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Tyot\Valiaikaiset\"/>
    </mc:Choice>
  </mc:AlternateContent>
  <bookViews>
    <workbookView xWindow="405" yWindow="2400" windowWidth="9810" windowHeight="1380"/>
  </bookViews>
  <sheets>
    <sheet name="Tiedot" sheetId="14" r:id="rId1"/>
    <sheet name="TOL2008" sheetId="17" state="hidden" r:id="rId2"/>
    <sheet name="Pääluokka" sheetId="18" state="hidden" r:id="rId3"/>
  </sheets>
  <definedNames>
    <definedName name="_FilterDatabase" localSheetId="0" hidden="1">Tiedot!$A$2:$X$3251</definedName>
  </definedNames>
  <calcPr calcId="152511"/>
</workbook>
</file>

<file path=xl/calcChain.xml><?xml version="1.0" encoding="utf-8"?>
<calcChain xmlns="http://schemas.openxmlformats.org/spreadsheetml/2006/main">
  <c r="I3244" i="14" l="1"/>
  <c r="I4202" i="14" l="1"/>
  <c r="L4202" i="14"/>
  <c r="M4202" i="14"/>
  <c r="AC4202" i="14" s="1"/>
  <c r="N4202" i="14"/>
  <c r="P4202" i="14" s="1"/>
  <c r="U4202" i="14"/>
  <c r="V4202" i="14"/>
  <c r="W4202" i="14"/>
  <c r="X4202" i="14"/>
  <c r="AA4202" i="14" l="1"/>
  <c r="AH4202" i="14"/>
  <c r="AE4202" i="14"/>
  <c r="O4202" i="14"/>
  <c r="Q4202" i="14" s="1"/>
  <c r="AG4202" i="14"/>
  <c r="Y4202" i="14"/>
  <c r="T4202" i="14"/>
  <c r="R4202" i="14"/>
  <c r="AD4202" i="14"/>
  <c r="Z4202" i="14"/>
  <c r="AF4202" i="14"/>
  <c r="AB4202" i="14"/>
  <c r="L4201" i="14"/>
  <c r="M4201" i="14"/>
  <c r="AE4201" i="14" s="1"/>
  <c r="N4201" i="14"/>
  <c r="AF4201" i="14" s="1"/>
  <c r="U4201" i="14"/>
  <c r="V4201" i="14"/>
  <c r="W4201" i="14"/>
  <c r="X4201" i="14"/>
  <c r="L4200" i="14"/>
  <c r="M4200" i="14"/>
  <c r="O4200" i="14" s="1"/>
  <c r="N4200" i="14"/>
  <c r="P4200" i="14" s="1"/>
  <c r="U4200" i="14"/>
  <c r="V4200" i="14"/>
  <c r="W4200" i="14"/>
  <c r="X4200" i="14"/>
  <c r="AG4201" i="14" l="1"/>
  <c r="P4201" i="14"/>
  <c r="R4201" i="14" s="1"/>
  <c r="S4202" i="14"/>
  <c r="Y4201" i="14"/>
  <c r="AD4201" i="14"/>
  <c r="AB4201" i="14"/>
  <c r="AG4200" i="14"/>
  <c r="AC4200" i="14"/>
  <c r="AH4201" i="14"/>
  <c r="AH4200" i="14"/>
  <c r="Z4201" i="14"/>
  <c r="AC4201" i="14"/>
  <c r="T4201" i="14"/>
  <c r="AA4201" i="14"/>
  <c r="O4201" i="14"/>
  <c r="AB4200" i="14"/>
  <c r="AF4200" i="14"/>
  <c r="Z4200" i="14"/>
  <c r="AD4200" i="14"/>
  <c r="Y4200" i="14"/>
  <c r="R4200" i="14"/>
  <c r="T4200" i="14"/>
  <c r="S4200" i="14"/>
  <c r="Q4200" i="14"/>
  <c r="AE4200" i="14"/>
  <c r="AA4200" i="14"/>
  <c r="L4199" i="14"/>
  <c r="M4199" i="14"/>
  <c r="O4199" i="14" s="1"/>
  <c r="N4199" i="14"/>
  <c r="P4199" i="14" s="1"/>
  <c r="U4199" i="14"/>
  <c r="V4199" i="14"/>
  <c r="W4199" i="14"/>
  <c r="X4199" i="14"/>
  <c r="AB4199" i="14" l="1"/>
  <c r="AH4199" i="14"/>
  <c r="AG4199" i="14"/>
  <c r="AC4199" i="14"/>
  <c r="Q4201" i="14"/>
  <c r="S4201" i="14"/>
  <c r="AF4199" i="14"/>
  <c r="Z4199" i="14"/>
  <c r="AD4199" i="14"/>
  <c r="Y4199" i="14"/>
  <c r="R4199" i="14"/>
  <c r="T4199" i="14"/>
  <c r="S4199" i="14"/>
  <c r="Q4199" i="14"/>
  <c r="AE4199" i="14"/>
  <c r="AA4199" i="14"/>
  <c r="I4198" i="14" l="1"/>
  <c r="L4198" i="14"/>
  <c r="M4198" i="14"/>
  <c r="O4198" i="14" s="1"/>
  <c r="N4198" i="14"/>
  <c r="AD4198" i="14" s="1"/>
  <c r="U4198" i="14"/>
  <c r="V4198" i="14"/>
  <c r="W4198" i="14"/>
  <c r="X4198" i="14"/>
  <c r="AB4198" i="14" l="1"/>
  <c r="AG4198" i="14"/>
  <c r="AH4198" i="14"/>
  <c r="AC4198" i="14"/>
  <c r="Z4198" i="14"/>
  <c r="AF4198" i="14"/>
  <c r="Y4198" i="14"/>
  <c r="P4198" i="14"/>
  <c r="R4198" i="14" s="1"/>
  <c r="Q4198" i="14"/>
  <c r="S4198" i="14"/>
  <c r="AE4198" i="14"/>
  <c r="AA4198" i="14"/>
  <c r="L4197" i="14"/>
  <c r="M4197" i="14"/>
  <c r="O4197" i="14" s="1"/>
  <c r="Q4197" i="14" s="1"/>
  <c r="N4197" i="14"/>
  <c r="P4197" i="14" s="1"/>
  <c r="U4197" i="14"/>
  <c r="V4197" i="14"/>
  <c r="W4197" i="14"/>
  <c r="X4197" i="14"/>
  <c r="I4196" i="14"/>
  <c r="L4196" i="14"/>
  <c r="M4196" i="14"/>
  <c r="O4196" i="14" s="1"/>
  <c r="N4196" i="14"/>
  <c r="P4196" i="14" s="1"/>
  <c r="U4196" i="14"/>
  <c r="V4196" i="14"/>
  <c r="W4196" i="14"/>
  <c r="X4196" i="14"/>
  <c r="AG4196" i="14" l="1"/>
  <c r="Y4196" i="14"/>
  <c r="AG4197" i="14"/>
  <c r="AD4196" i="14"/>
  <c r="AB4197" i="14"/>
  <c r="AC4196" i="14"/>
  <c r="AA4197" i="14"/>
  <c r="T4198" i="14"/>
  <c r="AF4197" i="14"/>
  <c r="AH4196" i="14"/>
  <c r="Z4196" i="14"/>
  <c r="AE4197" i="14"/>
  <c r="Y4197" i="14"/>
  <c r="AC4197" i="14"/>
  <c r="R4197" i="14"/>
  <c r="T4197" i="14"/>
  <c r="S4197" i="14"/>
  <c r="AH4197" i="14"/>
  <c r="AD4197" i="14"/>
  <c r="Z4197" i="14"/>
  <c r="T4196" i="14"/>
  <c r="R4196" i="14"/>
  <c r="S4196" i="14"/>
  <c r="Q4196" i="14"/>
  <c r="AF4196" i="14"/>
  <c r="AB4196" i="14"/>
  <c r="AE4196" i="14"/>
  <c r="AA4196" i="14"/>
  <c r="L4195" i="14"/>
  <c r="M4195" i="14"/>
  <c r="O4195" i="14" s="1"/>
  <c r="N4195" i="14"/>
  <c r="P4195" i="14" s="1"/>
  <c r="U4195" i="14"/>
  <c r="V4195" i="14"/>
  <c r="W4195" i="14"/>
  <c r="X4195" i="14"/>
  <c r="L4194" i="14"/>
  <c r="M4194" i="14"/>
  <c r="AA4194" i="14" s="1"/>
  <c r="N4194" i="14"/>
  <c r="P4194" i="14" s="1"/>
  <c r="U4194" i="14"/>
  <c r="V4194" i="14"/>
  <c r="W4194" i="14"/>
  <c r="X4194" i="14"/>
  <c r="Z4194" i="14" l="1"/>
  <c r="AH4194" i="14"/>
  <c r="AG4194" i="14"/>
  <c r="AE4194" i="14"/>
  <c r="Y4194" i="14"/>
  <c r="AC4194" i="14"/>
  <c r="O4194" i="14"/>
  <c r="Q4194" i="14" s="1"/>
  <c r="Y4195" i="14"/>
  <c r="AF4195" i="14"/>
  <c r="AD4194" i="14"/>
  <c r="Z4195" i="14"/>
  <c r="R4195" i="14"/>
  <c r="T4195" i="14"/>
  <c r="AD4195" i="14"/>
  <c r="AH4195" i="14"/>
  <c r="AC4195" i="14"/>
  <c r="AG4195" i="14"/>
  <c r="AB4195" i="14"/>
  <c r="Q4195" i="14"/>
  <c r="S4195" i="14"/>
  <c r="T4194" i="14"/>
  <c r="R4194" i="14"/>
  <c r="AE4195" i="14"/>
  <c r="AA4195" i="14"/>
  <c r="AF4194" i="14"/>
  <c r="AB4194" i="14"/>
  <c r="L4193" i="14"/>
  <c r="M4193" i="14"/>
  <c r="O4193" i="14" s="1"/>
  <c r="N4193" i="14"/>
  <c r="AD4193" i="14" s="1"/>
  <c r="U4193" i="14"/>
  <c r="V4193" i="14"/>
  <c r="W4193" i="14"/>
  <c r="X4193" i="14"/>
  <c r="AG4193" i="14" l="1"/>
  <c r="AC4193" i="14"/>
  <c r="Y4193" i="14"/>
  <c r="AH4193" i="14"/>
  <c r="P4193" i="14"/>
  <c r="R4193" i="14" s="1"/>
  <c r="S4194" i="14"/>
  <c r="AB4193" i="14"/>
  <c r="AF4193" i="14"/>
  <c r="Z4193" i="14"/>
  <c r="Q4193" i="14"/>
  <c r="S4193" i="14"/>
  <c r="AE4193" i="14"/>
  <c r="AA4193" i="14"/>
  <c r="I4086" i="14"/>
  <c r="I4081" i="14"/>
  <c r="L4192" i="14"/>
  <c r="M4192" i="14"/>
  <c r="O4192" i="14" s="1"/>
  <c r="N4192" i="14"/>
  <c r="P4192" i="14" s="1"/>
  <c r="U4192" i="14"/>
  <c r="V4192" i="14"/>
  <c r="W4192" i="14"/>
  <c r="X4192" i="14"/>
  <c r="L4191" i="14"/>
  <c r="M4191" i="14"/>
  <c r="O4191" i="14" s="1"/>
  <c r="N4191" i="14"/>
  <c r="AH4191" i="14" s="1"/>
  <c r="U4191" i="14"/>
  <c r="V4191" i="14"/>
  <c r="W4191" i="14"/>
  <c r="X4191" i="14"/>
  <c r="L4190" i="14"/>
  <c r="M4190" i="14"/>
  <c r="AE4190" i="14" s="1"/>
  <c r="N4190" i="14"/>
  <c r="P4190" i="14" s="1"/>
  <c r="U4190" i="14"/>
  <c r="V4190" i="14"/>
  <c r="W4190" i="14"/>
  <c r="X4190" i="14"/>
  <c r="L4189" i="14"/>
  <c r="M4189" i="14"/>
  <c r="O4189" i="14" s="1"/>
  <c r="N4189" i="14"/>
  <c r="AH4189" i="14" s="1"/>
  <c r="U4189" i="14"/>
  <c r="V4189" i="14"/>
  <c r="W4189" i="14"/>
  <c r="X4189" i="14"/>
  <c r="AH4190" i="14" l="1"/>
  <c r="P4189" i="14"/>
  <c r="R4189" i="14" s="1"/>
  <c r="AG4191" i="14"/>
  <c r="P4191" i="14"/>
  <c r="R4191" i="14" s="1"/>
  <c r="Z4192" i="14"/>
  <c r="T4193" i="14"/>
  <c r="AG4189" i="14"/>
  <c r="AF4191" i="14"/>
  <c r="AC4189" i="14"/>
  <c r="Z4191" i="14"/>
  <c r="AB4191" i="14"/>
  <c r="Y4191" i="14"/>
  <c r="AB4189" i="14"/>
  <c r="AC4191" i="14"/>
  <c r="AH4192" i="14"/>
  <c r="Y4189" i="14"/>
  <c r="AC4192" i="14"/>
  <c r="AD4190" i="14"/>
  <c r="Z4189" i="14"/>
  <c r="Z4190" i="14"/>
  <c r="AD4192" i="14"/>
  <c r="AF4189" i="14"/>
  <c r="Y4190" i="14"/>
  <c r="AC4190" i="14"/>
  <c r="AG4190" i="14"/>
  <c r="AA4190" i="14"/>
  <c r="O4190" i="14"/>
  <c r="AD4191" i="14"/>
  <c r="AG4192" i="14"/>
  <c r="Y4192" i="14"/>
  <c r="AD4189" i="14"/>
  <c r="S4192" i="14"/>
  <c r="Q4192" i="14"/>
  <c r="R4192" i="14"/>
  <c r="T4192" i="14"/>
  <c r="AF4192" i="14"/>
  <c r="AB4192" i="14"/>
  <c r="AE4192" i="14"/>
  <c r="AA4192" i="14"/>
  <c r="Q4191" i="14"/>
  <c r="S4191" i="14"/>
  <c r="S4189" i="14"/>
  <c r="Q4189" i="14"/>
  <c r="T4190" i="14"/>
  <c r="R4190" i="14"/>
  <c r="AE4191" i="14"/>
  <c r="AA4191" i="14"/>
  <c r="AE4189" i="14"/>
  <c r="AA4189" i="14"/>
  <c r="AF4190" i="14"/>
  <c r="AB4190" i="14"/>
  <c r="L4188" i="14"/>
  <c r="M4188" i="14"/>
  <c r="O4188" i="14" s="1"/>
  <c r="N4188" i="14"/>
  <c r="P4188" i="14" s="1"/>
  <c r="U4188" i="14"/>
  <c r="V4188" i="14"/>
  <c r="W4188" i="14"/>
  <c r="X4188" i="14"/>
  <c r="L4187" i="14"/>
  <c r="M4187" i="14"/>
  <c r="O4187" i="14" s="1"/>
  <c r="N4187" i="14"/>
  <c r="P4187" i="14" s="1"/>
  <c r="U4187" i="14"/>
  <c r="V4187" i="14"/>
  <c r="W4187" i="14"/>
  <c r="X4187" i="14"/>
  <c r="L4186" i="14"/>
  <c r="M4186" i="14"/>
  <c r="O4186" i="14" s="1"/>
  <c r="N4186" i="14"/>
  <c r="P4186" i="14" s="1"/>
  <c r="U4186" i="14"/>
  <c r="V4186" i="14"/>
  <c r="W4186" i="14"/>
  <c r="X4186" i="14"/>
  <c r="L4185" i="14"/>
  <c r="M4185" i="14"/>
  <c r="O4185" i="14" s="1"/>
  <c r="N4185" i="14"/>
  <c r="P4185" i="14" s="1"/>
  <c r="U4185" i="14"/>
  <c r="V4185" i="14"/>
  <c r="W4185" i="14"/>
  <c r="X4185" i="14"/>
  <c r="L4184" i="14"/>
  <c r="M4184" i="14"/>
  <c r="AE4184" i="14" s="1"/>
  <c r="N4184" i="14"/>
  <c r="P4184" i="14" s="1"/>
  <c r="U4184" i="14"/>
  <c r="V4184" i="14"/>
  <c r="W4184" i="14"/>
  <c r="X4184" i="14"/>
  <c r="I4183" i="14"/>
  <c r="L4183" i="14"/>
  <c r="M4183" i="14"/>
  <c r="O4183" i="14" s="1"/>
  <c r="N4183" i="14"/>
  <c r="AH4183" i="14" s="1"/>
  <c r="P4183" i="14"/>
  <c r="R4183" i="14" s="1"/>
  <c r="U4183" i="14"/>
  <c r="V4183" i="14"/>
  <c r="W4183" i="14"/>
  <c r="X4183" i="14"/>
  <c r="L4182" i="14"/>
  <c r="M4182" i="14"/>
  <c r="AC4182" i="14" s="1"/>
  <c r="N4182" i="14"/>
  <c r="P4182" i="14" s="1"/>
  <c r="U4182" i="14"/>
  <c r="V4182" i="14"/>
  <c r="W4182" i="14"/>
  <c r="X4182" i="14"/>
  <c r="T4189" i="14" l="1"/>
  <c r="AG4183" i="14"/>
  <c r="AF4183" i="14"/>
  <c r="T4191" i="14"/>
  <c r="Z4188" i="14"/>
  <c r="AH4184" i="14"/>
  <c r="Z4184" i="14"/>
  <c r="Q4190" i="14"/>
  <c r="S4190" i="14"/>
  <c r="Y4183" i="14"/>
  <c r="AC4186" i="14"/>
  <c r="AG4186" i="14"/>
  <c r="AH4188" i="14"/>
  <c r="AD4188" i="14"/>
  <c r="Z4182" i="14"/>
  <c r="AB4183" i="14"/>
  <c r="AC4184" i="14"/>
  <c r="Z4187" i="14"/>
  <c r="AF4185" i="14"/>
  <c r="Z4183" i="14"/>
  <c r="AD4184" i="14"/>
  <c r="Z4185" i="14"/>
  <c r="Y4186" i="14"/>
  <c r="Y4187" i="14"/>
  <c r="AC4188" i="14"/>
  <c r="AD4186" i="14"/>
  <c r="AF4187" i="14"/>
  <c r="R4187" i="14"/>
  <c r="T4187" i="14"/>
  <c r="AD4187" i="14"/>
  <c r="AE4182" i="14"/>
  <c r="O4182" i="14"/>
  <c r="Q4182" i="14" s="1"/>
  <c r="Y4184" i="14"/>
  <c r="Y4185" i="14"/>
  <c r="AH4187" i="14"/>
  <c r="AC4187" i="14"/>
  <c r="AG4188" i="14"/>
  <c r="Y4188" i="14"/>
  <c r="AG4182" i="14"/>
  <c r="Y4182" i="14"/>
  <c r="AA4182" i="14"/>
  <c r="AG4185" i="14"/>
  <c r="AH4186" i="14"/>
  <c r="Z4186" i="14"/>
  <c r="AG4187" i="14"/>
  <c r="AB4187" i="14"/>
  <c r="T4186" i="14"/>
  <c r="R4186" i="14"/>
  <c r="Q4187" i="14"/>
  <c r="S4187" i="14"/>
  <c r="S4186" i="14"/>
  <c r="Q4186" i="14"/>
  <c r="S4188" i="14"/>
  <c r="Q4188" i="14"/>
  <c r="R4185" i="14"/>
  <c r="T4185" i="14"/>
  <c r="R4188" i="14"/>
  <c r="T4188" i="14"/>
  <c r="AD4182" i="14"/>
  <c r="AD4183" i="14"/>
  <c r="AG4184" i="14"/>
  <c r="AA4184" i="14"/>
  <c r="O4184" i="14"/>
  <c r="AE4187" i="14"/>
  <c r="AA4187" i="14"/>
  <c r="AF4188" i="14"/>
  <c r="AB4188" i="14"/>
  <c r="AD4185" i="14"/>
  <c r="AH4182" i="14"/>
  <c r="AC4183" i="14"/>
  <c r="T4183" i="14"/>
  <c r="AH4185" i="14"/>
  <c r="AC4185" i="14"/>
  <c r="AF4186" i="14"/>
  <c r="AB4186" i="14"/>
  <c r="AE4188" i="14"/>
  <c r="AA4188" i="14"/>
  <c r="AB4185" i="14"/>
  <c r="AE4186" i="14"/>
  <c r="AA4186" i="14"/>
  <c r="T4182" i="14"/>
  <c r="R4182" i="14"/>
  <c r="S4183" i="14"/>
  <c r="Q4183" i="14"/>
  <c r="Q4185" i="14"/>
  <c r="S4185" i="14"/>
  <c r="T4184" i="14"/>
  <c r="R4184" i="14"/>
  <c r="AE4185" i="14"/>
  <c r="AA4185" i="14"/>
  <c r="AE4183" i="14"/>
  <c r="AA4183" i="14"/>
  <c r="AF4182" i="14"/>
  <c r="AB4182" i="14"/>
  <c r="AF4184" i="14"/>
  <c r="AB4184" i="14"/>
  <c r="L4181" i="14"/>
  <c r="M4181" i="14"/>
  <c r="O4181" i="14" s="1"/>
  <c r="N4181" i="14"/>
  <c r="Z4181" i="14" s="1"/>
  <c r="U4181" i="14"/>
  <c r="V4181" i="14"/>
  <c r="W4181" i="14"/>
  <c r="X4181" i="14"/>
  <c r="S4182" i="14" l="1"/>
  <c r="P4181" i="14"/>
  <c r="R4181" i="14" s="1"/>
  <c r="AH4181" i="14"/>
  <c r="AD4181" i="14"/>
  <c r="AG4181" i="14"/>
  <c r="AB4181" i="14"/>
  <c r="AF4181" i="14"/>
  <c r="Y4181" i="14"/>
  <c r="AC4181" i="14"/>
  <c r="Q4184" i="14"/>
  <c r="S4184" i="14"/>
  <c r="Q4181" i="14"/>
  <c r="S4181" i="14"/>
  <c r="T4181" i="14"/>
  <c r="AE4181" i="14"/>
  <c r="AA4181" i="14"/>
  <c r="I4180" i="14"/>
  <c r="L4180" i="14"/>
  <c r="M4180" i="14"/>
  <c r="O4180" i="14" s="1"/>
  <c r="N4180" i="14"/>
  <c r="P4180" i="14" s="1"/>
  <c r="U4180" i="14"/>
  <c r="V4180" i="14"/>
  <c r="W4180" i="14"/>
  <c r="X4180" i="14"/>
  <c r="AG4180" i="14" l="1"/>
  <c r="Y4180" i="14"/>
  <c r="AC4180" i="14"/>
  <c r="AD4180" i="14"/>
  <c r="AH4180" i="14"/>
  <c r="Z4180" i="14"/>
  <c r="T4180" i="14"/>
  <c r="R4180" i="14"/>
  <c r="S4180" i="14"/>
  <c r="Q4180" i="14"/>
  <c r="AB4180" i="14"/>
  <c r="AF4180" i="14"/>
  <c r="AE4180" i="14"/>
  <c r="AA4180" i="14"/>
  <c r="L4179" i="14"/>
  <c r="M4179" i="14"/>
  <c r="O4179" i="14" s="1"/>
  <c r="N4179" i="14"/>
  <c r="P4179" i="14" s="1"/>
  <c r="U4179" i="14"/>
  <c r="V4179" i="14"/>
  <c r="W4179" i="14"/>
  <c r="X4179" i="14"/>
  <c r="I4178" i="14"/>
  <c r="L4178" i="14"/>
  <c r="M4178" i="14"/>
  <c r="AC4178" i="14" s="1"/>
  <c r="N4178" i="14"/>
  <c r="P4178" i="14" s="1"/>
  <c r="U4178" i="14"/>
  <c r="V4178" i="14"/>
  <c r="W4178" i="14"/>
  <c r="X4178" i="14"/>
  <c r="Z4178" i="14"/>
  <c r="L4177" i="14"/>
  <c r="M4177" i="14"/>
  <c r="O4177" i="14" s="1"/>
  <c r="N4177" i="14"/>
  <c r="AH4177" i="14" s="1"/>
  <c r="U4177" i="14"/>
  <c r="V4177" i="14"/>
  <c r="W4177" i="14"/>
  <c r="X4177" i="14"/>
  <c r="AG4177" i="14" l="1"/>
  <c r="Y4177" i="14"/>
  <c r="P4177" i="14"/>
  <c r="R4177" i="14" s="1"/>
  <c r="AF4177" i="14"/>
  <c r="AB4177" i="14"/>
  <c r="AC4179" i="14"/>
  <c r="Z4177" i="14"/>
  <c r="AF4179" i="14"/>
  <c r="Z4179" i="14"/>
  <c r="AG4178" i="14"/>
  <c r="Y4178" i="14"/>
  <c r="AD4177" i="14"/>
  <c r="AE4178" i="14"/>
  <c r="O4178" i="14"/>
  <c r="Q4178" i="14" s="1"/>
  <c r="AC4177" i="14"/>
  <c r="AA4178" i="14"/>
  <c r="AG4179" i="14"/>
  <c r="Y4179" i="14"/>
  <c r="R4179" i="14"/>
  <c r="T4179" i="14"/>
  <c r="AD4179" i="14"/>
  <c r="AD4178" i="14"/>
  <c r="AH4178" i="14"/>
  <c r="AH4179" i="14"/>
  <c r="AB4179" i="14"/>
  <c r="S4179" i="14"/>
  <c r="Q4179" i="14"/>
  <c r="T4178" i="14"/>
  <c r="R4178" i="14"/>
  <c r="Q4177" i="14"/>
  <c r="S4177" i="14"/>
  <c r="AE4177" i="14"/>
  <c r="AA4177" i="14"/>
  <c r="AE4179" i="14"/>
  <c r="AA4179" i="14"/>
  <c r="AF4178" i="14"/>
  <c r="AB4178" i="14"/>
  <c r="L4176" i="14"/>
  <c r="M4176" i="14"/>
  <c r="O4176" i="14" s="1"/>
  <c r="N4176" i="14"/>
  <c r="P4176" i="14" s="1"/>
  <c r="U4176" i="14"/>
  <c r="V4176" i="14"/>
  <c r="W4176" i="14"/>
  <c r="X4176" i="14"/>
  <c r="L4175" i="14"/>
  <c r="M4175" i="14"/>
  <c r="O4175" i="14" s="1"/>
  <c r="N4175" i="14"/>
  <c r="P4175" i="14" s="1"/>
  <c r="U4175" i="14"/>
  <c r="V4175" i="14"/>
  <c r="W4175" i="14"/>
  <c r="X4175" i="14"/>
  <c r="I4174" i="14"/>
  <c r="L4174" i="14"/>
  <c r="M4174" i="14"/>
  <c r="AE4174" i="14" s="1"/>
  <c r="N4174" i="14"/>
  <c r="P4174" i="14" s="1"/>
  <c r="U4174" i="14"/>
  <c r="V4174" i="14"/>
  <c r="W4174" i="14"/>
  <c r="X4174" i="14"/>
  <c r="AC4174" i="14"/>
  <c r="L4173" i="14"/>
  <c r="M4173" i="14"/>
  <c r="O4173" i="14" s="1"/>
  <c r="N4173" i="14"/>
  <c r="P4173" i="14" s="1"/>
  <c r="U4173" i="14"/>
  <c r="V4173" i="14"/>
  <c r="W4173" i="14"/>
  <c r="X4173" i="14"/>
  <c r="T4177" i="14" l="1"/>
  <c r="Y4174" i="14"/>
  <c r="O4174" i="14"/>
  <c r="Q4174" i="14" s="1"/>
  <c r="AC4176" i="14"/>
  <c r="AG4174" i="14"/>
  <c r="AD4176" i="14"/>
  <c r="S4178" i="14"/>
  <c r="AG4176" i="14"/>
  <c r="AA4176" i="14"/>
  <c r="AE4176" i="14"/>
  <c r="Y4176" i="14"/>
  <c r="AG4175" i="14"/>
  <c r="Z4174" i="14"/>
  <c r="Z4175" i="14"/>
  <c r="AH4174" i="14"/>
  <c r="Y4175" i="14"/>
  <c r="AH4176" i="14"/>
  <c r="Y4173" i="14"/>
  <c r="AA4174" i="14"/>
  <c r="AF4173" i="14"/>
  <c r="Z4173" i="14"/>
  <c r="AD4174" i="14"/>
  <c r="AF4175" i="14"/>
  <c r="Z4176" i="14"/>
  <c r="S4176" i="14"/>
  <c r="Q4176" i="14"/>
  <c r="R4173" i="14"/>
  <c r="T4173" i="14"/>
  <c r="R4175" i="14"/>
  <c r="T4175" i="14"/>
  <c r="R4176" i="14"/>
  <c r="T4176" i="14"/>
  <c r="AD4175" i="14"/>
  <c r="AH4173" i="14"/>
  <c r="AC4173" i="14"/>
  <c r="AH4175" i="14"/>
  <c r="AC4175" i="14"/>
  <c r="AF4176" i="14"/>
  <c r="AB4176" i="14"/>
  <c r="AD4173" i="14"/>
  <c r="AG4173" i="14"/>
  <c r="AB4173" i="14"/>
  <c r="AB4175" i="14"/>
  <c r="Q4175" i="14"/>
  <c r="S4175" i="14"/>
  <c r="S4173" i="14"/>
  <c r="Q4173" i="14"/>
  <c r="T4174" i="14"/>
  <c r="R4174" i="14"/>
  <c r="AE4175" i="14"/>
  <c r="AA4175" i="14"/>
  <c r="AE4173" i="14"/>
  <c r="AA4173" i="14"/>
  <c r="AF4174" i="14"/>
  <c r="AB4174" i="14"/>
  <c r="I4172" i="14"/>
  <c r="L4172" i="14"/>
  <c r="M4172" i="14"/>
  <c r="O4172" i="14" s="1"/>
  <c r="N4172" i="14"/>
  <c r="AD4172" i="14" s="1"/>
  <c r="U4172" i="14"/>
  <c r="V4172" i="14"/>
  <c r="W4172" i="14"/>
  <c r="X4172" i="14"/>
  <c r="I4171" i="14"/>
  <c r="L4171" i="14"/>
  <c r="M4171" i="14"/>
  <c r="AA4171" i="14" s="1"/>
  <c r="N4171" i="14"/>
  <c r="P4171" i="14" s="1"/>
  <c r="U4171" i="14"/>
  <c r="V4171" i="14"/>
  <c r="W4171" i="14"/>
  <c r="X4171" i="14"/>
  <c r="Z4171" i="14"/>
  <c r="I4170" i="14"/>
  <c r="L4170" i="14"/>
  <c r="M4170" i="14"/>
  <c r="O4170" i="14" s="1"/>
  <c r="N4170" i="14"/>
  <c r="Z4170" i="14" s="1"/>
  <c r="U4170" i="14"/>
  <c r="V4170" i="14"/>
  <c r="W4170" i="14"/>
  <c r="X4170" i="14"/>
  <c r="S4174" i="14" l="1"/>
  <c r="P4170" i="14"/>
  <c r="R4170" i="14" s="1"/>
  <c r="AC4172" i="14"/>
  <c r="AD4170" i="14"/>
  <c r="AE4171" i="14"/>
  <c r="AC4170" i="14"/>
  <c r="AH4171" i="14"/>
  <c r="AH4172" i="14"/>
  <c r="AB4172" i="14"/>
  <c r="AH4170" i="14"/>
  <c r="AB4170" i="14"/>
  <c r="AG4172" i="14"/>
  <c r="Z4172" i="14"/>
  <c r="AG4170" i="14"/>
  <c r="Y4170" i="14"/>
  <c r="AD4171" i="14"/>
  <c r="AF4172" i="14"/>
  <c r="P4172" i="14"/>
  <c r="R4172" i="14" s="1"/>
  <c r="Y4171" i="14"/>
  <c r="AC4171" i="14"/>
  <c r="O4171" i="14"/>
  <c r="Q4171" i="14" s="1"/>
  <c r="AF4170" i="14"/>
  <c r="AG4171" i="14"/>
  <c r="Y4172" i="14"/>
  <c r="Q4172" i="14"/>
  <c r="S4172" i="14"/>
  <c r="Q4170" i="14"/>
  <c r="S4170" i="14"/>
  <c r="T4171" i="14"/>
  <c r="R4171" i="14"/>
  <c r="T4170" i="14"/>
  <c r="AE4170" i="14"/>
  <c r="AA4170" i="14"/>
  <c r="AE4172" i="14"/>
  <c r="AA4172" i="14"/>
  <c r="AF4171" i="14"/>
  <c r="AB4171" i="14"/>
  <c r="I4169" i="14"/>
  <c r="L4169" i="14"/>
  <c r="M4169" i="14"/>
  <c r="O4169" i="14" s="1"/>
  <c r="N4169" i="14"/>
  <c r="AD4169" i="14" s="1"/>
  <c r="P4169" i="14"/>
  <c r="R4169" i="14" s="1"/>
  <c r="U4169" i="14"/>
  <c r="V4169" i="14"/>
  <c r="W4169" i="14"/>
  <c r="X4169" i="14"/>
  <c r="L4168" i="14"/>
  <c r="M4168" i="14"/>
  <c r="AC4168" i="14" s="1"/>
  <c r="N4168" i="14"/>
  <c r="P4168" i="14" s="1"/>
  <c r="U4168" i="14"/>
  <c r="V4168" i="14"/>
  <c r="W4168" i="14"/>
  <c r="X4168" i="14"/>
  <c r="L4167" i="14"/>
  <c r="M4167" i="14"/>
  <c r="O4167" i="14" s="1"/>
  <c r="N4167" i="14"/>
  <c r="Z4167" i="14" s="1"/>
  <c r="U4167" i="14"/>
  <c r="V4167" i="14"/>
  <c r="W4167" i="14"/>
  <c r="X4167" i="14"/>
  <c r="L4166" i="14"/>
  <c r="M4166" i="14"/>
  <c r="Y4166" i="14" s="1"/>
  <c r="N4166" i="14"/>
  <c r="P4166" i="14" s="1"/>
  <c r="U4166" i="14"/>
  <c r="V4166" i="14"/>
  <c r="W4166" i="14"/>
  <c r="X4166" i="14"/>
  <c r="AE4168" i="14" l="1"/>
  <c r="P4167" i="14"/>
  <c r="R4167" i="14" s="1"/>
  <c r="AF4167" i="14"/>
  <c r="T4172" i="14"/>
  <c r="AD4167" i="14"/>
  <c r="AH4166" i="14"/>
  <c r="AG4166" i="14"/>
  <c r="O4166" i="14"/>
  <c r="Q4166" i="14" s="1"/>
  <c r="AB4167" i="14"/>
  <c r="Z4168" i="14"/>
  <c r="AH4167" i="14"/>
  <c r="O4168" i="14"/>
  <c r="Q4168" i="14" s="1"/>
  <c r="AH4169" i="14"/>
  <c r="AD4166" i="14"/>
  <c r="AA4166" i="14"/>
  <c r="AG4169" i="14"/>
  <c r="S4171" i="14"/>
  <c r="AC4166" i="14"/>
  <c r="AA4168" i="14"/>
  <c r="AE4166" i="14"/>
  <c r="AG4168" i="14"/>
  <c r="Y4168" i="14"/>
  <c r="AC4169" i="14"/>
  <c r="AC4167" i="14"/>
  <c r="AD4168" i="14"/>
  <c r="Z4166" i="14"/>
  <c r="AG4167" i="14"/>
  <c r="AH4168" i="14"/>
  <c r="AB4169" i="14"/>
  <c r="Y4167" i="14"/>
  <c r="AF4169" i="14"/>
  <c r="Z4169" i="14"/>
  <c r="Y4169" i="14"/>
  <c r="T4166" i="14"/>
  <c r="R4166" i="14"/>
  <c r="Q4169" i="14"/>
  <c r="S4169" i="14"/>
  <c r="S4167" i="14"/>
  <c r="Q4167" i="14"/>
  <c r="T4168" i="14"/>
  <c r="R4168" i="14"/>
  <c r="T4167" i="14"/>
  <c r="T4169" i="14"/>
  <c r="AE4169" i="14"/>
  <c r="AA4169" i="14"/>
  <c r="AE4167" i="14"/>
  <c r="AA4167" i="14"/>
  <c r="AF4166" i="14"/>
  <c r="AB4166" i="14"/>
  <c r="AF4168" i="14"/>
  <c r="AB4168" i="14"/>
  <c r="I4165" i="14"/>
  <c r="L4165" i="14"/>
  <c r="M4165" i="14"/>
  <c r="O4165" i="14" s="1"/>
  <c r="N4165" i="14"/>
  <c r="AD4165" i="14" s="1"/>
  <c r="P4165" i="14"/>
  <c r="R4165" i="14" s="1"/>
  <c r="U4165" i="14"/>
  <c r="V4165" i="14"/>
  <c r="W4165" i="14"/>
  <c r="X4165" i="14"/>
  <c r="I4164" i="14"/>
  <c r="L4164" i="14"/>
  <c r="M4164" i="14"/>
  <c r="AC4164" i="14" s="1"/>
  <c r="N4164" i="14"/>
  <c r="P4164" i="14" s="1"/>
  <c r="U4164" i="14"/>
  <c r="V4164" i="14"/>
  <c r="W4164" i="14"/>
  <c r="X4164" i="14"/>
  <c r="Y4164" i="14"/>
  <c r="AG4165" i="14" l="1"/>
  <c r="AC4165" i="14"/>
  <c r="S4166" i="14"/>
  <c r="S4168" i="14"/>
  <c r="AH4164" i="14"/>
  <c r="AB4165" i="14"/>
  <c r="Z4164" i="14"/>
  <c r="Y4165" i="14"/>
  <c r="AD4164" i="14"/>
  <c r="Z4165" i="14"/>
  <c r="AF4165" i="14"/>
  <c r="AG4164" i="14"/>
  <c r="AA4164" i="14"/>
  <c r="O4164" i="14"/>
  <c r="AE4164" i="14"/>
  <c r="AH4165" i="14"/>
  <c r="T4165" i="14"/>
  <c r="Q4165" i="14"/>
  <c r="S4165" i="14"/>
  <c r="T4164" i="14"/>
  <c r="R4164" i="14"/>
  <c r="AE4165" i="14"/>
  <c r="AA4165" i="14"/>
  <c r="AF4164" i="14"/>
  <c r="AB4164" i="14"/>
  <c r="L4163" i="14"/>
  <c r="M4163" i="14"/>
  <c r="O4163" i="14" s="1"/>
  <c r="Q4163" i="14" s="1"/>
  <c r="N4163" i="14"/>
  <c r="P4163" i="14" s="1"/>
  <c r="U4163" i="14"/>
  <c r="V4163" i="14"/>
  <c r="W4163" i="14"/>
  <c r="X4163" i="14"/>
  <c r="I4162" i="14"/>
  <c r="L4162" i="14"/>
  <c r="M4162" i="14"/>
  <c r="AA4162" i="14" s="1"/>
  <c r="N4162" i="14"/>
  <c r="Z4162" i="14" s="1"/>
  <c r="U4162" i="14"/>
  <c r="V4162" i="14"/>
  <c r="W4162" i="14"/>
  <c r="X4162" i="14"/>
  <c r="L4161" i="14"/>
  <c r="M4161" i="14"/>
  <c r="O4161" i="14" s="1"/>
  <c r="N4161" i="14"/>
  <c r="AH4161" i="14" s="1"/>
  <c r="U4161" i="14"/>
  <c r="V4161" i="14"/>
  <c r="W4161" i="14"/>
  <c r="X4161" i="14"/>
  <c r="L4160" i="14"/>
  <c r="M4160" i="14"/>
  <c r="AE4160" i="14" s="1"/>
  <c r="N4160" i="14"/>
  <c r="P4160" i="14" s="1"/>
  <c r="U4160" i="14"/>
  <c r="V4160" i="14"/>
  <c r="W4160" i="14"/>
  <c r="X4160" i="14"/>
  <c r="L4159" i="14"/>
  <c r="M4159" i="14"/>
  <c r="O4159" i="14" s="1"/>
  <c r="N4159" i="14"/>
  <c r="AH4159" i="14" s="1"/>
  <c r="U4159" i="14"/>
  <c r="V4159" i="14"/>
  <c r="W4159" i="14"/>
  <c r="X4159" i="14"/>
  <c r="I4158" i="14"/>
  <c r="L4158" i="14"/>
  <c r="M4158" i="14"/>
  <c r="AE4158" i="14" s="1"/>
  <c r="N4158" i="14"/>
  <c r="P4158" i="14" s="1"/>
  <c r="U4158" i="14"/>
  <c r="V4158" i="14"/>
  <c r="W4158" i="14"/>
  <c r="X4158" i="14"/>
  <c r="AH4158" i="14"/>
  <c r="AG4163" i="14" l="1"/>
  <c r="AD4161" i="14"/>
  <c r="AC4163" i="14"/>
  <c r="Y4163" i="14"/>
  <c r="AA4163" i="14"/>
  <c r="AE4163" i="14"/>
  <c r="AG4161" i="14"/>
  <c r="P4161" i="14"/>
  <c r="R4161" i="14" s="1"/>
  <c r="AG4162" i="14"/>
  <c r="AF4161" i="14"/>
  <c r="AB4161" i="14"/>
  <c r="AC4162" i="14"/>
  <c r="Z4161" i="14"/>
  <c r="AB4162" i="14"/>
  <c r="AF4159" i="14"/>
  <c r="AH4160" i="14"/>
  <c r="AH4163" i="14"/>
  <c r="AD4158" i="14"/>
  <c r="AB4159" i="14"/>
  <c r="AD4160" i="14"/>
  <c r="Y4161" i="14"/>
  <c r="Z4158" i="14"/>
  <c r="Z4159" i="14"/>
  <c r="Z4160" i="14"/>
  <c r="Y4158" i="14"/>
  <c r="P4159" i="14"/>
  <c r="R4159" i="14" s="1"/>
  <c r="Y4160" i="14"/>
  <c r="Z4163" i="14"/>
  <c r="AD4162" i="14"/>
  <c r="Y4162" i="14"/>
  <c r="AC4158" i="14"/>
  <c r="AC4160" i="14"/>
  <c r="AH4162" i="14"/>
  <c r="P4162" i="14"/>
  <c r="R4162" i="14" s="1"/>
  <c r="S4163" i="14"/>
  <c r="Q4164" i="14"/>
  <c r="S4164" i="14"/>
  <c r="AG4160" i="14"/>
  <c r="AA4160" i="14"/>
  <c r="O4160" i="14"/>
  <c r="AG4158" i="14"/>
  <c r="AA4158" i="14"/>
  <c r="O4158" i="14"/>
  <c r="AG4159" i="14"/>
  <c r="Y4159" i="14"/>
  <c r="AC4161" i="14"/>
  <c r="AF4162" i="14"/>
  <c r="AD4159" i="14"/>
  <c r="AC4159" i="14"/>
  <c r="AD4163" i="14"/>
  <c r="T4163" i="14"/>
  <c r="R4163" i="14"/>
  <c r="O4162" i="14"/>
  <c r="AE4162" i="14"/>
  <c r="AF4163" i="14"/>
  <c r="AB4163" i="14"/>
  <c r="T4158" i="14"/>
  <c r="R4158" i="14"/>
  <c r="Q4161" i="14"/>
  <c r="S4161" i="14"/>
  <c r="T4160" i="14"/>
  <c r="R4160" i="14"/>
  <c r="Q4159" i="14"/>
  <c r="S4159" i="14"/>
  <c r="AE4161" i="14"/>
  <c r="AA4161" i="14"/>
  <c r="AE4159" i="14"/>
  <c r="AA4159" i="14"/>
  <c r="AF4158" i="14"/>
  <c r="AB4158" i="14"/>
  <c r="AF4160" i="14"/>
  <c r="AB4160" i="14"/>
  <c r="L4157" i="14"/>
  <c r="M4157" i="14"/>
  <c r="O4157" i="14" s="1"/>
  <c r="N4157" i="14"/>
  <c r="AD4157" i="14" s="1"/>
  <c r="U4157" i="14"/>
  <c r="V4157" i="14"/>
  <c r="W4157" i="14"/>
  <c r="X4157" i="14"/>
  <c r="L4156" i="14"/>
  <c r="M4156" i="14"/>
  <c r="O4156" i="14" s="1"/>
  <c r="N4156" i="14"/>
  <c r="P4156" i="14" s="1"/>
  <c r="U4156" i="14"/>
  <c r="V4156" i="14"/>
  <c r="W4156" i="14"/>
  <c r="X4156" i="14"/>
  <c r="L4155" i="14"/>
  <c r="M4155" i="14"/>
  <c r="AE4155" i="14" s="1"/>
  <c r="N4155" i="14"/>
  <c r="P4155" i="14" s="1"/>
  <c r="U4155" i="14"/>
  <c r="V4155" i="14"/>
  <c r="W4155" i="14"/>
  <c r="X4155" i="14"/>
  <c r="L4154" i="14"/>
  <c r="M4154" i="14"/>
  <c r="O4154" i="14" s="1"/>
  <c r="N4154" i="14"/>
  <c r="AD4154" i="14" s="1"/>
  <c r="U4154" i="14"/>
  <c r="V4154" i="14"/>
  <c r="W4154" i="14"/>
  <c r="X4154" i="14"/>
  <c r="L4153" i="14"/>
  <c r="M4153" i="14"/>
  <c r="O4153" i="14" s="1"/>
  <c r="N4153" i="14"/>
  <c r="P4153" i="14" s="1"/>
  <c r="U4153" i="14"/>
  <c r="V4153" i="14"/>
  <c r="W4153" i="14"/>
  <c r="X4153" i="14"/>
  <c r="I4152" i="14"/>
  <c r="L4152" i="14"/>
  <c r="M4152" i="14"/>
  <c r="O4152" i="14" s="1"/>
  <c r="N4152" i="14"/>
  <c r="P4152" i="14" s="1"/>
  <c r="U4152" i="14"/>
  <c r="V4152" i="14"/>
  <c r="W4152" i="14"/>
  <c r="X4152" i="14"/>
  <c r="L4151" i="14"/>
  <c r="M4151" i="14"/>
  <c r="AE4151" i="14" s="1"/>
  <c r="N4151" i="14"/>
  <c r="P4151" i="14" s="1"/>
  <c r="U4151" i="14"/>
  <c r="V4151" i="14"/>
  <c r="W4151" i="14"/>
  <c r="X4151" i="14"/>
  <c r="I4150" i="14"/>
  <c r="L4150" i="14"/>
  <c r="M4150" i="14"/>
  <c r="O4150" i="14" s="1"/>
  <c r="N4150" i="14"/>
  <c r="AD4150" i="14" s="1"/>
  <c r="U4150" i="14"/>
  <c r="V4150" i="14"/>
  <c r="W4150" i="14"/>
  <c r="X4150" i="14"/>
  <c r="L4149" i="14"/>
  <c r="M4149" i="14"/>
  <c r="O4149" i="14" s="1"/>
  <c r="N4149" i="14"/>
  <c r="P4149" i="14" s="1"/>
  <c r="U4149" i="14"/>
  <c r="V4149" i="14"/>
  <c r="W4149" i="14"/>
  <c r="X4149" i="14"/>
  <c r="Z4155" i="14" l="1"/>
  <c r="T4161" i="14"/>
  <c r="AF4150" i="14"/>
  <c r="AG4157" i="14"/>
  <c r="AC4157" i="14"/>
  <c r="Z4154" i="14"/>
  <c r="Y4157" i="14"/>
  <c r="AG4155" i="14"/>
  <c r="Y4152" i="14"/>
  <c r="AH4157" i="14"/>
  <c r="P4157" i="14"/>
  <c r="R4157" i="14" s="1"/>
  <c r="AH4151" i="14"/>
  <c r="Z4151" i="14"/>
  <c r="AH4155" i="14"/>
  <c r="AH4154" i="14"/>
  <c r="T4162" i="14"/>
  <c r="T4159" i="14"/>
  <c r="AH4149" i="14"/>
  <c r="Z4152" i="14"/>
  <c r="AB4154" i="14"/>
  <c r="AD4155" i="14"/>
  <c r="AD4149" i="14"/>
  <c r="AC4149" i="14"/>
  <c r="AF4156" i="14"/>
  <c r="Z4149" i="14"/>
  <c r="AF4152" i="14"/>
  <c r="AC4156" i="14"/>
  <c r="AB4157" i="14"/>
  <c r="AB4150" i="14"/>
  <c r="AG4151" i="14"/>
  <c r="Y4151" i="14"/>
  <c r="Y4155" i="14"/>
  <c r="AG4149" i="14"/>
  <c r="Y4149" i="14"/>
  <c r="Z4150" i="14"/>
  <c r="AD4151" i="14"/>
  <c r="O4151" i="14"/>
  <c r="Q4151" i="14" s="1"/>
  <c r="AD4153" i="14"/>
  <c r="AF4154" i="14"/>
  <c r="P4154" i="14"/>
  <c r="T4154" i="14" s="1"/>
  <c r="AC4155" i="14"/>
  <c r="O4155" i="14"/>
  <c r="Q4155" i="14" s="1"/>
  <c r="Z4156" i="14"/>
  <c r="AF4157" i="14"/>
  <c r="Z4157" i="14"/>
  <c r="AH4150" i="14"/>
  <c r="P4150" i="14"/>
  <c r="R4150" i="14" s="1"/>
  <c r="AA4151" i="14"/>
  <c r="AC4153" i="14"/>
  <c r="AC4154" i="14"/>
  <c r="AA4155" i="14"/>
  <c r="AG4156" i="14"/>
  <c r="Y4156" i="14"/>
  <c r="R4156" i="14"/>
  <c r="T4156" i="14"/>
  <c r="AG4153" i="14"/>
  <c r="Y4153" i="14"/>
  <c r="AD4156" i="14"/>
  <c r="Q4160" i="14"/>
  <c r="S4160" i="14"/>
  <c r="AC4150" i="14"/>
  <c r="AG4150" i="14"/>
  <c r="AC4151" i="14"/>
  <c r="Y4154" i="14"/>
  <c r="AH4156" i="14"/>
  <c r="Q4158" i="14"/>
  <c r="S4158" i="14"/>
  <c r="AB4156" i="14"/>
  <c r="Y4150" i="14"/>
  <c r="AG4152" i="14"/>
  <c r="AH4153" i="14"/>
  <c r="Z4153" i="14"/>
  <c r="AG4154" i="14"/>
  <c r="R4152" i="14"/>
  <c r="T4152" i="14"/>
  <c r="AD4152" i="14"/>
  <c r="AH4152" i="14"/>
  <c r="AC4152" i="14"/>
  <c r="AB4152" i="14"/>
  <c r="Q4162" i="14"/>
  <c r="S4162" i="14"/>
  <c r="Q4157" i="14"/>
  <c r="S4157" i="14"/>
  <c r="AE4157" i="14"/>
  <c r="AA4157" i="14"/>
  <c r="Q4156" i="14"/>
  <c r="S4156" i="14"/>
  <c r="T4155" i="14"/>
  <c r="R4155" i="14"/>
  <c r="AE4156" i="14"/>
  <c r="AA4156" i="14"/>
  <c r="AF4155" i="14"/>
  <c r="AB4155" i="14"/>
  <c r="T4149" i="14"/>
  <c r="R4149" i="14"/>
  <c r="S4149" i="14"/>
  <c r="Q4149" i="14"/>
  <c r="Q4150" i="14"/>
  <c r="S4150" i="14"/>
  <c r="R4151" i="14"/>
  <c r="T4151" i="14"/>
  <c r="Q4152" i="14"/>
  <c r="S4152" i="14"/>
  <c r="Q4154" i="14"/>
  <c r="S4154" i="14"/>
  <c r="R4153" i="14"/>
  <c r="T4153" i="14"/>
  <c r="S4153" i="14"/>
  <c r="Q4153" i="14"/>
  <c r="AE4152" i="14"/>
  <c r="AA4152" i="14"/>
  <c r="AE4154" i="14"/>
  <c r="AA4154" i="14"/>
  <c r="AE4150" i="14"/>
  <c r="AA4150" i="14"/>
  <c r="AF4149" i="14"/>
  <c r="AB4149" i="14"/>
  <c r="AF4151" i="14"/>
  <c r="AB4151" i="14"/>
  <c r="AF4153" i="14"/>
  <c r="AB4153" i="14"/>
  <c r="AE4149" i="14"/>
  <c r="AA4149" i="14"/>
  <c r="AE4153" i="14"/>
  <c r="AA4153" i="14"/>
  <c r="L4148" i="14"/>
  <c r="M4148" i="14"/>
  <c r="O4148" i="14" s="1"/>
  <c r="N4148" i="14"/>
  <c r="AD4148" i="14" s="1"/>
  <c r="U4148" i="14"/>
  <c r="V4148" i="14"/>
  <c r="W4148" i="14"/>
  <c r="X4148" i="14"/>
  <c r="T4150" i="14" l="1"/>
  <c r="AC4148" i="14"/>
  <c r="R4154" i="14"/>
  <c r="T4157" i="14"/>
  <c r="AG4148" i="14"/>
  <c r="S4151" i="14"/>
  <c r="Z4148" i="14"/>
  <c r="Y4148" i="14"/>
  <c r="S4155" i="14"/>
  <c r="AH4148" i="14"/>
  <c r="AB4148" i="14"/>
  <c r="P4148" i="14"/>
  <c r="AF4148" i="14"/>
  <c r="Q4148" i="14"/>
  <c r="S4148" i="14"/>
  <c r="AE4148" i="14"/>
  <c r="AA4148" i="14"/>
  <c r="I2176" i="14"/>
  <c r="I2191" i="14"/>
  <c r="R4148" i="14" l="1"/>
  <c r="T4148" i="14"/>
  <c r="I2206" i="14"/>
  <c r="L4147" i="14"/>
  <c r="M4147" i="14"/>
  <c r="O4147" i="14" s="1"/>
  <c r="N4147" i="14"/>
  <c r="P4147" i="14" s="1"/>
  <c r="U4147" i="14"/>
  <c r="V4147" i="14"/>
  <c r="W4147" i="14"/>
  <c r="X4147" i="14"/>
  <c r="I4146" i="14"/>
  <c r="L4146" i="14"/>
  <c r="M4146" i="14"/>
  <c r="O4146" i="14" s="1"/>
  <c r="N4146" i="14"/>
  <c r="P4146" i="14" s="1"/>
  <c r="U4146" i="14"/>
  <c r="V4146" i="14"/>
  <c r="W4146" i="14"/>
  <c r="X4146" i="14"/>
  <c r="I4145" i="14"/>
  <c r="L4145" i="14"/>
  <c r="M4145" i="14"/>
  <c r="O4145" i="14" s="1"/>
  <c r="N4145" i="14"/>
  <c r="P4145" i="14" s="1"/>
  <c r="U4145" i="14"/>
  <c r="V4145" i="14"/>
  <c r="W4145" i="14"/>
  <c r="X4145" i="14"/>
  <c r="AC4145" i="14"/>
  <c r="L4144" i="14"/>
  <c r="M4144" i="14"/>
  <c r="O4144" i="14" s="1"/>
  <c r="N4144" i="14"/>
  <c r="AH4144" i="14" s="1"/>
  <c r="U4144" i="14"/>
  <c r="V4144" i="14"/>
  <c r="W4144" i="14"/>
  <c r="X4144" i="14"/>
  <c r="I2211" i="14"/>
  <c r="I4143" i="14"/>
  <c r="L4143" i="14"/>
  <c r="M4143" i="14"/>
  <c r="O4143" i="14" s="1"/>
  <c r="N4143" i="14"/>
  <c r="P4143" i="14" s="1"/>
  <c r="U4143" i="14"/>
  <c r="V4143" i="14"/>
  <c r="W4143" i="14"/>
  <c r="X4143" i="14"/>
  <c r="L4142" i="14"/>
  <c r="M4142" i="14"/>
  <c r="AE4142" i="14" s="1"/>
  <c r="N4142" i="14"/>
  <c r="P4142" i="14" s="1"/>
  <c r="U4142" i="14"/>
  <c r="V4142" i="14"/>
  <c r="W4142" i="14"/>
  <c r="X4142" i="14"/>
  <c r="AF4142" i="14"/>
  <c r="L4141" i="14"/>
  <c r="M4141" i="14"/>
  <c r="O4141" i="14" s="1"/>
  <c r="N4141" i="14"/>
  <c r="P4141" i="14" s="1"/>
  <c r="U4141" i="14"/>
  <c r="V4141" i="14"/>
  <c r="W4141" i="14"/>
  <c r="X4141" i="14"/>
  <c r="L4140" i="14"/>
  <c r="M4140" i="14"/>
  <c r="O4140" i="14" s="1"/>
  <c r="N4140" i="14"/>
  <c r="P4140" i="14" s="1"/>
  <c r="R4140" i="14" s="1"/>
  <c r="U4140" i="14"/>
  <c r="V4140" i="14"/>
  <c r="W4140" i="14"/>
  <c r="X4140" i="14"/>
  <c r="I4139" i="14"/>
  <c r="L4139" i="14"/>
  <c r="M4139" i="14"/>
  <c r="O4139" i="14" s="1"/>
  <c r="N4139" i="14"/>
  <c r="P4139" i="14" s="1"/>
  <c r="U4139" i="14"/>
  <c r="V4139" i="14"/>
  <c r="W4139" i="14"/>
  <c r="X4139" i="14"/>
  <c r="P4144" i="14" l="1"/>
  <c r="R4144" i="14" s="1"/>
  <c r="AD4139" i="14"/>
  <c r="AG4146" i="14"/>
  <c r="AB4144" i="14"/>
  <c r="Y4146" i="14"/>
  <c r="Y4144" i="14"/>
  <c r="AF4146" i="14"/>
  <c r="AG4144" i="14"/>
  <c r="AF4145" i="14"/>
  <c r="AC4146" i="14"/>
  <c r="AC4144" i="14"/>
  <c r="AH4145" i="14"/>
  <c r="Z4145" i="14"/>
  <c r="Y4143" i="14"/>
  <c r="AH4139" i="14"/>
  <c r="AG4145" i="14"/>
  <c r="Y4145" i="14"/>
  <c r="Z4146" i="14"/>
  <c r="AF4147" i="14"/>
  <c r="Y4147" i="14"/>
  <c r="AG4147" i="14"/>
  <c r="AC4147" i="14"/>
  <c r="Z4147" i="14"/>
  <c r="R4147" i="14"/>
  <c r="T4147" i="14"/>
  <c r="AD4147" i="14"/>
  <c r="AH4147" i="14"/>
  <c r="AB4147" i="14"/>
  <c r="S4147" i="14"/>
  <c r="Q4147" i="14"/>
  <c r="AE4147" i="14"/>
  <c r="AA4147" i="14"/>
  <c r="R4146" i="14"/>
  <c r="T4146" i="14"/>
  <c r="AD4146" i="14"/>
  <c r="AH4146" i="14"/>
  <c r="AB4146" i="14"/>
  <c r="S4146" i="14"/>
  <c r="Q4146" i="14"/>
  <c r="AE4146" i="14"/>
  <c r="AA4146" i="14"/>
  <c r="R4145" i="14"/>
  <c r="T4145" i="14"/>
  <c r="AD4145" i="14"/>
  <c r="AB4145" i="14"/>
  <c r="S4145" i="14"/>
  <c r="Q4145" i="14"/>
  <c r="AE4145" i="14"/>
  <c r="AA4145" i="14"/>
  <c r="AF4144" i="14"/>
  <c r="Z4144" i="14"/>
  <c r="AD4144" i="14"/>
  <c r="T4144" i="14"/>
  <c r="S4144" i="14"/>
  <c r="Q4144" i="14"/>
  <c r="AE4144" i="14"/>
  <c r="AA4144" i="14"/>
  <c r="AE4141" i="14"/>
  <c r="AH4143" i="14"/>
  <c r="AG4141" i="14"/>
  <c r="AG4143" i="14"/>
  <c r="AC4141" i="14"/>
  <c r="AC4139" i="14"/>
  <c r="Y4139" i="14"/>
  <c r="AG4139" i="14"/>
  <c r="AD4140" i="14"/>
  <c r="Y4141" i="14"/>
  <c r="AC4143" i="14"/>
  <c r="AH4140" i="14"/>
  <c r="AB4140" i="14"/>
  <c r="AB4139" i="14"/>
  <c r="AG4140" i="14"/>
  <c r="Z4140" i="14"/>
  <c r="AF4139" i="14"/>
  <c r="Z4139" i="14"/>
  <c r="AF4140" i="14"/>
  <c r="AA4141" i="14"/>
  <c r="AB4143" i="14"/>
  <c r="AF4143" i="14"/>
  <c r="Z4143" i="14"/>
  <c r="AD4143" i="14"/>
  <c r="R4143" i="14"/>
  <c r="T4143" i="14"/>
  <c r="Q4143" i="14"/>
  <c r="S4143" i="14"/>
  <c r="AE4143" i="14"/>
  <c r="AA4143" i="14"/>
  <c r="AD4142" i="14"/>
  <c r="AH4142" i="14"/>
  <c r="AB4142" i="14"/>
  <c r="AG4142" i="14"/>
  <c r="Z4142" i="14"/>
  <c r="Y4142" i="14"/>
  <c r="AC4142" i="14"/>
  <c r="R4142" i="14"/>
  <c r="T4142" i="14"/>
  <c r="AA4142" i="14"/>
  <c r="O4142" i="14"/>
  <c r="R4141" i="14"/>
  <c r="T4141" i="14"/>
  <c r="AH4141" i="14"/>
  <c r="AD4141" i="14"/>
  <c r="Z4141" i="14"/>
  <c r="AF4141" i="14"/>
  <c r="AB4141" i="14"/>
  <c r="S4141" i="14"/>
  <c r="Q4141" i="14"/>
  <c r="Y4140" i="14"/>
  <c r="AC4140" i="14"/>
  <c r="T4140" i="14"/>
  <c r="S4140" i="14"/>
  <c r="Q4140" i="14"/>
  <c r="AE4140" i="14"/>
  <c r="AA4140" i="14"/>
  <c r="R4139" i="14"/>
  <c r="T4139" i="14"/>
  <c r="S4139" i="14"/>
  <c r="Q4139" i="14"/>
  <c r="AE4139" i="14"/>
  <c r="AA4139" i="14"/>
  <c r="I4123" i="14"/>
  <c r="I4124" i="14"/>
  <c r="I4125" i="14"/>
  <c r="I4126" i="14"/>
  <c r="I4127" i="14"/>
  <c r="I4128" i="14"/>
  <c r="I4133" i="14"/>
  <c r="I4136" i="14"/>
  <c r="L4123" i="14"/>
  <c r="L4124" i="14"/>
  <c r="L4125" i="14"/>
  <c r="L4126" i="14"/>
  <c r="L4127" i="14"/>
  <c r="L4128" i="14"/>
  <c r="L4129" i="14"/>
  <c r="L4130" i="14"/>
  <c r="L4131" i="14"/>
  <c r="L4132" i="14"/>
  <c r="L4133" i="14"/>
  <c r="L4134" i="14"/>
  <c r="L4135" i="14"/>
  <c r="L4136" i="14"/>
  <c r="L4137" i="14"/>
  <c r="L4138" i="14"/>
  <c r="M4123" i="14"/>
  <c r="AA4123" i="14" s="1"/>
  <c r="M4124" i="14"/>
  <c r="O4124" i="14" s="1"/>
  <c r="M4125" i="14"/>
  <c r="AA4125" i="14" s="1"/>
  <c r="M4126" i="14"/>
  <c r="O4126" i="14" s="1"/>
  <c r="M4127" i="14"/>
  <c r="O4127" i="14" s="1"/>
  <c r="M4128" i="14"/>
  <c r="AC4128" i="14" s="1"/>
  <c r="M4129" i="14"/>
  <c r="O4129" i="14" s="1"/>
  <c r="M4130" i="14"/>
  <c r="O4130" i="14" s="1"/>
  <c r="M4131" i="14"/>
  <c r="O4131" i="14" s="1"/>
  <c r="M4132" i="14"/>
  <c r="O4132" i="14" s="1"/>
  <c r="Q4132" i="14" s="1"/>
  <c r="M4133" i="14"/>
  <c r="AE4133" i="14" s="1"/>
  <c r="M4134" i="14"/>
  <c r="AC4134" i="14" s="1"/>
  <c r="M4135" i="14"/>
  <c r="AA4135" i="14" s="1"/>
  <c r="M4136" i="14"/>
  <c r="O4136" i="14" s="1"/>
  <c r="M4137" i="14"/>
  <c r="O4137" i="14" s="1"/>
  <c r="M4138" i="14"/>
  <c r="O4138" i="14" s="1"/>
  <c r="Q4138" i="14" s="1"/>
  <c r="N4123" i="14"/>
  <c r="P4123" i="14" s="1"/>
  <c r="N4124" i="14"/>
  <c r="AF4124" i="14" s="1"/>
  <c r="N4125" i="14"/>
  <c r="AD4125" i="14" s="1"/>
  <c r="N4126" i="14"/>
  <c r="AD4126" i="14" s="1"/>
  <c r="N4127" i="14"/>
  <c r="P4127" i="14" s="1"/>
  <c r="N4128" i="14"/>
  <c r="AB4128" i="14" s="1"/>
  <c r="N4129" i="14"/>
  <c r="AF4129" i="14" s="1"/>
  <c r="N4130" i="14"/>
  <c r="P4130" i="14" s="1"/>
  <c r="N4131" i="14"/>
  <c r="P4131" i="14" s="1"/>
  <c r="N4132" i="14"/>
  <c r="AD4132" i="14" s="1"/>
  <c r="N4133" i="14"/>
  <c r="P4133" i="14" s="1"/>
  <c r="N4134" i="14"/>
  <c r="AB4134" i="14" s="1"/>
  <c r="N4135" i="14"/>
  <c r="P4135" i="14" s="1"/>
  <c r="N4136" i="14"/>
  <c r="AB4136" i="14" s="1"/>
  <c r="N4137" i="14"/>
  <c r="P4137" i="14" s="1"/>
  <c r="N4138" i="14"/>
  <c r="AD4138" i="14" s="1"/>
  <c r="U4123" i="14"/>
  <c r="U4124" i="14"/>
  <c r="U4125" i="14"/>
  <c r="U4126" i="14"/>
  <c r="U4127" i="14"/>
  <c r="U4128" i="14"/>
  <c r="U4129" i="14"/>
  <c r="U4130" i="14"/>
  <c r="U4131" i="14"/>
  <c r="U4132" i="14"/>
  <c r="U4133" i="14"/>
  <c r="U4134" i="14"/>
  <c r="U4135" i="14"/>
  <c r="U4136" i="14"/>
  <c r="U4137" i="14"/>
  <c r="U4138" i="14"/>
  <c r="V4123" i="14"/>
  <c r="V4124" i="14"/>
  <c r="V4125" i="14"/>
  <c r="V4126" i="14"/>
  <c r="V4127" i="14"/>
  <c r="V4128" i="14"/>
  <c r="V4129" i="14"/>
  <c r="V4130" i="14"/>
  <c r="V4131" i="14"/>
  <c r="V4132" i="14"/>
  <c r="V4133" i="14"/>
  <c r="V4134" i="14"/>
  <c r="V4135" i="14"/>
  <c r="V4136" i="14"/>
  <c r="V4137" i="14"/>
  <c r="V4138" i="14"/>
  <c r="W4123" i="14"/>
  <c r="W4124" i="14"/>
  <c r="W4125" i="14"/>
  <c r="W4126" i="14"/>
  <c r="W4127" i="14"/>
  <c r="W4128" i="14"/>
  <c r="W4129" i="14"/>
  <c r="W4130" i="14"/>
  <c r="W4131" i="14"/>
  <c r="W4132" i="14"/>
  <c r="W4133" i="14"/>
  <c r="W4134" i="14"/>
  <c r="W4135" i="14"/>
  <c r="W4136" i="14"/>
  <c r="W4137" i="14"/>
  <c r="W4138" i="14"/>
  <c r="X4123" i="14"/>
  <c r="X4124" i="14"/>
  <c r="X4125" i="14"/>
  <c r="X4126" i="14"/>
  <c r="X4127" i="14"/>
  <c r="X4128" i="14"/>
  <c r="X4129" i="14"/>
  <c r="X4130" i="14"/>
  <c r="X4131" i="14"/>
  <c r="X4132" i="14"/>
  <c r="X4133" i="14"/>
  <c r="X4134" i="14"/>
  <c r="X4135" i="14"/>
  <c r="X4136" i="14"/>
  <c r="X4137" i="14"/>
  <c r="X4138" i="14"/>
  <c r="Y4128" i="14"/>
  <c r="Y4124" i="14" l="1"/>
  <c r="AD4123" i="14"/>
  <c r="Z4134" i="14"/>
  <c r="Y4131" i="14"/>
  <c r="AH4123" i="14"/>
  <c r="AD4127" i="14"/>
  <c r="Z4127" i="14"/>
  <c r="P4125" i="14"/>
  <c r="R4125" i="14" s="1"/>
  <c r="AD4130" i="14"/>
  <c r="Z4130" i="14"/>
  <c r="O4125" i="14"/>
  <c r="Q4125" i="14" s="1"/>
  <c r="AG4124" i="14"/>
  <c r="Z4138" i="14"/>
  <c r="Z4123" i="14"/>
  <c r="AH4135" i="14"/>
  <c r="AC4132" i="14"/>
  <c r="Z4128" i="14"/>
  <c r="Z4129" i="14"/>
  <c r="Y4134" i="14"/>
  <c r="Z4131" i="14"/>
  <c r="AC4126" i="14"/>
  <c r="AB4125" i="14"/>
  <c r="Z4124" i="14"/>
  <c r="AG4126" i="14"/>
  <c r="AH4133" i="14"/>
  <c r="AF4126" i="14"/>
  <c r="Y4138" i="14"/>
  <c r="AG4136" i="14"/>
  <c r="AE4125" i="14"/>
  <c r="AC4136" i="14"/>
  <c r="AA4138" i="14"/>
  <c r="Z4126" i="14"/>
  <c r="Y4136" i="14"/>
  <c r="Y4127" i="14"/>
  <c r="AG4137" i="14"/>
  <c r="AG4125" i="14"/>
  <c r="AD4133" i="14"/>
  <c r="AC4125" i="14"/>
  <c r="Z4125" i="14"/>
  <c r="Y4137" i="14"/>
  <c r="Y4130" i="14"/>
  <c r="Y4123" i="14"/>
  <c r="P4129" i="14"/>
  <c r="R4129" i="14" s="1"/>
  <c r="AH4130" i="14"/>
  <c r="AG4138" i="14"/>
  <c r="AG4132" i="14"/>
  <c r="AE4138" i="14"/>
  <c r="AD4129" i="14"/>
  <c r="AC4138" i="14"/>
  <c r="AC4129" i="14"/>
  <c r="AB4129" i="14"/>
  <c r="AA4132" i="14"/>
  <c r="Z4137" i="14"/>
  <c r="Z4133" i="14"/>
  <c r="Y4129" i="14"/>
  <c r="Y4126" i="14"/>
  <c r="P4126" i="14"/>
  <c r="AH4136" i="14"/>
  <c r="AH4129" i="14"/>
  <c r="AF4136" i="14"/>
  <c r="AE4132" i="14"/>
  <c r="AD4136" i="14"/>
  <c r="AB4126" i="14"/>
  <c r="Y4132" i="14"/>
  <c r="Y4125" i="14"/>
  <c r="AH4126" i="14"/>
  <c r="Z4136" i="14"/>
  <c r="P4136" i="14"/>
  <c r="R4136" i="14" s="1"/>
  <c r="S4142" i="14"/>
  <c r="Q4142" i="14"/>
  <c r="Z4135" i="14"/>
  <c r="Y4135" i="14"/>
  <c r="AE4135" i="14"/>
  <c r="AG4135" i="14"/>
  <c r="O4135" i="14"/>
  <c r="AC4135" i="14"/>
  <c r="Y4133" i="14"/>
  <c r="Z4132" i="14"/>
  <c r="AH4138" i="14"/>
  <c r="AH4125" i="14"/>
  <c r="AG4128" i="14"/>
  <c r="AF4138" i="14"/>
  <c r="AF4132" i="14"/>
  <c r="AF4125" i="14"/>
  <c r="AE4134" i="14"/>
  <c r="AE4128" i="14"/>
  <c r="AB4132" i="14"/>
  <c r="P4132" i="14"/>
  <c r="R4132" i="14" s="1"/>
  <c r="AB4138" i="14"/>
  <c r="P4138" i="14"/>
  <c r="R4138" i="14" s="1"/>
  <c r="AG4131" i="14"/>
  <c r="AA4128" i="14"/>
  <c r="O4128" i="14"/>
  <c r="Q4128" i="14" s="1"/>
  <c r="AH4132" i="14"/>
  <c r="AH4127" i="14"/>
  <c r="AG4134" i="14"/>
  <c r="AG4129" i="14"/>
  <c r="AF4135" i="14"/>
  <c r="AE4137" i="14"/>
  <c r="AE4131" i="14"/>
  <c r="AE4124" i="14"/>
  <c r="AA4134" i="14"/>
  <c r="O4134" i="14"/>
  <c r="Q4134" i="14" s="1"/>
  <c r="R4135" i="14"/>
  <c r="T4135" i="14"/>
  <c r="Q4137" i="14"/>
  <c r="S4137" i="14"/>
  <c r="Q4131" i="14"/>
  <c r="S4131" i="14"/>
  <c r="Q4124" i="14"/>
  <c r="S4124" i="14"/>
  <c r="T4125" i="14"/>
  <c r="AH4137" i="14"/>
  <c r="AH4134" i="14"/>
  <c r="AH4131" i="14"/>
  <c r="AH4128" i="14"/>
  <c r="AH4124" i="14"/>
  <c r="AG4133" i="14"/>
  <c r="AG4130" i="14"/>
  <c r="AG4127" i="14"/>
  <c r="AG4123" i="14"/>
  <c r="AD4135" i="14"/>
  <c r="AC4137" i="14"/>
  <c r="AC4131" i="14"/>
  <c r="AC4124" i="14"/>
  <c r="AB4135" i="14"/>
  <c r="AA4137" i="14"/>
  <c r="AA4131" i="14"/>
  <c r="AA4124" i="14"/>
  <c r="S4138" i="14"/>
  <c r="S4132" i="14"/>
  <c r="AD4137" i="14"/>
  <c r="AD4134" i="14"/>
  <c r="AD4131" i="14"/>
  <c r="AD4128" i="14"/>
  <c r="AD4124" i="14"/>
  <c r="AC4133" i="14"/>
  <c r="AC4130" i="14"/>
  <c r="AC4127" i="14"/>
  <c r="AC4123" i="14"/>
  <c r="T4137" i="14"/>
  <c r="R4137" i="14"/>
  <c r="T4131" i="14"/>
  <c r="R4131" i="14"/>
  <c r="S4130" i="14"/>
  <c r="Q4130" i="14"/>
  <c r="S4127" i="14"/>
  <c r="Q4127" i="14"/>
  <c r="T4133" i="14"/>
  <c r="R4133" i="14"/>
  <c r="T4130" i="14"/>
  <c r="R4130" i="14"/>
  <c r="T4127" i="14"/>
  <c r="R4127" i="14"/>
  <c r="T4123" i="14"/>
  <c r="R4123" i="14"/>
  <c r="S4136" i="14"/>
  <c r="Q4136" i="14"/>
  <c r="S4129" i="14"/>
  <c r="Q4129" i="14"/>
  <c r="S4126" i="14"/>
  <c r="Q4126" i="14"/>
  <c r="AF4137" i="14"/>
  <c r="AF4128" i="14"/>
  <c r="AE4130" i="14"/>
  <c r="AE4127" i="14"/>
  <c r="AE4123" i="14"/>
  <c r="AB4131" i="14"/>
  <c r="AB4124" i="14"/>
  <c r="AA4133" i="14"/>
  <c r="AA4127" i="14"/>
  <c r="P4134" i="14"/>
  <c r="P4128" i="14"/>
  <c r="P4124" i="14"/>
  <c r="O4133" i="14"/>
  <c r="O4123" i="14"/>
  <c r="AF4134" i="14"/>
  <c r="AF4131" i="14"/>
  <c r="AB4137" i="14"/>
  <c r="AA4130" i="14"/>
  <c r="AF4133" i="14"/>
  <c r="AF4130" i="14"/>
  <c r="AF4127" i="14"/>
  <c r="AF4123" i="14"/>
  <c r="AE4136" i="14"/>
  <c r="AE4129" i="14"/>
  <c r="AE4126" i="14"/>
  <c r="AB4133" i="14"/>
  <c r="AB4130" i="14"/>
  <c r="AB4127" i="14"/>
  <c r="AB4123" i="14"/>
  <c r="AA4136" i="14"/>
  <c r="AA4129" i="14"/>
  <c r="AA4126" i="14"/>
  <c r="S4125" i="14" l="1"/>
  <c r="T4136" i="14"/>
  <c r="T4129" i="14"/>
  <c r="S4128" i="14"/>
  <c r="R4126" i="14"/>
  <c r="T4126" i="14"/>
  <c r="T4138" i="14"/>
  <c r="Q4135" i="14"/>
  <c r="S4135" i="14"/>
  <c r="S4134" i="14"/>
  <c r="T4132" i="14"/>
  <c r="T4124" i="14"/>
  <c r="R4124" i="14"/>
  <c r="R4128" i="14"/>
  <c r="T4128" i="14"/>
  <c r="S4123" i="14"/>
  <c r="Q4123" i="14"/>
  <c r="T4134" i="14"/>
  <c r="R4134" i="14"/>
  <c r="S4133" i="14"/>
  <c r="Q4133" i="14"/>
  <c r="I4122" i="14"/>
  <c r="L4122" i="14"/>
  <c r="M4122" i="14"/>
  <c r="O4122" i="14" s="1"/>
  <c r="Q4122" i="14" s="1"/>
  <c r="N4122" i="14"/>
  <c r="P4122" i="14" s="1"/>
  <c r="R4122" i="14" s="1"/>
  <c r="U4122" i="14"/>
  <c r="V4122" i="14"/>
  <c r="W4122" i="14"/>
  <c r="X4122" i="14"/>
  <c r="AD4122" i="14"/>
  <c r="Y4122" i="14" l="1"/>
  <c r="AC4122" i="14"/>
  <c r="AG4122" i="14"/>
  <c r="AH4122" i="14"/>
  <c r="Z4122" i="14"/>
  <c r="S4122" i="14"/>
  <c r="T4122" i="14"/>
  <c r="AF4122" i="14"/>
  <c r="AB4122" i="14"/>
  <c r="AE4122" i="14"/>
  <c r="AA4122" i="14"/>
  <c r="I4121" i="14"/>
  <c r="L4121" i="14"/>
  <c r="M4121" i="14"/>
  <c r="O4121" i="14" s="1"/>
  <c r="Q4121" i="14" s="1"/>
  <c r="N4121" i="14"/>
  <c r="P4121" i="14" s="1"/>
  <c r="R4121" i="14" s="1"/>
  <c r="U4121" i="14"/>
  <c r="V4121" i="14"/>
  <c r="W4121" i="14"/>
  <c r="X4121" i="14"/>
  <c r="I4120" i="14"/>
  <c r="L4120" i="14"/>
  <c r="M4120" i="14"/>
  <c r="O4120" i="14" s="1"/>
  <c r="Q4120" i="14" s="1"/>
  <c r="N4120" i="14"/>
  <c r="Z4120" i="14" s="1"/>
  <c r="U4120" i="14"/>
  <c r="V4120" i="14"/>
  <c r="W4120" i="14"/>
  <c r="X4120" i="14"/>
  <c r="I4119" i="14"/>
  <c r="L4119" i="14"/>
  <c r="M4119" i="14"/>
  <c r="O4119" i="14" s="1"/>
  <c r="Q4119" i="14" s="1"/>
  <c r="N4119" i="14"/>
  <c r="P4119" i="14" s="1"/>
  <c r="R4119" i="14" s="1"/>
  <c r="U4119" i="14"/>
  <c r="V4119" i="14"/>
  <c r="W4119" i="14"/>
  <c r="X4119" i="14"/>
  <c r="P4120" i="14" l="1"/>
  <c r="R4120" i="14" s="1"/>
  <c r="Y4121" i="14"/>
  <c r="AD4119" i="14"/>
  <c r="AG4121" i="14"/>
  <c r="AG4120" i="14"/>
  <c r="AH4120" i="14"/>
  <c r="AC4121" i="14"/>
  <c r="Y4120" i="14"/>
  <c r="AD4120" i="14"/>
  <c r="AH4119" i="14"/>
  <c r="Z4119" i="14"/>
  <c r="AB4119" i="14"/>
  <c r="AF4119" i="14"/>
  <c r="AB4120" i="14"/>
  <c r="AC4120" i="14"/>
  <c r="AC4119" i="14"/>
  <c r="T4121" i="14"/>
  <c r="AF4121" i="14"/>
  <c r="Z4121" i="14"/>
  <c r="AD4121" i="14"/>
  <c r="AH4121" i="14"/>
  <c r="AB4121" i="14"/>
  <c r="S4121" i="14"/>
  <c r="AE4121" i="14"/>
  <c r="AA4121" i="14"/>
  <c r="AF4120" i="14"/>
  <c r="S4120" i="14"/>
  <c r="AE4120" i="14"/>
  <c r="AA4120" i="14"/>
  <c r="AG4119" i="14"/>
  <c r="Y4119" i="14"/>
  <c r="S4119" i="14"/>
  <c r="T4119" i="14"/>
  <c r="AE4119" i="14"/>
  <c r="AA4119" i="14"/>
  <c r="I4118" i="14"/>
  <c r="L4118" i="14"/>
  <c r="M4118" i="14"/>
  <c r="O4118" i="14" s="1"/>
  <c r="Q4118" i="14" s="1"/>
  <c r="N4118" i="14"/>
  <c r="AD4118" i="14" s="1"/>
  <c r="P4118" i="14"/>
  <c r="R4118" i="14" s="1"/>
  <c r="U4118" i="14"/>
  <c r="V4118" i="14"/>
  <c r="W4118" i="14"/>
  <c r="X4118" i="14"/>
  <c r="T4120" i="14" l="1"/>
  <c r="AH4118" i="14"/>
  <c r="AG4118" i="14"/>
  <c r="AC4118" i="14"/>
  <c r="AB4118" i="14"/>
  <c r="AF4118" i="14"/>
  <c r="Z4118" i="14"/>
  <c r="Y4118" i="14"/>
  <c r="S4118" i="14"/>
  <c r="T4118" i="14"/>
  <c r="AE4118" i="14"/>
  <c r="AA4118" i="14"/>
  <c r="I4117" i="14"/>
  <c r="L4117" i="14"/>
  <c r="M4117" i="14"/>
  <c r="O4117" i="14" s="1"/>
  <c r="Q4117" i="14" s="1"/>
  <c r="N4117" i="14"/>
  <c r="P4117" i="14" s="1"/>
  <c r="R4117" i="14" s="1"/>
  <c r="U4117" i="14"/>
  <c r="V4117" i="14"/>
  <c r="W4117" i="14"/>
  <c r="X4117" i="14"/>
  <c r="I4116" i="14"/>
  <c r="L4116" i="14"/>
  <c r="M4116" i="14"/>
  <c r="O4116" i="14" s="1"/>
  <c r="Q4116" i="14" s="1"/>
  <c r="N4116" i="14"/>
  <c r="P4116" i="14" s="1"/>
  <c r="R4116" i="14" s="1"/>
  <c r="U4116" i="14"/>
  <c r="V4116" i="14"/>
  <c r="W4116" i="14"/>
  <c r="X4116" i="14"/>
  <c r="I4115" i="14"/>
  <c r="L4115" i="14"/>
  <c r="M4115" i="14"/>
  <c r="O4115" i="14" s="1"/>
  <c r="Q4115" i="14" s="1"/>
  <c r="N4115" i="14"/>
  <c r="P4115" i="14" s="1"/>
  <c r="R4115" i="14" s="1"/>
  <c r="U4115" i="14"/>
  <c r="V4115" i="14"/>
  <c r="W4115" i="14"/>
  <c r="X4115" i="14"/>
  <c r="I4114" i="14"/>
  <c r="L4114" i="14"/>
  <c r="M4114" i="14"/>
  <c r="O4114" i="14" s="1"/>
  <c r="Q4114" i="14" s="1"/>
  <c r="N4114" i="14"/>
  <c r="P4114" i="14" s="1"/>
  <c r="R4114" i="14" s="1"/>
  <c r="U4114" i="14"/>
  <c r="V4114" i="14"/>
  <c r="W4114" i="14"/>
  <c r="X4114" i="14"/>
  <c r="I4113" i="14"/>
  <c r="L4113" i="14"/>
  <c r="M4113" i="14"/>
  <c r="Y4113" i="14" s="1"/>
  <c r="N4113" i="14"/>
  <c r="P4113" i="14" s="1"/>
  <c r="R4113" i="14" s="1"/>
  <c r="U4113" i="14"/>
  <c r="V4113" i="14"/>
  <c r="W4113" i="14"/>
  <c r="X4113" i="14"/>
  <c r="I4112" i="14"/>
  <c r="L4112" i="14"/>
  <c r="M4112" i="14"/>
  <c r="O4112" i="14" s="1"/>
  <c r="Q4112" i="14" s="1"/>
  <c r="N4112" i="14"/>
  <c r="Z4112" i="14" s="1"/>
  <c r="U4112" i="14"/>
  <c r="V4112" i="14"/>
  <c r="W4112" i="14"/>
  <c r="X4112" i="14"/>
  <c r="I4111" i="14"/>
  <c r="L4111" i="14"/>
  <c r="M4111" i="14"/>
  <c r="O4111" i="14" s="1"/>
  <c r="Q4111" i="14" s="1"/>
  <c r="N4111" i="14"/>
  <c r="P4111" i="14" s="1"/>
  <c r="R4111" i="14" s="1"/>
  <c r="U4111" i="14"/>
  <c r="V4111" i="14"/>
  <c r="W4111" i="14"/>
  <c r="X4111" i="14"/>
  <c r="I4110" i="14"/>
  <c r="L4110" i="14"/>
  <c r="M4110" i="14"/>
  <c r="O4110" i="14" s="1"/>
  <c r="Q4110" i="14" s="1"/>
  <c r="N4110" i="14"/>
  <c r="P4110" i="14" s="1"/>
  <c r="R4110" i="14" s="1"/>
  <c r="U4110" i="14"/>
  <c r="V4110" i="14"/>
  <c r="W4110" i="14"/>
  <c r="X4110" i="14"/>
  <c r="I4109" i="14"/>
  <c r="L4109" i="14"/>
  <c r="M4109" i="14"/>
  <c r="O4109" i="14" s="1"/>
  <c r="Q4109" i="14" s="1"/>
  <c r="N4109" i="14"/>
  <c r="P4109" i="14" s="1"/>
  <c r="R4109" i="14" s="1"/>
  <c r="U4109" i="14"/>
  <c r="V4109" i="14"/>
  <c r="W4109" i="14"/>
  <c r="X4109" i="14"/>
  <c r="I4108" i="14"/>
  <c r="L4108" i="14"/>
  <c r="M4108" i="14"/>
  <c r="O4108" i="14" s="1"/>
  <c r="Q4108" i="14" s="1"/>
  <c r="N4108" i="14"/>
  <c r="P4108" i="14" s="1"/>
  <c r="R4108" i="14" s="1"/>
  <c r="U4108" i="14"/>
  <c r="V4108" i="14"/>
  <c r="W4108" i="14"/>
  <c r="X4108" i="14"/>
  <c r="I4107" i="14"/>
  <c r="L4107" i="14"/>
  <c r="M4107" i="14"/>
  <c r="O4107" i="14" s="1"/>
  <c r="Q4107" i="14" s="1"/>
  <c r="N4107" i="14"/>
  <c r="P4107" i="14" s="1"/>
  <c r="R4107" i="14" s="1"/>
  <c r="U4107" i="14"/>
  <c r="V4107" i="14"/>
  <c r="W4107" i="14"/>
  <c r="X4107" i="14"/>
  <c r="I4106" i="14"/>
  <c r="L4106" i="14"/>
  <c r="M4106" i="14"/>
  <c r="O4106" i="14" s="1"/>
  <c r="Q4106" i="14" s="1"/>
  <c r="N4106" i="14"/>
  <c r="P4106" i="14" s="1"/>
  <c r="R4106" i="14" s="1"/>
  <c r="U4106" i="14"/>
  <c r="V4106" i="14"/>
  <c r="W4106" i="14"/>
  <c r="X4106" i="14"/>
  <c r="I4105" i="14"/>
  <c r="L4105" i="14"/>
  <c r="M4105" i="14"/>
  <c r="O4105" i="14" s="1"/>
  <c r="Q4105" i="14" s="1"/>
  <c r="N4105" i="14"/>
  <c r="P4105" i="14" s="1"/>
  <c r="R4105" i="14" s="1"/>
  <c r="U4105" i="14"/>
  <c r="V4105" i="14"/>
  <c r="W4105" i="14"/>
  <c r="X4105" i="14"/>
  <c r="I4104" i="14"/>
  <c r="L4104" i="14"/>
  <c r="M4104" i="14"/>
  <c r="Y4104" i="14" s="1"/>
  <c r="N4104" i="14"/>
  <c r="P4104" i="14" s="1"/>
  <c r="R4104" i="14" s="1"/>
  <c r="U4104" i="14"/>
  <c r="V4104" i="14"/>
  <c r="W4104" i="14"/>
  <c r="X4104" i="14"/>
  <c r="I4103" i="14"/>
  <c r="L4103" i="14"/>
  <c r="M4103" i="14"/>
  <c r="O4103" i="14" s="1"/>
  <c r="Q4103" i="14" s="1"/>
  <c r="N4103" i="14"/>
  <c r="P4103" i="14" s="1"/>
  <c r="R4103" i="14" s="1"/>
  <c r="U4103" i="14"/>
  <c r="V4103" i="14"/>
  <c r="W4103" i="14"/>
  <c r="X4103" i="14"/>
  <c r="AA4112" i="14" l="1"/>
  <c r="Z4117" i="14"/>
  <c r="AC4104" i="14"/>
  <c r="AD4109" i="14"/>
  <c r="AG4106" i="14"/>
  <c r="AC4113" i="14"/>
  <c r="AC4108" i="14"/>
  <c r="AF4117" i="14"/>
  <c r="AC4107" i="14"/>
  <c r="AH4110" i="14"/>
  <c r="AG4115" i="14"/>
  <c r="AH4108" i="14"/>
  <c r="AG4110" i="14"/>
  <c r="AG4111" i="14"/>
  <c r="AC4116" i="14"/>
  <c r="AD4104" i="14"/>
  <c r="Y4107" i="14"/>
  <c r="AH4111" i="14"/>
  <c r="AC4106" i="14"/>
  <c r="AC4110" i="14"/>
  <c r="AC4111" i="14"/>
  <c r="AG4117" i="14"/>
  <c r="Y4106" i="14"/>
  <c r="Y4111" i="14"/>
  <c r="AH4105" i="14"/>
  <c r="AC4109" i="14"/>
  <c r="Y4110" i="14"/>
  <c r="AG4114" i="14"/>
  <c r="AH4104" i="14"/>
  <c r="AG4105" i="14"/>
  <c r="AD4107" i="14"/>
  <c r="AD4108" i="14"/>
  <c r="AC4112" i="14"/>
  <c r="AC4117" i="14"/>
  <c r="AH4103" i="14"/>
  <c r="AG4104" i="14"/>
  <c r="AB4104" i="14"/>
  <c r="AC4105" i="14"/>
  <c r="AF4114" i="14"/>
  <c r="AC4115" i="14"/>
  <c r="AH4107" i="14"/>
  <c r="AG4108" i="14"/>
  <c r="Z4108" i="14"/>
  <c r="AG4112" i="14"/>
  <c r="Y4112" i="14"/>
  <c r="AG4103" i="14"/>
  <c r="AF4104" i="14"/>
  <c r="Z4104" i="14"/>
  <c r="AG4107" i="14"/>
  <c r="Z4107" i="14"/>
  <c r="AF4108" i="14"/>
  <c r="Y4108" i="14"/>
  <c r="AE4112" i="14"/>
  <c r="AD4113" i="14"/>
  <c r="AC4114" i="14"/>
  <c r="Y4115" i="14"/>
  <c r="AB4103" i="14"/>
  <c r="AF4107" i="14"/>
  <c r="Y4114" i="14"/>
  <c r="AG4116" i="14"/>
  <c r="AD4117" i="14"/>
  <c r="AF4103" i="14"/>
  <c r="Z4103" i="14"/>
  <c r="AH4109" i="14"/>
  <c r="AB4110" i="14"/>
  <c r="AB4111" i="14"/>
  <c r="AH4113" i="14"/>
  <c r="AD4103" i="14"/>
  <c r="Y4103" i="14"/>
  <c r="AB4107" i="14"/>
  <c r="AB4108" i="14"/>
  <c r="AG4109" i="14"/>
  <c r="AB4109" i="14"/>
  <c r="AF4110" i="14"/>
  <c r="Z4110" i="14"/>
  <c r="AF4111" i="14"/>
  <c r="Z4111" i="14"/>
  <c r="AG4113" i="14"/>
  <c r="AB4113" i="14"/>
  <c r="AC4103" i="14"/>
  <c r="AF4109" i="14"/>
  <c r="Z4109" i="14"/>
  <c r="AD4110" i="14"/>
  <c r="AD4111" i="14"/>
  <c r="AF4113" i="14"/>
  <c r="Z4113" i="14"/>
  <c r="Z4114" i="14"/>
  <c r="Z4115" i="14"/>
  <c r="AH4117" i="14"/>
  <c r="AB4117" i="14"/>
  <c r="Y4105" i="14"/>
  <c r="Y4117" i="14"/>
  <c r="T4117" i="14"/>
  <c r="S4117" i="14"/>
  <c r="AE4117" i="14"/>
  <c r="AA4117" i="14"/>
  <c r="AH4116" i="14"/>
  <c r="AB4116" i="14"/>
  <c r="AF4116" i="14"/>
  <c r="Z4116" i="14"/>
  <c r="AD4116" i="14"/>
  <c r="Y4116" i="14"/>
  <c r="T4116" i="14"/>
  <c r="S4116" i="14"/>
  <c r="AE4116" i="14"/>
  <c r="AA4116" i="14"/>
  <c r="T4115" i="14"/>
  <c r="AD4115" i="14"/>
  <c r="AH4115" i="14"/>
  <c r="AF4115" i="14"/>
  <c r="AB4115" i="14"/>
  <c r="S4115" i="14"/>
  <c r="AE4115" i="14"/>
  <c r="AA4115" i="14"/>
  <c r="T4114" i="14"/>
  <c r="AD4114" i="14"/>
  <c r="AH4114" i="14"/>
  <c r="AB4114" i="14"/>
  <c r="S4114" i="14"/>
  <c r="AE4114" i="14"/>
  <c r="AA4114" i="14"/>
  <c r="T4113" i="14"/>
  <c r="AE4113" i="14"/>
  <c r="AA4113" i="14"/>
  <c r="O4113" i="14"/>
  <c r="Q4113" i="14" s="1"/>
  <c r="S4112" i="14"/>
  <c r="AF4112" i="14"/>
  <c r="AB4112" i="14"/>
  <c r="P4112" i="14"/>
  <c r="AH4112" i="14"/>
  <c r="AD4112" i="14"/>
  <c r="T4111" i="14"/>
  <c r="S4111" i="14"/>
  <c r="AE4111" i="14"/>
  <c r="AA4111" i="14"/>
  <c r="T4110" i="14"/>
  <c r="S4110" i="14"/>
  <c r="AE4110" i="14"/>
  <c r="AA4110" i="14"/>
  <c r="Y4109" i="14"/>
  <c r="T4109" i="14"/>
  <c r="S4109" i="14"/>
  <c r="AE4109" i="14"/>
  <c r="AA4109" i="14"/>
  <c r="T4108" i="14"/>
  <c r="S4108" i="14"/>
  <c r="AE4108" i="14"/>
  <c r="AA4108" i="14"/>
  <c r="T4107" i="14"/>
  <c r="S4107" i="14"/>
  <c r="AE4107" i="14"/>
  <c r="AA4107" i="14"/>
  <c r="Z4106" i="14"/>
  <c r="AD4106" i="14"/>
  <c r="AB4106" i="14"/>
  <c r="AF4106" i="14"/>
  <c r="AH4106" i="14"/>
  <c r="S4106" i="14"/>
  <c r="T4106" i="14"/>
  <c r="AE4106" i="14"/>
  <c r="AA4106" i="14"/>
  <c r="AB4105" i="14"/>
  <c r="AF4105" i="14"/>
  <c r="Z4105" i="14"/>
  <c r="AD4105" i="14"/>
  <c r="T4105" i="14"/>
  <c r="S4105" i="14"/>
  <c r="AE4105" i="14"/>
  <c r="AA4105" i="14"/>
  <c r="T4104" i="14"/>
  <c r="AE4104" i="14"/>
  <c r="AA4104" i="14"/>
  <c r="O4104" i="14"/>
  <c r="Q4104" i="14" s="1"/>
  <c r="T4103" i="14"/>
  <c r="S4103" i="14"/>
  <c r="AE4103" i="14"/>
  <c r="AA4103" i="14"/>
  <c r="I4102" i="14"/>
  <c r="L4102" i="14"/>
  <c r="M4102" i="14"/>
  <c r="O4102" i="14" s="1"/>
  <c r="Q4102" i="14" s="1"/>
  <c r="N4102" i="14"/>
  <c r="P4102" i="14" s="1"/>
  <c r="R4102" i="14" s="1"/>
  <c r="U4102" i="14"/>
  <c r="V4102" i="14"/>
  <c r="W4102" i="14"/>
  <c r="X4102" i="14"/>
  <c r="I4101" i="14"/>
  <c r="L4101" i="14"/>
  <c r="M4101" i="14"/>
  <c r="O4101" i="14" s="1"/>
  <c r="Q4101" i="14" s="1"/>
  <c r="N4101" i="14"/>
  <c r="P4101" i="14" s="1"/>
  <c r="R4101" i="14" s="1"/>
  <c r="U4101" i="14"/>
  <c r="V4101" i="14"/>
  <c r="W4101" i="14"/>
  <c r="X4101" i="14"/>
  <c r="I4100" i="14"/>
  <c r="L4100" i="14"/>
  <c r="M4100" i="14"/>
  <c r="O4100" i="14" s="1"/>
  <c r="Q4100" i="14" s="1"/>
  <c r="N4100" i="14"/>
  <c r="P4100" i="14" s="1"/>
  <c r="R4100" i="14" s="1"/>
  <c r="U4100" i="14"/>
  <c r="V4100" i="14"/>
  <c r="W4100" i="14"/>
  <c r="X4100" i="14"/>
  <c r="I4099" i="14"/>
  <c r="L4099" i="14"/>
  <c r="M4099" i="14"/>
  <c r="O4099" i="14" s="1"/>
  <c r="Q4099" i="14" s="1"/>
  <c r="N4099" i="14"/>
  <c r="P4099" i="14" s="1"/>
  <c r="R4099" i="14" s="1"/>
  <c r="U4099" i="14"/>
  <c r="V4099" i="14"/>
  <c r="W4099" i="14"/>
  <c r="X4099" i="14"/>
  <c r="I4098" i="14"/>
  <c r="L4098" i="14"/>
  <c r="M4098" i="14"/>
  <c r="O4098" i="14" s="1"/>
  <c r="Q4098" i="14" s="1"/>
  <c r="N4098" i="14"/>
  <c r="P4098" i="14" s="1"/>
  <c r="R4098" i="14" s="1"/>
  <c r="U4098" i="14"/>
  <c r="V4098" i="14"/>
  <c r="W4098" i="14"/>
  <c r="X4098" i="14"/>
  <c r="I4097" i="14"/>
  <c r="L4097" i="14"/>
  <c r="M4097" i="14"/>
  <c r="O4097" i="14" s="1"/>
  <c r="Q4097" i="14" s="1"/>
  <c r="N4097" i="14"/>
  <c r="P4097" i="14" s="1"/>
  <c r="R4097" i="14" s="1"/>
  <c r="U4097" i="14"/>
  <c r="V4097" i="14"/>
  <c r="W4097" i="14"/>
  <c r="X4097" i="14"/>
  <c r="I4096" i="14"/>
  <c r="L4096" i="14"/>
  <c r="M4096" i="14"/>
  <c r="O4096" i="14" s="1"/>
  <c r="Q4096" i="14" s="1"/>
  <c r="N4096" i="14"/>
  <c r="P4096" i="14" s="1"/>
  <c r="R4096" i="14" s="1"/>
  <c r="U4096" i="14"/>
  <c r="V4096" i="14"/>
  <c r="W4096" i="14"/>
  <c r="X4096" i="14"/>
  <c r="I4095" i="14"/>
  <c r="L4095" i="14"/>
  <c r="M4095" i="14"/>
  <c r="O4095" i="14" s="1"/>
  <c r="Q4095" i="14" s="1"/>
  <c r="N4095" i="14"/>
  <c r="P4095" i="14" s="1"/>
  <c r="R4095" i="14" s="1"/>
  <c r="U4095" i="14"/>
  <c r="V4095" i="14"/>
  <c r="W4095" i="14"/>
  <c r="X4095" i="14"/>
  <c r="I4094" i="14"/>
  <c r="L4094" i="14"/>
  <c r="M4094" i="14"/>
  <c r="O4094" i="14" s="1"/>
  <c r="Q4094" i="14" s="1"/>
  <c r="N4094" i="14"/>
  <c r="P4094" i="14" s="1"/>
  <c r="R4094" i="14" s="1"/>
  <c r="U4094" i="14"/>
  <c r="V4094" i="14"/>
  <c r="W4094" i="14"/>
  <c r="X4094" i="14"/>
  <c r="I4093" i="14"/>
  <c r="L4093" i="14"/>
  <c r="M4093" i="14"/>
  <c r="O4093" i="14" s="1"/>
  <c r="Q4093" i="14" s="1"/>
  <c r="N4093" i="14"/>
  <c r="P4093" i="14" s="1"/>
  <c r="R4093" i="14" s="1"/>
  <c r="U4093" i="14"/>
  <c r="V4093" i="14"/>
  <c r="W4093" i="14"/>
  <c r="X4093" i="14"/>
  <c r="I4092" i="14"/>
  <c r="L4092" i="14"/>
  <c r="M4092" i="14"/>
  <c r="AA4092" i="14" s="1"/>
  <c r="N4092" i="14"/>
  <c r="P4092" i="14" s="1"/>
  <c r="R4092" i="14" s="1"/>
  <c r="U4092" i="14"/>
  <c r="V4092" i="14"/>
  <c r="W4092" i="14"/>
  <c r="X4092" i="14"/>
  <c r="I4091" i="14"/>
  <c r="L4091" i="14"/>
  <c r="M4091" i="14"/>
  <c r="O4091" i="14" s="1"/>
  <c r="Q4091" i="14" s="1"/>
  <c r="N4091" i="14"/>
  <c r="P4091" i="14" s="1"/>
  <c r="R4091" i="14" s="1"/>
  <c r="U4091" i="14"/>
  <c r="V4091" i="14"/>
  <c r="W4091" i="14"/>
  <c r="X4091" i="14"/>
  <c r="AC4094" i="14" l="1"/>
  <c r="AG4102" i="14"/>
  <c r="AG4098" i="14"/>
  <c r="Y4099" i="14"/>
  <c r="AH4093" i="14"/>
  <c r="AG4099" i="14"/>
  <c r="T4112" i="14"/>
  <c r="R4112" i="14"/>
  <c r="AH4102" i="14"/>
  <c r="AB4098" i="14"/>
  <c r="AH4101" i="14"/>
  <c r="AF4098" i="14"/>
  <c r="AG4092" i="14"/>
  <c r="AC4095" i="14"/>
  <c r="Y4092" i="14"/>
  <c r="AH4098" i="14"/>
  <c r="Z4098" i="14"/>
  <c r="AG4101" i="14"/>
  <c r="AC4101" i="14"/>
  <c r="AG4096" i="14"/>
  <c r="Y4100" i="14"/>
  <c r="Y4102" i="14"/>
  <c r="AG4100" i="14"/>
  <c r="AC4102" i="14"/>
  <c r="AG4091" i="14"/>
  <c r="Y4101" i="14"/>
  <c r="AC4091" i="14"/>
  <c r="AG4094" i="14"/>
  <c r="AC4096" i="14"/>
  <c r="AD4098" i="14"/>
  <c r="AC4099" i="14"/>
  <c r="S4113" i="14"/>
  <c r="S4104" i="14"/>
  <c r="AG4093" i="14"/>
  <c r="Y4094" i="14"/>
  <c r="AB4095" i="14"/>
  <c r="Y4096" i="14"/>
  <c r="AB4101" i="14"/>
  <c r="AB4102" i="14"/>
  <c r="AC4092" i="14"/>
  <c r="AC4093" i="14"/>
  <c r="AH4095" i="14"/>
  <c r="Y4095" i="14"/>
  <c r="AF4097" i="14"/>
  <c r="AC4100" i="14"/>
  <c r="AF4101" i="14"/>
  <c r="Z4101" i="14"/>
  <c r="AF4102" i="14"/>
  <c r="Z4102" i="14"/>
  <c r="AG4095" i="14"/>
  <c r="Z4097" i="14"/>
  <c r="AD4101" i="14"/>
  <c r="AD4102" i="14"/>
  <c r="T4102" i="14"/>
  <c r="S4102" i="14"/>
  <c r="AE4102" i="14"/>
  <c r="AA4102" i="14"/>
  <c r="T4101" i="14"/>
  <c r="S4101" i="14"/>
  <c r="AE4101" i="14"/>
  <c r="AA4101" i="14"/>
  <c r="T4100" i="14"/>
  <c r="AD4100" i="14"/>
  <c r="AF4100" i="14"/>
  <c r="Z4100" i="14"/>
  <c r="AH4100" i="14"/>
  <c r="AB4100" i="14"/>
  <c r="S4100" i="14"/>
  <c r="AE4100" i="14"/>
  <c r="AA4100" i="14"/>
  <c r="AF4099" i="14"/>
  <c r="Z4099" i="14"/>
  <c r="AD4099" i="14"/>
  <c r="AB4099" i="14"/>
  <c r="AH4099" i="14"/>
  <c r="S4099" i="14"/>
  <c r="AE4099" i="14"/>
  <c r="AA4099" i="14"/>
  <c r="T4099" i="14"/>
  <c r="Y4098" i="14"/>
  <c r="AC4098" i="14"/>
  <c r="T4098" i="14"/>
  <c r="S4098" i="14"/>
  <c r="AE4098" i="14"/>
  <c r="AA4098" i="14"/>
  <c r="T4097" i="14"/>
  <c r="AD4097" i="14"/>
  <c r="Y4097" i="14"/>
  <c r="AH4097" i="14"/>
  <c r="AC4097" i="14"/>
  <c r="AG4097" i="14"/>
  <c r="AB4097" i="14"/>
  <c r="S4097" i="14"/>
  <c r="AE4097" i="14"/>
  <c r="AA4097" i="14"/>
  <c r="AF4096" i="14"/>
  <c r="Z4096" i="14"/>
  <c r="AD4096" i="14"/>
  <c r="AB4096" i="14"/>
  <c r="AH4096" i="14"/>
  <c r="S4096" i="14"/>
  <c r="AE4096" i="14"/>
  <c r="AA4096" i="14"/>
  <c r="T4096" i="14"/>
  <c r="AF4095" i="14"/>
  <c r="Z4095" i="14"/>
  <c r="AD4095" i="14"/>
  <c r="S4095" i="14"/>
  <c r="AE4095" i="14"/>
  <c r="AA4095" i="14"/>
  <c r="T4095" i="14"/>
  <c r="T4094" i="14"/>
  <c r="AF4094" i="14"/>
  <c r="Z4094" i="14"/>
  <c r="AD4094" i="14"/>
  <c r="AH4094" i="14"/>
  <c r="AB4094" i="14"/>
  <c r="S4094" i="14"/>
  <c r="AE4094" i="14"/>
  <c r="AA4094" i="14"/>
  <c r="AB4093" i="14"/>
  <c r="AF4093" i="14"/>
  <c r="Z4093" i="14"/>
  <c r="AD4093" i="14"/>
  <c r="Y4093" i="14"/>
  <c r="S4093" i="14"/>
  <c r="T4093" i="14"/>
  <c r="AE4093" i="14"/>
  <c r="AA4093" i="14"/>
  <c r="T4092" i="14"/>
  <c r="AH4092" i="14"/>
  <c r="AF4092" i="14"/>
  <c r="Z4092" i="14"/>
  <c r="AD4092" i="14"/>
  <c r="AB4092" i="14"/>
  <c r="O4092" i="14"/>
  <c r="Q4092" i="14" s="1"/>
  <c r="AE4092" i="14"/>
  <c r="AD4091" i="14"/>
  <c r="AH4091" i="14"/>
  <c r="Z4091" i="14"/>
  <c r="Y4091" i="14"/>
  <c r="T4091" i="14"/>
  <c r="S4091" i="14"/>
  <c r="AF4091" i="14"/>
  <c r="AB4091" i="14"/>
  <c r="AE4091" i="14"/>
  <c r="AA4091" i="14"/>
  <c r="I4090" i="14"/>
  <c r="L4090" i="14"/>
  <c r="M4090" i="14"/>
  <c r="O4090" i="14" s="1"/>
  <c r="Q4090" i="14" s="1"/>
  <c r="N4090" i="14"/>
  <c r="P4090" i="14" s="1"/>
  <c r="R4090" i="14" s="1"/>
  <c r="U4090" i="14"/>
  <c r="V4090" i="14"/>
  <c r="W4090" i="14"/>
  <c r="X4090" i="14"/>
  <c r="I4089" i="14"/>
  <c r="L4089" i="14"/>
  <c r="M4089" i="14"/>
  <c r="O4089" i="14" s="1"/>
  <c r="Q4089" i="14" s="1"/>
  <c r="N4089" i="14"/>
  <c r="P4089" i="14" s="1"/>
  <c r="R4089" i="14" s="1"/>
  <c r="U4089" i="14"/>
  <c r="V4089" i="14"/>
  <c r="W4089" i="14"/>
  <c r="X4089" i="14"/>
  <c r="I4088" i="14"/>
  <c r="L4088" i="14"/>
  <c r="M4088" i="14"/>
  <c r="O4088" i="14" s="1"/>
  <c r="Q4088" i="14" s="1"/>
  <c r="N4088" i="14"/>
  <c r="P4088" i="14" s="1"/>
  <c r="R4088" i="14" s="1"/>
  <c r="U4088" i="14"/>
  <c r="V4088" i="14"/>
  <c r="W4088" i="14"/>
  <c r="X4088" i="14"/>
  <c r="AH4088" i="14"/>
  <c r="I4087" i="14"/>
  <c r="L4087" i="14"/>
  <c r="M4087" i="14"/>
  <c r="O4087" i="14" s="1"/>
  <c r="Q4087" i="14" s="1"/>
  <c r="N4087" i="14"/>
  <c r="P4087" i="14" s="1"/>
  <c r="R4087" i="14" s="1"/>
  <c r="U4087" i="14"/>
  <c r="V4087" i="14"/>
  <c r="W4087" i="14"/>
  <c r="X4087" i="14"/>
  <c r="L4086" i="14"/>
  <c r="M4086" i="14"/>
  <c r="O4086" i="14" s="1"/>
  <c r="Q4086" i="14" s="1"/>
  <c r="N4086" i="14"/>
  <c r="AB4086" i="14" s="1"/>
  <c r="U4086" i="14"/>
  <c r="V4086" i="14"/>
  <c r="W4086" i="14"/>
  <c r="X4086" i="14"/>
  <c r="I4085" i="14"/>
  <c r="L4085" i="14"/>
  <c r="M4085" i="14"/>
  <c r="Y4085" i="14" s="1"/>
  <c r="N4085" i="14"/>
  <c r="AD4085" i="14" s="1"/>
  <c r="U4085" i="14"/>
  <c r="V4085" i="14"/>
  <c r="W4085" i="14"/>
  <c r="X4085" i="14"/>
  <c r="I4084" i="14"/>
  <c r="L4084" i="14"/>
  <c r="M4084" i="14"/>
  <c r="O4084" i="14" s="1"/>
  <c r="Q4084" i="14" s="1"/>
  <c r="N4084" i="14"/>
  <c r="P4084" i="14" s="1"/>
  <c r="R4084" i="14" s="1"/>
  <c r="U4084" i="14"/>
  <c r="V4084" i="14"/>
  <c r="W4084" i="14"/>
  <c r="X4084" i="14"/>
  <c r="I4083" i="14"/>
  <c r="L4083" i="14"/>
  <c r="M4083" i="14"/>
  <c r="O4083" i="14" s="1"/>
  <c r="Q4083" i="14" s="1"/>
  <c r="N4083" i="14"/>
  <c r="P4083" i="14" s="1"/>
  <c r="R4083" i="14" s="1"/>
  <c r="U4083" i="14"/>
  <c r="V4083" i="14"/>
  <c r="W4083" i="14"/>
  <c r="X4083" i="14"/>
  <c r="I4082" i="14"/>
  <c r="L4082" i="14"/>
  <c r="M4082" i="14"/>
  <c r="O4082" i="14" s="1"/>
  <c r="Q4082" i="14" s="1"/>
  <c r="N4082" i="14"/>
  <c r="P4082" i="14" s="1"/>
  <c r="R4082" i="14" s="1"/>
  <c r="U4082" i="14"/>
  <c r="V4082" i="14"/>
  <c r="W4082" i="14"/>
  <c r="X4082" i="14"/>
  <c r="L4081" i="14"/>
  <c r="M4081" i="14"/>
  <c r="O4081" i="14" s="1"/>
  <c r="Q4081" i="14" s="1"/>
  <c r="N4081" i="14"/>
  <c r="P4081" i="14" s="1"/>
  <c r="R4081" i="14" s="1"/>
  <c r="U4081" i="14"/>
  <c r="V4081" i="14"/>
  <c r="W4081" i="14"/>
  <c r="X4081" i="14"/>
  <c r="I4080" i="14"/>
  <c r="L4080" i="14"/>
  <c r="M4080" i="14"/>
  <c r="O4080" i="14" s="1"/>
  <c r="Q4080" i="14" s="1"/>
  <c r="N4080" i="14"/>
  <c r="P4080" i="14" s="1"/>
  <c r="R4080" i="14" s="1"/>
  <c r="U4080" i="14"/>
  <c r="V4080" i="14"/>
  <c r="W4080" i="14"/>
  <c r="X4080" i="14"/>
  <c r="AD4080" i="14"/>
  <c r="I4079" i="14"/>
  <c r="L4079" i="14"/>
  <c r="M4079" i="14"/>
  <c r="O4079" i="14" s="1"/>
  <c r="Q4079" i="14" s="1"/>
  <c r="N4079" i="14"/>
  <c r="Z4079" i="14" s="1"/>
  <c r="U4079" i="14"/>
  <c r="V4079" i="14"/>
  <c r="W4079" i="14"/>
  <c r="X4079" i="14"/>
  <c r="I4078" i="14"/>
  <c r="L4078" i="14"/>
  <c r="M4078" i="14"/>
  <c r="O4078" i="14" s="1"/>
  <c r="Q4078" i="14" s="1"/>
  <c r="N4078" i="14"/>
  <c r="P4078" i="14" s="1"/>
  <c r="R4078" i="14" s="1"/>
  <c r="U4078" i="14"/>
  <c r="V4078" i="14"/>
  <c r="W4078" i="14"/>
  <c r="X4078" i="14"/>
  <c r="I4077" i="14"/>
  <c r="L4077" i="14"/>
  <c r="M4077" i="14"/>
  <c r="O4077" i="14" s="1"/>
  <c r="Q4077" i="14" s="1"/>
  <c r="N4077" i="14"/>
  <c r="P4077" i="14" s="1"/>
  <c r="R4077" i="14" s="1"/>
  <c r="U4077" i="14"/>
  <c r="V4077" i="14"/>
  <c r="W4077" i="14"/>
  <c r="X4077" i="14"/>
  <c r="I4076" i="14"/>
  <c r="L4076" i="14"/>
  <c r="M4076" i="14"/>
  <c r="O4076" i="14" s="1"/>
  <c r="Q4076" i="14" s="1"/>
  <c r="N4076" i="14"/>
  <c r="P4076" i="14" s="1"/>
  <c r="R4076" i="14" s="1"/>
  <c r="U4076" i="14"/>
  <c r="V4076" i="14"/>
  <c r="W4076" i="14"/>
  <c r="X4076" i="14"/>
  <c r="I4075" i="14"/>
  <c r="L4075" i="14"/>
  <c r="M4075" i="14"/>
  <c r="O4075" i="14" s="1"/>
  <c r="Q4075" i="14" s="1"/>
  <c r="N4075" i="14"/>
  <c r="P4075" i="14" s="1"/>
  <c r="R4075" i="14" s="1"/>
  <c r="U4075" i="14"/>
  <c r="V4075" i="14"/>
  <c r="W4075" i="14"/>
  <c r="X4075" i="14"/>
  <c r="I4074" i="14"/>
  <c r="L4074" i="14"/>
  <c r="M4074" i="14"/>
  <c r="O4074" i="14" s="1"/>
  <c r="Q4074" i="14" s="1"/>
  <c r="N4074" i="14"/>
  <c r="P4074" i="14" s="1"/>
  <c r="R4074" i="14" s="1"/>
  <c r="U4074" i="14"/>
  <c r="V4074" i="14"/>
  <c r="W4074" i="14"/>
  <c r="X4074" i="14"/>
  <c r="I4073" i="14"/>
  <c r="L4073" i="14"/>
  <c r="M4073" i="14"/>
  <c r="O4073" i="14" s="1"/>
  <c r="Q4073" i="14" s="1"/>
  <c r="N4073" i="14"/>
  <c r="P4073" i="14" s="1"/>
  <c r="R4073" i="14" s="1"/>
  <c r="U4073" i="14"/>
  <c r="V4073" i="14"/>
  <c r="W4073" i="14"/>
  <c r="X4073" i="14"/>
  <c r="I4072" i="14"/>
  <c r="L4072" i="14"/>
  <c r="M4072" i="14"/>
  <c r="O4072" i="14" s="1"/>
  <c r="Q4072" i="14" s="1"/>
  <c r="N4072" i="14"/>
  <c r="P4072" i="14" s="1"/>
  <c r="R4072" i="14" s="1"/>
  <c r="U4072" i="14"/>
  <c r="V4072" i="14"/>
  <c r="W4072" i="14"/>
  <c r="X4072" i="14"/>
  <c r="I4071" i="14"/>
  <c r="L4071" i="14"/>
  <c r="M4071" i="14"/>
  <c r="O4071" i="14" s="1"/>
  <c r="Q4071" i="14" s="1"/>
  <c r="N4071" i="14"/>
  <c r="Z4071" i="14" s="1"/>
  <c r="U4071" i="14"/>
  <c r="V4071" i="14"/>
  <c r="W4071" i="14"/>
  <c r="X4071" i="14"/>
  <c r="I4070" i="14"/>
  <c r="L4070" i="14"/>
  <c r="M4070" i="14"/>
  <c r="O4070" i="14" s="1"/>
  <c r="Q4070" i="14" s="1"/>
  <c r="N4070" i="14"/>
  <c r="P4070" i="14" s="1"/>
  <c r="R4070" i="14" s="1"/>
  <c r="U4070" i="14"/>
  <c r="V4070" i="14"/>
  <c r="W4070" i="14"/>
  <c r="X4070" i="14"/>
  <c r="AF4075" i="14" l="1"/>
  <c r="AG4086" i="14"/>
  <c r="AF4085" i="14"/>
  <c r="AF4078" i="14"/>
  <c r="P4085" i="14"/>
  <c r="R4085" i="14" s="1"/>
  <c r="AG4090" i="14"/>
  <c r="Y4090" i="14"/>
  <c r="AG4071" i="14"/>
  <c r="AH4075" i="14"/>
  <c r="AH4085" i="14"/>
  <c r="AF4086" i="14"/>
  <c r="Z4075" i="14"/>
  <c r="Y4077" i="14"/>
  <c r="P4086" i="14"/>
  <c r="R4086" i="14" s="1"/>
  <c r="AF4070" i="14"/>
  <c r="AF4079" i="14"/>
  <c r="AG4083" i="14"/>
  <c r="AB4085" i="14"/>
  <c r="AG4077" i="14"/>
  <c r="AD4079" i="14"/>
  <c r="Y4083" i="14"/>
  <c r="Z4085" i="14"/>
  <c r="AD4086" i="14"/>
  <c r="P4079" i="14"/>
  <c r="R4079" i="14" s="1"/>
  <c r="Z4086" i="14"/>
  <c r="AB4079" i="14"/>
  <c r="AC4081" i="14"/>
  <c r="AH4072" i="14"/>
  <c r="AC4072" i="14"/>
  <c r="AG4076" i="14"/>
  <c r="AH4079" i="14"/>
  <c r="AG4082" i="14"/>
  <c r="AH4086" i="14"/>
  <c r="AG4073" i="14"/>
  <c r="Y4073" i="14"/>
  <c r="AD4070" i="14"/>
  <c r="AD4071" i="14"/>
  <c r="AF4076" i="14"/>
  <c r="AD4078" i="14"/>
  <c r="AG4079" i="14"/>
  <c r="AC4080" i="14"/>
  <c r="AG4088" i="14"/>
  <c r="AB4070" i="14"/>
  <c r="AB4071" i="14"/>
  <c r="AC4076" i="14"/>
  <c r="AH4078" i="14"/>
  <c r="AB4078" i="14"/>
  <c r="Y4080" i="14"/>
  <c r="AG4087" i="14"/>
  <c r="AB4088" i="14"/>
  <c r="AH4074" i="14"/>
  <c r="AH4070" i="14"/>
  <c r="AF4074" i="14"/>
  <c r="AG4070" i="14"/>
  <c r="Z4070" i="14"/>
  <c r="Y4071" i="14"/>
  <c r="AC4073" i="14"/>
  <c r="AB4074" i="14"/>
  <c r="AH4076" i="14"/>
  <c r="Z4076" i="14"/>
  <c r="AG4078" i="14"/>
  <c r="Z4078" i="14"/>
  <c r="AG4080" i="14"/>
  <c r="AG4081" i="14"/>
  <c r="AC4083" i="14"/>
  <c r="AC4085" i="14"/>
  <c r="AF4087" i="14"/>
  <c r="AG4089" i="14"/>
  <c r="AC4075" i="14"/>
  <c r="AG4075" i="14"/>
  <c r="S4092" i="14"/>
  <c r="Y4078" i="14"/>
  <c r="Y4082" i="14"/>
  <c r="AF4084" i="14"/>
  <c r="AH4071" i="14"/>
  <c r="AC4071" i="14"/>
  <c r="P4071" i="14"/>
  <c r="R4071" i="14" s="1"/>
  <c r="AG4074" i="14"/>
  <c r="Z4074" i="14"/>
  <c r="AD4075" i="14"/>
  <c r="Y4075" i="14"/>
  <c r="AD4076" i="14"/>
  <c r="Y4076" i="14"/>
  <c r="AC4078" i="14"/>
  <c r="AH4080" i="14"/>
  <c r="Z4080" i="14"/>
  <c r="Y4081" i="14"/>
  <c r="Z4084" i="14"/>
  <c r="T4085" i="14"/>
  <c r="AD4087" i="14"/>
  <c r="Z4088" i="14"/>
  <c r="AH4087" i="14"/>
  <c r="AB4087" i="14"/>
  <c r="AF4088" i="14"/>
  <c r="Y4088" i="14"/>
  <c r="AC4090" i="14"/>
  <c r="AF4071" i="14"/>
  <c r="AG4072" i="14"/>
  <c r="AD4074" i="14"/>
  <c r="AB4075" i="14"/>
  <c r="AB4076" i="14"/>
  <c r="AC4077" i="14"/>
  <c r="Y4079" i="14"/>
  <c r="AC4082" i="14"/>
  <c r="AG4085" i="14"/>
  <c r="Z4087" i="14"/>
  <c r="AD4088" i="14"/>
  <c r="AF4090" i="14"/>
  <c r="Z4090" i="14"/>
  <c r="AB4090" i="14"/>
  <c r="AD4090" i="14"/>
  <c r="AH4090" i="14"/>
  <c r="S4090" i="14"/>
  <c r="T4090" i="14"/>
  <c r="AE4090" i="14"/>
  <c r="AA4090" i="14"/>
  <c r="AB4089" i="14"/>
  <c r="AF4089" i="14"/>
  <c r="AD4089" i="14"/>
  <c r="Y4089" i="14"/>
  <c r="Z4089" i="14"/>
  <c r="AH4089" i="14"/>
  <c r="AC4089" i="14"/>
  <c r="S4089" i="14"/>
  <c r="T4089" i="14"/>
  <c r="AE4089" i="14"/>
  <c r="AA4089" i="14"/>
  <c r="AC4088" i="14"/>
  <c r="T4088" i="14"/>
  <c r="S4088" i="14"/>
  <c r="AE4088" i="14"/>
  <c r="AA4088" i="14"/>
  <c r="Y4087" i="14"/>
  <c r="AC4087" i="14"/>
  <c r="T4087" i="14"/>
  <c r="S4087" i="14"/>
  <c r="AE4087" i="14"/>
  <c r="AA4087" i="14"/>
  <c r="Y4086" i="14"/>
  <c r="AC4086" i="14"/>
  <c r="S4086" i="14"/>
  <c r="AE4086" i="14"/>
  <c r="AA4086" i="14"/>
  <c r="AE4085" i="14"/>
  <c r="AA4085" i="14"/>
  <c r="O4085" i="14"/>
  <c r="Q4085" i="14" s="1"/>
  <c r="T4084" i="14"/>
  <c r="AH4084" i="14"/>
  <c r="AC4084" i="14"/>
  <c r="AD4084" i="14"/>
  <c r="Y4084" i="14"/>
  <c r="AG4084" i="14"/>
  <c r="AB4084" i="14"/>
  <c r="S4084" i="14"/>
  <c r="AE4084" i="14"/>
  <c r="AA4084" i="14"/>
  <c r="T4083" i="14"/>
  <c r="AD4083" i="14"/>
  <c r="AF4083" i="14"/>
  <c r="AH4083" i="14"/>
  <c r="Z4083" i="14"/>
  <c r="AB4083" i="14"/>
  <c r="S4083" i="14"/>
  <c r="AE4083" i="14"/>
  <c r="AA4083" i="14"/>
  <c r="AF4082" i="14"/>
  <c r="Z4082" i="14"/>
  <c r="AB4082" i="14"/>
  <c r="AD4082" i="14"/>
  <c r="AH4082" i="14"/>
  <c r="S4082" i="14"/>
  <c r="T4082" i="14"/>
  <c r="AE4082" i="14"/>
  <c r="AA4082" i="14"/>
  <c r="T4081" i="14"/>
  <c r="AD4081" i="14"/>
  <c r="AF4081" i="14"/>
  <c r="AH4081" i="14"/>
  <c r="Z4081" i="14"/>
  <c r="AB4081" i="14"/>
  <c r="S4081" i="14"/>
  <c r="AE4081" i="14"/>
  <c r="AA4081" i="14"/>
  <c r="T4080" i="14"/>
  <c r="S4080" i="14"/>
  <c r="AF4080" i="14"/>
  <c r="AB4080" i="14"/>
  <c r="AE4080" i="14"/>
  <c r="AA4080" i="14"/>
  <c r="AC4079" i="14"/>
  <c r="S4079" i="14"/>
  <c r="AE4079" i="14"/>
  <c r="AA4079" i="14"/>
  <c r="T4078" i="14"/>
  <c r="S4078" i="14"/>
  <c r="AE4078" i="14"/>
  <c r="AA4078" i="14"/>
  <c r="AF4077" i="14"/>
  <c r="Z4077" i="14"/>
  <c r="AD4077" i="14"/>
  <c r="AB4077" i="14"/>
  <c r="AH4077" i="14"/>
  <c r="S4077" i="14"/>
  <c r="T4077" i="14"/>
  <c r="AE4077" i="14"/>
  <c r="AA4077" i="14"/>
  <c r="T4076" i="14"/>
  <c r="S4076" i="14"/>
  <c r="AE4076" i="14"/>
  <c r="AA4076" i="14"/>
  <c r="T4075" i="14"/>
  <c r="S4075" i="14"/>
  <c r="AE4075" i="14"/>
  <c r="AA4075" i="14"/>
  <c r="Y4074" i="14"/>
  <c r="AC4074" i="14"/>
  <c r="T4074" i="14"/>
  <c r="S4074" i="14"/>
  <c r="AE4074" i="14"/>
  <c r="AA4074" i="14"/>
  <c r="AF4073" i="14"/>
  <c r="Z4073" i="14"/>
  <c r="AB4073" i="14"/>
  <c r="AD4073" i="14"/>
  <c r="AH4073" i="14"/>
  <c r="S4073" i="14"/>
  <c r="AE4073" i="14"/>
  <c r="AA4073" i="14"/>
  <c r="T4073" i="14"/>
  <c r="AB4072" i="14"/>
  <c r="AF4072" i="14"/>
  <c r="Z4072" i="14"/>
  <c r="AD4072" i="14"/>
  <c r="Y4072" i="14"/>
  <c r="T4072" i="14"/>
  <c r="S4072" i="14"/>
  <c r="AE4072" i="14"/>
  <c r="AA4072" i="14"/>
  <c r="S4071" i="14"/>
  <c r="AE4071" i="14"/>
  <c r="AA4071" i="14"/>
  <c r="Y4070" i="14"/>
  <c r="AC4070" i="14"/>
  <c r="T4070" i="14"/>
  <c r="S4070" i="14"/>
  <c r="AE4070" i="14"/>
  <c r="AA4070" i="14"/>
  <c r="T4079" i="14" l="1"/>
  <c r="T4086" i="14"/>
  <c r="T4071" i="14"/>
  <c r="S4085" i="14"/>
  <c r="I4069" i="14"/>
  <c r="L4069" i="14"/>
  <c r="M4069" i="14"/>
  <c r="O4069" i="14" s="1"/>
  <c r="Q4069" i="14" s="1"/>
  <c r="N4069" i="14"/>
  <c r="P4069" i="14" s="1"/>
  <c r="R4069" i="14" s="1"/>
  <c r="U4069" i="14"/>
  <c r="V4069" i="14"/>
  <c r="W4069" i="14"/>
  <c r="X4069" i="14"/>
  <c r="I4068" i="14"/>
  <c r="L4068" i="14"/>
  <c r="M4068" i="14"/>
  <c r="O4068" i="14" s="1"/>
  <c r="Q4068" i="14" s="1"/>
  <c r="N4068" i="14"/>
  <c r="P4068" i="14" s="1"/>
  <c r="R4068" i="14" s="1"/>
  <c r="U4068" i="14"/>
  <c r="V4068" i="14"/>
  <c r="W4068" i="14"/>
  <c r="X4068" i="14"/>
  <c r="I4067" i="14"/>
  <c r="L4067" i="14"/>
  <c r="M4067" i="14"/>
  <c r="O4067" i="14" s="1"/>
  <c r="Q4067" i="14" s="1"/>
  <c r="N4067" i="14"/>
  <c r="P4067" i="14" s="1"/>
  <c r="R4067" i="14" s="1"/>
  <c r="U4067" i="14"/>
  <c r="V4067" i="14"/>
  <c r="W4067" i="14"/>
  <c r="X4067" i="14"/>
  <c r="I4066" i="14"/>
  <c r="L4066" i="14"/>
  <c r="M4066" i="14"/>
  <c r="O4066" i="14" s="1"/>
  <c r="Q4066" i="14" s="1"/>
  <c r="N4066" i="14"/>
  <c r="P4066" i="14" s="1"/>
  <c r="R4066" i="14" s="1"/>
  <c r="U4066" i="14"/>
  <c r="V4066" i="14"/>
  <c r="W4066" i="14"/>
  <c r="X4066" i="14"/>
  <c r="I4065" i="14"/>
  <c r="L4065" i="14"/>
  <c r="M4065" i="14"/>
  <c r="O4065" i="14" s="1"/>
  <c r="Q4065" i="14" s="1"/>
  <c r="N4065" i="14"/>
  <c r="P4065" i="14" s="1"/>
  <c r="R4065" i="14" s="1"/>
  <c r="U4065" i="14"/>
  <c r="V4065" i="14"/>
  <c r="W4065" i="14"/>
  <c r="X4065" i="14"/>
  <c r="I4064" i="14"/>
  <c r="L4064" i="14"/>
  <c r="M4064" i="14"/>
  <c r="O4064" i="14" s="1"/>
  <c r="Q4064" i="14" s="1"/>
  <c r="N4064" i="14"/>
  <c r="P4064" i="14" s="1"/>
  <c r="R4064" i="14" s="1"/>
  <c r="U4064" i="14"/>
  <c r="V4064" i="14"/>
  <c r="W4064" i="14"/>
  <c r="X4064" i="14"/>
  <c r="AB4065" i="14" l="1"/>
  <c r="AG4067" i="14"/>
  <c r="Y4067" i="14"/>
  <c r="AG4069" i="14"/>
  <c r="AC4067" i="14"/>
  <c r="AH4064" i="14"/>
  <c r="AG4066" i="14"/>
  <c r="AD4069" i="14"/>
  <c r="AG4064" i="14"/>
  <c r="Y4066" i="14"/>
  <c r="AG4068" i="14"/>
  <c r="AC4069" i="14"/>
  <c r="AB4064" i="14"/>
  <c r="AB4068" i="14"/>
  <c r="Y4069" i="14"/>
  <c r="AG4065" i="14"/>
  <c r="Z4064" i="14"/>
  <c r="AF4064" i="14"/>
  <c r="Y4064" i="14"/>
  <c r="AD4064" i="14"/>
  <c r="AC4066" i="14"/>
  <c r="AB4067" i="14"/>
  <c r="AH4069" i="14"/>
  <c r="AB4069" i="14"/>
  <c r="AF4069" i="14"/>
  <c r="Z4069" i="14"/>
  <c r="S4069" i="14"/>
  <c r="AE4069" i="14"/>
  <c r="AA4069" i="14"/>
  <c r="T4069" i="14"/>
  <c r="AF4068" i="14"/>
  <c r="Z4068" i="14"/>
  <c r="AD4068" i="14"/>
  <c r="Y4068" i="14"/>
  <c r="AH4068" i="14"/>
  <c r="AC4068" i="14"/>
  <c r="S4068" i="14"/>
  <c r="T4068" i="14"/>
  <c r="AE4068" i="14"/>
  <c r="AA4068" i="14"/>
  <c r="AF4067" i="14"/>
  <c r="Z4067" i="14"/>
  <c r="AD4067" i="14"/>
  <c r="AH4067" i="14"/>
  <c r="S4067" i="14"/>
  <c r="AE4067" i="14"/>
  <c r="AA4067" i="14"/>
  <c r="T4067" i="14"/>
  <c r="AF4066" i="14"/>
  <c r="Z4066" i="14"/>
  <c r="AD4066" i="14"/>
  <c r="AB4066" i="14"/>
  <c r="AH4066" i="14"/>
  <c r="S4066" i="14"/>
  <c r="T4066" i="14"/>
  <c r="AE4066" i="14"/>
  <c r="AA4066" i="14"/>
  <c r="AF4065" i="14"/>
  <c r="Z4065" i="14"/>
  <c r="AD4065" i="14"/>
  <c r="Y4065" i="14"/>
  <c r="AH4065" i="14"/>
  <c r="AC4065" i="14"/>
  <c r="S4065" i="14"/>
  <c r="AE4065" i="14"/>
  <c r="AA4065" i="14"/>
  <c r="T4065" i="14"/>
  <c r="AC4064" i="14"/>
  <c r="T4064" i="14"/>
  <c r="S4064" i="14"/>
  <c r="AE4064" i="14"/>
  <c r="AA4064" i="14"/>
  <c r="I4063" i="14"/>
  <c r="L4063" i="14"/>
  <c r="M4063" i="14"/>
  <c r="O4063" i="14" s="1"/>
  <c r="Q4063" i="14" s="1"/>
  <c r="N4063" i="14"/>
  <c r="P4063" i="14" s="1"/>
  <c r="R4063" i="14" s="1"/>
  <c r="U4063" i="14"/>
  <c r="V4063" i="14"/>
  <c r="W4063" i="14"/>
  <c r="X4063" i="14"/>
  <c r="I4062" i="14"/>
  <c r="L4062" i="14"/>
  <c r="M4062" i="14"/>
  <c r="O4062" i="14" s="1"/>
  <c r="Q4062" i="14" s="1"/>
  <c r="N4062" i="14"/>
  <c r="P4062" i="14" s="1"/>
  <c r="R4062" i="14" s="1"/>
  <c r="U4062" i="14"/>
  <c r="V4062" i="14"/>
  <c r="W4062" i="14"/>
  <c r="X4062" i="14"/>
  <c r="I4061" i="14"/>
  <c r="L4061" i="14"/>
  <c r="M4061" i="14"/>
  <c r="O4061" i="14" s="1"/>
  <c r="Q4061" i="14" s="1"/>
  <c r="N4061" i="14"/>
  <c r="P4061" i="14" s="1"/>
  <c r="R4061" i="14" s="1"/>
  <c r="U4061" i="14"/>
  <c r="V4061" i="14"/>
  <c r="W4061" i="14"/>
  <c r="X4061" i="14"/>
  <c r="I4060" i="14"/>
  <c r="L4060" i="14"/>
  <c r="M4060" i="14"/>
  <c r="O4060" i="14" s="1"/>
  <c r="Q4060" i="14" s="1"/>
  <c r="N4060" i="14"/>
  <c r="P4060" i="14" s="1"/>
  <c r="R4060" i="14" s="1"/>
  <c r="U4060" i="14"/>
  <c r="V4060" i="14"/>
  <c r="W4060" i="14"/>
  <c r="X4060" i="14"/>
  <c r="I4059" i="14"/>
  <c r="L4059" i="14"/>
  <c r="M4059" i="14"/>
  <c r="O4059" i="14" s="1"/>
  <c r="Q4059" i="14" s="1"/>
  <c r="N4059" i="14"/>
  <c r="AF4059" i="14" s="1"/>
  <c r="U4059" i="14"/>
  <c r="V4059" i="14"/>
  <c r="W4059" i="14"/>
  <c r="X4059" i="14"/>
  <c r="I4058" i="14"/>
  <c r="L4058" i="14"/>
  <c r="M4058" i="14"/>
  <c r="O4058" i="14" s="1"/>
  <c r="Q4058" i="14" s="1"/>
  <c r="N4058" i="14"/>
  <c r="P4058" i="14" s="1"/>
  <c r="R4058" i="14" s="1"/>
  <c r="U4058" i="14"/>
  <c r="V4058" i="14"/>
  <c r="W4058" i="14"/>
  <c r="X4058" i="14"/>
  <c r="I4057" i="14"/>
  <c r="L4057" i="14"/>
  <c r="M4057" i="14"/>
  <c r="O4057" i="14" s="1"/>
  <c r="Q4057" i="14" s="1"/>
  <c r="N4057" i="14"/>
  <c r="P4057" i="14" s="1"/>
  <c r="R4057" i="14" s="1"/>
  <c r="U4057" i="14"/>
  <c r="V4057" i="14"/>
  <c r="W4057" i="14"/>
  <c r="X4057" i="14"/>
  <c r="Z4057" i="14"/>
  <c r="I4056" i="14"/>
  <c r="L4056" i="14"/>
  <c r="M4056" i="14"/>
  <c r="O4056" i="14" s="1"/>
  <c r="Q4056" i="14" s="1"/>
  <c r="N4056" i="14"/>
  <c r="P4056" i="14" s="1"/>
  <c r="R4056" i="14" s="1"/>
  <c r="U4056" i="14"/>
  <c r="V4056" i="14"/>
  <c r="W4056" i="14"/>
  <c r="X4056" i="14"/>
  <c r="I4055" i="14"/>
  <c r="L4055" i="14"/>
  <c r="M4055" i="14"/>
  <c r="O4055" i="14" s="1"/>
  <c r="Q4055" i="14" s="1"/>
  <c r="N4055" i="14"/>
  <c r="Z4055" i="14" s="1"/>
  <c r="U4055" i="14"/>
  <c r="V4055" i="14"/>
  <c r="W4055" i="14"/>
  <c r="X4055" i="14"/>
  <c r="AG4057" i="14" l="1"/>
  <c r="AF4057" i="14"/>
  <c r="AG4062" i="14"/>
  <c r="P4055" i="14"/>
  <c r="R4055" i="14" s="1"/>
  <c r="P4059" i="14"/>
  <c r="R4059" i="14" s="1"/>
  <c r="AF4056" i="14"/>
  <c r="AH4059" i="14"/>
  <c r="AD4056" i="14"/>
  <c r="AC4062" i="14"/>
  <c r="AC4055" i="14"/>
  <c r="AG4059" i="14"/>
  <c r="AB4056" i="14"/>
  <c r="Y4062" i="14"/>
  <c r="AH4056" i="14"/>
  <c r="Z4056" i="14"/>
  <c r="AG4058" i="14"/>
  <c r="AG4060" i="14"/>
  <c r="AD4057" i="14"/>
  <c r="AF4058" i="14"/>
  <c r="AD4059" i="14"/>
  <c r="AG4061" i="14"/>
  <c r="AD4055" i="14"/>
  <c r="AH4057" i="14"/>
  <c r="AB4057" i="14"/>
  <c r="Z4058" i="14"/>
  <c r="AB4059" i="14"/>
  <c r="AH4055" i="14"/>
  <c r="AB4055" i="14"/>
  <c r="AG4056" i="14"/>
  <c r="Y4057" i="14"/>
  <c r="AD4058" i="14"/>
  <c r="AC4060" i="14"/>
  <c r="Y4061" i="14"/>
  <c r="AG4063" i="14"/>
  <c r="AC4061" i="14"/>
  <c r="Z4059" i="14"/>
  <c r="AF4055" i="14"/>
  <c r="AC4057" i="14"/>
  <c r="AH4058" i="14"/>
  <c r="AB4058" i="14"/>
  <c r="Y4059" i="14"/>
  <c r="Y4060" i="14"/>
  <c r="AF4063" i="14"/>
  <c r="AD4063" i="14"/>
  <c r="AH4063" i="14"/>
  <c r="AB4063" i="14"/>
  <c r="Z4063" i="14"/>
  <c r="Y4063" i="14"/>
  <c r="AC4063" i="14"/>
  <c r="T4063" i="14"/>
  <c r="S4063" i="14"/>
  <c r="AE4063" i="14"/>
  <c r="AA4063" i="14"/>
  <c r="T4062" i="14"/>
  <c r="AD4062" i="14"/>
  <c r="AF4062" i="14"/>
  <c r="AH4062" i="14"/>
  <c r="Z4062" i="14"/>
  <c r="AB4062" i="14"/>
  <c r="S4062" i="14"/>
  <c r="AE4062" i="14"/>
  <c r="AA4062" i="14"/>
  <c r="T4061" i="14"/>
  <c r="AD4061" i="14"/>
  <c r="Z4061" i="14"/>
  <c r="AF4061" i="14"/>
  <c r="AH4061" i="14"/>
  <c r="AB4061" i="14"/>
  <c r="S4061" i="14"/>
  <c r="AE4061" i="14"/>
  <c r="AA4061" i="14"/>
  <c r="AF4060" i="14"/>
  <c r="Z4060" i="14"/>
  <c r="AB4060" i="14"/>
  <c r="AD4060" i="14"/>
  <c r="AH4060" i="14"/>
  <c r="S4060" i="14"/>
  <c r="T4060" i="14"/>
  <c r="AE4060" i="14"/>
  <c r="AA4060" i="14"/>
  <c r="AC4059" i="14"/>
  <c r="S4059" i="14"/>
  <c r="AE4059" i="14"/>
  <c r="AA4059" i="14"/>
  <c r="Y4058" i="14"/>
  <c r="AC4058" i="14"/>
  <c r="T4058" i="14"/>
  <c r="S4058" i="14"/>
  <c r="AE4058" i="14"/>
  <c r="AA4058" i="14"/>
  <c r="T4057" i="14"/>
  <c r="S4057" i="14"/>
  <c r="AE4057" i="14"/>
  <c r="AA4057" i="14"/>
  <c r="Y4056" i="14"/>
  <c r="AC4056" i="14"/>
  <c r="T4056" i="14"/>
  <c r="S4056" i="14"/>
  <c r="AE4056" i="14"/>
  <c r="AA4056" i="14"/>
  <c r="AG4055" i="14"/>
  <c r="Y4055" i="14"/>
  <c r="S4055" i="14"/>
  <c r="T4055" i="14"/>
  <c r="AE4055" i="14"/>
  <c r="AA4055" i="14"/>
  <c r="I4054" i="14"/>
  <c r="L4054" i="14"/>
  <c r="M4054" i="14"/>
  <c r="O4054" i="14" s="1"/>
  <c r="Q4054" i="14" s="1"/>
  <c r="N4054" i="14"/>
  <c r="P4054" i="14" s="1"/>
  <c r="R4054" i="14" s="1"/>
  <c r="U4054" i="14"/>
  <c r="V4054" i="14"/>
  <c r="W4054" i="14"/>
  <c r="X4054" i="14"/>
  <c r="I4053" i="14"/>
  <c r="L4053" i="14"/>
  <c r="M4053" i="14"/>
  <c r="O4053" i="14" s="1"/>
  <c r="Q4053" i="14" s="1"/>
  <c r="N4053" i="14"/>
  <c r="P4053" i="14" s="1"/>
  <c r="R4053" i="14" s="1"/>
  <c r="U4053" i="14"/>
  <c r="V4053" i="14"/>
  <c r="W4053" i="14"/>
  <c r="X4053" i="14"/>
  <c r="I4052" i="14"/>
  <c r="L4052" i="14"/>
  <c r="M4052" i="14"/>
  <c r="O4052" i="14" s="1"/>
  <c r="Q4052" i="14" s="1"/>
  <c r="N4052" i="14"/>
  <c r="AF4052" i="14" s="1"/>
  <c r="U4052" i="14"/>
  <c r="V4052" i="14"/>
  <c r="W4052" i="14"/>
  <c r="X4052" i="14"/>
  <c r="I4051" i="14"/>
  <c r="L4051" i="14"/>
  <c r="M4051" i="14"/>
  <c r="O4051" i="14" s="1"/>
  <c r="Q4051" i="14" s="1"/>
  <c r="N4051" i="14"/>
  <c r="P4051" i="14" s="1"/>
  <c r="R4051" i="14" s="1"/>
  <c r="U4051" i="14"/>
  <c r="V4051" i="14"/>
  <c r="W4051" i="14"/>
  <c r="X4051" i="14"/>
  <c r="I4050" i="14"/>
  <c r="L4050" i="14"/>
  <c r="M4050" i="14"/>
  <c r="O4050" i="14" s="1"/>
  <c r="Q4050" i="14" s="1"/>
  <c r="N4050" i="14"/>
  <c r="AF4050" i="14" s="1"/>
  <c r="U4050" i="14"/>
  <c r="V4050" i="14"/>
  <c r="W4050" i="14"/>
  <c r="X4050" i="14"/>
  <c r="I4049" i="14"/>
  <c r="L4049" i="14"/>
  <c r="M4049" i="14"/>
  <c r="O4049" i="14" s="1"/>
  <c r="Q4049" i="14" s="1"/>
  <c r="N4049" i="14"/>
  <c r="AF4049" i="14" s="1"/>
  <c r="P4049" i="14"/>
  <c r="R4049" i="14" s="1"/>
  <c r="U4049" i="14"/>
  <c r="V4049" i="14"/>
  <c r="W4049" i="14"/>
  <c r="X4049" i="14"/>
  <c r="I4048" i="14"/>
  <c r="L4048" i="14"/>
  <c r="M4048" i="14"/>
  <c r="O4048" i="14" s="1"/>
  <c r="Q4048" i="14" s="1"/>
  <c r="N4048" i="14"/>
  <c r="P4048" i="14" s="1"/>
  <c r="R4048" i="14" s="1"/>
  <c r="U4048" i="14"/>
  <c r="V4048" i="14"/>
  <c r="W4048" i="14"/>
  <c r="X4048" i="14"/>
  <c r="I4047" i="14"/>
  <c r="L4047" i="14"/>
  <c r="M4047" i="14"/>
  <c r="O4047" i="14" s="1"/>
  <c r="Q4047" i="14" s="1"/>
  <c r="N4047" i="14"/>
  <c r="P4047" i="14" s="1"/>
  <c r="R4047" i="14" s="1"/>
  <c r="U4047" i="14"/>
  <c r="V4047" i="14"/>
  <c r="W4047" i="14"/>
  <c r="X4047" i="14"/>
  <c r="I4046" i="14"/>
  <c r="L4046" i="14"/>
  <c r="M4046" i="14"/>
  <c r="AA4046" i="14" s="1"/>
  <c r="N4046" i="14"/>
  <c r="Z4046" i="14" s="1"/>
  <c r="U4046" i="14"/>
  <c r="V4046" i="14"/>
  <c r="W4046" i="14"/>
  <c r="X4046" i="14"/>
  <c r="I4045" i="14"/>
  <c r="L4045" i="14"/>
  <c r="M4045" i="14"/>
  <c r="O4045" i="14" s="1"/>
  <c r="Q4045" i="14" s="1"/>
  <c r="N4045" i="14"/>
  <c r="P4045" i="14" s="1"/>
  <c r="R4045" i="14" s="1"/>
  <c r="U4045" i="14"/>
  <c r="V4045" i="14"/>
  <c r="W4045" i="14"/>
  <c r="X4045" i="14"/>
  <c r="I4044" i="14"/>
  <c r="L4044" i="14"/>
  <c r="M4044" i="14"/>
  <c r="O4044" i="14" s="1"/>
  <c r="Q4044" i="14" s="1"/>
  <c r="N4044" i="14"/>
  <c r="Z4044" i="14" s="1"/>
  <c r="U4044" i="14"/>
  <c r="V4044" i="14"/>
  <c r="W4044" i="14"/>
  <c r="X4044" i="14"/>
  <c r="I4043" i="14"/>
  <c r="L4043" i="14"/>
  <c r="M4043" i="14"/>
  <c r="O4043" i="14" s="1"/>
  <c r="Q4043" i="14" s="1"/>
  <c r="N4043" i="14"/>
  <c r="P4043" i="14" s="1"/>
  <c r="R4043" i="14" s="1"/>
  <c r="U4043" i="14"/>
  <c r="V4043" i="14"/>
  <c r="W4043" i="14"/>
  <c r="X4043" i="14"/>
  <c r="Z4047" i="14" l="1"/>
  <c r="P4052" i="14"/>
  <c r="R4052" i="14" s="1"/>
  <c r="T4059" i="14"/>
  <c r="AF4053" i="14"/>
  <c r="AH4053" i="14"/>
  <c r="AG4051" i="14"/>
  <c r="Z4053" i="14"/>
  <c r="AB4053" i="14"/>
  <c r="AH4049" i="14"/>
  <c r="AD4046" i="14"/>
  <c r="AD4049" i="14"/>
  <c r="P4046" i="14"/>
  <c r="R4046" i="14" s="1"/>
  <c r="AB4049" i="14"/>
  <c r="AB4050" i="14"/>
  <c r="AG4048" i="14"/>
  <c r="AH4052" i="14"/>
  <c r="Y4043" i="14"/>
  <c r="AD4047" i="14"/>
  <c r="Y4048" i="14"/>
  <c r="AC4044" i="14"/>
  <c r="AC4047" i="14"/>
  <c r="AD4050" i="14"/>
  <c r="AG4052" i="14"/>
  <c r="AD4053" i="14"/>
  <c r="AD4051" i="14"/>
  <c r="AG4045" i="14"/>
  <c r="AG4049" i="14"/>
  <c r="AH4050" i="14"/>
  <c r="P4050" i="14"/>
  <c r="R4050" i="14" s="1"/>
  <c r="AC4051" i="14"/>
  <c r="AD4052" i="14"/>
  <c r="AG4054" i="14"/>
  <c r="AG4047" i="14"/>
  <c r="Y4047" i="14"/>
  <c r="AG4043" i="14"/>
  <c r="AF4046" i="14"/>
  <c r="AG4050" i="14"/>
  <c r="AH4051" i="14"/>
  <c r="Y4051" i="14"/>
  <c r="AB4052" i="14"/>
  <c r="AC4054" i="14"/>
  <c r="AG4044" i="14"/>
  <c r="Y4044" i="14"/>
  <c r="Y4045" i="14"/>
  <c r="Z4049" i="14"/>
  <c r="Z4050" i="14"/>
  <c r="AB4051" i="14"/>
  <c r="Z4052" i="14"/>
  <c r="AG4053" i="14"/>
  <c r="AH4044" i="14"/>
  <c r="AB4044" i="14"/>
  <c r="AC4045" i="14"/>
  <c r="AB4046" i="14"/>
  <c r="AC4043" i="14"/>
  <c r="AD4044" i="14"/>
  <c r="P4044" i="14"/>
  <c r="R4044" i="14" s="1"/>
  <c r="AH4046" i="14"/>
  <c r="AC4048" i="14"/>
  <c r="Y4049" i="14"/>
  <c r="Y4050" i="14"/>
  <c r="AF4051" i="14"/>
  <c r="Z4051" i="14"/>
  <c r="Y4052" i="14"/>
  <c r="AB4054" i="14"/>
  <c r="AH4054" i="14"/>
  <c r="AF4054" i="14"/>
  <c r="Z4054" i="14"/>
  <c r="AD4054" i="14"/>
  <c r="Y4054" i="14"/>
  <c r="T4054" i="14"/>
  <c r="S4054" i="14"/>
  <c r="AE4054" i="14"/>
  <c r="AA4054" i="14"/>
  <c r="Y4053" i="14"/>
  <c r="AC4053" i="14"/>
  <c r="T4053" i="14"/>
  <c r="S4053" i="14"/>
  <c r="AE4053" i="14"/>
  <c r="AA4053" i="14"/>
  <c r="AC4052" i="14"/>
  <c r="S4052" i="14"/>
  <c r="AE4052" i="14"/>
  <c r="AA4052" i="14"/>
  <c r="AF4047" i="14"/>
  <c r="AH4047" i="14"/>
  <c r="T4051" i="14"/>
  <c r="S4051" i="14"/>
  <c r="AE4051" i="14"/>
  <c r="AA4051" i="14"/>
  <c r="AC4050" i="14"/>
  <c r="S4050" i="14"/>
  <c r="AE4050" i="14"/>
  <c r="AA4050" i="14"/>
  <c r="AC4049" i="14"/>
  <c r="T4049" i="14"/>
  <c r="S4049" i="14"/>
  <c r="AE4049" i="14"/>
  <c r="AA4049" i="14"/>
  <c r="T4048" i="14"/>
  <c r="AF4048" i="14"/>
  <c r="Z4048" i="14"/>
  <c r="AD4048" i="14"/>
  <c r="AH4048" i="14"/>
  <c r="AB4048" i="14"/>
  <c r="S4048" i="14"/>
  <c r="AE4048" i="14"/>
  <c r="AA4048" i="14"/>
  <c r="AB4047" i="14"/>
  <c r="T4047" i="14"/>
  <c r="S4047" i="14"/>
  <c r="AE4047" i="14"/>
  <c r="AA4047" i="14"/>
  <c r="AE4046" i="14"/>
  <c r="AG4046" i="14"/>
  <c r="AC4046" i="14"/>
  <c r="Y4046" i="14"/>
  <c r="O4046" i="14"/>
  <c r="Q4046" i="14" s="1"/>
  <c r="T4045" i="14"/>
  <c r="AF4045" i="14"/>
  <c r="Z4045" i="14"/>
  <c r="AD4045" i="14"/>
  <c r="AH4045" i="14"/>
  <c r="AB4045" i="14"/>
  <c r="S4045" i="14"/>
  <c r="AE4045" i="14"/>
  <c r="AA4045" i="14"/>
  <c r="AF4044" i="14"/>
  <c r="S4044" i="14"/>
  <c r="AE4044" i="14"/>
  <c r="AA4044" i="14"/>
  <c r="AB4043" i="14"/>
  <c r="AF4043" i="14"/>
  <c r="Z4043" i="14"/>
  <c r="AD4043" i="14"/>
  <c r="AH4043" i="14"/>
  <c r="S4043" i="14"/>
  <c r="T4043" i="14"/>
  <c r="AE4043" i="14"/>
  <c r="AA4043" i="14"/>
  <c r="I4042" i="14"/>
  <c r="L4042" i="14"/>
  <c r="M4042" i="14"/>
  <c r="O4042" i="14" s="1"/>
  <c r="Q4042" i="14" s="1"/>
  <c r="N4042" i="14"/>
  <c r="P4042" i="14" s="1"/>
  <c r="R4042" i="14" s="1"/>
  <c r="U4042" i="14"/>
  <c r="V4042" i="14"/>
  <c r="W4042" i="14"/>
  <c r="X4042" i="14"/>
  <c r="I4041" i="14"/>
  <c r="L4041" i="14"/>
  <c r="M4041" i="14"/>
  <c r="O4041" i="14" s="1"/>
  <c r="Q4041" i="14" s="1"/>
  <c r="N4041" i="14"/>
  <c r="P4041" i="14" s="1"/>
  <c r="R4041" i="14" s="1"/>
  <c r="U4041" i="14"/>
  <c r="V4041" i="14"/>
  <c r="W4041" i="14"/>
  <c r="X4041" i="14"/>
  <c r="I4040" i="14"/>
  <c r="L4040" i="14"/>
  <c r="M4040" i="14"/>
  <c r="O4040" i="14" s="1"/>
  <c r="Q4040" i="14" s="1"/>
  <c r="N4040" i="14"/>
  <c r="Z4040" i="14" s="1"/>
  <c r="U4040" i="14"/>
  <c r="V4040" i="14"/>
  <c r="W4040" i="14"/>
  <c r="X4040" i="14"/>
  <c r="I4039" i="14"/>
  <c r="L4039" i="14"/>
  <c r="M4039" i="14"/>
  <c r="O4039" i="14" s="1"/>
  <c r="Q4039" i="14" s="1"/>
  <c r="N4039" i="14"/>
  <c r="P4039" i="14" s="1"/>
  <c r="R4039" i="14" s="1"/>
  <c r="U4039" i="14"/>
  <c r="V4039" i="14"/>
  <c r="W4039" i="14"/>
  <c r="X4039" i="14"/>
  <c r="I4038" i="14"/>
  <c r="L4038" i="14"/>
  <c r="M4038" i="14"/>
  <c r="O4038" i="14" s="1"/>
  <c r="Q4038" i="14" s="1"/>
  <c r="N4038" i="14"/>
  <c r="P4038" i="14" s="1"/>
  <c r="R4038" i="14" s="1"/>
  <c r="U4038" i="14"/>
  <c r="V4038" i="14"/>
  <c r="W4038" i="14"/>
  <c r="X4038" i="14"/>
  <c r="I4037" i="14"/>
  <c r="L4037" i="14"/>
  <c r="M4037" i="14"/>
  <c r="O4037" i="14" s="1"/>
  <c r="Q4037" i="14" s="1"/>
  <c r="N4037" i="14"/>
  <c r="P4037" i="14" s="1"/>
  <c r="R4037" i="14" s="1"/>
  <c r="U4037" i="14"/>
  <c r="V4037" i="14"/>
  <c r="W4037" i="14"/>
  <c r="X4037" i="14"/>
  <c r="I4036" i="14"/>
  <c r="L4036" i="14"/>
  <c r="M4036" i="14"/>
  <c r="O4036" i="14" s="1"/>
  <c r="Q4036" i="14" s="1"/>
  <c r="N4036" i="14"/>
  <c r="P4036" i="14" s="1"/>
  <c r="R4036" i="14" s="1"/>
  <c r="U4036" i="14"/>
  <c r="V4036" i="14"/>
  <c r="W4036" i="14"/>
  <c r="X4036" i="14"/>
  <c r="I4035" i="14"/>
  <c r="L4035" i="14"/>
  <c r="M4035" i="14"/>
  <c r="O4035" i="14" s="1"/>
  <c r="Q4035" i="14" s="1"/>
  <c r="N4035" i="14"/>
  <c r="P4035" i="14" s="1"/>
  <c r="R4035" i="14" s="1"/>
  <c r="U4035" i="14"/>
  <c r="V4035" i="14"/>
  <c r="W4035" i="14"/>
  <c r="X4035" i="14"/>
  <c r="I4034" i="14"/>
  <c r="L4034" i="14"/>
  <c r="M4034" i="14"/>
  <c r="O4034" i="14" s="1"/>
  <c r="Q4034" i="14" s="1"/>
  <c r="N4034" i="14"/>
  <c r="AD4034" i="14" s="1"/>
  <c r="U4034" i="14"/>
  <c r="V4034" i="14"/>
  <c r="W4034" i="14"/>
  <c r="X4034" i="14"/>
  <c r="I4033" i="14"/>
  <c r="L4033" i="14"/>
  <c r="M4033" i="14"/>
  <c r="O4033" i="14" s="1"/>
  <c r="Q4033" i="14" s="1"/>
  <c r="N4033" i="14"/>
  <c r="P4033" i="14" s="1"/>
  <c r="R4033" i="14" s="1"/>
  <c r="U4033" i="14"/>
  <c r="V4033" i="14"/>
  <c r="W4033" i="14"/>
  <c r="X4033" i="14"/>
  <c r="I4032" i="14"/>
  <c r="L4032" i="14"/>
  <c r="M4032" i="14"/>
  <c r="O4032" i="14" s="1"/>
  <c r="Q4032" i="14" s="1"/>
  <c r="N4032" i="14"/>
  <c r="P4032" i="14" s="1"/>
  <c r="R4032" i="14" s="1"/>
  <c r="U4032" i="14"/>
  <c r="V4032" i="14"/>
  <c r="W4032" i="14"/>
  <c r="X4032" i="14"/>
  <c r="I4031" i="14"/>
  <c r="L4031" i="14"/>
  <c r="M4031" i="14"/>
  <c r="O4031" i="14" s="1"/>
  <c r="Q4031" i="14" s="1"/>
  <c r="N4031" i="14"/>
  <c r="P4031" i="14" s="1"/>
  <c r="R4031" i="14" s="1"/>
  <c r="U4031" i="14"/>
  <c r="V4031" i="14"/>
  <c r="W4031" i="14"/>
  <c r="X4031" i="14"/>
  <c r="I4030" i="14"/>
  <c r="L4030" i="14"/>
  <c r="M4030" i="14"/>
  <c r="O4030" i="14" s="1"/>
  <c r="Q4030" i="14" s="1"/>
  <c r="N4030" i="14"/>
  <c r="P4030" i="14" s="1"/>
  <c r="R4030" i="14" s="1"/>
  <c r="U4030" i="14"/>
  <c r="V4030" i="14"/>
  <c r="W4030" i="14"/>
  <c r="X4030" i="14"/>
  <c r="I4029" i="14"/>
  <c r="L4029" i="14"/>
  <c r="M4029" i="14"/>
  <c r="O4029" i="14" s="1"/>
  <c r="Q4029" i="14" s="1"/>
  <c r="N4029" i="14"/>
  <c r="AD4029" i="14" s="1"/>
  <c r="U4029" i="14"/>
  <c r="V4029" i="14"/>
  <c r="W4029" i="14"/>
  <c r="X4029" i="14"/>
  <c r="I4028" i="14"/>
  <c r="L4028" i="14"/>
  <c r="M4028" i="14"/>
  <c r="O4028" i="14" s="1"/>
  <c r="Q4028" i="14" s="1"/>
  <c r="N4028" i="14"/>
  <c r="P4028" i="14" s="1"/>
  <c r="R4028" i="14" s="1"/>
  <c r="U4028" i="14"/>
  <c r="V4028" i="14"/>
  <c r="W4028" i="14"/>
  <c r="X4028" i="14"/>
  <c r="I4027" i="14"/>
  <c r="L4027" i="14"/>
  <c r="M4027" i="14"/>
  <c r="Y4027" i="14" s="1"/>
  <c r="N4027" i="14"/>
  <c r="P4027" i="14" s="1"/>
  <c r="R4027" i="14" s="1"/>
  <c r="U4027" i="14"/>
  <c r="V4027" i="14"/>
  <c r="W4027" i="14"/>
  <c r="X4027" i="14"/>
  <c r="T4052" i="14" l="1"/>
  <c r="T4046" i="14"/>
  <c r="Y4041" i="14"/>
  <c r="AH4042" i="14"/>
  <c r="AB4029" i="14"/>
  <c r="Z4035" i="14"/>
  <c r="AB4034" i="14"/>
  <c r="AG4035" i="14"/>
  <c r="Z4034" i="14"/>
  <c r="AH4034" i="14"/>
  <c r="Y4034" i="14"/>
  <c r="Y4035" i="14"/>
  <c r="T4050" i="14"/>
  <c r="AF4034" i="14"/>
  <c r="P4034" i="14"/>
  <c r="R4034" i="14" s="1"/>
  <c r="AD4040" i="14"/>
  <c r="AG4039" i="14"/>
  <c r="AG4030" i="14"/>
  <c r="AF4032" i="14"/>
  <c r="AF4035" i="14"/>
  <c r="Y4039" i="14"/>
  <c r="AH4040" i="14"/>
  <c r="AB4040" i="14"/>
  <c r="AC4028" i="14"/>
  <c r="AG4040" i="14"/>
  <c r="Y4040" i="14"/>
  <c r="AC4029" i="14"/>
  <c r="AG4033" i="14"/>
  <c r="AC4034" i="14"/>
  <c r="AD4035" i="14"/>
  <c r="AC4039" i="14"/>
  <c r="AF4040" i="14"/>
  <c r="P4040" i="14"/>
  <c r="R4040" i="14" s="1"/>
  <c r="T4044" i="14"/>
  <c r="AG4028" i="14"/>
  <c r="AB4032" i="14"/>
  <c r="AG4034" i="14"/>
  <c r="AG4037" i="14"/>
  <c r="AF4041" i="14"/>
  <c r="AH4029" i="14"/>
  <c r="Z4029" i="14"/>
  <c r="AG4031" i="14"/>
  <c r="AH4028" i="14"/>
  <c r="AG4029" i="14"/>
  <c r="Y4029" i="14"/>
  <c r="AH4032" i="14"/>
  <c r="Z4032" i="14"/>
  <c r="AH4035" i="14"/>
  <c r="AB4035" i="14"/>
  <c r="Z4041" i="14"/>
  <c r="P4029" i="14"/>
  <c r="R4029" i="14" s="1"/>
  <c r="AG4032" i="14"/>
  <c r="S4046" i="14"/>
  <c r="AC4042" i="14"/>
  <c r="AG4042" i="14"/>
  <c r="T4041" i="14"/>
  <c r="AD4027" i="14"/>
  <c r="AC4031" i="14"/>
  <c r="Y4032" i="14"/>
  <c r="AD4033" i="14"/>
  <c r="AD4041" i="14"/>
  <c r="AB4042" i="14"/>
  <c r="AB4027" i="14"/>
  <c r="AF4028" i="14"/>
  <c r="Z4028" i="14"/>
  <c r="AF4029" i="14"/>
  <c r="AC4030" i="14"/>
  <c r="Y4031" i="14"/>
  <c r="AD4032" i="14"/>
  <c r="AC4033" i="14"/>
  <c r="AC4035" i="14"/>
  <c r="AH4036" i="14"/>
  <c r="Y4037" i="14"/>
  <c r="AH4041" i="14"/>
  <c r="AC4041" i="14"/>
  <c r="AF4042" i="14"/>
  <c r="Z4042" i="14"/>
  <c r="AF4027" i="14"/>
  <c r="AB4028" i="14"/>
  <c r="AC4037" i="14"/>
  <c r="AH4027" i="14"/>
  <c r="Z4027" i="14"/>
  <c r="AD4028" i="14"/>
  <c r="Y4028" i="14"/>
  <c r="Y4030" i="14"/>
  <c r="AH4033" i="14"/>
  <c r="Z4033" i="14"/>
  <c r="AC4036" i="14"/>
  <c r="AG4041" i="14"/>
  <c r="AB4041" i="14"/>
  <c r="AD4042" i="14"/>
  <c r="Y4042" i="14"/>
  <c r="T4042" i="14"/>
  <c r="S4042" i="14"/>
  <c r="AE4042" i="14"/>
  <c r="AA4042" i="14"/>
  <c r="S4041" i="14"/>
  <c r="AE4041" i="14"/>
  <c r="AA4041" i="14"/>
  <c r="AC4040" i="14"/>
  <c r="S4040" i="14"/>
  <c r="AE4040" i="14"/>
  <c r="AA4040" i="14"/>
  <c r="T4039" i="14"/>
  <c r="AD4039" i="14"/>
  <c r="AF4039" i="14"/>
  <c r="AH4039" i="14"/>
  <c r="Z4039" i="14"/>
  <c r="AB4039" i="14"/>
  <c r="S4039" i="14"/>
  <c r="AE4039" i="14"/>
  <c r="AA4039" i="14"/>
  <c r="AG4038" i="14"/>
  <c r="AC4038" i="14"/>
  <c r="Y4038" i="14"/>
  <c r="AF4038" i="14"/>
  <c r="T4038" i="14"/>
  <c r="AD4038" i="14"/>
  <c r="AH4038" i="14"/>
  <c r="Z4038" i="14"/>
  <c r="AB4038" i="14"/>
  <c r="S4038" i="14"/>
  <c r="AE4038" i="14"/>
  <c r="AA4038" i="14"/>
  <c r="T4037" i="14"/>
  <c r="AD4037" i="14"/>
  <c r="AF4037" i="14"/>
  <c r="AH4037" i="14"/>
  <c r="Z4037" i="14"/>
  <c r="AB4037" i="14"/>
  <c r="S4037" i="14"/>
  <c r="AE4037" i="14"/>
  <c r="AA4037" i="14"/>
  <c r="AG4036" i="14"/>
  <c r="AB4036" i="14"/>
  <c r="AF4036" i="14"/>
  <c r="Z4036" i="14"/>
  <c r="AD4036" i="14"/>
  <c r="Y4036" i="14"/>
  <c r="T4036" i="14"/>
  <c r="S4036" i="14"/>
  <c r="AE4036" i="14"/>
  <c r="AA4036" i="14"/>
  <c r="T4035" i="14"/>
  <c r="S4035" i="14"/>
  <c r="AE4035" i="14"/>
  <c r="AA4035" i="14"/>
  <c r="S4034" i="14"/>
  <c r="AE4034" i="14"/>
  <c r="AA4034" i="14"/>
  <c r="Y4033" i="14"/>
  <c r="T4033" i="14"/>
  <c r="S4033" i="14"/>
  <c r="AF4033" i="14"/>
  <c r="AB4033" i="14"/>
  <c r="AE4033" i="14"/>
  <c r="AA4033" i="14"/>
  <c r="AC4032" i="14"/>
  <c r="T4032" i="14"/>
  <c r="S4032" i="14"/>
  <c r="AE4032" i="14"/>
  <c r="AA4032" i="14"/>
  <c r="AF4031" i="14"/>
  <c r="Z4031" i="14"/>
  <c r="AD4031" i="14"/>
  <c r="AB4031" i="14"/>
  <c r="AH4031" i="14"/>
  <c r="S4031" i="14"/>
  <c r="T4031" i="14"/>
  <c r="AE4031" i="14"/>
  <c r="AA4031" i="14"/>
  <c r="AF4030" i="14"/>
  <c r="Z4030" i="14"/>
  <c r="AB4030" i="14"/>
  <c r="AD4030" i="14"/>
  <c r="AH4030" i="14"/>
  <c r="S4030" i="14"/>
  <c r="AE4030" i="14"/>
  <c r="AA4030" i="14"/>
  <c r="T4030" i="14"/>
  <c r="S4029" i="14"/>
  <c r="AE4029" i="14"/>
  <c r="AA4029" i="14"/>
  <c r="S4028" i="14"/>
  <c r="T4028" i="14"/>
  <c r="AE4028" i="14"/>
  <c r="AA4028" i="14"/>
  <c r="O4027" i="14"/>
  <c r="AE4027" i="14"/>
  <c r="AA4027" i="14"/>
  <c r="AG4027" i="14"/>
  <c r="AC4027" i="14"/>
  <c r="T4027" i="14"/>
  <c r="I4026" i="14"/>
  <c r="L4026" i="14"/>
  <c r="M4026" i="14"/>
  <c r="O4026" i="14" s="1"/>
  <c r="Q4026" i="14" s="1"/>
  <c r="N4026" i="14"/>
  <c r="P4026" i="14" s="1"/>
  <c r="R4026" i="14" s="1"/>
  <c r="U4026" i="14"/>
  <c r="V4026" i="14"/>
  <c r="W4026" i="14"/>
  <c r="X4026" i="14"/>
  <c r="T4034" i="14" l="1"/>
  <c r="T4029" i="14"/>
  <c r="S4027" i="14"/>
  <c r="Q4027" i="14"/>
  <c r="T4040" i="14"/>
  <c r="AF4026" i="14"/>
  <c r="Z4026" i="14"/>
  <c r="T4026" i="14"/>
  <c r="AD4026" i="14"/>
  <c r="Y4026" i="14"/>
  <c r="AH4026" i="14"/>
  <c r="AC4026" i="14"/>
  <c r="AG4026" i="14"/>
  <c r="AB4026" i="14"/>
  <c r="S4026" i="14"/>
  <c r="AA4026" i="14"/>
  <c r="AE4026" i="14"/>
  <c r="I4025" i="14" l="1"/>
  <c r="L4025" i="14"/>
  <c r="M4025" i="14"/>
  <c r="O4025" i="14" s="1"/>
  <c r="Q4025" i="14" s="1"/>
  <c r="N4025" i="14"/>
  <c r="P4025" i="14" s="1"/>
  <c r="R4025" i="14" s="1"/>
  <c r="U4025" i="14"/>
  <c r="V4025" i="14"/>
  <c r="W4025" i="14"/>
  <c r="X4025" i="14"/>
  <c r="I4024" i="14"/>
  <c r="L4024" i="14"/>
  <c r="M4024" i="14"/>
  <c r="O4024" i="14" s="1"/>
  <c r="Q4024" i="14" s="1"/>
  <c r="N4024" i="14"/>
  <c r="P4024" i="14" s="1"/>
  <c r="R4024" i="14" s="1"/>
  <c r="U4024" i="14"/>
  <c r="V4024" i="14"/>
  <c r="W4024" i="14"/>
  <c r="X4024" i="14"/>
  <c r="I4023" i="14"/>
  <c r="L4023" i="14"/>
  <c r="M4023" i="14"/>
  <c r="O4023" i="14" s="1"/>
  <c r="Q4023" i="14" s="1"/>
  <c r="N4023" i="14"/>
  <c r="P4023" i="14" s="1"/>
  <c r="R4023" i="14" s="1"/>
  <c r="U4023" i="14"/>
  <c r="V4023" i="14"/>
  <c r="W4023" i="14"/>
  <c r="X4023" i="14"/>
  <c r="I4022" i="14"/>
  <c r="L4022" i="14"/>
  <c r="M4022" i="14"/>
  <c r="O4022" i="14" s="1"/>
  <c r="Q4022" i="14" s="1"/>
  <c r="N4022" i="14"/>
  <c r="P4022" i="14" s="1"/>
  <c r="R4022" i="14" s="1"/>
  <c r="U4022" i="14"/>
  <c r="V4022" i="14"/>
  <c r="W4022" i="14"/>
  <c r="X4022" i="14"/>
  <c r="I4021" i="14"/>
  <c r="L4021" i="14"/>
  <c r="M4021" i="14"/>
  <c r="O4021" i="14" s="1"/>
  <c r="Q4021" i="14" s="1"/>
  <c r="N4021" i="14"/>
  <c r="P4021" i="14" s="1"/>
  <c r="R4021" i="14" s="1"/>
  <c r="U4021" i="14"/>
  <c r="V4021" i="14"/>
  <c r="W4021" i="14"/>
  <c r="X4021" i="14"/>
  <c r="I4020" i="14"/>
  <c r="L4020" i="14"/>
  <c r="M4020" i="14"/>
  <c r="O4020" i="14" s="1"/>
  <c r="Q4020" i="14" s="1"/>
  <c r="N4020" i="14"/>
  <c r="P4020" i="14" s="1"/>
  <c r="R4020" i="14" s="1"/>
  <c r="U4020" i="14"/>
  <c r="V4020" i="14"/>
  <c r="W4020" i="14"/>
  <c r="X4020" i="14"/>
  <c r="I4019" i="14"/>
  <c r="L4019" i="14"/>
  <c r="M4019" i="14"/>
  <c r="O4019" i="14" s="1"/>
  <c r="Q4019" i="14" s="1"/>
  <c r="N4019" i="14"/>
  <c r="P4019" i="14" s="1"/>
  <c r="R4019" i="14" s="1"/>
  <c r="U4019" i="14"/>
  <c r="V4019" i="14"/>
  <c r="W4019" i="14"/>
  <c r="X4019" i="14"/>
  <c r="I4018" i="14"/>
  <c r="L4018" i="14"/>
  <c r="M4018" i="14"/>
  <c r="O4018" i="14" s="1"/>
  <c r="Q4018" i="14" s="1"/>
  <c r="N4018" i="14"/>
  <c r="P4018" i="14" s="1"/>
  <c r="R4018" i="14" s="1"/>
  <c r="U4018" i="14"/>
  <c r="V4018" i="14"/>
  <c r="W4018" i="14"/>
  <c r="X4018" i="14"/>
  <c r="AG4025" i="14" l="1"/>
  <c r="AG4024" i="14"/>
  <c r="AC4025" i="14"/>
  <c r="AC4018" i="14"/>
  <c r="Y4023" i="14"/>
  <c r="Y4025" i="14"/>
  <c r="Y4020" i="14"/>
  <c r="AH4022" i="14"/>
  <c r="AC4022" i="14"/>
  <c r="Z4022" i="14"/>
  <c r="AG4018" i="14"/>
  <c r="AD4022" i="14"/>
  <c r="AC4019" i="14"/>
  <c r="AG4022" i="14"/>
  <c r="Y4022" i="14"/>
  <c r="AH4018" i="14"/>
  <c r="AC4020" i="14"/>
  <c r="AG4023" i="14"/>
  <c r="AD4025" i="14"/>
  <c r="AH4025" i="14"/>
  <c r="Z4025" i="14"/>
  <c r="S4025" i="14"/>
  <c r="T4025" i="14"/>
  <c r="AF4025" i="14"/>
  <c r="AB4025" i="14"/>
  <c r="AE4025" i="14"/>
  <c r="AA4025" i="14"/>
  <c r="AB4024" i="14"/>
  <c r="AF4024" i="14"/>
  <c r="Z4024" i="14"/>
  <c r="AD4024" i="14"/>
  <c r="Y4024" i="14"/>
  <c r="AH4024" i="14"/>
  <c r="AC4024" i="14"/>
  <c r="S4024" i="14"/>
  <c r="AE4024" i="14"/>
  <c r="AA4024" i="14"/>
  <c r="T4024" i="14"/>
  <c r="AB4023" i="14"/>
  <c r="AF4023" i="14"/>
  <c r="Z4023" i="14"/>
  <c r="AD4023" i="14"/>
  <c r="AH4023" i="14"/>
  <c r="AC4023" i="14"/>
  <c r="S4023" i="14"/>
  <c r="AE4023" i="14"/>
  <c r="AA4023" i="14"/>
  <c r="T4023" i="14"/>
  <c r="S4022" i="14"/>
  <c r="T4022" i="14"/>
  <c r="AF4022" i="14"/>
  <c r="AB4022" i="14"/>
  <c r="AE4022" i="14"/>
  <c r="AA4022" i="14"/>
  <c r="T4021" i="14"/>
  <c r="AD4021" i="14"/>
  <c r="AH4021" i="14"/>
  <c r="AC4021" i="14"/>
  <c r="AF4021" i="14"/>
  <c r="Z4021" i="14"/>
  <c r="Y4021" i="14"/>
  <c r="AG4021" i="14"/>
  <c r="AB4021" i="14"/>
  <c r="S4021" i="14"/>
  <c r="AE4021" i="14"/>
  <c r="AA4021" i="14"/>
  <c r="T4020" i="14"/>
  <c r="AF4020" i="14"/>
  <c r="Z4020" i="14"/>
  <c r="AD4020" i="14"/>
  <c r="AH4020" i="14"/>
  <c r="AG4020" i="14"/>
  <c r="AB4020" i="14"/>
  <c r="S4020" i="14"/>
  <c r="AE4020" i="14"/>
  <c r="AA4020" i="14"/>
  <c r="AD4019" i="14"/>
  <c r="AH4019" i="14"/>
  <c r="Z4019" i="14"/>
  <c r="AG4019" i="14"/>
  <c r="Y4019" i="14"/>
  <c r="T4019" i="14"/>
  <c r="S4019" i="14"/>
  <c r="AF4019" i="14"/>
  <c r="AB4019" i="14"/>
  <c r="AE4019" i="14"/>
  <c r="AA4019" i="14"/>
  <c r="AB4018" i="14"/>
  <c r="AF4018" i="14"/>
  <c r="Z4018" i="14"/>
  <c r="AD4018" i="14"/>
  <c r="Y4018" i="14"/>
  <c r="T4018" i="14"/>
  <c r="S4018" i="14"/>
  <c r="AE4018" i="14"/>
  <c r="AA4018" i="14"/>
  <c r="I4017" i="14"/>
  <c r="L4017" i="14"/>
  <c r="M4017" i="14"/>
  <c r="O4017" i="14" s="1"/>
  <c r="Q4017" i="14" s="1"/>
  <c r="N4017" i="14"/>
  <c r="P4017" i="14" s="1"/>
  <c r="R4017" i="14" s="1"/>
  <c r="U4017" i="14"/>
  <c r="V4017" i="14"/>
  <c r="W4017" i="14"/>
  <c r="X4017" i="14"/>
  <c r="I4016" i="14"/>
  <c r="L4016" i="14"/>
  <c r="M4016" i="14"/>
  <c r="O4016" i="14" s="1"/>
  <c r="Q4016" i="14" s="1"/>
  <c r="N4016" i="14"/>
  <c r="P4016" i="14" s="1"/>
  <c r="R4016" i="14" s="1"/>
  <c r="U4016" i="14"/>
  <c r="V4016" i="14"/>
  <c r="W4016" i="14"/>
  <c r="X4016" i="14"/>
  <c r="I4015" i="14"/>
  <c r="L4015" i="14"/>
  <c r="M4015" i="14"/>
  <c r="O4015" i="14" s="1"/>
  <c r="Q4015" i="14" s="1"/>
  <c r="N4015" i="14"/>
  <c r="P4015" i="14" s="1"/>
  <c r="R4015" i="14" s="1"/>
  <c r="U4015" i="14"/>
  <c r="V4015" i="14"/>
  <c r="W4015" i="14"/>
  <c r="X4015" i="14"/>
  <c r="I4014" i="14"/>
  <c r="L4014" i="14"/>
  <c r="M4014" i="14"/>
  <c r="O4014" i="14" s="1"/>
  <c r="Q4014" i="14" s="1"/>
  <c r="N4014" i="14"/>
  <c r="P4014" i="14" s="1"/>
  <c r="R4014" i="14" s="1"/>
  <c r="U4014" i="14"/>
  <c r="V4014" i="14"/>
  <c r="W4014" i="14"/>
  <c r="X4014" i="14"/>
  <c r="I4013" i="14"/>
  <c r="L4013" i="14"/>
  <c r="M4013" i="14"/>
  <c r="O4013" i="14" s="1"/>
  <c r="Q4013" i="14" s="1"/>
  <c r="N4013" i="14"/>
  <c r="P4013" i="14" s="1"/>
  <c r="R4013" i="14" s="1"/>
  <c r="U4013" i="14"/>
  <c r="V4013" i="14"/>
  <c r="W4013" i="14"/>
  <c r="X4013" i="14"/>
  <c r="I4012" i="14"/>
  <c r="L4012" i="14"/>
  <c r="M4012" i="14"/>
  <c r="O4012" i="14" s="1"/>
  <c r="Q4012" i="14" s="1"/>
  <c r="N4012" i="14"/>
  <c r="P4012" i="14" s="1"/>
  <c r="R4012" i="14" s="1"/>
  <c r="U4012" i="14"/>
  <c r="V4012" i="14"/>
  <c r="W4012" i="14"/>
  <c r="X4012" i="14"/>
  <c r="I4011" i="14"/>
  <c r="L4011" i="14"/>
  <c r="M4011" i="14"/>
  <c r="O4011" i="14" s="1"/>
  <c r="Q4011" i="14" s="1"/>
  <c r="N4011" i="14"/>
  <c r="P4011" i="14" s="1"/>
  <c r="R4011" i="14" s="1"/>
  <c r="U4011" i="14"/>
  <c r="V4011" i="14"/>
  <c r="W4011" i="14"/>
  <c r="X4011" i="14"/>
  <c r="I4010" i="14"/>
  <c r="L4010" i="14"/>
  <c r="M4010" i="14"/>
  <c r="O4010" i="14" s="1"/>
  <c r="Q4010" i="14" s="1"/>
  <c r="N4010" i="14"/>
  <c r="P4010" i="14" s="1"/>
  <c r="R4010" i="14" s="1"/>
  <c r="U4010" i="14"/>
  <c r="V4010" i="14"/>
  <c r="W4010" i="14"/>
  <c r="X4010" i="14"/>
  <c r="I4009" i="14"/>
  <c r="L4009" i="14"/>
  <c r="M4009" i="14"/>
  <c r="O4009" i="14" s="1"/>
  <c r="Q4009" i="14" s="1"/>
  <c r="N4009" i="14"/>
  <c r="P4009" i="14" s="1"/>
  <c r="R4009" i="14" s="1"/>
  <c r="U4009" i="14"/>
  <c r="V4009" i="14"/>
  <c r="W4009" i="14"/>
  <c r="X4009" i="14"/>
  <c r="I4008" i="14"/>
  <c r="L4008" i="14"/>
  <c r="M4008" i="14"/>
  <c r="O4008" i="14" s="1"/>
  <c r="Q4008" i="14" s="1"/>
  <c r="N4008" i="14"/>
  <c r="P4008" i="14" s="1"/>
  <c r="R4008" i="14" s="1"/>
  <c r="U4008" i="14"/>
  <c r="V4008" i="14"/>
  <c r="W4008" i="14"/>
  <c r="X4008" i="14"/>
  <c r="I4007" i="14"/>
  <c r="L4007" i="14"/>
  <c r="M4007" i="14"/>
  <c r="O4007" i="14" s="1"/>
  <c r="Q4007" i="14" s="1"/>
  <c r="N4007" i="14"/>
  <c r="P4007" i="14" s="1"/>
  <c r="R4007" i="14" s="1"/>
  <c r="U4007" i="14"/>
  <c r="V4007" i="14"/>
  <c r="W4007" i="14"/>
  <c r="X4007" i="14"/>
  <c r="I4006" i="14"/>
  <c r="L4006" i="14"/>
  <c r="M4006" i="14"/>
  <c r="O4006" i="14" s="1"/>
  <c r="Q4006" i="14" s="1"/>
  <c r="N4006" i="14"/>
  <c r="P4006" i="14" s="1"/>
  <c r="R4006" i="14" s="1"/>
  <c r="U4006" i="14"/>
  <c r="V4006" i="14"/>
  <c r="W4006" i="14"/>
  <c r="X4006" i="14"/>
  <c r="I4005" i="14"/>
  <c r="L4005" i="14"/>
  <c r="M4005" i="14"/>
  <c r="O4005" i="14" s="1"/>
  <c r="Q4005" i="14" s="1"/>
  <c r="N4005" i="14"/>
  <c r="P4005" i="14" s="1"/>
  <c r="R4005" i="14" s="1"/>
  <c r="U4005" i="14"/>
  <c r="V4005" i="14"/>
  <c r="W4005" i="14"/>
  <c r="X4005" i="14"/>
  <c r="I4004" i="14"/>
  <c r="L4004" i="14"/>
  <c r="M4004" i="14"/>
  <c r="O4004" i="14" s="1"/>
  <c r="Q4004" i="14" s="1"/>
  <c r="N4004" i="14"/>
  <c r="P4004" i="14" s="1"/>
  <c r="R4004" i="14" s="1"/>
  <c r="U4004" i="14"/>
  <c r="V4004" i="14"/>
  <c r="W4004" i="14"/>
  <c r="X4004" i="14"/>
  <c r="I4003" i="14"/>
  <c r="L4003" i="14"/>
  <c r="M4003" i="14"/>
  <c r="O4003" i="14" s="1"/>
  <c r="Q4003" i="14" s="1"/>
  <c r="N4003" i="14"/>
  <c r="P4003" i="14" s="1"/>
  <c r="R4003" i="14" s="1"/>
  <c r="U4003" i="14"/>
  <c r="V4003" i="14"/>
  <c r="W4003" i="14"/>
  <c r="X4003" i="14"/>
  <c r="I4002" i="14"/>
  <c r="L4002" i="14"/>
  <c r="M4002" i="14"/>
  <c r="O4002" i="14" s="1"/>
  <c r="Q4002" i="14" s="1"/>
  <c r="N4002" i="14"/>
  <c r="P4002" i="14" s="1"/>
  <c r="R4002" i="14" s="1"/>
  <c r="U4002" i="14"/>
  <c r="V4002" i="14"/>
  <c r="W4002" i="14"/>
  <c r="X4002" i="14"/>
  <c r="I4001" i="14"/>
  <c r="L4001" i="14"/>
  <c r="M4001" i="14"/>
  <c r="O4001" i="14" s="1"/>
  <c r="Q4001" i="14" s="1"/>
  <c r="N4001" i="14"/>
  <c r="P4001" i="14" s="1"/>
  <c r="R4001" i="14" s="1"/>
  <c r="U4001" i="14"/>
  <c r="V4001" i="14"/>
  <c r="W4001" i="14"/>
  <c r="X4001" i="14"/>
  <c r="AB4017" i="14" l="1"/>
  <c r="AG4001" i="14"/>
  <c r="AD4008" i="14"/>
  <c r="Y4016" i="14"/>
  <c r="AB4004" i="14"/>
  <c r="Y4014" i="14"/>
  <c r="Y4006" i="14"/>
  <c r="AF4001" i="14"/>
  <c r="AC4010" i="14"/>
  <c r="Y4010" i="14"/>
  <c r="AF4011" i="14"/>
  <c r="AF4013" i="14"/>
  <c r="Z4012" i="14"/>
  <c r="AF4016" i="14"/>
  <c r="AG4006" i="14"/>
  <c r="AG4014" i="14"/>
  <c r="AC4008" i="14"/>
  <c r="Y4007" i="14"/>
  <c r="AF4012" i="14"/>
  <c r="Y4013" i="14"/>
  <c r="Z4016" i="14"/>
  <c r="AG4003" i="14"/>
  <c r="Y4005" i="14"/>
  <c r="AG4004" i="14"/>
  <c r="AG4017" i="14"/>
  <c r="AC4001" i="14"/>
  <c r="AG4005" i="14"/>
  <c r="AC4007" i="14"/>
  <c r="AC4009" i="14"/>
  <c r="Z4011" i="14"/>
  <c r="Z4013" i="14"/>
  <c r="AC4015" i="14"/>
  <c r="Y4015" i="14"/>
  <c r="Y4001" i="14"/>
  <c r="AD4017" i="14"/>
  <c r="Y4017" i="14"/>
  <c r="AF4017" i="14"/>
  <c r="Z4017" i="14"/>
  <c r="AH4017" i="14"/>
  <c r="AC4017" i="14"/>
  <c r="S4017" i="14"/>
  <c r="AE4017" i="14"/>
  <c r="AA4017" i="14"/>
  <c r="T4017" i="14"/>
  <c r="T4016" i="14"/>
  <c r="AD4016" i="14"/>
  <c r="AH4016" i="14"/>
  <c r="AC4016" i="14"/>
  <c r="AG4016" i="14"/>
  <c r="AB4016" i="14"/>
  <c r="S4016" i="14"/>
  <c r="AE4016" i="14"/>
  <c r="AA4016" i="14"/>
  <c r="T4015" i="14"/>
  <c r="AD4015" i="14"/>
  <c r="AF4015" i="14"/>
  <c r="Z4015" i="14"/>
  <c r="AH4015" i="14"/>
  <c r="AG4015" i="14"/>
  <c r="AB4015" i="14"/>
  <c r="S4015" i="14"/>
  <c r="AE4015" i="14"/>
  <c r="AA4015" i="14"/>
  <c r="AF4014" i="14"/>
  <c r="Z4014" i="14"/>
  <c r="AB4014" i="14"/>
  <c r="AD4014" i="14"/>
  <c r="AH4014" i="14"/>
  <c r="AC4014" i="14"/>
  <c r="S4014" i="14"/>
  <c r="AE4014" i="14"/>
  <c r="AA4014" i="14"/>
  <c r="T4014" i="14"/>
  <c r="T4013" i="14"/>
  <c r="AD4013" i="14"/>
  <c r="AH4013" i="14"/>
  <c r="AC4013" i="14"/>
  <c r="AG4013" i="14"/>
  <c r="AB4013" i="14"/>
  <c r="S4013" i="14"/>
  <c r="AE4013" i="14"/>
  <c r="AA4013" i="14"/>
  <c r="T4012" i="14"/>
  <c r="AH4012" i="14"/>
  <c r="AC4012" i="14"/>
  <c r="AD4012" i="14"/>
  <c r="Y4012" i="14"/>
  <c r="AG4012" i="14"/>
  <c r="AB4012" i="14"/>
  <c r="S4012" i="14"/>
  <c r="AE4012" i="14"/>
  <c r="AA4012" i="14"/>
  <c r="T4011" i="14"/>
  <c r="AD4011" i="14"/>
  <c r="Y4011" i="14"/>
  <c r="AH4011" i="14"/>
  <c r="AC4011" i="14"/>
  <c r="AG4011" i="14"/>
  <c r="AB4011" i="14"/>
  <c r="S4011" i="14"/>
  <c r="AE4011" i="14"/>
  <c r="AA4011" i="14"/>
  <c r="T4010" i="14"/>
  <c r="Z4010" i="14"/>
  <c r="AF4010" i="14"/>
  <c r="AD4010" i="14"/>
  <c r="AH4010" i="14"/>
  <c r="AG4010" i="14"/>
  <c r="AB4010" i="14"/>
  <c r="S4010" i="14"/>
  <c r="AE4010" i="14"/>
  <c r="AA4010" i="14"/>
  <c r="AD4009" i="14"/>
  <c r="Z4009" i="14"/>
  <c r="AH4009" i="14"/>
  <c r="AG4009" i="14"/>
  <c r="Y4009" i="14"/>
  <c r="T4009" i="14"/>
  <c r="S4009" i="14"/>
  <c r="AF4009" i="14"/>
  <c r="AB4009" i="14"/>
  <c r="AE4009" i="14"/>
  <c r="AA4009" i="14"/>
  <c r="AH4008" i="14"/>
  <c r="Z4008" i="14"/>
  <c r="AG4008" i="14"/>
  <c r="Y4008" i="14"/>
  <c r="T4008" i="14"/>
  <c r="S4008" i="14"/>
  <c r="AF4008" i="14"/>
  <c r="AB4008" i="14"/>
  <c r="AE4008" i="14"/>
  <c r="AA4008" i="14"/>
  <c r="T4007" i="14"/>
  <c r="AD4007" i="14"/>
  <c r="Z4007" i="14"/>
  <c r="AH4007" i="14"/>
  <c r="AF4007" i="14"/>
  <c r="AG4007" i="14"/>
  <c r="AB4007" i="14"/>
  <c r="S4007" i="14"/>
  <c r="AE4007" i="14"/>
  <c r="AA4007" i="14"/>
  <c r="AC4003" i="14"/>
  <c r="AB4006" i="14"/>
  <c r="AF4006" i="14"/>
  <c r="Z4006" i="14"/>
  <c r="AD4006" i="14"/>
  <c r="AH4006" i="14"/>
  <c r="AC4006" i="14"/>
  <c r="S4006" i="14"/>
  <c r="AE4006" i="14"/>
  <c r="AA4006" i="14"/>
  <c r="T4006" i="14"/>
  <c r="AF4005" i="14"/>
  <c r="AD4005" i="14"/>
  <c r="AB4005" i="14"/>
  <c r="Z4005" i="14"/>
  <c r="AH4005" i="14"/>
  <c r="AC4005" i="14"/>
  <c r="S4005" i="14"/>
  <c r="T4005" i="14"/>
  <c r="AE4005" i="14"/>
  <c r="AA4005" i="14"/>
  <c r="AF4004" i="14"/>
  <c r="Z4004" i="14"/>
  <c r="AD4004" i="14"/>
  <c r="Y4004" i="14"/>
  <c r="AH4004" i="14"/>
  <c r="AC4004" i="14"/>
  <c r="S4004" i="14"/>
  <c r="AE4004" i="14"/>
  <c r="AA4004" i="14"/>
  <c r="T4004" i="14"/>
  <c r="Y4003" i="14"/>
  <c r="T4003" i="14"/>
  <c r="Z4003" i="14"/>
  <c r="AD4003" i="14"/>
  <c r="AF4003" i="14"/>
  <c r="AH4003" i="14"/>
  <c r="AB4003" i="14"/>
  <c r="S4003" i="14"/>
  <c r="AE4003" i="14"/>
  <c r="AA4003" i="14"/>
  <c r="AH4002" i="14"/>
  <c r="Z4002" i="14"/>
  <c r="AD4002" i="14"/>
  <c r="AC4002" i="14"/>
  <c r="AG4002" i="14"/>
  <c r="Y4002" i="14"/>
  <c r="S4002" i="14"/>
  <c r="T4002" i="14"/>
  <c r="AF4002" i="14"/>
  <c r="AB4002" i="14"/>
  <c r="AE4002" i="14"/>
  <c r="AA4002" i="14"/>
  <c r="T4001" i="14"/>
  <c r="Z4001" i="14"/>
  <c r="AD4001" i="14"/>
  <c r="AH4001" i="14"/>
  <c r="AB4001" i="14"/>
  <c r="S4001" i="14"/>
  <c r="AE4001" i="14"/>
  <c r="AA4001" i="14"/>
  <c r="I4000" i="14"/>
  <c r="L4000" i="14"/>
  <c r="M4000" i="14"/>
  <c r="O4000" i="14" s="1"/>
  <c r="Q4000" i="14" s="1"/>
  <c r="N4000" i="14"/>
  <c r="P4000" i="14" s="1"/>
  <c r="R4000" i="14" s="1"/>
  <c r="U4000" i="14"/>
  <c r="V4000" i="14"/>
  <c r="W4000" i="14"/>
  <c r="X4000" i="14"/>
  <c r="I3999" i="14"/>
  <c r="L3999" i="14"/>
  <c r="M3999" i="14"/>
  <c r="O3999" i="14" s="1"/>
  <c r="Q3999" i="14" s="1"/>
  <c r="N3999" i="14"/>
  <c r="P3999" i="14" s="1"/>
  <c r="R3999" i="14" s="1"/>
  <c r="U3999" i="14"/>
  <c r="V3999" i="14"/>
  <c r="W3999" i="14"/>
  <c r="X3999" i="14"/>
  <c r="AG4000" i="14" l="1"/>
  <c r="AG3999" i="14"/>
  <c r="Y3999" i="14"/>
  <c r="AF3999" i="14"/>
  <c r="AB4000" i="14"/>
  <c r="AD4000" i="14"/>
  <c r="Y4000" i="14"/>
  <c r="AF4000" i="14"/>
  <c r="Z4000" i="14"/>
  <c r="AH4000" i="14"/>
  <c r="AC4000" i="14"/>
  <c r="S4000" i="14"/>
  <c r="AE4000" i="14"/>
  <c r="AA4000" i="14"/>
  <c r="T4000" i="14"/>
  <c r="T3999" i="14"/>
  <c r="AD3999" i="14"/>
  <c r="AH3999" i="14"/>
  <c r="AC3999" i="14"/>
  <c r="Z3999" i="14"/>
  <c r="AB3999" i="14"/>
  <c r="S3999" i="14"/>
  <c r="AE3999" i="14"/>
  <c r="AA3999" i="14"/>
  <c r="I3998" i="14" l="1"/>
  <c r="L3998" i="14"/>
  <c r="M3998" i="14"/>
  <c r="AG3998" i="14" s="1"/>
  <c r="N3998" i="14"/>
  <c r="AH3998" i="14" s="1"/>
  <c r="U3998" i="14"/>
  <c r="V3998" i="14"/>
  <c r="W3998" i="14"/>
  <c r="X3998" i="14"/>
  <c r="Y3998" i="14" l="1"/>
  <c r="AC3998" i="14"/>
  <c r="P3998" i="14"/>
  <c r="R3998" i="14" s="1"/>
  <c r="O3998" i="14"/>
  <c r="Q3998" i="14" s="1"/>
  <c r="AF3998" i="14"/>
  <c r="Z3998" i="14"/>
  <c r="AD3998" i="14"/>
  <c r="AB3998" i="14"/>
  <c r="AE3998" i="14"/>
  <c r="AA3998" i="14"/>
  <c r="I3997" i="14"/>
  <c r="L3997" i="14"/>
  <c r="M3997" i="14"/>
  <c r="AG3997" i="14" s="1"/>
  <c r="N3997" i="14"/>
  <c r="AH3997" i="14" s="1"/>
  <c r="U3997" i="14"/>
  <c r="V3997" i="14"/>
  <c r="W3997" i="14"/>
  <c r="X3997" i="14"/>
  <c r="I3996" i="14"/>
  <c r="L3996" i="14"/>
  <c r="M3996" i="14"/>
  <c r="AG3996" i="14" s="1"/>
  <c r="N3996" i="14"/>
  <c r="AH3996" i="14" s="1"/>
  <c r="U3996" i="14"/>
  <c r="V3996" i="14"/>
  <c r="W3996" i="14"/>
  <c r="X3996" i="14"/>
  <c r="I3995" i="14"/>
  <c r="L3995" i="14"/>
  <c r="M3995" i="14"/>
  <c r="AG3995" i="14" s="1"/>
  <c r="N3995" i="14"/>
  <c r="AH3995" i="14" s="1"/>
  <c r="U3995" i="14"/>
  <c r="V3995" i="14"/>
  <c r="W3995" i="14"/>
  <c r="X3995" i="14"/>
  <c r="I3994" i="14"/>
  <c r="L3994" i="14"/>
  <c r="M3994" i="14"/>
  <c r="AG3994" i="14" s="1"/>
  <c r="N3994" i="14"/>
  <c r="AH3994" i="14" s="1"/>
  <c r="U3994" i="14"/>
  <c r="V3994" i="14"/>
  <c r="W3994" i="14"/>
  <c r="X3994" i="14"/>
  <c r="I3993" i="14"/>
  <c r="L3993" i="14"/>
  <c r="M3993" i="14"/>
  <c r="AG3993" i="14" s="1"/>
  <c r="N3993" i="14"/>
  <c r="AH3993" i="14" s="1"/>
  <c r="U3993" i="14"/>
  <c r="V3993" i="14"/>
  <c r="W3993" i="14"/>
  <c r="X3993" i="14"/>
  <c r="I3992" i="14"/>
  <c r="L3992" i="14"/>
  <c r="M3992" i="14"/>
  <c r="AG3992" i="14" s="1"/>
  <c r="N3992" i="14"/>
  <c r="AH3992" i="14" s="1"/>
  <c r="U3992" i="14"/>
  <c r="V3992" i="14"/>
  <c r="W3992" i="14"/>
  <c r="X3992" i="14"/>
  <c r="I3991" i="14"/>
  <c r="L3991" i="14"/>
  <c r="M3991" i="14"/>
  <c r="AG3991" i="14" s="1"/>
  <c r="N3991" i="14"/>
  <c r="AH3991" i="14" s="1"/>
  <c r="U3991" i="14"/>
  <c r="V3991" i="14"/>
  <c r="W3991" i="14"/>
  <c r="X3991" i="14"/>
  <c r="I3990" i="14"/>
  <c r="L3990" i="14"/>
  <c r="M3990" i="14"/>
  <c r="AG3990" i="14" s="1"/>
  <c r="N3990" i="14"/>
  <c r="AH3990" i="14" s="1"/>
  <c r="U3990" i="14"/>
  <c r="V3990" i="14"/>
  <c r="W3990" i="14"/>
  <c r="X3990" i="14"/>
  <c r="I3989" i="14"/>
  <c r="L3989" i="14"/>
  <c r="M3989" i="14"/>
  <c r="AG3989" i="14" s="1"/>
  <c r="N3989" i="14"/>
  <c r="AH3989" i="14" s="1"/>
  <c r="U3989" i="14"/>
  <c r="V3989" i="14"/>
  <c r="W3989" i="14"/>
  <c r="X3989" i="14"/>
  <c r="I3988" i="14"/>
  <c r="L3988" i="14"/>
  <c r="M3988" i="14"/>
  <c r="AG3988" i="14" s="1"/>
  <c r="N3988" i="14"/>
  <c r="AH3988" i="14" s="1"/>
  <c r="U3988" i="14"/>
  <c r="V3988" i="14"/>
  <c r="W3988" i="14"/>
  <c r="X3988" i="14"/>
  <c r="I3987" i="14"/>
  <c r="L3987" i="14"/>
  <c r="M3987" i="14"/>
  <c r="AG3987" i="14" s="1"/>
  <c r="N3987" i="14"/>
  <c r="AH3987" i="14" s="1"/>
  <c r="U3987" i="14"/>
  <c r="V3987" i="14"/>
  <c r="W3987" i="14"/>
  <c r="X3987" i="14"/>
  <c r="I3986" i="14"/>
  <c r="L3986" i="14"/>
  <c r="M3986" i="14"/>
  <c r="AG3986" i="14" s="1"/>
  <c r="N3986" i="14"/>
  <c r="AH3986" i="14" s="1"/>
  <c r="U3986" i="14"/>
  <c r="V3986" i="14"/>
  <c r="W3986" i="14"/>
  <c r="X3986" i="14"/>
  <c r="I3985" i="14"/>
  <c r="L3985" i="14"/>
  <c r="M3985" i="14"/>
  <c r="AG3985" i="14" s="1"/>
  <c r="N3985" i="14"/>
  <c r="AH3985" i="14" s="1"/>
  <c r="U3985" i="14"/>
  <c r="V3985" i="14"/>
  <c r="W3985" i="14"/>
  <c r="X3985" i="14"/>
  <c r="Z3985" i="14"/>
  <c r="I3984" i="14"/>
  <c r="L3984" i="14"/>
  <c r="M3984" i="14"/>
  <c r="AG3984" i="14" s="1"/>
  <c r="N3984" i="14"/>
  <c r="AH3984" i="14" s="1"/>
  <c r="U3984" i="14"/>
  <c r="V3984" i="14"/>
  <c r="W3984" i="14"/>
  <c r="X3984" i="14"/>
  <c r="I3983" i="14"/>
  <c r="L3983" i="14"/>
  <c r="M3983" i="14"/>
  <c r="AG3983" i="14" s="1"/>
  <c r="N3983" i="14"/>
  <c r="AH3983" i="14" s="1"/>
  <c r="U3983" i="14"/>
  <c r="V3983" i="14"/>
  <c r="W3983" i="14"/>
  <c r="X3983" i="14"/>
  <c r="I3982" i="14"/>
  <c r="L3982" i="14"/>
  <c r="M3982" i="14"/>
  <c r="AG3982" i="14" s="1"/>
  <c r="N3982" i="14"/>
  <c r="AH3982" i="14" s="1"/>
  <c r="U3982" i="14"/>
  <c r="V3982" i="14"/>
  <c r="W3982" i="14"/>
  <c r="X3982" i="14"/>
  <c r="I3981" i="14"/>
  <c r="L3981" i="14"/>
  <c r="M3981" i="14"/>
  <c r="AG3981" i="14" s="1"/>
  <c r="N3981" i="14"/>
  <c r="AH3981" i="14" s="1"/>
  <c r="U3981" i="14"/>
  <c r="V3981" i="14"/>
  <c r="W3981" i="14"/>
  <c r="X3981" i="14"/>
  <c r="I3980" i="14"/>
  <c r="L3980" i="14"/>
  <c r="M3980" i="14"/>
  <c r="AG3980" i="14" s="1"/>
  <c r="N3980" i="14"/>
  <c r="AH3980" i="14" s="1"/>
  <c r="U3980" i="14"/>
  <c r="V3980" i="14"/>
  <c r="W3980" i="14"/>
  <c r="X3980" i="14"/>
  <c r="I3979" i="14"/>
  <c r="L3979" i="14"/>
  <c r="M3979" i="14"/>
  <c r="AG3979" i="14" s="1"/>
  <c r="N3979" i="14"/>
  <c r="AH3979" i="14" s="1"/>
  <c r="U3979" i="14"/>
  <c r="V3979" i="14"/>
  <c r="W3979" i="14"/>
  <c r="X3979" i="14"/>
  <c r="I3978" i="14"/>
  <c r="L3978" i="14"/>
  <c r="M3978" i="14"/>
  <c r="AG3978" i="14" s="1"/>
  <c r="N3978" i="14"/>
  <c r="AH3978" i="14" s="1"/>
  <c r="U3978" i="14"/>
  <c r="V3978" i="14"/>
  <c r="W3978" i="14"/>
  <c r="X3978" i="14"/>
  <c r="I3977" i="14"/>
  <c r="L3977" i="14"/>
  <c r="M3977" i="14"/>
  <c r="AG3977" i="14" s="1"/>
  <c r="N3977" i="14"/>
  <c r="AH3977" i="14" s="1"/>
  <c r="U3977" i="14"/>
  <c r="V3977" i="14"/>
  <c r="W3977" i="14"/>
  <c r="X3977" i="14"/>
  <c r="I3976" i="14"/>
  <c r="L3976" i="14"/>
  <c r="M3976" i="14"/>
  <c r="AG3976" i="14" s="1"/>
  <c r="N3976" i="14"/>
  <c r="AH3976" i="14" s="1"/>
  <c r="U3976" i="14"/>
  <c r="V3976" i="14"/>
  <c r="W3976" i="14"/>
  <c r="X3976" i="14"/>
  <c r="I3975" i="14"/>
  <c r="L3975" i="14"/>
  <c r="M3975" i="14"/>
  <c r="AG3975" i="14" s="1"/>
  <c r="N3975" i="14"/>
  <c r="AH3975" i="14" s="1"/>
  <c r="U3975" i="14"/>
  <c r="V3975" i="14"/>
  <c r="W3975" i="14"/>
  <c r="X3975" i="14"/>
  <c r="I3974" i="14"/>
  <c r="L3974" i="14"/>
  <c r="M3974" i="14"/>
  <c r="AG3974" i="14" s="1"/>
  <c r="N3974" i="14"/>
  <c r="AH3974" i="14" s="1"/>
  <c r="U3974" i="14"/>
  <c r="V3974" i="14"/>
  <c r="W3974" i="14"/>
  <c r="X3974" i="14"/>
  <c r="I3973" i="14"/>
  <c r="L3973" i="14"/>
  <c r="M3973" i="14"/>
  <c r="AG3973" i="14" s="1"/>
  <c r="N3973" i="14"/>
  <c r="AH3973" i="14" s="1"/>
  <c r="U3973" i="14"/>
  <c r="V3973" i="14"/>
  <c r="W3973" i="14"/>
  <c r="X3973" i="14"/>
  <c r="I3972" i="14"/>
  <c r="L3972" i="14"/>
  <c r="M3972" i="14"/>
  <c r="AG3972" i="14" s="1"/>
  <c r="N3972" i="14"/>
  <c r="AH3972" i="14" s="1"/>
  <c r="U3972" i="14"/>
  <c r="V3972" i="14"/>
  <c r="W3972" i="14"/>
  <c r="X3972" i="14"/>
  <c r="I3971" i="14"/>
  <c r="L3971" i="14"/>
  <c r="M3971" i="14"/>
  <c r="AG3971" i="14" s="1"/>
  <c r="N3971" i="14"/>
  <c r="AH3971" i="14" s="1"/>
  <c r="U3971" i="14"/>
  <c r="V3971" i="14"/>
  <c r="W3971" i="14"/>
  <c r="X3971" i="14"/>
  <c r="I3970" i="14"/>
  <c r="L3970" i="14"/>
  <c r="M3970" i="14"/>
  <c r="AG3970" i="14" s="1"/>
  <c r="N3970" i="14"/>
  <c r="AH3970" i="14" s="1"/>
  <c r="U3970" i="14"/>
  <c r="V3970" i="14"/>
  <c r="W3970" i="14"/>
  <c r="X3970" i="14"/>
  <c r="Y3970" i="14"/>
  <c r="I3969" i="14"/>
  <c r="L3969" i="14"/>
  <c r="M3969" i="14"/>
  <c r="AG3969" i="14" s="1"/>
  <c r="N3969" i="14"/>
  <c r="AH3969" i="14" s="1"/>
  <c r="U3969" i="14"/>
  <c r="V3969" i="14"/>
  <c r="W3969" i="14"/>
  <c r="X3969" i="14"/>
  <c r="I3968" i="14"/>
  <c r="L3968" i="14"/>
  <c r="M3968" i="14"/>
  <c r="AG3968" i="14" s="1"/>
  <c r="N3968" i="14"/>
  <c r="AH3968" i="14" s="1"/>
  <c r="U3968" i="14"/>
  <c r="V3968" i="14"/>
  <c r="W3968" i="14"/>
  <c r="X3968" i="14"/>
  <c r="AF3995" i="14" l="1"/>
  <c r="S3998" i="14"/>
  <c r="Y3975" i="14"/>
  <c r="AB3985" i="14"/>
  <c r="T3998" i="14"/>
  <c r="AF3985" i="14"/>
  <c r="O3975" i="14"/>
  <c r="Q3975" i="14" s="1"/>
  <c r="O3976" i="14"/>
  <c r="Q3976" i="14" s="1"/>
  <c r="O3977" i="14"/>
  <c r="Q3977" i="14" s="1"/>
  <c r="O3978" i="14"/>
  <c r="Q3978" i="14" s="1"/>
  <c r="O3979" i="14"/>
  <c r="Q3979" i="14" s="1"/>
  <c r="O3980" i="14"/>
  <c r="Q3980" i="14" s="1"/>
  <c r="O3981" i="14"/>
  <c r="Q3981" i="14" s="1"/>
  <c r="O3982" i="14"/>
  <c r="Q3982" i="14" s="1"/>
  <c r="O3983" i="14"/>
  <c r="Q3983" i="14" s="1"/>
  <c r="O3984" i="14"/>
  <c r="Q3984" i="14" s="1"/>
  <c r="AD3985" i="14"/>
  <c r="Y3985" i="14"/>
  <c r="O3986" i="14"/>
  <c r="Q3986" i="14" s="1"/>
  <c r="O3987" i="14"/>
  <c r="Q3987" i="14" s="1"/>
  <c r="O3988" i="14"/>
  <c r="Q3988" i="14" s="1"/>
  <c r="O3989" i="14"/>
  <c r="Q3989" i="14" s="1"/>
  <c r="O3990" i="14"/>
  <c r="Q3990" i="14" s="1"/>
  <c r="O3991" i="14"/>
  <c r="Q3991" i="14" s="1"/>
  <c r="O3992" i="14"/>
  <c r="Q3992" i="14" s="1"/>
  <c r="O3993" i="14"/>
  <c r="Q3993" i="14" s="1"/>
  <c r="O3994" i="14"/>
  <c r="Q3994" i="14" s="1"/>
  <c r="P3995" i="14"/>
  <c r="R3995" i="14" s="1"/>
  <c r="P3996" i="14"/>
  <c r="R3996" i="14" s="1"/>
  <c r="P3997" i="14"/>
  <c r="R3997" i="14" s="1"/>
  <c r="O3968" i="14"/>
  <c r="Q3968" i="14" s="1"/>
  <c r="O3969" i="14"/>
  <c r="Q3969" i="14" s="1"/>
  <c r="P3970" i="14"/>
  <c r="R3970" i="14" s="1"/>
  <c r="P3971" i="14"/>
  <c r="R3971" i="14" s="1"/>
  <c r="P3972" i="14"/>
  <c r="R3972" i="14" s="1"/>
  <c r="P3973" i="14"/>
  <c r="R3973" i="14" s="1"/>
  <c r="P3974" i="14"/>
  <c r="R3974" i="14" s="1"/>
  <c r="P3968" i="14"/>
  <c r="R3968" i="14" s="1"/>
  <c r="P3969" i="14"/>
  <c r="R3969" i="14" s="1"/>
  <c r="O3995" i="14"/>
  <c r="Q3995" i="14" s="1"/>
  <c r="O3996" i="14"/>
  <c r="Q3996" i="14" s="1"/>
  <c r="Y3997" i="14"/>
  <c r="O3970" i="14"/>
  <c r="Q3970" i="14" s="1"/>
  <c r="O3971" i="14"/>
  <c r="Q3971" i="14" s="1"/>
  <c r="O3972" i="14"/>
  <c r="Q3972" i="14" s="1"/>
  <c r="O3973" i="14"/>
  <c r="Q3973" i="14" s="1"/>
  <c r="O3974" i="14"/>
  <c r="Q3974" i="14" s="1"/>
  <c r="P3975" i="14"/>
  <c r="R3975" i="14" s="1"/>
  <c r="P3976" i="14"/>
  <c r="R3976" i="14" s="1"/>
  <c r="P3977" i="14"/>
  <c r="R3977" i="14" s="1"/>
  <c r="P3978" i="14"/>
  <c r="R3978" i="14" s="1"/>
  <c r="P3979" i="14"/>
  <c r="R3979" i="14" s="1"/>
  <c r="P3980" i="14"/>
  <c r="R3980" i="14" s="1"/>
  <c r="P3981" i="14"/>
  <c r="R3981" i="14" s="1"/>
  <c r="P3982" i="14"/>
  <c r="R3982" i="14" s="1"/>
  <c r="P3983" i="14"/>
  <c r="R3983" i="14" s="1"/>
  <c r="P3984" i="14"/>
  <c r="R3984" i="14" s="1"/>
  <c r="P3985" i="14"/>
  <c r="R3985" i="14" s="1"/>
  <c r="P3986" i="14"/>
  <c r="R3986" i="14" s="1"/>
  <c r="P3987" i="14"/>
  <c r="R3987" i="14" s="1"/>
  <c r="P3988" i="14"/>
  <c r="R3988" i="14" s="1"/>
  <c r="P3989" i="14"/>
  <c r="R3989" i="14" s="1"/>
  <c r="P3990" i="14"/>
  <c r="R3990" i="14" s="1"/>
  <c r="P3991" i="14"/>
  <c r="R3991" i="14" s="1"/>
  <c r="P3992" i="14"/>
  <c r="R3992" i="14" s="1"/>
  <c r="P3993" i="14"/>
  <c r="R3993" i="14" s="1"/>
  <c r="P3994" i="14"/>
  <c r="R3994" i="14" s="1"/>
  <c r="Y3991" i="14"/>
  <c r="AD3970" i="14"/>
  <c r="Z3989" i="14"/>
  <c r="AC3981" i="14"/>
  <c r="Z3969" i="14"/>
  <c r="Y3973" i="14"/>
  <c r="AC3982" i="14"/>
  <c r="AF3989" i="14"/>
  <c r="AF3984" i="14"/>
  <c r="AB3997" i="14"/>
  <c r="T3985" i="14"/>
  <c r="Y3968" i="14"/>
  <c r="AC3973" i="14"/>
  <c r="Y3981" i="14"/>
  <c r="Z3988" i="14"/>
  <c r="AB3992" i="14"/>
  <c r="Y3979" i="14"/>
  <c r="AF3970" i="14"/>
  <c r="AC3975" i="14"/>
  <c r="AC3980" i="14"/>
  <c r="Y3982" i="14"/>
  <c r="AF3988" i="14"/>
  <c r="AC3991" i="14"/>
  <c r="Z3994" i="14"/>
  <c r="AF3969" i="14"/>
  <c r="AB3970" i="14"/>
  <c r="AC3979" i="14"/>
  <c r="Z3984" i="14"/>
  <c r="Z3995" i="14"/>
  <c r="Z3970" i="14"/>
  <c r="Y3974" i="14"/>
  <c r="AF3994" i="14"/>
  <c r="AF3987" i="14"/>
  <c r="Z3987" i="14"/>
  <c r="Y3971" i="14"/>
  <c r="Z3997" i="14"/>
  <c r="AF3997" i="14"/>
  <c r="AD3997" i="14"/>
  <c r="AE3997" i="14"/>
  <c r="AA3997" i="14"/>
  <c r="O3997" i="14"/>
  <c r="Q3997" i="14" s="1"/>
  <c r="AC3997" i="14"/>
  <c r="AF3996" i="14"/>
  <c r="Z3996" i="14"/>
  <c r="T3996" i="14"/>
  <c r="AD3996" i="14"/>
  <c r="Y3996" i="14"/>
  <c r="AC3996" i="14"/>
  <c r="AB3996" i="14"/>
  <c r="AE3996" i="14"/>
  <c r="AA3996" i="14"/>
  <c r="AC3995" i="14"/>
  <c r="AD3995" i="14"/>
  <c r="Y3995" i="14"/>
  <c r="AB3995" i="14"/>
  <c r="AE3995" i="14"/>
  <c r="AA3995" i="14"/>
  <c r="Y3972" i="14"/>
  <c r="AD3994" i="14"/>
  <c r="Y3994" i="14"/>
  <c r="AC3994" i="14"/>
  <c r="AB3994" i="14"/>
  <c r="AE3994" i="14"/>
  <c r="AA3994" i="14"/>
  <c r="AC3993" i="14"/>
  <c r="Y3993" i="14"/>
  <c r="AF3993" i="14"/>
  <c r="AD3993" i="14"/>
  <c r="Z3993" i="14"/>
  <c r="AB3993" i="14"/>
  <c r="S3993" i="14"/>
  <c r="AE3993" i="14"/>
  <c r="AA3993" i="14"/>
  <c r="AF3992" i="14"/>
  <c r="Z3992" i="14"/>
  <c r="AD3992" i="14"/>
  <c r="Y3992" i="14"/>
  <c r="AC3992" i="14"/>
  <c r="S3992" i="14"/>
  <c r="AE3992" i="14"/>
  <c r="AA3992" i="14"/>
  <c r="AF3991" i="14"/>
  <c r="Z3991" i="14"/>
  <c r="AB3991" i="14"/>
  <c r="AD3991" i="14"/>
  <c r="AE3991" i="14"/>
  <c r="AA3991" i="14"/>
  <c r="AD3990" i="14"/>
  <c r="AC3990" i="14"/>
  <c r="Z3990" i="14"/>
  <c r="Y3990" i="14"/>
  <c r="AF3990" i="14"/>
  <c r="AB3990" i="14"/>
  <c r="AE3990" i="14"/>
  <c r="AA3990" i="14"/>
  <c r="AD3989" i="14"/>
  <c r="Y3989" i="14"/>
  <c r="AC3989" i="14"/>
  <c r="AB3989" i="14"/>
  <c r="S3989" i="14"/>
  <c r="AE3989" i="14"/>
  <c r="AA3989" i="14"/>
  <c r="T3988" i="14"/>
  <c r="AD3988" i="14"/>
  <c r="Y3988" i="14"/>
  <c r="AC3988" i="14"/>
  <c r="AB3988" i="14"/>
  <c r="S3988" i="14"/>
  <c r="AE3988" i="14"/>
  <c r="AA3988" i="14"/>
  <c r="AD3987" i="14"/>
  <c r="Y3987" i="14"/>
  <c r="AC3987" i="14"/>
  <c r="AB3987" i="14"/>
  <c r="AE3987" i="14"/>
  <c r="AA3987" i="14"/>
  <c r="AF3986" i="14"/>
  <c r="Z3986" i="14"/>
  <c r="AD3986" i="14"/>
  <c r="Y3986" i="14"/>
  <c r="AC3986" i="14"/>
  <c r="AB3986" i="14"/>
  <c r="AE3986" i="14"/>
  <c r="AA3986" i="14"/>
  <c r="O3985" i="14"/>
  <c r="Q3985" i="14" s="1"/>
  <c r="AE3985" i="14"/>
  <c r="AA3985" i="14"/>
  <c r="AC3985" i="14"/>
  <c r="T3984" i="14"/>
  <c r="AD3984" i="14"/>
  <c r="Y3984" i="14"/>
  <c r="AC3984" i="14"/>
  <c r="AB3984" i="14"/>
  <c r="AE3984" i="14"/>
  <c r="AA3984" i="14"/>
  <c r="AC3983" i="14"/>
  <c r="AD3983" i="14"/>
  <c r="Z3983" i="14"/>
  <c r="Y3983" i="14"/>
  <c r="AF3983" i="14"/>
  <c r="AB3983" i="14"/>
  <c r="AE3983" i="14"/>
  <c r="AA3983" i="14"/>
  <c r="AF3982" i="14"/>
  <c r="Z3982" i="14"/>
  <c r="AD3982" i="14"/>
  <c r="AB3982" i="14"/>
  <c r="S3982" i="14"/>
  <c r="AE3982" i="14"/>
  <c r="AA3982" i="14"/>
  <c r="AF3981" i="14"/>
  <c r="Z3981" i="14"/>
  <c r="AD3981" i="14"/>
  <c r="AB3981" i="14"/>
  <c r="S3981" i="14"/>
  <c r="AE3981" i="14"/>
  <c r="AA3981" i="14"/>
  <c r="AB3980" i="14"/>
  <c r="AF3980" i="14"/>
  <c r="Z3980" i="14"/>
  <c r="AD3980" i="14"/>
  <c r="Y3980" i="14"/>
  <c r="T3980" i="14"/>
  <c r="AE3980" i="14"/>
  <c r="AA3980" i="14"/>
  <c r="AF3979" i="14"/>
  <c r="Z3979" i="14"/>
  <c r="AB3979" i="14"/>
  <c r="AD3979" i="14"/>
  <c r="AE3979" i="14"/>
  <c r="AA3979" i="14"/>
  <c r="AB3978" i="14"/>
  <c r="AF3978" i="14"/>
  <c r="Z3978" i="14"/>
  <c r="Y3978" i="14"/>
  <c r="AD3978" i="14"/>
  <c r="AC3978" i="14"/>
  <c r="AE3978" i="14"/>
  <c r="AA3978" i="14"/>
  <c r="Z3977" i="14"/>
  <c r="AD3977" i="14"/>
  <c r="AB3977" i="14"/>
  <c r="AF3977" i="14"/>
  <c r="S3977" i="14"/>
  <c r="AC3977" i="14"/>
  <c r="Y3977" i="14"/>
  <c r="AE3977" i="14"/>
  <c r="AA3977" i="14"/>
  <c r="AC3976" i="14"/>
  <c r="Y3976" i="14"/>
  <c r="T3976" i="14"/>
  <c r="AD3976" i="14"/>
  <c r="AF3976" i="14"/>
  <c r="Z3976" i="14"/>
  <c r="AB3976" i="14"/>
  <c r="AE3976" i="14"/>
  <c r="AA3976" i="14"/>
  <c r="AD3975" i="14"/>
  <c r="AF3975" i="14"/>
  <c r="Z3975" i="14"/>
  <c r="AB3975" i="14"/>
  <c r="AE3975" i="14"/>
  <c r="AA3975" i="14"/>
  <c r="AB3974" i="14"/>
  <c r="AF3974" i="14"/>
  <c r="Z3974" i="14"/>
  <c r="AD3974" i="14"/>
  <c r="AC3974" i="14"/>
  <c r="AE3974" i="14"/>
  <c r="AA3974" i="14"/>
  <c r="T3974" i="14"/>
  <c r="AF3973" i="14"/>
  <c r="Z3973" i="14"/>
  <c r="AB3973" i="14"/>
  <c r="AD3973" i="14"/>
  <c r="AE3973" i="14"/>
  <c r="AA3973" i="14"/>
  <c r="AB3972" i="14"/>
  <c r="Z3972" i="14"/>
  <c r="AF3972" i="14"/>
  <c r="AD3972" i="14"/>
  <c r="AC3972" i="14"/>
  <c r="S3972" i="14"/>
  <c r="AE3972" i="14"/>
  <c r="AA3972" i="14"/>
  <c r="AB3971" i="14"/>
  <c r="AF3971" i="14"/>
  <c r="Z3971" i="14"/>
  <c r="AD3971" i="14"/>
  <c r="AC3971" i="14"/>
  <c r="AA3971" i="14"/>
  <c r="AE3971" i="14"/>
  <c r="T3970" i="14"/>
  <c r="AC3970" i="14"/>
  <c r="AE3970" i="14"/>
  <c r="AA3970" i="14"/>
  <c r="AD3969" i="14"/>
  <c r="Y3969" i="14"/>
  <c r="AC3969" i="14"/>
  <c r="AB3969" i="14"/>
  <c r="AE3969" i="14"/>
  <c r="AA3969" i="14"/>
  <c r="T3968" i="14"/>
  <c r="AD3968" i="14"/>
  <c r="AF3968" i="14"/>
  <c r="Z3968" i="14"/>
  <c r="AC3968" i="14"/>
  <c r="AB3968" i="14"/>
  <c r="AE3968" i="14"/>
  <c r="AA3968" i="14"/>
  <c r="I3967" i="14"/>
  <c r="L3967" i="14"/>
  <c r="M3967" i="14"/>
  <c r="AG3967" i="14" s="1"/>
  <c r="N3967" i="14"/>
  <c r="AH3967" i="14" s="1"/>
  <c r="U3967" i="14"/>
  <c r="V3967" i="14"/>
  <c r="W3967" i="14"/>
  <c r="X3967" i="14"/>
  <c r="T3993" i="14" l="1"/>
  <c r="T3997" i="14"/>
  <c r="T3992" i="14"/>
  <c r="T3971" i="14"/>
  <c r="S3973" i="14"/>
  <c r="T3977" i="14"/>
  <c r="S3978" i="14"/>
  <c r="T3981" i="14"/>
  <c r="T3978" i="14"/>
  <c r="S3968" i="14"/>
  <c r="T3972" i="14"/>
  <c r="S3983" i="14"/>
  <c r="S3970" i="14"/>
  <c r="T3969" i="14"/>
  <c r="S3986" i="14"/>
  <c r="T3990" i="14"/>
  <c r="S3974" i="14"/>
  <c r="S3975" i="14"/>
  <c r="S3979" i="14"/>
  <c r="T3982" i="14"/>
  <c r="T3994" i="14"/>
  <c r="S3996" i="14"/>
  <c r="T3989" i="14"/>
  <c r="T3973" i="14"/>
  <c r="T3975" i="14"/>
  <c r="T3983" i="14"/>
  <c r="S3984" i="14"/>
  <c r="S3971" i="14"/>
  <c r="T3979" i="14"/>
  <c r="S3980" i="14"/>
  <c r="S3987" i="14"/>
  <c r="S3995" i="14"/>
  <c r="T3987" i="14"/>
  <c r="T3991" i="14"/>
  <c r="T3995" i="14"/>
  <c r="Z3967" i="14"/>
  <c r="S3969" i="14"/>
  <c r="S3976" i="14"/>
  <c r="S3991" i="14"/>
  <c r="T3986" i="14"/>
  <c r="S3990" i="14"/>
  <c r="S3994" i="14"/>
  <c r="O3967" i="14"/>
  <c r="Q3967" i="14" s="1"/>
  <c r="P3967" i="14"/>
  <c r="R3967" i="14" s="1"/>
  <c r="AF3967" i="14"/>
  <c r="S3997" i="14"/>
  <c r="S3985" i="14"/>
  <c r="AD3967" i="14"/>
  <c r="Y3967" i="14"/>
  <c r="AC3967" i="14"/>
  <c r="AB3967" i="14"/>
  <c r="AE3967" i="14"/>
  <c r="AA3967" i="14"/>
  <c r="I3966" i="14"/>
  <c r="L3966" i="14"/>
  <c r="M3966" i="14"/>
  <c r="AG3966" i="14" s="1"/>
  <c r="N3966" i="14"/>
  <c r="AH3966" i="14" s="1"/>
  <c r="U3966" i="14"/>
  <c r="V3966" i="14"/>
  <c r="W3966" i="14"/>
  <c r="X3966" i="14"/>
  <c r="I3965" i="14"/>
  <c r="L3965" i="14"/>
  <c r="M3965" i="14"/>
  <c r="AG3965" i="14" s="1"/>
  <c r="N3965" i="14"/>
  <c r="AH3965" i="14" s="1"/>
  <c r="U3965" i="14"/>
  <c r="V3965" i="14"/>
  <c r="W3965" i="14"/>
  <c r="X3965" i="14"/>
  <c r="I3964" i="14"/>
  <c r="L3964" i="14"/>
  <c r="M3964" i="14"/>
  <c r="AG3964" i="14" s="1"/>
  <c r="N3964" i="14"/>
  <c r="AH3964" i="14" s="1"/>
  <c r="U3964" i="14"/>
  <c r="V3964" i="14"/>
  <c r="W3964" i="14"/>
  <c r="X3964" i="14"/>
  <c r="I3963" i="14"/>
  <c r="L3963" i="14"/>
  <c r="M3963" i="14"/>
  <c r="AG3963" i="14" s="1"/>
  <c r="N3963" i="14"/>
  <c r="AH3963" i="14" s="1"/>
  <c r="U3963" i="14"/>
  <c r="V3963" i="14"/>
  <c r="W3963" i="14"/>
  <c r="X3963" i="14"/>
  <c r="S3967" i="14" l="1"/>
  <c r="AC3966" i="14"/>
  <c r="T3967" i="14"/>
  <c r="P3965" i="14"/>
  <c r="R3965" i="14" s="1"/>
  <c r="O3963" i="14"/>
  <c r="Q3963" i="14" s="1"/>
  <c r="O3964" i="14"/>
  <c r="Q3964" i="14" s="1"/>
  <c r="O3965" i="14"/>
  <c r="Q3965" i="14" s="1"/>
  <c r="P3966" i="14"/>
  <c r="R3966" i="14" s="1"/>
  <c r="P3963" i="14"/>
  <c r="R3963" i="14" s="1"/>
  <c r="P3964" i="14"/>
  <c r="R3964" i="14" s="1"/>
  <c r="O3966" i="14"/>
  <c r="Q3966" i="14" s="1"/>
  <c r="Y3963" i="14"/>
  <c r="AC3963" i="14"/>
  <c r="Y3965" i="14"/>
  <c r="AC3965" i="14"/>
  <c r="Y3964" i="14"/>
  <c r="Y3966" i="14"/>
  <c r="AF3966" i="14"/>
  <c r="Z3966" i="14"/>
  <c r="AD3966" i="14"/>
  <c r="AB3966" i="14"/>
  <c r="AE3966" i="14"/>
  <c r="AA3966" i="14"/>
  <c r="AF3965" i="14"/>
  <c r="AD3965" i="14"/>
  <c r="Z3965" i="14"/>
  <c r="AB3965" i="14"/>
  <c r="AE3965" i="14"/>
  <c r="AA3965" i="14"/>
  <c r="AF3964" i="14"/>
  <c r="AB3964" i="14"/>
  <c r="AD3964" i="14"/>
  <c r="Z3964" i="14"/>
  <c r="AC3964" i="14"/>
  <c r="S3964" i="14"/>
  <c r="AE3964" i="14"/>
  <c r="AA3964" i="14"/>
  <c r="T3964" i="14"/>
  <c r="AF3963" i="14"/>
  <c r="Z3963" i="14"/>
  <c r="AD3963" i="14"/>
  <c r="AB3963" i="14"/>
  <c r="AE3963" i="14"/>
  <c r="AA3963" i="14"/>
  <c r="I3962" i="14"/>
  <c r="L3962" i="14"/>
  <c r="M3962" i="14"/>
  <c r="AG3962" i="14" s="1"/>
  <c r="N3962" i="14"/>
  <c r="AH3962" i="14" s="1"/>
  <c r="U3962" i="14"/>
  <c r="V3962" i="14"/>
  <c r="W3962" i="14"/>
  <c r="X3962" i="14"/>
  <c r="I3961" i="14"/>
  <c r="L3961" i="14"/>
  <c r="M3961" i="14"/>
  <c r="AG3961" i="14" s="1"/>
  <c r="N3961" i="14"/>
  <c r="AH3961" i="14" s="1"/>
  <c r="U3961" i="14"/>
  <c r="V3961" i="14"/>
  <c r="W3961" i="14"/>
  <c r="X3961" i="14"/>
  <c r="I3960" i="14"/>
  <c r="L3960" i="14"/>
  <c r="M3960" i="14"/>
  <c r="AG3960" i="14" s="1"/>
  <c r="N3960" i="14"/>
  <c r="AH3960" i="14" s="1"/>
  <c r="U3960" i="14"/>
  <c r="V3960" i="14"/>
  <c r="W3960" i="14"/>
  <c r="X3960" i="14"/>
  <c r="I3959" i="14"/>
  <c r="L3959" i="14"/>
  <c r="M3959" i="14"/>
  <c r="AG3959" i="14" s="1"/>
  <c r="N3959" i="14"/>
  <c r="AH3959" i="14" s="1"/>
  <c r="U3959" i="14"/>
  <c r="V3959" i="14"/>
  <c r="W3959" i="14"/>
  <c r="X3959" i="14"/>
  <c r="I3958" i="14"/>
  <c r="L3958" i="14"/>
  <c r="M3958" i="14"/>
  <c r="AG3958" i="14" s="1"/>
  <c r="N3958" i="14"/>
  <c r="AH3958" i="14" s="1"/>
  <c r="U3958" i="14"/>
  <c r="V3958" i="14"/>
  <c r="W3958" i="14"/>
  <c r="X3958" i="14"/>
  <c r="S3963" i="14" l="1"/>
  <c r="Y3958" i="14"/>
  <c r="Y3960" i="14"/>
  <c r="T3963" i="14"/>
  <c r="S3965" i="14"/>
  <c r="S3966" i="14"/>
  <c r="T3965" i="14"/>
  <c r="T3966" i="14"/>
  <c r="O3958" i="14"/>
  <c r="Q3958" i="14" s="1"/>
  <c r="O3959" i="14"/>
  <c r="Q3959" i="14" s="1"/>
  <c r="P3960" i="14"/>
  <c r="R3960" i="14" s="1"/>
  <c r="P3961" i="14"/>
  <c r="R3961" i="14" s="1"/>
  <c r="P3962" i="14"/>
  <c r="R3962" i="14" s="1"/>
  <c r="P3958" i="14"/>
  <c r="R3958" i="14" s="1"/>
  <c r="P3959" i="14"/>
  <c r="R3959" i="14" s="1"/>
  <c r="O3960" i="14"/>
  <c r="Q3960" i="14" s="1"/>
  <c r="O3961" i="14"/>
  <c r="Q3961" i="14" s="1"/>
  <c r="O3962" i="14"/>
  <c r="Q3962" i="14" s="1"/>
  <c r="AC3958" i="14"/>
  <c r="AC3960" i="14"/>
  <c r="Y3962" i="14"/>
  <c r="AF3962" i="14"/>
  <c r="Z3962" i="14"/>
  <c r="AD3962" i="14"/>
  <c r="AB3962" i="14"/>
  <c r="AC3962" i="14"/>
  <c r="AE3962" i="14"/>
  <c r="AA3962" i="14"/>
  <c r="AF3961" i="14"/>
  <c r="Y3961" i="14"/>
  <c r="Z3961" i="14"/>
  <c r="AD3961" i="14"/>
  <c r="AC3961" i="14"/>
  <c r="AB3961" i="14"/>
  <c r="AE3961" i="14"/>
  <c r="AA3961" i="14"/>
  <c r="AF3960" i="14"/>
  <c r="Z3960" i="14"/>
  <c r="AD3960" i="14"/>
  <c r="AB3960" i="14"/>
  <c r="AE3960" i="14"/>
  <c r="AA3960" i="14"/>
  <c r="AF3959" i="14"/>
  <c r="AC3959" i="14"/>
  <c r="Y3959" i="14"/>
  <c r="Z3959" i="14"/>
  <c r="AD3959" i="14"/>
  <c r="AB3959" i="14"/>
  <c r="AE3959" i="14"/>
  <c r="AA3959" i="14"/>
  <c r="AF3958" i="14"/>
  <c r="Z3958" i="14"/>
  <c r="AD3958" i="14"/>
  <c r="AB3958" i="14"/>
  <c r="AE3958" i="14"/>
  <c r="AA3958" i="14"/>
  <c r="I3957" i="14"/>
  <c r="L3957" i="14"/>
  <c r="M3957" i="14"/>
  <c r="AG3957" i="14" s="1"/>
  <c r="N3957" i="14"/>
  <c r="AH3957" i="14" s="1"/>
  <c r="U3957" i="14"/>
  <c r="V3957" i="14"/>
  <c r="W3957" i="14"/>
  <c r="X3957" i="14"/>
  <c r="I3956" i="14"/>
  <c r="L3956" i="14"/>
  <c r="M3956" i="14"/>
  <c r="AG3956" i="14" s="1"/>
  <c r="N3956" i="14"/>
  <c r="AH3956" i="14" s="1"/>
  <c r="U3956" i="14"/>
  <c r="V3956" i="14"/>
  <c r="W3956" i="14"/>
  <c r="X3956" i="14"/>
  <c r="I3955" i="14"/>
  <c r="L3955" i="14"/>
  <c r="M3955" i="14"/>
  <c r="AG3955" i="14" s="1"/>
  <c r="N3955" i="14"/>
  <c r="AH3955" i="14" s="1"/>
  <c r="U3955" i="14"/>
  <c r="V3955" i="14"/>
  <c r="W3955" i="14"/>
  <c r="X3955" i="14"/>
  <c r="I3954" i="14"/>
  <c r="L3954" i="14"/>
  <c r="M3954" i="14"/>
  <c r="AG3954" i="14" s="1"/>
  <c r="N3954" i="14"/>
  <c r="AH3954" i="14" s="1"/>
  <c r="U3954" i="14"/>
  <c r="V3954" i="14"/>
  <c r="W3954" i="14"/>
  <c r="X3954" i="14"/>
  <c r="T3960" i="14" l="1"/>
  <c r="S3960" i="14"/>
  <c r="S3958" i="14"/>
  <c r="T3959" i="14"/>
  <c r="S3961" i="14"/>
  <c r="T3961" i="14"/>
  <c r="T3962" i="14"/>
  <c r="S3959" i="14"/>
  <c r="T3958" i="14"/>
  <c r="S3962" i="14"/>
  <c r="P3954" i="14"/>
  <c r="R3954" i="14" s="1"/>
  <c r="P3955" i="14"/>
  <c r="R3955" i="14" s="1"/>
  <c r="P3956" i="14"/>
  <c r="R3956" i="14" s="1"/>
  <c r="P3957" i="14"/>
  <c r="R3957" i="14" s="1"/>
  <c r="O3954" i="14"/>
  <c r="Q3954" i="14" s="1"/>
  <c r="O3955" i="14"/>
  <c r="Q3955" i="14" s="1"/>
  <c r="O3956" i="14"/>
  <c r="Q3956" i="14" s="1"/>
  <c r="O3957" i="14"/>
  <c r="Q3957" i="14" s="1"/>
  <c r="AB3954" i="14"/>
  <c r="AF3955" i="14"/>
  <c r="Z3955" i="14"/>
  <c r="AF3957" i="14"/>
  <c r="Z3957" i="14"/>
  <c r="AB3957" i="14"/>
  <c r="AD3957" i="14"/>
  <c r="Y3957" i="14"/>
  <c r="AC3957" i="14"/>
  <c r="AE3957" i="14"/>
  <c r="AA3957" i="14"/>
  <c r="AB3956" i="14"/>
  <c r="AF3956" i="14"/>
  <c r="Z3956" i="14"/>
  <c r="AD3956" i="14"/>
  <c r="Y3956" i="14"/>
  <c r="AC3956" i="14"/>
  <c r="AE3956" i="14"/>
  <c r="AA3956" i="14"/>
  <c r="AD3955" i="14"/>
  <c r="Y3955" i="14"/>
  <c r="AC3955" i="14"/>
  <c r="AB3955" i="14"/>
  <c r="AE3955" i="14"/>
  <c r="AA3955" i="14"/>
  <c r="AF3954" i="14"/>
  <c r="Z3954" i="14"/>
  <c r="AD3954" i="14"/>
  <c r="Y3954" i="14"/>
  <c r="AC3954" i="14"/>
  <c r="AE3954" i="14"/>
  <c r="AA3954" i="14"/>
  <c r="I3953" i="14"/>
  <c r="L3953" i="14"/>
  <c r="M3953" i="14"/>
  <c r="AG3953" i="14" s="1"/>
  <c r="N3953" i="14"/>
  <c r="AH3953" i="14" s="1"/>
  <c r="U3953" i="14"/>
  <c r="V3953" i="14"/>
  <c r="W3953" i="14"/>
  <c r="X3953" i="14"/>
  <c r="T3956" i="14" l="1"/>
  <c r="T3955" i="14"/>
  <c r="S3954" i="14"/>
  <c r="S3956" i="14"/>
  <c r="S3955" i="14"/>
  <c r="T3957" i="14"/>
  <c r="S3957" i="14"/>
  <c r="T3954" i="14"/>
  <c r="P3953" i="14"/>
  <c r="R3953" i="14" s="1"/>
  <c r="O3953" i="14"/>
  <c r="Q3953" i="14" s="1"/>
  <c r="AB3953" i="14"/>
  <c r="Y3953" i="14"/>
  <c r="AF3953" i="14"/>
  <c r="Z3953" i="14"/>
  <c r="AD3953" i="14"/>
  <c r="AC3953" i="14"/>
  <c r="AE3953" i="14"/>
  <c r="AA3953" i="14"/>
  <c r="S3953" i="14" l="1"/>
  <c r="T3953" i="14"/>
  <c r="I3952" i="14"/>
  <c r="L3952" i="14"/>
  <c r="M3952" i="14"/>
  <c r="AG3952" i="14" s="1"/>
  <c r="N3952" i="14"/>
  <c r="AH3952" i="14" s="1"/>
  <c r="U3952" i="14"/>
  <c r="V3952" i="14"/>
  <c r="W3952" i="14"/>
  <c r="X3952" i="14"/>
  <c r="O3952" i="14" l="1"/>
  <c r="Q3952" i="14" s="1"/>
  <c r="P3952" i="14"/>
  <c r="R3952" i="14" s="1"/>
  <c r="Y3952" i="14"/>
  <c r="AC3952" i="14"/>
  <c r="AD3952" i="14"/>
  <c r="AE3952" i="14"/>
  <c r="Z3952" i="14"/>
  <c r="AF3952" i="14"/>
  <c r="AB3952" i="14"/>
  <c r="AA3952" i="14"/>
  <c r="I3951" i="14"/>
  <c r="L3951" i="14"/>
  <c r="M3951" i="14"/>
  <c r="AG3951" i="14" s="1"/>
  <c r="N3951" i="14"/>
  <c r="AH3951" i="14" s="1"/>
  <c r="U3951" i="14"/>
  <c r="V3951" i="14"/>
  <c r="W3951" i="14"/>
  <c r="X3951" i="14"/>
  <c r="I3950" i="14"/>
  <c r="L3950" i="14"/>
  <c r="M3950" i="14"/>
  <c r="AG3950" i="14" s="1"/>
  <c r="N3950" i="14"/>
  <c r="AH3950" i="14" s="1"/>
  <c r="U3950" i="14"/>
  <c r="V3950" i="14"/>
  <c r="W3950" i="14"/>
  <c r="X3950" i="14"/>
  <c r="T3952" i="14" l="1"/>
  <c r="S3952" i="14"/>
  <c r="AE3951" i="14"/>
  <c r="Y3950" i="14"/>
  <c r="P3950" i="14"/>
  <c r="R3950" i="14" s="1"/>
  <c r="AD3950" i="14"/>
  <c r="P3951" i="14"/>
  <c r="R3951" i="14" s="1"/>
  <c r="AD3951" i="14"/>
  <c r="O3950" i="14"/>
  <c r="Q3950" i="14" s="1"/>
  <c r="AC3950" i="14"/>
  <c r="O3951" i="14"/>
  <c r="Q3951" i="14" s="1"/>
  <c r="AC3951" i="14"/>
  <c r="AE3950" i="14"/>
  <c r="Y3951" i="14"/>
  <c r="Z3951" i="14"/>
  <c r="AB3951" i="14"/>
  <c r="AF3951" i="14"/>
  <c r="AA3951" i="14"/>
  <c r="Z3950" i="14"/>
  <c r="AB3950" i="14"/>
  <c r="AF3950" i="14"/>
  <c r="AA3950" i="14"/>
  <c r="I3949" i="14"/>
  <c r="L3949" i="14"/>
  <c r="M3949" i="14"/>
  <c r="AG3949" i="14" s="1"/>
  <c r="N3949" i="14"/>
  <c r="AH3949" i="14" s="1"/>
  <c r="U3949" i="14"/>
  <c r="V3949" i="14"/>
  <c r="W3949" i="14"/>
  <c r="X3949" i="14"/>
  <c r="I3948" i="14"/>
  <c r="L3948" i="14"/>
  <c r="M3948" i="14"/>
  <c r="AG3948" i="14" s="1"/>
  <c r="N3948" i="14"/>
  <c r="AH3948" i="14" s="1"/>
  <c r="U3948" i="14"/>
  <c r="V3948" i="14"/>
  <c r="W3948" i="14"/>
  <c r="X3948" i="14"/>
  <c r="I3947" i="14"/>
  <c r="L3947" i="14"/>
  <c r="M3947" i="14"/>
  <c r="AG3947" i="14" s="1"/>
  <c r="N3947" i="14"/>
  <c r="AH3947" i="14" s="1"/>
  <c r="U3947" i="14"/>
  <c r="V3947" i="14"/>
  <c r="W3947" i="14"/>
  <c r="X3947" i="14"/>
  <c r="T3950" i="14" l="1"/>
  <c r="AE3949" i="14"/>
  <c r="S3950" i="14"/>
  <c r="Y3949" i="14"/>
  <c r="T3951" i="14"/>
  <c r="S3951" i="14"/>
  <c r="P3947" i="14"/>
  <c r="R3947" i="14" s="1"/>
  <c r="AD3947" i="14"/>
  <c r="P3948" i="14"/>
  <c r="R3948" i="14" s="1"/>
  <c r="AD3948" i="14"/>
  <c r="P3949" i="14"/>
  <c r="R3949" i="14" s="1"/>
  <c r="AD3949" i="14"/>
  <c r="O3947" i="14"/>
  <c r="Q3947" i="14" s="1"/>
  <c r="AC3947" i="14"/>
  <c r="O3948" i="14"/>
  <c r="Q3948" i="14" s="1"/>
  <c r="AC3948" i="14"/>
  <c r="O3949" i="14"/>
  <c r="Q3949" i="14" s="1"/>
  <c r="AC3949" i="14"/>
  <c r="AE3947" i="14"/>
  <c r="Y3947" i="14"/>
  <c r="Y3948" i="14"/>
  <c r="AB3949" i="14"/>
  <c r="Z3949" i="14"/>
  <c r="AF3949" i="14"/>
  <c r="S3949" i="14"/>
  <c r="AA3949" i="14"/>
  <c r="AB3948" i="14"/>
  <c r="AF3948" i="14"/>
  <c r="Z3948" i="14"/>
  <c r="AE3948" i="14"/>
  <c r="AA3948" i="14"/>
  <c r="AF3947" i="14"/>
  <c r="Z3947" i="14"/>
  <c r="AB3947" i="14"/>
  <c r="AA3947" i="14"/>
  <c r="I3946" i="14"/>
  <c r="L3946" i="14"/>
  <c r="M3946" i="14"/>
  <c r="AG3946" i="14" s="1"/>
  <c r="N3946" i="14"/>
  <c r="AH3946" i="14" s="1"/>
  <c r="U3946" i="14"/>
  <c r="V3946" i="14"/>
  <c r="W3946" i="14"/>
  <c r="X3946" i="14"/>
  <c r="I3945" i="14"/>
  <c r="L3945" i="14"/>
  <c r="M3945" i="14"/>
  <c r="AG3945" i="14" s="1"/>
  <c r="N3945" i="14"/>
  <c r="AH3945" i="14" s="1"/>
  <c r="U3945" i="14"/>
  <c r="V3945" i="14"/>
  <c r="W3945" i="14"/>
  <c r="X3945" i="14"/>
  <c r="I3944" i="14"/>
  <c r="L3944" i="14"/>
  <c r="M3944" i="14"/>
  <c r="AG3944" i="14" s="1"/>
  <c r="N3944" i="14"/>
  <c r="AH3944" i="14" s="1"/>
  <c r="U3944" i="14"/>
  <c r="V3944" i="14"/>
  <c r="W3944" i="14"/>
  <c r="X3944" i="14"/>
  <c r="I3943" i="14"/>
  <c r="L3943" i="14"/>
  <c r="M3943" i="14"/>
  <c r="AG3943" i="14" s="1"/>
  <c r="N3943" i="14"/>
  <c r="AH3943" i="14" s="1"/>
  <c r="U3943" i="14"/>
  <c r="V3943" i="14"/>
  <c r="W3943" i="14"/>
  <c r="X3943" i="14"/>
  <c r="I3942" i="14"/>
  <c r="L3942" i="14"/>
  <c r="M3942" i="14"/>
  <c r="AG3942" i="14" s="1"/>
  <c r="N3942" i="14"/>
  <c r="AH3942" i="14" s="1"/>
  <c r="U3942" i="14"/>
  <c r="V3942" i="14"/>
  <c r="W3942" i="14"/>
  <c r="X3942" i="14"/>
  <c r="I3941" i="14"/>
  <c r="L3941" i="14"/>
  <c r="M3941" i="14"/>
  <c r="AG3941" i="14" s="1"/>
  <c r="N3941" i="14"/>
  <c r="AH3941" i="14" s="1"/>
  <c r="U3941" i="14"/>
  <c r="V3941" i="14"/>
  <c r="W3941" i="14"/>
  <c r="X3941" i="14"/>
  <c r="I3940" i="14"/>
  <c r="L3940" i="14"/>
  <c r="M3940" i="14"/>
  <c r="AG3940" i="14" s="1"/>
  <c r="N3940" i="14"/>
  <c r="AH3940" i="14" s="1"/>
  <c r="U3940" i="14"/>
  <c r="V3940" i="14"/>
  <c r="W3940" i="14"/>
  <c r="X3940" i="14"/>
  <c r="I3939" i="14"/>
  <c r="L3939" i="14"/>
  <c r="M3939" i="14"/>
  <c r="AG3939" i="14" s="1"/>
  <c r="N3939" i="14"/>
  <c r="AH3939" i="14" s="1"/>
  <c r="U3939" i="14"/>
  <c r="V3939" i="14"/>
  <c r="W3939" i="14"/>
  <c r="X3939" i="14"/>
  <c r="I3938" i="14"/>
  <c r="L3938" i="14"/>
  <c r="M3938" i="14"/>
  <c r="AG3938" i="14" s="1"/>
  <c r="N3938" i="14"/>
  <c r="AH3938" i="14" s="1"/>
  <c r="U3938" i="14"/>
  <c r="V3938" i="14"/>
  <c r="W3938" i="14"/>
  <c r="X3938" i="14"/>
  <c r="I3937" i="14"/>
  <c r="L3937" i="14"/>
  <c r="M3937" i="14"/>
  <c r="AG3937" i="14" s="1"/>
  <c r="N3937" i="14"/>
  <c r="AH3937" i="14" s="1"/>
  <c r="U3937" i="14"/>
  <c r="V3937" i="14"/>
  <c r="W3937" i="14"/>
  <c r="X3937" i="14"/>
  <c r="I3936" i="14"/>
  <c r="L3936" i="14"/>
  <c r="M3936" i="14"/>
  <c r="AG3936" i="14" s="1"/>
  <c r="N3936" i="14"/>
  <c r="AH3936" i="14" s="1"/>
  <c r="U3936" i="14"/>
  <c r="V3936" i="14"/>
  <c r="W3936" i="14"/>
  <c r="X3936" i="14"/>
  <c r="I3935" i="14"/>
  <c r="L3935" i="14"/>
  <c r="M3935" i="14"/>
  <c r="AG3935" i="14" s="1"/>
  <c r="N3935" i="14"/>
  <c r="AH3935" i="14" s="1"/>
  <c r="U3935" i="14"/>
  <c r="V3935" i="14"/>
  <c r="W3935" i="14"/>
  <c r="X3935" i="14"/>
  <c r="T3948" i="14" l="1"/>
  <c r="Z3937" i="14"/>
  <c r="Y3943" i="14"/>
  <c r="Y3945" i="14"/>
  <c r="T3947" i="14"/>
  <c r="T3949" i="14"/>
  <c r="S3948" i="14"/>
  <c r="S3947" i="14"/>
  <c r="P3937" i="14"/>
  <c r="R3937" i="14" s="1"/>
  <c r="AD3937" i="14"/>
  <c r="P3938" i="14"/>
  <c r="R3938" i="14" s="1"/>
  <c r="AD3938" i="14"/>
  <c r="P3939" i="14"/>
  <c r="R3939" i="14" s="1"/>
  <c r="AD3939" i="14"/>
  <c r="P3940" i="14"/>
  <c r="R3940" i="14" s="1"/>
  <c r="AD3940" i="14"/>
  <c r="P3941" i="14"/>
  <c r="R3941" i="14" s="1"/>
  <c r="AD3941" i="14"/>
  <c r="P3942" i="14"/>
  <c r="R3942" i="14" s="1"/>
  <c r="AD3942" i="14"/>
  <c r="P3943" i="14"/>
  <c r="R3943" i="14" s="1"/>
  <c r="AD3943" i="14"/>
  <c r="P3944" i="14"/>
  <c r="R3944" i="14" s="1"/>
  <c r="AD3944" i="14"/>
  <c r="P3935" i="14"/>
  <c r="R3935" i="14" s="1"/>
  <c r="AD3935" i="14"/>
  <c r="AB3936" i="14"/>
  <c r="AD3936" i="14"/>
  <c r="P3945" i="14"/>
  <c r="R3945" i="14" s="1"/>
  <c r="AD3945" i="14"/>
  <c r="P3946" i="14"/>
  <c r="R3946" i="14" s="1"/>
  <c r="AD3946" i="14"/>
  <c r="O3945" i="14"/>
  <c r="Q3945" i="14" s="1"/>
  <c r="AC3945" i="14"/>
  <c r="Y3946" i="14"/>
  <c r="AC3946" i="14"/>
  <c r="O3944" i="14"/>
  <c r="Q3944" i="14" s="1"/>
  <c r="AC3944" i="14"/>
  <c r="O3935" i="14"/>
  <c r="Q3935" i="14" s="1"/>
  <c r="AC3935" i="14"/>
  <c r="Y3936" i="14"/>
  <c r="AC3936" i="14"/>
  <c r="O3937" i="14"/>
  <c r="Q3937" i="14" s="1"/>
  <c r="AC3937" i="14"/>
  <c r="O3938" i="14"/>
  <c r="Q3938" i="14" s="1"/>
  <c r="AC3938" i="14"/>
  <c r="O3939" i="14"/>
  <c r="Q3939" i="14" s="1"/>
  <c r="AC3939" i="14"/>
  <c r="O3940" i="14"/>
  <c r="Q3940" i="14" s="1"/>
  <c r="AC3940" i="14"/>
  <c r="O3941" i="14"/>
  <c r="Q3941" i="14" s="1"/>
  <c r="AC3941" i="14"/>
  <c r="O3942" i="14"/>
  <c r="Q3942" i="14" s="1"/>
  <c r="AC3942" i="14"/>
  <c r="AB3944" i="14"/>
  <c r="O3943" i="14"/>
  <c r="Q3943" i="14" s="1"/>
  <c r="AC3943" i="14"/>
  <c r="Y3941" i="14"/>
  <c r="AF3943" i="14"/>
  <c r="AF3936" i="14"/>
  <c r="AE3943" i="14"/>
  <c r="AE3941" i="14"/>
  <c r="AB3943" i="14"/>
  <c r="Z3936" i="14"/>
  <c r="Y3939" i="14"/>
  <c r="AB3945" i="14"/>
  <c r="Z3935" i="14"/>
  <c r="P3936" i="14"/>
  <c r="R3936" i="14" s="1"/>
  <c r="AE3939" i="14"/>
  <c r="AB3946" i="14"/>
  <c r="Z3946" i="14"/>
  <c r="AF3946" i="14"/>
  <c r="AE3946" i="14"/>
  <c r="AA3946" i="14"/>
  <c r="O3946" i="14"/>
  <c r="Q3946" i="14" s="1"/>
  <c r="Z3945" i="14"/>
  <c r="AF3945" i="14"/>
  <c r="AE3945" i="14"/>
  <c r="AA3945" i="14"/>
  <c r="Z3944" i="14"/>
  <c r="Y3944" i="14"/>
  <c r="AF3944" i="14"/>
  <c r="AE3944" i="14"/>
  <c r="AA3944" i="14"/>
  <c r="Z3943" i="14"/>
  <c r="AA3943" i="14"/>
  <c r="AE3942" i="14"/>
  <c r="Y3942" i="14"/>
  <c r="Z3942" i="14"/>
  <c r="AB3942" i="14"/>
  <c r="AF3942" i="14"/>
  <c r="AA3942" i="14"/>
  <c r="Z3941" i="14"/>
  <c r="AF3941" i="14"/>
  <c r="AB3941" i="14"/>
  <c r="AA3941" i="14"/>
  <c r="AE3940" i="14"/>
  <c r="Y3940" i="14"/>
  <c r="Z3940" i="14"/>
  <c r="AB3940" i="14"/>
  <c r="AF3940" i="14"/>
  <c r="AA3940" i="14"/>
  <c r="AF3939" i="14"/>
  <c r="Z3939" i="14"/>
  <c r="AB3939" i="14"/>
  <c r="AA3939" i="14"/>
  <c r="AB3938" i="14"/>
  <c r="Z3938" i="14"/>
  <c r="AF3938" i="14"/>
  <c r="Y3938" i="14"/>
  <c r="AE3938" i="14"/>
  <c r="AA3938" i="14"/>
  <c r="T3938" i="14"/>
  <c r="AF3937" i="14"/>
  <c r="Y3937" i="14"/>
  <c r="AE3937" i="14"/>
  <c r="AB3937" i="14"/>
  <c r="AA3937" i="14"/>
  <c r="AA3936" i="14"/>
  <c r="O3936" i="14"/>
  <c r="Q3936" i="14" s="1"/>
  <c r="AE3936" i="14"/>
  <c r="AF3935" i="14"/>
  <c r="Y3935" i="14"/>
  <c r="AE3935" i="14"/>
  <c r="AB3935" i="14"/>
  <c r="AA3935" i="14"/>
  <c r="I1449" i="14"/>
  <c r="I1300" i="14"/>
  <c r="I1208" i="14"/>
  <c r="I1187" i="14"/>
  <c r="I358" i="14"/>
  <c r="I3934" i="14"/>
  <c r="L3934" i="14"/>
  <c r="M3934" i="14"/>
  <c r="AG3934" i="14" s="1"/>
  <c r="N3934" i="14"/>
  <c r="AH3934" i="14" s="1"/>
  <c r="U3934" i="14"/>
  <c r="V3934" i="14"/>
  <c r="W3934" i="14"/>
  <c r="X3934" i="14"/>
  <c r="I3933" i="14"/>
  <c r="L3933" i="14"/>
  <c r="M3933" i="14"/>
  <c r="AG3933" i="14" s="1"/>
  <c r="N3933" i="14"/>
  <c r="AH3933" i="14" s="1"/>
  <c r="U3933" i="14"/>
  <c r="V3933" i="14"/>
  <c r="W3933" i="14"/>
  <c r="X3933" i="14"/>
  <c r="I3932" i="14"/>
  <c r="L3932" i="14"/>
  <c r="M3932" i="14"/>
  <c r="AG3932" i="14" s="1"/>
  <c r="N3932" i="14"/>
  <c r="AH3932" i="14" s="1"/>
  <c r="U3932" i="14"/>
  <c r="V3932" i="14"/>
  <c r="W3932" i="14"/>
  <c r="X3932" i="14"/>
  <c r="I3931" i="14"/>
  <c r="L3931" i="14"/>
  <c r="M3931" i="14"/>
  <c r="AG3931" i="14" s="1"/>
  <c r="N3931" i="14"/>
  <c r="AH3931" i="14" s="1"/>
  <c r="U3931" i="14"/>
  <c r="V3931" i="14"/>
  <c r="W3931" i="14"/>
  <c r="X3931" i="14"/>
  <c r="I3930" i="14"/>
  <c r="L3930" i="14"/>
  <c r="M3930" i="14"/>
  <c r="AG3930" i="14" s="1"/>
  <c r="N3930" i="14"/>
  <c r="AH3930" i="14" s="1"/>
  <c r="U3930" i="14"/>
  <c r="V3930" i="14"/>
  <c r="W3930" i="14"/>
  <c r="X3930" i="14"/>
  <c r="I3929" i="14"/>
  <c r="L3929" i="14"/>
  <c r="M3929" i="14"/>
  <c r="AG3929" i="14" s="1"/>
  <c r="N3929" i="14"/>
  <c r="AH3929" i="14" s="1"/>
  <c r="U3929" i="14"/>
  <c r="V3929" i="14"/>
  <c r="W3929" i="14"/>
  <c r="X3929" i="14"/>
  <c r="I3928" i="14"/>
  <c r="L3928" i="14"/>
  <c r="M3928" i="14"/>
  <c r="AG3928" i="14" s="1"/>
  <c r="N3928" i="14"/>
  <c r="AH3928" i="14" s="1"/>
  <c r="U3928" i="14"/>
  <c r="V3928" i="14"/>
  <c r="W3928" i="14"/>
  <c r="X3928" i="14"/>
  <c r="I3927" i="14"/>
  <c r="L3927" i="14"/>
  <c r="M3927" i="14"/>
  <c r="AG3927" i="14" s="1"/>
  <c r="N3927" i="14"/>
  <c r="AH3927" i="14" s="1"/>
  <c r="U3927" i="14"/>
  <c r="V3927" i="14"/>
  <c r="W3927" i="14"/>
  <c r="X3927" i="14"/>
  <c r="I3926" i="14"/>
  <c r="L3926" i="14"/>
  <c r="M3926" i="14"/>
  <c r="AG3926" i="14" s="1"/>
  <c r="N3926" i="14"/>
  <c r="AH3926" i="14" s="1"/>
  <c r="U3926" i="14"/>
  <c r="V3926" i="14"/>
  <c r="W3926" i="14"/>
  <c r="X3926" i="14"/>
  <c r="I3925" i="14"/>
  <c r="L3925" i="14"/>
  <c r="M3925" i="14"/>
  <c r="AG3925" i="14" s="1"/>
  <c r="N3925" i="14"/>
  <c r="AH3925" i="14" s="1"/>
  <c r="U3925" i="14"/>
  <c r="V3925" i="14"/>
  <c r="W3925" i="14"/>
  <c r="X3925" i="14"/>
  <c r="I1758" i="14"/>
  <c r="T3942" i="14" l="1"/>
  <c r="T3944" i="14"/>
  <c r="S3937" i="14"/>
  <c r="S3939" i="14"/>
  <c r="T3940" i="14"/>
  <c r="S3941" i="14"/>
  <c r="AB3927" i="14"/>
  <c r="T3946" i="14"/>
  <c r="T3941" i="14"/>
  <c r="T3945" i="14"/>
  <c r="T3937" i="14"/>
  <c r="S3940" i="14"/>
  <c r="T3943" i="14"/>
  <c r="S3945" i="14"/>
  <c r="T3936" i="14"/>
  <c r="T3939" i="14"/>
  <c r="S3944" i="14"/>
  <c r="S3938" i="14"/>
  <c r="S3942" i="14"/>
  <c r="S3935" i="14"/>
  <c r="T3935" i="14"/>
  <c r="AF3925" i="14"/>
  <c r="AD3925" i="14"/>
  <c r="P3926" i="14"/>
  <c r="R3926" i="14" s="1"/>
  <c r="AD3926" i="14"/>
  <c r="P3927" i="14"/>
  <c r="R3927" i="14" s="1"/>
  <c r="AD3927" i="14"/>
  <c r="P3928" i="14"/>
  <c r="R3928" i="14" s="1"/>
  <c r="AD3928" i="14"/>
  <c r="P3929" i="14"/>
  <c r="R3929" i="14" s="1"/>
  <c r="AD3929" i="14"/>
  <c r="P3930" i="14"/>
  <c r="R3930" i="14" s="1"/>
  <c r="AD3930" i="14"/>
  <c r="P3931" i="14"/>
  <c r="R3931" i="14" s="1"/>
  <c r="AD3931" i="14"/>
  <c r="P3932" i="14"/>
  <c r="R3932" i="14" s="1"/>
  <c r="AD3932" i="14"/>
  <c r="P3933" i="14"/>
  <c r="R3933" i="14" s="1"/>
  <c r="AD3933" i="14"/>
  <c r="P3934" i="14"/>
  <c r="R3934" i="14" s="1"/>
  <c r="AD3934" i="14"/>
  <c r="O3934" i="14"/>
  <c r="Q3934" i="14" s="1"/>
  <c r="AC3934" i="14"/>
  <c r="S3943" i="14"/>
  <c r="O3927" i="14"/>
  <c r="Q3927" i="14" s="1"/>
  <c r="AC3927" i="14"/>
  <c r="O3928" i="14"/>
  <c r="Q3928" i="14" s="1"/>
  <c r="AC3928" i="14"/>
  <c r="O3929" i="14"/>
  <c r="Q3929" i="14" s="1"/>
  <c r="AC3929" i="14"/>
  <c r="O3930" i="14"/>
  <c r="Q3930" i="14" s="1"/>
  <c r="AC3930" i="14"/>
  <c r="O3931" i="14"/>
  <c r="Q3931" i="14" s="1"/>
  <c r="AC3931" i="14"/>
  <c r="O3932" i="14"/>
  <c r="Q3932" i="14" s="1"/>
  <c r="AC3932" i="14"/>
  <c r="O3933" i="14"/>
  <c r="Q3933" i="14" s="1"/>
  <c r="AC3933" i="14"/>
  <c r="O3925" i="14"/>
  <c r="Q3925" i="14" s="1"/>
  <c r="AC3925" i="14"/>
  <c r="O3926" i="14"/>
  <c r="Q3926" i="14" s="1"/>
  <c r="AC3926" i="14"/>
  <c r="Z3934" i="14"/>
  <c r="Y3930" i="14"/>
  <c r="Y3933" i="14"/>
  <c r="AB3929" i="14"/>
  <c r="AF3934" i="14"/>
  <c r="AE3933" i="14"/>
  <c r="S3946" i="14"/>
  <c r="S3936" i="14"/>
  <c r="Y3931" i="14"/>
  <c r="AE3930" i="14"/>
  <c r="AB3932" i="14"/>
  <c r="AB3934" i="14"/>
  <c r="AE3931" i="14"/>
  <c r="AE3934" i="14"/>
  <c r="Y3934" i="14"/>
  <c r="S3934" i="14"/>
  <c r="AA3934" i="14"/>
  <c r="T3934" i="14"/>
  <c r="AF3933" i="14"/>
  <c r="Z3933" i="14"/>
  <c r="AB3933" i="14"/>
  <c r="AA3933" i="14"/>
  <c r="Z3932" i="14"/>
  <c r="Y3932" i="14"/>
  <c r="AF3932" i="14"/>
  <c r="AE3932" i="14"/>
  <c r="AA3932" i="14"/>
  <c r="Z3931" i="14"/>
  <c r="AF3931" i="14"/>
  <c r="AB3931" i="14"/>
  <c r="AA3931" i="14"/>
  <c r="Z3930" i="14"/>
  <c r="AB3930" i="14"/>
  <c r="AF3930" i="14"/>
  <c r="AA3930" i="14"/>
  <c r="Z3929" i="14"/>
  <c r="AF3929" i="14"/>
  <c r="Y3929" i="14"/>
  <c r="AE3929" i="14"/>
  <c r="AA3929" i="14"/>
  <c r="Y3926" i="14"/>
  <c r="Y3928" i="14"/>
  <c r="AE3926" i="14"/>
  <c r="AE3928" i="14"/>
  <c r="AB3925" i="14"/>
  <c r="AF3928" i="14"/>
  <c r="Z3928" i="14"/>
  <c r="AB3928" i="14"/>
  <c r="AA3928" i="14"/>
  <c r="Z3927" i="14"/>
  <c r="AF3927" i="14"/>
  <c r="Y3927" i="14"/>
  <c r="AE3927" i="14"/>
  <c r="AA3927" i="14"/>
  <c r="Z3926" i="14"/>
  <c r="AF3926" i="14"/>
  <c r="AB3926" i="14"/>
  <c r="AA3926" i="14"/>
  <c r="Z3925" i="14"/>
  <c r="Y3925" i="14"/>
  <c r="AE3925" i="14"/>
  <c r="P3925" i="14"/>
  <c r="R3925" i="14" s="1"/>
  <c r="AA3925" i="14"/>
  <c r="I3924" i="14"/>
  <c r="L3924" i="14"/>
  <c r="M3924" i="14"/>
  <c r="AG3924" i="14" s="1"/>
  <c r="N3924" i="14"/>
  <c r="AH3924" i="14" s="1"/>
  <c r="U3924" i="14"/>
  <c r="V3924" i="14"/>
  <c r="W3924" i="14"/>
  <c r="X3924" i="14"/>
  <c r="I3923" i="14"/>
  <c r="L3923" i="14"/>
  <c r="M3923" i="14"/>
  <c r="AG3923" i="14" s="1"/>
  <c r="N3923" i="14"/>
  <c r="AH3923" i="14" s="1"/>
  <c r="U3923" i="14"/>
  <c r="V3923" i="14"/>
  <c r="W3923" i="14"/>
  <c r="X3923" i="14"/>
  <c r="AB3923" i="14"/>
  <c r="I3922" i="14"/>
  <c r="L3922" i="14"/>
  <c r="M3922" i="14"/>
  <c r="AG3922" i="14" s="1"/>
  <c r="N3922" i="14"/>
  <c r="AH3922" i="14" s="1"/>
  <c r="U3922" i="14"/>
  <c r="V3922" i="14"/>
  <c r="W3922" i="14"/>
  <c r="X3922" i="14"/>
  <c r="S3932" i="14" l="1"/>
  <c r="S3933" i="14"/>
  <c r="S3931" i="14"/>
  <c r="T3931" i="14"/>
  <c r="T3933" i="14"/>
  <c r="T3929" i="14"/>
  <c r="S3930" i="14"/>
  <c r="T3926" i="14"/>
  <c r="T3928" i="14"/>
  <c r="T3930" i="14"/>
  <c r="T3932" i="14"/>
  <c r="S3925" i="14"/>
  <c r="S3928" i="14"/>
  <c r="T3927" i="14"/>
  <c r="P3923" i="14"/>
  <c r="R3923" i="14" s="1"/>
  <c r="AD3923" i="14"/>
  <c r="P3924" i="14"/>
  <c r="R3924" i="14" s="1"/>
  <c r="AD3924" i="14"/>
  <c r="P3922" i="14"/>
  <c r="R3922" i="14" s="1"/>
  <c r="AD3922" i="14"/>
  <c r="O3924" i="14"/>
  <c r="Q3924" i="14" s="1"/>
  <c r="AC3924" i="14"/>
  <c r="S3927" i="14"/>
  <c r="O3923" i="14"/>
  <c r="Q3923" i="14" s="1"/>
  <c r="AC3923" i="14"/>
  <c r="S3926" i="14"/>
  <c r="O3922" i="14"/>
  <c r="Q3922" i="14" s="1"/>
  <c r="AC3922" i="14"/>
  <c r="S3929" i="14"/>
  <c r="Z3924" i="14"/>
  <c r="T3925" i="14"/>
  <c r="Y3922" i="14"/>
  <c r="AE3922" i="14"/>
  <c r="AF3924" i="14"/>
  <c r="Y3924" i="14"/>
  <c r="AE3924" i="14"/>
  <c r="AB3924" i="14"/>
  <c r="AA3924" i="14"/>
  <c r="Z3923" i="14"/>
  <c r="AF3923" i="14"/>
  <c r="Y3923" i="14"/>
  <c r="AE3923" i="14"/>
  <c r="AA3923" i="14"/>
  <c r="Z3922" i="14"/>
  <c r="AF3922" i="14"/>
  <c r="AB3922" i="14"/>
  <c r="AA3922" i="14"/>
  <c r="I3921" i="14"/>
  <c r="L3921" i="14"/>
  <c r="M3921" i="14"/>
  <c r="AG3921" i="14" s="1"/>
  <c r="N3921" i="14"/>
  <c r="AH3921" i="14" s="1"/>
  <c r="U3921" i="14"/>
  <c r="V3921" i="14"/>
  <c r="W3921" i="14"/>
  <c r="X3921" i="14"/>
  <c r="I3920" i="14"/>
  <c r="L3920" i="14"/>
  <c r="M3920" i="14"/>
  <c r="AG3920" i="14" s="1"/>
  <c r="N3920" i="14"/>
  <c r="AH3920" i="14" s="1"/>
  <c r="U3920" i="14"/>
  <c r="V3920" i="14"/>
  <c r="W3920" i="14"/>
  <c r="X3920" i="14"/>
  <c r="I3919" i="14"/>
  <c r="L3919" i="14"/>
  <c r="M3919" i="14"/>
  <c r="AG3919" i="14" s="1"/>
  <c r="N3919" i="14"/>
  <c r="AH3919" i="14" s="1"/>
  <c r="U3919" i="14"/>
  <c r="V3919" i="14"/>
  <c r="W3919" i="14"/>
  <c r="X3919" i="14"/>
  <c r="I3918" i="14"/>
  <c r="L3918" i="14"/>
  <c r="M3918" i="14"/>
  <c r="AG3918" i="14" s="1"/>
  <c r="N3918" i="14"/>
  <c r="AH3918" i="14" s="1"/>
  <c r="U3918" i="14"/>
  <c r="V3918" i="14"/>
  <c r="W3918" i="14"/>
  <c r="X3918" i="14"/>
  <c r="I3917" i="14"/>
  <c r="L3917" i="14"/>
  <c r="M3917" i="14"/>
  <c r="AG3917" i="14" s="1"/>
  <c r="N3917" i="14"/>
  <c r="AH3917" i="14" s="1"/>
  <c r="U3917" i="14"/>
  <c r="V3917" i="14"/>
  <c r="W3917" i="14"/>
  <c r="X3917" i="14"/>
  <c r="I3916" i="14"/>
  <c r="L3916" i="14"/>
  <c r="M3916" i="14"/>
  <c r="AG3916" i="14" s="1"/>
  <c r="N3916" i="14"/>
  <c r="AH3916" i="14" s="1"/>
  <c r="U3916" i="14"/>
  <c r="V3916" i="14"/>
  <c r="W3916" i="14"/>
  <c r="X3916" i="14"/>
  <c r="I3915" i="14"/>
  <c r="L3915" i="14"/>
  <c r="M3915" i="14"/>
  <c r="AG3915" i="14" s="1"/>
  <c r="N3915" i="14"/>
  <c r="AH3915" i="14" s="1"/>
  <c r="U3915" i="14"/>
  <c r="V3915" i="14"/>
  <c r="W3915" i="14"/>
  <c r="X3915" i="14"/>
  <c r="I3914" i="14"/>
  <c r="L3914" i="14"/>
  <c r="M3914" i="14"/>
  <c r="AG3914" i="14" s="1"/>
  <c r="N3914" i="14"/>
  <c r="AH3914" i="14" s="1"/>
  <c r="U3914" i="14"/>
  <c r="V3914" i="14"/>
  <c r="W3914" i="14"/>
  <c r="X3914" i="14"/>
  <c r="I3913" i="14"/>
  <c r="L3913" i="14"/>
  <c r="M3913" i="14"/>
  <c r="AG3913" i="14" s="1"/>
  <c r="N3913" i="14"/>
  <c r="AH3913" i="14" s="1"/>
  <c r="U3913" i="14"/>
  <c r="V3913" i="14"/>
  <c r="W3913" i="14"/>
  <c r="X3913" i="14"/>
  <c r="I3912" i="14"/>
  <c r="L3912" i="14"/>
  <c r="M3912" i="14"/>
  <c r="AG3912" i="14" s="1"/>
  <c r="N3912" i="14"/>
  <c r="AH3912" i="14" s="1"/>
  <c r="U3912" i="14"/>
  <c r="V3912" i="14"/>
  <c r="W3912" i="14"/>
  <c r="X3912" i="14"/>
  <c r="I3911" i="14"/>
  <c r="L3911" i="14"/>
  <c r="M3911" i="14"/>
  <c r="AG3911" i="14" s="1"/>
  <c r="N3911" i="14"/>
  <c r="AH3911" i="14" s="1"/>
  <c r="U3911" i="14"/>
  <c r="V3911" i="14"/>
  <c r="W3911" i="14"/>
  <c r="X3911" i="14"/>
  <c r="I3910" i="14"/>
  <c r="L3910" i="14"/>
  <c r="M3910" i="14"/>
  <c r="AG3910" i="14" s="1"/>
  <c r="N3910" i="14"/>
  <c r="AH3910" i="14" s="1"/>
  <c r="U3910" i="14"/>
  <c r="V3910" i="14"/>
  <c r="W3910" i="14"/>
  <c r="X3910" i="14"/>
  <c r="I3909" i="14"/>
  <c r="L3909" i="14"/>
  <c r="M3909" i="14"/>
  <c r="AG3909" i="14" s="1"/>
  <c r="N3909" i="14"/>
  <c r="AH3909" i="14" s="1"/>
  <c r="U3909" i="14"/>
  <c r="V3909" i="14"/>
  <c r="W3909" i="14"/>
  <c r="X3909" i="14"/>
  <c r="S3922" i="14" l="1"/>
  <c r="T3922" i="14"/>
  <c r="S3924" i="14"/>
  <c r="T3923" i="14"/>
  <c r="T3924" i="14"/>
  <c r="P3909" i="14"/>
  <c r="R3909" i="14" s="1"/>
  <c r="AD3909" i="14"/>
  <c r="P3910" i="14"/>
  <c r="R3910" i="14" s="1"/>
  <c r="AD3910" i="14"/>
  <c r="P3911" i="14"/>
  <c r="R3911" i="14" s="1"/>
  <c r="AD3911" i="14"/>
  <c r="P3912" i="14"/>
  <c r="R3912" i="14" s="1"/>
  <c r="AD3912" i="14"/>
  <c r="P3913" i="14"/>
  <c r="R3913" i="14" s="1"/>
  <c r="AD3913" i="14"/>
  <c r="P3914" i="14"/>
  <c r="R3914" i="14" s="1"/>
  <c r="AD3914" i="14"/>
  <c r="P3915" i="14"/>
  <c r="R3915" i="14" s="1"/>
  <c r="AD3915" i="14"/>
  <c r="P3916" i="14"/>
  <c r="R3916" i="14" s="1"/>
  <c r="AD3916" i="14"/>
  <c r="P3917" i="14"/>
  <c r="R3917" i="14" s="1"/>
  <c r="AD3917" i="14"/>
  <c r="P3918" i="14"/>
  <c r="R3918" i="14" s="1"/>
  <c r="AD3918" i="14"/>
  <c r="P3919" i="14"/>
  <c r="R3919" i="14" s="1"/>
  <c r="AD3919" i="14"/>
  <c r="P3920" i="14"/>
  <c r="R3920" i="14" s="1"/>
  <c r="AD3920" i="14"/>
  <c r="P3921" i="14"/>
  <c r="R3921" i="14" s="1"/>
  <c r="AD3921" i="14"/>
  <c r="O3909" i="14"/>
  <c r="Q3909" i="14" s="1"/>
  <c r="AC3909" i="14"/>
  <c r="O3910" i="14"/>
  <c r="Q3910" i="14" s="1"/>
  <c r="AC3910" i="14"/>
  <c r="O3911" i="14"/>
  <c r="Q3911" i="14" s="1"/>
  <c r="AC3911" i="14"/>
  <c r="O3912" i="14"/>
  <c r="Q3912" i="14" s="1"/>
  <c r="AC3912" i="14"/>
  <c r="O3913" i="14"/>
  <c r="Q3913" i="14" s="1"/>
  <c r="AC3913" i="14"/>
  <c r="O3914" i="14"/>
  <c r="Q3914" i="14" s="1"/>
  <c r="AC3914" i="14"/>
  <c r="O3915" i="14"/>
  <c r="Q3915" i="14" s="1"/>
  <c r="AC3915" i="14"/>
  <c r="O3916" i="14"/>
  <c r="Q3916" i="14" s="1"/>
  <c r="AC3916" i="14"/>
  <c r="O3917" i="14"/>
  <c r="Q3917" i="14" s="1"/>
  <c r="AC3917" i="14"/>
  <c r="O3918" i="14"/>
  <c r="Q3918" i="14" s="1"/>
  <c r="AC3918" i="14"/>
  <c r="O3919" i="14"/>
  <c r="Q3919" i="14" s="1"/>
  <c r="AC3919" i="14"/>
  <c r="O3920" i="14"/>
  <c r="Q3920" i="14" s="1"/>
  <c r="AC3920" i="14"/>
  <c r="O3921" i="14"/>
  <c r="Q3921" i="14" s="1"/>
  <c r="AC3921" i="14"/>
  <c r="S3923" i="14"/>
  <c r="Y3921" i="14"/>
  <c r="AB3914" i="14"/>
  <c r="Z3917" i="14"/>
  <c r="Y3916" i="14"/>
  <c r="AF3910" i="14"/>
  <c r="AE3910" i="14"/>
  <c r="Z3910" i="14"/>
  <c r="AB3920" i="14"/>
  <c r="Y3918" i="14"/>
  <c r="Y3910" i="14"/>
  <c r="AE3916" i="14"/>
  <c r="AE3919" i="14"/>
  <c r="AF3911" i="14"/>
  <c r="Z3911" i="14"/>
  <c r="AB3921" i="14"/>
  <c r="Z3921" i="14"/>
  <c r="AF3921" i="14"/>
  <c r="AE3921" i="14"/>
  <c r="AA3921" i="14"/>
  <c r="AF3920" i="14"/>
  <c r="Y3920" i="14"/>
  <c r="Z3920" i="14"/>
  <c r="AE3920" i="14"/>
  <c r="AA3920" i="14"/>
  <c r="Y3919" i="14"/>
  <c r="Z3919" i="14"/>
  <c r="AF3919" i="14"/>
  <c r="AB3919" i="14"/>
  <c r="AA3919" i="14"/>
  <c r="AB3918" i="14"/>
  <c r="Z3918" i="14"/>
  <c r="AF3918" i="14"/>
  <c r="AE3918" i="14"/>
  <c r="AA3918" i="14"/>
  <c r="AF3917" i="14"/>
  <c r="Y3917" i="14"/>
  <c r="AE3917" i="14"/>
  <c r="AB3917" i="14"/>
  <c r="AA3917" i="14"/>
  <c r="Z3916" i="14"/>
  <c r="AF3916" i="14"/>
  <c r="AB3916" i="14"/>
  <c r="S3916" i="14"/>
  <c r="AA3916" i="14"/>
  <c r="AB3910" i="14"/>
  <c r="Z3909" i="14"/>
  <c r="AA3910" i="14"/>
  <c r="AB3912" i="14"/>
  <c r="AB3913" i="14"/>
  <c r="AB3915" i="14"/>
  <c r="Z3915" i="14"/>
  <c r="Y3915" i="14"/>
  <c r="AF3915" i="14"/>
  <c r="AE3915" i="14"/>
  <c r="T3915" i="14"/>
  <c r="AA3915" i="14"/>
  <c r="Z3914" i="14"/>
  <c r="AF3914" i="14"/>
  <c r="Y3914" i="14"/>
  <c r="AE3914" i="14"/>
  <c r="AA3914" i="14"/>
  <c r="Z3913" i="14"/>
  <c r="AF3913" i="14"/>
  <c r="Y3913" i="14"/>
  <c r="AE3913" i="14"/>
  <c r="AA3913" i="14"/>
  <c r="Z3912" i="14"/>
  <c r="AF3912" i="14"/>
  <c r="Y3912" i="14"/>
  <c r="AE3912" i="14"/>
  <c r="S3912" i="14"/>
  <c r="AA3912" i="14"/>
  <c r="AE3911" i="14"/>
  <c r="Y3911" i="14"/>
  <c r="AB3911" i="14"/>
  <c r="AA3911" i="14"/>
  <c r="AF3909" i="14"/>
  <c r="Y3909" i="14"/>
  <c r="AE3909" i="14"/>
  <c r="AB3909" i="14"/>
  <c r="AA3909" i="14"/>
  <c r="T3914" i="14" l="1"/>
  <c r="S3909" i="14"/>
  <c r="S3917" i="14"/>
  <c r="T3920" i="14"/>
  <c r="T3910" i="14"/>
  <c r="S3913" i="14"/>
  <c r="T3916" i="14"/>
  <c r="T3912" i="14"/>
  <c r="S3919" i="14"/>
  <c r="S3921" i="14"/>
  <c r="S3911" i="14"/>
  <c r="T3909" i="14"/>
  <c r="T3911" i="14"/>
  <c r="S3918" i="14"/>
  <c r="S3914" i="14"/>
  <c r="T3913" i="14"/>
  <c r="S3910" i="14"/>
  <c r="T3917" i="14"/>
  <c r="T3919" i="14"/>
  <c r="T3921" i="14"/>
  <c r="S3920" i="14"/>
  <c r="S3915" i="14"/>
  <c r="T3918" i="14"/>
  <c r="I3908" i="14"/>
  <c r="L3908" i="14"/>
  <c r="M3908" i="14"/>
  <c r="AG3908" i="14" s="1"/>
  <c r="N3908" i="14"/>
  <c r="AH3908" i="14" s="1"/>
  <c r="U3908" i="14"/>
  <c r="V3908" i="14"/>
  <c r="W3908" i="14"/>
  <c r="X3908" i="14"/>
  <c r="I3907" i="14"/>
  <c r="L3907" i="14"/>
  <c r="M3907" i="14"/>
  <c r="AG3907" i="14" s="1"/>
  <c r="N3907" i="14"/>
  <c r="AH3907" i="14" s="1"/>
  <c r="U3907" i="14"/>
  <c r="V3907" i="14"/>
  <c r="W3907" i="14"/>
  <c r="X3907" i="14"/>
  <c r="I3906" i="14"/>
  <c r="L3906" i="14"/>
  <c r="M3906" i="14"/>
  <c r="AG3906" i="14" s="1"/>
  <c r="N3906" i="14"/>
  <c r="AH3906" i="14" s="1"/>
  <c r="U3906" i="14"/>
  <c r="V3906" i="14"/>
  <c r="W3906" i="14"/>
  <c r="X3906" i="14"/>
  <c r="I3905" i="14"/>
  <c r="L3905" i="14"/>
  <c r="M3905" i="14"/>
  <c r="AG3905" i="14" s="1"/>
  <c r="N3905" i="14"/>
  <c r="AH3905" i="14" s="1"/>
  <c r="U3905" i="14"/>
  <c r="V3905" i="14"/>
  <c r="W3905" i="14"/>
  <c r="X3905" i="14"/>
  <c r="I3904" i="14"/>
  <c r="L3904" i="14"/>
  <c r="M3904" i="14"/>
  <c r="AG3904" i="14" s="1"/>
  <c r="N3904" i="14"/>
  <c r="AH3904" i="14" s="1"/>
  <c r="U3904" i="14"/>
  <c r="V3904" i="14"/>
  <c r="W3904" i="14"/>
  <c r="X3904" i="14"/>
  <c r="I3903" i="14"/>
  <c r="L3903" i="14"/>
  <c r="M3903" i="14"/>
  <c r="AG3903" i="14" s="1"/>
  <c r="N3903" i="14"/>
  <c r="AH3903" i="14" s="1"/>
  <c r="U3903" i="14"/>
  <c r="V3903" i="14"/>
  <c r="W3903" i="14"/>
  <c r="X3903" i="14"/>
  <c r="I3902" i="14"/>
  <c r="L3902" i="14"/>
  <c r="M3902" i="14"/>
  <c r="AG3902" i="14" s="1"/>
  <c r="N3902" i="14"/>
  <c r="AH3902" i="14" s="1"/>
  <c r="U3902" i="14"/>
  <c r="V3902" i="14"/>
  <c r="W3902" i="14"/>
  <c r="X3902" i="14"/>
  <c r="P3902" i="14" l="1"/>
  <c r="R3902" i="14" s="1"/>
  <c r="AD3902" i="14"/>
  <c r="P3903" i="14"/>
  <c r="R3903" i="14" s="1"/>
  <c r="AD3903" i="14"/>
  <c r="P3904" i="14"/>
  <c r="R3904" i="14" s="1"/>
  <c r="AD3904" i="14"/>
  <c r="AB3905" i="14"/>
  <c r="AD3905" i="14"/>
  <c r="P3906" i="14"/>
  <c r="R3906" i="14" s="1"/>
  <c r="AD3906" i="14"/>
  <c r="P3907" i="14"/>
  <c r="R3907" i="14" s="1"/>
  <c r="AD3907" i="14"/>
  <c r="P3908" i="14"/>
  <c r="R3908" i="14" s="1"/>
  <c r="AD3908" i="14"/>
  <c r="O3902" i="14"/>
  <c r="Q3902" i="14" s="1"/>
  <c r="AC3902" i="14"/>
  <c r="O3903" i="14"/>
  <c r="Q3903" i="14" s="1"/>
  <c r="AC3903" i="14"/>
  <c r="O3904" i="14"/>
  <c r="Q3904" i="14" s="1"/>
  <c r="AC3904" i="14"/>
  <c r="O3905" i="14"/>
  <c r="Q3905" i="14" s="1"/>
  <c r="AC3905" i="14"/>
  <c r="O3906" i="14"/>
  <c r="Q3906" i="14" s="1"/>
  <c r="AC3906" i="14"/>
  <c r="O3907" i="14"/>
  <c r="Q3907" i="14" s="1"/>
  <c r="AC3907" i="14"/>
  <c r="O3908" i="14"/>
  <c r="Q3908" i="14" s="1"/>
  <c r="AC3908" i="14"/>
  <c r="AF3905" i="14"/>
  <c r="AB3908" i="14"/>
  <c r="Y3904" i="14"/>
  <c r="AE3903" i="14"/>
  <c r="Z3905" i="14"/>
  <c r="Y3903" i="14"/>
  <c r="Y3905" i="14"/>
  <c r="Z3906" i="14"/>
  <c r="Z3908" i="14"/>
  <c r="Y3908" i="14"/>
  <c r="AF3908" i="14"/>
  <c r="AE3908" i="14"/>
  <c r="AA3908" i="14"/>
  <c r="AE3905" i="14"/>
  <c r="P3905" i="14"/>
  <c r="R3905" i="14" s="1"/>
  <c r="AE3904" i="14"/>
  <c r="AA3905" i="14"/>
  <c r="Z3902" i="14"/>
  <c r="AB3907" i="14"/>
  <c r="Z3907" i="14"/>
  <c r="Y3907" i="14"/>
  <c r="AF3907" i="14"/>
  <c r="AE3907" i="14"/>
  <c r="AA3907" i="14"/>
  <c r="T3906" i="14"/>
  <c r="AF3906" i="14"/>
  <c r="Y3906" i="14"/>
  <c r="AE3906" i="14"/>
  <c r="AB3906" i="14"/>
  <c r="AA3906" i="14"/>
  <c r="S3905" i="14"/>
  <c r="Z3904" i="14"/>
  <c r="AF3904" i="14"/>
  <c r="AB3904" i="14"/>
  <c r="AA3904" i="14"/>
  <c r="Z3903" i="14"/>
  <c r="AF3903" i="14"/>
  <c r="AB3903" i="14"/>
  <c r="AA3903" i="14"/>
  <c r="AF3902" i="14"/>
  <c r="Y3902" i="14"/>
  <c r="AE3902" i="14"/>
  <c r="AB3902" i="14"/>
  <c r="AA3902" i="14"/>
  <c r="I3882" i="14"/>
  <c r="L3882" i="14"/>
  <c r="M3882" i="14"/>
  <c r="AG3882" i="14" s="1"/>
  <c r="N3882" i="14"/>
  <c r="AH3882" i="14" s="1"/>
  <c r="U3882" i="14"/>
  <c r="V3882" i="14"/>
  <c r="W3882" i="14"/>
  <c r="X3882" i="14"/>
  <c r="I3901" i="14"/>
  <c r="L3901" i="14"/>
  <c r="M3901" i="14"/>
  <c r="AG3901" i="14" s="1"/>
  <c r="N3901" i="14"/>
  <c r="AH3901" i="14" s="1"/>
  <c r="U3901" i="14"/>
  <c r="V3901" i="14"/>
  <c r="W3901" i="14"/>
  <c r="X3901" i="14"/>
  <c r="I3900" i="14"/>
  <c r="L3900" i="14"/>
  <c r="M3900" i="14"/>
  <c r="AG3900" i="14" s="1"/>
  <c r="N3900" i="14"/>
  <c r="AH3900" i="14" s="1"/>
  <c r="U3900" i="14"/>
  <c r="V3900" i="14"/>
  <c r="W3900" i="14"/>
  <c r="X3900" i="14"/>
  <c r="I3899" i="14"/>
  <c r="L3899" i="14"/>
  <c r="M3899" i="14"/>
  <c r="AG3899" i="14" s="1"/>
  <c r="N3899" i="14"/>
  <c r="AH3899" i="14" s="1"/>
  <c r="U3899" i="14"/>
  <c r="V3899" i="14"/>
  <c r="W3899" i="14"/>
  <c r="X3899" i="14"/>
  <c r="I3898" i="14"/>
  <c r="L3898" i="14"/>
  <c r="M3898" i="14"/>
  <c r="AG3898" i="14" s="1"/>
  <c r="N3898" i="14"/>
  <c r="AH3898" i="14" s="1"/>
  <c r="U3898" i="14"/>
  <c r="V3898" i="14"/>
  <c r="W3898" i="14"/>
  <c r="X3898" i="14"/>
  <c r="I3897" i="14"/>
  <c r="L3897" i="14"/>
  <c r="M3897" i="14"/>
  <c r="AG3897" i="14" s="1"/>
  <c r="N3897" i="14"/>
  <c r="AH3897" i="14" s="1"/>
  <c r="U3897" i="14"/>
  <c r="V3897" i="14"/>
  <c r="W3897" i="14"/>
  <c r="X3897" i="14"/>
  <c r="I1032" i="14"/>
  <c r="I627" i="14"/>
  <c r="I494" i="14"/>
  <c r="I3896" i="14"/>
  <c r="L3896" i="14"/>
  <c r="M3896" i="14"/>
  <c r="AG3896" i="14" s="1"/>
  <c r="N3896" i="14"/>
  <c r="AH3896" i="14" s="1"/>
  <c r="U3896" i="14"/>
  <c r="V3896" i="14"/>
  <c r="W3896" i="14"/>
  <c r="X3896" i="14"/>
  <c r="I3895" i="14"/>
  <c r="L3895" i="14"/>
  <c r="M3895" i="14"/>
  <c r="AG3895" i="14" s="1"/>
  <c r="N3895" i="14"/>
  <c r="AH3895" i="14" s="1"/>
  <c r="U3895" i="14"/>
  <c r="V3895" i="14"/>
  <c r="W3895" i="14"/>
  <c r="X3895" i="14"/>
  <c r="I3894" i="14"/>
  <c r="L3894" i="14"/>
  <c r="M3894" i="14"/>
  <c r="AG3894" i="14" s="1"/>
  <c r="N3894" i="14"/>
  <c r="AH3894" i="14" s="1"/>
  <c r="U3894" i="14"/>
  <c r="V3894" i="14"/>
  <c r="W3894" i="14"/>
  <c r="X3894" i="14"/>
  <c r="I3893" i="14"/>
  <c r="L3893" i="14"/>
  <c r="M3893" i="14"/>
  <c r="AG3893" i="14" s="1"/>
  <c r="N3893" i="14"/>
  <c r="AH3893" i="14" s="1"/>
  <c r="U3893" i="14"/>
  <c r="V3893" i="14"/>
  <c r="W3893" i="14"/>
  <c r="X3893" i="14"/>
  <c r="AB3893" i="14"/>
  <c r="I3892" i="14"/>
  <c r="L3892" i="14"/>
  <c r="M3892" i="14"/>
  <c r="AG3892" i="14" s="1"/>
  <c r="N3892" i="14"/>
  <c r="AH3892" i="14" s="1"/>
  <c r="U3892" i="14"/>
  <c r="V3892" i="14"/>
  <c r="W3892" i="14"/>
  <c r="X3892" i="14"/>
  <c r="I3891" i="14"/>
  <c r="L3891" i="14"/>
  <c r="M3891" i="14"/>
  <c r="AG3891" i="14" s="1"/>
  <c r="N3891" i="14"/>
  <c r="AH3891" i="14" s="1"/>
  <c r="U3891" i="14"/>
  <c r="V3891" i="14"/>
  <c r="W3891" i="14"/>
  <c r="X3891" i="14"/>
  <c r="T3907" i="14" l="1"/>
  <c r="S3908" i="14"/>
  <c r="T3902" i="14"/>
  <c r="S3903" i="14"/>
  <c r="T3903" i="14"/>
  <c r="S3902" i="14"/>
  <c r="T3904" i="14"/>
  <c r="S3904" i="14"/>
  <c r="S3906" i="14"/>
  <c r="S3907" i="14"/>
  <c r="T3908" i="14"/>
  <c r="P3897" i="14"/>
  <c r="R3897" i="14" s="1"/>
  <c r="AD3897" i="14"/>
  <c r="P3898" i="14"/>
  <c r="T3898" i="14" s="1"/>
  <c r="AD3898" i="14"/>
  <c r="P3899" i="14"/>
  <c r="R3899" i="14" s="1"/>
  <c r="AD3899" i="14"/>
  <c r="P3900" i="14"/>
  <c r="R3900" i="14" s="1"/>
  <c r="AD3900" i="14"/>
  <c r="P3901" i="14"/>
  <c r="R3901" i="14" s="1"/>
  <c r="AD3901" i="14"/>
  <c r="P3882" i="14"/>
  <c r="R3882" i="14" s="1"/>
  <c r="AD3882" i="14"/>
  <c r="Z3891" i="14"/>
  <c r="AD3891" i="14"/>
  <c r="P3892" i="14"/>
  <c r="R3892" i="14" s="1"/>
  <c r="AD3892" i="14"/>
  <c r="P3893" i="14"/>
  <c r="R3893" i="14" s="1"/>
  <c r="AD3893" i="14"/>
  <c r="P3894" i="14"/>
  <c r="R3894" i="14" s="1"/>
  <c r="AD3894" i="14"/>
  <c r="P3895" i="14"/>
  <c r="R3895" i="14" s="1"/>
  <c r="AD3895" i="14"/>
  <c r="P3896" i="14"/>
  <c r="R3896" i="14" s="1"/>
  <c r="AD3896" i="14"/>
  <c r="O3900" i="14"/>
  <c r="Q3900" i="14" s="1"/>
  <c r="AC3900" i="14"/>
  <c r="O3901" i="14"/>
  <c r="Q3901" i="14" s="1"/>
  <c r="AC3901" i="14"/>
  <c r="O3882" i="14"/>
  <c r="Q3882" i="14" s="1"/>
  <c r="AC3882" i="14"/>
  <c r="O3893" i="14"/>
  <c r="Q3893" i="14" s="1"/>
  <c r="AC3893" i="14"/>
  <c r="O3894" i="14"/>
  <c r="Q3894" i="14" s="1"/>
  <c r="AC3894" i="14"/>
  <c r="O3895" i="14"/>
  <c r="Q3895" i="14" s="1"/>
  <c r="AC3895" i="14"/>
  <c r="O3896" i="14"/>
  <c r="Q3896" i="14" s="1"/>
  <c r="AC3896" i="14"/>
  <c r="Y3900" i="14"/>
  <c r="O3891" i="14"/>
  <c r="Q3891" i="14" s="1"/>
  <c r="AC3891" i="14"/>
  <c r="O3892" i="14"/>
  <c r="Q3892" i="14" s="1"/>
  <c r="AC3892" i="14"/>
  <c r="O3897" i="14"/>
  <c r="Q3897" i="14" s="1"/>
  <c r="AC3897" i="14"/>
  <c r="Y3898" i="14"/>
  <c r="AC3898" i="14"/>
  <c r="O3899" i="14"/>
  <c r="Q3899" i="14" s="1"/>
  <c r="AC3899" i="14"/>
  <c r="P3891" i="14"/>
  <c r="R3891" i="14" s="1"/>
  <c r="Y3891" i="14"/>
  <c r="AF3891" i="14"/>
  <c r="AE3882" i="14"/>
  <c r="Y3882" i="14"/>
  <c r="AB3891" i="14"/>
  <c r="Y3895" i="14"/>
  <c r="AF3898" i="14"/>
  <c r="T3905" i="14"/>
  <c r="AB3898" i="14"/>
  <c r="Y3901" i="14"/>
  <c r="AF3893" i="14"/>
  <c r="Z3898" i="14"/>
  <c r="AE3891" i="14"/>
  <c r="Z3893" i="14"/>
  <c r="Y3896" i="14"/>
  <c r="AE3899" i="14"/>
  <c r="Y3893" i="14"/>
  <c r="Y3899" i="14"/>
  <c r="AB3892" i="14"/>
  <c r="AE3893" i="14"/>
  <c r="Z3894" i="14"/>
  <c r="Z3882" i="14"/>
  <c r="AF3882" i="14"/>
  <c r="AB3882" i="14"/>
  <c r="AA3882" i="14"/>
  <c r="AB3901" i="14"/>
  <c r="Z3901" i="14"/>
  <c r="AF3901" i="14"/>
  <c r="AE3901" i="14"/>
  <c r="AA3901" i="14"/>
  <c r="AB3900" i="14"/>
  <c r="Z3900" i="14"/>
  <c r="AF3900" i="14"/>
  <c r="AE3900" i="14"/>
  <c r="AA3900" i="14"/>
  <c r="Z3899" i="14"/>
  <c r="AB3899" i="14"/>
  <c r="AF3899" i="14"/>
  <c r="AA3899" i="14"/>
  <c r="O3898" i="14"/>
  <c r="Q3898" i="14" s="1"/>
  <c r="AA3898" i="14"/>
  <c r="AE3898" i="14"/>
  <c r="AE3897" i="14"/>
  <c r="Z3897" i="14"/>
  <c r="Y3897" i="14"/>
  <c r="AF3897" i="14"/>
  <c r="AB3897" i="14"/>
  <c r="AA3897" i="14"/>
  <c r="AB3896" i="14"/>
  <c r="Z3896" i="14"/>
  <c r="AF3896" i="14"/>
  <c r="AE3896" i="14"/>
  <c r="AA3896" i="14"/>
  <c r="AB3895" i="14"/>
  <c r="Z3895" i="14"/>
  <c r="AF3895" i="14"/>
  <c r="AE3895" i="14"/>
  <c r="AA3895" i="14"/>
  <c r="AF3894" i="14"/>
  <c r="Y3894" i="14"/>
  <c r="AE3894" i="14"/>
  <c r="AB3894" i="14"/>
  <c r="S3894" i="14"/>
  <c r="AA3894" i="14"/>
  <c r="AA3893" i="14"/>
  <c r="Z3892" i="14"/>
  <c r="AF3892" i="14"/>
  <c r="Y3892" i="14"/>
  <c r="AE3892" i="14"/>
  <c r="AA3892" i="14"/>
  <c r="AA3891" i="14"/>
  <c r="T3895" i="14" l="1"/>
  <c r="T3893" i="14"/>
  <c r="T3899" i="14"/>
  <c r="S3882" i="14"/>
  <c r="T3897" i="14"/>
  <c r="S3895" i="14"/>
  <c r="S3901" i="14"/>
  <c r="S3893" i="14"/>
  <c r="T3894" i="14"/>
  <c r="T3892" i="14"/>
  <c r="T3896" i="14"/>
  <c r="T3882" i="14"/>
  <c r="S3900" i="14"/>
  <c r="S3896" i="14"/>
  <c r="T3900" i="14"/>
  <c r="T3901" i="14"/>
  <c r="R3898" i="14"/>
  <c r="S3892" i="14"/>
  <c r="S3897" i="14"/>
  <c r="S3899" i="14"/>
  <c r="S3891" i="14"/>
  <c r="T3891" i="14"/>
  <c r="S3898" i="14"/>
  <c r="I742" i="14" l="1"/>
  <c r="I3877" i="14"/>
  <c r="I3858" i="14"/>
  <c r="I3844" i="14"/>
  <c r="I3828" i="14"/>
  <c r="I3821" i="14"/>
  <c r="I3816" i="14"/>
  <c r="I1551" i="14"/>
  <c r="I873" i="14"/>
  <c r="I132" i="14"/>
  <c r="I3890" i="14"/>
  <c r="L3890" i="14"/>
  <c r="M3890" i="14"/>
  <c r="AG3890" i="14" s="1"/>
  <c r="N3890" i="14"/>
  <c r="AH3890" i="14" s="1"/>
  <c r="U3890" i="14"/>
  <c r="V3890" i="14"/>
  <c r="W3890" i="14"/>
  <c r="X3890" i="14"/>
  <c r="I1694" i="14"/>
  <c r="I1979" i="14"/>
  <c r="I1757" i="14"/>
  <c r="I1006" i="14"/>
  <c r="I1001" i="14"/>
  <c r="I993" i="14"/>
  <c r="I939" i="14"/>
  <c r="I850" i="14"/>
  <c r="I763" i="14"/>
  <c r="I713" i="14"/>
  <c r="I682" i="14"/>
  <c r="I565" i="14"/>
  <c r="I406" i="14"/>
  <c r="P3890" i="14" l="1"/>
  <c r="R3890" i="14" s="1"/>
  <c r="AD3890" i="14"/>
  <c r="O3890" i="14"/>
  <c r="Q3890" i="14" s="1"/>
  <c r="AC3890" i="14"/>
  <c r="AE3890" i="14"/>
  <c r="Y3890" i="14"/>
  <c r="AF3890" i="14"/>
  <c r="Z3890" i="14"/>
  <c r="AB3890" i="14"/>
  <c r="AA3890" i="14"/>
  <c r="I1510" i="14"/>
  <c r="I617" i="14"/>
  <c r="I479" i="14"/>
  <c r="I411" i="14"/>
  <c r="I340" i="14"/>
  <c r="I3889" i="14"/>
  <c r="L3889" i="14"/>
  <c r="M3889" i="14"/>
  <c r="AG3889" i="14" s="1"/>
  <c r="N3889" i="14"/>
  <c r="AH3889" i="14" s="1"/>
  <c r="U3889" i="14"/>
  <c r="V3889" i="14"/>
  <c r="W3889" i="14"/>
  <c r="X3889" i="14"/>
  <c r="I3851" i="14"/>
  <c r="I3835" i="14"/>
  <c r="I1602" i="14"/>
  <c r="I1338" i="14"/>
  <c r="I1119" i="14"/>
  <c r="I946" i="14"/>
  <c r="I560" i="14"/>
  <c r="I413" i="14"/>
  <c r="I301" i="14"/>
  <c r="I206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3888" i="14"/>
  <c r="L3888" i="14"/>
  <c r="M3888" i="14"/>
  <c r="AG3888" i="14" s="1"/>
  <c r="N3888" i="14"/>
  <c r="AH3888" i="14" s="1"/>
  <c r="U3888" i="14"/>
  <c r="V3888" i="14"/>
  <c r="W3888" i="14"/>
  <c r="X3888" i="14"/>
  <c r="I977" i="14"/>
  <c r="I3887" i="14"/>
  <c r="L3887" i="14"/>
  <c r="M3887" i="14"/>
  <c r="AG3887" i="14" s="1"/>
  <c r="N3887" i="14"/>
  <c r="AH3887" i="14" s="1"/>
  <c r="U3887" i="14"/>
  <c r="V3887" i="14"/>
  <c r="W3887" i="14"/>
  <c r="X3887" i="14"/>
  <c r="I3827" i="14"/>
  <c r="I3886" i="14"/>
  <c r="L3886" i="14"/>
  <c r="M3886" i="14"/>
  <c r="AG3886" i="14" s="1"/>
  <c r="N3886" i="14"/>
  <c r="AH3886" i="14" s="1"/>
  <c r="U3886" i="14"/>
  <c r="V3886" i="14"/>
  <c r="W3886" i="14"/>
  <c r="X3886" i="14"/>
  <c r="I509" i="14"/>
  <c r="I349" i="14"/>
  <c r="I253" i="14"/>
  <c r="I243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K241" i="14" s="1"/>
  <c r="I242" i="14"/>
  <c r="K242" i="14" s="1"/>
  <c r="I244" i="14"/>
  <c r="K244" i="14" s="1"/>
  <c r="I245" i="14"/>
  <c r="K245" i="14" s="1"/>
  <c r="I246" i="14"/>
  <c r="I247" i="14"/>
  <c r="K247" i="14" s="1"/>
  <c r="I248" i="14"/>
  <c r="I249" i="14"/>
  <c r="I250" i="14"/>
  <c r="K250" i="14" s="1"/>
  <c r="I251" i="14"/>
  <c r="K251" i="14" s="1"/>
  <c r="I252" i="14"/>
  <c r="K252" i="14" s="1"/>
  <c r="I3885" i="14"/>
  <c r="L3885" i="14"/>
  <c r="M3885" i="14"/>
  <c r="AG3885" i="14" s="1"/>
  <c r="N3885" i="14"/>
  <c r="AH3885" i="14" s="1"/>
  <c r="U3885" i="14"/>
  <c r="V3885" i="14"/>
  <c r="W3885" i="14"/>
  <c r="X3885" i="14"/>
  <c r="I3829" i="14"/>
  <c r="I3834" i="14"/>
  <c r="I1917" i="14"/>
  <c r="I1534" i="14"/>
  <c r="I1309" i="14"/>
  <c r="I3884" i="14"/>
  <c r="L3884" i="14"/>
  <c r="M3884" i="14"/>
  <c r="AG3884" i="14" s="1"/>
  <c r="N3884" i="14"/>
  <c r="AH3884" i="14" s="1"/>
  <c r="U3884" i="14"/>
  <c r="V3884" i="14"/>
  <c r="W3884" i="14"/>
  <c r="X3884" i="14"/>
  <c r="I3883" i="14"/>
  <c r="L3883" i="14"/>
  <c r="M3883" i="14"/>
  <c r="AG3883" i="14" s="1"/>
  <c r="N3883" i="14"/>
  <c r="AH3883" i="14" s="1"/>
  <c r="U3883" i="14"/>
  <c r="V3883" i="14"/>
  <c r="W3883" i="14"/>
  <c r="X3883" i="14"/>
  <c r="I854" i="14"/>
  <c r="I3848" i="14"/>
  <c r="S3890" i="14" l="1"/>
  <c r="T3890" i="14"/>
  <c r="P3886" i="14"/>
  <c r="R3886" i="14" s="1"/>
  <c r="AD3886" i="14"/>
  <c r="P3887" i="14"/>
  <c r="R3887" i="14" s="1"/>
  <c r="AD3887" i="14"/>
  <c r="P3885" i="14"/>
  <c r="R3885" i="14" s="1"/>
  <c r="AD3885" i="14"/>
  <c r="P3883" i="14"/>
  <c r="R3883" i="14" s="1"/>
  <c r="AD3883" i="14"/>
  <c r="P3884" i="14"/>
  <c r="R3884" i="14" s="1"/>
  <c r="AD3884" i="14"/>
  <c r="P3888" i="14"/>
  <c r="R3888" i="14" s="1"/>
  <c r="AD3888" i="14"/>
  <c r="P3889" i="14"/>
  <c r="R3889" i="14" s="1"/>
  <c r="AD3889" i="14"/>
  <c r="O3887" i="14"/>
  <c r="Q3887" i="14" s="1"/>
  <c r="AC3887" i="14"/>
  <c r="O3883" i="14"/>
  <c r="Q3883" i="14" s="1"/>
  <c r="AC3883" i="14"/>
  <c r="O3884" i="14"/>
  <c r="Q3884" i="14" s="1"/>
  <c r="AC3884" i="14"/>
  <c r="O3888" i="14"/>
  <c r="Q3888" i="14" s="1"/>
  <c r="AC3888" i="14"/>
  <c r="O3889" i="14"/>
  <c r="Q3889" i="14" s="1"/>
  <c r="AC3889" i="14"/>
  <c r="O3886" i="14"/>
  <c r="Q3886" i="14" s="1"/>
  <c r="AC3886" i="14"/>
  <c r="O3885" i="14"/>
  <c r="Q3885" i="14" s="1"/>
  <c r="AC3885" i="14"/>
  <c r="Y3884" i="14"/>
  <c r="Y3889" i="14"/>
  <c r="AE3889" i="14"/>
  <c r="AB3889" i="14"/>
  <c r="Z3886" i="14"/>
  <c r="Z3889" i="14"/>
  <c r="AF3889" i="14"/>
  <c r="Y3887" i="14"/>
  <c r="T3889" i="14"/>
  <c r="AA3889" i="14"/>
  <c r="Y3883" i="14"/>
  <c r="AE3888" i="14"/>
  <c r="AE3883" i="14"/>
  <c r="AE3884" i="14"/>
  <c r="AE3887" i="14"/>
  <c r="AA3888" i="14"/>
  <c r="Y3888" i="14"/>
  <c r="AF3888" i="14"/>
  <c r="Z3888" i="14"/>
  <c r="AB3888" i="14"/>
  <c r="Z3887" i="14"/>
  <c r="AF3887" i="14"/>
  <c r="AB3887" i="14"/>
  <c r="AA3887" i="14"/>
  <c r="AE3886" i="14"/>
  <c r="AF3886" i="14"/>
  <c r="Y3886" i="14"/>
  <c r="AB3886" i="14"/>
  <c r="AA3886" i="14"/>
  <c r="Z3885" i="14"/>
  <c r="AF3885" i="14"/>
  <c r="Y3885" i="14"/>
  <c r="AE3885" i="14"/>
  <c r="AB3885" i="14"/>
  <c r="AA3885" i="14"/>
  <c r="Z3884" i="14"/>
  <c r="AB3884" i="14"/>
  <c r="AF3884" i="14"/>
  <c r="AA3884" i="14"/>
  <c r="Z3883" i="14"/>
  <c r="AF3883" i="14"/>
  <c r="AB3883" i="14"/>
  <c r="AA3883" i="14"/>
  <c r="I3881" i="14"/>
  <c r="L3881" i="14"/>
  <c r="M3881" i="14"/>
  <c r="AG3881" i="14" s="1"/>
  <c r="N3881" i="14"/>
  <c r="AH3881" i="14" s="1"/>
  <c r="U3881" i="14"/>
  <c r="V3881" i="14"/>
  <c r="W3881" i="14"/>
  <c r="X3881" i="14"/>
  <c r="I3880" i="14"/>
  <c r="L3880" i="14"/>
  <c r="M3880" i="14"/>
  <c r="AG3880" i="14" s="1"/>
  <c r="N3880" i="14"/>
  <c r="AH3880" i="14" s="1"/>
  <c r="U3880" i="14"/>
  <c r="V3880" i="14"/>
  <c r="W3880" i="14"/>
  <c r="X3880" i="14"/>
  <c r="T3885" i="14" l="1"/>
  <c r="T3886" i="14"/>
  <c r="S3888" i="14"/>
  <c r="T3884" i="14"/>
  <c r="S3885" i="14"/>
  <c r="S3883" i="14"/>
  <c r="S3886" i="14"/>
  <c r="T3883" i="14"/>
  <c r="S3884" i="14"/>
  <c r="S3887" i="14"/>
  <c r="T3888" i="14"/>
  <c r="T3887" i="14"/>
  <c r="S3889" i="14"/>
  <c r="P3880" i="14"/>
  <c r="R3880" i="14" s="1"/>
  <c r="AD3880" i="14"/>
  <c r="P3881" i="14"/>
  <c r="R3881" i="14" s="1"/>
  <c r="AD3881" i="14"/>
  <c r="O3880" i="14"/>
  <c r="Q3880" i="14" s="1"/>
  <c r="AC3880" i="14"/>
  <c r="O3881" i="14"/>
  <c r="Q3881" i="14" s="1"/>
  <c r="AC3881" i="14"/>
  <c r="AE3880" i="14"/>
  <c r="Y3881" i="14"/>
  <c r="AF3881" i="14"/>
  <c r="AB3881" i="14"/>
  <c r="Z3881" i="14"/>
  <c r="AE3881" i="14"/>
  <c r="AA3881" i="14"/>
  <c r="Y3880" i="14"/>
  <c r="Z3880" i="14"/>
  <c r="AF3880" i="14"/>
  <c r="AB3880" i="14"/>
  <c r="AA3880" i="14"/>
  <c r="I3879" i="14"/>
  <c r="L3879" i="14"/>
  <c r="M3879" i="14"/>
  <c r="AG3879" i="14" s="1"/>
  <c r="N3879" i="14"/>
  <c r="AH3879" i="14" s="1"/>
  <c r="U3879" i="14"/>
  <c r="V3879" i="14"/>
  <c r="W3879" i="14"/>
  <c r="X3879" i="14"/>
  <c r="S3881" i="14" l="1"/>
  <c r="T3881" i="14"/>
  <c r="S3880" i="14"/>
  <c r="T3880" i="14"/>
  <c r="P3879" i="14"/>
  <c r="R3879" i="14" s="1"/>
  <c r="AD3879" i="14"/>
  <c r="O3879" i="14"/>
  <c r="Q3879" i="14" s="1"/>
  <c r="AC3879" i="14"/>
  <c r="Y3879" i="14"/>
  <c r="AE3879" i="14"/>
  <c r="AF3879" i="14"/>
  <c r="Z3879" i="14"/>
  <c r="AB3879" i="14"/>
  <c r="AA3879" i="14"/>
  <c r="I3878" i="14"/>
  <c r="L3878" i="14"/>
  <c r="M3878" i="14"/>
  <c r="AG3878" i="14" s="1"/>
  <c r="N3878" i="14"/>
  <c r="AH3878" i="14" s="1"/>
  <c r="U3878" i="14"/>
  <c r="V3878" i="14"/>
  <c r="W3878" i="14"/>
  <c r="X3878" i="14"/>
  <c r="L3877" i="14"/>
  <c r="M3877" i="14"/>
  <c r="AG3877" i="14" s="1"/>
  <c r="N3877" i="14"/>
  <c r="AH3877" i="14" s="1"/>
  <c r="U3877" i="14"/>
  <c r="V3877" i="14"/>
  <c r="W3877" i="14"/>
  <c r="X3877" i="14"/>
  <c r="I3876" i="14"/>
  <c r="L3876" i="14"/>
  <c r="M3876" i="14"/>
  <c r="AG3876" i="14" s="1"/>
  <c r="N3876" i="14"/>
  <c r="AH3876" i="14" s="1"/>
  <c r="U3876" i="14"/>
  <c r="V3876" i="14"/>
  <c r="W3876" i="14"/>
  <c r="X3876" i="14"/>
  <c r="X3875" i="14"/>
  <c r="W3875" i="14"/>
  <c r="V3875" i="14"/>
  <c r="U3875" i="14"/>
  <c r="N3875" i="14"/>
  <c r="AH3875" i="14" s="1"/>
  <c r="M3875" i="14"/>
  <c r="AG3875" i="14" s="1"/>
  <c r="L3875" i="14"/>
  <c r="I3875" i="14"/>
  <c r="S3879" i="14" l="1"/>
  <c r="T3879" i="14"/>
  <c r="P3876" i="14"/>
  <c r="R3876" i="14" s="1"/>
  <c r="AD3876" i="14"/>
  <c r="P3877" i="14"/>
  <c r="R3877" i="14" s="1"/>
  <c r="AD3877" i="14"/>
  <c r="AF3875" i="14"/>
  <c r="AD3875" i="14"/>
  <c r="P3878" i="14"/>
  <c r="R3878" i="14" s="1"/>
  <c r="AD3878" i="14"/>
  <c r="O3876" i="14"/>
  <c r="Q3876" i="14" s="1"/>
  <c r="AC3876" i="14"/>
  <c r="O3877" i="14"/>
  <c r="Q3877" i="14" s="1"/>
  <c r="AC3877" i="14"/>
  <c r="AE3875" i="14"/>
  <c r="AC3875" i="14"/>
  <c r="O3878" i="14"/>
  <c r="Q3878" i="14" s="1"/>
  <c r="AC3878" i="14"/>
  <c r="AE3876" i="14"/>
  <c r="Y3876" i="14"/>
  <c r="AE3877" i="14"/>
  <c r="Y3878" i="14"/>
  <c r="Z3878" i="14"/>
  <c r="AF3878" i="14"/>
  <c r="AB3878" i="14"/>
  <c r="AE3878" i="14"/>
  <c r="AA3878" i="14"/>
  <c r="Y3877" i="14"/>
  <c r="Z3877" i="14"/>
  <c r="AF3877" i="14"/>
  <c r="AB3877" i="14"/>
  <c r="AA3877" i="14"/>
  <c r="T3877" i="14"/>
  <c r="Z3876" i="14"/>
  <c r="AF3876" i="14"/>
  <c r="AB3876" i="14"/>
  <c r="AA3876" i="14"/>
  <c r="O3875" i="14"/>
  <c r="Q3875" i="14" s="1"/>
  <c r="AA3875" i="14"/>
  <c r="P3875" i="14"/>
  <c r="R3875" i="14" s="1"/>
  <c r="AB3875" i="14"/>
  <c r="Y3875" i="14"/>
  <c r="Z3875" i="14"/>
  <c r="I3874" i="14"/>
  <c r="L3874" i="14"/>
  <c r="M3874" i="14"/>
  <c r="AG3874" i="14" s="1"/>
  <c r="N3874" i="14"/>
  <c r="AH3874" i="14" s="1"/>
  <c r="U3874" i="14"/>
  <c r="V3874" i="14"/>
  <c r="W3874" i="14"/>
  <c r="X3874" i="14"/>
  <c r="I3873" i="14"/>
  <c r="L3873" i="14"/>
  <c r="M3873" i="14"/>
  <c r="AG3873" i="14" s="1"/>
  <c r="N3873" i="14"/>
  <c r="AH3873" i="14" s="1"/>
  <c r="U3873" i="14"/>
  <c r="V3873" i="14"/>
  <c r="W3873" i="14"/>
  <c r="X3873" i="14"/>
  <c r="S3876" i="14" l="1"/>
  <c r="T3876" i="14"/>
  <c r="S3878" i="14"/>
  <c r="S3877" i="14"/>
  <c r="T3878" i="14"/>
  <c r="P3873" i="14"/>
  <c r="R3873" i="14" s="1"/>
  <c r="AD3873" i="14"/>
  <c r="P3874" i="14"/>
  <c r="R3874" i="14" s="1"/>
  <c r="AD3874" i="14"/>
  <c r="O3873" i="14"/>
  <c r="Q3873" i="14" s="1"/>
  <c r="AC3873" i="14"/>
  <c r="O3874" i="14"/>
  <c r="Q3874" i="14" s="1"/>
  <c r="AC3874" i="14"/>
  <c r="Y3873" i="14"/>
  <c r="S3875" i="14"/>
  <c r="T3875" i="14"/>
  <c r="AF3874" i="14"/>
  <c r="AB3874" i="14"/>
  <c r="Z3874" i="14"/>
  <c r="AE3874" i="14"/>
  <c r="AE3873" i="14"/>
  <c r="Y3874" i="14"/>
  <c r="AA3874" i="14"/>
  <c r="Z3873" i="14"/>
  <c r="AF3873" i="14"/>
  <c r="AB3873" i="14"/>
  <c r="AA3873" i="14"/>
  <c r="I3872" i="14"/>
  <c r="L3872" i="14"/>
  <c r="M3872" i="14"/>
  <c r="AG3872" i="14" s="1"/>
  <c r="N3872" i="14"/>
  <c r="AH3872" i="14" s="1"/>
  <c r="U3872" i="14"/>
  <c r="V3872" i="14"/>
  <c r="W3872" i="14"/>
  <c r="X3872" i="14"/>
  <c r="I3871" i="14"/>
  <c r="L3871" i="14"/>
  <c r="M3871" i="14"/>
  <c r="AG3871" i="14" s="1"/>
  <c r="N3871" i="14"/>
  <c r="AH3871" i="14" s="1"/>
  <c r="U3871" i="14"/>
  <c r="V3871" i="14"/>
  <c r="W3871" i="14"/>
  <c r="X3871" i="14"/>
  <c r="AB3871" i="14"/>
  <c r="T3874" i="14" l="1"/>
  <c r="S3873" i="14"/>
  <c r="T3873" i="14"/>
  <c r="S3874" i="14"/>
  <c r="P3871" i="14"/>
  <c r="R3871" i="14" s="1"/>
  <c r="AD3871" i="14"/>
  <c r="P3872" i="14"/>
  <c r="R3872" i="14" s="1"/>
  <c r="AD3872" i="14"/>
  <c r="O3871" i="14"/>
  <c r="Q3871" i="14" s="1"/>
  <c r="AC3871" i="14"/>
  <c r="O3872" i="14"/>
  <c r="Q3872" i="14" s="1"/>
  <c r="AC3872" i="14"/>
  <c r="AE3872" i="14"/>
  <c r="Y3872" i="14"/>
  <c r="AB3872" i="14"/>
  <c r="Z3872" i="14"/>
  <c r="AF3872" i="14"/>
  <c r="AA3872" i="14"/>
  <c r="Z3871" i="14"/>
  <c r="AF3871" i="14"/>
  <c r="Y3871" i="14"/>
  <c r="AE3871" i="14"/>
  <c r="AA3871" i="14"/>
  <c r="I3870" i="14"/>
  <c r="L3870" i="14"/>
  <c r="M3870" i="14"/>
  <c r="AG3870" i="14" s="1"/>
  <c r="N3870" i="14"/>
  <c r="AH3870" i="14" s="1"/>
  <c r="U3870" i="14"/>
  <c r="V3870" i="14"/>
  <c r="W3870" i="14"/>
  <c r="X3870" i="14"/>
  <c r="I3869" i="14"/>
  <c r="L3869" i="14"/>
  <c r="M3869" i="14"/>
  <c r="AG3869" i="14" s="1"/>
  <c r="N3869" i="14"/>
  <c r="AH3869" i="14" s="1"/>
  <c r="U3869" i="14"/>
  <c r="V3869" i="14"/>
  <c r="W3869" i="14"/>
  <c r="X3869" i="14"/>
  <c r="T3871" i="14" l="1"/>
  <c r="S3871" i="14"/>
  <c r="T3872" i="14"/>
  <c r="S3872" i="14"/>
  <c r="P3869" i="14"/>
  <c r="R3869" i="14" s="1"/>
  <c r="AD3869" i="14"/>
  <c r="P3870" i="14"/>
  <c r="R3870" i="14" s="1"/>
  <c r="AD3870" i="14"/>
  <c r="O3869" i="14"/>
  <c r="Q3869" i="14" s="1"/>
  <c r="AC3869" i="14"/>
  <c r="O3870" i="14"/>
  <c r="Q3870" i="14" s="1"/>
  <c r="AC3870" i="14"/>
  <c r="Y3869" i="14"/>
  <c r="Y3870" i="14"/>
  <c r="AE3869" i="14"/>
  <c r="AB3870" i="14"/>
  <c r="AF3870" i="14"/>
  <c r="Z3870" i="14"/>
  <c r="AE3870" i="14"/>
  <c r="AA3870" i="14"/>
  <c r="T3869" i="14"/>
  <c r="Z3869" i="14"/>
  <c r="AF3869" i="14"/>
  <c r="AB3869" i="14"/>
  <c r="S3869" i="14"/>
  <c r="AA3869" i="14"/>
  <c r="I3868" i="14"/>
  <c r="L3868" i="14"/>
  <c r="M3868" i="14"/>
  <c r="AG3868" i="14" s="1"/>
  <c r="N3868" i="14"/>
  <c r="AH3868" i="14" s="1"/>
  <c r="U3868" i="14"/>
  <c r="V3868" i="14"/>
  <c r="W3868" i="14"/>
  <c r="X3868" i="14"/>
  <c r="Y3868" i="14" l="1"/>
  <c r="S3870" i="14"/>
  <c r="T3870" i="14"/>
  <c r="P3868" i="14"/>
  <c r="R3868" i="14" s="1"/>
  <c r="AD3868" i="14"/>
  <c r="O3868" i="14"/>
  <c r="Q3868" i="14" s="1"/>
  <c r="AC3868" i="14"/>
  <c r="AE3868" i="14"/>
  <c r="Z3868" i="14"/>
  <c r="AF3868" i="14"/>
  <c r="AB3868" i="14"/>
  <c r="AA3868" i="14"/>
  <c r="I3867" i="14"/>
  <c r="L3867" i="14"/>
  <c r="M3867" i="14"/>
  <c r="AG3867" i="14" s="1"/>
  <c r="N3867" i="14"/>
  <c r="AH3867" i="14" s="1"/>
  <c r="U3867" i="14"/>
  <c r="V3867" i="14"/>
  <c r="W3867" i="14"/>
  <c r="X3867" i="14"/>
  <c r="I3866" i="14"/>
  <c r="L3866" i="14"/>
  <c r="M3866" i="14"/>
  <c r="AG3866" i="14" s="1"/>
  <c r="N3866" i="14"/>
  <c r="AH3866" i="14" s="1"/>
  <c r="U3866" i="14"/>
  <c r="V3866" i="14"/>
  <c r="W3866" i="14"/>
  <c r="X3866" i="14"/>
  <c r="I3865" i="14"/>
  <c r="L3865" i="14"/>
  <c r="M3865" i="14"/>
  <c r="AG3865" i="14" s="1"/>
  <c r="N3865" i="14"/>
  <c r="AH3865" i="14" s="1"/>
  <c r="U3865" i="14"/>
  <c r="V3865" i="14"/>
  <c r="W3865" i="14"/>
  <c r="X3865" i="14"/>
  <c r="T3868" i="14" l="1"/>
  <c r="S3868" i="14"/>
  <c r="P3865" i="14"/>
  <c r="R3865" i="14" s="1"/>
  <c r="AD3865" i="14"/>
  <c r="P3866" i="14"/>
  <c r="R3866" i="14" s="1"/>
  <c r="AD3866" i="14"/>
  <c r="P3867" i="14"/>
  <c r="R3867" i="14" s="1"/>
  <c r="AD3867" i="14"/>
  <c r="O3865" i="14"/>
  <c r="Q3865" i="14" s="1"/>
  <c r="AC3865" i="14"/>
  <c r="O3866" i="14"/>
  <c r="Q3866" i="14" s="1"/>
  <c r="AC3866" i="14"/>
  <c r="O3867" i="14"/>
  <c r="Q3867" i="14" s="1"/>
  <c r="AC3867" i="14"/>
  <c r="Y3865" i="14"/>
  <c r="Y3867" i="14"/>
  <c r="Y3866" i="14"/>
  <c r="AE3867" i="14"/>
  <c r="AE3866" i="14"/>
  <c r="AE3865" i="14"/>
  <c r="Z3867" i="14"/>
  <c r="AB3867" i="14"/>
  <c r="AF3867" i="14"/>
  <c r="AA3867" i="14"/>
  <c r="Z3866" i="14"/>
  <c r="AF3866" i="14"/>
  <c r="AB3866" i="14"/>
  <c r="AA3866" i="14"/>
  <c r="Z3865" i="14"/>
  <c r="AF3865" i="14"/>
  <c r="AB3865" i="14"/>
  <c r="AA3865" i="14"/>
  <c r="I3864" i="14"/>
  <c r="L3864" i="14"/>
  <c r="M3864" i="14"/>
  <c r="AG3864" i="14" s="1"/>
  <c r="N3864" i="14"/>
  <c r="AH3864" i="14" s="1"/>
  <c r="U3864" i="14"/>
  <c r="V3864" i="14"/>
  <c r="W3864" i="14"/>
  <c r="X3864" i="14"/>
  <c r="I3863" i="14"/>
  <c r="L3863" i="14"/>
  <c r="M3863" i="14"/>
  <c r="AG3863" i="14" s="1"/>
  <c r="N3863" i="14"/>
  <c r="AH3863" i="14" s="1"/>
  <c r="U3863" i="14"/>
  <c r="V3863" i="14"/>
  <c r="W3863" i="14"/>
  <c r="X3863" i="14"/>
  <c r="I3862" i="14"/>
  <c r="L3862" i="14"/>
  <c r="M3862" i="14"/>
  <c r="AG3862" i="14" s="1"/>
  <c r="N3862" i="14"/>
  <c r="AH3862" i="14" s="1"/>
  <c r="U3862" i="14"/>
  <c r="V3862" i="14"/>
  <c r="W3862" i="14"/>
  <c r="X3862" i="14"/>
  <c r="S3866" i="14" l="1"/>
  <c r="S3865" i="14"/>
  <c r="T3865" i="14"/>
  <c r="T3867" i="14"/>
  <c r="T3866" i="14"/>
  <c r="S3867" i="14"/>
  <c r="P3862" i="14"/>
  <c r="R3862" i="14" s="1"/>
  <c r="AD3862" i="14"/>
  <c r="P3863" i="14"/>
  <c r="R3863" i="14" s="1"/>
  <c r="AD3863" i="14"/>
  <c r="P3864" i="14"/>
  <c r="R3864" i="14" s="1"/>
  <c r="AD3864" i="14"/>
  <c r="O3862" i="14"/>
  <c r="Q3862" i="14" s="1"/>
  <c r="AC3862" i="14"/>
  <c r="O3863" i="14"/>
  <c r="Q3863" i="14" s="1"/>
  <c r="AC3863" i="14"/>
  <c r="O3864" i="14"/>
  <c r="Q3864" i="14" s="1"/>
  <c r="AC3864" i="14"/>
  <c r="Z3862" i="14"/>
  <c r="Y3864" i="14"/>
  <c r="AE3864" i="14"/>
  <c r="AE3863" i="14"/>
  <c r="T3864" i="14"/>
  <c r="AF3864" i="14"/>
  <c r="Z3864" i="14"/>
  <c r="AB3864" i="14"/>
  <c r="AA3864" i="14"/>
  <c r="Y3863" i="14"/>
  <c r="T3863" i="14"/>
  <c r="AF3863" i="14"/>
  <c r="Z3863" i="14"/>
  <c r="AB3863" i="14"/>
  <c r="AA3863" i="14"/>
  <c r="AF3862" i="14"/>
  <c r="Y3862" i="14"/>
  <c r="AE3862" i="14"/>
  <c r="AB3862" i="14"/>
  <c r="AA3862" i="14"/>
  <c r="I3861" i="14"/>
  <c r="L3861" i="14"/>
  <c r="M3861" i="14"/>
  <c r="AG3861" i="14" s="1"/>
  <c r="N3861" i="14"/>
  <c r="AH3861" i="14" s="1"/>
  <c r="U3861" i="14"/>
  <c r="V3861" i="14"/>
  <c r="W3861" i="14"/>
  <c r="X3861" i="14"/>
  <c r="S3862" i="14" l="1"/>
  <c r="T3862" i="14"/>
  <c r="S3864" i="14"/>
  <c r="S3863" i="14"/>
  <c r="P3861" i="14"/>
  <c r="R3861" i="14" s="1"/>
  <c r="AD3861" i="14"/>
  <c r="O3861" i="14"/>
  <c r="Q3861" i="14" s="1"/>
  <c r="AC3861" i="14"/>
  <c r="AE3861" i="14"/>
  <c r="Y3861" i="14"/>
  <c r="Z3861" i="14"/>
  <c r="AF3861" i="14"/>
  <c r="AB3861" i="14"/>
  <c r="AA3861" i="14"/>
  <c r="I3860" i="14"/>
  <c r="L3860" i="14"/>
  <c r="M3860" i="14"/>
  <c r="AG3860" i="14" s="1"/>
  <c r="N3860" i="14"/>
  <c r="AH3860" i="14" s="1"/>
  <c r="U3860" i="14"/>
  <c r="V3860" i="14"/>
  <c r="W3860" i="14"/>
  <c r="X3860" i="14"/>
  <c r="S3861" i="14" l="1"/>
  <c r="T3861" i="14"/>
  <c r="P3860" i="14"/>
  <c r="R3860" i="14" s="1"/>
  <c r="AD3860" i="14"/>
  <c r="O3860" i="14"/>
  <c r="Q3860" i="14" s="1"/>
  <c r="AC3860" i="14"/>
  <c r="Y3860" i="14"/>
  <c r="AE3860" i="14"/>
  <c r="Z3860" i="14"/>
  <c r="AF3860" i="14"/>
  <c r="AB3860" i="14"/>
  <c r="AA3860" i="14"/>
  <c r="I3859" i="14"/>
  <c r="L3859" i="14"/>
  <c r="M3859" i="14"/>
  <c r="AG3859" i="14" s="1"/>
  <c r="N3859" i="14"/>
  <c r="AH3859" i="14" s="1"/>
  <c r="U3859" i="14"/>
  <c r="V3859" i="14"/>
  <c r="W3859" i="14"/>
  <c r="X3859" i="14"/>
  <c r="L3858" i="14"/>
  <c r="M3858" i="14"/>
  <c r="AG3858" i="14" s="1"/>
  <c r="N3858" i="14"/>
  <c r="AH3858" i="14" s="1"/>
  <c r="U3858" i="14"/>
  <c r="V3858" i="14"/>
  <c r="W3858" i="14"/>
  <c r="X3858" i="14"/>
  <c r="I3857" i="14"/>
  <c r="L3857" i="14"/>
  <c r="M3857" i="14"/>
  <c r="AG3857" i="14" s="1"/>
  <c r="N3857" i="14"/>
  <c r="AH3857" i="14" s="1"/>
  <c r="U3857" i="14"/>
  <c r="V3857" i="14"/>
  <c r="W3857" i="14"/>
  <c r="X3857" i="14"/>
  <c r="I3856" i="14"/>
  <c r="L3856" i="14"/>
  <c r="M3856" i="14"/>
  <c r="AG3856" i="14" s="1"/>
  <c r="N3856" i="14"/>
  <c r="AH3856" i="14" s="1"/>
  <c r="U3856" i="14"/>
  <c r="V3856" i="14"/>
  <c r="W3856" i="14"/>
  <c r="X3856" i="14"/>
  <c r="S3860" i="14" l="1"/>
  <c r="T3860" i="14"/>
  <c r="P3856" i="14"/>
  <c r="R3856" i="14" s="1"/>
  <c r="AD3856" i="14"/>
  <c r="P3857" i="14"/>
  <c r="R3857" i="14" s="1"/>
  <c r="AD3857" i="14"/>
  <c r="P3858" i="14"/>
  <c r="R3858" i="14" s="1"/>
  <c r="AD3858" i="14"/>
  <c r="P3859" i="14"/>
  <c r="R3859" i="14" s="1"/>
  <c r="AD3859" i="14"/>
  <c r="O3856" i="14"/>
  <c r="Q3856" i="14" s="1"/>
  <c r="AC3856" i="14"/>
  <c r="O3857" i="14"/>
  <c r="Q3857" i="14" s="1"/>
  <c r="AC3857" i="14"/>
  <c r="O3858" i="14"/>
  <c r="Q3858" i="14" s="1"/>
  <c r="AC3858" i="14"/>
  <c r="O3859" i="14"/>
  <c r="Q3859" i="14" s="1"/>
  <c r="AC3859" i="14"/>
  <c r="AE3858" i="14"/>
  <c r="AB3859" i="14"/>
  <c r="Z3859" i="14"/>
  <c r="AF3859" i="14"/>
  <c r="Y3859" i="14"/>
  <c r="AE3859" i="14"/>
  <c r="AE3857" i="14"/>
  <c r="AE3856" i="14"/>
  <c r="Y3856" i="14"/>
  <c r="AA3859" i="14"/>
  <c r="Y3858" i="14"/>
  <c r="Z3858" i="14"/>
  <c r="AF3858" i="14"/>
  <c r="AB3858" i="14"/>
  <c r="AA3858" i="14"/>
  <c r="Y3857" i="14"/>
  <c r="AF3857" i="14"/>
  <c r="Z3857" i="14"/>
  <c r="AB3857" i="14"/>
  <c r="AA3857" i="14"/>
  <c r="AF3856" i="14"/>
  <c r="Z3856" i="14"/>
  <c r="AB3856" i="14"/>
  <c r="AA3856" i="14"/>
  <c r="I3855" i="14"/>
  <c r="L3855" i="14"/>
  <c r="M3855" i="14"/>
  <c r="AG3855" i="14" s="1"/>
  <c r="N3855" i="14"/>
  <c r="AH3855" i="14" s="1"/>
  <c r="U3855" i="14"/>
  <c r="V3855" i="14"/>
  <c r="W3855" i="14"/>
  <c r="X3855" i="14"/>
  <c r="I3854" i="14"/>
  <c r="L3854" i="14"/>
  <c r="M3854" i="14"/>
  <c r="AG3854" i="14" s="1"/>
  <c r="N3854" i="14"/>
  <c r="AH3854" i="14" s="1"/>
  <c r="U3854" i="14"/>
  <c r="V3854" i="14"/>
  <c r="W3854" i="14"/>
  <c r="X3854" i="14"/>
  <c r="S3856" i="14" l="1"/>
  <c r="T3856" i="14"/>
  <c r="S3857" i="14"/>
  <c r="T3857" i="14"/>
  <c r="T3859" i="14"/>
  <c r="S3858" i="14"/>
  <c r="T3858" i="14"/>
  <c r="S3859" i="14"/>
  <c r="P3855" i="14"/>
  <c r="R3855" i="14" s="1"/>
  <c r="AD3855" i="14"/>
  <c r="P3854" i="14"/>
  <c r="R3854" i="14" s="1"/>
  <c r="AD3854" i="14"/>
  <c r="O3854" i="14"/>
  <c r="Q3854" i="14" s="1"/>
  <c r="AC3854" i="14"/>
  <c r="O3855" i="14"/>
  <c r="Q3855" i="14" s="1"/>
  <c r="AC3855" i="14"/>
  <c r="AE3854" i="14"/>
  <c r="AE3855" i="14"/>
  <c r="Y3855" i="14"/>
  <c r="Z3855" i="14"/>
  <c r="AB3855" i="14"/>
  <c r="AF3855" i="14"/>
  <c r="S3855" i="14"/>
  <c r="AA3855" i="14"/>
  <c r="T3855" i="14"/>
  <c r="Y3854" i="14"/>
  <c r="Z3854" i="14"/>
  <c r="AB3854" i="14"/>
  <c r="AF3854" i="14"/>
  <c r="AA3854" i="14"/>
  <c r="I3853" i="14"/>
  <c r="L3853" i="14"/>
  <c r="M3853" i="14"/>
  <c r="AG3853" i="14" s="1"/>
  <c r="N3853" i="14"/>
  <c r="AH3853" i="14" s="1"/>
  <c r="U3853" i="14"/>
  <c r="V3853" i="14"/>
  <c r="W3853" i="14"/>
  <c r="X3853" i="14"/>
  <c r="AB3853" i="14"/>
  <c r="I3852" i="14"/>
  <c r="L3852" i="14"/>
  <c r="M3852" i="14"/>
  <c r="AG3852" i="14" s="1"/>
  <c r="N3852" i="14"/>
  <c r="AH3852" i="14" s="1"/>
  <c r="U3852" i="14"/>
  <c r="V3852" i="14"/>
  <c r="W3852" i="14"/>
  <c r="X3852" i="14"/>
  <c r="L3851" i="14"/>
  <c r="M3851" i="14"/>
  <c r="AG3851" i="14" s="1"/>
  <c r="N3851" i="14"/>
  <c r="AH3851" i="14" s="1"/>
  <c r="U3851" i="14"/>
  <c r="V3851" i="14"/>
  <c r="W3851" i="14"/>
  <c r="X3851" i="14"/>
  <c r="I3850" i="14"/>
  <c r="L3850" i="14"/>
  <c r="M3850" i="14"/>
  <c r="AG3850" i="14" s="1"/>
  <c r="N3850" i="14"/>
  <c r="AH3850" i="14" s="1"/>
  <c r="U3850" i="14"/>
  <c r="V3850" i="14"/>
  <c r="W3850" i="14"/>
  <c r="X3850" i="14"/>
  <c r="T3854" i="14" l="1"/>
  <c r="S3854" i="14"/>
  <c r="P3851" i="14"/>
  <c r="R3851" i="14" s="1"/>
  <c r="AD3851" i="14"/>
  <c r="P3853" i="14"/>
  <c r="R3853" i="14" s="1"/>
  <c r="AD3853" i="14"/>
  <c r="P3852" i="14"/>
  <c r="R3852" i="14" s="1"/>
  <c r="AD3852" i="14"/>
  <c r="AF3850" i="14"/>
  <c r="AD3850" i="14"/>
  <c r="O3852" i="14"/>
  <c r="Q3852" i="14" s="1"/>
  <c r="AC3852" i="14"/>
  <c r="O3850" i="14"/>
  <c r="Q3850" i="14" s="1"/>
  <c r="AC3850" i="14"/>
  <c r="O3851" i="14"/>
  <c r="Q3851" i="14" s="1"/>
  <c r="AC3851" i="14"/>
  <c r="O3853" i="14"/>
  <c r="Q3853" i="14" s="1"/>
  <c r="AC3853" i="14"/>
  <c r="Y3851" i="14"/>
  <c r="AF3853" i="14"/>
  <c r="Y3852" i="14"/>
  <c r="Y3853" i="14"/>
  <c r="AE3851" i="14"/>
  <c r="AE3853" i="14"/>
  <c r="AE3852" i="14"/>
  <c r="Z3853" i="14"/>
  <c r="AA3853" i="14"/>
  <c r="Z3852" i="14"/>
  <c r="AF3852" i="14"/>
  <c r="AB3852" i="14"/>
  <c r="AA3852" i="14"/>
  <c r="AF3851" i="14"/>
  <c r="Z3851" i="14"/>
  <c r="AB3851" i="14"/>
  <c r="AA3851" i="14"/>
  <c r="AE3850" i="14"/>
  <c r="AB3850" i="14"/>
  <c r="Y3850" i="14"/>
  <c r="P3850" i="14"/>
  <c r="R3850" i="14" s="1"/>
  <c r="Z3850" i="14"/>
  <c r="AA3850" i="14"/>
  <c r="I3849" i="14"/>
  <c r="L3849" i="14"/>
  <c r="M3849" i="14"/>
  <c r="AG3849" i="14" s="1"/>
  <c r="N3849" i="14"/>
  <c r="AH3849" i="14" s="1"/>
  <c r="U3849" i="14"/>
  <c r="V3849" i="14"/>
  <c r="W3849" i="14"/>
  <c r="X3849" i="14"/>
  <c r="L3848" i="14"/>
  <c r="M3848" i="14"/>
  <c r="AG3848" i="14" s="1"/>
  <c r="N3848" i="14"/>
  <c r="AH3848" i="14" s="1"/>
  <c r="U3848" i="14"/>
  <c r="V3848" i="14"/>
  <c r="W3848" i="14"/>
  <c r="X3848" i="14"/>
  <c r="I3847" i="14"/>
  <c r="L3847" i="14"/>
  <c r="M3847" i="14"/>
  <c r="AG3847" i="14" s="1"/>
  <c r="N3847" i="14"/>
  <c r="AH3847" i="14" s="1"/>
  <c r="U3847" i="14"/>
  <c r="V3847" i="14"/>
  <c r="W3847" i="14"/>
  <c r="X3847" i="14"/>
  <c r="I3846" i="14"/>
  <c r="L3846" i="14"/>
  <c r="M3846" i="14"/>
  <c r="AG3846" i="14" s="1"/>
  <c r="N3846" i="14"/>
  <c r="AH3846" i="14" s="1"/>
  <c r="U3846" i="14"/>
  <c r="V3846" i="14"/>
  <c r="W3846" i="14"/>
  <c r="X3846" i="14"/>
  <c r="I3845" i="14"/>
  <c r="L3845" i="14"/>
  <c r="M3845" i="14"/>
  <c r="AG3845" i="14" s="1"/>
  <c r="N3845" i="14"/>
  <c r="AH3845" i="14" s="1"/>
  <c r="U3845" i="14"/>
  <c r="V3845" i="14"/>
  <c r="W3845" i="14"/>
  <c r="X3845" i="14"/>
  <c r="L3844" i="14"/>
  <c r="M3844" i="14"/>
  <c r="AG3844" i="14" s="1"/>
  <c r="N3844" i="14"/>
  <c r="AH3844" i="14" s="1"/>
  <c r="U3844" i="14"/>
  <c r="V3844" i="14"/>
  <c r="W3844" i="14"/>
  <c r="X3844" i="14"/>
  <c r="I3843" i="14"/>
  <c r="L3843" i="14"/>
  <c r="M3843" i="14"/>
  <c r="AG3843" i="14" s="1"/>
  <c r="N3843" i="14"/>
  <c r="AH3843" i="14" s="1"/>
  <c r="U3843" i="14"/>
  <c r="V3843" i="14"/>
  <c r="W3843" i="14"/>
  <c r="X3843" i="14"/>
  <c r="I3842" i="14"/>
  <c r="L3842" i="14"/>
  <c r="M3842" i="14"/>
  <c r="AG3842" i="14" s="1"/>
  <c r="N3842" i="14"/>
  <c r="AH3842" i="14" s="1"/>
  <c r="U3842" i="14"/>
  <c r="V3842" i="14"/>
  <c r="W3842" i="14"/>
  <c r="X3842" i="14"/>
  <c r="I3841" i="14"/>
  <c r="L3841" i="14"/>
  <c r="M3841" i="14"/>
  <c r="AG3841" i="14" s="1"/>
  <c r="N3841" i="14"/>
  <c r="AH3841" i="14" s="1"/>
  <c r="U3841" i="14"/>
  <c r="V3841" i="14"/>
  <c r="W3841" i="14"/>
  <c r="X3841" i="14"/>
  <c r="I3840" i="14"/>
  <c r="L3840" i="14"/>
  <c r="M3840" i="14"/>
  <c r="AG3840" i="14" s="1"/>
  <c r="N3840" i="14"/>
  <c r="AH3840" i="14" s="1"/>
  <c r="U3840" i="14"/>
  <c r="V3840" i="14"/>
  <c r="W3840" i="14"/>
  <c r="X3840" i="14"/>
  <c r="I3839" i="14"/>
  <c r="L3839" i="14"/>
  <c r="M3839" i="14"/>
  <c r="AG3839" i="14" s="1"/>
  <c r="N3839" i="14"/>
  <c r="AH3839" i="14" s="1"/>
  <c r="U3839" i="14"/>
  <c r="V3839" i="14"/>
  <c r="W3839" i="14"/>
  <c r="X3839" i="14"/>
  <c r="I3838" i="14"/>
  <c r="L3838" i="14"/>
  <c r="M3838" i="14"/>
  <c r="AG3838" i="14" s="1"/>
  <c r="N3838" i="14"/>
  <c r="AH3838" i="14" s="1"/>
  <c r="U3838" i="14"/>
  <c r="V3838" i="14"/>
  <c r="W3838" i="14"/>
  <c r="X3838" i="14"/>
  <c r="I3837" i="14"/>
  <c r="L3837" i="14"/>
  <c r="M3837" i="14"/>
  <c r="AG3837" i="14" s="1"/>
  <c r="N3837" i="14"/>
  <c r="AH3837" i="14" s="1"/>
  <c r="U3837" i="14"/>
  <c r="V3837" i="14"/>
  <c r="W3837" i="14"/>
  <c r="X3837" i="14"/>
  <c r="S3852" i="14" l="1"/>
  <c r="T3852" i="14"/>
  <c r="S3851" i="14"/>
  <c r="T3851" i="14"/>
  <c r="T3853" i="14"/>
  <c r="S3850" i="14"/>
  <c r="S3853" i="14"/>
  <c r="P3837" i="14"/>
  <c r="R3837" i="14" s="1"/>
  <c r="AD3837" i="14"/>
  <c r="P3838" i="14"/>
  <c r="R3838" i="14" s="1"/>
  <c r="AD3838" i="14"/>
  <c r="P3839" i="14"/>
  <c r="R3839" i="14" s="1"/>
  <c r="AD3839" i="14"/>
  <c r="P3840" i="14"/>
  <c r="R3840" i="14" s="1"/>
  <c r="AD3840" i="14"/>
  <c r="P3841" i="14"/>
  <c r="R3841" i="14" s="1"/>
  <c r="AD3841" i="14"/>
  <c r="P3842" i="14"/>
  <c r="R3842" i="14" s="1"/>
  <c r="AD3842" i="14"/>
  <c r="P3843" i="14"/>
  <c r="R3843" i="14" s="1"/>
  <c r="AD3843" i="14"/>
  <c r="P3844" i="14"/>
  <c r="R3844" i="14" s="1"/>
  <c r="AD3844" i="14"/>
  <c r="P3849" i="14"/>
  <c r="R3849" i="14" s="1"/>
  <c r="AD3849" i="14"/>
  <c r="P3845" i="14"/>
  <c r="R3845" i="14" s="1"/>
  <c r="AD3845" i="14"/>
  <c r="P3846" i="14"/>
  <c r="R3846" i="14" s="1"/>
  <c r="AD3846" i="14"/>
  <c r="P3847" i="14"/>
  <c r="R3847" i="14" s="1"/>
  <c r="AD3847" i="14"/>
  <c r="P3848" i="14"/>
  <c r="R3848" i="14" s="1"/>
  <c r="AD3848" i="14"/>
  <c r="O3845" i="14"/>
  <c r="Q3845" i="14" s="1"/>
  <c r="AC3845" i="14"/>
  <c r="O3846" i="14"/>
  <c r="Q3846" i="14" s="1"/>
  <c r="AC3846" i="14"/>
  <c r="O3847" i="14"/>
  <c r="Q3847" i="14" s="1"/>
  <c r="AC3847" i="14"/>
  <c r="O3848" i="14"/>
  <c r="Q3848" i="14" s="1"/>
  <c r="AC3848" i="14"/>
  <c r="O3837" i="14"/>
  <c r="Q3837" i="14" s="1"/>
  <c r="AC3837" i="14"/>
  <c r="O3838" i="14"/>
  <c r="Q3838" i="14" s="1"/>
  <c r="AC3838" i="14"/>
  <c r="O3839" i="14"/>
  <c r="Q3839" i="14" s="1"/>
  <c r="AC3839" i="14"/>
  <c r="O3840" i="14"/>
  <c r="Q3840" i="14" s="1"/>
  <c r="AC3840" i="14"/>
  <c r="O3841" i="14"/>
  <c r="Q3841" i="14" s="1"/>
  <c r="AC3841" i="14"/>
  <c r="O3842" i="14"/>
  <c r="Q3842" i="14" s="1"/>
  <c r="AC3842" i="14"/>
  <c r="O3843" i="14"/>
  <c r="Q3843" i="14" s="1"/>
  <c r="AC3843" i="14"/>
  <c r="O3844" i="14"/>
  <c r="Q3844" i="14" s="1"/>
  <c r="AC3844" i="14"/>
  <c r="O3849" i="14"/>
  <c r="Q3849" i="14" s="1"/>
  <c r="AC3849" i="14"/>
  <c r="Y3839" i="14"/>
  <c r="Y3844" i="14"/>
  <c r="AE3845" i="14"/>
  <c r="AB3838" i="14"/>
  <c r="Y3848" i="14"/>
  <c r="Y3841" i="14"/>
  <c r="AE3848" i="14"/>
  <c r="AE3837" i="14"/>
  <c r="Z3843" i="14"/>
  <c r="T3850" i="14"/>
  <c r="Y3837" i="14"/>
  <c r="AE3843" i="14"/>
  <c r="Z3845" i="14"/>
  <c r="AE3847" i="14"/>
  <c r="AE3840" i="14"/>
  <c r="AE3842" i="14"/>
  <c r="Y3840" i="14"/>
  <c r="Y3842" i="14"/>
  <c r="AE3839" i="14"/>
  <c r="AE3841" i="14"/>
  <c r="AF3843" i="14"/>
  <c r="AE3844" i="14"/>
  <c r="Y3845" i="14"/>
  <c r="AE3846" i="14"/>
  <c r="AE3849" i="14"/>
  <c r="Y3849" i="14"/>
  <c r="Z3849" i="14"/>
  <c r="AF3849" i="14"/>
  <c r="AB3849" i="14"/>
  <c r="AA3849" i="14"/>
  <c r="AF3848" i="14"/>
  <c r="Z3848" i="14"/>
  <c r="AB3848" i="14"/>
  <c r="AA3848" i="14"/>
  <c r="Y3847" i="14"/>
  <c r="Z3847" i="14"/>
  <c r="AB3847" i="14"/>
  <c r="AF3847" i="14"/>
  <c r="S3847" i="14"/>
  <c r="AA3847" i="14"/>
  <c r="Y3846" i="14"/>
  <c r="Z3846" i="14"/>
  <c r="AF3846" i="14"/>
  <c r="AB3846" i="14"/>
  <c r="S3846" i="14"/>
  <c r="AA3846" i="14"/>
  <c r="AF3845" i="14"/>
  <c r="AB3845" i="14"/>
  <c r="AA3845" i="14"/>
  <c r="Z3844" i="14"/>
  <c r="AB3844" i="14"/>
  <c r="AF3844" i="14"/>
  <c r="AA3844" i="14"/>
  <c r="Y3843" i="14"/>
  <c r="AB3843" i="14"/>
  <c r="AA3843" i="14"/>
  <c r="Z3842" i="14"/>
  <c r="AB3842" i="14"/>
  <c r="AF3842" i="14"/>
  <c r="AA3842" i="14"/>
  <c r="Z3841" i="14"/>
  <c r="AB3841" i="14"/>
  <c r="AF3841" i="14"/>
  <c r="AA3841" i="14"/>
  <c r="AF3840" i="14"/>
  <c r="Z3840" i="14"/>
  <c r="AB3840" i="14"/>
  <c r="AA3840" i="14"/>
  <c r="AB3839" i="14"/>
  <c r="Z3839" i="14"/>
  <c r="AF3839" i="14"/>
  <c r="AA3839" i="14"/>
  <c r="Z3838" i="14"/>
  <c r="AF3838" i="14"/>
  <c r="Y3838" i="14"/>
  <c r="AE3838" i="14"/>
  <c r="AA3838" i="14"/>
  <c r="Z3837" i="14"/>
  <c r="AF3837" i="14"/>
  <c r="AB3837" i="14"/>
  <c r="AA3837" i="14"/>
  <c r="I3836" i="14"/>
  <c r="L3836" i="14"/>
  <c r="M3836" i="14"/>
  <c r="AG3836" i="14" s="1"/>
  <c r="N3836" i="14"/>
  <c r="AH3836" i="14" s="1"/>
  <c r="U3836" i="14"/>
  <c r="V3836" i="14"/>
  <c r="W3836" i="14"/>
  <c r="X3836" i="14"/>
  <c r="L3835" i="14"/>
  <c r="M3835" i="14"/>
  <c r="AG3835" i="14" s="1"/>
  <c r="N3835" i="14"/>
  <c r="AH3835" i="14" s="1"/>
  <c r="U3835" i="14"/>
  <c r="V3835" i="14"/>
  <c r="W3835" i="14"/>
  <c r="X3835" i="14"/>
  <c r="L3834" i="14"/>
  <c r="M3834" i="14"/>
  <c r="AG3834" i="14" s="1"/>
  <c r="N3834" i="14"/>
  <c r="AH3834" i="14" s="1"/>
  <c r="U3834" i="14"/>
  <c r="V3834" i="14"/>
  <c r="W3834" i="14"/>
  <c r="X3834" i="14"/>
  <c r="I3833" i="14"/>
  <c r="L3833" i="14"/>
  <c r="M3833" i="14"/>
  <c r="AG3833" i="14" s="1"/>
  <c r="N3833" i="14"/>
  <c r="AH3833" i="14" s="1"/>
  <c r="U3833" i="14"/>
  <c r="V3833" i="14"/>
  <c r="W3833" i="14"/>
  <c r="X3833" i="14"/>
  <c r="I3832" i="14"/>
  <c r="L3832" i="14"/>
  <c r="M3832" i="14"/>
  <c r="AG3832" i="14" s="1"/>
  <c r="N3832" i="14"/>
  <c r="AH3832" i="14" s="1"/>
  <c r="U3832" i="14"/>
  <c r="V3832" i="14"/>
  <c r="W3832" i="14"/>
  <c r="X3832" i="14"/>
  <c r="I3831" i="14"/>
  <c r="L3831" i="14"/>
  <c r="M3831" i="14"/>
  <c r="AG3831" i="14" s="1"/>
  <c r="N3831" i="14"/>
  <c r="AH3831" i="14" s="1"/>
  <c r="U3831" i="14"/>
  <c r="V3831" i="14"/>
  <c r="W3831" i="14"/>
  <c r="X3831" i="14"/>
  <c r="I3830" i="14"/>
  <c r="L3830" i="14"/>
  <c r="M3830" i="14"/>
  <c r="AG3830" i="14" s="1"/>
  <c r="N3830" i="14"/>
  <c r="AH3830" i="14" s="1"/>
  <c r="U3830" i="14"/>
  <c r="V3830" i="14"/>
  <c r="W3830" i="14"/>
  <c r="X3830" i="14"/>
  <c r="L3829" i="14"/>
  <c r="M3829" i="14"/>
  <c r="AG3829" i="14" s="1"/>
  <c r="N3829" i="14"/>
  <c r="AH3829" i="14" s="1"/>
  <c r="U3829" i="14"/>
  <c r="V3829" i="14"/>
  <c r="W3829" i="14"/>
  <c r="X3829" i="14"/>
  <c r="S3837" i="14" l="1"/>
  <c r="S3845" i="14"/>
  <c r="S3843" i="14"/>
  <c r="T3838" i="14"/>
  <c r="T3847" i="14"/>
  <c r="S3841" i="14"/>
  <c r="T3842" i="14"/>
  <c r="S3839" i="14"/>
  <c r="T3840" i="14"/>
  <c r="T3844" i="14"/>
  <c r="T3845" i="14"/>
  <c r="S3838" i="14"/>
  <c r="S3840" i="14"/>
  <c r="T3843" i="14"/>
  <c r="S3844" i="14"/>
  <c r="S3848" i="14"/>
  <c r="T3848" i="14"/>
  <c r="T3837" i="14"/>
  <c r="T3839" i="14"/>
  <c r="S3842" i="14"/>
  <c r="T3849" i="14"/>
  <c r="T3841" i="14"/>
  <c r="T3846" i="14"/>
  <c r="S3849" i="14"/>
  <c r="P3830" i="14"/>
  <c r="R3830" i="14" s="1"/>
  <c r="AD3830" i="14"/>
  <c r="P3831" i="14"/>
  <c r="R3831" i="14" s="1"/>
  <c r="AD3831" i="14"/>
  <c r="P3832" i="14"/>
  <c r="R3832" i="14" s="1"/>
  <c r="AD3832" i="14"/>
  <c r="P3833" i="14"/>
  <c r="R3833" i="14" s="1"/>
  <c r="AD3833" i="14"/>
  <c r="P3834" i="14"/>
  <c r="R3834" i="14" s="1"/>
  <c r="AD3834" i="14"/>
  <c r="P3835" i="14"/>
  <c r="R3835" i="14" s="1"/>
  <c r="AD3835" i="14"/>
  <c r="P3829" i="14"/>
  <c r="R3829" i="14" s="1"/>
  <c r="AD3829" i="14"/>
  <c r="P3836" i="14"/>
  <c r="R3836" i="14" s="1"/>
  <c r="AD3836" i="14"/>
  <c r="O3830" i="14"/>
  <c r="Q3830" i="14" s="1"/>
  <c r="AC3830" i="14"/>
  <c r="AA3831" i="14"/>
  <c r="AC3831" i="14"/>
  <c r="O3832" i="14"/>
  <c r="Q3832" i="14" s="1"/>
  <c r="AC3832" i="14"/>
  <c r="O3833" i="14"/>
  <c r="Q3833" i="14" s="1"/>
  <c r="AC3833" i="14"/>
  <c r="O3834" i="14"/>
  <c r="Q3834" i="14" s="1"/>
  <c r="AC3834" i="14"/>
  <c r="O3829" i="14"/>
  <c r="Q3829" i="14" s="1"/>
  <c r="AC3829" i="14"/>
  <c r="O3836" i="14"/>
  <c r="Q3836" i="14" s="1"/>
  <c r="AC3836" i="14"/>
  <c r="O3835" i="14"/>
  <c r="Q3835" i="14" s="1"/>
  <c r="AC3835" i="14"/>
  <c r="Y3835" i="14"/>
  <c r="Y3836" i="14"/>
  <c r="Y3833" i="14"/>
  <c r="AF3836" i="14"/>
  <c r="AE3833" i="14"/>
  <c r="AE3836" i="14"/>
  <c r="AB3836" i="14"/>
  <c r="AE3832" i="14"/>
  <c r="Y3832" i="14"/>
  <c r="Y3830" i="14"/>
  <c r="AE3831" i="14"/>
  <c r="AB3833" i="14"/>
  <c r="AE3830" i="14"/>
  <c r="AE3834" i="14"/>
  <c r="AE3829" i="14"/>
  <c r="Y3834" i="14"/>
  <c r="Y3829" i="14"/>
  <c r="Y3831" i="14"/>
  <c r="AE3835" i="14"/>
  <c r="Z3836" i="14"/>
  <c r="S3836" i="14"/>
  <c r="AA3836" i="14"/>
  <c r="T3836" i="14"/>
  <c r="Z3835" i="14"/>
  <c r="AF3835" i="14"/>
  <c r="AB3835" i="14"/>
  <c r="AA3835" i="14"/>
  <c r="AF3834" i="14"/>
  <c r="Z3834" i="14"/>
  <c r="AB3834" i="14"/>
  <c r="AA3834" i="14"/>
  <c r="Z3833" i="14"/>
  <c r="AF3833" i="14"/>
  <c r="AA3833" i="14"/>
  <c r="AB3832" i="14"/>
  <c r="Z3832" i="14"/>
  <c r="AF3832" i="14"/>
  <c r="AA3832" i="14"/>
  <c r="AB3831" i="14"/>
  <c r="Z3831" i="14"/>
  <c r="AF3831" i="14"/>
  <c r="O3831" i="14"/>
  <c r="Q3831" i="14" s="1"/>
  <c r="Z3830" i="14"/>
  <c r="AB3830" i="14"/>
  <c r="AF3830" i="14"/>
  <c r="AA3830" i="14"/>
  <c r="Z3829" i="14"/>
  <c r="AF3829" i="14"/>
  <c r="AB3829" i="14"/>
  <c r="AA3829" i="14"/>
  <c r="L3828" i="14"/>
  <c r="M3828" i="14"/>
  <c r="AG3828" i="14" s="1"/>
  <c r="N3828" i="14"/>
  <c r="AH3828" i="14" s="1"/>
  <c r="U3828" i="14"/>
  <c r="V3828" i="14"/>
  <c r="W3828" i="14"/>
  <c r="X3828" i="14"/>
  <c r="L3827" i="14"/>
  <c r="M3827" i="14"/>
  <c r="AG3827" i="14" s="1"/>
  <c r="N3827" i="14"/>
  <c r="AH3827" i="14" s="1"/>
  <c r="U3827" i="14"/>
  <c r="V3827" i="14"/>
  <c r="W3827" i="14"/>
  <c r="X3827" i="14"/>
  <c r="I3826" i="14"/>
  <c r="L3826" i="14"/>
  <c r="M3826" i="14"/>
  <c r="AG3826" i="14" s="1"/>
  <c r="N3826" i="14"/>
  <c r="AH3826" i="14" s="1"/>
  <c r="U3826" i="14"/>
  <c r="V3826" i="14"/>
  <c r="W3826" i="14"/>
  <c r="X3826" i="14"/>
  <c r="I3825" i="14"/>
  <c r="L3825" i="14"/>
  <c r="M3825" i="14"/>
  <c r="AG3825" i="14" s="1"/>
  <c r="N3825" i="14"/>
  <c r="AH3825" i="14" s="1"/>
  <c r="U3825" i="14"/>
  <c r="V3825" i="14"/>
  <c r="W3825" i="14"/>
  <c r="X3825" i="14"/>
  <c r="I3824" i="14"/>
  <c r="L3824" i="14"/>
  <c r="M3824" i="14"/>
  <c r="AG3824" i="14" s="1"/>
  <c r="N3824" i="14"/>
  <c r="AH3824" i="14" s="1"/>
  <c r="U3824" i="14"/>
  <c r="V3824" i="14"/>
  <c r="W3824" i="14"/>
  <c r="X3824" i="14"/>
  <c r="I3823" i="14"/>
  <c r="L3823" i="14"/>
  <c r="M3823" i="14"/>
  <c r="AG3823" i="14" s="1"/>
  <c r="N3823" i="14"/>
  <c r="AH3823" i="14" s="1"/>
  <c r="U3823" i="14"/>
  <c r="V3823" i="14"/>
  <c r="W3823" i="14"/>
  <c r="X3823" i="14"/>
  <c r="Y3823" i="14"/>
  <c r="T3829" i="14" l="1"/>
  <c r="T3832" i="14"/>
  <c r="T3830" i="14"/>
  <c r="S3832" i="14"/>
  <c r="T3834" i="14"/>
  <c r="S3830" i="14"/>
  <c r="S3834" i="14"/>
  <c r="S3829" i="14"/>
  <c r="T3831" i="14"/>
  <c r="S3833" i="14"/>
  <c r="T3833" i="14"/>
  <c r="S3835" i="14"/>
  <c r="T3835" i="14"/>
  <c r="P3828" i="14"/>
  <c r="R3828" i="14" s="1"/>
  <c r="AD3828" i="14"/>
  <c r="P3823" i="14"/>
  <c r="R3823" i="14" s="1"/>
  <c r="AD3823" i="14"/>
  <c r="P3824" i="14"/>
  <c r="R3824" i="14" s="1"/>
  <c r="AD3824" i="14"/>
  <c r="P3825" i="14"/>
  <c r="R3825" i="14" s="1"/>
  <c r="AD3825" i="14"/>
  <c r="P3826" i="14"/>
  <c r="R3826" i="14" s="1"/>
  <c r="AD3826" i="14"/>
  <c r="P3827" i="14"/>
  <c r="R3827" i="14" s="1"/>
  <c r="AD3827" i="14"/>
  <c r="O3823" i="14"/>
  <c r="Q3823" i="14" s="1"/>
  <c r="AC3823" i="14"/>
  <c r="O3824" i="14"/>
  <c r="Q3824" i="14" s="1"/>
  <c r="AC3824" i="14"/>
  <c r="O3825" i="14"/>
  <c r="Q3825" i="14" s="1"/>
  <c r="AC3825" i="14"/>
  <c r="O3826" i="14"/>
  <c r="Q3826" i="14" s="1"/>
  <c r="AC3826" i="14"/>
  <c r="O3827" i="14"/>
  <c r="Q3827" i="14" s="1"/>
  <c r="AC3827" i="14"/>
  <c r="O3828" i="14"/>
  <c r="Q3828" i="14" s="1"/>
  <c r="AC3828" i="14"/>
  <c r="Z3828" i="14"/>
  <c r="Y3827" i="14"/>
  <c r="AE3827" i="14"/>
  <c r="AE3825" i="14"/>
  <c r="Y3825" i="14"/>
  <c r="AE3823" i="14"/>
  <c r="S3831" i="14"/>
  <c r="AE3824" i="14"/>
  <c r="AE3826" i="14"/>
  <c r="Y3824" i="14"/>
  <c r="AF3828" i="14"/>
  <c r="Y3828" i="14"/>
  <c r="AE3828" i="14"/>
  <c r="AB3828" i="14"/>
  <c r="AA3828" i="14"/>
  <c r="AF3827" i="14"/>
  <c r="Z3827" i="14"/>
  <c r="AB3827" i="14"/>
  <c r="AA3827" i="14"/>
  <c r="Y3826" i="14"/>
  <c r="Z3826" i="14"/>
  <c r="AF3826" i="14"/>
  <c r="AB3826" i="14"/>
  <c r="AA3826" i="14"/>
  <c r="AB3825" i="14"/>
  <c r="Z3825" i="14"/>
  <c r="AF3825" i="14"/>
  <c r="AA3825" i="14"/>
  <c r="Z3824" i="14"/>
  <c r="AF3824" i="14"/>
  <c r="AB3824" i="14"/>
  <c r="AA3824" i="14"/>
  <c r="AB3823" i="14"/>
  <c r="Z3823" i="14"/>
  <c r="AF3823" i="14"/>
  <c r="AA3823" i="14"/>
  <c r="I3822" i="14"/>
  <c r="L3822" i="14"/>
  <c r="M3822" i="14"/>
  <c r="AG3822" i="14" s="1"/>
  <c r="N3822" i="14"/>
  <c r="AH3822" i="14" s="1"/>
  <c r="U3822" i="14"/>
  <c r="V3822" i="14"/>
  <c r="W3822" i="14"/>
  <c r="X3822" i="14"/>
  <c r="L3821" i="14"/>
  <c r="M3821" i="14"/>
  <c r="AG3821" i="14" s="1"/>
  <c r="N3821" i="14"/>
  <c r="AH3821" i="14" s="1"/>
  <c r="U3821" i="14"/>
  <c r="V3821" i="14"/>
  <c r="W3821" i="14"/>
  <c r="X3821" i="14"/>
  <c r="T3826" i="14" l="1"/>
  <c r="T3828" i="14"/>
  <c r="S3825" i="14"/>
  <c r="S3823" i="14"/>
  <c r="T3824" i="14"/>
  <c r="S3827" i="14"/>
  <c r="T3823" i="14"/>
  <c r="T3825" i="14"/>
  <c r="S3826" i="14"/>
  <c r="S3828" i="14"/>
  <c r="T3827" i="14"/>
  <c r="S3824" i="14"/>
  <c r="P3822" i="14"/>
  <c r="R3822" i="14" s="1"/>
  <c r="AD3822" i="14"/>
  <c r="P3821" i="14"/>
  <c r="R3821" i="14" s="1"/>
  <c r="AD3821" i="14"/>
  <c r="O3822" i="14"/>
  <c r="Q3822" i="14" s="1"/>
  <c r="AC3822" i="14"/>
  <c r="O3821" i="14"/>
  <c r="Q3821" i="14" s="1"/>
  <c r="AC3821" i="14"/>
  <c r="Y3822" i="14"/>
  <c r="AE3822" i="14"/>
  <c r="Y3821" i="14"/>
  <c r="AE3821" i="14"/>
  <c r="Z3821" i="14"/>
  <c r="AB3822" i="14"/>
  <c r="Z3822" i="14"/>
  <c r="AF3822" i="14"/>
  <c r="S3822" i="14"/>
  <c r="AA3822" i="14"/>
  <c r="T3821" i="14"/>
  <c r="AF3821" i="14"/>
  <c r="AB3821" i="14"/>
  <c r="AA3821" i="14"/>
  <c r="I3820" i="14"/>
  <c r="L3820" i="14"/>
  <c r="M3820" i="14"/>
  <c r="AG3820" i="14" s="1"/>
  <c r="N3820" i="14"/>
  <c r="AH3820" i="14" s="1"/>
  <c r="U3820" i="14"/>
  <c r="V3820" i="14"/>
  <c r="W3820" i="14"/>
  <c r="X3820" i="14"/>
  <c r="S3821" i="14" l="1"/>
  <c r="T3822" i="14"/>
  <c r="P3820" i="14"/>
  <c r="R3820" i="14" s="1"/>
  <c r="AD3820" i="14"/>
  <c r="O3820" i="14"/>
  <c r="Q3820" i="14" s="1"/>
  <c r="AC3820" i="14"/>
  <c r="Y3820" i="14"/>
  <c r="AE3820" i="14"/>
  <c r="Z3820" i="14"/>
  <c r="AF3820" i="14"/>
  <c r="AB3820" i="14"/>
  <c r="AA3820" i="14"/>
  <c r="I3819" i="14"/>
  <c r="L3819" i="14"/>
  <c r="M3819" i="14"/>
  <c r="AG3819" i="14" s="1"/>
  <c r="N3819" i="14"/>
  <c r="AH3819" i="14" s="1"/>
  <c r="U3819" i="14"/>
  <c r="V3819" i="14"/>
  <c r="W3819" i="14"/>
  <c r="X3819" i="14"/>
  <c r="I3818" i="14"/>
  <c r="L3818" i="14"/>
  <c r="M3818" i="14"/>
  <c r="AG3818" i="14" s="1"/>
  <c r="N3818" i="14"/>
  <c r="AH3818" i="14" s="1"/>
  <c r="U3818" i="14"/>
  <c r="V3818" i="14"/>
  <c r="W3818" i="14"/>
  <c r="X3818" i="14"/>
  <c r="I3817" i="14"/>
  <c r="L3817" i="14"/>
  <c r="M3817" i="14"/>
  <c r="AG3817" i="14" s="1"/>
  <c r="N3817" i="14"/>
  <c r="AH3817" i="14" s="1"/>
  <c r="U3817" i="14"/>
  <c r="V3817" i="14"/>
  <c r="W3817" i="14"/>
  <c r="X3817" i="14"/>
  <c r="AE3817" i="14"/>
  <c r="L3816" i="14"/>
  <c r="M3816" i="14"/>
  <c r="AG3816" i="14" s="1"/>
  <c r="N3816" i="14"/>
  <c r="AH3816" i="14" s="1"/>
  <c r="U3816" i="14"/>
  <c r="V3816" i="14"/>
  <c r="W3816" i="14"/>
  <c r="X3816" i="14"/>
  <c r="Y3816" i="14"/>
  <c r="I3815" i="14"/>
  <c r="L3815" i="14"/>
  <c r="M3815" i="14"/>
  <c r="AG3815" i="14" s="1"/>
  <c r="N3815" i="14"/>
  <c r="AH3815" i="14" s="1"/>
  <c r="U3815" i="14"/>
  <c r="V3815" i="14"/>
  <c r="W3815" i="14"/>
  <c r="X3815" i="14"/>
  <c r="I3814" i="14"/>
  <c r="L3814" i="14"/>
  <c r="M3814" i="14"/>
  <c r="AG3814" i="14" s="1"/>
  <c r="N3814" i="14"/>
  <c r="AH3814" i="14" s="1"/>
  <c r="U3814" i="14"/>
  <c r="V3814" i="14"/>
  <c r="W3814" i="14"/>
  <c r="X3814" i="14"/>
  <c r="I3813" i="14"/>
  <c r="L3813" i="14"/>
  <c r="M3813" i="14"/>
  <c r="AG3813" i="14" s="1"/>
  <c r="N3813" i="14"/>
  <c r="AH3813" i="14" s="1"/>
  <c r="U3813" i="14"/>
  <c r="V3813" i="14"/>
  <c r="W3813" i="14"/>
  <c r="X3813" i="14"/>
  <c r="S3820" i="14" l="1"/>
  <c r="T3820" i="14"/>
  <c r="P3816" i="14"/>
  <c r="R3816" i="14" s="1"/>
  <c r="AD3816" i="14"/>
  <c r="P3817" i="14"/>
  <c r="R3817" i="14" s="1"/>
  <c r="AD3817" i="14"/>
  <c r="P3818" i="14"/>
  <c r="R3818" i="14" s="1"/>
  <c r="AD3818" i="14"/>
  <c r="P3819" i="14"/>
  <c r="R3819" i="14" s="1"/>
  <c r="AD3819" i="14"/>
  <c r="P3813" i="14"/>
  <c r="R3813" i="14" s="1"/>
  <c r="AD3813" i="14"/>
  <c r="P3814" i="14"/>
  <c r="R3814" i="14" s="1"/>
  <c r="AD3814" i="14"/>
  <c r="P3815" i="14"/>
  <c r="R3815" i="14" s="1"/>
  <c r="AD3815" i="14"/>
  <c r="O3813" i="14"/>
  <c r="Q3813" i="14" s="1"/>
  <c r="AC3813" i="14"/>
  <c r="O3814" i="14"/>
  <c r="Q3814" i="14" s="1"/>
  <c r="AC3814" i="14"/>
  <c r="O3815" i="14"/>
  <c r="Q3815" i="14" s="1"/>
  <c r="AC3815" i="14"/>
  <c r="AA3816" i="14"/>
  <c r="AC3816" i="14"/>
  <c r="O3817" i="14"/>
  <c r="Q3817" i="14" s="1"/>
  <c r="AC3817" i="14"/>
  <c r="O3818" i="14"/>
  <c r="Q3818" i="14" s="1"/>
  <c r="AC3818" i="14"/>
  <c r="O3819" i="14"/>
  <c r="Q3819" i="14" s="1"/>
  <c r="AC3819" i="14"/>
  <c r="Z3813" i="14"/>
  <c r="AE3816" i="14"/>
  <c r="AE3818" i="14"/>
  <c r="Y3818" i="14"/>
  <c r="AB3819" i="14"/>
  <c r="Z3819" i="14"/>
  <c r="Y3819" i="14"/>
  <c r="AF3819" i="14"/>
  <c r="AE3819" i="14"/>
  <c r="AA3819" i="14"/>
  <c r="T3819" i="14"/>
  <c r="AF3818" i="14"/>
  <c r="Z3818" i="14"/>
  <c r="AB3818" i="14"/>
  <c r="AA3818" i="14"/>
  <c r="Y3817" i="14"/>
  <c r="Z3817" i="14"/>
  <c r="AB3817" i="14"/>
  <c r="AF3817" i="14"/>
  <c r="AA3817" i="14"/>
  <c r="Z3816" i="14"/>
  <c r="AF3816" i="14"/>
  <c r="AB3816" i="14"/>
  <c r="O3816" i="14"/>
  <c r="Q3816" i="14" s="1"/>
  <c r="AB3815" i="14"/>
  <c r="Z3815" i="14"/>
  <c r="AF3815" i="14"/>
  <c r="Y3815" i="14"/>
  <c r="AE3815" i="14"/>
  <c r="AA3815" i="14"/>
  <c r="AE3814" i="14"/>
  <c r="Y3814" i="14"/>
  <c r="Z3814" i="14"/>
  <c r="AB3814" i="14"/>
  <c r="AF3814" i="14"/>
  <c r="AA3814" i="14"/>
  <c r="AF3813" i="14"/>
  <c r="Y3813" i="14"/>
  <c r="AE3813" i="14"/>
  <c r="AB3813" i="14"/>
  <c r="AA3813" i="14"/>
  <c r="S3813" i="14" l="1"/>
  <c r="T3814" i="14"/>
  <c r="S3817" i="14"/>
  <c r="S3815" i="14"/>
  <c r="T3817" i="14"/>
  <c r="T3813" i="14"/>
  <c r="T3815" i="14"/>
  <c r="T3816" i="14"/>
  <c r="T3818" i="14"/>
  <c r="S3818" i="14"/>
  <c r="S3819" i="14"/>
  <c r="S3814" i="14"/>
  <c r="S3816" i="14"/>
  <c r="I3791" i="14"/>
  <c r="I3812" i="14" l="1"/>
  <c r="L3812" i="14"/>
  <c r="M3812" i="14"/>
  <c r="AG3812" i="14" s="1"/>
  <c r="N3812" i="14"/>
  <c r="AH3812" i="14" s="1"/>
  <c r="U3812" i="14"/>
  <c r="V3812" i="14"/>
  <c r="W3812" i="14"/>
  <c r="X3812" i="14"/>
  <c r="I3811" i="14"/>
  <c r="L3811" i="14"/>
  <c r="M3811" i="14"/>
  <c r="AG3811" i="14" s="1"/>
  <c r="N3811" i="14"/>
  <c r="AH3811" i="14" s="1"/>
  <c r="U3811" i="14"/>
  <c r="V3811" i="14"/>
  <c r="W3811" i="14"/>
  <c r="X3811" i="14"/>
  <c r="I3810" i="14"/>
  <c r="L3810" i="14"/>
  <c r="M3810" i="14"/>
  <c r="AG3810" i="14" s="1"/>
  <c r="N3810" i="14"/>
  <c r="AH3810" i="14" s="1"/>
  <c r="U3810" i="14"/>
  <c r="V3810" i="14"/>
  <c r="W3810" i="14"/>
  <c r="X3810" i="14"/>
  <c r="I3809" i="14"/>
  <c r="L3809" i="14"/>
  <c r="M3809" i="14"/>
  <c r="AG3809" i="14" s="1"/>
  <c r="N3809" i="14"/>
  <c r="AH3809" i="14" s="1"/>
  <c r="U3809" i="14"/>
  <c r="V3809" i="14"/>
  <c r="W3809" i="14"/>
  <c r="X3809" i="14"/>
  <c r="I3808" i="14"/>
  <c r="L3808" i="14"/>
  <c r="M3808" i="14"/>
  <c r="AG3808" i="14" s="1"/>
  <c r="N3808" i="14"/>
  <c r="AH3808" i="14" s="1"/>
  <c r="U3808" i="14"/>
  <c r="V3808" i="14"/>
  <c r="W3808" i="14"/>
  <c r="X3808" i="14"/>
  <c r="I3807" i="14"/>
  <c r="L3807" i="14"/>
  <c r="M3807" i="14"/>
  <c r="AG3807" i="14" s="1"/>
  <c r="N3807" i="14"/>
  <c r="AH3807" i="14" s="1"/>
  <c r="U3807" i="14"/>
  <c r="V3807" i="14"/>
  <c r="W3807" i="14"/>
  <c r="X3807" i="14"/>
  <c r="I3806" i="14"/>
  <c r="L3806" i="14"/>
  <c r="M3806" i="14"/>
  <c r="AG3806" i="14" s="1"/>
  <c r="N3806" i="14"/>
  <c r="AH3806" i="14" s="1"/>
  <c r="U3806" i="14"/>
  <c r="V3806" i="14"/>
  <c r="W3806" i="14"/>
  <c r="X3806" i="14"/>
  <c r="I3805" i="14"/>
  <c r="L3805" i="14"/>
  <c r="M3805" i="14"/>
  <c r="AG3805" i="14" s="1"/>
  <c r="N3805" i="14"/>
  <c r="AH3805" i="14" s="1"/>
  <c r="U3805" i="14"/>
  <c r="V3805" i="14"/>
  <c r="W3805" i="14"/>
  <c r="X3805" i="14"/>
  <c r="I3804" i="14"/>
  <c r="L3804" i="14"/>
  <c r="M3804" i="14"/>
  <c r="AG3804" i="14" s="1"/>
  <c r="N3804" i="14"/>
  <c r="AH3804" i="14" s="1"/>
  <c r="U3804" i="14"/>
  <c r="V3804" i="14"/>
  <c r="W3804" i="14"/>
  <c r="X3804" i="14"/>
  <c r="I3803" i="14"/>
  <c r="L3803" i="14"/>
  <c r="M3803" i="14"/>
  <c r="AG3803" i="14" s="1"/>
  <c r="N3803" i="14"/>
  <c r="AH3803" i="14" s="1"/>
  <c r="U3803" i="14"/>
  <c r="V3803" i="14"/>
  <c r="W3803" i="14"/>
  <c r="X3803" i="14"/>
  <c r="I3802" i="14"/>
  <c r="L3802" i="14"/>
  <c r="M3802" i="14"/>
  <c r="AG3802" i="14" s="1"/>
  <c r="N3802" i="14"/>
  <c r="AH3802" i="14" s="1"/>
  <c r="U3802" i="14"/>
  <c r="V3802" i="14"/>
  <c r="W3802" i="14"/>
  <c r="X3802" i="14"/>
  <c r="I3801" i="14"/>
  <c r="L3801" i="14"/>
  <c r="M3801" i="14"/>
  <c r="AG3801" i="14" s="1"/>
  <c r="N3801" i="14"/>
  <c r="AH3801" i="14" s="1"/>
  <c r="U3801" i="14"/>
  <c r="V3801" i="14"/>
  <c r="W3801" i="14"/>
  <c r="X3801" i="14"/>
  <c r="I3800" i="14"/>
  <c r="L3800" i="14"/>
  <c r="M3800" i="14"/>
  <c r="AG3800" i="14" s="1"/>
  <c r="N3800" i="14"/>
  <c r="AH3800" i="14" s="1"/>
  <c r="U3800" i="14"/>
  <c r="V3800" i="14"/>
  <c r="W3800" i="14"/>
  <c r="X3800" i="14"/>
  <c r="I3799" i="14"/>
  <c r="L3799" i="14"/>
  <c r="M3799" i="14"/>
  <c r="AG3799" i="14" s="1"/>
  <c r="N3799" i="14"/>
  <c r="AH3799" i="14" s="1"/>
  <c r="U3799" i="14"/>
  <c r="V3799" i="14"/>
  <c r="W3799" i="14"/>
  <c r="X3799" i="14"/>
  <c r="I3798" i="14"/>
  <c r="L3798" i="14"/>
  <c r="M3798" i="14"/>
  <c r="AG3798" i="14" s="1"/>
  <c r="N3798" i="14"/>
  <c r="AH3798" i="14" s="1"/>
  <c r="U3798" i="14"/>
  <c r="V3798" i="14"/>
  <c r="W3798" i="14"/>
  <c r="X3798" i="14"/>
  <c r="I3797" i="14"/>
  <c r="L3797" i="14"/>
  <c r="M3797" i="14"/>
  <c r="AG3797" i="14" s="1"/>
  <c r="N3797" i="14"/>
  <c r="AH3797" i="14" s="1"/>
  <c r="U3797" i="14"/>
  <c r="V3797" i="14"/>
  <c r="W3797" i="14"/>
  <c r="X3797" i="14"/>
  <c r="I3796" i="14"/>
  <c r="L3796" i="14"/>
  <c r="M3796" i="14"/>
  <c r="AG3796" i="14" s="1"/>
  <c r="N3796" i="14"/>
  <c r="AH3796" i="14" s="1"/>
  <c r="U3796" i="14"/>
  <c r="V3796" i="14"/>
  <c r="W3796" i="14"/>
  <c r="X3796" i="14"/>
  <c r="P3801" i="14" l="1"/>
  <c r="R3801" i="14" s="1"/>
  <c r="AD3796" i="14"/>
  <c r="AD3797" i="14"/>
  <c r="AD3798" i="14"/>
  <c r="AD3799" i="14"/>
  <c r="AD3800" i="14"/>
  <c r="AC3796" i="14"/>
  <c r="AC3797" i="14"/>
  <c r="AC3798" i="14"/>
  <c r="AC3800" i="14"/>
  <c r="AD3802" i="14"/>
  <c r="AD3803" i="14"/>
  <c r="AD3804" i="14"/>
  <c r="AD3805" i="14"/>
  <c r="AD3806" i="14"/>
  <c r="AD3807" i="14"/>
  <c r="AD3808" i="14"/>
  <c r="AD3809" i="14"/>
  <c r="AD3810" i="14"/>
  <c r="AD3811" i="14"/>
  <c r="AD3812" i="14"/>
  <c r="AC3801" i="14"/>
  <c r="AC3802" i="14"/>
  <c r="AC3803" i="14"/>
  <c r="AC3806" i="14"/>
  <c r="AC3807" i="14"/>
  <c r="AC3808" i="14"/>
  <c r="AC3809" i="14"/>
  <c r="AC3810" i="14"/>
  <c r="AC3811" i="14"/>
  <c r="AB3801" i="14"/>
  <c r="AD3801" i="14"/>
  <c r="Y3799" i="14"/>
  <c r="AC3799" i="14"/>
  <c r="Y3804" i="14"/>
  <c r="AC3804" i="14"/>
  <c r="Y3805" i="14"/>
  <c r="AC3805" i="14"/>
  <c r="Y3812" i="14"/>
  <c r="AC3812" i="14"/>
  <c r="O3799" i="14"/>
  <c r="Q3799" i="14" s="1"/>
  <c r="AE3799" i="14"/>
  <c r="O3800" i="14"/>
  <c r="AE3800" i="14"/>
  <c r="O3805" i="14"/>
  <c r="Q3805" i="14" s="1"/>
  <c r="AE3805" i="14"/>
  <c r="O3806" i="14"/>
  <c r="Q3806" i="14" s="1"/>
  <c r="AE3806" i="14"/>
  <c r="O3807" i="14"/>
  <c r="Q3807" i="14" s="1"/>
  <c r="AE3807" i="14"/>
  <c r="O3808" i="14"/>
  <c r="Q3808" i="14" s="1"/>
  <c r="AE3808" i="14"/>
  <c r="O3809" i="14"/>
  <c r="Q3809" i="14" s="1"/>
  <c r="AE3809" i="14"/>
  <c r="O3810" i="14"/>
  <c r="Q3810" i="14" s="1"/>
  <c r="AE3810" i="14"/>
  <c r="O3811" i="14"/>
  <c r="Q3811" i="14" s="1"/>
  <c r="AE3811" i="14"/>
  <c r="P3812" i="14"/>
  <c r="R3812" i="14" s="1"/>
  <c r="AF3812" i="14"/>
  <c r="Z3801" i="14"/>
  <c r="AF3801" i="14"/>
  <c r="P3802" i="14"/>
  <c r="R3802" i="14" s="1"/>
  <c r="AF3802" i="14"/>
  <c r="P3803" i="14"/>
  <c r="R3803" i="14" s="1"/>
  <c r="AF3803" i="14"/>
  <c r="O3812" i="14"/>
  <c r="Q3812" i="14" s="1"/>
  <c r="AE3812" i="14"/>
  <c r="O3801" i="14"/>
  <c r="Q3801" i="14" s="1"/>
  <c r="AE3801" i="14"/>
  <c r="O3802" i="14"/>
  <c r="Q3802" i="14" s="1"/>
  <c r="AE3802" i="14"/>
  <c r="O3803" i="14"/>
  <c r="AE3803" i="14"/>
  <c r="P3804" i="14"/>
  <c r="AF3804" i="14"/>
  <c r="P3796" i="14"/>
  <c r="R3796" i="14" s="1"/>
  <c r="AF3796" i="14"/>
  <c r="P3797" i="14"/>
  <c r="AF3797" i="14"/>
  <c r="Z3798" i="14"/>
  <c r="AF3798" i="14"/>
  <c r="O3796" i="14"/>
  <c r="Q3796" i="14" s="1"/>
  <c r="AE3796" i="14"/>
  <c r="O3797" i="14"/>
  <c r="Q3797" i="14" s="1"/>
  <c r="AE3797" i="14"/>
  <c r="O3798" i="14"/>
  <c r="AE3798" i="14"/>
  <c r="P3799" i="14"/>
  <c r="R3799" i="14" s="1"/>
  <c r="AF3799" i="14"/>
  <c r="P3800" i="14"/>
  <c r="R3800" i="14" s="1"/>
  <c r="AF3800" i="14"/>
  <c r="O3804" i="14"/>
  <c r="Q3804" i="14" s="1"/>
  <c r="AE3804" i="14"/>
  <c r="P3805" i="14"/>
  <c r="R3805" i="14" s="1"/>
  <c r="AF3805" i="14"/>
  <c r="P3806" i="14"/>
  <c r="R3806" i="14" s="1"/>
  <c r="AF3806" i="14"/>
  <c r="P3807" i="14"/>
  <c r="AF3807" i="14"/>
  <c r="P3808" i="14"/>
  <c r="R3808" i="14" s="1"/>
  <c r="AF3808" i="14"/>
  <c r="P3809" i="14"/>
  <c r="R3809" i="14" s="1"/>
  <c r="AF3809" i="14"/>
  <c r="P3810" i="14"/>
  <c r="R3810" i="14" s="1"/>
  <c r="AF3810" i="14"/>
  <c r="P3811" i="14"/>
  <c r="R3811" i="14" s="1"/>
  <c r="AF3811" i="14"/>
  <c r="AB3803" i="14"/>
  <c r="Z3803" i="14"/>
  <c r="Y3809" i="14"/>
  <c r="Y3800" i="14"/>
  <c r="Y3803" i="14"/>
  <c r="Y3808" i="14"/>
  <c r="T3812" i="14"/>
  <c r="Y3802" i="14"/>
  <c r="T3803" i="14"/>
  <c r="Y3806" i="14"/>
  <c r="Y3810" i="14"/>
  <c r="Z3812" i="14"/>
  <c r="Y3797" i="14"/>
  <c r="Y3807" i="14"/>
  <c r="Y3811" i="14"/>
  <c r="Y3801" i="14"/>
  <c r="AB3812" i="14"/>
  <c r="AA3812" i="14"/>
  <c r="AB3811" i="14"/>
  <c r="Z3811" i="14"/>
  <c r="AA3811" i="14"/>
  <c r="Z3810" i="14"/>
  <c r="AB3810" i="14"/>
  <c r="AA3810" i="14"/>
  <c r="AB3809" i="14"/>
  <c r="Z3809" i="14"/>
  <c r="AA3809" i="14"/>
  <c r="Z3808" i="14"/>
  <c r="AB3808" i="14"/>
  <c r="AA3808" i="14"/>
  <c r="Z3807" i="14"/>
  <c r="AB3807" i="14"/>
  <c r="AA3807" i="14"/>
  <c r="Z3806" i="14"/>
  <c r="AB3806" i="14"/>
  <c r="S3806" i="14"/>
  <c r="AA3806" i="14"/>
  <c r="Z3805" i="14"/>
  <c r="AB3805" i="14"/>
  <c r="AA3805" i="14"/>
  <c r="Z3804" i="14"/>
  <c r="AB3804" i="14"/>
  <c r="AA3804" i="14"/>
  <c r="AA3803" i="14"/>
  <c r="Z3802" i="14"/>
  <c r="AB3802" i="14"/>
  <c r="AA3802" i="14"/>
  <c r="T3801" i="14"/>
  <c r="AA3801" i="14"/>
  <c r="Z3800" i="14"/>
  <c r="AB3800" i="14"/>
  <c r="AA3800" i="14"/>
  <c r="Z3799" i="14"/>
  <c r="AB3799" i="14"/>
  <c r="AA3799" i="14"/>
  <c r="AB3798" i="14"/>
  <c r="Y3798" i="14"/>
  <c r="AA3798" i="14"/>
  <c r="P3798" i="14"/>
  <c r="R3798" i="14" s="1"/>
  <c r="Z3797" i="14"/>
  <c r="AB3797" i="14"/>
  <c r="AA3797" i="14"/>
  <c r="AB3796" i="14"/>
  <c r="Z3796" i="14"/>
  <c r="Y3796" i="14"/>
  <c r="T3796" i="14"/>
  <c r="AA3796" i="14"/>
  <c r="I3795" i="14"/>
  <c r="L3795" i="14"/>
  <c r="M3795" i="14"/>
  <c r="AG3795" i="14" s="1"/>
  <c r="N3795" i="14"/>
  <c r="AH3795" i="14" s="1"/>
  <c r="U3795" i="14"/>
  <c r="V3795" i="14"/>
  <c r="W3795" i="14"/>
  <c r="X3795" i="14"/>
  <c r="I3794" i="14"/>
  <c r="L3794" i="14"/>
  <c r="M3794" i="14"/>
  <c r="AG3794" i="14" s="1"/>
  <c r="N3794" i="14"/>
  <c r="AH3794" i="14" s="1"/>
  <c r="U3794" i="14"/>
  <c r="V3794" i="14"/>
  <c r="W3794" i="14"/>
  <c r="X3794" i="14"/>
  <c r="I3793" i="14"/>
  <c r="L3793" i="14"/>
  <c r="M3793" i="14"/>
  <c r="AG3793" i="14" s="1"/>
  <c r="N3793" i="14"/>
  <c r="AH3793" i="14" s="1"/>
  <c r="U3793" i="14"/>
  <c r="V3793" i="14"/>
  <c r="W3793" i="14"/>
  <c r="X3793" i="14"/>
  <c r="I3792" i="14"/>
  <c r="L3792" i="14"/>
  <c r="M3792" i="14"/>
  <c r="AG3792" i="14" s="1"/>
  <c r="N3792" i="14"/>
  <c r="AH3792" i="14" s="1"/>
  <c r="U3792" i="14"/>
  <c r="V3792" i="14"/>
  <c r="W3792" i="14"/>
  <c r="X3792" i="14"/>
  <c r="T3811" i="14" l="1"/>
  <c r="S3810" i="14"/>
  <c r="S3812" i="14"/>
  <c r="Y3792" i="14"/>
  <c r="S3804" i="14"/>
  <c r="S3805" i="14"/>
  <c r="T3810" i="14"/>
  <c r="T3799" i="14"/>
  <c r="S3797" i="14"/>
  <c r="S3799" i="14"/>
  <c r="S3807" i="14"/>
  <c r="S3809" i="14"/>
  <c r="S3801" i="14"/>
  <c r="T3806" i="14"/>
  <c r="T3808" i="14"/>
  <c r="S3811" i="14"/>
  <c r="AD3792" i="14"/>
  <c r="AD3793" i="14"/>
  <c r="AD3794" i="14"/>
  <c r="AD3795" i="14"/>
  <c r="AC3792" i="14"/>
  <c r="AC3793" i="14"/>
  <c r="AC3794" i="14"/>
  <c r="Y3795" i="14"/>
  <c r="AC3795" i="14"/>
  <c r="T3807" i="14"/>
  <c r="R3807" i="14"/>
  <c r="S3798" i="14"/>
  <c r="Q3798" i="14"/>
  <c r="T3797" i="14"/>
  <c r="R3797" i="14"/>
  <c r="T3804" i="14"/>
  <c r="R3804" i="14"/>
  <c r="S3800" i="14"/>
  <c r="Q3800" i="14"/>
  <c r="S3803" i="14"/>
  <c r="Q3803" i="14"/>
  <c r="S3796" i="14"/>
  <c r="S3802" i="14"/>
  <c r="T3800" i="14"/>
  <c r="T3809" i="14"/>
  <c r="T3802" i="14"/>
  <c r="T3805" i="14"/>
  <c r="S3808" i="14"/>
  <c r="P3793" i="14"/>
  <c r="AF3793" i="14"/>
  <c r="Z3794" i="14"/>
  <c r="AF3794" i="14"/>
  <c r="O3792" i="14"/>
  <c r="Q3792" i="14" s="1"/>
  <c r="AE3792" i="14"/>
  <c r="O3793" i="14"/>
  <c r="Q3793" i="14" s="1"/>
  <c r="AE3793" i="14"/>
  <c r="O3794" i="14"/>
  <c r="Q3794" i="14" s="1"/>
  <c r="AE3794" i="14"/>
  <c r="O3795" i="14"/>
  <c r="Q3795" i="14" s="1"/>
  <c r="AE3795" i="14"/>
  <c r="P3792" i="14"/>
  <c r="R3792" i="14" s="1"/>
  <c r="AF3792" i="14"/>
  <c r="P3795" i="14"/>
  <c r="R3795" i="14" s="1"/>
  <c r="AF3795" i="14"/>
  <c r="Z3792" i="14"/>
  <c r="P3794" i="14"/>
  <c r="R3794" i="14" s="1"/>
  <c r="AB3794" i="14"/>
  <c r="AB3795" i="14"/>
  <c r="T3798" i="14"/>
  <c r="Y3794" i="14"/>
  <c r="Y3793" i="14"/>
  <c r="Z3795" i="14"/>
  <c r="AA3795" i="14"/>
  <c r="AA3794" i="14"/>
  <c r="Z3793" i="14"/>
  <c r="AB3793" i="14"/>
  <c r="AA3793" i="14"/>
  <c r="AB3792" i="14"/>
  <c r="AA3792" i="14"/>
  <c r="I3767" i="14"/>
  <c r="I3766" i="14"/>
  <c r="I3765" i="14"/>
  <c r="I3762" i="14"/>
  <c r="I3761" i="14"/>
  <c r="I3751" i="14"/>
  <c r="I3749" i="14"/>
  <c r="I3744" i="14"/>
  <c r="I3740" i="14"/>
  <c r="I3738" i="14"/>
  <c r="I3737" i="14"/>
  <c r="T3793" i="14" l="1"/>
  <c r="R3793" i="14"/>
  <c r="S3792" i="14"/>
  <c r="T3792" i="14"/>
  <c r="S3794" i="14"/>
  <c r="S3793" i="14"/>
  <c r="T3794" i="14"/>
  <c r="T3795" i="14"/>
  <c r="S3795" i="14"/>
  <c r="I3713" i="14"/>
  <c r="I3714" i="14"/>
  <c r="I3711" i="14"/>
  <c r="I3712" i="14"/>
  <c r="I3571" i="14"/>
  <c r="L3791" i="14" l="1"/>
  <c r="M3791" i="14"/>
  <c r="AG3791" i="14" s="1"/>
  <c r="N3791" i="14"/>
  <c r="AH3791" i="14" s="1"/>
  <c r="U3791" i="14"/>
  <c r="V3791" i="14"/>
  <c r="W3791" i="14"/>
  <c r="X3791" i="14"/>
  <c r="I3790" i="14"/>
  <c r="L3790" i="14"/>
  <c r="M3790" i="14"/>
  <c r="AG3790" i="14" s="1"/>
  <c r="N3790" i="14"/>
  <c r="AH3790" i="14" s="1"/>
  <c r="U3790" i="14"/>
  <c r="V3790" i="14"/>
  <c r="W3790" i="14"/>
  <c r="X3790" i="14"/>
  <c r="I3789" i="14"/>
  <c r="L3789" i="14"/>
  <c r="M3789" i="14"/>
  <c r="AG3789" i="14" s="1"/>
  <c r="N3789" i="14"/>
  <c r="AH3789" i="14" s="1"/>
  <c r="U3789" i="14"/>
  <c r="V3789" i="14"/>
  <c r="W3789" i="14"/>
  <c r="X3789" i="14"/>
  <c r="I3788" i="14"/>
  <c r="L3788" i="14"/>
  <c r="M3788" i="14"/>
  <c r="AG3788" i="14" s="1"/>
  <c r="N3788" i="14"/>
  <c r="AH3788" i="14" s="1"/>
  <c r="U3788" i="14"/>
  <c r="V3788" i="14"/>
  <c r="W3788" i="14"/>
  <c r="X3788" i="14"/>
  <c r="I3787" i="14"/>
  <c r="L3787" i="14"/>
  <c r="M3787" i="14"/>
  <c r="AG3787" i="14" s="1"/>
  <c r="N3787" i="14"/>
  <c r="AH3787" i="14" s="1"/>
  <c r="U3787" i="14"/>
  <c r="V3787" i="14"/>
  <c r="W3787" i="14"/>
  <c r="X3787" i="14"/>
  <c r="I3786" i="14"/>
  <c r="L3786" i="14"/>
  <c r="M3786" i="14"/>
  <c r="AG3786" i="14" s="1"/>
  <c r="N3786" i="14"/>
  <c r="AH3786" i="14" s="1"/>
  <c r="U3786" i="14"/>
  <c r="V3786" i="14"/>
  <c r="W3786" i="14"/>
  <c r="X3786" i="14"/>
  <c r="I3785" i="14"/>
  <c r="L3785" i="14"/>
  <c r="M3785" i="14"/>
  <c r="AG3785" i="14" s="1"/>
  <c r="N3785" i="14"/>
  <c r="AH3785" i="14" s="1"/>
  <c r="U3785" i="14"/>
  <c r="V3785" i="14"/>
  <c r="W3785" i="14"/>
  <c r="X3785" i="14"/>
  <c r="I3784" i="14"/>
  <c r="L3784" i="14"/>
  <c r="M3784" i="14"/>
  <c r="AG3784" i="14" s="1"/>
  <c r="N3784" i="14"/>
  <c r="AH3784" i="14" s="1"/>
  <c r="U3784" i="14"/>
  <c r="V3784" i="14"/>
  <c r="W3784" i="14"/>
  <c r="X3784" i="14"/>
  <c r="I3783" i="14"/>
  <c r="L3783" i="14"/>
  <c r="M3783" i="14"/>
  <c r="AG3783" i="14" s="1"/>
  <c r="N3783" i="14"/>
  <c r="AH3783" i="14" s="1"/>
  <c r="U3783" i="14"/>
  <c r="V3783" i="14"/>
  <c r="W3783" i="14"/>
  <c r="X3783" i="14"/>
  <c r="I3782" i="14"/>
  <c r="L3782" i="14"/>
  <c r="M3782" i="14"/>
  <c r="AG3782" i="14" s="1"/>
  <c r="N3782" i="14"/>
  <c r="AH3782" i="14" s="1"/>
  <c r="U3782" i="14"/>
  <c r="V3782" i="14"/>
  <c r="W3782" i="14"/>
  <c r="X3782" i="14"/>
  <c r="I3781" i="14"/>
  <c r="L3781" i="14"/>
  <c r="M3781" i="14"/>
  <c r="AG3781" i="14" s="1"/>
  <c r="N3781" i="14"/>
  <c r="AH3781" i="14" s="1"/>
  <c r="U3781" i="14"/>
  <c r="V3781" i="14"/>
  <c r="W3781" i="14"/>
  <c r="X3781" i="14"/>
  <c r="Y3781" i="14"/>
  <c r="I3780" i="14"/>
  <c r="L3780" i="14"/>
  <c r="M3780" i="14"/>
  <c r="AG3780" i="14" s="1"/>
  <c r="N3780" i="14"/>
  <c r="AH3780" i="14" s="1"/>
  <c r="U3780" i="14"/>
  <c r="V3780" i="14"/>
  <c r="W3780" i="14"/>
  <c r="X3780" i="14"/>
  <c r="AD3780" i="14" l="1"/>
  <c r="AC3780" i="14"/>
  <c r="AD3781" i="14"/>
  <c r="AD3782" i="14"/>
  <c r="AD3783" i="14"/>
  <c r="AD3784" i="14"/>
  <c r="AD3785" i="14"/>
  <c r="AD3786" i="14"/>
  <c r="AD3787" i="14"/>
  <c r="AD3788" i="14"/>
  <c r="AD3789" i="14"/>
  <c r="AD3790" i="14"/>
  <c r="AD3791" i="14"/>
  <c r="AC3781" i="14"/>
  <c r="AC3782" i="14"/>
  <c r="AC3783" i="14"/>
  <c r="AC3784" i="14"/>
  <c r="AC3785" i="14"/>
  <c r="AC3786" i="14"/>
  <c r="AC3787" i="14"/>
  <c r="AC3788" i="14"/>
  <c r="AC3789" i="14"/>
  <c r="AC3790" i="14"/>
  <c r="Y3791" i="14"/>
  <c r="AC3791" i="14"/>
  <c r="O3780" i="14"/>
  <c r="S3780" i="14" s="1"/>
  <c r="AE3780" i="14"/>
  <c r="P3781" i="14"/>
  <c r="T3781" i="14" s="1"/>
  <c r="AF3781" i="14"/>
  <c r="O3781" i="14"/>
  <c r="S3781" i="14" s="1"/>
  <c r="AE3781" i="14"/>
  <c r="O3782" i="14"/>
  <c r="S3782" i="14" s="1"/>
  <c r="AE3782" i="14"/>
  <c r="O3783" i="14"/>
  <c r="Q3783" i="14" s="1"/>
  <c r="AE3783" i="14"/>
  <c r="O3784" i="14"/>
  <c r="S3784" i="14" s="1"/>
  <c r="AE3784" i="14"/>
  <c r="O3785" i="14"/>
  <c r="S3785" i="14" s="1"/>
  <c r="AE3785" i="14"/>
  <c r="O3786" i="14"/>
  <c r="Q3786" i="14" s="1"/>
  <c r="AE3786" i="14"/>
  <c r="O3787" i="14"/>
  <c r="Q3787" i="14" s="1"/>
  <c r="AE3787" i="14"/>
  <c r="AA3788" i="14"/>
  <c r="AE3788" i="14"/>
  <c r="O3789" i="14"/>
  <c r="Q3789" i="14" s="1"/>
  <c r="AE3789" i="14"/>
  <c r="O3790" i="14"/>
  <c r="S3790" i="14" s="1"/>
  <c r="AE3790" i="14"/>
  <c r="P3791" i="14"/>
  <c r="R3791" i="14" s="1"/>
  <c r="AF3791" i="14"/>
  <c r="P3780" i="14"/>
  <c r="R3780" i="14" s="1"/>
  <c r="AF3780" i="14"/>
  <c r="O3791" i="14"/>
  <c r="AE3791" i="14"/>
  <c r="P3782" i="14"/>
  <c r="R3782" i="14" s="1"/>
  <c r="AF3782" i="14"/>
  <c r="P3783" i="14"/>
  <c r="R3783" i="14" s="1"/>
  <c r="AF3783" i="14"/>
  <c r="P3784" i="14"/>
  <c r="R3784" i="14" s="1"/>
  <c r="AF3784" i="14"/>
  <c r="P3785" i="14"/>
  <c r="R3785" i="14" s="1"/>
  <c r="AF3785" i="14"/>
  <c r="P3786" i="14"/>
  <c r="R3786" i="14" s="1"/>
  <c r="AF3786" i="14"/>
  <c r="P3787" i="14"/>
  <c r="R3787" i="14" s="1"/>
  <c r="AF3787" i="14"/>
  <c r="P3788" i="14"/>
  <c r="R3788" i="14" s="1"/>
  <c r="AF3788" i="14"/>
  <c r="P3789" i="14"/>
  <c r="R3789" i="14" s="1"/>
  <c r="AF3789" i="14"/>
  <c r="P3790" i="14"/>
  <c r="R3790" i="14" s="1"/>
  <c r="AF3790" i="14"/>
  <c r="Y3787" i="14"/>
  <c r="Y3790" i="14"/>
  <c r="Y3780" i="14"/>
  <c r="AB3791" i="14"/>
  <c r="Y3786" i="14"/>
  <c r="Z3787" i="14"/>
  <c r="Y3782" i="14"/>
  <c r="Y3783" i="14"/>
  <c r="Z3785" i="14"/>
  <c r="Z3781" i="14"/>
  <c r="Y3784" i="14"/>
  <c r="Z3791" i="14"/>
  <c r="Y3788" i="14"/>
  <c r="AA3791" i="14"/>
  <c r="AB3790" i="14"/>
  <c r="Z3790" i="14"/>
  <c r="AA3790" i="14"/>
  <c r="AB3789" i="14"/>
  <c r="Y3789" i="14"/>
  <c r="Z3789" i="14"/>
  <c r="S3789" i="14"/>
  <c r="AA3789" i="14"/>
  <c r="Z3788" i="14"/>
  <c r="AB3788" i="14"/>
  <c r="O3788" i="14"/>
  <c r="AB3787" i="14"/>
  <c r="AA3787" i="14"/>
  <c r="AB3786" i="14"/>
  <c r="Z3786" i="14"/>
  <c r="AA3786" i="14"/>
  <c r="Y3785" i="14"/>
  <c r="AB3785" i="14"/>
  <c r="AA3785" i="14"/>
  <c r="Z3784" i="14"/>
  <c r="AB3784" i="14"/>
  <c r="AA3784" i="14"/>
  <c r="Z3783" i="14"/>
  <c r="AB3783" i="14"/>
  <c r="AA3783" i="14"/>
  <c r="AB3782" i="14"/>
  <c r="Z3782" i="14"/>
  <c r="AA3782" i="14"/>
  <c r="AB3781" i="14"/>
  <c r="AA3781" i="14"/>
  <c r="Z3780" i="14"/>
  <c r="AB3780" i="14"/>
  <c r="AA3780" i="14"/>
  <c r="I3779" i="14"/>
  <c r="L3779" i="14"/>
  <c r="M3779" i="14"/>
  <c r="AG3779" i="14" s="1"/>
  <c r="N3779" i="14"/>
  <c r="AH3779" i="14" s="1"/>
  <c r="U3779" i="14"/>
  <c r="V3779" i="14"/>
  <c r="W3779" i="14"/>
  <c r="X3779" i="14"/>
  <c r="I3778" i="14"/>
  <c r="L3778" i="14"/>
  <c r="M3778" i="14"/>
  <c r="AG3778" i="14" s="1"/>
  <c r="N3778" i="14"/>
  <c r="AH3778" i="14" s="1"/>
  <c r="U3778" i="14"/>
  <c r="V3778" i="14"/>
  <c r="W3778" i="14"/>
  <c r="X3778" i="14"/>
  <c r="I3777" i="14"/>
  <c r="L3777" i="14"/>
  <c r="M3777" i="14"/>
  <c r="AG3777" i="14" s="1"/>
  <c r="N3777" i="14"/>
  <c r="AH3777" i="14" s="1"/>
  <c r="U3777" i="14"/>
  <c r="V3777" i="14"/>
  <c r="W3777" i="14"/>
  <c r="X3777" i="14"/>
  <c r="I3776" i="14"/>
  <c r="L3776" i="14"/>
  <c r="M3776" i="14"/>
  <c r="AG3776" i="14" s="1"/>
  <c r="N3776" i="14"/>
  <c r="AH3776" i="14" s="1"/>
  <c r="U3776" i="14"/>
  <c r="V3776" i="14"/>
  <c r="W3776" i="14"/>
  <c r="X3776" i="14"/>
  <c r="I3775" i="14"/>
  <c r="L3775" i="14"/>
  <c r="M3775" i="14"/>
  <c r="AG3775" i="14" s="1"/>
  <c r="N3775" i="14"/>
  <c r="AH3775" i="14" s="1"/>
  <c r="U3775" i="14"/>
  <c r="V3775" i="14"/>
  <c r="W3775" i="14"/>
  <c r="X3775" i="14"/>
  <c r="I3774" i="14"/>
  <c r="L3774" i="14"/>
  <c r="M3774" i="14"/>
  <c r="AG3774" i="14" s="1"/>
  <c r="N3774" i="14"/>
  <c r="AH3774" i="14" s="1"/>
  <c r="V3774" i="14"/>
  <c r="W3774" i="14"/>
  <c r="X3774" i="14"/>
  <c r="I3773" i="14"/>
  <c r="L3773" i="14"/>
  <c r="M3773" i="14"/>
  <c r="AG3773" i="14" s="1"/>
  <c r="N3773" i="14"/>
  <c r="AH3773" i="14" s="1"/>
  <c r="V3773" i="14"/>
  <c r="W3773" i="14"/>
  <c r="X3773" i="14"/>
  <c r="I3772" i="14"/>
  <c r="L3772" i="14"/>
  <c r="M3772" i="14"/>
  <c r="AG3772" i="14" s="1"/>
  <c r="N3772" i="14"/>
  <c r="AH3772" i="14" s="1"/>
  <c r="U3772" i="14"/>
  <c r="V3772" i="14"/>
  <c r="W3772" i="14"/>
  <c r="X3772" i="14"/>
  <c r="I3771" i="14"/>
  <c r="L3771" i="14"/>
  <c r="M3771" i="14"/>
  <c r="AG3771" i="14" s="1"/>
  <c r="N3771" i="14"/>
  <c r="AH3771" i="14" s="1"/>
  <c r="U3771" i="14"/>
  <c r="V3771" i="14"/>
  <c r="W3771" i="14"/>
  <c r="X3771" i="14"/>
  <c r="AD3774" i="14" l="1"/>
  <c r="AD3775" i="14"/>
  <c r="AD3776" i="14"/>
  <c r="AD3777" i="14"/>
  <c r="AD3778" i="14"/>
  <c r="AD3779" i="14"/>
  <c r="AD3773" i="14"/>
  <c r="AC3774" i="14"/>
  <c r="AC3775" i="14"/>
  <c r="AC3776" i="14"/>
  <c r="AC3777" i="14"/>
  <c r="AC3779" i="14"/>
  <c r="AC3771" i="14"/>
  <c r="AC3772" i="14"/>
  <c r="AD3771" i="14"/>
  <c r="AD3772" i="14"/>
  <c r="AC3773" i="14"/>
  <c r="T3785" i="14"/>
  <c r="Y3778" i="14"/>
  <c r="AC3778" i="14"/>
  <c r="Q3782" i="14"/>
  <c r="Q3784" i="14"/>
  <c r="Q3780" i="14"/>
  <c r="Q3785" i="14"/>
  <c r="S3787" i="14"/>
  <c r="Q3781" i="14"/>
  <c r="S3783" i="14"/>
  <c r="T3783" i="14"/>
  <c r="S3791" i="14"/>
  <c r="Q3791" i="14"/>
  <c r="T3780" i="14"/>
  <c r="R3781" i="14"/>
  <c r="T3782" i="14"/>
  <c r="T3787" i="14"/>
  <c r="T3791" i="14"/>
  <c r="T3789" i="14"/>
  <c r="T3790" i="14"/>
  <c r="Q3790" i="14"/>
  <c r="S3786" i="14"/>
  <c r="T3784" i="14"/>
  <c r="T3788" i="14"/>
  <c r="T3786" i="14"/>
  <c r="O3771" i="14"/>
  <c r="S3771" i="14" s="1"/>
  <c r="AE3771" i="14"/>
  <c r="O3772" i="14"/>
  <c r="Q3772" i="14" s="1"/>
  <c r="AE3772" i="14"/>
  <c r="P3773" i="14"/>
  <c r="R3773" i="14" s="1"/>
  <c r="AF3773" i="14"/>
  <c r="O3774" i="14"/>
  <c r="S3774" i="14" s="1"/>
  <c r="AE3774" i="14"/>
  <c r="O3775" i="14"/>
  <c r="Q3775" i="14" s="1"/>
  <c r="AE3775" i="14"/>
  <c r="O3776" i="14"/>
  <c r="Q3776" i="14" s="1"/>
  <c r="AE3776" i="14"/>
  <c r="O3777" i="14"/>
  <c r="Q3777" i="14" s="1"/>
  <c r="AE3777" i="14"/>
  <c r="P3778" i="14"/>
  <c r="T3778" i="14" s="1"/>
  <c r="AF3778" i="14"/>
  <c r="P3779" i="14"/>
  <c r="T3779" i="14" s="1"/>
  <c r="AF3779" i="14"/>
  <c r="P3774" i="14"/>
  <c r="R3774" i="14" s="1"/>
  <c r="AF3774" i="14"/>
  <c r="P3775" i="14"/>
  <c r="R3775" i="14" s="1"/>
  <c r="AF3775" i="14"/>
  <c r="P3776" i="14"/>
  <c r="R3776" i="14" s="1"/>
  <c r="AF3776" i="14"/>
  <c r="P3777" i="14"/>
  <c r="R3777" i="14" s="1"/>
  <c r="AF3777" i="14"/>
  <c r="P3771" i="14"/>
  <c r="R3771" i="14" s="1"/>
  <c r="AF3771" i="14"/>
  <c r="P3772" i="14"/>
  <c r="R3772" i="14" s="1"/>
  <c r="AF3772" i="14"/>
  <c r="O3773" i="14"/>
  <c r="Q3773" i="14" s="1"/>
  <c r="AE3773" i="14"/>
  <c r="O3778" i="14"/>
  <c r="Q3778" i="14" s="1"/>
  <c r="AE3778" i="14"/>
  <c r="O3779" i="14"/>
  <c r="S3779" i="14" s="1"/>
  <c r="AE3779" i="14"/>
  <c r="Y3777" i="14"/>
  <c r="Y3779" i="14"/>
  <c r="Y3774" i="14"/>
  <c r="Y3775" i="14"/>
  <c r="S3788" i="14"/>
  <c r="Q3788" i="14"/>
  <c r="Z3771" i="14"/>
  <c r="Y3772" i="14"/>
  <c r="Y3776" i="14"/>
  <c r="Y3771" i="14"/>
  <c r="Z3772" i="14"/>
  <c r="Z3776" i="14"/>
  <c r="R3779" i="14"/>
  <c r="Z3779" i="14"/>
  <c r="AB3779" i="14"/>
  <c r="AA3779" i="14"/>
  <c r="Z3778" i="14"/>
  <c r="AB3778" i="14"/>
  <c r="AA3778" i="14"/>
  <c r="AB3777" i="14"/>
  <c r="Z3777" i="14"/>
  <c r="AA3777" i="14"/>
  <c r="AB3776" i="14"/>
  <c r="AA3776" i="14"/>
  <c r="AB3775" i="14"/>
  <c r="Z3775" i="14"/>
  <c r="AA3775" i="14"/>
  <c r="AB3774" i="14"/>
  <c r="Z3774" i="14"/>
  <c r="AA3774" i="14"/>
  <c r="AB3773" i="14"/>
  <c r="Y3773" i="14"/>
  <c r="Z3773" i="14"/>
  <c r="AA3773" i="14"/>
  <c r="AB3772" i="14"/>
  <c r="AA3772" i="14"/>
  <c r="AB3771" i="14"/>
  <c r="AA3771" i="14"/>
  <c r="I3770" i="14"/>
  <c r="L3770" i="14"/>
  <c r="M3770" i="14"/>
  <c r="AG3770" i="14" s="1"/>
  <c r="N3770" i="14"/>
  <c r="AH3770" i="14" s="1"/>
  <c r="U3770" i="14"/>
  <c r="V3770" i="14"/>
  <c r="W3770" i="14"/>
  <c r="X3770" i="14"/>
  <c r="I3769" i="14"/>
  <c r="L3769" i="14"/>
  <c r="M3769" i="14"/>
  <c r="AG3769" i="14" s="1"/>
  <c r="N3769" i="14"/>
  <c r="AH3769" i="14" s="1"/>
  <c r="U3769" i="14"/>
  <c r="V3769" i="14"/>
  <c r="W3769" i="14"/>
  <c r="X3769" i="14"/>
  <c r="I3768" i="14"/>
  <c r="L3768" i="14"/>
  <c r="M3768" i="14"/>
  <c r="AG3768" i="14" s="1"/>
  <c r="N3768" i="14"/>
  <c r="AH3768" i="14" s="1"/>
  <c r="U3768" i="14"/>
  <c r="V3768" i="14"/>
  <c r="W3768" i="14"/>
  <c r="X3768" i="14"/>
  <c r="L3767" i="14"/>
  <c r="M3767" i="14"/>
  <c r="AG3767" i="14" s="1"/>
  <c r="N3767" i="14"/>
  <c r="AH3767" i="14" s="1"/>
  <c r="U3767" i="14"/>
  <c r="V3767" i="14"/>
  <c r="W3767" i="14"/>
  <c r="X3767" i="14"/>
  <c r="L3766" i="14"/>
  <c r="M3766" i="14"/>
  <c r="AG3766" i="14" s="1"/>
  <c r="N3766" i="14"/>
  <c r="AH3766" i="14" s="1"/>
  <c r="U3766" i="14"/>
  <c r="V3766" i="14"/>
  <c r="W3766" i="14"/>
  <c r="X3766" i="14"/>
  <c r="L3765" i="14"/>
  <c r="M3765" i="14"/>
  <c r="AG3765" i="14" s="1"/>
  <c r="N3765" i="14"/>
  <c r="AH3765" i="14" s="1"/>
  <c r="U3765" i="14"/>
  <c r="V3765" i="14"/>
  <c r="W3765" i="14"/>
  <c r="X3765" i="14"/>
  <c r="I3764" i="14"/>
  <c r="L3764" i="14"/>
  <c r="M3764" i="14"/>
  <c r="AG3764" i="14" s="1"/>
  <c r="N3764" i="14"/>
  <c r="AH3764" i="14" s="1"/>
  <c r="U3764" i="14"/>
  <c r="V3764" i="14"/>
  <c r="W3764" i="14"/>
  <c r="X3764" i="14"/>
  <c r="I3763" i="14"/>
  <c r="L3763" i="14"/>
  <c r="M3763" i="14"/>
  <c r="AG3763" i="14" s="1"/>
  <c r="N3763" i="14"/>
  <c r="AH3763" i="14" s="1"/>
  <c r="U3763" i="14"/>
  <c r="V3763" i="14"/>
  <c r="W3763" i="14"/>
  <c r="X3763" i="14"/>
  <c r="L3762" i="14"/>
  <c r="M3762" i="14"/>
  <c r="AG3762" i="14" s="1"/>
  <c r="N3762" i="14"/>
  <c r="AH3762" i="14" s="1"/>
  <c r="U3762" i="14"/>
  <c r="V3762" i="14"/>
  <c r="W3762" i="14"/>
  <c r="X3762" i="14"/>
  <c r="L3761" i="14"/>
  <c r="M3761" i="14"/>
  <c r="AG3761" i="14" s="1"/>
  <c r="N3761" i="14"/>
  <c r="AH3761" i="14" s="1"/>
  <c r="U3761" i="14"/>
  <c r="V3761" i="14"/>
  <c r="W3761" i="14"/>
  <c r="X3761" i="14"/>
  <c r="I3760" i="14"/>
  <c r="L3760" i="14"/>
  <c r="M3760" i="14"/>
  <c r="AG3760" i="14" s="1"/>
  <c r="N3760" i="14"/>
  <c r="AH3760" i="14" s="1"/>
  <c r="U3760" i="14"/>
  <c r="V3760" i="14"/>
  <c r="W3760" i="14"/>
  <c r="X3760" i="14"/>
  <c r="I3759" i="14"/>
  <c r="L3759" i="14"/>
  <c r="M3759" i="14"/>
  <c r="AG3759" i="14" s="1"/>
  <c r="N3759" i="14"/>
  <c r="AH3759" i="14" s="1"/>
  <c r="U3759" i="14"/>
  <c r="V3759" i="14"/>
  <c r="W3759" i="14"/>
  <c r="X3759" i="14"/>
  <c r="I3758" i="14"/>
  <c r="L3758" i="14"/>
  <c r="M3758" i="14"/>
  <c r="AG3758" i="14" s="1"/>
  <c r="N3758" i="14"/>
  <c r="AH3758" i="14" s="1"/>
  <c r="U3758" i="14"/>
  <c r="V3758" i="14"/>
  <c r="W3758" i="14"/>
  <c r="X3758" i="14"/>
  <c r="I3757" i="14"/>
  <c r="L3757" i="14"/>
  <c r="M3757" i="14"/>
  <c r="AG3757" i="14" s="1"/>
  <c r="N3757" i="14"/>
  <c r="AH3757" i="14" s="1"/>
  <c r="U3757" i="14"/>
  <c r="V3757" i="14"/>
  <c r="W3757" i="14"/>
  <c r="X3757" i="14"/>
  <c r="I3756" i="14"/>
  <c r="L3756" i="14"/>
  <c r="M3756" i="14"/>
  <c r="AG3756" i="14" s="1"/>
  <c r="N3756" i="14"/>
  <c r="AH3756" i="14" s="1"/>
  <c r="U3756" i="14"/>
  <c r="V3756" i="14"/>
  <c r="W3756" i="14"/>
  <c r="X3756" i="14"/>
  <c r="I3755" i="14"/>
  <c r="L3755" i="14"/>
  <c r="M3755" i="14"/>
  <c r="AG3755" i="14" s="1"/>
  <c r="N3755" i="14"/>
  <c r="AH3755" i="14" s="1"/>
  <c r="U3755" i="14"/>
  <c r="V3755" i="14"/>
  <c r="W3755" i="14"/>
  <c r="X3755" i="14"/>
  <c r="I3754" i="14"/>
  <c r="L3754" i="14"/>
  <c r="M3754" i="14"/>
  <c r="AG3754" i="14" s="1"/>
  <c r="N3754" i="14"/>
  <c r="AH3754" i="14" s="1"/>
  <c r="U3754" i="14"/>
  <c r="V3754" i="14"/>
  <c r="W3754" i="14"/>
  <c r="X3754" i="14"/>
  <c r="I3753" i="14"/>
  <c r="L3753" i="14"/>
  <c r="M3753" i="14"/>
  <c r="AG3753" i="14" s="1"/>
  <c r="N3753" i="14"/>
  <c r="AH3753" i="14" s="1"/>
  <c r="U3753" i="14"/>
  <c r="V3753" i="14"/>
  <c r="W3753" i="14"/>
  <c r="X3753" i="14"/>
  <c r="I3752" i="14"/>
  <c r="L3752" i="14"/>
  <c r="M3752" i="14"/>
  <c r="AG3752" i="14" s="1"/>
  <c r="N3752" i="14"/>
  <c r="AH3752" i="14" s="1"/>
  <c r="U3752" i="14"/>
  <c r="V3752" i="14"/>
  <c r="W3752" i="14"/>
  <c r="X3752" i="14"/>
  <c r="L3751" i="14"/>
  <c r="M3751" i="14"/>
  <c r="AG3751" i="14" s="1"/>
  <c r="N3751" i="14"/>
  <c r="AH3751" i="14" s="1"/>
  <c r="U3751" i="14"/>
  <c r="V3751" i="14"/>
  <c r="W3751" i="14"/>
  <c r="X3751" i="14"/>
  <c r="I3750" i="14"/>
  <c r="L3750" i="14"/>
  <c r="M3750" i="14"/>
  <c r="AG3750" i="14" s="1"/>
  <c r="N3750" i="14"/>
  <c r="AH3750" i="14" s="1"/>
  <c r="U3750" i="14"/>
  <c r="V3750" i="14"/>
  <c r="W3750" i="14"/>
  <c r="X3750" i="14"/>
  <c r="AC3751" i="14" l="1"/>
  <c r="AD3764" i="14"/>
  <c r="AD3752" i="14"/>
  <c r="AD3753" i="14"/>
  <c r="AD3754" i="14"/>
  <c r="AD3755" i="14"/>
  <c r="AD3756" i="14"/>
  <c r="AD3757" i="14"/>
  <c r="AD3758" i="14"/>
  <c r="AD3759" i="14"/>
  <c r="AD3760" i="14"/>
  <c r="AD3761" i="14"/>
  <c r="AC3762" i="14"/>
  <c r="AD3767" i="14"/>
  <c r="AC3769" i="14"/>
  <c r="AC3770" i="14"/>
  <c r="AD3750" i="14"/>
  <c r="AD3751" i="14"/>
  <c r="AC3752" i="14"/>
  <c r="AC3753" i="14"/>
  <c r="AC3754" i="14"/>
  <c r="AC3755" i="14"/>
  <c r="AC3756" i="14"/>
  <c r="AC3757" i="14"/>
  <c r="AC3758" i="14"/>
  <c r="AC3759" i="14"/>
  <c r="AC3760" i="14"/>
  <c r="AC3761" i="14"/>
  <c r="AD3766" i="14"/>
  <c r="AC3767" i="14"/>
  <c r="AC3750" i="14"/>
  <c r="AD3763" i="14"/>
  <c r="AD3765" i="14"/>
  <c r="AC3766" i="14"/>
  <c r="AD3762" i="14"/>
  <c r="AC3763" i="14"/>
  <c r="AC3764" i="14"/>
  <c r="AC3765" i="14"/>
  <c r="AD3768" i="14"/>
  <c r="AD3769" i="14"/>
  <c r="AD3770" i="14"/>
  <c r="AA3768" i="14"/>
  <c r="AC3768" i="14"/>
  <c r="Q3774" i="14"/>
  <c r="S3776" i="14"/>
  <c r="Q3771" i="14"/>
  <c r="T3773" i="14"/>
  <c r="T3772" i="14"/>
  <c r="S3775" i="14"/>
  <c r="S3777" i="14"/>
  <c r="S3778" i="14"/>
  <c r="T3777" i="14"/>
  <c r="T3775" i="14"/>
  <c r="R3778" i="14"/>
  <c r="T3771" i="14"/>
  <c r="S3773" i="14"/>
  <c r="T3776" i="14"/>
  <c r="Q3779" i="14"/>
  <c r="T3774" i="14"/>
  <c r="S3772" i="14"/>
  <c r="O3763" i="14"/>
  <c r="Q3763" i="14" s="1"/>
  <c r="AE3763" i="14"/>
  <c r="P3750" i="14"/>
  <c r="R3750" i="14" s="1"/>
  <c r="AF3750" i="14"/>
  <c r="P3751" i="14"/>
  <c r="R3751" i="14" s="1"/>
  <c r="AF3751" i="14"/>
  <c r="O3752" i="14"/>
  <c r="S3752" i="14" s="1"/>
  <c r="AE3752" i="14"/>
  <c r="O3753" i="14"/>
  <c r="Q3753" i="14" s="1"/>
  <c r="AE3753" i="14"/>
  <c r="O3754" i="14"/>
  <c r="Q3754" i="14" s="1"/>
  <c r="AE3754" i="14"/>
  <c r="O3755" i="14"/>
  <c r="Q3755" i="14" s="1"/>
  <c r="AE3755" i="14"/>
  <c r="O3756" i="14"/>
  <c r="S3756" i="14" s="1"/>
  <c r="AE3756" i="14"/>
  <c r="O3757" i="14"/>
  <c r="Q3757" i="14" s="1"/>
  <c r="AE3757" i="14"/>
  <c r="O3758" i="14"/>
  <c r="S3758" i="14" s="1"/>
  <c r="AE3758" i="14"/>
  <c r="O3759" i="14"/>
  <c r="Q3759" i="14" s="1"/>
  <c r="AE3759" i="14"/>
  <c r="O3760" i="14"/>
  <c r="Q3760" i="14" s="1"/>
  <c r="AE3760" i="14"/>
  <c r="O3761" i="14"/>
  <c r="Q3761" i="14" s="1"/>
  <c r="AE3761" i="14"/>
  <c r="P3766" i="14"/>
  <c r="T3766" i="14" s="1"/>
  <c r="AF3766" i="14"/>
  <c r="O3767" i="14"/>
  <c r="Q3767" i="14" s="1"/>
  <c r="AE3767" i="14"/>
  <c r="O3768" i="14"/>
  <c r="Q3768" i="14" s="1"/>
  <c r="AE3768" i="14"/>
  <c r="O3769" i="14"/>
  <c r="Q3769" i="14" s="1"/>
  <c r="AE3769" i="14"/>
  <c r="AA3770" i="14"/>
  <c r="AE3770" i="14"/>
  <c r="O3750" i="14"/>
  <c r="Q3750" i="14" s="1"/>
  <c r="AE3750" i="14"/>
  <c r="O3751" i="14"/>
  <c r="S3751" i="14" s="1"/>
  <c r="AE3751" i="14"/>
  <c r="P3763" i="14"/>
  <c r="T3763" i="14" s="1"/>
  <c r="AF3763" i="14"/>
  <c r="P3764" i="14"/>
  <c r="R3764" i="14" s="1"/>
  <c r="AF3764" i="14"/>
  <c r="P3765" i="14"/>
  <c r="R3765" i="14" s="1"/>
  <c r="AF3765" i="14"/>
  <c r="O3766" i="14"/>
  <c r="Q3766" i="14" s="1"/>
  <c r="AE3766" i="14"/>
  <c r="P3762" i="14"/>
  <c r="R3762" i="14" s="1"/>
  <c r="AF3762" i="14"/>
  <c r="O3764" i="14"/>
  <c r="Q3764" i="14" s="1"/>
  <c r="AE3764" i="14"/>
  <c r="O3765" i="14"/>
  <c r="Q3765" i="14" s="1"/>
  <c r="AE3765" i="14"/>
  <c r="P3752" i="14"/>
  <c r="R3752" i="14" s="1"/>
  <c r="AF3752" i="14"/>
  <c r="P3753" i="14"/>
  <c r="R3753" i="14" s="1"/>
  <c r="AF3753" i="14"/>
  <c r="P3754" i="14"/>
  <c r="R3754" i="14" s="1"/>
  <c r="AF3754" i="14"/>
  <c r="P3755" i="14"/>
  <c r="R3755" i="14" s="1"/>
  <c r="AF3755" i="14"/>
  <c r="P3756" i="14"/>
  <c r="R3756" i="14" s="1"/>
  <c r="AF3756" i="14"/>
  <c r="P3757" i="14"/>
  <c r="R3757" i="14" s="1"/>
  <c r="AF3757" i="14"/>
  <c r="P3758" i="14"/>
  <c r="R3758" i="14" s="1"/>
  <c r="AF3758" i="14"/>
  <c r="P3759" i="14"/>
  <c r="R3759" i="14" s="1"/>
  <c r="AF3759" i="14"/>
  <c r="P3760" i="14"/>
  <c r="R3760" i="14" s="1"/>
  <c r="AF3760" i="14"/>
  <c r="P3761" i="14"/>
  <c r="R3761" i="14" s="1"/>
  <c r="AF3761" i="14"/>
  <c r="AA3762" i="14"/>
  <c r="AE3762" i="14"/>
  <c r="P3767" i="14"/>
  <c r="T3767" i="14" s="1"/>
  <c r="AF3767" i="14"/>
  <c r="P3768" i="14"/>
  <c r="T3768" i="14" s="1"/>
  <c r="AF3768" i="14"/>
  <c r="P3769" i="14"/>
  <c r="R3769" i="14" s="1"/>
  <c r="AF3769" i="14"/>
  <c r="P3770" i="14"/>
  <c r="T3770" i="14" s="1"/>
  <c r="AF3770" i="14"/>
  <c r="Y3765" i="14"/>
  <c r="Z3750" i="14"/>
  <c r="Y3760" i="14"/>
  <c r="Y3769" i="14"/>
  <c r="Y3757" i="14"/>
  <c r="Y3761" i="14"/>
  <c r="Y3753" i="14"/>
  <c r="Y3764" i="14"/>
  <c r="Y3755" i="14"/>
  <c r="Y3766" i="14"/>
  <c r="Y3756" i="14"/>
  <c r="Y3751" i="14"/>
  <c r="Y3752" i="14"/>
  <c r="Y3759" i="14"/>
  <c r="Y3763" i="14"/>
  <c r="Y3767" i="14"/>
  <c r="Y3750" i="14"/>
  <c r="Z3751" i="14"/>
  <c r="Z3755" i="14"/>
  <c r="Y3758" i="14"/>
  <c r="Y3762" i="14"/>
  <c r="Y3770" i="14"/>
  <c r="R3770" i="14"/>
  <c r="Z3770" i="14"/>
  <c r="AB3770" i="14"/>
  <c r="O3770" i="14"/>
  <c r="Z3769" i="14"/>
  <c r="AB3769" i="14"/>
  <c r="AA3769" i="14"/>
  <c r="Y3768" i="14"/>
  <c r="Z3768" i="14"/>
  <c r="AB3768" i="14"/>
  <c r="R3767" i="14"/>
  <c r="Z3767" i="14"/>
  <c r="AB3767" i="14"/>
  <c r="AA3767" i="14"/>
  <c r="Z3766" i="14"/>
  <c r="AB3766" i="14"/>
  <c r="AA3766" i="14"/>
  <c r="Z3765" i="14"/>
  <c r="AB3765" i="14"/>
  <c r="AA3765" i="14"/>
  <c r="AB3764" i="14"/>
  <c r="Z3764" i="14"/>
  <c r="AA3764" i="14"/>
  <c r="Z3763" i="14"/>
  <c r="AB3763" i="14"/>
  <c r="AA3763" i="14"/>
  <c r="Z3762" i="14"/>
  <c r="AB3762" i="14"/>
  <c r="O3762" i="14"/>
  <c r="AB3761" i="14"/>
  <c r="Z3761" i="14"/>
  <c r="AA3761" i="14"/>
  <c r="AB3760" i="14"/>
  <c r="Z3760" i="14"/>
  <c r="AA3760" i="14"/>
  <c r="Z3759" i="14"/>
  <c r="AB3759" i="14"/>
  <c r="AA3759" i="14"/>
  <c r="AB3758" i="14"/>
  <c r="Z3758" i="14"/>
  <c r="AA3758" i="14"/>
  <c r="Z3757" i="14"/>
  <c r="AB3757" i="14"/>
  <c r="AA3757" i="14"/>
  <c r="AB3756" i="14"/>
  <c r="Z3756" i="14"/>
  <c r="AA3756" i="14"/>
  <c r="AB3755" i="14"/>
  <c r="AA3755" i="14"/>
  <c r="Z3754" i="14"/>
  <c r="Y3754" i="14"/>
  <c r="AB3754" i="14"/>
  <c r="AA3754" i="14"/>
  <c r="AB3753" i="14"/>
  <c r="Z3753" i="14"/>
  <c r="AA3753" i="14"/>
  <c r="Z3752" i="14"/>
  <c r="AB3752" i="14"/>
  <c r="AA3752" i="14"/>
  <c r="AB3751" i="14"/>
  <c r="AA3751" i="14"/>
  <c r="AB3750" i="14"/>
  <c r="AA3750" i="14"/>
  <c r="L3749" i="14"/>
  <c r="M3749" i="14"/>
  <c r="AG3749" i="14" s="1"/>
  <c r="N3749" i="14"/>
  <c r="AH3749" i="14" s="1"/>
  <c r="U3749" i="14"/>
  <c r="V3749" i="14"/>
  <c r="W3749" i="14"/>
  <c r="X3749" i="14"/>
  <c r="I3748" i="14"/>
  <c r="L3748" i="14"/>
  <c r="M3748" i="14"/>
  <c r="AG3748" i="14" s="1"/>
  <c r="N3748" i="14"/>
  <c r="AH3748" i="14" s="1"/>
  <c r="U3748" i="14"/>
  <c r="V3748" i="14"/>
  <c r="W3748" i="14"/>
  <c r="X3748" i="14"/>
  <c r="I3747" i="14"/>
  <c r="L3747" i="14"/>
  <c r="M3747" i="14"/>
  <c r="AG3747" i="14" s="1"/>
  <c r="N3747" i="14"/>
  <c r="AH3747" i="14" s="1"/>
  <c r="U3747" i="14"/>
  <c r="V3747" i="14"/>
  <c r="W3747" i="14"/>
  <c r="X3747" i="14"/>
  <c r="I3746" i="14"/>
  <c r="L3746" i="14"/>
  <c r="M3746" i="14"/>
  <c r="AG3746" i="14" s="1"/>
  <c r="N3746" i="14"/>
  <c r="AH3746" i="14" s="1"/>
  <c r="U3746" i="14"/>
  <c r="V3746" i="14"/>
  <c r="W3746" i="14"/>
  <c r="X3746" i="14"/>
  <c r="I3745" i="14"/>
  <c r="L3745" i="14"/>
  <c r="M3745" i="14"/>
  <c r="AG3745" i="14" s="1"/>
  <c r="N3745" i="14"/>
  <c r="AH3745" i="14" s="1"/>
  <c r="U3745" i="14"/>
  <c r="V3745" i="14"/>
  <c r="W3745" i="14"/>
  <c r="X3745" i="14"/>
  <c r="AC3746" i="14" l="1"/>
  <c r="AC3747" i="14"/>
  <c r="AC3748" i="14"/>
  <c r="AC3745" i="14"/>
  <c r="AC3749" i="14"/>
  <c r="AD3745" i="14"/>
  <c r="AD3747" i="14"/>
  <c r="AD3748" i="14"/>
  <c r="AD3749" i="14"/>
  <c r="Z3746" i="14"/>
  <c r="AD3746" i="14"/>
  <c r="S3753" i="14"/>
  <c r="T3754" i="14"/>
  <c r="T3762" i="14"/>
  <c r="S3767" i="14"/>
  <c r="T3755" i="14"/>
  <c r="R3763" i="14"/>
  <c r="S3750" i="14"/>
  <c r="T3751" i="14"/>
  <c r="T3761" i="14"/>
  <c r="S3763" i="14"/>
  <c r="T3753" i="14"/>
  <c r="S3755" i="14"/>
  <c r="T3757" i="14"/>
  <c r="S3761" i="14"/>
  <c r="S3765" i="14"/>
  <c r="T3765" i="14"/>
  <c r="S3769" i="14"/>
  <c r="T3769" i="14"/>
  <c r="S3757" i="14"/>
  <c r="S3759" i="14"/>
  <c r="T3759" i="14"/>
  <c r="Q3751" i="14"/>
  <c r="S3760" i="14"/>
  <c r="Q3756" i="14"/>
  <c r="T3750" i="14"/>
  <c r="S3764" i="14"/>
  <c r="R3768" i="14"/>
  <c r="Q3752" i="14"/>
  <c r="T3752" i="14"/>
  <c r="T3756" i="14"/>
  <c r="T3758" i="14"/>
  <c r="S3768" i="14"/>
  <c r="S3754" i="14"/>
  <c r="Q3758" i="14"/>
  <c r="T3760" i="14"/>
  <c r="T3764" i="14"/>
  <c r="S3766" i="14"/>
  <c r="R3766" i="14"/>
  <c r="P3745" i="14"/>
  <c r="R3745" i="14" s="1"/>
  <c r="AF3745" i="14"/>
  <c r="O3745" i="14"/>
  <c r="S3745" i="14" s="1"/>
  <c r="AE3745" i="14"/>
  <c r="P3746" i="14"/>
  <c r="T3746" i="14" s="1"/>
  <c r="AF3746" i="14"/>
  <c r="P3747" i="14"/>
  <c r="R3747" i="14" s="1"/>
  <c r="AF3747" i="14"/>
  <c r="P3748" i="14"/>
  <c r="T3748" i="14" s="1"/>
  <c r="AF3748" i="14"/>
  <c r="P3749" i="14"/>
  <c r="R3749" i="14" s="1"/>
  <c r="AF3749" i="14"/>
  <c r="O3746" i="14"/>
  <c r="Q3746" i="14" s="1"/>
  <c r="AE3746" i="14"/>
  <c r="O3747" i="14"/>
  <c r="Q3747" i="14" s="1"/>
  <c r="AE3747" i="14"/>
  <c r="O3748" i="14"/>
  <c r="Q3748" i="14" s="1"/>
  <c r="AE3748" i="14"/>
  <c r="O3749" i="14"/>
  <c r="S3749" i="14" s="1"/>
  <c r="AE3749" i="14"/>
  <c r="AB3745" i="14"/>
  <c r="Y3749" i="14"/>
  <c r="Y3747" i="14"/>
  <c r="Z3749" i="14"/>
  <c r="Q3770" i="14"/>
  <c r="S3770" i="14"/>
  <c r="Q3762" i="14"/>
  <c r="S3762" i="14"/>
  <c r="Z3747" i="14"/>
  <c r="AB3749" i="14"/>
  <c r="Z3748" i="14"/>
  <c r="Y3748" i="14"/>
  <c r="AB3748" i="14"/>
  <c r="AA3749" i="14"/>
  <c r="AA3748" i="14"/>
  <c r="AB3747" i="14"/>
  <c r="R3746" i="14"/>
  <c r="Y3746" i="14"/>
  <c r="AB3746" i="14"/>
  <c r="AA3747" i="14"/>
  <c r="AA3746" i="14"/>
  <c r="Z3745" i="14"/>
  <c r="Y3745" i="14"/>
  <c r="AA3745" i="14"/>
  <c r="L3744" i="14"/>
  <c r="M3744" i="14"/>
  <c r="AG3744" i="14" s="1"/>
  <c r="N3744" i="14"/>
  <c r="AH3744" i="14" s="1"/>
  <c r="U3744" i="14"/>
  <c r="V3744" i="14"/>
  <c r="W3744" i="14"/>
  <c r="X3744" i="14"/>
  <c r="I3743" i="14"/>
  <c r="L3743" i="14"/>
  <c r="M3743" i="14"/>
  <c r="AG3743" i="14" s="1"/>
  <c r="N3743" i="14"/>
  <c r="AH3743" i="14" s="1"/>
  <c r="U3743" i="14"/>
  <c r="V3743" i="14"/>
  <c r="W3743" i="14"/>
  <c r="X3743" i="14"/>
  <c r="AD3743" i="14" l="1"/>
  <c r="AD3744" i="14"/>
  <c r="AC3743" i="14"/>
  <c r="AC3744" i="14"/>
  <c r="S3747" i="14"/>
  <c r="T3747" i="14"/>
  <c r="Q3749" i="14"/>
  <c r="Q3745" i="14"/>
  <c r="S3748" i="14"/>
  <c r="T3745" i="14"/>
  <c r="S3746" i="14"/>
  <c r="R3748" i="14"/>
  <c r="T3749" i="14"/>
  <c r="O3743" i="14"/>
  <c r="S3743" i="14" s="1"/>
  <c r="AE3743" i="14"/>
  <c r="O3744" i="14"/>
  <c r="Q3744" i="14" s="1"/>
  <c r="AE3744" i="14"/>
  <c r="P3743" i="14"/>
  <c r="R3743" i="14" s="1"/>
  <c r="AF3743" i="14"/>
  <c r="P3744" i="14"/>
  <c r="T3744" i="14" s="1"/>
  <c r="AF3744" i="14"/>
  <c r="Y3743" i="14"/>
  <c r="Y3744" i="14"/>
  <c r="R3744" i="14"/>
  <c r="Z3744" i="14"/>
  <c r="AB3744" i="14"/>
  <c r="AA3744" i="14"/>
  <c r="Z3743" i="14"/>
  <c r="AB3743" i="14"/>
  <c r="AA3743" i="14"/>
  <c r="I3742" i="14"/>
  <c r="L3742" i="14"/>
  <c r="M3742" i="14"/>
  <c r="AG3742" i="14" s="1"/>
  <c r="N3742" i="14"/>
  <c r="AH3742" i="14" s="1"/>
  <c r="U3742" i="14"/>
  <c r="V3742" i="14"/>
  <c r="W3742" i="14"/>
  <c r="X3742" i="14"/>
  <c r="I3741" i="14"/>
  <c r="L3741" i="14"/>
  <c r="M3741" i="14"/>
  <c r="AG3741" i="14" s="1"/>
  <c r="N3741" i="14"/>
  <c r="AH3741" i="14" s="1"/>
  <c r="U3741" i="14"/>
  <c r="V3741" i="14"/>
  <c r="W3741" i="14"/>
  <c r="X3741" i="14"/>
  <c r="L3740" i="14"/>
  <c r="M3740" i="14"/>
  <c r="AG3740" i="14" s="1"/>
  <c r="N3740" i="14"/>
  <c r="AH3740" i="14" s="1"/>
  <c r="U3740" i="14"/>
  <c r="V3740" i="14"/>
  <c r="W3740" i="14"/>
  <c r="X3740" i="14"/>
  <c r="I3739" i="14"/>
  <c r="L3739" i="14"/>
  <c r="M3739" i="14"/>
  <c r="AG3739" i="14" s="1"/>
  <c r="N3739" i="14"/>
  <c r="AH3739" i="14" s="1"/>
  <c r="U3739" i="14"/>
  <c r="V3739" i="14"/>
  <c r="W3739" i="14"/>
  <c r="X3739" i="14"/>
  <c r="L3738" i="14"/>
  <c r="M3738" i="14"/>
  <c r="AG3738" i="14" s="1"/>
  <c r="N3738" i="14"/>
  <c r="AH3738" i="14" s="1"/>
  <c r="U3738" i="14"/>
  <c r="V3738" i="14"/>
  <c r="W3738" i="14"/>
  <c r="X3738" i="14"/>
  <c r="L3737" i="14"/>
  <c r="M3737" i="14"/>
  <c r="AG3737" i="14" s="1"/>
  <c r="N3737" i="14"/>
  <c r="AH3737" i="14" s="1"/>
  <c r="U3737" i="14"/>
  <c r="V3737" i="14"/>
  <c r="W3737" i="14"/>
  <c r="X3737" i="14"/>
  <c r="I3736" i="14"/>
  <c r="L3736" i="14"/>
  <c r="M3736" i="14"/>
  <c r="AG3736" i="14" s="1"/>
  <c r="N3736" i="14"/>
  <c r="AH3736" i="14" s="1"/>
  <c r="U3736" i="14"/>
  <c r="V3736" i="14"/>
  <c r="W3736" i="14"/>
  <c r="X3736" i="14"/>
  <c r="I3735" i="14"/>
  <c r="L3735" i="14"/>
  <c r="M3735" i="14"/>
  <c r="AG3735" i="14" s="1"/>
  <c r="N3735" i="14"/>
  <c r="AH3735" i="14" s="1"/>
  <c r="U3735" i="14"/>
  <c r="V3735" i="14"/>
  <c r="W3735" i="14"/>
  <c r="X3735" i="14"/>
  <c r="AD3735" i="14" l="1"/>
  <c r="AD3736" i="14"/>
  <c r="AD3737" i="14"/>
  <c r="AC3738" i="14"/>
  <c r="AD3738" i="14"/>
  <c r="AC3739" i="14"/>
  <c r="AC3740" i="14"/>
  <c r="AD3741" i="14"/>
  <c r="AD3742" i="14"/>
  <c r="AC3735" i="14"/>
  <c r="AC3736" i="14"/>
  <c r="AC3737" i="14"/>
  <c r="AD3739" i="14"/>
  <c r="AD3740" i="14"/>
  <c r="AC3741" i="14"/>
  <c r="Y3742" i="14"/>
  <c r="AC3742" i="14"/>
  <c r="Q3743" i="14"/>
  <c r="S3744" i="14"/>
  <c r="T3743" i="14"/>
  <c r="P3741" i="14"/>
  <c r="R3741" i="14" s="1"/>
  <c r="AF3741" i="14"/>
  <c r="P3739" i="14"/>
  <c r="R3739" i="14" s="1"/>
  <c r="AF3739" i="14"/>
  <c r="P3740" i="14"/>
  <c r="R3740" i="14" s="1"/>
  <c r="AF3740" i="14"/>
  <c r="O3741" i="14"/>
  <c r="Q3741" i="14" s="1"/>
  <c r="AE3741" i="14"/>
  <c r="P3742" i="14"/>
  <c r="R3742" i="14" s="1"/>
  <c r="AF3742" i="14"/>
  <c r="O3736" i="14"/>
  <c r="Q3736" i="14" s="1"/>
  <c r="AE3736" i="14"/>
  <c r="O3737" i="14"/>
  <c r="S3737" i="14" s="1"/>
  <c r="AE3737" i="14"/>
  <c r="P3738" i="14"/>
  <c r="R3738" i="14" s="1"/>
  <c r="AF3738" i="14"/>
  <c r="O3739" i="14"/>
  <c r="S3739" i="14" s="1"/>
  <c r="AE3739" i="14"/>
  <c r="O3740" i="14"/>
  <c r="Q3740" i="14" s="1"/>
  <c r="AE3740" i="14"/>
  <c r="O3742" i="14"/>
  <c r="Q3742" i="14" s="1"/>
  <c r="AE3742" i="14"/>
  <c r="O3735" i="14"/>
  <c r="S3735" i="14" s="1"/>
  <c r="AE3735" i="14"/>
  <c r="P3735" i="14"/>
  <c r="R3735" i="14" s="1"/>
  <c r="AF3735" i="14"/>
  <c r="P3736" i="14"/>
  <c r="R3736" i="14" s="1"/>
  <c r="AF3736" i="14"/>
  <c r="P3737" i="14"/>
  <c r="R3737" i="14" s="1"/>
  <c r="AF3737" i="14"/>
  <c r="O3738" i="14"/>
  <c r="Q3738" i="14" s="1"/>
  <c r="AE3738" i="14"/>
  <c r="Y3738" i="14"/>
  <c r="Y3740" i="14"/>
  <c r="Z3735" i="14"/>
  <c r="Y3737" i="14"/>
  <c r="Y3739" i="14"/>
  <c r="Y3736" i="14"/>
  <c r="AB3740" i="14"/>
  <c r="Y3735" i="14"/>
  <c r="Z3738" i="14"/>
  <c r="Z3736" i="14"/>
  <c r="Y3741" i="14"/>
  <c r="Z3742" i="14"/>
  <c r="AB3742" i="14"/>
  <c r="AA3742" i="14"/>
  <c r="AB3741" i="14"/>
  <c r="Z3741" i="14"/>
  <c r="AA3741" i="14"/>
  <c r="Z3740" i="14"/>
  <c r="AA3740" i="14"/>
  <c r="Z3739" i="14"/>
  <c r="AB3739" i="14"/>
  <c r="AA3739" i="14"/>
  <c r="AB3738" i="14"/>
  <c r="AA3738" i="14"/>
  <c r="AB3737" i="14"/>
  <c r="Z3737" i="14"/>
  <c r="AA3737" i="14"/>
  <c r="AB3736" i="14"/>
  <c r="AA3736" i="14"/>
  <c r="AB3735" i="14"/>
  <c r="AA3735" i="14"/>
  <c r="I3734" i="14"/>
  <c r="L3734" i="14"/>
  <c r="M3734" i="14"/>
  <c r="AG3734" i="14" s="1"/>
  <c r="N3734" i="14"/>
  <c r="AH3734" i="14" s="1"/>
  <c r="U3734" i="14"/>
  <c r="V3734" i="14"/>
  <c r="W3734" i="14"/>
  <c r="X3734" i="14"/>
  <c r="AD3734" i="14" l="1"/>
  <c r="AC3734" i="14"/>
  <c r="T3736" i="14"/>
  <c r="T3738" i="14"/>
  <c r="S3740" i="14"/>
  <c r="S3741" i="14"/>
  <c r="Q3735" i="14"/>
  <c r="S3736" i="14"/>
  <c r="T3739" i="14"/>
  <c r="S3738" i="14"/>
  <c r="T3742" i="14"/>
  <c r="Q3737" i="14"/>
  <c r="S3742" i="14"/>
  <c r="T3740" i="14"/>
  <c r="T3735" i="14"/>
  <c r="T3737" i="14"/>
  <c r="Q3739" i="14"/>
  <c r="T3741" i="14"/>
  <c r="O3734" i="14"/>
  <c r="S3734" i="14" s="1"/>
  <c r="AE3734" i="14"/>
  <c r="P3734" i="14"/>
  <c r="T3734" i="14" s="1"/>
  <c r="AF3734" i="14"/>
  <c r="Y3734" i="14"/>
  <c r="Z3734" i="14"/>
  <c r="R3734" i="14"/>
  <c r="AB3734" i="14"/>
  <c r="AA3734" i="14"/>
  <c r="I3733" i="14"/>
  <c r="L3733" i="14"/>
  <c r="M3733" i="14"/>
  <c r="AG3733" i="14" s="1"/>
  <c r="N3733" i="14"/>
  <c r="AH3733" i="14" s="1"/>
  <c r="U3733" i="14"/>
  <c r="V3733" i="14"/>
  <c r="W3733" i="14"/>
  <c r="X3733" i="14"/>
  <c r="I3732" i="14"/>
  <c r="L3732" i="14"/>
  <c r="M3732" i="14"/>
  <c r="AG3732" i="14" s="1"/>
  <c r="N3732" i="14"/>
  <c r="AH3732" i="14" s="1"/>
  <c r="U3732" i="14"/>
  <c r="V3732" i="14"/>
  <c r="W3732" i="14"/>
  <c r="X3732" i="14"/>
  <c r="I3731" i="14"/>
  <c r="L3731" i="14"/>
  <c r="M3731" i="14"/>
  <c r="AG3731" i="14" s="1"/>
  <c r="N3731" i="14"/>
  <c r="AH3731" i="14" s="1"/>
  <c r="U3731" i="14"/>
  <c r="V3731" i="14"/>
  <c r="W3731" i="14"/>
  <c r="X3731" i="14"/>
  <c r="I3730" i="14"/>
  <c r="L3730" i="14"/>
  <c r="M3730" i="14"/>
  <c r="AG3730" i="14" s="1"/>
  <c r="N3730" i="14"/>
  <c r="AH3730" i="14" s="1"/>
  <c r="U3730" i="14"/>
  <c r="V3730" i="14"/>
  <c r="W3730" i="14"/>
  <c r="X3730" i="14"/>
  <c r="Q3734" i="14" l="1"/>
  <c r="AD3730" i="14"/>
  <c r="AD3731" i="14"/>
  <c r="AD3732" i="14"/>
  <c r="AD3733" i="14"/>
  <c r="AC3730" i="14"/>
  <c r="AC3731" i="14"/>
  <c r="AC3732" i="14"/>
  <c r="AC3733" i="14"/>
  <c r="P3733" i="14"/>
  <c r="R3733" i="14" s="1"/>
  <c r="AF3733" i="14"/>
  <c r="P3730" i="14"/>
  <c r="R3730" i="14" s="1"/>
  <c r="AF3730" i="14"/>
  <c r="P3731" i="14"/>
  <c r="R3731" i="14" s="1"/>
  <c r="AF3731" i="14"/>
  <c r="Z3732" i="14"/>
  <c r="AF3732" i="14"/>
  <c r="O3733" i="14"/>
  <c r="S3733" i="14" s="1"/>
  <c r="AE3733" i="14"/>
  <c r="O3730" i="14"/>
  <c r="Q3730" i="14" s="1"/>
  <c r="AE3730" i="14"/>
  <c r="O3731" i="14"/>
  <c r="Q3731" i="14" s="1"/>
  <c r="AE3731" i="14"/>
  <c r="O3732" i="14"/>
  <c r="S3732" i="14" s="1"/>
  <c r="AE3732" i="14"/>
  <c r="Y3733" i="14"/>
  <c r="Y3732" i="14"/>
  <c r="P3732" i="14"/>
  <c r="R3732" i="14" s="1"/>
  <c r="Y3731" i="14"/>
  <c r="AB3732" i="14"/>
  <c r="Z3730" i="14"/>
  <c r="Y3730" i="14"/>
  <c r="AB3733" i="14"/>
  <c r="Z3733" i="14"/>
  <c r="AA3733" i="14"/>
  <c r="AA3732" i="14"/>
  <c r="AB3731" i="14"/>
  <c r="Z3731" i="14"/>
  <c r="AA3731" i="14"/>
  <c r="AB3730" i="14"/>
  <c r="AA3730" i="14"/>
  <c r="I3729" i="14"/>
  <c r="L3729" i="14"/>
  <c r="M3729" i="14"/>
  <c r="AG3729" i="14" s="1"/>
  <c r="N3729" i="14"/>
  <c r="AH3729" i="14" s="1"/>
  <c r="U3729" i="14"/>
  <c r="V3729" i="14"/>
  <c r="W3729" i="14"/>
  <c r="X3729" i="14"/>
  <c r="Z3729" i="14"/>
  <c r="AD3729" i="14" l="1"/>
  <c r="AC3729" i="14"/>
  <c r="T3731" i="14"/>
  <c r="Q3733" i="14"/>
  <c r="S3730" i="14"/>
  <c r="T3730" i="14"/>
  <c r="S3731" i="14"/>
  <c r="Q3732" i="14"/>
  <c r="T3733" i="14"/>
  <c r="P3729" i="14"/>
  <c r="R3729" i="14" s="1"/>
  <c r="AF3729" i="14"/>
  <c r="O3729" i="14"/>
  <c r="Q3729" i="14" s="1"/>
  <c r="AE3729" i="14"/>
  <c r="Y3729" i="14"/>
  <c r="T3732" i="14"/>
  <c r="AB3729" i="14"/>
  <c r="AA3729" i="14"/>
  <c r="I3728" i="14"/>
  <c r="L3728" i="14"/>
  <c r="M3728" i="14"/>
  <c r="AG3728" i="14" s="1"/>
  <c r="N3728" i="14"/>
  <c r="AH3728" i="14" s="1"/>
  <c r="U3728" i="14"/>
  <c r="V3728" i="14"/>
  <c r="W3728" i="14"/>
  <c r="X3728" i="14"/>
  <c r="I3727" i="14"/>
  <c r="L3727" i="14"/>
  <c r="M3727" i="14"/>
  <c r="AG3727" i="14" s="1"/>
  <c r="N3727" i="14"/>
  <c r="AH3727" i="14" s="1"/>
  <c r="U3727" i="14"/>
  <c r="V3727" i="14"/>
  <c r="W3727" i="14"/>
  <c r="X3727" i="14"/>
  <c r="AD3727" i="14" l="1"/>
  <c r="AD3728" i="14"/>
  <c r="AC3728" i="14"/>
  <c r="Y3727" i="14"/>
  <c r="AC3727" i="14"/>
  <c r="S3729" i="14"/>
  <c r="T3729" i="14"/>
  <c r="P3727" i="14"/>
  <c r="R3727" i="14" s="1"/>
  <c r="AF3727" i="14"/>
  <c r="P3728" i="14"/>
  <c r="R3728" i="14" s="1"/>
  <c r="AF3728" i="14"/>
  <c r="O3727" i="14"/>
  <c r="Q3727" i="14" s="1"/>
  <c r="AE3727" i="14"/>
  <c r="AA3728" i="14"/>
  <c r="AE3728" i="14"/>
  <c r="Z3727" i="14"/>
  <c r="AB3728" i="14"/>
  <c r="Y3728" i="14"/>
  <c r="Z3728" i="14"/>
  <c r="O3728" i="14"/>
  <c r="AB3727" i="14"/>
  <c r="AA3727" i="14"/>
  <c r="I3726" i="14"/>
  <c r="L3726" i="14"/>
  <c r="M3726" i="14"/>
  <c r="AG3726" i="14" s="1"/>
  <c r="N3726" i="14"/>
  <c r="AH3726" i="14" s="1"/>
  <c r="U3726" i="14"/>
  <c r="V3726" i="14"/>
  <c r="W3726" i="14"/>
  <c r="X3726" i="14"/>
  <c r="AC3726" i="14" l="1"/>
  <c r="AD3726" i="14"/>
  <c r="T3727" i="14"/>
  <c r="S3727" i="14"/>
  <c r="T3728" i="14"/>
  <c r="P3726" i="14"/>
  <c r="T3726" i="14" s="1"/>
  <c r="AF3726" i="14"/>
  <c r="O3726" i="14"/>
  <c r="S3726" i="14" s="1"/>
  <c r="AE3726" i="14"/>
  <c r="Y3726" i="14"/>
  <c r="Z3726" i="14"/>
  <c r="S3728" i="14"/>
  <c r="Q3728" i="14"/>
  <c r="AB3726" i="14"/>
  <c r="AA3726" i="14"/>
  <c r="I3725" i="14"/>
  <c r="L3725" i="14"/>
  <c r="M3725" i="14"/>
  <c r="AG3725" i="14" s="1"/>
  <c r="N3725" i="14"/>
  <c r="AH3725" i="14" s="1"/>
  <c r="U3725" i="14"/>
  <c r="V3725" i="14"/>
  <c r="W3725" i="14"/>
  <c r="X3725" i="14"/>
  <c r="I3724" i="14"/>
  <c r="L3724" i="14"/>
  <c r="M3724" i="14"/>
  <c r="AG3724" i="14" s="1"/>
  <c r="N3724" i="14"/>
  <c r="AH3724" i="14" s="1"/>
  <c r="U3724" i="14"/>
  <c r="V3724" i="14"/>
  <c r="W3724" i="14"/>
  <c r="X3724" i="14"/>
  <c r="I3723" i="14"/>
  <c r="L3723" i="14"/>
  <c r="M3723" i="14"/>
  <c r="AG3723" i="14" s="1"/>
  <c r="N3723" i="14"/>
  <c r="AH3723" i="14" s="1"/>
  <c r="U3723" i="14"/>
  <c r="V3723" i="14"/>
  <c r="W3723" i="14"/>
  <c r="X3723" i="14"/>
  <c r="I3722" i="14"/>
  <c r="L3722" i="14"/>
  <c r="M3722" i="14"/>
  <c r="AG3722" i="14" s="1"/>
  <c r="N3722" i="14"/>
  <c r="AH3722" i="14" s="1"/>
  <c r="U3722" i="14"/>
  <c r="V3722" i="14"/>
  <c r="W3722" i="14"/>
  <c r="X3722" i="14"/>
  <c r="I3721" i="14"/>
  <c r="L3721" i="14"/>
  <c r="M3721" i="14"/>
  <c r="AG3721" i="14" s="1"/>
  <c r="N3721" i="14"/>
  <c r="AH3721" i="14" s="1"/>
  <c r="U3721" i="14"/>
  <c r="V3721" i="14"/>
  <c r="W3721" i="14"/>
  <c r="X3721" i="14"/>
  <c r="I3720" i="14"/>
  <c r="L3720" i="14"/>
  <c r="M3720" i="14"/>
  <c r="AG3720" i="14" s="1"/>
  <c r="N3720" i="14"/>
  <c r="AH3720" i="14" s="1"/>
  <c r="U3720" i="14"/>
  <c r="V3720" i="14"/>
  <c r="W3720" i="14"/>
  <c r="X3720" i="14"/>
  <c r="I3719" i="14"/>
  <c r="L3719" i="14"/>
  <c r="M3719" i="14"/>
  <c r="AG3719" i="14" s="1"/>
  <c r="N3719" i="14"/>
  <c r="AH3719" i="14" s="1"/>
  <c r="U3719" i="14"/>
  <c r="V3719" i="14"/>
  <c r="W3719" i="14"/>
  <c r="X3719" i="14"/>
  <c r="AC3719" i="14" l="1"/>
  <c r="AC3720" i="14"/>
  <c r="AC3721" i="14"/>
  <c r="AC3722" i="14"/>
  <c r="AC3723" i="14"/>
  <c r="AC3724" i="14"/>
  <c r="AD3719" i="14"/>
  <c r="AD3720" i="14"/>
  <c r="AD3721" i="14"/>
  <c r="AD3722" i="14"/>
  <c r="AD3723" i="14"/>
  <c r="AD3724" i="14"/>
  <c r="AD3725" i="14"/>
  <c r="Y3725" i="14"/>
  <c r="AC3725" i="14"/>
  <c r="Q3726" i="14"/>
  <c r="R3726" i="14"/>
  <c r="P3720" i="14"/>
  <c r="R3720" i="14" s="1"/>
  <c r="AF3720" i="14"/>
  <c r="P3721" i="14"/>
  <c r="R3721" i="14" s="1"/>
  <c r="AF3721" i="14"/>
  <c r="P3724" i="14"/>
  <c r="T3724" i="14" s="1"/>
  <c r="AF3724" i="14"/>
  <c r="O3719" i="14"/>
  <c r="S3719" i="14" s="1"/>
  <c r="AE3719" i="14"/>
  <c r="O3720" i="14"/>
  <c r="S3720" i="14" s="1"/>
  <c r="AE3720" i="14"/>
  <c r="O3721" i="14"/>
  <c r="Q3721" i="14" s="1"/>
  <c r="AE3721" i="14"/>
  <c r="AA3722" i="14"/>
  <c r="AE3722" i="14"/>
  <c r="O3723" i="14"/>
  <c r="Q3723" i="14" s="1"/>
  <c r="AE3723" i="14"/>
  <c r="O3724" i="14"/>
  <c r="Q3724" i="14" s="1"/>
  <c r="AE3724" i="14"/>
  <c r="P3725" i="14"/>
  <c r="R3725" i="14" s="1"/>
  <c r="AF3725" i="14"/>
  <c r="P3719" i="14"/>
  <c r="R3719" i="14" s="1"/>
  <c r="AF3719" i="14"/>
  <c r="P3722" i="14"/>
  <c r="R3722" i="14" s="1"/>
  <c r="AF3722" i="14"/>
  <c r="P3723" i="14"/>
  <c r="R3723" i="14" s="1"/>
  <c r="AF3723" i="14"/>
  <c r="O3725" i="14"/>
  <c r="S3725" i="14" s="1"/>
  <c r="AE3725" i="14"/>
  <c r="Y3724" i="14"/>
  <c r="Y3721" i="14"/>
  <c r="Z3720" i="14"/>
  <c r="Y3722" i="14"/>
  <c r="Y3720" i="14"/>
  <c r="Y3723" i="14"/>
  <c r="Z3721" i="14"/>
  <c r="Z3723" i="14"/>
  <c r="AB3721" i="14"/>
  <c r="AB3725" i="14"/>
  <c r="Z3725" i="14"/>
  <c r="AA3725" i="14"/>
  <c r="R3724" i="14"/>
  <c r="Z3724" i="14"/>
  <c r="AB3724" i="14"/>
  <c r="AA3724" i="14"/>
  <c r="AB3723" i="14"/>
  <c r="AA3723" i="14"/>
  <c r="Z3722" i="14"/>
  <c r="AB3722" i="14"/>
  <c r="O3722" i="14"/>
  <c r="AA3721" i="14"/>
  <c r="T3720" i="14"/>
  <c r="AB3720" i="14"/>
  <c r="AA3720" i="14"/>
  <c r="Y3719" i="14"/>
  <c r="AB3719" i="14"/>
  <c r="Z3719" i="14"/>
  <c r="AA3719" i="14"/>
  <c r="I3718" i="14"/>
  <c r="L3718" i="14"/>
  <c r="M3718" i="14"/>
  <c r="AG3718" i="14" s="1"/>
  <c r="N3718" i="14"/>
  <c r="AH3718" i="14" s="1"/>
  <c r="U3718" i="14"/>
  <c r="V3718" i="14"/>
  <c r="W3718" i="14"/>
  <c r="X3718" i="14"/>
  <c r="S3724" i="14" l="1"/>
  <c r="AC3718" i="14"/>
  <c r="AD3718" i="14"/>
  <c r="T3719" i="14"/>
  <c r="T3723" i="14"/>
  <c r="Q3720" i="14"/>
  <c r="S3721" i="14"/>
  <c r="Q3719" i="14"/>
  <c r="T3721" i="14"/>
  <c r="S3723" i="14"/>
  <c r="Q3725" i="14"/>
  <c r="P3718" i="14"/>
  <c r="R3718" i="14" s="1"/>
  <c r="AF3718" i="14"/>
  <c r="O3718" i="14"/>
  <c r="Q3718" i="14" s="1"/>
  <c r="AE3718" i="14"/>
  <c r="T3722" i="14"/>
  <c r="T3725" i="14"/>
  <c r="Q3722" i="14"/>
  <c r="S3722" i="14"/>
  <c r="Z3718" i="14"/>
  <c r="Y3718" i="14"/>
  <c r="AB3718" i="14"/>
  <c r="AA3718" i="14"/>
  <c r="I3717" i="14"/>
  <c r="L3717" i="14"/>
  <c r="M3717" i="14"/>
  <c r="AG3717" i="14" s="1"/>
  <c r="N3717" i="14"/>
  <c r="AH3717" i="14" s="1"/>
  <c r="U3717" i="14"/>
  <c r="V3717" i="14"/>
  <c r="W3717" i="14"/>
  <c r="X3717" i="14"/>
  <c r="AD3717" i="14" l="1"/>
  <c r="AC3717" i="14"/>
  <c r="T3718" i="14"/>
  <c r="P3717" i="14"/>
  <c r="R3717" i="14" s="1"/>
  <c r="AF3717" i="14"/>
  <c r="S3718" i="14"/>
  <c r="O3717" i="14"/>
  <c r="S3717" i="14" s="1"/>
  <c r="AE3717" i="14"/>
  <c r="Y3717" i="14"/>
  <c r="Z3717" i="14"/>
  <c r="AB3717" i="14"/>
  <c r="AA3717" i="14"/>
  <c r="I3716" i="14"/>
  <c r="L3716" i="14"/>
  <c r="M3716" i="14"/>
  <c r="AG3716" i="14" s="1"/>
  <c r="N3716" i="14"/>
  <c r="AH3716" i="14" s="1"/>
  <c r="U3716" i="14"/>
  <c r="V3716" i="14"/>
  <c r="W3716" i="14"/>
  <c r="X3716" i="14"/>
  <c r="I3715" i="14"/>
  <c r="L3715" i="14"/>
  <c r="M3715" i="14"/>
  <c r="AG3715" i="14" s="1"/>
  <c r="N3715" i="14"/>
  <c r="AH3715" i="14" s="1"/>
  <c r="U3715" i="14"/>
  <c r="V3715" i="14"/>
  <c r="W3715" i="14"/>
  <c r="X3715" i="14"/>
  <c r="L3714" i="14"/>
  <c r="M3714" i="14"/>
  <c r="AG3714" i="14" s="1"/>
  <c r="N3714" i="14"/>
  <c r="AH3714" i="14" s="1"/>
  <c r="U3714" i="14"/>
  <c r="V3714" i="14"/>
  <c r="W3714" i="14"/>
  <c r="X3714" i="14"/>
  <c r="AD3714" i="14" l="1"/>
  <c r="AC3715" i="14"/>
  <c r="AC3716" i="14"/>
  <c r="AC3714" i="14"/>
  <c r="AD3715" i="14"/>
  <c r="AD3716" i="14"/>
  <c r="T3717" i="14"/>
  <c r="P3714" i="14"/>
  <c r="R3714" i="14" s="1"/>
  <c r="AF3714" i="14"/>
  <c r="Q3717" i="14"/>
  <c r="O3715" i="14"/>
  <c r="S3715" i="14" s="1"/>
  <c r="AE3715" i="14"/>
  <c r="O3716" i="14"/>
  <c r="S3716" i="14" s="1"/>
  <c r="AE3716" i="14"/>
  <c r="O3714" i="14"/>
  <c r="Q3714" i="14" s="1"/>
  <c r="AE3714" i="14"/>
  <c r="P3715" i="14"/>
  <c r="R3715" i="14" s="1"/>
  <c r="AF3715" i="14"/>
  <c r="P3716" i="14"/>
  <c r="T3716" i="14" s="1"/>
  <c r="AF3716" i="14"/>
  <c r="Y3715" i="14"/>
  <c r="Z3715" i="14"/>
  <c r="Z3714" i="14"/>
  <c r="Z3716" i="14"/>
  <c r="Y3714" i="14"/>
  <c r="Y3716" i="14"/>
  <c r="AB3716" i="14"/>
  <c r="AA3716" i="14"/>
  <c r="AB3715" i="14"/>
  <c r="AA3715" i="14"/>
  <c r="AB3714" i="14"/>
  <c r="AA3714" i="14"/>
  <c r="J3" i="14"/>
  <c r="K3" i="14"/>
  <c r="L3" i="14"/>
  <c r="M3" i="14"/>
  <c r="AG3" i="14" s="1"/>
  <c r="N3" i="14"/>
  <c r="AH3" i="14" s="1"/>
  <c r="U3" i="14"/>
  <c r="V3" i="14"/>
  <c r="W3" i="14"/>
  <c r="X3" i="14"/>
  <c r="L4" i="14"/>
  <c r="M4" i="14"/>
  <c r="AG4" i="14" s="1"/>
  <c r="N4" i="14"/>
  <c r="AH4" i="14" s="1"/>
  <c r="U4" i="14"/>
  <c r="V4" i="14"/>
  <c r="W4" i="14"/>
  <c r="X4" i="14"/>
  <c r="J5" i="14"/>
  <c r="K5" i="14"/>
  <c r="L5" i="14"/>
  <c r="M5" i="14"/>
  <c r="AG5" i="14" s="1"/>
  <c r="N5" i="14"/>
  <c r="AH5" i="14" s="1"/>
  <c r="U5" i="14"/>
  <c r="V5" i="14"/>
  <c r="W5" i="14"/>
  <c r="X5" i="14"/>
  <c r="L6" i="14"/>
  <c r="M6" i="14"/>
  <c r="AG6" i="14" s="1"/>
  <c r="N6" i="14"/>
  <c r="AH6" i="14" s="1"/>
  <c r="U6" i="14"/>
  <c r="V6" i="14"/>
  <c r="W6" i="14"/>
  <c r="X6" i="14"/>
  <c r="L7" i="14"/>
  <c r="M7" i="14"/>
  <c r="AG7" i="14" s="1"/>
  <c r="N7" i="14"/>
  <c r="AH7" i="14" s="1"/>
  <c r="U7" i="14"/>
  <c r="V7" i="14"/>
  <c r="W7" i="14"/>
  <c r="X7" i="14"/>
  <c r="L8" i="14"/>
  <c r="M8" i="14"/>
  <c r="AG8" i="14" s="1"/>
  <c r="N8" i="14"/>
  <c r="AH8" i="14" s="1"/>
  <c r="U8" i="14"/>
  <c r="V8" i="14"/>
  <c r="W8" i="14"/>
  <c r="X8" i="14"/>
  <c r="J9" i="14"/>
  <c r="K9" i="14"/>
  <c r="L9" i="14"/>
  <c r="M9" i="14"/>
  <c r="AG9" i="14" s="1"/>
  <c r="N9" i="14"/>
  <c r="AH9" i="14" s="1"/>
  <c r="U9" i="14"/>
  <c r="V9" i="14"/>
  <c r="W9" i="14"/>
  <c r="X9" i="14"/>
  <c r="J10" i="14"/>
  <c r="K10" i="14"/>
  <c r="L10" i="14"/>
  <c r="M10" i="14"/>
  <c r="AG10" i="14" s="1"/>
  <c r="N10" i="14"/>
  <c r="AH10" i="14" s="1"/>
  <c r="U10" i="14"/>
  <c r="V10" i="14"/>
  <c r="W10" i="14"/>
  <c r="X10" i="14"/>
  <c r="J11" i="14"/>
  <c r="K11" i="14"/>
  <c r="L11" i="14"/>
  <c r="M11" i="14"/>
  <c r="AG11" i="14" s="1"/>
  <c r="N11" i="14"/>
  <c r="AH11" i="14" s="1"/>
  <c r="U11" i="14"/>
  <c r="V11" i="14"/>
  <c r="W11" i="14"/>
  <c r="X11" i="14"/>
  <c r="J12" i="14"/>
  <c r="K12" i="14"/>
  <c r="L12" i="14"/>
  <c r="M12" i="14"/>
  <c r="AG12" i="14" s="1"/>
  <c r="N12" i="14"/>
  <c r="AH12" i="14" s="1"/>
  <c r="U12" i="14"/>
  <c r="V12" i="14"/>
  <c r="W12" i="14"/>
  <c r="X12" i="14"/>
  <c r="J13" i="14"/>
  <c r="K13" i="14"/>
  <c r="L13" i="14"/>
  <c r="M13" i="14"/>
  <c r="AG13" i="14" s="1"/>
  <c r="N13" i="14"/>
  <c r="AH13" i="14" s="1"/>
  <c r="U13" i="14"/>
  <c r="V13" i="14"/>
  <c r="W13" i="14"/>
  <c r="X13" i="14"/>
  <c r="L14" i="14"/>
  <c r="M14" i="14"/>
  <c r="AG14" i="14" s="1"/>
  <c r="N14" i="14"/>
  <c r="AH14" i="14" s="1"/>
  <c r="U14" i="14"/>
  <c r="V14" i="14"/>
  <c r="W14" i="14"/>
  <c r="X14" i="14"/>
  <c r="J15" i="14"/>
  <c r="K15" i="14"/>
  <c r="L15" i="14"/>
  <c r="M15" i="14"/>
  <c r="AG15" i="14" s="1"/>
  <c r="N15" i="14"/>
  <c r="AH15" i="14" s="1"/>
  <c r="U15" i="14"/>
  <c r="V15" i="14"/>
  <c r="W15" i="14"/>
  <c r="X15" i="14"/>
  <c r="J16" i="14"/>
  <c r="K16" i="14"/>
  <c r="L16" i="14"/>
  <c r="M16" i="14"/>
  <c r="AG16" i="14" s="1"/>
  <c r="N16" i="14"/>
  <c r="AH16" i="14" s="1"/>
  <c r="U16" i="14"/>
  <c r="V16" i="14"/>
  <c r="W16" i="14"/>
  <c r="X16" i="14"/>
  <c r="J17" i="14"/>
  <c r="K17" i="14"/>
  <c r="L17" i="14"/>
  <c r="M17" i="14"/>
  <c r="AG17" i="14" s="1"/>
  <c r="N17" i="14"/>
  <c r="AH17" i="14" s="1"/>
  <c r="U17" i="14"/>
  <c r="V17" i="14"/>
  <c r="W17" i="14"/>
  <c r="X17" i="14"/>
  <c r="J18" i="14"/>
  <c r="K18" i="14"/>
  <c r="L18" i="14"/>
  <c r="M18" i="14"/>
  <c r="AG18" i="14" s="1"/>
  <c r="N18" i="14"/>
  <c r="AH18" i="14" s="1"/>
  <c r="U18" i="14"/>
  <c r="V18" i="14"/>
  <c r="W18" i="14"/>
  <c r="X18" i="14"/>
  <c r="L19" i="14"/>
  <c r="M19" i="14"/>
  <c r="AG19" i="14" s="1"/>
  <c r="N19" i="14"/>
  <c r="AH19" i="14" s="1"/>
  <c r="U19" i="14"/>
  <c r="V19" i="14"/>
  <c r="W19" i="14"/>
  <c r="X19" i="14"/>
  <c r="J20" i="14"/>
  <c r="K20" i="14"/>
  <c r="L20" i="14"/>
  <c r="M20" i="14"/>
  <c r="AG20" i="14" s="1"/>
  <c r="N20" i="14"/>
  <c r="AH20" i="14" s="1"/>
  <c r="U20" i="14"/>
  <c r="V20" i="14"/>
  <c r="W20" i="14"/>
  <c r="X20" i="14"/>
  <c r="J21" i="14"/>
  <c r="K21" i="14"/>
  <c r="L21" i="14"/>
  <c r="M21" i="14"/>
  <c r="AG21" i="14" s="1"/>
  <c r="N21" i="14"/>
  <c r="AH21" i="14" s="1"/>
  <c r="U21" i="14"/>
  <c r="V21" i="14"/>
  <c r="W21" i="14"/>
  <c r="X21" i="14"/>
  <c r="J22" i="14"/>
  <c r="K22" i="14"/>
  <c r="L22" i="14"/>
  <c r="M22" i="14"/>
  <c r="AG22" i="14" s="1"/>
  <c r="N22" i="14"/>
  <c r="AH22" i="14" s="1"/>
  <c r="U22" i="14"/>
  <c r="V22" i="14"/>
  <c r="W22" i="14"/>
  <c r="X22" i="14"/>
  <c r="J23" i="14"/>
  <c r="K23" i="14"/>
  <c r="L23" i="14"/>
  <c r="M23" i="14"/>
  <c r="AG23" i="14" s="1"/>
  <c r="N23" i="14"/>
  <c r="AH23" i="14" s="1"/>
  <c r="U23" i="14"/>
  <c r="V23" i="14"/>
  <c r="W23" i="14"/>
  <c r="X23" i="14"/>
  <c r="J24" i="14"/>
  <c r="K24" i="14"/>
  <c r="L24" i="14"/>
  <c r="M24" i="14"/>
  <c r="AG24" i="14" s="1"/>
  <c r="N24" i="14"/>
  <c r="AH24" i="14" s="1"/>
  <c r="U24" i="14"/>
  <c r="V24" i="14"/>
  <c r="W24" i="14"/>
  <c r="X24" i="14"/>
  <c r="J25" i="14"/>
  <c r="K25" i="14"/>
  <c r="L25" i="14"/>
  <c r="M25" i="14"/>
  <c r="AG25" i="14" s="1"/>
  <c r="N25" i="14"/>
  <c r="AH25" i="14" s="1"/>
  <c r="U25" i="14"/>
  <c r="V25" i="14"/>
  <c r="W25" i="14"/>
  <c r="X25" i="14"/>
  <c r="L26" i="14"/>
  <c r="M26" i="14"/>
  <c r="AG26" i="14" s="1"/>
  <c r="N26" i="14"/>
  <c r="AH26" i="14" s="1"/>
  <c r="U26" i="14"/>
  <c r="V26" i="14"/>
  <c r="W26" i="14"/>
  <c r="X26" i="14"/>
  <c r="J27" i="14"/>
  <c r="K27" i="14"/>
  <c r="L27" i="14"/>
  <c r="M27" i="14"/>
  <c r="AG27" i="14" s="1"/>
  <c r="N27" i="14"/>
  <c r="AH27" i="14" s="1"/>
  <c r="U27" i="14"/>
  <c r="V27" i="14"/>
  <c r="W27" i="14"/>
  <c r="X27" i="14"/>
  <c r="L28" i="14"/>
  <c r="M28" i="14"/>
  <c r="AG28" i="14" s="1"/>
  <c r="N28" i="14"/>
  <c r="AH28" i="14" s="1"/>
  <c r="U28" i="14"/>
  <c r="V28" i="14"/>
  <c r="W28" i="14"/>
  <c r="X28" i="14"/>
  <c r="J29" i="14"/>
  <c r="K29" i="14"/>
  <c r="L29" i="14"/>
  <c r="M29" i="14"/>
  <c r="AG29" i="14" s="1"/>
  <c r="N29" i="14"/>
  <c r="AH29" i="14" s="1"/>
  <c r="U29" i="14"/>
  <c r="V29" i="14"/>
  <c r="W29" i="14"/>
  <c r="X29" i="14"/>
  <c r="J30" i="14"/>
  <c r="K30" i="14"/>
  <c r="L30" i="14"/>
  <c r="M30" i="14"/>
  <c r="AG30" i="14" s="1"/>
  <c r="N30" i="14"/>
  <c r="AH30" i="14" s="1"/>
  <c r="U30" i="14"/>
  <c r="V30" i="14"/>
  <c r="W30" i="14"/>
  <c r="X30" i="14"/>
  <c r="J31" i="14"/>
  <c r="K31" i="14"/>
  <c r="L31" i="14"/>
  <c r="M31" i="14"/>
  <c r="AG31" i="14" s="1"/>
  <c r="N31" i="14"/>
  <c r="AH31" i="14" s="1"/>
  <c r="U31" i="14"/>
  <c r="V31" i="14"/>
  <c r="W31" i="14"/>
  <c r="X31" i="14"/>
  <c r="J32" i="14"/>
  <c r="K32" i="14"/>
  <c r="L32" i="14"/>
  <c r="M32" i="14"/>
  <c r="AG32" i="14" s="1"/>
  <c r="N32" i="14"/>
  <c r="AH32" i="14" s="1"/>
  <c r="U32" i="14"/>
  <c r="V32" i="14"/>
  <c r="W32" i="14"/>
  <c r="X32" i="14"/>
  <c r="L33" i="14"/>
  <c r="M33" i="14"/>
  <c r="AG33" i="14" s="1"/>
  <c r="N33" i="14"/>
  <c r="AH33" i="14" s="1"/>
  <c r="U33" i="14"/>
  <c r="V33" i="14"/>
  <c r="W33" i="14"/>
  <c r="X33" i="14"/>
  <c r="J34" i="14"/>
  <c r="K34" i="14"/>
  <c r="L34" i="14"/>
  <c r="M34" i="14"/>
  <c r="AG34" i="14" s="1"/>
  <c r="N34" i="14"/>
  <c r="AH34" i="14" s="1"/>
  <c r="U34" i="14"/>
  <c r="V34" i="14"/>
  <c r="W34" i="14"/>
  <c r="X34" i="14"/>
  <c r="J35" i="14"/>
  <c r="K35" i="14"/>
  <c r="L35" i="14"/>
  <c r="M35" i="14"/>
  <c r="AG35" i="14" s="1"/>
  <c r="N35" i="14"/>
  <c r="AH35" i="14" s="1"/>
  <c r="U35" i="14"/>
  <c r="V35" i="14"/>
  <c r="W35" i="14"/>
  <c r="X35" i="14"/>
  <c r="J36" i="14"/>
  <c r="K36" i="14"/>
  <c r="L36" i="14"/>
  <c r="M36" i="14"/>
  <c r="AG36" i="14" s="1"/>
  <c r="N36" i="14"/>
  <c r="AH36" i="14" s="1"/>
  <c r="U36" i="14"/>
  <c r="V36" i="14"/>
  <c r="W36" i="14"/>
  <c r="X36" i="14"/>
  <c r="J37" i="14"/>
  <c r="K37" i="14"/>
  <c r="L37" i="14"/>
  <c r="M37" i="14"/>
  <c r="AG37" i="14" s="1"/>
  <c r="N37" i="14"/>
  <c r="AH37" i="14" s="1"/>
  <c r="U37" i="14"/>
  <c r="V37" i="14"/>
  <c r="W37" i="14"/>
  <c r="X37" i="14"/>
  <c r="L38" i="14"/>
  <c r="M38" i="14"/>
  <c r="AG38" i="14" s="1"/>
  <c r="N38" i="14"/>
  <c r="AH38" i="14" s="1"/>
  <c r="U38" i="14"/>
  <c r="V38" i="14"/>
  <c r="W38" i="14"/>
  <c r="X38" i="14"/>
  <c r="L39" i="14"/>
  <c r="M39" i="14"/>
  <c r="AG39" i="14" s="1"/>
  <c r="N39" i="14"/>
  <c r="AH39" i="14" s="1"/>
  <c r="U39" i="14"/>
  <c r="V39" i="14"/>
  <c r="W39" i="14"/>
  <c r="X39" i="14"/>
  <c r="J40" i="14"/>
  <c r="K40" i="14"/>
  <c r="L40" i="14"/>
  <c r="M40" i="14"/>
  <c r="AG40" i="14" s="1"/>
  <c r="N40" i="14"/>
  <c r="AH40" i="14" s="1"/>
  <c r="U40" i="14"/>
  <c r="V40" i="14"/>
  <c r="W40" i="14"/>
  <c r="X40" i="14"/>
  <c r="L41" i="14"/>
  <c r="M41" i="14"/>
  <c r="AG41" i="14" s="1"/>
  <c r="N41" i="14"/>
  <c r="AH41" i="14" s="1"/>
  <c r="U41" i="14"/>
  <c r="V41" i="14"/>
  <c r="W41" i="14"/>
  <c r="X41" i="14"/>
  <c r="J42" i="14"/>
  <c r="K42" i="14"/>
  <c r="L42" i="14"/>
  <c r="M42" i="14"/>
  <c r="AG42" i="14" s="1"/>
  <c r="N42" i="14"/>
  <c r="AH42" i="14" s="1"/>
  <c r="U42" i="14"/>
  <c r="V42" i="14"/>
  <c r="W42" i="14"/>
  <c r="X42" i="14"/>
  <c r="J43" i="14"/>
  <c r="K43" i="14"/>
  <c r="L43" i="14"/>
  <c r="M43" i="14"/>
  <c r="AG43" i="14" s="1"/>
  <c r="N43" i="14"/>
  <c r="AH43" i="14" s="1"/>
  <c r="U43" i="14"/>
  <c r="V43" i="14"/>
  <c r="W43" i="14"/>
  <c r="X43" i="14"/>
  <c r="J44" i="14"/>
  <c r="K44" i="14"/>
  <c r="L44" i="14"/>
  <c r="M44" i="14"/>
  <c r="AG44" i="14" s="1"/>
  <c r="N44" i="14"/>
  <c r="AH44" i="14" s="1"/>
  <c r="U44" i="14"/>
  <c r="V44" i="14"/>
  <c r="W44" i="14"/>
  <c r="X44" i="14"/>
  <c r="J45" i="14"/>
  <c r="K45" i="14"/>
  <c r="L45" i="14"/>
  <c r="M45" i="14"/>
  <c r="AG45" i="14" s="1"/>
  <c r="N45" i="14"/>
  <c r="AH45" i="14" s="1"/>
  <c r="U45" i="14"/>
  <c r="V45" i="14"/>
  <c r="W45" i="14"/>
  <c r="X45" i="14"/>
  <c r="J46" i="14"/>
  <c r="K46" i="14"/>
  <c r="L46" i="14"/>
  <c r="M46" i="14"/>
  <c r="AG46" i="14" s="1"/>
  <c r="N46" i="14"/>
  <c r="AH46" i="14" s="1"/>
  <c r="U46" i="14"/>
  <c r="V46" i="14"/>
  <c r="W46" i="14"/>
  <c r="X46" i="14"/>
  <c r="L47" i="14"/>
  <c r="M47" i="14"/>
  <c r="AG47" i="14" s="1"/>
  <c r="N47" i="14"/>
  <c r="AH47" i="14" s="1"/>
  <c r="U47" i="14"/>
  <c r="V47" i="14"/>
  <c r="W47" i="14"/>
  <c r="X47" i="14"/>
  <c r="J48" i="14"/>
  <c r="K48" i="14"/>
  <c r="L48" i="14"/>
  <c r="M48" i="14"/>
  <c r="AG48" i="14" s="1"/>
  <c r="N48" i="14"/>
  <c r="AH48" i="14" s="1"/>
  <c r="U48" i="14"/>
  <c r="V48" i="14"/>
  <c r="W48" i="14"/>
  <c r="X48" i="14"/>
  <c r="J49" i="14"/>
  <c r="K49" i="14"/>
  <c r="L49" i="14"/>
  <c r="M49" i="14"/>
  <c r="AG49" i="14" s="1"/>
  <c r="N49" i="14"/>
  <c r="AH49" i="14" s="1"/>
  <c r="U49" i="14"/>
  <c r="V49" i="14"/>
  <c r="W49" i="14"/>
  <c r="X49" i="14"/>
  <c r="J50" i="14"/>
  <c r="K50" i="14"/>
  <c r="L50" i="14"/>
  <c r="M50" i="14"/>
  <c r="AG50" i="14" s="1"/>
  <c r="N50" i="14"/>
  <c r="AH50" i="14" s="1"/>
  <c r="U50" i="14"/>
  <c r="V50" i="14"/>
  <c r="W50" i="14"/>
  <c r="X50" i="14"/>
  <c r="J51" i="14"/>
  <c r="K51" i="14"/>
  <c r="L51" i="14"/>
  <c r="M51" i="14"/>
  <c r="AG51" i="14" s="1"/>
  <c r="N51" i="14"/>
  <c r="AH51" i="14" s="1"/>
  <c r="U51" i="14"/>
  <c r="V51" i="14"/>
  <c r="W51" i="14"/>
  <c r="X51" i="14"/>
  <c r="J52" i="14"/>
  <c r="K52" i="14"/>
  <c r="L52" i="14"/>
  <c r="M52" i="14"/>
  <c r="AG52" i="14" s="1"/>
  <c r="N52" i="14"/>
  <c r="AH52" i="14" s="1"/>
  <c r="U52" i="14"/>
  <c r="V52" i="14"/>
  <c r="W52" i="14"/>
  <c r="X52" i="14"/>
  <c r="J53" i="14"/>
  <c r="K53" i="14"/>
  <c r="L53" i="14"/>
  <c r="M53" i="14"/>
  <c r="AG53" i="14" s="1"/>
  <c r="N53" i="14"/>
  <c r="AH53" i="14" s="1"/>
  <c r="U53" i="14"/>
  <c r="V53" i="14"/>
  <c r="W53" i="14"/>
  <c r="X53" i="14"/>
  <c r="L54" i="14"/>
  <c r="M54" i="14"/>
  <c r="AG54" i="14" s="1"/>
  <c r="N54" i="14"/>
  <c r="AH54" i="14" s="1"/>
  <c r="U54" i="14"/>
  <c r="V54" i="14"/>
  <c r="W54" i="14"/>
  <c r="X54" i="14"/>
  <c r="J55" i="14"/>
  <c r="K55" i="14"/>
  <c r="L55" i="14"/>
  <c r="M55" i="14"/>
  <c r="AG55" i="14" s="1"/>
  <c r="N55" i="14"/>
  <c r="AH55" i="14" s="1"/>
  <c r="U55" i="14"/>
  <c r="V55" i="14"/>
  <c r="W55" i="14"/>
  <c r="X55" i="14"/>
  <c r="L56" i="14"/>
  <c r="M56" i="14"/>
  <c r="AG56" i="14" s="1"/>
  <c r="N56" i="14"/>
  <c r="AH56" i="14" s="1"/>
  <c r="U56" i="14"/>
  <c r="V56" i="14"/>
  <c r="W56" i="14"/>
  <c r="X56" i="14"/>
  <c r="J57" i="14"/>
  <c r="K57" i="14"/>
  <c r="L57" i="14"/>
  <c r="M57" i="14"/>
  <c r="AG57" i="14" s="1"/>
  <c r="N57" i="14"/>
  <c r="AH57" i="14" s="1"/>
  <c r="U57" i="14"/>
  <c r="V57" i="14"/>
  <c r="W57" i="14"/>
  <c r="X57" i="14"/>
  <c r="J58" i="14"/>
  <c r="K58" i="14"/>
  <c r="L58" i="14"/>
  <c r="M58" i="14"/>
  <c r="AG58" i="14" s="1"/>
  <c r="N58" i="14"/>
  <c r="AH58" i="14" s="1"/>
  <c r="U58" i="14"/>
  <c r="V58" i="14"/>
  <c r="W58" i="14"/>
  <c r="X58" i="14"/>
  <c r="J59" i="14"/>
  <c r="K59" i="14"/>
  <c r="L59" i="14"/>
  <c r="M59" i="14"/>
  <c r="AG59" i="14" s="1"/>
  <c r="N59" i="14"/>
  <c r="AH59" i="14" s="1"/>
  <c r="U59" i="14"/>
  <c r="V59" i="14"/>
  <c r="W59" i="14"/>
  <c r="X59" i="14"/>
  <c r="J60" i="14"/>
  <c r="K60" i="14"/>
  <c r="L60" i="14"/>
  <c r="M60" i="14"/>
  <c r="AG60" i="14" s="1"/>
  <c r="N60" i="14"/>
  <c r="AH60" i="14" s="1"/>
  <c r="U60" i="14"/>
  <c r="V60" i="14"/>
  <c r="W60" i="14"/>
  <c r="X60" i="14"/>
  <c r="L61" i="14"/>
  <c r="M61" i="14"/>
  <c r="AG61" i="14" s="1"/>
  <c r="N61" i="14"/>
  <c r="AH61" i="14" s="1"/>
  <c r="U61" i="14"/>
  <c r="V61" i="14"/>
  <c r="W61" i="14"/>
  <c r="X61" i="14"/>
  <c r="J62" i="14"/>
  <c r="K62" i="14"/>
  <c r="L62" i="14"/>
  <c r="M62" i="14"/>
  <c r="AG62" i="14" s="1"/>
  <c r="N62" i="14"/>
  <c r="AH62" i="14" s="1"/>
  <c r="U62" i="14"/>
  <c r="V62" i="14"/>
  <c r="W62" i="14"/>
  <c r="X62" i="14"/>
  <c r="L63" i="14"/>
  <c r="M63" i="14"/>
  <c r="AG63" i="14" s="1"/>
  <c r="N63" i="14"/>
  <c r="AH63" i="14" s="1"/>
  <c r="U63" i="14"/>
  <c r="V63" i="14"/>
  <c r="W63" i="14"/>
  <c r="X63" i="14"/>
  <c r="J64" i="14"/>
  <c r="K64" i="14"/>
  <c r="L64" i="14"/>
  <c r="M64" i="14"/>
  <c r="AG64" i="14" s="1"/>
  <c r="N64" i="14"/>
  <c r="AH64" i="14" s="1"/>
  <c r="U64" i="14"/>
  <c r="V64" i="14"/>
  <c r="W64" i="14"/>
  <c r="X64" i="14"/>
  <c r="L65" i="14"/>
  <c r="M65" i="14"/>
  <c r="AG65" i="14" s="1"/>
  <c r="N65" i="14"/>
  <c r="AH65" i="14" s="1"/>
  <c r="U65" i="14"/>
  <c r="V65" i="14"/>
  <c r="W65" i="14"/>
  <c r="X65" i="14"/>
  <c r="L66" i="14"/>
  <c r="M66" i="14"/>
  <c r="AG66" i="14" s="1"/>
  <c r="N66" i="14"/>
  <c r="AH66" i="14" s="1"/>
  <c r="U66" i="14"/>
  <c r="V66" i="14"/>
  <c r="W66" i="14"/>
  <c r="X66" i="14"/>
  <c r="J67" i="14"/>
  <c r="K67" i="14"/>
  <c r="L67" i="14"/>
  <c r="M67" i="14"/>
  <c r="AG67" i="14" s="1"/>
  <c r="N67" i="14"/>
  <c r="AH67" i="14" s="1"/>
  <c r="U67" i="14"/>
  <c r="V67" i="14"/>
  <c r="W67" i="14"/>
  <c r="X67" i="14"/>
  <c r="J68" i="14"/>
  <c r="K68" i="14"/>
  <c r="L68" i="14"/>
  <c r="M68" i="14"/>
  <c r="AG68" i="14" s="1"/>
  <c r="N68" i="14"/>
  <c r="AH68" i="14" s="1"/>
  <c r="U68" i="14"/>
  <c r="V68" i="14"/>
  <c r="W68" i="14"/>
  <c r="X68" i="14"/>
  <c r="L69" i="14"/>
  <c r="M69" i="14"/>
  <c r="AG69" i="14" s="1"/>
  <c r="N69" i="14"/>
  <c r="AH69" i="14" s="1"/>
  <c r="U69" i="14"/>
  <c r="V69" i="14"/>
  <c r="W69" i="14"/>
  <c r="X69" i="14"/>
  <c r="J70" i="14"/>
  <c r="K70" i="14"/>
  <c r="L70" i="14"/>
  <c r="M70" i="14"/>
  <c r="AG70" i="14" s="1"/>
  <c r="N70" i="14"/>
  <c r="AH70" i="14" s="1"/>
  <c r="U70" i="14"/>
  <c r="V70" i="14"/>
  <c r="W70" i="14"/>
  <c r="X70" i="14"/>
  <c r="J71" i="14"/>
  <c r="K71" i="14"/>
  <c r="L71" i="14"/>
  <c r="M71" i="14"/>
  <c r="AG71" i="14" s="1"/>
  <c r="N71" i="14"/>
  <c r="AH71" i="14" s="1"/>
  <c r="U71" i="14"/>
  <c r="V71" i="14"/>
  <c r="W71" i="14"/>
  <c r="X71" i="14"/>
  <c r="J72" i="14"/>
  <c r="K72" i="14"/>
  <c r="L72" i="14"/>
  <c r="M72" i="14"/>
  <c r="AG72" i="14" s="1"/>
  <c r="N72" i="14"/>
  <c r="AH72" i="14" s="1"/>
  <c r="U72" i="14"/>
  <c r="V72" i="14"/>
  <c r="W72" i="14"/>
  <c r="X72" i="14"/>
  <c r="J73" i="14"/>
  <c r="K73" i="14"/>
  <c r="L73" i="14"/>
  <c r="M73" i="14"/>
  <c r="AG73" i="14" s="1"/>
  <c r="N73" i="14"/>
  <c r="AH73" i="14" s="1"/>
  <c r="U73" i="14"/>
  <c r="V73" i="14"/>
  <c r="W73" i="14"/>
  <c r="X73" i="14"/>
  <c r="J74" i="14"/>
  <c r="K74" i="14"/>
  <c r="L74" i="14"/>
  <c r="M74" i="14"/>
  <c r="AG74" i="14" s="1"/>
  <c r="N74" i="14"/>
  <c r="AH74" i="14" s="1"/>
  <c r="U74" i="14"/>
  <c r="V74" i="14"/>
  <c r="W74" i="14"/>
  <c r="X74" i="14"/>
  <c r="J75" i="14"/>
  <c r="K75" i="14"/>
  <c r="L75" i="14"/>
  <c r="M75" i="14"/>
  <c r="AG75" i="14" s="1"/>
  <c r="N75" i="14"/>
  <c r="AH75" i="14" s="1"/>
  <c r="U75" i="14"/>
  <c r="V75" i="14"/>
  <c r="W75" i="14"/>
  <c r="X75" i="14"/>
  <c r="J76" i="14"/>
  <c r="K76" i="14"/>
  <c r="L76" i="14"/>
  <c r="M76" i="14"/>
  <c r="AG76" i="14" s="1"/>
  <c r="N76" i="14"/>
  <c r="AH76" i="14" s="1"/>
  <c r="U76" i="14"/>
  <c r="V76" i="14"/>
  <c r="W76" i="14"/>
  <c r="X76" i="14"/>
  <c r="J77" i="14"/>
  <c r="K77" i="14"/>
  <c r="L77" i="14"/>
  <c r="M77" i="14"/>
  <c r="AG77" i="14" s="1"/>
  <c r="N77" i="14"/>
  <c r="AH77" i="14" s="1"/>
  <c r="U77" i="14"/>
  <c r="V77" i="14"/>
  <c r="W77" i="14"/>
  <c r="X77" i="14"/>
  <c r="J78" i="14"/>
  <c r="K78" i="14"/>
  <c r="L78" i="14"/>
  <c r="M78" i="14"/>
  <c r="AG78" i="14" s="1"/>
  <c r="N78" i="14"/>
  <c r="AH78" i="14" s="1"/>
  <c r="U78" i="14"/>
  <c r="V78" i="14"/>
  <c r="W78" i="14"/>
  <c r="X78" i="14"/>
  <c r="J79" i="14"/>
  <c r="K79" i="14"/>
  <c r="L79" i="14"/>
  <c r="M79" i="14"/>
  <c r="AG79" i="14" s="1"/>
  <c r="N79" i="14"/>
  <c r="AH79" i="14" s="1"/>
  <c r="U79" i="14"/>
  <c r="V79" i="14"/>
  <c r="W79" i="14"/>
  <c r="X79" i="14"/>
  <c r="J80" i="14"/>
  <c r="K80" i="14"/>
  <c r="L80" i="14"/>
  <c r="M80" i="14"/>
  <c r="AG80" i="14" s="1"/>
  <c r="N80" i="14"/>
  <c r="AH80" i="14" s="1"/>
  <c r="U80" i="14"/>
  <c r="V80" i="14"/>
  <c r="W80" i="14"/>
  <c r="X80" i="14"/>
  <c r="L81" i="14"/>
  <c r="M81" i="14"/>
  <c r="AG81" i="14" s="1"/>
  <c r="N81" i="14"/>
  <c r="AH81" i="14" s="1"/>
  <c r="U81" i="14"/>
  <c r="V81" i="14"/>
  <c r="W81" i="14"/>
  <c r="X81" i="14"/>
  <c r="J82" i="14"/>
  <c r="K82" i="14"/>
  <c r="L82" i="14"/>
  <c r="M82" i="14"/>
  <c r="AG82" i="14" s="1"/>
  <c r="N82" i="14"/>
  <c r="AH82" i="14" s="1"/>
  <c r="U82" i="14"/>
  <c r="V82" i="14"/>
  <c r="W82" i="14"/>
  <c r="X82" i="14"/>
  <c r="J83" i="14"/>
  <c r="K83" i="14"/>
  <c r="L83" i="14"/>
  <c r="M83" i="14"/>
  <c r="AG83" i="14" s="1"/>
  <c r="N83" i="14"/>
  <c r="AH83" i="14" s="1"/>
  <c r="U83" i="14"/>
  <c r="V83" i="14"/>
  <c r="W83" i="14"/>
  <c r="X83" i="14"/>
  <c r="J84" i="14"/>
  <c r="K84" i="14"/>
  <c r="L84" i="14"/>
  <c r="M84" i="14"/>
  <c r="AG84" i="14" s="1"/>
  <c r="N84" i="14"/>
  <c r="AH84" i="14" s="1"/>
  <c r="U84" i="14"/>
  <c r="V84" i="14"/>
  <c r="W84" i="14"/>
  <c r="X84" i="14"/>
  <c r="J85" i="14"/>
  <c r="K85" i="14"/>
  <c r="L85" i="14"/>
  <c r="M85" i="14"/>
  <c r="AG85" i="14" s="1"/>
  <c r="N85" i="14"/>
  <c r="AH85" i="14" s="1"/>
  <c r="U85" i="14"/>
  <c r="V85" i="14"/>
  <c r="W85" i="14"/>
  <c r="X85" i="14"/>
  <c r="J86" i="14"/>
  <c r="K86" i="14"/>
  <c r="L86" i="14"/>
  <c r="M86" i="14"/>
  <c r="AG86" i="14" s="1"/>
  <c r="N86" i="14"/>
  <c r="AH86" i="14" s="1"/>
  <c r="U86" i="14"/>
  <c r="V86" i="14"/>
  <c r="W86" i="14"/>
  <c r="X86" i="14"/>
  <c r="L87" i="14"/>
  <c r="M87" i="14"/>
  <c r="AG87" i="14" s="1"/>
  <c r="N87" i="14"/>
  <c r="AH87" i="14" s="1"/>
  <c r="U87" i="14"/>
  <c r="V87" i="14"/>
  <c r="W87" i="14"/>
  <c r="X87" i="14"/>
  <c r="L88" i="14"/>
  <c r="M88" i="14"/>
  <c r="AG88" i="14" s="1"/>
  <c r="N88" i="14"/>
  <c r="AH88" i="14" s="1"/>
  <c r="U88" i="14"/>
  <c r="V88" i="14"/>
  <c r="W88" i="14"/>
  <c r="X88" i="14"/>
  <c r="L89" i="14"/>
  <c r="M89" i="14"/>
  <c r="AG89" i="14" s="1"/>
  <c r="N89" i="14"/>
  <c r="AH89" i="14" s="1"/>
  <c r="U89" i="14"/>
  <c r="V89" i="14"/>
  <c r="W89" i="14"/>
  <c r="X89" i="14"/>
  <c r="L90" i="14"/>
  <c r="M90" i="14"/>
  <c r="AG90" i="14" s="1"/>
  <c r="N90" i="14"/>
  <c r="AH90" i="14" s="1"/>
  <c r="U90" i="14"/>
  <c r="V90" i="14"/>
  <c r="W90" i="14"/>
  <c r="X90" i="14"/>
  <c r="J91" i="14"/>
  <c r="K91" i="14"/>
  <c r="L91" i="14"/>
  <c r="M91" i="14"/>
  <c r="AG91" i="14" s="1"/>
  <c r="N91" i="14"/>
  <c r="AH91" i="14" s="1"/>
  <c r="U91" i="14"/>
  <c r="V91" i="14"/>
  <c r="W91" i="14"/>
  <c r="X91" i="14"/>
  <c r="J92" i="14"/>
  <c r="K92" i="14"/>
  <c r="L92" i="14"/>
  <c r="M92" i="14"/>
  <c r="AG92" i="14" s="1"/>
  <c r="N92" i="14"/>
  <c r="AH92" i="14" s="1"/>
  <c r="U92" i="14"/>
  <c r="V92" i="14"/>
  <c r="W92" i="14"/>
  <c r="X92" i="14"/>
  <c r="J93" i="14"/>
  <c r="K93" i="14"/>
  <c r="L93" i="14"/>
  <c r="M93" i="14"/>
  <c r="AG93" i="14" s="1"/>
  <c r="N93" i="14"/>
  <c r="AH93" i="14" s="1"/>
  <c r="U93" i="14"/>
  <c r="V93" i="14"/>
  <c r="W93" i="14"/>
  <c r="X93" i="14"/>
  <c r="J94" i="14"/>
  <c r="K94" i="14"/>
  <c r="L94" i="14"/>
  <c r="M94" i="14"/>
  <c r="AG94" i="14" s="1"/>
  <c r="N94" i="14"/>
  <c r="AH94" i="14" s="1"/>
  <c r="U94" i="14"/>
  <c r="V94" i="14"/>
  <c r="W94" i="14"/>
  <c r="X94" i="14"/>
  <c r="L95" i="14"/>
  <c r="M95" i="14"/>
  <c r="AG95" i="14" s="1"/>
  <c r="N95" i="14"/>
  <c r="AH95" i="14" s="1"/>
  <c r="U95" i="14"/>
  <c r="V95" i="14"/>
  <c r="W95" i="14"/>
  <c r="X95" i="14"/>
  <c r="J96" i="14"/>
  <c r="K96" i="14"/>
  <c r="L96" i="14"/>
  <c r="M96" i="14"/>
  <c r="AG96" i="14" s="1"/>
  <c r="N96" i="14"/>
  <c r="AH96" i="14" s="1"/>
  <c r="U96" i="14"/>
  <c r="V96" i="14"/>
  <c r="W96" i="14"/>
  <c r="X96" i="14"/>
  <c r="J97" i="14"/>
  <c r="K97" i="14"/>
  <c r="L97" i="14"/>
  <c r="M97" i="14"/>
  <c r="AG97" i="14" s="1"/>
  <c r="N97" i="14"/>
  <c r="AH97" i="14" s="1"/>
  <c r="U97" i="14"/>
  <c r="V97" i="14"/>
  <c r="W97" i="14"/>
  <c r="X97" i="14"/>
  <c r="J98" i="14"/>
  <c r="K98" i="14"/>
  <c r="L98" i="14"/>
  <c r="M98" i="14"/>
  <c r="AG98" i="14" s="1"/>
  <c r="N98" i="14"/>
  <c r="AH98" i="14" s="1"/>
  <c r="U98" i="14"/>
  <c r="V98" i="14"/>
  <c r="W98" i="14"/>
  <c r="X98" i="14"/>
  <c r="L99" i="14"/>
  <c r="M99" i="14"/>
  <c r="AG99" i="14" s="1"/>
  <c r="N99" i="14"/>
  <c r="AH99" i="14" s="1"/>
  <c r="U99" i="14"/>
  <c r="V99" i="14"/>
  <c r="W99" i="14"/>
  <c r="X99" i="14"/>
  <c r="J100" i="14"/>
  <c r="K100" i="14"/>
  <c r="L100" i="14"/>
  <c r="M100" i="14"/>
  <c r="AG100" i="14" s="1"/>
  <c r="N100" i="14"/>
  <c r="AH100" i="14" s="1"/>
  <c r="U100" i="14"/>
  <c r="V100" i="14"/>
  <c r="W100" i="14"/>
  <c r="X100" i="14"/>
  <c r="L101" i="14"/>
  <c r="M101" i="14"/>
  <c r="AG101" i="14" s="1"/>
  <c r="N101" i="14"/>
  <c r="AH101" i="14" s="1"/>
  <c r="U101" i="14"/>
  <c r="V101" i="14"/>
  <c r="W101" i="14"/>
  <c r="X101" i="14"/>
  <c r="J102" i="14"/>
  <c r="K102" i="14"/>
  <c r="L102" i="14"/>
  <c r="M102" i="14"/>
  <c r="AG102" i="14" s="1"/>
  <c r="N102" i="14"/>
  <c r="AH102" i="14" s="1"/>
  <c r="U102" i="14"/>
  <c r="V102" i="14"/>
  <c r="W102" i="14"/>
  <c r="X102" i="14"/>
  <c r="J103" i="14"/>
  <c r="K103" i="14"/>
  <c r="L103" i="14"/>
  <c r="M103" i="14"/>
  <c r="AG103" i="14" s="1"/>
  <c r="N103" i="14"/>
  <c r="AH103" i="14" s="1"/>
  <c r="U103" i="14"/>
  <c r="V103" i="14"/>
  <c r="W103" i="14"/>
  <c r="X103" i="14"/>
  <c r="J104" i="14"/>
  <c r="K104" i="14"/>
  <c r="L104" i="14"/>
  <c r="M104" i="14"/>
  <c r="AG104" i="14" s="1"/>
  <c r="N104" i="14"/>
  <c r="AH104" i="14" s="1"/>
  <c r="U104" i="14"/>
  <c r="V104" i="14"/>
  <c r="W104" i="14"/>
  <c r="X104" i="14"/>
  <c r="J105" i="14"/>
  <c r="K105" i="14"/>
  <c r="L105" i="14"/>
  <c r="M105" i="14"/>
  <c r="AG105" i="14" s="1"/>
  <c r="N105" i="14"/>
  <c r="AH105" i="14" s="1"/>
  <c r="U105" i="14"/>
  <c r="V105" i="14"/>
  <c r="W105" i="14"/>
  <c r="X105" i="14"/>
  <c r="L106" i="14"/>
  <c r="M106" i="14"/>
  <c r="AG106" i="14" s="1"/>
  <c r="N106" i="14"/>
  <c r="AH106" i="14" s="1"/>
  <c r="U106" i="14"/>
  <c r="V106" i="14"/>
  <c r="W106" i="14"/>
  <c r="X106" i="14"/>
  <c r="J107" i="14"/>
  <c r="K107" i="14"/>
  <c r="L107" i="14"/>
  <c r="M107" i="14"/>
  <c r="AG107" i="14" s="1"/>
  <c r="N107" i="14"/>
  <c r="AH107" i="14" s="1"/>
  <c r="U107" i="14"/>
  <c r="V107" i="14"/>
  <c r="W107" i="14"/>
  <c r="X107" i="14"/>
  <c r="J108" i="14"/>
  <c r="K108" i="14"/>
  <c r="L108" i="14"/>
  <c r="M108" i="14"/>
  <c r="AG108" i="14" s="1"/>
  <c r="N108" i="14"/>
  <c r="AH108" i="14" s="1"/>
  <c r="U108" i="14"/>
  <c r="V108" i="14"/>
  <c r="W108" i="14"/>
  <c r="X108" i="14"/>
  <c r="J109" i="14"/>
  <c r="K109" i="14"/>
  <c r="L109" i="14"/>
  <c r="M109" i="14"/>
  <c r="AG109" i="14" s="1"/>
  <c r="N109" i="14"/>
  <c r="AH109" i="14" s="1"/>
  <c r="U109" i="14"/>
  <c r="V109" i="14"/>
  <c r="W109" i="14"/>
  <c r="X109" i="14"/>
  <c r="J110" i="14"/>
  <c r="K110" i="14"/>
  <c r="L110" i="14"/>
  <c r="M110" i="14"/>
  <c r="AG110" i="14" s="1"/>
  <c r="N110" i="14"/>
  <c r="AH110" i="14" s="1"/>
  <c r="U110" i="14"/>
  <c r="V110" i="14"/>
  <c r="W110" i="14"/>
  <c r="X110" i="14"/>
  <c r="J111" i="14"/>
  <c r="K111" i="14"/>
  <c r="L111" i="14"/>
  <c r="M111" i="14"/>
  <c r="AG111" i="14" s="1"/>
  <c r="N111" i="14"/>
  <c r="AH111" i="14" s="1"/>
  <c r="U111" i="14"/>
  <c r="V111" i="14"/>
  <c r="W111" i="14"/>
  <c r="X111" i="14"/>
  <c r="J112" i="14"/>
  <c r="K112" i="14"/>
  <c r="L112" i="14"/>
  <c r="M112" i="14"/>
  <c r="AG112" i="14" s="1"/>
  <c r="N112" i="14"/>
  <c r="AH112" i="14" s="1"/>
  <c r="U112" i="14"/>
  <c r="V112" i="14"/>
  <c r="W112" i="14"/>
  <c r="X112" i="14"/>
  <c r="J113" i="14"/>
  <c r="K113" i="14"/>
  <c r="L113" i="14"/>
  <c r="M113" i="14"/>
  <c r="AG113" i="14" s="1"/>
  <c r="N113" i="14"/>
  <c r="AH113" i="14" s="1"/>
  <c r="U113" i="14"/>
  <c r="V113" i="14"/>
  <c r="W113" i="14"/>
  <c r="X113" i="14"/>
  <c r="J114" i="14"/>
  <c r="K114" i="14"/>
  <c r="L114" i="14"/>
  <c r="M114" i="14"/>
  <c r="AG114" i="14" s="1"/>
  <c r="N114" i="14"/>
  <c r="AH114" i="14" s="1"/>
  <c r="U114" i="14"/>
  <c r="V114" i="14"/>
  <c r="W114" i="14"/>
  <c r="X114" i="14"/>
  <c r="J115" i="14"/>
  <c r="K115" i="14"/>
  <c r="L115" i="14"/>
  <c r="M115" i="14"/>
  <c r="AG115" i="14" s="1"/>
  <c r="N115" i="14"/>
  <c r="AH115" i="14" s="1"/>
  <c r="U115" i="14"/>
  <c r="V115" i="14"/>
  <c r="W115" i="14"/>
  <c r="X115" i="14"/>
  <c r="J116" i="14"/>
  <c r="K116" i="14"/>
  <c r="L116" i="14"/>
  <c r="M116" i="14"/>
  <c r="AG116" i="14" s="1"/>
  <c r="N116" i="14"/>
  <c r="AH116" i="14" s="1"/>
  <c r="U116" i="14"/>
  <c r="V116" i="14"/>
  <c r="W116" i="14"/>
  <c r="X116" i="14"/>
  <c r="J117" i="14"/>
  <c r="K117" i="14"/>
  <c r="L117" i="14"/>
  <c r="M117" i="14"/>
  <c r="AG117" i="14" s="1"/>
  <c r="N117" i="14"/>
  <c r="AH117" i="14" s="1"/>
  <c r="U117" i="14"/>
  <c r="V117" i="14"/>
  <c r="W117" i="14"/>
  <c r="X117" i="14"/>
  <c r="J118" i="14"/>
  <c r="K118" i="14"/>
  <c r="L118" i="14"/>
  <c r="M118" i="14"/>
  <c r="AG118" i="14" s="1"/>
  <c r="N118" i="14"/>
  <c r="AH118" i="14" s="1"/>
  <c r="U118" i="14"/>
  <c r="V118" i="14"/>
  <c r="W118" i="14"/>
  <c r="X118" i="14"/>
  <c r="J119" i="14"/>
  <c r="K119" i="14"/>
  <c r="L119" i="14"/>
  <c r="M119" i="14"/>
  <c r="AG119" i="14" s="1"/>
  <c r="N119" i="14"/>
  <c r="AH119" i="14" s="1"/>
  <c r="U119" i="14"/>
  <c r="V119" i="14"/>
  <c r="W119" i="14"/>
  <c r="X119" i="14"/>
  <c r="J120" i="14"/>
  <c r="K120" i="14"/>
  <c r="L120" i="14"/>
  <c r="M120" i="14"/>
  <c r="AG120" i="14" s="1"/>
  <c r="N120" i="14"/>
  <c r="AH120" i="14" s="1"/>
  <c r="U120" i="14"/>
  <c r="V120" i="14"/>
  <c r="W120" i="14"/>
  <c r="X120" i="14"/>
  <c r="J121" i="14"/>
  <c r="K121" i="14"/>
  <c r="L121" i="14"/>
  <c r="M121" i="14"/>
  <c r="AG121" i="14" s="1"/>
  <c r="N121" i="14"/>
  <c r="AH121" i="14" s="1"/>
  <c r="U121" i="14"/>
  <c r="V121" i="14"/>
  <c r="W121" i="14"/>
  <c r="X121" i="14"/>
  <c r="L122" i="14"/>
  <c r="M122" i="14"/>
  <c r="AG122" i="14" s="1"/>
  <c r="N122" i="14"/>
  <c r="AH122" i="14" s="1"/>
  <c r="U122" i="14"/>
  <c r="V122" i="14"/>
  <c r="W122" i="14"/>
  <c r="X122" i="14"/>
  <c r="L123" i="14"/>
  <c r="M123" i="14"/>
  <c r="AG123" i="14" s="1"/>
  <c r="N123" i="14"/>
  <c r="AH123" i="14" s="1"/>
  <c r="U123" i="14"/>
  <c r="V123" i="14"/>
  <c r="W123" i="14"/>
  <c r="X123" i="14"/>
  <c r="J124" i="14"/>
  <c r="K124" i="14"/>
  <c r="L124" i="14"/>
  <c r="M124" i="14"/>
  <c r="AG124" i="14" s="1"/>
  <c r="N124" i="14"/>
  <c r="AH124" i="14" s="1"/>
  <c r="U124" i="14"/>
  <c r="V124" i="14"/>
  <c r="W124" i="14"/>
  <c r="X124" i="14"/>
  <c r="J125" i="14"/>
  <c r="K125" i="14"/>
  <c r="L125" i="14"/>
  <c r="M125" i="14"/>
  <c r="AG125" i="14" s="1"/>
  <c r="N125" i="14"/>
  <c r="AH125" i="14" s="1"/>
  <c r="U125" i="14"/>
  <c r="V125" i="14"/>
  <c r="W125" i="14"/>
  <c r="X125" i="14"/>
  <c r="J126" i="14"/>
  <c r="K126" i="14"/>
  <c r="L126" i="14"/>
  <c r="M126" i="14"/>
  <c r="AG126" i="14" s="1"/>
  <c r="N126" i="14"/>
  <c r="AH126" i="14" s="1"/>
  <c r="U126" i="14"/>
  <c r="V126" i="14"/>
  <c r="W126" i="14"/>
  <c r="X126" i="14"/>
  <c r="J127" i="14"/>
  <c r="K127" i="14"/>
  <c r="L127" i="14"/>
  <c r="M127" i="14"/>
  <c r="AG127" i="14" s="1"/>
  <c r="N127" i="14"/>
  <c r="AH127" i="14" s="1"/>
  <c r="U127" i="14"/>
  <c r="V127" i="14"/>
  <c r="W127" i="14"/>
  <c r="X127" i="14"/>
  <c r="J128" i="14"/>
  <c r="K128" i="14"/>
  <c r="L128" i="14"/>
  <c r="M128" i="14"/>
  <c r="AG128" i="14" s="1"/>
  <c r="N128" i="14"/>
  <c r="AH128" i="14" s="1"/>
  <c r="U128" i="14"/>
  <c r="V128" i="14"/>
  <c r="W128" i="14"/>
  <c r="X128" i="14"/>
  <c r="J129" i="14"/>
  <c r="K129" i="14"/>
  <c r="L129" i="14"/>
  <c r="M129" i="14"/>
  <c r="AG129" i="14" s="1"/>
  <c r="N129" i="14"/>
  <c r="AH129" i="14" s="1"/>
  <c r="U129" i="14"/>
  <c r="V129" i="14"/>
  <c r="W129" i="14"/>
  <c r="X129" i="14"/>
  <c r="J130" i="14"/>
  <c r="K130" i="14"/>
  <c r="L130" i="14"/>
  <c r="M130" i="14"/>
  <c r="AG130" i="14" s="1"/>
  <c r="N130" i="14"/>
  <c r="AH130" i="14" s="1"/>
  <c r="U130" i="14"/>
  <c r="V130" i="14"/>
  <c r="W130" i="14"/>
  <c r="X130" i="14"/>
  <c r="J131" i="14"/>
  <c r="K131" i="14"/>
  <c r="L131" i="14"/>
  <c r="M131" i="14"/>
  <c r="AG131" i="14" s="1"/>
  <c r="N131" i="14"/>
  <c r="AH131" i="14" s="1"/>
  <c r="U131" i="14"/>
  <c r="V131" i="14"/>
  <c r="W131" i="14"/>
  <c r="X131" i="14"/>
  <c r="L132" i="14"/>
  <c r="M132" i="14"/>
  <c r="AG132" i="14" s="1"/>
  <c r="N132" i="14"/>
  <c r="AH132" i="14" s="1"/>
  <c r="U132" i="14"/>
  <c r="V132" i="14"/>
  <c r="W132" i="14"/>
  <c r="X132" i="14"/>
  <c r="L133" i="14"/>
  <c r="M133" i="14"/>
  <c r="AG133" i="14" s="1"/>
  <c r="N133" i="14"/>
  <c r="AH133" i="14" s="1"/>
  <c r="U133" i="14"/>
  <c r="V133" i="14"/>
  <c r="W133" i="14"/>
  <c r="X133" i="14"/>
  <c r="J134" i="14"/>
  <c r="K134" i="14"/>
  <c r="L134" i="14"/>
  <c r="M134" i="14"/>
  <c r="AG134" i="14" s="1"/>
  <c r="N134" i="14"/>
  <c r="AH134" i="14" s="1"/>
  <c r="U134" i="14"/>
  <c r="V134" i="14"/>
  <c r="W134" i="14"/>
  <c r="X134" i="14"/>
  <c r="J135" i="14"/>
  <c r="K135" i="14"/>
  <c r="L135" i="14"/>
  <c r="M135" i="14"/>
  <c r="AG135" i="14" s="1"/>
  <c r="N135" i="14"/>
  <c r="AH135" i="14" s="1"/>
  <c r="U135" i="14"/>
  <c r="V135" i="14"/>
  <c r="W135" i="14"/>
  <c r="X135" i="14"/>
  <c r="L136" i="14"/>
  <c r="M136" i="14"/>
  <c r="AG136" i="14" s="1"/>
  <c r="N136" i="14"/>
  <c r="AH136" i="14" s="1"/>
  <c r="U136" i="14"/>
  <c r="V136" i="14"/>
  <c r="W136" i="14"/>
  <c r="X136" i="14"/>
  <c r="J137" i="14"/>
  <c r="K137" i="14"/>
  <c r="L137" i="14"/>
  <c r="M137" i="14"/>
  <c r="AG137" i="14" s="1"/>
  <c r="N137" i="14"/>
  <c r="AH137" i="14" s="1"/>
  <c r="U137" i="14"/>
  <c r="V137" i="14"/>
  <c r="W137" i="14"/>
  <c r="X137" i="14"/>
  <c r="J138" i="14"/>
  <c r="K138" i="14"/>
  <c r="L138" i="14"/>
  <c r="M138" i="14"/>
  <c r="AG138" i="14" s="1"/>
  <c r="N138" i="14"/>
  <c r="AH138" i="14" s="1"/>
  <c r="U138" i="14"/>
  <c r="V138" i="14"/>
  <c r="W138" i="14"/>
  <c r="X138" i="14"/>
  <c r="J139" i="14"/>
  <c r="K139" i="14"/>
  <c r="L139" i="14"/>
  <c r="M139" i="14"/>
  <c r="AG139" i="14" s="1"/>
  <c r="N139" i="14"/>
  <c r="AH139" i="14" s="1"/>
  <c r="U139" i="14"/>
  <c r="V139" i="14"/>
  <c r="W139" i="14"/>
  <c r="X139" i="14"/>
  <c r="J140" i="14"/>
  <c r="K140" i="14"/>
  <c r="L140" i="14"/>
  <c r="M140" i="14"/>
  <c r="AG140" i="14" s="1"/>
  <c r="N140" i="14"/>
  <c r="AH140" i="14" s="1"/>
  <c r="U140" i="14"/>
  <c r="V140" i="14"/>
  <c r="W140" i="14"/>
  <c r="X140" i="14"/>
  <c r="J141" i="14"/>
  <c r="K141" i="14"/>
  <c r="L141" i="14"/>
  <c r="M141" i="14"/>
  <c r="AG141" i="14" s="1"/>
  <c r="N141" i="14"/>
  <c r="AH141" i="14" s="1"/>
  <c r="U141" i="14"/>
  <c r="V141" i="14"/>
  <c r="W141" i="14"/>
  <c r="X141" i="14"/>
  <c r="L142" i="14"/>
  <c r="M142" i="14"/>
  <c r="AG142" i="14" s="1"/>
  <c r="N142" i="14"/>
  <c r="AH142" i="14" s="1"/>
  <c r="U142" i="14"/>
  <c r="V142" i="14"/>
  <c r="W142" i="14"/>
  <c r="X142" i="14"/>
  <c r="J143" i="14"/>
  <c r="K143" i="14"/>
  <c r="L143" i="14"/>
  <c r="M143" i="14"/>
  <c r="AG143" i="14" s="1"/>
  <c r="N143" i="14"/>
  <c r="AH143" i="14" s="1"/>
  <c r="U143" i="14"/>
  <c r="V143" i="14"/>
  <c r="W143" i="14"/>
  <c r="X143" i="14"/>
  <c r="J144" i="14"/>
  <c r="K144" i="14"/>
  <c r="L144" i="14"/>
  <c r="M144" i="14"/>
  <c r="AG144" i="14" s="1"/>
  <c r="N144" i="14"/>
  <c r="AH144" i="14" s="1"/>
  <c r="U144" i="14"/>
  <c r="V144" i="14"/>
  <c r="W144" i="14"/>
  <c r="X144" i="14"/>
  <c r="J145" i="14"/>
  <c r="K145" i="14"/>
  <c r="L145" i="14"/>
  <c r="M145" i="14"/>
  <c r="AG145" i="14" s="1"/>
  <c r="N145" i="14"/>
  <c r="AH145" i="14" s="1"/>
  <c r="U145" i="14"/>
  <c r="V145" i="14"/>
  <c r="W145" i="14"/>
  <c r="X145" i="14"/>
  <c r="J146" i="14"/>
  <c r="K146" i="14"/>
  <c r="L146" i="14"/>
  <c r="M146" i="14"/>
  <c r="AG146" i="14" s="1"/>
  <c r="N146" i="14"/>
  <c r="AH146" i="14" s="1"/>
  <c r="U146" i="14"/>
  <c r="V146" i="14"/>
  <c r="W146" i="14"/>
  <c r="X146" i="14"/>
  <c r="L147" i="14"/>
  <c r="M147" i="14"/>
  <c r="AG147" i="14" s="1"/>
  <c r="N147" i="14"/>
  <c r="AH147" i="14" s="1"/>
  <c r="U147" i="14"/>
  <c r="V147" i="14"/>
  <c r="W147" i="14"/>
  <c r="X147" i="14"/>
  <c r="J148" i="14"/>
  <c r="K148" i="14"/>
  <c r="L148" i="14"/>
  <c r="M148" i="14"/>
  <c r="AG148" i="14" s="1"/>
  <c r="N148" i="14"/>
  <c r="AH148" i="14" s="1"/>
  <c r="U148" i="14"/>
  <c r="V148" i="14"/>
  <c r="W148" i="14"/>
  <c r="X148" i="14"/>
  <c r="J149" i="14"/>
  <c r="K149" i="14"/>
  <c r="L149" i="14"/>
  <c r="M149" i="14"/>
  <c r="AG149" i="14" s="1"/>
  <c r="N149" i="14"/>
  <c r="AH149" i="14" s="1"/>
  <c r="U149" i="14"/>
  <c r="V149" i="14"/>
  <c r="W149" i="14"/>
  <c r="X149" i="14"/>
  <c r="L150" i="14"/>
  <c r="M150" i="14"/>
  <c r="AG150" i="14" s="1"/>
  <c r="N150" i="14"/>
  <c r="AH150" i="14" s="1"/>
  <c r="U150" i="14"/>
  <c r="V150" i="14"/>
  <c r="W150" i="14"/>
  <c r="X150" i="14"/>
  <c r="J151" i="14"/>
  <c r="K151" i="14"/>
  <c r="L151" i="14"/>
  <c r="M151" i="14"/>
  <c r="AG151" i="14" s="1"/>
  <c r="N151" i="14"/>
  <c r="AH151" i="14" s="1"/>
  <c r="U151" i="14"/>
  <c r="V151" i="14"/>
  <c r="W151" i="14"/>
  <c r="X151" i="14"/>
  <c r="J152" i="14"/>
  <c r="K152" i="14"/>
  <c r="L152" i="14"/>
  <c r="M152" i="14"/>
  <c r="AG152" i="14" s="1"/>
  <c r="N152" i="14"/>
  <c r="AH152" i="14" s="1"/>
  <c r="U152" i="14"/>
  <c r="V152" i="14"/>
  <c r="W152" i="14"/>
  <c r="X152" i="14"/>
  <c r="J153" i="14"/>
  <c r="K153" i="14"/>
  <c r="L153" i="14"/>
  <c r="M153" i="14"/>
  <c r="AG153" i="14" s="1"/>
  <c r="N153" i="14"/>
  <c r="AH153" i="14" s="1"/>
  <c r="U153" i="14"/>
  <c r="V153" i="14"/>
  <c r="W153" i="14"/>
  <c r="X153" i="14"/>
  <c r="L154" i="14"/>
  <c r="M154" i="14"/>
  <c r="AG154" i="14" s="1"/>
  <c r="N154" i="14"/>
  <c r="AH154" i="14" s="1"/>
  <c r="U154" i="14"/>
  <c r="V154" i="14"/>
  <c r="W154" i="14"/>
  <c r="X154" i="14"/>
  <c r="J155" i="14"/>
  <c r="K155" i="14"/>
  <c r="L155" i="14"/>
  <c r="M155" i="14"/>
  <c r="AG155" i="14" s="1"/>
  <c r="N155" i="14"/>
  <c r="AH155" i="14" s="1"/>
  <c r="U155" i="14"/>
  <c r="V155" i="14"/>
  <c r="W155" i="14"/>
  <c r="X155" i="14"/>
  <c r="J156" i="14"/>
  <c r="K156" i="14"/>
  <c r="L156" i="14"/>
  <c r="M156" i="14"/>
  <c r="AG156" i="14" s="1"/>
  <c r="N156" i="14"/>
  <c r="AH156" i="14" s="1"/>
  <c r="U156" i="14"/>
  <c r="V156" i="14"/>
  <c r="W156" i="14"/>
  <c r="X156" i="14"/>
  <c r="L157" i="14"/>
  <c r="M157" i="14"/>
  <c r="AG157" i="14" s="1"/>
  <c r="N157" i="14"/>
  <c r="AH157" i="14" s="1"/>
  <c r="U157" i="14"/>
  <c r="V157" i="14"/>
  <c r="W157" i="14"/>
  <c r="X157" i="14"/>
  <c r="L158" i="14"/>
  <c r="M158" i="14"/>
  <c r="AG158" i="14" s="1"/>
  <c r="N158" i="14"/>
  <c r="AH158" i="14" s="1"/>
  <c r="U158" i="14"/>
  <c r="V158" i="14"/>
  <c r="W158" i="14"/>
  <c r="X158" i="14"/>
  <c r="J159" i="14"/>
  <c r="K159" i="14"/>
  <c r="L159" i="14"/>
  <c r="M159" i="14"/>
  <c r="AG159" i="14" s="1"/>
  <c r="N159" i="14"/>
  <c r="AH159" i="14" s="1"/>
  <c r="U159" i="14"/>
  <c r="V159" i="14"/>
  <c r="W159" i="14"/>
  <c r="X159" i="14"/>
  <c r="L160" i="14"/>
  <c r="M160" i="14"/>
  <c r="AG160" i="14" s="1"/>
  <c r="N160" i="14"/>
  <c r="AH160" i="14" s="1"/>
  <c r="U160" i="14"/>
  <c r="V160" i="14"/>
  <c r="W160" i="14"/>
  <c r="X160" i="14"/>
  <c r="J161" i="14"/>
  <c r="K161" i="14"/>
  <c r="L161" i="14"/>
  <c r="M161" i="14"/>
  <c r="AG161" i="14" s="1"/>
  <c r="N161" i="14"/>
  <c r="AH161" i="14" s="1"/>
  <c r="U161" i="14"/>
  <c r="V161" i="14"/>
  <c r="W161" i="14"/>
  <c r="X161" i="14"/>
  <c r="J162" i="14"/>
  <c r="K162" i="14"/>
  <c r="L162" i="14"/>
  <c r="M162" i="14"/>
  <c r="AG162" i="14" s="1"/>
  <c r="N162" i="14"/>
  <c r="AH162" i="14" s="1"/>
  <c r="U162" i="14"/>
  <c r="V162" i="14"/>
  <c r="W162" i="14"/>
  <c r="X162" i="14"/>
  <c r="J163" i="14"/>
  <c r="K163" i="14"/>
  <c r="L163" i="14"/>
  <c r="M163" i="14"/>
  <c r="AG163" i="14" s="1"/>
  <c r="N163" i="14"/>
  <c r="AH163" i="14" s="1"/>
  <c r="U163" i="14"/>
  <c r="V163" i="14"/>
  <c r="W163" i="14"/>
  <c r="X163" i="14"/>
  <c r="L164" i="14"/>
  <c r="M164" i="14"/>
  <c r="AG164" i="14" s="1"/>
  <c r="N164" i="14"/>
  <c r="AH164" i="14" s="1"/>
  <c r="U164" i="14"/>
  <c r="V164" i="14"/>
  <c r="W164" i="14"/>
  <c r="X164" i="14"/>
  <c r="L165" i="14"/>
  <c r="M165" i="14"/>
  <c r="AG165" i="14" s="1"/>
  <c r="N165" i="14"/>
  <c r="AH165" i="14" s="1"/>
  <c r="U165" i="14"/>
  <c r="V165" i="14"/>
  <c r="W165" i="14"/>
  <c r="X165" i="14"/>
  <c r="L166" i="14"/>
  <c r="M166" i="14"/>
  <c r="AG166" i="14" s="1"/>
  <c r="N166" i="14"/>
  <c r="AH166" i="14" s="1"/>
  <c r="U166" i="14"/>
  <c r="V166" i="14"/>
  <c r="W166" i="14"/>
  <c r="X166" i="14"/>
  <c r="J167" i="14"/>
  <c r="K167" i="14"/>
  <c r="L167" i="14"/>
  <c r="M167" i="14"/>
  <c r="AG167" i="14" s="1"/>
  <c r="N167" i="14"/>
  <c r="AH167" i="14" s="1"/>
  <c r="U167" i="14"/>
  <c r="V167" i="14"/>
  <c r="W167" i="14"/>
  <c r="X167" i="14"/>
  <c r="J168" i="14"/>
  <c r="K168" i="14"/>
  <c r="L168" i="14"/>
  <c r="M168" i="14"/>
  <c r="AG168" i="14" s="1"/>
  <c r="N168" i="14"/>
  <c r="AH168" i="14" s="1"/>
  <c r="U168" i="14"/>
  <c r="V168" i="14"/>
  <c r="W168" i="14"/>
  <c r="X168" i="14"/>
  <c r="J169" i="14"/>
  <c r="K169" i="14"/>
  <c r="L169" i="14"/>
  <c r="M169" i="14"/>
  <c r="AG169" i="14" s="1"/>
  <c r="N169" i="14"/>
  <c r="AH169" i="14" s="1"/>
  <c r="U169" i="14"/>
  <c r="V169" i="14"/>
  <c r="W169" i="14"/>
  <c r="X169" i="14"/>
  <c r="J170" i="14"/>
  <c r="K170" i="14"/>
  <c r="L170" i="14"/>
  <c r="M170" i="14"/>
  <c r="AG170" i="14" s="1"/>
  <c r="N170" i="14"/>
  <c r="AH170" i="14" s="1"/>
  <c r="U170" i="14"/>
  <c r="V170" i="14"/>
  <c r="W170" i="14"/>
  <c r="X170" i="14"/>
  <c r="J171" i="14"/>
  <c r="K171" i="14"/>
  <c r="L171" i="14"/>
  <c r="M171" i="14"/>
  <c r="AG171" i="14" s="1"/>
  <c r="N171" i="14"/>
  <c r="AH171" i="14" s="1"/>
  <c r="U171" i="14"/>
  <c r="V171" i="14"/>
  <c r="W171" i="14"/>
  <c r="X171" i="14"/>
  <c r="J172" i="14"/>
  <c r="K172" i="14"/>
  <c r="L172" i="14"/>
  <c r="M172" i="14"/>
  <c r="AG172" i="14" s="1"/>
  <c r="N172" i="14"/>
  <c r="AH172" i="14" s="1"/>
  <c r="U172" i="14"/>
  <c r="V172" i="14"/>
  <c r="W172" i="14"/>
  <c r="X172" i="14"/>
  <c r="J173" i="14"/>
  <c r="K173" i="14"/>
  <c r="L173" i="14"/>
  <c r="M173" i="14"/>
  <c r="AG173" i="14" s="1"/>
  <c r="N173" i="14"/>
  <c r="AH173" i="14" s="1"/>
  <c r="U173" i="14"/>
  <c r="V173" i="14"/>
  <c r="W173" i="14"/>
  <c r="X173" i="14"/>
  <c r="J174" i="14"/>
  <c r="K174" i="14"/>
  <c r="L174" i="14"/>
  <c r="M174" i="14"/>
  <c r="AG174" i="14" s="1"/>
  <c r="N174" i="14"/>
  <c r="AH174" i="14" s="1"/>
  <c r="U174" i="14"/>
  <c r="V174" i="14"/>
  <c r="W174" i="14"/>
  <c r="X174" i="14"/>
  <c r="J175" i="14"/>
  <c r="K175" i="14"/>
  <c r="L175" i="14"/>
  <c r="M175" i="14"/>
  <c r="AG175" i="14" s="1"/>
  <c r="N175" i="14"/>
  <c r="AH175" i="14" s="1"/>
  <c r="U175" i="14"/>
  <c r="V175" i="14"/>
  <c r="W175" i="14"/>
  <c r="X175" i="14"/>
  <c r="J176" i="14"/>
  <c r="K176" i="14"/>
  <c r="L176" i="14"/>
  <c r="M176" i="14"/>
  <c r="AG176" i="14" s="1"/>
  <c r="N176" i="14"/>
  <c r="AH176" i="14" s="1"/>
  <c r="U176" i="14"/>
  <c r="V176" i="14"/>
  <c r="W176" i="14"/>
  <c r="X176" i="14"/>
  <c r="L177" i="14"/>
  <c r="M177" i="14"/>
  <c r="AG177" i="14" s="1"/>
  <c r="N177" i="14"/>
  <c r="AH177" i="14" s="1"/>
  <c r="U177" i="14"/>
  <c r="V177" i="14"/>
  <c r="W177" i="14"/>
  <c r="X177" i="14"/>
  <c r="J178" i="14"/>
  <c r="K178" i="14"/>
  <c r="L178" i="14"/>
  <c r="M178" i="14"/>
  <c r="AG178" i="14" s="1"/>
  <c r="N178" i="14"/>
  <c r="AH178" i="14" s="1"/>
  <c r="U178" i="14"/>
  <c r="V178" i="14"/>
  <c r="W178" i="14"/>
  <c r="X178" i="14"/>
  <c r="J179" i="14"/>
  <c r="K179" i="14"/>
  <c r="L179" i="14"/>
  <c r="M179" i="14"/>
  <c r="AG179" i="14" s="1"/>
  <c r="N179" i="14"/>
  <c r="AH179" i="14" s="1"/>
  <c r="U179" i="14"/>
  <c r="V179" i="14"/>
  <c r="W179" i="14"/>
  <c r="X179" i="14"/>
  <c r="J180" i="14"/>
  <c r="K180" i="14"/>
  <c r="L180" i="14"/>
  <c r="M180" i="14"/>
  <c r="AG180" i="14" s="1"/>
  <c r="N180" i="14"/>
  <c r="AH180" i="14" s="1"/>
  <c r="U180" i="14"/>
  <c r="V180" i="14"/>
  <c r="W180" i="14"/>
  <c r="X180" i="14"/>
  <c r="J181" i="14"/>
  <c r="K181" i="14"/>
  <c r="L181" i="14"/>
  <c r="M181" i="14"/>
  <c r="AG181" i="14" s="1"/>
  <c r="N181" i="14"/>
  <c r="AH181" i="14" s="1"/>
  <c r="U181" i="14"/>
  <c r="V181" i="14"/>
  <c r="W181" i="14"/>
  <c r="X181" i="14"/>
  <c r="J182" i="14"/>
  <c r="K182" i="14"/>
  <c r="L182" i="14"/>
  <c r="M182" i="14"/>
  <c r="AG182" i="14" s="1"/>
  <c r="N182" i="14"/>
  <c r="AH182" i="14" s="1"/>
  <c r="U182" i="14"/>
  <c r="V182" i="14"/>
  <c r="W182" i="14"/>
  <c r="X182" i="14"/>
  <c r="L183" i="14"/>
  <c r="M183" i="14"/>
  <c r="AG183" i="14" s="1"/>
  <c r="N183" i="14"/>
  <c r="AH183" i="14" s="1"/>
  <c r="U183" i="14"/>
  <c r="V183" i="14"/>
  <c r="W183" i="14"/>
  <c r="X183" i="14"/>
  <c r="J184" i="14"/>
  <c r="K184" i="14"/>
  <c r="L184" i="14"/>
  <c r="M184" i="14"/>
  <c r="AG184" i="14" s="1"/>
  <c r="N184" i="14"/>
  <c r="AH184" i="14" s="1"/>
  <c r="U184" i="14"/>
  <c r="V184" i="14"/>
  <c r="W184" i="14"/>
  <c r="X184" i="14"/>
  <c r="L185" i="14"/>
  <c r="M185" i="14"/>
  <c r="AG185" i="14" s="1"/>
  <c r="N185" i="14"/>
  <c r="AH185" i="14" s="1"/>
  <c r="U185" i="14"/>
  <c r="V185" i="14"/>
  <c r="W185" i="14"/>
  <c r="X185" i="14"/>
  <c r="J186" i="14"/>
  <c r="K186" i="14"/>
  <c r="L186" i="14"/>
  <c r="M186" i="14"/>
  <c r="AG186" i="14" s="1"/>
  <c r="N186" i="14"/>
  <c r="AH186" i="14" s="1"/>
  <c r="U186" i="14"/>
  <c r="V186" i="14"/>
  <c r="W186" i="14"/>
  <c r="X186" i="14"/>
  <c r="J187" i="14"/>
  <c r="K187" i="14"/>
  <c r="L187" i="14"/>
  <c r="M187" i="14"/>
  <c r="AG187" i="14" s="1"/>
  <c r="N187" i="14"/>
  <c r="AH187" i="14" s="1"/>
  <c r="U187" i="14"/>
  <c r="V187" i="14"/>
  <c r="W187" i="14"/>
  <c r="X187" i="14"/>
  <c r="L188" i="14"/>
  <c r="M188" i="14"/>
  <c r="AG188" i="14" s="1"/>
  <c r="N188" i="14"/>
  <c r="AH188" i="14" s="1"/>
  <c r="U188" i="14"/>
  <c r="V188" i="14"/>
  <c r="W188" i="14"/>
  <c r="X188" i="14"/>
  <c r="J189" i="14"/>
  <c r="K189" i="14"/>
  <c r="L189" i="14"/>
  <c r="M189" i="14"/>
  <c r="AG189" i="14" s="1"/>
  <c r="N189" i="14"/>
  <c r="AH189" i="14" s="1"/>
  <c r="U189" i="14"/>
  <c r="V189" i="14"/>
  <c r="W189" i="14"/>
  <c r="X189" i="14"/>
  <c r="J190" i="14"/>
  <c r="K190" i="14"/>
  <c r="L190" i="14"/>
  <c r="M190" i="14"/>
  <c r="AG190" i="14" s="1"/>
  <c r="N190" i="14"/>
  <c r="AH190" i="14" s="1"/>
  <c r="U190" i="14"/>
  <c r="V190" i="14"/>
  <c r="W190" i="14"/>
  <c r="X190" i="14"/>
  <c r="J191" i="14"/>
  <c r="K191" i="14"/>
  <c r="L191" i="14"/>
  <c r="M191" i="14"/>
  <c r="AG191" i="14" s="1"/>
  <c r="N191" i="14"/>
  <c r="AH191" i="14" s="1"/>
  <c r="U191" i="14"/>
  <c r="V191" i="14"/>
  <c r="W191" i="14"/>
  <c r="X191" i="14"/>
  <c r="J192" i="14"/>
  <c r="K192" i="14"/>
  <c r="L192" i="14"/>
  <c r="M192" i="14"/>
  <c r="AG192" i="14" s="1"/>
  <c r="N192" i="14"/>
  <c r="AH192" i="14" s="1"/>
  <c r="U192" i="14"/>
  <c r="V192" i="14"/>
  <c r="W192" i="14"/>
  <c r="X192" i="14"/>
  <c r="J193" i="14"/>
  <c r="K193" i="14"/>
  <c r="L193" i="14"/>
  <c r="M193" i="14"/>
  <c r="AG193" i="14" s="1"/>
  <c r="N193" i="14"/>
  <c r="AH193" i="14" s="1"/>
  <c r="U193" i="14"/>
  <c r="V193" i="14"/>
  <c r="W193" i="14"/>
  <c r="X193" i="14"/>
  <c r="J194" i="14"/>
  <c r="K194" i="14"/>
  <c r="L194" i="14"/>
  <c r="M194" i="14"/>
  <c r="AG194" i="14" s="1"/>
  <c r="N194" i="14"/>
  <c r="AH194" i="14" s="1"/>
  <c r="U194" i="14"/>
  <c r="V194" i="14"/>
  <c r="W194" i="14"/>
  <c r="X194" i="14"/>
  <c r="J195" i="14"/>
  <c r="K195" i="14"/>
  <c r="L195" i="14"/>
  <c r="M195" i="14"/>
  <c r="AG195" i="14" s="1"/>
  <c r="N195" i="14"/>
  <c r="AH195" i="14" s="1"/>
  <c r="U195" i="14"/>
  <c r="V195" i="14"/>
  <c r="W195" i="14"/>
  <c r="X195" i="14"/>
  <c r="L196" i="14"/>
  <c r="M196" i="14"/>
  <c r="AG196" i="14" s="1"/>
  <c r="N196" i="14"/>
  <c r="AH196" i="14" s="1"/>
  <c r="U196" i="14"/>
  <c r="V196" i="14"/>
  <c r="W196" i="14"/>
  <c r="X196" i="14"/>
  <c r="J197" i="14"/>
  <c r="K197" i="14"/>
  <c r="L197" i="14"/>
  <c r="M197" i="14"/>
  <c r="AG197" i="14" s="1"/>
  <c r="N197" i="14"/>
  <c r="AH197" i="14" s="1"/>
  <c r="U197" i="14"/>
  <c r="V197" i="14"/>
  <c r="W197" i="14"/>
  <c r="X197" i="14"/>
  <c r="J198" i="14"/>
  <c r="K198" i="14"/>
  <c r="L198" i="14"/>
  <c r="M198" i="14"/>
  <c r="AG198" i="14" s="1"/>
  <c r="N198" i="14"/>
  <c r="AH198" i="14" s="1"/>
  <c r="U198" i="14"/>
  <c r="V198" i="14"/>
  <c r="W198" i="14"/>
  <c r="X198" i="14"/>
  <c r="L199" i="14"/>
  <c r="M199" i="14"/>
  <c r="AG199" i="14" s="1"/>
  <c r="N199" i="14"/>
  <c r="AH199" i="14" s="1"/>
  <c r="U199" i="14"/>
  <c r="V199" i="14"/>
  <c r="W199" i="14"/>
  <c r="X199" i="14"/>
  <c r="J200" i="14"/>
  <c r="K200" i="14"/>
  <c r="L200" i="14"/>
  <c r="M200" i="14"/>
  <c r="AG200" i="14" s="1"/>
  <c r="N200" i="14"/>
  <c r="AH200" i="14" s="1"/>
  <c r="U200" i="14"/>
  <c r="V200" i="14"/>
  <c r="W200" i="14"/>
  <c r="X200" i="14"/>
  <c r="L201" i="14"/>
  <c r="M201" i="14"/>
  <c r="AG201" i="14" s="1"/>
  <c r="N201" i="14"/>
  <c r="AH201" i="14" s="1"/>
  <c r="U201" i="14"/>
  <c r="V201" i="14"/>
  <c r="W201" i="14"/>
  <c r="X201" i="14"/>
  <c r="L202" i="14"/>
  <c r="M202" i="14"/>
  <c r="AG202" i="14" s="1"/>
  <c r="N202" i="14"/>
  <c r="AH202" i="14" s="1"/>
  <c r="U202" i="14"/>
  <c r="V202" i="14"/>
  <c r="W202" i="14"/>
  <c r="X202" i="14"/>
  <c r="J203" i="14"/>
  <c r="K203" i="14"/>
  <c r="L203" i="14"/>
  <c r="M203" i="14"/>
  <c r="AG203" i="14" s="1"/>
  <c r="N203" i="14"/>
  <c r="AH203" i="14" s="1"/>
  <c r="U203" i="14"/>
  <c r="V203" i="14"/>
  <c r="W203" i="14"/>
  <c r="X203" i="14"/>
  <c r="J204" i="14"/>
  <c r="K204" i="14"/>
  <c r="L204" i="14"/>
  <c r="M204" i="14"/>
  <c r="AG204" i="14" s="1"/>
  <c r="N204" i="14"/>
  <c r="AH204" i="14" s="1"/>
  <c r="U204" i="14"/>
  <c r="V204" i="14"/>
  <c r="W204" i="14"/>
  <c r="X204" i="14"/>
  <c r="L205" i="14"/>
  <c r="M205" i="14"/>
  <c r="AG205" i="14" s="1"/>
  <c r="N205" i="14"/>
  <c r="AH205" i="14" s="1"/>
  <c r="U205" i="14"/>
  <c r="V205" i="14"/>
  <c r="W205" i="14"/>
  <c r="X205" i="14"/>
  <c r="L206" i="14"/>
  <c r="M206" i="14"/>
  <c r="AG206" i="14" s="1"/>
  <c r="N206" i="14"/>
  <c r="AH206" i="14" s="1"/>
  <c r="U206" i="14"/>
  <c r="V206" i="14"/>
  <c r="W206" i="14"/>
  <c r="X206" i="14"/>
  <c r="L207" i="14"/>
  <c r="M207" i="14"/>
  <c r="AG207" i="14" s="1"/>
  <c r="N207" i="14"/>
  <c r="AH207" i="14" s="1"/>
  <c r="U207" i="14"/>
  <c r="V207" i="14"/>
  <c r="W207" i="14"/>
  <c r="X207" i="14"/>
  <c r="J208" i="14"/>
  <c r="K208" i="14"/>
  <c r="L208" i="14"/>
  <c r="M208" i="14"/>
  <c r="AG208" i="14" s="1"/>
  <c r="N208" i="14"/>
  <c r="AH208" i="14" s="1"/>
  <c r="U208" i="14"/>
  <c r="V208" i="14"/>
  <c r="W208" i="14"/>
  <c r="X208" i="14"/>
  <c r="J209" i="14"/>
  <c r="K209" i="14"/>
  <c r="L209" i="14"/>
  <c r="M209" i="14"/>
  <c r="AG209" i="14" s="1"/>
  <c r="N209" i="14"/>
  <c r="AH209" i="14" s="1"/>
  <c r="U209" i="14"/>
  <c r="V209" i="14"/>
  <c r="W209" i="14"/>
  <c r="X209" i="14"/>
  <c r="L210" i="14"/>
  <c r="M210" i="14"/>
  <c r="AG210" i="14" s="1"/>
  <c r="N210" i="14"/>
  <c r="AH210" i="14" s="1"/>
  <c r="U210" i="14"/>
  <c r="V210" i="14"/>
  <c r="W210" i="14"/>
  <c r="X210" i="14"/>
  <c r="L211" i="14"/>
  <c r="M211" i="14"/>
  <c r="AG211" i="14" s="1"/>
  <c r="N211" i="14"/>
  <c r="AH211" i="14" s="1"/>
  <c r="U211" i="14"/>
  <c r="V211" i="14"/>
  <c r="W211" i="14"/>
  <c r="X211" i="14"/>
  <c r="L212" i="14"/>
  <c r="M212" i="14"/>
  <c r="AG212" i="14" s="1"/>
  <c r="N212" i="14"/>
  <c r="AH212" i="14" s="1"/>
  <c r="U212" i="14"/>
  <c r="V212" i="14"/>
  <c r="W212" i="14"/>
  <c r="X212" i="14"/>
  <c r="L213" i="14"/>
  <c r="M213" i="14"/>
  <c r="AG213" i="14" s="1"/>
  <c r="N213" i="14"/>
  <c r="AH213" i="14" s="1"/>
  <c r="U213" i="14"/>
  <c r="V213" i="14"/>
  <c r="W213" i="14"/>
  <c r="X213" i="14"/>
  <c r="J214" i="14"/>
  <c r="K214" i="14"/>
  <c r="L214" i="14"/>
  <c r="M214" i="14"/>
  <c r="AG214" i="14" s="1"/>
  <c r="N214" i="14"/>
  <c r="AH214" i="14" s="1"/>
  <c r="U214" i="14"/>
  <c r="V214" i="14"/>
  <c r="W214" i="14"/>
  <c r="X214" i="14"/>
  <c r="J215" i="14"/>
  <c r="K215" i="14"/>
  <c r="L215" i="14"/>
  <c r="M215" i="14"/>
  <c r="AG215" i="14" s="1"/>
  <c r="N215" i="14"/>
  <c r="AH215" i="14" s="1"/>
  <c r="U215" i="14"/>
  <c r="V215" i="14"/>
  <c r="W215" i="14"/>
  <c r="X215" i="14"/>
  <c r="J216" i="14"/>
  <c r="K216" i="14"/>
  <c r="L216" i="14"/>
  <c r="M216" i="14"/>
  <c r="AG216" i="14" s="1"/>
  <c r="N216" i="14"/>
  <c r="AH216" i="14" s="1"/>
  <c r="U216" i="14"/>
  <c r="V216" i="14"/>
  <c r="W216" i="14"/>
  <c r="X216" i="14"/>
  <c r="L217" i="14"/>
  <c r="M217" i="14"/>
  <c r="AG217" i="14" s="1"/>
  <c r="N217" i="14"/>
  <c r="AH217" i="14" s="1"/>
  <c r="U217" i="14"/>
  <c r="V217" i="14"/>
  <c r="W217" i="14"/>
  <c r="X217" i="14"/>
  <c r="J218" i="14"/>
  <c r="K218" i="14"/>
  <c r="L218" i="14"/>
  <c r="M218" i="14"/>
  <c r="AG218" i="14" s="1"/>
  <c r="N218" i="14"/>
  <c r="AH218" i="14" s="1"/>
  <c r="U218" i="14"/>
  <c r="V218" i="14"/>
  <c r="W218" i="14"/>
  <c r="X218" i="14"/>
  <c r="L219" i="14"/>
  <c r="M219" i="14"/>
  <c r="AG219" i="14" s="1"/>
  <c r="N219" i="14"/>
  <c r="AH219" i="14" s="1"/>
  <c r="U219" i="14"/>
  <c r="V219" i="14"/>
  <c r="W219" i="14"/>
  <c r="X219" i="14"/>
  <c r="J220" i="14"/>
  <c r="K220" i="14"/>
  <c r="L220" i="14"/>
  <c r="M220" i="14"/>
  <c r="AG220" i="14" s="1"/>
  <c r="N220" i="14"/>
  <c r="AH220" i="14" s="1"/>
  <c r="U220" i="14"/>
  <c r="V220" i="14"/>
  <c r="W220" i="14"/>
  <c r="X220" i="14"/>
  <c r="J221" i="14"/>
  <c r="K221" i="14"/>
  <c r="L221" i="14"/>
  <c r="M221" i="14"/>
  <c r="AG221" i="14" s="1"/>
  <c r="N221" i="14"/>
  <c r="AH221" i="14" s="1"/>
  <c r="U221" i="14"/>
  <c r="V221" i="14"/>
  <c r="W221" i="14"/>
  <c r="X221" i="14"/>
  <c r="L222" i="14"/>
  <c r="M222" i="14"/>
  <c r="AG222" i="14" s="1"/>
  <c r="N222" i="14"/>
  <c r="AH222" i="14" s="1"/>
  <c r="U222" i="14"/>
  <c r="V222" i="14"/>
  <c r="W222" i="14"/>
  <c r="X222" i="14"/>
  <c r="J223" i="14"/>
  <c r="K223" i="14"/>
  <c r="L223" i="14"/>
  <c r="M223" i="14"/>
  <c r="AG223" i="14" s="1"/>
  <c r="N223" i="14"/>
  <c r="AH223" i="14" s="1"/>
  <c r="U223" i="14"/>
  <c r="V223" i="14"/>
  <c r="W223" i="14"/>
  <c r="X223" i="14"/>
  <c r="J224" i="14"/>
  <c r="K224" i="14"/>
  <c r="L224" i="14"/>
  <c r="M224" i="14"/>
  <c r="AG224" i="14" s="1"/>
  <c r="N224" i="14"/>
  <c r="AH224" i="14" s="1"/>
  <c r="U224" i="14"/>
  <c r="V224" i="14"/>
  <c r="W224" i="14"/>
  <c r="X224" i="14"/>
  <c r="J225" i="14"/>
  <c r="K225" i="14"/>
  <c r="L225" i="14"/>
  <c r="M225" i="14"/>
  <c r="AG225" i="14" s="1"/>
  <c r="N225" i="14"/>
  <c r="AH225" i="14" s="1"/>
  <c r="U225" i="14"/>
  <c r="V225" i="14"/>
  <c r="W225" i="14"/>
  <c r="X225" i="14"/>
  <c r="L226" i="14"/>
  <c r="M226" i="14"/>
  <c r="AG226" i="14" s="1"/>
  <c r="N226" i="14"/>
  <c r="AH226" i="14" s="1"/>
  <c r="U226" i="14"/>
  <c r="V226" i="14"/>
  <c r="W226" i="14"/>
  <c r="X226" i="14"/>
  <c r="J227" i="14"/>
  <c r="K227" i="14"/>
  <c r="L227" i="14"/>
  <c r="M227" i="14"/>
  <c r="AG227" i="14" s="1"/>
  <c r="N227" i="14"/>
  <c r="AH227" i="14" s="1"/>
  <c r="U227" i="14"/>
  <c r="V227" i="14"/>
  <c r="W227" i="14"/>
  <c r="X227" i="14"/>
  <c r="J228" i="14"/>
  <c r="K228" i="14"/>
  <c r="L228" i="14"/>
  <c r="M228" i="14"/>
  <c r="AG228" i="14" s="1"/>
  <c r="N228" i="14"/>
  <c r="AH228" i="14" s="1"/>
  <c r="U228" i="14"/>
  <c r="V228" i="14"/>
  <c r="W228" i="14"/>
  <c r="X228" i="14"/>
  <c r="J229" i="14"/>
  <c r="K229" i="14"/>
  <c r="L229" i="14"/>
  <c r="M229" i="14"/>
  <c r="AG229" i="14" s="1"/>
  <c r="N229" i="14"/>
  <c r="AH229" i="14" s="1"/>
  <c r="U229" i="14"/>
  <c r="V229" i="14"/>
  <c r="W229" i="14"/>
  <c r="X229" i="14"/>
  <c r="L230" i="14"/>
  <c r="M230" i="14"/>
  <c r="AG230" i="14" s="1"/>
  <c r="N230" i="14"/>
  <c r="AH230" i="14" s="1"/>
  <c r="U230" i="14"/>
  <c r="V230" i="14"/>
  <c r="W230" i="14"/>
  <c r="X230" i="14"/>
  <c r="J231" i="14"/>
  <c r="K231" i="14"/>
  <c r="L231" i="14"/>
  <c r="M231" i="14"/>
  <c r="AG231" i="14" s="1"/>
  <c r="N231" i="14"/>
  <c r="AH231" i="14" s="1"/>
  <c r="U231" i="14"/>
  <c r="V231" i="14"/>
  <c r="W231" i="14"/>
  <c r="X231" i="14"/>
  <c r="J232" i="14"/>
  <c r="K232" i="14"/>
  <c r="L232" i="14"/>
  <c r="M232" i="14"/>
  <c r="AG232" i="14" s="1"/>
  <c r="N232" i="14"/>
  <c r="AH232" i="14" s="1"/>
  <c r="U232" i="14"/>
  <c r="V232" i="14"/>
  <c r="W232" i="14"/>
  <c r="X232" i="14"/>
  <c r="J233" i="14"/>
  <c r="K233" i="14"/>
  <c r="L233" i="14"/>
  <c r="M233" i="14"/>
  <c r="AG233" i="14" s="1"/>
  <c r="N233" i="14"/>
  <c r="AH233" i="14" s="1"/>
  <c r="U233" i="14"/>
  <c r="V233" i="14"/>
  <c r="W233" i="14"/>
  <c r="X233" i="14"/>
  <c r="J234" i="14"/>
  <c r="K234" i="14"/>
  <c r="L234" i="14"/>
  <c r="M234" i="14"/>
  <c r="AG234" i="14" s="1"/>
  <c r="N234" i="14"/>
  <c r="AH234" i="14" s="1"/>
  <c r="U234" i="14"/>
  <c r="V234" i="14"/>
  <c r="W234" i="14"/>
  <c r="X234" i="14"/>
  <c r="J235" i="14"/>
  <c r="K235" i="14"/>
  <c r="L235" i="14"/>
  <c r="M235" i="14"/>
  <c r="AG235" i="14" s="1"/>
  <c r="N235" i="14"/>
  <c r="AH235" i="14" s="1"/>
  <c r="U235" i="14"/>
  <c r="V235" i="14"/>
  <c r="W235" i="14"/>
  <c r="X235" i="14"/>
  <c r="J236" i="14"/>
  <c r="K236" i="14"/>
  <c r="L236" i="14"/>
  <c r="M236" i="14"/>
  <c r="AG236" i="14" s="1"/>
  <c r="N236" i="14"/>
  <c r="AH236" i="14" s="1"/>
  <c r="U236" i="14"/>
  <c r="V236" i="14"/>
  <c r="W236" i="14"/>
  <c r="X236" i="14"/>
  <c r="L237" i="14"/>
  <c r="M237" i="14"/>
  <c r="AG237" i="14" s="1"/>
  <c r="N237" i="14"/>
  <c r="AH237" i="14" s="1"/>
  <c r="U237" i="14"/>
  <c r="V237" i="14"/>
  <c r="W237" i="14"/>
  <c r="X237" i="14"/>
  <c r="J238" i="14"/>
  <c r="K238" i="14"/>
  <c r="L238" i="14"/>
  <c r="M238" i="14"/>
  <c r="AG238" i="14" s="1"/>
  <c r="N238" i="14"/>
  <c r="AH238" i="14" s="1"/>
  <c r="U238" i="14"/>
  <c r="V238" i="14"/>
  <c r="W238" i="14"/>
  <c r="X238" i="14"/>
  <c r="J239" i="14"/>
  <c r="K239" i="14"/>
  <c r="L239" i="14"/>
  <c r="M239" i="14"/>
  <c r="AG239" i="14" s="1"/>
  <c r="N239" i="14"/>
  <c r="AH239" i="14" s="1"/>
  <c r="U239" i="14"/>
  <c r="V239" i="14"/>
  <c r="W239" i="14"/>
  <c r="X239" i="14"/>
  <c r="J240" i="14"/>
  <c r="K240" i="14"/>
  <c r="L240" i="14"/>
  <c r="M240" i="14"/>
  <c r="AG240" i="14" s="1"/>
  <c r="N240" i="14"/>
  <c r="AH240" i="14" s="1"/>
  <c r="U240" i="14"/>
  <c r="V240" i="14"/>
  <c r="W240" i="14"/>
  <c r="X240" i="14"/>
  <c r="J241" i="14"/>
  <c r="L241" i="14"/>
  <c r="M241" i="14"/>
  <c r="AG241" i="14" s="1"/>
  <c r="N241" i="14"/>
  <c r="AH241" i="14" s="1"/>
  <c r="U241" i="14"/>
  <c r="V241" i="14"/>
  <c r="W241" i="14"/>
  <c r="X241" i="14"/>
  <c r="J242" i="14"/>
  <c r="L242" i="14"/>
  <c r="M242" i="14"/>
  <c r="AG242" i="14" s="1"/>
  <c r="N242" i="14"/>
  <c r="AH242" i="14" s="1"/>
  <c r="U242" i="14"/>
  <c r="V242" i="14"/>
  <c r="W242" i="14"/>
  <c r="X242" i="14"/>
  <c r="L243" i="14"/>
  <c r="M243" i="14"/>
  <c r="AG243" i="14" s="1"/>
  <c r="N243" i="14"/>
  <c r="AH243" i="14" s="1"/>
  <c r="U243" i="14"/>
  <c r="V243" i="14"/>
  <c r="W243" i="14"/>
  <c r="X243" i="14"/>
  <c r="J244" i="14"/>
  <c r="L244" i="14"/>
  <c r="M244" i="14"/>
  <c r="AG244" i="14" s="1"/>
  <c r="N244" i="14"/>
  <c r="AH244" i="14" s="1"/>
  <c r="U244" i="14"/>
  <c r="V244" i="14"/>
  <c r="W244" i="14"/>
  <c r="X244" i="14"/>
  <c r="J245" i="14"/>
  <c r="L245" i="14"/>
  <c r="M245" i="14"/>
  <c r="AG245" i="14" s="1"/>
  <c r="N245" i="14"/>
  <c r="AH245" i="14" s="1"/>
  <c r="U245" i="14"/>
  <c r="V245" i="14"/>
  <c r="W245" i="14"/>
  <c r="X245" i="14"/>
  <c r="L246" i="14"/>
  <c r="M246" i="14"/>
  <c r="AG246" i="14" s="1"/>
  <c r="N246" i="14"/>
  <c r="AH246" i="14" s="1"/>
  <c r="U246" i="14"/>
  <c r="V246" i="14"/>
  <c r="W246" i="14"/>
  <c r="X246" i="14"/>
  <c r="J247" i="14"/>
  <c r="L247" i="14"/>
  <c r="M247" i="14"/>
  <c r="AG247" i="14" s="1"/>
  <c r="N247" i="14"/>
  <c r="AH247" i="14" s="1"/>
  <c r="U247" i="14"/>
  <c r="V247" i="14"/>
  <c r="W247" i="14"/>
  <c r="X247" i="14"/>
  <c r="L248" i="14"/>
  <c r="M248" i="14"/>
  <c r="AG248" i="14" s="1"/>
  <c r="N248" i="14"/>
  <c r="AH248" i="14" s="1"/>
  <c r="U248" i="14"/>
  <c r="V248" i="14"/>
  <c r="W248" i="14"/>
  <c r="X248" i="14"/>
  <c r="L249" i="14"/>
  <c r="M249" i="14"/>
  <c r="AG249" i="14" s="1"/>
  <c r="N249" i="14"/>
  <c r="AH249" i="14" s="1"/>
  <c r="U249" i="14"/>
  <c r="V249" i="14"/>
  <c r="W249" i="14"/>
  <c r="X249" i="14"/>
  <c r="J250" i="14"/>
  <c r="L250" i="14"/>
  <c r="M250" i="14"/>
  <c r="AG250" i="14" s="1"/>
  <c r="N250" i="14"/>
  <c r="AH250" i="14" s="1"/>
  <c r="U250" i="14"/>
  <c r="V250" i="14"/>
  <c r="W250" i="14"/>
  <c r="X250" i="14"/>
  <c r="J251" i="14"/>
  <c r="L251" i="14"/>
  <c r="M251" i="14"/>
  <c r="AG251" i="14" s="1"/>
  <c r="N251" i="14"/>
  <c r="AH251" i="14" s="1"/>
  <c r="U251" i="14"/>
  <c r="V251" i="14"/>
  <c r="W251" i="14"/>
  <c r="X251" i="14"/>
  <c r="J252" i="14"/>
  <c r="L252" i="14"/>
  <c r="M252" i="14"/>
  <c r="AG252" i="14" s="1"/>
  <c r="N252" i="14"/>
  <c r="AH252" i="14" s="1"/>
  <c r="U252" i="14"/>
  <c r="V252" i="14"/>
  <c r="W252" i="14"/>
  <c r="X252" i="14"/>
  <c r="L253" i="14"/>
  <c r="M253" i="14"/>
  <c r="AG253" i="14" s="1"/>
  <c r="N253" i="14"/>
  <c r="AH253" i="14" s="1"/>
  <c r="U253" i="14"/>
  <c r="V253" i="14"/>
  <c r="W253" i="14"/>
  <c r="X253" i="14"/>
  <c r="I254" i="14"/>
  <c r="L254" i="14"/>
  <c r="M254" i="14"/>
  <c r="AG254" i="14" s="1"/>
  <c r="N254" i="14"/>
  <c r="AH254" i="14" s="1"/>
  <c r="U254" i="14"/>
  <c r="V254" i="14"/>
  <c r="W254" i="14"/>
  <c r="X254" i="14"/>
  <c r="I255" i="14"/>
  <c r="L255" i="14"/>
  <c r="M255" i="14"/>
  <c r="AG255" i="14" s="1"/>
  <c r="N255" i="14"/>
  <c r="AH255" i="14" s="1"/>
  <c r="U255" i="14"/>
  <c r="V255" i="14"/>
  <c r="W255" i="14"/>
  <c r="X255" i="14"/>
  <c r="I256" i="14"/>
  <c r="L256" i="14"/>
  <c r="M256" i="14"/>
  <c r="AG256" i="14" s="1"/>
  <c r="N256" i="14"/>
  <c r="AH256" i="14" s="1"/>
  <c r="U256" i="14"/>
  <c r="V256" i="14"/>
  <c r="W256" i="14"/>
  <c r="X256" i="14"/>
  <c r="I257" i="14"/>
  <c r="L257" i="14"/>
  <c r="M257" i="14"/>
  <c r="AG257" i="14" s="1"/>
  <c r="N257" i="14"/>
  <c r="AH257" i="14" s="1"/>
  <c r="U257" i="14"/>
  <c r="V257" i="14"/>
  <c r="W257" i="14"/>
  <c r="X257" i="14"/>
  <c r="I258" i="14"/>
  <c r="L258" i="14"/>
  <c r="M258" i="14"/>
  <c r="AG258" i="14" s="1"/>
  <c r="N258" i="14"/>
  <c r="AH258" i="14" s="1"/>
  <c r="U258" i="14"/>
  <c r="V258" i="14"/>
  <c r="W258" i="14"/>
  <c r="X258" i="14"/>
  <c r="I259" i="14"/>
  <c r="L259" i="14"/>
  <c r="M259" i="14"/>
  <c r="AG259" i="14" s="1"/>
  <c r="N259" i="14"/>
  <c r="AH259" i="14" s="1"/>
  <c r="U259" i="14"/>
  <c r="V259" i="14"/>
  <c r="W259" i="14"/>
  <c r="X259" i="14"/>
  <c r="I260" i="14"/>
  <c r="L260" i="14"/>
  <c r="M260" i="14"/>
  <c r="AG260" i="14" s="1"/>
  <c r="N260" i="14"/>
  <c r="AH260" i="14" s="1"/>
  <c r="U260" i="14"/>
  <c r="V260" i="14"/>
  <c r="W260" i="14"/>
  <c r="X260" i="14"/>
  <c r="I261" i="14"/>
  <c r="L261" i="14"/>
  <c r="M261" i="14"/>
  <c r="AG261" i="14" s="1"/>
  <c r="N261" i="14"/>
  <c r="AH261" i="14" s="1"/>
  <c r="U261" i="14"/>
  <c r="V261" i="14"/>
  <c r="W261" i="14"/>
  <c r="X261" i="14"/>
  <c r="I262" i="14"/>
  <c r="L262" i="14"/>
  <c r="M262" i="14"/>
  <c r="AG262" i="14" s="1"/>
  <c r="N262" i="14"/>
  <c r="AH262" i="14" s="1"/>
  <c r="U262" i="14"/>
  <c r="V262" i="14"/>
  <c r="W262" i="14"/>
  <c r="X262" i="14"/>
  <c r="I263" i="14"/>
  <c r="L263" i="14"/>
  <c r="M263" i="14"/>
  <c r="AG263" i="14" s="1"/>
  <c r="N263" i="14"/>
  <c r="AH263" i="14" s="1"/>
  <c r="U263" i="14"/>
  <c r="V263" i="14"/>
  <c r="W263" i="14"/>
  <c r="X263" i="14"/>
  <c r="I264" i="14"/>
  <c r="L264" i="14"/>
  <c r="M264" i="14"/>
  <c r="AG264" i="14" s="1"/>
  <c r="N264" i="14"/>
  <c r="AH264" i="14" s="1"/>
  <c r="U264" i="14"/>
  <c r="V264" i="14"/>
  <c r="W264" i="14"/>
  <c r="X264" i="14"/>
  <c r="I265" i="14"/>
  <c r="L265" i="14"/>
  <c r="M265" i="14"/>
  <c r="AG265" i="14" s="1"/>
  <c r="N265" i="14"/>
  <c r="AH265" i="14" s="1"/>
  <c r="U265" i="14"/>
  <c r="V265" i="14"/>
  <c r="W265" i="14"/>
  <c r="X265" i="14"/>
  <c r="I266" i="14"/>
  <c r="L266" i="14"/>
  <c r="M266" i="14"/>
  <c r="AG266" i="14" s="1"/>
  <c r="N266" i="14"/>
  <c r="AH266" i="14" s="1"/>
  <c r="U266" i="14"/>
  <c r="V266" i="14"/>
  <c r="W266" i="14"/>
  <c r="X266" i="14"/>
  <c r="I267" i="14"/>
  <c r="L267" i="14"/>
  <c r="M267" i="14"/>
  <c r="AG267" i="14" s="1"/>
  <c r="N267" i="14"/>
  <c r="AH267" i="14" s="1"/>
  <c r="U267" i="14"/>
  <c r="V267" i="14"/>
  <c r="W267" i="14"/>
  <c r="X267" i="14"/>
  <c r="I268" i="14"/>
  <c r="L268" i="14"/>
  <c r="M268" i="14"/>
  <c r="AG268" i="14" s="1"/>
  <c r="N268" i="14"/>
  <c r="AH268" i="14" s="1"/>
  <c r="U268" i="14"/>
  <c r="V268" i="14"/>
  <c r="W268" i="14"/>
  <c r="X268" i="14"/>
  <c r="I269" i="14"/>
  <c r="L269" i="14"/>
  <c r="M269" i="14"/>
  <c r="AG269" i="14" s="1"/>
  <c r="N269" i="14"/>
  <c r="AH269" i="14" s="1"/>
  <c r="U269" i="14"/>
  <c r="V269" i="14"/>
  <c r="W269" i="14"/>
  <c r="X269" i="14"/>
  <c r="I270" i="14"/>
  <c r="L270" i="14"/>
  <c r="M270" i="14"/>
  <c r="AG270" i="14" s="1"/>
  <c r="N270" i="14"/>
  <c r="AH270" i="14" s="1"/>
  <c r="U270" i="14"/>
  <c r="V270" i="14"/>
  <c r="W270" i="14"/>
  <c r="X270" i="14"/>
  <c r="I271" i="14"/>
  <c r="L271" i="14"/>
  <c r="M271" i="14"/>
  <c r="AG271" i="14" s="1"/>
  <c r="N271" i="14"/>
  <c r="AH271" i="14" s="1"/>
  <c r="U271" i="14"/>
  <c r="V271" i="14"/>
  <c r="W271" i="14"/>
  <c r="X271" i="14"/>
  <c r="I272" i="14"/>
  <c r="L272" i="14"/>
  <c r="M272" i="14"/>
  <c r="AG272" i="14" s="1"/>
  <c r="N272" i="14"/>
  <c r="AH272" i="14" s="1"/>
  <c r="U272" i="14"/>
  <c r="V272" i="14"/>
  <c r="W272" i="14"/>
  <c r="X272" i="14"/>
  <c r="I273" i="14"/>
  <c r="L273" i="14"/>
  <c r="M273" i="14"/>
  <c r="AG273" i="14" s="1"/>
  <c r="N273" i="14"/>
  <c r="AH273" i="14" s="1"/>
  <c r="U273" i="14"/>
  <c r="V273" i="14"/>
  <c r="W273" i="14"/>
  <c r="X273" i="14"/>
  <c r="I274" i="14"/>
  <c r="L274" i="14"/>
  <c r="M274" i="14"/>
  <c r="AG274" i="14" s="1"/>
  <c r="N274" i="14"/>
  <c r="AH274" i="14" s="1"/>
  <c r="U274" i="14"/>
  <c r="V274" i="14"/>
  <c r="W274" i="14"/>
  <c r="X274" i="14"/>
  <c r="I275" i="14"/>
  <c r="L275" i="14"/>
  <c r="M275" i="14"/>
  <c r="AG275" i="14" s="1"/>
  <c r="N275" i="14"/>
  <c r="AH275" i="14" s="1"/>
  <c r="U275" i="14"/>
  <c r="V275" i="14"/>
  <c r="W275" i="14"/>
  <c r="X275" i="14"/>
  <c r="I276" i="14"/>
  <c r="L276" i="14"/>
  <c r="M276" i="14"/>
  <c r="AG276" i="14" s="1"/>
  <c r="N276" i="14"/>
  <c r="AH276" i="14" s="1"/>
  <c r="U276" i="14"/>
  <c r="V276" i="14"/>
  <c r="W276" i="14"/>
  <c r="X276" i="14"/>
  <c r="I277" i="14"/>
  <c r="L277" i="14"/>
  <c r="M277" i="14"/>
  <c r="AG277" i="14" s="1"/>
  <c r="N277" i="14"/>
  <c r="AH277" i="14" s="1"/>
  <c r="U277" i="14"/>
  <c r="V277" i="14"/>
  <c r="W277" i="14"/>
  <c r="X277" i="14"/>
  <c r="I278" i="14"/>
  <c r="L278" i="14"/>
  <c r="M278" i="14"/>
  <c r="AG278" i="14" s="1"/>
  <c r="N278" i="14"/>
  <c r="AH278" i="14" s="1"/>
  <c r="U278" i="14"/>
  <c r="V278" i="14"/>
  <c r="W278" i="14"/>
  <c r="X278" i="14"/>
  <c r="I279" i="14"/>
  <c r="L279" i="14"/>
  <c r="M279" i="14"/>
  <c r="AG279" i="14" s="1"/>
  <c r="N279" i="14"/>
  <c r="AH279" i="14" s="1"/>
  <c r="U279" i="14"/>
  <c r="V279" i="14"/>
  <c r="W279" i="14"/>
  <c r="X279" i="14"/>
  <c r="I280" i="14"/>
  <c r="L280" i="14"/>
  <c r="M280" i="14"/>
  <c r="AG280" i="14" s="1"/>
  <c r="N280" i="14"/>
  <c r="AH280" i="14" s="1"/>
  <c r="U280" i="14"/>
  <c r="V280" i="14"/>
  <c r="W280" i="14"/>
  <c r="X280" i="14"/>
  <c r="I281" i="14"/>
  <c r="L281" i="14"/>
  <c r="M281" i="14"/>
  <c r="AG281" i="14" s="1"/>
  <c r="N281" i="14"/>
  <c r="AH281" i="14" s="1"/>
  <c r="U281" i="14"/>
  <c r="V281" i="14"/>
  <c r="W281" i="14"/>
  <c r="X281" i="14"/>
  <c r="I282" i="14"/>
  <c r="L282" i="14"/>
  <c r="M282" i="14"/>
  <c r="AG282" i="14" s="1"/>
  <c r="N282" i="14"/>
  <c r="AH282" i="14" s="1"/>
  <c r="U282" i="14"/>
  <c r="V282" i="14"/>
  <c r="W282" i="14"/>
  <c r="X282" i="14"/>
  <c r="I283" i="14"/>
  <c r="L283" i="14"/>
  <c r="M283" i="14"/>
  <c r="AG283" i="14" s="1"/>
  <c r="N283" i="14"/>
  <c r="AH283" i="14" s="1"/>
  <c r="U283" i="14"/>
  <c r="V283" i="14"/>
  <c r="W283" i="14"/>
  <c r="X283" i="14"/>
  <c r="I284" i="14"/>
  <c r="L284" i="14"/>
  <c r="M284" i="14"/>
  <c r="AG284" i="14" s="1"/>
  <c r="N284" i="14"/>
  <c r="AH284" i="14" s="1"/>
  <c r="U284" i="14"/>
  <c r="V284" i="14"/>
  <c r="W284" i="14"/>
  <c r="X284" i="14"/>
  <c r="I285" i="14"/>
  <c r="L285" i="14"/>
  <c r="M285" i="14"/>
  <c r="AG285" i="14" s="1"/>
  <c r="N285" i="14"/>
  <c r="AH285" i="14" s="1"/>
  <c r="U285" i="14"/>
  <c r="V285" i="14"/>
  <c r="W285" i="14"/>
  <c r="X285" i="14"/>
  <c r="I286" i="14"/>
  <c r="L286" i="14"/>
  <c r="M286" i="14"/>
  <c r="AG286" i="14" s="1"/>
  <c r="N286" i="14"/>
  <c r="AH286" i="14" s="1"/>
  <c r="U286" i="14"/>
  <c r="V286" i="14"/>
  <c r="W286" i="14"/>
  <c r="X286" i="14"/>
  <c r="I287" i="14"/>
  <c r="L287" i="14"/>
  <c r="M287" i="14"/>
  <c r="AG287" i="14" s="1"/>
  <c r="N287" i="14"/>
  <c r="AH287" i="14" s="1"/>
  <c r="U287" i="14"/>
  <c r="V287" i="14"/>
  <c r="W287" i="14"/>
  <c r="X287" i="14"/>
  <c r="I288" i="14"/>
  <c r="L288" i="14"/>
  <c r="M288" i="14"/>
  <c r="AG288" i="14" s="1"/>
  <c r="N288" i="14"/>
  <c r="AH288" i="14" s="1"/>
  <c r="U288" i="14"/>
  <c r="V288" i="14"/>
  <c r="W288" i="14"/>
  <c r="X288" i="14"/>
  <c r="I289" i="14"/>
  <c r="L289" i="14"/>
  <c r="M289" i="14"/>
  <c r="AG289" i="14" s="1"/>
  <c r="N289" i="14"/>
  <c r="AH289" i="14" s="1"/>
  <c r="U289" i="14"/>
  <c r="V289" i="14"/>
  <c r="W289" i="14"/>
  <c r="X289" i="14"/>
  <c r="I290" i="14"/>
  <c r="L290" i="14"/>
  <c r="M290" i="14"/>
  <c r="AG290" i="14" s="1"/>
  <c r="N290" i="14"/>
  <c r="AH290" i="14" s="1"/>
  <c r="U290" i="14"/>
  <c r="V290" i="14"/>
  <c r="W290" i="14"/>
  <c r="X290" i="14"/>
  <c r="I291" i="14"/>
  <c r="L291" i="14"/>
  <c r="M291" i="14"/>
  <c r="AG291" i="14" s="1"/>
  <c r="N291" i="14"/>
  <c r="AH291" i="14" s="1"/>
  <c r="U291" i="14"/>
  <c r="V291" i="14"/>
  <c r="W291" i="14"/>
  <c r="X291" i="14"/>
  <c r="I292" i="14"/>
  <c r="L292" i="14"/>
  <c r="M292" i="14"/>
  <c r="AG292" i="14" s="1"/>
  <c r="N292" i="14"/>
  <c r="AH292" i="14" s="1"/>
  <c r="U292" i="14"/>
  <c r="V292" i="14"/>
  <c r="W292" i="14"/>
  <c r="X292" i="14"/>
  <c r="I293" i="14"/>
  <c r="L293" i="14"/>
  <c r="M293" i="14"/>
  <c r="AG293" i="14" s="1"/>
  <c r="N293" i="14"/>
  <c r="AH293" i="14" s="1"/>
  <c r="U293" i="14"/>
  <c r="V293" i="14"/>
  <c r="W293" i="14"/>
  <c r="X293" i="14"/>
  <c r="I294" i="14"/>
  <c r="L294" i="14"/>
  <c r="M294" i="14"/>
  <c r="AG294" i="14" s="1"/>
  <c r="N294" i="14"/>
  <c r="AH294" i="14" s="1"/>
  <c r="U294" i="14"/>
  <c r="V294" i="14"/>
  <c r="W294" i="14"/>
  <c r="X294" i="14"/>
  <c r="I295" i="14"/>
  <c r="L295" i="14"/>
  <c r="M295" i="14"/>
  <c r="AG295" i="14" s="1"/>
  <c r="N295" i="14"/>
  <c r="AH295" i="14" s="1"/>
  <c r="U295" i="14"/>
  <c r="V295" i="14"/>
  <c r="W295" i="14"/>
  <c r="X295" i="14"/>
  <c r="I296" i="14"/>
  <c r="L296" i="14"/>
  <c r="M296" i="14"/>
  <c r="AG296" i="14" s="1"/>
  <c r="N296" i="14"/>
  <c r="AH296" i="14" s="1"/>
  <c r="U296" i="14"/>
  <c r="V296" i="14"/>
  <c r="W296" i="14"/>
  <c r="X296" i="14"/>
  <c r="I297" i="14"/>
  <c r="L297" i="14"/>
  <c r="M297" i="14"/>
  <c r="AG297" i="14" s="1"/>
  <c r="N297" i="14"/>
  <c r="AH297" i="14" s="1"/>
  <c r="U297" i="14"/>
  <c r="V297" i="14"/>
  <c r="W297" i="14"/>
  <c r="X297" i="14"/>
  <c r="I298" i="14"/>
  <c r="L298" i="14"/>
  <c r="M298" i="14"/>
  <c r="AG298" i="14" s="1"/>
  <c r="N298" i="14"/>
  <c r="AH298" i="14" s="1"/>
  <c r="U298" i="14"/>
  <c r="V298" i="14"/>
  <c r="W298" i="14"/>
  <c r="X298" i="14"/>
  <c r="I299" i="14"/>
  <c r="L299" i="14"/>
  <c r="M299" i="14"/>
  <c r="AG299" i="14" s="1"/>
  <c r="N299" i="14"/>
  <c r="AH299" i="14" s="1"/>
  <c r="U299" i="14"/>
  <c r="V299" i="14"/>
  <c r="W299" i="14"/>
  <c r="X299" i="14"/>
  <c r="I300" i="14"/>
  <c r="L300" i="14"/>
  <c r="M300" i="14"/>
  <c r="AG300" i="14" s="1"/>
  <c r="N300" i="14"/>
  <c r="AH300" i="14" s="1"/>
  <c r="U300" i="14"/>
  <c r="V300" i="14"/>
  <c r="W300" i="14"/>
  <c r="X300" i="14"/>
  <c r="L301" i="14"/>
  <c r="M301" i="14"/>
  <c r="AG301" i="14" s="1"/>
  <c r="N301" i="14"/>
  <c r="AH301" i="14" s="1"/>
  <c r="U301" i="14"/>
  <c r="V301" i="14"/>
  <c r="W301" i="14"/>
  <c r="X301" i="14"/>
  <c r="I302" i="14"/>
  <c r="L302" i="14"/>
  <c r="M302" i="14"/>
  <c r="AG302" i="14" s="1"/>
  <c r="N302" i="14"/>
  <c r="AH302" i="14" s="1"/>
  <c r="U302" i="14"/>
  <c r="V302" i="14"/>
  <c r="W302" i="14"/>
  <c r="X302" i="14"/>
  <c r="I303" i="14"/>
  <c r="L303" i="14"/>
  <c r="M303" i="14"/>
  <c r="AG303" i="14" s="1"/>
  <c r="N303" i="14"/>
  <c r="AH303" i="14" s="1"/>
  <c r="U303" i="14"/>
  <c r="V303" i="14"/>
  <c r="W303" i="14"/>
  <c r="X303" i="14"/>
  <c r="I304" i="14"/>
  <c r="L304" i="14"/>
  <c r="M304" i="14"/>
  <c r="AG304" i="14" s="1"/>
  <c r="N304" i="14"/>
  <c r="AH304" i="14" s="1"/>
  <c r="U304" i="14"/>
  <c r="V304" i="14"/>
  <c r="W304" i="14"/>
  <c r="X304" i="14"/>
  <c r="I305" i="14"/>
  <c r="L305" i="14"/>
  <c r="M305" i="14"/>
  <c r="AG305" i="14" s="1"/>
  <c r="N305" i="14"/>
  <c r="AH305" i="14" s="1"/>
  <c r="U305" i="14"/>
  <c r="V305" i="14"/>
  <c r="W305" i="14"/>
  <c r="X305" i="14"/>
  <c r="I306" i="14"/>
  <c r="L306" i="14"/>
  <c r="M306" i="14"/>
  <c r="AG306" i="14" s="1"/>
  <c r="N306" i="14"/>
  <c r="AH306" i="14" s="1"/>
  <c r="U306" i="14"/>
  <c r="V306" i="14"/>
  <c r="W306" i="14"/>
  <c r="X306" i="14"/>
  <c r="I307" i="14"/>
  <c r="L307" i="14"/>
  <c r="M307" i="14"/>
  <c r="AG307" i="14" s="1"/>
  <c r="N307" i="14"/>
  <c r="AH307" i="14" s="1"/>
  <c r="U307" i="14"/>
  <c r="V307" i="14"/>
  <c r="W307" i="14"/>
  <c r="X307" i="14"/>
  <c r="I308" i="14"/>
  <c r="L308" i="14"/>
  <c r="M308" i="14"/>
  <c r="AG308" i="14" s="1"/>
  <c r="N308" i="14"/>
  <c r="AH308" i="14" s="1"/>
  <c r="U308" i="14"/>
  <c r="V308" i="14"/>
  <c r="W308" i="14"/>
  <c r="X308" i="14"/>
  <c r="I309" i="14"/>
  <c r="L309" i="14"/>
  <c r="M309" i="14"/>
  <c r="AG309" i="14" s="1"/>
  <c r="N309" i="14"/>
  <c r="AH309" i="14" s="1"/>
  <c r="U309" i="14"/>
  <c r="V309" i="14"/>
  <c r="W309" i="14"/>
  <c r="X309" i="14"/>
  <c r="I310" i="14"/>
  <c r="K310" i="14" s="1"/>
  <c r="L310" i="14"/>
  <c r="M310" i="14"/>
  <c r="AG310" i="14" s="1"/>
  <c r="N310" i="14"/>
  <c r="AH310" i="14" s="1"/>
  <c r="U310" i="14"/>
  <c r="V310" i="14"/>
  <c r="W310" i="14"/>
  <c r="X310" i="14"/>
  <c r="I311" i="14"/>
  <c r="L311" i="14"/>
  <c r="M311" i="14"/>
  <c r="AG311" i="14" s="1"/>
  <c r="N311" i="14"/>
  <c r="AH311" i="14" s="1"/>
  <c r="U311" i="14"/>
  <c r="V311" i="14"/>
  <c r="W311" i="14"/>
  <c r="X311" i="14"/>
  <c r="I312" i="14"/>
  <c r="L312" i="14"/>
  <c r="M312" i="14"/>
  <c r="AG312" i="14" s="1"/>
  <c r="N312" i="14"/>
  <c r="AH312" i="14" s="1"/>
  <c r="U312" i="14"/>
  <c r="V312" i="14"/>
  <c r="W312" i="14"/>
  <c r="X312" i="14"/>
  <c r="I313" i="14"/>
  <c r="K313" i="14" s="1"/>
  <c r="L313" i="14"/>
  <c r="M313" i="14"/>
  <c r="AG313" i="14" s="1"/>
  <c r="N313" i="14"/>
  <c r="AH313" i="14" s="1"/>
  <c r="U313" i="14"/>
  <c r="V313" i="14"/>
  <c r="W313" i="14"/>
  <c r="X313" i="14"/>
  <c r="I314" i="14"/>
  <c r="L314" i="14"/>
  <c r="M314" i="14"/>
  <c r="AG314" i="14" s="1"/>
  <c r="N314" i="14"/>
  <c r="AH314" i="14" s="1"/>
  <c r="U314" i="14"/>
  <c r="V314" i="14"/>
  <c r="W314" i="14"/>
  <c r="X314" i="14"/>
  <c r="I315" i="14"/>
  <c r="K315" i="14" s="1"/>
  <c r="L315" i="14"/>
  <c r="M315" i="14"/>
  <c r="AG315" i="14" s="1"/>
  <c r="N315" i="14"/>
  <c r="AH315" i="14" s="1"/>
  <c r="U315" i="14"/>
  <c r="V315" i="14"/>
  <c r="W315" i="14"/>
  <c r="X315" i="14"/>
  <c r="I316" i="14"/>
  <c r="K316" i="14" s="1"/>
  <c r="L316" i="14"/>
  <c r="M316" i="14"/>
  <c r="AG316" i="14" s="1"/>
  <c r="N316" i="14"/>
  <c r="AH316" i="14" s="1"/>
  <c r="U316" i="14"/>
  <c r="V316" i="14"/>
  <c r="W316" i="14"/>
  <c r="X316" i="14"/>
  <c r="I317" i="14"/>
  <c r="L317" i="14"/>
  <c r="M317" i="14"/>
  <c r="AG317" i="14" s="1"/>
  <c r="N317" i="14"/>
  <c r="AH317" i="14" s="1"/>
  <c r="U317" i="14"/>
  <c r="V317" i="14"/>
  <c r="W317" i="14"/>
  <c r="X317" i="14"/>
  <c r="I318" i="14"/>
  <c r="L318" i="14"/>
  <c r="M318" i="14"/>
  <c r="AG318" i="14" s="1"/>
  <c r="N318" i="14"/>
  <c r="AH318" i="14" s="1"/>
  <c r="U318" i="14"/>
  <c r="V318" i="14"/>
  <c r="W318" i="14"/>
  <c r="X318" i="14"/>
  <c r="I319" i="14"/>
  <c r="J319" i="14" s="1"/>
  <c r="L319" i="14"/>
  <c r="M319" i="14"/>
  <c r="AG319" i="14" s="1"/>
  <c r="N319" i="14"/>
  <c r="AH319" i="14" s="1"/>
  <c r="U319" i="14"/>
  <c r="V319" i="14"/>
  <c r="W319" i="14"/>
  <c r="X319" i="14"/>
  <c r="I320" i="14"/>
  <c r="L320" i="14"/>
  <c r="M320" i="14"/>
  <c r="AG320" i="14" s="1"/>
  <c r="N320" i="14"/>
  <c r="AH320" i="14" s="1"/>
  <c r="U320" i="14"/>
  <c r="V320" i="14"/>
  <c r="W320" i="14"/>
  <c r="X320" i="14"/>
  <c r="I321" i="14"/>
  <c r="K321" i="14" s="1"/>
  <c r="L321" i="14"/>
  <c r="M321" i="14"/>
  <c r="AG321" i="14" s="1"/>
  <c r="N321" i="14"/>
  <c r="AH321" i="14" s="1"/>
  <c r="U321" i="14"/>
  <c r="V321" i="14"/>
  <c r="W321" i="14"/>
  <c r="X321" i="14"/>
  <c r="I322" i="14"/>
  <c r="L322" i="14"/>
  <c r="M322" i="14"/>
  <c r="AG322" i="14" s="1"/>
  <c r="N322" i="14"/>
  <c r="AH322" i="14" s="1"/>
  <c r="U322" i="14"/>
  <c r="V322" i="14"/>
  <c r="W322" i="14"/>
  <c r="X322" i="14"/>
  <c r="I323" i="14"/>
  <c r="J323" i="14" s="1"/>
  <c r="L323" i="14"/>
  <c r="M323" i="14"/>
  <c r="AG323" i="14" s="1"/>
  <c r="N323" i="14"/>
  <c r="AH323" i="14" s="1"/>
  <c r="U323" i="14"/>
  <c r="V323" i="14"/>
  <c r="W323" i="14"/>
  <c r="X323" i="14"/>
  <c r="I324" i="14"/>
  <c r="L324" i="14"/>
  <c r="M324" i="14"/>
  <c r="AG324" i="14" s="1"/>
  <c r="N324" i="14"/>
  <c r="AH324" i="14" s="1"/>
  <c r="U324" i="14"/>
  <c r="V324" i="14"/>
  <c r="W324" i="14"/>
  <c r="X324" i="14"/>
  <c r="I325" i="14"/>
  <c r="K325" i="14" s="1"/>
  <c r="L325" i="14"/>
  <c r="M325" i="14"/>
  <c r="AG325" i="14" s="1"/>
  <c r="N325" i="14"/>
  <c r="AH325" i="14" s="1"/>
  <c r="U325" i="14"/>
  <c r="V325" i="14"/>
  <c r="W325" i="14"/>
  <c r="X325" i="14"/>
  <c r="I326" i="14"/>
  <c r="L326" i="14"/>
  <c r="M326" i="14"/>
  <c r="AG326" i="14" s="1"/>
  <c r="N326" i="14"/>
  <c r="AH326" i="14" s="1"/>
  <c r="U326" i="14"/>
  <c r="V326" i="14"/>
  <c r="W326" i="14"/>
  <c r="X326" i="14"/>
  <c r="I327" i="14"/>
  <c r="J327" i="14" s="1"/>
  <c r="L327" i="14"/>
  <c r="M327" i="14"/>
  <c r="AG327" i="14" s="1"/>
  <c r="N327" i="14"/>
  <c r="AH327" i="14" s="1"/>
  <c r="U327" i="14"/>
  <c r="V327" i="14"/>
  <c r="W327" i="14"/>
  <c r="X327" i="14"/>
  <c r="I328" i="14"/>
  <c r="L328" i="14"/>
  <c r="M328" i="14"/>
  <c r="AG328" i="14" s="1"/>
  <c r="N328" i="14"/>
  <c r="AH328" i="14" s="1"/>
  <c r="U328" i="14"/>
  <c r="V328" i="14"/>
  <c r="W328" i="14"/>
  <c r="X328" i="14"/>
  <c r="I329" i="14"/>
  <c r="L329" i="14"/>
  <c r="M329" i="14"/>
  <c r="AG329" i="14" s="1"/>
  <c r="N329" i="14"/>
  <c r="AH329" i="14" s="1"/>
  <c r="U329" i="14"/>
  <c r="V329" i="14"/>
  <c r="W329" i="14"/>
  <c r="X329" i="14"/>
  <c r="I330" i="14"/>
  <c r="L330" i="14"/>
  <c r="M330" i="14"/>
  <c r="AG330" i="14" s="1"/>
  <c r="N330" i="14"/>
  <c r="AH330" i="14" s="1"/>
  <c r="U330" i="14"/>
  <c r="V330" i="14"/>
  <c r="W330" i="14"/>
  <c r="X330" i="14"/>
  <c r="I331" i="14"/>
  <c r="J331" i="14" s="1"/>
  <c r="L331" i="14"/>
  <c r="M331" i="14"/>
  <c r="AG331" i="14" s="1"/>
  <c r="N331" i="14"/>
  <c r="AH331" i="14" s="1"/>
  <c r="U331" i="14"/>
  <c r="V331" i="14"/>
  <c r="W331" i="14"/>
  <c r="X331" i="14"/>
  <c r="I332" i="14"/>
  <c r="L332" i="14"/>
  <c r="M332" i="14"/>
  <c r="AG332" i="14" s="1"/>
  <c r="N332" i="14"/>
  <c r="AH332" i="14" s="1"/>
  <c r="U332" i="14"/>
  <c r="V332" i="14"/>
  <c r="W332" i="14"/>
  <c r="X332" i="14"/>
  <c r="I333" i="14"/>
  <c r="L333" i="14"/>
  <c r="M333" i="14"/>
  <c r="AG333" i="14" s="1"/>
  <c r="N333" i="14"/>
  <c r="AH333" i="14" s="1"/>
  <c r="U333" i="14"/>
  <c r="V333" i="14"/>
  <c r="W333" i="14"/>
  <c r="X333" i="14"/>
  <c r="I334" i="14"/>
  <c r="L334" i="14"/>
  <c r="M334" i="14"/>
  <c r="AG334" i="14" s="1"/>
  <c r="N334" i="14"/>
  <c r="AH334" i="14" s="1"/>
  <c r="U334" i="14"/>
  <c r="V334" i="14"/>
  <c r="W334" i="14"/>
  <c r="X334" i="14"/>
  <c r="I335" i="14"/>
  <c r="J335" i="14" s="1"/>
  <c r="L335" i="14"/>
  <c r="M335" i="14"/>
  <c r="AG335" i="14" s="1"/>
  <c r="N335" i="14"/>
  <c r="AH335" i="14" s="1"/>
  <c r="U335" i="14"/>
  <c r="V335" i="14"/>
  <c r="W335" i="14"/>
  <c r="X335" i="14"/>
  <c r="I336" i="14"/>
  <c r="L336" i="14"/>
  <c r="M336" i="14"/>
  <c r="AG336" i="14" s="1"/>
  <c r="N336" i="14"/>
  <c r="AH336" i="14" s="1"/>
  <c r="U336" i="14"/>
  <c r="V336" i="14"/>
  <c r="W336" i="14"/>
  <c r="X336" i="14"/>
  <c r="I337" i="14"/>
  <c r="K337" i="14" s="1"/>
  <c r="L337" i="14"/>
  <c r="M337" i="14"/>
  <c r="AG337" i="14" s="1"/>
  <c r="N337" i="14"/>
  <c r="AH337" i="14" s="1"/>
  <c r="U337" i="14"/>
  <c r="V337" i="14"/>
  <c r="W337" i="14"/>
  <c r="X337" i="14"/>
  <c r="I338" i="14"/>
  <c r="L338" i="14"/>
  <c r="M338" i="14"/>
  <c r="AG338" i="14" s="1"/>
  <c r="N338" i="14"/>
  <c r="AH338" i="14" s="1"/>
  <c r="U338" i="14"/>
  <c r="V338" i="14"/>
  <c r="W338" i="14"/>
  <c r="X338" i="14"/>
  <c r="I339" i="14"/>
  <c r="J339" i="14" s="1"/>
  <c r="L339" i="14"/>
  <c r="M339" i="14"/>
  <c r="AG339" i="14" s="1"/>
  <c r="N339" i="14"/>
  <c r="AH339" i="14" s="1"/>
  <c r="U339" i="14"/>
  <c r="V339" i="14"/>
  <c r="W339" i="14"/>
  <c r="X339" i="14"/>
  <c r="L340" i="14"/>
  <c r="M340" i="14"/>
  <c r="AG340" i="14" s="1"/>
  <c r="N340" i="14"/>
  <c r="AH340" i="14" s="1"/>
  <c r="U340" i="14"/>
  <c r="V340" i="14"/>
  <c r="W340" i="14"/>
  <c r="X340" i="14"/>
  <c r="I341" i="14"/>
  <c r="L341" i="14"/>
  <c r="M341" i="14"/>
  <c r="AG341" i="14" s="1"/>
  <c r="N341" i="14"/>
  <c r="AH341" i="14" s="1"/>
  <c r="U341" i="14"/>
  <c r="V341" i="14"/>
  <c r="W341" i="14"/>
  <c r="X341" i="14"/>
  <c r="I342" i="14"/>
  <c r="L342" i="14"/>
  <c r="M342" i="14"/>
  <c r="AG342" i="14" s="1"/>
  <c r="N342" i="14"/>
  <c r="AH342" i="14" s="1"/>
  <c r="U342" i="14"/>
  <c r="V342" i="14"/>
  <c r="W342" i="14"/>
  <c r="X342" i="14"/>
  <c r="I343" i="14"/>
  <c r="L343" i="14"/>
  <c r="M343" i="14"/>
  <c r="AG343" i="14" s="1"/>
  <c r="N343" i="14"/>
  <c r="AH343" i="14" s="1"/>
  <c r="U343" i="14"/>
  <c r="V343" i="14"/>
  <c r="W343" i="14"/>
  <c r="X343" i="14"/>
  <c r="I344" i="14"/>
  <c r="J344" i="14" s="1"/>
  <c r="L344" i="14"/>
  <c r="M344" i="14"/>
  <c r="AG344" i="14" s="1"/>
  <c r="N344" i="14"/>
  <c r="AH344" i="14" s="1"/>
  <c r="U344" i="14"/>
  <c r="V344" i="14"/>
  <c r="W344" i="14"/>
  <c r="X344" i="14"/>
  <c r="I345" i="14"/>
  <c r="K345" i="14" s="1"/>
  <c r="L345" i="14"/>
  <c r="M345" i="14"/>
  <c r="AG345" i="14" s="1"/>
  <c r="N345" i="14"/>
  <c r="AH345" i="14" s="1"/>
  <c r="U345" i="14"/>
  <c r="V345" i="14"/>
  <c r="W345" i="14"/>
  <c r="X345" i="14"/>
  <c r="I346" i="14"/>
  <c r="L346" i="14"/>
  <c r="M346" i="14"/>
  <c r="AG346" i="14" s="1"/>
  <c r="N346" i="14"/>
  <c r="AH346" i="14" s="1"/>
  <c r="U346" i="14"/>
  <c r="V346" i="14"/>
  <c r="W346" i="14"/>
  <c r="X346" i="14"/>
  <c r="I347" i="14"/>
  <c r="L347" i="14"/>
  <c r="M347" i="14"/>
  <c r="AG347" i="14" s="1"/>
  <c r="N347" i="14"/>
  <c r="AH347" i="14" s="1"/>
  <c r="U347" i="14"/>
  <c r="V347" i="14"/>
  <c r="W347" i="14"/>
  <c r="X347" i="14"/>
  <c r="I348" i="14"/>
  <c r="J348" i="14" s="1"/>
  <c r="L348" i="14"/>
  <c r="M348" i="14"/>
  <c r="AG348" i="14" s="1"/>
  <c r="N348" i="14"/>
  <c r="AH348" i="14" s="1"/>
  <c r="U348" i="14"/>
  <c r="V348" i="14"/>
  <c r="W348" i="14"/>
  <c r="X348" i="14"/>
  <c r="L349" i="14"/>
  <c r="M349" i="14"/>
  <c r="AG349" i="14" s="1"/>
  <c r="N349" i="14"/>
  <c r="AH349" i="14" s="1"/>
  <c r="U349" i="14"/>
  <c r="V349" i="14"/>
  <c r="W349" i="14"/>
  <c r="X349" i="14"/>
  <c r="I350" i="14"/>
  <c r="L350" i="14"/>
  <c r="M350" i="14"/>
  <c r="AG350" i="14" s="1"/>
  <c r="N350" i="14"/>
  <c r="AH350" i="14" s="1"/>
  <c r="U350" i="14"/>
  <c r="V350" i="14"/>
  <c r="W350" i="14"/>
  <c r="X350" i="14"/>
  <c r="I351" i="14"/>
  <c r="J351" i="14" s="1"/>
  <c r="L351" i="14"/>
  <c r="M351" i="14"/>
  <c r="AG351" i="14" s="1"/>
  <c r="N351" i="14"/>
  <c r="AH351" i="14" s="1"/>
  <c r="U351" i="14"/>
  <c r="V351" i="14"/>
  <c r="W351" i="14"/>
  <c r="X351" i="14"/>
  <c r="I352" i="14"/>
  <c r="L352" i="14"/>
  <c r="M352" i="14"/>
  <c r="AG352" i="14" s="1"/>
  <c r="N352" i="14"/>
  <c r="AH352" i="14" s="1"/>
  <c r="U352" i="14"/>
  <c r="V352" i="14"/>
  <c r="W352" i="14"/>
  <c r="X352" i="14"/>
  <c r="I353" i="14"/>
  <c r="L353" i="14"/>
  <c r="M353" i="14"/>
  <c r="AG353" i="14" s="1"/>
  <c r="N353" i="14"/>
  <c r="AH353" i="14" s="1"/>
  <c r="U353" i="14"/>
  <c r="V353" i="14"/>
  <c r="W353" i="14"/>
  <c r="X353" i="14"/>
  <c r="I354" i="14"/>
  <c r="L354" i="14"/>
  <c r="M354" i="14"/>
  <c r="AG354" i="14" s="1"/>
  <c r="N354" i="14"/>
  <c r="AH354" i="14" s="1"/>
  <c r="U354" i="14"/>
  <c r="V354" i="14"/>
  <c r="W354" i="14"/>
  <c r="X354" i="14"/>
  <c r="I355" i="14"/>
  <c r="J355" i="14" s="1"/>
  <c r="L355" i="14"/>
  <c r="M355" i="14"/>
  <c r="AG355" i="14" s="1"/>
  <c r="N355" i="14"/>
  <c r="AH355" i="14" s="1"/>
  <c r="U355" i="14"/>
  <c r="V355" i="14"/>
  <c r="W355" i="14"/>
  <c r="X355" i="14"/>
  <c r="I356" i="14"/>
  <c r="L356" i="14"/>
  <c r="M356" i="14"/>
  <c r="AG356" i="14" s="1"/>
  <c r="N356" i="14"/>
  <c r="AH356" i="14" s="1"/>
  <c r="U356" i="14"/>
  <c r="V356" i="14"/>
  <c r="W356" i="14"/>
  <c r="X356" i="14"/>
  <c r="I357" i="14"/>
  <c r="L357" i="14"/>
  <c r="M357" i="14"/>
  <c r="AG357" i="14" s="1"/>
  <c r="N357" i="14"/>
  <c r="AH357" i="14" s="1"/>
  <c r="U357" i="14"/>
  <c r="V357" i="14"/>
  <c r="W357" i="14"/>
  <c r="X357" i="14"/>
  <c r="L358" i="14"/>
  <c r="M358" i="14"/>
  <c r="AG358" i="14" s="1"/>
  <c r="N358" i="14"/>
  <c r="AH358" i="14" s="1"/>
  <c r="U358" i="14"/>
  <c r="V358" i="14"/>
  <c r="W358" i="14"/>
  <c r="X358" i="14"/>
  <c r="I359" i="14"/>
  <c r="L359" i="14"/>
  <c r="M359" i="14"/>
  <c r="AG359" i="14" s="1"/>
  <c r="N359" i="14"/>
  <c r="AH359" i="14" s="1"/>
  <c r="U359" i="14"/>
  <c r="V359" i="14"/>
  <c r="W359" i="14"/>
  <c r="X359" i="14"/>
  <c r="I360" i="14"/>
  <c r="L360" i="14"/>
  <c r="M360" i="14"/>
  <c r="AG360" i="14" s="1"/>
  <c r="N360" i="14"/>
  <c r="AH360" i="14" s="1"/>
  <c r="U360" i="14"/>
  <c r="V360" i="14"/>
  <c r="W360" i="14"/>
  <c r="X360" i="14"/>
  <c r="I361" i="14"/>
  <c r="L361" i="14"/>
  <c r="M361" i="14"/>
  <c r="AG361" i="14" s="1"/>
  <c r="N361" i="14"/>
  <c r="AH361" i="14" s="1"/>
  <c r="U361" i="14"/>
  <c r="V361" i="14"/>
  <c r="W361" i="14"/>
  <c r="X361" i="14"/>
  <c r="I362" i="14"/>
  <c r="L362" i="14"/>
  <c r="M362" i="14"/>
  <c r="AG362" i="14" s="1"/>
  <c r="N362" i="14"/>
  <c r="AH362" i="14" s="1"/>
  <c r="U362" i="14"/>
  <c r="V362" i="14"/>
  <c r="W362" i="14"/>
  <c r="X362" i="14"/>
  <c r="I363" i="14"/>
  <c r="J363" i="14" s="1"/>
  <c r="L363" i="14"/>
  <c r="M363" i="14"/>
  <c r="AG363" i="14" s="1"/>
  <c r="N363" i="14"/>
  <c r="AH363" i="14" s="1"/>
  <c r="U363" i="14"/>
  <c r="V363" i="14"/>
  <c r="W363" i="14"/>
  <c r="X363" i="14"/>
  <c r="I364" i="14"/>
  <c r="K364" i="14" s="1"/>
  <c r="L364" i="14"/>
  <c r="M364" i="14"/>
  <c r="AG364" i="14" s="1"/>
  <c r="N364" i="14"/>
  <c r="AH364" i="14" s="1"/>
  <c r="U364" i="14"/>
  <c r="V364" i="14"/>
  <c r="W364" i="14"/>
  <c r="X364" i="14"/>
  <c r="I365" i="14"/>
  <c r="K365" i="14" s="1"/>
  <c r="L365" i="14"/>
  <c r="M365" i="14"/>
  <c r="AG365" i="14" s="1"/>
  <c r="N365" i="14"/>
  <c r="AH365" i="14" s="1"/>
  <c r="U365" i="14"/>
  <c r="V365" i="14"/>
  <c r="W365" i="14"/>
  <c r="X365" i="14"/>
  <c r="I366" i="14"/>
  <c r="L366" i="14"/>
  <c r="M366" i="14"/>
  <c r="AG366" i="14" s="1"/>
  <c r="N366" i="14"/>
  <c r="AH366" i="14" s="1"/>
  <c r="U366" i="14"/>
  <c r="V366" i="14"/>
  <c r="W366" i="14"/>
  <c r="X366" i="14"/>
  <c r="I367" i="14"/>
  <c r="J367" i="14" s="1"/>
  <c r="L367" i="14"/>
  <c r="M367" i="14"/>
  <c r="AG367" i="14" s="1"/>
  <c r="N367" i="14"/>
  <c r="AH367" i="14" s="1"/>
  <c r="U367" i="14"/>
  <c r="V367" i="14"/>
  <c r="W367" i="14"/>
  <c r="X367" i="14"/>
  <c r="I368" i="14"/>
  <c r="K368" i="14" s="1"/>
  <c r="L368" i="14"/>
  <c r="M368" i="14"/>
  <c r="AG368" i="14" s="1"/>
  <c r="N368" i="14"/>
  <c r="AH368" i="14" s="1"/>
  <c r="U368" i="14"/>
  <c r="V368" i="14"/>
  <c r="W368" i="14"/>
  <c r="X368" i="14"/>
  <c r="I369" i="14"/>
  <c r="K369" i="14" s="1"/>
  <c r="L369" i="14"/>
  <c r="M369" i="14"/>
  <c r="AG369" i="14" s="1"/>
  <c r="N369" i="14"/>
  <c r="AH369" i="14" s="1"/>
  <c r="U369" i="14"/>
  <c r="V369" i="14"/>
  <c r="W369" i="14"/>
  <c r="X369" i="14"/>
  <c r="I370" i="14"/>
  <c r="L370" i="14"/>
  <c r="M370" i="14"/>
  <c r="AG370" i="14" s="1"/>
  <c r="N370" i="14"/>
  <c r="AH370" i="14" s="1"/>
  <c r="U370" i="14"/>
  <c r="V370" i="14"/>
  <c r="W370" i="14"/>
  <c r="X370" i="14"/>
  <c r="I371" i="14"/>
  <c r="K371" i="14" s="1"/>
  <c r="L371" i="14"/>
  <c r="M371" i="14"/>
  <c r="AG371" i="14" s="1"/>
  <c r="N371" i="14"/>
  <c r="AH371" i="14" s="1"/>
  <c r="U371" i="14"/>
  <c r="V371" i="14"/>
  <c r="W371" i="14"/>
  <c r="X371" i="14"/>
  <c r="I372" i="14"/>
  <c r="J372" i="14" s="1"/>
  <c r="L372" i="14"/>
  <c r="M372" i="14"/>
  <c r="AG372" i="14" s="1"/>
  <c r="N372" i="14"/>
  <c r="AH372" i="14" s="1"/>
  <c r="U372" i="14"/>
  <c r="V372" i="14"/>
  <c r="W372" i="14"/>
  <c r="X372" i="14"/>
  <c r="I373" i="14"/>
  <c r="K373" i="14" s="1"/>
  <c r="L373" i="14"/>
  <c r="M373" i="14"/>
  <c r="AG373" i="14" s="1"/>
  <c r="N373" i="14"/>
  <c r="AH373" i="14" s="1"/>
  <c r="U373" i="14"/>
  <c r="V373" i="14"/>
  <c r="W373" i="14"/>
  <c r="X373" i="14"/>
  <c r="I374" i="14"/>
  <c r="L374" i="14"/>
  <c r="M374" i="14"/>
  <c r="AG374" i="14" s="1"/>
  <c r="N374" i="14"/>
  <c r="AH374" i="14" s="1"/>
  <c r="U374" i="14"/>
  <c r="V374" i="14"/>
  <c r="W374" i="14"/>
  <c r="X374" i="14"/>
  <c r="I375" i="14"/>
  <c r="L375" i="14"/>
  <c r="M375" i="14"/>
  <c r="AG375" i="14" s="1"/>
  <c r="N375" i="14"/>
  <c r="AH375" i="14" s="1"/>
  <c r="U375" i="14"/>
  <c r="V375" i="14"/>
  <c r="W375" i="14"/>
  <c r="X375" i="14"/>
  <c r="I376" i="14"/>
  <c r="J376" i="14" s="1"/>
  <c r="L376" i="14"/>
  <c r="M376" i="14"/>
  <c r="AG376" i="14" s="1"/>
  <c r="N376" i="14"/>
  <c r="AH376" i="14" s="1"/>
  <c r="U376" i="14"/>
  <c r="V376" i="14"/>
  <c r="W376" i="14"/>
  <c r="X376" i="14"/>
  <c r="I377" i="14"/>
  <c r="K377" i="14" s="1"/>
  <c r="L377" i="14"/>
  <c r="M377" i="14"/>
  <c r="AG377" i="14" s="1"/>
  <c r="N377" i="14"/>
  <c r="AH377" i="14" s="1"/>
  <c r="U377" i="14"/>
  <c r="V377" i="14"/>
  <c r="W377" i="14"/>
  <c r="X377" i="14"/>
  <c r="I378" i="14"/>
  <c r="L378" i="14"/>
  <c r="M378" i="14"/>
  <c r="AG378" i="14" s="1"/>
  <c r="N378" i="14"/>
  <c r="AH378" i="14" s="1"/>
  <c r="U378" i="14"/>
  <c r="V378" i="14"/>
  <c r="W378" i="14"/>
  <c r="X378" i="14"/>
  <c r="I379" i="14"/>
  <c r="J379" i="14" s="1"/>
  <c r="L379" i="14"/>
  <c r="M379" i="14"/>
  <c r="AG379" i="14" s="1"/>
  <c r="N379" i="14"/>
  <c r="AH379" i="14" s="1"/>
  <c r="U379" i="14"/>
  <c r="V379" i="14"/>
  <c r="W379" i="14"/>
  <c r="X379" i="14"/>
  <c r="I380" i="14"/>
  <c r="K380" i="14" s="1"/>
  <c r="L380" i="14"/>
  <c r="M380" i="14"/>
  <c r="AG380" i="14" s="1"/>
  <c r="N380" i="14"/>
  <c r="AH380" i="14" s="1"/>
  <c r="U380" i="14"/>
  <c r="V380" i="14"/>
  <c r="W380" i="14"/>
  <c r="X380" i="14"/>
  <c r="I381" i="14"/>
  <c r="L381" i="14"/>
  <c r="M381" i="14"/>
  <c r="AG381" i="14" s="1"/>
  <c r="N381" i="14"/>
  <c r="AH381" i="14" s="1"/>
  <c r="U381" i="14"/>
  <c r="V381" i="14"/>
  <c r="W381" i="14"/>
  <c r="X381" i="14"/>
  <c r="I382" i="14"/>
  <c r="L382" i="14"/>
  <c r="M382" i="14"/>
  <c r="AG382" i="14" s="1"/>
  <c r="N382" i="14"/>
  <c r="AH382" i="14" s="1"/>
  <c r="U382" i="14"/>
  <c r="V382" i="14"/>
  <c r="W382" i="14"/>
  <c r="X382" i="14"/>
  <c r="I383" i="14"/>
  <c r="J383" i="14" s="1"/>
  <c r="L383" i="14"/>
  <c r="M383" i="14"/>
  <c r="AG383" i="14" s="1"/>
  <c r="N383" i="14"/>
  <c r="AH383" i="14" s="1"/>
  <c r="U383" i="14"/>
  <c r="V383" i="14"/>
  <c r="W383" i="14"/>
  <c r="X383" i="14"/>
  <c r="I384" i="14"/>
  <c r="L384" i="14"/>
  <c r="M384" i="14"/>
  <c r="AG384" i="14" s="1"/>
  <c r="N384" i="14"/>
  <c r="AH384" i="14" s="1"/>
  <c r="U384" i="14"/>
  <c r="V384" i="14"/>
  <c r="W384" i="14"/>
  <c r="X384" i="14"/>
  <c r="I385" i="14"/>
  <c r="L385" i="14"/>
  <c r="M385" i="14"/>
  <c r="AG385" i="14" s="1"/>
  <c r="N385" i="14"/>
  <c r="AH385" i="14" s="1"/>
  <c r="U385" i="14"/>
  <c r="V385" i="14"/>
  <c r="W385" i="14"/>
  <c r="X385" i="14"/>
  <c r="I386" i="14"/>
  <c r="L386" i="14"/>
  <c r="M386" i="14"/>
  <c r="AG386" i="14" s="1"/>
  <c r="N386" i="14"/>
  <c r="AH386" i="14" s="1"/>
  <c r="U386" i="14"/>
  <c r="V386" i="14"/>
  <c r="W386" i="14"/>
  <c r="X386" i="14"/>
  <c r="I387" i="14"/>
  <c r="L387" i="14"/>
  <c r="M387" i="14"/>
  <c r="AG387" i="14" s="1"/>
  <c r="N387" i="14"/>
  <c r="AH387" i="14" s="1"/>
  <c r="U387" i="14"/>
  <c r="V387" i="14"/>
  <c r="W387" i="14"/>
  <c r="X387" i="14"/>
  <c r="I388" i="14"/>
  <c r="J388" i="14" s="1"/>
  <c r="L388" i="14"/>
  <c r="M388" i="14"/>
  <c r="AG388" i="14" s="1"/>
  <c r="N388" i="14"/>
  <c r="AH388" i="14" s="1"/>
  <c r="U388" i="14"/>
  <c r="V388" i="14"/>
  <c r="W388" i="14"/>
  <c r="X388" i="14"/>
  <c r="I389" i="14"/>
  <c r="L389" i="14"/>
  <c r="M389" i="14"/>
  <c r="AG389" i="14" s="1"/>
  <c r="N389" i="14"/>
  <c r="AH389" i="14" s="1"/>
  <c r="U389" i="14"/>
  <c r="V389" i="14"/>
  <c r="W389" i="14"/>
  <c r="X389" i="14"/>
  <c r="I390" i="14"/>
  <c r="L390" i="14"/>
  <c r="M390" i="14"/>
  <c r="AG390" i="14" s="1"/>
  <c r="N390" i="14"/>
  <c r="AH390" i="14" s="1"/>
  <c r="U390" i="14"/>
  <c r="V390" i="14"/>
  <c r="W390" i="14"/>
  <c r="X390" i="14"/>
  <c r="I391" i="14"/>
  <c r="L391" i="14"/>
  <c r="M391" i="14"/>
  <c r="AG391" i="14" s="1"/>
  <c r="N391" i="14"/>
  <c r="AH391" i="14" s="1"/>
  <c r="U391" i="14"/>
  <c r="V391" i="14"/>
  <c r="W391" i="14"/>
  <c r="X391" i="14"/>
  <c r="I392" i="14"/>
  <c r="K392" i="14" s="1"/>
  <c r="L392" i="14"/>
  <c r="M392" i="14"/>
  <c r="AG392" i="14" s="1"/>
  <c r="N392" i="14"/>
  <c r="AH392" i="14" s="1"/>
  <c r="U392" i="14"/>
  <c r="V392" i="14"/>
  <c r="W392" i="14"/>
  <c r="X392" i="14"/>
  <c r="I393" i="14"/>
  <c r="K393" i="14" s="1"/>
  <c r="L393" i="14"/>
  <c r="M393" i="14"/>
  <c r="AG393" i="14" s="1"/>
  <c r="N393" i="14"/>
  <c r="AH393" i="14" s="1"/>
  <c r="U393" i="14"/>
  <c r="V393" i="14"/>
  <c r="W393" i="14"/>
  <c r="X393" i="14"/>
  <c r="I394" i="14"/>
  <c r="L394" i="14"/>
  <c r="M394" i="14"/>
  <c r="AG394" i="14" s="1"/>
  <c r="N394" i="14"/>
  <c r="AH394" i="14" s="1"/>
  <c r="U394" i="14"/>
  <c r="V394" i="14"/>
  <c r="W394" i="14"/>
  <c r="X394" i="14"/>
  <c r="I395" i="14"/>
  <c r="K395" i="14" s="1"/>
  <c r="L395" i="14"/>
  <c r="M395" i="14"/>
  <c r="AG395" i="14" s="1"/>
  <c r="N395" i="14"/>
  <c r="AH395" i="14" s="1"/>
  <c r="U395" i="14"/>
  <c r="V395" i="14"/>
  <c r="W395" i="14"/>
  <c r="X395" i="14"/>
  <c r="I396" i="14"/>
  <c r="K396" i="14" s="1"/>
  <c r="L396" i="14"/>
  <c r="M396" i="14"/>
  <c r="AG396" i="14" s="1"/>
  <c r="N396" i="14"/>
  <c r="AH396" i="14" s="1"/>
  <c r="U396" i="14"/>
  <c r="V396" i="14"/>
  <c r="W396" i="14"/>
  <c r="X396" i="14"/>
  <c r="I397" i="14"/>
  <c r="L397" i="14"/>
  <c r="M397" i="14"/>
  <c r="AG397" i="14" s="1"/>
  <c r="N397" i="14"/>
  <c r="AH397" i="14" s="1"/>
  <c r="U397" i="14"/>
  <c r="V397" i="14"/>
  <c r="W397" i="14"/>
  <c r="X397" i="14"/>
  <c r="I398" i="14"/>
  <c r="L398" i="14"/>
  <c r="M398" i="14"/>
  <c r="AG398" i="14" s="1"/>
  <c r="N398" i="14"/>
  <c r="AH398" i="14" s="1"/>
  <c r="U398" i="14"/>
  <c r="V398" i="14"/>
  <c r="W398" i="14"/>
  <c r="X398" i="14"/>
  <c r="I399" i="14"/>
  <c r="J399" i="14" s="1"/>
  <c r="L399" i="14"/>
  <c r="M399" i="14"/>
  <c r="AG399" i="14" s="1"/>
  <c r="N399" i="14"/>
  <c r="AH399" i="14" s="1"/>
  <c r="U399" i="14"/>
  <c r="V399" i="14"/>
  <c r="W399" i="14"/>
  <c r="X399" i="14"/>
  <c r="I400" i="14"/>
  <c r="K400" i="14" s="1"/>
  <c r="L400" i="14"/>
  <c r="M400" i="14"/>
  <c r="AG400" i="14" s="1"/>
  <c r="N400" i="14"/>
  <c r="AH400" i="14" s="1"/>
  <c r="U400" i="14"/>
  <c r="V400" i="14"/>
  <c r="W400" i="14"/>
  <c r="X400" i="14"/>
  <c r="I401" i="14"/>
  <c r="L401" i="14"/>
  <c r="M401" i="14"/>
  <c r="AG401" i="14" s="1"/>
  <c r="N401" i="14"/>
  <c r="AH401" i="14" s="1"/>
  <c r="U401" i="14"/>
  <c r="V401" i="14"/>
  <c r="W401" i="14"/>
  <c r="X401" i="14"/>
  <c r="I402" i="14"/>
  <c r="L402" i="14"/>
  <c r="M402" i="14"/>
  <c r="AG402" i="14" s="1"/>
  <c r="N402" i="14"/>
  <c r="AH402" i="14" s="1"/>
  <c r="U402" i="14"/>
  <c r="V402" i="14"/>
  <c r="W402" i="14"/>
  <c r="X402" i="14"/>
  <c r="I403" i="14"/>
  <c r="L403" i="14"/>
  <c r="M403" i="14"/>
  <c r="AG403" i="14" s="1"/>
  <c r="N403" i="14"/>
  <c r="AH403" i="14" s="1"/>
  <c r="U403" i="14"/>
  <c r="V403" i="14"/>
  <c r="W403" i="14"/>
  <c r="X403" i="14"/>
  <c r="I404" i="14"/>
  <c r="L404" i="14"/>
  <c r="M404" i="14"/>
  <c r="AG404" i="14" s="1"/>
  <c r="N404" i="14"/>
  <c r="AH404" i="14" s="1"/>
  <c r="U404" i="14"/>
  <c r="V404" i="14"/>
  <c r="W404" i="14"/>
  <c r="X404" i="14"/>
  <c r="I405" i="14"/>
  <c r="L405" i="14"/>
  <c r="M405" i="14"/>
  <c r="AG405" i="14" s="1"/>
  <c r="N405" i="14"/>
  <c r="AH405" i="14" s="1"/>
  <c r="U405" i="14"/>
  <c r="V405" i="14"/>
  <c r="W405" i="14"/>
  <c r="X405" i="14"/>
  <c r="L406" i="14"/>
  <c r="M406" i="14"/>
  <c r="AG406" i="14" s="1"/>
  <c r="N406" i="14"/>
  <c r="AH406" i="14" s="1"/>
  <c r="U406" i="14"/>
  <c r="V406" i="14"/>
  <c r="W406" i="14"/>
  <c r="X406" i="14"/>
  <c r="I407" i="14"/>
  <c r="J407" i="14" s="1"/>
  <c r="L407" i="14"/>
  <c r="M407" i="14"/>
  <c r="AG407" i="14" s="1"/>
  <c r="N407" i="14"/>
  <c r="AH407" i="14" s="1"/>
  <c r="U407" i="14"/>
  <c r="V407" i="14"/>
  <c r="W407" i="14"/>
  <c r="X407" i="14"/>
  <c r="I408" i="14"/>
  <c r="L408" i="14"/>
  <c r="M408" i="14"/>
  <c r="AG408" i="14" s="1"/>
  <c r="N408" i="14"/>
  <c r="AH408" i="14" s="1"/>
  <c r="U408" i="14"/>
  <c r="V408" i="14"/>
  <c r="W408" i="14"/>
  <c r="X408" i="14"/>
  <c r="I409" i="14"/>
  <c r="L409" i="14"/>
  <c r="M409" i="14"/>
  <c r="AG409" i="14" s="1"/>
  <c r="N409" i="14"/>
  <c r="AH409" i="14" s="1"/>
  <c r="P409" i="14"/>
  <c r="U409" i="14"/>
  <c r="V409" i="14"/>
  <c r="W409" i="14"/>
  <c r="X409" i="14"/>
  <c r="I410" i="14"/>
  <c r="L410" i="14"/>
  <c r="M410" i="14"/>
  <c r="AG410" i="14" s="1"/>
  <c r="N410" i="14"/>
  <c r="AH410" i="14" s="1"/>
  <c r="U410" i="14"/>
  <c r="V410" i="14"/>
  <c r="W410" i="14"/>
  <c r="X410" i="14"/>
  <c r="L411" i="14"/>
  <c r="M411" i="14"/>
  <c r="AG411" i="14" s="1"/>
  <c r="N411" i="14"/>
  <c r="AH411" i="14" s="1"/>
  <c r="U411" i="14"/>
  <c r="V411" i="14"/>
  <c r="W411" i="14"/>
  <c r="X411" i="14"/>
  <c r="I412" i="14"/>
  <c r="L412" i="14"/>
  <c r="M412" i="14"/>
  <c r="AG412" i="14" s="1"/>
  <c r="N412" i="14"/>
  <c r="AH412" i="14" s="1"/>
  <c r="U412" i="14"/>
  <c r="V412" i="14"/>
  <c r="W412" i="14"/>
  <c r="X412" i="14"/>
  <c r="L413" i="14"/>
  <c r="M413" i="14"/>
  <c r="AG413" i="14" s="1"/>
  <c r="N413" i="14"/>
  <c r="AH413" i="14" s="1"/>
  <c r="U413" i="14"/>
  <c r="V413" i="14"/>
  <c r="W413" i="14"/>
  <c r="X413" i="14"/>
  <c r="I414" i="14"/>
  <c r="L414" i="14"/>
  <c r="M414" i="14"/>
  <c r="AG414" i="14" s="1"/>
  <c r="N414" i="14"/>
  <c r="AH414" i="14" s="1"/>
  <c r="U414" i="14"/>
  <c r="V414" i="14"/>
  <c r="W414" i="14"/>
  <c r="X414" i="14"/>
  <c r="I415" i="14"/>
  <c r="J415" i="14" s="1"/>
  <c r="L415" i="14"/>
  <c r="M415" i="14"/>
  <c r="AG415" i="14" s="1"/>
  <c r="N415" i="14"/>
  <c r="AH415" i="14" s="1"/>
  <c r="U415" i="14"/>
  <c r="V415" i="14"/>
  <c r="W415" i="14"/>
  <c r="X415" i="14"/>
  <c r="I416" i="14"/>
  <c r="L416" i="14"/>
  <c r="M416" i="14"/>
  <c r="AG416" i="14" s="1"/>
  <c r="N416" i="14"/>
  <c r="AH416" i="14" s="1"/>
  <c r="U416" i="14"/>
  <c r="V416" i="14"/>
  <c r="W416" i="14"/>
  <c r="X416" i="14"/>
  <c r="I417" i="14"/>
  <c r="L417" i="14"/>
  <c r="M417" i="14"/>
  <c r="AG417" i="14" s="1"/>
  <c r="N417" i="14"/>
  <c r="AH417" i="14" s="1"/>
  <c r="U417" i="14"/>
  <c r="V417" i="14"/>
  <c r="W417" i="14"/>
  <c r="X417" i="14"/>
  <c r="I418" i="14"/>
  <c r="L418" i="14"/>
  <c r="M418" i="14"/>
  <c r="AG418" i="14" s="1"/>
  <c r="N418" i="14"/>
  <c r="AH418" i="14" s="1"/>
  <c r="U418" i="14"/>
  <c r="V418" i="14"/>
  <c r="W418" i="14"/>
  <c r="X418" i="14"/>
  <c r="I419" i="14"/>
  <c r="L419" i="14"/>
  <c r="M419" i="14"/>
  <c r="AG419" i="14" s="1"/>
  <c r="N419" i="14"/>
  <c r="AH419" i="14" s="1"/>
  <c r="U419" i="14"/>
  <c r="V419" i="14"/>
  <c r="W419" i="14"/>
  <c r="X419" i="14"/>
  <c r="I420" i="14"/>
  <c r="L420" i="14"/>
  <c r="M420" i="14"/>
  <c r="AG420" i="14" s="1"/>
  <c r="N420" i="14"/>
  <c r="AH420" i="14" s="1"/>
  <c r="U420" i="14"/>
  <c r="V420" i="14"/>
  <c r="W420" i="14"/>
  <c r="X420" i="14"/>
  <c r="I421" i="14"/>
  <c r="J421" i="14" s="1"/>
  <c r="L421" i="14"/>
  <c r="M421" i="14"/>
  <c r="AG421" i="14" s="1"/>
  <c r="N421" i="14"/>
  <c r="AH421" i="14" s="1"/>
  <c r="U421" i="14"/>
  <c r="V421" i="14"/>
  <c r="W421" i="14"/>
  <c r="X421" i="14"/>
  <c r="I422" i="14"/>
  <c r="L422" i="14"/>
  <c r="M422" i="14"/>
  <c r="AG422" i="14" s="1"/>
  <c r="N422" i="14"/>
  <c r="AH422" i="14" s="1"/>
  <c r="U422" i="14"/>
  <c r="V422" i="14"/>
  <c r="W422" i="14"/>
  <c r="X422" i="14"/>
  <c r="I423" i="14"/>
  <c r="J423" i="14" s="1"/>
  <c r="L423" i="14"/>
  <c r="M423" i="14"/>
  <c r="AG423" i="14" s="1"/>
  <c r="N423" i="14"/>
  <c r="AH423" i="14" s="1"/>
  <c r="U423" i="14"/>
  <c r="V423" i="14"/>
  <c r="W423" i="14"/>
  <c r="X423" i="14"/>
  <c r="I424" i="14"/>
  <c r="L424" i="14"/>
  <c r="M424" i="14"/>
  <c r="AG424" i="14" s="1"/>
  <c r="N424" i="14"/>
  <c r="AH424" i="14" s="1"/>
  <c r="U424" i="14"/>
  <c r="V424" i="14"/>
  <c r="W424" i="14"/>
  <c r="X424" i="14"/>
  <c r="I425" i="14"/>
  <c r="J425" i="14" s="1"/>
  <c r="L425" i="14"/>
  <c r="M425" i="14"/>
  <c r="AG425" i="14" s="1"/>
  <c r="N425" i="14"/>
  <c r="AH425" i="14" s="1"/>
  <c r="U425" i="14"/>
  <c r="V425" i="14"/>
  <c r="W425" i="14"/>
  <c r="X425" i="14"/>
  <c r="I426" i="14"/>
  <c r="L426" i="14"/>
  <c r="M426" i="14"/>
  <c r="AG426" i="14" s="1"/>
  <c r="N426" i="14"/>
  <c r="AH426" i="14" s="1"/>
  <c r="U426" i="14"/>
  <c r="V426" i="14"/>
  <c r="W426" i="14"/>
  <c r="X426" i="14"/>
  <c r="I427" i="14"/>
  <c r="J427" i="14" s="1"/>
  <c r="L427" i="14"/>
  <c r="M427" i="14"/>
  <c r="AG427" i="14" s="1"/>
  <c r="N427" i="14"/>
  <c r="AH427" i="14" s="1"/>
  <c r="U427" i="14"/>
  <c r="V427" i="14"/>
  <c r="W427" i="14"/>
  <c r="X427" i="14"/>
  <c r="I428" i="14"/>
  <c r="L428" i="14"/>
  <c r="M428" i="14"/>
  <c r="AG428" i="14" s="1"/>
  <c r="N428" i="14"/>
  <c r="AH428" i="14" s="1"/>
  <c r="U428" i="14"/>
  <c r="V428" i="14"/>
  <c r="W428" i="14"/>
  <c r="X428" i="14"/>
  <c r="I429" i="14"/>
  <c r="L429" i="14"/>
  <c r="M429" i="14"/>
  <c r="AG429" i="14" s="1"/>
  <c r="N429" i="14"/>
  <c r="AH429" i="14" s="1"/>
  <c r="U429" i="14"/>
  <c r="V429" i="14"/>
  <c r="W429" i="14"/>
  <c r="X429" i="14"/>
  <c r="I430" i="14"/>
  <c r="L430" i="14"/>
  <c r="M430" i="14"/>
  <c r="AG430" i="14" s="1"/>
  <c r="N430" i="14"/>
  <c r="AH430" i="14" s="1"/>
  <c r="U430" i="14"/>
  <c r="V430" i="14"/>
  <c r="W430" i="14"/>
  <c r="X430" i="14"/>
  <c r="I431" i="14"/>
  <c r="J431" i="14" s="1"/>
  <c r="L431" i="14"/>
  <c r="M431" i="14"/>
  <c r="AG431" i="14" s="1"/>
  <c r="N431" i="14"/>
  <c r="AH431" i="14" s="1"/>
  <c r="U431" i="14"/>
  <c r="V431" i="14"/>
  <c r="W431" i="14"/>
  <c r="X431" i="14"/>
  <c r="I432" i="14"/>
  <c r="L432" i="14"/>
  <c r="M432" i="14"/>
  <c r="AG432" i="14" s="1"/>
  <c r="N432" i="14"/>
  <c r="AH432" i="14" s="1"/>
  <c r="U432" i="14"/>
  <c r="V432" i="14"/>
  <c r="W432" i="14"/>
  <c r="X432" i="14"/>
  <c r="I433" i="14"/>
  <c r="J433" i="14" s="1"/>
  <c r="L433" i="14"/>
  <c r="M433" i="14"/>
  <c r="AG433" i="14" s="1"/>
  <c r="N433" i="14"/>
  <c r="AH433" i="14" s="1"/>
  <c r="U433" i="14"/>
  <c r="V433" i="14"/>
  <c r="W433" i="14"/>
  <c r="X433" i="14"/>
  <c r="I434" i="14"/>
  <c r="J434" i="14" s="1"/>
  <c r="L434" i="14"/>
  <c r="M434" i="14"/>
  <c r="AG434" i="14" s="1"/>
  <c r="N434" i="14"/>
  <c r="AH434" i="14" s="1"/>
  <c r="U434" i="14"/>
  <c r="V434" i="14"/>
  <c r="W434" i="14"/>
  <c r="X434" i="14"/>
  <c r="I435" i="14"/>
  <c r="J435" i="14" s="1"/>
  <c r="L435" i="14"/>
  <c r="M435" i="14"/>
  <c r="AG435" i="14" s="1"/>
  <c r="N435" i="14"/>
  <c r="AH435" i="14" s="1"/>
  <c r="U435" i="14"/>
  <c r="V435" i="14"/>
  <c r="W435" i="14"/>
  <c r="X435" i="14"/>
  <c r="I436" i="14"/>
  <c r="J436" i="14" s="1"/>
  <c r="L436" i="14"/>
  <c r="M436" i="14"/>
  <c r="AG436" i="14" s="1"/>
  <c r="N436" i="14"/>
  <c r="AH436" i="14" s="1"/>
  <c r="U436" i="14"/>
  <c r="V436" i="14"/>
  <c r="W436" i="14"/>
  <c r="X436" i="14"/>
  <c r="I437" i="14"/>
  <c r="J437" i="14" s="1"/>
  <c r="L437" i="14"/>
  <c r="M437" i="14"/>
  <c r="AG437" i="14" s="1"/>
  <c r="N437" i="14"/>
  <c r="AH437" i="14" s="1"/>
  <c r="U437" i="14"/>
  <c r="V437" i="14"/>
  <c r="W437" i="14"/>
  <c r="X437" i="14"/>
  <c r="I438" i="14"/>
  <c r="L438" i="14"/>
  <c r="M438" i="14"/>
  <c r="AG438" i="14" s="1"/>
  <c r="N438" i="14"/>
  <c r="AH438" i="14" s="1"/>
  <c r="U438" i="14"/>
  <c r="V438" i="14"/>
  <c r="W438" i="14"/>
  <c r="X438" i="14"/>
  <c r="I439" i="14"/>
  <c r="L439" i="14"/>
  <c r="M439" i="14"/>
  <c r="AG439" i="14" s="1"/>
  <c r="N439" i="14"/>
  <c r="AH439" i="14" s="1"/>
  <c r="U439" i="14"/>
  <c r="V439" i="14"/>
  <c r="W439" i="14"/>
  <c r="X439" i="14"/>
  <c r="I440" i="14"/>
  <c r="L440" i="14"/>
  <c r="M440" i="14"/>
  <c r="AG440" i="14" s="1"/>
  <c r="N440" i="14"/>
  <c r="AH440" i="14" s="1"/>
  <c r="U440" i="14"/>
  <c r="V440" i="14"/>
  <c r="W440" i="14"/>
  <c r="X440" i="14"/>
  <c r="I441" i="14"/>
  <c r="L441" i="14"/>
  <c r="M441" i="14"/>
  <c r="AG441" i="14" s="1"/>
  <c r="N441" i="14"/>
  <c r="AH441" i="14" s="1"/>
  <c r="U441" i="14"/>
  <c r="V441" i="14"/>
  <c r="W441" i="14"/>
  <c r="X441" i="14"/>
  <c r="I442" i="14"/>
  <c r="J442" i="14" s="1"/>
  <c r="L442" i="14"/>
  <c r="M442" i="14"/>
  <c r="AG442" i="14" s="1"/>
  <c r="N442" i="14"/>
  <c r="AH442" i="14" s="1"/>
  <c r="U442" i="14"/>
  <c r="V442" i="14"/>
  <c r="W442" i="14"/>
  <c r="X442" i="14"/>
  <c r="I443" i="14"/>
  <c r="L443" i="14"/>
  <c r="M443" i="14"/>
  <c r="AG443" i="14" s="1"/>
  <c r="N443" i="14"/>
  <c r="AH443" i="14" s="1"/>
  <c r="U443" i="14"/>
  <c r="V443" i="14"/>
  <c r="W443" i="14"/>
  <c r="X443" i="14"/>
  <c r="I444" i="14"/>
  <c r="J444" i="14" s="1"/>
  <c r="L444" i="14"/>
  <c r="M444" i="14"/>
  <c r="AG444" i="14" s="1"/>
  <c r="N444" i="14"/>
  <c r="AH444" i="14" s="1"/>
  <c r="U444" i="14"/>
  <c r="V444" i="14"/>
  <c r="W444" i="14"/>
  <c r="X444" i="14"/>
  <c r="I445" i="14"/>
  <c r="L445" i="14"/>
  <c r="M445" i="14"/>
  <c r="AG445" i="14" s="1"/>
  <c r="N445" i="14"/>
  <c r="AH445" i="14" s="1"/>
  <c r="U445" i="14"/>
  <c r="V445" i="14"/>
  <c r="W445" i="14"/>
  <c r="X445" i="14"/>
  <c r="I446" i="14"/>
  <c r="J446" i="14" s="1"/>
  <c r="L446" i="14"/>
  <c r="M446" i="14"/>
  <c r="AG446" i="14" s="1"/>
  <c r="N446" i="14"/>
  <c r="AH446" i="14" s="1"/>
  <c r="U446" i="14"/>
  <c r="V446" i="14"/>
  <c r="W446" i="14"/>
  <c r="X446" i="14"/>
  <c r="I447" i="14"/>
  <c r="L447" i="14"/>
  <c r="M447" i="14"/>
  <c r="AG447" i="14" s="1"/>
  <c r="N447" i="14"/>
  <c r="AH447" i="14" s="1"/>
  <c r="U447" i="14"/>
  <c r="V447" i="14"/>
  <c r="W447" i="14"/>
  <c r="X447" i="14"/>
  <c r="I448" i="14"/>
  <c r="J448" i="14" s="1"/>
  <c r="L448" i="14"/>
  <c r="M448" i="14"/>
  <c r="AG448" i="14" s="1"/>
  <c r="N448" i="14"/>
  <c r="AH448" i="14" s="1"/>
  <c r="U448" i="14"/>
  <c r="V448" i="14"/>
  <c r="W448" i="14"/>
  <c r="X448" i="14"/>
  <c r="I449" i="14"/>
  <c r="L449" i="14"/>
  <c r="M449" i="14"/>
  <c r="AG449" i="14" s="1"/>
  <c r="N449" i="14"/>
  <c r="AH449" i="14" s="1"/>
  <c r="U449" i="14"/>
  <c r="V449" i="14"/>
  <c r="W449" i="14"/>
  <c r="X449" i="14"/>
  <c r="I450" i="14"/>
  <c r="J450" i="14" s="1"/>
  <c r="L450" i="14"/>
  <c r="M450" i="14"/>
  <c r="AG450" i="14" s="1"/>
  <c r="N450" i="14"/>
  <c r="AH450" i="14" s="1"/>
  <c r="U450" i="14"/>
  <c r="V450" i="14"/>
  <c r="W450" i="14"/>
  <c r="X450" i="14"/>
  <c r="I451" i="14"/>
  <c r="L451" i="14"/>
  <c r="M451" i="14"/>
  <c r="AG451" i="14" s="1"/>
  <c r="N451" i="14"/>
  <c r="AH451" i="14" s="1"/>
  <c r="U451" i="14"/>
  <c r="V451" i="14"/>
  <c r="W451" i="14"/>
  <c r="X451" i="14"/>
  <c r="I452" i="14"/>
  <c r="J452" i="14" s="1"/>
  <c r="L452" i="14"/>
  <c r="M452" i="14"/>
  <c r="AG452" i="14" s="1"/>
  <c r="N452" i="14"/>
  <c r="AH452" i="14" s="1"/>
  <c r="U452" i="14"/>
  <c r="V452" i="14"/>
  <c r="W452" i="14"/>
  <c r="X452" i="14"/>
  <c r="I453" i="14"/>
  <c r="L453" i="14"/>
  <c r="M453" i="14"/>
  <c r="AG453" i="14" s="1"/>
  <c r="N453" i="14"/>
  <c r="AH453" i="14" s="1"/>
  <c r="U453" i="14"/>
  <c r="V453" i="14"/>
  <c r="W453" i="14"/>
  <c r="X453" i="14"/>
  <c r="I454" i="14"/>
  <c r="J454" i="14" s="1"/>
  <c r="L454" i="14"/>
  <c r="M454" i="14"/>
  <c r="AG454" i="14" s="1"/>
  <c r="N454" i="14"/>
  <c r="AH454" i="14" s="1"/>
  <c r="U454" i="14"/>
  <c r="V454" i="14"/>
  <c r="W454" i="14"/>
  <c r="X454" i="14"/>
  <c r="I455" i="14"/>
  <c r="L455" i="14"/>
  <c r="M455" i="14"/>
  <c r="AG455" i="14" s="1"/>
  <c r="N455" i="14"/>
  <c r="AH455" i="14" s="1"/>
  <c r="U455" i="14"/>
  <c r="V455" i="14"/>
  <c r="W455" i="14"/>
  <c r="X455" i="14"/>
  <c r="I456" i="14"/>
  <c r="J456" i="14" s="1"/>
  <c r="L456" i="14"/>
  <c r="M456" i="14"/>
  <c r="AG456" i="14" s="1"/>
  <c r="N456" i="14"/>
  <c r="AH456" i="14" s="1"/>
  <c r="U456" i="14"/>
  <c r="V456" i="14"/>
  <c r="W456" i="14"/>
  <c r="X456" i="14"/>
  <c r="I457" i="14"/>
  <c r="L457" i="14"/>
  <c r="M457" i="14"/>
  <c r="AG457" i="14" s="1"/>
  <c r="N457" i="14"/>
  <c r="AH457" i="14" s="1"/>
  <c r="U457" i="14"/>
  <c r="V457" i="14"/>
  <c r="W457" i="14"/>
  <c r="X457" i="14"/>
  <c r="I458" i="14"/>
  <c r="L458" i="14"/>
  <c r="M458" i="14"/>
  <c r="AG458" i="14" s="1"/>
  <c r="N458" i="14"/>
  <c r="AH458" i="14" s="1"/>
  <c r="U458" i="14"/>
  <c r="V458" i="14"/>
  <c r="W458" i="14"/>
  <c r="X458" i="14"/>
  <c r="I459" i="14"/>
  <c r="L459" i="14"/>
  <c r="M459" i="14"/>
  <c r="AG459" i="14" s="1"/>
  <c r="N459" i="14"/>
  <c r="AH459" i="14" s="1"/>
  <c r="U459" i="14"/>
  <c r="V459" i="14"/>
  <c r="W459" i="14"/>
  <c r="X459" i="14"/>
  <c r="I460" i="14"/>
  <c r="L460" i="14"/>
  <c r="M460" i="14"/>
  <c r="AG460" i="14" s="1"/>
  <c r="N460" i="14"/>
  <c r="AH460" i="14" s="1"/>
  <c r="U460" i="14"/>
  <c r="V460" i="14"/>
  <c r="W460" i="14"/>
  <c r="X460" i="14"/>
  <c r="I461" i="14"/>
  <c r="L461" i="14"/>
  <c r="M461" i="14"/>
  <c r="AG461" i="14" s="1"/>
  <c r="N461" i="14"/>
  <c r="AH461" i="14" s="1"/>
  <c r="U461" i="14"/>
  <c r="V461" i="14"/>
  <c r="W461" i="14"/>
  <c r="X461" i="14"/>
  <c r="I462" i="14"/>
  <c r="L462" i="14"/>
  <c r="M462" i="14"/>
  <c r="AG462" i="14" s="1"/>
  <c r="N462" i="14"/>
  <c r="AH462" i="14" s="1"/>
  <c r="U462" i="14"/>
  <c r="V462" i="14"/>
  <c r="W462" i="14"/>
  <c r="X462" i="14"/>
  <c r="I463" i="14"/>
  <c r="K463" i="14" s="1"/>
  <c r="L463" i="14"/>
  <c r="M463" i="14"/>
  <c r="AG463" i="14" s="1"/>
  <c r="N463" i="14"/>
  <c r="AH463" i="14" s="1"/>
  <c r="U463" i="14"/>
  <c r="V463" i="14"/>
  <c r="W463" i="14"/>
  <c r="X463" i="14"/>
  <c r="I464" i="14"/>
  <c r="J464" i="14" s="1"/>
  <c r="L464" i="14"/>
  <c r="M464" i="14"/>
  <c r="AG464" i="14" s="1"/>
  <c r="N464" i="14"/>
  <c r="AH464" i="14" s="1"/>
  <c r="U464" i="14"/>
  <c r="V464" i="14"/>
  <c r="W464" i="14"/>
  <c r="X464" i="14"/>
  <c r="I465" i="14"/>
  <c r="K465" i="14" s="1"/>
  <c r="L465" i="14"/>
  <c r="M465" i="14"/>
  <c r="AG465" i="14" s="1"/>
  <c r="N465" i="14"/>
  <c r="AH465" i="14" s="1"/>
  <c r="U465" i="14"/>
  <c r="V465" i="14"/>
  <c r="W465" i="14"/>
  <c r="X465" i="14"/>
  <c r="I466" i="14"/>
  <c r="L466" i="14"/>
  <c r="M466" i="14"/>
  <c r="AG466" i="14" s="1"/>
  <c r="N466" i="14"/>
  <c r="AH466" i="14" s="1"/>
  <c r="U466" i="14"/>
  <c r="V466" i="14"/>
  <c r="W466" i="14"/>
  <c r="X466" i="14"/>
  <c r="I467" i="14"/>
  <c r="J467" i="14" s="1"/>
  <c r="L467" i="14"/>
  <c r="M467" i="14"/>
  <c r="AG467" i="14" s="1"/>
  <c r="N467" i="14"/>
  <c r="AH467" i="14" s="1"/>
  <c r="U467" i="14"/>
  <c r="V467" i="14"/>
  <c r="W467" i="14"/>
  <c r="X467" i="14"/>
  <c r="I468" i="14"/>
  <c r="K468" i="14" s="1"/>
  <c r="L468" i="14"/>
  <c r="M468" i="14"/>
  <c r="AG468" i="14" s="1"/>
  <c r="N468" i="14"/>
  <c r="AH468" i="14" s="1"/>
  <c r="U468" i="14"/>
  <c r="V468" i="14"/>
  <c r="W468" i="14"/>
  <c r="X468" i="14"/>
  <c r="I469" i="14"/>
  <c r="L469" i="14"/>
  <c r="M469" i="14"/>
  <c r="AG469" i="14" s="1"/>
  <c r="N469" i="14"/>
  <c r="AH469" i="14" s="1"/>
  <c r="U469" i="14"/>
  <c r="V469" i="14"/>
  <c r="W469" i="14"/>
  <c r="X469" i="14"/>
  <c r="I470" i="14"/>
  <c r="K470" i="14" s="1"/>
  <c r="L470" i="14"/>
  <c r="M470" i="14"/>
  <c r="AG470" i="14" s="1"/>
  <c r="N470" i="14"/>
  <c r="AH470" i="14" s="1"/>
  <c r="U470" i="14"/>
  <c r="V470" i="14"/>
  <c r="W470" i="14"/>
  <c r="X470" i="14"/>
  <c r="I471" i="14"/>
  <c r="J471" i="14" s="1"/>
  <c r="L471" i="14"/>
  <c r="M471" i="14"/>
  <c r="AG471" i="14" s="1"/>
  <c r="N471" i="14"/>
  <c r="AH471" i="14" s="1"/>
  <c r="U471" i="14"/>
  <c r="V471" i="14"/>
  <c r="W471" i="14"/>
  <c r="X471" i="14"/>
  <c r="I472" i="14"/>
  <c r="J472" i="14" s="1"/>
  <c r="L472" i="14"/>
  <c r="M472" i="14"/>
  <c r="AG472" i="14" s="1"/>
  <c r="N472" i="14"/>
  <c r="AH472" i="14" s="1"/>
  <c r="U472" i="14"/>
  <c r="V472" i="14"/>
  <c r="W472" i="14"/>
  <c r="X472" i="14"/>
  <c r="I473" i="14"/>
  <c r="K473" i="14" s="1"/>
  <c r="L473" i="14"/>
  <c r="M473" i="14"/>
  <c r="AG473" i="14" s="1"/>
  <c r="N473" i="14"/>
  <c r="AH473" i="14" s="1"/>
  <c r="U473" i="14"/>
  <c r="V473" i="14"/>
  <c r="W473" i="14"/>
  <c r="X473" i="14"/>
  <c r="I474" i="14"/>
  <c r="L474" i="14"/>
  <c r="M474" i="14"/>
  <c r="AG474" i="14" s="1"/>
  <c r="N474" i="14"/>
  <c r="AH474" i="14" s="1"/>
  <c r="U474" i="14"/>
  <c r="V474" i="14"/>
  <c r="W474" i="14"/>
  <c r="X474" i="14"/>
  <c r="I475" i="14"/>
  <c r="J475" i="14" s="1"/>
  <c r="L475" i="14"/>
  <c r="M475" i="14"/>
  <c r="AG475" i="14" s="1"/>
  <c r="N475" i="14"/>
  <c r="AH475" i="14" s="1"/>
  <c r="U475" i="14"/>
  <c r="V475" i="14"/>
  <c r="W475" i="14"/>
  <c r="X475" i="14"/>
  <c r="I476" i="14"/>
  <c r="L476" i="14"/>
  <c r="M476" i="14"/>
  <c r="AG476" i="14" s="1"/>
  <c r="N476" i="14"/>
  <c r="AH476" i="14" s="1"/>
  <c r="U476" i="14"/>
  <c r="V476" i="14"/>
  <c r="W476" i="14"/>
  <c r="X476" i="14"/>
  <c r="I477" i="14"/>
  <c r="J477" i="14" s="1"/>
  <c r="L477" i="14"/>
  <c r="M477" i="14"/>
  <c r="AG477" i="14" s="1"/>
  <c r="N477" i="14"/>
  <c r="AH477" i="14" s="1"/>
  <c r="U477" i="14"/>
  <c r="V477" i="14"/>
  <c r="W477" i="14"/>
  <c r="X477" i="14"/>
  <c r="I478" i="14"/>
  <c r="K478" i="14" s="1"/>
  <c r="L478" i="14"/>
  <c r="M478" i="14"/>
  <c r="AG478" i="14" s="1"/>
  <c r="N478" i="14"/>
  <c r="AH478" i="14" s="1"/>
  <c r="U478" i="14"/>
  <c r="V478" i="14"/>
  <c r="W478" i="14"/>
  <c r="X478" i="14"/>
  <c r="L479" i="14"/>
  <c r="M479" i="14"/>
  <c r="AG479" i="14" s="1"/>
  <c r="N479" i="14"/>
  <c r="AH479" i="14" s="1"/>
  <c r="U479" i="14"/>
  <c r="V479" i="14"/>
  <c r="W479" i="14"/>
  <c r="X479" i="14"/>
  <c r="I480" i="14"/>
  <c r="K480" i="14" s="1"/>
  <c r="L480" i="14"/>
  <c r="M480" i="14"/>
  <c r="AG480" i="14" s="1"/>
  <c r="N480" i="14"/>
  <c r="AH480" i="14" s="1"/>
  <c r="U480" i="14"/>
  <c r="V480" i="14"/>
  <c r="W480" i="14"/>
  <c r="X480" i="14"/>
  <c r="I481" i="14"/>
  <c r="L481" i="14"/>
  <c r="M481" i="14"/>
  <c r="AG481" i="14" s="1"/>
  <c r="N481" i="14"/>
  <c r="AH481" i="14" s="1"/>
  <c r="U481" i="14"/>
  <c r="V481" i="14"/>
  <c r="W481" i="14"/>
  <c r="X481" i="14"/>
  <c r="I482" i="14"/>
  <c r="L482" i="14"/>
  <c r="M482" i="14"/>
  <c r="AG482" i="14" s="1"/>
  <c r="N482" i="14"/>
  <c r="AH482" i="14" s="1"/>
  <c r="U482" i="14"/>
  <c r="V482" i="14"/>
  <c r="W482" i="14"/>
  <c r="X482" i="14"/>
  <c r="I483" i="14"/>
  <c r="L483" i="14"/>
  <c r="M483" i="14"/>
  <c r="AG483" i="14" s="1"/>
  <c r="N483" i="14"/>
  <c r="AH483" i="14" s="1"/>
  <c r="U483" i="14"/>
  <c r="V483" i="14"/>
  <c r="W483" i="14"/>
  <c r="X483" i="14"/>
  <c r="I484" i="14"/>
  <c r="L484" i="14"/>
  <c r="M484" i="14"/>
  <c r="AG484" i="14" s="1"/>
  <c r="N484" i="14"/>
  <c r="AH484" i="14" s="1"/>
  <c r="U484" i="14"/>
  <c r="V484" i="14"/>
  <c r="W484" i="14"/>
  <c r="X484" i="14"/>
  <c r="I485" i="14"/>
  <c r="L485" i="14"/>
  <c r="M485" i="14"/>
  <c r="AG485" i="14" s="1"/>
  <c r="N485" i="14"/>
  <c r="AH485" i="14" s="1"/>
  <c r="U485" i="14"/>
  <c r="V485" i="14"/>
  <c r="W485" i="14"/>
  <c r="X485" i="14"/>
  <c r="I486" i="14"/>
  <c r="L486" i="14"/>
  <c r="M486" i="14"/>
  <c r="AG486" i="14" s="1"/>
  <c r="N486" i="14"/>
  <c r="AH486" i="14" s="1"/>
  <c r="U486" i="14"/>
  <c r="V486" i="14"/>
  <c r="W486" i="14"/>
  <c r="X486" i="14"/>
  <c r="I487" i="14"/>
  <c r="L487" i="14"/>
  <c r="M487" i="14"/>
  <c r="AG487" i="14" s="1"/>
  <c r="N487" i="14"/>
  <c r="AH487" i="14" s="1"/>
  <c r="U487" i="14"/>
  <c r="V487" i="14"/>
  <c r="W487" i="14"/>
  <c r="X487" i="14"/>
  <c r="I488" i="14"/>
  <c r="L488" i="14"/>
  <c r="M488" i="14"/>
  <c r="AG488" i="14" s="1"/>
  <c r="N488" i="14"/>
  <c r="AH488" i="14" s="1"/>
  <c r="U488" i="14"/>
  <c r="V488" i="14"/>
  <c r="W488" i="14"/>
  <c r="X488" i="14"/>
  <c r="I489" i="14"/>
  <c r="L489" i="14"/>
  <c r="M489" i="14"/>
  <c r="AG489" i="14" s="1"/>
  <c r="N489" i="14"/>
  <c r="AH489" i="14" s="1"/>
  <c r="U489" i="14"/>
  <c r="V489" i="14"/>
  <c r="W489" i="14"/>
  <c r="X489" i="14"/>
  <c r="I490" i="14"/>
  <c r="L490" i="14"/>
  <c r="M490" i="14"/>
  <c r="AG490" i="14" s="1"/>
  <c r="N490" i="14"/>
  <c r="AH490" i="14" s="1"/>
  <c r="U490" i="14"/>
  <c r="V490" i="14"/>
  <c r="W490" i="14"/>
  <c r="X490" i="14"/>
  <c r="I491" i="14"/>
  <c r="L491" i="14"/>
  <c r="M491" i="14"/>
  <c r="AG491" i="14" s="1"/>
  <c r="N491" i="14"/>
  <c r="AH491" i="14" s="1"/>
  <c r="U491" i="14"/>
  <c r="V491" i="14"/>
  <c r="W491" i="14"/>
  <c r="X491" i="14"/>
  <c r="I492" i="14"/>
  <c r="L492" i="14"/>
  <c r="M492" i="14"/>
  <c r="AG492" i="14" s="1"/>
  <c r="N492" i="14"/>
  <c r="AH492" i="14" s="1"/>
  <c r="U492" i="14"/>
  <c r="V492" i="14"/>
  <c r="W492" i="14"/>
  <c r="X492" i="14"/>
  <c r="I493" i="14"/>
  <c r="L493" i="14"/>
  <c r="M493" i="14"/>
  <c r="AG493" i="14" s="1"/>
  <c r="N493" i="14"/>
  <c r="AH493" i="14" s="1"/>
  <c r="U493" i="14"/>
  <c r="V493" i="14"/>
  <c r="W493" i="14"/>
  <c r="X493" i="14"/>
  <c r="L494" i="14"/>
  <c r="M494" i="14"/>
  <c r="AG494" i="14" s="1"/>
  <c r="N494" i="14"/>
  <c r="AH494" i="14" s="1"/>
  <c r="U494" i="14"/>
  <c r="V494" i="14"/>
  <c r="W494" i="14"/>
  <c r="X494" i="14"/>
  <c r="I495" i="14"/>
  <c r="L495" i="14"/>
  <c r="M495" i="14"/>
  <c r="AG495" i="14" s="1"/>
  <c r="N495" i="14"/>
  <c r="AH495" i="14" s="1"/>
  <c r="U495" i="14"/>
  <c r="V495" i="14"/>
  <c r="W495" i="14"/>
  <c r="X495" i="14"/>
  <c r="I496" i="14"/>
  <c r="L496" i="14"/>
  <c r="M496" i="14"/>
  <c r="AG496" i="14" s="1"/>
  <c r="N496" i="14"/>
  <c r="AH496" i="14" s="1"/>
  <c r="U496" i="14"/>
  <c r="V496" i="14"/>
  <c r="W496" i="14"/>
  <c r="X496" i="14"/>
  <c r="I497" i="14"/>
  <c r="L497" i="14"/>
  <c r="M497" i="14"/>
  <c r="AG497" i="14" s="1"/>
  <c r="N497" i="14"/>
  <c r="AH497" i="14" s="1"/>
  <c r="U497" i="14"/>
  <c r="V497" i="14"/>
  <c r="W497" i="14"/>
  <c r="X497" i="14"/>
  <c r="I498" i="14"/>
  <c r="L498" i="14"/>
  <c r="M498" i="14"/>
  <c r="AG498" i="14" s="1"/>
  <c r="N498" i="14"/>
  <c r="AH498" i="14" s="1"/>
  <c r="U498" i="14"/>
  <c r="V498" i="14"/>
  <c r="W498" i="14"/>
  <c r="X498" i="14"/>
  <c r="I499" i="14"/>
  <c r="L499" i="14"/>
  <c r="M499" i="14"/>
  <c r="AG499" i="14" s="1"/>
  <c r="N499" i="14"/>
  <c r="AH499" i="14" s="1"/>
  <c r="U499" i="14"/>
  <c r="V499" i="14"/>
  <c r="W499" i="14"/>
  <c r="X499" i="14"/>
  <c r="I500" i="14"/>
  <c r="L500" i="14"/>
  <c r="M500" i="14"/>
  <c r="AG500" i="14" s="1"/>
  <c r="N500" i="14"/>
  <c r="AH500" i="14" s="1"/>
  <c r="U500" i="14"/>
  <c r="V500" i="14"/>
  <c r="W500" i="14"/>
  <c r="X500" i="14"/>
  <c r="I501" i="14"/>
  <c r="L501" i="14"/>
  <c r="M501" i="14"/>
  <c r="AG501" i="14" s="1"/>
  <c r="N501" i="14"/>
  <c r="AH501" i="14" s="1"/>
  <c r="U501" i="14"/>
  <c r="V501" i="14"/>
  <c r="W501" i="14"/>
  <c r="X501" i="14"/>
  <c r="I502" i="14"/>
  <c r="L502" i="14"/>
  <c r="M502" i="14"/>
  <c r="AG502" i="14" s="1"/>
  <c r="N502" i="14"/>
  <c r="AH502" i="14" s="1"/>
  <c r="U502" i="14"/>
  <c r="V502" i="14"/>
  <c r="W502" i="14"/>
  <c r="X502" i="14"/>
  <c r="I503" i="14"/>
  <c r="L503" i="14"/>
  <c r="M503" i="14"/>
  <c r="AG503" i="14" s="1"/>
  <c r="N503" i="14"/>
  <c r="AH503" i="14" s="1"/>
  <c r="U503" i="14"/>
  <c r="V503" i="14"/>
  <c r="W503" i="14"/>
  <c r="X503" i="14"/>
  <c r="I504" i="14"/>
  <c r="L504" i="14"/>
  <c r="M504" i="14"/>
  <c r="AG504" i="14" s="1"/>
  <c r="N504" i="14"/>
  <c r="AH504" i="14" s="1"/>
  <c r="U504" i="14"/>
  <c r="V504" i="14"/>
  <c r="W504" i="14"/>
  <c r="X504" i="14"/>
  <c r="I505" i="14"/>
  <c r="L505" i="14"/>
  <c r="M505" i="14"/>
  <c r="AG505" i="14" s="1"/>
  <c r="N505" i="14"/>
  <c r="AH505" i="14" s="1"/>
  <c r="U505" i="14"/>
  <c r="V505" i="14"/>
  <c r="W505" i="14"/>
  <c r="X505" i="14"/>
  <c r="I506" i="14"/>
  <c r="L506" i="14"/>
  <c r="M506" i="14"/>
  <c r="AG506" i="14" s="1"/>
  <c r="N506" i="14"/>
  <c r="AH506" i="14" s="1"/>
  <c r="U506" i="14"/>
  <c r="V506" i="14"/>
  <c r="W506" i="14"/>
  <c r="X506" i="14"/>
  <c r="I507" i="14"/>
  <c r="L507" i="14"/>
  <c r="M507" i="14"/>
  <c r="AG507" i="14" s="1"/>
  <c r="N507" i="14"/>
  <c r="AH507" i="14" s="1"/>
  <c r="U507" i="14"/>
  <c r="V507" i="14"/>
  <c r="W507" i="14"/>
  <c r="X507" i="14"/>
  <c r="I508" i="14"/>
  <c r="L508" i="14"/>
  <c r="M508" i="14"/>
  <c r="AG508" i="14" s="1"/>
  <c r="N508" i="14"/>
  <c r="AH508" i="14" s="1"/>
  <c r="U508" i="14"/>
  <c r="V508" i="14"/>
  <c r="W508" i="14"/>
  <c r="X508" i="14"/>
  <c r="L509" i="14"/>
  <c r="M509" i="14"/>
  <c r="AG509" i="14" s="1"/>
  <c r="N509" i="14"/>
  <c r="AH509" i="14" s="1"/>
  <c r="U509" i="14"/>
  <c r="V509" i="14"/>
  <c r="W509" i="14"/>
  <c r="X509" i="14"/>
  <c r="I510" i="14"/>
  <c r="L510" i="14"/>
  <c r="M510" i="14"/>
  <c r="AG510" i="14" s="1"/>
  <c r="N510" i="14"/>
  <c r="AH510" i="14" s="1"/>
  <c r="U510" i="14"/>
  <c r="V510" i="14"/>
  <c r="W510" i="14"/>
  <c r="X510" i="14"/>
  <c r="I511" i="14"/>
  <c r="K511" i="14" s="1"/>
  <c r="L511" i="14"/>
  <c r="M511" i="14"/>
  <c r="AG511" i="14" s="1"/>
  <c r="N511" i="14"/>
  <c r="AH511" i="14" s="1"/>
  <c r="U511" i="14"/>
  <c r="V511" i="14"/>
  <c r="W511" i="14"/>
  <c r="X511" i="14"/>
  <c r="I512" i="14"/>
  <c r="L512" i="14"/>
  <c r="M512" i="14"/>
  <c r="AG512" i="14" s="1"/>
  <c r="N512" i="14"/>
  <c r="AH512" i="14" s="1"/>
  <c r="U512" i="14"/>
  <c r="V512" i="14"/>
  <c r="W512" i="14"/>
  <c r="X512" i="14"/>
  <c r="I513" i="14"/>
  <c r="L513" i="14"/>
  <c r="M513" i="14"/>
  <c r="AG513" i="14" s="1"/>
  <c r="N513" i="14"/>
  <c r="AH513" i="14" s="1"/>
  <c r="U513" i="14"/>
  <c r="V513" i="14"/>
  <c r="W513" i="14"/>
  <c r="X513" i="14"/>
  <c r="I514" i="14"/>
  <c r="L514" i="14"/>
  <c r="M514" i="14"/>
  <c r="AG514" i="14" s="1"/>
  <c r="N514" i="14"/>
  <c r="AH514" i="14" s="1"/>
  <c r="U514" i="14"/>
  <c r="V514" i="14"/>
  <c r="W514" i="14"/>
  <c r="X514" i="14"/>
  <c r="I515" i="14"/>
  <c r="K515" i="14" s="1"/>
  <c r="L515" i="14"/>
  <c r="M515" i="14"/>
  <c r="AG515" i="14" s="1"/>
  <c r="N515" i="14"/>
  <c r="AH515" i="14" s="1"/>
  <c r="U515" i="14"/>
  <c r="V515" i="14"/>
  <c r="W515" i="14"/>
  <c r="X515" i="14"/>
  <c r="I516" i="14"/>
  <c r="L516" i="14"/>
  <c r="M516" i="14"/>
  <c r="AG516" i="14" s="1"/>
  <c r="N516" i="14"/>
  <c r="AH516" i="14" s="1"/>
  <c r="U516" i="14"/>
  <c r="V516" i="14"/>
  <c r="W516" i="14"/>
  <c r="X516" i="14"/>
  <c r="I517" i="14"/>
  <c r="L517" i="14"/>
  <c r="M517" i="14"/>
  <c r="AG517" i="14" s="1"/>
  <c r="N517" i="14"/>
  <c r="AH517" i="14" s="1"/>
  <c r="U517" i="14"/>
  <c r="V517" i="14"/>
  <c r="W517" i="14"/>
  <c r="X517" i="14"/>
  <c r="I518" i="14"/>
  <c r="L518" i="14"/>
  <c r="M518" i="14"/>
  <c r="AG518" i="14" s="1"/>
  <c r="N518" i="14"/>
  <c r="AH518" i="14" s="1"/>
  <c r="U518" i="14"/>
  <c r="V518" i="14"/>
  <c r="W518" i="14"/>
  <c r="X518" i="14"/>
  <c r="I519" i="14"/>
  <c r="K519" i="14" s="1"/>
  <c r="L519" i="14"/>
  <c r="M519" i="14"/>
  <c r="AG519" i="14" s="1"/>
  <c r="N519" i="14"/>
  <c r="AH519" i="14" s="1"/>
  <c r="U519" i="14"/>
  <c r="V519" i="14"/>
  <c r="W519" i="14"/>
  <c r="X519" i="14"/>
  <c r="I520" i="14"/>
  <c r="L520" i="14"/>
  <c r="M520" i="14"/>
  <c r="AG520" i="14" s="1"/>
  <c r="N520" i="14"/>
  <c r="AH520" i="14" s="1"/>
  <c r="U520" i="14"/>
  <c r="V520" i="14"/>
  <c r="W520" i="14"/>
  <c r="X520" i="14"/>
  <c r="I521" i="14"/>
  <c r="L521" i="14"/>
  <c r="M521" i="14"/>
  <c r="AG521" i="14" s="1"/>
  <c r="N521" i="14"/>
  <c r="AH521" i="14" s="1"/>
  <c r="U521" i="14"/>
  <c r="V521" i="14"/>
  <c r="W521" i="14"/>
  <c r="X521" i="14"/>
  <c r="I522" i="14"/>
  <c r="L522" i="14"/>
  <c r="M522" i="14"/>
  <c r="AG522" i="14" s="1"/>
  <c r="N522" i="14"/>
  <c r="AH522" i="14" s="1"/>
  <c r="U522" i="14"/>
  <c r="V522" i="14"/>
  <c r="W522" i="14"/>
  <c r="X522" i="14"/>
  <c r="I523" i="14"/>
  <c r="L523" i="14"/>
  <c r="M523" i="14"/>
  <c r="AG523" i="14" s="1"/>
  <c r="N523" i="14"/>
  <c r="AH523" i="14" s="1"/>
  <c r="U523" i="14"/>
  <c r="V523" i="14"/>
  <c r="W523" i="14"/>
  <c r="X523" i="14"/>
  <c r="I524" i="14"/>
  <c r="L524" i="14"/>
  <c r="M524" i="14"/>
  <c r="AG524" i="14" s="1"/>
  <c r="N524" i="14"/>
  <c r="AH524" i="14" s="1"/>
  <c r="U524" i="14"/>
  <c r="V524" i="14"/>
  <c r="W524" i="14"/>
  <c r="X524" i="14"/>
  <c r="I525" i="14"/>
  <c r="K525" i="14" s="1"/>
  <c r="L525" i="14"/>
  <c r="M525" i="14"/>
  <c r="AG525" i="14" s="1"/>
  <c r="N525" i="14"/>
  <c r="AH525" i="14" s="1"/>
  <c r="U525" i="14"/>
  <c r="V525" i="14"/>
  <c r="W525" i="14"/>
  <c r="X525" i="14"/>
  <c r="I526" i="14"/>
  <c r="L526" i="14"/>
  <c r="M526" i="14"/>
  <c r="AG526" i="14" s="1"/>
  <c r="N526" i="14"/>
  <c r="AH526" i="14" s="1"/>
  <c r="U526" i="14"/>
  <c r="V526" i="14"/>
  <c r="W526" i="14"/>
  <c r="X526" i="14"/>
  <c r="I527" i="14"/>
  <c r="K527" i="14" s="1"/>
  <c r="L527" i="14"/>
  <c r="M527" i="14"/>
  <c r="AG527" i="14" s="1"/>
  <c r="N527" i="14"/>
  <c r="AH527" i="14" s="1"/>
  <c r="U527" i="14"/>
  <c r="V527" i="14"/>
  <c r="W527" i="14"/>
  <c r="X527" i="14"/>
  <c r="I528" i="14"/>
  <c r="L528" i="14"/>
  <c r="M528" i="14"/>
  <c r="AG528" i="14" s="1"/>
  <c r="N528" i="14"/>
  <c r="AH528" i="14" s="1"/>
  <c r="U528" i="14"/>
  <c r="V528" i="14"/>
  <c r="W528" i="14"/>
  <c r="X528" i="14"/>
  <c r="I529" i="14"/>
  <c r="L529" i="14"/>
  <c r="M529" i="14"/>
  <c r="AG529" i="14" s="1"/>
  <c r="N529" i="14"/>
  <c r="AH529" i="14" s="1"/>
  <c r="U529" i="14"/>
  <c r="V529" i="14"/>
  <c r="W529" i="14"/>
  <c r="X529" i="14"/>
  <c r="I530" i="14"/>
  <c r="L530" i="14"/>
  <c r="M530" i="14"/>
  <c r="AG530" i="14" s="1"/>
  <c r="N530" i="14"/>
  <c r="AH530" i="14" s="1"/>
  <c r="U530" i="14"/>
  <c r="V530" i="14"/>
  <c r="W530" i="14"/>
  <c r="X530" i="14"/>
  <c r="I531" i="14"/>
  <c r="K531" i="14" s="1"/>
  <c r="L531" i="14"/>
  <c r="M531" i="14"/>
  <c r="AG531" i="14" s="1"/>
  <c r="N531" i="14"/>
  <c r="AH531" i="14" s="1"/>
  <c r="U531" i="14"/>
  <c r="V531" i="14"/>
  <c r="W531" i="14"/>
  <c r="X531" i="14"/>
  <c r="I532" i="14"/>
  <c r="L532" i="14"/>
  <c r="M532" i="14"/>
  <c r="AG532" i="14" s="1"/>
  <c r="N532" i="14"/>
  <c r="AH532" i="14" s="1"/>
  <c r="U532" i="14"/>
  <c r="V532" i="14"/>
  <c r="W532" i="14"/>
  <c r="X532" i="14"/>
  <c r="I533" i="14"/>
  <c r="K533" i="14" s="1"/>
  <c r="L533" i="14"/>
  <c r="M533" i="14"/>
  <c r="AG533" i="14" s="1"/>
  <c r="N533" i="14"/>
  <c r="AH533" i="14" s="1"/>
  <c r="U533" i="14"/>
  <c r="V533" i="14"/>
  <c r="W533" i="14"/>
  <c r="X533" i="14"/>
  <c r="I534" i="14"/>
  <c r="L534" i="14"/>
  <c r="M534" i="14"/>
  <c r="AG534" i="14" s="1"/>
  <c r="N534" i="14"/>
  <c r="AH534" i="14" s="1"/>
  <c r="U534" i="14"/>
  <c r="V534" i="14"/>
  <c r="W534" i="14"/>
  <c r="X534" i="14"/>
  <c r="I535" i="14"/>
  <c r="L535" i="14"/>
  <c r="M535" i="14"/>
  <c r="AG535" i="14" s="1"/>
  <c r="N535" i="14"/>
  <c r="AH535" i="14" s="1"/>
  <c r="U535" i="14"/>
  <c r="V535" i="14"/>
  <c r="W535" i="14"/>
  <c r="X535" i="14"/>
  <c r="I536" i="14"/>
  <c r="L536" i="14"/>
  <c r="M536" i="14"/>
  <c r="AG536" i="14" s="1"/>
  <c r="N536" i="14"/>
  <c r="AH536" i="14" s="1"/>
  <c r="U536" i="14"/>
  <c r="V536" i="14"/>
  <c r="W536" i="14"/>
  <c r="X536" i="14"/>
  <c r="I537" i="14"/>
  <c r="L537" i="14"/>
  <c r="M537" i="14"/>
  <c r="AG537" i="14" s="1"/>
  <c r="N537" i="14"/>
  <c r="AH537" i="14" s="1"/>
  <c r="U537" i="14"/>
  <c r="V537" i="14"/>
  <c r="W537" i="14"/>
  <c r="X537" i="14"/>
  <c r="I538" i="14"/>
  <c r="L538" i="14"/>
  <c r="M538" i="14"/>
  <c r="AG538" i="14" s="1"/>
  <c r="N538" i="14"/>
  <c r="AH538" i="14" s="1"/>
  <c r="U538" i="14"/>
  <c r="V538" i="14"/>
  <c r="W538" i="14"/>
  <c r="X538" i="14"/>
  <c r="I539" i="14"/>
  <c r="L539" i="14"/>
  <c r="M539" i="14"/>
  <c r="AG539" i="14" s="1"/>
  <c r="N539" i="14"/>
  <c r="AH539" i="14" s="1"/>
  <c r="U539" i="14"/>
  <c r="V539" i="14"/>
  <c r="W539" i="14"/>
  <c r="X539" i="14"/>
  <c r="I540" i="14"/>
  <c r="L540" i="14"/>
  <c r="M540" i="14"/>
  <c r="AG540" i="14" s="1"/>
  <c r="N540" i="14"/>
  <c r="AH540" i="14" s="1"/>
  <c r="U540" i="14"/>
  <c r="V540" i="14"/>
  <c r="W540" i="14"/>
  <c r="X540" i="14"/>
  <c r="I541" i="14"/>
  <c r="L541" i="14"/>
  <c r="M541" i="14"/>
  <c r="AG541" i="14" s="1"/>
  <c r="N541" i="14"/>
  <c r="AH541" i="14" s="1"/>
  <c r="U541" i="14"/>
  <c r="V541" i="14"/>
  <c r="W541" i="14"/>
  <c r="X541" i="14"/>
  <c r="I542" i="14"/>
  <c r="L542" i="14"/>
  <c r="M542" i="14"/>
  <c r="AG542" i="14" s="1"/>
  <c r="N542" i="14"/>
  <c r="AH542" i="14" s="1"/>
  <c r="U542" i="14"/>
  <c r="V542" i="14"/>
  <c r="W542" i="14"/>
  <c r="X542" i="14"/>
  <c r="I543" i="14"/>
  <c r="K543" i="14" s="1"/>
  <c r="L543" i="14"/>
  <c r="M543" i="14"/>
  <c r="AG543" i="14" s="1"/>
  <c r="N543" i="14"/>
  <c r="AH543" i="14" s="1"/>
  <c r="U543" i="14"/>
  <c r="V543" i="14"/>
  <c r="W543" i="14"/>
  <c r="X543" i="14"/>
  <c r="I544" i="14"/>
  <c r="K544" i="14" s="1"/>
  <c r="L544" i="14"/>
  <c r="M544" i="14"/>
  <c r="AG544" i="14" s="1"/>
  <c r="N544" i="14"/>
  <c r="AH544" i="14" s="1"/>
  <c r="U544" i="14"/>
  <c r="V544" i="14"/>
  <c r="W544" i="14"/>
  <c r="X544" i="14"/>
  <c r="I545" i="14"/>
  <c r="K545" i="14" s="1"/>
  <c r="L545" i="14"/>
  <c r="M545" i="14"/>
  <c r="AG545" i="14" s="1"/>
  <c r="N545" i="14"/>
  <c r="AH545" i="14" s="1"/>
  <c r="U545" i="14"/>
  <c r="V545" i="14"/>
  <c r="W545" i="14"/>
  <c r="X545" i="14"/>
  <c r="I546" i="14"/>
  <c r="K546" i="14" s="1"/>
  <c r="L546" i="14"/>
  <c r="M546" i="14"/>
  <c r="AG546" i="14" s="1"/>
  <c r="N546" i="14"/>
  <c r="AH546" i="14" s="1"/>
  <c r="U546" i="14"/>
  <c r="V546" i="14"/>
  <c r="W546" i="14"/>
  <c r="X546" i="14"/>
  <c r="I547" i="14"/>
  <c r="L547" i="14"/>
  <c r="M547" i="14"/>
  <c r="AG547" i="14" s="1"/>
  <c r="N547" i="14"/>
  <c r="AH547" i="14" s="1"/>
  <c r="U547" i="14"/>
  <c r="V547" i="14"/>
  <c r="W547" i="14"/>
  <c r="X547" i="14"/>
  <c r="I548" i="14"/>
  <c r="K548" i="14" s="1"/>
  <c r="L548" i="14"/>
  <c r="M548" i="14"/>
  <c r="AG548" i="14" s="1"/>
  <c r="N548" i="14"/>
  <c r="AH548" i="14" s="1"/>
  <c r="U548" i="14"/>
  <c r="V548" i="14"/>
  <c r="W548" i="14"/>
  <c r="X548" i="14"/>
  <c r="I549" i="14"/>
  <c r="L549" i="14"/>
  <c r="M549" i="14"/>
  <c r="AG549" i="14" s="1"/>
  <c r="N549" i="14"/>
  <c r="AH549" i="14" s="1"/>
  <c r="U549" i="14"/>
  <c r="V549" i="14"/>
  <c r="W549" i="14"/>
  <c r="X549" i="14"/>
  <c r="I550" i="14"/>
  <c r="K550" i="14" s="1"/>
  <c r="L550" i="14"/>
  <c r="M550" i="14"/>
  <c r="AG550" i="14" s="1"/>
  <c r="N550" i="14"/>
  <c r="AH550" i="14" s="1"/>
  <c r="U550" i="14"/>
  <c r="V550" i="14"/>
  <c r="W550" i="14"/>
  <c r="X550" i="14"/>
  <c r="I551" i="14"/>
  <c r="L551" i="14"/>
  <c r="M551" i="14"/>
  <c r="AG551" i="14" s="1"/>
  <c r="N551" i="14"/>
  <c r="AH551" i="14" s="1"/>
  <c r="U551" i="14"/>
  <c r="V551" i="14"/>
  <c r="W551" i="14"/>
  <c r="X551" i="14"/>
  <c r="I552" i="14"/>
  <c r="K552" i="14" s="1"/>
  <c r="L552" i="14"/>
  <c r="M552" i="14"/>
  <c r="AG552" i="14" s="1"/>
  <c r="N552" i="14"/>
  <c r="AH552" i="14" s="1"/>
  <c r="U552" i="14"/>
  <c r="V552" i="14"/>
  <c r="W552" i="14"/>
  <c r="X552" i="14"/>
  <c r="I553" i="14"/>
  <c r="K553" i="14" s="1"/>
  <c r="L553" i="14"/>
  <c r="M553" i="14"/>
  <c r="AG553" i="14" s="1"/>
  <c r="N553" i="14"/>
  <c r="AH553" i="14" s="1"/>
  <c r="U553" i="14"/>
  <c r="V553" i="14"/>
  <c r="W553" i="14"/>
  <c r="X553" i="14"/>
  <c r="I554" i="14"/>
  <c r="L554" i="14"/>
  <c r="M554" i="14"/>
  <c r="AG554" i="14" s="1"/>
  <c r="N554" i="14"/>
  <c r="AH554" i="14" s="1"/>
  <c r="U554" i="14"/>
  <c r="V554" i="14"/>
  <c r="W554" i="14"/>
  <c r="X554" i="14"/>
  <c r="I555" i="14"/>
  <c r="K555" i="14" s="1"/>
  <c r="L555" i="14"/>
  <c r="M555" i="14"/>
  <c r="AG555" i="14" s="1"/>
  <c r="N555" i="14"/>
  <c r="AH555" i="14" s="1"/>
  <c r="U555" i="14"/>
  <c r="V555" i="14"/>
  <c r="W555" i="14"/>
  <c r="X555" i="14"/>
  <c r="I556" i="14"/>
  <c r="J556" i="14" s="1"/>
  <c r="L556" i="14"/>
  <c r="M556" i="14"/>
  <c r="AG556" i="14" s="1"/>
  <c r="N556" i="14"/>
  <c r="AH556" i="14" s="1"/>
  <c r="U556" i="14"/>
  <c r="V556" i="14"/>
  <c r="W556" i="14"/>
  <c r="X556" i="14"/>
  <c r="I557" i="14"/>
  <c r="J557" i="14" s="1"/>
  <c r="L557" i="14"/>
  <c r="M557" i="14"/>
  <c r="AG557" i="14" s="1"/>
  <c r="N557" i="14"/>
  <c r="AH557" i="14" s="1"/>
  <c r="U557" i="14"/>
  <c r="V557" i="14"/>
  <c r="W557" i="14"/>
  <c r="X557" i="14"/>
  <c r="I558" i="14"/>
  <c r="K558" i="14" s="1"/>
  <c r="L558" i="14"/>
  <c r="M558" i="14"/>
  <c r="AG558" i="14" s="1"/>
  <c r="N558" i="14"/>
  <c r="AH558" i="14" s="1"/>
  <c r="U558" i="14"/>
  <c r="V558" i="14"/>
  <c r="W558" i="14"/>
  <c r="X558" i="14"/>
  <c r="I559" i="14"/>
  <c r="K559" i="14" s="1"/>
  <c r="L559" i="14"/>
  <c r="M559" i="14"/>
  <c r="AG559" i="14" s="1"/>
  <c r="N559" i="14"/>
  <c r="AH559" i="14" s="1"/>
  <c r="U559" i="14"/>
  <c r="V559" i="14"/>
  <c r="W559" i="14"/>
  <c r="X559" i="14"/>
  <c r="L560" i="14"/>
  <c r="M560" i="14"/>
  <c r="AG560" i="14" s="1"/>
  <c r="N560" i="14"/>
  <c r="AH560" i="14" s="1"/>
  <c r="U560" i="14"/>
  <c r="V560" i="14"/>
  <c r="W560" i="14"/>
  <c r="X560" i="14"/>
  <c r="I561" i="14"/>
  <c r="K561" i="14" s="1"/>
  <c r="L561" i="14"/>
  <c r="M561" i="14"/>
  <c r="AG561" i="14" s="1"/>
  <c r="N561" i="14"/>
  <c r="AH561" i="14" s="1"/>
  <c r="U561" i="14"/>
  <c r="V561" i="14"/>
  <c r="W561" i="14"/>
  <c r="X561" i="14"/>
  <c r="I562" i="14"/>
  <c r="K562" i="14" s="1"/>
  <c r="L562" i="14"/>
  <c r="M562" i="14"/>
  <c r="AG562" i="14" s="1"/>
  <c r="N562" i="14"/>
  <c r="AH562" i="14" s="1"/>
  <c r="U562" i="14"/>
  <c r="V562" i="14"/>
  <c r="W562" i="14"/>
  <c r="X562" i="14"/>
  <c r="I563" i="14"/>
  <c r="L563" i="14"/>
  <c r="M563" i="14"/>
  <c r="AG563" i="14" s="1"/>
  <c r="N563" i="14"/>
  <c r="AH563" i="14" s="1"/>
  <c r="U563" i="14"/>
  <c r="V563" i="14"/>
  <c r="W563" i="14"/>
  <c r="X563" i="14"/>
  <c r="I564" i="14"/>
  <c r="L564" i="14"/>
  <c r="M564" i="14"/>
  <c r="AG564" i="14" s="1"/>
  <c r="N564" i="14"/>
  <c r="AH564" i="14" s="1"/>
  <c r="U564" i="14"/>
  <c r="V564" i="14"/>
  <c r="W564" i="14"/>
  <c r="X564" i="14"/>
  <c r="L565" i="14"/>
  <c r="M565" i="14"/>
  <c r="AG565" i="14" s="1"/>
  <c r="N565" i="14"/>
  <c r="AH565" i="14" s="1"/>
  <c r="U565" i="14"/>
  <c r="V565" i="14"/>
  <c r="W565" i="14"/>
  <c r="X565" i="14"/>
  <c r="I566" i="14"/>
  <c r="L566" i="14"/>
  <c r="M566" i="14"/>
  <c r="AG566" i="14" s="1"/>
  <c r="N566" i="14"/>
  <c r="AH566" i="14" s="1"/>
  <c r="U566" i="14"/>
  <c r="V566" i="14"/>
  <c r="W566" i="14"/>
  <c r="X566" i="14"/>
  <c r="I567" i="14"/>
  <c r="L567" i="14"/>
  <c r="M567" i="14"/>
  <c r="AG567" i="14" s="1"/>
  <c r="N567" i="14"/>
  <c r="AH567" i="14" s="1"/>
  <c r="U567" i="14"/>
  <c r="V567" i="14"/>
  <c r="W567" i="14"/>
  <c r="X567" i="14"/>
  <c r="I568" i="14"/>
  <c r="L568" i="14"/>
  <c r="M568" i="14"/>
  <c r="AG568" i="14" s="1"/>
  <c r="N568" i="14"/>
  <c r="AH568" i="14" s="1"/>
  <c r="U568" i="14"/>
  <c r="V568" i="14"/>
  <c r="W568" i="14"/>
  <c r="X568" i="14"/>
  <c r="I569" i="14"/>
  <c r="L569" i="14"/>
  <c r="M569" i="14"/>
  <c r="AG569" i="14" s="1"/>
  <c r="N569" i="14"/>
  <c r="AH569" i="14" s="1"/>
  <c r="U569" i="14"/>
  <c r="V569" i="14"/>
  <c r="W569" i="14"/>
  <c r="X569" i="14"/>
  <c r="I570" i="14"/>
  <c r="L570" i="14"/>
  <c r="M570" i="14"/>
  <c r="AG570" i="14" s="1"/>
  <c r="N570" i="14"/>
  <c r="AH570" i="14" s="1"/>
  <c r="U570" i="14"/>
  <c r="V570" i="14"/>
  <c r="W570" i="14"/>
  <c r="X570" i="14"/>
  <c r="I571" i="14"/>
  <c r="L571" i="14"/>
  <c r="M571" i="14"/>
  <c r="AG571" i="14" s="1"/>
  <c r="N571" i="14"/>
  <c r="AH571" i="14" s="1"/>
  <c r="U571" i="14"/>
  <c r="V571" i="14"/>
  <c r="W571" i="14"/>
  <c r="X571" i="14"/>
  <c r="I572" i="14"/>
  <c r="L572" i="14"/>
  <c r="M572" i="14"/>
  <c r="AG572" i="14" s="1"/>
  <c r="N572" i="14"/>
  <c r="AH572" i="14" s="1"/>
  <c r="U572" i="14"/>
  <c r="V572" i="14"/>
  <c r="W572" i="14"/>
  <c r="X572" i="14"/>
  <c r="I573" i="14"/>
  <c r="L573" i="14"/>
  <c r="M573" i="14"/>
  <c r="AG573" i="14" s="1"/>
  <c r="N573" i="14"/>
  <c r="AH573" i="14" s="1"/>
  <c r="U573" i="14"/>
  <c r="V573" i="14"/>
  <c r="W573" i="14"/>
  <c r="X573" i="14"/>
  <c r="I574" i="14"/>
  <c r="L574" i="14"/>
  <c r="M574" i="14"/>
  <c r="AG574" i="14" s="1"/>
  <c r="N574" i="14"/>
  <c r="AH574" i="14" s="1"/>
  <c r="U574" i="14"/>
  <c r="V574" i="14"/>
  <c r="W574" i="14"/>
  <c r="X574" i="14"/>
  <c r="I575" i="14"/>
  <c r="L575" i="14"/>
  <c r="M575" i="14"/>
  <c r="AG575" i="14" s="1"/>
  <c r="N575" i="14"/>
  <c r="AH575" i="14" s="1"/>
  <c r="U575" i="14"/>
  <c r="V575" i="14"/>
  <c r="W575" i="14"/>
  <c r="X575" i="14"/>
  <c r="I576" i="14"/>
  <c r="L576" i="14"/>
  <c r="M576" i="14"/>
  <c r="AG576" i="14" s="1"/>
  <c r="N576" i="14"/>
  <c r="AH576" i="14" s="1"/>
  <c r="U576" i="14"/>
  <c r="V576" i="14"/>
  <c r="W576" i="14"/>
  <c r="X576" i="14"/>
  <c r="I577" i="14"/>
  <c r="L577" i="14"/>
  <c r="M577" i="14"/>
  <c r="AG577" i="14" s="1"/>
  <c r="N577" i="14"/>
  <c r="AH577" i="14" s="1"/>
  <c r="U577" i="14"/>
  <c r="V577" i="14"/>
  <c r="W577" i="14"/>
  <c r="X577" i="14"/>
  <c r="I578" i="14"/>
  <c r="L578" i="14"/>
  <c r="M578" i="14"/>
  <c r="AG578" i="14" s="1"/>
  <c r="N578" i="14"/>
  <c r="AH578" i="14" s="1"/>
  <c r="U578" i="14"/>
  <c r="V578" i="14"/>
  <c r="W578" i="14"/>
  <c r="X578" i="14"/>
  <c r="I579" i="14"/>
  <c r="L579" i="14"/>
  <c r="M579" i="14"/>
  <c r="AG579" i="14" s="1"/>
  <c r="N579" i="14"/>
  <c r="AH579" i="14" s="1"/>
  <c r="U579" i="14"/>
  <c r="V579" i="14"/>
  <c r="W579" i="14"/>
  <c r="X579" i="14"/>
  <c r="I580" i="14"/>
  <c r="L580" i="14"/>
  <c r="M580" i="14"/>
  <c r="AG580" i="14" s="1"/>
  <c r="N580" i="14"/>
  <c r="AH580" i="14" s="1"/>
  <c r="U580" i="14"/>
  <c r="V580" i="14"/>
  <c r="W580" i="14"/>
  <c r="X580" i="14"/>
  <c r="I581" i="14"/>
  <c r="L581" i="14"/>
  <c r="M581" i="14"/>
  <c r="AG581" i="14" s="1"/>
  <c r="N581" i="14"/>
  <c r="AH581" i="14" s="1"/>
  <c r="U581" i="14"/>
  <c r="V581" i="14"/>
  <c r="W581" i="14"/>
  <c r="X581" i="14"/>
  <c r="I582" i="14"/>
  <c r="L582" i="14"/>
  <c r="M582" i="14"/>
  <c r="AG582" i="14" s="1"/>
  <c r="N582" i="14"/>
  <c r="AH582" i="14" s="1"/>
  <c r="U582" i="14"/>
  <c r="V582" i="14"/>
  <c r="W582" i="14"/>
  <c r="X582" i="14"/>
  <c r="I583" i="14"/>
  <c r="L583" i="14"/>
  <c r="M583" i="14"/>
  <c r="AG583" i="14" s="1"/>
  <c r="N583" i="14"/>
  <c r="AH583" i="14" s="1"/>
  <c r="U583" i="14"/>
  <c r="V583" i="14"/>
  <c r="W583" i="14"/>
  <c r="X583" i="14"/>
  <c r="I584" i="14"/>
  <c r="L584" i="14"/>
  <c r="M584" i="14"/>
  <c r="AG584" i="14" s="1"/>
  <c r="N584" i="14"/>
  <c r="AH584" i="14" s="1"/>
  <c r="U584" i="14"/>
  <c r="V584" i="14"/>
  <c r="W584" i="14"/>
  <c r="X584" i="14"/>
  <c r="I585" i="14"/>
  <c r="L585" i="14"/>
  <c r="M585" i="14"/>
  <c r="AG585" i="14" s="1"/>
  <c r="N585" i="14"/>
  <c r="AH585" i="14" s="1"/>
  <c r="U585" i="14"/>
  <c r="V585" i="14"/>
  <c r="W585" i="14"/>
  <c r="X585" i="14"/>
  <c r="I586" i="14"/>
  <c r="L586" i="14"/>
  <c r="M586" i="14"/>
  <c r="AG586" i="14" s="1"/>
  <c r="N586" i="14"/>
  <c r="AH586" i="14" s="1"/>
  <c r="U586" i="14"/>
  <c r="V586" i="14"/>
  <c r="W586" i="14"/>
  <c r="X586" i="14"/>
  <c r="I587" i="14"/>
  <c r="L587" i="14"/>
  <c r="M587" i="14"/>
  <c r="AG587" i="14" s="1"/>
  <c r="N587" i="14"/>
  <c r="AH587" i="14" s="1"/>
  <c r="U587" i="14"/>
  <c r="V587" i="14"/>
  <c r="W587" i="14"/>
  <c r="X587" i="14"/>
  <c r="I588" i="14"/>
  <c r="L588" i="14"/>
  <c r="M588" i="14"/>
  <c r="AG588" i="14" s="1"/>
  <c r="N588" i="14"/>
  <c r="AH588" i="14" s="1"/>
  <c r="U588" i="14"/>
  <c r="V588" i="14"/>
  <c r="W588" i="14"/>
  <c r="X588" i="14"/>
  <c r="I589" i="14"/>
  <c r="L589" i="14"/>
  <c r="M589" i="14"/>
  <c r="AG589" i="14" s="1"/>
  <c r="N589" i="14"/>
  <c r="AH589" i="14" s="1"/>
  <c r="U589" i="14"/>
  <c r="V589" i="14"/>
  <c r="W589" i="14"/>
  <c r="X589" i="14"/>
  <c r="I590" i="14"/>
  <c r="L590" i="14"/>
  <c r="M590" i="14"/>
  <c r="AG590" i="14" s="1"/>
  <c r="N590" i="14"/>
  <c r="AH590" i="14" s="1"/>
  <c r="U590" i="14"/>
  <c r="V590" i="14"/>
  <c r="W590" i="14"/>
  <c r="X590" i="14"/>
  <c r="I591" i="14"/>
  <c r="L591" i="14"/>
  <c r="M591" i="14"/>
  <c r="AG591" i="14" s="1"/>
  <c r="N591" i="14"/>
  <c r="AH591" i="14" s="1"/>
  <c r="U591" i="14"/>
  <c r="V591" i="14"/>
  <c r="W591" i="14"/>
  <c r="X591" i="14"/>
  <c r="I592" i="14"/>
  <c r="L592" i="14"/>
  <c r="M592" i="14"/>
  <c r="AG592" i="14" s="1"/>
  <c r="N592" i="14"/>
  <c r="AH592" i="14" s="1"/>
  <c r="U592" i="14"/>
  <c r="V592" i="14"/>
  <c r="W592" i="14"/>
  <c r="X592" i="14"/>
  <c r="I593" i="14"/>
  <c r="L593" i="14"/>
  <c r="M593" i="14"/>
  <c r="AG593" i="14" s="1"/>
  <c r="N593" i="14"/>
  <c r="AH593" i="14" s="1"/>
  <c r="U593" i="14"/>
  <c r="V593" i="14"/>
  <c r="W593" i="14"/>
  <c r="X593" i="14"/>
  <c r="I594" i="14"/>
  <c r="L594" i="14"/>
  <c r="M594" i="14"/>
  <c r="AG594" i="14" s="1"/>
  <c r="N594" i="14"/>
  <c r="AH594" i="14" s="1"/>
  <c r="U594" i="14"/>
  <c r="V594" i="14"/>
  <c r="W594" i="14"/>
  <c r="X594" i="14"/>
  <c r="I595" i="14"/>
  <c r="L595" i="14"/>
  <c r="M595" i="14"/>
  <c r="AG595" i="14" s="1"/>
  <c r="N595" i="14"/>
  <c r="AH595" i="14" s="1"/>
  <c r="U595" i="14"/>
  <c r="V595" i="14"/>
  <c r="W595" i="14"/>
  <c r="X595" i="14"/>
  <c r="I596" i="14"/>
  <c r="L596" i="14"/>
  <c r="M596" i="14"/>
  <c r="AG596" i="14" s="1"/>
  <c r="N596" i="14"/>
  <c r="AH596" i="14" s="1"/>
  <c r="U596" i="14"/>
  <c r="V596" i="14"/>
  <c r="W596" i="14"/>
  <c r="X596" i="14"/>
  <c r="I597" i="14"/>
  <c r="L597" i="14"/>
  <c r="M597" i="14"/>
  <c r="AG597" i="14" s="1"/>
  <c r="N597" i="14"/>
  <c r="AH597" i="14" s="1"/>
  <c r="U597" i="14"/>
  <c r="V597" i="14"/>
  <c r="W597" i="14"/>
  <c r="X597" i="14"/>
  <c r="I598" i="14"/>
  <c r="K598" i="14" s="1"/>
  <c r="L598" i="14"/>
  <c r="M598" i="14"/>
  <c r="AG598" i="14" s="1"/>
  <c r="N598" i="14"/>
  <c r="AH598" i="14" s="1"/>
  <c r="U598" i="14"/>
  <c r="V598" i="14"/>
  <c r="W598" i="14"/>
  <c r="X598" i="14"/>
  <c r="I599" i="14"/>
  <c r="K599" i="14" s="1"/>
  <c r="L599" i="14"/>
  <c r="M599" i="14"/>
  <c r="AG599" i="14" s="1"/>
  <c r="N599" i="14"/>
  <c r="AH599" i="14" s="1"/>
  <c r="U599" i="14"/>
  <c r="V599" i="14"/>
  <c r="W599" i="14"/>
  <c r="X599" i="14"/>
  <c r="I600" i="14"/>
  <c r="K600" i="14" s="1"/>
  <c r="L600" i="14"/>
  <c r="M600" i="14"/>
  <c r="AG600" i="14" s="1"/>
  <c r="N600" i="14"/>
  <c r="AH600" i="14" s="1"/>
  <c r="U600" i="14"/>
  <c r="V600" i="14"/>
  <c r="W600" i="14"/>
  <c r="X600" i="14"/>
  <c r="I601" i="14"/>
  <c r="L601" i="14"/>
  <c r="M601" i="14"/>
  <c r="AG601" i="14" s="1"/>
  <c r="N601" i="14"/>
  <c r="AH601" i="14" s="1"/>
  <c r="U601" i="14"/>
  <c r="V601" i="14"/>
  <c r="W601" i="14"/>
  <c r="X601" i="14"/>
  <c r="I602" i="14"/>
  <c r="K602" i="14" s="1"/>
  <c r="L602" i="14"/>
  <c r="M602" i="14"/>
  <c r="AG602" i="14" s="1"/>
  <c r="N602" i="14"/>
  <c r="AH602" i="14" s="1"/>
  <c r="U602" i="14"/>
  <c r="V602" i="14"/>
  <c r="W602" i="14"/>
  <c r="X602" i="14"/>
  <c r="I603" i="14"/>
  <c r="K603" i="14" s="1"/>
  <c r="L603" i="14"/>
  <c r="M603" i="14"/>
  <c r="AG603" i="14" s="1"/>
  <c r="N603" i="14"/>
  <c r="AH603" i="14" s="1"/>
  <c r="U603" i="14"/>
  <c r="V603" i="14"/>
  <c r="W603" i="14"/>
  <c r="X603" i="14"/>
  <c r="I604" i="14"/>
  <c r="K604" i="14" s="1"/>
  <c r="L604" i="14"/>
  <c r="M604" i="14"/>
  <c r="AG604" i="14" s="1"/>
  <c r="N604" i="14"/>
  <c r="AH604" i="14" s="1"/>
  <c r="U604" i="14"/>
  <c r="V604" i="14"/>
  <c r="W604" i="14"/>
  <c r="X604" i="14"/>
  <c r="I605" i="14"/>
  <c r="L605" i="14"/>
  <c r="M605" i="14"/>
  <c r="AG605" i="14" s="1"/>
  <c r="N605" i="14"/>
  <c r="AH605" i="14" s="1"/>
  <c r="U605" i="14"/>
  <c r="V605" i="14"/>
  <c r="W605" i="14"/>
  <c r="X605" i="14"/>
  <c r="I606" i="14"/>
  <c r="L606" i="14"/>
  <c r="M606" i="14"/>
  <c r="AG606" i="14" s="1"/>
  <c r="N606" i="14"/>
  <c r="AH606" i="14" s="1"/>
  <c r="U606" i="14"/>
  <c r="V606" i="14"/>
  <c r="W606" i="14"/>
  <c r="X606" i="14"/>
  <c r="I607" i="14"/>
  <c r="L607" i="14"/>
  <c r="M607" i="14"/>
  <c r="AG607" i="14" s="1"/>
  <c r="N607" i="14"/>
  <c r="AH607" i="14" s="1"/>
  <c r="U607" i="14"/>
  <c r="V607" i="14"/>
  <c r="W607" i="14"/>
  <c r="X607" i="14"/>
  <c r="I608" i="14"/>
  <c r="L608" i="14"/>
  <c r="M608" i="14"/>
  <c r="AG608" i="14" s="1"/>
  <c r="N608" i="14"/>
  <c r="AH608" i="14" s="1"/>
  <c r="U608" i="14"/>
  <c r="V608" i="14"/>
  <c r="W608" i="14"/>
  <c r="X608" i="14"/>
  <c r="I609" i="14"/>
  <c r="L609" i="14"/>
  <c r="M609" i="14"/>
  <c r="AG609" i="14" s="1"/>
  <c r="N609" i="14"/>
  <c r="AH609" i="14" s="1"/>
  <c r="U609" i="14"/>
  <c r="V609" i="14"/>
  <c r="W609" i="14"/>
  <c r="X609" i="14"/>
  <c r="I610" i="14"/>
  <c r="L610" i="14"/>
  <c r="M610" i="14"/>
  <c r="AG610" i="14" s="1"/>
  <c r="N610" i="14"/>
  <c r="AH610" i="14" s="1"/>
  <c r="U610" i="14"/>
  <c r="V610" i="14"/>
  <c r="W610" i="14"/>
  <c r="X610" i="14"/>
  <c r="I611" i="14"/>
  <c r="L611" i="14"/>
  <c r="M611" i="14"/>
  <c r="AG611" i="14" s="1"/>
  <c r="N611" i="14"/>
  <c r="AH611" i="14" s="1"/>
  <c r="U611" i="14"/>
  <c r="V611" i="14"/>
  <c r="W611" i="14"/>
  <c r="X611" i="14"/>
  <c r="I612" i="14"/>
  <c r="L612" i="14"/>
  <c r="M612" i="14"/>
  <c r="AG612" i="14" s="1"/>
  <c r="N612" i="14"/>
  <c r="AH612" i="14" s="1"/>
  <c r="U612" i="14"/>
  <c r="V612" i="14"/>
  <c r="W612" i="14"/>
  <c r="X612" i="14"/>
  <c r="I613" i="14"/>
  <c r="L613" i="14"/>
  <c r="M613" i="14"/>
  <c r="AG613" i="14" s="1"/>
  <c r="N613" i="14"/>
  <c r="AH613" i="14" s="1"/>
  <c r="U613" i="14"/>
  <c r="V613" i="14"/>
  <c r="W613" i="14"/>
  <c r="X613" i="14"/>
  <c r="I614" i="14"/>
  <c r="L614" i="14"/>
  <c r="M614" i="14"/>
  <c r="AG614" i="14" s="1"/>
  <c r="N614" i="14"/>
  <c r="AH614" i="14" s="1"/>
  <c r="U614" i="14"/>
  <c r="V614" i="14"/>
  <c r="W614" i="14"/>
  <c r="X614" i="14"/>
  <c r="I615" i="14"/>
  <c r="L615" i="14"/>
  <c r="M615" i="14"/>
  <c r="AG615" i="14" s="1"/>
  <c r="N615" i="14"/>
  <c r="AH615" i="14" s="1"/>
  <c r="U615" i="14"/>
  <c r="V615" i="14"/>
  <c r="W615" i="14"/>
  <c r="X615" i="14"/>
  <c r="I616" i="14"/>
  <c r="L616" i="14"/>
  <c r="M616" i="14"/>
  <c r="AG616" i="14" s="1"/>
  <c r="N616" i="14"/>
  <c r="AH616" i="14" s="1"/>
  <c r="U616" i="14"/>
  <c r="V616" i="14"/>
  <c r="W616" i="14"/>
  <c r="X616" i="14"/>
  <c r="L617" i="14"/>
  <c r="M617" i="14"/>
  <c r="AG617" i="14" s="1"/>
  <c r="N617" i="14"/>
  <c r="AH617" i="14" s="1"/>
  <c r="U617" i="14"/>
  <c r="V617" i="14"/>
  <c r="W617" i="14"/>
  <c r="X617" i="14"/>
  <c r="I618" i="14"/>
  <c r="L618" i="14"/>
  <c r="M618" i="14"/>
  <c r="AG618" i="14" s="1"/>
  <c r="N618" i="14"/>
  <c r="AH618" i="14" s="1"/>
  <c r="U618" i="14"/>
  <c r="V618" i="14"/>
  <c r="W618" i="14"/>
  <c r="X618" i="14"/>
  <c r="I619" i="14"/>
  <c r="L619" i="14"/>
  <c r="M619" i="14"/>
  <c r="AG619" i="14" s="1"/>
  <c r="N619" i="14"/>
  <c r="AH619" i="14" s="1"/>
  <c r="U619" i="14"/>
  <c r="V619" i="14"/>
  <c r="W619" i="14"/>
  <c r="X619" i="14"/>
  <c r="I620" i="14"/>
  <c r="L620" i="14"/>
  <c r="M620" i="14"/>
  <c r="AG620" i="14" s="1"/>
  <c r="N620" i="14"/>
  <c r="AH620" i="14" s="1"/>
  <c r="U620" i="14"/>
  <c r="V620" i="14"/>
  <c r="W620" i="14"/>
  <c r="X620" i="14"/>
  <c r="I621" i="14"/>
  <c r="L621" i="14"/>
  <c r="M621" i="14"/>
  <c r="AG621" i="14" s="1"/>
  <c r="N621" i="14"/>
  <c r="AH621" i="14" s="1"/>
  <c r="U621" i="14"/>
  <c r="V621" i="14"/>
  <c r="W621" i="14"/>
  <c r="X621" i="14"/>
  <c r="I622" i="14"/>
  <c r="L622" i="14"/>
  <c r="M622" i="14"/>
  <c r="AG622" i="14" s="1"/>
  <c r="N622" i="14"/>
  <c r="AH622" i="14" s="1"/>
  <c r="U622" i="14"/>
  <c r="V622" i="14"/>
  <c r="W622" i="14"/>
  <c r="X622" i="14"/>
  <c r="I623" i="14"/>
  <c r="L623" i="14"/>
  <c r="M623" i="14"/>
  <c r="AG623" i="14" s="1"/>
  <c r="N623" i="14"/>
  <c r="AH623" i="14" s="1"/>
  <c r="U623" i="14"/>
  <c r="V623" i="14"/>
  <c r="W623" i="14"/>
  <c r="X623" i="14"/>
  <c r="I624" i="14"/>
  <c r="L624" i="14"/>
  <c r="M624" i="14"/>
  <c r="AG624" i="14" s="1"/>
  <c r="N624" i="14"/>
  <c r="AH624" i="14" s="1"/>
  <c r="U624" i="14"/>
  <c r="V624" i="14"/>
  <c r="W624" i="14"/>
  <c r="X624" i="14"/>
  <c r="I625" i="14"/>
  <c r="L625" i="14"/>
  <c r="M625" i="14"/>
  <c r="AG625" i="14" s="1"/>
  <c r="N625" i="14"/>
  <c r="AH625" i="14" s="1"/>
  <c r="U625" i="14"/>
  <c r="V625" i="14"/>
  <c r="W625" i="14"/>
  <c r="X625" i="14"/>
  <c r="I626" i="14"/>
  <c r="L626" i="14"/>
  <c r="M626" i="14"/>
  <c r="AG626" i="14" s="1"/>
  <c r="N626" i="14"/>
  <c r="AH626" i="14" s="1"/>
  <c r="U626" i="14"/>
  <c r="V626" i="14"/>
  <c r="W626" i="14"/>
  <c r="X626" i="14"/>
  <c r="L627" i="14"/>
  <c r="M627" i="14"/>
  <c r="AG627" i="14" s="1"/>
  <c r="N627" i="14"/>
  <c r="AH627" i="14" s="1"/>
  <c r="U627" i="14"/>
  <c r="V627" i="14"/>
  <c r="W627" i="14"/>
  <c r="X627" i="14"/>
  <c r="I628" i="14"/>
  <c r="L628" i="14"/>
  <c r="M628" i="14"/>
  <c r="AG628" i="14" s="1"/>
  <c r="N628" i="14"/>
  <c r="AH628" i="14" s="1"/>
  <c r="U628" i="14"/>
  <c r="V628" i="14"/>
  <c r="W628" i="14"/>
  <c r="X628" i="14"/>
  <c r="I629" i="14"/>
  <c r="L629" i="14"/>
  <c r="M629" i="14"/>
  <c r="AG629" i="14" s="1"/>
  <c r="N629" i="14"/>
  <c r="AH629" i="14" s="1"/>
  <c r="U629" i="14"/>
  <c r="V629" i="14"/>
  <c r="W629" i="14"/>
  <c r="X629" i="14"/>
  <c r="I630" i="14"/>
  <c r="L630" i="14"/>
  <c r="M630" i="14"/>
  <c r="AG630" i="14" s="1"/>
  <c r="N630" i="14"/>
  <c r="AH630" i="14" s="1"/>
  <c r="U630" i="14"/>
  <c r="V630" i="14"/>
  <c r="W630" i="14"/>
  <c r="X630" i="14"/>
  <c r="I631" i="14"/>
  <c r="L631" i="14"/>
  <c r="M631" i="14"/>
  <c r="AG631" i="14" s="1"/>
  <c r="N631" i="14"/>
  <c r="AH631" i="14" s="1"/>
  <c r="U631" i="14"/>
  <c r="V631" i="14"/>
  <c r="W631" i="14"/>
  <c r="X631" i="14"/>
  <c r="I632" i="14"/>
  <c r="L632" i="14"/>
  <c r="M632" i="14"/>
  <c r="AG632" i="14" s="1"/>
  <c r="N632" i="14"/>
  <c r="AH632" i="14" s="1"/>
  <c r="U632" i="14"/>
  <c r="V632" i="14"/>
  <c r="W632" i="14"/>
  <c r="X632" i="14"/>
  <c r="I633" i="14"/>
  <c r="L633" i="14"/>
  <c r="M633" i="14"/>
  <c r="AG633" i="14" s="1"/>
  <c r="N633" i="14"/>
  <c r="AH633" i="14" s="1"/>
  <c r="U633" i="14"/>
  <c r="V633" i="14"/>
  <c r="W633" i="14"/>
  <c r="X633" i="14"/>
  <c r="I634" i="14"/>
  <c r="L634" i="14"/>
  <c r="M634" i="14"/>
  <c r="AG634" i="14" s="1"/>
  <c r="N634" i="14"/>
  <c r="AH634" i="14" s="1"/>
  <c r="U634" i="14"/>
  <c r="V634" i="14"/>
  <c r="W634" i="14"/>
  <c r="X634" i="14"/>
  <c r="I635" i="14"/>
  <c r="L635" i="14"/>
  <c r="M635" i="14"/>
  <c r="AG635" i="14" s="1"/>
  <c r="N635" i="14"/>
  <c r="AH635" i="14" s="1"/>
  <c r="U635" i="14"/>
  <c r="V635" i="14"/>
  <c r="W635" i="14"/>
  <c r="X635" i="14"/>
  <c r="I636" i="14"/>
  <c r="L636" i="14"/>
  <c r="M636" i="14"/>
  <c r="AG636" i="14" s="1"/>
  <c r="N636" i="14"/>
  <c r="AH636" i="14" s="1"/>
  <c r="U636" i="14"/>
  <c r="V636" i="14"/>
  <c r="W636" i="14"/>
  <c r="X636" i="14"/>
  <c r="I637" i="14"/>
  <c r="L637" i="14"/>
  <c r="M637" i="14"/>
  <c r="AG637" i="14" s="1"/>
  <c r="N637" i="14"/>
  <c r="AH637" i="14" s="1"/>
  <c r="U637" i="14"/>
  <c r="V637" i="14"/>
  <c r="W637" i="14"/>
  <c r="X637" i="14"/>
  <c r="I638" i="14"/>
  <c r="L638" i="14"/>
  <c r="M638" i="14"/>
  <c r="AG638" i="14" s="1"/>
  <c r="N638" i="14"/>
  <c r="AH638" i="14" s="1"/>
  <c r="U638" i="14"/>
  <c r="V638" i="14"/>
  <c r="W638" i="14"/>
  <c r="X638" i="14"/>
  <c r="I639" i="14"/>
  <c r="L639" i="14"/>
  <c r="M639" i="14"/>
  <c r="AG639" i="14" s="1"/>
  <c r="N639" i="14"/>
  <c r="AH639" i="14" s="1"/>
  <c r="U639" i="14"/>
  <c r="V639" i="14"/>
  <c r="W639" i="14"/>
  <c r="X639" i="14"/>
  <c r="I640" i="14"/>
  <c r="L640" i="14"/>
  <c r="M640" i="14"/>
  <c r="AG640" i="14" s="1"/>
  <c r="N640" i="14"/>
  <c r="AH640" i="14" s="1"/>
  <c r="U640" i="14"/>
  <c r="V640" i="14"/>
  <c r="W640" i="14"/>
  <c r="X640" i="14"/>
  <c r="I641" i="14"/>
  <c r="L641" i="14"/>
  <c r="M641" i="14"/>
  <c r="AG641" i="14" s="1"/>
  <c r="N641" i="14"/>
  <c r="AH641" i="14" s="1"/>
  <c r="U641" i="14"/>
  <c r="V641" i="14"/>
  <c r="W641" i="14"/>
  <c r="X641" i="14"/>
  <c r="I642" i="14"/>
  <c r="L642" i="14"/>
  <c r="M642" i="14"/>
  <c r="AG642" i="14" s="1"/>
  <c r="N642" i="14"/>
  <c r="AH642" i="14" s="1"/>
  <c r="U642" i="14"/>
  <c r="V642" i="14"/>
  <c r="W642" i="14"/>
  <c r="X642" i="14"/>
  <c r="I643" i="14"/>
  <c r="L643" i="14"/>
  <c r="M643" i="14"/>
  <c r="AG643" i="14" s="1"/>
  <c r="N643" i="14"/>
  <c r="AH643" i="14" s="1"/>
  <c r="U643" i="14"/>
  <c r="V643" i="14"/>
  <c r="W643" i="14"/>
  <c r="X643" i="14"/>
  <c r="I644" i="14"/>
  <c r="L644" i="14"/>
  <c r="M644" i="14"/>
  <c r="AG644" i="14" s="1"/>
  <c r="N644" i="14"/>
  <c r="AH644" i="14" s="1"/>
  <c r="U644" i="14"/>
  <c r="V644" i="14"/>
  <c r="W644" i="14"/>
  <c r="X644" i="14"/>
  <c r="I645" i="14"/>
  <c r="L645" i="14"/>
  <c r="M645" i="14"/>
  <c r="AG645" i="14" s="1"/>
  <c r="N645" i="14"/>
  <c r="AH645" i="14" s="1"/>
  <c r="U645" i="14"/>
  <c r="V645" i="14"/>
  <c r="W645" i="14"/>
  <c r="X645" i="14"/>
  <c r="I646" i="14"/>
  <c r="L646" i="14"/>
  <c r="M646" i="14"/>
  <c r="AG646" i="14" s="1"/>
  <c r="N646" i="14"/>
  <c r="AH646" i="14" s="1"/>
  <c r="U646" i="14"/>
  <c r="V646" i="14"/>
  <c r="W646" i="14"/>
  <c r="X646" i="14"/>
  <c r="I647" i="14"/>
  <c r="L647" i="14"/>
  <c r="M647" i="14"/>
  <c r="AG647" i="14" s="1"/>
  <c r="N647" i="14"/>
  <c r="AH647" i="14" s="1"/>
  <c r="U647" i="14"/>
  <c r="V647" i="14"/>
  <c r="W647" i="14"/>
  <c r="X647" i="14"/>
  <c r="I648" i="14"/>
  <c r="L648" i="14"/>
  <c r="M648" i="14"/>
  <c r="AG648" i="14" s="1"/>
  <c r="N648" i="14"/>
  <c r="AH648" i="14" s="1"/>
  <c r="U648" i="14"/>
  <c r="V648" i="14"/>
  <c r="W648" i="14"/>
  <c r="X648" i="14"/>
  <c r="I649" i="14"/>
  <c r="L649" i="14"/>
  <c r="M649" i="14"/>
  <c r="AG649" i="14" s="1"/>
  <c r="N649" i="14"/>
  <c r="AH649" i="14" s="1"/>
  <c r="U649" i="14"/>
  <c r="V649" i="14"/>
  <c r="W649" i="14"/>
  <c r="X649" i="14"/>
  <c r="I650" i="14"/>
  <c r="L650" i="14"/>
  <c r="M650" i="14"/>
  <c r="AG650" i="14" s="1"/>
  <c r="N650" i="14"/>
  <c r="AH650" i="14" s="1"/>
  <c r="U650" i="14"/>
  <c r="V650" i="14"/>
  <c r="W650" i="14"/>
  <c r="X650" i="14"/>
  <c r="I651" i="14"/>
  <c r="L651" i="14"/>
  <c r="M651" i="14"/>
  <c r="AG651" i="14" s="1"/>
  <c r="N651" i="14"/>
  <c r="AH651" i="14" s="1"/>
  <c r="U651" i="14"/>
  <c r="V651" i="14"/>
  <c r="W651" i="14"/>
  <c r="X651" i="14"/>
  <c r="I652" i="14"/>
  <c r="L652" i="14"/>
  <c r="M652" i="14"/>
  <c r="AG652" i="14" s="1"/>
  <c r="N652" i="14"/>
  <c r="AH652" i="14" s="1"/>
  <c r="U652" i="14"/>
  <c r="V652" i="14"/>
  <c r="W652" i="14"/>
  <c r="X652" i="14"/>
  <c r="I653" i="14"/>
  <c r="L653" i="14"/>
  <c r="M653" i="14"/>
  <c r="AG653" i="14" s="1"/>
  <c r="N653" i="14"/>
  <c r="AH653" i="14" s="1"/>
  <c r="U653" i="14"/>
  <c r="V653" i="14"/>
  <c r="W653" i="14"/>
  <c r="X653" i="14"/>
  <c r="I654" i="14"/>
  <c r="L654" i="14"/>
  <c r="M654" i="14"/>
  <c r="AG654" i="14" s="1"/>
  <c r="N654" i="14"/>
  <c r="AH654" i="14" s="1"/>
  <c r="U654" i="14"/>
  <c r="V654" i="14"/>
  <c r="W654" i="14"/>
  <c r="X654" i="14"/>
  <c r="I655" i="14"/>
  <c r="L655" i="14"/>
  <c r="M655" i="14"/>
  <c r="AG655" i="14" s="1"/>
  <c r="N655" i="14"/>
  <c r="AH655" i="14" s="1"/>
  <c r="U655" i="14"/>
  <c r="V655" i="14"/>
  <c r="W655" i="14"/>
  <c r="X655" i="14"/>
  <c r="I656" i="14"/>
  <c r="L656" i="14"/>
  <c r="M656" i="14"/>
  <c r="AG656" i="14" s="1"/>
  <c r="N656" i="14"/>
  <c r="AH656" i="14" s="1"/>
  <c r="U656" i="14"/>
  <c r="V656" i="14"/>
  <c r="W656" i="14"/>
  <c r="X656" i="14"/>
  <c r="I657" i="14"/>
  <c r="L657" i="14"/>
  <c r="M657" i="14"/>
  <c r="AG657" i="14" s="1"/>
  <c r="N657" i="14"/>
  <c r="AH657" i="14" s="1"/>
  <c r="U657" i="14"/>
  <c r="V657" i="14"/>
  <c r="W657" i="14"/>
  <c r="X657" i="14"/>
  <c r="I658" i="14"/>
  <c r="L658" i="14"/>
  <c r="M658" i="14"/>
  <c r="AG658" i="14" s="1"/>
  <c r="N658" i="14"/>
  <c r="AH658" i="14" s="1"/>
  <c r="U658" i="14"/>
  <c r="V658" i="14"/>
  <c r="W658" i="14"/>
  <c r="X658" i="14"/>
  <c r="I659" i="14"/>
  <c r="L659" i="14"/>
  <c r="M659" i="14"/>
  <c r="AG659" i="14" s="1"/>
  <c r="N659" i="14"/>
  <c r="AH659" i="14" s="1"/>
  <c r="U659" i="14"/>
  <c r="V659" i="14"/>
  <c r="W659" i="14"/>
  <c r="X659" i="14"/>
  <c r="I660" i="14"/>
  <c r="L660" i="14"/>
  <c r="M660" i="14"/>
  <c r="AG660" i="14" s="1"/>
  <c r="N660" i="14"/>
  <c r="AH660" i="14" s="1"/>
  <c r="U660" i="14"/>
  <c r="V660" i="14"/>
  <c r="W660" i="14"/>
  <c r="X660" i="14"/>
  <c r="I661" i="14"/>
  <c r="L661" i="14"/>
  <c r="M661" i="14"/>
  <c r="AG661" i="14" s="1"/>
  <c r="N661" i="14"/>
  <c r="AH661" i="14" s="1"/>
  <c r="U661" i="14"/>
  <c r="V661" i="14"/>
  <c r="W661" i="14"/>
  <c r="X661" i="14"/>
  <c r="I662" i="14"/>
  <c r="L662" i="14"/>
  <c r="M662" i="14"/>
  <c r="AG662" i="14" s="1"/>
  <c r="N662" i="14"/>
  <c r="AH662" i="14" s="1"/>
  <c r="U662" i="14"/>
  <c r="V662" i="14"/>
  <c r="W662" i="14"/>
  <c r="X662" i="14"/>
  <c r="I663" i="14"/>
  <c r="L663" i="14"/>
  <c r="M663" i="14"/>
  <c r="AG663" i="14" s="1"/>
  <c r="N663" i="14"/>
  <c r="AH663" i="14" s="1"/>
  <c r="U663" i="14"/>
  <c r="V663" i="14"/>
  <c r="W663" i="14"/>
  <c r="X663" i="14"/>
  <c r="I664" i="14"/>
  <c r="L664" i="14"/>
  <c r="M664" i="14"/>
  <c r="AG664" i="14" s="1"/>
  <c r="N664" i="14"/>
  <c r="AH664" i="14" s="1"/>
  <c r="U664" i="14"/>
  <c r="V664" i="14"/>
  <c r="W664" i="14"/>
  <c r="X664" i="14"/>
  <c r="I665" i="14"/>
  <c r="K665" i="14" s="1"/>
  <c r="L665" i="14"/>
  <c r="M665" i="14"/>
  <c r="AG665" i="14" s="1"/>
  <c r="N665" i="14"/>
  <c r="AH665" i="14" s="1"/>
  <c r="U665" i="14"/>
  <c r="V665" i="14"/>
  <c r="W665" i="14"/>
  <c r="X665" i="14"/>
  <c r="I666" i="14"/>
  <c r="L666" i="14"/>
  <c r="M666" i="14"/>
  <c r="AG666" i="14" s="1"/>
  <c r="N666" i="14"/>
  <c r="AH666" i="14" s="1"/>
  <c r="U666" i="14"/>
  <c r="V666" i="14"/>
  <c r="W666" i="14"/>
  <c r="X666" i="14"/>
  <c r="I667" i="14"/>
  <c r="K667" i="14" s="1"/>
  <c r="L667" i="14"/>
  <c r="M667" i="14"/>
  <c r="AG667" i="14" s="1"/>
  <c r="N667" i="14"/>
  <c r="AH667" i="14" s="1"/>
  <c r="U667" i="14"/>
  <c r="V667" i="14"/>
  <c r="W667" i="14"/>
  <c r="X667" i="14"/>
  <c r="I668" i="14"/>
  <c r="K668" i="14" s="1"/>
  <c r="L668" i="14"/>
  <c r="M668" i="14"/>
  <c r="AG668" i="14" s="1"/>
  <c r="N668" i="14"/>
  <c r="AH668" i="14" s="1"/>
  <c r="U668" i="14"/>
  <c r="V668" i="14"/>
  <c r="W668" i="14"/>
  <c r="X668" i="14"/>
  <c r="I669" i="14"/>
  <c r="L669" i="14"/>
  <c r="M669" i="14"/>
  <c r="AG669" i="14" s="1"/>
  <c r="N669" i="14"/>
  <c r="AH669" i="14" s="1"/>
  <c r="U669" i="14"/>
  <c r="V669" i="14"/>
  <c r="W669" i="14"/>
  <c r="X669" i="14"/>
  <c r="I670" i="14"/>
  <c r="L670" i="14"/>
  <c r="M670" i="14"/>
  <c r="AG670" i="14" s="1"/>
  <c r="N670" i="14"/>
  <c r="AH670" i="14" s="1"/>
  <c r="U670" i="14"/>
  <c r="V670" i="14"/>
  <c r="W670" i="14"/>
  <c r="X670" i="14"/>
  <c r="I671" i="14"/>
  <c r="L671" i="14"/>
  <c r="M671" i="14"/>
  <c r="AG671" i="14" s="1"/>
  <c r="N671" i="14"/>
  <c r="AH671" i="14" s="1"/>
  <c r="U671" i="14"/>
  <c r="V671" i="14"/>
  <c r="W671" i="14"/>
  <c r="X671" i="14"/>
  <c r="I672" i="14"/>
  <c r="L672" i="14"/>
  <c r="M672" i="14"/>
  <c r="AG672" i="14" s="1"/>
  <c r="N672" i="14"/>
  <c r="AH672" i="14" s="1"/>
  <c r="U672" i="14"/>
  <c r="V672" i="14"/>
  <c r="W672" i="14"/>
  <c r="X672" i="14"/>
  <c r="I673" i="14"/>
  <c r="L673" i="14"/>
  <c r="M673" i="14"/>
  <c r="AG673" i="14" s="1"/>
  <c r="N673" i="14"/>
  <c r="AH673" i="14" s="1"/>
  <c r="U673" i="14"/>
  <c r="V673" i="14"/>
  <c r="W673" i="14"/>
  <c r="X673" i="14"/>
  <c r="I674" i="14"/>
  <c r="L674" i="14"/>
  <c r="M674" i="14"/>
  <c r="AG674" i="14" s="1"/>
  <c r="N674" i="14"/>
  <c r="AH674" i="14" s="1"/>
  <c r="U674" i="14"/>
  <c r="V674" i="14"/>
  <c r="W674" i="14"/>
  <c r="X674" i="14"/>
  <c r="I675" i="14"/>
  <c r="K675" i="14" s="1"/>
  <c r="L675" i="14"/>
  <c r="M675" i="14"/>
  <c r="AG675" i="14" s="1"/>
  <c r="N675" i="14"/>
  <c r="AH675" i="14" s="1"/>
  <c r="U675" i="14"/>
  <c r="V675" i="14"/>
  <c r="W675" i="14"/>
  <c r="X675" i="14"/>
  <c r="I676" i="14"/>
  <c r="L676" i="14"/>
  <c r="M676" i="14"/>
  <c r="AG676" i="14" s="1"/>
  <c r="N676" i="14"/>
  <c r="AH676" i="14" s="1"/>
  <c r="U676" i="14"/>
  <c r="V676" i="14"/>
  <c r="W676" i="14"/>
  <c r="X676" i="14"/>
  <c r="I677" i="14"/>
  <c r="L677" i="14"/>
  <c r="M677" i="14"/>
  <c r="AG677" i="14" s="1"/>
  <c r="N677" i="14"/>
  <c r="AH677" i="14" s="1"/>
  <c r="U677" i="14"/>
  <c r="V677" i="14"/>
  <c r="W677" i="14"/>
  <c r="X677" i="14"/>
  <c r="I678" i="14"/>
  <c r="L678" i="14"/>
  <c r="M678" i="14"/>
  <c r="AG678" i="14" s="1"/>
  <c r="N678" i="14"/>
  <c r="AH678" i="14" s="1"/>
  <c r="U678" i="14"/>
  <c r="V678" i="14"/>
  <c r="W678" i="14"/>
  <c r="X678" i="14"/>
  <c r="I679" i="14"/>
  <c r="L679" i="14"/>
  <c r="M679" i="14"/>
  <c r="AG679" i="14" s="1"/>
  <c r="N679" i="14"/>
  <c r="AH679" i="14" s="1"/>
  <c r="U679" i="14"/>
  <c r="V679" i="14"/>
  <c r="W679" i="14"/>
  <c r="X679" i="14"/>
  <c r="I680" i="14"/>
  <c r="K680" i="14" s="1"/>
  <c r="L680" i="14"/>
  <c r="M680" i="14"/>
  <c r="AG680" i="14" s="1"/>
  <c r="N680" i="14"/>
  <c r="AH680" i="14" s="1"/>
  <c r="U680" i="14"/>
  <c r="V680" i="14"/>
  <c r="W680" i="14"/>
  <c r="X680" i="14"/>
  <c r="I681" i="14"/>
  <c r="L681" i="14"/>
  <c r="M681" i="14"/>
  <c r="AG681" i="14" s="1"/>
  <c r="N681" i="14"/>
  <c r="AH681" i="14" s="1"/>
  <c r="U681" i="14"/>
  <c r="V681" i="14"/>
  <c r="W681" i="14"/>
  <c r="X681" i="14"/>
  <c r="L682" i="14"/>
  <c r="M682" i="14"/>
  <c r="AG682" i="14" s="1"/>
  <c r="N682" i="14"/>
  <c r="AH682" i="14" s="1"/>
  <c r="U682" i="14"/>
  <c r="V682" i="14"/>
  <c r="W682" i="14"/>
  <c r="X682" i="14"/>
  <c r="I683" i="14"/>
  <c r="K683" i="14" s="1"/>
  <c r="L683" i="14"/>
  <c r="M683" i="14"/>
  <c r="AG683" i="14" s="1"/>
  <c r="N683" i="14"/>
  <c r="AH683" i="14" s="1"/>
  <c r="U683" i="14"/>
  <c r="V683" i="14"/>
  <c r="W683" i="14"/>
  <c r="X683" i="14"/>
  <c r="I684" i="14"/>
  <c r="K684" i="14" s="1"/>
  <c r="L684" i="14"/>
  <c r="M684" i="14"/>
  <c r="AG684" i="14" s="1"/>
  <c r="N684" i="14"/>
  <c r="AH684" i="14" s="1"/>
  <c r="U684" i="14"/>
  <c r="V684" i="14"/>
  <c r="W684" i="14"/>
  <c r="X684" i="14"/>
  <c r="I685" i="14"/>
  <c r="L685" i="14"/>
  <c r="M685" i="14"/>
  <c r="AG685" i="14" s="1"/>
  <c r="N685" i="14"/>
  <c r="AH685" i="14" s="1"/>
  <c r="U685" i="14"/>
  <c r="V685" i="14"/>
  <c r="W685" i="14"/>
  <c r="X685" i="14"/>
  <c r="I686" i="14"/>
  <c r="L686" i="14"/>
  <c r="M686" i="14"/>
  <c r="AG686" i="14" s="1"/>
  <c r="N686" i="14"/>
  <c r="AH686" i="14" s="1"/>
  <c r="U686" i="14"/>
  <c r="V686" i="14"/>
  <c r="W686" i="14"/>
  <c r="X686" i="14"/>
  <c r="I687" i="14"/>
  <c r="L687" i="14"/>
  <c r="M687" i="14"/>
  <c r="AG687" i="14" s="1"/>
  <c r="N687" i="14"/>
  <c r="AH687" i="14" s="1"/>
  <c r="U687" i="14"/>
  <c r="V687" i="14"/>
  <c r="W687" i="14"/>
  <c r="X687" i="14"/>
  <c r="I688" i="14"/>
  <c r="K688" i="14" s="1"/>
  <c r="L688" i="14"/>
  <c r="M688" i="14"/>
  <c r="AG688" i="14" s="1"/>
  <c r="N688" i="14"/>
  <c r="AH688" i="14" s="1"/>
  <c r="U688" i="14"/>
  <c r="V688" i="14"/>
  <c r="W688" i="14"/>
  <c r="X688" i="14"/>
  <c r="I689" i="14"/>
  <c r="K689" i="14" s="1"/>
  <c r="L689" i="14"/>
  <c r="M689" i="14"/>
  <c r="AG689" i="14" s="1"/>
  <c r="N689" i="14"/>
  <c r="AH689" i="14" s="1"/>
  <c r="U689" i="14"/>
  <c r="V689" i="14"/>
  <c r="W689" i="14"/>
  <c r="X689" i="14"/>
  <c r="I690" i="14"/>
  <c r="K690" i="14" s="1"/>
  <c r="L690" i="14"/>
  <c r="M690" i="14"/>
  <c r="AG690" i="14" s="1"/>
  <c r="N690" i="14"/>
  <c r="AH690" i="14" s="1"/>
  <c r="U690" i="14"/>
  <c r="V690" i="14"/>
  <c r="W690" i="14"/>
  <c r="X690" i="14"/>
  <c r="I691" i="14"/>
  <c r="L691" i="14"/>
  <c r="M691" i="14"/>
  <c r="AG691" i="14" s="1"/>
  <c r="N691" i="14"/>
  <c r="AH691" i="14" s="1"/>
  <c r="U691" i="14"/>
  <c r="V691" i="14"/>
  <c r="W691" i="14"/>
  <c r="X691" i="14"/>
  <c r="I692" i="14"/>
  <c r="L692" i="14"/>
  <c r="M692" i="14"/>
  <c r="AG692" i="14" s="1"/>
  <c r="N692" i="14"/>
  <c r="AH692" i="14" s="1"/>
  <c r="U692" i="14"/>
  <c r="V692" i="14"/>
  <c r="W692" i="14"/>
  <c r="X692" i="14"/>
  <c r="I693" i="14"/>
  <c r="K693" i="14" s="1"/>
  <c r="L693" i="14"/>
  <c r="M693" i="14"/>
  <c r="AG693" i="14" s="1"/>
  <c r="N693" i="14"/>
  <c r="AH693" i="14" s="1"/>
  <c r="U693" i="14"/>
  <c r="V693" i="14"/>
  <c r="W693" i="14"/>
  <c r="X693" i="14"/>
  <c r="I694" i="14"/>
  <c r="L694" i="14"/>
  <c r="M694" i="14"/>
  <c r="AG694" i="14" s="1"/>
  <c r="N694" i="14"/>
  <c r="AH694" i="14" s="1"/>
  <c r="U694" i="14"/>
  <c r="V694" i="14"/>
  <c r="W694" i="14"/>
  <c r="X694" i="14"/>
  <c r="I695" i="14"/>
  <c r="L695" i="14"/>
  <c r="M695" i="14"/>
  <c r="AG695" i="14" s="1"/>
  <c r="N695" i="14"/>
  <c r="AH695" i="14" s="1"/>
  <c r="U695" i="14"/>
  <c r="V695" i="14"/>
  <c r="W695" i="14"/>
  <c r="X695" i="14"/>
  <c r="I696" i="14"/>
  <c r="L696" i="14"/>
  <c r="M696" i="14"/>
  <c r="AG696" i="14" s="1"/>
  <c r="N696" i="14"/>
  <c r="AH696" i="14" s="1"/>
  <c r="U696" i="14"/>
  <c r="V696" i="14"/>
  <c r="W696" i="14"/>
  <c r="X696" i="14"/>
  <c r="I697" i="14"/>
  <c r="K697" i="14" s="1"/>
  <c r="L697" i="14"/>
  <c r="M697" i="14"/>
  <c r="AG697" i="14" s="1"/>
  <c r="N697" i="14"/>
  <c r="AH697" i="14" s="1"/>
  <c r="U697" i="14"/>
  <c r="V697" i="14"/>
  <c r="W697" i="14"/>
  <c r="X697" i="14"/>
  <c r="I698" i="14"/>
  <c r="L698" i="14"/>
  <c r="M698" i="14"/>
  <c r="AG698" i="14" s="1"/>
  <c r="N698" i="14"/>
  <c r="AH698" i="14" s="1"/>
  <c r="U698" i="14"/>
  <c r="V698" i="14"/>
  <c r="W698" i="14"/>
  <c r="X698" i="14"/>
  <c r="I699" i="14"/>
  <c r="L699" i="14"/>
  <c r="M699" i="14"/>
  <c r="AG699" i="14" s="1"/>
  <c r="N699" i="14"/>
  <c r="AH699" i="14" s="1"/>
  <c r="U699" i="14"/>
  <c r="V699" i="14"/>
  <c r="W699" i="14"/>
  <c r="X699" i="14"/>
  <c r="I700" i="14"/>
  <c r="L700" i="14"/>
  <c r="M700" i="14"/>
  <c r="AG700" i="14" s="1"/>
  <c r="N700" i="14"/>
  <c r="AH700" i="14" s="1"/>
  <c r="U700" i="14"/>
  <c r="V700" i="14"/>
  <c r="W700" i="14"/>
  <c r="X700" i="14"/>
  <c r="I701" i="14"/>
  <c r="L701" i="14"/>
  <c r="M701" i="14"/>
  <c r="AG701" i="14" s="1"/>
  <c r="N701" i="14"/>
  <c r="AH701" i="14" s="1"/>
  <c r="U701" i="14"/>
  <c r="V701" i="14"/>
  <c r="W701" i="14"/>
  <c r="X701" i="14"/>
  <c r="I702" i="14"/>
  <c r="L702" i="14"/>
  <c r="M702" i="14"/>
  <c r="AG702" i="14" s="1"/>
  <c r="N702" i="14"/>
  <c r="AH702" i="14" s="1"/>
  <c r="U702" i="14"/>
  <c r="V702" i="14"/>
  <c r="W702" i="14"/>
  <c r="X702" i="14"/>
  <c r="I703" i="14"/>
  <c r="L703" i="14"/>
  <c r="M703" i="14"/>
  <c r="AG703" i="14" s="1"/>
  <c r="N703" i="14"/>
  <c r="AH703" i="14" s="1"/>
  <c r="U703" i="14"/>
  <c r="V703" i="14"/>
  <c r="W703" i="14"/>
  <c r="X703" i="14"/>
  <c r="I704" i="14"/>
  <c r="L704" i="14"/>
  <c r="M704" i="14"/>
  <c r="AG704" i="14" s="1"/>
  <c r="N704" i="14"/>
  <c r="AH704" i="14" s="1"/>
  <c r="U704" i="14"/>
  <c r="V704" i="14"/>
  <c r="W704" i="14"/>
  <c r="X704" i="14"/>
  <c r="I705" i="14"/>
  <c r="L705" i="14"/>
  <c r="M705" i="14"/>
  <c r="AG705" i="14" s="1"/>
  <c r="N705" i="14"/>
  <c r="AH705" i="14" s="1"/>
  <c r="U705" i="14"/>
  <c r="V705" i="14"/>
  <c r="W705" i="14"/>
  <c r="X705" i="14"/>
  <c r="I706" i="14"/>
  <c r="L706" i="14"/>
  <c r="M706" i="14"/>
  <c r="AG706" i="14" s="1"/>
  <c r="N706" i="14"/>
  <c r="AH706" i="14" s="1"/>
  <c r="U706" i="14"/>
  <c r="V706" i="14"/>
  <c r="W706" i="14"/>
  <c r="X706" i="14"/>
  <c r="I707" i="14"/>
  <c r="L707" i="14"/>
  <c r="M707" i="14"/>
  <c r="AG707" i="14" s="1"/>
  <c r="N707" i="14"/>
  <c r="AH707" i="14" s="1"/>
  <c r="U707" i="14"/>
  <c r="V707" i="14"/>
  <c r="W707" i="14"/>
  <c r="X707" i="14"/>
  <c r="I708" i="14"/>
  <c r="L708" i="14"/>
  <c r="M708" i="14"/>
  <c r="AG708" i="14" s="1"/>
  <c r="N708" i="14"/>
  <c r="AH708" i="14" s="1"/>
  <c r="U708" i="14"/>
  <c r="V708" i="14"/>
  <c r="W708" i="14"/>
  <c r="X708" i="14"/>
  <c r="I709" i="14"/>
  <c r="J709" i="14" s="1"/>
  <c r="L709" i="14"/>
  <c r="M709" i="14"/>
  <c r="AG709" i="14" s="1"/>
  <c r="N709" i="14"/>
  <c r="AH709" i="14" s="1"/>
  <c r="U709" i="14"/>
  <c r="V709" i="14"/>
  <c r="W709" i="14"/>
  <c r="X709" i="14"/>
  <c r="I710" i="14"/>
  <c r="L710" i="14"/>
  <c r="M710" i="14"/>
  <c r="AG710" i="14" s="1"/>
  <c r="N710" i="14"/>
  <c r="AH710" i="14" s="1"/>
  <c r="U710" i="14"/>
  <c r="V710" i="14"/>
  <c r="W710" i="14"/>
  <c r="X710" i="14"/>
  <c r="I711" i="14"/>
  <c r="L711" i="14"/>
  <c r="M711" i="14"/>
  <c r="AG711" i="14" s="1"/>
  <c r="N711" i="14"/>
  <c r="AH711" i="14" s="1"/>
  <c r="U711" i="14"/>
  <c r="V711" i="14"/>
  <c r="W711" i="14"/>
  <c r="X711" i="14"/>
  <c r="I712" i="14"/>
  <c r="J712" i="14" s="1"/>
  <c r="L712" i="14"/>
  <c r="M712" i="14"/>
  <c r="AG712" i="14" s="1"/>
  <c r="N712" i="14"/>
  <c r="AH712" i="14" s="1"/>
  <c r="U712" i="14"/>
  <c r="V712" i="14"/>
  <c r="W712" i="14"/>
  <c r="X712" i="14"/>
  <c r="L713" i="14"/>
  <c r="M713" i="14"/>
  <c r="AG713" i="14" s="1"/>
  <c r="N713" i="14"/>
  <c r="AH713" i="14" s="1"/>
  <c r="U713" i="14"/>
  <c r="V713" i="14"/>
  <c r="W713" i="14"/>
  <c r="X713" i="14"/>
  <c r="I714" i="14"/>
  <c r="J714" i="14" s="1"/>
  <c r="L714" i="14"/>
  <c r="M714" i="14"/>
  <c r="AG714" i="14" s="1"/>
  <c r="N714" i="14"/>
  <c r="AH714" i="14" s="1"/>
  <c r="U714" i="14"/>
  <c r="V714" i="14"/>
  <c r="W714" i="14"/>
  <c r="X714" i="14"/>
  <c r="I715" i="14"/>
  <c r="L715" i="14"/>
  <c r="M715" i="14"/>
  <c r="AG715" i="14" s="1"/>
  <c r="N715" i="14"/>
  <c r="AH715" i="14" s="1"/>
  <c r="U715" i="14"/>
  <c r="V715" i="14"/>
  <c r="W715" i="14"/>
  <c r="X715" i="14"/>
  <c r="I716" i="14"/>
  <c r="L716" i="14"/>
  <c r="M716" i="14"/>
  <c r="AG716" i="14" s="1"/>
  <c r="N716" i="14"/>
  <c r="AH716" i="14" s="1"/>
  <c r="U716" i="14"/>
  <c r="V716" i="14"/>
  <c r="W716" i="14"/>
  <c r="X716" i="14"/>
  <c r="I717" i="14"/>
  <c r="L717" i="14"/>
  <c r="M717" i="14"/>
  <c r="AG717" i="14" s="1"/>
  <c r="N717" i="14"/>
  <c r="AH717" i="14" s="1"/>
  <c r="U717" i="14"/>
  <c r="V717" i="14"/>
  <c r="W717" i="14"/>
  <c r="X717" i="14"/>
  <c r="I718" i="14"/>
  <c r="L718" i="14"/>
  <c r="M718" i="14"/>
  <c r="AG718" i="14" s="1"/>
  <c r="N718" i="14"/>
  <c r="AH718" i="14" s="1"/>
  <c r="U718" i="14"/>
  <c r="V718" i="14"/>
  <c r="W718" i="14"/>
  <c r="X718" i="14"/>
  <c r="I719" i="14"/>
  <c r="L719" i="14"/>
  <c r="M719" i="14"/>
  <c r="AG719" i="14" s="1"/>
  <c r="N719" i="14"/>
  <c r="AH719" i="14" s="1"/>
  <c r="U719" i="14"/>
  <c r="V719" i="14"/>
  <c r="W719" i="14"/>
  <c r="X719" i="14"/>
  <c r="I720" i="14"/>
  <c r="L720" i="14"/>
  <c r="M720" i="14"/>
  <c r="AG720" i="14" s="1"/>
  <c r="N720" i="14"/>
  <c r="AH720" i="14" s="1"/>
  <c r="U720" i="14"/>
  <c r="V720" i="14"/>
  <c r="W720" i="14"/>
  <c r="X720" i="14"/>
  <c r="I721" i="14"/>
  <c r="L721" i="14"/>
  <c r="M721" i="14"/>
  <c r="AG721" i="14" s="1"/>
  <c r="N721" i="14"/>
  <c r="AH721" i="14" s="1"/>
  <c r="U721" i="14"/>
  <c r="V721" i="14"/>
  <c r="W721" i="14"/>
  <c r="X721" i="14"/>
  <c r="I722" i="14"/>
  <c r="L722" i="14"/>
  <c r="M722" i="14"/>
  <c r="AG722" i="14" s="1"/>
  <c r="N722" i="14"/>
  <c r="AH722" i="14" s="1"/>
  <c r="U722" i="14"/>
  <c r="V722" i="14"/>
  <c r="W722" i="14"/>
  <c r="X722" i="14"/>
  <c r="I723" i="14"/>
  <c r="L723" i="14"/>
  <c r="M723" i="14"/>
  <c r="AG723" i="14" s="1"/>
  <c r="N723" i="14"/>
  <c r="AH723" i="14" s="1"/>
  <c r="U723" i="14"/>
  <c r="V723" i="14"/>
  <c r="W723" i="14"/>
  <c r="X723" i="14"/>
  <c r="I724" i="14"/>
  <c r="L724" i="14"/>
  <c r="M724" i="14"/>
  <c r="AG724" i="14" s="1"/>
  <c r="N724" i="14"/>
  <c r="AH724" i="14" s="1"/>
  <c r="U724" i="14"/>
  <c r="V724" i="14"/>
  <c r="W724" i="14"/>
  <c r="X724" i="14"/>
  <c r="I725" i="14"/>
  <c r="L725" i="14"/>
  <c r="M725" i="14"/>
  <c r="AG725" i="14" s="1"/>
  <c r="N725" i="14"/>
  <c r="AH725" i="14" s="1"/>
  <c r="U725" i="14"/>
  <c r="V725" i="14"/>
  <c r="W725" i="14"/>
  <c r="X725" i="14"/>
  <c r="I726" i="14"/>
  <c r="L726" i="14"/>
  <c r="M726" i="14"/>
  <c r="AG726" i="14" s="1"/>
  <c r="N726" i="14"/>
  <c r="AH726" i="14" s="1"/>
  <c r="U726" i="14"/>
  <c r="V726" i="14"/>
  <c r="W726" i="14"/>
  <c r="X726" i="14"/>
  <c r="I727" i="14"/>
  <c r="L727" i="14"/>
  <c r="M727" i="14"/>
  <c r="AG727" i="14" s="1"/>
  <c r="N727" i="14"/>
  <c r="AH727" i="14" s="1"/>
  <c r="U727" i="14"/>
  <c r="V727" i="14"/>
  <c r="W727" i="14"/>
  <c r="X727" i="14"/>
  <c r="I728" i="14"/>
  <c r="L728" i="14"/>
  <c r="M728" i="14"/>
  <c r="AG728" i="14" s="1"/>
  <c r="N728" i="14"/>
  <c r="AH728" i="14" s="1"/>
  <c r="U728" i="14"/>
  <c r="V728" i="14"/>
  <c r="W728" i="14"/>
  <c r="X728" i="14"/>
  <c r="I729" i="14"/>
  <c r="L729" i="14"/>
  <c r="M729" i="14"/>
  <c r="AG729" i="14" s="1"/>
  <c r="N729" i="14"/>
  <c r="AH729" i="14" s="1"/>
  <c r="U729" i="14"/>
  <c r="V729" i="14"/>
  <c r="W729" i="14"/>
  <c r="X729" i="14"/>
  <c r="I730" i="14"/>
  <c r="L730" i="14"/>
  <c r="M730" i="14"/>
  <c r="AG730" i="14" s="1"/>
  <c r="N730" i="14"/>
  <c r="AH730" i="14" s="1"/>
  <c r="U730" i="14"/>
  <c r="V730" i="14"/>
  <c r="W730" i="14"/>
  <c r="X730" i="14"/>
  <c r="I731" i="14"/>
  <c r="L731" i="14"/>
  <c r="M731" i="14"/>
  <c r="AG731" i="14" s="1"/>
  <c r="N731" i="14"/>
  <c r="AH731" i="14" s="1"/>
  <c r="U731" i="14"/>
  <c r="V731" i="14"/>
  <c r="W731" i="14"/>
  <c r="X731" i="14"/>
  <c r="I732" i="14"/>
  <c r="L732" i="14"/>
  <c r="M732" i="14"/>
  <c r="AG732" i="14" s="1"/>
  <c r="N732" i="14"/>
  <c r="AH732" i="14" s="1"/>
  <c r="U732" i="14"/>
  <c r="V732" i="14"/>
  <c r="W732" i="14"/>
  <c r="X732" i="14"/>
  <c r="I733" i="14"/>
  <c r="L733" i="14"/>
  <c r="M733" i="14"/>
  <c r="AG733" i="14" s="1"/>
  <c r="N733" i="14"/>
  <c r="AH733" i="14" s="1"/>
  <c r="U733" i="14"/>
  <c r="V733" i="14"/>
  <c r="W733" i="14"/>
  <c r="X733" i="14"/>
  <c r="I734" i="14"/>
  <c r="L734" i="14"/>
  <c r="M734" i="14"/>
  <c r="AG734" i="14" s="1"/>
  <c r="N734" i="14"/>
  <c r="AH734" i="14" s="1"/>
  <c r="U734" i="14"/>
  <c r="V734" i="14"/>
  <c r="W734" i="14"/>
  <c r="X734" i="14"/>
  <c r="I735" i="14"/>
  <c r="L735" i="14"/>
  <c r="M735" i="14"/>
  <c r="AG735" i="14" s="1"/>
  <c r="N735" i="14"/>
  <c r="AH735" i="14" s="1"/>
  <c r="U735" i="14"/>
  <c r="V735" i="14"/>
  <c r="W735" i="14"/>
  <c r="X735" i="14"/>
  <c r="I736" i="14"/>
  <c r="L736" i="14"/>
  <c r="M736" i="14"/>
  <c r="AG736" i="14" s="1"/>
  <c r="N736" i="14"/>
  <c r="AH736" i="14" s="1"/>
  <c r="U736" i="14"/>
  <c r="V736" i="14"/>
  <c r="W736" i="14"/>
  <c r="X736" i="14"/>
  <c r="I737" i="14"/>
  <c r="L737" i="14"/>
  <c r="M737" i="14"/>
  <c r="AG737" i="14" s="1"/>
  <c r="N737" i="14"/>
  <c r="AH737" i="14" s="1"/>
  <c r="U737" i="14"/>
  <c r="V737" i="14"/>
  <c r="W737" i="14"/>
  <c r="X737" i="14"/>
  <c r="I738" i="14"/>
  <c r="L738" i="14"/>
  <c r="M738" i="14"/>
  <c r="AG738" i="14" s="1"/>
  <c r="N738" i="14"/>
  <c r="AH738" i="14" s="1"/>
  <c r="U738" i="14"/>
  <c r="V738" i="14"/>
  <c r="W738" i="14"/>
  <c r="X738" i="14"/>
  <c r="I739" i="14"/>
  <c r="L739" i="14"/>
  <c r="M739" i="14"/>
  <c r="AG739" i="14" s="1"/>
  <c r="N739" i="14"/>
  <c r="AH739" i="14" s="1"/>
  <c r="U739" i="14"/>
  <c r="V739" i="14"/>
  <c r="W739" i="14"/>
  <c r="X739" i="14"/>
  <c r="I740" i="14"/>
  <c r="L740" i="14"/>
  <c r="M740" i="14"/>
  <c r="AG740" i="14" s="1"/>
  <c r="N740" i="14"/>
  <c r="AH740" i="14" s="1"/>
  <c r="U740" i="14"/>
  <c r="V740" i="14"/>
  <c r="W740" i="14"/>
  <c r="X740" i="14"/>
  <c r="I741" i="14"/>
  <c r="L741" i="14"/>
  <c r="M741" i="14"/>
  <c r="AG741" i="14" s="1"/>
  <c r="N741" i="14"/>
  <c r="AH741" i="14" s="1"/>
  <c r="U741" i="14"/>
  <c r="V741" i="14"/>
  <c r="W741" i="14"/>
  <c r="X741" i="14"/>
  <c r="L742" i="14"/>
  <c r="M742" i="14"/>
  <c r="AG742" i="14" s="1"/>
  <c r="N742" i="14"/>
  <c r="AH742" i="14" s="1"/>
  <c r="U742" i="14"/>
  <c r="V742" i="14"/>
  <c r="W742" i="14"/>
  <c r="X742" i="14"/>
  <c r="I743" i="14"/>
  <c r="L743" i="14"/>
  <c r="M743" i="14"/>
  <c r="AG743" i="14" s="1"/>
  <c r="N743" i="14"/>
  <c r="AH743" i="14" s="1"/>
  <c r="U743" i="14"/>
  <c r="V743" i="14"/>
  <c r="W743" i="14"/>
  <c r="X743" i="14"/>
  <c r="I744" i="14"/>
  <c r="L744" i="14"/>
  <c r="M744" i="14"/>
  <c r="AG744" i="14" s="1"/>
  <c r="N744" i="14"/>
  <c r="AH744" i="14" s="1"/>
  <c r="U744" i="14"/>
  <c r="V744" i="14"/>
  <c r="W744" i="14"/>
  <c r="X744" i="14"/>
  <c r="I745" i="14"/>
  <c r="L745" i="14"/>
  <c r="M745" i="14"/>
  <c r="AG745" i="14" s="1"/>
  <c r="N745" i="14"/>
  <c r="AH745" i="14" s="1"/>
  <c r="U745" i="14"/>
  <c r="V745" i="14"/>
  <c r="W745" i="14"/>
  <c r="X745" i="14"/>
  <c r="I746" i="14"/>
  <c r="L746" i="14"/>
  <c r="M746" i="14"/>
  <c r="AG746" i="14" s="1"/>
  <c r="N746" i="14"/>
  <c r="AH746" i="14" s="1"/>
  <c r="U746" i="14"/>
  <c r="V746" i="14"/>
  <c r="W746" i="14"/>
  <c r="X746" i="14"/>
  <c r="I747" i="14"/>
  <c r="L747" i="14"/>
  <c r="M747" i="14"/>
  <c r="AG747" i="14" s="1"/>
  <c r="N747" i="14"/>
  <c r="AH747" i="14" s="1"/>
  <c r="U747" i="14"/>
  <c r="V747" i="14"/>
  <c r="W747" i="14"/>
  <c r="X747" i="14"/>
  <c r="I748" i="14"/>
  <c r="L748" i="14"/>
  <c r="M748" i="14"/>
  <c r="AG748" i="14" s="1"/>
  <c r="N748" i="14"/>
  <c r="AH748" i="14" s="1"/>
  <c r="U748" i="14"/>
  <c r="V748" i="14"/>
  <c r="W748" i="14"/>
  <c r="X748" i="14"/>
  <c r="I749" i="14"/>
  <c r="L749" i="14"/>
  <c r="M749" i="14"/>
  <c r="AG749" i="14" s="1"/>
  <c r="N749" i="14"/>
  <c r="AH749" i="14" s="1"/>
  <c r="U749" i="14"/>
  <c r="V749" i="14"/>
  <c r="W749" i="14"/>
  <c r="X749" i="14"/>
  <c r="I750" i="14"/>
  <c r="L750" i="14"/>
  <c r="M750" i="14"/>
  <c r="AG750" i="14" s="1"/>
  <c r="N750" i="14"/>
  <c r="AH750" i="14" s="1"/>
  <c r="U750" i="14"/>
  <c r="V750" i="14"/>
  <c r="W750" i="14"/>
  <c r="X750" i="14"/>
  <c r="I751" i="14"/>
  <c r="L751" i="14"/>
  <c r="M751" i="14"/>
  <c r="AG751" i="14" s="1"/>
  <c r="N751" i="14"/>
  <c r="AH751" i="14" s="1"/>
  <c r="U751" i="14"/>
  <c r="V751" i="14"/>
  <c r="W751" i="14"/>
  <c r="X751" i="14"/>
  <c r="I752" i="14"/>
  <c r="L752" i="14"/>
  <c r="M752" i="14"/>
  <c r="AG752" i="14" s="1"/>
  <c r="N752" i="14"/>
  <c r="AH752" i="14" s="1"/>
  <c r="U752" i="14"/>
  <c r="V752" i="14"/>
  <c r="W752" i="14"/>
  <c r="X752" i="14"/>
  <c r="I753" i="14"/>
  <c r="L753" i="14"/>
  <c r="M753" i="14"/>
  <c r="AG753" i="14" s="1"/>
  <c r="N753" i="14"/>
  <c r="AH753" i="14" s="1"/>
  <c r="U753" i="14"/>
  <c r="V753" i="14"/>
  <c r="W753" i="14"/>
  <c r="X753" i="14"/>
  <c r="I754" i="14"/>
  <c r="L754" i="14"/>
  <c r="M754" i="14"/>
  <c r="AG754" i="14" s="1"/>
  <c r="N754" i="14"/>
  <c r="AH754" i="14" s="1"/>
  <c r="U754" i="14"/>
  <c r="V754" i="14"/>
  <c r="W754" i="14"/>
  <c r="X754" i="14"/>
  <c r="I755" i="14"/>
  <c r="L755" i="14"/>
  <c r="M755" i="14"/>
  <c r="AG755" i="14" s="1"/>
  <c r="N755" i="14"/>
  <c r="AH755" i="14" s="1"/>
  <c r="U755" i="14"/>
  <c r="V755" i="14"/>
  <c r="W755" i="14"/>
  <c r="X755" i="14"/>
  <c r="I756" i="14"/>
  <c r="L756" i="14"/>
  <c r="M756" i="14"/>
  <c r="AG756" i="14" s="1"/>
  <c r="N756" i="14"/>
  <c r="AH756" i="14" s="1"/>
  <c r="U756" i="14"/>
  <c r="V756" i="14"/>
  <c r="W756" i="14"/>
  <c r="X756" i="14"/>
  <c r="I757" i="14"/>
  <c r="L757" i="14"/>
  <c r="M757" i="14"/>
  <c r="AG757" i="14" s="1"/>
  <c r="N757" i="14"/>
  <c r="AH757" i="14" s="1"/>
  <c r="U757" i="14"/>
  <c r="V757" i="14"/>
  <c r="W757" i="14"/>
  <c r="X757" i="14"/>
  <c r="I758" i="14"/>
  <c r="L758" i="14"/>
  <c r="M758" i="14"/>
  <c r="AG758" i="14" s="1"/>
  <c r="N758" i="14"/>
  <c r="AH758" i="14" s="1"/>
  <c r="U758" i="14"/>
  <c r="V758" i="14"/>
  <c r="W758" i="14"/>
  <c r="X758" i="14"/>
  <c r="I759" i="14"/>
  <c r="L759" i="14"/>
  <c r="M759" i="14"/>
  <c r="AG759" i="14" s="1"/>
  <c r="N759" i="14"/>
  <c r="AH759" i="14" s="1"/>
  <c r="U759" i="14"/>
  <c r="V759" i="14"/>
  <c r="W759" i="14"/>
  <c r="X759" i="14"/>
  <c r="I760" i="14"/>
  <c r="L760" i="14"/>
  <c r="M760" i="14"/>
  <c r="AG760" i="14" s="1"/>
  <c r="N760" i="14"/>
  <c r="AH760" i="14" s="1"/>
  <c r="U760" i="14"/>
  <c r="V760" i="14"/>
  <c r="W760" i="14"/>
  <c r="X760" i="14"/>
  <c r="I761" i="14"/>
  <c r="L761" i="14"/>
  <c r="M761" i="14"/>
  <c r="AG761" i="14" s="1"/>
  <c r="N761" i="14"/>
  <c r="AH761" i="14" s="1"/>
  <c r="U761" i="14"/>
  <c r="V761" i="14"/>
  <c r="W761" i="14"/>
  <c r="X761" i="14"/>
  <c r="I762" i="14"/>
  <c r="L762" i="14"/>
  <c r="M762" i="14"/>
  <c r="AG762" i="14" s="1"/>
  <c r="N762" i="14"/>
  <c r="AH762" i="14" s="1"/>
  <c r="U762" i="14"/>
  <c r="V762" i="14"/>
  <c r="W762" i="14"/>
  <c r="X762" i="14"/>
  <c r="L763" i="14"/>
  <c r="M763" i="14"/>
  <c r="AG763" i="14" s="1"/>
  <c r="N763" i="14"/>
  <c r="AH763" i="14" s="1"/>
  <c r="U763" i="14"/>
  <c r="V763" i="14"/>
  <c r="W763" i="14"/>
  <c r="X763" i="14"/>
  <c r="I764" i="14"/>
  <c r="L764" i="14"/>
  <c r="M764" i="14"/>
  <c r="AG764" i="14" s="1"/>
  <c r="N764" i="14"/>
  <c r="AH764" i="14" s="1"/>
  <c r="U764" i="14"/>
  <c r="V764" i="14"/>
  <c r="W764" i="14"/>
  <c r="X764" i="14"/>
  <c r="I765" i="14"/>
  <c r="L765" i="14"/>
  <c r="M765" i="14"/>
  <c r="AG765" i="14" s="1"/>
  <c r="N765" i="14"/>
  <c r="AH765" i="14" s="1"/>
  <c r="U765" i="14"/>
  <c r="V765" i="14"/>
  <c r="W765" i="14"/>
  <c r="X765" i="14"/>
  <c r="I766" i="14"/>
  <c r="L766" i="14"/>
  <c r="M766" i="14"/>
  <c r="AG766" i="14" s="1"/>
  <c r="N766" i="14"/>
  <c r="AH766" i="14" s="1"/>
  <c r="U766" i="14"/>
  <c r="V766" i="14"/>
  <c r="W766" i="14"/>
  <c r="X766" i="14"/>
  <c r="I767" i="14"/>
  <c r="L767" i="14"/>
  <c r="M767" i="14"/>
  <c r="AG767" i="14" s="1"/>
  <c r="N767" i="14"/>
  <c r="AH767" i="14" s="1"/>
  <c r="U767" i="14"/>
  <c r="V767" i="14"/>
  <c r="W767" i="14"/>
  <c r="X767" i="14"/>
  <c r="I768" i="14"/>
  <c r="L768" i="14"/>
  <c r="M768" i="14"/>
  <c r="AG768" i="14" s="1"/>
  <c r="N768" i="14"/>
  <c r="AH768" i="14" s="1"/>
  <c r="U768" i="14"/>
  <c r="V768" i="14"/>
  <c r="W768" i="14"/>
  <c r="X768" i="14"/>
  <c r="I769" i="14"/>
  <c r="L769" i="14"/>
  <c r="M769" i="14"/>
  <c r="AG769" i="14" s="1"/>
  <c r="N769" i="14"/>
  <c r="AH769" i="14" s="1"/>
  <c r="U769" i="14"/>
  <c r="V769" i="14"/>
  <c r="W769" i="14"/>
  <c r="X769" i="14"/>
  <c r="I770" i="14"/>
  <c r="L770" i="14"/>
  <c r="M770" i="14"/>
  <c r="AG770" i="14" s="1"/>
  <c r="N770" i="14"/>
  <c r="AH770" i="14" s="1"/>
  <c r="U770" i="14"/>
  <c r="V770" i="14"/>
  <c r="W770" i="14"/>
  <c r="X770" i="14"/>
  <c r="I771" i="14"/>
  <c r="L771" i="14"/>
  <c r="M771" i="14"/>
  <c r="AG771" i="14" s="1"/>
  <c r="N771" i="14"/>
  <c r="AH771" i="14" s="1"/>
  <c r="U771" i="14"/>
  <c r="V771" i="14"/>
  <c r="W771" i="14"/>
  <c r="X771" i="14"/>
  <c r="I772" i="14"/>
  <c r="L772" i="14"/>
  <c r="M772" i="14"/>
  <c r="AG772" i="14" s="1"/>
  <c r="N772" i="14"/>
  <c r="AH772" i="14" s="1"/>
  <c r="U772" i="14"/>
  <c r="V772" i="14"/>
  <c r="W772" i="14"/>
  <c r="X772" i="14"/>
  <c r="I773" i="14"/>
  <c r="L773" i="14"/>
  <c r="M773" i="14"/>
  <c r="AG773" i="14" s="1"/>
  <c r="N773" i="14"/>
  <c r="AH773" i="14" s="1"/>
  <c r="U773" i="14"/>
  <c r="V773" i="14"/>
  <c r="W773" i="14"/>
  <c r="X773" i="14"/>
  <c r="I774" i="14"/>
  <c r="L774" i="14"/>
  <c r="M774" i="14"/>
  <c r="AG774" i="14" s="1"/>
  <c r="N774" i="14"/>
  <c r="AH774" i="14" s="1"/>
  <c r="U774" i="14"/>
  <c r="V774" i="14"/>
  <c r="W774" i="14"/>
  <c r="X774" i="14"/>
  <c r="I775" i="14"/>
  <c r="L775" i="14"/>
  <c r="M775" i="14"/>
  <c r="AG775" i="14" s="1"/>
  <c r="N775" i="14"/>
  <c r="AH775" i="14" s="1"/>
  <c r="U775" i="14"/>
  <c r="V775" i="14"/>
  <c r="W775" i="14"/>
  <c r="X775" i="14"/>
  <c r="I776" i="14"/>
  <c r="L776" i="14"/>
  <c r="M776" i="14"/>
  <c r="AG776" i="14" s="1"/>
  <c r="N776" i="14"/>
  <c r="AH776" i="14" s="1"/>
  <c r="U776" i="14"/>
  <c r="V776" i="14"/>
  <c r="W776" i="14"/>
  <c r="X776" i="14"/>
  <c r="I777" i="14"/>
  <c r="L777" i="14"/>
  <c r="M777" i="14"/>
  <c r="AG777" i="14" s="1"/>
  <c r="N777" i="14"/>
  <c r="AH777" i="14" s="1"/>
  <c r="U777" i="14"/>
  <c r="V777" i="14"/>
  <c r="W777" i="14"/>
  <c r="X777" i="14"/>
  <c r="I778" i="14"/>
  <c r="L778" i="14"/>
  <c r="M778" i="14"/>
  <c r="AG778" i="14" s="1"/>
  <c r="N778" i="14"/>
  <c r="AH778" i="14" s="1"/>
  <c r="U778" i="14"/>
  <c r="V778" i="14"/>
  <c r="W778" i="14"/>
  <c r="X778" i="14"/>
  <c r="I779" i="14"/>
  <c r="L779" i="14"/>
  <c r="M779" i="14"/>
  <c r="AG779" i="14" s="1"/>
  <c r="N779" i="14"/>
  <c r="AH779" i="14" s="1"/>
  <c r="U779" i="14"/>
  <c r="V779" i="14"/>
  <c r="W779" i="14"/>
  <c r="X779" i="14"/>
  <c r="I780" i="14"/>
  <c r="L780" i="14"/>
  <c r="M780" i="14"/>
  <c r="AG780" i="14" s="1"/>
  <c r="N780" i="14"/>
  <c r="AH780" i="14" s="1"/>
  <c r="U780" i="14"/>
  <c r="V780" i="14"/>
  <c r="W780" i="14"/>
  <c r="X780" i="14"/>
  <c r="I781" i="14"/>
  <c r="L781" i="14"/>
  <c r="M781" i="14"/>
  <c r="AG781" i="14" s="1"/>
  <c r="N781" i="14"/>
  <c r="AH781" i="14" s="1"/>
  <c r="U781" i="14"/>
  <c r="V781" i="14"/>
  <c r="W781" i="14"/>
  <c r="X781" i="14"/>
  <c r="I782" i="14"/>
  <c r="L782" i="14"/>
  <c r="M782" i="14"/>
  <c r="AG782" i="14" s="1"/>
  <c r="N782" i="14"/>
  <c r="AH782" i="14" s="1"/>
  <c r="U782" i="14"/>
  <c r="V782" i="14"/>
  <c r="W782" i="14"/>
  <c r="X782" i="14"/>
  <c r="I783" i="14"/>
  <c r="L783" i="14"/>
  <c r="M783" i="14"/>
  <c r="AG783" i="14" s="1"/>
  <c r="N783" i="14"/>
  <c r="AH783" i="14" s="1"/>
  <c r="U783" i="14"/>
  <c r="V783" i="14"/>
  <c r="W783" i="14"/>
  <c r="X783" i="14"/>
  <c r="I784" i="14"/>
  <c r="L784" i="14"/>
  <c r="M784" i="14"/>
  <c r="AG784" i="14" s="1"/>
  <c r="N784" i="14"/>
  <c r="AH784" i="14" s="1"/>
  <c r="U784" i="14"/>
  <c r="V784" i="14"/>
  <c r="W784" i="14"/>
  <c r="X784" i="14"/>
  <c r="I785" i="14"/>
  <c r="L785" i="14"/>
  <c r="M785" i="14"/>
  <c r="AG785" i="14" s="1"/>
  <c r="N785" i="14"/>
  <c r="AH785" i="14" s="1"/>
  <c r="U785" i="14"/>
  <c r="V785" i="14"/>
  <c r="W785" i="14"/>
  <c r="X785" i="14"/>
  <c r="I786" i="14"/>
  <c r="L786" i="14"/>
  <c r="M786" i="14"/>
  <c r="AG786" i="14" s="1"/>
  <c r="N786" i="14"/>
  <c r="AH786" i="14" s="1"/>
  <c r="U786" i="14"/>
  <c r="V786" i="14"/>
  <c r="W786" i="14"/>
  <c r="X786" i="14"/>
  <c r="I787" i="14"/>
  <c r="L787" i="14"/>
  <c r="M787" i="14"/>
  <c r="AG787" i="14" s="1"/>
  <c r="N787" i="14"/>
  <c r="AH787" i="14" s="1"/>
  <c r="U787" i="14"/>
  <c r="V787" i="14"/>
  <c r="W787" i="14"/>
  <c r="X787" i="14"/>
  <c r="I788" i="14"/>
  <c r="L788" i="14"/>
  <c r="M788" i="14"/>
  <c r="AG788" i="14" s="1"/>
  <c r="N788" i="14"/>
  <c r="AH788" i="14" s="1"/>
  <c r="U788" i="14"/>
  <c r="V788" i="14"/>
  <c r="W788" i="14"/>
  <c r="X788" i="14"/>
  <c r="I789" i="14"/>
  <c r="L789" i="14"/>
  <c r="M789" i="14"/>
  <c r="AG789" i="14" s="1"/>
  <c r="N789" i="14"/>
  <c r="AH789" i="14" s="1"/>
  <c r="U789" i="14"/>
  <c r="V789" i="14"/>
  <c r="W789" i="14"/>
  <c r="X789" i="14"/>
  <c r="I790" i="14"/>
  <c r="L790" i="14"/>
  <c r="M790" i="14"/>
  <c r="AG790" i="14" s="1"/>
  <c r="N790" i="14"/>
  <c r="AH790" i="14" s="1"/>
  <c r="U790" i="14"/>
  <c r="V790" i="14"/>
  <c r="W790" i="14"/>
  <c r="X790" i="14"/>
  <c r="I791" i="14"/>
  <c r="L791" i="14"/>
  <c r="M791" i="14"/>
  <c r="AG791" i="14" s="1"/>
  <c r="N791" i="14"/>
  <c r="AH791" i="14" s="1"/>
  <c r="U791" i="14"/>
  <c r="V791" i="14"/>
  <c r="W791" i="14"/>
  <c r="X791" i="14"/>
  <c r="I792" i="14"/>
  <c r="L792" i="14"/>
  <c r="M792" i="14"/>
  <c r="AG792" i="14" s="1"/>
  <c r="N792" i="14"/>
  <c r="AH792" i="14" s="1"/>
  <c r="U792" i="14"/>
  <c r="V792" i="14"/>
  <c r="W792" i="14"/>
  <c r="X792" i="14"/>
  <c r="I793" i="14"/>
  <c r="L793" i="14"/>
  <c r="M793" i="14"/>
  <c r="AG793" i="14" s="1"/>
  <c r="N793" i="14"/>
  <c r="AH793" i="14" s="1"/>
  <c r="U793" i="14"/>
  <c r="V793" i="14"/>
  <c r="W793" i="14"/>
  <c r="X793" i="14"/>
  <c r="I794" i="14"/>
  <c r="L794" i="14"/>
  <c r="M794" i="14"/>
  <c r="AG794" i="14" s="1"/>
  <c r="N794" i="14"/>
  <c r="AH794" i="14" s="1"/>
  <c r="U794" i="14"/>
  <c r="V794" i="14"/>
  <c r="W794" i="14"/>
  <c r="X794" i="14"/>
  <c r="I795" i="14"/>
  <c r="L795" i="14"/>
  <c r="M795" i="14"/>
  <c r="AG795" i="14" s="1"/>
  <c r="N795" i="14"/>
  <c r="AH795" i="14" s="1"/>
  <c r="U795" i="14"/>
  <c r="V795" i="14"/>
  <c r="W795" i="14"/>
  <c r="X795" i="14"/>
  <c r="I796" i="14"/>
  <c r="L796" i="14"/>
  <c r="M796" i="14"/>
  <c r="AG796" i="14" s="1"/>
  <c r="N796" i="14"/>
  <c r="AH796" i="14" s="1"/>
  <c r="U796" i="14"/>
  <c r="V796" i="14"/>
  <c r="W796" i="14"/>
  <c r="X796" i="14"/>
  <c r="I797" i="14"/>
  <c r="L797" i="14"/>
  <c r="M797" i="14"/>
  <c r="AG797" i="14" s="1"/>
  <c r="N797" i="14"/>
  <c r="AH797" i="14" s="1"/>
  <c r="U797" i="14"/>
  <c r="V797" i="14"/>
  <c r="W797" i="14"/>
  <c r="X797" i="14"/>
  <c r="I798" i="14"/>
  <c r="L798" i="14"/>
  <c r="M798" i="14"/>
  <c r="AG798" i="14" s="1"/>
  <c r="N798" i="14"/>
  <c r="AH798" i="14" s="1"/>
  <c r="U798" i="14"/>
  <c r="V798" i="14"/>
  <c r="W798" i="14"/>
  <c r="X798" i="14"/>
  <c r="I799" i="14"/>
  <c r="L799" i="14"/>
  <c r="M799" i="14"/>
  <c r="AG799" i="14" s="1"/>
  <c r="N799" i="14"/>
  <c r="AH799" i="14" s="1"/>
  <c r="U799" i="14"/>
  <c r="V799" i="14"/>
  <c r="W799" i="14"/>
  <c r="X799" i="14"/>
  <c r="I800" i="14"/>
  <c r="L800" i="14"/>
  <c r="M800" i="14"/>
  <c r="AG800" i="14" s="1"/>
  <c r="N800" i="14"/>
  <c r="AH800" i="14" s="1"/>
  <c r="U800" i="14"/>
  <c r="V800" i="14"/>
  <c r="W800" i="14"/>
  <c r="X800" i="14"/>
  <c r="I801" i="14"/>
  <c r="L801" i="14"/>
  <c r="M801" i="14"/>
  <c r="AG801" i="14" s="1"/>
  <c r="N801" i="14"/>
  <c r="AH801" i="14" s="1"/>
  <c r="U801" i="14"/>
  <c r="V801" i="14"/>
  <c r="W801" i="14"/>
  <c r="X801" i="14"/>
  <c r="I802" i="14"/>
  <c r="L802" i="14"/>
  <c r="M802" i="14"/>
  <c r="AG802" i="14" s="1"/>
  <c r="N802" i="14"/>
  <c r="AH802" i="14" s="1"/>
  <c r="U802" i="14"/>
  <c r="V802" i="14"/>
  <c r="W802" i="14"/>
  <c r="X802" i="14"/>
  <c r="I803" i="14"/>
  <c r="L803" i="14"/>
  <c r="M803" i="14"/>
  <c r="AG803" i="14" s="1"/>
  <c r="N803" i="14"/>
  <c r="AH803" i="14" s="1"/>
  <c r="U803" i="14"/>
  <c r="V803" i="14"/>
  <c r="W803" i="14"/>
  <c r="X803" i="14"/>
  <c r="I804" i="14"/>
  <c r="L804" i="14"/>
  <c r="M804" i="14"/>
  <c r="AG804" i="14" s="1"/>
  <c r="N804" i="14"/>
  <c r="AH804" i="14" s="1"/>
  <c r="U804" i="14"/>
  <c r="V804" i="14"/>
  <c r="W804" i="14"/>
  <c r="X804" i="14"/>
  <c r="I805" i="14"/>
  <c r="L805" i="14"/>
  <c r="M805" i="14"/>
  <c r="AG805" i="14" s="1"/>
  <c r="N805" i="14"/>
  <c r="AH805" i="14" s="1"/>
  <c r="U805" i="14"/>
  <c r="V805" i="14"/>
  <c r="W805" i="14"/>
  <c r="X805" i="14"/>
  <c r="I806" i="14"/>
  <c r="L806" i="14"/>
  <c r="M806" i="14"/>
  <c r="AG806" i="14" s="1"/>
  <c r="N806" i="14"/>
  <c r="AH806" i="14" s="1"/>
  <c r="U806" i="14"/>
  <c r="V806" i="14"/>
  <c r="W806" i="14"/>
  <c r="X806" i="14"/>
  <c r="I807" i="14"/>
  <c r="L807" i="14"/>
  <c r="M807" i="14"/>
  <c r="AG807" i="14" s="1"/>
  <c r="N807" i="14"/>
  <c r="AH807" i="14" s="1"/>
  <c r="U807" i="14"/>
  <c r="V807" i="14"/>
  <c r="W807" i="14"/>
  <c r="X807" i="14"/>
  <c r="I808" i="14"/>
  <c r="L808" i="14"/>
  <c r="M808" i="14"/>
  <c r="AG808" i="14" s="1"/>
  <c r="N808" i="14"/>
  <c r="AH808" i="14" s="1"/>
  <c r="U808" i="14"/>
  <c r="V808" i="14"/>
  <c r="W808" i="14"/>
  <c r="X808" i="14"/>
  <c r="I809" i="14"/>
  <c r="L809" i="14"/>
  <c r="M809" i="14"/>
  <c r="AG809" i="14" s="1"/>
  <c r="N809" i="14"/>
  <c r="AH809" i="14" s="1"/>
  <c r="U809" i="14"/>
  <c r="V809" i="14"/>
  <c r="W809" i="14"/>
  <c r="X809" i="14"/>
  <c r="I810" i="14"/>
  <c r="L810" i="14"/>
  <c r="M810" i="14"/>
  <c r="AG810" i="14" s="1"/>
  <c r="N810" i="14"/>
  <c r="AH810" i="14" s="1"/>
  <c r="U810" i="14"/>
  <c r="V810" i="14"/>
  <c r="W810" i="14"/>
  <c r="X810" i="14"/>
  <c r="I811" i="14"/>
  <c r="L811" i="14"/>
  <c r="M811" i="14"/>
  <c r="AG811" i="14" s="1"/>
  <c r="N811" i="14"/>
  <c r="AH811" i="14" s="1"/>
  <c r="U811" i="14"/>
  <c r="V811" i="14"/>
  <c r="W811" i="14"/>
  <c r="X811" i="14"/>
  <c r="I812" i="14"/>
  <c r="L812" i="14"/>
  <c r="M812" i="14"/>
  <c r="AG812" i="14" s="1"/>
  <c r="N812" i="14"/>
  <c r="AH812" i="14" s="1"/>
  <c r="U812" i="14"/>
  <c r="V812" i="14"/>
  <c r="W812" i="14"/>
  <c r="X812" i="14"/>
  <c r="I813" i="14"/>
  <c r="L813" i="14"/>
  <c r="M813" i="14"/>
  <c r="AG813" i="14" s="1"/>
  <c r="N813" i="14"/>
  <c r="AH813" i="14" s="1"/>
  <c r="U813" i="14"/>
  <c r="V813" i="14"/>
  <c r="W813" i="14"/>
  <c r="X813" i="14"/>
  <c r="I814" i="14"/>
  <c r="L814" i="14"/>
  <c r="M814" i="14"/>
  <c r="AG814" i="14" s="1"/>
  <c r="N814" i="14"/>
  <c r="AH814" i="14" s="1"/>
  <c r="U814" i="14"/>
  <c r="V814" i="14"/>
  <c r="W814" i="14"/>
  <c r="X814" i="14"/>
  <c r="I815" i="14"/>
  <c r="L815" i="14"/>
  <c r="M815" i="14"/>
  <c r="AG815" i="14" s="1"/>
  <c r="N815" i="14"/>
  <c r="AH815" i="14" s="1"/>
  <c r="U815" i="14"/>
  <c r="V815" i="14"/>
  <c r="W815" i="14"/>
  <c r="X815" i="14"/>
  <c r="I816" i="14"/>
  <c r="L816" i="14"/>
  <c r="M816" i="14"/>
  <c r="AG816" i="14" s="1"/>
  <c r="N816" i="14"/>
  <c r="AH816" i="14" s="1"/>
  <c r="U816" i="14"/>
  <c r="V816" i="14"/>
  <c r="W816" i="14"/>
  <c r="X816" i="14"/>
  <c r="I817" i="14"/>
  <c r="L817" i="14"/>
  <c r="M817" i="14"/>
  <c r="AG817" i="14" s="1"/>
  <c r="N817" i="14"/>
  <c r="AH817" i="14" s="1"/>
  <c r="U817" i="14"/>
  <c r="V817" i="14"/>
  <c r="W817" i="14"/>
  <c r="X817" i="14"/>
  <c r="I818" i="14"/>
  <c r="L818" i="14"/>
  <c r="M818" i="14"/>
  <c r="AG818" i="14" s="1"/>
  <c r="N818" i="14"/>
  <c r="AH818" i="14" s="1"/>
  <c r="U818" i="14"/>
  <c r="V818" i="14"/>
  <c r="W818" i="14"/>
  <c r="X818" i="14"/>
  <c r="I819" i="14"/>
  <c r="L819" i="14"/>
  <c r="M819" i="14"/>
  <c r="AG819" i="14" s="1"/>
  <c r="N819" i="14"/>
  <c r="AH819" i="14" s="1"/>
  <c r="U819" i="14"/>
  <c r="V819" i="14"/>
  <c r="W819" i="14"/>
  <c r="X819" i="14"/>
  <c r="I820" i="14"/>
  <c r="L820" i="14"/>
  <c r="M820" i="14"/>
  <c r="AG820" i="14" s="1"/>
  <c r="N820" i="14"/>
  <c r="AH820" i="14" s="1"/>
  <c r="U820" i="14"/>
  <c r="V820" i="14"/>
  <c r="W820" i="14"/>
  <c r="X820" i="14"/>
  <c r="I821" i="14"/>
  <c r="L821" i="14"/>
  <c r="M821" i="14"/>
  <c r="AG821" i="14" s="1"/>
  <c r="N821" i="14"/>
  <c r="AH821" i="14" s="1"/>
  <c r="U821" i="14"/>
  <c r="V821" i="14"/>
  <c r="W821" i="14"/>
  <c r="X821" i="14"/>
  <c r="I822" i="14"/>
  <c r="L822" i="14"/>
  <c r="M822" i="14"/>
  <c r="AG822" i="14" s="1"/>
  <c r="N822" i="14"/>
  <c r="AH822" i="14" s="1"/>
  <c r="U822" i="14"/>
  <c r="V822" i="14"/>
  <c r="W822" i="14"/>
  <c r="X822" i="14"/>
  <c r="I823" i="14"/>
  <c r="L823" i="14"/>
  <c r="M823" i="14"/>
  <c r="AG823" i="14" s="1"/>
  <c r="N823" i="14"/>
  <c r="AH823" i="14" s="1"/>
  <c r="U823" i="14"/>
  <c r="V823" i="14"/>
  <c r="W823" i="14"/>
  <c r="X823" i="14"/>
  <c r="I824" i="14"/>
  <c r="L824" i="14"/>
  <c r="M824" i="14"/>
  <c r="AG824" i="14" s="1"/>
  <c r="N824" i="14"/>
  <c r="AH824" i="14" s="1"/>
  <c r="U824" i="14"/>
  <c r="V824" i="14"/>
  <c r="W824" i="14"/>
  <c r="X824" i="14"/>
  <c r="I825" i="14"/>
  <c r="L825" i="14"/>
  <c r="M825" i="14"/>
  <c r="AG825" i="14" s="1"/>
  <c r="N825" i="14"/>
  <c r="AH825" i="14" s="1"/>
  <c r="U825" i="14"/>
  <c r="V825" i="14"/>
  <c r="W825" i="14"/>
  <c r="X825" i="14"/>
  <c r="I826" i="14"/>
  <c r="L826" i="14"/>
  <c r="M826" i="14"/>
  <c r="AG826" i="14" s="1"/>
  <c r="N826" i="14"/>
  <c r="AH826" i="14" s="1"/>
  <c r="U826" i="14"/>
  <c r="V826" i="14"/>
  <c r="W826" i="14"/>
  <c r="X826" i="14"/>
  <c r="I827" i="14"/>
  <c r="L827" i="14"/>
  <c r="M827" i="14"/>
  <c r="AG827" i="14" s="1"/>
  <c r="N827" i="14"/>
  <c r="AH827" i="14" s="1"/>
  <c r="U827" i="14"/>
  <c r="V827" i="14"/>
  <c r="W827" i="14"/>
  <c r="X827" i="14"/>
  <c r="I828" i="14"/>
  <c r="L828" i="14"/>
  <c r="M828" i="14"/>
  <c r="AG828" i="14" s="1"/>
  <c r="N828" i="14"/>
  <c r="AH828" i="14" s="1"/>
  <c r="U828" i="14"/>
  <c r="V828" i="14"/>
  <c r="W828" i="14"/>
  <c r="X828" i="14"/>
  <c r="I829" i="14"/>
  <c r="L829" i="14"/>
  <c r="M829" i="14"/>
  <c r="AG829" i="14" s="1"/>
  <c r="N829" i="14"/>
  <c r="AH829" i="14" s="1"/>
  <c r="U829" i="14"/>
  <c r="V829" i="14"/>
  <c r="W829" i="14"/>
  <c r="X829" i="14"/>
  <c r="I830" i="14"/>
  <c r="L830" i="14"/>
  <c r="M830" i="14"/>
  <c r="AG830" i="14" s="1"/>
  <c r="N830" i="14"/>
  <c r="AH830" i="14" s="1"/>
  <c r="U830" i="14"/>
  <c r="V830" i="14"/>
  <c r="W830" i="14"/>
  <c r="X830" i="14"/>
  <c r="I831" i="14"/>
  <c r="L831" i="14"/>
  <c r="M831" i="14"/>
  <c r="AG831" i="14" s="1"/>
  <c r="N831" i="14"/>
  <c r="AH831" i="14" s="1"/>
  <c r="U831" i="14"/>
  <c r="V831" i="14"/>
  <c r="W831" i="14"/>
  <c r="X831" i="14"/>
  <c r="I832" i="14"/>
  <c r="L832" i="14"/>
  <c r="M832" i="14"/>
  <c r="AG832" i="14" s="1"/>
  <c r="N832" i="14"/>
  <c r="AH832" i="14" s="1"/>
  <c r="U832" i="14"/>
  <c r="V832" i="14"/>
  <c r="W832" i="14"/>
  <c r="X832" i="14"/>
  <c r="I833" i="14"/>
  <c r="L833" i="14"/>
  <c r="M833" i="14"/>
  <c r="AG833" i="14" s="1"/>
  <c r="N833" i="14"/>
  <c r="AH833" i="14" s="1"/>
  <c r="U833" i="14"/>
  <c r="V833" i="14"/>
  <c r="W833" i="14"/>
  <c r="X833" i="14"/>
  <c r="I834" i="14"/>
  <c r="L834" i="14"/>
  <c r="M834" i="14"/>
  <c r="AG834" i="14" s="1"/>
  <c r="N834" i="14"/>
  <c r="AH834" i="14" s="1"/>
  <c r="U834" i="14"/>
  <c r="V834" i="14"/>
  <c r="W834" i="14"/>
  <c r="X834" i="14"/>
  <c r="I835" i="14"/>
  <c r="L835" i="14"/>
  <c r="M835" i="14"/>
  <c r="AG835" i="14" s="1"/>
  <c r="N835" i="14"/>
  <c r="AH835" i="14" s="1"/>
  <c r="U835" i="14"/>
  <c r="V835" i="14"/>
  <c r="W835" i="14"/>
  <c r="X835" i="14"/>
  <c r="I836" i="14"/>
  <c r="L836" i="14"/>
  <c r="M836" i="14"/>
  <c r="AG836" i="14" s="1"/>
  <c r="N836" i="14"/>
  <c r="AH836" i="14" s="1"/>
  <c r="U836" i="14"/>
  <c r="V836" i="14"/>
  <c r="W836" i="14"/>
  <c r="X836" i="14"/>
  <c r="I837" i="14"/>
  <c r="L837" i="14"/>
  <c r="M837" i="14"/>
  <c r="AG837" i="14" s="1"/>
  <c r="N837" i="14"/>
  <c r="AH837" i="14" s="1"/>
  <c r="U837" i="14"/>
  <c r="V837" i="14"/>
  <c r="W837" i="14"/>
  <c r="X837" i="14"/>
  <c r="I838" i="14"/>
  <c r="L838" i="14"/>
  <c r="M838" i="14"/>
  <c r="AG838" i="14" s="1"/>
  <c r="N838" i="14"/>
  <c r="AH838" i="14" s="1"/>
  <c r="U838" i="14"/>
  <c r="V838" i="14"/>
  <c r="W838" i="14"/>
  <c r="X838" i="14"/>
  <c r="I839" i="14"/>
  <c r="L839" i="14"/>
  <c r="M839" i="14"/>
  <c r="AG839" i="14" s="1"/>
  <c r="N839" i="14"/>
  <c r="AH839" i="14" s="1"/>
  <c r="U839" i="14"/>
  <c r="V839" i="14"/>
  <c r="W839" i="14"/>
  <c r="X839" i="14"/>
  <c r="I840" i="14"/>
  <c r="L840" i="14"/>
  <c r="M840" i="14"/>
  <c r="AG840" i="14" s="1"/>
  <c r="N840" i="14"/>
  <c r="AH840" i="14" s="1"/>
  <c r="U840" i="14"/>
  <c r="V840" i="14"/>
  <c r="W840" i="14"/>
  <c r="X840" i="14"/>
  <c r="I841" i="14"/>
  <c r="L841" i="14"/>
  <c r="M841" i="14"/>
  <c r="AG841" i="14" s="1"/>
  <c r="N841" i="14"/>
  <c r="AH841" i="14" s="1"/>
  <c r="U841" i="14"/>
  <c r="V841" i="14"/>
  <c r="W841" i="14"/>
  <c r="X841" i="14"/>
  <c r="I842" i="14"/>
  <c r="L842" i="14"/>
  <c r="M842" i="14"/>
  <c r="AG842" i="14" s="1"/>
  <c r="N842" i="14"/>
  <c r="AH842" i="14" s="1"/>
  <c r="U842" i="14"/>
  <c r="V842" i="14"/>
  <c r="W842" i="14"/>
  <c r="X842" i="14"/>
  <c r="I843" i="14"/>
  <c r="L843" i="14"/>
  <c r="M843" i="14"/>
  <c r="AG843" i="14" s="1"/>
  <c r="N843" i="14"/>
  <c r="AH843" i="14" s="1"/>
  <c r="U843" i="14"/>
  <c r="V843" i="14"/>
  <c r="W843" i="14"/>
  <c r="X843" i="14"/>
  <c r="I844" i="14"/>
  <c r="L844" i="14"/>
  <c r="M844" i="14"/>
  <c r="AG844" i="14" s="1"/>
  <c r="N844" i="14"/>
  <c r="AH844" i="14" s="1"/>
  <c r="U844" i="14"/>
  <c r="V844" i="14"/>
  <c r="W844" i="14"/>
  <c r="X844" i="14"/>
  <c r="I845" i="14"/>
  <c r="L845" i="14"/>
  <c r="M845" i="14"/>
  <c r="AG845" i="14" s="1"/>
  <c r="N845" i="14"/>
  <c r="AH845" i="14" s="1"/>
  <c r="U845" i="14"/>
  <c r="V845" i="14"/>
  <c r="W845" i="14"/>
  <c r="X845" i="14"/>
  <c r="I846" i="14"/>
  <c r="L846" i="14"/>
  <c r="M846" i="14"/>
  <c r="AG846" i="14" s="1"/>
  <c r="N846" i="14"/>
  <c r="AH846" i="14" s="1"/>
  <c r="U846" i="14"/>
  <c r="V846" i="14"/>
  <c r="W846" i="14"/>
  <c r="X846" i="14"/>
  <c r="I847" i="14"/>
  <c r="L847" i="14"/>
  <c r="M847" i="14"/>
  <c r="AG847" i="14" s="1"/>
  <c r="N847" i="14"/>
  <c r="AH847" i="14" s="1"/>
  <c r="U847" i="14"/>
  <c r="V847" i="14"/>
  <c r="W847" i="14"/>
  <c r="X847" i="14"/>
  <c r="I848" i="14"/>
  <c r="L848" i="14"/>
  <c r="M848" i="14"/>
  <c r="AG848" i="14" s="1"/>
  <c r="N848" i="14"/>
  <c r="AH848" i="14" s="1"/>
  <c r="U848" i="14"/>
  <c r="V848" i="14"/>
  <c r="W848" i="14"/>
  <c r="X848" i="14"/>
  <c r="I849" i="14"/>
  <c r="L849" i="14"/>
  <c r="M849" i="14"/>
  <c r="AG849" i="14" s="1"/>
  <c r="N849" i="14"/>
  <c r="AH849" i="14" s="1"/>
  <c r="U849" i="14"/>
  <c r="V849" i="14"/>
  <c r="W849" i="14"/>
  <c r="X849" i="14"/>
  <c r="L850" i="14"/>
  <c r="M850" i="14"/>
  <c r="AG850" i="14" s="1"/>
  <c r="N850" i="14"/>
  <c r="AH850" i="14" s="1"/>
  <c r="U850" i="14"/>
  <c r="V850" i="14"/>
  <c r="W850" i="14"/>
  <c r="X850" i="14"/>
  <c r="I851" i="14"/>
  <c r="L851" i="14"/>
  <c r="M851" i="14"/>
  <c r="AG851" i="14" s="1"/>
  <c r="N851" i="14"/>
  <c r="AH851" i="14" s="1"/>
  <c r="U851" i="14"/>
  <c r="V851" i="14"/>
  <c r="W851" i="14"/>
  <c r="X851" i="14"/>
  <c r="I852" i="14"/>
  <c r="L852" i="14"/>
  <c r="M852" i="14"/>
  <c r="AG852" i="14" s="1"/>
  <c r="N852" i="14"/>
  <c r="AH852" i="14" s="1"/>
  <c r="U852" i="14"/>
  <c r="V852" i="14"/>
  <c r="W852" i="14"/>
  <c r="X852" i="14"/>
  <c r="I853" i="14"/>
  <c r="L853" i="14"/>
  <c r="M853" i="14"/>
  <c r="AG853" i="14" s="1"/>
  <c r="N853" i="14"/>
  <c r="AH853" i="14" s="1"/>
  <c r="U853" i="14"/>
  <c r="V853" i="14"/>
  <c r="W853" i="14"/>
  <c r="X853" i="14"/>
  <c r="L854" i="14"/>
  <c r="M854" i="14"/>
  <c r="AG854" i="14" s="1"/>
  <c r="N854" i="14"/>
  <c r="AH854" i="14" s="1"/>
  <c r="U854" i="14"/>
  <c r="V854" i="14"/>
  <c r="W854" i="14"/>
  <c r="X854" i="14"/>
  <c r="I855" i="14"/>
  <c r="L855" i="14"/>
  <c r="M855" i="14"/>
  <c r="AG855" i="14" s="1"/>
  <c r="N855" i="14"/>
  <c r="AH855" i="14" s="1"/>
  <c r="U855" i="14"/>
  <c r="V855" i="14"/>
  <c r="W855" i="14"/>
  <c r="X855" i="14"/>
  <c r="I856" i="14"/>
  <c r="L856" i="14"/>
  <c r="M856" i="14"/>
  <c r="AG856" i="14" s="1"/>
  <c r="N856" i="14"/>
  <c r="AH856" i="14" s="1"/>
  <c r="U856" i="14"/>
  <c r="V856" i="14"/>
  <c r="W856" i="14"/>
  <c r="X856" i="14"/>
  <c r="I857" i="14"/>
  <c r="L857" i="14"/>
  <c r="M857" i="14"/>
  <c r="AG857" i="14" s="1"/>
  <c r="N857" i="14"/>
  <c r="AH857" i="14" s="1"/>
  <c r="U857" i="14"/>
  <c r="V857" i="14"/>
  <c r="W857" i="14"/>
  <c r="X857" i="14"/>
  <c r="I858" i="14"/>
  <c r="L858" i="14"/>
  <c r="M858" i="14"/>
  <c r="AG858" i="14" s="1"/>
  <c r="N858" i="14"/>
  <c r="AH858" i="14" s="1"/>
  <c r="U858" i="14"/>
  <c r="V858" i="14"/>
  <c r="W858" i="14"/>
  <c r="X858" i="14"/>
  <c r="I859" i="14"/>
  <c r="L859" i="14"/>
  <c r="M859" i="14"/>
  <c r="AG859" i="14" s="1"/>
  <c r="N859" i="14"/>
  <c r="AH859" i="14" s="1"/>
  <c r="U859" i="14"/>
  <c r="V859" i="14"/>
  <c r="W859" i="14"/>
  <c r="X859" i="14"/>
  <c r="I860" i="14"/>
  <c r="L860" i="14"/>
  <c r="M860" i="14"/>
  <c r="AG860" i="14" s="1"/>
  <c r="N860" i="14"/>
  <c r="AH860" i="14" s="1"/>
  <c r="U860" i="14"/>
  <c r="V860" i="14"/>
  <c r="W860" i="14"/>
  <c r="X860" i="14"/>
  <c r="I861" i="14"/>
  <c r="L861" i="14"/>
  <c r="M861" i="14"/>
  <c r="AG861" i="14" s="1"/>
  <c r="N861" i="14"/>
  <c r="AH861" i="14" s="1"/>
  <c r="U861" i="14"/>
  <c r="V861" i="14"/>
  <c r="W861" i="14"/>
  <c r="X861" i="14"/>
  <c r="I862" i="14"/>
  <c r="L862" i="14"/>
  <c r="M862" i="14"/>
  <c r="AG862" i="14" s="1"/>
  <c r="N862" i="14"/>
  <c r="AH862" i="14" s="1"/>
  <c r="U862" i="14"/>
  <c r="V862" i="14"/>
  <c r="W862" i="14"/>
  <c r="X862" i="14"/>
  <c r="I863" i="14"/>
  <c r="L863" i="14"/>
  <c r="M863" i="14"/>
  <c r="AG863" i="14" s="1"/>
  <c r="N863" i="14"/>
  <c r="AH863" i="14" s="1"/>
  <c r="U863" i="14"/>
  <c r="V863" i="14"/>
  <c r="W863" i="14"/>
  <c r="X863" i="14"/>
  <c r="I864" i="14"/>
  <c r="L864" i="14"/>
  <c r="M864" i="14"/>
  <c r="AG864" i="14" s="1"/>
  <c r="N864" i="14"/>
  <c r="AH864" i="14" s="1"/>
  <c r="U864" i="14"/>
  <c r="V864" i="14"/>
  <c r="W864" i="14"/>
  <c r="X864" i="14"/>
  <c r="I865" i="14"/>
  <c r="L865" i="14"/>
  <c r="M865" i="14"/>
  <c r="AG865" i="14" s="1"/>
  <c r="N865" i="14"/>
  <c r="AH865" i="14" s="1"/>
  <c r="U865" i="14"/>
  <c r="V865" i="14"/>
  <c r="W865" i="14"/>
  <c r="X865" i="14"/>
  <c r="I866" i="14"/>
  <c r="L866" i="14"/>
  <c r="M866" i="14"/>
  <c r="AG866" i="14" s="1"/>
  <c r="N866" i="14"/>
  <c r="AH866" i="14" s="1"/>
  <c r="U866" i="14"/>
  <c r="V866" i="14"/>
  <c r="W866" i="14"/>
  <c r="X866" i="14"/>
  <c r="I867" i="14"/>
  <c r="L867" i="14"/>
  <c r="M867" i="14"/>
  <c r="AG867" i="14" s="1"/>
  <c r="N867" i="14"/>
  <c r="AH867" i="14" s="1"/>
  <c r="U867" i="14"/>
  <c r="V867" i="14"/>
  <c r="W867" i="14"/>
  <c r="X867" i="14"/>
  <c r="I868" i="14"/>
  <c r="L868" i="14"/>
  <c r="M868" i="14"/>
  <c r="AG868" i="14" s="1"/>
  <c r="N868" i="14"/>
  <c r="AH868" i="14" s="1"/>
  <c r="U868" i="14"/>
  <c r="V868" i="14"/>
  <c r="W868" i="14"/>
  <c r="X868" i="14"/>
  <c r="I869" i="14"/>
  <c r="L869" i="14"/>
  <c r="M869" i="14"/>
  <c r="AG869" i="14" s="1"/>
  <c r="N869" i="14"/>
  <c r="AH869" i="14" s="1"/>
  <c r="U869" i="14"/>
  <c r="V869" i="14"/>
  <c r="W869" i="14"/>
  <c r="X869" i="14"/>
  <c r="I870" i="14"/>
  <c r="L870" i="14"/>
  <c r="M870" i="14"/>
  <c r="AG870" i="14" s="1"/>
  <c r="N870" i="14"/>
  <c r="AH870" i="14" s="1"/>
  <c r="U870" i="14"/>
  <c r="V870" i="14"/>
  <c r="W870" i="14"/>
  <c r="X870" i="14"/>
  <c r="I871" i="14"/>
  <c r="L871" i="14"/>
  <c r="M871" i="14"/>
  <c r="AG871" i="14" s="1"/>
  <c r="N871" i="14"/>
  <c r="AH871" i="14" s="1"/>
  <c r="U871" i="14"/>
  <c r="V871" i="14"/>
  <c r="W871" i="14"/>
  <c r="X871" i="14"/>
  <c r="I872" i="14"/>
  <c r="L872" i="14"/>
  <c r="M872" i="14"/>
  <c r="AG872" i="14" s="1"/>
  <c r="N872" i="14"/>
  <c r="AH872" i="14" s="1"/>
  <c r="U872" i="14"/>
  <c r="V872" i="14"/>
  <c r="W872" i="14"/>
  <c r="X872" i="14"/>
  <c r="L873" i="14"/>
  <c r="M873" i="14"/>
  <c r="AG873" i="14" s="1"/>
  <c r="N873" i="14"/>
  <c r="AH873" i="14" s="1"/>
  <c r="U873" i="14"/>
  <c r="V873" i="14"/>
  <c r="W873" i="14"/>
  <c r="X873" i="14"/>
  <c r="I874" i="14"/>
  <c r="L874" i="14"/>
  <c r="M874" i="14"/>
  <c r="AG874" i="14" s="1"/>
  <c r="N874" i="14"/>
  <c r="AH874" i="14" s="1"/>
  <c r="U874" i="14"/>
  <c r="V874" i="14"/>
  <c r="W874" i="14"/>
  <c r="X874" i="14"/>
  <c r="I875" i="14"/>
  <c r="L875" i="14"/>
  <c r="M875" i="14"/>
  <c r="AG875" i="14" s="1"/>
  <c r="N875" i="14"/>
  <c r="AH875" i="14" s="1"/>
  <c r="U875" i="14"/>
  <c r="V875" i="14"/>
  <c r="W875" i="14"/>
  <c r="X875" i="14"/>
  <c r="I876" i="14"/>
  <c r="L876" i="14"/>
  <c r="M876" i="14"/>
  <c r="AG876" i="14" s="1"/>
  <c r="N876" i="14"/>
  <c r="AH876" i="14" s="1"/>
  <c r="U876" i="14"/>
  <c r="V876" i="14"/>
  <c r="W876" i="14"/>
  <c r="X876" i="14"/>
  <c r="I877" i="14"/>
  <c r="L877" i="14"/>
  <c r="M877" i="14"/>
  <c r="AG877" i="14" s="1"/>
  <c r="N877" i="14"/>
  <c r="AH877" i="14" s="1"/>
  <c r="U877" i="14"/>
  <c r="V877" i="14"/>
  <c r="W877" i="14"/>
  <c r="X877" i="14"/>
  <c r="I878" i="14"/>
  <c r="L878" i="14"/>
  <c r="M878" i="14"/>
  <c r="AG878" i="14" s="1"/>
  <c r="N878" i="14"/>
  <c r="AH878" i="14" s="1"/>
  <c r="U878" i="14"/>
  <c r="V878" i="14"/>
  <c r="W878" i="14"/>
  <c r="X878" i="14"/>
  <c r="I879" i="14"/>
  <c r="L879" i="14"/>
  <c r="M879" i="14"/>
  <c r="AG879" i="14" s="1"/>
  <c r="N879" i="14"/>
  <c r="AH879" i="14" s="1"/>
  <c r="U879" i="14"/>
  <c r="V879" i="14"/>
  <c r="W879" i="14"/>
  <c r="X879" i="14"/>
  <c r="I880" i="14"/>
  <c r="L880" i="14"/>
  <c r="M880" i="14"/>
  <c r="AG880" i="14" s="1"/>
  <c r="N880" i="14"/>
  <c r="AH880" i="14" s="1"/>
  <c r="U880" i="14"/>
  <c r="V880" i="14"/>
  <c r="W880" i="14"/>
  <c r="X880" i="14"/>
  <c r="I881" i="14"/>
  <c r="L881" i="14"/>
  <c r="M881" i="14"/>
  <c r="AG881" i="14" s="1"/>
  <c r="N881" i="14"/>
  <c r="AH881" i="14" s="1"/>
  <c r="U881" i="14"/>
  <c r="V881" i="14"/>
  <c r="W881" i="14"/>
  <c r="X881" i="14"/>
  <c r="I882" i="14"/>
  <c r="L882" i="14"/>
  <c r="M882" i="14"/>
  <c r="AG882" i="14" s="1"/>
  <c r="N882" i="14"/>
  <c r="AH882" i="14" s="1"/>
  <c r="U882" i="14"/>
  <c r="V882" i="14"/>
  <c r="W882" i="14"/>
  <c r="X882" i="14"/>
  <c r="I883" i="14"/>
  <c r="L883" i="14"/>
  <c r="M883" i="14"/>
  <c r="AG883" i="14" s="1"/>
  <c r="N883" i="14"/>
  <c r="AH883" i="14" s="1"/>
  <c r="U883" i="14"/>
  <c r="V883" i="14"/>
  <c r="W883" i="14"/>
  <c r="X883" i="14"/>
  <c r="I884" i="14"/>
  <c r="L884" i="14"/>
  <c r="M884" i="14"/>
  <c r="AG884" i="14" s="1"/>
  <c r="N884" i="14"/>
  <c r="AH884" i="14" s="1"/>
  <c r="U884" i="14"/>
  <c r="V884" i="14"/>
  <c r="W884" i="14"/>
  <c r="X884" i="14"/>
  <c r="I885" i="14"/>
  <c r="L885" i="14"/>
  <c r="M885" i="14"/>
  <c r="AG885" i="14" s="1"/>
  <c r="N885" i="14"/>
  <c r="AH885" i="14" s="1"/>
  <c r="U885" i="14"/>
  <c r="V885" i="14"/>
  <c r="W885" i="14"/>
  <c r="X885" i="14"/>
  <c r="I886" i="14"/>
  <c r="L886" i="14"/>
  <c r="M886" i="14"/>
  <c r="AG886" i="14" s="1"/>
  <c r="N886" i="14"/>
  <c r="AH886" i="14" s="1"/>
  <c r="U886" i="14"/>
  <c r="V886" i="14"/>
  <c r="W886" i="14"/>
  <c r="X886" i="14"/>
  <c r="I887" i="14"/>
  <c r="L887" i="14"/>
  <c r="M887" i="14"/>
  <c r="AG887" i="14" s="1"/>
  <c r="N887" i="14"/>
  <c r="AH887" i="14" s="1"/>
  <c r="U887" i="14"/>
  <c r="V887" i="14"/>
  <c r="W887" i="14"/>
  <c r="X887" i="14"/>
  <c r="I888" i="14"/>
  <c r="L888" i="14"/>
  <c r="M888" i="14"/>
  <c r="AG888" i="14" s="1"/>
  <c r="N888" i="14"/>
  <c r="AH888" i="14" s="1"/>
  <c r="U888" i="14"/>
  <c r="V888" i="14"/>
  <c r="W888" i="14"/>
  <c r="X888" i="14"/>
  <c r="I889" i="14"/>
  <c r="L889" i="14"/>
  <c r="M889" i="14"/>
  <c r="AG889" i="14" s="1"/>
  <c r="N889" i="14"/>
  <c r="AH889" i="14" s="1"/>
  <c r="U889" i="14"/>
  <c r="V889" i="14"/>
  <c r="W889" i="14"/>
  <c r="X889" i="14"/>
  <c r="I890" i="14"/>
  <c r="L890" i="14"/>
  <c r="M890" i="14"/>
  <c r="AG890" i="14" s="1"/>
  <c r="N890" i="14"/>
  <c r="AH890" i="14" s="1"/>
  <c r="U890" i="14"/>
  <c r="V890" i="14"/>
  <c r="W890" i="14"/>
  <c r="X890" i="14"/>
  <c r="I891" i="14"/>
  <c r="L891" i="14"/>
  <c r="M891" i="14"/>
  <c r="AG891" i="14" s="1"/>
  <c r="N891" i="14"/>
  <c r="AH891" i="14" s="1"/>
  <c r="U891" i="14"/>
  <c r="V891" i="14"/>
  <c r="W891" i="14"/>
  <c r="X891" i="14"/>
  <c r="I892" i="14"/>
  <c r="L892" i="14"/>
  <c r="M892" i="14"/>
  <c r="AG892" i="14" s="1"/>
  <c r="N892" i="14"/>
  <c r="AH892" i="14" s="1"/>
  <c r="U892" i="14"/>
  <c r="V892" i="14"/>
  <c r="W892" i="14"/>
  <c r="X892" i="14"/>
  <c r="I893" i="14"/>
  <c r="L893" i="14"/>
  <c r="M893" i="14"/>
  <c r="AG893" i="14" s="1"/>
  <c r="N893" i="14"/>
  <c r="AH893" i="14" s="1"/>
  <c r="U893" i="14"/>
  <c r="V893" i="14"/>
  <c r="W893" i="14"/>
  <c r="X893" i="14"/>
  <c r="I894" i="14"/>
  <c r="L894" i="14"/>
  <c r="M894" i="14"/>
  <c r="AG894" i="14" s="1"/>
  <c r="N894" i="14"/>
  <c r="AH894" i="14" s="1"/>
  <c r="U894" i="14"/>
  <c r="V894" i="14"/>
  <c r="W894" i="14"/>
  <c r="X894" i="14"/>
  <c r="I895" i="14"/>
  <c r="L895" i="14"/>
  <c r="M895" i="14"/>
  <c r="AG895" i="14" s="1"/>
  <c r="N895" i="14"/>
  <c r="AH895" i="14" s="1"/>
  <c r="U895" i="14"/>
  <c r="V895" i="14"/>
  <c r="W895" i="14"/>
  <c r="X895" i="14"/>
  <c r="I896" i="14"/>
  <c r="L896" i="14"/>
  <c r="M896" i="14"/>
  <c r="AG896" i="14" s="1"/>
  <c r="N896" i="14"/>
  <c r="AH896" i="14" s="1"/>
  <c r="U896" i="14"/>
  <c r="V896" i="14"/>
  <c r="W896" i="14"/>
  <c r="X896" i="14"/>
  <c r="I897" i="14"/>
  <c r="L897" i="14"/>
  <c r="M897" i="14"/>
  <c r="AG897" i="14" s="1"/>
  <c r="N897" i="14"/>
  <c r="AH897" i="14" s="1"/>
  <c r="U897" i="14"/>
  <c r="V897" i="14"/>
  <c r="W897" i="14"/>
  <c r="X897" i="14"/>
  <c r="I898" i="14"/>
  <c r="L898" i="14"/>
  <c r="M898" i="14"/>
  <c r="AG898" i="14" s="1"/>
  <c r="N898" i="14"/>
  <c r="AH898" i="14" s="1"/>
  <c r="U898" i="14"/>
  <c r="V898" i="14"/>
  <c r="W898" i="14"/>
  <c r="X898" i="14"/>
  <c r="I899" i="14"/>
  <c r="L899" i="14"/>
  <c r="M899" i="14"/>
  <c r="AG899" i="14" s="1"/>
  <c r="N899" i="14"/>
  <c r="AH899" i="14" s="1"/>
  <c r="U899" i="14"/>
  <c r="V899" i="14"/>
  <c r="W899" i="14"/>
  <c r="X899" i="14"/>
  <c r="I900" i="14"/>
  <c r="L900" i="14"/>
  <c r="M900" i="14"/>
  <c r="AG900" i="14" s="1"/>
  <c r="N900" i="14"/>
  <c r="AH900" i="14" s="1"/>
  <c r="U900" i="14"/>
  <c r="V900" i="14"/>
  <c r="W900" i="14"/>
  <c r="X900" i="14"/>
  <c r="I901" i="14"/>
  <c r="L901" i="14"/>
  <c r="M901" i="14"/>
  <c r="AG901" i="14" s="1"/>
  <c r="N901" i="14"/>
  <c r="AH901" i="14" s="1"/>
  <c r="U901" i="14"/>
  <c r="V901" i="14"/>
  <c r="W901" i="14"/>
  <c r="X901" i="14"/>
  <c r="I902" i="14"/>
  <c r="L902" i="14"/>
  <c r="M902" i="14"/>
  <c r="AG902" i="14" s="1"/>
  <c r="N902" i="14"/>
  <c r="AH902" i="14" s="1"/>
  <c r="U902" i="14"/>
  <c r="V902" i="14"/>
  <c r="W902" i="14"/>
  <c r="X902" i="14"/>
  <c r="I903" i="14"/>
  <c r="L903" i="14"/>
  <c r="M903" i="14"/>
  <c r="AG903" i="14" s="1"/>
  <c r="N903" i="14"/>
  <c r="AH903" i="14" s="1"/>
  <c r="U903" i="14"/>
  <c r="V903" i="14"/>
  <c r="W903" i="14"/>
  <c r="X903" i="14"/>
  <c r="I904" i="14"/>
  <c r="L904" i="14"/>
  <c r="M904" i="14"/>
  <c r="AG904" i="14" s="1"/>
  <c r="N904" i="14"/>
  <c r="AH904" i="14" s="1"/>
  <c r="U904" i="14"/>
  <c r="V904" i="14"/>
  <c r="W904" i="14"/>
  <c r="X904" i="14"/>
  <c r="I905" i="14"/>
  <c r="L905" i="14"/>
  <c r="M905" i="14"/>
  <c r="AG905" i="14" s="1"/>
  <c r="N905" i="14"/>
  <c r="AH905" i="14" s="1"/>
  <c r="U905" i="14"/>
  <c r="V905" i="14"/>
  <c r="W905" i="14"/>
  <c r="X905" i="14"/>
  <c r="I906" i="14"/>
  <c r="L906" i="14"/>
  <c r="M906" i="14"/>
  <c r="AG906" i="14" s="1"/>
  <c r="N906" i="14"/>
  <c r="AH906" i="14" s="1"/>
  <c r="U906" i="14"/>
  <c r="V906" i="14"/>
  <c r="W906" i="14"/>
  <c r="X906" i="14"/>
  <c r="I907" i="14"/>
  <c r="L907" i="14"/>
  <c r="M907" i="14"/>
  <c r="AG907" i="14" s="1"/>
  <c r="N907" i="14"/>
  <c r="AH907" i="14" s="1"/>
  <c r="U907" i="14"/>
  <c r="V907" i="14"/>
  <c r="W907" i="14"/>
  <c r="X907" i="14"/>
  <c r="I908" i="14"/>
  <c r="L908" i="14"/>
  <c r="M908" i="14"/>
  <c r="AG908" i="14" s="1"/>
  <c r="N908" i="14"/>
  <c r="AH908" i="14" s="1"/>
  <c r="U908" i="14"/>
  <c r="V908" i="14"/>
  <c r="W908" i="14"/>
  <c r="X908" i="14"/>
  <c r="I909" i="14"/>
  <c r="L909" i="14"/>
  <c r="M909" i="14"/>
  <c r="AG909" i="14" s="1"/>
  <c r="N909" i="14"/>
  <c r="AH909" i="14" s="1"/>
  <c r="U909" i="14"/>
  <c r="V909" i="14"/>
  <c r="W909" i="14"/>
  <c r="X909" i="14"/>
  <c r="I910" i="14"/>
  <c r="L910" i="14"/>
  <c r="M910" i="14"/>
  <c r="AG910" i="14" s="1"/>
  <c r="N910" i="14"/>
  <c r="AH910" i="14" s="1"/>
  <c r="U910" i="14"/>
  <c r="V910" i="14"/>
  <c r="W910" i="14"/>
  <c r="X910" i="14"/>
  <c r="I911" i="14"/>
  <c r="L911" i="14"/>
  <c r="M911" i="14"/>
  <c r="AG911" i="14" s="1"/>
  <c r="N911" i="14"/>
  <c r="AH911" i="14" s="1"/>
  <c r="U911" i="14"/>
  <c r="V911" i="14"/>
  <c r="W911" i="14"/>
  <c r="X911" i="14"/>
  <c r="I912" i="14"/>
  <c r="L912" i="14"/>
  <c r="M912" i="14"/>
  <c r="AG912" i="14" s="1"/>
  <c r="N912" i="14"/>
  <c r="AH912" i="14" s="1"/>
  <c r="U912" i="14"/>
  <c r="V912" i="14"/>
  <c r="W912" i="14"/>
  <c r="X912" i="14"/>
  <c r="I913" i="14"/>
  <c r="L913" i="14"/>
  <c r="M913" i="14"/>
  <c r="AG913" i="14" s="1"/>
  <c r="N913" i="14"/>
  <c r="AH913" i="14" s="1"/>
  <c r="U913" i="14"/>
  <c r="V913" i="14"/>
  <c r="W913" i="14"/>
  <c r="X913" i="14"/>
  <c r="I914" i="14"/>
  <c r="L914" i="14"/>
  <c r="M914" i="14"/>
  <c r="AG914" i="14" s="1"/>
  <c r="N914" i="14"/>
  <c r="AH914" i="14" s="1"/>
  <c r="U914" i="14"/>
  <c r="V914" i="14"/>
  <c r="W914" i="14"/>
  <c r="X914" i="14"/>
  <c r="I915" i="14"/>
  <c r="L915" i="14"/>
  <c r="M915" i="14"/>
  <c r="AG915" i="14" s="1"/>
  <c r="N915" i="14"/>
  <c r="AH915" i="14" s="1"/>
  <c r="U915" i="14"/>
  <c r="V915" i="14"/>
  <c r="W915" i="14"/>
  <c r="X915" i="14"/>
  <c r="I916" i="14"/>
  <c r="L916" i="14"/>
  <c r="M916" i="14"/>
  <c r="AG916" i="14" s="1"/>
  <c r="N916" i="14"/>
  <c r="AH916" i="14" s="1"/>
  <c r="U916" i="14"/>
  <c r="V916" i="14"/>
  <c r="W916" i="14"/>
  <c r="X916" i="14"/>
  <c r="I917" i="14"/>
  <c r="L917" i="14"/>
  <c r="M917" i="14"/>
  <c r="AG917" i="14" s="1"/>
  <c r="N917" i="14"/>
  <c r="AH917" i="14" s="1"/>
  <c r="U917" i="14"/>
  <c r="V917" i="14"/>
  <c r="W917" i="14"/>
  <c r="X917" i="14"/>
  <c r="I918" i="14"/>
  <c r="L918" i="14"/>
  <c r="M918" i="14"/>
  <c r="AG918" i="14" s="1"/>
  <c r="N918" i="14"/>
  <c r="AH918" i="14" s="1"/>
  <c r="U918" i="14"/>
  <c r="V918" i="14"/>
  <c r="W918" i="14"/>
  <c r="X918" i="14"/>
  <c r="I919" i="14"/>
  <c r="L919" i="14"/>
  <c r="M919" i="14"/>
  <c r="AG919" i="14" s="1"/>
  <c r="N919" i="14"/>
  <c r="AH919" i="14" s="1"/>
  <c r="U919" i="14"/>
  <c r="V919" i="14"/>
  <c r="W919" i="14"/>
  <c r="X919" i="14"/>
  <c r="I920" i="14"/>
  <c r="L920" i="14"/>
  <c r="M920" i="14"/>
  <c r="AG920" i="14" s="1"/>
  <c r="N920" i="14"/>
  <c r="AH920" i="14" s="1"/>
  <c r="U920" i="14"/>
  <c r="V920" i="14"/>
  <c r="W920" i="14"/>
  <c r="X920" i="14"/>
  <c r="I921" i="14"/>
  <c r="L921" i="14"/>
  <c r="M921" i="14"/>
  <c r="AG921" i="14" s="1"/>
  <c r="N921" i="14"/>
  <c r="AH921" i="14" s="1"/>
  <c r="U921" i="14"/>
  <c r="V921" i="14"/>
  <c r="W921" i="14"/>
  <c r="X921" i="14"/>
  <c r="I922" i="14"/>
  <c r="L922" i="14"/>
  <c r="M922" i="14"/>
  <c r="AG922" i="14" s="1"/>
  <c r="N922" i="14"/>
  <c r="AH922" i="14" s="1"/>
  <c r="U922" i="14"/>
  <c r="V922" i="14"/>
  <c r="W922" i="14"/>
  <c r="X922" i="14"/>
  <c r="I923" i="14"/>
  <c r="L923" i="14"/>
  <c r="M923" i="14"/>
  <c r="AG923" i="14" s="1"/>
  <c r="N923" i="14"/>
  <c r="AH923" i="14" s="1"/>
  <c r="U923" i="14"/>
  <c r="V923" i="14"/>
  <c r="W923" i="14"/>
  <c r="X923" i="14"/>
  <c r="I924" i="14"/>
  <c r="L924" i="14"/>
  <c r="M924" i="14"/>
  <c r="AG924" i="14" s="1"/>
  <c r="N924" i="14"/>
  <c r="AH924" i="14" s="1"/>
  <c r="U924" i="14"/>
  <c r="V924" i="14"/>
  <c r="W924" i="14"/>
  <c r="X924" i="14"/>
  <c r="I925" i="14"/>
  <c r="L925" i="14"/>
  <c r="M925" i="14"/>
  <c r="AG925" i="14" s="1"/>
  <c r="N925" i="14"/>
  <c r="AH925" i="14" s="1"/>
  <c r="U925" i="14"/>
  <c r="V925" i="14"/>
  <c r="W925" i="14"/>
  <c r="X925" i="14"/>
  <c r="I926" i="14"/>
  <c r="L926" i="14"/>
  <c r="M926" i="14"/>
  <c r="AG926" i="14" s="1"/>
  <c r="N926" i="14"/>
  <c r="AH926" i="14" s="1"/>
  <c r="U926" i="14"/>
  <c r="V926" i="14"/>
  <c r="W926" i="14"/>
  <c r="X926" i="14"/>
  <c r="I927" i="14"/>
  <c r="L927" i="14"/>
  <c r="M927" i="14"/>
  <c r="AG927" i="14" s="1"/>
  <c r="N927" i="14"/>
  <c r="AH927" i="14" s="1"/>
  <c r="U927" i="14"/>
  <c r="V927" i="14"/>
  <c r="W927" i="14"/>
  <c r="X927" i="14"/>
  <c r="I928" i="14"/>
  <c r="L928" i="14"/>
  <c r="M928" i="14"/>
  <c r="AG928" i="14" s="1"/>
  <c r="N928" i="14"/>
  <c r="AH928" i="14" s="1"/>
  <c r="U928" i="14"/>
  <c r="V928" i="14"/>
  <c r="W928" i="14"/>
  <c r="X928" i="14"/>
  <c r="I929" i="14"/>
  <c r="L929" i="14"/>
  <c r="M929" i="14"/>
  <c r="AG929" i="14" s="1"/>
  <c r="N929" i="14"/>
  <c r="AH929" i="14" s="1"/>
  <c r="U929" i="14"/>
  <c r="V929" i="14"/>
  <c r="W929" i="14"/>
  <c r="X929" i="14"/>
  <c r="I930" i="14"/>
  <c r="L930" i="14"/>
  <c r="M930" i="14"/>
  <c r="AG930" i="14" s="1"/>
  <c r="N930" i="14"/>
  <c r="AH930" i="14" s="1"/>
  <c r="U930" i="14"/>
  <c r="V930" i="14"/>
  <c r="W930" i="14"/>
  <c r="X930" i="14"/>
  <c r="I931" i="14"/>
  <c r="L931" i="14"/>
  <c r="M931" i="14"/>
  <c r="AG931" i="14" s="1"/>
  <c r="N931" i="14"/>
  <c r="AH931" i="14" s="1"/>
  <c r="U931" i="14"/>
  <c r="V931" i="14"/>
  <c r="W931" i="14"/>
  <c r="X931" i="14"/>
  <c r="I932" i="14"/>
  <c r="L932" i="14"/>
  <c r="M932" i="14"/>
  <c r="AG932" i="14" s="1"/>
  <c r="N932" i="14"/>
  <c r="AH932" i="14" s="1"/>
  <c r="U932" i="14"/>
  <c r="V932" i="14"/>
  <c r="W932" i="14"/>
  <c r="X932" i="14"/>
  <c r="I933" i="14"/>
  <c r="L933" i="14"/>
  <c r="M933" i="14"/>
  <c r="AG933" i="14" s="1"/>
  <c r="N933" i="14"/>
  <c r="AH933" i="14" s="1"/>
  <c r="U933" i="14"/>
  <c r="V933" i="14"/>
  <c r="W933" i="14"/>
  <c r="X933" i="14"/>
  <c r="I934" i="14"/>
  <c r="L934" i="14"/>
  <c r="M934" i="14"/>
  <c r="AG934" i="14" s="1"/>
  <c r="N934" i="14"/>
  <c r="AH934" i="14" s="1"/>
  <c r="U934" i="14"/>
  <c r="V934" i="14"/>
  <c r="W934" i="14"/>
  <c r="X934" i="14"/>
  <c r="I935" i="14"/>
  <c r="L935" i="14"/>
  <c r="M935" i="14"/>
  <c r="AG935" i="14" s="1"/>
  <c r="N935" i="14"/>
  <c r="AH935" i="14" s="1"/>
  <c r="U935" i="14"/>
  <c r="V935" i="14"/>
  <c r="W935" i="14"/>
  <c r="X935" i="14"/>
  <c r="I936" i="14"/>
  <c r="L936" i="14"/>
  <c r="M936" i="14"/>
  <c r="AG936" i="14" s="1"/>
  <c r="N936" i="14"/>
  <c r="AH936" i="14" s="1"/>
  <c r="U936" i="14"/>
  <c r="V936" i="14"/>
  <c r="W936" i="14"/>
  <c r="X936" i="14"/>
  <c r="I937" i="14"/>
  <c r="L937" i="14"/>
  <c r="M937" i="14"/>
  <c r="AG937" i="14" s="1"/>
  <c r="N937" i="14"/>
  <c r="AH937" i="14" s="1"/>
  <c r="U937" i="14"/>
  <c r="V937" i="14"/>
  <c r="W937" i="14"/>
  <c r="X937" i="14"/>
  <c r="I938" i="14"/>
  <c r="L938" i="14"/>
  <c r="M938" i="14"/>
  <c r="AG938" i="14" s="1"/>
  <c r="N938" i="14"/>
  <c r="AH938" i="14" s="1"/>
  <c r="U938" i="14"/>
  <c r="V938" i="14"/>
  <c r="W938" i="14"/>
  <c r="X938" i="14"/>
  <c r="L939" i="14"/>
  <c r="M939" i="14"/>
  <c r="AG939" i="14" s="1"/>
  <c r="N939" i="14"/>
  <c r="AH939" i="14" s="1"/>
  <c r="U939" i="14"/>
  <c r="V939" i="14"/>
  <c r="W939" i="14"/>
  <c r="X939" i="14"/>
  <c r="I940" i="14"/>
  <c r="L940" i="14"/>
  <c r="M940" i="14"/>
  <c r="AG940" i="14" s="1"/>
  <c r="N940" i="14"/>
  <c r="AH940" i="14" s="1"/>
  <c r="U940" i="14"/>
  <c r="V940" i="14"/>
  <c r="W940" i="14"/>
  <c r="X940" i="14"/>
  <c r="I941" i="14"/>
  <c r="L941" i="14"/>
  <c r="M941" i="14"/>
  <c r="AG941" i="14" s="1"/>
  <c r="N941" i="14"/>
  <c r="AH941" i="14" s="1"/>
  <c r="U941" i="14"/>
  <c r="V941" i="14"/>
  <c r="W941" i="14"/>
  <c r="X941" i="14"/>
  <c r="I942" i="14"/>
  <c r="L942" i="14"/>
  <c r="M942" i="14"/>
  <c r="AG942" i="14" s="1"/>
  <c r="N942" i="14"/>
  <c r="AH942" i="14" s="1"/>
  <c r="U942" i="14"/>
  <c r="V942" i="14"/>
  <c r="W942" i="14"/>
  <c r="X942" i="14"/>
  <c r="I943" i="14"/>
  <c r="L943" i="14"/>
  <c r="M943" i="14"/>
  <c r="AG943" i="14" s="1"/>
  <c r="N943" i="14"/>
  <c r="AH943" i="14" s="1"/>
  <c r="U943" i="14"/>
  <c r="V943" i="14"/>
  <c r="W943" i="14"/>
  <c r="X943" i="14"/>
  <c r="I944" i="14"/>
  <c r="L944" i="14"/>
  <c r="M944" i="14"/>
  <c r="AG944" i="14" s="1"/>
  <c r="N944" i="14"/>
  <c r="AH944" i="14" s="1"/>
  <c r="U944" i="14"/>
  <c r="V944" i="14"/>
  <c r="W944" i="14"/>
  <c r="X944" i="14"/>
  <c r="I945" i="14"/>
  <c r="L945" i="14"/>
  <c r="M945" i="14"/>
  <c r="AG945" i="14" s="1"/>
  <c r="N945" i="14"/>
  <c r="AH945" i="14" s="1"/>
  <c r="U945" i="14"/>
  <c r="V945" i="14"/>
  <c r="W945" i="14"/>
  <c r="X945" i="14"/>
  <c r="L946" i="14"/>
  <c r="M946" i="14"/>
  <c r="AG946" i="14" s="1"/>
  <c r="N946" i="14"/>
  <c r="AH946" i="14" s="1"/>
  <c r="U946" i="14"/>
  <c r="V946" i="14"/>
  <c r="W946" i="14"/>
  <c r="X946" i="14"/>
  <c r="I947" i="14"/>
  <c r="L947" i="14"/>
  <c r="M947" i="14"/>
  <c r="AG947" i="14" s="1"/>
  <c r="N947" i="14"/>
  <c r="AH947" i="14" s="1"/>
  <c r="U947" i="14"/>
  <c r="V947" i="14"/>
  <c r="W947" i="14"/>
  <c r="X947" i="14"/>
  <c r="I948" i="14"/>
  <c r="L948" i="14"/>
  <c r="M948" i="14"/>
  <c r="AG948" i="14" s="1"/>
  <c r="N948" i="14"/>
  <c r="AH948" i="14" s="1"/>
  <c r="U948" i="14"/>
  <c r="V948" i="14"/>
  <c r="W948" i="14"/>
  <c r="X948" i="14"/>
  <c r="I949" i="14"/>
  <c r="L949" i="14"/>
  <c r="M949" i="14"/>
  <c r="AG949" i="14" s="1"/>
  <c r="N949" i="14"/>
  <c r="AH949" i="14" s="1"/>
  <c r="U949" i="14"/>
  <c r="V949" i="14"/>
  <c r="W949" i="14"/>
  <c r="X949" i="14"/>
  <c r="I950" i="14"/>
  <c r="L950" i="14"/>
  <c r="M950" i="14"/>
  <c r="AG950" i="14" s="1"/>
  <c r="N950" i="14"/>
  <c r="AH950" i="14" s="1"/>
  <c r="U950" i="14"/>
  <c r="V950" i="14"/>
  <c r="W950" i="14"/>
  <c r="X950" i="14"/>
  <c r="I951" i="14"/>
  <c r="L951" i="14"/>
  <c r="M951" i="14"/>
  <c r="AG951" i="14" s="1"/>
  <c r="N951" i="14"/>
  <c r="AH951" i="14" s="1"/>
  <c r="U951" i="14"/>
  <c r="V951" i="14"/>
  <c r="W951" i="14"/>
  <c r="X951" i="14"/>
  <c r="I952" i="14"/>
  <c r="L952" i="14"/>
  <c r="M952" i="14"/>
  <c r="AG952" i="14" s="1"/>
  <c r="N952" i="14"/>
  <c r="AH952" i="14" s="1"/>
  <c r="U952" i="14"/>
  <c r="V952" i="14"/>
  <c r="W952" i="14"/>
  <c r="X952" i="14"/>
  <c r="I953" i="14"/>
  <c r="L953" i="14"/>
  <c r="M953" i="14"/>
  <c r="AG953" i="14" s="1"/>
  <c r="N953" i="14"/>
  <c r="AH953" i="14" s="1"/>
  <c r="U953" i="14"/>
  <c r="V953" i="14"/>
  <c r="W953" i="14"/>
  <c r="X953" i="14"/>
  <c r="I954" i="14"/>
  <c r="L954" i="14"/>
  <c r="M954" i="14"/>
  <c r="AG954" i="14" s="1"/>
  <c r="N954" i="14"/>
  <c r="AH954" i="14" s="1"/>
  <c r="U954" i="14"/>
  <c r="V954" i="14"/>
  <c r="W954" i="14"/>
  <c r="X954" i="14"/>
  <c r="I955" i="14"/>
  <c r="L955" i="14"/>
  <c r="M955" i="14"/>
  <c r="AG955" i="14" s="1"/>
  <c r="N955" i="14"/>
  <c r="AH955" i="14" s="1"/>
  <c r="U955" i="14"/>
  <c r="V955" i="14"/>
  <c r="W955" i="14"/>
  <c r="X955" i="14"/>
  <c r="I956" i="14"/>
  <c r="L956" i="14"/>
  <c r="M956" i="14"/>
  <c r="AG956" i="14" s="1"/>
  <c r="N956" i="14"/>
  <c r="AH956" i="14" s="1"/>
  <c r="U956" i="14"/>
  <c r="V956" i="14"/>
  <c r="W956" i="14"/>
  <c r="X956" i="14"/>
  <c r="I957" i="14"/>
  <c r="L957" i="14"/>
  <c r="M957" i="14"/>
  <c r="AG957" i="14" s="1"/>
  <c r="N957" i="14"/>
  <c r="AH957" i="14" s="1"/>
  <c r="U957" i="14"/>
  <c r="V957" i="14"/>
  <c r="W957" i="14"/>
  <c r="X957" i="14"/>
  <c r="I958" i="14"/>
  <c r="L958" i="14"/>
  <c r="M958" i="14"/>
  <c r="AG958" i="14" s="1"/>
  <c r="N958" i="14"/>
  <c r="AH958" i="14" s="1"/>
  <c r="U958" i="14"/>
  <c r="V958" i="14"/>
  <c r="W958" i="14"/>
  <c r="X958" i="14"/>
  <c r="I959" i="14"/>
  <c r="K959" i="14" s="1"/>
  <c r="L959" i="14"/>
  <c r="M959" i="14"/>
  <c r="AG959" i="14" s="1"/>
  <c r="N959" i="14"/>
  <c r="AH959" i="14" s="1"/>
  <c r="U959" i="14"/>
  <c r="V959" i="14"/>
  <c r="W959" i="14"/>
  <c r="X959" i="14"/>
  <c r="I960" i="14"/>
  <c r="L960" i="14"/>
  <c r="M960" i="14"/>
  <c r="AG960" i="14" s="1"/>
  <c r="N960" i="14"/>
  <c r="AH960" i="14" s="1"/>
  <c r="U960" i="14"/>
  <c r="V960" i="14"/>
  <c r="W960" i="14"/>
  <c r="X960" i="14"/>
  <c r="I961" i="14"/>
  <c r="L961" i="14"/>
  <c r="M961" i="14"/>
  <c r="AG961" i="14" s="1"/>
  <c r="N961" i="14"/>
  <c r="AH961" i="14" s="1"/>
  <c r="U961" i="14"/>
  <c r="V961" i="14"/>
  <c r="W961" i="14"/>
  <c r="X961" i="14"/>
  <c r="I962" i="14"/>
  <c r="K962" i="14" s="1"/>
  <c r="L962" i="14"/>
  <c r="M962" i="14"/>
  <c r="AG962" i="14" s="1"/>
  <c r="N962" i="14"/>
  <c r="AH962" i="14" s="1"/>
  <c r="U962" i="14"/>
  <c r="V962" i="14"/>
  <c r="W962" i="14"/>
  <c r="X962" i="14"/>
  <c r="I963" i="14"/>
  <c r="K963" i="14" s="1"/>
  <c r="L963" i="14"/>
  <c r="M963" i="14"/>
  <c r="AG963" i="14" s="1"/>
  <c r="N963" i="14"/>
  <c r="AH963" i="14" s="1"/>
  <c r="U963" i="14"/>
  <c r="V963" i="14"/>
  <c r="W963" i="14"/>
  <c r="X963" i="14"/>
  <c r="I964" i="14"/>
  <c r="K964" i="14" s="1"/>
  <c r="L964" i="14"/>
  <c r="M964" i="14"/>
  <c r="AG964" i="14" s="1"/>
  <c r="N964" i="14"/>
  <c r="AH964" i="14" s="1"/>
  <c r="U964" i="14"/>
  <c r="V964" i="14"/>
  <c r="W964" i="14"/>
  <c r="X964" i="14"/>
  <c r="I965" i="14"/>
  <c r="K965" i="14" s="1"/>
  <c r="L965" i="14"/>
  <c r="M965" i="14"/>
  <c r="AG965" i="14" s="1"/>
  <c r="N965" i="14"/>
  <c r="AH965" i="14" s="1"/>
  <c r="U965" i="14"/>
  <c r="V965" i="14"/>
  <c r="W965" i="14"/>
  <c r="X965" i="14"/>
  <c r="I966" i="14"/>
  <c r="K966" i="14" s="1"/>
  <c r="L966" i="14"/>
  <c r="M966" i="14"/>
  <c r="AG966" i="14" s="1"/>
  <c r="N966" i="14"/>
  <c r="AH966" i="14" s="1"/>
  <c r="U966" i="14"/>
  <c r="V966" i="14"/>
  <c r="W966" i="14"/>
  <c r="X966" i="14"/>
  <c r="I967" i="14"/>
  <c r="K967" i="14" s="1"/>
  <c r="L967" i="14"/>
  <c r="M967" i="14"/>
  <c r="AG967" i="14" s="1"/>
  <c r="N967" i="14"/>
  <c r="AH967" i="14" s="1"/>
  <c r="U967" i="14"/>
  <c r="V967" i="14"/>
  <c r="W967" i="14"/>
  <c r="X967" i="14"/>
  <c r="I968" i="14"/>
  <c r="K968" i="14" s="1"/>
  <c r="L968" i="14"/>
  <c r="M968" i="14"/>
  <c r="AG968" i="14" s="1"/>
  <c r="N968" i="14"/>
  <c r="AH968" i="14" s="1"/>
  <c r="U968" i="14"/>
  <c r="V968" i="14"/>
  <c r="W968" i="14"/>
  <c r="X968" i="14"/>
  <c r="I969" i="14"/>
  <c r="L969" i="14"/>
  <c r="M969" i="14"/>
  <c r="AG969" i="14" s="1"/>
  <c r="N969" i="14"/>
  <c r="AH969" i="14" s="1"/>
  <c r="U969" i="14"/>
  <c r="V969" i="14"/>
  <c r="W969" i="14"/>
  <c r="X969" i="14"/>
  <c r="I970" i="14"/>
  <c r="K970" i="14" s="1"/>
  <c r="L970" i="14"/>
  <c r="M970" i="14"/>
  <c r="AG970" i="14" s="1"/>
  <c r="N970" i="14"/>
  <c r="AH970" i="14" s="1"/>
  <c r="U970" i="14"/>
  <c r="V970" i="14"/>
  <c r="W970" i="14"/>
  <c r="X970" i="14"/>
  <c r="I971" i="14"/>
  <c r="K971" i="14" s="1"/>
  <c r="L971" i="14"/>
  <c r="M971" i="14"/>
  <c r="AG971" i="14" s="1"/>
  <c r="N971" i="14"/>
  <c r="AH971" i="14" s="1"/>
  <c r="U971" i="14"/>
  <c r="V971" i="14"/>
  <c r="W971" i="14"/>
  <c r="X971" i="14"/>
  <c r="I972" i="14"/>
  <c r="K972" i="14" s="1"/>
  <c r="L972" i="14"/>
  <c r="M972" i="14"/>
  <c r="AG972" i="14" s="1"/>
  <c r="N972" i="14"/>
  <c r="AH972" i="14" s="1"/>
  <c r="U972" i="14"/>
  <c r="V972" i="14"/>
  <c r="W972" i="14"/>
  <c r="X972" i="14"/>
  <c r="I973" i="14"/>
  <c r="L973" i="14"/>
  <c r="M973" i="14"/>
  <c r="AG973" i="14" s="1"/>
  <c r="N973" i="14"/>
  <c r="AH973" i="14" s="1"/>
  <c r="U973" i="14"/>
  <c r="V973" i="14"/>
  <c r="W973" i="14"/>
  <c r="X973" i="14"/>
  <c r="I974" i="14"/>
  <c r="K974" i="14" s="1"/>
  <c r="L974" i="14"/>
  <c r="M974" i="14"/>
  <c r="AG974" i="14" s="1"/>
  <c r="N974" i="14"/>
  <c r="AH974" i="14" s="1"/>
  <c r="U974" i="14"/>
  <c r="V974" i="14"/>
  <c r="W974" i="14"/>
  <c r="X974" i="14"/>
  <c r="I975" i="14"/>
  <c r="K975" i="14" s="1"/>
  <c r="L975" i="14"/>
  <c r="M975" i="14"/>
  <c r="AG975" i="14" s="1"/>
  <c r="N975" i="14"/>
  <c r="AH975" i="14" s="1"/>
  <c r="U975" i="14"/>
  <c r="V975" i="14"/>
  <c r="W975" i="14"/>
  <c r="X975" i="14"/>
  <c r="I976" i="14"/>
  <c r="K976" i="14" s="1"/>
  <c r="L976" i="14"/>
  <c r="M976" i="14"/>
  <c r="AG976" i="14" s="1"/>
  <c r="N976" i="14"/>
  <c r="AH976" i="14" s="1"/>
  <c r="U976" i="14"/>
  <c r="V976" i="14"/>
  <c r="W976" i="14"/>
  <c r="X976" i="14"/>
  <c r="L977" i="14"/>
  <c r="M977" i="14"/>
  <c r="AG977" i="14" s="1"/>
  <c r="N977" i="14"/>
  <c r="AH977" i="14" s="1"/>
  <c r="U977" i="14"/>
  <c r="V977" i="14"/>
  <c r="W977" i="14"/>
  <c r="X977" i="14"/>
  <c r="I978" i="14"/>
  <c r="L978" i="14"/>
  <c r="M978" i="14"/>
  <c r="AG978" i="14" s="1"/>
  <c r="N978" i="14"/>
  <c r="AH978" i="14" s="1"/>
  <c r="U978" i="14"/>
  <c r="V978" i="14"/>
  <c r="W978" i="14"/>
  <c r="X978" i="14"/>
  <c r="I979" i="14"/>
  <c r="L979" i="14"/>
  <c r="M979" i="14"/>
  <c r="AG979" i="14" s="1"/>
  <c r="N979" i="14"/>
  <c r="AH979" i="14" s="1"/>
  <c r="U979" i="14"/>
  <c r="V979" i="14"/>
  <c r="W979" i="14"/>
  <c r="X979" i="14"/>
  <c r="I980" i="14"/>
  <c r="L980" i="14"/>
  <c r="M980" i="14"/>
  <c r="AG980" i="14" s="1"/>
  <c r="N980" i="14"/>
  <c r="AH980" i="14" s="1"/>
  <c r="U980" i="14"/>
  <c r="V980" i="14"/>
  <c r="W980" i="14"/>
  <c r="X980" i="14"/>
  <c r="I981" i="14"/>
  <c r="L981" i="14"/>
  <c r="M981" i="14"/>
  <c r="AG981" i="14" s="1"/>
  <c r="N981" i="14"/>
  <c r="AH981" i="14" s="1"/>
  <c r="U981" i="14"/>
  <c r="V981" i="14"/>
  <c r="W981" i="14"/>
  <c r="X981" i="14"/>
  <c r="I982" i="14"/>
  <c r="L982" i="14"/>
  <c r="M982" i="14"/>
  <c r="AG982" i="14" s="1"/>
  <c r="N982" i="14"/>
  <c r="AH982" i="14" s="1"/>
  <c r="U982" i="14"/>
  <c r="V982" i="14"/>
  <c r="W982" i="14"/>
  <c r="X982" i="14"/>
  <c r="I983" i="14"/>
  <c r="K983" i="14" s="1"/>
  <c r="L983" i="14"/>
  <c r="M983" i="14"/>
  <c r="AG983" i="14" s="1"/>
  <c r="N983" i="14"/>
  <c r="AH983" i="14" s="1"/>
  <c r="U983" i="14"/>
  <c r="V983" i="14"/>
  <c r="W983" i="14"/>
  <c r="X983" i="14"/>
  <c r="I984" i="14"/>
  <c r="L984" i="14"/>
  <c r="M984" i="14"/>
  <c r="AG984" i="14" s="1"/>
  <c r="N984" i="14"/>
  <c r="AH984" i="14" s="1"/>
  <c r="U984" i="14"/>
  <c r="V984" i="14"/>
  <c r="W984" i="14"/>
  <c r="X984" i="14"/>
  <c r="I985" i="14"/>
  <c r="L985" i="14"/>
  <c r="M985" i="14"/>
  <c r="AG985" i="14" s="1"/>
  <c r="N985" i="14"/>
  <c r="AH985" i="14" s="1"/>
  <c r="U985" i="14"/>
  <c r="V985" i="14"/>
  <c r="W985" i="14"/>
  <c r="X985" i="14"/>
  <c r="I986" i="14"/>
  <c r="L986" i="14"/>
  <c r="M986" i="14"/>
  <c r="AG986" i="14" s="1"/>
  <c r="N986" i="14"/>
  <c r="AH986" i="14" s="1"/>
  <c r="U986" i="14"/>
  <c r="V986" i="14"/>
  <c r="W986" i="14"/>
  <c r="X986" i="14"/>
  <c r="I987" i="14"/>
  <c r="L987" i="14"/>
  <c r="M987" i="14"/>
  <c r="AG987" i="14" s="1"/>
  <c r="N987" i="14"/>
  <c r="AH987" i="14" s="1"/>
  <c r="U987" i="14"/>
  <c r="V987" i="14"/>
  <c r="W987" i="14"/>
  <c r="X987" i="14"/>
  <c r="I988" i="14"/>
  <c r="L988" i="14"/>
  <c r="M988" i="14"/>
  <c r="AG988" i="14" s="1"/>
  <c r="N988" i="14"/>
  <c r="AH988" i="14" s="1"/>
  <c r="U988" i="14"/>
  <c r="V988" i="14"/>
  <c r="W988" i="14"/>
  <c r="X988" i="14"/>
  <c r="I989" i="14"/>
  <c r="L989" i="14"/>
  <c r="M989" i="14"/>
  <c r="AG989" i="14" s="1"/>
  <c r="N989" i="14"/>
  <c r="AH989" i="14" s="1"/>
  <c r="U989" i="14"/>
  <c r="V989" i="14"/>
  <c r="W989" i="14"/>
  <c r="X989" i="14"/>
  <c r="I990" i="14"/>
  <c r="L990" i="14"/>
  <c r="M990" i="14"/>
  <c r="AG990" i="14" s="1"/>
  <c r="N990" i="14"/>
  <c r="AH990" i="14" s="1"/>
  <c r="U990" i="14"/>
  <c r="V990" i="14"/>
  <c r="W990" i="14"/>
  <c r="X990" i="14"/>
  <c r="I991" i="14"/>
  <c r="K991" i="14" s="1"/>
  <c r="L991" i="14"/>
  <c r="M991" i="14"/>
  <c r="AG991" i="14" s="1"/>
  <c r="N991" i="14"/>
  <c r="AH991" i="14" s="1"/>
  <c r="U991" i="14"/>
  <c r="V991" i="14"/>
  <c r="W991" i="14"/>
  <c r="X991" i="14"/>
  <c r="I992" i="14"/>
  <c r="L992" i="14"/>
  <c r="M992" i="14"/>
  <c r="AG992" i="14" s="1"/>
  <c r="N992" i="14"/>
  <c r="AH992" i="14" s="1"/>
  <c r="U992" i="14"/>
  <c r="V992" i="14"/>
  <c r="W992" i="14"/>
  <c r="X992" i="14"/>
  <c r="L993" i="14"/>
  <c r="M993" i="14"/>
  <c r="AG993" i="14" s="1"/>
  <c r="N993" i="14"/>
  <c r="AH993" i="14" s="1"/>
  <c r="U993" i="14"/>
  <c r="V993" i="14"/>
  <c r="W993" i="14"/>
  <c r="X993" i="14"/>
  <c r="I994" i="14"/>
  <c r="L994" i="14"/>
  <c r="M994" i="14"/>
  <c r="AG994" i="14" s="1"/>
  <c r="N994" i="14"/>
  <c r="AH994" i="14" s="1"/>
  <c r="U994" i="14"/>
  <c r="V994" i="14"/>
  <c r="W994" i="14"/>
  <c r="X994" i="14"/>
  <c r="I995" i="14"/>
  <c r="K995" i="14" s="1"/>
  <c r="L995" i="14"/>
  <c r="M995" i="14"/>
  <c r="AG995" i="14" s="1"/>
  <c r="N995" i="14"/>
  <c r="AH995" i="14" s="1"/>
  <c r="U995" i="14"/>
  <c r="V995" i="14"/>
  <c r="W995" i="14"/>
  <c r="X995" i="14"/>
  <c r="I996" i="14"/>
  <c r="L996" i="14"/>
  <c r="M996" i="14"/>
  <c r="AG996" i="14" s="1"/>
  <c r="N996" i="14"/>
  <c r="AH996" i="14" s="1"/>
  <c r="U996" i="14"/>
  <c r="V996" i="14"/>
  <c r="W996" i="14"/>
  <c r="X996" i="14"/>
  <c r="I997" i="14"/>
  <c r="K997" i="14" s="1"/>
  <c r="L997" i="14"/>
  <c r="M997" i="14"/>
  <c r="AG997" i="14" s="1"/>
  <c r="N997" i="14"/>
  <c r="AH997" i="14" s="1"/>
  <c r="U997" i="14"/>
  <c r="V997" i="14"/>
  <c r="W997" i="14"/>
  <c r="X997" i="14"/>
  <c r="I998" i="14"/>
  <c r="L998" i="14"/>
  <c r="M998" i="14"/>
  <c r="AG998" i="14" s="1"/>
  <c r="N998" i="14"/>
  <c r="AH998" i="14" s="1"/>
  <c r="U998" i="14"/>
  <c r="V998" i="14"/>
  <c r="W998" i="14"/>
  <c r="X998" i="14"/>
  <c r="I999" i="14"/>
  <c r="K999" i="14" s="1"/>
  <c r="L999" i="14"/>
  <c r="M999" i="14"/>
  <c r="AG999" i="14" s="1"/>
  <c r="N999" i="14"/>
  <c r="AH999" i="14" s="1"/>
  <c r="U999" i="14"/>
  <c r="V999" i="14"/>
  <c r="W999" i="14"/>
  <c r="X999" i="14"/>
  <c r="I1000" i="14"/>
  <c r="L1000" i="14"/>
  <c r="M1000" i="14"/>
  <c r="AG1000" i="14" s="1"/>
  <c r="N1000" i="14"/>
  <c r="AH1000" i="14" s="1"/>
  <c r="U1000" i="14"/>
  <c r="V1000" i="14"/>
  <c r="W1000" i="14"/>
  <c r="X1000" i="14"/>
  <c r="L1001" i="14"/>
  <c r="M1001" i="14"/>
  <c r="AG1001" i="14" s="1"/>
  <c r="N1001" i="14"/>
  <c r="AH1001" i="14" s="1"/>
  <c r="U1001" i="14"/>
  <c r="V1001" i="14"/>
  <c r="W1001" i="14"/>
  <c r="X1001" i="14"/>
  <c r="I1002" i="14"/>
  <c r="L1002" i="14"/>
  <c r="M1002" i="14"/>
  <c r="AG1002" i="14" s="1"/>
  <c r="N1002" i="14"/>
  <c r="AH1002" i="14" s="1"/>
  <c r="U1002" i="14"/>
  <c r="V1002" i="14"/>
  <c r="W1002" i="14"/>
  <c r="X1002" i="14"/>
  <c r="I1003" i="14"/>
  <c r="K1003" i="14" s="1"/>
  <c r="L1003" i="14"/>
  <c r="M1003" i="14"/>
  <c r="AG1003" i="14" s="1"/>
  <c r="N1003" i="14"/>
  <c r="AH1003" i="14" s="1"/>
  <c r="U1003" i="14"/>
  <c r="V1003" i="14"/>
  <c r="W1003" i="14"/>
  <c r="X1003" i="14"/>
  <c r="I1004" i="14"/>
  <c r="L1004" i="14"/>
  <c r="M1004" i="14"/>
  <c r="AG1004" i="14" s="1"/>
  <c r="N1004" i="14"/>
  <c r="AH1004" i="14" s="1"/>
  <c r="U1004" i="14"/>
  <c r="V1004" i="14"/>
  <c r="W1004" i="14"/>
  <c r="X1004" i="14"/>
  <c r="I1005" i="14"/>
  <c r="L1005" i="14"/>
  <c r="M1005" i="14"/>
  <c r="AG1005" i="14" s="1"/>
  <c r="N1005" i="14"/>
  <c r="AH1005" i="14" s="1"/>
  <c r="U1005" i="14"/>
  <c r="V1005" i="14"/>
  <c r="W1005" i="14"/>
  <c r="X1005" i="14"/>
  <c r="L1006" i="14"/>
  <c r="M1006" i="14"/>
  <c r="AG1006" i="14" s="1"/>
  <c r="N1006" i="14"/>
  <c r="AH1006" i="14" s="1"/>
  <c r="U1006" i="14"/>
  <c r="V1006" i="14"/>
  <c r="W1006" i="14"/>
  <c r="X1006" i="14"/>
  <c r="I1007" i="14"/>
  <c r="K1007" i="14" s="1"/>
  <c r="L1007" i="14"/>
  <c r="M1007" i="14"/>
  <c r="AG1007" i="14" s="1"/>
  <c r="N1007" i="14"/>
  <c r="AH1007" i="14" s="1"/>
  <c r="U1007" i="14"/>
  <c r="V1007" i="14"/>
  <c r="W1007" i="14"/>
  <c r="X1007" i="14"/>
  <c r="I1008" i="14"/>
  <c r="L1008" i="14"/>
  <c r="M1008" i="14"/>
  <c r="AG1008" i="14" s="1"/>
  <c r="N1008" i="14"/>
  <c r="AH1008" i="14" s="1"/>
  <c r="U1008" i="14"/>
  <c r="V1008" i="14"/>
  <c r="W1008" i="14"/>
  <c r="X1008" i="14"/>
  <c r="I1009" i="14"/>
  <c r="L1009" i="14"/>
  <c r="M1009" i="14"/>
  <c r="AG1009" i="14" s="1"/>
  <c r="N1009" i="14"/>
  <c r="AH1009" i="14" s="1"/>
  <c r="U1009" i="14"/>
  <c r="V1009" i="14"/>
  <c r="W1009" i="14"/>
  <c r="X1009" i="14"/>
  <c r="I1010" i="14"/>
  <c r="L1010" i="14"/>
  <c r="M1010" i="14"/>
  <c r="AG1010" i="14" s="1"/>
  <c r="N1010" i="14"/>
  <c r="AH1010" i="14" s="1"/>
  <c r="U1010" i="14"/>
  <c r="V1010" i="14"/>
  <c r="W1010" i="14"/>
  <c r="X1010" i="14"/>
  <c r="I1011" i="14"/>
  <c r="K1011" i="14" s="1"/>
  <c r="L1011" i="14"/>
  <c r="M1011" i="14"/>
  <c r="AG1011" i="14" s="1"/>
  <c r="N1011" i="14"/>
  <c r="AH1011" i="14" s="1"/>
  <c r="U1011" i="14"/>
  <c r="V1011" i="14"/>
  <c r="W1011" i="14"/>
  <c r="X1011" i="14"/>
  <c r="I1012" i="14"/>
  <c r="L1012" i="14"/>
  <c r="M1012" i="14"/>
  <c r="AG1012" i="14" s="1"/>
  <c r="N1012" i="14"/>
  <c r="AH1012" i="14" s="1"/>
  <c r="U1012" i="14"/>
  <c r="V1012" i="14"/>
  <c r="W1012" i="14"/>
  <c r="X1012" i="14"/>
  <c r="I1013" i="14"/>
  <c r="L1013" i="14"/>
  <c r="M1013" i="14"/>
  <c r="AG1013" i="14" s="1"/>
  <c r="N1013" i="14"/>
  <c r="AH1013" i="14" s="1"/>
  <c r="U1013" i="14"/>
  <c r="V1013" i="14"/>
  <c r="W1013" i="14"/>
  <c r="X1013" i="14"/>
  <c r="I1014" i="14"/>
  <c r="L1014" i="14"/>
  <c r="M1014" i="14"/>
  <c r="AG1014" i="14" s="1"/>
  <c r="N1014" i="14"/>
  <c r="AH1014" i="14" s="1"/>
  <c r="U1014" i="14"/>
  <c r="V1014" i="14"/>
  <c r="W1014" i="14"/>
  <c r="X1014" i="14"/>
  <c r="I1015" i="14"/>
  <c r="L1015" i="14"/>
  <c r="M1015" i="14"/>
  <c r="AG1015" i="14" s="1"/>
  <c r="N1015" i="14"/>
  <c r="AH1015" i="14" s="1"/>
  <c r="U1015" i="14"/>
  <c r="V1015" i="14"/>
  <c r="W1015" i="14"/>
  <c r="X1015" i="14"/>
  <c r="I1016" i="14"/>
  <c r="L1016" i="14"/>
  <c r="M1016" i="14"/>
  <c r="AG1016" i="14" s="1"/>
  <c r="N1016" i="14"/>
  <c r="AH1016" i="14" s="1"/>
  <c r="U1016" i="14"/>
  <c r="V1016" i="14"/>
  <c r="W1016" i="14"/>
  <c r="X1016" i="14"/>
  <c r="I1017" i="14"/>
  <c r="K1017" i="14" s="1"/>
  <c r="L1017" i="14"/>
  <c r="M1017" i="14"/>
  <c r="AG1017" i="14" s="1"/>
  <c r="N1017" i="14"/>
  <c r="AH1017" i="14" s="1"/>
  <c r="U1017" i="14"/>
  <c r="V1017" i="14"/>
  <c r="W1017" i="14"/>
  <c r="X1017" i="14"/>
  <c r="I1018" i="14"/>
  <c r="L1018" i="14"/>
  <c r="M1018" i="14"/>
  <c r="AG1018" i="14" s="1"/>
  <c r="N1018" i="14"/>
  <c r="AH1018" i="14" s="1"/>
  <c r="U1018" i="14"/>
  <c r="V1018" i="14"/>
  <c r="W1018" i="14"/>
  <c r="X1018" i="14"/>
  <c r="I1019" i="14"/>
  <c r="K1019" i="14" s="1"/>
  <c r="L1019" i="14"/>
  <c r="M1019" i="14"/>
  <c r="AG1019" i="14" s="1"/>
  <c r="N1019" i="14"/>
  <c r="AH1019" i="14" s="1"/>
  <c r="U1019" i="14"/>
  <c r="V1019" i="14"/>
  <c r="W1019" i="14"/>
  <c r="X1019" i="14"/>
  <c r="I1020" i="14"/>
  <c r="L1020" i="14"/>
  <c r="M1020" i="14"/>
  <c r="AG1020" i="14" s="1"/>
  <c r="N1020" i="14"/>
  <c r="AH1020" i="14" s="1"/>
  <c r="U1020" i="14"/>
  <c r="V1020" i="14"/>
  <c r="W1020" i="14"/>
  <c r="X1020" i="14"/>
  <c r="I1021" i="14"/>
  <c r="K1021" i="14" s="1"/>
  <c r="L1021" i="14"/>
  <c r="M1021" i="14"/>
  <c r="AG1021" i="14" s="1"/>
  <c r="N1021" i="14"/>
  <c r="AH1021" i="14" s="1"/>
  <c r="U1021" i="14"/>
  <c r="V1021" i="14"/>
  <c r="W1021" i="14"/>
  <c r="X1021" i="14"/>
  <c r="I1022" i="14"/>
  <c r="L1022" i="14"/>
  <c r="M1022" i="14"/>
  <c r="AG1022" i="14" s="1"/>
  <c r="N1022" i="14"/>
  <c r="AH1022" i="14" s="1"/>
  <c r="U1022" i="14"/>
  <c r="V1022" i="14"/>
  <c r="W1022" i="14"/>
  <c r="X1022" i="14"/>
  <c r="I1023" i="14"/>
  <c r="L1023" i="14"/>
  <c r="M1023" i="14"/>
  <c r="AG1023" i="14" s="1"/>
  <c r="N1023" i="14"/>
  <c r="AH1023" i="14" s="1"/>
  <c r="U1023" i="14"/>
  <c r="V1023" i="14"/>
  <c r="W1023" i="14"/>
  <c r="X1023" i="14"/>
  <c r="I1024" i="14"/>
  <c r="L1024" i="14"/>
  <c r="M1024" i="14"/>
  <c r="AG1024" i="14" s="1"/>
  <c r="N1024" i="14"/>
  <c r="AH1024" i="14" s="1"/>
  <c r="U1024" i="14"/>
  <c r="V1024" i="14"/>
  <c r="W1024" i="14"/>
  <c r="X1024" i="14"/>
  <c r="I1025" i="14"/>
  <c r="K1025" i="14" s="1"/>
  <c r="L1025" i="14"/>
  <c r="M1025" i="14"/>
  <c r="AG1025" i="14" s="1"/>
  <c r="N1025" i="14"/>
  <c r="AH1025" i="14" s="1"/>
  <c r="U1025" i="14"/>
  <c r="V1025" i="14"/>
  <c r="W1025" i="14"/>
  <c r="X1025" i="14"/>
  <c r="I1026" i="14"/>
  <c r="L1026" i="14"/>
  <c r="M1026" i="14"/>
  <c r="AG1026" i="14" s="1"/>
  <c r="N1026" i="14"/>
  <c r="AH1026" i="14" s="1"/>
  <c r="U1026" i="14"/>
  <c r="V1026" i="14"/>
  <c r="W1026" i="14"/>
  <c r="X1026" i="14"/>
  <c r="I1027" i="14"/>
  <c r="K1027" i="14" s="1"/>
  <c r="L1027" i="14"/>
  <c r="M1027" i="14"/>
  <c r="AG1027" i="14" s="1"/>
  <c r="N1027" i="14"/>
  <c r="AH1027" i="14" s="1"/>
  <c r="U1027" i="14"/>
  <c r="V1027" i="14"/>
  <c r="W1027" i="14"/>
  <c r="X1027" i="14"/>
  <c r="I1028" i="14"/>
  <c r="L1028" i="14"/>
  <c r="M1028" i="14"/>
  <c r="AG1028" i="14" s="1"/>
  <c r="N1028" i="14"/>
  <c r="AH1028" i="14" s="1"/>
  <c r="U1028" i="14"/>
  <c r="V1028" i="14"/>
  <c r="W1028" i="14"/>
  <c r="X1028" i="14"/>
  <c r="I1029" i="14"/>
  <c r="K1029" i="14" s="1"/>
  <c r="L1029" i="14"/>
  <c r="M1029" i="14"/>
  <c r="AG1029" i="14" s="1"/>
  <c r="N1029" i="14"/>
  <c r="AH1029" i="14" s="1"/>
  <c r="U1029" i="14"/>
  <c r="V1029" i="14"/>
  <c r="W1029" i="14"/>
  <c r="X1029" i="14"/>
  <c r="I1030" i="14"/>
  <c r="L1030" i="14"/>
  <c r="M1030" i="14"/>
  <c r="AG1030" i="14" s="1"/>
  <c r="N1030" i="14"/>
  <c r="AH1030" i="14" s="1"/>
  <c r="U1030" i="14"/>
  <c r="V1030" i="14"/>
  <c r="W1030" i="14"/>
  <c r="X1030" i="14"/>
  <c r="I1031" i="14"/>
  <c r="K1031" i="14" s="1"/>
  <c r="L1031" i="14"/>
  <c r="M1031" i="14"/>
  <c r="AG1031" i="14" s="1"/>
  <c r="N1031" i="14"/>
  <c r="AH1031" i="14" s="1"/>
  <c r="U1031" i="14"/>
  <c r="V1031" i="14"/>
  <c r="W1031" i="14"/>
  <c r="X1031" i="14"/>
  <c r="L1032" i="14"/>
  <c r="M1032" i="14"/>
  <c r="AG1032" i="14" s="1"/>
  <c r="N1032" i="14"/>
  <c r="AH1032" i="14" s="1"/>
  <c r="U1032" i="14"/>
  <c r="V1032" i="14"/>
  <c r="W1032" i="14"/>
  <c r="X1032" i="14"/>
  <c r="I1033" i="14"/>
  <c r="L1033" i="14"/>
  <c r="M1033" i="14"/>
  <c r="AG1033" i="14" s="1"/>
  <c r="N1033" i="14"/>
  <c r="AH1033" i="14" s="1"/>
  <c r="U1033" i="14"/>
  <c r="V1033" i="14"/>
  <c r="W1033" i="14"/>
  <c r="X1033" i="14"/>
  <c r="I1034" i="14"/>
  <c r="L1034" i="14"/>
  <c r="M1034" i="14"/>
  <c r="AG1034" i="14" s="1"/>
  <c r="N1034" i="14"/>
  <c r="AH1034" i="14" s="1"/>
  <c r="U1034" i="14"/>
  <c r="V1034" i="14"/>
  <c r="W1034" i="14"/>
  <c r="X1034" i="14"/>
  <c r="I1035" i="14"/>
  <c r="K1035" i="14" s="1"/>
  <c r="L1035" i="14"/>
  <c r="M1035" i="14"/>
  <c r="AG1035" i="14" s="1"/>
  <c r="N1035" i="14"/>
  <c r="AH1035" i="14" s="1"/>
  <c r="U1035" i="14"/>
  <c r="V1035" i="14"/>
  <c r="W1035" i="14"/>
  <c r="X1035" i="14"/>
  <c r="I1036" i="14"/>
  <c r="L1036" i="14"/>
  <c r="M1036" i="14"/>
  <c r="AG1036" i="14" s="1"/>
  <c r="N1036" i="14"/>
  <c r="AH1036" i="14" s="1"/>
  <c r="U1036" i="14"/>
  <c r="V1036" i="14"/>
  <c r="W1036" i="14"/>
  <c r="X1036" i="14"/>
  <c r="I1037" i="14"/>
  <c r="K1037" i="14" s="1"/>
  <c r="L1037" i="14"/>
  <c r="M1037" i="14"/>
  <c r="AG1037" i="14" s="1"/>
  <c r="N1037" i="14"/>
  <c r="AH1037" i="14" s="1"/>
  <c r="U1037" i="14"/>
  <c r="V1037" i="14"/>
  <c r="W1037" i="14"/>
  <c r="X1037" i="14"/>
  <c r="I1038" i="14"/>
  <c r="L1038" i="14"/>
  <c r="M1038" i="14"/>
  <c r="AG1038" i="14" s="1"/>
  <c r="N1038" i="14"/>
  <c r="AH1038" i="14" s="1"/>
  <c r="U1038" i="14"/>
  <c r="V1038" i="14"/>
  <c r="W1038" i="14"/>
  <c r="X1038" i="14"/>
  <c r="I1039" i="14"/>
  <c r="J1039" i="14" s="1"/>
  <c r="L1039" i="14"/>
  <c r="M1039" i="14"/>
  <c r="AG1039" i="14" s="1"/>
  <c r="N1039" i="14"/>
  <c r="AH1039" i="14" s="1"/>
  <c r="U1039" i="14"/>
  <c r="V1039" i="14"/>
  <c r="W1039" i="14"/>
  <c r="X1039" i="14"/>
  <c r="I1040" i="14"/>
  <c r="L1040" i="14"/>
  <c r="M1040" i="14"/>
  <c r="AG1040" i="14" s="1"/>
  <c r="N1040" i="14"/>
  <c r="AH1040" i="14" s="1"/>
  <c r="U1040" i="14"/>
  <c r="V1040" i="14"/>
  <c r="W1040" i="14"/>
  <c r="X1040" i="14"/>
  <c r="I1041" i="14"/>
  <c r="J1041" i="14" s="1"/>
  <c r="L1041" i="14"/>
  <c r="M1041" i="14"/>
  <c r="AG1041" i="14" s="1"/>
  <c r="N1041" i="14"/>
  <c r="AH1041" i="14" s="1"/>
  <c r="U1041" i="14"/>
  <c r="V1041" i="14"/>
  <c r="W1041" i="14"/>
  <c r="X1041" i="14"/>
  <c r="I1042" i="14"/>
  <c r="L1042" i="14"/>
  <c r="M1042" i="14"/>
  <c r="AG1042" i="14" s="1"/>
  <c r="N1042" i="14"/>
  <c r="AH1042" i="14" s="1"/>
  <c r="U1042" i="14"/>
  <c r="V1042" i="14"/>
  <c r="W1042" i="14"/>
  <c r="X1042" i="14"/>
  <c r="I1043" i="14"/>
  <c r="J1043" i="14" s="1"/>
  <c r="L1043" i="14"/>
  <c r="M1043" i="14"/>
  <c r="AG1043" i="14" s="1"/>
  <c r="N1043" i="14"/>
  <c r="AH1043" i="14" s="1"/>
  <c r="U1043" i="14"/>
  <c r="V1043" i="14"/>
  <c r="W1043" i="14"/>
  <c r="X1043" i="14"/>
  <c r="I1044" i="14"/>
  <c r="L1044" i="14"/>
  <c r="M1044" i="14"/>
  <c r="AG1044" i="14" s="1"/>
  <c r="N1044" i="14"/>
  <c r="AH1044" i="14" s="1"/>
  <c r="U1044" i="14"/>
  <c r="V1044" i="14"/>
  <c r="W1044" i="14"/>
  <c r="X1044" i="14"/>
  <c r="I1045" i="14"/>
  <c r="J1045" i="14" s="1"/>
  <c r="L1045" i="14"/>
  <c r="M1045" i="14"/>
  <c r="AG1045" i="14" s="1"/>
  <c r="N1045" i="14"/>
  <c r="AH1045" i="14" s="1"/>
  <c r="U1045" i="14"/>
  <c r="V1045" i="14"/>
  <c r="W1045" i="14"/>
  <c r="X1045" i="14"/>
  <c r="I1046" i="14"/>
  <c r="L1046" i="14"/>
  <c r="M1046" i="14"/>
  <c r="AG1046" i="14" s="1"/>
  <c r="N1046" i="14"/>
  <c r="AH1046" i="14" s="1"/>
  <c r="U1046" i="14"/>
  <c r="V1046" i="14"/>
  <c r="W1046" i="14"/>
  <c r="X1046" i="14"/>
  <c r="I1047" i="14"/>
  <c r="J1047" i="14" s="1"/>
  <c r="L1047" i="14"/>
  <c r="M1047" i="14"/>
  <c r="AG1047" i="14" s="1"/>
  <c r="N1047" i="14"/>
  <c r="AH1047" i="14" s="1"/>
  <c r="U1047" i="14"/>
  <c r="V1047" i="14"/>
  <c r="W1047" i="14"/>
  <c r="X1047" i="14"/>
  <c r="I1048" i="14"/>
  <c r="L1048" i="14"/>
  <c r="M1048" i="14"/>
  <c r="AG1048" i="14" s="1"/>
  <c r="N1048" i="14"/>
  <c r="AH1048" i="14" s="1"/>
  <c r="U1048" i="14"/>
  <c r="V1048" i="14"/>
  <c r="W1048" i="14"/>
  <c r="X1048" i="14"/>
  <c r="I1049" i="14"/>
  <c r="L1049" i="14"/>
  <c r="M1049" i="14"/>
  <c r="AG1049" i="14" s="1"/>
  <c r="N1049" i="14"/>
  <c r="AH1049" i="14" s="1"/>
  <c r="U1049" i="14"/>
  <c r="V1049" i="14"/>
  <c r="W1049" i="14"/>
  <c r="X1049" i="14"/>
  <c r="I1050" i="14"/>
  <c r="L1050" i="14"/>
  <c r="M1050" i="14"/>
  <c r="AG1050" i="14" s="1"/>
  <c r="N1050" i="14"/>
  <c r="AH1050" i="14" s="1"/>
  <c r="U1050" i="14"/>
  <c r="V1050" i="14"/>
  <c r="W1050" i="14"/>
  <c r="X1050" i="14"/>
  <c r="I1051" i="14"/>
  <c r="J1051" i="14" s="1"/>
  <c r="L1051" i="14"/>
  <c r="M1051" i="14"/>
  <c r="AG1051" i="14" s="1"/>
  <c r="N1051" i="14"/>
  <c r="AH1051" i="14" s="1"/>
  <c r="U1051" i="14"/>
  <c r="V1051" i="14"/>
  <c r="W1051" i="14"/>
  <c r="X1051" i="14"/>
  <c r="I1052" i="14"/>
  <c r="L1052" i="14"/>
  <c r="M1052" i="14"/>
  <c r="AG1052" i="14" s="1"/>
  <c r="N1052" i="14"/>
  <c r="AH1052" i="14" s="1"/>
  <c r="U1052" i="14"/>
  <c r="V1052" i="14"/>
  <c r="W1052" i="14"/>
  <c r="X1052" i="14"/>
  <c r="I1053" i="14"/>
  <c r="J1053" i="14" s="1"/>
  <c r="L1053" i="14"/>
  <c r="M1053" i="14"/>
  <c r="AG1053" i="14" s="1"/>
  <c r="N1053" i="14"/>
  <c r="AH1053" i="14" s="1"/>
  <c r="U1053" i="14"/>
  <c r="V1053" i="14"/>
  <c r="W1053" i="14"/>
  <c r="X1053" i="14"/>
  <c r="I1054" i="14"/>
  <c r="L1054" i="14"/>
  <c r="M1054" i="14"/>
  <c r="AG1054" i="14" s="1"/>
  <c r="N1054" i="14"/>
  <c r="AH1054" i="14" s="1"/>
  <c r="U1054" i="14"/>
  <c r="V1054" i="14"/>
  <c r="W1054" i="14"/>
  <c r="X1054" i="14"/>
  <c r="I1055" i="14"/>
  <c r="J1055" i="14" s="1"/>
  <c r="L1055" i="14"/>
  <c r="M1055" i="14"/>
  <c r="AG1055" i="14" s="1"/>
  <c r="N1055" i="14"/>
  <c r="AH1055" i="14" s="1"/>
  <c r="U1055" i="14"/>
  <c r="V1055" i="14"/>
  <c r="W1055" i="14"/>
  <c r="X1055" i="14"/>
  <c r="I1056" i="14"/>
  <c r="L1056" i="14"/>
  <c r="M1056" i="14"/>
  <c r="AG1056" i="14" s="1"/>
  <c r="N1056" i="14"/>
  <c r="AH1056" i="14" s="1"/>
  <c r="U1056" i="14"/>
  <c r="V1056" i="14"/>
  <c r="W1056" i="14"/>
  <c r="X1056" i="14"/>
  <c r="I1057" i="14"/>
  <c r="J1057" i="14" s="1"/>
  <c r="L1057" i="14"/>
  <c r="M1057" i="14"/>
  <c r="AG1057" i="14" s="1"/>
  <c r="N1057" i="14"/>
  <c r="AH1057" i="14" s="1"/>
  <c r="U1057" i="14"/>
  <c r="V1057" i="14"/>
  <c r="W1057" i="14"/>
  <c r="X1057" i="14"/>
  <c r="I1058" i="14"/>
  <c r="L1058" i="14"/>
  <c r="M1058" i="14"/>
  <c r="AG1058" i="14" s="1"/>
  <c r="N1058" i="14"/>
  <c r="AH1058" i="14" s="1"/>
  <c r="U1058" i="14"/>
  <c r="V1058" i="14"/>
  <c r="W1058" i="14"/>
  <c r="X1058" i="14"/>
  <c r="I1059" i="14"/>
  <c r="L1059" i="14"/>
  <c r="M1059" i="14"/>
  <c r="AG1059" i="14" s="1"/>
  <c r="N1059" i="14"/>
  <c r="AH1059" i="14" s="1"/>
  <c r="U1059" i="14"/>
  <c r="V1059" i="14"/>
  <c r="W1059" i="14"/>
  <c r="X1059" i="14"/>
  <c r="I1060" i="14"/>
  <c r="L1060" i="14"/>
  <c r="M1060" i="14"/>
  <c r="AG1060" i="14" s="1"/>
  <c r="N1060" i="14"/>
  <c r="AH1060" i="14" s="1"/>
  <c r="U1060" i="14"/>
  <c r="V1060" i="14"/>
  <c r="W1060" i="14"/>
  <c r="X1060" i="14"/>
  <c r="I1061" i="14"/>
  <c r="J1061" i="14" s="1"/>
  <c r="L1061" i="14"/>
  <c r="M1061" i="14"/>
  <c r="AG1061" i="14" s="1"/>
  <c r="N1061" i="14"/>
  <c r="AH1061" i="14" s="1"/>
  <c r="U1061" i="14"/>
  <c r="V1061" i="14"/>
  <c r="W1061" i="14"/>
  <c r="X1061" i="14"/>
  <c r="I1062" i="14"/>
  <c r="L1062" i="14"/>
  <c r="M1062" i="14"/>
  <c r="AG1062" i="14" s="1"/>
  <c r="N1062" i="14"/>
  <c r="AH1062" i="14" s="1"/>
  <c r="U1062" i="14"/>
  <c r="V1062" i="14"/>
  <c r="W1062" i="14"/>
  <c r="X1062" i="14"/>
  <c r="I1063" i="14"/>
  <c r="L1063" i="14"/>
  <c r="M1063" i="14"/>
  <c r="AG1063" i="14" s="1"/>
  <c r="N1063" i="14"/>
  <c r="AH1063" i="14" s="1"/>
  <c r="U1063" i="14"/>
  <c r="V1063" i="14"/>
  <c r="W1063" i="14"/>
  <c r="X1063" i="14"/>
  <c r="I1064" i="14"/>
  <c r="L1064" i="14"/>
  <c r="M1064" i="14"/>
  <c r="AG1064" i="14" s="1"/>
  <c r="N1064" i="14"/>
  <c r="AH1064" i="14" s="1"/>
  <c r="U1064" i="14"/>
  <c r="V1064" i="14"/>
  <c r="W1064" i="14"/>
  <c r="X1064" i="14"/>
  <c r="I1065" i="14"/>
  <c r="L1065" i="14"/>
  <c r="M1065" i="14"/>
  <c r="AG1065" i="14" s="1"/>
  <c r="N1065" i="14"/>
  <c r="AH1065" i="14" s="1"/>
  <c r="U1065" i="14"/>
  <c r="V1065" i="14"/>
  <c r="W1065" i="14"/>
  <c r="X1065" i="14"/>
  <c r="I1066" i="14"/>
  <c r="L1066" i="14"/>
  <c r="M1066" i="14"/>
  <c r="AG1066" i="14" s="1"/>
  <c r="N1066" i="14"/>
  <c r="AH1066" i="14" s="1"/>
  <c r="U1066" i="14"/>
  <c r="V1066" i="14"/>
  <c r="W1066" i="14"/>
  <c r="X1066" i="14"/>
  <c r="I1067" i="14"/>
  <c r="J1067" i="14" s="1"/>
  <c r="L1067" i="14"/>
  <c r="M1067" i="14"/>
  <c r="AG1067" i="14" s="1"/>
  <c r="N1067" i="14"/>
  <c r="AH1067" i="14" s="1"/>
  <c r="U1067" i="14"/>
  <c r="V1067" i="14"/>
  <c r="W1067" i="14"/>
  <c r="X1067" i="14"/>
  <c r="I1068" i="14"/>
  <c r="L1068" i="14"/>
  <c r="M1068" i="14"/>
  <c r="AG1068" i="14" s="1"/>
  <c r="N1068" i="14"/>
  <c r="AH1068" i="14" s="1"/>
  <c r="U1068" i="14"/>
  <c r="V1068" i="14"/>
  <c r="W1068" i="14"/>
  <c r="X1068" i="14"/>
  <c r="I1069" i="14"/>
  <c r="L1069" i="14"/>
  <c r="M1069" i="14"/>
  <c r="AG1069" i="14" s="1"/>
  <c r="N1069" i="14"/>
  <c r="AH1069" i="14" s="1"/>
  <c r="U1069" i="14"/>
  <c r="V1069" i="14"/>
  <c r="W1069" i="14"/>
  <c r="X1069" i="14"/>
  <c r="I1070" i="14"/>
  <c r="L1070" i="14"/>
  <c r="M1070" i="14"/>
  <c r="AG1070" i="14" s="1"/>
  <c r="N1070" i="14"/>
  <c r="AH1070" i="14" s="1"/>
  <c r="U1070" i="14"/>
  <c r="V1070" i="14"/>
  <c r="W1070" i="14"/>
  <c r="X1070" i="14"/>
  <c r="I1071" i="14"/>
  <c r="J1071" i="14" s="1"/>
  <c r="L1071" i="14"/>
  <c r="M1071" i="14"/>
  <c r="AG1071" i="14" s="1"/>
  <c r="N1071" i="14"/>
  <c r="AH1071" i="14" s="1"/>
  <c r="U1071" i="14"/>
  <c r="V1071" i="14"/>
  <c r="W1071" i="14"/>
  <c r="X1071" i="14"/>
  <c r="I1072" i="14"/>
  <c r="L1072" i="14"/>
  <c r="M1072" i="14"/>
  <c r="AG1072" i="14" s="1"/>
  <c r="N1072" i="14"/>
  <c r="AH1072" i="14" s="1"/>
  <c r="U1072" i="14"/>
  <c r="V1072" i="14"/>
  <c r="W1072" i="14"/>
  <c r="X1072" i="14"/>
  <c r="I1073" i="14"/>
  <c r="L1073" i="14"/>
  <c r="M1073" i="14"/>
  <c r="AG1073" i="14" s="1"/>
  <c r="N1073" i="14"/>
  <c r="AH1073" i="14" s="1"/>
  <c r="U1073" i="14"/>
  <c r="V1073" i="14"/>
  <c r="W1073" i="14"/>
  <c r="X1073" i="14"/>
  <c r="I1074" i="14"/>
  <c r="L1074" i="14"/>
  <c r="M1074" i="14"/>
  <c r="AG1074" i="14" s="1"/>
  <c r="N1074" i="14"/>
  <c r="AH1074" i="14" s="1"/>
  <c r="U1074" i="14"/>
  <c r="V1074" i="14"/>
  <c r="W1074" i="14"/>
  <c r="X1074" i="14"/>
  <c r="I1075" i="14"/>
  <c r="J1075" i="14" s="1"/>
  <c r="L1075" i="14"/>
  <c r="M1075" i="14"/>
  <c r="AG1075" i="14" s="1"/>
  <c r="N1075" i="14"/>
  <c r="AH1075" i="14" s="1"/>
  <c r="U1075" i="14"/>
  <c r="V1075" i="14"/>
  <c r="W1075" i="14"/>
  <c r="X1075" i="14"/>
  <c r="I1076" i="14"/>
  <c r="L1076" i="14"/>
  <c r="M1076" i="14"/>
  <c r="AG1076" i="14" s="1"/>
  <c r="N1076" i="14"/>
  <c r="AH1076" i="14" s="1"/>
  <c r="U1076" i="14"/>
  <c r="V1076" i="14"/>
  <c r="W1076" i="14"/>
  <c r="X1076" i="14"/>
  <c r="I1077" i="14"/>
  <c r="J1077" i="14" s="1"/>
  <c r="L1077" i="14"/>
  <c r="M1077" i="14"/>
  <c r="AG1077" i="14" s="1"/>
  <c r="N1077" i="14"/>
  <c r="AH1077" i="14" s="1"/>
  <c r="U1077" i="14"/>
  <c r="V1077" i="14"/>
  <c r="W1077" i="14"/>
  <c r="X1077" i="14"/>
  <c r="I1078" i="14"/>
  <c r="L1078" i="14"/>
  <c r="M1078" i="14"/>
  <c r="AG1078" i="14" s="1"/>
  <c r="N1078" i="14"/>
  <c r="AH1078" i="14" s="1"/>
  <c r="U1078" i="14"/>
  <c r="V1078" i="14"/>
  <c r="W1078" i="14"/>
  <c r="X1078" i="14"/>
  <c r="I1079" i="14"/>
  <c r="J1079" i="14" s="1"/>
  <c r="L1079" i="14"/>
  <c r="M1079" i="14"/>
  <c r="AG1079" i="14" s="1"/>
  <c r="N1079" i="14"/>
  <c r="AH1079" i="14" s="1"/>
  <c r="U1079" i="14"/>
  <c r="V1079" i="14"/>
  <c r="W1079" i="14"/>
  <c r="X1079" i="14"/>
  <c r="I1080" i="14"/>
  <c r="L1080" i="14"/>
  <c r="M1080" i="14"/>
  <c r="AG1080" i="14" s="1"/>
  <c r="N1080" i="14"/>
  <c r="AH1080" i="14" s="1"/>
  <c r="U1080" i="14"/>
  <c r="V1080" i="14"/>
  <c r="W1080" i="14"/>
  <c r="X1080" i="14"/>
  <c r="I1081" i="14"/>
  <c r="L1081" i="14"/>
  <c r="M1081" i="14"/>
  <c r="AG1081" i="14" s="1"/>
  <c r="N1081" i="14"/>
  <c r="AH1081" i="14" s="1"/>
  <c r="U1081" i="14"/>
  <c r="V1081" i="14"/>
  <c r="W1081" i="14"/>
  <c r="X1081" i="14"/>
  <c r="I1082" i="14"/>
  <c r="L1082" i="14"/>
  <c r="M1082" i="14"/>
  <c r="AG1082" i="14" s="1"/>
  <c r="N1082" i="14"/>
  <c r="AH1082" i="14" s="1"/>
  <c r="U1082" i="14"/>
  <c r="V1082" i="14"/>
  <c r="W1082" i="14"/>
  <c r="X1082" i="14"/>
  <c r="I1083" i="14"/>
  <c r="L1083" i="14"/>
  <c r="M1083" i="14"/>
  <c r="AG1083" i="14" s="1"/>
  <c r="N1083" i="14"/>
  <c r="AH1083" i="14" s="1"/>
  <c r="U1083" i="14"/>
  <c r="V1083" i="14"/>
  <c r="W1083" i="14"/>
  <c r="X1083" i="14"/>
  <c r="I1084" i="14"/>
  <c r="L1084" i="14"/>
  <c r="M1084" i="14"/>
  <c r="AG1084" i="14" s="1"/>
  <c r="N1084" i="14"/>
  <c r="AH1084" i="14" s="1"/>
  <c r="U1084" i="14"/>
  <c r="V1084" i="14"/>
  <c r="W1084" i="14"/>
  <c r="X1084" i="14"/>
  <c r="I1085" i="14"/>
  <c r="L1085" i="14"/>
  <c r="M1085" i="14"/>
  <c r="AG1085" i="14" s="1"/>
  <c r="N1085" i="14"/>
  <c r="AH1085" i="14" s="1"/>
  <c r="U1085" i="14"/>
  <c r="V1085" i="14"/>
  <c r="W1085" i="14"/>
  <c r="X1085" i="14"/>
  <c r="I1086" i="14"/>
  <c r="L1086" i="14"/>
  <c r="M1086" i="14"/>
  <c r="AG1086" i="14" s="1"/>
  <c r="N1086" i="14"/>
  <c r="AH1086" i="14" s="1"/>
  <c r="U1086" i="14"/>
  <c r="V1086" i="14"/>
  <c r="W1086" i="14"/>
  <c r="X1086" i="14"/>
  <c r="I1087" i="14"/>
  <c r="J1087" i="14" s="1"/>
  <c r="L1087" i="14"/>
  <c r="M1087" i="14"/>
  <c r="AG1087" i="14" s="1"/>
  <c r="N1087" i="14"/>
  <c r="AH1087" i="14" s="1"/>
  <c r="U1087" i="14"/>
  <c r="V1087" i="14"/>
  <c r="W1087" i="14"/>
  <c r="X1087" i="14"/>
  <c r="I1088" i="14"/>
  <c r="L1088" i="14"/>
  <c r="M1088" i="14"/>
  <c r="AG1088" i="14" s="1"/>
  <c r="N1088" i="14"/>
  <c r="AH1088" i="14" s="1"/>
  <c r="U1088" i="14"/>
  <c r="V1088" i="14"/>
  <c r="W1088" i="14"/>
  <c r="X1088" i="14"/>
  <c r="I1089" i="14"/>
  <c r="L1089" i="14"/>
  <c r="M1089" i="14"/>
  <c r="AG1089" i="14" s="1"/>
  <c r="N1089" i="14"/>
  <c r="AH1089" i="14" s="1"/>
  <c r="U1089" i="14"/>
  <c r="V1089" i="14"/>
  <c r="W1089" i="14"/>
  <c r="X1089" i="14"/>
  <c r="I1090" i="14"/>
  <c r="L1090" i="14"/>
  <c r="M1090" i="14"/>
  <c r="AG1090" i="14" s="1"/>
  <c r="N1090" i="14"/>
  <c r="AH1090" i="14" s="1"/>
  <c r="U1090" i="14"/>
  <c r="V1090" i="14"/>
  <c r="W1090" i="14"/>
  <c r="X1090" i="14"/>
  <c r="I1091" i="14"/>
  <c r="J1091" i="14" s="1"/>
  <c r="L1091" i="14"/>
  <c r="M1091" i="14"/>
  <c r="AG1091" i="14" s="1"/>
  <c r="N1091" i="14"/>
  <c r="AH1091" i="14" s="1"/>
  <c r="U1091" i="14"/>
  <c r="V1091" i="14"/>
  <c r="W1091" i="14"/>
  <c r="X1091" i="14"/>
  <c r="I1092" i="14"/>
  <c r="L1092" i="14"/>
  <c r="M1092" i="14"/>
  <c r="AG1092" i="14" s="1"/>
  <c r="N1092" i="14"/>
  <c r="AH1092" i="14" s="1"/>
  <c r="U1092" i="14"/>
  <c r="V1092" i="14"/>
  <c r="W1092" i="14"/>
  <c r="X1092" i="14"/>
  <c r="I1093" i="14"/>
  <c r="L1093" i="14"/>
  <c r="M1093" i="14"/>
  <c r="AG1093" i="14" s="1"/>
  <c r="N1093" i="14"/>
  <c r="AH1093" i="14" s="1"/>
  <c r="U1093" i="14"/>
  <c r="V1093" i="14"/>
  <c r="W1093" i="14"/>
  <c r="X1093" i="14"/>
  <c r="I1094" i="14"/>
  <c r="L1094" i="14"/>
  <c r="M1094" i="14"/>
  <c r="AG1094" i="14" s="1"/>
  <c r="N1094" i="14"/>
  <c r="AH1094" i="14" s="1"/>
  <c r="U1094" i="14"/>
  <c r="V1094" i="14"/>
  <c r="W1094" i="14"/>
  <c r="X1094" i="14"/>
  <c r="I1095" i="14"/>
  <c r="J1095" i="14" s="1"/>
  <c r="L1095" i="14"/>
  <c r="M1095" i="14"/>
  <c r="AG1095" i="14" s="1"/>
  <c r="N1095" i="14"/>
  <c r="AH1095" i="14" s="1"/>
  <c r="U1095" i="14"/>
  <c r="V1095" i="14"/>
  <c r="W1095" i="14"/>
  <c r="X1095" i="14"/>
  <c r="I1096" i="14"/>
  <c r="L1096" i="14"/>
  <c r="M1096" i="14"/>
  <c r="AG1096" i="14" s="1"/>
  <c r="N1096" i="14"/>
  <c r="AH1096" i="14" s="1"/>
  <c r="U1096" i="14"/>
  <c r="V1096" i="14"/>
  <c r="W1096" i="14"/>
  <c r="X1096" i="14"/>
  <c r="I1097" i="14"/>
  <c r="J1097" i="14" s="1"/>
  <c r="L1097" i="14"/>
  <c r="M1097" i="14"/>
  <c r="AG1097" i="14" s="1"/>
  <c r="N1097" i="14"/>
  <c r="AH1097" i="14" s="1"/>
  <c r="U1097" i="14"/>
  <c r="V1097" i="14"/>
  <c r="W1097" i="14"/>
  <c r="X1097" i="14"/>
  <c r="I1098" i="14"/>
  <c r="L1098" i="14"/>
  <c r="M1098" i="14"/>
  <c r="AG1098" i="14" s="1"/>
  <c r="N1098" i="14"/>
  <c r="AH1098" i="14" s="1"/>
  <c r="U1098" i="14"/>
  <c r="V1098" i="14"/>
  <c r="W1098" i="14"/>
  <c r="X1098" i="14"/>
  <c r="I1099" i="14"/>
  <c r="J1099" i="14" s="1"/>
  <c r="L1099" i="14"/>
  <c r="M1099" i="14"/>
  <c r="AG1099" i="14" s="1"/>
  <c r="N1099" i="14"/>
  <c r="AH1099" i="14" s="1"/>
  <c r="U1099" i="14"/>
  <c r="V1099" i="14"/>
  <c r="W1099" i="14"/>
  <c r="X1099" i="14"/>
  <c r="I1100" i="14"/>
  <c r="L1100" i="14"/>
  <c r="M1100" i="14"/>
  <c r="AG1100" i="14" s="1"/>
  <c r="N1100" i="14"/>
  <c r="AH1100" i="14" s="1"/>
  <c r="U1100" i="14"/>
  <c r="V1100" i="14"/>
  <c r="W1100" i="14"/>
  <c r="X1100" i="14"/>
  <c r="I1101" i="14"/>
  <c r="J1101" i="14" s="1"/>
  <c r="L1101" i="14"/>
  <c r="M1101" i="14"/>
  <c r="AG1101" i="14" s="1"/>
  <c r="N1101" i="14"/>
  <c r="AH1101" i="14" s="1"/>
  <c r="U1101" i="14"/>
  <c r="V1101" i="14"/>
  <c r="W1101" i="14"/>
  <c r="X1101" i="14"/>
  <c r="I1102" i="14"/>
  <c r="L1102" i="14"/>
  <c r="M1102" i="14"/>
  <c r="AG1102" i="14" s="1"/>
  <c r="N1102" i="14"/>
  <c r="AH1102" i="14" s="1"/>
  <c r="U1102" i="14"/>
  <c r="V1102" i="14"/>
  <c r="W1102" i="14"/>
  <c r="X1102" i="14"/>
  <c r="I1103" i="14"/>
  <c r="L1103" i="14"/>
  <c r="M1103" i="14"/>
  <c r="AG1103" i="14" s="1"/>
  <c r="N1103" i="14"/>
  <c r="AH1103" i="14" s="1"/>
  <c r="U1103" i="14"/>
  <c r="V1103" i="14"/>
  <c r="W1103" i="14"/>
  <c r="X1103" i="14"/>
  <c r="I1104" i="14"/>
  <c r="L1104" i="14"/>
  <c r="M1104" i="14"/>
  <c r="AG1104" i="14" s="1"/>
  <c r="N1104" i="14"/>
  <c r="AH1104" i="14" s="1"/>
  <c r="U1104" i="14"/>
  <c r="V1104" i="14"/>
  <c r="W1104" i="14"/>
  <c r="X1104" i="14"/>
  <c r="I1105" i="14"/>
  <c r="J1105" i="14" s="1"/>
  <c r="L1105" i="14"/>
  <c r="M1105" i="14"/>
  <c r="AG1105" i="14" s="1"/>
  <c r="N1105" i="14"/>
  <c r="AH1105" i="14" s="1"/>
  <c r="U1105" i="14"/>
  <c r="V1105" i="14"/>
  <c r="W1105" i="14"/>
  <c r="X1105" i="14"/>
  <c r="I1106" i="14"/>
  <c r="L1106" i="14"/>
  <c r="M1106" i="14"/>
  <c r="AG1106" i="14" s="1"/>
  <c r="N1106" i="14"/>
  <c r="AH1106" i="14" s="1"/>
  <c r="U1106" i="14"/>
  <c r="V1106" i="14"/>
  <c r="W1106" i="14"/>
  <c r="X1106" i="14"/>
  <c r="I1107" i="14"/>
  <c r="J1107" i="14" s="1"/>
  <c r="L1107" i="14"/>
  <c r="M1107" i="14"/>
  <c r="AG1107" i="14" s="1"/>
  <c r="N1107" i="14"/>
  <c r="AH1107" i="14" s="1"/>
  <c r="U1107" i="14"/>
  <c r="V1107" i="14"/>
  <c r="W1107" i="14"/>
  <c r="X1107" i="14"/>
  <c r="I1108" i="14"/>
  <c r="L1108" i="14"/>
  <c r="M1108" i="14"/>
  <c r="AG1108" i="14" s="1"/>
  <c r="N1108" i="14"/>
  <c r="AH1108" i="14" s="1"/>
  <c r="U1108" i="14"/>
  <c r="V1108" i="14"/>
  <c r="W1108" i="14"/>
  <c r="X1108" i="14"/>
  <c r="I1109" i="14"/>
  <c r="L1109" i="14"/>
  <c r="M1109" i="14"/>
  <c r="AG1109" i="14" s="1"/>
  <c r="N1109" i="14"/>
  <c r="AH1109" i="14" s="1"/>
  <c r="U1109" i="14"/>
  <c r="V1109" i="14"/>
  <c r="W1109" i="14"/>
  <c r="X1109" i="14"/>
  <c r="I1110" i="14"/>
  <c r="L1110" i="14"/>
  <c r="M1110" i="14"/>
  <c r="AG1110" i="14" s="1"/>
  <c r="N1110" i="14"/>
  <c r="AH1110" i="14" s="1"/>
  <c r="U1110" i="14"/>
  <c r="V1110" i="14"/>
  <c r="W1110" i="14"/>
  <c r="X1110" i="14"/>
  <c r="I1111" i="14"/>
  <c r="L1111" i="14"/>
  <c r="M1111" i="14"/>
  <c r="AG1111" i="14" s="1"/>
  <c r="N1111" i="14"/>
  <c r="AH1111" i="14" s="1"/>
  <c r="U1111" i="14"/>
  <c r="V1111" i="14"/>
  <c r="W1111" i="14"/>
  <c r="X1111" i="14"/>
  <c r="I1112" i="14"/>
  <c r="L1112" i="14"/>
  <c r="M1112" i="14"/>
  <c r="AG1112" i="14" s="1"/>
  <c r="N1112" i="14"/>
  <c r="AH1112" i="14" s="1"/>
  <c r="U1112" i="14"/>
  <c r="V1112" i="14"/>
  <c r="W1112" i="14"/>
  <c r="X1112" i="14"/>
  <c r="I1113" i="14"/>
  <c r="L1113" i="14"/>
  <c r="M1113" i="14"/>
  <c r="AG1113" i="14" s="1"/>
  <c r="N1113" i="14"/>
  <c r="AH1113" i="14" s="1"/>
  <c r="U1113" i="14"/>
  <c r="V1113" i="14"/>
  <c r="W1113" i="14"/>
  <c r="X1113" i="14"/>
  <c r="I1114" i="14"/>
  <c r="L1114" i="14"/>
  <c r="M1114" i="14"/>
  <c r="AG1114" i="14" s="1"/>
  <c r="N1114" i="14"/>
  <c r="AH1114" i="14" s="1"/>
  <c r="U1114" i="14"/>
  <c r="V1114" i="14"/>
  <c r="W1114" i="14"/>
  <c r="X1114" i="14"/>
  <c r="I1115" i="14"/>
  <c r="L1115" i="14"/>
  <c r="M1115" i="14"/>
  <c r="AG1115" i="14" s="1"/>
  <c r="N1115" i="14"/>
  <c r="AH1115" i="14" s="1"/>
  <c r="U1115" i="14"/>
  <c r="V1115" i="14"/>
  <c r="W1115" i="14"/>
  <c r="X1115" i="14"/>
  <c r="I1116" i="14"/>
  <c r="L1116" i="14"/>
  <c r="M1116" i="14"/>
  <c r="AG1116" i="14" s="1"/>
  <c r="N1116" i="14"/>
  <c r="AH1116" i="14" s="1"/>
  <c r="U1116" i="14"/>
  <c r="V1116" i="14"/>
  <c r="W1116" i="14"/>
  <c r="X1116" i="14"/>
  <c r="I1117" i="14"/>
  <c r="L1117" i="14"/>
  <c r="M1117" i="14"/>
  <c r="AG1117" i="14" s="1"/>
  <c r="N1117" i="14"/>
  <c r="AH1117" i="14" s="1"/>
  <c r="U1117" i="14"/>
  <c r="V1117" i="14"/>
  <c r="W1117" i="14"/>
  <c r="X1117" i="14"/>
  <c r="I1118" i="14"/>
  <c r="L1118" i="14"/>
  <c r="M1118" i="14"/>
  <c r="AG1118" i="14" s="1"/>
  <c r="N1118" i="14"/>
  <c r="AH1118" i="14" s="1"/>
  <c r="U1118" i="14"/>
  <c r="V1118" i="14"/>
  <c r="W1118" i="14"/>
  <c r="X1118" i="14"/>
  <c r="L1119" i="14"/>
  <c r="M1119" i="14"/>
  <c r="AG1119" i="14" s="1"/>
  <c r="N1119" i="14"/>
  <c r="AH1119" i="14" s="1"/>
  <c r="U1119" i="14"/>
  <c r="V1119" i="14"/>
  <c r="W1119" i="14"/>
  <c r="X1119" i="14"/>
  <c r="I1120" i="14"/>
  <c r="L1120" i="14"/>
  <c r="M1120" i="14"/>
  <c r="AG1120" i="14" s="1"/>
  <c r="N1120" i="14"/>
  <c r="AH1120" i="14" s="1"/>
  <c r="U1120" i="14"/>
  <c r="V1120" i="14"/>
  <c r="W1120" i="14"/>
  <c r="X1120" i="14"/>
  <c r="I1121" i="14"/>
  <c r="L1121" i="14"/>
  <c r="M1121" i="14"/>
  <c r="AG1121" i="14" s="1"/>
  <c r="N1121" i="14"/>
  <c r="AH1121" i="14" s="1"/>
  <c r="U1121" i="14"/>
  <c r="V1121" i="14"/>
  <c r="W1121" i="14"/>
  <c r="X1121" i="14"/>
  <c r="I1122" i="14"/>
  <c r="L1122" i="14"/>
  <c r="M1122" i="14"/>
  <c r="AG1122" i="14" s="1"/>
  <c r="N1122" i="14"/>
  <c r="AH1122" i="14" s="1"/>
  <c r="U1122" i="14"/>
  <c r="V1122" i="14"/>
  <c r="W1122" i="14"/>
  <c r="X1122" i="14"/>
  <c r="I1123" i="14"/>
  <c r="L1123" i="14"/>
  <c r="M1123" i="14"/>
  <c r="AG1123" i="14" s="1"/>
  <c r="N1123" i="14"/>
  <c r="AH1123" i="14" s="1"/>
  <c r="U1123" i="14"/>
  <c r="V1123" i="14"/>
  <c r="W1123" i="14"/>
  <c r="X1123" i="14"/>
  <c r="I1124" i="14"/>
  <c r="L1124" i="14"/>
  <c r="M1124" i="14"/>
  <c r="AG1124" i="14" s="1"/>
  <c r="N1124" i="14"/>
  <c r="AH1124" i="14" s="1"/>
  <c r="U1124" i="14"/>
  <c r="V1124" i="14"/>
  <c r="W1124" i="14"/>
  <c r="X1124" i="14"/>
  <c r="I1125" i="14"/>
  <c r="L1125" i="14"/>
  <c r="M1125" i="14"/>
  <c r="AG1125" i="14" s="1"/>
  <c r="N1125" i="14"/>
  <c r="AH1125" i="14" s="1"/>
  <c r="U1125" i="14"/>
  <c r="V1125" i="14"/>
  <c r="W1125" i="14"/>
  <c r="X1125" i="14"/>
  <c r="I1126" i="14"/>
  <c r="L1126" i="14"/>
  <c r="M1126" i="14"/>
  <c r="AG1126" i="14" s="1"/>
  <c r="N1126" i="14"/>
  <c r="AH1126" i="14" s="1"/>
  <c r="U1126" i="14"/>
  <c r="V1126" i="14"/>
  <c r="W1126" i="14"/>
  <c r="X1126" i="14"/>
  <c r="I1127" i="14"/>
  <c r="L1127" i="14"/>
  <c r="M1127" i="14"/>
  <c r="AG1127" i="14" s="1"/>
  <c r="N1127" i="14"/>
  <c r="AH1127" i="14" s="1"/>
  <c r="U1127" i="14"/>
  <c r="V1127" i="14"/>
  <c r="W1127" i="14"/>
  <c r="X1127" i="14"/>
  <c r="I1128" i="14"/>
  <c r="L1128" i="14"/>
  <c r="M1128" i="14"/>
  <c r="AG1128" i="14" s="1"/>
  <c r="N1128" i="14"/>
  <c r="AH1128" i="14" s="1"/>
  <c r="U1128" i="14"/>
  <c r="V1128" i="14"/>
  <c r="W1128" i="14"/>
  <c r="X1128" i="14"/>
  <c r="I1129" i="14"/>
  <c r="L1129" i="14"/>
  <c r="M1129" i="14"/>
  <c r="AG1129" i="14" s="1"/>
  <c r="N1129" i="14"/>
  <c r="AH1129" i="14" s="1"/>
  <c r="U1129" i="14"/>
  <c r="V1129" i="14"/>
  <c r="W1129" i="14"/>
  <c r="X1129" i="14"/>
  <c r="I1130" i="14"/>
  <c r="L1130" i="14"/>
  <c r="M1130" i="14"/>
  <c r="AG1130" i="14" s="1"/>
  <c r="N1130" i="14"/>
  <c r="AH1130" i="14" s="1"/>
  <c r="U1130" i="14"/>
  <c r="V1130" i="14"/>
  <c r="W1130" i="14"/>
  <c r="X1130" i="14"/>
  <c r="I1131" i="14"/>
  <c r="L1131" i="14"/>
  <c r="M1131" i="14"/>
  <c r="AG1131" i="14" s="1"/>
  <c r="N1131" i="14"/>
  <c r="AH1131" i="14" s="1"/>
  <c r="U1131" i="14"/>
  <c r="V1131" i="14"/>
  <c r="W1131" i="14"/>
  <c r="X1131" i="14"/>
  <c r="I1132" i="14"/>
  <c r="L1132" i="14"/>
  <c r="M1132" i="14"/>
  <c r="AG1132" i="14" s="1"/>
  <c r="N1132" i="14"/>
  <c r="AH1132" i="14" s="1"/>
  <c r="U1132" i="14"/>
  <c r="V1132" i="14"/>
  <c r="W1132" i="14"/>
  <c r="X1132" i="14"/>
  <c r="I1133" i="14"/>
  <c r="L1133" i="14"/>
  <c r="M1133" i="14"/>
  <c r="AG1133" i="14" s="1"/>
  <c r="N1133" i="14"/>
  <c r="AH1133" i="14" s="1"/>
  <c r="U1133" i="14"/>
  <c r="V1133" i="14"/>
  <c r="W1133" i="14"/>
  <c r="X1133" i="14"/>
  <c r="I1134" i="14"/>
  <c r="L1134" i="14"/>
  <c r="M1134" i="14"/>
  <c r="AG1134" i="14" s="1"/>
  <c r="N1134" i="14"/>
  <c r="AH1134" i="14" s="1"/>
  <c r="U1134" i="14"/>
  <c r="V1134" i="14"/>
  <c r="W1134" i="14"/>
  <c r="X1134" i="14"/>
  <c r="I1135" i="14"/>
  <c r="L1135" i="14"/>
  <c r="M1135" i="14"/>
  <c r="AG1135" i="14" s="1"/>
  <c r="N1135" i="14"/>
  <c r="AH1135" i="14" s="1"/>
  <c r="U1135" i="14"/>
  <c r="V1135" i="14"/>
  <c r="W1135" i="14"/>
  <c r="X1135" i="14"/>
  <c r="I1136" i="14"/>
  <c r="L1136" i="14"/>
  <c r="M1136" i="14"/>
  <c r="AG1136" i="14" s="1"/>
  <c r="N1136" i="14"/>
  <c r="AH1136" i="14" s="1"/>
  <c r="U1136" i="14"/>
  <c r="V1136" i="14"/>
  <c r="W1136" i="14"/>
  <c r="X1136" i="14"/>
  <c r="I1137" i="14"/>
  <c r="L1137" i="14"/>
  <c r="M1137" i="14"/>
  <c r="AG1137" i="14" s="1"/>
  <c r="N1137" i="14"/>
  <c r="AH1137" i="14" s="1"/>
  <c r="U1137" i="14"/>
  <c r="V1137" i="14"/>
  <c r="W1137" i="14"/>
  <c r="X1137" i="14"/>
  <c r="I1138" i="14"/>
  <c r="L1138" i="14"/>
  <c r="M1138" i="14"/>
  <c r="AG1138" i="14" s="1"/>
  <c r="N1138" i="14"/>
  <c r="AH1138" i="14" s="1"/>
  <c r="U1138" i="14"/>
  <c r="V1138" i="14"/>
  <c r="W1138" i="14"/>
  <c r="X1138" i="14"/>
  <c r="I1139" i="14"/>
  <c r="L1139" i="14"/>
  <c r="M1139" i="14"/>
  <c r="AG1139" i="14" s="1"/>
  <c r="N1139" i="14"/>
  <c r="AH1139" i="14" s="1"/>
  <c r="U1139" i="14"/>
  <c r="V1139" i="14"/>
  <c r="W1139" i="14"/>
  <c r="X1139" i="14"/>
  <c r="I1140" i="14"/>
  <c r="L1140" i="14"/>
  <c r="M1140" i="14"/>
  <c r="AG1140" i="14" s="1"/>
  <c r="N1140" i="14"/>
  <c r="AH1140" i="14" s="1"/>
  <c r="U1140" i="14"/>
  <c r="V1140" i="14"/>
  <c r="W1140" i="14"/>
  <c r="X1140" i="14"/>
  <c r="I1141" i="14"/>
  <c r="L1141" i="14"/>
  <c r="M1141" i="14"/>
  <c r="AG1141" i="14" s="1"/>
  <c r="N1141" i="14"/>
  <c r="AH1141" i="14" s="1"/>
  <c r="U1141" i="14"/>
  <c r="V1141" i="14"/>
  <c r="W1141" i="14"/>
  <c r="X1141" i="14"/>
  <c r="I1142" i="14"/>
  <c r="L1142" i="14"/>
  <c r="M1142" i="14"/>
  <c r="AG1142" i="14" s="1"/>
  <c r="N1142" i="14"/>
  <c r="AH1142" i="14" s="1"/>
  <c r="U1142" i="14"/>
  <c r="V1142" i="14"/>
  <c r="W1142" i="14"/>
  <c r="X1142" i="14"/>
  <c r="I1143" i="14"/>
  <c r="L1143" i="14"/>
  <c r="M1143" i="14"/>
  <c r="AG1143" i="14" s="1"/>
  <c r="N1143" i="14"/>
  <c r="AH1143" i="14" s="1"/>
  <c r="U1143" i="14"/>
  <c r="V1143" i="14"/>
  <c r="W1143" i="14"/>
  <c r="X1143" i="14"/>
  <c r="I1144" i="14"/>
  <c r="L1144" i="14"/>
  <c r="M1144" i="14"/>
  <c r="AG1144" i="14" s="1"/>
  <c r="N1144" i="14"/>
  <c r="AH1144" i="14" s="1"/>
  <c r="U1144" i="14"/>
  <c r="V1144" i="14"/>
  <c r="W1144" i="14"/>
  <c r="X1144" i="14"/>
  <c r="I1145" i="14"/>
  <c r="L1145" i="14"/>
  <c r="M1145" i="14"/>
  <c r="AG1145" i="14" s="1"/>
  <c r="N1145" i="14"/>
  <c r="AH1145" i="14" s="1"/>
  <c r="U1145" i="14"/>
  <c r="V1145" i="14"/>
  <c r="W1145" i="14"/>
  <c r="X1145" i="14"/>
  <c r="I1146" i="14"/>
  <c r="L1146" i="14"/>
  <c r="M1146" i="14"/>
  <c r="AG1146" i="14" s="1"/>
  <c r="N1146" i="14"/>
  <c r="AH1146" i="14" s="1"/>
  <c r="U1146" i="14"/>
  <c r="V1146" i="14"/>
  <c r="W1146" i="14"/>
  <c r="X1146" i="14"/>
  <c r="I1147" i="14"/>
  <c r="L1147" i="14"/>
  <c r="M1147" i="14"/>
  <c r="AG1147" i="14" s="1"/>
  <c r="N1147" i="14"/>
  <c r="AH1147" i="14" s="1"/>
  <c r="U1147" i="14"/>
  <c r="V1147" i="14"/>
  <c r="W1147" i="14"/>
  <c r="X1147" i="14"/>
  <c r="I1148" i="14"/>
  <c r="L1148" i="14"/>
  <c r="M1148" i="14"/>
  <c r="AG1148" i="14" s="1"/>
  <c r="N1148" i="14"/>
  <c r="AH1148" i="14" s="1"/>
  <c r="U1148" i="14"/>
  <c r="V1148" i="14"/>
  <c r="W1148" i="14"/>
  <c r="X1148" i="14"/>
  <c r="I1149" i="14"/>
  <c r="L1149" i="14"/>
  <c r="M1149" i="14"/>
  <c r="AG1149" i="14" s="1"/>
  <c r="N1149" i="14"/>
  <c r="AH1149" i="14" s="1"/>
  <c r="U1149" i="14"/>
  <c r="V1149" i="14"/>
  <c r="W1149" i="14"/>
  <c r="X1149" i="14"/>
  <c r="I1150" i="14"/>
  <c r="L1150" i="14"/>
  <c r="M1150" i="14"/>
  <c r="AG1150" i="14" s="1"/>
  <c r="N1150" i="14"/>
  <c r="AH1150" i="14" s="1"/>
  <c r="U1150" i="14"/>
  <c r="V1150" i="14"/>
  <c r="W1150" i="14"/>
  <c r="X1150" i="14"/>
  <c r="I1151" i="14"/>
  <c r="L1151" i="14"/>
  <c r="M1151" i="14"/>
  <c r="AG1151" i="14" s="1"/>
  <c r="N1151" i="14"/>
  <c r="AH1151" i="14" s="1"/>
  <c r="U1151" i="14"/>
  <c r="V1151" i="14"/>
  <c r="W1151" i="14"/>
  <c r="X1151" i="14"/>
  <c r="I1152" i="14"/>
  <c r="L1152" i="14"/>
  <c r="M1152" i="14"/>
  <c r="AG1152" i="14" s="1"/>
  <c r="N1152" i="14"/>
  <c r="AH1152" i="14" s="1"/>
  <c r="U1152" i="14"/>
  <c r="V1152" i="14"/>
  <c r="W1152" i="14"/>
  <c r="X1152" i="14"/>
  <c r="I1153" i="14"/>
  <c r="L1153" i="14"/>
  <c r="M1153" i="14"/>
  <c r="AG1153" i="14" s="1"/>
  <c r="N1153" i="14"/>
  <c r="AH1153" i="14" s="1"/>
  <c r="U1153" i="14"/>
  <c r="V1153" i="14"/>
  <c r="W1153" i="14"/>
  <c r="X1153" i="14"/>
  <c r="I1154" i="14"/>
  <c r="L1154" i="14"/>
  <c r="M1154" i="14"/>
  <c r="AG1154" i="14" s="1"/>
  <c r="N1154" i="14"/>
  <c r="AH1154" i="14" s="1"/>
  <c r="U1154" i="14"/>
  <c r="V1154" i="14"/>
  <c r="W1154" i="14"/>
  <c r="X1154" i="14"/>
  <c r="I1155" i="14"/>
  <c r="L1155" i="14"/>
  <c r="M1155" i="14"/>
  <c r="AG1155" i="14" s="1"/>
  <c r="N1155" i="14"/>
  <c r="AH1155" i="14" s="1"/>
  <c r="U1155" i="14"/>
  <c r="V1155" i="14"/>
  <c r="W1155" i="14"/>
  <c r="X1155" i="14"/>
  <c r="I1156" i="14"/>
  <c r="L1156" i="14"/>
  <c r="M1156" i="14"/>
  <c r="AG1156" i="14" s="1"/>
  <c r="N1156" i="14"/>
  <c r="AH1156" i="14" s="1"/>
  <c r="U1156" i="14"/>
  <c r="V1156" i="14"/>
  <c r="W1156" i="14"/>
  <c r="X1156" i="14"/>
  <c r="I1157" i="14"/>
  <c r="L1157" i="14"/>
  <c r="M1157" i="14"/>
  <c r="AG1157" i="14" s="1"/>
  <c r="N1157" i="14"/>
  <c r="AH1157" i="14" s="1"/>
  <c r="U1157" i="14"/>
  <c r="V1157" i="14"/>
  <c r="W1157" i="14"/>
  <c r="X1157" i="14"/>
  <c r="I1158" i="14"/>
  <c r="L1158" i="14"/>
  <c r="M1158" i="14"/>
  <c r="AG1158" i="14" s="1"/>
  <c r="N1158" i="14"/>
  <c r="AH1158" i="14" s="1"/>
  <c r="U1158" i="14"/>
  <c r="V1158" i="14"/>
  <c r="W1158" i="14"/>
  <c r="X1158" i="14"/>
  <c r="I1159" i="14"/>
  <c r="L1159" i="14"/>
  <c r="M1159" i="14"/>
  <c r="AG1159" i="14" s="1"/>
  <c r="N1159" i="14"/>
  <c r="AH1159" i="14" s="1"/>
  <c r="U1159" i="14"/>
  <c r="V1159" i="14"/>
  <c r="W1159" i="14"/>
  <c r="X1159" i="14"/>
  <c r="I1160" i="14"/>
  <c r="L1160" i="14"/>
  <c r="M1160" i="14"/>
  <c r="AG1160" i="14" s="1"/>
  <c r="N1160" i="14"/>
  <c r="AH1160" i="14" s="1"/>
  <c r="U1160" i="14"/>
  <c r="V1160" i="14"/>
  <c r="W1160" i="14"/>
  <c r="X1160" i="14"/>
  <c r="I1161" i="14"/>
  <c r="L1161" i="14"/>
  <c r="M1161" i="14"/>
  <c r="AG1161" i="14" s="1"/>
  <c r="N1161" i="14"/>
  <c r="AH1161" i="14" s="1"/>
  <c r="U1161" i="14"/>
  <c r="V1161" i="14"/>
  <c r="W1161" i="14"/>
  <c r="X1161" i="14"/>
  <c r="I1162" i="14"/>
  <c r="L1162" i="14"/>
  <c r="M1162" i="14"/>
  <c r="AG1162" i="14" s="1"/>
  <c r="N1162" i="14"/>
  <c r="AH1162" i="14" s="1"/>
  <c r="U1162" i="14"/>
  <c r="V1162" i="14"/>
  <c r="W1162" i="14"/>
  <c r="X1162" i="14"/>
  <c r="I1163" i="14"/>
  <c r="L1163" i="14"/>
  <c r="M1163" i="14"/>
  <c r="AG1163" i="14" s="1"/>
  <c r="N1163" i="14"/>
  <c r="AH1163" i="14" s="1"/>
  <c r="U1163" i="14"/>
  <c r="V1163" i="14"/>
  <c r="W1163" i="14"/>
  <c r="X1163" i="14"/>
  <c r="I1164" i="14"/>
  <c r="L1164" i="14"/>
  <c r="M1164" i="14"/>
  <c r="AG1164" i="14" s="1"/>
  <c r="N1164" i="14"/>
  <c r="AH1164" i="14" s="1"/>
  <c r="U1164" i="14"/>
  <c r="V1164" i="14"/>
  <c r="W1164" i="14"/>
  <c r="X1164" i="14"/>
  <c r="I1165" i="14"/>
  <c r="L1165" i="14"/>
  <c r="M1165" i="14"/>
  <c r="AG1165" i="14" s="1"/>
  <c r="N1165" i="14"/>
  <c r="AH1165" i="14" s="1"/>
  <c r="U1165" i="14"/>
  <c r="V1165" i="14"/>
  <c r="W1165" i="14"/>
  <c r="X1165" i="14"/>
  <c r="I1166" i="14"/>
  <c r="L1166" i="14"/>
  <c r="M1166" i="14"/>
  <c r="AG1166" i="14" s="1"/>
  <c r="N1166" i="14"/>
  <c r="AH1166" i="14" s="1"/>
  <c r="U1166" i="14"/>
  <c r="V1166" i="14"/>
  <c r="W1166" i="14"/>
  <c r="X1166" i="14"/>
  <c r="I1167" i="14"/>
  <c r="L1167" i="14"/>
  <c r="M1167" i="14"/>
  <c r="AG1167" i="14" s="1"/>
  <c r="N1167" i="14"/>
  <c r="AH1167" i="14" s="1"/>
  <c r="U1167" i="14"/>
  <c r="V1167" i="14"/>
  <c r="W1167" i="14"/>
  <c r="X1167" i="14"/>
  <c r="I1168" i="14"/>
  <c r="L1168" i="14"/>
  <c r="M1168" i="14"/>
  <c r="AG1168" i="14" s="1"/>
  <c r="N1168" i="14"/>
  <c r="AH1168" i="14" s="1"/>
  <c r="U1168" i="14"/>
  <c r="V1168" i="14"/>
  <c r="W1168" i="14"/>
  <c r="X1168" i="14"/>
  <c r="I1169" i="14"/>
  <c r="L1169" i="14"/>
  <c r="M1169" i="14"/>
  <c r="AG1169" i="14" s="1"/>
  <c r="N1169" i="14"/>
  <c r="AH1169" i="14" s="1"/>
  <c r="U1169" i="14"/>
  <c r="V1169" i="14"/>
  <c r="W1169" i="14"/>
  <c r="X1169" i="14"/>
  <c r="I1170" i="14"/>
  <c r="L1170" i="14"/>
  <c r="M1170" i="14"/>
  <c r="AG1170" i="14" s="1"/>
  <c r="N1170" i="14"/>
  <c r="AH1170" i="14" s="1"/>
  <c r="U1170" i="14"/>
  <c r="V1170" i="14"/>
  <c r="W1170" i="14"/>
  <c r="X1170" i="14"/>
  <c r="I1171" i="14"/>
  <c r="K1171" i="14" s="1"/>
  <c r="L1171" i="14"/>
  <c r="M1171" i="14"/>
  <c r="AG1171" i="14" s="1"/>
  <c r="N1171" i="14"/>
  <c r="AH1171" i="14" s="1"/>
  <c r="U1171" i="14"/>
  <c r="V1171" i="14"/>
  <c r="W1171" i="14"/>
  <c r="X1171" i="14"/>
  <c r="I1172" i="14"/>
  <c r="L1172" i="14"/>
  <c r="M1172" i="14"/>
  <c r="AG1172" i="14" s="1"/>
  <c r="N1172" i="14"/>
  <c r="AH1172" i="14" s="1"/>
  <c r="U1172" i="14"/>
  <c r="V1172" i="14"/>
  <c r="W1172" i="14"/>
  <c r="X1172" i="14"/>
  <c r="I1173" i="14"/>
  <c r="L1173" i="14"/>
  <c r="M1173" i="14"/>
  <c r="AG1173" i="14" s="1"/>
  <c r="N1173" i="14"/>
  <c r="AH1173" i="14" s="1"/>
  <c r="U1173" i="14"/>
  <c r="V1173" i="14"/>
  <c r="W1173" i="14"/>
  <c r="X1173" i="14"/>
  <c r="I1174" i="14"/>
  <c r="L1174" i="14"/>
  <c r="M1174" i="14"/>
  <c r="AG1174" i="14" s="1"/>
  <c r="N1174" i="14"/>
  <c r="AH1174" i="14" s="1"/>
  <c r="U1174" i="14"/>
  <c r="V1174" i="14"/>
  <c r="W1174" i="14"/>
  <c r="X1174" i="14"/>
  <c r="I1175" i="14"/>
  <c r="K1175" i="14" s="1"/>
  <c r="L1175" i="14"/>
  <c r="M1175" i="14"/>
  <c r="AG1175" i="14" s="1"/>
  <c r="N1175" i="14"/>
  <c r="AH1175" i="14" s="1"/>
  <c r="U1175" i="14"/>
  <c r="V1175" i="14"/>
  <c r="W1175" i="14"/>
  <c r="X1175" i="14"/>
  <c r="I1176" i="14"/>
  <c r="K1176" i="14" s="1"/>
  <c r="L1176" i="14"/>
  <c r="M1176" i="14"/>
  <c r="AG1176" i="14" s="1"/>
  <c r="N1176" i="14"/>
  <c r="AH1176" i="14" s="1"/>
  <c r="U1176" i="14"/>
  <c r="V1176" i="14"/>
  <c r="W1176" i="14"/>
  <c r="X1176" i="14"/>
  <c r="I1177" i="14"/>
  <c r="L1177" i="14"/>
  <c r="M1177" i="14"/>
  <c r="AG1177" i="14" s="1"/>
  <c r="N1177" i="14"/>
  <c r="AH1177" i="14" s="1"/>
  <c r="U1177" i="14"/>
  <c r="V1177" i="14"/>
  <c r="W1177" i="14"/>
  <c r="X1177" i="14"/>
  <c r="I1178" i="14"/>
  <c r="K1178" i="14" s="1"/>
  <c r="L1178" i="14"/>
  <c r="M1178" i="14"/>
  <c r="AG1178" i="14" s="1"/>
  <c r="N1178" i="14"/>
  <c r="AH1178" i="14" s="1"/>
  <c r="U1178" i="14"/>
  <c r="V1178" i="14"/>
  <c r="W1178" i="14"/>
  <c r="X1178" i="14"/>
  <c r="I1179" i="14"/>
  <c r="L1179" i="14"/>
  <c r="M1179" i="14"/>
  <c r="AG1179" i="14" s="1"/>
  <c r="N1179" i="14"/>
  <c r="AH1179" i="14" s="1"/>
  <c r="U1179" i="14"/>
  <c r="V1179" i="14"/>
  <c r="W1179" i="14"/>
  <c r="X1179" i="14"/>
  <c r="I1180" i="14"/>
  <c r="K1180" i="14" s="1"/>
  <c r="L1180" i="14"/>
  <c r="M1180" i="14"/>
  <c r="AG1180" i="14" s="1"/>
  <c r="N1180" i="14"/>
  <c r="AH1180" i="14" s="1"/>
  <c r="U1180" i="14"/>
  <c r="V1180" i="14"/>
  <c r="W1180" i="14"/>
  <c r="X1180" i="14"/>
  <c r="I1181" i="14"/>
  <c r="K1181" i="14" s="1"/>
  <c r="L1181" i="14"/>
  <c r="M1181" i="14"/>
  <c r="AG1181" i="14" s="1"/>
  <c r="N1181" i="14"/>
  <c r="AH1181" i="14" s="1"/>
  <c r="U1181" i="14"/>
  <c r="V1181" i="14"/>
  <c r="W1181" i="14"/>
  <c r="X1181" i="14"/>
  <c r="I1182" i="14"/>
  <c r="L1182" i="14"/>
  <c r="M1182" i="14"/>
  <c r="AG1182" i="14" s="1"/>
  <c r="N1182" i="14"/>
  <c r="AH1182" i="14" s="1"/>
  <c r="U1182" i="14"/>
  <c r="V1182" i="14"/>
  <c r="W1182" i="14"/>
  <c r="X1182" i="14"/>
  <c r="I1183" i="14"/>
  <c r="L1183" i="14"/>
  <c r="M1183" i="14"/>
  <c r="AG1183" i="14" s="1"/>
  <c r="N1183" i="14"/>
  <c r="AH1183" i="14" s="1"/>
  <c r="U1183" i="14"/>
  <c r="V1183" i="14"/>
  <c r="W1183" i="14"/>
  <c r="X1183" i="14"/>
  <c r="I1184" i="14"/>
  <c r="K1184" i="14" s="1"/>
  <c r="L1184" i="14"/>
  <c r="M1184" i="14"/>
  <c r="AG1184" i="14" s="1"/>
  <c r="N1184" i="14"/>
  <c r="AH1184" i="14" s="1"/>
  <c r="U1184" i="14"/>
  <c r="V1184" i="14"/>
  <c r="W1184" i="14"/>
  <c r="X1184" i="14"/>
  <c r="I1185" i="14"/>
  <c r="K1185" i="14" s="1"/>
  <c r="L1185" i="14"/>
  <c r="M1185" i="14"/>
  <c r="AG1185" i="14" s="1"/>
  <c r="N1185" i="14"/>
  <c r="AH1185" i="14" s="1"/>
  <c r="U1185" i="14"/>
  <c r="V1185" i="14"/>
  <c r="W1185" i="14"/>
  <c r="X1185" i="14"/>
  <c r="I1186" i="14"/>
  <c r="L1186" i="14"/>
  <c r="M1186" i="14"/>
  <c r="AG1186" i="14" s="1"/>
  <c r="N1186" i="14"/>
  <c r="AH1186" i="14" s="1"/>
  <c r="U1186" i="14"/>
  <c r="V1186" i="14"/>
  <c r="W1186" i="14"/>
  <c r="X1186" i="14"/>
  <c r="L1187" i="14"/>
  <c r="M1187" i="14"/>
  <c r="AG1187" i="14" s="1"/>
  <c r="N1187" i="14"/>
  <c r="AH1187" i="14" s="1"/>
  <c r="U1187" i="14"/>
  <c r="V1187" i="14"/>
  <c r="W1187" i="14"/>
  <c r="X1187" i="14"/>
  <c r="I1188" i="14"/>
  <c r="K1188" i="14" s="1"/>
  <c r="L1188" i="14"/>
  <c r="M1188" i="14"/>
  <c r="AG1188" i="14" s="1"/>
  <c r="N1188" i="14"/>
  <c r="AH1188" i="14" s="1"/>
  <c r="U1188" i="14"/>
  <c r="V1188" i="14"/>
  <c r="W1188" i="14"/>
  <c r="X1188" i="14"/>
  <c r="I1189" i="14"/>
  <c r="L1189" i="14"/>
  <c r="M1189" i="14"/>
  <c r="AG1189" i="14" s="1"/>
  <c r="N1189" i="14"/>
  <c r="AH1189" i="14" s="1"/>
  <c r="U1189" i="14"/>
  <c r="V1189" i="14"/>
  <c r="W1189" i="14"/>
  <c r="X1189" i="14"/>
  <c r="I1190" i="14"/>
  <c r="K1190" i="14" s="1"/>
  <c r="L1190" i="14"/>
  <c r="M1190" i="14"/>
  <c r="AG1190" i="14" s="1"/>
  <c r="N1190" i="14"/>
  <c r="AH1190" i="14" s="1"/>
  <c r="U1190" i="14"/>
  <c r="V1190" i="14"/>
  <c r="W1190" i="14"/>
  <c r="X1190" i="14"/>
  <c r="I1191" i="14"/>
  <c r="K1191" i="14" s="1"/>
  <c r="L1191" i="14"/>
  <c r="M1191" i="14"/>
  <c r="AG1191" i="14" s="1"/>
  <c r="N1191" i="14"/>
  <c r="AH1191" i="14" s="1"/>
  <c r="U1191" i="14"/>
  <c r="V1191" i="14"/>
  <c r="W1191" i="14"/>
  <c r="X1191" i="14"/>
  <c r="I1192" i="14"/>
  <c r="K1192" i="14" s="1"/>
  <c r="L1192" i="14"/>
  <c r="M1192" i="14"/>
  <c r="AG1192" i="14" s="1"/>
  <c r="N1192" i="14"/>
  <c r="AH1192" i="14" s="1"/>
  <c r="U1192" i="14"/>
  <c r="V1192" i="14"/>
  <c r="W1192" i="14"/>
  <c r="X1192" i="14"/>
  <c r="I1193" i="14"/>
  <c r="K1193" i="14" s="1"/>
  <c r="L1193" i="14"/>
  <c r="M1193" i="14"/>
  <c r="AG1193" i="14" s="1"/>
  <c r="N1193" i="14"/>
  <c r="AH1193" i="14" s="1"/>
  <c r="U1193" i="14"/>
  <c r="V1193" i="14"/>
  <c r="W1193" i="14"/>
  <c r="X1193" i="14"/>
  <c r="I1194" i="14"/>
  <c r="K1194" i="14" s="1"/>
  <c r="L1194" i="14"/>
  <c r="M1194" i="14"/>
  <c r="AG1194" i="14" s="1"/>
  <c r="N1194" i="14"/>
  <c r="AH1194" i="14" s="1"/>
  <c r="U1194" i="14"/>
  <c r="V1194" i="14"/>
  <c r="W1194" i="14"/>
  <c r="X1194" i="14"/>
  <c r="I1195" i="14"/>
  <c r="K1195" i="14" s="1"/>
  <c r="L1195" i="14"/>
  <c r="M1195" i="14"/>
  <c r="AG1195" i="14" s="1"/>
  <c r="N1195" i="14"/>
  <c r="AH1195" i="14" s="1"/>
  <c r="U1195" i="14"/>
  <c r="V1195" i="14"/>
  <c r="W1195" i="14"/>
  <c r="X1195" i="14"/>
  <c r="I1196" i="14"/>
  <c r="K1196" i="14" s="1"/>
  <c r="L1196" i="14"/>
  <c r="M1196" i="14"/>
  <c r="AG1196" i="14" s="1"/>
  <c r="N1196" i="14"/>
  <c r="AH1196" i="14" s="1"/>
  <c r="U1196" i="14"/>
  <c r="V1196" i="14"/>
  <c r="W1196" i="14"/>
  <c r="X1196" i="14"/>
  <c r="I1197" i="14"/>
  <c r="K1197" i="14" s="1"/>
  <c r="L1197" i="14"/>
  <c r="M1197" i="14"/>
  <c r="AG1197" i="14" s="1"/>
  <c r="N1197" i="14"/>
  <c r="AH1197" i="14" s="1"/>
  <c r="U1197" i="14"/>
  <c r="V1197" i="14"/>
  <c r="W1197" i="14"/>
  <c r="X1197" i="14"/>
  <c r="I1198" i="14"/>
  <c r="K1198" i="14" s="1"/>
  <c r="L1198" i="14"/>
  <c r="M1198" i="14"/>
  <c r="AG1198" i="14" s="1"/>
  <c r="N1198" i="14"/>
  <c r="AH1198" i="14" s="1"/>
  <c r="U1198" i="14"/>
  <c r="V1198" i="14"/>
  <c r="W1198" i="14"/>
  <c r="X1198" i="14"/>
  <c r="I1199" i="14"/>
  <c r="K1199" i="14" s="1"/>
  <c r="L1199" i="14"/>
  <c r="M1199" i="14"/>
  <c r="AG1199" i="14" s="1"/>
  <c r="N1199" i="14"/>
  <c r="AH1199" i="14" s="1"/>
  <c r="U1199" i="14"/>
  <c r="V1199" i="14"/>
  <c r="W1199" i="14"/>
  <c r="X1199" i="14"/>
  <c r="I1200" i="14"/>
  <c r="K1200" i="14" s="1"/>
  <c r="L1200" i="14"/>
  <c r="M1200" i="14"/>
  <c r="AG1200" i="14" s="1"/>
  <c r="N1200" i="14"/>
  <c r="AH1200" i="14" s="1"/>
  <c r="U1200" i="14"/>
  <c r="V1200" i="14"/>
  <c r="W1200" i="14"/>
  <c r="X1200" i="14"/>
  <c r="I1201" i="14"/>
  <c r="K1201" i="14" s="1"/>
  <c r="L1201" i="14"/>
  <c r="M1201" i="14"/>
  <c r="AG1201" i="14" s="1"/>
  <c r="N1201" i="14"/>
  <c r="AH1201" i="14" s="1"/>
  <c r="U1201" i="14"/>
  <c r="V1201" i="14"/>
  <c r="W1201" i="14"/>
  <c r="X1201" i="14"/>
  <c r="I1202" i="14"/>
  <c r="L1202" i="14"/>
  <c r="M1202" i="14"/>
  <c r="AG1202" i="14" s="1"/>
  <c r="N1202" i="14"/>
  <c r="AH1202" i="14" s="1"/>
  <c r="U1202" i="14"/>
  <c r="V1202" i="14"/>
  <c r="W1202" i="14"/>
  <c r="X1202" i="14"/>
  <c r="I1203" i="14"/>
  <c r="K1203" i="14" s="1"/>
  <c r="L1203" i="14"/>
  <c r="M1203" i="14"/>
  <c r="AG1203" i="14" s="1"/>
  <c r="N1203" i="14"/>
  <c r="AH1203" i="14" s="1"/>
  <c r="U1203" i="14"/>
  <c r="V1203" i="14"/>
  <c r="W1203" i="14"/>
  <c r="X1203" i="14"/>
  <c r="I1204" i="14"/>
  <c r="K1204" i="14" s="1"/>
  <c r="L1204" i="14"/>
  <c r="M1204" i="14"/>
  <c r="AG1204" i="14" s="1"/>
  <c r="N1204" i="14"/>
  <c r="AH1204" i="14" s="1"/>
  <c r="U1204" i="14"/>
  <c r="V1204" i="14"/>
  <c r="W1204" i="14"/>
  <c r="X1204" i="14"/>
  <c r="I1205" i="14"/>
  <c r="L1205" i="14"/>
  <c r="M1205" i="14"/>
  <c r="AG1205" i="14" s="1"/>
  <c r="N1205" i="14"/>
  <c r="AH1205" i="14" s="1"/>
  <c r="U1205" i="14"/>
  <c r="V1205" i="14"/>
  <c r="W1205" i="14"/>
  <c r="X1205" i="14"/>
  <c r="I1206" i="14"/>
  <c r="K1206" i="14" s="1"/>
  <c r="L1206" i="14"/>
  <c r="M1206" i="14"/>
  <c r="AG1206" i="14" s="1"/>
  <c r="N1206" i="14"/>
  <c r="AH1206" i="14" s="1"/>
  <c r="U1206" i="14"/>
  <c r="V1206" i="14"/>
  <c r="W1206" i="14"/>
  <c r="X1206" i="14"/>
  <c r="I1207" i="14"/>
  <c r="L1207" i="14"/>
  <c r="M1207" i="14"/>
  <c r="AG1207" i="14" s="1"/>
  <c r="N1207" i="14"/>
  <c r="AH1207" i="14" s="1"/>
  <c r="U1207" i="14"/>
  <c r="V1207" i="14"/>
  <c r="W1207" i="14"/>
  <c r="X1207" i="14"/>
  <c r="L1208" i="14"/>
  <c r="M1208" i="14"/>
  <c r="AG1208" i="14" s="1"/>
  <c r="N1208" i="14"/>
  <c r="AH1208" i="14" s="1"/>
  <c r="U1208" i="14"/>
  <c r="V1208" i="14"/>
  <c r="W1208" i="14"/>
  <c r="X1208" i="14"/>
  <c r="I1209" i="14"/>
  <c r="L1209" i="14"/>
  <c r="M1209" i="14"/>
  <c r="AG1209" i="14" s="1"/>
  <c r="N1209" i="14"/>
  <c r="AH1209" i="14" s="1"/>
  <c r="U1209" i="14"/>
  <c r="V1209" i="14"/>
  <c r="W1209" i="14"/>
  <c r="X1209" i="14"/>
  <c r="I1210" i="14"/>
  <c r="K1210" i="14" s="1"/>
  <c r="L1210" i="14"/>
  <c r="M1210" i="14"/>
  <c r="AG1210" i="14" s="1"/>
  <c r="N1210" i="14"/>
  <c r="AH1210" i="14" s="1"/>
  <c r="U1210" i="14"/>
  <c r="V1210" i="14"/>
  <c r="W1210" i="14"/>
  <c r="X1210" i="14"/>
  <c r="I1211" i="14"/>
  <c r="L1211" i="14"/>
  <c r="M1211" i="14"/>
  <c r="AG1211" i="14" s="1"/>
  <c r="N1211" i="14"/>
  <c r="AH1211" i="14" s="1"/>
  <c r="U1211" i="14"/>
  <c r="V1211" i="14"/>
  <c r="W1211" i="14"/>
  <c r="X1211" i="14"/>
  <c r="I1212" i="14"/>
  <c r="K1212" i="14" s="1"/>
  <c r="L1212" i="14"/>
  <c r="M1212" i="14"/>
  <c r="AG1212" i="14" s="1"/>
  <c r="N1212" i="14"/>
  <c r="AH1212" i="14" s="1"/>
  <c r="U1212" i="14"/>
  <c r="V1212" i="14"/>
  <c r="W1212" i="14"/>
  <c r="X1212" i="14"/>
  <c r="I1213" i="14"/>
  <c r="K1213" i="14" s="1"/>
  <c r="L1213" i="14"/>
  <c r="M1213" i="14"/>
  <c r="AG1213" i="14" s="1"/>
  <c r="N1213" i="14"/>
  <c r="AH1213" i="14" s="1"/>
  <c r="U1213" i="14"/>
  <c r="V1213" i="14"/>
  <c r="W1213" i="14"/>
  <c r="X1213" i="14"/>
  <c r="I1214" i="14"/>
  <c r="K1214" i="14" s="1"/>
  <c r="L1214" i="14"/>
  <c r="M1214" i="14"/>
  <c r="AG1214" i="14" s="1"/>
  <c r="N1214" i="14"/>
  <c r="AH1214" i="14" s="1"/>
  <c r="U1214" i="14"/>
  <c r="V1214" i="14"/>
  <c r="W1214" i="14"/>
  <c r="X1214" i="14"/>
  <c r="I1215" i="14"/>
  <c r="K1215" i="14" s="1"/>
  <c r="L1215" i="14"/>
  <c r="M1215" i="14"/>
  <c r="AG1215" i="14" s="1"/>
  <c r="N1215" i="14"/>
  <c r="AH1215" i="14" s="1"/>
  <c r="U1215" i="14"/>
  <c r="V1215" i="14"/>
  <c r="W1215" i="14"/>
  <c r="X1215" i="14"/>
  <c r="I1216" i="14"/>
  <c r="K1216" i="14" s="1"/>
  <c r="L1216" i="14"/>
  <c r="M1216" i="14"/>
  <c r="AG1216" i="14" s="1"/>
  <c r="N1216" i="14"/>
  <c r="AH1216" i="14" s="1"/>
  <c r="U1216" i="14"/>
  <c r="V1216" i="14"/>
  <c r="W1216" i="14"/>
  <c r="X1216" i="14"/>
  <c r="I1217" i="14"/>
  <c r="L1217" i="14"/>
  <c r="M1217" i="14"/>
  <c r="AG1217" i="14" s="1"/>
  <c r="N1217" i="14"/>
  <c r="AH1217" i="14" s="1"/>
  <c r="U1217" i="14"/>
  <c r="V1217" i="14"/>
  <c r="W1217" i="14"/>
  <c r="X1217" i="14"/>
  <c r="I1218" i="14"/>
  <c r="L1218" i="14"/>
  <c r="M1218" i="14"/>
  <c r="AG1218" i="14" s="1"/>
  <c r="N1218" i="14"/>
  <c r="AH1218" i="14" s="1"/>
  <c r="U1218" i="14"/>
  <c r="V1218" i="14"/>
  <c r="W1218" i="14"/>
  <c r="X1218" i="14"/>
  <c r="I1219" i="14"/>
  <c r="K1219" i="14" s="1"/>
  <c r="L1219" i="14"/>
  <c r="M1219" i="14"/>
  <c r="AG1219" i="14" s="1"/>
  <c r="N1219" i="14"/>
  <c r="AH1219" i="14" s="1"/>
  <c r="U1219" i="14"/>
  <c r="V1219" i="14"/>
  <c r="W1219" i="14"/>
  <c r="X1219" i="14"/>
  <c r="I1220" i="14"/>
  <c r="K1220" i="14" s="1"/>
  <c r="L1220" i="14"/>
  <c r="M1220" i="14"/>
  <c r="AG1220" i="14" s="1"/>
  <c r="N1220" i="14"/>
  <c r="AH1220" i="14" s="1"/>
  <c r="U1220" i="14"/>
  <c r="V1220" i="14"/>
  <c r="W1220" i="14"/>
  <c r="X1220" i="14"/>
  <c r="I1221" i="14"/>
  <c r="K1221" i="14" s="1"/>
  <c r="L1221" i="14"/>
  <c r="M1221" i="14"/>
  <c r="AG1221" i="14" s="1"/>
  <c r="N1221" i="14"/>
  <c r="AH1221" i="14" s="1"/>
  <c r="U1221" i="14"/>
  <c r="V1221" i="14"/>
  <c r="W1221" i="14"/>
  <c r="X1221" i="14"/>
  <c r="I1222" i="14"/>
  <c r="K1222" i="14" s="1"/>
  <c r="L1222" i="14"/>
  <c r="M1222" i="14"/>
  <c r="AG1222" i="14" s="1"/>
  <c r="N1222" i="14"/>
  <c r="AH1222" i="14" s="1"/>
  <c r="U1222" i="14"/>
  <c r="V1222" i="14"/>
  <c r="W1222" i="14"/>
  <c r="X1222" i="14"/>
  <c r="I1223" i="14"/>
  <c r="K1223" i="14" s="1"/>
  <c r="L1223" i="14"/>
  <c r="M1223" i="14"/>
  <c r="AG1223" i="14" s="1"/>
  <c r="N1223" i="14"/>
  <c r="AH1223" i="14" s="1"/>
  <c r="U1223" i="14"/>
  <c r="V1223" i="14"/>
  <c r="W1223" i="14"/>
  <c r="X1223" i="14"/>
  <c r="I1224" i="14"/>
  <c r="K1224" i="14" s="1"/>
  <c r="L1224" i="14"/>
  <c r="M1224" i="14"/>
  <c r="AG1224" i="14" s="1"/>
  <c r="N1224" i="14"/>
  <c r="AH1224" i="14" s="1"/>
  <c r="U1224" i="14"/>
  <c r="V1224" i="14"/>
  <c r="W1224" i="14"/>
  <c r="X1224" i="14"/>
  <c r="I1225" i="14"/>
  <c r="K1225" i="14" s="1"/>
  <c r="L1225" i="14"/>
  <c r="M1225" i="14"/>
  <c r="AG1225" i="14" s="1"/>
  <c r="N1225" i="14"/>
  <c r="AH1225" i="14" s="1"/>
  <c r="U1225" i="14"/>
  <c r="V1225" i="14"/>
  <c r="W1225" i="14"/>
  <c r="X1225" i="14"/>
  <c r="I1226" i="14"/>
  <c r="K1226" i="14" s="1"/>
  <c r="L1226" i="14"/>
  <c r="M1226" i="14"/>
  <c r="AG1226" i="14" s="1"/>
  <c r="N1226" i="14"/>
  <c r="AH1226" i="14" s="1"/>
  <c r="U1226" i="14"/>
  <c r="V1226" i="14"/>
  <c r="W1226" i="14"/>
  <c r="X1226" i="14"/>
  <c r="I1227" i="14"/>
  <c r="K1227" i="14" s="1"/>
  <c r="L1227" i="14"/>
  <c r="M1227" i="14"/>
  <c r="AG1227" i="14" s="1"/>
  <c r="N1227" i="14"/>
  <c r="AH1227" i="14" s="1"/>
  <c r="U1227" i="14"/>
  <c r="V1227" i="14"/>
  <c r="W1227" i="14"/>
  <c r="X1227" i="14"/>
  <c r="I1228" i="14"/>
  <c r="J1228" i="14" s="1"/>
  <c r="L1228" i="14"/>
  <c r="M1228" i="14"/>
  <c r="AG1228" i="14" s="1"/>
  <c r="N1228" i="14"/>
  <c r="AH1228" i="14" s="1"/>
  <c r="U1228" i="14"/>
  <c r="V1228" i="14"/>
  <c r="W1228" i="14"/>
  <c r="X1228" i="14"/>
  <c r="I1229" i="14"/>
  <c r="K1229" i="14" s="1"/>
  <c r="L1229" i="14"/>
  <c r="M1229" i="14"/>
  <c r="AG1229" i="14" s="1"/>
  <c r="N1229" i="14"/>
  <c r="AH1229" i="14" s="1"/>
  <c r="U1229" i="14"/>
  <c r="V1229" i="14"/>
  <c r="W1229" i="14"/>
  <c r="X1229" i="14"/>
  <c r="I1230" i="14"/>
  <c r="J1230" i="14" s="1"/>
  <c r="L1230" i="14"/>
  <c r="M1230" i="14"/>
  <c r="AG1230" i="14" s="1"/>
  <c r="N1230" i="14"/>
  <c r="AH1230" i="14" s="1"/>
  <c r="U1230" i="14"/>
  <c r="V1230" i="14"/>
  <c r="W1230" i="14"/>
  <c r="X1230" i="14"/>
  <c r="I1231" i="14"/>
  <c r="J1231" i="14" s="1"/>
  <c r="L1231" i="14"/>
  <c r="M1231" i="14"/>
  <c r="AG1231" i="14" s="1"/>
  <c r="N1231" i="14"/>
  <c r="AH1231" i="14" s="1"/>
  <c r="U1231" i="14"/>
  <c r="V1231" i="14"/>
  <c r="W1231" i="14"/>
  <c r="X1231" i="14"/>
  <c r="I1232" i="14"/>
  <c r="L1232" i="14"/>
  <c r="M1232" i="14"/>
  <c r="AG1232" i="14" s="1"/>
  <c r="N1232" i="14"/>
  <c r="AH1232" i="14" s="1"/>
  <c r="U1232" i="14"/>
  <c r="V1232" i="14"/>
  <c r="W1232" i="14"/>
  <c r="X1232" i="14"/>
  <c r="I1233" i="14"/>
  <c r="J1233" i="14" s="1"/>
  <c r="L1233" i="14"/>
  <c r="M1233" i="14"/>
  <c r="AG1233" i="14" s="1"/>
  <c r="N1233" i="14"/>
  <c r="AH1233" i="14" s="1"/>
  <c r="U1233" i="14"/>
  <c r="V1233" i="14"/>
  <c r="W1233" i="14"/>
  <c r="X1233" i="14"/>
  <c r="I1234" i="14"/>
  <c r="L1234" i="14"/>
  <c r="M1234" i="14"/>
  <c r="AG1234" i="14" s="1"/>
  <c r="N1234" i="14"/>
  <c r="AH1234" i="14" s="1"/>
  <c r="U1234" i="14"/>
  <c r="V1234" i="14"/>
  <c r="W1234" i="14"/>
  <c r="X1234" i="14"/>
  <c r="I1235" i="14"/>
  <c r="K1235" i="14" s="1"/>
  <c r="L1235" i="14"/>
  <c r="M1235" i="14"/>
  <c r="AG1235" i="14" s="1"/>
  <c r="N1235" i="14"/>
  <c r="AH1235" i="14" s="1"/>
  <c r="U1235" i="14"/>
  <c r="V1235" i="14"/>
  <c r="W1235" i="14"/>
  <c r="X1235" i="14"/>
  <c r="I1236" i="14"/>
  <c r="L1236" i="14"/>
  <c r="M1236" i="14"/>
  <c r="AG1236" i="14" s="1"/>
  <c r="N1236" i="14"/>
  <c r="AH1236" i="14" s="1"/>
  <c r="U1236" i="14"/>
  <c r="V1236" i="14"/>
  <c r="W1236" i="14"/>
  <c r="X1236" i="14"/>
  <c r="I1237" i="14"/>
  <c r="L1237" i="14"/>
  <c r="M1237" i="14"/>
  <c r="AG1237" i="14" s="1"/>
  <c r="N1237" i="14"/>
  <c r="AH1237" i="14" s="1"/>
  <c r="U1237" i="14"/>
  <c r="V1237" i="14"/>
  <c r="W1237" i="14"/>
  <c r="X1237" i="14"/>
  <c r="I1238" i="14"/>
  <c r="J1238" i="14" s="1"/>
  <c r="L1238" i="14"/>
  <c r="M1238" i="14"/>
  <c r="AG1238" i="14" s="1"/>
  <c r="N1238" i="14"/>
  <c r="AH1238" i="14" s="1"/>
  <c r="U1238" i="14"/>
  <c r="V1238" i="14"/>
  <c r="W1238" i="14"/>
  <c r="X1238" i="14"/>
  <c r="I1239" i="14"/>
  <c r="K1239" i="14" s="1"/>
  <c r="L1239" i="14"/>
  <c r="M1239" i="14"/>
  <c r="AG1239" i="14" s="1"/>
  <c r="N1239" i="14"/>
  <c r="AH1239" i="14" s="1"/>
  <c r="U1239" i="14"/>
  <c r="V1239" i="14"/>
  <c r="W1239" i="14"/>
  <c r="X1239" i="14"/>
  <c r="I1240" i="14"/>
  <c r="L1240" i="14"/>
  <c r="M1240" i="14"/>
  <c r="AG1240" i="14" s="1"/>
  <c r="N1240" i="14"/>
  <c r="AH1240" i="14" s="1"/>
  <c r="U1240" i="14"/>
  <c r="V1240" i="14"/>
  <c r="W1240" i="14"/>
  <c r="X1240" i="14"/>
  <c r="I1241" i="14"/>
  <c r="J1241" i="14" s="1"/>
  <c r="L1241" i="14"/>
  <c r="M1241" i="14"/>
  <c r="AG1241" i="14" s="1"/>
  <c r="N1241" i="14"/>
  <c r="AH1241" i="14" s="1"/>
  <c r="U1241" i="14"/>
  <c r="V1241" i="14"/>
  <c r="W1241" i="14"/>
  <c r="X1241" i="14"/>
  <c r="I1242" i="14"/>
  <c r="J1242" i="14" s="1"/>
  <c r="L1242" i="14"/>
  <c r="M1242" i="14"/>
  <c r="AG1242" i="14" s="1"/>
  <c r="N1242" i="14"/>
  <c r="AH1242" i="14" s="1"/>
  <c r="U1242" i="14"/>
  <c r="V1242" i="14"/>
  <c r="W1242" i="14"/>
  <c r="X1242" i="14"/>
  <c r="I1243" i="14"/>
  <c r="K1243" i="14" s="1"/>
  <c r="L1243" i="14"/>
  <c r="M1243" i="14"/>
  <c r="AG1243" i="14" s="1"/>
  <c r="N1243" i="14"/>
  <c r="AH1243" i="14" s="1"/>
  <c r="U1243" i="14"/>
  <c r="V1243" i="14"/>
  <c r="W1243" i="14"/>
  <c r="X1243" i="14"/>
  <c r="I1244" i="14"/>
  <c r="L1244" i="14"/>
  <c r="M1244" i="14"/>
  <c r="AG1244" i="14" s="1"/>
  <c r="N1244" i="14"/>
  <c r="AH1244" i="14" s="1"/>
  <c r="U1244" i="14"/>
  <c r="V1244" i="14"/>
  <c r="W1244" i="14"/>
  <c r="X1244" i="14"/>
  <c r="I1245" i="14"/>
  <c r="J1245" i="14" s="1"/>
  <c r="L1245" i="14"/>
  <c r="M1245" i="14"/>
  <c r="AG1245" i="14" s="1"/>
  <c r="N1245" i="14"/>
  <c r="AH1245" i="14" s="1"/>
  <c r="U1245" i="14"/>
  <c r="V1245" i="14"/>
  <c r="W1245" i="14"/>
  <c r="X1245" i="14"/>
  <c r="I1246" i="14"/>
  <c r="L1246" i="14"/>
  <c r="M1246" i="14"/>
  <c r="AG1246" i="14" s="1"/>
  <c r="N1246" i="14"/>
  <c r="AH1246" i="14" s="1"/>
  <c r="U1246" i="14"/>
  <c r="V1246" i="14"/>
  <c r="W1246" i="14"/>
  <c r="X1246" i="14"/>
  <c r="I1247" i="14"/>
  <c r="L1247" i="14"/>
  <c r="M1247" i="14"/>
  <c r="AG1247" i="14" s="1"/>
  <c r="N1247" i="14"/>
  <c r="AH1247" i="14" s="1"/>
  <c r="U1247" i="14"/>
  <c r="V1247" i="14"/>
  <c r="W1247" i="14"/>
  <c r="X1247" i="14"/>
  <c r="I1248" i="14"/>
  <c r="L1248" i="14"/>
  <c r="M1248" i="14"/>
  <c r="AG1248" i="14" s="1"/>
  <c r="N1248" i="14"/>
  <c r="AH1248" i="14" s="1"/>
  <c r="U1248" i="14"/>
  <c r="V1248" i="14"/>
  <c r="W1248" i="14"/>
  <c r="X1248" i="14"/>
  <c r="I1249" i="14"/>
  <c r="J1249" i="14" s="1"/>
  <c r="L1249" i="14"/>
  <c r="M1249" i="14"/>
  <c r="AG1249" i="14" s="1"/>
  <c r="N1249" i="14"/>
  <c r="AH1249" i="14" s="1"/>
  <c r="U1249" i="14"/>
  <c r="V1249" i="14"/>
  <c r="W1249" i="14"/>
  <c r="X1249" i="14"/>
  <c r="I1250" i="14"/>
  <c r="L1250" i="14"/>
  <c r="M1250" i="14"/>
  <c r="AG1250" i="14" s="1"/>
  <c r="N1250" i="14"/>
  <c r="AH1250" i="14" s="1"/>
  <c r="U1250" i="14"/>
  <c r="V1250" i="14"/>
  <c r="W1250" i="14"/>
  <c r="X1250" i="14"/>
  <c r="I1251" i="14"/>
  <c r="K1251" i="14" s="1"/>
  <c r="L1251" i="14"/>
  <c r="M1251" i="14"/>
  <c r="AG1251" i="14" s="1"/>
  <c r="N1251" i="14"/>
  <c r="AH1251" i="14" s="1"/>
  <c r="U1251" i="14"/>
  <c r="V1251" i="14"/>
  <c r="W1251" i="14"/>
  <c r="X1251" i="14"/>
  <c r="I1252" i="14"/>
  <c r="L1252" i="14"/>
  <c r="M1252" i="14"/>
  <c r="AG1252" i="14" s="1"/>
  <c r="N1252" i="14"/>
  <c r="AH1252" i="14" s="1"/>
  <c r="U1252" i="14"/>
  <c r="V1252" i="14"/>
  <c r="W1252" i="14"/>
  <c r="X1252" i="14"/>
  <c r="I1253" i="14"/>
  <c r="J1253" i="14" s="1"/>
  <c r="L1253" i="14"/>
  <c r="M1253" i="14"/>
  <c r="AG1253" i="14" s="1"/>
  <c r="N1253" i="14"/>
  <c r="AH1253" i="14" s="1"/>
  <c r="U1253" i="14"/>
  <c r="V1253" i="14"/>
  <c r="W1253" i="14"/>
  <c r="X1253" i="14"/>
  <c r="I1254" i="14"/>
  <c r="K1254" i="14" s="1"/>
  <c r="L1254" i="14"/>
  <c r="M1254" i="14"/>
  <c r="AG1254" i="14" s="1"/>
  <c r="N1254" i="14"/>
  <c r="AH1254" i="14" s="1"/>
  <c r="U1254" i="14"/>
  <c r="V1254" i="14"/>
  <c r="W1254" i="14"/>
  <c r="X1254" i="14"/>
  <c r="I1255" i="14"/>
  <c r="K1255" i="14" s="1"/>
  <c r="L1255" i="14"/>
  <c r="M1255" i="14"/>
  <c r="AG1255" i="14" s="1"/>
  <c r="N1255" i="14"/>
  <c r="AH1255" i="14" s="1"/>
  <c r="U1255" i="14"/>
  <c r="V1255" i="14"/>
  <c r="W1255" i="14"/>
  <c r="X1255" i="14"/>
  <c r="I1256" i="14"/>
  <c r="L1256" i="14"/>
  <c r="M1256" i="14"/>
  <c r="AG1256" i="14" s="1"/>
  <c r="N1256" i="14"/>
  <c r="AH1256" i="14" s="1"/>
  <c r="U1256" i="14"/>
  <c r="V1256" i="14"/>
  <c r="W1256" i="14"/>
  <c r="X1256" i="14"/>
  <c r="I1257" i="14"/>
  <c r="J1257" i="14" s="1"/>
  <c r="L1257" i="14"/>
  <c r="M1257" i="14"/>
  <c r="AG1257" i="14" s="1"/>
  <c r="N1257" i="14"/>
  <c r="AH1257" i="14" s="1"/>
  <c r="U1257" i="14"/>
  <c r="V1257" i="14"/>
  <c r="W1257" i="14"/>
  <c r="X1257" i="14"/>
  <c r="I1258" i="14"/>
  <c r="L1258" i="14"/>
  <c r="M1258" i="14"/>
  <c r="AG1258" i="14" s="1"/>
  <c r="N1258" i="14"/>
  <c r="AH1258" i="14" s="1"/>
  <c r="U1258" i="14"/>
  <c r="V1258" i="14"/>
  <c r="W1258" i="14"/>
  <c r="X1258" i="14"/>
  <c r="I1259" i="14"/>
  <c r="K1259" i="14" s="1"/>
  <c r="L1259" i="14"/>
  <c r="M1259" i="14"/>
  <c r="AG1259" i="14" s="1"/>
  <c r="N1259" i="14"/>
  <c r="AH1259" i="14" s="1"/>
  <c r="U1259" i="14"/>
  <c r="V1259" i="14"/>
  <c r="W1259" i="14"/>
  <c r="X1259" i="14"/>
  <c r="I1260" i="14"/>
  <c r="L1260" i="14"/>
  <c r="M1260" i="14"/>
  <c r="AG1260" i="14" s="1"/>
  <c r="N1260" i="14"/>
  <c r="AH1260" i="14" s="1"/>
  <c r="U1260" i="14"/>
  <c r="V1260" i="14"/>
  <c r="W1260" i="14"/>
  <c r="X1260" i="14"/>
  <c r="I1261" i="14"/>
  <c r="J1261" i="14" s="1"/>
  <c r="L1261" i="14"/>
  <c r="M1261" i="14"/>
  <c r="AG1261" i="14" s="1"/>
  <c r="N1261" i="14"/>
  <c r="AH1261" i="14" s="1"/>
  <c r="U1261" i="14"/>
  <c r="V1261" i="14"/>
  <c r="W1261" i="14"/>
  <c r="X1261" i="14"/>
  <c r="I1262" i="14"/>
  <c r="J1262" i="14" s="1"/>
  <c r="L1262" i="14"/>
  <c r="M1262" i="14"/>
  <c r="AG1262" i="14" s="1"/>
  <c r="N1262" i="14"/>
  <c r="AH1262" i="14" s="1"/>
  <c r="U1262" i="14"/>
  <c r="V1262" i="14"/>
  <c r="W1262" i="14"/>
  <c r="X1262" i="14"/>
  <c r="I1263" i="14"/>
  <c r="L1263" i="14"/>
  <c r="M1263" i="14"/>
  <c r="AG1263" i="14" s="1"/>
  <c r="N1263" i="14"/>
  <c r="AH1263" i="14" s="1"/>
  <c r="U1263" i="14"/>
  <c r="V1263" i="14"/>
  <c r="W1263" i="14"/>
  <c r="X1263" i="14"/>
  <c r="I1264" i="14"/>
  <c r="L1264" i="14"/>
  <c r="M1264" i="14"/>
  <c r="AG1264" i="14" s="1"/>
  <c r="N1264" i="14"/>
  <c r="AH1264" i="14" s="1"/>
  <c r="U1264" i="14"/>
  <c r="V1264" i="14"/>
  <c r="W1264" i="14"/>
  <c r="X1264" i="14"/>
  <c r="I1265" i="14"/>
  <c r="J1265" i="14" s="1"/>
  <c r="L1265" i="14"/>
  <c r="M1265" i="14"/>
  <c r="AG1265" i="14" s="1"/>
  <c r="N1265" i="14"/>
  <c r="AH1265" i="14" s="1"/>
  <c r="U1265" i="14"/>
  <c r="V1265" i="14"/>
  <c r="W1265" i="14"/>
  <c r="X1265" i="14"/>
  <c r="I1266" i="14"/>
  <c r="J1266" i="14" s="1"/>
  <c r="L1266" i="14"/>
  <c r="M1266" i="14"/>
  <c r="AG1266" i="14" s="1"/>
  <c r="N1266" i="14"/>
  <c r="AH1266" i="14" s="1"/>
  <c r="U1266" i="14"/>
  <c r="V1266" i="14"/>
  <c r="W1266" i="14"/>
  <c r="X1266" i="14"/>
  <c r="I1267" i="14"/>
  <c r="K1267" i="14" s="1"/>
  <c r="L1267" i="14"/>
  <c r="M1267" i="14"/>
  <c r="AG1267" i="14" s="1"/>
  <c r="N1267" i="14"/>
  <c r="AH1267" i="14" s="1"/>
  <c r="U1267" i="14"/>
  <c r="V1267" i="14"/>
  <c r="W1267" i="14"/>
  <c r="X1267" i="14"/>
  <c r="I1268" i="14"/>
  <c r="L1268" i="14"/>
  <c r="M1268" i="14"/>
  <c r="AG1268" i="14" s="1"/>
  <c r="N1268" i="14"/>
  <c r="AH1268" i="14" s="1"/>
  <c r="U1268" i="14"/>
  <c r="V1268" i="14"/>
  <c r="W1268" i="14"/>
  <c r="X1268" i="14"/>
  <c r="I1269" i="14"/>
  <c r="J1269" i="14" s="1"/>
  <c r="L1269" i="14"/>
  <c r="M1269" i="14"/>
  <c r="AG1269" i="14" s="1"/>
  <c r="N1269" i="14"/>
  <c r="AH1269" i="14" s="1"/>
  <c r="U1269" i="14"/>
  <c r="V1269" i="14"/>
  <c r="W1269" i="14"/>
  <c r="X1269" i="14"/>
  <c r="I1270" i="14"/>
  <c r="J1270" i="14" s="1"/>
  <c r="L1270" i="14"/>
  <c r="M1270" i="14"/>
  <c r="AG1270" i="14" s="1"/>
  <c r="N1270" i="14"/>
  <c r="AH1270" i="14" s="1"/>
  <c r="U1270" i="14"/>
  <c r="V1270" i="14"/>
  <c r="W1270" i="14"/>
  <c r="X1270" i="14"/>
  <c r="I1271" i="14"/>
  <c r="L1271" i="14"/>
  <c r="M1271" i="14"/>
  <c r="AG1271" i="14" s="1"/>
  <c r="N1271" i="14"/>
  <c r="AH1271" i="14" s="1"/>
  <c r="U1271" i="14"/>
  <c r="V1271" i="14"/>
  <c r="W1271" i="14"/>
  <c r="X1271" i="14"/>
  <c r="I1272" i="14"/>
  <c r="L1272" i="14"/>
  <c r="M1272" i="14"/>
  <c r="AG1272" i="14" s="1"/>
  <c r="N1272" i="14"/>
  <c r="AH1272" i="14" s="1"/>
  <c r="U1272" i="14"/>
  <c r="V1272" i="14"/>
  <c r="W1272" i="14"/>
  <c r="X1272" i="14"/>
  <c r="I1273" i="14"/>
  <c r="L1273" i="14"/>
  <c r="M1273" i="14"/>
  <c r="AG1273" i="14" s="1"/>
  <c r="N1273" i="14"/>
  <c r="AH1273" i="14" s="1"/>
  <c r="U1273" i="14"/>
  <c r="V1273" i="14"/>
  <c r="W1273" i="14"/>
  <c r="X1273" i="14"/>
  <c r="I1274" i="14"/>
  <c r="K1274" i="14" s="1"/>
  <c r="L1274" i="14"/>
  <c r="M1274" i="14"/>
  <c r="AG1274" i="14" s="1"/>
  <c r="N1274" i="14"/>
  <c r="AH1274" i="14" s="1"/>
  <c r="U1274" i="14"/>
  <c r="V1274" i="14"/>
  <c r="W1274" i="14"/>
  <c r="X1274" i="14"/>
  <c r="I1275" i="14"/>
  <c r="K1275" i="14" s="1"/>
  <c r="L1275" i="14"/>
  <c r="M1275" i="14"/>
  <c r="AG1275" i="14" s="1"/>
  <c r="N1275" i="14"/>
  <c r="AH1275" i="14" s="1"/>
  <c r="U1275" i="14"/>
  <c r="V1275" i="14"/>
  <c r="W1275" i="14"/>
  <c r="X1275" i="14"/>
  <c r="I1276" i="14"/>
  <c r="L1276" i="14"/>
  <c r="M1276" i="14"/>
  <c r="AG1276" i="14" s="1"/>
  <c r="N1276" i="14"/>
  <c r="AH1276" i="14" s="1"/>
  <c r="U1276" i="14"/>
  <c r="V1276" i="14"/>
  <c r="W1276" i="14"/>
  <c r="X1276" i="14"/>
  <c r="I1277" i="14"/>
  <c r="L1277" i="14"/>
  <c r="M1277" i="14"/>
  <c r="AG1277" i="14" s="1"/>
  <c r="N1277" i="14"/>
  <c r="AH1277" i="14" s="1"/>
  <c r="U1277" i="14"/>
  <c r="V1277" i="14"/>
  <c r="W1277" i="14"/>
  <c r="X1277" i="14"/>
  <c r="I1278" i="14"/>
  <c r="L1278" i="14"/>
  <c r="M1278" i="14"/>
  <c r="AG1278" i="14" s="1"/>
  <c r="N1278" i="14"/>
  <c r="AH1278" i="14" s="1"/>
  <c r="U1278" i="14"/>
  <c r="V1278" i="14"/>
  <c r="W1278" i="14"/>
  <c r="X1278" i="14"/>
  <c r="I1279" i="14"/>
  <c r="K1279" i="14" s="1"/>
  <c r="L1279" i="14"/>
  <c r="M1279" i="14"/>
  <c r="AG1279" i="14" s="1"/>
  <c r="N1279" i="14"/>
  <c r="AH1279" i="14" s="1"/>
  <c r="U1279" i="14"/>
  <c r="V1279" i="14"/>
  <c r="W1279" i="14"/>
  <c r="X1279" i="14"/>
  <c r="I1280" i="14"/>
  <c r="L1280" i="14"/>
  <c r="M1280" i="14"/>
  <c r="AG1280" i="14" s="1"/>
  <c r="N1280" i="14"/>
  <c r="AH1280" i="14" s="1"/>
  <c r="U1280" i="14"/>
  <c r="V1280" i="14"/>
  <c r="W1280" i="14"/>
  <c r="X1280" i="14"/>
  <c r="I1281" i="14"/>
  <c r="J1281" i="14" s="1"/>
  <c r="L1281" i="14"/>
  <c r="M1281" i="14"/>
  <c r="AG1281" i="14" s="1"/>
  <c r="N1281" i="14"/>
  <c r="AH1281" i="14" s="1"/>
  <c r="U1281" i="14"/>
  <c r="V1281" i="14"/>
  <c r="W1281" i="14"/>
  <c r="X1281" i="14"/>
  <c r="I1282" i="14"/>
  <c r="L1282" i="14"/>
  <c r="M1282" i="14"/>
  <c r="AG1282" i="14" s="1"/>
  <c r="N1282" i="14"/>
  <c r="AH1282" i="14" s="1"/>
  <c r="U1282" i="14"/>
  <c r="V1282" i="14"/>
  <c r="W1282" i="14"/>
  <c r="X1282" i="14"/>
  <c r="I1283" i="14"/>
  <c r="K1283" i="14" s="1"/>
  <c r="L1283" i="14"/>
  <c r="M1283" i="14"/>
  <c r="AG1283" i="14" s="1"/>
  <c r="N1283" i="14"/>
  <c r="AH1283" i="14" s="1"/>
  <c r="U1283" i="14"/>
  <c r="V1283" i="14"/>
  <c r="W1283" i="14"/>
  <c r="X1283" i="14"/>
  <c r="I1284" i="14"/>
  <c r="L1284" i="14"/>
  <c r="M1284" i="14"/>
  <c r="AG1284" i="14" s="1"/>
  <c r="N1284" i="14"/>
  <c r="AH1284" i="14" s="1"/>
  <c r="U1284" i="14"/>
  <c r="V1284" i="14"/>
  <c r="W1284" i="14"/>
  <c r="X1284" i="14"/>
  <c r="I1285" i="14"/>
  <c r="L1285" i="14"/>
  <c r="M1285" i="14"/>
  <c r="AG1285" i="14" s="1"/>
  <c r="N1285" i="14"/>
  <c r="AH1285" i="14" s="1"/>
  <c r="U1285" i="14"/>
  <c r="V1285" i="14"/>
  <c r="W1285" i="14"/>
  <c r="X1285" i="14"/>
  <c r="I1286" i="14"/>
  <c r="L1286" i="14"/>
  <c r="M1286" i="14"/>
  <c r="AG1286" i="14" s="1"/>
  <c r="N1286" i="14"/>
  <c r="AH1286" i="14" s="1"/>
  <c r="U1286" i="14"/>
  <c r="V1286" i="14"/>
  <c r="W1286" i="14"/>
  <c r="X1286" i="14"/>
  <c r="I1287" i="14"/>
  <c r="K1287" i="14" s="1"/>
  <c r="L1287" i="14"/>
  <c r="M1287" i="14"/>
  <c r="AG1287" i="14" s="1"/>
  <c r="N1287" i="14"/>
  <c r="AH1287" i="14" s="1"/>
  <c r="U1287" i="14"/>
  <c r="V1287" i="14"/>
  <c r="W1287" i="14"/>
  <c r="X1287" i="14"/>
  <c r="I1288" i="14"/>
  <c r="L1288" i="14"/>
  <c r="M1288" i="14"/>
  <c r="AG1288" i="14" s="1"/>
  <c r="N1288" i="14"/>
  <c r="AH1288" i="14" s="1"/>
  <c r="U1288" i="14"/>
  <c r="V1288" i="14"/>
  <c r="W1288" i="14"/>
  <c r="X1288" i="14"/>
  <c r="I1289" i="14"/>
  <c r="L1289" i="14"/>
  <c r="M1289" i="14"/>
  <c r="AG1289" i="14" s="1"/>
  <c r="N1289" i="14"/>
  <c r="AH1289" i="14" s="1"/>
  <c r="U1289" i="14"/>
  <c r="V1289" i="14"/>
  <c r="W1289" i="14"/>
  <c r="X1289" i="14"/>
  <c r="I1290" i="14"/>
  <c r="J1290" i="14" s="1"/>
  <c r="L1290" i="14"/>
  <c r="M1290" i="14"/>
  <c r="AG1290" i="14" s="1"/>
  <c r="N1290" i="14"/>
  <c r="AH1290" i="14" s="1"/>
  <c r="U1290" i="14"/>
  <c r="V1290" i="14"/>
  <c r="W1290" i="14"/>
  <c r="X1290" i="14"/>
  <c r="I1291" i="14"/>
  <c r="K1291" i="14" s="1"/>
  <c r="L1291" i="14"/>
  <c r="M1291" i="14"/>
  <c r="AG1291" i="14" s="1"/>
  <c r="N1291" i="14"/>
  <c r="AH1291" i="14" s="1"/>
  <c r="U1291" i="14"/>
  <c r="V1291" i="14"/>
  <c r="W1291" i="14"/>
  <c r="X1291" i="14"/>
  <c r="I1292" i="14"/>
  <c r="L1292" i="14"/>
  <c r="M1292" i="14"/>
  <c r="AG1292" i="14" s="1"/>
  <c r="N1292" i="14"/>
  <c r="AH1292" i="14" s="1"/>
  <c r="U1292" i="14"/>
  <c r="V1292" i="14"/>
  <c r="W1292" i="14"/>
  <c r="X1292" i="14"/>
  <c r="I1293" i="14"/>
  <c r="J1293" i="14" s="1"/>
  <c r="L1293" i="14"/>
  <c r="M1293" i="14"/>
  <c r="AG1293" i="14" s="1"/>
  <c r="N1293" i="14"/>
  <c r="AH1293" i="14" s="1"/>
  <c r="U1293" i="14"/>
  <c r="V1293" i="14"/>
  <c r="W1293" i="14"/>
  <c r="X1293" i="14"/>
  <c r="I1294" i="14"/>
  <c r="J1294" i="14" s="1"/>
  <c r="L1294" i="14"/>
  <c r="M1294" i="14"/>
  <c r="AG1294" i="14" s="1"/>
  <c r="N1294" i="14"/>
  <c r="AH1294" i="14" s="1"/>
  <c r="U1294" i="14"/>
  <c r="V1294" i="14"/>
  <c r="W1294" i="14"/>
  <c r="X1294" i="14"/>
  <c r="I1295" i="14"/>
  <c r="K1295" i="14" s="1"/>
  <c r="L1295" i="14"/>
  <c r="M1295" i="14"/>
  <c r="AG1295" i="14" s="1"/>
  <c r="N1295" i="14"/>
  <c r="AH1295" i="14" s="1"/>
  <c r="U1295" i="14"/>
  <c r="V1295" i="14"/>
  <c r="W1295" i="14"/>
  <c r="X1295" i="14"/>
  <c r="I1296" i="14"/>
  <c r="L1296" i="14"/>
  <c r="M1296" i="14"/>
  <c r="AG1296" i="14" s="1"/>
  <c r="N1296" i="14"/>
  <c r="AH1296" i="14" s="1"/>
  <c r="U1296" i="14"/>
  <c r="V1296" i="14"/>
  <c r="W1296" i="14"/>
  <c r="X1296" i="14"/>
  <c r="I1297" i="14"/>
  <c r="J1297" i="14" s="1"/>
  <c r="L1297" i="14"/>
  <c r="M1297" i="14"/>
  <c r="AG1297" i="14" s="1"/>
  <c r="N1297" i="14"/>
  <c r="AH1297" i="14" s="1"/>
  <c r="U1297" i="14"/>
  <c r="V1297" i="14"/>
  <c r="W1297" i="14"/>
  <c r="X1297" i="14"/>
  <c r="I1298" i="14"/>
  <c r="L1298" i="14"/>
  <c r="M1298" i="14"/>
  <c r="AG1298" i="14" s="1"/>
  <c r="N1298" i="14"/>
  <c r="AH1298" i="14" s="1"/>
  <c r="U1298" i="14"/>
  <c r="V1298" i="14"/>
  <c r="W1298" i="14"/>
  <c r="X1298" i="14"/>
  <c r="I1299" i="14"/>
  <c r="K1299" i="14" s="1"/>
  <c r="L1299" i="14"/>
  <c r="M1299" i="14"/>
  <c r="AG1299" i="14" s="1"/>
  <c r="N1299" i="14"/>
  <c r="AH1299" i="14" s="1"/>
  <c r="U1299" i="14"/>
  <c r="V1299" i="14"/>
  <c r="W1299" i="14"/>
  <c r="X1299" i="14"/>
  <c r="L1300" i="14"/>
  <c r="M1300" i="14"/>
  <c r="AG1300" i="14" s="1"/>
  <c r="N1300" i="14"/>
  <c r="AH1300" i="14" s="1"/>
  <c r="U1300" i="14"/>
  <c r="V1300" i="14"/>
  <c r="W1300" i="14"/>
  <c r="X1300" i="14"/>
  <c r="I1301" i="14"/>
  <c r="J1301" i="14" s="1"/>
  <c r="L1301" i="14"/>
  <c r="M1301" i="14"/>
  <c r="AG1301" i="14" s="1"/>
  <c r="N1301" i="14"/>
  <c r="AH1301" i="14" s="1"/>
  <c r="U1301" i="14"/>
  <c r="V1301" i="14"/>
  <c r="W1301" i="14"/>
  <c r="X1301" i="14"/>
  <c r="I1302" i="14"/>
  <c r="L1302" i="14"/>
  <c r="M1302" i="14"/>
  <c r="AG1302" i="14" s="1"/>
  <c r="N1302" i="14"/>
  <c r="AH1302" i="14" s="1"/>
  <c r="U1302" i="14"/>
  <c r="V1302" i="14"/>
  <c r="W1302" i="14"/>
  <c r="X1302" i="14"/>
  <c r="I1303" i="14"/>
  <c r="K1303" i="14" s="1"/>
  <c r="L1303" i="14"/>
  <c r="M1303" i="14"/>
  <c r="AG1303" i="14" s="1"/>
  <c r="N1303" i="14"/>
  <c r="AH1303" i="14" s="1"/>
  <c r="U1303" i="14"/>
  <c r="V1303" i="14"/>
  <c r="W1303" i="14"/>
  <c r="X1303" i="14"/>
  <c r="I1304" i="14"/>
  <c r="L1304" i="14"/>
  <c r="M1304" i="14"/>
  <c r="AG1304" i="14" s="1"/>
  <c r="N1304" i="14"/>
  <c r="AH1304" i="14" s="1"/>
  <c r="U1304" i="14"/>
  <c r="V1304" i="14"/>
  <c r="W1304" i="14"/>
  <c r="X1304" i="14"/>
  <c r="I1305" i="14"/>
  <c r="L1305" i="14"/>
  <c r="M1305" i="14"/>
  <c r="AG1305" i="14" s="1"/>
  <c r="N1305" i="14"/>
  <c r="AH1305" i="14" s="1"/>
  <c r="U1305" i="14"/>
  <c r="V1305" i="14"/>
  <c r="W1305" i="14"/>
  <c r="X1305" i="14"/>
  <c r="I1306" i="14"/>
  <c r="J1306" i="14" s="1"/>
  <c r="L1306" i="14"/>
  <c r="M1306" i="14"/>
  <c r="AG1306" i="14" s="1"/>
  <c r="N1306" i="14"/>
  <c r="AH1306" i="14" s="1"/>
  <c r="U1306" i="14"/>
  <c r="V1306" i="14"/>
  <c r="W1306" i="14"/>
  <c r="X1306" i="14"/>
  <c r="I1307" i="14"/>
  <c r="K1307" i="14" s="1"/>
  <c r="L1307" i="14"/>
  <c r="M1307" i="14"/>
  <c r="AG1307" i="14" s="1"/>
  <c r="N1307" i="14"/>
  <c r="AH1307" i="14" s="1"/>
  <c r="U1307" i="14"/>
  <c r="V1307" i="14"/>
  <c r="W1307" i="14"/>
  <c r="X1307" i="14"/>
  <c r="I1308" i="14"/>
  <c r="L1308" i="14"/>
  <c r="M1308" i="14"/>
  <c r="AG1308" i="14" s="1"/>
  <c r="N1308" i="14"/>
  <c r="AH1308" i="14" s="1"/>
  <c r="U1308" i="14"/>
  <c r="V1308" i="14"/>
  <c r="W1308" i="14"/>
  <c r="X1308" i="14"/>
  <c r="L1309" i="14"/>
  <c r="M1309" i="14"/>
  <c r="AG1309" i="14" s="1"/>
  <c r="N1309" i="14"/>
  <c r="AH1309" i="14" s="1"/>
  <c r="U1309" i="14"/>
  <c r="V1309" i="14"/>
  <c r="W1309" i="14"/>
  <c r="X1309" i="14"/>
  <c r="I1310" i="14"/>
  <c r="L1310" i="14"/>
  <c r="M1310" i="14"/>
  <c r="AG1310" i="14" s="1"/>
  <c r="N1310" i="14"/>
  <c r="AH1310" i="14" s="1"/>
  <c r="U1310" i="14"/>
  <c r="V1310" i="14"/>
  <c r="W1310" i="14"/>
  <c r="X1310" i="14"/>
  <c r="I1311" i="14"/>
  <c r="L1311" i="14"/>
  <c r="M1311" i="14"/>
  <c r="AG1311" i="14" s="1"/>
  <c r="N1311" i="14"/>
  <c r="AH1311" i="14" s="1"/>
  <c r="U1311" i="14"/>
  <c r="V1311" i="14"/>
  <c r="W1311" i="14"/>
  <c r="X1311" i="14"/>
  <c r="I1312" i="14"/>
  <c r="L1312" i="14"/>
  <c r="M1312" i="14"/>
  <c r="AG1312" i="14" s="1"/>
  <c r="N1312" i="14"/>
  <c r="AH1312" i="14" s="1"/>
  <c r="U1312" i="14"/>
  <c r="V1312" i="14"/>
  <c r="W1312" i="14"/>
  <c r="X1312" i="14"/>
  <c r="I1313" i="14"/>
  <c r="L1313" i="14"/>
  <c r="M1313" i="14"/>
  <c r="AG1313" i="14" s="1"/>
  <c r="N1313" i="14"/>
  <c r="AH1313" i="14" s="1"/>
  <c r="U1313" i="14"/>
  <c r="V1313" i="14"/>
  <c r="W1313" i="14"/>
  <c r="X1313" i="14"/>
  <c r="I1314" i="14"/>
  <c r="J1314" i="14" s="1"/>
  <c r="L1314" i="14"/>
  <c r="M1314" i="14"/>
  <c r="AG1314" i="14" s="1"/>
  <c r="N1314" i="14"/>
  <c r="AH1314" i="14" s="1"/>
  <c r="U1314" i="14"/>
  <c r="V1314" i="14"/>
  <c r="W1314" i="14"/>
  <c r="X1314" i="14"/>
  <c r="I1315" i="14"/>
  <c r="K1315" i="14" s="1"/>
  <c r="L1315" i="14"/>
  <c r="M1315" i="14"/>
  <c r="AG1315" i="14" s="1"/>
  <c r="N1315" i="14"/>
  <c r="AH1315" i="14" s="1"/>
  <c r="U1315" i="14"/>
  <c r="V1315" i="14"/>
  <c r="W1315" i="14"/>
  <c r="X1315" i="14"/>
  <c r="I1316" i="14"/>
  <c r="L1316" i="14"/>
  <c r="M1316" i="14"/>
  <c r="AG1316" i="14" s="1"/>
  <c r="N1316" i="14"/>
  <c r="AH1316" i="14" s="1"/>
  <c r="U1316" i="14"/>
  <c r="V1316" i="14"/>
  <c r="W1316" i="14"/>
  <c r="X1316" i="14"/>
  <c r="I1317" i="14"/>
  <c r="L1317" i="14"/>
  <c r="M1317" i="14"/>
  <c r="AG1317" i="14" s="1"/>
  <c r="N1317" i="14"/>
  <c r="AH1317" i="14" s="1"/>
  <c r="U1317" i="14"/>
  <c r="V1317" i="14"/>
  <c r="W1317" i="14"/>
  <c r="X1317" i="14"/>
  <c r="I1318" i="14"/>
  <c r="L1318" i="14"/>
  <c r="M1318" i="14"/>
  <c r="AG1318" i="14" s="1"/>
  <c r="N1318" i="14"/>
  <c r="AH1318" i="14" s="1"/>
  <c r="U1318" i="14"/>
  <c r="V1318" i="14"/>
  <c r="W1318" i="14"/>
  <c r="X1318" i="14"/>
  <c r="I1319" i="14"/>
  <c r="L1319" i="14"/>
  <c r="M1319" i="14"/>
  <c r="AG1319" i="14" s="1"/>
  <c r="N1319" i="14"/>
  <c r="AH1319" i="14" s="1"/>
  <c r="U1319" i="14"/>
  <c r="V1319" i="14"/>
  <c r="W1319" i="14"/>
  <c r="X1319" i="14"/>
  <c r="I1320" i="14"/>
  <c r="L1320" i="14"/>
  <c r="M1320" i="14"/>
  <c r="AG1320" i="14" s="1"/>
  <c r="N1320" i="14"/>
  <c r="AH1320" i="14" s="1"/>
  <c r="U1320" i="14"/>
  <c r="V1320" i="14"/>
  <c r="W1320" i="14"/>
  <c r="X1320" i="14"/>
  <c r="I1321" i="14"/>
  <c r="L1321" i="14"/>
  <c r="M1321" i="14"/>
  <c r="AG1321" i="14" s="1"/>
  <c r="N1321" i="14"/>
  <c r="AH1321" i="14" s="1"/>
  <c r="U1321" i="14"/>
  <c r="V1321" i="14"/>
  <c r="W1321" i="14"/>
  <c r="X1321" i="14"/>
  <c r="I1322" i="14"/>
  <c r="L1322" i="14"/>
  <c r="M1322" i="14"/>
  <c r="AG1322" i="14" s="1"/>
  <c r="N1322" i="14"/>
  <c r="AH1322" i="14" s="1"/>
  <c r="U1322" i="14"/>
  <c r="V1322" i="14"/>
  <c r="W1322" i="14"/>
  <c r="X1322" i="14"/>
  <c r="I1323" i="14"/>
  <c r="L1323" i="14"/>
  <c r="M1323" i="14"/>
  <c r="AG1323" i="14" s="1"/>
  <c r="N1323" i="14"/>
  <c r="AH1323" i="14" s="1"/>
  <c r="U1323" i="14"/>
  <c r="V1323" i="14"/>
  <c r="W1323" i="14"/>
  <c r="X1323" i="14"/>
  <c r="I1324" i="14"/>
  <c r="L1324" i="14"/>
  <c r="M1324" i="14"/>
  <c r="AG1324" i="14" s="1"/>
  <c r="N1324" i="14"/>
  <c r="AH1324" i="14" s="1"/>
  <c r="U1324" i="14"/>
  <c r="V1324" i="14"/>
  <c r="W1324" i="14"/>
  <c r="X1324" i="14"/>
  <c r="I1325" i="14"/>
  <c r="J1325" i="14" s="1"/>
  <c r="L1325" i="14"/>
  <c r="M1325" i="14"/>
  <c r="AG1325" i="14" s="1"/>
  <c r="N1325" i="14"/>
  <c r="AH1325" i="14" s="1"/>
  <c r="U1325" i="14"/>
  <c r="V1325" i="14"/>
  <c r="W1325" i="14"/>
  <c r="X1325" i="14"/>
  <c r="I1326" i="14"/>
  <c r="L1326" i="14"/>
  <c r="M1326" i="14"/>
  <c r="AG1326" i="14" s="1"/>
  <c r="N1326" i="14"/>
  <c r="AH1326" i="14" s="1"/>
  <c r="U1326" i="14"/>
  <c r="V1326" i="14"/>
  <c r="W1326" i="14"/>
  <c r="X1326" i="14"/>
  <c r="I1327" i="14"/>
  <c r="L1327" i="14"/>
  <c r="M1327" i="14"/>
  <c r="AG1327" i="14" s="1"/>
  <c r="N1327" i="14"/>
  <c r="AH1327" i="14" s="1"/>
  <c r="U1327" i="14"/>
  <c r="V1327" i="14"/>
  <c r="W1327" i="14"/>
  <c r="X1327" i="14"/>
  <c r="I1328" i="14"/>
  <c r="L1328" i="14"/>
  <c r="M1328" i="14"/>
  <c r="AG1328" i="14" s="1"/>
  <c r="N1328" i="14"/>
  <c r="AH1328" i="14" s="1"/>
  <c r="U1328" i="14"/>
  <c r="V1328" i="14"/>
  <c r="W1328" i="14"/>
  <c r="X1328" i="14"/>
  <c r="I1329" i="14"/>
  <c r="J1329" i="14" s="1"/>
  <c r="L1329" i="14"/>
  <c r="M1329" i="14"/>
  <c r="AG1329" i="14" s="1"/>
  <c r="N1329" i="14"/>
  <c r="AH1329" i="14" s="1"/>
  <c r="U1329" i="14"/>
  <c r="V1329" i="14"/>
  <c r="W1329" i="14"/>
  <c r="X1329" i="14"/>
  <c r="I1330" i="14"/>
  <c r="K1330" i="14" s="1"/>
  <c r="L1330" i="14"/>
  <c r="M1330" i="14"/>
  <c r="AG1330" i="14" s="1"/>
  <c r="N1330" i="14"/>
  <c r="AH1330" i="14" s="1"/>
  <c r="U1330" i="14"/>
  <c r="V1330" i="14"/>
  <c r="W1330" i="14"/>
  <c r="X1330" i="14"/>
  <c r="I1331" i="14"/>
  <c r="K1331" i="14" s="1"/>
  <c r="L1331" i="14"/>
  <c r="M1331" i="14"/>
  <c r="AG1331" i="14" s="1"/>
  <c r="N1331" i="14"/>
  <c r="AH1331" i="14" s="1"/>
  <c r="U1331" i="14"/>
  <c r="V1331" i="14"/>
  <c r="W1331" i="14"/>
  <c r="X1331" i="14"/>
  <c r="I1332" i="14"/>
  <c r="L1332" i="14"/>
  <c r="M1332" i="14"/>
  <c r="AG1332" i="14" s="1"/>
  <c r="N1332" i="14"/>
  <c r="AH1332" i="14" s="1"/>
  <c r="U1332" i="14"/>
  <c r="V1332" i="14"/>
  <c r="W1332" i="14"/>
  <c r="X1332" i="14"/>
  <c r="I1333" i="14"/>
  <c r="J1333" i="14" s="1"/>
  <c r="L1333" i="14"/>
  <c r="M1333" i="14"/>
  <c r="AG1333" i="14" s="1"/>
  <c r="N1333" i="14"/>
  <c r="AH1333" i="14" s="1"/>
  <c r="U1333" i="14"/>
  <c r="V1333" i="14"/>
  <c r="W1333" i="14"/>
  <c r="X1333" i="14"/>
  <c r="I1334" i="14"/>
  <c r="J1334" i="14" s="1"/>
  <c r="L1334" i="14"/>
  <c r="M1334" i="14"/>
  <c r="AG1334" i="14" s="1"/>
  <c r="N1334" i="14"/>
  <c r="AH1334" i="14" s="1"/>
  <c r="U1334" i="14"/>
  <c r="V1334" i="14"/>
  <c r="W1334" i="14"/>
  <c r="X1334" i="14"/>
  <c r="I1335" i="14"/>
  <c r="K1335" i="14" s="1"/>
  <c r="L1335" i="14"/>
  <c r="M1335" i="14"/>
  <c r="AG1335" i="14" s="1"/>
  <c r="N1335" i="14"/>
  <c r="AH1335" i="14" s="1"/>
  <c r="U1335" i="14"/>
  <c r="V1335" i="14"/>
  <c r="W1335" i="14"/>
  <c r="X1335" i="14"/>
  <c r="I1336" i="14"/>
  <c r="L1336" i="14"/>
  <c r="M1336" i="14"/>
  <c r="AG1336" i="14" s="1"/>
  <c r="N1336" i="14"/>
  <c r="AH1336" i="14" s="1"/>
  <c r="U1336" i="14"/>
  <c r="V1336" i="14"/>
  <c r="W1336" i="14"/>
  <c r="X1336" i="14"/>
  <c r="I1337" i="14"/>
  <c r="L1337" i="14"/>
  <c r="M1337" i="14"/>
  <c r="AG1337" i="14" s="1"/>
  <c r="N1337" i="14"/>
  <c r="AH1337" i="14" s="1"/>
  <c r="U1337" i="14"/>
  <c r="V1337" i="14"/>
  <c r="W1337" i="14"/>
  <c r="X1337" i="14"/>
  <c r="L1338" i="14"/>
  <c r="M1338" i="14"/>
  <c r="AG1338" i="14" s="1"/>
  <c r="N1338" i="14"/>
  <c r="AH1338" i="14" s="1"/>
  <c r="U1338" i="14"/>
  <c r="V1338" i="14"/>
  <c r="W1338" i="14"/>
  <c r="X1338" i="14"/>
  <c r="I1339" i="14"/>
  <c r="K1339" i="14" s="1"/>
  <c r="L1339" i="14"/>
  <c r="M1339" i="14"/>
  <c r="AG1339" i="14" s="1"/>
  <c r="N1339" i="14"/>
  <c r="AH1339" i="14" s="1"/>
  <c r="U1339" i="14"/>
  <c r="V1339" i="14"/>
  <c r="W1339" i="14"/>
  <c r="X1339" i="14"/>
  <c r="I1340" i="14"/>
  <c r="L1340" i="14"/>
  <c r="M1340" i="14"/>
  <c r="AG1340" i="14" s="1"/>
  <c r="N1340" i="14"/>
  <c r="AH1340" i="14" s="1"/>
  <c r="U1340" i="14"/>
  <c r="V1340" i="14"/>
  <c r="W1340" i="14"/>
  <c r="X1340" i="14"/>
  <c r="I1341" i="14"/>
  <c r="L1341" i="14"/>
  <c r="M1341" i="14"/>
  <c r="AG1341" i="14" s="1"/>
  <c r="N1341" i="14"/>
  <c r="AH1341" i="14" s="1"/>
  <c r="U1341" i="14"/>
  <c r="V1341" i="14"/>
  <c r="W1341" i="14"/>
  <c r="X1341" i="14"/>
  <c r="I1342" i="14"/>
  <c r="K1342" i="14" s="1"/>
  <c r="L1342" i="14"/>
  <c r="M1342" i="14"/>
  <c r="AG1342" i="14" s="1"/>
  <c r="N1342" i="14"/>
  <c r="AH1342" i="14" s="1"/>
  <c r="U1342" i="14"/>
  <c r="V1342" i="14"/>
  <c r="W1342" i="14"/>
  <c r="X1342" i="14"/>
  <c r="I1343" i="14"/>
  <c r="K1343" i="14" s="1"/>
  <c r="L1343" i="14"/>
  <c r="M1343" i="14"/>
  <c r="AG1343" i="14" s="1"/>
  <c r="N1343" i="14"/>
  <c r="AH1343" i="14" s="1"/>
  <c r="U1343" i="14"/>
  <c r="V1343" i="14"/>
  <c r="W1343" i="14"/>
  <c r="X1343" i="14"/>
  <c r="I1344" i="14"/>
  <c r="L1344" i="14"/>
  <c r="M1344" i="14"/>
  <c r="AG1344" i="14" s="1"/>
  <c r="N1344" i="14"/>
  <c r="AH1344" i="14" s="1"/>
  <c r="U1344" i="14"/>
  <c r="V1344" i="14"/>
  <c r="W1344" i="14"/>
  <c r="X1344" i="14"/>
  <c r="I1345" i="14"/>
  <c r="J1345" i="14" s="1"/>
  <c r="L1345" i="14"/>
  <c r="M1345" i="14"/>
  <c r="AG1345" i="14" s="1"/>
  <c r="N1345" i="14"/>
  <c r="AH1345" i="14" s="1"/>
  <c r="U1345" i="14"/>
  <c r="V1345" i="14"/>
  <c r="W1345" i="14"/>
  <c r="X1345" i="14"/>
  <c r="I1346" i="14"/>
  <c r="L1346" i="14"/>
  <c r="M1346" i="14"/>
  <c r="AG1346" i="14" s="1"/>
  <c r="N1346" i="14"/>
  <c r="AH1346" i="14" s="1"/>
  <c r="U1346" i="14"/>
  <c r="V1346" i="14"/>
  <c r="W1346" i="14"/>
  <c r="X1346" i="14"/>
  <c r="I1347" i="14"/>
  <c r="K1347" i="14" s="1"/>
  <c r="L1347" i="14"/>
  <c r="M1347" i="14"/>
  <c r="AG1347" i="14" s="1"/>
  <c r="N1347" i="14"/>
  <c r="AH1347" i="14" s="1"/>
  <c r="U1347" i="14"/>
  <c r="V1347" i="14"/>
  <c r="W1347" i="14"/>
  <c r="X1347" i="14"/>
  <c r="I1348" i="14"/>
  <c r="L1348" i="14"/>
  <c r="M1348" i="14"/>
  <c r="AG1348" i="14" s="1"/>
  <c r="N1348" i="14"/>
  <c r="AH1348" i="14" s="1"/>
  <c r="U1348" i="14"/>
  <c r="V1348" i="14"/>
  <c r="W1348" i="14"/>
  <c r="X1348" i="14"/>
  <c r="I1349" i="14"/>
  <c r="L1349" i="14"/>
  <c r="M1349" i="14"/>
  <c r="AG1349" i="14" s="1"/>
  <c r="N1349" i="14"/>
  <c r="AH1349" i="14" s="1"/>
  <c r="U1349" i="14"/>
  <c r="V1349" i="14"/>
  <c r="W1349" i="14"/>
  <c r="X1349" i="14"/>
  <c r="I1350" i="14"/>
  <c r="L1350" i="14"/>
  <c r="M1350" i="14"/>
  <c r="AG1350" i="14" s="1"/>
  <c r="N1350" i="14"/>
  <c r="AH1350" i="14" s="1"/>
  <c r="U1350" i="14"/>
  <c r="V1350" i="14"/>
  <c r="W1350" i="14"/>
  <c r="X1350" i="14"/>
  <c r="I1351" i="14"/>
  <c r="L1351" i="14"/>
  <c r="M1351" i="14"/>
  <c r="AG1351" i="14" s="1"/>
  <c r="N1351" i="14"/>
  <c r="AH1351" i="14" s="1"/>
  <c r="U1351" i="14"/>
  <c r="V1351" i="14"/>
  <c r="W1351" i="14"/>
  <c r="X1351" i="14"/>
  <c r="I1352" i="14"/>
  <c r="L1352" i="14"/>
  <c r="M1352" i="14"/>
  <c r="AG1352" i="14" s="1"/>
  <c r="N1352" i="14"/>
  <c r="AH1352" i="14" s="1"/>
  <c r="U1352" i="14"/>
  <c r="V1352" i="14"/>
  <c r="W1352" i="14"/>
  <c r="X1352" i="14"/>
  <c r="I1353" i="14"/>
  <c r="L1353" i="14"/>
  <c r="M1353" i="14"/>
  <c r="AG1353" i="14" s="1"/>
  <c r="N1353" i="14"/>
  <c r="AH1353" i="14" s="1"/>
  <c r="U1353" i="14"/>
  <c r="V1353" i="14"/>
  <c r="W1353" i="14"/>
  <c r="X1353" i="14"/>
  <c r="I1354" i="14"/>
  <c r="L1354" i="14"/>
  <c r="M1354" i="14"/>
  <c r="AG1354" i="14" s="1"/>
  <c r="N1354" i="14"/>
  <c r="AH1354" i="14" s="1"/>
  <c r="U1354" i="14"/>
  <c r="V1354" i="14"/>
  <c r="W1354" i="14"/>
  <c r="X1354" i="14"/>
  <c r="I1355" i="14"/>
  <c r="K1355" i="14" s="1"/>
  <c r="L1355" i="14"/>
  <c r="M1355" i="14"/>
  <c r="AG1355" i="14" s="1"/>
  <c r="N1355" i="14"/>
  <c r="AH1355" i="14" s="1"/>
  <c r="U1355" i="14"/>
  <c r="V1355" i="14"/>
  <c r="W1355" i="14"/>
  <c r="X1355" i="14"/>
  <c r="I1356" i="14"/>
  <c r="L1356" i="14"/>
  <c r="M1356" i="14"/>
  <c r="AG1356" i="14" s="1"/>
  <c r="N1356" i="14"/>
  <c r="AH1356" i="14" s="1"/>
  <c r="U1356" i="14"/>
  <c r="V1356" i="14"/>
  <c r="W1356" i="14"/>
  <c r="X1356" i="14"/>
  <c r="I1357" i="14"/>
  <c r="J1357" i="14" s="1"/>
  <c r="L1357" i="14"/>
  <c r="M1357" i="14"/>
  <c r="AG1357" i="14" s="1"/>
  <c r="N1357" i="14"/>
  <c r="AH1357" i="14" s="1"/>
  <c r="U1357" i="14"/>
  <c r="V1357" i="14"/>
  <c r="W1357" i="14"/>
  <c r="X1357" i="14"/>
  <c r="I1358" i="14"/>
  <c r="J1358" i="14" s="1"/>
  <c r="L1358" i="14"/>
  <c r="M1358" i="14"/>
  <c r="AG1358" i="14" s="1"/>
  <c r="N1358" i="14"/>
  <c r="AH1358" i="14" s="1"/>
  <c r="U1358" i="14"/>
  <c r="V1358" i="14"/>
  <c r="W1358" i="14"/>
  <c r="X1358" i="14"/>
  <c r="I1359" i="14"/>
  <c r="K1359" i="14" s="1"/>
  <c r="L1359" i="14"/>
  <c r="M1359" i="14"/>
  <c r="AG1359" i="14" s="1"/>
  <c r="N1359" i="14"/>
  <c r="AH1359" i="14" s="1"/>
  <c r="U1359" i="14"/>
  <c r="V1359" i="14"/>
  <c r="W1359" i="14"/>
  <c r="X1359" i="14"/>
  <c r="I1360" i="14"/>
  <c r="L1360" i="14"/>
  <c r="M1360" i="14"/>
  <c r="AG1360" i="14" s="1"/>
  <c r="N1360" i="14"/>
  <c r="AH1360" i="14" s="1"/>
  <c r="U1360" i="14"/>
  <c r="V1360" i="14"/>
  <c r="W1360" i="14"/>
  <c r="X1360" i="14"/>
  <c r="I1361" i="14"/>
  <c r="J1361" i="14" s="1"/>
  <c r="L1361" i="14"/>
  <c r="M1361" i="14"/>
  <c r="AG1361" i="14" s="1"/>
  <c r="N1361" i="14"/>
  <c r="AH1361" i="14" s="1"/>
  <c r="U1361" i="14"/>
  <c r="V1361" i="14"/>
  <c r="W1361" i="14"/>
  <c r="X1361" i="14"/>
  <c r="I1362" i="14"/>
  <c r="K1362" i="14" s="1"/>
  <c r="L1362" i="14"/>
  <c r="M1362" i="14"/>
  <c r="AG1362" i="14" s="1"/>
  <c r="N1362" i="14"/>
  <c r="AH1362" i="14" s="1"/>
  <c r="U1362" i="14"/>
  <c r="V1362" i="14"/>
  <c r="W1362" i="14"/>
  <c r="X1362" i="14"/>
  <c r="I1363" i="14"/>
  <c r="L1363" i="14"/>
  <c r="M1363" i="14"/>
  <c r="AG1363" i="14" s="1"/>
  <c r="N1363" i="14"/>
  <c r="AH1363" i="14" s="1"/>
  <c r="U1363" i="14"/>
  <c r="V1363" i="14"/>
  <c r="W1363" i="14"/>
  <c r="X1363" i="14"/>
  <c r="I1364" i="14"/>
  <c r="L1364" i="14"/>
  <c r="M1364" i="14"/>
  <c r="AG1364" i="14" s="1"/>
  <c r="N1364" i="14"/>
  <c r="AH1364" i="14" s="1"/>
  <c r="U1364" i="14"/>
  <c r="V1364" i="14"/>
  <c r="W1364" i="14"/>
  <c r="X1364" i="14"/>
  <c r="I1365" i="14"/>
  <c r="L1365" i="14"/>
  <c r="M1365" i="14"/>
  <c r="AG1365" i="14" s="1"/>
  <c r="N1365" i="14"/>
  <c r="AH1365" i="14" s="1"/>
  <c r="U1365" i="14"/>
  <c r="V1365" i="14"/>
  <c r="W1365" i="14"/>
  <c r="X1365" i="14"/>
  <c r="I1366" i="14"/>
  <c r="K1366" i="14" s="1"/>
  <c r="L1366" i="14"/>
  <c r="M1366" i="14"/>
  <c r="AG1366" i="14" s="1"/>
  <c r="N1366" i="14"/>
  <c r="AH1366" i="14" s="1"/>
  <c r="U1366" i="14"/>
  <c r="V1366" i="14"/>
  <c r="W1366" i="14"/>
  <c r="X1366" i="14"/>
  <c r="I1367" i="14"/>
  <c r="L1367" i="14"/>
  <c r="M1367" i="14"/>
  <c r="AG1367" i="14" s="1"/>
  <c r="N1367" i="14"/>
  <c r="AH1367" i="14" s="1"/>
  <c r="U1367" i="14"/>
  <c r="V1367" i="14"/>
  <c r="W1367" i="14"/>
  <c r="X1367" i="14"/>
  <c r="I1368" i="14"/>
  <c r="L1368" i="14"/>
  <c r="M1368" i="14"/>
  <c r="AG1368" i="14" s="1"/>
  <c r="N1368" i="14"/>
  <c r="AH1368" i="14" s="1"/>
  <c r="U1368" i="14"/>
  <c r="V1368" i="14"/>
  <c r="W1368" i="14"/>
  <c r="X1368" i="14"/>
  <c r="I1369" i="14"/>
  <c r="J1369" i="14" s="1"/>
  <c r="L1369" i="14"/>
  <c r="M1369" i="14"/>
  <c r="AG1369" i="14" s="1"/>
  <c r="N1369" i="14"/>
  <c r="AH1369" i="14" s="1"/>
  <c r="U1369" i="14"/>
  <c r="V1369" i="14"/>
  <c r="W1369" i="14"/>
  <c r="X1369" i="14"/>
  <c r="I1370" i="14"/>
  <c r="L1370" i="14"/>
  <c r="M1370" i="14"/>
  <c r="AG1370" i="14" s="1"/>
  <c r="N1370" i="14"/>
  <c r="AH1370" i="14" s="1"/>
  <c r="U1370" i="14"/>
  <c r="V1370" i="14"/>
  <c r="W1370" i="14"/>
  <c r="X1370" i="14"/>
  <c r="I1371" i="14"/>
  <c r="K1371" i="14" s="1"/>
  <c r="L1371" i="14"/>
  <c r="M1371" i="14"/>
  <c r="AG1371" i="14" s="1"/>
  <c r="N1371" i="14"/>
  <c r="AH1371" i="14" s="1"/>
  <c r="U1371" i="14"/>
  <c r="V1371" i="14"/>
  <c r="W1371" i="14"/>
  <c r="X1371" i="14"/>
  <c r="I1372" i="14"/>
  <c r="L1372" i="14"/>
  <c r="M1372" i="14"/>
  <c r="AG1372" i="14" s="1"/>
  <c r="N1372" i="14"/>
  <c r="AH1372" i="14" s="1"/>
  <c r="U1372" i="14"/>
  <c r="V1372" i="14"/>
  <c r="W1372" i="14"/>
  <c r="X1372" i="14"/>
  <c r="I1373" i="14"/>
  <c r="J1373" i="14" s="1"/>
  <c r="L1373" i="14"/>
  <c r="M1373" i="14"/>
  <c r="AG1373" i="14" s="1"/>
  <c r="N1373" i="14"/>
  <c r="AH1373" i="14" s="1"/>
  <c r="U1373" i="14"/>
  <c r="V1373" i="14"/>
  <c r="W1373" i="14"/>
  <c r="X1373" i="14"/>
  <c r="I1374" i="14"/>
  <c r="L1374" i="14"/>
  <c r="M1374" i="14"/>
  <c r="AG1374" i="14" s="1"/>
  <c r="N1374" i="14"/>
  <c r="AH1374" i="14" s="1"/>
  <c r="U1374" i="14"/>
  <c r="V1374" i="14"/>
  <c r="W1374" i="14"/>
  <c r="X1374" i="14"/>
  <c r="I1375" i="14"/>
  <c r="L1375" i="14"/>
  <c r="M1375" i="14"/>
  <c r="AG1375" i="14" s="1"/>
  <c r="N1375" i="14"/>
  <c r="AH1375" i="14" s="1"/>
  <c r="U1375" i="14"/>
  <c r="V1375" i="14"/>
  <c r="W1375" i="14"/>
  <c r="X1375" i="14"/>
  <c r="I1376" i="14"/>
  <c r="L1376" i="14"/>
  <c r="M1376" i="14"/>
  <c r="AG1376" i="14" s="1"/>
  <c r="N1376" i="14"/>
  <c r="AH1376" i="14" s="1"/>
  <c r="U1376" i="14"/>
  <c r="V1376" i="14"/>
  <c r="W1376" i="14"/>
  <c r="X1376" i="14"/>
  <c r="I1377" i="14"/>
  <c r="J1377" i="14" s="1"/>
  <c r="L1377" i="14"/>
  <c r="M1377" i="14"/>
  <c r="AG1377" i="14" s="1"/>
  <c r="N1377" i="14"/>
  <c r="AH1377" i="14" s="1"/>
  <c r="U1377" i="14"/>
  <c r="V1377" i="14"/>
  <c r="W1377" i="14"/>
  <c r="X1377" i="14"/>
  <c r="I1378" i="14"/>
  <c r="K1378" i="14" s="1"/>
  <c r="L1378" i="14"/>
  <c r="M1378" i="14"/>
  <c r="AG1378" i="14" s="1"/>
  <c r="N1378" i="14"/>
  <c r="AH1378" i="14" s="1"/>
  <c r="U1378" i="14"/>
  <c r="V1378" i="14"/>
  <c r="W1378" i="14"/>
  <c r="X1378" i="14"/>
  <c r="I1379" i="14"/>
  <c r="L1379" i="14"/>
  <c r="M1379" i="14"/>
  <c r="AG1379" i="14" s="1"/>
  <c r="N1379" i="14"/>
  <c r="AH1379" i="14" s="1"/>
  <c r="U1379" i="14"/>
  <c r="V1379" i="14"/>
  <c r="W1379" i="14"/>
  <c r="X1379" i="14"/>
  <c r="I1380" i="14"/>
  <c r="K1380" i="14" s="1"/>
  <c r="L1380" i="14"/>
  <c r="M1380" i="14"/>
  <c r="AG1380" i="14" s="1"/>
  <c r="N1380" i="14"/>
  <c r="AH1380" i="14" s="1"/>
  <c r="U1380" i="14"/>
  <c r="V1380" i="14"/>
  <c r="W1380" i="14"/>
  <c r="X1380" i="14"/>
  <c r="I1381" i="14"/>
  <c r="L1381" i="14"/>
  <c r="M1381" i="14"/>
  <c r="AG1381" i="14" s="1"/>
  <c r="N1381" i="14"/>
  <c r="AH1381" i="14" s="1"/>
  <c r="U1381" i="14"/>
  <c r="V1381" i="14"/>
  <c r="W1381" i="14"/>
  <c r="X1381" i="14"/>
  <c r="I1382" i="14"/>
  <c r="K1382" i="14" s="1"/>
  <c r="L1382" i="14"/>
  <c r="M1382" i="14"/>
  <c r="AG1382" i="14" s="1"/>
  <c r="N1382" i="14"/>
  <c r="AH1382" i="14" s="1"/>
  <c r="U1382" i="14"/>
  <c r="V1382" i="14"/>
  <c r="W1382" i="14"/>
  <c r="X1382" i="14"/>
  <c r="I1383" i="14"/>
  <c r="L1383" i="14"/>
  <c r="M1383" i="14"/>
  <c r="AG1383" i="14" s="1"/>
  <c r="N1383" i="14"/>
  <c r="AH1383" i="14" s="1"/>
  <c r="U1383" i="14"/>
  <c r="V1383" i="14"/>
  <c r="W1383" i="14"/>
  <c r="X1383" i="14"/>
  <c r="I1384" i="14"/>
  <c r="K1384" i="14" s="1"/>
  <c r="L1384" i="14"/>
  <c r="M1384" i="14"/>
  <c r="AG1384" i="14" s="1"/>
  <c r="N1384" i="14"/>
  <c r="AH1384" i="14" s="1"/>
  <c r="U1384" i="14"/>
  <c r="V1384" i="14"/>
  <c r="W1384" i="14"/>
  <c r="X1384" i="14"/>
  <c r="I1385" i="14"/>
  <c r="L1385" i="14"/>
  <c r="M1385" i="14"/>
  <c r="AG1385" i="14" s="1"/>
  <c r="N1385" i="14"/>
  <c r="AH1385" i="14" s="1"/>
  <c r="U1385" i="14"/>
  <c r="V1385" i="14"/>
  <c r="W1385" i="14"/>
  <c r="X1385" i="14"/>
  <c r="I1386" i="14"/>
  <c r="J1386" i="14" s="1"/>
  <c r="L1386" i="14"/>
  <c r="M1386" i="14"/>
  <c r="AG1386" i="14" s="1"/>
  <c r="N1386" i="14"/>
  <c r="AH1386" i="14" s="1"/>
  <c r="U1386" i="14"/>
  <c r="V1386" i="14"/>
  <c r="W1386" i="14"/>
  <c r="X1386" i="14"/>
  <c r="I1387" i="14"/>
  <c r="K1387" i="14" s="1"/>
  <c r="L1387" i="14"/>
  <c r="M1387" i="14"/>
  <c r="AG1387" i="14" s="1"/>
  <c r="N1387" i="14"/>
  <c r="AH1387" i="14" s="1"/>
  <c r="U1387" i="14"/>
  <c r="V1387" i="14"/>
  <c r="W1387" i="14"/>
  <c r="X1387" i="14"/>
  <c r="I1388" i="14"/>
  <c r="K1388" i="14" s="1"/>
  <c r="L1388" i="14"/>
  <c r="M1388" i="14"/>
  <c r="AG1388" i="14" s="1"/>
  <c r="N1388" i="14"/>
  <c r="AH1388" i="14" s="1"/>
  <c r="U1388" i="14"/>
  <c r="V1388" i="14"/>
  <c r="W1388" i="14"/>
  <c r="X1388" i="14"/>
  <c r="I1389" i="14"/>
  <c r="L1389" i="14"/>
  <c r="M1389" i="14"/>
  <c r="AG1389" i="14" s="1"/>
  <c r="N1389" i="14"/>
  <c r="AH1389" i="14" s="1"/>
  <c r="U1389" i="14"/>
  <c r="V1389" i="14"/>
  <c r="W1389" i="14"/>
  <c r="X1389" i="14"/>
  <c r="I1390" i="14"/>
  <c r="L1390" i="14"/>
  <c r="M1390" i="14"/>
  <c r="AG1390" i="14" s="1"/>
  <c r="N1390" i="14"/>
  <c r="AH1390" i="14" s="1"/>
  <c r="U1390" i="14"/>
  <c r="V1390" i="14"/>
  <c r="W1390" i="14"/>
  <c r="X1390" i="14"/>
  <c r="I1391" i="14"/>
  <c r="L1391" i="14"/>
  <c r="M1391" i="14"/>
  <c r="AG1391" i="14" s="1"/>
  <c r="N1391" i="14"/>
  <c r="AH1391" i="14" s="1"/>
  <c r="U1391" i="14"/>
  <c r="V1391" i="14"/>
  <c r="W1391" i="14"/>
  <c r="X1391" i="14"/>
  <c r="I1392" i="14"/>
  <c r="L1392" i="14"/>
  <c r="M1392" i="14"/>
  <c r="AG1392" i="14" s="1"/>
  <c r="N1392" i="14"/>
  <c r="AH1392" i="14" s="1"/>
  <c r="U1392" i="14"/>
  <c r="V1392" i="14"/>
  <c r="W1392" i="14"/>
  <c r="X1392" i="14"/>
  <c r="I1393" i="14"/>
  <c r="L1393" i="14"/>
  <c r="M1393" i="14"/>
  <c r="AG1393" i="14" s="1"/>
  <c r="N1393" i="14"/>
  <c r="AH1393" i="14" s="1"/>
  <c r="U1393" i="14"/>
  <c r="V1393" i="14"/>
  <c r="W1393" i="14"/>
  <c r="X1393" i="14"/>
  <c r="I1394" i="14"/>
  <c r="L1394" i="14"/>
  <c r="M1394" i="14"/>
  <c r="AG1394" i="14" s="1"/>
  <c r="N1394" i="14"/>
  <c r="AH1394" i="14" s="1"/>
  <c r="U1394" i="14"/>
  <c r="V1394" i="14"/>
  <c r="W1394" i="14"/>
  <c r="X1394" i="14"/>
  <c r="I1395" i="14"/>
  <c r="L1395" i="14"/>
  <c r="M1395" i="14"/>
  <c r="AG1395" i="14" s="1"/>
  <c r="N1395" i="14"/>
  <c r="AH1395" i="14" s="1"/>
  <c r="U1395" i="14"/>
  <c r="V1395" i="14"/>
  <c r="W1395" i="14"/>
  <c r="X1395" i="14"/>
  <c r="I1396" i="14"/>
  <c r="K1396" i="14" s="1"/>
  <c r="L1396" i="14"/>
  <c r="M1396" i="14"/>
  <c r="AG1396" i="14" s="1"/>
  <c r="N1396" i="14"/>
  <c r="AH1396" i="14" s="1"/>
  <c r="U1396" i="14"/>
  <c r="V1396" i="14"/>
  <c r="W1396" i="14"/>
  <c r="X1396" i="14"/>
  <c r="I1397" i="14"/>
  <c r="L1397" i="14"/>
  <c r="M1397" i="14"/>
  <c r="AG1397" i="14" s="1"/>
  <c r="N1397" i="14"/>
  <c r="AH1397" i="14" s="1"/>
  <c r="U1397" i="14"/>
  <c r="V1397" i="14"/>
  <c r="W1397" i="14"/>
  <c r="X1397" i="14"/>
  <c r="I1398" i="14"/>
  <c r="L1398" i="14"/>
  <c r="M1398" i="14"/>
  <c r="AG1398" i="14" s="1"/>
  <c r="N1398" i="14"/>
  <c r="AH1398" i="14" s="1"/>
  <c r="U1398" i="14"/>
  <c r="V1398" i="14"/>
  <c r="W1398" i="14"/>
  <c r="X1398" i="14"/>
  <c r="I1399" i="14"/>
  <c r="L1399" i="14"/>
  <c r="M1399" i="14"/>
  <c r="AG1399" i="14" s="1"/>
  <c r="N1399" i="14"/>
  <c r="AH1399" i="14" s="1"/>
  <c r="U1399" i="14"/>
  <c r="V1399" i="14"/>
  <c r="W1399" i="14"/>
  <c r="X1399" i="14"/>
  <c r="I1400" i="14"/>
  <c r="L1400" i="14"/>
  <c r="M1400" i="14"/>
  <c r="AG1400" i="14" s="1"/>
  <c r="N1400" i="14"/>
  <c r="AH1400" i="14" s="1"/>
  <c r="U1400" i="14"/>
  <c r="V1400" i="14"/>
  <c r="W1400" i="14"/>
  <c r="X1400" i="14"/>
  <c r="I1401" i="14"/>
  <c r="L1401" i="14"/>
  <c r="M1401" i="14"/>
  <c r="AG1401" i="14" s="1"/>
  <c r="N1401" i="14"/>
  <c r="AH1401" i="14" s="1"/>
  <c r="U1401" i="14"/>
  <c r="V1401" i="14"/>
  <c r="W1401" i="14"/>
  <c r="X1401" i="14"/>
  <c r="I1402" i="14"/>
  <c r="K1402" i="14" s="1"/>
  <c r="L1402" i="14"/>
  <c r="M1402" i="14"/>
  <c r="AG1402" i="14" s="1"/>
  <c r="N1402" i="14"/>
  <c r="AH1402" i="14" s="1"/>
  <c r="U1402" i="14"/>
  <c r="V1402" i="14"/>
  <c r="W1402" i="14"/>
  <c r="X1402" i="14"/>
  <c r="I1403" i="14"/>
  <c r="L1403" i="14"/>
  <c r="M1403" i="14"/>
  <c r="AG1403" i="14" s="1"/>
  <c r="N1403" i="14"/>
  <c r="AH1403" i="14" s="1"/>
  <c r="U1403" i="14"/>
  <c r="V1403" i="14"/>
  <c r="W1403" i="14"/>
  <c r="X1403" i="14"/>
  <c r="I1404" i="14"/>
  <c r="L1404" i="14"/>
  <c r="M1404" i="14"/>
  <c r="AG1404" i="14" s="1"/>
  <c r="N1404" i="14"/>
  <c r="AH1404" i="14" s="1"/>
  <c r="U1404" i="14"/>
  <c r="V1404" i="14"/>
  <c r="W1404" i="14"/>
  <c r="X1404" i="14"/>
  <c r="I1405" i="14"/>
  <c r="L1405" i="14"/>
  <c r="M1405" i="14"/>
  <c r="AG1405" i="14" s="1"/>
  <c r="N1405" i="14"/>
  <c r="AH1405" i="14" s="1"/>
  <c r="U1405" i="14"/>
  <c r="V1405" i="14"/>
  <c r="W1405" i="14"/>
  <c r="X1405" i="14"/>
  <c r="I1406" i="14"/>
  <c r="L1406" i="14"/>
  <c r="M1406" i="14"/>
  <c r="AG1406" i="14" s="1"/>
  <c r="N1406" i="14"/>
  <c r="AH1406" i="14" s="1"/>
  <c r="U1406" i="14"/>
  <c r="V1406" i="14"/>
  <c r="W1406" i="14"/>
  <c r="X1406" i="14"/>
  <c r="I1407" i="14"/>
  <c r="L1407" i="14"/>
  <c r="M1407" i="14"/>
  <c r="AG1407" i="14" s="1"/>
  <c r="N1407" i="14"/>
  <c r="AH1407" i="14" s="1"/>
  <c r="U1407" i="14"/>
  <c r="V1407" i="14"/>
  <c r="W1407" i="14"/>
  <c r="X1407" i="14"/>
  <c r="I1408" i="14"/>
  <c r="L1408" i="14"/>
  <c r="M1408" i="14"/>
  <c r="AG1408" i="14" s="1"/>
  <c r="N1408" i="14"/>
  <c r="AH1408" i="14" s="1"/>
  <c r="U1408" i="14"/>
  <c r="V1408" i="14"/>
  <c r="W1408" i="14"/>
  <c r="X1408" i="14"/>
  <c r="I1409" i="14"/>
  <c r="L1409" i="14"/>
  <c r="M1409" i="14"/>
  <c r="AG1409" i="14" s="1"/>
  <c r="N1409" i="14"/>
  <c r="AH1409" i="14" s="1"/>
  <c r="U1409" i="14"/>
  <c r="V1409" i="14"/>
  <c r="W1409" i="14"/>
  <c r="X1409" i="14"/>
  <c r="I1410" i="14"/>
  <c r="L1410" i="14"/>
  <c r="M1410" i="14"/>
  <c r="AG1410" i="14" s="1"/>
  <c r="N1410" i="14"/>
  <c r="AH1410" i="14" s="1"/>
  <c r="U1410" i="14"/>
  <c r="V1410" i="14"/>
  <c r="W1410" i="14"/>
  <c r="X1410" i="14"/>
  <c r="I1411" i="14"/>
  <c r="L1411" i="14"/>
  <c r="M1411" i="14"/>
  <c r="AG1411" i="14" s="1"/>
  <c r="N1411" i="14"/>
  <c r="AH1411" i="14" s="1"/>
  <c r="U1411" i="14"/>
  <c r="V1411" i="14"/>
  <c r="W1411" i="14"/>
  <c r="X1411" i="14"/>
  <c r="I1412" i="14"/>
  <c r="L1412" i="14"/>
  <c r="M1412" i="14"/>
  <c r="AG1412" i="14" s="1"/>
  <c r="N1412" i="14"/>
  <c r="AH1412" i="14" s="1"/>
  <c r="U1412" i="14"/>
  <c r="V1412" i="14"/>
  <c r="W1412" i="14"/>
  <c r="X1412" i="14"/>
  <c r="I1413" i="14"/>
  <c r="L1413" i="14"/>
  <c r="M1413" i="14"/>
  <c r="AG1413" i="14" s="1"/>
  <c r="N1413" i="14"/>
  <c r="AH1413" i="14" s="1"/>
  <c r="U1413" i="14"/>
  <c r="V1413" i="14"/>
  <c r="W1413" i="14"/>
  <c r="X1413" i="14"/>
  <c r="I1414" i="14"/>
  <c r="L1414" i="14"/>
  <c r="M1414" i="14"/>
  <c r="AG1414" i="14" s="1"/>
  <c r="N1414" i="14"/>
  <c r="AH1414" i="14" s="1"/>
  <c r="U1414" i="14"/>
  <c r="V1414" i="14"/>
  <c r="W1414" i="14"/>
  <c r="X1414" i="14"/>
  <c r="I1415" i="14"/>
  <c r="L1415" i="14"/>
  <c r="M1415" i="14"/>
  <c r="AG1415" i="14" s="1"/>
  <c r="N1415" i="14"/>
  <c r="AH1415" i="14" s="1"/>
  <c r="U1415" i="14"/>
  <c r="V1415" i="14"/>
  <c r="W1415" i="14"/>
  <c r="X1415" i="14"/>
  <c r="I1416" i="14"/>
  <c r="L1416" i="14"/>
  <c r="M1416" i="14"/>
  <c r="AG1416" i="14" s="1"/>
  <c r="N1416" i="14"/>
  <c r="AH1416" i="14" s="1"/>
  <c r="U1416" i="14"/>
  <c r="V1416" i="14"/>
  <c r="W1416" i="14"/>
  <c r="X1416" i="14"/>
  <c r="I1417" i="14"/>
  <c r="L1417" i="14"/>
  <c r="M1417" i="14"/>
  <c r="AG1417" i="14" s="1"/>
  <c r="N1417" i="14"/>
  <c r="AH1417" i="14" s="1"/>
  <c r="U1417" i="14"/>
  <c r="V1417" i="14"/>
  <c r="W1417" i="14"/>
  <c r="X1417" i="14"/>
  <c r="I1418" i="14"/>
  <c r="L1418" i="14"/>
  <c r="M1418" i="14"/>
  <c r="AG1418" i="14" s="1"/>
  <c r="N1418" i="14"/>
  <c r="AH1418" i="14" s="1"/>
  <c r="U1418" i="14"/>
  <c r="V1418" i="14"/>
  <c r="W1418" i="14"/>
  <c r="X1418" i="14"/>
  <c r="I1419" i="14"/>
  <c r="L1419" i="14"/>
  <c r="M1419" i="14"/>
  <c r="AG1419" i="14" s="1"/>
  <c r="N1419" i="14"/>
  <c r="AH1419" i="14" s="1"/>
  <c r="U1419" i="14"/>
  <c r="V1419" i="14"/>
  <c r="W1419" i="14"/>
  <c r="X1419" i="14"/>
  <c r="I1420" i="14"/>
  <c r="L1420" i="14"/>
  <c r="M1420" i="14"/>
  <c r="AG1420" i="14" s="1"/>
  <c r="N1420" i="14"/>
  <c r="AH1420" i="14" s="1"/>
  <c r="U1420" i="14"/>
  <c r="V1420" i="14"/>
  <c r="W1420" i="14"/>
  <c r="X1420" i="14"/>
  <c r="I1421" i="14"/>
  <c r="L1421" i="14"/>
  <c r="M1421" i="14"/>
  <c r="AG1421" i="14" s="1"/>
  <c r="N1421" i="14"/>
  <c r="AH1421" i="14" s="1"/>
  <c r="U1421" i="14"/>
  <c r="V1421" i="14"/>
  <c r="W1421" i="14"/>
  <c r="X1421" i="14"/>
  <c r="I1422" i="14"/>
  <c r="L1422" i="14"/>
  <c r="M1422" i="14"/>
  <c r="AG1422" i="14" s="1"/>
  <c r="N1422" i="14"/>
  <c r="AH1422" i="14" s="1"/>
  <c r="U1422" i="14"/>
  <c r="V1422" i="14"/>
  <c r="W1422" i="14"/>
  <c r="X1422" i="14"/>
  <c r="I1423" i="14"/>
  <c r="L1423" i="14"/>
  <c r="M1423" i="14"/>
  <c r="AG1423" i="14" s="1"/>
  <c r="N1423" i="14"/>
  <c r="AH1423" i="14" s="1"/>
  <c r="U1423" i="14"/>
  <c r="V1423" i="14"/>
  <c r="W1423" i="14"/>
  <c r="X1423" i="14"/>
  <c r="I1424" i="14"/>
  <c r="L1424" i="14"/>
  <c r="M1424" i="14"/>
  <c r="AG1424" i="14" s="1"/>
  <c r="N1424" i="14"/>
  <c r="AH1424" i="14" s="1"/>
  <c r="U1424" i="14"/>
  <c r="V1424" i="14"/>
  <c r="W1424" i="14"/>
  <c r="X1424" i="14"/>
  <c r="I1425" i="14"/>
  <c r="L1425" i="14"/>
  <c r="M1425" i="14"/>
  <c r="AG1425" i="14" s="1"/>
  <c r="N1425" i="14"/>
  <c r="AH1425" i="14" s="1"/>
  <c r="U1425" i="14"/>
  <c r="V1425" i="14"/>
  <c r="W1425" i="14"/>
  <c r="X1425" i="14"/>
  <c r="I1426" i="14"/>
  <c r="L1426" i="14"/>
  <c r="M1426" i="14"/>
  <c r="AG1426" i="14" s="1"/>
  <c r="N1426" i="14"/>
  <c r="AH1426" i="14" s="1"/>
  <c r="U1426" i="14"/>
  <c r="V1426" i="14"/>
  <c r="W1426" i="14"/>
  <c r="X1426" i="14"/>
  <c r="I1427" i="14"/>
  <c r="L1427" i="14"/>
  <c r="M1427" i="14"/>
  <c r="AG1427" i="14" s="1"/>
  <c r="N1427" i="14"/>
  <c r="AH1427" i="14" s="1"/>
  <c r="U1427" i="14"/>
  <c r="V1427" i="14"/>
  <c r="W1427" i="14"/>
  <c r="X1427" i="14"/>
  <c r="I1428" i="14"/>
  <c r="L1428" i="14"/>
  <c r="M1428" i="14"/>
  <c r="AG1428" i="14" s="1"/>
  <c r="N1428" i="14"/>
  <c r="AH1428" i="14" s="1"/>
  <c r="U1428" i="14"/>
  <c r="V1428" i="14"/>
  <c r="W1428" i="14"/>
  <c r="X1428" i="14"/>
  <c r="I1429" i="14"/>
  <c r="L1429" i="14"/>
  <c r="M1429" i="14"/>
  <c r="AG1429" i="14" s="1"/>
  <c r="N1429" i="14"/>
  <c r="AH1429" i="14" s="1"/>
  <c r="U1429" i="14"/>
  <c r="V1429" i="14"/>
  <c r="W1429" i="14"/>
  <c r="X1429" i="14"/>
  <c r="I1430" i="14"/>
  <c r="L1430" i="14"/>
  <c r="M1430" i="14"/>
  <c r="AG1430" i="14" s="1"/>
  <c r="N1430" i="14"/>
  <c r="AH1430" i="14" s="1"/>
  <c r="U1430" i="14"/>
  <c r="V1430" i="14"/>
  <c r="W1430" i="14"/>
  <c r="X1430" i="14"/>
  <c r="I1431" i="14"/>
  <c r="L1431" i="14"/>
  <c r="M1431" i="14"/>
  <c r="AG1431" i="14" s="1"/>
  <c r="N1431" i="14"/>
  <c r="AH1431" i="14" s="1"/>
  <c r="U1431" i="14"/>
  <c r="V1431" i="14"/>
  <c r="W1431" i="14"/>
  <c r="X1431" i="14"/>
  <c r="I1432" i="14"/>
  <c r="L1432" i="14"/>
  <c r="M1432" i="14"/>
  <c r="AG1432" i="14" s="1"/>
  <c r="N1432" i="14"/>
  <c r="AH1432" i="14" s="1"/>
  <c r="U1432" i="14"/>
  <c r="V1432" i="14"/>
  <c r="W1432" i="14"/>
  <c r="X1432" i="14"/>
  <c r="I1433" i="14"/>
  <c r="L1433" i="14"/>
  <c r="M1433" i="14"/>
  <c r="AG1433" i="14" s="1"/>
  <c r="N1433" i="14"/>
  <c r="AH1433" i="14" s="1"/>
  <c r="U1433" i="14"/>
  <c r="V1433" i="14"/>
  <c r="W1433" i="14"/>
  <c r="X1433" i="14"/>
  <c r="I1434" i="14"/>
  <c r="L1434" i="14"/>
  <c r="M1434" i="14"/>
  <c r="AG1434" i="14" s="1"/>
  <c r="N1434" i="14"/>
  <c r="AH1434" i="14" s="1"/>
  <c r="U1434" i="14"/>
  <c r="V1434" i="14"/>
  <c r="W1434" i="14"/>
  <c r="X1434" i="14"/>
  <c r="I1435" i="14"/>
  <c r="L1435" i="14"/>
  <c r="M1435" i="14"/>
  <c r="AG1435" i="14" s="1"/>
  <c r="N1435" i="14"/>
  <c r="AH1435" i="14" s="1"/>
  <c r="U1435" i="14"/>
  <c r="V1435" i="14"/>
  <c r="W1435" i="14"/>
  <c r="X1435" i="14"/>
  <c r="I1436" i="14"/>
  <c r="L1436" i="14"/>
  <c r="M1436" i="14"/>
  <c r="AG1436" i="14" s="1"/>
  <c r="N1436" i="14"/>
  <c r="AH1436" i="14" s="1"/>
  <c r="U1436" i="14"/>
  <c r="V1436" i="14"/>
  <c r="W1436" i="14"/>
  <c r="X1436" i="14"/>
  <c r="I1437" i="14"/>
  <c r="L1437" i="14"/>
  <c r="M1437" i="14"/>
  <c r="AG1437" i="14" s="1"/>
  <c r="N1437" i="14"/>
  <c r="AH1437" i="14" s="1"/>
  <c r="U1437" i="14"/>
  <c r="V1437" i="14"/>
  <c r="W1437" i="14"/>
  <c r="X1437" i="14"/>
  <c r="I1438" i="14"/>
  <c r="L1438" i="14"/>
  <c r="M1438" i="14"/>
  <c r="AG1438" i="14" s="1"/>
  <c r="N1438" i="14"/>
  <c r="AH1438" i="14" s="1"/>
  <c r="U1438" i="14"/>
  <c r="V1438" i="14"/>
  <c r="W1438" i="14"/>
  <c r="X1438" i="14"/>
  <c r="I1439" i="14"/>
  <c r="L1439" i="14"/>
  <c r="M1439" i="14"/>
  <c r="AG1439" i="14" s="1"/>
  <c r="N1439" i="14"/>
  <c r="AH1439" i="14" s="1"/>
  <c r="U1439" i="14"/>
  <c r="V1439" i="14"/>
  <c r="W1439" i="14"/>
  <c r="X1439" i="14"/>
  <c r="I1440" i="14"/>
  <c r="L1440" i="14"/>
  <c r="M1440" i="14"/>
  <c r="AG1440" i="14" s="1"/>
  <c r="N1440" i="14"/>
  <c r="AH1440" i="14" s="1"/>
  <c r="U1440" i="14"/>
  <c r="V1440" i="14"/>
  <c r="W1440" i="14"/>
  <c r="X1440" i="14"/>
  <c r="I1441" i="14"/>
  <c r="L1441" i="14"/>
  <c r="M1441" i="14"/>
  <c r="AG1441" i="14" s="1"/>
  <c r="N1441" i="14"/>
  <c r="AH1441" i="14" s="1"/>
  <c r="U1441" i="14"/>
  <c r="V1441" i="14"/>
  <c r="W1441" i="14"/>
  <c r="X1441" i="14"/>
  <c r="I1442" i="14"/>
  <c r="L1442" i="14"/>
  <c r="M1442" i="14"/>
  <c r="AG1442" i="14" s="1"/>
  <c r="N1442" i="14"/>
  <c r="AH1442" i="14" s="1"/>
  <c r="U1442" i="14"/>
  <c r="V1442" i="14"/>
  <c r="W1442" i="14"/>
  <c r="X1442" i="14"/>
  <c r="I1443" i="14"/>
  <c r="L1443" i="14"/>
  <c r="M1443" i="14"/>
  <c r="AG1443" i="14" s="1"/>
  <c r="N1443" i="14"/>
  <c r="AH1443" i="14" s="1"/>
  <c r="U1443" i="14"/>
  <c r="V1443" i="14"/>
  <c r="W1443" i="14"/>
  <c r="X1443" i="14"/>
  <c r="I1444" i="14"/>
  <c r="L1444" i="14"/>
  <c r="M1444" i="14"/>
  <c r="AG1444" i="14" s="1"/>
  <c r="N1444" i="14"/>
  <c r="AH1444" i="14" s="1"/>
  <c r="U1444" i="14"/>
  <c r="V1444" i="14"/>
  <c r="W1444" i="14"/>
  <c r="X1444" i="14"/>
  <c r="I1445" i="14"/>
  <c r="L1445" i="14"/>
  <c r="M1445" i="14"/>
  <c r="AG1445" i="14" s="1"/>
  <c r="N1445" i="14"/>
  <c r="AH1445" i="14" s="1"/>
  <c r="U1445" i="14"/>
  <c r="V1445" i="14"/>
  <c r="W1445" i="14"/>
  <c r="X1445" i="14"/>
  <c r="I1446" i="14"/>
  <c r="L1446" i="14"/>
  <c r="M1446" i="14"/>
  <c r="AG1446" i="14" s="1"/>
  <c r="N1446" i="14"/>
  <c r="AH1446" i="14" s="1"/>
  <c r="U1446" i="14"/>
  <c r="V1446" i="14"/>
  <c r="W1446" i="14"/>
  <c r="X1446" i="14"/>
  <c r="I1447" i="14"/>
  <c r="L1447" i="14"/>
  <c r="M1447" i="14"/>
  <c r="AG1447" i="14" s="1"/>
  <c r="N1447" i="14"/>
  <c r="AH1447" i="14" s="1"/>
  <c r="U1447" i="14"/>
  <c r="V1447" i="14"/>
  <c r="W1447" i="14"/>
  <c r="X1447" i="14"/>
  <c r="I1448" i="14"/>
  <c r="L1448" i="14"/>
  <c r="M1448" i="14"/>
  <c r="AG1448" i="14" s="1"/>
  <c r="N1448" i="14"/>
  <c r="AH1448" i="14" s="1"/>
  <c r="U1448" i="14"/>
  <c r="V1448" i="14"/>
  <c r="W1448" i="14"/>
  <c r="X1448" i="14"/>
  <c r="L1449" i="14"/>
  <c r="M1449" i="14"/>
  <c r="AG1449" i="14" s="1"/>
  <c r="N1449" i="14"/>
  <c r="AH1449" i="14" s="1"/>
  <c r="U1449" i="14"/>
  <c r="V1449" i="14"/>
  <c r="W1449" i="14"/>
  <c r="X1449" i="14"/>
  <c r="I1450" i="14"/>
  <c r="L1450" i="14"/>
  <c r="M1450" i="14"/>
  <c r="AG1450" i="14" s="1"/>
  <c r="N1450" i="14"/>
  <c r="AH1450" i="14" s="1"/>
  <c r="U1450" i="14"/>
  <c r="V1450" i="14"/>
  <c r="W1450" i="14"/>
  <c r="X1450" i="14"/>
  <c r="I1451" i="14"/>
  <c r="L1451" i="14"/>
  <c r="M1451" i="14"/>
  <c r="AG1451" i="14" s="1"/>
  <c r="N1451" i="14"/>
  <c r="AH1451" i="14" s="1"/>
  <c r="U1451" i="14"/>
  <c r="V1451" i="14"/>
  <c r="W1451" i="14"/>
  <c r="X1451" i="14"/>
  <c r="I1452" i="14"/>
  <c r="L1452" i="14"/>
  <c r="M1452" i="14"/>
  <c r="AG1452" i="14" s="1"/>
  <c r="N1452" i="14"/>
  <c r="AH1452" i="14" s="1"/>
  <c r="U1452" i="14"/>
  <c r="V1452" i="14"/>
  <c r="W1452" i="14"/>
  <c r="X1452" i="14"/>
  <c r="I1453" i="14"/>
  <c r="L1453" i="14"/>
  <c r="M1453" i="14"/>
  <c r="AG1453" i="14" s="1"/>
  <c r="N1453" i="14"/>
  <c r="AH1453" i="14" s="1"/>
  <c r="U1453" i="14"/>
  <c r="V1453" i="14"/>
  <c r="W1453" i="14"/>
  <c r="X1453" i="14"/>
  <c r="I1454" i="14"/>
  <c r="L1454" i="14"/>
  <c r="M1454" i="14"/>
  <c r="AG1454" i="14" s="1"/>
  <c r="N1454" i="14"/>
  <c r="AH1454" i="14" s="1"/>
  <c r="U1454" i="14"/>
  <c r="V1454" i="14"/>
  <c r="W1454" i="14"/>
  <c r="X1454" i="14"/>
  <c r="I1455" i="14"/>
  <c r="L1455" i="14"/>
  <c r="M1455" i="14"/>
  <c r="AG1455" i="14" s="1"/>
  <c r="N1455" i="14"/>
  <c r="AH1455" i="14" s="1"/>
  <c r="U1455" i="14"/>
  <c r="V1455" i="14"/>
  <c r="W1455" i="14"/>
  <c r="X1455" i="14"/>
  <c r="I1456" i="14"/>
  <c r="L1456" i="14"/>
  <c r="M1456" i="14"/>
  <c r="AG1456" i="14" s="1"/>
  <c r="N1456" i="14"/>
  <c r="AH1456" i="14" s="1"/>
  <c r="U1456" i="14"/>
  <c r="V1456" i="14"/>
  <c r="W1456" i="14"/>
  <c r="X1456" i="14"/>
  <c r="I1457" i="14"/>
  <c r="L1457" i="14"/>
  <c r="M1457" i="14"/>
  <c r="AG1457" i="14" s="1"/>
  <c r="N1457" i="14"/>
  <c r="AH1457" i="14" s="1"/>
  <c r="U1457" i="14"/>
  <c r="V1457" i="14"/>
  <c r="W1457" i="14"/>
  <c r="X1457" i="14"/>
  <c r="I1458" i="14"/>
  <c r="L1458" i="14"/>
  <c r="M1458" i="14"/>
  <c r="AG1458" i="14" s="1"/>
  <c r="N1458" i="14"/>
  <c r="AH1458" i="14" s="1"/>
  <c r="U1458" i="14"/>
  <c r="V1458" i="14"/>
  <c r="W1458" i="14"/>
  <c r="X1458" i="14"/>
  <c r="I1459" i="14"/>
  <c r="L1459" i="14"/>
  <c r="M1459" i="14"/>
  <c r="AG1459" i="14" s="1"/>
  <c r="N1459" i="14"/>
  <c r="AH1459" i="14" s="1"/>
  <c r="U1459" i="14"/>
  <c r="V1459" i="14"/>
  <c r="W1459" i="14"/>
  <c r="X1459" i="14"/>
  <c r="I1460" i="14"/>
  <c r="L1460" i="14"/>
  <c r="M1460" i="14"/>
  <c r="AG1460" i="14" s="1"/>
  <c r="N1460" i="14"/>
  <c r="AH1460" i="14" s="1"/>
  <c r="U1460" i="14"/>
  <c r="V1460" i="14"/>
  <c r="W1460" i="14"/>
  <c r="X1460" i="14"/>
  <c r="I1461" i="14"/>
  <c r="L1461" i="14"/>
  <c r="M1461" i="14"/>
  <c r="AG1461" i="14" s="1"/>
  <c r="N1461" i="14"/>
  <c r="AH1461" i="14" s="1"/>
  <c r="U1461" i="14"/>
  <c r="V1461" i="14"/>
  <c r="W1461" i="14"/>
  <c r="X1461" i="14"/>
  <c r="I1462" i="14"/>
  <c r="L1462" i="14"/>
  <c r="M1462" i="14"/>
  <c r="AG1462" i="14" s="1"/>
  <c r="N1462" i="14"/>
  <c r="AH1462" i="14" s="1"/>
  <c r="U1462" i="14"/>
  <c r="V1462" i="14"/>
  <c r="W1462" i="14"/>
  <c r="X1462" i="14"/>
  <c r="I1463" i="14"/>
  <c r="L1463" i="14"/>
  <c r="M1463" i="14"/>
  <c r="AG1463" i="14" s="1"/>
  <c r="N1463" i="14"/>
  <c r="AH1463" i="14" s="1"/>
  <c r="U1463" i="14"/>
  <c r="V1463" i="14"/>
  <c r="W1463" i="14"/>
  <c r="X1463" i="14"/>
  <c r="I1464" i="14"/>
  <c r="L1464" i="14"/>
  <c r="M1464" i="14"/>
  <c r="AG1464" i="14" s="1"/>
  <c r="N1464" i="14"/>
  <c r="AH1464" i="14" s="1"/>
  <c r="U1464" i="14"/>
  <c r="V1464" i="14"/>
  <c r="W1464" i="14"/>
  <c r="X1464" i="14"/>
  <c r="I1465" i="14"/>
  <c r="L1465" i="14"/>
  <c r="M1465" i="14"/>
  <c r="AG1465" i="14" s="1"/>
  <c r="N1465" i="14"/>
  <c r="AH1465" i="14" s="1"/>
  <c r="U1465" i="14"/>
  <c r="V1465" i="14"/>
  <c r="W1465" i="14"/>
  <c r="X1465" i="14"/>
  <c r="I1466" i="14"/>
  <c r="L1466" i="14"/>
  <c r="M1466" i="14"/>
  <c r="AG1466" i="14" s="1"/>
  <c r="N1466" i="14"/>
  <c r="AH1466" i="14" s="1"/>
  <c r="U1466" i="14"/>
  <c r="V1466" i="14"/>
  <c r="W1466" i="14"/>
  <c r="X1466" i="14"/>
  <c r="I1467" i="14"/>
  <c r="L1467" i="14"/>
  <c r="M1467" i="14"/>
  <c r="AG1467" i="14" s="1"/>
  <c r="N1467" i="14"/>
  <c r="AH1467" i="14" s="1"/>
  <c r="U1467" i="14"/>
  <c r="V1467" i="14"/>
  <c r="W1467" i="14"/>
  <c r="X1467" i="14"/>
  <c r="I1468" i="14"/>
  <c r="L1468" i="14"/>
  <c r="M1468" i="14"/>
  <c r="AG1468" i="14" s="1"/>
  <c r="N1468" i="14"/>
  <c r="AH1468" i="14" s="1"/>
  <c r="U1468" i="14"/>
  <c r="V1468" i="14"/>
  <c r="W1468" i="14"/>
  <c r="X1468" i="14"/>
  <c r="I1469" i="14"/>
  <c r="L1469" i="14"/>
  <c r="M1469" i="14"/>
  <c r="AG1469" i="14" s="1"/>
  <c r="N1469" i="14"/>
  <c r="AH1469" i="14" s="1"/>
  <c r="U1469" i="14"/>
  <c r="V1469" i="14"/>
  <c r="W1469" i="14"/>
  <c r="X1469" i="14"/>
  <c r="I1470" i="14"/>
  <c r="L1470" i="14"/>
  <c r="M1470" i="14"/>
  <c r="AG1470" i="14" s="1"/>
  <c r="N1470" i="14"/>
  <c r="AH1470" i="14" s="1"/>
  <c r="U1470" i="14"/>
  <c r="V1470" i="14"/>
  <c r="W1470" i="14"/>
  <c r="X1470" i="14"/>
  <c r="I1471" i="14"/>
  <c r="L1471" i="14"/>
  <c r="M1471" i="14"/>
  <c r="AG1471" i="14" s="1"/>
  <c r="N1471" i="14"/>
  <c r="AH1471" i="14" s="1"/>
  <c r="U1471" i="14"/>
  <c r="V1471" i="14"/>
  <c r="W1471" i="14"/>
  <c r="X1471" i="14"/>
  <c r="I1472" i="14"/>
  <c r="L1472" i="14"/>
  <c r="M1472" i="14"/>
  <c r="AG1472" i="14" s="1"/>
  <c r="N1472" i="14"/>
  <c r="AH1472" i="14" s="1"/>
  <c r="U1472" i="14"/>
  <c r="V1472" i="14"/>
  <c r="W1472" i="14"/>
  <c r="X1472" i="14"/>
  <c r="I1473" i="14"/>
  <c r="L1473" i="14"/>
  <c r="M1473" i="14"/>
  <c r="AG1473" i="14" s="1"/>
  <c r="N1473" i="14"/>
  <c r="AH1473" i="14" s="1"/>
  <c r="U1473" i="14"/>
  <c r="V1473" i="14"/>
  <c r="W1473" i="14"/>
  <c r="X1473" i="14"/>
  <c r="I1474" i="14"/>
  <c r="L1474" i="14"/>
  <c r="M1474" i="14"/>
  <c r="AG1474" i="14" s="1"/>
  <c r="N1474" i="14"/>
  <c r="AH1474" i="14" s="1"/>
  <c r="U1474" i="14"/>
  <c r="V1474" i="14"/>
  <c r="W1474" i="14"/>
  <c r="X1474" i="14"/>
  <c r="I1475" i="14"/>
  <c r="L1475" i="14"/>
  <c r="M1475" i="14"/>
  <c r="AG1475" i="14" s="1"/>
  <c r="N1475" i="14"/>
  <c r="AH1475" i="14" s="1"/>
  <c r="U1475" i="14"/>
  <c r="V1475" i="14"/>
  <c r="W1475" i="14"/>
  <c r="X1475" i="14"/>
  <c r="I1476" i="14"/>
  <c r="L1476" i="14"/>
  <c r="M1476" i="14"/>
  <c r="AG1476" i="14" s="1"/>
  <c r="N1476" i="14"/>
  <c r="AH1476" i="14" s="1"/>
  <c r="U1476" i="14"/>
  <c r="V1476" i="14"/>
  <c r="W1476" i="14"/>
  <c r="X1476" i="14"/>
  <c r="I1477" i="14"/>
  <c r="L1477" i="14"/>
  <c r="M1477" i="14"/>
  <c r="AG1477" i="14" s="1"/>
  <c r="N1477" i="14"/>
  <c r="AH1477" i="14" s="1"/>
  <c r="U1477" i="14"/>
  <c r="V1477" i="14"/>
  <c r="W1477" i="14"/>
  <c r="X1477" i="14"/>
  <c r="I1478" i="14"/>
  <c r="L1478" i="14"/>
  <c r="M1478" i="14"/>
  <c r="AG1478" i="14" s="1"/>
  <c r="N1478" i="14"/>
  <c r="AH1478" i="14" s="1"/>
  <c r="U1478" i="14"/>
  <c r="V1478" i="14"/>
  <c r="W1478" i="14"/>
  <c r="X1478" i="14"/>
  <c r="I1479" i="14"/>
  <c r="L1479" i="14"/>
  <c r="M1479" i="14"/>
  <c r="AG1479" i="14" s="1"/>
  <c r="N1479" i="14"/>
  <c r="AH1479" i="14" s="1"/>
  <c r="U1479" i="14"/>
  <c r="V1479" i="14"/>
  <c r="W1479" i="14"/>
  <c r="X1479" i="14"/>
  <c r="I1480" i="14"/>
  <c r="L1480" i="14"/>
  <c r="M1480" i="14"/>
  <c r="AG1480" i="14" s="1"/>
  <c r="N1480" i="14"/>
  <c r="AH1480" i="14" s="1"/>
  <c r="U1480" i="14"/>
  <c r="V1480" i="14"/>
  <c r="W1480" i="14"/>
  <c r="X1480" i="14"/>
  <c r="I1481" i="14"/>
  <c r="L1481" i="14"/>
  <c r="M1481" i="14"/>
  <c r="AG1481" i="14" s="1"/>
  <c r="N1481" i="14"/>
  <c r="AH1481" i="14" s="1"/>
  <c r="U1481" i="14"/>
  <c r="V1481" i="14"/>
  <c r="W1481" i="14"/>
  <c r="X1481" i="14"/>
  <c r="I1482" i="14"/>
  <c r="L1482" i="14"/>
  <c r="M1482" i="14"/>
  <c r="AG1482" i="14" s="1"/>
  <c r="N1482" i="14"/>
  <c r="AH1482" i="14" s="1"/>
  <c r="U1482" i="14"/>
  <c r="V1482" i="14"/>
  <c r="W1482" i="14"/>
  <c r="X1482" i="14"/>
  <c r="I1483" i="14"/>
  <c r="L1483" i="14"/>
  <c r="M1483" i="14"/>
  <c r="AG1483" i="14" s="1"/>
  <c r="N1483" i="14"/>
  <c r="AH1483" i="14" s="1"/>
  <c r="U1483" i="14"/>
  <c r="V1483" i="14"/>
  <c r="W1483" i="14"/>
  <c r="X1483" i="14"/>
  <c r="I1484" i="14"/>
  <c r="L1484" i="14"/>
  <c r="M1484" i="14"/>
  <c r="AG1484" i="14" s="1"/>
  <c r="N1484" i="14"/>
  <c r="AH1484" i="14" s="1"/>
  <c r="U1484" i="14"/>
  <c r="V1484" i="14"/>
  <c r="W1484" i="14"/>
  <c r="X1484" i="14"/>
  <c r="I1485" i="14"/>
  <c r="L1485" i="14"/>
  <c r="M1485" i="14"/>
  <c r="AG1485" i="14" s="1"/>
  <c r="N1485" i="14"/>
  <c r="AH1485" i="14" s="1"/>
  <c r="U1485" i="14"/>
  <c r="V1485" i="14"/>
  <c r="W1485" i="14"/>
  <c r="X1485" i="14"/>
  <c r="I1486" i="14"/>
  <c r="L1486" i="14"/>
  <c r="M1486" i="14"/>
  <c r="AG1486" i="14" s="1"/>
  <c r="N1486" i="14"/>
  <c r="AH1486" i="14" s="1"/>
  <c r="U1486" i="14"/>
  <c r="V1486" i="14"/>
  <c r="W1486" i="14"/>
  <c r="X1486" i="14"/>
  <c r="I1487" i="14"/>
  <c r="L1487" i="14"/>
  <c r="M1487" i="14"/>
  <c r="AG1487" i="14" s="1"/>
  <c r="N1487" i="14"/>
  <c r="AH1487" i="14" s="1"/>
  <c r="U1487" i="14"/>
  <c r="V1487" i="14"/>
  <c r="W1487" i="14"/>
  <c r="X1487" i="14"/>
  <c r="I1488" i="14"/>
  <c r="L1488" i="14"/>
  <c r="M1488" i="14"/>
  <c r="AG1488" i="14" s="1"/>
  <c r="N1488" i="14"/>
  <c r="AH1488" i="14" s="1"/>
  <c r="U1488" i="14"/>
  <c r="V1488" i="14"/>
  <c r="W1488" i="14"/>
  <c r="X1488" i="14"/>
  <c r="I1489" i="14"/>
  <c r="L1489" i="14"/>
  <c r="M1489" i="14"/>
  <c r="AG1489" i="14" s="1"/>
  <c r="N1489" i="14"/>
  <c r="AH1489" i="14" s="1"/>
  <c r="U1489" i="14"/>
  <c r="V1489" i="14"/>
  <c r="W1489" i="14"/>
  <c r="X1489" i="14"/>
  <c r="I1490" i="14"/>
  <c r="L1490" i="14"/>
  <c r="M1490" i="14"/>
  <c r="AG1490" i="14" s="1"/>
  <c r="N1490" i="14"/>
  <c r="AH1490" i="14" s="1"/>
  <c r="U1490" i="14"/>
  <c r="V1490" i="14"/>
  <c r="W1490" i="14"/>
  <c r="X1490" i="14"/>
  <c r="I1491" i="14"/>
  <c r="L1491" i="14"/>
  <c r="M1491" i="14"/>
  <c r="AG1491" i="14" s="1"/>
  <c r="N1491" i="14"/>
  <c r="AH1491" i="14" s="1"/>
  <c r="U1491" i="14"/>
  <c r="V1491" i="14"/>
  <c r="W1491" i="14"/>
  <c r="X1491" i="14"/>
  <c r="I1492" i="14"/>
  <c r="L1492" i="14"/>
  <c r="M1492" i="14"/>
  <c r="AG1492" i="14" s="1"/>
  <c r="N1492" i="14"/>
  <c r="AH1492" i="14" s="1"/>
  <c r="U1492" i="14"/>
  <c r="V1492" i="14"/>
  <c r="W1492" i="14"/>
  <c r="X1492" i="14"/>
  <c r="I1493" i="14"/>
  <c r="L1493" i="14"/>
  <c r="M1493" i="14"/>
  <c r="AG1493" i="14" s="1"/>
  <c r="N1493" i="14"/>
  <c r="AH1493" i="14" s="1"/>
  <c r="U1493" i="14"/>
  <c r="V1493" i="14"/>
  <c r="W1493" i="14"/>
  <c r="X1493" i="14"/>
  <c r="I1494" i="14"/>
  <c r="L1494" i="14"/>
  <c r="M1494" i="14"/>
  <c r="AG1494" i="14" s="1"/>
  <c r="N1494" i="14"/>
  <c r="AH1494" i="14" s="1"/>
  <c r="U1494" i="14"/>
  <c r="V1494" i="14"/>
  <c r="W1494" i="14"/>
  <c r="X1494" i="14"/>
  <c r="I1495" i="14"/>
  <c r="L1495" i="14"/>
  <c r="M1495" i="14"/>
  <c r="AG1495" i="14" s="1"/>
  <c r="N1495" i="14"/>
  <c r="AH1495" i="14" s="1"/>
  <c r="U1495" i="14"/>
  <c r="V1495" i="14"/>
  <c r="W1495" i="14"/>
  <c r="X1495" i="14"/>
  <c r="I1496" i="14"/>
  <c r="L1496" i="14"/>
  <c r="M1496" i="14"/>
  <c r="AG1496" i="14" s="1"/>
  <c r="N1496" i="14"/>
  <c r="AH1496" i="14" s="1"/>
  <c r="U1496" i="14"/>
  <c r="V1496" i="14"/>
  <c r="W1496" i="14"/>
  <c r="X1496" i="14"/>
  <c r="I1497" i="14"/>
  <c r="L1497" i="14"/>
  <c r="M1497" i="14"/>
  <c r="AG1497" i="14" s="1"/>
  <c r="N1497" i="14"/>
  <c r="AH1497" i="14" s="1"/>
  <c r="U1497" i="14"/>
  <c r="V1497" i="14"/>
  <c r="W1497" i="14"/>
  <c r="X1497" i="14"/>
  <c r="I1498" i="14"/>
  <c r="L1498" i="14"/>
  <c r="M1498" i="14"/>
  <c r="AG1498" i="14" s="1"/>
  <c r="N1498" i="14"/>
  <c r="AH1498" i="14" s="1"/>
  <c r="U1498" i="14"/>
  <c r="V1498" i="14"/>
  <c r="W1498" i="14"/>
  <c r="X1498" i="14"/>
  <c r="I1499" i="14"/>
  <c r="L1499" i="14"/>
  <c r="M1499" i="14"/>
  <c r="AG1499" i="14" s="1"/>
  <c r="N1499" i="14"/>
  <c r="AH1499" i="14" s="1"/>
  <c r="U1499" i="14"/>
  <c r="V1499" i="14"/>
  <c r="W1499" i="14"/>
  <c r="X1499" i="14"/>
  <c r="I1500" i="14"/>
  <c r="L1500" i="14"/>
  <c r="M1500" i="14"/>
  <c r="AG1500" i="14" s="1"/>
  <c r="N1500" i="14"/>
  <c r="AH1500" i="14" s="1"/>
  <c r="U1500" i="14"/>
  <c r="V1500" i="14"/>
  <c r="W1500" i="14"/>
  <c r="X1500" i="14"/>
  <c r="I1501" i="14"/>
  <c r="L1501" i="14"/>
  <c r="M1501" i="14"/>
  <c r="AG1501" i="14" s="1"/>
  <c r="N1501" i="14"/>
  <c r="AH1501" i="14" s="1"/>
  <c r="U1501" i="14"/>
  <c r="V1501" i="14"/>
  <c r="W1501" i="14"/>
  <c r="X1501" i="14"/>
  <c r="I1502" i="14"/>
  <c r="L1502" i="14"/>
  <c r="M1502" i="14"/>
  <c r="AG1502" i="14" s="1"/>
  <c r="N1502" i="14"/>
  <c r="AH1502" i="14" s="1"/>
  <c r="U1502" i="14"/>
  <c r="V1502" i="14"/>
  <c r="W1502" i="14"/>
  <c r="X1502" i="14"/>
  <c r="I1503" i="14"/>
  <c r="L1503" i="14"/>
  <c r="M1503" i="14"/>
  <c r="AG1503" i="14" s="1"/>
  <c r="N1503" i="14"/>
  <c r="AH1503" i="14" s="1"/>
  <c r="U1503" i="14"/>
  <c r="V1503" i="14"/>
  <c r="W1503" i="14"/>
  <c r="X1503" i="14"/>
  <c r="I1504" i="14"/>
  <c r="L1504" i="14"/>
  <c r="M1504" i="14"/>
  <c r="AG1504" i="14" s="1"/>
  <c r="N1504" i="14"/>
  <c r="AH1504" i="14" s="1"/>
  <c r="U1504" i="14"/>
  <c r="V1504" i="14"/>
  <c r="W1504" i="14"/>
  <c r="X1504" i="14"/>
  <c r="I1505" i="14"/>
  <c r="L1505" i="14"/>
  <c r="M1505" i="14"/>
  <c r="AG1505" i="14" s="1"/>
  <c r="N1505" i="14"/>
  <c r="AH1505" i="14" s="1"/>
  <c r="U1505" i="14"/>
  <c r="V1505" i="14"/>
  <c r="W1505" i="14"/>
  <c r="X1505" i="14"/>
  <c r="I1506" i="14"/>
  <c r="L1506" i="14"/>
  <c r="M1506" i="14"/>
  <c r="AG1506" i="14" s="1"/>
  <c r="N1506" i="14"/>
  <c r="AH1506" i="14" s="1"/>
  <c r="U1506" i="14"/>
  <c r="V1506" i="14"/>
  <c r="W1506" i="14"/>
  <c r="X1506" i="14"/>
  <c r="I1507" i="14"/>
  <c r="L1507" i="14"/>
  <c r="M1507" i="14"/>
  <c r="AG1507" i="14" s="1"/>
  <c r="N1507" i="14"/>
  <c r="AH1507" i="14" s="1"/>
  <c r="U1507" i="14"/>
  <c r="V1507" i="14"/>
  <c r="W1507" i="14"/>
  <c r="X1507" i="14"/>
  <c r="I1508" i="14"/>
  <c r="L1508" i="14"/>
  <c r="M1508" i="14"/>
  <c r="AG1508" i="14" s="1"/>
  <c r="N1508" i="14"/>
  <c r="AH1508" i="14" s="1"/>
  <c r="U1508" i="14"/>
  <c r="V1508" i="14"/>
  <c r="W1508" i="14"/>
  <c r="X1508" i="14"/>
  <c r="I1509" i="14"/>
  <c r="L1509" i="14"/>
  <c r="M1509" i="14"/>
  <c r="AG1509" i="14" s="1"/>
  <c r="N1509" i="14"/>
  <c r="AH1509" i="14" s="1"/>
  <c r="U1509" i="14"/>
  <c r="V1509" i="14"/>
  <c r="W1509" i="14"/>
  <c r="X1509" i="14"/>
  <c r="L1510" i="14"/>
  <c r="M1510" i="14"/>
  <c r="AG1510" i="14" s="1"/>
  <c r="N1510" i="14"/>
  <c r="AH1510" i="14" s="1"/>
  <c r="U1510" i="14"/>
  <c r="V1510" i="14"/>
  <c r="W1510" i="14"/>
  <c r="X1510" i="14"/>
  <c r="I1511" i="14"/>
  <c r="L1511" i="14"/>
  <c r="M1511" i="14"/>
  <c r="AG1511" i="14" s="1"/>
  <c r="N1511" i="14"/>
  <c r="AH1511" i="14" s="1"/>
  <c r="U1511" i="14"/>
  <c r="V1511" i="14"/>
  <c r="W1511" i="14"/>
  <c r="X1511" i="14"/>
  <c r="I1512" i="14"/>
  <c r="L1512" i="14"/>
  <c r="M1512" i="14"/>
  <c r="AG1512" i="14" s="1"/>
  <c r="N1512" i="14"/>
  <c r="AH1512" i="14" s="1"/>
  <c r="U1512" i="14"/>
  <c r="V1512" i="14"/>
  <c r="W1512" i="14"/>
  <c r="X1512" i="14"/>
  <c r="I1513" i="14"/>
  <c r="L1513" i="14"/>
  <c r="M1513" i="14"/>
  <c r="AG1513" i="14" s="1"/>
  <c r="N1513" i="14"/>
  <c r="AH1513" i="14" s="1"/>
  <c r="U1513" i="14"/>
  <c r="V1513" i="14"/>
  <c r="W1513" i="14"/>
  <c r="X1513" i="14"/>
  <c r="I1514" i="14"/>
  <c r="L1514" i="14"/>
  <c r="M1514" i="14"/>
  <c r="AG1514" i="14" s="1"/>
  <c r="N1514" i="14"/>
  <c r="AH1514" i="14" s="1"/>
  <c r="U1514" i="14"/>
  <c r="V1514" i="14"/>
  <c r="W1514" i="14"/>
  <c r="X1514" i="14"/>
  <c r="I1515" i="14"/>
  <c r="L1515" i="14"/>
  <c r="M1515" i="14"/>
  <c r="AG1515" i="14" s="1"/>
  <c r="N1515" i="14"/>
  <c r="AH1515" i="14" s="1"/>
  <c r="U1515" i="14"/>
  <c r="V1515" i="14"/>
  <c r="W1515" i="14"/>
  <c r="X1515" i="14"/>
  <c r="I1516" i="14"/>
  <c r="L1516" i="14"/>
  <c r="M1516" i="14"/>
  <c r="AG1516" i="14" s="1"/>
  <c r="N1516" i="14"/>
  <c r="AH1516" i="14" s="1"/>
  <c r="U1516" i="14"/>
  <c r="V1516" i="14"/>
  <c r="W1516" i="14"/>
  <c r="X1516" i="14"/>
  <c r="I1517" i="14"/>
  <c r="L1517" i="14"/>
  <c r="M1517" i="14"/>
  <c r="AG1517" i="14" s="1"/>
  <c r="N1517" i="14"/>
  <c r="AH1517" i="14" s="1"/>
  <c r="U1517" i="14"/>
  <c r="V1517" i="14"/>
  <c r="W1517" i="14"/>
  <c r="X1517" i="14"/>
  <c r="I1518" i="14"/>
  <c r="L1518" i="14"/>
  <c r="M1518" i="14"/>
  <c r="AG1518" i="14" s="1"/>
  <c r="N1518" i="14"/>
  <c r="AH1518" i="14" s="1"/>
  <c r="U1518" i="14"/>
  <c r="V1518" i="14"/>
  <c r="W1518" i="14"/>
  <c r="X1518" i="14"/>
  <c r="I1519" i="14"/>
  <c r="L1519" i="14"/>
  <c r="M1519" i="14"/>
  <c r="AG1519" i="14" s="1"/>
  <c r="N1519" i="14"/>
  <c r="AH1519" i="14" s="1"/>
  <c r="U1519" i="14"/>
  <c r="V1519" i="14"/>
  <c r="W1519" i="14"/>
  <c r="X1519" i="14"/>
  <c r="I1520" i="14"/>
  <c r="L1520" i="14"/>
  <c r="M1520" i="14"/>
  <c r="AG1520" i="14" s="1"/>
  <c r="N1520" i="14"/>
  <c r="AH1520" i="14" s="1"/>
  <c r="U1520" i="14"/>
  <c r="V1520" i="14"/>
  <c r="W1520" i="14"/>
  <c r="X1520" i="14"/>
  <c r="I1521" i="14"/>
  <c r="L1521" i="14"/>
  <c r="M1521" i="14"/>
  <c r="AG1521" i="14" s="1"/>
  <c r="N1521" i="14"/>
  <c r="AH1521" i="14" s="1"/>
  <c r="U1521" i="14"/>
  <c r="V1521" i="14"/>
  <c r="W1521" i="14"/>
  <c r="X1521" i="14"/>
  <c r="I1522" i="14"/>
  <c r="L1522" i="14"/>
  <c r="M1522" i="14"/>
  <c r="AG1522" i="14" s="1"/>
  <c r="N1522" i="14"/>
  <c r="AH1522" i="14" s="1"/>
  <c r="U1522" i="14"/>
  <c r="V1522" i="14"/>
  <c r="W1522" i="14"/>
  <c r="X1522" i="14"/>
  <c r="I1523" i="14"/>
  <c r="L1523" i="14"/>
  <c r="M1523" i="14"/>
  <c r="AG1523" i="14" s="1"/>
  <c r="N1523" i="14"/>
  <c r="AH1523" i="14" s="1"/>
  <c r="U1523" i="14"/>
  <c r="V1523" i="14"/>
  <c r="W1523" i="14"/>
  <c r="X1523" i="14"/>
  <c r="I1524" i="14"/>
  <c r="L1524" i="14"/>
  <c r="M1524" i="14"/>
  <c r="AG1524" i="14" s="1"/>
  <c r="N1524" i="14"/>
  <c r="AH1524" i="14" s="1"/>
  <c r="U1524" i="14"/>
  <c r="V1524" i="14"/>
  <c r="W1524" i="14"/>
  <c r="X1524" i="14"/>
  <c r="I1525" i="14"/>
  <c r="L1525" i="14"/>
  <c r="M1525" i="14"/>
  <c r="AG1525" i="14" s="1"/>
  <c r="N1525" i="14"/>
  <c r="AH1525" i="14" s="1"/>
  <c r="U1525" i="14"/>
  <c r="V1525" i="14"/>
  <c r="W1525" i="14"/>
  <c r="X1525" i="14"/>
  <c r="I1526" i="14"/>
  <c r="L1526" i="14"/>
  <c r="M1526" i="14"/>
  <c r="AG1526" i="14" s="1"/>
  <c r="N1526" i="14"/>
  <c r="AH1526" i="14" s="1"/>
  <c r="U1526" i="14"/>
  <c r="V1526" i="14"/>
  <c r="W1526" i="14"/>
  <c r="X1526" i="14"/>
  <c r="I1527" i="14"/>
  <c r="L1527" i="14"/>
  <c r="M1527" i="14"/>
  <c r="AG1527" i="14" s="1"/>
  <c r="N1527" i="14"/>
  <c r="AH1527" i="14" s="1"/>
  <c r="U1527" i="14"/>
  <c r="V1527" i="14"/>
  <c r="W1527" i="14"/>
  <c r="X1527" i="14"/>
  <c r="I1528" i="14"/>
  <c r="L1528" i="14"/>
  <c r="M1528" i="14"/>
  <c r="AG1528" i="14" s="1"/>
  <c r="N1528" i="14"/>
  <c r="AH1528" i="14" s="1"/>
  <c r="U1528" i="14"/>
  <c r="V1528" i="14"/>
  <c r="W1528" i="14"/>
  <c r="X1528" i="14"/>
  <c r="I1529" i="14"/>
  <c r="L1529" i="14"/>
  <c r="M1529" i="14"/>
  <c r="AG1529" i="14" s="1"/>
  <c r="N1529" i="14"/>
  <c r="AH1529" i="14" s="1"/>
  <c r="U1529" i="14"/>
  <c r="V1529" i="14"/>
  <c r="W1529" i="14"/>
  <c r="X1529" i="14"/>
  <c r="I1530" i="14"/>
  <c r="L1530" i="14"/>
  <c r="M1530" i="14"/>
  <c r="AG1530" i="14" s="1"/>
  <c r="N1530" i="14"/>
  <c r="AH1530" i="14" s="1"/>
  <c r="U1530" i="14"/>
  <c r="V1530" i="14"/>
  <c r="W1530" i="14"/>
  <c r="X1530" i="14"/>
  <c r="I1531" i="14"/>
  <c r="L1531" i="14"/>
  <c r="M1531" i="14"/>
  <c r="AG1531" i="14" s="1"/>
  <c r="N1531" i="14"/>
  <c r="AH1531" i="14" s="1"/>
  <c r="U1531" i="14"/>
  <c r="V1531" i="14"/>
  <c r="W1531" i="14"/>
  <c r="X1531" i="14"/>
  <c r="I1532" i="14"/>
  <c r="L1532" i="14"/>
  <c r="M1532" i="14"/>
  <c r="AG1532" i="14" s="1"/>
  <c r="N1532" i="14"/>
  <c r="AH1532" i="14" s="1"/>
  <c r="U1532" i="14"/>
  <c r="V1532" i="14"/>
  <c r="W1532" i="14"/>
  <c r="X1532" i="14"/>
  <c r="I1533" i="14"/>
  <c r="L1533" i="14"/>
  <c r="M1533" i="14"/>
  <c r="AG1533" i="14" s="1"/>
  <c r="N1533" i="14"/>
  <c r="AH1533" i="14" s="1"/>
  <c r="U1533" i="14"/>
  <c r="V1533" i="14"/>
  <c r="W1533" i="14"/>
  <c r="X1533" i="14"/>
  <c r="L1534" i="14"/>
  <c r="M1534" i="14"/>
  <c r="AG1534" i="14" s="1"/>
  <c r="N1534" i="14"/>
  <c r="AH1534" i="14" s="1"/>
  <c r="U1534" i="14"/>
  <c r="V1534" i="14"/>
  <c r="W1534" i="14"/>
  <c r="X1534" i="14"/>
  <c r="I1535" i="14"/>
  <c r="L1535" i="14"/>
  <c r="M1535" i="14"/>
  <c r="AG1535" i="14" s="1"/>
  <c r="N1535" i="14"/>
  <c r="AH1535" i="14" s="1"/>
  <c r="U1535" i="14"/>
  <c r="V1535" i="14"/>
  <c r="W1535" i="14"/>
  <c r="X1535" i="14"/>
  <c r="I1536" i="14"/>
  <c r="L1536" i="14"/>
  <c r="M1536" i="14"/>
  <c r="AG1536" i="14" s="1"/>
  <c r="N1536" i="14"/>
  <c r="AH1536" i="14" s="1"/>
  <c r="U1536" i="14"/>
  <c r="V1536" i="14"/>
  <c r="W1536" i="14"/>
  <c r="X1536" i="14"/>
  <c r="I1537" i="14"/>
  <c r="L1537" i="14"/>
  <c r="M1537" i="14"/>
  <c r="AG1537" i="14" s="1"/>
  <c r="N1537" i="14"/>
  <c r="AH1537" i="14" s="1"/>
  <c r="U1537" i="14"/>
  <c r="V1537" i="14"/>
  <c r="W1537" i="14"/>
  <c r="X1537" i="14"/>
  <c r="I1538" i="14"/>
  <c r="L1538" i="14"/>
  <c r="M1538" i="14"/>
  <c r="AG1538" i="14" s="1"/>
  <c r="N1538" i="14"/>
  <c r="AH1538" i="14" s="1"/>
  <c r="U1538" i="14"/>
  <c r="V1538" i="14"/>
  <c r="W1538" i="14"/>
  <c r="X1538" i="14"/>
  <c r="I1539" i="14"/>
  <c r="L1539" i="14"/>
  <c r="M1539" i="14"/>
  <c r="AG1539" i="14" s="1"/>
  <c r="N1539" i="14"/>
  <c r="AH1539" i="14" s="1"/>
  <c r="U1539" i="14"/>
  <c r="V1539" i="14"/>
  <c r="W1539" i="14"/>
  <c r="X1539" i="14"/>
  <c r="I1540" i="14"/>
  <c r="L1540" i="14"/>
  <c r="M1540" i="14"/>
  <c r="AG1540" i="14" s="1"/>
  <c r="N1540" i="14"/>
  <c r="AH1540" i="14" s="1"/>
  <c r="U1540" i="14"/>
  <c r="V1540" i="14"/>
  <c r="W1540" i="14"/>
  <c r="X1540" i="14"/>
  <c r="I1541" i="14"/>
  <c r="L1541" i="14"/>
  <c r="M1541" i="14"/>
  <c r="AG1541" i="14" s="1"/>
  <c r="N1541" i="14"/>
  <c r="AH1541" i="14" s="1"/>
  <c r="U1541" i="14"/>
  <c r="V1541" i="14"/>
  <c r="W1541" i="14"/>
  <c r="X1541" i="14"/>
  <c r="I1542" i="14"/>
  <c r="L1542" i="14"/>
  <c r="M1542" i="14"/>
  <c r="AG1542" i="14" s="1"/>
  <c r="N1542" i="14"/>
  <c r="AH1542" i="14" s="1"/>
  <c r="U1542" i="14"/>
  <c r="V1542" i="14"/>
  <c r="W1542" i="14"/>
  <c r="X1542" i="14"/>
  <c r="I1543" i="14"/>
  <c r="L1543" i="14"/>
  <c r="M1543" i="14"/>
  <c r="AG1543" i="14" s="1"/>
  <c r="N1543" i="14"/>
  <c r="AH1543" i="14" s="1"/>
  <c r="U1543" i="14"/>
  <c r="V1543" i="14"/>
  <c r="W1543" i="14"/>
  <c r="X1543" i="14"/>
  <c r="I1544" i="14"/>
  <c r="L1544" i="14"/>
  <c r="M1544" i="14"/>
  <c r="AG1544" i="14" s="1"/>
  <c r="N1544" i="14"/>
  <c r="AH1544" i="14" s="1"/>
  <c r="U1544" i="14"/>
  <c r="V1544" i="14"/>
  <c r="W1544" i="14"/>
  <c r="X1544" i="14"/>
  <c r="I1545" i="14"/>
  <c r="L1545" i="14"/>
  <c r="M1545" i="14"/>
  <c r="AG1545" i="14" s="1"/>
  <c r="N1545" i="14"/>
  <c r="AH1545" i="14" s="1"/>
  <c r="U1545" i="14"/>
  <c r="V1545" i="14"/>
  <c r="W1545" i="14"/>
  <c r="X1545" i="14"/>
  <c r="I1546" i="14"/>
  <c r="L1546" i="14"/>
  <c r="M1546" i="14"/>
  <c r="AG1546" i="14" s="1"/>
  <c r="N1546" i="14"/>
  <c r="AH1546" i="14" s="1"/>
  <c r="U1546" i="14"/>
  <c r="V1546" i="14"/>
  <c r="W1546" i="14"/>
  <c r="X1546" i="14"/>
  <c r="I1547" i="14"/>
  <c r="L1547" i="14"/>
  <c r="M1547" i="14"/>
  <c r="AG1547" i="14" s="1"/>
  <c r="N1547" i="14"/>
  <c r="AH1547" i="14" s="1"/>
  <c r="U1547" i="14"/>
  <c r="V1547" i="14"/>
  <c r="W1547" i="14"/>
  <c r="X1547" i="14"/>
  <c r="I1548" i="14"/>
  <c r="L1548" i="14"/>
  <c r="M1548" i="14"/>
  <c r="AG1548" i="14" s="1"/>
  <c r="N1548" i="14"/>
  <c r="AH1548" i="14" s="1"/>
  <c r="U1548" i="14"/>
  <c r="V1548" i="14"/>
  <c r="W1548" i="14"/>
  <c r="X1548" i="14"/>
  <c r="I1549" i="14"/>
  <c r="L1549" i="14"/>
  <c r="M1549" i="14"/>
  <c r="AG1549" i="14" s="1"/>
  <c r="N1549" i="14"/>
  <c r="AH1549" i="14" s="1"/>
  <c r="U1549" i="14"/>
  <c r="V1549" i="14"/>
  <c r="W1549" i="14"/>
  <c r="X1549" i="14"/>
  <c r="I1550" i="14"/>
  <c r="L1550" i="14"/>
  <c r="M1550" i="14"/>
  <c r="AG1550" i="14" s="1"/>
  <c r="N1550" i="14"/>
  <c r="AH1550" i="14" s="1"/>
  <c r="U1550" i="14"/>
  <c r="V1550" i="14"/>
  <c r="W1550" i="14"/>
  <c r="X1550" i="14"/>
  <c r="L1551" i="14"/>
  <c r="M1551" i="14"/>
  <c r="AG1551" i="14" s="1"/>
  <c r="N1551" i="14"/>
  <c r="AH1551" i="14" s="1"/>
  <c r="U1551" i="14"/>
  <c r="V1551" i="14"/>
  <c r="W1551" i="14"/>
  <c r="X1551" i="14"/>
  <c r="I1552" i="14"/>
  <c r="L1552" i="14"/>
  <c r="M1552" i="14"/>
  <c r="AG1552" i="14" s="1"/>
  <c r="N1552" i="14"/>
  <c r="AH1552" i="14" s="1"/>
  <c r="U1552" i="14"/>
  <c r="V1552" i="14"/>
  <c r="W1552" i="14"/>
  <c r="X1552" i="14"/>
  <c r="I1553" i="14"/>
  <c r="L1553" i="14"/>
  <c r="M1553" i="14"/>
  <c r="AG1553" i="14" s="1"/>
  <c r="N1553" i="14"/>
  <c r="AH1553" i="14" s="1"/>
  <c r="U1553" i="14"/>
  <c r="V1553" i="14"/>
  <c r="W1553" i="14"/>
  <c r="X1553" i="14"/>
  <c r="I1554" i="14"/>
  <c r="L1554" i="14"/>
  <c r="M1554" i="14"/>
  <c r="AG1554" i="14" s="1"/>
  <c r="N1554" i="14"/>
  <c r="AH1554" i="14" s="1"/>
  <c r="U1554" i="14"/>
  <c r="V1554" i="14"/>
  <c r="W1554" i="14"/>
  <c r="X1554" i="14"/>
  <c r="I1555" i="14"/>
  <c r="L1555" i="14"/>
  <c r="M1555" i="14"/>
  <c r="AG1555" i="14" s="1"/>
  <c r="N1555" i="14"/>
  <c r="AH1555" i="14" s="1"/>
  <c r="U1555" i="14"/>
  <c r="V1555" i="14"/>
  <c r="W1555" i="14"/>
  <c r="X1555" i="14"/>
  <c r="I1556" i="14"/>
  <c r="L1556" i="14"/>
  <c r="M1556" i="14"/>
  <c r="AG1556" i="14" s="1"/>
  <c r="N1556" i="14"/>
  <c r="AH1556" i="14" s="1"/>
  <c r="U1556" i="14"/>
  <c r="V1556" i="14"/>
  <c r="W1556" i="14"/>
  <c r="X1556" i="14"/>
  <c r="I1557" i="14"/>
  <c r="L1557" i="14"/>
  <c r="M1557" i="14"/>
  <c r="AG1557" i="14" s="1"/>
  <c r="N1557" i="14"/>
  <c r="AH1557" i="14" s="1"/>
  <c r="U1557" i="14"/>
  <c r="V1557" i="14"/>
  <c r="W1557" i="14"/>
  <c r="X1557" i="14"/>
  <c r="I1558" i="14"/>
  <c r="L1558" i="14"/>
  <c r="M1558" i="14"/>
  <c r="AG1558" i="14" s="1"/>
  <c r="N1558" i="14"/>
  <c r="AH1558" i="14" s="1"/>
  <c r="U1558" i="14"/>
  <c r="V1558" i="14"/>
  <c r="W1558" i="14"/>
  <c r="X1558" i="14"/>
  <c r="I1559" i="14"/>
  <c r="L1559" i="14"/>
  <c r="M1559" i="14"/>
  <c r="AG1559" i="14" s="1"/>
  <c r="N1559" i="14"/>
  <c r="AH1559" i="14" s="1"/>
  <c r="U1559" i="14"/>
  <c r="V1559" i="14"/>
  <c r="W1559" i="14"/>
  <c r="X1559" i="14"/>
  <c r="I1560" i="14"/>
  <c r="L1560" i="14"/>
  <c r="M1560" i="14"/>
  <c r="AG1560" i="14" s="1"/>
  <c r="N1560" i="14"/>
  <c r="AH1560" i="14" s="1"/>
  <c r="U1560" i="14"/>
  <c r="V1560" i="14"/>
  <c r="W1560" i="14"/>
  <c r="X1560" i="14"/>
  <c r="I1561" i="14"/>
  <c r="L1561" i="14"/>
  <c r="M1561" i="14"/>
  <c r="AG1561" i="14" s="1"/>
  <c r="N1561" i="14"/>
  <c r="AH1561" i="14" s="1"/>
  <c r="U1561" i="14"/>
  <c r="V1561" i="14"/>
  <c r="W1561" i="14"/>
  <c r="X1561" i="14"/>
  <c r="I1562" i="14"/>
  <c r="L1562" i="14"/>
  <c r="M1562" i="14"/>
  <c r="AG1562" i="14" s="1"/>
  <c r="N1562" i="14"/>
  <c r="AH1562" i="14" s="1"/>
  <c r="U1562" i="14"/>
  <c r="V1562" i="14"/>
  <c r="W1562" i="14"/>
  <c r="X1562" i="14"/>
  <c r="I1563" i="14"/>
  <c r="L1563" i="14"/>
  <c r="M1563" i="14"/>
  <c r="AG1563" i="14" s="1"/>
  <c r="N1563" i="14"/>
  <c r="AH1563" i="14" s="1"/>
  <c r="U1563" i="14"/>
  <c r="V1563" i="14"/>
  <c r="W1563" i="14"/>
  <c r="X1563" i="14"/>
  <c r="I1564" i="14"/>
  <c r="L1564" i="14"/>
  <c r="M1564" i="14"/>
  <c r="AG1564" i="14" s="1"/>
  <c r="N1564" i="14"/>
  <c r="AH1564" i="14" s="1"/>
  <c r="U1564" i="14"/>
  <c r="V1564" i="14"/>
  <c r="W1564" i="14"/>
  <c r="X1564" i="14"/>
  <c r="I1565" i="14"/>
  <c r="L1565" i="14"/>
  <c r="M1565" i="14"/>
  <c r="AG1565" i="14" s="1"/>
  <c r="N1565" i="14"/>
  <c r="AH1565" i="14" s="1"/>
  <c r="U1565" i="14"/>
  <c r="V1565" i="14"/>
  <c r="W1565" i="14"/>
  <c r="X1565" i="14"/>
  <c r="I1566" i="14"/>
  <c r="L1566" i="14"/>
  <c r="M1566" i="14"/>
  <c r="AG1566" i="14" s="1"/>
  <c r="N1566" i="14"/>
  <c r="AH1566" i="14" s="1"/>
  <c r="U1566" i="14"/>
  <c r="V1566" i="14"/>
  <c r="W1566" i="14"/>
  <c r="X1566" i="14"/>
  <c r="I1567" i="14"/>
  <c r="L1567" i="14"/>
  <c r="M1567" i="14"/>
  <c r="AG1567" i="14" s="1"/>
  <c r="N1567" i="14"/>
  <c r="AH1567" i="14" s="1"/>
  <c r="U1567" i="14"/>
  <c r="V1567" i="14"/>
  <c r="W1567" i="14"/>
  <c r="X1567" i="14"/>
  <c r="I1568" i="14"/>
  <c r="L1568" i="14"/>
  <c r="M1568" i="14"/>
  <c r="AG1568" i="14" s="1"/>
  <c r="N1568" i="14"/>
  <c r="AH1568" i="14" s="1"/>
  <c r="U1568" i="14"/>
  <c r="V1568" i="14"/>
  <c r="W1568" i="14"/>
  <c r="X1568" i="14"/>
  <c r="I1569" i="14"/>
  <c r="L1569" i="14"/>
  <c r="M1569" i="14"/>
  <c r="AG1569" i="14" s="1"/>
  <c r="N1569" i="14"/>
  <c r="AH1569" i="14" s="1"/>
  <c r="U1569" i="14"/>
  <c r="V1569" i="14"/>
  <c r="W1569" i="14"/>
  <c r="X1569" i="14"/>
  <c r="I1570" i="14"/>
  <c r="L1570" i="14"/>
  <c r="M1570" i="14"/>
  <c r="AG1570" i="14" s="1"/>
  <c r="N1570" i="14"/>
  <c r="AH1570" i="14" s="1"/>
  <c r="U1570" i="14"/>
  <c r="V1570" i="14"/>
  <c r="W1570" i="14"/>
  <c r="X1570" i="14"/>
  <c r="I1571" i="14"/>
  <c r="L1571" i="14"/>
  <c r="M1571" i="14"/>
  <c r="AG1571" i="14" s="1"/>
  <c r="N1571" i="14"/>
  <c r="AH1571" i="14" s="1"/>
  <c r="U1571" i="14"/>
  <c r="V1571" i="14"/>
  <c r="W1571" i="14"/>
  <c r="X1571" i="14"/>
  <c r="I1572" i="14"/>
  <c r="L1572" i="14"/>
  <c r="M1572" i="14"/>
  <c r="AG1572" i="14" s="1"/>
  <c r="N1572" i="14"/>
  <c r="AH1572" i="14" s="1"/>
  <c r="U1572" i="14"/>
  <c r="V1572" i="14"/>
  <c r="W1572" i="14"/>
  <c r="X1572" i="14"/>
  <c r="I1573" i="14"/>
  <c r="L1573" i="14"/>
  <c r="M1573" i="14"/>
  <c r="AG1573" i="14" s="1"/>
  <c r="N1573" i="14"/>
  <c r="AH1573" i="14" s="1"/>
  <c r="U1573" i="14"/>
  <c r="V1573" i="14"/>
  <c r="W1573" i="14"/>
  <c r="X1573" i="14"/>
  <c r="I1574" i="14"/>
  <c r="L1574" i="14"/>
  <c r="M1574" i="14"/>
  <c r="AG1574" i="14" s="1"/>
  <c r="N1574" i="14"/>
  <c r="AH1574" i="14" s="1"/>
  <c r="U1574" i="14"/>
  <c r="V1574" i="14"/>
  <c r="W1574" i="14"/>
  <c r="X1574" i="14"/>
  <c r="I1575" i="14"/>
  <c r="L1575" i="14"/>
  <c r="M1575" i="14"/>
  <c r="AG1575" i="14" s="1"/>
  <c r="N1575" i="14"/>
  <c r="AH1575" i="14" s="1"/>
  <c r="U1575" i="14"/>
  <c r="V1575" i="14"/>
  <c r="W1575" i="14"/>
  <c r="X1575" i="14"/>
  <c r="I1576" i="14"/>
  <c r="L1576" i="14"/>
  <c r="M1576" i="14"/>
  <c r="AG1576" i="14" s="1"/>
  <c r="N1576" i="14"/>
  <c r="AH1576" i="14" s="1"/>
  <c r="U1576" i="14"/>
  <c r="V1576" i="14"/>
  <c r="W1576" i="14"/>
  <c r="X1576" i="14"/>
  <c r="I1577" i="14"/>
  <c r="L1577" i="14"/>
  <c r="M1577" i="14"/>
  <c r="AG1577" i="14" s="1"/>
  <c r="N1577" i="14"/>
  <c r="AH1577" i="14" s="1"/>
  <c r="U1577" i="14"/>
  <c r="V1577" i="14"/>
  <c r="W1577" i="14"/>
  <c r="X1577" i="14"/>
  <c r="I1578" i="14"/>
  <c r="L1578" i="14"/>
  <c r="M1578" i="14"/>
  <c r="AG1578" i="14" s="1"/>
  <c r="N1578" i="14"/>
  <c r="AH1578" i="14" s="1"/>
  <c r="U1578" i="14"/>
  <c r="V1578" i="14"/>
  <c r="W1578" i="14"/>
  <c r="X1578" i="14"/>
  <c r="I1579" i="14"/>
  <c r="L1579" i="14"/>
  <c r="M1579" i="14"/>
  <c r="AG1579" i="14" s="1"/>
  <c r="N1579" i="14"/>
  <c r="AH1579" i="14" s="1"/>
  <c r="U1579" i="14"/>
  <c r="V1579" i="14"/>
  <c r="W1579" i="14"/>
  <c r="X1579" i="14"/>
  <c r="I1580" i="14"/>
  <c r="L1580" i="14"/>
  <c r="M1580" i="14"/>
  <c r="AG1580" i="14" s="1"/>
  <c r="N1580" i="14"/>
  <c r="AH1580" i="14" s="1"/>
  <c r="U1580" i="14"/>
  <c r="V1580" i="14"/>
  <c r="W1580" i="14"/>
  <c r="X1580" i="14"/>
  <c r="I1581" i="14"/>
  <c r="L1581" i="14"/>
  <c r="M1581" i="14"/>
  <c r="AG1581" i="14" s="1"/>
  <c r="N1581" i="14"/>
  <c r="AH1581" i="14" s="1"/>
  <c r="U1581" i="14"/>
  <c r="V1581" i="14"/>
  <c r="W1581" i="14"/>
  <c r="X1581" i="14"/>
  <c r="I1582" i="14"/>
  <c r="L1582" i="14"/>
  <c r="M1582" i="14"/>
  <c r="AG1582" i="14" s="1"/>
  <c r="N1582" i="14"/>
  <c r="AH1582" i="14" s="1"/>
  <c r="U1582" i="14"/>
  <c r="V1582" i="14"/>
  <c r="W1582" i="14"/>
  <c r="X1582" i="14"/>
  <c r="I1583" i="14"/>
  <c r="L1583" i="14"/>
  <c r="M1583" i="14"/>
  <c r="AG1583" i="14" s="1"/>
  <c r="N1583" i="14"/>
  <c r="AH1583" i="14" s="1"/>
  <c r="U1583" i="14"/>
  <c r="V1583" i="14"/>
  <c r="W1583" i="14"/>
  <c r="X1583" i="14"/>
  <c r="I1584" i="14"/>
  <c r="L1584" i="14"/>
  <c r="M1584" i="14"/>
  <c r="AG1584" i="14" s="1"/>
  <c r="N1584" i="14"/>
  <c r="AH1584" i="14" s="1"/>
  <c r="U1584" i="14"/>
  <c r="V1584" i="14"/>
  <c r="W1584" i="14"/>
  <c r="X1584" i="14"/>
  <c r="I1585" i="14"/>
  <c r="L1585" i="14"/>
  <c r="M1585" i="14"/>
  <c r="AG1585" i="14" s="1"/>
  <c r="N1585" i="14"/>
  <c r="AH1585" i="14" s="1"/>
  <c r="U1585" i="14"/>
  <c r="V1585" i="14"/>
  <c r="W1585" i="14"/>
  <c r="X1585" i="14"/>
  <c r="I1586" i="14"/>
  <c r="L1586" i="14"/>
  <c r="M1586" i="14"/>
  <c r="AG1586" i="14" s="1"/>
  <c r="N1586" i="14"/>
  <c r="AH1586" i="14" s="1"/>
  <c r="U1586" i="14"/>
  <c r="V1586" i="14"/>
  <c r="W1586" i="14"/>
  <c r="X1586" i="14"/>
  <c r="I1587" i="14"/>
  <c r="L1587" i="14"/>
  <c r="M1587" i="14"/>
  <c r="AG1587" i="14" s="1"/>
  <c r="N1587" i="14"/>
  <c r="AH1587" i="14" s="1"/>
  <c r="U1587" i="14"/>
  <c r="V1587" i="14"/>
  <c r="W1587" i="14"/>
  <c r="X1587" i="14"/>
  <c r="I1588" i="14"/>
  <c r="L1588" i="14"/>
  <c r="M1588" i="14"/>
  <c r="AG1588" i="14" s="1"/>
  <c r="N1588" i="14"/>
  <c r="AH1588" i="14" s="1"/>
  <c r="U1588" i="14"/>
  <c r="V1588" i="14"/>
  <c r="W1588" i="14"/>
  <c r="X1588" i="14"/>
  <c r="I1589" i="14"/>
  <c r="L1589" i="14"/>
  <c r="M1589" i="14"/>
  <c r="AG1589" i="14" s="1"/>
  <c r="N1589" i="14"/>
  <c r="AH1589" i="14" s="1"/>
  <c r="U1589" i="14"/>
  <c r="V1589" i="14"/>
  <c r="W1589" i="14"/>
  <c r="X1589" i="14"/>
  <c r="I1590" i="14"/>
  <c r="L1590" i="14"/>
  <c r="M1590" i="14"/>
  <c r="AG1590" i="14" s="1"/>
  <c r="N1590" i="14"/>
  <c r="AH1590" i="14" s="1"/>
  <c r="U1590" i="14"/>
  <c r="V1590" i="14"/>
  <c r="W1590" i="14"/>
  <c r="X1590" i="14"/>
  <c r="I1591" i="14"/>
  <c r="L1591" i="14"/>
  <c r="M1591" i="14"/>
  <c r="AG1591" i="14" s="1"/>
  <c r="N1591" i="14"/>
  <c r="AH1591" i="14" s="1"/>
  <c r="U1591" i="14"/>
  <c r="V1591" i="14"/>
  <c r="W1591" i="14"/>
  <c r="X1591" i="14"/>
  <c r="I1592" i="14"/>
  <c r="L1592" i="14"/>
  <c r="M1592" i="14"/>
  <c r="AG1592" i="14" s="1"/>
  <c r="N1592" i="14"/>
  <c r="AH1592" i="14" s="1"/>
  <c r="U1592" i="14"/>
  <c r="V1592" i="14"/>
  <c r="W1592" i="14"/>
  <c r="X1592" i="14"/>
  <c r="I1593" i="14"/>
  <c r="L1593" i="14"/>
  <c r="M1593" i="14"/>
  <c r="AG1593" i="14" s="1"/>
  <c r="N1593" i="14"/>
  <c r="AH1593" i="14" s="1"/>
  <c r="U1593" i="14"/>
  <c r="V1593" i="14"/>
  <c r="W1593" i="14"/>
  <c r="X1593" i="14"/>
  <c r="I1594" i="14"/>
  <c r="L1594" i="14"/>
  <c r="M1594" i="14"/>
  <c r="AG1594" i="14" s="1"/>
  <c r="N1594" i="14"/>
  <c r="AH1594" i="14" s="1"/>
  <c r="U1594" i="14"/>
  <c r="V1594" i="14"/>
  <c r="W1594" i="14"/>
  <c r="X1594" i="14"/>
  <c r="I1595" i="14"/>
  <c r="L1595" i="14"/>
  <c r="M1595" i="14"/>
  <c r="AG1595" i="14" s="1"/>
  <c r="N1595" i="14"/>
  <c r="AH1595" i="14" s="1"/>
  <c r="U1595" i="14"/>
  <c r="V1595" i="14"/>
  <c r="W1595" i="14"/>
  <c r="X1595" i="14"/>
  <c r="I1596" i="14"/>
  <c r="L1596" i="14"/>
  <c r="M1596" i="14"/>
  <c r="AG1596" i="14" s="1"/>
  <c r="N1596" i="14"/>
  <c r="AH1596" i="14" s="1"/>
  <c r="U1596" i="14"/>
  <c r="V1596" i="14"/>
  <c r="W1596" i="14"/>
  <c r="X1596" i="14"/>
  <c r="I1597" i="14"/>
  <c r="L1597" i="14"/>
  <c r="M1597" i="14"/>
  <c r="AG1597" i="14" s="1"/>
  <c r="N1597" i="14"/>
  <c r="AH1597" i="14" s="1"/>
  <c r="U1597" i="14"/>
  <c r="V1597" i="14"/>
  <c r="W1597" i="14"/>
  <c r="X1597" i="14"/>
  <c r="I1598" i="14"/>
  <c r="L1598" i="14"/>
  <c r="M1598" i="14"/>
  <c r="AG1598" i="14" s="1"/>
  <c r="N1598" i="14"/>
  <c r="AH1598" i="14" s="1"/>
  <c r="U1598" i="14"/>
  <c r="V1598" i="14"/>
  <c r="W1598" i="14"/>
  <c r="X1598" i="14"/>
  <c r="I1599" i="14"/>
  <c r="L1599" i="14"/>
  <c r="M1599" i="14"/>
  <c r="AG1599" i="14" s="1"/>
  <c r="N1599" i="14"/>
  <c r="AH1599" i="14" s="1"/>
  <c r="U1599" i="14"/>
  <c r="V1599" i="14"/>
  <c r="W1599" i="14"/>
  <c r="X1599" i="14"/>
  <c r="I1600" i="14"/>
  <c r="L1600" i="14"/>
  <c r="M1600" i="14"/>
  <c r="AG1600" i="14" s="1"/>
  <c r="N1600" i="14"/>
  <c r="AH1600" i="14" s="1"/>
  <c r="U1600" i="14"/>
  <c r="V1600" i="14"/>
  <c r="W1600" i="14"/>
  <c r="X1600" i="14"/>
  <c r="I1601" i="14"/>
  <c r="L1601" i="14"/>
  <c r="M1601" i="14"/>
  <c r="AG1601" i="14" s="1"/>
  <c r="N1601" i="14"/>
  <c r="AH1601" i="14" s="1"/>
  <c r="U1601" i="14"/>
  <c r="V1601" i="14"/>
  <c r="W1601" i="14"/>
  <c r="X1601" i="14"/>
  <c r="L1602" i="14"/>
  <c r="M1602" i="14"/>
  <c r="AG1602" i="14" s="1"/>
  <c r="N1602" i="14"/>
  <c r="AH1602" i="14" s="1"/>
  <c r="U1602" i="14"/>
  <c r="V1602" i="14"/>
  <c r="W1602" i="14"/>
  <c r="X1602" i="14"/>
  <c r="I1603" i="14"/>
  <c r="L1603" i="14"/>
  <c r="M1603" i="14"/>
  <c r="AG1603" i="14" s="1"/>
  <c r="N1603" i="14"/>
  <c r="AH1603" i="14" s="1"/>
  <c r="U1603" i="14"/>
  <c r="V1603" i="14"/>
  <c r="W1603" i="14"/>
  <c r="X1603" i="14"/>
  <c r="I1604" i="14"/>
  <c r="L1604" i="14"/>
  <c r="M1604" i="14"/>
  <c r="AG1604" i="14" s="1"/>
  <c r="N1604" i="14"/>
  <c r="AH1604" i="14" s="1"/>
  <c r="U1604" i="14"/>
  <c r="V1604" i="14"/>
  <c r="W1604" i="14"/>
  <c r="X1604" i="14"/>
  <c r="I1605" i="14"/>
  <c r="L1605" i="14"/>
  <c r="M1605" i="14"/>
  <c r="AG1605" i="14" s="1"/>
  <c r="N1605" i="14"/>
  <c r="AH1605" i="14" s="1"/>
  <c r="U1605" i="14"/>
  <c r="V1605" i="14"/>
  <c r="W1605" i="14"/>
  <c r="X1605" i="14"/>
  <c r="I1606" i="14"/>
  <c r="L1606" i="14"/>
  <c r="M1606" i="14"/>
  <c r="AG1606" i="14" s="1"/>
  <c r="N1606" i="14"/>
  <c r="AH1606" i="14" s="1"/>
  <c r="U1606" i="14"/>
  <c r="V1606" i="14"/>
  <c r="W1606" i="14"/>
  <c r="X1606" i="14"/>
  <c r="I1607" i="14"/>
  <c r="L1607" i="14"/>
  <c r="M1607" i="14"/>
  <c r="AG1607" i="14" s="1"/>
  <c r="N1607" i="14"/>
  <c r="AH1607" i="14" s="1"/>
  <c r="U1607" i="14"/>
  <c r="V1607" i="14"/>
  <c r="W1607" i="14"/>
  <c r="X1607" i="14"/>
  <c r="I1608" i="14"/>
  <c r="L1608" i="14"/>
  <c r="M1608" i="14"/>
  <c r="AG1608" i="14" s="1"/>
  <c r="N1608" i="14"/>
  <c r="AH1608" i="14" s="1"/>
  <c r="U1608" i="14"/>
  <c r="V1608" i="14"/>
  <c r="W1608" i="14"/>
  <c r="X1608" i="14"/>
  <c r="I1609" i="14"/>
  <c r="L1609" i="14"/>
  <c r="M1609" i="14"/>
  <c r="AG1609" i="14" s="1"/>
  <c r="N1609" i="14"/>
  <c r="AH1609" i="14" s="1"/>
  <c r="U1609" i="14"/>
  <c r="V1609" i="14"/>
  <c r="W1609" i="14"/>
  <c r="X1609" i="14"/>
  <c r="I1610" i="14"/>
  <c r="L1610" i="14"/>
  <c r="M1610" i="14"/>
  <c r="AG1610" i="14" s="1"/>
  <c r="N1610" i="14"/>
  <c r="AH1610" i="14" s="1"/>
  <c r="U1610" i="14"/>
  <c r="V1610" i="14"/>
  <c r="W1610" i="14"/>
  <c r="X1610" i="14"/>
  <c r="I1611" i="14"/>
  <c r="L1611" i="14"/>
  <c r="M1611" i="14"/>
  <c r="AG1611" i="14" s="1"/>
  <c r="N1611" i="14"/>
  <c r="AH1611" i="14" s="1"/>
  <c r="U1611" i="14"/>
  <c r="V1611" i="14"/>
  <c r="W1611" i="14"/>
  <c r="X1611" i="14"/>
  <c r="I1612" i="14"/>
  <c r="L1612" i="14"/>
  <c r="M1612" i="14"/>
  <c r="AG1612" i="14" s="1"/>
  <c r="N1612" i="14"/>
  <c r="AH1612" i="14" s="1"/>
  <c r="U1612" i="14"/>
  <c r="V1612" i="14"/>
  <c r="W1612" i="14"/>
  <c r="X1612" i="14"/>
  <c r="I1613" i="14"/>
  <c r="L1613" i="14"/>
  <c r="M1613" i="14"/>
  <c r="AG1613" i="14" s="1"/>
  <c r="N1613" i="14"/>
  <c r="AH1613" i="14" s="1"/>
  <c r="U1613" i="14"/>
  <c r="V1613" i="14"/>
  <c r="W1613" i="14"/>
  <c r="X1613" i="14"/>
  <c r="I1614" i="14"/>
  <c r="L1614" i="14"/>
  <c r="M1614" i="14"/>
  <c r="AG1614" i="14" s="1"/>
  <c r="N1614" i="14"/>
  <c r="AH1614" i="14" s="1"/>
  <c r="U1614" i="14"/>
  <c r="V1614" i="14"/>
  <c r="W1614" i="14"/>
  <c r="X1614" i="14"/>
  <c r="I1615" i="14"/>
  <c r="L1615" i="14"/>
  <c r="M1615" i="14"/>
  <c r="AG1615" i="14" s="1"/>
  <c r="N1615" i="14"/>
  <c r="AH1615" i="14" s="1"/>
  <c r="U1615" i="14"/>
  <c r="V1615" i="14"/>
  <c r="W1615" i="14"/>
  <c r="X1615" i="14"/>
  <c r="I1616" i="14"/>
  <c r="L1616" i="14"/>
  <c r="M1616" i="14"/>
  <c r="AG1616" i="14" s="1"/>
  <c r="N1616" i="14"/>
  <c r="AH1616" i="14" s="1"/>
  <c r="U1616" i="14"/>
  <c r="V1616" i="14"/>
  <c r="W1616" i="14"/>
  <c r="X1616" i="14"/>
  <c r="I1617" i="14"/>
  <c r="L1617" i="14"/>
  <c r="M1617" i="14"/>
  <c r="AG1617" i="14" s="1"/>
  <c r="N1617" i="14"/>
  <c r="AH1617" i="14" s="1"/>
  <c r="U1617" i="14"/>
  <c r="V1617" i="14"/>
  <c r="W1617" i="14"/>
  <c r="X1617" i="14"/>
  <c r="I1618" i="14"/>
  <c r="L1618" i="14"/>
  <c r="M1618" i="14"/>
  <c r="AG1618" i="14" s="1"/>
  <c r="N1618" i="14"/>
  <c r="AH1618" i="14" s="1"/>
  <c r="U1618" i="14"/>
  <c r="V1618" i="14"/>
  <c r="W1618" i="14"/>
  <c r="X1618" i="14"/>
  <c r="I1619" i="14"/>
  <c r="L1619" i="14"/>
  <c r="M1619" i="14"/>
  <c r="AG1619" i="14" s="1"/>
  <c r="N1619" i="14"/>
  <c r="AH1619" i="14" s="1"/>
  <c r="U1619" i="14"/>
  <c r="V1619" i="14"/>
  <c r="W1619" i="14"/>
  <c r="X1619" i="14"/>
  <c r="I1620" i="14"/>
  <c r="L1620" i="14"/>
  <c r="M1620" i="14"/>
  <c r="AG1620" i="14" s="1"/>
  <c r="N1620" i="14"/>
  <c r="AH1620" i="14" s="1"/>
  <c r="U1620" i="14"/>
  <c r="V1620" i="14"/>
  <c r="W1620" i="14"/>
  <c r="X1620" i="14"/>
  <c r="I1621" i="14"/>
  <c r="L1621" i="14"/>
  <c r="M1621" i="14"/>
  <c r="AG1621" i="14" s="1"/>
  <c r="N1621" i="14"/>
  <c r="AH1621" i="14" s="1"/>
  <c r="U1621" i="14"/>
  <c r="V1621" i="14"/>
  <c r="W1621" i="14"/>
  <c r="X1621" i="14"/>
  <c r="I1622" i="14"/>
  <c r="L1622" i="14"/>
  <c r="M1622" i="14"/>
  <c r="AG1622" i="14" s="1"/>
  <c r="N1622" i="14"/>
  <c r="AH1622" i="14" s="1"/>
  <c r="U1622" i="14"/>
  <c r="V1622" i="14"/>
  <c r="W1622" i="14"/>
  <c r="X1622" i="14"/>
  <c r="I1623" i="14"/>
  <c r="L1623" i="14"/>
  <c r="M1623" i="14"/>
  <c r="AG1623" i="14" s="1"/>
  <c r="N1623" i="14"/>
  <c r="AH1623" i="14" s="1"/>
  <c r="U1623" i="14"/>
  <c r="V1623" i="14"/>
  <c r="W1623" i="14"/>
  <c r="X1623" i="14"/>
  <c r="I1624" i="14"/>
  <c r="L1624" i="14"/>
  <c r="M1624" i="14"/>
  <c r="AG1624" i="14" s="1"/>
  <c r="N1624" i="14"/>
  <c r="AH1624" i="14" s="1"/>
  <c r="U1624" i="14"/>
  <c r="V1624" i="14"/>
  <c r="W1624" i="14"/>
  <c r="X1624" i="14"/>
  <c r="I1625" i="14"/>
  <c r="L1625" i="14"/>
  <c r="M1625" i="14"/>
  <c r="AG1625" i="14" s="1"/>
  <c r="N1625" i="14"/>
  <c r="AH1625" i="14" s="1"/>
  <c r="U1625" i="14"/>
  <c r="V1625" i="14"/>
  <c r="W1625" i="14"/>
  <c r="X1625" i="14"/>
  <c r="I1626" i="14"/>
  <c r="L1626" i="14"/>
  <c r="M1626" i="14"/>
  <c r="AG1626" i="14" s="1"/>
  <c r="N1626" i="14"/>
  <c r="AH1626" i="14" s="1"/>
  <c r="U1626" i="14"/>
  <c r="V1626" i="14"/>
  <c r="W1626" i="14"/>
  <c r="X1626" i="14"/>
  <c r="I1627" i="14"/>
  <c r="L1627" i="14"/>
  <c r="M1627" i="14"/>
  <c r="AG1627" i="14" s="1"/>
  <c r="N1627" i="14"/>
  <c r="AH1627" i="14" s="1"/>
  <c r="U1627" i="14"/>
  <c r="V1627" i="14"/>
  <c r="W1627" i="14"/>
  <c r="X1627" i="14"/>
  <c r="I1628" i="14"/>
  <c r="L1628" i="14"/>
  <c r="M1628" i="14"/>
  <c r="AG1628" i="14" s="1"/>
  <c r="N1628" i="14"/>
  <c r="AH1628" i="14" s="1"/>
  <c r="U1628" i="14"/>
  <c r="V1628" i="14"/>
  <c r="W1628" i="14"/>
  <c r="X1628" i="14"/>
  <c r="I1629" i="14"/>
  <c r="L1629" i="14"/>
  <c r="M1629" i="14"/>
  <c r="AG1629" i="14" s="1"/>
  <c r="N1629" i="14"/>
  <c r="AH1629" i="14" s="1"/>
  <c r="U1629" i="14"/>
  <c r="V1629" i="14"/>
  <c r="W1629" i="14"/>
  <c r="X1629" i="14"/>
  <c r="I1630" i="14"/>
  <c r="L1630" i="14"/>
  <c r="M1630" i="14"/>
  <c r="AG1630" i="14" s="1"/>
  <c r="N1630" i="14"/>
  <c r="AH1630" i="14" s="1"/>
  <c r="U1630" i="14"/>
  <c r="V1630" i="14"/>
  <c r="W1630" i="14"/>
  <c r="X1630" i="14"/>
  <c r="I1631" i="14"/>
  <c r="L1631" i="14"/>
  <c r="M1631" i="14"/>
  <c r="AG1631" i="14" s="1"/>
  <c r="N1631" i="14"/>
  <c r="AH1631" i="14" s="1"/>
  <c r="U1631" i="14"/>
  <c r="V1631" i="14"/>
  <c r="W1631" i="14"/>
  <c r="X1631" i="14"/>
  <c r="I1632" i="14"/>
  <c r="L1632" i="14"/>
  <c r="M1632" i="14"/>
  <c r="AG1632" i="14" s="1"/>
  <c r="N1632" i="14"/>
  <c r="AH1632" i="14" s="1"/>
  <c r="U1632" i="14"/>
  <c r="V1632" i="14"/>
  <c r="W1632" i="14"/>
  <c r="X1632" i="14"/>
  <c r="I1633" i="14"/>
  <c r="L1633" i="14"/>
  <c r="M1633" i="14"/>
  <c r="AG1633" i="14" s="1"/>
  <c r="N1633" i="14"/>
  <c r="AH1633" i="14" s="1"/>
  <c r="U1633" i="14"/>
  <c r="V1633" i="14"/>
  <c r="W1633" i="14"/>
  <c r="X1633" i="14"/>
  <c r="I1634" i="14"/>
  <c r="L1634" i="14"/>
  <c r="M1634" i="14"/>
  <c r="AG1634" i="14" s="1"/>
  <c r="N1634" i="14"/>
  <c r="AH1634" i="14" s="1"/>
  <c r="U1634" i="14"/>
  <c r="V1634" i="14"/>
  <c r="W1634" i="14"/>
  <c r="X1634" i="14"/>
  <c r="I1635" i="14"/>
  <c r="L1635" i="14"/>
  <c r="M1635" i="14"/>
  <c r="AG1635" i="14" s="1"/>
  <c r="N1635" i="14"/>
  <c r="AH1635" i="14" s="1"/>
  <c r="U1635" i="14"/>
  <c r="V1635" i="14"/>
  <c r="W1635" i="14"/>
  <c r="X1635" i="14"/>
  <c r="I1636" i="14"/>
  <c r="L1636" i="14"/>
  <c r="M1636" i="14"/>
  <c r="AG1636" i="14" s="1"/>
  <c r="N1636" i="14"/>
  <c r="AH1636" i="14" s="1"/>
  <c r="U1636" i="14"/>
  <c r="V1636" i="14"/>
  <c r="W1636" i="14"/>
  <c r="X1636" i="14"/>
  <c r="I1637" i="14"/>
  <c r="L1637" i="14"/>
  <c r="M1637" i="14"/>
  <c r="AG1637" i="14" s="1"/>
  <c r="N1637" i="14"/>
  <c r="AH1637" i="14" s="1"/>
  <c r="U1637" i="14"/>
  <c r="V1637" i="14"/>
  <c r="W1637" i="14"/>
  <c r="X1637" i="14"/>
  <c r="I1638" i="14"/>
  <c r="L1638" i="14"/>
  <c r="M1638" i="14"/>
  <c r="AG1638" i="14" s="1"/>
  <c r="N1638" i="14"/>
  <c r="AH1638" i="14" s="1"/>
  <c r="U1638" i="14"/>
  <c r="V1638" i="14"/>
  <c r="W1638" i="14"/>
  <c r="X1638" i="14"/>
  <c r="I1639" i="14"/>
  <c r="L1639" i="14"/>
  <c r="M1639" i="14"/>
  <c r="AG1639" i="14" s="1"/>
  <c r="N1639" i="14"/>
  <c r="AH1639" i="14" s="1"/>
  <c r="U1639" i="14"/>
  <c r="V1639" i="14"/>
  <c r="W1639" i="14"/>
  <c r="X1639" i="14"/>
  <c r="I1640" i="14"/>
  <c r="L1640" i="14"/>
  <c r="M1640" i="14"/>
  <c r="AG1640" i="14" s="1"/>
  <c r="N1640" i="14"/>
  <c r="AH1640" i="14" s="1"/>
  <c r="U1640" i="14"/>
  <c r="V1640" i="14"/>
  <c r="W1640" i="14"/>
  <c r="X1640" i="14"/>
  <c r="I1641" i="14"/>
  <c r="L1641" i="14"/>
  <c r="M1641" i="14"/>
  <c r="AG1641" i="14" s="1"/>
  <c r="N1641" i="14"/>
  <c r="AH1641" i="14" s="1"/>
  <c r="U1641" i="14"/>
  <c r="V1641" i="14"/>
  <c r="W1641" i="14"/>
  <c r="X1641" i="14"/>
  <c r="I1642" i="14"/>
  <c r="L1642" i="14"/>
  <c r="M1642" i="14"/>
  <c r="AG1642" i="14" s="1"/>
  <c r="N1642" i="14"/>
  <c r="AH1642" i="14" s="1"/>
  <c r="U1642" i="14"/>
  <c r="V1642" i="14"/>
  <c r="W1642" i="14"/>
  <c r="X1642" i="14"/>
  <c r="I1643" i="14"/>
  <c r="K1643" i="14" s="1"/>
  <c r="L1643" i="14"/>
  <c r="M1643" i="14"/>
  <c r="AG1643" i="14" s="1"/>
  <c r="N1643" i="14"/>
  <c r="AH1643" i="14" s="1"/>
  <c r="U1643" i="14"/>
  <c r="V1643" i="14"/>
  <c r="W1643" i="14"/>
  <c r="X1643" i="14"/>
  <c r="I1644" i="14"/>
  <c r="L1644" i="14"/>
  <c r="M1644" i="14"/>
  <c r="AG1644" i="14" s="1"/>
  <c r="N1644" i="14"/>
  <c r="AH1644" i="14" s="1"/>
  <c r="U1644" i="14"/>
  <c r="V1644" i="14"/>
  <c r="W1644" i="14"/>
  <c r="X1644" i="14"/>
  <c r="I1645" i="14"/>
  <c r="L1645" i="14"/>
  <c r="M1645" i="14"/>
  <c r="AG1645" i="14" s="1"/>
  <c r="N1645" i="14"/>
  <c r="AH1645" i="14" s="1"/>
  <c r="U1645" i="14"/>
  <c r="V1645" i="14"/>
  <c r="W1645" i="14"/>
  <c r="X1645" i="14"/>
  <c r="I1646" i="14"/>
  <c r="L1646" i="14"/>
  <c r="M1646" i="14"/>
  <c r="AG1646" i="14" s="1"/>
  <c r="N1646" i="14"/>
  <c r="AH1646" i="14" s="1"/>
  <c r="U1646" i="14"/>
  <c r="V1646" i="14"/>
  <c r="W1646" i="14"/>
  <c r="X1646" i="14"/>
  <c r="I1647" i="14"/>
  <c r="L1647" i="14"/>
  <c r="M1647" i="14"/>
  <c r="AG1647" i="14" s="1"/>
  <c r="N1647" i="14"/>
  <c r="AH1647" i="14" s="1"/>
  <c r="U1647" i="14"/>
  <c r="V1647" i="14"/>
  <c r="W1647" i="14"/>
  <c r="X1647" i="14"/>
  <c r="I1648" i="14"/>
  <c r="K1648" i="14" s="1"/>
  <c r="L1648" i="14"/>
  <c r="M1648" i="14"/>
  <c r="AG1648" i="14" s="1"/>
  <c r="N1648" i="14"/>
  <c r="AH1648" i="14" s="1"/>
  <c r="U1648" i="14"/>
  <c r="V1648" i="14"/>
  <c r="W1648" i="14"/>
  <c r="X1648" i="14"/>
  <c r="I1649" i="14"/>
  <c r="K1649" i="14" s="1"/>
  <c r="L1649" i="14"/>
  <c r="M1649" i="14"/>
  <c r="AG1649" i="14" s="1"/>
  <c r="N1649" i="14"/>
  <c r="AH1649" i="14" s="1"/>
  <c r="U1649" i="14"/>
  <c r="V1649" i="14"/>
  <c r="W1649" i="14"/>
  <c r="X1649" i="14"/>
  <c r="I1650" i="14"/>
  <c r="K1650" i="14" s="1"/>
  <c r="L1650" i="14"/>
  <c r="M1650" i="14"/>
  <c r="AG1650" i="14" s="1"/>
  <c r="N1650" i="14"/>
  <c r="AH1650" i="14" s="1"/>
  <c r="U1650" i="14"/>
  <c r="V1650" i="14"/>
  <c r="W1650" i="14"/>
  <c r="X1650" i="14"/>
  <c r="I1651" i="14"/>
  <c r="K1651" i="14" s="1"/>
  <c r="L1651" i="14"/>
  <c r="M1651" i="14"/>
  <c r="AG1651" i="14" s="1"/>
  <c r="N1651" i="14"/>
  <c r="AH1651" i="14" s="1"/>
  <c r="U1651" i="14"/>
  <c r="V1651" i="14"/>
  <c r="W1651" i="14"/>
  <c r="X1651" i="14"/>
  <c r="I1652" i="14"/>
  <c r="L1652" i="14"/>
  <c r="M1652" i="14"/>
  <c r="AG1652" i="14" s="1"/>
  <c r="N1652" i="14"/>
  <c r="AH1652" i="14" s="1"/>
  <c r="U1652" i="14"/>
  <c r="V1652" i="14"/>
  <c r="W1652" i="14"/>
  <c r="X1652" i="14"/>
  <c r="I1653" i="14"/>
  <c r="L1653" i="14"/>
  <c r="M1653" i="14"/>
  <c r="AG1653" i="14" s="1"/>
  <c r="N1653" i="14"/>
  <c r="AH1653" i="14" s="1"/>
  <c r="U1653" i="14"/>
  <c r="V1653" i="14"/>
  <c r="W1653" i="14"/>
  <c r="X1653" i="14"/>
  <c r="I1654" i="14"/>
  <c r="L1654" i="14"/>
  <c r="M1654" i="14"/>
  <c r="AG1654" i="14" s="1"/>
  <c r="N1654" i="14"/>
  <c r="AH1654" i="14" s="1"/>
  <c r="U1654" i="14"/>
  <c r="V1654" i="14"/>
  <c r="W1654" i="14"/>
  <c r="X1654" i="14"/>
  <c r="I1655" i="14"/>
  <c r="L1655" i="14"/>
  <c r="M1655" i="14"/>
  <c r="AG1655" i="14" s="1"/>
  <c r="N1655" i="14"/>
  <c r="AH1655" i="14" s="1"/>
  <c r="U1655" i="14"/>
  <c r="V1655" i="14"/>
  <c r="W1655" i="14"/>
  <c r="X1655" i="14"/>
  <c r="I1656" i="14"/>
  <c r="L1656" i="14"/>
  <c r="M1656" i="14"/>
  <c r="AG1656" i="14" s="1"/>
  <c r="N1656" i="14"/>
  <c r="AH1656" i="14" s="1"/>
  <c r="U1656" i="14"/>
  <c r="V1656" i="14"/>
  <c r="W1656" i="14"/>
  <c r="X1656" i="14"/>
  <c r="I1657" i="14"/>
  <c r="L1657" i="14"/>
  <c r="M1657" i="14"/>
  <c r="AG1657" i="14" s="1"/>
  <c r="N1657" i="14"/>
  <c r="AH1657" i="14" s="1"/>
  <c r="U1657" i="14"/>
  <c r="V1657" i="14"/>
  <c r="W1657" i="14"/>
  <c r="X1657" i="14"/>
  <c r="I1658" i="14"/>
  <c r="L1658" i="14"/>
  <c r="M1658" i="14"/>
  <c r="AG1658" i="14" s="1"/>
  <c r="N1658" i="14"/>
  <c r="AH1658" i="14" s="1"/>
  <c r="U1658" i="14"/>
  <c r="V1658" i="14"/>
  <c r="W1658" i="14"/>
  <c r="X1658" i="14"/>
  <c r="I1659" i="14"/>
  <c r="L1659" i="14"/>
  <c r="M1659" i="14"/>
  <c r="AG1659" i="14" s="1"/>
  <c r="N1659" i="14"/>
  <c r="AH1659" i="14" s="1"/>
  <c r="U1659" i="14"/>
  <c r="V1659" i="14"/>
  <c r="W1659" i="14"/>
  <c r="X1659" i="14"/>
  <c r="I1660" i="14"/>
  <c r="L1660" i="14"/>
  <c r="M1660" i="14"/>
  <c r="AG1660" i="14" s="1"/>
  <c r="N1660" i="14"/>
  <c r="AH1660" i="14" s="1"/>
  <c r="U1660" i="14"/>
  <c r="V1660" i="14"/>
  <c r="W1660" i="14"/>
  <c r="X1660" i="14"/>
  <c r="I1661" i="14"/>
  <c r="L1661" i="14"/>
  <c r="M1661" i="14"/>
  <c r="AG1661" i="14" s="1"/>
  <c r="N1661" i="14"/>
  <c r="AH1661" i="14" s="1"/>
  <c r="U1661" i="14"/>
  <c r="V1661" i="14"/>
  <c r="W1661" i="14"/>
  <c r="X1661" i="14"/>
  <c r="I1662" i="14"/>
  <c r="L1662" i="14"/>
  <c r="M1662" i="14"/>
  <c r="AG1662" i="14" s="1"/>
  <c r="N1662" i="14"/>
  <c r="AH1662" i="14" s="1"/>
  <c r="U1662" i="14"/>
  <c r="V1662" i="14"/>
  <c r="W1662" i="14"/>
  <c r="X1662" i="14"/>
  <c r="I1663" i="14"/>
  <c r="L1663" i="14"/>
  <c r="M1663" i="14"/>
  <c r="AG1663" i="14" s="1"/>
  <c r="N1663" i="14"/>
  <c r="AH1663" i="14" s="1"/>
  <c r="U1663" i="14"/>
  <c r="V1663" i="14"/>
  <c r="W1663" i="14"/>
  <c r="X1663" i="14"/>
  <c r="I1664" i="14"/>
  <c r="L1664" i="14"/>
  <c r="M1664" i="14"/>
  <c r="AG1664" i="14" s="1"/>
  <c r="N1664" i="14"/>
  <c r="AH1664" i="14" s="1"/>
  <c r="U1664" i="14"/>
  <c r="V1664" i="14"/>
  <c r="W1664" i="14"/>
  <c r="X1664" i="14"/>
  <c r="I1665" i="14"/>
  <c r="L1665" i="14"/>
  <c r="M1665" i="14"/>
  <c r="AG1665" i="14" s="1"/>
  <c r="N1665" i="14"/>
  <c r="AH1665" i="14" s="1"/>
  <c r="U1665" i="14"/>
  <c r="V1665" i="14"/>
  <c r="W1665" i="14"/>
  <c r="X1665" i="14"/>
  <c r="I1666" i="14"/>
  <c r="L1666" i="14"/>
  <c r="M1666" i="14"/>
  <c r="AG1666" i="14" s="1"/>
  <c r="N1666" i="14"/>
  <c r="AH1666" i="14" s="1"/>
  <c r="U1666" i="14"/>
  <c r="V1666" i="14"/>
  <c r="W1666" i="14"/>
  <c r="X1666" i="14"/>
  <c r="I1667" i="14"/>
  <c r="L1667" i="14"/>
  <c r="M1667" i="14"/>
  <c r="AG1667" i="14" s="1"/>
  <c r="N1667" i="14"/>
  <c r="AH1667" i="14" s="1"/>
  <c r="U1667" i="14"/>
  <c r="V1667" i="14"/>
  <c r="W1667" i="14"/>
  <c r="X1667" i="14"/>
  <c r="I1668" i="14"/>
  <c r="L1668" i="14"/>
  <c r="M1668" i="14"/>
  <c r="AG1668" i="14" s="1"/>
  <c r="N1668" i="14"/>
  <c r="AH1668" i="14" s="1"/>
  <c r="U1668" i="14"/>
  <c r="V1668" i="14"/>
  <c r="W1668" i="14"/>
  <c r="X1668" i="14"/>
  <c r="I1669" i="14"/>
  <c r="L1669" i="14"/>
  <c r="M1669" i="14"/>
  <c r="AG1669" i="14" s="1"/>
  <c r="N1669" i="14"/>
  <c r="AH1669" i="14" s="1"/>
  <c r="U1669" i="14"/>
  <c r="V1669" i="14"/>
  <c r="W1669" i="14"/>
  <c r="X1669" i="14"/>
  <c r="I1670" i="14"/>
  <c r="L1670" i="14"/>
  <c r="M1670" i="14"/>
  <c r="AG1670" i="14" s="1"/>
  <c r="N1670" i="14"/>
  <c r="AH1670" i="14" s="1"/>
  <c r="U1670" i="14"/>
  <c r="V1670" i="14"/>
  <c r="W1670" i="14"/>
  <c r="X1670" i="14"/>
  <c r="I1671" i="14"/>
  <c r="L1671" i="14"/>
  <c r="M1671" i="14"/>
  <c r="AG1671" i="14" s="1"/>
  <c r="N1671" i="14"/>
  <c r="AH1671" i="14" s="1"/>
  <c r="U1671" i="14"/>
  <c r="V1671" i="14"/>
  <c r="W1671" i="14"/>
  <c r="X1671" i="14"/>
  <c r="I1672" i="14"/>
  <c r="L1672" i="14"/>
  <c r="M1672" i="14"/>
  <c r="AG1672" i="14" s="1"/>
  <c r="N1672" i="14"/>
  <c r="AH1672" i="14" s="1"/>
  <c r="U1672" i="14"/>
  <c r="V1672" i="14"/>
  <c r="W1672" i="14"/>
  <c r="X1672" i="14"/>
  <c r="I1673" i="14"/>
  <c r="L1673" i="14"/>
  <c r="M1673" i="14"/>
  <c r="AG1673" i="14" s="1"/>
  <c r="N1673" i="14"/>
  <c r="AH1673" i="14" s="1"/>
  <c r="U1673" i="14"/>
  <c r="V1673" i="14"/>
  <c r="W1673" i="14"/>
  <c r="X1673" i="14"/>
  <c r="I1674" i="14"/>
  <c r="L1674" i="14"/>
  <c r="M1674" i="14"/>
  <c r="AG1674" i="14" s="1"/>
  <c r="N1674" i="14"/>
  <c r="AH1674" i="14" s="1"/>
  <c r="U1674" i="14"/>
  <c r="V1674" i="14"/>
  <c r="W1674" i="14"/>
  <c r="X1674" i="14"/>
  <c r="I1675" i="14"/>
  <c r="L1675" i="14"/>
  <c r="M1675" i="14"/>
  <c r="AG1675" i="14" s="1"/>
  <c r="N1675" i="14"/>
  <c r="AH1675" i="14" s="1"/>
  <c r="U1675" i="14"/>
  <c r="V1675" i="14"/>
  <c r="W1675" i="14"/>
  <c r="X1675" i="14"/>
  <c r="I1676" i="14"/>
  <c r="L1676" i="14"/>
  <c r="M1676" i="14"/>
  <c r="AG1676" i="14" s="1"/>
  <c r="N1676" i="14"/>
  <c r="AH1676" i="14" s="1"/>
  <c r="U1676" i="14"/>
  <c r="V1676" i="14"/>
  <c r="W1676" i="14"/>
  <c r="X1676" i="14"/>
  <c r="I1677" i="14"/>
  <c r="L1677" i="14"/>
  <c r="M1677" i="14"/>
  <c r="AG1677" i="14" s="1"/>
  <c r="N1677" i="14"/>
  <c r="AH1677" i="14" s="1"/>
  <c r="U1677" i="14"/>
  <c r="V1677" i="14"/>
  <c r="W1677" i="14"/>
  <c r="X1677" i="14"/>
  <c r="I1678" i="14"/>
  <c r="L1678" i="14"/>
  <c r="M1678" i="14"/>
  <c r="AG1678" i="14" s="1"/>
  <c r="N1678" i="14"/>
  <c r="AH1678" i="14" s="1"/>
  <c r="U1678" i="14"/>
  <c r="V1678" i="14"/>
  <c r="W1678" i="14"/>
  <c r="X1678" i="14"/>
  <c r="I1679" i="14"/>
  <c r="L1679" i="14"/>
  <c r="M1679" i="14"/>
  <c r="AG1679" i="14" s="1"/>
  <c r="N1679" i="14"/>
  <c r="AH1679" i="14" s="1"/>
  <c r="U1679" i="14"/>
  <c r="V1679" i="14"/>
  <c r="W1679" i="14"/>
  <c r="X1679" i="14"/>
  <c r="I1680" i="14"/>
  <c r="L1680" i="14"/>
  <c r="M1680" i="14"/>
  <c r="AG1680" i="14" s="1"/>
  <c r="N1680" i="14"/>
  <c r="AH1680" i="14" s="1"/>
  <c r="U1680" i="14"/>
  <c r="V1680" i="14"/>
  <c r="W1680" i="14"/>
  <c r="X1680" i="14"/>
  <c r="I1681" i="14"/>
  <c r="L1681" i="14"/>
  <c r="M1681" i="14"/>
  <c r="AG1681" i="14" s="1"/>
  <c r="N1681" i="14"/>
  <c r="AH1681" i="14" s="1"/>
  <c r="U1681" i="14"/>
  <c r="V1681" i="14"/>
  <c r="W1681" i="14"/>
  <c r="X1681" i="14"/>
  <c r="I1682" i="14"/>
  <c r="L1682" i="14"/>
  <c r="M1682" i="14"/>
  <c r="AG1682" i="14" s="1"/>
  <c r="N1682" i="14"/>
  <c r="AH1682" i="14" s="1"/>
  <c r="U1682" i="14"/>
  <c r="V1682" i="14"/>
  <c r="W1682" i="14"/>
  <c r="X1682" i="14"/>
  <c r="I1683" i="14"/>
  <c r="L1683" i="14"/>
  <c r="M1683" i="14"/>
  <c r="AG1683" i="14" s="1"/>
  <c r="N1683" i="14"/>
  <c r="AH1683" i="14" s="1"/>
  <c r="U1683" i="14"/>
  <c r="V1683" i="14"/>
  <c r="W1683" i="14"/>
  <c r="X1683" i="14"/>
  <c r="I1684" i="14"/>
  <c r="L1684" i="14"/>
  <c r="M1684" i="14"/>
  <c r="AG1684" i="14" s="1"/>
  <c r="N1684" i="14"/>
  <c r="AH1684" i="14" s="1"/>
  <c r="U1684" i="14"/>
  <c r="V1684" i="14"/>
  <c r="W1684" i="14"/>
  <c r="X1684" i="14"/>
  <c r="I1685" i="14"/>
  <c r="L1685" i="14"/>
  <c r="M1685" i="14"/>
  <c r="AG1685" i="14" s="1"/>
  <c r="N1685" i="14"/>
  <c r="AH1685" i="14" s="1"/>
  <c r="U1685" i="14"/>
  <c r="V1685" i="14"/>
  <c r="W1685" i="14"/>
  <c r="X1685" i="14"/>
  <c r="I1686" i="14"/>
  <c r="L1686" i="14"/>
  <c r="M1686" i="14"/>
  <c r="AG1686" i="14" s="1"/>
  <c r="N1686" i="14"/>
  <c r="AH1686" i="14" s="1"/>
  <c r="U1686" i="14"/>
  <c r="V1686" i="14"/>
  <c r="W1686" i="14"/>
  <c r="X1686" i="14"/>
  <c r="I1687" i="14"/>
  <c r="L1687" i="14"/>
  <c r="M1687" i="14"/>
  <c r="AG1687" i="14" s="1"/>
  <c r="N1687" i="14"/>
  <c r="AH1687" i="14" s="1"/>
  <c r="U1687" i="14"/>
  <c r="V1687" i="14"/>
  <c r="W1687" i="14"/>
  <c r="X1687" i="14"/>
  <c r="I1688" i="14"/>
  <c r="L1688" i="14"/>
  <c r="M1688" i="14"/>
  <c r="AG1688" i="14" s="1"/>
  <c r="N1688" i="14"/>
  <c r="AH1688" i="14" s="1"/>
  <c r="U1688" i="14"/>
  <c r="V1688" i="14"/>
  <c r="W1688" i="14"/>
  <c r="X1688" i="14"/>
  <c r="I1689" i="14"/>
  <c r="L1689" i="14"/>
  <c r="M1689" i="14"/>
  <c r="AG1689" i="14" s="1"/>
  <c r="N1689" i="14"/>
  <c r="AH1689" i="14" s="1"/>
  <c r="U1689" i="14"/>
  <c r="V1689" i="14"/>
  <c r="W1689" i="14"/>
  <c r="X1689" i="14"/>
  <c r="I1690" i="14"/>
  <c r="L1690" i="14"/>
  <c r="M1690" i="14"/>
  <c r="AG1690" i="14" s="1"/>
  <c r="N1690" i="14"/>
  <c r="AH1690" i="14" s="1"/>
  <c r="U1690" i="14"/>
  <c r="V1690" i="14"/>
  <c r="W1690" i="14"/>
  <c r="X1690" i="14"/>
  <c r="I1691" i="14"/>
  <c r="L1691" i="14"/>
  <c r="M1691" i="14"/>
  <c r="AG1691" i="14" s="1"/>
  <c r="N1691" i="14"/>
  <c r="AH1691" i="14" s="1"/>
  <c r="U1691" i="14"/>
  <c r="V1691" i="14"/>
  <c r="W1691" i="14"/>
  <c r="X1691" i="14"/>
  <c r="I1692" i="14"/>
  <c r="L1692" i="14"/>
  <c r="M1692" i="14"/>
  <c r="AG1692" i="14" s="1"/>
  <c r="N1692" i="14"/>
  <c r="AH1692" i="14" s="1"/>
  <c r="U1692" i="14"/>
  <c r="V1692" i="14"/>
  <c r="W1692" i="14"/>
  <c r="X1692" i="14"/>
  <c r="I1693" i="14"/>
  <c r="L1693" i="14"/>
  <c r="M1693" i="14"/>
  <c r="AG1693" i="14" s="1"/>
  <c r="N1693" i="14"/>
  <c r="AH1693" i="14" s="1"/>
  <c r="U1693" i="14"/>
  <c r="V1693" i="14"/>
  <c r="W1693" i="14"/>
  <c r="X1693" i="14"/>
  <c r="L1694" i="14"/>
  <c r="M1694" i="14"/>
  <c r="AG1694" i="14" s="1"/>
  <c r="N1694" i="14"/>
  <c r="AH1694" i="14" s="1"/>
  <c r="U1694" i="14"/>
  <c r="V1694" i="14"/>
  <c r="W1694" i="14"/>
  <c r="X1694" i="14"/>
  <c r="I1695" i="14"/>
  <c r="L1695" i="14"/>
  <c r="M1695" i="14"/>
  <c r="AG1695" i="14" s="1"/>
  <c r="N1695" i="14"/>
  <c r="AH1695" i="14" s="1"/>
  <c r="U1695" i="14"/>
  <c r="V1695" i="14"/>
  <c r="W1695" i="14"/>
  <c r="X1695" i="14"/>
  <c r="I1696" i="14"/>
  <c r="L1696" i="14"/>
  <c r="M1696" i="14"/>
  <c r="AG1696" i="14" s="1"/>
  <c r="N1696" i="14"/>
  <c r="AH1696" i="14" s="1"/>
  <c r="U1696" i="14"/>
  <c r="V1696" i="14"/>
  <c r="W1696" i="14"/>
  <c r="X1696" i="14"/>
  <c r="I1697" i="14"/>
  <c r="L1697" i="14"/>
  <c r="M1697" i="14"/>
  <c r="AG1697" i="14" s="1"/>
  <c r="N1697" i="14"/>
  <c r="AH1697" i="14" s="1"/>
  <c r="U1697" i="14"/>
  <c r="V1697" i="14"/>
  <c r="W1697" i="14"/>
  <c r="X1697" i="14"/>
  <c r="I1698" i="14"/>
  <c r="L1698" i="14"/>
  <c r="M1698" i="14"/>
  <c r="AG1698" i="14" s="1"/>
  <c r="N1698" i="14"/>
  <c r="AH1698" i="14" s="1"/>
  <c r="U1698" i="14"/>
  <c r="V1698" i="14"/>
  <c r="W1698" i="14"/>
  <c r="X1698" i="14"/>
  <c r="I1699" i="14"/>
  <c r="L1699" i="14"/>
  <c r="M1699" i="14"/>
  <c r="AG1699" i="14" s="1"/>
  <c r="N1699" i="14"/>
  <c r="AH1699" i="14" s="1"/>
  <c r="U1699" i="14"/>
  <c r="V1699" i="14"/>
  <c r="W1699" i="14"/>
  <c r="X1699" i="14"/>
  <c r="I1700" i="14"/>
  <c r="L1700" i="14"/>
  <c r="M1700" i="14"/>
  <c r="AG1700" i="14" s="1"/>
  <c r="N1700" i="14"/>
  <c r="AH1700" i="14" s="1"/>
  <c r="U1700" i="14"/>
  <c r="V1700" i="14"/>
  <c r="W1700" i="14"/>
  <c r="X1700" i="14"/>
  <c r="I1701" i="14"/>
  <c r="L1701" i="14"/>
  <c r="M1701" i="14"/>
  <c r="AG1701" i="14" s="1"/>
  <c r="N1701" i="14"/>
  <c r="AH1701" i="14" s="1"/>
  <c r="U1701" i="14"/>
  <c r="V1701" i="14"/>
  <c r="W1701" i="14"/>
  <c r="X1701" i="14"/>
  <c r="I1702" i="14"/>
  <c r="L1702" i="14"/>
  <c r="M1702" i="14"/>
  <c r="AG1702" i="14" s="1"/>
  <c r="N1702" i="14"/>
  <c r="AH1702" i="14" s="1"/>
  <c r="U1702" i="14"/>
  <c r="V1702" i="14"/>
  <c r="W1702" i="14"/>
  <c r="X1702" i="14"/>
  <c r="I1703" i="14"/>
  <c r="L1703" i="14"/>
  <c r="M1703" i="14"/>
  <c r="AG1703" i="14" s="1"/>
  <c r="N1703" i="14"/>
  <c r="AH1703" i="14" s="1"/>
  <c r="U1703" i="14"/>
  <c r="V1703" i="14"/>
  <c r="W1703" i="14"/>
  <c r="X1703" i="14"/>
  <c r="I1704" i="14"/>
  <c r="L1704" i="14"/>
  <c r="M1704" i="14"/>
  <c r="AG1704" i="14" s="1"/>
  <c r="N1704" i="14"/>
  <c r="AH1704" i="14" s="1"/>
  <c r="U1704" i="14"/>
  <c r="V1704" i="14"/>
  <c r="W1704" i="14"/>
  <c r="X1704" i="14"/>
  <c r="I1705" i="14"/>
  <c r="L1705" i="14"/>
  <c r="M1705" i="14"/>
  <c r="AG1705" i="14" s="1"/>
  <c r="N1705" i="14"/>
  <c r="AH1705" i="14" s="1"/>
  <c r="U1705" i="14"/>
  <c r="V1705" i="14"/>
  <c r="W1705" i="14"/>
  <c r="X1705" i="14"/>
  <c r="I1706" i="14"/>
  <c r="L1706" i="14"/>
  <c r="M1706" i="14"/>
  <c r="AG1706" i="14" s="1"/>
  <c r="N1706" i="14"/>
  <c r="AH1706" i="14" s="1"/>
  <c r="U1706" i="14"/>
  <c r="V1706" i="14"/>
  <c r="W1706" i="14"/>
  <c r="X1706" i="14"/>
  <c r="I1707" i="14"/>
  <c r="L1707" i="14"/>
  <c r="M1707" i="14"/>
  <c r="AG1707" i="14" s="1"/>
  <c r="N1707" i="14"/>
  <c r="AH1707" i="14" s="1"/>
  <c r="U1707" i="14"/>
  <c r="V1707" i="14"/>
  <c r="W1707" i="14"/>
  <c r="X1707" i="14"/>
  <c r="I1708" i="14"/>
  <c r="L1708" i="14"/>
  <c r="M1708" i="14"/>
  <c r="AG1708" i="14" s="1"/>
  <c r="N1708" i="14"/>
  <c r="AH1708" i="14" s="1"/>
  <c r="U1708" i="14"/>
  <c r="V1708" i="14"/>
  <c r="W1708" i="14"/>
  <c r="X1708" i="14"/>
  <c r="I1709" i="14"/>
  <c r="L1709" i="14"/>
  <c r="M1709" i="14"/>
  <c r="AG1709" i="14" s="1"/>
  <c r="N1709" i="14"/>
  <c r="AH1709" i="14" s="1"/>
  <c r="U1709" i="14"/>
  <c r="V1709" i="14"/>
  <c r="W1709" i="14"/>
  <c r="X1709" i="14"/>
  <c r="I1710" i="14"/>
  <c r="L1710" i="14"/>
  <c r="M1710" i="14"/>
  <c r="AG1710" i="14" s="1"/>
  <c r="N1710" i="14"/>
  <c r="AH1710" i="14" s="1"/>
  <c r="U1710" i="14"/>
  <c r="V1710" i="14"/>
  <c r="W1710" i="14"/>
  <c r="X1710" i="14"/>
  <c r="I1711" i="14"/>
  <c r="L1711" i="14"/>
  <c r="M1711" i="14"/>
  <c r="AG1711" i="14" s="1"/>
  <c r="N1711" i="14"/>
  <c r="AH1711" i="14" s="1"/>
  <c r="U1711" i="14"/>
  <c r="V1711" i="14"/>
  <c r="W1711" i="14"/>
  <c r="X1711" i="14"/>
  <c r="I1712" i="14"/>
  <c r="L1712" i="14"/>
  <c r="M1712" i="14"/>
  <c r="AG1712" i="14" s="1"/>
  <c r="N1712" i="14"/>
  <c r="AH1712" i="14" s="1"/>
  <c r="U1712" i="14"/>
  <c r="V1712" i="14"/>
  <c r="W1712" i="14"/>
  <c r="X1712" i="14"/>
  <c r="I1713" i="14"/>
  <c r="L1713" i="14"/>
  <c r="M1713" i="14"/>
  <c r="AG1713" i="14" s="1"/>
  <c r="N1713" i="14"/>
  <c r="AH1713" i="14" s="1"/>
  <c r="U1713" i="14"/>
  <c r="V1713" i="14"/>
  <c r="W1713" i="14"/>
  <c r="X1713" i="14"/>
  <c r="I1714" i="14"/>
  <c r="L1714" i="14"/>
  <c r="M1714" i="14"/>
  <c r="AG1714" i="14" s="1"/>
  <c r="N1714" i="14"/>
  <c r="AH1714" i="14" s="1"/>
  <c r="U1714" i="14"/>
  <c r="V1714" i="14"/>
  <c r="W1714" i="14"/>
  <c r="X1714" i="14"/>
  <c r="I1715" i="14"/>
  <c r="L1715" i="14"/>
  <c r="M1715" i="14"/>
  <c r="AG1715" i="14" s="1"/>
  <c r="N1715" i="14"/>
  <c r="AH1715" i="14" s="1"/>
  <c r="U1715" i="14"/>
  <c r="V1715" i="14"/>
  <c r="W1715" i="14"/>
  <c r="X1715" i="14"/>
  <c r="I1716" i="14"/>
  <c r="L1716" i="14"/>
  <c r="M1716" i="14"/>
  <c r="AG1716" i="14" s="1"/>
  <c r="N1716" i="14"/>
  <c r="AH1716" i="14" s="1"/>
  <c r="U1716" i="14"/>
  <c r="V1716" i="14"/>
  <c r="W1716" i="14"/>
  <c r="X1716" i="14"/>
  <c r="I1717" i="14"/>
  <c r="L1717" i="14"/>
  <c r="M1717" i="14"/>
  <c r="AG1717" i="14" s="1"/>
  <c r="N1717" i="14"/>
  <c r="AH1717" i="14" s="1"/>
  <c r="U1717" i="14"/>
  <c r="V1717" i="14"/>
  <c r="W1717" i="14"/>
  <c r="X1717" i="14"/>
  <c r="I1718" i="14"/>
  <c r="L1718" i="14"/>
  <c r="M1718" i="14"/>
  <c r="AG1718" i="14" s="1"/>
  <c r="N1718" i="14"/>
  <c r="AH1718" i="14" s="1"/>
  <c r="U1718" i="14"/>
  <c r="V1718" i="14"/>
  <c r="W1718" i="14"/>
  <c r="X1718" i="14"/>
  <c r="I1719" i="14"/>
  <c r="L1719" i="14"/>
  <c r="M1719" i="14"/>
  <c r="AG1719" i="14" s="1"/>
  <c r="N1719" i="14"/>
  <c r="AH1719" i="14" s="1"/>
  <c r="U1719" i="14"/>
  <c r="V1719" i="14"/>
  <c r="W1719" i="14"/>
  <c r="X1719" i="14"/>
  <c r="I1720" i="14"/>
  <c r="L1720" i="14"/>
  <c r="M1720" i="14"/>
  <c r="AG1720" i="14" s="1"/>
  <c r="N1720" i="14"/>
  <c r="AH1720" i="14" s="1"/>
  <c r="U1720" i="14"/>
  <c r="V1720" i="14"/>
  <c r="W1720" i="14"/>
  <c r="X1720" i="14"/>
  <c r="I1721" i="14"/>
  <c r="L1721" i="14"/>
  <c r="M1721" i="14"/>
  <c r="AG1721" i="14" s="1"/>
  <c r="N1721" i="14"/>
  <c r="AH1721" i="14" s="1"/>
  <c r="U1721" i="14"/>
  <c r="V1721" i="14"/>
  <c r="W1721" i="14"/>
  <c r="X1721" i="14"/>
  <c r="I1722" i="14"/>
  <c r="L1722" i="14"/>
  <c r="M1722" i="14"/>
  <c r="AG1722" i="14" s="1"/>
  <c r="N1722" i="14"/>
  <c r="AH1722" i="14" s="1"/>
  <c r="U1722" i="14"/>
  <c r="V1722" i="14"/>
  <c r="W1722" i="14"/>
  <c r="X1722" i="14"/>
  <c r="I1723" i="14"/>
  <c r="L1723" i="14"/>
  <c r="M1723" i="14"/>
  <c r="AG1723" i="14" s="1"/>
  <c r="N1723" i="14"/>
  <c r="AH1723" i="14" s="1"/>
  <c r="U1723" i="14"/>
  <c r="V1723" i="14"/>
  <c r="W1723" i="14"/>
  <c r="X1723" i="14"/>
  <c r="I1724" i="14"/>
  <c r="L1724" i="14"/>
  <c r="M1724" i="14"/>
  <c r="AG1724" i="14" s="1"/>
  <c r="N1724" i="14"/>
  <c r="AH1724" i="14" s="1"/>
  <c r="U1724" i="14"/>
  <c r="V1724" i="14"/>
  <c r="W1724" i="14"/>
  <c r="X1724" i="14"/>
  <c r="I1725" i="14"/>
  <c r="L1725" i="14"/>
  <c r="M1725" i="14"/>
  <c r="AG1725" i="14" s="1"/>
  <c r="N1725" i="14"/>
  <c r="AH1725" i="14" s="1"/>
  <c r="U1725" i="14"/>
  <c r="V1725" i="14"/>
  <c r="W1725" i="14"/>
  <c r="X1725" i="14"/>
  <c r="I1726" i="14"/>
  <c r="L1726" i="14"/>
  <c r="M1726" i="14"/>
  <c r="AG1726" i="14" s="1"/>
  <c r="N1726" i="14"/>
  <c r="AH1726" i="14" s="1"/>
  <c r="U1726" i="14"/>
  <c r="V1726" i="14"/>
  <c r="W1726" i="14"/>
  <c r="X1726" i="14"/>
  <c r="I1727" i="14"/>
  <c r="L1727" i="14"/>
  <c r="M1727" i="14"/>
  <c r="AG1727" i="14" s="1"/>
  <c r="N1727" i="14"/>
  <c r="AH1727" i="14" s="1"/>
  <c r="U1727" i="14"/>
  <c r="V1727" i="14"/>
  <c r="W1727" i="14"/>
  <c r="X1727" i="14"/>
  <c r="I1728" i="14"/>
  <c r="L1728" i="14"/>
  <c r="M1728" i="14"/>
  <c r="AG1728" i="14" s="1"/>
  <c r="N1728" i="14"/>
  <c r="AH1728" i="14" s="1"/>
  <c r="U1728" i="14"/>
  <c r="V1728" i="14"/>
  <c r="W1728" i="14"/>
  <c r="X1728" i="14"/>
  <c r="I1729" i="14"/>
  <c r="L1729" i="14"/>
  <c r="M1729" i="14"/>
  <c r="AG1729" i="14" s="1"/>
  <c r="N1729" i="14"/>
  <c r="AH1729" i="14" s="1"/>
  <c r="U1729" i="14"/>
  <c r="V1729" i="14"/>
  <c r="W1729" i="14"/>
  <c r="X1729" i="14"/>
  <c r="I1730" i="14"/>
  <c r="L1730" i="14"/>
  <c r="M1730" i="14"/>
  <c r="AG1730" i="14" s="1"/>
  <c r="N1730" i="14"/>
  <c r="AH1730" i="14" s="1"/>
  <c r="U1730" i="14"/>
  <c r="V1730" i="14"/>
  <c r="W1730" i="14"/>
  <c r="X1730" i="14"/>
  <c r="I1731" i="14"/>
  <c r="L1731" i="14"/>
  <c r="M1731" i="14"/>
  <c r="AG1731" i="14" s="1"/>
  <c r="N1731" i="14"/>
  <c r="AH1731" i="14" s="1"/>
  <c r="U1731" i="14"/>
  <c r="V1731" i="14"/>
  <c r="W1731" i="14"/>
  <c r="X1731" i="14"/>
  <c r="I1732" i="14"/>
  <c r="L1732" i="14"/>
  <c r="M1732" i="14"/>
  <c r="AG1732" i="14" s="1"/>
  <c r="N1732" i="14"/>
  <c r="AH1732" i="14" s="1"/>
  <c r="U1732" i="14"/>
  <c r="V1732" i="14"/>
  <c r="W1732" i="14"/>
  <c r="X1732" i="14"/>
  <c r="I1733" i="14"/>
  <c r="L1733" i="14"/>
  <c r="M1733" i="14"/>
  <c r="AG1733" i="14" s="1"/>
  <c r="N1733" i="14"/>
  <c r="AH1733" i="14" s="1"/>
  <c r="U1733" i="14"/>
  <c r="V1733" i="14"/>
  <c r="W1733" i="14"/>
  <c r="X1733" i="14"/>
  <c r="I1734" i="14"/>
  <c r="L1734" i="14"/>
  <c r="M1734" i="14"/>
  <c r="AG1734" i="14" s="1"/>
  <c r="N1734" i="14"/>
  <c r="AH1734" i="14" s="1"/>
  <c r="U1734" i="14"/>
  <c r="V1734" i="14"/>
  <c r="W1734" i="14"/>
  <c r="X1734" i="14"/>
  <c r="I1735" i="14"/>
  <c r="L1735" i="14"/>
  <c r="M1735" i="14"/>
  <c r="AG1735" i="14" s="1"/>
  <c r="N1735" i="14"/>
  <c r="AH1735" i="14" s="1"/>
  <c r="U1735" i="14"/>
  <c r="V1735" i="14"/>
  <c r="W1735" i="14"/>
  <c r="X1735" i="14"/>
  <c r="I1736" i="14"/>
  <c r="L1736" i="14"/>
  <c r="M1736" i="14"/>
  <c r="AG1736" i="14" s="1"/>
  <c r="N1736" i="14"/>
  <c r="AH1736" i="14" s="1"/>
  <c r="U1736" i="14"/>
  <c r="V1736" i="14"/>
  <c r="W1736" i="14"/>
  <c r="X1736" i="14"/>
  <c r="I1737" i="14"/>
  <c r="L1737" i="14"/>
  <c r="M1737" i="14"/>
  <c r="AG1737" i="14" s="1"/>
  <c r="N1737" i="14"/>
  <c r="AH1737" i="14" s="1"/>
  <c r="U1737" i="14"/>
  <c r="V1737" i="14"/>
  <c r="W1737" i="14"/>
  <c r="X1737" i="14"/>
  <c r="I1738" i="14"/>
  <c r="L1738" i="14"/>
  <c r="M1738" i="14"/>
  <c r="AG1738" i="14" s="1"/>
  <c r="N1738" i="14"/>
  <c r="AH1738" i="14" s="1"/>
  <c r="U1738" i="14"/>
  <c r="V1738" i="14"/>
  <c r="W1738" i="14"/>
  <c r="X1738" i="14"/>
  <c r="I1739" i="14"/>
  <c r="L1739" i="14"/>
  <c r="M1739" i="14"/>
  <c r="AG1739" i="14" s="1"/>
  <c r="N1739" i="14"/>
  <c r="AH1739" i="14" s="1"/>
  <c r="U1739" i="14"/>
  <c r="V1739" i="14"/>
  <c r="W1739" i="14"/>
  <c r="X1739" i="14"/>
  <c r="I1740" i="14"/>
  <c r="L1740" i="14"/>
  <c r="M1740" i="14"/>
  <c r="AG1740" i="14" s="1"/>
  <c r="N1740" i="14"/>
  <c r="AH1740" i="14" s="1"/>
  <c r="U1740" i="14"/>
  <c r="V1740" i="14"/>
  <c r="W1740" i="14"/>
  <c r="X1740" i="14"/>
  <c r="I1741" i="14"/>
  <c r="L1741" i="14"/>
  <c r="M1741" i="14"/>
  <c r="AG1741" i="14" s="1"/>
  <c r="N1741" i="14"/>
  <c r="AH1741" i="14" s="1"/>
  <c r="U1741" i="14"/>
  <c r="V1741" i="14"/>
  <c r="W1741" i="14"/>
  <c r="X1741" i="14"/>
  <c r="I1742" i="14"/>
  <c r="L1742" i="14"/>
  <c r="M1742" i="14"/>
  <c r="AG1742" i="14" s="1"/>
  <c r="N1742" i="14"/>
  <c r="AH1742" i="14" s="1"/>
  <c r="U1742" i="14"/>
  <c r="V1742" i="14"/>
  <c r="W1742" i="14"/>
  <c r="X1742" i="14"/>
  <c r="I1743" i="14"/>
  <c r="L1743" i="14"/>
  <c r="M1743" i="14"/>
  <c r="AG1743" i="14" s="1"/>
  <c r="N1743" i="14"/>
  <c r="AH1743" i="14" s="1"/>
  <c r="U1743" i="14"/>
  <c r="V1743" i="14"/>
  <c r="W1743" i="14"/>
  <c r="X1743" i="14"/>
  <c r="I1744" i="14"/>
  <c r="L1744" i="14"/>
  <c r="M1744" i="14"/>
  <c r="AG1744" i="14" s="1"/>
  <c r="N1744" i="14"/>
  <c r="AH1744" i="14" s="1"/>
  <c r="U1744" i="14"/>
  <c r="V1744" i="14"/>
  <c r="W1744" i="14"/>
  <c r="X1744" i="14"/>
  <c r="I1745" i="14"/>
  <c r="L1745" i="14"/>
  <c r="M1745" i="14"/>
  <c r="AG1745" i="14" s="1"/>
  <c r="N1745" i="14"/>
  <c r="AH1745" i="14" s="1"/>
  <c r="U1745" i="14"/>
  <c r="V1745" i="14"/>
  <c r="W1745" i="14"/>
  <c r="X1745" i="14"/>
  <c r="I1746" i="14"/>
  <c r="L1746" i="14"/>
  <c r="M1746" i="14"/>
  <c r="AG1746" i="14" s="1"/>
  <c r="N1746" i="14"/>
  <c r="AH1746" i="14" s="1"/>
  <c r="U1746" i="14"/>
  <c r="V1746" i="14"/>
  <c r="W1746" i="14"/>
  <c r="X1746" i="14"/>
  <c r="I1747" i="14"/>
  <c r="L1747" i="14"/>
  <c r="M1747" i="14"/>
  <c r="AG1747" i="14" s="1"/>
  <c r="N1747" i="14"/>
  <c r="AH1747" i="14" s="1"/>
  <c r="U1747" i="14"/>
  <c r="V1747" i="14"/>
  <c r="W1747" i="14"/>
  <c r="X1747" i="14"/>
  <c r="I1748" i="14"/>
  <c r="L1748" i="14"/>
  <c r="M1748" i="14"/>
  <c r="AG1748" i="14" s="1"/>
  <c r="N1748" i="14"/>
  <c r="AH1748" i="14" s="1"/>
  <c r="U1748" i="14"/>
  <c r="V1748" i="14"/>
  <c r="W1748" i="14"/>
  <c r="X1748" i="14"/>
  <c r="I1749" i="14"/>
  <c r="L1749" i="14"/>
  <c r="M1749" i="14"/>
  <c r="AG1749" i="14" s="1"/>
  <c r="N1749" i="14"/>
  <c r="AH1749" i="14" s="1"/>
  <c r="U1749" i="14"/>
  <c r="V1749" i="14"/>
  <c r="W1749" i="14"/>
  <c r="X1749" i="14"/>
  <c r="I1750" i="14"/>
  <c r="L1750" i="14"/>
  <c r="M1750" i="14"/>
  <c r="AG1750" i="14" s="1"/>
  <c r="N1750" i="14"/>
  <c r="AH1750" i="14" s="1"/>
  <c r="U1750" i="14"/>
  <c r="V1750" i="14"/>
  <c r="W1750" i="14"/>
  <c r="X1750" i="14"/>
  <c r="I1751" i="14"/>
  <c r="L1751" i="14"/>
  <c r="M1751" i="14"/>
  <c r="AG1751" i="14" s="1"/>
  <c r="N1751" i="14"/>
  <c r="AH1751" i="14" s="1"/>
  <c r="U1751" i="14"/>
  <c r="V1751" i="14"/>
  <c r="W1751" i="14"/>
  <c r="X1751" i="14"/>
  <c r="I1752" i="14"/>
  <c r="L1752" i="14"/>
  <c r="M1752" i="14"/>
  <c r="AG1752" i="14" s="1"/>
  <c r="N1752" i="14"/>
  <c r="AH1752" i="14" s="1"/>
  <c r="U1752" i="14"/>
  <c r="V1752" i="14"/>
  <c r="W1752" i="14"/>
  <c r="X1752" i="14"/>
  <c r="I1753" i="14"/>
  <c r="L1753" i="14"/>
  <c r="M1753" i="14"/>
  <c r="AG1753" i="14" s="1"/>
  <c r="N1753" i="14"/>
  <c r="AH1753" i="14" s="1"/>
  <c r="U1753" i="14"/>
  <c r="V1753" i="14"/>
  <c r="W1753" i="14"/>
  <c r="X1753" i="14"/>
  <c r="I1754" i="14"/>
  <c r="L1754" i="14"/>
  <c r="M1754" i="14"/>
  <c r="AG1754" i="14" s="1"/>
  <c r="N1754" i="14"/>
  <c r="AH1754" i="14" s="1"/>
  <c r="U1754" i="14"/>
  <c r="V1754" i="14"/>
  <c r="W1754" i="14"/>
  <c r="X1754" i="14"/>
  <c r="I1755" i="14"/>
  <c r="L1755" i="14"/>
  <c r="M1755" i="14"/>
  <c r="AG1755" i="14" s="1"/>
  <c r="N1755" i="14"/>
  <c r="AH1755" i="14" s="1"/>
  <c r="U1755" i="14"/>
  <c r="V1755" i="14"/>
  <c r="W1755" i="14"/>
  <c r="X1755" i="14"/>
  <c r="I1756" i="14"/>
  <c r="L1756" i="14"/>
  <c r="M1756" i="14"/>
  <c r="AG1756" i="14" s="1"/>
  <c r="N1756" i="14"/>
  <c r="AH1756" i="14" s="1"/>
  <c r="U1756" i="14"/>
  <c r="V1756" i="14"/>
  <c r="W1756" i="14"/>
  <c r="X1756" i="14"/>
  <c r="L1757" i="14"/>
  <c r="M1757" i="14"/>
  <c r="AG1757" i="14" s="1"/>
  <c r="N1757" i="14"/>
  <c r="AH1757" i="14" s="1"/>
  <c r="U1757" i="14"/>
  <c r="V1757" i="14"/>
  <c r="W1757" i="14"/>
  <c r="X1757" i="14"/>
  <c r="L1758" i="14"/>
  <c r="M1758" i="14"/>
  <c r="AG1758" i="14" s="1"/>
  <c r="N1758" i="14"/>
  <c r="AH1758" i="14" s="1"/>
  <c r="U1758" i="14"/>
  <c r="V1758" i="14"/>
  <c r="W1758" i="14"/>
  <c r="X1758" i="14"/>
  <c r="I1759" i="14"/>
  <c r="L1759" i="14"/>
  <c r="M1759" i="14"/>
  <c r="AG1759" i="14" s="1"/>
  <c r="N1759" i="14"/>
  <c r="AH1759" i="14" s="1"/>
  <c r="U1759" i="14"/>
  <c r="V1759" i="14"/>
  <c r="W1759" i="14"/>
  <c r="X1759" i="14"/>
  <c r="I1760" i="14"/>
  <c r="L1760" i="14"/>
  <c r="M1760" i="14"/>
  <c r="AG1760" i="14" s="1"/>
  <c r="N1760" i="14"/>
  <c r="AH1760" i="14" s="1"/>
  <c r="U1760" i="14"/>
  <c r="V1760" i="14"/>
  <c r="W1760" i="14"/>
  <c r="X1760" i="14"/>
  <c r="I1761" i="14"/>
  <c r="L1761" i="14"/>
  <c r="M1761" i="14"/>
  <c r="AG1761" i="14" s="1"/>
  <c r="N1761" i="14"/>
  <c r="AH1761" i="14" s="1"/>
  <c r="U1761" i="14"/>
  <c r="V1761" i="14"/>
  <c r="W1761" i="14"/>
  <c r="X1761" i="14"/>
  <c r="I1762" i="14"/>
  <c r="L1762" i="14"/>
  <c r="M1762" i="14"/>
  <c r="AG1762" i="14" s="1"/>
  <c r="N1762" i="14"/>
  <c r="AH1762" i="14" s="1"/>
  <c r="U1762" i="14"/>
  <c r="V1762" i="14"/>
  <c r="W1762" i="14"/>
  <c r="X1762" i="14"/>
  <c r="I1763" i="14"/>
  <c r="L1763" i="14"/>
  <c r="M1763" i="14"/>
  <c r="AG1763" i="14" s="1"/>
  <c r="N1763" i="14"/>
  <c r="AH1763" i="14" s="1"/>
  <c r="U1763" i="14"/>
  <c r="V1763" i="14"/>
  <c r="W1763" i="14"/>
  <c r="X1763" i="14"/>
  <c r="I1764" i="14"/>
  <c r="L1764" i="14"/>
  <c r="M1764" i="14"/>
  <c r="AG1764" i="14" s="1"/>
  <c r="N1764" i="14"/>
  <c r="AH1764" i="14" s="1"/>
  <c r="U1764" i="14"/>
  <c r="V1764" i="14"/>
  <c r="W1764" i="14"/>
  <c r="X1764" i="14"/>
  <c r="I1765" i="14"/>
  <c r="L1765" i="14"/>
  <c r="M1765" i="14"/>
  <c r="AG1765" i="14" s="1"/>
  <c r="N1765" i="14"/>
  <c r="AH1765" i="14" s="1"/>
  <c r="U1765" i="14"/>
  <c r="V1765" i="14"/>
  <c r="W1765" i="14"/>
  <c r="X1765" i="14"/>
  <c r="I1766" i="14"/>
  <c r="L1766" i="14"/>
  <c r="M1766" i="14"/>
  <c r="AG1766" i="14" s="1"/>
  <c r="N1766" i="14"/>
  <c r="AH1766" i="14" s="1"/>
  <c r="U1766" i="14"/>
  <c r="V1766" i="14"/>
  <c r="W1766" i="14"/>
  <c r="X1766" i="14"/>
  <c r="I1767" i="14"/>
  <c r="L1767" i="14"/>
  <c r="M1767" i="14"/>
  <c r="AG1767" i="14" s="1"/>
  <c r="N1767" i="14"/>
  <c r="AH1767" i="14" s="1"/>
  <c r="U1767" i="14"/>
  <c r="V1767" i="14"/>
  <c r="W1767" i="14"/>
  <c r="X1767" i="14"/>
  <c r="I1768" i="14"/>
  <c r="L1768" i="14"/>
  <c r="M1768" i="14"/>
  <c r="AG1768" i="14" s="1"/>
  <c r="N1768" i="14"/>
  <c r="AH1768" i="14" s="1"/>
  <c r="U1768" i="14"/>
  <c r="V1768" i="14"/>
  <c r="W1768" i="14"/>
  <c r="X1768" i="14"/>
  <c r="I1769" i="14"/>
  <c r="L1769" i="14"/>
  <c r="M1769" i="14"/>
  <c r="AG1769" i="14" s="1"/>
  <c r="N1769" i="14"/>
  <c r="AH1769" i="14" s="1"/>
  <c r="U1769" i="14"/>
  <c r="V1769" i="14"/>
  <c r="W1769" i="14"/>
  <c r="X1769" i="14"/>
  <c r="I1770" i="14"/>
  <c r="L1770" i="14"/>
  <c r="M1770" i="14"/>
  <c r="AG1770" i="14" s="1"/>
  <c r="N1770" i="14"/>
  <c r="AH1770" i="14" s="1"/>
  <c r="U1770" i="14"/>
  <c r="V1770" i="14"/>
  <c r="W1770" i="14"/>
  <c r="X1770" i="14"/>
  <c r="I1771" i="14"/>
  <c r="L1771" i="14"/>
  <c r="M1771" i="14"/>
  <c r="AG1771" i="14" s="1"/>
  <c r="N1771" i="14"/>
  <c r="AH1771" i="14" s="1"/>
  <c r="U1771" i="14"/>
  <c r="V1771" i="14"/>
  <c r="W1771" i="14"/>
  <c r="X1771" i="14"/>
  <c r="I1772" i="14"/>
  <c r="L1772" i="14"/>
  <c r="M1772" i="14"/>
  <c r="AG1772" i="14" s="1"/>
  <c r="N1772" i="14"/>
  <c r="AH1772" i="14" s="1"/>
  <c r="U1772" i="14"/>
  <c r="V1772" i="14"/>
  <c r="W1772" i="14"/>
  <c r="X1772" i="14"/>
  <c r="I1773" i="14"/>
  <c r="L1773" i="14"/>
  <c r="M1773" i="14"/>
  <c r="AG1773" i="14" s="1"/>
  <c r="N1773" i="14"/>
  <c r="AH1773" i="14" s="1"/>
  <c r="U1773" i="14"/>
  <c r="V1773" i="14"/>
  <c r="W1773" i="14"/>
  <c r="X1773" i="14"/>
  <c r="I1774" i="14"/>
  <c r="L1774" i="14"/>
  <c r="M1774" i="14"/>
  <c r="AG1774" i="14" s="1"/>
  <c r="N1774" i="14"/>
  <c r="AH1774" i="14" s="1"/>
  <c r="U1774" i="14"/>
  <c r="V1774" i="14"/>
  <c r="W1774" i="14"/>
  <c r="X1774" i="14"/>
  <c r="I1775" i="14"/>
  <c r="L1775" i="14"/>
  <c r="M1775" i="14"/>
  <c r="AG1775" i="14" s="1"/>
  <c r="N1775" i="14"/>
  <c r="AH1775" i="14" s="1"/>
  <c r="U1775" i="14"/>
  <c r="V1775" i="14"/>
  <c r="W1775" i="14"/>
  <c r="X1775" i="14"/>
  <c r="I1776" i="14"/>
  <c r="L1776" i="14"/>
  <c r="M1776" i="14"/>
  <c r="AG1776" i="14" s="1"/>
  <c r="N1776" i="14"/>
  <c r="AH1776" i="14" s="1"/>
  <c r="U1776" i="14"/>
  <c r="V1776" i="14"/>
  <c r="W1776" i="14"/>
  <c r="X1776" i="14"/>
  <c r="I1777" i="14"/>
  <c r="L1777" i="14"/>
  <c r="M1777" i="14"/>
  <c r="AG1777" i="14" s="1"/>
  <c r="N1777" i="14"/>
  <c r="AH1777" i="14" s="1"/>
  <c r="U1777" i="14"/>
  <c r="V1777" i="14"/>
  <c r="W1777" i="14"/>
  <c r="X1777" i="14"/>
  <c r="I1778" i="14"/>
  <c r="L1778" i="14"/>
  <c r="M1778" i="14"/>
  <c r="AG1778" i="14" s="1"/>
  <c r="N1778" i="14"/>
  <c r="AH1778" i="14" s="1"/>
  <c r="U1778" i="14"/>
  <c r="V1778" i="14"/>
  <c r="W1778" i="14"/>
  <c r="X1778" i="14"/>
  <c r="I1779" i="14"/>
  <c r="L1779" i="14"/>
  <c r="M1779" i="14"/>
  <c r="AG1779" i="14" s="1"/>
  <c r="N1779" i="14"/>
  <c r="AH1779" i="14" s="1"/>
  <c r="U1779" i="14"/>
  <c r="V1779" i="14"/>
  <c r="W1779" i="14"/>
  <c r="X1779" i="14"/>
  <c r="I1780" i="14"/>
  <c r="L1780" i="14"/>
  <c r="M1780" i="14"/>
  <c r="AG1780" i="14" s="1"/>
  <c r="N1780" i="14"/>
  <c r="AH1780" i="14" s="1"/>
  <c r="U1780" i="14"/>
  <c r="V1780" i="14"/>
  <c r="W1780" i="14"/>
  <c r="X1780" i="14"/>
  <c r="I1781" i="14"/>
  <c r="L1781" i="14"/>
  <c r="M1781" i="14"/>
  <c r="AG1781" i="14" s="1"/>
  <c r="N1781" i="14"/>
  <c r="AH1781" i="14" s="1"/>
  <c r="U1781" i="14"/>
  <c r="V1781" i="14"/>
  <c r="W1781" i="14"/>
  <c r="X1781" i="14"/>
  <c r="I1782" i="14"/>
  <c r="L1782" i="14"/>
  <c r="M1782" i="14"/>
  <c r="AG1782" i="14" s="1"/>
  <c r="N1782" i="14"/>
  <c r="AH1782" i="14" s="1"/>
  <c r="U1782" i="14"/>
  <c r="V1782" i="14"/>
  <c r="W1782" i="14"/>
  <c r="X1782" i="14"/>
  <c r="I1783" i="14"/>
  <c r="L1783" i="14"/>
  <c r="M1783" i="14"/>
  <c r="AG1783" i="14" s="1"/>
  <c r="N1783" i="14"/>
  <c r="AH1783" i="14" s="1"/>
  <c r="U1783" i="14"/>
  <c r="V1783" i="14"/>
  <c r="W1783" i="14"/>
  <c r="X1783" i="14"/>
  <c r="I1784" i="14"/>
  <c r="L1784" i="14"/>
  <c r="M1784" i="14"/>
  <c r="AG1784" i="14" s="1"/>
  <c r="N1784" i="14"/>
  <c r="AH1784" i="14" s="1"/>
  <c r="U1784" i="14"/>
  <c r="V1784" i="14"/>
  <c r="W1784" i="14"/>
  <c r="X1784" i="14"/>
  <c r="I1785" i="14"/>
  <c r="L1785" i="14"/>
  <c r="M1785" i="14"/>
  <c r="AG1785" i="14" s="1"/>
  <c r="N1785" i="14"/>
  <c r="AH1785" i="14" s="1"/>
  <c r="U1785" i="14"/>
  <c r="V1785" i="14"/>
  <c r="W1785" i="14"/>
  <c r="X1785" i="14"/>
  <c r="I1786" i="14"/>
  <c r="L1786" i="14"/>
  <c r="M1786" i="14"/>
  <c r="AG1786" i="14" s="1"/>
  <c r="N1786" i="14"/>
  <c r="AH1786" i="14" s="1"/>
  <c r="U1786" i="14"/>
  <c r="V1786" i="14"/>
  <c r="W1786" i="14"/>
  <c r="X1786" i="14"/>
  <c r="I1787" i="14"/>
  <c r="J1787" i="14" s="1"/>
  <c r="L1787" i="14"/>
  <c r="M1787" i="14"/>
  <c r="AG1787" i="14" s="1"/>
  <c r="N1787" i="14"/>
  <c r="AH1787" i="14" s="1"/>
  <c r="U1787" i="14"/>
  <c r="V1787" i="14"/>
  <c r="W1787" i="14"/>
  <c r="X1787" i="14"/>
  <c r="I1788" i="14"/>
  <c r="L1788" i="14"/>
  <c r="M1788" i="14"/>
  <c r="AG1788" i="14" s="1"/>
  <c r="N1788" i="14"/>
  <c r="AH1788" i="14" s="1"/>
  <c r="U1788" i="14"/>
  <c r="V1788" i="14"/>
  <c r="W1788" i="14"/>
  <c r="X1788" i="14"/>
  <c r="I1789" i="14"/>
  <c r="K1789" i="14" s="1"/>
  <c r="L1789" i="14"/>
  <c r="M1789" i="14"/>
  <c r="AG1789" i="14" s="1"/>
  <c r="N1789" i="14"/>
  <c r="AH1789" i="14" s="1"/>
  <c r="U1789" i="14"/>
  <c r="V1789" i="14"/>
  <c r="W1789" i="14"/>
  <c r="X1789" i="14"/>
  <c r="I1790" i="14"/>
  <c r="L1790" i="14"/>
  <c r="M1790" i="14"/>
  <c r="AG1790" i="14" s="1"/>
  <c r="N1790" i="14"/>
  <c r="AH1790" i="14" s="1"/>
  <c r="U1790" i="14"/>
  <c r="V1790" i="14"/>
  <c r="W1790" i="14"/>
  <c r="X1790" i="14"/>
  <c r="I1791" i="14"/>
  <c r="L1791" i="14"/>
  <c r="M1791" i="14"/>
  <c r="AG1791" i="14" s="1"/>
  <c r="N1791" i="14"/>
  <c r="AH1791" i="14" s="1"/>
  <c r="U1791" i="14"/>
  <c r="V1791" i="14"/>
  <c r="W1791" i="14"/>
  <c r="X1791" i="14"/>
  <c r="I1792" i="14"/>
  <c r="L1792" i="14"/>
  <c r="M1792" i="14"/>
  <c r="AG1792" i="14" s="1"/>
  <c r="N1792" i="14"/>
  <c r="AH1792" i="14" s="1"/>
  <c r="U1792" i="14"/>
  <c r="V1792" i="14"/>
  <c r="W1792" i="14"/>
  <c r="X1792" i="14"/>
  <c r="I1793" i="14"/>
  <c r="K1793" i="14" s="1"/>
  <c r="L1793" i="14"/>
  <c r="M1793" i="14"/>
  <c r="AG1793" i="14" s="1"/>
  <c r="N1793" i="14"/>
  <c r="AH1793" i="14" s="1"/>
  <c r="U1793" i="14"/>
  <c r="V1793" i="14"/>
  <c r="W1793" i="14"/>
  <c r="X1793" i="14"/>
  <c r="I1794" i="14"/>
  <c r="L1794" i="14"/>
  <c r="M1794" i="14"/>
  <c r="AG1794" i="14" s="1"/>
  <c r="N1794" i="14"/>
  <c r="AH1794" i="14" s="1"/>
  <c r="U1794" i="14"/>
  <c r="V1794" i="14"/>
  <c r="W1794" i="14"/>
  <c r="X1794" i="14"/>
  <c r="I1795" i="14"/>
  <c r="L1795" i="14"/>
  <c r="M1795" i="14"/>
  <c r="AG1795" i="14" s="1"/>
  <c r="N1795" i="14"/>
  <c r="AH1795" i="14" s="1"/>
  <c r="U1795" i="14"/>
  <c r="V1795" i="14"/>
  <c r="W1795" i="14"/>
  <c r="X1795" i="14"/>
  <c r="I1796" i="14"/>
  <c r="K1796" i="14" s="1"/>
  <c r="L1796" i="14"/>
  <c r="M1796" i="14"/>
  <c r="AG1796" i="14" s="1"/>
  <c r="N1796" i="14"/>
  <c r="AH1796" i="14" s="1"/>
  <c r="U1796" i="14"/>
  <c r="V1796" i="14"/>
  <c r="W1796" i="14"/>
  <c r="X1796" i="14"/>
  <c r="I1797" i="14"/>
  <c r="L1797" i="14"/>
  <c r="M1797" i="14"/>
  <c r="AG1797" i="14" s="1"/>
  <c r="N1797" i="14"/>
  <c r="AH1797" i="14" s="1"/>
  <c r="U1797" i="14"/>
  <c r="V1797" i="14"/>
  <c r="W1797" i="14"/>
  <c r="X1797" i="14"/>
  <c r="I1798" i="14"/>
  <c r="K1798" i="14" s="1"/>
  <c r="L1798" i="14"/>
  <c r="M1798" i="14"/>
  <c r="AG1798" i="14" s="1"/>
  <c r="N1798" i="14"/>
  <c r="AH1798" i="14" s="1"/>
  <c r="U1798" i="14"/>
  <c r="V1798" i="14"/>
  <c r="W1798" i="14"/>
  <c r="X1798" i="14"/>
  <c r="I1799" i="14"/>
  <c r="L1799" i="14"/>
  <c r="M1799" i="14"/>
  <c r="AG1799" i="14" s="1"/>
  <c r="N1799" i="14"/>
  <c r="AH1799" i="14" s="1"/>
  <c r="U1799" i="14"/>
  <c r="V1799" i="14"/>
  <c r="W1799" i="14"/>
  <c r="X1799" i="14"/>
  <c r="I1800" i="14"/>
  <c r="L1800" i="14"/>
  <c r="M1800" i="14"/>
  <c r="AG1800" i="14" s="1"/>
  <c r="N1800" i="14"/>
  <c r="AH1800" i="14" s="1"/>
  <c r="U1800" i="14"/>
  <c r="V1800" i="14"/>
  <c r="W1800" i="14"/>
  <c r="X1800" i="14"/>
  <c r="I1801" i="14"/>
  <c r="L1801" i="14"/>
  <c r="M1801" i="14"/>
  <c r="AG1801" i="14" s="1"/>
  <c r="N1801" i="14"/>
  <c r="AH1801" i="14" s="1"/>
  <c r="U1801" i="14"/>
  <c r="V1801" i="14"/>
  <c r="W1801" i="14"/>
  <c r="X1801" i="14"/>
  <c r="I1802" i="14"/>
  <c r="K1802" i="14" s="1"/>
  <c r="L1802" i="14"/>
  <c r="M1802" i="14"/>
  <c r="AG1802" i="14" s="1"/>
  <c r="N1802" i="14"/>
  <c r="AH1802" i="14" s="1"/>
  <c r="U1802" i="14"/>
  <c r="V1802" i="14"/>
  <c r="W1802" i="14"/>
  <c r="X1802" i="14"/>
  <c r="I1803" i="14"/>
  <c r="L1803" i="14"/>
  <c r="M1803" i="14"/>
  <c r="AG1803" i="14" s="1"/>
  <c r="N1803" i="14"/>
  <c r="AH1803" i="14" s="1"/>
  <c r="U1803" i="14"/>
  <c r="V1803" i="14"/>
  <c r="W1803" i="14"/>
  <c r="X1803" i="14"/>
  <c r="I1804" i="14"/>
  <c r="L1804" i="14"/>
  <c r="M1804" i="14"/>
  <c r="AG1804" i="14" s="1"/>
  <c r="N1804" i="14"/>
  <c r="AH1804" i="14" s="1"/>
  <c r="U1804" i="14"/>
  <c r="V1804" i="14"/>
  <c r="W1804" i="14"/>
  <c r="X1804" i="14"/>
  <c r="I1805" i="14"/>
  <c r="J1805" i="14" s="1"/>
  <c r="L1805" i="14"/>
  <c r="M1805" i="14"/>
  <c r="AG1805" i="14" s="1"/>
  <c r="N1805" i="14"/>
  <c r="AH1805" i="14" s="1"/>
  <c r="U1805" i="14"/>
  <c r="V1805" i="14"/>
  <c r="W1805" i="14"/>
  <c r="X1805" i="14"/>
  <c r="I1806" i="14"/>
  <c r="L1806" i="14"/>
  <c r="M1806" i="14"/>
  <c r="AG1806" i="14" s="1"/>
  <c r="N1806" i="14"/>
  <c r="AH1806" i="14" s="1"/>
  <c r="U1806" i="14"/>
  <c r="V1806" i="14"/>
  <c r="W1806" i="14"/>
  <c r="X1806" i="14"/>
  <c r="I1807" i="14"/>
  <c r="K1807" i="14" s="1"/>
  <c r="L1807" i="14"/>
  <c r="M1807" i="14"/>
  <c r="AG1807" i="14" s="1"/>
  <c r="N1807" i="14"/>
  <c r="AH1807" i="14" s="1"/>
  <c r="U1807" i="14"/>
  <c r="V1807" i="14"/>
  <c r="W1807" i="14"/>
  <c r="X1807" i="14"/>
  <c r="I1808" i="14"/>
  <c r="L1808" i="14"/>
  <c r="M1808" i="14"/>
  <c r="AG1808" i="14" s="1"/>
  <c r="N1808" i="14"/>
  <c r="AH1808" i="14" s="1"/>
  <c r="U1808" i="14"/>
  <c r="V1808" i="14"/>
  <c r="W1808" i="14"/>
  <c r="X1808" i="14"/>
  <c r="I1809" i="14"/>
  <c r="L1809" i="14"/>
  <c r="M1809" i="14"/>
  <c r="AG1809" i="14" s="1"/>
  <c r="N1809" i="14"/>
  <c r="AH1809" i="14" s="1"/>
  <c r="U1809" i="14"/>
  <c r="V1809" i="14"/>
  <c r="W1809" i="14"/>
  <c r="X1809" i="14"/>
  <c r="I1810" i="14"/>
  <c r="L1810" i="14"/>
  <c r="M1810" i="14"/>
  <c r="AG1810" i="14" s="1"/>
  <c r="N1810" i="14"/>
  <c r="AH1810" i="14" s="1"/>
  <c r="U1810" i="14"/>
  <c r="V1810" i="14"/>
  <c r="W1810" i="14"/>
  <c r="X1810" i="14"/>
  <c r="I1811" i="14"/>
  <c r="L1811" i="14"/>
  <c r="M1811" i="14"/>
  <c r="AG1811" i="14" s="1"/>
  <c r="N1811" i="14"/>
  <c r="AH1811" i="14" s="1"/>
  <c r="U1811" i="14"/>
  <c r="V1811" i="14"/>
  <c r="W1811" i="14"/>
  <c r="X1811" i="14"/>
  <c r="I1812" i="14"/>
  <c r="L1812" i="14"/>
  <c r="M1812" i="14"/>
  <c r="AG1812" i="14" s="1"/>
  <c r="N1812" i="14"/>
  <c r="AH1812" i="14" s="1"/>
  <c r="U1812" i="14"/>
  <c r="V1812" i="14"/>
  <c r="W1812" i="14"/>
  <c r="X1812" i="14"/>
  <c r="I1813" i="14"/>
  <c r="J1813" i="14" s="1"/>
  <c r="L1813" i="14"/>
  <c r="M1813" i="14"/>
  <c r="AG1813" i="14" s="1"/>
  <c r="N1813" i="14"/>
  <c r="AH1813" i="14" s="1"/>
  <c r="U1813" i="14"/>
  <c r="V1813" i="14"/>
  <c r="W1813" i="14"/>
  <c r="X1813" i="14"/>
  <c r="I1814" i="14"/>
  <c r="L1814" i="14"/>
  <c r="M1814" i="14"/>
  <c r="AG1814" i="14" s="1"/>
  <c r="N1814" i="14"/>
  <c r="AH1814" i="14" s="1"/>
  <c r="U1814" i="14"/>
  <c r="V1814" i="14"/>
  <c r="W1814" i="14"/>
  <c r="X1814" i="14"/>
  <c r="I1815" i="14"/>
  <c r="L1815" i="14"/>
  <c r="M1815" i="14"/>
  <c r="AG1815" i="14" s="1"/>
  <c r="N1815" i="14"/>
  <c r="AH1815" i="14" s="1"/>
  <c r="U1815" i="14"/>
  <c r="V1815" i="14"/>
  <c r="W1815" i="14"/>
  <c r="X1815" i="14"/>
  <c r="I1816" i="14"/>
  <c r="L1816" i="14"/>
  <c r="M1816" i="14"/>
  <c r="AG1816" i="14" s="1"/>
  <c r="N1816" i="14"/>
  <c r="AH1816" i="14" s="1"/>
  <c r="U1816" i="14"/>
  <c r="V1816" i="14"/>
  <c r="W1816" i="14"/>
  <c r="X1816" i="14"/>
  <c r="I1817" i="14"/>
  <c r="K1817" i="14" s="1"/>
  <c r="L1817" i="14"/>
  <c r="M1817" i="14"/>
  <c r="AG1817" i="14" s="1"/>
  <c r="N1817" i="14"/>
  <c r="AH1817" i="14" s="1"/>
  <c r="U1817" i="14"/>
  <c r="V1817" i="14"/>
  <c r="W1817" i="14"/>
  <c r="X1817" i="14"/>
  <c r="I1818" i="14"/>
  <c r="K1818" i="14" s="1"/>
  <c r="L1818" i="14"/>
  <c r="M1818" i="14"/>
  <c r="AG1818" i="14" s="1"/>
  <c r="N1818" i="14"/>
  <c r="AH1818" i="14" s="1"/>
  <c r="U1818" i="14"/>
  <c r="V1818" i="14"/>
  <c r="W1818" i="14"/>
  <c r="X1818" i="14"/>
  <c r="I1819" i="14"/>
  <c r="L1819" i="14"/>
  <c r="M1819" i="14"/>
  <c r="AG1819" i="14" s="1"/>
  <c r="N1819" i="14"/>
  <c r="AH1819" i="14" s="1"/>
  <c r="U1819" i="14"/>
  <c r="V1819" i="14"/>
  <c r="W1819" i="14"/>
  <c r="X1819" i="14"/>
  <c r="I1820" i="14"/>
  <c r="L1820" i="14"/>
  <c r="M1820" i="14"/>
  <c r="AG1820" i="14" s="1"/>
  <c r="N1820" i="14"/>
  <c r="AH1820" i="14" s="1"/>
  <c r="U1820" i="14"/>
  <c r="V1820" i="14"/>
  <c r="W1820" i="14"/>
  <c r="X1820" i="14"/>
  <c r="I1821" i="14"/>
  <c r="L1821" i="14"/>
  <c r="M1821" i="14"/>
  <c r="AG1821" i="14" s="1"/>
  <c r="N1821" i="14"/>
  <c r="AH1821" i="14" s="1"/>
  <c r="U1821" i="14"/>
  <c r="V1821" i="14"/>
  <c r="W1821" i="14"/>
  <c r="X1821" i="14"/>
  <c r="I1822" i="14"/>
  <c r="L1822" i="14"/>
  <c r="M1822" i="14"/>
  <c r="AG1822" i="14" s="1"/>
  <c r="N1822" i="14"/>
  <c r="AH1822" i="14" s="1"/>
  <c r="U1822" i="14"/>
  <c r="V1822" i="14"/>
  <c r="W1822" i="14"/>
  <c r="X1822" i="14"/>
  <c r="I1823" i="14"/>
  <c r="L1823" i="14"/>
  <c r="M1823" i="14"/>
  <c r="AG1823" i="14" s="1"/>
  <c r="N1823" i="14"/>
  <c r="AH1823" i="14" s="1"/>
  <c r="U1823" i="14"/>
  <c r="V1823" i="14"/>
  <c r="W1823" i="14"/>
  <c r="X1823" i="14"/>
  <c r="I1824" i="14"/>
  <c r="L1824" i="14"/>
  <c r="M1824" i="14"/>
  <c r="AG1824" i="14" s="1"/>
  <c r="N1824" i="14"/>
  <c r="AH1824" i="14" s="1"/>
  <c r="U1824" i="14"/>
  <c r="V1824" i="14"/>
  <c r="W1824" i="14"/>
  <c r="X1824" i="14"/>
  <c r="I1825" i="14"/>
  <c r="L1825" i="14"/>
  <c r="M1825" i="14"/>
  <c r="AG1825" i="14" s="1"/>
  <c r="N1825" i="14"/>
  <c r="AH1825" i="14" s="1"/>
  <c r="U1825" i="14"/>
  <c r="V1825" i="14"/>
  <c r="W1825" i="14"/>
  <c r="X1825" i="14"/>
  <c r="I1826" i="14"/>
  <c r="L1826" i="14"/>
  <c r="M1826" i="14"/>
  <c r="AG1826" i="14" s="1"/>
  <c r="N1826" i="14"/>
  <c r="AH1826" i="14" s="1"/>
  <c r="U1826" i="14"/>
  <c r="V1826" i="14"/>
  <c r="W1826" i="14"/>
  <c r="X1826" i="14"/>
  <c r="I1827" i="14"/>
  <c r="L1827" i="14"/>
  <c r="M1827" i="14"/>
  <c r="AG1827" i="14" s="1"/>
  <c r="N1827" i="14"/>
  <c r="AH1827" i="14" s="1"/>
  <c r="U1827" i="14"/>
  <c r="V1827" i="14"/>
  <c r="W1827" i="14"/>
  <c r="X1827" i="14"/>
  <c r="I1828" i="14"/>
  <c r="L1828" i="14"/>
  <c r="M1828" i="14"/>
  <c r="AG1828" i="14" s="1"/>
  <c r="N1828" i="14"/>
  <c r="AH1828" i="14" s="1"/>
  <c r="U1828" i="14"/>
  <c r="V1828" i="14"/>
  <c r="W1828" i="14"/>
  <c r="X1828" i="14"/>
  <c r="I1829" i="14"/>
  <c r="L1829" i="14"/>
  <c r="M1829" i="14"/>
  <c r="AG1829" i="14" s="1"/>
  <c r="N1829" i="14"/>
  <c r="AH1829" i="14" s="1"/>
  <c r="U1829" i="14"/>
  <c r="V1829" i="14"/>
  <c r="W1829" i="14"/>
  <c r="X1829" i="14"/>
  <c r="I1830" i="14"/>
  <c r="K1830" i="14" s="1"/>
  <c r="L1830" i="14"/>
  <c r="M1830" i="14"/>
  <c r="AG1830" i="14" s="1"/>
  <c r="N1830" i="14"/>
  <c r="AH1830" i="14" s="1"/>
  <c r="U1830" i="14"/>
  <c r="V1830" i="14"/>
  <c r="W1830" i="14"/>
  <c r="X1830" i="14"/>
  <c r="I1831" i="14"/>
  <c r="L1831" i="14"/>
  <c r="M1831" i="14"/>
  <c r="AG1831" i="14" s="1"/>
  <c r="N1831" i="14"/>
  <c r="AH1831" i="14" s="1"/>
  <c r="U1831" i="14"/>
  <c r="V1831" i="14"/>
  <c r="W1831" i="14"/>
  <c r="X1831" i="14"/>
  <c r="I1832" i="14"/>
  <c r="L1832" i="14"/>
  <c r="M1832" i="14"/>
  <c r="AG1832" i="14" s="1"/>
  <c r="N1832" i="14"/>
  <c r="AH1832" i="14" s="1"/>
  <c r="U1832" i="14"/>
  <c r="V1832" i="14"/>
  <c r="W1832" i="14"/>
  <c r="X1832" i="14"/>
  <c r="I1833" i="14"/>
  <c r="L1833" i="14"/>
  <c r="M1833" i="14"/>
  <c r="AG1833" i="14" s="1"/>
  <c r="N1833" i="14"/>
  <c r="AH1833" i="14" s="1"/>
  <c r="U1833" i="14"/>
  <c r="V1833" i="14"/>
  <c r="W1833" i="14"/>
  <c r="X1833" i="14"/>
  <c r="I1834" i="14"/>
  <c r="K1834" i="14" s="1"/>
  <c r="L1834" i="14"/>
  <c r="M1834" i="14"/>
  <c r="AG1834" i="14" s="1"/>
  <c r="N1834" i="14"/>
  <c r="AH1834" i="14" s="1"/>
  <c r="U1834" i="14"/>
  <c r="V1834" i="14"/>
  <c r="W1834" i="14"/>
  <c r="X1834" i="14"/>
  <c r="I1835" i="14"/>
  <c r="L1835" i="14"/>
  <c r="M1835" i="14"/>
  <c r="AG1835" i="14" s="1"/>
  <c r="N1835" i="14"/>
  <c r="AH1835" i="14" s="1"/>
  <c r="U1835" i="14"/>
  <c r="V1835" i="14"/>
  <c r="W1835" i="14"/>
  <c r="X1835" i="14"/>
  <c r="I1836" i="14"/>
  <c r="J1836" i="14" s="1"/>
  <c r="L1836" i="14"/>
  <c r="M1836" i="14"/>
  <c r="AG1836" i="14" s="1"/>
  <c r="N1836" i="14"/>
  <c r="AH1836" i="14" s="1"/>
  <c r="U1836" i="14"/>
  <c r="V1836" i="14"/>
  <c r="W1836" i="14"/>
  <c r="X1836" i="14"/>
  <c r="I1837" i="14"/>
  <c r="L1837" i="14"/>
  <c r="M1837" i="14"/>
  <c r="AG1837" i="14" s="1"/>
  <c r="N1837" i="14"/>
  <c r="AH1837" i="14" s="1"/>
  <c r="U1837" i="14"/>
  <c r="V1837" i="14"/>
  <c r="W1837" i="14"/>
  <c r="X1837" i="14"/>
  <c r="I1838" i="14"/>
  <c r="L1838" i="14"/>
  <c r="M1838" i="14"/>
  <c r="AG1838" i="14" s="1"/>
  <c r="N1838" i="14"/>
  <c r="AH1838" i="14" s="1"/>
  <c r="U1838" i="14"/>
  <c r="V1838" i="14"/>
  <c r="W1838" i="14"/>
  <c r="X1838" i="14"/>
  <c r="I1839" i="14"/>
  <c r="L1839" i="14"/>
  <c r="M1839" i="14"/>
  <c r="AG1839" i="14" s="1"/>
  <c r="N1839" i="14"/>
  <c r="AH1839" i="14" s="1"/>
  <c r="U1839" i="14"/>
  <c r="V1839" i="14"/>
  <c r="W1839" i="14"/>
  <c r="X1839" i="14"/>
  <c r="I1840" i="14"/>
  <c r="J1840" i="14" s="1"/>
  <c r="L1840" i="14"/>
  <c r="M1840" i="14"/>
  <c r="AG1840" i="14" s="1"/>
  <c r="N1840" i="14"/>
  <c r="AH1840" i="14" s="1"/>
  <c r="U1840" i="14"/>
  <c r="V1840" i="14"/>
  <c r="W1840" i="14"/>
  <c r="X1840" i="14"/>
  <c r="I1841" i="14"/>
  <c r="L1841" i="14"/>
  <c r="M1841" i="14"/>
  <c r="AG1841" i="14" s="1"/>
  <c r="N1841" i="14"/>
  <c r="AH1841" i="14" s="1"/>
  <c r="U1841" i="14"/>
  <c r="V1841" i="14"/>
  <c r="W1841" i="14"/>
  <c r="X1841" i="14"/>
  <c r="I1842" i="14"/>
  <c r="L1842" i="14"/>
  <c r="M1842" i="14"/>
  <c r="AG1842" i="14" s="1"/>
  <c r="N1842" i="14"/>
  <c r="AH1842" i="14" s="1"/>
  <c r="U1842" i="14"/>
  <c r="V1842" i="14"/>
  <c r="W1842" i="14"/>
  <c r="X1842" i="14"/>
  <c r="I1843" i="14"/>
  <c r="L1843" i="14"/>
  <c r="M1843" i="14"/>
  <c r="AG1843" i="14" s="1"/>
  <c r="N1843" i="14"/>
  <c r="AH1843" i="14" s="1"/>
  <c r="U1843" i="14"/>
  <c r="V1843" i="14"/>
  <c r="W1843" i="14"/>
  <c r="X1843" i="14"/>
  <c r="I1844" i="14"/>
  <c r="J1844" i="14" s="1"/>
  <c r="L1844" i="14"/>
  <c r="M1844" i="14"/>
  <c r="AG1844" i="14" s="1"/>
  <c r="N1844" i="14"/>
  <c r="AH1844" i="14" s="1"/>
  <c r="U1844" i="14"/>
  <c r="V1844" i="14"/>
  <c r="W1844" i="14"/>
  <c r="X1844" i="14"/>
  <c r="I1845" i="14"/>
  <c r="L1845" i="14"/>
  <c r="M1845" i="14"/>
  <c r="AG1845" i="14" s="1"/>
  <c r="N1845" i="14"/>
  <c r="AH1845" i="14" s="1"/>
  <c r="U1845" i="14"/>
  <c r="V1845" i="14"/>
  <c r="W1845" i="14"/>
  <c r="X1845" i="14"/>
  <c r="I1846" i="14"/>
  <c r="L1846" i="14"/>
  <c r="M1846" i="14"/>
  <c r="AG1846" i="14" s="1"/>
  <c r="N1846" i="14"/>
  <c r="AH1846" i="14" s="1"/>
  <c r="U1846" i="14"/>
  <c r="V1846" i="14"/>
  <c r="W1846" i="14"/>
  <c r="X1846" i="14"/>
  <c r="I1847" i="14"/>
  <c r="L1847" i="14"/>
  <c r="M1847" i="14"/>
  <c r="AG1847" i="14" s="1"/>
  <c r="N1847" i="14"/>
  <c r="AH1847" i="14" s="1"/>
  <c r="U1847" i="14"/>
  <c r="V1847" i="14"/>
  <c r="W1847" i="14"/>
  <c r="X1847" i="14"/>
  <c r="I1848" i="14"/>
  <c r="J1848" i="14" s="1"/>
  <c r="L1848" i="14"/>
  <c r="M1848" i="14"/>
  <c r="AG1848" i="14" s="1"/>
  <c r="N1848" i="14"/>
  <c r="AH1848" i="14" s="1"/>
  <c r="U1848" i="14"/>
  <c r="V1848" i="14"/>
  <c r="W1848" i="14"/>
  <c r="X1848" i="14"/>
  <c r="I1849" i="14"/>
  <c r="L1849" i="14"/>
  <c r="M1849" i="14"/>
  <c r="AG1849" i="14" s="1"/>
  <c r="N1849" i="14"/>
  <c r="AH1849" i="14" s="1"/>
  <c r="U1849" i="14"/>
  <c r="V1849" i="14"/>
  <c r="W1849" i="14"/>
  <c r="X1849" i="14"/>
  <c r="I1850" i="14"/>
  <c r="L1850" i="14"/>
  <c r="M1850" i="14"/>
  <c r="AG1850" i="14" s="1"/>
  <c r="N1850" i="14"/>
  <c r="AH1850" i="14" s="1"/>
  <c r="U1850" i="14"/>
  <c r="V1850" i="14"/>
  <c r="W1850" i="14"/>
  <c r="X1850" i="14"/>
  <c r="I1851" i="14"/>
  <c r="L1851" i="14"/>
  <c r="M1851" i="14"/>
  <c r="AG1851" i="14" s="1"/>
  <c r="N1851" i="14"/>
  <c r="AH1851" i="14" s="1"/>
  <c r="U1851" i="14"/>
  <c r="V1851" i="14"/>
  <c r="W1851" i="14"/>
  <c r="X1851" i="14"/>
  <c r="I1852" i="14"/>
  <c r="J1852" i="14" s="1"/>
  <c r="L1852" i="14"/>
  <c r="M1852" i="14"/>
  <c r="AG1852" i="14" s="1"/>
  <c r="N1852" i="14"/>
  <c r="AH1852" i="14" s="1"/>
  <c r="U1852" i="14"/>
  <c r="V1852" i="14"/>
  <c r="W1852" i="14"/>
  <c r="X1852" i="14"/>
  <c r="I1853" i="14"/>
  <c r="L1853" i="14"/>
  <c r="M1853" i="14"/>
  <c r="AG1853" i="14" s="1"/>
  <c r="N1853" i="14"/>
  <c r="AH1853" i="14" s="1"/>
  <c r="U1853" i="14"/>
  <c r="V1853" i="14"/>
  <c r="W1853" i="14"/>
  <c r="X1853" i="14"/>
  <c r="I1854" i="14"/>
  <c r="L1854" i="14"/>
  <c r="M1854" i="14"/>
  <c r="AG1854" i="14" s="1"/>
  <c r="N1854" i="14"/>
  <c r="AH1854" i="14" s="1"/>
  <c r="U1854" i="14"/>
  <c r="V1854" i="14"/>
  <c r="W1854" i="14"/>
  <c r="X1854" i="14"/>
  <c r="I1855" i="14"/>
  <c r="L1855" i="14"/>
  <c r="M1855" i="14"/>
  <c r="AG1855" i="14" s="1"/>
  <c r="N1855" i="14"/>
  <c r="AH1855" i="14" s="1"/>
  <c r="U1855" i="14"/>
  <c r="V1855" i="14"/>
  <c r="W1855" i="14"/>
  <c r="X1855" i="14"/>
  <c r="I1856" i="14"/>
  <c r="L1856" i="14"/>
  <c r="M1856" i="14"/>
  <c r="AG1856" i="14" s="1"/>
  <c r="N1856" i="14"/>
  <c r="AH1856" i="14" s="1"/>
  <c r="U1856" i="14"/>
  <c r="V1856" i="14"/>
  <c r="W1856" i="14"/>
  <c r="X1856" i="14"/>
  <c r="I1857" i="14"/>
  <c r="L1857" i="14"/>
  <c r="M1857" i="14"/>
  <c r="AG1857" i="14" s="1"/>
  <c r="N1857" i="14"/>
  <c r="AH1857" i="14" s="1"/>
  <c r="U1857" i="14"/>
  <c r="V1857" i="14"/>
  <c r="W1857" i="14"/>
  <c r="X1857" i="14"/>
  <c r="I1858" i="14"/>
  <c r="L1858" i="14"/>
  <c r="M1858" i="14"/>
  <c r="AG1858" i="14" s="1"/>
  <c r="N1858" i="14"/>
  <c r="AH1858" i="14" s="1"/>
  <c r="U1858" i="14"/>
  <c r="V1858" i="14"/>
  <c r="W1858" i="14"/>
  <c r="X1858" i="14"/>
  <c r="I1859" i="14"/>
  <c r="K1859" i="14" s="1"/>
  <c r="L1859" i="14"/>
  <c r="M1859" i="14"/>
  <c r="AG1859" i="14" s="1"/>
  <c r="N1859" i="14"/>
  <c r="AH1859" i="14" s="1"/>
  <c r="U1859" i="14"/>
  <c r="V1859" i="14"/>
  <c r="W1859" i="14"/>
  <c r="X1859" i="14"/>
  <c r="I1860" i="14"/>
  <c r="J1860" i="14" s="1"/>
  <c r="L1860" i="14"/>
  <c r="M1860" i="14"/>
  <c r="AG1860" i="14" s="1"/>
  <c r="N1860" i="14"/>
  <c r="AH1860" i="14" s="1"/>
  <c r="U1860" i="14"/>
  <c r="V1860" i="14"/>
  <c r="W1860" i="14"/>
  <c r="X1860" i="14"/>
  <c r="I1861" i="14"/>
  <c r="L1861" i="14"/>
  <c r="M1861" i="14"/>
  <c r="AG1861" i="14" s="1"/>
  <c r="N1861" i="14"/>
  <c r="AH1861" i="14" s="1"/>
  <c r="U1861" i="14"/>
  <c r="V1861" i="14"/>
  <c r="W1861" i="14"/>
  <c r="X1861" i="14"/>
  <c r="I1862" i="14"/>
  <c r="L1862" i="14"/>
  <c r="M1862" i="14"/>
  <c r="AG1862" i="14" s="1"/>
  <c r="N1862" i="14"/>
  <c r="AH1862" i="14" s="1"/>
  <c r="U1862" i="14"/>
  <c r="V1862" i="14"/>
  <c r="W1862" i="14"/>
  <c r="X1862" i="14"/>
  <c r="I1863" i="14"/>
  <c r="L1863" i="14"/>
  <c r="M1863" i="14"/>
  <c r="AG1863" i="14" s="1"/>
  <c r="N1863" i="14"/>
  <c r="AH1863" i="14" s="1"/>
  <c r="U1863" i="14"/>
  <c r="V1863" i="14"/>
  <c r="W1863" i="14"/>
  <c r="X1863" i="14"/>
  <c r="I1864" i="14"/>
  <c r="L1864" i="14"/>
  <c r="M1864" i="14"/>
  <c r="AG1864" i="14" s="1"/>
  <c r="N1864" i="14"/>
  <c r="AH1864" i="14" s="1"/>
  <c r="U1864" i="14"/>
  <c r="V1864" i="14"/>
  <c r="W1864" i="14"/>
  <c r="X1864" i="14"/>
  <c r="I1865" i="14"/>
  <c r="L1865" i="14"/>
  <c r="M1865" i="14"/>
  <c r="AG1865" i="14" s="1"/>
  <c r="N1865" i="14"/>
  <c r="AH1865" i="14" s="1"/>
  <c r="U1865" i="14"/>
  <c r="V1865" i="14"/>
  <c r="W1865" i="14"/>
  <c r="X1865" i="14"/>
  <c r="I1866" i="14"/>
  <c r="L1866" i="14"/>
  <c r="M1866" i="14"/>
  <c r="AG1866" i="14" s="1"/>
  <c r="N1866" i="14"/>
  <c r="AH1866" i="14" s="1"/>
  <c r="U1866" i="14"/>
  <c r="V1866" i="14"/>
  <c r="W1866" i="14"/>
  <c r="X1866" i="14"/>
  <c r="I1867" i="14"/>
  <c r="L1867" i="14"/>
  <c r="M1867" i="14"/>
  <c r="AG1867" i="14" s="1"/>
  <c r="N1867" i="14"/>
  <c r="AH1867" i="14" s="1"/>
  <c r="U1867" i="14"/>
  <c r="V1867" i="14"/>
  <c r="W1867" i="14"/>
  <c r="X1867" i="14"/>
  <c r="I1868" i="14"/>
  <c r="J1868" i="14" s="1"/>
  <c r="L1868" i="14"/>
  <c r="M1868" i="14"/>
  <c r="AG1868" i="14" s="1"/>
  <c r="N1868" i="14"/>
  <c r="AH1868" i="14" s="1"/>
  <c r="U1868" i="14"/>
  <c r="V1868" i="14"/>
  <c r="W1868" i="14"/>
  <c r="X1868" i="14"/>
  <c r="I1869" i="14"/>
  <c r="L1869" i="14"/>
  <c r="M1869" i="14"/>
  <c r="AG1869" i="14" s="1"/>
  <c r="N1869" i="14"/>
  <c r="AH1869" i="14" s="1"/>
  <c r="U1869" i="14"/>
  <c r="V1869" i="14"/>
  <c r="W1869" i="14"/>
  <c r="X1869" i="14"/>
  <c r="I1870" i="14"/>
  <c r="L1870" i="14"/>
  <c r="M1870" i="14"/>
  <c r="AG1870" i="14" s="1"/>
  <c r="N1870" i="14"/>
  <c r="AH1870" i="14" s="1"/>
  <c r="U1870" i="14"/>
  <c r="V1870" i="14"/>
  <c r="W1870" i="14"/>
  <c r="X1870" i="14"/>
  <c r="I1871" i="14"/>
  <c r="L1871" i="14"/>
  <c r="M1871" i="14"/>
  <c r="AG1871" i="14" s="1"/>
  <c r="N1871" i="14"/>
  <c r="AH1871" i="14" s="1"/>
  <c r="U1871" i="14"/>
  <c r="V1871" i="14"/>
  <c r="W1871" i="14"/>
  <c r="X1871" i="14"/>
  <c r="I1872" i="14"/>
  <c r="J1872" i="14" s="1"/>
  <c r="L1872" i="14"/>
  <c r="M1872" i="14"/>
  <c r="AG1872" i="14" s="1"/>
  <c r="N1872" i="14"/>
  <c r="AH1872" i="14" s="1"/>
  <c r="U1872" i="14"/>
  <c r="V1872" i="14"/>
  <c r="W1872" i="14"/>
  <c r="X1872" i="14"/>
  <c r="I1873" i="14"/>
  <c r="L1873" i="14"/>
  <c r="M1873" i="14"/>
  <c r="AG1873" i="14" s="1"/>
  <c r="N1873" i="14"/>
  <c r="AH1873" i="14" s="1"/>
  <c r="U1873" i="14"/>
  <c r="V1873" i="14"/>
  <c r="W1873" i="14"/>
  <c r="X1873" i="14"/>
  <c r="I1874" i="14"/>
  <c r="L1874" i="14"/>
  <c r="M1874" i="14"/>
  <c r="AG1874" i="14" s="1"/>
  <c r="N1874" i="14"/>
  <c r="AH1874" i="14" s="1"/>
  <c r="U1874" i="14"/>
  <c r="V1874" i="14"/>
  <c r="W1874" i="14"/>
  <c r="X1874" i="14"/>
  <c r="I1875" i="14"/>
  <c r="L1875" i="14"/>
  <c r="M1875" i="14"/>
  <c r="AG1875" i="14" s="1"/>
  <c r="N1875" i="14"/>
  <c r="AH1875" i="14" s="1"/>
  <c r="U1875" i="14"/>
  <c r="V1875" i="14"/>
  <c r="W1875" i="14"/>
  <c r="X1875" i="14"/>
  <c r="I1876" i="14"/>
  <c r="L1876" i="14"/>
  <c r="M1876" i="14"/>
  <c r="AG1876" i="14" s="1"/>
  <c r="N1876" i="14"/>
  <c r="AH1876" i="14" s="1"/>
  <c r="U1876" i="14"/>
  <c r="V1876" i="14"/>
  <c r="W1876" i="14"/>
  <c r="X1876" i="14"/>
  <c r="I1877" i="14"/>
  <c r="L1877" i="14"/>
  <c r="M1877" i="14"/>
  <c r="AG1877" i="14" s="1"/>
  <c r="N1877" i="14"/>
  <c r="AH1877" i="14" s="1"/>
  <c r="U1877" i="14"/>
  <c r="V1877" i="14"/>
  <c r="W1877" i="14"/>
  <c r="X1877" i="14"/>
  <c r="I1878" i="14"/>
  <c r="L1878" i="14"/>
  <c r="M1878" i="14"/>
  <c r="AG1878" i="14" s="1"/>
  <c r="N1878" i="14"/>
  <c r="AH1878" i="14" s="1"/>
  <c r="U1878" i="14"/>
  <c r="V1878" i="14"/>
  <c r="W1878" i="14"/>
  <c r="X1878" i="14"/>
  <c r="I1879" i="14"/>
  <c r="L1879" i="14"/>
  <c r="M1879" i="14"/>
  <c r="AG1879" i="14" s="1"/>
  <c r="N1879" i="14"/>
  <c r="AH1879" i="14" s="1"/>
  <c r="U1879" i="14"/>
  <c r="V1879" i="14"/>
  <c r="W1879" i="14"/>
  <c r="X1879" i="14"/>
  <c r="I1880" i="14"/>
  <c r="J1880" i="14" s="1"/>
  <c r="L1880" i="14"/>
  <c r="M1880" i="14"/>
  <c r="AG1880" i="14" s="1"/>
  <c r="N1880" i="14"/>
  <c r="AH1880" i="14" s="1"/>
  <c r="U1880" i="14"/>
  <c r="V1880" i="14"/>
  <c r="W1880" i="14"/>
  <c r="X1880" i="14"/>
  <c r="I1881" i="14"/>
  <c r="L1881" i="14"/>
  <c r="M1881" i="14"/>
  <c r="AG1881" i="14" s="1"/>
  <c r="N1881" i="14"/>
  <c r="AH1881" i="14" s="1"/>
  <c r="U1881" i="14"/>
  <c r="V1881" i="14"/>
  <c r="W1881" i="14"/>
  <c r="X1881" i="14"/>
  <c r="I1882" i="14"/>
  <c r="L1882" i="14"/>
  <c r="M1882" i="14"/>
  <c r="AG1882" i="14" s="1"/>
  <c r="N1882" i="14"/>
  <c r="AH1882" i="14" s="1"/>
  <c r="U1882" i="14"/>
  <c r="V1882" i="14"/>
  <c r="W1882" i="14"/>
  <c r="X1882" i="14"/>
  <c r="I1883" i="14"/>
  <c r="L1883" i="14"/>
  <c r="M1883" i="14"/>
  <c r="AG1883" i="14" s="1"/>
  <c r="N1883" i="14"/>
  <c r="AH1883" i="14" s="1"/>
  <c r="U1883" i="14"/>
  <c r="V1883" i="14"/>
  <c r="W1883" i="14"/>
  <c r="X1883" i="14"/>
  <c r="I1884" i="14"/>
  <c r="J1884" i="14" s="1"/>
  <c r="L1884" i="14"/>
  <c r="M1884" i="14"/>
  <c r="AG1884" i="14" s="1"/>
  <c r="N1884" i="14"/>
  <c r="AH1884" i="14" s="1"/>
  <c r="U1884" i="14"/>
  <c r="V1884" i="14"/>
  <c r="W1884" i="14"/>
  <c r="X1884" i="14"/>
  <c r="I1885" i="14"/>
  <c r="L1885" i="14"/>
  <c r="M1885" i="14"/>
  <c r="AG1885" i="14" s="1"/>
  <c r="N1885" i="14"/>
  <c r="AH1885" i="14" s="1"/>
  <c r="U1885" i="14"/>
  <c r="V1885" i="14"/>
  <c r="W1885" i="14"/>
  <c r="X1885" i="14"/>
  <c r="I1886" i="14"/>
  <c r="L1886" i="14"/>
  <c r="M1886" i="14"/>
  <c r="AG1886" i="14" s="1"/>
  <c r="N1886" i="14"/>
  <c r="AH1886" i="14" s="1"/>
  <c r="U1886" i="14"/>
  <c r="V1886" i="14"/>
  <c r="W1886" i="14"/>
  <c r="X1886" i="14"/>
  <c r="I1887" i="14"/>
  <c r="L1887" i="14"/>
  <c r="M1887" i="14"/>
  <c r="AG1887" i="14" s="1"/>
  <c r="N1887" i="14"/>
  <c r="AH1887" i="14" s="1"/>
  <c r="U1887" i="14"/>
  <c r="V1887" i="14"/>
  <c r="W1887" i="14"/>
  <c r="X1887" i="14"/>
  <c r="I1888" i="14"/>
  <c r="J1888" i="14" s="1"/>
  <c r="L1888" i="14"/>
  <c r="M1888" i="14"/>
  <c r="AG1888" i="14" s="1"/>
  <c r="N1888" i="14"/>
  <c r="AH1888" i="14" s="1"/>
  <c r="U1888" i="14"/>
  <c r="V1888" i="14"/>
  <c r="W1888" i="14"/>
  <c r="X1888" i="14"/>
  <c r="I1889" i="14"/>
  <c r="L1889" i="14"/>
  <c r="M1889" i="14"/>
  <c r="AG1889" i="14" s="1"/>
  <c r="N1889" i="14"/>
  <c r="AH1889" i="14" s="1"/>
  <c r="U1889" i="14"/>
  <c r="V1889" i="14"/>
  <c r="W1889" i="14"/>
  <c r="X1889" i="14"/>
  <c r="I1890" i="14"/>
  <c r="L1890" i="14"/>
  <c r="M1890" i="14"/>
  <c r="AG1890" i="14" s="1"/>
  <c r="N1890" i="14"/>
  <c r="AH1890" i="14" s="1"/>
  <c r="U1890" i="14"/>
  <c r="V1890" i="14"/>
  <c r="W1890" i="14"/>
  <c r="X1890" i="14"/>
  <c r="I1891" i="14"/>
  <c r="L1891" i="14"/>
  <c r="M1891" i="14"/>
  <c r="AG1891" i="14" s="1"/>
  <c r="N1891" i="14"/>
  <c r="AH1891" i="14" s="1"/>
  <c r="U1891" i="14"/>
  <c r="V1891" i="14"/>
  <c r="W1891" i="14"/>
  <c r="X1891" i="14"/>
  <c r="I1892" i="14"/>
  <c r="L1892" i="14"/>
  <c r="M1892" i="14"/>
  <c r="AG1892" i="14" s="1"/>
  <c r="N1892" i="14"/>
  <c r="AH1892" i="14" s="1"/>
  <c r="U1892" i="14"/>
  <c r="V1892" i="14"/>
  <c r="W1892" i="14"/>
  <c r="X1892" i="14"/>
  <c r="I1893" i="14"/>
  <c r="L1893" i="14"/>
  <c r="M1893" i="14"/>
  <c r="AG1893" i="14" s="1"/>
  <c r="N1893" i="14"/>
  <c r="AH1893" i="14" s="1"/>
  <c r="U1893" i="14"/>
  <c r="V1893" i="14"/>
  <c r="W1893" i="14"/>
  <c r="X1893" i="14"/>
  <c r="I1894" i="14"/>
  <c r="L1894" i="14"/>
  <c r="M1894" i="14"/>
  <c r="AG1894" i="14" s="1"/>
  <c r="N1894" i="14"/>
  <c r="AH1894" i="14" s="1"/>
  <c r="U1894" i="14"/>
  <c r="V1894" i="14"/>
  <c r="W1894" i="14"/>
  <c r="X1894" i="14"/>
  <c r="I1895" i="14"/>
  <c r="L1895" i="14"/>
  <c r="M1895" i="14"/>
  <c r="AG1895" i="14" s="1"/>
  <c r="N1895" i="14"/>
  <c r="AH1895" i="14" s="1"/>
  <c r="U1895" i="14"/>
  <c r="V1895" i="14"/>
  <c r="W1895" i="14"/>
  <c r="X1895" i="14"/>
  <c r="I1896" i="14"/>
  <c r="L1896" i="14"/>
  <c r="M1896" i="14"/>
  <c r="AG1896" i="14" s="1"/>
  <c r="N1896" i="14"/>
  <c r="AH1896" i="14" s="1"/>
  <c r="U1896" i="14"/>
  <c r="V1896" i="14"/>
  <c r="W1896" i="14"/>
  <c r="X1896" i="14"/>
  <c r="I1897" i="14"/>
  <c r="K1897" i="14" s="1"/>
  <c r="L1897" i="14"/>
  <c r="M1897" i="14"/>
  <c r="AG1897" i="14" s="1"/>
  <c r="N1897" i="14"/>
  <c r="AH1897" i="14" s="1"/>
  <c r="U1897" i="14"/>
  <c r="V1897" i="14"/>
  <c r="W1897" i="14"/>
  <c r="X1897" i="14"/>
  <c r="I1898" i="14"/>
  <c r="L1898" i="14"/>
  <c r="M1898" i="14"/>
  <c r="AG1898" i="14" s="1"/>
  <c r="N1898" i="14"/>
  <c r="AH1898" i="14" s="1"/>
  <c r="U1898" i="14"/>
  <c r="V1898" i="14"/>
  <c r="W1898" i="14"/>
  <c r="X1898" i="14"/>
  <c r="I1899" i="14"/>
  <c r="L1899" i="14"/>
  <c r="M1899" i="14"/>
  <c r="AG1899" i="14" s="1"/>
  <c r="N1899" i="14"/>
  <c r="AH1899" i="14" s="1"/>
  <c r="U1899" i="14"/>
  <c r="V1899" i="14"/>
  <c r="W1899" i="14"/>
  <c r="X1899" i="14"/>
  <c r="I1900" i="14"/>
  <c r="J1900" i="14" s="1"/>
  <c r="L1900" i="14"/>
  <c r="M1900" i="14"/>
  <c r="AG1900" i="14" s="1"/>
  <c r="N1900" i="14"/>
  <c r="AH1900" i="14" s="1"/>
  <c r="U1900" i="14"/>
  <c r="V1900" i="14"/>
  <c r="W1900" i="14"/>
  <c r="X1900" i="14"/>
  <c r="I1901" i="14"/>
  <c r="L1901" i="14"/>
  <c r="M1901" i="14"/>
  <c r="AG1901" i="14" s="1"/>
  <c r="N1901" i="14"/>
  <c r="AH1901" i="14" s="1"/>
  <c r="U1901" i="14"/>
  <c r="V1901" i="14"/>
  <c r="W1901" i="14"/>
  <c r="X1901" i="14"/>
  <c r="I1902" i="14"/>
  <c r="J1902" i="14" s="1"/>
  <c r="L1902" i="14"/>
  <c r="M1902" i="14"/>
  <c r="AG1902" i="14" s="1"/>
  <c r="N1902" i="14"/>
  <c r="AH1902" i="14" s="1"/>
  <c r="U1902" i="14"/>
  <c r="V1902" i="14"/>
  <c r="W1902" i="14"/>
  <c r="X1902" i="14"/>
  <c r="I1903" i="14"/>
  <c r="L1903" i="14"/>
  <c r="M1903" i="14"/>
  <c r="AG1903" i="14" s="1"/>
  <c r="N1903" i="14"/>
  <c r="AH1903" i="14" s="1"/>
  <c r="U1903" i="14"/>
  <c r="V1903" i="14"/>
  <c r="W1903" i="14"/>
  <c r="X1903" i="14"/>
  <c r="I1904" i="14"/>
  <c r="L1904" i="14"/>
  <c r="M1904" i="14"/>
  <c r="AG1904" i="14" s="1"/>
  <c r="N1904" i="14"/>
  <c r="AH1904" i="14" s="1"/>
  <c r="U1904" i="14"/>
  <c r="V1904" i="14"/>
  <c r="W1904" i="14"/>
  <c r="X1904" i="14"/>
  <c r="I1905" i="14"/>
  <c r="L1905" i="14"/>
  <c r="M1905" i="14"/>
  <c r="AG1905" i="14" s="1"/>
  <c r="N1905" i="14"/>
  <c r="AH1905" i="14" s="1"/>
  <c r="U1905" i="14"/>
  <c r="V1905" i="14"/>
  <c r="W1905" i="14"/>
  <c r="X1905" i="14"/>
  <c r="I1906" i="14"/>
  <c r="L1906" i="14"/>
  <c r="M1906" i="14"/>
  <c r="AG1906" i="14" s="1"/>
  <c r="N1906" i="14"/>
  <c r="AH1906" i="14" s="1"/>
  <c r="U1906" i="14"/>
  <c r="V1906" i="14"/>
  <c r="W1906" i="14"/>
  <c r="X1906" i="14"/>
  <c r="I1907" i="14"/>
  <c r="K1907" i="14" s="1"/>
  <c r="L1907" i="14"/>
  <c r="M1907" i="14"/>
  <c r="AG1907" i="14" s="1"/>
  <c r="N1907" i="14"/>
  <c r="AH1907" i="14" s="1"/>
  <c r="U1907" i="14"/>
  <c r="V1907" i="14"/>
  <c r="W1907" i="14"/>
  <c r="X1907" i="14"/>
  <c r="I1908" i="14"/>
  <c r="L1908" i="14"/>
  <c r="M1908" i="14"/>
  <c r="AG1908" i="14" s="1"/>
  <c r="N1908" i="14"/>
  <c r="AH1908" i="14" s="1"/>
  <c r="U1908" i="14"/>
  <c r="V1908" i="14"/>
  <c r="W1908" i="14"/>
  <c r="X1908" i="14"/>
  <c r="I1909" i="14"/>
  <c r="L1909" i="14"/>
  <c r="M1909" i="14"/>
  <c r="AG1909" i="14" s="1"/>
  <c r="N1909" i="14"/>
  <c r="AH1909" i="14" s="1"/>
  <c r="U1909" i="14"/>
  <c r="V1909" i="14"/>
  <c r="W1909" i="14"/>
  <c r="X1909" i="14"/>
  <c r="I1910" i="14"/>
  <c r="J1910" i="14" s="1"/>
  <c r="L1910" i="14"/>
  <c r="M1910" i="14"/>
  <c r="AG1910" i="14" s="1"/>
  <c r="N1910" i="14"/>
  <c r="AH1910" i="14" s="1"/>
  <c r="U1910" i="14"/>
  <c r="V1910" i="14"/>
  <c r="W1910" i="14"/>
  <c r="X1910" i="14"/>
  <c r="I1911" i="14"/>
  <c r="L1911" i="14"/>
  <c r="M1911" i="14"/>
  <c r="AG1911" i="14" s="1"/>
  <c r="N1911" i="14"/>
  <c r="AH1911" i="14" s="1"/>
  <c r="U1911" i="14"/>
  <c r="V1911" i="14"/>
  <c r="W1911" i="14"/>
  <c r="X1911" i="14"/>
  <c r="I1912" i="14"/>
  <c r="J1912" i="14" s="1"/>
  <c r="L1912" i="14"/>
  <c r="M1912" i="14"/>
  <c r="AG1912" i="14" s="1"/>
  <c r="N1912" i="14"/>
  <c r="AH1912" i="14" s="1"/>
  <c r="U1912" i="14"/>
  <c r="V1912" i="14"/>
  <c r="W1912" i="14"/>
  <c r="X1912" i="14"/>
  <c r="I1913" i="14"/>
  <c r="L1913" i="14"/>
  <c r="M1913" i="14"/>
  <c r="AG1913" i="14" s="1"/>
  <c r="N1913" i="14"/>
  <c r="AH1913" i="14" s="1"/>
  <c r="U1913" i="14"/>
  <c r="V1913" i="14"/>
  <c r="W1913" i="14"/>
  <c r="X1913" i="14"/>
  <c r="I1914" i="14"/>
  <c r="L1914" i="14"/>
  <c r="M1914" i="14"/>
  <c r="AG1914" i="14" s="1"/>
  <c r="N1914" i="14"/>
  <c r="AH1914" i="14" s="1"/>
  <c r="U1914" i="14"/>
  <c r="V1914" i="14"/>
  <c r="W1914" i="14"/>
  <c r="X1914" i="14"/>
  <c r="I1915" i="14"/>
  <c r="L1915" i="14"/>
  <c r="M1915" i="14"/>
  <c r="AG1915" i="14" s="1"/>
  <c r="N1915" i="14"/>
  <c r="AH1915" i="14" s="1"/>
  <c r="U1915" i="14"/>
  <c r="V1915" i="14"/>
  <c r="W1915" i="14"/>
  <c r="X1915" i="14"/>
  <c r="I1916" i="14"/>
  <c r="L1916" i="14"/>
  <c r="M1916" i="14"/>
  <c r="AG1916" i="14" s="1"/>
  <c r="N1916" i="14"/>
  <c r="AH1916" i="14" s="1"/>
  <c r="U1916" i="14"/>
  <c r="V1916" i="14"/>
  <c r="W1916" i="14"/>
  <c r="X1916" i="14"/>
  <c r="L1917" i="14"/>
  <c r="M1917" i="14"/>
  <c r="AG1917" i="14" s="1"/>
  <c r="N1917" i="14"/>
  <c r="AH1917" i="14" s="1"/>
  <c r="U1917" i="14"/>
  <c r="V1917" i="14"/>
  <c r="W1917" i="14"/>
  <c r="X1917" i="14"/>
  <c r="I1918" i="14"/>
  <c r="J1918" i="14" s="1"/>
  <c r="L1918" i="14"/>
  <c r="M1918" i="14"/>
  <c r="AG1918" i="14" s="1"/>
  <c r="N1918" i="14"/>
  <c r="AH1918" i="14" s="1"/>
  <c r="U1918" i="14"/>
  <c r="V1918" i="14"/>
  <c r="W1918" i="14"/>
  <c r="X1918" i="14"/>
  <c r="I1919" i="14"/>
  <c r="L1919" i="14"/>
  <c r="M1919" i="14"/>
  <c r="AG1919" i="14" s="1"/>
  <c r="N1919" i="14"/>
  <c r="AH1919" i="14" s="1"/>
  <c r="U1919" i="14"/>
  <c r="V1919" i="14"/>
  <c r="W1919" i="14"/>
  <c r="X1919" i="14"/>
  <c r="I1920" i="14"/>
  <c r="J1920" i="14" s="1"/>
  <c r="L1920" i="14"/>
  <c r="M1920" i="14"/>
  <c r="AG1920" i="14" s="1"/>
  <c r="N1920" i="14"/>
  <c r="AH1920" i="14" s="1"/>
  <c r="U1920" i="14"/>
  <c r="V1920" i="14"/>
  <c r="W1920" i="14"/>
  <c r="X1920" i="14"/>
  <c r="I1921" i="14"/>
  <c r="K1921" i="14" s="1"/>
  <c r="L1921" i="14"/>
  <c r="M1921" i="14"/>
  <c r="AG1921" i="14" s="1"/>
  <c r="N1921" i="14"/>
  <c r="AH1921" i="14" s="1"/>
  <c r="U1921" i="14"/>
  <c r="V1921" i="14"/>
  <c r="W1921" i="14"/>
  <c r="X1921" i="14"/>
  <c r="I1922" i="14"/>
  <c r="L1922" i="14"/>
  <c r="M1922" i="14"/>
  <c r="AG1922" i="14" s="1"/>
  <c r="N1922" i="14"/>
  <c r="AH1922" i="14" s="1"/>
  <c r="U1922" i="14"/>
  <c r="V1922" i="14"/>
  <c r="W1922" i="14"/>
  <c r="X1922" i="14"/>
  <c r="I1923" i="14"/>
  <c r="L1923" i="14"/>
  <c r="M1923" i="14"/>
  <c r="AG1923" i="14" s="1"/>
  <c r="N1923" i="14"/>
  <c r="AH1923" i="14" s="1"/>
  <c r="U1923" i="14"/>
  <c r="V1923" i="14"/>
  <c r="W1923" i="14"/>
  <c r="X1923" i="14"/>
  <c r="I1924" i="14"/>
  <c r="L1924" i="14"/>
  <c r="M1924" i="14"/>
  <c r="AG1924" i="14" s="1"/>
  <c r="N1924" i="14"/>
  <c r="AH1924" i="14" s="1"/>
  <c r="U1924" i="14"/>
  <c r="V1924" i="14"/>
  <c r="W1924" i="14"/>
  <c r="X1924" i="14"/>
  <c r="I1925" i="14"/>
  <c r="L1925" i="14"/>
  <c r="M1925" i="14"/>
  <c r="AG1925" i="14" s="1"/>
  <c r="N1925" i="14"/>
  <c r="AH1925" i="14" s="1"/>
  <c r="U1925" i="14"/>
  <c r="V1925" i="14"/>
  <c r="W1925" i="14"/>
  <c r="X1925" i="14"/>
  <c r="I1926" i="14"/>
  <c r="J1926" i="14" s="1"/>
  <c r="L1926" i="14"/>
  <c r="M1926" i="14"/>
  <c r="AG1926" i="14" s="1"/>
  <c r="N1926" i="14"/>
  <c r="AH1926" i="14" s="1"/>
  <c r="U1926" i="14"/>
  <c r="V1926" i="14"/>
  <c r="W1926" i="14"/>
  <c r="X1926" i="14"/>
  <c r="I1927" i="14"/>
  <c r="L1927" i="14"/>
  <c r="M1927" i="14"/>
  <c r="AG1927" i="14" s="1"/>
  <c r="N1927" i="14"/>
  <c r="AH1927" i="14" s="1"/>
  <c r="U1927" i="14"/>
  <c r="V1927" i="14"/>
  <c r="W1927" i="14"/>
  <c r="X1927" i="14"/>
  <c r="I1928" i="14"/>
  <c r="L1928" i="14"/>
  <c r="M1928" i="14"/>
  <c r="AG1928" i="14" s="1"/>
  <c r="N1928" i="14"/>
  <c r="AH1928" i="14" s="1"/>
  <c r="U1928" i="14"/>
  <c r="V1928" i="14"/>
  <c r="W1928" i="14"/>
  <c r="X1928" i="14"/>
  <c r="I1929" i="14"/>
  <c r="L1929" i="14"/>
  <c r="M1929" i="14"/>
  <c r="AG1929" i="14" s="1"/>
  <c r="N1929" i="14"/>
  <c r="AH1929" i="14" s="1"/>
  <c r="U1929" i="14"/>
  <c r="V1929" i="14"/>
  <c r="W1929" i="14"/>
  <c r="X1929" i="14"/>
  <c r="I1930" i="14"/>
  <c r="L1930" i="14"/>
  <c r="M1930" i="14"/>
  <c r="AG1930" i="14" s="1"/>
  <c r="N1930" i="14"/>
  <c r="AH1930" i="14" s="1"/>
  <c r="U1930" i="14"/>
  <c r="V1930" i="14"/>
  <c r="W1930" i="14"/>
  <c r="X1930" i="14"/>
  <c r="I1931" i="14"/>
  <c r="K1931" i="14" s="1"/>
  <c r="L1931" i="14"/>
  <c r="M1931" i="14"/>
  <c r="AG1931" i="14" s="1"/>
  <c r="N1931" i="14"/>
  <c r="AH1931" i="14" s="1"/>
  <c r="U1931" i="14"/>
  <c r="V1931" i="14"/>
  <c r="W1931" i="14"/>
  <c r="X1931" i="14"/>
  <c r="I1932" i="14"/>
  <c r="J1932" i="14" s="1"/>
  <c r="L1932" i="14"/>
  <c r="M1932" i="14"/>
  <c r="AG1932" i="14" s="1"/>
  <c r="N1932" i="14"/>
  <c r="AH1932" i="14" s="1"/>
  <c r="U1932" i="14"/>
  <c r="V1932" i="14"/>
  <c r="W1932" i="14"/>
  <c r="X1932" i="14"/>
  <c r="I1933" i="14"/>
  <c r="L1933" i="14"/>
  <c r="M1933" i="14"/>
  <c r="AG1933" i="14" s="1"/>
  <c r="N1933" i="14"/>
  <c r="AH1933" i="14" s="1"/>
  <c r="U1933" i="14"/>
  <c r="V1933" i="14"/>
  <c r="W1933" i="14"/>
  <c r="X1933" i="14"/>
  <c r="I1934" i="14"/>
  <c r="L1934" i="14"/>
  <c r="M1934" i="14"/>
  <c r="AG1934" i="14" s="1"/>
  <c r="N1934" i="14"/>
  <c r="AH1934" i="14" s="1"/>
  <c r="U1934" i="14"/>
  <c r="V1934" i="14"/>
  <c r="W1934" i="14"/>
  <c r="X1934" i="14"/>
  <c r="I1935" i="14"/>
  <c r="L1935" i="14"/>
  <c r="M1935" i="14"/>
  <c r="AG1935" i="14" s="1"/>
  <c r="N1935" i="14"/>
  <c r="AH1935" i="14" s="1"/>
  <c r="U1935" i="14"/>
  <c r="V1935" i="14"/>
  <c r="W1935" i="14"/>
  <c r="X1935" i="14"/>
  <c r="I1936" i="14"/>
  <c r="L1936" i="14"/>
  <c r="M1936" i="14"/>
  <c r="AG1936" i="14" s="1"/>
  <c r="N1936" i="14"/>
  <c r="AH1936" i="14" s="1"/>
  <c r="U1936" i="14"/>
  <c r="V1936" i="14"/>
  <c r="W1936" i="14"/>
  <c r="X1936" i="14"/>
  <c r="I1937" i="14"/>
  <c r="L1937" i="14"/>
  <c r="M1937" i="14"/>
  <c r="AG1937" i="14" s="1"/>
  <c r="N1937" i="14"/>
  <c r="AH1937" i="14" s="1"/>
  <c r="U1937" i="14"/>
  <c r="V1937" i="14"/>
  <c r="W1937" i="14"/>
  <c r="X1937" i="14"/>
  <c r="I1938" i="14"/>
  <c r="L1938" i="14"/>
  <c r="M1938" i="14"/>
  <c r="AG1938" i="14" s="1"/>
  <c r="N1938" i="14"/>
  <c r="AH1938" i="14" s="1"/>
  <c r="U1938" i="14"/>
  <c r="V1938" i="14"/>
  <c r="W1938" i="14"/>
  <c r="X1938" i="14"/>
  <c r="I1939" i="14"/>
  <c r="K1939" i="14" s="1"/>
  <c r="L1939" i="14"/>
  <c r="M1939" i="14"/>
  <c r="AG1939" i="14" s="1"/>
  <c r="N1939" i="14"/>
  <c r="AH1939" i="14" s="1"/>
  <c r="U1939" i="14"/>
  <c r="V1939" i="14"/>
  <c r="W1939" i="14"/>
  <c r="X1939" i="14"/>
  <c r="I1940" i="14"/>
  <c r="J1940" i="14" s="1"/>
  <c r="L1940" i="14"/>
  <c r="M1940" i="14"/>
  <c r="AG1940" i="14" s="1"/>
  <c r="N1940" i="14"/>
  <c r="AH1940" i="14" s="1"/>
  <c r="U1940" i="14"/>
  <c r="V1940" i="14"/>
  <c r="W1940" i="14"/>
  <c r="X1940" i="14"/>
  <c r="I1941" i="14"/>
  <c r="L1941" i="14"/>
  <c r="M1941" i="14"/>
  <c r="AG1941" i="14" s="1"/>
  <c r="N1941" i="14"/>
  <c r="AH1941" i="14" s="1"/>
  <c r="U1941" i="14"/>
  <c r="V1941" i="14"/>
  <c r="W1941" i="14"/>
  <c r="X1941" i="14"/>
  <c r="I1942" i="14"/>
  <c r="L1942" i="14"/>
  <c r="M1942" i="14"/>
  <c r="AG1942" i="14" s="1"/>
  <c r="N1942" i="14"/>
  <c r="AH1942" i="14" s="1"/>
  <c r="U1942" i="14"/>
  <c r="V1942" i="14"/>
  <c r="W1942" i="14"/>
  <c r="X1942" i="14"/>
  <c r="I1943" i="14"/>
  <c r="L1943" i="14"/>
  <c r="M1943" i="14"/>
  <c r="AG1943" i="14" s="1"/>
  <c r="N1943" i="14"/>
  <c r="AH1943" i="14" s="1"/>
  <c r="U1943" i="14"/>
  <c r="V1943" i="14"/>
  <c r="W1943" i="14"/>
  <c r="X1943" i="14"/>
  <c r="I1944" i="14"/>
  <c r="J1944" i="14" s="1"/>
  <c r="L1944" i="14"/>
  <c r="M1944" i="14"/>
  <c r="AG1944" i="14" s="1"/>
  <c r="N1944" i="14"/>
  <c r="AH1944" i="14" s="1"/>
  <c r="U1944" i="14"/>
  <c r="V1944" i="14"/>
  <c r="W1944" i="14"/>
  <c r="X1944" i="14"/>
  <c r="I1945" i="14"/>
  <c r="L1945" i="14"/>
  <c r="M1945" i="14"/>
  <c r="AG1945" i="14" s="1"/>
  <c r="N1945" i="14"/>
  <c r="AH1945" i="14" s="1"/>
  <c r="U1945" i="14"/>
  <c r="V1945" i="14"/>
  <c r="W1945" i="14"/>
  <c r="X1945" i="14"/>
  <c r="I1946" i="14"/>
  <c r="J1946" i="14" s="1"/>
  <c r="L1946" i="14"/>
  <c r="M1946" i="14"/>
  <c r="AG1946" i="14" s="1"/>
  <c r="N1946" i="14"/>
  <c r="AH1946" i="14" s="1"/>
  <c r="U1946" i="14"/>
  <c r="V1946" i="14"/>
  <c r="W1946" i="14"/>
  <c r="X1946" i="14"/>
  <c r="I1947" i="14"/>
  <c r="L1947" i="14"/>
  <c r="M1947" i="14"/>
  <c r="AG1947" i="14" s="1"/>
  <c r="N1947" i="14"/>
  <c r="AH1947" i="14" s="1"/>
  <c r="U1947" i="14"/>
  <c r="V1947" i="14"/>
  <c r="W1947" i="14"/>
  <c r="X1947" i="14"/>
  <c r="I1948" i="14"/>
  <c r="J1948" i="14" s="1"/>
  <c r="L1948" i="14"/>
  <c r="M1948" i="14"/>
  <c r="AG1948" i="14" s="1"/>
  <c r="N1948" i="14"/>
  <c r="AH1948" i="14" s="1"/>
  <c r="U1948" i="14"/>
  <c r="V1948" i="14"/>
  <c r="W1948" i="14"/>
  <c r="X1948" i="14"/>
  <c r="I1949" i="14"/>
  <c r="L1949" i="14"/>
  <c r="M1949" i="14"/>
  <c r="AG1949" i="14" s="1"/>
  <c r="N1949" i="14"/>
  <c r="AH1949" i="14" s="1"/>
  <c r="U1949" i="14"/>
  <c r="V1949" i="14"/>
  <c r="W1949" i="14"/>
  <c r="X1949" i="14"/>
  <c r="I1950" i="14"/>
  <c r="J1950" i="14" s="1"/>
  <c r="L1950" i="14"/>
  <c r="M1950" i="14"/>
  <c r="AG1950" i="14" s="1"/>
  <c r="N1950" i="14"/>
  <c r="AH1950" i="14" s="1"/>
  <c r="U1950" i="14"/>
  <c r="V1950" i="14"/>
  <c r="W1950" i="14"/>
  <c r="X1950" i="14"/>
  <c r="I1951" i="14"/>
  <c r="K1951" i="14" s="1"/>
  <c r="L1951" i="14"/>
  <c r="M1951" i="14"/>
  <c r="AG1951" i="14" s="1"/>
  <c r="N1951" i="14"/>
  <c r="AH1951" i="14" s="1"/>
  <c r="U1951" i="14"/>
  <c r="V1951" i="14"/>
  <c r="W1951" i="14"/>
  <c r="X1951" i="14"/>
  <c r="I1952" i="14"/>
  <c r="L1952" i="14"/>
  <c r="M1952" i="14"/>
  <c r="AG1952" i="14" s="1"/>
  <c r="N1952" i="14"/>
  <c r="AH1952" i="14" s="1"/>
  <c r="U1952" i="14"/>
  <c r="V1952" i="14"/>
  <c r="W1952" i="14"/>
  <c r="X1952" i="14"/>
  <c r="I1953" i="14"/>
  <c r="L1953" i="14"/>
  <c r="M1953" i="14"/>
  <c r="AG1953" i="14" s="1"/>
  <c r="N1953" i="14"/>
  <c r="AH1953" i="14" s="1"/>
  <c r="U1953" i="14"/>
  <c r="V1953" i="14"/>
  <c r="W1953" i="14"/>
  <c r="X1953" i="14"/>
  <c r="I1954" i="14"/>
  <c r="L1954" i="14"/>
  <c r="M1954" i="14"/>
  <c r="AG1954" i="14" s="1"/>
  <c r="N1954" i="14"/>
  <c r="AH1954" i="14" s="1"/>
  <c r="U1954" i="14"/>
  <c r="V1954" i="14"/>
  <c r="W1954" i="14"/>
  <c r="X1954" i="14"/>
  <c r="I1955" i="14"/>
  <c r="K1955" i="14" s="1"/>
  <c r="L1955" i="14"/>
  <c r="M1955" i="14"/>
  <c r="AG1955" i="14" s="1"/>
  <c r="N1955" i="14"/>
  <c r="AH1955" i="14" s="1"/>
  <c r="U1955" i="14"/>
  <c r="V1955" i="14"/>
  <c r="W1955" i="14"/>
  <c r="X1955" i="14"/>
  <c r="I1956" i="14"/>
  <c r="J1956" i="14" s="1"/>
  <c r="L1956" i="14"/>
  <c r="M1956" i="14"/>
  <c r="AG1956" i="14" s="1"/>
  <c r="N1956" i="14"/>
  <c r="AH1956" i="14" s="1"/>
  <c r="U1956" i="14"/>
  <c r="V1956" i="14"/>
  <c r="W1956" i="14"/>
  <c r="X1956" i="14"/>
  <c r="I1957" i="14"/>
  <c r="J1957" i="14" s="1"/>
  <c r="L1957" i="14"/>
  <c r="M1957" i="14"/>
  <c r="AG1957" i="14" s="1"/>
  <c r="N1957" i="14"/>
  <c r="AH1957" i="14" s="1"/>
  <c r="U1957" i="14"/>
  <c r="V1957" i="14"/>
  <c r="W1957" i="14"/>
  <c r="X1957" i="14"/>
  <c r="I1958" i="14"/>
  <c r="J1958" i="14" s="1"/>
  <c r="L1958" i="14"/>
  <c r="M1958" i="14"/>
  <c r="AG1958" i="14" s="1"/>
  <c r="N1958" i="14"/>
  <c r="AH1958" i="14" s="1"/>
  <c r="U1958" i="14"/>
  <c r="V1958" i="14"/>
  <c r="W1958" i="14"/>
  <c r="X1958" i="14"/>
  <c r="I1959" i="14"/>
  <c r="K1959" i="14" s="1"/>
  <c r="L1959" i="14"/>
  <c r="M1959" i="14"/>
  <c r="AG1959" i="14" s="1"/>
  <c r="N1959" i="14"/>
  <c r="AH1959" i="14" s="1"/>
  <c r="U1959" i="14"/>
  <c r="V1959" i="14"/>
  <c r="W1959" i="14"/>
  <c r="X1959" i="14"/>
  <c r="I1960" i="14"/>
  <c r="J1960" i="14" s="1"/>
  <c r="L1960" i="14"/>
  <c r="M1960" i="14"/>
  <c r="AG1960" i="14" s="1"/>
  <c r="N1960" i="14"/>
  <c r="AH1960" i="14" s="1"/>
  <c r="U1960" i="14"/>
  <c r="V1960" i="14"/>
  <c r="W1960" i="14"/>
  <c r="X1960" i="14"/>
  <c r="I1961" i="14"/>
  <c r="L1961" i="14"/>
  <c r="M1961" i="14"/>
  <c r="AG1961" i="14" s="1"/>
  <c r="N1961" i="14"/>
  <c r="AH1961" i="14" s="1"/>
  <c r="U1961" i="14"/>
  <c r="V1961" i="14"/>
  <c r="W1961" i="14"/>
  <c r="X1961" i="14"/>
  <c r="I1962" i="14"/>
  <c r="L1962" i="14"/>
  <c r="M1962" i="14"/>
  <c r="AG1962" i="14" s="1"/>
  <c r="N1962" i="14"/>
  <c r="AH1962" i="14" s="1"/>
  <c r="U1962" i="14"/>
  <c r="V1962" i="14"/>
  <c r="W1962" i="14"/>
  <c r="X1962" i="14"/>
  <c r="I1963" i="14"/>
  <c r="L1963" i="14"/>
  <c r="M1963" i="14"/>
  <c r="AG1963" i="14" s="1"/>
  <c r="N1963" i="14"/>
  <c r="AH1963" i="14" s="1"/>
  <c r="U1963" i="14"/>
  <c r="V1963" i="14"/>
  <c r="W1963" i="14"/>
  <c r="X1963" i="14"/>
  <c r="I1964" i="14"/>
  <c r="L1964" i="14"/>
  <c r="M1964" i="14"/>
  <c r="AG1964" i="14" s="1"/>
  <c r="N1964" i="14"/>
  <c r="AH1964" i="14" s="1"/>
  <c r="U1964" i="14"/>
  <c r="V1964" i="14"/>
  <c r="W1964" i="14"/>
  <c r="X1964" i="14"/>
  <c r="I1965" i="14"/>
  <c r="L1965" i="14"/>
  <c r="M1965" i="14"/>
  <c r="AG1965" i="14" s="1"/>
  <c r="N1965" i="14"/>
  <c r="AH1965" i="14" s="1"/>
  <c r="U1965" i="14"/>
  <c r="V1965" i="14"/>
  <c r="W1965" i="14"/>
  <c r="X1965" i="14"/>
  <c r="I1966" i="14"/>
  <c r="J1966" i="14" s="1"/>
  <c r="L1966" i="14"/>
  <c r="M1966" i="14"/>
  <c r="AG1966" i="14" s="1"/>
  <c r="N1966" i="14"/>
  <c r="AH1966" i="14" s="1"/>
  <c r="U1966" i="14"/>
  <c r="V1966" i="14"/>
  <c r="W1966" i="14"/>
  <c r="X1966" i="14"/>
  <c r="I1967" i="14"/>
  <c r="L1967" i="14"/>
  <c r="M1967" i="14"/>
  <c r="AG1967" i="14" s="1"/>
  <c r="N1967" i="14"/>
  <c r="AH1967" i="14" s="1"/>
  <c r="U1967" i="14"/>
  <c r="V1967" i="14"/>
  <c r="W1967" i="14"/>
  <c r="X1967" i="14"/>
  <c r="I1968" i="14"/>
  <c r="L1968" i="14"/>
  <c r="M1968" i="14"/>
  <c r="AG1968" i="14" s="1"/>
  <c r="N1968" i="14"/>
  <c r="AH1968" i="14" s="1"/>
  <c r="U1968" i="14"/>
  <c r="V1968" i="14"/>
  <c r="W1968" i="14"/>
  <c r="X1968" i="14"/>
  <c r="I1969" i="14"/>
  <c r="J1969" i="14" s="1"/>
  <c r="L1969" i="14"/>
  <c r="M1969" i="14"/>
  <c r="AG1969" i="14" s="1"/>
  <c r="N1969" i="14"/>
  <c r="AH1969" i="14" s="1"/>
  <c r="U1969" i="14"/>
  <c r="V1969" i="14"/>
  <c r="W1969" i="14"/>
  <c r="X1969" i="14"/>
  <c r="I1970" i="14"/>
  <c r="L1970" i="14"/>
  <c r="M1970" i="14"/>
  <c r="AG1970" i="14" s="1"/>
  <c r="N1970" i="14"/>
  <c r="AH1970" i="14" s="1"/>
  <c r="U1970" i="14"/>
  <c r="V1970" i="14"/>
  <c r="W1970" i="14"/>
  <c r="X1970" i="14"/>
  <c r="I1971" i="14"/>
  <c r="L1971" i="14"/>
  <c r="M1971" i="14"/>
  <c r="AG1971" i="14" s="1"/>
  <c r="N1971" i="14"/>
  <c r="AH1971" i="14" s="1"/>
  <c r="U1971" i="14"/>
  <c r="V1971" i="14"/>
  <c r="W1971" i="14"/>
  <c r="X1971" i="14"/>
  <c r="I1972" i="14"/>
  <c r="J1972" i="14" s="1"/>
  <c r="L1972" i="14"/>
  <c r="M1972" i="14"/>
  <c r="AG1972" i="14" s="1"/>
  <c r="N1972" i="14"/>
  <c r="AH1972" i="14" s="1"/>
  <c r="U1972" i="14"/>
  <c r="V1972" i="14"/>
  <c r="W1972" i="14"/>
  <c r="X1972" i="14"/>
  <c r="I1973" i="14"/>
  <c r="J1973" i="14" s="1"/>
  <c r="L1973" i="14"/>
  <c r="M1973" i="14"/>
  <c r="AG1973" i="14" s="1"/>
  <c r="N1973" i="14"/>
  <c r="AH1973" i="14" s="1"/>
  <c r="U1973" i="14"/>
  <c r="V1973" i="14"/>
  <c r="W1973" i="14"/>
  <c r="X1973" i="14"/>
  <c r="I1974" i="14"/>
  <c r="J1974" i="14" s="1"/>
  <c r="L1974" i="14"/>
  <c r="M1974" i="14"/>
  <c r="AG1974" i="14" s="1"/>
  <c r="N1974" i="14"/>
  <c r="AH1974" i="14" s="1"/>
  <c r="U1974" i="14"/>
  <c r="V1974" i="14"/>
  <c r="W1974" i="14"/>
  <c r="X1974" i="14"/>
  <c r="I1975" i="14"/>
  <c r="K1975" i="14" s="1"/>
  <c r="L1975" i="14"/>
  <c r="M1975" i="14"/>
  <c r="AG1975" i="14" s="1"/>
  <c r="N1975" i="14"/>
  <c r="AH1975" i="14" s="1"/>
  <c r="U1975" i="14"/>
  <c r="V1975" i="14"/>
  <c r="W1975" i="14"/>
  <c r="X1975" i="14"/>
  <c r="I1976" i="14"/>
  <c r="J1976" i="14" s="1"/>
  <c r="L1976" i="14"/>
  <c r="M1976" i="14"/>
  <c r="AG1976" i="14" s="1"/>
  <c r="N1976" i="14"/>
  <c r="AH1976" i="14" s="1"/>
  <c r="U1976" i="14"/>
  <c r="V1976" i="14"/>
  <c r="W1976" i="14"/>
  <c r="X1976" i="14"/>
  <c r="I1977" i="14"/>
  <c r="L1977" i="14"/>
  <c r="M1977" i="14"/>
  <c r="AG1977" i="14" s="1"/>
  <c r="N1977" i="14"/>
  <c r="AH1977" i="14" s="1"/>
  <c r="U1977" i="14"/>
  <c r="V1977" i="14"/>
  <c r="W1977" i="14"/>
  <c r="X1977" i="14"/>
  <c r="I1978" i="14"/>
  <c r="J1978" i="14" s="1"/>
  <c r="L1978" i="14"/>
  <c r="M1978" i="14"/>
  <c r="AG1978" i="14" s="1"/>
  <c r="N1978" i="14"/>
  <c r="AH1978" i="14" s="1"/>
  <c r="U1978" i="14"/>
  <c r="V1978" i="14"/>
  <c r="W1978" i="14"/>
  <c r="X1978" i="14"/>
  <c r="L1979" i="14"/>
  <c r="M1979" i="14"/>
  <c r="AG1979" i="14" s="1"/>
  <c r="N1979" i="14"/>
  <c r="AH1979" i="14" s="1"/>
  <c r="U1979" i="14"/>
  <c r="V1979" i="14"/>
  <c r="W1979" i="14"/>
  <c r="X1979" i="14"/>
  <c r="I1980" i="14"/>
  <c r="J1980" i="14" s="1"/>
  <c r="L1980" i="14"/>
  <c r="M1980" i="14"/>
  <c r="AG1980" i="14" s="1"/>
  <c r="N1980" i="14"/>
  <c r="AH1980" i="14" s="1"/>
  <c r="U1980" i="14"/>
  <c r="V1980" i="14"/>
  <c r="W1980" i="14"/>
  <c r="X1980" i="14"/>
  <c r="I1981" i="14"/>
  <c r="L1981" i="14"/>
  <c r="M1981" i="14"/>
  <c r="AG1981" i="14" s="1"/>
  <c r="N1981" i="14"/>
  <c r="AH1981" i="14" s="1"/>
  <c r="U1981" i="14"/>
  <c r="V1981" i="14"/>
  <c r="W1981" i="14"/>
  <c r="X1981" i="14"/>
  <c r="I1982" i="14"/>
  <c r="J1982" i="14" s="1"/>
  <c r="L1982" i="14"/>
  <c r="M1982" i="14"/>
  <c r="AG1982" i="14" s="1"/>
  <c r="N1982" i="14"/>
  <c r="AH1982" i="14" s="1"/>
  <c r="U1982" i="14"/>
  <c r="V1982" i="14"/>
  <c r="W1982" i="14"/>
  <c r="X1982" i="14"/>
  <c r="I1983" i="14"/>
  <c r="L1983" i="14"/>
  <c r="M1983" i="14"/>
  <c r="AG1983" i="14" s="1"/>
  <c r="N1983" i="14"/>
  <c r="AH1983" i="14" s="1"/>
  <c r="U1983" i="14"/>
  <c r="V1983" i="14"/>
  <c r="W1983" i="14"/>
  <c r="X1983" i="14"/>
  <c r="I1984" i="14"/>
  <c r="J1984" i="14" s="1"/>
  <c r="L1984" i="14"/>
  <c r="M1984" i="14"/>
  <c r="AG1984" i="14" s="1"/>
  <c r="N1984" i="14"/>
  <c r="AH1984" i="14" s="1"/>
  <c r="U1984" i="14"/>
  <c r="V1984" i="14"/>
  <c r="W1984" i="14"/>
  <c r="X1984" i="14"/>
  <c r="I1985" i="14"/>
  <c r="L1985" i="14"/>
  <c r="M1985" i="14"/>
  <c r="AG1985" i="14" s="1"/>
  <c r="N1985" i="14"/>
  <c r="AH1985" i="14" s="1"/>
  <c r="U1985" i="14"/>
  <c r="V1985" i="14"/>
  <c r="W1985" i="14"/>
  <c r="X1985" i="14"/>
  <c r="I1986" i="14"/>
  <c r="L1986" i="14"/>
  <c r="M1986" i="14"/>
  <c r="AG1986" i="14" s="1"/>
  <c r="N1986" i="14"/>
  <c r="AH1986" i="14" s="1"/>
  <c r="U1986" i="14"/>
  <c r="V1986" i="14"/>
  <c r="W1986" i="14"/>
  <c r="X1986" i="14"/>
  <c r="I1987" i="14"/>
  <c r="L1987" i="14"/>
  <c r="M1987" i="14"/>
  <c r="AG1987" i="14" s="1"/>
  <c r="N1987" i="14"/>
  <c r="AH1987" i="14" s="1"/>
  <c r="U1987" i="14"/>
  <c r="V1987" i="14"/>
  <c r="W1987" i="14"/>
  <c r="X1987" i="14"/>
  <c r="I1988" i="14"/>
  <c r="J1988" i="14" s="1"/>
  <c r="L1988" i="14"/>
  <c r="M1988" i="14"/>
  <c r="AG1988" i="14" s="1"/>
  <c r="N1988" i="14"/>
  <c r="AH1988" i="14" s="1"/>
  <c r="U1988" i="14"/>
  <c r="V1988" i="14"/>
  <c r="W1988" i="14"/>
  <c r="X1988" i="14"/>
  <c r="I1989" i="14"/>
  <c r="L1989" i="14"/>
  <c r="M1989" i="14"/>
  <c r="AG1989" i="14" s="1"/>
  <c r="N1989" i="14"/>
  <c r="AH1989" i="14" s="1"/>
  <c r="U1989" i="14"/>
  <c r="V1989" i="14"/>
  <c r="W1989" i="14"/>
  <c r="X1989" i="14"/>
  <c r="I1990" i="14"/>
  <c r="J1990" i="14" s="1"/>
  <c r="L1990" i="14"/>
  <c r="M1990" i="14"/>
  <c r="AG1990" i="14" s="1"/>
  <c r="N1990" i="14"/>
  <c r="AH1990" i="14" s="1"/>
  <c r="U1990" i="14"/>
  <c r="V1990" i="14"/>
  <c r="W1990" i="14"/>
  <c r="X1990" i="14"/>
  <c r="I1991" i="14"/>
  <c r="L1991" i="14"/>
  <c r="M1991" i="14"/>
  <c r="AG1991" i="14" s="1"/>
  <c r="N1991" i="14"/>
  <c r="AH1991" i="14" s="1"/>
  <c r="U1991" i="14"/>
  <c r="V1991" i="14"/>
  <c r="W1991" i="14"/>
  <c r="X1991" i="14"/>
  <c r="I1992" i="14"/>
  <c r="J1992" i="14" s="1"/>
  <c r="L1992" i="14"/>
  <c r="M1992" i="14"/>
  <c r="AG1992" i="14" s="1"/>
  <c r="N1992" i="14"/>
  <c r="AH1992" i="14" s="1"/>
  <c r="U1992" i="14"/>
  <c r="V1992" i="14"/>
  <c r="W1992" i="14"/>
  <c r="X1992" i="14"/>
  <c r="I1993" i="14"/>
  <c r="K1993" i="14" s="1"/>
  <c r="L1993" i="14"/>
  <c r="M1993" i="14"/>
  <c r="AG1993" i="14" s="1"/>
  <c r="N1993" i="14"/>
  <c r="AH1993" i="14" s="1"/>
  <c r="U1993" i="14"/>
  <c r="V1993" i="14"/>
  <c r="W1993" i="14"/>
  <c r="X1993" i="14"/>
  <c r="I1994" i="14"/>
  <c r="J1994" i="14" s="1"/>
  <c r="L1994" i="14"/>
  <c r="M1994" i="14"/>
  <c r="AG1994" i="14" s="1"/>
  <c r="N1994" i="14"/>
  <c r="AH1994" i="14" s="1"/>
  <c r="U1994" i="14"/>
  <c r="V1994" i="14"/>
  <c r="W1994" i="14"/>
  <c r="X1994" i="14"/>
  <c r="I1995" i="14"/>
  <c r="L1995" i="14"/>
  <c r="M1995" i="14"/>
  <c r="AG1995" i="14" s="1"/>
  <c r="N1995" i="14"/>
  <c r="AH1995" i="14" s="1"/>
  <c r="U1995" i="14"/>
  <c r="V1995" i="14"/>
  <c r="W1995" i="14"/>
  <c r="X1995" i="14"/>
  <c r="I1996" i="14"/>
  <c r="J1996" i="14" s="1"/>
  <c r="L1996" i="14"/>
  <c r="M1996" i="14"/>
  <c r="AG1996" i="14" s="1"/>
  <c r="N1996" i="14"/>
  <c r="AH1996" i="14" s="1"/>
  <c r="U1996" i="14"/>
  <c r="V1996" i="14"/>
  <c r="W1996" i="14"/>
  <c r="X1996" i="14"/>
  <c r="I1997" i="14"/>
  <c r="L1997" i="14"/>
  <c r="M1997" i="14"/>
  <c r="AG1997" i="14" s="1"/>
  <c r="N1997" i="14"/>
  <c r="AH1997" i="14" s="1"/>
  <c r="U1997" i="14"/>
  <c r="V1997" i="14"/>
  <c r="W1997" i="14"/>
  <c r="X1997" i="14"/>
  <c r="I1998" i="14"/>
  <c r="L1998" i="14"/>
  <c r="M1998" i="14"/>
  <c r="AG1998" i="14" s="1"/>
  <c r="N1998" i="14"/>
  <c r="AH1998" i="14" s="1"/>
  <c r="U1998" i="14"/>
  <c r="V1998" i="14"/>
  <c r="W1998" i="14"/>
  <c r="X1998" i="14"/>
  <c r="I1999" i="14"/>
  <c r="K1999" i="14" s="1"/>
  <c r="L1999" i="14"/>
  <c r="M1999" i="14"/>
  <c r="AG1999" i="14" s="1"/>
  <c r="N1999" i="14"/>
  <c r="AH1999" i="14" s="1"/>
  <c r="U1999" i="14"/>
  <c r="V1999" i="14"/>
  <c r="W1999" i="14"/>
  <c r="X1999" i="14"/>
  <c r="I2000" i="14"/>
  <c r="J2000" i="14" s="1"/>
  <c r="L2000" i="14"/>
  <c r="M2000" i="14"/>
  <c r="AG2000" i="14" s="1"/>
  <c r="N2000" i="14"/>
  <c r="AH2000" i="14" s="1"/>
  <c r="U2000" i="14"/>
  <c r="V2000" i="14"/>
  <c r="W2000" i="14"/>
  <c r="X2000" i="14"/>
  <c r="I2001" i="14"/>
  <c r="L2001" i="14"/>
  <c r="M2001" i="14"/>
  <c r="AG2001" i="14" s="1"/>
  <c r="N2001" i="14"/>
  <c r="AH2001" i="14" s="1"/>
  <c r="U2001" i="14"/>
  <c r="V2001" i="14"/>
  <c r="W2001" i="14"/>
  <c r="X2001" i="14"/>
  <c r="I2002" i="14"/>
  <c r="L2002" i="14"/>
  <c r="M2002" i="14"/>
  <c r="AG2002" i="14" s="1"/>
  <c r="N2002" i="14"/>
  <c r="AH2002" i="14" s="1"/>
  <c r="U2002" i="14"/>
  <c r="V2002" i="14"/>
  <c r="W2002" i="14"/>
  <c r="X2002" i="14"/>
  <c r="I2003" i="14"/>
  <c r="L2003" i="14"/>
  <c r="M2003" i="14"/>
  <c r="AG2003" i="14" s="1"/>
  <c r="N2003" i="14"/>
  <c r="AH2003" i="14" s="1"/>
  <c r="U2003" i="14"/>
  <c r="V2003" i="14"/>
  <c r="W2003" i="14"/>
  <c r="X2003" i="14"/>
  <c r="I2004" i="14"/>
  <c r="J2004" i="14" s="1"/>
  <c r="L2004" i="14"/>
  <c r="M2004" i="14"/>
  <c r="AG2004" i="14" s="1"/>
  <c r="N2004" i="14"/>
  <c r="AH2004" i="14" s="1"/>
  <c r="U2004" i="14"/>
  <c r="V2004" i="14"/>
  <c r="W2004" i="14"/>
  <c r="X2004" i="14"/>
  <c r="I2005" i="14"/>
  <c r="L2005" i="14"/>
  <c r="M2005" i="14"/>
  <c r="AG2005" i="14" s="1"/>
  <c r="N2005" i="14"/>
  <c r="AH2005" i="14" s="1"/>
  <c r="U2005" i="14"/>
  <c r="V2005" i="14"/>
  <c r="W2005" i="14"/>
  <c r="X2005" i="14"/>
  <c r="I2006" i="14"/>
  <c r="J2006" i="14" s="1"/>
  <c r="L2006" i="14"/>
  <c r="M2006" i="14"/>
  <c r="AG2006" i="14" s="1"/>
  <c r="N2006" i="14"/>
  <c r="AH2006" i="14" s="1"/>
  <c r="U2006" i="14"/>
  <c r="V2006" i="14"/>
  <c r="W2006" i="14"/>
  <c r="X2006" i="14"/>
  <c r="I2007" i="14"/>
  <c r="K2007" i="14" s="1"/>
  <c r="L2007" i="14"/>
  <c r="M2007" i="14"/>
  <c r="AG2007" i="14" s="1"/>
  <c r="N2007" i="14"/>
  <c r="AH2007" i="14" s="1"/>
  <c r="U2007" i="14"/>
  <c r="V2007" i="14"/>
  <c r="W2007" i="14"/>
  <c r="X2007" i="14"/>
  <c r="I2008" i="14"/>
  <c r="L2008" i="14"/>
  <c r="M2008" i="14"/>
  <c r="AG2008" i="14" s="1"/>
  <c r="N2008" i="14"/>
  <c r="AH2008" i="14" s="1"/>
  <c r="U2008" i="14"/>
  <c r="V2008" i="14"/>
  <c r="W2008" i="14"/>
  <c r="X2008" i="14"/>
  <c r="I2009" i="14"/>
  <c r="L2009" i="14"/>
  <c r="M2009" i="14"/>
  <c r="AG2009" i="14" s="1"/>
  <c r="N2009" i="14"/>
  <c r="AH2009" i="14" s="1"/>
  <c r="U2009" i="14"/>
  <c r="V2009" i="14"/>
  <c r="W2009" i="14"/>
  <c r="X2009" i="14"/>
  <c r="I2010" i="14"/>
  <c r="J2010" i="14" s="1"/>
  <c r="L2010" i="14"/>
  <c r="M2010" i="14"/>
  <c r="AG2010" i="14" s="1"/>
  <c r="N2010" i="14"/>
  <c r="AH2010" i="14" s="1"/>
  <c r="U2010" i="14"/>
  <c r="V2010" i="14"/>
  <c r="W2010" i="14"/>
  <c r="X2010" i="14"/>
  <c r="I2011" i="14"/>
  <c r="L2011" i="14"/>
  <c r="M2011" i="14"/>
  <c r="AG2011" i="14" s="1"/>
  <c r="N2011" i="14"/>
  <c r="AH2011" i="14" s="1"/>
  <c r="U2011" i="14"/>
  <c r="V2011" i="14"/>
  <c r="W2011" i="14"/>
  <c r="X2011" i="14"/>
  <c r="I2012" i="14"/>
  <c r="J2012" i="14" s="1"/>
  <c r="L2012" i="14"/>
  <c r="M2012" i="14"/>
  <c r="AG2012" i="14" s="1"/>
  <c r="N2012" i="14"/>
  <c r="AH2012" i="14" s="1"/>
  <c r="U2012" i="14"/>
  <c r="V2012" i="14"/>
  <c r="W2012" i="14"/>
  <c r="X2012" i="14"/>
  <c r="I2013" i="14"/>
  <c r="L2013" i="14"/>
  <c r="M2013" i="14"/>
  <c r="AG2013" i="14" s="1"/>
  <c r="N2013" i="14"/>
  <c r="AH2013" i="14" s="1"/>
  <c r="U2013" i="14"/>
  <c r="V2013" i="14"/>
  <c r="W2013" i="14"/>
  <c r="X2013" i="14"/>
  <c r="I2014" i="14"/>
  <c r="J2014" i="14" s="1"/>
  <c r="L2014" i="14"/>
  <c r="M2014" i="14"/>
  <c r="AG2014" i="14" s="1"/>
  <c r="N2014" i="14"/>
  <c r="AH2014" i="14" s="1"/>
  <c r="U2014" i="14"/>
  <c r="V2014" i="14"/>
  <c r="W2014" i="14"/>
  <c r="X2014" i="14"/>
  <c r="I2015" i="14"/>
  <c r="K2015" i="14" s="1"/>
  <c r="L2015" i="14"/>
  <c r="M2015" i="14"/>
  <c r="AG2015" i="14" s="1"/>
  <c r="N2015" i="14"/>
  <c r="AH2015" i="14" s="1"/>
  <c r="U2015" i="14"/>
  <c r="V2015" i="14"/>
  <c r="W2015" i="14"/>
  <c r="X2015" i="14"/>
  <c r="I2016" i="14"/>
  <c r="L2016" i="14"/>
  <c r="M2016" i="14"/>
  <c r="AG2016" i="14" s="1"/>
  <c r="N2016" i="14"/>
  <c r="AH2016" i="14" s="1"/>
  <c r="U2016" i="14"/>
  <c r="V2016" i="14"/>
  <c r="W2016" i="14"/>
  <c r="X2016" i="14"/>
  <c r="I2017" i="14"/>
  <c r="L2017" i="14"/>
  <c r="M2017" i="14"/>
  <c r="AG2017" i="14" s="1"/>
  <c r="N2017" i="14"/>
  <c r="AH2017" i="14" s="1"/>
  <c r="U2017" i="14"/>
  <c r="V2017" i="14"/>
  <c r="W2017" i="14"/>
  <c r="X2017" i="14"/>
  <c r="I2018" i="14"/>
  <c r="L2018" i="14"/>
  <c r="M2018" i="14"/>
  <c r="AG2018" i="14" s="1"/>
  <c r="N2018" i="14"/>
  <c r="AH2018" i="14" s="1"/>
  <c r="U2018" i="14"/>
  <c r="V2018" i="14"/>
  <c r="W2018" i="14"/>
  <c r="X2018" i="14"/>
  <c r="I2019" i="14"/>
  <c r="K2019" i="14" s="1"/>
  <c r="L2019" i="14"/>
  <c r="M2019" i="14"/>
  <c r="AG2019" i="14" s="1"/>
  <c r="N2019" i="14"/>
  <c r="AH2019" i="14" s="1"/>
  <c r="U2019" i="14"/>
  <c r="V2019" i="14"/>
  <c r="W2019" i="14"/>
  <c r="X2019" i="14"/>
  <c r="I2020" i="14"/>
  <c r="L2020" i="14"/>
  <c r="M2020" i="14"/>
  <c r="AG2020" i="14" s="1"/>
  <c r="N2020" i="14"/>
  <c r="AH2020" i="14" s="1"/>
  <c r="U2020" i="14"/>
  <c r="V2020" i="14"/>
  <c r="W2020" i="14"/>
  <c r="X2020" i="14"/>
  <c r="I2021" i="14"/>
  <c r="L2021" i="14"/>
  <c r="M2021" i="14"/>
  <c r="AG2021" i="14" s="1"/>
  <c r="N2021" i="14"/>
  <c r="AH2021" i="14" s="1"/>
  <c r="U2021" i="14"/>
  <c r="V2021" i="14"/>
  <c r="W2021" i="14"/>
  <c r="X2021" i="14"/>
  <c r="I2022" i="14"/>
  <c r="L2022" i="14"/>
  <c r="M2022" i="14"/>
  <c r="AG2022" i="14" s="1"/>
  <c r="N2022" i="14"/>
  <c r="AH2022" i="14" s="1"/>
  <c r="U2022" i="14"/>
  <c r="V2022" i="14"/>
  <c r="W2022" i="14"/>
  <c r="X2022" i="14"/>
  <c r="I2023" i="14"/>
  <c r="L2023" i="14"/>
  <c r="M2023" i="14"/>
  <c r="AG2023" i="14" s="1"/>
  <c r="N2023" i="14"/>
  <c r="AH2023" i="14" s="1"/>
  <c r="U2023" i="14"/>
  <c r="V2023" i="14"/>
  <c r="W2023" i="14"/>
  <c r="X2023" i="14"/>
  <c r="I2024" i="14"/>
  <c r="L2024" i="14"/>
  <c r="M2024" i="14"/>
  <c r="AG2024" i="14" s="1"/>
  <c r="N2024" i="14"/>
  <c r="AH2024" i="14" s="1"/>
  <c r="U2024" i="14"/>
  <c r="V2024" i="14"/>
  <c r="W2024" i="14"/>
  <c r="X2024" i="14"/>
  <c r="I2025" i="14"/>
  <c r="L2025" i="14"/>
  <c r="M2025" i="14"/>
  <c r="AG2025" i="14" s="1"/>
  <c r="N2025" i="14"/>
  <c r="AH2025" i="14" s="1"/>
  <c r="U2025" i="14"/>
  <c r="V2025" i="14"/>
  <c r="W2025" i="14"/>
  <c r="X2025" i="14"/>
  <c r="I2026" i="14"/>
  <c r="J2026" i="14" s="1"/>
  <c r="L2026" i="14"/>
  <c r="M2026" i="14"/>
  <c r="AG2026" i="14" s="1"/>
  <c r="N2026" i="14"/>
  <c r="AH2026" i="14" s="1"/>
  <c r="U2026" i="14"/>
  <c r="V2026" i="14"/>
  <c r="W2026" i="14"/>
  <c r="X2026" i="14"/>
  <c r="I2027" i="14"/>
  <c r="K2027" i="14" s="1"/>
  <c r="L2027" i="14"/>
  <c r="M2027" i="14"/>
  <c r="AG2027" i="14" s="1"/>
  <c r="N2027" i="14"/>
  <c r="AH2027" i="14" s="1"/>
  <c r="U2027" i="14"/>
  <c r="V2027" i="14"/>
  <c r="W2027" i="14"/>
  <c r="X2027" i="14"/>
  <c r="I2028" i="14"/>
  <c r="L2028" i="14"/>
  <c r="M2028" i="14"/>
  <c r="AG2028" i="14" s="1"/>
  <c r="N2028" i="14"/>
  <c r="AH2028" i="14" s="1"/>
  <c r="U2028" i="14"/>
  <c r="V2028" i="14"/>
  <c r="W2028" i="14"/>
  <c r="X2028" i="14"/>
  <c r="I2029" i="14"/>
  <c r="L2029" i="14"/>
  <c r="M2029" i="14"/>
  <c r="AG2029" i="14" s="1"/>
  <c r="N2029" i="14"/>
  <c r="AH2029" i="14" s="1"/>
  <c r="U2029" i="14"/>
  <c r="V2029" i="14"/>
  <c r="W2029" i="14"/>
  <c r="X2029" i="14"/>
  <c r="I2030" i="14"/>
  <c r="L2030" i="14"/>
  <c r="M2030" i="14"/>
  <c r="AG2030" i="14" s="1"/>
  <c r="N2030" i="14"/>
  <c r="AH2030" i="14" s="1"/>
  <c r="U2030" i="14"/>
  <c r="V2030" i="14"/>
  <c r="W2030" i="14"/>
  <c r="X2030" i="14"/>
  <c r="I2031" i="14"/>
  <c r="L2031" i="14"/>
  <c r="M2031" i="14"/>
  <c r="AG2031" i="14" s="1"/>
  <c r="N2031" i="14"/>
  <c r="AH2031" i="14" s="1"/>
  <c r="U2031" i="14"/>
  <c r="V2031" i="14"/>
  <c r="W2031" i="14"/>
  <c r="X2031" i="14"/>
  <c r="I2032" i="14"/>
  <c r="J2032" i="14" s="1"/>
  <c r="L2032" i="14"/>
  <c r="M2032" i="14"/>
  <c r="AG2032" i="14" s="1"/>
  <c r="N2032" i="14"/>
  <c r="AH2032" i="14" s="1"/>
  <c r="U2032" i="14"/>
  <c r="V2032" i="14"/>
  <c r="W2032" i="14"/>
  <c r="X2032" i="14"/>
  <c r="I2033" i="14"/>
  <c r="J2033" i="14" s="1"/>
  <c r="L2033" i="14"/>
  <c r="M2033" i="14"/>
  <c r="AG2033" i="14" s="1"/>
  <c r="N2033" i="14"/>
  <c r="AH2033" i="14" s="1"/>
  <c r="U2033" i="14"/>
  <c r="V2033" i="14"/>
  <c r="W2033" i="14"/>
  <c r="X2033" i="14"/>
  <c r="I2034" i="14"/>
  <c r="L2034" i="14"/>
  <c r="M2034" i="14"/>
  <c r="AG2034" i="14" s="1"/>
  <c r="N2034" i="14"/>
  <c r="AH2034" i="14" s="1"/>
  <c r="U2034" i="14"/>
  <c r="V2034" i="14"/>
  <c r="W2034" i="14"/>
  <c r="X2034" i="14"/>
  <c r="I2035" i="14"/>
  <c r="K2035" i="14" s="1"/>
  <c r="L2035" i="14"/>
  <c r="M2035" i="14"/>
  <c r="AG2035" i="14" s="1"/>
  <c r="N2035" i="14"/>
  <c r="AH2035" i="14" s="1"/>
  <c r="U2035" i="14"/>
  <c r="V2035" i="14"/>
  <c r="W2035" i="14"/>
  <c r="X2035" i="14"/>
  <c r="I2036" i="14"/>
  <c r="L2036" i="14"/>
  <c r="M2036" i="14"/>
  <c r="AG2036" i="14" s="1"/>
  <c r="N2036" i="14"/>
  <c r="AH2036" i="14" s="1"/>
  <c r="U2036" i="14"/>
  <c r="V2036" i="14"/>
  <c r="W2036" i="14"/>
  <c r="X2036" i="14"/>
  <c r="I2037" i="14"/>
  <c r="L2037" i="14"/>
  <c r="M2037" i="14"/>
  <c r="AG2037" i="14" s="1"/>
  <c r="N2037" i="14"/>
  <c r="AH2037" i="14" s="1"/>
  <c r="U2037" i="14"/>
  <c r="V2037" i="14"/>
  <c r="W2037" i="14"/>
  <c r="X2037" i="14"/>
  <c r="I2038" i="14"/>
  <c r="J2038" i="14" s="1"/>
  <c r="L2038" i="14"/>
  <c r="M2038" i="14"/>
  <c r="AG2038" i="14" s="1"/>
  <c r="N2038" i="14"/>
  <c r="AH2038" i="14" s="1"/>
  <c r="U2038" i="14"/>
  <c r="V2038" i="14"/>
  <c r="W2038" i="14"/>
  <c r="X2038" i="14"/>
  <c r="I2039" i="14"/>
  <c r="L2039" i="14"/>
  <c r="M2039" i="14"/>
  <c r="AG2039" i="14" s="1"/>
  <c r="N2039" i="14"/>
  <c r="AH2039" i="14" s="1"/>
  <c r="U2039" i="14"/>
  <c r="V2039" i="14"/>
  <c r="W2039" i="14"/>
  <c r="X2039" i="14"/>
  <c r="I2040" i="14"/>
  <c r="L2040" i="14"/>
  <c r="M2040" i="14"/>
  <c r="AG2040" i="14" s="1"/>
  <c r="N2040" i="14"/>
  <c r="AH2040" i="14" s="1"/>
  <c r="U2040" i="14"/>
  <c r="V2040" i="14"/>
  <c r="W2040" i="14"/>
  <c r="X2040" i="14"/>
  <c r="I2041" i="14"/>
  <c r="L2041" i="14"/>
  <c r="M2041" i="14"/>
  <c r="AG2041" i="14" s="1"/>
  <c r="N2041" i="14"/>
  <c r="AH2041" i="14" s="1"/>
  <c r="U2041" i="14"/>
  <c r="V2041" i="14"/>
  <c r="W2041" i="14"/>
  <c r="X2041" i="14"/>
  <c r="I2042" i="14"/>
  <c r="J2042" i="14" s="1"/>
  <c r="L2042" i="14"/>
  <c r="M2042" i="14"/>
  <c r="AG2042" i="14" s="1"/>
  <c r="N2042" i="14"/>
  <c r="AH2042" i="14" s="1"/>
  <c r="U2042" i="14"/>
  <c r="V2042" i="14"/>
  <c r="W2042" i="14"/>
  <c r="X2042" i="14"/>
  <c r="I2043" i="14"/>
  <c r="L2043" i="14"/>
  <c r="M2043" i="14"/>
  <c r="AG2043" i="14" s="1"/>
  <c r="N2043" i="14"/>
  <c r="AH2043" i="14" s="1"/>
  <c r="U2043" i="14"/>
  <c r="V2043" i="14"/>
  <c r="W2043" i="14"/>
  <c r="X2043" i="14"/>
  <c r="I2044" i="14"/>
  <c r="L2044" i="14"/>
  <c r="M2044" i="14"/>
  <c r="AG2044" i="14" s="1"/>
  <c r="N2044" i="14"/>
  <c r="AH2044" i="14" s="1"/>
  <c r="U2044" i="14"/>
  <c r="V2044" i="14"/>
  <c r="W2044" i="14"/>
  <c r="X2044" i="14"/>
  <c r="I2045" i="14"/>
  <c r="K2045" i="14" s="1"/>
  <c r="L2045" i="14"/>
  <c r="M2045" i="14"/>
  <c r="AG2045" i="14" s="1"/>
  <c r="N2045" i="14"/>
  <c r="AH2045" i="14" s="1"/>
  <c r="U2045" i="14"/>
  <c r="V2045" i="14"/>
  <c r="W2045" i="14"/>
  <c r="X2045" i="14"/>
  <c r="I2046" i="14"/>
  <c r="J2046" i="14" s="1"/>
  <c r="L2046" i="14"/>
  <c r="M2046" i="14"/>
  <c r="AG2046" i="14" s="1"/>
  <c r="N2046" i="14"/>
  <c r="AH2046" i="14" s="1"/>
  <c r="U2046" i="14"/>
  <c r="V2046" i="14"/>
  <c r="W2046" i="14"/>
  <c r="X2046" i="14"/>
  <c r="I2047" i="14"/>
  <c r="L2047" i="14"/>
  <c r="M2047" i="14"/>
  <c r="AG2047" i="14" s="1"/>
  <c r="N2047" i="14"/>
  <c r="AH2047" i="14" s="1"/>
  <c r="U2047" i="14"/>
  <c r="V2047" i="14"/>
  <c r="W2047" i="14"/>
  <c r="X2047" i="14"/>
  <c r="I2048" i="14"/>
  <c r="J2048" i="14" s="1"/>
  <c r="L2048" i="14"/>
  <c r="M2048" i="14"/>
  <c r="AG2048" i="14" s="1"/>
  <c r="N2048" i="14"/>
  <c r="AH2048" i="14" s="1"/>
  <c r="U2048" i="14"/>
  <c r="V2048" i="14"/>
  <c r="W2048" i="14"/>
  <c r="X2048" i="14"/>
  <c r="I2049" i="14"/>
  <c r="J2049" i="14" s="1"/>
  <c r="L2049" i="14"/>
  <c r="M2049" i="14"/>
  <c r="AG2049" i="14" s="1"/>
  <c r="N2049" i="14"/>
  <c r="AH2049" i="14" s="1"/>
  <c r="U2049" i="14"/>
  <c r="V2049" i="14"/>
  <c r="W2049" i="14"/>
  <c r="X2049" i="14"/>
  <c r="I2050" i="14"/>
  <c r="J2050" i="14" s="1"/>
  <c r="L2050" i="14"/>
  <c r="M2050" i="14"/>
  <c r="AG2050" i="14" s="1"/>
  <c r="N2050" i="14"/>
  <c r="AH2050" i="14" s="1"/>
  <c r="U2050" i="14"/>
  <c r="V2050" i="14"/>
  <c r="W2050" i="14"/>
  <c r="X2050" i="14"/>
  <c r="I2051" i="14"/>
  <c r="L2051" i="14"/>
  <c r="M2051" i="14"/>
  <c r="AG2051" i="14" s="1"/>
  <c r="N2051" i="14"/>
  <c r="AH2051" i="14" s="1"/>
  <c r="U2051" i="14"/>
  <c r="V2051" i="14"/>
  <c r="W2051" i="14"/>
  <c r="X2051" i="14"/>
  <c r="I2052" i="14"/>
  <c r="L2052" i="14"/>
  <c r="M2052" i="14"/>
  <c r="AG2052" i="14" s="1"/>
  <c r="N2052" i="14"/>
  <c r="AH2052" i="14" s="1"/>
  <c r="U2052" i="14"/>
  <c r="V2052" i="14"/>
  <c r="W2052" i="14"/>
  <c r="X2052" i="14"/>
  <c r="I2053" i="14"/>
  <c r="J2053" i="14" s="1"/>
  <c r="L2053" i="14"/>
  <c r="M2053" i="14"/>
  <c r="AG2053" i="14" s="1"/>
  <c r="N2053" i="14"/>
  <c r="AH2053" i="14" s="1"/>
  <c r="U2053" i="14"/>
  <c r="V2053" i="14"/>
  <c r="W2053" i="14"/>
  <c r="X2053" i="14"/>
  <c r="I2054" i="14"/>
  <c r="L2054" i="14"/>
  <c r="M2054" i="14"/>
  <c r="AG2054" i="14" s="1"/>
  <c r="N2054" i="14"/>
  <c r="AH2054" i="14" s="1"/>
  <c r="U2054" i="14"/>
  <c r="V2054" i="14"/>
  <c r="W2054" i="14"/>
  <c r="X2054" i="14"/>
  <c r="I2055" i="14"/>
  <c r="L2055" i="14"/>
  <c r="M2055" i="14"/>
  <c r="AG2055" i="14" s="1"/>
  <c r="N2055" i="14"/>
  <c r="AH2055" i="14" s="1"/>
  <c r="U2055" i="14"/>
  <c r="V2055" i="14"/>
  <c r="W2055" i="14"/>
  <c r="X2055" i="14"/>
  <c r="I2056" i="14"/>
  <c r="L2056" i="14"/>
  <c r="M2056" i="14"/>
  <c r="AG2056" i="14" s="1"/>
  <c r="N2056" i="14"/>
  <c r="AH2056" i="14" s="1"/>
  <c r="U2056" i="14"/>
  <c r="V2056" i="14"/>
  <c r="W2056" i="14"/>
  <c r="X2056" i="14"/>
  <c r="I2057" i="14"/>
  <c r="J2057" i="14" s="1"/>
  <c r="L2057" i="14"/>
  <c r="M2057" i="14"/>
  <c r="AG2057" i="14" s="1"/>
  <c r="N2057" i="14"/>
  <c r="AH2057" i="14" s="1"/>
  <c r="U2057" i="14"/>
  <c r="V2057" i="14"/>
  <c r="W2057" i="14"/>
  <c r="X2057" i="14"/>
  <c r="I2058" i="14"/>
  <c r="L2058" i="14"/>
  <c r="M2058" i="14"/>
  <c r="AG2058" i="14" s="1"/>
  <c r="N2058" i="14"/>
  <c r="AH2058" i="14" s="1"/>
  <c r="U2058" i="14"/>
  <c r="V2058" i="14"/>
  <c r="W2058" i="14"/>
  <c r="X2058" i="14"/>
  <c r="I2059" i="14"/>
  <c r="L2059" i="14"/>
  <c r="M2059" i="14"/>
  <c r="AG2059" i="14" s="1"/>
  <c r="N2059" i="14"/>
  <c r="AH2059" i="14" s="1"/>
  <c r="U2059" i="14"/>
  <c r="V2059" i="14"/>
  <c r="W2059" i="14"/>
  <c r="X2059" i="14"/>
  <c r="I2060" i="14"/>
  <c r="J2060" i="14" s="1"/>
  <c r="L2060" i="14"/>
  <c r="M2060" i="14"/>
  <c r="AG2060" i="14" s="1"/>
  <c r="N2060" i="14"/>
  <c r="AH2060" i="14" s="1"/>
  <c r="U2060" i="14"/>
  <c r="V2060" i="14"/>
  <c r="W2060" i="14"/>
  <c r="X2060" i="14"/>
  <c r="I2061" i="14"/>
  <c r="J2061" i="14" s="1"/>
  <c r="L2061" i="14"/>
  <c r="M2061" i="14"/>
  <c r="AG2061" i="14" s="1"/>
  <c r="N2061" i="14"/>
  <c r="AH2061" i="14" s="1"/>
  <c r="U2061" i="14"/>
  <c r="V2061" i="14"/>
  <c r="W2061" i="14"/>
  <c r="X2061" i="14"/>
  <c r="I2062" i="14"/>
  <c r="L2062" i="14"/>
  <c r="M2062" i="14"/>
  <c r="AG2062" i="14" s="1"/>
  <c r="N2062" i="14"/>
  <c r="AH2062" i="14" s="1"/>
  <c r="U2062" i="14"/>
  <c r="V2062" i="14"/>
  <c r="W2062" i="14"/>
  <c r="X2062" i="14"/>
  <c r="I2063" i="14"/>
  <c r="L2063" i="14"/>
  <c r="M2063" i="14"/>
  <c r="AG2063" i="14" s="1"/>
  <c r="N2063" i="14"/>
  <c r="AH2063" i="14" s="1"/>
  <c r="U2063" i="14"/>
  <c r="V2063" i="14"/>
  <c r="W2063" i="14"/>
  <c r="X2063" i="14"/>
  <c r="I2064" i="14"/>
  <c r="L2064" i="14"/>
  <c r="M2064" i="14"/>
  <c r="AG2064" i="14" s="1"/>
  <c r="N2064" i="14"/>
  <c r="AH2064" i="14" s="1"/>
  <c r="U2064" i="14"/>
  <c r="V2064" i="14"/>
  <c r="W2064" i="14"/>
  <c r="X2064" i="14"/>
  <c r="I2065" i="14"/>
  <c r="L2065" i="14"/>
  <c r="M2065" i="14"/>
  <c r="AG2065" i="14" s="1"/>
  <c r="N2065" i="14"/>
  <c r="AH2065" i="14" s="1"/>
  <c r="U2065" i="14"/>
  <c r="V2065" i="14"/>
  <c r="W2065" i="14"/>
  <c r="X2065" i="14"/>
  <c r="I2066" i="14"/>
  <c r="J2066" i="14" s="1"/>
  <c r="L2066" i="14"/>
  <c r="M2066" i="14"/>
  <c r="AG2066" i="14" s="1"/>
  <c r="N2066" i="14"/>
  <c r="AH2066" i="14" s="1"/>
  <c r="U2066" i="14"/>
  <c r="V2066" i="14"/>
  <c r="W2066" i="14"/>
  <c r="X2066" i="14"/>
  <c r="I2067" i="14"/>
  <c r="L2067" i="14"/>
  <c r="M2067" i="14"/>
  <c r="AG2067" i="14" s="1"/>
  <c r="N2067" i="14"/>
  <c r="AH2067" i="14" s="1"/>
  <c r="U2067" i="14"/>
  <c r="V2067" i="14"/>
  <c r="W2067" i="14"/>
  <c r="X2067" i="14"/>
  <c r="I2068" i="14"/>
  <c r="L2068" i="14"/>
  <c r="M2068" i="14"/>
  <c r="AG2068" i="14" s="1"/>
  <c r="N2068" i="14"/>
  <c r="AH2068" i="14" s="1"/>
  <c r="U2068" i="14"/>
  <c r="V2068" i="14"/>
  <c r="W2068" i="14"/>
  <c r="X2068" i="14"/>
  <c r="I2069" i="14"/>
  <c r="L2069" i="14"/>
  <c r="M2069" i="14"/>
  <c r="AG2069" i="14" s="1"/>
  <c r="N2069" i="14"/>
  <c r="AH2069" i="14" s="1"/>
  <c r="U2069" i="14"/>
  <c r="V2069" i="14"/>
  <c r="W2069" i="14"/>
  <c r="X2069" i="14"/>
  <c r="I2070" i="14"/>
  <c r="L2070" i="14"/>
  <c r="M2070" i="14"/>
  <c r="AG2070" i="14" s="1"/>
  <c r="N2070" i="14"/>
  <c r="AH2070" i="14" s="1"/>
  <c r="U2070" i="14"/>
  <c r="V2070" i="14"/>
  <c r="W2070" i="14"/>
  <c r="X2070" i="14"/>
  <c r="I2071" i="14"/>
  <c r="L2071" i="14"/>
  <c r="M2071" i="14"/>
  <c r="AG2071" i="14" s="1"/>
  <c r="N2071" i="14"/>
  <c r="AH2071" i="14" s="1"/>
  <c r="U2071" i="14"/>
  <c r="V2071" i="14"/>
  <c r="W2071" i="14"/>
  <c r="X2071" i="14"/>
  <c r="I2072" i="14"/>
  <c r="L2072" i="14"/>
  <c r="M2072" i="14"/>
  <c r="AG2072" i="14" s="1"/>
  <c r="N2072" i="14"/>
  <c r="AH2072" i="14" s="1"/>
  <c r="U2072" i="14"/>
  <c r="V2072" i="14"/>
  <c r="W2072" i="14"/>
  <c r="X2072" i="14"/>
  <c r="I2073" i="14"/>
  <c r="L2073" i="14"/>
  <c r="M2073" i="14"/>
  <c r="AG2073" i="14" s="1"/>
  <c r="N2073" i="14"/>
  <c r="AH2073" i="14" s="1"/>
  <c r="U2073" i="14"/>
  <c r="V2073" i="14"/>
  <c r="W2073" i="14"/>
  <c r="X2073" i="14"/>
  <c r="I2074" i="14"/>
  <c r="J2074" i="14" s="1"/>
  <c r="L2074" i="14"/>
  <c r="M2074" i="14"/>
  <c r="AG2074" i="14" s="1"/>
  <c r="N2074" i="14"/>
  <c r="AH2074" i="14" s="1"/>
  <c r="U2074" i="14"/>
  <c r="V2074" i="14"/>
  <c r="W2074" i="14"/>
  <c r="X2074" i="14"/>
  <c r="I2075" i="14"/>
  <c r="L2075" i="14"/>
  <c r="M2075" i="14"/>
  <c r="AG2075" i="14" s="1"/>
  <c r="N2075" i="14"/>
  <c r="AH2075" i="14" s="1"/>
  <c r="U2075" i="14"/>
  <c r="V2075" i="14"/>
  <c r="W2075" i="14"/>
  <c r="X2075" i="14"/>
  <c r="I2076" i="14"/>
  <c r="J2076" i="14" s="1"/>
  <c r="L2076" i="14"/>
  <c r="M2076" i="14"/>
  <c r="AG2076" i="14" s="1"/>
  <c r="N2076" i="14"/>
  <c r="AH2076" i="14" s="1"/>
  <c r="U2076" i="14"/>
  <c r="V2076" i="14"/>
  <c r="W2076" i="14"/>
  <c r="X2076" i="14"/>
  <c r="I2077" i="14"/>
  <c r="J2077" i="14" s="1"/>
  <c r="L2077" i="14"/>
  <c r="M2077" i="14"/>
  <c r="AG2077" i="14" s="1"/>
  <c r="N2077" i="14"/>
  <c r="AH2077" i="14" s="1"/>
  <c r="U2077" i="14"/>
  <c r="V2077" i="14"/>
  <c r="W2077" i="14"/>
  <c r="X2077" i="14"/>
  <c r="I2078" i="14"/>
  <c r="J2078" i="14" s="1"/>
  <c r="L2078" i="14"/>
  <c r="M2078" i="14"/>
  <c r="AG2078" i="14" s="1"/>
  <c r="N2078" i="14"/>
  <c r="AH2078" i="14" s="1"/>
  <c r="U2078" i="14"/>
  <c r="V2078" i="14"/>
  <c r="W2078" i="14"/>
  <c r="X2078" i="14"/>
  <c r="I2079" i="14"/>
  <c r="L2079" i="14"/>
  <c r="M2079" i="14"/>
  <c r="AG2079" i="14" s="1"/>
  <c r="N2079" i="14"/>
  <c r="AH2079" i="14" s="1"/>
  <c r="U2079" i="14"/>
  <c r="V2079" i="14"/>
  <c r="W2079" i="14"/>
  <c r="X2079" i="14"/>
  <c r="I2080" i="14"/>
  <c r="L2080" i="14"/>
  <c r="M2080" i="14"/>
  <c r="AG2080" i="14" s="1"/>
  <c r="N2080" i="14"/>
  <c r="AH2080" i="14" s="1"/>
  <c r="U2080" i="14"/>
  <c r="V2080" i="14"/>
  <c r="W2080" i="14"/>
  <c r="X2080" i="14"/>
  <c r="I2081" i="14"/>
  <c r="J2081" i="14" s="1"/>
  <c r="L2081" i="14"/>
  <c r="M2081" i="14"/>
  <c r="AG2081" i="14" s="1"/>
  <c r="N2081" i="14"/>
  <c r="AH2081" i="14" s="1"/>
  <c r="U2081" i="14"/>
  <c r="V2081" i="14"/>
  <c r="W2081" i="14"/>
  <c r="X2081" i="14"/>
  <c r="I2082" i="14"/>
  <c r="L2082" i="14"/>
  <c r="M2082" i="14"/>
  <c r="AG2082" i="14" s="1"/>
  <c r="N2082" i="14"/>
  <c r="AH2082" i="14" s="1"/>
  <c r="U2082" i="14"/>
  <c r="V2082" i="14"/>
  <c r="W2082" i="14"/>
  <c r="X2082" i="14"/>
  <c r="I2083" i="14"/>
  <c r="L2083" i="14"/>
  <c r="M2083" i="14"/>
  <c r="AG2083" i="14" s="1"/>
  <c r="N2083" i="14"/>
  <c r="AH2083" i="14" s="1"/>
  <c r="U2083" i="14"/>
  <c r="V2083" i="14"/>
  <c r="W2083" i="14"/>
  <c r="X2083" i="14"/>
  <c r="I2084" i="14"/>
  <c r="L2084" i="14"/>
  <c r="M2084" i="14"/>
  <c r="AG2084" i="14" s="1"/>
  <c r="N2084" i="14"/>
  <c r="AH2084" i="14" s="1"/>
  <c r="U2084" i="14"/>
  <c r="V2084" i="14"/>
  <c r="W2084" i="14"/>
  <c r="X2084" i="14"/>
  <c r="I2085" i="14"/>
  <c r="J2085" i="14" s="1"/>
  <c r="L2085" i="14"/>
  <c r="M2085" i="14"/>
  <c r="AG2085" i="14" s="1"/>
  <c r="N2085" i="14"/>
  <c r="AH2085" i="14" s="1"/>
  <c r="U2085" i="14"/>
  <c r="V2085" i="14"/>
  <c r="W2085" i="14"/>
  <c r="X2085" i="14"/>
  <c r="I2086" i="14"/>
  <c r="J2086" i="14" s="1"/>
  <c r="L2086" i="14"/>
  <c r="M2086" i="14"/>
  <c r="AG2086" i="14" s="1"/>
  <c r="N2086" i="14"/>
  <c r="AH2086" i="14" s="1"/>
  <c r="U2086" i="14"/>
  <c r="V2086" i="14"/>
  <c r="W2086" i="14"/>
  <c r="X2086" i="14"/>
  <c r="I2087" i="14"/>
  <c r="J2087" i="14" s="1"/>
  <c r="L2087" i="14"/>
  <c r="M2087" i="14"/>
  <c r="AG2087" i="14" s="1"/>
  <c r="N2087" i="14"/>
  <c r="AH2087" i="14" s="1"/>
  <c r="U2087" i="14"/>
  <c r="V2087" i="14"/>
  <c r="W2087" i="14"/>
  <c r="X2087" i="14"/>
  <c r="I2088" i="14"/>
  <c r="L2088" i="14"/>
  <c r="M2088" i="14"/>
  <c r="AG2088" i="14" s="1"/>
  <c r="N2088" i="14"/>
  <c r="AH2088" i="14" s="1"/>
  <c r="U2088" i="14"/>
  <c r="V2088" i="14"/>
  <c r="W2088" i="14"/>
  <c r="X2088" i="14"/>
  <c r="I2089" i="14"/>
  <c r="L2089" i="14"/>
  <c r="M2089" i="14"/>
  <c r="AG2089" i="14" s="1"/>
  <c r="N2089" i="14"/>
  <c r="AH2089" i="14" s="1"/>
  <c r="U2089" i="14"/>
  <c r="V2089" i="14"/>
  <c r="W2089" i="14"/>
  <c r="X2089" i="14"/>
  <c r="I2090" i="14"/>
  <c r="J2090" i="14" s="1"/>
  <c r="L2090" i="14"/>
  <c r="M2090" i="14"/>
  <c r="AG2090" i="14" s="1"/>
  <c r="N2090" i="14"/>
  <c r="AH2090" i="14" s="1"/>
  <c r="U2090" i="14"/>
  <c r="V2090" i="14"/>
  <c r="W2090" i="14"/>
  <c r="X2090" i="14"/>
  <c r="I2091" i="14"/>
  <c r="J2091" i="14" s="1"/>
  <c r="L2091" i="14"/>
  <c r="M2091" i="14"/>
  <c r="AG2091" i="14" s="1"/>
  <c r="N2091" i="14"/>
  <c r="AH2091" i="14" s="1"/>
  <c r="U2091" i="14"/>
  <c r="V2091" i="14"/>
  <c r="W2091" i="14"/>
  <c r="X2091" i="14"/>
  <c r="I2092" i="14"/>
  <c r="J2092" i="14" s="1"/>
  <c r="L2092" i="14"/>
  <c r="M2092" i="14"/>
  <c r="AG2092" i="14" s="1"/>
  <c r="N2092" i="14"/>
  <c r="AH2092" i="14" s="1"/>
  <c r="U2092" i="14"/>
  <c r="V2092" i="14"/>
  <c r="W2092" i="14"/>
  <c r="X2092" i="14"/>
  <c r="I2093" i="14"/>
  <c r="J2093" i="14" s="1"/>
  <c r="L2093" i="14"/>
  <c r="M2093" i="14"/>
  <c r="AG2093" i="14" s="1"/>
  <c r="N2093" i="14"/>
  <c r="AH2093" i="14" s="1"/>
  <c r="U2093" i="14"/>
  <c r="V2093" i="14"/>
  <c r="W2093" i="14"/>
  <c r="X2093" i="14"/>
  <c r="I2094" i="14"/>
  <c r="L2094" i="14"/>
  <c r="M2094" i="14"/>
  <c r="AG2094" i="14" s="1"/>
  <c r="N2094" i="14"/>
  <c r="AH2094" i="14" s="1"/>
  <c r="U2094" i="14"/>
  <c r="V2094" i="14"/>
  <c r="W2094" i="14"/>
  <c r="X2094" i="14"/>
  <c r="I2095" i="14"/>
  <c r="J2095" i="14" s="1"/>
  <c r="L2095" i="14"/>
  <c r="M2095" i="14"/>
  <c r="AG2095" i="14" s="1"/>
  <c r="N2095" i="14"/>
  <c r="AH2095" i="14" s="1"/>
  <c r="U2095" i="14"/>
  <c r="V2095" i="14"/>
  <c r="W2095" i="14"/>
  <c r="X2095" i="14"/>
  <c r="I2096" i="14"/>
  <c r="L2096" i="14"/>
  <c r="M2096" i="14"/>
  <c r="AG2096" i="14" s="1"/>
  <c r="N2096" i="14"/>
  <c r="AH2096" i="14" s="1"/>
  <c r="U2096" i="14"/>
  <c r="V2096" i="14"/>
  <c r="W2096" i="14"/>
  <c r="X2096" i="14"/>
  <c r="I2097" i="14"/>
  <c r="L2097" i="14"/>
  <c r="M2097" i="14"/>
  <c r="AG2097" i="14" s="1"/>
  <c r="N2097" i="14"/>
  <c r="AH2097" i="14" s="1"/>
  <c r="U2097" i="14"/>
  <c r="V2097" i="14"/>
  <c r="W2097" i="14"/>
  <c r="X2097" i="14"/>
  <c r="I2098" i="14"/>
  <c r="L2098" i="14"/>
  <c r="M2098" i="14"/>
  <c r="AG2098" i="14" s="1"/>
  <c r="N2098" i="14"/>
  <c r="AH2098" i="14" s="1"/>
  <c r="U2098" i="14"/>
  <c r="V2098" i="14"/>
  <c r="W2098" i="14"/>
  <c r="X2098" i="14"/>
  <c r="I2099" i="14"/>
  <c r="L2099" i="14"/>
  <c r="M2099" i="14"/>
  <c r="AG2099" i="14" s="1"/>
  <c r="N2099" i="14"/>
  <c r="AH2099" i="14" s="1"/>
  <c r="U2099" i="14"/>
  <c r="V2099" i="14"/>
  <c r="W2099" i="14"/>
  <c r="X2099" i="14"/>
  <c r="I2100" i="14"/>
  <c r="L2100" i="14"/>
  <c r="M2100" i="14"/>
  <c r="AG2100" i="14" s="1"/>
  <c r="N2100" i="14"/>
  <c r="AH2100" i="14" s="1"/>
  <c r="U2100" i="14"/>
  <c r="V2100" i="14"/>
  <c r="W2100" i="14"/>
  <c r="X2100" i="14"/>
  <c r="I2101" i="14"/>
  <c r="J2101" i="14" s="1"/>
  <c r="L2101" i="14"/>
  <c r="M2101" i="14"/>
  <c r="AG2101" i="14" s="1"/>
  <c r="N2101" i="14"/>
  <c r="AH2101" i="14" s="1"/>
  <c r="U2101" i="14"/>
  <c r="V2101" i="14"/>
  <c r="W2101" i="14"/>
  <c r="X2101" i="14"/>
  <c r="I2102" i="14"/>
  <c r="J2102" i="14" s="1"/>
  <c r="L2102" i="14"/>
  <c r="M2102" i="14"/>
  <c r="AG2102" i="14" s="1"/>
  <c r="N2102" i="14"/>
  <c r="AH2102" i="14" s="1"/>
  <c r="U2102" i="14"/>
  <c r="V2102" i="14"/>
  <c r="W2102" i="14"/>
  <c r="X2102" i="14"/>
  <c r="I2103" i="14"/>
  <c r="L2103" i="14"/>
  <c r="M2103" i="14"/>
  <c r="AG2103" i="14" s="1"/>
  <c r="N2103" i="14"/>
  <c r="AH2103" i="14" s="1"/>
  <c r="U2103" i="14"/>
  <c r="V2103" i="14"/>
  <c r="W2103" i="14"/>
  <c r="X2103" i="14"/>
  <c r="I2104" i="14"/>
  <c r="L2104" i="14"/>
  <c r="M2104" i="14"/>
  <c r="AG2104" i="14" s="1"/>
  <c r="N2104" i="14"/>
  <c r="AH2104" i="14" s="1"/>
  <c r="U2104" i="14"/>
  <c r="V2104" i="14"/>
  <c r="W2104" i="14"/>
  <c r="X2104" i="14"/>
  <c r="I2105" i="14"/>
  <c r="J2105" i="14" s="1"/>
  <c r="L2105" i="14"/>
  <c r="M2105" i="14"/>
  <c r="AG2105" i="14" s="1"/>
  <c r="N2105" i="14"/>
  <c r="AH2105" i="14" s="1"/>
  <c r="U2105" i="14"/>
  <c r="V2105" i="14"/>
  <c r="W2105" i="14"/>
  <c r="X2105" i="14"/>
  <c r="I2106" i="14"/>
  <c r="L2106" i="14"/>
  <c r="M2106" i="14"/>
  <c r="AG2106" i="14" s="1"/>
  <c r="N2106" i="14"/>
  <c r="AH2106" i="14" s="1"/>
  <c r="U2106" i="14"/>
  <c r="V2106" i="14"/>
  <c r="W2106" i="14"/>
  <c r="X2106" i="14"/>
  <c r="I2107" i="14"/>
  <c r="J2107" i="14" s="1"/>
  <c r="L2107" i="14"/>
  <c r="M2107" i="14"/>
  <c r="AG2107" i="14" s="1"/>
  <c r="N2107" i="14"/>
  <c r="AH2107" i="14" s="1"/>
  <c r="U2107" i="14"/>
  <c r="V2107" i="14"/>
  <c r="W2107" i="14"/>
  <c r="X2107" i="14"/>
  <c r="I2108" i="14"/>
  <c r="L2108" i="14"/>
  <c r="M2108" i="14"/>
  <c r="AG2108" i="14" s="1"/>
  <c r="N2108" i="14"/>
  <c r="AH2108" i="14" s="1"/>
  <c r="U2108" i="14"/>
  <c r="V2108" i="14"/>
  <c r="W2108" i="14"/>
  <c r="X2108" i="14"/>
  <c r="I2109" i="14"/>
  <c r="L2109" i="14"/>
  <c r="M2109" i="14"/>
  <c r="AG2109" i="14" s="1"/>
  <c r="N2109" i="14"/>
  <c r="AH2109" i="14" s="1"/>
  <c r="U2109" i="14"/>
  <c r="V2109" i="14"/>
  <c r="W2109" i="14"/>
  <c r="X2109" i="14"/>
  <c r="I2110" i="14"/>
  <c r="J2110" i="14" s="1"/>
  <c r="L2110" i="14"/>
  <c r="M2110" i="14"/>
  <c r="AG2110" i="14" s="1"/>
  <c r="N2110" i="14"/>
  <c r="AH2110" i="14" s="1"/>
  <c r="U2110" i="14"/>
  <c r="V2110" i="14"/>
  <c r="W2110" i="14"/>
  <c r="X2110" i="14"/>
  <c r="I2111" i="14"/>
  <c r="L2111" i="14"/>
  <c r="M2111" i="14"/>
  <c r="AG2111" i="14" s="1"/>
  <c r="N2111" i="14"/>
  <c r="AH2111" i="14" s="1"/>
  <c r="U2111" i="14"/>
  <c r="V2111" i="14"/>
  <c r="W2111" i="14"/>
  <c r="X2111" i="14"/>
  <c r="I2112" i="14"/>
  <c r="L2112" i="14"/>
  <c r="M2112" i="14"/>
  <c r="AG2112" i="14" s="1"/>
  <c r="N2112" i="14"/>
  <c r="AH2112" i="14" s="1"/>
  <c r="U2112" i="14"/>
  <c r="V2112" i="14"/>
  <c r="W2112" i="14"/>
  <c r="X2112" i="14"/>
  <c r="I2113" i="14"/>
  <c r="J2113" i="14" s="1"/>
  <c r="L2113" i="14"/>
  <c r="M2113" i="14"/>
  <c r="AG2113" i="14" s="1"/>
  <c r="N2113" i="14"/>
  <c r="AH2113" i="14" s="1"/>
  <c r="U2113" i="14"/>
  <c r="V2113" i="14"/>
  <c r="W2113" i="14"/>
  <c r="X2113" i="14"/>
  <c r="I2114" i="14"/>
  <c r="L2114" i="14"/>
  <c r="M2114" i="14"/>
  <c r="AG2114" i="14" s="1"/>
  <c r="N2114" i="14"/>
  <c r="AH2114" i="14" s="1"/>
  <c r="U2114" i="14"/>
  <c r="V2114" i="14"/>
  <c r="W2114" i="14"/>
  <c r="X2114" i="14"/>
  <c r="I2115" i="14"/>
  <c r="J2115" i="14" s="1"/>
  <c r="L2115" i="14"/>
  <c r="M2115" i="14"/>
  <c r="AG2115" i="14" s="1"/>
  <c r="N2115" i="14"/>
  <c r="AH2115" i="14" s="1"/>
  <c r="U2115" i="14"/>
  <c r="V2115" i="14"/>
  <c r="W2115" i="14"/>
  <c r="X2115" i="14"/>
  <c r="I2116" i="14"/>
  <c r="L2116" i="14"/>
  <c r="M2116" i="14"/>
  <c r="AG2116" i="14" s="1"/>
  <c r="N2116" i="14"/>
  <c r="AH2116" i="14" s="1"/>
  <c r="U2116" i="14"/>
  <c r="V2116" i="14"/>
  <c r="W2116" i="14"/>
  <c r="X2116" i="14"/>
  <c r="I2117" i="14"/>
  <c r="J2117" i="14" s="1"/>
  <c r="L2117" i="14"/>
  <c r="M2117" i="14"/>
  <c r="AG2117" i="14" s="1"/>
  <c r="N2117" i="14"/>
  <c r="AH2117" i="14" s="1"/>
  <c r="U2117" i="14"/>
  <c r="V2117" i="14"/>
  <c r="W2117" i="14"/>
  <c r="X2117" i="14"/>
  <c r="I2118" i="14"/>
  <c r="L2118" i="14"/>
  <c r="M2118" i="14"/>
  <c r="AG2118" i="14" s="1"/>
  <c r="N2118" i="14"/>
  <c r="AH2118" i="14" s="1"/>
  <c r="U2118" i="14"/>
  <c r="V2118" i="14"/>
  <c r="W2118" i="14"/>
  <c r="X2118" i="14"/>
  <c r="I2119" i="14"/>
  <c r="J2119" i="14" s="1"/>
  <c r="L2119" i="14"/>
  <c r="M2119" i="14"/>
  <c r="AG2119" i="14" s="1"/>
  <c r="N2119" i="14"/>
  <c r="AH2119" i="14" s="1"/>
  <c r="U2119" i="14"/>
  <c r="V2119" i="14"/>
  <c r="W2119" i="14"/>
  <c r="X2119" i="14"/>
  <c r="I2120" i="14"/>
  <c r="L2120" i="14"/>
  <c r="M2120" i="14"/>
  <c r="AG2120" i="14" s="1"/>
  <c r="N2120" i="14"/>
  <c r="AH2120" i="14" s="1"/>
  <c r="U2120" i="14"/>
  <c r="V2120" i="14"/>
  <c r="W2120" i="14"/>
  <c r="X2120" i="14"/>
  <c r="I2121" i="14"/>
  <c r="J2121" i="14" s="1"/>
  <c r="L2121" i="14"/>
  <c r="M2121" i="14"/>
  <c r="AG2121" i="14" s="1"/>
  <c r="N2121" i="14"/>
  <c r="AH2121" i="14" s="1"/>
  <c r="U2121" i="14"/>
  <c r="V2121" i="14"/>
  <c r="W2121" i="14"/>
  <c r="X2121" i="14"/>
  <c r="I2122" i="14"/>
  <c r="L2122" i="14"/>
  <c r="M2122" i="14"/>
  <c r="AG2122" i="14" s="1"/>
  <c r="N2122" i="14"/>
  <c r="AH2122" i="14" s="1"/>
  <c r="U2122" i="14"/>
  <c r="V2122" i="14"/>
  <c r="W2122" i="14"/>
  <c r="X2122" i="14"/>
  <c r="I2123" i="14"/>
  <c r="J2123" i="14" s="1"/>
  <c r="L2123" i="14"/>
  <c r="M2123" i="14"/>
  <c r="AG2123" i="14" s="1"/>
  <c r="N2123" i="14"/>
  <c r="AH2123" i="14" s="1"/>
  <c r="U2123" i="14"/>
  <c r="V2123" i="14"/>
  <c r="W2123" i="14"/>
  <c r="X2123" i="14"/>
  <c r="I2124" i="14"/>
  <c r="L2124" i="14"/>
  <c r="M2124" i="14"/>
  <c r="AG2124" i="14" s="1"/>
  <c r="N2124" i="14"/>
  <c r="AH2124" i="14" s="1"/>
  <c r="U2124" i="14"/>
  <c r="V2124" i="14"/>
  <c r="W2124" i="14"/>
  <c r="X2124" i="14"/>
  <c r="I2125" i="14"/>
  <c r="J2125" i="14" s="1"/>
  <c r="L2125" i="14"/>
  <c r="M2125" i="14"/>
  <c r="AG2125" i="14" s="1"/>
  <c r="N2125" i="14"/>
  <c r="AH2125" i="14" s="1"/>
  <c r="U2125" i="14"/>
  <c r="V2125" i="14"/>
  <c r="W2125" i="14"/>
  <c r="X2125" i="14"/>
  <c r="I2126" i="14"/>
  <c r="L2126" i="14"/>
  <c r="M2126" i="14"/>
  <c r="AG2126" i="14" s="1"/>
  <c r="N2126" i="14"/>
  <c r="AH2126" i="14" s="1"/>
  <c r="U2126" i="14"/>
  <c r="V2126" i="14"/>
  <c r="W2126" i="14"/>
  <c r="X2126" i="14"/>
  <c r="I2127" i="14"/>
  <c r="L2127" i="14"/>
  <c r="M2127" i="14"/>
  <c r="AG2127" i="14" s="1"/>
  <c r="N2127" i="14"/>
  <c r="AH2127" i="14" s="1"/>
  <c r="U2127" i="14"/>
  <c r="V2127" i="14"/>
  <c r="W2127" i="14"/>
  <c r="X2127" i="14"/>
  <c r="I2128" i="14"/>
  <c r="J2128" i="14" s="1"/>
  <c r="L2128" i="14"/>
  <c r="M2128" i="14"/>
  <c r="AG2128" i="14" s="1"/>
  <c r="N2128" i="14"/>
  <c r="AH2128" i="14" s="1"/>
  <c r="U2128" i="14"/>
  <c r="V2128" i="14"/>
  <c r="W2128" i="14"/>
  <c r="X2128" i="14"/>
  <c r="I2129" i="14"/>
  <c r="L2129" i="14"/>
  <c r="M2129" i="14"/>
  <c r="AG2129" i="14" s="1"/>
  <c r="N2129" i="14"/>
  <c r="AH2129" i="14" s="1"/>
  <c r="U2129" i="14"/>
  <c r="V2129" i="14"/>
  <c r="W2129" i="14"/>
  <c r="X2129" i="14"/>
  <c r="I2130" i="14"/>
  <c r="L2130" i="14"/>
  <c r="M2130" i="14"/>
  <c r="AG2130" i="14" s="1"/>
  <c r="N2130" i="14"/>
  <c r="AH2130" i="14" s="1"/>
  <c r="U2130" i="14"/>
  <c r="V2130" i="14"/>
  <c r="W2130" i="14"/>
  <c r="X2130" i="14"/>
  <c r="I2131" i="14"/>
  <c r="L2131" i="14"/>
  <c r="M2131" i="14"/>
  <c r="AG2131" i="14" s="1"/>
  <c r="N2131" i="14"/>
  <c r="AH2131" i="14" s="1"/>
  <c r="U2131" i="14"/>
  <c r="V2131" i="14"/>
  <c r="W2131" i="14"/>
  <c r="X2131" i="14"/>
  <c r="I2132" i="14"/>
  <c r="L2132" i="14"/>
  <c r="M2132" i="14"/>
  <c r="AG2132" i="14" s="1"/>
  <c r="N2132" i="14"/>
  <c r="AH2132" i="14" s="1"/>
  <c r="U2132" i="14"/>
  <c r="V2132" i="14"/>
  <c r="W2132" i="14"/>
  <c r="X2132" i="14"/>
  <c r="I2133" i="14"/>
  <c r="L2133" i="14"/>
  <c r="M2133" i="14"/>
  <c r="AG2133" i="14" s="1"/>
  <c r="N2133" i="14"/>
  <c r="AH2133" i="14" s="1"/>
  <c r="U2133" i="14"/>
  <c r="V2133" i="14"/>
  <c r="W2133" i="14"/>
  <c r="X2133" i="14"/>
  <c r="I2134" i="14"/>
  <c r="L2134" i="14"/>
  <c r="M2134" i="14"/>
  <c r="AG2134" i="14" s="1"/>
  <c r="N2134" i="14"/>
  <c r="AH2134" i="14" s="1"/>
  <c r="U2134" i="14"/>
  <c r="V2134" i="14"/>
  <c r="W2134" i="14"/>
  <c r="X2134" i="14"/>
  <c r="I2135" i="14"/>
  <c r="L2135" i="14"/>
  <c r="M2135" i="14"/>
  <c r="AG2135" i="14" s="1"/>
  <c r="N2135" i="14"/>
  <c r="AH2135" i="14" s="1"/>
  <c r="U2135" i="14"/>
  <c r="V2135" i="14"/>
  <c r="W2135" i="14"/>
  <c r="X2135" i="14"/>
  <c r="I2136" i="14"/>
  <c r="L2136" i="14"/>
  <c r="M2136" i="14"/>
  <c r="AG2136" i="14" s="1"/>
  <c r="N2136" i="14"/>
  <c r="AH2136" i="14" s="1"/>
  <c r="U2136" i="14"/>
  <c r="V2136" i="14"/>
  <c r="W2136" i="14"/>
  <c r="X2136" i="14"/>
  <c r="I2137" i="14"/>
  <c r="J2137" i="14" s="1"/>
  <c r="L2137" i="14"/>
  <c r="M2137" i="14"/>
  <c r="AG2137" i="14" s="1"/>
  <c r="N2137" i="14"/>
  <c r="AH2137" i="14" s="1"/>
  <c r="U2137" i="14"/>
  <c r="V2137" i="14"/>
  <c r="W2137" i="14"/>
  <c r="X2137" i="14"/>
  <c r="I2138" i="14"/>
  <c r="L2138" i="14"/>
  <c r="M2138" i="14"/>
  <c r="AG2138" i="14" s="1"/>
  <c r="N2138" i="14"/>
  <c r="AH2138" i="14" s="1"/>
  <c r="U2138" i="14"/>
  <c r="V2138" i="14"/>
  <c r="W2138" i="14"/>
  <c r="X2138" i="14"/>
  <c r="I2139" i="14"/>
  <c r="L2139" i="14"/>
  <c r="M2139" i="14"/>
  <c r="AG2139" i="14" s="1"/>
  <c r="N2139" i="14"/>
  <c r="AH2139" i="14" s="1"/>
  <c r="U2139" i="14"/>
  <c r="V2139" i="14"/>
  <c r="W2139" i="14"/>
  <c r="X2139" i="14"/>
  <c r="I2140" i="14"/>
  <c r="L2140" i="14"/>
  <c r="M2140" i="14"/>
  <c r="AG2140" i="14" s="1"/>
  <c r="N2140" i="14"/>
  <c r="AH2140" i="14" s="1"/>
  <c r="U2140" i="14"/>
  <c r="V2140" i="14"/>
  <c r="W2140" i="14"/>
  <c r="X2140" i="14"/>
  <c r="I2141" i="14"/>
  <c r="L2141" i="14"/>
  <c r="M2141" i="14"/>
  <c r="AG2141" i="14" s="1"/>
  <c r="N2141" i="14"/>
  <c r="AH2141" i="14" s="1"/>
  <c r="U2141" i="14"/>
  <c r="V2141" i="14"/>
  <c r="W2141" i="14"/>
  <c r="X2141" i="14"/>
  <c r="I2142" i="14"/>
  <c r="L2142" i="14"/>
  <c r="M2142" i="14"/>
  <c r="AG2142" i="14" s="1"/>
  <c r="N2142" i="14"/>
  <c r="AH2142" i="14" s="1"/>
  <c r="U2142" i="14"/>
  <c r="V2142" i="14"/>
  <c r="W2142" i="14"/>
  <c r="X2142" i="14"/>
  <c r="I2143" i="14"/>
  <c r="L2143" i="14"/>
  <c r="M2143" i="14"/>
  <c r="AG2143" i="14" s="1"/>
  <c r="N2143" i="14"/>
  <c r="AH2143" i="14" s="1"/>
  <c r="U2143" i="14"/>
  <c r="V2143" i="14"/>
  <c r="W2143" i="14"/>
  <c r="X2143" i="14"/>
  <c r="I2144" i="14"/>
  <c r="L2144" i="14"/>
  <c r="M2144" i="14"/>
  <c r="AG2144" i="14" s="1"/>
  <c r="N2144" i="14"/>
  <c r="AH2144" i="14" s="1"/>
  <c r="U2144" i="14"/>
  <c r="V2144" i="14"/>
  <c r="W2144" i="14"/>
  <c r="X2144" i="14"/>
  <c r="I2145" i="14"/>
  <c r="L2145" i="14"/>
  <c r="M2145" i="14"/>
  <c r="AG2145" i="14" s="1"/>
  <c r="N2145" i="14"/>
  <c r="AH2145" i="14" s="1"/>
  <c r="U2145" i="14"/>
  <c r="V2145" i="14"/>
  <c r="W2145" i="14"/>
  <c r="X2145" i="14"/>
  <c r="I2146" i="14"/>
  <c r="L2146" i="14"/>
  <c r="M2146" i="14"/>
  <c r="AG2146" i="14" s="1"/>
  <c r="N2146" i="14"/>
  <c r="AH2146" i="14" s="1"/>
  <c r="U2146" i="14"/>
  <c r="V2146" i="14"/>
  <c r="W2146" i="14"/>
  <c r="X2146" i="14"/>
  <c r="I2147" i="14"/>
  <c r="L2147" i="14"/>
  <c r="M2147" i="14"/>
  <c r="AG2147" i="14" s="1"/>
  <c r="N2147" i="14"/>
  <c r="AH2147" i="14" s="1"/>
  <c r="U2147" i="14"/>
  <c r="V2147" i="14"/>
  <c r="W2147" i="14"/>
  <c r="X2147" i="14"/>
  <c r="I2148" i="14"/>
  <c r="L2148" i="14"/>
  <c r="M2148" i="14"/>
  <c r="AG2148" i="14" s="1"/>
  <c r="N2148" i="14"/>
  <c r="AH2148" i="14" s="1"/>
  <c r="U2148" i="14"/>
  <c r="V2148" i="14"/>
  <c r="W2148" i="14"/>
  <c r="X2148" i="14"/>
  <c r="I2149" i="14"/>
  <c r="L2149" i="14"/>
  <c r="M2149" i="14"/>
  <c r="AG2149" i="14" s="1"/>
  <c r="N2149" i="14"/>
  <c r="AH2149" i="14" s="1"/>
  <c r="U2149" i="14"/>
  <c r="V2149" i="14"/>
  <c r="W2149" i="14"/>
  <c r="X2149" i="14"/>
  <c r="I2150" i="14"/>
  <c r="L2150" i="14"/>
  <c r="M2150" i="14"/>
  <c r="AG2150" i="14" s="1"/>
  <c r="N2150" i="14"/>
  <c r="AH2150" i="14" s="1"/>
  <c r="U2150" i="14"/>
  <c r="V2150" i="14"/>
  <c r="W2150" i="14"/>
  <c r="X2150" i="14"/>
  <c r="I2151" i="14"/>
  <c r="J2151" i="14" s="1"/>
  <c r="L2151" i="14"/>
  <c r="M2151" i="14"/>
  <c r="AG2151" i="14" s="1"/>
  <c r="N2151" i="14"/>
  <c r="AH2151" i="14" s="1"/>
  <c r="U2151" i="14"/>
  <c r="V2151" i="14"/>
  <c r="W2151" i="14"/>
  <c r="X2151" i="14"/>
  <c r="I2152" i="14"/>
  <c r="L2152" i="14"/>
  <c r="M2152" i="14"/>
  <c r="AG2152" i="14" s="1"/>
  <c r="N2152" i="14"/>
  <c r="AH2152" i="14" s="1"/>
  <c r="U2152" i="14"/>
  <c r="V2152" i="14"/>
  <c r="W2152" i="14"/>
  <c r="X2152" i="14"/>
  <c r="I2153" i="14"/>
  <c r="J2153" i="14" s="1"/>
  <c r="L2153" i="14"/>
  <c r="M2153" i="14"/>
  <c r="AG2153" i="14" s="1"/>
  <c r="N2153" i="14"/>
  <c r="AH2153" i="14" s="1"/>
  <c r="U2153" i="14"/>
  <c r="V2153" i="14"/>
  <c r="W2153" i="14"/>
  <c r="X2153" i="14"/>
  <c r="I2154" i="14"/>
  <c r="J2154" i="14" s="1"/>
  <c r="L2154" i="14"/>
  <c r="M2154" i="14"/>
  <c r="AG2154" i="14" s="1"/>
  <c r="N2154" i="14"/>
  <c r="AH2154" i="14" s="1"/>
  <c r="U2154" i="14"/>
  <c r="V2154" i="14"/>
  <c r="W2154" i="14"/>
  <c r="X2154" i="14"/>
  <c r="I2155" i="14"/>
  <c r="J2155" i="14" s="1"/>
  <c r="L2155" i="14"/>
  <c r="M2155" i="14"/>
  <c r="AG2155" i="14" s="1"/>
  <c r="N2155" i="14"/>
  <c r="AH2155" i="14" s="1"/>
  <c r="U2155" i="14"/>
  <c r="V2155" i="14"/>
  <c r="W2155" i="14"/>
  <c r="X2155" i="14"/>
  <c r="I2156" i="14"/>
  <c r="L2156" i="14"/>
  <c r="M2156" i="14"/>
  <c r="AG2156" i="14" s="1"/>
  <c r="N2156" i="14"/>
  <c r="AH2156" i="14" s="1"/>
  <c r="U2156" i="14"/>
  <c r="V2156" i="14"/>
  <c r="W2156" i="14"/>
  <c r="X2156" i="14"/>
  <c r="I2157" i="14"/>
  <c r="J2157" i="14" s="1"/>
  <c r="L2157" i="14"/>
  <c r="M2157" i="14"/>
  <c r="AG2157" i="14" s="1"/>
  <c r="N2157" i="14"/>
  <c r="AH2157" i="14" s="1"/>
  <c r="U2157" i="14"/>
  <c r="V2157" i="14"/>
  <c r="W2157" i="14"/>
  <c r="X2157" i="14"/>
  <c r="I2158" i="14"/>
  <c r="J2158" i="14" s="1"/>
  <c r="L2158" i="14"/>
  <c r="M2158" i="14"/>
  <c r="AG2158" i="14" s="1"/>
  <c r="N2158" i="14"/>
  <c r="AH2158" i="14" s="1"/>
  <c r="U2158" i="14"/>
  <c r="V2158" i="14"/>
  <c r="W2158" i="14"/>
  <c r="X2158" i="14"/>
  <c r="I2159" i="14"/>
  <c r="L2159" i="14"/>
  <c r="M2159" i="14"/>
  <c r="AG2159" i="14" s="1"/>
  <c r="N2159" i="14"/>
  <c r="AH2159" i="14" s="1"/>
  <c r="U2159" i="14"/>
  <c r="V2159" i="14"/>
  <c r="W2159" i="14"/>
  <c r="X2159" i="14"/>
  <c r="I2160" i="14"/>
  <c r="L2160" i="14"/>
  <c r="M2160" i="14"/>
  <c r="AG2160" i="14" s="1"/>
  <c r="N2160" i="14"/>
  <c r="AH2160" i="14" s="1"/>
  <c r="U2160" i="14"/>
  <c r="V2160" i="14"/>
  <c r="W2160" i="14"/>
  <c r="X2160" i="14"/>
  <c r="I2161" i="14"/>
  <c r="J2161" i="14" s="1"/>
  <c r="L2161" i="14"/>
  <c r="M2161" i="14"/>
  <c r="AG2161" i="14" s="1"/>
  <c r="N2161" i="14"/>
  <c r="AH2161" i="14" s="1"/>
  <c r="U2161" i="14"/>
  <c r="V2161" i="14"/>
  <c r="W2161" i="14"/>
  <c r="X2161" i="14"/>
  <c r="I2162" i="14"/>
  <c r="L2162" i="14"/>
  <c r="M2162" i="14"/>
  <c r="AG2162" i="14" s="1"/>
  <c r="N2162" i="14"/>
  <c r="AH2162" i="14" s="1"/>
  <c r="U2162" i="14"/>
  <c r="V2162" i="14"/>
  <c r="W2162" i="14"/>
  <c r="X2162" i="14"/>
  <c r="I2163" i="14"/>
  <c r="L2163" i="14"/>
  <c r="M2163" i="14"/>
  <c r="AG2163" i="14" s="1"/>
  <c r="N2163" i="14"/>
  <c r="AH2163" i="14" s="1"/>
  <c r="U2163" i="14"/>
  <c r="V2163" i="14"/>
  <c r="W2163" i="14"/>
  <c r="X2163" i="14"/>
  <c r="I2164" i="14"/>
  <c r="L2164" i="14"/>
  <c r="M2164" i="14"/>
  <c r="AG2164" i="14" s="1"/>
  <c r="N2164" i="14"/>
  <c r="AH2164" i="14" s="1"/>
  <c r="U2164" i="14"/>
  <c r="V2164" i="14"/>
  <c r="W2164" i="14"/>
  <c r="X2164" i="14"/>
  <c r="I2165" i="14"/>
  <c r="J2165" i="14" s="1"/>
  <c r="L2165" i="14"/>
  <c r="M2165" i="14"/>
  <c r="AG2165" i="14" s="1"/>
  <c r="N2165" i="14"/>
  <c r="AH2165" i="14" s="1"/>
  <c r="U2165" i="14"/>
  <c r="V2165" i="14"/>
  <c r="W2165" i="14"/>
  <c r="X2165" i="14"/>
  <c r="I2166" i="14"/>
  <c r="L2166" i="14"/>
  <c r="M2166" i="14"/>
  <c r="AG2166" i="14" s="1"/>
  <c r="N2166" i="14"/>
  <c r="AH2166" i="14" s="1"/>
  <c r="U2166" i="14"/>
  <c r="V2166" i="14"/>
  <c r="W2166" i="14"/>
  <c r="X2166" i="14"/>
  <c r="I2167" i="14"/>
  <c r="L2167" i="14"/>
  <c r="M2167" i="14"/>
  <c r="AG2167" i="14" s="1"/>
  <c r="N2167" i="14"/>
  <c r="AH2167" i="14" s="1"/>
  <c r="U2167" i="14"/>
  <c r="V2167" i="14"/>
  <c r="W2167" i="14"/>
  <c r="X2167" i="14"/>
  <c r="I2168" i="14"/>
  <c r="L2168" i="14"/>
  <c r="M2168" i="14"/>
  <c r="AG2168" i="14" s="1"/>
  <c r="N2168" i="14"/>
  <c r="AH2168" i="14" s="1"/>
  <c r="U2168" i="14"/>
  <c r="V2168" i="14"/>
  <c r="W2168" i="14"/>
  <c r="X2168" i="14"/>
  <c r="I2169" i="14"/>
  <c r="L2169" i="14"/>
  <c r="M2169" i="14"/>
  <c r="AG2169" i="14" s="1"/>
  <c r="N2169" i="14"/>
  <c r="AH2169" i="14" s="1"/>
  <c r="U2169" i="14"/>
  <c r="V2169" i="14"/>
  <c r="W2169" i="14"/>
  <c r="X2169" i="14"/>
  <c r="I2170" i="14"/>
  <c r="L2170" i="14"/>
  <c r="M2170" i="14"/>
  <c r="AG2170" i="14" s="1"/>
  <c r="N2170" i="14"/>
  <c r="AH2170" i="14" s="1"/>
  <c r="U2170" i="14"/>
  <c r="V2170" i="14"/>
  <c r="W2170" i="14"/>
  <c r="X2170" i="14"/>
  <c r="I2171" i="14"/>
  <c r="L2171" i="14"/>
  <c r="M2171" i="14"/>
  <c r="AG2171" i="14" s="1"/>
  <c r="N2171" i="14"/>
  <c r="AH2171" i="14" s="1"/>
  <c r="U2171" i="14"/>
  <c r="V2171" i="14"/>
  <c r="W2171" i="14"/>
  <c r="X2171" i="14"/>
  <c r="I2172" i="14"/>
  <c r="J2172" i="14" s="1"/>
  <c r="L2172" i="14"/>
  <c r="M2172" i="14"/>
  <c r="AG2172" i="14" s="1"/>
  <c r="N2172" i="14"/>
  <c r="AH2172" i="14" s="1"/>
  <c r="U2172" i="14"/>
  <c r="V2172" i="14"/>
  <c r="W2172" i="14"/>
  <c r="X2172" i="14"/>
  <c r="I2173" i="14"/>
  <c r="L2173" i="14"/>
  <c r="M2173" i="14"/>
  <c r="AG2173" i="14" s="1"/>
  <c r="N2173" i="14"/>
  <c r="AH2173" i="14" s="1"/>
  <c r="U2173" i="14"/>
  <c r="V2173" i="14"/>
  <c r="W2173" i="14"/>
  <c r="X2173" i="14"/>
  <c r="I2174" i="14"/>
  <c r="L2174" i="14"/>
  <c r="M2174" i="14"/>
  <c r="AG2174" i="14" s="1"/>
  <c r="N2174" i="14"/>
  <c r="AH2174" i="14" s="1"/>
  <c r="U2174" i="14"/>
  <c r="V2174" i="14"/>
  <c r="W2174" i="14"/>
  <c r="X2174" i="14"/>
  <c r="L2175" i="14"/>
  <c r="M2175" i="14"/>
  <c r="AG2175" i="14" s="1"/>
  <c r="N2175" i="14"/>
  <c r="AH2175" i="14" s="1"/>
  <c r="U2175" i="14"/>
  <c r="V2175" i="14"/>
  <c r="W2175" i="14"/>
  <c r="X2175" i="14"/>
  <c r="J2176" i="14"/>
  <c r="L2176" i="14"/>
  <c r="M2176" i="14"/>
  <c r="AG2176" i="14" s="1"/>
  <c r="N2176" i="14"/>
  <c r="AH2176" i="14" s="1"/>
  <c r="U2176" i="14"/>
  <c r="V2176" i="14"/>
  <c r="W2176" i="14"/>
  <c r="X2176" i="14"/>
  <c r="L2177" i="14"/>
  <c r="M2177" i="14"/>
  <c r="AG2177" i="14" s="1"/>
  <c r="N2177" i="14"/>
  <c r="AH2177" i="14" s="1"/>
  <c r="U2177" i="14"/>
  <c r="V2177" i="14"/>
  <c r="W2177" i="14"/>
  <c r="X2177" i="14"/>
  <c r="I2178" i="14"/>
  <c r="L2178" i="14"/>
  <c r="M2178" i="14"/>
  <c r="AG2178" i="14" s="1"/>
  <c r="N2178" i="14"/>
  <c r="AH2178" i="14" s="1"/>
  <c r="U2178" i="14"/>
  <c r="V2178" i="14"/>
  <c r="W2178" i="14"/>
  <c r="X2178" i="14"/>
  <c r="L2179" i="14"/>
  <c r="M2179" i="14"/>
  <c r="AG2179" i="14" s="1"/>
  <c r="N2179" i="14"/>
  <c r="AH2179" i="14" s="1"/>
  <c r="U2179" i="14"/>
  <c r="V2179" i="14"/>
  <c r="W2179" i="14"/>
  <c r="X2179" i="14"/>
  <c r="I2180" i="14"/>
  <c r="L2180" i="14"/>
  <c r="M2180" i="14"/>
  <c r="AG2180" i="14" s="1"/>
  <c r="N2180" i="14"/>
  <c r="AH2180" i="14" s="1"/>
  <c r="U2180" i="14"/>
  <c r="V2180" i="14"/>
  <c r="W2180" i="14"/>
  <c r="X2180" i="14"/>
  <c r="I2181" i="14"/>
  <c r="L2181" i="14"/>
  <c r="M2181" i="14"/>
  <c r="AG2181" i="14" s="1"/>
  <c r="N2181" i="14"/>
  <c r="AH2181" i="14" s="1"/>
  <c r="U2181" i="14"/>
  <c r="V2181" i="14"/>
  <c r="W2181" i="14"/>
  <c r="X2181" i="14"/>
  <c r="L2182" i="14"/>
  <c r="M2182" i="14"/>
  <c r="AG2182" i="14" s="1"/>
  <c r="N2182" i="14"/>
  <c r="AH2182" i="14" s="1"/>
  <c r="U2182" i="14"/>
  <c r="V2182" i="14"/>
  <c r="W2182" i="14"/>
  <c r="X2182" i="14"/>
  <c r="L2183" i="14"/>
  <c r="M2183" i="14"/>
  <c r="AG2183" i="14" s="1"/>
  <c r="N2183" i="14"/>
  <c r="AH2183" i="14" s="1"/>
  <c r="U2183" i="14"/>
  <c r="V2183" i="14"/>
  <c r="W2183" i="14"/>
  <c r="X2183" i="14"/>
  <c r="I2184" i="14"/>
  <c r="L2184" i="14"/>
  <c r="M2184" i="14"/>
  <c r="AG2184" i="14" s="1"/>
  <c r="N2184" i="14"/>
  <c r="AH2184" i="14" s="1"/>
  <c r="U2184" i="14"/>
  <c r="V2184" i="14"/>
  <c r="W2184" i="14"/>
  <c r="X2184" i="14"/>
  <c r="L2185" i="14"/>
  <c r="M2185" i="14"/>
  <c r="AG2185" i="14" s="1"/>
  <c r="N2185" i="14"/>
  <c r="AH2185" i="14" s="1"/>
  <c r="U2185" i="14"/>
  <c r="V2185" i="14"/>
  <c r="W2185" i="14"/>
  <c r="X2185" i="14"/>
  <c r="I2186" i="14"/>
  <c r="L2186" i="14"/>
  <c r="M2186" i="14"/>
  <c r="AG2186" i="14" s="1"/>
  <c r="N2186" i="14"/>
  <c r="AH2186" i="14" s="1"/>
  <c r="U2186" i="14"/>
  <c r="V2186" i="14"/>
  <c r="W2186" i="14"/>
  <c r="X2186" i="14"/>
  <c r="I2187" i="14"/>
  <c r="L2187" i="14"/>
  <c r="M2187" i="14"/>
  <c r="AG2187" i="14" s="1"/>
  <c r="N2187" i="14"/>
  <c r="AH2187" i="14" s="1"/>
  <c r="U2187" i="14"/>
  <c r="V2187" i="14"/>
  <c r="W2187" i="14"/>
  <c r="X2187" i="14"/>
  <c r="I2188" i="14"/>
  <c r="L2188" i="14"/>
  <c r="M2188" i="14"/>
  <c r="AG2188" i="14" s="1"/>
  <c r="N2188" i="14"/>
  <c r="AH2188" i="14" s="1"/>
  <c r="U2188" i="14"/>
  <c r="V2188" i="14"/>
  <c r="W2188" i="14"/>
  <c r="X2188" i="14"/>
  <c r="I2189" i="14"/>
  <c r="L2189" i="14"/>
  <c r="M2189" i="14"/>
  <c r="AG2189" i="14" s="1"/>
  <c r="N2189" i="14"/>
  <c r="AH2189" i="14" s="1"/>
  <c r="U2189" i="14"/>
  <c r="V2189" i="14"/>
  <c r="W2189" i="14"/>
  <c r="X2189" i="14"/>
  <c r="L2190" i="14"/>
  <c r="M2190" i="14"/>
  <c r="AG2190" i="14" s="1"/>
  <c r="N2190" i="14"/>
  <c r="AH2190" i="14" s="1"/>
  <c r="U2190" i="14"/>
  <c r="V2190" i="14"/>
  <c r="W2190" i="14"/>
  <c r="X2190" i="14"/>
  <c r="J2191" i="14"/>
  <c r="L2191" i="14"/>
  <c r="M2191" i="14"/>
  <c r="AG2191" i="14" s="1"/>
  <c r="N2191" i="14"/>
  <c r="AH2191" i="14" s="1"/>
  <c r="U2191" i="14"/>
  <c r="V2191" i="14"/>
  <c r="W2191" i="14"/>
  <c r="X2191" i="14"/>
  <c r="I2192" i="14"/>
  <c r="L2192" i="14"/>
  <c r="M2192" i="14"/>
  <c r="AG2192" i="14" s="1"/>
  <c r="N2192" i="14"/>
  <c r="AH2192" i="14" s="1"/>
  <c r="U2192" i="14"/>
  <c r="V2192" i="14"/>
  <c r="W2192" i="14"/>
  <c r="X2192" i="14"/>
  <c r="I2193" i="14"/>
  <c r="L2193" i="14"/>
  <c r="M2193" i="14"/>
  <c r="AG2193" i="14" s="1"/>
  <c r="N2193" i="14"/>
  <c r="AH2193" i="14" s="1"/>
  <c r="U2193" i="14"/>
  <c r="V2193" i="14"/>
  <c r="W2193" i="14"/>
  <c r="X2193" i="14"/>
  <c r="I2194" i="14"/>
  <c r="L2194" i="14"/>
  <c r="M2194" i="14"/>
  <c r="AG2194" i="14" s="1"/>
  <c r="N2194" i="14"/>
  <c r="AH2194" i="14" s="1"/>
  <c r="U2194" i="14"/>
  <c r="V2194" i="14"/>
  <c r="W2194" i="14"/>
  <c r="X2194" i="14"/>
  <c r="L2195" i="14"/>
  <c r="M2195" i="14"/>
  <c r="AG2195" i="14" s="1"/>
  <c r="N2195" i="14"/>
  <c r="AH2195" i="14" s="1"/>
  <c r="U2195" i="14"/>
  <c r="V2195" i="14"/>
  <c r="W2195" i="14"/>
  <c r="X2195" i="14"/>
  <c r="I2196" i="14"/>
  <c r="L2196" i="14"/>
  <c r="M2196" i="14"/>
  <c r="AG2196" i="14" s="1"/>
  <c r="N2196" i="14"/>
  <c r="AH2196" i="14" s="1"/>
  <c r="U2196" i="14"/>
  <c r="V2196" i="14"/>
  <c r="W2196" i="14"/>
  <c r="X2196" i="14"/>
  <c r="I2197" i="14"/>
  <c r="L2197" i="14"/>
  <c r="M2197" i="14"/>
  <c r="AG2197" i="14" s="1"/>
  <c r="N2197" i="14"/>
  <c r="AH2197" i="14" s="1"/>
  <c r="U2197" i="14"/>
  <c r="V2197" i="14"/>
  <c r="W2197" i="14"/>
  <c r="X2197" i="14"/>
  <c r="I2198" i="14"/>
  <c r="L2198" i="14"/>
  <c r="M2198" i="14"/>
  <c r="AG2198" i="14" s="1"/>
  <c r="N2198" i="14"/>
  <c r="AH2198" i="14" s="1"/>
  <c r="U2198" i="14"/>
  <c r="V2198" i="14"/>
  <c r="W2198" i="14"/>
  <c r="X2198" i="14"/>
  <c r="I2199" i="14"/>
  <c r="L2199" i="14"/>
  <c r="M2199" i="14"/>
  <c r="AG2199" i="14" s="1"/>
  <c r="N2199" i="14"/>
  <c r="AH2199" i="14" s="1"/>
  <c r="U2199" i="14"/>
  <c r="V2199" i="14"/>
  <c r="W2199" i="14"/>
  <c r="X2199" i="14"/>
  <c r="I2200" i="14"/>
  <c r="L2200" i="14"/>
  <c r="M2200" i="14"/>
  <c r="AG2200" i="14" s="1"/>
  <c r="N2200" i="14"/>
  <c r="AH2200" i="14" s="1"/>
  <c r="U2200" i="14"/>
  <c r="V2200" i="14"/>
  <c r="W2200" i="14"/>
  <c r="X2200" i="14"/>
  <c r="I2201" i="14"/>
  <c r="L2201" i="14"/>
  <c r="M2201" i="14"/>
  <c r="AG2201" i="14" s="1"/>
  <c r="N2201" i="14"/>
  <c r="AH2201" i="14" s="1"/>
  <c r="U2201" i="14"/>
  <c r="V2201" i="14"/>
  <c r="W2201" i="14"/>
  <c r="X2201" i="14"/>
  <c r="I2202" i="14"/>
  <c r="L2202" i="14"/>
  <c r="M2202" i="14"/>
  <c r="AG2202" i="14" s="1"/>
  <c r="N2202" i="14"/>
  <c r="AH2202" i="14" s="1"/>
  <c r="U2202" i="14"/>
  <c r="V2202" i="14"/>
  <c r="W2202" i="14"/>
  <c r="X2202" i="14"/>
  <c r="L2203" i="14"/>
  <c r="M2203" i="14"/>
  <c r="AG2203" i="14" s="1"/>
  <c r="N2203" i="14"/>
  <c r="AH2203" i="14" s="1"/>
  <c r="U2203" i="14"/>
  <c r="V2203" i="14"/>
  <c r="W2203" i="14"/>
  <c r="X2203" i="14"/>
  <c r="L2204" i="14"/>
  <c r="M2204" i="14"/>
  <c r="AG2204" i="14" s="1"/>
  <c r="N2204" i="14"/>
  <c r="AH2204" i="14" s="1"/>
  <c r="U2204" i="14"/>
  <c r="V2204" i="14"/>
  <c r="W2204" i="14"/>
  <c r="X2204" i="14"/>
  <c r="I2205" i="14"/>
  <c r="L2205" i="14"/>
  <c r="M2205" i="14"/>
  <c r="AG2205" i="14" s="1"/>
  <c r="N2205" i="14"/>
  <c r="AH2205" i="14" s="1"/>
  <c r="U2205" i="14"/>
  <c r="V2205" i="14"/>
  <c r="W2205" i="14"/>
  <c r="X2205" i="14"/>
  <c r="J2206" i="14"/>
  <c r="L2206" i="14"/>
  <c r="M2206" i="14"/>
  <c r="AG2206" i="14" s="1"/>
  <c r="N2206" i="14"/>
  <c r="AH2206" i="14" s="1"/>
  <c r="U2206" i="14"/>
  <c r="V2206" i="14"/>
  <c r="W2206" i="14"/>
  <c r="X2206" i="14"/>
  <c r="L2207" i="14"/>
  <c r="M2207" i="14"/>
  <c r="AG2207" i="14" s="1"/>
  <c r="N2207" i="14"/>
  <c r="AH2207" i="14" s="1"/>
  <c r="U2207" i="14"/>
  <c r="V2207" i="14"/>
  <c r="W2207" i="14"/>
  <c r="X2207" i="14"/>
  <c r="I2208" i="14"/>
  <c r="L2208" i="14"/>
  <c r="M2208" i="14"/>
  <c r="AG2208" i="14" s="1"/>
  <c r="N2208" i="14"/>
  <c r="AH2208" i="14" s="1"/>
  <c r="U2208" i="14"/>
  <c r="V2208" i="14"/>
  <c r="W2208" i="14"/>
  <c r="X2208" i="14"/>
  <c r="I2209" i="14"/>
  <c r="L2209" i="14"/>
  <c r="M2209" i="14"/>
  <c r="AG2209" i="14" s="1"/>
  <c r="N2209" i="14"/>
  <c r="AH2209" i="14" s="1"/>
  <c r="U2209" i="14"/>
  <c r="V2209" i="14"/>
  <c r="W2209" i="14"/>
  <c r="X2209" i="14"/>
  <c r="I2210" i="14"/>
  <c r="L2210" i="14"/>
  <c r="M2210" i="14"/>
  <c r="AG2210" i="14" s="1"/>
  <c r="N2210" i="14"/>
  <c r="AH2210" i="14" s="1"/>
  <c r="U2210" i="14"/>
  <c r="V2210" i="14"/>
  <c r="W2210" i="14"/>
  <c r="X2210" i="14"/>
  <c r="L2211" i="14"/>
  <c r="M2211" i="14"/>
  <c r="AG2211" i="14" s="1"/>
  <c r="N2211" i="14"/>
  <c r="AH2211" i="14" s="1"/>
  <c r="U2211" i="14"/>
  <c r="V2211" i="14"/>
  <c r="W2211" i="14"/>
  <c r="X2211" i="14"/>
  <c r="L2212" i="14"/>
  <c r="M2212" i="14"/>
  <c r="AG2212" i="14" s="1"/>
  <c r="N2212" i="14"/>
  <c r="AH2212" i="14" s="1"/>
  <c r="U2212" i="14"/>
  <c r="V2212" i="14"/>
  <c r="W2212" i="14"/>
  <c r="X2212" i="14"/>
  <c r="L2213" i="14"/>
  <c r="M2213" i="14"/>
  <c r="AG2213" i="14" s="1"/>
  <c r="N2213" i="14"/>
  <c r="AH2213" i="14" s="1"/>
  <c r="U2213" i="14"/>
  <c r="V2213" i="14"/>
  <c r="W2213" i="14"/>
  <c r="X2213" i="14"/>
  <c r="I2214" i="14"/>
  <c r="L2214" i="14"/>
  <c r="M2214" i="14"/>
  <c r="AG2214" i="14" s="1"/>
  <c r="N2214" i="14"/>
  <c r="AH2214" i="14" s="1"/>
  <c r="U2214" i="14"/>
  <c r="V2214" i="14"/>
  <c r="W2214" i="14"/>
  <c r="X2214" i="14"/>
  <c r="L2215" i="14"/>
  <c r="M2215" i="14"/>
  <c r="AG2215" i="14" s="1"/>
  <c r="N2215" i="14"/>
  <c r="AH2215" i="14" s="1"/>
  <c r="U2215" i="14"/>
  <c r="V2215" i="14"/>
  <c r="W2215" i="14"/>
  <c r="X2215" i="14"/>
  <c r="I2216" i="14"/>
  <c r="L2216" i="14"/>
  <c r="M2216" i="14"/>
  <c r="AG2216" i="14" s="1"/>
  <c r="N2216" i="14"/>
  <c r="AH2216" i="14" s="1"/>
  <c r="U2216" i="14"/>
  <c r="V2216" i="14"/>
  <c r="W2216" i="14"/>
  <c r="X2216" i="14"/>
  <c r="I2217" i="14"/>
  <c r="L2217" i="14"/>
  <c r="M2217" i="14"/>
  <c r="AG2217" i="14" s="1"/>
  <c r="N2217" i="14"/>
  <c r="AH2217" i="14" s="1"/>
  <c r="U2217" i="14"/>
  <c r="V2217" i="14"/>
  <c r="W2217" i="14"/>
  <c r="X2217" i="14"/>
  <c r="I2218" i="14"/>
  <c r="L2218" i="14"/>
  <c r="M2218" i="14"/>
  <c r="AG2218" i="14" s="1"/>
  <c r="N2218" i="14"/>
  <c r="AH2218" i="14" s="1"/>
  <c r="U2218" i="14"/>
  <c r="V2218" i="14"/>
  <c r="W2218" i="14"/>
  <c r="X2218" i="14"/>
  <c r="I2219" i="14"/>
  <c r="L2219" i="14"/>
  <c r="M2219" i="14"/>
  <c r="AG2219" i="14" s="1"/>
  <c r="N2219" i="14"/>
  <c r="AH2219" i="14" s="1"/>
  <c r="U2219" i="14"/>
  <c r="V2219" i="14"/>
  <c r="W2219" i="14"/>
  <c r="X2219" i="14"/>
  <c r="I2220" i="14"/>
  <c r="L2220" i="14"/>
  <c r="M2220" i="14"/>
  <c r="AG2220" i="14" s="1"/>
  <c r="N2220" i="14"/>
  <c r="AH2220" i="14" s="1"/>
  <c r="U2220" i="14"/>
  <c r="V2220" i="14"/>
  <c r="W2220" i="14"/>
  <c r="X2220" i="14"/>
  <c r="I2221" i="14"/>
  <c r="L2221" i="14"/>
  <c r="M2221" i="14"/>
  <c r="AG2221" i="14" s="1"/>
  <c r="N2221" i="14"/>
  <c r="AH2221" i="14" s="1"/>
  <c r="U2221" i="14"/>
  <c r="V2221" i="14"/>
  <c r="W2221" i="14"/>
  <c r="X2221" i="14"/>
  <c r="I2222" i="14"/>
  <c r="L2222" i="14"/>
  <c r="M2222" i="14"/>
  <c r="AG2222" i="14" s="1"/>
  <c r="N2222" i="14"/>
  <c r="AH2222" i="14" s="1"/>
  <c r="U2222" i="14"/>
  <c r="V2222" i="14"/>
  <c r="W2222" i="14"/>
  <c r="X2222" i="14"/>
  <c r="I2223" i="14"/>
  <c r="L2223" i="14"/>
  <c r="M2223" i="14"/>
  <c r="AG2223" i="14" s="1"/>
  <c r="N2223" i="14"/>
  <c r="AH2223" i="14" s="1"/>
  <c r="U2223" i="14"/>
  <c r="V2223" i="14"/>
  <c r="W2223" i="14"/>
  <c r="X2223" i="14"/>
  <c r="I2224" i="14"/>
  <c r="L2224" i="14"/>
  <c r="M2224" i="14"/>
  <c r="AG2224" i="14" s="1"/>
  <c r="N2224" i="14"/>
  <c r="AH2224" i="14" s="1"/>
  <c r="U2224" i="14"/>
  <c r="V2224" i="14"/>
  <c r="W2224" i="14"/>
  <c r="X2224" i="14"/>
  <c r="I2225" i="14"/>
  <c r="L2225" i="14"/>
  <c r="M2225" i="14"/>
  <c r="AG2225" i="14" s="1"/>
  <c r="N2225" i="14"/>
  <c r="AH2225" i="14" s="1"/>
  <c r="U2225" i="14"/>
  <c r="V2225" i="14"/>
  <c r="W2225" i="14"/>
  <c r="X2225" i="14"/>
  <c r="I2226" i="14"/>
  <c r="L2226" i="14"/>
  <c r="M2226" i="14"/>
  <c r="AG2226" i="14" s="1"/>
  <c r="N2226" i="14"/>
  <c r="AH2226" i="14" s="1"/>
  <c r="U2226" i="14"/>
  <c r="V2226" i="14"/>
  <c r="W2226" i="14"/>
  <c r="X2226" i="14"/>
  <c r="I2227" i="14"/>
  <c r="L2227" i="14"/>
  <c r="M2227" i="14"/>
  <c r="AG2227" i="14" s="1"/>
  <c r="N2227" i="14"/>
  <c r="AH2227" i="14" s="1"/>
  <c r="U2227" i="14"/>
  <c r="V2227" i="14"/>
  <c r="W2227" i="14"/>
  <c r="X2227" i="14"/>
  <c r="I2228" i="14"/>
  <c r="L2228" i="14"/>
  <c r="M2228" i="14"/>
  <c r="AG2228" i="14" s="1"/>
  <c r="N2228" i="14"/>
  <c r="AH2228" i="14" s="1"/>
  <c r="U2228" i="14"/>
  <c r="V2228" i="14"/>
  <c r="W2228" i="14"/>
  <c r="X2228" i="14"/>
  <c r="I2229" i="14"/>
  <c r="L2229" i="14"/>
  <c r="M2229" i="14"/>
  <c r="AG2229" i="14" s="1"/>
  <c r="N2229" i="14"/>
  <c r="AH2229" i="14" s="1"/>
  <c r="U2229" i="14"/>
  <c r="V2229" i="14"/>
  <c r="W2229" i="14"/>
  <c r="X2229" i="14"/>
  <c r="I2230" i="14"/>
  <c r="L2230" i="14"/>
  <c r="M2230" i="14"/>
  <c r="AG2230" i="14" s="1"/>
  <c r="N2230" i="14"/>
  <c r="AH2230" i="14" s="1"/>
  <c r="U2230" i="14"/>
  <c r="V2230" i="14"/>
  <c r="W2230" i="14"/>
  <c r="X2230" i="14"/>
  <c r="I2231" i="14"/>
  <c r="L2231" i="14"/>
  <c r="M2231" i="14"/>
  <c r="AG2231" i="14" s="1"/>
  <c r="N2231" i="14"/>
  <c r="AH2231" i="14" s="1"/>
  <c r="U2231" i="14"/>
  <c r="V2231" i="14"/>
  <c r="W2231" i="14"/>
  <c r="X2231" i="14"/>
  <c r="I2232" i="14"/>
  <c r="L2232" i="14"/>
  <c r="M2232" i="14"/>
  <c r="AG2232" i="14" s="1"/>
  <c r="N2232" i="14"/>
  <c r="AH2232" i="14" s="1"/>
  <c r="U2232" i="14"/>
  <c r="V2232" i="14"/>
  <c r="W2232" i="14"/>
  <c r="X2232" i="14"/>
  <c r="I2233" i="14"/>
  <c r="L2233" i="14"/>
  <c r="M2233" i="14"/>
  <c r="AG2233" i="14" s="1"/>
  <c r="N2233" i="14"/>
  <c r="AH2233" i="14" s="1"/>
  <c r="U2233" i="14"/>
  <c r="V2233" i="14"/>
  <c r="W2233" i="14"/>
  <c r="X2233" i="14"/>
  <c r="I2234" i="14"/>
  <c r="L2234" i="14"/>
  <c r="M2234" i="14"/>
  <c r="AG2234" i="14" s="1"/>
  <c r="N2234" i="14"/>
  <c r="AH2234" i="14" s="1"/>
  <c r="U2234" i="14"/>
  <c r="V2234" i="14"/>
  <c r="W2234" i="14"/>
  <c r="X2234" i="14"/>
  <c r="I2235" i="14"/>
  <c r="L2235" i="14"/>
  <c r="M2235" i="14"/>
  <c r="AG2235" i="14" s="1"/>
  <c r="N2235" i="14"/>
  <c r="AH2235" i="14" s="1"/>
  <c r="U2235" i="14"/>
  <c r="V2235" i="14"/>
  <c r="W2235" i="14"/>
  <c r="X2235" i="14"/>
  <c r="I2236" i="14"/>
  <c r="L2236" i="14"/>
  <c r="M2236" i="14"/>
  <c r="AG2236" i="14" s="1"/>
  <c r="N2236" i="14"/>
  <c r="AH2236" i="14" s="1"/>
  <c r="U2236" i="14"/>
  <c r="V2236" i="14"/>
  <c r="W2236" i="14"/>
  <c r="X2236" i="14"/>
  <c r="I2237" i="14"/>
  <c r="L2237" i="14"/>
  <c r="M2237" i="14"/>
  <c r="AG2237" i="14" s="1"/>
  <c r="N2237" i="14"/>
  <c r="AH2237" i="14" s="1"/>
  <c r="U2237" i="14"/>
  <c r="V2237" i="14"/>
  <c r="W2237" i="14"/>
  <c r="X2237" i="14"/>
  <c r="I2238" i="14"/>
  <c r="L2238" i="14"/>
  <c r="M2238" i="14"/>
  <c r="AG2238" i="14" s="1"/>
  <c r="N2238" i="14"/>
  <c r="AH2238" i="14" s="1"/>
  <c r="U2238" i="14"/>
  <c r="V2238" i="14"/>
  <c r="W2238" i="14"/>
  <c r="X2238" i="14"/>
  <c r="I2239" i="14"/>
  <c r="L2239" i="14"/>
  <c r="M2239" i="14"/>
  <c r="AG2239" i="14" s="1"/>
  <c r="N2239" i="14"/>
  <c r="AH2239" i="14" s="1"/>
  <c r="U2239" i="14"/>
  <c r="V2239" i="14"/>
  <c r="W2239" i="14"/>
  <c r="X2239" i="14"/>
  <c r="I2240" i="14"/>
  <c r="L2240" i="14"/>
  <c r="M2240" i="14"/>
  <c r="AG2240" i="14" s="1"/>
  <c r="N2240" i="14"/>
  <c r="AH2240" i="14" s="1"/>
  <c r="U2240" i="14"/>
  <c r="V2240" i="14"/>
  <c r="W2240" i="14"/>
  <c r="X2240" i="14"/>
  <c r="I2241" i="14"/>
  <c r="L2241" i="14"/>
  <c r="M2241" i="14"/>
  <c r="AG2241" i="14" s="1"/>
  <c r="N2241" i="14"/>
  <c r="AH2241" i="14" s="1"/>
  <c r="U2241" i="14"/>
  <c r="V2241" i="14"/>
  <c r="W2241" i="14"/>
  <c r="X2241" i="14"/>
  <c r="I2242" i="14"/>
  <c r="L2242" i="14"/>
  <c r="M2242" i="14"/>
  <c r="AG2242" i="14" s="1"/>
  <c r="N2242" i="14"/>
  <c r="AH2242" i="14" s="1"/>
  <c r="U2242" i="14"/>
  <c r="V2242" i="14"/>
  <c r="W2242" i="14"/>
  <c r="X2242" i="14"/>
  <c r="I2243" i="14"/>
  <c r="L2243" i="14"/>
  <c r="M2243" i="14"/>
  <c r="AG2243" i="14" s="1"/>
  <c r="N2243" i="14"/>
  <c r="AH2243" i="14" s="1"/>
  <c r="U2243" i="14"/>
  <c r="V2243" i="14"/>
  <c r="W2243" i="14"/>
  <c r="X2243" i="14"/>
  <c r="I2244" i="14"/>
  <c r="L2244" i="14"/>
  <c r="M2244" i="14"/>
  <c r="AG2244" i="14" s="1"/>
  <c r="N2244" i="14"/>
  <c r="AH2244" i="14" s="1"/>
  <c r="U2244" i="14"/>
  <c r="V2244" i="14"/>
  <c r="W2244" i="14"/>
  <c r="X2244" i="14"/>
  <c r="I2245" i="14"/>
  <c r="L2245" i="14"/>
  <c r="M2245" i="14"/>
  <c r="AG2245" i="14" s="1"/>
  <c r="N2245" i="14"/>
  <c r="AH2245" i="14" s="1"/>
  <c r="U2245" i="14"/>
  <c r="V2245" i="14"/>
  <c r="W2245" i="14"/>
  <c r="X2245" i="14"/>
  <c r="I2246" i="14"/>
  <c r="L2246" i="14"/>
  <c r="M2246" i="14"/>
  <c r="AG2246" i="14" s="1"/>
  <c r="N2246" i="14"/>
  <c r="AH2246" i="14" s="1"/>
  <c r="U2246" i="14"/>
  <c r="V2246" i="14"/>
  <c r="W2246" i="14"/>
  <c r="X2246" i="14"/>
  <c r="I2247" i="14"/>
  <c r="L2247" i="14"/>
  <c r="M2247" i="14"/>
  <c r="AG2247" i="14" s="1"/>
  <c r="N2247" i="14"/>
  <c r="AH2247" i="14" s="1"/>
  <c r="U2247" i="14"/>
  <c r="V2247" i="14"/>
  <c r="W2247" i="14"/>
  <c r="X2247" i="14"/>
  <c r="I2248" i="14"/>
  <c r="L2248" i="14"/>
  <c r="M2248" i="14"/>
  <c r="AG2248" i="14" s="1"/>
  <c r="N2248" i="14"/>
  <c r="AH2248" i="14" s="1"/>
  <c r="U2248" i="14"/>
  <c r="V2248" i="14"/>
  <c r="W2248" i="14"/>
  <c r="X2248" i="14"/>
  <c r="I2249" i="14"/>
  <c r="L2249" i="14"/>
  <c r="M2249" i="14"/>
  <c r="AG2249" i="14" s="1"/>
  <c r="N2249" i="14"/>
  <c r="AH2249" i="14" s="1"/>
  <c r="U2249" i="14"/>
  <c r="V2249" i="14"/>
  <c r="W2249" i="14"/>
  <c r="X2249" i="14"/>
  <c r="I2250" i="14"/>
  <c r="L2250" i="14"/>
  <c r="M2250" i="14"/>
  <c r="AG2250" i="14" s="1"/>
  <c r="N2250" i="14"/>
  <c r="AH2250" i="14" s="1"/>
  <c r="U2250" i="14"/>
  <c r="V2250" i="14"/>
  <c r="W2250" i="14"/>
  <c r="X2250" i="14"/>
  <c r="I2251" i="14"/>
  <c r="L2251" i="14"/>
  <c r="M2251" i="14"/>
  <c r="AG2251" i="14" s="1"/>
  <c r="N2251" i="14"/>
  <c r="AH2251" i="14" s="1"/>
  <c r="U2251" i="14"/>
  <c r="V2251" i="14"/>
  <c r="W2251" i="14"/>
  <c r="X2251" i="14"/>
  <c r="I2252" i="14"/>
  <c r="L2252" i="14"/>
  <c r="M2252" i="14"/>
  <c r="AG2252" i="14" s="1"/>
  <c r="N2252" i="14"/>
  <c r="AH2252" i="14" s="1"/>
  <c r="U2252" i="14"/>
  <c r="V2252" i="14"/>
  <c r="W2252" i="14"/>
  <c r="X2252" i="14"/>
  <c r="I2253" i="14"/>
  <c r="L2253" i="14"/>
  <c r="M2253" i="14"/>
  <c r="AG2253" i="14" s="1"/>
  <c r="N2253" i="14"/>
  <c r="AH2253" i="14" s="1"/>
  <c r="U2253" i="14"/>
  <c r="V2253" i="14"/>
  <c r="W2253" i="14"/>
  <c r="X2253" i="14"/>
  <c r="I2254" i="14"/>
  <c r="L2254" i="14"/>
  <c r="M2254" i="14"/>
  <c r="AG2254" i="14" s="1"/>
  <c r="N2254" i="14"/>
  <c r="AH2254" i="14" s="1"/>
  <c r="U2254" i="14"/>
  <c r="V2254" i="14"/>
  <c r="W2254" i="14"/>
  <c r="X2254" i="14"/>
  <c r="I2255" i="14"/>
  <c r="L2255" i="14"/>
  <c r="M2255" i="14"/>
  <c r="AG2255" i="14" s="1"/>
  <c r="N2255" i="14"/>
  <c r="AH2255" i="14" s="1"/>
  <c r="U2255" i="14"/>
  <c r="V2255" i="14"/>
  <c r="W2255" i="14"/>
  <c r="X2255" i="14"/>
  <c r="I2256" i="14"/>
  <c r="L2256" i="14"/>
  <c r="M2256" i="14"/>
  <c r="AG2256" i="14" s="1"/>
  <c r="N2256" i="14"/>
  <c r="AH2256" i="14" s="1"/>
  <c r="U2256" i="14"/>
  <c r="V2256" i="14"/>
  <c r="W2256" i="14"/>
  <c r="X2256" i="14"/>
  <c r="I2257" i="14"/>
  <c r="L2257" i="14"/>
  <c r="M2257" i="14"/>
  <c r="AG2257" i="14" s="1"/>
  <c r="N2257" i="14"/>
  <c r="AH2257" i="14" s="1"/>
  <c r="U2257" i="14"/>
  <c r="V2257" i="14"/>
  <c r="W2257" i="14"/>
  <c r="X2257" i="14"/>
  <c r="I2258" i="14"/>
  <c r="L2258" i="14"/>
  <c r="M2258" i="14"/>
  <c r="AG2258" i="14" s="1"/>
  <c r="N2258" i="14"/>
  <c r="AH2258" i="14" s="1"/>
  <c r="U2258" i="14"/>
  <c r="V2258" i="14"/>
  <c r="W2258" i="14"/>
  <c r="X2258" i="14"/>
  <c r="I2259" i="14"/>
  <c r="L2259" i="14"/>
  <c r="M2259" i="14"/>
  <c r="AG2259" i="14" s="1"/>
  <c r="N2259" i="14"/>
  <c r="AH2259" i="14" s="1"/>
  <c r="U2259" i="14"/>
  <c r="V2259" i="14"/>
  <c r="W2259" i="14"/>
  <c r="X2259" i="14"/>
  <c r="I2260" i="14"/>
  <c r="L2260" i="14"/>
  <c r="M2260" i="14"/>
  <c r="AG2260" i="14" s="1"/>
  <c r="N2260" i="14"/>
  <c r="AH2260" i="14" s="1"/>
  <c r="U2260" i="14"/>
  <c r="V2260" i="14"/>
  <c r="W2260" i="14"/>
  <c r="X2260" i="14"/>
  <c r="I2261" i="14"/>
  <c r="L2261" i="14"/>
  <c r="M2261" i="14"/>
  <c r="AG2261" i="14" s="1"/>
  <c r="N2261" i="14"/>
  <c r="AH2261" i="14" s="1"/>
  <c r="U2261" i="14"/>
  <c r="V2261" i="14"/>
  <c r="W2261" i="14"/>
  <c r="X2261" i="14"/>
  <c r="I2262" i="14"/>
  <c r="L2262" i="14"/>
  <c r="M2262" i="14"/>
  <c r="AG2262" i="14" s="1"/>
  <c r="N2262" i="14"/>
  <c r="AH2262" i="14" s="1"/>
  <c r="U2262" i="14"/>
  <c r="V2262" i="14"/>
  <c r="W2262" i="14"/>
  <c r="X2262" i="14"/>
  <c r="I2263" i="14"/>
  <c r="L2263" i="14"/>
  <c r="M2263" i="14"/>
  <c r="AG2263" i="14" s="1"/>
  <c r="N2263" i="14"/>
  <c r="AH2263" i="14" s="1"/>
  <c r="U2263" i="14"/>
  <c r="V2263" i="14"/>
  <c r="W2263" i="14"/>
  <c r="X2263" i="14"/>
  <c r="I2264" i="14"/>
  <c r="L2264" i="14"/>
  <c r="M2264" i="14"/>
  <c r="AG2264" i="14" s="1"/>
  <c r="N2264" i="14"/>
  <c r="AH2264" i="14" s="1"/>
  <c r="U2264" i="14"/>
  <c r="V2264" i="14"/>
  <c r="W2264" i="14"/>
  <c r="X2264" i="14"/>
  <c r="I2265" i="14"/>
  <c r="L2265" i="14"/>
  <c r="M2265" i="14"/>
  <c r="AG2265" i="14" s="1"/>
  <c r="N2265" i="14"/>
  <c r="AH2265" i="14" s="1"/>
  <c r="U2265" i="14"/>
  <c r="V2265" i="14"/>
  <c r="W2265" i="14"/>
  <c r="X2265" i="14"/>
  <c r="I2266" i="14"/>
  <c r="L2266" i="14"/>
  <c r="M2266" i="14"/>
  <c r="AG2266" i="14" s="1"/>
  <c r="N2266" i="14"/>
  <c r="AH2266" i="14" s="1"/>
  <c r="U2266" i="14"/>
  <c r="V2266" i="14"/>
  <c r="W2266" i="14"/>
  <c r="X2266" i="14"/>
  <c r="I2267" i="14"/>
  <c r="L2267" i="14"/>
  <c r="M2267" i="14"/>
  <c r="AG2267" i="14" s="1"/>
  <c r="N2267" i="14"/>
  <c r="AH2267" i="14" s="1"/>
  <c r="U2267" i="14"/>
  <c r="V2267" i="14"/>
  <c r="W2267" i="14"/>
  <c r="X2267" i="14"/>
  <c r="I2268" i="14"/>
  <c r="L2268" i="14"/>
  <c r="M2268" i="14"/>
  <c r="AG2268" i="14" s="1"/>
  <c r="N2268" i="14"/>
  <c r="AH2268" i="14" s="1"/>
  <c r="U2268" i="14"/>
  <c r="V2268" i="14"/>
  <c r="W2268" i="14"/>
  <c r="X2268" i="14"/>
  <c r="I2269" i="14"/>
  <c r="L2269" i="14"/>
  <c r="M2269" i="14"/>
  <c r="AG2269" i="14" s="1"/>
  <c r="N2269" i="14"/>
  <c r="AH2269" i="14" s="1"/>
  <c r="U2269" i="14"/>
  <c r="V2269" i="14"/>
  <c r="W2269" i="14"/>
  <c r="X2269" i="14"/>
  <c r="I2270" i="14"/>
  <c r="L2270" i="14"/>
  <c r="M2270" i="14"/>
  <c r="AG2270" i="14" s="1"/>
  <c r="N2270" i="14"/>
  <c r="AH2270" i="14" s="1"/>
  <c r="U2270" i="14"/>
  <c r="V2270" i="14"/>
  <c r="W2270" i="14"/>
  <c r="X2270" i="14"/>
  <c r="I2271" i="14"/>
  <c r="L2271" i="14"/>
  <c r="M2271" i="14"/>
  <c r="AG2271" i="14" s="1"/>
  <c r="N2271" i="14"/>
  <c r="AH2271" i="14" s="1"/>
  <c r="U2271" i="14"/>
  <c r="V2271" i="14"/>
  <c r="W2271" i="14"/>
  <c r="X2271" i="14"/>
  <c r="I2272" i="14"/>
  <c r="L2272" i="14"/>
  <c r="M2272" i="14"/>
  <c r="AG2272" i="14" s="1"/>
  <c r="N2272" i="14"/>
  <c r="AH2272" i="14" s="1"/>
  <c r="U2272" i="14"/>
  <c r="V2272" i="14"/>
  <c r="W2272" i="14"/>
  <c r="X2272" i="14"/>
  <c r="I2273" i="14"/>
  <c r="L2273" i="14"/>
  <c r="M2273" i="14"/>
  <c r="AG2273" i="14" s="1"/>
  <c r="N2273" i="14"/>
  <c r="AH2273" i="14" s="1"/>
  <c r="U2273" i="14"/>
  <c r="V2273" i="14"/>
  <c r="W2273" i="14"/>
  <c r="X2273" i="14"/>
  <c r="I2274" i="14"/>
  <c r="L2274" i="14"/>
  <c r="M2274" i="14"/>
  <c r="AG2274" i="14" s="1"/>
  <c r="N2274" i="14"/>
  <c r="AH2274" i="14" s="1"/>
  <c r="U2274" i="14"/>
  <c r="V2274" i="14"/>
  <c r="W2274" i="14"/>
  <c r="X2274" i="14"/>
  <c r="I2275" i="14"/>
  <c r="L2275" i="14"/>
  <c r="M2275" i="14"/>
  <c r="AG2275" i="14" s="1"/>
  <c r="N2275" i="14"/>
  <c r="AH2275" i="14" s="1"/>
  <c r="U2275" i="14"/>
  <c r="V2275" i="14"/>
  <c r="W2275" i="14"/>
  <c r="X2275" i="14"/>
  <c r="I2276" i="14"/>
  <c r="L2276" i="14"/>
  <c r="M2276" i="14"/>
  <c r="AG2276" i="14" s="1"/>
  <c r="N2276" i="14"/>
  <c r="AH2276" i="14" s="1"/>
  <c r="U2276" i="14"/>
  <c r="V2276" i="14"/>
  <c r="W2276" i="14"/>
  <c r="X2276" i="14"/>
  <c r="I2277" i="14"/>
  <c r="L2277" i="14"/>
  <c r="M2277" i="14"/>
  <c r="AG2277" i="14" s="1"/>
  <c r="N2277" i="14"/>
  <c r="AH2277" i="14" s="1"/>
  <c r="U2277" i="14"/>
  <c r="V2277" i="14"/>
  <c r="W2277" i="14"/>
  <c r="X2277" i="14"/>
  <c r="I2278" i="14"/>
  <c r="L2278" i="14"/>
  <c r="M2278" i="14"/>
  <c r="AG2278" i="14" s="1"/>
  <c r="N2278" i="14"/>
  <c r="AH2278" i="14" s="1"/>
  <c r="U2278" i="14"/>
  <c r="V2278" i="14"/>
  <c r="W2278" i="14"/>
  <c r="X2278" i="14"/>
  <c r="I2279" i="14"/>
  <c r="L2279" i="14"/>
  <c r="M2279" i="14"/>
  <c r="AG2279" i="14" s="1"/>
  <c r="N2279" i="14"/>
  <c r="AH2279" i="14" s="1"/>
  <c r="U2279" i="14"/>
  <c r="V2279" i="14"/>
  <c r="W2279" i="14"/>
  <c r="X2279" i="14"/>
  <c r="I2280" i="14"/>
  <c r="L2280" i="14"/>
  <c r="M2280" i="14"/>
  <c r="AG2280" i="14" s="1"/>
  <c r="N2280" i="14"/>
  <c r="AH2280" i="14" s="1"/>
  <c r="U2280" i="14"/>
  <c r="V2280" i="14"/>
  <c r="W2280" i="14"/>
  <c r="X2280" i="14"/>
  <c r="I2281" i="14"/>
  <c r="L2281" i="14"/>
  <c r="M2281" i="14"/>
  <c r="AG2281" i="14" s="1"/>
  <c r="N2281" i="14"/>
  <c r="AH2281" i="14" s="1"/>
  <c r="U2281" i="14"/>
  <c r="V2281" i="14"/>
  <c r="W2281" i="14"/>
  <c r="X2281" i="14"/>
  <c r="I2282" i="14"/>
  <c r="L2282" i="14"/>
  <c r="M2282" i="14"/>
  <c r="AG2282" i="14" s="1"/>
  <c r="N2282" i="14"/>
  <c r="AH2282" i="14" s="1"/>
  <c r="U2282" i="14"/>
  <c r="V2282" i="14"/>
  <c r="W2282" i="14"/>
  <c r="X2282" i="14"/>
  <c r="I2283" i="14"/>
  <c r="L2283" i="14"/>
  <c r="M2283" i="14"/>
  <c r="AG2283" i="14" s="1"/>
  <c r="N2283" i="14"/>
  <c r="AH2283" i="14" s="1"/>
  <c r="U2283" i="14"/>
  <c r="V2283" i="14"/>
  <c r="W2283" i="14"/>
  <c r="X2283" i="14"/>
  <c r="I2284" i="14"/>
  <c r="L2284" i="14"/>
  <c r="M2284" i="14"/>
  <c r="AG2284" i="14" s="1"/>
  <c r="N2284" i="14"/>
  <c r="AH2284" i="14" s="1"/>
  <c r="U2284" i="14"/>
  <c r="V2284" i="14"/>
  <c r="W2284" i="14"/>
  <c r="X2284" i="14"/>
  <c r="I2285" i="14"/>
  <c r="L2285" i="14"/>
  <c r="M2285" i="14"/>
  <c r="AG2285" i="14" s="1"/>
  <c r="N2285" i="14"/>
  <c r="AH2285" i="14" s="1"/>
  <c r="U2285" i="14"/>
  <c r="V2285" i="14"/>
  <c r="W2285" i="14"/>
  <c r="X2285" i="14"/>
  <c r="I2286" i="14"/>
  <c r="L2286" i="14"/>
  <c r="M2286" i="14"/>
  <c r="AG2286" i="14" s="1"/>
  <c r="N2286" i="14"/>
  <c r="AH2286" i="14" s="1"/>
  <c r="U2286" i="14"/>
  <c r="V2286" i="14"/>
  <c r="W2286" i="14"/>
  <c r="X2286" i="14"/>
  <c r="I2287" i="14"/>
  <c r="L2287" i="14"/>
  <c r="M2287" i="14"/>
  <c r="AG2287" i="14" s="1"/>
  <c r="N2287" i="14"/>
  <c r="AH2287" i="14" s="1"/>
  <c r="U2287" i="14"/>
  <c r="V2287" i="14"/>
  <c r="W2287" i="14"/>
  <c r="X2287" i="14"/>
  <c r="I2288" i="14"/>
  <c r="L2288" i="14"/>
  <c r="M2288" i="14"/>
  <c r="AG2288" i="14" s="1"/>
  <c r="N2288" i="14"/>
  <c r="AH2288" i="14" s="1"/>
  <c r="U2288" i="14"/>
  <c r="V2288" i="14"/>
  <c r="W2288" i="14"/>
  <c r="X2288" i="14"/>
  <c r="I2289" i="14"/>
  <c r="L2289" i="14"/>
  <c r="M2289" i="14"/>
  <c r="AG2289" i="14" s="1"/>
  <c r="N2289" i="14"/>
  <c r="AH2289" i="14" s="1"/>
  <c r="U2289" i="14"/>
  <c r="V2289" i="14"/>
  <c r="W2289" i="14"/>
  <c r="X2289" i="14"/>
  <c r="I2290" i="14"/>
  <c r="L2290" i="14"/>
  <c r="M2290" i="14"/>
  <c r="AG2290" i="14" s="1"/>
  <c r="N2290" i="14"/>
  <c r="AH2290" i="14" s="1"/>
  <c r="U2290" i="14"/>
  <c r="V2290" i="14"/>
  <c r="W2290" i="14"/>
  <c r="X2290" i="14"/>
  <c r="I2291" i="14"/>
  <c r="L2291" i="14"/>
  <c r="M2291" i="14"/>
  <c r="AG2291" i="14" s="1"/>
  <c r="N2291" i="14"/>
  <c r="AH2291" i="14" s="1"/>
  <c r="U2291" i="14"/>
  <c r="V2291" i="14"/>
  <c r="W2291" i="14"/>
  <c r="X2291" i="14"/>
  <c r="I2292" i="14"/>
  <c r="L2292" i="14"/>
  <c r="M2292" i="14"/>
  <c r="AG2292" i="14" s="1"/>
  <c r="N2292" i="14"/>
  <c r="AH2292" i="14" s="1"/>
  <c r="U2292" i="14"/>
  <c r="V2292" i="14"/>
  <c r="W2292" i="14"/>
  <c r="X2292" i="14"/>
  <c r="I2293" i="14"/>
  <c r="L2293" i="14"/>
  <c r="M2293" i="14"/>
  <c r="AG2293" i="14" s="1"/>
  <c r="N2293" i="14"/>
  <c r="AH2293" i="14" s="1"/>
  <c r="U2293" i="14"/>
  <c r="V2293" i="14"/>
  <c r="W2293" i="14"/>
  <c r="X2293" i="14"/>
  <c r="I2294" i="14"/>
  <c r="L2294" i="14"/>
  <c r="M2294" i="14"/>
  <c r="AG2294" i="14" s="1"/>
  <c r="N2294" i="14"/>
  <c r="AH2294" i="14" s="1"/>
  <c r="U2294" i="14"/>
  <c r="V2294" i="14"/>
  <c r="W2294" i="14"/>
  <c r="X2294" i="14"/>
  <c r="I2295" i="14"/>
  <c r="L2295" i="14"/>
  <c r="M2295" i="14"/>
  <c r="AG2295" i="14" s="1"/>
  <c r="N2295" i="14"/>
  <c r="AH2295" i="14" s="1"/>
  <c r="U2295" i="14"/>
  <c r="V2295" i="14"/>
  <c r="W2295" i="14"/>
  <c r="X2295" i="14"/>
  <c r="I2296" i="14"/>
  <c r="L2296" i="14"/>
  <c r="M2296" i="14"/>
  <c r="AG2296" i="14" s="1"/>
  <c r="N2296" i="14"/>
  <c r="AH2296" i="14" s="1"/>
  <c r="U2296" i="14"/>
  <c r="V2296" i="14"/>
  <c r="W2296" i="14"/>
  <c r="X2296" i="14"/>
  <c r="I2297" i="14"/>
  <c r="L2297" i="14"/>
  <c r="M2297" i="14"/>
  <c r="AG2297" i="14" s="1"/>
  <c r="N2297" i="14"/>
  <c r="AH2297" i="14" s="1"/>
  <c r="U2297" i="14"/>
  <c r="V2297" i="14"/>
  <c r="W2297" i="14"/>
  <c r="X2297" i="14"/>
  <c r="I2298" i="14"/>
  <c r="L2298" i="14"/>
  <c r="M2298" i="14"/>
  <c r="AG2298" i="14" s="1"/>
  <c r="N2298" i="14"/>
  <c r="AH2298" i="14" s="1"/>
  <c r="U2298" i="14"/>
  <c r="V2298" i="14"/>
  <c r="W2298" i="14"/>
  <c r="X2298" i="14"/>
  <c r="I2299" i="14"/>
  <c r="L2299" i="14"/>
  <c r="M2299" i="14"/>
  <c r="AG2299" i="14" s="1"/>
  <c r="N2299" i="14"/>
  <c r="AH2299" i="14" s="1"/>
  <c r="U2299" i="14"/>
  <c r="V2299" i="14"/>
  <c r="W2299" i="14"/>
  <c r="X2299" i="14"/>
  <c r="I2300" i="14"/>
  <c r="L2300" i="14"/>
  <c r="M2300" i="14"/>
  <c r="AG2300" i="14" s="1"/>
  <c r="N2300" i="14"/>
  <c r="AH2300" i="14" s="1"/>
  <c r="U2300" i="14"/>
  <c r="V2300" i="14"/>
  <c r="W2300" i="14"/>
  <c r="X2300" i="14"/>
  <c r="I2301" i="14"/>
  <c r="L2301" i="14"/>
  <c r="M2301" i="14"/>
  <c r="AG2301" i="14" s="1"/>
  <c r="N2301" i="14"/>
  <c r="AH2301" i="14" s="1"/>
  <c r="U2301" i="14"/>
  <c r="V2301" i="14"/>
  <c r="W2301" i="14"/>
  <c r="X2301" i="14"/>
  <c r="I2302" i="14"/>
  <c r="L2302" i="14"/>
  <c r="M2302" i="14"/>
  <c r="AG2302" i="14" s="1"/>
  <c r="N2302" i="14"/>
  <c r="AH2302" i="14" s="1"/>
  <c r="U2302" i="14"/>
  <c r="V2302" i="14"/>
  <c r="W2302" i="14"/>
  <c r="X2302" i="14"/>
  <c r="I2303" i="14"/>
  <c r="L2303" i="14"/>
  <c r="M2303" i="14"/>
  <c r="AG2303" i="14" s="1"/>
  <c r="N2303" i="14"/>
  <c r="AH2303" i="14" s="1"/>
  <c r="U2303" i="14"/>
  <c r="V2303" i="14"/>
  <c r="W2303" i="14"/>
  <c r="X2303" i="14"/>
  <c r="I2304" i="14"/>
  <c r="L2304" i="14"/>
  <c r="M2304" i="14"/>
  <c r="AG2304" i="14" s="1"/>
  <c r="N2304" i="14"/>
  <c r="AH2304" i="14" s="1"/>
  <c r="U2304" i="14"/>
  <c r="V2304" i="14"/>
  <c r="W2304" i="14"/>
  <c r="X2304" i="14"/>
  <c r="I2305" i="14"/>
  <c r="L2305" i="14"/>
  <c r="M2305" i="14"/>
  <c r="AG2305" i="14" s="1"/>
  <c r="N2305" i="14"/>
  <c r="AH2305" i="14" s="1"/>
  <c r="U2305" i="14"/>
  <c r="V2305" i="14"/>
  <c r="W2305" i="14"/>
  <c r="X2305" i="14"/>
  <c r="I2306" i="14"/>
  <c r="L2306" i="14"/>
  <c r="M2306" i="14"/>
  <c r="AG2306" i="14" s="1"/>
  <c r="N2306" i="14"/>
  <c r="AH2306" i="14" s="1"/>
  <c r="U2306" i="14"/>
  <c r="V2306" i="14"/>
  <c r="W2306" i="14"/>
  <c r="X2306" i="14"/>
  <c r="I2307" i="14"/>
  <c r="L2307" i="14"/>
  <c r="M2307" i="14"/>
  <c r="AG2307" i="14" s="1"/>
  <c r="N2307" i="14"/>
  <c r="AH2307" i="14" s="1"/>
  <c r="U2307" i="14"/>
  <c r="V2307" i="14"/>
  <c r="W2307" i="14"/>
  <c r="X2307" i="14"/>
  <c r="I2308" i="14"/>
  <c r="L2308" i="14"/>
  <c r="M2308" i="14"/>
  <c r="AG2308" i="14" s="1"/>
  <c r="N2308" i="14"/>
  <c r="AH2308" i="14" s="1"/>
  <c r="U2308" i="14"/>
  <c r="V2308" i="14"/>
  <c r="W2308" i="14"/>
  <c r="X2308" i="14"/>
  <c r="I2309" i="14"/>
  <c r="L2309" i="14"/>
  <c r="M2309" i="14"/>
  <c r="AG2309" i="14" s="1"/>
  <c r="N2309" i="14"/>
  <c r="AH2309" i="14" s="1"/>
  <c r="U2309" i="14"/>
  <c r="V2309" i="14"/>
  <c r="W2309" i="14"/>
  <c r="X2309" i="14"/>
  <c r="I2310" i="14"/>
  <c r="L2310" i="14"/>
  <c r="M2310" i="14"/>
  <c r="AG2310" i="14" s="1"/>
  <c r="N2310" i="14"/>
  <c r="AH2310" i="14" s="1"/>
  <c r="U2310" i="14"/>
  <c r="V2310" i="14"/>
  <c r="W2310" i="14"/>
  <c r="X2310" i="14"/>
  <c r="I2311" i="14"/>
  <c r="L2311" i="14"/>
  <c r="M2311" i="14"/>
  <c r="AG2311" i="14" s="1"/>
  <c r="N2311" i="14"/>
  <c r="AH2311" i="14" s="1"/>
  <c r="U2311" i="14"/>
  <c r="V2311" i="14"/>
  <c r="W2311" i="14"/>
  <c r="X2311" i="14"/>
  <c r="I2312" i="14"/>
  <c r="L2312" i="14"/>
  <c r="M2312" i="14"/>
  <c r="AG2312" i="14" s="1"/>
  <c r="N2312" i="14"/>
  <c r="AH2312" i="14" s="1"/>
  <c r="U2312" i="14"/>
  <c r="V2312" i="14"/>
  <c r="W2312" i="14"/>
  <c r="X2312" i="14"/>
  <c r="I2313" i="14"/>
  <c r="L2313" i="14"/>
  <c r="M2313" i="14"/>
  <c r="AG2313" i="14" s="1"/>
  <c r="N2313" i="14"/>
  <c r="AH2313" i="14" s="1"/>
  <c r="U2313" i="14"/>
  <c r="V2313" i="14"/>
  <c r="W2313" i="14"/>
  <c r="X2313" i="14"/>
  <c r="I2314" i="14"/>
  <c r="L2314" i="14"/>
  <c r="M2314" i="14"/>
  <c r="AG2314" i="14" s="1"/>
  <c r="N2314" i="14"/>
  <c r="AH2314" i="14" s="1"/>
  <c r="U2314" i="14"/>
  <c r="V2314" i="14"/>
  <c r="W2314" i="14"/>
  <c r="X2314" i="14"/>
  <c r="I2315" i="14"/>
  <c r="L2315" i="14"/>
  <c r="M2315" i="14"/>
  <c r="AG2315" i="14" s="1"/>
  <c r="N2315" i="14"/>
  <c r="AH2315" i="14" s="1"/>
  <c r="U2315" i="14"/>
  <c r="V2315" i="14"/>
  <c r="W2315" i="14"/>
  <c r="X2315" i="14"/>
  <c r="I2316" i="14"/>
  <c r="L2316" i="14"/>
  <c r="M2316" i="14"/>
  <c r="AG2316" i="14" s="1"/>
  <c r="N2316" i="14"/>
  <c r="AH2316" i="14" s="1"/>
  <c r="U2316" i="14"/>
  <c r="V2316" i="14"/>
  <c r="W2316" i="14"/>
  <c r="X2316" i="14"/>
  <c r="I2317" i="14"/>
  <c r="L2317" i="14"/>
  <c r="M2317" i="14"/>
  <c r="AG2317" i="14" s="1"/>
  <c r="N2317" i="14"/>
  <c r="AH2317" i="14" s="1"/>
  <c r="U2317" i="14"/>
  <c r="V2317" i="14"/>
  <c r="W2317" i="14"/>
  <c r="X2317" i="14"/>
  <c r="I2318" i="14"/>
  <c r="L2318" i="14"/>
  <c r="M2318" i="14"/>
  <c r="AG2318" i="14" s="1"/>
  <c r="N2318" i="14"/>
  <c r="AH2318" i="14" s="1"/>
  <c r="U2318" i="14"/>
  <c r="V2318" i="14"/>
  <c r="W2318" i="14"/>
  <c r="X2318" i="14"/>
  <c r="I2319" i="14"/>
  <c r="L2319" i="14"/>
  <c r="M2319" i="14"/>
  <c r="AG2319" i="14" s="1"/>
  <c r="N2319" i="14"/>
  <c r="AH2319" i="14" s="1"/>
  <c r="U2319" i="14"/>
  <c r="V2319" i="14"/>
  <c r="W2319" i="14"/>
  <c r="X2319" i="14"/>
  <c r="I2320" i="14"/>
  <c r="L2320" i="14"/>
  <c r="M2320" i="14"/>
  <c r="AG2320" i="14" s="1"/>
  <c r="N2320" i="14"/>
  <c r="AH2320" i="14" s="1"/>
  <c r="U2320" i="14"/>
  <c r="V2320" i="14"/>
  <c r="W2320" i="14"/>
  <c r="X2320" i="14"/>
  <c r="I2321" i="14"/>
  <c r="L2321" i="14"/>
  <c r="M2321" i="14"/>
  <c r="AG2321" i="14" s="1"/>
  <c r="N2321" i="14"/>
  <c r="AH2321" i="14" s="1"/>
  <c r="U2321" i="14"/>
  <c r="V2321" i="14"/>
  <c r="W2321" i="14"/>
  <c r="X2321" i="14"/>
  <c r="I2322" i="14"/>
  <c r="L2322" i="14"/>
  <c r="M2322" i="14"/>
  <c r="AG2322" i="14" s="1"/>
  <c r="N2322" i="14"/>
  <c r="AH2322" i="14" s="1"/>
  <c r="U2322" i="14"/>
  <c r="V2322" i="14"/>
  <c r="W2322" i="14"/>
  <c r="X2322" i="14"/>
  <c r="I2323" i="14"/>
  <c r="L2323" i="14"/>
  <c r="M2323" i="14"/>
  <c r="AG2323" i="14" s="1"/>
  <c r="N2323" i="14"/>
  <c r="AH2323" i="14" s="1"/>
  <c r="U2323" i="14"/>
  <c r="V2323" i="14"/>
  <c r="W2323" i="14"/>
  <c r="X2323" i="14"/>
  <c r="I2324" i="14"/>
  <c r="L2324" i="14"/>
  <c r="M2324" i="14"/>
  <c r="AG2324" i="14" s="1"/>
  <c r="N2324" i="14"/>
  <c r="AH2324" i="14" s="1"/>
  <c r="U2324" i="14"/>
  <c r="V2324" i="14"/>
  <c r="W2324" i="14"/>
  <c r="X2324" i="14"/>
  <c r="I2325" i="14"/>
  <c r="L2325" i="14"/>
  <c r="M2325" i="14"/>
  <c r="AG2325" i="14" s="1"/>
  <c r="N2325" i="14"/>
  <c r="AH2325" i="14" s="1"/>
  <c r="U2325" i="14"/>
  <c r="V2325" i="14"/>
  <c r="W2325" i="14"/>
  <c r="X2325" i="14"/>
  <c r="I2326" i="14"/>
  <c r="L2326" i="14"/>
  <c r="M2326" i="14"/>
  <c r="AG2326" i="14" s="1"/>
  <c r="N2326" i="14"/>
  <c r="AH2326" i="14" s="1"/>
  <c r="U2326" i="14"/>
  <c r="V2326" i="14"/>
  <c r="W2326" i="14"/>
  <c r="X2326" i="14"/>
  <c r="I2327" i="14"/>
  <c r="L2327" i="14"/>
  <c r="M2327" i="14"/>
  <c r="AG2327" i="14" s="1"/>
  <c r="N2327" i="14"/>
  <c r="AH2327" i="14" s="1"/>
  <c r="U2327" i="14"/>
  <c r="V2327" i="14"/>
  <c r="W2327" i="14"/>
  <c r="X2327" i="14"/>
  <c r="I2328" i="14"/>
  <c r="L2328" i="14"/>
  <c r="M2328" i="14"/>
  <c r="AG2328" i="14" s="1"/>
  <c r="N2328" i="14"/>
  <c r="AH2328" i="14" s="1"/>
  <c r="U2328" i="14"/>
  <c r="V2328" i="14"/>
  <c r="W2328" i="14"/>
  <c r="X2328" i="14"/>
  <c r="I2329" i="14"/>
  <c r="L2329" i="14"/>
  <c r="M2329" i="14"/>
  <c r="AG2329" i="14" s="1"/>
  <c r="N2329" i="14"/>
  <c r="AH2329" i="14" s="1"/>
  <c r="U2329" i="14"/>
  <c r="V2329" i="14"/>
  <c r="W2329" i="14"/>
  <c r="X2329" i="14"/>
  <c r="I2330" i="14"/>
  <c r="L2330" i="14"/>
  <c r="M2330" i="14"/>
  <c r="AG2330" i="14" s="1"/>
  <c r="N2330" i="14"/>
  <c r="AH2330" i="14" s="1"/>
  <c r="U2330" i="14"/>
  <c r="V2330" i="14"/>
  <c r="W2330" i="14"/>
  <c r="X2330" i="14"/>
  <c r="I2331" i="14"/>
  <c r="L2331" i="14"/>
  <c r="M2331" i="14"/>
  <c r="AG2331" i="14" s="1"/>
  <c r="N2331" i="14"/>
  <c r="AH2331" i="14" s="1"/>
  <c r="U2331" i="14"/>
  <c r="V2331" i="14"/>
  <c r="W2331" i="14"/>
  <c r="X2331" i="14"/>
  <c r="I2332" i="14"/>
  <c r="L2332" i="14"/>
  <c r="M2332" i="14"/>
  <c r="AG2332" i="14" s="1"/>
  <c r="N2332" i="14"/>
  <c r="AH2332" i="14" s="1"/>
  <c r="U2332" i="14"/>
  <c r="V2332" i="14"/>
  <c r="W2332" i="14"/>
  <c r="X2332" i="14"/>
  <c r="I2333" i="14"/>
  <c r="L2333" i="14"/>
  <c r="M2333" i="14"/>
  <c r="AG2333" i="14" s="1"/>
  <c r="N2333" i="14"/>
  <c r="AH2333" i="14" s="1"/>
  <c r="U2333" i="14"/>
  <c r="V2333" i="14"/>
  <c r="W2333" i="14"/>
  <c r="X2333" i="14"/>
  <c r="I2334" i="14"/>
  <c r="L2334" i="14"/>
  <c r="M2334" i="14"/>
  <c r="AG2334" i="14" s="1"/>
  <c r="N2334" i="14"/>
  <c r="AH2334" i="14" s="1"/>
  <c r="U2334" i="14"/>
  <c r="V2334" i="14"/>
  <c r="W2334" i="14"/>
  <c r="X2334" i="14"/>
  <c r="I2335" i="14"/>
  <c r="L2335" i="14"/>
  <c r="M2335" i="14"/>
  <c r="AG2335" i="14" s="1"/>
  <c r="N2335" i="14"/>
  <c r="AH2335" i="14" s="1"/>
  <c r="U2335" i="14"/>
  <c r="V2335" i="14"/>
  <c r="W2335" i="14"/>
  <c r="X2335" i="14"/>
  <c r="I2336" i="14"/>
  <c r="L2336" i="14"/>
  <c r="M2336" i="14"/>
  <c r="AG2336" i="14" s="1"/>
  <c r="N2336" i="14"/>
  <c r="AH2336" i="14" s="1"/>
  <c r="U2336" i="14"/>
  <c r="V2336" i="14"/>
  <c r="W2336" i="14"/>
  <c r="X2336" i="14"/>
  <c r="I2337" i="14"/>
  <c r="L2337" i="14"/>
  <c r="M2337" i="14"/>
  <c r="AG2337" i="14" s="1"/>
  <c r="N2337" i="14"/>
  <c r="AH2337" i="14" s="1"/>
  <c r="U2337" i="14"/>
  <c r="V2337" i="14"/>
  <c r="W2337" i="14"/>
  <c r="X2337" i="14"/>
  <c r="I2338" i="14"/>
  <c r="L2338" i="14"/>
  <c r="M2338" i="14"/>
  <c r="AG2338" i="14" s="1"/>
  <c r="N2338" i="14"/>
  <c r="AH2338" i="14" s="1"/>
  <c r="U2338" i="14"/>
  <c r="V2338" i="14"/>
  <c r="W2338" i="14"/>
  <c r="X2338" i="14"/>
  <c r="I2339" i="14"/>
  <c r="L2339" i="14"/>
  <c r="M2339" i="14"/>
  <c r="AG2339" i="14" s="1"/>
  <c r="N2339" i="14"/>
  <c r="AH2339" i="14" s="1"/>
  <c r="U2339" i="14"/>
  <c r="V2339" i="14"/>
  <c r="W2339" i="14"/>
  <c r="X2339" i="14"/>
  <c r="I2340" i="14"/>
  <c r="L2340" i="14"/>
  <c r="M2340" i="14"/>
  <c r="AG2340" i="14" s="1"/>
  <c r="N2340" i="14"/>
  <c r="AH2340" i="14" s="1"/>
  <c r="U2340" i="14"/>
  <c r="V2340" i="14"/>
  <c r="W2340" i="14"/>
  <c r="X2340" i="14"/>
  <c r="I2341" i="14"/>
  <c r="L2341" i="14"/>
  <c r="M2341" i="14"/>
  <c r="AG2341" i="14" s="1"/>
  <c r="N2341" i="14"/>
  <c r="AH2341" i="14" s="1"/>
  <c r="U2341" i="14"/>
  <c r="V2341" i="14"/>
  <c r="W2341" i="14"/>
  <c r="X2341" i="14"/>
  <c r="I2342" i="14"/>
  <c r="L2342" i="14"/>
  <c r="M2342" i="14"/>
  <c r="AG2342" i="14" s="1"/>
  <c r="N2342" i="14"/>
  <c r="AH2342" i="14" s="1"/>
  <c r="U2342" i="14"/>
  <c r="V2342" i="14"/>
  <c r="W2342" i="14"/>
  <c r="X2342" i="14"/>
  <c r="I2343" i="14"/>
  <c r="L2343" i="14"/>
  <c r="M2343" i="14"/>
  <c r="AG2343" i="14" s="1"/>
  <c r="N2343" i="14"/>
  <c r="AH2343" i="14" s="1"/>
  <c r="U2343" i="14"/>
  <c r="V2343" i="14"/>
  <c r="W2343" i="14"/>
  <c r="X2343" i="14"/>
  <c r="I2344" i="14"/>
  <c r="L2344" i="14"/>
  <c r="M2344" i="14"/>
  <c r="AG2344" i="14" s="1"/>
  <c r="N2344" i="14"/>
  <c r="AH2344" i="14" s="1"/>
  <c r="U2344" i="14"/>
  <c r="V2344" i="14"/>
  <c r="W2344" i="14"/>
  <c r="X2344" i="14"/>
  <c r="I2345" i="14"/>
  <c r="L2345" i="14"/>
  <c r="M2345" i="14"/>
  <c r="AG2345" i="14" s="1"/>
  <c r="N2345" i="14"/>
  <c r="AH2345" i="14" s="1"/>
  <c r="U2345" i="14"/>
  <c r="V2345" i="14"/>
  <c r="W2345" i="14"/>
  <c r="X2345" i="14"/>
  <c r="I2346" i="14"/>
  <c r="L2346" i="14"/>
  <c r="M2346" i="14"/>
  <c r="AG2346" i="14" s="1"/>
  <c r="N2346" i="14"/>
  <c r="AH2346" i="14" s="1"/>
  <c r="U2346" i="14"/>
  <c r="V2346" i="14"/>
  <c r="W2346" i="14"/>
  <c r="X2346" i="14"/>
  <c r="I2347" i="14"/>
  <c r="L2347" i="14"/>
  <c r="M2347" i="14"/>
  <c r="AG2347" i="14" s="1"/>
  <c r="N2347" i="14"/>
  <c r="AH2347" i="14" s="1"/>
  <c r="U2347" i="14"/>
  <c r="V2347" i="14"/>
  <c r="W2347" i="14"/>
  <c r="X2347" i="14"/>
  <c r="I2348" i="14"/>
  <c r="L2348" i="14"/>
  <c r="M2348" i="14"/>
  <c r="AG2348" i="14" s="1"/>
  <c r="N2348" i="14"/>
  <c r="AH2348" i="14" s="1"/>
  <c r="U2348" i="14"/>
  <c r="V2348" i="14"/>
  <c r="W2348" i="14"/>
  <c r="X2348" i="14"/>
  <c r="I2349" i="14"/>
  <c r="L2349" i="14"/>
  <c r="M2349" i="14"/>
  <c r="AG2349" i="14" s="1"/>
  <c r="N2349" i="14"/>
  <c r="AH2349" i="14" s="1"/>
  <c r="U2349" i="14"/>
  <c r="V2349" i="14"/>
  <c r="W2349" i="14"/>
  <c r="X2349" i="14"/>
  <c r="I2350" i="14"/>
  <c r="L2350" i="14"/>
  <c r="M2350" i="14"/>
  <c r="AG2350" i="14" s="1"/>
  <c r="N2350" i="14"/>
  <c r="AH2350" i="14" s="1"/>
  <c r="U2350" i="14"/>
  <c r="V2350" i="14"/>
  <c r="W2350" i="14"/>
  <c r="X2350" i="14"/>
  <c r="I2351" i="14"/>
  <c r="L2351" i="14"/>
  <c r="M2351" i="14"/>
  <c r="AG2351" i="14" s="1"/>
  <c r="N2351" i="14"/>
  <c r="AH2351" i="14" s="1"/>
  <c r="U2351" i="14"/>
  <c r="V2351" i="14"/>
  <c r="W2351" i="14"/>
  <c r="X2351" i="14"/>
  <c r="I2352" i="14"/>
  <c r="L2352" i="14"/>
  <c r="M2352" i="14"/>
  <c r="AG2352" i="14" s="1"/>
  <c r="N2352" i="14"/>
  <c r="AH2352" i="14" s="1"/>
  <c r="U2352" i="14"/>
  <c r="V2352" i="14"/>
  <c r="W2352" i="14"/>
  <c r="X2352" i="14"/>
  <c r="I2353" i="14"/>
  <c r="L2353" i="14"/>
  <c r="M2353" i="14"/>
  <c r="AG2353" i="14" s="1"/>
  <c r="N2353" i="14"/>
  <c r="AH2353" i="14" s="1"/>
  <c r="U2353" i="14"/>
  <c r="V2353" i="14"/>
  <c r="W2353" i="14"/>
  <c r="X2353" i="14"/>
  <c r="I2354" i="14"/>
  <c r="L2354" i="14"/>
  <c r="M2354" i="14"/>
  <c r="AG2354" i="14" s="1"/>
  <c r="N2354" i="14"/>
  <c r="AH2354" i="14" s="1"/>
  <c r="U2354" i="14"/>
  <c r="V2354" i="14"/>
  <c r="W2354" i="14"/>
  <c r="X2354" i="14"/>
  <c r="I2355" i="14"/>
  <c r="L2355" i="14"/>
  <c r="M2355" i="14"/>
  <c r="AG2355" i="14" s="1"/>
  <c r="N2355" i="14"/>
  <c r="AH2355" i="14" s="1"/>
  <c r="U2355" i="14"/>
  <c r="V2355" i="14"/>
  <c r="W2355" i="14"/>
  <c r="X2355" i="14"/>
  <c r="I2356" i="14"/>
  <c r="L2356" i="14"/>
  <c r="M2356" i="14"/>
  <c r="AG2356" i="14" s="1"/>
  <c r="N2356" i="14"/>
  <c r="AH2356" i="14" s="1"/>
  <c r="U2356" i="14"/>
  <c r="V2356" i="14"/>
  <c r="W2356" i="14"/>
  <c r="X2356" i="14"/>
  <c r="I2357" i="14"/>
  <c r="L2357" i="14"/>
  <c r="M2357" i="14"/>
  <c r="AG2357" i="14" s="1"/>
  <c r="N2357" i="14"/>
  <c r="AH2357" i="14" s="1"/>
  <c r="U2357" i="14"/>
  <c r="V2357" i="14"/>
  <c r="W2357" i="14"/>
  <c r="X2357" i="14"/>
  <c r="I2358" i="14"/>
  <c r="L2358" i="14"/>
  <c r="M2358" i="14"/>
  <c r="AG2358" i="14" s="1"/>
  <c r="N2358" i="14"/>
  <c r="AH2358" i="14" s="1"/>
  <c r="U2358" i="14"/>
  <c r="V2358" i="14"/>
  <c r="W2358" i="14"/>
  <c r="X2358" i="14"/>
  <c r="I2359" i="14"/>
  <c r="L2359" i="14"/>
  <c r="M2359" i="14"/>
  <c r="AG2359" i="14" s="1"/>
  <c r="N2359" i="14"/>
  <c r="AH2359" i="14" s="1"/>
  <c r="U2359" i="14"/>
  <c r="V2359" i="14"/>
  <c r="W2359" i="14"/>
  <c r="X2359" i="14"/>
  <c r="I2360" i="14"/>
  <c r="L2360" i="14"/>
  <c r="M2360" i="14"/>
  <c r="AG2360" i="14" s="1"/>
  <c r="N2360" i="14"/>
  <c r="AH2360" i="14" s="1"/>
  <c r="U2360" i="14"/>
  <c r="V2360" i="14"/>
  <c r="W2360" i="14"/>
  <c r="X2360" i="14"/>
  <c r="I2361" i="14"/>
  <c r="L2361" i="14"/>
  <c r="M2361" i="14"/>
  <c r="AG2361" i="14" s="1"/>
  <c r="N2361" i="14"/>
  <c r="AH2361" i="14" s="1"/>
  <c r="U2361" i="14"/>
  <c r="V2361" i="14"/>
  <c r="W2361" i="14"/>
  <c r="X2361" i="14"/>
  <c r="I2362" i="14"/>
  <c r="L2362" i="14"/>
  <c r="M2362" i="14"/>
  <c r="AG2362" i="14" s="1"/>
  <c r="N2362" i="14"/>
  <c r="AH2362" i="14" s="1"/>
  <c r="U2362" i="14"/>
  <c r="V2362" i="14"/>
  <c r="W2362" i="14"/>
  <c r="X2362" i="14"/>
  <c r="I2363" i="14"/>
  <c r="L2363" i="14"/>
  <c r="M2363" i="14"/>
  <c r="AG2363" i="14" s="1"/>
  <c r="N2363" i="14"/>
  <c r="AH2363" i="14" s="1"/>
  <c r="U2363" i="14"/>
  <c r="V2363" i="14"/>
  <c r="W2363" i="14"/>
  <c r="X2363" i="14"/>
  <c r="I2364" i="14"/>
  <c r="L2364" i="14"/>
  <c r="M2364" i="14"/>
  <c r="AG2364" i="14" s="1"/>
  <c r="N2364" i="14"/>
  <c r="AH2364" i="14" s="1"/>
  <c r="U2364" i="14"/>
  <c r="V2364" i="14"/>
  <c r="W2364" i="14"/>
  <c r="X2364" i="14"/>
  <c r="I2365" i="14"/>
  <c r="L2365" i="14"/>
  <c r="M2365" i="14"/>
  <c r="AG2365" i="14" s="1"/>
  <c r="N2365" i="14"/>
  <c r="AH2365" i="14" s="1"/>
  <c r="U2365" i="14"/>
  <c r="V2365" i="14"/>
  <c r="W2365" i="14"/>
  <c r="X2365" i="14"/>
  <c r="I2366" i="14"/>
  <c r="L2366" i="14"/>
  <c r="M2366" i="14"/>
  <c r="AG2366" i="14" s="1"/>
  <c r="N2366" i="14"/>
  <c r="AH2366" i="14" s="1"/>
  <c r="U2366" i="14"/>
  <c r="V2366" i="14"/>
  <c r="W2366" i="14"/>
  <c r="X2366" i="14"/>
  <c r="I2367" i="14"/>
  <c r="L2367" i="14"/>
  <c r="M2367" i="14"/>
  <c r="AG2367" i="14" s="1"/>
  <c r="N2367" i="14"/>
  <c r="AH2367" i="14" s="1"/>
  <c r="U2367" i="14"/>
  <c r="V2367" i="14"/>
  <c r="W2367" i="14"/>
  <c r="X2367" i="14"/>
  <c r="I2368" i="14"/>
  <c r="L2368" i="14"/>
  <c r="M2368" i="14"/>
  <c r="AG2368" i="14" s="1"/>
  <c r="N2368" i="14"/>
  <c r="AH2368" i="14" s="1"/>
  <c r="U2368" i="14"/>
  <c r="V2368" i="14"/>
  <c r="W2368" i="14"/>
  <c r="X2368" i="14"/>
  <c r="I2369" i="14"/>
  <c r="L2369" i="14"/>
  <c r="M2369" i="14"/>
  <c r="AG2369" i="14" s="1"/>
  <c r="N2369" i="14"/>
  <c r="AH2369" i="14" s="1"/>
  <c r="U2369" i="14"/>
  <c r="V2369" i="14"/>
  <c r="W2369" i="14"/>
  <c r="X2369" i="14"/>
  <c r="I2370" i="14"/>
  <c r="L2370" i="14"/>
  <c r="M2370" i="14"/>
  <c r="AG2370" i="14" s="1"/>
  <c r="N2370" i="14"/>
  <c r="AH2370" i="14" s="1"/>
  <c r="U2370" i="14"/>
  <c r="V2370" i="14"/>
  <c r="W2370" i="14"/>
  <c r="X2370" i="14"/>
  <c r="I2371" i="14"/>
  <c r="L2371" i="14"/>
  <c r="M2371" i="14"/>
  <c r="AG2371" i="14" s="1"/>
  <c r="N2371" i="14"/>
  <c r="AH2371" i="14" s="1"/>
  <c r="U2371" i="14"/>
  <c r="V2371" i="14"/>
  <c r="W2371" i="14"/>
  <c r="X2371" i="14"/>
  <c r="I2372" i="14"/>
  <c r="L2372" i="14"/>
  <c r="M2372" i="14"/>
  <c r="AG2372" i="14" s="1"/>
  <c r="N2372" i="14"/>
  <c r="AH2372" i="14" s="1"/>
  <c r="U2372" i="14"/>
  <c r="V2372" i="14"/>
  <c r="W2372" i="14"/>
  <c r="X2372" i="14"/>
  <c r="I2373" i="14"/>
  <c r="L2373" i="14"/>
  <c r="M2373" i="14"/>
  <c r="AG2373" i="14" s="1"/>
  <c r="N2373" i="14"/>
  <c r="AH2373" i="14" s="1"/>
  <c r="U2373" i="14"/>
  <c r="V2373" i="14"/>
  <c r="W2373" i="14"/>
  <c r="X2373" i="14"/>
  <c r="I2374" i="14"/>
  <c r="L2374" i="14"/>
  <c r="M2374" i="14"/>
  <c r="AG2374" i="14" s="1"/>
  <c r="N2374" i="14"/>
  <c r="AH2374" i="14" s="1"/>
  <c r="U2374" i="14"/>
  <c r="V2374" i="14"/>
  <c r="W2374" i="14"/>
  <c r="X2374" i="14"/>
  <c r="I2375" i="14"/>
  <c r="L2375" i="14"/>
  <c r="M2375" i="14"/>
  <c r="AG2375" i="14" s="1"/>
  <c r="N2375" i="14"/>
  <c r="AH2375" i="14" s="1"/>
  <c r="U2375" i="14"/>
  <c r="V2375" i="14"/>
  <c r="W2375" i="14"/>
  <c r="X2375" i="14"/>
  <c r="I2376" i="14"/>
  <c r="L2376" i="14"/>
  <c r="M2376" i="14"/>
  <c r="AG2376" i="14" s="1"/>
  <c r="N2376" i="14"/>
  <c r="AH2376" i="14" s="1"/>
  <c r="U2376" i="14"/>
  <c r="V2376" i="14"/>
  <c r="W2376" i="14"/>
  <c r="X2376" i="14"/>
  <c r="I2377" i="14"/>
  <c r="L2377" i="14"/>
  <c r="M2377" i="14"/>
  <c r="AG2377" i="14" s="1"/>
  <c r="N2377" i="14"/>
  <c r="AH2377" i="14" s="1"/>
  <c r="U2377" i="14"/>
  <c r="V2377" i="14"/>
  <c r="W2377" i="14"/>
  <c r="X2377" i="14"/>
  <c r="I2378" i="14"/>
  <c r="L2378" i="14"/>
  <c r="M2378" i="14"/>
  <c r="AG2378" i="14" s="1"/>
  <c r="N2378" i="14"/>
  <c r="AH2378" i="14" s="1"/>
  <c r="U2378" i="14"/>
  <c r="V2378" i="14"/>
  <c r="W2378" i="14"/>
  <c r="X2378" i="14"/>
  <c r="I2379" i="14"/>
  <c r="L2379" i="14"/>
  <c r="M2379" i="14"/>
  <c r="AG2379" i="14" s="1"/>
  <c r="N2379" i="14"/>
  <c r="AH2379" i="14" s="1"/>
  <c r="U2379" i="14"/>
  <c r="V2379" i="14"/>
  <c r="W2379" i="14"/>
  <c r="X2379" i="14"/>
  <c r="I2380" i="14"/>
  <c r="L2380" i="14"/>
  <c r="M2380" i="14"/>
  <c r="AG2380" i="14" s="1"/>
  <c r="N2380" i="14"/>
  <c r="AH2380" i="14" s="1"/>
  <c r="U2380" i="14"/>
  <c r="V2380" i="14"/>
  <c r="W2380" i="14"/>
  <c r="X2380" i="14"/>
  <c r="I2381" i="14"/>
  <c r="L2381" i="14"/>
  <c r="M2381" i="14"/>
  <c r="AG2381" i="14" s="1"/>
  <c r="N2381" i="14"/>
  <c r="AH2381" i="14" s="1"/>
  <c r="U2381" i="14"/>
  <c r="V2381" i="14"/>
  <c r="W2381" i="14"/>
  <c r="X2381" i="14"/>
  <c r="I2382" i="14"/>
  <c r="L2382" i="14"/>
  <c r="M2382" i="14"/>
  <c r="AG2382" i="14" s="1"/>
  <c r="N2382" i="14"/>
  <c r="AH2382" i="14" s="1"/>
  <c r="U2382" i="14"/>
  <c r="V2382" i="14"/>
  <c r="W2382" i="14"/>
  <c r="X2382" i="14"/>
  <c r="I2383" i="14"/>
  <c r="L2383" i="14"/>
  <c r="M2383" i="14"/>
  <c r="AG2383" i="14" s="1"/>
  <c r="N2383" i="14"/>
  <c r="AH2383" i="14" s="1"/>
  <c r="U2383" i="14"/>
  <c r="V2383" i="14"/>
  <c r="W2383" i="14"/>
  <c r="X2383" i="14"/>
  <c r="I2384" i="14"/>
  <c r="L2384" i="14"/>
  <c r="M2384" i="14"/>
  <c r="AG2384" i="14" s="1"/>
  <c r="N2384" i="14"/>
  <c r="AH2384" i="14" s="1"/>
  <c r="U2384" i="14"/>
  <c r="V2384" i="14"/>
  <c r="W2384" i="14"/>
  <c r="X2384" i="14"/>
  <c r="I2385" i="14"/>
  <c r="L2385" i="14"/>
  <c r="M2385" i="14"/>
  <c r="AG2385" i="14" s="1"/>
  <c r="N2385" i="14"/>
  <c r="AH2385" i="14" s="1"/>
  <c r="U2385" i="14"/>
  <c r="V2385" i="14"/>
  <c r="W2385" i="14"/>
  <c r="X2385" i="14"/>
  <c r="I2386" i="14"/>
  <c r="L2386" i="14"/>
  <c r="M2386" i="14"/>
  <c r="AG2386" i="14" s="1"/>
  <c r="N2386" i="14"/>
  <c r="AH2386" i="14" s="1"/>
  <c r="U2386" i="14"/>
  <c r="V2386" i="14"/>
  <c r="W2386" i="14"/>
  <c r="X2386" i="14"/>
  <c r="I2387" i="14"/>
  <c r="L2387" i="14"/>
  <c r="M2387" i="14"/>
  <c r="AG2387" i="14" s="1"/>
  <c r="N2387" i="14"/>
  <c r="AH2387" i="14" s="1"/>
  <c r="U2387" i="14"/>
  <c r="V2387" i="14"/>
  <c r="W2387" i="14"/>
  <c r="X2387" i="14"/>
  <c r="I2388" i="14"/>
  <c r="L2388" i="14"/>
  <c r="M2388" i="14"/>
  <c r="AG2388" i="14" s="1"/>
  <c r="N2388" i="14"/>
  <c r="AH2388" i="14" s="1"/>
  <c r="U2388" i="14"/>
  <c r="V2388" i="14"/>
  <c r="W2388" i="14"/>
  <c r="X2388" i="14"/>
  <c r="I2389" i="14"/>
  <c r="L2389" i="14"/>
  <c r="M2389" i="14"/>
  <c r="AG2389" i="14" s="1"/>
  <c r="N2389" i="14"/>
  <c r="AH2389" i="14" s="1"/>
  <c r="U2389" i="14"/>
  <c r="V2389" i="14"/>
  <c r="W2389" i="14"/>
  <c r="X2389" i="14"/>
  <c r="I2390" i="14"/>
  <c r="L2390" i="14"/>
  <c r="M2390" i="14"/>
  <c r="AG2390" i="14" s="1"/>
  <c r="N2390" i="14"/>
  <c r="AH2390" i="14" s="1"/>
  <c r="U2390" i="14"/>
  <c r="V2390" i="14"/>
  <c r="W2390" i="14"/>
  <c r="X2390" i="14"/>
  <c r="I2391" i="14"/>
  <c r="L2391" i="14"/>
  <c r="M2391" i="14"/>
  <c r="AG2391" i="14" s="1"/>
  <c r="N2391" i="14"/>
  <c r="AH2391" i="14" s="1"/>
  <c r="U2391" i="14"/>
  <c r="V2391" i="14"/>
  <c r="W2391" i="14"/>
  <c r="X2391" i="14"/>
  <c r="I2392" i="14"/>
  <c r="L2392" i="14"/>
  <c r="M2392" i="14"/>
  <c r="AG2392" i="14" s="1"/>
  <c r="N2392" i="14"/>
  <c r="AH2392" i="14" s="1"/>
  <c r="U2392" i="14"/>
  <c r="V2392" i="14"/>
  <c r="W2392" i="14"/>
  <c r="X2392" i="14"/>
  <c r="I2393" i="14"/>
  <c r="L2393" i="14"/>
  <c r="M2393" i="14"/>
  <c r="AG2393" i="14" s="1"/>
  <c r="N2393" i="14"/>
  <c r="AH2393" i="14" s="1"/>
  <c r="U2393" i="14"/>
  <c r="V2393" i="14"/>
  <c r="W2393" i="14"/>
  <c r="X2393" i="14"/>
  <c r="I2394" i="14"/>
  <c r="L2394" i="14"/>
  <c r="M2394" i="14"/>
  <c r="AG2394" i="14" s="1"/>
  <c r="N2394" i="14"/>
  <c r="AH2394" i="14" s="1"/>
  <c r="U2394" i="14"/>
  <c r="V2394" i="14"/>
  <c r="W2394" i="14"/>
  <c r="X2394" i="14"/>
  <c r="I2395" i="14"/>
  <c r="L2395" i="14"/>
  <c r="M2395" i="14"/>
  <c r="AG2395" i="14" s="1"/>
  <c r="N2395" i="14"/>
  <c r="AH2395" i="14" s="1"/>
  <c r="U2395" i="14"/>
  <c r="V2395" i="14"/>
  <c r="W2395" i="14"/>
  <c r="X2395" i="14"/>
  <c r="I2396" i="14"/>
  <c r="L2396" i="14"/>
  <c r="M2396" i="14"/>
  <c r="AG2396" i="14" s="1"/>
  <c r="N2396" i="14"/>
  <c r="AH2396" i="14" s="1"/>
  <c r="U2396" i="14"/>
  <c r="V2396" i="14"/>
  <c r="W2396" i="14"/>
  <c r="X2396" i="14"/>
  <c r="I2397" i="14"/>
  <c r="L2397" i="14"/>
  <c r="M2397" i="14"/>
  <c r="AG2397" i="14" s="1"/>
  <c r="N2397" i="14"/>
  <c r="AH2397" i="14" s="1"/>
  <c r="U2397" i="14"/>
  <c r="V2397" i="14"/>
  <c r="W2397" i="14"/>
  <c r="X2397" i="14"/>
  <c r="I2398" i="14"/>
  <c r="L2398" i="14"/>
  <c r="M2398" i="14"/>
  <c r="AG2398" i="14" s="1"/>
  <c r="N2398" i="14"/>
  <c r="AH2398" i="14" s="1"/>
  <c r="U2398" i="14"/>
  <c r="V2398" i="14"/>
  <c r="W2398" i="14"/>
  <c r="X2398" i="14"/>
  <c r="I2399" i="14"/>
  <c r="L2399" i="14"/>
  <c r="M2399" i="14"/>
  <c r="AG2399" i="14" s="1"/>
  <c r="N2399" i="14"/>
  <c r="AH2399" i="14" s="1"/>
  <c r="U2399" i="14"/>
  <c r="V2399" i="14"/>
  <c r="W2399" i="14"/>
  <c r="X2399" i="14"/>
  <c r="I2400" i="14"/>
  <c r="L2400" i="14"/>
  <c r="M2400" i="14"/>
  <c r="AG2400" i="14" s="1"/>
  <c r="N2400" i="14"/>
  <c r="AH2400" i="14" s="1"/>
  <c r="U2400" i="14"/>
  <c r="V2400" i="14"/>
  <c r="W2400" i="14"/>
  <c r="X2400" i="14"/>
  <c r="I2401" i="14"/>
  <c r="L2401" i="14"/>
  <c r="M2401" i="14"/>
  <c r="AG2401" i="14" s="1"/>
  <c r="N2401" i="14"/>
  <c r="AH2401" i="14" s="1"/>
  <c r="U2401" i="14"/>
  <c r="V2401" i="14"/>
  <c r="W2401" i="14"/>
  <c r="X2401" i="14"/>
  <c r="I2402" i="14"/>
  <c r="L2402" i="14"/>
  <c r="M2402" i="14"/>
  <c r="AG2402" i="14" s="1"/>
  <c r="N2402" i="14"/>
  <c r="AH2402" i="14" s="1"/>
  <c r="U2402" i="14"/>
  <c r="V2402" i="14"/>
  <c r="W2402" i="14"/>
  <c r="X2402" i="14"/>
  <c r="I2403" i="14"/>
  <c r="L2403" i="14"/>
  <c r="M2403" i="14"/>
  <c r="AG2403" i="14" s="1"/>
  <c r="N2403" i="14"/>
  <c r="AH2403" i="14" s="1"/>
  <c r="U2403" i="14"/>
  <c r="V2403" i="14"/>
  <c r="W2403" i="14"/>
  <c r="X2403" i="14"/>
  <c r="I2404" i="14"/>
  <c r="L2404" i="14"/>
  <c r="M2404" i="14"/>
  <c r="AG2404" i="14" s="1"/>
  <c r="N2404" i="14"/>
  <c r="AH2404" i="14" s="1"/>
  <c r="U2404" i="14"/>
  <c r="V2404" i="14"/>
  <c r="W2404" i="14"/>
  <c r="X2404" i="14"/>
  <c r="I2405" i="14"/>
  <c r="L2405" i="14"/>
  <c r="M2405" i="14"/>
  <c r="AG2405" i="14" s="1"/>
  <c r="N2405" i="14"/>
  <c r="AH2405" i="14" s="1"/>
  <c r="U2405" i="14"/>
  <c r="V2405" i="14"/>
  <c r="W2405" i="14"/>
  <c r="X2405" i="14"/>
  <c r="I2406" i="14"/>
  <c r="L2406" i="14"/>
  <c r="M2406" i="14"/>
  <c r="AG2406" i="14" s="1"/>
  <c r="N2406" i="14"/>
  <c r="AH2406" i="14" s="1"/>
  <c r="U2406" i="14"/>
  <c r="V2406" i="14"/>
  <c r="W2406" i="14"/>
  <c r="X2406" i="14"/>
  <c r="I2407" i="14"/>
  <c r="L2407" i="14"/>
  <c r="M2407" i="14"/>
  <c r="AG2407" i="14" s="1"/>
  <c r="N2407" i="14"/>
  <c r="AH2407" i="14" s="1"/>
  <c r="U2407" i="14"/>
  <c r="V2407" i="14"/>
  <c r="W2407" i="14"/>
  <c r="X2407" i="14"/>
  <c r="I2408" i="14"/>
  <c r="L2408" i="14"/>
  <c r="M2408" i="14"/>
  <c r="AG2408" i="14" s="1"/>
  <c r="N2408" i="14"/>
  <c r="AH2408" i="14" s="1"/>
  <c r="U2408" i="14"/>
  <c r="V2408" i="14"/>
  <c r="W2408" i="14"/>
  <c r="X2408" i="14"/>
  <c r="I2409" i="14"/>
  <c r="L2409" i="14"/>
  <c r="M2409" i="14"/>
  <c r="AG2409" i="14" s="1"/>
  <c r="N2409" i="14"/>
  <c r="AH2409" i="14" s="1"/>
  <c r="U2409" i="14"/>
  <c r="V2409" i="14"/>
  <c r="W2409" i="14"/>
  <c r="X2409" i="14"/>
  <c r="I2410" i="14"/>
  <c r="L2410" i="14"/>
  <c r="M2410" i="14"/>
  <c r="AG2410" i="14" s="1"/>
  <c r="N2410" i="14"/>
  <c r="AH2410" i="14" s="1"/>
  <c r="U2410" i="14"/>
  <c r="V2410" i="14"/>
  <c r="W2410" i="14"/>
  <c r="X2410" i="14"/>
  <c r="I2411" i="14"/>
  <c r="L2411" i="14"/>
  <c r="M2411" i="14"/>
  <c r="AG2411" i="14" s="1"/>
  <c r="N2411" i="14"/>
  <c r="AH2411" i="14" s="1"/>
  <c r="U2411" i="14"/>
  <c r="V2411" i="14"/>
  <c r="W2411" i="14"/>
  <c r="X2411" i="14"/>
  <c r="I2412" i="14"/>
  <c r="L2412" i="14"/>
  <c r="M2412" i="14"/>
  <c r="AG2412" i="14" s="1"/>
  <c r="N2412" i="14"/>
  <c r="AH2412" i="14" s="1"/>
  <c r="U2412" i="14"/>
  <c r="V2412" i="14"/>
  <c r="W2412" i="14"/>
  <c r="X2412" i="14"/>
  <c r="I2413" i="14"/>
  <c r="L2413" i="14"/>
  <c r="M2413" i="14"/>
  <c r="AG2413" i="14" s="1"/>
  <c r="N2413" i="14"/>
  <c r="AH2413" i="14" s="1"/>
  <c r="U2413" i="14"/>
  <c r="V2413" i="14"/>
  <c r="W2413" i="14"/>
  <c r="X2413" i="14"/>
  <c r="I2414" i="14"/>
  <c r="L2414" i="14"/>
  <c r="M2414" i="14"/>
  <c r="AG2414" i="14" s="1"/>
  <c r="N2414" i="14"/>
  <c r="AH2414" i="14" s="1"/>
  <c r="U2414" i="14"/>
  <c r="V2414" i="14"/>
  <c r="W2414" i="14"/>
  <c r="X2414" i="14"/>
  <c r="I2415" i="14"/>
  <c r="L2415" i="14"/>
  <c r="M2415" i="14"/>
  <c r="AG2415" i="14" s="1"/>
  <c r="N2415" i="14"/>
  <c r="AH2415" i="14" s="1"/>
  <c r="U2415" i="14"/>
  <c r="V2415" i="14"/>
  <c r="W2415" i="14"/>
  <c r="X2415" i="14"/>
  <c r="I2416" i="14"/>
  <c r="L2416" i="14"/>
  <c r="M2416" i="14"/>
  <c r="AG2416" i="14" s="1"/>
  <c r="N2416" i="14"/>
  <c r="AH2416" i="14" s="1"/>
  <c r="U2416" i="14"/>
  <c r="V2416" i="14"/>
  <c r="W2416" i="14"/>
  <c r="X2416" i="14"/>
  <c r="I2417" i="14"/>
  <c r="L2417" i="14"/>
  <c r="M2417" i="14"/>
  <c r="AG2417" i="14" s="1"/>
  <c r="N2417" i="14"/>
  <c r="AH2417" i="14" s="1"/>
  <c r="U2417" i="14"/>
  <c r="V2417" i="14"/>
  <c r="W2417" i="14"/>
  <c r="X2417" i="14"/>
  <c r="I2418" i="14"/>
  <c r="L2418" i="14"/>
  <c r="M2418" i="14"/>
  <c r="AG2418" i="14" s="1"/>
  <c r="N2418" i="14"/>
  <c r="AH2418" i="14" s="1"/>
  <c r="U2418" i="14"/>
  <c r="V2418" i="14"/>
  <c r="W2418" i="14"/>
  <c r="X2418" i="14"/>
  <c r="I2419" i="14"/>
  <c r="L2419" i="14"/>
  <c r="M2419" i="14"/>
  <c r="AG2419" i="14" s="1"/>
  <c r="N2419" i="14"/>
  <c r="AH2419" i="14" s="1"/>
  <c r="U2419" i="14"/>
  <c r="V2419" i="14"/>
  <c r="W2419" i="14"/>
  <c r="X2419" i="14"/>
  <c r="I2420" i="14"/>
  <c r="L2420" i="14"/>
  <c r="M2420" i="14"/>
  <c r="AG2420" i="14" s="1"/>
  <c r="N2420" i="14"/>
  <c r="AH2420" i="14" s="1"/>
  <c r="U2420" i="14"/>
  <c r="V2420" i="14"/>
  <c r="W2420" i="14"/>
  <c r="X2420" i="14"/>
  <c r="I2421" i="14"/>
  <c r="L2421" i="14"/>
  <c r="M2421" i="14"/>
  <c r="AG2421" i="14" s="1"/>
  <c r="N2421" i="14"/>
  <c r="AH2421" i="14" s="1"/>
  <c r="U2421" i="14"/>
  <c r="V2421" i="14"/>
  <c r="W2421" i="14"/>
  <c r="X2421" i="14"/>
  <c r="I2422" i="14"/>
  <c r="L2422" i="14"/>
  <c r="M2422" i="14"/>
  <c r="AG2422" i="14" s="1"/>
  <c r="N2422" i="14"/>
  <c r="AH2422" i="14" s="1"/>
  <c r="U2422" i="14"/>
  <c r="V2422" i="14"/>
  <c r="W2422" i="14"/>
  <c r="X2422" i="14"/>
  <c r="I2423" i="14"/>
  <c r="L2423" i="14"/>
  <c r="M2423" i="14"/>
  <c r="AG2423" i="14" s="1"/>
  <c r="N2423" i="14"/>
  <c r="AH2423" i="14" s="1"/>
  <c r="U2423" i="14"/>
  <c r="V2423" i="14"/>
  <c r="W2423" i="14"/>
  <c r="X2423" i="14"/>
  <c r="I2424" i="14"/>
  <c r="L2424" i="14"/>
  <c r="M2424" i="14"/>
  <c r="AG2424" i="14" s="1"/>
  <c r="N2424" i="14"/>
  <c r="AH2424" i="14" s="1"/>
  <c r="U2424" i="14"/>
  <c r="V2424" i="14"/>
  <c r="W2424" i="14"/>
  <c r="X2424" i="14"/>
  <c r="I2425" i="14"/>
  <c r="L2425" i="14"/>
  <c r="M2425" i="14"/>
  <c r="AG2425" i="14" s="1"/>
  <c r="N2425" i="14"/>
  <c r="AH2425" i="14" s="1"/>
  <c r="U2425" i="14"/>
  <c r="V2425" i="14"/>
  <c r="W2425" i="14"/>
  <c r="X2425" i="14"/>
  <c r="I2426" i="14"/>
  <c r="L2426" i="14"/>
  <c r="M2426" i="14"/>
  <c r="AG2426" i="14" s="1"/>
  <c r="N2426" i="14"/>
  <c r="AH2426" i="14" s="1"/>
  <c r="U2426" i="14"/>
  <c r="V2426" i="14"/>
  <c r="W2426" i="14"/>
  <c r="X2426" i="14"/>
  <c r="I2427" i="14"/>
  <c r="L2427" i="14"/>
  <c r="M2427" i="14"/>
  <c r="AG2427" i="14" s="1"/>
  <c r="N2427" i="14"/>
  <c r="AH2427" i="14" s="1"/>
  <c r="U2427" i="14"/>
  <c r="V2427" i="14"/>
  <c r="W2427" i="14"/>
  <c r="X2427" i="14"/>
  <c r="I2428" i="14"/>
  <c r="L2428" i="14"/>
  <c r="M2428" i="14"/>
  <c r="AG2428" i="14" s="1"/>
  <c r="N2428" i="14"/>
  <c r="AH2428" i="14" s="1"/>
  <c r="U2428" i="14"/>
  <c r="V2428" i="14"/>
  <c r="W2428" i="14"/>
  <c r="X2428" i="14"/>
  <c r="I2429" i="14"/>
  <c r="L2429" i="14"/>
  <c r="M2429" i="14"/>
  <c r="AG2429" i="14" s="1"/>
  <c r="N2429" i="14"/>
  <c r="AH2429" i="14" s="1"/>
  <c r="U2429" i="14"/>
  <c r="V2429" i="14"/>
  <c r="W2429" i="14"/>
  <c r="X2429" i="14"/>
  <c r="I2430" i="14"/>
  <c r="L2430" i="14"/>
  <c r="M2430" i="14"/>
  <c r="AG2430" i="14" s="1"/>
  <c r="N2430" i="14"/>
  <c r="AH2430" i="14" s="1"/>
  <c r="U2430" i="14"/>
  <c r="V2430" i="14"/>
  <c r="W2430" i="14"/>
  <c r="X2430" i="14"/>
  <c r="I2431" i="14"/>
  <c r="L2431" i="14"/>
  <c r="M2431" i="14"/>
  <c r="AG2431" i="14" s="1"/>
  <c r="N2431" i="14"/>
  <c r="AH2431" i="14" s="1"/>
  <c r="U2431" i="14"/>
  <c r="V2431" i="14"/>
  <c r="W2431" i="14"/>
  <c r="X2431" i="14"/>
  <c r="I2432" i="14"/>
  <c r="L2432" i="14"/>
  <c r="M2432" i="14"/>
  <c r="AG2432" i="14" s="1"/>
  <c r="N2432" i="14"/>
  <c r="AH2432" i="14" s="1"/>
  <c r="U2432" i="14"/>
  <c r="V2432" i="14"/>
  <c r="W2432" i="14"/>
  <c r="X2432" i="14"/>
  <c r="I2433" i="14"/>
  <c r="L2433" i="14"/>
  <c r="M2433" i="14"/>
  <c r="AG2433" i="14" s="1"/>
  <c r="N2433" i="14"/>
  <c r="AH2433" i="14" s="1"/>
  <c r="U2433" i="14"/>
  <c r="V2433" i="14"/>
  <c r="W2433" i="14"/>
  <c r="X2433" i="14"/>
  <c r="I2434" i="14"/>
  <c r="L2434" i="14"/>
  <c r="M2434" i="14"/>
  <c r="AG2434" i="14" s="1"/>
  <c r="N2434" i="14"/>
  <c r="AH2434" i="14" s="1"/>
  <c r="U2434" i="14"/>
  <c r="V2434" i="14"/>
  <c r="W2434" i="14"/>
  <c r="X2434" i="14"/>
  <c r="I2435" i="14"/>
  <c r="L2435" i="14"/>
  <c r="M2435" i="14"/>
  <c r="AG2435" i="14" s="1"/>
  <c r="N2435" i="14"/>
  <c r="AH2435" i="14" s="1"/>
  <c r="U2435" i="14"/>
  <c r="V2435" i="14"/>
  <c r="W2435" i="14"/>
  <c r="X2435" i="14"/>
  <c r="I2436" i="14"/>
  <c r="L2436" i="14"/>
  <c r="M2436" i="14"/>
  <c r="AG2436" i="14" s="1"/>
  <c r="N2436" i="14"/>
  <c r="AH2436" i="14" s="1"/>
  <c r="U2436" i="14"/>
  <c r="V2436" i="14"/>
  <c r="W2436" i="14"/>
  <c r="X2436" i="14"/>
  <c r="I2437" i="14"/>
  <c r="L2437" i="14"/>
  <c r="M2437" i="14"/>
  <c r="AG2437" i="14" s="1"/>
  <c r="N2437" i="14"/>
  <c r="AH2437" i="14" s="1"/>
  <c r="U2437" i="14"/>
  <c r="V2437" i="14"/>
  <c r="W2437" i="14"/>
  <c r="X2437" i="14"/>
  <c r="I2438" i="14"/>
  <c r="L2438" i="14"/>
  <c r="M2438" i="14"/>
  <c r="AG2438" i="14" s="1"/>
  <c r="N2438" i="14"/>
  <c r="AH2438" i="14" s="1"/>
  <c r="U2438" i="14"/>
  <c r="V2438" i="14"/>
  <c r="W2438" i="14"/>
  <c r="X2438" i="14"/>
  <c r="I2439" i="14"/>
  <c r="L2439" i="14"/>
  <c r="M2439" i="14"/>
  <c r="AG2439" i="14" s="1"/>
  <c r="N2439" i="14"/>
  <c r="AH2439" i="14" s="1"/>
  <c r="U2439" i="14"/>
  <c r="V2439" i="14"/>
  <c r="W2439" i="14"/>
  <c r="X2439" i="14"/>
  <c r="I2440" i="14"/>
  <c r="L2440" i="14"/>
  <c r="M2440" i="14"/>
  <c r="AG2440" i="14" s="1"/>
  <c r="N2440" i="14"/>
  <c r="AH2440" i="14" s="1"/>
  <c r="U2440" i="14"/>
  <c r="V2440" i="14"/>
  <c r="W2440" i="14"/>
  <c r="X2440" i="14"/>
  <c r="I2441" i="14"/>
  <c r="L2441" i="14"/>
  <c r="M2441" i="14"/>
  <c r="AG2441" i="14" s="1"/>
  <c r="N2441" i="14"/>
  <c r="AH2441" i="14" s="1"/>
  <c r="U2441" i="14"/>
  <c r="V2441" i="14"/>
  <c r="W2441" i="14"/>
  <c r="X2441" i="14"/>
  <c r="I2442" i="14"/>
  <c r="L2442" i="14"/>
  <c r="M2442" i="14"/>
  <c r="AG2442" i="14" s="1"/>
  <c r="N2442" i="14"/>
  <c r="AH2442" i="14" s="1"/>
  <c r="U2442" i="14"/>
  <c r="V2442" i="14"/>
  <c r="W2442" i="14"/>
  <c r="X2442" i="14"/>
  <c r="I2443" i="14"/>
  <c r="L2443" i="14"/>
  <c r="M2443" i="14"/>
  <c r="AG2443" i="14" s="1"/>
  <c r="N2443" i="14"/>
  <c r="AH2443" i="14" s="1"/>
  <c r="U2443" i="14"/>
  <c r="V2443" i="14"/>
  <c r="W2443" i="14"/>
  <c r="X2443" i="14"/>
  <c r="I2444" i="14"/>
  <c r="L2444" i="14"/>
  <c r="M2444" i="14"/>
  <c r="AG2444" i="14" s="1"/>
  <c r="N2444" i="14"/>
  <c r="AH2444" i="14" s="1"/>
  <c r="U2444" i="14"/>
  <c r="V2444" i="14"/>
  <c r="W2444" i="14"/>
  <c r="X2444" i="14"/>
  <c r="I2445" i="14"/>
  <c r="L2445" i="14"/>
  <c r="M2445" i="14"/>
  <c r="AG2445" i="14" s="1"/>
  <c r="N2445" i="14"/>
  <c r="AH2445" i="14" s="1"/>
  <c r="U2445" i="14"/>
  <c r="V2445" i="14"/>
  <c r="W2445" i="14"/>
  <c r="X2445" i="14"/>
  <c r="I2446" i="14"/>
  <c r="L2446" i="14"/>
  <c r="M2446" i="14"/>
  <c r="AG2446" i="14" s="1"/>
  <c r="N2446" i="14"/>
  <c r="AH2446" i="14" s="1"/>
  <c r="U2446" i="14"/>
  <c r="V2446" i="14"/>
  <c r="W2446" i="14"/>
  <c r="X2446" i="14"/>
  <c r="I2447" i="14"/>
  <c r="L2447" i="14"/>
  <c r="M2447" i="14"/>
  <c r="AG2447" i="14" s="1"/>
  <c r="N2447" i="14"/>
  <c r="AH2447" i="14" s="1"/>
  <c r="U2447" i="14"/>
  <c r="V2447" i="14"/>
  <c r="W2447" i="14"/>
  <c r="X2447" i="14"/>
  <c r="I2448" i="14"/>
  <c r="L2448" i="14"/>
  <c r="M2448" i="14"/>
  <c r="AG2448" i="14" s="1"/>
  <c r="N2448" i="14"/>
  <c r="AH2448" i="14" s="1"/>
  <c r="U2448" i="14"/>
  <c r="V2448" i="14"/>
  <c r="W2448" i="14"/>
  <c r="X2448" i="14"/>
  <c r="I2449" i="14"/>
  <c r="L2449" i="14"/>
  <c r="M2449" i="14"/>
  <c r="AG2449" i="14" s="1"/>
  <c r="N2449" i="14"/>
  <c r="AH2449" i="14" s="1"/>
  <c r="U2449" i="14"/>
  <c r="V2449" i="14"/>
  <c r="W2449" i="14"/>
  <c r="X2449" i="14"/>
  <c r="I2450" i="14"/>
  <c r="L2450" i="14"/>
  <c r="M2450" i="14"/>
  <c r="AG2450" i="14" s="1"/>
  <c r="N2450" i="14"/>
  <c r="AH2450" i="14" s="1"/>
  <c r="U2450" i="14"/>
  <c r="V2450" i="14"/>
  <c r="W2450" i="14"/>
  <c r="X2450" i="14"/>
  <c r="I2451" i="14"/>
  <c r="L2451" i="14"/>
  <c r="M2451" i="14"/>
  <c r="AG2451" i="14" s="1"/>
  <c r="N2451" i="14"/>
  <c r="AH2451" i="14" s="1"/>
  <c r="U2451" i="14"/>
  <c r="V2451" i="14"/>
  <c r="W2451" i="14"/>
  <c r="X2451" i="14"/>
  <c r="I2452" i="14"/>
  <c r="L2452" i="14"/>
  <c r="M2452" i="14"/>
  <c r="AG2452" i="14" s="1"/>
  <c r="N2452" i="14"/>
  <c r="AH2452" i="14" s="1"/>
  <c r="U2452" i="14"/>
  <c r="V2452" i="14"/>
  <c r="W2452" i="14"/>
  <c r="X2452" i="14"/>
  <c r="I2453" i="14"/>
  <c r="L2453" i="14"/>
  <c r="M2453" i="14"/>
  <c r="AG2453" i="14" s="1"/>
  <c r="N2453" i="14"/>
  <c r="AH2453" i="14" s="1"/>
  <c r="U2453" i="14"/>
  <c r="V2453" i="14"/>
  <c r="W2453" i="14"/>
  <c r="X2453" i="14"/>
  <c r="I2454" i="14"/>
  <c r="L2454" i="14"/>
  <c r="M2454" i="14"/>
  <c r="AG2454" i="14" s="1"/>
  <c r="N2454" i="14"/>
  <c r="AH2454" i="14" s="1"/>
  <c r="U2454" i="14"/>
  <c r="V2454" i="14"/>
  <c r="W2454" i="14"/>
  <c r="X2454" i="14"/>
  <c r="I2455" i="14"/>
  <c r="L2455" i="14"/>
  <c r="M2455" i="14"/>
  <c r="AG2455" i="14" s="1"/>
  <c r="N2455" i="14"/>
  <c r="AH2455" i="14" s="1"/>
  <c r="U2455" i="14"/>
  <c r="V2455" i="14"/>
  <c r="W2455" i="14"/>
  <c r="X2455" i="14"/>
  <c r="I2456" i="14"/>
  <c r="L2456" i="14"/>
  <c r="M2456" i="14"/>
  <c r="AG2456" i="14" s="1"/>
  <c r="N2456" i="14"/>
  <c r="AH2456" i="14" s="1"/>
  <c r="U2456" i="14"/>
  <c r="V2456" i="14"/>
  <c r="W2456" i="14"/>
  <c r="X2456" i="14"/>
  <c r="I2457" i="14"/>
  <c r="L2457" i="14"/>
  <c r="M2457" i="14"/>
  <c r="AG2457" i="14" s="1"/>
  <c r="N2457" i="14"/>
  <c r="AH2457" i="14" s="1"/>
  <c r="U2457" i="14"/>
  <c r="V2457" i="14"/>
  <c r="W2457" i="14"/>
  <c r="X2457" i="14"/>
  <c r="I2458" i="14"/>
  <c r="L2458" i="14"/>
  <c r="M2458" i="14"/>
  <c r="AG2458" i="14" s="1"/>
  <c r="N2458" i="14"/>
  <c r="AH2458" i="14" s="1"/>
  <c r="U2458" i="14"/>
  <c r="V2458" i="14"/>
  <c r="W2458" i="14"/>
  <c r="X2458" i="14"/>
  <c r="I2459" i="14"/>
  <c r="L2459" i="14"/>
  <c r="M2459" i="14"/>
  <c r="AG2459" i="14" s="1"/>
  <c r="N2459" i="14"/>
  <c r="AH2459" i="14" s="1"/>
  <c r="U2459" i="14"/>
  <c r="V2459" i="14"/>
  <c r="W2459" i="14"/>
  <c r="X2459" i="14"/>
  <c r="I2460" i="14"/>
  <c r="L2460" i="14"/>
  <c r="M2460" i="14"/>
  <c r="AG2460" i="14" s="1"/>
  <c r="N2460" i="14"/>
  <c r="AH2460" i="14" s="1"/>
  <c r="U2460" i="14"/>
  <c r="V2460" i="14"/>
  <c r="W2460" i="14"/>
  <c r="X2460" i="14"/>
  <c r="I2461" i="14"/>
  <c r="L2461" i="14"/>
  <c r="M2461" i="14"/>
  <c r="AG2461" i="14" s="1"/>
  <c r="N2461" i="14"/>
  <c r="AH2461" i="14" s="1"/>
  <c r="U2461" i="14"/>
  <c r="V2461" i="14"/>
  <c r="W2461" i="14"/>
  <c r="X2461" i="14"/>
  <c r="I2462" i="14"/>
  <c r="L2462" i="14"/>
  <c r="M2462" i="14"/>
  <c r="AG2462" i="14" s="1"/>
  <c r="N2462" i="14"/>
  <c r="AH2462" i="14" s="1"/>
  <c r="U2462" i="14"/>
  <c r="V2462" i="14"/>
  <c r="W2462" i="14"/>
  <c r="X2462" i="14"/>
  <c r="I2463" i="14"/>
  <c r="L2463" i="14"/>
  <c r="M2463" i="14"/>
  <c r="AG2463" i="14" s="1"/>
  <c r="N2463" i="14"/>
  <c r="AH2463" i="14" s="1"/>
  <c r="U2463" i="14"/>
  <c r="V2463" i="14"/>
  <c r="W2463" i="14"/>
  <c r="X2463" i="14"/>
  <c r="I2464" i="14"/>
  <c r="L2464" i="14"/>
  <c r="M2464" i="14"/>
  <c r="AG2464" i="14" s="1"/>
  <c r="N2464" i="14"/>
  <c r="AH2464" i="14" s="1"/>
  <c r="U2464" i="14"/>
  <c r="V2464" i="14"/>
  <c r="W2464" i="14"/>
  <c r="X2464" i="14"/>
  <c r="I2465" i="14"/>
  <c r="L2465" i="14"/>
  <c r="M2465" i="14"/>
  <c r="AG2465" i="14" s="1"/>
  <c r="N2465" i="14"/>
  <c r="AH2465" i="14" s="1"/>
  <c r="U2465" i="14"/>
  <c r="V2465" i="14"/>
  <c r="W2465" i="14"/>
  <c r="X2465" i="14"/>
  <c r="I2466" i="14"/>
  <c r="L2466" i="14"/>
  <c r="M2466" i="14"/>
  <c r="AG2466" i="14" s="1"/>
  <c r="N2466" i="14"/>
  <c r="AH2466" i="14" s="1"/>
  <c r="U2466" i="14"/>
  <c r="V2466" i="14"/>
  <c r="W2466" i="14"/>
  <c r="X2466" i="14"/>
  <c r="I2467" i="14"/>
  <c r="L2467" i="14"/>
  <c r="M2467" i="14"/>
  <c r="AG2467" i="14" s="1"/>
  <c r="N2467" i="14"/>
  <c r="AH2467" i="14" s="1"/>
  <c r="U2467" i="14"/>
  <c r="V2467" i="14"/>
  <c r="W2467" i="14"/>
  <c r="X2467" i="14"/>
  <c r="I2468" i="14"/>
  <c r="L2468" i="14"/>
  <c r="M2468" i="14"/>
  <c r="AG2468" i="14" s="1"/>
  <c r="N2468" i="14"/>
  <c r="AH2468" i="14" s="1"/>
  <c r="U2468" i="14"/>
  <c r="V2468" i="14"/>
  <c r="W2468" i="14"/>
  <c r="X2468" i="14"/>
  <c r="I2469" i="14"/>
  <c r="L2469" i="14"/>
  <c r="M2469" i="14"/>
  <c r="AG2469" i="14" s="1"/>
  <c r="N2469" i="14"/>
  <c r="AH2469" i="14" s="1"/>
  <c r="U2469" i="14"/>
  <c r="V2469" i="14"/>
  <c r="W2469" i="14"/>
  <c r="X2469" i="14"/>
  <c r="I2470" i="14"/>
  <c r="L2470" i="14"/>
  <c r="M2470" i="14"/>
  <c r="AG2470" i="14" s="1"/>
  <c r="N2470" i="14"/>
  <c r="AH2470" i="14" s="1"/>
  <c r="U2470" i="14"/>
  <c r="V2470" i="14"/>
  <c r="W2470" i="14"/>
  <c r="X2470" i="14"/>
  <c r="I2471" i="14"/>
  <c r="L2471" i="14"/>
  <c r="M2471" i="14"/>
  <c r="AG2471" i="14" s="1"/>
  <c r="N2471" i="14"/>
  <c r="AH2471" i="14" s="1"/>
  <c r="U2471" i="14"/>
  <c r="V2471" i="14"/>
  <c r="W2471" i="14"/>
  <c r="X2471" i="14"/>
  <c r="I2472" i="14"/>
  <c r="L2472" i="14"/>
  <c r="M2472" i="14"/>
  <c r="AG2472" i="14" s="1"/>
  <c r="N2472" i="14"/>
  <c r="AH2472" i="14" s="1"/>
  <c r="U2472" i="14"/>
  <c r="V2472" i="14"/>
  <c r="W2472" i="14"/>
  <c r="X2472" i="14"/>
  <c r="I2473" i="14"/>
  <c r="L2473" i="14"/>
  <c r="M2473" i="14"/>
  <c r="AG2473" i="14" s="1"/>
  <c r="N2473" i="14"/>
  <c r="AH2473" i="14" s="1"/>
  <c r="U2473" i="14"/>
  <c r="V2473" i="14"/>
  <c r="W2473" i="14"/>
  <c r="X2473" i="14"/>
  <c r="I2474" i="14"/>
  <c r="L2474" i="14"/>
  <c r="M2474" i="14"/>
  <c r="AG2474" i="14" s="1"/>
  <c r="N2474" i="14"/>
  <c r="AH2474" i="14" s="1"/>
  <c r="U2474" i="14"/>
  <c r="V2474" i="14"/>
  <c r="W2474" i="14"/>
  <c r="X2474" i="14"/>
  <c r="I2475" i="14"/>
  <c r="L2475" i="14"/>
  <c r="M2475" i="14"/>
  <c r="AG2475" i="14" s="1"/>
  <c r="N2475" i="14"/>
  <c r="AH2475" i="14" s="1"/>
  <c r="U2475" i="14"/>
  <c r="V2475" i="14"/>
  <c r="W2475" i="14"/>
  <c r="X2475" i="14"/>
  <c r="I2476" i="14"/>
  <c r="L2476" i="14"/>
  <c r="M2476" i="14"/>
  <c r="AG2476" i="14" s="1"/>
  <c r="N2476" i="14"/>
  <c r="AH2476" i="14" s="1"/>
  <c r="U2476" i="14"/>
  <c r="V2476" i="14"/>
  <c r="W2476" i="14"/>
  <c r="X2476" i="14"/>
  <c r="I2477" i="14"/>
  <c r="L2477" i="14"/>
  <c r="M2477" i="14"/>
  <c r="AG2477" i="14" s="1"/>
  <c r="N2477" i="14"/>
  <c r="AH2477" i="14" s="1"/>
  <c r="U2477" i="14"/>
  <c r="V2477" i="14"/>
  <c r="W2477" i="14"/>
  <c r="X2477" i="14"/>
  <c r="I2478" i="14"/>
  <c r="L2478" i="14"/>
  <c r="M2478" i="14"/>
  <c r="AG2478" i="14" s="1"/>
  <c r="N2478" i="14"/>
  <c r="AH2478" i="14" s="1"/>
  <c r="U2478" i="14"/>
  <c r="V2478" i="14"/>
  <c r="W2478" i="14"/>
  <c r="X2478" i="14"/>
  <c r="I2479" i="14"/>
  <c r="L2479" i="14"/>
  <c r="M2479" i="14"/>
  <c r="AG2479" i="14" s="1"/>
  <c r="N2479" i="14"/>
  <c r="AH2479" i="14" s="1"/>
  <c r="U2479" i="14"/>
  <c r="V2479" i="14"/>
  <c r="W2479" i="14"/>
  <c r="X2479" i="14"/>
  <c r="I2480" i="14"/>
  <c r="L2480" i="14"/>
  <c r="M2480" i="14"/>
  <c r="AG2480" i="14" s="1"/>
  <c r="N2480" i="14"/>
  <c r="AH2480" i="14" s="1"/>
  <c r="U2480" i="14"/>
  <c r="V2480" i="14"/>
  <c r="W2480" i="14"/>
  <c r="X2480" i="14"/>
  <c r="I2481" i="14"/>
  <c r="L2481" i="14"/>
  <c r="M2481" i="14"/>
  <c r="AG2481" i="14" s="1"/>
  <c r="N2481" i="14"/>
  <c r="AH2481" i="14" s="1"/>
  <c r="U2481" i="14"/>
  <c r="V2481" i="14"/>
  <c r="W2481" i="14"/>
  <c r="X2481" i="14"/>
  <c r="I2482" i="14"/>
  <c r="L2482" i="14"/>
  <c r="M2482" i="14"/>
  <c r="AG2482" i="14" s="1"/>
  <c r="N2482" i="14"/>
  <c r="AH2482" i="14" s="1"/>
  <c r="U2482" i="14"/>
  <c r="V2482" i="14"/>
  <c r="W2482" i="14"/>
  <c r="X2482" i="14"/>
  <c r="I2483" i="14"/>
  <c r="L2483" i="14"/>
  <c r="M2483" i="14"/>
  <c r="AG2483" i="14" s="1"/>
  <c r="N2483" i="14"/>
  <c r="AH2483" i="14" s="1"/>
  <c r="U2483" i="14"/>
  <c r="V2483" i="14"/>
  <c r="W2483" i="14"/>
  <c r="X2483" i="14"/>
  <c r="I2484" i="14"/>
  <c r="L2484" i="14"/>
  <c r="M2484" i="14"/>
  <c r="AG2484" i="14" s="1"/>
  <c r="N2484" i="14"/>
  <c r="AH2484" i="14" s="1"/>
  <c r="U2484" i="14"/>
  <c r="V2484" i="14"/>
  <c r="W2484" i="14"/>
  <c r="X2484" i="14"/>
  <c r="I2485" i="14"/>
  <c r="L2485" i="14"/>
  <c r="M2485" i="14"/>
  <c r="AG2485" i="14" s="1"/>
  <c r="N2485" i="14"/>
  <c r="AH2485" i="14" s="1"/>
  <c r="U2485" i="14"/>
  <c r="V2485" i="14"/>
  <c r="W2485" i="14"/>
  <c r="X2485" i="14"/>
  <c r="I2486" i="14"/>
  <c r="L2486" i="14"/>
  <c r="M2486" i="14"/>
  <c r="AG2486" i="14" s="1"/>
  <c r="N2486" i="14"/>
  <c r="AH2486" i="14" s="1"/>
  <c r="U2486" i="14"/>
  <c r="V2486" i="14"/>
  <c r="W2486" i="14"/>
  <c r="X2486" i="14"/>
  <c r="I2487" i="14"/>
  <c r="L2487" i="14"/>
  <c r="M2487" i="14"/>
  <c r="AG2487" i="14" s="1"/>
  <c r="N2487" i="14"/>
  <c r="AH2487" i="14" s="1"/>
  <c r="U2487" i="14"/>
  <c r="V2487" i="14"/>
  <c r="W2487" i="14"/>
  <c r="X2487" i="14"/>
  <c r="I2488" i="14"/>
  <c r="L2488" i="14"/>
  <c r="M2488" i="14"/>
  <c r="AG2488" i="14" s="1"/>
  <c r="N2488" i="14"/>
  <c r="AH2488" i="14" s="1"/>
  <c r="U2488" i="14"/>
  <c r="V2488" i="14"/>
  <c r="W2488" i="14"/>
  <c r="X2488" i="14"/>
  <c r="I2489" i="14"/>
  <c r="L2489" i="14"/>
  <c r="M2489" i="14"/>
  <c r="AG2489" i="14" s="1"/>
  <c r="N2489" i="14"/>
  <c r="AH2489" i="14" s="1"/>
  <c r="U2489" i="14"/>
  <c r="V2489" i="14"/>
  <c r="W2489" i="14"/>
  <c r="X2489" i="14"/>
  <c r="I2490" i="14"/>
  <c r="L2490" i="14"/>
  <c r="M2490" i="14"/>
  <c r="AG2490" i="14" s="1"/>
  <c r="N2490" i="14"/>
  <c r="AH2490" i="14" s="1"/>
  <c r="U2490" i="14"/>
  <c r="V2490" i="14"/>
  <c r="W2490" i="14"/>
  <c r="X2490" i="14"/>
  <c r="I2491" i="14"/>
  <c r="L2491" i="14"/>
  <c r="M2491" i="14"/>
  <c r="AG2491" i="14" s="1"/>
  <c r="N2491" i="14"/>
  <c r="AH2491" i="14" s="1"/>
  <c r="U2491" i="14"/>
  <c r="V2491" i="14"/>
  <c r="W2491" i="14"/>
  <c r="X2491" i="14"/>
  <c r="I2492" i="14"/>
  <c r="L2492" i="14"/>
  <c r="M2492" i="14"/>
  <c r="AG2492" i="14" s="1"/>
  <c r="N2492" i="14"/>
  <c r="AH2492" i="14" s="1"/>
  <c r="U2492" i="14"/>
  <c r="V2492" i="14"/>
  <c r="W2492" i="14"/>
  <c r="X2492" i="14"/>
  <c r="I2493" i="14"/>
  <c r="L2493" i="14"/>
  <c r="M2493" i="14"/>
  <c r="AG2493" i="14" s="1"/>
  <c r="N2493" i="14"/>
  <c r="AH2493" i="14" s="1"/>
  <c r="U2493" i="14"/>
  <c r="V2493" i="14"/>
  <c r="W2493" i="14"/>
  <c r="X2493" i="14"/>
  <c r="I2494" i="14"/>
  <c r="L2494" i="14"/>
  <c r="M2494" i="14"/>
  <c r="AG2494" i="14" s="1"/>
  <c r="N2494" i="14"/>
  <c r="AH2494" i="14" s="1"/>
  <c r="U2494" i="14"/>
  <c r="V2494" i="14"/>
  <c r="W2494" i="14"/>
  <c r="X2494" i="14"/>
  <c r="I2495" i="14"/>
  <c r="L2495" i="14"/>
  <c r="M2495" i="14"/>
  <c r="AG2495" i="14" s="1"/>
  <c r="N2495" i="14"/>
  <c r="AH2495" i="14" s="1"/>
  <c r="U2495" i="14"/>
  <c r="V2495" i="14"/>
  <c r="W2495" i="14"/>
  <c r="X2495" i="14"/>
  <c r="I2496" i="14"/>
  <c r="L2496" i="14"/>
  <c r="M2496" i="14"/>
  <c r="AG2496" i="14" s="1"/>
  <c r="N2496" i="14"/>
  <c r="AH2496" i="14" s="1"/>
  <c r="U2496" i="14"/>
  <c r="V2496" i="14"/>
  <c r="W2496" i="14"/>
  <c r="X2496" i="14"/>
  <c r="I2497" i="14"/>
  <c r="L2497" i="14"/>
  <c r="M2497" i="14"/>
  <c r="AG2497" i="14" s="1"/>
  <c r="N2497" i="14"/>
  <c r="AH2497" i="14" s="1"/>
  <c r="U2497" i="14"/>
  <c r="V2497" i="14"/>
  <c r="W2497" i="14"/>
  <c r="X2497" i="14"/>
  <c r="I2498" i="14"/>
  <c r="L2498" i="14"/>
  <c r="M2498" i="14"/>
  <c r="AG2498" i="14" s="1"/>
  <c r="N2498" i="14"/>
  <c r="AH2498" i="14" s="1"/>
  <c r="U2498" i="14"/>
  <c r="V2498" i="14"/>
  <c r="W2498" i="14"/>
  <c r="X2498" i="14"/>
  <c r="I2499" i="14"/>
  <c r="L2499" i="14"/>
  <c r="M2499" i="14"/>
  <c r="AG2499" i="14" s="1"/>
  <c r="N2499" i="14"/>
  <c r="AH2499" i="14" s="1"/>
  <c r="U2499" i="14"/>
  <c r="V2499" i="14"/>
  <c r="W2499" i="14"/>
  <c r="X2499" i="14"/>
  <c r="I2500" i="14"/>
  <c r="L2500" i="14"/>
  <c r="M2500" i="14"/>
  <c r="AG2500" i="14" s="1"/>
  <c r="N2500" i="14"/>
  <c r="AH2500" i="14" s="1"/>
  <c r="U2500" i="14"/>
  <c r="V2500" i="14"/>
  <c r="W2500" i="14"/>
  <c r="X2500" i="14"/>
  <c r="I2501" i="14"/>
  <c r="L2501" i="14"/>
  <c r="M2501" i="14"/>
  <c r="AG2501" i="14" s="1"/>
  <c r="N2501" i="14"/>
  <c r="AH2501" i="14" s="1"/>
  <c r="U2501" i="14"/>
  <c r="V2501" i="14"/>
  <c r="W2501" i="14"/>
  <c r="X2501" i="14"/>
  <c r="I2502" i="14"/>
  <c r="L2502" i="14"/>
  <c r="M2502" i="14"/>
  <c r="AG2502" i="14" s="1"/>
  <c r="N2502" i="14"/>
  <c r="AH2502" i="14" s="1"/>
  <c r="U2502" i="14"/>
  <c r="V2502" i="14"/>
  <c r="W2502" i="14"/>
  <c r="X2502" i="14"/>
  <c r="I2503" i="14"/>
  <c r="L2503" i="14"/>
  <c r="M2503" i="14"/>
  <c r="AG2503" i="14" s="1"/>
  <c r="N2503" i="14"/>
  <c r="AH2503" i="14" s="1"/>
  <c r="U2503" i="14"/>
  <c r="V2503" i="14"/>
  <c r="W2503" i="14"/>
  <c r="X2503" i="14"/>
  <c r="I2504" i="14"/>
  <c r="L2504" i="14"/>
  <c r="M2504" i="14"/>
  <c r="AG2504" i="14" s="1"/>
  <c r="N2504" i="14"/>
  <c r="AH2504" i="14" s="1"/>
  <c r="U2504" i="14"/>
  <c r="V2504" i="14"/>
  <c r="W2504" i="14"/>
  <c r="X2504" i="14"/>
  <c r="I2505" i="14"/>
  <c r="L2505" i="14"/>
  <c r="M2505" i="14"/>
  <c r="AG2505" i="14" s="1"/>
  <c r="N2505" i="14"/>
  <c r="AH2505" i="14" s="1"/>
  <c r="U2505" i="14"/>
  <c r="V2505" i="14"/>
  <c r="W2505" i="14"/>
  <c r="X2505" i="14"/>
  <c r="I2506" i="14"/>
  <c r="L2506" i="14"/>
  <c r="M2506" i="14"/>
  <c r="AG2506" i="14" s="1"/>
  <c r="N2506" i="14"/>
  <c r="AH2506" i="14" s="1"/>
  <c r="U2506" i="14"/>
  <c r="V2506" i="14"/>
  <c r="W2506" i="14"/>
  <c r="X2506" i="14"/>
  <c r="I2507" i="14"/>
  <c r="L2507" i="14"/>
  <c r="M2507" i="14"/>
  <c r="AG2507" i="14" s="1"/>
  <c r="N2507" i="14"/>
  <c r="AH2507" i="14" s="1"/>
  <c r="U2507" i="14"/>
  <c r="V2507" i="14"/>
  <c r="W2507" i="14"/>
  <c r="X2507" i="14"/>
  <c r="I2508" i="14"/>
  <c r="L2508" i="14"/>
  <c r="M2508" i="14"/>
  <c r="AG2508" i="14" s="1"/>
  <c r="N2508" i="14"/>
  <c r="AH2508" i="14" s="1"/>
  <c r="U2508" i="14"/>
  <c r="V2508" i="14"/>
  <c r="W2508" i="14"/>
  <c r="X2508" i="14"/>
  <c r="I2509" i="14"/>
  <c r="L2509" i="14"/>
  <c r="M2509" i="14"/>
  <c r="AG2509" i="14" s="1"/>
  <c r="N2509" i="14"/>
  <c r="AH2509" i="14" s="1"/>
  <c r="U2509" i="14"/>
  <c r="V2509" i="14"/>
  <c r="W2509" i="14"/>
  <c r="X2509" i="14"/>
  <c r="I2510" i="14"/>
  <c r="L2510" i="14"/>
  <c r="M2510" i="14"/>
  <c r="AG2510" i="14" s="1"/>
  <c r="N2510" i="14"/>
  <c r="AH2510" i="14" s="1"/>
  <c r="U2510" i="14"/>
  <c r="V2510" i="14"/>
  <c r="W2510" i="14"/>
  <c r="X2510" i="14"/>
  <c r="I2511" i="14"/>
  <c r="L2511" i="14"/>
  <c r="M2511" i="14"/>
  <c r="AG2511" i="14" s="1"/>
  <c r="N2511" i="14"/>
  <c r="AH2511" i="14" s="1"/>
  <c r="U2511" i="14"/>
  <c r="V2511" i="14"/>
  <c r="W2511" i="14"/>
  <c r="X2511" i="14"/>
  <c r="I2512" i="14"/>
  <c r="L2512" i="14"/>
  <c r="M2512" i="14"/>
  <c r="AG2512" i="14" s="1"/>
  <c r="N2512" i="14"/>
  <c r="AH2512" i="14" s="1"/>
  <c r="U2512" i="14"/>
  <c r="V2512" i="14"/>
  <c r="W2512" i="14"/>
  <c r="X2512" i="14"/>
  <c r="I2513" i="14"/>
  <c r="L2513" i="14"/>
  <c r="M2513" i="14"/>
  <c r="AG2513" i="14" s="1"/>
  <c r="N2513" i="14"/>
  <c r="AH2513" i="14" s="1"/>
  <c r="U2513" i="14"/>
  <c r="V2513" i="14"/>
  <c r="W2513" i="14"/>
  <c r="X2513" i="14"/>
  <c r="I2514" i="14"/>
  <c r="L2514" i="14"/>
  <c r="M2514" i="14"/>
  <c r="AG2514" i="14" s="1"/>
  <c r="N2514" i="14"/>
  <c r="AH2514" i="14" s="1"/>
  <c r="U2514" i="14"/>
  <c r="V2514" i="14"/>
  <c r="W2514" i="14"/>
  <c r="X2514" i="14"/>
  <c r="I2515" i="14"/>
  <c r="L2515" i="14"/>
  <c r="M2515" i="14"/>
  <c r="AG2515" i="14" s="1"/>
  <c r="N2515" i="14"/>
  <c r="AH2515" i="14" s="1"/>
  <c r="U2515" i="14"/>
  <c r="V2515" i="14"/>
  <c r="W2515" i="14"/>
  <c r="X2515" i="14"/>
  <c r="I2516" i="14"/>
  <c r="L2516" i="14"/>
  <c r="M2516" i="14"/>
  <c r="AG2516" i="14" s="1"/>
  <c r="N2516" i="14"/>
  <c r="AH2516" i="14" s="1"/>
  <c r="U2516" i="14"/>
  <c r="V2516" i="14"/>
  <c r="W2516" i="14"/>
  <c r="X2516" i="14"/>
  <c r="I2517" i="14"/>
  <c r="L2517" i="14"/>
  <c r="M2517" i="14"/>
  <c r="AG2517" i="14" s="1"/>
  <c r="N2517" i="14"/>
  <c r="AH2517" i="14" s="1"/>
  <c r="U2517" i="14"/>
  <c r="V2517" i="14"/>
  <c r="W2517" i="14"/>
  <c r="X2517" i="14"/>
  <c r="I2518" i="14"/>
  <c r="L2518" i="14"/>
  <c r="M2518" i="14"/>
  <c r="AG2518" i="14" s="1"/>
  <c r="N2518" i="14"/>
  <c r="AH2518" i="14" s="1"/>
  <c r="U2518" i="14"/>
  <c r="V2518" i="14"/>
  <c r="W2518" i="14"/>
  <c r="X2518" i="14"/>
  <c r="I2519" i="14"/>
  <c r="L2519" i="14"/>
  <c r="M2519" i="14"/>
  <c r="AG2519" i="14" s="1"/>
  <c r="N2519" i="14"/>
  <c r="AH2519" i="14" s="1"/>
  <c r="U2519" i="14"/>
  <c r="V2519" i="14"/>
  <c r="W2519" i="14"/>
  <c r="X2519" i="14"/>
  <c r="I2520" i="14"/>
  <c r="L2520" i="14"/>
  <c r="M2520" i="14"/>
  <c r="AG2520" i="14" s="1"/>
  <c r="N2520" i="14"/>
  <c r="AH2520" i="14" s="1"/>
  <c r="U2520" i="14"/>
  <c r="V2520" i="14"/>
  <c r="W2520" i="14"/>
  <c r="X2520" i="14"/>
  <c r="I2521" i="14"/>
  <c r="L2521" i="14"/>
  <c r="M2521" i="14"/>
  <c r="AG2521" i="14" s="1"/>
  <c r="N2521" i="14"/>
  <c r="AH2521" i="14" s="1"/>
  <c r="U2521" i="14"/>
  <c r="V2521" i="14"/>
  <c r="W2521" i="14"/>
  <c r="X2521" i="14"/>
  <c r="I2522" i="14"/>
  <c r="L2522" i="14"/>
  <c r="M2522" i="14"/>
  <c r="AG2522" i="14" s="1"/>
  <c r="N2522" i="14"/>
  <c r="AH2522" i="14" s="1"/>
  <c r="U2522" i="14"/>
  <c r="V2522" i="14"/>
  <c r="W2522" i="14"/>
  <c r="X2522" i="14"/>
  <c r="I2523" i="14"/>
  <c r="L2523" i="14"/>
  <c r="M2523" i="14"/>
  <c r="AG2523" i="14" s="1"/>
  <c r="N2523" i="14"/>
  <c r="AH2523" i="14" s="1"/>
  <c r="U2523" i="14"/>
  <c r="V2523" i="14"/>
  <c r="W2523" i="14"/>
  <c r="X2523" i="14"/>
  <c r="I2524" i="14"/>
  <c r="L2524" i="14"/>
  <c r="M2524" i="14"/>
  <c r="AG2524" i="14" s="1"/>
  <c r="N2524" i="14"/>
  <c r="AH2524" i="14" s="1"/>
  <c r="U2524" i="14"/>
  <c r="V2524" i="14"/>
  <c r="W2524" i="14"/>
  <c r="X2524" i="14"/>
  <c r="I2525" i="14"/>
  <c r="L2525" i="14"/>
  <c r="M2525" i="14"/>
  <c r="AG2525" i="14" s="1"/>
  <c r="N2525" i="14"/>
  <c r="AH2525" i="14" s="1"/>
  <c r="U2525" i="14"/>
  <c r="V2525" i="14"/>
  <c r="W2525" i="14"/>
  <c r="X2525" i="14"/>
  <c r="I2526" i="14"/>
  <c r="L2526" i="14"/>
  <c r="M2526" i="14"/>
  <c r="AG2526" i="14" s="1"/>
  <c r="N2526" i="14"/>
  <c r="AH2526" i="14" s="1"/>
  <c r="U2526" i="14"/>
  <c r="V2526" i="14"/>
  <c r="W2526" i="14"/>
  <c r="X2526" i="14"/>
  <c r="I2527" i="14"/>
  <c r="L2527" i="14"/>
  <c r="M2527" i="14"/>
  <c r="AG2527" i="14" s="1"/>
  <c r="N2527" i="14"/>
  <c r="AH2527" i="14" s="1"/>
  <c r="U2527" i="14"/>
  <c r="V2527" i="14"/>
  <c r="W2527" i="14"/>
  <c r="X2527" i="14"/>
  <c r="I2528" i="14"/>
  <c r="L2528" i="14"/>
  <c r="M2528" i="14"/>
  <c r="AG2528" i="14" s="1"/>
  <c r="N2528" i="14"/>
  <c r="AH2528" i="14" s="1"/>
  <c r="U2528" i="14"/>
  <c r="V2528" i="14"/>
  <c r="W2528" i="14"/>
  <c r="X2528" i="14"/>
  <c r="I2529" i="14"/>
  <c r="L2529" i="14"/>
  <c r="M2529" i="14"/>
  <c r="AG2529" i="14" s="1"/>
  <c r="N2529" i="14"/>
  <c r="AH2529" i="14" s="1"/>
  <c r="U2529" i="14"/>
  <c r="V2529" i="14"/>
  <c r="W2529" i="14"/>
  <c r="X2529" i="14"/>
  <c r="I2530" i="14"/>
  <c r="L2530" i="14"/>
  <c r="M2530" i="14"/>
  <c r="AG2530" i="14" s="1"/>
  <c r="N2530" i="14"/>
  <c r="AH2530" i="14" s="1"/>
  <c r="U2530" i="14"/>
  <c r="V2530" i="14"/>
  <c r="W2530" i="14"/>
  <c r="X2530" i="14"/>
  <c r="I2531" i="14"/>
  <c r="L2531" i="14"/>
  <c r="M2531" i="14"/>
  <c r="AG2531" i="14" s="1"/>
  <c r="N2531" i="14"/>
  <c r="AH2531" i="14" s="1"/>
  <c r="U2531" i="14"/>
  <c r="V2531" i="14"/>
  <c r="W2531" i="14"/>
  <c r="X2531" i="14"/>
  <c r="I2532" i="14"/>
  <c r="L2532" i="14"/>
  <c r="M2532" i="14"/>
  <c r="AG2532" i="14" s="1"/>
  <c r="N2532" i="14"/>
  <c r="AH2532" i="14" s="1"/>
  <c r="U2532" i="14"/>
  <c r="V2532" i="14"/>
  <c r="W2532" i="14"/>
  <c r="X2532" i="14"/>
  <c r="I2533" i="14"/>
  <c r="L2533" i="14"/>
  <c r="M2533" i="14"/>
  <c r="AG2533" i="14" s="1"/>
  <c r="N2533" i="14"/>
  <c r="AH2533" i="14" s="1"/>
  <c r="U2533" i="14"/>
  <c r="V2533" i="14"/>
  <c r="W2533" i="14"/>
  <c r="X2533" i="14"/>
  <c r="I2534" i="14"/>
  <c r="L2534" i="14"/>
  <c r="M2534" i="14"/>
  <c r="AG2534" i="14" s="1"/>
  <c r="N2534" i="14"/>
  <c r="AH2534" i="14" s="1"/>
  <c r="U2534" i="14"/>
  <c r="V2534" i="14"/>
  <c r="W2534" i="14"/>
  <c r="X2534" i="14"/>
  <c r="I2535" i="14"/>
  <c r="L2535" i="14"/>
  <c r="M2535" i="14"/>
  <c r="AG2535" i="14" s="1"/>
  <c r="N2535" i="14"/>
  <c r="AH2535" i="14" s="1"/>
  <c r="U2535" i="14"/>
  <c r="V2535" i="14"/>
  <c r="W2535" i="14"/>
  <c r="X2535" i="14"/>
  <c r="I2536" i="14"/>
  <c r="L2536" i="14"/>
  <c r="M2536" i="14"/>
  <c r="AG2536" i="14" s="1"/>
  <c r="N2536" i="14"/>
  <c r="AH2536" i="14" s="1"/>
  <c r="U2536" i="14"/>
  <c r="V2536" i="14"/>
  <c r="W2536" i="14"/>
  <c r="X2536" i="14"/>
  <c r="I2537" i="14"/>
  <c r="L2537" i="14"/>
  <c r="M2537" i="14"/>
  <c r="AG2537" i="14" s="1"/>
  <c r="N2537" i="14"/>
  <c r="AH2537" i="14" s="1"/>
  <c r="U2537" i="14"/>
  <c r="V2537" i="14"/>
  <c r="W2537" i="14"/>
  <c r="X2537" i="14"/>
  <c r="I2538" i="14"/>
  <c r="L2538" i="14"/>
  <c r="M2538" i="14"/>
  <c r="AG2538" i="14" s="1"/>
  <c r="N2538" i="14"/>
  <c r="AH2538" i="14" s="1"/>
  <c r="U2538" i="14"/>
  <c r="V2538" i="14"/>
  <c r="W2538" i="14"/>
  <c r="X2538" i="14"/>
  <c r="I2539" i="14"/>
  <c r="L2539" i="14"/>
  <c r="M2539" i="14"/>
  <c r="AG2539" i="14" s="1"/>
  <c r="N2539" i="14"/>
  <c r="AH2539" i="14" s="1"/>
  <c r="U2539" i="14"/>
  <c r="V2539" i="14"/>
  <c r="W2539" i="14"/>
  <c r="X2539" i="14"/>
  <c r="I2540" i="14"/>
  <c r="L2540" i="14"/>
  <c r="M2540" i="14"/>
  <c r="AG2540" i="14" s="1"/>
  <c r="N2540" i="14"/>
  <c r="AH2540" i="14" s="1"/>
  <c r="U2540" i="14"/>
  <c r="V2540" i="14"/>
  <c r="W2540" i="14"/>
  <c r="X2540" i="14"/>
  <c r="I2541" i="14"/>
  <c r="L2541" i="14"/>
  <c r="M2541" i="14"/>
  <c r="AG2541" i="14" s="1"/>
  <c r="N2541" i="14"/>
  <c r="AH2541" i="14" s="1"/>
  <c r="U2541" i="14"/>
  <c r="V2541" i="14"/>
  <c r="W2541" i="14"/>
  <c r="X2541" i="14"/>
  <c r="I2542" i="14"/>
  <c r="L2542" i="14"/>
  <c r="M2542" i="14"/>
  <c r="AG2542" i="14" s="1"/>
  <c r="N2542" i="14"/>
  <c r="AH2542" i="14" s="1"/>
  <c r="U2542" i="14"/>
  <c r="V2542" i="14"/>
  <c r="W2542" i="14"/>
  <c r="X2542" i="14"/>
  <c r="I2543" i="14"/>
  <c r="L2543" i="14"/>
  <c r="M2543" i="14"/>
  <c r="AG2543" i="14" s="1"/>
  <c r="N2543" i="14"/>
  <c r="AH2543" i="14" s="1"/>
  <c r="U2543" i="14"/>
  <c r="V2543" i="14"/>
  <c r="W2543" i="14"/>
  <c r="X2543" i="14"/>
  <c r="I2544" i="14"/>
  <c r="L2544" i="14"/>
  <c r="M2544" i="14"/>
  <c r="AG2544" i="14" s="1"/>
  <c r="N2544" i="14"/>
  <c r="AH2544" i="14" s="1"/>
  <c r="U2544" i="14"/>
  <c r="V2544" i="14"/>
  <c r="W2544" i="14"/>
  <c r="X2544" i="14"/>
  <c r="I2545" i="14"/>
  <c r="L2545" i="14"/>
  <c r="M2545" i="14"/>
  <c r="AG2545" i="14" s="1"/>
  <c r="N2545" i="14"/>
  <c r="AH2545" i="14" s="1"/>
  <c r="U2545" i="14"/>
  <c r="V2545" i="14"/>
  <c r="W2545" i="14"/>
  <c r="X2545" i="14"/>
  <c r="I2546" i="14"/>
  <c r="L2546" i="14"/>
  <c r="M2546" i="14"/>
  <c r="AG2546" i="14" s="1"/>
  <c r="N2546" i="14"/>
  <c r="AH2546" i="14" s="1"/>
  <c r="U2546" i="14"/>
  <c r="V2546" i="14"/>
  <c r="W2546" i="14"/>
  <c r="X2546" i="14"/>
  <c r="I2547" i="14"/>
  <c r="L2547" i="14"/>
  <c r="M2547" i="14"/>
  <c r="AG2547" i="14" s="1"/>
  <c r="N2547" i="14"/>
  <c r="AH2547" i="14" s="1"/>
  <c r="U2547" i="14"/>
  <c r="V2547" i="14"/>
  <c r="W2547" i="14"/>
  <c r="X2547" i="14"/>
  <c r="I2548" i="14"/>
  <c r="L2548" i="14"/>
  <c r="M2548" i="14"/>
  <c r="AG2548" i="14" s="1"/>
  <c r="N2548" i="14"/>
  <c r="AH2548" i="14" s="1"/>
  <c r="U2548" i="14"/>
  <c r="V2548" i="14"/>
  <c r="W2548" i="14"/>
  <c r="X2548" i="14"/>
  <c r="I2549" i="14"/>
  <c r="L2549" i="14"/>
  <c r="M2549" i="14"/>
  <c r="AG2549" i="14" s="1"/>
  <c r="N2549" i="14"/>
  <c r="AH2549" i="14" s="1"/>
  <c r="U2549" i="14"/>
  <c r="V2549" i="14"/>
  <c r="W2549" i="14"/>
  <c r="X2549" i="14"/>
  <c r="I2550" i="14"/>
  <c r="L2550" i="14"/>
  <c r="M2550" i="14"/>
  <c r="AG2550" i="14" s="1"/>
  <c r="N2550" i="14"/>
  <c r="AH2550" i="14" s="1"/>
  <c r="U2550" i="14"/>
  <c r="V2550" i="14"/>
  <c r="W2550" i="14"/>
  <c r="X2550" i="14"/>
  <c r="I2551" i="14"/>
  <c r="L2551" i="14"/>
  <c r="M2551" i="14"/>
  <c r="AG2551" i="14" s="1"/>
  <c r="N2551" i="14"/>
  <c r="AH2551" i="14" s="1"/>
  <c r="U2551" i="14"/>
  <c r="V2551" i="14"/>
  <c r="W2551" i="14"/>
  <c r="X2551" i="14"/>
  <c r="I2552" i="14"/>
  <c r="L2552" i="14"/>
  <c r="M2552" i="14"/>
  <c r="AG2552" i="14" s="1"/>
  <c r="N2552" i="14"/>
  <c r="AH2552" i="14" s="1"/>
  <c r="U2552" i="14"/>
  <c r="V2552" i="14"/>
  <c r="W2552" i="14"/>
  <c r="X2552" i="14"/>
  <c r="I2553" i="14"/>
  <c r="L2553" i="14"/>
  <c r="M2553" i="14"/>
  <c r="AG2553" i="14" s="1"/>
  <c r="N2553" i="14"/>
  <c r="AH2553" i="14" s="1"/>
  <c r="U2553" i="14"/>
  <c r="V2553" i="14"/>
  <c r="W2553" i="14"/>
  <c r="X2553" i="14"/>
  <c r="I2554" i="14"/>
  <c r="L2554" i="14"/>
  <c r="M2554" i="14"/>
  <c r="AG2554" i="14" s="1"/>
  <c r="N2554" i="14"/>
  <c r="AH2554" i="14" s="1"/>
  <c r="U2554" i="14"/>
  <c r="V2554" i="14"/>
  <c r="W2554" i="14"/>
  <c r="X2554" i="14"/>
  <c r="I2555" i="14"/>
  <c r="L2555" i="14"/>
  <c r="M2555" i="14"/>
  <c r="AG2555" i="14" s="1"/>
  <c r="N2555" i="14"/>
  <c r="AH2555" i="14" s="1"/>
  <c r="U2555" i="14"/>
  <c r="V2555" i="14"/>
  <c r="W2555" i="14"/>
  <c r="X2555" i="14"/>
  <c r="I2556" i="14"/>
  <c r="L2556" i="14"/>
  <c r="M2556" i="14"/>
  <c r="AG2556" i="14" s="1"/>
  <c r="N2556" i="14"/>
  <c r="AH2556" i="14" s="1"/>
  <c r="U2556" i="14"/>
  <c r="V2556" i="14"/>
  <c r="W2556" i="14"/>
  <c r="X2556" i="14"/>
  <c r="I2557" i="14"/>
  <c r="L2557" i="14"/>
  <c r="M2557" i="14"/>
  <c r="AG2557" i="14" s="1"/>
  <c r="N2557" i="14"/>
  <c r="AH2557" i="14" s="1"/>
  <c r="U2557" i="14"/>
  <c r="V2557" i="14"/>
  <c r="W2557" i="14"/>
  <c r="X2557" i="14"/>
  <c r="I2558" i="14"/>
  <c r="L2558" i="14"/>
  <c r="M2558" i="14"/>
  <c r="AG2558" i="14" s="1"/>
  <c r="N2558" i="14"/>
  <c r="AH2558" i="14" s="1"/>
  <c r="U2558" i="14"/>
  <c r="V2558" i="14"/>
  <c r="W2558" i="14"/>
  <c r="X2558" i="14"/>
  <c r="I2559" i="14"/>
  <c r="L2559" i="14"/>
  <c r="M2559" i="14"/>
  <c r="AG2559" i="14" s="1"/>
  <c r="N2559" i="14"/>
  <c r="AH2559" i="14" s="1"/>
  <c r="U2559" i="14"/>
  <c r="V2559" i="14"/>
  <c r="W2559" i="14"/>
  <c r="X2559" i="14"/>
  <c r="I2560" i="14"/>
  <c r="L2560" i="14"/>
  <c r="M2560" i="14"/>
  <c r="AG2560" i="14" s="1"/>
  <c r="N2560" i="14"/>
  <c r="AH2560" i="14" s="1"/>
  <c r="U2560" i="14"/>
  <c r="V2560" i="14"/>
  <c r="W2560" i="14"/>
  <c r="X2560" i="14"/>
  <c r="I2561" i="14"/>
  <c r="L2561" i="14"/>
  <c r="M2561" i="14"/>
  <c r="AG2561" i="14" s="1"/>
  <c r="N2561" i="14"/>
  <c r="AH2561" i="14" s="1"/>
  <c r="U2561" i="14"/>
  <c r="V2561" i="14"/>
  <c r="W2561" i="14"/>
  <c r="X2561" i="14"/>
  <c r="I2562" i="14"/>
  <c r="L2562" i="14"/>
  <c r="M2562" i="14"/>
  <c r="AG2562" i="14" s="1"/>
  <c r="N2562" i="14"/>
  <c r="AH2562" i="14" s="1"/>
  <c r="U2562" i="14"/>
  <c r="V2562" i="14"/>
  <c r="W2562" i="14"/>
  <c r="X2562" i="14"/>
  <c r="I2563" i="14"/>
  <c r="L2563" i="14"/>
  <c r="M2563" i="14"/>
  <c r="AG2563" i="14" s="1"/>
  <c r="N2563" i="14"/>
  <c r="AH2563" i="14" s="1"/>
  <c r="U2563" i="14"/>
  <c r="V2563" i="14"/>
  <c r="W2563" i="14"/>
  <c r="X2563" i="14"/>
  <c r="I2564" i="14"/>
  <c r="L2564" i="14"/>
  <c r="M2564" i="14"/>
  <c r="AG2564" i="14" s="1"/>
  <c r="N2564" i="14"/>
  <c r="AH2564" i="14" s="1"/>
  <c r="U2564" i="14"/>
  <c r="V2564" i="14"/>
  <c r="W2564" i="14"/>
  <c r="X2564" i="14"/>
  <c r="I2565" i="14"/>
  <c r="L2565" i="14"/>
  <c r="M2565" i="14"/>
  <c r="AG2565" i="14" s="1"/>
  <c r="N2565" i="14"/>
  <c r="AH2565" i="14" s="1"/>
  <c r="U2565" i="14"/>
  <c r="V2565" i="14"/>
  <c r="W2565" i="14"/>
  <c r="X2565" i="14"/>
  <c r="I2566" i="14"/>
  <c r="L2566" i="14"/>
  <c r="M2566" i="14"/>
  <c r="AG2566" i="14" s="1"/>
  <c r="N2566" i="14"/>
  <c r="AH2566" i="14" s="1"/>
  <c r="U2566" i="14"/>
  <c r="V2566" i="14"/>
  <c r="W2566" i="14"/>
  <c r="X2566" i="14"/>
  <c r="I2567" i="14"/>
  <c r="L2567" i="14"/>
  <c r="M2567" i="14"/>
  <c r="AG2567" i="14" s="1"/>
  <c r="N2567" i="14"/>
  <c r="AH2567" i="14" s="1"/>
  <c r="U2567" i="14"/>
  <c r="V2567" i="14"/>
  <c r="W2567" i="14"/>
  <c r="X2567" i="14"/>
  <c r="I2568" i="14"/>
  <c r="L2568" i="14"/>
  <c r="M2568" i="14"/>
  <c r="AG2568" i="14" s="1"/>
  <c r="N2568" i="14"/>
  <c r="AH2568" i="14" s="1"/>
  <c r="U2568" i="14"/>
  <c r="V2568" i="14"/>
  <c r="W2568" i="14"/>
  <c r="X2568" i="14"/>
  <c r="I2569" i="14"/>
  <c r="L2569" i="14"/>
  <c r="M2569" i="14"/>
  <c r="AG2569" i="14" s="1"/>
  <c r="N2569" i="14"/>
  <c r="AH2569" i="14" s="1"/>
  <c r="U2569" i="14"/>
  <c r="V2569" i="14"/>
  <c r="W2569" i="14"/>
  <c r="X2569" i="14"/>
  <c r="I2570" i="14"/>
  <c r="L2570" i="14"/>
  <c r="M2570" i="14"/>
  <c r="AG2570" i="14" s="1"/>
  <c r="N2570" i="14"/>
  <c r="AH2570" i="14" s="1"/>
  <c r="U2570" i="14"/>
  <c r="V2570" i="14"/>
  <c r="W2570" i="14"/>
  <c r="X2570" i="14"/>
  <c r="I2571" i="14"/>
  <c r="L2571" i="14"/>
  <c r="M2571" i="14"/>
  <c r="AG2571" i="14" s="1"/>
  <c r="N2571" i="14"/>
  <c r="AH2571" i="14" s="1"/>
  <c r="U2571" i="14"/>
  <c r="V2571" i="14"/>
  <c r="W2571" i="14"/>
  <c r="X2571" i="14"/>
  <c r="I2572" i="14"/>
  <c r="L2572" i="14"/>
  <c r="M2572" i="14"/>
  <c r="AG2572" i="14" s="1"/>
  <c r="N2572" i="14"/>
  <c r="AH2572" i="14" s="1"/>
  <c r="U2572" i="14"/>
  <c r="V2572" i="14"/>
  <c r="W2572" i="14"/>
  <c r="X2572" i="14"/>
  <c r="I2573" i="14"/>
  <c r="L2573" i="14"/>
  <c r="M2573" i="14"/>
  <c r="AG2573" i="14" s="1"/>
  <c r="N2573" i="14"/>
  <c r="AH2573" i="14" s="1"/>
  <c r="U2573" i="14"/>
  <c r="V2573" i="14"/>
  <c r="W2573" i="14"/>
  <c r="X2573" i="14"/>
  <c r="I2574" i="14"/>
  <c r="L2574" i="14"/>
  <c r="M2574" i="14"/>
  <c r="AG2574" i="14" s="1"/>
  <c r="N2574" i="14"/>
  <c r="AH2574" i="14" s="1"/>
  <c r="U2574" i="14"/>
  <c r="V2574" i="14"/>
  <c r="W2574" i="14"/>
  <c r="X2574" i="14"/>
  <c r="I2575" i="14"/>
  <c r="L2575" i="14"/>
  <c r="M2575" i="14"/>
  <c r="AG2575" i="14" s="1"/>
  <c r="N2575" i="14"/>
  <c r="AH2575" i="14" s="1"/>
  <c r="U2575" i="14"/>
  <c r="V2575" i="14"/>
  <c r="W2575" i="14"/>
  <c r="X2575" i="14"/>
  <c r="I2576" i="14"/>
  <c r="L2576" i="14"/>
  <c r="M2576" i="14"/>
  <c r="AG2576" i="14" s="1"/>
  <c r="N2576" i="14"/>
  <c r="AH2576" i="14" s="1"/>
  <c r="U2576" i="14"/>
  <c r="V2576" i="14"/>
  <c r="W2576" i="14"/>
  <c r="X2576" i="14"/>
  <c r="I2577" i="14"/>
  <c r="L2577" i="14"/>
  <c r="M2577" i="14"/>
  <c r="AG2577" i="14" s="1"/>
  <c r="N2577" i="14"/>
  <c r="AH2577" i="14" s="1"/>
  <c r="U2577" i="14"/>
  <c r="V2577" i="14"/>
  <c r="W2577" i="14"/>
  <c r="X2577" i="14"/>
  <c r="I2578" i="14"/>
  <c r="L2578" i="14"/>
  <c r="M2578" i="14"/>
  <c r="AG2578" i="14" s="1"/>
  <c r="N2578" i="14"/>
  <c r="AH2578" i="14" s="1"/>
  <c r="U2578" i="14"/>
  <c r="V2578" i="14"/>
  <c r="W2578" i="14"/>
  <c r="X2578" i="14"/>
  <c r="I2579" i="14"/>
  <c r="L2579" i="14"/>
  <c r="M2579" i="14"/>
  <c r="AG2579" i="14" s="1"/>
  <c r="N2579" i="14"/>
  <c r="AH2579" i="14" s="1"/>
  <c r="U2579" i="14"/>
  <c r="V2579" i="14"/>
  <c r="W2579" i="14"/>
  <c r="X2579" i="14"/>
  <c r="I2580" i="14"/>
  <c r="L2580" i="14"/>
  <c r="M2580" i="14"/>
  <c r="AG2580" i="14" s="1"/>
  <c r="N2580" i="14"/>
  <c r="AH2580" i="14" s="1"/>
  <c r="U2580" i="14"/>
  <c r="V2580" i="14"/>
  <c r="W2580" i="14"/>
  <c r="X2580" i="14"/>
  <c r="I2581" i="14"/>
  <c r="L2581" i="14"/>
  <c r="M2581" i="14"/>
  <c r="AG2581" i="14" s="1"/>
  <c r="N2581" i="14"/>
  <c r="AH2581" i="14" s="1"/>
  <c r="U2581" i="14"/>
  <c r="V2581" i="14"/>
  <c r="W2581" i="14"/>
  <c r="X2581" i="14"/>
  <c r="I2582" i="14"/>
  <c r="L2582" i="14"/>
  <c r="M2582" i="14"/>
  <c r="AG2582" i="14" s="1"/>
  <c r="N2582" i="14"/>
  <c r="AH2582" i="14" s="1"/>
  <c r="U2582" i="14"/>
  <c r="V2582" i="14"/>
  <c r="W2582" i="14"/>
  <c r="X2582" i="14"/>
  <c r="I2583" i="14"/>
  <c r="L2583" i="14"/>
  <c r="M2583" i="14"/>
  <c r="AG2583" i="14" s="1"/>
  <c r="N2583" i="14"/>
  <c r="AH2583" i="14" s="1"/>
  <c r="U2583" i="14"/>
  <c r="V2583" i="14"/>
  <c r="W2583" i="14"/>
  <c r="X2583" i="14"/>
  <c r="I2584" i="14"/>
  <c r="L2584" i="14"/>
  <c r="M2584" i="14"/>
  <c r="AG2584" i="14" s="1"/>
  <c r="N2584" i="14"/>
  <c r="AH2584" i="14" s="1"/>
  <c r="U2584" i="14"/>
  <c r="V2584" i="14"/>
  <c r="W2584" i="14"/>
  <c r="X2584" i="14"/>
  <c r="I2585" i="14"/>
  <c r="L2585" i="14"/>
  <c r="M2585" i="14"/>
  <c r="AG2585" i="14" s="1"/>
  <c r="N2585" i="14"/>
  <c r="AH2585" i="14" s="1"/>
  <c r="U2585" i="14"/>
  <c r="V2585" i="14"/>
  <c r="W2585" i="14"/>
  <c r="X2585" i="14"/>
  <c r="I2586" i="14"/>
  <c r="L2586" i="14"/>
  <c r="M2586" i="14"/>
  <c r="AG2586" i="14" s="1"/>
  <c r="N2586" i="14"/>
  <c r="AH2586" i="14" s="1"/>
  <c r="U2586" i="14"/>
  <c r="V2586" i="14"/>
  <c r="W2586" i="14"/>
  <c r="X2586" i="14"/>
  <c r="I2587" i="14"/>
  <c r="L2587" i="14"/>
  <c r="M2587" i="14"/>
  <c r="AG2587" i="14" s="1"/>
  <c r="N2587" i="14"/>
  <c r="AH2587" i="14" s="1"/>
  <c r="U2587" i="14"/>
  <c r="V2587" i="14"/>
  <c r="W2587" i="14"/>
  <c r="X2587" i="14"/>
  <c r="I2588" i="14"/>
  <c r="L2588" i="14"/>
  <c r="M2588" i="14"/>
  <c r="AG2588" i="14" s="1"/>
  <c r="N2588" i="14"/>
  <c r="AH2588" i="14" s="1"/>
  <c r="U2588" i="14"/>
  <c r="V2588" i="14"/>
  <c r="W2588" i="14"/>
  <c r="X2588" i="14"/>
  <c r="I2589" i="14"/>
  <c r="L2589" i="14"/>
  <c r="M2589" i="14"/>
  <c r="AG2589" i="14" s="1"/>
  <c r="N2589" i="14"/>
  <c r="AH2589" i="14" s="1"/>
  <c r="U2589" i="14"/>
  <c r="V2589" i="14"/>
  <c r="W2589" i="14"/>
  <c r="X2589" i="14"/>
  <c r="I2590" i="14"/>
  <c r="L2590" i="14"/>
  <c r="M2590" i="14"/>
  <c r="AG2590" i="14" s="1"/>
  <c r="N2590" i="14"/>
  <c r="AH2590" i="14" s="1"/>
  <c r="U2590" i="14"/>
  <c r="V2590" i="14"/>
  <c r="W2590" i="14"/>
  <c r="X2590" i="14"/>
  <c r="I2591" i="14"/>
  <c r="L2591" i="14"/>
  <c r="M2591" i="14"/>
  <c r="AG2591" i="14" s="1"/>
  <c r="N2591" i="14"/>
  <c r="AH2591" i="14" s="1"/>
  <c r="U2591" i="14"/>
  <c r="V2591" i="14"/>
  <c r="W2591" i="14"/>
  <c r="X2591" i="14"/>
  <c r="I2592" i="14"/>
  <c r="L2592" i="14"/>
  <c r="M2592" i="14"/>
  <c r="AG2592" i="14" s="1"/>
  <c r="N2592" i="14"/>
  <c r="AH2592" i="14" s="1"/>
  <c r="U2592" i="14"/>
  <c r="V2592" i="14"/>
  <c r="W2592" i="14"/>
  <c r="X2592" i="14"/>
  <c r="I2593" i="14"/>
  <c r="L2593" i="14"/>
  <c r="M2593" i="14"/>
  <c r="AG2593" i="14" s="1"/>
  <c r="N2593" i="14"/>
  <c r="AH2593" i="14" s="1"/>
  <c r="U2593" i="14"/>
  <c r="V2593" i="14"/>
  <c r="W2593" i="14"/>
  <c r="X2593" i="14"/>
  <c r="I2594" i="14"/>
  <c r="L2594" i="14"/>
  <c r="M2594" i="14"/>
  <c r="AG2594" i="14" s="1"/>
  <c r="N2594" i="14"/>
  <c r="AH2594" i="14" s="1"/>
  <c r="U2594" i="14"/>
  <c r="V2594" i="14"/>
  <c r="W2594" i="14"/>
  <c r="X2594" i="14"/>
  <c r="I2595" i="14"/>
  <c r="L2595" i="14"/>
  <c r="M2595" i="14"/>
  <c r="AG2595" i="14" s="1"/>
  <c r="N2595" i="14"/>
  <c r="AH2595" i="14" s="1"/>
  <c r="U2595" i="14"/>
  <c r="V2595" i="14"/>
  <c r="W2595" i="14"/>
  <c r="X2595" i="14"/>
  <c r="I2596" i="14"/>
  <c r="L2596" i="14"/>
  <c r="M2596" i="14"/>
  <c r="AG2596" i="14" s="1"/>
  <c r="N2596" i="14"/>
  <c r="AH2596" i="14" s="1"/>
  <c r="U2596" i="14"/>
  <c r="V2596" i="14"/>
  <c r="W2596" i="14"/>
  <c r="X2596" i="14"/>
  <c r="I2597" i="14"/>
  <c r="L2597" i="14"/>
  <c r="M2597" i="14"/>
  <c r="AG2597" i="14" s="1"/>
  <c r="N2597" i="14"/>
  <c r="AH2597" i="14" s="1"/>
  <c r="U2597" i="14"/>
  <c r="V2597" i="14"/>
  <c r="W2597" i="14"/>
  <c r="X2597" i="14"/>
  <c r="I2598" i="14"/>
  <c r="L2598" i="14"/>
  <c r="M2598" i="14"/>
  <c r="AG2598" i="14" s="1"/>
  <c r="N2598" i="14"/>
  <c r="AH2598" i="14" s="1"/>
  <c r="U2598" i="14"/>
  <c r="V2598" i="14"/>
  <c r="W2598" i="14"/>
  <c r="X2598" i="14"/>
  <c r="I2599" i="14"/>
  <c r="L2599" i="14"/>
  <c r="M2599" i="14"/>
  <c r="AG2599" i="14" s="1"/>
  <c r="N2599" i="14"/>
  <c r="AH2599" i="14" s="1"/>
  <c r="U2599" i="14"/>
  <c r="V2599" i="14"/>
  <c r="W2599" i="14"/>
  <c r="X2599" i="14"/>
  <c r="I2600" i="14"/>
  <c r="L2600" i="14"/>
  <c r="M2600" i="14"/>
  <c r="AG2600" i="14" s="1"/>
  <c r="N2600" i="14"/>
  <c r="AH2600" i="14" s="1"/>
  <c r="U2600" i="14"/>
  <c r="V2600" i="14"/>
  <c r="W2600" i="14"/>
  <c r="X2600" i="14"/>
  <c r="I2601" i="14"/>
  <c r="L2601" i="14"/>
  <c r="M2601" i="14"/>
  <c r="AG2601" i="14" s="1"/>
  <c r="N2601" i="14"/>
  <c r="AH2601" i="14" s="1"/>
  <c r="U2601" i="14"/>
  <c r="V2601" i="14"/>
  <c r="W2601" i="14"/>
  <c r="X2601" i="14"/>
  <c r="I2602" i="14"/>
  <c r="L2602" i="14"/>
  <c r="M2602" i="14"/>
  <c r="AG2602" i="14" s="1"/>
  <c r="N2602" i="14"/>
  <c r="AH2602" i="14" s="1"/>
  <c r="U2602" i="14"/>
  <c r="V2602" i="14"/>
  <c r="W2602" i="14"/>
  <c r="X2602" i="14"/>
  <c r="I2603" i="14"/>
  <c r="L2603" i="14"/>
  <c r="M2603" i="14"/>
  <c r="AG2603" i="14" s="1"/>
  <c r="N2603" i="14"/>
  <c r="AH2603" i="14" s="1"/>
  <c r="U2603" i="14"/>
  <c r="V2603" i="14"/>
  <c r="W2603" i="14"/>
  <c r="X2603" i="14"/>
  <c r="I2604" i="14"/>
  <c r="L2604" i="14"/>
  <c r="M2604" i="14"/>
  <c r="AG2604" i="14" s="1"/>
  <c r="N2604" i="14"/>
  <c r="AH2604" i="14" s="1"/>
  <c r="U2604" i="14"/>
  <c r="V2604" i="14"/>
  <c r="W2604" i="14"/>
  <c r="X2604" i="14"/>
  <c r="I2605" i="14"/>
  <c r="L2605" i="14"/>
  <c r="M2605" i="14"/>
  <c r="AG2605" i="14" s="1"/>
  <c r="N2605" i="14"/>
  <c r="AH2605" i="14" s="1"/>
  <c r="U2605" i="14"/>
  <c r="V2605" i="14"/>
  <c r="W2605" i="14"/>
  <c r="X2605" i="14"/>
  <c r="I2606" i="14"/>
  <c r="L2606" i="14"/>
  <c r="M2606" i="14"/>
  <c r="AG2606" i="14" s="1"/>
  <c r="N2606" i="14"/>
  <c r="AH2606" i="14" s="1"/>
  <c r="U2606" i="14"/>
  <c r="V2606" i="14"/>
  <c r="W2606" i="14"/>
  <c r="X2606" i="14"/>
  <c r="I2607" i="14"/>
  <c r="L2607" i="14"/>
  <c r="M2607" i="14"/>
  <c r="AG2607" i="14" s="1"/>
  <c r="N2607" i="14"/>
  <c r="AH2607" i="14" s="1"/>
  <c r="U2607" i="14"/>
  <c r="V2607" i="14"/>
  <c r="W2607" i="14"/>
  <c r="X2607" i="14"/>
  <c r="I2608" i="14"/>
  <c r="L2608" i="14"/>
  <c r="M2608" i="14"/>
  <c r="AG2608" i="14" s="1"/>
  <c r="N2608" i="14"/>
  <c r="AH2608" i="14" s="1"/>
  <c r="U2608" i="14"/>
  <c r="V2608" i="14"/>
  <c r="W2608" i="14"/>
  <c r="X2608" i="14"/>
  <c r="I2609" i="14"/>
  <c r="L2609" i="14"/>
  <c r="M2609" i="14"/>
  <c r="AG2609" i="14" s="1"/>
  <c r="N2609" i="14"/>
  <c r="AH2609" i="14" s="1"/>
  <c r="U2609" i="14"/>
  <c r="V2609" i="14"/>
  <c r="W2609" i="14"/>
  <c r="X2609" i="14"/>
  <c r="I2610" i="14"/>
  <c r="L2610" i="14"/>
  <c r="M2610" i="14"/>
  <c r="AG2610" i="14" s="1"/>
  <c r="N2610" i="14"/>
  <c r="AH2610" i="14" s="1"/>
  <c r="U2610" i="14"/>
  <c r="V2610" i="14"/>
  <c r="W2610" i="14"/>
  <c r="X2610" i="14"/>
  <c r="I2611" i="14"/>
  <c r="L2611" i="14"/>
  <c r="M2611" i="14"/>
  <c r="AG2611" i="14" s="1"/>
  <c r="N2611" i="14"/>
  <c r="AH2611" i="14" s="1"/>
  <c r="U2611" i="14"/>
  <c r="V2611" i="14"/>
  <c r="W2611" i="14"/>
  <c r="X2611" i="14"/>
  <c r="I2612" i="14"/>
  <c r="L2612" i="14"/>
  <c r="M2612" i="14"/>
  <c r="AG2612" i="14" s="1"/>
  <c r="N2612" i="14"/>
  <c r="AH2612" i="14" s="1"/>
  <c r="U2612" i="14"/>
  <c r="V2612" i="14"/>
  <c r="W2612" i="14"/>
  <c r="X2612" i="14"/>
  <c r="I2613" i="14"/>
  <c r="L2613" i="14"/>
  <c r="M2613" i="14"/>
  <c r="AG2613" i="14" s="1"/>
  <c r="N2613" i="14"/>
  <c r="AH2613" i="14" s="1"/>
  <c r="U2613" i="14"/>
  <c r="V2613" i="14"/>
  <c r="W2613" i="14"/>
  <c r="X2613" i="14"/>
  <c r="I2614" i="14"/>
  <c r="L2614" i="14"/>
  <c r="M2614" i="14"/>
  <c r="AG2614" i="14" s="1"/>
  <c r="N2614" i="14"/>
  <c r="AH2614" i="14" s="1"/>
  <c r="U2614" i="14"/>
  <c r="V2614" i="14"/>
  <c r="W2614" i="14"/>
  <c r="X2614" i="14"/>
  <c r="I2615" i="14"/>
  <c r="L2615" i="14"/>
  <c r="M2615" i="14"/>
  <c r="AG2615" i="14" s="1"/>
  <c r="N2615" i="14"/>
  <c r="AH2615" i="14" s="1"/>
  <c r="U2615" i="14"/>
  <c r="V2615" i="14"/>
  <c r="W2615" i="14"/>
  <c r="X2615" i="14"/>
  <c r="I2616" i="14"/>
  <c r="L2616" i="14"/>
  <c r="M2616" i="14"/>
  <c r="AG2616" i="14" s="1"/>
  <c r="N2616" i="14"/>
  <c r="AH2616" i="14" s="1"/>
  <c r="U2616" i="14"/>
  <c r="V2616" i="14"/>
  <c r="W2616" i="14"/>
  <c r="X2616" i="14"/>
  <c r="I2617" i="14"/>
  <c r="L2617" i="14"/>
  <c r="M2617" i="14"/>
  <c r="AG2617" i="14" s="1"/>
  <c r="N2617" i="14"/>
  <c r="AH2617" i="14" s="1"/>
  <c r="U2617" i="14"/>
  <c r="V2617" i="14"/>
  <c r="W2617" i="14"/>
  <c r="X2617" i="14"/>
  <c r="I2618" i="14"/>
  <c r="L2618" i="14"/>
  <c r="M2618" i="14"/>
  <c r="AG2618" i="14" s="1"/>
  <c r="N2618" i="14"/>
  <c r="AH2618" i="14" s="1"/>
  <c r="U2618" i="14"/>
  <c r="V2618" i="14"/>
  <c r="W2618" i="14"/>
  <c r="X2618" i="14"/>
  <c r="I2619" i="14"/>
  <c r="L2619" i="14"/>
  <c r="M2619" i="14"/>
  <c r="AG2619" i="14" s="1"/>
  <c r="N2619" i="14"/>
  <c r="AH2619" i="14" s="1"/>
  <c r="U2619" i="14"/>
  <c r="V2619" i="14"/>
  <c r="W2619" i="14"/>
  <c r="X2619" i="14"/>
  <c r="I2620" i="14"/>
  <c r="L2620" i="14"/>
  <c r="M2620" i="14"/>
  <c r="AG2620" i="14" s="1"/>
  <c r="N2620" i="14"/>
  <c r="AH2620" i="14" s="1"/>
  <c r="U2620" i="14"/>
  <c r="V2620" i="14"/>
  <c r="W2620" i="14"/>
  <c r="X2620" i="14"/>
  <c r="I2621" i="14"/>
  <c r="L2621" i="14"/>
  <c r="M2621" i="14"/>
  <c r="AG2621" i="14" s="1"/>
  <c r="N2621" i="14"/>
  <c r="AH2621" i="14" s="1"/>
  <c r="U2621" i="14"/>
  <c r="V2621" i="14"/>
  <c r="W2621" i="14"/>
  <c r="X2621" i="14"/>
  <c r="I2622" i="14"/>
  <c r="L2622" i="14"/>
  <c r="M2622" i="14"/>
  <c r="AG2622" i="14" s="1"/>
  <c r="N2622" i="14"/>
  <c r="AH2622" i="14" s="1"/>
  <c r="U2622" i="14"/>
  <c r="V2622" i="14"/>
  <c r="W2622" i="14"/>
  <c r="X2622" i="14"/>
  <c r="I2623" i="14"/>
  <c r="L2623" i="14"/>
  <c r="M2623" i="14"/>
  <c r="AG2623" i="14" s="1"/>
  <c r="N2623" i="14"/>
  <c r="AH2623" i="14" s="1"/>
  <c r="U2623" i="14"/>
  <c r="V2623" i="14"/>
  <c r="W2623" i="14"/>
  <c r="X2623" i="14"/>
  <c r="I2624" i="14"/>
  <c r="L2624" i="14"/>
  <c r="M2624" i="14"/>
  <c r="AG2624" i="14" s="1"/>
  <c r="N2624" i="14"/>
  <c r="AH2624" i="14" s="1"/>
  <c r="U2624" i="14"/>
  <c r="V2624" i="14"/>
  <c r="W2624" i="14"/>
  <c r="X2624" i="14"/>
  <c r="I2625" i="14"/>
  <c r="L2625" i="14"/>
  <c r="M2625" i="14"/>
  <c r="AG2625" i="14" s="1"/>
  <c r="N2625" i="14"/>
  <c r="AH2625" i="14" s="1"/>
  <c r="U2625" i="14"/>
  <c r="V2625" i="14"/>
  <c r="W2625" i="14"/>
  <c r="X2625" i="14"/>
  <c r="I2626" i="14"/>
  <c r="L2626" i="14"/>
  <c r="M2626" i="14"/>
  <c r="AG2626" i="14" s="1"/>
  <c r="N2626" i="14"/>
  <c r="AH2626" i="14" s="1"/>
  <c r="U2626" i="14"/>
  <c r="V2626" i="14"/>
  <c r="W2626" i="14"/>
  <c r="X2626" i="14"/>
  <c r="I2627" i="14"/>
  <c r="L2627" i="14"/>
  <c r="M2627" i="14"/>
  <c r="AG2627" i="14" s="1"/>
  <c r="N2627" i="14"/>
  <c r="AH2627" i="14" s="1"/>
  <c r="U2627" i="14"/>
  <c r="V2627" i="14"/>
  <c r="W2627" i="14"/>
  <c r="X2627" i="14"/>
  <c r="I2628" i="14"/>
  <c r="L2628" i="14"/>
  <c r="M2628" i="14"/>
  <c r="AG2628" i="14" s="1"/>
  <c r="N2628" i="14"/>
  <c r="AH2628" i="14" s="1"/>
  <c r="U2628" i="14"/>
  <c r="V2628" i="14"/>
  <c r="W2628" i="14"/>
  <c r="X2628" i="14"/>
  <c r="I2629" i="14"/>
  <c r="L2629" i="14"/>
  <c r="M2629" i="14"/>
  <c r="AG2629" i="14" s="1"/>
  <c r="N2629" i="14"/>
  <c r="AH2629" i="14" s="1"/>
  <c r="U2629" i="14"/>
  <c r="V2629" i="14"/>
  <c r="W2629" i="14"/>
  <c r="X2629" i="14"/>
  <c r="I2630" i="14"/>
  <c r="L2630" i="14"/>
  <c r="M2630" i="14"/>
  <c r="AG2630" i="14" s="1"/>
  <c r="N2630" i="14"/>
  <c r="AH2630" i="14" s="1"/>
  <c r="U2630" i="14"/>
  <c r="V2630" i="14"/>
  <c r="W2630" i="14"/>
  <c r="X2630" i="14"/>
  <c r="I2631" i="14"/>
  <c r="L2631" i="14"/>
  <c r="M2631" i="14"/>
  <c r="AG2631" i="14" s="1"/>
  <c r="N2631" i="14"/>
  <c r="AH2631" i="14" s="1"/>
  <c r="U2631" i="14"/>
  <c r="V2631" i="14"/>
  <c r="W2631" i="14"/>
  <c r="X2631" i="14"/>
  <c r="I2632" i="14"/>
  <c r="L2632" i="14"/>
  <c r="M2632" i="14"/>
  <c r="AG2632" i="14" s="1"/>
  <c r="N2632" i="14"/>
  <c r="AH2632" i="14" s="1"/>
  <c r="U2632" i="14"/>
  <c r="V2632" i="14"/>
  <c r="W2632" i="14"/>
  <c r="X2632" i="14"/>
  <c r="I2633" i="14"/>
  <c r="L2633" i="14"/>
  <c r="M2633" i="14"/>
  <c r="AG2633" i="14" s="1"/>
  <c r="N2633" i="14"/>
  <c r="AH2633" i="14" s="1"/>
  <c r="U2633" i="14"/>
  <c r="V2633" i="14"/>
  <c r="W2633" i="14"/>
  <c r="X2633" i="14"/>
  <c r="I2634" i="14"/>
  <c r="L2634" i="14"/>
  <c r="M2634" i="14"/>
  <c r="AG2634" i="14" s="1"/>
  <c r="N2634" i="14"/>
  <c r="AH2634" i="14" s="1"/>
  <c r="U2634" i="14"/>
  <c r="V2634" i="14"/>
  <c r="W2634" i="14"/>
  <c r="X2634" i="14"/>
  <c r="I2635" i="14"/>
  <c r="L2635" i="14"/>
  <c r="M2635" i="14"/>
  <c r="AG2635" i="14" s="1"/>
  <c r="N2635" i="14"/>
  <c r="AH2635" i="14" s="1"/>
  <c r="U2635" i="14"/>
  <c r="V2635" i="14"/>
  <c r="W2635" i="14"/>
  <c r="X2635" i="14"/>
  <c r="I2636" i="14"/>
  <c r="L2636" i="14"/>
  <c r="M2636" i="14"/>
  <c r="AG2636" i="14" s="1"/>
  <c r="N2636" i="14"/>
  <c r="AH2636" i="14" s="1"/>
  <c r="U2636" i="14"/>
  <c r="V2636" i="14"/>
  <c r="W2636" i="14"/>
  <c r="X2636" i="14"/>
  <c r="I2637" i="14"/>
  <c r="L2637" i="14"/>
  <c r="M2637" i="14"/>
  <c r="AG2637" i="14" s="1"/>
  <c r="N2637" i="14"/>
  <c r="AH2637" i="14" s="1"/>
  <c r="U2637" i="14"/>
  <c r="V2637" i="14"/>
  <c r="W2637" i="14"/>
  <c r="X2637" i="14"/>
  <c r="I2638" i="14"/>
  <c r="L2638" i="14"/>
  <c r="M2638" i="14"/>
  <c r="AG2638" i="14" s="1"/>
  <c r="N2638" i="14"/>
  <c r="AH2638" i="14" s="1"/>
  <c r="U2638" i="14"/>
  <c r="V2638" i="14"/>
  <c r="W2638" i="14"/>
  <c r="X2638" i="14"/>
  <c r="I2639" i="14"/>
  <c r="L2639" i="14"/>
  <c r="M2639" i="14"/>
  <c r="AG2639" i="14" s="1"/>
  <c r="N2639" i="14"/>
  <c r="AH2639" i="14" s="1"/>
  <c r="U2639" i="14"/>
  <c r="V2639" i="14"/>
  <c r="W2639" i="14"/>
  <c r="X2639" i="14"/>
  <c r="I2640" i="14"/>
  <c r="L2640" i="14"/>
  <c r="M2640" i="14"/>
  <c r="AG2640" i="14" s="1"/>
  <c r="N2640" i="14"/>
  <c r="AH2640" i="14" s="1"/>
  <c r="U2640" i="14"/>
  <c r="V2640" i="14"/>
  <c r="W2640" i="14"/>
  <c r="X2640" i="14"/>
  <c r="I2641" i="14"/>
  <c r="L2641" i="14"/>
  <c r="M2641" i="14"/>
  <c r="AG2641" i="14" s="1"/>
  <c r="N2641" i="14"/>
  <c r="AH2641" i="14" s="1"/>
  <c r="U2641" i="14"/>
  <c r="V2641" i="14"/>
  <c r="W2641" i="14"/>
  <c r="X2641" i="14"/>
  <c r="I2642" i="14"/>
  <c r="L2642" i="14"/>
  <c r="M2642" i="14"/>
  <c r="AG2642" i="14" s="1"/>
  <c r="N2642" i="14"/>
  <c r="AH2642" i="14" s="1"/>
  <c r="U2642" i="14"/>
  <c r="V2642" i="14"/>
  <c r="W2642" i="14"/>
  <c r="X2642" i="14"/>
  <c r="I2643" i="14"/>
  <c r="L2643" i="14"/>
  <c r="M2643" i="14"/>
  <c r="AG2643" i="14" s="1"/>
  <c r="N2643" i="14"/>
  <c r="AH2643" i="14" s="1"/>
  <c r="U2643" i="14"/>
  <c r="V2643" i="14"/>
  <c r="W2643" i="14"/>
  <c r="X2643" i="14"/>
  <c r="I2644" i="14"/>
  <c r="L2644" i="14"/>
  <c r="M2644" i="14"/>
  <c r="AG2644" i="14" s="1"/>
  <c r="N2644" i="14"/>
  <c r="AH2644" i="14" s="1"/>
  <c r="U2644" i="14"/>
  <c r="V2644" i="14"/>
  <c r="W2644" i="14"/>
  <c r="X2644" i="14"/>
  <c r="I2645" i="14"/>
  <c r="L2645" i="14"/>
  <c r="M2645" i="14"/>
  <c r="AG2645" i="14" s="1"/>
  <c r="N2645" i="14"/>
  <c r="AH2645" i="14" s="1"/>
  <c r="U2645" i="14"/>
  <c r="V2645" i="14"/>
  <c r="W2645" i="14"/>
  <c r="X2645" i="14"/>
  <c r="I2646" i="14"/>
  <c r="L2646" i="14"/>
  <c r="M2646" i="14"/>
  <c r="AG2646" i="14" s="1"/>
  <c r="N2646" i="14"/>
  <c r="AH2646" i="14" s="1"/>
  <c r="U2646" i="14"/>
  <c r="V2646" i="14"/>
  <c r="W2646" i="14"/>
  <c r="X2646" i="14"/>
  <c r="I2647" i="14"/>
  <c r="L2647" i="14"/>
  <c r="M2647" i="14"/>
  <c r="AG2647" i="14" s="1"/>
  <c r="N2647" i="14"/>
  <c r="AH2647" i="14" s="1"/>
  <c r="U2647" i="14"/>
  <c r="V2647" i="14"/>
  <c r="W2647" i="14"/>
  <c r="X2647" i="14"/>
  <c r="I2648" i="14"/>
  <c r="L2648" i="14"/>
  <c r="M2648" i="14"/>
  <c r="AG2648" i="14" s="1"/>
  <c r="N2648" i="14"/>
  <c r="AH2648" i="14" s="1"/>
  <c r="U2648" i="14"/>
  <c r="V2648" i="14"/>
  <c r="W2648" i="14"/>
  <c r="X2648" i="14"/>
  <c r="I2649" i="14"/>
  <c r="L2649" i="14"/>
  <c r="M2649" i="14"/>
  <c r="AG2649" i="14" s="1"/>
  <c r="N2649" i="14"/>
  <c r="AH2649" i="14" s="1"/>
  <c r="U2649" i="14"/>
  <c r="V2649" i="14"/>
  <c r="W2649" i="14"/>
  <c r="X2649" i="14"/>
  <c r="I2650" i="14"/>
  <c r="L2650" i="14"/>
  <c r="M2650" i="14"/>
  <c r="AG2650" i="14" s="1"/>
  <c r="N2650" i="14"/>
  <c r="AH2650" i="14" s="1"/>
  <c r="U2650" i="14"/>
  <c r="V2650" i="14"/>
  <c r="W2650" i="14"/>
  <c r="X2650" i="14"/>
  <c r="I2651" i="14"/>
  <c r="L2651" i="14"/>
  <c r="M2651" i="14"/>
  <c r="AG2651" i="14" s="1"/>
  <c r="N2651" i="14"/>
  <c r="AH2651" i="14" s="1"/>
  <c r="U2651" i="14"/>
  <c r="V2651" i="14"/>
  <c r="W2651" i="14"/>
  <c r="X2651" i="14"/>
  <c r="I2652" i="14"/>
  <c r="L2652" i="14"/>
  <c r="M2652" i="14"/>
  <c r="AG2652" i="14" s="1"/>
  <c r="N2652" i="14"/>
  <c r="AH2652" i="14" s="1"/>
  <c r="U2652" i="14"/>
  <c r="V2652" i="14"/>
  <c r="W2652" i="14"/>
  <c r="X2652" i="14"/>
  <c r="I2653" i="14"/>
  <c r="L2653" i="14"/>
  <c r="M2653" i="14"/>
  <c r="AG2653" i="14" s="1"/>
  <c r="N2653" i="14"/>
  <c r="AH2653" i="14" s="1"/>
  <c r="U2653" i="14"/>
  <c r="V2653" i="14"/>
  <c r="W2653" i="14"/>
  <c r="X2653" i="14"/>
  <c r="I2654" i="14"/>
  <c r="L2654" i="14"/>
  <c r="M2654" i="14"/>
  <c r="AG2654" i="14" s="1"/>
  <c r="N2654" i="14"/>
  <c r="AH2654" i="14" s="1"/>
  <c r="U2654" i="14"/>
  <c r="V2654" i="14"/>
  <c r="W2654" i="14"/>
  <c r="X2654" i="14"/>
  <c r="I2655" i="14"/>
  <c r="L2655" i="14"/>
  <c r="M2655" i="14"/>
  <c r="AG2655" i="14" s="1"/>
  <c r="N2655" i="14"/>
  <c r="AH2655" i="14" s="1"/>
  <c r="U2655" i="14"/>
  <c r="V2655" i="14"/>
  <c r="W2655" i="14"/>
  <c r="X2655" i="14"/>
  <c r="I2656" i="14"/>
  <c r="L2656" i="14"/>
  <c r="M2656" i="14"/>
  <c r="AG2656" i="14" s="1"/>
  <c r="N2656" i="14"/>
  <c r="AH2656" i="14" s="1"/>
  <c r="U2656" i="14"/>
  <c r="V2656" i="14"/>
  <c r="W2656" i="14"/>
  <c r="X2656" i="14"/>
  <c r="I2657" i="14"/>
  <c r="L2657" i="14"/>
  <c r="M2657" i="14"/>
  <c r="AG2657" i="14" s="1"/>
  <c r="N2657" i="14"/>
  <c r="AH2657" i="14" s="1"/>
  <c r="U2657" i="14"/>
  <c r="V2657" i="14"/>
  <c r="W2657" i="14"/>
  <c r="X2657" i="14"/>
  <c r="I2658" i="14"/>
  <c r="L2658" i="14"/>
  <c r="M2658" i="14"/>
  <c r="AG2658" i="14" s="1"/>
  <c r="N2658" i="14"/>
  <c r="AH2658" i="14" s="1"/>
  <c r="U2658" i="14"/>
  <c r="V2658" i="14"/>
  <c r="W2658" i="14"/>
  <c r="X2658" i="14"/>
  <c r="I2659" i="14"/>
  <c r="L2659" i="14"/>
  <c r="M2659" i="14"/>
  <c r="AG2659" i="14" s="1"/>
  <c r="N2659" i="14"/>
  <c r="AH2659" i="14" s="1"/>
  <c r="U2659" i="14"/>
  <c r="V2659" i="14"/>
  <c r="W2659" i="14"/>
  <c r="X2659" i="14"/>
  <c r="I2660" i="14"/>
  <c r="L2660" i="14"/>
  <c r="M2660" i="14"/>
  <c r="AG2660" i="14" s="1"/>
  <c r="N2660" i="14"/>
  <c r="AH2660" i="14" s="1"/>
  <c r="U2660" i="14"/>
  <c r="V2660" i="14"/>
  <c r="W2660" i="14"/>
  <c r="X2660" i="14"/>
  <c r="I2661" i="14"/>
  <c r="L2661" i="14"/>
  <c r="M2661" i="14"/>
  <c r="AG2661" i="14" s="1"/>
  <c r="N2661" i="14"/>
  <c r="AH2661" i="14" s="1"/>
  <c r="U2661" i="14"/>
  <c r="V2661" i="14"/>
  <c r="W2661" i="14"/>
  <c r="X2661" i="14"/>
  <c r="I2662" i="14"/>
  <c r="L2662" i="14"/>
  <c r="M2662" i="14"/>
  <c r="AG2662" i="14" s="1"/>
  <c r="N2662" i="14"/>
  <c r="AH2662" i="14" s="1"/>
  <c r="U2662" i="14"/>
  <c r="V2662" i="14"/>
  <c r="W2662" i="14"/>
  <c r="X2662" i="14"/>
  <c r="I2663" i="14"/>
  <c r="L2663" i="14"/>
  <c r="M2663" i="14"/>
  <c r="AG2663" i="14" s="1"/>
  <c r="N2663" i="14"/>
  <c r="AH2663" i="14" s="1"/>
  <c r="U2663" i="14"/>
  <c r="V2663" i="14"/>
  <c r="W2663" i="14"/>
  <c r="X2663" i="14"/>
  <c r="I2664" i="14"/>
  <c r="L2664" i="14"/>
  <c r="M2664" i="14"/>
  <c r="AG2664" i="14" s="1"/>
  <c r="N2664" i="14"/>
  <c r="AH2664" i="14" s="1"/>
  <c r="U2664" i="14"/>
  <c r="V2664" i="14"/>
  <c r="W2664" i="14"/>
  <c r="X2664" i="14"/>
  <c r="I2665" i="14"/>
  <c r="L2665" i="14"/>
  <c r="M2665" i="14"/>
  <c r="AG2665" i="14" s="1"/>
  <c r="N2665" i="14"/>
  <c r="AH2665" i="14" s="1"/>
  <c r="U2665" i="14"/>
  <c r="V2665" i="14"/>
  <c r="W2665" i="14"/>
  <c r="X2665" i="14"/>
  <c r="I2666" i="14"/>
  <c r="L2666" i="14"/>
  <c r="M2666" i="14"/>
  <c r="AG2666" i="14" s="1"/>
  <c r="N2666" i="14"/>
  <c r="AH2666" i="14" s="1"/>
  <c r="U2666" i="14"/>
  <c r="V2666" i="14"/>
  <c r="W2666" i="14"/>
  <c r="X2666" i="14"/>
  <c r="I2667" i="14"/>
  <c r="L2667" i="14"/>
  <c r="M2667" i="14"/>
  <c r="AG2667" i="14" s="1"/>
  <c r="N2667" i="14"/>
  <c r="AH2667" i="14" s="1"/>
  <c r="U2667" i="14"/>
  <c r="V2667" i="14"/>
  <c r="W2667" i="14"/>
  <c r="X2667" i="14"/>
  <c r="I2668" i="14"/>
  <c r="L2668" i="14"/>
  <c r="M2668" i="14"/>
  <c r="AG2668" i="14" s="1"/>
  <c r="N2668" i="14"/>
  <c r="AH2668" i="14" s="1"/>
  <c r="U2668" i="14"/>
  <c r="V2668" i="14"/>
  <c r="W2668" i="14"/>
  <c r="X2668" i="14"/>
  <c r="I2669" i="14"/>
  <c r="L2669" i="14"/>
  <c r="M2669" i="14"/>
  <c r="AG2669" i="14" s="1"/>
  <c r="N2669" i="14"/>
  <c r="AH2669" i="14" s="1"/>
  <c r="U2669" i="14"/>
  <c r="V2669" i="14"/>
  <c r="W2669" i="14"/>
  <c r="X2669" i="14"/>
  <c r="I2670" i="14"/>
  <c r="L2670" i="14"/>
  <c r="M2670" i="14"/>
  <c r="AG2670" i="14" s="1"/>
  <c r="N2670" i="14"/>
  <c r="AH2670" i="14" s="1"/>
  <c r="U2670" i="14"/>
  <c r="V2670" i="14"/>
  <c r="W2670" i="14"/>
  <c r="X2670" i="14"/>
  <c r="I2671" i="14"/>
  <c r="L2671" i="14"/>
  <c r="M2671" i="14"/>
  <c r="AG2671" i="14" s="1"/>
  <c r="N2671" i="14"/>
  <c r="AH2671" i="14" s="1"/>
  <c r="U2671" i="14"/>
  <c r="V2671" i="14"/>
  <c r="W2671" i="14"/>
  <c r="X2671" i="14"/>
  <c r="I2672" i="14"/>
  <c r="L2672" i="14"/>
  <c r="M2672" i="14"/>
  <c r="AG2672" i="14" s="1"/>
  <c r="N2672" i="14"/>
  <c r="AH2672" i="14" s="1"/>
  <c r="U2672" i="14"/>
  <c r="V2672" i="14"/>
  <c r="W2672" i="14"/>
  <c r="X2672" i="14"/>
  <c r="I2673" i="14"/>
  <c r="L2673" i="14"/>
  <c r="M2673" i="14"/>
  <c r="AG2673" i="14" s="1"/>
  <c r="N2673" i="14"/>
  <c r="AH2673" i="14" s="1"/>
  <c r="U2673" i="14"/>
  <c r="V2673" i="14"/>
  <c r="W2673" i="14"/>
  <c r="X2673" i="14"/>
  <c r="I2674" i="14"/>
  <c r="L2674" i="14"/>
  <c r="M2674" i="14"/>
  <c r="AG2674" i="14" s="1"/>
  <c r="N2674" i="14"/>
  <c r="AH2674" i="14" s="1"/>
  <c r="U2674" i="14"/>
  <c r="V2674" i="14"/>
  <c r="W2674" i="14"/>
  <c r="X2674" i="14"/>
  <c r="I2675" i="14"/>
  <c r="L2675" i="14"/>
  <c r="M2675" i="14"/>
  <c r="AG2675" i="14" s="1"/>
  <c r="N2675" i="14"/>
  <c r="AH2675" i="14" s="1"/>
  <c r="U2675" i="14"/>
  <c r="V2675" i="14"/>
  <c r="W2675" i="14"/>
  <c r="X2675" i="14"/>
  <c r="I2676" i="14"/>
  <c r="L2676" i="14"/>
  <c r="M2676" i="14"/>
  <c r="AG2676" i="14" s="1"/>
  <c r="N2676" i="14"/>
  <c r="AH2676" i="14" s="1"/>
  <c r="U2676" i="14"/>
  <c r="V2676" i="14"/>
  <c r="W2676" i="14"/>
  <c r="X2676" i="14"/>
  <c r="I2677" i="14"/>
  <c r="L2677" i="14"/>
  <c r="M2677" i="14"/>
  <c r="AG2677" i="14" s="1"/>
  <c r="N2677" i="14"/>
  <c r="AH2677" i="14" s="1"/>
  <c r="U2677" i="14"/>
  <c r="V2677" i="14"/>
  <c r="W2677" i="14"/>
  <c r="X2677" i="14"/>
  <c r="I2678" i="14"/>
  <c r="L2678" i="14"/>
  <c r="M2678" i="14"/>
  <c r="AG2678" i="14" s="1"/>
  <c r="N2678" i="14"/>
  <c r="AH2678" i="14" s="1"/>
  <c r="U2678" i="14"/>
  <c r="V2678" i="14"/>
  <c r="W2678" i="14"/>
  <c r="X2678" i="14"/>
  <c r="I2679" i="14"/>
  <c r="L2679" i="14"/>
  <c r="M2679" i="14"/>
  <c r="AG2679" i="14" s="1"/>
  <c r="N2679" i="14"/>
  <c r="AH2679" i="14" s="1"/>
  <c r="U2679" i="14"/>
  <c r="V2679" i="14"/>
  <c r="W2679" i="14"/>
  <c r="X2679" i="14"/>
  <c r="I2680" i="14"/>
  <c r="L2680" i="14"/>
  <c r="M2680" i="14"/>
  <c r="AG2680" i="14" s="1"/>
  <c r="N2680" i="14"/>
  <c r="AH2680" i="14" s="1"/>
  <c r="U2680" i="14"/>
  <c r="V2680" i="14"/>
  <c r="W2680" i="14"/>
  <c r="X2680" i="14"/>
  <c r="I2681" i="14"/>
  <c r="L2681" i="14"/>
  <c r="M2681" i="14"/>
  <c r="AG2681" i="14" s="1"/>
  <c r="N2681" i="14"/>
  <c r="AH2681" i="14" s="1"/>
  <c r="U2681" i="14"/>
  <c r="V2681" i="14"/>
  <c r="W2681" i="14"/>
  <c r="X2681" i="14"/>
  <c r="I2682" i="14"/>
  <c r="L2682" i="14"/>
  <c r="M2682" i="14"/>
  <c r="AG2682" i="14" s="1"/>
  <c r="N2682" i="14"/>
  <c r="AH2682" i="14" s="1"/>
  <c r="U2682" i="14"/>
  <c r="V2682" i="14"/>
  <c r="W2682" i="14"/>
  <c r="X2682" i="14"/>
  <c r="I2683" i="14"/>
  <c r="L2683" i="14"/>
  <c r="M2683" i="14"/>
  <c r="AG2683" i="14" s="1"/>
  <c r="N2683" i="14"/>
  <c r="AH2683" i="14" s="1"/>
  <c r="U2683" i="14"/>
  <c r="V2683" i="14"/>
  <c r="W2683" i="14"/>
  <c r="X2683" i="14"/>
  <c r="I2684" i="14"/>
  <c r="L2684" i="14"/>
  <c r="M2684" i="14"/>
  <c r="AG2684" i="14" s="1"/>
  <c r="N2684" i="14"/>
  <c r="AH2684" i="14" s="1"/>
  <c r="U2684" i="14"/>
  <c r="V2684" i="14"/>
  <c r="W2684" i="14"/>
  <c r="X2684" i="14"/>
  <c r="I2685" i="14"/>
  <c r="L2685" i="14"/>
  <c r="M2685" i="14"/>
  <c r="AG2685" i="14" s="1"/>
  <c r="N2685" i="14"/>
  <c r="AH2685" i="14" s="1"/>
  <c r="U2685" i="14"/>
  <c r="V2685" i="14"/>
  <c r="W2685" i="14"/>
  <c r="X2685" i="14"/>
  <c r="I2686" i="14"/>
  <c r="L2686" i="14"/>
  <c r="M2686" i="14"/>
  <c r="AG2686" i="14" s="1"/>
  <c r="N2686" i="14"/>
  <c r="AH2686" i="14" s="1"/>
  <c r="U2686" i="14"/>
  <c r="V2686" i="14"/>
  <c r="W2686" i="14"/>
  <c r="X2686" i="14"/>
  <c r="I2687" i="14"/>
  <c r="L2687" i="14"/>
  <c r="M2687" i="14"/>
  <c r="AG2687" i="14" s="1"/>
  <c r="N2687" i="14"/>
  <c r="AH2687" i="14" s="1"/>
  <c r="U2687" i="14"/>
  <c r="V2687" i="14"/>
  <c r="W2687" i="14"/>
  <c r="X2687" i="14"/>
  <c r="I2688" i="14"/>
  <c r="L2688" i="14"/>
  <c r="M2688" i="14"/>
  <c r="AG2688" i="14" s="1"/>
  <c r="N2688" i="14"/>
  <c r="AH2688" i="14" s="1"/>
  <c r="U2688" i="14"/>
  <c r="V2688" i="14"/>
  <c r="W2688" i="14"/>
  <c r="X2688" i="14"/>
  <c r="I2689" i="14"/>
  <c r="L2689" i="14"/>
  <c r="M2689" i="14"/>
  <c r="AG2689" i="14" s="1"/>
  <c r="N2689" i="14"/>
  <c r="AH2689" i="14" s="1"/>
  <c r="U2689" i="14"/>
  <c r="V2689" i="14"/>
  <c r="W2689" i="14"/>
  <c r="X2689" i="14"/>
  <c r="I2690" i="14"/>
  <c r="L2690" i="14"/>
  <c r="M2690" i="14"/>
  <c r="AG2690" i="14" s="1"/>
  <c r="N2690" i="14"/>
  <c r="AH2690" i="14" s="1"/>
  <c r="U2690" i="14"/>
  <c r="V2690" i="14"/>
  <c r="W2690" i="14"/>
  <c r="X2690" i="14"/>
  <c r="I2691" i="14"/>
  <c r="L2691" i="14"/>
  <c r="M2691" i="14"/>
  <c r="AG2691" i="14" s="1"/>
  <c r="N2691" i="14"/>
  <c r="AH2691" i="14" s="1"/>
  <c r="U2691" i="14"/>
  <c r="V2691" i="14"/>
  <c r="W2691" i="14"/>
  <c r="X2691" i="14"/>
  <c r="I2692" i="14"/>
  <c r="L2692" i="14"/>
  <c r="M2692" i="14"/>
  <c r="AG2692" i="14" s="1"/>
  <c r="N2692" i="14"/>
  <c r="AH2692" i="14" s="1"/>
  <c r="U2692" i="14"/>
  <c r="V2692" i="14"/>
  <c r="W2692" i="14"/>
  <c r="X2692" i="14"/>
  <c r="I2693" i="14"/>
  <c r="L2693" i="14"/>
  <c r="M2693" i="14"/>
  <c r="AG2693" i="14" s="1"/>
  <c r="N2693" i="14"/>
  <c r="AH2693" i="14" s="1"/>
  <c r="U2693" i="14"/>
  <c r="V2693" i="14"/>
  <c r="W2693" i="14"/>
  <c r="X2693" i="14"/>
  <c r="I2694" i="14"/>
  <c r="L2694" i="14"/>
  <c r="M2694" i="14"/>
  <c r="AG2694" i="14" s="1"/>
  <c r="N2694" i="14"/>
  <c r="AH2694" i="14" s="1"/>
  <c r="U2694" i="14"/>
  <c r="V2694" i="14"/>
  <c r="W2694" i="14"/>
  <c r="X2694" i="14"/>
  <c r="I2695" i="14"/>
  <c r="L2695" i="14"/>
  <c r="M2695" i="14"/>
  <c r="AG2695" i="14" s="1"/>
  <c r="N2695" i="14"/>
  <c r="AH2695" i="14" s="1"/>
  <c r="U2695" i="14"/>
  <c r="V2695" i="14"/>
  <c r="W2695" i="14"/>
  <c r="X2695" i="14"/>
  <c r="I2696" i="14"/>
  <c r="L2696" i="14"/>
  <c r="M2696" i="14"/>
  <c r="AG2696" i="14" s="1"/>
  <c r="N2696" i="14"/>
  <c r="AH2696" i="14" s="1"/>
  <c r="U2696" i="14"/>
  <c r="V2696" i="14"/>
  <c r="W2696" i="14"/>
  <c r="X2696" i="14"/>
  <c r="I2697" i="14"/>
  <c r="L2697" i="14"/>
  <c r="M2697" i="14"/>
  <c r="AG2697" i="14" s="1"/>
  <c r="N2697" i="14"/>
  <c r="AH2697" i="14" s="1"/>
  <c r="U2697" i="14"/>
  <c r="V2697" i="14"/>
  <c r="W2697" i="14"/>
  <c r="X2697" i="14"/>
  <c r="I2698" i="14"/>
  <c r="L2698" i="14"/>
  <c r="M2698" i="14"/>
  <c r="AG2698" i="14" s="1"/>
  <c r="N2698" i="14"/>
  <c r="AH2698" i="14" s="1"/>
  <c r="U2698" i="14"/>
  <c r="V2698" i="14"/>
  <c r="W2698" i="14"/>
  <c r="X2698" i="14"/>
  <c r="I2699" i="14"/>
  <c r="L2699" i="14"/>
  <c r="M2699" i="14"/>
  <c r="AG2699" i="14" s="1"/>
  <c r="N2699" i="14"/>
  <c r="AH2699" i="14" s="1"/>
  <c r="U2699" i="14"/>
  <c r="V2699" i="14"/>
  <c r="W2699" i="14"/>
  <c r="X2699" i="14"/>
  <c r="I2700" i="14"/>
  <c r="L2700" i="14"/>
  <c r="M2700" i="14"/>
  <c r="AG2700" i="14" s="1"/>
  <c r="N2700" i="14"/>
  <c r="AH2700" i="14" s="1"/>
  <c r="U2700" i="14"/>
  <c r="V2700" i="14"/>
  <c r="W2700" i="14"/>
  <c r="X2700" i="14"/>
  <c r="I2701" i="14"/>
  <c r="L2701" i="14"/>
  <c r="M2701" i="14"/>
  <c r="AG2701" i="14" s="1"/>
  <c r="N2701" i="14"/>
  <c r="AH2701" i="14" s="1"/>
  <c r="U2701" i="14"/>
  <c r="V2701" i="14"/>
  <c r="W2701" i="14"/>
  <c r="X2701" i="14"/>
  <c r="I2702" i="14"/>
  <c r="L2702" i="14"/>
  <c r="M2702" i="14"/>
  <c r="AG2702" i="14" s="1"/>
  <c r="N2702" i="14"/>
  <c r="AH2702" i="14" s="1"/>
  <c r="U2702" i="14"/>
  <c r="V2702" i="14"/>
  <c r="W2702" i="14"/>
  <c r="X2702" i="14"/>
  <c r="I2703" i="14"/>
  <c r="L2703" i="14"/>
  <c r="M2703" i="14"/>
  <c r="AG2703" i="14" s="1"/>
  <c r="N2703" i="14"/>
  <c r="AH2703" i="14" s="1"/>
  <c r="U2703" i="14"/>
  <c r="V2703" i="14"/>
  <c r="W2703" i="14"/>
  <c r="X2703" i="14"/>
  <c r="I2704" i="14"/>
  <c r="L2704" i="14"/>
  <c r="M2704" i="14"/>
  <c r="AG2704" i="14" s="1"/>
  <c r="N2704" i="14"/>
  <c r="AH2704" i="14" s="1"/>
  <c r="U2704" i="14"/>
  <c r="V2704" i="14"/>
  <c r="W2704" i="14"/>
  <c r="X2704" i="14"/>
  <c r="I2705" i="14"/>
  <c r="L2705" i="14"/>
  <c r="M2705" i="14"/>
  <c r="AG2705" i="14" s="1"/>
  <c r="N2705" i="14"/>
  <c r="AH2705" i="14" s="1"/>
  <c r="U2705" i="14"/>
  <c r="V2705" i="14"/>
  <c r="W2705" i="14"/>
  <c r="X2705" i="14"/>
  <c r="I2706" i="14"/>
  <c r="L2706" i="14"/>
  <c r="M2706" i="14"/>
  <c r="AG2706" i="14" s="1"/>
  <c r="N2706" i="14"/>
  <c r="AH2706" i="14" s="1"/>
  <c r="U2706" i="14"/>
  <c r="V2706" i="14"/>
  <c r="W2706" i="14"/>
  <c r="X2706" i="14"/>
  <c r="I2707" i="14"/>
  <c r="L2707" i="14"/>
  <c r="M2707" i="14"/>
  <c r="AG2707" i="14" s="1"/>
  <c r="N2707" i="14"/>
  <c r="AH2707" i="14" s="1"/>
  <c r="U2707" i="14"/>
  <c r="V2707" i="14"/>
  <c r="W2707" i="14"/>
  <c r="X2707" i="14"/>
  <c r="I2708" i="14"/>
  <c r="L2708" i="14"/>
  <c r="M2708" i="14"/>
  <c r="AG2708" i="14" s="1"/>
  <c r="N2708" i="14"/>
  <c r="AH2708" i="14" s="1"/>
  <c r="U2708" i="14"/>
  <c r="V2708" i="14"/>
  <c r="W2708" i="14"/>
  <c r="X2708" i="14"/>
  <c r="I2709" i="14"/>
  <c r="L2709" i="14"/>
  <c r="M2709" i="14"/>
  <c r="AG2709" i="14" s="1"/>
  <c r="N2709" i="14"/>
  <c r="AH2709" i="14" s="1"/>
  <c r="U2709" i="14"/>
  <c r="V2709" i="14"/>
  <c r="W2709" i="14"/>
  <c r="X2709" i="14"/>
  <c r="I2710" i="14"/>
  <c r="L2710" i="14"/>
  <c r="M2710" i="14"/>
  <c r="AG2710" i="14" s="1"/>
  <c r="N2710" i="14"/>
  <c r="AH2710" i="14" s="1"/>
  <c r="U2710" i="14"/>
  <c r="V2710" i="14"/>
  <c r="W2710" i="14"/>
  <c r="X2710" i="14"/>
  <c r="I2711" i="14"/>
  <c r="L2711" i="14"/>
  <c r="M2711" i="14"/>
  <c r="AG2711" i="14" s="1"/>
  <c r="N2711" i="14"/>
  <c r="AH2711" i="14" s="1"/>
  <c r="U2711" i="14"/>
  <c r="V2711" i="14"/>
  <c r="W2711" i="14"/>
  <c r="X2711" i="14"/>
  <c r="I2712" i="14"/>
  <c r="L2712" i="14"/>
  <c r="M2712" i="14"/>
  <c r="AG2712" i="14" s="1"/>
  <c r="N2712" i="14"/>
  <c r="AH2712" i="14" s="1"/>
  <c r="U2712" i="14"/>
  <c r="V2712" i="14"/>
  <c r="W2712" i="14"/>
  <c r="X2712" i="14"/>
  <c r="I2713" i="14"/>
  <c r="L2713" i="14"/>
  <c r="M2713" i="14"/>
  <c r="AG2713" i="14" s="1"/>
  <c r="N2713" i="14"/>
  <c r="AH2713" i="14" s="1"/>
  <c r="U2713" i="14"/>
  <c r="V2713" i="14"/>
  <c r="W2713" i="14"/>
  <c r="X2713" i="14"/>
  <c r="I2714" i="14"/>
  <c r="L2714" i="14"/>
  <c r="M2714" i="14"/>
  <c r="AG2714" i="14" s="1"/>
  <c r="N2714" i="14"/>
  <c r="AH2714" i="14" s="1"/>
  <c r="U2714" i="14"/>
  <c r="V2714" i="14"/>
  <c r="W2714" i="14"/>
  <c r="X2714" i="14"/>
  <c r="I2715" i="14"/>
  <c r="L2715" i="14"/>
  <c r="M2715" i="14"/>
  <c r="AG2715" i="14" s="1"/>
  <c r="N2715" i="14"/>
  <c r="AH2715" i="14" s="1"/>
  <c r="U2715" i="14"/>
  <c r="V2715" i="14"/>
  <c r="W2715" i="14"/>
  <c r="X2715" i="14"/>
  <c r="I2716" i="14"/>
  <c r="L2716" i="14"/>
  <c r="M2716" i="14"/>
  <c r="AG2716" i="14" s="1"/>
  <c r="N2716" i="14"/>
  <c r="AH2716" i="14" s="1"/>
  <c r="U2716" i="14"/>
  <c r="V2716" i="14"/>
  <c r="W2716" i="14"/>
  <c r="X2716" i="14"/>
  <c r="I2717" i="14"/>
  <c r="L2717" i="14"/>
  <c r="M2717" i="14"/>
  <c r="AG2717" i="14" s="1"/>
  <c r="N2717" i="14"/>
  <c r="AH2717" i="14" s="1"/>
  <c r="U2717" i="14"/>
  <c r="V2717" i="14"/>
  <c r="W2717" i="14"/>
  <c r="X2717" i="14"/>
  <c r="I2718" i="14"/>
  <c r="L2718" i="14"/>
  <c r="M2718" i="14"/>
  <c r="AG2718" i="14" s="1"/>
  <c r="N2718" i="14"/>
  <c r="AH2718" i="14" s="1"/>
  <c r="U2718" i="14"/>
  <c r="V2718" i="14"/>
  <c r="W2718" i="14"/>
  <c r="X2718" i="14"/>
  <c r="I2719" i="14"/>
  <c r="L2719" i="14"/>
  <c r="M2719" i="14"/>
  <c r="AG2719" i="14" s="1"/>
  <c r="N2719" i="14"/>
  <c r="AH2719" i="14" s="1"/>
  <c r="U2719" i="14"/>
  <c r="V2719" i="14"/>
  <c r="W2719" i="14"/>
  <c r="X2719" i="14"/>
  <c r="I2720" i="14"/>
  <c r="L2720" i="14"/>
  <c r="M2720" i="14"/>
  <c r="AG2720" i="14" s="1"/>
  <c r="N2720" i="14"/>
  <c r="AH2720" i="14" s="1"/>
  <c r="U2720" i="14"/>
  <c r="V2720" i="14"/>
  <c r="W2720" i="14"/>
  <c r="X2720" i="14"/>
  <c r="I2721" i="14"/>
  <c r="L2721" i="14"/>
  <c r="M2721" i="14"/>
  <c r="AG2721" i="14" s="1"/>
  <c r="N2721" i="14"/>
  <c r="AH2721" i="14" s="1"/>
  <c r="U2721" i="14"/>
  <c r="V2721" i="14"/>
  <c r="W2721" i="14"/>
  <c r="X2721" i="14"/>
  <c r="I2722" i="14"/>
  <c r="L2722" i="14"/>
  <c r="M2722" i="14"/>
  <c r="AG2722" i="14" s="1"/>
  <c r="N2722" i="14"/>
  <c r="AH2722" i="14" s="1"/>
  <c r="U2722" i="14"/>
  <c r="V2722" i="14"/>
  <c r="W2722" i="14"/>
  <c r="X2722" i="14"/>
  <c r="I2723" i="14"/>
  <c r="L2723" i="14"/>
  <c r="M2723" i="14"/>
  <c r="AG2723" i="14" s="1"/>
  <c r="N2723" i="14"/>
  <c r="AH2723" i="14" s="1"/>
  <c r="U2723" i="14"/>
  <c r="V2723" i="14"/>
  <c r="W2723" i="14"/>
  <c r="X2723" i="14"/>
  <c r="I2724" i="14"/>
  <c r="L2724" i="14"/>
  <c r="M2724" i="14"/>
  <c r="AG2724" i="14" s="1"/>
  <c r="N2724" i="14"/>
  <c r="AH2724" i="14" s="1"/>
  <c r="U2724" i="14"/>
  <c r="V2724" i="14"/>
  <c r="W2724" i="14"/>
  <c r="X2724" i="14"/>
  <c r="I2725" i="14"/>
  <c r="L2725" i="14"/>
  <c r="M2725" i="14"/>
  <c r="AG2725" i="14" s="1"/>
  <c r="N2725" i="14"/>
  <c r="AH2725" i="14" s="1"/>
  <c r="U2725" i="14"/>
  <c r="V2725" i="14"/>
  <c r="W2725" i="14"/>
  <c r="X2725" i="14"/>
  <c r="I2726" i="14"/>
  <c r="L2726" i="14"/>
  <c r="M2726" i="14"/>
  <c r="AG2726" i="14" s="1"/>
  <c r="N2726" i="14"/>
  <c r="AH2726" i="14" s="1"/>
  <c r="U2726" i="14"/>
  <c r="V2726" i="14"/>
  <c r="W2726" i="14"/>
  <c r="X2726" i="14"/>
  <c r="I2727" i="14"/>
  <c r="L2727" i="14"/>
  <c r="M2727" i="14"/>
  <c r="AG2727" i="14" s="1"/>
  <c r="N2727" i="14"/>
  <c r="AH2727" i="14" s="1"/>
  <c r="U2727" i="14"/>
  <c r="V2727" i="14"/>
  <c r="W2727" i="14"/>
  <c r="X2727" i="14"/>
  <c r="I2728" i="14"/>
  <c r="L2728" i="14"/>
  <c r="M2728" i="14"/>
  <c r="AG2728" i="14" s="1"/>
  <c r="N2728" i="14"/>
  <c r="AH2728" i="14" s="1"/>
  <c r="U2728" i="14"/>
  <c r="V2728" i="14"/>
  <c r="W2728" i="14"/>
  <c r="X2728" i="14"/>
  <c r="I2729" i="14"/>
  <c r="L2729" i="14"/>
  <c r="M2729" i="14"/>
  <c r="AG2729" i="14" s="1"/>
  <c r="N2729" i="14"/>
  <c r="AH2729" i="14" s="1"/>
  <c r="U2729" i="14"/>
  <c r="V2729" i="14"/>
  <c r="W2729" i="14"/>
  <c r="X2729" i="14"/>
  <c r="I2730" i="14"/>
  <c r="L2730" i="14"/>
  <c r="M2730" i="14"/>
  <c r="AG2730" i="14" s="1"/>
  <c r="N2730" i="14"/>
  <c r="AH2730" i="14" s="1"/>
  <c r="U2730" i="14"/>
  <c r="V2730" i="14"/>
  <c r="W2730" i="14"/>
  <c r="X2730" i="14"/>
  <c r="I2731" i="14"/>
  <c r="L2731" i="14"/>
  <c r="M2731" i="14"/>
  <c r="AG2731" i="14" s="1"/>
  <c r="N2731" i="14"/>
  <c r="AH2731" i="14" s="1"/>
  <c r="U2731" i="14"/>
  <c r="V2731" i="14"/>
  <c r="W2731" i="14"/>
  <c r="X2731" i="14"/>
  <c r="I2732" i="14"/>
  <c r="L2732" i="14"/>
  <c r="M2732" i="14"/>
  <c r="AG2732" i="14" s="1"/>
  <c r="N2732" i="14"/>
  <c r="AH2732" i="14" s="1"/>
  <c r="U2732" i="14"/>
  <c r="V2732" i="14"/>
  <c r="W2732" i="14"/>
  <c r="X2732" i="14"/>
  <c r="I2733" i="14"/>
  <c r="L2733" i="14"/>
  <c r="M2733" i="14"/>
  <c r="AG2733" i="14" s="1"/>
  <c r="N2733" i="14"/>
  <c r="AH2733" i="14" s="1"/>
  <c r="U2733" i="14"/>
  <c r="V2733" i="14"/>
  <c r="W2733" i="14"/>
  <c r="X2733" i="14"/>
  <c r="I2734" i="14"/>
  <c r="L2734" i="14"/>
  <c r="M2734" i="14"/>
  <c r="AG2734" i="14" s="1"/>
  <c r="N2734" i="14"/>
  <c r="AH2734" i="14" s="1"/>
  <c r="U2734" i="14"/>
  <c r="V2734" i="14"/>
  <c r="W2734" i="14"/>
  <c r="X2734" i="14"/>
  <c r="I2735" i="14"/>
  <c r="L2735" i="14"/>
  <c r="M2735" i="14"/>
  <c r="AG2735" i="14" s="1"/>
  <c r="N2735" i="14"/>
  <c r="AH2735" i="14" s="1"/>
  <c r="U2735" i="14"/>
  <c r="V2735" i="14"/>
  <c r="W2735" i="14"/>
  <c r="X2735" i="14"/>
  <c r="I2736" i="14"/>
  <c r="L2736" i="14"/>
  <c r="M2736" i="14"/>
  <c r="AG2736" i="14" s="1"/>
  <c r="N2736" i="14"/>
  <c r="AH2736" i="14" s="1"/>
  <c r="U2736" i="14"/>
  <c r="V2736" i="14"/>
  <c r="W2736" i="14"/>
  <c r="X2736" i="14"/>
  <c r="I2737" i="14"/>
  <c r="L2737" i="14"/>
  <c r="M2737" i="14"/>
  <c r="AG2737" i="14" s="1"/>
  <c r="N2737" i="14"/>
  <c r="AH2737" i="14" s="1"/>
  <c r="U2737" i="14"/>
  <c r="V2737" i="14"/>
  <c r="W2737" i="14"/>
  <c r="X2737" i="14"/>
  <c r="I2738" i="14"/>
  <c r="L2738" i="14"/>
  <c r="M2738" i="14"/>
  <c r="AG2738" i="14" s="1"/>
  <c r="N2738" i="14"/>
  <c r="AH2738" i="14" s="1"/>
  <c r="U2738" i="14"/>
  <c r="V2738" i="14"/>
  <c r="W2738" i="14"/>
  <c r="X2738" i="14"/>
  <c r="I2739" i="14"/>
  <c r="L2739" i="14"/>
  <c r="M2739" i="14"/>
  <c r="AG2739" i="14" s="1"/>
  <c r="N2739" i="14"/>
  <c r="AH2739" i="14" s="1"/>
  <c r="U2739" i="14"/>
  <c r="V2739" i="14"/>
  <c r="W2739" i="14"/>
  <c r="X2739" i="14"/>
  <c r="I2740" i="14"/>
  <c r="L2740" i="14"/>
  <c r="M2740" i="14"/>
  <c r="AG2740" i="14" s="1"/>
  <c r="N2740" i="14"/>
  <c r="AH2740" i="14" s="1"/>
  <c r="U2740" i="14"/>
  <c r="V2740" i="14"/>
  <c r="W2740" i="14"/>
  <c r="X2740" i="14"/>
  <c r="I2741" i="14"/>
  <c r="L2741" i="14"/>
  <c r="M2741" i="14"/>
  <c r="AG2741" i="14" s="1"/>
  <c r="N2741" i="14"/>
  <c r="AH2741" i="14" s="1"/>
  <c r="U2741" i="14"/>
  <c r="V2741" i="14"/>
  <c r="W2741" i="14"/>
  <c r="X2741" i="14"/>
  <c r="I2742" i="14"/>
  <c r="L2742" i="14"/>
  <c r="M2742" i="14"/>
  <c r="AG2742" i="14" s="1"/>
  <c r="N2742" i="14"/>
  <c r="AH2742" i="14" s="1"/>
  <c r="U2742" i="14"/>
  <c r="V2742" i="14"/>
  <c r="W2742" i="14"/>
  <c r="X2742" i="14"/>
  <c r="I2743" i="14"/>
  <c r="L2743" i="14"/>
  <c r="M2743" i="14"/>
  <c r="AG2743" i="14" s="1"/>
  <c r="N2743" i="14"/>
  <c r="AH2743" i="14" s="1"/>
  <c r="U2743" i="14"/>
  <c r="V2743" i="14"/>
  <c r="W2743" i="14"/>
  <c r="X2743" i="14"/>
  <c r="I2744" i="14"/>
  <c r="L2744" i="14"/>
  <c r="M2744" i="14"/>
  <c r="AG2744" i="14" s="1"/>
  <c r="N2744" i="14"/>
  <c r="AH2744" i="14" s="1"/>
  <c r="U2744" i="14"/>
  <c r="V2744" i="14"/>
  <c r="W2744" i="14"/>
  <c r="X2744" i="14"/>
  <c r="I2745" i="14"/>
  <c r="L2745" i="14"/>
  <c r="M2745" i="14"/>
  <c r="AG2745" i="14" s="1"/>
  <c r="N2745" i="14"/>
  <c r="AH2745" i="14" s="1"/>
  <c r="U2745" i="14"/>
  <c r="V2745" i="14"/>
  <c r="W2745" i="14"/>
  <c r="X2745" i="14"/>
  <c r="I2746" i="14"/>
  <c r="L2746" i="14"/>
  <c r="M2746" i="14"/>
  <c r="AG2746" i="14" s="1"/>
  <c r="N2746" i="14"/>
  <c r="AH2746" i="14" s="1"/>
  <c r="U2746" i="14"/>
  <c r="V2746" i="14"/>
  <c r="W2746" i="14"/>
  <c r="X2746" i="14"/>
  <c r="I2747" i="14"/>
  <c r="L2747" i="14"/>
  <c r="M2747" i="14"/>
  <c r="AG2747" i="14" s="1"/>
  <c r="N2747" i="14"/>
  <c r="AH2747" i="14" s="1"/>
  <c r="U2747" i="14"/>
  <c r="V2747" i="14"/>
  <c r="W2747" i="14"/>
  <c r="X2747" i="14"/>
  <c r="I2748" i="14"/>
  <c r="L2748" i="14"/>
  <c r="M2748" i="14"/>
  <c r="AG2748" i="14" s="1"/>
  <c r="N2748" i="14"/>
  <c r="AH2748" i="14" s="1"/>
  <c r="U2748" i="14"/>
  <c r="V2748" i="14"/>
  <c r="W2748" i="14"/>
  <c r="X2748" i="14"/>
  <c r="I2749" i="14"/>
  <c r="L2749" i="14"/>
  <c r="M2749" i="14"/>
  <c r="AG2749" i="14" s="1"/>
  <c r="N2749" i="14"/>
  <c r="AH2749" i="14" s="1"/>
  <c r="U2749" i="14"/>
  <c r="V2749" i="14"/>
  <c r="W2749" i="14"/>
  <c r="X2749" i="14"/>
  <c r="I2750" i="14"/>
  <c r="L2750" i="14"/>
  <c r="M2750" i="14"/>
  <c r="AG2750" i="14" s="1"/>
  <c r="N2750" i="14"/>
  <c r="AH2750" i="14" s="1"/>
  <c r="U2750" i="14"/>
  <c r="V2750" i="14"/>
  <c r="W2750" i="14"/>
  <c r="X2750" i="14"/>
  <c r="I2751" i="14"/>
  <c r="L2751" i="14"/>
  <c r="M2751" i="14"/>
  <c r="AG2751" i="14" s="1"/>
  <c r="N2751" i="14"/>
  <c r="AH2751" i="14" s="1"/>
  <c r="U2751" i="14"/>
  <c r="V2751" i="14"/>
  <c r="W2751" i="14"/>
  <c r="X2751" i="14"/>
  <c r="I2752" i="14"/>
  <c r="L2752" i="14"/>
  <c r="M2752" i="14"/>
  <c r="AG2752" i="14" s="1"/>
  <c r="N2752" i="14"/>
  <c r="AH2752" i="14" s="1"/>
  <c r="U2752" i="14"/>
  <c r="V2752" i="14"/>
  <c r="W2752" i="14"/>
  <c r="X2752" i="14"/>
  <c r="I2753" i="14"/>
  <c r="L2753" i="14"/>
  <c r="M2753" i="14"/>
  <c r="AG2753" i="14" s="1"/>
  <c r="N2753" i="14"/>
  <c r="AH2753" i="14" s="1"/>
  <c r="U2753" i="14"/>
  <c r="V2753" i="14"/>
  <c r="W2753" i="14"/>
  <c r="X2753" i="14"/>
  <c r="I2754" i="14"/>
  <c r="L2754" i="14"/>
  <c r="M2754" i="14"/>
  <c r="AG2754" i="14" s="1"/>
  <c r="N2754" i="14"/>
  <c r="AH2754" i="14" s="1"/>
  <c r="U2754" i="14"/>
  <c r="V2754" i="14"/>
  <c r="W2754" i="14"/>
  <c r="X2754" i="14"/>
  <c r="I2755" i="14"/>
  <c r="L2755" i="14"/>
  <c r="M2755" i="14"/>
  <c r="AG2755" i="14" s="1"/>
  <c r="N2755" i="14"/>
  <c r="AH2755" i="14" s="1"/>
  <c r="U2755" i="14"/>
  <c r="V2755" i="14"/>
  <c r="W2755" i="14"/>
  <c r="X2755" i="14"/>
  <c r="I2756" i="14"/>
  <c r="L2756" i="14"/>
  <c r="M2756" i="14"/>
  <c r="AG2756" i="14" s="1"/>
  <c r="N2756" i="14"/>
  <c r="AH2756" i="14" s="1"/>
  <c r="U2756" i="14"/>
  <c r="V2756" i="14"/>
  <c r="W2756" i="14"/>
  <c r="X2756" i="14"/>
  <c r="I2757" i="14"/>
  <c r="L2757" i="14"/>
  <c r="M2757" i="14"/>
  <c r="AG2757" i="14" s="1"/>
  <c r="N2757" i="14"/>
  <c r="AH2757" i="14" s="1"/>
  <c r="U2757" i="14"/>
  <c r="V2757" i="14"/>
  <c r="W2757" i="14"/>
  <c r="X2757" i="14"/>
  <c r="I2758" i="14"/>
  <c r="L2758" i="14"/>
  <c r="M2758" i="14"/>
  <c r="AG2758" i="14" s="1"/>
  <c r="N2758" i="14"/>
  <c r="AH2758" i="14" s="1"/>
  <c r="U2758" i="14"/>
  <c r="V2758" i="14"/>
  <c r="W2758" i="14"/>
  <c r="X2758" i="14"/>
  <c r="I2759" i="14"/>
  <c r="L2759" i="14"/>
  <c r="M2759" i="14"/>
  <c r="AG2759" i="14" s="1"/>
  <c r="N2759" i="14"/>
  <c r="AH2759" i="14" s="1"/>
  <c r="U2759" i="14"/>
  <c r="V2759" i="14"/>
  <c r="W2759" i="14"/>
  <c r="X2759" i="14"/>
  <c r="I2760" i="14"/>
  <c r="L2760" i="14"/>
  <c r="M2760" i="14"/>
  <c r="AG2760" i="14" s="1"/>
  <c r="N2760" i="14"/>
  <c r="AH2760" i="14" s="1"/>
  <c r="U2760" i="14"/>
  <c r="V2760" i="14"/>
  <c r="W2760" i="14"/>
  <c r="X2760" i="14"/>
  <c r="I2761" i="14"/>
  <c r="L2761" i="14"/>
  <c r="M2761" i="14"/>
  <c r="AG2761" i="14" s="1"/>
  <c r="N2761" i="14"/>
  <c r="AH2761" i="14" s="1"/>
  <c r="U2761" i="14"/>
  <c r="V2761" i="14"/>
  <c r="W2761" i="14"/>
  <c r="X2761" i="14"/>
  <c r="I2762" i="14"/>
  <c r="L2762" i="14"/>
  <c r="M2762" i="14"/>
  <c r="AG2762" i="14" s="1"/>
  <c r="N2762" i="14"/>
  <c r="AH2762" i="14" s="1"/>
  <c r="U2762" i="14"/>
  <c r="V2762" i="14"/>
  <c r="W2762" i="14"/>
  <c r="X2762" i="14"/>
  <c r="I2763" i="14"/>
  <c r="L2763" i="14"/>
  <c r="M2763" i="14"/>
  <c r="AG2763" i="14" s="1"/>
  <c r="N2763" i="14"/>
  <c r="AH2763" i="14" s="1"/>
  <c r="U2763" i="14"/>
  <c r="V2763" i="14"/>
  <c r="W2763" i="14"/>
  <c r="X2763" i="14"/>
  <c r="I2764" i="14"/>
  <c r="L2764" i="14"/>
  <c r="M2764" i="14"/>
  <c r="AG2764" i="14" s="1"/>
  <c r="N2764" i="14"/>
  <c r="AH2764" i="14" s="1"/>
  <c r="U2764" i="14"/>
  <c r="V2764" i="14"/>
  <c r="W2764" i="14"/>
  <c r="X2764" i="14"/>
  <c r="I2765" i="14"/>
  <c r="L2765" i="14"/>
  <c r="M2765" i="14"/>
  <c r="AG2765" i="14" s="1"/>
  <c r="N2765" i="14"/>
  <c r="AH2765" i="14" s="1"/>
  <c r="U2765" i="14"/>
  <c r="V2765" i="14"/>
  <c r="W2765" i="14"/>
  <c r="X2765" i="14"/>
  <c r="I2766" i="14"/>
  <c r="L2766" i="14"/>
  <c r="M2766" i="14"/>
  <c r="AG2766" i="14" s="1"/>
  <c r="N2766" i="14"/>
  <c r="AH2766" i="14" s="1"/>
  <c r="U2766" i="14"/>
  <c r="V2766" i="14"/>
  <c r="W2766" i="14"/>
  <c r="X2766" i="14"/>
  <c r="I2767" i="14"/>
  <c r="L2767" i="14"/>
  <c r="M2767" i="14"/>
  <c r="AG2767" i="14" s="1"/>
  <c r="N2767" i="14"/>
  <c r="AH2767" i="14" s="1"/>
  <c r="U2767" i="14"/>
  <c r="V2767" i="14"/>
  <c r="W2767" i="14"/>
  <c r="X2767" i="14"/>
  <c r="I2768" i="14"/>
  <c r="L2768" i="14"/>
  <c r="M2768" i="14"/>
  <c r="AG2768" i="14" s="1"/>
  <c r="N2768" i="14"/>
  <c r="AH2768" i="14" s="1"/>
  <c r="U2768" i="14"/>
  <c r="V2768" i="14"/>
  <c r="W2768" i="14"/>
  <c r="X2768" i="14"/>
  <c r="I2769" i="14"/>
  <c r="L2769" i="14"/>
  <c r="M2769" i="14"/>
  <c r="AG2769" i="14" s="1"/>
  <c r="N2769" i="14"/>
  <c r="AH2769" i="14" s="1"/>
  <c r="U2769" i="14"/>
  <c r="V2769" i="14"/>
  <c r="W2769" i="14"/>
  <c r="X2769" i="14"/>
  <c r="I2770" i="14"/>
  <c r="L2770" i="14"/>
  <c r="M2770" i="14"/>
  <c r="AG2770" i="14" s="1"/>
  <c r="N2770" i="14"/>
  <c r="AH2770" i="14" s="1"/>
  <c r="U2770" i="14"/>
  <c r="V2770" i="14"/>
  <c r="W2770" i="14"/>
  <c r="X2770" i="14"/>
  <c r="I2771" i="14"/>
  <c r="L2771" i="14"/>
  <c r="M2771" i="14"/>
  <c r="AG2771" i="14" s="1"/>
  <c r="N2771" i="14"/>
  <c r="AH2771" i="14" s="1"/>
  <c r="U2771" i="14"/>
  <c r="V2771" i="14"/>
  <c r="W2771" i="14"/>
  <c r="X2771" i="14"/>
  <c r="I2772" i="14"/>
  <c r="L2772" i="14"/>
  <c r="M2772" i="14"/>
  <c r="AG2772" i="14" s="1"/>
  <c r="N2772" i="14"/>
  <c r="AH2772" i="14" s="1"/>
  <c r="U2772" i="14"/>
  <c r="V2772" i="14"/>
  <c r="W2772" i="14"/>
  <c r="X2772" i="14"/>
  <c r="I2773" i="14"/>
  <c r="L2773" i="14"/>
  <c r="M2773" i="14"/>
  <c r="AG2773" i="14" s="1"/>
  <c r="N2773" i="14"/>
  <c r="AH2773" i="14" s="1"/>
  <c r="U2773" i="14"/>
  <c r="V2773" i="14"/>
  <c r="W2773" i="14"/>
  <c r="X2773" i="14"/>
  <c r="I2774" i="14"/>
  <c r="L2774" i="14"/>
  <c r="M2774" i="14"/>
  <c r="AG2774" i="14" s="1"/>
  <c r="N2774" i="14"/>
  <c r="AH2774" i="14" s="1"/>
  <c r="U2774" i="14"/>
  <c r="V2774" i="14"/>
  <c r="W2774" i="14"/>
  <c r="X2774" i="14"/>
  <c r="I2775" i="14"/>
  <c r="L2775" i="14"/>
  <c r="M2775" i="14"/>
  <c r="AG2775" i="14" s="1"/>
  <c r="N2775" i="14"/>
  <c r="AH2775" i="14" s="1"/>
  <c r="U2775" i="14"/>
  <c r="V2775" i="14"/>
  <c r="W2775" i="14"/>
  <c r="X2775" i="14"/>
  <c r="I2776" i="14"/>
  <c r="L2776" i="14"/>
  <c r="M2776" i="14"/>
  <c r="AG2776" i="14" s="1"/>
  <c r="N2776" i="14"/>
  <c r="AH2776" i="14" s="1"/>
  <c r="U2776" i="14"/>
  <c r="V2776" i="14"/>
  <c r="W2776" i="14"/>
  <c r="X2776" i="14"/>
  <c r="I2777" i="14"/>
  <c r="L2777" i="14"/>
  <c r="M2777" i="14"/>
  <c r="AG2777" i="14" s="1"/>
  <c r="N2777" i="14"/>
  <c r="AH2777" i="14" s="1"/>
  <c r="U2777" i="14"/>
  <c r="V2777" i="14"/>
  <c r="W2777" i="14"/>
  <c r="X2777" i="14"/>
  <c r="I2778" i="14"/>
  <c r="L2778" i="14"/>
  <c r="M2778" i="14"/>
  <c r="AG2778" i="14" s="1"/>
  <c r="N2778" i="14"/>
  <c r="AH2778" i="14" s="1"/>
  <c r="U2778" i="14"/>
  <c r="V2778" i="14"/>
  <c r="W2778" i="14"/>
  <c r="X2778" i="14"/>
  <c r="I2779" i="14"/>
  <c r="L2779" i="14"/>
  <c r="M2779" i="14"/>
  <c r="AG2779" i="14" s="1"/>
  <c r="N2779" i="14"/>
  <c r="AH2779" i="14" s="1"/>
  <c r="U2779" i="14"/>
  <c r="V2779" i="14"/>
  <c r="W2779" i="14"/>
  <c r="X2779" i="14"/>
  <c r="I2780" i="14"/>
  <c r="L2780" i="14"/>
  <c r="M2780" i="14"/>
  <c r="AG2780" i="14" s="1"/>
  <c r="N2780" i="14"/>
  <c r="AH2780" i="14" s="1"/>
  <c r="U2780" i="14"/>
  <c r="V2780" i="14"/>
  <c r="W2780" i="14"/>
  <c r="X2780" i="14"/>
  <c r="I2781" i="14"/>
  <c r="L2781" i="14"/>
  <c r="M2781" i="14"/>
  <c r="AG2781" i="14" s="1"/>
  <c r="N2781" i="14"/>
  <c r="AH2781" i="14" s="1"/>
  <c r="U2781" i="14"/>
  <c r="V2781" i="14"/>
  <c r="W2781" i="14"/>
  <c r="X2781" i="14"/>
  <c r="I2782" i="14"/>
  <c r="L2782" i="14"/>
  <c r="M2782" i="14"/>
  <c r="AG2782" i="14" s="1"/>
  <c r="N2782" i="14"/>
  <c r="AH2782" i="14" s="1"/>
  <c r="U2782" i="14"/>
  <c r="V2782" i="14"/>
  <c r="W2782" i="14"/>
  <c r="X2782" i="14"/>
  <c r="I2783" i="14"/>
  <c r="L2783" i="14"/>
  <c r="M2783" i="14"/>
  <c r="AG2783" i="14" s="1"/>
  <c r="N2783" i="14"/>
  <c r="AH2783" i="14" s="1"/>
  <c r="U2783" i="14"/>
  <c r="V2783" i="14"/>
  <c r="W2783" i="14"/>
  <c r="X2783" i="14"/>
  <c r="I2784" i="14"/>
  <c r="L2784" i="14"/>
  <c r="M2784" i="14"/>
  <c r="AG2784" i="14" s="1"/>
  <c r="N2784" i="14"/>
  <c r="AH2784" i="14" s="1"/>
  <c r="U2784" i="14"/>
  <c r="V2784" i="14"/>
  <c r="W2784" i="14"/>
  <c r="X2784" i="14"/>
  <c r="I2785" i="14"/>
  <c r="L2785" i="14"/>
  <c r="M2785" i="14"/>
  <c r="AG2785" i="14" s="1"/>
  <c r="N2785" i="14"/>
  <c r="AH2785" i="14" s="1"/>
  <c r="U2785" i="14"/>
  <c r="V2785" i="14"/>
  <c r="W2785" i="14"/>
  <c r="X2785" i="14"/>
  <c r="I2786" i="14"/>
  <c r="L2786" i="14"/>
  <c r="M2786" i="14"/>
  <c r="AG2786" i="14" s="1"/>
  <c r="N2786" i="14"/>
  <c r="AH2786" i="14" s="1"/>
  <c r="U2786" i="14"/>
  <c r="V2786" i="14"/>
  <c r="W2786" i="14"/>
  <c r="X2786" i="14"/>
  <c r="I2787" i="14"/>
  <c r="L2787" i="14"/>
  <c r="M2787" i="14"/>
  <c r="AG2787" i="14" s="1"/>
  <c r="N2787" i="14"/>
  <c r="AH2787" i="14" s="1"/>
  <c r="U2787" i="14"/>
  <c r="V2787" i="14"/>
  <c r="W2787" i="14"/>
  <c r="X2787" i="14"/>
  <c r="I2788" i="14"/>
  <c r="L2788" i="14"/>
  <c r="M2788" i="14"/>
  <c r="AG2788" i="14" s="1"/>
  <c r="N2788" i="14"/>
  <c r="AH2788" i="14" s="1"/>
  <c r="U2788" i="14"/>
  <c r="V2788" i="14"/>
  <c r="W2788" i="14"/>
  <c r="X2788" i="14"/>
  <c r="I2789" i="14"/>
  <c r="L2789" i="14"/>
  <c r="M2789" i="14"/>
  <c r="AG2789" i="14" s="1"/>
  <c r="N2789" i="14"/>
  <c r="AH2789" i="14" s="1"/>
  <c r="U2789" i="14"/>
  <c r="V2789" i="14"/>
  <c r="W2789" i="14"/>
  <c r="X2789" i="14"/>
  <c r="I2790" i="14"/>
  <c r="L2790" i="14"/>
  <c r="M2790" i="14"/>
  <c r="AG2790" i="14" s="1"/>
  <c r="N2790" i="14"/>
  <c r="AH2790" i="14" s="1"/>
  <c r="U2790" i="14"/>
  <c r="V2790" i="14"/>
  <c r="W2790" i="14"/>
  <c r="X2790" i="14"/>
  <c r="I2791" i="14"/>
  <c r="L2791" i="14"/>
  <c r="M2791" i="14"/>
  <c r="AG2791" i="14" s="1"/>
  <c r="N2791" i="14"/>
  <c r="AH2791" i="14" s="1"/>
  <c r="U2791" i="14"/>
  <c r="V2791" i="14"/>
  <c r="W2791" i="14"/>
  <c r="X2791" i="14"/>
  <c r="I2792" i="14"/>
  <c r="L2792" i="14"/>
  <c r="M2792" i="14"/>
  <c r="AG2792" i="14" s="1"/>
  <c r="N2792" i="14"/>
  <c r="AH2792" i="14" s="1"/>
  <c r="U2792" i="14"/>
  <c r="V2792" i="14"/>
  <c r="W2792" i="14"/>
  <c r="X2792" i="14"/>
  <c r="I2793" i="14"/>
  <c r="L2793" i="14"/>
  <c r="M2793" i="14"/>
  <c r="AG2793" i="14" s="1"/>
  <c r="N2793" i="14"/>
  <c r="AH2793" i="14" s="1"/>
  <c r="U2793" i="14"/>
  <c r="V2793" i="14"/>
  <c r="W2793" i="14"/>
  <c r="X2793" i="14"/>
  <c r="I2794" i="14"/>
  <c r="L2794" i="14"/>
  <c r="M2794" i="14"/>
  <c r="AG2794" i="14" s="1"/>
  <c r="N2794" i="14"/>
  <c r="AH2794" i="14" s="1"/>
  <c r="U2794" i="14"/>
  <c r="V2794" i="14"/>
  <c r="W2794" i="14"/>
  <c r="X2794" i="14"/>
  <c r="I2795" i="14"/>
  <c r="L2795" i="14"/>
  <c r="M2795" i="14"/>
  <c r="AG2795" i="14" s="1"/>
  <c r="N2795" i="14"/>
  <c r="AH2795" i="14" s="1"/>
  <c r="U2795" i="14"/>
  <c r="V2795" i="14"/>
  <c r="W2795" i="14"/>
  <c r="X2795" i="14"/>
  <c r="I2796" i="14"/>
  <c r="L2796" i="14"/>
  <c r="M2796" i="14"/>
  <c r="AG2796" i="14" s="1"/>
  <c r="N2796" i="14"/>
  <c r="AH2796" i="14" s="1"/>
  <c r="U2796" i="14"/>
  <c r="V2796" i="14"/>
  <c r="W2796" i="14"/>
  <c r="X2796" i="14"/>
  <c r="I2797" i="14"/>
  <c r="L2797" i="14"/>
  <c r="M2797" i="14"/>
  <c r="AG2797" i="14" s="1"/>
  <c r="N2797" i="14"/>
  <c r="AH2797" i="14" s="1"/>
  <c r="U2797" i="14"/>
  <c r="V2797" i="14"/>
  <c r="W2797" i="14"/>
  <c r="X2797" i="14"/>
  <c r="I2798" i="14"/>
  <c r="L2798" i="14"/>
  <c r="M2798" i="14"/>
  <c r="AG2798" i="14" s="1"/>
  <c r="N2798" i="14"/>
  <c r="AH2798" i="14" s="1"/>
  <c r="U2798" i="14"/>
  <c r="V2798" i="14"/>
  <c r="W2798" i="14"/>
  <c r="X2798" i="14"/>
  <c r="I2799" i="14"/>
  <c r="L2799" i="14"/>
  <c r="M2799" i="14"/>
  <c r="AG2799" i="14" s="1"/>
  <c r="N2799" i="14"/>
  <c r="AH2799" i="14" s="1"/>
  <c r="U2799" i="14"/>
  <c r="V2799" i="14"/>
  <c r="W2799" i="14"/>
  <c r="X2799" i="14"/>
  <c r="I2800" i="14"/>
  <c r="L2800" i="14"/>
  <c r="M2800" i="14"/>
  <c r="AG2800" i="14" s="1"/>
  <c r="N2800" i="14"/>
  <c r="AH2800" i="14" s="1"/>
  <c r="U2800" i="14"/>
  <c r="V2800" i="14"/>
  <c r="W2800" i="14"/>
  <c r="X2800" i="14"/>
  <c r="I2801" i="14"/>
  <c r="L2801" i="14"/>
  <c r="M2801" i="14"/>
  <c r="AG2801" i="14" s="1"/>
  <c r="N2801" i="14"/>
  <c r="AH2801" i="14" s="1"/>
  <c r="U2801" i="14"/>
  <c r="V2801" i="14"/>
  <c r="W2801" i="14"/>
  <c r="X2801" i="14"/>
  <c r="I2802" i="14"/>
  <c r="L2802" i="14"/>
  <c r="M2802" i="14"/>
  <c r="AG2802" i="14" s="1"/>
  <c r="N2802" i="14"/>
  <c r="AH2802" i="14" s="1"/>
  <c r="U2802" i="14"/>
  <c r="V2802" i="14"/>
  <c r="W2802" i="14"/>
  <c r="X2802" i="14"/>
  <c r="I2803" i="14"/>
  <c r="L2803" i="14"/>
  <c r="M2803" i="14"/>
  <c r="AG2803" i="14" s="1"/>
  <c r="N2803" i="14"/>
  <c r="AH2803" i="14" s="1"/>
  <c r="U2803" i="14"/>
  <c r="V2803" i="14"/>
  <c r="W2803" i="14"/>
  <c r="X2803" i="14"/>
  <c r="I2804" i="14"/>
  <c r="L2804" i="14"/>
  <c r="M2804" i="14"/>
  <c r="AG2804" i="14" s="1"/>
  <c r="N2804" i="14"/>
  <c r="AH2804" i="14" s="1"/>
  <c r="U2804" i="14"/>
  <c r="V2804" i="14"/>
  <c r="W2804" i="14"/>
  <c r="X2804" i="14"/>
  <c r="I2805" i="14"/>
  <c r="L2805" i="14"/>
  <c r="M2805" i="14"/>
  <c r="AG2805" i="14" s="1"/>
  <c r="N2805" i="14"/>
  <c r="AH2805" i="14" s="1"/>
  <c r="U2805" i="14"/>
  <c r="V2805" i="14"/>
  <c r="W2805" i="14"/>
  <c r="X2805" i="14"/>
  <c r="I2806" i="14"/>
  <c r="L2806" i="14"/>
  <c r="M2806" i="14"/>
  <c r="AG2806" i="14" s="1"/>
  <c r="N2806" i="14"/>
  <c r="AH2806" i="14" s="1"/>
  <c r="U2806" i="14"/>
  <c r="V2806" i="14"/>
  <c r="W2806" i="14"/>
  <c r="X2806" i="14"/>
  <c r="I2807" i="14"/>
  <c r="L2807" i="14"/>
  <c r="M2807" i="14"/>
  <c r="AG2807" i="14" s="1"/>
  <c r="N2807" i="14"/>
  <c r="AH2807" i="14" s="1"/>
  <c r="U2807" i="14"/>
  <c r="V2807" i="14"/>
  <c r="W2807" i="14"/>
  <c r="X2807" i="14"/>
  <c r="I2808" i="14"/>
  <c r="L2808" i="14"/>
  <c r="M2808" i="14"/>
  <c r="AG2808" i="14" s="1"/>
  <c r="N2808" i="14"/>
  <c r="AH2808" i="14" s="1"/>
  <c r="U2808" i="14"/>
  <c r="V2808" i="14"/>
  <c r="W2808" i="14"/>
  <c r="X2808" i="14"/>
  <c r="I2809" i="14"/>
  <c r="L2809" i="14"/>
  <c r="M2809" i="14"/>
  <c r="AG2809" i="14" s="1"/>
  <c r="N2809" i="14"/>
  <c r="AH2809" i="14" s="1"/>
  <c r="U2809" i="14"/>
  <c r="V2809" i="14"/>
  <c r="W2809" i="14"/>
  <c r="X2809" i="14"/>
  <c r="I2810" i="14"/>
  <c r="L2810" i="14"/>
  <c r="M2810" i="14"/>
  <c r="AG2810" i="14" s="1"/>
  <c r="N2810" i="14"/>
  <c r="AH2810" i="14" s="1"/>
  <c r="U2810" i="14"/>
  <c r="V2810" i="14"/>
  <c r="W2810" i="14"/>
  <c r="X2810" i="14"/>
  <c r="I2811" i="14"/>
  <c r="L2811" i="14"/>
  <c r="M2811" i="14"/>
  <c r="AG2811" i="14" s="1"/>
  <c r="N2811" i="14"/>
  <c r="AH2811" i="14" s="1"/>
  <c r="U2811" i="14"/>
  <c r="V2811" i="14"/>
  <c r="W2811" i="14"/>
  <c r="X2811" i="14"/>
  <c r="I2812" i="14"/>
  <c r="L2812" i="14"/>
  <c r="M2812" i="14"/>
  <c r="AG2812" i="14" s="1"/>
  <c r="N2812" i="14"/>
  <c r="AH2812" i="14" s="1"/>
  <c r="U2812" i="14"/>
  <c r="V2812" i="14"/>
  <c r="W2812" i="14"/>
  <c r="X2812" i="14"/>
  <c r="I2813" i="14"/>
  <c r="L2813" i="14"/>
  <c r="M2813" i="14"/>
  <c r="AG2813" i="14" s="1"/>
  <c r="N2813" i="14"/>
  <c r="AH2813" i="14" s="1"/>
  <c r="U2813" i="14"/>
  <c r="V2813" i="14"/>
  <c r="W2813" i="14"/>
  <c r="X2813" i="14"/>
  <c r="I2814" i="14"/>
  <c r="L2814" i="14"/>
  <c r="M2814" i="14"/>
  <c r="AG2814" i="14" s="1"/>
  <c r="N2814" i="14"/>
  <c r="AH2814" i="14" s="1"/>
  <c r="U2814" i="14"/>
  <c r="V2814" i="14"/>
  <c r="W2814" i="14"/>
  <c r="X2814" i="14"/>
  <c r="I2815" i="14"/>
  <c r="L2815" i="14"/>
  <c r="M2815" i="14"/>
  <c r="AG2815" i="14" s="1"/>
  <c r="N2815" i="14"/>
  <c r="AH2815" i="14" s="1"/>
  <c r="U2815" i="14"/>
  <c r="V2815" i="14"/>
  <c r="W2815" i="14"/>
  <c r="X2815" i="14"/>
  <c r="I2816" i="14"/>
  <c r="L2816" i="14"/>
  <c r="M2816" i="14"/>
  <c r="AG2816" i="14" s="1"/>
  <c r="N2816" i="14"/>
  <c r="AH2816" i="14" s="1"/>
  <c r="U2816" i="14"/>
  <c r="V2816" i="14"/>
  <c r="W2816" i="14"/>
  <c r="X2816" i="14"/>
  <c r="I2817" i="14"/>
  <c r="L2817" i="14"/>
  <c r="M2817" i="14"/>
  <c r="AG2817" i="14" s="1"/>
  <c r="N2817" i="14"/>
  <c r="AH2817" i="14" s="1"/>
  <c r="U2817" i="14"/>
  <c r="V2817" i="14"/>
  <c r="W2817" i="14"/>
  <c r="X2817" i="14"/>
  <c r="I2818" i="14"/>
  <c r="L2818" i="14"/>
  <c r="M2818" i="14"/>
  <c r="AG2818" i="14" s="1"/>
  <c r="N2818" i="14"/>
  <c r="AH2818" i="14" s="1"/>
  <c r="U2818" i="14"/>
  <c r="V2818" i="14"/>
  <c r="W2818" i="14"/>
  <c r="X2818" i="14"/>
  <c r="I2819" i="14"/>
  <c r="L2819" i="14"/>
  <c r="M2819" i="14"/>
  <c r="AG2819" i="14" s="1"/>
  <c r="N2819" i="14"/>
  <c r="AH2819" i="14" s="1"/>
  <c r="U2819" i="14"/>
  <c r="V2819" i="14"/>
  <c r="W2819" i="14"/>
  <c r="X2819" i="14"/>
  <c r="I2820" i="14"/>
  <c r="L2820" i="14"/>
  <c r="M2820" i="14"/>
  <c r="AG2820" i="14" s="1"/>
  <c r="N2820" i="14"/>
  <c r="AH2820" i="14" s="1"/>
  <c r="U2820" i="14"/>
  <c r="V2820" i="14"/>
  <c r="W2820" i="14"/>
  <c r="X2820" i="14"/>
  <c r="I2821" i="14"/>
  <c r="L2821" i="14"/>
  <c r="M2821" i="14"/>
  <c r="AG2821" i="14" s="1"/>
  <c r="N2821" i="14"/>
  <c r="AH2821" i="14" s="1"/>
  <c r="U2821" i="14"/>
  <c r="V2821" i="14"/>
  <c r="W2821" i="14"/>
  <c r="X2821" i="14"/>
  <c r="I2822" i="14"/>
  <c r="L2822" i="14"/>
  <c r="M2822" i="14"/>
  <c r="AG2822" i="14" s="1"/>
  <c r="N2822" i="14"/>
  <c r="AH2822" i="14" s="1"/>
  <c r="U2822" i="14"/>
  <c r="V2822" i="14"/>
  <c r="W2822" i="14"/>
  <c r="X2822" i="14"/>
  <c r="I2823" i="14"/>
  <c r="L2823" i="14"/>
  <c r="M2823" i="14"/>
  <c r="AG2823" i="14" s="1"/>
  <c r="N2823" i="14"/>
  <c r="AH2823" i="14" s="1"/>
  <c r="U2823" i="14"/>
  <c r="V2823" i="14"/>
  <c r="W2823" i="14"/>
  <c r="X2823" i="14"/>
  <c r="I2824" i="14"/>
  <c r="L2824" i="14"/>
  <c r="M2824" i="14"/>
  <c r="AG2824" i="14" s="1"/>
  <c r="N2824" i="14"/>
  <c r="AH2824" i="14" s="1"/>
  <c r="U2824" i="14"/>
  <c r="V2824" i="14"/>
  <c r="W2824" i="14"/>
  <c r="X2824" i="14"/>
  <c r="I2825" i="14"/>
  <c r="L2825" i="14"/>
  <c r="M2825" i="14"/>
  <c r="AG2825" i="14" s="1"/>
  <c r="N2825" i="14"/>
  <c r="AH2825" i="14" s="1"/>
  <c r="U2825" i="14"/>
  <c r="V2825" i="14"/>
  <c r="W2825" i="14"/>
  <c r="X2825" i="14"/>
  <c r="I2826" i="14"/>
  <c r="L2826" i="14"/>
  <c r="M2826" i="14"/>
  <c r="AG2826" i="14" s="1"/>
  <c r="N2826" i="14"/>
  <c r="AH2826" i="14" s="1"/>
  <c r="U2826" i="14"/>
  <c r="V2826" i="14"/>
  <c r="W2826" i="14"/>
  <c r="X2826" i="14"/>
  <c r="I2827" i="14"/>
  <c r="L2827" i="14"/>
  <c r="M2827" i="14"/>
  <c r="AG2827" i="14" s="1"/>
  <c r="N2827" i="14"/>
  <c r="AH2827" i="14" s="1"/>
  <c r="U2827" i="14"/>
  <c r="V2827" i="14"/>
  <c r="W2827" i="14"/>
  <c r="X2827" i="14"/>
  <c r="I2828" i="14"/>
  <c r="L2828" i="14"/>
  <c r="M2828" i="14"/>
  <c r="AG2828" i="14" s="1"/>
  <c r="N2828" i="14"/>
  <c r="AH2828" i="14" s="1"/>
  <c r="U2828" i="14"/>
  <c r="V2828" i="14"/>
  <c r="W2828" i="14"/>
  <c r="X2828" i="14"/>
  <c r="I2829" i="14"/>
  <c r="L2829" i="14"/>
  <c r="M2829" i="14"/>
  <c r="AG2829" i="14" s="1"/>
  <c r="N2829" i="14"/>
  <c r="AH2829" i="14" s="1"/>
  <c r="U2829" i="14"/>
  <c r="V2829" i="14"/>
  <c r="W2829" i="14"/>
  <c r="X2829" i="14"/>
  <c r="I2830" i="14"/>
  <c r="L2830" i="14"/>
  <c r="M2830" i="14"/>
  <c r="AG2830" i="14" s="1"/>
  <c r="N2830" i="14"/>
  <c r="AH2830" i="14" s="1"/>
  <c r="U2830" i="14"/>
  <c r="V2830" i="14"/>
  <c r="W2830" i="14"/>
  <c r="X2830" i="14"/>
  <c r="I2831" i="14"/>
  <c r="L2831" i="14"/>
  <c r="M2831" i="14"/>
  <c r="AG2831" i="14" s="1"/>
  <c r="N2831" i="14"/>
  <c r="AH2831" i="14" s="1"/>
  <c r="U2831" i="14"/>
  <c r="V2831" i="14"/>
  <c r="W2831" i="14"/>
  <c r="X2831" i="14"/>
  <c r="I2832" i="14"/>
  <c r="L2832" i="14"/>
  <c r="M2832" i="14"/>
  <c r="AG2832" i="14" s="1"/>
  <c r="N2832" i="14"/>
  <c r="AH2832" i="14" s="1"/>
  <c r="U2832" i="14"/>
  <c r="V2832" i="14"/>
  <c r="W2832" i="14"/>
  <c r="X2832" i="14"/>
  <c r="I2833" i="14"/>
  <c r="L2833" i="14"/>
  <c r="M2833" i="14"/>
  <c r="AG2833" i="14" s="1"/>
  <c r="N2833" i="14"/>
  <c r="AH2833" i="14" s="1"/>
  <c r="U2833" i="14"/>
  <c r="V2833" i="14"/>
  <c r="W2833" i="14"/>
  <c r="X2833" i="14"/>
  <c r="I2834" i="14"/>
  <c r="L2834" i="14"/>
  <c r="M2834" i="14"/>
  <c r="AG2834" i="14" s="1"/>
  <c r="N2834" i="14"/>
  <c r="AH2834" i="14" s="1"/>
  <c r="U2834" i="14"/>
  <c r="V2834" i="14"/>
  <c r="W2834" i="14"/>
  <c r="X2834" i="14"/>
  <c r="I2835" i="14"/>
  <c r="L2835" i="14"/>
  <c r="M2835" i="14"/>
  <c r="AG2835" i="14" s="1"/>
  <c r="N2835" i="14"/>
  <c r="AH2835" i="14" s="1"/>
  <c r="U2835" i="14"/>
  <c r="V2835" i="14"/>
  <c r="W2835" i="14"/>
  <c r="X2835" i="14"/>
  <c r="I2836" i="14"/>
  <c r="L2836" i="14"/>
  <c r="M2836" i="14"/>
  <c r="AG2836" i="14" s="1"/>
  <c r="N2836" i="14"/>
  <c r="AH2836" i="14" s="1"/>
  <c r="U2836" i="14"/>
  <c r="V2836" i="14"/>
  <c r="W2836" i="14"/>
  <c r="X2836" i="14"/>
  <c r="I2837" i="14"/>
  <c r="L2837" i="14"/>
  <c r="M2837" i="14"/>
  <c r="AG2837" i="14" s="1"/>
  <c r="N2837" i="14"/>
  <c r="AH2837" i="14" s="1"/>
  <c r="U2837" i="14"/>
  <c r="V2837" i="14"/>
  <c r="W2837" i="14"/>
  <c r="X2837" i="14"/>
  <c r="I2838" i="14"/>
  <c r="L2838" i="14"/>
  <c r="M2838" i="14"/>
  <c r="AG2838" i="14" s="1"/>
  <c r="N2838" i="14"/>
  <c r="AH2838" i="14" s="1"/>
  <c r="U2838" i="14"/>
  <c r="V2838" i="14"/>
  <c r="W2838" i="14"/>
  <c r="X2838" i="14"/>
  <c r="I2839" i="14"/>
  <c r="L2839" i="14"/>
  <c r="M2839" i="14"/>
  <c r="AG2839" i="14" s="1"/>
  <c r="N2839" i="14"/>
  <c r="AH2839" i="14" s="1"/>
  <c r="U2839" i="14"/>
  <c r="V2839" i="14"/>
  <c r="W2839" i="14"/>
  <c r="X2839" i="14"/>
  <c r="I2840" i="14"/>
  <c r="L2840" i="14"/>
  <c r="M2840" i="14"/>
  <c r="AG2840" i="14" s="1"/>
  <c r="N2840" i="14"/>
  <c r="AH2840" i="14" s="1"/>
  <c r="U2840" i="14"/>
  <c r="V2840" i="14"/>
  <c r="W2840" i="14"/>
  <c r="X2840" i="14"/>
  <c r="I2841" i="14"/>
  <c r="L2841" i="14"/>
  <c r="M2841" i="14"/>
  <c r="AG2841" i="14" s="1"/>
  <c r="N2841" i="14"/>
  <c r="AH2841" i="14" s="1"/>
  <c r="U2841" i="14"/>
  <c r="V2841" i="14"/>
  <c r="W2841" i="14"/>
  <c r="X2841" i="14"/>
  <c r="I2842" i="14"/>
  <c r="L2842" i="14"/>
  <c r="M2842" i="14"/>
  <c r="AG2842" i="14" s="1"/>
  <c r="N2842" i="14"/>
  <c r="AH2842" i="14" s="1"/>
  <c r="U2842" i="14"/>
  <c r="V2842" i="14"/>
  <c r="W2842" i="14"/>
  <c r="X2842" i="14"/>
  <c r="I2843" i="14"/>
  <c r="L2843" i="14"/>
  <c r="M2843" i="14"/>
  <c r="AG2843" i="14" s="1"/>
  <c r="N2843" i="14"/>
  <c r="AH2843" i="14" s="1"/>
  <c r="U2843" i="14"/>
  <c r="V2843" i="14"/>
  <c r="W2843" i="14"/>
  <c r="X2843" i="14"/>
  <c r="I2844" i="14"/>
  <c r="L2844" i="14"/>
  <c r="M2844" i="14"/>
  <c r="AG2844" i="14" s="1"/>
  <c r="N2844" i="14"/>
  <c r="AH2844" i="14" s="1"/>
  <c r="U2844" i="14"/>
  <c r="V2844" i="14"/>
  <c r="W2844" i="14"/>
  <c r="X2844" i="14"/>
  <c r="I2845" i="14"/>
  <c r="L2845" i="14"/>
  <c r="M2845" i="14"/>
  <c r="AG2845" i="14" s="1"/>
  <c r="N2845" i="14"/>
  <c r="AH2845" i="14" s="1"/>
  <c r="U2845" i="14"/>
  <c r="V2845" i="14"/>
  <c r="W2845" i="14"/>
  <c r="X2845" i="14"/>
  <c r="I2846" i="14"/>
  <c r="L2846" i="14"/>
  <c r="M2846" i="14"/>
  <c r="AG2846" i="14" s="1"/>
  <c r="N2846" i="14"/>
  <c r="AH2846" i="14" s="1"/>
  <c r="U2846" i="14"/>
  <c r="V2846" i="14"/>
  <c r="W2846" i="14"/>
  <c r="X2846" i="14"/>
  <c r="I2847" i="14"/>
  <c r="L2847" i="14"/>
  <c r="M2847" i="14"/>
  <c r="AG2847" i="14" s="1"/>
  <c r="N2847" i="14"/>
  <c r="AH2847" i="14" s="1"/>
  <c r="U2847" i="14"/>
  <c r="V2847" i="14"/>
  <c r="W2847" i="14"/>
  <c r="X2847" i="14"/>
  <c r="I2848" i="14"/>
  <c r="L2848" i="14"/>
  <c r="M2848" i="14"/>
  <c r="AG2848" i="14" s="1"/>
  <c r="N2848" i="14"/>
  <c r="AH2848" i="14" s="1"/>
  <c r="U2848" i="14"/>
  <c r="V2848" i="14"/>
  <c r="W2848" i="14"/>
  <c r="X2848" i="14"/>
  <c r="I2849" i="14"/>
  <c r="L2849" i="14"/>
  <c r="M2849" i="14"/>
  <c r="AG2849" i="14" s="1"/>
  <c r="N2849" i="14"/>
  <c r="AH2849" i="14" s="1"/>
  <c r="U2849" i="14"/>
  <c r="V2849" i="14"/>
  <c r="W2849" i="14"/>
  <c r="X2849" i="14"/>
  <c r="I2850" i="14"/>
  <c r="L2850" i="14"/>
  <c r="M2850" i="14"/>
  <c r="AG2850" i="14" s="1"/>
  <c r="N2850" i="14"/>
  <c r="AH2850" i="14" s="1"/>
  <c r="U2850" i="14"/>
  <c r="V2850" i="14"/>
  <c r="W2850" i="14"/>
  <c r="X2850" i="14"/>
  <c r="I2851" i="14"/>
  <c r="L2851" i="14"/>
  <c r="M2851" i="14"/>
  <c r="AG2851" i="14" s="1"/>
  <c r="N2851" i="14"/>
  <c r="AH2851" i="14" s="1"/>
  <c r="U2851" i="14"/>
  <c r="V2851" i="14"/>
  <c r="W2851" i="14"/>
  <c r="X2851" i="14"/>
  <c r="I2852" i="14"/>
  <c r="L2852" i="14"/>
  <c r="M2852" i="14"/>
  <c r="AG2852" i="14" s="1"/>
  <c r="N2852" i="14"/>
  <c r="AH2852" i="14" s="1"/>
  <c r="U2852" i="14"/>
  <c r="V2852" i="14"/>
  <c r="W2852" i="14"/>
  <c r="X2852" i="14"/>
  <c r="I2853" i="14"/>
  <c r="L2853" i="14"/>
  <c r="M2853" i="14"/>
  <c r="AG2853" i="14" s="1"/>
  <c r="N2853" i="14"/>
  <c r="AH2853" i="14" s="1"/>
  <c r="U2853" i="14"/>
  <c r="V2853" i="14"/>
  <c r="W2853" i="14"/>
  <c r="X2853" i="14"/>
  <c r="I2854" i="14"/>
  <c r="L2854" i="14"/>
  <c r="M2854" i="14"/>
  <c r="AG2854" i="14" s="1"/>
  <c r="N2854" i="14"/>
  <c r="AH2854" i="14" s="1"/>
  <c r="U2854" i="14"/>
  <c r="V2854" i="14"/>
  <c r="W2854" i="14"/>
  <c r="X2854" i="14"/>
  <c r="I2855" i="14"/>
  <c r="L2855" i="14"/>
  <c r="M2855" i="14"/>
  <c r="AG2855" i="14" s="1"/>
  <c r="N2855" i="14"/>
  <c r="AH2855" i="14" s="1"/>
  <c r="U2855" i="14"/>
  <c r="V2855" i="14"/>
  <c r="W2855" i="14"/>
  <c r="X2855" i="14"/>
  <c r="I2856" i="14"/>
  <c r="L2856" i="14"/>
  <c r="M2856" i="14"/>
  <c r="AG2856" i="14" s="1"/>
  <c r="N2856" i="14"/>
  <c r="AH2856" i="14" s="1"/>
  <c r="U2856" i="14"/>
  <c r="V2856" i="14"/>
  <c r="W2856" i="14"/>
  <c r="X2856" i="14"/>
  <c r="I2857" i="14"/>
  <c r="L2857" i="14"/>
  <c r="M2857" i="14"/>
  <c r="AG2857" i="14" s="1"/>
  <c r="N2857" i="14"/>
  <c r="AH2857" i="14" s="1"/>
  <c r="U2857" i="14"/>
  <c r="V2857" i="14"/>
  <c r="W2857" i="14"/>
  <c r="X2857" i="14"/>
  <c r="I2858" i="14"/>
  <c r="L2858" i="14"/>
  <c r="M2858" i="14"/>
  <c r="AG2858" i="14" s="1"/>
  <c r="N2858" i="14"/>
  <c r="AH2858" i="14" s="1"/>
  <c r="U2858" i="14"/>
  <c r="V2858" i="14"/>
  <c r="W2858" i="14"/>
  <c r="X2858" i="14"/>
  <c r="I2859" i="14"/>
  <c r="L2859" i="14"/>
  <c r="M2859" i="14"/>
  <c r="AG2859" i="14" s="1"/>
  <c r="N2859" i="14"/>
  <c r="AH2859" i="14" s="1"/>
  <c r="U2859" i="14"/>
  <c r="V2859" i="14"/>
  <c r="W2859" i="14"/>
  <c r="X2859" i="14"/>
  <c r="I2860" i="14"/>
  <c r="L2860" i="14"/>
  <c r="M2860" i="14"/>
  <c r="AG2860" i="14" s="1"/>
  <c r="N2860" i="14"/>
  <c r="AH2860" i="14" s="1"/>
  <c r="U2860" i="14"/>
  <c r="V2860" i="14"/>
  <c r="W2860" i="14"/>
  <c r="X2860" i="14"/>
  <c r="I2861" i="14"/>
  <c r="L2861" i="14"/>
  <c r="M2861" i="14"/>
  <c r="AG2861" i="14" s="1"/>
  <c r="N2861" i="14"/>
  <c r="AH2861" i="14" s="1"/>
  <c r="U2861" i="14"/>
  <c r="V2861" i="14"/>
  <c r="W2861" i="14"/>
  <c r="X2861" i="14"/>
  <c r="I2862" i="14"/>
  <c r="L2862" i="14"/>
  <c r="M2862" i="14"/>
  <c r="AG2862" i="14" s="1"/>
  <c r="N2862" i="14"/>
  <c r="AH2862" i="14" s="1"/>
  <c r="U2862" i="14"/>
  <c r="V2862" i="14"/>
  <c r="W2862" i="14"/>
  <c r="X2862" i="14"/>
  <c r="I2863" i="14"/>
  <c r="L2863" i="14"/>
  <c r="M2863" i="14"/>
  <c r="AG2863" i="14" s="1"/>
  <c r="N2863" i="14"/>
  <c r="AH2863" i="14" s="1"/>
  <c r="U2863" i="14"/>
  <c r="V2863" i="14"/>
  <c r="W2863" i="14"/>
  <c r="X2863" i="14"/>
  <c r="I2864" i="14"/>
  <c r="L2864" i="14"/>
  <c r="M2864" i="14"/>
  <c r="AG2864" i="14" s="1"/>
  <c r="N2864" i="14"/>
  <c r="AH2864" i="14" s="1"/>
  <c r="U2864" i="14"/>
  <c r="V2864" i="14"/>
  <c r="W2864" i="14"/>
  <c r="X2864" i="14"/>
  <c r="I2865" i="14"/>
  <c r="L2865" i="14"/>
  <c r="M2865" i="14"/>
  <c r="AG2865" i="14" s="1"/>
  <c r="N2865" i="14"/>
  <c r="AH2865" i="14" s="1"/>
  <c r="U2865" i="14"/>
  <c r="V2865" i="14"/>
  <c r="W2865" i="14"/>
  <c r="X2865" i="14"/>
  <c r="I2866" i="14"/>
  <c r="L2866" i="14"/>
  <c r="M2866" i="14"/>
  <c r="AG2866" i="14" s="1"/>
  <c r="N2866" i="14"/>
  <c r="AH2866" i="14" s="1"/>
  <c r="U2866" i="14"/>
  <c r="V2866" i="14"/>
  <c r="W2866" i="14"/>
  <c r="X2866" i="14"/>
  <c r="I2867" i="14"/>
  <c r="L2867" i="14"/>
  <c r="M2867" i="14"/>
  <c r="AG2867" i="14" s="1"/>
  <c r="N2867" i="14"/>
  <c r="AH2867" i="14" s="1"/>
  <c r="U2867" i="14"/>
  <c r="V2867" i="14"/>
  <c r="W2867" i="14"/>
  <c r="X2867" i="14"/>
  <c r="I2868" i="14"/>
  <c r="L2868" i="14"/>
  <c r="M2868" i="14"/>
  <c r="AG2868" i="14" s="1"/>
  <c r="N2868" i="14"/>
  <c r="AH2868" i="14" s="1"/>
  <c r="U2868" i="14"/>
  <c r="V2868" i="14"/>
  <c r="W2868" i="14"/>
  <c r="X2868" i="14"/>
  <c r="I2869" i="14"/>
  <c r="L2869" i="14"/>
  <c r="M2869" i="14"/>
  <c r="AG2869" i="14" s="1"/>
  <c r="N2869" i="14"/>
  <c r="AH2869" i="14" s="1"/>
  <c r="U2869" i="14"/>
  <c r="V2869" i="14"/>
  <c r="W2869" i="14"/>
  <c r="X2869" i="14"/>
  <c r="I2870" i="14"/>
  <c r="L2870" i="14"/>
  <c r="M2870" i="14"/>
  <c r="AG2870" i="14" s="1"/>
  <c r="N2870" i="14"/>
  <c r="AH2870" i="14" s="1"/>
  <c r="U2870" i="14"/>
  <c r="V2870" i="14"/>
  <c r="W2870" i="14"/>
  <c r="X2870" i="14"/>
  <c r="I2871" i="14"/>
  <c r="L2871" i="14"/>
  <c r="M2871" i="14"/>
  <c r="AG2871" i="14" s="1"/>
  <c r="N2871" i="14"/>
  <c r="AH2871" i="14" s="1"/>
  <c r="U2871" i="14"/>
  <c r="V2871" i="14"/>
  <c r="W2871" i="14"/>
  <c r="X2871" i="14"/>
  <c r="I2872" i="14"/>
  <c r="L2872" i="14"/>
  <c r="M2872" i="14"/>
  <c r="AG2872" i="14" s="1"/>
  <c r="N2872" i="14"/>
  <c r="AH2872" i="14" s="1"/>
  <c r="U2872" i="14"/>
  <c r="V2872" i="14"/>
  <c r="W2872" i="14"/>
  <c r="X2872" i="14"/>
  <c r="I2873" i="14"/>
  <c r="L2873" i="14"/>
  <c r="M2873" i="14"/>
  <c r="AG2873" i="14" s="1"/>
  <c r="N2873" i="14"/>
  <c r="AH2873" i="14" s="1"/>
  <c r="U2873" i="14"/>
  <c r="V2873" i="14"/>
  <c r="W2873" i="14"/>
  <c r="X2873" i="14"/>
  <c r="I2874" i="14"/>
  <c r="L2874" i="14"/>
  <c r="M2874" i="14"/>
  <c r="AG2874" i="14" s="1"/>
  <c r="N2874" i="14"/>
  <c r="AH2874" i="14" s="1"/>
  <c r="U2874" i="14"/>
  <c r="V2874" i="14"/>
  <c r="W2874" i="14"/>
  <c r="X2874" i="14"/>
  <c r="I2875" i="14"/>
  <c r="L2875" i="14"/>
  <c r="M2875" i="14"/>
  <c r="AG2875" i="14" s="1"/>
  <c r="N2875" i="14"/>
  <c r="AH2875" i="14" s="1"/>
  <c r="U2875" i="14"/>
  <c r="V2875" i="14"/>
  <c r="W2875" i="14"/>
  <c r="X2875" i="14"/>
  <c r="I2876" i="14"/>
  <c r="L2876" i="14"/>
  <c r="M2876" i="14"/>
  <c r="AG2876" i="14" s="1"/>
  <c r="N2876" i="14"/>
  <c r="AH2876" i="14" s="1"/>
  <c r="U2876" i="14"/>
  <c r="V2876" i="14"/>
  <c r="W2876" i="14"/>
  <c r="X2876" i="14"/>
  <c r="I2877" i="14"/>
  <c r="L2877" i="14"/>
  <c r="M2877" i="14"/>
  <c r="AG2877" i="14" s="1"/>
  <c r="N2877" i="14"/>
  <c r="AH2877" i="14" s="1"/>
  <c r="U2877" i="14"/>
  <c r="V2877" i="14"/>
  <c r="W2877" i="14"/>
  <c r="X2877" i="14"/>
  <c r="I2878" i="14"/>
  <c r="L2878" i="14"/>
  <c r="M2878" i="14"/>
  <c r="AG2878" i="14" s="1"/>
  <c r="N2878" i="14"/>
  <c r="AH2878" i="14" s="1"/>
  <c r="U2878" i="14"/>
  <c r="V2878" i="14"/>
  <c r="W2878" i="14"/>
  <c r="X2878" i="14"/>
  <c r="I2879" i="14"/>
  <c r="L2879" i="14"/>
  <c r="M2879" i="14"/>
  <c r="AG2879" i="14" s="1"/>
  <c r="N2879" i="14"/>
  <c r="AH2879" i="14" s="1"/>
  <c r="U2879" i="14"/>
  <c r="V2879" i="14"/>
  <c r="W2879" i="14"/>
  <c r="X2879" i="14"/>
  <c r="I2880" i="14"/>
  <c r="L2880" i="14"/>
  <c r="M2880" i="14"/>
  <c r="AG2880" i="14" s="1"/>
  <c r="N2880" i="14"/>
  <c r="AH2880" i="14" s="1"/>
  <c r="U2880" i="14"/>
  <c r="V2880" i="14"/>
  <c r="W2880" i="14"/>
  <c r="X2880" i="14"/>
  <c r="I2881" i="14"/>
  <c r="L2881" i="14"/>
  <c r="M2881" i="14"/>
  <c r="AG2881" i="14" s="1"/>
  <c r="N2881" i="14"/>
  <c r="AH2881" i="14" s="1"/>
  <c r="U2881" i="14"/>
  <c r="V2881" i="14"/>
  <c r="W2881" i="14"/>
  <c r="X2881" i="14"/>
  <c r="I2882" i="14"/>
  <c r="L2882" i="14"/>
  <c r="M2882" i="14"/>
  <c r="AG2882" i="14" s="1"/>
  <c r="N2882" i="14"/>
  <c r="AH2882" i="14" s="1"/>
  <c r="U2882" i="14"/>
  <c r="V2882" i="14"/>
  <c r="W2882" i="14"/>
  <c r="X2882" i="14"/>
  <c r="I2883" i="14"/>
  <c r="L2883" i="14"/>
  <c r="M2883" i="14"/>
  <c r="AG2883" i="14" s="1"/>
  <c r="N2883" i="14"/>
  <c r="AH2883" i="14" s="1"/>
  <c r="U2883" i="14"/>
  <c r="V2883" i="14"/>
  <c r="W2883" i="14"/>
  <c r="X2883" i="14"/>
  <c r="I2884" i="14"/>
  <c r="L2884" i="14"/>
  <c r="M2884" i="14"/>
  <c r="AG2884" i="14" s="1"/>
  <c r="N2884" i="14"/>
  <c r="AH2884" i="14" s="1"/>
  <c r="U2884" i="14"/>
  <c r="V2884" i="14"/>
  <c r="W2884" i="14"/>
  <c r="X2884" i="14"/>
  <c r="I2885" i="14"/>
  <c r="L2885" i="14"/>
  <c r="M2885" i="14"/>
  <c r="AG2885" i="14" s="1"/>
  <c r="N2885" i="14"/>
  <c r="AH2885" i="14" s="1"/>
  <c r="U2885" i="14"/>
  <c r="V2885" i="14"/>
  <c r="W2885" i="14"/>
  <c r="X2885" i="14"/>
  <c r="I2886" i="14"/>
  <c r="L2886" i="14"/>
  <c r="M2886" i="14"/>
  <c r="AG2886" i="14" s="1"/>
  <c r="N2886" i="14"/>
  <c r="AH2886" i="14" s="1"/>
  <c r="U2886" i="14"/>
  <c r="V2886" i="14"/>
  <c r="W2886" i="14"/>
  <c r="X2886" i="14"/>
  <c r="I2887" i="14"/>
  <c r="L2887" i="14"/>
  <c r="M2887" i="14"/>
  <c r="AG2887" i="14" s="1"/>
  <c r="N2887" i="14"/>
  <c r="AH2887" i="14" s="1"/>
  <c r="U2887" i="14"/>
  <c r="V2887" i="14"/>
  <c r="W2887" i="14"/>
  <c r="X2887" i="14"/>
  <c r="I2888" i="14"/>
  <c r="L2888" i="14"/>
  <c r="M2888" i="14"/>
  <c r="AG2888" i="14" s="1"/>
  <c r="N2888" i="14"/>
  <c r="AH2888" i="14" s="1"/>
  <c r="U2888" i="14"/>
  <c r="V2888" i="14"/>
  <c r="W2888" i="14"/>
  <c r="X2888" i="14"/>
  <c r="I2889" i="14"/>
  <c r="L2889" i="14"/>
  <c r="M2889" i="14"/>
  <c r="AG2889" i="14" s="1"/>
  <c r="N2889" i="14"/>
  <c r="AH2889" i="14" s="1"/>
  <c r="U2889" i="14"/>
  <c r="V2889" i="14"/>
  <c r="W2889" i="14"/>
  <c r="X2889" i="14"/>
  <c r="I2890" i="14"/>
  <c r="L2890" i="14"/>
  <c r="M2890" i="14"/>
  <c r="AG2890" i="14" s="1"/>
  <c r="N2890" i="14"/>
  <c r="AH2890" i="14" s="1"/>
  <c r="U2890" i="14"/>
  <c r="V2890" i="14"/>
  <c r="W2890" i="14"/>
  <c r="X2890" i="14"/>
  <c r="I2891" i="14"/>
  <c r="L2891" i="14"/>
  <c r="M2891" i="14"/>
  <c r="AG2891" i="14" s="1"/>
  <c r="N2891" i="14"/>
  <c r="AH2891" i="14" s="1"/>
  <c r="U2891" i="14"/>
  <c r="V2891" i="14"/>
  <c r="W2891" i="14"/>
  <c r="X2891" i="14"/>
  <c r="I2892" i="14"/>
  <c r="L2892" i="14"/>
  <c r="M2892" i="14"/>
  <c r="AG2892" i="14" s="1"/>
  <c r="N2892" i="14"/>
  <c r="AH2892" i="14" s="1"/>
  <c r="U2892" i="14"/>
  <c r="V2892" i="14"/>
  <c r="W2892" i="14"/>
  <c r="X2892" i="14"/>
  <c r="I2893" i="14"/>
  <c r="L2893" i="14"/>
  <c r="M2893" i="14"/>
  <c r="AG2893" i="14" s="1"/>
  <c r="N2893" i="14"/>
  <c r="AH2893" i="14" s="1"/>
  <c r="U2893" i="14"/>
  <c r="V2893" i="14"/>
  <c r="W2893" i="14"/>
  <c r="X2893" i="14"/>
  <c r="I2894" i="14"/>
  <c r="L2894" i="14"/>
  <c r="M2894" i="14"/>
  <c r="AG2894" i="14" s="1"/>
  <c r="N2894" i="14"/>
  <c r="AH2894" i="14" s="1"/>
  <c r="U2894" i="14"/>
  <c r="V2894" i="14"/>
  <c r="W2894" i="14"/>
  <c r="X2894" i="14"/>
  <c r="I2895" i="14"/>
  <c r="L2895" i="14"/>
  <c r="M2895" i="14"/>
  <c r="AG2895" i="14" s="1"/>
  <c r="N2895" i="14"/>
  <c r="AH2895" i="14" s="1"/>
  <c r="U2895" i="14"/>
  <c r="V2895" i="14"/>
  <c r="W2895" i="14"/>
  <c r="X2895" i="14"/>
  <c r="I2896" i="14"/>
  <c r="L2896" i="14"/>
  <c r="M2896" i="14"/>
  <c r="AG2896" i="14" s="1"/>
  <c r="N2896" i="14"/>
  <c r="AH2896" i="14" s="1"/>
  <c r="U2896" i="14"/>
  <c r="V2896" i="14"/>
  <c r="W2896" i="14"/>
  <c r="X2896" i="14"/>
  <c r="I2897" i="14"/>
  <c r="L2897" i="14"/>
  <c r="M2897" i="14"/>
  <c r="AG2897" i="14" s="1"/>
  <c r="N2897" i="14"/>
  <c r="AH2897" i="14" s="1"/>
  <c r="U2897" i="14"/>
  <c r="V2897" i="14"/>
  <c r="W2897" i="14"/>
  <c r="X2897" i="14"/>
  <c r="I2898" i="14"/>
  <c r="L2898" i="14"/>
  <c r="M2898" i="14"/>
  <c r="AG2898" i="14" s="1"/>
  <c r="N2898" i="14"/>
  <c r="AH2898" i="14" s="1"/>
  <c r="U2898" i="14"/>
  <c r="V2898" i="14"/>
  <c r="W2898" i="14"/>
  <c r="X2898" i="14"/>
  <c r="I2899" i="14"/>
  <c r="L2899" i="14"/>
  <c r="M2899" i="14"/>
  <c r="AG2899" i="14" s="1"/>
  <c r="N2899" i="14"/>
  <c r="AH2899" i="14" s="1"/>
  <c r="U2899" i="14"/>
  <c r="V2899" i="14"/>
  <c r="W2899" i="14"/>
  <c r="X2899" i="14"/>
  <c r="I2900" i="14"/>
  <c r="L2900" i="14"/>
  <c r="M2900" i="14"/>
  <c r="AG2900" i="14" s="1"/>
  <c r="N2900" i="14"/>
  <c r="AH2900" i="14" s="1"/>
  <c r="U2900" i="14"/>
  <c r="V2900" i="14"/>
  <c r="W2900" i="14"/>
  <c r="X2900" i="14"/>
  <c r="I2901" i="14"/>
  <c r="L2901" i="14"/>
  <c r="M2901" i="14"/>
  <c r="AG2901" i="14" s="1"/>
  <c r="N2901" i="14"/>
  <c r="AH2901" i="14" s="1"/>
  <c r="U2901" i="14"/>
  <c r="V2901" i="14"/>
  <c r="W2901" i="14"/>
  <c r="X2901" i="14"/>
  <c r="I2902" i="14"/>
  <c r="L2902" i="14"/>
  <c r="M2902" i="14"/>
  <c r="AG2902" i="14" s="1"/>
  <c r="N2902" i="14"/>
  <c r="AH2902" i="14" s="1"/>
  <c r="U2902" i="14"/>
  <c r="V2902" i="14"/>
  <c r="W2902" i="14"/>
  <c r="X2902" i="14"/>
  <c r="I2903" i="14"/>
  <c r="L2903" i="14"/>
  <c r="M2903" i="14"/>
  <c r="AG2903" i="14" s="1"/>
  <c r="N2903" i="14"/>
  <c r="AH2903" i="14" s="1"/>
  <c r="U2903" i="14"/>
  <c r="V2903" i="14"/>
  <c r="W2903" i="14"/>
  <c r="X2903" i="14"/>
  <c r="I2904" i="14"/>
  <c r="L2904" i="14"/>
  <c r="M2904" i="14"/>
  <c r="AG2904" i="14" s="1"/>
  <c r="N2904" i="14"/>
  <c r="AH2904" i="14" s="1"/>
  <c r="U2904" i="14"/>
  <c r="V2904" i="14"/>
  <c r="W2904" i="14"/>
  <c r="X2904" i="14"/>
  <c r="I2905" i="14"/>
  <c r="L2905" i="14"/>
  <c r="M2905" i="14"/>
  <c r="AG2905" i="14" s="1"/>
  <c r="N2905" i="14"/>
  <c r="AH2905" i="14" s="1"/>
  <c r="U2905" i="14"/>
  <c r="V2905" i="14"/>
  <c r="W2905" i="14"/>
  <c r="X2905" i="14"/>
  <c r="I2906" i="14"/>
  <c r="L2906" i="14"/>
  <c r="M2906" i="14"/>
  <c r="AG2906" i="14" s="1"/>
  <c r="N2906" i="14"/>
  <c r="AH2906" i="14" s="1"/>
  <c r="U2906" i="14"/>
  <c r="V2906" i="14"/>
  <c r="W2906" i="14"/>
  <c r="X2906" i="14"/>
  <c r="I2907" i="14"/>
  <c r="L2907" i="14"/>
  <c r="M2907" i="14"/>
  <c r="AG2907" i="14" s="1"/>
  <c r="N2907" i="14"/>
  <c r="AH2907" i="14" s="1"/>
  <c r="U2907" i="14"/>
  <c r="V2907" i="14"/>
  <c r="W2907" i="14"/>
  <c r="X2907" i="14"/>
  <c r="I2908" i="14"/>
  <c r="L2908" i="14"/>
  <c r="M2908" i="14"/>
  <c r="AG2908" i="14" s="1"/>
  <c r="N2908" i="14"/>
  <c r="AH2908" i="14" s="1"/>
  <c r="U2908" i="14"/>
  <c r="V2908" i="14"/>
  <c r="W2908" i="14"/>
  <c r="X2908" i="14"/>
  <c r="I2909" i="14"/>
  <c r="L2909" i="14"/>
  <c r="M2909" i="14"/>
  <c r="AG2909" i="14" s="1"/>
  <c r="N2909" i="14"/>
  <c r="AH2909" i="14" s="1"/>
  <c r="U2909" i="14"/>
  <c r="V2909" i="14"/>
  <c r="W2909" i="14"/>
  <c r="X2909" i="14"/>
  <c r="I2910" i="14"/>
  <c r="L2910" i="14"/>
  <c r="M2910" i="14"/>
  <c r="AG2910" i="14" s="1"/>
  <c r="N2910" i="14"/>
  <c r="AH2910" i="14" s="1"/>
  <c r="U2910" i="14"/>
  <c r="V2910" i="14"/>
  <c r="W2910" i="14"/>
  <c r="X2910" i="14"/>
  <c r="I2911" i="14"/>
  <c r="L2911" i="14"/>
  <c r="M2911" i="14"/>
  <c r="AG2911" i="14" s="1"/>
  <c r="N2911" i="14"/>
  <c r="AH2911" i="14" s="1"/>
  <c r="U2911" i="14"/>
  <c r="V2911" i="14"/>
  <c r="W2911" i="14"/>
  <c r="X2911" i="14"/>
  <c r="I2912" i="14"/>
  <c r="L2912" i="14"/>
  <c r="M2912" i="14"/>
  <c r="AG2912" i="14" s="1"/>
  <c r="N2912" i="14"/>
  <c r="AH2912" i="14" s="1"/>
  <c r="U2912" i="14"/>
  <c r="V2912" i="14"/>
  <c r="W2912" i="14"/>
  <c r="X2912" i="14"/>
  <c r="I2913" i="14"/>
  <c r="L2913" i="14"/>
  <c r="M2913" i="14"/>
  <c r="AG2913" i="14" s="1"/>
  <c r="N2913" i="14"/>
  <c r="AH2913" i="14" s="1"/>
  <c r="U2913" i="14"/>
  <c r="V2913" i="14"/>
  <c r="W2913" i="14"/>
  <c r="X2913" i="14"/>
  <c r="I2914" i="14"/>
  <c r="L2914" i="14"/>
  <c r="M2914" i="14"/>
  <c r="AG2914" i="14" s="1"/>
  <c r="N2914" i="14"/>
  <c r="AH2914" i="14" s="1"/>
  <c r="U2914" i="14"/>
  <c r="V2914" i="14"/>
  <c r="W2914" i="14"/>
  <c r="X2914" i="14"/>
  <c r="I2915" i="14"/>
  <c r="L2915" i="14"/>
  <c r="M2915" i="14"/>
  <c r="AG2915" i="14" s="1"/>
  <c r="N2915" i="14"/>
  <c r="AH2915" i="14" s="1"/>
  <c r="U2915" i="14"/>
  <c r="V2915" i="14"/>
  <c r="W2915" i="14"/>
  <c r="X2915" i="14"/>
  <c r="I2916" i="14"/>
  <c r="L2916" i="14"/>
  <c r="M2916" i="14"/>
  <c r="AG2916" i="14" s="1"/>
  <c r="N2916" i="14"/>
  <c r="AH2916" i="14" s="1"/>
  <c r="U2916" i="14"/>
  <c r="V2916" i="14"/>
  <c r="W2916" i="14"/>
  <c r="X2916" i="14"/>
  <c r="I2917" i="14"/>
  <c r="L2917" i="14"/>
  <c r="M2917" i="14"/>
  <c r="AG2917" i="14" s="1"/>
  <c r="N2917" i="14"/>
  <c r="AH2917" i="14" s="1"/>
  <c r="U2917" i="14"/>
  <c r="V2917" i="14"/>
  <c r="W2917" i="14"/>
  <c r="X2917" i="14"/>
  <c r="I2918" i="14"/>
  <c r="L2918" i="14"/>
  <c r="M2918" i="14"/>
  <c r="AG2918" i="14" s="1"/>
  <c r="N2918" i="14"/>
  <c r="AH2918" i="14" s="1"/>
  <c r="U2918" i="14"/>
  <c r="V2918" i="14"/>
  <c r="W2918" i="14"/>
  <c r="X2918" i="14"/>
  <c r="I2919" i="14"/>
  <c r="L2919" i="14"/>
  <c r="M2919" i="14"/>
  <c r="AG2919" i="14" s="1"/>
  <c r="N2919" i="14"/>
  <c r="AH2919" i="14" s="1"/>
  <c r="U2919" i="14"/>
  <c r="V2919" i="14"/>
  <c r="W2919" i="14"/>
  <c r="X2919" i="14"/>
  <c r="I2920" i="14"/>
  <c r="L2920" i="14"/>
  <c r="M2920" i="14"/>
  <c r="AG2920" i="14" s="1"/>
  <c r="N2920" i="14"/>
  <c r="AH2920" i="14" s="1"/>
  <c r="U2920" i="14"/>
  <c r="V2920" i="14"/>
  <c r="W2920" i="14"/>
  <c r="X2920" i="14"/>
  <c r="I2921" i="14"/>
  <c r="L2921" i="14"/>
  <c r="M2921" i="14"/>
  <c r="AG2921" i="14" s="1"/>
  <c r="N2921" i="14"/>
  <c r="AH2921" i="14" s="1"/>
  <c r="U2921" i="14"/>
  <c r="V2921" i="14"/>
  <c r="W2921" i="14"/>
  <c r="X2921" i="14"/>
  <c r="I2922" i="14"/>
  <c r="L2922" i="14"/>
  <c r="M2922" i="14"/>
  <c r="AG2922" i="14" s="1"/>
  <c r="N2922" i="14"/>
  <c r="AH2922" i="14" s="1"/>
  <c r="U2922" i="14"/>
  <c r="V2922" i="14"/>
  <c r="W2922" i="14"/>
  <c r="X2922" i="14"/>
  <c r="I2923" i="14"/>
  <c r="L2923" i="14"/>
  <c r="M2923" i="14"/>
  <c r="AG2923" i="14" s="1"/>
  <c r="N2923" i="14"/>
  <c r="AH2923" i="14" s="1"/>
  <c r="U2923" i="14"/>
  <c r="V2923" i="14"/>
  <c r="W2923" i="14"/>
  <c r="X2923" i="14"/>
  <c r="I2924" i="14"/>
  <c r="L2924" i="14"/>
  <c r="M2924" i="14"/>
  <c r="AG2924" i="14" s="1"/>
  <c r="N2924" i="14"/>
  <c r="AH2924" i="14" s="1"/>
  <c r="U2924" i="14"/>
  <c r="V2924" i="14"/>
  <c r="W2924" i="14"/>
  <c r="X2924" i="14"/>
  <c r="I2925" i="14"/>
  <c r="L2925" i="14"/>
  <c r="M2925" i="14"/>
  <c r="AG2925" i="14" s="1"/>
  <c r="N2925" i="14"/>
  <c r="AH2925" i="14" s="1"/>
  <c r="U2925" i="14"/>
  <c r="V2925" i="14"/>
  <c r="W2925" i="14"/>
  <c r="X2925" i="14"/>
  <c r="I2926" i="14"/>
  <c r="L2926" i="14"/>
  <c r="M2926" i="14"/>
  <c r="AG2926" i="14" s="1"/>
  <c r="N2926" i="14"/>
  <c r="AH2926" i="14" s="1"/>
  <c r="U2926" i="14"/>
  <c r="V2926" i="14"/>
  <c r="W2926" i="14"/>
  <c r="X2926" i="14"/>
  <c r="I2927" i="14"/>
  <c r="L2927" i="14"/>
  <c r="M2927" i="14"/>
  <c r="AG2927" i="14" s="1"/>
  <c r="N2927" i="14"/>
  <c r="AH2927" i="14" s="1"/>
  <c r="U2927" i="14"/>
  <c r="V2927" i="14"/>
  <c r="W2927" i="14"/>
  <c r="X2927" i="14"/>
  <c r="I2928" i="14"/>
  <c r="L2928" i="14"/>
  <c r="M2928" i="14"/>
  <c r="AG2928" i="14" s="1"/>
  <c r="N2928" i="14"/>
  <c r="AH2928" i="14" s="1"/>
  <c r="U2928" i="14"/>
  <c r="V2928" i="14"/>
  <c r="W2928" i="14"/>
  <c r="X2928" i="14"/>
  <c r="I2929" i="14"/>
  <c r="L2929" i="14"/>
  <c r="M2929" i="14"/>
  <c r="AG2929" i="14" s="1"/>
  <c r="N2929" i="14"/>
  <c r="AH2929" i="14" s="1"/>
  <c r="U2929" i="14"/>
  <c r="V2929" i="14"/>
  <c r="W2929" i="14"/>
  <c r="X2929" i="14"/>
  <c r="I2930" i="14"/>
  <c r="L2930" i="14"/>
  <c r="M2930" i="14"/>
  <c r="AG2930" i="14" s="1"/>
  <c r="N2930" i="14"/>
  <c r="AH2930" i="14" s="1"/>
  <c r="U2930" i="14"/>
  <c r="V2930" i="14"/>
  <c r="W2930" i="14"/>
  <c r="X2930" i="14"/>
  <c r="I2931" i="14"/>
  <c r="L2931" i="14"/>
  <c r="M2931" i="14"/>
  <c r="AG2931" i="14" s="1"/>
  <c r="N2931" i="14"/>
  <c r="AH2931" i="14" s="1"/>
  <c r="U2931" i="14"/>
  <c r="V2931" i="14"/>
  <c r="W2931" i="14"/>
  <c r="X2931" i="14"/>
  <c r="I2932" i="14"/>
  <c r="L2932" i="14"/>
  <c r="M2932" i="14"/>
  <c r="AG2932" i="14" s="1"/>
  <c r="N2932" i="14"/>
  <c r="AH2932" i="14" s="1"/>
  <c r="U2932" i="14"/>
  <c r="V2932" i="14"/>
  <c r="W2932" i="14"/>
  <c r="X2932" i="14"/>
  <c r="I2933" i="14"/>
  <c r="L2933" i="14"/>
  <c r="M2933" i="14"/>
  <c r="AG2933" i="14" s="1"/>
  <c r="N2933" i="14"/>
  <c r="AH2933" i="14" s="1"/>
  <c r="U2933" i="14"/>
  <c r="V2933" i="14"/>
  <c r="W2933" i="14"/>
  <c r="X2933" i="14"/>
  <c r="I2934" i="14"/>
  <c r="L2934" i="14"/>
  <c r="M2934" i="14"/>
  <c r="AG2934" i="14" s="1"/>
  <c r="N2934" i="14"/>
  <c r="AH2934" i="14" s="1"/>
  <c r="U2934" i="14"/>
  <c r="V2934" i="14"/>
  <c r="W2934" i="14"/>
  <c r="X2934" i="14"/>
  <c r="I2935" i="14"/>
  <c r="L2935" i="14"/>
  <c r="M2935" i="14"/>
  <c r="AG2935" i="14" s="1"/>
  <c r="N2935" i="14"/>
  <c r="AH2935" i="14" s="1"/>
  <c r="U2935" i="14"/>
  <c r="V2935" i="14"/>
  <c r="W2935" i="14"/>
  <c r="X2935" i="14"/>
  <c r="I2936" i="14"/>
  <c r="L2936" i="14"/>
  <c r="M2936" i="14"/>
  <c r="AG2936" i="14" s="1"/>
  <c r="N2936" i="14"/>
  <c r="AH2936" i="14" s="1"/>
  <c r="U2936" i="14"/>
  <c r="V2936" i="14"/>
  <c r="W2936" i="14"/>
  <c r="X2936" i="14"/>
  <c r="I2937" i="14"/>
  <c r="L2937" i="14"/>
  <c r="M2937" i="14"/>
  <c r="AG2937" i="14" s="1"/>
  <c r="N2937" i="14"/>
  <c r="AH2937" i="14" s="1"/>
  <c r="U2937" i="14"/>
  <c r="V2937" i="14"/>
  <c r="W2937" i="14"/>
  <c r="X2937" i="14"/>
  <c r="I2938" i="14"/>
  <c r="L2938" i="14"/>
  <c r="M2938" i="14"/>
  <c r="AG2938" i="14" s="1"/>
  <c r="N2938" i="14"/>
  <c r="AH2938" i="14" s="1"/>
  <c r="U2938" i="14"/>
  <c r="V2938" i="14"/>
  <c r="W2938" i="14"/>
  <c r="X2938" i="14"/>
  <c r="I2939" i="14"/>
  <c r="L2939" i="14"/>
  <c r="M2939" i="14"/>
  <c r="AG2939" i="14" s="1"/>
  <c r="N2939" i="14"/>
  <c r="AH2939" i="14" s="1"/>
  <c r="U2939" i="14"/>
  <c r="V2939" i="14"/>
  <c r="W2939" i="14"/>
  <c r="X2939" i="14"/>
  <c r="I2940" i="14"/>
  <c r="L2940" i="14"/>
  <c r="M2940" i="14"/>
  <c r="AG2940" i="14" s="1"/>
  <c r="N2940" i="14"/>
  <c r="AH2940" i="14" s="1"/>
  <c r="U2940" i="14"/>
  <c r="V2940" i="14"/>
  <c r="W2940" i="14"/>
  <c r="X2940" i="14"/>
  <c r="I2941" i="14"/>
  <c r="L2941" i="14"/>
  <c r="M2941" i="14"/>
  <c r="AG2941" i="14" s="1"/>
  <c r="N2941" i="14"/>
  <c r="AH2941" i="14" s="1"/>
  <c r="U2941" i="14"/>
  <c r="V2941" i="14"/>
  <c r="W2941" i="14"/>
  <c r="X2941" i="14"/>
  <c r="I2942" i="14"/>
  <c r="L2942" i="14"/>
  <c r="M2942" i="14"/>
  <c r="AG2942" i="14" s="1"/>
  <c r="N2942" i="14"/>
  <c r="AH2942" i="14" s="1"/>
  <c r="U2942" i="14"/>
  <c r="V2942" i="14"/>
  <c r="W2942" i="14"/>
  <c r="X2942" i="14"/>
  <c r="I2943" i="14"/>
  <c r="L2943" i="14"/>
  <c r="M2943" i="14"/>
  <c r="AG2943" i="14" s="1"/>
  <c r="N2943" i="14"/>
  <c r="AH2943" i="14" s="1"/>
  <c r="U2943" i="14"/>
  <c r="V2943" i="14"/>
  <c r="W2943" i="14"/>
  <c r="X2943" i="14"/>
  <c r="I2944" i="14"/>
  <c r="L2944" i="14"/>
  <c r="M2944" i="14"/>
  <c r="AG2944" i="14" s="1"/>
  <c r="N2944" i="14"/>
  <c r="AH2944" i="14" s="1"/>
  <c r="U2944" i="14"/>
  <c r="V2944" i="14"/>
  <c r="W2944" i="14"/>
  <c r="X2944" i="14"/>
  <c r="I2945" i="14"/>
  <c r="L2945" i="14"/>
  <c r="M2945" i="14"/>
  <c r="AG2945" i="14" s="1"/>
  <c r="N2945" i="14"/>
  <c r="AH2945" i="14" s="1"/>
  <c r="U2945" i="14"/>
  <c r="V2945" i="14"/>
  <c r="W2945" i="14"/>
  <c r="X2945" i="14"/>
  <c r="I2946" i="14"/>
  <c r="L2946" i="14"/>
  <c r="M2946" i="14"/>
  <c r="AG2946" i="14" s="1"/>
  <c r="N2946" i="14"/>
  <c r="AH2946" i="14" s="1"/>
  <c r="U2946" i="14"/>
  <c r="V2946" i="14"/>
  <c r="W2946" i="14"/>
  <c r="X2946" i="14"/>
  <c r="I2947" i="14"/>
  <c r="L2947" i="14"/>
  <c r="M2947" i="14"/>
  <c r="AG2947" i="14" s="1"/>
  <c r="N2947" i="14"/>
  <c r="AH2947" i="14" s="1"/>
  <c r="U2947" i="14"/>
  <c r="V2947" i="14"/>
  <c r="W2947" i="14"/>
  <c r="X2947" i="14"/>
  <c r="I2948" i="14"/>
  <c r="L2948" i="14"/>
  <c r="M2948" i="14"/>
  <c r="AG2948" i="14" s="1"/>
  <c r="N2948" i="14"/>
  <c r="AH2948" i="14" s="1"/>
  <c r="U2948" i="14"/>
  <c r="V2948" i="14"/>
  <c r="W2948" i="14"/>
  <c r="X2948" i="14"/>
  <c r="I2949" i="14"/>
  <c r="L2949" i="14"/>
  <c r="M2949" i="14"/>
  <c r="AG2949" i="14" s="1"/>
  <c r="N2949" i="14"/>
  <c r="AH2949" i="14" s="1"/>
  <c r="U2949" i="14"/>
  <c r="V2949" i="14"/>
  <c r="W2949" i="14"/>
  <c r="X2949" i="14"/>
  <c r="I2950" i="14"/>
  <c r="L2950" i="14"/>
  <c r="M2950" i="14"/>
  <c r="AG2950" i="14" s="1"/>
  <c r="N2950" i="14"/>
  <c r="AH2950" i="14" s="1"/>
  <c r="U2950" i="14"/>
  <c r="V2950" i="14"/>
  <c r="W2950" i="14"/>
  <c r="X2950" i="14"/>
  <c r="I2951" i="14"/>
  <c r="L2951" i="14"/>
  <c r="M2951" i="14"/>
  <c r="AG2951" i="14" s="1"/>
  <c r="N2951" i="14"/>
  <c r="AH2951" i="14" s="1"/>
  <c r="U2951" i="14"/>
  <c r="V2951" i="14"/>
  <c r="W2951" i="14"/>
  <c r="X2951" i="14"/>
  <c r="I2952" i="14"/>
  <c r="L2952" i="14"/>
  <c r="M2952" i="14"/>
  <c r="AG2952" i="14" s="1"/>
  <c r="N2952" i="14"/>
  <c r="AH2952" i="14" s="1"/>
  <c r="U2952" i="14"/>
  <c r="V2952" i="14"/>
  <c r="W2952" i="14"/>
  <c r="X2952" i="14"/>
  <c r="I2953" i="14"/>
  <c r="L2953" i="14"/>
  <c r="M2953" i="14"/>
  <c r="AG2953" i="14" s="1"/>
  <c r="N2953" i="14"/>
  <c r="AH2953" i="14" s="1"/>
  <c r="U2953" i="14"/>
  <c r="V2953" i="14"/>
  <c r="W2953" i="14"/>
  <c r="X2953" i="14"/>
  <c r="I2954" i="14"/>
  <c r="L2954" i="14"/>
  <c r="M2954" i="14"/>
  <c r="AG2954" i="14" s="1"/>
  <c r="N2954" i="14"/>
  <c r="AH2954" i="14" s="1"/>
  <c r="U2954" i="14"/>
  <c r="V2954" i="14"/>
  <c r="W2954" i="14"/>
  <c r="X2954" i="14"/>
  <c r="I2955" i="14"/>
  <c r="L2955" i="14"/>
  <c r="M2955" i="14"/>
  <c r="AG2955" i="14" s="1"/>
  <c r="N2955" i="14"/>
  <c r="AH2955" i="14" s="1"/>
  <c r="U2955" i="14"/>
  <c r="V2955" i="14"/>
  <c r="W2955" i="14"/>
  <c r="X2955" i="14"/>
  <c r="I2956" i="14"/>
  <c r="L2956" i="14"/>
  <c r="M2956" i="14"/>
  <c r="AG2956" i="14" s="1"/>
  <c r="N2956" i="14"/>
  <c r="AH2956" i="14" s="1"/>
  <c r="U2956" i="14"/>
  <c r="V2956" i="14"/>
  <c r="W2956" i="14"/>
  <c r="X2956" i="14"/>
  <c r="I2957" i="14"/>
  <c r="L2957" i="14"/>
  <c r="M2957" i="14"/>
  <c r="AG2957" i="14" s="1"/>
  <c r="N2957" i="14"/>
  <c r="AH2957" i="14" s="1"/>
  <c r="U2957" i="14"/>
  <c r="V2957" i="14"/>
  <c r="W2957" i="14"/>
  <c r="X2957" i="14"/>
  <c r="I2958" i="14"/>
  <c r="L2958" i="14"/>
  <c r="M2958" i="14"/>
  <c r="AG2958" i="14" s="1"/>
  <c r="N2958" i="14"/>
  <c r="AH2958" i="14" s="1"/>
  <c r="U2958" i="14"/>
  <c r="V2958" i="14"/>
  <c r="W2958" i="14"/>
  <c r="X2958" i="14"/>
  <c r="I2959" i="14"/>
  <c r="L2959" i="14"/>
  <c r="M2959" i="14"/>
  <c r="AG2959" i="14" s="1"/>
  <c r="N2959" i="14"/>
  <c r="AH2959" i="14" s="1"/>
  <c r="U2959" i="14"/>
  <c r="V2959" i="14"/>
  <c r="W2959" i="14"/>
  <c r="X2959" i="14"/>
  <c r="I2960" i="14"/>
  <c r="L2960" i="14"/>
  <c r="M2960" i="14"/>
  <c r="AG2960" i="14" s="1"/>
  <c r="N2960" i="14"/>
  <c r="AH2960" i="14" s="1"/>
  <c r="U2960" i="14"/>
  <c r="V2960" i="14"/>
  <c r="W2960" i="14"/>
  <c r="X2960" i="14"/>
  <c r="I2961" i="14"/>
  <c r="L2961" i="14"/>
  <c r="M2961" i="14"/>
  <c r="AG2961" i="14" s="1"/>
  <c r="N2961" i="14"/>
  <c r="AH2961" i="14" s="1"/>
  <c r="U2961" i="14"/>
  <c r="V2961" i="14"/>
  <c r="W2961" i="14"/>
  <c r="X2961" i="14"/>
  <c r="I2962" i="14"/>
  <c r="L2962" i="14"/>
  <c r="M2962" i="14"/>
  <c r="AG2962" i="14" s="1"/>
  <c r="N2962" i="14"/>
  <c r="AH2962" i="14" s="1"/>
  <c r="U2962" i="14"/>
  <c r="V2962" i="14"/>
  <c r="W2962" i="14"/>
  <c r="X2962" i="14"/>
  <c r="I2963" i="14"/>
  <c r="L2963" i="14"/>
  <c r="M2963" i="14"/>
  <c r="AG2963" i="14" s="1"/>
  <c r="N2963" i="14"/>
  <c r="AH2963" i="14" s="1"/>
  <c r="U2963" i="14"/>
  <c r="V2963" i="14"/>
  <c r="W2963" i="14"/>
  <c r="X2963" i="14"/>
  <c r="I2964" i="14"/>
  <c r="L2964" i="14"/>
  <c r="M2964" i="14"/>
  <c r="AG2964" i="14" s="1"/>
  <c r="N2964" i="14"/>
  <c r="AH2964" i="14" s="1"/>
  <c r="U2964" i="14"/>
  <c r="V2964" i="14"/>
  <c r="W2964" i="14"/>
  <c r="X2964" i="14"/>
  <c r="I2965" i="14"/>
  <c r="L2965" i="14"/>
  <c r="M2965" i="14"/>
  <c r="AG2965" i="14" s="1"/>
  <c r="N2965" i="14"/>
  <c r="AH2965" i="14" s="1"/>
  <c r="U2965" i="14"/>
  <c r="V2965" i="14"/>
  <c r="W2965" i="14"/>
  <c r="X2965" i="14"/>
  <c r="I2966" i="14"/>
  <c r="L2966" i="14"/>
  <c r="M2966" i="14"/>
  <c r="AG2966" i="14" s="1"/>
  <c r="N2966" i="14"/>
  <c r="AH2966" i="14" s="1"/>
  <c r="U2966" i="14"/>
  <c r="V2966" i="14"/>
  <c r="W2966" i="14"/>
  <c r="X2966" i="14"/>
  <c r="I2967" i="14"/>
  <c r="L2967" i="14"/>
  <c r="M2967" i="14"/>
  <c r="AG2967" i="14" s="1"/>
  <c r="N2967" i="14"/>
  <c r="AH2967" i="14" s="1"/>
  <c r="U2967" i="14"/>
  <c r="V2967" i="14"/>
  <c r="W2967" i="14"/>
  <c r="X2967" i="14"/>
  <c r="I2968" i="14"/>
  <c r="L2968" i="14"/>
  <c r="M2968" i="14"/>
  <c r="AG2968" i="14" s="1"/>
  <c r="N2968" i="14"/>
  <c r="AH2968" i="14" s="1"/>
  <c r="U2968" i="14"/>
  <c r="V2968" i="14"/>
  <c r="W2968" i="14"/>
  <c r="X2968" i="14"/>
  <c r="I2969" i="14"/>
  <c r="L2969" i="14"/>
  <c r="M2969" i="14"/>
  <c r="AG2969" i="14" s="1"/>
  <c r="N2969" i="14"/>
  <c r="AH2969" i="14" s="1"/>
  <c r="U2969" i="14"/>
  <c r="V2969" i="14"/>
  <c r="W2969" i="14"/>
  <c r="X2969" i="14"/>
  <c r="I2970" i="14"/>
  <c r="L2970" i="14"/>
  <c r="M2970" i="14"/>
  <c r="AG2970" i="14" s="1"/>
  <c r="N2970" i="14"/>
  <c r="AH2970" i="14" s="1"/>
  <c r="U2970" i="14"/>
  <c r="V2970" i="14"/>
  <c r="W2970" i="14"/>
  <c r="X2970" i="14"/>
  <c r="I2971" i="14"/>
  <c r="L2971" i="14"/>
  <c r="M2971" i="14"/>
  <c r="AG2971" i="14" s="1"/>
  <c r="N2971" i="14"/>
  <c r="AH2971" i="14" s="1"/>
  <c r="U2971" i="14"/>
  <c r="V2971" i="14"/>
  <c r="W2971" i="14"/>
  <c r="X2971" i="14"/>
  <c r="I2972" i="14"/>
  <c r="L2972" i="14"/>
  <c r="M2972" i="14"/>
  <c r="AG2972" i="14" s="1"/>
  <c r="N2972" i="14"/>
  <c r="AH2972" i="14" s="1"/>
  <c r="U2972" i="14"/>
  <c r="V2972" i="14"/>
  <c r="W2972" i="14"/>
  <c r="X2972" i="14"/>
  <c r="I2973" i="14"/>
  <c r="L2973" i="14"/>
  <c r="M2973" i="14"/>
  <c r="AG2973" i="14" s="1"/>
  <c r="N2973" i="14"/>
  <c r="AH2973" i="14" s="1"/>
  <c r="U2973" i="14"/>
  <c r="V2973" i="14"/>
  <c r="W2973" i="14"/>
  <c r="X2973" i="14"/>
  <c r="I2974" i="14"/>
  <c r="L2974" i="14"/>
  <c r="M2974" i="14"/>
  <c r="AG2974" i="14" s="1"/>
  <c r="N2974" i="14"/>
  <c r="AH2974" i="14" s="1"/>
  <c r="U2974" i="14"/>
  <c r="V2974" i="14"/>
  <c r="W2974" i="14"/>
  <c r="X2974" i="14"/>
  <c r="I2975" i="14"/>
  <c r="L2975" i="14"/>
  <c r="M2975" i="14"/>
  <c r="AG2975" i="14" s="1"/>
  <c r="N2975" i="14"/>
  <c r="AH2975" i="14" s="1"/>
  <c r="U2975" i="14"/>
  <c r="V2975" i="14"/>
  <c r="W2975" i="14"/>
  <c r="X2975" i="14"/>
  <c r="I2976" i="14"/>
  <c r="L2976" i="14"/>
  <c r="M2976" i="14"/>
  <c r="AG2976" i="14" s="1"/>
  <c r="N2976" i="14"/>
  <c r="AH2976" i="14" s="1"/>
  <c r="U2976" i="14"/>
  <c r="V2976" i="14"/>
  <c r="W2976" i="14"/>
  <c r="X2976" i="14"/>
  <c r="I2977" i="14"/>
  <c r="L2977" i="14"/>
  <c r="M2977" i="14"/>
  <c r="AG2977" i="14" s="1"/>
  <c r="N2977" i="14"/>
  <c r="AH2977" i="14" s="1"/>
  <c r="U2977" i="14"/>
  <c r="V2977" i="14"/>
  <c r="W2977" i="14"/>
  <c r="X2977" i="14"/>
  <c r="I2978" i="14"/>
  <c r="L2978" i="14"/>
  <c r="M2978" i="14"/>
  <c r="AG2978" i="14" s="1"/>
  <c r="N2978" i="14"/>
  <c r="AH2978" i="14" s="1"/>
  <c r="U2978" i="14"/>
  <c r="V2978" i="14"/>
  <c r="W2978" i="14"/>
  <c r="X2978" i="14"/>
  <c r="I2979" i="14"/>
  <c r="L2979" i="14"/>
  <c r="M2979" i="14"/>
  <c r="AG2979" i="14" s="1"/>
  <c r="N2979" i="14"/>
  <c r="AH2979" i="14" s="1"/>
  <c r="U2979" i="14"/>
  <c r="V2979" i="14"/>
  <c r="W2979" i="14"/>
  <c r="X2979" i="14"/>
  <c r="I2980" i="14"/>
  <c r="L2980" i="14"/>
  <c r="M2980" i="14"/>
  <c r="AG2980" i="14" s="1"/>
  <c r="N2980" i="14"/>
  <c r="AH2980" i="14" s="1"/>
  <c r="U2980" i="14"/>
  <c r="V2980" i="14"/>
  <c r="W2980" i="14"/>
  <c r="X2980" i="14"/>
  <c r="I2981" i="14"/>
  <c r="L2981" i="14"/>
  <c r="M2981" i="14"/>
  <c r="AG2981" i="14" s="1"/>
  <c r="N2981" i="14"/>
  <c r="AH2981" i="14" s="1"/>
  <c r="U2981" i="14"/>
  <c r="V2981" i="14"/>
  <c r="W2981" i="14"/>
  <c r="X2981" i="14"/>
  <c r="I2982" i="14"/>
  <c r="L2982" i="14"/>
  <c r="M2982" i="14"/>
  <c r="AG2982" i="14" s="1"/>
  <c r="N2982" i="14"/>
  <c r="AH2982" i="14" s="1"/>
  <c r="U2982" i="14"/>
  <c r="V2982" i="14"/>
  <c r="W2982" i="14"/>
  <c r="X2982" i="14"/>
  <c r="I2983" i="14"/>
  <c r="L2983" i="14"/>
  <c r="M2983" i="14"/>
  <c r="AG2983" i="14" s="1"/>
  <c r="N2983" i="14"/>
  <c r="AH2983" i="14" s="1"/>
  <c r="U2983" i="14"/>
  <c r="V2983" i="14"/>
  <c r="W2983" i="14"/>
  <c r="X2983" i="14"/>
  <c r="I2984" i="14"/>
  <c r="L2984" i="14"/>
  <c r="M2984" i="14"/>
  <c r="AG2984" i="14" s="1"/>
  <c r="N2984" i="14"/>
  <c r="AH2984" i="14" s="1"/>
  <c r="U2984" i="14"/>
  <c r="V2984" i="14"/>
  <c r="W2984" i="14"/>
  <c r="X2984" i="14"/>
  <c r="I2985" i="14"/>
  <c r="L2985" i="14"/>
  <c r="M2985" i="14"/>
  <c r="AG2985" i="14" s="1"/>
  <c r="N2985" i="14"/>
  <c r="AH2985" i="14" s="1"/>
  <c r="U2985" i="14"/>
  <c r="V2985" i="14"/>
  <c r="W2985" i="14"/>
  <c r="X2985" i="14"/>
  <c r="I2986" i="14"/>
  <c r="L2986" i="14"/>
  <c r="M2986" i="14"/>
  <c r="AG2986" i="14" s="1"/>
  <c r="N2986" i="14"/>
  <c r="AH2986" i="14" s="1"/>
  <c r="U2986" i="14"/>
  <c r="V2986" i="14"/>
  <c r="W2986" i="14"/>
  <c r="X2986" i="14"/>
  <c r="I2987" i="14"/>
  <c r="L2987" i="14"/>
  <c r="M2987" i="14"/>
  <c r="AG2987" i="14" s="1"/>
  <c r="N2987" i="14"/>
  <c r="AH2987" i="14" s="1"/>
  <c r="U2987" i="14"/>
  <c r="V2987" i="14"/>
  <c r="W2987" i="14"/>
  <c r="X2987" i="14"/>
  <c r="I2988" i="14"/>
  <c r="L2988" i="14"/>
  <c r="M2988" i="14"/>
  <c r="AG2988" i="14" s="1"/>
  <c r="N2988" i="14"/>
  <c r="AH2988" i="14" s="1"/>
  <c r="U2988" i="14"/>
  <c r="V2988" i="14"/>
  <c r="W2988" i="14"/>
  <c r="X2988" i="14"/>
  <c r="I2989" i="14"/>
  <c r="L2989" i="14"/>
  <c r="M2989" i="14"/>
  <c r="AG2989" i="14" s="1"/>
  <c r="N2989" i="14"/>
  <c r="AH2989" i="14" s="1"/>
  <c r="U2989" i="14"/>
  <c r="V2989" i="14"/>
  <c r="W2989" i="14"/>
  <c r="X2989" i="14"/>
  <c r="I2990" i="14"/>
  <c r="L2990" i="14"/>
  <c r="M2990" i="14"/>
  <c r="AG2990" i="14" s="1"/>
  <c r="N2990" i="14"/>
  <c r="AH2990" i="14" s="1"/>
  <c r="U2990" i="14"/>
  <c r="V2990" i="14"/>
  <c r="W2990" i="14"/>
  <c r="X2990" i="14"/>
  <c r="I2991" i="14"/>
  <c r="L2991" i="14"/>
  <c r="M2991" i="14"/>
  <c r="AG2991" i="14" s="1"/>
  <c r="N2991" i="14"/>
  <c r="AH2991" i="14" s="1"/>
  <c r="U2991" i="14"/>
  <c r="V2991" i="14"/>
  <c r="W2991" i="14"/>
  <c r="X2991" i="14"/>
  <c r="I2992" i="14"/>
  <c r="L2992" i="14"/>
  <c r="M2992" i="14"/>
  <c r="AG2992" i="14" s="1"/>
  <c r="N2992" i="14"/>
  <c r="AH2992" i="14" s="1"/>
  <c r="U2992" i="14"/>
  <c r="V2992" i="14"/>
  <c r="W2992" i="14"/>
  <c r="X2992" i="14"/>
  <c r="I2993" i="14"/>
  <c r="L2993" i="14"/>
  <c r="M2993" i="14"/>
  <c r="AG2993" i="14" s="1"/>
  <c r="N2993" i="14"/>
  <c r="AH2993" i="14" s="1"/>
  <c r="U2993" i="14"/>
  <c r="V2993" i="14"/>
  <c r="W2993" i="14"/>
  <c r="X2993" i="14"/>
  <c r="I2994" i="14"/>
  <c r="L2994" i="14"/>
  <c r="M2994" i="14"/>
  <c r="AG2994" i="14" s="1"/>
  <c r="N2994" i="14"/>
  <c r="AH2994" i="14" s="1"/>
  <c r="U2994" i="14"/>
  <c r="V2994" i="14"/>
  <c r="W2994" i="14"/>
  <c r="X2994" i="14"/>
  <c r="I2995" i="14"/>
  <c r="L2995" i="14"/>
  <c r="M2995" i="14"/>
  <c r="AG2995" i="14" s="1"/>
  <c r="N2995" i="14"/>
  <c r="AH2995" i="14" s="1"/>
  <c r="U2995" i="14"/>
  <c r="V2995" i="14"/>
  <c r="W2995" i="14"/>
  <c r="X2995" i="14"/>
  <c r="I2996" i="14"/>
  <c r="L2996" i="14"/>
  <c r="M2996" i="14"/>
  <c r="AG2996" i="14" s="1"/>
  <c r="N2996" i="14"/>
  <c r="AH2996" i="14" s="1"/>
  <c r="U2996" i="14"/>
  <c r="V2996" i="14"/>
  <c r="W2996" i="14"/>
  <c r="X2996" i="14"/>
  <c r="I2997" i="14"/>
  <c r="L2997" i="14"/>
  <c r="M2997" i="14"/>
  <c r="AG2997" i="14" s="1"/>
  <c r="N2997" i="14"/>
  <c r="AH2997" i="14" s="1"/>
  <c r="U2997" i="14"/>
  <c r="V2997" i="14"/>
  <c r="W2997" i="14"/>
  <c r="X2997" i="14"/>
  <c r="I2998" i="14"/>
  <c r="L2998" i="14"/>
  <c r="M2998" i="14"/>
  <c r="AG2998" i="14" s="1"/>
  <c r="N2998" i="14"/>
  <c r="AH2998" i="14" s="1"/>
  <c r="U2998" i="14"/>
  <c r="V2998" i="14"/>
  <c r="W2998" i="14"/>
  <c r="X2998" i="14"/>
  <c r="I2999" i="14"/>
  <c r="L2999" i="14"/>
  <c r="M2999" i="14"/>
  <c r="AG2999" i="14" s="1"/>
  <c r="N2999" i="14"/>
  <c r="AH2999" i="14" s="1"/>
  <c r="U2999" i="14"/>
  <c r="V2999" i="14"/>
  <c r="W2999" i="14"/>
  <c r="X2999" i="14"/>
  <c r="I3000" i="14"/>
  <c r="L3000" i="14"/>
  <c r="M3000" i="14"/>
  <c r="AG3000" i="14" s="1"/>
  <c r="N3000" i="14"/>
  <c r="AH3000" i="14" s="1"/>
  <c r="U3000" i="14"/>
  <c r="V3000" i="14"/>
  <c r="W3000" i="14"/>
  <c r="X3000" i="14"/>
  <c r="I3001" i="14"/>
  <c r="L3001" i="14"/>
  <c r="M3001" i="14"/>
  <c r="AG3001" i="14" s="1"/>
  <c r="N3001" i="14"/>
  <c r="AH3001" i="14" s="1"/>
  <c r="U3001" i="14"/>
  <c r="V3001" i="14"/>
  <c r="W3001" i="14"/>
  <c r="X3001" i="14"/>
  <c r="I3002" i="14"/>
  <c r="L3002" i="14"/>
  <c r="M3002" i="14"/>
  <c r="AG3002" i="14" s="1"/>
  <c r="N3002" i="14"/>
  <c r="AH3002" i="14" s="1"/>
  <c r="U3002" i="14"/>
  <c r="V3002" i="14"/>
  <c r="W3002" i="14"/>
  <c r="X3002" i="14"/>
  <c r="I3003" i="14"/>
  <c r="L3003" i="14"/>
  <c r="M3003" i="14"/>
  <c r="AG3003" i="14" s="1"/>
  <c r="N3003" i="14"/>
  <c r="AH3003" i="14" s="1"/>
  <c r="U3003" i="14"/>
  <c r="V3003" i="14"/>
  <c r="W3003" i="14"/>
  <c r="X3003" i="14"/>
  <c r="I3004" i="14"/>
  <c r="L3004" i="14"/>
  <c r="M3004" i="14"/>
  <c r="AG3004" i="14" s="1"/>
  <c r="N3004" i="14"/>
  <c r="AH3004" i="14" s="1"/>
  <c r="U3004" i="14"/>
  <c r="V3004" i="14"/>
  <c r="W3004" i="14"/>
  <c r="X3004" i="14"/>
  <c r="I3005" i="14"/>
  <c r="L3005" i="14"/>
  <c r="M3005" i="14"/>
  <c r="AG3005" i="14" s="1"/>
  <c r="N3005" i="14"/>
  <c r="AH3005" i="14" s="1"/>
  <c r="U3005" i="14"/>
  <c r="V3005" i="14"/>
  <c r="W3005" i="14"/>
  <c r="X3005" i="14"/>
  <c r="I3006" i="14"/>
  <c r="L3006" i="14"/>
  <c r="M3006" i="14"/>
  <c r="AG3006" i="14" s="1"/>
  <c r="N3006" i="14"/>
  <c r="AH3006" i="14" s="1"/>
  <c r="U3006" i="14"/>
  <c r="V3006" i="14"/>
  <c r="W3006" i="14"/>
  <c r="X3006" i="14"/>
  <c r="I3007" i="14"/>
  <c r="L3007" i="14"/>
  <c r="M3007" i="14"/>
  <c r="AG3007" i="14" s="1"/>
  <c r="N3007" i="14"/>
  <c r="AH3007" i="14" s="1"/>
  <c r="U3007" i="14"/>
  <c r="V3007" i="14"/>
  <c r="W3007" i="14"/>
  <c r="X3007" i="14"/>
  <c r="I3008" i="14"/>
  <c r="L3008" i="14"/>
  <c r="M3008" i="14"/>
  <c r="AG3008" i="14" s="1"/>
  <c r="N3008" i="14"/>
  <c r="AH3008" i="14" s="1"/>
  <c r="U3008" i="14"/>
  <c r="V3008" i="14"/>
  <c r="W3008" i="14"/>
  <c r="X3008" i="14"/>
  <c r="I3009" i="14"/>
  <c r="L3009" i="14"/>
  <c r="M3009" i="14"/>
  <c r="AG3009" i="14" s="1"/>
  <c r="N3009" i="14"/>
  <c r="AH3009" i="14" s="1"/>
  <c r="U3009" i="14"/>
  <c r="V3009" i="14"/>
  <c r="W3009" i="14"/>
  <c r="X3009" i="14"/>
  <c r="I3010" i="14"/>
  <c r="L3010" i="14"/>
  <c r="M3010" i="14"/>
  <c r="AG3010" i="14" s="1"/>
  <c r="N3010" i="14"/>
  <c r="AH3010" i="14" s="1"/>
  <c r="U3010" i="14"/>
  <c r="V3010" i="14"/>
  <c r="W3010" i="14"/>
  <c r="X3010" i="14"/>
  <c r="I3011" i="14"/>
  <c r="L3011" i="14"/>
  <c r="M3011" i="14"/>
  <c r="AG3011" i="14" s="1"/>
  <c r="N3011" i="14"/>
  <c r="AH3011" i="14" s="1"/>
  <c r="U3011" i="14"/>
  <c r="V3011" i="14"/>
  <c r="W3011" i="14"/>
  <c r="X3011" i="14"/>
  <c r="I3012" i="14"/>
  <c r="L3012" i="14"/>
  <c r="M3012" i="14"/>
  <c r="AG3012" i="14" s="1"/>
  <c r="N3012" i="14"/>
  <c r="AH3012" i="14" s="1"/>
  <c r="U3012" i="14"/>
  <c r="V3012" i="14"/>
  <c r="W3012" i="14"/>
  <c r="X3012" i="14"/>
  <c r="I3013" i="14"/>
  <c r="L3013" i="14"/>
  <c r="M3013" i="14"/>
  <c r="AG3013" i="14" s="1"/>
  <c r="N3013" i="14"/>
  <c r="AH3013" i="14" s="1"/>
  <c r="U3013" i="14"/>
  <c r="V3013" i="14"/>
  <c r="W3013" i="14"/>
  <c r="X3013" i="14"/>
  <c r="I3014" i="14"/>
  <c r="L3014" i="14"/>
  <c r="M3014" i="14"/>
  <c r="AG3014" i="14" s="1"/>
  <c r="N3014" i="14"/>
  <c r="AH3014" i="14" s="1"/>
  <c r="U3014" i="14"/>
  <c r="V3014" i="14"/>
  <c r="W3014" i="14"/>
  <c r="X3014" i="14"/>
  <c r="I3015" i="14"/>
  <c r="L3015" i="14"/>
  <c r="M3015" i="14"/>
  <c r="AG3015" i="14" s="1"/>
  <c r="N3015" i="14"/>
  <c r="AH3015" i="14" s="1"/>
  <c r="U3015" i="14"/>
  <c r="V3015" i="14"/>
  <c r="W3015" i="14"/>
  <c r="X3015" i="14"/>
  <c r="I3016" i="14"/>
  <c r="L3016" i="14"/>
  <c r="M3016" i="14"/>
  <c r="AG3016" i="14" s="1"/>
  <c r="N3016" i="14"/>
  <c r="AH3016" i="14" s="1"/>
  <c r="U3016" i="14"/>
  <c r="V3016" i="14"/>
  <c r="W3016" i="14"/>
  <c r="X3016" i="14"/>
  <c r="I3017" i="14"/>
  <c r="L3017" i="14"/>
  <c r="M3017" i="14"/>
  <c r="AG3017" i="14" s="1"/>
  <c r="N3017" i="14"/>
  <c r="AH3017" i="14" s="1"/>
  <c r="U3017" i="14"/>
  <c r="V3017" i="14"/>
  <c r="W3017" i="14"/>
  <c r="X3017" i="14"/>
  <c r="I3018" i="14"/>
  <c r="L3018" i="14"/>
  <c r="M3018" i="14"/>
  <c r="AG3018" i="14" s="1"/>
  <c r="N3018" i="14"/>
  <c r="AH3018" i="14" s="1"/>
  <c r="U3018" i="14"/>
  <c r="V3018" i="14"/>
  <c r="W3018" i="14"/>
  <c r="X3018" i="14"/>
  <c r="I3019" i="14"/>
  <c r="L3019" i="14"/>
  <c r="M3019" i="14"/>
  <c r="AG3019" i="14" s="1"/>
  <c r="N3019" i="14"/>
  <c r="AH3019" i="14" s="1"/>
  <c r="U3019" i="14"/>
  <c r="V3019" i="14"/>
  <c r="W3019" i="14"/>
  <c r="X3019" i="14"/>
  <c r="I3020" i="14"/>
  <c r="L3020" i="14"/>
  <c r="M3020" i="14"/>
  <c r="AG3020" i="14" s="1"/>
  <c r="N3020" i="14"/>
  <c r="AH3020" i="14" s="1"/>
  <c r="U3020" i="14"/>
  <c r="V3020" i="14"/>
  <c r="W3020" i="14"/>
  <c r="X3020" i="14"/>
  <c r="I3021" i="14"/>
  <c r="L3021" i="14"/>
  <c r="M3021" i="14"/>
  <c r="AG3021" i="14" s="1"/>
  <c r="N3021" i="14"/>
  <c r="AH3021" i="14" s="1"/>
  <c r="U3021" i="14"/>
  <c r="V3021" i="14"/>
  <c r="W3021" i="14"/>
  <c r="X3021" i="14"/>
  <c r="I3022" i="14"/>
  <c r="L3022" i="14"/>
  <c r="M3022" i="14"/>
  <c r="AG3022" i="14" s="1"/>
  <c r="N3022" i="14"/>
  <c r="AH3022" i="14" s="1"/>
  <c r="U3022" i="14"/>
  <c r="V3022" i="14"/>
  <c r="W3022" i="14"/>
  <c r="X3022" i="14"/>
  <c r="I3023" i="14"/>
  <c r="L3023" i="14"/>
  <c r="M3023" i="14"/>
  <c r="AG3023" i="14" s="1"/>
  <c r="N3023" i="14"/>
  <c r="AH3023" i="14" s="1"/>
  <c r="U3023" i="14"/>
  <c r="V3023" i="14"/>
  <c r="W3023" i="14"/>
  <c r="X3023" i="14"/>
  <c r="I3024" i="14"/>
  <c r="L3024" i="14"/>
  <c r="M3024" i="14"/>
  <c r="AG3024" i="14" s="1"/>
  <c r="N3024" i="14"/>
  <c r="AH3024" i="14" s="1"/>
  <c r="U3024" i="14"/>
  <c r="V3024" i="14"/>
  <c r="W3024" i="14"/>
  <c r="X3024" i="14"/>
  <c r="I3025" i="14"/>
  <c r="L3025" i="14"/>
  <c r="M3025" i="14"/>
  <c r="AG3025" i="14" s="1"/>
  <c r="N3025" i="14"/>
  <c r="AH3025" i="14" s="1"/>
  <c r="U3025" i="14"/>
  <c r="V3025" i="14"/>
  <c r="W3025" i="14"/>
  <c r="X3025" i="14"/>
  <c r="I3026" i="14"/>
  <c r="L3026" i="14"/>
  <c r="M3026" i="14"/>
  <c r="AG3026" i="14" s="1"/>
  <c r="N3026" i="14"/>
  <c r="AH3026" i="14" s="1"/>
  <c r="U3026" i="14"/>
  <c r="V3026" i="14"/>
  <c r="W3026" i="14"/>
  <c r="X3026" i="14"/>
  <c r="I3027" i="14"/>
  <c r="L3027" i="14"/>
  <c r="M3027" i="14"/>
  <c r="AG3027" i="14" s="1"/>
  <c r="N3027" i="14"/>
  <c r="AH3027" i="14" s="1"/>
  <c r="U3027" i="14"/>
  <c r="V3027" i="14"/>
  <c r="W3027" i="14"/>
  <c r="X3027" i="14"/>
  <c r="I3028" i="14"/>
  <c r="L3028" i="14"/>
  <c r="M3028" i="14"/>
  <c r="AG3028" i="14" s="1"/>
  <c r="N3028" i="14"/>
  <c r="AH3028" i="14" s="1"/>
  <c r="U3028" i="14"/>
  <c r="V3028" i="14"/>
  <c r="W3028" i="14"/>
  <c r="X3028" i="14"/>
  <c r="I3029" i="14"/>
  <c r="L3029" i="14"/>
  <c r="M3029" i="14"/>
  <c r="AG3029" i="14" s="1"/>
  <c r="N3029" i="14"/>
  <c r="AH3029" i="14" s="1"/>
  <c r="U3029" i="14"/>
  <c r="V3029" i="14"/>
  <c r="W3029" i="14"/>
  <c r="X3029" i="14"/>
  <c r="I3030" i="14"/>
  <c r="L3030" i="14"/>
  <c r="M3030" i="14"/>
  <c r="AG3030" i="14" s="1"/>
  <c r="N3030" i="14"/>
  <c r="AH3030" i="14" s="1"/>
  <c r="U3030" i="14"/>
  <c r="V3030" i="14"/>
  <c r="W3030" i="14"/>
  <c r="X3030" i="14"/>
  <c r="I3031" i="14"/>
  <c r="L3031" i="14"/>
  <c r="M3031" i="14"/>
  <c r="AG3031" i="14" s="1"/>
  <c r="N3031" i="14"/>
  <c r="AH3031" i="14" s="1"/>
  <c r="U3031" i="14"/>
  <c r="V3031" i="14"/>
  <c r="W3031" i="14"/>
  <c r="X3031" i="14"/>
  <c r="I3032" i="14"/>
  <c r="L3032" i="14"/>
  <c r="M3032" i="14"/>
  <c r="AG3032" i="14" s="1"/>
  <c r="N3032" i="14"/>
  <c r="AH3032" i="14" s="1"/>
  <c r="U3032" i="14"/>
  <c r="V3032" i="14"/>
  <c r="W3032" i="14"/>
  <c r="X3032" i="14"/>
  <c r="I3033" i="14"/>
  <c r="L3033" i="14"/>
  <c r="M3033" i="14"/>
  <c r="AG3033" i="14" s="1"/>
  <c r="N3033" i="14"/>
  <c r="AH3033" i="14" s="1"/>
  <c r="U3033" i="14"/>
  <c r="V3033" i="14"/>
  <c r="W3033" i="14"/>
  <c r="X3033" i="14"/>
  <c r="I3034" i="14"/>
  <c r="L3034" i="14"/>
  <c r="M3034" i="14"/>
  <c r="AG3034" i="14" s="1"/>
  <c r="N3034" i="14"/>
  <c r="AH3034" i="14" s="1"/>
  <c r="U3034" i="14"/>
  <c r="V3034" i="14"/>
  <c r="W3034" i="14"/>
  <c r="X3034" i="14"/>
  <c r="I3035" i="14"/>
  <c r="L3035" i="14"/>
  <c r="M3035" i="14"/>
  <c r="AG3035" i="14" s="1"/>
  <c r="N3035" i="14"/>
  <c r="AH3035" i="14" s="1"/>
  <c r="U3035" i="14"/>
  <c r="V3035" i="14"/>
  <c r="W3035" i="14"/>
  <c r="X3035" i="14"/>
  <c r="I3036" i="14"/>
  <c r="L3036" i="14"/>
  <c r="M3036" i="14"/>
  <c r="AG3036" i="14" s="1"/>
  <c r="N3036" i="14"/>
  <c r="AH3036" i="14" s="1"/>
  <c r="U3036" i="14"/>
  <c r="V3036" i="14"/>
  <c r="W3036" i="14"/>
  <c r="X3036" i="14"/>
  <c r="I3037" i="14"/>
  <c r="L3037" i="14"/>
  <c r="M3037" i="14"/>
  <c r="AG3037" i="14" s="1"/>
  <c r="N3037" i="14"/>
  <c r="AH3037" i="14" s="1"/>
  <c r="U3037" i="14"/>
  <c r="V3037" i="14"/>
  <c r="W3037" i="14"/>
  <c r="X3037" i="14"/>
  <c r="I3038" i="14"/>
  <c r="L3038" i="14"/>
  <c r="M3038" i="14"/>
  <c r="AG3038" i="14" s="1"/>
  <c r="N3038" i="14"/>
  <c r="AH3038" i="14" s="1"/>
  <c r="U3038" i="14"/>
  <c r="V3038" i="14"/>
  <c r="W3038" i="14"/>
  <c r="X3038" i="14"/>
  <c r="I3039" i="14"/>
  <c r="L3039" i="14"/>
  <c r="M3039" i="14"/>
  <c r="AG3039" i="14" s="1"/>
  <c r="N3039" i="14"/>
  <c r="AH3039" i="14" s="1"/>
  <c r="U3039" i="14"/>
  <c r="V3039" i="14"/>
  <c r="W3039" i="14"/>
  <c r="X3039" i="14"/>
  <c r="I3040" i="14"/>
  <c r="L3040" i="14"/>
  <c r="M3040" i="14"/>
  <c r="AG3040" i="14" s="1"/>
  <c r="N3040" i="14"/>
  <c r="AH3040" i="14" s="1"/>
  <c r="U3040" i="14"/>
  <c r="V3040" i="14"/>
  <c r="W3040" i="14"/>
  <c r="X3040" i="14"/>
  <c r="I3041" i="14"/>
  <c r="L3041" i="14"/>
  <c r="M3041" i="14"/>
  <c r="AG3041" i="14" s="1"/>
  <c r="N3041" i="14"/>
  <c r="AH3041" i="14" s="1"/>
  <c r="U3041" i="14"/>
  <c r="V3041" i="14"/>
  <c r="W3041" i="14"/>
  <c r="X3041" i="14"/>
  <c r="I3042" i="14"/>
  <c r="L3042" i="14"/>
  <c r="M3042" i="14"/>
  <c r="AG3042" i="14" s="1"/>
  <c r="N3042" i="14"/>
  <c r="AH3042" i="14" s="1"/>
  <c r="U3042" i="14"/>
  <c r="V3042" i="14"/>
  <c r="W3042" i="14"/>
  <c r="X3042" i="14"/>
  <c r="I3043" i="14"/>
  <c r="L3043" i="14"/>
  <c r="M3043" i="14"/>
  <c r="AG3043" i="14" s="1"/>
  <c r="N3043" i="14"/>
  <c r="AH3043" i="14" s="1"/>
  <c r="U3043" i="14"/>
  <c r="V3043" i="14"/>
  <c r="W3043" i="14"/>
  <c r="X3043" i="14"/>
  <c r="I3044" i="14"/>
  <c r="L3044" i="14"/>
  <c r="M3044" i="14"/>
  <c r="AG3044" i="14" s="1"/>
  <c r="N3044" i="14"/>
  <c r="AH3044" i="14" s="1"/>
  <c r="U3044" i="14"/>
  <c r="V3044" i="14"/>
  <c r="W3044" i="14"/>
  <c r="X3044" i="14"/>
  <c r="I3045" i="14"/>
  <c r="L3045" i="14"/>
  <c r="M3045" i="14"/>
  <c r="AG3045" i="14" s="1"/>
  <c r="N3045" i="14"/>
  <c r="AH3045" i="14" s="1"/>
  <c r="U3045" i="14"/>
  <c r="V3045" i="14"/>
  <c r="W3045" i="14"/>
  <c r="X3045" i="14"/>
  <c r="I3046" i="14"/>
  <c r="L3046" i="14"/>
  <c r="M3046" i="14"/>
  <c r="AG3046" i="14" s="1"/>
  <c r="N3046" i="14"/>
  <c r="AH3046" i="14" s="1"/>
  <c r="U3046" i="14"/>
  <c r="V3046" i="14"/>
  <c r="W3046" i="14"/>
  <c r="X3046" i="14"/>
  <c r="I3047" i="14"/>
  <c r="L3047" i="14"/>
  <c r="M3047" i="14"/>
  <c r="AG3047" i="14" s="1"/>
  <c r="N3047" i="14"/>
  <c r="AH3047" i="14" s="1"/>
  <c r="U3047" i="14"/>
  <c r="V3047" i="14"/>
  <c r="W3047" i="14"/>
  <c r="X3047" i="14"/>
  <c r="I3048" i="14"/>
  <c r="L3048" i="14"/>
  <c r="M3048" i="14"/>
  <c r="AG3048" i="14" s="1"/>
  <c r="N3048" i="14"/>
  <c r="AH3048" i="14" s="1"/>
  <c r="U3048" i="14"/>
  <c r="V3048" i="14"/>
  <c r="W3048" i="14"/>
  <c r="X3048" i="14"/>
  <c r="I3049" i="14"/>
  <c r="L3049" i="14"/>
  <c r="M3049" i="14"/>
  <c r="AG3049" i="14" s="1"/>
  <c r="N3049" i="14"/>
  <c r="AH3049" i="14" s="1"/>
  <c r="U3049" i="14"/>
  <c r="V3049" i="14"/>
  <c r="W3049" i="14"/>
  <c r="X3049" i="14"/>
  <c r="I3050" i="14"/>
  <c r="L3050" i="14"/>
  <c r="M3050" i="14"/>
  <c r="AG3050" i="14" s="1"/>
  <c r="N3050" i="14"/>
  <c r="AH3050" i="14" s="1"/>
  <c r="U3050" i="14"/>
  <c r="V3050" i="14"/>
  <c r="W3050" i="14"/>
  <c r="X3050" i="14"/>
  <c r="I3051" i="14"/>
  <c r="L3051" i="14"/>
  <c r="M3051" i="14"/>
  <c r="AG3051" i="14" s="1"/>
  <c r="N3051" i="14"/>
  <c r="AH3051" i="14" s="1"/>
  <c r="U3051" i="14"/>
  <c r="V3051" i="14"/>
  <c r="W3051" i="14"/>
  <c r="X3051" i="14"/>
  <c r="I3052" i="14"/>
  <c r="L3052" i="14"/>
  <c r="M3052" i="14"/>
  <c r="AG3052" i="14" s="1"/>
  <c r="N3052" i="14"/>
  <c r="AH3052" i="14" s="1"/>
  <c r="U3052" i="14"/>
  <c r="V3052" i="14"/>
  <c r="W3052" i="14"/>
  <c r="X3052" i="14"/>
  <c r="I3053" i="14"/>
  <c r="L3053" i="14"/>
  <c r="M3053" i="14"/>
  <c r="AG3053" i="14" s="1"/>
  <c r="N3053" i="14"/>
  <c r="AH3053" i="14" s="1"/>
  <c r="U3053" i="14"/>
  <c r="V3053" i="14"/>
  <c r="W3053" i="14"/>
  <c r="X3053" i="14"/>
  <c r="I3054" i="14"/>
  <c r="L3054" i="14"/>
  <c r="M3054" i="14"/>
  <c r="AG3054" i="14" s="1"/>
  <c r="N3054" i="14"/>
  <c r="AH3054" i="14" s="1"/>
  <c r="U3054" i="14"/>
  <c r="V3054" i="14"/>
  <c r="W3054" i="14"/>
  <c r="X3054" i="14"/>
  <c r="I3055" i="14"/>
  <c r="L3055" i="14"/>
  <c r="M3055" i="14"/>
  <c r="AG3055" i="14" s="1"/>
  <c r="N3055" i="14"/>
  <c r="AH3055" i="14" s="1"/>
  <c r="U3055" i="14"/>
  <c r="V3055" i="14"/>
  <c r="W3055" i="14"/>
  <c r="X3055" i="14"/>
  <c r="I3056" i="14"/>
  <c r="L3056" i="14"/>
  <c r="M3056" i="14"/>
  <c r="AG3056" i="14" s="1"/>
  <c r="N3056" i="14"/>
  <c r="AH3056" i="14" s="1"/>
  <c r="U3056" i="14"/>
  <c r="V3056" i="14"/>
  <c r="W3056" i="14"/>
  <c r="X3056" i="14"/>
  <c r="I3057" i="14"/>
  <c r="L3057" i="14"/>
  <c r="M3057" i="14"/>
  <c r="AG3057" i="14" s="1"/>
  <c r="N3057" i="14"/>
  <c r="AH3057" i="14" s="1"/>
  <c r="U3057" i="14"/>
  <c r="V3057" i="14"/>
  <c r="W3057" i="14"/>
  <c r="X3057" i="14"/>
  <c r="I3058" i="14"/>
  <c r="L3058" i="14"/>
  <c r="M3058" i="14"/>
  <c r="AG3058" i="14" s="1"/>
  <c r="N3058" i="14"/>
  <c r="AH3058" i="14" s="1"/>
  <c r="U3058" i="14"/>
  <c r="V3058" i="14"/>
  <c r="W3058" i="14"/>
  <c r="X3058" i="14"/>
  <c r="I3059" i="14"/>
  <c r="L3059" i="14"/>
  <c r="M3059" i="14"/>
  <c r="AG3059" i="14" s="1"/>
  <c r="N3059" i="14"/>
  <c r="AH3059" i="14" s="1"/>
  <c r="U3059" i="14"/>
  <c r="V3059" i="14"/>
  <c r="W3059" i="14"/>
  <c r="X3059" i="14"/>
  <c r="I3060" i="14"/>
  <c r="L3060" i="14"/>
  <c r="M3060" i="14"/>
  <c r="AG3060" i="14" s="1"/>
  <c r="N3060" i="14"/>
  <c r="AH3060" i="14" s="1"/>
  <c r="U3060" i="14"/>
  <c r="V3060" i="14"/>
  <c r="W3060" i="14"/>
  <c r="X3060" i="14"/>
  <c r="I3061" i="14"/>
  <c r="L3061" i="14"/>
  <c r="M3061" i="14"/>
  <c r="AG3061" i="14" s="1"/>
  <c r="N3061" i="14"/>
  <c r="AH3061" i="14" s="1"/>
  <c r="U3061" i="14"/>
  <c r="V3061" i="14"/>
  <c r="W3061" i="14"/>
  <c r="X3061" i="14"/>
  <c r="I3062" i="14"/>
  <c r="L3062" i="14"/>
  <c r="M3062" i="14"/>
  <c r="AG3062" i="14" s="1"/>
  <c r="N3062" i="14"/>
  <c r="AH3062" i="14" s="1"/>
  <c r="U3062" i="14"/>
  <c r="V3062" i="14"/>
  <c r="W3062" i="14"/>
  <c r="X3062" i="14"/>
  <c r="I3063" i="14"/>
  <c r="L3063" i="14"/>
  <c r="M3063" i="14"/>
  <c r="AG3063" i="14" s="1"/>
  <c r="N3063" i="14"/>
  <c r="AH3063" i="14" s="1"/>
  <c r="U3063" i="14"/>
  <c r="V3063" i="14"/>
  <c r="W3063" i="14"/>
  <c r="X3063" i="14"/>
  <c r="I3064" i="14"/>
  <c r="L3064" i="14"/>
  <c r="M3064" i="14"/>
  <c r="AG3064" i="14" s="1"/>
  <c r="N3064" i="14"/>
  <c r="AH3064" i="14" s="1"/>
  <c r="U3064" i="14"/>
  <c r="V3064" i="14"/>
  <c r="W3064" i="14"/>
  <c r="X3064" i="14"/>
  <c r="I3065" i="14"/>
  <c r="L3065" i="14"/>
  <c r="M3065" i="14"/>
  <c r="AG3065" i="14" s="1"/>
  <c r="N3065" i="14"/>
  <c r="AH3065" i="14" s="1"/>
  <c r="U3065" i="14"/>
  <c r="V3065" i="14"/>
  <c r="W3065" i="14"/>
  <c r="X3065" i="14"/>
  <c r="I3066" i="14"/>
  <c r="L3066" i="14"/>
  <c r="M3066" i="14"/>
  <c r="AG3066" i="14" s="1"/>
  <c r="N3066" i="14"/>
  <c r="AH3066" i="14" s="1"/>
  <c r="U3066" i="14"/>
  <c r="V3066" i="14"/>
  <c r="W3066" i="14"/>
  <c r="X3066" i="14"/>
  <c r="I3067" i="14"/>
  <c r="L3067" i="14"/>
  <c r="M3067" i="14"/>
  <c r="AG3067" i="14" s="1"/>
  <c r="N3067" i="14"/>
  <c r="AH3067" i="14" s="1"/>
  <c r="U3067" i="14"/>
  <c r="V3067" i="14"/>
  <c r="W3067" i="14"/>
  <c r="X3067" i="14"/>
  <c r="I3068" i="14"/>
  <c r="L3068" i="14"/>
  <c r="M3068" i="14"/>
  <c r="AG3068" i="14" s="1"/>
  <c r="N3068" i="14"/>
  <c r="AH3068" i="14" s="1"/>
  <c r="U3068" i="14"/>
  <c r="V3068" i="14"/>
  <c r="W3068" i="14"/>
  <c r="X3068" i="14"/>
  <c r="I3069" i="14"/>
  <c r="L3069" i="14"/>
  <c r="M3069" i="14"/>
  <c r="AG3069" i="14" s="1"/>
  <c r="N3069" i="14"/>
  <c r="AH3069" i="14" s="1"/>
  <c r="U3069" i="14"/>
  <c r="V3069" i="14"/>
  <c r="W3069" i="14"/>
  <c r="X3069" i="14"/>
  <c r="I3070" i="14"/>
  <c r="L3070" i="14"/>
  <c r="M3070" i="14"/>
  <c r="AG3070" i="14" s="1"/>
  <c r="N3070" i="14"/>
  <c r="AH3070" i="14" s="1"/>
  <c r="U3070" i="14"/>
  <c r="V3070" i="14"/>
  <c r="W3070" i="14"/>
  <c r="X3070" i="14"/>
  <c r="I3071" i="14"/>
  <c r="L3071" i="14"/>
  <c r="M3071" i="14"/>
  <c r="AG3071" i="14" s="1"/>
  <c r="N3071" i="14"/>
  <c r="AH3071" i="14" s="1"/>
  <c r="U3071" i="14"/>
  <c r="V3071" i="14"/>
  <c r="W3071" i="14"/>
  <c r="X3071" i="14"/>
  <c r="I3072" i="14"/>
  <c r="L3072" i="14"/>
  <c r="M3072" i="14"/>
  <c r="AG3072" i="14" s="1"/>
  <c r="N3072" i="14"/>
  <c r="AH3072" i="14" s="1"/>
  <c r="U3072" i="14"/>
  <c r="V3072" i="14"/>
  <c r="W3072" i="14"/>
  <c r="X3072" i="14"/>
  <c r="I3073" i="14"/>
  <c r="L3073" i="14"/>
  <c r="M3073" i="14"/>
  <c r="AG3073" i="14" s="1"/>
  <c r="N3073" i="14"/>
  <c r="AH3073" i="14" s="1"/>
  <c r="U3073" i="14"/>
  <c r="V3073" i="14"/>
  <c r="W3073" i="14"/>
  <c r="X3073" i="14"/>
  <c r="I3074" i="14"/>
  <c r="L3074" i="14"/>
  <c r="M3074" i="14"/>
  <c r="AG3074" i="14" s="1"/>
  <c r="N3074" i="14"/>
  <c r="AH3074" i="14" s="1"/>
  <c r="U3074" i="14"/>
  <c r="V3074" i="14"/>
  <c r="W3074" i="14"/>
  <c r="X3074" i="14"/>
  <c r="I3075" i="14"/>
  <c r="L3075" i="14"/>
  <c r="M3075" i="14"/>
  <c r="AG3075" i="14" s="1"/>
  <c r="N3075" i="14"/>
  <c r="AH3075" i="14" s="1"/>
  <c r="U3075" i="14"/>
  <c r="V3075" i="14"/>
  <c r="W3075" i="14"/>
  <c r="X3075" i="14"/>
  <c r="I3076" i="14"/>
  <c r="L3076" i="14"/>
  <c r="M3076" i="14"/>
  <c r="AG3076" i="14" s="1"/>
  <c r="N3076" i="14"/>
  <c r="AH3076" i="14" s="1"/>
  <c r="U3076" i="14"/>
  <c r="V3076" i="14"/>
  <c r="W3076" i="14"/>
  <c r="X3076" i="14"/>
  <c r="I3077" i="14"/>
  <c r="L3077" i="14"/>
  <c r="M3077" i="14"/>
  <c r="AG3077" i="14" s="1"/>
  <c r="N3077" i="14"/>
  <c r="AH3077" i="14" s="1"/>
  <c r="U3077" i="14"/>
  <c r="V3077" i="14"/>
  <c r="W3077" i="14"/>
  <c r="X3077" i="14"/>
  <c r="I3078" i="14"/>
  <c r="L3078" i="14"/>
  <c r="M3078" i="14"/>
  <c r="AG3078" i="14" s="1"/>
  <c r="N3078" i="14"/>
  <c r="AH3078" i="14" s="1"/>
  <c r="U3078" i="14"/>
  <c r="V3078" i="14"/>
  <c r="W3078" i="14"/>
  <c r="X3078" i="14"/>
  <c r="I3079" i="14"/>
  <c r="L3079" i="14"/>
  <c r="M3079" i="14"/>
  <c r="AG3079" i="14" s="1"/>
  <c r="N3079" i="14"/>
  <c r="AH3079" i="14" s="1"/>
  <c r="U3079" i="14"/>
  <c r="V3079" i="14"/>
  <c r="W3079" i="14"/>
  <c r="X3079" i="14"/>
  <c r="I3080" i="14"/>
  <c r="L3080" i="14"/>
  <c r="M3080" i="14"/>
  <c r="AG3080" i="14" s="1"/>
  <c r="N3080" i="14"/>
  <c r="AH3080" i="14" s="1"/>
  <c r="U3080" i="14"/>
  <c r="V3080" i="14"/>
  <c r="W3080" i="14"/>
  <c r="X3080" i="14"/>
  <c r="I3081" i="14"/>
  <c r="L3081" i="14"/>
  <c r="M3081" i="14"/>
  <c r="AG3081" i="14" s="1"/>
  <c r="N3081" i="14"/>
  <c r="AH3081" i="14" s="1"/>
  <c r="U3081" i="14"/>
  <c r="V3081" i="14"/>
  <c r="W3081" i="14"/>
  <c r="X3081" i="14"/>
  <c r="I3082" i="14"/>
  <c r="L3082" i="14"/>
  <c r="M3082" i="14"/>
  <c r="AG3082" i="14" s="1"/>
  <c r="N3082" i="14"/>
  <c r="AH3082" i="14" s="1"/>
  <c r="U3082" i="14"/>
  <c r="V3082" i="14"/>
  <c r="W3082" i="14"/>
  <c r="X3082" i="14"/>
  <c r="I3083" i="14"/>
  <c r="L3083" i="14"/>
  <c r="M3083" i="14"/>
  <c r="AG3083" i="14" s="1"/>
  <c r="N3083" i="14"/>
  <c r="AH3083" i="14" s="1"/>
  <c r="U3083" i="14"/>
  <c r="V3083" i="14"/>
  <c r="W3083" i="14"/>
  <c r="X3083" i="14"/>
  <c r="I3084" i="14"/>
  <c r="L3084" i="14"/>
  <c r="M3084" i="14"/>
  <c r="AG3084" i="14" s="1"/>
  <c r="N3084" i="14"/>
  <c r="AH3084" i="14" s="1"/>
  <c r="U3084" i="14"/>
  <c r="V3084" i="14"/>
  <c r="W3084" i="14"/>
  <c r="X3084" i="14"/>
  <c r="I3085" i="14"/>
  <c r="L3085" i="14"/>
  <c r="M3085" i="14"/>
  <c r="AG3085" i="14" s="1"/>
  <c r="N3085" i="14"/>
  <c r="AH3085" i="14" s="1"/>
  <c r="U3085" i="14"/>
  <c r="V3085" i="14"/>
  <c r="W3085" i="14"/>
  <c r="X3085" i="14"/>
  <c r="I3086" i="14"/>
  <c r="L3086" i="14"/>
  <c r="M3086" i="14"/>
  <c r="AG3086" i="14" s="1"/>
  <c r="N3086" i="14"/>
  <c r="AH3086" i="14" s="1"/>
  <c r="U3086" i="14"/>
  <c r="V3086" i="14"/>
  <c r="W3086" i="14"/>
  <c r="X3086" i="14"/>
  <c r="I3087" i="14"/>
  <c r="L3087" i="14"/>
  <c r="M3087" i="14"/>
  <c r="AG3087" i="14" s="1"/>
  <c r="N3087" i="14"/>
  <c r="AH3087" i="14" s="1"/>
  <c r="U3087" i="14"/>
  <c r="V3087" i="14"/>
  <c r="W3087" i="14"/>
  <c r="X3087" i="14"/>
  <c r="I3088" i="14"/>
  <c r="L3088" i="14"/>
  <c r="M3088" i="14"/>
  <c r="AG3088" i="14" s="1"/>
  <c r="N3088" i="14"/>
  <c r="AH3088" i="14" s="1"/>
  <c r="U3088" i="14"/>
  <c r="V3088" i="14"/>
  <c r="W3088" i="14"/>
  <c r="X3088" i="14"/>
  <c r="I3089" i="14"/>
  <c r="L3089" i="14"/>
  <c r="M3089" i="14"/>
  <c r="AG3089" i="14" s="1"/>
  <c r="N3089" i="14"/>
  <c r="AH3089" i="14" s="1"/>
  <c r="U3089" i="14"/>
  <c r="V3089" i="14"/>
  <c r="W3089" i="14"/>
  <c r="X3089" i="14"/>
  <c r="I3090" i="14"/>
  <c r="L3090" i="14"/>
  <c r="M3090" i="14"/>
  <c r="AG3090" i="14" s="1"/>
  <c r="N3090" i="14"/>
  <c r="AH3090" i="14" s="1"/>
  <c r="U3090" i="14"/>
  <c r="V3090" i="14"/>
  <c r="W3090" i="14"/>
  <c r="X3090" i="14"/>
  <c r="I3091" i="14"/>
  <c r="L3091" i="14"/>
  <c r="M3091" i="14"/>
  <c r="AG3091" i="14" s="1"/>
  <c r="N3091" i="14"/>
  <c r="AH3091" i="14" s="1"/>
  <c r="U3091" i="14"/>
  <c r="V3091" i="14"/>
  <c r="W3091" i="14"/>
  <c r="X3091" i="14"/>
  <c r="I3092" i="14"/>
  <c r="L3092" i="14"/>
  <c r="M3092" i="14"/>
  <c r="AG3092" i="14" s="1"/>
  <c r="N3092" i="14"/>
  <c r="AH3092" i="14" s="1"/>
  <c r="U3092" i="14"/>
  <c r="V3092" i="14"/>
  <c r="W3092" i="14"/>
  <c r="X3092" i="14"/>
  <c r="I3093" i="14"/>
  <c r="L3093" i="14"/>
  <c r="M3093" i="14"/>
  <c r="AG3093" i="14" s="1"/>
  <c r="N3093" i="14"/>
  <c r="AH3093" i="14" s="1"/>
  <c r="U3093" i="14"/>
  <c r="V3093" i="14"/>
  <c r="W3093" i="14"/>
  <c r="X3093" i="14"/>
  <c r="I3094" i="14"/>
  <c r="L3094" i="14"/>
  <c r="M3094" i="14"/>
  <c r="AG3094" i="14" s="1"/>
  <c r="N3094" i="14"/>
  <c r="AH3094" i="14" s="1"/>
  <c r="U3094" i="14"/>
  <c r="V3094" i="14"/>
  <c r="W3094" i="14"/>
  <c r="X3094" i="14"/>
  <c r="I3095" i="14"/>
  <c r="L3095" i="14"/>
  <c r="M3095" i="14"/>
  <c r="AG3095" i="14" s="1"/>
  <c r="N3095" i="14"/>
  <c r="AH3095" i="14" s="1"/>
  <c r="U3095" i="14"/>
  <c r="V3095" i="14"/>
  <c r="W3095" i="14"/>
  <c r="X3095" i="14"/>
  <c r="I3096" i="14"/>
  <c r="L3096" i="14"/>
  <c r="M3096" i="14"/>
  <c r="AG3096" i="14" s="1"/>
  <c r="N3096" i="14"/>
  <c r="AH3096" i="14" s="1"/>
  <c r="U3096" i="14"/>
  <c r="V3096" i="14"/>
  <c r="W3096" i="14"/>
  <c r="X3096" i="14"/>
  <c r="I3097" i="14"/>
  <c r="L3097" i="14"/>
  <c r="M3097" i="14"/>
  <c r="AG3097" i="14" s="1"/>
  <c r="N3097" i="14"/>
  <c r="AH3097" i="14" s="1"/>
  <c r="U3097" i="14"/>
  <c r="V3097" i="14"/>
  <c r="W3097" i="14"/>
  <c r="X3097" i="14"/>
  <c r="I3098" i="14"/>
  <c r="L3098" i="14"/>
  <c r="M3098" i="14"/>
  <c r="AG3098" i="14" s="1"/>
  <c r="N3098" i="14"/>
  <c r="AH3098" i="14" s="1"/>
  <c r="U3098" i="14"/>
  <c r="V3098" i="14"/>
  <c r="W3098" i="14"/>
  <c r="X3098" i="14"/>
  <c r="I3099" i="14"/>
  <c r="L3099" i="14"/>
  <c r="M3099" i="14"/>
  <c r="AG3099" i="14" s="1"/>
  <c r="N3099" i="14"/>
  <c r="AH3099" i="14" s="1"/>
  <c r="U3099" i="14"/>
  <c r="V3099" i="14"/>
  <c r="W3099" i="14"/>
  <c r="X3099" i="14"/>
  <c r="I3100" i="14"/>
  <c r="L3100" i="14"/>
  <c r="M3100" i="14"/>
  <c r="AG3100" i="14" s="1"/>
  <c r="N3100" i="14"/>
  <c r="AH3100" i="14" s="1"/>
  <c r="U3100" i="14"/>
  <c r="V3100" i="14"/>
  <c r="W3100" i="14"/>
  <c r="X3100" i="14"/>
  <c r="I3101" i="14"/>
  <c r="L3101" i="14"/>
  <c r="M3101" i="14"/>
  <c r="AG3101" i="14" s="1"/>
  <c r="N3101" i="14"/>
  <c r="AH3101" i="14" s="1"/>
  <c r="U3101" i="14"/>
  <c r="V3101" i="14"/>
  <c r="W3101" i="14"/>
  <c r="X3101" i="14"/>
  <c r="I3102" i="14"/>
  <c r="L3102" i="14"/>
  <c r="M3102" i="14"/>
  <c r="AG3102" i="14" s="1"/>
  <c r="N3102" i="14"/>
  <c r="AH3102" i="14" s="1"/>
  <c r="U3102" i="14"/>
  <c r="V3102" i="14"/>
  <c r="W3102" i="14"/>
  <c r="X3102" i="14"/>
  <c r="I3103" i="14"/>
  <c r="L3103" i="14"/>
  <c r="M3103" i="14"/>
  <c r="AG3103" i="14" s="1"/>
  <c r="N3103" i="14"/>
  <c r="AH3103" i="14" s="1"/>
  <c r="U3103" i="14"/>
  <c r="V3103" i="14"/>
  <c r="W3103" i="14"/>
  <c r="X3103" i="14"/>
  <c r="I3104" i="14"/>
  <c r="L3104" i="14"/>
  <c r="M3104" i="14"/>
  <c r="AG3104" i="14" s="1"/>
  <c r="N3104" i="14"/>
  <c r="AH3104" i="14" s="1"/>
  <c r="U3104" i="14"/>
  <c r="V3104" i="14"/>
  <c r="W3104" i="14"/>
  <c r="X3104" i="14"/>
  <c r="I3105" i="14"/>
  <c r="L3105" i="14"/>
  <c r="M3105" i="14"/>
  <c r="AG3105" i="14" s="1"/>
  <c r="N3105" i="14"/>
  <c r="AH3105" i="14" s="1"/>
  <c r="U3105" i="14"/>
  <c r="V3105" i="14"/>
  <c r="W3105" i="14"/>
  <c r="X3105" i="14"/>
  <c r="I3106" i="14"/>
  <c r="L3106" i="14"/>
  <c r="M3106" i="14"/>
  <c r="AG3106" i="14" s="1"/>
  <c r="N3106" i="14"/>
  <c r="AH3106" i="14" s="1"/>
  <c r="U3106" i="14"/>
  <c r="V3106" i="14"/>
  <c r="W3106" i="14"/>
  <c r="X3106" i="14"/>
  <c r="I3107" i="14"/>
  <c r="L3107" i="14"/>
  <c r="M3107" i="14"/>
  <c r="AG3107" i="14" s="1"/>
  <c r="N3107" i="14"/>
  <c r="AH3107" i="14" s="1"/>
  <c r="U3107" i="14"/>
  <c r="V3107" i="14"/>
  <c r="W3107" i="14"/>
  <c r="X3107" i="14"/>
  <c r="I3108" i="14"/>
  <c r="L3108" i="14"/>
  <c r="M3108" i="14"/>
  <c r="AG3108" i="14" s="1"/>
  <c r="N3108" i="14"/>
  <c r="AH3108" i="14" s="1"/>
  <c r="U3108" i="14"/>
  <c r="V3108" i="14"/>
  <c r="W3108" i="14"/>
  <c r="X3108" i="14"/>
  <c r="I3109" i="14"/>
  <c r="L3109" i="14"/>
  <c r="M3109" i="14"/>
  <c r="AG3109" i="14" s="1"/>
  <c r="N3109" i="14"/>
  <c r="AH3109" i="14" s="1"/>
  <c r="U3109" i="14"/>
  <c r="V3109" i="14"/>
  <c r="W3109" i="14"/>
  <c r="X3109" i="14"/>
  <c r="I3110" i="14"/>
  <c r="L3110" i="14"/>
  <c r="M3110" i="14"/>
  <c r="AG3110" i="14" s="1"/>
  <c r="N3110" i="14"/>
  <c r="AH3110" i="14" s="1"/>
  <c r="U3110" i="14"/>
  <c r="V3110" i="14"/>
  <c r="W3110" i="14"/>
  <c r="X3110" i="14"/>
  <c r="I3111" i="14"/>
  <c r="L3111" i="14"/>
  <c r="M3111" i="14"/>
  <c r="AG3111" i="14" s="1"/>
  <c r="N3111" i="14"/>
  <c r="AH3111" i="14" s="1"/>
  <c r="U3111" i="14"/>
  <c r="V3111" i="14"/>
  <c r="W3111" i="14"/>
  <c r="X3111" i="14"/>
  <c r="I3112" i="14"/>
  <c r="L3112" i="14"/>
  <c r="M3112" i="14"/>
  <c r="AG3112" i="14" s="1"/>
  <c r="N3112" i="14"/>
  <c r="AH3112" i="14" s="1"/>
  <c r="U3112" i="14"/>
  <c r="V3112" i="14"/>
  <c r="W3112" i="14"/>
  <c r="X3112" i="14"/>
  <c r="I3113" i="14"/>
  <c r="L3113" i="14"/>
  <c r="M3113" i="14"/>
  <c r="AG3113" i="14" s="1"/>
  <c r="N3113" i="14"/>
  <c r="AH3113" i="14" s="1"/>
  <c r="U3113" i="14"/>
  <c r="V3113" i="14"/>
  <c r="W3113" i="14"/>
  <c r="X3113" i="14"/>
  <c r="I3114" i="14"/>
  <c r="L3114" i="14"/>
  <c r="M3114" i="14"/>
  <c r="AG3114" i="14" s="1"/>
  <c r="N3114" i="14"/>
  <c r="AH3114" i="14" s="1"/>
  <c r="U3114" i="14"/>
  <c r="V3114" i="14"/>
  <c r="W3114" i="14"/>
  <c r="X3114" i="14"/>
  <c r="I3115" i="14"/>
  <c r="L3115" i="14"/>
  <c r="M3115" i="14"/>
  <c r="AG3115" i="14" s="1"/>
  <c r="N3115" i="14"/>
  <c r="AH3115" i="14" s="1"/>
  <c r="U3115" i="14"/>
  <c r="V3115" i="14"/>
  <c r="W3115" i="14"/>
  <c r="X3115" i="14"/>
  <c r="I3116" i="14"/>
  <c r="L3116" i="14"/>
  <c r="M3116" i="14"/>
  <c r="AG3116" i="14" s="1"/>
  <c r="N3116" i="14"/>
  <c r="AH3116" i="14" s="1"/>
  <c r="U3116" i="14"/>
  <c r="V3116" i="14"/>
  <c r="W3116" i="14"/>
  <c r="X3116" i="14"/>
  <c r="I3117" i="14"/>
  <c r="L3117" i="14"/>
  <c r="M3117" i="14"/>
  <c r="AG3117" i="14" s="1"/>
  <c r="N3117" i="14"/>
  <c r="AH3117" i="14" s="1"/>
  <c r="U3117" i="14"/>
  <c r="V3117" i="14"/>
  <c r="W3117" i="14"/>
  <c r="X3117" i="14"/>
  <c r="I3118" i="14"/>
  <c r="L3118" i="14"/>
  <c r="M3118" i="14"/>
  <c r="AG3118" i="14" s="1"/>
  <c r="N3118" i="14"/>
  <c r="AH3118" i="14" s="1"/>
  <c r="U3118" i="14"/>
  <c r="V3118" i="14"/>
  <c r="W3118" i="14"/>
  <c r="X3118" i="14"/>
  <c r="I3119" i="14"/>
  <c r="L3119" i="14"/>
  <c r="M3119" i="14"/>
  <c r="AG3119" i="14" s="1"/>
  <c r="N3119" i="14"/>
  <c r="AH3119" i="14" s="1"/>
  <c r="U3119" i="14"/>
  <c r="V3119" i="14"/>
  <c r="W3119" i="14"/>
  <c r="X3119" i="14"/>
  <c r="I3120" i="14"/>
  <c r="L3120" i="14"/>
  <c r="M3120" i="14"/>
  <c r="AG3120" i="14" s="1"/>
  <c r="N3120" i="14"/>
  <c r="AH3120" i="14" s="1"/>
  <c r="U3120" i="14"/>
  <c r="V3120" i="14"/>
  <c r="W3120" i="14"/>
  <c r="X3120" i="14"/>
  <c r="I3121" i="14"/>
  <c r="L3121" i="14"/>
  <c r="M3121" i="14"/>
  <c r="AG3121" i="14" s="1"/>
  <c r="N3121" i="14"/>
  <c r="AH3121" i="14" s="1"/>
  <c r="U3121" i="14"/>
  <c r="V3121" i="14"/>
  <c r="W3121" i="14"/>
  <c r="X3121" i="14"/>
  <c r="I3122" i="14"/>
  <c r="L3122" i="14"/>
  <c r="M3122" i="14"/>
  <c r="AG3122" i="14" s="1"/>
  <c r="N3122" i="14"/>
  <c r="AH3122" i="14" s="1"/>
  <c r="U3122" i="14"/>
  <c r="V3122" i="14"/>
  <c r="W3122" i="14"/>
  <c r="X3122" i="14"/>
  <c r="I3123" i="14"/>
  <c r="L3123" i="14"/>
  <c r="M3123" i="14"/>
  <c r="AG3123" i="14" s="1"/>
  <c r="N3123" i="14"/>
  <c r="AH3123" i="14" s="1"/>
  <c r="U3123" i="14"/>
  <c r="V3123" i="14"/>
  <c r="W3123" i="14"/>
  <c r="X3123" i="14"/>
  <c r="I3124" i="14"/>
  <c r="L3124" i="14"/>
  <c r="M3124" i="14"/>
  <c r="AG3124" i="14" s="1"/>
  <c r="N3124" i="14"/>
  <c r="AH3124" i="14" s="1"/>
  <c r="U3124" i="14"/>
  <c r="V3124" i="14"/>
  <c r="W3124" i="14"/>
  <c r="X3124" i="14"/>
  <c r="I3125" i="14"/>
  <c r="L3125" i="14"/>
  <c r="M3125" i="14"/>
  <c r="AG3125" i="14" s="1"/>
  <c r="N3125" i="14"/>
  <c r="AH3125" i="14" s="1"/>
  <c r="U3125" i="14"/>
  <c r="V3125" i="14"/>
  <c r="W3125" i="14"/>
  <c r="X3125" i="14"/>
  <c r="I3126" i="14"/>
  <c r="L3126" i="14"/>
  <c r="M3126" i="14"/>
  <c r="AG3126" i="14" s="1"/>
  <c r="N3126" i="14"/>
  <c r="AH3126" i="14" s="1"/>
  <c r="U3126" i="14"/>
  <c r="V3126" i="14"/>
  <c r="W3126" i="14"/>
  <c r="X3126" i="14"/>
  <c r="I3127" i="14"/>
  <c r="L3127" i="14"/>
  <c r="M3127" i="14"/>
  <c r="AG3127" i="14" s="1"/>
  <c r="N3127" i="14"/>
  <c r="AH3127" i="14" s="1"/>
  <c r="U3127" i="14"/>
  <c r="V3127" i="14"/>
  <c r="W3127" i="14"/>
  <c r="X3127" i="14"/>
  <c r="I3128" i="14"/>
  <c r="L3128" i="14"/>
  <c r="M3128" i="14"/>
  <c r="AG3128" i="14" s="1"/>
  <c r="N3128" i="14"/>
  <c r="AH3128" i="14" s="1"/>
  <c r="U3128" i="14"/>
  <c r="V3128" i="14"/>
  <c r="W3128" i="14"/>
  <c r="X3128" i="14"/>
  <c r="I3129" i="14"/>
  <c r="L3129" i="14"/>
  <c r="M3129" i="14"/>
  <c r="AG3129" i="14" s="1"/>
  <c r="N3129" i="14"/>
  <c r="AH3129" i="14" s="1"/>
  <c r="U3129" i="14"/>
  <c r="V3129" i="14"/>
  <c r="W3129" i="14"/>
  <c r="X3129" i="14"/>
  <c r="I3130" i="14"/>
  <c r="L3130" i="14"/>
  <c r="M3130" i="14"/>
  <c r="AG3130" i="14" s="1"/>
  <c r="N3130" i="14"/>
  <c r="AH3130" i="14" s="1"/>
  <c r="U3130" i="14"/>
  <c r="V3130" i="14"/>
  <c r="W3130" i="14"/>
  <c r="X3130" i="14"/>
  <c r="I3131" i="14"/>
  <c r="L3131" i="14"/>
  <c r="M3131" i="14"/>
  <c r="AG3131" i="14" s="1"/>
  <c r="N3131" i="14"/>
  <c r="AH3131" i="14" s="1"/>
  <c r="U3131" i="14"/>
  <c r="V3131" i="14"/>
  <c r="W3131" i="14"/>
  <c r="X3131" i="14"/>
  <c r="I3132" i="14"/>
  <c r="L3132" i="14"/>
  <c r="M3132" i="14"/>
  <c r="AG3132" i="14" s="1"/>
  <c r="N3132" i="14"/>
  <c r="AH3132" i="14" s="1"/>
  <c r="U3132" i="14"/>
  <c r="V3132" i="14"/>
  <c r="W3132" i="14"/>
  <c r="X3132" i="14"/>
  <c r="I3133" i="14"/>
  <c r="L3133" i="14"/>
  <c r="M3133" i="14"/>
  <c r="AG3133" i="14" s="1"/>
  <c r="N3133" i="14"/>
  <c r="AH3133" i="14" s="1"/>
  <c r="U3133" i="14"/>
  <c r="V3133" i="14"/>
  <c r="W3133" i="14"/>
  <c r="X3133" i="14"/>
  <c r="I3134" i="14"/>
  <c r="L3134" i="14"/>
  <c r="M3134" i="14"/>
  <c r="AG3134" i="14" s="1"/>
  <c r="N3134" i="14"/>
  <c r="AH3134" i="14" s="1"/>
  <c r="U3134" i="14"/>
  <c r="V3134" i="14"/>
  <c r="W3134" i="14"/>
  <c r="X3134" i="14"/>
  <c r="I3135" i="14"/>
  <c r="L3135" i="14"/>
  <c r="M3135" i="14"/>
  <c r="AG3135" i="14" s="1"/>
  <c r="N3135" i="14"/>
  <c r="AH3135" i="14" s="1"/>
  <c r="U3135" i="14"/>
  <c r="V3135" i="14"/>
  <c r="W3135" i="14"/>
  <c r="X3135" i="14"/>
  <c r="I3136" i="14"/>
  <c r="L3136" i="14"/>
  <c r="M3136" i="14"/>
  <c r="AG3136" i="14" s="1"/>
  <c r="N3136" i="14"/>
  <c r="AH3136" i="14" s="1"/>
  <c r="U3136" i="14"/>
  <c r="V3136" i="14"/>
  <c r="W3136" i="14"/>
  <c r="X3136" i="14"/>
  <c r="I3137" i="14"/>
  <c r="L3137" i="14"/>
  <c r="M3137" i="14"/>
  <c r="AG3137" i="14" s="1"/>
  <c r="N3137" i="14"/>
  <c r="AH3137" i="14" s="1"/>
  <c r="U3137" i="14"/>
  <c r="V3137" i="14"/>
  <c r="W3137" i="14"/>
  <c r="X3137" i="14"/>
  <c r="I3138" i="14"/>
  <c r="L3138" i="14"/>
  <c r="M3138" i="14"/>
  <c r="AG3138" i="14" s="1"/>
  <c r="N3138" i="14"/>
  <c r="AH3138" i="14" s="1"/>
  <c r="U3138" i="14"/>
  <c r="V3138" i="14"/>
  <c r="W3138" i="14"/>
  <c r="X3138" i="14"/>
  <c r="I3139" i="14"/>
  <c r="L3139" i="14"/>
  <c r="M3139" i="14"/>
  <c r="AG3139" i="14" s="1"/>
  <c r="N3139" i="14"/>
  <c r="AH3139" i="14" s="1"/>
  <c r="U3139" i="14"/>
  <c r="V3139" i="14"/>
  <c r="W3139" i="14"/>
  <c r="X3139" i="14"/>
  <c r="I3140" i="14"/>
  <c r="L3140" i="14"/>
  <c r="M3140" i="14"/>
  <c r="AG3140" i="14" s="1"/>
  <c r="N3140" i="14"/>
  <c r="AH3140" i="14" s="1"/>
  <c r="U3140" i="14"/>
  <c r="V3140" i="14"/>
  <c r="W3140" i="14"/>
  <c r="X3140" i="14"/>
  <c r="I3141" i="14"/>
  <c r="L3141" i="14"/>
  <c r="M3141" i="14"/>
  <c r="AG3141" i="14" s="1"/>
  <c r="N3141" i="14"/>
  <c r="AH3141" i="14" s="1"/>
  <c r="U3141" i="14"/>
  <c r="V3141" i="14"/>
  <c r="W3141" i="14"/>
  <c r="X3141" i="14"/>
  <c r="I3142" i="14"/>
  <c r="L3142" i="14"/>
  <c r="M3142" i="14"/>
  <c r="AG3142" i="14" s="1"/>
  <c r="N3142" i="14"/>
  <c r="AH3142" i="14" s="1"/>
  <c r="U3142" i="14"/>
  <c r="V3142" i="14"/>
  <c r="W3142" i="14"/>
  <c r="X3142" i="14"/>
  <c r="I3143" i="14"/>
  <c r="L3143" i="14"/>
  <c r="M3143" i="14"/>
  <c r="AG3143" i="14" s="1"/>
  <c r="N3143" i="14"/>
  <c r="AH3143" i="14" s="1"/>
  <c r="U3143" i="14"/>
  <c r="V3143" i="14"/>
  <c r="W3143" i="14"/>
  <c r="X3143" i="14"/>
  <c r="I3144" i="14"/>
  <c r="L3144" i="14"/>
  <c r="M3144" i="14"/>
  <c r="AG3144" i="14" s="1"/>
  <c r="N3144" i="14"/>
  <c r="AH3144" i="14" s="1"/>
  <c r="U3144" i="14"/>
  <c r="V3144" i="14"/>
  <c r="W3144" i="14"/>
  <c r="X3144" i="14"/>
  <c r="I3145" i="14"/>
  <c r="L3145" i="14"/>
  <c r="M3145" i="14"/>
  <c r="AG3145" i="14" s="1"/>
  <c r="N3145" i="14"/>
  <c r="AH3145" i="14" s="1"/>
  <c r="U3145" i="14"/>
  <c r="V3145" i="14"/>
  <c r="W3145" i="14"/>
  <c r="X3145" i="14"/>
  <c r="I3146" i="14"/>
  <c r="L3146" i="14"/>
  <c r="M3146" i="14"/>
  <c r="AG3146" i="14" s="1"/>
  <c r="N3146" i="14"/>
  <c r="AH3146" i="14" s="1"/>
  <c r="U3146" i="14"/>
  <c r="V3146" i="14"/>
  <c r="W3146" i="14"/>
  <c r="X3146" i="14"/>
  <c r="I3147" i="14"/>
  <c r="L3147" i="14"/>
  <c r="M3147" i="14"/>
  <c r="AG3147" i="14" s="1"/>
  <c r="N3147" i="14"/>
  <c r="AH3147" i="14" s="1"/>
  <c r="U3147" i="14"/>
  <c r="V3147" i="14"/>
  <c r="W3147" i="14"/>
  <c r="X3147" i="14"/>
  <c r="I3148" i="14"/>
  <c r="L3148" i="14"/>
  <c r="M3148" i="14"/>
  <c r="AG3148" i="14" s="1"/>
  <c r="N3148" i="14"/>
  <c r="AH3148" i="14" s="1"/>
  <c r="U3148" i="14"/>
  <c r="V3148" i="14"/>
  <c r="W3148" i="14"/>
  <c r="X3148" i="14"/>
  <c r="I3149" i="14"/>
  <c r="L3149" i="14"/>
  <c r="M3149" i="14"/>
  <c r="AG3149" i="14" s="1"/>
  <c r="N3149" i="14"/>
  <c r="AH3149" i="14" s="1"/>
  <c r="U3149" i="14"/>
  <c r="V3149" i="14"/>
  <c r="W3149" i="14"/>
  <c r="X3149" i="14"/>
  <c r="I3150" i="14"/>
  <c r="L3150" i="14"/>
  <c r="M3150" i="14"/>
  <c r="AG3150" i="14" s="1"/>
  <c r="N3150" i="14"/>
  <c r="AH3150" i="14" s="1"/>
  <c r="U3150" i="14"/>
  <c r="V3150" i="14"/>
  <c r="W3150" i="14"/>
  <c r="X3150" i="14"/>
  <c r="I3151" i="14"/>
  <c r="L3151" i="14"/>
  <c r="M3151" i="14"/>
  <c r="AG3151" i="14" s="1"/>
  <c r="N3151" i="14"/>
  <c r="AH3151" i="14" s="1"/>
  <c r="U3151" i="14"/>
  <c r="V3151" i="14"/>
  <c r="W3151" i="14"/>
  <c r="X3151" i="14"/>
  <c r="I3152" i="14"/>
  <c r="L3152" i="14"/>
  <c r="M3152" i="14"/>
  <c r="AG3152" i="14" s="1"/>
  <c r="N3152" i="14"/>
  <c r="AH3152" i="14" s="1"/>
  <c r="U3152" i="14"/>
  <c r="V3152" i="14"/>
  <c r="W3152" i="14"/>
  <c r="X3152" i="14"/>
  <c r="I3153" i="14"/>
  <c r="L3153" i="14"/>
  <c r="M3153" i="14"/>
  <c r="AG3153" i="14" s="1"/>
  <c r="N3153" i="14"/>
  <c r="AH3153" i="14" s="1"/>
  <c r="U3153" i="14"/>
  <c r="V3153" i="14"/>
  <c r="W3153" i="14"/>
  <c r="X3153" i="14"/>
  <c r="I3154" i="14"/>
  <c r="L3154" i="14"/>
  <c r="M3154" i="14"/>
  <c r="AG3154" i="14" s="1"/>
  <c r="N3154" i="14"/>
  <c r="AH3154" i="14" s="1"/>
  <c r="U3154" i="14"/>
  <c r="V3154" i="14"/>
  <c r="W3154" i="14"/>
  <c r="X3154" i="14"/>
  <c r="I3155" i="14"/>
  <c r="L3155" i="14"/>
  <c r="M3155" i="14"/>
  <c r="AG3155" i="14" s="1"/>
  <c r="N3155" i="14"/>
  <c r="AH3155" i="14" s="1"/>
  <c r="U3155" i="14"/>
  <c r="V3155" i="14"/>
  <c r="W3155" i="14"/>
  <c r="X3155" i="14"/>
  <c r="I3156" i="14"/>
  <c r="L3156" i="14"/>
  <c r="M3156" i="14"/>
  <c r="AG3156" i="14" s="1"/>
  <c r="N3156" i="14"/>
  <c r="AH3156" i="14" s="1"/>
  <c r="U3156" i="14"/>
  <c r="V3156" i="14"/>
  <c r="W3156" i="14"/>
  <c r="X3156" i="14"/>
  <c r="I3157" i="14"/>
  <c r="L3157" i="14"/>
  <c r="M3157" i="14"/>
  <c r="AG3157" i="14" s="1"/>
  <c r="N3157" i="14"/>
  <c r="AH3157" i="14" s="1"/>
  <c r="U3157" i="14"/>
  <c r="V3157" i="14"/>
  <c r="W3157" i="14"/>
  <c r="X3157" i="14"/>
  <c r="I3158" i="14"/>
  <c r="L3158" i="14"/>
  <c r="M3158" i="14"/>
  <c r="AG3158" i="14" s="1"/>
  <c r="N3158" i="14"/>
  <c r="AH3158" i="14" s="1"/>
  <c r="U3158" i="14"/>
  <c r="V3158" i="14"/>
  <c r="W3158" i="14"/>
  <c r="X3158" i="14"/>
  <c r="I3159" i="14"/>
  <c r="L3159" i="14"/>
  <c r="M3159" i="14"/>
  <c r="AG3159" i="14" s="1"/>
  <c r="N3159" i="14"/>
  <c r="AH3159" i="14" s="1"/>
  <c r="U3159" i="14"/>
  <c r="V3159" i="14"/>
  <c r="W3159" i="14"/>
  <c r="X3159" i="14"/>
  <c r="I3160" i="14"/>
  <c r="L3160" i="14"/>
  <c r="M3160" i="14"/>
  <c r="AG3160" i="14" s="1"/>
  <c r="N3160" i="14"/>
  <c r="AH3160" i="14" s="1"/>
  <c r="U3160" i="14"/>
  <c r="V3160" i="14"/>
  <c r="W3160" i="14"/>
  <c r="X3160" i="14"/>
  <c r="I3161" i="14"/>
  <c r="L3161" i="14"/>
  <c r="M3161" i="14"/>
  <c r="AG3161" i="14" s="1"/>
  <c r="N3161" i="14"/>
  <c r="AH3161" i="14" s="1"/>
  <c r="U3161" i="14"/>
  <c r="V3161" i="14"/>
  <c r="W3161" i="14"/>
  <c r="X3161" i="14"/>
  <c r="I3162" i="14"/>
  <c r="L3162" i="14"/>
  <c r="M3162" i="14"/>
  <c r="AG3162" i="14" s="1"/>
  <c r="N3162" i="14"/>
  <c r="AH3162" i="14" s="1"/>
  <c r="U3162" i="14"/>
  <c r="V3162" i="14"/>
  <c r="W3162" i="14"/>
  <c r="X3162" i="14"/>
  <c r="I3163" i="14"/>
  <c r="L3163" i="14"/>
  <c r="M3163" i="14"/>
  <c r="AG3163" i="14" s="1"/>
  <c r="N3163" i="14"/>
  <c r="AH3163" i="14" s="1"/>
  <c r="U3163" i="14"/>
  <c r="V3163" i="14"/>
  <c r="W3163" i="14"/>
  <c r="X3163" i="14"/>
  <c r="I3164" i="14"/>
  <c r="L3164" i="14"/>
  <c r="M3164" i="14"/>
  <c r="AG3164" i="14" s="1"/>
  <c r="N3164" i="14"/>
  <c r="AH3164" i="14" s="1"/>
  <c r="U3164" i="14"/>
  <c r="V3164" i="14"/>
  <c r="W3164" i="14"/>
  <c r="X3164" i="14"/>
  <c r="I3165" i="14"/>
  <c r="L3165" i="14"/>
  <c r="M3165" i="14"/>
  <c r="AG3165" i="14" s="1"/>
  <c r="N3165" i="14"/>
  <c r="AH3165" i="14" s="1"/>
  <c r="U3165" i="14"/>
  <c r="V3165" i="14"/>
  <c r="W3165" i="14"/>
  <c r="X3165" i="14"/>
  <c r="I3166" i="14"/>
  <c r="L3166" i="14"/>
  <c r="M3166" i="14"/>
  <c r="AG3166" i="14" s="1"/>
  <c r="N3166" i="14"/>
  <c r="AH3166" i="14" s="1"/>
  <c r="U3166" i="14"/>
  <c r="V3166" i="14"/>
  <c r="W3166" i="14"/>
  <c r="X3166" i="14"/>
  <c r="I3167" i="14"/>
  <c r="L3167" i="14"/>
  <c r="M3167" i="14"/>
  <c r="AG3167" i="14" s="1"/>
  <c r="N3167" i="14"/>
  <c r="AH3167" i="14" s="1"/>
  <c r="U3167" i="14"/>
  <c r="V3167" i="14"/>
  <c r="W3167" i="14"/>
  <c r="X3167" i="14"/>
  <c r="I3168" i="14"/>
  <c r="L3168" i="14"/>
  <c r="M3168" i="14"/>
  <c r="AG3168" i="14" s="1"/>
  <c r="N3168" i="14"/>
  <c r="AH3168" i="14" s="1"/>
  <c r="U3168" i="14"/>
  <c r="V3168" i="14"/>
  <c r="W3168" i="14"/>
  <c r="X3168" i="14"/>
  <c r="I3169" i="14"/>
  <c r="L3169" i="14"/>
  <c r="M3169" i="14"/>
  <c r="AG3169" i="14" s="1"/>
  <c r="N3169" i="14"/>
  <c r="AH3169" i="14" s="1"/>
  <c r="U3169" i="14"/>
  <c r="V3169" i="14"/>
  <c r="W3169" i="14"/>
  <c r="X3169" i="14"/>
  <c r="I3170" i="14"/>
  <c r="L3170" i="14"/>
  <c r="M3170" i="14"/>
  <c r="AG3170" i="14" s="1"/>
  <c r="N3170" i="14"/>
  <c r="AH3170" i="14" s="1"/>
  <c r="U3170" i="14"/>
  <c r="V3170" i="14"/>
  <c r="W3170" i="14"/>
  <c r="X3170" i="14"/>
  <c r="I3171" i="14"/>
  <c r="L3171" i="14"/>
  <c r="M3171" i="14"/>
  <c r="AG3171" i="14" s="1"/>
  <c r="N3171" i="14"/>
  <c r="AH3171" i="14" s="1"/>
  <c r="U3171" i="14"/>
  <c r="V3171" i="14"/>
  <c r="W3171" i="14"/>
  <c r="X3171" i="14"/>
  <c r="I3172" i="14"/>
  <c r="L3172" i="14"/>
  <c r="M3172" i="14"/>
  <c r="AG3172" i="14" s="1"/>
  <c r="N3172" i="14"/>
  <c r="AH3172" i="14" s="1"/>
  <c r="U3172" i="14"/>
  <c r="V3172" i="14"/>
  <c r="W3172" i="14"/>
  <c r="X3172" i="14"/>
  <c r="I3173" i="14"/>
  <c r="L3173" i="14"/>
  <c r="M3173" i="14"/>
  <c r="AG3173" i="14" s="1"/>
  <c r="N3173" i="14"/>
  <c r="AH3173" i="14" s="1"/>
  <c r="U3173" i="14"/>
  <c r="V3173" i="14"/>
  <c r="W3173" i="14"/>
  <c r="X3173" i="14"/>
  <c r="I3174" i="14"/>
  <c r="L3174" i="14"/>
  <c r="M3174" i="14"/>
  <c r="AG3174" i="14" s="1"/>
  <c r="N3174" i="14"/>
  <c r="AH3174" i="14" s="1"/>
  <c r="U3174" i="14"/>
  <c r="V3174" i="14"/>
  <c r="W3174" i="14"/>
  <c r="X3174" i="14"/>
  <c r="I3175" i="14"/>
  <c r="L3175" i="14"/>
  <c r="M3175" i="14"/>
  <c r="AG3175" i="14" s="1"/>
  <c r="N3175" i="14"/>
  <c r="AH3175" i="14" s="1"/>
  <c r="U3175" i="14"/>
  <c r="V3175" i="14"/>
  <c r="W3175" i="14"/>
  <c r="X3175" i="14"/>
  <c r="I3176" i="14"/>
  <c r="L3176" i="14"/>
  <c r="M3176" i="14"/>
  <c r="AG3176" i="14" s="1"/>
  <c r="N3176" i="14"/>
  <c r="AH3176" i="14" s="1"/>
  <c r="U3176" i="14"/>
  <c r="V3176" i="14"/>
  <c r="W3176" i="14"/>
  <c r="X3176" i="14"/>
  <c r="I3177" i="14"/>
  <c r="L3177" i="14"/>
  <c r="M3177" i="14"/>
  <c r="AG3177" i="14" s="1"/>
  <c r="N3177" i="14"/>
  <c r="AH3177" i="14" s="1"/>
  <c r="U3177" i="14"/>
  <c r="V3177" i="14"/>
  <c r="W3177" i="14"/>
  <c r="X3177" i="14"/>
  <c r="I3178" i="14"/>
  <c r="L3178" i="14"/>
  <c r="M3178" i="14"/>
  <c r="AG3178" i="14" s="1"/>
  <c r="N3178" i="14"/>
  <c r="AH3178" i="14" s="1"/>
  <c r="U3178" i="14"/>
  <c r="V3178" i="14"/>
  <c r="W3178" i="14"/>
  <c r="X3178" i="14"/>
  <c r="I3179" i="14"/>
  <c r="L3179" i="14"/>
  <c r="M3179" i="14"/>
  <c r="AG3179" i="14" s="1"/>
  <c r="N3179" i="14"/>
  <c r="AH3179" i="14" s="1"/>
  <c r="U3179" i="14"/>
  <c r="V3179" i="14"/>
  <c r="W3179" i="14"/>
  <c r="X3179" i="14"/>
  <c r="I3180" i="14"/>
  <c r="L3180" i="14"/>
  <c r="M3180" i="14"/>
  <c r="AG3180" i="14" s="1"/>
  <c r="N3180" i="14"/>
  <c r="AH3180" i="14" s="1"/>
  <c r="U3180" i="14"/>
  <c r="V3180" i="14"/>
  <c r="W3180" i="14"/>
  <c r="X3180" i="14"/>
  <c r="I3181" i="14"/>
  <c r="L3181" i="14"/>
  <c r="M3181" i="14"/>
  <c r="AG3181" i="14" s="1"/>
  <c r="N3181" i="14"/>
  <c r="AH3181" i="14" s="1"/>
  <c r="U3181" i="14"/>
  <c r="V3181" i="14"/>
  <c r="W3181" i="14"/>
  <c r="X3181" i="14"/>
  <c r="I3182" i="14"/>
  <c r="L3182" i="14"/>
  <c r="M3182" i="14"/>
  <c r="AG3182" i="14" s="1"/>
  <c r="N3182" i="14"/>
  <c r="AH3182" i="14" s="1"/>
  <c r="U3182" i="14"/>
  <c r="V3182" i="14"/>
  <c r="W3182" i="14"/>
  <c r="X3182" i="14"/>
  <c r="I3183" i="14"/>
  <c r="L3183" i="14"/>
  <c r="M3183" i="14"/>
  <c r="AG3183" i="14" s="1"/>
  <c r="N3183" i="14"/>
  <c r="AH3183" i="14" s="1"/>
  <c r="U3183" i="14"/>
  <c r="V3183" i="14"/>
  <c r="W3183" i="14"/>
  <c r="X3183" i="14"/>
  <c r="I3184" i="14"/>
  <c r="L3184" i="14"/>
  <c r="M3184" i="14"/>
  <c r="AG3184" i="14" s="1"/>
  <c r="N3184" i="14"/>
  <c r="AH3184" i="14" s="1"/>
  <c r="U3184" i="14"/>
  <c r="V3184" i="14"/>
  <c r="W3184" i="14"/>
  <c r="X3184" i="14"/>
  <c r="I3185" i="14"/>
  <c r="L3185" i="14"/>
  <c r="M3185" i="14"/>
  <c r="AG3185" i="14" s="1"/>
  <c r="N3185" i="14"/>
  <c r="AH3185" i="14" s="1"/>
  <c r="U3185" i="14"/>
  <c r="V3185" i="14"/>
  <c r="W3185" i="14"/>
  <c r="X3185" i="14"/>
  <c r="I3186" i="14"/>
  <c r="L3186" i="14"/>
  <c r="M3186" i="14"/>
  <c r="AG3186" i="14" s="1"/>
  <c r="N3186" i="14"/>
  <c r="AH3186" i="14" s="1"/>
  <c r="U3186" i="14"/>
  <c r="V3186" i="14"/>
  <c r="W3186" i="14"/>
  <c r="X3186" i="14"/>
  <c r="I3187" i="14"/>
  <c r="L3187" i="14"/>
  <c r="M3187" i="14"/>
  <c r="AG3187" i="14" s="1"/>
  <c r="N3187" i="14"/>
  <c r="AH3187" i="14" s="1"/>
  <c r="U3187" i="14"/>
  <c r="V3187" i="14"/>
  <c r="W3187" i="14"/>
  <c r="X3187" i="14"/>
  <c r="I3188" i="14"/>
  <c r="L3188" i="14"/>
  <c r="M3188" i="14"/>
  <c r="AG3188" i="14" s="1"/>
  <c r="N3188" i="14"/>
  <c r="AH3188" i="14" s="1"/>
  <c r="U3188" i="14"/>
  <c r="V3188" i="14"/>
  <c r="W3188" i="14"/>
  <c r="X3188" i="14"/>
  <c r="I3189" i="14"/>
  <c r="L3189" i="14"/>
  <c r="M3189" i="14"/>
  <c r="AG3189" i="14" s="1"/>
  <c r="N3189" i="14"/>
  <c r="AH3189" i="14" s="1"/>
  <c r="U3189" i="14"/>
  <c r="V3189" i="14"/>
  <c r="W3189" i="14"/>
  <c r="X3189" i="14"/>
  <c r="I3190" i="14"/>
  <c r="L3190" i="14"/>
  <c r="M3190" i="14"/>
  <c r="AG3190" i="14" s="1"/>
  <c r="N3190" i="14"/>
  <c r="AH3190" i="14" s="1"/>
  <c r="U3190" i="14"/>
  <c r="V3190" i="14"/>
  <c r="W3190" i="14"/>
  <c r="X3190" i="14"/>
  <c r="I3191" i="14"/>
  <c r="L3191" i="14"/>
  <c r="M3191" i="14"/>
  <c r="AG3191" i="14" s="1"/>
  <c r="N3191" i="14"/>
  <c r="AH3191" i="14" s="1"/>
  <c r="U3191" i="14"/>
  <c r="V3191" i="14"/>
  <c r="W3191" i="14"/>
  <c r="X3191" i="14"/>
  <c r="I3192" i="14"/>
  <c r="L3192" i="14"/>
  <c r="M3192" i="14"/>
  <c r="AG3192" i="14" s="1"/>
  <c r="N3192" i="14"/>
  <c r="AH3192" i="14" s="1"/>
  <c r="U3192" i="14"/>
  <c r="V3192" i="14"/>
  <c r="W3192" i="14"/>
  <c r="X3192" i="14"/>
  <c r="I3193" i="14"/>
  <c r="L3193" i="14"/>
  <c r="M3193" i="14"/>
  <c r="AG3193" i="14" s="1"/>
  <c r="N3193" i="14"/>
  <c r="AH3193" i="14" s="1"/>
  <c r="U3193" i="14"/>
  <c r="V3193" i="14"/>
  <c r="W3193" i="14"/>
  <c r="X3193" i="14"/>
  <c r="I3194" i="14"/>
  <c r="L3194" i="14"/>
  <c r="M3194" i="14"/>
  <c r="AG3194" i="14" s="1"/>
  <c r="N3194" i="14"/>
  <c r="AH3194" i="14" s="1"/>
  <c r="U3194" i="14"/>
  <c r="V3194" i="14"/>
  <c r="W3194" i="14"/>
  <c r="X3194" i="14"/>
  <c r="I3195" i="14"/>
  <c r="L3195" i="14"/>
  <c r="M3195" i="14"/>
  <c r="AG3195" i="14" s="1"/>
  <c r="N3195" i="14"/>
  <c r="AH3195" i="14" s="1"/>
  <c r="U3195" i="14"/>
  <c r="V3195" i="14"/>
  <c r="W3195" i="14"/>
  <c r="X3195" i="14"/>
  <c r="I3196" i="14"/>
  <c r="L3196" i="14"/>
  <c r="M3196" i="14"/>
  <c r="AG3196" i="14" s="1"/>
  <c r="N3196" i="14"/>
  <c r="AH3196" i="14" s="1"/>
  <c r="U3196" i="14"/>
  <c r="V3196" i="14"/>
  <c r="W3196" i="14"/>
  <c r="X3196" i="14"/>
  <c r="I3197" i="14"/>
  <c r="L3197" i="14"/>
  <c r="M3197" i="14"/>
  <c r="AG3197" i="14" s="1"/>
  <c r="N3197" i="14"/>
  <c r="AH3197" i="14" s="1"/>
  <c r="U3197" i="14"/>
  <c r="V3197" i="14"/>
  <c r="W3197" i="14"/>
  <c r="X3197" i="14"/>
  <c r="I3198" i="14"/>
  <c r="L3198" i="14"/>
  <c r="M3198" i="14"/>
  <c r="AG3198" i="14" s="1"/>
  <c r="N3198" i="14"/>
  <c r="AH3198" i="14" s="1"/>
  <c r="U3198" i="14"/>
  <c r="V3198" i="14"/>
  <c r="W3198" i="14"/>
  <c r="X3198" i="14"/>
  <c r="I3199" i="14"/>
  <c r="L3199" i="14"/>
  <c r="M3199" i="14"/>
  <c r="AG3199" i="14" s="1"/>
  <c r="N3199" i="14"/>
  <c r="AH3199" i="14" s="1"/>
  <c r="U3199" i="14"/>
  <c r="V3199" i="14"/>
  <c r="W3199" i="14"/>
  <c r="X3199" i="14"/>
  <c r="I3200" i="14"/>
  <c r="L3200" i="14"/>
  <c r="M3200" i="14"/>
  <c r="AG3200" i="14" s="1"/>
  <c r="N3200" i="14"/>
  <c r="AH3200" i="14" s="1"/>
  <c r="U3200" i="14"/>
  <c r="V3200" i="14"/>
  <c r="W3200" i="14"/>
  <c r="X3200" i="14"/>
  <c r="I3201" i="14"/>
  <c r="L3201" i="14"/>
  <c r="M3201" i="14"/>
  <c r="AG3201" i="14" s="1"/>
  <c r="N3201" i="14"/>
  <c r="AH3201" i="14" s="1"/>
  <c r="U3201" i="14"/>
  <c r="V3201" i="14"/>
  <c r="W3201" i="14"/>
  <c r="X3201" i="14"/>
  <c r="I3202" i="14"/>
  <c r="L3202" i="14"/>
  <c r="M3202" i="14"/>
  <c r="AG3202" i="14" s="1"/>
  <c r="N3202" i="14"/>
  <c r="AH3202" i="14" s="1"/>
  <c r="U3202" i="14"/>
  <c r="V3202" i="14"/>
  <c r="W3202" i="14"/>
  <c r="X3202" i="14"/>
  <c r="I3203" i="14"/>
  <c r="L3203" i="14"/>
  <c r="M3203" i="14"/>
  <c r="AG3203" i="14" s="1"/>
  <c r="N3203" i="14"/>
  <c r="AH3203" i="14" s="1"/>
  <c r="U3203" i="14"/>
  <c r="V3203" i="14"/>
  <c r="W3203" i="14"/>
  <c r="X3203" i="14"/>
  <c r="I3204" i="14"/>
  <c r="L3204" i="14"/>
  <c r="M3204" i="14"/>
  <c r="AG3204" i="14" s="1"/>
  <c r="N3204" i="14"/>
  <c r="AH3204" i="14" s="1"/>
  <c r="U3204" i="14"/>
  <c r="V3204" i="14"/>
  <c r="W3204" i="14"/>
  <c r="X3204" i="14"/>
  <c r="I3205" i="14"/>
  <c r="L3205" i="14"/>
  <c r="M3205" i="14"/>
  <c r="AG3205" i="14" s="1"/>
  <c r="N3205" i="14"/>
  <c r="AH3205" i="14" s="1"/>
  <c r="U3205" i="14"/>
  <c r="V3205" i="14"/>
  <c r="W3205" i="14"/>
  <c r="X3205" i="14"/>
  <c r="I3206" i="14"/>
  <c r="L3206" i="14"/>
  <c r="M3206" i="14"/>
  <c r="AG3206" i="14" s="1"/>
  <c r="N3206" i="14"/>
  <c r="AH3206" i="14" s="1"/>
  <c r="U3206" i="14"/>
  <c r="V3206" i="14"/>
  <c r="W3206" i="14"/>
  <c r="X3206" i="14"/>
  <c r="I3207" i="14"/>
  <c r="L3207" i="14"/>
  <c r="M3207" i="14"/>
  <c r="AG3207" i="14" s="1"/>
  <c r="N3207" i="14"/>
  <c r="AH3207" i="14" s="1"/>
  <c r="U3207" i="14"/>
  <c r="V3207" i="14"/>
  <c r="W3207" i="14"/>
  <c r="X3207" i="14"/>
  <c r="I3208" i="14"/>
  <c r="L3208" i="14"/>
  <c r="M3208" i="14"/>
  <c r="AG3208" i="14" s="1"/>
  <c r="N3208" i="14"/>
  <c r="AH3208" i="14" s="1"/>
  <c r="U3208" i="14"/>
  <c r="V3208" i="14"/>
  <c r="W3208" i="14"/>
  <c r="X3208" i="14"/>
  <c r="I3209" i="14"/>
  <c r="L3209" i="14"/>
  <c r="M3209" i="14"/>
  <c r="AG3209" i="14" s="1"/>
  <c r="N3209" i="14"/>
  <c r="AH3209" i="14" s="1"/>
  <c r="U3209" i="14"/>
  <c r="V3209" i="14"/>
  <c r="W3209" i="14"/>
  <c r="X3209" i="14"/>
  <c r="I3210" i="14"/>
  <c r="L3210" i="14"/>
  <c r="M3210" i="14"/>
  <c r="AG3210" i="14" s="1"/>
  <c r="N3210" i="14"/>
  <c r="AH3210" i="14" s="1"/>
  <c r="U3210" i="14"/>
  <c r="V3210" i="14"/>
  <c r="W3210" i="14"/>
  <c r="X3210" i="14"/>
  <c r="I3211" i="14"/>
  <c r="L3211" i="14"/>
  <c r="M3211" i="14"/>
  <c r="AG3211" i="14" s="1"/>
  <c r="N3211" i="14"/>
  <c r="AH3211" i="14" s="1"/>
  <c r="U3211" i="14"/>
  <c r="V3211" i="14"/>
  <c r="W3211" i="14"/>
  <c r="X3211" i="14"/>
  <c r="I3212" i="14"/>
  <c r="L3212" i="14"/>
  <c r="M3212" i="14"/>
  <c r="AG3212" i="14" s="1"/>
  <c r="N3212" i="14"/>
  <c r="AH3212" i="14" s="1"/>
  <c r="U3212" i="14"/>
  <c r="V3212" i="14"/>
  <c r="W3212" i="14"/>
  <c r="X3212" i="14"/>
  <c r="I3213" i="14"/>
  <c r="L3213" i="14"/>
  <c r="M3213" i="14"/>
  <c r="AG3213" i="14" s="1"/>
  <c r="N3213" i="14"/>
  <c r="AH3213" i="14" s="1"/>
  <c r="U3213" i="14"/>
  <c r="V3213" i="14"/>
  <c r="W3213" i="14"/>
  <c r="X3213" i="14"/>
  <c r="I3214" i="14"/>
  <c r="L3214" i="14"/>
  <c r="M3214" i="14"/>
  <c r="AG3214" i="14" s="1"/>
  <c r="N3214" i="14"/>
  <c r="AH3214" i="14" s="1"/>
  <c r="U3214" i="14"/>
  <c r="V3214" i="14"/>
  <c r="W3214" i="14"/>
  <c r="X3214" i="14"/>
  <c r="I3215" i="14"/>
  <c r="L3215" i="14"/>
  <c r="M3215" i="14"/>
  <c r="AG3215" i="14" s="1"/>
  <c r="N3215" i="14"/>
  <c r="AH3215" i="14" s="1"/>
  <c r="U3215" i="14"/>
  <c r="V3215" i="14"/>
  <c r="W3215" i="14"/>
  <c r="X3215" i="14"/>
  <c r="I3216" i="14"/>
  <c r="L3216" i="14"/>
  <c r="M3216" i="14"/>
  <c r="AG3216" i="14" s="1"/>
  <c r="N3216" i="14"/>
  <c r="AH3216" i="14" s="1"/>
  <c r="U3216" i="14"/>
  <c r="V3216" i="14"/>
  <c r="W3216" i="14"/>
  <c r="X3216" i="14"/>
  <c r="I3217" i="14"/>
  <c r="L3217" i="14"/>
  <c r="M3217" i="14"/>
  <c r="AG3217" i="14" s="1"/>
  <c r="N3217" i="14"/>
  <c r="AH3217" i="14" s="1"/>
  <c r="U3217" i="14"/>
  <c r="V3217" i="14"/>
  <c r="W3217" i="14"/>
  <c r="X3217" i="14"/>
  <c r="I3218" i="14"/>
  <c r="L3218" i="14"/>
  <c r="M3218" i="14"/>
  <c r="AG3218" i="14" s="1"/>
  <c r="N3218" i="14"/>
  <c r="AH3218" i="14" s="1"/>
  <c r="U3218" i="14"/>
  <c r="V3218" i="14"/>
  <c r="W3218" i="14"/>
  <c r="X3218" i="14"/>
  <c r="I3219" i="14"/>
  <c r="L3219" i="14"/>
  <c r="M3219" i="14"/>
  <c r="AG3219" i="14" s="1"/>
  <c r="N3219" i="14"/>
  <c r="AH3219" i="14" s="1"/>
  <c r="U3219" i="14"/>
  <c r="V3219" i="14"/>
  <c r="W3219" i="14"/>
  <c r="X3219" i="14"/>
  <c r="I3220" i="14"/>
  <c r="L3220" i="14"/>
  <c r="M3220" i="14"/>
  <c r="AG3220" i="14" s="1"/>
  <c r="N3220" i="14"/>
  <c r="AH3220" i="14" s="1"/>
  <c r="U3220" i="14"/>
  <c r="V3220" i="14"/>
  <c r="W3220" i="14"/>
  <c r="X3220" i="14"/>
  <c r="I3221" i="14"/>
  <c r="L3221" i="14"/>
  <c r="M3221" i="14"/>
  <c r="AG3221" i="14" s="1"/>
  <c r="N3221" i="14"/>
  <c r="AH3221" i="14" s="1"/>
  <c r="U3221" i="14"/>
  <c r="V3221" i="14"/>
  <c r="W3221" i="14"/>
  <c r="X3221" i="14"/>
  <c r="I3222" i="14"/>
  <c r="L3222" i="14"/>
  <c r="M3222" i="14"/>
  <c r="AG3222" i="14" s="1"/>
  <c r="N3222" i="14"/>
  <c r="AH3222" i="14" s="1"/>
  <c r="U3222" i="14"/>
  <c r="V3222" i="14"/>
  <c r="W3222" i="14"/>
  <c r="X3222" i="14"/>
  <c r="I3223" i="14"/>
  <c r="L3223" i="14"/>
  <c r="M3223" i="14"/>
  <c r="AG3223" i="14" s="1"/>
  <c r="N3223" i="14"/>
  <c r="AH3223" i="14" s="1"/>
  <c r="U3223" i="14"/>
  <c r="V3223" i="14"/>
  <c r="W3223" i="14"/>
  <c r="X3223" i="14"/>
  <c r="I3224" i="14"/>
  <c r="L3224" i="14"/>
  <c r="M3224" i="14"/>
  <c r="AG3224" i="14" s="1"/>
  <c r="N3224" i="14"/>
  <c r="AH3224" i="14" s="1"/>
  <c r="U3224" i="14"/>
  <c r="V3224" i="14"/>
  <c r="W3224" i="14"/>
  <c r="X3224" i="14"/>
  <c r="I3225" i="14"/>
  <c r="L3225" i="14"/>
  <c r="M3225" i="14"/>
  <c r="AG3225" i="14" s="1"/>
  <c r="N3225" i="14"/>
  <c r="AH3225" i="14" s="1"/>
  <c r="U3225" i="14"/>
  <c r="V3225" i="14"/>
  <c r="W3225" i="14"/>
  <c r="X3225" i="14"/>
  <c r="I3226" i="14"/>
  <c r="L3226" i="14"/>
  <c r="M3226" i="14"/>
  <c r="AG3226" i="14" s="1"/>
  <c r="N3226" i="14"/>
  <c r="AH3226" i="14" s="1"/>
  <c r="U3226" i="14"/>
  <c r="V3226" i="14"/>
  <c r="W3226" i="14"/>
  <c r="X3226" i="14"/>
  <c r="I3227" i="14"/>
  <c r="L3227" i="14"/>
  <c r="M3227" i="14"/>
  <c r="AG3227" i="14" s="1"/>
  <c r="N3227" i="14"/>
  <c r="AH3227" i="14" s="1"/>
  <c r="U3227" i="14"/>
  <c r="V3227" i="14"/>
  <c r="W3227" i="14"/>
  <c r="X3227" i="14"/>
  <c r="I3228" i="14"/>
  <c r="L3228" i="14"/>
  <c r="M3228" i="14"/>
  <c r="AG3228" i="14" s="1"/>
  <c r="N3228" i="14"/>
  <c r="AH3228" i="14" s="1"/>
  <c r="U3228" i="14"/>
  <c r="V3228" i="14"/>
  <c r="W3228" i="14"/>
  <c r="X3228" i="14"/>
  <c r="I3229" i="14"/>
  <c r="L3229" i="14"/>
  <c r="M3229" i="14"/>
  <c r="AG3229" i="14" s="1"/>
  <c r="N3229" i="14"/>
  <c r="AH3229" i="14" s="1"/>
  <c r="U3229" i="14"/>
  <c r="V3229" i="14"/>
  <c r="W3229" i="14"/>
  <c r="X3229" i="14"/>
  <c r="I3230" i="14"/>
  <c r="L3230" i="14"/>
  <c r="M3230" i="14"/>
  <c r="AG3230" i="14" s="1"/>
  <c r="N3230" i="14"/>
  <c r="AH3230" i="14" s="1"/>
  <c r="U3230" i="14"/>
  <c r="V3230" i="14"/>
  <c r="W3230" i="14"/>
  <c r="X3230" i="14"/>
  <c r="I3231" i="14"/>
  <c r="L3231" i="14"/>
  <c r="M3231" i="14"/>
  <c r="AG3231" i="14" s="1"/>
  <c r="N3231" i="14"/>
  <c r="AH3231" i="14" s="1"/>
  <c r="U3231" i="14"/>
  <c r="V3231" i="14"/>
  <c r="W3231" i="14"/>
  <c r="X3231" i="14"/>
  <c r="I3232" i="14"/>
  <c r="L3232" i="14"/>
  <c r="M3232" i="14"/>
  <c r="AG3232" i="14" s="1"/>
  <c r="N3232" i="14"/>
  <c r="AH3232" i="14" s="1"/>
  <c r="U3232" i="14"/>
  <c r="V3232" i="14"/>
  <c r="W3232" i="14"/>
  <c r="X3232" i="14"/>
  <c r="I3233" i="14"/>
  <c r="L3233" i="14"/>
  <c r="M3233" i="14"/>
  <c r="AG3233" i="14" s="1"/>
  <c r="N3233" i="14"/>
  <c r="AH3233" i="14" s="1"/>
  <c r="U3233" i="14"/>
  <c r="V3233" i="14"/>
  <c r="W3233" i="14"/>
  <c r="X3233" i="14"/>
  <c r="I3234" i="14"/>
  <c r="L3234" i="14"/>
  <c r="M3234" i="14"/>
  <c r="AG3234" i="14" s="1"/>
  <c r="N3234" i="14"/>
  <c r="AH3234" i="14" s="1"/>
  <c r="U3234" i="14"/>
  <c r="V3234" i="14"/>
  <c r="W3234" i="14"/>
  <c r="X3234" i="14"/>
  <c r="I3235" i="14"/>
  <c r="L3235" i="14"/>
  <c r="M3235" i="14"/>
  <c r="AG3235" i="14" s="1"/>
  <c r="N3235" i="14"/>
  <c r="AH3235" i="14" s="1"/>
  <c r="U3235" i="14"/>
  <c r="V3235" i="14"/>
  <c r="W3235" i="14"/>
  <c r="X3235" i="14"/>
  <c r="I3236" i="14"/>
  <c r="L3236" i="14"/>
  <c r="M3236" i="14"/>
  <c r="AG3236" i="14" s="1"/>
  <c r="N3236" i="14"/>
  <c r="AH3236" i="14" s="1"/>
  <c r="U3236" i="14"/>
  <c r="V3236" i="14"/>
  <c r="W3236" i="14"/>
  <c r="X3236" i="14"/>
  <c r="I3237" i="14"/>
  <c r="L3237" i="14"/>
  <c r="M3237" i="14"/>
  <c r="AG3237" i="14" s="1"/>
  <c r="N3237" i="14"/>
  <c r="AH3237" i="14" s="1"/>
  <c r="U3237" i="14"/>
  <c r="V3237" i="14"/>
  <c r="W3237" i="14"/>
  <c r="X3237" i="14"/>
  <c r="I3238" i="14"/>
  <c r="L3238" i="14"/>
  <c r="M3238" i="14"/>
  <c r="AG3238" i="14" s="1"/>
  <c r="N3238" i="14"/>
  <c r="AH3238" i="14" s="1"/>
  <c r="U3238" i="14"/>
  <c r="V3238" i="14"/>
  <c r="W3238" i="14"/>
  <c r="X3238" i="14"/>
  <c r="I3239" i="14"/>
  <c r="L3239" i="14"/>
  <c r="M3239" i="14"/>
  <c r="AG3239" i="14" s="1"/>
  <c r="N3239" i="14"/>
  <c r="AH3239" i="14" s="1"/>
  <c r="U3239" i="14"/>
  <c r="V3239" i="14"/>
  <c r="W3239" i="14"/>
  <c r="X3239" i="14"/>
  <c r="I3240" i="14"/>
  <c r="L3240" i="14"/>
  <c r="M3240" i="14"/>
  <c r="AG3240" i="14" s="1"/>
  <c r="N3240" i="14"/>
  <c r="AH3240" i="14" s="1"/>
  <c r="U3240" i="14"/>
  <c r="V3240" i="14"/>
  <c r="W3240" i="14"/>
  <c r="X3240" i="14"/>
  <c r="I3241" i="14"/>
  <c r="L3241" i="14"/>
  <c r="M3241" i="14"/>
  <c r="AG3241" i="14" s="1"/>
  <c r="N3241" i="14"/>
  <c r="AH3241" i="14" s="1"/>
  <c r="U3241" i="14"/>
  <c r="V3241" i="14"/>
  <c r="W3241" i="14"/>
  <c r="X3241" i="14"/>
  <c r="I3242" i="14"/>
  <c r="L3242" i="14"/>
  <c r="M3242" i="14"/>
  <c r="AG3242" i="14" s="1"/>
  <c r="N3242" i="14"/>
  <c r="AH3242" i="14" s="1"/>
  <c r="U3242" i="14"/>
  <c r="V3242" i="14"/>
  <c r="W3242" i="14"/>
  <c r="X3242" i="14"/>
  <c r="I3243" i="14"/>
  <c r="L3243" i="14"/>
  <c r="M3243" i="14"/>
  <c r="AG3243" i="14" s="1"/>
  <c r="N3243" i="14"/>
  <c r="AH3243" i="14" s="1"/>
  <c r="U3243" i="14"/>
  <c r="V3243" i="14"/>
  <c r="W3243" i="14"/>
  <c r="X3243" i="14"/>
  <c r="L3244" i="14"/>
  <c r="M3244" i="14"/>
  <c r="AG3244" i="14" s="1"/>
  <c r="N3244" i="14"/>
  <c r="AH3244" i="14" s="1"/>
  <c r="U3244" i="14"/>
  <c r="V3244" i="14"/>
  <c r="W3244" i="14"/>
  <c r="X3244" i="14"/>
  <c r="I3245" i="14"/>
  <c r="L3245" i="14"/>
  <c r="M3245" i="14"/>
  <c r="AG3245" i="14" s="1"/>
  <c r="N3245" i="14"/>
  <c r="AH3245" i="14" s="1"/>
  <c r="U3245" i="14"/>
  <c r="V3245" i="14"/>
  <c r="W3245" i="14"/>
  <c r="X3245" i="14"/>
  <c r="I3246" i="14"/>
  <c r="L3246" i="14"/>
  <c r="M3246" i="14"/>
  <c r="AG3246" i="14" s="1"/>
  <c r="N3246" i="14"/>
  <c r="AH3246" i="14" s="1"/>
  <c r="U3246" i="14"/>
  <c r="V3246" i="14"/>
  <c r="W3246" i="14"/>
  <c r="X3246" i="14"/>
  <c r="I3247" i="14"/>
  <c r="L3247" i="14"/>
  <c r="M3247" i="14"/>
  <c r="AG3247" i="14" s="1"/>
  <c r="N3247" i="14"/>
  <c r="AH3247" i="14" s="1"/>
  <c r="U3247" i="14"/>
  <c r="V3247" i="14"/>
  <c r="W3247" i="14"/>
  <c r="X3247" i="14"/>
  <c r="I3248" i="14"/>
  <c r="L3248" i="14"/>
  <c r="M3248" i="14"/>
  <c r="AG3248" i="14" s="1"/>
  <c r="N3248" i="14"/>
  <c r="AH3248" i="14" s="1"/>
  <c r="U3248" i="14"/>
  <c r="V3248" i="14"/>
  <c r="W3248" i="14"/>
  <c r="X3248" i="14"/>
  <c r="I3249" i="14"/>
  <c r="L3249" i="14"/>
  <c r="M3249" i="14"/>
  <c r="AG3249" i="14" s="1"/>
  <c r="N3249" i="14"/>
  <c r="AH3249" i="14" s="1"/>
  <c r="U3249" i="14"/>
  <c r="V3249" i="14"/>
  <c r="W3249" i="14"/>
  <c r="X3249" i="14"/>
  <c r="I3250" i="14"/>
  <c r="L3250" i="14"/>
  <c r="M3250" i="14"/>
  <c r="AG3250" i="14" s="1"/>
  <c r="N3250" i="14"/>
  <c r="AH3250" i="14" s="1"/>
  <c r="U3250" i="14"/>
  <c r="V3250" i="14"/>
  <c r="W3250" i="14"/>
  <c r="X3250" i="14"/>
  <c r="I3251" i="14"/>
  <c r="L3251" i="14"/>
  <c r="M3251" i="14"/>
  <c r="AG3251" i="14" s="1"/>
  <c r="N3251" i="14"/>
  <c r="AH3251" i="14" s="1"/>
  <c r="U3251" i="14"/>
  <c r="V3251" i="14"/>
  <c r="W3251" i="14"/>
  <c r="X3251" i="14"/>
  <c r="I3252" i="14"/>
  <c r="L3252" i="14"/>
  <c r="M3252" i="14"/>
  <c r="AG3252" i="14" s="1"/>
  <c r="N3252" i="14"/>
  <c r="AH3252" i="14" s="1"/>
  <c r="U3252" i="14"/>
  <c r="V3252" i="14"/>
  <c r="W3252" i="14"/>
  <c r="X3252" i="14"/>
  <c r="I3253" i="14"/>
  <c r="L3253" i="14"/>
  <c r="M3253" i="14"/>
  <c r="AG3253" i="14" s="1"/>
  <c r="N3253" i="14"/>
  <c r="AH3253" i="14" s="1"/>
  <c r="U3253" i="14"/>
  <c r="V3253" i="14"/>
  <c r="W3253" i="14"/>
  <c r="X3253" i="14"/>
  <c r="I3254" i="14"/>
  <c r="L3254" i="14"/>
  <c r="M3254" i="14"/>
  <c r="AG3254" i="14" s="1"/>
  <c r="N3254" i="14"/>
  <c r="AH3254" i="14" s="1"/>
  <c r="U3254" i="14"/>
  <c r="V3254" i="14"/>
  <c r="W3254" i="14"/>
  <c r="X3254" i="14"/>
  <c r="I3255" i="14"/>
  <c r="L3255" i="14"/>
  <c r="M3255" i="14"/>
  <c r="AG3255" i="14" s="1"/>
  <c r="N3255" i="14"/>
  <c r="AH3255" i="14" s="1"/>
  <c r="U3255" i="14"/>
  <c r="V3255" i="14"/>
  <c r="W3255" i="14"/>
  <c r="X3255" i="14"/>
  <c r="I3256" i="14"/>
  <c r="L3256" i="14"/>
  <c r="M3256" i="14"/>
  <c r="AG3256" i="14" s="1"/>
  <c r="N3256" i="14"/>
  <c r="AH3256" i="14" s="1"/>
  <c r="U3256" i="14"/>
  <c r="V3256" i="14"/>
  <c r="W3256" i="14"/>
  <c r="X3256" i="14"/>
  <c r="I3257" i="14"/>
  <c r="L3257" i="14"/>
  <c r="M3257" i="14"/>
  <c r="AG3257" i="14" s="1"/>
  <c r="N3257" i="14"/>
  <c r="AH3257" i="14" s="1"/>
  <c r="U3257" i="14"/>
  <c r="V3257" i="14"/>
  <c r="W3257" i="14"/>
  <c r="X3257" i="14"/>
  <c r="I3258" i="14"/>
  <c r="L3258" i="14"/>
  <c r="M3258" i="14"/>
  <c r="AG3258" i="14" s="1"/>
  <c r="N3258" i="14"/>
  <c r="AH3258" i="14" s="1"/>
  <c r="U3258" i="14"/>
  <c r="V3258" i="14"/>
  <c r="W3258" i="14"/>
  <c r="X3258" i="14"/>
  <c r="I3259" i="14"/>
  <c r="L3259" i="14"/>
  <c r="M3259" i="14"/>
  <c r="AG3259" i="14" s="1"/>
  <c r="N3259" i="14"/>
  <c r="AH3259" i="14" s="1"/>
  <c r="U3259" i="14"/>
  <c r="V3259" i="14"/>
  <c r="W3259" i="14"/>
  <c r="X3259" i="14"/>
  <c r="I3260" i="14"/>
  <c r="L3260" i="14"/>
  <c r="M3260" i="14"/>
  <c r="AG3260" i="14" s="1"/>
  <c r="N3260" i="14"/>
  <c r="AH3260" i="14" s="1"/>
  <c r="U3260" i="14"/>
  <c r="V3260" i="14"/>
  <c r="W3260" i="14"/>
  <c r="X3260" i="14"/>
  <c r="I3261" i="14"/>
  <c r="L3261" i="14"/>
  <c r="M3261" i="14"/>
  <c r="AG3261" i="14" s="1"/>
  <c r="N3261" i="14"/>
  <c r="AH3261" i="14" s="1"/>
  <c r="U3261" i="14"/>
  <c r="V3261" i="14"/>
  <c r="W3261" i="14"/>
  <c r="X3261" i="14"/>
  <c r="I3262" i="14"/>
  <c r="L3262" i="14"/>
  <c r="M3262" i="14"/>
  <c r="AG3262" i="14" s="1"/>
  <c r="N3262" i="14"/>
  <c r="AH3262" i="14" s="1"/>
  <c r="U3262" i="14"/>
  <c r="V3262" i="14"/>
  <c r="W3262" i="14"/>
  <c r="X3262" i="14"/>
  <c r="I3263" i="14"/>
  <c r="L3263" i="14"/>
  <c r="M3263" i="14"/>
  <c r="AG3263" i="14" s="1"/>
  <c r="N3263" i="14"/>
  <c r="AH3263" i="14" s="1"/>
  <c r="U3263" i="14"/>
  <c r="V3263" i="14"/>
  <c r="W3263" i="14"/>
  <c r="X3263" i="14"/>
  <c r="I3264" i="14"/>
  <c r="L3264" i="14"/>
  <c r="M3264" i="14"/>
  <c r="AG3264" i="14" s="1"/>
  <c r="N3264" i="14"/>
  <c r="AH3264" i="14" s="1"/>
  <c r="U3264" i="14"/>
  <c r="V3264" i="14"/>
  <c r="W3264" i="14"/>
  <c r="X3264" i="14"/>
  <c r="I3265" i="14"/>
  <c r="L3265" i="14"/>
  <c r="M3265" i="14"/>
  <c r="AG3265" i="14" s="1"/>
  <c r="N3265" i="14"/>
  <c r="AH3265" i="14" s="1"/>
  <c r="U3265" i="14"/>
  <c r="V3265" i="14"/>
  <c r="W3265" i="14"/>
  <c r="X3265" i="14"/>
  <c r="I3266" i="14"/>
  <c r="L3266" i="14"/>
  <c r="M3266" i="14"/>
  <c r="AG3266" i="14" s="1"/>
  <c r="N3266" i="14"/>
  <c r="AH3266" i="14" s="1"/>
  <c r="U3266" i="14"/>
  <c r="V3266" i="14"/>
  <c r="W3266" i="14"/>
  <c r="X3266" i="14"/>
  <c r="I3267" i="14"/>
  <c r="L3267" i="14"/>
  <c r="M3267" i="14"/>
  <c r="AG3267" i="14" s="1"/>
  <c r="N3267" i="14"/>
  <c r="AH3267" i="14" s="1"/>
  <c r="U3267" i="14"/>
  <c r="V3267" i="14"/>
  <c r="W3267" i="14"/>
  <c r="X3267" i="14"/>
  <c r="I3268" i="14"/>
  <c r="L3268" i="14"/>
  <c r="M3268" i="14"/>
  <c r="AG3268" i="14" s="1"/>
  <c r="N3268" i="14"/>
  <c r="AH3268" i="14" s="1"/>
  <c r="U3268" i="14"/>
  <c r="V3268" i="14"/>
  <c r="W3268" i="14"/>
  <c r="X3268" i="14"/>
  <c r="I3269" i="14"/>
  <c r="L3269" i="14"/>
  <c r="M3269" i="14"/>
  <c r="AG3269" i="14" s="1"/>
  <c r="N3269" i="14"/>
  <c r="AH3269" i="14" s="1"/>
  <c r="U3269" i="14"/>
  <c r="V3269" i="14"/>
  <c r="W3269" i="14"/>
  <c r="X3269" i="14"/>
  <c r="I3270" i="14"/>
  <c r="L3270" i="14"/>
  <c r="M3270" i="14"/>
  <c r="AG3270" i="14" s="1"/>
  <c r="N3270" i="14"/>
  <c r="AH3270" i="14" s="1"/>
  <c r="U3270" i="14"/>
  <c r="V3270" i="14"/>
  <c r="W3270" i="14"/>
  <c r="X3270" i="14"/>
  <c r="I3271" i="14"/>
  <c r="L3271" i="14"/>
  <c r="M3271" i="14"/>
  <c r="AG3271" i="14" s="1"/>
  <c r="N3271" i="14"/>
  <c r="AH3271" i="14" s="1"/>
  <c r="U3271" i="14"/>
  <c r="V3271" i="14"/>
  <c r="W3271" i="14"/>
  <c r="X3271" i="14"/>
  <c r="I3272" i="14"/>
  <c r="L3272" i="14"/>
  <c r="M3272" i="14"/>
  <c r="AG3272" i="14" s="1"/>
  <c r="N3272" i="14"/>
  <c r="AH3272" i="14" s="1"/>
  <c r="U3272" i="14"/>
  <c r="V3272" i="14"/>
  <c r="W3272" i="14"/>
  <c r="X3272" i="14"/>
  <c r="I3273" i="14"/>
  <c r="L3273" i="14"/>
  <c r="M3273" i="14"/>
  <c r="AG3273" i="14" s="1"/>
  <c r="N3273" i="14"/>
  <c r="AH3273" i="14" s="1"/>
  <c r="U3273" i="14"/>
  <c r="V3273" i="14"/>
  <c r="W3273" i="14"/>
  <c r="X3273" i="14"/>
  <c r="I3274" i="14"/>
  <c r="L3274" i="14"/>
  <c r="M3274" i="14"/>
  <c r="AG3274" i="14" s="1"/>
  <c r="N3274" i="14"/>
  <c r="AH3274" i="14" s="1"/>
  <c r="U3274" i="14"/>
  <c r="V3274" i="14"/>
  <c r="W3274" i="14"/>
  <c r="X3274" i="14"/>
  <c r="I3275" i="14"/>
  <c r="L3275" i="14"/>
  <c r="M3275" i="14"/>
  <c r="AG3275" i="14" s="1"/>
  <c r="N3275" i="14"/>
  <c r="AH3275" i="14" s="1"/>
  <c r="U3275" i="14"/>
  <c r="V3275" i="14"/>
  <c r="W3275" i="14"/>
  <c r="X3275" i="14"/>
  <c r="I3276" i="14"/>
  <c r="L3276" i="14"/>
  <c r="M3276" i="14"/>
  <c r="AG3276" i="14" s="1"/>
  <c r="N3276" i="14"/>
  <c r="AH3276" i="14" s="1"/>
  <c r="U3276" i="14"/>
  <c r="V3276" i="14"/>
  <c r="W3276" i="14"/>
  <c r="X3276" i="14"/>
  <c r="I3277" i="14"/>
  <c r="L3277" i="14"/>
  <c r="M3277" i="14"/>
  <c r="AG3277" i="14" s="1"/>
  <c r="N3277" i="14"/>
  <c r="AH3277" i="14" s="1"/>
  <c r="U3277" i="14"/>
  <c r="V3277" i="14"/>
  <c r="W3277" i="14"/>
  <c r="X3277" i="14"/>
  <c r="I3278" i="14"/>
  <c r="L3278" i="14"/>
  <c r="M3278" i="14"/>
  <c r="AG3278" i="14" s="1"/>
  <c r="N3278" i="14"/>
  <c r="AH3278" i="14" s="1"/>
  <c r="U3278" i="14"/>
  <c r="V3278" i="14"/>
  <c r="W3278" i="14"/>
  <c r="X3278" i="14"/>
  <c r="I3279" i="14"/>
  <c r="L3279" i="14"/>
  <c r="M3279" i="14"/>
  <c r="AG3279" i="14" s="1"/>
  <c r="N3279" i="14"/>
  <c r="AH3279" i="14" s="1"/>
  <c r="U3279" i="14"/>
  <c r="V3279" i="14"/>
  <c r="W3279" i="14"/>
  <c r="X3279" i="14"/>
  <c r="I3280" i="14"/>
  <c r="L3280" i="14"/>
  <c r="M3280" i="14"/>
  <c r="AG3280" i="14" s="1"/>
  <c r="N3280" i="14"/>
  <c r="AH3280" i="14" s="1"/>
  <c r="U3280" i="14"/>
  <c r="V3280" i="14"/>
  <c r="W3280" i="14"/>
  <c r="X3280" i="14"/>
  <c r="I3281" i="14"/>
  <c r="L3281" i="14"/>
  <c r="M3281" i="14"/>
  <c r="AG3281" i="14" s="1"/>
  <c r="N3281" i="14"/>
  <c r="AH3281" i="14" s="1"/>
  <c r="U3281" i="14"/>
  <c r="V3281" i="14"/>
  <c r="W3281" i="14"/>
  <c r="X3281" i="14"/>
  <c r="I3282" i="14"/>
  <c r="L3282" i="14"/>
  <c r="M3282" i="14"/>
  <c r="AG3282" i="14" s="1"/>
  <c r="N3282" i="14"/>
  <c r="AH3282" i="14" s="1"/>
  <c r="U3282" i="14"/>
  <c r="V3282" i="14"/>
  <c r="W3282" i="14"/>
  <c r="X3282" i="14"/>
  <c r="I3283" i="14"/>
  <c r="L3283" i="14"/>
  <c r="M3283" i="14"/>
  <c r="AG3283" i="14" s="1"/>
  <c r="N3283" i="14"/>
  <c r="AH3283" i="14" s="1"/>
  <c r="U3283" i="14"/>
  <c r="V3283" i="14"/>
  <c r="W3283" i="14"/>
  <c r="X3283" i="14"/>
  <c r="I3284" i="14"/>
  <c r="L3284" i="14"/>
  <c r="M3284" i="14"/>
  <c r="AG3284" i="14" s="1"/>
  <c r="N3284" i="14"/>
  <c r="AH3284" i="14" s="1"/>
  <c r="U3284" i="14"/>
  <c r="V3284" i="14"/>
  <c r="W3284" i="14"/>
  <c r="X3284" i="14"/>
  <c r="I3285" i="14"/>
  <c r="L3285" i="14"/>
  <c r="M3285" i="14"/>
  <c r="AG3285" i="14" s="1"/>
  <c r="N3285" i="14"/>
  <c r="AH3285" i="14" s="1"/>
  <c r="U3285" i="14"/>
  <c r="V3285" i="14"/>
  <c r="W3285" i="14"/>
  <c r="X3285" i="14"/>
  <c r="I3286" i="14"/>
  <c r="L3286" i="14"/>
  <c r="M3286" i="14"/>
  <c r="AG3286" i="14" s="1"/>
  <c r="N3286" i="14"/>
  <c r="AH3286" i="14" s="1"/>
  <c r="U3286" i="14"/>
  <c r="V3286" i="14"/>
  <c r="W3286" i="14"/>
  <c r="X3286" i="14"/>
  <c r="I3287" i="14"/>
  <c r="L3287" i="14"/>
  <c r="M3287" i="14"/>
  <c r="AG3287" i="14" s="1"/>
  <c r="N3287" i="14"/>
  <c r="AH3287" i="14" s="1"/>
  <c r="U3287" i="14"/>
  <c r="V3287" i="14"/>
  <c r="W3287" i="14"/>
  <c r="X3287" i="14"/>
  <c r="I3288" i="14"/>
  <c r="L3288" i="14"/>
  <c r="M3288" i="14"/>
  <c r="AG3288" i="14" s="1"/>
  <c r="N3288" i="14"/>
  <c r="AH3288" i="14" s="1"/>
  <c r="U3288" i="14"/>
  <c r="V3288" i="14"/>
  <c r="W3288" i="14"/>
  <c r="X3288" i="14"/>
  <c r="I3289" i="14"/>
  <c r="L3289" i="14"/>
  <c r="M3289" i="14"/>
  <c r="AG3289" i="14" s="1"/>
  <c r="N3289" i="14"/>
  <c r="AH3289" i="14" s="1"/>
  <c r="U3289" i="14"/>
  <c r="V3289" i="14"/>
  <c r="W3289" i="14"/>
  <c r="X3289" i="14"/>
  <c r="I3290" i="14"/>
  <c r="L3290" i="14"/>
  <c r="M3290" i="14"/>
  <c r="AG3290" i="14" s="1"/>
  <c r="N3290" i="14"/>
  <c r="AH3290" i="14" s="1"/>
  <c r="U3290" i="14"/>
  <c r="V3290" i="14"/>
  <c r="W3290" i="14"/>
  <c r="X3290" i="14"/>
  <c r="I3291" i="14"/>
  <c r="L3291" i="14"/>
  <c r="M3291" i="14"/>
  <c r="AG3291" i="14" s="1"/>
  <c r="N3291" i="14"/>
  <c r="AH3291" i="14" s="1"/>
  <c r="U3291" i="14"/>
  <c r="V3291" i="14"/>
  <c r="W3291" i="14"/>
  <c r="X3291" i="14"/>
  <c r="I3292" i="14"/>
  <c r="L3292" i="14"/>
  <c r="M3292" i="14"/>
  <c r="AG3292" i="14" s="1"/>
  <c r="N3292" i="14"/>
  <c r="AH3292" i="14" s="1"/>
  <c r="U3292" i="14"/>
  <c r="V3292" i="14"/>
  <c r="W3292" i="14"/>
  <c r="X3292" i="14"/>
  <c r="I3293" i="14"/>
  <c r="L3293" i="14"/>
  <c r="M3293" i="14"/>
  <c r="AG3293" i="14" s="1"/>
  <c r="N3293" i="14"/>
  <c r="AH3293" i="14" s="1"/>
  <c r="U3293" i="14"/>
  <c r="V3293" i="14"/>
  <c r="W3293" i="14"/>
  <c r="X3293" i="14"/>
  <c r="I3294" i="14"/>
  <c r="L3294" i="14"/>
  <c r="M3294" i="14"/>
  <c r="AG3294" i="14" s="1"/>
  <c r="N3294" i="14"/>
  <c r="AH3294" i="14" s="1"/>
  <c r="U3294" i="14"/>
  <c r="V3294" i="14"/>
  <c r="W3294" i="14"/>
  <c r="X3294" i="14"/>
  <c r="I3295" i="14"/>
  <c r="L3295" i="14"/>
  <c r="M3295" i="14"/>
  <c r="AG3295" i="14" s="1"/>
  <c r="N3295" i="14"/>
  <c r="AH3295" i="14" s="1"/>
  <c r="U3295" i="14"/>
  <c r="V3295" i="14"/>
  <c r="W3295" i="14"/>
  <c r="X3295" i="14"/>
  <c r="I3296" i="14"/>
  <c r="L3296" i="14"/>
  <c r="M3296" i="14"/>
  <c r="AG3296" i="14" s="1"/>
  <c r="N3296" i="14"/>
  <c r="AH3296" i="14" s="1"/>
  <c r="U3296" i="14"/>
  <c r="V3296" i="14"/>
  <c r="W3296" i="14"/>
  <c r="X3296" i="14"/>
  <c r="I3297" i="14"/>
  <c r="L3297" i="14"/>
  <c r="M3297" i="14"/>
  <c r="AG3297" i="14" s="1"/>
  <c r="N3297" i="14"/>
  <c r="AH3297" i="14" s="1"/>
  <c r="U3297" i="14"/>
  <c r="V3297" i="14"/>
  <c r="W3297" i="14"/>
  <c r="X3297" i="14"/>
  <c r="I3298" i="14"/>
  <c r="L3298" i="14"/>
  <c r="M3298" i="14"/>
  <c r="AG3298" i="14" s="1"/>
  <c r="N3298" i="14"/>
  <c r="AH3298" i="14" s="1"/>
  <c r="U3298" i="14"/>
  <c r="V3298" i="14"/>
  <c r="W3298" i="14"/>
  <c r="X3298" i="14"/>
  <c r="I3299" i="14"/>
  <c r="L3299" i="14"/>
  <c r="M3299" i="14"/>
  <c r="AG3299" i="14" s="1"/>
  <c r="N3299" i="14"/>
  <c r="AH3299" i="14" s="1"/>
  <c r="U3299" i="14"/>
  <c r="V3299" i="14"/>
  <c r="W3299" i="14"/>
  <c r="X3299" i="14"/>
  <c r="I3300" i="14"/>
  <c r="L3300" i="14"/>
  <c r="M3300" i="14"/>
  <c r="AG3300" i="14" s="1"/>
  <c r="N3300" i="14"/>
  <c r="AH3300" i="14" s="1"/>
  <c r="U3300" i="14"/>
  <c r="V3300" i="14"/>
  <c r="W3300" i="14"/>
  <c r="X3300" i="14"/>
  <c r="I3301" i="14"/>
  <c r="L3301" i="14"/>
  <c r="M3301" i="14"/>
  <c r="AG3301" i="14" s="1"/>
  <c r="N3301" i="14"/>
  <c r="AH3301" i="14" s="1"/>
  <c r="U3301" i="14"/>
  <c r="V3301" i="14"/>
  <c r="W3301" i="14"/>
  <c r="X3301" i="14"/>
  <c r="I3302" i="14"/>
  <c r="L3302" i="14"/>
  <c r="M3302" i="14"/>
  <c r="AG3302" i="14" s="1"/>
  <c r="N3302" i="14"/>
  <c r="AH3302" i="14" s="1"/>
  <c r="U3302" i="14"/>
  <c r="V3302" i="14"/>
  <c r="W3302" i="14"/>
  <c r="X3302" i="14"/>
  <c r="I3303" i="14"/>
  <c r="L3303" i="14"/>
  <c r="M3303" i="14"/>
  <c r="AG3303" i="14" s="1"/>
  <c r="N3303" i="14"/>
  <c r="AH3303" i="14" s="1"/>
  <c r="U3303" i="14"/>
  <c r="V3303" i="14"/>
  <c r="W3303" i="14"/>
  <c r="X3303" i="14"/>
  <c r="I3304" i="14"/>
  <c r="L3304" i="14"/>
  <c r="M3304" i="14"/>
  <c r="AG3304" i="14" s="1"/>
  <c r="N3304" i="14"/>
  <c r="AH3304" i="14" s="1"/>
  <c r="U3304" i="14"/>
  <c r="V3304" i="14"/>
  <c r="W3304" i="14"/>
  <c r="X3304" i="14"/>
  <c r="I3305" i="14"/>
  <c r="L3305" i="14"/>
  <c r="M3305" i="14"/>
  <c r="AG3305" i="14" s="1"/>
  <c r="N3305" i="14"/>
  <c r="AH3305" i="14" s="1"/>
  <c r="U3305" i="14"/>
  <c r="V3305" i="14"/>
  <c r="W3305" i="14"/>
  <c r="X3305" i="14"/>
  <c r="I3306" i="14"/>
  <c r="L3306" i="14"/>
  <c r="M3306" i="14"/>
  <c r="AG3306" i="14" s="1"/>
  <c r="N3306" i="14"/>
  <c r="AH3306" i="14" s="1"/>
  <c r="U3306" i="14"/>
  <c r="V3306" i="14"/>
  <c r="W3306" i="14"/>
  <c r="X3306" i="14"/>
  <c r="I3307" i="14"/>
  <c r="L3307" i="14"/>
  <c r="M3307" i="14"/>
  <c r="AG3307" i="14" s="1"/>
  <c r="N3307" i="14"/>
  <c r="AH3307" i="14" s="1"/>
  <c r="U3307" i="14"/>
  <c r="V3307" i="14"/>
  <c r="W3307" i="14"/>
  <c r="X3307" i="14"/>
  <c r="I3308" i="14"/>
  <c r="L3308" i="14"/>
  <c r="M3308" i="14"/>
  <c r="AG3308" i="14" s="1"/>
  <c r="N3308" i="14"/>
  <c r="AH3308" i="14" s="1"/>
  <c r="U3308" i="14"/>
  <c r="V3308" i="14"/>
  <c r="W3308" i="14"/>
  <c r="X3308" i="14"/>
  <c r="I3309" i="14"/>
  <c r="L3309" i="14"/>
  <c r="M3309" i="14"/>
  <c r="AG3309" i="14" s="1"/>
  <c r="N3309" i="14"/>
  <c r="AH3309" i="14" s="1"/>
  <c r="U3309" i="14"/>
  <c r="V3309" i="14"/>
  <c r="W3309" i="14"/>
  <c r="X3309" i="14"/>
  <c r="I3310" i="14"/>
  <c r="L3310" i="14"/>
  <c r="M3310" i="14"/>
  <c r="AG3310" i="14" s="1"/>
  <c r="N3310" i="14"/>
  <c r="AH3310" i="14" s="1"/>
  <c r="U3310" i="14"/>
  <c r="V3310" i="14"/>
  <c r="W3310" i="14"/>
  <c r="X3310" i="14"/>
  <c r="I3311" i="14"/>
  <c r="L3311" i="14"/>
  <c r="M3311" i="14"/>
  <c r="AG3311" i="14" s="1"/>
  <c r="N3311" i="14"/>
  <c r="AH3311" i="14" s="1"/>
  <c r="U3311" i="14"/>
  <c r="V3311" i="14"/>
  <c r="W3311" i="14"/>
  <c r="X3311" i="14"/>
  <c r="I3312" i="14"/>
  <c r="L3312" i="14"/>
  <c r="M3312" i="14"/>
  <c r="AG3312" i="14" s="1"/>
  <c r="N3312" i="14"/>
  <c r="AH3312" i="14" s="1"/>
  <c r="U3312" i="14"/>
  <c r="V3312" i="14"/>
  <c r="W3312" i="14"/>
  <c r="X3312" i="14"/>
  <c r="I3313" i="14"/>
  <c r="L3313" i="14"/>
  <c r="M3313" i="14"/>
  <c r="AG3313" i="14" s="1"/>
  <c r="N3313" i="14"/>
  <c r="AH3313" i="14" s="1"/>
  <c r="U3313" i="14"/>
  <c r="V3313" i="14"/>
  <c r="W3313" i="14"/>
  <c r="X3313" i="14"/>
  <c r="I3314" i="14"/>
  <c r="L3314" i="14"/>
  <c r="M3314" i="14"/>
  <c r="AG3314" i="14" s="1"/>
  <c r="N3314" i="14"/>
  <c r="AH3314" i="14" s="1"/>
  <c r="U3314" i="14"/>
  <c r="V3314" i="14"/>
  <c r="W3314" i="14"/>
  <c r="X3314" i="14"/>
  <c r="I3315" i="14"/>
  <c r="L3315" i="14"/>
  <c r="M3315" i="14"/>
  <c r="AG3315" i="14" s="1"/>
  <c r="N3315" i="14"/>
  <c r="AH3315" i="14" s="1"/>
  <c r="U3315" i="14"/>
  <c r="V3315" i="14"/>
  <c r="W3315" i="14"/>
  <c r="X3315" i="14"/>
  <c r="I3316" i="14"/>
  <c r="L3316" i="14"/>
  <c r="M3316" i="14"/>
  <c r="AG3316" i="14" s="1"/>
  <c r="N3316" i="14"/>
  <c r="AH3316" i="14" s="1"/>
  <c r="U3316" i="14"/>
  <c r="V3316" i="14"/>
  <c r="W3316" i="14"/>
  <c r="X3316" i="14"/>
  <c r="I3317" i="14"/>
  <c r="L3317" i="14"/>
  <c r="M3317" i="14"/>
  <c r="AG3317" i="14" s="1"/>
  <c r="N3317" i="14"/>
  <c r="AH3317" i="14" s="1"/>
  <c r="U3317" i="14"/>
  <c r="V3317" i="14"/>
  <c r="W3317" i="14"/>
  <c r="X3317" i="14"/>
  <c r="I3318" i="14"/>
  <c r="L3318" i="14"/>
  <c r="M3318" i="14"/>
  <c r="AG3318" i="14" s="1"/>
  <c r="N3318" i="14"/>
  <c r="AH3318" i="14" s="1"/>
  <c r="U3318" i="14"/>
  <c r="V3318" i="14"/>
  <c r="W3318" i="14"/>
  <c r="X3318" i="14"/>
  <c r="I3319" i="14"/>
  <c r="L3319" i="14"/>
  <c r="M3319" i="14"/>
  <c r="AG3319" i="14" s="1"/>
  <c r="N3319" i="14"/>
  <c r="AH3319" i="14" s="1"/>
  <c r="U3319" i="14"/>
  <c r="V3319" i="14"/>
  <c r="W3319" i="14"/>
  <c r="X3319" i="14"/>
  <c r="I3320" i="14"/>
  <c r="L3320" i="14"/>
  <c r="M3320" i="14"/>
  <c r="AG3320" i="14" s="1"/>
  <c r="N3320" i="14"/>
  <c r="AH3320" i="14" s="1"/>
  <c r="U3320" i="14"/>
  <c r="V3320" i="14"/>
  <c r="W3320" i="14"/>
  <c r="X3320" i="14"/>
  <c r="I3321" i="14"/>
  <c r="L3321" i="14"/>
  <c r="M3321" i="14"/>
  <c r="AG3321" i="14" s="1"/>
  <c r="N3321" i="14"/>
  <c r="AH3321" i="14" s="1"/>
  <c r="U3321" i="14"/>
  <c r="V3321" i="14"/>
  <c r="W3321" i="14"/>
  <c r="X3321" i="14"/>
  <c r="I3322" i="14"/>
  <c r="L3322" i="14"/>
  <c r="M3322" i="14"/>
  <c r="AG3322" i="14" s="1"/>
  <c r="N3322" i="14"/>
  <c r="AH3322" i="14" s="1"/>
  <c r="U3322" i="14"/>
  <c r="V3322" i="14"/>
  <c r="W3322" i="14"/>
  <c r="X3322" i="14"/>
  <c r="I3323" i="14"/>
  <c r="L3323" i="14"/>
  <c r="M3323" i="14"/>
  <c r="AG3323" i="14" s="1"/>
  <c r="N3323" i="14"/>
  <c r="AH3323" i="14" s="1"/>
  <c r="U3323" i="14"/>
  <c r="V3323" i="14"/>
  <c r="W3323" i="14"/>
  <c r="X3323" i="14"/>
  <c r="I3324" i="14"/>
  <c r="L3324" i="14"/>
  <c r="M3324" i="14"/>
  <c r="AG3324" i="14" s="1"/>
  <c r="N3324" i="14"/>
  <c r="AH3324" i="14" s="1"/>
  <c r="U3324" i="14"/>
  <c r="V3324" i="14"/>
  <c r="W3324" i="14"/>
  <c r="X3324" i="14"/>
  <c r="I3325" i="14"/>
  <c r="L3325" i="14"/>
  <c r="M3325" i="14"/>
  <c r="AG3325" i="14" s="1"/>
  <c r="N3325" i="14"/>
  <c r="AH3325" i="14" s="1"/>
  <c r="U3325" i="14"/>
  <c r="V3325" i="14"/>
  <c r="W3325" i="14"/>
  <c r="X3325" i="14"/>
  <c r="I3326" i="14"/>
  <c r="L3326" i="14"/>
  <c r="M3326" i="14"/>
  <c r="AG3326" i="14" s="1"/>
  <c r="N3326" i="14"/>
  <c r="AH3326" i="14" s="1"/>
  <c r="U3326" i="14"/>
  <c r="V3326" i="14"/>
  <c r="W3326" i="14"/>
  <c r="X3326" i="14"/>
  <c r="I3327" i="14"/>
  <c r="L3327" i="14"/>
  <c r="M3327" i="14"/>
  <c r="AG3327" i="14" s="1"/>
  <c r="N3327" i="14"/>
  <c r="AH3327" i="14" s="1"/>
  <c r="U3327" i="14"/>
  <c r="V3327" i="14"/>
  <c r="W3327" i="14"/>
  <c r="X3327" i="14"/>
  <c r="I3328" i="14"/>
  <c r="L3328" i="14"/>
  <c r="M3328" i="14"/>
  <c r="AG3328" i="14" s="1"/>
  <c r="N3328" i="14"/>
  <c r="AH3328" i="14" s="1"/>
  <c r="U3328" i="14"/>
  <c r="V3328" i="14"/>
  <c r="W3328" i="14"/>
  <c r="X3328" i="14"/>
  <c r="I3329" i="14"/>
  <c r="L3329" i="14"/>
  <c r="M3329" i="14"/>
  <c r="AG3329" i="14" s="1"/>
  <c r="N3329" i="14"/>
  <c r="AH3329" i="14" s="1"/>
  <c r="U3329" i="14"/>
  <c r="V3329" i="14"/>
  <c r="W3329" i="14"/>
  <c r="X3329" i="14"/>
  <c r="I3330" i="14"/>
  <c r="L3330" i="14"/>
  <c r="M3330" i="14"/>
  <c r="AG3330" i="14" s="1"/>
  <c r="N3330" i="14"/>
  <c r="AH3330" i="14" s="1"/>
  <c r="U3330" i="14"/>
  <c r="V3330" i="14"/>
  <c r="W3330" i="14"/>
  <c r="X3330" i="14"/>
  <c r="I3331" i="14"/>
  <c r="L3331" i="14"/>
  <c r="M3331" i="14"/>
  <c r="AG3331" i="14" s="1"/>
  <c r="N3331" i="14"/>
  <c r="AH3331" i="14" s="1"/>
  <c r="U3331" i="14"/>
  <c r="V3331" i="14"/>
  <c r="W3331" i="14"/>
  <c r="X3331" i="14"/>
  <c r="I3332" i="14"/>
  <c r="L3332" i="14"/>
  <c r="M3332" i="14"/>
  <c r="AG3332" i="14" s="1"/>
  <c r="N3332" i="14"/>
  <c r="AH3332" i="14" s="1"/>
  <c r="U3332" i="14"/>
  <c r="V3332" i="14"/>
  <c r="W3332" i="14"/>
  <c r="X3332" i="14"/>
  <c r="I3333" i="14"/>
  <c r="L3333" i="14"/>
  <c r="M3333" i="14"/>
  <c r="AG3333" i="14" s="1"/>
  <c r="N3333" i="14"/>
  <c r="AH3333" i="14" s="1"/>
  <c r="U3333" i="14"/>
  <c r="V3333" i="14"/>
  <c r="W3333" i="14"/>
  <c r="X3333" i="14"/>
  <c r="I3334" i="14"/>
  <c r="L3334" i="14"/>
  <c r="M3334" i="14"/>
  <c r="AG3334" i="14" s="1"/>
  <c r="N3334" i="14"/>
  <c r="AH3334" i="14" s="1"/>
  <c r="U3334" i="14"/>
  <c r="V3334" i="14"/>
  <c r="W3334" i="14"/>
  <c r="X3334" i="14"/>
  <c r="I3335" i="14"/>
  <c r="L3335" i="14"/>
  <c r="M3335" i="14"/>
  <c r="AG3335" i="14" s="1"/>
  <c r="N3335" i="14"/>
  <c r="AH3335" i="14" s="1"/>
  <c r="U3335" i="14"/>
  <c r="V3335" i="14"/>
  <c r="W3335" i="14"/>
  <c r="X3335" i="14"/>
  <c r="I3336" i="14"/>
  <c r="L3336" i="14"/>
  <c r="M3336" i="14"/>
  <c r="AG3336" i="14" s="1"/>
  <c r="N3336" i="14"/>
  <c r="AH3336" i="14" s="1"/>
  <c r="U3336" i="14"/>
  <c r="V3336" i="14"/>
  <c r="W3336" i="14"/>
  <c r="X3336" i="14"/>
  <c r="I3337" i="14"/>
  <c r="L3337" i="14"/>
  <c r="M3337" i="14"/>
  <c r="AG3337" i="14" s="1"/>
  <c r="N3337" i="14"/>
  <c r="AH3337" i="14" s="1"/>
  <c r="U3337" i="14"/>
  <c r="V3337" i="14"/>
  <c r="W3337" i="14"/>
  <c r="X3337" i="14"/>
  <c r="I3338" i="14"/>
  <c r="L3338" i="14"/>
  <c r="M3338" i="14"/>
  <c r="AG3338" i="14" s="1"/>
  <c r="N3338" i="14"/>
  <c r="AH3338" i="14" s="1"/>
  <c r="U3338" i="14"/>
  <c r="V3338" i="14"/>
  <c r="W3338" i="14"/>
  <c r="X3338" i="14"/>
  <c r="I3339" i="14"/>
  <c r="L3339" i="14"/>
  <c r="M3339" i="14"/>
  <c r="AG3339" i="14" s="1"/>
  <c r="N3339" i="14"/>
  <c r="AH3339" i="14" s="1"/>
  <c r="U3339" i="14"/>
  <c r="V3339" i="14"/>
  <c r="W3339" i="14"/>
  <c r="X3339" i="14"/>
  <c r="I3340" i="14"/>
  <c r="L3340" i="14"/>
  <c r="M3340" i="14"/>
  <c r="AG3340" i="14" s="1"/>
  <c r="N3340" i="14"/>
  <c r="AH3340" i="14" s="1"/>
  <c r="U3340" i="14"/>
  <c r="V3340" i="14"/>
  <c r="W3340" i="14"/>
  <c r="X3340" i="14"/>
  <c r="I3341" i="14"/>
  <c r="L3341" i="14"/>
  <c r="M3341" i="14"/>
  <c r="AG3341" i="14" s="1"/>
  <c r="N3341" i="14"/>
  <c r="AH3341" i="14" s="1"/>
  <c r="U3341" i="14"/>
  <c r="V3341" i="14"/>
  <c r="W3341" i="14"/>
  <c r="X3341" i="14"/>
  <c r="I3342" i="14"/>
  <c r="L3342" i="14"/>
  <c r="M3342" i="14"/>
  <c r="AG3342" i="14" s="1"/>
  <c r="N3342" i="14"/>
  <c r="AH3342" i="14" s="1"/>
  <c r="U3342" i="14"/>
  <c r="V3342" i="14"/>
  <c r="W3342" i="14"/>
  <c r="X3342" i="14"/>
  <c r="I3343" i="14"/>
  <c r="L3343" i="14"/>
  <c r="M3343" i="14"/>
  <c r="AG3343" i="14" s="1"/>
  <c r="N3343" i="14"/>
  <c r="AH3343" i="14" s="1"/>
  <c r="U3343" i="14"/>
  <c r="V3343" i="14"/>
  <c r="W3343" i="14"/>
  <c r="X3343" i="14"/>
  <c r="I3344" i="14"/>
  <c r="L3344" i="14"/>
  <c r="M3344" i="14"/>
  <c r="AG3344" i="14" s="1"/>
  <c r="N3344" i="14"/>
  <c r="AH3344" i="14" s="1"/>
  <c r="U3344" i="14"/>
  <c r="V3344" i="14"/>
  <c r="W3344" i="14"/>
  <c r="X3344" i="14"/>
  <c r="I3345" i="14"/>
  <c r="L3345" i="14"/>
  <c r="M3345" i="14"/>
  <c r="AG3345" i="14" s="1"/>
  <c r="N3345" i="14"/>
  <c r="AH3345" i="14" s="1"/>
  <c r="U3345" i="14"/>
  <c r="V3345" i="14"/>
  <c r="W3345" i="14"/>
  <c r="X3345" i="14"/>
  <c r="I3346" i="14"/>
  <c r="L3346" i="14"/>
  <c r="M3346" i="14"/>
  <c r="AG3346" i="14" s="1"/>
  <c r="N3346" i="14"/>
  <c r="AH3346" i="14" s="1"/>
  <c r="U3346" i="14"/>
  <c r="V3346" i="14"/>
  <c r="W3346" i="14"/>
  <c r="X3346" i="14"/>
  <c r="I3347" i="14"/>
  <c r="L3347" i="14"/>
  <c r="M3347" i="14"/>
  <c r="AG3347" i="14" s="1"/>
  <c r="N3347" i="14"/>
  <c r="AH3347" i="14" s="1"/>
  <c r="U3347" i="14"/>
  <c r="V3347" i="14"/>
  <c r="W3347" i="14"/>
  <c r="X3347" i="14"/>
  <c r="I3348" i="14"/>
  <c r="L3348" i="14"/>
  <c r="M3348" i="14"/>
  <c r="AG3348" i="14" s="1"/>
  <c r="N3348" i="14"/>
  <c r="AH3348" i="14" s="1"/>
  <c r="U3348" i="14"/>
  <c r="V3348" i="14"/>
  <c r="W3348" i="14"/>
  <c r="X3348" i="14"/>
  <c r="I3349" i="14"/>
  <c r="L3349" i="14"/>
  <c r="M3349" i="14"/>
  <c r="AG3349" i="14" s="1"/>
  <c r="N3349" i="14"/>
  <c r="AH3349" i="14" s="1"/>
  <c r="U3349" i="14"/>
  <c r="V3349" i="14"/>
  <c r="W3349" i="14"/>
  <c r="X3349" i="14"/>
  <c r="I3350" i="14"/>
  <c r="L3350" i="14"/>
  <c r="M3350" i="14"/>
  <c r="AG3350" i="14" s="1"/>
  <c r="N3350" i="14"/>
  <c r="AH3350" i="14" s="1"/>
  <c r="U3350" i="14"/>
  <c r="V3350" i="14"/>
  <c r="W3350" i="14"/>
  <c r="X3350" i="14"/>
  <c r="I3351" i="14"/>
  <c r="L3351" i="14"/>
  <c r="M3351" i="14"/>
  <c r="AG3351" i="14" s="1"/>
  <c r="N3351" i="14"/>
  <c r="AH3351" i="14" s="1"/>
  <c r="U3351" i="14"/>
  <c r="V3351" i="14"/>
  <c r="W3351" i="14"/>
  <c r="X3351" i="14"/>
  <c r="I3352" i="14"/>
  <c r="L3352" i="14"/>
  <c r="M3352" i="14"/>
  <c r="AG3352" i="14" s="1"/>
  <c r="N3352" i="14"/>
  <c r="AH3352" i="14" s="1"/>
  <c r="U3352" i="14"/>
  <c r="V3352" i="14"/>
  <c r="W3352" i="14"/>
  <c r="X3352" i="14"/>
  <c r="I3353" i="14"/>
  <c r="L3353" i="14"/>
  <c r="M3353" i="14"/>
  <c r="AG3353" i="14" s="1"/>
  <c r="N3353" i="14"/>
  <c r="AH3353" i="14" s="1"/>
  <c r="U3353" i="14"/>
  <c r="V3353" i="14"/>
  <c r="W3353" i="14"/>
  <c r="X3353" i="14"/>
  <c r="I3354" i="14"/>
  <c r="L3354" i="14"/>
  <c r="M3354" i="14"/>
  <c r="AG3354" i="14" s="1"/>
  <c r="N3354" i="14"/>
  <c r="AH3354" i="14" s="1"/>
  <c r="U3354" i="14"/>
  <c r="V3354" i="14"/>
  <c r="W3354" i="14"/>
  <c r="X3354" i="14"/>
  <c r="I3355" i="14"/>
  <c r="L3355" i="14"/>
  <c r="M3355" i="14"/>
  <c r="AG3355" i="14" s="1"/>
  <c r="N3355" i="14"/>
  <c r="AH3355" i="14" s="1"/>
  <c r="U3355" i="14"/>
  <c r="V3355" i="14"/>
  <c r="W3355" i="14"/>
  <c r="X3355" i="14"/>
  <c r="I3356" i="14"/>
  <c r="L3356" i="14"/>
  <c r="M3356" i="14"/>
  <c r="AG3356" i="14" s="1"/>
  <c r="N3356" i="14"/>
  <c r="AH3356" i="14" s="1"/>
  <c r="U3356" i="14"/>
  <c r="V3356" i="14"/>
  <c r="W3356" i="14"/>
  <c r="X3356" i="14"/>
  <c r="I3357" i="14"/>
  <c r="L3357" i="14"/>
  <c r="M3357" i="14"/>
  <c r="AG3357" i="14" s="1"/>
  <c r="N3357" i="14"/>
  <c r="AH3357" i="14" s="1"/>
  <c r="U3357" i="14"/>
  <c r="V3357" i="14"/>
  <c r="W3357" i="14"/>
  <c r="X3357" i="14"/>
  <c r="I3358" i="14"/>
  <c r="L3358" i="14"/>
  <c r="M3358" i="14"/>
  <c r="AG3358" i="14" s="1"/>
  <c r="N3358" i="14"/>
  <c r="AH3358" i="14" s="1"/>
  <c r="U3358" i="14"/>
  <c r="V3358" i="14"/>
  <c r="W3358" i="14"/>
  <c r="X3358" i="14"/>
  <c r="I3359" i="14"/>
  <c r="L3359" i="14"/>
  <c r="M3359" i="14"/>
  <c r="AG3359" i="14" s="1"/>
  <c r="N3359" i="14"/>
  <c r="AH3359" i="14" s="1"/>
  <c r="U3359" i="14"/>
  <c r="V3359" i="14"/>
  <c r="W3359" i="14"/>
  <c r="X3359" i="14"/>
  <c r="I3360" i="14"/>
  <c r="L3360" i="14"/>
  <c r="M3360" i="14"/>
  <c r="AG3360" i="14" s="1"/>
  <c r="N3360" i="14"/>
  <c r="AH3360" i="14" s="1"/>
  <c r="U3360" i="14"/>
  <c r="V3360" i="14"/>
  <c r="W3360" i="14"/>
  <c r="X3360" i="14"/>
  <c r="I3361" i="14"/>
  <c r="L3361" i="14"/>
  <c r="M3361" i="14"/>
  <c r="AG3361" i="14" s="1"/>
  <c r="N3361" i="14"/>
  <c r="AH3361" i="14" s="1"/>
  <c r="U3361" i="14"/>
  <c r="V3361" i="14"/>
  <c r="W3361" i="14"/>
  <c r="X3361" i="14"/>
  <c r="I3362" i="14"/>
  <c r="L3362" i="14"/>
  <c r="M3362" i="14"/>
  <c r="AG3362" i="14" s="1"/>
  <c r="N3362" i="14"/>
  <c r="AH3362" i="14" s="1"/>
  <c r="U3362" i="14"/>
  <c r="V3362" i="14"/>
  <c r="W3362" i="14"/>
  <c r="X3362" i="14"/>
  <c r="I3363" i="14"/>
  <c r="L3363" i="14"/>
  <c r="M3363" i="14"/>
  <c r="AG3363" i="14" s="1"/>
  <c r="N3363" i="14"/>
  <c r="AH3363" i="14" s="1"/>
  <c r="U3363" i="14"/>
  <c r="V3363" i="14"/>
  <c r="W3363" i="14"/>
  <c r="X3363" i="14"/>
  <c r="I3364" i="14"/>
  <c r="L3364" i="14"/>
  <c r="M3364" i="14"/>
  <c r="AG3364" i="14" s="1"/>
  <c r="N3364" i="14"/>
  <c r="AH3364" i="14" s="1"/>
  <c r="U3364" i="14"/>
  <c r="V3364" i="14"/>
  <c r="W3364" i="14"/>
  <c r="X3364" i="14"/>
  <c r="I3365" i="14"/>
  <c r="L3365" i="14"/>
  <c r="M3365" i="14"/>
  <c r="AG3365" i="14" s="1"/>
  <c r="N3365" i="14"/>
  <c r="AH3365" i="14" s="1"/>
  <c r="U3365" i="14"/>
  <c r="V3365" i="14"/>
  <c r="W3365" i="14"/>
  <c r="X3365" i="14"/>
  <c r="I3366" i="14"/>
  <c r="L3366" i="14"/>
  <c r="M3366" i="14"/>
  <c r="AG3366" i="14" s="1"/>
  <c r="N3366" i="14"/>
  <c r="AH3366" i="14" s="1"/>
  <c r="U3366" i="14"/>
  <c r="V3366" i="14"/>
  <c r="W3366" i="14"/>
  <c r="X3366" i="14"/>
  <c r="I3367" i="14"/>
  <c r="L3367" i="14"/>
  <c r="M3367" i="14"/>
  <c r="AG3367" i="14" s="1"/>
  <c r="N3367" i="14"/>
  <c r="AH3367" i="14" s="1"/>
  <c r="U3367" i="14"/>
  <c r="V3367" i="14"/>
  <c r="W3367" i="14"/>
  <c r="X3367" i="14"/>
  <c r="I3368" i="14"/>
  <c r="L3368" i="14"/>
  <c r="M3368" i="14"/>
  <c r="AG3368" i="14" s="1"/>
  <c r="N3368" i="14"/>
  <c r="AH3368" i="14" s="1"/>
  <c r="U3368" i="14"/>
  <c r="V3368" i="14"/>
  <c r="W3368" i="14"/>
  <c r="X3368" i="14"/>
  <c r="I3369" i="14"/>
  <c r="L3369" i="14"/>
  <c r="M3369" i="14"/>
  <c r="AG3369" i="14" s="1"/>
  <c r="N3369" i="14"/>
  <c r="AH3369" i="14" s="1"/>
  <c r="U3369" i="14"/>
  <c r="V3369" i="14"/>
  <c r="W3369" i="14"/>
  <c r="X3369" i="14"/>
  <c r="I3370" i="14"/>
  <c r="L3370" i="14"/>
  <c r="M3370" i="14"/>
  <c r="AG3370" i="14" s="1"/>
  <c r="N3370" i="14"/>
  <c r="AH3370" i="14" s="1"/>
  <c r="U3370" i="14"/>
  <c r="V3370" i="14"/>
  <c r="W3370" i="14"/>
  <c r="X3370" i="14"/>
  <c r="I3371" i="14"/>
  <c r="L3371" i="14"/>
  <c r="M3371" i="14"/>
  <c r="AG3371" i="14" s="1"/>
  <c r="N3371" i="14"/>
  <c r="AH3371" i="14" s="1"/>
  <c r="U3371" i="14"/>
  <c r="V3371" i="14"/>
  <c r="W3371" i="14"/>
  <c r="X3371" i="14"/>
  <c r="I3372" i="14"/>
  <c r="L3372" i="14"/>
  <c r="M3372" i="14"/>
  <c r="AG3372" i="14" s="1"/>
  <c r="N3372" i="14"/>
  <c r="AH3372" i="14" s="1"/>
  <c r="U3372" i="14"/>
  <c r="V3372" i="14"/>
  <c r="W3372" i="14"/>
  <c r="X3372" i="14"/>
  <c r="I3373" i="14"/>
  <c r="L3373" i="14"/>
  <c r="M3373" i="14"/>
  <c r="AG3373" i="14" s="1"/>
  <c r="N3373" i="14"/>
  <c r="AH3373" i="14" s="1"/>
  <c r="U3373" i="14"/>
  <c r="V3373" i="14"/>
  <c r="W3373" i="14"/>
  <c r="X3373" i="14"/>
  <c r="I3374" i="14"/>
  <c r="L3374" i="14"/>
  <c r="M3374" i="14"/>
  <c r="AG3374" i="14" s="1"/>
  <c r="N3374" i="14"/>
  <c r="AH3374" i="14" s="1"/>
  <c r="U3374" i="14"/>
  <c r="V3374" i="14"/>
  <c r="W3374" i="14"/>
  <c r="X3374" i="14"/>
  <c r="I3375" i="14"/>
  <c r="L3375" i="14"/>
  <c r="M3375" i="14"/>
  <c r="AG3375" i="14" s="1"/>
  <c r="N3375" i="14"/>
  <c r="AH3375" i="14" s="1"/>
  <c r="U3375" i="14"/>
  <c r="V3375" i="14"/>
  <c r="W3375" i="14"/>
  <c r="X3375" i="14"/>
  <c r="I3376" i="14"/>
  <c r="L3376" i="14"/>
  <c r="M3376" i="14"/>
  <c r="AG3376" i="14" s="1"/>
  <c r="N3376" i="14"/>
  <c r="AH3376" i="14" s="1"/>
  <c r="U3376" i="14"/>
  <c r="V3376" i="14"/>
  <c r="W3376" i="14"/>
  <c r="X3376" i="14"/>
  <c r="I3377" i="14"/>
  <c r="L3377" i="14"/>
  <c r="M3377" i="14"/>
  <c r="AG3377" i="14" s="1"/>
  <c r="N3377" i="14"/>
  <c r="AH3377" i="14" s="1"/>
  <c r="U3377" i="14"/>
  <c r="V3377" i="14"/>
  <c r="W3377" i="14"/>
  <c r="X3377" i="14"/>
  <c r="I3378" i="14"/>
  <c r="L3378" i="14"/>
  <c r="M3378" i="14"/>
  <c r="AG3378" i="14" s="1"/>
  <c r="N3378" i="14"/>
  <c r="AH3378" i="14" s="1"/>
  <c r="U3378" i="14"/>
  <c r="V3378" i="14"/>
  <c r="W3378" i="14"/>
  <c r="X3378" i="14"/>
  <c r="I3379" i="14"/>
  <c r="L3379" i="14"/>
  <c r="M3379" i="14"/>
  <c r="AG3379" i="14" s="1"/>
  <c r="N3379" i="14"/>
  <c r="AH3379" i="14" s="1"/>
  <c r="U3379" i="14"/>
  <c r="V3379" i="14"/>
  <c r="W3379" i="14"/>
  <c r="X3379" i="14"/>
  <c r="I3380" i="14"/>
  <c r="L3380" i="14"/>
  <c r="M3380" i="14"/>
  <c r="AG3380" i="14" s="1"/>
  <c r="N3380" i="14"/>
  <c r="AH3380" i="14" s="1"/>
  <c r="U3380" i="14"/>
  <c r="V3380" i="14"/>
  <c r="W3380" i="14"/>
  <c r="X3380" i="14"/>
  <c r="I3381" i="14"/>
  <c r="L3381" i="14"/>
  <c r="M3381" i="14"/>
  <c r="AG3381" i="14" s="1"/>
  <c r="N3381" i="14"/>
  <c r="AH3381" i="14" s="1"/>
  <c r="U3381" i="14"/>
  <c r="V3381" i="14"/>
  <c r="W3381" i="14"/>
  <c r="X3381" i="14"/>
  <c r="I3382" i="14"/>
  <c r="L3382" i="14"/>
  <c r="M3382" i="14"/>
  <c r="AG3382" i="14" s="1"/>
  <c r="N3382" i="14"/>
  <c r="AH3382" i="14" s="1"/>
  <c r="U3382" i="14"/>
  <c r="V3382" i="14"/>
  <c r="W3382" i="14"/>
  <c r="X3382" i="14"/>
  <c r="I3383" i="14"/>
  <c r="L3383" i="14"/>
  <c r="M3383" i="14"/>
  <c r="AG3383" i="14" s="1"/>
  <c r="N3383" i="14"/>
  <c r="AH3383" i="14" s="1"/>
  <c r="U3383" i="14"/>
  <c r="V3383" i="14"/>
  <c r="W3383" i="14"/>
  <c r="X3383" i="14"/>
  <c r="I3384" i="14"/>
  <c r="L3384" i="14"/>
  <c r="M3384" i="14"/>
  <c r="AG3384" i="14" s="1"/>
  <c r="N3384" i="14"/>
  <c r="AH3384" i="14" s="1"/>
  <c r="U3384" i="14"/>
  <c r="V3384" i="14"/>
  <c r="W3384" i="14"/>
  <c r="X3384" i="14"/>
  <c r="I3385" i="14"/>
  <c r="L3385" i="14"/>
  <c r="M3385" i="14"/>
  <c r="AG3385" i="14" s="1"/>
  <c r="N3385" i="14"/>
  <c r="AH3385" i="14" s="1"/>
  <c r="U3385" i="14"/>
  <c r="V3385" i="14"/>
  <c r="W3385" i="14"/>
  <c r="X3385" i="14"/>
  <c r="I3386" i="14"/>
  <c r="L3386" i="14"/>
  <c r="M3386" i="14"/>
  <c r="AG3386" i="14" s="1"/>
  <c r="N3386" i="14"/>
  <c r="AH3386" i="14" s="1"/>
  <c r="U3386" i="14"/>
  <c r="V3386" i="14"/>
  <c r="W3386" i="14"/>
  <c r="X3386" i="14"/>
  <c r="I3387" i="14"/>
  <c r="L3387" i="14"/>
  <c r="M3387" i="14"/>
  <c r="AG3387" i="14" s="1"/>
  <c r="N3387" i="14"/>
  <c r="AH3387" i="14" s="1"/>
  <c r="U3387" i="14"/>
  <c r="V3387" i="14"/>
  <c r="W3387" i="14"/>
  <c r="X3387" i="14"/>
  <c r="I3388" i="14"/>
  <c r="L3388" i="14"/>
  <c r="M3388" i="14"/>
  <c r="AG3388" i="14" s="1"/>
  <c r="N3388" i="14"/>
  <c r="AH3388" i="14" s="1"/>
  <c r="U3388" i="14"/>
  <c r="V3388" i="14"/>
  <c r="W3388" i="14"/>
  <c r="X3388" i="14"/>
  <c r="I3389" i="14"/>
  <c r="L3389" i="14"/>
  <c r="M3389" i="14"/>
  <c r="AG3389" i="14" s="1"/>
  <c r="N3389" i="14"/>
  <c r="AH3389" i="14" s="1"/>
  <c r="U3389" i="14"/>
  <c r="V3389" i="14"/>
  <c r="W3389" i="14"/>
  <c r="X3389" i="14"/>
  <c r="I3390" i="14"/>
  <c r="L3390" i="14"/>
  <c r="M3390" i="14"/>
  <c r="AG3390" i="14" s="1"/>
  <c r="N3390" i="14"/>
  <c r="AH3390" i="14" s="1"/>
  <c r="U3390" i="14"/>
  <c r="V3390" i="14"/>
  <c r="W3390" i="14"/>
  <c r="X3390" i="14"/>
  <c r="I3391" i="14"/>
  <c r="L3391" i="14"/>
  <c r="M3391" i="14"/>
  <c r="AG3391" i="14" s="1"/>
  <c r="N3391" i="14"/>
  <c r="AH3391" i="14" s="1"/>
  <c r="U3391" i="14"/>
  <c r="V3391" i="14"/>
  <c r="W3391" i="14"/>
  <c r="X3391" i="14"/>
  <c r="E3392" i="14"/>
  <c r="V3392" i="14" s="1"/>
  <c r="I3392" i="14"/>
  <c r="L3392" i="14"/>
  <c r="M3392" i="14"/>
  <c r="AG3392" i="14" s="1"/>
  <c r="N3392" i="14"/>
  <c r="AH3392" i="14" s="1"/>
  <c r="U3392" i="14"/>
  <c r="W3392" i="14"/>
  <c r="I3393" i="14"/>
  <c r="L3393" i="14"/>
  <c r="M3393" i="14"/>
  <c r="AG3393" i="14" s="1"/>
  <c r="N3393" i="14"/>
  <c r="AH3393" i="14" s="1"/>
  <c r="U3393" i="14"/>
  <c r="V3393" i="14"/>
  <c r="W3393" i="14"/>
  <c r="X3393" i="14"/>
  <c r="I3394" i="14"/>
  <c r="L3394" i="14"/>
  <c r="M3394" i="14"/>
  <c r="AG3394" i="14" s="1"/>
  <c r="N3394" i="14"/>
  <c r="AH3394" i="14" s="1"/>
  <c r="U3394" i="14"/>
  <c r="V3394" i="14"/>
  <c r="W3394" i="14"/>
  <c r="X3394" i="14"/>
  <c r="I3395" i="14"/>
  <c r="L3395" i="14"/>
  <c r="M3395" i="14"/>
  <c r="AG3395" i="14" s="1"/>
  <c r="N3395" i="14"/>
  <c r="AH3395" i="14" s="1"/>
  <c r="U3395" i="14"/>
  <c r="V3395" i="14"/>
  <c r="W3395" i="14"/>
  <c r="X3395" i="14"/>
  <c r="I3396" i="14"/>
  <c r="L3396" i="14"/>
  <c r="M3396" i="14"/>
  <c r="AG3396" i="14" s="1"/>
  <c r="N3396" i="14"/>
  <c r="AH3396" i="14" s="1"/>
  <c r="U3396" i="14"/>
  <c r="V3396" i="14"/>
  <c r="W3396" i="14"/>
  <c r="X3396" i="14"/>
  <c r="I3397" i="14"/>
  <c r="L3397" i="14"/>
  <c r="M3397" i="14"/>
  <c r="AG3397" i="14" s="1"/>
  <c r="N3397" i="14"/>
  <c r="AH3397" i="14" s="1"/>
  <c r="U3397" i="14"/>
  <c r="V3397" i="14"/>
  <c r="W3397" i="14"/>
  <c r="X3397" i="14"/>
  <c r="I3398" i="14"/>
  <c r="L3398" i="14"/>
  <c r="M3398" i="14"/>
  <c r="AG3398" i="14" s="1"/>
  <c r="N3398" i="14"/>
  <c r="AH3398" i="14" s="1"/>
  <c r="U3398" i="14"/>
  <c r="V3398" i="14"/>
  <c r="W3398" i="14"/>
  <c r="X3398" i="14"/>
  <c r="I3399" i="14"/>
  <c r="L3399" i="14"/>
  <c r="M3399" i="14"/>
  <c r="AG3399" i="14" s="1"/>
  <c r="N3399" i="14"/>
  <c r="AH3399" i="14" s="1"/>
  <c r="U3399" i="14"/>
  <c r="V3399" i="14"/>
  <c r="W3399" i="14"/>
  <c r="X3399" i="14"/>
  <c r="I3400" i="14"/>
  <c r="L3400" i="14"/>
  <c r="M3400" i="14"/>
  <c r="AG3400" i="14" s="1"/>
  <c r="N3400" i="14"/>
  <c r="AH3400" i="14" s="1"/>
  <c r="U3400" i="14"/>
  <c r="V3400" i="14"/>
  <c r="W3400" i="14"/>
  <c r="X3400" i="14"/>
  <c r="I3401" i="14"/>
  <c r="L3401" i="14"/>
  <c r="M3401" i="14"/>
  <c r="AG3401" i="14" s="1"/>
  <c r="N3401" i="14"/>
  <c r="AH3401" i="14" s="1"/>
  <c r="U3401" i="14"/>
  <c r="V3401" i="14"/>
  <c r="W3401" i="14"/>
  <c r="X3401" i="14"/>
  <c r="I3402" i="14"/>
  <c r="L3402" i="14"/>
  <c r="M3402" i="14"/>
  <c r="AG3402" i="14" s="1"/>
  <c r="N3402" i="14"/>
  <c r="AH3402" i="14" s="1"/>
  <c r="U3402" i="14"/>
  <c r="V3402" i="14"/>
  <c r="W3402" i="14"/>
  <c r="X3402" i="14"/>
  <c r="I3403" i="14"/>
  <c r="L3403" i="14"/>
  <c r="M3403" i="14"/>
  <c r="AG3403" i="14" s="1"/>
  <c r="N3403" i="14"/>
  <c r="AH3403" i="14" s="1"/>
  <c r="U3403" i="14"/>
  <c r="V3403" i="14"/>
  <c r="W3403" i="14"/>
  <c r="X3403" i="14"/>
  <c r="I3404" i="14"/>
  <c r="L3404" i="14"/>
  <c r="M3404" i="14"/>
  <c r="AG3404" i="14" s="1"/>
  <c r="N3404" i="14"/>
  <c r="AH3404" i="14" s="1"/>
  <c r="U3404" i="14"/>
  <c r="V3404" i="14"/>
  <c r="W3404" i="14"/>
  <c r="X3404" i="14"/>
  <c r="I3405" i="14"/>
  <c r="L3405" i="14"/>
  <c r="M3405" i="14"/>
  <c r="AG3405" i="14" s="1"/>
  <c r="N3405" i="14"/>
  <c r="AH3405" i="14" s="1"/>
  <c r="U3405" i="14"/>
  <c r="V3405" i="14"/>
  <c r="W3405" i="14"/>
  <c r="X3405" i="14"/>
  <c r="I3406" i="14"/>
  <c r="L3406" i="14"/>
  <c r="M3406" i="14"/>
  <c r="AG3406" i="14" s="1"/>
  <c r="N3406" i="14"/>
  <c r="AH3406" i="14" s="1"/>
  <c r="U3406" i="14"/>
  <c r="V3406" i="14"/>
  <c r="W3406" i="14"/>
  <c r="X3406" i="14"/>
  <c r="I3407" i="14"/>
  <c r="L3407" i="14"/>
  <c r="M3407" i="14"/>
  <c r="AG3407" i="14" s="1"/>
  <c r="N3407" i="14"/>
  <c r="AH3407" i="14" s="1"/>
  <c r="U3407" i="14"/>
  <c r="V3407" i="14"/>
  <c r="W3407" i="14"/>
  <c r="X3407" i="14"/>
  <c r="I3408" i="14"/>
  <c r="L3408" i="14"/>
  <c r="M3408" i="14"/>
  <c r="AG3408" i="14" s="1"/>
  <c r="N3408" i="14"/>
  <c r="AH3408" i="14" s="1"/>
  <c r="U3408" i="14"/>
  <c r="V3408" i="14"/>
  <c r="W3408" i="14"/>
  <c r="X3408" i="14"/>
  <c r="I3409" i="14"/>
  <c r="L3409" i="14"/>
  <c r="M3409" i="14"/>
  <c r="AG3409" i="14" s="1"/>
  <c r="N3409" i="14"/>
  <c r="AH3409" i="14" s="1"/>
  <c r="U3409" i="14"/>
  <c r="V3409" i="14"/>
  <c r="W3409" i="14"/>
  <c r="X3409" i="14"/>
  <c r="I3410" i="14"/>
  <c r="L3410" i="14"/>
  <c r="M3410" i="14"/>
  <c r="AG3410" i="14" s="1"/>
  <c r="N3410" i="14"/>
  <c r="AH3410" i="14" s="1"/>
  <c r="U3410" i="14"/>
  <c r="V3410" i="14"/>
  <c r="W3410" i="14"/>
  <c r="X3410" i="14"/>
  <c r="I3411" i="14"/>
  <c r="L3411" i="14"/>
  <c r="M3411" i="14"/>
  <c r="AG3411" i="14" s="1"/>
  <c r="N3411" i="14"/>
  <c r="AH3411" i="14" s="1"/>
  <c r="U3411" i="14"/>
  <c r="V3411" i="14"/>
  <c r="W3411" i="14"/>
  <c r="X3411" i="14"/>
  <c r="I3412" i="14"/>
  <c r="L3412" i="14"/>
  <c r="M3412" i="14"/>
  <c r="AG3412" i="14" s="1"/>
  <c r="N3412" i="14"/>
  <c r="AH3412" i="14" s="1"/>
  <c r="U3412" i="14"/>
  <c r="V3412" i="14"/>
  <c r="W3412" i="14"/>
  <c r="X3412" i="14"/>
  <c r="I3413" i="14"/>
  <c r="L3413" i="14"/>
  <c r="M3413" i="14"/>
  <c r="AG3413" i="14" s="1"/>
  <c r="N3413" i="14"/>
  <c r="AH3413" i="14" s="1"/>
  <c r="U3413" i="14"/>
  <c r="V3413" i="14"/>
  <c r="W3413" i="14"/>
  <c r="X3413" i="14"/>
  <c r="I3414" i="14"/>
  <c r="L3414" i="14"/>
  <c r="M3414" i="14"/>
  <c r="AG3414" i="14" s="1"/>
  <c r="N3414" i="14"/>
  <c r="AH3414" i="14" s="1"/>
  <c r="U3414" i="14"/>
  <c r="V3414" i="14"/>
  <c r="W3414" i="14"/>
  <c r="X3414" i="14"/>
  <c r="I3415" i="14"/>
  <c r="L3415" i="14"/>
  <c r="M3415" i="14"/>
  <c r="AG3415" i="14" s="1"/>
  <c r="N3415" i="14"/>
  <c r="AH3415" i="14" s="1"/>
  <c r="U3415" i="14"/>
  <c r="V3415" i="14"/>
  <c r="W3415" i="14"/>
  <c r="X3415" i="14"/>
  <c r="I3416" i="14"/>
  <c r="L3416" i="14"/>
  <c r="M3416" i="14"/>
  <c r="AG3416" i="14" s="1"/>
  <c r="N3416" i="14"/>
  <c r="AH3416" i="14" s="1"/>
  <c r="U3416" i="14"/>
  <c r="V3416" i="14"/>
  <c r="W3416" i="14"/>
  <c r="X3416" i="14"/>
  <c r="I3417" i="14"/>
  <c r="L3417" i="14"/>
  <c r="M3417" i="14"/>
  <c r="AG3417" i="14" s="1"/>
  <c r="N3417" i="14"/>
  <c r="AH3417" i="14" s="1"/>
  <c r="U3417" i="14"/>
  <c r="V3417" i="14"/>
  <c r="W3417" i="14"/>
  <c r="X3417" i="14"/>
  <c r="I3418" i="14"/>
  <c r="L3418" i="14"/>
  <c r="M3418" i="14"/>
  <c r="AG3418" i="14" s="1"/>
  <c r="N3418" i="14"/>
  <c r="AH3418" i="14" s="1"/>
  <c r="U3418" i="14"/>
  <c r="V3418" i="14"/>
  <c r="W3418" i="14"/>
  <c r="X3418" i="14"/>
  <c r="I3419" i="14"/>
  <c r="L3419" i="14"/>
  <c r="M3419" i="14"/>
  <c r="AG3419" i="14" s="1"/>
  <c r="N3419" i="14"/>
  <c r="AH3419" i="14" s="1"/>
  <c r="U3419" i="14"/>
  <c r="V3419" i="14"/>
  <c r="W3419" i="14"/>
  <c r="X3419" i="14"/>
  <c r="I3420" i="14"/>
  <c r="L3420" i="14"/>
  <c r="M3420" i="14"/>
  <c r="AG3420" i="14" s="1"/>
  <c r="N3420" i="14"/>
  <c r="AH3420" i="14" s="1"/>
  <c r="U3420" i="14"/>
  <c r="V3420" i="14"/>
  <c r="W3420" i="14"/>
  <c r="X3420" i="14"/>
  <c r="I3421" i="14"/>
  <c r="L3421" i="14"/>
  <c r="M3421" i="14"/>
  <c r="AG3421" i="14" s="1"/>
  <c r="N3421" i="14"/>
  <c r="AH3421" i="14" s="1"/>
  <c r="U3421" i="14"/>
  <c r="V3421" i="14"/>
  <c r="W3421" i="14"/>
  <c r="X3421" i="14"/>
  <c r="I3422" i="14"/>
  <c r="L3422" i="14"/>
  <c r="M3422" i="14"/>
  <c r="AG3422" i="14" s="1"/>
  <c r="N3422" i="14"/>
  <c r="AH3422" i="14" s="1"/>
  <c r="U3422" i="14"/>
  <c r="V3422" i="14"/>
  <c r="W3422" i="14"/>
  <c r="X3422" i="14"/>
  <c r="I3423" i="14"/>
  <c r="L3423" i="14"/>
  <c r="M3423" i="14"/>
  <c r="AG3423" i="14" s="1"/>
  <c r="N3423" i="14"/>
  <c r="AH3423" i="14" s="1"/>
  <c r="U3423" i="14"/>
  <c r="V3423" i="14"/>
  <c r="W3423" i="14"/>
  <c r="X3423" i="14"/>
  <c r="I3424" i="14"/>
  <c r="L3424" i="14"/>
  <c r="M3424" i="14"/>
  <c r="AG3424" i="14" s="1"/>
  <c r="N3424" i="14"/>
  <c r="AH3424" i="14" s="1"/>
  <c r="U3424" i="14"/>
  <c r="V3424" i="14"/>
  <c r="W3424" i="14"/>
  <c r="X3424" i="14"/>
  <c r="I3425" i="14"/>
  <c r="L3425" i="14"/>
  <c r="M3425" i="14"/>
  <c r="AG3425" i="14" s="1"/>
  <c r="N3425" i="14"/>
  <c r="AH3425" i="14" s="1"/>
  <c r="U3425" i="14"/>
  <c r="V3425" i="14"/>
  <c r="W3425" i="14"/>
  <c r="X3425" i="14"/>
  <c r="I3426" i="14"/>
  <c r="L3426" i="14"/>
  <c r="M3426" i="14"/>
  <c r="AG3426" i="14" s="1"/>
  <c r="N3426" i="14"/>
  <c r="AH3426" i="14" s="1"/>
  <c r="U3426" i="14"/>
  <c r="V3426" i="14"/>
  <c r="W3426" i="14"/>
  <c r="X3426" i="14"/>
  <c r="I3427" i="14"/>
  <c r="L3427" i="14"/>
  <c r="M3427" i="14"/>
  <c r="AG3427" i="14" s="1"/>
  <c r="N3427" i="14"/>
  <c r="AH3427" i="14" s="1"/>
  <c r="U3427" i="14"/>
  <c r="V3427" i="14"/>
  <c r="W3427" i="14"/>
  <c r="X3427" i="14"/>
  <c r="I3428" i="14"/>
  <c r="L3428" i="14"/>
  <c r="M3428" i="14"/>
  <c r="AG3428" i="14" s="1"/>
  <c r="N3428" i="14"/>
  <c r="AH3428" i="14" s="1"/>
  <c r="U3428" i="14"/>
  <c r="V3428" i="14"/>
  <c r="W3428" i="14"/>
  <c r="X3428" i="14"/>
  <c r="I3429" i="14"/>
  <c r="L3429" i="14"/>
  <c r="M3429" i="14"/>
  <c r="AG3429" i="14" s="1"/>
  <c r="N3429" i="14"/>
  <c r="AH3429" i="14" s="1"/>
  <c r="U3429" i="14"/>
  <c r="V3429" i="14"/>
  <c r="W3429" i="14"/>
  <c r="X3429" i="14"/>
  <c r="I3430" i="14"/>
  <c r="L3430" i="14"/>
  <c r="M3430" i="14"/>
  <c r="AG3430" i="14" s="1"/>
  <c r="N3430" i="14"/>
  <c r="AH3430" i="14" s="1"/>
  <c r="U3430" i="14"/>
  <c r="V3430" i="14"/>
  <c r="W3430" i="14"/>
  <c r="X3430" i="14"/>
  <c r="I3431" i="14"/>
  <c r="L3431" i="14"/>
  <c r="M3431" i="14"/>
  <c r="AG3431" i="14" s="1"/>
  <c r="N3431" i="14"/>
  <c r="AH3431" i="14" s="1"/>
  <c r="U3431" i="14"/>
  <c r="V3431" i="14"/>
  <c r="W3431" i="14"/>
  <c r="X3431" i="14"/>
  <c r="I3432" i="14"/>
  <c r="L3432" i="14"/>
  <c r="M3432" i="14"/>
  <c r="AG3432" i="14" s="1"/>
  <c r="N3432" i="14"/>
  <c r="AH3432" i="14" s="1"/>
  <c r="U3432" i="14"/>
  <c r="V3432" i="14"/>
  <c r="W3432" i="14"/>
  <c r="X3432" i="14"/>
  <c r="I3433" i="14"/>
  <c r="L3433" i="14"/>
  <c r="M3433" i="14"/>
  <c r="AG3433" i="14" s="1"/>
  <c r="N3433" i="14"/>
  <c r="AH3433" i="14" s="1"/>
  <c r="U3433" i="14"/>
  <c r="V3433" i="14"/>
  <c r="W3433" i="14"/>
  <c r="X3433" i="14"/>
  <c r="I3434" i="14"/>
  <c r="L3434" i="14"/>
  <c r="M3434" i="14"/>
  <c r="AG3434" i="14" s="1"/>
  <c r="N3434" i="14"/>
  <c r="AH3434" i="14" s="1"/>
  <c r="U3434" i="14"/>
  <c r="V3434" i="14"/>
  <c r="W3434" i="14"/>
  <c r="X3434" i="14"/>
  <c r="I3435" i="14"/>
  <c r="L3435" i="14"/>
  <c r="M3435" i="14"/>
  <c r="AG3435" i="14" s="1"/>
  <c r="N3435" i="14"/>
  <c r="AH3435" i="14" s="1"/>
  <c r="U3435" i="14"/>
  <c r="V3435" i="14"/>
  <c r="W3435" i="14"/>
  <c r="X3435" i="14"/>
  <c r="I3436" i="14"/>
  <c r="L3436" i="14"/>
  <c r="M3436" i="14"/>
  <c r="AG3436" i="14" s="1"/>
  <c r="N3436" i="14"/>
  <c r="AH3436" i="14" s="1"/>
  <c r="U3436" i="14"/>
  <c r="V3436" i="14"/>
  <c r="W3436" i="14"/>
  <c r="X3436" i="14"/>
  <c r="I3437" i="14"/>
  <c r="L3437" i="14"/>
  <c r="M3437" i="14"/>
  <c r="AG3437" i="14" s="1"/>
  <c r="N3437" i="14"/>
  <c r="AH3437" i="14" s="1"/>
  <c r="U3437" i="14"/>
  <c r="V3437" i="14"/>
  <c r="W3437" i="14"/>
  <c r="X3437" i="14"/>
  <c r="I3438" i="14"/>
  <c r="L3438" i="14"/>
  <c r="M3438" i="14"/>
  <c r="AG3438" i="14" s="1"/>
  <c r="N3438" i="14"/>
  <c r="AH3438" i="14" s="1"/>
  <c r="U3438" i="14"/>
  <c r="V3438" i="14"/>
  <c r="W3438" i="14"/>
  <c r="X3438" i="14"/>
  <c r="I3439" i="14"/>
  <c r="L3439" i="14"/>
  <c r="M3439" i="14"/>
  <c r="AG3439" i="14" s="1"/>
  <c r="N3439" i="14"/>
  <c r="AH3439" i="14" s="1"/>
  <c r="U3439" i="14"/>
  <c r="V3439" i="14"/>
  <c r="W3439" i="14"/>
  <c r="X3439" i="14"/>
  <c r="I3440" i="14"/>
  <c r="L3440" i="14"/>
  <c r="M3440" i="14"/>
  <c r="AG3440" i="14" s="1"/>
  <c r="N3440" i="14"/>
  <c r="AH3440" i="14" s="1"/>
  <c r="U3440" i="14"/>
  <c r="V3440" i="14"/>
  <c r="W3440" i="14"/>
  <c r="X3440" i="14"/>
  <c r="I3441" i="14"/>
  <c r="L3441" i="14"/>
  <c r="M3441" i="14"/>
  <c r="AG3441" i="14" s="1"/>
  <c r="N3441" i="14"/>
  <c r="AH3441" i="14" s="1"/>
  <c r="U3441" i="14"/>
  <c r="V3441" i="14"/>
  <c r="W3441" i="14"/>
  <c r="X3441" i="14"/>
  <c r="I3442" i="14"/>
  <c r="L3442" i="14"/>
  <c r="M3442" i="14"/>
  <c r="AG3442" i="14" s="1"/>
  <c r="N3442" i="14"/>
  <c r="AH3442" i="14" s="1"/>
  <c r="U3442" i="14"/>
  <c r="V3442" i="14"/>
  <c r="W3442" i="14"/>
  <c r="X3442" i="14"/>
  <c r="I3443" i="14"/>
  <c r="L3443" i="14"/>
  <c r="M3443" i="14"/>
  <c r="AG3443" i="14" s="1"/>
  <c r="N3443" i="14"/>
  <c r="AH3443" i="14" s="1"/>
  <c r="U3443" i="14"/>
  <c r="V3443" i="14"/>
  <c r="W3443" i="14"/>
  <c r="X3443" i="14"/>
  <c r="I3444" i="14"/>
  <c r="L3444" i="14"/>
  <c r="M3444" i="14"/>
  <c r="AG3444" i="14" s="1"/>
  <c r="N3444" i="14"/>
  <c r="AH3444" i="14" s="1"/>
  <c r="U3444" i="14"/>
  <c r="V3444" i="14"/>
  <c r="W3444" i="14"/>
  <c r="X3444" i="14"/>
  <c r="I3445" i="14"/>
  <c r="L3445" i="14"/>
  <c r="M3445" i="14"/>
  <c r="AG3445" i="14" s="1"/>
  <c r="N3445" i="14"/>
  <c r="AH3445" i="14" s="1"/>
  <c r="U3445" i="14"/>
  <c r="V3445" i="14"/>
  <c r="W3445" i="14"/>
  <c r="X3445" i="14"/>
  <c r="I3446" i="14"/>
  <c r="L3446" i="14"/>
  <c r="M3446" i="14"/>
  <c r="AG3446" i="14" s="1"/>
  <c r="N3446" i="14"/>
  <c r="AH3446" i="14" s="1"/>
  <c r="U3446" i="14"/>
  <c r="V3446" i="14"/>
  <c r="W3446" i="14"/>
  <c r="X3446" i="14"/>
  <c r="I3447" i="14"/>
  <c r="L3447" i="14"/>
  <c r="M3447" i="14"/>
  <c r="AG3447" i="14" s="1"/>
  <c r="N3447" i="14"/>
  <c r="AH3447" i="14" s="1"/>
  <c r="U3447" i="14"/>
  <c r="V3447" i="14"/>
  <c r="W3447" i="14"/>
  <c r="X3447" i="14"/>
  <c r="I3448" i="14"/>
  <c r="L3448" i="14"/>
  <c r="M3448" i="14"/>
  <c r="AG3448" i="14" s="1"/>
  <c r="N3448" i="14"/>
  <c r="AH3448" i="14" s="1"/>
  <c r="U3448" i="14"/>
  <c r="V3448" i="14"/>
  <c r="W3448" i="14"/>
  <c r="X3448" i="14"/>
  <c r="I3449" i="14"/>
  <c r="L3449" i="14"/>
  <c r="M3449" i="14"/>
  <c r="AG3449" i="14" s="1"/>
  <c r="N3449" i="14"/>
  <c r="AH3449" i="14" s="1"/>
  <c r="U3449" i="14"/>
  <c r="V3449" i="14"/>
  <c r="W3449" i="14"/>
  <c r="X3449" i="14"/>
  <c r="I3450" i="14"/>
  <c r="L3450" i="14"/>
  <c r="M3450" i="14"/>
  <c r="AG3450" i="14" s="1"/>
  <c r="N3450" i="14"/>
  <c r="AH3450" i="14" s="1"/>
  <c r="U3450" i="14"/>
  <c r="V3450" i="14"/>
  <c r="W3450" i="14"/>
  <c r="X3450" i="14"/>
  <c r="I3451" i="14"/>
  <c r="L3451" i="14"/>
  <c r="M3451" i="14"/>
  <c r="AG3451" i="14" s="1"/>
  <c r="N3451" i="14"/>
  <c r="AH3451" i="14" s="1"/>
  <c r="U3451" i="14"/>
  <c r="V3451" i="14"/>
  <c r="W3451" i="14"/>
  <c r="X3451" i="14"/>
  <c r="I3452" i="14"/>
  <c r="L3452" i="14"/>
  <c r="M3452" i="14"/>
  <c r="AG3452" i="14" s="1"/>
  <c r="N3452" i="14"/>
  <c r="AH3452" i="14" s="1"/>
  <c r="U3452" i="14"/>
  <c r="V3452" i="14"/>
  <c r="W3452" i="14"/>
  <c r="X3452" i="14"/>
  <c r="I3453" i="14"/>
  <c r="L3453" i="14"/>
  <c r="M3453" i="14"/>
  <c r="AG3453" i="14" s="1"/>
  <c r="N3453" i="14"/>
  <c r="AH3453" i="14" s="1"/>
  <c r="U3453" i="14"/>
  <c r="V3453" i="14"/>
  <c r="W3453" i="14"/>
  <c r="X3453" i="14"/>
  <c r="I3454" i="14"/>
  <c r="L3454" i="14"/>
  <c r="M3454" i="14"/>
  <c r="AG3454" i="14" s="1"/>
  <c r="N3454" i="14"/>
  <c r="AH3454" i="14" s="1"/>
  <c r="U3454" i="14"/>
  <c r="V3454" i="14"/>
  <c r="W3454" i="14"/>
  <c r="X3454" i="14"/>
  <c r="I3455" i="14"/>
  <c r="L3455" i="14"/>
  <c r="M3455" i="14"/>
  <c r="AG3455" i="14" s="1"/>
  <c r="N3455" i="14"/>
  <c r="AH3455" i="14" s="1"/>
  <c r="U3455" i="14"/>
  <c r="V3455" i="14"/>
  <c r="W3455" i="14"/>
  <c r="X3455" i="14"/>
  <c r="I3456" i="14"/>
  <c r="L3456" i="14"/>
  <c r="M3456" i="14"/>
  <c r="AG3456" i="14" s="1"/>
  <c r="N3456" i="14"/>
  <c r="AH3456" i="14" s="1"/>
  <c r="U3456" i="14"/>
  <c r="V3456" i="14"/>
  <c r="W3456" i="14"/>
  <c r="X3456" i="14"/>
  <c r="I3457" i="14"/>
  <c r="L3457" i="14"/>
  <c r="M3457" i="14"/>
  <c r="AG3457" i="14" s="1"/>
  <c r="N3457" i="14"/>
  <c r="AH3457" i="14" s="1"/>
  <c r="U3457" i="14"/>
  <c r="V3457" i="14"/>
  <c r="W3457" i="14"/>
  <c r="X3457" i="14"/>
  <c r="I3458" i="14"/>
  <c r="L3458" i="14"/>
  <c r="M3458" i="14"/>
  <c r="AG3458" i="14" s="1"/>
  <c r="N3458" i="14"/>
  <c r="AH3458" i="14" s="1"/>
  <c r="U3458" i="14"/>
  <c r="V3458" i="14"/>
  <c r="W3458" i="14"/>
  <c r="X3458" i="14"/>
  <c r="I3459" i="14"/>
  <c r="L3459" i="14"/>
  <c r="M3459" i="14"/>
  <c r="AG3459" i="14" s="1"/>
  <c r="N3459" i="14"/>
  <c r="AH3459" i="14" s="1"/>
  <c r="U3459" i="14"/>
  <c r="V3459" i="14"/>
  <c r="W3459" i="14"/>
  <c r="X3459" i="14"/>
  <c r="I3460" i="14"/>
  <c r="L3460" i="14"/>
  <c r="M3460" i="14"/>
  <c r="AG3460" i="14" s="1"/>
  <c r="N3460" i="14"/>
  <c r="AH3460" i="14" s="1"/>
  <c r="U3460" i="14"/>
  <c r="V3460" i="14"/>
  <c r="W3460" i="14"/>
  <c r="X3460" i="14"/>
  <c r="I3461" i="14"/>
  <c r="L3461" i="14"/>
  <c r="M3461" i="14"/>
  <c r="AG3461" i="14" s="1"/>
  <c r="N3461" i="14"/>
  <c r="AH3461" i="14" s="1"/>
  <c r="U3461" i="14"/>
  <c r="V3461" i="14"/>
  <c r="W3461" i="14"/>
  <c r="X3461" i="14"/>
  <c r="I3462" i="14"/>
  <c r="L3462" i="14"/>
  <c r="M3462" i="14"/>
  <c r="AG3462" i="14" s="1"/>
  <c r="N3462" i="14"/>
  <c r="AH3462" i="14" s="1"/>
  <c r="U3462" i="14"/>
  <c r="V3462" i="14"/>
  <c r="W3462" i="14"/>
  <c r="X3462" i="14"/>
  <c r="I3463" i="14"/>
  <c r="L3463" i="14"/>
  <c r="M3463" i="14"/>
  <c r="AG3463" i="14" s="1"/>
  <c r="N3463" i="14"/>
  <c r="AH3463" i="14" s="1"/>
  <c r="U3463" i="14"/>
  <c r="V3463" i="14"/>
  <c r="W3463" i="14"/>
  <c r="X3463" i="14"/>
  <c r="I3464" i="14"/>
  <c r="L3464" i="14"/>
  <c r="M3464" i="14"/>
  <c r="AG3464" i="14" s="1"/>
  <c r="N3464" i="14"/>
  <c r="AH3464" i="14" s="1"/>
  <c r="U3464" i="14"/>
  <c r="V3464" i="14"/>
  <c r="W3464" i="14"/>
  <c r="X3464" i="14"/>
  <c r="I3465" i="14"/>
  <c r="L3465" i="14"/>
  <c r="M3465" i="14"/>
  <c r="AG3465" i="14" s="1"/>
  <c r="N3465" i="14"/>
  <c r="AH3465" i="14" s="1"/>
  <c r="U3465" i="14"/>
  <c r="V3465" i="14"/>
  <c r="W3465" i="14"/>
  <c r="X3465" i="14"/>
  <c r="I3466" i="14"/>
  <c r="L3466" i="14"/>
  <c r="M3466" i="14"/>
  <c r="AG3466" i="14" s="1"/>
  <c r="N3466" i="14"/>
  <c r="AH3466" i="14" s="1"/>
  <c r="U3466" i="14"/>
  <c r="V3466" i="14"/>
  <c r="W3466" i="14"/>
  <c r="X3466" i="14"/>
  <c r="I3467" i="14"/>
  <c r="L3467" i="14"/>
  <c r="M3467" i="14"/>
  <c r="AG3467" i="14" s="1"/>
  <c r="N3467" i="14"/>
  <c r="AH3467" i="14" s="1"/>
  <c r="U3467" i="14"/>
  <c r="V3467" i="14"/>
  <c r="W3467" i="14"/>
  <c r="X3467" i="14"/>
  <c r="I3468" i="14"/>
  <c r="L3468" i="14"/>
  <c r="M3468" i="14"/>
  <c r="AG3468" i="14" s="1"/>
  <c r="N3468" i="14"/>
  <c r="AH3468" i="14" s="1"/>
  <c r="U3468" i="14"/>
  <c r="V3468" i="14"/>
  <c r="W3468" i="14"/>
  <c r="X3468" i="14"/>
  <c r="I3469" i="14"/>
  <c r="L3469" i="14"/>
  <c r="M3469" i="14"/>
  <c r="AG3469" i="14" s="1"/>
  <c r="N3469" i="14"/>
  <c r="AH3469" i="14" s="1"/>
  <c r="U3469" i="14"/>
  <c r="V3469" i="14"/>
  <c r="W3469" i="14"/>
  <c r="X3469" i="14"/>
  <c r="I3470" i="14"/>
  <c r="L3470" i="14"/>
  <c r="M3470" i="14"/>
  <c r="AG3470" i="14" s="1"/>
  <c r="N3470" i="14"/>
  <c r="AH3470" i="14" s="1"/>
  <c r="U3470" i="14"/>
  <c r="V3470" i="14"/>
  <c r="W3470" i="14"/>
  <c r="X3470" i="14"/>
  <c r="I3471" i="14"/>
  <c r="L3471" i="14"/>
  <c r="M3471" i="14"/>
  <c r="AG3471" i="14" s="1"/>
  <c r="N3471" i="14"/>
  <c r="AH3471" i="14" s="1"/>
  <c r="U3471" i="14"/>
  <c r="V3471" i="14"/>
  <c r="W3471" i="14"/>
  <c r="X3471" i="14"/>
  <c r="I3472" i="14"/>
  <c r="L3472" i="14"/>
  <c r="M3472" i="14"/>
  <c r="AG3472" i="14" s="1"/>
  <c r="N3472" i="14"/>
  <c r="AH3472" i="14" s="1"/>
  <c r="U3472" i="14"/>
  <c r="V3472" i="14"/>
  <c r="W3472" i="14"/>
  <c r="X3472" i="14"/>
  <c r="I3473" i="14"/>
  <c r="L3473" i="14"/>
  <c r="M3473" i="14"/>
  <c r="AG3473" i="14" s="1"/>
  <c r="N3473" i="14"/>
  <c r="AH3473" i="14" s="1"/>
  <c r="U3473" i="14"/>
  <c r="V3473" i="14"/>
  <c r="W3473" i="14"/>
  <c r="X3473" i="14"/>
  <c r="I3474" i="14"/>
  <c r="L3474" i="14"/>
  <c r="M3474" i="14"/>
  <c r="AG3474" i="14" s="1"/>
  <c r="N3474" i="14"/>
  <c r="AH3474" i="14" s="1"/>
  <c r="U3474" i="14"/>
  <c r="V3474" i="14"/>
  <c r="W3474" i="14"/>
  <c r="X3474" i="14"/>
  <c r="I3475" i="14"/>
  <c r="L3475" i="14"/>
  <c r="M3475" i="14"/>
  <c r="AG3475" i="14" s="1"/>
  <c r="N3475" i="14"/>
  <c r="AH3475" i="14" s="1"/>
  <c r="U3475" i="14"/>
  <c r="V3475" i="14"/>
  <c r="W3475" i="14"/>
  <c r="X3475" i="14"/>
  <c r="I3476" i="14"/>
  <c r="L3476" i="14"/>
  <c r="M3476" i="14"/>
  <c r="AG3476" i="14" s="1"/>
  <c r="N3476" i="14"/>
  <c r="AH3476" i="14" s="1"/>
  <c r="U3476" i="14"/>
  <c r="V3476" i="14"/>
  <c r="W3476" i="14"/>
  <c r="X3476" i="14"/>
  <c r="I3477" i="14"/>
  <c r="L3477" i="14"/>
  <c r="M3477" i="14"/>
  <c r="AG3477" i="14" s="1"/>
  <c r="N3477" i="14"/>
  <c r="AH3477" i="14" s="1"/>
  <c r="U3477" i="14"/>
  <c r="V3477" i="14"/>
  <c r="W3477" i="14"/>
  <c r="X3477" i="14"/>
  <c r="I3478" i="14"/>
  <c r="L3478" i="14"/>
  <c r="M3478" i="14"/>
  <c r="AG3478" i="14" s="1"/>
  <c r="N3478" i="14"/>
  <c r="AH3478" i="14" s="1"/>
  <c r="U3478" i="14"/>
  <c r="V3478" i="14"/>
  <c r="W3478" i="14"/>
  <c r="X3478" i="14"/>
  <c r="I3479" i="14"/>
  <c r="L3479" i="14"/>
  <c r="M3479" i="14"/>
  <c r="AG3479" i="14" s="1"/>
  <c r="N3479" i="14"/>
  <c r="AH3479" i="14" s="1"/>
  <c r="U3479" i="14"/>
  <c r="V3479" i="14"/>
  <c r="W3479" i="14"/>
  <c r="X3479" i="14"/>
  <c r="I3480" i="14"/>
  <c r="L3480" i="14"/>
  <c r="M3480" i="14"/>
  <c r="AG3480" i="14" s="1"/>
  <c r="N3480" i="14"/>
  <c r="AH3480" i="14" s="1"/>
  <c r="U3480" i="14"/>
  <c r="V3480" i="14"/>
  <c r="W3480" i="14"/>
  <c r="X3480" i="14"/>
  <c r="I3481" i="14"/>
  <c r="L3481" i="14"/>
  <c r="M3481" i="14"/>
  <c r="AG3481" i="14" s="1"/>
  <c r="N3481" i="14"/>
  <c r="AH3481" i="14" s="1"/>
  <c r="U3481" i="14"/>
  <c r="V3481" i="14"/>
  <c r="W3481" i="14"/>
  <c r="X3481" i="14"/>
  <c r="I3482" i="14"/>
  <c r="L3482" i="14"/>
  <c r="M3482" i="14"/>
  <c r="AG3482" i="14" s="1"/>
  <c r="N3482" i="14"/>
  <c r="AH3482" i="14" s="1"/>
  <c r="U3482" i="14"/>
  <c r="V3482" i="14"/>
  <c r="W3482" i="14"/>
  <c r="X3482" i="14"/>
  <c r="I3483" i="14"/>
  <c r="L3483" i="14"/>
  <c r="M3483" i="14"/>
  <c r="AG3483" i="14" s="1"/>
  <c r="N3483" i="14"/>
  <c r="AH3483" i="14" s="1"/>
  <c r="U3483" i="14"/>
  <c r="V3483" i="14"/>
  <c r="W3483" i="14"/>
  <c r="X3483" i="14"/>
  <c r="I3484" i="14"/>
  <c r="L3484" i="14"/>
  <c r="M3484" i="14"/>
  <c r="AG3484" i="14" s="1"/>
  <c r="N3484" i="14"/>
  <c r="AH3484" i="14" s="1"/>
  <c r="U3484" i="14"/>
  <c r="V3484" i="14"/>
  <c r="W3484" i="14"/>
  <c r="X3484" i="14"/>
  <c r="I3485" i="14"/>
  <c r="L3485" i="14"/>
  <c r="M3485" i="14"/>
  <c r="AG3485" i="14" s="1"/>
  <c r="N3485" i="14"/>
  <c r="AH3485" i="14" s="1"/>
  <c r="U3485" i="14"/>
  <c r="V3485" i="14"/>
  <c r="W3485" i="14"/>
  <c r="X3485" i="14"/>
  <c r="I3486" i="14"/>
  <c r="L3486" i="14"/>
  <c r="M3486" i="14"/>
  <c r="AG3486" i="14" s="1"/>
  <c r="N3486" i="14"/>
  <c r="AH3486" i="14" s="1"/>
  <c r="U3486" i="14"/>
  <c r="V3486" i="14"/>
  <c r="W3486" i="14"/>
  <c r="X3486" i="14"/>
  <c r="I3487" i="14"/>
  <c r="L3487" i="14"/>
  <c r="M3487" i="14"/>
  <c r="AG3487" i="14" s="1"/>
  <c r="N3487" i="14"/>
  <c r="AH3487" i="14" s="1"/>
  <c r="U3487" i="14"/>
  <c r="V3487" i="14"/>
  <c r="W3487" i="14"/>
  <c r="X3487" i="14"/>
  <c r="I3488" i="14"/>
  <c r="L3488" i="14"/>
  <c r="M3488" i="14"/>
  <c r="AG3488" i="14" s="1"/>
  <c r="N3488" i="14"/>
  <c r="AH3488" i="14" s="1"/>
  <c r="U3488" i="14"/>
  <c r="V3488" i="14"/>
  <c r="W3488" i="14"/>
  <c r="X3488" i="14"/>
  <c r="I3489" i="14"/>
  <c r="L3489" i="14"/>
  <c r="M3489" i="14"/>
  <c r="AG3489" i="14" s="1"/>
  <c r="N3489" i="14"/>
  <c r="AH3489" i="14" s="1"/>
  <c r="U3489" i="14"/>
  <c r="V3489" i="14"/>
  <c r="W3489" i="14"/>
  <c r="X3489" i="14"/>
  <c r="I3490" i="14"/>
  <c r="L3490" i="14"/>
  <c r="M3490" i="14"/>
  <c r="AG3490" i="14" s="1"/>
  <c r="N3490" i="14"/>
  <c r="AH3490" i="14" s="1"/>
  <c r="U3490" i="14"/>
  <c r="V3490" i="14"/>
  <c r="W3490" i="14"/>
  <c r="X3490" i="14"/>
  <c r="I3491" i="14"/>
  <c r="L3491" i="14"/>
  <c r="M3491" i="14"/>
  <c r="AG3491" i="14" s="1"/>
  <c r="N3491" i="14"/>
  <c r="AH3491" i="14" s="1"/>
  <c r="U3491" i="14"/>
  <c r="V3491" i="14"/>
  <c r="W3491" i="14"/>
  <c r="X3491" i="14"/>
  <c r="I3492" i="14"/>
  <c r="L3492" i="14"/>
  <c r="M3492" i="14"/>
  <c r="AG3492" i="14" s="1"/>
  <c r="N3492" i="14"/>
  <c r="AH3492" i="14" s="1"/>
  <c r="U3492" i="14"/>
  <c r="V3492" i="14"/>
  <c r="W3492" i="14"/>
  <c r="X3492" i="14"/>
  <c r="I3493" i="14"/>
  <c r="L3493" i="14"/>
  <c r="M3493" i="14"/>
  <c r="AG3493" i="14" s="1"/>
  <c r="N3493" i="14"/>
  <c r="AH3493" i="14" s="1"/>
  <c r="U3493" i="14"/>
  <c r="V3493" i="14"/>
  <c r="W3493" i="14"/>
  <c r="X3493" i="14"/>
  <c r="I3494" i="14"/>
  <c r="L3494" i="14"/>
  <c r="M3494" i="14"/>
  <c r="AG3494" i="14" s="1"/>
  <c r="N3494" i="14"/>
  <c r="AH3494" i="14" s="1"/>
  <c r="U3494" i="14"/>
  <c r="V3494" i="14"/>
  <c r="W3494" i="14"/>
  <c r="X3494" i="14"/>
  <c r="I3495" i="14"/>
  <c r="L3495" i="14"/>
  <c r="M3495" i="14"/>
  <c r="AG3495" i="14" s="1"/>
  <c r="N3495" i="14"/>
  <c r="AH3495" i="14" s="1"/>
  <c r="U3495" i="14"/>
  <c r="V3495" i="14"/>
  <c r="W3495" i="14"/>
  <c r="X3495" i="14"/>
  <c r="I3496" i="14"/>
  <c r="L3496" i="14"/>
  <c r="M3496" i="14"/>
  <c r="AG3496" i="14" s="1"/>
  <c r="N3496" i="14"/>
  <c r="AH3496" i="14" s="1"/>
  <c r="U3496" i="14"/>
  <c r="V3496" i="14"/>
  <c r="W3496" i="14"/>
  <c r="X3496" i="14"/>
  <c r="I3497" i="14"/>
  <c r="L3497" i="14"/>
  <c r="M3497" i="14"/>
  <c r="AG3497" i="14" s="1"/>
  <c r="N3497" i="14"/>
  <c r="AH3497" i="14" s="1"/>
  <c r="U3497" i="14"/>
  <c r="V3497" i="14"/>
  <c r="W3497" i="14"/>
  <c r="X3497" i="14"/>
  <c r="I3498" i="14"/>
  <c r="L3498" i="14"/>
  <c r="M3498" i="14"/>
  <c r="AG3498" i="14" s="1"/>
  <c r="N3498" i="14"/>
  <c r="AH3498" i="14" s="1"/>
  <c r="U3498" i="14"/>
  <c r="V3498" i="14"/>
  <c r="W3498" i="14"/>
  <c r="X3498" i="14"/>
  <c r="I3499" i="14"/>
  <c r="L3499" i="14"/>
  <c r="M3499" i="14"/>
  <c r="AG3499" i="14" s="1"/>
  <c r="N3499" i="14"/>
  <c r="AH3499" i="14" s="1"/>
  <c r="U3499" i="14"/>
  <c r="V3499" i="14"/>
  <c r="W3499" i="14"/>
  <c r="X3499" i="14"/>
  <c r="I3500" i="14"/>
  <c r="L3500" i="14"/>
  <c r="M3500" i="14"/>
  <c r="AG3500" i="14" s="1"/>
  <c r="N3500" i="14"/>
  <c r="AH3500" i="14" s="1"/>
  <c r="U3500" i="14"/>
  <c r="V3500" i="14"/>
  <c r="W3500" i="14"/>
  <c r="X3500" i="14"/>
  <c r="I3501" i="14"/>
  <c r="L3501" i="14"/>
  <c r="M3501" i="14"/>
  <c r="AG3501" i="14" s="1"/>
  <c r="N3501" i="14"/>
  <c r="AH3501" i="14" s="1"/>
  <c r="U3501" i="14"/>
  <c r="V3501" i="14"/>
  <c r="W3501" i="14"/>
  <c r="X3501" i="14"/>
  <c r="I3502" i="14"/>
  <c r="L3502" i="14"/>
  <c r="M3502" i="14"/>
  <c r="AG3502" i="14" s="1"/>
  <c r="N3502" i="14"/>
  <c r="AH3502" i="14" s="1"/>
  <c r="U3502" i="14"/>
  <c r="V3502" i="14"/>
  <c r="W3502" i="14"/>
  <c r="X3502" i="14"/>
  <c r="I3503" i="14"/>
  <c r="L3503" i="14"/>
  <c r="M3503" i="14"/>
  <c r="AG3503" i="14" s="1"/>
  <c r="N3503" i="14"/>
  <c r="AH3503" i="14" s="1"/>
  <c r="U3503" i="14"/>
  <c r="V3503" i="14"/>
  <c r="W3503" i="14"/>
  <c r="X3503" i="14"/>
  <c r="I3504" i="14"/>
  <c r="L3504" i="14"/>
  <c r="M3504" i="14"/>
  <c r="AG3504" i="14" s="1"/>
  <c r="N3504" i="14"/>
  <c r="AH3504" i="14" s="1"/>
  <c r="U3504" i="14"/>
  <c r="V3504" i="14"/>
  <c r="W3504" i="14"/>
  <c r="X3504" i="14"/>
  <c r="I3505" i="14"/>
  <c r="L3505" i="14"/>
  <c r="M3505" i="14"/>
  <c r="AG3505" i="14" s="1"/>
  <c r="N3505" i="14"/>
  <c r="AH3505" i="14" s="1"/>
  <c r="U3505" i="14"/>
  <c r="V3505" i="14"/>
  <c r="W3505" i="14"/>
  <c r="X3505" i="14"/>
  <c r="I3506" i="14"/>
  <c r="L3506" i="14"/>
  <c r="M3506" i="14"/>
  <c r="AG3506" i="14" s="1"/>
  <c r="N3506" i="14"/>
  <c r="AH3506" i="14" s="1"/>
  <c r="U3506" i="14"/>
  <c r="V3506" i="14"/>
  <c r="W3506" i="14"/>
  <c r="X3506" i="14"/>
  <c r="I3507" i="14"/>
  <c r="L3507" i="14"/>
  <c r="M3507" i="14"/>
  <c r="AG3507" i="14" s="1"/>
  <c r="N3507" i="14"/>
  <c r="AH3507" i="14" s="1"/>
  <c r="U3507" i="14"/>
  <c r="V3507" i="14"/>
  <c r="W3507" i="14"/>
  <c r="X3507" i="14"/>
  <c r="I3508" i="14"/>
  <c r="L3508" i="14"/>
  <c r="M3508" i="14"/>
  <c r="AG3508" i="14" s="1"/>
  <c r="N3508" i="14"/>
  <c r="AH3508" i="14" s="1"/>
  <c r="U3508" i="14"/>
  <c r="V3508" i="14"/>
  <c r="W3508" i="14"/>
  <c r="X3508" i="14"/>
  <c r="I3509" i="14"/>
  <c r="L3509" i="14"/>
  <c r="M3509" i="14"/>
  <c r="AG3509" i="14" s="1"/>
  <c r="N3509" i="14"/>
  <c r="AH3509" i="14" s="1"/>
  <c r="U3509" i="14"/>
  <c r="V3509" i="14"/>
  <c r="W3509" i="14"/>
  <c r="X3509" i="14"/>
  <c r="I3510" i="14"/>
  <c r="L3510" i="14"/>
  <c r="M3510" i="14"/>
  <c r="AG3510" i="14" s="1"/>
  <c r="N3510" i="14"/>
  <c r="AH3510" i="14" s="1"/>
  <c r="U3510" i="14"/>
  <c r="V3510" i="14"/>
  <c r="W3510" i="14"/>
  <c r="X3510" i="14"/>
  <c r="I3511" i="14"/>
  <c r="L3511" i="14"/>
  <c r="M3511" i="14"/>
  <c r="AG3511" i="14" s="1"/>
  <c r="N3511" i="14"/>
  <c r="AH3511" i="14" s="1"/>
  <c r="U3511" i="14"/>
  <c r="V3511" i="14"/>
  <c r="W3511" i="14"/>
  <c r="X3511" i="14"/>
  <c r="I3512" i="14"/>
  <c r="L3512" i="14"/>
  <c r="M3512" i="14"/>
  <c r="AG3512" i="14" s="1"/>
  <c r="N3512" i="14"/>
  <c r="AH3512" i="14" s="1"/>
  <c r="U3512" i="14"/>
  <c r="V3512" i="14"/>
  <c r="W3512" i="14"/>
  <c r="X3512" i="14"/>
  <c r="I3513" i="14"/>
  <c r="L3513" i="14"/>
  <c r="M3513" i="14"/>
  <c r="AG3513" i="14" s="1"/>
  <c r="N3513" i="14"/>
  <c r="AH3513" i="14" s="1"/>
  <c r="U3513" i="14"/>
  <c r="V3513" i="14"/>
  <c r="W3513" i="14"/>
  <c r="X3513" i="14"/>
  <c r="I3514" i="14"/>
  <c r="L3514" i="14"/>
  <c r="M3514" i="14"/>
  <c r="AG3514" i="14" s="1"/>
  <c r="N3514" i="14"/>
  <c r="AH3514" i="14" s="1"/>
  <c r="U3514" i="14"/>
  <c r="V3514" i="14"/>
  <c r="W3514" i="14"/>
  <c r="X3514" i="14"/>
  <c r="I3515" i="14"/>
  <c r="L3515" i="14"/>
  <c r="M3515" i="14"/>
  <c r="AG3515" i="14" s="1"/>
  <c r="N3515" i="14"/>
  <c r="AH3515" i="14" s="1"/>
  <c r="U3515" i="14"/>
  <c r="V3515" i="14"/>
  <c r="W3515" i="14"/>
  <c r="X3515" i="14"/>
  <c r="I3516" i="14"/>
  <c r="L3516" i="14"/>
  <c r="M3516" i="14"/>
  <c r="AG3516" i="14" s="1"/>
  <c r="N3516" i="14"/>
  <c r="AH3516" i="14" s="1"/>
  <c r="U3516" i="14"/>
  <c r="V3516" i="14"/>
  <c r="W3516" i="14"/>
  <c r="X3516" i="14"/>
  <c r="I3517" i="14"/>
  <c r="L3517" i="14"/>
  <c r="M3517" i="14"/>
  <c r="AG3517" i="14" s="1"/>
  <c r="N3517" i="14"/>
  <c r="AH3517" i="14" s="1"/>
  <c r="U3517" i="14"/>
  <c r="V3517" i="14"/>
  <c r="W3517" i="14"/>
  <c r="X3517" i="14"/>
  <c r="I3518" i="14"/>
  <c r="L3518" i="14"/>
  <c r="M3518" i="14"/>
  <c r="AG3518" i="14" s="1"/>
  <c r="N3518" i="14"/>
  <c r="AH3518" i="14" s="1"/>
  <c r="U3518" i="14"/>
  <c r="V3518" i="14"/>
  <c r="W3518" i="14"/>
  <c r="X3518" i="14"/>
  <c r="I3519" i="14"/>
  <c r="L3519" i="14"/>
  <c r="M3519" i="14"/>
  <c r="AG3519" i="14" s="1"/>
  <c r="N3519" i="14"/>
  <c r="AH3519" i="14" s="1"/>
  <c r="U3519" i="14"/>
  <c r="V3519" i="14"/>
  <c r="W3519" i="14"/>
  <c r="X3519" i="14"/>
  <c r="I3520" i="14"/>
  <c r="L3520" i="14"/>
  <c r="M3520" i="14"/>
  <c r="AG3520" i="14" s="1"/>
  <c r="N3520" i="14"/>
  <c r="AH3520" i="14" s="1"/>
  <c r="U3520" i="14"/>
  <c r="V3520" i="14"/>
  <c r="W3520" i="14"/>
  <c r="X3520" i="14"/>
  <c r="I3521" i="14"/>
  <c r="L3521" i="14"/>
  <c r="M3521" i="14"/>
  <c r="AG3521" i="14" s="1"/>
  <c r="N3521" i="14"/>
  <c r="AH3521" i="14" s="1"/>
  <c r="U3521" i="14"/>
  <c r="V3521" i="14"/>
  <c r="W3521" i="14"/>
  <c r="X3521" i="14"/>
  <c r="I3522" i="14"/>
  <c r="L3522" i="14"/>
  <c r="M3522" i="14"/>
  <c r="AG3522" i="14" s="1"/>
  <c r="N3522" i="14"/>
  <c r="AH3522" i="14" s="1"/>
  <c r="U3522" i="14"/>
  <c r="V3522" i="14"/>
  <c r="W3522" i="14"/>
  <c r="X3522" i="14"/>
  <c r="I3523" i="14"/>
  <c r="L3523" i="14"/>
  <c r="M3523" i="14"/>
  <c r="AG3523" i="14" s="1"/>
  <c r="N3523" i="14"/>
  <c r="AH3523" i="14" s="1"/>
  <c r="U3523" i="14"/>
  <c r="V3523" i="14"/>
  <c r="W3523" i="14"/>
  <c r="X3523" i="14"/>
  <c r="I3524" i="14"/>
  <c r="L3524" i="14"/>
  <c r="M3524" i="14"/>
  <c r="AG3524" i="14" s="1"/>
  <c r="N3524" i="14"/>
  <c r="AH3524" i="14" s="1"/>
  <c r="U3524" i="14"/>
  <c r="V3524" i="14"/>
  <c r="W3524" i="14"/>
  <c r="X3524" i="14"/>
  <c r="I3525" i="14"/>
  <c r="L3525" i="14"/>
  <c r="M3525" i="14"/>
  <c r="AG3525" i="14" s="1"/>
  <c r="N3525" i="14"/>
  <c r="AH3525" i="14" s="1"/>
  <c r="U3525" i="14"/>
  <c r="V3525" i="14"/>
  <c r="W3525" i="14"/>
  <c r="X3525" i="14"/>
  <c r="I3526" i="14"/>
  <c r="L3526" i="14"/>
  <c r="M3526" i="14"/>
  <c r="AG3526" i="14" s="1"/>
  <c r="N3526" i="14"/>
  <c r="AH3526" i="14" s="1"/>
  <c r="U3526" i="14"/>
  <c r="V3526" i="14"/>
  <c r="W3526" i="14"/>
  <c r="X3526" i="14"/>
  <c r="I3527" i="14"/>
  <c r="L3527" i="14"/>
  <c r="M3527" i="14"/>
  <c r="AG3527" i="14" s="1"/>
  <c r="N3527" i="14"/>
  <c r="AH3527" i="14" s="1"/>
  <c r="U3527" i="14"/>
  <c r="V3527" i="14"/>
  <c r="W3527" i="14"/>
  <c r="X3527" i="14"/>
  <c r="I3528" i="14"/>
  <c r="L3528" i="14"/>
  <c r="M3528" i="14"/>
  <c r="AG3528" i="14" s="1"/>
  <c r="N3528" i="14"/>
  <c r="AH3528" i="14" s="1"/>
  <c r="U3528" i="14"/>
  <c r="V3528" i="14"/>
  <c r="W3528" i="14"/>
  <c r="X3528" i="14"/>
  <c r="I3529" i="14"/>
  <c r="L3529" i="14"/>
  <c r="M3529" i="14"/>
  <c r="AG3529" i="14" s="1"/>
  <c r="N3529" i="14"/>
  <c r="AH3529" i="14" s="1"/>
  <c r="U3529" i="14"/>
  <c r="V3529" i="14"/>
  <c r="W3529" i="14"/>
  <c r="X3529" i="14"/>
  <c r="I3530" i="14"/>
  <c r="L3530" i="14"/>
  <c r="M3530" i="14"/>
  <c r="AG3530" i="14" s="1"/>
  <c r="N3530" i="14"/>
  <c r="AH3530" i="14" s="1"/>
  <c r="U3530" i="14"/>
  <c r="V3530" i="14"/>
  <c r="W3530" i="14"/>
  <c r="X3530" i="14"/>
  <c r="I3531" i="14"/>
  <c r="L3531" i="14"/>
  <c r="M3531" i="14"/>
  <c r="AG3531" i="14" s="1"/>
  <c r="N3531" i="14"/>
  <c r="AH3531" i="14" s="1"/>
  <c r="U3531" i="14"/>
  <c r="V3531" i="14"/>
  <c r="W3531" i="14"/>
  <c r="X3531" i="14"/>
  <c r="I3532" i="14"/>
  <c r="L3532" i="14"/>
  <c r="M3532" i="14"/>
  <c r="AG3532" i="14" s="1"/>
  <c r="N3532" i="14"/>
  <c r="AH3532" i="14" s="1"/>
  <c r="U3532" i="14"/>
  <c r="V3532" i="14"/>
  <c r="W3532" i="14"/>
  <c r="X3532" i="14"/>
  <c r="I3533" i="14"/>
  <c r="L3533" i="14"/>
  <c r="M3533" i="14"/>
  <c r="AG3533" i="14" s="1"/>
  <c r="N3533" i="14"/>
  <c r="AH3533" i="14" s="1"/>
  <c r="U3533" i="14"/>
  <c r="V3533" i="14"/>
  <c r="W3533" i="14"/>
  <c r="X3533" i="14"/>
  <c r="I3534" i="14"/>
  <c r="L3534" i="14"/>
  <c r="M3534" i="14"/>
  <c r="AG3534" i="14" s="1"/>
  <c r="N3534" i="14"/>
  <c r="AH3534" i="14" s="1"/>
  <c r="U3534" i="14"/>
  <c r="V3534" i="14"/>
  <c r="W3534" i="14"/>
  <c r="X3534" i="14"/>
  <c r="I3535" i="14"/>
  <c r="L3535" i="14"/>
  <c r="M3535" i="14"/>
  <c r="AG3535" i="14" s="1"/>
  <c r="N3535" i="14"/>
  <c r="AH3535" i="14" s="1"/>
  <c r="U3535" i="14"/>
  <c r="V3535" i="14"/>
  <c r="W3535" i="14"/>
  <c r="X3535" i="14"/>
  <c r="I3536" i="14"/>
  <c r="L3536" i="14"/>
  <c r="M3536" i="14"/>
  <c r="AG3536" i="14" s="1"/>
  <c r="N3536" i="14"/>
  <c r="AH3536" i="14" s="1"/>
  <c r="U3536" i="14"/>
  <c r="V3536" i="14"/>
  <c r="W3536" i="14"/>
  <c r="X3536" i="14"/>
  <c r="I3537" i="14"/>
  <c r="L3537" i="14"/>
  <c r="M3537" i="14"/>
  <c r="AG3537" i="14" s="1"/>
  <c r="N3537" i="14"/>
  <c r="AH3537" i="14" s="1"/>
  <c r="U3537" i="14"/>
  <c r="V3537" i="14"/>
  <c r="W3537" i="14"/>
  <c r="X3537" i="14"/>
  <c r="I3538" i="14"/>
  <c r="L3538" i="14"/>
  <c r="M3538" i="14"/>
  <c r="AG3538" i="14" s="1"/>
  <c r="N3538" i="14"/>
  <c r="AH3538" i="14" s="1"/>
  <c r="U3538" i="14"/>
  <c r="V3538" i="14"/>
  <c r="W3538" i="14"/>
  <c r="X3538" i="14"/>
  <c r="I3539" i="14"/>
  <c r="L3539" i="14"/>
  <c r="M3539" i="14"/>
  <c r="AG3539" i="14" s="1"/>
  <c r="N3539" i="14"/>
  <c r="AH3539" i="14" s="1"/>
  <c r="U3539" i="14"/>
  <c r="V3539" i="14"/>
  <c r="W3539" i="14"/>
  <c r="X3539" i="14"/>
  <c r="I3540" i="14"/>
  <c r="L3540" i="14"/>
  <c r="M3540" i="14"/>
  <c r="AG3540" i="14" s="1"/>
  <c r="N3540" i="14"/>
  <c r="AH3540" i="14" s="1"/>
  <c r="U3540" i="14"/>
  <c r="V3540" i="14"/>
  <c r="W3540" i="14"/>
  <c r="X3540" i="14"/>
  <c r="I3541" i="14"/>
  <c r="L3541" i="14"/>
  <c r="M3541" i="14"/>
  <c r="AG3541" i="14" s="1"/>
  <c r="N3541" i="14"/>
  <c r="AH3541" i="14" s="1"/>
  <c r="U3541" i="14"/>
  <c r="V3541" i="14"/>
  <c r="W3541" i="14"/>
  <c r="X3541" i="14"/>
  <c r="I3542" i="14"/>
  <c r="L3542" i="14"/>
  <c r="M3542" i="14"/>
  <c r="AG3542" i="14" s="1"/>
  <c r="N3542" i="14"/>
  <c r="AH3542" i="14" s="1"/>
  <c r="U3542" i="14"/>
  <c r="V3542" i="14"/>
  <c r="W3542" i="14"/>
  <c r="X3542" i="14"/>
  <c r="I3543" i="14"/>
  <c r="L3543" i="14"/>
  <c r="M3543" i="14"/>
  <c r="AG3543" i="14" s="1"/>
  <c r="N3543" i="14"/>
  <c r="AH3543" i="14" s="1"/>
  <c r="U3543" i="14"/>
  <c r="V3543" i="14"/>
  <c r="W3543" i="14"/>
  <c r="X3543" i="14"/>
  <c r="I3544" i="14"/>
  <c r="L3544" i="14"/>
  <c r="M3544" i="14"/>
  <c r="AG3544" i="14" s="1"/>
  <c r="N3544" i="14"/>
  <c r="AH3544" i="14" s="1"/>
  <c r="U3544" i="14"/>
  <c r="V3544" i="14"/>
  <c r="W3544" i="14"/>
  <c r="X3544" i="14"/>
  <c r="I3545" i="14"/>
  <c r="L3545" i="14"/>
  <c r="M3545" i="14"/>
  <c r="AG3545" i="14" s="1"/>
  <c r="N3545" i="14"/>
  <c r="AH3545" i="14" s="1"/>
  <c r="U3545" i="14"/>
  <c r="V3545" i="14"/>
  <c r="W3545" i="14"/>
  <c r="X3545" i="14"/>
  <c r="I3546" i="14"/>
  <c r="L3546" i="14"/>
  <c r="M3546" i="14"/>
  <c r="AG3546" i="14" s="1"/>
  <c r="N3546" i="14"/>
  <c r="AH3546" i="14" s="1"/>
  <c r="U3546" i="14"/>
  <c r="V3546" i="14"/>
  <c r="W3546" i="14"/>
  <c r="X3546" i="14"/>
  <c r="I3547" i="14"/>
  <c r="L3547" i="14"/>
  <c r="M3547" i="14"/>
  <c r="AG3547" i="14" s="1"/>
  <c r="N3547" i="14"/>
  <c r="AH3547" i="14" s="1"/>
  <c r="U3547" i="14"/>
  <c r="V3547" i="14"/>
  <c r="W3547" i="14"/>
  <c r="X3547" i="14"/>
  <c r="I3548" i="14"/>
  <c r="L3548" i="14"/>
  <c r="M3548" i="14"/>
  <c r="AG3548" i="14" s="1"/>
  <c r="N3548" i="14"/>
  <c r="AH3548" i="14" s="1"/>
  <c r="U3548" i="14"/>
  <c r="V3548" i="14"/>
  <c r="W3548" i="14"/>
  <c r="X3548" i="14"/>
  <c r="I3549" i="14"/>
  <c r="L3549" i="14"/>
  <c r="M3549" i="14"/>
  <c r="AG3549" i="14" s="1"/>
  <c r="N3549" i="14"/>
  <c r="AH3549" i="14" s="1"/>
  <c r="U3549" i="14"/>
  <c r="V3549" i="14"/>
  <c r="W3549" i="14"/>
  <c r="X3549" i="14"/>
  <c r="I3550" i="14"/>
  <c r="L3550" i="14"/>
  <c r="M3550" i="14"/>
  <c r="AG3550" i="14" s="1"/>
  <c r="N3550" i="14"/>
  <c r="AH3550" i="14" s="1"/>
  <c r="U3550" i="14"/>
  <c r="V3550" i="14"/>
  <c r="W3550" i="14"/>
  <c r="X3550" i="14"/>
  <c r="I3551" i="14"/>
  <c r="L3551" i="14"/>
  <c r="M3551" i="14"/>
  <c r="AG3551" i="14" s="1"/>
  <c r="N3551" i="14"/>
  <c r="AH3551" i="14" s="1"/>
  <c r="U3551" i="14"/>
  <c r="V3551" i="14"/>
  <c r="W3551" i="14"/>
  <c r="X3551" i="14"/>
  <c r="I3552" i="14"/>
  <c r="L3552" i="14"/>
  <c r="M3552" i="14"/>
  <c r="AG3552" i="14" s="1"/>
  <c r="N3552" i="14"/>
  <c r="AH3552" i="14" s="1"/>
  <c r="U3552" i="14"/>
  <c r="V3552" i="14"/>
  <c r="W3552" i="14"/>
  <c r="X3552" i="14"/>
  <c r="I3553" i="14"/>
  <c r="L3553" i="14"/>
  <c r="M3553" i="14"/>
  <c r="AG3553" i="14" s="1"/>
  <c r="N3553" i="14"/>
  <c r="AH3553" i="14" s="1"/>
  <c r="U3553" i="14"/>
  <c r="V3553" i="14"/>
  <c r="W3553" i="14"/>
  <c r="X3553" i="14"/>
  <c r="I3554" i="14"/>
  <c r="L3554" i="14"/>
  <c r="M3554" i="14"/>
  <c r="AG3554" i="14" s="1"/>
  <c r="N3554" i="14"/>
  <c r="AH3554" i="14" s="1"/>
  <c r="U3554" i="14"/>
  <c r="V3554" i="14"/>
  <c r="W3554" i="14"/>
  <c r="X3554" i="14"/>
  <c r="I3555" i="14"/>
  <c r="L3555" i="14"/>
  <c r="M3555" i="14"/>
  <c r="AG3555" i="14" s="1"/>
  <c r="N3555" i="14"/>
  <c r="AH3555" i="14" s="1"/>
  <c r="U3555" i="14"/>
  <c r="V3555" i="14"/>
  <c r="W3555" i="14"/>
  <c r="X3555" i="14"/>
  <c r="I3556" i="14"/>
  <c r="L3556" i="14"/>
  <c r="M3556" i="14"/>
  <c r="AG3556" i="14" s="1"/>
  <c r="N3556" i="14"/>
  <c r="AH3556" i="14" s="1"/>
  <c r="U3556" i="14"/>
  <c r="V3556" i="14"/>
  <c r="W3556" i="14"/>
  <c r="X3556" i="14"/>
  <c r="I3557" i="14"/>
  <c r="L3557" i="14"/>
  <c r="M3557" i="14"/>
  <c r="AG3557" i="14" s="1"/>
  <c r="N3557" i="14"/>
  <c r="AH3557" i="14" s="1"/>
  <c r="U3557" i="14"/>
  <c r="V3557" i="14"/>
  <c r="W3557" i="14"/>
  <c r="X3557" i="14"/>
  <c r="I3558" i="14"/>
  <c r="L3558" i="14"/>
  <c r="M3558" i="14"/>
  <c r="AG3558" i="14" s="1"/>
  <c r="N3558" i="14"/>
  <c r="AH3558" i="14" s="1"/>
  <c r="U3558" i="14"/>
  <c r="V3558" i="14"/>
  <c r="W3558" i="14"/>
  <c r="X3558" i="14"/>
  <c r="I3559" i="14"/>
  <c r="L3559" i="14"/>
  <c r="M3559" i="14"/>
  <c r="AG3559" i="14" s="1"/>
  <c r="N3559" i="14"/>
  <c r="AH3559" i="14" s="1"/>
  <c r="U3559" i="14"/>
  <c r="V3559" i="14"/>
  <c r="W3559" i="14"/>
  <c r="X3559" i="14"/>
  <c r="I3560" i="14"/>
  <c r="L3560" i="14"/>
  <c r="M3560" i="14"/>
  <c r="AG3560" i="14" s="1"/>
  <c r="N3560" i="14"/>
  <c r="AH3560" i="14" s="1"/>
  <c r="U3560" i="14"/>
  <c r="V3560" i="14"/>
  <c r="W3560" i="14"/>
  <c r="X3560" i="14"/>
  <c r="I3561" i="14"/>
  <c r="L3561" i="14"/>
  <c r="M3561" i="14"/>
  <c r="AG3561" i="14" s="1"/>
  <c r="N3561" i="14"/>
  <c r="AH3561" i="14" s="1"/>
  <c r="U3561" i="14"/>
  <c r="V3561" i="14"/>
  <c r="W3561" i="14"/>
  <c r="X3561" i="14"/>
  <c r="I3562" i="14"/>
  <c r="L3562" i="14"/>
  <c r="M3562" i="14"/>
  <c r="AG3562" i="14" s="1"/>
  <c r="N3562" i="14"/>
  <c r="AH3562" i="14" s="1"/>
  <c r="U3562" i="14"/>
  <c r="V3562" i="14"/>
  <c r="W3562" i="14"/>
  <c r="X3562" i="14"/>
  <c r="I3563" i="14"/>
  <c r="L3563" i="14"/>
  <c r="M3563" i="14"/>
  <c r="AG3563" i="14" s="1"/>
  <c r="N3563" i="14"/>
  <c r="AH3563" i="14" s="1"/>
  <c r="U3563" i="14"/>
  <c r="V3563" i="14"/>
  <c r="W3563" i="14"/>
  <c r="X3563" i="14"/>
  <c r="I3564" i="14"/>
  <c r="L3564" i="14"/>
  <c r="M3564" i="14"/>
  <c r="AG3564" i="14" s="1"/>
  <c r="N3564" i="14"/>
  <c r="AH3564" i="14" s="1"/>
  <c r="U3564" i="14"/>
  <c r="V3564" i="14"/>
  <c r="W3564" i="14"/>
  <c r="X3564" i="14"/>
  <c r="I3565" i="14"/>
  <c r="L3565" i="14"/>
  <c r="M3565" i="14"/>
  <c r="AG3565" i="14" s="1"/>
  <c r="N3565" i="14"/>
  <c r="AH3565" i="14" s="1"/>
  <c r="U3565" i="14"/>
  <c r="V3565" i="14"/>
  <c r="W3565" i="14"/>
  <c r="X3565" i="14"/>
  <c r="I3566" i="14"/>
  <c r="L3566" i="14"/>
  <c r="M3566" i="14"/>
  <c r="AG3566" i="14" s="1"/>
  <c r="N3566" i="14"/>
  <c r="AH3566" i="14" s="1"/>
  <c r="U3566" i="14"/>
  <c r="V3566" i="14"/>
  <c r="W3566" i="14"/>
  <c r="X3566" i="14"/>
  <c r="I3567" i="14"/>
  <c r="L3567" i="14"/>
  <c r="M3567" i="14"/>
  <c r="AG3567" i="14" s="1"/>
  <c r="N3567" i="14"/>
  <c r="AH3567" i="14" s="1"/>
  <c r="U3567" i="14"/>
  <c r="V3567" i="14"/>
  <c r="W3567" i="14"/>
  <c r="X3567" i="14"/>
  <c r="I3568" i="14"/>
  <c r="L3568" i="14"/>
  <c r="M3568" i="14"/>
  <c r="AG3568" i="14" s="1"/>
  <c r="N3568" i="14"/>
  <c r="AH3568" i="14" s="1"/>
  <c r="U3568" i="14"/>
  <c r="V3568" i="14"/>
  <c r="W3568" i="14"/>
  <c r="X3568" i="14"/>
  <c r="I3569" i="14"/>
  <c r="L3569" i="14"/>
  <c r="M3569" i="14"/>
  <c r="AG3569" i="14" s="1"/>
  <c r="N3569" i="14"/>
  <c r="AH3569" i="14" s="1"/>
  <c r="U3569" i="14"/>
  <c r="V3569" i="14"/>
  <c r="W3569" i="14"/>
  <c r="X3569" i="14"/>
  <c r="I3570" i="14"/>
  <c r="L3570" i="14"/>
  <c r="M3570" i="14"/>
  <c r="AG3570" i="14" s="1"/>
  <c r="N3570" i="14"/>
  <c r="AH3570" i="14" s="1"/>
  <c r="U3570" i="14"/>
  <c r="V3570" i="14"/>
  <c r="W3570" i="14"/>
  <c r="X3570" i="14"/>
  <c r="L3571" i="14"/>
  <c r="M3571" i="14"/>
  <c r="AG3571" i="14" s="1"/>
  <c r="N3571" i="14"/>
  <c r="AH3571" i="14" s="1"/>
  <c r="U3571" i="14"/>
  <c r="V3571" i="14"/>
  <c r="W3571" i="14"/>
  <c r="X3571" i="14"/>
  <c r="I3572" i="14"/>
  <c r="L3572" i="14"/>
  <c r="M3572" i="14"/>
  <c r="AG3572" i="14" s="1"/>
  <c r="N3572" i="14"/>
  <c r="AH3572" i="14" s="1"/>
  <c r="U3572" i="14"/>
  <c r="V3572" i="14"/>
  <c r="W3572" i="14"/>
  <c r="X3572" i="14"/>
  <c r="I3573" i="14"/>
  <c r="L3573" i="14"/>
  <c r="M3573" i="14"/>
  <c r="AG3573" i="14" s="1"/>
  <c r="N3573" i="14"/>
  <c r="AH3573" i="14" s="1"/>
  <c r="U3573" i="14"/>
  <c r="V3573" i="14"/>
  <c r="W3573" i="14"/>
  <c r="X3573" i="14"/>
  <c r="I3574" i="14"/>
  <c r="L3574" i="14"/>
  <c r="M3574" i="14"/>
  <c r="AG3574" i="14" s="1"/>
  <c r="N3574" i="14"/>
  <c r="AH3574" i="14" s="1"/>
  <c r="U3574" i="14"/>
  <c r="V3574" i="14"/>
  <c r="W3574" i="14"/>
  <c r="X3574" i="14"/>
  <c r="I3575" i="14"/>
  <c r="L3575" i="14"/>
  <c r="M3575" i="14"/>
  <c r="AG3575" i="14" s="1"/>
  <c r="N3575" i="14"/>
  <c r="AH3575" i="14" s="1"/>
  <c r="U3575" i="14"/>
  <c r="V3575" i="14"/>
  <c r="W3575" i="14"/>
  <c r="X3575" i="14"/>
  <c r="I3576" i="14"/>
  <c r="L3576" i="14"/>
  <c r="M3576" i="14"/>
  <c r="AG3576" i="14" s="1"/>
  <c r="N3576" i="14"/>
  <c r="AH3576" i="14" s="1"/>
  <c r="U3576" i="14"/>
  <c r="V3576" i="14"/>
  <c r="W3576" i="14"/>
  <c r="X3576" i="14"/>
  <c r="I3577" i="14"/>
  <c r="L3577" i="14"/>
  <c r="M3577" i="14"/>
  <c r="AG3577" i="14" s="1"/>
  <c r="N3577" i="14"/>
  <c r="AH3577" i="14" s="1"/>
  <c r="U3577" i="14"/>
  <c r="V3577" i="14"/>
  <c r="W3577" i="14"/>
  <c r="X3577" i="14"/>
  <c r="I3578" i="14"/>
  <c r="L3578" i="14"/>
  <c r="M3578" i="14"/>
  <c r="AG3578" i="14" s="1"/>
  <c r="N3578" i="14"/>
  <c r="AH3578" i="14" s="1"/>
  <c r="U3578" i="14"/>
  <c r="V3578" i="14"/>
  <c r="W3578" i="14"/>
  <c r="X3578" i="14"/>
  <c r="I3579" i="14"/>
  <c r="L3579" i="14"/>
  <c r="M3579" i="14"/>
  <c r="AG3579" i="14" s="1"/>
  <c r="N3579" i="14"/>
  <c r="AH3579" i="14" s="1"/>
  <c r="U3579" i="14"/>
  <c r="V3579" i="14"/>
  <c r="W3579" i="14"/>
  <c r="X3579" i="14"/>
  <c r="I3580" i="14"/>
  <c r="L3580" i="14"/>
  <c r="M3580" i="14"/>
  <c r="AG3580" i="14" s="1"/>
  <c r="N3580" i="14"/>
  <c r="AH3580" i="14" s="1"/>
  <c r="U3580" i="14"/>
  <c r="V3580" i="14"/>
  <c r="W3580" i="14"/>
  <c r="X3580" i="14"/>
  <c r="I3581" i="14"/>
  <c r="L3581" i="14"/>
  <c r="M3581" i="14"/>
  <c r="AG3581" i="14" s="1"/>
  <c r="N3581" i="14"/>
  <c r="AH3581" i="14" s="1"/>
  <c r="U3581" i="14"/>
  <c r="V3581" i="14"/>
  <c r="W3581" i="14"/>
  <c r="X3581" i="14"/>
  <c r="I3582" i="14"/>
  <c r="L3582" i="14"/>
  <c r="M3582" i="14"/>
  <c r="AG3582" i="14" s="1"/>
  <c r="N3582" i="14"/>
  <c r="AH3582" i="14" s="1"/>
  <c r="U3582" i="14"/>
  <c r="V3582" i="14"/>
  <c r="W3582" i="14"/>
  <c r="X3582" i="14"/>
  <c r="I3583" i="14"/>
  <c r="L3583" i="14"/>
  <c r="M3583" i="14"/>
  <c r="AG3583" i="14" s="1"/>
  <c r="N3583" i="14"/>
  <c r="AH3583" i="14" s="1"/>
  <c r="U3583" i="14"/>
  <c r="V3583" i="14"/>
  <c r="W3583" i="14"/>
  <c r="X3583" i="14"/>
  <c r="I3584" i="14"/>
  <c r="L3584" i="14"/>
  <c r="M3584" i="14"/>
  <c r="AG3584" i="14" s="1"/>
  <c r="N3584" i="14"/>
  <c r="AH3584" i="14" s="1"/>
  <c r="U3584" i="14"/>
  <c r="V3584" i="14"/>
  <c r="W3584" i="14"/>
  <c r="X3584" i="14"/>
  <c r="I3585" i="14"/>
  <c r="L3585" i="14"/>
  <c r="M3585" i="14"/>
  <c r="AG3585" i="14" s="1"/>
  <c r="N3585" i="14"/>
  <c r="AH3585" i="14" s="1"/>
  <c r="U3585" i="14"/>
  <c r="V3585" i="14"/>
  <c r="W3585" i="14"/>
  <c r="X3585" i="14"/>
  <c r="I3586" i="14"/>
  <c r="L3586" i="14"/>
  <c r="M3586" i="14"/>
  <c r="AG3586" i="14" s="1"/>
  <c r="N3586" i="14"/>
  <c r="AH3586" i="14" s="1"/>
  <c r="U3586" i="14"/>
  <c r="V3586" i="14"/>
  <c r="W3586" i="14"/>
  <c r="X3586" i="14"/>
  <c r="I3587" i="14"/>
  <c r="L3587" i="14"/>
  <c r="M3587" i="14"/>
  <c r="AG3587" i="14" s="1"/>
  <c r="N3587" i="14"/>
  <c r="AH3587" i="14" s="1"/>
  <c r="U3587" i="14"/>
  <c r="V3587" i="14"/>
  <c r="W3587" i="14"/>
  <c r="X3587" i="14"/>
  <c r="I3588" i="14"/>
  <c r="L3588" i="14"/>
  <c r="M3588" i="14"/>
  <c r="AG3588" i="14" s="1"/>
  <c r="N3588" i="14"/>
  <c r="AH3588" i="14" s="1"/>
  <c r="U3588" i="14"/>
  <c r="V3588" i="14"/>
  <c r="W3588" i="14"/>
  <c r="X3588" i="14"/>
  <c r="I3589" i="14"/>
  <c r="L3589" i="14"/>
  <c r="M3589" i="14"/>
  <c r="AG3589" i="14" s="1"/>
  <c r="N3589" i="14"/>
  <c r="AH3589" i="14" s="1"/>
  <c r="U3589" i="14"/>
  <c r="V3589" i="14"/>
  <c r="W3589" i="14"/>
  <c r="X3589" i="14"/>
  <c r="I3590" i="14"/>
  <c r="L3590" i="14"/>
  <c r="M3590" i="14"/>
  <c r="AG3590" i="14" s="1"/>
  <c r="N3590" i="14"/>
  <c r="AH3590" i="14" s="1"/>
  <c r="U3590" i="14"/>
  <c r="V3590" i="14"/>
  <c r="W3590" i="14"/>
  <c r="X3590" i="14"/>
  <c r="I3591" i="14"/>
  <c r="L3591" i="14"/>
  <c r="M3591" i="14"/>
  <c r="AG3591" i="14" s="1"/>
  <c r="N3591" i="14"/>
  <c r="AH3591" i="14" s="1"/>
  <c r="U3591" i="14"/>
  <c r="V3591" i="14"/>
  <c r="W3591" i="14"/>
  <c r="X3591" i="14"/>
  <c r="I3592" i="14"/>
  <c r="L3592" i="14"/>
  <c r="M3592" i="14"/>
  <c r="AG3592" i="14" s="1"/>
  <c r="N3592" i="14"/>
  <c r="AH3592" i="14" s="1"/>
  <c r="U3592" i="14"/>
  <c r="V3592" i="14"/>
  <c r="W3592" i="14"/>
  <c r="X3592" i="14"/>
  <c r="I3593" i="14"/>
  <c r="L3593" i="14"/>
  <c r="M3593" i="14"/>
  <c r="AG3593" i="14" s="1"/>
  <c r="N3593" i="14"/>
  <c r="AH3593" i="14" s="1"/>
  <c r="U3593" i="14"/>
  <c r="V3593" i="14"/>
  <c r="W3593" i="14"/>
  <c r="X3593" i="14"/>
  <c r="I3594" i="14"/>
  <c r="L3594" i="14"/>
  <c r="M3594" i="14"/>
  <c r="AG3594" i="14" s="1"/>
  <c r="N3594" i="14"/>
  <c r="AH3594" i="14" s="1"/>
  <c r="U3594" i="14"/>
  <c r="V3594" i="14"/>
  <c r="W3594" i="14"/>
  <c r="X3594" i="14"/>
  <c r="I3595" i="14"/>
  <c r="L3595" i="14"/>
  <c r="M3595" i="14"/>
  <c r="AG3595" i="14" s="1"/>
  <c r="N3595" i="14"/>
  <c r="AH3595" i="14" s="1"/>
  <c r="U3595" i="14"/>
  <c r="V3595" i="14"/>
  <c r="W3595" i="14"/>
  <c r="X3595" i="14"/>
  <c r="I3596" i="14"/>
  <c r="L3596" i="14"/>
  <c r="M3596" i="14"/>
  <c r="AG3596" i="14" s="1"/>
  <c r="N3596" i="14"/>
  <c r="AH3596" i="14" s="1"/>
  <c r="U3596" i="14"/>
  <c r="V3596" i="14"/>
  <c r="W3596" i="14"/>
  <c r="X3596" i="14"/>
  <c r="I3597" i="14"/>
  <c r="L3597" i="14"/>
  <c r="M3597" i="14"/>
  <c r="AG3597" i="14" s="1"/>
  <c r="N3597" i="14"/>
  <c r="AH3597" i="14" s="1"/>
  <c r="U3597" i="14"/>
  <c r="V3597" i="14"/>
  <c r="W3597" i="14"/>
  <c r="X3597" i="14"/>
  <c r="I3598" i="14"/>
  <c r="L3598" i="14"/>
  <c r="M3598" i="14"/>
  <c r="AG3598" i="14" s="1"/>
  <c r="N3598" i="14"/>
  <c r="AH3598" i="14" s="1"/>
  <c r="U3598" i="14"/>
  <c r="V3598" i="14"/>
  <c r="W3598" i="14"/>
  <c r="X3598" i="14"/>
  <c r="I3599" i="14"/>
  <c r="L3599" i="14"/>
  <c r="M3599" i="14"/>
  <c r="AG3599" i="14" s="1"/>
  <c r="N3599" i="14"/>
  <c r="AH3599" i="14" s="1"/>
  <c r="U3599" i="14"/>
  <c r="V3599" i="14"/>
  <c r="W3599" i="14"/>
  <c r="X3599" i="14"/>
  <c r="I3600" i="14"/>
  <c r="L3600" i="14"/>
  <c r="M3600" i="14"/>
  <c r="AG3600" i="14" s="1"/>
  <c r="N3600" i="14"/>
  <c r="AH3600" i="14" s="1"/>
  <c r="U3600" i="14"/>
  <c r="V3600" i="14"/>
  <c r="W3600" i="14"/>
  <c r="X3600" i="14"/>
  <c r="I3601" i="14"/>
  <c r="L3601" i="14"/>
  <c r="M3601" i="14"/>
  <c r="AG3601" i="14" s="1"/>
  <c r="N3601" i="14"/>
  <c r="AH3601" i="14" s="1"/>
  <c r="U3601" i="14"/>
  <c r="V3601" i="14"/>
  <c r="W3601" i="14"/>
  <c r="X3601" i="14"/>
  <c r="I3602" i="14"/>
  <c r="L3602" i="14"/>
  <c r="M3602" i="14"/>
  <c r="AG3602" i="14" s="1"/>
  <c r="N3602" i="14"/>
  <c r="AH3602" i="14" s="1"/>
  <c r="U3602" i="14"/>
  <c r="V3602" i="14"/>
  <c r="W3602" i="14"/>
  <c r="X3602" i="14"/>
  <c r="I3603" i="14"/>
  <c r="L3603" i="14"/>
  <c r="M3603" i="14"/>
  <c r="AG3603" i="14" s="1"/>
  <c r="N3603" i="14"/>
  <c r="AH3603" i="14" s="1"/>
  <c r="U3603" i="14"/>
  <c r="V3603" i="14"/>
  <c r="W3603" i="14"/>
  <c r="X3603" i="14"/>
  <c r="I3604" i="14"/>
  <c r="L3604" i="14"/>
  <c r="M3604" i="14"/>
  <c r="AG3604" i="14" s="1"/>
  <c r="N3604" i="14"/>
  <c r="AH3604" i="14" s="1"/>
  <c r="U3604" i="14"/>
  <c r="V3604" i="14"/>
  <c r="W3604" i="14"/>
  <c r="X3604" i="14"/>
  <c r="I3605" i="14"/>
  <c r="L3605" i="14"/>
  <c r="M3605" i="14"/>
  <c r="AG3605" i="14" s="1"/>
  <c r="N3605" i="14"/>
  <c r="AH3605" i="14" s="1"/>
  <c r="U3605" i="14"/>
  <c r="V3605" i="14"/>
  <c r="W3605" i="14"/>
  <c r="X3605" i="14"/>
  <c r="I3606" i="14"/>
  <c r="L3606" i="14"/>
  <c r="M3606" i="14"/>
  <c r="AG3606" i="14" s="1"/>
  <c r="N3606" i="14"/>
  <c r="AH3606" i="14" s="1"/>
  <c r="U3606" i="14"/>
  <c r="V3606" i="14"/>
  <c r="W3606" i="14"/>
  <c r="X3606" i="14"/>
  <c r="I3607" i="14"/>
  <c r="L3607" i="14"/>
  <c r="M3607" i="14"/>
  <c r="AG3607" i="14" s="1"/>
  <c r="N3607" i="14"/>
  <c r="AH3607" i="14" s="1"/>
  <c r="U3607" i="14"/>
  <c r="V3607" i="14"/>
  <c r="W3607" i="14"/>
  <c r="X3607" i="14"/>
  <c r="I3608" i="14"/>
  <c r="L3608" i="14"/>
  <c r="M3608" i="14"/>
  <c r="AG3608" i="14" s="1"/>
  <c r="N3608" i="14"/>
  <c r="AH3608" i="14" s="1"/>
  <c r="U3608" i="14"/>
  <c r="V3608" i="14"/>
  <c r="W3608" i="14"/>
  <c r="X3608" i="14"/>
  <c r="I3609" i="14"/>
  <c r="L3609" i="14"/>
  <c r="M3609" i="14"/>
  <c r="AG3609" i="14" s="1"/>
  <c r="N3609" i="14"/>
  <c r="AH3609" i="14" s="1"/>
  <c r="U3609" i="14"/>
  <c r="V3609" i="14"/>
  <c r="W3609" i="14"/>
  <c r="X3609" i="14"/>
  <c r="I3610" i="14"/>
  <c r="L3610" i="14"/>
  <c r="M3610" i="14"/>
  <c r="AG3610" i="14" s="1"/>
  <c r="N3610" i="14"/>
  <c r="AH3610" i="14" s="1"/>
  <c r="U3610" i="14"/>
  <c r="V3610" i="14"/>
  <c r="W3610" i="14"/>
  <c r="X3610" i="14"/>
  <c r="I3611" i="14"/>
  <c r="L3611" i="14"/>
  <c r="M3611" i="14"/>
  <c r="AG3611" i="14" s="1"/>
  <c r="N3611" i="14"/>
  <c r="AH3611" i="14" s="1"/>
  <c r="U3611" i="14"/>
  <c r="V3611" i="14"/>
  <c r="W3611" i="14"/>
  <c r="X3611" i="14"/>
  <c r="I3612" i="14"/>
  <c r="L3612" i="14"/>
  <c r="M3612" i="14"/>
  <c r="AG3612" i="14" s="1"/>
  <c r="N3612" i="14"/>
  <c r="AH3612" i="14" s="1"/>
  <c r="U3612" i="14"/>
  <c r="V3612" i="14"/>
  <c r="W3612" i="14"/>
  <c r="X3612" i="14"/>
  <c r="I3613" i="14"/>
  <c r="L3613" i="14"/>
  <c r="M3613" i="14"/>
  <c r="AG3613" i="14" s="1"/>
  <c r="N3613" i="14"/>
  <c r="AH3613" i="14" s="1"/>
  <c r="U3613" i="14"/>
  <c r="V3613" i="14"/>
  <c r="W3613" i="14"/>
  <c r="X3613" i="14"/>
  <c r="I3614" i="14"/>
  <c r="L3614" i="14"/>
  <c r="M3614" i="14"/>
  <c r="AG3614" i="14" s="1"/>
  <c r="N3614" i="14"/>
  <c r="AH3614" i="14" s="1"/>
  <c r="U3614" i="14"/>
  <c r="V3614" i="14"/>
  <c r="W3614" i="14"/>
  <c r="X3614" i="14"/>
  <c r="I3615" i="14"/>
  <c r="L3615" i="14"/>
  <c r="M3615" i="14"/>
  <c r="AG3615" i="14" s="1"/>
  <c r="N3615" i="14"/>
  <c r="AH3615" i="14" s="1"/>
  <c r="U3615" i="14"/>
  <c r="V3615" i="14"/>
  <c r="W3615" i="14"/>
  <c r="X3615" i="14"/>
  <c r="I3616" i="14"/>
  <c r="L3616" i="14"/>
  <c r="M3616" i="14"/>
  <c r="AG3616" i="14" s="1"/>
  <c r="N3616" i="14"/>
  <c r="AH3616" i="14" s="1"/>
  <c r="U3616" i="14"/>
  <c r="V3616" i="14"/>
  <c r="W3616" i="14"/>
  <c r="X3616" i="14"/>
  <c r="I3617" i="14"/>
  <c r="L3617" i="14"/>
  <c r="M3617" i="14"/>
  <c r="AG3617" i="14" s="1"/>
  <c r="N3617" i="14"/>
  <c r="AH3617" i="14" s="1"/>
  <c r="U3617" i="14"/>
  <c r="V3617" i="14"/>
  <c r="W3617" i="14"/>
  <c r="X3617" i="14"/>
  <c r="I3618" i="14"/>
  <c r="L3618" i="14"/>
  <c r="M3618" i="14"/>
  <c r="AG3618" i="14" s="1"/>
  <c r="N3618" i="14"/>
  <c r="AH3618" i="14" s="1"/>
  <c r="U3618" i="14"/>
  <c r="V3618" i="14"/>
  <c r="W3618" i="14"/>
  <c r="X3618" i="14"/>
  <c r="I3619" i="14"/>
  <c r="L3619" i="14"/>
  <c r="M3619" i="14"/>
  <c r="AG3619" i="14" s="1"/>
  <c r="N3619" i="14"/>
  <c r="AH3619" i="14" s="1"/>
  <c r="U3619" i="14"/>
  <c r="V3619" i="14"/>
  <c r="W3619" i="14"/>
  <c r="X3619" i="14"/>
  <c r="I3620" i="14"/>
  <c r="L3620" i="14"/>
  <c r="M3620" i="14"/>
  <c r="AG3620" i="14" s="1"/>
  <c r="N3620" i="14"/>
  <c r="AH3620" i="14" s="1"/>
  <c r="U3620" i="14"/>
  <c r="V3620" i="14"/>
  <c r="W3620" i="14"/>
  <c r="X3620" i="14"/>
  <c r="I3621" i="14"/>
  <c r="L3621" i="14"/>
  <c r="M3621" i="14"/>
  <c r="AG3621" i="14" s="1"/>
  <c r="N3621" i="14"/>
  <c r="AH3621" i="14" s="1"/>
  <c r="U3621" i="14"/>
  <c r="V3621" i="14"/>
  <c r="W3621" i="14"/>
  <c r="X3621" i="14"/>
  <c r="I3622" i="14"/>
  <c r="L3622" i="14"/>
  <c r="M3622" i="14"/>
  <c r="AG3622" i="14" s="1"/>
  <c r="N3622" i="14"/>
  <c r="AH3622" i="14" s="1"/>
  <c r="U3622" i="14"/>
  <c r="V3622" i="14"/>
  <c r="W3622" i="14"/>
  <c r="X3622" i="14"/>
  <c r="I3623" i="14"/>
  <c r="L3623" i="14"/>
  <c r="M3623" i="14"/>
  <c r="AG3623" i="14" s="1"/>
  <c r="N3623" i="14"/>
  <c r="AH3623" i="14" s="1"/>
  <c r="U3623" i="14"/>
  <c r="V3623" i="14"/>
  <c r="W3623" i="14"/>
  <c r="X3623" i="14"/>
  <c r="I3624" i="14"/>
  <c r="L3624" i="14"/>
  <c r="M3624" i="14"/>
  <c r="AG3624" i="14" s="1"/>
  <c r="N3624" i="14"/>
  <c r="AH3624" i="14" s="1"/>
  <c r="U3624" i="14"/>
  <c r="V3624" i="14"/>
  <c r="W3624" i="14"/>
  <c r="X3624" i="14"/>
  <c r="I3625" i="14"/>
  <c r="L3625" i="14"/>
  <c r="M3625" i="14"/>
  <c r="AG3625" i="14" s="1"/>
  <c r="N3625" i="14"/>
  <c r="AH3625" i="14" s="1"/>
  <c r="U3625" i="14"/>
  <c r="V3625" i="14"/>
  <c r="W3625" i="14"/>
  <c r="X3625" i="14"/>
  <c r="I3626" i="14"/>
  <c r="L3626" i="14"/>
  <c r="M3626" i="14"/>
  <c r="AG3626" i="14" s="1"/>
  <c r="N3626" i="14"/>
  <c r="AH3626" i="14" s="1"/>
  <c r="U3626" i="14"/>
  <c r="V3626" i="14"/>
  <c r="W3626" i="14"/>
  <c r="X3626" i="14"/>
  <c r="I3627" i="14"/>
  <c r="L3627" i="14"/>
  <c r="M3627" i="14"/>
  <c r="AG3627" i="14" s="1"/>
  <c r="N3627" i="14"/>
  <c r="AH3627" i="14" s="1"/>
  <c r="U3627" i="14"/>
  <c r="V3627" i="14"/>
  <c r="W3627" i="14"/>
  <c r="X3627" i="14"/>
  <c r="I3628" i="14"/>
  <c r="L3628" i="14"/>
  <c r="M3628" i="14"/>
  <c r="AG3628" i="14" s="1"/>
  <c r="N3628" i="14"/>
  <c r="AH3628" i="14" s="1"/>
  <c r="U3628" i="14"/>
  <c r="V3628" i="14"/>
  <c r="W3628" i="14"/>
  <c r="X3628" i="14"/>
  <c r="I3629" i="14"/>
  <c r="L3629" i="14"/>
  <c r="M3629" i="14"/>
  <c r="AG3629" i="14" s="1"/>
  <c r="N3629" i="14"/>
  <c r="AH3629" i="14" s="1"/>
  <c r="U3629" i="14"/>
  <c r="V3629" i="14"/>
  <c r="W3629" i="14"/>
  <c r="X3629" i="14"/>
  <c r="I3630" i="14"/>
  <c r="L3630" i="14"/>
  <c r="M3630" i="14"/>
  <c r="AG3630" i="14" s="1"/>
  <c r="N3630" i="14"/>
  <c r="AH3630" i="14" s="1"/>
  <c r="U3630" i="14"/>
  <c r="V3630" i="14"/>
  <c r="W3630" i="14"/>
  <c r="X3630" i="14"/>
  <c r="I3631" i="14"/>
  <c r="L3631" i="14"/>
  <c r="M3631" i="14"/>
  <c r="AG3631" i="14" s="1"/>
  <c r="N3631" i="14"/>
  <c r="AH3631" i="14" s="1"/>
  <c r="U3631" i="14"/>
  <c r="V3631" i="14"/>
  <c r="W3631" i="14"/>
  <c r="X3631" i="14"/>
  <c r="I3632" i="14"/>
  <c r="L3632" i="14"/>
  <c r="M3632" i="14"/>
  <c r="AG3632" i="14" s="1"/>
  <c r="N3632" i="14"/>
  <c r="AH3632" i="14" s="1"/>
  <c r="U3632" i="14"/>
  <c r="V3632" i="14"/>
  <c r="W3632" i="14"/>
  <c r="X3632" i="14"/>
  <c r="I3633" i="14"/>
  <c r="L3633" i="14"/>
  <c r="M3633" i="14"/>
  <c r="AG3633" i="14" s="1"/>
  <c r="N3633" i="14"/>
  <c r="AH3633" i="14" s="1"/>
  <c r="U3633" i="14"/>
  <c r="V3633" i="14"/>
  <c r="W3633" i="14"/>
  <c r="X3633" i="14"/>
  <c r="I3634" i="14"/>
  <c r="L3634" i="14"/>
  <c r="M3634" i="14"/>
  <c r="AG3634" i="14" s="1"/>
  <c r="N3634" i="14"/>
  <c r="AH3634" i="14" s="1"/>
  <c r="U3634" i="14"/>
  <c r="V3634" i="14"/>
  <c r="W3634" i="14"/>
  <c r="X3634" i="14"/>
  <c r="I3635" i="14"/>
  <c r="L3635" i="14"/>
  <c r="M3635" i="14"/>
  <c r="AG3635" i="14" s="1"/>
  <c r="N3635" i="14"/>
  <c r="AH3635" i="14" s="1"/>
  <c r="U3635" i="14"/>
  <c r="V3635" i="14"/>
  <c r="W3635" i="14"/>
  <c r="X3635" i="14"/>
  <c r="I3636" i="14"/>
  <c r="L3636" i="14"/>
  <c r="M3636" i="14"/>
  <c r="AG3636" i="14" s="1"/>
  <c r="N3636" i="14"/>
  <c r="AH3636" i="14" s="1"/>
  <c r="U3636" i="14"/>
  <c r="V3636" i="14"/>
  <c r="W3636" i="14"/>
  <c r="X3636" i="14"/>
  <c r="I3637" i="14"/>
  <c r="L3637" i="14"/>
  <c r="M3637" i="14"/>
  <c r="AG3637" i="14" s="1"/>
  <c r="N3637" i="14"/>
  <c r="AH3637" i="14" s="1"/>
  <c r="U3637" i="14"/>
  <c r="V3637" i="14"/>
  <c r="W3637" i="14"/>
  <c r="X3637" i="14"/>
  <c r="I3638" i="14"/>
  <c r="L3638" i="14"/>
  <c r="M3638" i="14"/>
  <c r="AG3638" i="14" s="1"/>
  <c r="N3638" i="14"/>
  <c r="AH3638" i="14" s="1"/>
  <c r="U3638" i="14"/>
  <c r="V3638" i="14"/>
  <c r="W3638" i="14"/>
  <c r="X3638" i="14"/>
  <c r="I3639" i="14"/>
  <c r="L3639" i="14"/>
  <c r="M3639" i="14"/>
  <c r="AG3639" i="14" s="1"/>
  <c r="N3639" i="14"/>
  <c r="AH3639" i="14" s="1"/>
  <c r="U3639" i="14"/>
  <c r="V3639" i="14"/>
  <c r="W3639" i="14"/>
  <c r="X3639" i="14"/>
  <c r="I3640" i="14"/>
  <c r="L3640" i="14"/>
  <c r="M3640" i="14"/>
  <c r="AG3640" i="14" s="1"/>
  <c r="N3640" i="14"/>
  <c r="AH3640" i="14" s="1"/>
  <c r="U3640" i="14"/>
  <c r="V3640" i="14"/>
  <c r="W3640" i="14"/>
  <c r="X3640" i="14"/>
  <c r="I3641" i="14"/>
  <c r="L3641" i="14"/>
  <c r="M3641" i="14"/>
  <c r="AG3641" i="14" s="1"/>
  <c r="N3641" i="14"/>
  <c r="AH3641" i="14" s="1"/>
  <c r="U3641" i="14"/>
  <c r="V3641" i="14"/>
  <c r="W3641" i="14"/>
  <c r="X3641" i="14"/>
  <c r="I3642" i="14"/>
  <c r="L3642" i="14"/>
  <c r="M3642" i="14"/>
  <c r="AG3642" i="14" s="1"/>
  <c r="N3642" i="14"/>
  <c r="AH3642" i="14" s="1"/>
  <c r="U3642" i="14"/>
  <c r="V3642" i="14"/>
  <c r="W3642" i="14"/>
  <c r="X3642" i="14"/>
  <c r="I3643" i="14"/>
  <c r="L3643" i="14"/>
  <c r="M3643" i="14"/>
  <c r="AG3643" i="14" s="1"/>
  <c r="N3643" i="14"/>
  <c r="AH3643" i="14" s="1"/>
  <c r="U3643" i="14"/>
  <c r="V3643" i="14"/>
  <c r="W3643" i="14"/>
  <c r="X3643" i="14"/>
  <c r="I3644" i="14"/>
  <c r="L3644" i="14"/>
  <c r="M3644" i="14"/>
  <c r="AG3644" i="14" s="1"/>
  <c r="N3644" i="14"/>
  <c r="AH3644" i="14" s="1"/>
  <c r="U3644" i="14"/>
  <c r="V3644" i="14"/>
  <c r="W3644" i="14"/>
  <c r="X3644" i="14"/>
  <c r="I3645" i="14"/>
  <c r="L3645" i="14"/>
  <c r="M3645" i="14"/>
  <c r="AG3645" i="14" s="1"/>
  <c r="N3645" i="14"/>
  <c r="AH3645" i="14" s="1"/>
  <c r="U3645" i="14"/>
  <c r="V3645" i="14"/>
  <c r="W3645" i="14"/>
  <c r="X3645" i="14"/>
  <c r="I3646" i="14"/>
  <c r="L3646" i="14"/>
  <c r="M3646" i="14"/>
  <c r="AG3646" i="14" s="1"/>
  <c r="N3646" i="14"/>
  <c r="AH3646" i="14" s="1"/>
  <c r="U3646" i="14"/>
  <c r="V3646" i="14"/>
  <c r="W3646" i="14"/>
  <c r="X3646" i="14"/>
  <c r="I3647" i="14"/>
  <c r="L3647" i="14"/>
  <c r="M3647" i="14"/>
  <c r="AG3647" i="14" s="1"/>
  <c r="N3647" i="14"/>
  <c r="AH3647" i="14" s="1"/>
  <c r="U3647" i="14"/>
  <c r="V3647" i="14"/>
  <c r="W3647" i="14"/>
  <c r="X3647" i="14"/>
  <c r="I3648" i="14"/>
  <c r="L3648" i="14"/>
  <c r="M3648" i="14"/>
  <c r="AG3648" i="14" s="1"/>
  <c r="N3648" i="14"/>
  <c r="AH3648" i="14" s="1"/>
  <c r="U3648" i="14"/>
  <c r="V3648" i="14"/>
  <c r="W3648" i="14"/>
  <c r="X3648" i="14"/>
  <c r="I3649" i="14"/>
  <c r="L3649" i="14"/>
  <c r="M3649" i="14"/>
  <c r="AG3649" i="14" s="1"/>
  <c r="N3649" i="14"/>
  <c r="AH3649" i="14" s="1"/>
  <c r="U3649" i="14"/>
  <c r="V3649" i="14"/>
  <c r="W3649" i="14"/>
  <c r="X3649" i="14"/>
  <c r="I3650" i="14"/>
  <c r="L3650" i="14"/>
  <c r="M3650" i="14"/>
  <c r="AG3650" i="14" s="1"/>
  <c r="N3650" i="14"/>
  <c r="AH3650" i="14" s="1"/>
  <c r="U3650" i="14"/>
  <c r="V3650" i="14"/>
  <c r="W3650" i="14"/>
  <c r="X3650" i="14"/>
  <c r="I3651" i="14"/>
  <c r="L3651" i="14"/>
  <c r="M3651" i="14"/>
  <c r="AG3651" i="14" s="1"/>
  <c r="N3651" i="14"/>
  <c r="AH3651" i="14" s="1"/>
  <c r="U3651" i="14"/>
  <c r="V3651" i="14"/>
  <c r="W3651" i="14"/>
  <c r="X3651" i="14"/>
  <c r="I3652" i="14"/>
  <c r="L3652" i="14"/>
  <c r="M3652" i="14"/>
  <c r="AG3652" i="14" s="1"/>
  <c r="N3652" i="14"/>
  <c r="AH3652" i="14" s="1"/>
  <c r="U3652" i="14"/>
  <c r="V3652" i="14"/>
  <c r="W3652" i="14"/>
  <c r="X3652" i="14"/>
  <c r="I3653" i="14"/>
  <c r="L3653" i="14"/>
  <c r="M3653" i="14"/>
  <c r="AG3653" i="14" s="1"/>
  <c r="N3653" i="14"/>
  <c r="AH3653" i="14" s="1"/>
  <c r="U3653" i="14"/>
  <c r="V3653" i="14"/>
  <c r="W3653" i="14"/>
  <c r="X3653" i="14"/>
  <c r="I3654" i="14"/>
  <c r="L3654" i="14"/>
  <c r="M3654" i="14"/>
  <c r="AG3654" i="14" s="1"/>
  <c r="N3654" i="14"/>
  <c r="AH3654" i="14" s="1"/>
  <c r="U3654" i="14"/>
  <c r="V3654" i="14"/>
  <c r="W3654" i="14"/>
  <c r="X3654" i="14"/>
  <c r="I3655" i="14"/>
  <c r="L3655" i="14"/>
  <c r="M3655" i="14"/>
  <c r="AG3655" i="14" s="1"/>
  <c r="N3655" i="14"/>
  <c r="AH3655" i="14" s="1"/>
  <c r="U3655" i="14"/>
  <c r="V3655" i="14"/>
  <c r="W3655" i="14"/>
  <c r="X3655" i="14"/>
  <c r="I3656" i="14"/>
  <c r="L3656" i="14"/>
  <c r="M3656" i="14"/>
  <c r="AG3656" i="14" s="1"/>
  <c r="N3656" i="14"/>
  <c r="AH3656" i="14" s="1"/>
  <c r="U3656" i="14"/>
  <c r="V3656" i="14"/>
  <c r="W3656" i="14"/>
  <c r="X3656" i="14"/>
  <c r="I3657" i="14"/>
  <c r="L3657" i="14"/>
  <c r="M3657" i="14"/>
  <c r="AG3657" i="14" s="1"/>
  <c r="N3657" i="14"/>
  <c r="AH3657" i="14" s="1"/>
  <c r="U3657" i="14"/>
  <c r="V3657" i="14"/>
  <c r="W3657" i="14"/>
  <c r="X3657" i="14"/>
  <c r="I3658" i="14"/>
  <c r="L3658" i="14"/>
  <c r="M3658" i="14"/>
  <c r="AG3658" i="14" s="1"/>
  <c r="N3658" i="14"/>
  <c r="AH3658" i="14" s="1"/>
  <c r="U3658" i="14"/>
  <c r="V3658" i="14"/>
  <c r="W3658" i="14"/>
  <c r="X3658" i="14"/>
  <c r="I3659" i="14"/>
  <c r="L3659" i="14"/>
  <c r="M3659" i="14"/>
  <c r="AG3659" i="14" s="1"/>
  <c r="N3659" i="14"/>
  <c r="AH3659" i="14" s="1"/>
  <c r="U3659" i="14"/>
  <c r="V3659" i="14"/>
  <c r="W3659" i="14"/>
  <c r="X3659" i="14"/>
  <c r="I3660" i="14"/>
  <c r="L3660" i="14"/>
  <c r="M3660" i="14"/>
  <c r="AG3660" i="14" s="1"/>
  <c r="N3660" i="14"/>
  <c r="AH3660" i="14" s="1"/>
  <c r="U3660" i="14"/>
  <c r="V3660" i="14"/>
  <c r="W3660" i="14"/>
  <c r="X3660" i="14"/>
  <c r="I3661" i="14"/>
  <c r="L3661" i="14"/>
  <c r="M3661" i="14"/>
  <c r="AG3661" i="14" s="1"/>
  <c r="N3661" i="14"/>
  <c r="AH3661" i="14" s="1"/>
  <c r="U3661" i="14"/>
  <c r="V3661" i="14"/>
  <c r="W3661" i="14"/>
  <c r="X3661" i="14"/>
  <c r="I3662" i="14"/>
  <c r="L3662" i="14"/>
  <c r="M3662" i="14"/>
  <c r="AG3662" i="14" s="1"/>
  <c r="N3662" i="14"/>
  <c r="AH3662" i="14" s="1"/>
  <c r="U3662" i="14"/>
  <c r="V3662" i="14"/>
  <c r="W3662" i="14"/>
  <c r="X3662" i="14"/>
  <c r="I3663" i="14"/>
  <c r="L3663" i="14"/>
  <c r="M3663" i="14"/>
  <c r="AG3663" i="14" s="1"/>
  <c r="N3663" i="14"/>
  <c r="AH3663" i="14" s="1"/>
  <c r="U3663" i="14"/>
  <c r="V3663" i="14"/>
  <c r="W3663" i="14"/>
  <c r="X3663" i="14"/>
  <c r="I3664" i="14"/>
  <c r="L3664" i="14"/>
  <c r="M3664" i="14"/>
  <c r="AG3664" i="14" s="1"/>
  <c r="N3664" i="14"/>
  <c r="AH3664" i="14" s="1"/>
  <c r="U3664" i="14"/>
  <c r="V3664" i="14"/>
  <c r="W3664" i="14"/>
  <c r="X3664" i="14"/>
  <c r="I3665" i="14"/>
  <c r="L3665" i="14"/>
  <c r="M3665" i="14"/>
  <c r="AG3665" i="14" s="1"/>
  <c r="N3665" i="14"/>
  <c r="AH3665" i="14" s="1"/>
  <c r="U3665" i="14"/>
  <c r="V3665" i="14"/>
  <c r="W3665" i="14"/>
  <c r="X3665" i="14"/>
  <c r="I3666" i="14"/>
  <c r="L3666" i="14"/>
  <c r="M3666" i="14"/>
  <c r="AG3666" i="14" s="1"/>
  <c r="N3666" i="14"/>
  <c r="AH3666" i="14" s="1"/>
  <c r="U3666" i="14"/>
  <c r="V3666" i="14"/>
  <c r="W3666" i="14"/>
  <c r="X3666" i="14"/>
  <c r="I3667" i="14"/>
  <c r="L3667" i="14"/>
  <c r="M3667" i="14"/>
  <c r="AG3667" i="14" s="1"/>
  <c r="N3667" i="14"/>
  <c r="AH3667" i="14" s="1"/>
  <c r="U3667" i="14"/>
  <c r="V3667" i="14"/>
  <c r="W3667" i="14"/>
  <c r="X3667" i="14"/>
  <c r="I3668" i="14"/>
  <c r="L3668" i="14"/>
  <c r="M3668" i="14"/>
  <c r="AG3668" i="14" s="1"/>
  <c r="N3668" i="14"/>
  <c r="AH3668" i="14" s="1"/>
  <c r="U3668" i="14"/>
  <c r="V3668" i="14"/>
  <c r="W3668" i="14"/>
  <c r="X3668" i="14"/>
  <c r="I3669" i="14"/>
  <c r="L3669" i="14"/>
  <c r="M3669" i="14"/>
  <c r="AG3669" i="14" s="1"/>
  <c r="N3669" i="14"/>
  <c r="AH3669" i="14" s="1"/>
  <c r="U3669" i="14"/>
  <c r="V3669" i="14"/>
  <c r="W3669" i="14"/>
  <c r="X3669" i="14"/>
  <c r="I3670" i="14"/>
  <c r="L3670" i="14"/>
  <c r="M3670" i="14"/>
  <c r="AG3670" i="14" s="1"/>
  <c r="N3670" i="14"/>
  <c r="AH3670" i="14" s="1"/>
  <c r="U3670" i="14"/>
  <c r="V3670" i="14"/>
  <c r="W3670" i="14"/>
  <c r="X3670" i="14"/>
  <c r="I3671" i="14"/>
  <c r="L3671" i="14"/>
  <c r="M3671" i="14"/>
  <c r="AG3671" i="14" s="1"/>
  <c r="N3671" i="14"/>
  <c r="AH3671" i="14" s="1"/>
  <c r="U3671" i="14"/>
  <c r="V3671" i="14"/>
  <c r="W3671" i="14"/>
  <c r="X3671" i="14"/>
  <c r="I3672" i="14"/>
  <c r="L3672" i="14"/>
  <c r="M3672" i="14"/>
  <c r="AG3672" i="14" s="1"/>
  <c r="N3672" i="14"/>
  <c r="AH3672" i="14" s="1"/>
  <c r="U3672" i="14"/>
  <c r="V3672" i="14"/>
  <c r="W3672" i="14"/>
  <c r="X3672" i="14"/>
  <c r="I3673" i="14"/>
  <c r="L3673" i="14"/>
  <c r="M3673" i="14"/>
  <c r="AG3673" i="14" s="1"/>
  <c r="N3673" i="14"/>
  <c r="AH3673" i="14" s="1"/>
  <c r="U3673" i="14"/>
  <c r="V3673" i="14"/>
  <c r="W3673" i="14"/>
  <c r="X3673" i="14"/>
  <c r="I3674" i="14"/>
  <c r="L3674" i="14"/>
  <c r="M3674" i="14"/>
  <c r="AG3674" i="14" s="1"/>
  <c r="N3674" i="14"/>
  <c r="AH3674" i="14" s="1"/>
  <c r="U3674" i="14"/>
  <c r="V3674" i="14"/>
  <c r="W3674" i="14"/>
  <c r="X3674" i="14"/>
  <c r="I3675" i="14"/>
  <c r="L3675" i="14"/>
  <c r="M3675" i="14"/>
  <c r="AG3675" i="14" s="1"/>
  <c r="N3675" i="14"/>
  <c r="AH3675" i="14" s="1"/>
  <c r="U3675" i="14"/>
  <c r="V3675" i="14"/>
  <c r="W3675" i="14"/>
  <c r="X3675" i="14"/>
  <c r="I3676" i="14"/>
  <c r="L3676" i="14"/>
  <c r="M3676" i="14"/>
  <c r="AG3676" i="14" s="1"/>
  <c r="N3676" i="14"/>
  <c r="AH3676" i="14" s="1"/>
  <c r="U3676" i="14"/>
  <c r="V3676" i="14"/>
  <c r="W3676" i="14"/>
  <c r="X3676" i="14"/>
  <c r="I3677" i="14"/>
  <c r="L3677" i="14"/>
  <c r="M3677" i="14"/>
  <c r="AG3677" i="14" s="1"/>
  <c r="N3677" i="14"/>
  <c r="AH3677" i="14" s="1"/>
  <c r="U3677" i="14"/>
  <c r="V3677" i="14"/>
  <c r="W3677" i="14"/>
  <c r="X3677" i="14"/>
  <c r="I3678" i="14"/>
  <c r="L3678" i="14"/>
  <c r="M3678" i="14"/>
  <c r="AG3678" i="14" s="1"/>
  <c r="N3678" i="14"/>
  <c r="AH3678" i="14" s="1"/>
  <c r="U3678" i="14"/>
  <c r="V3678" i="14"/>
  <c r="W3678" i="14"/>
  <c r="X3678" i="14"/>
  <c r="I3679" i="14"/>
  <c r="L3679" i="14"/>
  <c r="M3679" i="14"/>
  <c r="AG3679" i="14" s="1"/>
  <c r="N3679" i="14"/>
  <c r="AH3679" i="14" s="1"/>
  <c r="U3679" i="14"/>
  <c r="V3679" i="14"/>
  <c r="W3679" i="14"/>
  <c r="X3679" i="14"/>
  <c r="I3680" i="14"/>
  <c r="L3680" i="14"/>
  <c r="M3680" i="14"/>
  <c r="AG3680" i="14" s="1"/>
  <c r="N3680" i="14"/>
  <c r="AH3680" i="14" s="1"/>
  <c r="U3680" i="14"/>
  <c r="V3680" i="14"/>
  <c r="W3680" i="14"/>
  <c r="X3680" i="14"/>
  <c r="I3681" i="14"/>
  <c r="L3681" i="14"/>
  <c r="M3681" i="14"/>
  <c r="AG3681" i="14" s="1"/>
  <c r="N3681" i="14"/>
  <c r="AH3681" i="14" s="1"/>
  <c r="U3681" i="14"/>
  <c r="V3681" i="14"/>
  <c r="W3681" i="14"/>
  <c r="X3681" i="14"/>
  <c r="I3682" i="14"/>
  <c r="L3682" i="14"/>
  <c r="M3682" i="14"/>
  <c r="AG3682" i="14" s="1"/>
  <c r="N3682" i="14"/>
  <c r="AH3682" i="14" s="1"/>
  <c r="U3682" i="14"/>
  <c r="V3682" i="14"/>
  <c r="W3682" i="14"/>
  <c r="X3682" i="14"/>
  <c r="I3683" i="14"/>
  <c r="L3683" i="14"/>
  <c r="M3683" i="14"/>
  <c r="AG3683" i="14" s="1"/>
  <c r="N3683" i="14"/>
  <c r="AH3683" i="14" s="1"/>
  <c r="U3683" i="14"/>
  <c r="V3683" i="14"/>
  <c r="W3683" i="14"/>
  <c r="X3683" i="14"/>
  <c r="I3684" i="14"/>
  <c r="L3684" i="14"/>
  <c r="M3684" i="14"/>
  <c r="AG3684" i="14" s="1"/>
  <c r="N3684" i="14"/>
  <c r="AH3684" i="14" s="1"/>
  <c r="U3684" i="14"/>
  <c r="V3684" i="14"/>
  <c r="W3684" i="14"/>
  <c r="X3684" i="14"/>
  <c r="I3685" i="14"/>
  <c r="L3685" i="14"/>
  <c r="M3685" i="14"/>
  <c r="AG3685" i="14" s="1"/>
  <c r="N3685" i="14"/>
  <c r="AH3685" i="14" s="1"/>
  <c r="U3685" i="14"/>
  <c r="V3685" i="14"/>
  <c r="W3685" i="14"/>
  <c r="X3685" i="14"/>
  <c r="I3686" i="14"/>
  <c r="L3686" i="14"/>
  <c r="M3686" i="14"/>
  <c r="AG3686" i="14" s="1"/>
  <c r="N3686" i="14"/>
  <c r="AH3686" i="14" s="1"/>
  <c r="U3686" i="14"/>
  <c r="V3686" i="14"/>
  <c r="W3686" i="14"/>
  <c r="X3686" i="14"/>
  <c r="I3687" i="14"/>
  <c r="L3687" i="14"/>
  <c r="M3687" i="14"/>
  <c r="AG3687" i="14" s="1"/>
  <c r="N3687" i="14"/>
  <c r="AH3687" i="14" s="1"/>
  <c r="U3687" i="14"/>
  <c r="V3687" i="14"/>
  <c r="W3687" i="14"/>
  <c r="X3687" i="14"/>
  <c r="I3688" i="14"/>
  <c r="L3688" i="14"/>
  <c r="M3688" i="14"/>
  <c r="AG3688" i="14" s="1"/>
  <c r="N3688" i="14"/>
  <c r="AH3688" i="14" s="1"/>
  <c r="U3688" i="14"/>
  <c r="V3688" i="14"/>
  <c r="W3688" i="14"/>
  <c r="X3688" i="14"/>
  <c r="I3689" i="14"/>
  <c r="L3689" i="14"/>
  <c r="M3689" i="14"/>
  <c r="AG3689" i="14" s="1"/>
  <c r="N3689" i="14"/>
  <c r="AH3689" i="14" s="1"/>
  <c r="U3689" i="14"/>
  <c r="V3689" i="14"/>
  <c r="W3689" i="14"/>
  <c r="X3689" i="14"/>
  <c r="I3690" i="14"/>
  <c r="L3690" i="14"/>
  <c r="M3690" i="14"/>
  <c r="AG3690" i="14" s="1"/>
  <c r="N3690" i="14"/>
  <c r="AH3690" i="14" s="1"/>
  <c r="U3690" i="14"/>
  <c r="V3690" i="14"/>
  <c r="W3690" i="14"/>
  <c r="X3690" i="14"/>
  <c r="I3691" i="14"/>
  <c r="L3691" i="14"/>
  <c r="M3691" i="14"/>
  <c r="AG3691" i="14" s="1"/>
  <c r="N3691" i="14"/>
  <c r="AH3691" i="14" s="1"/>
  <c r="U3691" i="14"/>
  <c r="V3691" i="14"/>
  <c r="W3691" i="14"/>
  <c r="X3691" i="14"/>
  <c r="I3692" i="14"/>
  <c r="L3692" i="14"/>
  <c r="M3692" i="14"/>
  <c r="AG3692" i="14" s="1"/>
  <c r="N3692" i="14"/>
  <c r="AH3692" i="14" s="1"/>
  <c r="U3692" i="14"/>
  <c r="V3692" i="14"/>
  <c r="W3692" i="14"/>
  <c r="X3692" i="14"/>
  <c r="I3693" i="14"/>
  <c r="L3693" i="14"/>
  <c r="M3693" i="14"/>
  <c r="AG3693" i="14" s="1"/>
  <c r="N3693" i="14"/>
  <c r="AH3693" i="14" s="1"/>
  <c r="U3693" i="14"/>
  <c r="V3693" i="14"/>
  <c r="W3693" i="14"/>
  <c r="X3693" i="14"/>
  <c r="I3694" i="14"/>
  <c r="L3694" i="14"/>
  <c r="M3694" i="14"/>
  <c r="AG3694" i="14" s="1"/>
  <c r="N3694" i="14"/>
  <c r="AH3694" i="14" s="1"/>
  <c r="U3694" i="14"/>
  <c r="V3694" i="14"/>
  <c r="W3694" i="14"/>
  <c r="X3694" i="14"/>
  <c r="I3695" i="14"/>
  <c r="L3695" i="14"/>
  <c r="M3695" i="14"/>
  <c r="AG3695" i="14" s="1"/>
  <c r="N3695" i="14"/>
  <c r="AH3695" i="14" s="1"/>
  <c r="U3695" i="14"/>
  <c r="V3695" i="14"/>
  <c r="W3695" i="14"/>
  <c r="X3695" i="14"/>
  <c r="I3696" i="14"/>
  <c r="L3696" i="14"/>
  <c r="M3696" i="14"/>
  <c r="AG3696" i="14" s="1"/>
  <c r="N3696" i="14"/>
  <c r="AH3696" i="14" s="1"/>
  <c r="U3696" i="14"/>
  <c r="V3696" i="14"/>
  <c r="W3696" i="14"/>
  <c r="X3696" i="14"/>
  <c r="I3697" i="14"/>
  <c r="L3697" i="14"/>
  <c r="M3697" i="14"/>
  <c r="AG3697" i="14" s="1"/>
  <c r="N3697" i="14"/>
  <c r="AH3697" i="14" s="1"/>
  <c r="U3697" i="14"/>
  <c r="V3697" i="14"/>
  <c r="W3697" i="14"/>
  <c r="X3697" i="14"/>
  <c r="I3698" i="14"/>
  <c r="L3698" i="14"/>
  <c r="M3698" i="14"/>
  <c r="AG3698" i="14" s="1"/>
  <c r="N3698" i="14"/>
  <c r="AH3698" i="14" s="1"/>
  <c r="U3698" i="14"/>
  <c r="V3698" i="14"/>
  <c r="W3698" i="14"/>
  <c r="X3698" i="14"/>
  <c r="I3699" i="14"/>
  <c r="L3699" i="14"/>
  <c r="M3699" i="14"/>
  <c r="AG3699" i="14" s="1"/>
  <c r="N3699" i="14"/>
  <c r="AH3699" i="14" s="1"/>
  <c r="U3699" i="14"/>
  <c r="V3699" i="14"/>
  <c r="W3699" i="14"/>
  <c r="X3699" i="14"/>
  <c r="I3700" i="14"/>
  <c r="L3700" i="14"/>
  <c r="M3700" i="14"/>
  <c r="AG3700" i="14" s="1"/>
  <c r="N3700" i="14"/>
  <c r="AH3700" i="14" s="1"/>
  <c r="U3700" i="14"/>
  <c r="V3700" i="14"/>
  <c r="W3700" i="14"/>
  <c r="X3700" i="14"/>
  <c r="I3701" i="14"/>
  <c r="L3701" i="14"/>
  <c r="M3701" i="14"/>
  <c r="AG3701" i="14" s="1"/>
  <c r="N3701" i="14"/>
  <c r="AH3701" i="14" s="1"/>
  <c r="U3701" i="14"/>
  <c r="V3701" i="14"/>
  <c r="W3701" i="14"/>
  <c r="X3701" i="14"/>
  <c r="I3702" i="14"/>
  <c r="L3702" i="14"/>
  <c r="M3702" i="14"/>
  <c r="AG3702" i="14" s="1"/>
  <c r="N3702" i="14"/>
  <c r="AH3702" i="14" s="1"/>
  <c r="U3702" i="14"/>
  <c r="V3702" i="14"/>
  <c r="W3702" i="14"/>
  <c r="X3702" i="14"/>
  <c r="I3703" i="14"/>
  <c r="L3703" i="14"/>
  <c r="M3703" i="14"/>
  <c r="AG3703" i="14" s="1"/>
  <c r="N3703" i="14"/>
  <c r="AH3703" i="14" s="1"/>
  <c r="U3703" i="14"/>
  <c r="V3703" i="14"/>
  <c r="W3703" i="14"/>
  <c r="X3703" i="14"/>
  <c r="I3704" i="14"/>
  <c r="L3704" i="14"/>
  <c r="M3704" i="14"/>
  <c r="AG3704" i="14" s="1"/>
  <c r="N3704" i="14"/>
  <c r="AH3704" i="14" s="1"/>
  <c r="U3704" i="14"/>
  <c r="V3704" i="14"/>
  <c r="W3704" i="14"/>
  <c r="X3704" i="14"/>
  <c r="I3705" i="14"/>
  <c r="L3705" i="14"/>
  <c r="M3705" i="14"/>
  <c r="AG3705" i="14" s="1"/>
  <c r="N3705" i="14"/>
  <c r="AH3705" i="14" s="1"/>
  <c r="U3705" i="14"/>
  <c r="V3705" i="14"/>
  <c r="W3705" i="14"/>
  <c r="X3705" i="14"/>
  <c r="I3706" i="14"/>
  <c r="L3706" i="14"/>
  <c r="M3706" i="14"/>
  <c r="AG3706" i="14" s="1"/>
  <c r="N3706" i="14"/>
  <c r="AH3706" i="14" s="1"/>
  <c r="U3706" i="14"/>
  <c r="V3706" i="14"/>
  <c r="W3706" i="14"/>
  <c r="X3706" i="14"/>
  <c r="I3707" i="14"/>
  <c r="L3707" i="14"/>
  <c r="M3707" i="14"/>
  <c r="AG3707" i="14" s="1"/>
  <c r="N3707" i="14"/>
  <c r="AH3707" i="14" s="1"/>
  <c r="U3707" i="14"/>
  <c r="V3707" i="14"/>
  <c r="W3707" i="14"/>
  <c r="X3707" i="14"/>
  <c r="I3708" i="14"/>
  <c r="L3708" i="14"/>
  <c r="M3708" i="14"/>
  <c r="AG3708" i="14" s="1"/>
  <c r="N3708" i="14"/>
  <c r="AH3708" i="14" s="1"/>
  <c r="U3708" i="14"/>
  <c r="V3708" i="14"/>
  <c r="W3708" i="14"/>
  <c r="X3708" i="14"/>
  <c r="I3709" i="14"/>
  <c r="L3709" i="14"/>
  <c r="M3709" i="14"/>
  <c r="AG3709" i="14" s="1"/>
  <c r="N3709" i="14"/>
  <c r="AH3709" i="14" s="1"/>
  <c r="U3709" i="14"/>
  <c r="V3709" i="14"/>
  <c r="W3709" i="14"/>
  <c r="X3709" i="14"/>
  <c r="I3710" i="14"/>
  <c r="L3710" i="14"/>
  <c r="M3710" i="14"/>
  <c r="AG3710" i="14" s="1"/>
  <c r="N3710" i="14"/>
  <c r="AH3710" i="14" s="1"/>
  <c r="U3710" i="14"/>
  <c r="V3710" i="14"/>
  <c r="W3710" i="14"/>
  <c r="X3710" i="14"/>
  <c r="L3711" i="14"/>
  <c r="M3711" i="14"/>
  <c r="AG3711" i="14" s="1"/>
  <c r="N3711" i="14"/>
  <c r="AH3711" i="14" s="1"/>
  <c r="U3711" i="14"/>
  <c r="V3711" i="14"/>
  <c r="W3711" i="14"/>
  <c r="X3711" i="14"/>
  <c r="L3712" i="14"/>
  <c r="M3712" i="14"/>
  <c r="AG3712" i="14" s="1"/>
  <c r="N3712" i="14"/>
  <c r="AH3712" i="14" s="1"/>
  <c r="U3712" i="14"/>
  <c r="V3712" i="14"/>
  <c r="W3712" i="14"/>
  <c r="X3712" i="14"/>
  <c r="L3713" i="14"/>
  <c r="M3713" i="14"/>
  <c r="AG3713" i="14" s="1"/>
  <c r="N3713" i="14"/>
  <c r="AH3713" i="14" s="1"/>
  <c r="U3713" i="14"/>
  <c r="V3713" i="14"/>
  <c r="W3713" i="14"/>
  <c r="X3713" i="14"/>
  <c r="T3714" i="14" l="1"/>
  <c r="AC3571" i="14"/>
  <c r="AD3163" i="14"/>
  <c r="AD3161" i="14"/>
  <c r="AD3157" i="14"/>
  <c r="AD3147" i="14"/>
  <c r="AD3143" i="14"/>
  <c r="AD3140" i="14"/>
  <c r="AD3136" i="14"/>
  <c r="AD3134" i="14"/>
  <c r="AD3133" i="14"/>
  <c r="AD3129" i="14"/>
  <c r="AD3128" i="14"/>
  <c r="AD3126" i="14"/>
  <c r="AD3124" i="14"/>
  <c r="AD3122" i="14"/>
  <c r="AD3120" i="14"/>
  <c r="AD3119" i="14"/>
  <c r="AD3117" i="14"/>
  <c r="AD3115" i="14"/>
  <c r="AD3112" i="14"/>
  <c r="AD3110" i="14"/>
  <c r="AD3106" i="14"/>
  <c r="AD3103" i="14"/>
  <c r="AD3102" i="14"/>
  <c r="AD3101" i="14"/>
  <c r="AD3099" i="14"/>
  <c r="AD3097" i="14"/>
  <c r="AD3094" i="14"/>
  <c r="AD3092" i="14"/>
  <c r="AD3090" i="14"/>
  <c r="AD3087" i="14"/>
  <c r="AD3086" i="14"/>
  <c r="AD3085" i="14"/>
  <c r="AD3083" i="14"/>
  <c r="AD3081" i="14"/>
  <c r="AD3078" i="14"/>
  <c r="AD3076" i="14"/>
  <c r="AD3074" i="14"/>
  <c r="AD3072" i="14"/>
  <c r="AD3071" i="14"/>
  <c r="AD3070" i="14"/>
  <c r="AD3067" i="14"/>
  <c r="AD3065" i="14"/>
  <c r="AD3064" i="14"/>
  <c r="AD3060" i="14"/>
  <c r="AD3056" i="14"/>
  <c r="AD3055" i="14"/>
  <c r="AD3054" i="14"/>
  <c r="AD3051" i="14"/>
  <c r="AD3049" i="14"/>
  <c r="AD3048" i="14"/>
  <c r="AD3044" i="14"/>
  <c r="AD3040" i="14"/>
  <c r="AD3038" i="14"/>
  <c r="AD3037" i="14"/>
  <c r="AD3033" i="14"/>
  <c r="AD3032" i="14"/>
  <c r="AD3030" i="14"/>
  <c r="AD3028" i="14"/>
  <c r="AD3026" i="14"/>
  <c r="AD3024" i="14"/>
  <c r="AD3022" i="14"/>
  <c r="AD3021" i="14"/>
  <c r="AD3017" i="14"/>
  <c r="AD3016" i="14"/>
  <c r="AD3010" i="14"/>
  <c r="AD3008" i="14"/>
  <c r="AD3007" i="14"/>
  <c r="AD3005" i="14"/>
  <c r="AD3003" i="14"/>
  <c r="AD2996" i="14"/>
  <c r="AD2992" i="14"/>
  <c r="AD2991" i="14"/>
  <c r="AD2990" i="14"/>
  <c r="AD2987" i="14"/>
  <c r="AD2985" i="14"/>
  <c r="AD2978" i="14"/>
  <c r="AD2976" i="14"/>
  <c r="AD2975" i="14"/>
  <c r="AD2973" i="14"/>
  <c r="AD2971" i="14"/>
  <c r="AD2964" i="14"/>
  <c r="AD2960" i="14"/>
  <c r="AD2959" i="14"/>
  <c r="AD2958" i="14"/>
  <c r="AD2955" i="14"/>
  <c r="AD2953" i="14"/>
  <c r="AD2946" i="14"/>
  <c r="AD2944" i="14"/>
  <c r="AD2943" i="14"/>
  <c r="AD2941" i="14"/>
  <c r="AD2939" i="14"/>
  <c r="AD2932" i="14"/>
  <c r="AD2928" i="14"/>
  <c r="AD2927" i="14"/>
  <c r="AD2926" i="14"/>
  <c r="AD2923" i="14"/>
  <c r="AD2921" i="14"/>
  <c r="AD2914" i="14"/>
  <c r="AD2912" i="14"/>
  <c r="AD2911" i="14"/>
  <c r="AD2909" i="14"/>
  <c r="AD2907" i="14"/>
  <c r="AD2903" i="14"/>
  <c r="AD2901" i="14"/>
  <c r="AD2898" i="14"/>
  <c r="AD2896" i="14"/>
  <c r="AD2894" i="14"/>
  <c r="AD2889" i="14"/>
  <c r="AD2887" i="14"/>
  <c r="AD2884" i="14"/>
  <c r="AD2882" i="14"/>
  <c r="AD2880" i="14"/>
  <c r="AD2878" i="14"/>
  <c r="AD2875" i="14"/>
  <c r="AD2873" i="14"/>
  <c r="AD2871" i="14"/>
  <c r="AD2869" i="14"/>
  <c r="AD2868" i="14"/>
  <c r="AD2864" i="14"/>
  <c r="AD2862" i="14"/>
  <c r="AD2859" i="14"/>
  <c r="AD2857" i="14"/>
  <c r="AD2853" i="14"/>
  <c r="AD2846" i="14"/>
  <c r="AD2843" i="14"/>
  <c r="AD2839" i="14"/>
  <c r="AD2837" i="14"/>
  <c r="AD2832" i="14"/>
  <c r="AD2830" i="14"/>
  <c r="AD2828" i="14"/>
  <c r="AD2826" i="14"/>
  <c r="AD2825" i="14"/>
  <c r="AD2821" i="14"/>
  <c r="AD2816" i="14"/>
  <c r="AD2814" i="14"/>
  <c r="AD2811" i="14"/>
  <c r="AD2810" i="14"/>
  <c r="AD2809" i="14"/>
  <c r="AD2807" i="14"/>
  <c r="AD2805" i="14"/>
  <c r="AD2800" i="14"/>
  <c r="AD2796" i="14"/>
  <c r="AD2794" i="14"/>
  <c r="AD2793" i="14"/>
  <c r="AD2791" i="14"/>
  <c r="AD2787" i="14"/>
  <c r="AD2786" i="14"/>
  <c r="AD2785" i="14"/>
  <c r="AD2780" i="14"/>
  <c r="AD2778" i="14"/>
  <c r="AD2777" i="14"/>
  <c r="AD2775" i="14"/>
  <c r="AD2773" i="14"/>
  <c r="AD2769" i="14"/>
  <c r="AD2764" i="14"/>
  <c r="AD2759" i="14"/>
  <c r="AD2757" i="14"/>
  <c r="AD2755" i="14"/>
  <c r="AD2753" i="14"/>
  <c r="AD2752" i="14"/>
  <c r="AD2750" i="14"/>
  <c r="AD2746" i="14"/>
  <c r="AD2743" i="14"/>
  <c r="AD2741" i="14"/>
  <c r="AD2737" i="14"/>
  <c r="AD2736" i="14"/>
  <c r="AD2732" i="14"/>
  <c r="AD2727" i="14"/>
  <c r="AD2725" i="14"/>
  <c r="AD2723" i="14"/>
  <c r="AD2721" i="14"/>
  <c r="AD2720" i="14"/>
  <c r="AD2718" i="14"/>
  <c r="AD2714" i="14"/>
  <c r="AD2711" i="14"/>
  <c r="AD2709" i="14"/>
  <c r="AD2705" i="14"/>
  <c r="AD2704" i="14"/>
  <c r="AD2700" i="14"/>
  <c r="AD2695" i="14"/>
  <c r="AD2693" i="14"/>
  <c r="AD2691" i="14"/>
  <c r="AD2689" i="14"/>
  <c r="AD2688" i="14"/>
  <c r="AD2686" i="14"/>
  <c r="AD2682" i="14"/>
  <c r="AD2679" i="14"/>
  <c r="AD2677" i="14"/>
  <c r="AD2670" i="14"/>
  <c r="AD2667" i="14"/>
  <c r="AD2666" i="14"/>
  <c r="AD2665" i="14"/>
  <c r="AD2663" i="14"/>
  <c r="AD2661" i="14"/>
  <c r="AD2656" i="14"/>
  <c r="AD2654" i="14"/>
  <c r="AD2652" i="14"/>
  <c r="AD2650" i="14"/>
  <c r="AD2649" i="14"/>
  <c r="AD2645" i="14"/>
  <c r="AD2641" i="14"/>
  <c r="AD2638" i="14"/>
  <c r="AD2636" i="14"/>
  <c r="AD2634" i="14"/>
  <c r="AD2629" i="14"/>
  <c r="AD2627" i="14"/>
  <c r="AD2624" i="14"/>
  <c r="AD2622" i="14"/>
  <c r="AD2620" i="14"/>
  <c r="AD2618" i="14"/>
  <c r="AD2615" i="14"/>
  <c r="AD2611" i="14"/>
  <c r="AD2609" i="14"/>
  <c r="AD2606" i="14"/>
  <c r="AD2604" i="14"/>
  <c r="AD2602" i="14"/>
  <c r="AD2600" i="14"/>
  <c r="AD2599" i="14"/>
  <c r="AD2598" i="14"/>
  <c r="AD2595" i="14"/>
  <c r="AD2593" i="14"/>
  <c r="AD2592" i="14"/>
  <c r="AD2588" i="14"/>
  <c r="AD2587" i="14"/>
  <c r="AD2585" i="14"/>
  <c r="AD2584" i="14"/>
  <c r="AD2582" i="14"/>
  <c r="AD2581" i="14"/>
  <c r="AD2578" i="14"/>
  <c r="AD2575" i="14"/>
  <c r="AD2574" i="14"/>
  <c r="AD2573" i="14"/>
  <c r="AD2571" i="14"/>
  <c r="AD2569" i="14"/>
  <c r="AD2567" i="14"/>
  <c r="AD2566" i="14"/>
  <c r="AD2562" i="14"/>
  <c r="AD2560" i="14"/>
  <c r="AD2555" i="14"/>
  <c r="AD2553" i="14"/>
  <c r="AD2549" i="14"/>
  <c r="AD2544" i="14"/>
  <c r="AD2539" i="14"/>
  <c r="AD2537" i="14"/>
  <c r="AD2534" i="14"/>
  <c r="AD2533" i="14"/>
  <c r="AD2530" i="14"/>
  <c r="AD2527" i="14"/>
  <c r="AD2526" i="14"/>
  <c r="AD2523" i="14"/>
  <c r="AD2518" i="14"/>
  <c r="AD2512" i="14"/>
  <c r="AD2510" i="14"/>
  <c r="AD2509" i="14"/>
  <c r="AD2507" i="14"/>
  <c r="AD2505" i="14"/>
  <c r="AD2504" i="14"/>
  <c r="AD2496" i="14"/>
  <c r="AD2495" i="14"/>
  <c r="AC3579" i="14"/>
  <c r="AD3560" i="14"/>
  <c r="AD3557" i="14"/>
  <c r="AD3556" i="14"/>
  <c r="AD3553" i="14"/>
  <c r="AD3548" i="14"/>
  <c r="AD3540" i="14"/>
  <c r="AD3533" i="14"/>
  <c r="AD3529" i="14"/>
  <c r="AD3528" i="14"/>
  <c r="AD3525" i="14"/>
  <c r="AD3524" i="14"/>
  <c r="AD3521" i="14"/>
  <c r="AD3514" i="14"/>
  <c r="AD3513" i="14"/>
  <c r="AD3510" i="14"/>
  <c r="AD3509" i="14"/>
  <c r="AD3506" i="14"/>
  <c r="AD3486" i="14"/>
  <c r="AD3478" i="14"/>
  <c r="AD3470" i="14"/>
  <c r="AD3462" i="14"/>
  <c r="AD3450" i="14"/>
  <c r="AD3442" i="14"/>
  <c r="AD3438" i="14"/>
  <c r="AD3434" i="14"/>
  <c r="AD3430" i="14"/>
  <c r="AD3428" i="14"/>
  <c r="AD3424" i="14"/>
  <c r="AD3422" i="14"/>
  <c r="AD3414" i="14"/>
  <c r="AD3412" i="14"/>
  <c r="AD3404" i="14"/>
  <c r="AD3402" i="14"/>
  <c r="AD3400" i="14"/>
  <c r="AD3398" i="14"/>
  <c r="AC3146" i="14"/>
  <c r="AC3135" i="14"/>
  <c r="AC3123" i="14"/>
  <c r="AC3121" i="14"/>
  <c r="AC3101" i="14"/>
  <c r="AC3089" i="14"/>
  <c r="AC3087" i="14"/>
  <c r="AC3085" i="14"/>
  <c r="AC3075" i="14"/>
  <c r="AC3069" i="14"/>
  <c r="AC3055" i="14"/>
  <c r="AC3053" i="14"/>
  <c r="AC3041" i="14"/>
  <c r="AC3027" i="14"/>
  <c r="AC3025" i="14"/>
  <c r="AC3023" i="14"/>
  <c r="AC3011" i="14"/>
  <c r="AC3005" i="14"/>
  <c r="AC2993" i="14"/>
  <c r="AC2979" i="14"/>
  <c r="AC2973" i="14"/>
  <c r="AC2961" i="14"/>
  <c r="AC2959" i="14"/>
  <c r="AC2957" i="14"/>
  <c r="AC2941" i="14"/>
  <c r="AC2925" i="14"/>
  <c r="AC2909" i="14"/>
  <c r="AC2893" i="14"/>
  <c r="AC2891" i="14"/>
  <c r="AC2889" i="14"/>
  <c r="AC2879" i="14"/>
  <c r="AC2877" i="14"/>
  <c r="AC2863" i="14"/>
  <c r="AC2859" i="14"/>
  <c r="AC2847" i="14"/>
  <c r="AC2843" i="14"/>
  <c r="AC2841" i="14"/>
  <c r="AC2827" i="14"/>
  <c r="AC2813" i="14"/>
  <c r="AC2811" i="14"/>
  <c r="AC2809" i="14"/>
  <c r="AC2797" i="14"/>
  <c r="AC2795" i="14"/>
  <c r="AC2789" i="14"/>
  <c r="AC2775" i="14"/>
  <c r="AC2761" i="14"/>
  <c r="AC2757" i="14"/>
  <c r="AC2747" i="14"/>
  <c r="AC2743" i="14"/>
  <c r="AC2729" i="14"/>
  <c r="AC2725" i="14"/>
  <c r="AC2715" i="14"/>
  <c r="AC2683" i="14"/>
  <c r="AC2681" i="14"/>
  <c r="AC2671" i="14"/>
  <c r="AC2667" i="14"/>
  <c r="AC2655" i="14"/>
  <c r="AC2653" i="14"/>
  <c r="AC2651" i="14"/>
  <c r="AC2635" i="14"/>
  <c r="AC2633" i="14"/>
  <c r="AC2619" i="14"/>
  <c r="AC2615" i="14"/>
  <c r="AC2613" i="14"/>
  <c r="AC2603" i="14"/>
  <c r="AC2597" i="14"/>
  <c r="AC2585" i="14"/>
  <c r="AC2579" i="14"/>
  <c r="AC2575" i="14"/>
  <c r="AC2561" i="14"/>
  <c r="AC2545" i="14"/>
  <c r="AC2531" i="14"/>
  <c r="AC2493" i="14"/>
  <c r="AC2479" i="14"/>
  <c r="AC2477" i="14"/>
  <c r="AC2475" i="14"/>
  <c r="AC2445" i="14"/>
  <c r="AC2443" i="14"/>
  <c r="AC2431" i="14"/>
  <c r="AC2413" i="14"/>
  <c r="AC2411" i="14"/>
  <c r="AC2393" i="14"/>
  <c r="AC2379" i="14"/>
  <c r="AC2361" i="14"/>
  <c r="AC2351" i="14"/>
  <c r="AC2347" i="14"/>
  <c r="AC2329" i="14"/>
  <c r="AC2319" i="14"/>
  <c r="AC2275" i="14"/>
  <c r="AC2271" i="14"/>
  <c r="AC2255" i="14"/>
  <c r="AC2247" i="14"/>
  <c r="AC2243" i="14"/>
  <c r="AC2235" i="14"/>
  <c r="AC2231" i="14"/>
  <c r="AC2227" i="14"/>
  <c r="AC2219" i="14"/>
  <c r="AC2211" i="14"/>
  <c r="AC2203" i="14"/>
  <c r="AC2179" i="14"/>
  <c r="AC2175" i="14"/>
  <c r="AC2163" i="14"/>
  <c r="AC2155" i="14"/>
  <c r="AC2147" i="14"/>
  <c r="AC2145" i="14"/>
  <c r="AC2141" i="14"/>
  <c r="AC2139" i="14"/>
  <c r="AC2137" i="14"/>
  <c r="AC2129" i="14"/>
  <c r="AC2123" i="14"/>
  <c r="AC2091" i="14"/>
  <c r="AC2081" i="14"/>
  <c r="AC2066" i="14"/>
  <c r="AC2053" i="14"/>
  <c r="AC2041" i="14"/>
  <c r="AC2030" i="14"/>
  <c r="AC1982" i="14"/>
  <c r="AD3569" i="14"/>
  <c r="AD3568" i="14"/>
  <c r="AD3565" i="14"/>
  <c r="AD3564" i="14"/>
  <c r="AD3549" i="14"/>
  <c r="AD3544" i="14"/>
  <c r="AD3541" i="14"/>
  <c r="AD3537" i="14"/>
  <c r="AD3536" i="14"/>
  <c r="AD3532" i="14"/>
  <c r="AD3518" i="14"/>
  <c r="AD3517" i="14"/>
  <c r="AD3502" i="14"/>
  <c r="AD3498" i="14"/>
  <c r="AD3494" i="14"/>
  <c r="AD3490" i="14"/>
  <c r="AD3482" i="14"/>
  <c r="AD3480" i="14"/>
  <c r="AD3474" i="14"/>
  <c r="AD3466" i="14"/>
  <c r="AD3458" i="14"/>
  <c r="AD3454" i="14"/>
  <c r="AD3446" i="14"/>
  <c r="AD3420" i="14"/>
  <c r="AD3416" i="14"/>
  <c r="AD3408" i="14"/>
  <c r="AD3406" i="14"/>
  <c r="AD3396" i="14"/>
  <c r="AC3150" i="14"/>
  <c r="AC3142" i="14"/>
  <c r="AC3137" i="14"/>
  <c r="AC3117" i="14"/>
  <c r="AC3107" i="14"/>
  <c r="AC3103" i="14"/>
  <c r="AC3091" i="14"/>
  <c r="AC3073" i="14"/>
  <c r="AC3071" i="14"/>
  <c r="AC3057" i="14"/>
  <c r="AC3039" i="14"/>
  <c r="AC2991" i="14"/>
  <c r="AC2989" i="14"/>
  <c r="AC2947" i="14"/>
  <c r="AC2929" i="14"/>
  <c r="AC2927" i="14"/>
  <c r="AC2915" i="14"/>
  <c r="AC2895" i="14"/>
  <c r="AC2873" i="14"/>
  <c r="AC2861" i="14"/>
  <c r="AC2831" i="14"/>
  <c r="AC2829" i="14"/>
  <c r="AC2815" i="14"/>
  <c r="AC2793" i="14"/>
  <c r="AC2779" i="14"/>
  <c r="AC2711" i="14"/>
  <c r="AC2697" i="14"/>
  <c r="AC2693" i="14"/>
  <c r="AC2665" i="14"/>
  <c r="AC2631" i="14"/>
  <c r="AC2629" i="14"/>
  <c r="AC2617" i="14"/>
  <c r="AC2601" i="14"/>
  <c r="AC2599" i="14"/>
  <c r="AC2573" i="14"/>
  <c r="AC2569" i="14"/>
  <c r="AC2557" i="14"/>
  <c r="AC2547" i="14"/>
  <c r="AC2541" i="14"/>
  <c r="AC2527" i="14"/>
  <c r="AC2523" i="14"/>
  <c r="AC2513" i="14"/>
  <c r="AC2511" i="14"/>
  <c r="AC2495" i="14"/>
  <c r="AC2489" i="14"/>
  <c r="AC2463" i="14"/>
  <c r="AC2461" i="14"/>
  <c r="AC2457" i="14"/>
  <c r="AC2425" i="14"/>
  <c r="AC2415" i="14"/>
  <c r="AC2397" i="14"/>
  <c r="AC2383" i="14"/>
  <c r="AC2365" i="14"/>
  <c r="AC2333" i="14"/>
  <c r="AC2315" i="14"/>
  <c r="AC2293" i="14"/>
  <c r="AC2265" i="14"/>
  <c r="AC2259" i="14"/>
  <c r="AC2251" i="14"/>
  <c r="AC2239" i="14"/>
  <c r="AC2223" i="14"/>
  <c r="AC2215" i="14"/>
  <c r="AC2183" i="14"/>
  <c r="AC2171" i="14"/>
  <c r="AC2153" i="14"/>
  <c r="AC2113" i="14"/>
  <c r="AC2105" i="14"/>
  <c r="AC2097" i="14"/>
  <c r="AC2075" i="14"/>
  <c r="AC2073" i="14"/>
  <c r="AC2062" i="14"/>
  <c r="AC2049" i="14"/>
  <c r="AC2045" i="14"/>
  <c r="AC2026" i="14"/>
  <c r="AC2017" i="14"/>
  <c r="AC2010" i="14"/>
  <c r="AC2009" i="14"/>
  <c r="AC1985" i="14"/>
  <c r="AD3707" i="14"/>
  <c r="AD3706" i="14"/>
  <c r="AD3704" i="14"/>
  <c r="AD3703" i="14"/>
  <c r="AD3699" i="14"/>
  <c r="AD3698" i="14"/>
  <c r="AD3696" i="14"/>
  <c r="AD3695" i="14"/>
  <c r="AD3694" i="14"/>
  <c r="AD3690" i="14"/>
  <c r="AD3689" i="14"/>
  <c r="AD3688" i="14"/>
  <c r="AD3687" i="14"/>
  <c r="AD3686" i="14"/>
  <c r="AD3685" i="14"/>
  <c r="AD3684" i="14"/>
  <c r="AD3683" i="14"/>
  <c r="AD3677" i="14"/>
  <c r="AD3673" i="14"/>
  <c r="AD3672" i="14"/>
  <c r="AD3671" i="14"/>
  <c r="AD3669" i="14"/>
  <c r="AD3668" i="14"/>
  <c r="AD3664" i="14"/>
  <c r="AD3663" i="14"/>
  <c r="AD3662" i="14"/>
  <c r="AD3660" i="14"/>
  <c r="AD3657" i="14"/>
  <c r="AD3655" i="14"/>
  <c r="AD3654" i="14"/>
  <c r="AD3653" i="14"/>
  <c r="AD3648" i="14"/>
  <c r="AD3647" i="14"/>
  <c r="AD3645" i="14"/>
  <c r="AD3643" i="14"/>
  <c r="AD3642" i="14"/>
  <c r="AD3640" i="14"/>
  <c r="AD3639" i="14"/>
  <c r="AD3634" i="14"/>
  <c r="AD3632" i="14"/>
  <c r="AD3629" i="14"/>
  <c r="AD3628" i="14"/>
  <c r="AD3627" i="14"/>
  <c r="AD3625" i="14"/>
  <c r="AD3624" i="14"/>
  <c r="AD3622" i="14"/>
  <c r="AD3620" i="14"/>
  <c r="AD3619" i="14"/>
  <c r="AD3617" i="14"/>
  <c r="AD3614" i="14"/>
  <c r="AD3613" i="14"/>
  <c r="AD3611" i="14"/>
  <c r="AD3607" i="14"/>
  <c r="AD3606" i="14"/>
  <c r="AD3603" i="14"/>
  <c r="AD3602" i="14"/>
  <c r="AD3600" i="14"/>
  <c r="AD3597" i="14"/>
  <c r="AD3596" i="14"/>
  <c r="AD3593" i="14"/>
  <c r="AD3590" i="14"/>
  <c r="AD3587" i="14"/>
  <c r="AD3586" i="14"/>
  <c r="AD3582" i="14"/>
  <c r="AD3579" i="14"/>
  <c r="AD3576" i="14"/>
  <c r="AD3574" i="14"/>
  <c r="AD3572" i="14"/>
  <c r="AC3503" i="14"/>
  <c r="AC3499" i="14"/>
  <c r="AC3495" i="14"/>
  <c r="AC3493" i="14"/>
  <c r="AC3491" i="14"/>
  <c r="AC3489" i="14"/>
  <c r="AC3487" i="14"/>
  <c r="AC3485" i="14"/>
  <c r="AC3483" i="14"/>
  <c r="AC3481" i="14"/>
  <c r="AC3479" i="14"/>
  <c r="AC3475" i="14"/>
  <c r="AC3471" i="14"/>
  <c r="AC3467" i="14"/>
  <c r="AC3465" i="14"/>
  <c r="AC3463" i="14"/>
  <c r="AC3459" i="14"/>
  <c r="AC3455" i="14"/>
  <c r="AC3453" i="14"/>
  <c r="AC3451" i="14"/>
  <c r="AC3449" i="14"/>
  <c r="AC3447" i="14"/>
  <c r="AC3445" i="14"/>
  <c r="AC3443" i="14"/>
  <c r="AC3439" i="14"/>
  <c r="AC3435" i="14"/>
  <c r="AC3431" i="14"/>
  <c r="AC3583" i="14"/>
  <c r="AC3575" i="14"/>
  <c r="AD2493" i="14"/>
  <c r="AD2489" i="14"/>
  <c r="AD2488" i="14"/>
  <c r="AD2486" i="14"/>
  <c r="AD2478" i="14"/>
  <c r="AD2475" i="14"/>
  <c r="AD2473" i="14"/>
  <c r="AD2471" i="14"/>
  <c r="AD2470" i="14"/>
  <c r="AD2457" i="14"/>
  <c r="AD2456" i="14"/>
  <c r="AD2453" i="14"/>
  <c r="AD2443" i="14"/>
  <c r="AD2440" i="14"/>
  <c r="AD2439" i="14"/>
  <c r="AD2438" i="14"/>
  <c r="AD2432" i="14"/>
  <c r="AD2427" i="14"/>
  <c r="AD2425" i="14"/>
  <c r="AD2424" i="14"/>
  <c r="AD2422" i="14"/>
  <c r="AD2421" i="14"/>
  <c r="AD2414" i="14"/>
  <c r="AD2409" i="14"/>
  <c r="AD2408" i="14"/>
  <c r="AD2407" i="14"/>
  <c r="AD2406" i="14"/>
  <c r="AD2400" i="14"/>
  <c r="AD2395" i="14"/>
  <c r="AD2392" i="14"/>
  <c r="AD2390" i="14"/>
  <c r="AD2389" i="14"/>
  <c r="AD2382" i="14"/>
  <c r="AD2379" i="14"/>
  <c r="AD2376" i="14"/>
  <c r="AD2375" i="14"/>
  <c r="AD2374" i="14"/>
  <c r="AD2368" i="14"/>
  <c r="AD2361" i="14"/>
  <c r="AD2360" i="14"/>
  <c r="AD2357" i="14"/>
  <c r="AD2350" i="14"/>
  <c r="AD2347" i="14"/>
  <c r="AD2344" i="14"/>
  <c r="AD2343" i="14"/>
  <c r="AD2342" i="14"/>
  <c r="AD2336" i="14"/>
  <c r="AD2329" i="14"/>
  <c r="AD2328" i="14"/>
  <c r="AD2325" i="14"/>
  <c r="AD2318" i="14"/>
  <c r="AD2315" i="14"/>
  <c r="AD2312" i="14"/>
  <c r="AD2311" i="14"/>
  <c r="AD2310" i="14"/>
  <c r="AD2304" i="14"/>
  <c r="AD2302" i="14"/>
  <c r="AD2299" i="14"/>
  <c r="AD2296" i="14"/>
  <c r="AD2294" i="14"/>
  <c r="AD2288" i="14"/>
  <c r="AD2287" i="14"/>
  <c r="AD2283" i="14"/>
  <c r="AD2280" i="14"/>
  <c r="AD2278" i="14"/>
  <c r="AD2273" i="14"/>
  <c r="AD2271" i="14"/>
  <c r="AD2270" i="14"/>
  <c r="AD2267" i="14"/>
  <c r="AD2262" i="14"/>
  <c r="AD2261" i="14"/>
  <c r="AD2257" i="14"/>
  <c r="AD2256" i="14"/>
  <c r="AD2254" i="14"/>
  <c r="AD2252" i="14"/>
  <c r="AD2250" i="14"/>
  <c r="AD2248" i="14"/>
  <c r="AD2246" i="14"/>
  <c r="AD2244" i="14"/>
  <c r="AD2242" i="14"/>
  <c r="AD2238" i="14"/>
  <c r="AD2236" i="14"/>
  <c r="AD2234" i="14"/>
  <c r="AD2231" i="14"/>
  <c r="AD2230" i="14"/>
  <c r="AD2227" i="14"/>
  <c r="AD2226" i="14"/>
  <c r="AD2223" i="14"/>
  <c r="AD2222" i="14"/>
  <c r="AD2219" i="14"/>
  <c r="AD2218" i="14"/>
  <c r="AD2215" i="14"/>
  <c r="AD2214" i="14"/>
  <c r="AD2211" i="14"/>
  <c r="AD2210" i="14"/>
  <c r="AD2208" i="14"/>
  <c r="AD2207" i="14"/>
  <c r="AD2203" i="14"/>
  <c r="AD2200" i="14"/>
  <c r="AD2196" i="14"/>
  <c r="AD2192" i="14"/>
  <c r="AD2187" i="14"/>
  <c r="AD2185" i="14"/>
  <c r="AD2184" i="14"/>
  <c r="AD2175" i="14"/>
  <c r="AD2171" i="14"/>
  <c r="AD2168" i="14"/>
  <c r="AD2162" i="14"/>
  <c r="AD2159" i="14"/>
  <c r="AD2158" i="14"/>
  <c r="AD2154" i="14"/>
  <c r="AD2151" i="14"/>
  <c r="AD2146" i="14"/>
  <c r="AD2143" i="14"/>
  <c r="AD2141" i="14"/>
  <c r="AD2136" i="14"/>
  <c r="AD2128" i="14"/>
  <c r="AD2125" i="14"/>
  <c r="AD2124" i="14"/>
  <c r="AD2117" i="14"/>
  <c r="AD2115" i="14"/>
  <c r="AD2112" i="14"/>
  <c r="AD2109" i="14"/>
  <c r="AD2107" i="14"/>
  <c r="AD2104" i="14"/>
  <c r="AD2101" i="14"/>
  <c r="AD2096" i="14"/>
  <c r="AD2093" i="14"/>
  <c r="AD2092" i="14"/>
  <c r="AD2091" i="14"/>
  <c r="AD2088" i="14"/>
  <c r="AD2080" i="14"/>
  <c r="AD2072" i="14"/>
  <c r="AC1969" i="14"/>
  <c r="AC1965" i="14"/>
  <c r="AC1953" i="14"/>
  <c r="AC1945" i="14"/>
  <c r="AC1937" i="14"/>
  <c r="AC1929" i="14"/>
  <c r="AC1925" i="14"/>
  <c r="AC1918" i="14"/>
  <c r="AC1293" i="14"/>
  <c r="AC1289" i="14"/>
  <c r="AC1278" i="14"/>
  <c r="AC1257" i="14"/>
  <c r="AC1245" i="14"/>
  <c r="AC1241" i="14"/>
  <c r="AD1115" i="14"/>
  <c r="AD1113" i="14"/>
  <c r="AD1109" i="14"/>
  <c r="AD1108" i="14"/>
  <c r="AD1105" i="14"/>
  <c r="AD1103" i="14"/>
  <c r="AD1101" i="14"/>
  <c r="AD1095" i="14"/>
  <c r="AD1093" i="14"/>
  <c r="AD1091" i="14"/>
  <c r="AD1089" i="14"/>
  <c r="AD1087" i="14"/>
  <c r="AD1085" i="14"/>
  <c r="AD1083" i="14"/>
  <c r="AD1081" i="14"/>
  <c r="AD1077" i="14"/>
  <c r="AD1073" i="14"/>
  <c r="AD1071" i="14"/>
  <c r="AD1069" i="14"/>
  <c r="AD1067" i="14"/>
  <c r="AD1065" i="14"/>
  <c r="AD1063" i="14"/>
  <c r="AD1061" i="14"/>
  <c r="AD1059" i="14"/>
  <c r="AD1057" i="14"/>
  <c r="AD1055" i="14"/>
  <c r="AD1053" i="14"/>
  <c r="AD1052" i="14"/>
  <c r="AD1051" i="14"/>
  <c r="AD1049" i="14"/>
  <c r="AD1048" i="14"/>
  <c r="AD1046" i="14"/>
  <c r="AD1045" i="14"/>
  <c r="AD1044" i="14"/>
  <c r="AD1043" i="14"/>
  <c r="AD1041" i="14"/>
  <c r="AD1040" i="14"/>
  <c r="AD872" i="14"/>
  <c r="AD869" i="14"/>
  <c r="AD865" i="14"/>
  <c r="AD861" i="14"/>
  <c r="AD857" i="14"/>
  <c r="AD741" i="14"/>
  <c r="AD740" i="14"/>
  <c r="AD734" i="14"/>
  <c r="AD733" i="14"/>
  <c r="AD727" i="14"/>
  <c r="AD726" i="14"/>
  <c r="AD724" i="14"/>
  <c r="AD713" i="14"/>
  <c r="AC476" i="14"/>
  <c r="AC475" i="14"/>
  <c r="AC471" i="14"/>
  <c r="AC469" i="14"/>
  <c r="AC466" i="14"/>
  <c r="AC464" i="14"/>
  <c r="AC460" i="14"/>
  <c r="AC458" i="14"/>
  <c r="AC456" i="14"/>
  <c r="AC454" i="14"/>
  <c r="AC452" i="14"/>
  <c r="AC448" i="14"/>
  <c r="AC446" i="14"/>
  <c r="AC442" i="14"/>
  <c r="AC440" i="14"/>
  <c r="AC438" i="14"/>
  <c r="AC434" i="14"/>
  <c r="AC432" i="14"/>
  <c r="AC429" i="14"/>
  <c r="AC427" i="14"/>
  <c r="AC425" i="14"/>
  <c r="AC423" i="14"/>
  <c r="AC421" i="14"/>
  <c r="AC419" i="14"/>
  <c r="AC417" i="14"/>
  <c r="AC415" i="14"/>
  <c r="AC413" i="14"/>
  <c r="AC343" i="14"/>
  <c r="AC231" i="14"/>
  <c r="AD228" i="14"/>
  <c r="AD220" i="14"/>
  <c r="AD216" i="14"/>
  <c r="AD208" i="14"/>
  <c r="AC199" i="14"/>
  <c r="AD196" i="14"/>
  <c r="AC183" i="14"/>
  <c r="AC171" i="14"/>
  <c r="AC167" i="14"/>
  <c r="AC145" i="14"/>
  <c r="AC133" i="14"/>
  <c r="AC129" i="14"/>
  <c r="AC117" i="14"/>
  <c r="AC109" i="14"/>
  <c r="AD102" i="14"/>
  <c r="AC93" i="14"/>
  <c r="AC85" i="14"/>
  <c r="AC81" i="14"/>
  <c r="AD78" i="14"/>
  <c r="AD70" i="14"/>
  <c r="AC57" i="14"/>
  <c r="AD54" i="14"/>
  <c r="AD42" i="14"/>
  <c r="AC33" i="14"/>
  <c r="AD30" i="14"/>
  <c r="AD6" i="14"/>
  <c r="AC5" i="14"/>
  <c r="AC3" i="14"/>
  <c r="AC1306" i="14"/>
  <c r="AC1302" i="14"/>
  <c r="AD1186" i="14"/>
  <c r="AD1183" i="14"/>
  <c r="AD1179" i="14"/>
  <c r="AD1176" i="14"/>
  <c r="AD1170" i="14"/>
  <c r="AD1168" i="14"/>
  <c r="AD1166" i="14"/>
  <c r="AD1163" i="14"/>
  <c r="AD1161" i="14"/>
  <c r="AD1159" i="14"/>
  <c r="AD1156" i="14"/>
  <c r="AD1152" i="14"/>
  <c r="AD1149" i="14"/>
  <c r="AD1144" i="14"/>
  <c r="AD1141" i="14"/>
  <c r="AD1137" i="14"/>
  <c r="AD1132" i="14"/>
  <c r="AD1129" i="14"/>
  <c r="AD1127" i="14"/>
  <c r="AD1124" i="14"/>
  <c r="AD1122" i="14"/>
  <c r="AD1119" i="14"/>
  <c r="AC1112" i="14"/>
  <c r="AC1106" i="14"/>
  <c r="AC1104" i="14"/>
  <c r="AC1096" i="14"/>
  <c r="AC1094" i="14"/>
  <c r="AC1092" i="14"/>
  <c r="AC1090" i="14"/>
  <c r="AD937" i="14"/>
  <c r="AD933" i="14"/>
  <c r="AD931" i="14"/>
  <c r="AD929" i="14"/>
  <c r="AD925" i="14"/>
  <c r="AD923" i="14"/>
  <c r="AD921" i="14"/>
  <c r="AD917" i="14"/>
  <c r="AD915" i="14"/>
  <c r="AD913" i="14"/>
  <c r="AD909" i="14"/>
  <c r="AD905" i="14"/>
  <c r="AD904" i="14"/>
  <c r="AD901" i="14"/>
  <c r="AD897" i="14"/>
  <c r="AD896" i="14"/>
  <c r="AD893" i="14"/>
  <c r="AD889" i="14"/>
  <c r="AD888" i="14"/>
  <c r="AD885" i="14"/>
  <c r="AD881" i="14"/>
  <c r="AD880" i="14"/>
  <c r="AD877" i="14"/>
  <c r="AD873" i="14"/>
  <c r="AD761" i="14"/>
  <c r="AD757" i="14"/>
  <c r="AD756" i="14"/>
  <c r="AD753" i="14"/>
  <c r="AD749" i="14"/>
  <c r="AD748" i="14"/>
  <c r="AD745" i="14"/>
  <c r="AD744" i="14"/>
  <c r="AD743" i="14"/>
  <c r="AD742" i="14"/>
  <c r="AD507" i="14"/>
  <c r="AD410" i="14"/>
  <c r="AD404" i="14"/>
  <c r="AC351" i="14"/>
  <c r="AD300" i="14"/>
  <c r="AD298" i="14"/>
  <c r="AD297" i="14"/>
  <c r="AD294" i="14"/>
  <c r="AD293" i="14"/>
  <c r="AD292" i="14"/>
  <c r="AD290" i="14"/>
  <c r="AD289" i="14"/>
  <c r="AD286" i="14"/>
  <c r="AD285" i="14"/>
  <c r="AD284" i="14"/>
  <c r="AD282" i="14"/>
  <c r="AD281" i="14"/>
  <c r="AD280" i="14"/>
  <c r="AD278" i="14"/>
  <c r="AD277" i="14"/>
  <c r="AD276" i="14"/>
  <c r="AD274" i="14"/>
  <c r="AD273" i="14"/>
  <c r="AD272" i="14"/>
  <c r="AD271" i="14"/>
  <c r="AD270" i="14"/>
  <c r="AD269" i="14"/>
  <c r="AD268" i="14"/>
  <c r="AD267" i="14"/>
  <c r="AD266" i="14"/>
  <c r="AD265" i="14"/>
  <c r="AD264" i="14"/>
  <c r="AD263" i="14"/>
  <c r="AD262" i="14"/>
  <c r="AD261" i="14"/>
  <c r="AD260" i="14"/>
  <c r="AD259" i="14"/>
  <c r="AD258" i="14"/>
  <c r="AD257" i="14"/>
  <c r="AD256" i="14"/>
  <c r="AD255" i="14"/>
  <c r="AD254" i="14"/>
  <c r="AD253" i="14"/>
  <c r="AC250" i="14"/>
  <c r="AC230" i="14"/>
  <c r="AC222" i="14"/>
  <c r="AC202" i="14"/>
  <c r="AC194" i="14"/>
  <c r="AD187" i="14"/>
  <c r="AC174" i="14"/>
  <c r="AD163" i="14"/>
  <c r="AC158" i="14"/>
  <c r="AD141" i="14"/>
  <c r="AC112" i="14"/>
  <c r="AD105" i="14"/>
  <c r="AD101" i="14"/>
  <c r="AC100" i="14"/>
  <c r="AC88" i="14"/>
  <c r="AD77" i="14"/>
  <c r="AC68" i="14"/>
  <c r="AC64" i="14"/>
  <c r="AC56" i="14"/>
  <c r="AC52" i="14"/>
  <c r="AD41" i="14"/>
  <c r="AC36" i="14"/>
  <c r="AD29" i="14"/>
  <c r="AD13" i="14"/>
  <c r="AD9" i="14"/>
  <c r="AC1334" i="14"/>
  <c r="AC1321" i="14"/>
  <c r="AC1314" i="14"/>
  <c r="AC1313" i="14"/>
  <c r="AC1310" i="14"/>
  <c r="AC1168" i="14"/>
  <c r="AC1162" i="14"/>
  <c r="AC1146" i="14"/>
  <c r="AC1138" i="14"/>
  <c r="AC1134" i="14"/>
  <c r="AC1124" i="14"/>
  <c r="AD945" i="14"/>
  <c r="AD941" i="14"/>
  <c r="AD939" i="14"/>
  <c r="AD845" i="14"/>
  <c r="AD844" i="14"/>
  <c r="AD841" i="14"/>
  <c r="AD836" i="14"/>
  <c r="AD833" i="14"/>
  <c r="AD829" i="14"/>
  <c r="AD825" i="14"/>
  <c r="AD821" i="14"/>
  <c r="AD817" i="14"/>
  <c r="AD809" i="14"/>
  <c r="AD805" i="14"/>
  <c r="AD801" i="14"/>
  <c r="AD793" i="14"/>
  <c r="AD789" i="14"/>
  <c r="AD785" i="14"/>
  <c r="AD781" i="14"/>
  <c r="AD780" i="14"/>
  <c r="AD777" i="14"/>
  <c r="AD773" i="14"/>
  <c r="AD772" i="14"/>
  <c r="AD769" i="14"/>
  <c r="AD765" i="14"/>
  <c r="AD764" i="14"/>
  <c r="AD681" i="14"/>
  <c r="AD680" i="14"/>
  <c r="AD676" i="14"/>
  <c r="AD675" i="14"/>
  <c r="AD674" i="14"/>
  <c r="AD673" i="14"/>
  <c r="AD668" i="14"/>
  <c r="AD559" i="14"/>
  <c r="AD551" i="14"/>
  <c r="AD550" i="14"/>
  <c r="AD549" i="14"/>
  <c r="AD548" i="14"/>
  <c r="AD547" i="14"/>
  <c r="AD546" i="14"/>
  <c r="AD544" i="14"/>
  <c r="AD543" i="14"/>
  <c r="AD509" i="14"/>
  <c r="AD412" i="14"/>
  <c r="AD406" i="14"/>
  <c r="AC403" i="14"/>
  <c r="AC391" i="14"/>
  <c r="AC387" i="14"/>
  <c r="AC376" i="14"/>
  <c r="AC375" i="14"/>
  <c r="AC372" i="14"/>
  <c r="AC371" i="14"/>
  <c r="AC367" i="14"/>
  <c r="AC363" i="14"/>
  <c r="AC359" i="14"/>
  <c r="AD309" i="14"/>
  <c r="AD306" i="14"/>
  <c r="AD305" i="14"/>
  <c r="AD302" i="14"/>
  <c r="AD301" i="14"/>
  <c r="AD232" i="14"/>
  <c r="AC215" i="14"/>
  <c r="AD188" i="14"/>
  <c r="AC187" i="14"/>
  <c r="AD168" i="14"/>
  <c r="AD156" i="14"/>
  <c r="AD150" i="14"/>
  <c r="AC149" i="14"/>
  <c r="AD146" i="14"/>
  <c r="AD134" i="14"/>
  <c r="AD130" i="14"/>
  <c r="AD118" i="14"/>
  <c r="AD114" i="14"/>
  <c r="AD110" i="14"/>
  <c r="AD106" i="14"/>
  <c r="AC101" i="14"/>
  <c r="AC97" i="14"/>
  <c r="AD82" i="14"/>
  <c r="AC73" i="14"/>
  <c r="AC69" i="14"/>
  <c r="AD66" i="14"/>
  <c r="AD58" i="14"/>
  <c r="AD50" i="14"/>
  <c r="AC45" i="14"/>
  <c r="AD34" i="14"/>
  <c r="AC29" i="14"/>
  <c r="AC25" i="14"/>
  <c r="AC1906" i="14"/>
  <c r="AC1898" i="14"/>
  <c r="AC1892" i="14"/>
  <c r="AC1880" i="14"/>
  <c r="AC1872" i="14"/>
  <c r="AC1864" i="14"/>
  <c r="AC1860" i="14"/>
  <c r="AC1856" i="14"/>
  <c r="AC1852" i="14"/>
  <c r="AC1840" i="14"/>
  <c r="AC1836" i="14"/>
  <c r="AC1832" i="14"/>
  <c r="AC1824" i="14"/>
  <c r="AC1820" i="14"/>
  <c r="AC1816" i="14"/>
  <c r="AC1808" i="14"/>
  <c r="AC1790" i="14"/>
  <c r="AC1789" i="14"/>
  <c r="AC1786" i="14"/>
  <c r="AC1785" i="14"/>
  <c r="AD1646" i="14"/>
  <c r="AD1645" i="14"/>
  <c r="AD1642" i="14"/>
  <c r="AC1390" i="14"/>
  <c r="AC1386" i="14"/>
  <c r="AC1373" i="14"/>
  <c r="AC1361" i="14"/>
  <c r="AC1357" i="14"/>
  <c r="AC1353" i="14"/>
  <c r="AC1349" i="14"/>
  <c r="AC1345" i="14"/>
  <c r="AC1338" i="14"/>
  <c r="AD962" i="14"/>
  <c r="AD961" i="14"/>
  <c r="AD959" i="14"/>
  <c r="AD957" i="14"/>
  <c r="AD955" i="14"/>
  <c r="AD953" i="14"/>
  <c r="AD949" i="14"/>
  <c r="AD947" i="14"/>
  <c r="AD853" i="14"/>
  <c r="AD852" i="14"/>
  <c r="AD711" i="14"/>
  <c r="AD710" i="14"/>
  <c r="AD709" i="14"/>
  <c r="AD698" i="14"/>
  <c r="AD692" i="14"/>
  <c r="AD691" i="14"/>
  <c r="AD689" i="14"/>
  <c r="AD688" i="14"/>
  <c r="AD685" i="14"/>
  <c r="AD682" i="14"/>
  <c r="AD562" i="14"/>
  <c r="AC555" i="14"/>
  <c r="AC553" i="14"/>
  <c r="AD478" i="14"/>
  <c r="AD475" i="14"/>
  <c r="AD468" i="14"/>
  <c r="AD467" i="14"/>
  <c r="AD464" i="14"/>
  <c r="AD463" i="14"/>
  <c r="AD458" i="14"/>
  <c r="AD454" i="14"/>
  <c r="AD453" i="14"/>
  <c r="AD449" i="14"/>
  <c r="AD448" i="14"/>
  <c r="AD445" i="14"/>
  <c r="AD442" i="14"/>
  <c r="AD441" i="14"/>
  <c r="AD437" i="14"/>
  <c r="AD434" i="14"/>
  <c r="AD433" i="14"/>
  <c r="AD430" i="14"/>
  <c r="AD428" i="14"/>
  <c r="AD427" i="14"/>
  <c r="AD426" i="14"/>
  <c r="AD424" i="14"/>
  <c r="AD423" i="14"/>
  <c r="AD422" i="14"/>
  <c r="AD420" i="14"/>
  <c r="AD419" i="14"/>
  <c r="AD418" i="14"/>
  <c r="AD416" i="14"/>
  <c r="AD415" i="14"/>
  <c r="AD414" i="14"/>
  <c r="AC407" i="14"/>
  <c r="AC331" i="14"/>
  <c r="AC327" i="14"/>
  <c r="AC316" i="14"/>
  <c r="AC247" i="14"/>
  <c r="AD235" i="14"/>
  <c r="AC226" i="14"/>
  <c r="AD203" i="14"/>
  <c r="AD191" i="14"/>
  <c r="AC162" i="14"/>
  <c r="AC148" i="14"/>
  <c r="AC132" i="14"/>
  <c r="AD125" i="14"/>
  <c r="AD117" i="14"/>
  <c r="AC96" i="14"/>
  <c r="AD49" i="14"/>
  <c r="AC32" i="14"/>
  <c r="AC20" i="14"/>
  <c r="AC8" i="14"/>
  <c r="AD3" i="14"/>
  <c r="AF3392" i="14"/>
  <c r="AD3392" i="14"/>
  <c r="AF3712" i="14"/>
  <c r="AD3712" i="14"/>
  <c r="AF3391" i="14"/>
  <c r="AD3391" i="14"/>
  <c r="AF3390" i="14"/>
  <c r="AD3390" i="14"/>
  <c r="AF3389" i="14"/>
  <c r="AD3389" i="14"/>
  <c r="AF3388" i="14"/>
  <c r="AD3388" i="14"/>
  <c r="AF3387" i="14"/>
  <c r="AD3387" i="14"/>
  <c r="AF3386" i="14"/>
  <c r="AD3386" i="14"/>
  <c r="AF3385" i="14"/>
  <c r="AD3385" i="14"/>
  <c r="AF3384" i="14"/>
  <c r="AD3384" i="14"/>
  <c r="AF3383" i="14"/>
  <c r="AD3383" i="14"/>
  <c r="AF3382" i="14"/>
  <c r="AD3382" i="14"/>
  <c r="AF3381" i="14"/>
  <c r="AD3381" i="14"/>
  <c r="AF3380" i="14"/>
  <c r="AD3380" i="14"/>
  <c r="AF3379" i="14"/>
  <c r="AD3379" i="14"/>
  <c r="AF3378" i="14"/>
  <c r="AD3378" i="14"/>
  <c r="AF3377" i="14"/>
  <c r="AD3377" i="14"/>
  <c r="AF3376" i="14"/>
  <c r="AD3376" i="14"/>
  <c r="AF3375" i="14"/>
  <c r="AD3375" i="14"/>
  <c r="AF3374" i="14"/>
  <c r="AD3374" i="14"/>
  <c r="AF3373" i="14"/>
  <c r="AD3373" i="14"/>
  <c r="AF3372" i="14"/>
  <c r="AD3372" i="14"/>
  <c r="AF3371" i="14"/>
  <c r="AD3371" i="14"/>
  <c r="AF3370" i="14"/>
  <c r="AD3370" i="14"/>
  <c r="AF3369" i="14"/>
  <c r="AD3369" i="14"/>
  <c r="AF3368" i="14"/>
  <c r="AD3368" i="14"/>
  <c r="AF3367" i="14"/>
  <c r="AD3367" i="14"/>
  <c r="AF3366" i="14"/>
  <c r="AD3366" i="14"/>
  <c r="AF3365" i="14"/>
  <c r="AD3365" i="14"/>
  <c r="AF3364" i="14"/>
  <c r="AD3364" i="14"/>
  <c r="AF3363" i="14"/>
  <c r="AD3363" i="14"/>
  <c r="AF3362" i="14"/>
  <c r="AD3362" i="14"/>
  <c r="AF3361" i="14"/>
  <c r="AD3361" i="14"/>
  <c r="AF3360" i="14"/>
  <c r="AD3360" i="14"/>
  <c r="AF3359" i="14"/>
  <c r="AD3359" i="14"/>
  <c r="AF3358" i="14"/>
  <c r="AD3358" i="14"/>
  <c r="AF3357" i="14"/>
  <c r="AD3357" i="14"/>
  <c r="AF3356" i="14"/>
  <c r="AD3356" i="14"/>
  <c r="AF3355" i="14"/>
  <c r="AD3355" i="14"/>
  <c r="AF3354" i="14"/>
  <c r="AD3354" i="14"/>
  <c r="AF3353" i="14"/>
  <c r="AD3353" i="14"/>
  <c r="AF3352" i="14"/>
  <c r="AD3352" i="14"/>
  <c r="AF3351" i="14"/>
  <c r="AD3351" i="14"/>
  <c r="AF3350" i="14"/>
  <c r="AD3350" i="14"/>
  <c r="AF3349" i="14"/>
  <c r="AD3349" i="14"/>
  <c r="AF3348" i="14"/>
  <c r="AD3348" i="14"/>
  <c r="AF3347" i="14"/>
  <c r="AD3347" i="14"/>
  <c r="AF3346" i="14"/>
  <c r="AD3346" i="14"/>
  <c r="AF3345" i="14"/>
  <c r="AD3345" i="14"/>
  <c r="AF3344" i="14"/>
  <c r="AD3344" i="14"/>
  <c r="AF3343" i="14"/>
  <c r="AD3343" i="14"/>
  <c r="AF3342" i="14"/>
  <c r="AD3342" i="14"/>
  <c r="AF3341" i="14"/>
  <c r="AD3341" i="14"/>
  <c r="AF3340" i="14"/>
  <c r="AD3340" i="14"/>
  <c r="AF3339" i="14"/>
  <c r="AD3339" i="14"/>
  <c r="AF3338" i="14"/>
  <c r="AD3338" i="14"/>
  <c r="AF3337" i="14"/>
  <c r="AD3337" i="14"/>
  <c r="AF3336" i="14"/>
  <c r="AD3336" i="14"/>
  <c r="AF3335" i="14"/>
  <c r="AD3335" i="14"/>
  <c r="AF3334" i="14"/>
  <c r="AD3334" i="14"/>
  <c r="AF3333" i="14"/>
  <c r="AD3333" i="14"/>
  <c r="AF3332" i="14"/>
  <c r="AD3332" i="14"/>
  <c r="AF3331" i="14"/>
  <c r="AD3331" i="14"/>
  <c r="AF3330" i="14"/>
  <c r="AD3330" i="14"/>
  <c r="AF3329" i="14"/>
  <c r="AD3329" i="14"/>
  <c r="AF3328" i="14"/>
  <c r="AD3328" i="14"/>
  <c r="AF3327" i="14"/>
  <c r="AD3327" i="14"/>
  <c r="AF3326" i="14"/>
  <c r="AD3326" i="14"/>
  <c r="AF3325" i="14"/>
  <c r="AD3325" i="14"/>
  <c r="AF3324" i="14"/>
  <c r="AD3324" i="14"/>
  <c r="AF3323" i="14"/>
  <c r="AD3323" i="14"/>
  <c r="AF3322" i="14"/>
  <c r="AD3322" i="14"/>
  <c r="AF3321" i="14"/>
  <c r="AD3321" i="14"/>
  <c r="AF3320" i="14"/>
  <c r="AD3320" i="14"/>
  <c r="AF3319" i="14"/>
  <c r="AD3319" i="14"/>
  <c r="AF3318" i="14"/>
  <c r="AD3318" i="14"/>
  <c r="AF3317" i="14"/>
  <c r="AD3317" i="14"/>
  <c r="AF3316" i="14"/>
  <c r="AD3316" i="14"/>
  <c r="AF3315" i="14"/>
  <c r="AD3315" i="14"/>
  <c r="AF3314" i="14"/>
  <c r="AD3314" i="14"/>
  <c r="AF3313" i="14"/>
  <c r="AD3313" i="14"/>
  <c r="AF3312" i="14"/>
  <c r="AD3312" i="14"/>
  <c r="AF3311" i="14"/>
  <c r="AD3311" i="14"/>
  <c r="AF3310" i="14"/>
  <c r="AD3310" i="14"/>
  <c r="AF3309" i="14"/>
  <c r="AD3309" i="14"/>
  <c r="AF3308" i="14"/>
  <c r="AD3308" i="14"/>
  <c r="AF3307" i="14"/>
  <c r="AD3307" i="14"/>
  <c r="AF3306" i="14"/>
  <c r="AD3306" i="14"/>
  <c r="AF3305" i="14"/>
  <c r="AD3305" i="14"/>
  <c r="AF3304" i="14"/>
  <c r="AD3304" i="14"/>
  <c r="AF3303" i="14"/>
  <c r="AD3303" i="14"/>
  <c r="AF3302" i="14"/>
  <c r="AD3302" i="14"/>
  <c r="AF3301" i="14"/>
  <c r="AD3301" i="14"/>
  <c r="AF3300" i="14"/>
  <c r="AD3300" i="14"/>
  <c r="AF3299" i="14"/>
  <c r="AD3299" i="14"/>
  <c r="AF3298" i="14"/>
  <c r="AD3298" i="14"/>
  <c r="AF3297" i="14"/>
  <c r="AD3297" i="14"/>
  <c r="AF3296" i="14"/>
  <c r="AD3296" i="14"/>
  <c r="AF3295" i="14"/>
  <c r="AD3295" i="14"/>
  <c r="AF3294" i="14"/>
  <c r="AD3294" i="14"/>
  <c r="AF3293" i="14"/>
  <c r="AD3293" i="14"/>
  <c r="AF3292" i="14"/>
  <c r="AD3292" i="14"/>
  <c r="AF3291" i="14"/>
  <c r="AD3291" i="14"/>
  <c r="AF3290" i="14"/>
  <c r="AD3290" i="14"/>
  <c r="AF3289" i="14"/>
  <c r="AD3289" i="14"/>
  <c r="AF3288" i="14"/>
  <c r="AD3288" i="14"/>
  <c r="AF3287" i="14"/>
  <c r="AD3287" i="14"/>
  <c r="AF3286" i="14"/>
  <c r="AD3286" i="14"/>
  <c r="AF3285" i="14"/>
  <c r="AD3285" i="14"/>
  <c r="AF3284" i="14"/>
  <c r="AD3284" i="14"/>
  <c r="AF3283" i="14"/>
  <c r="AD3283" i="14"/>
  <c r="AF3282" i="14"/>
  <c r="AD3282" i="14"/>
  <c r="AF3281" i="14"/>
  <c r="AD3281" i="14"/>
  <c r="AF3280" i="14"/>
  <c r="AD3280" i="14"/>
  <c r="AF3279" i="14"/>
  <c r="AD3279" i="14"/>
  <c r="AF3278" i="14"/>
  <c r="AD3278" i="14"/>
  <c r="AF3277" i="14"/>
  <c r="AD3277" i="14"/>
  <c r="AF3276" i="14"/>
  <c r="AD3276" i="14"/>
  <c r="AF3275" i="14"/>
  <c r="AD3275" i="14"/>
  <c r="AF3274" i="14"/>
  <c r="AD3274" i="14"/>
  <c r="AF3273" i="14"/>
  <c r="AD3273" i="14"/>
  <c r="AF3272" i="14"/>
  <c r="AD3272" i="14"/>
  <c r="AF3271" i="14"/>
  <c r="AD3271" i="14"/>
  <c r="AF3270" i="14"/>
  <c r="AD3270" i="14"/>
  <c r="AF3269" i="14"/>
  <c r="AD3269" i="14"/>
  <c r="AF3268" i="14"/>
  <c r="AD3268" i="14"/>
  <c r="AF3267" i="14"/>
  <c r="AD3267" i="14"/>
  <c r="AF3266" i="14"/>
  <c r="AD3266" i="14"/>
  <c r="AF3265" i="14"/>
  <c r="AD3265" i="14"/>
  <c r="AF3264" i="14"/>
  <c r="AD3264" i="14"/>
  <c r="AF3263" i="14"/>
  <c r="AD3263" i="14"/>
  <c r="AF3262" i="14"/>
  <c r="AD3262" i="14"/>
  <c r="AF3261" i="14"/>
  <c r="AD3261" i="14"/>
  <c r="AF3260" i="14"/>
  <c r="AD3260" i="14"/>
  <c r="AF3259" i="14"/>
  <c r="AD3259" i="14"/>
  <c r="AF3258" i="14"/>
  <c r="AD3258" i="14"/>
  <c r="AF3257" i="14"/>
  <c r="AD3257" i="14"/>
  <c r="AF3256" i="14"/>
  <c r="AD3256" i="14"/>
  <c r="AF3255" i="14"/>
  <c r="AD3255" i="14"/>
  <c r="AF3254" i="14"/>
  <c r="AD3254" i="14"/>
  <c r="AF3253" i="14"/>
  <c r="AD3253" i="14"/>
  <c r="AF3252" i="14"/>
  <c r="AD3252" i="14"/>
  <c r="AF3251" i="14"/>
  <c r="AD3251" i="14"/>
  <c r="AF3250" i="14"/>
  <c r="AD3250" i="14"/>
  <c r="AF3249" i="14"/>
  <c r="AD3249" i="14"/>
  <c r="AF3248" i="14"/>
  <c r="AD3248" i="14"/>
  <c r="AF3247" i="14"/>
  <c r="AD3247" i="14"/>
  <c r="AF3246" i="14"/>
  <c r="AD3246" i="14"/>
  <c r="AF3245" i="14"/>
  <c r="AD3245" i="14"/>
  <c r="AF3244" i="14"/>
  <c r="AD3244" i="14"/>
  <c r="AF3243" i="14"/>
  <c r="AD3243" i="14"/>
  <c r="AF3242" i="14"/>
  <c r="AD3242" i="14"/>
  <c r="AF3241" i="14"/>
  <c r="AD3241" i="14"/>
  <c r="AF3240" i="14"/>
  <c r="AD3240" i="14"/>
  <c r="AF3239" i="14"/>
  <c r="AD3239" i="14"/>
  <c r="AF3238" i="14"/>
  <c r="AD3238" i="14"/>
  <c r="AF3237" i="14"/>
  <c r="AD3237" i="14"/>
  <c r="AF3236" i="14"/>
  <c r="AD3236" i="14"/>
  <c r="AF3235" i="14"/>
  <c r="AD3235" i="14"/>
  <c r="AF3234" i="14"/>
  <c r="AD3234" i="14"/>
  <c r="AF3233" i="14"/>
  <c r="AD3233" i="14"/>
  <c r="AF3232" i="14"/>
  <c r="AD3232" i="14"/>
  <c r="AF3231" i="14"/>
  <c r="AD3231" i="14"/>
  <c r="AF3230" i="14"/>
  <c r="AD3230" i="14"/>
  <c r="AF3229" i="14"/>
  <c r="AD3229" i="14"/>
  <c r="AF3228" i="14"/>
  <c r="AD3228" i="14"/>
  <c r="AF3227" i="14"/>
  <c r="AD3227" i="14"/>
  <c r="AF3226" i="14"/>
  <c r="AD3226" i="14"/>
  <c r="AF3225" i="14"/>
  <c r="AD3225" i="14"/>
  <c r="AF3224" i="14"/>
  <c r="AD3224" i="14"/>
  <c r="AF3223" i="14"/>
  <c r="AD3223" i="14"/>
  <c r="AF3222" i="14"/>
  <c r="AD3222" i="14"/>
  <c r="AF3221" i="14"/>
  <c r="AD3221" i="14"/>
  <c r="AF3220" i="14"/>
  <c r="AD3220" i="14"/>
  <c r="AF3219" i="14"/>
  <c r="AD3219" i="14"/>
  <c r="AF3218" i="14"/>
  <c r="AD3218" i="14"/>
  <c r="AF3217" i="14"/>
  <c r="AD3217" i="14"/>
  <c r="AF3216" i="14"/>
  <c r="AD3216" i="14"/>
  <c r="AF3215" i="14"/>
  <c r="AD3215" i="14"/>
  <c r="AF3214" i="14"/>
  <c r="AD3214" i="14"/>
  <c r="AF3213" i="14"/>
  <c r="AD3213" i="14"/>
  <c r="AF3212" i="14"/>
  <c r="AD3212" i="14"/>
  <c r="AF3211" i="14"/>
  <c r="AD3211" i="14"/>
  <c r="AF3210" i="14"/>
  <c r="AD3210" i="14"/>
  <c r="AF3209" i="14"/>
  <c r="AD3209" i="14"/>
  <c r="AF3208" i="14"/>
  <c r="AD3208" i="14"/>
  <c r="AF3207" i="14"/>
  <c r="AD3207" i="14"/>
  <c r="AF3206" i="14"/>
  <c r="AD3206" i="14"/>
  <c r="AF3205" i="14"/>
  <c r="AD3205" i="14"/>
  <c r="AF3204" i="14"/>
  <c r="AD3204" i="14"/>
  <c r="AF3203" i="14"/>
  <c r="AD3203" i="14"/>
  <c r="AF3202" i="14"/>
  <c r="AD3202" i="14"/>
  <c r="AF3201" i="14"/>
  <c r="AD3201" i="14"/>
  <c r="AF3200" i="14"/>
  <c r="AD3200" i="14"/>
  <c r="AF3199" i="14"/>
  <c r="AD3199" i="14"/>
  <c r="AF3198" i="14"/>
  <c r="AD3198" i="14"/>
  <c r="AF3197" i="14"/>
  <c r="AD3197" i="14"/>
  <c r="AF3196" i="14"/>
  <c r="AD3196" i="14"/>
  <c r="AF3195" i="14"/>
  <c r="AD3195" i="14"/>
  <c r="AF3194" i="14"/>
  <c r="AD3194" i="14"/>
  <c r="AF3193" i="14"/>
  <c r="AD3193" i="14"/>
  <c r="AF3192" i="14"/>
  <c r="AD3192" i="14"/>
  <c r="AF3191" i="14"/>
  <c r="AD3191" i="14"/>
  <c r="AF3190" i="14"/>
  <c r="AD3190" i="14"/>
  <c r="AF3189" i="14"/>
  <c r="AD3189" i="14"/>
  <c r="AF3188" i="14"/>
  <c r="AD3188" i="14"/>
  <c r="AF3187" i="14"/>
  <c r="AD3187" i="14"/>
  <c r="AF3186" i="14"/>
  <c r="AD3186" i="14"/>
  <c r="AF3185" i="14"/>
  <c r="AD3185" i="14"/>
  <c r="AF3184" i="14"/>
  <c r="AD3184" i="14"/>
  <c r="AF3183" i="14"/>
  <c r="AD3183" i="14"/>
  <c r="AF3182" i="14"/>
  <c r="AD3182" i="14"/>
  <c r="AF3181" i="14"/>
  <c r="AD3181" i="14"/>
  <c r="AF3180" i="14"/>
  <c r="AD3180" i="14"/>
  <c r="AF3179" i="14"/>
  <c r="AD3179" i="14"/>
  <c r="AF3178" i="14"/>
  <c r="AD3178" i="14"/>
  <c r="AF3177" i="14"/>
  <c r="AD3177" i="14"/>
  <c r="AF3176" i="14"/>
  <c r="AD3176" i="14"/>
  <c r="AF3175" i="14"/>
  <c r="AD3175" i="14"/>
  <c r="AF3174" i="14"/>
  <c r="AD3174" i="14"/>
  <c r="AF3173" i="14"/>
  <c r="AD3173" i="14"/>
  <c r="AF3172" i="14"/>
  <c r="AD3172" i="14"/>
  <c r="AF3171" i="14"/>
  <c r="AD3171" i="14"/>
  <c r="AF3170" i="14"/>
  <c r="AD3170" i="14"/>
  <c r="AF3169" i="14"/>
  <c r="AD3169" i="14"/>
  <c r="AF3168" i="14"/>
  <c r="AD3168" i="14"/>
  <c r="AF3167" i="14"/>
  <c r="AD3167" i="14"/>
  <c r="AF3166" i="14"/>
  <c r="AD3166" i="14"/>
  <c r="AF3165" i="14"/>
  <c r="AD3165" i="14"/>
  <c r="AF3164" i="14"/>
  <c r="AD3164" i="14"/>
  <c r="AF3162" i="14"/>
  <c r="AD3162" i="14"/>
  <c r="AF3160" i="14"/>
  <c r="AD3160" i="14"/>
  <c r="AF3159" i="14"/>
  <c r="AD3159" i="14"/>
  <c r="AF3158" i="14"/>
  <c r="AD3158" i="14"/>
  <c r="AF3156" i="14"/>
  <c r="AD3156" i="14"/>
  <c r="AF3155" i="14"/>
  <c r="AD3155" i="14"/>
  <c r="AF3154" i="14"/>
  <c r="AD3154" i="14"/>
  <c r="AF3153" i="14"/>
  <c r="AD3153" i="14"/>
  <c r="AF3152" i="14"/>
  <c r="AD3152" i="14"/>
  <c r="AF3151" i="14"/>
  <c r="AD3151" i="14"/>
  <c r="AF3150" i="14"/>
  <c r="AD3150" i="14"/>
  <c r="AF3149" i="14"/>
  <c r="AD3149" i="14"/>
  <c r="AF3148" i="14"/>
  <c r="AD3148" i="14"/>
  <c r="AF3146" i="14"/>
  <c r="AD3146" i="14"/>
  <c r="AF3145" i="14"/>
  <c r="AD3145" i="14"/>
  <c r="AF3144" i="14"/>
  <c r="AD3144" i="14"/>
  <c r="AF3142" i="14"/>
  <c r="AD3142" i="14"/>
  <c r="AF3141" i="14"/>
  <c r="AD3141" i="14"/>
  <c r="AF3139" i="14"/>
  <c r="AD3139" i="14"/>
  <c r="AF3138" i="14"/>
  <c r="AD3138" i="14"/>
  <c r="AF3137" i="14"/>
  <c r="AD3137" i="14"/>
  <c r="AF3135" i="14"/>
  <c r="AD3135" i="14"/>
  <c r="AF3132" i="14"/>
  <c r="AD3132" i="14"/>
  <c r="AF3131" i="14"/>
  <c r="AD3131" i="14"/>
  <c r="AF3130" i="14"/>
  <c r="AD3130" i="14"/>
  <c r="AF3127" i="14"/>
  <c r="AD3127" i="14"/>
  <c r="AF3125" i="14"/>
  <c r="AD3125" i="14"/>
  <c r="AF3123" i="14"/>
  <c r="AD3123" i="14"/>
  <c r="AF3121" i="14"/>
  <c r="AD3121" i="14"/>
  <c r="AF3118" i="14"/>
  <c r="AD3118" i="14"/>
  <c r="AF3116" i="14"/>
  <c r="AD3116" i="14"/>
  <c r="AF3114" i="14"/>
  <c r="AD3114" i="14"/>
  <c r="AF3113" i="14"/>
  <c r="AD3113" i="14"/>
  <c r="AF3111" i="14"/>
  <c r="AD3111" i="14"/>
  <c r="AF3109" i="14"/>
  <c r="AD3109" i="14"/>
  <c r="AF3108" i="14"/>
  <c r="AD3108" i="14"/>
  <c r="AF3107" i="14"/>
  <c r="AD3107" i="14"/>
  <c r="AF3105" i="14"/>
  <c r="AD3105" i="14"/>
  <c r="AF3104" i="14"/>
  <c r="AD3104" i="14"/>
  <c r="AF3100" i="14"/>
  <c r="AD3100" i="14"/>
  <c r="AF3098" i="14"/>
  <c r="AD3098" i="14"/>
  <c r="AF3096" i="14"/>
  <c r="AD3096" i="14"/>
  <c r="AF3095" i="14"/>
  <c r="AD3095" i="14"/>
  <c r="AF3093" i="14"/>
  <c r="AD3093" i="14"/>
  <c r="AF3091" i="14"/>
  <c r="AD3091" i="14"/>
  <c r="AF3089" i="14"/>
  <c r="AD3089" i="14"/>
  <c r="AF3088" i="14"/>
  <c r="AD3088" i="14"/>
  <c r="AF3084" i="14"/>
  <c r="AD3084" i="14"/>
  <c r="AF3082" i="14"/>
  <c r="AD3082" i="14"/>
  <c r="AF3080" i="14"/>
  <c r="AD3080" i="14"/>
  <c r="AF3079" i="14"/>
  <c r="AD3079" i="14"/>
  <c r="AF3077" i="14"/>
  <c r="AD3077" i="14"/>
  <c r="AF3075" i="14"/>
  <c r="AD3075" i="14"/>
  <c r="AF3073" i="14"/>
  <c r="AD3073" i="14"/>
  <c r="AF3069" i="14"/>
  <c r="AD3069" i="14"/>
  <c r="AF3068" i="14"/>
  <c r="AD3068" i="14"/>
  <c r="AF3066" i="14"/>
  <c r="AD3066" i="14"/>
  <c r="AF3063" i="14"/>
  <c r="AD3063" i="14"/>
  <c r="AF3062" i="14"/>
  <c r="AD3062" i="14"/>
  <c r="AF3061" i="14"/>
  <c r="AD3061" i="14"/>
  <c r="AF3059" i="14"/>
  <c r="AD3059" i="14"/>
  <c r="AF3058" i="14"/>
  <c r="AD3058" i="14"/>
  <c r="AF3057" i="14"/>
  <c r="AD3057" i="14"/>
  <c r="AF3053" i="14"/>
  <c r="AD3053" i="14"/>
  <c r="AF3052" i="14"/>
  <c r="AD3052" i="14"/>
  <c r="AF3050" i="14"/>
  <c r="AD3050" i="14"/>
  <c r="AF3047" i="14"/>
  <c r="AD3047" i="14"/>
  <c r="AF3046" i="14"/>
  <c r="AD3046" i="14"/>
  <c r="AF3045" i="14"/>
  <c r="AD3045" i="14"/>
  <c r="AF3043" i="14"/>
  <c r="AD3043" i="14"/>
  <c r="AF3042" i="14"/>
  <c r="AD3042" i="14"/>
  <c r="AF3041" i="14"/>
  <c r="AD3041" i="14"/>
  <c r="AF3039" i="14"/>
  <c r="AD3039" i="14"/>
  <c r="AF3036" i="14"/>
  <c r="AD3036" i="14"/>
  <c r="AF3035" i="14"/>
  <c r="AD3035" i="14"/>
  <c r="AF3034" i="14"/>
  <c r="AD3034" i="14"/>
  <c r="AF3031" i="14"/>
  <c r="AD3031" i="14"/>
  <c r="AF3029" i="14"/>
  <c r="AD3029" i="14"/>
  <c r="AF3027" i="14"/>
  <c r="AD3027" i="14"/>
  <c r="AF3025" i="14"/>
  <c r="AD3025" i="14"/>
  <c r="AF3023" i="14"/>
  <c r="AD3023" i="14"/>
  <c r="AF3020" i="14"/>
  <c r="AD3020" i="14"/>
  <c r="AF3019" i="14"/>
  <c r="AD3019" i="14"/>
  <c r="AF3018" i="14"/>
  <c r="AD3018" i="14"/>
  <c r="AF3015" i="14"/>
  <c r="AD3015" i="14"/>
  <c r="AF3014" i="14"/>
  <c r="AD3014" i="14"/>
  <c r="AF3013" i="14"/>
  <c r="AD3013" i="14"/>
  <c r="AF3012" i="14"/>
  <c r="AD3012" i="14"/>
  <c r="AF3011" i="14"/>
  <c r="AD3011" i="14"/>
  <c r="AF3009" i="14"/>
  <c r="AD3009" i="14"/>
  <c r="AF3006" i="14"/>
  <c r="AD3006" i="14"/>
  <c r="AF3004" i="14"/>
  <c r="AD3004" i="14"/>
  <c r="AF3002" i="14"/>
  <c r="AD3002" i="14"/>
  <c r="AF3001" i="14"/>
  <c r="AD3001" i="14"/>
  <c r="AF3000" i="14"/>
  <c r="AD3000" i="14"/>
  <c r="AF2999" i="14"/>
  <c r="AD2999" i="14"/>
  <c r="AF2998" i="14"/>
  <c r="AD2998" i="14"/>
  <c r="AF2997" i="14"/>
  <c r="AD2997" i="14"/>
  <c r="AF3562" i="14"/>
  <c r="AD3562" i="14"/>
  <c r="AF3561" i="14"/>
  <c r="AD3561" i="14"/>
  <c r="AF3558" i="14"/>
  <c r="AD3558" i="14"/>
  <c r="AF3555" i="14"/>
  <c r="AD3555" i="14"/>
  <c r="AF3554" i="14"/>
  <c r="AD3554" i="14"/>
  <c r="AF3551" i="14"/>
  <c r="AD3551" i="14"/>
  <c r="AF3550" i="14"/>
  <c r="AD3550" i="14"/>
  <c r="AF3547" i="14"/>
  <c r="AD3547" i="14"/>
  <c r="AF3543" i="14"/>
  <c r="AD3543" i="14"/>
  <c r="AF3542" i="14"/>
  <c r="AD3542" i="14"/>
  <c r="AF3539" i="14"/>
  <c r="AD3539" i="14"/>
  <c r="AF3531" i="14"/>
  <c r="AD3531" i="14"/>
  <c r="AF3530" i="14"/>
  <c r="AD3530" i="14"/>
  <c r="AF3527" i="14"/>
  <c r="AD3527" i="14"/>
  <c r="AF3526" i="14"/>
  <c r="AD3526" i="14"/>
  <c r="AF3522" i="14"/>
  <c r="AD3522" i="14"/>
  <c r="AF3520" i="14"/>
  <c r="AD3520" i="14"/>
  <c r="AF3511" i="14"/>
  <c r="AD3511" i="14"/>
  <c r="AF3508" i="14"/>
  <c r="AD3508" i="14"/>
  <c r="AF3499" i="14"/>
  <c r="AD3499" i="14"/>
  <c r="AF3497" i="14"/>
  <c r="AD3497" i="14"/>
  <c r="AF3496" i="14"/>
  <c r="AD3496" i="14"/>
  <c r="AF3495" i="14"/>
  <c r="AD3495" i="14"/>
  <c r="AF3492" i="14"/>
  <c r="AD3492" i="14"/>
  <c r="AF3489" i="14"/>
  <c r="AD3489" i="14"/>
  <c r="AF3485" i="14"/>
  <c r="AD3485" i="14"/>
  <c r="AF3484" i="14"/>
  <c r="AD3484" i="14"/>
  <c r="AF3475" i="14"/>
  <c r="AD3475" i="14"/>
  <c r="AF3471" i="14"/>
  <c r="AD3471" i="14"/>
  <c r="AF3469" i="14"/>
  <c r="AD3469" i="14"/>
  <c r="AF3468" i="14"/>
  <c r="AD3468" i="14"/>
  <c r="AF3465" i="14"/>
  <c r="AD3465" i="14"/>
  <c r="AF3460" i="14"/>
  <c r="AD3460" i="14"/>
  <c r="AF3459" i="14"/>
  <c r="AD3459" i="14"/>
  <c r="AF3453" i="14"/>
  <c r="AD3453" i="14"/>
  <c r="AF3452" i="14"/>
  <c r="AD3452" i="14"/>
  <c r="AF3443" i="14"/>
  <c r="AD3443" i="14"/>
  <c r="AF3439" i="14"/>
  <c r="AD3439" i="14"/>
  <c r="AF3435" i="14"/>
  <c r="AD3435" i="14"/>
  <c r="AF3432" i="14"/>
  <c r="AD3432" i="14"/>
  <c r="AF3431" i="14"/>
  <c r="AD3431" i="14"/>
  <c r="AF3429" i="14"/>
  <c r="AD3429" i="14"/>
  <c r="AF3425" i="14"/>
  <c r="AD3425" i="14"/>
  <c r="AF3423" i="14"/>
  <c r="AD3423" i="14"/>
  <c r="AF3421" i="14"/>
  <c r="AD3421" i="14"/>
  <c r="AF3419" i="14"/>
  <c r="AD3419" i="14"/>
  <c r="AF3415" i="14"/>
  <c r="AD3415" i="14"/>
  <c r="AF3411" i="14"/>
  <c r="AD3411" i="14"/>
  <c r="AF3410" i="14"/>
  <c r="AD3410" i="14"/>
  <c r="AF3407" i="14"/>
  <c r="AD3407" i="14"/>
  <c r="AF3395" i="14"/>
  <c r="AD3395" i="14"/>
  <c r="AF3394" i="14"/>
  <c r="AD3394" i="14"/>
  <c r="AF3393" i="14"/>
  <c r="AD3393" i="14"/>
  <c r="AF1757" i="14"/>
  <c r="AD1757" i="14"/>
  <c r="AF1550" i="14"/>
  <c r="AD1550" i="14"/>
  <c r="AF1549" i="14"/>
  <c r="AD1549" i="14"/>
  <c r="AF1548" i="14"/>
  <c r="AD1548" i="14"/>
  <c r="AF1547" i="14"/>
  <c r="AD1547" i="14"/>
  <c r="AF1546" i="14"/>
  <c r="AD1546" i="14"/>
  <c r="AF1545" i="14"/>
  <c r="AD1545" i="14"/>
  <c r="AF1544" i="14"/>
  <c r="AD1544" i="14"/>
  <c r="AF1543" i="14"/>
  <c r="AD1543" i="14"/>
  <c r="AF1542" i="14"/>
  <c r="AD1542" i="14"/>
  <c r="AF1541" i="14"/>
  <c r="AD1541" i="14"/>
  <c r="AF1540" i="14"/>
  <c r="AD1540" i="14"/>
  <c r="AF1539" i="14"/>
  <c r="AD1539" i="14"/>
  <c r="AF1538" i="14"/>
  <c r="AD1538" i="14"/>
  <c r="AF1537" i="14"/>
  <c r="AD1537" i="14"/>
  <c r="AF1536" i="14"/>
  <c r="AD1536" i="14"/>
  <c r="AF1535" i="14"/>
  <c r="AD1535" i="14"/>
  <c r="AF1534" i="14"/>
  <c r="AD1534" i="14"/>
  <c r="AF3711" i="14"/>
  <c r="AD3711" i="14"/>
  <c r="AF3713" i="14"/>
  <c r="AD3713" i="14"/>
  <c r="AF3570" i="14"/>
  <c r="AD3570" i="14"/>
  <c r="AF3567" i="14"/>
  <c r="AD3567" i="14"/>
  <c r="AF3566" i="14"/>
  <c r="AD3566" i="14"/>
  <c r="AF3563" i="14"/>
  <c r="AD3563" i="14"/>
  <c r="AF3559" i="14"/>
  <c r="AD3559" i="14"/>
  <c r="AF3552" i="14"/>
  <c r="AD3552" i="14"/>
  <c r="AF3546" i="14"/>
  <c r="AD3546" i="14"/>
  <c r="AF3545" i="14"/>
  <c r="AD3545" i="14"/>
  <c r="AF3538" i="14"/>
  <c r="AD3538" i="14"/>
  <c r="AF3535" i="14"/>
  <c r="AD3535" i="14"/>
  <c r="AF3534" i="14"/>
  <c r="AD3534" i="14"/>
  <c r="AF3523" i="14"/>
  <c r="AD3523" i="14"/>
  <c r="AF3519" i="14"/>
  <c r="AD3519" i="14"/>
  <c r="AF3516" i="14"/>
  <c r="AD3516" i="14"/>
  <c r="AF3515" i="14"/>
  <c r="AD3515" i="14"/>
  <c r="AF3512" i="14"/>
  <c r="AD3512" i="14"/>
  <c r="AF3507" i="14"/>
  <c r="AD3507" i="14"/>
  <c r="AF3505" i="14"/>
  <c r="AD3505" i="14"/>
  <c r="AF3504" i="14"/>
  <c r="AD3504" i="14"/>
  <c r="AF3503" i="14"/>
  <c r="AD3503" i="14"/>
  <c r="AF3501" i="14"/>
  <c r="AD3501" i="14"/>
  <c r="AF3500" i="14"/>
  <c r="AD3500" i="14"/>
  <c r="AF3493" i="14"/>
  <c r="AD3493" i="14"/>
  <c r="AF3491" i="14"/>
  <c r="AD3491" i="14"/>
  <c r="AF3488" i="14"/>
  <c r="AD3488" i="14"/>
  <c r="AF3487" i="14"/>
  <c r="AD3487" i="14"/>
  <c r="AF3483" i="14"/>
  <c r="AD3483" i="14"/>
  <c r="AF3481" i="14"/>
  <c r="AD3481" i="14"/>
  <c r="AF3479" i="14"/>
  <c r="AD3479" i="14"/>
  <c r="AF3477" i="14"/>
  <c r="AD3477" i="14"/>
  <c r="AF3476" i="14"/>
  <c r="AD3476" i="14"/>
  <c r="AF3473" i="14"/>
  <c r="AD3473" i="14"/>
  <c r="AF3472" i="14"/>
  <c r="AD3472" i="14"/>
  <c r="AF3467" i="14"/>
  <c r="AD3467" i="14"/>
  <c r="AF3464" i="14"/>
  <c r="AD3464" i="14"/>
  <c r="AF3463" i="14"/>
  <c r="AD3463" i="14"/>
  <c r="AF3461" i="14"/>
  <c r="AD3461" i="14"/>
  <c r="AF3457" i="14"/>
  <c r="AD3457" i="14"/>
  <c r="AF3456" i="14"/>
  <c r="AD3456" i="14"/>
  <c r="AF3455" i="14"/>
  <c r="AD3455" i="14"/>
  <c r="AF3451" i="14"/>
  <c r="AD3451" i="14"/>
  <c r="AF3449" i="14"/>
  <c r="AD3449" i="14"/>
  <c r="AF3448" i="14"/>
  <c r="AD3448" i="14"/>
  <c r="AF3447" i="14"/>
  <c r="AD3447" i="14"/>
  <c r="AF3445" i="14"/>
  <c r="AD3445" i="14"/>
  <c r="AF3444" i="14"/>
  <c r="AD3444" i="14"/>
  <c r="AF3441" i="14"/>
  <c r="AD3441" i="14"/>
  <c r="AF3440" i="14"/>
  <c r="AD3440" i="14"/>
  <c r="AF3437" i="14"/>
  <c r="AD3437" i="14"/>
  <c r="AF3436" i="14"/>
  <c r="AD3436" i="14"/>
  <c r="AF3433" i="14"/>
  <c r="AD3433" i="14"/>
  <c r="AF3427" i="14"/>
  <c r="AD3427" i="14"/>
  <c r="AF3426" i="14"/>
  <c r="AD3426" i="14"/>
  <c r="AF3418" i="14"/>
  <c r="AD3418" i="14"/>
  <c r="AF3417" i="14"/>
  <c r="AD3417" i="14"/>
  <c r="AF3413" i="14"/>
  <c r="AD3413" i="14"/>
  <c r="AF3409" i="14"/>
  <c r="AD3409" i="14"/>
  <c r="AF3405" i="14"/>
  <c r="AD3405" i="14"/>
  <c r="AF3403" i="14"/>
  <c r="AD3403" i="14"/>
  <c r="AF3401" i="14"/>
  <c r="AD3401" i="14"/>
  <c r="AF3399" i="14"/>
  <c r="AD3399" i="14"/>
  <c r="AF3397" i="14"/>
  <c r="AD3397" i="14"/>
  <c r="AF3710" i="14"/>
  <c r="AD3710" i="14"/>
  <c r="AF3709" i="14"/>
  <c r="AD3709" i="14"/>
  <c r="AF3708" i="14"/>
  <c r="AD3708" i="14"/>
  <c r="AF3705" i="14"/>
  <c r="AD3705" i="14"/>
  <c r="AF3702" i="14"/>
  <c r="AD3702" i="14"/>
  <c r="AF3701" i="14"/>
  <c r="AD3701" i="14"/>
  <c r="AF3700" i="14"/>
  <c r="AD3700" i="14"/>
  <c r="AF3697" i="14"/>
  <c r="AD3697" i="14"/>
  <c r="AF3693" i="14"/>
  <c r="AD3693" i="14"/>
  <c r="AF3692" i="14"/>
  <c r="AD3692" i="14"/>
  <c r="AF3691" i="14"/>
  <c r="AD3691" i="14"/>
  <c r="AF3682" i="14"/>
  <c r="AD3682" i="14"/>
  <c r="AF3681" i="14"/>
  <c r="AD3681" i="14"/>
  <c r="AF3680" i="14"/>
  <c r="AD3680" i="14"/>
  <c r="AF3679" i="14"/>
  <c r="AD3679" i="14"/>
  <c r="AF3678" i="14"/>
  <c r="AD3678" i="14"/>
  <c r="AF3676" i="14"/>
  <c r="AD3676" i="14"/>
  <c r="AF3675" i="14"/>
  <c r="AD3675" i="14"/>
  <c r="AF3674" i="14"/>
  <c r="AD3674" i="14"/>
  <c r="AF3670" i="14"/>
  <c r="AD3670" i="14"/>
  <c r="AF3667" i="14"/>
  <c r="AD3667" i="14"/>
  <c r="AF3666" i="14"/>
  <c r="AD3666" i="14"/>
  <c r="AF3665" i="14"/>
  <c r="AD3665" i="14"/>
  <c r="AF3661" i="14"/>
  <c r="AD3661" i="14"/>
  <c r="AF3659" i="14"/>
  <c r="AD3659" i="14"/>
  <c r="AF3658" i="14"/>
  <c r="AD3658" i="14"/>
  <c r="AF3656" i="14"/>
  <c r="AD3656" i="14"/>
  <c r="AF3652" i="14"/>
  <c r="AD3652" i="14"/>
  <c r="AF3651" i="14"/>
  <c r="AD3651" i="14"/>
  <c r="AF3650" i="14"/>
  <c r="AD3650" i="14"/>
  <c r="AF3649" i="14"/>
  <c r="AD3649" i="14"/>
  <c r="AF3646" i="14"/>
  <c r="AD3646" i="14"/>
  <c r="AF3644" i="14"/>
  <c r="AD3644" i="14"/>
  <c r="AF3641" i="14"/>
  <c r="AD3641" i="14"/>
  <c r="AF3638" i="14"/>
  <c r="AD3638" i="14"/>
  <c r="AF3637" i="14"/>
  <c r="AD3637" i="14"/>
  <c r="AF3636" i="14"/>
  <c r="AD3636" i="14"/>
  <c r="AF3635" i="14"/>
  <c r="AD3635" i="14"/>
  <c r="AF3633" i="14"/>
  <c r="AD3633" i="14"/>
  <c r="AF3631" i="14"/>
  <c r="AD3631" i="14"/>
  <c r="AF3630" i="14"/>
  <c r="AD3630" i="14"/>
  <c r="AF3626" i="14"/>
  <c r="AD3626" i="14"/>
  <c r="AF3623" i="14"/>
  <c r="AD3623" i="14"/>
  <c r="AF3621" i="14"/>
  <c r="AD3621" i="14"/>
  <c r="AF3618" i="14"/>
  <c r="AD3618" i="14"/>
  <c r="AF3616" i="14"/>
  <c r="AD3616" i="14"/>
  <c r="AF3615" i="14"/>
  <c r="AD3615" i="14"/>
  <c r="AF3612" i="14"/>
  <c r="AD3612" i="14"/>
  <c r="AF3610" i="14"/>
  <c r="AD3610" i="14"/>
  <c r="AF3609" i="14"/>
  <c r="AD3609" i="14"/>
  <c r="AF3608" i="14"/>
  <c r="AD3608" i="14"/>
  <c r="AF3605" i="14"/>
  <c r="AD3605" i="14"/>
  <c r="AF3604" i="14"/>
  <c r="AD3604" i="14"/>
  <c r="AF3601" i="14"/>
  <c r="AD3601" i="14"/>
  <c r="AF3599" i="14"/>
  <c r="AD3599" i="14"/>
  <c r="AF3598" i="14"/>
  <c r="AD3598" i="14"/>
  <c r="AF3595" i="14"/>
  <c r="AD3595" i="14"/>
  <c r="AF3594" i="14"/>
  <c r="AD3594" i="14"/>
  <c r="AF3592" i="14"/>
  <c r="AD3592" i="14"/>
  <c r="AF3591" i="14"/>
  <c r="AD3591" i="14"/>
  <c r="AF3589" i="14"/>
  <c r="AD3589" i="14"/>
  <c r="AF3588" i="14"/>
  <c r="AD3588" i="14"/>
  <c r="AF3585" i="14"/>
  <c r="AD3585" i="14"/>
  <c r="AF3584" i="14"/>
  <c r="AD3584" i="14"/>
  <c r="AF3583" i="14"/>
  <c r="AD3583" i="14"/>
  <c r="AF3581" i="14"/>
  <c r="AD3581" i="14"/>
  <c r="AF3580" i="14"/>
  <c r="AD3580" i="14"/>
  <c r="AF3578" i="14"/>
  <c r="AD3578" i="14"/>
  <c r="AF3577" i="14"/>
  <c r="AD3577" i="14"/>
  <c r="AF3575" i="14"/>
  <c r="AD3575" i="14"/>
  <c r="AF3573" i="14"/>
  <c r="AD3573" i="14"/>
  <c r="AF3571" i="14"/>
  <c r="AD3571" i="14"/>
  <c r="AF1916" i="14"/>
  <c r="AD1916" i="14"/>
  <c r="AF1915" i="14"/>
  <c r="AD1915" i="14"/>
  <c r="AF1914" i="14"/>
  <c r="AD1914" i="14"/>
  <c r="AF1913" i="14"/>
  <c r="AD1913" i="14"/>
  <c r="AF1912" i="14"/>
  <c r="AD1912" i="14"/>
  <c r="AF1911" i="14"/>
  <c r="AD1911" i="14"/>
  <c r="AF1910" i="14"/>
  <c r="AD1910" i="14"/>
  <c r="AF1909" i="14"/>
  <c r="AD1909" i="14"/>
  <c r="AF1908" i="14"/>
  <c r="AD1908" i="14"/>
  <c r="AF1907" i="14"/>
  <c r="AD1907" i="14"/>
  <c r="AF1906" i="14"/>
  <c r="AD1906" i="14"/>
  <c r="AF1905" i="14"/>
  <c r="AD1905" i="14"/>
  <c r="AF1904" i="14"/>
  <c r="AD1904" i="14"/>
  <c r="AF1903" i="14"/>
  <c r="AD1903" i="14"/>
  <c r="AF1902" i="14"/>
  <c r="AD1902" i="14"/>
  <c r="AF1901" i="14"/>
  <c r="AD1901" i="14"/>
  <c r="AF1900" i="14"/>
  <c r="AD1900" i="14"/>
  <c r="AF1899" i="14"/>
  <c r="AD1899" i="14"/>
  <c r="AF1898" i="14"/>
  <c r="AD1898" i="14"/>
  <c r="AF1897" i="14"/>
  <c r="AD1897" i="14"/>
  <c r="AF1896" i="14"/>
  <c r="AD1896" i="14"/>
  <c r="AF1895" i="14"/>
  <c r="AD1895" i="14"/>
  <c r="AF1894" i="14"/>
  <c r="AD1894" i="14"/>
  <c r="AF1893" i="14"/>
  <c r="AD1893" i="14"/>
  <c r="AF1892" i="14"/>
  <c r="AD1892" i="14"/>
  <c r="AF1891" i="14"/>
  <c r="AD1891" i="14"/>
  <c r="AF1890" i="14"/>
  <c r="AD1890" i="14"/>
  <c r="AF1889" i="14"/>
  <c r="AD1889" i="14"/>
  <c r="AF1888" i="14"/>
  <c r="AD1888" i="14"/>
  <c r="AF1887" i="14"/>
  <c r="AD1887" i="14"/>
  <c r="AF1886" i="14"/>
  <c r="AD1886" i="14"/>
  <c r="AF1885" i="14"/>
  <c r="AD1885" i="14"/>
  <c r="AF1884" i="14"/>
  <c r="AD1884" i="14"/>
  <c r="AF1883" i="14"/>
  <c r="AD1883" i="14"/>
  <c r="AF1882" i="14"/>
  <c r="AD1882" i="14"/>
  <c r="AF1881" i="14"/>
  <c r="AD1881" i="14"/>
  <c r="AF1880" i="14"/>
  <c r="AD1880" i="14"/>
  <c r="AF1879" i="14"/>
  <c r="AD1879" i="14"/>
  <c r="AF1878" i="14"/>
  <c r="AD1878" i="14"/>
  <c r="AF1877" i="14"/>
  <c r="AD1877" i="14"/>
  <c r="AF1876" i="14"/>
  <c r="AD1876" i="14"/>
  <c r="AF1875" i="14"/>
  <c r="AD1875" i="14"/>
  <c r="AF1874" i="14"/>
  <c r="AD1874" i="14"/>
  <c r="AF1873" i="14"/>
  <c r="AD1873" i="14"/>
  <c r="AF1872" i="14"/>
  <c r="AD1872" i="14"/>
  <c r="AF1871" i="14"/>
  <c r="AD1871" i="14"/>
  <c r="AF1870" i="14"/>
  <c r="AD1870" i="14"/>
  <c r="AF1869" i="14"/>
  <c r="AD1869" i="14"/>
  <c r="AF1868" i="14"/>
  <c r="AD1868" i="14"/>
  <c r="AF1867" i="14"/>
  <c r="AD1867" i="14"/>
  <c r="AF1866" i="14"/>
  <c r="AD1866" i="14"/>
  <c r="AF1865" i="14"/>
  <c r="AD1865" i="14"/>
  <c r="AF1864" i="14"/>
  <c r="AD1864" i="14"/>
  <c r="AF1863" i="14"/>
  <c r="AD1863" i="14"/>
  <c r="AF1862" i="14"/>
  <c r="AD1862" i="14"/>
  <c r="AF1861" i="14"/>
  <c r="AD1861" i="14"/>
  <c r="AF1860" i="14"/>
  <c r="AD1860" i="14"/>
  <c r="AF1859" i="14"/>
  <c r="AD1859" i="14"/>
  <c r="AF1858" i="14"/>
  <c r="AD1858" i="14"/>
  <c r="AF1857" i="14"/>
  <c r="AD1857" i="14"/>
  <c r="AF1856" i="14"/>
  <c r="AD1856" i="14"/>
  <c r="AF1855" i="14"/>
  <c r="AD1855" i="14"/>
  <c r="AF1854" i="14"/>
  <c r="AD1854" i="14"/>
  <c r="AF1853" i="14"/>
  <c r="AD1853" i="14"/>
  <c r="AF1852" i="14"/>
  <c r="AD1852" i="14"/>
  <c r="AF1851" i="14"/>
  <c r="AD1851" i="14"/>
  <c r="AF1850" i="14"/>
  <c r="AD1850" i="14"/>
  <c r="AF1849" i="14"/>
  <c r="AD1849" i="14"/>
  <c r="AF1848" i="14"/>
  <c r="AD1848" i="14"/>
  <c r="AF1847" i="14"/>
  <c r="AD1847" i="14"/>
  <c r="AF1846" i="14"/>
  <c r="AD1846" i="14"/>
  <c r="AF1845" i="14"/>
  <c r="AD1845" i="14"/>
  <c r="AF1844" i="14"/>
  <c r="AD1844" i="14"/>
  <c r="AF1843" i="14"/>
  <c r="AD1843" i="14"/>
  <c r="AF1842" i="14"/>
  <c r="AD1842" i="14"/>
  <c r="AF1841" i="14"/>
  <c r="AD1841" i="14"/>
  <c r="AF1840" i="14"/>
  <c r="AD1840" i="14"/>
  <c r="AF1839" i="14"/>
  <c r="AD1839" i="14"/>
  <c r="AF1838" i="14"/>
  <c r="AD1838" i="14"/>
  <c r="AF1837" i="14"/>
  <c r="AD1837" i="14"/>
  <c r="AF1836" i="14"/>
  <c r="AD1836" i="14"/>
  <c r="AF1835" i="14"/>
  <c r="AD1835" i="14"/>
  <c r="AF1834" i="14"/>
  <c r="AD1834" i="14"/>
  <c r="AF1833" i="14"/>
  <c r="AD1833" i="14"/>
  <c r="AF1832" i="14"/>
  <c r="AD1832" i="14"/>
  <c r="AF1831" i="14"/>
  <c r="AD1831" i="14"/>
  <c r="AF1830" i="14"/>
  <c r="AD1830" i="14"/>
  <c r="AF1829" i="14"/>
  <c r="AD1829" i="14"/>
  <c r="AF1828" i="14"/>
  <c r="AD1828" i="14"/>
  <c r="AF1827" i="14"/>
  <c r="AD1827" i="14"/>
  <c r="AF1826" i="14"/>
  <c r="AD1826" i="14"/>
  <c r="AF1825" i="14"/>
  <c r="AD1825" i="14"/>
  <c r="AF1824" i="14"/>
  <c r="AD1824" i="14"/>
  <c r="AF1823" i="14"/>
  <c r="AD1823" i="14"/>
  <c r="AF1822" i="14"/>
  <c r="AD1822" i="14"/>
  <c r="AF1821" i="14"/>
  <c r="AD1821" i="14"/>
  <c r="AF1820" i="14"/>
  <c r="AD1820" i="14"/>
  <c r="AF1819" i="14"/>
  <c r="AD1819" i="14"/>
  <c r="AF1818" i="14"/>
  <c r="AD1818" i="14"/>
  <c r="AF1817" i="14"/>
  <c r="AD1817" i="14"/>
  <c r="AF1816" i="14"/>
  <c r="AD1816" i="14"/>
  <c r="AF1815" i="14"/>
  <c r="AD1815" i="14"/>
  <c r="AF1814" i="14"/>
  <c r="AD1814" i="14"/>
  <c r="AF1813" i="14"/>
  <c r="AD1813" i="14"/>
  <c r="AF1812" i="14"/>
  <c r="AD1812" i="14"/>
  <c r="AF1811" i="14"/>
  <c r="AD1811" i="14"/>
  <c r="AF1810" i="14"/>
  <c r="AD1810" i="14"/>
  <c r="AF1809" i="14"/>
  <c r="AD1809" i="14"/>
  <c r="AF1808" i="14"/>
  <c r="AD1808" i="14"/>
  <c r="AF1807" i="14"/>
  <c r="AD1807" i="14"/>
  <c r="AF1806" i="14"/>
  <c r="AD1806" i="14"/>
  <c r="AF1805" i="14"/>
  <c r="AD1805" i="14"/>
  <c r="AF1804" i="14"/>
  <c r="AD1804" i="14"/>
  <c r="AF1803" i="14"/>
  <c r="AD1803" i="14"/>
  <c r="AF1802" i="14"/>
  <c r="AD1802" i="14"/>
  <c r="AF1801" i="14"/>
  <c r="AD1801" i="14"/>
  <c r="AF1800" i="14"/>
  <c r="AD1800" i="14"/>
  <c r="AF1799" i="14"/>
  <c r="AD1799" i="14"/>
  <c r="AF1798" i="14"/>
  <c r="AD1798" i="14"/>
  <c r="AF1797" i="14"/>
  <c r="AD1797" i="14"/>
  <c r="AF1796" i="14"/>
  <c r="AD1796" i="14"/>
  <c r="AF1795" i="14"/>
  <c r="AD1795" i="14"/>
  <c r="AF1794" i="14"/>
  <c r="AD1794" i="14"/>
  <c r="AF1793" i="14"/>
  <c r="AD1793" i="14"/>
  <c r="AF1792" i="14"/>
  <c r="AD1792" i="14"/>
  <c r="AF1791" i="14"/>
  <c r="AD1791" i="14"/>
  <c r="AF1790" i="14"/>
  <c r="AD1790" i="14"/>
  <c r="AF1789" i="14"/>
  <c r="AD1789" i="14"/>
  <c r="AF1788" i="14"/>
  <c r="AD1788" i="14"/>
  <c r="AF1787" i="14"/>
  <c r="AD1787" i="14"/>
  <c r="AF1786" i="14"/>
  <c r="AD1786" i="14"/>
  <c r="AF1785" i="14"/>
  <c r="AD1785" i="14"/>
  <c r="AF1784" i="14"/>
  <c r="AD1784" i="14"/>
  <c r="AF1783" i="14"/>
  <c r="AD1783" i="14"/>
  <c r="AF1782" i="14"/>
  <c r="AD1782" i="14"/>
  <c r="AF1781" i="14"/>
  <c r="AD1781" i="14"/>
  <c r="AF1780" i="14"/>
  <c r="AD1780" i="14"/>
  <c r="AF1779" i="14"/>
  <c r="AD1779" i="14"/>
  <c r="AF1778" i="14"/>
  <c r="AD1778" i="14"/>
  <c r="AF1777" i="14"/>
  <c r="AD1777" i="14"/>
  <c r="AF1776" i="14"/>
  <c r="AD1776" i="14"/>
  <c r="AF1775" i="14"/>
  <c r="AD1775" i="14"/>
  <c r="AF1774" i="14"/>
  <c r="AD1774" i="14"/>
  <c r="AF1773" i="14"/>
  <c r="AD1773" i="14"/>
  <c r="AF1772" i="14"/>
  <c r="AD1772" i="14"/>
  <c r="AF1771" i="14"/>
  <c r="AD1771" i="14"/>
  <c r="AF1770" i="14"/>
  <c r="AD1770" i="14"/>
  <c r="AF1769" i="14"/>
  <c r="AD1769" i="14"/>
  <c r="AF1768" i="14"/>
  <c r="AD1768" i="14"/>
  <c r="AF1767" i="14"/>
  <c r="AD1767" i="14"/>
  <c r="AF1766" i="14"/>
  <c r="AD1766" i="14"/>
  <c r="AF1765" i="14"/>
  <c r="AD1765" i="14"/>
  <c r="AF1764" i="14"/>
  <c r="AD1764" i="14"/>
  <c r="AF1763" i="14"/>
  <c r="AD1763" i="14"/>
  <c r="AF1762" i="14"/>
  <c r="AD1762" i="14"/>
  <c r="AF1761" i="14"/>
  <c r="AD1761" i="14"/>
  <c r="AF1760" i="14"/>
  <c r="AD1760" i="14"/>
  <c r="AF1759" i="14"/>
  <c r="AD1759" i="14"/>
  <c r="AF1758" i="14"/>
  <c r="AD1758" i="14"/>
  <c r="AF2995" i="14"/>
  <c r="AD2995" i="14"/>
  <c r="AF2994" i="14"/>
  <c r="AD2994" i="14"/>
  <c r="AF2993" i="14"/>
  <c r="AD2993" i="14"/>
  <c r="AF2989" i="14"/>
  <c r="AD2989" i="14"/>
  <c r="AF2988" i="14"/>
  <c r="AD2988" i="14"/>
  <c r="AF2986" i="14"/>
  <c r="AD2986" i="14"/>
  <c r="AF2984" i="14"/>
  <c r="AD2984" i="14"/>
  <c r="AF2983" i="14"/>
  <c r="AD2983" i="14"/>
  <c r="AF2982" i="14"/>
  <c r="AD2982" i="14"/>
  <c r="AF2981" i="14"/>
  <c r="AD2981" i="14"/>
  <c r="AF2980" i="14"/>
  <c r="AD2980" i="14"/>
  <c r="AF2979" i="14"/>
  <c r="AD2979" i="14"/>
  <c r="AF2977" i="14"/>
  <c r="AD2977" i="14"/>
  <c r="AF2974" i="14"/>
  <c r="AD2974" i="14"/>
  <c r="AF2972" i="14"/>
  <c r="AD2972" i="14"/>
  <c r="AF2970" i="14"/>
  <c r="AD2970" i="14"/>
  <c r="AF2969" i="14"/>
  <c r="AD2969" i="14"/>
  <c r="AF2968" i="14"/>
  <c r="AD2968" i="14"/>
  <c r="AF2967" i="14"/>
  <c r="AD2967" i="14"/>
  <c r="AF2966" i="14"/>
  <c r="AD2966" i="14"/>
  <c r="AF2965" i="14"/>
  <c r="AD2965" i="14"/>
  <c r="AF2963" i="14"/>
  <c r="AD2963" i="14"/>
  <c r="AF2962" i="14"/>
  <c r="AD2962" i="14"/>
  <c r="AF2961" i="14"/>
  <c r="AD2961" i="14"/>
  <c r="AF2957" i="14"/>
  <c r="AD2957" i="14"/>
  <c r="AF2956" i="14"/>
  <c r="AD2956" i="14"/>
  <c r="AF2954" i="14"/>
  <c r="AD2954" i="14"/>
  <c r="AF2952" i="14"/>
  <c r="AD2952" i="14"/>
  <c r="AF2951" i="14"/>
  <c r="AD2951" i="14"/>
  <c r="AF2950" i="14"/>
  <c r="AD2950" i="14"/>
  <c r="AF2949" i="14"/>
  <c r="AD2949" i="14"/>
  <c r="AF2948" i="14"/>
  <c r="AD2948" i="14"/>
  <c r="AF2947" i="14"/>
  <c r="AD2947" i="14"/>
  <c r="AF2945" i="14"/>
  <c r="AD2945" i="14"/>
  <c r="AF2942" i="14"/>
  <c r="AD2942" i="14"/>
  <c r="AF2940" i="14"/>
  <c r="AD2940" i="14"/>
  <c r="AF2938" i="14"/>
  <c r="AD2938" i="14"/>
  <c r="AF2937" i="14"/>
  <c r="AD2937" i="14"/>
  <c r="AF2936" i="14"/>
  <c r="AD2936" i="14"/>
  <c r="AF2935" i="14"/>
  <c r="AD2935" i="14"/>
  <c r="AF2934" i="14"/>
  <c r="AD2934" i="14"/>
  <c r="AF2933" i="14"/>
  <c r="AD2933" i="14"/>
  <c r="AF2931" i="14"/>
  <c r="AD2931" i="14"/>
  <c r="AF2930" i="14"/>
  <c r="AD2930" i="14"/>
  <c r="AF2929" i="14"/>
  <c r="AD2929" i="14"/>
  <c r="AF2925" i="14"/>
  <c r="AD2925" i="14"/>
  <c r="AF2924" i="14"/>
  <c r="AD2924" i="14"/>
  <c r="AF2922" i="14"/>
  <c r="AD2922" i="14"/>
  <c r="AF2920" i="14"/>
  <c r="AD2920" i="14"/>
  <c r="AF2919" i="14"/>
  <c r="AD2919" i="14"/>
  <c r="AF2918" i="14"/>
  <c r="AD2918" i="14"/>
  <c r="AF2917" i="14"/>
  <c r="AD2917" i="14"/>
  <c r="AF2916" i="14"/>
  <c r="AD2916" i="14"/>
  <c r="AF2915" i="14"/>
  <c r="AD2915" i="14"/>
  <c r="AF2913" i="14"/>
  <c r="AD2913" i="14"/>
  <c r="AF2910" i="14"/>
  <c r="AD2910" i="14"/>
  <c r="AF2908" i="14"/>
  <c r="AD2908" i="14"/>
  <c r="AF2906" i="14"/>
  <c r="AD2906" i="14"/>
  <c r="AF2905" i="14"/>
  <c r="AD2905" i="14"/>
  <c r="AF2904" i="14"/>
  <c r="AD2904" i="14"/>
  <c r="AF2902" i="14"/>
  <c r="AD2902" i="14"/>
  <c r="AF2900" i="14"/>
  <c r="AD2900" i="14"/>
  <c r="AF2899" i="14"/>
  <c r="AD2899" i="14"/>
  <c r="AF2897" i="14"/>
  <c r="AD2897" i="14"/>
  <c r="AF2895" i="14"/>
  <c r="AD2895" i="14"/>
  <c r="AF2893" i="14"/>
  <c r="AD2893" i="14"/>
  <c r="AF2892" i="14"/>
  <c r="AD2892" i="14"/>
  <c r="AF2891" i="14"/>
  <c r="AD2891" i="14"/>
  <c r="AF2890" i="14"/>
  <c r="AD2890" i="14"/>
  <c r="AF2888" i="14"/>
  <c r="AD2888" i="14"/>
  <c r="AF2886" i="14"/>
  <c r="AD2886" i="14"/>
  <c r="AF2885" i="14"/>
  <c r="AD2885" i="14"/>
  <c r="AF2883" i="14"/>
  <c r="AD2883" i="14"/>
  <c r="AF2881" i="14"/>
  <c r="AD2881" i="14"/>
  <c r="AF2879" i="14"/>
  <c r="AD2879" i="14"/>
  <c r="AF2877" i="14"/>
  <c r="AD2877" i="14"/>
  <c r="AF2876" i="14"/>
  <c r="AD2876" i="14"/>
  <c r="AF2874" i="14"/>
  <c r="AD2874" i="14"/>
  <c r="AF2872" i="14"/>
  <c r="AD2872" i="14"/>
  <c r="AF2870" i="14"/>
  <c r="AD2870" i="14"/>
  <c r="AF2867" i="14"/>
  <c r="AD2867" i="14"/>
  <c r="AF2866" i="14"/>
  <c r="AD2866" i="14"/>
  <c r="AF2865" i="14"/>
  <c r="AD2865" i="14"/>
  <c r="AF2863" i="14"/>
  <c r="AD2863" i="14"/>
  <c r="AF2861" i="14"/>
  <c r="AD2861" i="14"/>
  <c r="AF2860" i="14"/>
  <c r="AD2860" i="14"/>
  <c r="AF2858" i="14"/>
  <c r="AD2858" i="14"/>
  <c r="AF2856" i="14"/>
  <c r="AD2856" i="14"/>
  <c r="AF2855" i="14"/>
  <c r="AD2855" i="14"/>
  <c r="AF2854" i="14"/>
  <c r="AD2854" i="14"/>
  <c r="AF2852" i="14"/>
  <c r="AD2852" i="14"/>
  <c r="AF2851" i="14"/>
  <c r="AD2851" i="14"/>
  <c r="AF2850" i="14"/>
  <c r="AD2850" i="14"/>
  <c r="AF2849" i="14"/>
  <c r="AD2849" i="14"/>
  <c r="AF2848" i="14"/>
  <c r="AD2848" i="14"/>
  <c r="AF2847" i="14"/>
  <c r="AD2847" i="14"/>
  <c r="AF2845" i="14"/>
  <c r="AD2845" i="14"/>
  <c r="AF2844" i="14"/>
  <c r="AD2844" i="14"/>
  <c r="AF2842" i="14"/>
  <c r="AD2842" i="14"/>
  <c r="AF2841" i="14"/>
  <c r="AD2841" i="14"/>
  <c r="AF2840" i="14"/>
  <c r="AD2840" i="14"/>
  <c r="AF2838" i="14"/>
  <c r="AD2838" i="14"/>
  <c r="AF2836" i="14"/>
  <c r="AD2836" i="14"/>
  <c r="AF2835" i="14"/>
  <c r="AD2835" i="14"/>
  <c r="AF2834" i="14"/>
  <c r="AD2834" i="14"/>
  <c r="AF2833" i="14"/>
  <c r="AD2833" i="14"/>
  <c r="AF2831" i="14"/>
  <c r="AD2831" i="14"/>
  <c r="AF2829" i="14"/>
  <c r="AD2829" i="14"/>
  <c r="AF2827" i="14"/>
  <c r="AD2827" i="14"/>
  <c r="AF2824" i="14"/>
  <c r="AD2824" i="14"/>
  <c r="AF2823" i="14"/>
  <c r="AD2823" i="14"/>
  <c r="AF2822" i="14"/>
  <c r="AD2822" i="14"/>
  <c r="AF2820" i="14"/>
  <c r="AD2820" i="14"/>
  <c r="AF2819" i="14"/>
  <c r="AD2819" i="14"/>
  <c r="AF2818" i="14"/>
  <c r="AD2818" i="14"/>
  <c r="AF2817" i="14"/>
  <c r="AD2817" i="14"/>
  <c r="AF2815" i="14"/>
  <c r="AD2815" i="14"/>
  <c r="AF2813" i="14"/>
  <c r="AD2813" i="14"/>
  <c r="AF2812" i="14"/>
  <c r="AD2812" i="14"/>
  <c r="AF2808" i="14"/>
  <c r="AD2808" i="14"/>
  <c r="AF2806" i="14"/>
  <c r="AD2806" i="14"/>
  <c r="AF2804" i="14"/>
  <c r="AD2804" i="14"/>
  <c r="AF2803" i="14"/>
  <c r="AD2803" i="14"/>
  <c r="AF2802" i="14"/>
  <c r="AD2802" i="14"/>
  <c r="AF2801" i="14"/>
  <c r="AD2801" i="14"/>
  <c r="AF2799" i="14"/>
  <c r="AD2799" i="14"/>
  <c r="AF2798" i="14"/>
  <c r="AD2798" i="14"/>
  <c r="AF2797" i="14"/>
  <c r="AD2797" i="14"/>
  <c r="AF2795" i="14"/>
  <c r="AD2795" i="14"/>
  <c r="AF2792" i="14"/>
  <c r="AD2792" i="14"/>
  <c r="AF2790" i="14"/>
  <c r="AD2790" i="14"/>
  <c r="AF2789" i="14"/>
  <c r="AD2789" i="14"/>
  <c r="AF2788" i="14"/>
  <c r="AD2788" i="14"/>
  <c r="AF2784" i="14"/>
  <c r="AD2784" i="14"/>
  <c r="AF2783" i="14"/>
  <c r="AD2783" i="14"/>
  <c r="AF2782" i="14"/>
  <c r="AD2782" i="14"/>
  <c r="AF2781" i="14"/>
  <c r="AD2781" i="14"/>
  <c r="AF2779" i="14"/>
  <c r="AD2779" i="14"/>
  <c r="AF2776" i="14"/>
  <c r="AD2776" i="14"/>
  <c r="AF2774" i="14"/>
  <c r="AD2774" i="14"/>
  <c r="AF2772" i="14"/>
  <c r="AD2772" i="14"/>
  <c r="AF2771" i="14"/>
  <c r="AD2771" i="14"/>
  <c r="AF2770" i="14"/>
  <c r="AD2770" i="14"/>
  <c r="AF2768" i="14"/>
  <c r="AD2768" i="14"/>
  <c r="AF2767" i="14"/>
  <c r="AD2767" i="14"/>
  <c r="AF2766" i="14"/>
  <c r="AD2766" i="14"/>
  <c r="AF2765" i="14"/>
  <c r="AD2765" i="14"/>
  <c r="AF2763" i="14"/>
  <c r="AD2763" i="14"/>
  <c r="AF2762" i="14"/>
  <c r="AD2762" i="14"/>
  <c r="AF2761" i="14"/>
  <c r="AD2761" i="14"/>
  <c r="AF2760" i="14"/>
  <c r="AD2760" i="14"/>
  <c r="AF2758" i="14"/>
  <c r="AD2758" i="14"/>
  <c r="AF2756" i="14"/>
  <c r="AD2756" i="14"/>
  <c r="AF2754" i="14"/>
  <c r="AD2754" i="14"/>
  <c r="AF2751" i="14"/>
  <c r="AD2751" i="14"/>
  <c r="AF2749" i="14"/>
  <c r="AD2749" i="14"/>
  <c r="AF2748" i="14"/>
  <c r="AD2748" i="14"/>
  <c r="AF2747" i="14"/>
  <c r="AD2747" i="14"/>
  <c r="AF2745" i="14"/>
  <c r="AD2745" i="14"/>
  <c r="AF2744" i="14"/>
  <c r="AD2744" i="14"/>
  <c r="AF2742" i="14"/>
  <c r="AD2742" i="14"/>
  <c r="AF2740" i="14"/>
  <c r="AD2740" i="14"/>
  <c r="AF2739" i="14"/>
  <c r="AD2739" i="14"/>
  <c r="AF2738" i="14"/>
  <c r="AD2738" i="14"/>
  <c r="AF2735" i="14"/>
  <c r="AD2735" i="14"/>
  <c r="AF2734" i="14"/>
  <c r="AD2734" i="14"/>
  <c r="AF2733" i="14"/>
  <c r="AD2733" i="14"/>
  <c r="AF2731" i="14"/>
  <c r="AD2731" i="14"/>
  <c r="AF2730" i="14"/>
  <c r="AD2730" i="14"/>
  <c r="AF2729" i="14"/>
  <c r="AD2729" i="14"/>
  <c r="AF2728" i="14"/>
  <c r="AD2728" i="14"/>
  <c r="AF2726" i="14"/>
  <c r="AD2726" i="14"/>
  <c r="AF2724" i="14"/>
  <c r="AD2724" i="14"/>
  <c r="AF2722" i="14"/>
  <c r="AD2722" i="14"/>
  <c r="AF2719" i="14"/>
  <c r="AD2719" i="14"/>
  <c r="AF2717" i="14"/>
  <c r="AD2717" i="14"/>
  <c r="AF2716" i="14"/>
  <c r="AD2716" i="14"/>
  <c r="AF2715" i="14"/>
  <c r="AD2715" i="14"/>
  <c r="AF2713" i="14"/>
  <c r="AD2713" i="14"/>
  <c r="AF2712" i="14"/>
  <c r="AD2712" i="14"/>
  <c r="AF2710" i="14"/>
  <c r="AD2710" i="14"/>
  <c r="AF2708" i="14"/>
  <c r="AD2708" i="14"/>
  <c r="AF2707" i="14"/>
  <c r="AD2707" i="14"/>
  <c r="AF2706" i="14"/>
  <c r="AD2706" i="14"/>
  <c r="AF2703" i="14"/>
  <c r="AD2703" i="14"/>
  <c r="AF2702" i="14"/>
  <c r="AD2702" i="14"/>
  <c r="AF2701" i="14"/>
  <c r="AD2701" i="14"/>
  <c r="AF2699" i="14"/>
  <c r="AD2699" i="14"/>
  <c r="AF2698" i="14"/>
  <c r="AD2698" i="14"/>
  <c r="AF2697" i="14"/>
  <c r="AD2697" i="14"/>
  <c r="AF2696" i="14"/>
  <c r="AD2696" i="14"/>
  <c r="AF2694" i="14"/>
  <c r="AD2694" i="14"/>
  <c r="AF2692" i="14"/>
  <c r="AD2692" i="14"/>
  <c r="AF2690" i="14"/>
  <c r="AD2690" i="14"/>
  <c r="AF2687" i="14"/>
  <c r="AD2687" i="14"/>
  <c r="AF2685" i="14"/>
  <c r="AD2685" i="14"/>
  <c r="AF2684" i="14"/>
  <c r="AD2684" i="14"/>
  <c r="AF2683" i="14"/>
  <c r="AD2683" i="14"/>
  <c r="AF2681" i="14"/>
  <c r="AD2681" i="14"/>
  <c r="AF2680" i="14"/>
  <c r="AD2680" i="14"/>
  <c r="AF2678" i="14"/>
  <c r="AD2678" i="14"/>
  <c r="AF2676" i="14"/>
  <c r="AD2676" i="14"/>
  <c r="AF2675" i="14"/>
  <c r="AD2675" i="14"/>
  <c r="AF2674" i="14"/>
  <c r="AD2674" i="14"/>
  <c r="AF2673" i="14"/>
  <c r="AD2673" i="14"/>
  <c r="AF2672" i="14"/>
  <c r="AD2672" i="14"/>
  <c r="AF2671" i="14"/>
  <c r="AD2671" i="14"/>
  <c r="AF2669" i="14"/>
  <c r="AD2669" i="14"/>
  <c r="AF2668" i="14"/>
  <c r="AD2668" i="14"/>
  <c r="AF2664" i="14"/>
  <c r="AD2664" i="14"/>
  <c r="AF2662" i="14"/>
  <c r="AD2662" i="14"/>
  <c r="AF2660" i="14"/>
  <c r="AD2660" i="14"/>
  <c r="AF2659" i="14"/>
  <c r="AD2659" i="14"/>
  <c r="AF2658" i="14"/>
  <c r="AD2658" i="14"/>
  <c r="AF2657" i="14"/>
  <c r="AD2657" i="14"/>
  <c r="AF2655" i="14"/>
  <c r="AD2655" i="14"/>
  <c r="AF2653" i="14"/>
  <c r="AD2653" i="14"/>
  <c r="AF2651" i="14"/>
  <c r="AD2651" i="14"/>
  <c r="AF2648" i="14"/>
  <c r="AD2648" i="14"/>
  <c r="AF2647" i="14"/>
  <c r="AD2647" i="14"/>
  <c r="AF2646" i="14"/>
  <c r="AD2646" i="14"/>
  <c r="AF2644" i="14"/>
  <c r="AD2644" i="14"/>
  <c r="AF2643" i="14"/>
  <c r="AD2643" i="14"/>
  <c r="AF2642" i="14"/>
  <c r="AD2642" i="14"/>
  <c r="AF2640" i="14"/>
  <c r="AD2640" i="14"/>
  <c r="AF2639" i="14"/>
  <c r="AD2639" i="14"/>
  <c r="AF2637" i="14"/>
  <c r="AD2637" i="14"/>
  <c r="AF2635" i="14"/>
  <c r="AD2635" i="14"/>
  <c r="AF2633" i="14"/>
  <c r="AD2633" i="14"/>
  <c r="AF2632" i="14"/>
  <c r="AD2632" i="14"/>
  <c r="AF2631" i="14"/>
  <c r="AD2631" i="14"/>
  <c r="AF2630" i="14"/>
  <c r="AD2630" i="14"/>
  <c r="AF2628" i="14"/>
  <c r="AD2628" i="14"/>
  <c r="AF2626" i="14"/>
  <c r="AD2626" i="14"/>
  <c r="AF2625" i="14"/>
  <c r="AD2625" i="14"/>
  <c r="AF2623" i="14"/>
  <c r="AD2623" i="14"/>
  <c r="AF2621" i="14"/>
  <c r="AD2621" i="14"/>
  <c r="AF2619" i="14"/>
  <c r="AD2619" i="14"/>
  <c r="AF2617" i="14"/>
  <c r="AD2617" i="14"/>
  <c r="AF2616" i="14"/>
  <c r="AD2616" i="14"/>
  <c r="AF2614" i="14"/>
  <c r="AD2614" i="14"/>
  <c r="AF2613" i="14"/>
  <c r="AD2613" i="14"/>
  <c r="AF2612" i="14"/>
  <c r="AD2612" i="14"/>
  <c r="AF2610" i="14"/>
  <c r="AD2610" i="14"/>
  <c r="AF2608" i="14"/>
  <c r="AD2608" i="14"/>
  <c r="AF2607" i="14"/>
  <c r="AD2607" i="14"/>
  <c r="AF2605" i="14"/>
  <c r="AD2605" i="14"/>
  <c r="AF2603" i="14"/>
  <c r="AD2603" i="14"/>
  <c r="AF2601" i="14"/>
  <c r="AD2601" i="14"/>
  <c r="AF2597" i="14"/>
  <c r="AD2597" i="14"/>
  <c r="AF2596" i="14"/>
  <c r="AD2596" i="14"/>
  <c r="AF2594" i="14"/>
  <c r="AD2594" i="14"/>
  <c r="AF2591" i="14"/>
  <c r="AD2591" i="14"/>
  <c r="AF2590" i="14"/>
  <c r="AD2590" i="14"/>
  <c r="AF2589" i="14"/>
  <c r="AD2589" i="14"/>
  <c r="AF2586" i="14"/>
  <c r="AD2586" i="14"/>
  <c r="AF2583" i="14"/>
  <c r="AD2583" i="14"/>
  <c r="AF2580" i="14"/>
  <c r="AD2580" i="14"/>
  <c r="AF2579" i="14"/>
  <c r="AD2579" i="14"/>
  <c r="AF2577" i="14"/>
  <c r="AD2577" i="14"/>
  <c r="AF2576" i="14"/>
  <c r="AD2576" i="14"/>
  <c r="AF2572" i="14"/>
  <c r="AD2572" i="14"/>
  <c r="AF2570" i="14"/>
  <c r="AD2570" i="14"/>
  <c r="AF2568" i="14"/>
  <c r="AD2568" i="14"/>
  <c r="AF2565" i="14"/>
  <c r="AD2565" i="14"/>
  <c r="AF2564" i="14"/>
  <c r="AD2564" i="14"/>
  <c r="AF2563" i="14"/>
  <c r="AD2563" i="14"/>
  <c r="AF2561" i="14"/>
  <c r="AD2561" i="14"/>
  <c r="AF2559" i="14"/>
  <c r="AD2559" i="14"/>
  <c r="AF2558" i="14"/>
  <c r="AD2558" i="14"/>
  <c r="AF2557" i="14"/>
  <c r="AD2557" i="14"/>
  <c r="AF2556" i="14"/>
  <c r="AD2556" i="14"/>
  <c r="AF2554" i="14"/>
  <c r="AD2554" i="14"/>
  <c r="AF2552" i="14"/>
  <c r="AD2552" i="14"/>
  <c r="AF2551" i="14"/>
  <c r="AD2551" i="14"/>
  <c r="AF2550" i="14"/>
  <c r="AD2550" i="14"/>
  <c r="AF2548" i="14"/>
  <c r="AD2548" i="14"/>
  <c r="AF2547" i="14"/>
  <c r="AD2547" i="14"/>
  <c r="AF2546" i="14"/>
  <c r="AD2546" i="14"/>
  <c r="AF2545" i="14"/>
  <c r="AD2545" i="14"/>
  <c r="AF2543" i="14"/>
  <c r="AD2543" i="14"/>
  <c r="AF2542" i="14"/>
  <c r="AD2542" i="14"/>
  <c r="AF2541" i="14"/>
  <c r="AD2541" i="14"/>
  <c r="AF2540" i="14"/>
  <c r="AD2540" i="14"/>
  <c r="AF2538" i="14"/>
  <c r="AD2538" i="14"/>
  <c r="AF2536" i="14"/>
  <c r="AD2536" i="14"/>
  <c r="AF2535" i="14"/>
  <c r="AD2535" i="14"/>
  <c r="AF2532" i="14"/>
  <c r="AD2532" i="14"/>
  <c r="AF2531" i="14"/>
  <c r="AD2531" i="14"/>
  <c r="AF2529" i="14"/>
  <c r="AD2529" i="14"/>
  <c r="AF2528" i="14"/>
  <c r="AD2528" i="14"/>
  <c r="AF2525" i="14"/>
  <c r="AD2525" i="14"/>
  <c r="AF2524" i="14"/>
  <c r="AD2524" i="14"/>
  <c r="AF2522" i="14"/>
  <c r="AD2522" i="14"/>
  <c r="AF2521" i="14"/>
  <c r="AD2521" i="14"/>
  <c r="AF2520" i="14"/>
  <c r="AD2520" i="14"/>
  <c r="AF2519" i="14"/>
  <c r="AD2519" i="14"/>
  <c r="AF2517" i="14"/>
  <c r="AD2517" i="14"/>
  <c r="AF2516" i="14"/>
  <c r="AD2516" i="14"/>
  <c r="AF2515" i="14"/>
  <c r="AD2515" i="14"/>
  <c r="AF2514" i="14"/>
  <c r="AD2514" i="14"/>
  <c r="AF2513" i="14"/>
  <c r="AD2513" i="14"/>
  <c r="AF2511" i="14"/>
  <c r="AD2511" i="14"/>
  <c r="AF2508" i="14"/>
  <c r="AD2508" i="14"/>
  <c r="AF2506" i="14"/>
  <c r="AD2506" i="14"/>
  <c r="AF2503" i="14"/>
  <c r="AD2503" i="14"/>
  <c r="AF2502" i="14"/>
  <c r="AD2502" i="14"/>
  <c r="AF2501" i="14"/>
  <c r="AD2501" i="14"/>
  <c r="AF2500" i="14"/>
  <c r="AD2500" i="14"/>
  <c r="AF2499" i="14"/>
  <c r="AD2499" i="14"/>
  <c r="AF2498" i="14"/>
  <c r="AD2498" i="14"/>
  <c r="AF2497" i="14"/>
  <c r="AD2497" i="14"/>
  <c r="AF2494" i="14"/>
  <c r="AD2494" i="14"/>
  <c r="AF2492" i="14"/>
  <c r="AD2492" i="14"/>
  <c r="AF2491" i="14"/>
  <c r="AD2491" i="14"/>
  <c r="AF2490" i="14"/>
  <c r="AD2490" i="14"/>
  <c r="AF2487" i="14"/>
  <c r="AD2487" i="14"/>
  <c r="AF2485" i="14"/>
  <c r="AD2485" i="14"/>
  <c r="AF2484" i="14"/>
  <c r="AD2484" i="14"/>
  <c r="AF2483" i="14"/>
  <c r="AD2483" i="14"/>
  <c r="AF2482" i="14"/>
  <c r="AD2482" i="14"/>
  <c r="AF2481" i="14"/>
  <c r="AD2481" i="14"/>
  <c r="AF2480" i="14"/>
  <c r="AD2480" i="14"/>
  <c r="AF2479" i="14"/>
  <c r="AD2479" i="14"/>
  <c r="AF2477" i="14"/>
  <c r="AD2477" i="14"/>
  <c r="AF2476" i="14"/>
  <c r="AD2476" i="14"/>
  <c r="AF2474" i="14"/>
  <c r="AD2474" i="14"/>
  <c r="AF2472" i="14"/>
  <c r="AD2472" i="14"/>
  <c r="AF2469" i="14"/>
  <c r="AD2469" i="14"/>
  <c r="AF2468" i="14"/>
  <c r="AD2468" i="14"/>
  <c r="AF2467" i="14"/>
  <c r="AD2467" i="14"/>
  <c r="AF2466" i="14"/>
  <c r="AD2466" i="14"/>
  <c r="AF2465" i="14"/>
  <c r="AD2465" i="14"/>
  <c r="AF2464" i="14"/>
  <c r="AD2464" i="14"/>
  <c r="AF2463" i="14"/>
  <c r="AD2463" i="14"/>
  <c r="AF2462" i="14"/>
  <c r="AD2462" i="14"/>
  <c r="AF2461" i="14"/>
  <c r="AD2461" i="14"/>
  <c r="AF2460" i="14"/>
  <c r="AD2460" i="14"/>
  <c r="AF2459" i="14"/>
  <c r="AD2459" i="14"/>
  <c r="AF2458" i="14"/>
  <c r="AD2458" i="14"/>
  <c r="AF2455" i="14"/>
  <c r="AD2455" i="14"/>
  <c r="AF2454" i="14"/>
  <c r="AD2454" i="14"/>
  <c r="AF2452" i="14"/>
  <c r="AD2452" i="14"/>
  <c r="AF2451" i="14"/>
  <c r="AD2451" i="14"/>
  <c r="AF2450" i="14"/>
  <c r="AD2450" i="14"/>
  <c r="AF2449" i="14"/>
  <c r="AD2449" i="14"/>
  <c r="AF2448" i="14"/>
  <c r="AD2448" i="14"/>
  <c r="AF2447" i="14"/>
  <c r="AD2447" i="14"/>
  <c r="AF2446" i="14"/>
  <c r="AD2446" i="14"/>
  <c r="AF2445" i="14"/>
  <c r="AD2445" i="14"/>
  <c r="AF2444" i="14"/>
  <c r="AD2444" i="14"/>
  <c r="AF2442" i="14"/>
  <c r="AD2442" i="14"/>
  <c r="AF2441" i="14"/>
  <c r="AD2441" i="14"/>
  <c r="AF2437" i="14"/>
  <c r="AD2437" i="14"/>
  <c r="AF2436" i="14"/>
  <c r="AD2436" i="14"/>
  <c r="AF2435" i="14"/>
  <c r="AD2435" i="14"/>
  <c r="AF2434" i="14"/>
  <c r="AD2434" i="14"/>
  <c r="AF2433" i="14"/>
  <c r="AD2433" i="14"/>
  <c r="AF2431" i="14"/>
  <c r="AD2431" i="14"/>
  <c r="AF2430" i="14"/>
  <c r="AD2430" i="14"/>
  <c r="AF2429" i="14"/>
  <c r="AD2429" i="14"/>
  <c r="AF2428" i="14"/>
  <c r="AD2428" i="14"/>
  <c r="AF2426" i="14"/>
  <c r="AD2426" i="14"/>
  <c r="AF2423" i="14"/>
  <c r="AD2423" i="14"/>
  <c r="AF2420" i="14"/>
  <c r="AD2420" i="14"/>
  <c r="AF2419" i="14"/>
  <c r="AD2419" i="14"/>
  <c r="AF2418" i="14"/>
  <c r="AD2418" i="14"/>
  <c r="AF2417" i="14"/>
  <c r="AD2417" i="14"/>
  <c r="AF2416" i="14"/>
  <c r="AD2416" i="14"/>
  <c r="AF2415" i="14"/>
  <c r="AD2415" i="14"/>
  <c r="AF2413" i="14"/>
  <c r="AD2413" i="14"/>
  <c r="AF2412" i="14"/>
  <c r="AD2412" i="14"/>
  <c r="AF2411" i="14"/>
  <c r="AD2411" i="14"/>
  <c r="AF2410" i="14"/>
  <c r="AD2410" i="14"/>
  <c r="AF2405" i="14"/>
  <c r="AD2405" i="14"/>
  <c r="AF2404" i="14"/>
  <c r="AD2404" i="14"/>
  <c r="AF2403" i="14"/>
  <c r="AD2403" i="14"/>
  <c r="AF2402" i="14"/>
  <c r="AD2402" i="14"/>
  <c r="AF2401" i="14"/>
  <c r="AD2401" i="14"/>
  <c r="AF2399" i="14"/>
  <c r="AD2399" i="14"/>
  <c r="AF2398" i="14"/>
  <c r="AD2398" i="14"/>
  <c r="AF2397" i="14"/>
  <c r="AD2397" i="14"/>
  <c r="AF2396" i="14"/>
  <c r="AD2396" i="14"/>
  <c r="AF2394" i="14"/>
  <c r="AD2394" i="14"/>
  <c r="AF2393" i="14"/>
  <c r="AD2393" i="14"/>
  <c r="AF2391" i="14"/>
  <c r="AD2391" i="14"/>
  <c r="AF2388" i="14"/>
  <c r="AD2388" i="14"/>
  <c r="AF2387" i="14"/>
  <c r="AD2387" i="14"/>
  <c r="AF2386" i="14"/>
  <c r="AD2386" i="14"/>
  <c r="AF2385" i="14"/>
  <c r="AD2385" i="14"/>
  <c r="AF2384" i="14"/>
  <c r="AD2384" i="14"/>
  <c r="AF2383" i="14"/>
  <c r="AD2383" i="14"/>
  <c r="AF2381" i="14"/>
  <c r="AD2381" i="14"/>
  <c r="AF2380" i="14"/>
  <c r="AD2380" i="14"/>
  <c r="AF2378" i="14"/>
  <c r="AD2378" i="14"/>
  <c r="AF2377" i="14"/>
  <c r="AD2377" i="14"/>
  <c r="AF2373" i="14"/>
  <c r="AD2373" i="14"/>
  <c r="AF2372" i="14"/>
  <c r="AD2372" i="14"/>
  <c r="AF2371" i="14"/>
  <c r="AD2371" i="14"/>
  <c r="AF2370" i="14"/>
  <c r="AD2370" i="14"/>
  <c r="AF2369" i="14"/>
  <c r="AD2369" i="14"/>
  <c r="AF2367" i="14"/>
  <c r="AD2367" i="14"/>
  <c r="AF2366" i="14"/>
  <c r="AD2366" i="14"/>
  <c r="AF2365" i="14"/>
  <c r="AD2365" i="14"/>
  <c r="AF2364" i="14"/>
  <c r="AD2364" i="14"/>
  <c r="AF2363" i="14"/>
  <c r="AD2363" i="14"/>
  <c r="AF2362" i="14"/>
  <c r="AD2362" i="14"/>
  <c r="AF2359" i="14"/>
  <c r="AD2359" i="14"/>
  <c r="AF2358" i="14"/>
  <c r="AD2358" i="14"/>
  <c r="AF2356" i="14"/>
  <c r="AD2356" i="14"/>
  <c r="AF2355" i="14"/>
  <c r="AD2355" i="14"/>
  <c r="AF2354" i="14"/>
  <c r="AD2354" i="14"/>
  <c r="AF2353" i="14"/>
  <c r="AD2353" i="14"/>
  <c r="AF2352" i="14"/>
  <c r="AD2352" i="14"/>
  <c r="AF2351" i="14"/>
  <c r="AD2351" i="14"/>
  <c r="AF2349" i="14"/>
  <c r="AD2349" i="14"/>
  <c r="AF2348" i="14"/>
  <c r="AD2348" i="14"/>
  <c r="AF2346" i="14"/>
  <c r="AD2346" i="14"/>
  <c r="AF2345" i="14"/>
  <c r="AD2345" i="14"/>
  <c r="AF2341" i="14"/>
  <c r="AD2341" i="14"/>
  <c r="AF2340" i="14"/>
  <c r="AD2340" i="14"/>
  <c r="AF2339" i="14"/>
  <c r="AD2339" i="14"/>
  <c r="AF2338" i="14"/>
  <c r="AD2338" i="14"/>
  <c r="AF2337" i="14"/>
  <c r="AD2337" i="14"/>
  <c r="AF2335" i="14"/>
  <c r="AD2335" i="14"/>
  <c r="AF2334" i="14"/>
  <c r="AD2334" i="14"/>
  <c r="AF2333" i="14"/>
  <c r="AD2333" i="14"/>
  <c r="AF2332" i="14"/>
  <c r="AD2332" i="14"/>
  <c r="AF2331" i="14"/>
  <c r="AD2331" i="14"/>
  <c r="AF2330" i="14"/>
  <c r="AD2330" i="14"/>
  <c r="AF2327" i="14"/>
  <c r="AD2327" i="14"/>
  <c r="AF2326" i="14"/>
  <c r="AD2326" i="14"/>
  <c r="AF2324" i="14"/>
  <c r="AD2324" i="14"/>
  <c r="AF2323" i="14"/>
  <c r="AD2323" i="14"/>
  <c r="AF2322" i="14"/>
  <c r="AD2322" i="14"/>
  <c r="AF2321" i="14"/>
  <c r="AD2321" i="14"/>
  <c r="AF2320" i="14"/>
  <c r="AD2320" i="14"/>
  <c r="AF2319" i="14"/>
  <c r="AD2319" i="14"/>
  <c r="AF2317" i="14"/>
  <c r="AD2317" i="14"/>
  <c r="AF2316" i="14"/>
  <c r="AD2316" i="14"/>
  <c r="AF2314" i="14"/>
  <c r="AD2314" i="14"/>
  <c r="AF2313" i="14"/>
  <c r="AD2313" i="14"/>
  <c r="AF2309" i="14"/>
  <c r="AD2309" i="14"/>
  <c r="AF2308" i="14"/>
  <c r="AD2308" i="14"/>
  <c r="AF2307" i="14"/>
  <c r="AD2307" i="14"/>
  <c r="AF2306" i="14"/>
  <c r="AD2306" i="14"/>
  <c r="AF2305" i="14"/>
  <c r="AD2305" i="14"/>
  <c r="AF2303" i="14"/>
  <c r="AD2303" i="14"/>
  <c r="AF2301" i="14"/>
  <c r="AD2301" i="14"/>
  <c r="AF2300" i="14"/>
  <c r="AD2300" i="14"/>
  <c r="AF2298" i="14"/>
  <c r="AD2298" i="14"/>
  <c r="AF2297" i="14"/>
  <c r="AD2297" i="14"/>
  <c r="AF2295" i="14"/>
  <c r="AD2295" i="14"/>
  <c r="AF2293" i="14"/>
  <c r="AD2293" i="14"/>
  <c r="AF2292" i="14"/>
  <c r="AD2292" i="14"/>
  <c r="AF2291" i="14"/>
  <c r="AD2291" i="14"/>
  <c r="AF2290" i="14"/>
  <c r="AD2290" i="14"/>
  <c r="AF2289" i="14"/>
  <c r="AD2289" i="14"/>
  <c r="AF2286" i="14"/>
  <c r="AD2286" i="14"/>
  <c r="AF2285" i="14"/>
  <c r="AD2285" i="14"/>
  <c r="AF2284" i="14"/>
  <c r="AD2284" i="14"/>
  <c r="AF2282" i="14"/>
  <c r="AD2282" i="14"/>
  <c r="AF2281" i="14"/>
  <c r="AD2281" i="14"/>
  <c r="AF2279" i="14"/>
  <c r="AD2279" i="14"/>
  <c r="AF2277" i="14"/>
  <c r="AD2277" i="14"/>
  <c r="AF2276" i="14"/>
  <c r="AD2276" i="14"/>
  <c r="AF2275" i="14"/>
  <c r="AD2275" i="14"/>
  <c r="AF2274" i="14"/>
  <c r="AD2274" i="14"/>
  <c r="AF2272" i="14"/>
  <c r="AD2272" i="14"/>
  <c r="AF2269" i="14"/>
  <c r="AD2269" i="14"/>
  <c r="AF2268" i="14"/>
  <c r="AD2268" i="14"/>
  <c r="AF2266" i="14"/>
  <c r="AD2266" i="14"/>
  <c r="AF2265" i="14"/>
  <c r="AD2265" i="14"/>
  <c r="AF2264" i="14"/>
  <c r="AD2264" i="14"/>
  <c r="AF2263" i="14"/>
  <c r="AD2263" i="14"/>
  <c r="AF2260" i="14"/>
  <c r="AD2260" i="14"/>
  <c r="AF2259" i="14"/>
  <c r="AD2259" i="14"/>
  <c r="AF2258" i="14"/>
  <c r="AD2258" i="14"/>
  <c r="AF2255" i="14"/>
  <c r="AD2255" i="14"/>
  <c r="AF2253" i="14"/>
  <c r="AD2253" i="14"/>
  <c r="AF2251" i="14"/>
  <c r="AD2251" i="14"/>
  <c r="AF2249" i="14"/>
  <c r="AD2249" i="14"/>
  <c r="AF2247" i="14"/>
  <c r="AD2247" i="14"/>
  <c r="AF2245" i="14"/>
  <c r="AD2245" i="14"/>
  <c r="AF2243" i="14"/>
  <c r="AD2243" i="14"/>
  <c r="AF2241" i="14"/>
  <c r="AD2241" i="14"/>
  <c r="AF2240" i="14"/>
  <c r="AD2240" i="14"/>
  <c r="AF2239" i="14"/>
  <c r="AD2239" i="14"/>
  <c r="AF2237" i="14"/>
  <c r="AD2237" i="14"/>
  <c r="AF2235" i="14"/>
  <c r="AD2235" i="14"/>
  <c r="AF2233" i="14"/>
  <c r="AD2233" i="14"/>
  <c r="AF2232" i="14"/>
  <c r="AD2232" i="14"/>
  <c r="AF2229" i="14"/>
  <c r="AD2229" i="14"/>
  <c r="AF2228" i="14"/>
  <c r="AD2228" i="14"/>
  <c r="AF2225" i="14"/>
  <c r="AD2225" i="14"/>
  <c r="AF2224" i="14"/>
  <c r="AD2224" i="14"/>
  <c r="AF2221" i="14"/>
  <c r="AD2221" i="14"/>
  <c r="AF2220" i="14"/>
  <c r="AD2220" i="14"/>
  <c r="AF2217" i="14"/>
  <c r="AD2217" i="14"/>
  <c r="AF2216" i="14"/>
  <c r="AD2216" i="14"/>
  <c r="AF2213" i="14"/>
  <c r="AD2213" i="14"/>
  <c r="AF2212" i="14"/>
  <c r="AD2212" i="14"/>
  <c r="AF2209" i="14"/>
  <c r="AD2209" i="14"/>
  <c r="AF2206" i="14"/>
  <c r="AD2206" i="14"/>
  <c r="AF2205" i="14"/>
  <c r="AD2205" i="14"/>
  <c r="AF2204" i="14"/>
  <c r="AD2204" i="14"/>
  <c r="AF2202" i="14"/>
  <c r="AD2202" i="14"/>
  <c r="AF2201" i="14"/>
  <c r="AD2201" i="14"/>
  <c r="AF2199" i="14"/>
  <c r="AD2199" i="14"/>
  <c r="AF2198" i="14"/>
  <c r="AD2198" i="14"/>
  <c r="AF2197" i="14"/>
  <c r="AD2197" i="14"/>
  <c r="AF2195" i="14"/>
  <c r="AD2195" i="14"/>
  <c r="AF2194" i="14"/>
  <c r="AD2194" i="14"/>
  <c r="AF2193" i="14"/>
  <c r="AD2193" i="14"/>
  <c r="AF2191" i="14"/>
  <c r="AD2191" i="14"/>
  <c r="AF2190" i="14"/>
  <c r="AD2190" i="14"/>
  <c r="AF2189" i="14"/>
  <c r="AD2189" i="14"/>
  <c r="AF2188" i="14"/>
  <c r="AD2188" i="14"/>
  <c r="AF2186" i="14"/>
  <c r="AD2186" i="14"/>
  <c r="AF2183" i="14"/>
  <c r="AD2183" i="14"/>
  <c r="AF2182" i="14"/>
  <c r="AD2182" i="14"/>
  <c r="AF2181" i="14"/>
  <c r="AD2181" i="14"/>
  <c r="AF2180" i="14"/>
  <c r="AD2180" i="14"/>
  <c r="AF2179" i="14"/>
  <c r="AD2179" i="14"/>
  <c r="AF2178" i="14"/>
  <c r="AD2178" i="14"/>
  <c r="AF2177" i="14"/>
  <c r="AD2177" i="14"/>
  <c r="AF2176" i="14"/>
  <c r="AD2176" i="14"/>
  <c r="AF2174" i="14"/>
  <c r="AD2174" i="14"/>
  <c r="AF2173" i="14"/>
  <c r="AD2173" i="14"/>
  <c r="AF2172" i="14"/>
  <c r="AD2172" i="14"/>
  <c r="AF2170" i="14"/>
  <c r="AD2170" i="14"/>
  <c r="AF2169" i="14"/>
  <c r="AD2169" i="14"/>
  <c r="AF2167" i="14"/>
  <c r="AD2167" i="14"/>
  <c r="AF2166" i="14"/>
  <c r="AD2166" i="14"/>
  <c r="AF2165" i="14"/>
  <c r="AD2165" i="14"/>
  <c r="AF2164" i="14"/>
  <c r="AD2164" i="14"/>
  <c r="AF2163" i="14"/>
  <c r="AD2163" i="14"/>
  <c r="AF2161" i="14"/>
  <c r="AD2161" i="14"/>
  <c r="AF2160" i="14"/>
  <c r="AD2160" i="14"/>
  <c r="AF2157" i="14"/>
  <c r="AD2157" i="14"/>
  <c r="AF2156" i="14"/>
  <c r="AD2156" i="14"/>
  <c r="AF2155" i="14"/>
  <c r="AD2155" i="14"/>
  <c r="AF2153" i="14"/>
  <c r="AD2153" i="14"/>
  <c r="AF2152" i="14"/>
  <c r="AD2152" i="14"/>
  <c r="AF2150" i="14"/>
  <c r="AD2150" i="14"/>
  <c r="AF2149" i="14"/>
  <c r="AD2149" i="14"/>
  <c r="AF2148" i="14"/>
  <c r="AD2148" i="14"/>
  <c r="AF2147" i="14"/>
  <c r="AD2147" i="14"/>
  <c r="AF2145" i="14"/>
  <c r="AD2145" i="14"/>
  <c r="AF2144" i="14"/>
  <c r="AD2144" i="14"/>
  <c r="AF2142" i="14"/>
  <c r="AD2142" i="14"/>
  <c r="AF2140" i="14"/>
  <c r="AD2140" i="14"/>
  <c r="AF2139" i="14"/>
  <c r="AD2139" i="14"/>
  <c r="AF2138" i="14"/>
  <c r="AD2138" i="14"/>
  <c r="AF2137" i="14"/>
  <c r="AD2137" i="14"/>
  <c r="AF2135" i="14"/>
  <c r="AD2135" i="14"/>
  <c r="AF2134" i="14"/>
  <c r="AD2134" i="14"/>
  <c r="AF2133" i="14"/>
  <c r="AD2133" i="14"/>
  <c r="AF2132" i="14"/>
  <c r="AD2132" i="14"/>
  <c r="AF2131" i="14"/>
  <c r="AD2131" i="14"/>
  <c r="AF2130" i="14"/>
  <c r="AD2130" i="14"/>
  <c r="AF2129" i="14"/>
  <c r="AD2129" i="14"/>
  <c r="AF2127" i="14"/>
  <c r="AD2127" i="14"/>
  <c r="AF2126" i="14"/>
  <c r="AD2126" i="14"/>
  <c r="AF2123" i="14"/>
  <c r="AD2123" i="14"/>
  <c r="AF2122" i="14"/>
  <c r="AD2122" i="14"/>
  <c r="AF2121" i="14"/>
  <c r="AD2121" i="14"/>
  <c r="AF2120" i="14"/>
  <c r="AD2120" i="14"/>
  <c r="AF2119" i="14"/>
  <c r="AD2119" i="14"/>
  <c r="AF2118" i="14"/>
  <c r="AD2118" i="14"/>
  <c r="AF2116" i="14"/>
  <c r="AD2116" i="14"/>
  <c r="AF2114" i="14"/>
  <c r="AD2114" i="14"/>
  <c r="AF2113" i="14"/>
  <c r="AD2113" i="14"/>
  <c r="AF2111" i="14"/>
  <c r="AD2111" i="14"/>
  <c r="AF2110" i="14"/>
  <c r="AD2110" i="14"/>
  <c r="AF2108" i="14"/>
  <c r="AD2108" i="14"/>
  <c r="AF2106" i="14"/>
  <c r="AD2106" i="14"/>
  <c r="AF2105" i="14"/>
  <c r="AD2105" i="14"/>
  <c r="AF2103" i="14"/>
  <c r="AD2103" i="14"/>
  <c r="AF2102" i="14"/>
  <c r="AD2102" i="14"/>
  <c r="AF2100" i="14"/>
  <c r="AD2100" i="14"/>
  <c r="AF2099" i="14"/>
  <c r="AD2099" i="14"/>
  <c r="AF2098" i="14"/>
  <c r="AD2098" i="14"/>
  <c r="AF2097" i="14"/>
  <c r="AD2097" i="14"/>
  <c r="AF2095" i="14"/>
  <c r="AD2095" i="14"/>
  <c r="AF2094" i="14"/>
  <c r="AD2094" i="14"/>
  <c r="AF2090" i="14"/>
  <c r="AD2090" i="14"/>
  <c r="AF2089" i="14"/>
  <c r="AD2089" i="14"/>
  <c r="AF2087" i="14"/>
  <c r="AD2087" i="14"/>
  <c r="AF2086" i="14"/>
  <c r="AD2086" i="14"/>
  <c r="AF2085" i="14"/>
  <c r="AD2085" i="14"/>
  <c r="AF2084" i="14"/>
  <c r="AD2084" i="14"/>
  <c r="AF2083" i="14"/>
  <c r="AD2083" i="14"/>
  <c r="AF2082" i="14"/>
  <c r="AD2082" i="14"/>
  <c r="AF2081" i="14"/>
  <c r="AD2081" i="14"/>
  <c r="AF2079" i="14"/>
  <c r="AD2079" i="14"/>
  <c r="AF2078" i="14"/>
  <c r="AD2078" i="14"/>
  <c r="AF2077" i="14"/>
  <c r="AD2077" i="14"/>
  <c r="AF2076" i="14"/>
  <c r="AD2076" i="14"/>
  <c r="AF2075" i="14"/>
  <c r="AD2075" i="14"/>
  <c r="AF2074" i="14"/>
  <c r="AD2074" i="14"/>
  <c r="AF2073" i="14"/>
  <c r="AD2073" i="14"/>
  <c r="AF2071" i="14"/>
  <c r="AD2071" i="14"/>
  <c r="AF2070" i="14"/>
  <c r="AD2070" i="14"/>
  <c r="AF2069" i="14"/>
  <c r="AD2069" i="14"/>
  <c r="AF2068" i="14"/>
  <c r="AD2068" i="14"/>
  <c r="AF2067" i="14"/>
  <c r="AD2067" i="14"/>
  <c r="AF2066" i="14"/>
  <c r="AD2066" i="14"/>
  <c r="AF2065" i="14"/>
  <c r="AD2065" i="14"/>
  <c r="AF2064" i="14"/>
  <c r="AD2064" i="14"/>
  <c r="AF2063" i="14"/>
  <c r="AD2063" i="14"/>
  <c r="AF2062" i="14"/>
  <c r="AD2062" i="14"/>
  <c r="AF2061" i="14"/>
  <c r="AD2061" i="14"/>
  <c r="AF2060" i="14"/>
  <c r="AD2060" i="14"/>
  <c r="AF2059" i="14"/>
  <c r="AD2059" i="14"/>
  <c r="AF2058" i="14"/>
  <c r="AD2058" i="14"/>
  <c r="AF2057" i="14"/>
  <c r="AD2057" i="14"/>
  <c r="AF2056" i="14"/>
  <c r="AD2056" i="14"/>
  <c r="AF2055" i="14"/>
  <c r="AD2055" i="14"/>
  <c r="AF2054" i="14"/>
  <c r="AD2054" i="14"/>
  <c r="AF2053" i="14"/>
  <c r="AD2053" i="14"/>
  <c r="AF2052" i="14"/>
  <c r="AD2052" i="14"/>
  <c r="AF2051" i="14"/>
  <c r="AD2051" i="14"/>
  <c r="AF2050" i="14"/>
  <c r="AD2050" i="14"/>
  <c r="AF2049" i="14"/>
  <c r="AD2049" i="14"/>
  <c r="AF2048" i="14"/>
  <c r="AD2048" i="14"/>
  <c r="AF2047" i="14"/>
  <c r="AD2047" i="14"/>
  <c r="AF2046" i="14"/>
  <c r="AD2046" i="14"/>
  <c r="AF2045" i="14"/>
  <c r="AD2045" i="14"/>
  <c r="AF2044" i="14"/>
  <c r="AD2044" i="14"/>
  <c r="AF2043" i="14"/>
  <c r="AD2043" i="14"/>
  <c r="AF2042" i="14"/>
  <c r="AD2042" i="14"/>
  <c r="AF2041" i="14"/>
  <c r="AD2041" i="14"/>
  <c r="AF2040" i="14"/>
  <c r="AD2040" i="14"/>
  <c r="AF2039" i="14"/>
  <c r="AD2039" i="14"/>
  <c r="AF2038" i="14"/>
  <c r="AD2038" i="14"/>
  <c r="AF2037" i="14"/>
  <c r="AD2037" i="14"/>
  <c r="AF2036" i="14"/>
  <c r="AD2036" i="14"/>
  <c r="AF2035" i="14"/>
  <c r="AD2035" i="14"/>
  <c r="AF2034" i="14"/>
  <c r="AD2034" i="14"/>
  <c r="AF2033" i="14"/>
  <c r="AD2033" i="14"/>
  <c r="AF2032" i="14"/>
  <c r="AD2032" i="14"/>
  <c r="AF2031" i="14"/>
  <c r="AD2031" i="14"/>
  <c r="AF2030" i="14"/>
  <c r="AD2030" i="14"/>
  <c r="AF2029" i="14"/>
  <c r="AD2029" i="14"/>
  <c r="AF2028" i="14"/>
  <c r="AD2028" i="14"/>
  <c r="AF2027" i="14"/>
  <c r="AD2027" i="14"/>
  <c r="AF2026" i="14"/>
  <c r="AD2026" i="14"/>
  <c r="AF2025" i="14"/>
  <c r="AD2025" i="14"/>
  <c r="AF2024" i="14"/>
  <c r="AD2024" i="14"/>
  <c r="AF2023" i="14"/>
  <c r="AD2023" i="14"/>
  <c r="AF2022" i="14"/>
  <c r="AD2022" i="14"/>
  <c r="AF2021" i="14"/>
  <c r="AD2021" i="14"/>
  <c r="AF2020" i="14"/>
  <c r="AD2020" i="14"/>
  <c r="AF2019" i="14"/>
  <c r="AD2019" i="14"/>
  <c r="AF2018" i="14"/>
  <c r="AD2018" i="14"/>
  <c r="AF2017" i="14"/>
  <c r="AD2017" i="14"/>
  <c r="AF2016" i="14"/>
  <c r="AD2016" i="14"/>
  <c r="AF2015" i="14"/>
  <c r="AD2015" i="14"/>
  <c r="AF2014" i="14"/>
  <c r="AD2014" i="14"/>
  <c r="AF2013" i="14"/>
  <c r="AD2013" i="14"/>
  <c r="AF2012" i="14"/>
  <c r="AD2012" i="14"/>
  <c r="AF2011" i="14"/>
  <c r="AD2011" i="14"/>
  <c r="AF2010" i="14"/>
  <c r="AD2010" i="14"/>
  <c r="AF2009" i="14"/>
  <c r="AD2009" i="14"/>
  <c r="AF2008" i="14"/>
  <c r="AD2008" i="14"/>
  <c r="AF2007" i="14"/>
  <c r="AD2007" i="14"/>
  <c r="AF2006" i="14"/>
  <c r="AD2006" i="14"/>
  <c r="AF2005" i="14"/>
  <c r="AD2005" i="14"/>
  <c r="AF2004" i="14"/>
  <c r="AD2004" i="14"/>
  <c r="AF2003" i="14"/>
  <c r="AD2003" i="14"/>
  <c r="AF2002" i="14"/>
  <c r="AD2002" i="14"/>
  <c r="AF2001" i="14"/>
  <c r="AD2001" i="14"/>
  <c r="AF2000" i="14"/>
  <c r="AD2000" i="14"/>
  <c r="AF1999" i="14"/>
  <c r="AD1999" i="14"/>
  <c r="AF1998" i="14"/>
  <c r="AD1998" i="14"/>
  <c r="AF1997" i="14"/>
  <c r="AD1997" i="14"/>
  <c r="AF1996" i="14"/>
  <c r="AD1996" i="14"/>
  <c r="AF1995" i="14"/>
  <c r="AD1995" i="14"/>
  <c r="AF1994" i="14"/>
  <c r="AD1994" i="14"/>
  <c r="AF1993" i="14"/>
  <c r="AD1993" i="14"/>
  <c r="AF1992" i="14"/>
  <c r="AD1992" i="14"/>
  <c r="AF1991" i="14"/>
  <c r="AD1991" i="14"/>
  <c r="AF1990" i="14"/>
  <c r="AD1990" i="14"/>
  <c r="AF1989" i="14"/>
  <c r="AD1989" i="14"/>
  <c r="AF1988" i="14"/>
  <c r="AD1988" i="14"/>
  <c r="AF1987" i="14"/>
  <c r="AD1987" i="14"/>
  <c r="AF1986" i="14"/>
  <c r="AD1986" i="14"/>
  <c r="AF1985" i="14"/>
  <c r="AD1985" i="14"/>
  <c r="AF1984" i="14"/>
  <c r="AD1984" i="14"/>
  <c r="AF1983" i="14"/>
  <c r="AD1983" i="14"/>
  <c r="AF1982" i="14"/>
  <c r="AD1982" i="14"/>
  <c r="AF1981" i="14"/>
  <c r="AD1981" i="14"/>
  <c r="AF1980" i="14"/>
  <c r="AD1980" i="14"/>
  <c r="AF1979" i="14"/>
  <c r="AD1979" i="14"/>
  <c r="AF1756" i="14"/>
  <c r="AD1756" i="14"/>
  <c r="AF1755" i="14"/>
  <c r="AD1755" i="14"/>
  <c r="AF1754" i="14"/>
  <c r="AD1754" i="14"/>
  <c r="AF1753" i="14"/>
  <c r="AD1753" i="14"/>
  <c r="AF1752" i="14"/>
  <c r="AD1752" i="14"/>
  <c r="AF1751" i="14"/>
  <c r="AD1751" i="14"/>
  <c r="AF1750" i="14"/>
  <c r="AD1750" i="14"/>
  <c r="AF1749" i="14"/>
  <c r="AD1749" i="14"/>
  <c r="AF1748" i="14"/>
  <c r="AD1748" i="14"/>
  <c r="AF1747" i="14"/>
  <c r="AD1747" i="14"/>
  <c r="AF1746" i="14"/>
  <c r="AD1746" i="14"/>
  <c r="AF1745" i="14"/>
  <c r="AD1745" i="14"/>
  <c r="AF1744" i="14"/>
  <c r="AD1744" i="14"/>
  <c r="AF1743" i="14"/>
  <c r="AD1743" i="14"/>
  <c r="AF1742" i="14"/>
  <c r="AD1742" i="14"/>
  <c r="AF1741" i="14"/>
  <c r="AD1741" i="14"/>
  <c r="AF1740" i="14"/>
  <c r="AD1740" i="14"/>
  <c r="AF1739" i="14"/>
  <c r="AD1739" i="14"/>
  <c r="AF1738" i="14"/>
  <c r="AD1738" i="14"/>
  <c r="AF1737" i="14"/>
  <c r="AD1737" i="14"/>
  <c r="AF1736" i="14"/>
  <c r="AD1736" i="14"/>
  <c r="AF1735" i="14"/>
  <c r="AD1735" i="14"/>
  <c r="AF1734" i="14"/>
  <c r="AD1734" i="14"/>
  <c r="AF1733" i="14"/>
  <c r="AD1733" i="14"/>
  <c r="AF1732" i="14"/>
  <c r="AD1732" i="14"/>
  <c r="AF1731" i="14"/>
  <c r="AD1731" i="14"/>
  <c r="AF1730" i="14"/>
  <c r="AD1730" i="14"/>
  <c r="AF1729" i="14"/>
  <c r="AD1729" i="14"/>
  <c r="AF1728" i="14"/>
  <c r="AD1728" i="14"/>
  <c r="AF1727" i="14"/>
  <c r="AD1727" i="14"/>
  <c r="AF1726" i="14"/>
  <c r="AD1726" i="14"/>
  <c r="AF1725" i="14"/>
  <c r="AD1725" i="14"/>
  <c r="AF1724" i="14"/>
  <c r="AD1724" i="14"/>
  <c r="AF1723" i="14"/>
  <c r="AD1723" i="14"/>
  <c r="AF1722" i="14"/>
  <c r="AD1722" i="14"/>
  <c r="AF1721" i="14"/>
  <c r="AD1721" i="14"/>
  <c r="AF1720" i="14"/>
  <c r="AD1720" i="14"/>
  <c r="AF1719" i="14"/>
  <c r="AD1719" i="14"/>
  <c r="AF1718" i="14"/>
  <c r="AD1718" i="14"/>
  <c r="AF1717" i="14"/>
  <c r="AD1717" i="14"/>
  <c r="AF1716" i="14"/>
  <c r="AD1716" i="14"/>
  <c r="AF1715" i="14"/>
  <c r="AD1715" i="14"/>
  <c r="AF1714" i="14"/>
  <c r="AD1714" i="14"/>
  <c r="AF1713" i="14"/>
  <c r="AD1713" i="14"/>
  <c r="AF1712" i="14"/>
  <c r="AD1712" i="14"/>
  <c r="AF1711" i="14"/>
  <c r="AD1711" i="14"/>
  <c r="AF1710" i="14"/>
  <c r="AD1710" i="14"/>
  <c r="AF1709" i="14"/>
  <c r="AD1709" i="14"/>
  <c r="AF1708" i="14"/>
  <c r="AD1708" i="14"/>
  <c r="AF1707" i="14"/>
  <c r="AD1707" i="14"/>
  <c r="AF1706" i="14"/>
  <c r="AD1706" i="14"/>
  <c r="AF1705" i="14"/>
  <c r="AD1705" i="14"/>
  <c r="AF1704" i="14"/>
  <c r="AD1704" i="14"/>
  <c r="AF1703" i="14"/>
  <c r="AD1703" i="14"/>
  <c r="AF1702" i="14"/>
  <c r="AD1702" i="14"/>
  <c r="AF1701" i="14"/>
  <c r="AD1701" i="14"/>
  <c r="AF1700" i="14"/>
  <c r="AD1700" i="14"/>
  <c r="AF1699" i="14"/>
  <c r="AD1699" i="14"/>
  <c r="AF1698" i="14"/>
  <c r="AD1698" i="14"/>
  <c r="AF1697" i="14"/>
  <c r="AD1697" i="14"/>
  <c r="AF1696" i="14"/>
  <c r="AD1696" i="14"/>
  <c r="AF1695" i="14"/>
  <c r="AD1695" i="14"/>
  <c r="AF1694" i="14"/>
  <c r="AD1694" i="14"/>
  <c r="AF1533" i="14"/>
  <c r="AD1533" i="14"/>
  <c r="AF1532" i="14"/>
  <c r="AD1532" i="14"/>
  <c r="AF1531" i="14"/>
  <c r="AD1531" i="14"/>
  <c r="AF1530" i="14"/>
  <c r="AD1530" i="14"/>
  <c r="AF1529" i="14"/>
  <c r="AD1529" i="14"/>
  <c r="AF1528" i="14"/>
  <c r="AD1528" i="14"/>
  <c r="AF1527" i="14"/>
  <c r="AD1527" i="14"/>
  <c r="AF1526" i="14"/>
  <c r="AD1526" i="14"/>
  <c r="AF1525" i="14"/>
  <c r="AD1525" i="14"/>
  <c r="AF1524" i="14"/>
  <c r="AD1524" i="14"/>
  <c r="AF1523" i="14"/>
  <c r="AD1523" i="14"/>
  <c r="AF1522" i="14"/>
  <c r="AD1522" i="14"/>
  <c r="AF1521" i="14"/>
  <c r="AD1521" i="14"/>
  <c r="AF1520" i="14"/>
  <c r="AD1520" i="14"/>
  <c r="AF1519" i="14"/>
  <c r="AD1519" i="14"/>
  <c r="AF1518" i="14"/>
  <c r="AD1518" i="14"/>
  <c r="AF1517" i="14"/>
  <c r="AD1517" i="14"/>
  <c r="AF1516" i="14"/>
  <c r="AD1516" i="14"/>
  <c r="AF1515" i="14"/>
  <c r="AD1515" i="14"/>
  <c r="AF1514" i="14"/>
  <c r="AD1514" i="14"/>
  <c r="AF1513" i="14"/>
  <c r="AD1513" i="14"/>
  <c r="AF1512" i="14"/>
  <c r="AD1512" i="14"/>
  <c r="AF1511" i="14"/>
  <c r="AD1511" i="14"/>
  <c r="AF1510" i="14"/>
  <c r="AD1510" i="14"/>
  <c r="AF1308" i="14"/>
  <c r="AD1308" i="14"/>
  <c r="AF1307" i="14"/>
  <c r="AD1307" i="14"/>
  <c r="AF1306" i="14"/>
  <c r="AD1306" i="14"/>
  <c r="AF1305" i="14"/>
  <c r="AD1305" i="14"/>
  <c r="AF1304" i="14"/>
  <c r="AD1304" i="14"/>
  <c r="AF1303" i="14"/>
  <c r="AD1303" i="14"/>
  <c r="AF1302" i="14"/>
  <c r="AD1302" i="14"/>
  <c r="AF1301" i="14"/>
  <c r="AD1301" i="14"/>
  <c r="AF1300" i="14"/>
  <c r="AD1300" i="14"/>
  <c r="AF1118" i="14"/>
  <c r="AD1118" i="14"/>
  <c r="AF1117" i="14"/>
  <c r="AD1117" i="14"/>
  <c r="AF1116" i="14"/>
  <c r="AD1116" i="14"/>
  <c r="AF1114" i="14"/>
  <c r="AD1114" i="14"/>
  <c r="AF1112" i="14"/>
  <c r="AD1112" i="14"/>
  <c r="AF1111" i="14"/>
  <c r="AD1111" i="14"/>
  <c r="AF1110" i="14"/>
  <c r="AD1110" i="14"/>
  <c r="AF1107" i="14"/>
  <c r="AD1107" i="14"/>
  <c r="AF1106" i="14"/>
  <c r="AD1106" i="14"/>
  <c r="AF1104" i="14"/>
  <c r="AD1104" i="14"/>
  <c r="AF1102" i="14"/>
  <c r="AD1102" i="14"/>
  <c r="AF1100" i="14"/>
  <c r="AD1100" i="14"/>
  <c r="AF1099" i="14"/>
  <c r="AD1099" i="14"/>
  <c r="AF1098" i="14"/>
  <c r="AD1098" i="14"/>
  <c r="AF1097" i="14"/>
  <c r="AD1097" i="14"/>
  <c r="AF1096" i="14"/>
  <c r="AD1096" i="14"/>
  <c r="AF1094" i="14"/>
  <c r="AD1094" i="14"/>
  <c r="AF1092" i="14"/>
  <c r="AD1092" i="14"/>
  <c r="AF1090" i="14"/>
  <c r="AD1090" i="14"/>
  <c r="AF1088" i="14"/>
  <c r="AD1088" i="14"/>
  <c r="AF1086" i="14"/>
  <c r="AD1086" i="14"/>
  <c r="AF1084" i="14"/>
  <c r="AD1084" i="14"/>
  <c r="AF1082" i="14"/>
  <c r="AD1082" i="14"/>
  <c r="AF1080" i="14"/>
  <c r="AD1080" i="14"/>
  <c r="AF1079" i="14"/>
  <c r="AD1079" i="14"/>
  <c r="AF1078" i="14"/>
  <c r="AD1078" i="14"/>
  <c r="AF1076" i="14"/>
  <c r="AD1076" i="14"/>
  <c r="AF1075" i="14"/>
  <c r="AD1075" i="14"/>
  <c r="AF1074" i="14"/>
  <c r="AD1074" i="14"/>
  <c r="AF1072" i="14"/>
  <c r="AD1072" i="14"/>
  <c r="AF1070" i="14"/>
  <c r="AD1070" i="14"/>
  <c r="AF1068" i="14"/>
  <c r="AD1068" i="14"/>
  <c r="AF1066" i="14"/>
  <c r="AD1066" i="14"/>
  <c r="AF1064" i="14"/>
  <c r="AD1064" i="14"/>
  <c r="AF1062" i="14"/>
  <c r="AD1062" i="14"/>
  <c r="AF1060" i="14"/>
  <c r="AD1060" i="14"/>
  <c r="AF1058" i="14"/>
  <c r="AD1058" i="14"/>
  <c r="AF1056" i="14"/>
  <c r="AD1056" i="14"/>
  <c r="AF1054" i="14"/>
  <c r="AD1054" i="14"/>
  <c r="AF1050" i="14"/>
  <c r="AD1050" i="14"/>
  <c r="AF1047" i="14"/>
  <c r="AD1047" i="14"/>
  <c r="AF1042" i="14"/>
  <c r="AD1042" i="14"/>
  <c r="AF1039" i="14"/>
  <c r="AD1039" i="14"/>
  <c r="AF1038" i="14"/>
  <c r="AD1038" i="14"/>
  <c r="AF1037" i="14"/>
  <c r="AD1037" i="14"/>
  <c r="AF1036" i="14"/>
  <c r="AD1036" i="14"/>
  <c r="AF1035" i="14"/>
  <c r="AD1035" i="14"/>
  <c r="AF1034" i="14"/>
  <c r="AD1034" i="14"/>
  <c r="AF1033" i="14"/>
  <c r="AD1033" i="14"/>
  <c r="AF1032" i="14"/>
  <c r="AD1032" i="14"/>
  <c r="AF992" i="14"/>
  <c r="AD992" i="14"/>
  <c r="AF991" i="14"/>
  <c r="AD991" i="14"/>
  <c r="AF990" i="14"/>
  <c r="AD990" i="14"/>
  <c r="AF989" i="14"/>
  <c r="AD989" i="14"/>
  <c r="AF988" i="14"/>
  <c r="AD988" i="14"/>
  <c r="AF987" i="14"/>
  <c r="AD987" i="14"/>
  <c r="AF986" i="14"/>
  <c r="AD986" i="14"/>
  <c r="AF985" i="14"/>
  <c r="AD985" i="14"/>
  <c r="AF984" i="14"/>
  <c r="AD984" i="14"/>
  <c r="AF983" i="14"/>
  <c r="AD983" i="14"/>
  <c r="AF982" i="14"/>
  <c r="AD982" i="14"/>
  <c r="AF981" i="14"/>
  <c r="AD981" i="14"/>
  <c r="AF980" i="14"/>
  <c r="AD980" i="14"/>
  <c r="AF979" i="14"/>
  <c r="AD979" i="14"/>
  <c r="AF978" i="14"/>
  <c r="AD978" i="14"/>
  <c r="AF977" i="14"/>
  <c r="AD977" i="14"/>
  <c r="AF871" i="14"/>
  <c r="AD871" i="14"/>
  <c r="AF870" i="14"/>
  <c r="AD870" i="14"/>
  <c r="AF868" i="14"/>
  <c r="AD868" i="14"/>
  <c r="AF867" i="14"/>
  <c r="AD867" i="14"/>
  <c r="AF866" i="14"/>
  <c r="AD866" i="14"/>
  <c r="AF864" i="14"/>
  <c r="AD864" i="14"/>
  <c r="AF863" i="14"/>
  <c r="AD863" i="14"/>
  <c r="AF862" i="14"/>
  <c r="AD862" i="14"/>
  <c r="AF860" i="14"/>
  <c r="AD860" i="14"/>
  <c r="AF859" i="14"/>
  <c r="AD859" i="14"/>
  <c r="AF858" i="14"/>
  <c r="AD858" i="14"/>
  <c r="AF856" i="14"/>
  <c r="AD856" i="14"/>
  <c r="AF855" i="14"/>
  <c r="AD855" i="14"/>
  <c r="AF854" i="14"/>
  <c r="AD854" i="14"/>
  <c r="AF739" i="14"/>
  <c r="AD739" i="14"/>
  <c r="AF738" i="14"/>
  <c r="AD738" i="14"/>
  <c r="AF737" i="14"/>
  <c r="AD737" i="14"/>
  <c r="AF736" i="14"/>
  <c r="AD736" i="14"/>
  <c r="AF735" i="14"/>
  <c r="AD735" i="14"/>
  <c r="AF732" i="14"/>
  <c r="AD732" i="14"/>
  <c r="AF731" i="14"/>
  <c r="AD731" i="14"/>
  <c r="AF730" i="14"/>
  <c r="AD730" i="14"/>
  <c r="AF729" i="14"/>
  <c r="AD729" i="14"/>
  <c r="AF728" i="14"/>
  <c r="AD728" i="14"/>
  <c r="AF725" i="14"/>
  <c r="AD725" i="14"/>
  <c r="AF723" i="14"/>
  <c r="AD723" i="14"/>
  <c r="AF722" i="14"/>
  <c r="AD722" i="14"/>
  <c r="AF721" i="14"/>
  <c r="AD721" i="14"/>
  <c r="AF720" i="14"/>
  <c r="AD720" i="14"/>
  <c r="AF719" i="14"/>
  <c r="AD719" i="14"/>
  <c r="AF718" i="14"/>
  <c r="AD718" i="14"/>
  <c r="AF717" i="14"/>
  <c r="AD717" i="14"/>
  <c r="AF716" i="14"/>
  <c r="AD716" i="14"/>
  <c r="AF715" i="14"/>
  <c r="AD715" i="14"/>
  <c r="AF714" i="14"/>
  <c r="AD714" i="14"/>
  <c r="AF616" i="14"/>
  <c r="AD616" i="14"/>
  <c r="AF615" i="14"/>
  <c r="AD615" i="14"/>
  <c r="AF614" i="14"/>
  <c r="AD614" i="14"/>
  <c r="AF613" i="14"/>
  <c r="AD613" i="14"/>
  <c r="AF612" i="14"/>
  <c r="AD612" i="14"/>
  <c r="AF611" i="14"/>
  <c r="AD611" i="14"/>
  <c r="AF610" i="14"/>
  <c r="AD610" i="14"/>
  <c r="AF609" i="14"/>
  <c r="AD609" i="14"/>
  <c r="AF608" i="14"/>
  <c r="AD608" i="14"/>
  <c r="AF607" i="14"/>
  <c r="AD607" i="14"/>
  <c r="AF606" i="14"/>
  <c r="AD606" i="14"/>
  <c r="AF605" i="14"/>
  <c r="AD605" i="14"/>
  <c r="AF604" i="14"/>
  <c r="AD604" i="14"/>
  <c r="AF603" i="14"/>
  <c r="AD603" i="14"/>
  <c r="AF602" i="14"/>
  <c r="AD602" i="14"/>
  <c r="AF601" i="14"/>
  <c r="AD601" i="14"/>
  <c r="AF600" i="14"/>
  <c r="AD600" i="14"/>
  <c r="AF599" i="14"/>
  <c r="AD599" i="14"/>
  <c r="AF598" i="14"/>
  <c r="AD598" i="14"/>
  <c r="AF597" i="14"/>
  <c r="AD597" i="14"/>
  <c r="AF596" i="14"/>
  <c r="AD596" i="14"/>
  <c r="AF595" i="14"/>
  <c r="AD595" i="14"/>
  <c r="AF594" i="14"/>
  <c r="AD594" i="14"/>
  <c r="AF593" i="14"/>
  <c r="AD593" i="14"/>
  <c r="AF592" i="14"/>
  <c r="AD592" i="14"/>
  <c r="AF591" i="14"/>
  <c r="AD591" i="14"/>
  <c r="AF590" i="14"/>
  <c r="AD590" i="14"/>
  <c r="AF589" i="14"/>
  <c r="AD589" i="14"/>
  <c r="AF588" i="14"/>
  <c r="AD588" i="14"/>
  <c r="AF587" i="14"/>
  <c r="AD587" i="14"/>
  <c r="AF586" i="14"/>
  <c r="AD586" i="14"/>
  <c r="AF585" i="14"/>
  <c r="AD585" i="14"/>
  <c r="AF584" i="14"/>
  <c r="AD584" i="14"/>
  <c r="AF583" i="14"/>
  <c r="AD583" i="14"/>
  <c r="AF582" i="14"/>
  <c r="AD582" i="14"/>
  <c r="AF581" i="14"/>
  <c r="AD581" i="14"/>
  <c r="AF580" i="14"/>
  <c r="AD580" i="14"/>
  <c r="AF579" i="14"/>
  <c r="AD579" i="14"/>
  <c r="AF578" i="14"/>
  <c r="AD578" i="14"/>
  <c r="AF577" i="14"/>
  <c r="AD577" i="14"/>
  <c r="AF576" i="14"/>
  <c r="AD576" i="14"/>
  <c r="AF575" i="14"/>
  <c r="AD575" i="14"/>
  <c r="AF574" i="14"/>
  <c r="AD574" i="14"/>
  <c r="AF573" i="14"/>
  <c r="AD573" i="14"/>
  <c r="AF572" i="14"/>
  <c r="AD572" i="14"/>
  <c r="AF571" i="14"/>
  <c r="AD571" i="14"/>
  <c r="AF570" i="14"/>
  <c r="AD570" i="14"/>
  <c r="AF569" i="14"/>
  <c r="AD569" i="14"/>
  <c r="AF568" i="14"/>
  <c r="AD568" i="14"/>
  <c r="AF567" i="14"/>
  <c r="AD567" i="14"/>
  <c r="AF566" i="14"/>
  <c r="AD566" i="14"/>
  <c r="AF565" i="14"/>
  <c r="AD565" i="14"/>
  <c r="AF493" i="14"/>
  <c r="AD493" i="14"/>
  <c r="AF492" i="14"/>
  <c r="AD492" i="14"/>
  <c r="AF491" i="14"/>
  <c r="AD491" i="14"/>
  <c r="AF490" i="14"/>
  <c r="AD490" i="14"/>
  <c r="AF489" i="14"/>
  <c r="AD489" i="14"/>
  <c r="AF488" i="14"/>
  <c r="AD488" i="14"/>
  <c r="AF487" i="14"/>
  <c r="AD487" i="14"/>
  <c r="AF486" i="14"/>
  <c r="AD486" i="14"/>
  <c r="AF485" i="14"/>
  <c r="AD485" i="14"/>
  <c r="AF484" i="14"/>
  <c r="AD484" i="14"/>
  <c r="AF483" i="14"/>
  <c r="AD483" i="14"/>
  <c r="AF482" i="14"/>
  <c r="AD482" i="14"/>
  <c r="AF481" i="14"/>
  <c r="AD481" i="14"/>
  <c r="AF480" i="14"/>
  <c r="AD480" i="14"/>
  <c r="AF479" i="14"/>
  <c r="AD479" i="14"/>
  <c r="AF357" i="14"/>
  <c r="AD357" i="14"/>
  <c r="AF356" i="14"/>
  <c r="AD356" i="14"/>
  <c r="AF355" i="14"/>
  <c r="AD355" i="14"/>
  <c r="AF354" i="14"/>
  <c r="AD354" i="14"/>
  <c r="AF353" i="14"/>
  <c r="AD353" i="14"/>
  <c r="AF352" i="14"/>
  <c r="AD352" i="14"/>
  <c r="AF351" i="14"/>
  <c r="AD351" i="14"/>
  <c r="AF350" i="14"/>
  <c r="AD350" i="14"/>
  <c r="AF349" i="14"/>
  <c r="AD349" i="14"/>
  <c r="AF252" i="14"/>
  <c r="AD252" i="14"/>
  <c r="AF251" i="14"/>
  <c r="AD251" i="14"/>
  <c r="AF250" i="14"/>
  <c r="AD250" i="14"/>
  <c r="AF249" i="14"/>
  <c r="AD249" i="14"/>
  <c r="AF242" i="14"/>
  <c r="AD242" i="14"/>
  <c r="AF241" i="14"/>
  <c r="AD241" i="14"/>
  <c r="AF240" i="14"/>
  <c r="AD240" i="14"/>
  <c r="AF234" i="14"/>
  <c r="AD234" i="14"/>
  <c r="AF230" i="14"/>
  <c r="AD230" i="14"/>
  <c r="AF222" i="14"/>
  <c r="AD222" i="14"/>
  <c r="AF218" i="14"/>
  <c r="AD218" i="14"/>
  <c r="AF210" i="14"/>
  <c r="AD210" i="14"/>
  <c r="AF206" i="14"/>
  <c r="AD206" i="14"/>
  <c r="AF202" i="14"/>
  <c r="AD202" i="14"/>
  <c r="AF194" i="14"/>
  <c r="AD194" i="14"/>
  <c r="AF190" i="14"/>
  <c r="AD190" i="14"/>
  <c r="AF180" i="14"/>
  <c r="AD180" i="14"/>
  <c r="AF174" i="14"/>
  <c r="AD174" i="14"/>
  <c r="AF170" i="14"/>
  <c r="AD170" i="14"/>
  <c r="AF166" i="14"/>
  <c r="AD166" i="14"/>
  <c r="AF160" i="14"/>
  <c r="AD160" i="14"/>
  <c r="AF158" i="14"/>
  <c r="AD158" i="14"/>
  <c r="AF154" i="14"/>
  <c r="AD154" i="14"/>
  <c r="AF152" i="14"/>
  <c r="AD152" i="14"/>
  <c r="AF144" i="14"/>
  <c r="AD144" i="14"/>
  <c r="AF138" i="14"/>
  <c r="AD138" i="14"/>
  <c r="AF128" i="14"/>
  <c r="AD128" i="14"/>
  <c r="AF124" i="14"/>
  <c r="AD124" i="14"/>
  <c r="AF122" i="14"/>
  <c r="AD122" i="14"/>
  <c r="AF120" i="14"/>
  <c r="AD120" i="14"/>
  <c r="AF116" i="14"/>
  <c r="AD116" i="14"/>
  <c r="AF112" i="14"/>
  <c r="AD112" i="14"/>
  <c r="AF108" i="14"/>
  <c r="AD108" i="14"/>
  <c r="AF100" i="14"/>
  <c r="AD100" i="14"/>
  <c r="AF98" i="14"/>
  <c r="AD98" i="14"/>
  <c r="AF92" i="14"/>
  <c r="AD92" i="14"/>
  <c r="AF88" i="14"/>
  <c r="AD88" i="14"/>
  <c r="AF84" i="14"/>
  <c r="AD84" i="14"/>
  <c r="AF74" i="14"/>
  <c r="AD74" i="14"/>
  <c r="AF68" i="14"/>
  <c r="AD68" i="14"/>
  <c r="AF64" i="14"/>
  <c r="AD64" i="14"/>
  <c r="AF62" i="14"/>
  <c r="AD62" i="14"/>
  <c r="AF60" i="14"/>
  <c r="AD60" i="14"/>
  <c r="AF56" i="14"/>
  <c r="AD56" i="14"/>
  <c r="AF52" i="14"/>
  <c r="AD52" i="14"/>
  <c r="AF48" i="14"/>
  <c r="AD48" i="14"/>
  <c r="AF46" i="14"/>
  <c r="AD46" i="14"/>
  <c r="AF40" i="14"/>
  <c r="AD40" i="14"/>
  <c r="AF38" i="14"/>
  <c r="AD38" i="14"/>
  <c r="AF36" i="14"/>
  <c r="AD36" i="14"/>
  <c r="AF22" i="14"/>
  <c r="AD22" i="14"/>
  <c r="AF16" i="14"/>
  <c r="AD16" i="14"/>
  <c r="AF10" i="14"/>
  <c r="AD10" i="14"/>
  <c r="AF4" i="14"/>
  <c r="AD4" i="14"/>
  <c r="AF1337" i="14"/>
  <c r="AD1337" i="14"/>
  <c r="AF1336" i="14"/>
  <c r="AD1336" i="14"/>
  <c r="AF1335" i="14"/>
  <c r="AD1335" i="14"/>
  <c r="AF1334" i="14"/>
  <c r="AD1334" i="14"/>
  <c r="AF1333" i="14"/>
  <c r="AD1333" i="14"/>
  <c r="AF1332" i="14"/>
  <c r="AD1332" i="14"/>
  <c r="AF1331" i="14"/>
  <c r="AD1331" i="14"/>
  <c r="AF1330" i="14"/>
  <c r="AD1330" i="14"/>
  <c r="AF1329" i="14"/>
  <c r="AD1329" i="14"/>
  <c r="AF1328" i="14"/>
  <c r="AD1328" i="14"/>
  <c r="AF1327" i="14"/>
  <c r="AD1327" i="14"/>
  <c r="AF1326" i="14"/>
  <c r="AD1326" i="14"/>
  <c r="AF1325" i="14"/>
  <c r="AD1325" i="14"/>
  <c r="AF1324" i="14"/>
  <c r="AD1324" i="14"/>
  <c r="AF1323" i="14"/>
  <c r="AD1323" i="14"/>
  <c r="AF1322" i="14"/>
  <c r="AD1322" i="14"/>
  <c r="AF1321" i="14"/>
  <c r="AD1321" i="14"/>
  <c r="AF1320" i="14"/>
  <c r="AD1320" i="14"/>
  <c r="AF1319" i="14"/>
  <c r="AD1319" i="14"/>
  <c r="AF1318" i="14"/>
  <c r="AD1318" i="14"/>
  <c r="AF1317" i="14"/>
  <c r="AD1317" i="14"/>
  <c r="AF1316" i="14"/>
  <c r="AD1316" i="14"/>
  <c r="AF1315" i="14"/>
  <c r="AD1315" i="14"/>
  <c r="AF1314" i="14"/>
  <c r="AD1314" i="14"/>
  <c r="AF1313" i="14"/>
  <c r="AD1313" i="14"/>
  <c r="AF1312" i="14"/>
  <c r="AD1312" i="14"/>
  <c r="AF1311" i="14"/>
  <c r="AD1311" i="14"/>
  <c r="AF1310" i="14"/>
  <c r="AD1310" i="14"/>
  <c r="AF1309" i="14"/>
  <c r="AD1309" i="14"/>
  <c r="AF1185" i="14"/>
  <c r="AD1185" i="14"/>
  <c r="AF1184" i="14"/>
  <c r="AD1184" i="14"/>
  <c r="AF1182" i="14"/>
  <c r="AD1182" i="14"/>
  <c r="AF1181" i="14"/>
  <c r="AD1181" i="14"/>
  <c r="AF1180" i="14"/>
  <c r="AD1180" i="14"/>
  <c r="AF1178" i="14"/>
  <c r="AD1178" i="14"/>
  <c r="AF1177" i="14"/>
  <c r="AD1177" i="14"/>
  <c r="AF1175" i="14"/>
  <c r="AD1175" i="14"/>
  <c r="AF1174" i="14"/>
  <c r="AD1174" i="14"/>
  <c r="AF1173" i="14"/>
  <c r="AD1173" i="14"/>
  <c r="AF1172" i="14"/>
  <c r="AD1172" i="14"/>
  <c r="AF1171" i="14"/>
  <c r="AD1171" i="14"/>
  <c r="AF1169" i="14"/>
  <c r="AD1169" i="14"/>
  <c r="AF1167" i="14"/>
  <c r="AD1167" i="14"/>
  <c r="AF1165" i="14"/>
  <c r="AD1165" i="14"/>
  <c r="AF1164" i="14"/>
  <c r="AD1164" i="14"/>
  <c r="AF1162" i="14"/>
  <c r="AD1162" i="14"/>
  <c r="AF1160" i="14"/>
  <c r="AD1160" i="14"/>
  <c r="AF1158" i="14"/>
  <c r="AD1158" i="14"/>
  <c r="AF1157" i="14"/>
  <c r="AD1157" i="14"/>
  <c r="AF1155" i="14"/>
  <c r="AD1155" i="14"/>
  <c r="AF1154" i="14"/>
  <c r="AD1154" i="14"/>
  <c r="AF1153" i="14"/>
  <c r="AD1153" i="14"/>
  <c r="AF1151" i="14"/>
  <c r="AD1151" i="14"/>
  <c r="AF1150" i="14"/>
  <c r="AD1150" i="14"/>
  <c r="AF1148" i="14"/>
  <c r="AD1148" i="14"/>
  <c r="AF1147" i="14"/>
  <c r="AD1147" i="14"/>
  <c r="AF1146" i="14"/>
  <c r="AD1146" i="14"/>
  <c r="AF1145" i="14"/>
  <c r="AD1145" i="14"/>
  <c r="AF1143" i="14"/>
  <c r="AD1143" i="14"/>
  <c r="AF1142" i="14"/>
  <c r="AD1142" i="14"/>
  <c r="AF1140" i="14"/>
  <c r="AD1140" i="14"/>
  <c r="AF1139" i="14"/>
  <c r="AD1139" i="14"/>
  <c r="AF1138" i="14"/>
  <c r="AD1138" i="14"/>
  <c r="AF1136" i="14"/>
  <c r="AD1136" i="14"/>
  <c r="AF1135" i="14"/>
  <c r="AD1135" i="14"/>
  <c r="AF1134" i="14"/>
  <c r="AD1134" i="14"/>
  <c r="AF1133" i="14"/>
  <c r="AD1133" i="14"/>
  <c r="AF1131" i="14"/>
  <c r="AD1131" i="14"/>
  <c r="AF1130" i="14"/>
  <c r="AD1130" i="14"/>
  <c r="AF1128" i="14"/>
  <c r="AD1128" i="14"/>
  <c r="AF1126" i="14"/>
  <c r="AD1126" i="14"/>
  <c r="AF1125" i="14"/>
  <c r="AD1125" i="14"/>
  <c r="AF1123" i="14"/>
  <c r="AD1123" i="14"/>
  <c r="AF1121" i="14"/>
  <c r="AD1121" i="14"/>
  <c r="AF1120" i="14"/>
  <c r="AD1120" i="14"/>
  <c r="AF1000" i="14"/>
  <c r="AD1000" i="14"/>
  <c r="AF999" i="14"/>
  <c r="AD999" i="14"/>
  <c r="AF998" i="14"/>
  <c r="AD998" i="14"/>
  <c r="AF997" i="14"/>
  <c r="AD997" i="14"/>
  <c r="AF996" i="14"/>
  <c r="AD996" i="14"/>
  <c r="AF995" i="14"/>
  <c r="AD995" i="14"/>
  <c r="AF994" i="14"/>
  <c r="AD994" i="14"/>
  <c r="AF993" i="14"/>
  <c r="AD993" i="14"/>
  <c r="AF938" i="14"/>
  <c r="AD938" i="14"/>
  <c r="AF936" i="14"/>
  <c r="AD936" i="14"/>
  <c r="AF935" i="14"/>
  <c r="AD935" i="14"/>
  <c r="AF934" i="14"/>
  <c r="AD934" i="14"/>
  <c r="AF932" i="14"/>
  <c r="AD932" i="14"/>
  <c r="AF930" i="14"/>
  <c r="AD930" i="14"/>
  <c r="AF928" i="14"/>
  <c r="AD928" i="14"/>
  <c r="AF927" i="14"/>
  <c r="AD927" i="14"/>
  <c r="AF926" i="14"/>
  <c r="AD926" i="14"/>
  <c r="AF924" i="14"/>
  <c r="AD924" i="14"/>
  <c r="AF922" i="14"/>
  <c r="AD922" i="14"/>
  <c r="AF920" i="14"/>
  <c r="AD920" i="14"/>
  <c r="AF919" i="14"/>
  <c r="AD919" i="14"/>
  <c r="AF918" i="14"/>
  <c r="AD918" i="14"/>
  <c r="AF916" i="14"/>
  <c r="AD916" i="14"/>
  <c r="AF914" i="14"/>
  <c r="AD914" i="14"/>
  <c r="AF912" i="14"/>
  <c r="AD912" i="14"/>
  <c r="AF911" i="14"/>
  <c r="AD911" i="14"/>
  <c r="AF910" i="14"/>
  <c r="AD910" i="14"/>
  <c r="AF908" i="14"/>
  <c r="AD908" i="14"/>
  <c r="AF907" i="14"/>
  <c r="AD907" i="14"/>
  <c r="AF906" i="14"/>
  <c r="AD906" i="14"/>
  <c r="AF903" i="14"/>
  <c r="AD903" i="14"/>
  <c r="AF902" i="14"/>
  <c r="AD902" i="14"/>
  <c r="AF900" i="14"/>
  <c r="AD900" i="14"/>
  <c r="AF899" i="14"/>
  <c r="AD899" i="14"/>
  <c r="AF898" i="14"/>
  <c r="AD898" i="14"/>
  <c r="AF895" i="14"/>
  <c r="AD895" i="14"/>
  <c r="AF894" i="14"/>
  <c r="AD894" i="14"/>
  <c r="AF892" i="14"/>
  <c r="AD892" i="14"/>
  <c r="AF891" i="14"/>
  <c r="AD891" i="14"/>
  <c r="AF890" i="14"/>
  <c r="AD890" i="14"/>
  <c r="AF887" i="14"/>
  <c r="AD887" i="14"/>
  <c r="AF886" i="14"/>
  <c r="AD886" i="14"/>
  <c r="AF884" i="14"/>
  <c r="AD884" i="14"/>
  <c r="AF883" i="14"/>
  <c r="AD883" i="14"/>
  <c r="AF882" i="14"/>
  <c r="AD882" i="14"/>
  <c r="AF879" i="14"/>
  <c r="AD879" i="14"/>
  <c r="AF878" i="14"/>
  <c r="AD878" i="14"/>
  <c r="AF876" i="14"/>
  <c r="AD876" i="14"/>
  <c r="AF875" i="14"/>
  <c r="AD875" i="14"/>
  <c r="AF874" i="14"/>
  <c r="AD874" i="14"/>
  <c r="AF762" i="14"/>
  <c r="AD762" i="14"/>
  <c r="AF760" i="14"/>
  <c r="AD760" i="14"/>
  <c r="AF759" i="14"/>
  <c r="AD759" i="14"/>
  <c r="AF758" i="14"/>
  <c r="AD758" i="14"/>
  <c r="AF755" i="14"/>
  <c r="AD755" i="14"/>
  <c r="AF754" i="14"/>
  <c r="AD754" i="14"/>
  <c r="AF752" i="14"/>
  <c r="AD752" i="14"/>
  <c r="AF751" i="14"/>
  <c r="AD751" i="14"/>
  <c r="AF750" i="14"/>
  <c r="AD750" i="14"/>
  <c r="AF747" i="14"/>
  <c r="AD747" i="14"/>
  <c r="AF746" i="14"/>
  <c r="AD746" i="14"/>
  <c r="AF626" i="14"/>
  <c r="AD626" i="14"/>
  <c r="AF625" i="14"/>
  <c r="AD625" i="14"/>
  <c r="AF624" i="14"/>
  <c r="AD624" i="14"/>
  <c r="AF623" i="14"/>
  <c r="AD623" i="14"/>
  <c r="AF622" i="14"/>
  <c r="AD622" i="14"/>
  <c r="AF621" i="14"/>
  <c r="AD621" i="14"/>
  <c r="AF620" i="14"/>
  <c r="AD620" i="14"/>
  <c r="AF619" i="14"/>
  <c r="AD619" i="14"/>
  <c r="AF618" i="14"/>
  <c r="AD618" i="14"/>
  <c r="AF617" i="14"/>
  <c r="AD617" i="14"/>
  <c r="AF508" i="14"/>
  <c r="AD508" i="14"/>
  <c r="AF506" i="14"/>
  <c r="AD506" i="14"/>
  <c r="AF505" i="14"/>
  <c r="AD505" i="14"/>
  <c r="AF504" i="14"/>
  <c r="AD504" i="14"/>
  <c r="AF503" i="14"/>
  <c r="AD503" i="14"/>
  <c r="AF502" i="14"/>
  <c r="AD502" i="14"/>
  <c r="AF501" i="14"/>
  <c r="AD501" i="14"/>
  <c r="AF500" i="14"/>
  <c r="AD500" i="14"/>
  <c r="AF499" i="14"/>
  <c r="AD499" i="14"/>
  <c r="AF498" i="14"/>
  <c r="AD498" i="14"/>
  <c r="AF497" i="14"/>
  <c r="AD497" i="14"/>
  <c r="AF496" i="14"/>
  <c r="AD496" i="14"/>
  <c r="AF495" i="14"/>
  <c r="AD495" i="14"/>
  <c r="AF494" i="14"/>
  <c r="AD494" i="14"/>
  <c r="AF405" i="14"/>
  <c r="AD405" i="14"/>
  <c r="AF403" i="14"/>
  <c r="AD403" i="14"/>
  <c r="AF402" i="14"/>
  <c r="AD402" i="14"/>
  <c r="AF401" i="14"/>
  <c r="AD401" i="14"/>
  <c r="AF400" i="14"/>
  <c r="AD400" i="14"/>
  <c r="AF399" i="14"/>
  <c r="AD399" i="14"/>
  <c r="AF398" i="14"/>
  <c r="AD398" i="14"/>
  <c r="AF397" i="14"/>
  <c r="AD397" i="14"/>
  <c r="AF396" i="14"/>
  <c r="AD396" i="14"/>
  <c r="AF395" i="14"/>
  <c r="AD395" i="14"/>
  <c r="AF394" i="14"/>
  <c r="AD394" i="14"/>
  <c r="AF393" i="14"/>
  <c r="AD393" i="14"/>
  <c r="AF392" i="14"/>
  <c r="AD392" i="14"/>
  <c r="AF391" i="14"/>
  <c r="AD391" i="14"/>
  <c r="AF390" i="14"/>
  <c r="AD390" i="14"/>
  <c r="AF389" i="14"/>
  <c r="AD389" i="14"/>
  <c r="AF388" i="14"/>
  <c r="AD388" i="14"/>
  <c r="AF387" i="14"/>
  <c r="AD387" i="14"/>
  <c r="AF386" i="14"/>
  <c r="AD386" i="14"/>
  <c r="AF385" i="14"/>
  <c r="AD385" i="14"/>
  <c r="AF384" i="14"/>
  <c r="AD384" i="14"/>
  <c r="AF383" i="14"/>
  <c r="AD383" i="14"/>
  <c r="AF382" i="14"/>
  <c r="AD382" i="14"/>
  <c r="AF381" i="14"/>
  <c r="AD381" i="14"/>
  <c r="AF380" i="14"/>
  <c r="AD380" i="14"/>
  <c r="AF379" i="14"/>
  <c r="AD379" i="14"/>
  <c r="AF378" i="14"/>
  <c r="AD378" i="14"/>
  <c r="AF377" i="14"/>
  <c r="AD377" i="14"/>
  <c r="AF376" i="14"/>
  <c r="AD376" i="14"/>
  <c r="AF375" i="14"/>
  <c r="AD375" i="14"/>
  <c r="AF374" i="14"/>
  <c r="AD374" i="14"/>
  <c r="AF373" i="14"/>
  <c r="AD373" i="14"/>
  <c r="AF372" i="14"/>
  <c r="AD372" i="14"/>
  <c r="AF371" i="14"/>
  <c r="AD371" i="14"/>
  <c r="AF370" i="14"/>
  <c r="AD370" i="14"/>
  <c r="AF369" i="14"/>
  <c r="AD369" i="14"/>
  <c r="AF368" i="14"/>
  <c r="AD368" i="14"/>
  <c r="AF367" i="14"/>
  <c r="AD367" i="14"/>
  <c r="AF366" i="14"/>
  <c r="AD366" i="14"/>
  <c r="AF365" i="14"/>
  <c r="AD365" i="14"/>
  <c r="AF364" i="14"/>
  <c r="AD364" i="14"/>
  <c r="AF363" i="14"/>
  <c r="AD363" i="14"/>
  <c r="AF362" i="14"/>
  <c r="AD362" i="14"/>
  <c r="AF361" i="14"/>
  <c r="AD361" i="14"/>
  <c r="AF360" i="14"/>
  <c r="AD360" i="14"/>
  <c r="AF359" i="14"/>
  <c r="AD359" i="14"/>
  <c r="AF358" i="14"/>
  <c r="AD358" i="14"/>
  <c r="AF299" i="14"/>
  <c r="AD299" i="14"/>
  <c r="AF296" i="14"/>
  <c r="AD296" i="14"/>
  <c r="AF295" i="14"/>
  <c r="AD295" i="14"/>
  <c r="AF291" i="14"/>
  <c r="AD291" i="14"/>
  <c r="AF288" i="14"/>
  <c r="AD288" i="14"/>
  <c r="AF287" i="14"/>
  <c r="AD287" i="14"/>
  <c r="AF283" i="14"/>
  <c r="AD283" i="14"/>
  <c r="AF279" i="14"/>
  <c r="AD279" i="14"/>
  <c r="AF275" i="14"/>
  <c r="AD275" i="14"/>
  <c r="AF245" i="14"/>
  <c r="AD245" i="14"/>
  <c r="AF244" i="14"/>
  <c r="AD244" i="14"/>
  <c r="AF243" i="14"/>
  <c r="AD243" i="14"/>
  <c r="AF239" i="14"/>
  <c r="AD239" i="14"/>
  <c r="AF233" i="14"/>
  <c r="AD233" i="14"/>
  <c r="AF227" i="14"/>
  <c r="AD227" i="14"/>
  <c r="AF225" i="14"/>
  <c r="AD225" i="14"/>
  <c r="AF219" i="14"/>
  <c r="AD219" i="14"/>
  <c r="AF217" i="14"/>
  <c r="AD217" i="14"/>
  <c r="AF215" i="14"/>
  <c r="AD215" i="14"/>
  <c r="AF211" i="14"/>
  <c r="AD211" i="14"/>
  <c r="AF207" i="14"/>
  <c r="AD207" i="14"/>
  <c r="AF193" i="14"/>
  <c r="AD193" i="14"/>
  <c r="AF189" i="14"/>
  <c r="AD189" i="14"/>
  <c r="AF179" i="14"/>
  <c r="AD179" i="14"/>
  <c r="AF173" i="14"/>
  <c r="AD173" i="14"/>
  <c r="AF169" i="14"/>
  <c r="AD169" i="14"/>
  <c r="AF151" i="14"/>
  <c r="AD151" i="14"/>
  <c r="AF149" i="14"/>
  <c r="AD149" i="14"/>
  <c r="AF143" i="14"/>
  <c r="AD143" i="14"/>
  <c r="AF137" i="14"/>
  <c r="AD137" i="14"/>
  <c r="AF135" i="14"/>
  <c r="AD135" i="14"/>
  <c r="AF131" i="14"/>
  <c r="AD131" i="14"/>
  <c r="AF127" i="14"/>
  <c r="AD127" i="14"/>
  <c r="AF123" i="14"/>
  <c r="AD123" i="14"/>
  <c r="AF119" i="14"/>
  <c r="AD119" i="14"/>
  <c r="AF115" i="14"/>
  <c r="AD115" i="14"/>
  <c r="AF111" i="14"/>
  <c r="AD111" i="14"/>
  <c r="AF107" i="14"/>
  <c r="AD107" i="14"/>
  <c r="AF99" i="14"/>
  <c r="AD99" i="14"/>
  <c r="AF97" i="14"/>
  <c r="AD97" i="14"/>
  <c r="AF91" i="14"/>
  <c r="AD91" i="14"/>
  <c r="AF89" i="14"/>
  <c r="AD89" i="14"/>
  <c r="AF83" i="14"/>
  <c r="AD83" i="14"/>
  <c r="AF73" i="14"/>
  <c r="AD73" i="14"/>
  <c r="AF69" i="14"/>
  <c r="AD69" i="14"/>
  <c r="AF67" i="14"/>
  <c r="AD67" i="14"/>
  <c r="AF65" i="14"/>
  <c r="AD65" i="14"/>
  <c r="AF63" i="14"/>
  <c r="AD63" i="14"/>
  <c r="AF61" i="14"/>
  <c r="AD61" i="14"/>
  <c r="AF59" i="14"/>
  <c r="AD59" i="14"/>
  <c r="AF51" i="14"/>
  <c r="AD51" i="14"/>
  <c r="AF47" i="14"/>
  <c r="AD47" i="14"/>
  <c r="AF45" i="14"/>
  <c r="AD45" i="14"/>
  <c r="AF39" i="14"/>
  <c r="AD39" i="14"/>
  <c r="AF35" i="14"/>
  <c r="AD35" i="14"/>
  <c r="AF27" i="14"/>
  <c r="AD27" i="14"/>
  <c r="AF25" i="14"/>
  <c r="AD25" i="14"/>
  <c r="AF21" i="14"/>
  <c r="AD21" i="14"/>
  <c r="AF15" i="14"/>
  <c r="AD15" i="14"/>
  <c r="AF7" i="14"/>
  <c r="AD7" i="14"/>
  <c r="AF1601" i="14"/>
  <c r="AD1601" i="14"/>
  <c r="AF1600" i="14"/>
  <c r="AD1600" i="14"/>
  <c r="AF1599" i="14"/>
  <c r="AD1599" i="14"/>
  <c r="AF1598" i="14"/>
  <c r="AD1598" i="14"/>
  <c r="AF1597" i="14"/>
  <c r="AD1597" i="14"/>
  <c r="AF1596" i="14"/>
  <c r="AD1596" i="14"/>
  <c r="AF1595" i="14"/>
  <c r="AD1595" i="14"/>
  <c r="AF1594" i="14"/>
  <c r="AD1594" i="14"/>
  <c r="AF1593" i="14"/>
  <c r="AD1593" i="14"/>
  <c r="AF1592" i="14"/>
  <c r="AD1592" i="14"/>
  <c r="AF1591" i="14"/>
  <c r="AD1591" i="14"/>
  <c r="AF1590" i="14"/>
  <c r="AD1590" i="14"/>
  <c r="AF1589" i="14"/>
  <c r="AD1589" i="14"/>
  <c r="AF1588" i="14"/>
  <c r="AD1588" i="14"/>
  <c r="AF1587" i="14"/>
  <c r="AD1587" i="14"/>
  <c r="AF1586" i="14"/>
  <c r="AD1586" i="14"/>
  <c r="AF1585" i="14"/>
  <c r="AD1585" i="14"/>
  <c r="AF1584" i="14"/>
  <c r="AD1584" i="14"/>
  <c r="AF1583" i="14"/>
  <c r="AD1583" i="14"/>
  <c r="AF1582" i="14"/>
  <c r="AD1582" i="14"/>
  <c r="AF1581" i="14"/>
  <c r="AD1581" i="14"/>
  <c r="AF1580" i="14"/>
  <c r="AD1580" i="14"/>
  <c r="AF1579" i="14"/>
  <c r="AD1579" i="14"/>
  <c r="AF1578" i="14"/>
  <c r="AD1578" i="14"/>
  <c r="AF1577" i="14"/>
  <c r="AD1577" i="14"/>
  <c r="AF1576" i="14"/>
  <c r="AD1576" i="14"/>
  <c r="AF1575" i="14"/>
  <c r="AD1575" i="14"/>
  <c r="AF1574" i="14"/>
  <c r="AD1574" i="14"/>
  <c r="AF1573" i="14"/>
  <c r="AD1573" i="14"/>
  <c r="AF1572" i="14"/>
  <c r="AD1572" i="14"/>
  <c r="AF1571" i="14"/>
  <c r="AD1571" i="14"/>
  <c r="AF1570" i="14"/>
  <c r="AD1570" i="14"/>
  <c r="AF1569" i="14"/>
  <c r="AD1569" i="14"/>
  <c r="AF1568" i="14"/>
  <c r="AD1568" i="14"/>
  <c r="AF1567" i="14"/>
  <c r="AD1567" i="14"/>
  <c r="AF1566" i="14"/>
  <c r="AD1566" i="14"/>
  <c r="AF1565" i="14"/>
  <c r="AD1565" i="14"/>
  <c r="AF1564" i="14"/>
  <c r="AD1564" i="14"/>
  <c r="AF1563" i="14"/>
  <c r="AD1563" i="14"/>
  <c r="AF1562" i="14"/>
  <c r="AD1562" i="14"/>
  <c r="AF1561" i="14"/>
  <c r="AD1561" i="14"/>
  <c r="AF1560" i="14"/>
  <c r="AD1560" i="14"/>
  <c r="AF1559" i="14"/>
  <c r="AD1559" i="14"/>
  <c r="AF1558" i="14"/>
  <c r="AD1558" i="14"/>
  <c r="AF1557" i="14"/>
  <c r="AD1557" i="14"/>
  <c r="AF1556" i="14"/>
  <c r="AD1556" i="14"/>
  <c r="AF1555" i="14"/>
  <c r="AD1555" i="14"/>
  <c r="AF1554" i="14"/>
  <c r="AD1554" i="14"/>
  <c r="AF1553" i="14"/>
  <c r="AD1553" i="14"/>
  <c r="AF1552" i="14"/>
  <c r="AD1552" i="14"/>
  <c r="AF1551" i="14"/>
  <c r="AD1551" i="14"/>
  <c r="AF1448" i="14"/>
  <c r="AD1448" i="14"/>
  <c r="AF1447" i="14"/>
  <c r="AD1447" i="14"/>
  <c r="AF1446" i="14"/>
  <c r="AD1446" i="14"/>
  <c r="AF1445" i="14"/>
  <c r="AD1445" i="14"/>
  <c r="AF1444" i="14"/>
  <c r="AD1444" i="14"/>
  <c r="AF1443" i="14"/>
  <c r="AD1443" i="14"/>
  <c r="AF1442" i="14"/>
  <c r="AD1442" i="14"/>
  <c r="AF1441" i="14"/>
  <c r="AD1441" i="14"/>
  <c r="AF1440" i="14"/>
  <c r="AD1440" i="14"/>
  <c r="AF1439" i="14"/>
  <c r="AD1439" i="14"/>
  <c r="AF1438" i="14"/>
  <c r="AD1438" i="14"/>
  <c r="AF1437" i="14"/>
  <c r="AD1437" i="14"/>
  <c r="AF1436" i="14"/>
  <c r="AD1436" i="14"/>
  <c r="AF1435" i="14"/>
  <c r="AD1435" i="14"/>
  <c r="AF1434" i="14"/>
  <c r="AD1434" i="14"/>
  <c r="AF1433" i="14"/>
  <c r="AD1433" i="14"/>
  <c r="AF1432" i="14"/>
  <c r="AD1432" i="14"/>
  <c r="AF1431" i="14"/>
  <c r="AD1431" i="14"/>
  <c r="AF1430" i="14"/>
  <c r="AD1430" i="14"/>
  <c r="AF1429" i="14"/>
  <c r="AD1429" i="14"/>
  <c r="AF1428" i="14"/>
  <c r="AD1428" i="14"/>
  <c r="AF1427" i="14"/>
  <c r="AD1427" i="14"/>
  <c r="AF1426" i="14"/>
  <c r="AD1426" i="14"/>
  <c r="AF1425" i="14"/>
  <c r="AD1425" i="14"/>
  <c r="AF1424" i="14"/>
  <c r="AD1424" i="14"/>
  <c r="AF1423" i="14"/>
  <c r="AD1423" i="14"/>
  <c r="AF1422" i="14"/>
  <c r="AD1422" i="14"/>
  <c r="AF1421" i="14"/>
  <c r="AD1421" i="14"/>
  <c r="AF1420" i="14"/>
  <c r="AD1420" i="14"/>
  <c r="AF1419" i="14"/>
  <c r="AD1419" i="14"/>
  <c r="AF1418" i="14"/>
  <c r="AD1418" i="14"/>
  <c r="AF1417" i="14"/>
  <c r="AD1417" i="14"/>
  <c r="AF1416" i="14"/>
  <c r="AD1416" i="14"/>
  <c r="AF1415" i="14"/>
  <c r="AD1415" i="14"/>
  <c r="AF1414" i="14"/>
  <c r="AD1414" i="14"/>
  <c r="AF1413" i="14"/>
  <c r="AD1413" i="14"/>
  <c r="AF1412" i="14"/>
  <c r="AD1412" i="14"/>
  <c r="AF1411" i="14"/>
  <c r="AD1411" i="14"/>
  <c r="AF1410" i="14"/>
  <c r="AD1410" i="14"/>
  <c r="AF1409" i="14"/>
  <c r="AD1409" i="14"/>
  <c r="AF1408" i="14"/>
  <c r="AD1408" i="14"/>
  <c r="AF1407" i="14"/>
  <c r="AD1407" i="14"/>
  <c r="AF1406" i="14"/>
  <c r="AD1406" i="14"/>
  <c r="AF1405" i="14"/>
  <c r="AD1405" i="14"/>
  <c r="AF1404" i="14"/>
  <c r="AD1404" i="14"/>
  <c r="AF1403" i="14"/>
  <c r="AD1403" i="14"/>
  <c r="AF1402" i="14"/>
  <c r="AD1402" i="14"/>
  <c r="AF1401" i="14"/>
  <c r="AD1401" i="14"/>
  <c r="AF1400" i="14"/>
  <c r="AD1400" i="14"/>
  <c r="AF1399" i="14"/>
  <c r="AD1399" i="14"/>
  <c r="AF1398" i="14"/>
  <c r="AD1398" i="14"/>
  <c r="AF1397" i="14"/>
  <c r="AD1397" i="14"/>
  <c r="AF1396" i="14"/>
  <c r="AD1396" i="14"/>
  <c r="AF1395" i="14"/>
  <c r="AD1395" i="14"/>
  <c r="AF1394" i="14"/>
  <c r="AD1394" i="14"/>
  <c r="AF1393" i="14"/>
  <c r="AD1393" i="14"/>
  <c r="AF1392" i="14"/>
  <c r="AD1392" i="14"/>
  <c r="AF1391" i="14"/>
  <c r="AD1391" i="14"/>
  <c r="AF1390" i="14"/>
  <c r="AD1390" i="14"/>
  <c r="AF1389" i="14"/>
  <c r="AD1389" i="14"/>
  <c r="AF1388" i="14"/>
  <c r="AD1388" i="14"/>
  <c r="AF1387" i="14"/>
  <c r="AD1387" i="14"/>
  <c r="AF1386" i="14"/>
  <c r="AD1386" i="14"/>
  <c r="AF1385" i="14"/>
  <c r="AD1385" i="14"/>
  <c r="AF1384" i="14"/>
  <c r="AD1384" i="14"/>
  <c r="AF1383" i="14"/>
  <c r="AD1383" i="14"/>
  <c r="AF1382" i="14"/>
  <c r="AD1382" i="14"/>
  <c r="AF1381" i="14"/>
  <c r="AD1381" i="14"/>
  <c r="AF1380" i="14"/>
  <c r="AD1380" i="14"/>
  <c r="AF1379" i="14"/>
  <c r="AD1379" i="14"/>
  <c r="AF1378" i="14"/>
  <c r="AD1378" i="14"/>
  <c r="AF1377" i="14"/>
  <c r="AD1377" i="14"/>
  <c r="AF1376" i="14"/>
  <c r="AD1376" i="14"/>
  <c r="AF1375" i="14"/>
  <c r="AD1375" i="14"/>
  <c r="AF1374" i="14"/>
  <c r="AD1374" i="14"/>
  <c r="AF1373" i="14"/>
  <c r="AD1373" i="14"/>
  <c r="AF1372" i="14"/>
  <c r="AD1372" i="14"/>
  <c r="AF1371" i="14"/>
  <c r="AD1371" i="14"/>
  <c r="AF1370" i="14"/>
  <c r="AD1370" i="14"/>
  <c r="AF1369" i="14"/>
  <c r="AD1369" i="14"/>
  <c r="AF1368" i="14"/>
  <c r="AD1368" i="14"/>
  <c r="AF1367" i="14"/>
  <c r="AD1367" i="14"/>
  <c r="AF1366" i="14"/>
  <c r="AD1366" i="14"/>
  <c r="AF1365" i="14"/>
  <c r="AD1365" i="14"/>
  <c r="AF1364" i="14"/>
  <c r="AD1364" i="14"/>
  <c r="AF1363" i="14"/>
  <c r="AD1363" i="14"/>
  <c r="AF1362" i="14"/>
  <c r="AD1362" i="14"/>
  <c r="AF1361" i="14"/>
  <c r="AD1361" i="14"/>
  <c r="AF1360" i="14"/>
  <c r="AD1360" i="14"/>
  <c r="AF1359" i="14"/>
  <c r="AD1359" i="14"/>
  <c r="AF1358" i="14"/>
  <c r="AD1358" i="14"/>
  <c r="AF1357" i="14"/>
  <c r="AD1357" i="14"/>
  <c r="AF1356" i="14"/>
  <c r="AD1356" i="14"/>
  <c r="AF1355" i="14"/>
  <c r="AD1355" i="14"/>
  <c r="AF1354" i="14"/>
  <c r="AD1354" i="14"/>
  <c r="AF1353" i="14"/>
  <c r="AD1353" i="14"/>
  <c r="AF1352" i="14"/>
  <c r="AD1352" i="14"/>
  <c r="AF1351" i="14"/>
  <c r="AD1351" i="14"/>
  <c r="AF1350" i="14"/>
  <c r="AD1350" i="14"/>
  <c r="AF1349" i="14"/>
  <c r="AD1349" i="14"/>
  <c r="AF1348" i="14"/>
  <c r="AD1348" i="14"/>
  <c r="AF1347" i="14"/>
  <c r="AD1347" i="14"/>
  <c r="AF1346" i="14"/>
  <c r="AD1346" i="14"/>
  <c r="AF1345" i="14"/>
  <c r="AD1345" i="14"/>
  <c r="AF1344" i="14"/>
  <c r="AD1344" i="14"/>
  <c r="AF1343" i="14"/>
  <c r="AD1343" i="14"/>
  <c r="AF1342" i="14"/>
  <c r="AD1342" i="14"/>
  <c r="AF1341" i="14"/>
  <c r="AD1341" i="14"/>
  <c r="AF1340" i="14"/>
  <c r="AD1340" i="14"/>
  <c r="AF1339" i="14"/>
  <c r="AD1339" i="14"/>
  <c r="AF1338" i="14"/>
  <c r="AD1338" i="14"/>
  <c r="AF1207" i="14"/>
  <c r="AD1207" i="14"/>
  <c r="AF1206" i="14"/>
  <c r="AD1206" i="14"/>
  <c r="AF1205" i="14"/>
  <c r="AD1205" i="14"/>
  <c r="AF1204" i="14"/>
  <c r="AD1204" i="14"/>
  <c r="AF1203" i="14"/>
  <c r="AD1203" i="14"/>
  <c r="AF1202" i="14"/>
  <c r="AD1202" i="14"/>
  <c r="AF1201" i="14"/>
  <c r="AD1201" i="14"/>
  <c r="AF1200" i="14"/>
  <c r="AD1200" i="14"/>
  <c r="AF1199" i="14"/>
  <c r="AD1199" i="14"/>
  <c r="AF1198" i="14"/>
  <c r="AD1198" i="14"/>
  <c r="AF1197" i="14"/>
  <c r="AD1197" i="14"/>
  <c r="AF1196" i="14"/>
  <c r="AD1196" i="14"/>
  <c r="AF1195" i="14"/>
  <c r="AD1195" i="14"/>
  <c r="AF1194" i="14"/>
  <c r="AD1194" i="14"/>
  <c r="AF1193" i="14"/>
  <c r="AD1193" i="14"/>
  <c r="AF1192" i="14"/>
  <c r="AD1192" i="14"/>
  <c r="AF1191" i="14"/>
  <c r="AD1191" i="14"/>
  <c r="AF1190" i="14"/>
  <c r="AD1190" i="14"/>
  <c r="AF1189" i="14"/>
  <c r="AD1189" i="14"/>
  <c r="AF1188" i="14"/>
  <c r="AD1188" i="14"/>
  <c r="AF1187" i="14"/>
  <c r="AD1187" i="14"/>
  <c r="AF1005" i="14"/>
  <c r="AD1005" i="14"/>
  <c r="AF1004" i="14"/>
  <c r="AD1004" i="14"/>
  <c r="AF1003" i="14"/>
  <c r="AD1003" i="14"/>
  <c r="AF1002" i="14"/>
  <c r="AD1002" i="14"/>
  <c r="AF1001" i="14"/>
  <c r="AD1001" i="14"/>
  <c r="AF944" i="14"/>
  <c r="AD944" i="14"/>
  <c r="AF943" i="14"/>
  <c r="AD943" i="14"/>
  <c r="AF942" i="14"/>
  <c r="AD942" i="14"/>
  <c r="AF940" i="14"/>
  <c r="AD940" i="14"/>
  <c r="AF849" i="14"/>
  <c r="AD849" i="14"/>
  <c r="AF848" i="14"/>
  <c r="AD848" i="14"/>
  <c r="AF847" i="14"/>
  <c r="AD847" i="14"/>
  <c r="AF846" i="14"/>
  <c r="AD846" i="14"/>
  <c r="AF843" i="14"/>
  <c r="AD843" i="14"/>
  <c r="AF842" i="14"/>
  <c r="AD842" i="14"/>
  <c r="AF840" i="14"/>
  <c r="AD840" i="14"/>
  <c r="AF839" i="14"/>
  <c r="AD839" i="14"/>
  <c r="AF838" i="14"/>
  <c r="AD838" i="14"/>
  <c r="AF837" i="14"/>
  <c r="AD837" i="14"/>
  <c r="AF835" i="14"/>
  <c r="AD835" i="14"/>
  <c r="AF834" i="14"/>
  <c r="AD834" i="14"/>
  <c r="AF832" i="14"/>
  <c r="AD832" i="14"/>
  <c r="AF831" i="14"/>
  <c r="AD831" i="14"/>
  <c r="AF830" i="14"/>
  <c r="AD830" i="14"/>
  <c r="AF828" i="14"/>
  <c r="AD828" i="14"/>
  <c r="AF827" i="14"/>
  <c r="AD827" i="14"/>
  <c r="AF826" i="14"/>
  <c r="AD826" i="14"/>
  <c r="AF824" i="14"/>
  <c r="AD824" i="14"/>
  <c r="AF823" i="14"/>
  <c r="AD823" i="14"/>
  <c r="AF822" i="14"/>
  <c r="AD822" i="14"/>
  <c r="AF820" i="14"/>
  <c r="AD820" i="14"/>
  <c r="AF819" i="14"/>
  <c r="AD819" i="14"/>
  <c r="AF818" i="14"/>
  <c r="AD818" i="14"/>
  <c r="AF816" i="14"/>
  <c r="AD816" i="14"/>
  <c r="AF815" i="14"/>
  <c r="AD815" i="14"/>
  <c r="AF814" i="14"/>
  <c r="AD814" i="14"/>
  <c r="AF813" i="14"/>
  <c r="AD813" i="14"/>
  <c r="AF812" i="14"/>
  <c r="AD812" i="14"/>
  <c r="AF811" i="14"/>
  <c r="AD811" i="14"/>
  <c r="AF810" i="14"/>
  <c r="AD810" i="14"/>
  <c r="AF808" i="14"/>
  <c r="AD808" i="14"/>
  <c r="AF807" i="14"/>
  <c r="AD807" i="14"/>
  <c r="AF806" i="14"/>
  <c r="AD806" i="14"/>
  <c r="AF804" i="14"/>
  <c r="AD804" i="14"/>
  <c r="AF803" i="14"/>
  <c r="AD803" i="14"/>
  <c r="AF802" i="14"/>
  <c r="AD802" i="14"/>
  <c r="AF800" i="14"/>
  <c r="AD800" i="14"/>
  <c r="AF799" i="14"/>
  <c r="AD799" i="14"/>
  <c r="AF798" i="14"/>
  <c r="AD798" i="14"/>
  <c r="AF797" i="14"/>
  <c r="AD797" i="14"/>
  <c r="AF796" i="14"/>
  <c r="AD796" i="14"/>
  <c r="AF795" i="14"/>
  <c r="AD795" i="14"/>
  <c r="AF794" i="14"/>
  <c r="AD794" i="14"/>
  <c r="AF792" i="14"/>
  <c r="AD792" i="14"/>
  <c r="AF791" i="14"/>
  <c r="AD791" i="14"/>
  <c r="AF790" i="14"/>
  <c r="AD790" i="14"/>
  <c r="AF788" i="14"/>
  <c r="AD788" i="14"/>
  <c r="AF787" i="14"/>
  <c r="AD787" i="14"/>
  <c r="AF786" i="14"/>
  <c r="AD786" i="14"/>
  <c r="AF784" i="14"/>
  <c r="AD784" i="14"/>
  <c r="AF783" i="14"/>
  <c r="AD783" i="14"/>
  <c r="AF782" i="14"/>
  <c r="AD782" i="14"/>
  <c r="AF779" i="14"/>
  <c r="AD779" i="14"/>
  <c r="AF778" i="14"/>
  <c r="AD778" i="14"/>
  <c r="AF776" i="14"/>
  <c r="AD776" i="14"/>
  <c r="AF775" i="14"/>
  <c r="AD775" i="14"/>
  <c r="AF774" i="14"/>
  <c r="AD774" i="14"/>
  <c r="AF771" i="14"/>
  <c r="AD771" i="14"/>
  <c r="AF770" i="14"/>
  <c r="AD770" i="14"/>
  <c r="AF768" i="14"/>
  <c r="AD768" i="14"/>
  <c r="AF767" i="14"/>
  <c r="AD767" i="14"/>
  <c r="AF766" i="14"/>
  <c r="AD766" i="14"/>
  <c r="AF763" i="14"/>
  <c r="AD763" i="14"/>
  <c r="AF679" i="14"/>
  <c r="AD679" i="14"/>
  <c r="AF678" i="14"/>
  <c r="AD678" i="14"/>
  <c r="AF677" i="14"/>
  <c r="AD677" i="14"/>
  <c r="AF672" i="14"/>
  <c r="AD672" i="14"/>
  <c r="AF671" i="14"/>
  <c r="AD671" i="14"/>
  <c r="AF670" i="14"/>
  <c r="AD670" i="14"/>
  <c r="AF669" i="14"/>
  <c r="AD669" i="14"/>
  <c r="AF667" i="14"/>
  <c r="AD667" i="14"/>
  <c r="AF666" i="14"/>
  <c r="AD666" i="14"/>
  <c r="AF665" i="14"/>
  <c r="AD665" i="14"/>
  <c r="AF664" i="14"/>
  <c r="AD664" i="14"/>
  <c r="AF663" i="14"/>
  <c r="AD663" i="14"/>
  <c r="AF662" i="14"/>
  <c r="AD662" i="14"/>
  <c r="AF661" i="14"/>
  <c r="AD661" i="14"/>
  <c r="AF660" i="14"/>
  <c r="AD660" i="14"/>
  <c r="AF659" i="14"/>
  <c r="AD659" i="14"/>
  <c r="AF658" i="14"/>
  <c r="AD658" i="14"/>
  <c r="AF657" i="14"/>
  <c r="AD657" i="14"/>
  <c r="AF656" i="14"/>
  <c r="AD656" i="14"/>
  <c r="AF655" i="14"/>
  <c r="AD655" i="14"/>
  <c r="AF654" i="14"/>
  <c r="AD654" i="14"/>
  <c r="AF653" i="14"/>
  <c r="AD653" i="14"/>
  <c r="AF652" i="14"/>
  <c r="AD652" i="14"/>
  <c r="AF651" i="14"/>
  <c r="AD651" i="14"/>
  <c r="AF650" i="14"/>
  <c r="AD650" i="14"/>
  <c r="AF649" i="14"/>
  <c r="AD649" i="14"/>
  <c r="AF648" i="14"/>
  <c r="AD648" i="14"/>
  <c r="AF647" i="14"/>
  <c r="AD647" i="14"/>
  <c r="AF646" i="14"/>
  <c r="AD646" i="14"/>
  <c r="AF645" i="14"/>
  <c r="AD645" i="14"/>
  <c r="AF644" i="14"/>
  <c r="AD644" i="14"/>
  <c r="AF643" i="14"/>
  <c r="AD643" i="14"/>
  <c r="AF642" i="14"/>
  <c r="AD642" i="14"/>
  <c r="AF641" i="14"/>
  <c r="AD641" i="14"/>
  <c r="AF640" i="14"/>
  <c r="AD640" i="14"/>
  <c r="AF639" i="14"/>
  <c r="AD639" i="14"/>
  <c r="AF638" i="14"/>
  <c r="AD638" i="14"/>
  <c r="AF637" i="14"/>
  <c r="AD637" i="14"/>
  <c r="AF636" i="14"/>
  <c r="AD636" i="14"/>
  <c r="AF635" i="14"/>
  <c r="AD635" i="14"/>
  <c r="AF634" i="14"/>
  <c r="AD634" i="14"/>
  <c r="AF633" i="14"/>
  <c r="AD633" i="14"/>
  <c r="AF632" i="14"/>
  <c r="AD632" i="14"/>
  <c r="AF631" i="14"/>
  <c r="AD631" i="14"/>
  <c r="AF630" i="14"/>
  <c r="AD630" i="14"/>
  <c r="AF629" i="14"/>
  <c r="AD629" i="14"/>
  <c r="AF628" i="14"/>
  <c r="AD628" i="14"/>
  <c r="AF627" i="14"/>
  <c r="AD627" i="14"/>
  <c r="AF558" i="14"/>
  <c r="AD558" i="14"/>
  <c r="AF557" i="14"/>
  <c r="AD557" i="14"/>
  <c r="AF556" i="14"/>
  <c r="AD556" i="14"/>
  <c r="AF555" i="14"/>
  <c r="AD555" i="14"/>
  <c r="AF554" i="14"/>
  <c r="AD554" i="14"/>
  <c r="AF553" i="14"/>
  <c r="AD553" i="14"/>
  <c r="AF552" i="14"/>
  <c r="AD552" i="14"/>
  <c r="AF545" i="14"/>
  <c r="AD545" i="14"/>
  <c r="AF542" i="14"/>
  <c r="AD542" i="14"/>
  <c r="AF541" i="14"/>
  <c r="AD541" i="14"/>
  <c r="AF540" i="14"/>
  <c r="AD540" i="14"/>
  <c r="AF539" i="14"/>
  <c r="AD539" i="14"/>
  <c r="AF538" i="14"/>
  <c r="AD538" i="14"/>
  <c r="AF537" i="14"/>
  <c r="AD537" i="14"/>
  <c r="AF536" i="14"/>
  <c r="AD536" i="14"/>
  <c r="AF535" i="14"/>
  <c r="AD535" i="14"/>
  <c r="AF534" i="14"/>
  <c r="AD534" i="14"/>
  <c r="AF533" i="14"/>
  <c r="AD533" i="14"/>
  <c r="AF532" i="14"/>
  <c r="AD532" i="14"/>
  <c r="AF531" i="14"/>
  <c r="AD531" i="14"/>
  <c r="AF530" i="14"/>
  <c r="AD530" i="14"/>
  <c r="AF529" i="14"/>
  <c r="AD529" i="14"/>
  <c r="AF528" i="14"/>
  <c r="AD528" i="14"/>
  <c r="AF527" i="14"/>
  <c r="AD527" i="14"/>
  <c r="AF526" i="14"/>
  <c r="AD526" i="14"/>
  <c r="AF525" i="14"/>
  <c r="AD525" i="14"/>
  <c r="AF524" i="14"/>
  <c r="AD524" i="14"/>
  <c r="AF523" i="14"/>
  <c r="AD523" i="14"/>
  <c r="AF522" i="14"/>
  <c r="AD522" i="14"/>
  <c r="AF521" i="14"/>
  <c r="AD521" i="14"/>
  <c r="AF520" i="14"/>
  <c r="AD520" i="14"/>
  <c r="AF519" i="14"/>
  <c r="AD519" i="14"/>
  <c r="AF518" i="14"/>
  <c r="AD518" i="14"/>
  <c r="AF517" i="14"/>
  <c r="AD517" i="14"/>
  <c r="AF516" i="14"/>
  <c r="AD516" i="14"/>
  <c r="AF515" i="14"/>
  <c r="AD515" i="14"/>
  <c r="AF514" i="14"/>
  <c r="AD514" i="14"/>
  <c r="AF513" i="14"/>
  <c r="AD513" i="14"/>
  <c r="AF512" i="14"/>
  <c r="AD512" i="14"/>
  <c r="AF511" i="14"/>
  <c r="AD511" i="14"/>
  <c r="AF510" i="14"/>
  <c r="AD510" i="14"/>
  <c r="AF411" i="14"/>
  <c r="AD411" i="14"/>
  <c r="AF409" i="14"/>
  <c r="AD409" i="14"/>
  <c r="AF408" i="14"/>
  <c r="AD408" i="14"/>
  <c r="AF407" i="14"/>
  <c r="AD407" i="14"/>
  <c r="AF339" i="14"/>
  <c r="AD339" i="14"/>
  <c r="AF338" i="14"/>
  <c r="AD338" i="14"/>
  <c r="AF337" i="14"/>
  <c r="AD337" i="14"/>
  <c r="AF336" i="14"/>
  <c r="AD336" i="14"/>
  <c r="AF335" i="14"/>
  <c r="AD335" i="14"/>
  <c r="AF334" i="14"/>
  <c r="AD334" i="14"/>
  <c r="AF333" i="14"/>
  <c r="AD333" i="14"/>
  <c r="AF332" i="14"/>
  <c r="AD332" i="14"/>
  <c r="AF331" i="14"/>
  <c r="AD331" i="14"/>
  <c r="AF330" i="14"/>
  <c r="AD330" i="14"/>
  <c r="AF329" i="14"/>
  <c r="AD329" i="14"/>
  <c r="AF328" i="14"/>
  <c r="AD328" i="14"/>
  <c r="AF327" i="14"/>
  <c r="AD327" i="14"/>
  <c r="AF326" i="14"/>
  <c r="AD326" i="14"/>
  <c r="AF325" i="14"/>
  <c r="AD325" i="14"/>
  <c r="AF324" i="14"/>
  <c r="AD324" i="14"/>
  <c r="AF323" i="14"/>
  <c r="AD323" i="14"/>
  <c r="AF322" i="14"/>
  <c r="AD322" i="14"/>
  <c r="AF321" i="14"/>
  <c r="AD321" i="14"/>
  <c r="AF320" i="14"/>
  <c r="AD320" i="14"/>
  <c r="AF319" i="14"/>
  <c r="AD319" i="14"/>
  <c r="AF318" i="14"/>
  <c r="AD318" i="14"/>
  <c r="AF317" i="14"/>
  <c r="AD317" i="14"/>
  <c r="AF316" i="14"/>
  <c r="AD316" i="14"/>
  <c r="AF315" i="14"/>
  <c r="AD315" i="14"/>
  <c r="AF314" i="14"/>
  <c r="AD314" i="14"/>
  <c r="AF313" i="14"/>
  <c r="AD313" i="14"/>
  <c r="AF312" i="14"/>
  <c r="AD312" i="14"/>
  <c r="AF311" i="14"/>
  <c r="AD311" i="14"/>
  <c r="AF310" i="14"/>
  <c r="AD310" i="14"/>
  <c r="AF308" i="14"/>
  <c r="AD308" i="14"/>
  <c r="AF307" i="14"/>
  <c r="AD307" i="14"/>
  <c r="AF304" i="14"/>
  <c r="AD304" i="14"/>
  <c r="AF303" i="14"/>
  <c r="AD303" i="14"/>
  <c r="AF247" i="14"/>
  <c r="AD247" i="14"/>
  <c r="AF246" i="14"/>
  <c r="AD246" i="14"/>
  <c r="AF238" i="14"/>
  <c r="AD238" i="14"/>
  <c r="AF236" i="14"/>
  <c r="AD236" i="14"/>
  <c r="AF226" i="14"/>
  <c r="AD226" i="14"/>
  <c r="AF224" i="14"/>
  <c r="AD224" i="14"/>
  <c r="AF214" i="14"/>
  <c r="AD214" i="14"/>
  <c r="AF212" i="14"/>
  <c r="AD212" i="14"/>
  <c r="AF204" i="14"/>
  <c r="AD204" i="14"/>
  <c r="AF200" i="14"/>
  <c r="AD200" i="14"/>
  <c r="AF198" i="14"/>
  <c r="AD198" i="14"/>
  <c r="AF192" i="14"/>
  <c r="AD192" i="14"/>
  <c r="AF186" i="14"/>
  <c r="AD186" i="14"/>
  <c r="AF184" i="14"/>
  <c r="AD184" i="14"/>
  <c r="AF182" i="14"/>
  <c r="AD182" i="14"/>
  <c r="AF178" i="14"/>
  <c r="AD178" i="14"/>
  <c r="AF176" i="14"/>
  <c r="AD176" i="14"/>
  <c r="AF172" i="14"/>
  <c r="AD172" i="14"/>
  <c r="AF164" i="14"/>
  <c r="AD164" i="14"/>
  <c r="AF162" i="14"/>
  <c r="AD162" i="14"/>
  <c r="AF148" i="14"/>
  <c r="AD148" i="14"/>
  <c r="AF142" i="14"/>
  <c r="AD142" i="14"/>
  <c r="AF140" i="14"/>
  <c r="AD140" i="14"/>
  <c r="AF136" i="14"/>
  <c r="AD136" i="14"/>
  <c r="AF132" i="14"/>
  <c r="AD132" i="14"/>
  <c r="AF126" i="14"/>
  <c r="AD126" i="14"/>
  <c r="AF104" i="14"/>
  <c r="AD104" i="14"/>
  <c r="AF96" i="14"/>
  <c r="AD96" i="14"/>
  <c r="AF94" i="14"/>
  <c r="AD94" i="14"/>
  <c r="AF90" i="14"/>
  <c r="AD90" i="14"/>
  <c r="AF86" i="14"/>
  <c r="AD86" i="14"/>
  <c r="AF80" i="14"/>
  <c r="AD80" i="14"/>
  <c r="AF76" i="14"/>
  <c r="AD76" i="14"/>
  <c r="AF72" i="14"/>
  <c r="AD72" i="14"/>
  <c r="AF44" i="14"/>
  <c r="AD44" i="14"/>
  <c r="AF32" i="14"/>
  <c r="AD32" i="14"/>
  <c r="AF28" i="14"/>
  <c r="AD28" i="14"/>
  <c r="AF26" i="14"/>
  <c r="AD26" i="14"/>
  <c r="AF24" i="14"/>
  <c r="AD24" i="14"/>
  <c r="AF20" i="14"/>
  <c r="AD20" i="14"/>
  <c r="AF18" i="14"/>
  <c r="AD18" i="14"/>
  <c r="AF14" i="14"/>
  <c r="AD14" i="14"/>
  <c r="AF12" i="14"/>
  <c r="AD12" i="14"/>
  <c r="AF8" i="14"/>
  <c r="AD8" i="14"/>
  <c r="AF1978" i="14"/>
  <c r="AD1978" i="14"/>
  <c r="AF1977" i="14"/>
  <c r="AD1977" i="14"/>
  <c r="AF1976" i="14"/>
  <c r="AD1976" i="14"/>
  <c r="AF1975" i="14"/>
  <c r="AD1975" i="14"/>
  <c r="AF1974" i="14"/>
  <c r="AD1974" i="14"/>
  <c r="AF1973" i="14"/>
  <c r="AD1973" i="14"/>
  <c r="AF1972" i="14"/>
  <c r="AD1972" i="14"/>
  <c r="AF1971" i="14"/>
  <c r="AD1971" i="14"/>
  <c r="AF1970" i="14"/>
  <c r="AD1970" i="14"/>
  <c r="AF1969" i="14"/>
  <c r="AD1969" i="14"/>
  <c r="AF1968" i="14"/>
  <c r="AD1968" i="14"/>
  <c r="AF1967" i="14"/>
  <c r="AD1967" i="14"/>
  <c r="AF1966" i="14"/>
  <c r="AD1966" i="14"/>
  <c r="AF1965" i="14"/>
  <c r="AD1965" i="14"/>
  <c r="AF1964" i="14"/>
  <c r="AD1964" i="14"/>
  <c r="AF1963" i="14"/>
  <c r="AD1963" i="14"/>
  <c r="AF1962" i="14"/>
  <c r="AD1962" i="14"/>
  <c r="AF1961" i="14"/>
  <c r="AD1961" i="14"/>
  <c r="AF1960" i="14"/>
  <c r="AD1960" i="14"/>
  <c r="AF1959" i="14"/>
  <c r="AD1959" i="14"/>
  <c r="AF1958" i="14"/>
  <c r="AD1958" i="14"/>
  <c r="AF1957" i="14"/>
  <c r="AD1957" i="14"/>
  <c r="AF1956" i="14"/>
  <c r="AD1956" i="14"/>
  <c r="AF1955" i="14"/>
  <c r="AD1955" i="14"/>
  <c r="AF1954" i="14"/>
  <c r="AD1954" i="14"/>
  <c r="AF1953" i="14"/>
  <c r="AD1953" i="14"/>
  <c r="AF1952" i="14"/>
  <c r="AD1952" i="14"/>
  <c r="AF1951" i="14"/>
  <c r="AD1951" i="14"/>
  <c r="AF1950" i="14"/>
  <c r="AD1950" i="14"/>
  <c r="AF1949" i="14"/>
  <c r="AD1949" i="14"/>
  <c r="AF1948" i="14"/>
  <c r="AD1948" i="14"/>
  <c r="AF1947" i="14"/>
  <c r="AD1947" i="14"/>
  <c r="AF1946" i="14"/>
  <c r="AD1946" i="14"/>
  <c r="AF1945" i="14"/>
  <c r="AD1945" i="14"/>
  <c r="AF1944" i="14"/>
  <c r="AD1944" i="14"/>
  <c r="AF1943" i="14"/>
  <c r="AD1943" i="14"/>
  <c r="AF1942" i="14"/>
  <c r="AD1942" i="14"/>
  <c r="AF1941" i="14"/>
  <c r="AD1941" i="14"/>
  <c r="AF1940" i="14"/>
  <c r="AD1940" i="14"/>
  <c r="AF1939" i="14"/>
  <c r="AD1939" i="14"/>
  <c r="AF1938" i="14"/>
  <c r="AD1938" i="14"/>
  <c r="AF1937" i="14"/>
  <c r="AD1937" i="14"/>
  <c r="AF1936" i="14"/>
  <c r="AD1936" i="14"/>
  <c r="AF1935" i="14"/>
  <c r="AD1935" i="14"/>
  <c r="AF1934" i="14"/>
  <c r="AD1934" i="14"/>
  <c r="AF1933" i="14"/>
  <c r="AD1933" i="14"/>
  <c r="AF1932" i="14"/>
  <c r="AD1932" i="14"/>
  <c r="AF1931" i="14"/>
  <c r="AD1931" i="14"/>
  <c r="AF1930" i="14"/>
  <c r="AD1930" i="14"/>
  <c r="AF1929" i="14"/>
  <c r="AD1929" i="14"/>
  <c r="AF1928" i="14"/>
  <c r="AD1928" i="14"/>
  <c r="AF1927" i="14"/>
  <c r="AD1927" i="14"/>
  <c r="AF1926" i="14"/>
  <c r="AD1926" i="14"/>
  <c r="AF1925" i="14"/>
  <c r="AD1925" i="14"/>
  <c r="AF1924" i="14"/>
  <c r="AD1924" i="14"/>
  <c r="AF1923" i="14"/>
  <c r="AD1923" i="14"/>
  <c r="AF1922" i="14"/>
  <c r="AD1922" i="14"/>
  <c r="AF1921" i="14"/>
  <c r="AD1921" i="14"/>
  <c r="AF1920" i="14"/>
  <c r="AD1920" i="14"/>
  <c r="AF1919" i="14"/>
  <c r="AD1919" i="14"/>
  <c r="AF1918" i="14"/>
  <c r="AD1918" i="14"/>
  <c r="AF1917" i="14"/>
  <c r="AD1917" i="14"/>
  <c r="AF1693" i="14"/>
  <c r="AD1693" i="14"/>
  <c r="AF1692" i="14"/>
  <c r="AD1692" i="14"/>
  <c r="AF1691" i="14"/>
  <c r="AD1691" i="14"/>
  <c r="AF1690" i="14"/>
  <c r="AD1690" i="14"/>
  <c r="AF1689" i="14"/>
  <c r="AD1689" i="14"/>
  <c r="AF1688" i="14"/>
  <c r="AD1688" i="14"/>
  <c r="AF1687" i="14"/>
  <c r="AD1687" i="14"/>
  <c r="AF1686" i="14"/>
  <c r="AD1686" i="14"/>
  <c r="AF1685" i="14"/>
  <c r="AD1685" i="14"/>
  <c r="AF1684" i="14"/>
  <c r="AD1684" i="14"/>
  <c r="AF1683" i="14"/>
  <c r="AD1683" i="14"/>
  <c r="AF1682" i="14"/>
  <c r="AD1682" i="14"/>
  <c r="AF1681" i="14"/>
  <c r="AD1681" i="14"/>
  <c r="AF1680" i="14"/>
  <c r="AD1680" i="14"/>
  <c r="AF1679" i="14"/>
  <c r="AD1679" i="14"/>
  <c r="AF1678" i="14"/>
  <c r="AD1678" i="14"/>
  <c r="AF1677" i="14"/>
  <c r="AD1677" i="14"/>
  <c r="AF1676" i="14"/>
  <c r="AD1676" i="14"/>
  <c r="AF1675" i="14"/>
  <c r="AD1675" i="14"/>
  <c r="AF1674" i="14"/>
  <c r="AD1674" i="14"/>
  <c r="AF1673" i="14"/>
  <c r="AD1673" i="14"/>
  <c r="AF1672" i="14"/>
  <c r="AD1672" i="14"/>
  <c r="AF1671" i="14"/>
  <c r="AD1671" i="14"/>
  <c r="AF1670" i="14"/>
  <c r="AD1670" i="14"/>
  <c r="AF1669" i="14"/>
  <c r="AD1669" i="14"/>
  <c r="AF1668" i="14"/>
  <c r="AD1668" i="14"/>
  <c r="AF1667" i="14"/>
  <c r="AD1667" i="14"/>
  <c r="AF1666" i="14"/>
  <c r="AD1666" i="14"/>
  <c r="AF1665" i="14"/>
  <c r="AD1665" i="14"/>
  <c r="AF1664" i="14"/>
  <c r="AD1664" i="14"/>
  <c r="AF1663" i="14"/>
  <c r="AD1663" i="14"/>
  <c r="AF1662" i="14"/>
  <c r="AD1662" i="14"/>
  <c r="AF1661" i="14"/>
  <c r="AD1661" i="14"/>
  <c r="AF1660" i="14"/>
  <c r="AD1660" i="14"/>
  <c r="AF1659" i="14"/>
  <c r="AD1659" i="14"/>
  <c r="AF1658" i="14"/>
  <c r="AD1658" i="14"/>
  <c r="AF1657" i="14"/>
  <c r="AD1657" i="14"/>
  <c r="AF1656" i="14"/>
  <c r="AD1656" i="14"/>
  <c r="AF1655" i="14"/>
  <c r="AD1655" i="14"/>
  <c r="AF1654" i="14"/>
  <c r="AD1654" i="14"/>
  <c r="AF1653" i="14"/>
  <c r="AD1653" i="14"/>
  <c r="AF1652" i="14"/>
  <c r="AD1652" i="14"/>
  <c r="AF1651" i="14"/>
  <c r="AD1651" i="14"/>
  <c r="AF1650" i="14"/>
  <c r="AD1650" i="14"/>
  <c r="AF1649" i="14"/>
  <c r="AD1649" i="14"/>
  <c r="AF1648" i="14"/>
  <c r="AD1648" i="14"/>
  <c r="AF1647" i="14"/>
  <c r="AD1647" i="14"/>
  <c r="AF1644" i="14"/>
  <c r="AD1644" i="14"/>
  <c r="AF1643" i="14"/>
  <c r="AD1643" i="14"/>
  <c r="AF1641" i="14"/>
  <c r="AD1641" i="14"/>
  <c r="AF1640" i="14"/>
  <c r="AD1640" i="14"/>
  <c r="AF1639" i="14"/>
  <c r="AD1639" i="14"/>
  <c r="AF1638" i="14"/>
  <c r="AD1638" i="14"/>
  <c r="AF1637" i="14"/>
  <c r="AD1637" i="14"/>
  <c r="AF1636" i="14"/>
  <c r="AD1636" i="14"/>
  <c r="AF1635" i="14"/>
  <c r="AD1635" i="14"/>
  <c r="AF1634" i="14"/>
  <c r="AD1634" i="14"/>
  <c r="AF1633" i="14"/>
  <c r="AD1633" i="14"/>
  <c r="AF1632" i="14"/>
  <c r="AD1632" i="14"/>
  <c r="AF1631" i="14"/>
  <c r="AD1631" i="14"/>
  <c r="AF1630" i="14"/>
  <c r="AD1630" i="14"/>
  <c r="AF1629" i="14"/>
  <c r="AD1629" i="14"/>
  <c r="AF1628" i="14"/>
  <c r="AD1628" i="14"/>
  <c r="AF1627" i="14"/>
  <c r="AD1627" i="14"/>
  <c r="AF1626" i="14"/>
  <c r="AD1626" i="14"/>
  <c r="AF1625" i="14"/>
  <c r="AD1625" i="14"/>
  <c r="AF1624" i="14"/>
  <c r="AD1624" i="14"/>
  <c r="AF1623" i="14"/>
  <c r="AD1623" i="14"/>
  <c r="AF1622" i="14"/>
  <c r="AD1622" i="14"/>
  <c r="AF1621" i="14"/>
  <c r="AD1621" i="14"/>
  <c r="AF1620" i="14"/>
  <c r="AD1620" i="14"/>
  <c r="AF1619" i="14"/>
  <c r="AD1619" i="14"/>
  <c r="AF1618" i="14"/>
  <c r="AD1618" i="14"/>
  <c r="AF1617" i="14"/>
  <c r="AD1617" i="14"/>
  <c r="AF1616" i="14"/>
  <c r="AD1616" i="14"/>
  <c r="AF1615" i="14"/>
  <c r="AD1615" i="14"/>
  <c r="AF1614" i="14"/>
  <c r="AD1614" i="14"/>
  <c r="AF1613" i="14"/>
  <c r="AD1613" i="14"/>
  <c r="AF1612" i="14"/>
  <c r="AD1612" i="14"/>
  <c r="AF1611" i="14"/>
  <c r="AD1611" i="14"/>
  <c r="AF1610" i="14"/>
  <c r="AD1610" i="14"/>
  <c r="AF1609" i="14"/>
  <c r="AD1609" i="14"/>
  <c r="AF1608" i="14"/>
  <c r="AD1608" i="14"/>
  <c r="AF1607" i="14"/>
  <c r="AD1607" i="14"/>
  <c r="AF1606" i="14"/>
  <c r="AD1606" i="14"/>
  <c r="AF1605" i="14"/>
  <c r="AD1605" i="14"/>
  <c r="AF1604" i="14"/>
  <c r="AD1604" i="14"/>
  <c r="AF1603" i="14"/>
  <c r="AD1603" i="14"/>
  <c r="AF1602" i="14"/>
  <c r="AD1602" i="14"/>
  <c r="AF1509" i="14"/>
  <c r="AD1509" i="14"/>
  <c r="AF1508" i="14"/>
  <c r="AD1508" i="14"/>
  <c r="AF1507" i="14"/>
  <c r="AD1507" i="14"/>
  <c r="AF1506" i="14"/>
  <c r="AD1506" i="14"/>
  <c r="AF1505" i="14"/>
  <c r="AD1505" i="14"/>
  <c r="AF1504" i="14"/>
  <c r="AD1504" i="14"/>
  <c r="AF1503" i="14"/>
  <c r="AD1503" i="14"/>
  <c r="AF1502" i="14"/>
  <c r="AD1502" i="14"/>
  <c r="AF1501" i="14"/>
  <c r="AD1501" i="14"/>
  <c r="AF1500" i="14"/>
  <c r="AD1500" i="14"/>
  <c r="AF1499" i="14"/>
  <c r="AD1499" i="14"/>
  <c r="AF1498" i="14"/>
  <c r="AD1498" i="14"/>
  <c r="AF1497" i="14"/>
  <c r="AD1497" i="14"/>
  <c r="AF1496" i="14"/>
  <c r="AD1496" i="14"/>
  <c r="AF1495" i="14"/>
  <c r="AD1495" i="14"/>
  <c r="AF1494" i="14"/>
  <c r="AD1494" i="14"/>
  <c r="AF1493" i="14"/>
  <c r="AD1493" i="14"/>
  <c r="AF1492" i="14"/>
  <c r="AD1492" i="14"/>
  <c r="AF1491" i="14"/>
  <c r="AD1491" i="14"/>
  <c r="AF1490" i="14"/>
  <c r="AD1490" i="14"/>
  <c r="AF1489" i="14"/>
  <c r="AD1489" i="14"/>
  <c r="AF1488" i="14"/>
  <c r="AD1488" i="14"/>
  <c r="AF1487" i="14"/>
  <c r="AD1487" i="14"/>
  <c r="AF1486" i="14"/>
  <c r="AD1486" i="14"/>
  <c r="AF1485" i="14"/>
  <c r="AD1485" i="14"/>
  <c r="AF1484" i="14"/>
  <c r="AD1484" i="14"/>
  <c r="AF1483" i="14"/>
  <c r="AD1483" i="14"/>
  <c r="AF1482" i="14"/>
  <c r="AD1482" i="14"/>
  <c r="AF1481" i="14"/>
  <c r="AD1481" i="14"/>
  <c r="AF1480" i="14"/>
  <c r="AD1480" i="14"/>
  <c r="AF1479" i="14"/>
  <c r="AD1479" i="14"/>
  <c r="AF1478" i="14"/>
  <c r="AD1478" i="14"/>
  <c r="AF1477" i="14"/>
  <c r="AD1477" i="14"/>
  <c r="AF1476" i="14"/>
  <c r="AD1476" i="14"/>
  <c r="AF1475" i="14"/>
  <c r="AD1475" i="14"/>
  <c r="AF1474" i="14"/>
  <c r="AD1474" i="14"/>
  <c r="AF1473" i="14"/>
  <c r="AD1473" i="14"/>
  <c r="AF1472" i="14"/>
  <c r="AD1472" i="14"/>
  <c r="AF1471" i="14"/>
  <c r="AD1471" i="14"/>
  <c r="AF1470" i="14"/>
  <c r="AD1470" i="14"/>
  <c r="AF1469" i="14"/>
  <c r="AD1469" i="14"/>
  <c r="AF1468" i="14"/>
  <c r="AD1468" i="14"/>
  <c r="AF1467" i="14"/>
  <c r="AD1467" i="14"/>
  <c r="AF1466" i="14"/>
  <c r="AD1466" i="14"/>
  <c r="AF1465" i="14"/>
  <c r="AD1465" i="14"/>
  <c r="AF1464" i="14"/>
  <c r="AD1464" i="14"/>
  <c r="AF1463" i="14"/>
  <c r="AD1463" i="14"/>
  <c r="AF1462" i="14"/>
  <c r="AD1462" i="14"/>
  <c r="AF1461" i="14"/>
  <c r="AD1461" i="14"/>
  <c r="AF1460" i="14"/>
  <c r="AD1460" i="14"/>
  <c r="AF1459" i="14"/>
  <c r="AD1459" i="14"/>
  <c r="AF1458" i="14"/>
  <c r="AD1458" i="14"/>
  <c r="AF1457" i="14"/>
  <c r="AD1457" i="14"/>
  <c r="AF1456" i="14"/>
  <c r="AD1456" i="14"/>
  <c r="AF1455" i="14"/>
  <c r="AD1455" i="14"/>
  <c r="AF1454" i="14"/>
  <c r="AD1454" i="14"/>
  <c r="AF1453" i="14"/>
  <c r="AD1453" i="14"/>
  <c r="AF1452" i="14"/>
  <c r="AD1452" i="14"/>
  <c r="AF1451" i="14"/>
  <c r="AD1451" i="14"/>
  <c r="AF1450" i="14"/>
  <c r="AD1450" i="14"/>
  <c r="AF1449" i="14"/>
  <c r="AD1449" i="14"/>
  <c r="AF1299" i="14"/>
  <c r="AD1299" i="14"/>
  <c r="AF1298" i="14"/>
  <c r="AD1298" i="14"/>
  <c r="AF1297" i="14"/>
  <c r="AD1297" i="14"/>
  <c r="AF1296" i="14"/>
  <c r="AD1296" i="14"/>
  <c r="AF1295" i="14"/>
  <c r="AD1295" i="14"/>
  <c r="AF1294" i="14"/>
  <c r="AD1294" i="14"/>
  <c r="AF1293" i="14"/>
  <c r="AD1293" i="14"/>
  <c r="AF1292" i="14"/>
  <c r="AD1292" i="14"/>
  <c r="AF1291" i="14"/>
  <c r="AD1291" i="14"/>
  <c r="AF1290" i="14"/>
  <c r="AD1290" i="14"/>
  <c r="AF1289" i="14"/>
  <c r="AD1289" i="14"/>
  <c r="AF1288" i="14"/>
  <c r="AD1288" i="14"/>
  <c r="AF1287" i="14"/>
  <c r="AD1287" i="14"/>
  <c r="AF1286" i="14"/>
  <c r="AD1286" i="14"/>
  <c r="AF1285" i="14"/>
  <c r="AD1285" i="14"/>
  <c r="AF1284" i="14"/>
  <c r="AD1284" i="14"/>
  <c r="AF1283" i="14"/>
  <c r="AD1283" i="14"/>
  <c r="AF1282" i="14"/>
  <c r="AD1282" i="14"/>
  <c r="AF1281" i="14"/>
  <c r="AD1281" i="14"/>
  <c r="AF1280" i="14"/>
  <c r="AD1280" i="14"/>
  <c r="AF1279" i="14"/>
  <c r="AD1279" i="14"/>
  <c r="AF1278" i="14"/>
  <c r="AD1278" i="14"/>
  <c r="AF1277" i="14"/>
  <c r="AD1277" i="14"/>
  <c r="AF1276" i="14"/>
  <c r="AD1276" i="14"/>
  <c r="AF1275" i="14"/>
  <c r="AD1275" i="14"/>
  <c r="AF1274" i="14"/>
  <c r="AD1274" i="14"/>
  <c r="AF1273" i="14"/>
  <c r="AD1273" i="14"/>
  <c r="AF1272" i="14"/>
  <c r="AD1272" i="14"/>
  <c r="AF1271" i="14"/>
  <c r="AD1271" i="14"/>
  <c r="AF1270" i="14"/>
  <c r="AD1270" i="14"/>
  <c r="AF1269" i="14"/>
  <c r="AD1269" i="14"/>
  <c r="AF1268" i="14"/>
  <c r="AD1268" i="14"/>
  <c r="AF1267" i="14"/>
  <c r="AD1267" i="14"/>
  <c r="AF1266" i="14"/>
  <c r="AD1266" i="14"/>
  <c r="AF1265" i="14"/>
  <c r="AD1265" i="14"/>
  <c r="AF1264" i="14"/>
  <c r="AD1264" i="14"/>
  <c r="AF1263" i="14"/>
  <c r="AD1263" i="14"/>
  <c r="AF1262" i="14"/>
  <c r="AD1262" i="14"/>
  <c r="AF1261" i="14"/>
  <c r="AD1261" i="14"/>
  <c r="AF1260" i="14"/>
  <c r="AD1260" i="14"/>
  <c r="AF1259" i="14"/>
  <c r="AD1259" i="14"/>
  <c r="AF1258" i="14"/>
  <c r="AD1258" i="14"/>
  <c r="AF1257" i="14"/>
  <c r="AD1257" i="14"/>
  <c r="AF1256" i="14"/>
  <c r="AD1256" i="14"/>
  <c r="AF1255" i="14"/>
  <c r="AD1255" i="14"/>
  <c r="AF1254" i="14"/>
  <c r="AD1254" i="14"/>
  <c r="AF1253" i="14"/>
  <c r="AD1253" i="14"/>
  <c r="AF1252" i="14"/>
  <c r="AD1252" i="14"/>
  <c r="AF1251" i="14"/>
  <c r="AD1251" i="14"/>
  <c r="AF1250" i="14"/>
  <c r="AD1250" i="14"/>
  <c r="AF1249" i="14"/>
  <c r="AD1249" i="14"/>
  <c r="AF1248" i="14"/>
  <c r="AD1248" i="14"/>
  <c r="AF1247" i="14"/>
  <c r="AD1247" i="14"/>
  <c r="AF1246" i="14"/>
  <c r="AD1246" i="14"/>
  <c r="AF1245" i="14"/>
  <c r="AD1245" i="14"/>
  <c r="AF1244" i="14"/>
  <c r="AD1244" i="14"/>
  <c r="AF1243" i="14"/>
  <c r="AD1243" i="14"/>
  <c r="AF1242" i="14"/>
  <c r="AD1242" i="14"/>
  <c r="AF1241" i="14"/>
  <c r="AD1241" i="14"/>
  <c r="AF1240" i="14"/>
  <c r="AD1240" i="14"/>
  <c r="AF1239" i="14"/>
  <c r="AD1239" i="14"/>
  <c r="AF1238" i="14"/>
  <c r="AD1238" i="14"/>
  <c r="AF1237" i="14"/>
  <c r="AD1237" i="14"/>
  <c r="AF1236" i="14"/>
  <c r="AD1236" i="14"/>
  <c r="AF1235" i="14"/>
  <c r="AD1235" i="14"/>
  <c r="AF1234" i="14"/>
  <c r="AD1234" i="14"/>
  <c r="AF1233" i="14"/>
  <c r="AD1233" i="14"/>
  <c r="AF1232" i="14"/>
  <c r="AD1232" i="14"/>
  <c r="AF1231" i="14"/>
  <c r="AD1231" i="14"/>
  <c r="AF1230" i="14"/>
  <c r="AD1230" i="14"/>
  <c r="AF1229" i="14"/>
  <c r="AD1229" i="14"/>
  <c r="AF1228" i="14"/>
  <c r="AD1228" i="14"/>
  <c r="AF1227" i="14"/>
  <c r="AD1227" i="14"/>
  <c r="AF1226" i="14"/>
  <c r="AD1226" i="14"/>
  <c r="AF1225" i="14"/>
  <c r="AD1225" i="14"/>
  <c r="AF1224" i="14"/>
  <c r="AD1224" i="14"/>
  <c r="AF1223" i="14"/>
  <c r="AD1223" i="14"/>
  <c r="AF1222" i="14"/>
  <c r="AD1222" i="14"/>
  <c r="AF1221" i="14"/>
  <c r="AD1221" i="14"/>
  <c r="AF1220" i="14"/>
  <c r="AD1220" i="14"/>
  <c r="AF1219" i="14"/>
  <c r="AD1219" i="14"/>
  <c r="AF1218" i="14"/>
  <c r="AD1218" i="14"/>
  <c r="AF1217" i="14"/>
  <c r="AD1217" i="14"/>
  <c r="AF1216" i="14"/>
  <c r="AD1216" i="14"/>
  <c r="AF1215" i="14"/>
  <c r="AD1215" i="14"/>
  <c r="AF1214" i="14"/>
  <c r="AD1214" i="14"/>
  <c r="AF1213" i="14"/>
  <c r="AD1213" i="14"/>
  <c r="AF1212" i="14"/>
  <c r="AD1212" i="14"/>
  <c r="AF1211" i="14"/>
  <c r="AD1211" i="14"/>
  <c r="AF1210" i="14"/>
  <c r="AD1210" i="14"/>
  <c r="AF1209" i="14"/>
  <c r="AD1209" i="14"/>
  <c r="AF1208" i="14"/>
  <c r="AD1208" i="14"/>
  <c r="AF1031" i="14"/>
  <c r="AD1031" i="14"/>
  <c r="AF1030" i="14"/>
  <c r="AD1030" i="14"/>
  <c r="AF1029" i="14"/>
  <c r="AD1029" i="14"/>
  <c r="AF1028" i="14"/>
  <c r="AD1028" i="14"/>
  <c r="AF1027" i="14"/>
  <c r="AD1027" i="14"/>
  <c r="AF1026" i="14"/>
  <c r="AD1026" i="14"/>
  <c r="AF1025" i="14"/>
  <c r="AD1025" i="14"/>
  <c r="AF1024" i="14"/>
  <c r="AD1024" i="14"/>
  <c r="AF1023" i="14"/>
  <c r="AD1023" i="14"/>
  <c r="AF1022" i="14"/>
  <c r="AD1022" i="14"/>
  <c r="AF1021" i="14"/>
  <c r="AD1021" i="14"/>
  <c r="AF1020" i="14"/>
  <c r="AD1020" i="14"/>
  <c r="AF1019" i="14"/>
  <c r="AD1019" i="14"/>
  <c r="AF1018" i="14"/>
  <c r="AD1018" i="14"/>
  <c r="AF1017" i="14"/>
  <c r="AD1017" i="14"/>
  <c r="AF1016" i="14"/>
  <c r="AD1016" i="14"/>
  <c r="AF1015" i="14"/>
  <c r="AD1015" i="14"/>
  <c r="AF1014" i="14"/>
  <c r="AD1014" i="14"/>
  <c r="AF1013" i="14"/>
  <c r="AD1013" i="14"/>
  <c r="AF1012" i="14"/>
  <c r="AD1012" i="14"/>
  <c r="AF1011" i="14"/>
  <c r="AD1011" i="14"/>
  <c r="AF1010" i="14"/>
  <c r="AD1010" i="14"/>
  <c r="AF1009" i="14"/>
  <c r="AD1009" i="14"/>
  <c r="AF1008" i="14"/>
  <c r="AD1008" i="14"/>
  <c r="AF1007" i="14"/>
  <c r="AD1007" i="14"/>
  <c r="AF1006" i="14"/>
  <c r="AD1006" i="14"/>
  <c r="AF976" i="14"/>
  <c r="AD976" i="14"/>
  <c r="AF975" i="14"/>
  <c r="AD975" i="14"/>
  <c r="AF974" i="14"/>
  <c r="AD974" i="14"/>
  <c r="AF973" i="14"/>
  <c r="AD973" i="14"/>
  <c r="AF972" i="14"/>
  <c r="AD972" i="14"/>
  <c r="AF971" i="14"/>
  <c r="AD971" i="14"/>
  <c r="AF970" i="14"/>
  <c r="AD970" i="14"/>
  <c r="AF969" i="14"/>
  <c r="AD969" i="14"/>
  <c r="AF968" i="14"/>
  <c r="AD968" i="14"/>
  <c r="AF967" i="14"/>
  <c r="AD967" i="14"/>
  <c r="AF966" i="14"/>
  <c r="AD966" i="14"/>
  <c r="AF965" i="14"/>
  <c r="AD965" i="14"/>
  <c r="AF964" i="14"/>
  <c r="AD964" i="14"/>
  <c r="AF963" i="14"/>
  <c r="AD963" i="14"/>
  <c r="AF960" i="14"/>
  <c r="AD960" i="14"/>
  <c r="AF958" i="14"/>
  <c r="AD958" i="14"/>
  <c r="AF956" i="14"/>
  <c r="AD956" i="14"/>
  <c r="AF954" i="14"/>
  <c r="AD954" i="14"/>
  <c r="AF952" i="14"/>
  <c r="AD952" i="14"/>
  <c r="AF951" i="14"/>
  <c r="AD951" i="14"/>
  <c r="AF950" i="14"/>
  <c r="AD950" i="14"/>
  <c r="AF948" i="14"/>
  <c r="AD948" i="14"/>
  <c r="AF946" i="14"/>
  <c r="AD946" i="14"/>
  <c r="AF851" i="14"/>
  <c r="AD851" i="14"/>
  <c r="AF850" i="14"/>
  <c r="AD850" i="14"/>
  <c r="AF712" i="14"/>
  <c r="AD712" i="14"/>
  <c r="AF708" i="14"/>
  <c r="AD708" i="14"/>
  <c r="AF707" i="14"/>
  <c r="AD707" i="14"/>
  <c r="AF706" i="14"/>
  <c r="AD706" i="14"/>
  <c r="AF705" i="14"/>
  <c r="AD705" i="14"/>
  <c r="AF704" i="14"/>
  <c r="AD704" i="14"/>
  <c r="AF703" i="14"/>
  <c r="AD703" i="14"/>
  <c r="AF702" i="14"/>
  <c r="AD702" i="14"/>
  <c r="AF701" i="14"/>
  <c r="AD701" i="14"/>
  <c r="AF700" i="14"/>
  <c r="AD700" i="14"/>
  <c r="AF699" i="14"/>
  <c r="AD699" i="14"/>
  <c r="AF697" i="14"/>
  <c r="AD697" i="14"/>
  <c r="AF696" i="14"/>
  <c r="AD696" i="14"/>
  <c r="AF695" i="14"/>
  <c r="AD695" i="14"/>
  <c r="AF694" i="14"/>
  <c r="AD694" i="14"/>
  <c r="AF693" i="14"/>
  <c r="AD693" i="14"/>
  <c r="AF690" i="14"/>
  <c r="AD690" i="14"/>
  <c r="AF687" i="14"/>
  <c r="AD687" i="14"/>
  <c r="AF686" i="14"/>
  <c r="AD686" i="14"/>
  <c r="AF684" i="14"/>
  <c r="AD684" i="14"/>
  <c r="AF683" i="14"/>
  <c r="AD683" i="14"/>
  <c r="AF564" i="14"/>
  <c r="AD564" i="14"/>
  <c r="AF563" i="14"/>
  <c r="AD563" i="14"/>
  <c r="AF561" i="14"/>
  <c r="AD561" i="14"/>
  <c r="AF560" i="14"/>
  <c r="AD560" i="14"/>
  <c r="AF477" i="14"/>
  <c r="AD477" i="14"/>
  <c r="AF476" i="14"/>
  <c r="AD476" i="14"/>
  <c r="AF474" i="14"/>
  <c r="AD474" i="14"/>
  <c r="AF473" i="14"/>
  <c r="AD473" i="14"/>
  <c r="AF472" i="14"/>
  <c r="AD472" i="14"/>
  <c r="AF471" i="14"/>
  <c r="AD471" i="14"/>
  <c r="AF470" i="14"/>
  <c r="AD470" i="14"/>
  <c r="AF469" i="14"/>
  <c r="AD469" i="14"/>
  <c r="AF466" i="14"/>
  <c r="AD466" i="14"/>
  <c r="AF465" i="14"/>
  <c r="AD465" i="14"/>
  <c r="AF462" i="14"/>
  <c r="AD462" i="14"/>
  <c r="AF461" i="14"/>
  <c r="AD461" i="14"/>
  <c r="AF460" i="14"/>
  <c r="AD460" i="14"/>
  <c r="AF459" i="14"/>
  <c r="AD459" i="14"/>
  <c r="AF457" i="14"/>
  <c r="AD457" i="14"/>
  <c r="AF456" i="14"/>
  <c r="AD456" i="14"/>
  <c r="AF455" i="14"/>
  <c r="AD455" i="14"/>
  <c r="AF452" i="14"/>
  <c r="AD452" i="14"/>
  <c r="AF451" i="14"/>
  <c r="AD451" i="14"/>
  <c r="AF450" i="14"/>
  <c r="AD450" i="14"/>
  <c r="AF447" i="14"/>
  <c r="AD447" i="14"/>
  <c r="AF446" i="14"/>
  <c r="AD446" i="14"/>
  <c r="AF444" i="14"/>
  <c r="AD444" i="14"/>
  <c r="AF443" i="14"/>
  <c r="AD443" i="14"/>
  <c r="AF440" i="14"/>
  <c r="AD440" i="14"/>
  <c r="AF439" i="14"/>
  <c r="AD439" i="14"/>
  <c r="AF438" i="14"/>
  <c r="AD438" i="14"/>
  <c r="AF436" i="14"/>
  <c r="AD436" i="14"/>
  <c r="AF435" i="14"/>
  <c r="AD435" i="14"/>
  <c r="AF432" i="14"/>
  <c r="AD432" i="14"/>
  <c r="AF431" i="14"/>
  <c r="AD431" i="14"/>
  <c r="AF429" i="14"/>
  <c r="AD429" i="14"/>
  <c r="AF425" i="14"/>
  <c r="AD425" i="14"/>
  <c r="AF421" i="14"/>
  <c r="AD421" i="14"/>
  <c r="AF417" i="14"/>
  <c r="AD417" i="14"/>
  <c r="AF413" i="14"/>
  <c r="AD413" i="14"/>
  <c r="AF348" i="14"/>
  <c r="AD348" i="14"/>
  <c r="AF347" i="14"/>
  <c r="AD347" i="14"/>
  <c r="AF346" i="14"/>
  <c r="AD346" i="14"/>
  <c r="AF345" i="14"/>
  <c r="AD345" i="14"/>
  <c r="AF344" i="14"/>
  <c r="AD344" i="14"/>
  <c r="AF343" i="14"/>
  <c r="AD343" i="14"/>
  <c r="AF342" i="14"/>
  <c r="AD342" i="14"/>
  <c r="AF341" i="14"/>
  <c r="AD341" i="14"/>
  <c r="AF340" i="14"/>
  <c r="AD340" i="14"/>
  <c r="AF248" i="14"/>
  <c r="AD248" i="14"/>
  <c r="AF237" i="14"/>
  <c r="AD237" i="14"/>
  <c r="AF231" i="14"/>
  <c r="AD231" i="14"/>
  <c r="AF229" i="14"/>
  <c r="AD229" i="14"/>
  <c r="AF223" i="14"/>
  <c r="AD223" i="14"/>
  <c r="AF221" i="14"/>
  <c r="AD221" i="14"/>
  <c r="AF213" i="14"/>
  <c r="AD213" i="14"/>
  <c r="AF209" i="14"/>
  <c r="AD209" i="14"/>
  <c r="AF205" i="14"/>
  <c r="AD205" i="14"/>
  <c r="AF201" i="14"/>
  <c r="AD201" i="14"/>
  <c r="AF199" i="14"/>
  <c r="AD199" i="14"/>
  <c r="AF197" i="14"/>
  <c r="AD197" i="14"/>
  <c r="AF195" i="14"/>
  <c r="AD195" i="14"/>
  <c r="AF185" i="14"/>
  <c r="AD185" i="14"/>
  <c r="AF183" i="14"/>
  <c r="AD183" i="14"/>
  <c r="AF181" i="14"/>
  <c r="AD181" i="14"/>
  <c r="AF177" i="14"/>
  <c r="AD177" i="14"/>
  <c r="AF175" i="14"/>
  <c r="AD175" i="14"/>
  <c r="AF171" i="14"/>
  <c r="AD171" i="14"/>
  <c r="AF167" i="14"/>
  <c r="AD167" i="14"/>
  <c r="AF165" i="14"/>
  <c r="AD165" i="14"/>
  <c r="AF161" i="14"/>
  <c r="AD161" i="14"/>
  <c r="AF159" i="14"/>
  <c r="AD159" i="14"/>
  <c r="AF157" i="14"/>
  <c r="AD157" i="14"/>
  <c r="AF155" i="14"/>
  <c r="AD155" i="14"/>
  <c r="AF153" i="14"/>
  <c r="AD153" i="14"/>
  <c r="AF147" i="14"/>
  <c r="AD147" i="14"/>
  <c r="AF145" i="14"/>
  <c r="AD145" i="14"/>
  <c r="AF139" i="14"/>
  <c r="AD139" i="14"/>
  <c r="AF133" i="14"/>
  <c r="AD133" i="14"/>
  <c r="AF129" i="14"/>
  <c r="AD129" i="14"/>
  <c r="AF121" i="14"/>
  <c r="AD121" i="14"/>
  <c r="AF113" i="14"/>
  <c r="AD113" i="14"/>
  <c r="AF109" i="14"/>
  <c r="AD109" i="14"/>
  <c r="AF103" i="14"/>
  <c r="AD103" i="14"/>
  <c r="AF95" i="14"/>
  <c r="AD95" i="14"/>
  <c r="AF93" i="14"/>
  <c r="AD93" i="14"/>
  <c r="AF87" i="14"/>
  <c r="AD87" i="14"/>
  <c r="AF85" i="14"/>
  <c r="AD85" i="14"/>
  <c r="AF81" i="14"/>
  <c r="AD81" i="14"/>
  <c r="AF79" i="14"/>
  <c r="AD79" i="14"/>
  <c r="AF75" i="14"/>
  <c r="AD75" i="14"/>
  <c r="AF71" i="14"/>
  <c r="AD71" i="14"/>
  <c r="AF57" i="14"/>
  <c r="AD57" i="14"/>
  <c r="AF55" i="14"/>
  <c r="AD55" i="14"/>
  <c r="AF53" i="14"/>
  <c r="AD53" i="14"/>
  <c r="AF43" i="14"/>
  <c r="AD43" i="14"/>
  <c r="AF37" i="14"/>
  <c r="AD37" i="14"/>
  <c r="AF33" i="14"/>
  <c r="AD33" i="14"/>
  <c r="AF31" i="14"/>
  <c r="AD31" i="14"/>
  <c r="AF23" i="14"/>
  <c r="AD23" i="14"/>
  <c r="AF19" i="14"/>
  <c r="AD19" i="14"/>
  <c r="AF17" i="14"/>
  <c r="AD17" i="14"/>
  <c r="AF11" i="14"/>
  <c r="AD11" i="14"/>
  <c r="AF5" i="14"/>
  <c r="AD5" i="14"/>
  <c r="AE3707" i="14"/>
  <c r="AC3707" i="14"/>
  <c r="AE3706" i="14"/>
  <c r="AC3706" i="14"/>
  <c r="AE3704" i="14"/>
  <c r="AC3704" i="14"/>
  <c r="AE3703" i="14"/>
  <c r="AC3703" i="14"/>
  <c r="AE3699" i="14"/>
  <c r="AC3699" i="14"/>
  <c r="AE3695" i="14"/>
  <c r="AC3695" i="14"/>
  <c r="AE3691" i="14"/>
  <c r="AC3691" i="14"/>
  <c r="AE3690" i="14"/>
  <c r="AC3690" i="14"/>
  <c r="AE3688" i="14"/>
  <c r="AC3688" i="14"/>
  <c r="AE3680" i="14"/>
  <c r="AC3680" i="14"/>
  <c r="AE3678" i="14"/>
  <c r="AC3678" i="14"/>
  <c r="AE3677" i="14"/>
  <c r="AC3677" i="14"/>
  <c r="AE3675" i="14"/>
  <c r="AC3675" i="14"/>
  <c r="AE3661" i="14"/>
  <c r="AC3661" i="14"/>
  <c r="AE3659" i="14"/>
  <c r="AC3659" i="14"/>
  <c r="AE3657" i="14"/>
  <c r="AC3657" i="14"/>
  <c r="AE3653" i="14"/>
  <c r="AC3653" i="14"/>
  <c r="AE3647" i="14"/>
  <c r="AC3647" i="14"/>
  <c r="AE3646" i="14"/>
  <c r="AC3646" i="14"/>
  <c r="AE3642" i="14"/>
  <c r="AC3642" i="14"/>
  <c r="AE3635" i="14"/>
  <c r="AC3635" i="14"/>
  <c r="AE3633" i="14"/>
  <c r="AC3633" i="14"/>
  <c r="AE3632" i="14"/>
  <c r="AC3632" i="14"/>
  <c r="AE3630" i="14"/>
  <c r="AC3630" i="14"/>
  <c r="AE3629" i="14"/>
  <c r="AC3629" i="14"/>
  <c r="AE3625" i="14"/>
  <c r="AC3625" i="14"/>
  <c r="AE3624" i="14"/>
  <c r="AC3624" i="14"/>
  <c r="AE3620" i="14"/>
  <c r="AC3620" i="14"/>
  <c r="AE3616" i="14"/>
  <c r="AC3616" i="14"/>
  <c r="AE3614" i="14"/>
  <c r="AC3614" i="14"/>
  <c r="AE3612" i="14"/>
  <c r="AC3612" i="14"/>
  <c r="AE3608" i="14"/>
  <c r="AC3608" i="14"/>
  <c r="AE3601" i="14"/>
  <c r="AC3601" i="14"/>
  <c r="AE3599" i="14"/>
  <c r="AC3599" i="14"/>
  <c r="AE3598" i="14"/>
  <c r="AC3598" i="14"/>
  <c r="AE3592" i="14"/>
  <c r="AC3592" i="14"/>
  <c r="AE3587" i="14"/>
  <c r="AC3587" i="14"/>
  <c r="AE3582" i="14"/>
  <c r="AC3582" i="14"/>
  <c r="AE3580" i="14"/>
  <c r="AC3580" i="14"/>
  <c r="AE3573" i="14"/>
  <c r="AC3573" i="14"/>
  <c r="AE3711" i="14"/>
  <c r="AC3711" i="14"/>
  <c r="AE3392" i="14"/>
  <c r="AC3392" i="14"/>
  <c r="AE1978" i="14"/>
  <c r="AC1978" i="14"/>
  <c r="AE1977" i="14"/>
  <c r="AC1977" i="14"/>
  <c r="AE1976" i="14"/>
  <c r="AC1976" i="14"/>
  <c r="AE1975" i="14"/>
  <c r="AC1975" i="14"/>
  <c r="AE1974" i="14"/>
  <c r="AC1974" i="14"/>
  <c r="AE1973" i="14"/>
  <c r="AC1973" i="14"/>
  <c r="AE1972" i="14"/>
  <c r="AC1972" i="14"/>
  <c r="AE1971" i="14"/>
  <c r="AC1971" i="14"/>
  <c r="AE1970" i="14"/>
  <c r="AC1970" i="14"/>
  <c r="AE1968" i="14"/>
  <c r="AC1968" i="14"/>
  <c r="AE1967" i="14"/>
  <c r="AC1967" i="14"/>
  <c r="AE1966" i="14"/>
  <c r="AC1966" i="14"/>
  <c r="AE1964" i="14"/>
  <c r="AC1964" i="14"/>
  <c r="AE1963" i="14"/>
  <c r="AC1963" i="14"/>
  <c r="AE1962" i="14"/>
  <c r="AC1962" i="14"/>
  <c r="AE1961" i="14"/>
  <c r="AC1961" i="14"/>
  <c r="AE1960" i="14"/>
  <c r="AC1960" i="14"/>
  <c r="AE1959" i="14"/>
  <c r="AC1959" i="14"/>
  <c r="AE1958" i="14"/>
  <c r="AC1958" i="14"/>
  <c r="AE1957" i="14"/>
  <c r="AC1957" i="14"/>
  <c r="AE1956" i="14"/>
  <c r="AC1956" i="14"/>
  <c r="AE1955" i="14"/>
  <c r="AC1955" i="14"/>
  <c r="AE1954" i="14"/>
  <c r="AC1954" i="14"/>
  <c r="AE1952" i="14"/>
  <c r="AC1952" i="14"/>
  <c r="AE1951" i="14"/>
  <c r="AC1951" i="14"/>
  <c r="AE1950" i="14"/>
  <c r="AC1950" i="14"/>
  <c r="AE1949" i="14"/>
  <c r="AC1949" i="14"/>
  <c r="AE1948" i="14"/>
  <c r="AC1948" i="14"/>
  <c r="AE1947" i="14"/>
  <c r="AC1947" i="14"/>
  <c r="AE1946" i="14"/>
  <c r="AC1946" i="14"/>
  <c r="AE1944" i="14"/>
  <c r="AC1944" i="14"/>
  <c r="AE1943" i="14"/>
  <c r="AC1943" i="14"/>
  <c r="AE1942" i="14"/>
  <c r="AC1942" i="14"/>
  <c r="AE1941" i="14"/>
  <c r="AC1941" i="14"/>
  <c r="AE1940" i="14"/>
  <c r="AC1940" i="14"/>
  <c r="AE1939" i="14"/>
  <c r="AC1939" i="14"/>
  <c r="AE1938" i="14"/>
  <c r="AC1938" i="14"/>
  <c r="AE1936" i="14"/>
  <c r="AC1936" i="14"/>
  <c r="AE1935" i="14"/>
  <c r="AC1935" i="14"/>
  <c r="AE1934" i="14"/>
  <c r="AC1934" i="14"/>
  <c r="AE1933" i="14"/>
  <c r="AC1933" i="14"/>
  <c r="AE1932" i="14"/>
  <c r="AC1932" i="14"/>
  <c r="AE1931" i="14"/>
  <c r="AC1931" i="14"/>
  <c r="AE1930" i="14"/>
  <c r="AC1930" i="14"/>
  <c r="AE1928" i="14"/>
  <c r="AC1928" i="14"/>
  <c r="AE1927" i="14"/>
  <c r="AC1927" i="14"/>
  <c r="AE1926" i="14"/>
  <c r="AC1926" i="14"/>
  <c r="AE1924" i="14"/>
  <c r="AC1924" i="14"/>
  <c r="AE1923" i="14"/>
  <c r="AC1923" i="14"/>
  <c r="AE1922" i="14"/>
  <c r="AC1922" i="14"/>
  <c r="AE1921" i="14"/>
  <c r="AC1921" i="14"/>
  <c r="AE1920" i="14"/>
  <c r="AC1920" i="14"/>
  <c r="AE1919" i="14"/>
  <c r="AC1919" i="14"/>
  <c r="AE1917" i="14"/>
  <c r="AC1917" i="14"/>
  <c r="AE1693" i="14"/>
  <c r="AC1693" i="14"/>
  <c r="AE1692" i="14"/>
  <c r="AC1692" i="14"/>
  <c r="AE1691" i="14"/>
  <c r="AC1691" i="14"/>
  <c r="AE1690" i="14"/>
  <c r="AC1690" i="14"/>
  <c r="AE1689" i="14"/>
  <c r="AC1689" i="14"/>
  <c r="AE1688" i="14"/>
  <c r="AC1688" i="14"/>
  <c r="AE1687" i="14"/>
  <c r="AC1687" i="14"/>
  <c r="AE1686" i="14"/>
  <c r="AC1686" i="14"/>
  <c r="AE1685" i="14"/>
  <c r="AC1685" i="14"/>
  <c r="AE1684" i="14"/>
  <c r="AC1684" i="14"/>
  <c r="AE1683" i="14"/>
  <c r="AC1683" i="14"/>
  <c r="AE1682" i="14"/>
  <c r="AC1682" i="14"/>
  <c r="AE1681" i="14"/>
  <c r="AC1681" i="14"/>
  <c r="AE1680" i="14"/>
  <c r="AC1680" i="14"/>
  <c r="AE1679" i="14"/>
  <c r="AC1679" i="14"/>
  <c r="AE1678" i="14"/>
  <c r="AC1678" i="14"/>
  <c r="AE1677" i="14"/>
  <c r="AC1677" i="14"/>
  <c r="AE1676" i="14"/>
  <c r="AC1676" i="14"/>
  <c r="AE1675" i="14"/>
  <c r="AC1675" i="14"/>
  <c r="AE1674" i="14"/>
  <c r="AC1674" i="14"/>
  <c r="AE1673" i="14"/>
  <c r="AC1673" i="14"/>
  <c r="AE1672" i="14"/>
  <c r="AC1672" i="14"/>
  <c r="AE1671" i="14"/>
  <c r="AC1671" i="14"/>
  <c r="AE1670" i="14"/>
  <c r="AC1670" i="14"/>
  <c r="AE1669" i="14"/>
  <c r="AC1669" i="14"/>
  <c r="AE1668" i="14"/>
  <c r="AC1668" i="14"/>
  <c r="AE1667" i="14"/>
  <c r="AC1667" i="14"/>
  <c r="AE1666" i="14"/>
  <c r="AC1666" i="14"/>
  <c r="AE1665" i="14"/>
  <c r="AC1665" i="14"/>
  <c r="AE1664" i="14"/>
  <c r="AC1664" i="14"/>
  <c r="AE1663" i="14"/>
  <c r="AC1663" i="14"/>
  <c r="AE1662" i="14"/>
  <c r="AC1662" i="14"/>
  <c r="AE1661" i="14"/>
  <c r="AC1661" i="14"/>
  <c r="AE1660" i="14"/>
  <c r="AC1660" i="14"/>
  <c r="AE1659" i="14"/>
  <c r="AC1659" i="14"/>
  <c r="AE1658" i="14"/>
  <c r="AC1658" i="14"/>
  <c r="AE1657" i="14"/>
  <c r="AC1657" i="14"/>
  <c r="AE1656" i="14"/>
  <c r="AC1656" i="14"/>
  <c r="AE1655" i="14"/>
  <c r="AC1655" i="14"/>
  <c r="AE1654" i="14"/>
  <c r="AC1654" i="14"/>
  <c r="AE1653" i="14"/>
  <c r="AC1653" i="14"/>
  <c r="AE1652" i="14"/>
  <c r="AC1652" i="14"/>
  <c r="AE1651" i="14"/>
  <c r="AC1651" i="14"/>
  <c r="AE1650" i="14"/>
  <c r="AC1650" i="14"/>
  <c r="AE1649" i="14"/>
  <c r="AC1649" i="14"/>
  <c r="AE1648" i="14"/>
  <c r="AC1648" i="14"/>
  <c r="AE1647" i="14"/>
  <c r="AC1647" i="14"/>
  <c r="AE1646" i="14"/>
  <c r="AC1646" i="14"/>
  <c r="AE1645" i="14"/>
  <c r="AC1645" i="14"/>
  <c r="AE1644" i="14"/>
  <c r="AC1644" i="14"/>
  <c r="AE1643" i="14"/>
  <c r="AC1643" i="14"/>
  <c r="AE1642" i="14"/>
  <c r="AC1642" i="14"/>
  <c r="AE1641" i="14"/>
  <c r="AC1641" i="14"/>
  <c r="AE1640" i="14"/>
  <c r="AC1640" i="14"/>
  <c r="AE1639" i="14"/>
  <c r="AC1639" i="14"/>
  <c r="AE1638" i="14"/>
  <c r="AC1638" i="14"/>
  <c r="AE1637" i="14"/>
  <c r="AC1637" i="14"/>
  <c r="AE1636" i="14"/>
  <c r="AC1636" i="14"/>
  <c r="AE1635" i="14"/>
  <c r="AC1635" i="14"/>
  <c r="AE1634" i="14"/>
  <c r="AC1634" i="14"/>
  <c r="AE1633" i="14"/>
  <c r="AC1633" i="14"/>
  <c r="AE1632" i="14"/>
  <c r="AC1632" i="14"/>
  <c r="AE1631" i="14"/>
  <c r="AC1631" i="14"/>
  <c r="AE1630" i="14"/>
  <c r="AC1630" i="14"/>
  <c r="AE1629" i="14"/>
  <c r="AC1629" i="14"/>
  <c r="AE1628" i="14"/>
  <c r="AC1628" i="14"/>
  <c r="AE1627" i="14"/>
  <c r="AC1627" i="14"/>
  <c r="AE1626" i="14"/>
  <c r="AC1626" i="14"/>
  <c r="AE1625" i="14"/>
  <c r="AC1625" i="14"/>
  <c r="AE1624" i="14"/>
  <c r="AC1624" i="14"/>
  <c r="AE1623" i="14"/>
  <c r="AC1623" i="14"/>
  <c r="AE1622" i="14"/>
  <c r="AC1622" i="14"/>
  <c r="AE1621" i="14"/>
  <c r="AC1621" i="14"/>
  <c r="AE1620" i="14"/>
  <c r="AC1620" i="14"/>
  <c r="AE1619" i="14"/>
  <c r="AC1619" i="14"/>
  <c r="AE1618" i="14"/>
  <c r="AC1618" i="14"/>
  <c r="AE1617" i="14"/>
  <c r="AC1617" i="14"/>
  <c r="AE1616" i="14"/>
  <c r="AC1616" i="14"/>
  <c r="AE1615" i="14"/>
  <c r="AC1615" i="14"/>
  <c r="AE1614" i="14"/>
  <c r="AC1614" i="14"/>
  <c r="AE1613" i="14"/>
  <c r="AC1613" i="14"/>
  <c r="AE1612" i="14"/>
  <c r="AC1612" i="14"/>
  <c r="AE1611" i="14"/>
  <c r="AC1611" i="14"/>
  <c r="AE1610" i="14"/>
  <c r="AC1610" i="14"/>
  <c r="AE1609" i="14"/>
  <c r="AC1609" i="14"/>
  <c r="AE1608" i="14"/>
  <c r="AC1608" i="14"/>
  <c r="AE1607" i="14"/>
  <c r="AC1607" i="14"/>
  <c r="AE1606" i="14"/>
  <c r="AC1606" i="14"/>
  <c r="AE1605" i="14"/>
  <c r="AC1605" i="14"/>
  <c r="AE1604" i="14"/>
  <c r="AC1604" i="14"/>
  <c r="AE1603" i="14"/>
  <c r="AC1603" i="14"/>
  <c r="AE1602" i="14"/>
  <c r="AC1602" i="14"/>
  <c r="AE1509" i="14"/>
  <c r="AC1509" i="14"/>
  <c r="AE1508" i="14"/>
  <c r="AC1508" i="14"/>
  <c r="AE1507" i="14"/>
  <c r="AC1507" i="14"/>
  <c r="AE1506" i="14"/>
  <c r="AC1506" i="14"/>
  <c r="AE1505" i="14"/>
  <c r="AC1505" i="14"/>
  <c r="AE1504" i="14"/>
  <c r="AC1504" i="14"/>
  <c r="AE1503" i="14"/>
  <c r="AC1503" i="14"/>
  <c r="AE1502" i="14"/>
  <c r="AC1502" i="14"/>
  <c r="AE1501" i="14"/>
  <c r="AC1501" i="14"/>
  <c r="AE1500" i="14"/>
  <c r="AC1500" i="14"/>
  <c r="AE1499" i="14"/>
  <c r="AC1499" i="14"/>
  <c r="AE1498" i="14"/>
  <c r="AC1498" i="14"/>
  <c r="AE1497" i="14"/>
  <c r="AC1497" i="14"/>
  <c r="AE1496" i="14"/>
  <c r="AC1496" i="14"/>
  <c r="AE1495" i="14"/>
  <c r="AC1495" i="14"/>
  <c r="AE1494" i="14"/>
  <c r="AC1494" i="14"/>
  <c r="AE1493" i="14"/>
  <c r="AC1493" i="14"/>
  <c r="AE1492" i="14"/>
  <c r="AC1492" i="14"/>
  <c r="AE1491" i="14"/>
  <c r="AC1491" i="14"/>
  <c r="AE1490" i="14"/>
  <c r="AC1490" i="14"/>
  <c r="AE1489" i="14"/>
  <c r="AC1489" i="14"/>
  <c r="AE1488" i="14"/>
  <c r="AC1488" i="14"/>
  <c r="AE1487" i="14"/>
  <c r="AC1487" i="14"/>
  <c r="AE1486" i="14"/>
  <c r="AC1486" i="14"/>
  <c r="AE1485" i="14"/>
  <c r="AC1485" i="14"/>
  <c r="AE1484" i="14"/>
  <c r="AC1484" i="14"/>
  <c r="AE1483" i="14"/>
  <c r="AC1483" i="14"/>
  <c r="AE1482" i="14"/>
  <c r="AC1482" i="14"/>
  <c r="AE1481" i="14"/>
  <c r="AC1481" i="14"/>
  <c r="AE1480" i="14"/>
  <c r="AC1480" i="14"/>
  <c r="AE1479" i="14"/>
  <c r="AC1479" i="14"/>
  <c r="AE1478" i="14"/>
  <c r="AC1478" i="14"/>
  <c r="AE1477" i="14"/>
  <c r="AC1477" i="14"/>
  <c r="AE1476" i="14"/>
  <c r="AC1476" i="14"/>
  <c r="AE1475" i="14"/>
  <c r="AC1475" i="14"/>
  <c r="AE1474" i="14"/>
  <c r="AC1474" i="14"/>
  <c r="AE1473" i="14"/>
  <c r="AC1473" i="14"/>
  <c r="AE1472" i="14"/>
  <c r="AC1472" i="14"/>
  <c r="AE1471" i="14"/>
  <c r="AC1471" i="14"/>
  <c r="AE1470" i="14"/>
  <c r="AC1470" i="14"/>
  <c r="AE1469" i="14"/>
  <c r="AC1469" i="14"/>
  <c r="AE1468" i="14"/>
  <c r="AC1468" i="14"/>
  <c r="AE1467" i="14"/>
  <c r="AC1467" i="14"/>
  <c r="AE1466" i="14"/>
  <c r="AC1466" i="14"/>
  <c r="AE1465" i="14"/>
  <c r="AC1465" i="14"/>
  <c r="AE1464" i="14"/>
  <c r="AC1464" i="14"/>
  <c r="AE1463" i="14"/>
  <c r="AC1463" i="14"/>
  <c r="AE1462" i="14"/>
  <c r="AC1462" i="14"/>
  <c r="AE1461" i="14"/>
  <c r="AC1461" i="14"/>
  <c r="AE1460" i="14"/>
  <c r="AC1460" i="14"/>
  <c r="AE1459" i="14"/>
  <c r="AC1459" i="14"/>
  <c r="AE1458" i="14"/>
  <c r="AC1458" i="14"/>
  <c r="AE1457" i="14"/>
  <c r="AC1457" i="14"/>
  <c r="AE1456" i="14"/>
  <c r="AC1456" i="14"/>
  <c r="AE1455" i="14"/>
  <c r="AC1455" i="14"/>
  <c r="AE1454" i="14"/>
  <c r="AC1454" i="14"/>
  <c r="AE1453" i="14"/>
  <c r="AC1453" i="14"/>
  <c r="AE1452" i="14"/>
  <c r="AC1452" i="14"/>
  <c r="AE1451" i="14"/>
  <c r="AC1451" i="14"/>
  <c r="AE1450" i="14"/>
  <c r="AC1450" i="14"/>
  <c r="AE1449" i="14"/>
  <c r="AC1449" i="14"/>
  <c r="AE1299" i="14"/>
  <c r="AC1299" i="14"/>
  <c r="AE1298" i="14"/>
  <c r="AC1298" i="14"/>
  <c r="AE1297" i="14"/>
  <c r="AC1297" i="14"/>
  <c r="AE1296" i="14"/>
  <c r="AC1296" i="14"/>
  <c r="AE1295" i="14"/>
  <c r="AC1295" i="14"/>
  <c r="AE1294" i="14"/>
  <c r="AC1294" i="14"/>
  <c r="AE1292" i="14"/>
  <c r="AC1292" i="14"/>
  <c r="AE1291" i="14"/>
  <c r="AC1291" i="14"/>
  <c r="AE1290" i="14"/>
  <c r="AC1290" i="14"/>
  <c r="AE1288" i="14"/>
  <c r="AC1288" i="14"/>
  <c r="AE1287" i="14"/>
  <c r="AC1287" i="14"/>
  <c r="AE1286" i="14"/>
  <c r="AC1286" i="14"/>
  <c r="AE1285" i="14"/>
  <c r="AC1285" i="14"/>
  <c r="AE1284" i="14"/>
  <c r="AC1284" i="14"/>
  <c r="AE1283" i="14"/>
  <c r="AC1283" i="14"/>
  <c r="AE1282" i="14"/>
  <c r="AC1282" i="14"/>
  <c r="AE1281" i="14"/>
  <c r="AC1281" i="14"/>
  <c r="AE1280" i="14"/>
  <c r="AC1280" i="14"/>
  <c r="AE1279" i="14"/>
  <c r="AC1279" i="14"/>
  <c r="AE1277" i="14"/>
  <c r="AC1277" i="14"/>
  <c r="AE1276" i="14"/>
  <c r="AC1276" i="14"/>
  <c r="AE3700" i="14"/>
  <c r="AC3700" i="14"/>
  <c r="AE3696" i="14"/>
  <c r="AC3696" i="14"/>
  <c r="AE3694" i="14"/>
  <c r="AC3694" i="14"/>
  <c r="AE3687" i="14"/>
  <c r="AC3687" i="14"/>
  <c r="AE3681" i="14"/>
  <c r="AC3681" i="14"/>
  <c r="AE3673" i="14"/>
  <c r="AC3673" i="14"/>
  <c r="AE3671" i="14"/>
  <c r="AC3671" i="14"/>
  <c r="AE3670" i="14"/>
  <c r="AC3670" i="14"/>
  <c r="AE3669" i="14"/>
  <c r="AC3669" i="14"/>
  <c r="AE3667" i="14"/>
  <c r="AC3667" i="14"/>
  <c r="AE3666" i="14"/>
  <c r="AC3666" i="14"/>
  <c r="AE3662" i="14"/>
  <c r="AC3662" i="14"/>
  <c r="AE3660" i="14"/>
  <c r="AC3660" i="14"/>
  <c r="AE3655" i="14"/>
  <c r="AC3655" i="14"/>
  <c r="AE3651" i="14"/>
  <c r="AC3651" i="14"/>
  <c r="AE3649" i="14"/>
  <c r="AC3649" i="14"/>
  <c r="AE3645" i="14"/>
  <c r="AC3645" i="14"/>
  <c r="AE3641" i="14"/>
  <c r="AC3641" i="14"/>
  <c r="AE3640" i="14"/>
  <c r="AC3640" i="14"/>
  <c r="AE3636" i="14"/>
  <c r="AC3636" i="14"/>
  <c r="AE3634" i="14"/>
  <c r="AC3634" i="14"/>
  <c r="AE3627" i="14"/>
  <c r="AC3627" i="14"/>
  <c r="AE3623" i="14"/>
  <c r="AC3623" i="14"/>
  <c r="AE3618" i="14"/>
  <c r="AC3618" i="14"/>
  <c r="AE3611" i="14"/>
  <c r="AC3611" i="14"/>
  <c r="AE3609" i="14"/>
  <c r="AC3609" i="14"/>
  <c r="AE3605" i="14"/>
  <c r="AC3605" i="14"/>
  <c r="AE3602" i="14"/>
  <c r="AC3602" i="14"/>
  <c r="AE3591" i="14"/>
  <c r="AC3591" i="14"/>
  <c r="AE3590" i="14"/>
  <c r="AC3590" i="14"/>
  <c r="AE3578" i="14"/>
  <c r="AC3578" i="14"/>
  <c r="AE3577" i="14"/>
  <c r="AC3577" i="14"/>
  <c r="AE3576" i="14"/>
  <c r="AC3576" i="14"/>
  <c r="AE3574" i="14"/>
  <c r="AC3574" i="14"/>
  <c r="AE3390" i="14"/>
  <c r="AC3390" i="14"/>
  <c r="AE3387" i="14"/>
  <c r="AC3387" i="14"/>
  <c r="AE3386" i="14"/>
  <c r="AC3386" i="14"/>
  <c r="AE3383" i="14"/>
  <c r="AC3383" i="14"/>
  <c r="AE3380" i="14"/>
  <c r="AC3380" i="14"/>
  <c r="AE3378" i="14"/>
  <c r="AC3378" i="14"/>
  <c r="AE3376" i="14"/>
  <c r="AC3376" i="14"/>
  <c r="AE3375" i="14"/>
  <c r="AC3375" i="14"/>
  <c r="AE3372" i="14"/>
  <c r="AC3372" i="14"/>
  <c r="AE3371" i="14"/>
  <c r="AC3371" i="14"/>
  <c r="AE3369" i="14"/>
  <c r="AC3369" i="14"/>
  <c r="AE3368" i="14"/>
  <c r="AC3368" i="14"/>
  <c r="AE3365" i="14"/>
  <c r="AC3365" i="14"/>
  <c r="AE3364" i="14"/>
  <c r="AC3364" i="14"/>
  <c r="AE3361" i="14"/>
  <c r="AC3361" i="14"/>
  <c r="AE3357" i="14"/>
  <c r="AC3357" i="14"/>
  <c r="AE3356" i="14"/>
  <c r="AC3356" i="14"/>
  <c r="AE3353" i="14"/>
  <c r="AC3353" i="14"/>
  <c r="AE3350" i="14"/>
  <c r="AC3350" i="14"/>
  <c r="AE3349" i="14"/>
  <c r="AC3349" i="14"/>
  <c r="AE3348" i="14"/>
  <c r="AC3348" i="14"/>
  <c r="AE3347" i="14"/>
  <c r="AC3347" i="14"/>
  <c r="AE3344" i="14"/>
  <c r="AC3344" i="14"/>
  <c r="AE3342" i="14"/>
  <c r="AC3342" i="14"/>
  <c r="AE3341" i="14"/>
  <c r="AC3341" i="14"/>
  <c r="AE3338" i="14"/>
  <c r="AC3338" i="14"/>
  <c r="AE3336" i="14"/>
  <c r="AC3336" i="14"/>
  <c r="AE3335" i="14"/>
  <c r="AC3335" i="14"/>
  <c r="AE3332" i="14"/>
  <c r="AC3332" i="14"/>
  <c r="AE3328" i="14"/>
  <c r="AC3328" i="14"/>
  <c r="AE3325" i="14"/>
  <c r="AC3325" i="14"/>
  <c r="AE3324" i="14"/>
  <c r="AC3324" i="14"/>
  <c r="AE3323" i="14"/>
  <c r="AC3323" i="14"/>
  <c r="AE3322" i="14"/>
  <c r="AC3322" i="14"/>
  <c r="AE3321" i="14"/>
  <c r="AC3321" i="14"/>
  <c r="AE3319" i="14"/>
  <c r="AC3319" i="14"/>
  <c r="AE3317" i="14"/>
  <c r="AC3317" i="14"/>
  <c r="AE3315" i="14"/>
  <c r="AC3315" i="14"/>
  <c r="AE3314" i="14"/>
  <c r="AC3314" i="14"/>
  <c r="AE3313" i="14"/>
  <c r="AC3313" i="14"/>
  <c r="AE3312" i="14"/>
  <c r="AC3312" i="14"/>
  <c r="AE3309" i="14"/>
  <c r="AC3309" i="14"/>
  <c r="AE3307" i="14"/>
  <c r="AC3307" i="14"/>
  <c r="AE3306" i="14"/>
  <c r="AC3306" i="14"/>
  <c r="AE3305" i="14"/>
  <c r="AC3305" i="14"/>
  <c r="AE3303" i="14"/>
  <c r="AC3303" i="14"/>
  <c r="AE3301" i="14"/>
  <c r="AC3301" i="14"/>
  <c r="AE3300" i="14"/>
  <c r="AC3300" i="14"/>
  <c r="AE3295" i="14"/>
  <c r="AC3295" i="14"/>
  <c r="AE3293" i="14"/>
  <c r="AC3293" i="14"/>
  <c r="AE3291" i="14"/>
  <c r="AC3291" i="14"/>
  <c r="AE3290" i="14"/>
  <c r="AC3290" i="14"/>
  <c r="AE3289" i="14"/>
  <c r="AC3289" i="14"/>
  <c r="AE3286" i="14"/>
  <c r="AC3286" i="14"/>
  <c r="AE3285" i="14"/>
  <c r="AC3285" i="14"/>
  <c r="AE3284" i="14"/>
  <c r="AC3284" i="14"/>
  <c r="AE3283" i="14"/>
  <c r="AC3283" i="14"/>
  <c r="AE3280" i="14"/>
  <c r="AC3280" i="14"/>
  <c r="AE3277" i="14"/>
  <c r="AC3277" i="14"/>
  <c r="AE3275" i="14"/>
  <c r="AC3275" i="14"/>
  <c r="AE3274" i="14"/>
  <c r="AC3274" i="14"/>
  <c r="AE3270" i="14"/>
  <c r="AC3270" i="14"/>
  <c r="AE3268" i="14"/>
  <c r="AC3268" i="14"/>
  <c r="AE3267" i="14"/>
  <c r="AC3267" i="14"/>
  <c r="AE3265" i="14"/>
  <c r="AC3265" i="14"/>
  <c r="AE3263" i="14"/>
  <c r="AC3263" i="14"/>
  <c r="AE3262" i="14"/>
  <c r="AC3262" i="14"/>
  <c r="AE3259" i="14"/>
  <c r="AC3259" i="14"/>
  <c r="AE3258" i="14"/>
  <c r="AC3258" i="14"/>
  <c r="AE3255" i="14"/>
  <c r="AC3255" i="14"/>
  <c r="AE3254" i="14"/>
  <c r="AC3254" i="14"/>
  <c r="AE3252" i="14"/>
  <c r="AC3252" i="14"/>
  <c r="AE3251" i="14"/>
  <c r="AC3251" i="14"/>
  <c r="AE3249" i="14"/>
  <c r="AC3249" i="14"/>
  <c r="AE3247" i="14"/>
  <c r="AC3247" i="14"/>
  <c r="AE3245" i="14"/>
  <c r="AC3245" i="14"/>
  <c r="AE3244" i="14"/>
  <c r="AC3244" i="14"/>
  <c r="AE3242" i="14"/>
  <c r="AC3242" i="14"/>
  <c r="AE3240" i="14"/>
  <c r="AC3240" i="14"/>
  <c r="AE3236" i="14"/>
  <c r="AC3236" i="14"/>
  <c r="AE3234" i="14"/>
  <c r="AC3234" i="14"/>
  <c r="AE3231" i="14"/>
  <c r="AC3231" i="14"/>
  <c r="AE3230" i="14"/>
  <c r="AC3230" i="14"/>
  <c r="AE3229" i="14"/>
  <c r="AC3229" i="14"/>
  <c r="AE3225" i="14"/>
  <c r="AC3225" i="14"/>
  <c r="AE3224" i="14"/>
  <c r="AC3224" i="14"/>
  <c r="AE3222" i="14"/>
  <c r="AC3222" i="14"/>
  <c r="AE3221" i="14"/>
  <c r="AC3221" i="14"/>
  <c r="AE3220" i="14"/>
  <c r="AC3220" i="14"/>
  <c r="AE3219" i="14"/>
  <c r="AC3219" i="14"/>
  <c r="AE3216" i="14"/>
  <c r="AC3216" i="14"/>
  <c r="AE3213" i="14"/>
  <c r="AC3213" i="14"/>
  <c r="AE3212" i="14"/>
  <c r="AC3212" i="14"/>
  <c r="AE3207" i="14"/>
  <c r="AC3207" i="14"/>
  <c r="AE3204" i="14"/>
  <c r="AC3204" i="14"/>
  <c r="AE3203" i="14"/>
  <c r="AC3203" i="14"/>
  <c r="AE3202" i="14"/>
  <c r="AC3202" i="14"/>
  <c r="AE3200" i="14"/>
  <c r="AC3200" i="14"/>
  <c r="AE3195" i="14"/>
  <c r="AC3195" i="14"/>
  <c r="AE3194" i="14"/>
  <c r="AC3194" i="14"/>
  <c r="AE3193" i="14"/>
  <c r="AC3193" i="14"/>
  <c r="AE3192" i="14"/>
  <c r="AC3192" i="14"/>
  <c r="AE3191" i="14"/>
  <c r="AC3191" i="14"/>
  <c r="AE3188" i="14"/>
  <c r="AC3188" i="14"/>
  <c r="AE3187" i="14"/>
  <c r="AC3187" i="14"/>
  <c r="AE3182" i="14"/>
  <c r="AC3182" i="14"/>
  <c r="AE3180" i="14"/>
  <c r="AC3180" i="14"/>
  <c r="AE3177" i="14"/>
  <c r="AC3177" i="14"/>
  <c r="AE3174" i="14"/>
  <c r="AC3174" i="14"/>
  <c r="AE3173" i="14"/>
  <c r="AC3173" i="14"/>
  <c r="AE3171" i="14"/>
  <c r="AC3171" i="14"/>
  <c r="AE3166" i="14"/>
  <c r="AC3166" i="14"/>
  <c r="AE3164" i="14"/>
  <c r="AC3164" i="14"/>
  <c r="AE3162" i="14"/>
  <c r="AC3162" i="14"/>
  <c r="AE3161" i="14"/>
  <c r="AC3161" i="14"/>
  <c r="AE3158" i="14"/>
  <c r="AC3158" i="14"/>
  <c r="AE3156" i="14"/>
  <c r="AC3156" i="14"/>
  <c r="AE3155" i="14"/>
  <c r="AC3155" i="14"/>
  <c r="AE3151" i="14"/>
  <c r="AC3151" i="14"/>
  <c r="AE3147" i="14"/>
  <c r="AC3147" i="14"/>
  <c r="AE3145" i="14"/>
  <c r="AC3145" i="14"/>
  <c r="AE3144" i="14"/>
  <c r="AC3144" i="14"/>
  <c r="AE3141" i="14"/>
  <c r="AC3141" i="14"/>
  <c r="AE3140" i="14"/>
  <c r="AC3140" i="14"/>
  <c r="AE3133" i="14"/>
  <c r="AC3133" i="14"/>
  <c r="AE3132" i="14"/>
  <c r="AC3132" i="14"/>
  <c r="AE3129" i="14"/>
  <c r="AC3129" i="14"/>
  <c r="AE3124" i="14"/>
  <c r="AC3124" i="14"/>
  <c r="AE3119" i="14"/>
  <c r="AC3119" i="14"/>
  <c r="AE3118" i="14"/>
  <c r="AC3118" i="14"/>
  <c r="AE3116" i="14"/>
  <c r="AC3116" i="14"/>
  <c r="AE3113" i="14"/>
  <c r="AC3113" i="14"/>
  <c r="AE3112" i="14"/>
  <c r="AC3112" i="14"/>
  <c r="AE3111" i="14"/>
  <c r="AC3111" i="14"/>
  <c r="AE3110" i="14"/>
  <c r="AC3110" i="14"/>
  <c r="AE3109" i="14"/>
  <c r="AC3109" i="14"/>
  <c r="AE3106" i="14"/>
  <c r="AC3106" i="14"/>
  <c r="AE3105" i="14"/>
  <c r="AC3105" i="14"/>
  <c r="AE3104" i="14"/>
  <c r="AC3104" i="14"/>
  <c r="AE3100" i="14"/>
  <c r="AC3100" i="14"/>
  <c r="AE3098" i="14"/>
  <c r="AC3098" i="14"/>
  <c r="AE3097" i="14"/>
  <c r="AC3097" i="14"/>
  <c r="AE3096" i="14"/>
  <c r="AC3096" i="14"/>
  <c r="AE3095" i="14"/>
  <c r="AC3095" i="14"/>
  <c r="AE3090" i="14"/>
  <c r="AC3090" i="14"/>
  <c r="AE3088" i="14"/>
  <c r="AC3088" i="14"/>
  <c r="AE3086" i="14"/>
  <c r="AC3086" i="14"/>
  <c r="AE3084" i="14"/>
  <c r="AC3084" i="14"/>
  <c r="AE3080" i="14"/>
  <c r="AC3080" i="14"/>
  <c r="AE3078" i="14"/>
  <c r="AC3078" i="14"/>
  <c r="AE3077" i="14"/>
  <c r="AC3077" i="14"/>
  <c r="AE3076" i="14"/>
  <c r="AC3076" i="14"/>
  <c r="AE3074" i="14"/>
  <c r="AC3074" i="14"/>
  <c r="AE3072" i="14"/>
  <c r="AC3072" i="14"/>
  <c r="AE3067" i="14"/>
  <c r="AC3067" i="14"/>
  <c r="AE3066" i="14"/>
  <c r="AC3066" i="14"/>
  <c r="AE3065" i="14"/>
  <c r="AC3065" i="14"/>
  <c r="AE3062" i="14"/>
  <c r="AC3062" i="14"/>
  <c r="AE3060" i="14"/>
  <c r="AC3060" i="14"/>
  <c r="AE3059" i="14"/>
  <c r="AC3059" i="14"/>
  <c r="AE3058" i="14"/>
  <c r="AC3058" i="14"/>
  <c r="AE3051" i="14"/>
  <c r="AC3051" i="14"/>
  <c r="AE3050" i="14"/>
  <c r="AC3050" i="14"/>
  <c r="AE3049" i="14"/>
  <c r="AC3049" i="14"/>
  <c r="AE3048" i="14"/>
  <c r="AC3048" i="14"/>
  <c r="AE3045" i="14"/>
  <c r="AC3045" i="14"/>
  <c r="AE3044" i="14"/>
  <c r="AC3044" i="14"/>
  <c r="AE3043" i="14"/>
  <c r="AC3043" i="14"/>
  <c r="AE3042" i="14"/>
  <c r="AC3042" i="14"/>
  <c r="AE3034" i="14"/>
  <c r="AC3034" i="14"/>
  <c r="AE3033" i="14"/>
  <c r="AC3033" i="14"/>
  <c r="AE3031" i="14"/>
  <c r="AC3031" i="14"/>
  <c r="AE3030" i="14"/>
  <c r="AC3030" i="14"/>
  <c r="AE3028" i="14"/>
  <c r="AC3028" i="14"/>
  <c r="AE3024" i="14"/>
  <c r="AC3024" i="14"/>
  <c r="AE3021" i="14"/>
  <c r="AC3021" i="14"/>
  <c r="AE3020" i="14"/>
  <c r="AC3020" i="14"/>
  <c r="AE3019" i="14"/>
  <c r="AC3019" i="14"/>
  <c r="AE3018" i="14"/>
  <c r="AC3018" i="14"/>
  <c r="AE3015" i="14"/>
  <c r="AC3015" i="14"/>
  <c r="AE3012" i="14"/>
  <c r="AC3012" i="14"/>
  <c r="AE3010" i="14"/>
  <c r="AC3010" i="14"/>
  <c r="AE3009" i="14"/>
  <c r="AC3009" i="14"/>
  <c r="AE3007" i="14"/>
  <c r="AC3007" i="14"/>
  <c r="AE3006" i="14"/>
  <c r="AC3006" i="14"/>
  <c r="AE3003" i="14"/>
  <c r="AC3003" i="14"/>
  <c r="AE3002" i="14"/>
  <c r="AC3002" i="14"/>
  <c r="AE3001" i="14"/>
  <c r="AC3001" i="14"/>
  <c r="AE2997" i="14"/>
  <c r="AC2997" i="14"/>
  <c r="AE2996" i="14"/>
  <c r="AC2996" i="14"/>
  <c r="AE2995" i="14"/>
  <c r="AC2995" i="14"/>
  <c r="AE2992" i="14"/>
  <c r="AC2992" i="14"/>
  <c r="AE2990" i="14"/>
  <c r="AC2990" i="14"/>
  <c r="AE2988" i="14"/>
  <c r="AC2988" i="14"/>
  <c r="AE2987" i="14"/>
  <c r="AC2987" i="14"/>
  <c r="AE2986" i="14"/>
  <c r="AC2986" i="14"/>
  <c r="AE2984" i="14"/>
  <c r="AC2984" i="14"/>
  <c r="AE2983" i="14"/>
  <c r="AC2983" i="14"/>
  <c r="AE2980" i="14"/>
  <c r="AC2980" i="14"/>
  <c r="AE2978" i="14"/>
  <c r="AC2978" i="14"/>
  <c r="AE2977" i="14"/>
  <c r="AC2977" i="14"/>
  <c r="AE2976" i="14"/>
  <c r="AC2976" i="14"/>
  <c r="AE2975" i="14"/>
  <c r="AC2975" i="14"/>
  <c r="AE2969" i="14"/>
  <c r="AC2969" i="14"/>
  <c r="AE2968" i="14"/>
  <c r="AC2968" i="14"/>
  <c r="AE2967" i="14"/>
  <c r="AC2967" i="14"/>
  <c r="AE2966" i="14"/>
  <c r="AC2966" i="14"/>
  <c r="AE2965" i="14"/>
  <c r="AC2965" i="14"/>
  <c r="AE2960" i="14"/>
  <c r="AC2960" i="14"/>
  <c r="AE2954" i="14"/>
  <c r="AC2954" i="14"/>
  <c r="AE2953" i="14"/>
  <c r="AC2953" i="14"/>
  <c r="AE2952" i="14"/>
  <c r="AC2952" i="14"/>
  <c r="AE2950" i="14"/>
  <c r="AC2950" i="14"/>
  <c r="AE2949" i="14"/>
  <c r="AC2949" i="14"/>
  <c r="AE2940" i="14"/>
  <c r="AC2940" i="14"/>
  <c r="AE2937" i="14"/>
  <c r="AC2937" i="14"/>
  <c r="AE2936" i="14"/>
  <c r="AC2936" i="14"/>
  <c r="AE2934" i="14"/>
  <c r="AC2934" i="14"/>
  <c r="AE2933" i="14"/>
  <c r="AC2933" i="14"/>
  <c r="AE2931" i="14"/>
  <c r="AC2931" i="14"/>
  <c r="AE2928" i="14"/>
  <c r="AC2928" i="14"/>
  <c r="AE2926" i="14"/>
  <c r="AC2926" i="14"/>
  <c r="AE2924" i="14"/>
  <c r="AC2924" i="14"/>
  <c r="AE2923" i="14"/>
  <c r="AC2923" i="14"/>
  <c r="AE2921" i="14"/>
  <c r="AC2921" i="14"/>
  <c r="AE2918" i="14"/>
  <c r="AC2918" i="14"/>
  <c r="AE2917" i="14"/>
  <c r="AC2917" i="14"/>
  <c r="AE2916" i="14"/>
  <c r="AC2916" i="14"/>
  <c r="AE2914" i="14"/>
  <c r="AC2914" i="14"/>
  <c r="AE2910" i="14"/>
  <c r="AC2910" i="14"/>
  <c r="AE2906" i="14"/>
  <c r="AC2906" i="14"/>
  <c r="AE2905" i="14"/>
  <c r="AC2905" i="14"/>
  <c r="AE2902" i="14"/>
  <c r="AC2902" i="14"/>
  <c r="AE2901" i="14"/>
  <c r="AC2901" i="14"/>
  <c r="AE2899" i="14"/>
  <c r="AC2899" i="14"/>
  <c r="AE2888" i="14"/>
  <c r="AC2888" i="14"/>
  <c r="AE2883" i="14"/>
  <c r="AC2883" i="14"/>
  <c r="AE2880" i="14"/>
  <c r="AC2880" i="14"/>
  <c r="AE2878" i="14"/>
  <c r="AC2878" i="14"/>
  <c r="AE2874" i="14"/>
  <c r="AC2874" i="14"/>
  <c r="AE2870" i="14"/>
  <c r="AC2870" i="14"/>
  <c r="AE2869" i="14"/>
  <c r="AC2869" i="14"/>
  <c r="AE2868" i="14"/>
  <c r="AC2868" i="14"/>
  <c r="AE2864" i="14"/>
  <c r="AC2864" i="14"/>
  <c r="AE2860" i="14"/>
  <c r="AC2860" i="14"/>
  <c r="AE2857" i="14"/>
  <c r="AC2857" i="14"/>
  <c r="AE2855" i="14"/>
  <c r="AC2855" i="14"/>
  <c r="AE2854" i="14"/>
  <c r="AC2854" i="14"/>
  <c r="AE2852" i="14"/>
  <c r="AC2852" i="14"/>
  <c r="AE2850" i="14"/>
  <c r="AC2850" i="14"/>
  <c r="AE2849" i="14"/>
  <c r="AC2849" i="14"/>
  <c r="AE2845" i="14"/>
  <c r="AC2845" i="14"/>
  <c r="AE2839" i="14"/>
  <c r="AC2839" i="14"/>
  <c r="AE2838" i="14"/>
  <c r="AC2838" i="14"/>
  <c r="AE2837" i="14"/>
  <c r="AC2837" i="14"/>
  <c r="AE2836" i="14"/>
  <c r="AC2836" i="14"/>
  <c r="AE2830" i="14"/>
  <c r="AC2830" i="14"/>
  <c r="AE2828" i="14"/>
  <c r="AC2828" i="14"/>
  <c r="AE2826" i="14"/>
  <c r="AC2826" i="14"/>
  <c r="AE2823" i="14"/>
  <c r="AC2823" i="14"/>
  <c r="AE2820" i="14"/>
  <c r="AC2820" i="14"/>
  <c r="AE2819" i="14"/>
  <c r="AC2819" i="14"/>
  <c r="AE2817" i="14"/>
  <c r="AC2817" i="14"/>
  <c r="AE2814" i="14"/>
  <c r="AC2814" i="14"/>
  <c r="AE2807" i="14"/>
  <c r="AC2807" i="14"/>
  <c r="AE2803" i="14"/>
  <c r="AC2803" i="14"/>
  <c r="AE2802" i="14"/>
  <c r="AC2802" i="14"/>
  <c r="AE2800" i="14"/>
  <c r="AC2800" i="14"/>
  <c r="AE2799" i="14"/>
  <c r="AC2799" i="14"/>
  <c r="AE2798" i="14"/>
  <c r="AC2798" i="14"/>
  <c r="AE2796" i="14"/>
  <c r="AC2796" i="14"/>
  <c r="AE2790" i="14"/>
  <c r="AC2790" i="14"/>
  <c r="AE2787" i="14"/>
  <c r="AC2787" i="14"/>
  <c r="AE2786" i="14"/>
  <c r="AC2786" i="14"/>
  <c r="AE2783" i="14"/>
  <c r="AC2783" i="14"/>
  <c r="AE2782" i="14"/>
  <c r="AC2782" i="14"/>
  <c r="AE2780" i="14"/>
  <c r="AC2780" i="14"/>
  <c r="AE2778" i="14"/>
  <c r="AC2778" i="14"/>
  <c r="AE2776" i="14"/>
  <c r="AC2776" i="14"/>
  <c r="AE2774" i="14"/>
  <c r="AC2774" i="14"/>
  <c r="AE2772" i="14"/>
  <c r="AC2772" i="14"/>
  <c r="AE2769" i="14"/>
  <c r="AC2769" i="14"/>
  <c r="AE2767" i="14"/>
  <c r="AC2767" i="14"/>
  <c r="AE2766" i="14"/>
  <c r="AC2766" i="14"/>
  <c r="AE2765" i="14"/>
  <c r="AC2765" i="14"/>
  <c r="AE2762" i="14"/>
  <c r="AC2762" i="14"/>
  <c r="AE2760" i="14"/>
  <c r="AC2760" i="14"/>
  <c r="AE2755" i="14"/>
  <c r="AC2755" i="14"/>
  <c r="AE2754" i="14"/>
  <c r="AC2754" i="14"/>
  <c r="AE2753" i="14"/>
  <c r="AC2753" i="14"/>
  <c r="AE2752" i="14"/>
  <c r="AC2752" i="14"/>
  <c r="AE2750" i="14"/>
  <c r="AC2750" i="14"/>
  <c r="AE2749" i="14"/>
  <c r="AC2749" i="14"/>
  <c r="AE2744" i="14"/>
  <c r="AC2744" i="14"/>
  <c r="AE2741" i="14"/>
  <c r="AC2741" i="14"/>
  <c r="AE2739" i="14"/>
  <c r="AC2739" i="14"/>
  <c r="AE2737" i="14"/>
  <c r="AC2737" i="14"/>
  <c r="AE2736" i="14"/>
  <c r="AC2736" i="14"/>
  <c r="AE2734" i="14"/>
  <c r="AC2734" i="14"/>
  <c r="AE2733" i="14"/>
  <c r="AC2733" i="14"/>
  <c r="AE2724" i="14"/>
  <c r="AC2724" i="14"/>
  <c r="AE2722" i="14"/>
  <c r="AC2722" i="14"/>
  <c r="AE2721" i="14"/>
  <c r="AC2721" i="14"/>
  <c r="AE2720" i="14"/>
  <c r="AC2720" i="14"/>
  <c r="AE2718" i="14"/>
  <c r="AC2718" i="14"/>
  <c r="AE2717" i="14"/>
  <c r="AC2717" i="14"/>
  <c r="AE2712" i="14"/>
  <c r="AC2712" i="14"/>
  <c r="AE2710" i="14"/>
  <c r="AC2710" i="14"/>
  <c r="AE2709" i="14"/>
  <c r="AC2709" i="14"/>
  <c r="AE2707" i="14"/>
  <c r="AC2707" i="14"/>
  <c r="AE2705" i="14"/>
  <c r="AC2705" i="14"/>
  <c r="AE2700" i="14"/>
  <c r="AC2700" i="14"/>
  <c r="AE2699" i="14"/>
  <c r="AC2699" i="14"/>
  <c r="AE2690" i="14"/>
  <c r="AC2690" i="14"/>
  <c r="AE2689" i="14"/>
  <c r="AC2689" i="14"/>
  <c r="AE2686" i="14"/>
  <c r="AC2686" i="14"/>
  <c r="AE2685" i="14"/>
  <c r="AC2685" i="14"/>
  <c r="AE2682" i="14"/>
  <c r="AC2682" i="14"/>
  <c r="AE2680" i="14"/>
  <c r="AC2680" i="14"/>
  <c r="AE2679" i="14"/>
  <c r="AC2679" i="14"/>
  <c r="AE2677" i="14"/>
  <c r="AC2677" i="14"/>
  <c r="AE2672" i="14"/>
  <c r="AC2672" i="14"/>
  <c r="AE2670" i="14"/>
  <c r="AC2670" i="14"/>
  <c r="AE2669" i="14"/>
  <c r="AC2669" i="14"/>
  <c r="AE2663" i="14"/>
  <c r="AC2663" i="14"/>
  <c r="AE2662" i="14"/>
  <c r="AC2662" i="14"/>
  <c r="AE2661" i="14"/>
  <c r="AC2661" i="14"/>
  <c r="AE2659" i="14"/>
  <c r="AC2659" i="14"/>
  <c r="AE2658" i="14"/>
  <c r="AC2658" i="14"/>
  <c r="AE2657" i="14"/>
  <c r="AC2657" i="14"/>
  <c r="AE2654" i="14"/>
  <c r="AC2654" i="14"/>
  <c r="AE2652" i="14"/>
  <c r="AC2652" i="14"/>
  <c r="AE2650" i="14"/>
  <c r="AC2650" i="14"/>
  <c r="AE2647" i="14"/>
  <c r="AC2647" i="14"/>
  <c r="AE2646" i="14"/>
  <c r="AC2646" i="14"/>
  <c r="AE2643" i="14"/>
  <c r="AC2643" i="14"/>
  <c r="AE2642" i="14"/>
  <c r="AC2642" i="14"/>
  <c r="AE2641" i="14"/>
  <c r="AC2641" i="14"/>
  <c r="AE2639" i="14"/>
  <c r="AC2639" i="14"/>
  <c r="AE2638" i="14"/>
  <c r="AC2638" i="14"/>
  <c r="AE2636" i="14"/>
  <c r="AC2636" i="14"/>
  <c r="AE2632" i="14"/>
  <c r="AC2632" i="14"/>
  <c r="AE2630" i="14"/>
  <c r="AC2630" i="14"/>
  <c r="AE2628" i="14"/>
  <c r="AC2628" i="14"/>
  <c r="AE2627" i="14"/>
  <c r="AC2627" i="14"/>
  <c r="AE2626" i="14"/>
  <c r="AC2626" i="14"/>
  <c r="AE2625" i="14"/>
  <c r="AC2625" i="14"/>
  <c r="AE2624" i="14"/>
  <c r="AC2624" i="14"/>
  <c r="AE2620" i="14"/>
  <c r="AC2620" i="14"/>
  <c r="AE2614" i="14"/>
  <c r="AC2614" i="14"/>
  <c r="AE2612" i="14"/>
  <c r="AC2612" i="14"/>
  <c r="AE2611" i="14"/>
  <c r="AC2611" i="14"/>
  <c r="AE2608" i="14"/>
  <c r="AC2608" i="14"/>
  <c r="AE2607" i="14"/>
  <c r="AC2607" i="14"/>
  <c r="AE2602" i="14"/>
  <c r="AC2602" i="14"/>
  <c r="AE2594" i="14"/>
  <c r="AC2594" i="14"/>
  <c r="AE2593" i="14"/>
  <c r="AC2593" i="14"/>
  <c r="AE2591" i="14"/>
  <c r="AC2591" i="14"/>
  <c r="AE2589" i="14"/>
  <c r="AC2589" i="14"/>
  <c r="AE2588" i="14"/>
  <c r="AC2588" i="14"/>
  <c r="AE2584" i="14"/>
  <c r="AC2584" i="14"/>
  <c r="AE2580" i="14"/>
  <c r="AC2580" i="14"/>
  <c r="AE2576" i="14"/>
  <c r="AC2576" i="14"/>
  <c r="AE2571" i="14"/>
  <c r="AC2571" i="14"/>
  <c r="AE2570" i="14"/>
  <c r="AC2570" i="14"/>
  <c r="AE2568" i="14"/>
  <c r="AC2568" i="14"/>
  <c r="AE2562" i="14"/>
  <c r="AC2562" i="14"/>
  <c r="AE2560" i="14"/>
  <c r="AC2560" i="14"/>
  <c r="AE2559" i="14"/>
  <c r="AC2559" i="14"/>
  <c r="AE2558" i="14"/>
  <c r="AC2558" i="14"/>
  <c r="AE2556" i="14"/>
  <c r="AC2556" i="14"/>
  <c r="AE2553" i="14"/>
  <c r="AC2553" i="14"/>
  <c r="AE2543" i="14"/>
  <c r="AC2543" i="14"/>
  <c r="AE2542" i="14"/>
  <c r="AC2542" i="14"/>
  <c r="AE2537" i="14"/>
  <c r="AC2537" i="14"/>
  <c r="AE2535" i="14"/>
  <c r="AC2535" i="14"/>
  <c r="AE2534" i="14"/>
  <c r="AC2534" i="14"/>
  <c r="AE2533" i="14"/>
  <c r="AC2533" i="14"/>
  <c r="AE2530" i="14"/>
  <c r="AC2530" i="14"/>
  <c r="AE2529" i="14"/>
  <c r="AC2529" i="14"/>
  <c r="AE2528" i="14"/>
  <c r="AC2528" i="14"/>
  <c r="AE2526" i="14"/>
  <c r="AC2526" i="14"/>
  <c r="AE2525" i="14"/>
  <c r="AC2525" i="14"/>
  <c r="AE2522" i="14"/>
  <c r="AC2522" i="14"/>
  <c r="AE2518" i="14"/>
  <c r="AC2518" i="14"/>
  <c r="AE2515" i="14"/>
  <c r="AC2515" i="14"/>
  <c r="AE2514" i="14"/>
  <c r="AC2514" i="14"/>
  <c r="AE2512" i="14"/>
  <c r="AC2512" i="14"/>
  <c r="AE2507" i="14"/>
  <c r="AC2507" i="14"/>
  <c r="AE2502" i="14"/>
  <c r="AC2502" i="14"/>
  <c r="AE2501" i="14"/>
  <c r="AC2501" i="14"/>
  <c r="AE2496" i="14"/>
  <c r="AC2496" i="14"/>
  <c r="AE2490" i="14"/>
  <c r="AC2490" i="14"/>
  <c r="AE2488" i="14"/>
  <c r="AC2488" i="14"/>
  <c r="AE2485" i="14"/>
  <c r="AC2485" i="14"/>
  <c r="AE2483" i="14"/>
  <c r="AC2483" i="14"/>
  <c r="AE2482" i="14"/>
  <c r="AC2482" i="14"/>
  <c r="AE2481" i="14"/>
  <c r="AC2481" i="14"/>
  <c r="AE2480" i="14"/>
  <c r="AC2480" i="14"/>
  <c r="AE2478" i="14"/>
  <c r="AC2478" i="14"/>
  <c r="AE2476" i="14"/>
  <c r="AC2476" i="14"/>
  <c r="AE2474" i="14"/>
  <c r="AC2474" i="14"/>
  <c r="AE2472" i="14"/>
  <c r="AC2472" i="14"/>
  <c r="AE2470" i="14"/>
  <c r="AC2470" i="14"/>
  <c r="AE2469" i="14"/>
  <c r="AC2469" i="14"/>
  <c r="AE2467" i="14"/>
  <c r="AC2467" i="14"/>
  <c r="AE2466" i="14"/>
  <c r="AC2466" i="14"/>
  <c r="AE2465" i="14"/>
  <c r="AC2465" i="14"/>
  <c r="AE2462" i="14"/>
  <c r="AC2462" i="14"/>
  <c r="AE2458" i="14"/>
  <c r="AC2458" i="14"/>
  <c r="AE2456" i="14"/>
  <c r="AC2456" i="14"/>
  <c r="AE2455" i="14"/>
  <c r="AC2455" i="14"/>
  <c r="AE2454" i="14"/>
  <c r="AC2454" i="14"/>
  <c r="AE2453" i="14"/>
  <c r="AC2453" i="14"/>
  <c r="AE2450" i="14"/>
  <c r="AC2450" i="14"/>
  <c r="AE2449" i="14"/>
  <c r="AC2449" i="14"/>
  <c r="AE2448" i="14"/>
  <c r="AC2448" i="14"/>
  <c r="AE2447" i="14"/>
  <c r="AC2447" i="14"/>
  <c r="AE2444" i="14"/>
  <c r="AC2444" i="14"/>
  <c r="AE2441" i="14"/>
  <c r="AC2441" i="14"/>
  <c r="AE2439" i="14"/>
  <c r="AC2439" i="14"/>
  <c r="AE2436" i="14"/>
  <c r="AC2436" i="14"/>
  <c r="AE2435" i="14"/>
  <c r="AC2435" i="14"/>
  <c r="AE2432" i="14"/>
  <c r="AC2432" i="14"/>
  <c r="AE2429" i="14"/>
  <c r="AC2429" i="14"/>
  <c r="AE2428" i="14"/>
  <c r="AC2428" i="14"/>
  <c r="AE2427" i="14"/>
  <c r="AC2427" i="14"/>
  <c r="AE2426" i="14"/>
  <c r="AC2426" i="14"/>
  <c r="AE2422" i="14"/>
  <c r="AC2422" i="14"/>
  <c r="AE2420" i="14"/>
  <c r="AC2420" i="14"/>
  <c r="AE2419" i="14"/>
  <c r="AC2419" i="14"/>
  <c r="AE2414" i="14"/>
  <c r="AC2414" i="14"/>
  <c r="AE2412" i="14"/>
  <c r="AC2412" i="14"/>
  <c r="AE2410" i="14"/>
  <c r="AC2410" i="14"/>
  <c r="AE2409" i="14"/>
  <c r="AC2409" i="14"/>
  <c r="AE2405" i="14"/>
  <c r="AC2405" i="14"/>
  <c r="AE2402" i="14"/>
  <c r="AC2402" i="14"/>
  <c r="AE2400" i="14"/>
  <c r="AC2400" i="14"/>
  <c r="AE2399" i="14"/>
  <c r="AC2399" i="14"/>
  <c r="AE2391" i="14"/>
  <c r="AC2391" i="14"/>
  <c r="AE2389" i="14"/>
  <c r="AC2389" i="14"/>
  <c r="AE2388" i="14"/>
  <c r="AC2388" i="14"/>
  <c r="AE2386" i="14"/>
  <c r="AC2386" i="14"/>
  <c r="AE2385" i="14"/>
  <c r="AC2385" i="14"/>
  <c r="AE2381" i="14"/>
  <c r="AC2381" i="14"/>
  <c r="AE2378" i="14"/>
  <c r="AC2378" i="14"/>
  <c r="AE2374" i="14"/>
  <c r="AC2374" i="14"/>
  <c r="AE2372" i="14"/>
  <c r="AC2372" i="14"/>
  <c r="AE2370" i="14"/>
  <c r="AC2370" i="14"/>
  <c r="AE2369" i="14"/>
  <c r="AC2369" i="14"/>
  <c r="AE2366" i="14"/>
  <c r="AC2366" i="14"/>
  <c r="AE2362" i="14"/>
  <c r="AC2362" i="14"/>
  <c r="AE2359" i="14"/>
  <c r="AC2359" i="14"/>
  <c r="AE2358" i="14"/>
  <c r="AC2358" i="14"/>
  <c r="AE2355" i="14"/>
  <c r="AC2355" i="14"/>
  <c r="AE2354" i="14"/>
  <c r="AC2354" i="14"/>
  <c r="AE2353" i="14"/>
  <c r="AC2353" i="14"/>
  <c r="AE2344" i="14"/>
  <c r="AC2344" i="14"/>
  <c r="AE2342" i="14"/>
  <c r="AC2342" i="14"/>
  <c r="AE2338" i="14"/>
  <c r="AC2338" i="14"/>
  <c r="AE2337" i="14"/>
  <c r="AC2337" i="14"/>
  <c r="AE2334" i="14"/>
  <c r="AC2334" i="14"/>
  <c r="AE2332" i="14"/>
  <c r="AC2332" i="14"/>
  <c r="AE2331" i="14"/>
  <c r="AC2331" i="14"/>
  <c r="AE2330" i="14"/>
  <c r="AC2330" i="14"/>
  <c r="AE2325" i="14"/>
  <c r="AC2325" i="14"/>
  <c r="AE2324" i="14"/>
  <c r="AC2324" i="14"/>
  <c r="AE2317" i="14"/>
  <c r="AC2317" i="14"/>
  <c r="AE2313" i="14"/>
  <c r="AC2313" i="14"/>
  <c r="AE2311" i="14"/>
  <c r="AC2311" i="14"/>
  <c r="AE2309" i="14"/>
  <c r="AC2309" i="14"/>
  <c r="AE2306" i="14"/>
  <c r="AC2306" i="14"/>
  <c r="AE2304" i="14"/>
  <c r="AC2304" i="14"/>
  <c r="AE2302" i="14"/>
  <c r="AC2302" i="14"/>
  <c r="AE2300" i="14"/>
  <c r="AC2300" i="14"/>
  <c r="AE2298" i="14"/>
  <c r="AC2298" i="14"/>
  <c r="AE2296" i="14"/>
  <c r="AC2296" i="14"/>
  <c r="AE2295" i="14"/>
  <c r="AC2295" i="14"/>
  <c r="AE2292" i="14"/>
  <c r="AC2292" i="14"/>
  <c r="AE2289" i="14"/>
  <c r="AC2289" i="14"/>
  <c r="AE2287" i="14"/>
  <c r="AC2287" i="14"/>
  <c r="AE2286" i="14"/>
  <c r="AC2286" i="14"/>
  <c r="AE2281" i="14"/>
  <c r="AC2281" i="14"/>
  <c r="AE2279" i="14"/>
  <c r="AC2279" i="14"/>
  <c r="AE2278" i="14"/>
  <c r="AC2278" i="14"/>
  <c r="AE2277" i="14"/>
  <c r="AC2277" i="14"/>
  <c r="AE2276" i="14"/>
  <c r="AC2276" i="14"/>
  <c r="AE2270" i="14"/>
  <c r="AC2270" i="14"/>
  <c r="AE2268" i="14"/>
  <c r="AC2268" i="14"/>
  <c r="AE2267" i="14"/>
  <c r="AC2267" i="14"/>
  <c r="AE2264" i="14"/>
  <c r="AC2264" i="14"/>
  <c r="AE2261" i="14"/>
  <c r="AC2261" i="14"/>
  <c r="AE2254" i="14"/>
  <c r="AC2254" i="14"/>
  <c r="AE2253" i="14"/>
  <c r="AC2253" i="14"/>
  <c r="AE2252" i="14"/>
  <c r="AC2252" i="14"/>
  <c r="AE2250" i="14"/>
  <c r="AC2250" i="14"/>
  <c r="AE2249" i="14"/>
  <c r="AC2249" i="14"/>
  <c r="AE2248" i="14"/>
  <c r="AC2248" i="14"/>
  <c r="AE2246" i="14"/>
  <c r="AC2246" i="14"/>
  <c r="AE2245" i="14"/>
  <c r="AC2245" i="14"/>
  <c r="AE2244" i="14"/>
  <c r="AC2244" i="14"/>
  <c r="AE2242" i="14"/>
  <c r="AC2242" i="14"/>
  <c r="AE2241" i="14"/>
  <c r="AC2241" i="14"/>
  <c r="AE2240" i="14"/>
  <c r="AC2240" i="14"/>
  <c r="AE2232" i="14"/>
  <c r="AC2232" i="14"/>
  <c r="AE2228" i="14"/>
  <c r="AC2228" i="14"/>
  <c r="AE2224" i="14"/>
  <c r="AC2224" i="14"/>
  <c r="AE2221" i="14"/>
  <c r="AC2221" i="14"/>
  <c r="AE2220" i="14"/>
  <c r="AC2220" i="14"/>
  <c r="AE2218" i="14"/>
  <c r="AC2218" i="14"/>
  <c r="AE2217" i="14"/>
  <c r="AC2217" i="14"/>
  <c r="AE2212" i="14"/>
  <c r="AC2212" i="14"/>
  <c r="AE2210" i="14"/>
  <c r="AC2210" i="14"/>
  <c r="AE2209" i="14"/>
  <c r="AC2209" i="14"/>
  <c r="AE2207" i="14"/>
  <c r="AC2207" i="14"/>
  <c r="AE2201" i="14"/>
  <c r="AC2201" i="14"/>
  <c r="AE2200" i="14"/>
  <c r="AC2200" i="14"/>
  <c r="AE2197" i="14"/>
  <c r="AC2197" i="14"/>
  <c r="AE2194" i="14"/>
  <c r="AC2194" i="14"/>
  <c r="AE2193" i="14"/>
  <c r="AC2193" i="14"/>
  <c r="AE2190" i="14"/>
  <c r="AC2190" i="14"/>
  <c r="AE2186" i="14"/>
  <c r="AC2186" i="14"/>
  <c r="AE2185" i="14"/>
  <c r="AC2185" i="14"/>
  <c r="AE2184" i="14"/>
  <c r="AC2184" i="14"/>
  <c r="AE2182" i="14"/>
  <c r="AC2182" i="14"/>
  <c r="AE2180" i="14"/>
  <c r="AC2180" i="14"/>
  <c r="AE2178" i="14"/>
  <c r="AC2178" i="14"/>
  <c r="AE2177" i="14"/>
  <c r="AC2177" i="14"/>
  <c r="AE2173" i="14"/>
  <c r="AC2173" i="14"/>
  <c r="AE2172" i="14"/>
  <c r="AC2172" i="14"/>
  <c r="AE2170" i="14"/>
  <c r="AC2170" i="14"/>
  <c r="AE2169" i="14"/>
  <c r="AC2169" i="14"/>
  <c r="AE2166" i="14"/>
  <c r="AC2166" i="14"/>
  <c r="AE2165" i="14"/>
  <c r="AC2165" i="14"/>
  <c r="AE2164" i="14"/>
  <c r="AC2164" i="14"/>
  <c r="AE2162" i="14"/>
  <c r="AC2162" i="14"/>
  <c r="AE2160" i="14"/>
  <c r="AC2160" i="14"/>
  <c r="AE2159" i="14"/>
  <c r="AC2159" i="14"/>
  <c r="AE2157" i="14"/>
  <c r="AC2157" i="14"/>
  <c r="AE2154" i="14"/>
  <c r="AC2154" i="14"/>
  <c r="AE2151" i="14"/>
  <c r="AC2151" i="14"/>
  <c r="AE2150" i="14"/>
  <c r="AC2150" i="14"/>
  <c r="AE2149" i="14"/>
  <c r="AC2149" i="14"/>
  <c r="AE2144" i="14"/>
  <c r="AC2144" i="14"/>
  <c r="AE2140" i="14"/>
  <c r="AC2140" i="14"/>
  <c r="AE2138" i="14"/>
  <c r="AC2138" i="14"/>
  <c r="AE2135" i="14"/>
  <c r="AC2135" i="14"/>
  <c r="AE2134" i="14"/>
  <c r="AC2134" i="14"/>
  <c r="AE2131" i="14"/>
  <c r="AC2131" i="14"/>
  <c r="AE2130" i="14"/>
  <c r="AC2130" i="14"/>
  <c r="AE2127" i="14"/>
  <c r="AC2127" i="14"/>
  <c r="AE2124" i="14"/>
  <c r="AC2124" i="14"/>
  <c r="AE2120" i="14"/>
  <c r="AC2120" i="14"/>
  <c r="AE2118" i="14"/>
  <c r="AC2118" i="14"/>
  <c r="AE2117" i="14"/>
  <c r="AC2117" i="14"/>
  <c r="AE2116" i="14"/>
  <c r="AC2116" i="14"/>
  <c r="AE2115" i="14"/>
  <c r="AC2115" i="14"/>
  <c r="AE2114" i="14"/>
  <c r="AC2114" i="14"/>
  <c r="AE2111" i="14"/>
  <c r="AC2111" i="14"/>
  <c r="AE2110" i="14"/>
  <c r="AC2110" i="14"/>
  <c r="AE2106" i="14"/>
  <c r="AC2106" i="14"/>
  <c r="AE2103" i="14"/>
  <c r="AC2103" i="14"/>
  <c r="AE2101" i="14"/>
  <c r="AC2101" i="14"/>
  <c r="AE2100" i="14"/>
  <c r="AC2100" i="14"/>
  <c r="AE2099" i="14"/>
  <c r="AC2099" i="14"/>
  <c r="AE2095" i="14"/>
  <c r="AC2095" i="14"/>
  <c r="AE2094" i="14"/>
  <c r="AC2094" i="14"/>
  <c r="AE2093" i="14"/>
  <c r="AC2093" i="14"/>
  <c r="AE2087" i="14"/>
  <c r="AC2087" i="14"/>
  <c r="AE2086" i="14"/>
  <c r="AC2086" i="14"/>
  <c r="AE2082" i="14"/>
  <c r="AC2082" i="14"/>
  <c r="AE2080" i="14"/>
  <c r="AC2080" i="14"/>
  <c r="AE2078" i="14"/>
  <c r="AC2078" i="14"/>
  <c r="AE2077" i="14"/>
  <c r="AC2077" i="14"/>
  <c r="AE2072" i="14"/>
  <c r="AC2072" i="14"/>
  <c r="AE2063" i="14"/>
  <c r="AC2063" i="14"/>
  <c r="AE2061" i="14"/>
  <c r="AC2061" i="14"/>
  <c r="AE2059" i="14"/>
  <c r="AC2059" i="14"/>
  <c r="AE2058" i="14"/>
  <c r="AC2058" i="14"/>
  <c r="AE2054" i="14"/>
  <c r="AC2054" i="14"/>
  <c r="AE2052" i="14"/>
  <c r="AC2052" i="14"/>
  <c r="AE2051" i="14"/>
  <c r="AC2051" i="14"/>
  <c r="AE2047" i="14"/>
  <c r="AC2047" i="14"/>
  <c r="AE2042" i="14"/>
  <c r="AC2042" i="14"/>
  <c r="AE2038" i="14"/>
  <c r="AC2038" i="14"/>
  <c r="AE2034" i="14"/>
  <c r="AC2034" i="14"/>
  <c r="AE2031" i="14"/>
  <c r="AC2031" i="14"/>
  <c r="AE2027" i="14"/>
  <c r="AC2027" i="14"/>
  <c r="AE2022" i="14"/>
  <c r="AC2022" i="14"/>
  <c r="AE2018" i="14"/>
  <c r="AC2018" i="14"/>
  <c r="AE2015" i="14"/>
  <c r="AC2015" i="14"/>
  <c r="AE2012" i="14"/>
  <c r="AC2012" i="14"/>
  <c r="AE2011" i="14"/>
  <c r="AC2011" i="14"/>
  <c r="AE2008" i="14"/>
  <c r="AC2008" i="14"/>
  <c r="AE2007" i="14"/>
  <c r="AC2007" i="14"/>
  <c r="AE2006" i="14"/>
  <c r="AC2006" i="14"/>
  <c r="AE2004" i="14"/>
  <c r="AC2004" i="14"/>
  <c r="AE2003" i="14"/>
  <c r="AC2003" i="14"/>
  <c r="AE1997" i="14"/>
  <c r="AC1997" i="14"/>
  <c r="AE1995" i="14"/>
  <c r="AC1995" i="14"/>
  <c r="AE1993" i="14"/>
  <c r="AC1993" i="14"/>
  <c r="AE1991" i="14"/>
  <c r="AC1991" i="14"/>
  <c r="AE1990" i="14"/>
  <c r="AC1990" i="14"/>
  <c r="AE1989" i="14"/>
  <c r="AC1989" i="14"/>
  <c r="AE1756" i="14"/>
  <c r="AC1756" i="14"/>
  <c r="AE1755" i="14"/>
  <c r="AC1755" i="14"/>
  <c r="AE1754" i="14"/>
  <c r="AC1754" i="14"/>
  <c r="AE1753" i="14"/>
  <c r="AC1753" i="14"/>
  <c r="AE1752" i="14"/>
  <c r="AC1752" i="14"/>
  <c r="AE1751" i="14"/>
  <c r="AC1751" i="14"/>
  <c r="AE1750" i="14"/>
  <c r="AC1750" i="14"/>
  <c r="AE1749" i="14"/>
  <c r="AC1749" i="14"/>
  <c r="AE1748" i="14"/>
  <c r="AC1748" i="14"/>
  <c r="AE1747" i="14"/>
  <c r="AC1747" i="14"/>
  <c r="AE1746" i="14"/>
  <c r="AC1746" i="14"/>
  <c r="AE1745" i="14"/>
  <c r="AC1745" i="14"/>
  <c r="AE1744" i="14"/>
  <c r="AC1744" i="14"/>
  <c r="AE1743" i="14"/>
  <c r="AC1743" i="14"/>
  <c r="AE1742" i="14"/>
  <c r="AC1742" i="14"/>
  <c r="AE1741" i="14"/>
  <c r="AC1741" i="14"/>
  <c r="AE1740" i="14"/>
  <c r="AC1740" i="14"/>
  <c r="AE1739" i="14"/>
  <c r="AC1739" i="14"/>
  <c r="AE1738" i="14"/>
  <c r="AC1738" i="14"/>
  <c r="AE1737" i="14"/>
  <c r="AC1737" i="14"/>
  <c r="AE1736" i="14"/>
  <c r="AC1736" i="14"/>
  <c r="AE1735" i="14"/>
  <c r="AC1735" i="14"/>
  <c r="AE1734" i="14"/>
  <c r="AC1734" i="14"/>
  <c r="AE1733" i="14"/>
  <c r="AC1733" i="14"/>
  <c r="AE1732" i="14"/>
  <c r="AC1732" i="14"/>
  <c r="AE1731" i="14"/>
  <c r="AC1731" i="14"/>
  <c r="AE1730" i="14"/>
  <c r="AC1730" i="14"/>
  <c r="AE1729" i="14"/>
  <c r="AC1729" i="14"/>
  <c r="AE1728" i="14"/>
  <c r="AC1728" i="14"/>
  <c r="AE1727" i="14"/>
  <c r="AC1727" i="14"/>
  <c r="AE1726" i="14"/>
  <c r="AC1726" i="14"/>
  <c r="AE1725" i="14"/>
  <c r="AC1725" i="14"/>
  <c r="AE1724" i="14"/>
  <c r="AC1724" i="14"/>
  <c r="AE1723" i="14"/>
  <c r="AC1723" i="14"/>
  <c r="AE1722" i="14"/>
  <c r="AC1722" i="14"/>
  <c r="AE1721" i="14"/>
  <c r="AC1721" i="14"/>
  <c r="AE1720" i="14"/>
  <c r="AC1720" i="14"/>
  <c r="AE1719" i="14"/>
  <c r="AC1719" i="14"/>
  <c r="AE1718" i="14"/>
  <c r="AC1718" i="14"/>
  <c r="AE1717" i="14"/>
  <c r="AC1717" i="14"/>
  <c r="AE1716" i="14"/>
  <c r="AC1716" i="14"/>
  <c r="AE1715" i="14"/>
  <c r="AC1715" i="14"/>
  <c r="AE1714" i="14"/>
  <c r="AC1714" i="14"/>
  <c r="AE1713" i="14"/>
  <c r="AC1713" i="14"/>
  <c r="AE1712" i="14"/>
  <c r="AC1712" i="14"/>
  <c r="AE1711" i="14"/>
  <c r="AC1711" i="14"/>
  <c r="AE1710" i="14"/>
  <c r="AC1710" i="14"/>
  <c r="AE1709" i="14"/>
  <c r="AC1709" i="14"/>
  <c r="AE1708" i="14"/>
  <c r="AC1708" i="14"/>
  <c r="AE1707" i="14"/>
  <c r="AC1707" i="14"/>
  <c r="AE1706" i="14"/>
  <c r="AC1706" i="14"/>
  <c r="AE1705" i="14"/>
  <c r="AC1705" i="14"/>
  <c r="AE1704" i="14"/>
  <c r="AC1704" i="14"/>
  <c r="AE1703" i="14"/>
  <c r="AC1703" i="14"/>
  <c r="AE1702" i="14"/>
  <c r="AC1702" i="14"/>
  <c r="AE1701" i="14"/>
  <c r="AC1701" i="14"/>
  <c r="AE1700" i="14"/>
  <c r="AC1700" i="14"/>
  <c r="AE1699" i="14"/>
  <c r="AC1699" i="14"/>
  <c r="AE1698" i="14"/>
  <c r="AC1698" i="14"/>
  <c r="AE1697" i="14"/>
  <c r="AC1697" i="14"/>
  <c r="AE1696" i="14"/>
  <c r="AC1696" i="14"/>
  <c r="AE1695" i="14"/>
  <c r="AC1695" i="14"/>
  <c r="AE1694" i="14"/>
  <c r="AC1694" i="14"/>
  <c r="AE3709" i="14"/>
  <c r="AC3709" i="14"/>
  <c r="AE3705" i="14"/>
  <c r="AC3705" i="14"/>
  <c r="AE3698" i="14"/>
  <c r="AC3698" i="14"/>
  <c r="AE3692" i="14"/>
  <c r="AC3692" i="14"/>
  <c r="AE3685" i="14"/>
  <c r="AC3685" i="14"/>
  <c r="AE3683" i="14"/>
  <c r="AC3683" i="14"/>
  <c r="AE3679" i="14"/>
  <c r="AC3679" i="14"/>
  <c r="AE3668" i="14"/>
  <c r="AC3668" i="14"/>
  <c r="AE3665" i="14"/>
  <c r="AC3665" i="14"/>
  <c r="AE3663" i="14"/>
  <c r="AC3663" i="14"/>
  <c r="AE3658" i="14"/>
  <c r="AC3658" i="14"/>
  <c r="AE3652" i="14"/>
  <c r="AC3652" i="14"/>
  <c r="AE3648" i="14"/>
  <c r="AC3648" i="14"/>
  <c r="AE3638" i="14"/>
  <c r="AC3638" i="14"/>
  <c r="AE3626" i="14"/>
  <c r="AC3626" i="14"/>
  <c r="AE3621" i="14"/>
  <c r="AC3621" i="14"/>
  <c r="AE3619" i="14"/>
  <c r="AC3619" i="14"/>
  <c r="AE3615" i="14"/>
  <c r="AC3615" i="14"/>
  <c r="AE3610" i="14"/>
  <c r="AC3610" i="14"/>
  <c r="AE3603" i="14"/>
  <c r="AC3603" i="14"/>
  <c r="AE3597" i="14"/>
  <c r="AC3597" i="14"/>
  <c r="AE3595" i="14"/>
  <c r="AC3595" i="14"/>
  <c r="AE3593" i="14"/>
  <c r="AC3593" i="14"/>
  <c r="AE3589" i="14"/>
  <c r="AC3589" i="14"/>
  <c r="AE3585" i="14"/>
  <c r="AC3585" i="14"/>
  <c r="AE3584" i="14"/>
  <c r="AC3584" i="14"/>
  <c r="AE3712" i="14"/>
  <c r="AC3712" i="14"/>
  <c r="AE3391" i="14"/>
  <c r="AC3391" i="14"/>
  <c r="AE3389" i="14"/>
  <c r="AC3389" i="14"/>
  <c r="AE3388" i="14"/>
  <c r="AC3388" i="14"/>
  <c r="AE3385" i="14"/>
  <c r="AC3385" i="14"/>
  <c r="AE3384" i="14"/>
  <c r="AC3384" i="14"/>
  <c r="AE3382" i="14"/>
  <c r="AC3382" i="14"/>
  <c r="AE3381" i="14"/>
  <c r="AC3381" i="14"/>
  <c r="AE3379" i="14"/>
  <c r="AC3379" i="14"/>
  <c r="AE3377" i="14"/>
  <c r="AC3377" i="14"/>
  <c r="AE3374" i="14"/>
  <c r="AC3374" i="14"/>
  <c r="AE3373" i="14"/>
  <c r="AC3373" i="14"/>
  <c r="AE3370" i="14"/>
  <c r="AC3370" i="14"/>
  <c r="AE3367" i="14"/>
  <c r="AC3367" i="14"/>
  <c r="AE3366" i="14"/>
  <c r="AC3366" i="14"/>
  <c r="AE3363" i="14"/>
  <c r="AC3363" i="14"/>
  <c r="AE3362" i="14"/>
  <c r="AC3362" i="14"/>
  <c r="AE3360" i="14"/>
  <c r="AC3360" i="14"/>
  <c r="AE3359" i="14"/>
  <c r="AC3359" i="14"/>
  <c r="AE3358" i="14"/>
  <c r="AC3358" i="14"/>
  <c r="AE3355" i="14"/>
  <c r="AC3355" i="14"/>
  <c r="AE3354" i="14"/>
  <c r="AC3354" i="14"/>
  <c r="AE3352" i="14"/>
  <c r="AC3352" i="14"/>
  <c r="AE3351" i="14"/>
  <c r="AC3351" i="14"/>
  <c r="AE3346" i="14"/>
  <c r="AC3346" i="14"/>
  <c r="AE3345" i="14"/>
  <c r="AC3345" i="14"/>
  <c r="AE3343" i="14"/>
  <c r="AC3343" i="14"/>
  <c r="AE3340" i="14"/>
  <c r="AC3340" i="14"/>
  <c r="AE3339" i="14"/>
  <c r="AC3339" i="14"/>
  <c r="AE3337" i="14"/>
  <c r="AC3337" i="14"/>
  <c r="AE3334" i="14"/>
  <c r="AC3334" i="14"/>
  <c r="AE3333" i="14"/>
  <c r="AC3333" i="14"/>
  <c r="AE3331" i="14"/>
  <c r="AC3331" i="14"/>
  <c r="AE3330" i="14"/>
  <c r="AC3330" i="14"/>
  <c r="AE3329" i="14"/>
  <c r="AC3329" i="14"/>
  <c r="AE3327" i="14"/>
  <c r="AC3327" i="14"/>
  <c r="AE3326" i="14"/>
  <c r="AC3326" i="14"/>
  <c r="AE3320" i="14"/>
  <c r="AC3320" i="14"/>
  <c r="AE3318" i="14"/>
  <c r="AC3318" i="14"/>
  <c r="AE3316" i="14"/>
  <c r="AC3316" i="14"/>
  <c r="AE3311" i="14"/>
  <c r="AC3311" i="14"/>
  <c r="AE3310" i="14"/>
  <c r="AC3310" i="14"/>
  <c r="AE3308" i="14"/>
  <c r="AC3308" i="14"/>
  <c r="AE3304" i="14"/>
  <c r="AC3304" i="14"/>
  <c r="AE3302" i="14"/>
  <c r="AC3302" i="14"/>
  <c r="AE3299" i="14"/>
  <c r="AC3299" i="14"/>
  <c r="AE3298" i="14"/>
  <c r="AC3298" i="14"/>
  <c r="AE3297" i="14"/>
  <c r="AC3297" i="14"/>
  <c r="AE3296" i="14"/>
  <c r="AC3296" i="14"/>
  <c r="AE3294" i="14"/>
  <c r="AC3294" i="14"/>
  <c r="AE3292" i="14"/>
  <c r="AC3292" i="14"/>
  <c r="AE3288" i="14"/>
  <c r="AC3288" i="14"/>
  <c r="AE3287" i="14"/>
  <c r="AC3287" i="14"/>
  <c r="AE3282" i="14"/>
  <c r="AC3282" i="14"/>
  <c r="AE3281" i="14"/>
  <c r="AC3281" i="14"/>
  <c r="AE3279" i="14"/>
  <c r="AC3279" i="14"/>
  <c r="AE3278" i="14"/>
  <c r="AC3278" i="14"/>
  <c r="AE3276" i="14"/>
  <c r="AC3276" i="14"/>
  <c r="AE3273" i="14"/>
  <c r="AC3273" i="14"/>
  <c r="AE3272" i="14"/>
  <c r="AC3272" i="14"/>
  <c r="AE3271" i="14"/>
  <c r="AC3271" i="14"/>
  <c r="AE3269" i="14"/>
  <c r="AC3269" i="14"/>
  <c r="AE3266" i="14"/>
  <c r="AC3266" i="14"/>
  <c r="AE3264" i="14"/>
  <c r="AC3264" i="14"/>
  <c r="AE3261" i="14"/>
  <c r="AC3261" i="14"/>
  <c r="AE3260" i="14"/>
  <c r="AC3260" i="14"/>
  <c r="AE3257" i="14"/>
  <c r="AC3257" i="14"/>
  <c r="AE3256" i="14"/>
  <c r="AC3256" i="14"/>
  <c r="AE3253" i="14"/>
  <c r="AC3253" i="14"/>
  <c r="AE3250" i="14"/>
  <c r="AC3250" i="14"/>
  <c r="AE3248" i="14"/>
  <c r="AC3248" i="14"/>
  <c r="AE3246" i="14"/>
  <c r="AC3246" i="14"/>
  <c r="AE3243" i="14"/>
  <c r="AC3243" i="14"/>
  <c r="AE3241" i="14"/>
  <c r="AC3241" i="14"/>
  <c r="AE3239" i="14"/>
  <c r="AC3239" i="14"/>
  <c r="AE3238" i="14"/>
  <c r="AC3238" i="14"/>
  <c r="AE3237" i="14"/>
  <c r="AC3237" i="14"/>
  <c r="AE3235" i="14"/>
  <c r="AC3235" i="14"/>
  <c r="AE3233" i="14"/>
  <c r="AC3233" i="14"/>
  <c r="AE3232" i="14"/>
  <c r="AC3232" i="14"/>
  <c r="AE3228" i="14"/>
  <c r="AC3228" i="14"/>
  <c r="AE3227" i="14"/>
  <c r="AC3227" i="14"/>
  <c r="AE3226" i="14"/>
  <c r="AC3226" i="14"/>
  <c r="AE3223" i="14"/>
  <c r="AC3223" i="14"/>
  <c r="AE3218" i="14"/>
  <c r="AC3218" i="14"/>
  <c r="AE3217" i="14"/>
  <c r="AC3217" i="14"/>
  <c r="AE3215" i="14"/>
  <c r="AC3215" i="14"/>
  <c r="AE3214" i="14"/>
  <c r="AC3214" i="14"/>
  <c r="AE3211" i="14"/>
  <c r="AC3211" i="14"/>
  <c r="AE3210" i="14"/>
  <c r="AC3210" i="14"/>
  <c r="AE3209" i="14"/>
  <c r="AC3209" i="14"/>
  <c r="AE3208" i="14"/>
  <c r="AC3208" i="14"/>
  <c r="AE3206" i="14"/>
  <c r="AC3206" i="14"/>
  <c r="AE3205" i="14"/>
  <c r="AC3205" i="14"/>
  <c r="AE3201" i="14"/>
  <c r="AC3201" i="14"/>
  <c r="AE3199" i="14"/>
  <c r="AC3199" i="14"/>
  <c r="AE3198" i="14"/>
  <c r="AC3198" i="14"/>
  <c r="AE3197" i="14"/>
  <c r="AC3197" i="14"/>
  <c r="AE3196" i="14"/>
  <c r="AC3196" i="14"/>
  <c r="AE3190" i="14"/>
  <c r="AC3190" i="14"/>
  <c r="AE3189" i="14"/>
  <c r="AC3189" i="14"/>
  <c r="AE3186" i="14"/>
  <c r="AC3186" i="14"/>
  <c r="AE3185" i="14"/>
  <c r="AC3185" i="14"/>
  <c r="AE3184" i="14"/>
  <c r="AC3184" i="14"/>
  <c r="AE3183" i="14"/>
  <c r="AC3183" i="14"/>
  <c r="AE3181" i="14"/>
  <c r="AC3181" i="14"/>
  <c r="AE3179" i="14"/>
  <c r="AC3179" i="14"/>
  <c r="AE3178" i="14"/>
  <c r="AC3178" i="14"/>
  <c r="AE3176" i="14"/>
  <c r="AC3176" i="14"/>
  <c r="AE3175" i="14"/>
  <c r="AC3175" i="14"/>
  <c r="AE3172" i="14"/>
  <c r="AC3172" i="14"/>
  <c r="AE3170" i="14"/>
  <c r="AC3170" i="14"/>
  <c r="AE3169" i="14"/>
  <c r="AC3169" i="14"/>
  <c r="AE3168" i="14"/>
  <c r="AC3168" i="14"/>
  <c r="AE3167" i="14"/>
  <c r="AC3167" i="14"/>
  <c r="AE3165" i="14"/>
  <c r="AC3165" i="14"/>
  <c r="AE3163" i="14"/>
  <c r="AC3163" i="14"/>
  <c r="AE3160" i="14"/>
  <c r="AC3160" i="14"/>
  <c r="AE3159" i="14"/>
  <c r="AC3159" i="14"/>
  <c r="AE3157" i="14"/>
  <c r="AC3157" i="14"/>
  <c r="AE3154" i="14"/>
  <c r="AC3154" i="14"/>
  <c r="AE3153" i="14"/>
  <c r="AC3153" i="14"/>
  <c r="AE3152" i="14"/>
  <c r="AC3152" i="14"/>
  <c r="AE3149" i="14"/>
  <c r="AC3149" i="14"/>
  <c r="AE3148" i="14"/>
  <c r="AC3148" i="14"/>
  <c r="AE3143" i="14"/>
  <c r="AC3143" i="14"/>
  <c r="AE3139" i="14"/>
  <c r="AC3139" i="14"/>
  <c r="AE3138" i="14"/>
  <c r="AC3138" i="14"/>
  <c r="AE3136" i="14"/>
  <c r="AC3136" i="14"/>
  <c r="AE3134" i="14"/>
  <c r="AC3134" i="14"/>
  <c r="AE3131" i="14"/>
  <c r="AC3131" i="14"/>
  <c r="AE3130" i="14"/>
  <c r="AC3130" i="14"/>
  <c r="AE3128" i="14"/>
  <c r="AC3128" i="14"/>
  <c r="AE3127" i="14"/>
  <c r="AC3127" i="14"/>
  <c r="AE3126" i="14"/>
  <c r="AC3126" i="14"/>
  <c r="AE3125" i="14"/>
  <c r="AC3125" i="14"/>
  <c r="AE3122" i="14"/>
  <c r="AC3122" i="14"/>
  <c r="AE3120" i="14"/>
  <c r="AC3120" i="14"/>
  <c r="AE3115" i="14"/>
  <c r="AC3115" i="14"/>
  <c r="AE3114" i="14"/>
  <c r="AC3114" i="14"/>
  <c r="AE3108" i="14"/>
  <c r="AC3108" i="14"/>
  <c r="AE3102" i="14"/>
  <c r="AC3102" i="14"/>
  <c r="AE3099" i="14"/>
  <c r="AC3099" i="14"/>
  <c r="AE3094" i="14"/>
  <c r="AC3094" i="14"/>
  <c r="AE3093" i="14"/>
  <c r="AC3093" i="14"/>
  <c r="AE3092" i="14"/>
  <c r="AC3092" i="14"/>
  <c r="AE3083" i="14"/>
  <c r="AC3083" i="14"/>
  <c r="AE3082" i="14"/>
  <c r="AC3082" i="14"/>
  <c r="AE3081" i="14"/>
  <c r="AC3081" i="14"/>
  <c r="AE3079" i="14"/>
  <c r="AC3079" i="14"/>
  <c r="AE3070" i="14"/>
  <c r="AC3070" i="14"/>
  <c r="AE3068" i="14"/>
  <c r="AC3068" i="14"/>
  <c r="AE3064" i="14"/>
  <c r="AC3064" i="14"/>
  <c r="AE3063" i="14"/>
  <c r="AC3063" i="14"/>
  <c r="AE3061" i="14"/>
  <c r="AC3061" i="14"/>
  <c r="AE3056" i="14"/>
  <c r="AC3056" i="14"/>
  <c r="AE3054" i="14"/>
  <c r="AC3054" i="14"/>
  <c r="AE3052" i="14"/>
  <c r="AC3052" i="14"/>
  <c r="AE3047" i="14"/>
  <c r="AC3047" i="14"/>
  <c r="AE3046" i="14"/>
  <c r="AC3046" i="14"/>
  <c r="AE3040" i="14"/>
  <c r="AC3040" i="14"/>
  <c r="AE3038" i="14"/>
  <c r="AC3038" i="14"/>
  <c r="AE3037" i="14"/>
  <c r="AC3037" i="14"/>
  <c r="AE3036" i="14"/>
  <c r="AC3036" i="14"/>
  <c r="AE3035" i="14"/>
  <c r="AC3035" i="14"/>
  <c r="AE3032" i="14"/>
  <c r="AC3032" i="14"/>
  <c r="AE3029" i="14"/>
  <c r="AC3029" i="14"/>
  <c r="AE3026" i="14"/>
  <c r="AC3026" i="14"/>
  <c r="AE3022" i="14"/>
  <c r="AC3022" i="14"/>
  <c r="AE3017" i="14"/>
  <c r="AC3017" i="14"/>
  <c r="AE3016" i="14"/>
  <c r="AC3016" i="14"/>
  <c r="AE3014" i="14"/>
  <c r="AC3014" i="14"/>
  <c r="AE3013" i="14"/>
  <c r="AC3013" i="14"/>
  <c r="AE3008" i="14"/>
  <c r="AC3008" i="14"/>
  <c r="AE3004" i="14"/>
  <c r="AC3004" i="14"/>
  <c r="AE3000" i="14"/>
  <c r="AC3000" i="14"/>
  <c r="AE2999" i="14"/>
  <c r="AC2999" i="14"/>
  <c r="AE2998" i="14"/>
  <c r="AC2998" i="14"/>
  <c r="AE2994" i="14"/>
  <c r="AC2994" i="14"/>
  <c r="AE2985" i="14"/>
  <c r="AC2985" i="14"/>
  <c r="AE2982" i="14"/>
  <c r="AC2982" i="14"/>
  <c r="AE2981" i="14"/>
  <c r="AC2981" i="14"/>
  <c r="AE2974" i="14"/>
  <c r="AC2974" i="14"/>
  <c r="AE2972" i="14"/>
  <c r="AC2972" i="14"/>
  <c r="AE2971" i="14"/>
  <c r="AC2971" i="14"/>
  <c r="AE2970" i="14"/>
  <c r="AC2970" i="14"/>
  <c r="AE2964" i="14"/>
  <c r="AC2964" i="14"/>
  <c r="AE2963" i="14"/>
  <c r="AC2963" i="14"/>
  <c r="AE2962" i="14"/>
  <c r="AC2962" i="14"/>
  <c r="AE2958" i="14"/>
  <c r="AC2958" i="14"/>
  <c r="AE2956" i="14"/>
  <c r="AC2956" i="14"/>
  <c r="AE2955" i="14"/>
  <c r="AC2955" i="14"/>
  <c r="AE2951" i="14"/>
  <c r="AC2951" i="14"/>
  <c r="AE2948" i="14"/>
  <c r="AC2948" i="14"/>
  <c r="AE2946" i="14"/>
  <c r="AC2946" i="14"/>
  <c r="AE2945" i="14"/>
  <c r="AC2945" i="14"/>
  <c r="AE2944" i="14"/>
  <c r="AC2944" i="14"/>
  <c r="AE2943" i="14"/>
  <c r="AC2943" i="14"/>
  <c r="AE2942" i="14"/>
  <c r="AC2942" i="14"/>
  <c r="AE2939" i="14"/>
  <c r="AC2939" i="14"/>
  <c r="AE2938" i="14"/>
  <c r="AC2938" i="14"/>
  <c r="AE2935" i="14"/>
  <c r="AC2935" i="14"/>
  <c r="AE2932" i="14"/>
  <c r="AC2932" i="14"/>
  <c r="AE2930" i="14"/>
  <c r="AC2930" i="14"/>
  <c r="AE2922" i="14"/>
  <c r="AC2922" i="14"/>
  <c r="AE2920" i="14"/>
  <c r="AC2920" i="14"/>
  <c r="AE2919" i="14"/>
  <c r="AC2919" i="14"/>
  <c r="AE2913" i="14"/>
  <c r="AC2913" i="14"/>
  <c r="AE2912" i="14"/>
  <c r="AC2912" i="14"/>
  <c r="AE2911" i="14"/>
  <c r="AC2911" i="14"/>
  <c r="AE2908" i="14"/>
  <c r="AC2908" i="14"/>
  <c r="AE2907" i="14"/>
  <c r="AC2907" i="14"/>
  <c r="AE2904" i="14"/>
  <c r="AC2904" i="14"/>
  <c r="AE2903" i="14"/>
  <c r="AC2903" i="14"/>
  <c r="AE2900" i="14"/>
  <c r="AC2900" i="14"/>
  <c r="AE2898" i="14"/>
  <c r="AC2898" i="14"/>
  <c r="AE2897" i="14"/>
  <c r="AC2897" i="14"/>
  <c r="AE2896" i="14"/>
  <c r="AC2896" i="14"/>
  <c r="AE2894" i="14"/>
  <c r="AC2894" i="14"/>
  <c r="AE2892" i="14"/>
  <c r="AC2892" i="14"/>
  <c r="AE2890" i="14"/>
  <c r="AC2890" i="14"/>
  <c r="AE2887" i="14"/>
  <c r="AC2887" i="14"/>
  <c r="AE2886" i="14"/>
  <c r="AC2886" i="14"/>
  <c r="AE2885" i="14"/>
  <c r="AC2885" i="14"/>
  <c r="AE2884" i="14"/>
  <c r="AC2884" i="14"/>
  <c r="AE2882" i="14"/>
  <c r="AC2882" i="14"/>
  <c r="AE2881" i="14"/>
  <c r="AC2881" i="14"/>
  <c r="AE2876" i="14"/>
  <c r="AC2876" i="14"/>
  <c r="AE2875" i="14"/>
  <c r="AC2875" i="14"/>
  <c r="AE2872" i="14"/>
  <c r="AC2872" i="14"/>
  <c r="AE2871" i="14"/>
  <c r="AC2871" i="14"/>
  <c r="AE2867" i="14"/>
  <c r="AC2867" i="14"/>
  <c r="AE2866" i="14"/>
  <c r="AC2866" i="14"/>
  <c r="AE2865" i="14"/>
  <c r="AC2865" i="14"/>
  <c r="AE2862" i="14"/>
  <c r="AC2862" i="14"/>
  <c r="AE2858" i="14"/>
  <c r="AC2858" i="14"/>
  <c r="AE2856" i="14"/>
  <c r="AC2856" i="14"/>
  <c r="AE2853" i="14"/>
  <c r="AC2853" i="14"/>
  <c r="AE2851" i="14"/>
  <c r="AC2851" i="14"/>
  <c r="AE2848" i="14"/>
  <c r="AC2848" i="14"/>
  <c r="AE2846" i="14"/>
  <c r="AC2846" i="14"/>
  <c r="AE2844" i="14"/>
  <c r="AC2844" i="14"/>
  <c r="AE2842" i="14"/>
  <c r="AC2842" i="14"/>
  <c r="AE2840" i="14"/>
  <c r="AC2840" i="14"/>
  <c r="AE2835" i="14"/>
  <c r="AC2835" i="14"/>
  <c r="AE2834" i="14"/>
  <c r="AC2834" i="14"/>
  <c r="AE2833" i="14"/>
  <c r="AC2833" i="14"/>
  <c r="AE2832" i="14"/>
  <c r="AC2832" i="14"/>
  <c r="AE2825" i="14"/>
  <c r="AC2825" i="14"/>
  <c r="AE2824" i="14"/>
  <c r="AC2824" i="14"/>
  <c r="AE2822" i="14"/>
  <c r="AC2822" i="14"/>
  <c r="AE2821" i="14"/>
  <c r="AC2821" i="14"/>
  <c r="AE2818" i="14"/>
  <c r="AC2818" i="14"/>
  <c r="AE2816" i="14"/>
  <c r="AC2816" i="14"/>
  <c r="AE2812" i="14"/>
  <c r="AC2812" i="14"/>
  <c r="AE2810" i="14"/>
  <c r="AC2810" i="14"/>
  <c r="AE2808" i="14"/>
  <c r="AC2808" i="14"/>
  <c r="AE2806" i="14"/>
  <c r="AC2806" i="14"/>
  <c r="AE2805" i="14"/>
  <c r="AC2805" i="14"/>
  <c r="AE2804" i="14"/>
  <c r="AC2804" i="14"/>
  <c r="AE2801" i="14"/>
  <c r="AC2801" i="14"/>
  <c r="AE2794" i="14"/>
  <c r="AC2794" i="14"/>
  <c r="AE2792" i="14"/>
  <c r="AC2792" i="14"/>
  <c r="AE2791" i="14"/>
  <c r="AC2791" i="14"/>
  <c r="AE2788" i="14"/>
  <c r="AC2788" i="14"/>
  <c r="AE2785" i="14"/>
  <c r="AC2785" i="14"/>
  <c r="AE2784" i="14"/>
  <c r="AC2784" i="14"/>
  <c r="AE2781" i="14"/>
  <c r="AC2781" i="14"/>
  <c r="AE2777" i="14"/>
  <c r="AC2777" i="14"/>
  <c r="AE2773" i="14"/>
  <c r="AC2773" i="14"/>
  <c r="AE2771" i="14"/>
  <c r="AC2771" i="14"/>
  <c r="AE2770" i="14"/>
  <c r="AC2770" i="14"/>
  <c r="AE2768" i="14"/>
  <c r="AC2768" i="14"/>
  <c r="AE2764" i="14"/>
  <c r="AC2764" i="14"/>
  <c r="AE2763" i="14"/>
  <c r="AC2763" i="14"/>
  <c r="AE2759" i="14"/>
  <c r="AC2759" i="14"/>
  <c r="AE2758" i="14"/>
  <c r="AC2758" i="14"/>
  <c r="AE2756" i="14"/>
  <c r="AC2756" i="14"/>
  <c r="AE2751" i="14"/>
  <c r="AC2751" i="14"/>
  <c r="AE2748" i="14"/>
  <c r="AC2748" i="14"/>
  <c r="AE2746" i="14"/>
  <c r="AC2746" i="14"/>
  <c r="AE2745" i="14"/>
  <c r="AC2745" i="14"/>
  <c r="AE2742" i="14"/>
  <c r="AC2742" i="14"/>
  <c r="AE2740" i="14"/>
  <c r="AC2740" i="14"/>
  <c r="AE2738" i="14"/>
  <c r="AC2738" i="14"/>
  <c r="AE2735" i="14"/>
  <c r="AC2735" i="14"/>
  <c r="AE2732" i="14"/>
  <c r="AC2732" i="14"/>
  <c r="AE2731" i="14"/>
  <c r="AC2731" i="14"/>
  <c r="AE2730" i="14"/>
  <c r="AC2730" i="14"/>
  <c r="AE2728" i="14"/>
  <c r="AC2728" i="14"/>
  <c r="AE2727" i="14"/>
  <c r="AC2727" i="14"/>
  <c r="AE2726" i="14"/>
  <c r="AC2726" i="14"/>
  <c r="AE2723" i="14"/>
  <c r="AC2723" i="14"/>
  <c r="AE2719" i="14"/>
  <c r="AC2719" i="14"/>
  <c r="AE2716" i="14"/>
  <c r="AC2716" i="14"/>
  <c r="AE2714" i="14"/>
  <c r="AC2714" i="14"/>
  <c r="AE2713" i="14"/>
  <c r="AC2713" i="14"/>
  <c r="AE2708" i="14"/>
  <c r="AC2708" i="14"/>
  <c r="AE2706" i="14"/>
  <c r="AC2706" i="14"/>
  <c r="AE2704" i="14"/>
  <c r="AC2704" i="14"/>
  <c r="AE2703" i="14"/>
  <c r="AC2703" i="14"/>
  <c r="AE2702" i="14"/>
  <c r="AC2702" i="14"/>
  <c r="AE2701" i="14"/>
  <c r="AC2701" i="14"/>
  <c r="AE2698" i="14"/>
  <c r="AC2698" i="14"/>
  <c r="AE2696" i="14"/>
  <c r="AC2696" i="14"/>
  <c r="AE2695" i="14"/>
  <c r="AC2695" i="14"/>
  <c r="AE2694" i="14"/>
  <c r="AC2694" i="14"/>
  <c r="AE2692" i="14"/>
  <c r="AC2692" i="14"/>
  <c r="AE2691" i="14"/>
  <c r="AC2691" i="14"/>
  <c r="AE2688" i="14"/>
  <c r="AC2688" i="14"/>
  <c r="AE2687" i="14"/>
  <c r="AC2687" i="14"/>
  <c r="AE2684" i="14"/>
  <c r="AC2684" i="14"/>
  <c r="AE2678" i="14"/>
  <c r="AC2678" i="14"/>
  <c r="AE2676" i="14"/>
  <c r="AC2676" i="14"/>
  <c r="AE2675" i="14"/>
  <c r="AC2675" i="14"/>
  <c r="AE2674" i="14"/>
  <c r="AC2674" i="14"/>
  <c r="AE2673" i="14"/>
  <c r="AC2673" i="14"/>
  <c r="AE2668" i="14"/>
  <c r="AC2668" i="14"/>
  <c r="AE2666" i="14"/>
  <c r="AC2666" i="14"/>
  <c r="AE2664" i="14"/>
  <c r="AC2664" i="14"/>
  <c r="AE2660" i="14"/>
  <c r="AC2660" i="14"/>
  <c r="AE2656" i="14"/>
  <c r="AC2656" i="14"/>
  <c r="AE2649" i="14"/>
  <c r="AC2649" i="14"/>
  <c r="AE2648" i="14"/>
  <c r="AC2648" i="14"/>
  <c r="AE2645" i="14"/>
  <c r="AC2645" i="14"/>
  <c r="AE2644" i="14"/>
  <c r="AC2644" i="14"/>
  <c r="AE2640" i="14"/>
  <c r="AC2640" i="14"/>
  <c r="AE2637" i="14"/>
  <c r="AC2637" i="14"/>
  <c r="AE2634" i="14"/>
  <c r="AC2634" i="14"/>
  <c r="AE2623" i="14"/>
  <c r="AC2623" i="14"/>
  <c r="AE2622" i="14"/>
  <c r="AC2622" i="14"/>
  <c r="AE2621" i="14"/>
  <c r="AC2621" i="14"/>
  <c r="AE2618" i="14"/>
  <c r="AC2618" i="14"/>
  <c r="AE2616" i="14"/>
  <c r="AC2616" i="14"/>
  <c r="AE2610" i="14"/>
  <c r="AC2610" i="14"/>
  <c r="AE2609" i="14"/>
  <c r="AC2609" i="14"/>
  <c r="AE2606" i="14"/>
  <c r="AC2606" i="14"/>
  <c r="AE2605" i="14"/>
  <c r="AC2605" i="14"/>
  <c r="AE2604" i="14"/>
  <c r="AC2604" i="14"/>
  <c r="AE2600" i="14"/>
  <c r="AC2600" i="14"/>
  <c r="AE2598" i="14"/>
  <c r="AC2598" i="14"/>
  <c r="AE2596" i="14"/>
  <c r="AC2596" i="14"/>
  <c r="AE2595" i="14"/>
  <c r="AC2595" i="14"/>
  <c r="AE2592" i="14"/>
  <c r="AC2592" i="14"/>
  <c r="AE2590" i="14"/>
  <c r="AC2590" i="14"/>
  <c r="AE2587" i="14"/>
  <c r="AC2587" i="14"/>
  <c r="AE2586" i="14"/>
  <c r="AC2586" i="14"/>
  <c r="AE2583" i="14"/>
  <c r="AC2583" i="14"/>
  <c r="AE2582" i="14"/>
  <c r="AC2582" i="14"/>
  <c r="AE2581" i="14"/>
  <c r="AC2581" i="14"/>
  <c r="AE2578" i="14"/>
  <c r="AC2578" i="14"/>
  <c r="AE2577" i="14"/>
  <c r="AC2577" i="14"/>
  <c r="AE2574" i="14"/>
  <c r="AC2574" i="14"/>
  <c r="AE2572" i="14"/>
  <c r="AC2572" i="14"/>
  <c r="AE2567" i="14"/>
  <c r="AC2567" i="14"/>
  <c r="AE2566" i="14"/>
  <c r="AC2566" i="14"/>
  <c r="AE2565" i="14"/>
  <c r="AC2565" i="14"/>
  <c r="AE2564" i="14"/>
  <c r="AC2564" i="14"/>
  <c r="AE2563" i="14"/>
  <c r="AC2563" i="14"/>
  <c r="AE2555" i="14"/>
  <c r="AC2555" i="14"/>
  <c r="AE2554" i="14"/>
  <c r="AC2554" i="14"/>
  <c r="AE2552" i="14"/>
  <c r="AC2552" i="14"/>
  <c r="AE2551" i="14"/>
  <c r="AC2551" i="14"/>
  <c r="AE2550" i="14"/>
  <c r="AC2550" i="14"/>
  <c r="AE2549" i="14"/>
  <c r="AC2549" i="14"/>
  <c r="AE2548" i="14"/>
  <c r="AC2548" i="14"/>
  <c r="AE2546" i="14"/>
  <c r="AC2546" i="14"/>
  <c r="AE2544" i="14"/>
  <c r="AC2544" i="14"/>
  <c r="AE2540" i="14"/>
  <c r="AC2540" i="14"/>
  <c r="AE2539" i="14"/>
  <c r="AC2539" i="14"/>
  <c r="AE2538" i="14"/>
  <c r="AC2538" i="14"/>
  <c r="AE2536" i="14"/>
  <c r="AC2536" i="14"/>
  <c r="AE2532" i="14"/>
  <c r="AC2532" i="14"/>
  <c r="AE2524" i="14"/>
  <c r="AC2524" i="14"/>
  <c r="AE2521" i="14"/>
  <c r="AC2521" i="14"/>
  <c r="AE2520" i="14"/>
  <c r="AC2520" i="14"/>
  <c r="AE2519" i="14"/>
  <c r="AC2519" i="14"/>
  <c r="AE2517" i="14"/>
  <c r="AC2517" i="14"/>
  <c r="AE2516" i="14"/>
  <c r="AC2516" i="14"/>
  <c r="AE2510" i="14"/>
  <c r="AC2510" i="14"/>
  <c r="AE2509" i="14"/>
  <c r="AC2509" i="14"/>
  <c r="AE2508" i="14"/>
  <c r="AC2508" i="14"/>
  <c r="AE2506" i="14"/>
  <c r="AC2506" i="14"/>
  <c r="AE2505" i="14"/>
  <c r="AC2505" i="14"/>
  <c r="AE2504" i="14"/>
  <c r="AC2504" i="14"/>
  <c r="AE2503" i="14"/>
  <c r="AC2503" i="14"/>
  <c r="AE2500" i="14"/>
  <c r="AC2500" i="14"/>
  <c r="AE2499" i="14"/>
  <c r="AC2499" i="14"/>
  <c r="AE2498" i="14"/>
  <c r="AC2498" i="14"/>
  <c r="AE2497" i="14"/>
  <c r="AC2497" i="14"/>
  <c r="AE2494" i="14"/>
  <c r="AC2494" i="14"/>
  <c r="AE2492" i="14"/>
  <c r="AC2492" i="14"/>
  <c r="AE2491" i="14"/>
  <c r="AC2491" i="14"/>
  <c r="AE2487" i="14"/>
  <c r="AC2487" i="14"/>
  <c r="AE2486" i="14"/>
  <c r="AC2486" i="14"/>
  <c r="AE2484" i="14"/>
  <c r="AC2484" i="14"/>
  <c r="AE2473" i="14"/>
  <c r="AC2473" i="14"/>
  <c r="AE2471" i="14"/>
  <c r="AC2471" i="14"/>
  <c r="AE2468" i="14"/>
  <c r="AC2468" i="14"/>
  <c r="AE2464" i="14"/>
  <c r="AC2464" i="14"/>
  <c r="AE2460" i="14"/>
  <c r="AC2460" i="14"/>
  <c r="AE2459" i="14"/>
  <c r="AC2459" i="14"/>
  <c r="AE2452" i="14"/>
  <c r="AC2452" i="14"/>
  <c r="AE2451" i="14"/>
  <c r="AC2451" i="14"/>
  <c r="AE2446" i="14"/>
  <c r="AC2446" i="14"/>
  <c r="AE2442" i="14"/>
  <c r="AC2442" i="14"/>
  <c r="AE2440" i="14"/>
  <c r="AC2440" i="14"/>
  <c r="AE2438" i="14"/>
  <c r="AC2438" i="14"/>
  <c r="AE2437" i="14"/>
  <c r="AC2437" i="14"/>
  <c r="AE2434" i="14"/>
  <c r="AC2434" i="14"/>
  <c r="AE2433" i="14"/>
  <c r="AC2433" i="14"/>
  <c r="AE2430" i="14"/>
  <c r="AC2430" i="14"/>
  <c r="AE2424" i="14"/>
  <c r="AC2424" i="14"/>
  <c r="AE2423" i="14"/>
  <c r="AC2423" i="14"/>
  <c r="AE2421" i="14"/>
  <c r="AC2421" i="14"/>
  <c r="AE2418" i="14"/>
  <c r="AC2418" i="14"/>
  <c r="AE2417" i="14"/>
  <c r="AC2417" i="14"/>
  <c r="AE2416" i="14"/>
  <c r="AC2416" i="14"/>
  <c r="AE2408" i="14"/>
  <c r="AC2408" i="14"/>
  <c r="AE2407" i="14"/>
  <c r="AC2407" i="14"/>
  <c r="AE2406" i="14"/>
  <c r="AC2406" i="14"/>
  <c r="AE2404" i="14"/>
  <c r="AC2404" i="14"/>
  <c r="AE2403" i="14"/>
  <c r="AC2403" i="14"/>
  <c r="AE2401" i="14"/>
  <c r="AC2401" i="14"/>
  <c r="AE2398" i="14"/>
  <c r="AC2398" i="14"/>
  <c r="AE2396" i="14"/>
  <c r="AC2396" i="14"/>
  <c r="AE2395" i="14"/>
  <c r="AC2395" i="14"/>
  <c r="AE2394" i="14"/>
  <c r="AC2394" i="14"/>
  <c r="AE2392" i="14"/>
  <c r="AC2392" i="14"/>
  <c r="AE2390" i="14"/>
  <c r="AC2390" i="14"/>
  <c r="AE2387" i="14"/>
  <c r="AC2387" i="14"/>
  <c r="AE2384" i="14"/>
  <c r="AC2384" i="14"/>
  <c r="AE2382" i="14"/>
  <c r="AC2382" i="14"/>
  <c r="AE2380" i="14"/>
  <c r="AC2380" i="14"/>
  <c r="AE2377" i="14"/>
  <c r="AC2377" i="14"/>
  <c r="AE2376" i="14"/>
  <c r="AC2376" i="14"/>
  <c r="AE2375" i="14"/>
  <c r="AC2375" i="14"/>
  <c r="AE2373" i="14"/>
  <c r="AC2373" i="14"/>
  <c r="AE2371" i="14"/>
  <c r="AC2371" i="14"/>
  <c r="AE2368" i="14"/>
  <c r="AC2368" i="14"/>
  <c r="AE2367" i="14"/>
  <c r="AC2367" i="14"/>
  <c r="AE2364" i="14"/>
  <c r="AC2364" i="14"/>
  <c r="AE2363" i="14"/>
  <c r="AC2363" i="14"/>
  <c r="AE2360" i="14"/>
  <c r="AC2360" i="14"/>
  <c r="AE2357" i="14"/>
  <c r="AC2357" i="14"/>
  <c r="AE2356" i="14"/>
  <c r="AC2356" i="14"/>
  <c r="AE2352" i="14"/>
  <c r="AC2352" i="14"/>
  <c r="AE2350" i="14"/>
  <c r="AC2350" i="14"/>
  <c r="AE2349" i="14"/>
  <c r="AC2349" i="14"/>
  <c r="AE2348" i="14"/>
  <c r="AC2348" i="14"/>
  <c r="AE2346" i="14"/>
  <c r="AC2346" i="14"/>
  <c r="AE2345" i="14"/>
  <c r="AC2345" i="14"/>
  <c r="AE2343" i="14"/>
  <c r="AC2343" i="14"/>
  <c r="AE2341" i="14"/>
  <c r="AC2341" i="14"/>
  <c r="AE2340" i="14"/>
  <c r="AC2340" i="14"/>
  <c r="AE2339" i="14"/>
  <c r="AC2339" i="14"/>
  <c r="AE2336" i="14"/>
  <c r="AC2336" i="14"/>
  <c r="AE2335" i="14"/>
  <c r="AC2335" i="14"/>
  <c r="AE2328" i="14"/>
  <c r="AC2328" i="14"/>
  <c r="AE2327" i="14"/>
  <c r="AC2327" i="14"/>
  <c r="AE2326" i="14"/>
  <c r="AC2326" i="14"/>
  <c r="AE2323" i="14"/>
  <c r="AC2323" i="14"/>
  <c r="AE2322" i="14"/>
  <c r="AC2322" i="14"/>
  <c r="AE2321" i="14"/>
  <c r="AC2321" i="14"/>
  <c r="AE2320" i="14"/>
  <c r="AC2320" i="14"/>
  <c r="AE2318" i="14"/>
  <c r="AC2318" i="14"/>
  <c r="AE2316" i="14"/>
  <c r="AC2316" i="14"/>
  <c r="AE2314" i="14"/>
  <c r="AC2314" i="14"/>
  <c r="AE2312" i="14"/>
  <c r="AC2312" i="14"/>
  <c r="AE2310" i="14"/>
  <c r="AC2310" i="14"/>
  <c r="AE2308" i="14"/>
  <c r="AC2308" i="14"/>
  <c r="AE2307" i="14"/>
  <c r="AC2307" i="14"/>
  <c r="AE2305" i="14"/>
  <c r="AC2305" i="14"/>
  <c r="AE2303" i="14"/>
  <c r="AC2303" i="14"/>
  <c r="AE2301" i="14"/>
  <c r="AC2301" i="14"/>
  <c r="AE2299" i="14"/>
  <c r="AC2299" i="14"/>
  <c r="AE2297" i="14"/>
  <c r="AC2297" i="14"/>
  <c r="AE2294" i="14"/>
  <c r="AC2294" i="14"/>
  <c r="AE2291" i="14"/>
  <c r="AC2291" i="14"/>
  <c r="AE2290" i="14"/>
  <c r="AC2290" i="14"/>
  <c r="AE2288" i="14"/>
  <c r="AC2288" i="14"/>
  <c r="AE2285" i="14"/>
  <c r="AC2285" i="14"/>
  <c r="AE2284" i="14"/>
  <c r="AC2284" i="14"/>
  <c r="AE2283" i="14"/>
  <c r="AC2283" i="14"/>
  <c r="AE2282" i="14"/>
  <c r="AC2282" i="14"/>
  <c r="AE2280" i="14"/>
  <c r="AC2280" i="14"/>
  <c r="AE2274" i="14"/>
  <c r="AC2274" i="14"/>
  <c r="AE2273" i="14"/>
  <c r="AC2273" i="14"/>
  <c r="AE2272" i="14"/>
  <c r="AC2272" i="14"/>
  <c r="AE2269" i="14"/>
  <c r="AC2269" i="14"/>
  <c r="AE2266" i="14"/>
  <c r="AC2266" i="14"/>
  <c r="AE2263" i="14"/>
  <c r="AC2263" i="14"/>
  <c r="AE2262" i="14"/>
  <c r="AC2262" i="14"/>
  <c r="AE2260" i="14"/>
  <c r="AC2260" i="14"/>
  <c r="AE2258" i="14"/>
  <c r="AC2258" i="14"/>
  <c r="AE2257" i="14"/>
  <c r="AC2257" i="14"/>
  <c r="AE2256" i="14"/>
  <c r="AC2256" i="14"/>
  <c r="AE2238" i="14"/>
  <c r="AC2238" i="14"/>
  <c r="AE2237" i="14"/>
  <c r="AC2237" i="14"/>
  <c r="AE2236" i="14"/>
  <c r="AC2236" i="14"/>
  <c r="AE2234" i="14"/>
  <c r="AC2234" i="14"/>
  <c r="AE2233" i="14"/>
  <c r="AC2233" i="14"/>
  <c r="AE2230" i="14"/>
  <c r="AC2230" i="14"/>
  <c r="AE2229" i="14"/>
  <c r="AC2229" i="14"/>
  <c r="AE2226" i="14"/>
  <c r="AC2226" i="14"/>
  <c r="AE2225" i="14"/>
  <c r="AC2225" i="14"/>
  <c r="AE2222" i="14"/>
  <c r="AC2222" i="14"/>
  <c r="AE2216" i="14"/>
  <c r="AC2216" i="14"/>
  <c r="AE2214" i="14"/>
  <c r="AC2214" i="14"/>
  <c r="AE2213" i="14"/>
  <c r="AC2213" i="14"/>
  <c r="AE2208" i="14"/>
  <c r="AC2208" i="14"/>
  <c r="AE2206" i="14"/>
  <c r="AC2206" i="14"/>
  <c r="AE2205" i="14"/>
  <c r="AC2205" i="14"/>
  <c r="AE2204" i="14"/>
  <c r="AC2204" i="14"/>
  <c r="AE2202" i="14"/>
  <c r="AC2202" i="14"/>
  <c r="AE2199" i="14"/>
  <c r="AC2199" i="14"/>
  <c r="AE2198" i="14"/>
  <c r="AC2198" i="14"/>
  <c r="AE2196" i="14"/>
  <c r="AC2196" i="14"/>
  <c r="AE2195" i="14"/>
  <c r="AC2195" i="14"/>
  <c r="AE2192" i="14"/>
  <c r="AC2192" i="14"/>
  <c r="AE2191" i="14"/>
  <c r="AC2191" i="14"/>
  <c r="AE2189" i="14"/>
  <c r="AC2189" i="14"/>
  <c r="AE2188" i="14"/>
  <c r="AC2188" i="14"/>
  <c r="AE2187" i="14"/>
  <c r="AC2187" i="14"/>
  <c r="AE2181" i="14"/>
  <c r="AC2181" i="14"/>
  <c r="AE2176" i="14"/>
  <c r="AC2176" i="14"/>
  <c r="AE2174" i="14"/>
  <c r="AC2174" i="14"/>
  <c r="AE2168" i="14"/>
  <c r="AC2168" i="14"/>
  <c r="AE2167" i="14"/>
  <c r="AC2167" i="14"/>
  <c r="AE2161" i="14"/>
  <c r="AC2161" i="14"/>
  <c r="AE2158" i="14"/>
  <c r="AC2158" i="14"/>
  <c r="AE2156" i="14"/>
  <c r="AC2156" i="14"/>
  <c r="AE2152" i="14"/>
  <c r="AC2152" i="14"/>
  <c r="AE2148" i="14"/>
  <c r="AC2148" i="14"/>
  <c r="AE2146" i="14"/>
  <c r="AC2146" i="14"/>
  <c r="AE2143" i="14"/>
  <c r="AC2143" i="14"/>
  <c r="AE2142" i="14"/>
  <c r="AC2142" i="14"/>
  <c r="AE2136" i="14"/>
  <c r="AC2136" i="14"/>
  <c r="AE2133" i="14"/>
  <c r="AC2133" i="14"/>
  <c r="AE2132" i="14"/>
  <c r="AC2132" i="14"/>
  <c r="AE2128" i="14"/>
  <c r="AC2128" i="14"/>
  <c r="AE2126" i="14"/>
  <c r="AC2126" i="14"/>
  <c r="AE2125" i="14"/>
  <c r="AC2125" i="14"/>
  <c r="AE2122" i="14"/>
  <c r="AC2122" i="14"/>
  <c r="AE2121" i="14"/>
  <c r="AC2121" i="14"/>
  <c r="AE2119" i="14"/>
  <c r="AC2119" i="14"/>
  <c r="AE2112" i="14"/>
  <c r="AC2112" i="14"/>
  <c r="AE2109" i="14"/>
  <c r="AC2109" i="14"/>
  <c r="AE2108" i="14"/>
  <c r="AC2108" i="14"/>
  <c r="AE2107" i="14"/>
  <c r="AC2107" i="14"/>
  <c r="AE2104" i="14"/>
  <c r="AC2104" i="14"/>
  <c r="AE2102" i="14"/>
  <c r="AC2102" i="14"/>
  <c r="AE2098" i="14"/>
  <c r="AC2098" i="14"/>
  <c r="AE2096" i="14"/>
  <c r="AC2096" i="14"/>
  <c r="AE2092" i="14"/>
  <c r="AC2092" i="14"/>
  <c r="AE2090" i="14"/>
  <c r="AC2090" i="14"/>
  <c r="AE2089" i="14"/>
  <c r="AC2089" i="14"/>
  <c r="AE2088" i="14"/>
  <c r="AC2088" i="14"/>
  <c r="AE2085" i="14"/>
  <c r="AC2085" i="14"/>
  <c r="AE2084" i="14"/>
  <c r="AC2084" i="14"/>
  <c r="AE2083" i="14"/>
  <c r="AC2083" i="14"/>
  <c r="AE2079" i="14"/>
  <c r="AC2079" i="14"/>
  <c r="AE2076" i="14"/>
  <c r="AC2076" i="14"/>
  <c r="AE2074" i="14"/>
  <c r="AC2074" i="14"/>
  <c r="AE2071" i="14"/>
  <c r="AC2071" i="14"/>
  <c r="AE2070" i="14"/>
  <c r="AC2070" i="14"/>
  <c r="AE2069" i="14"/>
  <c r="AC2069" i="14"/>
  <c r="AE2068" i="14"/>
  <c r="AC2068" i="14"/>
  <c r="AE2067" i="14"/>
  <c r="AC2067" i="14"/>
  <c r="AE2065" i="14"/>
  <c r="AC2065" i="14"/>
  <c r="AE2064" i="14"/>
  <c r="AC2064" i="14"/>
  <c r="AE2060" i="14"/>
  <c r="AC2060" i="14"/>
  <c r="AE2057" i="14"/>
  <c r="AC2057" i="14"/>
  <c r="AE2056" i="14"/>
  <c r="AC2056" i="14"/>
  <c r="AE2055" i="14"/>
  <c r="AC2055" i="14"/>
  <c r="AE2050" i="14"/>
  <c r="AC2050" i="14"/>
  <c r="AE2048" i="14"/>
  <c r="AC2048" i="14"/>
  <c r="AE2046" i="14"/>
  <c r="AC2046" i="14"/>
  <c r="AE2044" i="14"/>
  <c r="AC2044" i="14"/>
  <c r="AE2043" i="14"/>
  <c r="AC2043" i="14"/>
  <c r="AE2040" i="14"/>
  <c r="AC2040" i="14"/>
  <c r="AE2039" i="14"/>
  <c r="AC2039" i="14"/>
  <c r="AE2037" i="14"/>
  <c r="AC2037" i="14"/>
  <c r="AE2036" i="14"/>
  <c r="AC2036" i="14"/>
  <c r="AE2035" i="14"/>
  <c r="AC2035" i="14"/>
  <c r="AE2033" i="14"/>
  <c r="AC2033" i="14"/>
  <c r="AE2032" i="14"/>
  <c r="AC2032" i="14"/>
  <c r="AE2029" i="14"/>
  <c r="AC2029" i="14"/>
  <c r="AE2028" i="14"/>
  <c r="AC2028" i="14"/>
  <c r="AE2025" i="14"/>
  <c r="AC2025" i="14"/>
  <c r="AE2024" i="14"/>
  <c r="AC2024" i="14"/>
  <c r="AE2023" i="14"/>
  <c r="AC2023" i="14"/>
  <c r="AE2021" i="14"/>
  <c r="AC2021" i="14"/>
  <c r="AE2020" i="14"/>
  <c r="AC2020" i="14"/>
  <c r="AE2019" i="14"/>
  <c r="AC2019" i="14"/>
  <c r="AE2016" i="14"/>
  <c r="AC2016" i="14"/>
  <c r="AE2014" i="14"/>
  <c r="AC2014" i="14"/>
  <c r="AE2013" i="14"/>
  <c r="AC2013" i="14"/>
  <c r="AE2005" i="14"/>
  <c r="AC2005" i="14"/>
  <c r="AE2002" i="14"/>
  <c r="AC2002" i="14"/>
  <c r="AE2001" i="14"/>
  <c r="AC2001" i="14"/>
  <c r="AE2000" i="14"/>
  <c r="AC2000" i="14"/>
  <c r="AE1999" i="14"/>
  <c r="AC1999" i="14"/>
  <c r="AE1998" i="14"/>
  <c r="AC1998" i="14"/>
  <c r="AE1996" i="14"/>
  <c r="AC1996" i="14"/>
  <c r="AE1994" i="14"/>
  <c r="AC1994" i="14"/>
  <c r="AE1992" i="14"/>
  <c r="AC1992" i="14"/>
  <c r="AE1988" i="14"/>
  <c r="AC1988" i="14"/>
  <c r="AE1987" i="14"/>
  <c r="AC1987" i="14"/>
  <c r="AE1986" i="14"/>
  <c r="AC1986" i="14"/>
  <c r="AE1984" i="14"/>
  <c r="AC1984" i="14"/>
  <c r="AE1983" i="14"/>
  <c r="AC1983" i="14"/>
  <c r="AE1981" i="14"/>
  <c r="AC1981" i="14"/>
  <c r="AE1980" i="14"/>
  <c r="AC1980" i="14"/>
  <c r="AE1979" i="14"/>
  <c r="AC1979" i="14"/>
  <c r="AE3713" i="14"/>
  <c r="AC3713" i="14"/>
  <c r="AE3570" i="14"/>
  <c r="AC3570" i="14"/>
  <c r="AE3569" i="14"/>
  <c r="AC3569" i="14"/>
  <c r="AE3568" i="14"/>
  <c r="AC3568" i="14"/>
  <c r="AE3567" i="14"/>
  <c r="AC3567" i="14"/>
  <c r="AE3566" i="14"/>
  <c r="AC3566" i="14"/>
  <c r="AE3565" i="14"/>
  <c r="AC3565" i="14"/>
  <c r="AE3564" i="14"/>
  <c r="AC3564" i="14"/>
  <c r="AE3563" i="14"/>
  <c r="AC3563" i="14"/>
  <c r="AE3562" i="14"/>
  <c r="AC3562" i="14"/>
  <c r="AE3561" i="14"/>
  <c r="AC3561" i="14"/>
  <c r="AE3560" i="14"/>
  <c r="AC3560" i="14"/>
  <c r="AE3559" i="14"/>
  <c r="AC3559" i="14"/>
  <c r="AE3558" i="14"/>
  <c r="AC3558" i="14"/>
  <c r="AE3557" i="14"/>
  <c r="AC3557" i="14"/>
  <c r="AE3556" i="14"/>
  <c r="AC3556" i="14"/>
  <c r="AE3555" i="14"/>
  <c r="AC3555" i="14"/>
  <c r="AE3554" i="14"/>
  <c r="AC3554" i="14"/>
  <c r="AE3553" i="14"/>
  <c r="AC3553" i="14"/>
  <c r="AE3552" i="14"/>
  <c r="AC3552" i="14"/>
  <c r="AE3551" i="14"/>
  <c r="AC3551" i="14"/>
  <c r="AE3550" i="14"/>
  <c r="AC3550" i="14"/>
  <c r="AE3549" i="14"/>
  <c r="AC3549" i="14"/>
  <c r="AE3548" i="14"/>
  <c r="AC3548" i="14"/>
  <c r="AE3547" i="14"/>
  <c r="AC3547" i="14"/>
  <c r="AE3546" i="14"/>
  <c r="AC3546" i="14"/>
  <c r="AE3545" i="14"/>
  <c r="AC3545" i="14"/>
  <c r="AE3544" i="14"/>
  <c r="AC3544" i="14"/>
  <c r="AE3543" i="14"/>
  <c r="AC3543" i="14"/>
  <c r="AE3542" i="14"/>
  <c r="AC3542" i="14"/>
  <c r="AE3541" i="14"/>
  <c r="AC3541" i="14"/>
  <c r="AE3540" i="14"/>
  <c r="AC3540" i="14"/>
  <c r="AE3539" i="14"/>
  <c r="AC3539" i="14"/>
  <c r="AE3538" i="14"/>
  <c r="AC3538" i="14"/>
  <c r="AE3537" i="14"/>
  <c r="AC3537" i="14"/>
  <c r="AE3536" i="14"/>
  <c r="AC3536" i="14"/>
  <c r="AE3535" i="14"/>
  <c r="AC3535" i="14"/>
  <c r="AE3534" i="14"/>
  <c r="AC3534" i="14"/>
  <c r="AE3533" i="14"/>
  <c r="AC3533" i="14"/>
  <c r="AE3532" i="14"/>
  <c r="AC3532" i="14"/>
  <c r="AE3531" i="14"/>
  <c r="AC3531" i="14"/>
  <c r="AE3530" i="14"/>
  <c r="AC3530" i="14"/>
  <c r="AE3529" i="14"/>
  <c r="AC3529" i="14"/>
  <c r="AE3528" i="14"/>
  <c r="AC3528" i="14"/>
  <c r="AE3527" i="14"/>
  <c r="AC3527" i="14"/>
  <c r="AE3526" i="14"/>
  <c r="AC3526" i="14"/>
  <c r="AE3525" i="14"/>
  <c r="AC3525" i="14"/>
  <c r="AE3524" i="14"/>
  <c r="AC3524" i="14"/>
  <c r="AE3523" i="14"/>
  <c r="AC3523" i="14"/>
  <c r="AE3522" i="14"/>
  <c r="AC3522" i="14"/>
  <c r="AE3521" i="14"/>
  <c r="AC3521" i="14"/>
  <c r="AE3520" i="14"/>
  <c r="AC3520" i="14"/>
  <c r="AE3519" i="14"/>
  <c r="AC3519" i="14"/>
  <c r="AE3518" i="14"/>
  <c r="AC3518" i="14"/>
  <c r="AE3517" i="14"/>
  <c r="AC3517" i="14"/>
  <c r="AE3516" i="14"/>
  <c r="AC3516" i="14"/>
  <c r="AE3515" i="14"/>
  <c r="AC3515" i="14"/>
  <c r="AE3514" i="14"/>
  <c r="AC3514" i="14"/>
  <c r="AE3513" i="14"/>
  <c r="AC3513" i="14"/>
  <c r="AE3512" i="14"/>
  <c r="AC3512" i="14"/>
  <c r="AE3511" i="14"/>
  <c r="AC3511" i="14"/>
  <c r="AE3510" i="14"/>
  <c r="AC3510" i="14"/>
  <c r="AE3509" i="14"/>
  <c r="AC3509" i="14"/>
  <c r="AE3508" i="14"/>
  <c r="AC3508" i="14"/>
  <c r="AE3507" i="14"/>
  <c r="AC3507" i="14"/>
  <c r="AE3506" i="14"/>
  <c r="AC3506" i="14"/>
  <c r="AE3505" i="14"/>
  <c r="AC3505" i="14"/>
  <c r="AE3504" i="14"/>
  <c r="AC3504" i="14"/>
  <c r="AE3502" i="14"/>
  <c r="AC3502" i="14"/>
  <c r="AE3501" i="14"/>
  <c r="AC3501" i="14"/>
  <c r="AE3500" i="14"/>
  <c r="AC3500" i="14"/>
  <c r="AE3498" i="14"/>
  <c r="AC3498" i="14"/>
  <c r="AE3497" i="14"/>
  <c r="AC3497" i="14"/>
  <c r="AE3496" i="14"/>
  <c r="AC3496" i="14"/>
  <c r="AE3494" i="14"/>
  <c r="AC3494" i="14"/>
  <c r="AE3492" i="14"/>
  <c r="AC3492" i="14"/>
  <c r="AE3490" i="14"/>
  <c r="AC3490" i="14"/>
  <c r="AE3488" i="14"/>
  <c r="AC3488" i="14"/>
  <c r="AE3486" i="14"/>
  <c r="AC3486" i="14"/>
  <c r="AE3484" i="14"/>
  <c r="AC3484" i="14"/>
  <c r="AE3482" i="14"/>
  <c r="AC3482" i="14"/>
  <c r="AE3480" i="14"/>
  <c r="AC3480" i="14"/>
  <c r="AE3478" i="14"/>
  <c r="AC3478" i="14"/>
  <c r="AE3477" i="14"/>
  <c r="AC3477" i="14"/>
  <c r="AE3476" i="14"/>
  <c r="AC3476" i="14"/>
  <c r="AE3474" i="14"/>
  <c r="AC3474" i="14"/>
  <c r="AE3473" i="14"/>
  <c r="AC3473" i="14"/>
  <c r="AE3472" i="14"/>
  <c r="AC3472" i="14"/>
  <c r="AE3470" i="14"/>
  <c r="AC3470" i="14"/>
  <c r="AE3469" i="14"/>
  <c r="AC3469" i="14"/>
  <c r="AE3468" i="14"/>
  <c r="AC3468" i="14"/>
  <c r="AE3466" i="14"/>
  <c r="AC3466" i="14"/>
  <c r="AE3464" i="14"/>
  <c r="AC3464" i="14"/>
  <c r="AE3462" i="14"/>
  <c r="AC3462" i="14"/>
  <c r="AE3461" i="14"/>
  <c r="AC3461" i="14"/>
  <c r="AE3460" i="14"/>
  <c r="AC3460" i="14"/>
  <c r="AE3458" i="14"/>
  <c r="AC3458" i="14"/>
  <c r="AE3457" i="14"/>
  <c r="AC3457" i="14"/>
  <c r="AE3456" i="14"/>
  <c r="AC3456" i="14"/>
  <c r="AE3454" i="14"/>
  <c r="AC3454" i="14"/>
  <c r="AE3452" i="14"/>
  <c r="AC3452" i="14"/>
  <c r="AE3450" i="14"/>
  <c r="AC3450" i="14"/>
  <c r="AE3448" i="14"/>
  <c r="AC3448" i="14"/>
  <c r="AE3446" i="14"/>
  <c r="AC3446" i="14"/>
  <c r="AE3444" i="14"/>
  <c r="AC3444" i="14"/>
  <c r="AE3442" i="14"/>
  <c r="AC3442" i="14"/>
  <c r="AE3441" i="14"/>
  <c r="AC3441" i="14"/>
  <c r="AE3440" i="14"/>
  <c r="AC3440" i="14"/>
  <c r="AE3438" i="14"/>
  <c r="AC3438" i="14"/>
  <c r="AE3437" i="14"/>
  <c r="AC3437" i="14"/>
  <c r="AE3436" i="14"/>
  <c r="AC3436" i="14"/>
  <c r="AE3434" i="14"/>
  <c r="AC3434" i="14"/>
  <c r="AE3433" i="14"/>
  <c r="AC3433" i="14"/>
  <c r="AE3432" i="14"/>
  <c r="AC3432" i="14"/>
  <c r="AE3430" i="14"/>
  <c r="AC3430" i="14"/>
  <c r="AE3429" i="14"/>
  <c r="AC3429" i="14"/>
  <c r="AE3428" i="14"/>
  <c r="AC3428" i="14"/>
  <c r="AE3427" i="14"/>
  <c r="AC3427" i="14"/>
  <c r="AE3426" i="14"/>
  <c r="AC3426" i="14"/>
  <c r="AE3425" i="14"/>
  <c r="AC3425" i="14"/>
  <c r="AE3424" i="14"/>
  <c r="AC3424" i="14"/>
  <c r="AE3423" i="14"/>
  <c r="AC3423" i="14"/>
  <c r="AE3422" i="14"/>
  <c r="AC3422" i="14"/>
  <c r="AE3421" i="14"/>
  <c r="AC3421" i="14"/>
  <c r="AE3420" i="14"/>
  <c r="AC3420" i="14"/>
  <c r="AE3419" i="14"/>
  <c r="AC3419" i="14"/>
  <c r="AE3418" i="14"/>
  <c r="AC3418" i="14"/>
  <c r="AE3417" i="14"/>
  <c r="AC3417" i="14"/>
  <c r="AE3416" i="14"/>
  <c r="AC3416" i="14"/>
  <c r="AE3415" i="14"/>
  <c r="AC3415" i="14"/>
  <c r="AE3414" i="14"/>
  <c r="AC3414" i="14"/>
  <c r="AE3413" i="14"/>
  <c r="AC3413" i="14"/>
  <c r="AE3412" i="14"/>
  <c r="AC3412" i="14"/>
  <c r="AE3411" i="14"/>
  <c r="AC3411" i="14"/>
  <c r="AE3410" i="14"/>
  <c r="AC3410" i="14"/>
  <c r="AE3409" i="14"/>
  <c r="AC3409" i="14"/>
  <c r="AE3408" i="14"/>
  <c r="AC3408" i="14"/>
  <c r="AE3407" i="14"/>
  <c r="AC3407" i="14"/>
  <c r="AE3406" i="14"/>
  <c r="AC3406" i="14"/>
  <c r="AE3405" i="14"/>
  <c r="AC3405" i="14"/>
  <c r="AE3404" i="14"/>
  <c r="AC3404" i="14"/>
  <c r="AE3403" i="14"/>
  <c r="AC3403" i="14"/>
  <c r="AE3402" i="14"/>
  <c r="AC3402" i="14"/>
  <c r="AE3401" i="14"/>
  <c r="AC3401" i="14"/>
  <c r="AE3400" i="14"/>
  <c r="AC3400" i="14"/>
  <c r="AE3399" i="14"/>
  <c r="AC3399" i="14"/>
  <c r="AE3398" i="14"/>
  <c r="AC3398" i="14"/>
  <c r="AE3397" i="14"/>
  <c r="AC3397" i="14"/>
  <c r="AE3396" i="14"/>
  <c r="AC3396" i="14"/>
  <c r="AE3395" i="14"/>
  <c r="AC3395" i="14"/>
  <c r="AE3394" i="14"/>
  <c r="AC3394" i="14"/>
  <c r="AE3393" i="14"/>
  <c r="AC3393" i="14"/>
  <c r="AE1757" i="14"/>
  <c r="AC1757" i="14"/>
  <c r="AE3710" i="14"/>
  <c r="AC3710" i="14"/>
  <c r="AE3708" i="14"/>
  <c r="AC3708" i="14"/>
  <c r="AE3702" i="14"/>
  <c r="AC3702" i="14"/>
  <c r="AE3701" i="14"/>
  <c r="AC3701" i="14"/>
  <c r="AE3697" i="14"/>
  <c r="AC3697" i="14"/>
  <c r="AE3693" i="14"/>
  <c r="AC3693" i="14"/>
  <c r="AE3689" i="14"/>
  <c r="AC3689" i="14"/>
  <c r="AE3686" i="14"/>
  <c r="AC3686" i="14"/>
  <c r="AE3684" i="14"/>
  <c r="AC3684" i="14"/>
  <c r="AE3682" i="14"/>
  <c r="AC3682" i="14"/>
  <c r="AE3676" i="14"/>
  <c r="AC3676" i="14"/>
  <c r="AE3674" i="14"/>
  <c r="AC3674" i="14"/>
  <c r="AE3672" i="14"/>
  <c r="AC3672" i="14"/>
  <c r="AE3664" i="14"/>
  <c r="AC3664" i="14"/>
  <c r="AE3656" i="14"/>
  <c r="AC3656" i="14"/>
  <c r="AE3654" i="14"/>
  <c r="AC3654" i="14"/>
  <c r="AE3650" i="14"/>
  <c r="AC3650" i="14"/>
  <c r="AE3644" i="14"/>
  <c r="AC3644" i="14"/>
  <c r="AE3643" i="14"/>
  <c r="AC3643" i="14"/>
  <c r="AE3639" i="14"/>
  <c r="AC3639" i="14"/>
  <c r="AE3637" i="14"/>
  <c r="AC3637" i="14"/>
  <c r="AE3631" i="14"/>
  <c r="AC3631" i="14"/>
  <c r="AE3628" i="14"/>
  <c r="AC3628" i="14"/>
  <c r="AE3622" i="14"/>
  <c r="AC3622" i="14"/>
  <c r="AE3617" i="14"/>
  <c r="AC3617" i="14"/>
  <c r="AE3613" i="14"/>
  <c r="AC3613" i="14"/>
  <c r="AE3607" i="14"/>
  <c r="AC3607" i="14"/>
  <c r="AE3606" i="14"/>
  <c r="AC3606" i="14"/>
  <c r="AE3604" i="14"/>
  <c r="AC3604" i="14"/>
  <c r="AE3600" i="14"/>
  <c r="AC3600" i="14"/>
  <c r="AE3596" i="14"/>
  <c r="AC3596" i="14"/>
  <c r="AE3594" i="14"/>
  <c r="AC3594" i="14"/>
  <c r="AE3588" i="14"/>
  <c r="AC3588" i="14"/>
  <c r="AE3586" i="14"/>
  <c r="AC3586" i="14"/>
  <c r="AE3581" i="14"/>
  <c r="AC3581" i="14"/>
  <c r="AE3572" i="14"/>
  <c r="AC3572" i="14"/>
  <c r="AE1275" i="14"/>
  <c r="AC1275" i="14"/>
  <c r="AE1274" i="14"/>
  <c r="AC1274" i="14"/>
  <c r="AE1273" i="14"/>
  <c r="AC1273" i="14"/>
  <c r="AE1272" i="14"/>
  <c r="AC1272" i="14"/>
  <c r="AE1271" i="14"/>
  <c r="AC1271" i="14"/>
  <c r="AE1270" i="14"/>
  <c r="AC1270" i="14"/>
  <c r="AE1269" i="14"/>
  <c r="AC1269" i="14"/>
  <c r="AE1268" i="14"/>
  <c r="AC1268" i="14"/>
  <c r="AE1267" i="14"/>
  <c r="AC1267" i="14"/>
  <c r="AE1266" i="14"/>
  <c r="AC1266" i="14"/>
  <c r="AE1265" i="14"/>
  <c r="AC1265" i="14"/>
  <c r="AE1264" i="14"/>
  <c r="AC1264" i="14"/>
  <c r="AE1263" i="14"/>
  <c r="AC1263" i="14"/>
  <c r="AE1262" i="14"/>
  <c r="AC1262" i="14"/>
  <c r="AE1261" i="14"/>
  <c r="AC1261" i="14"/>
  <c r="AE1260" i="14"/>
  <c r="AC1260" i="14"/>
  <c r="AE1259" i="14"/>
  <c r="AC1259" i="14"/>
  <c r="AE1258" i="14"/>
  <c r="AC1258" i="14"/>
  <c r="AE1256" i="14"/>
  <c r="AC1256" i="14"/>
  <c r="AE1255" i="14"/>
  <c r="AC1255" i="14"/>
  <c r="AE1254" i="14"/>
  <c r="AC1254" i="14"/>
  <c r="AE1253" i="14"/>
  <c r="AC1253" i="14"/>
  <c r="AE1252" i="14"/>
  <c r="AC1252" i="14"/>
  <c r="AE1251" i="14"/>
  <c r="AC1251" i="14"/>
  <c r="AE1250" i="14"/>
  <c r="AC1250" i="14"/>
  <c r="AE1249" i="14"/>
  <c r="AC1249" i="14"/>
  <c r="AE1248" i="14"/>
  <c r="AC1248" i="14"/>
  <c r="AE1247" i="14"/>
  <c r="AC1247" i="14"/>
  <c r="AE1246" i="14"/>
  <c r="AC1246" i="14"/>
  <c r="AE1244" i="14"/>
  <c r="AC1244" i="14"/>
  <c r="AE1243" i="14"/>
  <c r="AC1243" i="14"/>
  <c r="AE1242" i="14"/>
  <c r="AC1242" i="14"/>
  <c r="AE1240" i="14"/>
  <c r="AC1240" i="14"/>
  <c r="AE1239" i="14"/>
  <c r="AC1239" i="14"/>
  <c r="AE1238" i="14"/>
  <c r="AC1238" i="14"/>
  <c r="AE1237" i="14"/>
  <c r="AC1237" i="14"/>
  <c r="AE1236" i="14"/>
  <c r="AC1236" i="14"/>
  <c r="AE1235" i="14"/>
  <c r="AC1235" i="14"/>
  <c r="AE1234" i="14"/>
  <c r="AC1234" i="14"/>
  <c r="AE1233" i="14"/>
  <c r="AC1233" i="14"/>
  <c r="AE1232" i="14"/>
  <c r="AC1232" i="14"/>
  <c r="AE1231" i="14"/>
  <c r="AC1231" i="14"/>
  <c r="AE1230" i="14"/>
  <c r="AC1230" i="14"/>
  <c r="AE1229" i="14"/>
  <c r="AC1229" i="14"/>
  <c r="AE1228" i="14"/>
  <c r="AC1228" i="14"/>
  <c r="AE1227" i="14"/>
  <c r="AC1227" i="14"/>
  <c r="AE1226" i="14"/>
  <c r="AC1226" i="14"/>
  <c r="AE1225" i="14"/>
  <c r="AC1225" i="14"/>
  <c r="AE1224" i="14"/>
  <c r="AC1224" i="14"/>
  <c r="AE1223" i="14"/>
  <c r="AC1223" i="14"/>
  <c r="AE1222" i="14"/>
  <c r="AC1222" i="14"/>
  <c r="AE1221" i="14"/>
  <c r="AC1221" i="14"/>
  <c r="AE1220" i="14"/>
  <c r="AC1220" i="14"/>
  <c r="AE1219" i="14"/>
  <c r="AC1219" i="14"/>
  <c r="AE1218" i="14"/>
  <c r="AC1218" i="14"/>
  <c r="AE1217" i="14"/>
  <c r="AC1217" i="14"/>
  <c r="AE1216" i="14"/>
  <c r="AC1216" i="14"/>
  <c r="AE1215" i="14"/>
  <c r="AC1215" i="14"/>
  <c r="AE1214" i="14"/>
  <c r="AC1214" i="14"/>
  <c r="AE1213" i="14"/>
  <c r="AC1213" i="14"/>
  <c r="AE1212" i="14"/>
  <c r="AC1212" i="14"/>
  <c r="AE1211" i="14"/>
  <c r="AC1211" i="14"/>
  <c r="AE1210" i="14"/>
  <c r="AC1210" i="14"/>
  <c r="AE1209" i="14"/>
  <c r="AC1209" i="14"/>
  <c r="AE1208" i="14"/>
  <c r="AC1208" i="14"/>
  <c r="AE1031" i="14"/>
  <c r="AC1031" i="14"/>
  <c r="AE1030" i="14"/>
  <c r="AC1030" i="14"/>
  <c r="AE1029" i="14"/>
  <c r="AC1029" i="14"/>
  <c r="AE1028" i="14"/>
  <c r="AC1028" i="14"/>
  <c r="AE1027" i="14"/>
  <c r="AC1027" i="14"/>
  <c r="AE1026" i="14"/>
  <c r="AC1026" i="14"/>
  <c r="AE1025" i="14"/>
  <c r="AC1025" i="14"/>
  <c r="AE1024" i="14"/>
  <c r="AC1024" i="14"/>
  <c r="AE1023" i="14"/>
  <c r="AC1023" i="14"/>
  <c r="AE1022" i="14"/>
  <c r="AC1022" i="14"/>
  <c r="AE1021" i="14"/>
  <c r="AC1021" i="14"/>
  <c r="AE1020" i="14"/>
  <c r="AC1020" i="14"/>
  <c r="AE1019" i="14"/>
  <c r="AC1019" i="14"/>
  <c r="AE1018" i="14"/>
  <c r="AC1018" i="14"/>
  <c r="AE1017" i="14"/>
  <c r="AC1017" i="14"/>
  <c r="AE1016" i="14"/>
  <c r="AC1016" i="14"/>
  <c r="AE1015" i="14"/>
  <c r="AC1015" i="14"/>
  <c r="AE1014" i="14"/>
  <c r="AC1014" i="14"/>
  <c r="AE1013" i="14"/>
  <c r="AC1013" i="14"/>
  <c r="AE1012" i="14"/>
  <c r="AC1012" i="14"/>
  <c r="AE1011" i="14"/>
  <c r="AC1011" i="14"/>
  <c r="AE1010" i="14"/>
  <c r="AC1010" i="14"/>
  <c r="AE1009" i="14"/>
  <c r="AC1009" i="14"/>
  <c r="AE1008" i="14"/>
  <c r="AC1008" i="14"/>
  <c r="AE1007" i="14"/>
  <c r="AC1007" i="14"/>
  <c r="AE1006" i="14"/>
  <c r="AC1006" i="14"/>
  <c r="AE976" i="14"/>
  <c r="AC976" i="14"/>
  <c r="AE975" i="14"/>
  <c r="AC975" i="14"/>
  <c r="AE974" i="14"/>
  <c r="AC974" i="14"/>
  <c r="AE973" i="14"/>
  <c r="AC973" i="14"/>
  <c r="AE972" i="14"/>
  <c r="AC972" i="14"/>
  <c r="AE971" i="14"/>
  <c r="AC971" i="14"/>
  <c r="AE970" i="14"/>
  <c r="AC970" i="14"/>
  <c r="AE969" i="14"/>
  <c r="AC969" i="14"/>
  <c r="AE968" i="14"/>
  <c r="AC968" i="14"/>
  <c r="AE967" i="14"/>
  <c r="AC967" i="14"/>
  <c r="AE966" i="14"/>
  <c r="AC966" i="14"/>
  <c r="AE965" i="14"/>
  <c r="AC965" i="14"/>
  <c r="AE964" i="14"/>
  <c r="AC964" i="14"/>
  <c r="AE963" i="14"/>
  <c r="AC963" i="14"/>
  <c r="AE962" i="14"/>
  <c r="AC962" i="14"/>
  <c r="AE961" i="14"/>
  <c r="AC961" i="14"/>
  <c r="AE960" i="14"/>
  <c r="AC960" i="14"/>
  <c r="AE959" i="14"/>
  <c r="AC959" i="14"/>
  <c r="AE958" i="14"/>
  <c r="AC958" i="14"/>
  <c r="AE957" i="14"/>
  <c r="AC957" i="14"/>
  <c r="AE956" i="14"/>
  <c r="AC956" i="14"/>
  <c r="AE955" i="14"/>
  <c r="AC955" i="14"/>
  <c r="AE954" i="14"/>
  <c r="AC954" i="14"/>
  <c r="AE953" i="14"/>
  <c r="AC953" i="14"/>
  <c r="AE952" i="14"/>
  <c r="AC952" i="14"/>
  <c r="AE951" i="14"/>
  <c r="AC951" i="14"/>
  <c r="AE950" i="14"/>
  <c r="AC950" i="14"/>
  <c r="AE949" i="14"/>
  <c r="AC949" i="14"/>
  <c r="AE948" i="14"/>
  <c r="AC948" i="14"/>
  <c r="AE947" i="14"/>
  <c r="AC947" i="14"/>
  <c r="AE946" i="14"/>
  <c r="AC946" i="14"/>
  <c r="AE853" i="14"/>
  <c r="AC853" i="14"/>
  <c r="AE852" i="14"/>
  <c r="AC852" i="14"/>
  <c r="AE851" i="14"/>
  <c r="AC851" i="14"/>
  <c r="AE850" i="14"/>
  <c r="AC850" i="14"/>
  <c r="AE712" i="14"/>
  <c r="AC712" i="14"/>
  <c r="AE711" i="14"/>
  <c r="AC711" i="14"/>
  <c r="AE710" i="14"/>
  <c r="AC710" i="14"/>
  <c r="AE709" i="14"/>
  <c r="AC709" i="14"/>
  <c r="AE708" i="14"/>
  <c r="AC708" i="14"/>
  <c r="AE707" i="14"/>
  <c r="AC707" i="14"/>
  <c r="AE706" i="14"/>
  <c r="AC706" i="14"/>
  <c r="AE705" i="14"/>
  <c r="AC705" i="14"/>
  <c r="AE704" i="14"/>
  <c r="AC704" i="14"/>
  <c r="AE703" i="14"/>
  <c r="AC703" i="14"/>
  <c r="AE702" i="14"/>
  <c r="AC702" i="14"/>
  <c r="AE701" i="14"/>
  <c r="AC701" i="14"/>
  <c r="AE700" i="14"/>
  <c r="AC700" i="14"/>
  <c r="AE699" i="14"/>
  <c r="AC699" i="14"/>
  <c r="AE698" i="14"/>
  <c r="AC698" i="14"/>
  <c r="AE697" i="14"/>
  <c r="AC697" i="14"/>
  <c r="AE696" i="14"/>
  <c r="AC696" i="14"/>
  <c r="AE695" i="14"/>
  <c r="AC695" i="14"/>
  <c r="AE694" i="14"/>
  <c r="AC694" i="14"/>
  <c r="AE693" i="14"/>
  <c r="AC693" i="14"/>
  <c r="AE692" i="14"/>
  <c r="AC692" i="14"/>
  <c r="AE691" i="14"/>
  <c r="AC691" i="14"/>
  <c r="AE690" i="14"/>
  <c r="AC690" i="14"/>
  <c r="AE689" i="14"/>
  <c r="AC689" i="14"/>
  <c r="AE688" i="14"/>
  <c r="AC688" i="14"/>
  <c r="AE687" i="14"/>
  <c r="AC687" i="14"/>
  <c r="AE686" i="14"/>
  <c r="AC686" i="14"/>
  <c r="AE685" i="14"/>
  <c r="AC685" i="14"/>
  <c r="AE684" i="14"/>
  <c r="AC684" i="14"/>
  <c r="AE683" i="14"/>
  <c r="AC683" i="14"/>
  <c r="AE682" i="14"/>
  <c r="AC682" i="14"/>
  <c r="AE564" i="14"/>
  <c r="AC564" i="14"/>
  <c r="AE563" i="14"/>
  <c r="AC563" i="14"/>
  <c r="AE562" i="14"/>
  <c r="AC562" i="14"/>
  <c r="AE561" i="14"/>
  <c r="AC561" i="14"/>
  <c r="AE560" i="14"/>
  <c r="AC560" i="14"/>
  <c r="AE478" i="14"/>
  <c r="AC478" i="14"/>
  <c r="AE477" i="14"/>
  <c r="AC477" i="14"/>
  <c r="AE474" i="14"/>
  <c r="AC474" i="14"/>
  <c r="AE473" i="14"/>
  <c r="AC473" i="14"/>
  <c r="AE472" i="14"/>
  <c r="AC472" i="14"/>
  <c r="AE470" i="14"/>
  <c r="AC470" i="14"/>
  <c r="AE468" i="14"/>
  <c r="AC468" i="14"/>
  <c r="AE467" i="14"/>
  <c r="AC467" i="14"/>
  <c r="AE465" i="14"/>
  <c r="AC465" i="14"/>
  <c r="AE463" i="14"/>
  <c r="AC463" i="14"/>
  <c r="AE462" i="14"/>
  <c r="AC462" i="14"/>
  <c r="AE461" i="14"/>
  <c r="AC461" i="14"/>
  <c r="AE459" i="14"/>
  <c r="AC459" i="14"/>
  <c r="AE457" i="14"/>
  <c r="AC457" i="14"/>
  <c r="AE455" i="14"/>
  <c r="AC455" i="14"/>
  <c r="AE453" i="14"/>
  <c r="AC453" i="14"/>
  <c r="AE451" i="14"/>
  <c r="AC451" i="14"/>
  <c r="AE450" i="14"/>
  <c r="AC450" i="14"/>
  <c r="AE449" i="14"/>
  <c r="AC449" i="14"/>
  <c r="AE447" i="14"/>
  <c r="AC447" i="14"/>
  <c r="AE445" i="14"/>
  <c r="AC445" i="14"/>
  <c r="AE444" i="14"/>
  <c r="AC444" i="14"/>
  <c r="AE443" i="14"/>
  <c r="AC443" i="14"/>
  <c r="AE441" i="14"/>
  <c r="AC441" i="14"/>
  <c r="AE439" i="14"/>
  <c r="AC439" i="14"/>
  <c r="AE437" i="14"/>
  <c r="AC437" i="14"/>
  <c r="AE436" i="14"/>
  <c r="AC436" i="14"/>
  <c r="AE435" i="14"/>
  <c r="AC435" i="14"/>
  <c r="AE433" i="14"/>
  <c r="AC433" i="14"/>
  <c r="AE431" i="14"/>
  <c r="AC431" i="14"/>
  <c r="AE430" i="14"/>
  <c r="AC430" i="14"/>
  <c r="AE428" i="14"/>
  <c r="AC428" i="14"/>
  <c r="AE426" i="14"/>
  <c r="AC426" i="14"/>
  <c r="AE424" i="14"/>
  <c r="AC424" i="14"/>
  <c r="AE422" i="14"/>
  <c r="AC422" i="14"/>
  <c r="AE420" i="14"/>
  <c r="AC420" i="14"/>
  <c r="AE418" i="14"/>
  <c r="AC418" i="14"/>
  <c r="AE416" i="14"/>
  <c r="AC416" i="14"/>
  <c r="AE414" i="14"/>
  <c r="AC414" i="14"/>
  <c r="AE348" i="14"/>
  <c r="AC348" i="14"/>
  <c r="AE347" i="14"/>
  <c r="AC347" i="14"/>
  <c r="AE346" i="14"/>
  <c r="AC346" i="14"/>
  <c r="AE345" i="14"/>
  <c r="AC345" i="14"/>
  <c r="AE344" i="14"/>
  <c r="AC344" i="14"/>
  <c r="AE342" i="14"/>
  <c r="AC342" i="14"/>
  <c r="AE341" i="14"/>
  <c r="AC341" i="14"/>
  <c r="AE340" i="14"/>
  <c r="AC340" i="14"/>
  <c r="AE248" i="14"/>
  <c r="AC248" i="14"/>
  <c r="AE237" i="14"/>
  <c r="AC237" i="14"/>
  <c r="AE235" i="14"/>
  <c r="AC235" i="14"/>
  <c r="AE229" i="14"/>
  <c r="AC229" i="14"/>
  <c r="AE223" i="14"/>
  <c r="AC223" i="14"/>
  <c r="AE221" i="14"/>
  <c r="AC221" i="14"/>
  <c r="AE213" i="14"/>
  <c r="AC213" i="14"/>
  <c r="AE209" i="14"/>
  <c r="AC209" i="14"/>
  <c r="AE205" i="14"/>
  <c r="AC205" i="14"/>
  <c r="AE203" i="14"/>
  <c r="AC203" i="14"/>
  <c r="AE201" i="14"/>
  <c r="AC201" i="14"/>
  <c r="AE197" i="14"/>
  <c r="AC197" i="14"/>
  <c r="AE195" i="14"/>
  <c r="AC195" i="14"/>
  <c r="AE191" i="14"/>
  <c r="AC191" i="14"/>
  <c r="AE185" i="14"/>
  <c r="AC185" i="14"/>
  <c r="AE181" i="14"/>
  <c r="AC181" i="14"/>
  <c r="AE177" i="14"/>
  <c r="AC177" i="14"/>
  <c r="AE175" i="14"/>
  <c r="AC175" i="14"/>
  <c r="AE165" i="14"/>
  <c r="AC165" i="14"/>
  <c r="AE161" i="14"/>
  <c r="AC161" i="14"/>
  <c r="AE159" i="14"/>
  <c r="AC159" i="14"/>
  <c r="AE157" i="14"/>
  <c r="AC157" i="14"/>
  <c r="AE155" i="14"/>
  <c r="AC155" i="14"/>
  <c r="AE153" i="14"/>
  <c r="AC153" i="14"/>
  <c r="AE147" i="14"/>
  <c r="AC147" i="14"/>
  <c r="AE139" i="14"/>
  <c r="AC139" i="14"/>
  <c r="AE125" i="14"/>
  <c r="AC125" i="14"/>
  <c r="AE121" i="14"/>
  <c r="AC121" i="14"/>
  <c r="AE113" i="14"/>
  <c r="AC113" i="14"/>
  <c r="AE103" i="14"/>
  <c r="AC103" i="14"/>
  <c r="AE95" i="14"/>
  <c r="AC95" i="14"/>
  <c r="AE87" i="14"/>
  <c r="AC87" i="14"/>
  <c r="AE79" i="14"/>
  <c r="AC79" i="14"/>
  <c r="AE75" i="14"/>
  <c r="AC75" i="14"/>
  <c r="AE71" i="14"/>
  <c r="AC71" i="14"/>
  <c r="AE55" i="14"/>
  <c r="AC55" i="14"/>
  <c r="AE53" i="14"/>
  <c r="AC53" i="14"/>
  <c r="AE49" i="14"/>
  <c r="AC49" i="14"/>
  <c r="AE43" i="14"/>
  <c r="AC43" i="14"/>
  <c r="AE37" i="14"/>
  <c r="AC37" i="14"/>
  <c r="AE31" i="14"/>
  <c r="AC31" i="14"/>
  <c r="AE23" i="14"/>
  <c r="AC23" i="14"/>
  <c r="AE19" i="14"/>
  <c r="AC19" i="14"/>
  <c r="AE17" i="14"/>
  <c r="AC17" i="14"/>
  <c r="AE11" i="14"/>
  <c r="AC11" i="14"/>
  <c r="AE1533" i="14"/>
  <c r="AC1533" i="14"/>
  <c r="AE1532" i="14"/>
  <c r="AC1532" i="14"/>
  <c r="AE1531" i="14"/>
  <c r="AC1531" i="14"/>
  <c r="AE1530" i="14"/>
  <c r="AC1530" i="14"/>
  <c r="AE1529" i="14"/>
  <c r="AC1529" i="14"/>
  <c r="AE1528" i="14"/>
  <c r="AC1528" i="14"/>
  <c r="AE1527" i="14"/>
  <c r="AC1527" i="14"/>
  <c r="AE1526" i="14"/>
  <c r="AC1526" i="14"/>
  <c r="AE1525" i="14"/>
  <c r="AC1525" i="14"/>
  <c r="AE1524" i="14"/>
  <c r="AC1524" i="14"/>
  <c r="AE1523" i="14"/>
  <c r="AC1523" i="14"/>
  <c r="AE1522" i="14"/>
  <c r="AC1522" i="14"/>
  <c r="AE1521" i="14"/>
  <c r="AC1521" i="14"/>
  <c r="AE1520" i="14"/>
  <c r="AC1520" i="14"/>
  <c r="AE1519" i="14"/>
  <c r="AC1519" i="14"/>
  <c r="AE1518" i="14"/>
  <c r="AC1518" i="14"/>
  <c r="AE1517" i="14"/>
  <c r="AC1517" i="14"/>
  <c r="AE1516" i="14"/>
  <c r="AC1516" i="14"/>
  <c r="AE1515" i="14"/>
  <c r="AC1515" i="14"/>
  <c r="AE1514" i="14"/>
  <c r="AC1514" i="14"/>
  <c r="AE1513" i="14"/>
  <c r="AC1513" i="14"/>
  <c r="AE1512" i="14"/>
  <c r="AC1512" i="14"/>
  <c r="AE1511" i="14"/>
  <c r="AC1511" i="14"/>
  <c r="AE1510" i="14"/>
  <c r="AC1510" i="14"/>
  <c r="AE1308" i="14"/>
  <c r="AC1308" i="14"/>
  <c r="AE1307" i="14"/>
  <c r="AC1307" i="14"/>
  <c r="AE1305" i="14"/>
  <c r="AC1305" i="14"/>
  <c r="AE1304" i="14"/>
  <c r="AC1304" i="14"/>
  <c r="AE1303" i="14"/>
  <c r="AC1303" i="14"/>
  <c r="AE1301" i="14"/>
  <c r="AC1301" i="14"/>
  <c r="AE1300" i="14"/>
  <c r="AC1300" i="14"/>
  <c r="AE1118" i="14"/>
  <c r="AC1118" i="14"/>
  <c r="AE1117" i="14"/>
  <c r="AC1117" i="14"/>
  <c r="AE1116" i="14"/>
  <c r="AC1116" i="14"/>
  <c r="AE1115" i="14"/>
  <c r="AC1115" i="14"/>
  <c r="AE1114" i="14"/>
  <c r="AC1114" i="14"/>
  <c r="AE1113" i="14"/>
  <c r="AC1113" i="14"/>
  <c r="AE1111" i="14"/>
  <c r="AC1111" i="14"/>
  <c r="AE1110" i="14"/>
  <c r="AC1110" i="14"/>
  <c r="AE1109" i="14"/>
  <c r="AC1109" i="14"/>
  <c r="AE1108" i="14"/>
  <c r="AC1108" i="14"/>
  <c r="AE1107" i="14"/>
  <c r="AC1107" i="14"/>
  <c r="AE1105" i="14"/>
  <c r="AC1105" i="14"/>
  <c r="AE1103" i="14"/>
  <c r="AC1103" i="14"/>
  <c r="AE1102" i="14"/>
  <c r="AC1102" i="14"/>
  <c r="AE1101" i="14"/>
  <c r="AC1101" i="14"/>
  <c r="AE1100" i="14"/>
  <c r="AC1100" i="14"/>
  <c r="AE1099" i="14"/>
  <c r="AC1099" i="14"/>
  <c r="AE1098" i="14"/>
  <c r="AC1098" i="14"/>
  <c r="AE1097" i="14"/>
  <c r="AC1097" i="14"/>
  <c r="AE1095" i="14"/>
  <c r="AC1095" i="14"/>
  <c r="AE1093" i="14"/>
  <c r="AC1093" i="14"/>
  <c r="AE1091" i="14"/>
  <c r="AC1091" i="14"/>
  <c r="AE1089" i="14"/>
  <c r="AC1089" i="14"/>
  <c r="AE1088" i="14"/>
  <c r="AC1088" i="14"/>
  <c r="AE1087" i="14"/>
  <c r="AC1087" i="14"/>
  <c r="AE1086" i="14"/>
  <c r="AC1086" i="14"/>
  <c r="AE1085" i="14"/>
  <c r="AC1085" i="14"/>
  <c r="AE1084" i="14"/>
  <c r="AC1084" i="14"/>
  <c r="AE1083" i="14"/>
  <c r="AC1083" i="14"/>
  <c r="AE1082" i="14"/>
  <c r="AC1082" i="14"/>
  <c r="AE1081" i="14"/>
  <c r="AC1081" i="14"/>
  <c r="AE1080" i="14"/>
  <c r="AC1080" i="14"/>
  <c r="AE1079" i="14"/>
  <c r="AC1079" i="14"/>
  <c r="AE1078" i="14"/>
  <c r="AC1078" i="14"/>
  <c r="AE1077" i="14"/>
  <c r="AC1077" i="14"/>
  <c r="AE1076" i="14"/>
  <c r="AC1076" i="14"/>
  <c r="AE1075" i="14"/>
  <c r="AC1075" i="14"/>
  <c r="AE1074" i="14"/>
  <c r="AC1074" i="14"/>
  <c r="AE1073" i="14"/>
  <c r="AC1073" i="14"/>
  <c r="AE1072" i="14"/>
  <c r="AC1072" i="14"/>
  <c r="AE1071" i="14"/>
  <c r="AC1071" i="14"/>
  <c r="AE1070" i="14"/>
  <c r="AC1070" i="14"/>
  <c r="AE1069" i="14"/>
  <c r="AC1069" i="14"/>
  <c r="AE1068" i="14"/>
  <c r="AC1068" i="14"/>
  <c r="AE1067" i="14"/>
  <c r="AC1067" i="14"/>
  <c r="AE1066" i="14"/>
  <c r="AC1066" i="14"/>
  <c r="AE1065" i="14"/>
  <c r="AC1065" i="14"/>
  <c r="AE1064" i="14"/>
  <c r="AC1064" i="14"/>
  <c r="AE1063" i="14"/>
  <c r="AC1063" i="14"/>
  <c r="AE1062" i="14"/>
  <c r="AC1062" i="14"/>
  <c r="AE1061" i="14"/>
  <c r="AC1061" i="14"/>
  <c r="AE1060" i="14"/>
  <c r="AC1060" i="14"/>
  <c r="AE1059" i="14"/>
  <c r="AC1059" i="14"/>
  <c r="AE1058" i="14"/>
  <c r="AC1058" i="14"/>
  <c r="AE1057" i="14"/>
  <c r="AC1057" i="14"/>
  <c r="AE1056" i="14"/>
  <c r="AC1056" i="14"/>
  <c r="AE1055" i="14"/>
  <c r="AC1055" i="14"/>
  <c r="AE1054" i="14"/>
  <c r="AC1054" i="14"/>
  <c r="AE1053" i="14"/>
  <c r="AC1053" i="14"/>
  <c r="AE1052" i="14"/>
  <c r="AC1052" i="14"/>
  <c r="AE1051" i="14"/>
  <c r="AC1051" i="14"/>
  <c r="AE1050" i="14"/>
  <c r="AC1050" i="14"/>
  <c r="AE1049" i="14"/>
  <c r="AC1049" i="14"/>
  <c r="AE1048" i="14"/>
  <c r="AC1048" i="14"/>
  <c r="AE1047" i="14"/>
  <c r="AC1047" i="14"/>
  <c r="AE1046" i="14"/>
  <c r="AC1046" i="14"/>
  <c r="AE1045" i="14"/>
  <c r="AC1045" i="14"/>
  <c r="AE1044" i="14"/>
  <c r="AC1044" i="14"/>
  <c r="AE1043" i="14"/>
  <c r="AC1043" i="14"/>
  <c r="AE1042" i="14"/>
  <c r="AC1042" i="14"/>
  <c r="AE1041" i="14"/>
  <c r="AC1041" i="14"/>
  <c r="AE1040" i="14"/>
  <c r="AC1040" i="14"/>
  <c r="AE1039" i="14"/>
  <c r="AC1039" i="14"/>
  <c r="AE1038" i="14"/>
  <c r="AC1038" i="14"/>
  <c r="AE1037" i="14"/>
  <c r="AC1037" i="14"/>
  <c r="AE1036" i="14"/>
  <c r="AC1036" i="14"/>
  <c r="AE1035" i="14"/>
  <c r="AC1035" i="14"/>
  <c r="AE1034" i="14"/>
  <c r="AC1034" i="14"/>
  <c r="AE1033" i="14"/>
  <c r="AC1033" i="14"/>
  <c r="AE1032" i="14"/>
  <c r="AC1032" i="14"/>
  <c r="AE992" i="14"/>
  <c r="AC992" i="14"/>
  <c r="AE991" i="14"/>
  <c r="AC991" i="14"/>
  <c r="AE990" i="14"/>
  <c r="AC990" i="14"/>
  <c r="AE989" i="14"/>
  <c r="AC989" i="14"/>
  <c r="AE988" i="14"/>
  <c r="AC988" i="14"/>
  <c r="AE987" i="14"/>
  <c r="AC987" i="14"/>
  <c r="AE986" i="14"/>
  <c r="AC986" i="14"/>
  <c r="AE985" i="14"/>
  <c r="AC985" i="14"/>
  <c r="AE984" i="14"/>
  <c r="AC984" i="14"/>
  <c r="AE983" i="14"/>
  <c r="AC983" i="14"/>
  <c r="AE982" i="14"/>
  <c r="AC982" i="14"/>
  <c r="AE981" i="14"/>
  <c r="AC981" i="14"/>
  <c r="AE980" i="14"/>
  <c r="AC980" i="14"/>
  <c r="AE979" i="14"/>
  <c r="AC979" i="14"/>
  <c r="AE978" i="14"/>
  <c r="AC978" i="14"/>
  <c r="AE977" i="14"/>
  <c r="AC977" i="14"/>
  <c r="AE872" i="14"/>
  <c r="AC872" i="14"/>
  <c r="AE871" i="14"/>
  <c r="AC871" i="14"/>
  <c r="AE870" i="14"/>
  <c r="AC870" i="14"/>
  <c r="AE869" i="14"/>
  <c r="AC869" i="14"/>
  <c r="AE868" i="14"/>
  <c r="AC868" i="14"/>
  <c r="AE867" i="14"/>
  <c r="AC867" i="14"/>
  <c r="AE866" i="14"/>
  <c r="AC866" i="14"/>
  <c r="AE865" i="14"/>
  <c r="AC865" i="14"/>
  <c r="AE864" i="14"/>
  <c r="AC864" i="14"/>
  <c r="AE863" i="14"/>
  <c r="AC863" i="14"/>
  <c r="AE862" i="14"/>
  <c r="AC862" i="14"/>
  <c r="AE861" i="14"/>
  <c r="AC861" i="14"/>
  <c r="AE860" i="14"/>
  <c r="AC860" i="14"/>
  <c r="AE859" i="14"/>
  <c r="AC859" i="14"/>
  <c r="AE858" i="14"/>
  <c r="AC858" i="14"/>
  <c r="AE857" i="14"/>
  <c r="AC857" i="14"/>
  <c r="AE856" i="14"/>
  <c r="AC856" i="14"/>
  <c r="AE855" i="14"/>
  <c r="AC855" i="14"/>
  <c r="AE854" i="14"/>
  <c r="AC854" i="14"/>
  <c r="AE741" i="14"/>
  <c r="AC741" i="14"/>
  <c r="AE740" i="14"/>
  <c r="AC740" i="14"/>
  <c r="AE739" i="14"/>
  <c r="AC739" i="14"/>
  <c r="AE738" i="14"/>
  <c r="AC738" i="14"/>
  <c r="AE737" i="14"/>
  <c r="AC737" i="14"/>
  <c r="AE736" i="14"/>
  <c r="AC736" i="14"/>
  <c r="AE735" i="14"/>
  <c r="AC735" i="14"/>
  <c r="AE734" i="14"/>
  <c r="AC734" i="14"/>
  <c r="AE733" i="14"/>
  <c r="AC733" i="14"/>
  <c r="AE732" i="14"/>
  <c r="AC732" i="14"/>
  <c r="AE731" i="14"/>
  <c r="AC731" i="14"/>
  <c r="AE730" i="14"/>
  <c r="AC730" i="14"/>
  <c r="AE729" i="14"/>
  <c r="AC729" i="14"/>
  <c r="AE728" i="14"/>
  <c r="AC728" i="14"/>
  <c r="AE727" i="14"/>
  <c r="AC727" i="14"/>
  <c r="AE726" i="14"/>
  <c r="AC726" i="14"/>
  <c r="AE725" i="14"/>
  <c r="AC725" i="14"/>
  <c r="AE724" i="14"/>
  <c r="AC724" i="14"/>
  <c r="AE723" i="14"/>
  <c r="AC723" i="14"/>
  <c r="AE722" i="14"/>
  <c r="AC722" i="14"/>
  <c r="AE721" i="14"/>
  <c r="AC721" i="14"/>
  <c r="AE720" i="14"/>
  <c r="AC720" i="14"/>
  <c r="AE719" i="14"/>
  <c r="AC719" i="14"/>
  <c r="AE718" i="14"/>
  <c r="AC718" i="14"/>
  <c r="AE717" i="14"/>
  <c r="AC717" i="14"/>
  <c r="AE716" i="14"/>
  <c r="AC716" i="14"/>
  <c r="AE715" i="14"/>
  <c r="AC715" i="14"/>
  <c r="AE714" i="14"/>
  <c r="AC714" i="14"/>
  <c r="AE713" i="14"/>
  <c r="AC713" i="14"/>
  <c r="AE616" i="14"/>
  <c r="AC616" i="14"/>
  <c r="AE615" i="14"/>
  <c r="AC615" i="14"/>
  <c r="AE614" i="14"/>
  <c r="AC614" i="14"/>
  <c r="AE613" i="14"/>
  <c r="AC613" i="14"/>
  <c r="AE612" i="14"/>
  <c r="AC612" i="14"/>
  <c r="AE611" i="14"/>
  <c r="AC611" i="14"/>
  <c r="AE610" i="14"/>
  <c r="AC610" i="14"/>
  <c r="AE609" i="14"/>
  <c r="AC609" i="14"/>
  <c r="AE608" i="14"/>
  <c r="AC608" i="14"/>
  <c r="AE607" i="14"/>
  <c r="AC607" i="14"/>
  <c r="AE606" i="14"/>
  <c r="AC606" i="14"/>
  <c r="AE605" i="14"/>
  <c r="AC605" i="14"/>
  <c r="AE604" i="14"/>
  <c r="AC604" i="14"/>
  <c r="AE603" i="14"/>
  <c r="AC603" i="14"/>
  <c r="AE602" i="14"/>
  <c r="AC602" i="14"/>
  <c r="AE601" i="14"/>
  <c r="AC601" i="14"/>
  <c r="AE600" i="14"/>
  <c r="AC600" i="14"/>
  <c r="AE599" i="14"/>
  <c r="AC599" i="14"/>
  <c r="AE598" i="14"/>
  <c r="AC598" i="14"/>
  <c r="AE597" i="14"/>
  <c r="AC597" i="14"/>
  <c r="AE596" i="14"/>
  <c r="AC596" i="14"/>
  <c r="AE595" i="14"/>
  <c r="AC595" i="14"/>
  <c r="AE594" i="14"/>
  <c r="AC594" i="14"/>
  <c r="AE593" i="14"/>
  <c r="AC593" i="14"/>
  <c r="AE592" i="14"/>
  <c r="AC592" i="14"/>
  <c r="AE591" i="14"/>
  <c r="AC591" i="14"/>
  <c r="AE590" i="14"/>
  <c r="AC590" i="14"/>
  <c r="AE589" i="14"/>
  <c r="AC589" i="14"/>
  <c r="AE588" i="14"/>
  <c r="AC588" i="14"/>
  <c r="AE587" i="14"/>
  <c r="AC587" i="14"/>
  <c r="AE586" i="14"/>
  <c r="AC586" i="14"/>
  <c r="AE585" i="14"/>
  <c r="AC585" i="14"/>
  <c r="AE584" i="14"/>
  <c r="AC584" i="14"/>
  <c r="AE583" i="14"/>
  <c r="AC583" i="14"/>
  <c r="AE582" i="14"/>
  <c r="AC582" i="14"/>
  <c r="AE581" i="14"/>
  <c r="AC581" i="14"/>
  <c r="AE580" i="14"/>
  <c r="AC580" i="14"/>
  <c r="AE579" i="14"/>
  <c r="AC579" i="14"/>
  <c r="AE578" i="14"/>
  <c r="AC578" i="14"/>
  <c r="AE577" i="14"/>
  <c r="AC577" i="14"/>
  <c r="AE576" i="14"/>
  <c r="AC576" i="14"/>
  <c r="AE575" i="14"/>
  <c r="AC575" i="14"/>
  <c r="AE574" i="14"/>
  <c r="AC574" i="14"/>
  <c r="AE573" i="14"/>
  <c r="AC573" i="14"/>
  <c r="AE572" i="14"/>
  <c r="AC572" i="14"/>
  <c r="AE571" i="14"/>
  <c r="AC571" i="14"/>
  <c r="AE570" i="14"/>
  <c r="AC570" i="14"/>
  <c r="AE569" i="14"/>
  <c r="AC569" i="14"/>
  <c r="AE568" i="14"/>
  <c r="AC568" i="14"/>
  <c r="AE567" i="14"/>
  <c r="AC567" i="14"/>
  <c r="AE566" i="14"/>
  <c r="AC566" i="14"/>
  <c r="AE565" i="14"/>
  <c r="AC565" i="14"/>
  <c r="AE493" i="14"/>
  <c r="AC493" i="14"/>
  <c r="AE492" i="14"/>
  <c r="AC492" i="14"/>
  <c r="AE491" i="14"/>
  <c r="AC491" i="14"/>
  <c r="AE490" i="14"/>
  <c r="AC490" i="14"/>
  <c r="AE489" i="14"/>
  <c r="AC489" i="14"/>
  <c r="AE488" i="14"/>
  <c r="AC488" i="14"/>
  <c r="AE487" i="14"/>
  <c r="AC487" i="14"/>
  <c r="AE486" i="14"/>
  <c r="AC486" i="14"/>
  <c r="AE485" i="14"/>
  <c r="AC485" i="14"/>
  <c r="AE484" i="14"/>
  <c r="AC484" i="14"/>
  <c r="AE483" i="14"/>
  <c r="AC483" i="14"/>
  <c r="AE482" i="14"/>
  <c r="AC482" i="14"/>
  <c r="AE481" i="14"/>
  <c r="AC481" i="14"/>
  <c r="AE480" i="14"/>
  <c r="AC480" i="14"/>
  <c r="AE479" i="14"/>
  <c r="AC479" i="14"/>
  <c r="AE357" i="14"/>
  <c r="AC357" i="14"/>
  <c r="AE356" i="14"/>
  <c r="AC356" i="14"/>
  <c r="AE355" i="14"/>
  <c r="AC355" i="14"/>
  <c r="AE354" i="14"/>
  <c r="AC354" i="14"/>
  <c r="AE353" i="14"/>
  <c r="AC353" i="14"/>
  <c r="AE352" i="14"/>
  <c r="AC352" i="14"/>
  <c r="AE350" i="14"/>
  <c r="AC350" i="14"/>
  <c r="AE349" i="14"/>
  <c r="AC349" i="14"/>
  <c r="AE252" i="14"/>
  <c r="AC252" i="14"/>
  <c r="AE251" i="14"/>
  <c r="AC251" i="14"/>
  <c r="AE249" i="14"/>
  <c r="AC249" i="14"/>
  <c r="AE242" i="14"/>
  <c r="AC242" i="14"/>
  <c r="AE241" i="14"/>
  <c r="AC241" i="14"/>
  <c r="AE240" i="14"/>
  <c r="AC240" i="14"/>
  <c r="AE234" i="14"/>
  <c r="AC234" i="14"/>
  <c r="AE228" i="14"/>
  <c r="AC228" i="14"/>
  <c r="AE220" i="14"/>
  <c r="AC220" i="14"/>
  <c r="AE218" i="14"/>
  <c r="AC218" i="14"/>
  <c r="AE216" i="14"/>
  <c r="AC216" i="14"/>
  <c r="AE210" i="14"/>
  <c r="AC210" i="14"/>
  <c r="AE208" i="14"/>
  <c r="AC208" i="14"/>
  <c r="AE206" i="14"/>
  <c r="AC206" i="14"/>
  <c r="AE196" i="14"/>
  <c r="AC196" i="14"/>
  <c r="AE190" i="14"/>
  <c r="AC190" i="14"/>
  <c r="AE180" i="14"/>
  <c r="AC180" i="14"/>
  <c r="AE170" i="14"/>
  <c r="AC170" i="14"/>
  <c r="AE166" i="14"/>
  <c r="AC166" i="14"/>
  <c r="AE160" i="14"/>
  <c r="AC160" i="14"/>
  <c r="AE154" i="14"/>
  <c r="AC154" i="14"/>
  <c r="AE152" i="14"/>
  <c r="AC152" i="14"/>
  <c r="AE144" i="14"/>
  <c r="AC144" i="14"/>
  <c r="AE138" i="14"/>
  <c r="AC138" i="14"/>
  <c r="AE128" i="14"/>
  <c r="AC128" i="14"/>
  <c r="AE124" i="14"/>
  <c r="AC124" i="14"/>
  <c r="AE122" i="14"/>
  <c r="AC122" i="14"/>
  <c r="AE120" i="14"/>
  <c r="AC120" i="14"/>
  <c r="AE116" i="14"/>
  <c r="AC116" i="14"/>
  <c r="AE108" i="14"/>
  <c r="AC108" i="14"/>
  <c r="AE102" i="14"/>
  <c r="AC102" i="14"/>
  <c r="AE98" i="14"/>
  <c r="AC98" i="14"/>
  <c r="AE92" i="14"/>
  <c r="AC92" i="14"/>
  <c r="AE84" i="14"/>
  <c r="AC84" i="14"/>
  <c r="AE78" i="14"/>
  <c r="AC78" i="14"/>
  <c r="AE74" i="14"/>
  <c r="AC74" i="14"/>
  <c r="AE70" i="14"/>
  <c r="AC70" i="14"/>
  <c r="AE62" i="14"/>
  <c r="AC62" i="14"/>
  <c r="AE60" i="14"/>
  <c r="AC60" i="14"/>
  <c r="AE54" i="14"/>
  <c r="AC54" i="14"/>
  <c r="AE48" i="14"/>
  <c r="AC48" i="14"/>
  <c r="AE46" i="14"/>
  <c r="AC46" i="14"/>
  <c r="AE42" i="14"/>
  <c r="AC42" i="14"/>
  <c r="AE40" i="14"/>
  <c r="AC40" i="14"/>
  <c r="AE38" i="14"/>
  <c r="AC38" i="14"/>
  <c r="AE30" i="14"/>
  <c r="AC30" i="14"/>
  <c r="AE22" i="14"/>
  <c r="AC22" i="14"/>
  <c r="AE16" i="14"/>
  <c r="AC16" i="14"/>
  <c r="AE10" i="14"/>
  <c r="AC10" i="14"/>
  <c r="AE6" i="14"/>
  <c r="AC6" i="14"/>
  <c r="AE4" i="14"/>
  <c r="AC4" i="14"/>
  <c r="AE1550" i="14"/>
  <c r="AC1550" i="14"/>
  <c r="AE1549" i="14"/>
  <c r="AC1549" i="14"/>
  <c r="AE1548" i="14"/>
  <c r="AC1548" i="14"/>
  <c r="AE1547" i="14"/>
  <c r="AC1547" i="14"/>
  <c r="AE1546" i="14"/>
  <c r="AC1546" i="14"/>
  <c r="AE1545" i="14"/>
  <c r="AC1545" i="14"/>
  <c r="AE1544" i="14"/>
  <c r="AC1544" i="14"/>
  <c r="AE1543" i="14"/>
  <c r="AC1543" i="14"/>
  <c r="AE1542" i="14"/>
  <c r="AC1542" i="14"/>
  <c r="AE1541" i="14"/>
  <c r="AC1541" i="14"/>
  <c r="AE1540" i="14"/>
  <c r="AC1540" i="14"/>
  <c r="AE1539" i="14"/>
  <c r="AC1539" i="14"/>
  <c r="AE1538" i="14"/>
  <c r="AC1538" i="14"/>
  <c r="AE1537" i="14"/>
  <c r="AC1537" i="14"/>
  <c r="AE1536" i="14"/>
  <c r="AC1536" i="14"/>
  <c r="AE1535" i="14"/>
  <c r="AC1535" i="14"/>
  <c r="AE1534" i="14"/>
  <c r="AC1534" i="14"/>
  <c r="AE1337" i="14"/>
  <c r="AC1337" i="14"/>
  <c r="AE1336" i="14"/>
  <c r="AC1336" i="14"/>
  <c r="AE1335" i="14"/>
  <c r="AC1335" i="14"/>
  <c r="AE1333" i="14"/>
  <c r="AC1333" i="14"/>
  <c r="AE1332" i="14"/>
  <c r="AC1332" i="14"/>
  <c r="AE1331" i="14"/>
  <c r="AC1331" i="14"/>
  <c r="AE1330" i="14"/>
  <c r="AC1330" i="14"/>
  <c r="AE1329" i="14"/>
  <c r="AC1329" i="14"/>
  <c r="AE1328" i="14"/>
  <c r="AC1328" i="14"/>
  <c r="AE1327" i="14"/>
  <c r="AC1327" i="14"/>
  <c r="AE1326" i="14"/>
  <c r="AC1326" i="14"/>
  <c r="AE1325" i="14"/>
  <c r="AC1325" i="14"/>
  <c r="AE1324" i="14"/>
  <c r="AC1324" i="14"/>
  <c r="AE1323" i="14"/>
  <c r="AC1323" i="14"/>
  <c r="AE1322" i="14"/>
  <c r="AC1322" i="14"/>
  <c r="AE1320" i="14"/>
  <c r="AC1320" i="14"/>
  <c r="AE1319" i="14"/>
  <c r="AC1319" i="14"/>
  <c r="AE1318" i="14"/>
  <c r="AC1318" i="14"/>
  <c r="AE1317" i="14"/>
  <c r="AC1317" i="14"/>
  <c r="AE1316" i="14"/>
  <c r="AC1316" i="14"/>
  <c r="AE1315" i="14"/>
  <c r="AC1315" i="14"/>
  <c r="AE1312" i="14"/>
  <c r="AC1312" i="14"/>
  <c r="AE1311" i="14"/>
  <c r="AC1311" i="14"/>
  <c r="AE1309" i="14"/>
  <c r="AC1309" i="14"/>
  <c r="AE1186" i="14"/>
  <c r="AC1186" i="14"/>
  <c r="AE1185" i="14"/>
  <c r="AC1185" i="14"/>
  <c r="AE1184" i="14"/>
  <c r="AC1184" i="14"/>
  <c r="AE1183" i="14"/>
  <c r="AC1183" i="14"/>
  <c r="AE1182" i="14"/>
  <c r="AC1182" i="14"/>
  <c r="AE1181" i="14"/>
  <c r="AC1181" i="14"/>
  <c r="AE1180" i="14"/>
  <c r="AC1180" i="14"/>
  <c r="AE1179" i="14"/>
  <c r="AC1179" i="14"/>
  <c r="AE1178" i="14"/>
  <c r="AC1178" i="14"/>
  <c r="AE1177" i="14"/>
  <c r="AC1177" i="14"/>
  <c r="AE1176" i="14"/>
  <c r="AC1176" i="14"/>
  <c r="AE1175" i="14"/>
  <c r="AC1175" i="14"/>
  <c r="AE1174" i="14"/>
  <c r="AC1174" i="14"/>
  <c r="AE1173" i="14"/>
  <c r="AC1173" i="14"/>
  <c r="AE1172" i="14"/>
  <c r="AC1172" i="14"/>
  <c r="AE1171" i="14"/>
  <c r="AC1171" i="14"/>
  <c r="AE1170" i="14"/>
  <c r="AC1170" i="14"/>
  <c r="AE1169" i="14"/>
  <c r="AC1169" i="14"/>
  <c r="AE1167" i="14"/>
  <c r="AC1167" i="14"/>
  <c r="AE1166" i="14"/>
  <c r="AC1166" i="14"/>
  <c r="AE1165" i="14"/>
  <c r="AC1165" i="14"/>
  <c r="AE1164" i="14"/>
  <c r="AC1164" i="14"/>
  <c r="AE1163" i="14"/>
  <c r="AC1163" i="14"/>
  <c r="AE1161" i="14"/>
  <c r="AC1161" i="14"/>
  <c r="AE1160" i="14"/>
  <c r="AC1160" i="14"/>
  <c r="AE1159" i="14"/>
  <c r="AC1159" i="14"/>
  <c r="AE1158" i="14"/>
  <c r="AC1158" i="14"/>
  <c r="AE1157" i="14"/>
  <c r="AC1157" i="14"/>
  <c r="AE1156" i="14"/>
  <c r="AC1156" i="14"/>
  <c r="AE1155" i="14"/>
  <c r="AC1155" i="14"/>
  <c r="AE1154" i="14"/>
  <c r="AC1154" i="14"/>
  <c r="AE1153" i="14"/>
  <c r="AC1153" i="14"/>
  <c r="AE1152" i="14"/>
  <c r="AC1152" i="14"/>
  <c r="AE1151" i="14"/>
  <c r="AC1151" i="14"/>
  <c r="AE1150" i="14"/>
  <c r="AC1150" i="14"/>
  <c r="AE1149" i="14"/>
  <c r="AC1149" i="14"/>
  <c r="AE1148" i="14"/>
  <c r="AC1148" i="14"/>
  <c r="AE1147" i="14"/>
  <c r="AC1147" i="14"/>
  <c r="AE1145" i="14"/>
  <c r="AC1145" i="14"/>
  <c r="AE1144" i="14"/>
  <c r="AC1144" i="14"/>
  <c r="AE1143" i="14"/>
  <c r="AC1143" i="14"/>
  <c r="AE1142" i="14"/>
  <c r="AC1142" i="14"/>
  <c r="AE1141" i="14"/>
  <c r="AC1141" i="14"/>
  <c r="AE1140" i="14"/>
  <c r="AC1140" i="14"/>
  <c r="AE1139" i="14"/>
  <c r="AC1139" i="14"/>
  <c r="AE1137" i="14"/>
  <c r="AC1137" i="14"/>
  <c r="AE1136" i="14"/>
  <c r="AC1136" i="14"/>
  <c r="AE1135" i="14"/>
  <c r="AC1135" i="14"/>
  <c r="AE1133" i="14"/>
  <c r="AC1133" i="14"/>
  <c r="AE1132" i="14"/>
  <c r="AC1132" i="14"/>
  <c r="AE1131" i="14"/>
  <c r="AC1131" i="14"/>
  <c r="AE1130" i="14"/>
  <c r="AC1130" i="14"/>
  <c r="AE1129" i="14"/>
  <c r="AC1129" i="14"/>
  <c r="AE1128" i="14"/>
  <c r="AC1128" i="14"/>
  <c r="AE1127" i="14"/>
  <c r="AC1127" i="14"/>
  <c r="AE1126" i="14"/>
  <c r="AC1126" i="14"/>
  <c r="AE1125" i="14"/>
  <c r="AC1125" i="14"/>
  <c r="AE1123" i="14"/>
  <c r="AC1123" i="14"/>
  <c r="AE1122" i="14"/>
  <c r="AC1122" i="14"/>
  <c r="AE1121" i="14"/>
  <c r="AC1121" i="14"/>
  <c r="AE1120" i="14"/>
  <c r="AC1120" i="14"/>
  <c r="AE1119" i="14"/>
  <c r="AC1119" i="14"/>
  <c r="AE1000" i="14"/>
  <c r="AC1000" i="14"/>
  <c r="AE999" i="14"/>
  <c r="AC999" i="14"/>
  <c r="AE998" i="14"/>
  <c r="AC998" i="14"/>
  <c r="AE997" i="14"/>
  <c r="AC997" i="14"/>
  <c r="AE996" i="14"/>
  <c r="AC996" i="14"/>
  <c r="AE995" i="14"/>
  <c r="AC995" i="14"/>
  <c r="AE994" i="14"/>
  <c r="AC994" i="14"/>
  <c r="AE993" i="14"/>
  <c r="AC993" i="14"/>
  <c r="AE938" i="14"/>
  <c r="AC938" i="14"/>
  <c r="AE937" i="14"/>
  <c r="AC937" i="14"/>
  <c r="AE936" i="14"/>
  <c r="AC936" i="14"/>
  <c r="AE935" i="14"/>
  <c r="AC935" i="14"/>
  <c r="AE934" i="14"/>
  <c r="AC934" i="14"/>
  <c r="AE933" i="14"/>
  <c r="AC933" i="14"/>
  <c r="AE932" i="14"/>
  <c r="AC932" i="14"/>
  <c r="AE931" i="14"/>
  <c r="AC931" i="14"/>
  <c r="AE930" i="14"/>
  <c r="AC930" i="14"/>
  <c r="AE929" i="14"/>
  <c r="AC929" i="14"/>
  <c r="AE928" i="14"/>
  <c r="AC928" i="14"/>
  <c r="AE927" i="14"/>
  <c r="AC927" i="14"/>
  <c r="AE926" i="14"/>
  <c r="AC926" i="14"/>
  <c r="AE925" i="14"/>
  <c r="AC925" i="14"/>
  <c r="AE924" i="14"/>
  <c r="AC924" i="14"/>
  <c r="AE923" i="14"/>
  <c r="AC923" i="14"/>
  <c r="AE922" i="14"/>
  <c r="AC922" i="14"/>
  <c r="AE921" i="14"/>
  <c r="AC921" i="14"/>
  <c r="AE920" i="14"/>
  <c r="AC920" i="14"/>
  <c r="AE919" i="14"/>
  <c r="AC919" i="14"/>
  <c r="AE918" i="14"/>
  <c r="AC918" i="14"/>
  <c r="AE917" i="14"/>
  <c r="AC917" i="14"/>
  <c r="AE916" i="14"/>
  <c r="AC916" i="14"/>
  <c r="AE915" i="14"/>
  <c r="AC915" i="14"/>
  <c r="AE914" i="14"/>
  <c r="AC914" i="14"/>
  <c r="AE913" i="14"/>
  <c r="AC913" i="14"/>
  <c r="AE912" i="14"/>
  <c r="AC912" i="14"/>
  <c r="AE911" i="14"/>
  <c r="AC911" i="14"/>
  <c r="AE910" i="14"/>
  <c r="AC910" i="14"/>
  <c r="AE909" i="14"/>
  <c r="AC909" i="14"/>
  <c r="AE908" i="14"/>
  <c r="AC908" i="14"/>
  <c r="AE907" i="14"/>
  <c r="AC907" i="14"/>
  <c r="AE906" i="14"/>
  <c r="AC906" i="14"/>
  <c r="AE905" i="14"/>
  <c r="AC905" i="14"/>
  <c r="AE904" i="14"/>
  <c r="AC904" i="14"/>
  <c r="AE903" i="14"/>
  <c r="AC903" i="14"/>
  <c r="AE902" i="14"/>
  <c r="AC902" i="14"/>
  <c r="AE901" i="14"/>
  <c r="AC901" i="14"/>
  <c r="AE900" i="14"/>
  <c r="AC900" i="14"/>
  <c r="AE899" i="14"/>
  <c r="AC899" i="14"/>
  <c r="AE898" i="14"/>
  <c r="AC898" i="14"/>
  <c r="AE897" i="14"/>
  <c r="AC897" i="14"/>
  <c r="AE896" i="14"/>
  <c r="AC896" i="14"/>
  <c r="AE895" i="14"/>
  <c r="AC895" i="14"/>
  <c r="AE894" i="14"/>
  <c r="AC894" i="14"/>
  <c r="AE893" i="14"/>
  <c r="AC893" i="14"/>
  <c r="AE892" i="14"/>
  <c r="AC892" i="14"/>
  <c r="AE891" i="14"/>
  <c r="AC891" i="14"/>
  <c r="AE890" i="14"/>
  <c r="AC890" i="14"/>
  <c r="AE889" i="14"/>
  <c r="AC889" i="14"/>
  <c r="AE888" i="14"/>
  <c r="AC888" i="14"/>
  <c r="AE887" i="14"/>
  <c r="AC887" i="14"/>
  <c r="AE886" i="14"/>
  <c r="AC886" i="14"/>
  <c r="AE885" i="14"/>
  <c r="AC885" i="14"/>
  <c r="AE884" i="14"/>
  <c r="AC884" i="14"/>
  <c r="AE883" i="14"/>
  <c r="AC883" i="14"/>
  <c r="AE882" i="14"/>
  <c r="AC882" i="14"/>
  <c r="AE881" i="14"/>
  <c r="AC881" i="14"/>
  <c r="AE880" i="14"/>
  <c r="AC880" i="14"/>
  <c r="AE879" i="14"/>
  <c r="AC879" i="14"/>
  <c r="AE878" i="14"/>
  <c r="AC878" i="14"/>
  <c r="AE877" i="14"/>
  <c r="AC877" i="14"/>
  <c r="AE876" i="14"/>
  <c r="AC876" i="14"/>
  <c r="AE875" i="14"/>
  <c r="AC875" i="14"/>
  <c r="AE874" i="14"/>
  <c r="AC874" i="14"/>
  <c r="AE873" i="14"/>
  <c r="AC873" i="14"/>
  <c r="AE762" i="14"/>
  <c r="AC762" i="14"/>
  <c r="AE761" i="14"/>
  <c r="AC761" i="14"/>
  <c r="AE760" i="14"/>
  <c r="AC760" i="14"/>
  <c r="AE759" i="14"/>
  <c r="AC759" i="14"/>
  <c r="AE758" i="14"/>
  <c r="AC758" i="14"/>
  <c r="AE757" i="14"/>
  <c r="AC757" i="14"/>
  <c r="AE756" i="14"/>
  <c r="AC756" i="14"/>
  <c r="AE755" i="14"/>
  <c r="AC755" i="14"/>
  <c r="AE754" i="14"/>
  <c r="AC754" i="14"/>
  <c r="AE753" i="14"/>
  <c r="AC753" i="14"/>
  <c r="AE752" i="14"/>
  <c r="AC752" i="14"/>
  <c r="AE751" i="14"/>
  <c r="AC751" i="14"/>
  <c r="AE750" i="14"/>
  <c r="AC750" i="14"/>
  <c r="AE749" i="14"/>
  <c r="AC749" i="14"/>
  <c r="AE748" i="14"/>
  <c r="AC748" i="14"/>
  <c r="AE747" i="14"/>
  <c r="AC747" i="14"/>
  <c r="AE746" i="14"/>
  <c r="AC746" i="14"/>
  <c r="AE745" i="14"/>
  <c r="AC745" i="14"/>
  <c r="AE744" i="14"/>
  <c r="AC744" i="14"/>
  <c r="AE743" i="14"/>
  <c r="AC743" i="14"/>
  <c r="AE742" i="14"/>
  <c r="AC742" i="14"/>
  <c r="AE626" i="14"/>
  <c r="AC626" i="14"/>
  <c r="AE625" i="14"/>
  <c r="AC625" i="14"/>
  <c r="AE624" i="14"/>
  <c r="AC624" i="14"/>
  <c r="AE623" i="14"/>
  <c r="AC623" i="14"/>
  <c r="AE622" i="14"/>
  <c r="AC622" i="14"/>
  <c r="AE621" i="14"/>
  <c r="AC621" i="14"/>
  <c r="AE620" i="14"/>
  <c r="AC620" i="14"/>
  <c r="AE619" i="14"/>
  <c r="AC619" i="14"/>
  <c r="AE618" i="14"/>
  <c r="AC618" i="14"/>
  <c r="AE617" i="14"/>
  <c r="AC617" i="14"/>
  <c r="AE508" i="14"/>
  <c r="AC508" i="14"/>
  <c r="AE507" i="14"/>
  <c r="AC507" i="14"/>
  <c r="AE506" i="14"/>
  <c r="AC506" i="14"/>
  <c r="AE505" i="14"/>
  <c r="AC505" i="14"/>
  <c r="AE504" i="14"/>
  <c r="AC504" i="14"/>
  <c r="AE503" i="14"/>
  <c r="AC503" i="14"/>
  <c r="AE502" i="14"/>
  <c r="AC502" i="14"/>
  <c r="AE501" i="14"/>
  <c r="AC501" i="14"/>
  <c r="AE500" i="14"/>
  <c r="AC500" i="14"/>
  <c r="AE499" i="14"/>
  <c r="AC499" i="14"/>
  <c r="AE498" i="14"/>
  <c r="AC498" i="14"/>
  <c r="AE497" i="14"/>
  <c r="AC497" i="14"/>
  <c r="AE496" i="14"/>
  <c r="AC496" i="14"/>
  <c r="AE495" i="14"/>
  <c r="AC495" i="14"/>
  <c r="AE494" i="14"/>
  <c r="AC494" i="14"/>
  <c r="AE410" i="14"/>
  <c r="AC410" i="14"/>
  <c r="AE405" i="14"/>
  <c r="AC405" i="14"/>
  <c r="AE404" i="14"/>
  <c r="AC404" i="14"/>
  <c r="AE402" i="14"/>
  <c r="AC402" i="14"/>
  <c r="AE401" i="14"/>
  <c r="AC401" i="14"/>
  <c r="AE400" i="14"/>
  <c r="AC400" i="14"/>
  <c r="AE399" i="14"/>
  <c r="AC399" i="14"/>
  <c r="AE398" i="14"/>
  <c r="AC398" i="14"/>
  <c r="AE397" i="14"/>
  <c r="AC397" i="14"/>
  <c r="AE396" i="14"/>
  <c r="AC396" i="14"/>
  <c r="AE395" i="14"/>
  <c r="AC395" i="14"/>
  <c r="AE394" i="14"/>
  <c r="AC394" i="14"/>
  <c r="AE393" i="14"/>
  <c r="AC393" i="14"/>
  <c r="AE392" i="14"/>
  <c r="AC392" i="14"/>
  <c r="AE390" i="14"/>
  <c r="AC390" i="14"/>
  <c r="AE389" i="14"/>
  <c r="AC389" i="14"/>
  <c r="AE388" i="14"/>
  <c r="AC388" i="14"/>
  <c r="AE386" i="14"/>
  <c r="AC386" i="14"/>
  <c r="AE385" i="14"/>
  <c r="AC385" i="14"/>
  <c r="AE384" i="14"/>
  <c r="AC384" i="14"/>
  <c r="AE383" i="14"/>
  <c r="AC383" i="14"/>
  <c r="AE382" i="14"/>
  <c r="AC382" i="14"/>
  <c r="AE381" i="14"/>
  <c r="AC381" i="14"/>
  <c r="AE380" i="14"/>
  <c r="AC380" i="14"/>
  <c r="AE379" i="14"/>
  <c r="AC379" i="14"/>
  <c r="AE378" i="14"/>
  <c r="AC378" i="14"/>
  <c r="AE377" i="14"/>
  <c r="AC377" i="14"/>
  <c r="AE374" i="14"/>
  <c r="AC374" i="14"/>
  <c r="AE373" i="14"/>
  <c r="AC373" i="14"/>
  <c r="AE370" i="14"/>
  <c r="AC370" i="14"/>
  <c r="AE369" i="14"/>
  <c r="AC369" i="14"/>
  <c r="AE368" i="14"/>
  <c r="AC368" i="14"/>
  <c r="AE366" i="14"/>
  <c r="AC366" i="14"/>
  <c r="AE365" i="14"/>
  <c r="AC365" i="14"/>
  <c r="AE364" i="14"/>
  <c r="AC364" i="14"/>
  <c r="AE362" i="14"/>
  <c r="AC362" i="14"/>
  <c r="AE361" i="14"/>
  <c r="AC361" i="14"/>
  <c r="AE360" i="14"/>
  <c r="AC360" i="14"/>
  <c r="AE358" i="14"/>
  <c r="AC358" i="14"/>
  <c r="AE300" i="14"/>
  <c r="AC300" i="14"/>
  <c r="AE299" i="14"/>
  <c r="AC299" i="14"/>
  <c r="AE298" i="14"/>
  <c r="AC298" i="14"/>
  <c r="AE297" i="14"/>
  <c r="AC297" i="14"/>
  <c r="AE296" i="14"/>
  <c r="AC296" i="14"/>
  <c r="AE295" i="14"/>
  <c r="AC295" i="14"/>
  <c r="AE294" i="14"/>
  <c r="AC294" i="14"/>
  <c r="AE293" i="14"/>
  <c r="AC293" i="14"/>
  <c r="AE292" i="14"/>
  <c r="AC292" i="14"/>
  <c r="AE291" i="14"/>
  <c r="AC291" i="14"/>
  <c r="AE290" i="14"/>
  <c r="AC290" i="14"/>
  <c r="AE289" i="14"/>
  <c r="AC289" i="14"/>
  <c r="AE288" i="14"/>
  <c r="AC288" i="14"/>
  <c r="AE287" i="14"/>
  <c r="AC287" i="14"/>
  <c r="AE286" i="14"/>
  <c r="AC286" i="14"/>
  <c r="AE285" i="14"/>
  <c r="AC285" i="14"/>
  <c r="AE284" i="14"/>
  <c r="AC284" i="14"/>
  <c r="AE283" i="14"/>
  <c r="AC283" i="14"/>
  <c r="AE282" i="14"/>
  <c r="AC282" i="14"/>
  <c r="AE281" i="14"/>
  <c r="AC281" i="14"/>
  <c r="AE280" i="14"/>
  <c r="AC280" i="14"/>
  <c r="AE279" i="14"/>
  <c r="AC279" i="14"/>
  <c r="AE278" i="14"/>
  <c r="AC278" i="14"/>
  <c r="AE277" i="14"/>
  <c r="AC277" i="14"/>
  <c r="AE276" i="14"/>
  <c r="AC276" i="14"/>
  <c r="AE275" i="14"/>
  <c r="AC275" i="14"/>
  <c r="AE274" i="14"/>
  <c r="AC274" i="14"/>
  <c r="AE273" i="14"/>
  <c r="AC273" i="14"/>
  <c r="AE272" i="14"/>
  <c r="AC272" i="14"/>
  <c r="AE271" i="14"/>
  <c r="AC271" i="14"/>
  <c r="AE270" i="14"/>
  <c r="AC270" i="14"/>
  <c r="AE269" i="14"/>
  <c r="AC269" i="14"/>
  <c r="AE268" i="14"/>
  <c r="AC268" i="14"/>
  <c r="AE267" i="14"/>
  <c r="AC267" i="14"/>
  <c r="AE266" i="14"/>
  <c r="AC266" i="14"/>
  <c r="AE265" i="14"/>
  <c r="AC265" i="14"/>
  <c r="AE264" i="14"/>
  <c r="AC264" i="14"/>
  <c r="AE263" i="14"/>
  <c r="AC263" i="14"/>
  <c r="AE262" i="14"/>
  <c r="AC262" i="14"/>
  <c r="AE261" i="14"/>
  <c r="AC261" i="14"/>
  <c r="AE260" i="14"/>
  <c r="AC260" i="14"/>
  <c r="AE259" i="14"/>
  <c r="AC259" i="14"/>
  <c r="AE258" i="14"/>
  <c r="AC258" i="14"/>
  <c r="AE257" i="14"/>
  <c r="AC257" i="14"/>
  <c r="AE256" i="14"/>
  <c r="AC256" i="14"/>
  <c r="AE255" i="14"/>
  <c r="AC255" i="14"/>
  <c r="AE254" i="14"/>
  <c r="AC254" i="14"/>
  <c r="AE253" i="14"/>
  <c r="AC253" i="14"/>
  <c r="AE245" i="14"/>
  <c r="AC245" i="14"/>
  <c r="AE244" i="14"/>
  <c r="AC244" i="14"/>
  <c r="AE243" i="14"/>
  <c r="AC243" i="14"/>
  <c r="AE239" i="14"/>
  <c r="AC239" i="14"/>
  <c r="AE233" i="14"/>
  <c r="AC233" i="14"/>
  <c r="AE227" i="14"/>
  <c r="AC227" i="14"/>
  <c r="AE225" i="14"/>
  <c r="AC225" i="14"/>
  <c r="AE219" i="14"/>
  <c r="AC219" i="14"/>
  <c r="AE217" i="14"/>
  <c r="AC217" i="14"/>
  <c r="AE211" i="14"/>
  <c r="AC211" i="14"/>
  <c r="AE207" i="14"/>
  <c r="AC207" i="14"/>
  <c r="AE193" i="14"/>
  <c r="AC193" i="14"/>
  <c r="AE189" i="14"/>
  <c r="AC189" i="14"/>
  <c r="AE179" i="14"/>
  <c r="AC179" i="14"/>
  <c r="AE173" i="14"/>
  <c r="AC173" i="14"/>
  <c r="AE169" i="14"/>
  <c r="AC169" i="14"/>
  <c r="AE163" i="14"/>
  <c r="AC163" i="14"/>
  <c r="AE151" i="14"/>
  <c r="AC151" i="14"/>
  <c r="AE143" i="14"/>
  <c r="AC143" i="14"/>
  <c r="AE141" i="14"/>
  <c r="AC141" i="14"/>
  <c r="AE137" i="14"/>
  <c r="AC137" i="14"/>
  <c r="AE135" i="14"/>
  <c r="AC135" i="14"/>
  <c r="AE131" i="14"/>
  <c r="AC131" i="14"/>
  <c r="AE127" i="14"/>
  <c r="AC127" i="14"/>
  <c r="AE123" i="14"/>
  <c r="AC123" i="14"/>
  <c r="AE119" i="14"/>
  <c r="AC119" i="14"/>
  <c r="AE115" i="14"/>
  <c r="AC115" i="14"/>
  <c r="AE111" i="14"/>
  <c r="AC111" i="14"/>
  <c r="AE107" i="14"/>
  <c r="AC107" i="14"/>
  <c r="AE105" i="14"/>
  <c r="AC105" i="14"/>
  <c r="AE99" i="14"/>
  <c r="AC99" i="14"/>
  <c r="AE91" i="14"/>
  <c r="AC91" i="14"/>
  <c r="AE89" i="14"/>
  <c r="AC89" i="14"/>
  <c r="AE83" i="14"/>
  <c r="AC83" i="14"/>
  <c r="AE77" i="14"/>
  <c r="AC77" i="14"/>
  <c r="AE67" i="14"/>
  <c r="AC67" i="14"/>
  <c r="AE65" i="14"/>
  <c r="AC65" i="14"/>
  <c r="AE63" i="14"/>
  <c r="AC63" i="14"/>
  <c r="AE61" i="14"/>
  <c r="AC61" i="14"/>
  <c r="AE59" i="14"/>
  <c r="AC59" i="14"/>
  <c r="AE51" i="14"/>
  <c r="AC51" i="14"/>
  <c r="AE47" i="14"/>
  <c r="AC47" i="14"/>
  <c r="AE41" i="14"/>
  <c r="AC41" i="14"/>
  <c r="AE39" i="14"/>
  <c r="AC39" i="14"/>
  <c r="AE35" i="14"/>
  <c r="AC35" i="14"/>
  <c r="AE27" i="14"/>
  <c r="AC27" i="14"/>
  <c r="AE21" i="14"/>
  <c r="AC21" i="14"/>
  <c r="AE15" i="14"/>
  <c r="AC15" i="14"/>
  <c r="AE13" i="14"/>
  <c r="AC13" i="14"/>
  <c r="AE9" i="14"/>
  <c r="AC9" i="14"/>
  <c r="AE7" i="14"/>
  <c r="AC7" i="14"/>
  <c r="AE1916" i="14"/>
  <c r="AC1916" i="14"/>
  <c r="AE1915" i="14"/>
  <c r="AC1915" i="14"/>
  <c r="AE1914" i="14"/>
  <c r="AC1914" i="14"/>
  <c r="AE1913" i="14"/>
  <c r="AC1913" i="14"/>
  <c r="AE1912" i="14"/>
  <c r="AC1912" i="14"/>
  <c r="AE1911" i="14"/>
  <c r="AC1911" i="14"/>
  <c r="AE1910" i="14"/>
  <c r="AC1910" i="14"/>
  <c r="AE1909" i="14"/>
  <c r="AC1909" i="14"/>
  <c r="AE1908" i="14"/>
  <c r="AC1908" i="14"/>
  <c r="AE1907" i="14"/>
  <c r="AC1907" i="14"/>
  <c r="AE1905" i="14"/>
  <c r="AC1905" i="14"/>
  <c r="AE1904" i="14"/>
  <c r="AC1904" i="14"/>
  <c r="AE1903" i="14"/>
  <c r="AC1903" i="14"/>
  <c r="AE1902" i="14"/>
  <c r="AC1902" i="14"/>
  <c r="AE1901" i="14"/>
  <c r="AC1901" i="14"/>
  <c r="AE1900" i="14"/>
  <c r="AC1900" i="14"/>
  <c r="AE1899" i="14"/>
  <c r="AC1899" i="14"/>
  <c r="AE1897" i="14"/>
  <c r="AC1897" i="14"/>
  <c r="AE1896" i="14"/>
  <c r="AC1896" i="14"/>
  <c r="AE1895" i="14"/>
  <c r="AC1895" i="14"/>
  <c r="AE1894" i="14"/>
  <c r="AC1894" i="14"/>
  <c r="AE1893" i="14"/>
  <c r="AC1893" i="14"/>
  <c r="AE1891" i="14"/>
  <c r="AC1891" i="14"/>
  <c r="AE1890" i="14"/>
  <c r="AC1890" i="14"/>
  <c r="AE1889" i="14"/>
  <c r="AC1889" i="14"/>
  <c r="AE1888" i="14"/>
  <c r="AC1888" i="14"/>
  <c r="AE1887" i="14"/>
  <c r="AC1887" i="14"/>
  <c r="AE1886" i="14"/>
  <c r="AC1886" i="14"/>
  <c r="AE1885" i="14"/>
  <c r="AC1885" i="14"/>
  <c r="AE1884" i="14"/>
  <c r="AC1884" i="14"/>
  <c r="AE1883" i="14"/>
  <c r="AC1883" i="14"/>
  <c r="AE1882" i="14"/>
  <c r="AC1882" i="14"/>
  <c r="AE1881" i="14"/>
  <c r="AC1881" i="14"/>
  <c r="AE1879" i="14"/>
  <c r="AC1879" i="14"/>
  <c r="AE1878" i="14"/>
  <c r="AC1878" i="14"/>
  <c r="AE1877" i="14"/>
  <c r="AC1877" i="14"/>
  <c r="AE1876" i="14"/>
  <c r="AC1876" i="14"/>
  <c r="AE1875" i="14"/>
  <c r="AC1875" i="14"/>
  <c r="AE1874" i="14"/>
  <c r="AC1874" i="14"/>
  <c r="AE1873" i="14"/>
  <c r="AC1873" i="14"/>
  <c r="AE1871" i="14"/>
  <c r="AC1871" i="14"/>
  <c r="AE1870" i="14"/>
  <c r="AC1870" i="14"/>
  <c r="AE1869" i="14"/>
  <c r="AC1869" i="14"/>
  <c r="AE1868" i="14"/>
  <c r="AC1868" i="14"/>
  <c r="AE1867" i="14"/>
  <c r="AC1867" i="14"/>
  <c r="AE1866" i="14"/>
  <c r="AC1866" i="14"/>
  <c r="AE1865" i="14"/>
  <c r="AC1865" i="14"/>
  <c r="AE1863" i="14"/>
  <c r="AC1863" i="14"/>
  <c r="AE1862" i="14"/>
  <c r="AC1862" i="14"/>
  <c r="AE1861" i="14"/>
  <c r="AC1861" i="14"/>
  <c r="AE1859" i="14"/>
  <c r="AC1859" i="14"/>
  <c r="AE1858" i="14"/>
  <c r="AC1858" i="14"/>
  <c r="AE1857" i="14"/>
  <c r="AC1857" i="14"/>
  <c r="AE1855" i="14"/>
  <c r="AC1855" i="14"/>
  <c r="AE1854" i="14"/>
  <c r="AC1854" i="14"/>
  <c r="AE1853" i="14"/>
  <c r="AC1853" i="14"/>
  <c r="AE1851" i="14"/>
  <c r="AC1851" i="14"/>
  <c r="AE1850" i="14"/>
  <c r="AC1850" i="14"/>
  <c r="AE1849" i="14"/>
  <c r="AC1849" i="14"/>
  <c r="AE1848" i="14"/>
  <c r="AC1848" i="14"/>
  <c r="AE1847" i="14"/>
  <c r="AC1847" i="14"/>
  <c r="AE1846" i="14"/>
  <c r="AC1846" i="14"/>
  <c r="AE1845" i="14"/>
  <c r="AC1845" i="14"/>
  <c r="AE1844" i="14"/>
  <c r="AC1844" i="14"/>
  <c r="AE1843" i="14"/>
  <c r="AC1843" i="14"/>
  <c r="AE1842" i="14"/>
  <c r="AC1842" i="14"/>
  <c r="AE1841" i="14"/>
  <c r="AC1841" i="14"/>
  <c r="AE1839" i="14"/>
  <c r="AC1839" i="14"/>
  <c r="AE1838" i="14"/>
  <c r="AC1838" i="14"/>
  <c r="AE1837" i="14"/>
  <c r="AC1837" i="14"/>
  <c r="AE1835" i="14"/>
  <c r="AC1835" i="14"/>
  <c r="AE1834" i="14"/>
  <c r="AC1834" i="14"/>
  <c r="AE1833" i="14"/>
  <c r="AC1833" i="14"/>
  <c r="AE1831" i="14"/>
  <c r="AC1831" i="14"/>
  <c r="AE1830" i="14"/>
  <c r="AC1830" i="14"/>
  <c r="AE1829" i="14"/>
  <c r="AC1829" i="14"/>
  <c r="AE1828" i="14"/>
  <c r="AC1828" i="14"/>
  <c r="AE1827" i="14"/>
  <c r="AC1827" i="14"/>
  <c r="AE1826" i="14"/>
  <c r="AC1826" i="14"/>
  <c r="AE1825" i="14"/>
  <c r="AC1825" i="14"/>
  <c r="AE1823" i="14"/>
  <c r="AC1823" i="14"/>
  <c r="AE1822" i="14"/>
  <c r="AC1822" i="14"/>
  <c r="AE1821" i="14"/>
  <c r="AC1821" i="14"/>
  <c r="AE1819" i="14"/>
  <c r="AC1819" i="14"/>
  <c r="AE1818" i="14"/>
  <c r="AC1818" i="14"/>
  <c r="AE1817" i="14"/>
  <c r="AC1817" i="14"/>
  <c r="AE1815" i="14"/>
  <c r="AC1815" i="14"/>
  <c r="AE1814" i="14"/>
  <c r="AC1814" i="14"/>
  <c r="AE1813" i="14"/>
  <c r="AC1813" i="14"/>
  <c r="AE1812" i="14"/>
  <c r="AC1812" i="14"/>
  <c r="AE1811" i="14"/>
  <c r="AC1811" i="14"/>
  <c r="AE1810" i="14"/>
  <c r="AC1810" i="14"/>
  <c r="AE1809" i="14"/>
  <c r="AC1809" i="14"/>
  <c r="AE1807" i="14"/>
  <c r="AC1807" i="14"/>
  <c r="AE1806" i="14"/>
  <c r="AC1806" i="14"/>
  <c r="AE1805" i="14"/>
  <c r="AC1805" i="14"/>
  <c r="AE1804" i="14"/>
  <c r="AC1804" i="14"/>
  <c r="AE1803" i="14"/>
  <c r="AC1803" i="14"/>
  <c r="AE1802" i="14"/>
  <c r="AC1802" i="14"/>
  <c r="AE1801" i="14"/>
  <c r="AC1801" i="14"/>
  <c r="AE1800" i="14"/>
  <c r="AC1800" i="14"/>
  <c r="AE1799" i="14"/>
  <c r="AC1799" i="14"/>
  <c r="AE1798" i="14"/>
  <c r="AC1798" i="14"/>
  <c r="AE1797" i="14"/>
  <c r="AC1797" i="14"/>
  <c r="AE1796" i="14"/>
  <c r="AC1796" i="14"/>
  <c r="AE1795" i="14"/>
  <c r="AC1795" i="14"/>
  <c r="AE1794" i="14"/>
  <c r="AC1794" i="14"/>
  <c r="AE1793" i="14"/>
  <c r="AC1793" i="14"/>
  <c r="AE1792" i="14"/>
  <c r="AC1792" i="14"/>
  <c r="AE1791" i="14"/>
  <c r="AC1791" i="14"/>
  <c r="AE1788" i="14"/>
  <c r="AC1788" i="14"/>
  <c r="AE1787" i="14"/>
  <c r="AC1787" i="14"/>
  <c r="AE1784" i="14"/>
  <c r="AC1784" i="14"/>
  <c r="AE1783" i="14"/>
  <c r="AC1783" i="14"/>
  <c r="AE1782" i="14"/>
  <c r="AC1782" i="14"/>
  <c r="AE1781" i="14"/>
  <c r="AC1781" i="14"/>
  <c r="AE1780" i="14"/>
  <c r="AC1780" i="14"/>
  <c r="AE1779" i="14"/>
  <c r="AC1779" i="14"/>
  <c r="AE1778" i="14"/>
  <c r="AC1778" i="14"/>
  <c r="AE1777" i="14"/>
  <c r="AC1777" i="14"/>
  <c r="AE1776" i="14"/>
  <c r="AC1776" i="14"/>
  <c r="AE1775" i="14"/>
  <c r="AC1775" i="14"/>
  <c r="AE1774" i="14"/>
  <c r="AC1774" i="14"/>
  <c r="AE1773" i="14"/>
  <c r="AC1773" i="14"/>
  <c r="AE1772" i="14"/>
  <c r="AC1772" i="14"/>
  <c r="AE1771" i="14"/>
  <c r="AC1771" i="14"/>
  <c r="AE1770" i="14"/>
  <c r="AC1770" i="14"/>
  <c r="AE1769" i="14"/>
  <c r="AC1769" i="14"/>
  <c r="AE1768" i="14"/>
  <c r="AC1768" i="14"/>
  <c r="AE1767" i="14"/>
  <c r="AC1767" i="14"/>
  <c r="AE1766" i="14"/>
  <c r="AC1766" i="14"/>
  <c r="AE1765" i="14"/>
  <c r="AC1765" i="14"/>
  <c r="AE1764" i="14"/>
  <c r="AC1764" i="14"/>
  <c r="AE1763" i="14"/>
  <c r="AC1763" i="14"/>
  <c r="AE1762" i="14"/>
  <c r="AC1762" i="14"/>
  <c r="AE1761" i="14"/>
  <c r="AC1761" i="14"/>
  <c r="AE1760" i="14"/>
  <c r="AC1760" i="14"/>
  <c r="AE1759" i="14"/>
  <c r="AC1759" i="14"/>
  <c r="AE1758" i="14"/>
  <c r="AC1758" i="14"/>
  <c r="AE1601" i="14"/>
  <c r="AC1601" i="14"/>
  <c r="AE1600" i="14"/>
  <c r="AC1600" i="14"/>
  <c r="AE1599" i="14"/>
  <c r="AC1599" i="14"/>
  <c r="AE1598" i="14"/>
  <c r="AC1598" i="14"/>
  <c r="AE1597" i="14"/>
  <c r="AC1597" i="14"/>
  <c r="AE1596" i="14"/>
  <c r="AC1596" i="14"/>
  <c r="AE1595" i="14"/>
  <c r="AC1595" i="14"/>
  <c r="AE1594" i="14"/>
  <c r="AC1594" i="14"/>
  <c r="AE1593" i="14"/>
  <c r="AC1593" i="14"/>
  <c r="AE1592" i="14"/>
  <c r="AC1592" i="14"/>
  <c r="AE1591" i="14"/>
  <c r="AC1591" i="14"/>
  <c r="AE1590" i="14"/>
  <c r="AC1590" i="14"/>
  <c r="AE1589" i="14"/>
  <c r="AC1589" i="14"/>
  <c r="AE1588" i="14"/>
  <c r="AC1588" i="14"/>
  <c r="AE1587" i="14"/>
  <c r="AC1587" i="14"/>
  <c r="AE1586" i="14"/>
  <c r="AC1586" i="14"/>
  <c r="AE1585" i="14"/>
  <c r="AC1585" i="14"/>
  <c r="AE1584" i="14"/>
  <c r="AC1584" i="14"/>
  <c r="AE1583" i="14"/>
  <c r="AC1583" i="14"/>
  <c r="AE1582" i="14"/>
  <c r="AC1582" i="14"/>
  <c r="AE1581" i="14"/>
  <c r="AC1581" i="14"/>
  <c r="AE1580" i="14"/>
  <c r="AC1580" i="14"/>
  <c r="AE1579" i="14"/>
  <c r="AC1579" i="14"/>
  <c r="AE1578" i="14"/>
  <c r="AC1578" i="14"/>
  <c r="AE1577" i="14"/>
  <c r="AC1577" i="14"/>
  <c r="AE1576" i="14"/>
  <c r="AC1576" i="14"/>
  <c r="AE1575" i="14"/>
  <c r="AC1575" i="14"/>
  <c r="AE1574" i="14"/>
  <c r="AC1574" i="14"/>
  <c r="AE1573" i="14"/>
  <c r="AC1573" i="14"/>
  <c r="AE1572" i="14"/>
  <c r="AC1572" i="14"/>
  <c r="AE1571" i="14"/>
  <c r="AC1571" i="14"/>
  <c r="AE1570" i="14"/>
  <c r="AC1570" i="14"/>
  <c r="AE1569" i="14"/>
  <c r="AC1569" i="14"/>
  <c r="AE1568" i="14"/>
  <c r="AC1568" i="14"/>
  <c r="AE1567" i="14"/>
  <c r="AC1567" i="14"/>
  <c r="AE1566" i="14"/>
  <c r="AC1566" i="14"/>
  <c r="AE1565" i="14"/>
  <c r="AC1565" i="14"/>
  <c r="AE1564" i="14"/>
  <c r="AC1564" i="14"/>
  <c r="AE1563" i="14"/>
  <c r="AC1563" i="14"/>
  <c r="AE1562" i="14"/>
  <c r="AC1562" i="14"/>
  <c r="AE1561" i="14"/>
  <c r="AC1561" i="14"/>
  <c r="AE1560" i="14"/>
  <c r="AC1560" i="14"/>
  <c r="AE1559" i="14"/>
  <c r="AC1559" i="14"/>
  <c r="AE1558" i="14"/>
  <c r="AC1558" i="14"/>
  <c r="AE1557" i="14"/>
  <c r="AC1557" i="14"/>
  <c r="AE1556" i="14"/>
  <c r="AC1556" i="14"/>
  <c r="AE1555" i="14"/>
  <c r="AC1555" i="14"/>
  <c r="AE1554" i="14"/>
  <c r="AC1554" i="14"/>
  <c r="AE1553" i="14"/>
  <c r="AC1553" i="14"/>
  <c r="AE1552" i="14"/>
  <c r="AC1552" i="14"/>
  <c r="AE1551" i="14"/>
  <c r="AC1551" i="14"/>
  <c r="AE1448" i="14"/>
  <c r="AC1448" i="14"/>
  <c r="AE1447" i="14"/>
  <c r="AC1447" i="14"/>
  <c r="AE1446" i="14"/>
  <c r="AC1446" i="14"/>
  <c r="AE1445" i="14"/>
  <c r="AC1445" i="14"/>
  <c r="AE1444" i="14"/>
  <c r="AC1444" i="14"/>
  <c r="AE1443" i="14"/>
  <c r="AC1443" i="14"/>
  <c r="AE1442" i="14"/>
  <c r="AC1442" i="14"/>
  <c r="AE1441" i="14"/>
  <c r="AC1441" i="14"/>
  <c r="AE1440" i="14"/>
  <c r="AC1440" i="14"/>
  <c r="AE1439" i="14"/>
  <c r="AC1439" i="14"/>
  <c r="AE1438" i="14"/>
  <c r="AC1438" i="14"/>
  <c r="AE1437" i="14"/>
  <c r="AC1437" i="14"/>
  <c r="AE1436" i="14"/>
  <c r="AC1436" i="14"/>
  <c r="AE1435" i="14"/>
  <c r="AC1435" i="14"/>
  <c r="AE1434" i="14"/>
  <c r="AC1434" i="14"/>
  <c r="AE1433" i="14"/>
  <c r="AC1433" i="14"/>
  <c r="AE1432" i="14"/>
  <c r="AC1432" i="14"/>
  <c r="AE1431" i="14"/>
  <c r="AC1431" i="14"/>
  <c r="AE1430" i="14"/>
  <c r="AC1430" i="14"/>
  <c r="AE1429" i="14"/>
  <c r="AC1429" i="14"/>
  <c r="AE1428" i="14"/>
  <c r="AC1428" i="14"/>
  <c r="AE1427" i="14"/>
  <c r="AC1427" i="14"/>
  <c r="AE1426" i="14"/>
  <c r="AC1426" i="14"/>
  <c r="AE1425" i="14"/>
  <c r="AC1425" i="14"/>
  <c r="AE1424" i="14"/>
  <c r="AC1424" i="14"/>
  <c r="AE1423" i="14"/>
  <c r="AC1423" i="14"/>
  <c r="AE1422" i="14"/>
  <c r="AC1422" i="14"/>
  <c r="AE1421" i="14"/>
  <c r="AC1421" i="14"/>
  <c r="AE1420" i="14"/>
  <c r="AC1420" i="14"/>
  <c r="AE1419" i="14"/>
  <c r="AC1419" i="14"/>
  <c r="AE1418" i="14"/>
  <c r="AC1418" i="14"/>
  <c r="AE1417" i="14"/>
  <c r="AC1417" i="14"/>
  <c r="AE1416" i="14"/>
  <c r="AC1416" i="14"/>
  <c r="AE1415" i="14"/>
  <c r="AC1415" i="14"/>
  <c r="AE1414" i="14"/>
  <c r="AC1414" i="14"/>
  <c r="AE1413" i="14"/>
  <c r="AC1413" i="14"/>
  <c r="AE1412" i="14"/>
  <c r="AC1412" i="14"/>
  <c r="AE1411" i="14"/>
  <c r="AC1411" i="14"/>
  <c r="AE1410" i="14"/>
  <c r="AC1410" i="14"/>
  <c r="AE1409" i="14"/>
  <c r="AC1409" i="14"/>
  <c r="AE1408" i="14"/>
  <c r="AC1408" i="14"/>
  <c r="AE1407" i="14"/>
  <c r="AC1407" i="14"/>
  <c r="AE1406" i="14"/>
  <c r="AC1406" i="14"/>
  <c r="AE1405" i="14"/>
  <c r="AC1405" i="14"/>
  <c r="AE1404" i="14"/>
  <c r="AC1404" i="14"/>
  <c r="AE1403" i="14"/>
  <c r="AC1403" i="14"/>
  <c r="AE1402" i="14"/>
  <c r="AC1402" i="14"/>
  <c r="AE1401" i="14"/>
  <c r="AC1401" i="14"/>
  <c r="AE1400" i="14"/>
  <c r="AC1400" i="14"/>
  <c r="AE1399" i="14"/>
  <c r="AC1399" i="14"/>
  <c r="AE1398" i="14"/>
  <c r="AC1398" i="14"/>
  <c r="AE1397" i="14"/>
  <c r="AC1397" i="14"/>
  <c r="AE1396" i="14"/>
  <c r="AC1396" i="14"/>
  <c r="AE1395" i="14"/>
  <c r="AC1395" i="14"/>
  <c r="AE1394" i="14"/>
  <c r="AC1394" i="14"/>
  <c r="AE1393" i="14"/>
  <c r="AC1393" i="14"/>
  <c r="AE1392" i="14"/>
  <c r="AC1392" i="14"/>
  <c r="AE1391" i="14"/>
  <c r="AC1391" i="14"/>
  <c r="AE1389" i="14"/>
  <c r="AC1389" i="14"/>
  <c r="AE1388" i="14"/>
  <c r="AC1388" i="14"/>
  <c r="AE1387" i="14"/>
  <c r="AC1387" i="14"/>
  <c r="AE1385" i="14"/>
  <c r="AC1385" i="14"/>
  <c r="AE1384" i="14"/>
  <c r="AC1384" i="14"/>
  <c r="AE1383" i="14"/>
  <c r="AC1383" i="14"/>
  <c r="AE1382" i="14"/>
  <c r="AC1382" i="14"/>
  <c r="AE1381" i="14"/>
  <c r="AC1381" i="14"/>
  <c r="AE1380" i="14"/>
  <c r="AC1380" i="14"/>
  <c r="AE1379" i="14"/>
  <c r="AC1379" i="14"/>
  <c r="AE1378" i="14"/>
  <c r="AC1378" i="14"/>
  <c r="AE1377" i="14"/>
  <c r="AC1377" i="14"/>
  <c r="AE1376" i="14"/>
  <c r="AC1376" i="14"/>
  <c r="AE1375" i="14"/>
  <c r="AC1375" i="14"/>
  <c r="AE1374" i="14"/>
  <c r="AC1374" i="14"/>
  <c r="AE1372" i="14"/>
  <c r="AC1372" i="14"/>
  <c r="AE1371" i="14"/>
  <c r="AC1371" i="14"/>
  <c r="AE1370" i="14"/>
  <c r="AC1370" i="14"/>
  <c r="AE1369" i="14"/>
  <c r="AC1369" i="14"/>
  <c r="AE1368" i="14"/>
  <c r="AC1368" i="14"/>
  <c r="AE1367" i="14"/>
  <c r="AC1367" i="14"/>
  <c r="AE1366" i="14"/>
  <c r="AC1366" i="14"/>
  <c r="AE1365" i="14"/>
  <c r="AC1365" i="14"/>
  <c r="AE1364" i="14"/>
  <c r="AC1364" i="14"/>
  <c r="AE1363" i="14"/>
  <c r="AC1363" i="14"/>
  <c r="AE1362" i="14"/>
  <c r="AC1362" i="14"/>
  <c r="AE1360" i="14"/>
  <c r="AC1360" i="14"/>
  <c r="AE1359" i="14"/>
  <c r="AC1359" i="14"/>
  <c r="AE1358" i="14"/>
  <c r="AC1358" i="14"/>
  <c r="AE1356" i="14"/>
  <c r="AC1356" i="14"/>
  <c r="AE1355" i="14"/>
  <c r="AC1355" i="14"/>
  <c r="AE1354" i="14"/>
  <c r="AC1354" i="14"/>
  <c r="AE1352" i="14"/>
  <c r="AC1352" i="14"/>
  <c r="AE1351" i="14"/>
  <c r="AC1351" i="14"/>
  <c r="AE1350" i="14"/>
  <c r="AC1350" i="14"/>
  <c r="AE1348" i="14"/>
  <c r="AC1348" i="14"/>
  <c r="AE1347" i="14"/>
  <c r="AC1347" i="14"/>
  <c r="AE1346" i="14"/>
  <c r="AC1346" i="14"/>
  <c r="AE1344" i="14"/>
  <c r="AC1344" i="14"/>
  <c r="AE1343" i="14"/>
  <c r="AC1343" i="14"/>
  <c r="AE1342" i="14"/>
  <c r="AC1342" i="14"/>
  <c r="AE1341" i="14"/>
  <c r="AC1341" i="14"/>
  <c r="AE1340" i="14"/>
  <c r="AC1340" i="14"/>
  <c r="AE1339" i="14"/>
  <c r="AC1339" i="14"/>
  <c r="AE1207" i="14"/>
  <c r="AC1207" i="14"/>
  <c r="AE1206" i="14"/>
  <c r="AC1206" i="14"/>
  <c r="AE1205" i="14"/>
  <c r="AC1205" i="14"/>
  <c r="AE1204" i="14"/>
  <c r="AC1204" i="14"/>
  <c r="AE1203" i="14"/>
  <c r="AC1203" i="14"/>
  <c r="AE1202" i="14"/>
  <c r="AC1202" i="14"/>
  <c r="AE1201" i="14"/>
  <c r="AC1201" i="14"/>
  <c r="AE1200" i="14"/>
  <c r="AC1200" i="14"/>
  <c r="AE1199" i="14"/>
  <c r="AC1199" i="14"/>
  <c r="AE1198" i="14"/>
  <c r="AC1198" i="14"/>
  <c r="AE1197" i="14"/>
  <c r="AC1197" i="14"/>
  <c r="AE1196" i="14"/>
  <c r="AC1196" i="14"/>
  <c r="AE1195" i="14"/>
  <c r="AC1195" i="14"/>
  <c r="AE1194" i="14"/>
  <c r="AC1194" i="14"/>
  <c r="AE1193" i="14"/>
  <c r="AC1193" i="14"/>
  <c r="AE1192" i="14"/>
  <c r="AC1192" i="14"/>
  <c r="AE1191" i="14"/>
  <c r="AC1191" i="14"/>
  <c r="AE1190" i="14"/>
  <c r="AC1190" i="14"/>
  <c r="AE1189" i="14"/>
  <c r="AC1189" i="14"/>
  <c r="AE1188" i="14"/>
  <c r="AC1188" i="14"/>
  <c r="AE1187" i="14"/>
  <c r="AC1187" i="14"/>
  <c r="AE1005" i="14"/>
  <c r="AC1005" i="14"/>
  <c r="AE1004" i="14"/>
  <c r="AC1004" i="14"/>
  <c r="AE1003" i="14"/>
  <c r="AC1003" i="14"/>
  <c r="AE1002" i="14"/>
  <c r="AC1002" i="14"/>
  <c r="AE1001" i="14"/>
  <c r="AC1001" i="14"/>
  <c r="AE945" i="14"/>
  <c r="AC945" i="14"/>
  <c r="AE944" i="14"/>
  <c r="AC944" i="14"/>
  <c r="AE943" i="14"/>
  <c r="AC943" i="14"/>
  <c r="AE942" i="14"/>
  <c r="AC942" i="14"/>
  <c r="AE941" i="14"/>
  <c r="AC941" i="14"/>
  <c r="AE940" i="14"/>
  <c r="AC940" i="14"/>
  <c r="AE939" i="14"/>
  <c r="AC939" i="14"/>
  <c r="AE849" i="14"/>
  <c r="AC849" i="14"/>
  <c r="AE848" i="14"/>
  <c r="AC848" i="14"/>
  <c r="AE847" i="14"/>
  <c r="AC847" i="14"/>
  <c r="AE846" i="14"/>
  <c r="AC846" i="14"/>
  <c r="AE845" i="14"/>
  <c r="AC845" i="14"/>
  <c r="AE844" i="14"/>
  <c r="AC844" i="14"/>
  <c r="AE843" i="14"/>
  <c r="AC843" i="14"/>
  <c r="AE842" i="14"/>
  <c r="AC842" i="14"/>
  <c r="AE841" i="14"/>
  <c r="AC841" i="14"/>
  <c r="AE840" i="14"/>
  <c r="AC840" i="14"/>
  <c r="AE839" i="14"/>
  <c r="AC839" i="14"/>
  <c r="AE838" i="14"/>
  <c r="AC838" i="14"/>
  <c r="AE837" i="14"/>
  <c r="AC837" i="14"/>
  <c r="AE836" i="14"/>
  <c r="AC836" i="14"/>
  <c r="AE835" i="14"/>
  <c r="AC835" i="14"/>
  <c r="AE834" i="14"/>
  <c r="AC834" i="14"/>
  <c r="AE833" i="14"/>
  <c r="AC833" i="14"/>
  <c r="AE832" i="14"/>
  <c r="AC832" i="14"/>
  <c r="AE831" i="14"/>
  <c r="AC831" i="14"/>
  <c r="AE830" i="14"/>
  <c r="AC830" i="14"/>
  <c r="AE829" i="14"/>
  <c r="AC829" i="14"/>
  <c r="AE828" i="14"/>
  <c r="AC828" i="14"/>
  <c r="AE827" i="14"/>
  <c r="AC827" i="14"/>
  <c r="AE826" i="14"/>
  <c r="AC826" i="14"/>
  <c r="AE825" i="14"/>
  <c r="AC825" i="14"/>
  <c r="AE824" i="14"/>
  <c r="AC824" i="14"/>
  <c r="AE823" i="14"/>
  <c r="AC823" i="14"/>
  <c r="AE822" i="14"/>
  <c r="AC822" i="14"/>
  <c r="AE821" i="14"/>
  <c r="AC821" i="14"/>
  <c r="AE820" i="14"/>
  <c r="AC820" i="14"/>
  <c r="AE819" i="14"/>
  <c r="AC819" i="14"/>
  <c r="AE818" i="14"/>
  <c r="AC818" i="14"/>
  <c r="AE817" i="14"/>
  <c r="AC817" i="14"/>
  <c r="AE816" i="14"/>
  <c r="AC816" i="14"/>
  <c r="AE815" i="14"/>
  <c r="AC815" i="14"/>
  <c r="AE814" i="14"/>
  <c r="AC814" i="14"/>
  <c r="AE813" i="14"/>
  <c r="AC813" i="14"/>
  <c r="AE812" i="14"/>
  <c r="AC812" i="14"/>
  <c r="AE811" i="14"/>
  <c r="AC811" i="14"/>
  <c r="AE810" i="14"/>
  <c r="AC810" i="14"/>
  <c r="AE809" i="14"/>
  <c r="AC809" i="14"/>
  <c r="AE808" i="14"/>
  <c r="AC808" i="14"/>
  <c r="AE807" i="14"/>
  <c r="AC807" i="14"/>
  <c r="AE806" i="14"/>
  <c r="AC806" i="14"/>
  <c r="AE805" i="14"/>
  <c r="AC805" i="14"/>
  <c r="AE804" i="14"/>
  <c r="AC804" i="14"/>
  <c r="AE803" i="14"/>
  <c r="AC803" i="14"/>
  <c r="AE802" i="14"/>
  <c r="AC802" i="14"/>
  <c r="AE801" i="14"/>
  <c r="AC801" i="14"/>
  <c r="AE800" i="14"/>
  <c r="AC800" i="14"/>
  <c r="AE799" i="14"/>
  <c r="AC799" i="14"/>
  <c r="AE798" i="14"/>
  <c r="AC798" i="14"/>
  <c r="AE797" i="14"/>
  <c r="AC797" i="14"/>
  <c r="AE796" i="14"/>
  <c r="AC796" i="14"/>
  <c r="AE795" i="14"/>
  <c r="AC795" i="14"/>
  <c r="AE794" i="14"/>
  <c r="AC794" i="14"/>
  <c r="AE793" i="14"/>
  <c r="AC793" i="14"/>
  <c r="AE792" i="14"/>
  <c r="AC792" i="14"/>
  <c r="AE791" i="14"/>
  <c r="AC791" i="14"/>
  <c r="AE790" i="14"/>
  <c r="AC790" i="14"/>
  <c r="AE789" i="14"/>
  <c r="AC789" i="14"/>
  <c r="AE788" i="14"/>
  <c r="AC788" i="14"/>
  <c r="AE787" i="14"/>
  <c r="AC787" i="14"/>
  <c r="AE786" i="14"/>
  <c r="AC786" i="14"/>
  <c r="AE785" i="14"/>
  <c r="AC785" i="14"/>
  <c r="AE784" i="14"/>
  <c r="AC784" i="14"/>
  <c r="AE783" i="14"/>
  <c r="AC783" i="14"/>
  <c r="AE782" i="14"/>
  <c r="AC782" i="14"/>
  <c r="AE781" i="14"/>
  <c r="AC781" i="14"/>
  <c r="AE780" i="14"/>
  <c r="AC780" i="14"/>
  <c r="AE779" i="14"/>
  <c r="AC779" i="14"/>
  <c r="AE778" i="14"/>
  <c r="AC778" i="14"/>
  <c r="AE777" i="14"/>
  <c r="AC777" i="14"/>
  <c r="AE776" i="14"/>
  <c r="AC776" i="14"/>
  <c r="AE775" i="14"/>
  <c r="AC775" i="14"/>
  <c r="AE774" i="14"/>
  <c r="AC774" i="14"/>
  <c r="AE773" i="14"/>
  <c r="AC773" i="14"/>
  <c r="AE772" i="14"/>
  <c r="AC772" i="14"/>
  <c r="AE771" i="14"/>
  <c r="AC771" i="14"/>
  <c r="AE770" i="14"/>
  <c r="AC770" i="14"/>
  <c r="AE769" i="14"/>
  <c r="AC769" i="14"/>
  <c r="AE768" i="14"/>
  <c r="AC768" i="14"/>
  <c r="AE767" i="14"/>
  <c r="AC767" i="14"/>
  <c r="AE766" i="14"/>
  <c r="AC766" i="14"/>
  <c r="AE765" i="14"/>
  <c r="AC765" i="14"/>
  <c r="AE764" i="14"/>
  <c r="AC764" i="14"/>
  <c r="AE763" i="14"/>
  <c r="AC763" i="14"/>
  <c r="AE681" i="14"/>
  <c r="AC681" i="14"/>
  <c r="AE680" i="14"/>
  <c r="AC680" i="14"/>
  <c r="AE679" i="14"/>
  <c r="AC679" i="14"/>
  <c r="AE678" i="14"/>
  <c r="AC678" i="14"/>
  <c r="AE677" i="14"/>
  <c r="AC677" i="14"/>
  <c r="AE676" i="14"/>
  <c r="AC676" i="14"/>
  <c r="AE675" i="14"/>
  <c r="AC675" i="14"/>
  <c r="AE674" i="14"/>
  <c r="AC674" i="14"/>
  <c r="AE673" i="14"/>
  <c r="AC673" i="14"/>
  <c r="AE672" i="14"/>
  <c r="AC672" i="14"/>
  <c r="AE671" i="14"/>
  <c r="AC671" i="14"/>
  <c r="AE670" i="14"/>
  <c r="AC670" i="14"/>
  <c r="AE669" i="14"/>
  <c r="AC669" i="14"/>
  <c r="AE668" i="14"/>
  <c r="AC668" i="14"/>
  <c r="AE667" i="14"/>
  <c r="AC667" i="14"/>
  <c r="AE666" i="14"/>
  <c r="AC666" i="14"/>
  <c r="AE665" i="14"/>
  <c r="AC665" i="14"/>
  <c r="AE664" i="14"/>
  <c r="AC664" i="14"/>
  <c r="AE663" i="14"/>
  <c r="AC663" i="14"/>
  <c r="AE662" i="14"/>
  <c r="AC662" i="14"/>
  <c r="AE661" i="14"/>
  <c r="AC661" i="14"/>
  <c r="AE660" i="14"/>
  <c r="AC660" i="14"/>
  <c r="AE659" i="14"/>
  <c r="AC659" i="14"/>
  <c r="AE658" i="14"/>
  <c r="AC658" i="14"/>
  <c r="AE657" i="14"/>
  <c r="AC657" i="14"/>
  <c r="AE656" i="14"/>
  <c r="AC656" i="14"/>
  <c r="AE655" i="14"/>
  <c r="AC655" i="14"/>
  <c r="AE654" i="14"/>
  <c r="AC654" i="14"/>
  <c r="AE653" i="14"/>
  <c r="AC653" i="14"/>
  <c r="AE652" i="14"/>
  <c r="AC652" i="14"/>
  <c r="AE651" i="14"/>
  <c r="AC651" i="14"/>
  <c r="AE650" i="14"/>
  <c r="AC650" i="14"/>
  <c r="AE649" i="14"/>
  <c r="AC649" i="14"/>
  <c r="AE648" i="14"/>
  <c r="AC648" i="14"/>
  <c r="AE647" i="14"/>
  <c r="AC647" i="14"/>
  <c r="AE646" i="14"/>
  <c r="AC646" i="14"/>
  <c r="AE645" i="14"/>
  <c r="AC645" i="14"/>
  <c r="AE644" i="14"/>
  <c r="AC644" i="14"/>
  <c r="AE643" i="14"/>
  <c r="AC643" i="14"/>
  <c r="AE642" i="14"/>
  <c r="AC642" i="14"/>
  <c r="AE641" i="14"/>
  <c r="AC641" i="14"/>
  <c r="AE640" i="14"/>
  <c r="AC640" i="14"/>
  <c r="AE639" i="14"/>
  <c r="AC639" i="14"/>
  <c r="AE638" i="14"/>
  <c r="AC638" i="14"/>
  <c r="AE637" i="14"/>
  <c r="AC637" i="14"/>
  <c r="AE636" i="14"/>
  <c r="AC636" i="14"/>
  <c r="AE635" i="14"/>
  <c r="AC635" i="14"/>
  <c r="AE634" i="14"/>
  <c r="AC634" i="14"/>
  <c r="AE633" i="14"/>
  <c r="AC633" i="14"/>
  <c r="AE632" i="14"/>
  <c r="AC632" i="14"/>
  <c r="AE631" i="14"/>
  <c r="AC631" i="14"/>
  <c r="AE630" i="14"/>
  <c r="AC630" i="14"/>
  <c r="AE629" i="14"/>
  <c r="AC629" i="14"/>
  <c r="AE628" i="14"/>
  <c r="AC628" i="14"/>
  <c r="AE627" i="14"/>
  <c r="AC627" i="14"/>
  <c r="AE559" i="14"/>
  <c r="AC559" i="14"/>
  <c r="AE558" i="14"/>
  <c r="AC558" i="14"/>
  <c r="AE557" i="14"/>
  <c r="AC557" i="14"/>
  <c r="AE556" i="14"/>
  <c r="AC556" i="14"/>
  <c r="AE554" i="14"/>
  <c r="AC554" i="14"/>
  <c r="AE552" i="14"/>
  <c r="AC552" i="14"/>
  <c r="AE551" i="14"/>
  <c r="AC551" i="14"/>
  <c r="AE550" i="14"/>
  <c r="AC550" i="14"/>
  <c r="AE549" i="14"/>
  <c r="AC549" i="14"/>
  <c r="AE548" i="14"/>
  <c r="AC548" i="14"/>
  <c r="AE547" i="14"/>
  <c r="AC547" i="14"/>
  <c r="AE546" i="14"/>
  <c r="AC546" i="14"/>
  <c r="AE545" i="14"/>
  <c r="AC545" i="14"/>
  <c r="AE544" i="14"/>
  <c r="AC544" i="14"/>
  <c r="AE543" i="14"/>
  <c r="AC543" i="14"/>
  <c r="AE542" i="14"/>
  <c r="AC542" i="14"/>
  <c r="AE541" i="14"/>
  <c r="AC541" i="14"/>
  <c r="AE540" i="14"/>
  <c r="AC540" i="14"/>
  <c r="AE539" i="14"/>
  <c r="AC539" i="14"/>
  <c r="AE538" i="14"/>
  <c r="AC538" i="14"/>
  <c r="AE537" i="14"/>
  <c r="AC537" i="14"/>
  <c r="AE536" i="14"/>
  <c r="AC536" i="14"/>
  <c r="AE535" i="14"/>
  <c r="AC535" i="14"/>
  <c r="AE534" i="14"/>
  <c r="AC534" i="14"/>
  <c r="AE533" i="14"/>
  <c r="AC533" i="14"/>
  <c r="AE532" i="14"/>
  <c r="AC532" i="14"/>
  <c r="AE531" i="14"/>
  <c r="AC531" i="14"/>
  <c r="AE530" i="14"/>
  <c r="AC530" i="14"/>
  <c r="AE529" i="14"/>
  <c r="AC529" i="14"/>
  <c r="AE528" i="14"/>
  <c r="AC528" i="14"/>
  <c r="AE527" i="14"/>
  <c r="AC527" i="14"/>
  <c r="AE526" i="14"/>
  <c r="AC526" i="14"/>
  <c r="AE525" i="14"/>
  <c r="AC525" i="14"/>
  <c r="AE524" i="14"/>
  <c r="AC524" i="14"/>
  <c r="AE523" i="14"/>
  <c r="AC523" i="14"/>
  <c r="AE522" i="14"/>
  <c r="AC522" i="14"/>
  <c r="AE521" i="14"/>
  <c r="AC521" i="14"/>
  <c r="AE520" i="14"/>
  <c r="AC520" i="14"/>
  <c r="AE519" i="14"/>
  <c r="AC519" i="14"/>
  <c r="AE518" i="14"/>
  <c r="AC518" i="14"/>
  <c r="AE517" i="14"/>
  <c r="AC517" i="14"/>
  <c r="AE516" i="14"/>
  <c r="AC516" i="14"/>
  <c r="AE515" i="14"/>
  <c r="AC515" i="14"/>
  <c r="AE514" i="14"/>
  <c r="AC514" i="14"/>
  <c r="AE513" i="14"/>
  <c r="AC513" i="14"/>
  <c r="AE512" i="14"/>
  <c r="AC512" i="14"/>
  <c r="AE511" i="14"/>
  <c r="AC511" i="14"/>
  <c r="AE510" i="14"/>
  <c r="AC510" i="14"/>
  <c r="AE509" i="14"/>
  <c r="AC509" i="14"/>
  <c r="AE412" i="14"/>
  <c r="AC412" i="14"/>
  <c r="AE411" i="14"/>
  <c r="AC411" i="14"/>
  <c r="AE409" i="14"/>
  <c r="AC409" i="14"/>
  <c r="AE408" i="14"/>
  <c r="AC408" i="14"/>
  <c r="AE406" i="14"/>
  <c r="AC406" i="14"/>
  <c r="AE339" i="14"/>
  <c r="AC339" i="14"/>
  <c r="AE338" i="14"/>
  <c r="AC338" i="14"/>
  <c r="AE337" i="14"/>
  <c r="AC337" i="14"/>
  <c r="AE336" i="14"/>
  <c r="AC336" i="14"/>
  <c r="AE335" i="14"/>
  <c r="AC335" i="14"/>
  <c r="AE334" i="14"/>
  <c r="AC334" i="14"/>
  <c r="AE333" i="14"/>
  <c r="AC333" i="14"/>
  <c r="AE332" i="14"/>
  <c r="AC332" i="14"/>
  <c r="AE330" i="14"/>
  <c r="AC330" i="14"/>
  <c r="AE329" i="14"/>
  <c r="AC329" i="14"/>
  <c r="AE328" i="14"/>
  <c r="AC328" i="14"/>
  <c r="AE326" i="14"/>
  <c r="AC326" i="14"/>
  <c r="AE325" i="14"/>
  <c r="AC325" i="14"/>
  <c r="AE324" i="14"/>
  <c r="AC324" i="14"/>
  <c r="AE323" i="14"/>
  <c r="AC323" i="14"/>
  <c r="AE322" i="14"/>
  <c r="AC322" i="14"/>
  <c r="AE321" i="14"/>
  <c r="AC321" i="14"/>
  <c r="AE320" i="14"/>
  <c r="AC320" i="14"/>
  <c r="AE319" i="14"/>
  <c r="AC319" i="14"/>
  <c r="AE318" i="14"/>
  <c r="AC318" i="14"/>
  <c r="AE317" i="14"/>
  <c r="AC317" i="14"/>
  <c r="AE315" i="14"/>
  <c r="AC315" i="14"/>
  <c r="AE314" i="14"/>
  <c r="AC314" i="14"/>
  <c r="AE313" i="14"/>
  <c r="AC313" i="14"/>
  <c r="AE312" i="14"/>
  <c r="AC312" i="14"/>
  <c r="AE311" i="14"/>
  <c r="AC311" i="14"/>
  <c r="AE310" i="14"/>
  <c r="AC310" i="14"/>
  <c r="AE309" i="14"/>
  <c r="AC309" i="14"/>
  <c r="AE308" i="14"/>
  <c r="AC308" i="14"/>
  <c r="AE307" i="14"/>
  <c r="AC307" i="14"/>
  <c r="AE306" i="14"/>
  <c r="AC306" i="14"/>
  <c r="AE305" i="14"/>
  <c r="AC305" i="14"/>
  <c r="AE304" i="14"/>
  <c r="AC304" i="14"/>
  <c r="AE303" i="14"/>
  <c r="AC303" i="14"/>
  <c r="AE302" i="14"/>
  <c r="AC302" i="14"/>
  <c r="AE301" i="14"/>
  <c r="AC301" i="14"/>
  <c r="AE246" i="14"/>
  <c r="AC246" i="14"/>
  <c r="AE238" i="14"/>
  <c r="AC238" i="14"/>
  <c r="AE236" i="14"/>
  <c r="AC236" i="14"/>
  <c r="AE232" i="14"/>
  <c r="AC232" i="14"/>
  <c r="AE224" i="14"/>
  <c r="AC224" i="14"/>
  <c r="AE214" i="14"/>
  <c r="AC214" i="14"/>
  <c r="AE212" i="14"/>
  <c r="AC212" i="14"/>
  <c r="AE204" i="14"/>
  <c r="AC204" i="14"/>
  <c r="AE200" i="14"/>
  <c r="AC200" i="14"/>
  <c r="AE198" i="14"/>
  <c r="AC198" i="14"/>
  <c r="AE192" i="14"/>
  <c r="AC192" i="14"/>
  <c r="AE188" i="14"/>
  <c r="AC188" i="14"/>
  <c r="AE186" i="14"/>
  <c r="AC186" i="14"/>
  <c r="AE184" i="14"/>
  <c r="AC184" i="14"/>
  <c r="AE182" i="14"/>
  <c r="AC182" i="14"/>
  <c r="AE178" i="14"/>
  <c r="AC178" i="14"/>
  <c r="AE176" i="14"/>
  <c r="AC176" i="14"/>
  <c r="AE172" i="14"/>
  <c r="AC172" i="14"/>
  <c r="AE168" i="14"/>
  <c r="AC168" i="14"/>
  <c r="AE164" i="14"/>
  <c r="AC164" i="14"/>
  <c r="AE156" i="14"/>
  <c r="AC156" i="14"/>
  <c r="AE150" i="14"/>
  <c r="AC150" i="14"/>
  <c r="AE146" i="14"/>
  <c r="AC146" i="14"/>
  <c r="AE142" i="14"/>
  <c r="AC142" i="14"/>
  <c r="AE140" i="14"/>
  <c r="AC140" i="14"/>
  <c r="AE136" i="14"/>
  <c r="AC136" i="14"/>
  <c r="AE134" i="14"/>
  <c r="AC134" i="14"/>
  <c r="AE130" i="14"/>
  <c r="AC130" i="14"/>
  <c r="AE126" i="14"/>
  <c r="AC126" i="14"/>
  <c r="AE118" i="14"/>
  <c r="AC118" i="14"/>
  <c r="AE114" i="14"/>
  <c r="AC114" i="14"/>
  <c r="AE110" i="14"/>
  <c r="AC110" i="14"/>
  <c r="AE106" i="14"/>
  <c r="AC106" i="14"/>
  <c r="AE104" i="14"/>
  <c r="AC104" i="14"/>
  <c r="AE94" i="14"/>
  <c r="AC94" i="14"/>
  <c r="AE90" i="14"/>
  <c r="AC90" i="14"/>
  <c r="AE86" i="14"/>
  <c r="AC86" i="14"/>
  <c r="AE82" i="14"/>
  <c r="AC82" i="14"/>
  <c r="AE80" i="14"/>
  <c r="AC80" i="14"/>
  <c r="AE76" i="14"/>
  <c r="AC76" i="14"/>
  <c r="AE72" i="14"/>
  <c r="AC72" i="14"/>
  <c r="AE66" i="14"/>
  <c r="AC66" i="14"/>
  <c r="AE58" i="14"/>
  <c r="AC58" i="14"/>
  <c r="AE50" i="14"/>
  <c r="AC50" i="14"/>
  <c r="AE44" i="14"/>
  <c r="AC44" i="14"/>
  <c r="AE34" i="14"/>
  <c r="AC34" i="14"/>
  <c r="AE28" i="14"/>
  <c r="AC28" i="14"/>
  <c r="AE26" i="14"/>
  <c r="AC26" i="14"/>
  <c r="AE24" i="14"/>
  <c r="AC24" i="14"/>
  <c r="AE18" i="14"/>
  <c r="AC18" i="14"/>
  <c r="AE14" i="14"/>
  <c r="AC14" i="14"/>
  <c r="AE12" i="14"/>
  <c r="AC12" i="14"/>
  <c r="P2240" i="14"/>
  <c r="R2240" i="14" s="1"/>
  <c r="P666" i="14"/>
  <c r="Q3716" i="14"/>
  <c r="S3714" i="14"/>
  <c r="R3716" i="14"/>
  <c r="P3163" i="14"/>
  <c r="T3163" i="14" s="1"/>
  <c r="AF3163" i="14"/>
  <c r="P3140" i="14"/>
  <c r="AF3140" i="14"/>
  <c r="P3136" i="14"/>
  <c r="AF3136" i="14"/>
  <c r="P3129" i="14"/>
  <c r="AF3129" i="14"/>
  <c r="P3124" i="14"/>
  <c r="AF3124" i="14"/>
  <c r="P3119" i="14"/>
  <c r="AF3119" i="14"/>
  <c r="P3097" i="14"/>
  <c r="AF3097" i="14"/>
  <c r="P3094" i="14"/>
  <c r="AF3094" i="14"/>
  <c r="P3085" i="14"/>
  <c r="AF3085" i="14"/>
  <c r="P3076" i="14"/>
  <c r="AF3076" i="14"/>
  <c r="P3071" i="14"/>
  <c r="AF3071" i="14"/>
  <c r="P3067" i="14"/>
  <c r="AF3067" i="14"/>
  <c r="P3065" i="14"/>
  <c r="AF3065" i="14"/>
  <c r="P3064" i="14"/>
  <c r="AF3064" i="14"/>
  <c r="P3055" i="14"/>
  <c r="AF3055" i="14"/>
  <c r="P3054" i="14"/>
  <c r="AF3054" i="14"/>
  <c r="P3037" i="14"/>
  <c r="AF3037" i="14"/>
  <c r="P3028" i="14"/>
  <c r="AF3028" i="14"/>
  <c r="P3010" i="14"/>
  <c r="AF3010" i="14"/>
  <c r="P2975" i="14"/>
  <c r="AF2975" i="14"/>
  <c r="P2971" i="14"/>
  <c r="AF2971" i="14"/>
  <c r="P2960" i="14"/>
  <c r="AF2960" i="14"/>
  <c r="P2955" i="14"/>
  <c r="AF2955" i="14"/>
  <c r="P2926" i="14"/>
  <c r="AF2926" i="14"/>
  <c r="P2921" i="14"/>
  <c r="AF2921" i="14"/>
  <c r="P2914" i="14"/>
  <c r="AF2914" i="14"/>
  <c r="P2912" i="14"/>
  <c r="AF2912" i="14"/>
  <c r="P2907" i="14"/>
  <c r="AF2907" i="14"/>
  <c r="P2903" i="14"/>
  <c r="AF2903" i="14"/>
  <c r="P2894" i="14"/>
  <c r="AF2894" i="14"/>
  <c r="P2889" i="14"/>
  <c r="AF2889" i="14"/>
  <c r="P2884" i="14"/>
  <c r="AF2884" i="14"/>
  <c r="P2880" i="14"/>
  <c r="AF2880" i="14"/>
  <c r="P2873" i="14"/>
  <c r="AF2873" i="14"/>
  <c r="P2869" i="14"/>
  <c r="AF2869" i="14"/>
  <c r="P2868" i="14"/>
  <c r="AF2868" i="14"/>
  <c r="P2859" i="14"/>
  <c r="AF2859" i="14"/>
  <c r="P2857" i="14"/>
  <c r="AF2857" i="14"/>
  <c r="P2846" i="14"/>
  <c r="AF2846" i="14"/>
  <c r="P2793" i="14"/>
  <c r="AF2793" i="14"/>
  <c r="P2787" i="14"/>
  <c r="AF2787" i="14"/>
  <c r="P2786" i="14"/>
  <c r="AF2786" i="14"/>
  <c r="P2780" i="14"/>
  <c r="AF2780" i="14"/>
  <c r="P2775" i="14"/>
  <c r="AF2775" i="14"/>
  <c r="P2757" i="14"/>
  <c r="AF2757" i="14"/>
  <c r="P2741" i="14"/>
  <c r="AF2741" i="14"/>
  <c r="P2732" i="14"/>
  <c r="AF2732" i="14"/>
  <c r="P2727" i="14"/>
  <c r="AF2727" i="14"/>
  <c r="P2721" i="14"/>
  <c r="AF2721" i="14"/>
  <c r="P2709" i="14"/>
  <c r="AF2709" i="14"/>
  <c r="P2704" i="14"/>
  <c r="AF2704" i="14"/>
  <c r="P2695" i="14"/>
  <c r="AF2695" i="14"/>
  <c r="P2691" i="14"/>
  <c r="AF2691" i="14"/>
  <c r="P2682" i="14"/>
  <c r="AF2682" i="14"/>
  <c r="P2663" i="14"/>
  <c r="AF2663" i="14"/>
  <c r="P2656" i="14"/>
  <c r="AF2656" i="14"/>
  <c r="P2627" i="14"/>
  <c r="AF2627" i="14"/>
  <c r="P2624" i="14"/>
  <c r="AF2624" i="14"/>
  <c r="P2620" i="14"/>
  <c r="AF2620" i="14"/>
  <c r="P2600" i="14"/>
  <c r="AF2600" i="14"/>
  <c r="P2598" i="14"/>
  <c r="AF2598" i="14"/>
  <c r="P2567" i="14"/>
  <c r="AF2567" i="14"/>
  <c r="P2566" i="14"/>
  <c r="AF2566" i="14"/>
  <c r="P2562" i="14"/>
  <c r="AF2562" i="14"/>
  <c r="P2560" i="14"/>
  <c r="AF2560" i="14"/>
  <c r="P2553" i="14"/>
  <c r="AF2553" i="14"/>
  <c r="P2534" i="14"/>
  <c r="AF2534" i="14"/>
  <c r="P2475" i="14"/>
  <c r="AF2475" i="14"/>
  <c r="P2470" i="14"/>
  <c r="AF2470" i="14"/>
  <c r="P2457" i="14"/>
  <c r="AF2457" i="14"/>
  <c r="P2453" i="14"/>
  <c r="AF2453" i="14"/>
  <c r="P2443" i="14"/>
  <c r="AF2443" i="14"/>
  <c r="P2422" i="14"/>
  <c r="AF2422" i="14"/>
  <c r="P2408" i="14"/>
  <c r="AF2408" i="14"/>
  <c r="P2407" i="14"/>
  <c r="AF2407" i="14"/>
  <c r="P2406" i="14"/>
  <c r="AF2406" i="14"/>
  <c r="P2376" i="14"/>
  <c r="AF2376" i="14"/>
  <c r="P2347" i="14"/>
  <c r="AF2347" i="14"/>
  <c r="P2342" i="14"/>
  <c r="AF2342" i="14"/>
  <c r="P2318" i="14"/>
  <c r="AF2318" i="14"/>
  <c r="P2312" i="14"/>
  <c r="AF2312" i="14"/>
  <c r="P2302" i="14"/>
  <c r="R2302" i="14" s="1"/>
  <c r="AF2302" i="14"/>
  <c r="P2299" i="14"/>
  <c r="R2299" i="14" s="1"/>
  <c r="AF2299" i="14"/>
  <c r="P2273" i="14"/>
  <c r="R2273" i="14" s="1"/>
  <c r="AF2273" i="14"/>
  <c r="P2262" i="14"/>
  <c r="R2262" i="14" s="1"/>
  <c r="AF2262" i="14"/>
  <c r="P2261" i="14"/>
  <c r="R2261" i="14" s="1"/>
  <c r="AF2261" i="14"/>
  <c r="P2257" i="14"/>
  <c r="R2257" i="14" s="1"/>
  <c r="AF2257" i="14"/>
  <c r="P2256" i="14"/>
  <c r="R2256" i="14" s="1"/>
  <c r="AF2256" i="14"/>
  <c r="P2252" i="14"/>
  <c r="R2252" i="14" s="1"/>
  <c r="AF2252" i="14"/>
  <c r="P2246" i="14"/>
  <c r="R2246" i="14" s="1"/>
  <c r="AF2246" i="14"/>
  <c r="P3564" i="14"/>
  <c r="R3564" i="14" s="1"/>
  <c r="AF3564" i="14"/>
  <c r="P3560" i="14"/>
  <c r="R3560" i="14" s="1"/>
  <c r="AF3560" i="14"/>
  <c r="P3557" i="14"/>
  <c r="AF3557" i="14"/>
  <c r="P3556" i="14"/>
  <c r="R3556" i="14" s="1"/>
  <c r="AF3556" i="14"/>
  <c r="P3549" i="14"/>
  <c r="AF3549" i="14"/>
  <c r="P3548" i="14"/>
  <c r="R3548" i="14" s="1"/>
  <c r="AF3548" i="14"/>
  <c r="P3544" i="14"/>
  <c r="T3544" i="14" s="1"/>
  <c r="AF3544" i="14"/>
  <c r="P3532" i="14"/>
  <c r="R3532" i="14" s="1"/>
  <c r="AF3532" i="14"/>
  <c r="P3528" i="14"/>
  <c r="R3528" i="14" s="1"/>
  <c r="AF3528" i="14"/>
  <c r="P3525" i="14"/>
  <c r="AF3525" i="14"/>
  <c r="P3524" i="14"/>
  <c r="R3524" i="14" s="1"/>
  <c r="AF3524" i="14"/>
  <c r="P3521" i="14"/>
  <c r="AF3521" i="14"/>
  <c r="P3517" i="14"/>
  <c r="R3517" i="14" s="1"/>
  <c r="AF3517" i="14"/>
  <c r="P3514" i="14"/>
  <c r="AF3514" i="14"/>
  <c r="P3513" i="14"/>
  <c r="T3513" i="14" s="1"/>
  <c r="AF3513" i="14"/>
  <c r="P3506" i="14"/>
  <c r="AF3506" i="14"/>
  <c r="P3498" i="14"/>
  <c r="R3498" i="14" s="1"/>
  <c r="AF3498" i="14"/>
  <c r="P3494" i="14"/>
  <c r="R3494" i="14" s="1"/>
  <c r="AF3494" i="14"/>
  <c r="P3486" i="14"/>
  <c r="R3486" i="14" s="1"/>
  <c r="AF3486" i="14"/>
  <c r="P3480" i="14"/>
  <c r="R3480" i="14" s="1"/>
  <c r="AF3480" i="14"/>
  <c r="P3478" i="14"/>
  <c r="R3478" i="14" s="1"/>
  <c r="AF3478" i="14"/>
  <c r="P3474" i="14"/>
  <c r="R3474" i="14" s="1"/>
  <c r="AF3474" i="14"/>
  <c r="P3442" i="14"/>
  <c r="R3442" i="14" s="1"/>
  <c r="AF3442" i="14"/>
  <c r="P3434" i="14"/>
  <c r="R3434" i="14" s="1"/>
  <c r="AF3434" i="14"/>
  <c r="P3430" i="14"/>
  <c r="R3430" i="14" s="1"/>
  <c r="AF3430" i="14"/>
  <c r="P3428" i="14"/>
  <c r="R3428" i="14" s="1"/>
  <c r="AF3428" i="14"/>
  <c r="P3424" i="14"/>
  <c r="R3424" i="14" s="1"/>
  <c r="AF3424" i="14"/>
  <c r="P3422" i="14"/>
  <c r="R3422" i="14" s="1"/>
  <c r="AF3422" i="14"/>
  <c r="P3420" i="14"/>
  <c r="R3420" i="14" s="1"/>
  <c r="AF3420" i="14"/>
  <c r="P3416" i="14"/>
  <c r="R3416" i="14" s="1"/>
  <c r="AF3416" i="14"/>
  <c r="P3408" i="14"/>
  <c r="R3408" i="14" s="1"/>
  <c r="AF3408" i="14"/>
  <c r="P3406" i="14"/>
  <c r="R3406" i="14" s="1"/>
  <c r="AF3406" i="14"/>
  <c r="P3398" i="14"/>
  <c r="R3398" i="14" s="1"/>
  <c r="AF3398" i="14"/>
  <c r="P3396" i="14"/>
  <c r="R3396" i="14" s="1"/>
  <c r="AF3396" i="14"/>
  <c r="O3150" i="14"/>
  <c r="Q3150" i="14" s="1"/>
  <c r="AE3150" i="14"/>
  <c r="O3135" i="14"/>
  <c r="Q3135" i="14" s="1"/>
  <c r="AE3135" i="14"/>
  <c r="O3117" i="14"/>
  <c r="Q3117" i="14" s="1"/>
  <c r="AE3117" i="14"/>
  <c r="O3107" i="14"/>
  <c r="Q3107" i="14" s="1"/>
  <c r="AE3107" i="14"/>
  <c r="O3103" i="14"/>
  <c r="Q3103" i="14" s="1"/>
  <c r="AE3103" i="14"/>
  <c r="O3101" i="14"/>
  <c r="Q3101" i="14" s="1"/>
  <c r="AE3101" i="14"/>
  <c r="O3087" i="14"/>
  <c r="Q3087" i="14" s="1"/>
  <c r="AE3087" i="14"/>
  <c r="O3085" i="14"/>
  <c r="Q3085" i="14" s="1"/>
  <c r="AE3085" i="14"/>
  <c r="O3075" i="14"/>
  <c r="Q3075" i="14" s="1"/>
  <c r="AE3075" i="14"/>
  <c r="O3071" i="14"/>
  <c r="Q3071" i="14" s="1"/>
  <c r="AE3071" i="14"/>
  <c r="O3069" i="14"/>
  <c r="Q3069" i="14" s="1"/>
  <c r="AE3069" i="14"/>
  <c r="O3041" i="14"/>
  <c r="Q3041" i="14" s="1"/>
  <c r="AE3041" i="14"/>
  <c r="O3027" i="14"/>
  <c r="Q3027" i="14" s="1"/>
  <c r="AE3027" i="14"/>
  <c r="O3025" i="14"/>
  <c r="Q3025" i="14" s="1"/>
  <c r="AE3025" i="14"/>
  <c r="O3005" i="14"/>
  <c r="Q3005" i="14" s="1"/>
  <c r="AE3005" i="14"/>
  <c r="O2991" i="14"/>
  <c r="Q2991" i="14" s="1"/>
  <c r="AE2991" i="14"/>
  <c r="O2979" i="14"/>
  <c r="Q2979" i="14" s="1"/>
  <c r="AE2979" i="14"/>
  <c r="O2957" i="14"/>
  <c r="Q2957" i="14" s="1"/>
  <c r="AE2957" i="14"/>
  <c r="O2947" i="14"/>
  <c r="Q2947" i="14" s="1"/>
  <c r="AE2947" i="14"/>
  <c r="O2941" i="14"/>
  <c r="Q2941" i="14" s="1"/>
  <c r="AE2941" i="14"/>
  <c r="O2915" i="14"/>
  <c r="Q2915" i="14" s="1"/>
  <c r="AE2915" i="14"/>
  <c r="O2909" i="14"/>
  <c r="Q2909" i="14" s="1"/>
  <c r="AE2909" i="14"/>
  <c r="O2889" i="14"/>
  <c r="Q2889" i="14" s="1"/>
  <c r="AE2889" i="14"/>
  <c r="O2879" i="14"/>
  <c r="Q2879" i="14" s="1"/>
  <c r="AE2879" i="14"/>
  <c r="O2877" i="14"/>
  <c r="Q2877" i="14" s="1"/>
  <c r="AE2877" i="14"/>
  <c r="O2861" i="14"/>
  <c r="Q2861" i="14" s="1"/>
  <c r="AE2861" i="14"/>
  <c r="O2859" i="14"/>
  <c r="Q2859" i="14" s="1"/>
  <c r="AE2859" i="14"/>
  <c r="O2847" i="14"/>
  <c r="Q2847" i="14" s="1"/>
  <c r="AE2847" i="14"/>
  <c r="O2827" i="14"/>
  <c r="Q2827" i="14" s="1"/>
  <c r="AE2827" i="14"/>
  <c r="O2815" i="14"/>
  <c r="Q2815" i="14" s="1"/>
  <c r="AE2815" i="14"/>
  <c r="O2813" i="14"/>
  <c r="Q2813" i="14" s="1"/>
  <c r="AE2813" i="14"/>
  <c r="O2811" i="14"/>
  <c r="Q2811" i="14" s="1"/>
  <c r="AE2811" i="14"/>
  <c r="O2809" i="14"/>
  <c r="Q2809" i="14" s="1"/>
  <c r="AE2809" i="14"/>
  <c r="O2795" i="14"/>
  <c r="AE2795" i="14"/>
  <c r="O2793" i="14"/>
  <c r="AE2793" i="14"/>
  <c r="O2779" i="14"/>
  <c r="AE2779" i="14"/>
  <c r="O2775" i="14"/>
  <c r="Q2775" i="14" s="1"/>
  <c r="AE2775" i="14"/>
  <c r="O2757" i="14"/>
  <c r="Q2757" i="14" s="1"/>
  <c r="AE2757" i="14"/>
  <c r="O2747" i="14"/>
  <c r="AE2747" i="14"/>
  <c r="O2743" i="14"/>
  <c r="Q2743" i="14" s="1"/>
  <c r="AE2743" i="14"/>
  <c r="O2729" i="14"/>
  <c r="Q2729" i="14" s="1"/>
  <c r="AE2729" i="14"/>
  <c r="O2697" i="14"/>
  <c r="Q2697" i="14" s="1"/>
  <c r="AE2697" i="14"/>
  <c r="O2693" i="14"/>
  <c r="Q2693" i="14" s="1"/>
  <c r="AE2693" i="14"/>
  <c r="O2681" i="14"/>
  <c r="Q2681" i="14" s="1"/>
  <c r="AE2681" i="14"/>
  <c r="O2671" i="14"/>
  <c r="Q2671" i="14" s="1"/>
  <c r="AE2671" i="14"/>
  <c r="O2667" i="14"/>
  <c r="Q2667" i="14" s="1"/>
  <c r="AE2667" i="14"/>
  <c r="O2655" i="14"/>
  <c r="Q2655" i="14" s="1"/>
  <c r="AE2655" i="14"/>
  <c r="O2653" i="14"/>
  <c r="Q2653" i="14" s="1"/>
  <c r="AE2653" i="14"/>
  <c r="O2651" i="14"/>
  <c r="Q2651" i="14" s="1"/>
  <c r="AE2651" i="14"/>
  <c r="O2635" i="14"/>
  <c r="Q2635" i="14" s="1"/>
  <c r="AE2635" i="14"/>
  <c r="O2633" i="14"/>
  <c r="Q2633" i="14" s="1"/>
  <c r="AE2633" i="14"/>
  <c r="O2629" i="14"/>
  <c r="Q2629" i="14" s="1"/>
  <c r="AE2629" i="14"/>
  <c r="O2619" i="14"/>
  <c r="Q2619" i="14" s="1"/>
  <c r="AE2619" i="14"/>
  <c r="O2617" i="14"/>
  <c r="Q2617" i="14" s="1"/>
  <c r="AE2617" i="14"/>
  <c r="O2615" i="14"/>
  <c r="Q2615" i="14" s="1"/>
  <c r="AE2615" i="14"/>
  <c r="O2613" i="14"/>
  <c r="Q2613" i="14" s="1"/>
  <c r="AE2613" i="14"/>
  <c r="O2599" i="14"/>
  <c r="Q2599" i="14" s="1"/>
  <c r="AE2599" i="14"/>
  <c r="O2585" i="14"/>
  <c r="Q2585" i="14" s="1"/>
  <c r="AE2585" i="14"/>
  <c r="O2579" i="14"/>
  <c r="Q2579" i="14" s="1"/>
  <c r="AE2579" i="14"/>
  <c r="O2575" i="14"/>
  <c r="AE2575" i="14"/>
  <c r="O2573" i="14"/>
  <c r="AE2573" i="14"/>
  <c r="O2561" i="14"/>
  <c r="Q2561" i="14" s="1"/>
  <c r="AE2561" i="14"/>
  <c r="O2557" i="14"/>
  <c r="AE2557" i="14"/>
  <c r="O2545" i="14"/>
  <c r="Q2545" i="14" s="1"/>
  <c r="AE2545" i="14"/>
  <c r="O2541" i="14"/>
  <c r="AE2541" i="14"/>
  <c r="O2527" i="14"/>
  <c r="Q2527" i="14" s="1"/>
  <c r="AE2527" i="14"/>
  <c r="O2523" i="14"/>
  <c r="Q2523" i="14" s="1"/>
  <c r="AE2523" i="14"/>
  <c r="O2511" i="14"/>
  <c r="Q2511" i="14" s="1"/>
  <c r="AE2511" i="14"/>
  <c r="O2479" i="14"/>
  <c r="Q2479" i="14" s="1"/>
  <c r="AE2479" i="14"/>
  <c r="O2477" i="14"/>
  <c r="Q2477" i="14" s="1"/>
  <c r="AE2477" i="14"/>
  <c r="O2475" i="14"/>
  <c r="AE2475" i="14"/>
  <c r="O2461" i="14"/>
  <c r="Q2461" i="14" s="1"/>
  <c r="AE2461" i="14"/>
  <c r="O2457" i="14"/>
  <c r="AE2457" i="14"/>
  <c r="O2445" i="14"/>
  <c r="Q2445" i="14" s="1"/>
  <c r="AE2445" i="14"/>
  <c r="O2443" i="14"/>
  <c r="Q2443" i="14" s="1"/>
  <c r="AE2443" i="14"/>
  <c r="O2413" i="14"/>
  <c r="Q2413" i="14" s="1"/>
  <c r="AE2413" i="14"/>
  <c r="O2411" i="14"/>
  <c r="Q2411" i="14" s="1"/>
  <c r="AE2411" i="14"/>
  <c r="O2393" i="14"/>
  <c r="Q2393" i="14" s="1"/>
  <c r="AE2393" i="14"/>
  <c r="O2383" i="14"/>
  <c r="Q2383" i="14" s="1"/>
  <c r="AE2383" i="14"/>
  <c r="O2361" i="14"/>
  <c r="Q2361" i="14" s="1"/>
  <c r="AE2361" i="14"/>
  <c r="O2351" i="14"/>
  <c r="Q2351" i="14" s="1"/>
  <c r="AE2351" i="14"/>
  <c r="O2333" i="14"/>
  <c r="Q2333" i="14" s="1"/>
  <c r="AE2333" i="14"/>
  <c r="O2293" i="14"/>
  <c r="Q2293" i="14" s="1"/>
  <c r="AE2293" i="14"/>
  <c r="O2271" i="14"/>
  <c r="Q2271" i="14" s="1"/>
  <c r="AE2271" i="14"/>
  <c r="O2265" i="14"/>
  <c r="Q2265" i="14" s="1"/>
  <c r="AE2265" i="14"/>
  <c r="O2259" i="14"/>
  <c r="Q2259" i="14" s="1"/>
  <c r="AE2259" i="14"/>
  <c r="O2247" i="14"/>
  <c r="Q2247" i="14" s="1"/>
  <c r="AE2247" i="14"/>
  <c r="O2243" i="14"/>
  <c r="Q2243" i="14" s="1"/>
  <c r="AE2243" i="14"/>
  <c r="P2234" i="14"/>
  <c r="R2234" i="14" s="1"/>
  <c r="AF2234" i="14"/>
  <c r="P2231" i="14"/>
  <c r="R2231" i="14" s="1"/>
  <c r="AF2231" i="14"/>
  <c r="P2230" i="14"/>
  <c r="R2230" i="14" s="1"/>
  <c r="AF2230" i="14"/>
  <c r="P2227" i="14"/>
  <c r="R2227" i="14" s="1"/>
  <c r="AF2227" i="14"/>
  <c r="P2226" i="14"/>
  <c r="R2226" i="14" s="1"/>
  <c r="AF2226" i="14"/>
  <c r="P2223" i="14"/>
  <c r="R2223" i="14" s="1"/>
  <c r="AF2223" i="14"/>
  <c r="P2218" i="14"/>
  <c r="R2218" i="14" s="1"/>
  <c r="AF2218" i="14"/>
  <c r="P2215" i="14"/>
  <c r="R2215" i="14" s="1"/>
  <c r="AF2215" i="14"/>
  <c r="P2211" i="14"/>
  <c r="R2211" i="14" s="1"/>
  <c r="AF2211" i="14"/>
  <c r="P2208" i="14"/>
  <c r="R2208" i="14" s="1"/>
  <c r="AF2208" i="14"/>
  <c r="P2200" i="14"/>
  <c r="R2200" i="14" s="1"/>
  <c r="AF2200" i="14"/>
  <c r="P2192" i="14"/>
  <c r="R2192" i="14" s="1"/>
  <c r="AF2192" i="14"/>
  <c r="P2187" i="14"/>
  <c r="R2187" i="14" s="1"/>
  <c r="AF2187" i="14"/>
  <c r="P2184" i="14"/>
  <c r="R2184" i="14" s="1"/>
  <c r="AF2184" i="14"/>
  <c r="P2171" i="14"/>
  <c r="R2171" i="14" s="1"/>
  <c r="AF2171" i="14"/>
  <c r="P2158" i="14"/>
  <c r="R2158" i="14" s="1"/>
  <c r="AF2158" i="14"/>
  <c r="P2154" i="14"/>
  <c r="AF2154" i="14"/>
  <c r="P2151" i="14"/>
  <c r="AF2151" i="14"/>
  <c r="P2141" i="14"/>
  <c r="T2141" i="14" s="1"/>
  <c r="AF2141" i="14"/>
  <c r="P2125" i="14"/>
  <c r="R2125" i="14" s="1"/>
  <c r="AF2125" i="14"/>
  <c r="P2124" i="14"/>
  <c r="R2124" i="14" s="1"/>
  <c r="AF2124" i="14"/>
  <c r="P2117" i="14"/>
  <c r="R2117" i="14" s="1"/>
  <c r="AF2117" i="14"/>
  <c r="P2104" i="14"/>
  <c r="R2104" i="14" s="1"/>
  <c r="AF2104" i="14"/>
  <c r="P2101" i="14"/>
  <c r="R2101" i="14" s="1"/>
  <c r="AF2101" i="14"/>
  <c r="P2093" i="14"/>
  <c r="R2093" i="14" s="1"/>
  <c r="AF2093" i="14"/>
  <c r="P2080" i="14"/>
  <c r="R2080" i="14" s="1"/>
  <c r="AF2080" i="14"/>
  <c r="P2072" i="14"/>
  <c r="R2072" i="14" s="1"/>
  <c r="AF2072" i="14"/>
  <c r="P1646" i="14"/>
  <c r="R1646" i="14" s="1"/>
  <c r="AF1646" i="14"/>
  <c r="P1642" i="14"/>
  <c r="R1642" i="14" s="1"/>
  <c r="AF1642" i="14"/>
  <c r="P1186" i="14"/>
  <c r="AF1186" i="14"/>
  <c r="P1170" i="14"/>
  <c r="R1170" i="14" s="1"/>
  <c r="AF1170" i="14"/>
  <c r="P1166" i="14"/>
  <c r="AF1166" i="14"/>
  <c r="P1163" i="14"/>
  <c r="AF1163" i="14"/>
  <c r="P1144" i="14"/>
  <c r="AF1144" i="14"/>
  <c r="P1141" i="14"/>
  <c r="AF1141" i="14"/>
  <c r="P1137" i="14"/>
  <c r="AF1137" i="14"/>
  <c r="P1129" i="14"/>
  <c r="AF1129" i="14"/>
  <c r="P1127" i="14"/>
  <c r="AF1127" i="14"/>
  <c r="P1122" i="14"/>
  <c r="AF1122" i="14"/>
  <c r="P1108" i="14"/>
  <c r="AF1108" i="14"/>
  <c r="P1101" i="14"/>
  <c r="AF1101" i="14"/>
  <c r="P1093" i="14"/>
  <c r="AF1093" i="14"/>
  <c r="P1091" i="14"/>
  <c r="AF1091" i="14"/>
  <c r="P1081" i="14"/>
  <c r="AF1081" i="14"/>
  <c r="P1073" i="14"/>
  <c r="AF1073" i="14"/>
  <c r="P1071" i="14"/>
  <c r="AF1071" i="14"/>
  <c r="P1059" i="14"/>
  <c r="AF1059" i="14"/>
  <c r="P1057" i="14"/>
  <c r="AF1057" i="14"/>
  <c r="P1055" i="14"/>
  <c r="AF1055" i="14"/>
  <c r="P1052" i="14"/>
  <c r="R1052" i="14" s="1"/>
  <c r="AF1052" i="14"/>
  <c r="P1051" i="14"/>
  <c r="AF1051" i="14"/>
  <c r="P1048" i="14"/>
  <c r="R1048" i="14" s="1"/>
  <c r="AF1048" i="14"/>
  <c r="P1046" i="14"/>
  <c r="R1046" i="14" s="1"/>
  <c r="AF1046" i="14"/>
  <c r="P1045" i="14"/>
  <c r="AF1045" i="14"/>
  <c r="P1044" i="14"/>
  <c r="R1044" i="14" s="1"/>
  <c r="AF1044" i="14"/>
  <c r="P962" i="14"/>
  <c r="T962" i="14" s="1"/>
  <c r="AF962" i="14"/>
  <c r="P959" i="14"/>
  <c r="T959" i="14" s="1"/>
  <c r="AF959" i="14"/>
  <c r="P957" i="14"/>
  <c r="AF957" i="14"/>
  <c r="P955" i="14"/>
  <c r="AF955" i="14"/>
  <c r="P953" i="14"/>
  <c r="AF953" i="14"/>
  <c r="P945" i="14"/>
  <c r="AF945" i="14"/>
  <c r="P937" i="14"/>
  <c r="AF937" i="14"/>
  <c r="P929" i="14"/>
  <c r="AF929" i="14"/>
  <c r="P921" i="14"/>
  <c r="AF921" i="14"/>
  <c r="P905" i="14"/>
  <c r="AF905" i="14"/>
  <c r="P904" i="14"/>
  <c r="AF904" i="14"/>
  <c r="P901" i="14"/>
  <c r="AF901" i="14"/>
  <c r="P897" i="14"/>
  <c r="AF897" i="14"/>
  <c r="P896" i="14"/>
  <c r="AF896" i="14"/>
  <c r="P893" i="14"/>
  <c r="AF893" i="14"/>
  <c r="P889" i="14"/>
  <c r="AF889" i="14"/>
  <c r="P877" i="14"/>
  <c r="AF877" i="14"/>
  <c r="P873" i="14"/>
  <c r="AF873" i="14"/>
  <c r="P869" i="14"/>
  <c r="AF869" i="14"/>
  <c r="P865" i="14"/>
  <c r="AF865" i="14"/>
  <c r="P857" i="14"/>
  <c r="AF857" i="14"/>
  <c r="P852" i="14"/>
  <c r="AF852" i="14"/>
  <c r="P845" i="14"/>
  <c r="AF845" i="14"/>
  <c r="P829" i="14"/>
  <c r="AF829" i="14"/>
  <c r="P821" i="14"/>
  <c r="AF821" i="14"/>
  <c r="P817" i="14"/>
  <c r="AF817" i="14"/>
  <c r="P789" i="14"/>
  <c r="AF789" i="14"/>
  <c r="P785" i="14"/>
  <c r="AF785" i="14"/>
  <c r="P781" i="14"/>
  <c r="R781" i="14" s="1"/>
  <c r="AF781" i="14"/>
  <c r="P780" i="14"/>
  <c r="R780" i="14" s="1"/>
  <c r="AF780" i="14"/>
  <c r="P773" i="14"/>
  <c r="R773" i="14" s="1"/>
  <c r="AF773" i="14"/>
  <c r="P772" i="14"/>
  <c r="R772" i="14" s="1"/>
  <c r="AF772" i="14"/>
  <c r="P765" i="14"/>
  <c r="R765" i="14" s="1"/>
  <c r="AF765" i="14"/>
  <c r="P761" i="14"/>
  <c r="R761" i="14" s="1"/>
  <c r="AF761" i="14"/>
  <c r="P757" i="14"/>
  <c r="R757" i="14" s="1"/>
  <c r="AF757" i="14"/>
  <c r="P749" i="14"/>
  <c r="R749" i="14" s="1"/>
  <c r="AF749" i="14"/>
  <c r="P748" i="14"/>
  <c r="R748" i="14" s="1"/>
  <c r="AF748" i="14"/>
  <c r="P745" i="14"/>
  <c r="R745" i="14" s="1"/>
  <c r="AF745" i="14"/>
  <c r="P744" i="14"/>
  <c r="R744" i="14" s="1"/>
  <c r="AF744" i="14"/>
  <c r="P742" i="14"/>
  <c r="R742" i="14" s="1"/>
  <c r="AF742" i="14"/>
  <c r="P741" i="14"/>
  <c r="AF741" i="14"/>
  <c r="P740" i="14"/>
  <c r="R740" i="14" s="1"/>
  <c r="AF740" i="14"/>
  <c r="P734" i="14"/>
  <c r="R734" i="14" s="1"/>
  <c r="AF734" i="14"/>
  <c r="P727" i="14"/>
  <c r="R727" i="14" s="1"/>
  <c r="AF727" i="14"/>
  <c r="P713" i="14"/>
  <c r="R713" i="14" s="1"/>
  <c r="AF713" i="14"/>
  <c r="P711" i="14"/>
  <c r="R711" i="14" s="1"/>
  <c r="AF711" i="14"/>
  <c r="P692" i="14"/>
  <c r="AF692" i="14"/>
  <c r="P689" i="14"/>
  <c r="R689" i="14" s="1"/>
  <c r="AF689" i="14"/>
  <c r="P685" i="14"/>
  <c r="AF685" i="14"/>
  <c r="P676" i="14"/>
  <c r="AF676" i="14"/>
  <c r="P675" i="14"/>
  <c r="R675" i="14" s="1"/>
  <c r="AF675" i="14"/>
  <c r="P674" i="14"/>
  <c r="AF674" i="14"/>
  <c r="P673" i="14"/>
  <c r="R673" i="14" s="1"/>
  <c r="AF673" i="14"/>
  <c r="P668" i="14"/>
  <c r="AF668" i="14"/>
  <c r="P3707" i="14"/>
  <c r="T3707" i="14" s="1"/>
  <c r="AF3707" i="14"/>
  <c r="P3706" i="14"/>
  <c r="R3706" i="14" s="1"/>
  <c r="AF3706" i="14"/>
  <c r="P3704" i="14"/>
  <c r="R3704" i="14" s="1"/>
  <c r="AF3704" i="14"/>
  <c r="P3703" i="14"/>
  <c r="R3703" i="14" s="1"/>
  <c r="AF3703" i="14"/>
  <c r="P3699" i="14"/>
  <c r="AF3699" i="14"/>
  <c r="P3698" i="14"/>
  <c r="R3698" i="14" s="1"/>
  <c r="AF3698" i="14"/>
  <c r="P3696" i="14"/>
  <c r="R3696" i="14" s="1"/>
  <c r="AF3696" i="14"/>
  <c r="P3695" i="14"/>
  <c r="R3695" i="14" s="1"/>
  <c r="AF3695" i="14"/>
  <c r="P3694" i="14"/>
  <c r="R3694" i="14" s="1"/>
  <c r="AF3694" i="14"/>
  <c r="P3690" i="14"/>
  <c r="AF3690" i="14"/>
  <c r="P3689" i="14"/>
  <c r="R3689" i="14" s="1"/>
  <c r="AF3689" i="14"/>
  <c r="P3688" i="14"/>
  <c r="R3688" i="14" s="1"/>
  <c r="AF3688" i="14"/>
  <c r="P3687" i="14"/>
  <c r="R3687" i="14" s="1"/>
  <c r="AF3687" i="14"/>
  <c r="P3686" i="14"/>
  <c r="T3686" i="14" s="1"/>
  <c r="AF3686" i="14"/>
  <c r="P3685" i="14"/>
  <c r="R3685" i="14" s="1"/>
  <c r="AF3685" i="14"/>
  <c r="P3684" i="14"/>
  <c r="R3684" i="14" s="1"/>
  <c r="AF3684" i="14"/>
  <c r="P3683" i="14"/>
  <c r="R3683" i="14" s="1"/>
  <c r="AF3683" i="14"/>
  <c r="P3677" i="14"/>
  <c r="R3677" i="14" s="1"/>
  <c r="AF3677" i="14"/>
  <c r="P3673" i="14"/>
  <c r="R3673" i="14" s="1"/>
  <c r="AF3673" i="14"/>
  <c r="P3672" i="14"/>
  <c r="R3672" i="14" s="1"/>
  <c r="AF3672" i="14"/>
  <c r="P3671" i="14"/>
  <c r="R3671" i="14" s="1"/>
  <c r="AF3671" i="14"/>
  <c r="P3669" i="14"/>
  <c r="R3669" i="14" s="1"/>
  <c r="AF3669" i="14"/>
  <c r="P3668" i="14"/>
  <c r="R3668" i="14" s="1"/>
  <c r="AF3668" i="14"/>
  <c r="P3664" i="14"/>
  <c r="R3664" i="14" s="1"/>
  <c r="AF3664" i="14"/>
  <c r="P3663" i="14"/>
  <c r="R3663" i="14" s="1"/>
  <c r="AF3663" i="14"/>
  <c r="P3662" i="14"/>
  <c r="R3662" i="14" s="1"/>
  <c r="AF3662" i="14"/>
  <c r="P3660" i="14"/>
  <c r="R3660" i="14" s="1"/>
  <c r="AF3660" i="14"/>
  <c r="P3657" i="14"/>
  <c r="R3657" i="14" s="1"/>
  <c r="AF3657" i="14"/>
  <c r="P3655" i="14"/>
  <c r="R3655" i="14" s="1"/>
  <c r="AF3655" i="14"/>
  <c r="P3654" i="14"/>
  <c r="R3654" i="14" s="1"/>
  <c r="AF3654" i="14"/>
  <c r="P3653" i="14"/>
  <c r="R3653" i="14" s="1"/>
  <c r="AF3653" i="14"/>
  <c r="P3648" i="14"/>
  <c r="R3648" i="14" s="1"/>
  <c r="AF3648" i="14"/>
  <c r="P3647" i="14"/>
  <c r="AF3647" i="14"/>
  <c r="P3645" i="14"/>
  <c r="R3645" i="14" s="1"/>
  <c r="AF3645" i="14"/>
  <c r="P3643" i="14"/>
  <c r="R3643" i="14" s="1"/>
  <c r="AF3643" i="14"/>
  <c r="P3642" i="14"/>
  <c r="R3642" i="14" s="1"/>
  <c r="AF3642" i="14"/>
  <c r="P3640" i="14"/>
  <c r="R3640" i="14" s="1"/>
  <c r="AF3640" i="14"/>
  <c r="P3639" i="14"/>
  <c r="R3639" i="14" s="1"/>
  <c r="AF3639" i="14"/>
  <c r="P3634" i="14"/>
  <c r="R3634" i="14" s="1"/>
  <c r="AF3634" i="14"/>
  <c r="P3632" i="14"/>
  <c r="R3632" i="14" s="1"/>
  <c r="AF3632" i="14"/>
  <c r="P3629" i="14"/>
  <c r="R3629" i="14" s="1"/>
  <c r="AF3629" i="14"/>
  <c r="P3628" i="14"/>
  <c r="R3628" i="14" s="1"/>
  <c r="AF3628" i="14"/>
  <c r="P3627" i="14"/>
  <c r="R3627" i="14" s="1"/>
  <c r="AF3627" i="14"/>
  <c r="P3625" i="14"/>
  <c r="R3625" i="14" s="1"/>
  <c r="AF3625" i="14"/>
  <c r="P3624" i="14"/>
  <c r="R3624" i="14" s="1"/>
  <c r="AF3624" i="14"/>
  <c r="P3622" i="14"/>
  <c r="R3622" i="14" s="1"/>
  <c r="AF3622" i="14"/>
  <c r="P3620" i="14"/>
  <c r="R3620" i="14" s="1"/>
  <c r="AF3620" i="14"/>
  <c r="P3619" i="14"/>
  <c r="R3619" i="14" s="1"/>
  <c r="AF3619" i="14"/>
  <c r="P3617" i="14"/>
  <c r="R3617" i="14" s="1"/>
  <c r="AF3617" i="14"/>
  <c r="P3614" i="14"/>
  <c r="R3614" i="14" s="1"/>
  <c r="AF3614" i="14"/>
  <c r="P3613" i="14"/>
  <c r="R3613" i="14" s="1"/>
  <c r="AF3613" i="14"/>
  <c r="P3611" i="14"/>
  <c r="AF3611" i="14"/>
  <c r="P3607" i="14"/>
  <c r="R3607" i="14" s="1"/>
  <c r="AF3607" i="14"/>
  <c r="P3606" i="14"/>
  <c r="R3606" i="14" s="1"/>
  <c r="AF3606" i="14"/>
  <c r="P3603" i="14"/>
  <c r="R3603" i="14" s="1"/>
  <c r="AF3603" i="14"/>
  <c r="P3602" i="14"/>
  <c r="R3602" i="14" s="1"/>
  <c r="AF3602" i="14"/>
  <c r="P3600" i="14"/>
  <c r="R3600" i="14" s="1"/>
  <c r="AF3600" i="14"/>
  <c r="P3597" i="14"/>
  <c r="R3597" i="14" s="1"/>
  <c r="AF3597" i="14"/>
  <c r="P3596" i="14"/>
  <c r="R3596" i="14" s="1"/>
  <c r="AF3596" i="14"/>
  <c r="P3593" i="14"/>
  <c r="R3593" i="14" s="1"/>
  <c r="AF3593" i="14"/>
  <c r="P3590" i="14"/>
  <c r="R3590" i="14" s="1"/>
  <c r="AF3590" i="14"/>
  <c r="P3587" i="14"/>
  <c r="R3587" i="14" s="1"/>
  <c r="AF3587" i="14"/>
  <c r="P3586" i="14"/>
  <c r="R3586" i="14" s="1"/>
  <c r="AF3586" i="14"/>
  <c r="P3582" i="14"/>
  <c r="R3582" i="14" s="1"/>
  <c r="AF3582" i="14"/>
  <c r="P3579" i="14"/>
  <c r="R3579" i="14" s="1"/>
  <c r="AF3579" i="14"/>
  <c r="P3576" i="14"/>
  <c r="R3576" i="14" s="1"/>
  <c r="AF3576" i="14"/>
  <c r="P3574" i="14"/>
  <c r="AF3574" i="14"/>
  <c r="P3572" i="14"/>
  <c r="AF3572" i="14"/>
  <c r="O3503" i="14"/>
  <c r="Q3503" i="14" s="1"/>
  <c r="AE3503" i="14"/>
  <c r="O3499" i="14"/>
  <c r="Q3499" i="14" s="1"/>
  <c r="AE3499" i="14"/>
  <c r="O3495" i="14"/>
  <c r="Q3495" i="14" s="1"/>
  <c r="AE3495" i="14"/>
  <c r="O3493" i="14"/>
  <c r="Q3493" i="14" s="1"/>
  <c r="AE3493" i="14"/>
  <c r="O3491" i="14"/>
  <c r="Q3491" i="14" s="1"/>
  <c r="AE3491" i="14"/>
  <c r="O3489" i="14"/>
  <c r="Q3489" i="14" s="1"/>
  <c r="AE3489" i="14"/>
  <c r="O3487" i="14"/>
  <c r="Q3487" i="14" s="1"/>
  <c r="AE3487" i="14"/>
  <c r="O3485" i="14"/>
  <c r="Q3485" i="14" s="1"/>
  <c r="AE3485" i="14"/>
  <c r="O3483" i="14"/>
  <c r="Q3483" i="14" s="1"/>
  <c r="AE3483" i="14"/>
  <c r="O3481" i="14"/>
  <c r="Q3481" i="14" s="1"/>
  <c r="AE3481" i="14"/>
  <c r="O3479" i="14"/>
  <c r="Q3479" i="14" s="1"/>
  <c r="AE3479" i="14"/>
  <c r="O3475" i="14"/>
  <c r="Q3475" i="14" s="1"/>
  <c r="AE3475" i="14"/>
  <c r="O3471" i="14"/>
  <c r="Q3471" i="14" s="1"/>
  <c r="AE3471" i="14"/>
  <c r="O3467" i="14"/>
  <c r="Q3467" i="14" s="1"/>
  <c r="AE3467" i="14"/>
  <c r="O3465" i="14"/>
  <c r="Q3465" i="14" s="1"/>
  <c r="AE3465" i="14"/>
  <c r="O3463" i="14"/>
  <c r="Q3463" i="14" s="1"/>
  <c r="AE3463" i="14"/>
  <c r="O3459" i="14"/>
  <c r="Q3459" i="14" s="1"/>
  <c r="AE3459" i="14"/>
  <c r="O3455" i="14"/>
  <c r="Q3455" i="14" s="1"/>
  <c r="AE3455" i="14"/>
  <c r="O3453" i="14"/>
  <c r="Q3453" i="14" s="1"/>
  <c r="AE3453" i="14"/>
  <c r="O3451" i="14"/>
  <c r="Q3451" i="14" s="1"/>
  <c r="AE3451" i="14"/>
  <c r="O3449" i="14"/>
  <c r="Q3449" i="14" s="1"/>
  <c r="AE3449" i="14"/>
  <c r="O3447" i="14"/>
  <c r="Q3447" i="14" s="1"/>
  <c r="AE3447" i="14"/>
  <c r="O3445" i="14"/>
  <c r="Q3445" i="14" s="1"/>
  <c r="AE3445" i="14"/>
  <c r="O3443" i="14"/>
  <c r="Q3443" i="14" s="1"/>
  <c r="AE3443" i="14"/>
  <c r="O3439" i="14"/>
  <c r="Q3439" i="14" s="1"/>
  <c r="AE3439" i="14"/>
  <c r="O3435" i="14"/>
  <c r="Q3435" i="14" s="1"/>
  <c r="AE3435" i="14"/>
  <c r="O3431" i="14"/>
  <c r="Q3431" i="14" s="1"/>
  <c r="AE3431" i="14"/>
  <c r="O2239" i="14"/>
  <c r="Q2239" i="14" s="1"/>
  <c r="AE2239" i="14"/>
  <c r="O2235" i="14"/>
  <c r="Q2235" i="14" s="1"/>
  <c r="AE2235" i="14"/>
  <c r="O2231" i="14"/>
  <c r="Q2231" i="14" s="1"/>
  <c r="AE2231" i="14"/>
  <c r="O2227" i="14"/>
  <c r="Q2227" i="14" s="1"/>
  <c r="AE2227" i="14"/>
  <c r="O2223" i="14"/>
  <c r="Q2223" i="14" s="1"/>
  <c r="AE2223" i="14"/>
  <c r="O2219" i="14"/>
  <c r="Q2219" i="14" s="1"/>
  <c r="AE2219" i="14"/>
  <c r="O2215" i="14"/>
  <c r="Q2215" i="14" s="1"/>
  <c r="AE2215" i="14"/>
  <c r="O2211" i="14"/>
  <c r="Q2211" i="14" s="1"/>
  <c r="AE2211" i="14"/>
  <c r="O2203" i="14"/>
  <c r="AE2203" i="14"/>
  <c r="O2183" i="14"/>
  <c r="AE2183" i="14"/>
  <c r="O2179" i="14"/>
  <c r="Q2179" i="14" s="1"/>
  <c r="AE2179" i="14"/>
  <c r="O2175" i="14"/>
  <c r="Q2175" i="14" s="1"/>
  <c r="AE2175" i="14"/>
  <c r="O2171" i="14"/>
  <c r="Q2171" i="14" s="1"/>
  <c r="AE2171" i="14"/>
  <c r="O2163" i="14"/>
  <c r="Q2163" i="14" s="1"/>
  <c r="AE2163" i="14"/>
  <c r="O2155" i="14"/>
  <c r="Q2155" i="14" s="1"/>
  <c r="AE2155" i="14"/>
  <c r="O2153" i="14"/>
  <c r="AE2153" i="14"/>
  <c r="O2147" i="14"/>
  <c r="Q2147" i="14" s="1"/>
  <c r="AE2147" i="14"/>
  <c r="O2145" i="14"/>
  <c r="AE2145" i="14"/>
  <c r="O2141" i="14"/>
  <c r="Q2141" i="14" s="1"/>
  <c r="AE2141" i="14"/>
  <c r="O2139" i="14"/>
  <c r="Q2139" i="14" s="1"/>
  <c r="AE2139" i="14"/>
  <c r="O2137" i="14"/>
  <c r="Q2137" i="14" s="1"/>
  <c r="AE2137" i="14"/>
  <c r="O2129" i="14"/>
  <c r="Q2129" i="14" s="1"/>
  <c r="AE2129" i="14"/>
  <c r="O2123" i="14"/>
  <c r="Q2123" i="14" s="1"/>
  <c r="AE2123" i="14"/>
  <c r="O2113" i="14"/>
  <c r="Q2113" i="14" s="1"/>
  <c r="AE2113" i="14"/>
  <c r="O2105" i="14"/>
  <c r="Q2105" i="14" s="1"/>
  <c r="AE2105" i="14"/>
  <c r="O2097" i="14"/>
  <c r="Q2097" i="14" s="1"/>
  <c r="AE2097" i="14"/>
  <c r="O2091" i="14"/>
  <c r="Q2091" i="14" s="1"/>
  <c r="AE2091" i="14"/>
  <c r="O2081" i="14"/>
  <c r="Q2081" i="14" s="1"/>
  <c r="AE2081" i="14"/>
  <c r="O2075" i="14"/>
  <c r="Q2075" i="14" s="1"/>
  <c r="AE2075" i="14"/>
  <c r="O2073" i="14"/>
  <c r="Q2073" i="14" s="1"/>
  <c r="AE2073" i="14"/>
  <c r="O2066" i="14"/>
  <c r="AE2066" i="14"/>
  <c r="O2062" i="14"/>
  <c r="AE2062" i="14"/>
  <c r="O2053" i="14"/>
  <c r="Q2053" i="14" s="1"/>
  <c r="AE2053" i="14"/>
  <c r="O2049" i="14"/>
  <c r="S2049" i="14" s="1"/>
  <c r="AE2049" i="14"/>
  <c r="O2045" i="14"/>
  <c r="S2045" i="14" s="1"/>
  <c r="AE2045" i="14"/>
  <c r="O2041" i="14"/>
  <c r="AE2041" i="14"/>
  <c r="O2030" i="14"/>
  <c r="AE2030" i="14"/>
  <c r="O2026" i="14"/>
  <c r="AE2026" i="14"/>
  <c r="O2017" i="14"/>
  <c r="Q2017" i="14" s="1"/>
  <c r="AE2017" i="14"/>
  <c r="O2010" i="14"/>
  <c r="AE2010" i="14"/>
  <c r="O2009" i="14"/>
  <c r="S2009" i="14" s="1"/>
  <c r="AE2009" i="14"/>
  <c r="O1985" i="14"/>
  <c r="Q1985" i="14" s="1"/>
  <c r="AE1985" i="14"/>
  <c r="O1982" i="14"/>
  <c r="AE1982" i="14"/>
  <c r="O1969" i="14"/>
  <c r="S1969" i="14" s="1"/>
  <c r="AE1969" i="14"/>
  <c r="O1965" i="14"/>
  <c r="Q1965" i="14" s="1"/>
  <c r="AE1965" i="14"/>
  <c r="O1953" i="14"/>
  <c r="Q1953" i="14" s="1"/>
  <c r="AE1953" i="14"/>
  <c r="O1945" i="14"/>
  <c r="AE1945" i="14"/>
  <c r="O1937" i="14"/>
  <c r="AE1937" i="14"/>
  <c r="O1929" i="14"/>
  <c r="AE1929" i="14"/>
  <c r="O1925" i="14"/>
  <c r="AE1925" i="14"/>
  <c r="O1918" i="14"/>
  <c r="AE1918" i="14"/>
  <c r="O1906" i="14"/>
  <c r="AE1906" i="14"/>
  <c r="O1898" i="14"/>
  <c r="AE1898" i="14"/>
  <c r="O1892" i="14"/>
  <c r="AE1892" i="14"/>
  <c r="O1880" i="14"/>
  <c r="AE1880" i="14"/>
  <c r="O1872" i="14"/>
  <c r="AE1872" i="14"/>
  <c r="O1864" i="14"/>
  <c r="AE1864" i="14"/>
  <c r="O1860" i="14"/>
  <c r="AE1860" i="14"/>
  <c r="O1856" i="14"/>
  <c r="AE1856" i="14"/>
  <c r="O1852" i="14"/>
  <c r="S1852" i="14" s="1"/>
  <c r="AE1852" i="14"/>
  <c r="O1840" i="14"/>
  <c r="S1840" i="14" s="1"/>
  <c r="AE1840" i="14"/>
  <c r="O1836" i="14"/>
  <c r="S1836" i="14" s="1"/>
  <c r="AE1836" i="14"/>
  <c r="O1832" i="14"/>
  <c r="S1832" i="14" s="1"/>
  <c r="AE1832" i="14"/>
  <c r="O1824" i="14"/>
  <c r="S1824" i="14" s="1"/>
  <c r="AE1824" i="14"/>
  <c r="O1820" i="14"/>
  <c r="S1820" i="14" s="1"/>
  <c r="AE1820" i="14"/>
  <c r="O1816" i="14"/>
  <c r="S1816" i="14" s="1"/>
  <c r="AE1816" i="14"/>
  <c r="O1808" i="14"/>
  <c r="S1808" i="14" s="1"/>
  <c r="AE1808" i="14"/>
  <c r="O1790" i="14"/>
  <c r="AE1790" i="14"/>
  <c r="O1789" i="14"/>
  <c r="Q1789" i="14" s="1"/>
  <c r="AE1789" i="14"/>
  <c r="O1786" i="14"/>
  <c r="AE1786" i="14"/>
  <c r="O1785" i="14"/>
  <c r="Q1785" i="14" s="1"/>
  <c r="AE1785" i="14"/>
  <c r="O1390" i="14"/>
  <c r="Q1390" i="14" s="1"/>
  <c r="AE1390" i="14"/>
  <c r="O1386" i="14"/>
  <c r="S1386" i="14" s="1"/>
  <c r="AE1386" i="14"/>
  <c r="O1373" i="14"/>
  <c r="S1373" i="14" s="1"/>
  <c r="AE1373" i="14"/>
  <c r="O1361" i="14"/>
  <c r="S1361" i="14" s="1"/>
  <c r="AE1361" i="14"/>
  <c r="O1357" i="14"/>
  <c r="S1357" i="14" s="1"/>
  <c r="AE1357" i="14"/>
  <c r="O1353" i="14"/>
  <c r="S1353" i="14" s="1"/>
  <c r="AE1353" i="14"/>
  <c r="O1349" i="14"/>
  <c r="S1349" i="14" s="1"/>
  <c r="AE1349" i="14"/>
  <c r="O1345" i="14"/>
  <c r="AE1345" i="14"/>
  <c r="O1338" i="14"/>
  <c r="AE1338" i="14"/>
  <c r="O1334" i="14"/>
  <c r="AE1334" i="14"/>
  <c r="O1321" i="14"/>
  <c r="S1321" i="14" s="1"/>
  <c r="AE1321" i="14"/>
  <c r="O1314" i="14"/>
  <c r="AE1314" i="14"/>
  <c r="O1313" i="14"/>
  <c r="S1313" i="14" s="1"/>
  <c r="AE1313" i="14"/>
  <c r="O1310" i="14"/>
  <c r="AE1310" i="14"/>
  <c r="O1306" i="14"/>
  <c r="AE1306" i="14"/>
  <c r="O1302" i="14"/>
  <c r="AE1302" i="14"/>
  <c r="O1293" i="14"/>
  <c r="S1293" i="14" s="1"/>
  <c r="AE1293" i="14"/>
  <c r="O1289" i="14"/>
  <c r="S1289" i="14" s="1"/>
  <c r="AE1289" i="14"/>
  <c r="O1278" i="14"/>
  <c r="AE1278" i="14"/>
  <c r="O1257" i="14"/>
  <c r="S1257" i="14" s="1"/>
  <c r="AE1257" i="14"/>
  <c r="O1245" i="14"/>
  <c r="S1245" i="14" s="1"/>
  <c r="AE1245" i="14"/>
  <c r="O1241" i="14"/>
  <c r="S1241" i="14" s="1"/>
  <c r="AE1241" i="14"/>
  <c r="O1168" i="14"/>
  <c r="Q1168" i="14" s="1"/>
  <c r="AE1168" i="14"/>
  <c r="O1162" i="14"/>
  <c r="Q1162" i="14" s="1"/>
  <c r="AE1162" i="14"/>
  <c r="O1146" i="14"/>
  <c r="Q1146" i="14" s="1"/>
  <c r="AE1146" i="14"/>
  <c r="O1138" i="14"/>
  <c r="Q1138" i="14" s="1"/>
  <c r="AE1138" i="14"/>
  <c r="O1134" i="14"/>
  <c r="Q1134" i="14" s="1"/>
  <c r="AE1134" i="14"/>
  <c r="O1124" i="14"/>
  <c r="Q1124" i="14" s="1"/>
  <c r="AE1124" i="14"/>
  <c r="O1112" i="14"/>
  <c r="AE1112" i="14"/>
  <c r="O1106" i="14"/>
  <c r="Q1106" i="14" s="1"/>
  <c r="AE1106" i="14"/>
  <c r="O1104" i="14"/>
  <c r="Q1104" i="14" s="1"/>
  <c r="AE1104" i="14"/>
  <c r="O1096" i="14"/>
  <c r="Q1096" i="14" s="1"/>
  <c r="AE1096" i="14"/>
  <c r="O1094" i="14"/>
  <c r="Q1094" i="14" s="1"/>
  <c r="AE1094" i="14"/>
  <c r="O1092" i="14"/>
  <c r="Q1092" i="14" s="1"/>
  <c r="AE1092" i="14"/>
  <c r="O1090" i="14"/>
  <c r="Q1090" i="14" s="1"/>
  <c r="AE1090" i="14"/>
  <c r="P562" i="14"/>
  <c r="AF562" i="14"/>
  <c r="P559" i="14"/>
  <c r="R559" i="14" s="1"/>
  <c r="AF559" i="14"/>
  <c r="P551" i="14"/>
  <c r="T551" i="14" s="1"/>
  <c r="AF551" i="14"/>
  <c r="P550" i="14"/>
  <c r="T550" i="14" s="1"/>
  <c r="AF550" i="14"/>
  <c r="P549" i="14"/>
  <c r="T549" i="14" s="1"/>
  <c r="AF549" i="14"/>
  <c r="P548" i="14"/>
  <c r="T548" i="14" s="1"/>
  <c r="AF548" i="14"/>
  <c r="P547" i="14"/>
  <c r="T547" i="14" s="1"/>
  <c r="AF547" i="14"/>
  <c r="P546" i="14"/>
  <c r="T546" i="14" s="1"/>
  <c r="AF546" i="14"/>
  <c r="P544" i="14"/>
  <c r="T544" i="14" s="1"/>
  <c r="AF544" i="14"/>
  <c r="P543" i="14"/>
  <c r="T543" i="14" s="1"/>
  <c r="AF543" i="14"/>
  <c r="P509" i="14"/>
  <c r="R509" i="14" s="1"/>
  <c r="AF509" i="14"/>
  <c r="P507" i="14"/>
  <c r="R507" i="14" s="1"/>
  <c r="AF507" i="14"/>
  <c r="P478" i="14"/>
  <c r="AF478" i="14"/>
  <c r="P475" i="14"/>
  <c r="R475" i="14" s="1"/>
  <c r="AF475" i="14"/>
  <c r="P468" i="14"/>
  <c r="AF468" i="14"/>
  <c r="P467" i="14"/>
  <c r="R467" i="14" s="1"/>
  <c r="AF467" i="14"/>
  <c r="P464" i="14"/>
  <c r="AF464" i="14"/>
  <c r="P463" i="14"/>
  <c r="R463" i="14" s="1"/>
  <c r="AF463" i="14"/>
  <c r="P458" i="14"/>
  <c r="AF458" i="14"/>
  <c r="P454" i="14"/>
  <c r="AF454" i="14"/>
  <c r="P453" i="14"/>
  <c r="R453" i="14" s="1"/>
  <c r="AF453" i="14"/>
  <c r="P449" i="14"/>
  <c r="R449" i="14" s="1"/>
  <c r="AF449" i="14"/>
  <c r="P448" i="14"/>
  <c r="AF448" i="14"/>
  <c r="P445" i="14"/>
  <c r="R445" i="14" s="1"/>
  <c r="AF445" i="14"/>
  <c r="P442" i="14"/>
  <c r="AF442" i="14"/>
  <c r="P441" i="14"/>
  <c r="R441" i="14" s="1"/>
  <c r="AF441" i="14"/>
  <c r="P437" i="14"/>
  <c r="R437" i="14" s="1"/>
  <c r="AF437" i="14"/>
  <c r="P434" i="14"/>
  <c r="R434" i="14" s="1"/>
  <c r="AF434" i="14"/>
  <c r="P433" i="14"/>
  <c r="R433" i="14" s="1"/>
  <c r="AF433" i="14"/>
  <c r="P430" i="14"/>
  <c r="R430" i="14" s="1"/>
  <c r="AF430" i="14"/>
  <c r="P428" i="14"/>
  <c r="AF428" i="14"/>
  <c r="P427" i="14"/>
  <c r="AF427" i="14"/>
  <c r="P426" i="14"/>
  <c r="AF426" i="14"/>
  <c r="P424" i="14"/>
  <c r="AF424" i="14"/>
  <c r="P423" i="14"/>
  <c r="AF423" i="14"/>
  <c r="P422" i="14"/>
  <c r="AF422" i="14"/>
  <c r="P420" i="14"/>
  <c r="AF420" i="14"/>
  <c r="P419" i="14"/>
  <c r="AF419" i="14"/>
  <c r="P418" i="14"/>
  <c r="AF418" i="14"/>
  <c r="P416" i="14"/>
  <c r="AF416" i="14"/>
  <c r="P415" i="14"/>
  <c r="AF415" i="14"/>
  <c r="P414" i="14"/>
  <c r="AF414" i="14"/>
  <c r="P412" i="14"/>
  <c r="AF412" i="14"/>
  <c r="P410" i="14"/>
  <c r="AF410" i="14"/>
  <c r="O250" i="14"/>
  <c r="Q250" i="14" s="1"/>
  <c r="AE250" i="14"/>
  <c r="O230" i="14"/>
  <c r="AE230" i="14"/>
  <c r="O226" i="14"/>
  <c r="Q226" i="14" s="1"/>
  <c r="AE226" i="14"/>
  <c r="O222" i="14"/>
  <c r="Q222" i="14" s="1"/>
  <c r="AE222" i="14"/>
  <c r="O202" i="14"/>
  <c r="Q202" i="14" s="1"/>
  <c r="AE202" i="14"/>
  <c r="O194" i="14"/>
  <c r="Q194" i="14" s="1"/>
  <c r="AE194" i="14"/>
  <c r="O174" i="14"/>
  <c r="Q174" i="14" s="1"/>
  <c r="AE174" i="14"/>
  <c r="O162" i="14"/>
  <c r="AE162" i="14"/>
  <c r="O158" i="14"/>
  <c r="Q158" i="14" s="1"/>
  <c r="AE158" i="14"/>
  <c r="P141" i="14"/>
  <c r="AF141" i="14"/>
  <c r="P125" i="14"/>
  <c r="AF125" i="14"/>
  <c r="P117" i="14"/>
  <c r="AF117" i="14"/>
  <c r="P105" i="14"/>
  <c r="AF105" i="14"/>
  <c r="P101" i="14"/>
  <c r="AF101" i="14"/>
  <c r="P77" i="14"/>
  <c r="AF77" i="14"/>
  <c r="P49" i="14"/>
  <c r="AF49" i="14"/>
  <c r="P41" i="14"/>
  <c r="AF41" i="14"/>
  <c r="P29" i="14"/>
  <c r="AF29" i="14"/>
  <c r="P13" i="14"/>
  <c r="R13" i="14" s="1"/>
  <c r="AF13" i="14"/>
  <c r="P9" i="14"/>
  <c r="R9" i="14" s="1"/>
  <c r="AF9" i="14"/>
  <c r="P3157" i="14"/>
  <c r="R3157" i="14" s="1"/>
  <c r="AF3157" i="14"/>
  <c r="P3147" i="14"/>
  <c r="T3147" i="14" s="1"/>
  <c r="AF3147" i="14"/>
  <c r="P3143" i="14"/>
  <c r="T3143" i="14" s="1"/>
  <c r="AF3143" i="14"/>
  <c r="P3134" i="14"/>
  <c r="AF3134" i="14"/>
  <c r="P3128" i="14"/>
  <c r="AF3128" i="14"/>
  <c r="P3117" i="14"/>
  <c r="AF3117" i="14"/>
  <c r="P3101" i="14"/>
  <c r="AF3101" i="14"/>
  <c r="P3092" i="14"/>
  <c r="AF3092" i="14"/>
  <c r="P3072" i="14"/>
  <c r="AF3072" i="14"/>
  <c r="P3070" i="14"/>
  <c r="AF3070" i="14"/>
  <c r="P3056" i="14"/>
  <c r="AF3056" i="14"/>
  <c r="P3051" i="14"/>
  <c r="AF3051" i="14"/>
  <c r="P3032" i="14"/>
  <c r="AF3032" i="14"/>
  <c r="P3021" i="14"/>
  <c r="AF3021" i="14"/>
  <c r="P3005" i="14"/>
  <c r="AF3005" i="14"/>
  <c r="P2996" i="14"/>
  <c r="AF2996" i="14"/>
  <c r="P2991" i="14"/>
  <c r="AF2991" i="14"/>
  <c r="P2990" i="14"/>
  <c r="AF2990" i="14"/>
  <c r="P2987" i="14"/>
  <c r="AF2987" i="14"/>
  <c r="P2976" i="14"/>
  <c r="AF2976" i="14"/>
  <c r="P2944" i="14"/>
  <c r="AF2944" i="14"/>
  <c r="P2939" i="14"/>
  <c r="AF2939" i="14"/>
  <c r="P2932" i="14"/>
  <c r="AF2932" i="14"/>
  <c r="P2927" i="14"/>
  <c r="AF2927" i="14"/>
  <c r="P2909" i="14"/>
  <c r="AF2909" i="14"/>
  <c r="P2901" i="14"/>
  <c r="AF2901" i="14"/>
  <c r="P2882" i="14"/>
  <c r="AF2882" i="14"/>
  <c r="P2875" i="14"/>
  <c r="AF2875" i="14"/>
  <c r="P2871" i="14"/>
  <c r="AF2871" i="14"/>
  <c r="P2864" i="14"/>
  <c r="AF2864" i="14"/>
  <c r="P2843" i="14"/>
  <c r="AF2843" i="14"/>
  <c r="P2839" i="14"/>
  <c r="AF2839" i="14"/>
  <c r="P2830" i="14"/>
  <c r="AF2830" i="14"/>
  <c r="P2814" i="14"/>
  <c r="AF2814" i="14"/>
  <c r="P2809" i="14"/>
  <c r="AF2809" i="14"/>
  <c r="P2807" i="14"/>
  <c r="AF2807" i="14"/>
  <c r="P2805" i="14"/>
  <c r="AF2805" i="14"/>
  <c r="P2791" i="14"/>
  <c r="AF2791" i="14"/>
  <c r="P2785" i="14"/>
  <c r="AF2785" i="14"/>
  <c r="P2759" i="14"/>
  <c r="AF2759" i="14"/>
  <c r="P2753" i="14"/>
  <c r="AF2753" i="14"/>
  <c r="P2752" i="14"/>
  <c r="AF2752" i="14"/>
  <c r="P2736" i="14"/>
  <c r="AF2736" i="14"/>
  <c r="P2723" i="14"/>
  <c r="AF2723" i="14"/>
  <c r="P2720" i="14"/>
  <c r="AF2720" i="14"/>
  <c r="P2700" i="14"/>
  <c r="AF2700" i="14"/>
  <c r="P2677" i="14"/>
  <c r="AF2677" i="14"/>
  <c r="P2670" i="14"/>
  <c r="AF2670" i="14"/>
  <c r="P2665" i="14"/>
  <c r="AF2665" i="14"/>
  <c r="P2661" i="14"/>
  <c r="AF2661" i="14"/>
  <c r="P2650" i="14"/>
  <c r="AF2650" i="14"/>
  <c r="P2638" i="14"/>
  <c r="AF2638" i="14"/>
  <c r="P2634" i="14"/>
  <c r="AF2634" i="14"/>
  <c r="P2615" i="14"/>
  <c r="AF2615" i="14"/>
  <c r="P2587" i="14"/>
  <c r="AF2587" i="14"/>
  <c r="P2584" i="14"/>
  <c r="AF2584" i="14"/>
  <c r="P2569" i="14"/>
  <c r="AF2569" i="14"/>
  <c r="P2544" i="14"/>
  <c r="AF2544" i="14"/>
  <c r="P2533" i="14"/>
  <c r="AF2533" i="14"/>
  <c r="P2530" i="14"/>
  <c r="AF2530" i="14"/>
  <c r="P2478" i="14"/>
  <c r="AF2478" i="14"/>
  <c r="P2471" i="14"/>
  <c r="AF2471" i="14"/>
  <c r="P2440" i="14"/>
  <c r="AF2440" i="14"/>
  <c r="P2414" i="14"/>
  <c r="AF2414" i="14"/>
  <c r="P2395" i="14"/>
  <c r="AF2395" i="14"/>
  <c r="P2392" i="14"/>
  <c r="AF2392" i="14"/>
  <c r="P2375" i="14"/>
  <c r="AF2375" i="14"/>
  <c r="P2368" i="14"/>
  <c r="AF2368" i="14"/>
  <c r="P2336" i="14"/>
  <c r="AF2336" i="14"/>
  <c r="P2329" i="14"/>
  <c r="AF2329" i="14"/>
  <c r="P2328" i="14"/>
  <c r="AF2328" i="14"/>
  <c r="P2315" i="14"/>
  <c r="AF2315" i="14"/>
  <c r="P2311" i="14"/>
  <c r="AF2311" i="14"/>
  <c r="P2304" i="14"/>
  <c r="AF2304" i="14"/>
  <c r="P2294" i="14"/>
  <c r="R2294" i="14" s="1"/>
  <c r="AF2294" i="14"/>
  <c r="P2283" i="14"/>
  <c r="R2283" i="14" s="1"/>
  <c r="AF2283" i="14"/>
  <c r="P2270" i="14"/>
  <c r="R2270" i="14" s="1"/>
  <c r="AF2270" i="14"/>
  <c r="P2267" i="14"/>
  <c r="R2267" i="14" s="1"/>
  <c r="AF2267" i="14"/>
  <c r="O3583" i="14"/>
  <c r="Q3583" i="14" s="1"/>
  <c r="AE3583" i="14"/>
  <c r="O3579" i="14"/>
  <c r="AE3579" i="14"/>
  <c r="O3575" i="14"/>
  <c r="Q3575" i="14" s="1"/>
  <c r="AE3575" i="14"/>
  <c r="O3571" i="14"/>
  <c r="Q3571" i="14" s="1"/>
  <c r="AE3571" i="14"/>
  <c r="O555" i="14"/>
  <c r="Q555" i="14" s="1"/>
  <c r="AE555" i="14"/>
  <c r="O553" i="14"/>
  <c r="S553" i="14" s="1"/>
  <c r="AE553" i="14"/>
  <c r="O476" i="14"/>
  <c r="Q476" i="14" s="1"/>
  <c r="AE476" i="14"/>
  <c r="O475" i="14"/>
  <c r="Q475" i="14" s="1"/>
  <c r="AE475" i="14"/>
  <c r="O471" i="14"/>
  <c r="Q471" i="14" s="1"/>
  <c r="AE471" i="14"/>
  <c r="O469" i="14"/>
  <c r="Q469" i="14" s="1"/>
  <c r="AE469" i="14"/>
  <c r="O466" i="14"/>
  <c r="Q466" i="14" s="1"/>
  <c r="AE466" i="14"/>
  <c r="O464" i="14"/>
  <c r="Q464" i="14" s="1"/>
  <c r="AE464" i="14"/>
  <c r="O460" i="14"/>
  <c r="Q460" i="14" s="1"/>
  <c r="AE460" i="14"/>
  <c r="O458" i="14"/>
  <c r="Q458" i="14" s="1"/>
  <c r="AE458" i="14"/>
  <c r="O456" i="14"/>
  <c r="Q456" i="14" s="1"/>
  <c r="AE456" i="14"/>
  <c r="O454" i="14"/>
  <c r="Q454" i="14" s="1"/>
  <c r="AE454" i="14"/>
  <c r="O452" i="14"/>
  <c r="Q452" i="14" s="1"/>
  <c r="AE452" i="14"/>
  <c r="O448" i="14"/>
  <c r="Q448" i="14" s="1"/>
  <c r="AE448" i="14"/>
  <c r="O446" i="14"/>
  <c r="Q446" i="14" s="1"/>
  <c r="AE446" i="14"/>
  <c r="O442" i="14"/>
  <c r="Q442" i="14" s="1"/>
  <c r="AE442" i="14"/>
  <c r="O440" i="14"/>
  <c r="Q440" i="14" s="1"/>
  <c r="AE440" i="14"/>
  <c r="O438" i="14"/>
  <c r="Q438" i="14" s="1"/>
  <c r="AE438" i="14"/>
  <c r="O434" i="14"/>
  <c r="Q434" i="14" s="1"/>
  <c r="AE434" i="14"/>
  <c r="O432" i="14"/>
  <c r="Q432" i="14" s="1"/>
  <c r="AE432" i="14"/>
  <c r="O429" i="14"/>
  <c r="Q429" i="14" s="1"/>
  <c r="AE429" i="14"/>
  <c r="O427" i="14"/>
  <c r="Q427" i="14" s="1"/>
  <c r="AE427" i="14"/>
  <c r="O425" i="14"/>
  <c r="Q425" i="14" s="1"/>
  <c r="AE425" i="14"/>
  <c r="O423" i="14"/>
  <c r="Q423" i="14" s="1"/>
  <c r="AE423" i="14"/>
  <c r="O421" i="14"/>
  <c r="Q421" i="14" s="1"/>
  <c r="AE421" i="14"/>
  <c r="O419" i="14"/>
  <c r="Q419" i="14" s="1"/>
  <c r="AE419" i="14"/>
  <c r="O417" i="14"/>
  <c r="Q417" i="14" s="1"/>
  <c r="AE417" i="14"/>
  <c r="O415" i="14"/>
  <c r="Q415" i="14" s="1"/>
  <c r="AE415" i="14"/>
  <c r="O413" i="14"/>
  <c r="Q413" i="14" s="1"/>
  <c r="AE413" i="14"/>
  <c r="P406" i="14"/>
  <c r="AF406" i="14"/>
  <c r="P404" i="14"/>
  <c r="AF404" i="14"/>
  <c r="P309" i="14"/>
  <c r="AF309" i="14"/>
  <c r="P306" i="14"/>
  <c r="AF306" i="14"/>
  <c r="P305" i="14"/>
  <c r="AF305" i="14"/>
  <c r="P302" i="14"/>
  <c r="AF302" i="14"/>
  <c r="P301" i="14"/>
  <c r="AF301" i="14"/>
  <c r="P300" i="14"/>
  <c r="AF300" i="14"/>
  <c r="P298" i="14"/>
  <c r="AF298" i="14"/>
  <c r="P297" i="14"/>
  <c r="AF297" i="14"/>
  <c r="P294" i="14"/>
  <c r="AF294" i="14"/>
  <c r="P293" i="14"/>
  <c r="AF293" i="14"/>
  <c r="P292" i="14"/>
  <c r="AF292" i="14"/>
  <c r="P290" i="14"/>
  <c r="AF290" i="14"/>
  <c r="P289" i="14"/>
  <c r="AF289" i="14"/>
  <c r="P286" i="14"/>
  <c r="AF286" i="14"/>
  <c r="P285" i="14"/>
  <c r="AF285" i="14"/>
  <c r="P284" i="14"/>
  <c r="AF284" i="14"/>
  <c r="P282" i="14"/>
  <c r="AF282" i="14"/>
  <c r="P281" i="14"/>
  <c r="R281" i="14" s="1"/>
  <c r="AF281" i="14"/>
  <c r="P280" i="14"/>
  <c r="R280" i="14" s="1"/>
  <c r="AF280" i="14"/>
  <c r="P278" i="14"/>
  <c r="R278" i="14" s="1"/>
  <c r="AF278" i="14"/>
  <c r="P277" i="14"/>
  <c r="R277" i="14" s="1"/>
  <c r="AF277" i="14"/>
  <c r="P276" i="14"/>
  <c r="R276" i="14" s="1"/>
  <c r="AF276" i="14"/>
  <c r="P274" i="14"/>
  <c r="R274" i="14" s="1"/>
  <c r="AF274" i="14"/>
  <c r="P273" i="14"/>
  <c r="R273" i="14" s="1"/>
  <c r="AF273" i="14"/>
  <c r="P272" i="14"/>
  <c r="R272" i="14" s="1"/>
  <c r="AF272" i="14"/>
  <c r="P271" i="14"/>
  <c r="AF271" i="14"/>
  <c r="P270" i="14"/>
  <c r="AF270" i="14"/>
  <c r="P269" i="14"/>
  <c r="AF269" i="14"/>
  <c r="P268" i="14"/>
  <c r="AF268" i="14"/>
  <c r="P267" i="14"/>
  <c r="AF267" i="14"/>
  <c r="P266" i="14"/>
  <c r="AF266" i="14"/>
  <c r="P265" i="14"/>
  <c r="AF265" i="14"/>
  <c r="P264" i="14"/>
  <c r="R264" i="14" s="1"/>
  <c r="AF264" i="14"/>
  <c r="P263" i="14"/>
  <c r="R263" i="14" s="1"/>
  <c r="AF263" i="14"/>
  <c r="P262" i="14"/>
  <c r="R262" i="14" s="1"/>
  <c r="AF262" i="14"/>
  <c r="P261" i="14"/>
  <c r="R261" i="14" s="1"/>
  <c r="AF261" i="14"/>
  <c r="P260" i="14"/>
  <c r="R260" i="14" s="1"/>
  <c r="AF260" i="14"/>
  <c r="P259" i="14"/>
  <c r="R259" i="14" s="1"/>
  <c r="AF259" i="14"/>
  <c r="P258" i="14"/>
  <c r="R258" i="14" s="1"/>
  <c r="AF258" i="14"/>
  <c r="P257" i="14"/>
  <c r="R257" i="14" s="1"/>
  <c r="AF257" i="14"/>
  <c r="P256" i="14"/>
  <c r="R256" i="14" s="1"/>
  <c r="AF256" i="14"/>
  <c r="P255" i="14"/>
  <c r="R255" i="14" s="1"/>
  <c r="AF255" i="14"/>
  <c r="P254" i="14"/>
  <c r="R254" i="14" s="1"/>
  <c r="AF254" i="14"/>
  <c r="P253" i="14"/>
  <c r="R253" i="14" s="1"/>
  <c r="AF253" i="14"/>
  <c r="P232" i="14"/>
  <c r="R232" i="14" s="1"/>
  <c r="AF232" i="14"/>
  <c r="P228" i="14"/>
  <c r="R228" i="14" s="1"/>
  <c r="AF228" i="14"/>
  <c r="P220" i="14"/>
  <c r="R220" i="14" s="1"/>
  <c r="AF220" i="14"/>
  <c r="P216" i="14"/>
  <c r="R216" i="14" s="1"/>
  <c r="AF216" i="14"/>
  <c r="P208" i="14"/>
  <c r="R208" i="14" s="1"/>
  <c r="AF208" i="14"/>
  <c r="P196" i="14"/>
  <c r="R196" i="14" s="1"/>
  <c r="AF196" i="14"/>
  <c r="P188" i="14"/>
  <c r="R188" i="14" s="1"/>
  <c r="AF188" i="14"/>
  <c r="P168" i="14"/>
  <c r="R168" i="14" s="1"/>
  <c r="AF168" i="14"/>
  <c r="P156" i="14"/>
  <c r="R156" i="14" s="1"/>
  <c r="AF156" i="14"/>
  <c r="O149" i="14"/>
  <c r="AE149" i="14"/>
  <c r="O145" i="14"/>
  <c r="Q145" i="14" s="1"/>
  <c r="AE145" i="14"/>
  <c r="O133" i="14"/>
  <c r="AE133" i="14"/>
  <c r="O129" i="14"/>
  <c r="Q129" i="14" s="1"/>
  <c r="AE129" i="14"/>
  <c r="O117" i="14"/>
  <c r="Q117" i="14" s="1"/>
  <c r="AE117" i="14"/>
  <c r="O109" i="14"/>
  <c r="Q109" i="14" s="1"/>
  <c r="AE109" i="14"/>
  <c r="O101" i="14"/>
  <c r="AE101" i="14"/>
  <c r="O97" i="14"/>
  <c r="Q97" i="14" s="1"/>
  <c r="AE97" i="14"/>
  <c r="O93" i="14"/>
  <c r="AE93" i="14"/>
  <c r="O85" i="14"/>
  <c r="AE85" i="14"/>
  <c r="O81" i="14"/>
  <c r="Q81" i="14" s="1"/>
  <c r="AE81" i="14"/>
  <c r="O73" i="14"/>
  <c r="AE73" i="14"/>
  <c r="O69" i="14"/>
  <c r="AE69" i="14"/>
  <c r="O57" i="14"/>
  <c r="AE57" i="14"/>
  <c r="O45" i="14"/>
  <c r="AE45" i="14"/>
  <c r="O33" i="14"/>
  <c r="AE33" i="14"/>
  <c r="O29" i="14"/>
  <c r="Q29" i="14" s="1"/>
  <c r="AE29" i="14"/>
  <c r="O25" i="14"/>
  <c r="Q25" i="14" s="1"/>
  <c r="AE25" i="14"/>
  <c r="O5" i="14"/>
  <c r="Q5" i="14" s="1"/>
  <c r="AE5" i="14"/>
  <c r="T3715" i="14"/>
  <c r="P3161" i="14"/>
  <c r="R3161" i="14" s="1"/>
  <c r="AF3161" i="14"/>
  <c r="P3126" i="14"/>
  <c r="T3126" i="14" s="1"/>
  <c r="AF3126" i="14"/>
  <c r="P3122" i="14"/>
  <c r="AF3122" i="14"/>
  <c r="P3112" i="14"/>
  <c r="AF3112" i="14"/>
  <c r="P3102" i="14"/>
  <c r="AF3102" i="14"/>
  <c r="P3086" i="14"/>
  <c r="R3086" i="14" s="1"/>
  <c r="AF3086" i="14"/>
  <c r="P3078" i="14"/>
  <c r="AF3078" i="14"/>
  <c r="P3060" i="14"/>
  <c r="R3060" i="14" s="1"/>
  <c r="AF3060" i="14"/>
  <c r="P3038" i="14"/>
  <c r="AF3038" i="14"/>
  <c r="P3033" i="14"/>
  <c r="AF3033" i="14"/>
  <c r="P3030" i="14"/>
  <c r="AF3030" i="14"/>
  <c r="P3026" i="14"/>
  <c r="R3026" i="14" s="1"/>
  <c r="AF3026" i="14"/>
  <c r="P3017" i="14"/>
  <c r="AF3017" i="14"/>
  <c r="P3016" i="14"/>
  <c r="T3016" i="14" s="1"/>
  <c r="AF3016" i="14"/>
  <c r="P3008" i="14"/>
  <c r="AF3008" i="14"/>
  <c r="P3007" i="14"/>
  <c r="AF3007" i="14"/>
  <c r="P3003" i="14"/>
  <c r="AF3003" i="14"/>
  <c r="P2992" i="14"/>
  <c r="R2992" i="14" s="1"/>
  <c r="AF2992" i="14"/>
  <c r="P2985" i="14"/>
  <c r="AF2985" i="14"/>
  <c r="P2978" i="14"/>
  <c r="R2978" i="14" s="1"/>
  <c r="AF2978" i="14"/>
  <c r="P2964" i="14"/>
  <c r="AF2964" i="14"/>
  <c r="P2959" i="14"/>
  <c r="AF2959" i="14"/>
  <c r="P2958" i="14"/>
  <c r="AF2958" i="14"/>
  <c r="P2953" i="14"/>
  <c r="R2953" i="14" s="1"/>
  <c r="AF2953" i="14"/>
  <c r="P2946" i="14"/>
  <c r="AF2946" i="14"/>
  <c r="P2941" i="14"/>
  <c r="T2941" i="14" s="1"/>
  <c r="AF2941" i="14"/>
  <c r="P2923" i="14"/>
  <c r="AF2923" i="14"/>
  <c r="P2911" i="14"/>
  <c r="T2911" i="14" s="1"/>
  <c r="AF2911" i="14"/>
  <c r="P2896" i="14"/>
  <c r="AF2896" i="14"/>
  <c r="P2878" i="14"/>
  <c r="AF2878" i="14"/>
  <c r="P2853" i="14"/>
  <c r="AF2853" i="14"/>
  <c r="P2832" i="14"/>
  <c r="R2832" i="14" s="1"/>
  <c r="AF2832" i="14"/>
  <c r="P2828" i="14"/>
  <c r="AF2828" i="14"/>
  <c r="P2816" i="14"/>
  <c r="R2816" i="14" s="1"/>
  <c r="AF2816" i="14"/>
  <c r="P2796" i="14"/>
  <c r="AF2796" i="14"/>
  <c r="P2794" i="14"/>
  <c r="R2794" i="14" s="1"/>
  <c r="AF2794" i="14"/>
  <c r="P2778" i="14"/>
  <c r="AF2778" i="14"/>
  <c r="P2773" i="14"/>
  <c r="T2773" i="14" s="1"/>
  <c r="AF2773" i="14"/>
  <c r="P2769" i="14"/>
  <c r="AF2769" i="14"/>
  <c r="P2764" i="14"/>
  <c r="AF2764" i="14"/>
  <c r="P2750" i="14"/>
  <c r="AF2750" i="14"/>
  <c r="P2746" i="14"/>
  <c r="R2746" i="14" s="1"/>
  <c r="AF2746" i="14"/>
  <c r="P2743" i="14"/>
  <c r="AF2743" i="14"/>
  <c r="P2737" i="14"/>
  <c r="T2737" i="14" s="1"/>
  <c r="AF2737" i="14"/>
  <c r="P2718" i="14"/>
  <c r="AF2718" i="14"/>
  <c r="P2714" i="14"/>
  <c r="R2714" i="14" s="1"/>
  <c r="AF2714" i="14"/>
  <c r="P2705" i="14"/>
  <c r="AF2705" i="14"/>
  <c r="P2686" i="14"/>
  <c r="AF2686" i="14"/>
  <c r="P2666" i="14"/>
  <c r="AF2666" i="14"/>
  <c r="P2652" i="14"/>
  <c r="T2652" i="14" s="1"/>
  <c r="AF2652" i="14"/>
  <c r="P2641" i="14"/>
  <c r="AF2641" i="14"/>
  <c r="P2636" i="14"/>
  <c r="AF2636" i="14"/>
  <c r="P2629" i="14"/>
  <c r="AF2629" i="14"/>
  <c r="P2609" i="14"/>
  <c r="AF2609" i="14"/>
  <c r="P2604" i="14"/>
  <c r="AF2604" i="14"/>
  <c r="P2599" i="14"/>
  <c r="T2599" i="14" s="1"/>
  <c r="AF2599" i="14"/>
  <c r="P2592" i="14"/>
  <c r="AF2592" i="14"/>
  <c r="P2588" i="14"/>
  <c r="T2588" i="14" s="1"/>
  <c r="AF2588" i="14"/>
  <c r="P2585" i="14"/>
  <c r="AF2585" i="14"/>
  <c r="P2582" i="14"/>
  <c r="AF2582" i="14"/>
  <c r="P2581" i="14"/>
  <c r="AF2581" i="14"/>
  <c r="P2575" i="14"/>
  <c r="T2575" i="14" s="1"/>
  <c r="AF2575" i="14"/>
  <c r="P2571" i="14"/>
  <c r="AF2571" i="14"/>
  <c r="P2527" i="14"/>
  <c r="AF2527" i="14"/>
  <c r="P2518" i="14"/>
  <c r="AF2518" i="14"/>
  <c r="P2510" i="14"/>
  <c r="R2510" i="14" s="1"/>
  <c r="AF2510" i="14"/>
  <c r="P2507" i="14"/>
  <c r="AF2507" i="14"/>
  <c r="P2496" i="14"/>
  <c r="AF2496" i="14"/>
  <c r="P2495" i="14"/>
  <c r="AF2495" i="14"/>
  <c r="P2456" i="14"/>
  <c r="AF2456" i="14"/>
  <c r="P2439" i="14"/>
  <c r="AF2439" i="14"/>
  <c r="P2432" i="14"/>
  <c r="AF2432" i="14"/>
  <c r="P2427" i="14"/>
  <c r="AF2427" i="14"/>
  <c r="P2424" i="14"/>
  <c r="T2424" i="14" s="1"/>
  <c r="AF2424" i="14"/>
  <c r="P2400" i="14"/>
  <c r="AF2400" i="14"/>
  <c r="P2389" i="14"/>
  <c r="AF2389" i="14"/>
  <c r="P2374" i="14"/>
  <c r="AF2374" i="14"/>
  <c r="P2350" i="14"/>
  <c r="R2350" i="14" s="1"/>
  <c r="AF2350" i="14"/>
  <c r="P2344" i="14"/>
  <c r="AF2344" i="14"/>
  <c r="P2343" i="14"/>
  <c r="R2343" i="14" s="1"/>
  <c r="AF2343" i="14"/>
  <c r="P2325" i="14"/>
  <c r="AF2325" i="14"/>
  <c r="P2310" i="14"/>
  <c r="R2310" i="14" s="1"/>
  <c r="AF2310" i="14"/>
  <c r="P2296" i="14"/>
  <c r="T2296" i="14" s="1"/>
  <c r="AF2296" i="14"/>
  <c r="P2280" i="14"/>
  <c r="AF2280" i="14"/>
  <c r="P2278" i="14"/>
  <c r="R2278" i="14" s="1"/>
  <c r="AF2278" i="14"/>
  <c r="P2250" i="14"/>
  <c r="R2250" i="14" s="1"/>
  <c r="AF2250" i="14"/>
  <c r="O407" i="14"/>
  <c r="Q407" i="14" s="1"/>
  <c r="AE407" i="14"/>
  <c r="O403" i="14"/>
  <c r="AE403" i="14"/>
  <c r="O391" i="14"/>
  <c r="AE391" i="14"/>
  <c r="O387" i="14"/>
  <c r="S387" i="14" s="1"/>
  <c r="AE387" i="14"/>
  <c r="O376" i="14"/>
  <c r="AE376" i="14"/>
  <c r="O375" i="14"/>
  <c r="AE375" i="14"/>
  <c r="O372" i="14"/>
  <c r="AE372" i="14"/>
  <c r="O371" i="14"/>
  <c r="AE371" i="14"/>
  <c r="O367" i="14"/>
  <c r="AE367" i="14"/>
  <c r="O363" i="14"/>
  <c r="AE363" i="14"/>
  <c r="O359" i="14"/>
  <c r="AE359" i="14"/>
  <c r="O351" i="14"/>
  <c r="S351" i="14" s="1"/>
  <c r="AE351" i="14"/>
  <c r="O343" i="14"/>
  <c r="AE343" i="14"/>
  <c r="O331" i="14"/>
  <c r="AE331" i="14"/>
  <c r="O327" i="14"/>
  <c r="S327" i="14" s="1"/>
  <c r="AE327" i="14"/>
  <c r="O316" i="14"/>
  <c r="Q316" i="14" s="1"/>
  <c r="AE316" i="14"/>
  <c r="P235" i="14"/>
  <c r="AF235" i="14"/>
  <c r="P203" i="14"/>
  <c r="R203" i="14" s="1"/>
  <c r="AF203" i="14"/>
  <c r="P191" i="14"/>
  <c r="R191" i="14" s="1"/>
  <c r="AF191" i="14"/>
  <c r="P187" i="14"/>
  <c r="AF187" i="14"/>
  <c r="P163" i="14"/>
  <c r="R163" i="14" s="1"/>
  <c r="AF163" i="14"/>
  <c r="O148" i="14"/>
  <c r="AE148" i="14"/>
  <c r="O132" i="14"/>
  <c r="AE132" i="14"/>
  <c r="O112" i="14"/>
  <c r="AE112" i="14"/>
  <c r="O100" i="14"/>
  <c r="AE100" i="14"/>
  <c r="O96" i="14"/>
  <c r="S96" i="14" s="1"/>
  <c r="AE96" i="14"/>
  <c r="O88" i="14"/>
  <c r="AE88" i="14"/>
  <c r="O68" i="14"/>
  <c r="Q68" i="14" s="1"/>
  <c r="AE68" i="14"/>
  <c r="O64" i="14"/>
  <c r="Q64" i="14" s="1"/>
  <c r="AE64" i="14"/>
  <c r="O56" i="14"/>
  <c r="AE56" i="14"/>
  <c r="O52" i="14"/>
  <c r="AE52" i="14"/>
  <c r="O36" i="14"/>
  <c r="AE36" i="14"/>
  <c r="O32" i="14"/>
  <c r="AE32" i="14"/>
  <c r="O20" i="14"/>
  <c r="Q20" i="14" s="1"/>
  <c r="AE20" i="14"/>
  <c r="O8" i="14"/>
  <c r="Q8" i="14" s="1"/>
  <c r="AE8" i="14"/>
  <c r="AF3" i="14"/>
  <c r="AB3" i="14"/>
  <c r="Q3715" i="14"/>
  <c r="P3133" i="14"/>
  <c r="AF3133" i="14"/>
  <c r="P3120" i="14"/>
  <c r="AF3120" i="14"/>
  <c r="P3115" i="14"/>
  <c r="AF3115" i="14"/>
  <c r="P3110" i="14"/>
  <c r="AF3110" i="14"/>
  <c r="P3106" i="14"/>
  <c r="AF3106" i="14"/>
  <c r="P3103" i="14"/>
  <c r="AF3103" i="14"/>
  <c r="P3099" i="14"/>
  <c r="AF3099" i="14"/>
  <c r="P3090" i="14"/>
  <c r="AF3090" i="14"/>
  <c r="P3087" i="14"/>
  <c r="AF3087" i="14"/>
  <c r="P3083" i="14"/>
  <c r="AF3083" i="14"/>
  <c r="P3081" i="14"/>
  <c r="AF3081" i="14"/>
  <c r="P3074" i="14"/>
  <c r="AF3074" i="14"/>
  <c r="P3049" i="14"/>
  <c r="AF3049" i="14"/>
  <c r="P3048" i="14"/>
  <c r="AF3048" i="14"/>
  <c r="P3044" i="14"/>
  <c r="AF3044" i="14"/>
  <c r="P3040" i="14"/>
  <c r="AF3040" i="14"/>
  <c r="P3024" i="14"/>
  <c r="AF3024" i="14"/>
  <c r="P3022" i="14"/>
  <c r="AF3022" i="14"/>
  <c r="P2973" i="14"/>
  <c r="AF2973" i="14"/>
  <c r="P2943" i="14"/>
  <c r="AF2943" i="14"/>
  <c r="P2928" i="14"/>
  <c r="AF2928" i="14"/>
  <c r="P2898" i="14"/>
  <c r="AF2898" i="14"/>
  <c r="P2887" i="14"/>
  <c r="AF2887" i="14"/>
  <c r="P2862" i="14"/>
  <c r="AF2862" i="14"/>
  <c r="P2837" i="14"/>
  <c r="AF2837" i="14"/>
  <c r="P2826" i="14"/>
  <c r="AF2826" i="14"/>
  <c r="P2825" i="14"/>
  <c r="AF2825" i="14"/>
  <c r="P2821" i="14"/>
  <c r="AF2821" i="14"/>
  <c r="P2811" i="14"/>
  <c r="AF2811" i="14"/>
  <c r="P2810" i="14"/>
  <c r="AF2810" i="14"/>
  <c r="P2800" i="14"/>
  <c r="AF2800" i="14"/>
  <c r="P2777" i="14"/>
  <c r="AF2777" i="14"/>
  <c r="P2755" i="14"/>
  <c r="AF2755" i="14"/>
  <c r="P2725" i="14"/>
  <c r="AF2725" i="14"/>
  <c r="P2711" i="14"/>
  <c r="AF2711" i="14"/>
  <c r="P2693" i="14"/>
  <c r="AF2693" i="14"/>
  <c r="P2689" i="14"/>
  <c r="AF2689" i="14"/>
  <c r="P2688" i="14"/>
  <c r="AF2688" i="14"/>
  <c r="P2679" i="14"/>
  <c r="AF2679" i="14"/>
  <c r="P2667" i="14"/>
  <c r="AF2667" i="14"/>
  <c r="P2654" i="14"/>
  <c r="AF2654" i="14"/>
  <c r="P2649" i="14"/>
  <c r="AF2649" i="14"/>
  <c r="P2645" i="14"/>
  <c r="AF2645" i="14"/>
  <c r="P2622" i="14"/>
  <c r="AF2622" i="14"/>
  <c r="P2618" i="14"/>
  <c r="AF2618" i="14"/>
  <c r="P2611" i="14"/>
  <c r="AF2611" i="14"/>
  <c r="P2606" i="14"/>
  <c r="AF2606" i="14"/>
  <c r="P2602" i="14"/>
  <c r="AF2602" i="14"/>
  <c r="P2595" i="14"/>
  <c r="AF2595" i="14"/>
  <c r="P2593" i="14"/>
  <c r="AF2593" i="14"/>
  <c r="P2578" i="14"/>
  <c r="AF2578" i="14"/>
  <c r="P2574" i="14"/>
  <c r="AF2574" i="14"/>
  <c r="P2573" i="14"/>
  <c r="AF2573" i="14"/>
  <c r="P2555" i="14"/>
  <c r="AF2555" i="14"/>
  <c r="P2549" i="14"/>
  <c r="AF2549" i="14"/>
  <c r="P2539" i="14"/>
  <c r="AF2539" i="14"/>
  <c r="P2537" i="14"/>
  <c r="AF2537" i="14"/>
  <c r="P2526" i="14"/>
  <c r="AF2526" i="14"/>
  <c r="P2523" i="14"/>
  <c r="AF2523" i="14"/>
  <c r="P2512" i="14"/>
  <c r="AF2512" i="14"/>
  <c r="P2509" i="14"/>
  <c r="AF2509" i="14"/>
  <c r="P2505" i="14"/>
  <c r="AF2505" i="14"/>
  <c r="P2504" i="14"/>
  <c r="AF2504" i="14"/>
  <c r="P2493" i="14"/>
  <c r="AF2493" i="14"/>
  <c r="P2489" i="14"/>
  <c r="AF2489" i="14"/>
  <c r="P2488" i="14"/>
  <c r="AF2488" i="14"/>
  <c r="P2486" i="14"/>
  <c r="AF2486" i="14"/>
  <c r="P2473" i="14"/>
  <c r="AF2473" i="14"/>
  <c r="P2438" i="14"/>
  <c r="AF2438" i="14"/>
  <c r="P2425" i="14"/>
  <c r="AF2425" i="14"/>
  <c r="P2421" i="14"/>
  <c r="AF2421" i="14"/>
  <c r="P2409" i="14"/>
  <c r="AF2409" i="14"/>
  <c r="P2390" i="14"/>
  <c r="AF2390" i="14"/>
  <c r="P2382" i="14"/>
  <c r="AF2382" i="14"/>
  <c r="P2379" i="14"/>
  <c r="AF2379" i="14"/>
  <c r="P2361" i="14"/>
  <c r="AF2361" i="14"/>
  <c r="P2360" i="14"/>
  <c r="AF2360" i="14"/>
  <c r="P2357" i="14"/>
  <c r="AF2357" i="14"/>
  <c r="P2288" i="14"/>
  <c r="R2288" i="14" s="1"/>
  <c r="AF2288" i="14"/>
  <c r="P2287" i="14"/>
  <c r="R2287" i="14" s="1"/>
  <c r="AF2287" i="14"/>
  <c r="P2271" i="14"/>
  <c r="R2271" i="14" s="1"/>
  <c r="AF2271" i="14"/>
  <c r="P2254" i="14"/>
  <c r="R2254" i="14" s="1"/>
  <c r="AF2254" i="14"/>
  <c r="P2248" i="14"/>
  <c r="R2248" i="14" s="1"/>
  <c r="AF2248" i="14"/>
  <c r="P2244" i="14"/>
  <c r="R2244" i="14" s="1"/>
  <c r="AF2244" i="14"/>
  <c r="P2242" i="14"/>
  <c r="R2242" i="14" s="1"/>
  <c r="AF2242" i="14"/>
  <c r="P3569" i="14"/>
  <c r="AF3569" i="14"/>
  <c r="P3568" i="14"/>
  <c r="T3568" i="14" s="1"/>
  <c r="AF3568" i="14"/>
  <c r="P3565" i="14"/>
  <c r="AF3565" i="14"/>
  <c r="P3553" i="14"/>
  <c r="AF3553" i="14"/>
  <c r="P3541" i="14"/>
  <c r="AF3541" i="14"/>
  <c r="P3540" i="14"/>
  <c r="R3540" i="14" s="1"/>
  <c r="AF3540" i="14"/>
  <c r="P3537" i="14"/>
  <c r="AF3537" i="14"/>
  <c r="P3536" i="14"/>
  <c r="R3536" i="14" s="1"/>
  <c r="AF3536" i="14"/>
  <c r="P3533" i="14"/>
  <c r="AF3533" i="14"/>
  <c r="P3529" i="14"/>
  <c r="AF3529" i="14"/>
  <c r="P3518" i="14"/>
  <c r="AF3518" i="14"/>
  <c r="P3510" i="14"/>
  <c r="AF3510" i="14"/>
  <c r="P3509" i="14"/>
  <c r="R3509" i="14" s="1"/>
  <c r="AF3509" i="14"/>
  <c r="P3502" i="14"/>
  <c r="R3502" i="14" s="1"/>
  <c r="AF3502" i="14"/>
  <c r="P3490" i="14"/>
  <c r="R3490" i="14" s="1"/>
  <c r="AF3490" i="14"/>
  <c r="P3482" i="14"/>
  <c r="R3482" i="14" s="1"/>
  <c r="AF3482" i="14"/>
  <c r="P3470" i="14"/>
  <c r="R3470" i="14" s="1"/>
  <c r="AF3470" i="14"/>
  <c r="P3466" i="14"/>
  <c r="R3466" i="14" s="1"/>
  <c r="AF3466" i="14"/>
  <c r="P3462" i="14"/>
  <c r="R3462" i="14" s="1"/>
  <c r="AF3462" i="14"/>
  <c r="P3458" i="14"/>
  <c r="R3458" i="14" s="1"/>
  <c r="AF3458" i="14"/>
  <c r="P3454" i="14"/>
  <c r="R3454" i="14" s="1"/>
  <c r="AF3454" i="14"/>
  <c r="P3450" i="14"/>
  <c r="R3450" i="14" s="1"/>
  <c r="AF3450" i="14"/>
  <c r="P3446" i="14"/>
  <c r="R3446" i="14" s="1"/>
  <c r="AF3446" i="14"/>
  <c r="P3438" i="14"/>
  <c r="R3438" i="14" s="1"/>
  <c r="AF3438" i="14"/>
  <c r="P3414" i="14"/>
  <c r="R3414" i="14" s="1"/>
  <c r="AF3414" i="14"/>
  <c r="P3412" i="14"/>
  <c r="R3412" i="14" s="1"/>
  <c r="AF3412" i="14"/>
  <c r="P3404" i="14"/>
  <c r="R3404" i="14" s="1"/>
  <c r="AF3404" i="14"/>
  <c r="P3402" i="14"/>
  <c r="R3402" i="14" s="1"/>
  <c r="AF3402" i="14"/>
  <c r="P3400" i="14"/>
  <c r="R3400" i="14" s="1"/>
  <c r="AF3400" i="14"/>
  <c r="O3146" i="14"/>
  <c r="Q3146" i="14" s="1"/>
  <c r="AE3146" i="14"/>
  <c r="O3142" i="14"/>
  <c r="Q3142" i="14" s="1"/>
  <c r="AE3142" i="14"/>
  <c r="O3137" i="14"/>
  <c r="Q3137" i="14" s="1"/>
  <c r="AE3137" i="14"/>
  <c r="O3123" i="14"/>
  <c r="Q3123" i="14" s="1"/>
  <c r="AE3123" i="14"/>
  <c r="O3121" i="14"/>
  <c r="Q3121" i="14" s="1"/>
  <c r="AE3121" i="14"/>
  <c r="O3091" i="14"/>
  <c r="Q3091" i="14" s="1"/>
  <c r="AE3091" i="14"/>
  <c r="O3089" i="14"/>
  <c r="Q3089" i="14" s="1"/>
  <c r="AE3089" i="14"/>
  <c r="O3073" i="14"/>
  <c r="Q3073" i="14" s="1"/>
  <c r="AE3073" i="14"/>
  <c r="O3057" i="14"/>
  <c r="Q3057" i="14" s="1"/>
  <c r="AE3057" i="14"/>
  <c r="O3055" i="14"/>
  <c r="Q3055" i="14" s="1"/>
  <c r="AE3055" i="14"/>
  <c r="O3053" i="14"/>
  <c r="Q3053" i="14" s="1"/>
  <c r="AE3053" i="14"/>
  <c r="O3039" i="14"/>
  <c r="Q3039" i="14" s="1"/>
  <c r="AE3039" i="14"/>
  <c r="O3023" i="14"/>
  <c r="Q3023" i="14" s="1"/>
  <c r="AE3023" i="14"/>
  <c r="O3011" i="14"/>
  <c r="Q3011" i="14" s="1"/>
  <c r="AE3011" i="14"/>
  <c r="O2993" i="14"/>
  <c r="Q2993" i="14" s="1"/>
  <c r="AE2993" i="14"/>
  <c r="O2989" i="14"/>
  <c r="Q2989" i="14" s="1"/>
  <c r="AE2989" i="14"/>
  <c r="O2973" i="14"/>
  <c r="Q2973" i="14" s="1"/>
  <c r="AE2973" i="14"/>
  <c r="O2961" i="14"/>
  <c r="Q2961" i="14" s="1"/>
  <c r="AE2961" i="14"/>
  <c r="O2959" i="14"/>
  <c r="Q2959" i="14" s="1"/>
  <c r="AE2959" i="14"/>
  <c r="O2929" i="14"/>
  <c r="Q2929" i="14" s="1"/>
  <c r="AE2929" i="14"/>
  <c r="O2927" i="14"/>
  <c r="Q2927" i="14" s="1"/>
  <c r="AE2927" i="14"/>
  <c r="O2925" i="14"/>
  <c r="Q2925" i="14" s="1"/>
  <c r="AE2925" i="14"/>
  <c r="O2895" i="14"/>
  <c r="Q2895" i="14" s="1"/>
  <c r="AE2895" i="14"/>
  <c r="O2893" i="14"/>
  <c r="Q2893" i="14" s="1"/>
  <c r="AE2893" i="14"/>
  <c r="O2891" i="14"/>
  <c r="Q2891" i="14" s="1"/>
  <c r="AE2891" i="14"/>
  <c r="O2873" i="14"/>
  <c r="Q2873" i="14" s="1"/>
  <c r="AE2873" i="14"/>
  <c r="O2863" i="14"/>
  <c r="Q2863" i="14" s="1"/>
  <c r="AE2863" i="14"/>
  <c r="O2843" i="14"/>
  <c r="Q2843" i="14" s="1"/>
  <c r="AE2843" i="14"/>
  <c r="O2841" i="14"/>
  <c r="Q2841" i="14" s="1"/>
  <c r="AE2841" i="14"/>
  <c r="O2831" i="14"/>
  <c r="Q2831" i="14" s="1"/>
  <c r="AE2831" i="14"/>
  <c r="O2829" i="14"/>
  <c r="Q2829" i="14" s="1"/>
  <c r="AE2829" i="14"/>
  <c r="O2797" i="14"/>
  <c r="Q2797" i="14" s="1"/>
  <c r="AE2797" i="14"/>
  <c r="O2789" i="14"/>
  <c r="Q2789" i="14" s="1"/>
  <c r="AE2789" i="14"/>
  <c r="O2761" i="14"/>
  <c r="AE2761" i="14"/>
  <c r="O2725" i="14"/>
  <c r="Q2725" i="14" s="1"/>
  <c r="AE2725" i="14"/>
  <c r="O2715" i="14"/>
  <c r="Q2715" i="14" s="1"/>
  <c r="AE2715" i="14"/>
  <c r="O2711" i="14"/>
  <c r="Q2711" i="14" s="1"/>
  <c r="AE2711" i="14"/>
  <c r="O2683" i="14"/>
  <c r="Q2683" i="14" s="1"/>
  <c r="AE2683" i="14"/>
  <c r="O2665" i="14"/>
  <c r="Q2665" i="14" s="1"/>
  <c r="AE2665" i="14"/>
  <c r="O2631" i="14"/>
  <c r="Q2631" i="14" s="1"/>
  <c r="AE2631" i="14"/>
  <c r="O2603" i="14"/>
  <c r="Q2603" i="14" s="1"/>
  <c r="AE2603" i="14"/>
  <c r="O2601" i="14"/>
  <c r="Q2601" i="14" s="1"/>
  <c r="AE2601" i="14"/>
  <c r="O2597" i="14"/>
  <c r="Q2597" i="14" s="1"/>
  <c r="AE2597" i="14"/>
  <c r="O2569" i="14"/>
  <c r="Q2569" i="14" s="1"/>
  <c r="AE2569" i="14"/>
  <c r="O2547" i="14"/>
  <c r="Q2547" i="14" s="1"/>
  <c r="AE2547" i="14"/>
  <c r="O2531" i="14"/>
  <c r="Q2531" i="14" s="1"/>
  <c r="AE2531" i="14"/>
  <c r="O2513" i="14"/>
  <c r="Q2513" i="14" s="1"/>
  <c r="AE2513" i="14"/>
  <c r="O2495" i="14"/>
  <c r="Q2495" i="14" s="1"/>
  <c r="AE2495" i="14"/>
  <c r="O2493" i="14"/>
  <c r="Q2493" i="14" s="1"/>
  <c r="AE2493" i="14"/>
  <c r="O2489" i="14"/>
  <c r="Q2489" i="14" s="1"/>
  <c r="AE2489" i="14"/>
  <c r="O2463" i="14"/>
  <c r="Q2463" i="14" s="1"/>
  <c r="AE2463" i="14"/>
  <c r="O2431" i="14"/>
  <c r="Q2431" i="14" s="1"/>
  <c r="AE2431" i="14"/>
  <c r="O2425" i="14"/>
  <c r="Q2425" i="14" s="1"/>
  <c r="AE2425" i="14"/>
  <c r="O2415" i="14"/>
  <c r="Q2415" i="14" s="1"/>
  <c r="AE2415" i="14"/>
  <c r="O2397" i="14"/>
  <c r="Q2397" i="14" s="1"/>
  <c r="AE2397" i="14"/>
  <c r="O2379" i="14"/>
  <c r="Q2379" i="14" s="1"/>
  <c r="AE2379" i="14"/>
  <c r="O2365" i="14"/>
  <c r="Q2365" i="14" s="1"/>
  <c r="AE2365" i="14"/>
  <c r="O2347" i="14"/>
  <c r="Q2347" i="14" s="1"/>
  <c r="AE2347" i="14"/>
  <c r="O2329" i="14"/>
  <c r="Q2329" i="14" s="1"/>
  <c r="AE2329" i="14"/>
  <c r="O2319" i="14"/>
  <c r="Q2319" i="14" s="1"/>
  <c r="AE2319" i="14"/>
  <c r="O2315" i="14"/>
  <c r="Q2315" i="14" s="1"/>
  <c r="AE2315" i="14"/>
  <c r="O2275" i="14"/>
  <c r="Q2275" i="14" s="1"/>
  <c r="AE2275" i="14"/>
  <c r="O2255" i="14"/>
  <c r="Q2255" i="14" s="1"/>
  <c r="AE2255" i="14"/>
  <c r="O2251" i="14"/>
  <c r="Q2251" i="14" s="1"/>
  <c r="AE2251" i="14"/>
  <c r="P2238" i="14"/>
  <c r="R2238" i="14" s="1"/>
  <c r="AF2238" i="14"/>
  <c r="P2236" i="14"/>
  <c r="R2236" i="14" s="1"/>
  <c r="AF2236" i="14"/>
  <c r="P2222" i="14"/>
  <c r="R2222" i="14" s="1"/>
  <c r="AF2222" i="14"/>
  <c r="P2219" i="14"/>
  <c r="R2219" i="14" s="1"/>
  <c r="AF2219" i="14"/>
  <c r="P2214" i="14"/>
  <c r="R2214" i="14" s="1"/>
  <c r="AF2214" i="14"/>
  <c r="P2210" i="14"/>
  <c r="R2210" i="14" s="1"/>
  <c r="AF2210" i="14"/>
  <c r="P2207" i="14"/>
  <c r="R2207" i="14" s="1"/>
  <c r="AF2207" i="14"/>
  <c r="P2203" i="14"/>
  <c r="T2203" i="14" s="1"/>
  <c r="AF2203" i="14"/>
  <c r="P2196" i="14"/>
  <c r="R2196" i="14" s="1"/>
  <c r="AF2196" i="14"/>
  <c r="P2185" i="14"/>
  <c r="R2185" i="14" s="1"/>
  <c r="AF2185" i="14"/>
  <c r="P2175" i="14"/>
  <c r="R2175" i="14" s="1"/>
  <c r="AF2175" i="14"/>
  <c r="P2168" i="14"/>
  <c r="AF2168" i="14"/>
  <c r="P2162" i="14"/>
  <c r="AF2162" i="14"/>
  <c r="P2159" i="14"/>
  <c r="AF2159" i="14"/>
  <c r="P2146" i="14"/>
  <c r="AF2146" i="14"/>
  <c r="P2143" i="14"/>
  <c r="AF2143" i="14"/>
  <c r="P2136" i="14"/>
  <c r="R2136" i="14" s="1"/>
  <c r="AF2136" i="14"/>
  <c r="P2128" i="14"/>
  <c r="R2128" i="14" s="1"/>
  <c r="AF2128" i="14"/>
  <c r="P2115" i="14"/>
  <c r="R2115" i="14" s="1"/>
  <c r="AF2115" i="14"/>
  <c r="P2112" i="14"/>
  <c r="R2112" i="14" s="1"/>
  <c r="AF2112" i="14"/>
  <c r="P2109" i="14"/>
  <c r="R2109" i="14" s="1"/>
  <c r="AF2109" i="14"/>
  <c r="P2107" i="14"/>
  <c r="R2107" i="14" s="1"/>
  <c r="AF2107" i="14"/>
  <c r="P2096" i="14"/>
  <c r="R2096" i="14" s="1"/>
  <c r="AF2096" i="14"/>
  <c r="P2092" i="14"/>
  <c r="R2092" i="14" s="1"/>
  <c r="AF2092" i="14"/>
  <c r="P2091" i="14"/>
  <c r="T2091" i="14" s="1"/>
  <c r="AF2091" i="14"/>
  <c r="P2088" i="14"/>
  <c r="R2088" i="14" s="1"/>
  <c r="AF2088" i="14"/>
  <c r="P1645" i="14"/>
  <c r="R1645" i="14" s="1"/>
  <c r="AF1645" i="14"/>
  <c r="P1183" i="14"/>
  <c r="AF1183" i="14"/>
  <c r="P1179" i="14"/>
  <c r="AF1179" i="14"/>
  <c r="P1176" i="14"/>
  <c r="AF1176" i="14"/>
  <c r="P1168" i="14"/>
  <c r="AF1168" i="14"/>
  <c r="P1161" i="14"/>
  <c r="AF1161" i="14"/>
  <c r="P1159" i="14"/>
  <c r="AF1159" i="14"/>
  <c r="P1156" i="14"/>
  <c r="AF1156" i="14"/>
  <c r="P1152" i="14"/>
  <c r="AF1152" i="14"/>
  <c r="P1149" i="14"/>
  <c r="AF1149" i="14"/>
  <c r="P1132" i="14"/>
  <c r="AF1132" i="14"/>
  <c r="P1124" i="14"/>
  <c r="AF1124" i="14"/>
  <c r="P1119" i="14"/>
  <c r="AF1119" i="14"/>
  <c r="P1115" i="14"/>
  <c r="AF1115" i="14"/>
  <c r="P1113" i="14"/>
  <c r="AF1113" i="14"/>
  <c r="P1109" i="14"/>
  <c r="AF1109" i="14"/>
  <c r="P1105" i="14"/>
  <c r="AF1105" i="14"/>
  <c r="P1103" i="14"/>
  <c r="AF1103" i="14"/>
  <c r="P1095" i="14"/>
  <c r="AF1095" i="14"/>
  <c r="P1089" i="14"/>
  <c r="AF1089" i="14"/>
  <c r="P1087" i="14"/>
  <c r="AF1087" i="14"/>
  <c r="P1085" i="14"/>
  <c r="AF1085" i="14"/>
  <c r="P1083" i="14"/>
  <c r="AF1083" i="14"/>
  <c r="P1077" i="14"/>
  <c r="AF1077" i="14"/>
  <c r="P1069" i="14"/>
  <c r="AF1069" i="14"/>
  <c r="P1067" i="14"/>
  <c r="AF1067" i="14"/>
  <c r="P1065" i="14"/>
  <c r="AF1065" i="14"/>
  <c r="P1063" i="14"/>
  <c r="AF1063" i="14"/>
  <c r="P1061" i="14"/>
  <c r="AF1061" i="14"/>
  <c r="P1053" i="14"/>
  <c r="AF1053" i="14"/>
  <c r="P1049" i="14"/>
  <c r="AF1049" i="14"/>
  <c r="P1043" i="14"/>
  <c r="AF1043" i="14"/>
  <c r="P1041" i="14"/>
  <c r="AF1041" i="14"/>
  <c r="P1040" i="14"/>
  <c r="R1040" i="14" s="1"/>
  <c r="AF1040" i="14"/>
  <c r="P961" i="14"/>
  <c r="AF961" i="14"/>
  <c r="P949" i="14"/>
  <c r="AF949" i="14"/>
  <c r="P947" i="14"/>
  <c r="AF947" i="14"/>
  <c r="P941" i="14"/>
  <c r="AF941" i="14"/>
  <c r="P939" i="14"/>
  <c r="AF939" i="14"/>
  <c r="P933" i="14"/>
  <c r="AF933" i="14"/>
  <c r="P931" i="14"/>
  <c r="AF931" i="14"/>
  <c r="P925" i="14"/>
  <c r="AF925" i="14"/>
  <c r="P923" i="14"/>
  <c r="AF923" i="14"/>
  <c r="P917" i="14"/>
  <c r="AF917" i="14"/>
  <c r="P915" i="14"/>
  <c r="AF915" i="14"/>
  <c r="P913" i="14"/>
  <c r="AF913" i="14"/>
  <c r="P909" i="14"/>
  <c r="AF909" i="14"/>
  <c r="P888" i="14"/>
  <c r="AF888" i="14"/>
  <c r="P885" i="14"/>
  <c r="AF885" i="14"/>
  <c r="P881" i="14"/>
  <c r="AF881" i="14"/>
  <c r="P880" i="14"/>
  <c r="AF880" i="14"/>
  <c r="P872" i="14"/>
  <c r="AF872" i="14"/>
  <c r="P861" i="14"/>
  <c r="AF861" i="14"/>
  <c r="P853" i="14"/>
  <c r="AF853" i="14"/>
  <c r="P844" i="14"/>
  <c r="AF844" i="14"/>
  <c r="P841" i="14"/>
  <c r="AF841" i="14"/>
  <c r="P836" i="14"/>
  <c r="AF836" i="14"/>
  <c r="P833" i="14"/>
  <c r="AF833" i="14"/>
  <c r="P825" i="14"/>
  <c r="AF825" i="14"/>
  <c r="P809" i="14"/>
  <c r="AF809" i="14"/>
  <c r="P805" i="14"/>
  <c r="AF805" i="14"/>
  <c r="P801" i="14"/>
  <c r="AF801" i="14"/>
  <c r="P793" i="14"/>
  <c r="AF793" i="14"/>
  <c r="P777" i="14"/>
  <c r="R777" i="14" s="1"/>
  <c r="AF777" i="14"/>
  <c r="P769" i="14"/>
  <c r="R769" i="14" s="1"/>
  <c r="AF769" i="14"/>
  <c r="P764" i="14"/>
  <c r="R764" i="14" s="1"/>
  <c r="AF764" i="14"/>
  <c r="P756" i="14"/>
  <c r="R756" i="14" s="1"/>
  <c r="AF756" i="14"/>
  <c r="P753" i="14"/>
  <c r="R753" i="14" s="1"/>
  <c r="AF753" i="14"/>
  <c r="P743" i="14"/>
  <c r="T743" i="14" s="1"/>
  <c r="AF743" i="14"/>
  <c r="P733" i="14"/>
  <c r="AF733" i="14"/>
  <c r="P726" i="14"/>
  <c r="R726" i="14" s="1"/>
  <c r="AF726" i="14"/>
  <c r="P724" i="14"/>
  <c r="R724" i="14" s="1"/>
  <c r="AF724" i="14"/>
  <c r="P710" i="14"/>
  <c r="R710" i="14" s="1"/>
  <c r="AF710" i="14"/>
  <c r="P709" i="14"/>
  <c r="R709" i="14" s="1"/>
  <c r="AF709" i="14"/>
  <c r="P698" i="14"/>
  <c r="AF698" i="14"/>
  <c r="P691" i="14"/>
  <c r="R691" i="14" s="1"/>
  <c r="AF691" i="14"/>
  <c r="P688" i="14"/>
  <c r="AF688" i="14"/>
  <c r="P682" i="14"/>
  <c r="AF682" i="14"/>
  <c r="P681" i="14"/>
  <c r="R681" i="14" s="1"/>
  <c r="AF681" i="14"/>
  <c r="P680" i="14"/>
  <c r="AF680" i="14"/>
  <c r="O247" i="14"/>
  <c r="Q247" i="14" s="1"/>
  <c r="AE247" i="14"/>
  <c r="O231" i="14"/>
  <c r="AE231" i="14"/>
  <c r="O215" i="14"/>
  <c r="Q215" i="14" s="1"/>
  <c r="AE215" i="14"/>
  <c r="O199" i="14"/>
  <c r="Q199" i="14" s="1"/>
  <c r="AE199" i="14"/>
  <c r="O187" i="14"/>
  <c r="Q187" i="14" s="1"/>
  <c r="AE187" i="14"/>
  <c r="O183" i="14"/>
  <c r="Q183" i="14" s="1"/>
  <c r="AE183" i="14"/>
  <c r="O171" i="14"/>
  <c r="Q171" i="14" s="1"/>
  <c r="AE171" i="14"/>
  <c r="O167" i="14"/>
  <c r="Q167" i="14" s="1"/>
  <c r="AE167" i="14"/>
  <c r="P150" i="14"/>
  <c r="AF150" i="14"/>
  <c r="P146" i="14"/>
  <c r="AF146" i="14"/>
  <c r="P134" i="14"/>
  <c r="AF134" i="14"/>
  <c r="P130" i="14"/>
  <c r="AF130" i="14"/>
  <c r="P118" i="14"/>
  <c r="AF118" i="14"/>
  <c r="P114" i="14"/>
  <c r="AF114" i="14"/>
  <c r="P110" i="14"/>
  <c r="AF110" i="14"/>
  <c r="P106" i="14"/>
  <c r="AF106" i="14"/>
  <c r="P102" i="14"/>
  <c r="AF102" i="14"/>
  <c r="P82" i="14"/>
  <c r="AF82" i="14"/>
  <c r="P78" i="14"/>
  <c r="AF78" i="14"/>
  <c r="P70" i="14"/>
  <c r="R70" i="14" s="1"/>
  <c r="AF70" i="14"/>
  <c r="P66" i="14"/>
  <c r="R66" i="14" s="1"/>
  <c r="AF66" i="14"/>
  <c r="P58" i="14"/>
  <c r="AF58" i="14"/>
  <c r="P54" i="14"/>
  <c r="R54" i="14" s="1"/>
  <c r="AF54" i="14"/>
  <c r="P50" i="14"/>
  <c r="R50" i="14" s="1"/>
  <c r="AF50" i="14"/>
  <c r="P42" i="14"/>
  <c r="AF42" i="14"/>
  <c r="P34" i="14"/>
  <c r="AF34" i="14"/>
  <c r="P30" i="14"/>
  <c r="AF30" i="14"/>
  <c r="P6" i="14"/>
  <c r="R6" i="14" s="1"/>
  <c r="AF6" i="14"/>
  <c r="AE3" i="14"/>
  <c r="AA3" i="14"/>
  <c r="J689" i="14"/>
  <c r="K1091" i="14"/>
  <c r="J680" i="14"/>
  <c r="K372" i="14"/>
  <c r="K1969" i="14"/>
  <c r="K383" i="14"/>
  <c r="K2107" i="14"/>
  <c r="J1287" i="14"/>
  <c r="K1077" i="14"/>
  <c r="J562" i="14"/>
  <c r="K1101" i="14"/>
  <c r="J368" i="14"/>
  <c r="K2128" i="14"/>
  <c r="K2049" i="14"/>
  <c r="K1386" i="14"/>
  <c r="J1307" i="14"/>
  <c r="J1255" i="14"/>
  <c r="K1095" i="14"/>
  <c r="J675" i="14"/>
  <c r="J553" i="14"/>
  <c r="J1380" i="14"/>
  <c r="K1043" i="14"/>
  <c r="J400" i="14"/>
  <c r="K2095" i="14"/>
  <c r="J1939" i="14"/>
  <c r="J1402" i="14"/>
  <c r="J1347" i="14"/>
  <c r="K1314" i="14"/>
  <c r="K1261" i="14"/>
  <c r="J1243" i="14"/>
  <c r="K1055" i="14"/>
  <c r="J473" i="14"/>
  <c r="K2158" i="14"/>
  <c r="K2092" i="14"/>
  <c r="K2053" i="14"/>
  <c r="K1902" i="14"/>
  <c r="J1859" i="14"/>
  <c r="J1793" i="14"/>
  <c r="K1357" i="14"/>
  <c r="J1342" i="14"/>
  <c r="K1329" i="14"/>
  <c r="K1293" i="14"/>
  <c r="J1235" i="14"/>
  <c r="J546" i="14"/>
  <c r="J395" i="14"/>
  <c r="K323" i="14"/>
  <c r="J2035" i="14"/>
  <c r="J963" i="14"/>
  <c r="K388" i="14"/>
  <c r="K344" i="14"/>
  <c r="K1943" i="14"/>
  <c r="J1943" i="14"/>
  <c r="K1991" i="14"/>
  <c r="J1991" i="14"/>
  <c r="K2091" i="14"/>
  <c r="J1955" i="14"/>
  <c r="K1935" i="14"/>
  <c r="J1935" i="14"/>
  <c r="J1931" i="14"/>
  <c r="J1789" i="14"/>
  <c r="K2154" i="14"/>
  <c r="K2115" i="14"/>
  <c r="J2088" i="14"/>
  <c r="K2088" i="14"/>
  <c r="K2087" i="14"/>
  <c r="J2045" i="14"/>
  <c r="J1981" i="14"/>
  <c r="K1981" i="14"/>
  <c r="K1923" i="14"/>
  <c r="J1923" i="14"/>
  <c r="J1921" i="14"/>
  <c r="J1786" i="14"/>
  <c r="K1786" i="14"/>
  <c r="K1361" i="14"/>
  <c r="J1355" i="14"/>
  <c r="J1339" i="14"/>
  <c r="J1291" i="14"/>
  <c r="J1259" i="14"/>
  <c r="J1254" i="14"/>
  <c r="K1231" i="14"/>
  <c r="J1103" i="14"/>
  <c r="K1103" i="14"/>
  <c r="J1093" i="14"/>
  <c r="K1093" i="14"/>
  <c r="K961" i="14"/>
  <c r="J961" i="14"/>
  <c r="J1951" i="14"/>
  <c r="J1907" i="14"/>
  <c r="J1897" i="14"/>
  <c r="J1384" i="14"/>
  <c r="K1373" i="14"/>
  <c r="J1359" i="14"/>
  <c r="K1345" i="14"/>
  <c r="K1334" i="14"/>
  <c r="K1306" i="14"/>
  <c r="J1274" i="14"/>
  <c r="K1241" i="14"/>
  <c r="J1229" i="14"/>
  <c r="J1069" i="14"/>
  <c r="K1069" i="14"/>
  <c r="J1388" i="14"/>
  <c r="J1382" i="14"/>
  <c r="J1371" i="14"/>
  <c r="J1343" i="14"/>
  <c r="J1267" i="14"/>
  <c r="K1257" i="14"/>
  <c r="K1245" i="14"/>
  <c r="J1239" i="14"/>
  <c r="K1051" i="14"/>
  <c r="K1041" i="14"/>
  <c r="K681" i="14"/>
  <c r="J681" i="14"/>
  <c r="J1059" i="14"/>
  <c r="K1059" i="14"/>
  <c r="J555" i="14"/>
  <c r="J550" i="14"/>
  <c r="J544" i="14"/>
  <c r="K444" i="14"/>
  <c r="K436" i="14"/>
  <c r="K407" i="14"/>
  <c r="J396" i="14"/>
  <c r="J371" i="14"/>
  <c r="J688" i="14"/>
  <c r="J668" i="14"/>
  <c r="J470" i="14"/>
  <c r="K464" i="14"/>
  <c r="J380" i="14"/>
  <c r="J558" i="14"/>
  <c r="J548" i="14"/>
  <c r="J364" i="14"/>
  <c r="J337" i="14"/>
  <c r="O3668" i="14"/>
  <c r="S3668" i="14" s="1"/>
  <c r="AA3668" i="14"/>
  <c r="Y3668" i="14"/>
  <c r="O3667" i="14"/>
  <c r="AA3667" i="14"/>
  <c r="Y3667" i="14"/>
  <c r="O3666" i="14"/>
  <c r="Q3666" i="14" s="1"/>
  <c r="AA3666" i="14"/>
  <c r="Y3666" i="14"/>
  <c r="AB3665" i="14"/>
  <c r="Z3665" i="14"/>
  <c r="O3662" i="14"/>
  <c r="AA3662" i="14"/>
  <c r="Y3662" i="14"/>
  <c r="AB3661" i="14"/>
  <c r="Z3661" i="14"/>
  <c r="O3657" i="14"/>
  <c r="AA3657" i="14"/>
  <c r="Y3657" i="14"/>
  <c r="AB3656" i="14"/>
  <c r="Z3656" i="14"/>
  <c r="O3622" i="14"/>
  <c r="AA3622" i="14"/>
  <c r="Y3622" i="14"/>
  <c r="AA3621" i="14"/>
  <c r="Y3621" i="14"/>
  <c r="AB3615" i="14"/>
  <c r="Z3615" i="14"/>
  <c r="O3611" i="14"/>
  <c r="Q3611" i="14" s="1"/>
  <c r="AA3611" i="14"/>
  <c r="Y3611" i="14"/>
  <c r="AB3610" i="14"/>
  <c r="Z3610" i="14"/>
  <c r="P3609" i="14"/>
  <c r="R3609" i="14" s="1"/>
  <c r="AB3609" i="14"/>
  <c r="Z3609" i="14"/>
  <c r="AB3608" i="14"/>
  <c r="Z3608" i="14"/>
  <c r="AB3604" i="14"/>
  <c r="Z3604" i="14"/>
  <c r="O3598" i="14"/>
  <c r="AA3598" i="14"/>
  <c r="Y3598" i="14"/>
  <c r="O3590" i="14"/>
  <c r="AA3590" i="14"/>
  <c r="Y3590" i="14"/>
  <c r="AB3589" i="14"/>
  <c r="Z3589" i="14"/>
  <c r="AB3588" i="14"/>
  <c r="Z3588" i="14"/>
  <c r="AA3586" i="14"/>
  <c r="Y3586" i="14"/>
  <c r="AB3585" i="14"/>
  <c r="Z3585" i="14"/>
  <c r="AB3584" i="14"/>
  <c r="Z3584" i="14"/>
  <c r="AA3582" i="14"/>
  <c r="Y3582" i="14"/>
  <c r="AB3581" i="14"/>
  <c r="Z3581" i="14"/>
  <c r="AB3580" i="14"/>
  <c r="Z3580" i="14"/>
  <c r="AB3577" i="14"/>
  <c r="Z3577" i="14"/>
  <c r="O3574" i="14"/>
  <c r="AA3574" i="14"/>
  <c r="Y3574" i="14"/>
  <c r="AB3573" i="14"/>
  <c r="Z3573" i="14"/>
  <c r="AB3552" i="14"/>
  <c r="Z3552" i="14"/>
  <c r="P3551" i="14"/>
  <c r="AB3551" i="14"/>
  <c r="Z3551" i="14"/>
  <c r="AB3550" i="14"/>
  <c r="Z3550" i="14"/>
  <c r="O3548" i="14"/>
  <c r="Q3548" i="14" s="1"/>
  <c r="AA3548" i="14"/>
  <c r="Y3548" i="14"/>
  <c r="O3547" i="14"/>
  <c r="AA3547" i="14"/>
  <c r="Y3547" i="14"/>
  <c r="O3546" i="14"/>
  <c r="S3546" i="14" s="1"/>
  <c r="AA3546" i="14"/>
  <c r="Y3546" i="14"/>
  <c r="O3541" i="14"/>
  <c r="AA3541" i="14"/>
  <c r="Y3541" i="14"/>
  <c r="O3525" i="14"/>
  <c r="AA3525" i="14"/>
  <c r="Y3525" i="14"/>
  <c r="P3520" i="14"/>
  <c r="AB3520" i="14"/>
  <c r="Z3520" i="14"/>
  <c r="AB3519" i="14"/>
  <c r="Z3519" i="14"/>
  <c r="AA3505" i="14"/>
  <c r="Y3505" i="14"/>
  <c r="AB3504" i="14"/>
  <c r="Z3504" i="14"/>
  <c r="AB3500" i="14"/>
  <c r="Z3500" i="14"/>
  <c r="AA3497" i="14"/>
  <c r="Y3497" i="14"/>
  <c r="AA3477" i="14"/>
  <c r="Y3477" i="14"/>
  <c r="AB3476" i="14"/>
  <c r="Z3476" i="14"/>
  <c r="AB3472" i="14"/>
  <c r="Z3472" i="14"/>
  <c r="AA3469" i="14"/>
  <c r="Y3469" i="14"/>
  <c r="AB3468" i="14"/>
  <c r="Z3468" i="14"/>
  <c r="AB3448" i="14"/>
  <c r="Z3448" i="14"/>
  <c r="AB3444" i="14"/>
  <c r="Z3444" i="14"/>
  <c r="AA3441" i="14"/>
  <c r="Y3441" i="14"/>
  <c r="AB3440" i="14"/>
  <c r="Z3440" i="14"/>
  <c r="AA3437" i="14"/>
  <c r="Y3437" i="14"/>
  <c r="AB3436" i="14"/>
  <c r="Z3436" i="14"/>
  <c r="O3412" i="14"/>
  <c r="Q3412" i="14" s="1"/>
  <c r="AA3412" i="14"/>
  <c r="Y3412" i="14"/>
  <c r="O3411" i="14"/>
  <c r="AA3411" i="14"/>
  <c r="Y3411" i="14"/>
  <c r="AB3410" i="14"/>
  <c r="Z3410" i="14"/>
  <c r="AB3409" i="14"/>
  <c r="Z3409" i="14"/>
  <c r="O3396" i="14"/>
  <c r="Q3396" i="14" s="1"/>
  <c r="AA3396" i="14"/>
  <c r="Y3396" i="14"/>
  <c r="O3395" i="14"/>
  <c r="AA3395" i="14"/>
  <c r="Y3395" i="14"/>
  <c r="AB3394" i="14"/>
  <c r="Z3394" i="14"/>
  <c r="AB3393" i="14"/>
  <c r="Z3393" i="14"/>
  <c r="AB3392" i="14"/>
  <c r="Z3392" i="14"/>
  <c r="O3708" i="14"/>
  <c r="Q3708" i="14" s="1"/>
  <c r="AA3708" i="14"/>
  <c r="Y3708" i="14"/>
  <c r="O3705" i="14"/>
  <c r="AA3705" i="14"/>
  <c r="Y3705" i="14"/>
  <c r="AB3704" i="14"/>
  <c r="Z3704" i="14"/>
  <c r="O3702" i="14"/>
  <c r="AA3702" i="14"/>
  <c r="Y3702" i="14"/>
  <c r="O3701" i="14"/>
  <c r="AA3701" i="14"/>
  <c r="Y3701" i="14"/>
  <c r="AA3700" i="14"/>
  <c r="Y3700" i="14"/>
  <c r="AB3699" i="14"/>
  <c r="Z3699" i="14"/>
  <c r="O3697" i="14"/>
  <c r="S3697" i="14" s="1"/>
  <c r="AA3697" i="14"/>
  <c r="Y3697" i="14"/>
  <c r="AB3696" i="14"/>
  <c r="Z3696" i="14"/>
  <c r="O3694" i="14"/>
  <c r="AA3694" i="14"/>
  <c r="Y3694" i="14"/>
  <c r="AA3693" i="14"/>
  <c r="Y3693" i="14"/>
  <c r="AA3692" i="14"/>
  <c r="Y3692" i="14"/>
  <c r="AA3691" i="14"/>
  <c r="Y3691" i="14"/>
  <c r="AB3690" i="14"/>
  <c r="Z3690" i="14"/>
  <c r="O3670" i="14"/>
  <c r="S3670" i="14" s="1"/>
  <c r="AA3670" i="14"/>
  <c r="Y3670" i="14"/>
  <c r="AB3669" i="14"/>
  <c r="Z3669" i="14"/>
  <c r="O3665" i="14"/>
  <c r="AA3665" i="14"/>
  <c r="Y3665" i="14"/>
  <c r="AB3664" i="14"/>
  <c r="Z3664" i="14"/>
  <c r="O3656" i="14"/>
  <c r="S3656" i="14" s="1"/>
  <c r="AA3656" i="14"/>
  <c r="Y3656" i="14"/>
  <c r="AB3655" i="14"/>
  <c r="Z3655" i="14"/>
  <c r="AB3645" i="14"/>
  <c r="Z3645" i="14"/>
  <c r="P3644" i="14"/>
  <c r="AB3644" i="14"/>
  <c r="Z3644" i="14"/>
  <c r="O3631" i="14"/>
  <c r="Q3631" i="14" s="1"/>
  <c r="AA3631" i="14"/>
  <c r="Y3631" i="14"/>
  <c r="AA3630" i="14"/>
  <c r="Y3630" i="14"/>
  <c r="AB3629" i="14"/>
  <c r="Z3629" i="14"/>
  <c r="AB3624" i="14"/>
  <c r="Z3624" i="14"/>
  <c r="P3623" i="14"/>
  <c r="AB3623" i="14"/>
  <c r="Z3623" i="14"/>
  <c r="O3620" i="14"/>
  <c r="Q3620" i="14" s="1"/>
  <c r="AA3620" i="14"/>
  <c r="Y3620" i="14"/>
  <c r="O3597" i="14"/>
  <c r="AA3597" i="14"/>
  <c r="Y3597" i="14"/>
  <c r="AB3596" i="14"/>
  <c r="Z3596" i="14"/>
  <c r="P3595" i="14"/>
  <c r="R3595" i="14" s="1"/>
  <c r="AB3595" i="14"/>
  <c r="Z3595" i="14"/>
  <c r="AB3594" i="14"/>
  <c r="Z3594" i="14"/>
  <c r="O3552" i="14"/>
  <c r="AA3552" i="14"/>
  <c r="Y3552" i="14"/>
  <c r="O3551" i="14"/>
  <c r="Q3551" i="14" s="1"/>
  <c r="AA3551" i="14"/>
  <c r="Y3551" i="14"/>
  <c r="O3550" i="14"/>
  <c r="AA3550" i="14"/>
  <c r="Y3550" i="14"/>
  <c r="AB3549" i="14"/>
  <c r="Z3549" i="14"/>
  <c r="O3545" i="14"/>
  <c r="AA3545" i="14"/>
  <c r="Y3545" i="14"/>
  <c r="AB3540" i="14"/>
  <c r="Z3540" i="14"/>
  <c r="P3539" i="14"/>
  <c r="AB3539" i="14"/>
  <c r="Z3539" i="14"/>
  <c r="AB3524" i="14"/>
  <c r="Z3524" i="14"/>
  <c r="P3523" i="14"/>
  <c r="T3523" i="14" s="1"/>
  <c r="AB3523" i="14"/>
  <c r="Z3523" i="14"/>
  <c r="AB3522" i="14"/>
  <c r="Z3522" i="14"/>
  <c r="O3520" i="14"/>
  <c r="AA3520" i="14"/>
  <c r="Y3520" i="14"/>
  <c r="O3519" i="14"/>
  <c r="AA3519" i="14"/>
  <c r="Y3519" i="14"/>
  <c r="AB3518" i="14"/>
  <c r="Z3518" i="14"/>
  <c r="O3514" i="14"/>
  <c r="AA3514" i="14"/>
  <c r="Y3514" i="14"/>
  <c r="AB3509" i="14"/>
  <c r="Z3509" i="14"/>
  <c r="P3508" i="14"/>
  <c r="AB3508" i="14"/>
  <c r="Z3508" i="14"/>
  <c r="AB3507" i="14"/>
  <c r="Z3507" i="14"/>
  <c r="O3504" i="14"/>
  <c r="AA3504" i="14"/>
  <c r="Y3504" i="14"/>
  <c r="AB3503" i="14"/>
  <c r="Z3503" i="14"/>
  <c r="O3500" i="14"/>
  <c r="S3500" i="14" s="1"/>
  <c r="AA3500" i="14"/>
  <c r="Y3500" i="14"/>
  <c r="AB3499" i="14"/>
  <c r="Z3499" i="14"/>
  <c r="O3496" i="14"/>
  <c r="AA3496" i="14"/>
  <c r="Y3496" i="14"/>
  <c r="AB3495" i="14"/>
  <c r="Z3495" i="14"/>
  <c r="O3492" i="14"/>
  <c r="Q3492" i="14" s="1"/>
  <c r="AA3492" i="14"/>
  <c r="Y3492" i="14"/>
  <c r="AB3491" i="14"/>
  <c r="Z3491" i="14"/>
  <c r="O3488" i="14"/>
  <c r="AA3488" i="14"/>
  <c r="Y3488" i="14"/>
  <c r="AB3487" i="14"/>
  <c r="Z3487" i="14"/>
  <c r="O3484" i="14"/>
  <c r="AA3484" i="14"/>
  <c r="Y3484" i="14"/>
  <c r="AB3483" i="14"/>
  <c r="Z3483" i="14"/>
  <c r="O3480" i="14"/>
  <c r="AA3480" i="14"/>
  <c r="Y3480" i="14"/>
  <c r="AB3479" i="14"/>
  <c r="Z3479" i="14"/>
  <c r="O3476" i="14"/>
  <c r="Q3476" i="14" s="1"/>
  <c r="AA3476" i="14"/>
  <c r="Y3476" i="14"/>
  <c r="AB3475" i="14"/>
  <c r="Z3475" i="14"/>
  <c r="O3472" i="14"/>
  <c r="AA3472" i="14"/>
  <c r="Y3472" i="14"/>
  <c r="AB3471" i="14"/>
  <c r="Z3471" i="14"/>
  <c r="O3468" i="14"/>
  <c r="AA3468" i="14"/>
  <c r="Y3468" i="14"/>
  <c r="AB3467" i="14"/>
  <c r="Z3467" i="14"/>
  <c r="O3464" i="14"/>
  <c r="AA3464" i="14"/>
  <c r="Y3464" i="14"/>
  <c r="AB3463" i="14"/>
  <c r="Z3463" i="14"/>
  <c r="O3460" i="14"/>
  <c r="S3460" i="14" s="1"/>
  <c r="AA3460" i="14"/>
  <c r="Y3460" i="14"/>
  <c r="AB3459" i="14"/>
  <c r="Z3459" i="14"/>
  <c r="O3456" i="14"/>
  <c r="AA3456" i="14"/>
  <c r="Y3456" i="14"/>
  <c r="AB3455" i="14"/>
  <c r="Z3455" i="14"/>
  <c r="O3452" i="14"/>
  <c r="S3452" i="14" s="1"/>
  <c r="AA3452" i="14"/>
  <c r="Y3452" i="14"/>
  <c r="AB3451" i="14"/>
  <c r="Z3451" i="14"/>
  <c r="O3448" i="14"/>
  <c r="AA3448" i="14"/>
  <c r="Y3448" i="14"/>
  <c r="AB3447" i="14"/>
  <c r="Z3447" i="14"/>
  <c r="O3444" i="14"/>
  <c r="S3444" i="14" s="1"/>
  <c r="AA3444" i="14"/>
  <c r="Y3444" i="14"/>
  <c r="AB3443" i="14"/>
  <c r="Z3443" i="14"/>
  <c r="O3440" i="14"/>
  <c r="AA3440" i="14"/>
  <c r="Y3440" i="14"/>
  <c r="AB3439" i="14"/>
  <c r="Z3439" i="14"/>
  <c r="O3436" i="14"/>
  <c r="S3436" i="14" s="1"/>
  <c r="AA3436" i="14"/>
  <c r="Y3436" i="14"/>
  <c r="AB3435" i="14"/>
  <c r="Z3435" i="14"/>
  <c r="O3432" i="14"/>
  <c r="AA3432" i="14"/>
  <c r="Y3432" i="14"/>
  <c r="AB3431" i="14"/>
  <c r="Z3431" i="14"/>
  <c r="O3426" i="14"/>
  <c r="AA3426" i="14"/>
  <c r="Y3426" i="14"/>
  <c r="O3425" i="14"/>
  <c r="AA3425" i="14"/>
  <c r="Y3425" i="14"/>
  <c r="AB3424" i="14"/>
  <c r="Z3424" i="14"/>
  <c r="AB3423" i="14"/>
  <c r="Z3423" i="14"/>
  <c r="O3418" i="14"/>
  <c r="AA3418" i="14"/>
  <c r="Y3418" i="14"/>
  <c r="O3417" i="14"/>
  <c r="AA3417" i="14"/>
  <c r="Y3417" i="14"/>
  <c r="AB3416" i="14"/>
  <c r="Z3416" i="14"/>
  <c r="AB3415" i="14"/>
  <c r="Z3415" i="14"/>
  <c r="O3410" i="14"/>
  <c r="AA3410" i="14"/>
  <c r="Y3410" i="14"/>
  <c r="O3409" i="14"/>
  <c r="AA3409" i="14"/>
  <c r="Y3409" i="14"/>
  <c r="AB3408" i="14"/>
  <c r="Z3408" i="14"/>
  <c r="AB3407" i="14"/>
  <c r="Z3407" i="14"/>
  <c r="O3402" i="14"/>
  <c r="S3402" i="14" s="1"/>
  <c r="AA3402" i="14"/>
  <c r="Y3402" i="14"/>
  <c r="O3401" i="14"/>
  <c r="AA3401" i="14"/>
  <c r="Y3401" i="14"/>
  <c r="AB3400" i="14"/>
  <c r="Z3400" i="14"/>
  <c r="AB3399" i="14"/>
  <c r="Z3399" i="14"/>
  <c r="O3394" i="14"/>
  <c r="AA3394" i="14"/>
  <c r="Y3394" i="14"/>
  <c r="O3393" i="14"/>
  <c r="AA3393" i="14"/>
  <c r="Y3393" i="14"/>
  <c r="AA3392" i="14"/>
  <c r="Y3392" i="14"/>
  <c r="P3391" i="14"/>
  <c r="AB3391" i="14"/>
  <c r="Z3391" i="14"/>
  <c r="P3390" i="14"/>
  <c r="AB3390" i="14"/>
  <c r="Z3390" i="14"/>
  <c r="P3389" i="14"/>
  <c r="T3389" i="14" s="1"/>
  <c r="AB3389" i="14"/>
  <c r="Z3389" i="14"/>
  <c r="P3388" i="14"/>
  <c r="AB3388" i="14"/>
  <c r="Z3388" i="14"/>
  <c r="P3387" i="14"/>
  <c r="AB3387" i="14"/>
  <c r="Z3387" i="14"/>
  <c r="P3386" i="14"/>
  <c r="AB3386" i="14"/>
  <c r="Z3386" i="14"/>
  <c r="P3385" i="14"/>
  <c r="T3385" i="14" s="1"/>
  <c r="AB3385" i="14"/>
  <c r="Z3385" i="14"/>
  <c r="P3384" i="14"/>
  <c r="AB3384" i="14"/>
  <c r="Z3384" i="14"/>
  <c r="P3383" i="14"/>
  <c r="AB3383" i="14"/>
  <c r="Z3383" i="14"/>
  <c r="P3382" i="14"/>
  <c r="AB3382" i="14"/>
  <c r="Z3382" i="14"/>
  <c r="P3381" i="14"/>
  <c r="T3381" i="14" s="1"/>
  <c r="AB3381" i="14"/>
  <c r="Z3381" i="14"/>
  <c r="P3380" i="14"/>
  <c r="AB3380" i="14"/>
  <c r="Z3380" i="14"/>
  <c r="P3379" i="14"/>
  <c r="AB3379" i="14"/>
  <c r="Z3379" i="14"/>
  <c r="P3378" i="14"/>
  <c r="AB3378" i="14"/>
  <c r="Z3378" i="14"/>
  <c r="P3377" i="14"/>
  <c r="T3377" i="14" s="1"/>
  <c r="AB3377" i="14"/>
  <c r="Z3377" i="14"/>
  <c r="P3376" i="14"/>
  <c r="AB3376" i="14"/>
  <c r="Z3376" i="14"/>
  <c r="P3375" i="14"/>
  <c r="AB3375" i="14"/>
  <c r="Z3375" i="14"/>
  <c r="P3374" i="14"/>
  <c r="AB3374" i="14"/>
  <c r="Z3374" i="14"/>
  <c r="P3373" i="14"/>
  <c r="T3373" i="14" s="1"/>
  <c r="AB3373" i="14"/>
  <c r="Z3373" i="14"/>
  <c r="P3372" i="14"/>
  <c r="AB3372" i="14"/>
  <c r="Z3372" i="14"/>
  <c r="P3371" i="14"/>
  <c r="AB3371" i="14"/>
  <c r="Z3371" i="14"/>
  <c r="P3370" i="14"/>
  <c r="AB3370" i="14"/>
  <c r="Z3370" i="14"/>
  <c r="P3369" i="14"/>
  <c r="T3369" i="14" s="1"/>
  <c r="AB3369" i="14"/>
  <c r="Z3369" i="14"/>
  <c r="P3368" i="14"/>
  <c r="AB3368" i="14"/>
  <c r="Z3368" i="14"/>
  <c r="P3367" i="14"/>
  <c r="AB3367" i="14"/>
  <c r="Z3367" i="14"/>
  <c r="P3366" i="14"/>
  <c r="AB3366" i="14"/>
  <c r="Z3366" i="14"/>
  <c r="P3365" i="14"/>
  <c r="T3365" i="14" s="1"/>
  <c r="AB3365" i="14"/>
  <c r="Z3365" i="14"/>
  <c r="P3364" i="14"/>
  <c r="AB3364" i="14"/>
  <c r="Z3364" i="14"/>
  <c r="P3363" i="14"/>
  <c r="AB3363" i="14"/>
  <c r="Z3363" i="14"/>
  <c r="P3362" i="14"/>
  <c r="AB3362" i="14"/>
  <c r="Z3362" i="14"/>
  <c r="P3361" i="14"/>
  <c r="T3361" i="14" s="1"/>
  <c r="AB3361" i="14"/>
  <c r="Z3361" i="14"/>
  <c r="P3360" i="14"/>
  <c r="AB3360" i="14"/>
  <c r="Z3360" i="14"/>
  <c r="P3359" i="14"/>
  <c r="AB3359" i="14"/>
  <c r="Z3359" i="14"/>
  <c r="P3358" i="14"/>
  <c r="AB3358" i="14"/>
  <c r="Z3358" i="14"/>
  <c r="P3357" i="14"/>
  <c r="T3357" i="14" s="1"/>
  <c r="AB3357" i="14"/>
  <c r="Z3357" i="14"/>
  <c r="P3356" i="14"/>
  <c r="AB3356" i="14"/>
  <c r="Z3356" i="14"/>
  <c r="P3355" i="14"/>
  <c r="AB3355" i="14"/>
  <c r="Z3355" i="14"/>
  <c r="P3354" i="14"/>
  <c r="AB3354" i="14"/>
  <c r="Z3354" i="14"/>
  <c r="P3353" i="14"/>
  <c r="T3353" i="14" s="1"/>
  <c r="AB3353" i="14"/>
  <c r="Z3353" i="14"/>
  <c r="P3352" i="14"/>
  <c r="AB3352" i="14"/>
  <c r="Z3352" i="14"/>
  <c r="P3351" i="14"/>
  <c r="AB3351" i="14"/>
  <c r="Z3351" i="14"/>
  <c r="P3350" i="14"/>
  <c r="AB3350" i="14"/>
  <c r="Z3350" i="14"/>
  <c r="P3349" i="14"/>
  <c r="T3349" i="14" s="1"/>
  <c r="AB3349" i="14"/>
  <c r="Z3349" i="14"/>
  <c r="P3348" i="14"/>
  <c r="AB3348" i="14"/>
  <c r="Z3348" i="14"/>
  <c r="P3347" i="14"/>
  <c r="AB3347" i="14"/>
  <c r="Z3347" i="14"/>
  <c r="P3346" i="14"/>
  <c r="AB3346" i="14"/>
  <c r="Z3346" i="14"/>
  <c r="P3345" i="14"/>
  <c r="T3345" i="14" s="1"/>
  <c r="AB3345" i="14"/>
  <c r="Z3345" i="14"/>
  <c r="P3344" i="14"/>
  <c r="AB3344" i="14"/>
  <c r="Z3344" i="14"/>
  <c r="P3343" i="14"/>
  <c r="AB3343" i="14"/>
  <c r="Z3343" i="14"/>
  <c r="P3342" i="14"/>
  <c r="AB3342" i="14"/>
  <c r="Z3342" i="14"/>
  <c r="P3341" i="14"/>
  <c r="T3341" i="14" s="1"/>
  <c r="AB3341" i="14"/>
  <c r="Z3341" i="14"/>
  <c r="P3340" i="14"/>
  <c r="AB3340" i="14"/>
  <c r="Z3340" i="14"/>
  <c r="P3339" i="14"/>
  <c r="AB3339" i="14"/>
  <c r="Z3339" i="14"/>
  <c r="P3338" i="14"/>
  <c r="AB3338" i="14"/>
  <c r="Z3338" i="14"/>
  <c r="P3337" i="14"/>
  <c r="T3337" i="14" s="1"/>
  <c r="AB3337" i="14"/>
  <c r="Z3337" i="14"/>
  <c r="P3336" i="14"/>
  <c r="AB3336" i="14"/>
  <c r="Z3336" i="14"/>
  <c r="P3335" i="14"/>
  <c r="AB3335" i="14"/>
  <c r="Z3335" i="14"/>
  <c r="P3334" i="14"/>
  <c r="AB3334" i="14"/>
  <c r="Z3334" i="14"/>
  <c r="P3333" i="14"/>
  <c r="T3333" i="14" s="1"/>
  <c r="AB3333" i="14"/>
  <c r="Z3333" i="14"/>
  <c r="P3332" i="14"/>
  <c r="AB3332" i="14"/>
  <c r="Z3332" i="14"/>
  <c r="P3331" i="14"/>
  <c r="AB3331" i="14"/>
  <c r="Z3331" i="14"/>
  <c r="P3330" i="14"/>
  <c r="AB3330" i="14"/>
  <c r="Z3330" i="14"/>
  <c r="P3329" i="14"/>
  <c r="T3329" i="14" s="1"/>
  <c r="AB3329" i="14"/>
  <c r="Z3329" i="14"/>
  <c r="P3328" i="14"/>
  <c r="AB3328" i="14"/>
  <c r="Z3328" i="14"/>
  <c r="P3327" i="14"/>
  <c r="AB3327" i="14"/>
  <c r="Z3327" i="14"/>
  <c r="P3326" i="14"/>
  <c r="AB3326" i="14"/>
  <c r="Z3326" i="14"/>
  <c r="P3325" i="14"/>
  <c r="T3325" i="14" s="1"/>
  <c r="AB3325" i="14"/>
  <c r="Z3325" i="14"/>
  <c r="P3324" i="14"/>
  <c r="AB3324" i="14"/>
  <c r="Z3324" i="14"/>
  <c r="P3323" i="14"/>
  <c r="AB3323" i="14"/>
  <c r="Z3323" i="14"/>
  <c r="P3322" i="14"/>
  <c r="AB3322" i="14"/>
  <c r="Z3322" i="14"/>
  <c r="P3321" i="14"/>
  <c r="T3321" i="14" s="1"/>
  <c r="AB3321" i="14"/>
  <c r="Z3321" i="14"/>
  <c r="P3320" i="14"/>
  <c r="AB3320" i="14"/>
  <c r="Z3320" i="14"/>
  <c r="P3319" i="14"/>
  <c r="AB3319" i="14"/>
  <c r="Z3319" i="14"/>
  <c r="P3318" i="14"/>
  <c r="AB3318" i="14"/>
  <c r="Z3318" i="14"/>
  <c r="P3317" i="14"/>
  <c r="T3317" i="14" s="1"/>
  <c r="AB3317" i="14"/>
  <c r="Z3317" i="14"/>
  <c r="P3316" i="14"/>
  <c r="AB3316" i="14"/>
  <c r="Z3316" i="14"/>
  <c r="P3315" i="14"/>
  <c r="AB3315" i="14"/>
  <c r="Z3315" i="14"/>
  <c r="P3314" i="14"/>
  <c r="AB3314" i="14"/>
  <c r="Z3314" i="14"/>
  <c r="P3313" i="14"/>
  <c r="T3313" i="14" s="1"/>
  <c r="AB3313" i="14"/>
  <c r="Z3313" i="14"/>
  <c r="P3312" i="14"/>
  <c r="AB3312" i="14"/>
  <c r="Z3312" i="14"/>
  <c r="P3311" i="14"/>
  <c r="AB3311" i="14"/>
  <c r="Z3311" i="14"/>
  <c r="P3310" i="14"/>
  <c r="AB3310" i="14"/>
  <c r="Z3310" i="14"/>
  <c r="P3309" i="14"/>
  <c r="T3309" i="14" s="1"/>
  <c r="AB3309" i="14"/>
  <c r="Z3309" i="14"/>
  <c r="P3308" i="14"/>
  <c r="AB3308" i="14"/>
  <c r="Z3308" i="14"/>
  <c r="P3307" i="14"/>
  <c r="AB3307" i="14"/>
  <c r="Z3307" i="14"/>
  <c r="P3306" i="14"/>
  <c r="AB3306" i="14"/>
  <c r="Z3306" i="14"/>
  <c r="P3305" i="14"/>
  <c r="T3305" i="14" s="1"/>
  <c r="AB3305" i="14"/>
  <c r="Z3305" i="14"/>
  <c r="P3304" i="14"/>
  <c r="AB3304" i="14"/>
  <c r="Z3304" i="14"/>
  <c r="P3303" i="14"/>
  <c r="AB3303" i="14"/>
  <c r="Z3303" i="14"/>
  <c r="P3302" i="14"/>
  <c r="AB3302" i="14"/>
  <c r="Z3302" i="14"/>
  <c r="P3301" i="14"/>
  <c r="T3301" i="14" s="1"/>
  <c r="AB3301" i="14"/>
  <c r="Z3301" i="14"/>
  <c r="P3300" i="14"/>
  <c r="AB3300" i="14"/>
  <c r="Z3300" i="14"/>
  <c r="P3299" i="14"/>
  <c r="AB3299" i="14"/>
  <c r="Z3299" i="14"/>
  <c r="P3298" i="14"/>
  <c r="AB3298" i="14"/>
  <c r="Z3298" i="14"/>
  <c r="P3297" i="14"/>
  <c r="T3297" i="14" s="1"/>
  <c r="AB3297" i="14"/>
  <c r="Z3297" i="14"/>
  <c r="P3296" i="14"/>
  <c r="AB3296" i="14"/>
  <c r="Z3296" i="14"/>
  <c r="P3295" i="14"/>
  <c r="AB3295" i="14"/>
  <c r="Z3295" i="14"/>
  <c r="P3294" i="14"/>
  <c r="AB3294" i="14"/>
  <c r="Z3294" i="14"/>
  <c r="P3293" i="14"/>
  <c r="T3293" i="14" s="1"/>
  <c r="AB3293" i="14"/>
  <c r="Z3293" i="14"/>
  <c r="P3292" i="14"/>
  <c r="AB3292" i="14"/>
  <c r="Z3292" i="14"/>
  <c r="P3291" i="14"/>
  <c r="AB3291" i="14"/>
  <c r="Z3291" i="14"/>
  <c r="P3290" i="14"/>
  <c r="AB3290" i="14"/>
  <c r="Z3290" i="14"/>
  <c r="P3289" i="14"/>
  <c r="T3289" i="14" s="1"/>
  <c r="AB3289" i="14"/>
  <c r="Z3289" i="14"/>
  <c r="P3288" i="14"/>
  <c r="AB3288" i="14"/>
  <c r="Z3288" i="14"/>
  <c r="P3287" i="14"/>
  <c r="AB3287" i="14"/>
  <c r="Z3287" i="14"/>
  <c r="P3286" i="14"/>
  <c r="AB3286" i="14"/>
  <c r="Z3286" i="14"/>
  <c r="P3285" i="14"/>
  <c r="T3285" i="14" s="1"/>
  <c r="AB3285" i="14"/>
  <c r="Z3285" i="14"/>
  <c r="P3284" i="14"/>
  <c r="AB3284" i="14"/>
  <c r="Z3284" i="14"/>
  <c r="P3283" i="14"/>
  <c r="AB3283" i="14"/>
  <c r="Z3283" i="14"/>
  <c r="P3282" i="14"/>
  <c r="AB3282" i="14"/>
  <c r="Z3282" i="14"/>
  <c r="P3281" i="14"/>
  <c r="T3281" i="14" s="1"/>
  <c r="AB3281" i="14"/>
  <c r="Z3281" i="14"/>
  <c r="P3280" i="14"/>
  <c r="AB3280" i="14"/>
  <c r="Z3280" i="14"/>
  <c r="P3279" i="14"/>
  <c r="AB3279" i="14"/>
  <c r="Z3279" i="14"/>
  <c r="P3278" i="14"/>
  <c r="AB3278" i="14"/>
  <c r="Z3278" i="14"/>
  <c r="P3277" i="14"/>
  <c r="T3277" i="14" s="1"/>
  <c r="AB3277" i="14"/>
  <c r="Z3277" i="14"/>
  <c r="P3276" i="14"/>
  <c r="AB3276" i="14"/>
  <c r="Z3276" i="14"/>
  <c r="P3275" i="14"/>
  <c r="AB3275" i="14"/>
  <c r="Z3275" i="14"/>
  <c r="P3274" i="14"/>
  <c r="AB3274" i="14"/>
  <c r="Z3274" i="14"/>
  <c r="P3273" i="14"/>
  <c r="T3273" i="14" s="1"/>
  <c r="AB3273" i="14"/>
  <c r="Z3273" i="14"/>
  <c r="P3272" i="14"/>
  <c r="AB3272" i="14"/>
  <c r="Z3272" i="14"/>
  <c r="P3271" i="14"/>
  <c r="AB3271" i="14"/>
  <c r="Z3271" i="14"/>
  <c r="P3270" i="14"/>
  <c r="AB3270" i="14"/>
  <c r="Z3270" i="14"/>
  <c r="P3269" i="14"/>
  <c r="T3269" i="14" s="1"/>
  <c r="AB3269" i="14"/>
  <c r="Z3269" i="14"/>
  <c r="P3268" i="14"/>
  <c r="AB3268" i="14"/>
  <c r="Z3268" i="14"/>
  <c r="P3267" i="14"/>
  <c r="AB3267" i="14"/>
  <c r="Z3267" i="14"/>
  <c r="P3266" i="14"/>
  <c r="AB3266" i="14"/>
  <c r="Z3266" i="14"/>
  <c r="P3265" i="14"/>
  <c r="AB3265" i="14"/>
  <c r="Z3265" i="14"/>
  <c r="P3264" i="14"/>
  <c r="AB3264" i="14"/>
  <c r="Z3264" i="14"/>
  <c r="P3263" i="14"/>
  <c r="AB3263" i="14"/>
  <c r="Z3263" i="14"/>
  <c r="P3262" i="14"/>
  <c r="AB3262" i="14"/>
  <c r="Z3262" i="14"/>
  <c r="P3261" i="14"/>
  <c r="AB3261" i="14"/>
  <c r="Z3261" i="14"/>
  <c r="P3260" i="14"/>
  <c r="AB3260" i="14"/>
  <c r="Z3260" i="14"/>
  <c r="P3259" i="14"/>
  <c r="AB3259" i="14"/>
  <c r="Z3259" i="14"/>
  <c r="P3258" i="14"/>
  <c r="AB3258" i="14"/>
  <c r="Z3258" i="14"/>
  <c r="P3257" i="14"/>
  <c r="AB3257" i="14"/>
  <c r="Z3257" i="14"/>
  <c r="P3256" i="14"/>
  <c r="AB3256" i="14"/>
  <c r="Z3256" i="14"/>
  <c r="P3255" i="14"/>
  <c r="AB3255" i="14"/>
  <c r="Z3255" i="14"/>
  <c r="P3254" i="14"/>
  <c r="AB3254" i="14"/>
  <c r="Z3254" i="14"/>
  <c r="P3253" i="14"/>
  <c r="AB3253" i="14"/>
  <c r="Z3253" i="14"/>
  <c r="P3252" i="14"/>
  <c r="AB3252" i="14"/>
  <c r="Z3252" i="14"/>
  <c r="P3251" i="14"/>
  <c r="AB3251" i="14"/>
  <c r="Z3251" i="14"/>
  <c r="P3250" i="14"/>
  <c r="AB3250" i="14"/>
  <c r="Z3250" i="14"/>
  <c r="P3249" i="14"/>
  <c r="AB3249" i="14"/>
  <c r="Z3249" i="14"/>
  <c r="P3248" i="14"/>
  <c r="AB3248" i="14"/>
  <c r="Z3248" i="14"/>
  <c r="P3247" i="14"/>
  <c r="AB3247" i="14"/>
  <c r="Z3247" i="14"/>
  <c r="P3246" i="14"/>
  <c r="AB3246" i="14"/>
  <c r="Z3246" i="14"/>
  <c r="P3245" i="14"/>
  <c r="AB3245" i="14"/>
  <c r="Z3245" i="14"/>
  <c r="P3244" i="14"/>
  <c r="AB3244" i="14"/>
  <c r="Z3244" i="14"/>
  <c r="P3243" i="14"/>
  <c r="AB3243" i="14"/>
  <c r="Z3243" i="14"/>
  <c r="P3242" i="14"/>
  <c r="AB3242" i="14"/>
  <c r="Z3242" i="14"/>
  <c r="P3241" i="14"/>
  <c r="AB3241" i="14"/>
  <c r="Z3241" i="14"/>
  <c r="P3240" i="14"/>
  <c r="AB3240" i="14"/>
  <c r="Z3240" i="14"/>
  <c r="P3239" i="14"/>
  <c r="AB3239" i="14"/>
  <c r="Z3239" i="14"/>
  <c r="P3238" i="14"/>
  <c r="AB3238" i="14"/>
  <c r="Z3238" i="14"/>
  <c r="P3237" i="14"/>
  <c r="AB3237" i="14"/>
  <c r="Z3237" i="14"/>
  <c r="P3236" i="14"/>
  <c r="AB3236" i="14"/>
  <c r="Z3236" i="14"/>
  <c r="P3235" i="14"/>
  <c r="AB3235" i="14"/>
  <c r="Z3235" i="14"/>
  <c r="P3234" i="14"/>
  <c r="AB3234" i="14"/>
  <c r="Z3234" i="14"/>
  <c r="P3233" i="14"/>
  <c r="AB3233" i="14"/>
  <c r="Z3233" i="14"/>
  <c r="P3232" i="14"/>
  <c r="AB3232" i="14"/>
  <c r="Z3232" i="14"/>
  <c r="P3231" i="14"/>
  <c r="AB3231" i="14"/>
  <c r="Z3231" i="14"/>
  <c r="P3230" i="14"/>
  <c r="AB3230" i="14"/>
  <c r="Z3230" i="14"/>
  <c r="P3229" i="14"/>
  <c r="AB3229" i="14"/>
  <c r="Z3229" i="14"/>
  <c r="P3228" i="14"/>
  <c r="AB3228" i="14"/>
  <c r="Z3228" i="14"/>
  <c r="P3227" i="14"/>
  <c r="AB3227" i="14"/>
  <c r="Z3227" i="14"/>
  <c r="P3226" i="14"/>
  <c r="AB3226" i="14"/>
  <c r="Z3226" i="14"/>
  <c r="P3225" i="14"/>
  <c r="AB3225" i="14"/>
  <c r="Z3225" i="14"/>
  <c r="P3224" i="14"/>
  <c r="AB3224" i="14"/>
  <c r="Z3224" i="14"/>
  <c r="P3223" i="14"/>
  <c r="AB3223" i="14"/>
  <c r="Z3223" i="14"/>
  <c r="P3222" i="14"/>
  <c r="AB3222" i="14"/>
  <c r="Z3222" i="14"/>
  <c r="P3221" i="14"/>
  <c r="AB3221" i="14"/>
  <c r="Z3221" i="14"/>
  <c r="P3220" i="14"/>
  <c r="AB3220" i="14"/>
  <c r="Z3220" i="14"/>
  <c r="P3219" i="14"/>
  <c r="AB3219" i="14"/>
  <c r="Z3219" i="14"/>
  <c r="P3218" i="14"/>
  <c r="AB3218" i="14"/>
  <c r="Z3218" i="14"/>
  <c r="P3217" i="14"/>
  <c r="AB3217" i="14"/>
  <c r="Z3217" i="14"/>
  <c r="P3216" i="14"/>
  <c r="AB3216" i="14"/>
  <c r="Z3216" i="14"/>
  <c r="P3215" i="14"/>
  <c r="AB3215" i="14"/>
  <c r="Z3215" i="14"/>
  <c r="P3214" i="14"/>
  <c r="AB3214" i="14"/>
  <c r="Z3214" i="14"/>
  <c r="P3213" i="14"/>
  <c r="AB3213" i="14"/>
  <c r="Z3213" i="14"/>
  <c r="P3212" i="14"/>
  <c r="AB3212" i="14"/>
  <c r="Z3212" i="14"/>
  <c r="P3211" i="14"/>
  <c r="AB3211" i="14"/>
  <c r="Z3211" i="14"/>
  <c r="P3210" i="14"/>
  <c r="AB3210" i="14"/>
  <c r="Z3210" i="14"/>
  <c r="P3209" i="14"/>
  <c r="AB3209" i="14"/>
  <c r="Z3209" i="14"/>
  <c r="P3208" i="14"/>
  <c r="AB3208" i="14"/>
  <c r="Z3208" i="14"/>
  <c r="P3207" i="14"/>
  <c r="AB3207" i="14"/>
  <c r="Z3207" i="14"/>
  <c r="P3206" i="14"/>
  <c r="AB3206" i="14"/>
  <c r="Z3206" i="14"/>
  <c r="P3205" i="14"/>
  <c r="AB3205" i="14"/>
  <c r="Z3205" i="14"/>
  <c r="P3204" i="14"/>
  <c r="AB3204" i="14"/>
  <c r="Z3204" i="14"/>
  <c r="P3203" i="14"/>
  <c r="AB3203" i="14"/>
  <c r="Z3203" i="14"/>
  <c r="P3202" i="14"/>
  <c r="AB3202" i="14"/>
  <c r="Z3202" i="14"/>
  <c r="P3201" i="14"/>
  <c r="AB3201" i="14"/>
  <c r="Z3201" i="14"/>
  <c r="P3200" i="14"/>
  <c r="AB3200" i="14"/>
  <c r="Z3200" i="14"/>
  <c r="P3199" i="14"/>
  <c r="AB3199" i="14"/>
  <c r="Z3199" i="14"/>
  <c r="P3198" i="14"/>
  <c r="AB3198" i="14"/>
  <c r="Z3198" i="14"/>
  <c r="P3197" i="14"/>
  <c r="AB3197" i="14"/>
  <c r="Z3197" i="14"/>
  <c r="P3196" i="14"/>
  <c r="AB3196" i="14"/>
  <c r="Z3196" i="14"/>
  <c r="P3195" i="14"/>
  <c r="AB3195" i="14"/>
  <c r="Z3195" i="14"/>
  <c r="P3194" i="14"/>
  <c r="AB3194" i="14"/>
  <c r="Z3194" i="14"/>
  <c r="P3193" i="14"/>
  <c r="AB3193" i="14"/>
  <c r="Z3193" i="14"/>
  <c r="P3192" i="14"/>
  <c r="AB3192" i="14"/>
  <c r="Z3192" i="14"/>
  <c r="P3191" i="14"/>
  <c r="AB3191" i="14"/>
  <c r="Z3191" i="14"/>
  <c r="P3190" i="14"/>
  <c r="AB3190" i="14"/>
  <c r="Z3190" i="14"/>
  <c r="P3189" i="14"/>
  <c r="AB3189" i="14"/>
  <c r="Z3189" i="14"/>
  <c r="P3188" i="14"/>
  <c r="AB3188" i="14"/>
  <c r="Z3188" i="14"/>
  <c r="P3187" i="14"/>
  <c r="AB3187" i="14"/>
  <c r="Z3187" i="14"/>
  <c r="P3186" i="14"/>
  <c r="AB3186" i="14"/>
  <c r="Z3186" i="14"/>
  <c r="P3185" i="14"/>
  <c r="AB3185" i="14"/>
  <c r="Z3185" i="14"/>
  <c r="P3184" i="14"/>
  <c r="AB3184" i="14"/>
  <c r="Z3184" i="14"/>
  <c r="P3183" i="14"/>
  <c r="AB3183" i="14"/>
  <c r="Z3183" i="14"/>
  <c r="P3182" i="14"/>
  <c r="AB3182" i="14"/>
  <c r="Z3182" i="14"/>
  <c r="P3181" i="14"/>
  <c r="AB3181" i="14"/>
  <c r="Z3181" i="14"/>
  <c r="P3180" i="14"/>
  <c r="AB3180" i="14"/>
  <c r="Z3180" i="14"/>
  <c r="P3179" i="14"/>
  <c r="AB3179" i="14"/>
  <c r="Z3179" i="14"/>
  <c r="P3178" i="14"/>
  <c r="AB3178" i="14"/>
  <c r="Z3178" i="14"/>
  <c r="P3177" i="14"/>
  <c r="T3177" i="14" s="1"/>
  <c r="AB3177" i="14"/>
  <c r="Z3177" i="14"/>
  <c r="P3176" i="14"/>
  <c r="AB3176" i="14"/>
  <c r="Z3176" i="14"/>
  <c r="P3175" i="14"/>
  <c r="T3175" i="14" s="1"/>
  <c r="AB3175" i="14"/>
  <c r="Z3175" i="14"/>
  <c r="P3174" i="14"/>
  <c r="AB3174" i="14"/>
  <c r="Z3174" i="14"/>
  <c r="P3173" i="14"/>
  <c r="AB3173" i="14"/>
  <c r="Z3173" i="14"/>
  <c r="P3172" i="14"/>
  <c r="AB3172" i="14"/>
  <c r="Z3172" i="14"/>
  <c r="P3171" i="14"/>
  <c r="AB3171" i="14"/>
  <c r="Z3171" i="14"/>
  <c r="P3170" i="14"/>
  <c r="AB3170" i="14"/>
  <c r="Z3170" i="14"/>
  <c r="AB3169" i="14"/>
  <c r="Z3169" i="14"/>
  <c r="P3168" i="14"/>
  <c r="R3168" i="14" s="1"/>
  <c r="AB3168" i="14"/>
  <c r="Z3168" i="14"/>
  <c r="AB3167" i="14"/>
  <c r="Z3167" i="14"/>
  <c r="P3166" i="14"/>
  <c r="AB3166" i="14"/>
  <c r="Z3166" i="14"/>
  <c r="P3165" i="14"/>
  <c r="AB3165" i="14"/>
  <c r="Z3165" i="14"/>
  <c r="P3164" i="14"/>
  <c r="AB3164" i="14"/>
  <c r="Z3164" i="14"/>
  <c r="O3161" i="14"/>
  <c r="S3161" i="14" s="1"/>
  <c r="AA3161" i="14"/>
  <c r="Y3161" i="14"/>
  <c r="O3160" i="14"/>
  <c r="AA3160" i="14"/>
  <c r="Y3160" i="14"/>
  <c r="AB3159" i="14"/>
  <c r="Z3159" i="14"/>
  <c r="P3158" i="14"/>
  <c r="R3158" i="14" s="1"/>
  <c r="AB3158" i="14"/>
  <c r="Z3158" i="14"/>
  <c r="AB3150" i="14"/>
  <c r="Z3150" i="14"/>
  <c r="AB3149" i="14"/>
  <c r="Z3149" i="14"/>
  <c r="P3148" i="14"/>
  <c r="AB3148" i="14"/>
  <c r="Z3148" i="14"/>
  <c r="AB3146" i="14"/>
  <c r="Z3146" i="14"/>
  <c r="AB3145" i="14"/>
  <c r="Z3145" i="14"/>
  <c r="P3144" i="14"/>
  <c r="T3144" i="14" s="1"/>
  <c r="AB3144" i="14"/>
  <c r="Z3144" i="14"/>
  <c r="AB3142" i="14"/>
  <c r="Z3142" i="14"/>
  <c r="AB3141" i="14"/>
  <c r="Z3141" i="14"/>
  <c r="AA3139" i="14"/>
  <c r="Y3139" i="14"/>
  <c r="AB3138" i="14"/>
  <c r="Z3138" i="14"/>
  <c r="AB3135" i="14"/>
  <c r="Z3135" i="14"/>
  <c r="AA3133" i="14"/>
  <c r="Y3133" i="14"/>
  <c r="O3132" i="14"/>
  <c r="Q3132" i="14" s="1"/>
  <c r="AA3132" i="14"/>
  <c r="Y3132" i="14"/>
  <c r="AB3131" i="14"/>
  <c r="Z3131" i="14"/>
  <c r="P3130" i="14"/>
  <c r="R3130" i="14" s="1"/>
  <c r="AB3130" i="14"/>
  <c r="Z3130" i="14"/>
  <c r="O3126" i="14"/>
  <c r="Q3126" i="14" s="1"/>
  <c r="AA3126" i="14"/>
  <c r="Y3126" i="14"/>
  <c r="O3125" i="14"/>
  <c r="AA3125" i="14"/>
  <c r="Y3125" i="14"/>
  <c r="O3122" i="14"/>
  <c r="Q3122" i="14" s="1"/>
  <c r="AA3122" i="14"/>
  <c r="Y3122" i="14"/>
  <c r="P3121" i="14"/>
  <c r="AB3121" i="14"/>
  <c r="Z3121" i="14"/>
  <c r="AA3119" i="14"/>
  <c r="Y3119" i="14"/>
  <c r="AB3118" i="14"/>
  <c r="Z3118" i="14"/>
  <c r="AA3115" i="14"/>
  <c r="Y3115" i="14"/>
  <c r="O3114" i="14"/>
  <c r="Q3114" i="14" s="1"/>
  <c r="AA3114" i="14"/>
  <c r="Y3114" i="14"/>
  <c r="AB3113" i="14"/>
  <c r="Z3113" i="14"/>
  <c r="AB3108" i="14"/>
  <c r="Z3108" i="14"/>
  <c r="AA3105" i="14"/>
  <c r="Y3105" i="14"/>
  <c r="AB3104" i="14"/>
  <c r="Z3104" i="14"/>
  <c r="O3102" i="14"/>
  <c r="Q3102" i="14" s="1"/>
  <c r="AA3102" i="14"/>
  <c r="Y3102" i="14"/>
  <c r="AA3097" i="14"/>
  <c r="Y3097" i="14"/>
  <c r="AB3096" i="14"/>
  <c r="Z3096" i="14"/>
  <c r="AB3095" i="14"/>
  <c r="Z3095" i="14"/>
  <c r="O3092" i="14"/>
  <c r="AA3092" i="14"/>
  <c r="Y3092" i="14"/>
  <c r="P3091" i="14"/>
  <c r="AB3091" i="14"/>
  <c r="Z3091" i="14"/>
  <c r="AB3088" i="14"/>
  <c r="Z3088" i="14"/>
  <c r="O3086" i="14"/>
  <c r="Q3086" i="14" s="1"/>
  <c r="AA3086" i="14"/>
  <c r="Y3086" i="14"/>
  <c r="AA3081" i="14"/>
  <c r="Y3081" i="14"/>
  <c r="AB3080" i="14"/>
  <c r="Z3080" i="14"/>
  <c r="AB3079" i="14"/>
  <c r="Z3079" i="14"/>
  <c r="O3076" i="14"/>
  <c r="AA3076" i="14"/>
  <c r="Y3076" i="14"/>
  <c r="P3075" i="14"/>
  <c r="AB3075" i="14"/>
  <c r="Z3075" i="14"/>
  <c r="O3072" i="14"/>
  <c r="Q3072" i="14" s="1"/>
  <c r="AA3072" i="14"/>
  <c r="Y3072" i="14"/>
  <c r="AB3069" i="14"/>
  <c r="Z3069" i="14"/>
  <c r="P3068" i="14"/>
  <c r="AB3068" i="14"/>
  <c r="Z3068" i="14"/>
  <c r="O3064" i="14"/>
  <c r="AA3064" i="14"/>
  <c r="Y3064" i="14"/>
  <c r="O3063" i="14"/>
  <c r="AA3063" i="14"/>
  <c r="Y3063" i="14"/>
  <c r="AB3062" i="14"/>
  <c r="Z3062" i="14"/>
  <c r="AB3061" i="14"/>
  <c r="Z3061" i="14"/>
  <c r="AA3059" i="14"/>
  <c r="Y3059" i="14"/>
  <c r="AB3058" i="14"/>
  <c r="Z3058" i="14"/>
  <c r="O3056" i="14"/>
  <c r="AA3056" i="14"/>
  <c r="Y3056" i="14"/>
  <c r="AB3053" i="14"/>
  <c r="Z3053" i="14"/>
  <c r="P3052" i="14"/>
  <c r="AB3052" i="14"/>
  <c r="Z3052" i="14"/>
  <c r="O3048" i="14"/>
  <c r="AA3048" i="14"/>
  <c r="Y3048" i="14"/>
  <c r="O3047" i="14"/>
  <c r="AA3047" i="14"/>
  <c r="Y3047" i="14"/>
  <c r="AB3046" i="14"/>
  <c r="Z3046" i="14"/>
  <c r="AB3045" i="14"/>
  <c r="Z3045" i="14"/>
  <c r="AA3043" i="14"/>
  <c r="Y3043" i="14"/>
  <c r="AB3042" i="14"/>
  <c r="Z3042" i="14"/>
  <c r="AB3039" i="14"/>
  <c r="Z3039" i="14"/>
  <c r="AA3037" i="14"/>
  <c r="Y3037" i="14"/>
  <c r="O3036" i="14"/>
  <c r="AA3036" i="14"/>
  <c r="Y3036" i="14"/>
  <c r="AB3035" i="14"/>
  <c r="Z3035" i="14"/>
  <c r="P3034" i="14"/>
  <c r="AB3034" i="14"/>
  <c r="Z3034" i="14"/>
  <c r="O3030" i="14"/>
  <c r="Q3030" i="14" s="1"/>
  <c r="AA3030" i="14"/>
  <c r="Y3030" i="14"/>
  <c r="O3029" i="14"/>
  <c r="AA3029" i="14"/>
  <c r="Y3029" i="14"/>
  <c r="O3026" i="14"/>
  <c r="Q3026" i="14" s="1"/>
  <c r="AA3026" i="14"/>
  <c r="Y3026" i="14"/>
  <c r="P3025" i="14"/>
  <c r="AB3025" i="14"/>
  <c r="Z3025" i="14"/>
  <c r="AB3023" i="14"/>
  <c r="Z3023" i="14"/>
  <c r="AA3021" i="14"/>
  <c r="Y3021" i="14"/>
  <c r="O3020" i="14"/>
  <c r="AA3020" i="14"/>
  <c r="Y3020" i="14"/>
  <c r="AB3019" i="14"/>
  <c r="Z3019" i="14"/>
  <c r="P3018" i="14"/>
  <c r="AB3018" i="14"/>
  <c r="Z3018" i="14"/>
  <c r="AB3012" i="14"/>
  <c r="Z3012" i="14"/>
  <c r="AA3009" i="14"/>
  <c r="Y3009" i="14"/>
  <c r="AA3007" i="14"/>
  <c r="Y3007" i="14"/>
  <c r="AB3006" i="14"/>
  <c r="Z3006" i="14"/>
  <c r="AA3003" i="14"/>
  <c r="Y3003" i="14"/>
  <c r="O3002" i="14"/>
  <c r="Q3002" i="14" s="1"/>
  <c r="AA3002" i="14"/>
  <c r="Y3002" i="14"/>
  <c r="AB3001" i="14"/>
  <c r="Z3001" i="14"/>
  <c r="AB3000" i="14"/>
  <c r="Z3000" i="14"/>
  <c r="AB2999" i="14"/>
  <c r="Z2999" i="14"/>
  <c r="AB2998" i="14"/>
  <c r="Z2998" i="14"/>
  <c r="AB2997" i="14"/>
  <c r="Z2997" i="14"/>
  <c r="AA2995" i="14"/>
  <c r="Y2995" i="14"/>
  <c r="AB2994" i="14"/>
  <c r="Z2994" i="14"/>
  <c r="O2992" i="14"/>
  <c r="AA2992" i="14"/>
  <c r="Y2992" i="14"/>
  <c r="AB2989" i="14"/>
  <c r="Z2989" i="14"/>
  <c r="P2988" i="14"/>
  <c r="AB2988" i="14"/>
  <c r="Z2988" i="14"/>
  <c r="AB2980" i="14"/>
  <c r="Z2980" i="14"/>
  <c r="AA2977" i="14"/>
  <c r="Y2977" i="14"/>
  <c r="AA2975" i="14"/>
  <c r="Y2975" i="14"/>
  <c r="AB2974" i="14"/>
  <c r="Z2974" i="14"/>
  <c r="AA2971" i="14"/>
  <c r="Y2971" i="14"/>
  <c r="O2970" i="14"/>
  <c r="Q2970" i="14" s="1"/>
  <c r="AA2970" i="14"/>
  <c r="Y2970" i="14"/>
  <c r="AB2969" i="14"/>
  <c r="Z2969" i="14"/>
  <c r="AB2968" i="14"/>
  <c r="Z2968" i="14"/>
  <c r="AB2967" i="14"/>
  <c r="Z2967" i="14"/>
  <c r="AB2966" i="14"/>
  <c r="Z2966" i="14"/>
  <c r="AB2965" i="14"/>
  <c r="Z2965" i="14"/>
  <c r="AA2963" i="14"/>
  <c r="Y2963" i="14"/>
  <c r="AB2962" i="14"/>
  <c r="Z2962" i="14"/>
  <c r="O2960" i="14"/>
  <c r="AA2960" i="14"/>
  <c r="Y2960" i="14"/>
  <c r="AB2957" i="14"/>
  <c r="Z2957" i="14"/>
  <c r="P2956" i="14"/>
  <c r="AB2956" i="14"/>
  <c r="Z2956" i="14"/>
  <c r="AB2948" i="14"/>
  <c r="Z2948" i="14"/>
  <c r="AA2945" i="14"/>
  <c r="Y2945" i="14"/>
  <c r="AA2943" i="14"/>
  <c r="Y2943" i="14"/>
  <c r="AB2942" i="14"/>
  <c r="Z2942" i="14"/>
  <c r="AA2939" i="14"/>
  <c r="Y2939" i="14"/>
  <c r="O2938" i="14"/>
  <c r="Q2938" i="14" s="1"/>
  <c r="AA2938" i="14"/>
  <c r="Y2938" i="14"/>
  <c r="AB2937" i="14"/>
  <c r="Z2937" i="14"/>
  <c r="AB2936" i="14"/>
  <c r="Z2936" i="14"/>
  <c r="AB2935" i="14"/>
  <c r="Z2935" i="14"/>
  <c r="AB2934" i="14"/>
  <c r="Z2934" i="14"/>
  <c r="AB2933" i="14"/>
  <c r="Z2933" i="14"/>
  <c r="AA2931" i="14"/>
  <c r="Y2931" i="14"/>
  <c r="AB2930" i="14"/>
  <c r="Z2930" i="14"/>
  <c r="O2928" i="14"/>
  <c r="AA2928" i="14"/>
  <c r="Y2928" i="14"/>
  <c r="AB2925" i="14"/>
  <c r="Z2925" i="14"/>
  <c r="P2924" i="14"/>
  <c r="AB2924" i="14"/>
  <c r="Z2924" i="14"/>
  <c r="AB2916" i="14"/>
  <c r="Z2916" i="14"/>
  <c r="AA2913" i="14"/>
  <c r="Y2913" i="14"/>
  <c r="AA2911" i="14"/>
  <c r="Y2911" i="14"/>
  <c r="AB2910" i="14"/>
  <c r="Z2910" i="14"/>
  <c r="AA2907" i="14"/>
  <c r="Y2907" i="14"/>
  <c r="O2906" i="14"/>
  <c r="Q2906" i="14" s="1"/>
  <c r="AA2906" i="14"/>
  <c r="Y2906" i="14"/>
  <c r="AB2905" i="14"/>
  <c r="Z2905" i="14"/>
  <c r="AB2904" i="14"/>
  <c r="Z2904" i="14"/>
  <c r="AB2900" i="14"/>
  <c r="Z2900" i="14"/>
  <c r="P2899" i="14"/>
  <c r="AB2899" i="14"/>
  <c r="Z2899" i="14"/>
  <c r="O2896" i="14"/>
  <c r="AA2896" i="14"/>
  <c r="Y2896" i="14"/>
  <c r="AB2895" i="14"/>
  <c r="Z2895" i="14"/>
  <c r="AB2891" i="14"/>
  <c r="Z2891" i="14"/>
  <c r="P2890" i="14"/>
  <c r="AB2890" i="14"/>
  <c r="Z2890" i="14"/>
  <c r="O2887" i="14"/>
  <c r="AA2887" i="14"/>
  <c r="Y2887" i="14"/>
  <c r="O2886" i="14"/>
  <c r="Q2886" i="14" s="1"/>
  <c r="AA2886" i="14"/>
  <c r="Y2886" i="14"/>
  <c r="AB2885" i="14"/>
  <c r="Z2885" i="14"/>
  <c r="O2882" i="14"/>
  <c r="Q2882" i="14" s="1"/>
  <c r="AA2882" i="14"/>
  <c r="Y2882" i="14"/>
  <c r="AA2881" i="14"/>
  <c r="Y2881" i="14"/>
  <c r="O2878" i="14"/>
  <c r="Q2878" i="14" s="1"/>
  <c r="AA2878" i="14"/>
  <c r="Y2878" i="14"/>
  <c r="AB2877" i="14"/>
  <c r="Z2877" i="14"/>
  <c r="AA2875" i="14"/>
  <c r="Y2875" i="14"/>
  <c r="O2874" i="14"/>
  <c r="Q2874" i="14" s="1"/>
  <c r="AA2874" i="14"/>
  <c r="Y2874" i="14"/>
  <c r="O2869" i="14"/>
  <c r="AA2869" i="14"/>
  <c r="Y2869" i="14"/>
  <c r="O2864" i="14"/>
  <c r="AA2864" i="14"/>
  <c r="Y2864" i="14"/>
  <c r="AB2863" i="14"/>
  <c r="Z2863" i="14"/>
  <c r="O2860" i="14"/>
  <c r="AA2860" i="14"/>
  <c r="Y2860" i="14"/>
  <c r="AA2857" i="14"/>
  <c r="Y2857" i="14"/>
  <c r="O2856" i="14"/>
  <c r="Q2856" i="14" s="1"/>
  <c r="AA2856" i="14"/>
  <c r="Y2856" i="14"/>
  <c r="AB2855" i="14"/>
  <c r="Z2855" i="14"/>
  <c r="P2854" i="14"/>
  <c r="T2854" i="14" s="1"/>
  <c r="AB2854" i="14"/>
  <c r="Z2854" i="14"/>
  <c r="AB2848" i="14"/>
  <c r="Z2848" i="14"/>
  <c r="AA2845" i="14"/>
  <c r="Y2845" i="14"/>
  <c r="P2844" i="14"/>
  <c r="AB2844" i="14"/>
  <c r="Z2844" i="14"/>
  <c r="AB2841" i="14"/>
  <c r="Z2841" i="14"/>
  <c r="AB2840" i="14"/>
  <c r="Z2840" i="14"/>
  <c r="O2836" i="14"/>
  <c r="AA2836" i="14"/>
  <c r="Y2836" i="14"/>
  <c r="AA2835" i="14"/>
  <c r="Y2835" i="14"/>
  <c r="O2834" i="14"/>
  <c r="Q2834" i="14" s="1"/>
  <c r="AA2834" i="14"/>
  <c r="Y2834" i="14"/>
  <c r="AA2833" i="14"/>
  <c r="Y2833" i="14"/>
  <c r="O2830" i="14"/>
  <c r="AA2830" i="14"/>
  <c r="Y2830" i="14"/>
  <c r="AB2829" i="14"/>
  <c r="Z2829" i="14"/>
  <c r="AB2827" i="14"/>
  <c r="Z2827" i="14"/>
  <c r="AA2825" i="14"/>
  <c r="Y2825" i="14"/>
  <c r="O2824" i="14"/>
  <c r="Q2824" i="14" s="1"/>
  <c r="AA2824" i="14"/>
  <c r="Y2824" i="14"/>
  <c r="AB2823" i="14"/>
  <c r="Z2823" i="14"/>
  <c r="P2822" i="14"/>
  <c r="AB2822" i="14"/>
  <c r="Z2822" i="14"/>
  <c r="O2816" i="14"/>
  <c r="AA2816" i="14"/>
  <c r="Y2816" i="14"/>
  <c r="AB2815" i="14"/>
  <c r="Z2815" i="14"/>
  <c r="AB2812" i="14"/>
  <c r="Z2812" i="14"/>
  <c r="O2810" i="14"/>
  <c r="Q2810" i="14" s="1"/>
  <c r="AA2810" i="14"/>
  <c r="Y2810" i="14"/>
  <c r="O2805" i="14"/>
  <c r="AA2805" i="14"/>
  <c r="Y2805" i="14"/>
  <c r="P2804" i="14"/>
  <c r="AB2804" i="14"/>
  <c r="Z2804" i="14"/>
  <c r="P2803" i="14"/>
  <c r="AB2803" i="14"/>
  <c r="Z2803" i="14"/>
  <c r="AB2802" i="14"/>
  <c r="Z2802" i="14"/>
  <c r="P2801" i="14"/>
  <c r="AB2801" i="14"/>
  <c r="Z2801" i="14"/>
  <c r="AA2799" i="14"/>
  <c r="Y2799" i="14"/>
  <c r="O2798" i="14"/>
  <c r="Q2798" i="14" s="1"/>
  <c r="AA2798" i="14"/>
  <c r="Y2798" i="14"/>
  <c r="P2797" i="14"/>
  <c r="AB2797" i="14"/>
  <c r="Z2797" i="14"/>
  <c r="AA2794" i="14"/>
  <c r="Y2794" i="14"/>
  <c r="AB2789" i="14"/>
  <c r="Z2789" i="14"/>
  <c r="AB2788" i="14"/>
  <c r="Z2788" i="14"/>
  <c r="AA2786" i="14"/>
  <c r="Y2786" i="14"/>
  <c r="AA2783" i="14"/>
  <c r="Y2783" i="14"/>
  <c r="AB2782" i="14"/>
  <c r="Z2782" i="14"/>
  <c r="P2781" i="14"/>
  <c r="AB2781" i="14"/>
  <c r="Z2781" i="14"/>
  <c r="AB2779" i="14"/>
  <c r="Z2779" i="14"/>
  <c r="AA2777" i="14"/>
  <c r="Y2777" i="14"/>
  <c r="AA2776" i="14"/>
  <c r="Y2776" i="14"/>
  <c r="AA2773" i="14"/>
  <c r="Y2773" i="14"/>
  <c r="AB2772" i="14"/>
  <c r="Z2772" i="14"/>
  <c r="AB2768" i="14"/>
  <c r="Z2768" i="14"/>
  <c r="P2767" i="14"/>
  <c r="AB2767" i="14"/>
  <c r="Z2767" i="14"/>
  <c r="AB2766" i="14"/>
  <c r="Z2766" i="14"/>
  <c r="AB2765" i="14"/>
  <c r="Z2765" i="14"/>
  <c r="AA2763" i="14"/>
  <c r="Y2763" i="14"/>
  <c r="AB2762" i="14"/>
  <c r="Z2762" i="14"/>
  <c r="AA2759" i="14"/>
  <c r="Y2759" i="14"/>
  <c r="AA2758" i="14"/>
  <c r="Y2758" i="14"/>
  <c r="AA2753" i="14"/>
  <c r="Y2753" i="14"/>
  <c r="AB2748" i="14"/>
  <c r="Z2748" i="14"/>
  <c r="AA2745" i="14"/>
  <c r="Y2745" i="14"/>
  <c r="O2744" i="14"/>
  <c r="Q2744" i="14" s="1"/>
  <c r="AA2744" i="14"/>
  <c r="Y2744" i="14"/>
  <c r="AA2741" i="14"/>
  <c r="Y2741" i="14"/>
  <c r="O2740" i="14"/>
  <c r="Q2740" i="14" s="1"/>
  <c r="AA2740" i="14"/>
  <c r="Y2740" i="14"/>
  <c r="AB2739" i="14"/>
  <c r="Z2739" i="14"/>
  <c r="P2738" i="14"/>
  <c r="AB2738" i="14"/>
  <c r="Z2738" i="14"/>
  <c r="O2736" i="14"/>
  <c r="AA2736" i="14"/>
  <c r="Y2736" i="14"/>
  <c r="O2735" i="14"/>
  <c r="AA2735" i="14"/>
  <c r="Y2735" i="14"/>
  <c r="AB2734" i="14"/>
  <c r="Z2734" i="14"/>
  <c r="AB2733" i="14"/>
  <c r="Z2733" i="14"/>
  <c r="AA2731" i="14"/>
  <c r="Y2731" i="14"/>
  <c r="AB2730" i="14"/>
  <c r="Z2730" i="14"/>
  <c r="AA2727" i="14"/>
  <c r="Y2727" i="14"/>
  <c r="O2726" i="14"/>
  <c r="Q2726" i="14" s="1"/>
  <c r="AA2726" i="14"/>
  <c r="Y2726" i="14"/>
  <c r="AA2721" i="14"/>
  <c r="Y2721" i="14"/>
  <c r="AB2716" i="14"/>
  <c r="Z2716" i="14"/>
  <c r="AA2713" i="14"/>
  <c r="Y2713" i="14"/>
  <c r="O2712" i="14"/>
  <c r="Q2712" i="14" s="1"/>
  <c r="AA2712" i="14"/>
  <c r="Y2712" i="14"/>
  <c r="AA2709" i="14"/>
  <c r="Y2709" i="14"/>
  <c r="O2708" i="14"/>
  <c r="Q2708" i="14" s="1"/>
  <c r="AA2708" i="14"/>
  <c r="Y2708" i="14"/>
  <c r="AB2707" i="14"/>
  <c r="Z2707" i="14"/>
  <c r="P2706" i="14"/>
  <c r="AB2706" i="14"/>
  <c r="Z2706" i="14"/>
  <c r="O2704" i="14"/>
  <c r="AA2704" i="14"/>
  <c r="Y2704" i="14"/>
  <c r="O2703" i="14"/>
  <c r="AA2703" i="14"/>
  <c r="Y2703" i="14"/>
  <c r="AB2702" i="14"/>
  <c r="Z2702" i="14"/>
  <c r="AB2701" i="14"/>
  <c r="Z2701" i="14"/>
  <c r="AA2699" i="14"/>
  <c r="Y2699" i="14"/>
  <c r="AB2698" i="14"/>
  <c r="Z2698" i="14"/>
  <c r="AA2695" i="14"/>
  <c r="Y2695" i="14"/>
  <c r="O2694" i="14"/>
  <c r="Q2694" i="14" s="1"/>
  <c r="AA2694" i="14"/>
  <c r="Y2694" i="14"/>
  <c r="AA2689" i="14"/>
  <c r="Y2689" i="14"/>
  <c r="AB2684" i="14"/>
  <c r="Z2684" i="14"/>
  <c r="AB2681" i="14"/>
  <c r="Z2681" i="14"/>
  <c r="P2680" i="14"/>
  <c r="AB2680" i="14"/>
  <c r="Z2680" i="14"/>
  <c r="AB2672" i="14"/>
  <c r="Z2672" i="14"/>
  <c r="AB2668" i="14"/>
  <c r="Z2668" i="14"/>
  <c r="O2666" i="14"/>
  <c r="Q2666" i="14" s="1"/>
  <c r="AA2666" i="14"/>
  <c r="Y2666" i="14"/>
  <c r="AA2661" i="14"/>
  <c r="Y2661" i="14"/>
  <c r="O2660" i="14"/>
  <c r="Q2660" i="14" s="1"/>
  <c r="AA2660" i="14"/>
  <c r="Y2660" i="14"/>
  <c r="AA2659" i="14"/>
  <c r="Y2659" i="14"/>
  <c r="O2658" i="14"/>
  <c r="Q2658" i="14" s="1"/>
  <c r="AA2658" i="14"/>
  <c r="Y2658" i="14"/>
  <c r="AA2657" i="14"/>
  <c r="Y2657" i="14"/>
  <c r="O2654" i="14"/>
  <c r="Q2654" i="14" s="1"/>
  <c r="AA2654" i="14"/>
  <c r="Y2654" i="14"/>
  <c r="AB2653" i="14"/>
  <c r="Z2653" i="14"/>
  <c r="AB2651" i="14"/>
  <c r="Z2651" i="14"/>
  <c r="AA2649" i="14"/>
  <c r="Y2649" i="14"/>
  <c r="O2648" i="14"/>
  <c r="AA2648" i="14"/>
  <c r="Y2648" i="14"/>
  <c r="AB2647" i="14"/>
  <c r="Z2647" i="14"/>
  <c r="P2646" i="14"/>
  <c r="AB2646" i="14"/>
  <c r="Z2646" i="14"/>
  <c r="AB2640" i="14"/>
  <c r="Z2640" i="14"/>
  <c r="AB2639" i="14"/>
  <c r="Z2639" i="14"/>
  <c r="O2636" i="14"/>
  <c r="AA2636" i="14"/>
  <c r="Y2636" i="14"/>
  <c r="P2635" i="14"/>
  <c r="AB2635" i="14"/>
  <c r="Z2635" i="14"/>
  <c r="AB2631" i="14"/>
  <c r="Z2631" i="14"/>
  <c r="P2630" i="14"/>
  <c r="AB2630" i="14"/>
  <c r="Z2630" i="14"/>
  <c r="AA2627" i="14"/>
  <c r="Y2627" i="14"/>
  <c r="O2626" i="14"/>
  <c r="Q2626" i="14" s="1"/>
  <c r="AA2626" i="14"/>
  <c r="Y2626" i="14"/>
  <c r="AB2625" i="14"/>
  <c r="Z2625" i="14"/>
  <c r="O2622" i="14"/>
  <c r="Q2622" i="14" s="1"/>
  <c r="AA2622" i="14"/>
  <c r="Y2622" i="14"/>
  <c r="O2621" i="14"/>
  <c r="AA2621" i="14"/>
  <c r="Y2621" i="14"/>
  <c r="O2618" i="14"/>
  <c r="Q2618" i="14" s="1"/>
  <c r="AA2618" i="14"/>
  <c r="Y2618" i="14"/>
  <c r="P2617" i="14"/>
  <c r="AB2617" i="14"/>
  <c r="Z2617" i="14"/>
  <c r="P2616" i="14"/>
  <c r="AB2616" i="14"/>
  <c r="Z2616" i="14"/>
  <c r="AB2613" i="14"/>
  <c r="Z2613" i="14"/>
  <c r="P2612" i="14"/>
  <c r="AB2612" i="14"/>
  <c r="Z2612" i="14"/>
  <c r="AB2608" i="14"/>
  <c r="Z2608" i="14"/>
  <c r="AB2607" i="14"/>
  <c r="Z2607" i="14"/>
  <c r="O2604" i="14"/>
  <c r="AA2604" i="14"/>
  <c r="Y2604" i="14"/>
  <c r="P2603" i="14"/>
  <c r="AB2603" i="14"/>
  <c r="Z2603" i="14"/>
  <c r="O2600" i="14"/>
  <c r="Q2600" i="14" s="1"/>
  <c r="AA2600" i="14"/>
  <c r="Y2600" i="14"/>
  <c r="AB2597" i="14"/>
  <c r="Z2597" i="14"/>
  <c r="P2596" i="14"/>
  <c r="AB2596" i="14"/>
  <c r="Z2596" i="14"/>
  <c r="O2592" i="14"/>
  <c r="AA2592" i="14"/>
  <c r="Y2592" i="14"/>
  <c r="O2591" i="14"/>
  <c r="AA2591" i="14"/>
  <c r="Y2591" i="14"/>
  <c r="AB2590" i="14"/>
  <c r="Z2590" i="14"/>
  <c r="AB2589" i="14"/>
  <c r="Z2589" i="14"/>
  <c r="AA2587" i="14"/>
  <c r="Y2587" i="14"/>
  <c r="O2586" i="14"/>
  <c r="Q2586" i="14" s="1"/>
  <c r="AA2586" i="14"/>
  <c r="Y2586" i="14"/>
  <c r="AB2583" i="14"/>
  <c r="Z2583" i="14"/>
  <c r="AB2580" i="14"/>
  <c r="Z2580" i="14"/>
  <c r="O2578" i="14"/>
  <c r="Q2578" i="14" s="1"/>
  <c r="AA2578" i="14"/>
  <c r="Y2578" i="14"/>
  <c r="AA2577" i="14"/>
  <c r="Y2577" i="14"/>
  <c r="AB2576" i="14"/>
  <c r="Z2576" i="14"/>
  <c r="AA2574" i="14"/>
  <c r="Y2574" i="14"/>
  <c r="AA2571" i="14"/>
  <c r="Y2571" i="14"/>
  <c r="O2570" i="14"/>
  <c r="Q2570" i="14" s="1"/>
  <c r="AA2570" i="14"/>
  <c r="Y2570" i="14"/>
  <c r="AA2566" i="14"/>
  <c r="Y2566" i="14"/>
  <c r="AB2565" i="14"/>
  <c r="Z2565" i="14"/>
  <c r="P2561" i="14"/>
  <c r="AB2561" i="14"/>
  <c r="Z2561" i="14"/>
  <c r="AA2559" i="14"/>
  <c r="Y2559" i="14"/>
  <c r="AB2558" i="14"/>
  <c r="Z2558" i="14"/>
  <c r="AA2553" i="14"/>
  <c r="Y2553" i="14"/>
  <c r="AB2552" i="14"/>
  <c r="Z2552" i="14"/>
  <c r="O2548" i="14"/>
  <c r="AA2548" i="14"/>
  <c r="Y2548" i="14"/>
  <c r="P2547" i="14"/>
  <c r="AB2547" i="14"/>
  <c r="Z2547" i="14"/>
  <c r="AB2546" i="14"/>
  <c r="Z2546" i="14"/>
  <c r="AA2543" i="14"/>
  <c r="Y2543" i="14"/>
  <c r="AB2542" i="14"/>
  <c r="Z2542" i="14"/>
  <c r="AA2537" i="14"/>
  <c r="Y2537" i="14"/>
  <c r="O2536" i="14"/>
  <c r="AA2536" i="14"/>
  <c r="Y2536" i="14"/>
  <c r="AB2535" i="14"/>
  <c r="Z2535" i="14"/>
  <c r="O2533" i="14"/>
  <c r="AA2533" i="14"/>
  <c r="Y2533" i="14"/>
  <c r="P2532" i="14"/>
  <c r="AB2532" i="14"/>
  <c r="Z2532" i="14"/>
  <c r="AA2529" i="14"/>
  <c r="Y2529" i="14"/>
  <c r="AB2528" i="14"/>
  <c r="Z2528" i="14"/>
  <c r="AA2526" i="14"/>
  <c r="Y2526" i="14"/>
  <c r="AA2525" i="14"/>
  <c r="Y2525" i="14"/>
  <c r="O2525" i="14"/>
  <c r="Q2525" i="14" s="1"/>
  <c r="P2524" i="14"/>
  <c r="AB2524" i="14"/>
  <c r="Z2524" i="14"/>
  <c r="AA2521" i="14"/>
  <c r="Y2521" i="14"/>
  <c r="AB2520" i="14"/>
  <c r="Z2520" i="14"/>
  <c r="AB2519" i="14"/>
  <c r="Z2519" i="14"/>
  <c r="AA2509" i="14"/>
  <c r="Y2509" i="14"/>
  <c r="O2509" i="14"/>
  <c r="Q2509" i="14" s="1"/>
  <c r="P2508" i="14"/>
  <c r="AB2508" i="14"/>
  <c r="Z2508" i="14"/>
  <c r="O2504" i="14"/>
  <c r="AA2504" i="14"/>
  <c r="Y2504" i="14"/>
  <c r="O2503" i="14"/>
  <c r="Q2503" i="14" s="1"/>
  <c r="AA2503" i="14"/>
  <c r="Y2503" i="14"/>
  <c r="AB2502" i="14"/>
  <c r="Z2502" i="14"/>
  <c r="P2501" i="14"/>
  <c r="AB2501" i="14"/>
  <c r="Z2501" i="14"/>
  <c r="AB2494" i="14"/>
  <c r="Z2494" i="14"/>
  <c r="P2494" i="14"/>
  <c r="O2492" i="14"/>
  <c r="AA2492" i="14"/>
  <c r="Y2492" i="14"/>
  <c r="O2491" i="14"/>
  <c r="S2491" i="14" s="1"/>
  <c r="AA2491" i="14"/>
  <c r="Y2491" i="14"/>
  <c r="O2490" i="14"/>
  <c r="Q2490" i="14" s="1"/>
  <c r="AA2490" i="14"/>
  <c r="Y2490" i="14"/>
  <c r="AA2486" i="14"/>
  <c r="Y2486" i="14"/>
  <c r="AB2485" i="14"/>
  <c r="Z2485" i="14"/>
  <c r="P2476" i="14"/>
  <c r="AB2476" i="14"/>
  <c r="Z2476" i="14"/>
  <c r="AA2473" i="14"/>
  <c r="Y2473" i="14"/>
  <c r="O2473" i="14"/>
  <c r="AB2472" i="14"/>
  <c r="Z2472" i="14"/>
  <c r="O2468" i="14"/>
  <c r="AA2468" i="14"/>
  <c r="Y2468" i="14"/>
  <c r="AA2467" i="14"/>
  <c r="Y2467" i="14"/>
  <c r="O2466" i="14"/>
  <c r="Q2466" i="14" s="1"/>
  <c r="AA2466" i="14"/>
  <c r="Y2466" i="14"/>
  <c r="AA2465" i="14"/>
  <c r="Y2465" i="14"/>
  <c r="AB2464" i="14"/>
  <c r="Z2464" i="14"/>
  <c r="AB2459" i="14"/>
  <c r="Z2459" i="14"/>
  <c r="P2458" i="14"/>
  <c r="AB2458" i="14"/>
  <c r="Z2458" i="14"/>
  <c r="O2456" i="14"/>
  <c r="Q2456" i="14" s="1"/>
  <c r="AA2456" i="14"/>
  <c r="Y2456" i="14"/>
  <c r="O2455" i="14"/>
  <c r="AA2455" i="14"/>
  <c r="Y2455" i="14"/>
  <c r="AB2454" i="14"/>
  <c r="Z2454" i="14"/>
  <c r="AA2447" i="14"/>
  <c r="Y2447" i="14"/>
  <c r="AB2446" i="14"/>
  <c r="Z2446" i="14"/>
  <c r="AB2441" i="14"/>
  <c r="Z2441" i="14"/>
  <c r="O2438" i="14"/>
  <c r="Q2438" i="14" s="1"/>
  <c r="AA2438" i="14"/>
  <c r="Y2438" i="14"/>
  <c r="O2437" i="14"/>
  <c r="AA2437" i="14"/>
  <c r="Y2437" i="14"/>
  <c r="P2436" i="14"/>
  <c r="AB2436" i="14"/>
  <c r="Z2436" i="14"/>
  <c r="P2435" i="14"/>
  <c r="T2435" i="14" s="1"/>
  <c r="AB2435" i="14"/>
  <c r="Z2435" i="14"/>
  <c r="AB2434" i="14"/>
  <c r="Z2434" i="14"/>
  <c r="P2433" i="14"/>
  <c r="AB2433" i="14"/>
  <c r="Z2433" i="14"/>
  <c r="AA2429" i="14"/>
  <c r="Y2429" i="14"/>
  <c r="P2428" i="14"/>
  <c r="AB2428" i="14"/>
  <c r="Z2428" i="14"/>
  <c r="AB2423" i="14"/>
  <c r="Z2423" i="14"/>
  <c r="P2423" i="14"/>
  <c r="O2420" i="14"/>
  <c r="AA2420" i="14"/>
  <c r="Y2420" i="14"/>
  <c r="AA2419" i="14"/>
  <c r="Y2419" i="14"/>
  <c r="O2418" i="14"/>
  <c r="Q2418" i="14" s="1"/>
  <c r="AA2418" i="14"/>
  <c r="Y2418" i="14"/>
  <c r="AA2417" i="14"/>
  <c r="Y2417" i="14"/>
  <c r="O2416" i="14"/>
  <c r="AA2416" i="14"/>
  <c r="Y2416" i="14"/>
  <c r="AB2415" i="14"/>
  <c r="Z2415" i="14"/>
  <c r="AB2411" i="14"/>
  <c r="Z2411" i="14"/>
  <c r="P2410" i="14"/>
  <c r="AB2410" i="14"/>
  <c r="Z2410" i="14"/>
  <c r="AB2405" i="14"/>
  <c r="Z2405" i="14"/>
  <c r="P2405" i="14"/>
  <c r="AA2399" i="14"/>
  <c r="Y2399" i="14"/>
  <c r="O2398" i="14"/>
  <c r="Q2398" i="14" s="1"/>
  <c r="AA2398" i="14"/>
  <c r="Y2398" i="14"/>
  <c r="AB2397" i="14"/>
  <c r="Z2397" i="14"/>
  <c r="AB2393" i="14"/>
  <c r="Z2393" i="14"/>
  <c r="AB2384" i="14"/>
  <c r="Z2384" i="14"/>
  <c r="P2384" i="14"/>
  <c r="AA2381" i="14"/>
  <c r="Y2381" i="14"/>
  <c r="O2380" i="14"/>
  <c r="AA2380" i="14"/>
  <c r="Y2380" i="14"/>
  <c r="AB2373" i="14"/>
  <c r="Z2373" i="14"/>
  <c r="P2373" i="14"/>
  <c r="AB2363" i="14"/>
  <c r="Z2363" i="14"/>
  <c r="P2363" i="14"/>
  <c r="P2362" i="14"/>
  <c r="R2362" i="14" s="1"/>
  <c r="AB2362" i="14"/>
  <c r="Z2362" i="14"/>
  <c r="O2360" i="14"/>
  <c r="Q2360" i="14" s="1"/>
  <c r="AA2360" i="14"/>
  <c r="Y2360" i="14"/>
  <c r="O2359" i="14"/>
  <c r="AA2359" i="14"/>
  <c r="Y2359" i="14"/>
  <c r="AB2358" i="14"/>
  <c r="Z2358" i="14"/>
  <c r="AA2349" i="14"/>
  <c r="Y2349" i="14"/>
  <c r="O2349" i="14"/>
  <c r="Q2349" i="14" s="1"/>
  <c r="O2348" i="14"/>
  <c r="AA2348" i="14"/>
  <c r="Y2348" i="14"/>
  <c r="AB2341" i="14"/>
  <c r="Z2341" i="14"/>
  <c r="P2341" i="14"/>
  <c r="AB2331" i="14"/>
  <c r="Z2331" i="14"/>
  <c r="P2331" i="14"/>
  <c r="P2330" i="14"/>
  <c r="AB2330" i="14"/>
  <c r="Z2330" i="14"/>
  <c r="O2328" i="14"/>
  <c r="AA2328" i="14"/>
  <c r="Y2328" i="14"/>
  <c r="O2327" i="14"/>
  <c r="AA2327" i="14"/>
  <c r="Y2327" i="14"/>
  <c r="AB2326" i="14"/>
  <c r="Z2326" i="14"/>
  <c r="AA2317" i="14"/>
  <c r="Y2317" i="14"/>
  <c r="O2317" i="14"/>
  <c r="O2316" i="14"/>
  <c r="AA2316" i="14"/>
  <c r="Y2316" i="14"/>
  <c r="AB2309" i="14"/>
  <c r="Z2309" i="14"/>
  <c r="P2309" i="14"/>
  <c r="T2309" i="14" s="1"/>
  <c r="AB2286" i="14"/>
  <c r="Z2286" i="14"/>
  <c r="P2286" i="14"/>
  <c r="R2286" i="14" s="1"/>
  <c r="P2285" i="14"/>
  <c r="T2285" i="14" s="1"/>
  <c r="AB2285" i="14"/>
  <c r="Z2285" i="14"/>
  <c r="AB2277" i="14"/>
  <c r="Z2277" i="14"/>
  <c r="P2277" i="14"/>
  <c r="R2277" i="14" s="1"/>
  <c r="O2273" i="14"/>
  <c r="AA2273" i="14"/>
  <c r="Y2273" i="14"/>
  <c r="O2272" i="14"/>
  <c r="Q2272" i="14" s="1"/>
  <c r="AA2272" i="14"/>
  <c r="Y2272" i="14"/>
  <c r="AB2264" i="14"/>
  <c r="Z2264" i="14"/>
  <c r="P2264" i="14"/>
  <c r="P2263" i="14"/>
  <c r="AB2263" i="14"/>
  <c r="Z2263" i="14"/>
  <c r="O2248" i="14"/>
  <c r="Q2248" i="14" s="1"/>
  <c r="AA2248" i="14"/>
  <c r="Y2248" i="14"/>
  <c r="AB2247" i="14"/>
  <c r="Z2247" i="14"/>
  <c r="P2247" i="14"/>
  <c r="R2247" i="14" s="1"/>
  <c r="AB2224" i="14"/>
  <c r="Z2224" i="14"/>
  <c r="P2224" i="14"/>
  <c r="O2222" i="14"/>
  <c r="AA2222" i="14"/>
  <c r="Y2222" i="14"/>
  <c r="O2221" i="14"/>
  <c r="AA2221" i="14"/>
  <c r="Y2221" i="14"/>
  <c r="O2220" i="14"/>
  <c r="AA2220" i="14"/>
  <c r="Y2220" i="14"/>
  <c r="P2209" i="14"/>
  <c r="AB2209" i="14"/>
  <c r="Z2209" i="14"/>
  <c r="AB2201" i="14"/>
  <c r="Z2201" i="14"/>
  <c r="P2201" i="14"/>
  <c r="R2201" i="14" s="1"/>
  <c r="AA2191" i="14"/>
  <c r="Y2191" i="14"/>
  <c r="O2191" i="14"/>
  <c r="Q2191" i="14" s="1"/>
  <c r="AA2190" i="14"/>
  <c r="Y2190" i="14"/>
  <c r="AA2189" i="14"/>
  <c r="Y2189" i="14"/>
  <c r="O2188" i="14"/>
  <c r="AA2188" i="14"/>
  <c r="Y2188" i="14"/>
  <c r="AB2177" i="14"/>
  <c r="Z2177" i="14"/>
  <c r="P2177" i="14"/>
  <c r="P2176" i="14"/>
  <c r="R2176" i="14" s="1"/>
  <c r="AB2176" i="14"/>
  <c r="Z2176" i="14"/>
  <c r="AA2161" i="14"/>
  <c r="Y2161" i="14"/>
  <c r="O2161" i="14"/>
  <c r="P2160" i="14"/>
  <c r="AB2160" i="14"/>
  <c r="Z2160" i="14"/>
  <c r="AA2157" i="14"/>
  <c r="Y2157" i="14"/>
  <c r="AA2156" i="14"/>
  <c r="Y2156" i="14"/>
  <c r="AB2155" i="14"/>
  <c r="Z2155" i="14"/>
  <c r="J2150" i="14"/>
  <c r="K2150" i="14"/>
  <c r="AA2146" i="14"/>
  <c r="Y2146" i="14"/>
  <c r="AB2145" i="14"/>
  <c r="Z2145" i="14"/>
  <c r="P2145" i="14"/>
  <c r="AA2136" i="14"/>
  <c r="Y2136" i="14"/>
  <c r="AA2135" i="14"/>
  <c r="Y2135" i="14"/>
  <c r="AA2134" i="14"/>
  <c r="Y2134" i="14"/>
  <c r="AA2133" i="14"/>
  <c r="Y2133" i="14"/>
  <c r="AB2132" i="14"/>
  <c r="Z2132" i="14"/>
  <c r="J2131" i="14"/>
  <c r="K2131" i="14"/>
  <c r="AA2128" i="14"/>
  <c r="Y2128" i="14"/>
  <c r="P2127" i="14"/>
  <c r="AB2127" i="14"/>
  <c r="Z2127" i="14"/>
  <c r="P2126" i="14"/>
  <c r="AB2126" i="14"/>
  <c r="Z2126" i="14"/>
  <c r="AB2120" i="14"/>
  <c r="Z2120" i="14"/>
  <c r="P2120" i="14"/>
  <c r="R2120" i="14" s="1"/>
  <c r="P2119" i="14"/>
  <c r="AB2119" i="14"/>
  <c r="Z2119" i="14"/>
  <c r="AB2108" i="14"/>
  <c r="Z2108" i="14"/>
  <c r="P2108" i="14"/>
  <c r="R2108" i="14" s="1"/>
  <c r="AA2106" i="14"/>
  <c r="Y2106" i="14"/>
  <c r="AB2105" i="14"/>
  <c r="Z2105" i="14"/>
  <c r="AA2099" i="14"/>
  <c r="Y2099" i="14"/>
  <c r="O2099" i="14"/>
  <c r="Q2099" i="14" s="1"/>
  <c r="AB2089" i="14"/>
  <c r="Z2089" i="14"/>
  <c r="AA2086" i="14"/>
  <c r="Y2086" i="14"/>
  <c r="AA2085" i="14"/>
  <c r="Y2085" i="14"/>
  <c r="AB2084" i="14"/>
  <c r="Z2084" i="14"/>
  <c r="J2083" i="14"/>
  <c r="K2083" i="14"/>
  <c r="AA2080" i="14"/>
  <c r="Y2080" i="14"/>
  <c r="AA2079" i="14"/>
  <c r="Y2079" i="14"/>
  <c r="AA2078" i="14"/>
  <c r="Y2078" i="14"/>
  <c r="AA2077" i="14"/>
  <c r="Y2077" i="14"/>
  <c r="AB2076" i="14"/>
  <c r="Z2076" i="14"/>
  <c r="AB2067" i="14"/>
  <c r="Z2067" i="14"/>
  <c r="O2044" i="14"/>
  <c r="AA2044" i="14"/>
  <c r="Y2044" i="14"/>
  <c r="O2043" i="14"/>
  <c r="Q2043" i="14" s="1"/>
  <c r="AA2043" i="14"/>
  <c r="Y2043" i="14"/>
  <c r="O2042" i="14"/>
  <c r="AA2042" i="14"/>
  <c r="Y2042" i="14"/>
  <c r="AB2041" i="14"/>
  <c r="Z2041" i="14"/>
  <c r="AB2040" i="14"/>
  <c r="Z2040" i="14"/>
  <c r="AB2039" i="14"/>
  <c r="Z2039" i="14"/>
  <c r="AB2038" i="14"/>
  <c r="Z2038" i="14"/>
  <c r="J2037" i="14"/>
  <c r="K2037" i="14"/>
  <c r="AB2011" i="14"/>
  <c r="Z2011" i="14"/>
  <c r="AA2001" i="14"/>
  <c r="Y2001" i="14"/>
  <c r="O2001" i="14"/>
  <c r="AB1997" i="14"/>
  <c r="Z1997" i="14"/>
  <c r="AB1996" i="14"/>
  <c r="Z1996" i="14"/>
  <c r="AB1995" i="14"/>
  <c r="Z1995" i="14"/>
  <c r="AB1994" i="14"/>
  <c r="Z1994" i="14"/>
  <c r="AB1993" i="14"/>
  <c r="Z1993" i="14"/>
  <c r="K1983" i="14"/>
  <c r="J1983" i="14"/>
  <c r="O1980" i="14"/>
  <c r="AA1980" i="14"/>
  <c r="Y1980" i="14"/>
  <c r="O1979" i="14"/>
  <c r="Q1979" i="14" s="1"/>
  <c r="AA1979" i="14"/>
  <c r="Y1979" i="14"/>
  <c r="O1968" i="14"/>
  <c r="AA1968" i="14"/>
  <c r="Y1968" i="14"/>
  <c r="O1967" i="14"/>
  <c r="Q1967" i="14" s="1"/>
  <c r="AA1967" i="14"/>
  <c r="Y1967" i="14"/>
  <c r="AA1966" i="14"/>
  <c r="Y1966" i="14"/>
  <c r="O1966" i="14"/>
  <c r="AB1965" i="14"/>
  <c r="Z1965" i="14"/>
  <c r="AB1964" i="14"/>
  <c r="Z1964" i="14"/>
  <c r="AB1963" i="14"/>
  <c r="Z1963" i="14"/>
  <c r="AB1962" i="14"/>
  <c r="Z1962" i="14"/>
  <c r="AB1961" i="14"/>
  <c r="Z1961" i="14"/>
  <c r="AB1960" i="14"/>
  <c r="Z1960" i="14"/>
  <c r="AB1959" i="14"/>
  <c r="Z1959" i="14"/>
  <c r="AA1941" i="14"/>
  <c r="Y1941" i="14"/>
  <c r="O1941" i="14"/>
  <c r="O1940" i="14"/>
  <c r="AA1940" i="14"/>
  <c r="Y1940" i="14"/>
  <c r="O1939" i="14"/>
  <c r="Q1939" i="14" s="1"/>
  <c r="AA1939" i="14"/>
  <c r="Y1939" i="14"/>
  <c r="AB1938" i="14"/>
  <c r="Z1938" i="14"/>
  <c r="O1930" i="14"/>
  <c r="AA1930" i="14"/>
  <c r="Y1930" i="14"/>
  <c r="AB1929" i="14"/>
  <c r="Z1929" i="14"/>
  <c r="AB1928" i="14"/>
  <c r="Z1928" i="14"/>
  <c r="AB1927" i="14"/>
  <c r="Z1927" i="14"/>
  <c r="AB1926" i="14"/>
  <c r="Z1926" i="14"/>
  <c r="AA1920" i="14"/>
  <c r="Y1920" i="14"/>
  <c r="O1919" i="14"/>
  <c r="Q1919" i="14" s="1"/>
  <c r="AA1919" i="14"/>
  <c r="Y1919" i="14"/>
  <c r="AB1913" i="14"/>
  <c r="Z1913" i="14"/>
  <c r="AB1912" i="14"/>
  <c r="Z1912" i="14"/>
  <c r="AB1911" i="14"/>
  <c r="Z1911" i="14"/>
  <c r="AB1910" i="14"/>
  <c r="Z1910" i="14"/>
  <c r="K1901" i="14"/>
  <c r="J1901" i="14"/>
  <c r="AA1896" i="14"/>
  <c r="Y1896" i="14"/>
  <c r="O1896" i="14"/>
  <c r="O1895" i="14"/>
  <c r="S1895" i="14" s="1"/>
  <c r="AA1895" i="14"/>
  <c r="Y1895" i="14"/>
  <c r="AA1894" i="14"/>
  <c r="Y1894" i="14"/>
  <c r="AA1893" i="14"/>
  <c r="Y1893" i="14"/>
  <c r="AB1892" i="14"/>
  <c r="Z1892" i="14"/>
  <c r="AA1876" i="14"/>
  <c r="Y1876" i="14"/>
  <c r="O1876" i="14"/>
  <c r="O1875" i="14"/>
  <c r="AA1875" i="14"/>
  <c r="Y1875" i="14"/>
  <c r="AB1867" i="14"/>
  <c r="Z1867" i="14"/>
  <c r="AB1866" i="14"/>
  <c r="Z1866" i="14"/>
  <c r="AB1865" i="14"/>
  <c r="Z1865" i="14"/>
  <c r="AA1858" i="14"/>
  <c r="Y1858" i="14"/>
  <c r="AA1857" i="14"/>
  <c r="Y1857" i="14"/>
  <c r="AB1856" i="14"/>
  <c r="Z1856" i="14"/>
  <c r="AB1855" i="14"/>
  <c r="Z1855" i="14"/>
  <c r="AB1854" i="14"/>
  <c r="Z1854" i="14"/>
  <c r="AB1853" i="14"/>
  <c r="Z1853" i="14"/>
  <c r="AA1828" i="14"/>
  <c r="Y1828" i="14"/>
  <c r="O1828" i="14"/>
  <c r="S1828" i="14" s="1"/>
  <c r="AA1827" i="14"/>
  <c r="Y1827" i="14"/>
  <c r="O1826" i="14"/>
  <c r="AA1826" i="14"/>
  <c r="Y1826" i="14"/>
  <c r="AA1825" i="14"/>
  <c r="Y1825" i="14"/>
  <c r="AB1824" i="14"/>
  <c r="Z1824" i="14"/>
  <c r="AB1823" i="14"/>
  <c r="Z1823" i="14"/>
  <c r="AB1822" i="14"/>
  <c r="Z1822" i="14"/>
  <c r="AB1821" i="14"/>
  <c r="Z1821" i="14"/>
  <c r="O1791" i="14"/>
  <c r="AA1791" i="14"/>
  <c r="Y1791" i="14"/>
  <c r="AB1790" i="14"/>
  <c r="Z1790" i="14"/>
  <c r="AA1788" i="14"/>
  <c r="Y1788" i="14"/>
  <c r="AA1640" i="14"/>
  <c r="Y1640" i="14"/>
  <c r="AA1639" i="14"/>
  <c r="Y1639" i="14"/>
  <c r="AA1638" i="14"/>
  <c r="Y1638" i="14"/>
  <c r="AA1637" i="14"/>
  <c r="Y1637" i="14"/>
  <c r="P1629" i="14"/>
  <c r="AB1629" i="14"/>
  <c r="Z1629" i="14"/>
  <c r="AB1628" i="14"/>
  <c r="Z1628" i="14"/>
  <c r="P1627" i="14"/>
  <c r="R1627" i="14" s="1"/>
  <c r="AB1627" i="14"/>
  <c r="Z1627" i="14"/>
  <c r="AB1626" i="14"/>
  <c r="Z1626" i="14"/>
  <c r="AB1625" i="14"/>
  <c r="Z1625" i="14"/>
  <c r="O3698" i="14"/>
  <c r="AA3698" i="14"/>
  <c r="Y3698" i="14"/>
  <c r="AB3697" i="14"/>
  <c r="Z3697" i="14"/>
  <c r="O3671" i="14"/>
  <c r="AA3671" i="14"/>
  <c r="Y3671" i="14"/>
  <c r="AB3670" i="14"/>
  <c r="Z3670" i="14"/>
  <c r="O3642" i="14"/>
  <c r="Q3642" i="14" s="1"/>
  <c r="AA3642" i="14"/>
  <c r="Y3642" i="14"/>
  <c r="AA3641" i="14"/>
  <c r="Y3641" i="14"/>
  <c r="AB3637" i="14"/>
  <c r="Z3637" i="14"/>
  <c r="AB3636" i="14"/>
  <c r="Z3636" i="14"/>
  <c r="AB3635" i="14"/>
  <c r="Z3635" i="14"/>
  <c r="O3632" i="14"/>
  <c r="AA3632" i="14"/>
  <c r="Y3632" i="14"/>
  <c r="AB3631" i="14"/>
  <c r="Z3631" i="14"/>
  <c r="P3630" i="14"/>
  <c r="R3630" i="14" s="1"/>
  <c r="AB3630" i="14"/>
  <c r="Z3630" i="14"/>
  <c r="O3626" i="14"/>
  <c r="AA3626" i="14"/>
  <c r="Y3626" i="14"/>
  <c r="O3564" i="14"/>
  <c r="AA3564" i="14"/>
  <c r="Y3564" i="14"/>
  <c r="O3563" i="14"/>
  <c r="AA3563" i="14"/>
  <c r="Y3563" i="14"/>
  <c r="O3562" i="14"/>
  <c r="S3562" i="14" s="1"/>
  <c r="AA3562" i="14"/>
  <c r="Y3562" i="14"/>
  <c r="AB3561" i="14"/>
  <c r="Z3561" i="14"/>
  <c r="O3557" i="14"/>
  <c r="AA3557" i="14"/>
  <c r="Y3557" i="14"/>
  <c r="AA3501" i="14"/>
  <c r="Y3501" i="14"/>
  <c r="AB3496" i="14"/>
  <c r="Z3496" i="14"/>
  <c r="AA3473" i="14"/>
  <c r="Y3473" i="14"/>
  <c r="AA3461" i="14"/>
  <c r="Y3461" i="14"/>
  <c r="AA3457" i="14"/>
  <c r="Y3457" i="14"/>
  <c r="AB3456" i="14"/>
  <c r="Z3456" i="14"/>
  <c r="AA3433" i="14"/>
  <c r="Y3433" i="14"/>
  <c r="AB3432" i="14"/>
  <c r="Z3432" i="14"/>
  <c r="O3420" i="14"/>
  <c r="AA3420" i="14"/>
  <c r="Y3420" i="14"/>
  <c r="O3419" i="14"/>
  <c r="AA3419" i="14"/>
  <c r="Y3419" i="14"/>
  <c r="AB3418" i="14"/>
  <c r="Z3418" i="14"/>
  <c r="AB3417" i="14"/>
  <c r="Z3417" i="14"/>
  <c r="O3675" i="14"/>
  <c r="AA3675" i="14"/>
  <c r="Y3675" i="14"/>
  <c r="O3674" i="14"/>
  <c r="AA3674" i="14"/>
  <c r="Y3674" i="14"/>
  <c r="AB3673" i="14"/>
  <c r="Z3673" i="14"/>
  <c r="O3637" i="14"/>
  <c r="AA3637" i="14"/>
  <c r="Y3637" i="14"/>
  <c r="O3636" i="14"/>
  <c r="AA3636" i="14"/>
  <c r="Y3636" i="14"/>
  <c r="O3635" i="14"/>
  <c r="AA3635" i="14"/>
  <c r="Y3635" i="14"/>
  <c r="O3610" i="14"/>
  <c r="AA3610" i="14"/>
  <c r="Y3610" i="14"/>
  <c r="AA3609" i="14"/>
  <c r="Y3609" i="14"/>
  <c r="O3608" i="14"/>
  <c r="Q3608" i="14" s="1"/>
  <c r="AA3608" i="14"/>
  <c r="Y3608" i="14"/>
  <c r="AB3607" i="14"/>
  <c r="Z3607" i="14"/>
  <c r="O3604" i="14"/>
  <c r="AA3604" i="14"/>
  <c r="Y3604" i="14"/>
  <c r="AB3603" i="14"/>
  <c r="Z3603" i="14"/>
  <c r="O3589" i="14"/>
  <c r="AA3589" i="14"/>
  <c r="Y3589" i="14"/>
  <c r="O3588" i="14"/>
  <c r="AA3588" i="14"/>
  <c r="Y3588" i="14"/>
  <c r="AB3587" i="14"/>
  <c r="Z3587" i="14"/>
  <c r="AA3585" i="14"/>
  <c r="Y3585" i="14"/>
  <c r="AA3584" i="14"/>
  <c r="Y3584" i="14"/>
  <c r="AB3583" i="14"/>
  <c r="Z3583" i="14"/>
  <c r="AA3581" i="14"/>
  <c r="Y3581" i="14"/>
  <c r="AA3580" i="14"/>
  <c r="Y3580" i="14"/>
  <c r="AB3538" i="14"/>
  <c r="Z3538" i="14"/>
  <c r="O3536" i="14"/>
  <c r="AA3536" i="14"/>
  <c r="Y3536" i="14"/>
  <c r="O3535" i="14"/>
  <c r="AA3535" i="14"/>
  <c r="Y3535" i="14"/>
  <c r="O3534" i="14"/>
  <c r="Q3534" i="14" s="1"/>
  <c r="AA3534" i="14"/>
  <c r="Y3534" i="14"/>
  <c r="AB3533" i="14"/>
  <c r="Z3533" i="14"/>
  <c r="O3529" i="14"/>
  <c r="AA3529" i="14"/>
  <c r="Y3529" i="14"/>
  <c r="O3696" i="14"/>
  <c r="AA3696" i="14"/>
  <c r="Y3696" i="14"/>
  <c r="O3687" i="14"/>
  <c r="AA3687" i="14"/>
  <c r="Y3687" i="14"/>
  <c r="O3673" i="14"/>
  <c r="AA3673" i="14"/>
  <c r="Y3673" i="14"/>
  <c r="AB3672" i="14"/>
  <c r="Z3672" i="14"/>
  <c r="O3664" i="14"/>
  <c r="AA3664" i="14"/>
  <c r="Y3664" i="14"/>
  <c r="AB3663" i="14"/>
  <c r="Z3663" i="14"/>
  <c r="P3658" i="14"/>
  <c r="AB3658" i="14"/>
  <c r="Z3658" i="14"/>
  <c r="O3655" i="14"/>
  <c r="AA3655" i="14"/>
  <c r="Y3655" i="14"/>
  <c r="AB3654" i="14"/>
  <c r="Z3654" i="14"/>
  <c r="O3640" i="14"/>
  <c r="Q3640" i="14" s="1"/>
  <c r="AA3640" i="14"/>
  <c r="Y3640" i="14"/>
  <c r="AB3639" i="14"/>
  <c r="Z3639" i="14"/>
  <c r="P3638" i="14"/>
  <c r="R3638" i="14" s="1"/>
  <c r="AB3638" i="14"/>
  <c r="Z3638" i="14"/>
  <c r="AB3634" i="14"/>
  <c r="Z3634" i="14"/>
  <c r="P3633" i="14"/>
  <c r="R3633" i="14" s="1"/>
  <c r="AB3633" i="14"/>
  <c r="Z3633" i="14"/>
  <c r="O3629" i="14"/>
  <c r="AA3629" i="14"/>
  <c r="Y3629" i="14"/>
  <c r="AB3628" i="14"/>
  <c r="Z3628" i="14"/>
  <c r="O3624" i="14"/>
  <c r="AA3624" i="14"/>
  <c r="Y3624" i="14"/>
  <c r="O3623" i="14"/>
  <c r="AA3623" i="14"/>
  <c r="Y3623" i="14"/>
  <c r="AB3619" i="14"/>
  <c r="Z3619" i="14"/>
  <c r="P3618" i="14"/>
  <c r="AB3618" i="14"/>
  <c r="Z3618" i="14"/>
  <c r="O3614" i="14"/>
  <c r="AA3614" i="14"/>
  <c r="Y3614" i="14"/>
  <c r="AB3613" i="14"/>
  <c r="Z3613" i="14"/>
  <c r="P3612" i="14"/>
  <c r="R3612" i="14" s="1"/>
  <c r="AB3612" i="14"/>
  <c r="Z3612" i="14"/>
  <c r="O3607" i="14"/>
  <c r="AA3607" i="14"/>
  <c r="Y3607" i="14"/>
  <c r="AB3606" i="14"/>
  <c r="Z3606" i="14"/>
  <c r="AB3605" i="14"/>
  <c r="Z3605" i="14"/>
  <c r="O3603" i="14"/>
  <c r="S3603" i="14" s="1"/>
  <c r="AA3603" i="14"/>
  <c r="Y3603" i="14"/>
  <c r="AB3602" i="14"/>
  <c r="Z3602" i="14"/>
  <c r="AB3601" i="14"/>
  <c r="Z3601" i="14"/>
  <c r="O3596" i="14"/>
  <c r="AA3596" i="14"/>
  <c r="Y3596" i="14"/>
  <c r="AA3595" i="14"/>
  <c r="Y3595" i="14"/>
  <c r="O3594" i="14"/>
  <c r="Q3594" i="14" s="1"/>
  <c r="AA3594" i="14"/>
  <c r="Y3594" i="14"/>
  <c r="AB3593" i="14"/>
  <c r="Z3593" i="14"/>
  <c r="P3592" i="14"/>
  <c r="T3592" i="14" s="1"/>
  <c r="AB3592" i="14"/>
  <c r="Z3592" i="14"/>
  <c r="AB3591" i="14"/>
  <c r="Z3591" i="14"/>
  <c r="O3587" i="14"/>
  <c r="AA3587" i="14"/>
  <c r="Y3587" i="14"/>
  <c r="O3586" i="14"/>
  <c r="S3586" i="14" s="1"/>
  <c r="AA3583" i="14"/>
  <c r="Y3583" i="14"/>
  <c r="O3582" i="14"/>
  <c r="AB3579" i="14"/>
  <c r="Z3579" i="14"/>
  <c r="P3578" i="14"/>
  <c r="AB3578" i="14"/>
  <c r="Z3578" i="14"/>
  <c r="P3577" i="14"/>
  <c r="R3577" i="14" s="1"/>
  <c r="AA3576" i="14"/>
  <c r="Y3576" i="14"/>
  <c r="AB3575" i="14"/>
  <c r="Z3575" i="14"/>
  <c r="O3572" i="14"/>
  <c r="AA3572" i="14"/>
  <c r="Y3572" i="14"/>
  <c r="AB3571" i="14"/>
  <c r="Z3571" i="14"/>
  <c r="O3570" i="14"/>
  <c r="AA3570" i="14"/>
  <c r="Y3570" i="14"/>
  <c r="AB3569" i="14"/>
  <c r="Z3569" i="14"/>
  <c r="O3565" i="14"/>
  <c r="AA3565" i="14"/>
  <c r="Y3565" i="14"/>
  <c r="AB3560" i="14"/>
  <c r="Z3560" i="14"/>
  <c r="P3559" i="14"/>
  <c r="AB3559" i="14"/>
  <c r="Z3559" i="14"/>
  <c r="AB3558" i="14"/>
  <c r="Z3558" i="14"/>
  <c r="O3556" i="14"/>
  <c r="AA3556" i="14"/>
  <c r="Y3556" i="14"/>
  <c r="O3555" i="14"/>
  <c r="AA3555" i="14"/>
  <c r="Y3555" i="14"/>
  <c r="O3554" i="14"/>
  <c r="AA3554" i="14"/>
  <c r="Y3554" i="14"/>
  <c r="AB3553" i="14"/>
  <c r="Z3553" i="14"/>
  <c r="O3549" i="14"/>
  <c r="AA3549" i="14"/>
  <c r="Y3549" i="14"/>
  <c r="AB3544" i="14"/>
  <c r="Z3544" i="14"/>
  <c r="P3543" i="14"/>
  <c r="AB3543" i="14"/>
  <c r="Z3543" i="14"/>
  <c r="AB3542" i="14"/>
  <c r="Z3542" i="14"/>
  <c r="O3540" i="14"/>
  <c r="S3540" i="14" s="1"/>
  <c r="AA3540" i="14"/>
  <c r="Y3540" i="14"/>
  <c r="O3539" i="14"/>
  <c r="AA3539" i="14"/>
  <c r="Y3539" i="14"/>
  <c r="O3538" i="14"/>
  <c r="AA3538" i="14"/>
  <c r="Y3538" i="14"/>
  <c r="AB3537" i="14"/>
  <c r="Z3537" i="14"/>
  <c r="O3533" i="14"/>
  <c r="AA3533" i="14"/>
  <c r="Y3533" i="14"/>
  <c r="AB3528" i="14"/>
  <c r="Z3528" i="14"/>
  <c r="P3527" i="14"/>
  <c r="AB3527" i="14"/>
  <c r="Z3527" i="14"/>
  <c r="AB3526" i="14"/>
  <c r="Z3526" i="14"/>
  <c r="O3524" i="14"/>
  <c r="AA3524" i="14"/>
  <c r="Y3524" i="14"/>
  <c r="O3523" i="14"/>
  <c r="Q3523" i="14" s="1"/>
  <c r="AA3523" i="14"/>
  <c r="Y3523" i="14"/>
  <c r="O3522" i="14"/>
  <c r="AA3522" i="14"/>
  <c r="Y3522" i="14"/>
  <c r="AB3521" i="14"/>
  <c r="Z3521" i="14"/>
  <c r="O3518" i="14"/>
  <c r="AA3518" i="14"/>
  <c r="Y3518" i="14"/>
  <c r="AB3513" i="14"/>
  <c r="Z3513" i="14"/>
  <c r="P3512" i="14"/>
  <c r="T3512" i="14" s="1"/>
  <c r="AB3512" i="14"/>
  <c r="Z3512" i="14"/>
  <c r="AB3511" i="14"/>
  <c r="Z3511" i="14"/>
  <c r="O3509" i="14"/>
  <c r="AA3509" i="14"/>
  <c r="Y3509" i="14"/>
  <c r="O3508" i="14"/>
  <c r="AA3508" i="14"/>
  <c r="Y3508" i="14"/>
  <c r="O3507" i="14"/>
  <c r="AA3507" i="14"/>
  <c r="Y3507" i="14"/>
  <c r="AB3506" i="14"/>
  <c r="Z3506" i="14"/>
  <c r="O3505" i="14"/>
  <c r="Q3505" i="14" s="1"/>
  <c r="AA3503" i="14"/>
  <c r="Y3503" i="14"/>
  <c r="AB3502" i="14"/>
  <c r="Z3502" i="14"/>
  <c r="O3501" i="14"/>
  <c r="Q3501" i="14" s="1"/>
  <c r="AA3499" i="14"/>
  <c r="Y3499" i="14"/>
  <c r="AB3498" i="14"/>
  <c r="Z3498" i="14"/>
  <c r="O3497" i="14"/>
  <c r="Q3497" i="14" s="1"/>
  <c r="AA3495" i="14"/>
  <c r="Y3495" i="14"/>
  <c r="AB3494" i="14"/>
  <c r="Z3494" i="14"/>
  <c r="AA3491" i="14"/>
  <c r="Y3491" i="14"/>
  <c r="AB3490" i="14"/>
  <c r="Z3490" i="14"/>
  <c r="AA3487" i="14"/>
  <c r="Y3487" i="14"/>
  <c r="AB3486" i="14"/>
  <c r="Z3486" i="14"/>
  <c r="AA3483" i="14"/>
  <c r="Y3483" i="14"/>
  <c r="AB3482" i="14"/>
  <c r="Z3482" i="14"/>
  <c r="AA3479" i="14"/>
  <c r="Y3479" i="14"/>
  <c r="AB3478" i="14"/>
  <c r="Z3478" i="14"/>
  <c r="O3477" i="14"/>
  <c r="AA3475" i="14"/>
  <c r="Y3475" i="14"/>
  <c r="AB3474" i="14"/>
  <c r="Z3474" i="14"/>
  <c r="O3473" i="14"/>
  <c r="Q3473" i="14" s="1"/>
  <c r="AA3471" i="14"/>
  <c r="Y3471" i="14"/>
  <c r="AB3470" i="14"/>
  <c r="Z3470" i="14"/>
  <c r="O3469" i="14"/>
  <c r="Q3469" i="14" s="1"/>
  <c r="AA3467" i="14"/>
  <c r="Y3467" i="14"/>
  <c r="AB3466" i="14"/>
  <c r="Z3466" i="14"/>
  <c r="AA3463" i="14"/>
  <c r="Y3463" i="14"/>
  <c r="AB3462" i="14"/>
  <c r="Z3462" i="14"/>
  <c r="O3461" i="14"/>
  <c r="Q3461" i="14" s="1"/>
  <c r="AA3459" i="14"/>
  <c r="Y3459" i="14"/>
  <c r="AB3458" i="14"/>
  <c r="Z3458" i="14"/>
  <c r="O3457" i="14"/>
  <c r="AA3455" i="14"/>
  <c r="Y3455" i="14"/>
  <c r="AB3454" i="14"/>
  <c r="Z3454" i="14"/>
  <c r="AA3451" i="14"/>
  <c r="Y3451" i="14"/>
  <c r="AB3450" i="14"/>
  <c r="Z3450" i="14"/>
  <c r="AA3447" i="14"/>
  <c r="Y3447" i="14"/>
  <c r="AB3446" i="14"/>
  <c r="Z3446" i="14"/>
  <c r="AA3443" i="14"/>
  <c r="Y3443" i="14"/>
  <c r="AB3442" i="14"/>
  <c r="Z3442" i="14"/>
  <c r="O3441" i="14"/>
  <c r="Q3441" i="14" s="1"/>
  <c r="AA3439" i="14"/>
  <c r="Y3439" i="14"/>
  <c r="AB3438" i="14"/>
  <c r="Z3438" i="14"/>
  <c r="O3437" i="14"/>
  <c r="Q3437" i="14" s="1"/>
  <c r="AA3435" i="14"/>
  <c r="Y3435" i="14"/>
  <c r="AB3434" i="14"/>
  <c r="Z3434" i="14"/>
  <c r="O3433" i="14"/>
  <c r="Q3433" i="14" s="1"/>
  <c r="AA3431" i="14"/>
  <c r="Y3431" i="14"/>
  <c r="AB3430" i="14"/>
  <c r="Z3430" i="14"/>
  <c r="AB3429" i="14"/>
  <c r="Z3429" i="14"/>
  <c r="O3424" i="14"/>
  <c r="AA3424" i="14"/>
  <c r="Y3424" i="14"/>
  <c r="O3423" i="14"/>
  <c r="AA3423" i="14"/>
  <c r="Y3423" i="14"/>
  <c r="AB3422" i="14"/>
  <c r="Z3422" i="14"/>
  <c r="AB3421" i="14"/>
  <c r="Z3421" i="14"/>
  <c r="O3416" i="14"/>
  <c r="Q3416" i="14" s="1"/>
  <c r="AA3416" i="14"/>
  <c r="Y3416" i="14"/>
  <c r="O3415" i="14"/>
  <c r="AA3415" i="14"/>
  <c r="Y3415" i="14"/>
  <c r="AB3414" i="14"/>
  <c r="Z3414" i="14"/>
  <c r="AB3413" i="14"/>
  <c r="Z3413" i="14"/>
  <c r="O3408" i="14"/>
  <c r="AA3408" i="14"/>
  <c r="Y3408" i="14"/>
  <c r="O3407" i="14"/>
  <c r="AA3407" i="14"/>
  <c r="Y3407" i="14"/>
  <c r="AB3406" i="14"/>
  <c r="Z3406" i="14"/>
  <c r="AB3405" i="14"/>
  <c r="Z3405" i="14"/>
  <c r="O3400" i="14"/>
  <c r="Q3400" i="14" s="1"/>
  <c r="AA3400" i="14"/>
  <c r="Y3400" i="14"/>
  <c r="O3399" i="14"/>
  <c r="AA3399" i="14"/>
  <c r="Y3399" i="14"/>
  <c r="AB3398" i="14"/>
  <c r="Z3398" i="14"/>
  <c r="AB3397" i="14"/>
  <c r="Z3397" i="14"/>
  <c r="AA3391" i="14"/>
  <c r="Y3391" i="14"/>
  <c r="AA3390" i="14"/>
  <c r="Y3390" i="14"/>
  <c r="AA3389" i="14"/>
  <c r="Y3389" i="14"/>
  <c r="AA3388" i="14"/>
  <c r="Y3388" i="14"/>
  <c r="AA3387" i="14"/>
  <c r="Y3387" i="14"/>
  <c r="AA3386" i="14"/>
  <c r="Y3386" i="14"/>
  <c r="AA3385" i="14"/>
  <c r="Y3385" i="14"/>
  <c r="AA3384" i="14"/>
  <c r="Y3384" i="14"/>
  <c r="AA3383" i="14"/>
  <c r="Y3383" i="14"/>
  <c r="AA3382" i="14"/>
  <c r="Y3382" i="14"/>
  <c r="AA3381" i="14"/>
  <c r="Y3381" i="14"/>
  <c r="AA3380" i="14"/>
  <c r="Y3380" i="14"/>
  <c r="AA3379" i="14"/>
  <c r="Y3379" i="14"/>
  <c r="AA3378" i="14"/>
  <c r="Y3378" i="14"/>
  <c r="AA3377" i="14"/>
  <c r="Y3377" i="14"/>
  <c r="AA3376" i="14"/>
  <c r="Y3376" i="14"/>
  <c r="AA3375" i="14"/>
  <c r="Y3375" i="14"/>
  <c r="AA3374" i="14"/>
  <c r="Y3374" i="14"/>
  <c r="AA3373" i="14"/>
  <c r="Y3373" i="14"/>
  <c r="AA3372" i="14"/>
  <c r="Y3372" i="14"/>
  <c r="AA3371" i="14"/>
  <c r="Y3371" i="14"/>
  <c r="AA3370" i="14"/>
  <c r="Y3370" i="14"/>
  <c r="AA3369" i="14"/>
  <c r="Y3369" i="14"/>
  <c r="AA3368" i="14"/>
  <c r="Y3368" i="14"/>
  <c r="AA3367" i="14"/>
  <c r="Y3367" i="14"/>
  <c r="AA3366" i="14"/>
  <c r="Y3366" i="14"/>
  <c r="AA3365" i="14"/>
  <c r="Y3365" i="14"/>
  <c r="AA3364" i="14"/>
  <c r="Y3364" i="14"/>
  <c r="AA3363" i="14"/>
  <c r="Y3363" i="14"/>
  <c r="AA3362" i="14"/>
  <c r="Y3362" i="14"/>
  <c r="AA3361" i="14"/>
  <c r="Y3361" i="14"/>
  <c r="AA3360" i="14"/>
  <c r="Y3360" i="14"/>
  <c r="AA3359" i="14"/>
  <c r="Y3359" i="14"/>
  <c r="AA3358" i="14"/>
  <c r="Y3358" i="14"/>
  <c r="AA3357" i="14"/>
  <c r="Y3357" i="14"/>
  <c r="AA3356" i="14"/>
  <c r="Y3356" i="14"/>
  <c r="AA3355" i="14"/>
  <c r="Y3355" i="14"/>
  <c r="AA3354" i="14"/>
  <c r="Y3354" i="14"/>
  <c r="AA3353" i="14"/>
  <c r="Y3353" i="14"/>
  <c r="AA3352" i="14"/>
  <c r="Y3352" i="14"/>
  <c r="AA3351" i="14"/>
  <c r="Y3351" i="14"/>
  <c r="AA3350" i="14"/>
  <c r="Y3350" i="14"/>
  <c r="AA3349" i="14"/>
  <c r="Y3349" i="14"/>
  <c r="AA3348" i="14"/>
  <c r="Y3348" i="14"/>
  <c r="AA3347" i="14"/>
  <c r="Y3347" i="14"/>
  <c r="AA3346" i="14"/>
  <c r="Y3346" i="14"/>
  <c r="AA3345" i="14"/>
  <c r="Y3345" i="14"/>
  <c r="AA3344" i="14"/>
  <c r="Y3344" i="14"/>
  <c r="AA3343" i="14"/>
  <c r="Y3343" i="14"/>
  <c r="AA3342" i="14"/>
  <c r="Y3342" i="14"/>
  <c r="AA3341" i="14"/>
  <c r="Y3341" i="14"/>
  <c r="AA3340" i="14"/>
  <c r="Y3340" i="14"/>
  <c r="AA3339" i="14"/>
  <c r="Y3339" i="14"/>
  <c r="AA3338" i="14"/>
  <c r="Y3338" i="14"/>
  <c r="AA3337" i="14"/>
  <c r="Y3337" i="14"/>
  <c r="AA3336" i="14"/>
  <c r="Y3336" i="14"/>
  <c r="AA3335" i="14"/>
  <c r="Y3335" i="14"/>
  <c r="AA3334" i="14"/>
  <c r="Y3334" i="14"/>
  <c r="AA3333" i="14"/>
  <c r="Y3333" i="14"/>
  <c r="AA3332" i="14"/>
  <c r="Y3332" i="14"/>
  <c r="AA3331" i="14"/>
  <c r="Y3331" i="14"/>
  <c r="AA3330" i="14"/>
  <c r="Y3330" i="14"/>
  <c r="AA3329" i="14"/>
  <c r="Y3329" i="14"/>
  <c r="AA3328" i="14"/>
  <c r="Y3328" i="14"/>
  <c r="AA3327" i="14"/>
  <c r="Y3327" i="14"/>
  <c r="AA3326" i="14"/>
  <c r="Y3326" i="14"/>
  <c r="AA3325" i="14"/>
  <c r="Y3325" i="14"/>
  <c r="AA3324" i="14"/>
  <c r="Y3324" i="14"/>
  <c r="AA3323" i="14"/>
  <c r="Y3323" i="14"/>
  <c r="AA3322" i="14"/>
  <c r="Y3322" i="14"/>
  <c r="AA3321" i="14"/>
  <c r="Y3321" i="14"/>
  <c r="AA3320" i="14"/>
  <c r="Y3320" i="14"/>
  <c r="AA3319" i="14"/>
  <c r="Y3319" i="14"/>
  <c r="AA3318" i="14"/>
  <c r="Y3318" i="14"/>
  <c r="AA3317" i="14"/>
  <c r="Y3317" i="14"/>
  <c r="AA3316" i="14"/>
  <c r="Y3316" i="14"/>
  <c r="AA3315" i="14"/>
  <c r="Y3315" i="14"/>
  <c r="AA3314" i="14"/>
  <c r="Y3314" i="14"/>
  <c r="AA3313" i="14"/>
  <c r="Y3313" i="14"/>
  <c r="AA3312" i="14"/>
  <c r="Y3312" i="14"/>
  <c r="AA3311" i="14"/>
  <c r="Y3311" i="14"/>
  <c r="AA3310" i="14"/>
  <c r="Y3310" i="14"/>
  <c r="AA3309" i="14"/>
  <c r="Y3309" i="14"/>
  <c r="AA3308" i="14"/>
  <c r="Y3308" i="14"/>
  <c r="AA3307" i="14"/>
  <c r="Y3307" i="14"/>
  <c r="AA3306" i="14"/>
  <c r="Y3306" i="14"/>
  <c r="AA3305" i="14"/>
  <c r="Y3305" i="14"/>
  <c r="AA3304" i="14"/>
  <c r="Y3304" i="14"/>
  <c r="AA3303" i="14"/>
  <c r="Y3303" i="14"/>
  <c r="AA3302" i="14"/>
  <c r="Y3302" i="14"/>
  <c r="AA3301" i="14"/>
  <c r="Y3301" i="14"/>
  <c r="AA3300" i="14"/>
  <c r="Y3300" i="14"/>
  <c r="AA3299" i="14"/>
  <c r="Y3299" i="14"/>
  <c r="AA3298" i="14"/>
  <c r="Y3298" i="14"/>
  <c r="AA3297" i="14"/>
  <c r="Y3297" i="14"/>
  <c r="AA3296" i="14"/>
  <c r="Y3296" i="14"/>
  <c r="AA3295" i="14"/>
  <c r="Y3295" i="14"/>
  <c r="AA3294" i="14"/>
  <c r="Y3294" i="14"/>
  <c r="AA3293" i="14"/>
  <c r="Y3293" i="14"/>
  <c r="AA3292" i="14"/>
  <c r="Y3292" i="14"/>
  <c r="AA3291" i="14"/>
  <c r="Y3291" i="14"/>
  <c r="AA3290" i="14"/>
  <c r="Y3290" i="14"/>
  <c r="AA3289" i="14"/>
  <c r="Y3289" i="14"/>
  <c r="AA3288" i="14"/>
  <c r="Y3288" i="14"/>
  <c r="AA3287" i="14"/>
  <c r="Y3287" i="14"/>
  <c r="AA3286" i="14"/>
  <c r="Y3286" i="14"/>
  <c r="AA3285" i="14"/>
  <c r="Y3285" i="14"/>
  <c r="AA3284" i="14"/>
  <c r="Y3284" i="14"/>
  <c r="AA3283" i="14"/>
  <c r="Y3283" i="14"/>
  <c r="AA3282" i="14"/>
  <c r="Y3282" i="14"/>
  <c r="AA3281" i="14"/>
  <c r="Y3281" i="14"/>
  <c r="AA3280" i="14"/>
  <c r="Y3280" i="14"/>
  <c r="AA3279" i="14"/>
  <c r="Y3279" i="14"/>
  <c r="AA3278" i="14"/>
  <c r="Y3278" i="14"/>
  <c r="AA3277" i="14"/>
  <c r="Y3277" i="14"/>
  <c r="AA3276" i="14"/>
  <c r="Y3276" i="14"/>
  <c r="AA3275" i="14"/>
  <c r="Y3275" i="14"/>
  <c r="AA3274" i="14"/>
  <c r="Y3274" i="14"/>
  <c r="AA3273" i="14"/>
  <c r="Y3273" i="14"/>
  <c r="AA3272" i="14"/>
  <c r="Y3272" i="14"/>
  <c r="AA3271" i="14"/>
  <c r="Y3271" i="14"/>
  <c r="AA3270" i="14"/>
  <c r="Y3270" i="14"/>
  <c r="AA3269" i="14"/>
  <c r="Y3269" i="14"/>
  <c r="AA3268" i="14"/>
  <c r="Y3268" i="14"/>
  <c r="AA3267" i="14"/>
  <c r="Y3267" i="14"/>
  <c r="AA3266" i="14"/>
  <c r="Y3266" i="14"/>
  <c r="AA3265" i="14"/>
  <c r="Y3265" i="14"/>
  <c r="AA3264" i="14"/>
  <c r="Y3264" i="14"/>
  <c r="AA3263" i="14"/>
  <c r="Y3263" i="14"/>
  <c r="AA3262" i="14"/>
  <c r="Y3262" i="14"/>
  <c r="AA3261" i="14"/>
  <c r="Y3261" i="14"/>
  <c r="AA3260" i="14"/>
  <c r="Y3260" i="14"/>
  <c r="AA3259" i="14"/>
  <c r="Y3259" i="14"/>
  <c r="AA3258" i="14"/>
  <c r="Y3258" i="14"/>
  <c r="AA3257" i="14"/>
  <c r="Y3257" i="14"/>
  <c r="AA3256" i="14"/>
  <c r="Y3256" i="14"/>
  <c r="AA3255" i="14"/>
  <c r="Y3255" i="14"/>
  <c r="AA3254" i="14"/>
  <c r="Y3254" i="14"/>
  <c r="AA3253" i="14"/>
  <c r="Y3253" i="14"/>
  <c r="AA3252" i="14"/>
  <c r="Y3252" i="14"/>
  <c r="AA3251" i="14"/>
  <c r="Y3251" i="14"/>
  <c r="AA3250" i="14"/>
  <c r="Y3250" i="14"/>
  <c r="AA3249" i="14"/>
  <c r="Y3249" i="14"/>
  <c r="AA3248" i="14"/>
  <c r="Y3248" i="14"/>
  <c r="AA3247" i="14"/>
  <c r="Y3247" i="14"/>
  <c r="AA3246" i="14"/>
  <c r="Y3246" i="14"/>
  <c r="AA3245" i="14"/>
  <c r="Y3245" i="14"/>
  <c r="AA3244" i="14"/>
  <c r="Y3244" i="14"/>
  <c r="AA3243" i="14"/>
  <c r="Y3243" i="14"/>
  <c r="AA3242" i="14"/>
  <c r="Y3242" i="14"/>
  <c r="AA3241" i="14"/>
  <c r="Y3241" i="14"/>
  <c r="AA3240" i="14"/>
  <c r="Y3240" i="14"/>
  <c r="AA3239" i="14"/>
  <c r="Y3239" i="14"/>
  <c r="AA3238" i="14"/>
  <c r="Y3238" i="14"/>
  <c r="AA3237" i="14"/>
  <c r="Y3237" i="14"/>
  <c r="AA3236" i="14"/>
  <c r="Y3236" i="14"/>
  <c r="AA3235" i="14"/>
  <c r="Y3235" i="14"/>
  <c r="AA3234" i="14"/>
  <c r="Y3234" i="14"/>
  <c r="AA3233" i="14"/>
  <c r="Y3233" i="14"/>
  <c r="AA3232" i="14"/>
  <c r="Y3232" i="14"/>
  <c r="AA3231" i="14"/>
  <c r="Y3231" i="14"/>
  <c r="AA3230" i="14"/>
  <c r="Y3230" i="14"/>
  <c r="AA3229" i="14"/>
  <c r="Y3229" i="14"/>
  <c r="AA3228" i="14"/>
  <c r="Y3228" i="14"/>
  <c r="AA3227" i="14"/>
  <c r="Y3227" i="14"/>
  <c r="AA3226" i="14"/>
  <c r="Y3226" i="14"/>
  <c r="AA3225" i="14"/>
  <c r="Y3225" i="14"/>
  <c r="AA3224" i="14"/>
  <c r="Y3224" i="14"/>
  <c r="AA3223" i="14"/>
  <c r="Y3223" i="14"/>
  <c r="AA3222" i="14"/>
  <c r="Y3222" i="14"/>
  <c r="AA3221" i="14"/>
  <c r="Y3221" i="14"/>
  <c r="AA3220" i="14"/>
  <c r="Y3220" i="14"/>
  <c r="AA3219" i="14"/>
  <c r="Y3219" i="14"/>
  <c r="AA3218" i="14"/>
  <c r="Y3218" i="14"/>
  <c r="AA3217" i="14"/>
  <c r="Y3217" i="14"/>
  <c r="AA3216" i="14"/>
  <c r="Y3216" i="14"/>
  <c r="AA3215" i="14"/>
  <c r="Y3215" i="14"/>
  <c r="AA3214" i="14"/>
  <c r="Y3214" i="14"/>
  <c r="AA3213" i="14"/>
  <c r="Y3213" i="14"/>
  <c r="AA3212" i="14"/>
  <c r="Y3212" i="14"/>
  <c r="AA3211" i="14"/>
  <c r="Y3211" i="14"/>
  <c r="AA3210" i="14"/>
  <c r="Y3210" i="14"/>
  <c r="AA3209" i="14"/>
  <c r="Y3209" i="14"/>
  <c r="AA3208" i="14"/>
  <c r="Y3208" i="14"/>
  <c r="AA3207" i="14"/>
  <c r="Y3207" i="14"/>
  <c r="AA3206" i="14"/>
  <c r="Y3206" i="14"/>
  <c r="AA3205" i="14"/>
  <c r="Y3205" i="14"/>
  <c r="AA3204" i="14"/>
  <c r="Y3204" i="14"/>
  <c r="AA3203" i="14"/>
  <c r="Y3203" i="14"/>
  <c r="AA3202" i="14"/>
  <c r="Y3202" i="14"/>
  <c r="AA3201" i="14"/>
  <c r="Y3201" i="14"/>
  <c r="AA3200" i="14"/>
  <c r="Y3200" i="14"/>
  <c r="AA3199" i="14"/>
  <c r="Y3199" i="14"/>
  <c r="AA3198" i="14"/>
  <c r="Y3198" i="14"/>
  <c r="AA3197" i="14"/>
  <c r="Y3197" i="14"/>
  <c r="AA3196" i="14"/>
  <c r="Y3196" i="14"/>
  <c r="AA3195" i="14"/>
  <c r="Y3195" i="14"/>
  <c r="AA3194" i="14"/>
  <c r="Y3194" i="14"/>
  <c r="AA3193" i="14"/>
  <c r="Y3193" i="14"/>
  <c r="AA3192" i="14"/>
  <c r="Y3192" i="14"/>
  <c r="AA3191" i="14"/>
  <c r="Y3191" i="14"/>
  <c r="AA3190" i="14"/>
  <c r="Y3190" i="14"/>
  <c r="AA3189" i="14"/>
  <c r="Y3189" i="14"/>
  <c r="AA3188" i="14"/>
  <c r="Y3188" i="14"/>
  <c r="AA3187" i="14"/>
  <c r="Y3187" i="14"/>
  <c r="AA3186" i="14"/>
  <c r="Y3186" i="14"/>
  <c r="AA3185" i="14"/>
  <c r="Y3185" i="14"/>
  <c r="AA3184" i="14"/>
  <c r="Y3184" i="14"/>
  <c r="AA3183" i="14"/>
  <c r="Y3183" i="14"/>
  <c r="AA3182" i="14"/>
  <c r="Y3182" i="14"/>
  <c r="AA3181" i="14"/>
  <c r="Y3181" i="14"/>
  <c r="AA3180" i="14"/>
  <c r="Y3180" i="14"/>
  <c r="AA3179" i="14"/>
  <c r="Y3179" i="14"/>
  <c r="AA3178" i="14"/>
  <c r="Y3178" i="14"/>
  <c r="AA3177" i="14"/>
  <c r="Y3177" i="14"/>
  <c r="AA3176" i="14"/>
  <c r="Y3176" i="14"/>
  <c r="AA3175" i="14"/>
  <c r="Y3175" i="14"/>
  <c r="AA3174" i="14"/>
  <c r="Y3174" i="14"/>
  <c r="AA3173" i="14"/>
  <c r="Y3173" i="14"/>
  <c r="AA3172" i="14"/>
  <c r="Y3172" i="14"/>
  <c r="AA3171" i="14"/>
  <c r="Y3171" i="14"/>
  <c r="AA3170" i="14"/>
  <c r="Y3170" i="14"/>
  <c r="O3169" i="14"/>
  <c r="AA3169" i="14"/>
  <c r="Y3169" i="14"/>
  <c r="O3168" i="14"/>
  <c r="AA3168" i="14"/>
  <c r="Y3168" i="14"/>
  <c r="O3167" i="14"/>
  <c r="Q3167" i="14" s="1"/>
  <c r="AA3167" i="14"/>
  <c r="Y3167" i="14"/>
  <c r="O3166" i="14"/>
  <c r="AA3166" i="14"/>
  <c r="Y3166" i="14"/>
  <c r="O3165" i="14"/>
  <c r="AA3165" i="14"/>
  <c r="Y3165" i="14"/>
  <c r="O3164" i="14"/>
  <c r="AA3164" i="14"/>
  <c r="Y3164" i="14"/>
  <c r="O3159" i="14"/>
  <c r="Q3159" i="14" s="1"/>
  <c r="AA3159" i="14"/>
  <c r="Y3159" i="14"/>
  <c r="O3158" i="14"/>
  <c r="AA3158" i="14"/>
  <c r="Y3158" i="14"/>
  <c r="AB3157" i="14"/>
  <c r="Z3157" i="14"/>
  <c r="P3156" i="14"/>
  <c r="T3156" i="14" s="1"/>
  <c r="AB3156" i="14"/>
  <c r="Z3156" i="14"/>
  <c r="AB3155" i="14"/>
  <c r="Z3155" i="14"/>
  <c r="P3154" i="14"/>
  <c r="AB3154" i="14"/>
  <c r="Z3154" i="14"/>
  <c r="AB3153" i="14"/>
  <c r="Z3153" i="14"/>
  <c r="P3152" i="14"/>
  <c r="AB3152" i="14"/>
  <c r="Z3152" i="14"/>
  <c r="AB3151" i="14"/>
  <c r="Z3151" i="14"/>
  <c r="AA3150" i="14"/>
  <c r="Y3150" i="14"/>
  <c r="O3149" i="14"/>
  <c r="AA3149" i="14"/>
  <c r="Y3149" i="14"/>
  <c r="O3148" i="14"/>
  <c r="S3148" i="14" s="1"/>
  <c r="AA3148" i="14"/>
  <c r="Y3148" i="14"/>
  <c r="AB3147" i="14"/>
  <c r="Z3147" i="14"/>
  <c r="AA3146" i="14"/>
  <c r="Y3146" i="14"/>
  <c r="O3145" i="14"/>
  <c r="AA3145" i="14"/>
  <c r="Y3145" i="14"/>
  <c r="O3144" i="14"/>
  <c r="Q3144" i="14" s="1"/>
  <c r="AA3144" i="14"/>
  <c r="Y3144" i="14"/>
  <c r="AB3143" i="14"/>
  <c r="Z3143" i="14"/>
  <c r="AA3142" i="14"/>
  <c r="Y3142" i="14"/>
  <c r="O3141" i="14"/>
  <c r="AA3141" i="14"/>
  <c r="Y3141" i="14"/>
  <c r="O3138" i="14"/>
  <c r="AA3138" i="14"/>
  <c r="Y3138" i="14"/>
  <c r="P3137" i="14"/>
  <c r="AB3137" i="14"/>
  <c r="Z3137" i="14"/>
  <c r="AA3135" i="14"/>
  <c r="Y3135" i="14"/>
  <c r="AB3134" i="14"/>
  <c r="Z3134" i="14"/>
  <c r="AA3131" i="14"/>
  <c r="Y3131" i="14"/>
  <c r="O3130" i="14"/>
  <c r="Q3130" i="14" s="1"/>
  <c r="AA3130" i="14"/>
  <c r="Y3130" i="14"/>
  <c r="AB3129" i="14"/>
  <c r="Z3129" i="14"/>
  <c r="AB3124" i="14"/>
  <c r="Z3124" i="14"/>
  <c r="AA3121" i="14"/>
  <c r="Y3121" i="14"/>
  <c r="AB3120" i="14"/>
  <c r="Z3120" i="14"/>
  <c r="O3118" i="14"/>
  <c r="Q3118" i="14" s="1"/>
  <c r="AA3118" i="14"/>
  <c r="Y3118" i="14"/>
  <c r="AA3113" i="14"/>
  <c r="Y3113" i="14"/>
  <c r="AB3112" i="14"/>
  <c r="Z3112" i="14"/>
  <c r="AB3111" i="14"/>
  <c r="Z3111" i="14"/>
  <c r="O3108" i="14"/>
  <c r="AA3108" i="14"/>
  <c r="Y3108" i="14"/>
  <c r="P3107" i="14"/>
  <c r="AB3107" i="14"/>
  <c r="Z3107" i="14"/>
  <c r="O3104" i="14"/>
  <c r="Q3104" i="14" s="1"/>
  <c r="AA3104" i="14"/>
  <c r="Y3104" i="14"/>
  <c r="AB3101" i="14"/>
  <c r="Z3101" i="14"/>
  <c r="P3100" i="14"/>
  <c r="AB3100" i="14"/>
  <c r="Z3100" i="14"/>
  <c r="O3096" i="14"/>
  <c r="Q3096" i="14" s="1"/>
  <c r="AA3096" i="14"/>
  <c r="Y3096" i="14"/>
  <c r="O3095" i="14"/>
  <c r="Q3095" i="14" s="1"/>
  <c r="AA3095" i="14"/>
  <c r="Y3095" i="14"/>
  <c r="AB3094" i="14"/>
  <c r="Z3094" i="14"/>
  <c r="AB3093" i="14"/>
  <c r="Z3093" i="14"/>
  <c r="AA3091" i="14"/>
  <c r="Y3091" i="14"/>
  <c r="AB3090" i="14"/>
  <c r="Z3090" i="14"/>
  <c r="O3088" i="14"/>
  <c r="AA3088" i="14"/>
  <c r="Y3088" i="14"/>
  <c r="AB3085" i="14"/>
  <c r="Z3085" i="14"/>
  <c r="P3084" i="14"/>
  <c r="AB3084" i="14"/>
  <c r="Z3084" i="14"/>
  <c r="O3080" i="14"/>
  <c r="Q3080" i="14" s="1"/>
  <c r="AA3080" i="14"/>
  <c r="Y3080" i="14"/>
  <c r="O3079" i="14"/>
  <c r="AA3079" i="14"/>
  <c r="Y3079" i="14"/>
  <c r="AB3078" i="14"/>
  <c r="Z3078" i="14"/>
  <c r="AB3077" i="14"/>
  <c r="Z3077" i="14"/>
  <c r="AA3075" i="14"/>
  <c r="Y3075" i="14"/>
  <c r="AB3074" i="14"/>
  <c r="Z3074" i="14"/>
  <c r="AB3071" i="14"/>
  <c r="Z3071" i="14"/>
  <c r="AA3069" i="14"/>
  <c r="Y3069" i="14"/>
  <c r="O3068" i="14"/>
  <c r="Q3068" i="14" s="1"/>
  <c r="AA3068" i="14"/>
  <c r="Y3068" i="14"/>
  <c r="AB3067" i="14"/>
  <c r="Z3067" i="14"/>
  <c r="P3066" i="14"/>
  <c r="AB3066" i="14"/>
  <c r="Z3066" i="14"/>
  <c r="O3062" i="14"/>
  <c r="Q3062" i="14" s="1"/>
  <c r="AA3062" i="14"/>
  <c r="Y3062" i="14"/>
  <c r="O3061" i="14"/>
  <c r="AA3061" i="14"/>
  <c r="Y3061" i="14"/>
  <c r="O3058" i="14"/>
  <c r="AA3058" i="14"/>
  <c r="Y3058" i="14"/>
  <c r="P3057" i="14"/>
  <c r="AB3057" i="14"/>
  <c r="Z3057" i="14"/>
  <c r="AB3055" i="14"/>
  <c r="Z3055" i="14"/>
  <c r="AA3053" i="14"/>
  <c r="Y3053" i="14"/>
  <c r="O3052" i="14"/>
  <c r="Q3052" i="14" s="1"/>
  <c r="AA3052" i="14"/>
  <c r="Y3052" i="14"/>
  <c r="AB3051" i="14"/>
  <c r="Z3051" i="14"/>
  <c r="P3050" i="14"/>
  <c r="AB3050" i="14"/>
  <c r="Z3050" i="14"/>
  <c r="O3046" i="14"/>
  <c r="Q3046" i="14" s="1"/>
  <c r="AA3046" i="14"/>
  <c r="Y3046" i="14"/>
  <c r="O3045" i="14"/>
  <c r="AA3045" i="14"/>
  <c r="Y3045" i="14"/>
  <c r="O3042" i="14"/>
  <c r="AA3042" i="14"/>
  <c r="Y3042" i="14"/>
  <c r="P3041" i="14"/>
  <c r="AB3041" i="14"/>
  <c r="Z3041" i="14"/>
  <c r="AA3039" i="14"/>
  <c r="Y3039" i="14"/>
  <c r="AB3038" i="14"/>
  <c r="Z3038" i="14"/>
  <c r="AA3035" i="14"/>
  <c r="Y3035" i="14"/>
  <c r="O3034" i="14"/>
  <c r="Q3034" i="14" s="1"/>
  <c r="AA3034" i="14"/>
  <c r="Y3034" i="14"/>
  <c r="AB3033" i="14"/>
  <c r="Z3033" i="14"/>
  <c r="AB3028" i="14"/>
  <c r="Z3028" i="14"/>
  <c r="AA3025" i="14"/>
  <c r="Y3025" i="14"/>
  <c r="AA3023" i="14"/>
  <c r="Y3023" i="14"/>
  <c r="AB3022" i="14"/>
  <c r="Z3022" i="14"/>
  <c r="AA3019" i="14"/>
  <c r="Y3019" i="14"/>
  <c r="O3018" i="14"/>
  <c r="Q3018" i="14" s="1"/>
  <c r="AA3018" i="14"/>
  <c r="Y3018" i="14"/>
  <c r="AB3017" i="14"/>
  <c r="Z3017" i="14"/>
  <c r="O3012" i="14"/>
  <c r="AA3012" i="14"/>
  <c r="Y3012" i="14"/>
  <c r="P3011" i="14"/>
  <c r="AB3011" i="14"/>
  <c r="Z3011" i="14"/>
  <c r="AB3008" i="14"/>
  <c r="Z3008" i="14"/>
  <c r="O3006" i="14"/>
  <c r="Q3006" i="14" s="1"/>
  <c r="AA3006" i="14"/>
  <c r="Y3006" i="14"/>
  <c r="AA3001" i="14"/>
  <c r="Y3001" i="14"/>
  <c r="O3000" i="14"/>
  <c r="AA3000" i="14"/>
  <c r="Y3000" i="14"/>
  <c r="O2999" i="14"/>
  <c r="Q2999" i="14" s="1"/>
  <c r="AA2999" i="14"/>
  <c r="Y2999" i="14"/>
  <c r="O2998" i="14"/>
  <c r="Q2998" i="14" s="1"/>
  <c r="AA2998" i="14"/>
  <c r="Y2998" i="14"/>
  <c r="O2997" i="14"/>
  <c r="Q2997" i="14" s="1"/>
  <c r="AA2997" i="14"/>
  <c r="Y2997" i="14"/>
  <c r="O2994" i="14"/>
  <c r="Q2994" i="14" s="1"/>
  <c r="AA2994" i="14"/>
  <c r="Y2994" i="14"/>
  <c r="P2993" i="14"/>
  <c r="R2993" i="14" s="1"/>
  <c r="AB2993" i="14"/>
  <c r="Z2993" i="14"/>
  <c r="AB2991" i="14"/>
  <c r="Z2991" i="14"/>
  <c r="AA2989" i="14"/>
  <c r="Y2989" i="14"/>
  <c r="O2988" i="14"/>
  <c r="Q2988" i="14" s="1"/>
  <c r="AA2988" i="14"/>
  <c r="Y2988" i="14"/>
  <c r="AB2987" i="14"/>
  <c r="Z2987" i="14"/>
  <c r="P2986" i="14"/>
  <c r="T2986" i="14" s="1"/>
  <c r="AB2986" i="14"/>
  <c r="Z2986" i="14"/>
  <c r="O2980" i="14"/>
  <c r="AA2980" i="14"/>
  <c r="Y2980" i="14"/>
  <c r="P2979" i="14"/>
  <c r="AB2979" i="14"/>
  <c r="Z2979" i="14"/>
  <c r="AB2976" i="14"/>
  <c r="Z2976" i="14"/>
  <c r="O2974" i="14"/>
  <c r="Q2974" i="14" s="1"/>
  <c r="AA2974" i="14"/>
  <c r="Y2974" i="14"/>
  <c r="AA2969" i="14"/>
  <c r="Y2969" i="14"/>
  <c r="O2968" i="14"/>
  <c r="AA2968" i="14"/>
  <c r="Y2968" i="14"/>
  <c r="O2967" i="14"/>
  <c r="AA2967" i="14"/>
  <c r="Y2967" i="14"/>
  <c r="O2966" i="14"/>
  <c r="Q2966" i="14" s="1"/>
  <c r="AA2966" i="14"/>
  <c r="Y2966" i="14"/>
  <c r="O2965" i="14"/>
  <c r="AA2965" i="14"/>
  <c r="Y2965" i="14"/>
  <c r="O2962" i="14"/>
  <c r="Q2962" i="14" s="1"/>
  <c r="AA2962" i="14"/>
  <c r="Y2962" i="14"/>
  <c r="P2961" i="14"/>
  <c r="AB2961" i="14"/>
  <c r="Z2961" i="14"/>
  <c r="AB2959" i="14"/>
  <c r="Z2959" i="14"/>
  <c r="AA2957" i="14"/>
  <c r="Y2957" i="14"/>
  <c r="O2956" i="14"/>
  <c r="Q2956" i="14" s="1"/>
  <c r="AA2956" i="14"/>
  <c r="Y2956" i="14"/>
  <c r="AB2955" i="14"/>
  <c r="Z2955" i="14"/>
  <c r="P2954" i="14"/>
  <c r="AB2954" i="14"/>
  <c r="Z2954" i="14"/>
  <c r="O2948" i="14"/>
  <c r="AA2948" i="14"/>
  <c r="Y2948" i="14"/>
  <c r="P2947" i="14"/>
  <c r="AB2947" i="14"/>
  <c r="Z2947" i="14"/>
  <c r="AB2944" i="14"/>
  <c r="Z2944" i="14"/>
  <c r="O2942" i="14"/>
  <c r="Q2942" i="14" s="1"/>
  <c r="AA2942" i="14"/>
  <c r="Y2942" i="14"/>
  <c r="AA2937" i="14"/>
  <c r="Y2937" i="14"/>
  <c r="O2936" i="14"/>
  <c r="Q2936" i="14" s="1"/>
  <c r="AA2936" i="14"/>
  <c r="Y2936" i="14"/>
  <c r="O2935" i="14"/>
  <c r="Q2935" i="14" s="1"/>
  <c r="AA2935" i="14"/>
  <c r="Y2935" i="14"/>
  <c r="O2934" i="14"/>
  <c r="AA2934" i="14"/>
  <c r="Y2934" i="14"/>
  <c r="O2933" i="14"/>
  <c r="AA2933" i="14"/>
  <c r="Y2933" i="14"/>
  <c r="O2930" i="14"/>
  <c r="Q2930" i="14" s="1"/>
  <c r="AA2930" i="14"/>
  <c r="Y2930" i="14"/>
  <c r="P2929" i="14"/>
  <c r="AB2929" i="14"/>
  <c r="Z2929" i="14"/>
  <c r="AB2927" i="14"/>
  <c r="Z2927" i="14"/>
  <c r="AA2925" i="14"/>
  <c r="Y2925" i="14"/>
  <c r="O2924" i="14"/>
  <c r="Q2924" i="14" s="1"/>
  <c r="AA2924" i="14"/>
  <c r="Y2924" i="14"/>
  <c r="AB2923" i="14"/>
  <c r="Z2923" i="14"/>
  <c r="P2922" i="14"/>
  <c r="AB2922" i="14"/>
  <c r="Z2922" i="14"/>
  <c r="O2916" i="14"/>
  <c r="AA2916" i="14"/>
  <c r="Y2916" i="14"/>
  <c r="P2915" i="14"/>
  <c r="R2915" i="14" s="1"/>
  <c r="AB2915" i="14"/>
  <c r="Z2915" i="14"/>
  <c r="AB2912" i="14"/>
  <c r="Z2912" i="14"/>
  <c r="O2910" i="14"/>
  <c r="AA2910" i="14"/>
  <c r="Y2910" i="14"/>
  <c r="AA2905" i="14"/>
  <c r="Y2905" i="14"/>
  <c r="O2904" i="14"/>
  <c r="Q2904" i="14" s="1"/>
  <c r="AA2904" i="14"/>
  <c r="Y2904" i="14"/>
  <c r="AB2903" i="14"/>
  <c r="Z2903" i="14"/>
  <c r="AB2902" i="14"/>
  <c r="Z2902" i="14"/>
  <c r="O2900" i="14"/>
  <c r="AA2900" i="14"/>
  <c r="Y2900" i="14"/>
  <c r="AA2899" i="14"/>
  <c r="Y2899" i="14"/>
  <c r="AB2898" i="14"/>
  <c r="Z2898" i="14"/>
  <c r="P2897" i="14"/>
  <c r="R2897" i="14" s="1"/>
  <c r="AB2897" i="14"/>
  <c r="Z2897" i="14"/>
  <c r="AA2895" i="14"/>
  <c r="Y2895" i="14"/>
  <c r="AB2894" i="14"/>
  <c r="Z2894" i="14"/>
  <c r="AA2891" i="14"/>
  <c r="Y2891" i="14"/>
  <c r="O2890" i="14"/>
  <c r="Q2890" i="14" s="1"/>
  <c r="AA2890" i="14"/>
  <c r="Y2890" i="14"/>
  <c r="O2885" i="14"/>
  <c r="AA2885" i="14"/>
  <c r="Y2885" i="14"/>
  <c r="AB2880" i="14"/>
  <c r="Z2880" i="14"/>
  <c r="AA2877" i="14"/>
  <c r="Y2877" i="14"/>
  <c r="P2876" i="14"/>
  <c r="AB2876" i="14"/>
  <c r="Z2876" i="14"/>
  <c r="AB2873" i="14"/>
  <c r="Z2873" i="14"/>
  <c r="AB2872" i="14"/>
  <c r="Z2872" i="14"/>
  <c r="AB2868" i="14"/>
  <c r="Z2868" i="14"/>
  <c r="P2867" i="14"/>
  <c r="R2867" i="14" s="1"/>
  <c r="AB2867" i="14"/>
  <c r="Z2867" i="14"/>
  <c r="AB2866" i="14"/>
  <c r="Z2866" i="14"/>
  <c r="P2865" i="14"/>
  <c r="AB2865" i="14"/>
  <c r="Z2865" i="14"/>
  <c r="AA2863" i="14"/>
  <c r="Y2863" i="14"/>
  <c r="AB2862" i="14"/>
  <c r="Z2862" i="14"/>
  <c r="AB2859" i="14"/>
  <c r="Z2859" i="14"/>
  <c r="P2858" i="14"/>
  <c r="AB2858" i="14"/>
  <c r="Z2858" i="14"/>
  <c r="O2855" i="14"/>
  <c r="Q2855" i="14" s="1"/>
  <c r="AA2855" i="14"/>
  <c r="Y2855" i="14"/>
  <c r="O2854" i="14"/>
  <c r="Q2854" i="14" s="1"/>
  <c r="AA2854" i="14"/>
  <c r="Y2854" i="14"/>
  <c r="AB2853" i="14"/>
  <c r="Z2853" i="14"/>
  <c r="O2848" i="14"/>
  <c r="AA2848" i="14"/>
  <c r="Y2848" i="14"/>
  <c r="AB2847" i="14"/>
  <c r="Z2847" i="14"/>
  <c r="O2844" i="14"/>
  <c r="AA2844" i="14"/>
  <c r="Y2844" i="14"/>
  <c r="AA2841" i="14"/>
  <c r="Y2841" i="14"/>
  <c r="O2840" i="14"/>
  <c r="Q2840" i="14" s="1"/>
  <c r="AA2840" i="14"/>
  <c r="Y2840" i="14"/>
  <c r="AB2839" i="14"/>
  <c r="Z2839" i="14"/>
  <c r="P2838" i="14"/>
  <c r="T2838" i="14" s="1"/>
  <c r="AB2838" i="14"/>
  <c r="Z2838" i="14"/>
  <c r="AB2832" i="14"/>
  <c r="Z2832" i="14"/>
  <c r="AA2829" i="14"/>
  <c r="Y2829" i="14"/>
  <c r="AA2827" i="14"/>
  <c r="Y2827" i="14"/>
  <c r="AB2826" i="14"/>
  <c r="Z2826" i="14"/>
  <c r="O2823" i="14"/>
  <c r="AA2823" i="14"/>
  <c r="Y2823" i="14"/>
  <c r="O2822" i="14"/>
  <c r="Q2822" i="14" s="1"/>
  <c r="AA2822" i="14"/>
  <c r="Y2822" i="14"/>
  <c r="AB2821" i="14"/>
  <c r="Z2821" i="14"/>
  <c r="P2820" i="14"/>
  <c r="AB2820" i="14"/>
  <c r="Z2820" i="14"/>
  <c r="P2819" i="14"/>
  <c r="AB2819" i="14"/>
  <c r="Z2819" i="14"/>
  <c r="AB2818" i="14"/>
  <c r="Z2818" i="14"/>
  <c r="P2817" i="14"/>
  <c r="AB2817" i="14"/>
  <c r="Z2817" i="14"/>
  <c r="AA2815" i="14"/>
  <c r="Y2815" i="14"/>
  <c r="AB2814" i="14"/>
  <c r="Z2814" i="14"/>
  <c r="O2812" i="14"/>
  <c r="AA2812" i="14"/>
  <c r="Y2812" i="14"/>
  <c r="AB2809" i="14"/>
  <c r="Z2809" i="14"/>
  <c r="AB2808" i="14"/>
  <c r="Z2808" i="14"/>
  <c r="O2804" i="14"/>
  <c r="AA2804" i="14"/>
  <c r="Y2804" i="14"/>
  <c r="AA2803" i="14"/>
  <c r="Y2803" i="14"/>
  <c r="O2802" i="14"/>
  <c r="Q2802" i="14" s="1"/>
  <c r="AA2802" i="14"/>
  <c r="Y2802" i="14"/>
  <c r="AA2801" i="14"/>
  <c r="Y2801" i="14"/>
  <c r="AA2797" i="14"/>
  <c r="Y2797" i="14"/>
  <c r="AB2796" i="14"/>
  <c r="Z2796" i="14"/>
  <c r="AB2793" i="14"/>
  <c r="Z2793" i="14"/>
  <c r="P2792" i="14"/>
  <c r="T2792" i="14" s="1"/>
  <c r="AB2792" i="14"/>
  <c r="Z2792" i="14"/>
  <c r="AA2789" i="14"/>
  <c r="Y2789" i="14"/>
  <c r="O2788" i="14"/>
  <c r="Q2788" i="14" s="1"/>
  <c r="AA2788" i="14"/>
  <c r="Y2788" i="14"/>
  <c r="AB2785" i="14"/>
  <c r="Z2785" i="14"/>
  <c r="O2782" i="14"/>
  <c r="Q2782" i="14" s="1"/>
  <c r="AA2782" i="14"/>
  <c r="Y2782" i="14"/>
  <c r="AA2781" i="14"/>
  <c r="Y2781" i="14"/>
  <c r="AA2779" i="14"/>
  <c r="Y2779" i="14"/>
  <c r="AB2778" i="14"/>
  <c r="Z2778" i="14"/>
  <c r="AB2775" i="14"/>
  <c r="Z2775" i="14"/>
  <c r="AB2774" i="14"/>
  <c r="Z2774" i="14"/>
  <c r="O2772" i="14"/>
  <c r="AA2772" i="14"/>
  <c r="Y2772" i="14"/>
  <c r="AB2771" i="14"/>
  <c r="Z2771" i="14"/>
  <c r="P2770" i="14"/>
  <c r="T2770" i="14" s="1"/>
  <c r="AB2770" i="14"/>
  <c r="Z2770" i="14"/>
  <c r="O2768" i="14"/>
  <c r="AA2768" i="14"/>
  <c r="Y2768" i="14"/>
  <c r="AA2767" i="14"/>
  <c r="Y2767" i="14"/>
  <c r="O2766" i="14"/>
  <c r="AA2766" i="14"/>
  <c r="Y2766" i="14"/>
  <c r="AA2765" i="14"/>
  <c r="Y2765" i="14"/>
  <c r="O2762" i="14"/>
  <c r="Q2762" i="14" s="1"/>
  <c r="AA2762" i="14"/>
  <c r="Y2762" i="14"/>
  <c r="P2761" i="14"/>
  <c r="AB2761" i="14"/>
  <c r="Z2761" i="14"/>
  <c r="P2760" i="14"/>
  <c r="R2760" i="14" s="1"/>
  <c r="AB2760" i="14"/>
  <c r="Z2760" i="14"/>
  <c r="AB2757" i="14"/>
  <c r="Z2757" i="14"/>
  <c r="AB2756" i="14"/>
  <c r="Z2756" i="14"/>
  <c r="AB2752" i="14"/>
  <c r="Z2752" i="14"/>
  <c r="AB2751" i="14"/>
  <c r="Z2751" i="14"/>
  <c r="O2748" i="14"/>
  <c r="AA2748" i="14"/>
  <c r="Y2748" i="14"/>
  <c r="P2747" i="14"/>
  <c r="AB2747" i="14"/>
  <c r="Z2747" i="14"/>
  <c r="AB2743" i="14"/>
  <c r="Z2743" i="14"/>
  <c r="P2742" i="14"/>
  <c r="AB2742" i="14"/>
  <c r="Z2742" i="14"/>
  <c r="AA2739" i="14"/>
  <c r="Y2739" i="14"/>
  <c r="O2738" i="14"/>
  <c r="Q2738" i="14" s="1"/>
  <c r="AA2738" i="14"/>
  <c r="Y2738" i="14"/>
  <c r="AB2737" i="14"/>
  <c r="Z2737" i="14"/>
  <c r="O2734" i="14"/>
  <c r="AA2734" i="14"/>
  <c r="Y2734" i="14"/>
  <c r="O2733" i="14"/>
  <c r="AA2733" i="14"/>
  <c r="Y2733" i="14"/>
  <c r="O2730" i="14"/>
  <c r="Q2730" i="14" s="1"/>
  <c r="AA2730" i="14"/>
  <c r="Y2730" i="14"/>
  <c r="P2729" i="14"/>
  <c r="AB2729" i="14"/>
  <c r="Z2729" i="14"/>
  <c r="P2728" i="14"/>
  <c r="AB2728" i="14"/>
  <c r="Z2728" i="14"/>
  <c r="AB2725" i="14"/>
  <c r="Z2725" i="14"/>
  <c r="P2724" i="14"/>
  <c r="AB2724" i="14"/>
  <c r="Z2724" i="14"/>
  <c r="AB2720" i="14"/>
  <c r="Z2720" i="14"/>
  <c r="AB2719" i="14"/>
  <c r="Z2719" i="14"/>
  <c r="O2716" i="14"/>
  <c r="AA2716" i="14"/>
  <c r="Y2716" i="14"/>
  <c r="P2715" i="14"/>
  <c r="R2715" i="14" s="1"/>
  <c r="AB2715" i="14"/>
  <c r="Z2715" i="14"/>
  <c r="AB2711" i="14"/>
  <c r="Z2711" i="14"/>
  <c r="P2710" i="14"/>
  <c r="AB2710" i="14"/>
  <c r="Z2710" i="14"/>
  <c r="AA2707" i="14"/>
  <c r="Y2707" i="14"/>
  <c r="O2706" i="14"/>
  <c r="Q2706" i="14" s="1"/>
  <c r="AA2706" i="14"/>
  <c r="Y2706" i="14"/>
  <c r="AB2705" i="14"/>
  <c r="Z2705" i="14"/>
  <c r="O2702" i="14"/>
  <c r="Q2702" i="14" s="1"/>
  <c r="AA2702" i="14"/>
  <c r="Y2702" i="14"/>
  <c r="O2701" i="14"/>
  <c r="Q2701" i="14" s="1"/>
  <c r="AA2701" i="14"/>
  <c r="Y2701" i="14"/>
  <c r="O2698" i="14"/>
  <c r="Q2698" i="14" s="1"/>
  <c r="AA2698" i="14"/>
  <c r="Y2698" i="14"/>
  <c r="P2697" i="14"/>
  <c r="T2697" i="14" s="1"/>
  <c r="AB2697" i="14"/>
  <c r="Z2697" i="14"/>
  <c r="P2696" i="14"/>
  <c r="AB2696" i="14"/>
  <c r="Z2696" i="14"/>
  <c r="AB2693" i="14"/>
  <c r="Z2693" i="14"/>
  <c r="P2692" i="14"/>
  <c r="AB2692" i="14"/>
  <c r="Z2692" i="14"/>
  <c r="AB2688" i="14"/>
  <c r="Z2688" i="14"/>
  <c r="AB2687" i="14"/>
  <c r="Z2687" i="14"/>
  <c r="O2684" i="14"/>
  <c r="AA2684" i="14"/>
  <c r="Y2684" i="14"/>
  <c r="P2683" i="14"/>
  <c r="AB2683" i="14"/>
  <c r="Z2683" i="14"/>
  <c r="AA2681" i="14"/>
  <c r="Y2681" i="14"/>
  <c r="O2680" i="14"/>
  <c r="Q2680" i="14" s="1"/>
  <c r="AA2680" i="14"/>
  <c r="Y2680" i="14"/>
  <c r="AB2679" i="14"/>
  <c r="Z2679" i="14"/>
  <c r="P2678" i="14"/>
  <c r="T2678" i="14" s="1"/>
  <c r="AB2678" i="14"/>
  <c r="Z2678" i="14"/>
  <c r="O2672" i="14"/>
  <c r="AA2672" i="14"/>
  <c r="Y2672" i="14"/>
  <c r="AB2671" i="14"/>
  <c r="Z2671" i="14"/>
  <c r="O2668" i="14"/>
  <c r="AA2668" i="14"/>
  <c r="Y2668" i="14"/>
  <c r="AB2665" i="14"/>
  <c r="Z2665" i="14"/>
  <c r="P2664" i="14"/>
  <c r="AB2664" i="14"/>
  <c r="Z2664" i="14"/>
  <c r="AB2656" i="14"/>
  <c r="Z2656" i="14"/>
  <c r="AA2653" i="14"/>
  <c r="Y2653" i="14"/>
  <c r="AA2651" i="14"/>
  <c r="Y2651" i="14"/>
  <c r="AB2650" i="14"/>
  <c r="Z2650" i="14"/>
  <c r="AA2647" i="14"/>
  <c r="Y2647" i="14"/>
  <c r="O2646" i="14"/>
  <c r="Q2646" i="14" s="1"/>
  <c r="AA2646" i="14"/>
  <c r="Y2646" i="14"/>
  <c r="AB2645" i="14"/>
  <c r="Z2645" i="14"/>
  <c r="P2644" i="14"/>
  <c r="AB2644" i="14"/>
  <c r="Z2644" i="14"/>
  <c r="AB2643" i="14"/>
  <c r="Z2643" i="14"/>
  <c r="P2642" i="14"/>
  <c r="T2642" i="14" s="1"/>
  <c r="AB2642" i="14"/>
  <c r="Z2642" i="14"/>
  <c r="O2640" i="14"/>
  <c r="AA2640" i="14"/>
  <c r="Y2640" i="14"/>
  <c r="O2639" i="14"/>
  <c r="Q2639" i="14" s="1"/>
  <c r="AA2639" i="14"/>
  <c r="Y2639" i="14"/>
  <c r="AB2638" i="14"/>
  <c r="Z2638" i="14"/>
  <c r="AB2637" i="14"/>
  <c r="Z2637" i="14"/>
  <c r="AA2635" i="14"/>
  <c r="Y2635" i="14"/>
  <c r="AB2634" i="14"/>
  <c r="Z2634" i="14"/>
  <c r="AA2631" i="14"/>
  <c r="Y2631" i="14"/>
  <c r="O2630" i="14"/>
  <c r="Q2630" i="14" s="1"/>
  <c r="AA2630" i="14"/>
  <c r="Y2630" i="14"/>
  <c r="AA2625" i="14"/>
  <c r="Y2625" i="14"/>
  <c r="AB2620" i="14"/>
  <c r="Z2620" i="14"/>
  <c r="AA2617" i="14"/>
  <c r="Y2617" i="14"/>
  <c r="O2616" i="14"/>
  <c r="AA2616" i="14"/>
  <c r="Y2616" i="14"/>
  <c r="AA2613" i="14"/>
  <c r="Y2613" i="14"/>
  <c r="O2612" i="14"/>
  <c r="Q2612" i="14" s="1"/>
  <c r="AA2612" i="14"/>
  <c r="Y2612" i="14"/>
  <c r="AB2611" i="14"/>
  <c r="Z2611" i="14"/>
  <c r="P2610" i="14"/>
  <c r="AB2610" i="14"/>
  <c r="Z2610" i="14"/>
  <c r="O2608" i="14"/>
  <c r="AA2608" i="14"/>
  <c r="Y2608" i="14"/>
  <c r="O2607" i="14"/>
  <c r="AA2607" i="14"/>
  <c r="Y2607" i="14"/>
  <c r="AB2606" i="14"/>
  <c r="Z2606" i="14"/>
  <c r="AB2605" i="14"/>
  <c r="Z2605" i="14"/>
  <c r="AA2603" i="14"/>
  <c r="Y2603" i="14"/>
  <c r="AB2602" i="14"/>
  <c r="Z2602" i="14"/>
  <c r="AB2599" i="14"/>
  <c r="Z2599" i="14"/>
  <c r="AA2597" i="14"/>
  <c r="Y2597" i="14"/>
  <c r="O2596" i="14"/>
  <c r="Q2596" i="14" s="1"/>
  <c r="AA2596" i="14"/>
  <c r="Y2596" i="14"/>
  <c r="AB2595" i="14"/>
  <c r="Z2595" i="14"/>
  <c r="P2594" i="14"/>
  <c r="R2594" i="14" s="1"/>
  <c r="AB2594" i="14"/>
  <c r="Z2594" i="14"/>
  <c r="O2590" i="14"/>
  <c r="Q2590" i="14" s="1"/>
  <c r="AA2590" i="14"/>
  <c r="Y2590" i="14"/>
  <c r="O2589" i="14"/>
  <c r="Q2589" i="14" s="1"/>
  <c r="AA2589" i="14"/>
  <c r="Y2589" i="14"/>
  <c r="AB2585" i="14"/>
  <c r="Z2585" i="14"/>
  <c r="O2583" i="14"/>
  <c r="AA2583" i="14"/>
  <c r="Y2583" i="14"/>
  <c r="AB2582" i="14"/>
  <c r="Z2582" i="14"/>
  <c r="O2580" i="14"/>
  <c r="AA2580" i="14"/>
  <c r="Y2580" i="14"/>
  <c r="O2576" i="14"/>
  <c r="Q2576" i="14" s="1"/>
  <c r="AA2576" i="14"/>
  <c r="Y2576" i="14"/>
  <c r="AB2573" i="14"/>
  <c r="Z2573" i="14"/>
  <c r="P2572" i="14"/>
  <c r="AB2572" i="14"/>
  <c r="Z2572" i="14"/>
  <c r="AB2569" i="14"/>
  <c r="Z2569" i="14"/>
  <c r="AB2568" i="14"/>
  <c r="Z2568" i="14"/>
  <c r="O2565" i="14"/>
  <c r="AA2565" i="14"/>
  <c r="Y2565" i="14"/>
  <c r="P2564" i="14"/>
  <c r="AB2564" i="14"/>
  <c r="Z2564" i="14"/>
  <c r="P2563" i="14"/>
  <c r="T2563" i="14" s="1"/>
  <c r="AB2563" i="14"/>
  <c r="Z2563" i="14"/>
  <c r="AA2561" i="14"/>
  <c r="Y2561" i="14"/>
  <c r="AA2558" i="14"/>
  <c r="Y2558" i="14"/>
  <c r="AB2557" i="14"/>
  <c r="Z2557" i="14"/>
  <c r="P2556" i="14"/>
  <c r="AB2556" i="14"/>
  <c r="Z2556" i="14"/>
  <c r="O2552" i="14"/>
  <c r="Q2552" i="14" s="1"/>
  <c r="AA2552" i="14"/>
  <c r="Y2552" i="14"/>
  <c r="AB2551" i="14"/>
  <c r="Z2551" i="14"/>
  <c r="P2550" i="14"/>
  <c r="AB2550" i="14"/>
  <c r="Z2550" i="14"/>
  <c r="AA2547" i="14"/>
  <c r="Y2547" i="14"/>
  <c r="O2546" i="14"/>
  <c r="Q2546" i="14" s="1"/>
  <c r="AA2546" i="14"/>
  <c r="Y2546" i="14"/>
  <c r="P2545" i="14"/>
  <c r="AB2545" i="14"/>
  <c r="Z2545" i="14"/>
  <c r="AA2542" i="14"/>
  <c r="Y2542" i="14"/>
  <c r="AB2541" i="14"/>
  <c r="Z2541" i="14"/>
  <c r="P2540" i="14"/>
  <c r="AB2540" i="14"/>
  <c r="Z2540" i="14"/>
  <c r="O2535" i="14"/>
  <c r="AA2535" i="14"/>
  <c r="Y2535" i="14"/>
  <c r="AB2534" i="14"/>
  <c r="Z2534" i="14"/>
  <c r="O2532" i="14"/>
  <c r="AA2532" i="14"/>
  <c r="Y2532" i="14"/>
  <c r="P2531" i="14"/>
  <c r="R2531" i="14" s="1"/>
  <c r="AB2531" i="14"/>
  <c r="Z2531" i="14"/>
  <c r="O2528" i="14"/>
  <c r="AA2528" i="14"/>
  <c r="Y2528" i="14"/>
  <c r="O2524" i="14"/>
  <c r="AA2524" i="14"/>
  <c r="Y2524" i="14"/>
  <c r="AB2517" i="14"/>
  <c r="Z2517" i="14"/>
  <c r="P2517" i="14"/>
  <c r="O2512" i="14"/>
  <c r="AA2512" i="14"/>
  <c r="Y2512" i="14"/>
  <c r="AB2511" i="14"/>
  <c r="Z2511" i="14"/>
  <c r="P2511" i="14"/>
  <c r="O2508" i="14"/>
  <c r="AA2508" i="14"/>
  <c r="Y2508" i="14"/>
  <c r="AB2507" i="14"/>
  <c r="Z2507" i="14"/>
  <c r="AB2506" i="14"/>
  <c r="Z2506" i="14"/>
  <c r="P2497" i="14"/>
  <c r="AB2497" i="14"/>
  <c r="Z2497" i="14"/>
  <c r="AA2495" i="14"/>
  <c r="Y2495" i="14"/>
  <c r="AA2494" i="14"/>
  <c r="Y2494" i="14"/>
  <c r="AB2489" i="14"/>
  <c r="Z2489" i="14"/>
  <c r="AB2480" i="14"/>
  <c r="Z2480" i="14"/>
  <c r="P2480" i="14"/>
  <c r="T2480" i="14" s="1"/>
  <c r="AA2477" i="14"/>
  <c r="Y2477" i="14"/>
  <c r="O2476" i="14"/>
  <c r="AA2476" i="14"/>
  <c r="Y2476" i="14"/>
  <c r="AA2472" i="14"/>
  <c r="Y2472" i="14"/>
  <c r="AB2471" i="14"/>
  <c r="Z2471" i="14"/>
  <c r="AB2462" i="14"/>
  <c r="Z2462" i="14"/>
  <c r="P2462" i="14"/>
  <c r="R2462" i="14" s="1"/>
  <c r="AA2459" i="14"/>
  <c r="Y2459" i="14"/>
  <c r="O2459" i="14"/>
  <c r="O2458" i="14"/>
  <c r="Q2458" i="14" s="1"/>
  <c r="AA2458" i="14"/>
  <c r="Y2458" i="14"/>
  <c r="O2454" i="14"/>
  <c r="Q2454" i="14" s="1"/>
  <c r="AA2454" i="14"/>
  <c r="Y2454" i="14"/>
  <c r="AB2453" i="14"/>
  <c r="Z2453" i="14"/>
  <c r="P2444" i="14"/>
  <c r="T2444" i="14" s="1"/>
  <c r="AB2444" i="14"/>
  <c r="Z2444" i="14"/>
  <c r="AA2441" i="14"/>
  <c r="Y2441" i="14"/>
  <c r="O2441" i="14"/>
  <c r="AB2440" i="14"/>
  <c r="Z2440" i="14"/>
  <c r="O2436" i="14"/>
  <c r="AA2436" i="14"/>
  <c r="Y2436" i="14"/>
  <c r="AA2435" i="14"/>
  <c r="Y2435" i="14"/>
  <c r="O2434" i="14"/>
  <c r="Q2434" i="14" s="1"/>
  <c r="AA2434" i="14"/>
  <c r="Y2434" i="14"/>
  <c r="AA2433" i="14"/>
  <c r="Y2433" i="14"/>
  <c r="AB2432" i="14"/>
  <c r="Z2432" i="14"/>
  <c r="AB2427" i="14"/>
  <c r="Z2427" i="14"/>
  <c r="P2426" i="14"/>
  <c r="AB2426" i="14"/>
  <c r="Z2426" i="14"/>
  <c r="O2424" i="14"/>
  <c r="AA2424" i="14"/>
  <c r="Y2424" i="14"/>
  <c r="O2423" i="14"/>
  <c r="Q2423" i="14" s="1"/>
  <c r="AA2423" i="14"/>
  <c r="Y2423" i="14"/>
  <c r="AB2422" i="14"/>
  <c r="Z2422" i="14"/>
  <c r="AA2415" i="14"/>
  <c r="Y2415" i="14"/>
  <c r="AB2414" i="14"/>
  <c r="Z2414" i="14"/>
  <c r="AB2409" i="14"/>
  <c r="Z2409" i="14"/>
  <c r="O2406" i="14"/>
  <c r="Q2406" i="14" s="1"/>
  <c r="AA2406" i="14"/>
  <c r="Y2406" i="14"/>
  <c r="O2405" i="14"/>
  <c r="Q2405" i="14" s="1"/>
  <c r="AA2405" i="14"/>
  <c r="Y2405" i="14"/>
  <c r="P2404" i="14"/>
  <c r="AB2404" i="14"/>
  <c r="Z2404" i="14"/>
  <c r="P2403" i="14"/>
  <c r="T2403" i="14" s="1"/>
  <c r="AB2403" i="14"/>
  <c r="Z2403" i="14"/>
  <c r="AB2402" i="14"/>
  <c r="Z2402" i="14"/>
  <c r="P2401" i="14"/>
  <c r="AB2401" i="14"/>
  <c r="Z2401" i="14"/>
  <c r="AA2397" i="14"/>
  <c r="Y2397" i="14"/>
  <c r="P2396" i="14"/>
  <c r="AB2396" i="14"/>
  <c r="Z2396" i="14"/>
  <c r="AB2391" i="14"/>
  <c r="Z2391" i="14"/>
  <c r="P2391" i="14"/>
  <c r="O2388" i="14"/>
  <c r="AA2388" i="14"/>
  <c r="Y2388" i="14"/>
  <c r="AA2387" i="14"/>
  <c r="Y2387" i="14"/>
  <c r="O2386" i="14"/>
  <c r="Q2386" i="14" s="1"/>
  <c r="AA2386" i="14"/>
  <c r="Y2386" i="14"/>
  <c r="AA2385" i="14"/>
  <c r="Y2385" i="14"/>
  <c r="O2384" i="14"/>
  <c r="Q2384" i="14" s="1"/>
  <c r="AA2384" i="14"/>
  <c r="Y2384" i="14"/>
  <c r="AB2383" i="14"/>
  <c r="Z2383" i="14"/>
  <c r="AB2379" i="14"/>
  <c r="Z2379" i="14"/>
  <c r="P2378" i="14"/>
  <c r="R2378" i="14" s="1"/>
  <c r="AB2378" i="14"/>
  <c r="Z2378" i="14"/>
  <c r="AB2377" i="14"/>
  <c r="Z2377" i="14"/>
  <c r="P2377" i="14"/>
  <c r="O2374" i="14"/>
  <c r="Q2374" i="14" s="1"/>
  <c r="AA2374" i="14"/>
  <c r="Y2374" i="14"/>
  <c r="O2373" i="14"/>
  <c r="Q2373" i="14" s="1"/>
  <c r="AA2373" i="14"/>
  <c r="Y2373" i="14"/>
  <c r="P2372" i="14"/>
  <c r="AB2372" i="14"/>
  <c r="Z2372" i="14"/>
  <c r="P2371" i="14"/>
  <c r="T2371" i="14" s="1"/>
  <c r="AB2371" i="14"/>
  <c r="Z2371" i="14"/>
  <c r="AB2370" i="14"/>
  <c r="Z2370" i="14"/>
  <c r="P2369" i="14"/>
  <c r="AB2369" i="14"/>
  <c r="Z2369" i="14"/>
  <c r="AA2363" i="14"/>
  <c r="Y2363" i="14"/>
  <c r="O2363" i="14"/>
  <c r="Q2363" i="14" s="1"/>
  <c r="O2362" i="14"/>
  <c r="Q2362" i="14" s="1"/>
  <c r="AA2362" i="14"/>
  <c r="Y2362" i="14"/>
  <c r="AB2352" i="14"/>
  <c r="Z2352" i="14"/>
  <c r="P2352" i="14"/>
  <c r="T2352" i="14" s="1"/>
  <c r="AB2345" i="14"/>
  <c r="Z2345" i="14"/>
  <c r="P2345" i="14"/>
  <c r="O2342" i="14"/>
  <c r="Q2342" i="14" s="1"/>
  <c r="AA2342" i="14"/>
  <c r="Y2342" i="14"/>
  <c r="O2341" i="14"/>
  <c r="AA2341" i="14"/>
  <c r="Y2341" i="14"/>
  <c r="P2340" i="14"/>
  <c r="AB2340" i="14"/>
  <c r="Z2340" i="14"/>
  <c r="P2339" i="14"/>
  <c r="AB2339" i="14"/>
  <c r="Z2339" i="14"/>
  <c r="AB2338" i="14"/>
  <c r="Z2338" i="14"/>
  <c r="P2337" i="14"/>
  <c r="AB2337" i="14"/>
  <c r="Z2337" i="14"/>
  <c r="AA2331" i="14"/>
  <c r="Y2331" i="14"/>
  <c r="O2331" i="14"/>
  <c r="Q2331" i="14" s="1"/>
  <c r="O2330" i="14"/>
  <c r="Q2330" i="14" s="1"/>
  <c r="AA2330" i="14"/>
  <c r="Y2330" i="14"/>
  <c r="AB2320" i="14"/>
  <c r="Z2320" i="14"/>
  <c r="P2320" i="14"/>
  <c r="AB2313" i="14"/>
  <c r="Z2313" i="14"/>
  <c r="P2313" i="14"/>
  <c r="O2310" i="14"/>
  <c r="AA2310" i="14"/>
  <c r="Y2310" i="14"/>
  <c r="O2309" i="14"/>
  <c r="AA2309" i="14"/>
  <c r="Y2309" i="14"/>
  <c r="P2308" i="14"/>
  <c r="AB2308" i="14"/>
  <c r="Z2308" i="14"/>
  <c r="P2307" i="14"/>
  <c r="AB2307" i="14"/>
  <c r="Z2307" i="14"/>
  <c r="AB2306" i="14"/>
  <c r="Z2306" i="14"/>
  <c r="P2305" i="14"/>
  <c r="AB2305" i="14"/>
  <c r="Z2305" i="14"/>
  <c r="P2297" i="14"/>
  <c r="R2297" i="14" s="1"/>
  <c r="AB2297" i="14"/>
  <c r="Z2297" i="14"/>
  <c r="O2294" i="14"/>
  <c r="Q2294" i="14" s="1"/>
  <c r="AA2294" i="14"/>
  <c r="Y2294" i="14"/>
  <c r="AB2293" i="14"/>
  <c r="Z2293" i="14"/>
  <c r="P2293" i="14"/>
  <c r="R2293" i="14" s="1"/>
  <c r="AA2287" i="14"/>
  <c r="Y2287" i="14"/>
  <c r="O2287" i="14"/>
  <c r="O2286" i="14"/>
  <c r="Q2286" i="14" s="1"/>
  <c r="AA2286" i="14"/>
  <c r="Y2286" i="14"/>
  <c r="O2285" i="14"/>
  <c r="Q2285" i="14" s="1"/>
  <c r="AA2285" i="14"/>
  <c r="Y2285" i="14"/>
  <c r="P2284" i="14"/>
  <c r="AB2284" i="14"/>
  <c r="Z2284" i="14"/>
  <c r="AA2277" i="14"/>
  <c r="Y2277" i="14"/>
  <c r="O2277" i="14"/>
  <c r="Q2277" i="14" s="1"/>
  <c r="AB2276" i="14"/>
  <c r="Z2276" i="14"/>
  <c r="O2264" i="14"/>
  <c r="AA2264" i="14"/>
  <c r="Y2264" i="14"/>
  <c r="O2263" i="14"/>
  <c r="AA2263" i="14"/>
  <c r="Y2263" i="14"/>
  <c r="AB2262" i="14"/>
  <c r="Z2262" i="14"/>
  <c r="O2252" i="14"/>
  <c r="Q2252" i="14" s="1"/>
  <c r="AA2252" i="14"/>
  <c r="Y2252" i="14"/>
  <c r="AB2251" i="14"/>
  <c r="Z2251" i="14"/>
  <c r="P2251" i="14"/>
  <c r="R2251" i="14" s="1"/>
  <c r="O2236" i="14"/>
  <c r="AA2236" i="14"/>
  <c r="Y2236" i="14"/>
  <c r="AB2235" i="14"/>
  <c r="Z2235" i="14"/>
  <c r="P2235" i="14"/>
  <c r="R2235" i="14" s="1"/>
  <c r="AB2228" i="14"/>
  <c r="Z2228" i="14"/>
  <c r="P2228" i="14"/>
  <c r="R2228" i="14" s="1"/>
  <c r="O2226" i="14"/>
  <c r="AA2226" i="14"/>
  <c r="Y2226" i="14"/>
  <c r="O2225" i="14"/>
  <c r="Q2225" i="14" s="1"/>
  <c r="AA2225" i="14"/>
  <c r="Y2225" i="14"/>
  <c r="O2224" i="14"/>
  <c r="S2224" i="14" s="1"/>
  <c r="AA2224" i="14"/>
  <c r="Y2224" i="14"/>
  <c r="AB2212" i="14"/>
  <c r="Z2212" i="14"/>
  <c r="P2212" i="14"/>
  <c r="R2212" i="14" s="1"/>
  <c r="O2210" i="14"/>
  <c r="AA2210" i="14"/>
  <c r="Y2210" i="14"/>
  <c r="AA2209" i="14"/>
  <c r="Y2209" i="14"/>
  <c r="O2209" i="14"/>
  <c r="AB2208" i="14"/>
  <c r="Z2208" i="14"/>
  <c r="AA2202" i="14"/>
  <c r="Y2202" i="14"/>
  <c r="AA2201" i="14"/>
  <c r="Y2201" i="14"/>
  <c r="P2195" i="14"/>
  <c r="AB2195" i="14"/>
  <c r="Z2195" i="14"/>
  <c r="P2186" i="14"/>
  <c r="AB2186" i="14"/>
  <c r="Z2186" i="14"/>
  <c r="O2184" i="14"/>
  <c r="AA2184" i="14"/>
  <c r="Y2184" i="14"/>
  <c r="AB2183" i="14"/>
  <c r="Z2183" i="14"/>
  <c r="P2183" i="14"/>
  <c r="R2183" i="14" s="1"/>
  <c r="O2177" i="14"/>
  <c r="AA2177" i="14"/>
  <c r="Y2177" i="14"/>
  <c r="O2176" i="14"/>
  <c r="AA2176" i="14"/>
  <c r="Y2176" i="14"/>
  <c r="AB2166" i="14"/>
  <c r="Z2166" i="14"/>
  <c r="P2166" i="14"/>
  <c r="P2165" i="14"/>
  <c r="AB2165" i="14"/>
  <c r="Z2165" i="14"/>
  <c r="AB2164" i="14"/>
  <c r="Z2164" i="14"/>
  <c r="AB2150" i="14"/>
  <c r="Z2150" i="14"/>
  <c r="P2150" i="14"/>
  <c r="R2150" i="14" s="1"/>
  <c r="P2149" i="14"/>
  <c r="R2149" i="14" s="1"/>
  <c r="AB2149" i="14"/>
  <c r="Z2149" i="14"/>
  <c r="AB2148" i="14"/>
  <c r="Z2148" i="14"/>
  <c r="AB2139" i="14"/>
  <c r="Z2139" i="14"/>
  <c r="P2139" i="14"/>
  <c r="AB2138" i="14"/>
  <c r="Z2138" i="14"/>
  <c r="AB2131" i="14"/>
  <c r="Z2131" i="14"/>
  <c r="P2131" i="14"/>
  <c r="AB2130" i="14"/>
  <c r="Z2130" i="14"/>
  <c r="AA2127" i="14"/>
  <c r="Y2127" i="14"/>
  <c r="AA2126" i="14"/>
  <c r="Y2126" i="14"/>
  <c r="AB2125" i="14"/>
  <c r="Z2125" i="14"/>
  <c r="AA2121" i="14"/>
  <c r="Y2121" i="14"/>
  <c r="O2121" i="14"/>
  <c r="Q2121" i="14" s="1"/>
  <c r="AA2120" i="14"/>
  <c r="Y2120" i="14"/>
  <c r="AA2115" i="14"/>
  <c r="Y2115" i="14"/>
  <c r="O2115" i="14"/>
  <c r="Q2115" i="14" s="1"/>
  <c r="AB2114" i="14"/>
  <c r="Z2114" i="14"/>
  <c r="AA2109" i="14"/>
  <c r="Y2109" i="14"/>
  <c r="AA2108" i="14"/>
  <c r="Y2108" i="14"/>
  <c r="J2100" i="14"/>
  <c r="K2100" i="14"/>
  <c r="AA2090" i="14"/>
  <c r="Y2090" i="14"/>
  <c r="AA2089" i="14"/>
  <c r="Y2089" i="14"/>
  <c r="O2089" i="14"/>
  <c r="Q2089" i="14" s="1"/>
  <c r="AB2088" i="14"/>
  <c r="Z2088" i="14"/>
  <c r="AB2083" i="14"/>
  <c r="Z2083" i="14"/>
  <c r="P2083" i="14"/>
  <c r="AB2082" i="14"/>
  <c r="Z2082" i="14"/>
  <c r="AA2072" i="14"/>
  <c r="Y2072" i="14"/>
  <c r="AA2071" i="14"/>
  <c r="Y2071" i="14"/>
  <c r="AA2070" i="14"/>
  <c r="Y2070" i="14"/>
  <c r="O2069" i="14"/>
  <c r="AA2069" i="14"/>
  <c r="Y2069" i="14"/>
  <c r="O2068" i="14"/>
  <c r="S2068" i="14" s="1"/>
  <c r="AA2068" i="14"/>
  <c r="Y2068" i="14"/>
  <c r="O2067" i="14"/>
  <c r="AA2067" i="14"/>
  <c r="Y2067" i="14"/>
  <c r="AB2066" i="14"/>
  <c r="Z2066" i="14"/>
  <c r="AB2065" i="14"/>
  <c r="Z2065" i="14"/>
  <c r="AB2064" i="14"/>
  <c r="Z2064" i="14"/>
  <c r="AB2063" i="14"/>
  <c r="Z2063" i="14"/>
  <c r="O2048" i="14"/>
  <c r="AA2048" i="14"/>
  <c r="Y2048" i="14"/>
  <c r="O2047" i="14"/>
  <c r="Q2047" i="14" s="1"/>
  <c r="AA2047" i="14"/>
  <c r="Y2047" i="14"/>
  <c r="O2046" i="14"/>
  <c r="AA2046" i="14"/>
  <c r="Y2046" i="14"/>
  <c r="AB2045" i="14"/>
  <c r="Z2045" i="14"/>
  <c r="AB2036" i="14"/>
  <c r="Z2036" i="14"/>
  <c r="AB2035" i="14"/>
  <c r="Z2035" i="14"/>
  <c r="O2027" i="14"/>
  <c r="AA2027" i="14"/>
  <c r="Y2027" i="14"/>
  <c r="AB2026" i="14"/>
  <c r="Z2026" i="14"/>
  <c r="AB2025" i="14"/>
  <c r="Z2025" i="14"/>
  <c r="AB2024" i="14"/>
  <c r="Z2024" i="14"/>
  <c r="AB2023" i="14"/>
  <c r="Z2023" i="14"/>
  <c r="AB2022" i="14"/>
  <c r="Z2022" i="14"/>
  <c r="AA2014" i="14"/>
  <c r="Y2014" i="14"/>
  <c r="O2014" i="14"/>
  <c r="O2013" i="14"/>
  <c r="AA2013" i="14"/>
  <c r="Y2013" i="14"/>
  <c r="O2012" i="14"/>
  <c r="AA2012" i="14"/>
  <c r="Y2012" i="14"/>
  <c r="O2011" i="14"/>
  <c r="AA2011" i="14"/>
  <c r="Y2011" i="14"/>
  <c r="AB2010" i="14"/>
  <c r="Z2010" i="14"/>
  <c r="AA1998" i="14"/>
  <c r="Y1998" i="14"/>
  <c r="O1998" i="14"/>
  <c r="S1998" i="14" s="1"/>
  <c r="AA1997" i="14"/>
  <c r="Y1997" i="14"/>
  <c r="O1997" i="14"/>
  <c r="Q1997" i="14" s="1"/>
  <c r="O1996" i="14"/>
  <c r="Q1996" i="14" s="1"/>
  <c r="AA1996" i="14"/>
  <c r="Y1996" i="14"/>
  <c r="O1995" i="14"/>
  <c r="Q1995" i="14" s="1"/>
  <c r="AA1995" i="14"/>
  <c r="Y1995" i="14"/>
  <c r="AB1984" i="14"/>
  <c r="Z1984" i="14"/>
  <c r="AB1983" i="14"/>
  <c r="Z1983" i="14"/>
  <c r="AA1970" i="14"/>
  <c r="Y1970" i="14"/>
  <c r="O1970" i="14"/>
  <c r="S1970" i="14" s="1"/>
  <c r="AB1969" i="14"/>
  <c r="Z1969" i="14"/>
  <c r="AB1950" i="14"/>
  <c r="Z1950" i="14"/>
  <c r="AB1949" i="14"/>
  <c r="Z1949" i="14"/>
  <c r="AB1948" i="14"/>
  <c r="Z1948" i="14"/>
  <c r="AB1947" i="14"/>
  <c r="Z1947" i="14"/>
  <c r="AB1946" i="14"/>
  <c r="Z1946" i="14"/>
  <c r="O1938" i="14"/>
  <c r="AA1938" i="14"/>
  <c r="Y1938" i="14"/>
  <c r="AB1937" i="14"/>
  <c r="Z1937" i="14"/>
  <c r="AB1936" i="14"/>
  <c r="Z1936" i="14"/>
  <c r="AB1935" i="14"/>
  <c r="Z1935" i="14"/>
  <c r="AA1913" i="14"/>
  <c r="Y1913" i="14"/>
  <c r="O1913" i="14"/>
  <c r="O1912" i="14"/>
  <c r="AA1912" i="14"/>
  <c r="Y1912" i="14"/>
  <c r="AA1911" i="14"/>
  <c r="Y1911" i="14"/>
  <c r="AA1902" i="14"/>
  <c r="Y1902" i="14"/>
  <c r="O1902" i="14"/>
  <c r="S1902" i="14" s="1"/>
  <c r="AB1901" i="14"/>
  <c r="Z1901" i="14"/>
  <c r="AB1900" i="14"/>
  <c r="Z1900" i="14"/>
  <c r="AB1899" i="14"/>
  <c r="Z1899" i="14"/>
  <c r="AB1884" i="14"/>
  <c r="Z1884" i="14"/>
  <c r="AA1868" i="14"/>
  <c r="Y1868" i="14"/>
  <c r="O1868" i="14"/>
  <c r="O1867" i="14"/>
  <c r="AA1867" i="14"/>
  <c r="Y1867" i="14"/>
  <c r="AA1866" i="14"/>
  <c r="Y1866" i="14"/>
  <c r="AA1865" i="14"/>
  <c r="Y1865" i="14"/>
  <c r="AB1864" i="14"/>
  <c r="Z1864" i="14"/>
  <c r="AB1863" i="14"/>
  <c r="Z1863" i="14"/>
  <c r="AB1862" i="14"/>
  <c r="Z1862" i="14"/>
  <c r="AB1861" i="14"/>
  <c r="Z1861" i="14"/>
  <c r="AB1844" i="14"/>
  <c r="Z1844" i="14"/>
  <c r="AB1843" i="14"/>
  <c r="Z1843" i="14"/>
  <c r="AB1842" i="14"/>
  <c r="Z1842" i="14"/>
  <c r="AB1841" i="14"/>
  <c r="Z1841" i="14"/>
  <c r="P1621" i="14"/>
  <c r="AB1621" i="14"/>
  <c r="Z1621" i="14"/>
  <c r="AB1620" i="14"/>
  <c r="Z1620" i="14"/>
  <c r="P1619" i="14"/>
  <c r="R1619" i="14" s="1"/>
  <c r="AB1619" i="14"/>
  <c r="Z1619" i="14"/>
  <c r="AB1618" i="14"/>
  <c r="Z1618" i="14"/>
  <c r="AB1617" i="14"/>
  <c r="Z1617" i="14"/>
  <c r="AA1594" i="14"/>
  <c r="Y1594" i="14"/>
  <c r="O3713" i="14"/>
  <c r="AA3713" i="14"/>
  <c r="Y3713" i="14"/>
  <c r="O3712" i="14"/>
  <c r="AA3712" i="14"/>
  <c r="Y3712" i="14"/>
  <c r="AA3711" i="14"/>
  <c r="Y3711" i="14"/>
  <c r="AA3710" i="14"/>
  <c r="Y3710" i="14"/>
  <c r="AA3709" i="14"/>
  <c r="Y3709" i="14"/>
  <c r="AB3708" i="14"/>
  <c r="Z3708" i="14"/>
  <c r="O3706" i="14"/>
  <c r="AA3706" i="14"/>
  <c r="Y3706" i="14"/>
  <c r="AB3705" i="14"/>
  <c r="Z3705" i="14"/>
  <c r="AB3702" i="14"/>
  <c r="Z3702" i="14"/>
  <c r="AB3701" i="14"/>
  <c r="Z3701" i="14"/>
  <c r="P3700" i="14"/>
  <c r="R3700" i="14" s="1"/>
  <c r="AB3700" i="14"/>
  <c r="Z3700" i="14"/>
  <c r="O3688" i="14"/>
  <c r="AA3688" i="14"/>
  <c r="Y3688" i="14"/>
  <c r="O3677" i="14"/>
  <c r="Q3677" i="14" s="1"/>
  <c r="AA3677" i="14"/>
  <c r="Y3677" i="14"/>
  <c r="O3676" i="14"/>
  <c r="AA3676" i="14"/>
  <c r="Y3676" i="14"/>
  <c r="AB3675" i="14"/>
  <c r="Z3675" i="14"/>
  <c r="AB3674" i="14"/>
  <c r="Z3674" i="14"/>
  <c r="O3653" i="14"/>
  <c r="AA3653" i="14"/>
  <c r="Y3653" i="14"/>
  <c r="O3652" i="14"/>
  <c r="AA3652" i="14"/>
  <c r="Y3652" i="14"/>
  <c r="O3651" i="14"/>
  <c r="AA3651" i="14"/>
  <c r="Y3651" i="14"/>
  <c r="AB3650" i="14"/>
  <c r="Z3650" i="14"/>
  <c r="AB3649" i="14"/>
  <c r="Z3649" i="14"/>
  <c r="O3647" i="14"/>
  <c r="AA3647" i="14"/>
  <c r="Y3647" i="14"/>
  <c r="AB3646" i="14"/>
  <c r="Z3646" i="14"/>
  <c r="AB3545" i="14"/>
  <c r="Z3545" i="14"/>
  <c r="AA3493" i="14"/>
  <c r="Y3493" i="14"/>
  <c r="AB3492" i="14"/>
  <c r="Z3492" i="14"/>
  <c r="AA3489" i="14"/>
  <c r="Y3489" i="14"/>
  <c r="AB3488" i="14"/>
  <c r="Z3488" i="14"/>
  <c r="AA3485" i="14"/>
  <c r="Y3485" i="14"/>
  <c r="AB3484" i="14"/>
  <c r="Z3484" i="14"/>
  <c r="AA3465" i="14"/>
  <c r="Y3465" i="14"/>
  <c r="AB3464" i="14"/>
  <c r="Z3464" i="14"/>
  <c r="AB3460" i="14"/>
  <c r="Z3460" i="14"/>
  <c r="AA3453" i="14"/>
  <c r="Y3453" i="14"/>
  <c r="AB3452" i="14"/>
  <c r="Z3452" i="14"/>
  <c r="AA3449" i="14"/>
  <c r="Y3449" i="14"/>
  <c r="AA3445" i="14"/>
  <c r="Y3445" i="14"/>
  <c r="O3428" i="14"/>
  <c r="Q3428" i="14" s="1"/>
  <c r="AA3428" i="14"/>
  <c r="Y3428" i="14"/>
  <c r="O3427" i="14"/>
  <c r="Q3427" i="14" s="1"/>
  <c r="AA3427" i="14"/>
  <c r="Y3427" i="14"/>
  <c r="AB3426" i="14"/>
  <c r="Z3426" i="14"/>
  <c r="AB3425" i="14"/>
  <c r="Z3425" i="14"/>
  <c r="AB3687" i="14"/>
  <c r="Z3687" i="14"/>
  <c r="O3685" i="14"/>
  <c r="AA3685" i="14"/>
  <c r="Y3685" i="14"/>
  <c r="AB3684" i="14"/>
  <c r="Z3684" i="14"/>
  <c r="O3661" i="14"/>
  <c r="AA3661" i="14"/>
  <c r="Y3661" i="14"/>
  <c r="O3650" i="14"/>
  <c r="Q3650" i="14" s="1"/>
  <c r="AA3650" i="14"/>
  <c r="Y3650" i="14"/>
  <c r="O3649" i="14"/>
  <c r="AA3649" i="14"/>
  <c r="Y3649" i="14"/>
  <c r="O3646" i="14"/>
  <c r="AA3646" i="14"/>
  <c r="Y3646" i="14"/>
  <c r="AB3640" i="14"/>
  <c r="Z3640" i="14"/>
  <c r="O3625" i="14"/>
  <c r="Q3625" i="14" s="1"/>
  <c r="AA3625" i="14"/>
  <c r="Y3625" i="14"/>
  <c r="O3615" i="14"/>
  <c r="AA3615" i="14"/>
  <c r="Y3615" i="14"/>
  <c r="AB3614" i="14"/>
  <c r="Z3614" i="14"/>
  <c r="AA3577" i="14"/>
  <c r="Y3577" i="14"/>
  <c r="AB3576" i="14"/>
  <c r="Z3576" i="14"/>
  <c r="AA3573" i="14"/>
  <c r="Y3573" i="14"/>
  <c r="AB3572" i="14"/>
  <c r="Z3572" i="14"/>
  <c r="AB3570" i="14"/>
  <c r="Z3570" i="14"/>
  <c r="O3568" i="14"/>
  <c r="S3568" i="14" s="1"/>
  <c r="AA3568" i="14"/>
  <c r="Y3568" i="14"/>
  <c r="O3567" i="14"/>
  <c r="S3567" i="14" s="1"/>
  <c r="AA3567" i="14"/>
  <c r="Y3567" i="14"/>
  <c r="O3566" i="14"/>
  <c r="AA3566" i="14"/>
  <c r="Y3566" i="14"/>
  <c r="AB3565" i="14"/>
  <c r="Z3565" i="14"/>
  <c r="O3561" i="14"/>
  <c r="Q3561" i="14" s="1"/>
  <c r="AA3561" i="14"/>
  <c r="Y3561" i="14"/>
  <c r="AB3556" i="14"/>
  <c r="Z3556" i="14"/>
  <c r="P3555" i="14"/>
  <c r="AB3555" i="14"/>
  <c r="Z3555" i="14"/>
  <c r="AB3554" i="14"/>
  <c r="Z3554" i="14"/>
  <c r="AB3707" i="14"/>
  <c r="Z3707" i="14"/>
  <c r="O3704" i="14"/>
  <c r="Q3704" i="14" s="1"/>
  <c r="AA3704" i="14"/>
  <c r="Y3704" i="14"/>
  <c r="AB3703" i="14"/>
  <c r="Z3703" i="14"/>
  <c r="O3699" i="14"/>
  <c r="AA3699" i="14"/>
  <c r="Y3699" i="14"/>
  <c r="O3690" i="14"/>
  <c r="Q3690" i="14" s="1"/>
  <c r="AA3690" i="14"/>
  <c r="Y3690" i="14"/>
  <c r="AB3689" i="14"/>
  <c r="Z3689" i="14"/>
  <c r="O3684" i="14"/>
  <c r="AA3684" i="14"/>
  <c r="Y3684" i="14"/>
  <c r="AB3683" i="14"/>
  <c r="Z3683" i="14"/>
  <c r="AB3682" i="14"/>
  <c r="Z3682" i="14"/>
  <c r="P3681" i="14"/>
  <c r="R3681" i="14" s="1"/>
  <c r="AB3681" i="14"/>
  <c r="Z3681" i="14"/>
  <c r="P3680" i="14"/>
  <c r="R3680" i="14" s="1"/>
  <c r="AB3680" i="14"/>
  <c r="Z3680" i="14"/>
  <c r="P3679" i="14"/>
  <c r="AB3679" i="14"/>
  <c r="Z3679" i="14"/>
  <c r="P3678" i="14"/>
  <c r="AB3678" i="14"/>
  <c r="Z3678" i="14"/>
  <c r="O3669" i="14"/>
  <c r="Q3669" i="14" s="1"/>
  <c r="AA3669" i="14"/>
  <c r="Y3669" i="14"/>
  <c r="AB3660" i="14"/>
  <c r="Z3660" i="14"/>
  <c r="AB3659" i="14"/>
  <c r="Z3659" i="14"/>
  <c r="AB3648" i="14"/>
  <c r="Z3648" i="14"/>
  <c r="O3645" i="14"/>
  <c r="AA3645" i="14"/>
  <c r="Y3645" i="14"/>
  <c r="O3644" i="14"/>
  <c r="Q3644" i="14" s="1"/>
  <c r="AA3644" i="14"/>
  <c r="Y3644" i="14"/>
  <c r="AB3643" i="14"/>
  <c r="Z3643" i="14"/>
  <c r="P3713" i="14"/>
  <c r="R3713" i="14" s="1"/>
  <c r="AB3713" i="14"/>
  <c r="Z3713" i="14"/>
  <c r="AB3712" i="14"/>
  <c r="Z3712" i="14"/>
  <c r="P3711" i="14"/>
  <c r="AB3711" i="14"/>
  <c r="Z3711" i="14"/>
  <c r="P3710" i="14"/>
  <c r="R3710" i="14" s="1"/>
  <c r="AB3710" i="14"/>
  <c r="Z3710" i="14"/>
  <c r="P3709" i="14"/>
  <c r="R3709" i="14" s="1"/>
  <c r="AB3709" i="14"/>
  <c r="Z3709" i="14"/>
  <c r="P3708" i="14"/>
  <c r="T3708" i="14" s="1"/>
  <c r="O3707" i="14"/>
  <c r="Q3707" i="14" s="1"/>
  <c r="AA3707" i="14"/>
  <c r="Y3707" i="14"/>
  <c r="AB3706" i="14"/>
  <c r="Z3706" i="14"/>
  <c r="P3705" i="14"/>
  <c r="R3705" i="14" s="1"/>
  <c r="O3703" i="14"/>
  <c r="Q3703" i="14" s="1"/>
  <c r="AA3703" i="14"/>
  <c r="Y3703" i="14"/>
  <c r="P3702" i="14"/>
  <c r="AB3698" i="14"/>
  <c r="Z3698" i="14"/>
  <c r="P3697" i="14"/>
  <c r="R3697" i="14" s="1"/>
  <c r="AB3695" i="14"/>
  <c r="Z3695" i="14"/>
  <c r="O3689" i="14"/>
  <c r="S3689" i="14" s="1"/>
  <c r="AA3689" i="14"/>
  <c r="Y3689" i="14"/>
  <c r="AB3688" i="14"/>
  <c r="Z3688" i="14"/>
  <c r="AB3686" i="14"/>
  <c r="Z3686" i="14"/>
  <c r="O3683" i="14"/>
  <c r="AA3683" i="14"/>
  <c r="Y3683" i="14"/>
  <c r="O3682" i="14"/>
  <c r="Q3682" i="14" s="1"/>
  <c r="AA3682" i="14"/>
  <c r="Y3682" i="14"/>
  <c r="AA3681" i="14"/>
  <c r="Y3681" i="14"/>
  <c r="AA3680" i="14"/>
  <c r="Y3680" i="14"/>
  <c r="AA3679" i="14"/>
  <c r="Y3679" i="14"/>
  <c r="O3678" i="14"/>
  <c r="S3678" i="14" s="1"/>
  <c r="AA3678" i="14"/>
  <c r="Y3678" i="14"/>
  <c r="AB3677" i="14"/>
  <c r="Z3677" i="14"/>
  <c r="AB3676" i="14"/>
  <c r="Z3676" i="14"/>
  <c r="P3675" i="14"/>
  <c r="O3672" i="14"/>
  <c r="AA3672" i="14"/>
  <c r="Y3672" i="14"/>
  <c r="AB3671" i="14"/>
  <c r="Z3671" i="14"/>
  <c r="P3670" i="14"/>
  <c r="R3670" i="14" s="1"/>
  <c r="AB3668" i="14"/>
  <c r="Z3668" i="14"/>
  <c r="AB3667" i="14"/>
  <c r="Z3667" i="14"/>
  <c r="P3666" i="14"/>
  <c r="AB3666" i="14"/>
  <c r="Z3666" i="14"/>
  <c r="P3665" i="14"/>
  <c r="R3665" i="14" s="1"/>
  <c r="O3663" i="14"/>
  <c r="AA3663" i="14"/>
  <c r="Y3663" i="14"/>
  <c r="AB3662" i="14"/>
  <c r="Z3662" i="14"/>
  <c r="P3661" i="14"/>
  <c r="R3661" i="14" s="1"/>
  <c r="O3660" i="14"/>
  <c r="AA3660" i="14"/>
  <c r="Y3660" i="14"/>
  <c r="O3659" i="14"/>
  <c r="AA3659" i="14"/>
  <c r="Y3659" i="14"/>
  <c r="O3658" i="14"/>
  <c r="AA3658" i="14"/>
  <c r="Y3658" i="14"/>
  <c r="AB3657" i="14"/>
  <c r="Z3657" i="14"/>
  <c r="P3656" i="14"/>
  <c r="R3656" i="14" s="1"/>
  <c r="O3654" i="14"/>
  <c r="S3654" i="14" s="1"/>
  <c r="AA3654" i="14"/>
  <c r="Y3654" i="14"/>
  <c r="AB3653" i="14"/>
  <c r="Z3653" i="14"/>
  <c r="AB3652" i="14"/>
  <c r="Z3652" i="14"/>
  <c r="AB3651" i="14"/>
  <c r="Z3651" i="14"/>
  <c r="P3650" i="14"/>
  <c r="R3650" i="14" s="1"/>
  <c r="O3648" i="14"/>
  <c r="AA3648" i="14"/>
  <c r="Y3648" i="14"/>
  <c r="AB3647" i="14"/>
  <c r="Z3647" i="14"/>
  <c r="P3646" i="14"/>
  <c r="O3643" i="14"/>
  <c r="Q3643" i="14" s="1"/>
  <c r="AA3643" i="14"/>
  <c r="Y3643" i="14"/>
  <c r="AB3642" i="14"/>
  <c r="Z3642" i="14"/>
  <c r="P3641" i="14"/>
  <c r="R3641" i="14" s="1"/>
  <c r="AB3641" i="14"/>
  <c r="Z3641" i="14"/>
  <c r="O3639" i="14"/>
  <c r="S3639" i="14" s="1"/>
  <c r="AA3639" i="14"/>
  <c r="Y3639" i="14"/>
  <c r="AA3638" i="14"/>
  <c r="Y3638" i="14"/>
  <c r="P3637" i="14"/>
  <c r="O3634" i="14"/>
  <c r="AA3634" i="14"/>
  <c r="Y3634" i="14"/>
  <c r="AA3633" i="14"/>
  <c r="Y3633" i="14"/>
  <c r="AB3632" i="14"/>
  <c r="Z3632" i="14"/>
  <c r="P3631" i="14"/>
  <c r="R3631" i="14" s="1"/>
  <c r="O3628" i="14"/>
  <c r="AA3628" i="14"/>
  <c r="Y3628" i="14"/>
  <c r="AB3627" i="14"/>
  <c r="Z3627" i="14"/>
  <c r="P3626" i="14"/>
  <c r="R3626" i="14" s="1"/>
  <c r="AB3626" i="14"/>
  <c r="Z3626" i="14"/>
  <c r="AB3622" i="14"/>
  <c r="Z3622" i="14"/>
  <c r="P3621" i="14"/>
  <c r="AB3621" i="14"/>
  <c r="Z3621" i="14"/>
  <c r="O3619" i="14"/>
  <c r="S3619" i="14" s="1"/>
  <c r="AA3619" i="14"/>
  <c r="Y3619" i="14"/>
  <c r="O3618" i="14"/>
  <c r="AA3618" i="14"/>
  <c r="Y3618" i="14"/>
  <c r="AB3617" i="14"/>
  <c r="Z3617" i="14"/>
  <c r="AB3616" i="14"/>
  <c r="Z3616" i="14"/>
  <c r="P3615" i="14"/>
  <c r="R3615" i="14" s="1"/>
  <c r="O3613" i="14"/>
  <c r="AA3613" i="14"/>
  <c r="Y3613" i="14"/>
  <c r="AA3612" i="14"/>
  <c r="Y3612" i="14"/>
  <c r="AB3611" i="14"/>
  <c r="Z3611" i="14"/>
  <c r="P3610" i="14"/>
  <c r="R3610" i="14" s="1"/>
  <c r="O3606" i="14"/>
  <c r="AA3606" i="14"/>
  <c r="Y3606" i="14"/>
  <c r="O3605" i="14"/>
  <c r="AA3605" i="14"/>
  <c r="Y3605" i="14"/>
  <c r="P3604" i="14"/>
  <c r="O3602" i="14"/>
  <c r="AA3602" i="14"/>
  <c r="Y3602" i="14"/>
  <c r="O3601" i="14"/>
  <c r="Q3601" i="14" s="1"/>
  <c r="AA3601" i="14"/>
  <c r="Y3601" i="14"/>
  <c r="AB3600" i="14"/>
  <c r="Z3600" i="14"/>
  <c r="P3599" i="14"/>
  <c r="R3599" i="14" s="1"/>
  <c r="AB3599" i="14"/>
  <c r="Z3599" i="14"/>
  <c r="AB3598" i="14"/>
  <c r="Z3598" i="14"/>
  <c r="O3593" i="14"/>
  <c r="AA3593" i="14"/>
  <c r="Y3593" i="14"/>
  <c r="O3592" i="14"/>
  <c r="AA3592" i="14"/>
  <c r="Y3592" i="14"/>
  <c r="O3591" i="14"/>
  <c r="Q3591" i="14" s="1"/>
  <c r="AA3591" i="14"/>
  <c r="Y3591" i="14"/>
  <c r="AB3590" i="14"/>
  <c r="Z3590" i="14"/>
  <c r="P3589" i="14"/>
  <c r="R3589" i="14" s="1"/>
  <c r="AB3586" i="14"/>
  <c r="Z3586" i="14"/>
  <c r="P3585" i="14"/>
  <c r="R3585" i="14" s="1"/>
  <c r="AB3582" i="14"/>
  <c r="Z3582" i="14"/>
  <c r="P3581" i="14"/>
  <c r="AA3579" i="14"/>
  <c r="Y3579" i="14"/>
  <c r="AA3578" i="14"/>
  <c r="Y3578" i="14"/>
  <c r="O3577" i="14"/>
  <c r="AA3575" i="14"/>
  <c r="Y3575" i="14"/>
  <c r="AB3574" i="14"/>
  <c r="Z3574" i="14"/>
  <c r="O3573" i="14"/>
  <c r="Q3573" i="14" s="1"/>
  <c r="AA3571" i="14"/>
  <c r="Y3571" i="14"/>
  <c r="O3569" i="14"/>
  <c r="AA3569" i="14"/>
  <c r="Y3569" i="14"/>
  <c r="AB3564" i="14"/>
  <c r="Z3564" i="14"/>
  <c r="P3563" i="14"/>
  <c r="R3563" i="14" s="1"/>
  <c r="AB3563" i="14"/>
  <c r="Z3563" i="14"/>
  <c r="AB3562" i="14"/>
  <c r="Z3562" i="14"/>
  <c r="P3561" i="14"/>
  <c r="O3560" i="14"/>
  <c r="S3560" i="14" s="1"/>
  <c r="AA3560" i="14"/>
  <c r="Y3560" i="14"/>
  <c r="O3559" i="14"/>
  <c r="AA3559" i="14"/>
  <c r="Y3559" i="14"/>
  <c r="O3558" i="14"/>
  <c r="AA3558" i="14"/>
  <c r="Y3558" i="14"/>
  <c r="AB3557" i="14"/>
  <c r="Z3557" i="14"/>
  <c r="T3556" i="14"/>
  <c r="O3553" i="14"/>
  <c r="S3553" i="14" s="1"/>
  <c r="AA3553" i="14"/>
  <c r="Y3553" i="14"/>
  <c r="P3552" i="14"/>
  <c r="AB3548" i="14"/>
  <c r="Z3548" i="14"/>
  <c r="P3547" i="14"/>
  <c r="R3547" i="14" s="1"/>
  <c r="AB3547" i="14"/>
  <c r="Z3547" i="14"/>
  <c r="AB3546" i="14"/>
  <c r="Z3546" i="14"/>
  <c r="P3545" i="14"/>
  <c r="O3544" i="14"/>
  <c r="S3544" i="14" s="1"/>
  <c r="AA3544" i="14"/>
  <c r="Y3544" i="14"/>
  <c r="O3543" i="14"/>
  <c r="AA3543" i="14"/>
  <c r="Y3543" i="14"/>
  <c r="O3542" i="14"/>
  <c r="AA3542" i="14"/>
  <c r="Y3542" i="14"/>
  <c r="AB3541" i="14"/>
  <c r="Z3541" i="14"/>
  <c r="O3537" i="14"/>
  <c r="S3537" i="14" s="1"/>
  <c r="AA3537" i="14"/>
  <c r="Y3537" i="14"/>
  <c r="AB3532" i="14"/>
  <c r="Z3532" i="14"/>
  <c r="P3531" i="14"/>
  <c r="AB3531" i="14"/>
  <c r="Z3531" i="14"/>
  <c r="AB3530" i="14"/>
  <c r="Z3530" i="14"/>
  <c r="O3528" i="14"/>
  <c r="S3528" i="14" s="1"/>
  <c r="AA3528" i="14"/>
  <c r="Y3528" i="14"/>
  <c r="O3527" i="14"/>
  <c r="Q3527" i="14" s="1"/>
  <c r="AA3527" i="14"/>
  <c r="Y3527" i="14"/>
  <c r="O3526" i="14"/>
  <c r="S3526" i="14" s="1"/>
  <c r="AA3526" i="14"/>
  <c r="Y3526" i="14"/>
  <c r="AB3525" i="14"/>
  <c r="Z3525" i="14"/>
  <c r="O3521" i="14"/>
  <c r="AA3521" i="14"/>
  <c r="Y3521" i="14"/>
  <c r="AB3517" i="14"/>
  <c r="Z3517" i="14"/>
  <c r="P3516" i="14"/>
  <c r="AB3516" i="14"/>
  <c r="Z3516" i="14"/>
  <c r="AB3515" i="14"/>
  <c r="Z3515" i="14"/>
  <c r="O3513" i="14"/>
  <c r="Q3513" i="14" s="1"/>
  <c r="AA3513" i="14"/>
  <c r="Y3513" i="14"/>
  <c r="O3512" i="14"/>
  <c r="S3512" i="14" s="1"/>
  <c r="AA3512" i="14"/>
  <c r="Y3512" i="14"/>
  <c r="O3511" i="14"/>
  <c r="AA3511" i="14"/>
  <c r="Y3511" i="14"/>
  <c r="AB3510" i="14"/>
  <c r="Z3510" i="14"/>
  <c r="O3506" i="14"/>
  <c r="Q3506" i="14" s="1"/>
  <c r="AA3506" i="14"/>
  <c r="Y3506" i="14"/>
  <c r="AB3505" i="14"/>
  <c r="Z3505" i="14"/>
  <c r="P3504" i="14"/>
  <c r="R3504" i="14" s="1"/>
  <c r="O3502" i="14"/>
  <c r="AA3502" i="14"/>
  <c r="Y3502" i="14"/>
  <c r="AB3501" i="14"/>
  <c r="Z3501" i="14"/>
  <c r="P3500" i="14"/>
  <c r="R3500" i="14" s="1"/>
  <c r="O3498" i="14"/>
  <c r="Q3498" i="14" s="1"/>
  <c r="AA3498" i="14"/>
  <c r="Y3498" i="14"/>
  <c r="AB3497" i="14"/>
  <c r="Z3497" i="14"/>
  <c r="P3496" i="14"/>
  <c r="R3496" i="14" s="1"/>
  <c r="O3494" i="14"/>
  <c r="AA3494" i="14"/>
  <c r="Y3494" i="14"/>
  <c r="AB3493" i="14"/>
  <c r="Z3493" i="14"/>
  <c r="P3492" i="14"/>
  <c r="R3492" i="14" s="1"/>
  <c r="O3490" i="14"/>
  <c r="AA3490" i="14"/>
  <c r="Y3490" i="14"/>
  <c r="AB3489" i="14"/>
  <c r="Z3489" i="14"/>
  <c r="P3488" i="14"/>
  <c r="R3488" i="14" s="1"/>
  <c r="O3486" i="14"/>
  <c r="AA3486" i="14"/>
  <c r="Y3486" i="14"/>
  <c r="AB3485" i="14"/>
  <c r="Z3485" i="14"/>
  <c r="P3484" i="14"/>
  <c r="R3484" i="14" s="1"/>
  <c r="O3482" i="14"/>
  <c r="S3482" i="14" s="1"/>
  <c r="AA3482" i="14"/>
  <c r="Y3482" i="14"/>
  <c r="AB3481" i="14"/>
  <c r="Z3481" i="14"/>
  <c r="O3478" i="14"/>
  <c r="Q3478" i="14" s="1"/>
  <c r="AA3478" i="14"/>
  <c r="Y3478" i="14"/>
  <c r="AB3477" i="14"/>
  <c r="Z3477" i="14"/>
  <c r="P3476" i="14"/>
  <c r="O3474" i="14"/>
  <c r="AA3474" i="14"/>
  <c r="Y3474" i="14"/>
  <c r="AB3473" i="14"/>
  <c r="Z3473" i="14"/>
  <c r="P3472" i="14"/>
  <c r="R3472" i="14" s="1"/>
  <c r="O3470" i="14"/>
  <c r="S3470" i="14" s="1"/>
  <c r="AA3470" i="14"/>
  <c r="Y3470" i="14"/>
  <c r="AB3469" i="14"/>
  <c r="Z3469" i="14"/>
  <c r="P3468" i="14"/>
  <c r="O3466" i="14"/>
  <c r="AA3466" i="14"/>
  <c r="Y3466" i="14"/>
  <c r="AB3465" i="14"/>
  <c r="Z3465" i="14"/>
  <c r="P3464" i="14"/>
  <c r="R3464" i="14" s="1"/>
  <c r="O3462" i="14"/>
  <c r="S3462" i="14" s="1"/>
  <c r="AA3462" i="14"/>
  <c r="Y3462" i="14"/>
  <c r="AB3461" i="14"/>
  <c r="Z3461" i="14"/>
  <c r="P3460" i="14"/>
  <c r="O3458" i="14"/>
  <c r="AA3458" i="14"/>
  <c r="Y3458" i="14"/>
  <c r="AB3457" i="14"/>
  <c r="Z3457" i="14"/>
  <c r="P3456" i="14"/>
  <c r="R3456" i="14" s="1"/>
  <c r="O3454" i="14"/>
  <c r="S3454" i="14" s="1"/>
  <c r="AA3454" i="14"/>
  <c r="Y3454" i="14"/>
  <c r="AB3453" i="14"/>
  <c r="Z3453" i="14"/>
  <c r="P3452" i="14"/>
  <c r="O3450" i="14"/>
  <c r="AA3450" i="14"/>
  <c r="Y3450" i="14"/>
  <c r="AB3449" i="14"/>
  <c r="Z3449" i="14"/>
  <c r="P3448" i="14"/>
  <c r="O3446" i="14"/>
  <c r="S3446" i="14" s="1"/>
  <c r="AA3446" i="14"/>
  <c r="Y3446" i="14"/>
  <c r="AB3445" i="14"/>
  <c r="Z3445" i="14"/>
  <c r="P3444" i="14"/>
  <c r="O3442" i="14"/>
  <c r="AA3442" i="14"/>
  <c r="Y3442" i="14"/>
  <c r="AB3441" i="14"/>
  <c r="Z3441" i="14"/>
  <c r="P3440" i="14"/>
  <c r="R3440" i="14" s="1"/>
  <c r="O3438" i="14"/>
  <c r="S3438" i="14" s="1"/>
  <c r="AA3438" i="14"/>
  <c r="Y3438" i="14"/>
  <c r="AB3437" i="14"/>
  <c r="Z3437" i="14"/>
  <c r="P3436" i="14"/>
  <c r="O3434" i="14"/>
  <c r="AA3434" i="14"/>
  <c r="Y3434" i="14"/>
  <c r="AB3433" i="14"/>
  <c r="Z3433" i="14"/>
  <c r="P3432" i="14"/>
  <c r="R3432" i="14" s="1"/>
  <c r="O3430" i="14"/>
  <c r="Q3430" i="14" s="1"/>
  <c r="AA3430" i="14"/>
  <c r="Y3430" i="14"/>
  <c r="O3429" i="14"/>
  <c r="Q3429" i="14" s="1"/>
  <c r="AA3429" i="14"/>
  <c r="Y3429" i="14"/>
  <c r="AB3428" i="14"/>
  <c r="Z3428" i="14"/>
  <c r="AB3427" i="14"/>
  <c r="Z3427" i="14"/>
  <c r="P3426" i="14"/>
  <c r="R3426" i="14" s="1"/>
  <c r="O3422" i="14"/>
  <c r="Q3422" i="14" s="1"/>
  <c r="AA3422" i="14"/>
  <c r="Y3422" i="14"/>
  <c r="O3421" i="14"/>
  <c r="AA3421" i="14"/>
  <c r="Y3421" i="14"/>
  <c r="AB3420" i="14"/>
  <c r="Z3420" i="14"/>
  <c r="AB3419" i="14"/>
  <c r="Z3419" i="14"/>
  <c r="P3418" i="14"/>
  <c r="O3414" i="14"/>
  <c r="AA3414" i="14"/>
  <c r="Y3414" i="14"/>
  <c r="O3413" i="14"/>
  <c r="AA3413" i="14"/>
  <c r="Y3413" i="14"/>
  <c r="AB3412" i="14"/>
  <c r="Z3412" i="14"/>
  <c r="AB3411" i="14"/>
  <c r="Z3411" i="14"/>
  <c r="P3410" i="14"/>
  <c r="R3410" i="14" s="1"/>
  <c r="O3406" i="14"/>
  <c r="AA3406" i="14"/>
  <c r="Y3406" i="14"/>
  <c r="O3405" i="14"/>
  <c r="Q3405" i="14" s="1"/>
  <c r="AA3405" i="14"/>
  <c r="Y3405" i="14"/>
  <c r="AB3404" i="14"/>
  <c r="Z3404" i="14"/>
  <c r="AB3403" i="14"/>
  <c r="Z3403" i="14"/>
  <c r="O3398" i="14"/>
  <c r="Q3398" i="14" s="1"/>
  <c r="AA3398" i="14"/>
  <c r="Y3398" i="14"/>
  <c r="O3397" i="14"/>
  <c r="AA3397" i="14"/>
  <c r="Y3397" i="14"/>
  <c r="AB3396" i="14"/>
  <c r="Z3396" i="14"/>
  <c r="AB3395" i="14"/>
  <c r="Z3395" i="14"/>
  <c r="P3394" i="14"/>
  <c r="P3392" i="14"/>
  <c r="AB3163" i="14"/>
  <c r="Z3163" i="14"/>
  <c r="P3162" i="14"/>
  <c r="AB3162" i="14"/>
  <c r="Z3162" i="14"/>
  <c r="O3157" i="14"/>
  <c r="Q3157" i="14" s="1"/>
  <c r="AA3157" i="14"/>
  <c r="Y3157" i="14"/>
  <c r="O3156" i="14"/>
  <c r="Q3156" i="14" s="1"/>
  <c r="AA3156" i="14"/>
  <c r="Y3156" i="14"/>
  <c r="O3155" i="14"/>
  <c r="AA3155" i="14"/>
  <c r="Y3155" i="14"/>
  <c r="O3154" i="14"/>
  <c r="S3154" i="14" s="1"/>
  <c r="AA3154" i="14"/>
  <c r="Y3154" i="14"/>
  <c r="O3153" i="14"/>
  <c r="AA3153" i="14"/>
  <c r="Y3153" i="14"/>
  <c r="O3152" i="14"/>
  <c r="S3152" i="14" s="1"/>
  <c r="AA3152" i="14"/>
  <c r="Y3152" i="14"/>
  <c r="O3151" i="14"/>
  <c r="AA3151" i="14"/>
  <c r="Y3151" i="14"/>
  <c r="P3150" i="14"/>
  <c r="AA3147" i="14"/>
  <c r="Y3147" i="14"/>
  <c r="P3146" i="14"/>
  <c r="AA3143" i="14"/>
  <c r="Y3143" i="14"/>
  <c r="P3142" i="14"/>
  <c r="AB3140" i="14"/>
  <c r="Z3140" i="14"/>
  <c r="O3139" i="14"/>
  <c r="Q3139" i="14" s="1"/>
  <c r="AA3137" i="14"/>
  <c r="Y3137" i="14"/>
  <c r="AB3136" i="14"/>
  <c r="Z3136" i="14"/>
  <c r="P3135" i="14"/>
  <c r="R3135" i="14" s="1"/>
  <c r="O3134" i="14"/>
  <c r="Q3134" i="14" s="1"/>
  <c r="AA3134" i="14"/>
  <c r="Y3134" i="14"/>
  <c r="O3133" i="14"/>
  <c r="AA3129" i="14"/>
  <c r="Y3129" i="14"/>
  <c r="AB3128" i="14"/>
  <c r="Z3128" i="14"/>
  <c r="AB3127" i="14"/>
  <c r="Z3127" i="14"/>
  <c r="O3124" i="14"/>
  <c r="AA3124" i="14"/>
  <c r="Y3124" i="14"/>
  <c r="P3123" i="14"/>
  <c r="AB3123" i="14"/>
  <c r="Z3123" i="14"/>
  <c r="O3120" i="14"/>
  <c r="AA3120" i="14"/>
  <c r="Y3120" i="14"/>
  <c r="O3119" i="14"/>
  <c r="AB3117" i="14"/>
  <c r="Z3117" i="14"/>
  <c r="P3116" i="14"/>
  <c r="AB3116" i="14"/>
  <c r="Z3116" i="14"/>
  <c r="O3112" i="14"/>
  <c r="AA3112" i="14"/>
  <c r="Y3112" i="14"/>
  <c r="O3111" i="14"/>
  <c r="S3111" i="14" s="1"/>
  <c r="AA3111" i="14"/>
  <c r="Y3111" i="14"/>
  <c r="AB3110" i="14"/>
  <c r="Z3110" i="14"/>
  <c r="AB3109" i="14"/>
  <c r="Z3109" i="14"/>
  <c r="AA3107" i="14"/>
  <c r="Y3107" i="14"/>
  <c r="AB3106" i="14"/>
  <c r="Z3106" i="14"/>
  <c r="O3105" i="14"/>
  <c r="AB3103" i="14"/>
  <c r="Z3103" i="14"/>
  <c r="AA3101" i="14"/>
  <c r="Y3101" i="14"/>
  <c r="O3100" i="14"/>
  <c r="AA3100" i="14"/>
  <c r="Y3100" i="14"/>
  <c r="AB3099" i="14"/>
  <c r="Z3099" i="14"/>
  <c r="P3098" i="14"/>
  <c r="AB3098" i="14"/>
  <c r="Z3098" i="14"/>
  <c r="O3094" i="14"/>
  <c r="Q3094" i="14" s="1"/>
  <c r="AA3094" i="14"/>
  <c r="Y3094" i="14"/>
  <c r="O3093" i="14"/>
  <c r="AA3093" i="14"/>
  <c r="Y3093" i="14"/>
  <c r="O3090" i="14"/>
  <c r="Q3090" i="14" s="1"/>
  <c r="AA3090" i="14"/>
  <c r="Y3090" i="14"/>
  <c r="P3089" i="14"/>
  <c r="AB3089" i="14"/>
  <c r="Z3089" i="14"/>
  <c r="AB3087" i="14"/>
  <c r="Z3087" i="14"/>
  <c r="AA3085" i="14"/>
  <c r="Y3085" i="14"/>
  <c r="O3084" i="14"/>
  <c r="AA3084" i="14"/>
  <c r="Y3084" i="14"/>
  <c r="AB3083" i="14"/>
  <c r="Z3083" i="14"/>
  <c r="P3082" i="14"/>
  <c r="AB3082" i="14"/>
  <c r="Z3082" i="14"/>
  <c r="O3078" i="14"/>
  <c r="Q3078" i="14" s="1"/>
  <c r="AA3078" i="14"/>
  <c r="Y3078" i="14"/>
  <c r="O3077" i="14"/>
  <c r="S3077" i="14" s="1"/>
  <c r="AA3077" i="14"/>
  <c r="Y3077" i="14"/>
  <c r="O3074" i="14"/>
  <c r="Q3074" i="14" s="1"/>
  <c r="AA3074" i="14"/>
  <c r="Y3074" i="14"/>
  <c r="P3073" i="14"/>
  <c r="AB3073" i="14"/>
  <c r="Z3073" i="14"/>
  <c r="AA3071" i="14"/>
  <c r="Y3071" i="14"/>
  <c r="AB3070" i="14"/>
  <c r="Z3070" i="14"/>
  <c r="P3069" i="14"/>
  <c r="AA3067" i="14"/>
  <c r="Y3067" i="14"/>
  <c r="O3066" i="14"/>
  <c r="Q3066" i="14" s="1"/>
  <c r="AA3066" i="14"/>
  <c r="Y3066" i="14"/>
  <c r="AB3065" i="14"/>
  <c r="Z3065" i="14"/>
  <c r="AB3060" i="14"/>
  <c r="Z3060" i="14"/>
  <c r="O3059" i="14"/>
  <c r="Q3059" i="14" s="1"/>
  <c r="AA3057" i="14"/>
  <c r="Y3057" i="14"/>
  <c r="AA3055" i="14"/>
  <c r="Y3055" i="14"/>
  <c r="AB3054" i="14"/>
  <c r="Z3054" i="14"/>
  <c r="P3053" i="14"/>
  <c r="AA3051" i="14"/>
  <c r="Y3051" i="14"/>
  <c r="O3050" i="14"/>
  <c r="Q3050" i="14" s="1"/>
  <c r="AA3050" i="14"/>
  <c r="Y3050" i="14"/>
  <c r="AB3049" i="14"/>
  <c r="Z3049" i="14"/>
  <c r="AB3044" i="14"/>
  <c r="Z3044" i="14"/>
  <c r="O3043" i="14"/>
  <c r="AA3041" i="14"/>
  <c r="Y3041" i="14"/>
  <c r="AB3040" i="14"/>
  <c r="Z3040" i="14"/>
  <c r="P3039" i="14"/>
  <c r="T3039" i="14" s="1"/>
  <c r="O3038" i="14"/>
  <c r="AA3038" i="14"/>
  <c r="Y3038" i="14"/>
  <c r="O3037" i="14"/>
  <c r="Q3037" i="14" s="1"/>
  <c r="AA3033" i="14"/>
  <c r="Y3033" i="14"/>
  <c r="AB3032" i="14"/>
  <c r="Z3032" i="14"/>
  <c r="AB3031" i="14"/>
  <c r="Z3031" i="14"/>
  <c r="O3028" i="14"/>
  <c r="AA3028" i="14"/>
  <c r="Y3028" i="14"/>
  <c r="P3027" i="14"/>
  <c r="AB3027" i="14"/>
  <c r="Z3027" i="14"/>
  <c r="AB3024" i="14"/>
  <c r="Z3024" i="14"/>
  <c r="P3023" i="14"/>
  <c r="T3023" i="14" s="1"/>
  <c r="O3022" i="14"/>
  <c r="Q3022" i="14" s="1"/>
  <c r="AA3022" i="14"/>
  <c r="Y3022" i="14"/>
  <c r="O3021" i="14"/>
  <c r="Q3021" i="14" s="1"/>
  <c r="AA3017" i="14"/>
  <c r="Y3017" i="14"/>
  <c r="AB3016" i="14"/>
  <c r="Z3016" i="14"/>
  <c r="AB3015" i="14"/>
  <c r="Z3015" i="14"/>
  <c r="AB3014" i="14"/>
  <c r="Z3014" i="14"/>
  <c r="AB3013" i="14"/>
  <c r="Z3013" i="14"/>
  <c r="AA3011" i="14"/>
  <c r="Y3011" i="14"/>
  <c r="AB3010" i="14"/>
  <c r="Z3010" i="14"/>
  <c r="O3009" i="14"/>
  <c r="Q3009" i="14" s="1"/>
  <c r="O3008" i="14"/>
  <c r="AA3008" i="14"/>
  <c r="Y3008" i="14"/>
  <c r="O3007" i="14"/>
  <c r="Q3007" i="14" s="1"/>
  <c r="AB3005" i="14"/>
  <c r="Z3005" i="14"/>
  <c r="P3004" i="14"/>
  <c r="R3004" i="14" s="1"/>
  <c r="AB3004" i="14"/>
  <c r="Z3004" i="14"/>
  <c r="AB2996" i="14"/>
  <c r="Z2996" i="14"/>
  <c r="O2995" i="14"/>
  <c r="Q2995" i="14" s="1"/>
  <c r="AA2993" i="14"/>
  <c r="Y2993" i="14"/>
  <c r="AA2991" i="14"/>
  <c r="Y2991" i="14"/>
  <c r="AB2990" i="14"/>
  <c r="Z2990" i="14"/>
  <c r="P2989" i="14"/>
  <c r="R2989" i="14" s="1"/>
  <c r="AA2987" i="14"/>
  <c r="Y2987" i="14"/>
  <c r="O2986" i="14"/>
  <c r="Q2986" i="14" s="1"/>
  <c r="AA2986" i="14"/>
  <c r="Y2986" i="14"/>
  <c r="AB2985" i="14"/>
  <c r="Z2985" i="14"/>
  <c r="AB2984" i="14"/>
  <c r="Z2984" i="14"/>
  <c r="AB2983" i="14"/>
  <c r="Z2983" i="14"/>
  <c r="AB2982" i="14"/>
  <c r="Z2982" i="14"/>
  <c r="AB2981" i="14"/>
  <c r="Z2981" i="14"/>
  <c r="AA2979" i="14"/>
  <c r="Y2979" i="14"/>
  <c r="AB2978" i="14"/>
  <c r="Z2978" i="14"/>
  <c r="O2977" i="14"/>
  <c r="O2976" i="14"/>
  <c r="AA2976" i="14"/>
  <c r="Y2976" i="14"/>
  <c r="O2975" i="14"/>
  <c r="AB2973" i="14"/>
  <c r="Z2973" i="14"/>
  <c r="P2972" i="14"/>
  <c r="AB2972" i="14"/>
  <c r="Z2972" i="14"/>
  <c r="AB2964" i="14"/>
  <c r="Z2964" i="14"/>
  <c r="O2963" i="14"/>
  <c r="AA2961" i="14"/>
  <c r="Y2961" i="14"/>
  <c r="AA2959" i="14"/>
  <c r="Y2959" i="14"/>
  <c r="AB2958" i="14"/>
  <c r="Z2958" i="14"/>
  <c r="P2957" i="14"/>
  <c r="T2957" i="14" s="1"/>
  <c r="AA2955" i="14"/>
  <c r="Y2955" i="14"/>
  <c r="O2954" i="14"/>
  <c r="Q2954" i="14" s="1"/>
  <c r="AA2954" i="14"/>
  <c r="Y2954" i="14"/>
  <c r="AB2953" i="14"/>
  <c r="Z2953" i="14"/>
  <c r="AB2952" i="14"/>
  <c r="Z2952" i="14"/>
  <c r="AB2951" i="14"/>
  <c r="Z2951" i="14"/>
  <c r="AB2950" i="14"/>
  <c r="Z2950" i="14"/>
  <c r="AB2949" i="14"/>
  <c r="Z2949" i="14"/>
  <c r="AA2947" i="14"/>
  <c r="Y2947" i="14"/>
  <c r="AB2946" i="14"/>
  <c r="Z2946" i="14"/>
  <c r="O2945" i="14"/>
  <c r="O2944" i="14"/>
  <c r="AA2944" i="14"/>
  <c r="Y2944" i="14"/>
  <c r="O2943" i="14"/>
  <c r="AB2941" i="14"/>
  <c r="Z2941" i="14"/>
  <c r="P2940" i="14"/>
  <c r="R2940" i="14" s="1"/>
  <c r="AB2940" i="14"/>
  <c r="Z2940" i="14"/>
  <c r="AB2932" i="14"/>
  <c r="Z2932" i="14"/>
  <c r="O2931" i="14"/>
  <c r="AA2929" i="14"/>
  <c r="Y2929" i="14"/>
  <c r="AA2927" i="14"/>
  <c r="Y2927" i="14"/>
  <c r="AB2926" i="14"/>
  <c r="Z2926" i="14"/>
  <c r="P2925" i="14"/>
  <c r="T2925" i="14" s="1"/>
  <c r="AA2923" i="14"/>
  <c r="Y2923" i="14"/>
  <c r="O2922" i="14"/>
  <c r="Q2922" i="14" s="1"/>
  <c r="AA2922" i="14"/>
  <c r="Y2922" i="14"/>
  <c r="AB2921" i="14"/>
  <c r="Z2921" i="14"/>
  <c r="AB2920" i="14"/>
  <c r="Z2920" i="14"/>
  <c r="AB2919" i="14"/>
  <c r="Z2919" i="14"/>
  <c r="AB2918" i="14"/>
  <c r="Z2918" i="14"/>
  <c r="AB2917" i="14"/>
  <c r="Z2917" i="14"/>
  <c r="AA2915" i="14"/>
  <c r="Y2915" i="14"/>
  <c r="AB2914" i="14"/>
  <c r="Z2914" i="14"/>
  <c r="O2913" i="14"/>
  <c r="O2912" i="14"/>
  <c r="AA2912" i="14"/>
  <c r="Y2912" i="14"/>
  <c r="O2911" i="14"/>
  <c r="AB2909" i="14"/>
  <c r="Z2909" i="14"/>
  <c r="P2908" i="14"/>
  <c r="AB2908" i="14"/>
  <c r="Z2908" i="14"/>
  <c r="O2903" i="14"/>
  <c r="AA2903" i="14"/>
  <c r="Y2903" i="14"/>
  <c r="O2902" i="14"/>
  <c r="Q2902" i="14" s="1"/>
  <c r="AA2902" i="14"/>
  <c r="Y2902" i="14"/>
  <c r="AB2901" i="14"/>
  <c r="Z2901" i="14"/>
  <c r="O2898" i="14"/>
  <c r="Q2898" i="14" s="1"/>
  <c r="AA2898" i="14"/>
  <c r="Y2898" i="14"/>
  <c r="AA2897" i="14"/>
  <c r="Y2897" i="14"/>
  <c r="O2894" i="14"/>
  <c r="Q2894" i="14" s="1"/>
  <c r="AA2894" i="14"/>
  <c r="Y2894" i="14"/>
  <c r="AB2893" i="14"/>
  <c r="Z2893" i="14"/>
  <c r="P2892" i="14"/>
  <c r="T2892" i="14" s="1"/>
  <c r="AB2892" i="14"/>
  <c r="Z2892" i="14"/>
  <c r="P2891" i="14"/>
  <c r="AB2889" i="14"/>
  <c r="Z2889" i="14"/>
  <c r="AB2888" i="14"/>
  <c r="Z2888" i="14"/>
  <c r="AB2884" i="14"/>
  <c r="Z2884" i="14"/>
  <c r="P2883" i="14"/>
  <c r="AB2883" i="14"/>
  <c r="Z2883" i="14"/>
  <c r="O2880" i="14"/>
  <c r="AA2880" i="14"/>
  <c r="Y2880" i="14"/>
  <c r="AB2879" i="14"/>
  <c r="Z2879" i="14"/>
  <c r="O2876" i="14"/>
  <c r="AA2876" i="14"/>
  <c r="Y2876" i="14"/>
  <c r="O2875" i="14"/>
  <c r="AA2873" i="14"/>
  <c r="Y2873" i="14"/>
  <c r="O2872" i="14"/>
  <c r="Q2872" i="14" s="1"/>
  <c r="AA2872" i="14"/>
  <c r="Y2872" i="14"/>
  <c r="AB2871" i="14"/>
  <c r="Z2871" i="14"/>
  <c r="AB2870" i="14"/>
  <c r="Z2870" i="14"/>
  <c r="O2868" i="14"/>
  <c r="AA2868" i="14"/>
  <c r="Y2868" i="14"/>
  <c r="AA2867" i="14"/>
  <c r="Y2867" i="14"/>
  <c r="O2866" i="14"/>
  <c r="Q2866" i="14" s="1"/>
  <c r="AA2866" i="14"/>
  <c r="Y2866" i="14"/>
  <c r="AA2865" i="14"/>
  <c r="Y2865" i="14"/>
  <c r="O2862" i="14"/>
  <c r="Q2862" i="14" s="1"/>
  <c r="AA2862" i="14"/>
  <c r="Y2862" i="14"/>
  <c r="AB2861" i="14"/>
  <c r="Z2861" i="14"/>
  <c r="AA2859" i="14"/>
  <c r="Y2859" i="14"/>
  <c r="O2858" i="14"/>
  <c r="Q2858" i="14" s="1"/>
  <c r="AA2858" i="14"/>
  <c r="Y2858" i="14"/>
  <c r="O2857" i="14"/>
  <c r="Q2857" i="14" s="1"/>
  <c r="O2853" i="14"/>
  <c r="AA2853" i="14"/>
  <c r="Y2853" i="14"/>
  <c r="P2852" i="14"/>
  <c r="AB2852" i="14"/>
  <c r="Z2852" i="14"/>
  <c r="P2851" i="14"/>
  <c r="AB2851" i="14"/>
  <c r="Z2851" i="14"/>
  <c r="AB2850" i="14"/>
  <c r="Z2850" i="14"/>
  <c r="P2849" i="14"/>
  <c r="AB2849" i="14"/>
  <c r="Z2849" i="14"/>
  <c r="AA2847" i="14"/>
  <c r="Y2847" i="14"/>
  <c r="AB2846" i="14"/>
  <c r="Z2846" i="14"/>
  <c r="O2845" i="14"/>
  <c r="AB2843" i="14"/>
  <c r="Z2843" i="14"/>
  <c r="P2842" i="14"/>
  <c r="AB2842" i="14"/>
  <c r="Z2842" i="14"/>
  <c r="P2841" i="14"/>
  <c r="R2841" i="14" s="1"/>
  <c r="O2839" i="14"/>
  <c r="AA2839" i="14"/>
  <c r="Y2839" i="14"/>
  <c r="O2838" i="14"/>
  <c r="Q2838" i="14" s="1"/>
  <c r="AA2838" i="14"/>
  <c r="Y2838" i="14"/>
  <c r="AB2837" i="14"/>
  <c r="Z2837" i="14"/>
  <c r="O2832" i="14"/>
  <c r="AA2832" i="14"/>
  <c r="Y2832" i="14"/>
  <c r="AB2831" i="14"/>
  <c r="Z2831" i="14"/>
  <c r="AB2828" i="14"/>
  <c r="Z2828" i="14"/>
  <c r="P2827" i="14"/>
  <c r="R2827" i="14" s="1"/>
  <c r="O2826" i="14"/>
  <c r="Q2826" i="14" s="1"/>
  <c r="AA2826" i="14"/>
  <c r="Y2826" i="14"/>
  <c r="O2825" i="14"/>
  <c r="O2821" i="14"/>
  <c r="Q2821" i="14" s="1"/>
  <c r="AA2821" i="14"/>
  <c r="Y2821" i="14"/>
  <c r="O2820" i="14"/>
  <c r="AA2820" i="14"/>
  <c r="Y2820" i="14"/>
  <c r="AA2819" i="14"/>
  <c r="Y2819" i="14"/>
  <c r="O2818" i="14"/>
  <c r="Q2818" i="14" s="1"/>
  <c r="AA2818" i="14"/>
  <c r="Y2818" i="14"/>
  <c r="AA2817" i="14"/>
  <c r="Y2817" i="14"/>
  <c r="O2814" i="14"/>
  <c r="Q2814" i="14" s="1"/>
  <c r="AA2814" i="14"/>
  <c r="Y2814" i="14"/>
  <c r="AB2813" i="14"/>
  <c r="Z2813" i="14"/>
  <c r="AB2811" i="14"/>
  <c r="Z2811" i="14"/>
  <c r="AA2809" i="14"/>
  <c r="Y2809" i="14"/>
  <c r="O2808" i="14"/>
  <c r="Q2808" i="14" s="1"/>
  <c r="AA2808" i="14"/>
  <c r="Y2808" i="14"/>
  <c r="AB2807" i="14"/>
  <c r="Z2807" i="14"/>
  <c r="P2806" i="14"/>
  <c r="T2806" i="14" s="1"/>
  <c r="AB2806" i="14"/>
  <c r="Z2806" i="14"/>
  <c r="AB2800" i="14"/>
  <c r="Z2800" i="14"/>
  <c r="O2799" i="14"/>
  <c r="O2796" i="14"/>
  <c r="AA2796" i="14"/>
  <c r="Y2796" i="14"/>
  <c r="AB2795" i="14"/>
  <c r="Z2795" i="14"/>
  <c r="AA2793" i="14"/>
  <c r="Y2793" i="14"/>
  <c r="AA2792" i="14"/>
  <c r="Y2792" i="14"/>
  <c r="AB2791" i="14"/>
  <c r="Z2791" i="14"/>
  <c r="AB2790" i="14"/>
  <c r="Z2790" i="14"/>
  <c r="P2789" i="14"/>
  <c r="AB2787" i="14"/>
  <c r="Z2787" i="14"/>
  <c r="O2785" i="14"/>
  <c r="AA2785" i="14"/>
  <c r="Y2785" i="14"/>
  <c r="P2784" i="14"/>
  <c r="T2784" i="14" s="1"/>
  <c r="AB2784" i="14"/>
  <c r="Z2784" i="14"/>
  <c r="O2783" i="14"/>
  <c r="Q2783" i="14" s="1"/>
  <c r="AB2780" i="14"/>
  <c r="Z2780" i="14"/>
  <c r="P2779" i="14"/>
  <c r="AA2778" i="14"/>
  <c r="Y2778" i="14"/>
  <c r="O2777" i="14"/>
  <c r="AA2775" i="14"/>
  <c r="Y2775" i="14"/>
  <c r="O2774" i="14"/>
  <c r="Q2774" i="14" s="1"/>
  <c r="AA2774" i="14"/>
  <c r="Y2774" i="14"/>
  <c r="O2773" i="14"/>
  <c r="Q2773" i="14" s="1"/>
  <c r="O2771" i="14"/>
  <c r="AA2771" i="14"/>
  <c r="Y2771" i="14"/>
  <c r="AA2770" i="14"/>
  <c r="Y2770" i="14"/>
  <c r="AB2769" i="14"/>
  <c r="Z2769" i="14"/>
  <c r="AB2764" i="14"/>
  <c r="Z2764" i="14"/>
  <c r="O2763" i="14"/>
  <c r="AA2761" i="14"/>
  <c r="Y2761" i="14"/>
  <c r="AA2760" i="14"/>
  <c r="Y2760" i="14"/>
  <c r="O2759" i="14"/>
  <c r="Q2759" i="14" s="1"/>
  <c r="AA2757" i="14"/>
  <c r="Y2757" i="14"/>
  <c r="O2756" i="14"/>
  <c r="AA2756" i="14"/>
  <c r="Y2756" i="14"/>
  <c r="AB2755" i="14"/>
  <c r="Z2755" i="14"/>
  <c r="AB2754" i="14"/>
  <c r="Z2754" i="14"/>
  <c r="O2752" i="14"/>
  <c r="AA2752" i="14"/>
  <c r="Y2752" i="14"/>
  <c r="O2751" i="14"/>
  <c r="Q2751" i="14" s="1"/>
  <c r="AA2751" i="14"/>
  <c r="Y2751" i="14"/>
  <c r="AB2750" i="14"/>
  <c r="Z2750" i="14"/>
  <c r="AB2749" i="14"/>
  <c r="Z2749" i="14"/>
  <c r="AA2747" i="14"/>
  <c r="Y2747" i="14"/>
  <c r="AB2746" i="14"/>
  <c r="Z2746" i="14"/>
  <c r="O2745" i="14"/>
  <c r="Q2745" i="14" s="1"/>
  <c r="AA2743" i="14"/>
  <c r="Y2743" i="14"/>
  <c r="O2742" i="14"/>
  <c r="AA2742" i="14"/>
  <c r="Y2742" i="14"/>
  <c r="O2741" i="14"/>
  <c r="AA2737" i="14"/>
  <c r="Y2737" i="14"/>
  <c r="AB2732" i="14"/>
  <c r="Z2732" i="14"/>
  <c r="O2731" i="14"/>
  <c r="AA2729" i="14"/>
  <c r="Y2729" i="14"/>
  <c r="O2728" i="14"/>
  <c r="AA2728" i="14"/>
  <c r="Y2728" i="14"/>
  <c r="O2727" i="14"/>
  <c r="AA2725" i="14"/>
  <c r="Y2725" i="14"/>
  <c r="O2724" i="14"/>
  <c r="Q2724" i="14" s="1"/>
  <c r="AA2724" i="14"/>
  <c r="Y2724" i="14"/>
  <c r="AB2723" i="14"/>
  <c r="Z2723" i="14"/>
  <c r="P2722" i="14"/>
  <c r="AB2722" i="14"/>
  <c r="Z2722" i="14"/>
  <c r="O2720" i="14"/>
  <c r="AA2720" i="14"/>
  <c r="Y2720" i="14"/>
  <c r="O2719" i="14"/>
  <c r="AA2719" i="14"/>
  <c r="Y2719" i="14"/>
  <c r="AB2718" i="14"/>
  <c r="Z2718" i="14"/>
  <c r="AB2717" i="14"/>
  <c r="Z2717" i="14"/>
  <c r="AA2715" i="14"/>
  <c r="Y2715" i="14"/>
  <c r="AB2714" i="14"/>
  <c r="Z2714" i="14"/>
  <c r="O2713" i="14"/>
  <c r="Q2713" i="14" s="1"/>
  <c r="AA2711" i="14"/>
  <c r="Y2711" i="14"/>
  <c r="O2710" i="14"/>
  <c r="Q2710" i="14" s="1"/>
  <c r="AA2710" i="14"/>
  <c r="Y2710" i="14"/>
  <c r="O2709" i="14"/>
  <c r="Q2709" i="14" s="1"/>
  <c r="AA2705" i="14"/>
  <c r="Y2705" i="14"/>
  <c r="AB2700" i="14"/>
  <c r="Z2700" i="14"/>
  <c r="O2699" i="14"/>
  <c r="Q2699" i="14" s="1"/>
  <c r="AA2697" i="14"/>
  <c r="Y2697" i="14"/>
  <c r="O2696" i="14"/>
  <c r="Q2696" i="14" s="1"/>
  <c r="AA2696" i="14"/>
  <c r="Y2696" i="14"/>
  <c r="O2695" i="14"/>
  <c r="AA2693" i="14"/>
  <c r="Y2693" i="14"/>
  <c r="O2692" i="14"/>
  <c r="Q2692" i="14" s="1"/>
  <c r="AA2692" i="14"/>
  <c r="Y2692" i="14"/>
  <c r="AB2691" i="14"/>
  <c r="Z2691" i="14"/>
  <c r="P2690" i="14"/>
  <c r="AB2690" i="14"/>
  <c r="Z2690" i="14"/>
  <c r="O2688" i="14"/>
  <c r="AA2688" i="14"/>
  <c r="Y2688" i="14"/>
  <c r="O2687" i="14"/>
  <c r="Q2687" i="14" s="1"/>
  <c r="AA2687" i="14"/>
  <c r="Y2687" i="14"/>
  <c r="AB2686" i="14"/>
  <c r="Z2686" i="14"/>
  <c r="AB2685" i="14"/>
  <c r="Z2685" i="14"/>
  <c r="AA2683" i="14"/>
  <c r="Y2683" i="14"/>
  <c r="AB2682" i="14"/>
  <c r="Z2682" i="14"/>
  <c r="P2681" i="14"/>
  <c r="AA2679" i="14"/>
  <c r="Y2679" i="14"/>
  <c r="O2678" i="14"/>
  <c r="Q2678" i="14" s="1"/>
  <c r="AA2678" i="14"/>
  <c r="Y2678" i="14"/>
  <c r="AB2677" i="14"/>
  <c r="Z2677" i="14"/>
  <c r="P2676" i="14"/>
  <c r="AB2676" i="14"/>
  <c r="Z2676" i="14"/>
  <c r="AB2675" i="14"/>
  <c r="Z2675" i="14"/>
  <c r="P2674" i="14"/>
  <c r="AB2674" i="14"/>
  <c r="Z2674" i="14"/>
  <c r="AB2673" i="14"/>
  <c r="Z2673" i="14"/>
  <c r="AA2671" i="14"/>
  <c r="Y2671" i="14"/>
  <c r="AB2670" i="14"/>
  <c r="Z2670" i="14"/>
  <c r="AB2669" i="14"/>
  <c r="Z2669" i="14"/>
  <c r="AB2667" i="14"/>
  <c r="Z2667" i="14"/>
  <c r="AA2665" i="14"/>
  <c r="Y2665" i="14"/>
  <c r="O2664" i="14"/>
  <c r="Q2664" i="14" s="1"/>
  <c r="AA2664" i="14"/>
  <c r="Y2664" i="14"/>
  <c r="AB2663" i="14"/>
  <c r="Z2663" i="14"/>
  <c r="P2662" i="14"/>
  <c r="R2662" i="14" s="1"/>
  <c r="AB2662" i="14"/>
  <c r="Z2662" i="14"/>
  <c r="O2656" i="14"/>
  <c r="AA2656" i="14"/>
  <c r="Y2656" i="14"/>
  <c r="AB2655" i="14"/>
  <c r="Z2655" i="14"/>
  <c r="AB2652" i="14"/>
  <c r="Z2652" i="14"/>
  <c r="P2651" i="14"/>
  <c r="T2651" i="14" s="1"/>
  <c r="O2650" i="14"/>
  <c r="Q2650" i="14" s="1"/>
  <c r="AA2650" i="14"/>
  <c r="Y2650" i="14"/>
  <c r="O2649" i="14"/>
  <c r="AA2645" i="14"/>
  <c r="Y2645" i="14"/>
  <c r="O2644" i="14"/>
  <c r="Q2644" i="14" s="1"/>
  <c r="AA2644" i="14"/>
  <c r="Y2644" i="14"/>
  <c r="AA2643" i="14"/>
  <c r="Y2643" i="14"/>
  <c r="O2642" i="14"/>
  <c r="AA2642" i="14"/>
  <c r="Y2642" i="14"/>
  <c r="AB2641" i="14"/>
  <c r="Z2641" i="14"/>
  <c r="O2638" i="14"/>
  <c r="Q2638" i="14" s="1"/>
  <c r="AA2638" i="14"/>
  <c r="Y2638" i="14"/>
  <c r="O2637" i="14"/>
  <c r="AA2637" i="14"/>
  <c r="Y2637" i="14"/>
  <c r="O2634" i="14"/>
  <c r="Q2634" i="14" s="1"/>
  <c r="AA2634" i="14"/>
  <c r="Y2634" i="14"/>
  <c r="P2633" i="14"/>
  <c r="R2633" i="14" s="1"/>
  <c r="AB2633" i="14"/>
  <c r="Z2633" i="14"/>
  <c r="P2632" i="14"/>
  <c r="AB2632" i="14"/>
  <c r="Z2632" i="14"/>
  <c r="P2631" i="14"/>
  <c r="R2631" i="14" s="1"/>
  <c r="AB2629" i="14"/>
  <c r="Z2629" i="14"/>
  <c r="P2628" i="14"/>
  <c r="AB2628" i="14"/>
  <c r="Z2628" i="14"/>
  <c r="AB2624" i="14"/>
  <c r="Z2624" i="14"/>
  <c r="AB2623" i="14"/>
  <c r="Z2623" i="14"/>
  <c r="O2620" i="14"/>
  <c r="AA2620" i="14"/>
  <c r="Y2620" i="14"/>
  <c r="P2619" i="14"/>
  <c r="AB2619" i="14"/>
  <c r="Z2619" i="14"/>
  <c r="AB2615" i="14"/>
  <c r="Z2615" i="14"/>
  <c r="P2614" i="14"/>
  <c r="R2614" i="14" s="1"/>
  <c r="AB2614" i="14"/>
  <c r="Z2614" i="14"/>
  <c r="P2613" i="14"/>
  <c r="AA2611" i="14"/>
  <c r="Y2611" i="14"/>
  <c r="O2610" i="14"/>
  <c r="AA2610" i="14"/>
  <c r="Y2610" i="14"/>
  <c r="AB2609" i="14"/>
  <c r="Z2609" i="14"/>
  <c r="O2606" i="14"/>
  <c r="Q2606" i="14" s="1"/>
  <c r="AA2606" i="14"/>
  <c r="Y2606" i="14"/>
  <c r="O2605" i="14"/>
  <c r="AA2605" i="14"/>
  <c r="Y2605" i="14"/>
  <c r="O2602" i="14"/>
  <c r="Q2602" i="14" s="1"/>
  <c r="AA2602" i="14"/>
  <c r="Y2602" i="14"/>
  <c r="P2601" i="14"/>
  <c r="T2601" i="14" s="1"/>
  <c r="AB2601" i="14"/>
  <c r="Z2601" i="14"/>
  <c r="AA2599" i="14"/>
  <c r="Y2599" i="14"/>
  <c r="AB2598" i="14"/>
  <c r="Z2598" i="14"/>
  <c r="P2597" i="14"/>
  <c r="AA2595" i="14"/>
  <c r="Y2595" i="14"/>
  <c r="O2594" i="14"/>
  <c r="AA2594" i="14"/>
  <c r="Y2594" i="14"/>
  <c r="AB2593" i="14"/>
  <c r="Z2593" i="14"/>
  <c r="AB2588" i="14"/>
  <c r="Z2588" i="14"/>
  <c r="AA2585" i="14"/>
  <c r="Y2585" i="14"/>
  <c r="AB2584" i="14"/>
  <c r="Z2584" i="14"/>
  <c r="AA2582" i="14"/>
  <c r="Y2582" i="14"/>
  <c r="AB2581" i="14"/>
  <c r="Z2581" i="14"/>
  <c r="P2579" i="14"/>
  <c r="T2579" i="14" s="1"/>
  <c r="AB2579" i="14"/>
  <c r="Z2579" i="14"/>
  <c r="AB2575" i="14"/>
  <c r="Z2575" i="14"/>
  <c r="AA2573" i="14"/>
  <c r="Y2573" i="14"/>
  <c r="AA2572" i="14"/>
  <c r="Y2572" i="14"/>
  <c r="O2571" i="14"/>
  <c r="AA2569" i="14"/>
  <c r="Y2569" i="14"/>
  <c r="O2568" i="14"/>
  <c r="AA2568" i="14"/>
  <c r="Y2568" i="14"/>
  <c r="AB2567" i="14"/>
  <c r="Z2567" i="14"/>
  <c r="O2564" i="14"/>
  <c r="AA2564" i="14"/>
  <c r="Y2564" i="14"/>
  <c r="AA2563" i="14"/>
  <c r="Y2563" i="14"/>
  <c r="AB2562" i="14"/>
  <c r="Z2562" i="14"/>
  <c r="S2561" i="14"/>
  <c r="AB2560" i="14"/>
  <c r="Z2560" i="14"/>
  <c r="O2559" i="14"/>
  <c r="S2559" i="14" s="1"/>
  <c r="AA2557" i="14"/>
  <c r="Y2557" i="14"/>
  <c r="AA2556" i="14"/>
  <c r="Y2556" i="14"/>
  <c r="AB2555" i="14"/>
  <c r="Z2555" i="14"/>
  <c r="AB2554" i="14"/>
  <c r="Z2554" i="14"/>
  <c r="O2551" i="14"/>
  <c r="AA2551" i="14"/>
  <c r="Y2551" i="14"/>
  <c r="AA2550" i="14"/>
  <c r="Y2550" i="14"/>
  <c r="AB2549" i="14"/>
  <c r="Z2549" i="14"/>
  <c r="AA2545" i="14"/>
  <c r="Y2545" i="14"/>
  <c r="AB2544" i="14"/>
  <c r="Z2544" i="14"/>
  <c r="O2543" i="14"/>
  <c r="Q2543" i="14" s="1"/>
  <c r="AA2541" i="14"/>
  <c r="Y2541" i="14"/>
  <c r="AA2540" i="14"/>
  <c r="Y2540" i="14"/>
  <c r="AB2539" i="14"/>
  <c r="Z2539" i="14"/>
  <c r="AB2538" i="14"/>
  <c r="Z2538" i="14"/>
  <c r="AA2534" i="14"/>
  <c r="Y2534" i="14"/>
  <c r="AA2531" i="14"/>
  <c r="Y2531" i="14"/>
  <c r="AB2530" i="14"/>
  <c r="Z2530" i="14"/>
  <c r="O2529" i="14"/>
  <c r="Q2529" i="14" s="1"/>
  <c r="AB2527" i="14"/>
  <c r="Z2527" i="14"/>
  <c r="O2521" i="14"/>
  <c r="AA2518" i="14"/>
  <c r="Y2518" i="14"/>
  <c r="O2517" i="14"/>
  <c r="AA2517" i="14"/>
  <c r="Y2517" i="14"/>
  <c r="P2516" i="14"/>
  <c r="T2516" i="14" s="1"/>
  <c r="AB2516" i="14"/>
  <c r="Z2516" i="14"/>
  <c r="P2515" i="14"/>
  <c r="AB2515" i="14"/>
  <c r="Z2515" i="14"/>
  <c r="AB2514" i="14"/>
  <c r="Z2514" i="14"/>
  <c r="AA2511" i="14"/>
  <c r="Y2511" i="14"/>
  <c r="AB2510" i="14"/>
  <c r="Z2510" i="14"/>
  <c r="AB2505" i="14"/>
  <c r="Z2505" i="14"/>
  <c r="O2500" i="14"/>
  <c r="AA2500" i="14"/>
  <c r="Y2500" i="14"/>
  <c r="AA2499" i="14"/>
  <c r="Y2499" i="14"/>
  <c r="O2498" i="14"/>
  <c r="Q2498" i="14" s="1"/>
  <c r="AA2498" i="14"/>
  <c r="Y2498" i="14"/>
  <c r="AA2497" i="14"/>
  <c r="Y2497" i="14"/>
  <c r="O2497" i="14"/>
  <c r="AB2496" i="14"/>
  <c r="Z2496" i="14"/>
  <c r="AB2493" i="14"/>
  <c r="Z2493" i="14"/>
  <c r="AB2487" i="14"/>
  <c r="Z2487" i="14"/>
  <c r="P2487" i="14"/>
  <c r="O2484" i="14"/>
  <c r="AA2484" i="14"/>
  <c r="Y2484" i="14"/>
  <c r="AA2483" i="14"/>
  <c r="Y2483" i="14"/>
  <c r="O2482" i="14"/>
  <c r="Q2482" i="14" s="1"/>
  <c r="AA2482" i="14"/>
  <c r="Y2482" i="14"/>
  <c r="AA2481" i="14"/>
  <c r="Y2481" i="14"/>
  <c r="O2480" i="14"/>
  <c r="AA2480" i="14"/>
  <c r="Y2480" i="14"/>
  <c r="AB2479" i="14"/>
  <c r="Z2479" i="14"/>
  <c r="AB2475" i="14"/>
  <c r="Z2475" i="14"/>
  <c r="P2474" i="14"/>
  <c r="R2474" i="14" s="1"/>
  <c r="AB2474" i="14"/>
  <c r="Z2474" i="14"/>
  <c r="AB2469" i="14"/>
  <c r="Z2469" i="14"/>
  <c r="P2469" i="14"/>
  <c r="AA2463" i="14"/>
  <c r="Y2463" i="14"/>
  <c r="O2462" i="14"/>
  <c r="Q2462" i="14" s="1"/>
  <c r="AA2462" i="14"/>
  <c r="Y2462" i="14"/>
  <c r="AB2461" i="14"/>
  <c r="Z2461" i="14"/>
  <c r="AB2457" i="14"/>
  <c r="Z2457" i="14"/>
  <c r="AB2448" i="14"/>
  <c r="Z2448" i="14"/>
  <c r="P2448" i="14"/>
  <c r="O2447" i="14"/>
  <c r="Q2447" i="14" s="1"/>
  <c r="AA2445" i="14"/>
  <c r="Y2445" i="14"/>
  <c r="O2444" i="14"/>
  <c r="AA2444" i="14"/>
  <c r="Y2444" i="14"/>
  <c r="O2440" i="14"/>
  <c r="Q2440" i="14" s="1"/>
  <c r="AA2440" i="14"/>
  <c r="Y2440" i="14"/>
  <c r="AB2439" i="14"/>
  <c r="Z2439" i="14"/>
  <c r="AB2430" i="14"/>
  <c r="Z2430" i="14"/>
  <c r="P2430" i="14"/>
  <c r="T2430" i="14" s="1"/>
  <c r="O2429" i="14"/>
  <c r="AA2427" i="14"/>
  <c r="Y2427" i="14"/>
  <c r="O2427" i="14"/>
  <c r="O2426" i="14"/>
  <c r="Q2426" i="14" s="1"/>
  <c r="AA2426" i="14"/>
  <c r="Y2426" i="14"/>
  <c r="O2422" i="14"/>
  <c r="AA2422" i="14"/>
  <c r="Y2422" i="14"/>
  <c r="AB2421" i="14"/>
  <c r="Z2421" i="14"/>
  <c r="P2412" i="14"/>
  <c r="R2412" i="14" s="1"/>
  <c r="AB2412" i="14"/>
  <c r="Z2412" i="14"/>
  <c r="P2411" i="14"/>
  <c r="R2411" i="14" s="1"/>
  <c r="AA2409" i="14"/>
  <c r="Y2409" i="14"/>
  <c r="O2409" i="14"/>
  <c r="Q2409" i="14" s="1"/>
  <c r="AB2408" i="14"/>
  <c r="Z2408" i="14"/>
  <c r="O2404" i="14"/>
  <c r="AA2404" i="14"/>
  <c r="Y2404" i="14"/>
  <c r="AA2403" i="14"/>
  <c r="Y2403" i="14"/>
  <c r="O2402" i="14"/>
  <c r="Q2402" i="14" s="1"/>
  <c r="AA2402" i="14"/>
  <c r="Y2402" i="14"/>
  <c r="AA2401" i="14"/>
  <c r="Y2401" i="14"/>
  <c r="AB2400" i="14"/>
  <c r="Z2400" i="14"/>
  <c r="O2399" i="14"/>
  <c r="AB2395" i="14"/>
  <c r="Z2395" i="14"/>
  <c r="P2394" i="14"/>
  <c r="R2394" i="14" s="1"/>
  <c r="AB2394" i="14"/>
  <c r="Z2394" i="14"/>
  <c r="P2393" i="14"/>
  <c r="T2393" i="14" s="1"/>
  <c r="O2392" i="14"/>
  <c r="AA2392" i="14"/>
  <c r="Y2392" i="14"/>
  <c r="O2391" i="14"/>
  <c r="Q2391" i="14" s="1"/>
  <c r="AA2391" i="14"/>
  <c r="Y2391" i="14"/>
  <c r="AB2390" i="14"/>
  <c r="Z2390" i="14"/>
  <c r="AA2383" i="14"/>
  <c r="Y2383" i="14"/>
  <c r="AB2382" i="14"/>
  <c r="Z2382" i="14"/>
  <c r="O2381" i="14"/>
  <c r="AA2377" i="14"/>
  <c r="Y2377" i="14"/>
  <c r="O2377" i="14"/>
  <c r="Q2377" i="14" s="1"/>
  <c r="AB2376" i="14"/>
  <c r="Z2376" i="14"/>
  <c r="AB2366" i="14"/>
  <c r="Z2366" i="14"/>
  <c r="P2366" i="14"/>
  <c r="O2356" i="14"/>
  <c r="AA2356" i="14"/>
  <c r="Y2356" i="14"/>
  <c r="AA2355" i="14"/>
  <c r="Y2355" i="14"/>
  <c r="O2354" i="14"/>
  <c r="Q2354" i="14" s="1"/>
  <c r="AA2354" i="14"/>
  <c r="Y2354" i="14"/>
  <c r="AA2353" i="14"/>
  <c r="Y2353" i="14"/>
  <c r="O2352" i="14"/>
  <c r="AA2352" i="14"/>
  <c r="Y2352" i="14"/>
  <c r="AB2351" i="14"/>
  <c r="Z2351" i="14"/>
  <c r="AA2345" i="14"/>
  <c r="Y2345" i="14"/>
  <c r="O2345" i="14"/>
  <c r="Q2345" i="14" s="1"/>
  <c r="AB2344" i="14"/>
  <c r="Z2344" i="14"/>
  <c r="AB2334" i="14"/>
  <c r="Z2334" i="14"/>
  <c r="P2334" i="14"/>
  <c r="R2334" i="14" s="1"/>
  <c r="O2324" i="14"/>
  <c r="AA2324" i="14"/>
  <c r="Y2324" i="14"/>
  <c r="AA2323" i="14"/>
  <c r="Y2323" i="14"/>
  <c r="O2322" i="14"/>
  <c r="AA2322" i="14"/>
  <c r="Y2322" i="14"/>
  <c r="AA2321" i="14"/>
  <c r="Y2321" i="14"/>
  <c r="O2320" i="14"/>
  <c r="Q2320" i="14" s="1"/>
  <c r="AA2320" i="14"/>
  <c r="Y2320" i="14"/>
  <c r="AB2319" i="14"/>
  <c r="Z2319" i="14"/>
  <c r="AA2313" i="14"/>
  <c r="Y2313" i="14"/>
  <c r="O2313" i="14"/>
  <c r="AB2312" i="14"/>
  <c r="Z2312" i="14"/>
  <c r="AB2303" i="14"/>
  <c r="Z2303" i="14"/>
  <c r="P2303" i="14"/>
  <c r="R2303" i="14" s="1"/>
  <c r="O2299" i="14"/>
  <c r="S2299" i="14" s="1"/>
  <c r="AA2299" i="14"/>
  <c r="Y2299" i="14"/>
  <c r="O2298" i="14"/>
  <c r="Q2298" i="14" s="1"/>
  <c r="AA2298" i="14"/>
  <c r="Y2298" i="14"/>
  <c r="AA2297" i="14"/>
  <c r="Y2297" i="14"/>
  <c r="O2297" i="14"/>
  <c r="Q2297" i="14" s="1"/>
  <c r="AB2289" i="14"/>
  <c r="Z2289" i="14"/>
  <c r="P2289" i="14"/>
  <c r="R2289" i="14" s="1"/>
  <c r="P2268" i="14"/>
  <c r="T2268" i="14" s="1"/>
  <c r="AB2268" i="14"/>
  <c r="Z2268" i="14"/>
  <c r="AB2260" i="14"/>
  <c r="Z2260" i="14"/>
  <c r="O2256" i="14"/>
  <c r="AA2256" i="14"/>
  <c r="Y2256" i="14"/>
  <c r="AB2255" i="14"/>
  <c r="Z2255" i="14"/>
  <c r="P2255" i="14"/>
  <c r="O2240" i="14"/>
  <c r="AA2240" i="14"/>
  <c r="Y2240" i="14"/>
  <c r="AB2239" i="14"/>
  <c r="Z2239" i="14"/>
  <c r="P2239" i="14"/>
  <c r="AB2232" i="14"/>
  <c r="Z2232" i="14"/>
  <c r="P2232" i="14"/>
  <c r="R2232" i="14" s="1"/>
  <c r="O2230" i="14"/>
  <c r="Q2230" i="14" s="1"/>
  <c r="AA2230" i="14"/>
  <c r="Y2230" i="14"/>
  <c r="O2229" i="14"/>
  <c r="AA2229" i="14"/>
  <c r="Y2229" i="14"/>
  <c r="O2228" i="14"/>
  <c r="Q2228" i="14" s="1"/>
  <c r="AA2228" i="14"/>
  <c r="Y2228" i="14"/>
  <c r="AB2216" i="14"/>
  <c r="Z2216" i="14"/>
  <c r="P2216" i="14"/>
  <c r="R2216" i="14" s="1"/>
  <c r="O2214" i="14"/>
  <c r="Q2214" i="14" s="1"/>
  <c r="AA2214" i="14"/>
  <c r="Y2214" i="14"/>
  <c r="O2213" i="14"/>
  <c r="AA2213" i="14"/>
  <c r="Y2213" i="14"/>
  <c r="O2212" i="14"/>
  <c r="AA2212" i="14"/>
  <c r="Y2212" i="14"/>
  <c r="R2203" i="14"/>
  <c r="AB2199" i="14"/>
  <c r="Z2199" i="14"/>
  <c r="P2199" i="14"/>
  <c r="R2199" i="14" s="1"/>
  <c r="O2196" i="14"/>
  <c r="AA2196" i="14"/>
  <c r="Y2196" i="14"/>
  <c r="AA2195" i="14"/>
  <c r="Y2195" i="14"/>
  <c r="O2195" i="14"/>
  <c r="P2194" i="14"/>
  <c r="AB2194" i="14"/>
  <c r="Z2194" i="14"/>
  <c r="P2193" i="14"/>
  <c r="AB2193" i="14"/>
  <c r="Z2193" i="14"/>
  <c r="AA2187" i="14"/>
  <c r="Y2187" i="14"/>
  <c r="O2187" i="14"/>
  <c r="S2187" i="14" s="1"/>
  <c r="AA2186" i="14"/>
  <c r="Y2186" i="14"/>
  <c r="AB2185" i="14"/>
  <c r="Z2185" i="14"/>
  <c r="AB2180" i="14"/>
  <c r="Z2180" i="14"/>
  <c r="P2180" i="14"/>
  <c r="AA2168" i="14"/>
  <c r="Y2168" i="14"/>
  <c r="AA2167" i="14"/>
  <c r="Y2167" i="14"/>
  <c r="AA2166" i="14"/>
  <c r="Y2166" i="14"/>
  <c r="AA2165" i="14"/>
  <c r="Y2165" i="14"/>
  <c r="AA2164" i="14"/>
  <c r="Y2164" i="14"/>
  <c r="AB2163" i="14"/>
  <c r="Z2163" i="14"/>
  <c r="AA2151" i="14"/>
  <c r="Y2151" i="14"/>
  <c r="AA2150" i="14"/>
  <c r="Y2150" i="14"/>
  <c r="AA2131" i="14"/>
  <c r="Y2131" i="14"/>
  <c r="O2131" i="14"/>
  <c r="Q2131" i="14" s="1"/>
  <c r="K2123" i="14"/>
  <c r="AB2116" i="14"/>
  <c r="Z2116" i="14"/>
  <c r="P2116" i="14"/>
  <c r="AA2114" i="14"/>
  <c r="Y2114" i="14"/>
  <c r="AB2113" i="14"/>
  <c r="Z2113" i="14"/>
  <c r="AB2100" i="14"/>
  <c r="Z2100" i="14"/>
  <c r="P2100" i="14"/>
  <c r="J2099" i="14"/>
  <c r="K2099" i="14"/>
  <c r="AA2096" i="14"/>
  <c r="Y2096" i="14"/>
  <c r="AA2095" i="14"/>
  <c r="Y2095" i="14"/>
  <c r="P2094" i="14"/>
  <c r="AB2094" i="14"/>
  <c r="Z2094" i="14"/>
  <c r="AA2083" i="14"/>
  <c r="Y2083" i="14"/>
  <c r="O2083" i="14"/>
  <c r="Q2083" i="14" s="1"/>
  <c r="AB2075" i="14"/>
  <c r="Z2075" i="14"/>
  <c r="P2075" i="14"/>
  <c r="AB2074" i="14"/>
  <c r="Z2074" i="14"/>
  <c r="O2052" i="14"/>
  <c r="AA2052" i="14"/>
  <c r="Y2052" i="14"/>
  <c r="O2051" i="14"/>
  <c r="Q2051" i="14" s="1"/>
  <c r="AA2051" i="14"/>
  <c r="Y2051" i="14"/>
  <c r="O2050" i="14"/>
  <c r="Q2050" i="14" s="1"/>
  <c r="AA2050" i="14"/>
  <c r="Y2050" i="14"/>
  <c r="AB2049" i="14"/>
  <c r="Z2049" i="14"/>
  <c r="AA2037" i="14"/>
  <c r="Y2037" i="14"/>
  <c r="O2037" i="14"/>
  <c r="AB2032" i="14"/>
  <c r="Z2032" i="14"/>
  <c r="AB2018" i="14"/>
  <c r="Z2018" i="14"/>
  <c r="AB2005" i="14"/>
  <c r="Z2005" i="14"/>
  <c r="AB2004" i="14"/>
  <c r="Z2004" i="14"/>
  <c r="AB2003" i="14"/>
  <c r="Z2003" i="14"/>
  <c r="AB2002" i="14"/>
  <c r="Z2002" i="14"/>
  <c r="J2001" i="14"/>
  <c r="K2001" i="14"/>
  <c r="J1999" i="14"/>
  <c r="AB1986" i="14"/>
  <c r="Z1986" i="14"/>
  <c r="O1984" i="14"/>
  <c r="S1984" i="14" s="1"/>
  <c r="AA1984" i="14"/>
  <c r="Y1984" i="14"/>
  <c r="O1983" i="14"/>
  <c r="Q1983" i="14" s="1"/>
  <c r="AA1983" i="14"/>
  <c r="Y1983" i="14"/>
  <c r="J1975" i="14"/>
  <c r="AB1954" i="14"/>
  <c r="Z1954" i="14"/>
  <c r="S1953" i="14"/>
  <c r="AA1950" i="14"/>
  <c r="Y1950" i="14"/>
  <c r="O1950" i="14"/>
  <c r="AA1949" i="14"/>
  <c r="Y1949" i="14"/>
  <c r="O1948" i="14"/>
  <c r="AA1948" i="14"/>
  <c r="Y1948" i="14"/>
  <c r="O1947" i="14"/>
  <c r="AA1947" i="14"/>
  <c r="Y1947" i="14"/>
  <c r="O1946" i="14"/>
  <c r="AA1946" i="14"/>
  <c r="Y1946" i="14"/>
  <c r="AB1945" i="14"/>
  <c r="Z1945" i="14"/>
  <c r="AB1944" i="14"/>
  <c r="Z1944" i="14"/>
  <c r="AB1943" i="14"/>
  <c r="Z1943" i="14"/>
  <c r="K1919" i="14"/>
  <c r="J1919" i="14"/>
  <c r="AA1909" i="14"/>
  <c r="Y1909" i="14"/>
  <c r="O1909" i="14"/>
  <c r="O1908" i="14"/>
  <c r="Q1908" i="14" s="1"/>
  <c r="AA1908" i="14"/>
  <c r="Y1908" i="14"/>
  <c r="O1907" i="14"/>
  <c r="AA1907" i="14"/>
  <c r="Y1907" i="14"/>
  <c r="AA1901" i="14"/>
  <c r="Y1901" i="14"/>
  <c r="AA1888" i="14"/>
  <c r="Y1888" i="14"/>
  <c r="O1888" i="14"/>
  <c r="AA1887" i="14"/>
  <c r="Y1887" i="14"/>
  <c r="AA1886" i="14"/>
  <c r="Y1886" i="14"/>
  <c r="AA1885" i="14"/>
  <c r="Y1885" i="14"/>
  <c r="AA1884" i="14"/>
  <c r="Y1884" i="14"/>
  <c r="O1884" i="14"/>
  <c r="AB1883" i="14"/>
  <c r="Z1883" i="14"/>
  <c r="AB1882" i="14"/>
  <c r="Z1882" i="14"/>
  <c r="AB1881" i="14"/>
  <c r="Z1881" i="14"/>
  <c r="K1875" i="14"/>
  <c r="J1875" i="14"/>
  <c r="AA1848" i="14"/>
  <c r="Y1848" i="14"/>
  <c r="O1848" i="14"/>
  <c r="S1848" i="14" s="1"/>
  <c r="AA1847" i="14"/>
  <c r="Y1847" i="14"/>
  <c r="O1846" i="14"/>
  <c r="AA1846" i="14"/>
  <c r="Y1846" i="14"/>
  <c r="AA1845" i="14"/>
  <c r="Y1845" i="14"/>
  <c r="AA1844" i="14"/>
  <c r="Y1844" i="14"/>
  <c r="O1844" i="14"/>
  <c r="S1844" i="14" s="1"/>
  <c r="AA1843" i="14"/>
  <c r="Y1843" i="14"/>
  <c r="O1842" i="14"/>
  <c r="S1842" i="14" s="1"/>
  <c r="AA1842" i="14"/>
  <c r="Y1842" i="14"/>
  <c r="AA1841" i="14"/>
  <c r="Y1841" i="14"/>
  <c r="AB1840" i="14"/>
  <c r="Z1840" i="14"/>
  <c r="AB1839" i="14"/>
  <c r="Z1839" i="14"/>
  <c r="AB1838" i="14"/>
  <c r="Z1838" i="14"/>
  <c r="AB1837" i="14"/>
  <c r="Z1837" i="14"/>
  <c r="AA1812" i="14"/>
  <c r="Y1812" i="14"/>
  <c r="O1812" i="14"/>
  <c r="S1812" i="14" s="1"/>
  <c r="AA1811" i="14"/>
  <c r="Y1811" i="14"/>
  <c r="O1810" i="14"/>
  <c r="AA1810" i="14"/>
  <c r="Y1810" i="14"/>
  <c r="AA1809" i="14"/>
  <c r="Y1809" i="14"/>
  <c r="AB1808" i="14"/>
  <c r="Z1808" i="14"/>
  <c r="AB1807" i="14"/>
  <c r="Z1807" i="14"/>
  <c r="AB1806" i="14"/>
  <c r="Z1806" i="14"/>
  <c r="AB1805" i="14"/>
  <c r="Z1805" i="14"/>
  <c r="AB1804" i="14"/>
  <c r="Z1804" i="14"/>
  <c r="AB1803" i="14"/>
  <c r="Z1803" i="14"/>
  <c r="AB1802" i="14"/>
  <c r="Z1802" i="14"/>
  <c r="AB1801" i="14"/>
  <c r="Z1801" i="14"/>
  <c r="AB1800" i="14"/>
  <c r="Z1800" i="14"/>
  <c r="AB1799" i="14"/>
  <c r="Z1799" i="14"/>
  <c r="P1613" i="14"/>
  <c r="AB1613" i="14"/>
  <c r="Z1613" i="14"/>
  <c r="AB1612" i="14"/>
  <c r="Z1612" i="14"/>
  <c r="P1611" i="14"/>
  <c r="R1611" i="14" s="1"/>
  <c r="AB1611" i="14"/>
  <c r="Z1611" i="14"/>
  <c r="P1610" i="14"/>
  <c r="R1610" i="14" s="1"/>
  <c r="AB1610" i="14"/>
  <c r="Z1610" i="14"/>
  <c r="P1609" i="14"/>
  <c r="R1609" i="14" s="1"/>
  <c r="AB1609" i="14"/>
  <c r="Z1609" i="14"/>
  <c r="AA1586" i="14"/>
  <c r="Y1586" i="14"/>
  <c r="O3695" i="14"/>
  <c r="Q3695" i="14" s="1"/>
  <c r="AA3695" i="14"/>
  <c r="Y3695" i="14"/>
  <c r="AB3694" i="14"/>
  <c r="Z3694" i="14"/>
  <c r="P3693" i="14"/>
  <c r="AB3693" i="14"/>
  <c r="Z3693" i="14"/>
  <c r="P3692" i="14"/>
  <c r="R3692" i="14" s="1"/>
  <c r="AB3692" i="14"/>
  <c r="Z3692" i="14"/>
  <c r="P3691" i="14"/>
  <c r="AB3691" i="14"/>
  <c r="Z3691" i="14"/>
  <c r="O3686" i="14"/>
  <c r="AA3686" i="14"/>
  <c r="Y3686" i="14"/>
  <c r="AB3685" i="14"/>
  <c r="Z3685" i="14"/>
  <c r="O3627" i="14"/>
  <c r="AA3627" i="14"/>
  <c r="Y3627" i="14"/>
  <c r="AB3625" i="14"/>
  <c r="Z3625" i="14"/>
  <c r="AB3620" i="14"/>
  <c r="Z3620" i="14"/>
  <c r="O3617" i="14"/>
  <c r="S3617" i="14" s="1"/>
  <c r="AA3617" i="14"/>
  <c r="Y3617" i="14"/>
  <c r="O3616" i="14"/>
  <c r="AA3616" i="14"/>
  <c r="Y3616" i="14"/>
  <c r="O3600" i="14"/>
  <c r="Q3600" i="14" s="1"/>
  <c r="AA3600" i="14"/>
  <c r="Y3600" i="14"/>
  <c r="O3599" i="14"/>
  <c r="Q3599" i="14" s="1"/>
  <c r="AA3599" i="14"/>
  <c r="Y3599" i="14"/>
  <c r="AB3597" i="14"/>
  <c r="Z3597" i="14"/>
  <c r="AB3568" i="14"/>
  <c r="Z3568" i="14"/>
  <c r="P3567" i="14"/>
  <c r="AB3567" i="14"/>
  <c r="Z3567" i="14"/>
  <c r="AB3566" i="14"/>
  <c r="Z3566" i="14"/>
  <c r="AB3536" i="14"/>
  <c r="Z3536" i="14"/>
  <c r="P3535" i="14"/>
  <c r="AB3535" i="14"/>
  <c r="Z3535" i="14"/>
  <c r="AB3534" i="14"/>
  <c r="Z3534" i="14"/>
  <c r="O3532" i="14"/>
  <c r="S3532" i="14" s="1"/>
  <c r="AA3532" i="14"/>
  <c r="Y3532" i="14"/>
  <c r="O3531" i="14"/>
  <c r="AA3531" i="14"/>
  <c r="Y3531" i="14"/>
  <c r="O3530" i="14"/>
  <c r="S3530" i="14" s="1"/>
  <c r="AA3530" i="14"/>
  <c r="Y3530" i="14"/>
  <c r="AB3529" i="14"/>
  <c r="Z3529" i="14"/>
  <c r="O3517" i="14"/>
  <c r="S3517" i="14" s="1"/>
  <c r="AA3517" i="14"/>
  <c r="Y3517" i="14"/>
  <c r="O3516" i="14"/>
  <c r="AA3516" i="14"/>
  <c r="Y3516" i="14"/>
  <c r="O3515" i="14"/>
  <c r="Q3515" i="14" s="1"/>
  <c r="AA3515" i="14"/>
  <c r="Y3515" i="14"/>
  <c r="AB3514" i="14"/>
  <c r="Z3514" i="14"/>
  <c r="O3510" i="14"/>
  <c r="Q3510" i="14" s="1"/>
  <c r="AA3510" i="14"/>
  <c r="Y3510" i="14"/>
  <c r="AA3481" i="14"/>
  <c r="Y3481" i="14"/>
  <c r="AB3480" i="14"/>
  <c r="Z3480" i="14"/>
  <c r="O3404" i="14"/>
  <c r="AA3404" i="14"/>
  <c r="Y3404" i="14"/>
  <c r="O3403" i="14"/>
  <c r="AA3403" i="14"/>
  <c r="Y3403" i="14"/>
  <c r="AB3402" i="14"/>
  <c r="Z3402" i="14"/>
  <c r="AB3401" i="14"/>
  <c r="Z3401" i="14"/>
  <c r="O3163" i="14"/>
  <c r="AA3163" i="14"/>
  <c r="Y3163" i="14"/>
  <c r="O3162" i="14"/>
  <c r="S3162" i="14" s="1"/>
  <c r="AA3162" i="14"/>
  <c r="Y3162" i="14"/>
  <c r="AB3161" i="14"/>
  <c r="Z3161" i="14"/>
  <c r="P3160" i="14"/>
  <c r="R3160" i="14" s="1"/>
  <c r="AB3160" i="14"/>
  <c r="Z3160" i="14"/>
  <c r="P3159" i="14"/>
  <c r="O3140" i="14"/>
  <c r="AA3140" i="14"/>
  <c r="Y3140" i="14"/>
  <c r="P3139" i="14"/>
  <c r="AB3139" i="14"/>
  <c r="Z3139" i="14"/>
  <c r="P3138" i="14"/>
  <c r="O3136" i="14"/>
  <c r="AA3136" i="14"/>
  <c r="Y3136" i="14"/>
  <c r="AB3133" i="14"/>
  <c r="Z3133" i="14"/>
  <c r="P3132" i="14"/>
  <c r="AB3132" i="14"/>
  <c r="Z3132" i="14"/>
  <c r="P3131" i="14"/>
  <c r="R3131" i="14" s="1"/>
  <c r="O3128" i="14"/>
  <c r="AA3128" i="14"/>
  <c r="Y3128" i="14"/>
  <c r="O3127" i="14"/>
  <c r="AA3127" i="14"/>
  <c r="Y3127" i="14"/>
  <c r="AB3126" i="14"/>
  <c r="Z3126" i="14"/>
  <c r="AB3125" i="14"/>
  <c r="Z3125" i="14"/>
  <c r="AA3123" i="14"/>
  <c r="Y3123" i="14"/>
  <c r="AB3122" i="14"/>
  <c r="Z3122" i="14"/>
  <c r="AB3119" i="14"/>
  <c r="Z3119" i="14"/>
  <c r="P3118" i="14"/>
  <c r="AA3117" i="14"/>
  <c r="Y3117" i="14"/>
  <c r="O3116" i="14"/>
  <c r="AA3116" i="14"/>
  <c r="Y3116" i="14"/>
  <c r="AB3115" i="14"/>
  <c r="Z3115" i="14"/>
  <c r="P3114" i="14"/>
  <c r="T3114" i="14" s="1"/>
  <c r="AB3114" i="14"/>
  <c r="Z3114" i="14"/>
  <c r="P3113" i="14"/>
  <c r="R3113" i="14" s="1"/>
  <c r="O3110" i="14"/>
  <c r="Q3110" i="14" s="1"/>
  <c r="AA3110" i="14"/>
  <c r="Y3110" i="14"/>
  <c r="O3109" i="14"/>
  <c r="AA3109" i="14"/>
  <c r="Y3109" i="14"/>
  <c r="P3108" i="14"/>
  <c r="O3106" i="14"/>
  <c r="AA3106" i="14"/>
  <c r="Y3106" i="14"/>
  <c r="P3105" i="14"/>
  <c r="AB3105" i="14"/>
  <c r="Z3105" i="14"/>
  <c r="P3104" i="14"/>
  <c r="T3104" i="14" s="1"/>
  <c r="AA3103" i="14"/>
  <c r="Y3103" i="14"/>
  <c r="AB3102" i="14"/>
  <c r="Z3102" i="14"/>
  <c r="AA3099" i="14"/>
  <c r="Y3099" i="14"/>
  <c r="O3098" i="14"/>
  <c r="Q3098" i="14" s="1"/>
  <c r="AA3098" i="14"/>
  <c r="Y3098" i="14"/>
  <c r="AB3097" i="14"/>
  <c r="Z3097" i="14"/>
  <c r="P3096" i="14"/>
  <c r="R3096" i="14" s="1"/>
  <c r="AB3092" i="14"/>
  <c r="Z3092" i="14"/>
  <c r="AA3089" i="14"/>
  <c r="Y3089" i="14"/>
  <c r="P3088" i="14"/>
  <c r="AA3087" i="14"/>
  <c r="Y3087" i="14"/>
  <c r="AB3086" i="14"/>
  <c r="Z3086" i="14"/>
  <c r="AA3083" i="14"/>
  <c r="Y3083" i="14"/>
  <c r="O3082" i="14"/>
  <c r="Q3082" i="14" s="1"/>
  <c r="AA3082" i="14"/>
  <c r="Y3082" i="14"/>
  <c r="AB3081" i="14"/>
  <c r="Z3081" i="14"/>
  <c r="P3080" i="14"/>
  <c r="AB3076" i="14"/>
  <c r="Z3076" i="14"/>
  <c r="AA3073" i="14"/>
  <c r="Y3073" i="14"/>
  <c r="AB3072" i="14"/>
  <c r="Z3072" i="14"/>
  <c r="O3070" i="14"/>
  <c r="AA3070" i="14"/>
  <c r="Y3070" i="14"/>
  <c r="AA3065" i="14"/>
  <c r="Y3065" i="14"/>
  <c r="AB3064" i="14"/>
  <c r="Z3064" i="14"/>
  <c r="AB3063" i="14"/>
  <c r="Z3063" i="14"/>
  <c r="P3062" i="14"/>
  <c r="R3062" i="14" s="1"/>
  <c r="O3060" i="14"/>
  <c r="AA3060" i="14"/>
  <c r="Y3060" i="14"/>
  <c r="P3059" i="14"/>
  <c r="AB3059" i="14"/>
  <c r="Z3059" i="14"/>
  <c r="P3058" i="14"/>
  <c r="T3058" i="14" s="1"/>
  <c r="AB3056" i="14"/>
  <c r="Z3056" i="14"/>
  <c r="O3054" i="14"/>
  <c r="Q3054" i="14" s="1"/>
  <c r="AA3054" i="14"/>
  <c r="Y3054" i="14"/>
  <c r="AA3049" i="14"/>
  <c r="Y3049" i="14"/>
  <c r="AB3048" i="14"/>
  <c r="Z3048" i="14"/>
  <c r="AB3047" i="14"/>
  <c r="Z3047" i="14"/>
  <c r="P3046" i="14"/>
  <c r="R3046" i="14" s="1"/>
  <c r="O3044" i="14"/>
  <c r="AA3044" i="14"/>
  <c r="Y3044" i="14"/>
  <c r="P3043" i="14"/>
  <c r="T3043" i="14" s="1"/>
  <c r="AB3043" i="14"/>
  <c r="Z3043" i="14"/>
  <c r="P3042" i="14"/>
  <c r="T3042" i="14" s="1"/>
  <c r="O3040" i="14"/>
  <c r="AA3040" i="14"/>
  <c r="Y3040" i="14"/>
  <c r="AB3037" i="14"/>
  <c r="Z3037" i="14"/>
  <c r="P3036" i="14"/>
  <c r="T3036" i="14" s="1"/>
  <c r="AB3036" i="14"/>
  <c r="Z3036" i="14"/>
  <c r="P3035" i="14"/>
  <c r="T3035" i="14" s="1"/>
  <c r="O3032" i="14"/>
  <c r="AA3032" i="14"/>
  <c r="Y3032" i="14"/>
  <c r="O3031" i="14"/>
  <c r="S3031" i="14" s="1"/>
  <c r="AA3031" i="14"/>
  <c r="Y3031" i="14"/>
  <c r="AB3030" i="14"/>
  <c r="Z3030" i="14"/>
  <c r="AB3029" i="14"/>
  <c r="Z3029" i="14"/>
  <c r="AA3027" i="14"/>
  <c r="Y3027" i="14"/>
  <c r="AB3026" i="14"/>
  <c r="Z3026" i="14"/>
  <c r="O3024" i="14"/>
  <c r="AA3024" i="14"/>
  <c r="Y3024" i="14"/>
  <c r="AB3021" i="14"/>
  <c r="Z3021" i="14"/>
  <c r="P3020" i="14"/>
  <c r="R3020" i="14" s="1"/>
  <c r="AB3020" i="14"/>
  <c r="Z3020" i="14"/>
  <c r="P3019" i="14"/>
  <c r="O3016" i="14"/>
  <c r="AA3016" i="14"/>
  <c r="Y3016" i="14"/>
  <c r="O3015" i="14"/>
  <c r="Q3015" i="14" s="1"/>
  <c r="AA3015" i="14"/>
  <c r="Y3015" i="14"/>
  <c r="O3014" i="14"/>
  <c r="Q3014" i="14" s="1"/>
  <c r="AA3014" i="14"/>
  <c r="Y3014" i="14"/>
  <c r="O3013" i="14"/>
  <c r="AA3013" i="14"/>
  <c r="Y3013" i="14"/>
  <c r="P3012" i="14"/>
  <c r="T3012" i="14" s="1"/>
  <c r="O3010" i="14"/>
  <c r="Q3010" i="14" s="1"/>
  <c r="AA3010" i="14"/>
  <c r="Y3010" i="14"/>
  <c r="P3009" i="14"/>
  <c r="R3009" i="14" s="1"/>
  <c r="AB3009" i="14"/>
  <c r="Z3009" i="14"/>
  <c r="AB3007" i="14"/>
  <c r="Z3007" i="14"/>
  <c r="P3006" i="14"/>
  <c r="AA3005" i="14"/>
  <c r="Y3005" i="14"/>
  <c r="O3004" i="14"/>
  <c r="AA3004" i="14"/>
  <c r="Y3004" i="14"/>
  <c r="AB3003" i="14"/>
  <c r="Z3003" i="14"/>
  <c r="P3002" i="14"/>
  <c r="AB3002" i="14"/>
  <c r="Z3002" i="14"/>
  <c r="P3001" i="14"/>
  <c r="T3001" i="14" s="1"/>
  <c r="O2996" i="14"/>
  <c r="AA2996" i="14"/>
  <c r="Y2996" i="14"/>
  <c r="P2995" i="14"/>
  <c r="T2995" i="14" s="1"/>
  <c r="AB2995" i="14"/>
  <c r="Z2995" i="14"/>
  <c r="P2994" i="14"/>
  <c r="AB2992" i="14"/>
  <c r="Z2992" i="14"/>
  <c r="O2990" i="14"/>
  <c r="AA2990" i="14"/>
  <c r="Y2990" i="14"/>
  <c r="AA2985" i="14"/>
  <c r="Y2985" i="14"/>
  <c r="O2984" i="14"/>
  <c r="Q2984" i="14" s="1"/>
  <c r="AA2984" i="14"/>
  <c r="Y2984" i="14"/>
  <c r="O2983" i="14"/>
  <c r="S2983" i="14" s="1"/>
  <c r="AA2983" i="14"/>
  <c r="Y2983" i="14"/>
  <c r="O2982" i="14"/>
  <c r="AA2982" i="14"/>
  <c r="Y2982" i="14"/>
  <c r="O2981" i="14"/>
  <c r="AA2981" i="14"/>
  <c r="Y2981" i="14"/>
  <c r="P2980" i="14"/>
  <c r="O2978" i="14"/>
  <c r="Q2978" i="14" s="1"/>
  <c r="AA2978" i="14"/>
  <c r="Y2978" i="14"/>
  <c r="P2977" i="14"/>
  <c r="AB2977" i="14"/>
  <c r="Z2977" i="14"/>
  <c r="AB2975" i="14"/>
  <c r="Z2975" i="14"/>
  <c r="P2974" i="14"/>
  <c r="R2974" i="14" s="1"/>
  <c r="AA2973" i="14"/>
  <c r="Y2973" i="14"/>
  <c r="O2972" i="14"/>
  <c r="Q2972" i="14" s="1"/>
  <c r="AA2972" i="14"/>
  <c r="Y2972" i="14"/>
  <c r="AB2971" i="14"/>
  <c r="Z2971" i="14"/>
  <c r="P2970" i="14"/>
  <c r="AB2970" i="14"/>
  <c r="Z2970" i="14"/>
  <c r="P2969" i="14"/>
  <c r="O2964" i="14"/>
  <c r="AA2964" i="14"/>
  <c r="Y2964" i="14"/>
  <c r="P2963" i="14"/>
  <c r="T2963" i="14" s="1"/>
  <c r="AB2963" i="14"/>
  <c r="Z2963" i="14"/>
  <c r="P2962" i="14"/>
  <c r="AB2960" i="14"/>
  <c r="Z2960" i="14"/>
  <c r="O2958" i="14"/>
  <c r="Q2958" i="14" s="1"/>
  <c r="AA2958" i="14"/>
  <c r="Y2958" i="14"/>
  <c r="AA2953" i="14"/>
  <c r="Y2953" i="14"/>
  <c r="O2952" i="14"/>
  <c r="Q2952" i="14" s="1"/>
  <c r="AA2952" i="14"/>
  <c r="Y2952" i="14"/>
  <c r="O2951" i="14"/>
  <c r="AA2951" i="14"/>
  <c r="Y2951" i="14"/>
  <c r="O2950" i="14"/>
  <c r="Q2950" i="14" s="1"/>
  <c r="AA2950" i="14"/>
  <c r="Y2950" i="14"/>
  <c r="O2949" i="14"/>
  <c r="S2949" i="14" s="1"/>
  <c r="AA2949" i="14"/>
  <c r="Y2949" i="14"/>
  <c r="P2948" i="14"/>
  <c r="O2946" i="14"/>
  <c r="Q2946" i="14" s="1"/>
  <c r="AA2946" i="14"/>
  <c r="Y2946" i="14"/>
  <c r="P2945" i="14"/>
  <c r="AB2945" i="14"/>
  <c r="Z2945" i="14"/>
  <c r="AB2943" i="14"/>
  <c r="Z2943" i="14"/>
  <c r="P2942" i="14"/>
  <c r="AA2941" i="14"/>
  <c r="Y2941" i="14"/>
  <c r="O2940" i="14"/>
  <c r="AA2940" i="14"/>
  <c r="Y2940" i="14"/>
  <c r="AB2939" i="14"/>
  <c r="Z2939" i="14"/>
  <c r="P2938" i="14"/>
  <c r="R2938" i="14" s="1"/>
  <c r="AB2938" i="14"/>
  <c r="Z2938" i="14"/>
  <c r="P2937" i="14"/>
  <c r="O2932" i="14"/>
  <c r="AA2932" i="14"/>
  <c r="Y2932" i="14"/>
  <c r="P2931" i="14"/>
  <c r="R2931" i="14" s="1"/>
  <c r="AB2931" i="14"/>
  <c r="Z2931" i="14"/>
  <c r="P2930" i="14"/>
  <c r="AB2928" i="14"/>
  <c r="Z2928" i="14"/>
  <c r="O2926" i="14"/>
  <c r="Q2926" i="14" s="1"/>
  <c r="AA2926" i="14"/>
  <c r="Y2926" i="14"/>
  <c r="AA2921" i="14"/>
  <c r="Y2921" i="14"/>
  <c r="O2920" i="14"/>
  <c r="AA2920" i="14"/>
  <c r="Y2920" i="14"/>
  <c r="O2919" i="14"/>
  <c r="Q2919" i="14" s="1"/>
  <c r="AA2919" i="14"/>
  <c r="Y2919" i="14"/>
  <c r="O2918" i="14"/>
  <c r="AA2918" i="14"/>
  <c r="Y2918" i="14"/>
  <c r="O2917" i="14"/>
  <c r="AA2917" i="14"/>
  <c r="Y2917" i="14"/>
  <c r="P2916" i="14"/>
  <c r="T2916" i="14" s="1"/>
  <c r="O2914" i="14"/>
  <c r="Q2914" i="14" s="1"/>
  <c r="AA2914" i="14"/>
  <c r="Y2914" i="14"/>
  <c r="P2913" i="14"/>
  <c r="AB2913" i="14"/>
  <c r="Z2913" i="14"/>
  <c r="AB2911" i="14"/>
  <c r="Z2911" i="14"/>
  <c r="P2910" i="14"/>
  <c r="R2910" i="14" s="1"/>
  <c r="AA2909" i="14"/>
  <c r="Y2909" i="14"/>
  <c r="O2908" i="14"/>
  <c r="AA2908" i="14"/>
  <c r="Y2908" i="14"/>
  <c r="AB2907" i="14"/>
  <c r="Z2907" i="14"/>
  <c r="P2906" i="14"/>
  <c r="AB2906" i="14"/>
  <c r="Z2906" i="14"/>
  <c r="P2905" i="14"/>
  <c r="O2901" i="14"/>
  <c r="S2901" i="14" s="1"/>
  <c r="AA2901" i="14"/>
  <c r="Y2901" i="14"/>
  <c r="P2900" i="14"/>
  <c r="AB2896" i="14"/>
  <c r="Z2896" i="14"/>
  <c r="AA2893" i="14"/>
  <c r="Y2893" i="14"/>
  <c r="O2892" i="14"/>
  <c r="AA2892" i="14"/>
  <c r="Y2892" i="14"/>
  <c r="AA2889" i="14"/>
  <c r="Y2889" i="14"/>
  <c r="O2888" i="14"/>
  <c r="Q2888" i="14" s="1"/>
  <c r="AA2888" i="14"/>
  <c r="Y2888" i="14"/>
  <c r="AB2887" i="14"/>
  <c r="Z2887" i="14"/>
  <c r="AB2886" i="14"/>
  <c r="Z2886" i="14"/>
  <c r="P2885" i="14"/>
  <c r="O2884" i="14"/>
  <c r="AA2884" i="14"/>
  <c r="Y2884" i="14"/>
  <c r="AA2883" i="14"/>
  <c r="Y2883" i="14"/>
  <c r="AB2882" i="14"/>
  <c r="Z2882" i="14"/>
  <c r="P2881" i="14"/>
  <c r="R2881" i="14" s="1"/>
  <c r="AB2881" i="14"/>
  <c r="Z2881" i="14"/>
  <c r="AA2879" i="14"/>
  <c r="Y2879" i="14"/>
  <c r="AB2878" i="14"/>
  <c r="Z2878" i="14"/>
  <c r="AB2875" i="14"/>
  <c r="Z2875" i="14"/>
  <c r="P2874" i="14"/>
  <c r="T2874" i="14" s="1"/>
  <c r="AB2874" i="14"/>
  <c r="Z2874" i="14"/>
  <c r="O2871" i="14"/>
  <c r="AA2871" i="14"/>
  <c r="Y2871" i="14"/>
  <c r="O2870" i="14"/>
  <c r="AA2870" i="14"/>
  <c r="Y2870" i="14"/>
  <c r="AB2869" i="14"/>
  <c r="Z2869" i="14"/>
  <c r="AB2864" i="14"/>
  <c r="Z2864" i="14"/>
  <c r="AA2861" i="14"/>
  <c r="Y2861" i="14"/>
  <c r="P2860" i="14"/>
  <c r="AB2860" i="14"/>
  <c r="Z2860" i="14"/>
  <c r="AB2857" i="14"/>
  <c r="Z2857" i="14"/>
  <c r="AB2856" i="14"/>
  <c r="Z2856" i="14"/>
  <c r="P2855" i="14"/>
  <c r="O2852" i="14"/>
  <c r="AA2852" i="14"/>
  <c r="Y2852" i="14"/>
  <c r="AA2851" i="14"/>
  <c r="Y2851" i="14"/>
  <c r="O2850" i="14"/>
  <c r="Q2850" i="14" s="1"/>
  <c r="AA2850" i="14"/>
  <c r="Y2850" i="14"/>
  <c r="AA2849" i="14"/>
  <c r="Y2849" i="14"/>
  <c r="P2848" i="14"/>
  <c r="R2848" i="14" s="1"/>
  <c r="O2846" i="14"/>
  <c r="AA2846" i="14"/>
  <c r="Y2846" i="14"/>
  <c r="AB2845" i="14"/>
  <c r="Z2845" i="14"/>
  <c r="AA2843" i="14"/>
  <c r="Y2843" i="14"/>
  <c r="O2842" i="14"/>
  <c r="Q2842" i="14" s="1"/>
  <c r="AA2842" i="14"/>
  <c r="Y2842" i="14"/>
  <c r="O2837" i="14"/>
  <c r="S2837" i="14" s="1"/>
  <c r="AA2837" i="14"/>
  <c r="Y2837" i="14"/>
  <c r="P2836" i="14"/>
  <c r="AB2836" i="14"/>
  <c r="Z2836" i="14"/>
  <c r="P2835" i="14"/>
  <c r="AB2835" i="14"/>
  <c r="Z2835" i="14"/>
  <c r="AB2834" i="14"/>
  <c r="Z2834" i="14"/>
  <c r="P2833" i="14"/>
  <c r="AB2833" i="14"/>
  <c r="Z2833" i="14"/>
  <c r="AA2831" i="14"/>
  <c r="Y2831" i="14"/>
  <c r="AB2830" i="14"/>
  <c r="Z2830" i="14"/>
  <c r="O2828" i="14"/>
  <c r="AA2828" i="14"/>
  <c r="Y2828" i="14"/>
  <c r="AB2825" i="14"/>
  <c r="Z2825" i="14"/>
  <c r="AB2824" i="14"/>
  <c r="Z2824" i="14"/>
  <c r="P2823" i="14"/>
  <c r="T2823" i="14" s="1"/>
  <c r="AB2816" i="14"/>
  <c r="Z2816" i="14"/>
  <c r="AA2813" i="14"/>
  <c r="Y2813" i="14"/>
  <c r="P2812" i="14"/>
  <c r="T2812" i="14" s="1"/>
  <c r="AA2811" i="14"/>
  <c r="Y2811" i="14"/>
  <c r="AB2810" i="14"/>
  <c r="Z2810" i="14"/>
  <c r="O2807" i="14"/>
  <c r="S2807" i="14" s="1"/>
  <c r="AA2807" i="14"/>
  <c r="Y2807" i="14"/>
  <c r="O2806" i="14"/>
  <c r="AA2806" i="14"/>
  <c r="Y2806" i="14"/>
  <c r="AB2805" i="14"/>
  <c r="Z2805" i="14"/>
  <c r="O2800" i="14"/>
  <c r="AA2800" i="14"/>
  <c r="Y2800" i="14"/>
  <c r="AB2799" i="14"/>
  <c r="Z2799" i="14"/>
  <c r="AB2798" i="14"/>
  <c r="Z2798" i="14"/>
  <c r="AA2795" i="14"/>
  <c r="Y2795" i="14"/>
  <c r="AB2794" i="14"/>
  <c r="Z2794" i="14"/>
  <c r="AA2791" i="14"/>
  <c r="Y2791" i="14"/>
  <c r="O2790" i="14"/>
  <c r="AA2790" i="14"/>
  <c r="Y2790" i="14"/>
  <c r="O2787" i="14"/>
  <c r="AA2787" i="14"/>
  <c r="Y2787" i="14"/>
  <c r="AB2786" i="14"/>
  <c r="Z2786" i="14"/>
  <c r="O2784" i="14"/>
  <c r="AA2784" i="14"/>
  <c r="Y2784" i="14"/>
  <c r="P2783" i="14"/>
  <c r="AB2783" i="14"/>
  <c r="Z2783" i="14"/>
  <c r="P2782" i="14"/>
  <c r="R2782" i="14" s="1"/>
  <c r="O2780" i="14"/>
  <c r="AA2780" i="14"/>
  <c r="Y2780" i="14"/>
  <c r="AB2777" i="14"/>
  <c r="Z2777" i="14"/>
  <c r="P2776" i="14"/>
  <c r="AB2776" i="14"/>
  <c r="Z2776" i="14"/>
  <c r="AB2773" i="14"/>
  <c r="Z2773" i="14"/>
  <c r="P2772" i="14"/>
  <c r="T2772" i="14" s="1"/>
  <c r="O2769" i="14"/>
  <c r="AA2769" i="14"/>
  <c r="Y2769" i="14"/>
  <c r="P2768" i="14"/>
  <c r="T2768" i="14" s="1"/>
  <c r="O2764" i="14"/>
  <c r="AA2764" i="14"/>
  <c r="Y2764" i="14"/>
  <c r="AB2763" i="14"/>
  <c r="Z2763" i="14"/>
  <c r="P2762" i="14"/>
  <c r="AB2759" i="14"/>
  <c r="Z2759" i="14"/>
  <c r="P2758" i="14"/>
  <c r="R2758" i="14" s="1"/>
  <c r="AB2758" i="14"/>
  <c r="Z2758" i="14"/>
  <c r="AA2755" i="14"/>
  <c r="Y2755" i="14"/>
  <c r="O2754" i="14"/>
  <c r="AA2754" i="14"/>
  <c r="Y2754" i="14"/>
  <c r="AB2753" i="14"/>
  <c r="Z2753" i="14"/>
  <c r="O2750" i="14"/>
  <c r="AA2750" i="14"/>
  <c r="Y2750" i="14"/>
  <c r="O2749" i="14"/>
  <c r="S2749" i="14" s="1"/>
  <c r="AA2749" i="14"/>
  <c r="Y2749" i="14"/>
  <c r="P2748" i="14"/>
  <c r="T2748" i="14" s="1"/>
  <c r="O2746" i="14"/>
  <c r="AA2746" i="14"/>
  <c r="Y2746" i="14"/>
  <c r="P2745" i="14"/>
  <c r="AB2745" i="14"/>
  <c r="Z2745" i="14"/>
  <c r="P2744" i="14"/>
  <c r="R2744" i="14" s="1"/>
  <c r="AB2744" i="14"/>
  <c r="Z2744" i="14"/>
  <c r="AB2741" i="14"/>
  <c r="Z2741" i="14"/>
  <c r="P2740" i="14"/>
  <c r="AB2740" i="14"/>
  <c r="Z2740" i="14"/>
  <c r="P2739" i="14"/>
  <c r="T2739" i="14" s="1"/>
  <c r="AB2736" i="14"/>
  <c r="Z2736" i="14"/>
  <c r="AB2735" i="14"/>
  <c r="Z2735" i="14"/>
  <c r="P2734" i="14"/>
  <c r="R2734" i="14" s="1"/>
  <c r="O2732" i="14"/>
  <c r="AA2732" i="14"/>
  <c r="Y2732" i="14"/>
  <c r="P2731" i="14"/>
  <c r="AB2731" i="14"/>
  <c r="Z2731" i="14"/>
  <c r="P2730" i="14"/>
  <c r="AB2727" i="14"/>
  <c r="Z2727" i="14"/>
  <c r="P2726" i="14"/>
  <c r="AB2726" i="14"/>
  <c r="Z2726" i="14"/>
  <c r="AA2723" i="14"/>
  <c r="Y2723" i="14"/>
  <c r="O2722" i="14"/>
  <c r="Q2722" i="14" s="1"/>
  <c r="AA2722" i="14"/>
  <c r="Y2722" i="14"/>
  <c r="AB2721" i="14"/>
  <c r="Z2721" i="14"/>
  <c r="O2718" i="14"/>
  <c r="AA2718" i="14"/>
  <c r="Y2718" i="14"/>
  <c r="O2717" i="14"/>
  <c r="AA2717" i="14"/>
  <c r="Y2717" i="14"/>
  <c r="P2716" i="14"/>
  <c r="O2714" i="14"/>
  <c r="Q2714" i="14" s="1"/>
  <c r="AA2714" i="14"/>
  <c r="Y2714" i="14"/>
  <c r="P2713" i="14"/>
  <c r="AB2713" i="14"/>
  <c r="Z2713" i="14"/>
  <c r="P2712" i="14"/>
  <c r="AB2712" i="14"/>
  <c r="Z2712" i="14"/>
  <c r="AB2709" i="14"/>
  <c r="Z2709" i="14"/>
  <c r="P2708" i="14"/>
  <c r="AB2708" i="14"/>
  <c r="Z2708" i="14"/>
  <c r="P2707" i="14"/>
  <c r="AB2704" i="14"/>
  <c r="Z2704" i="14"/>
  <c r="AB2703" i="14"/>
  <c r="Z2703" i="14"/>
  <c r="P2702" i="14"/>
  <c r="O2700" i="14"/>
  <c r="AA2700" i="14"/>
  <c r="Y2700" i="14"/>
  <c r="P2699" i="14"/>
  <c r="T2699" i="14" s="1"/>
  <c r="AB2699" i="14"/>
  <c r="Z2699" i="14"/>
  <c r="P2698" i="14"/>
  <c r="AB2695" i="14"/>
  <c r="Z2695" i="14"/>
  <c r="P2694" i="14"/>
  <c r="R2694" i="14" s="1"/>
  <c r="AB2694" i="14"/>
  <c r="Z2694" i="14"/>
  <c r="AA2691" i="14"/>
  <c r="Y2691" i="14"/>
  <c r="O2690" i="14"/>
  <c r="Q2690" i="14" s="1"/>
  <c r="AA2690" i="14"/>
  <c r="Y2690" i="14"/>
  <c r="AB2689" i="14"/>
  <c r="Z2689" i="14"/>
  <c r="O2686" i="14"/>
  <c r="AA2686" i="14"/>
  <c r="Y2686" i="14"/>
  <c r="O2685" i="14"/>
  <c r="AA2685" i="14"/>
  <c r="Y2685" i="14"/>
  <c r="P2684" i="14"/>
  <c r="R2684" i="14" s="1"/>
  <c r="O2682" i="14"/>
  <c r="AA2682" i="14"/>
  <c r="Y2682" i="14"/>
  <c r="AA2677" i="14"/>
  <c r="Y2677" i="14"/>
  <c r="O2676" i="14"/>
  <c r="Q2676" i="14" s="1"/>
  <c r="AA2676" i="14"/>
  <c r="Y2676" i="14"/>
  <c r="AA2675" i="14"/>
  <c r="Y2675" i="14"/>
  <c r="O2674" i="14"/>
  <c r="Q2674" i="14" s="1"/>
  <c r="AA2674" i="14"/>
  <c r="Y2674" i="14"/>
  <c r="AA2673" i="14"/>
  <c r="Y2673" i="14"/>
  <c r="P2672" i="14"/>
  <c r="O2670" i="14"/>
  <c r="AA2670" i="14"/>
  <c r="Y2670" i="14"/>
  <c r="O2669" i="14"/>
  <c r="AA2669" i="14"/>
  <c r="Y2669" i="14"/>
  <c r="P2668" i="14"/>
  <c r="T2668" i="14" s="1"/>
  <c r="AA2667" i="14"/>
  <c r="Y2667" i="14"/>
  <c r="AB2666" i="14"/>
  <c r="Z2666" i="14"/>
  <c r="AA2663" i="14"/>
  <c r="Y2663" i="14"/>
  <c r="O2662" i="14"/>
  <c r="Q2662" i="14" s="1"/>
  <c r="AA2662" i="14"/>
  <c r="Y2662" i="14"/>
  <c r="AB2661" i="14"/>
  <c r="Z2661" i="14"/>
  <c r="P2660" i="14"/>
  <c r="R2660" i="14" s="1"/>
  <c r="AB2660" i="14"/>
  <c r="Z2660" i="14"/>
  <c r="AB2659" i="14"/>
  <c r="Z2659" i="14"/>
  <c r="P2658" i="14"/>
  <c r="AB2658" i="14"/>
  <c r="Z2658" i="14"/>
  <c r="AB2657" i="14"/>
  <c r="Z2657" i="14"/>
  <c r="AA2655" i="14"/>
  <c r="Y2655" i="14"/>
  <c r="AB2654" i="14"/>
  <c r="Z2654" i="14"/>
  <c r="O2652" i="14"/>
  <c r="AA2652" i="14"/>
  <c r="Y2652" i="14"/>
  <c r="AB2649" i="14"/>
  <c r="Z2649" i="14"/>
  <c r="P2648" i="14"/>
  <c r="T2648" i="14" s="1"/>
  <c r="AB2648" i="14"/>
  <c r="Z2648" i="14"/>
  <c r="P2647" i="14"/>
  <c r="R2647" i="14" s="1"/>
  <c r="AA2641" i="14"/>
  <c r="Y2641" i="14"/>
  <c r="P2640" i="14"/>
  <c r="AB2636" i="14"/>
  <c r="Z2636" i="14"/>
  <c r="AA2633" i="14"/>
  <c r="Y2633" i="14"/>
  <c r="O2632" i="14"/>
  <c r="Q2632" i="14" s="1"/>
  <c r="AA2632" i="14"/>
  <c r="Y2632" i="14"/>
  <c r="AA2629" i="14"/>
  <c r="Y2629" i="14"/>
  <c r="O2628" i="14"/>
  <c r="Q2628" i="14" s="1"/>
  <c r="AA2628" i="14"/>
  <c r="Y2628" i="14"/>
  <c r="AB2627" i="14"/>
  <c r="Z2627" i="14"/>
  <c r="P2626" i="14"/>
  <c r="R2626" i="14" s="1"/>
  <c r="AB2626" i="14"/>
  <c r="Z2626" i="14"/>
  <c r="P2625" i="14"/>
  <c r="O2624" i="14"/>
  <c r="AA2624" i="14"/>
  <c r="Y2624" i="14"/>
  <c r="O2623" i="14"/>
  <c r="AA2623" i="14"/>
  <c r="Y2623" i="14"/>
  <c r="AB2622" i="14"/>
  <c r="Z2622" i="14"/>
  <c r="AB2621" i="14"/>
  <c r="Z2621" i="14"/>
  <c r="AA2619" i="14"/>
  <c r="Y2619" i="14"/>
  <c r="AB2618" i="14"/>
  <c r="Z2618" i="14"/>
  <c r="AA2615" i="14"/>
  <c r="Y2615" i="14"/>
  <c r="O2614" i="14"/>
  <c r="AA2614" i="14"/>
  <c r="Y2614" i="14"/>
  <c r="AA2609" i="14"/>
  <c r="Y2609" i="14"/>
  <c r="P2608" i="14"/>
  <c r="AB2604" i="14"/>
  <c r="Z2604" i="14"/>
  <c r="AA2601" i="14"/>
  <c r="Y2601" i="14"/>
  <c r="AB2600" i="14"/>
  <c r="Z2600" i="14"/>
  <c r="O2598" i="14"/>
  <c r="AA2598" i="14"/>
  <c r="Y2598" i="14"/>
  <c r="AA2593" i="14"/>
  <c r="Y2593" i="14"/>
  <c r="AB2592" i="14"/>
  <c r="Z2592" i="14"/>
  <c r="AB2591" i="14"/>
  <c r="Z2591" i="14"/>
  <c r="P2590" i="14"/>
  <c r="R2590" i="14" s="1"/>
  <c r="O2588" i="14"/>
  <c r="AA2588" i="14"/>
  <c r="Y2588" i="14"/>
  <c r="AB2587" i="14"/>
  <c r="Z2587" i="14"/>
  <c r="AB2586" i="14"/>
  <c r="Z2586" i="14"/>
  <c r="O2584" i="14"/>
  <c r="AA2584" i="14"/>
  <c r="Y2584" i="14"/>
  <c r="P2583" i="14"/>
  <c r="T2583" i="14" s="1"/>
  <c r="O2581" i="14"/>
  <c r="AA2581" i="14"/>
  <c r="Y2581" i="14"/>
  <c r="P2580" i="14"/>
  <c r="T2580" i="14" s="1"/>
  <c r="AA2579" i="14"/>
  <c r="Y2579" i="14"/>
  <c r="AB2578" i="14"/>
  <c r="Z2578" i="14"/>
  <c r="P2577" i="14"/>
  <c r="AB2577" i="14"/>
  <c r="Z2577" i="14"/>
  <c r="P2576" i="14"/>
  <c r="T2576" i="14" s="1"/>
  <c r="AA2575" i="14"/>
  <c r="Y2575" i="14"/>
  <c r="AB2574" i="14"/>
  <c r="Z2574" i="14"/>
  <c r="AB2571" i="14"/>
  <c r="Z2571" i="14"/>
  <c r="AB2570" i="14"/>
  <c r="Z2570" i="14"/>
  <c r="O2567" i="14"/>
  <c r="AA2567" i="14"/>
  <c r="Y2567" i="14"/>
  <c r="AB2566" i="14"/>
  <c r="Z2566" i="14"/>
  <c r="O2562" i="14"/>
  <c r="Q2562" i="14" s="1"/>
  <c r="AA2562" i="14"/>
  <c r="Y2562" i="14"/>
  <c r="O2560" i="14"/>
  <c r="AA2560" i="14"/>
  <c r="Y2560" i="14"/>
  <c r="AB2559" i="14"/>
  <c r="Z2559" i="14"/>
  <c r="P2558" i="14"/>
  <c r="T2558" i="14" s="1"/>
  <c r="AA2555" i="14"/>
  <c r="Y2555" i="14"/>
  <c r="O2554" i="14"/>
  <c r="AA2554" i="14"/>
  <c r="Y2554" i="14"/>
  <c r="AB2553" i="14"/>
  <c r="Z2553" i="14"/>
  <c r="P2552" i="14"/>
  <c r="O2549" i="14"/>
  <c r="Q2549" i="14" s="1"/>
  <c r="AA2549" i="14"/>
  <c r="Y2549" i="14"/>
  <c r="P2548" i="14"/>
  <c r="R2548" i="14" s="1"/>
  <c r="AB2548" i="14"/>
  <c r="Z2548" i="14"/>
  <c r="O2544" i="14"/>
  <c r="AA2544" i="14"/>
  <c r="Y2544" i="14"/>
  <c r="AB2543" i="14"/>
  <c r="Z2543" i="14"/>
  <c r="P2542" i="14"/>
  <c r="T2542" i="14" s="1"/>
  <c r="AA2539" i="14"/>
  <c r="Y2539" i="14"/>
  <c r="O2538" i="14"/>
  <c r="Q2538" i="14" s="1"/>
  <c r="AA2538" i="14"/>
  <c r="Y2538" i="14"/>
  <c r="AB2537" i="14"/>
  <c r="Z2537" i="14"/>
  <c r="AB2536" i="14"/>
  <c r="Z2536" i="14"/>
  <c r="P2535" i="14"/>
  <c r="T2535" i="14" s="1"/>
  <c r="AB2533" i="14"/>
  <c r="Z2533" i="14"/>
  <c r="O2530" i="14"/>
  <c r="Q2530" i="14" s="1"/>
  <c r="AA2530" i="14"/>
  <c r="Y2530" i="14"/>
  <c r="P2529" i="14"/>
  <c r="AB2529" i="14"/>
  <c r="Z2529" i="14"/>
  <c r="P2528" i="14"/>
  <c r="T2528" i="14" s="1"/>
  <c r="AA2527" i="14"/>
  <c r="Y2527" i="14"/>
  <c r="AB2526" i="14"/>
  <c r="Z2526" i="14"/>
  <c r="AB2525" i="14"/>
  <c r="Z2525" i="14"/>
  <c r="AA2523" i="14"/>
  <c r="Y2523" i="14"/>
  <c r="O2522" i="14"/>
  <c r="Q2522" i="14" s="1"/>
  <c r="AA2522" i="14"/>
  <c r="Y2522" i="14"/>
  <c r="AB2521" i="14"/>
  <c r="Z2521" i="14"/>
  <c r="P2521" i="14"/>
  <c r="P2520" i="14"/>
  <c r="R2520" i="14" s="1"/>
  <c r="O2516" i="14"/>
  <c r="AA2516" i="14"/>
  <c r="Y2516" i="14"/>
  <c r="AA2515" i="14"/>
  <c r="Y2515" i="14"/>
  <c r="O2514" i="14"/>
  <c r="AA2514" i="14"/>
  <c r="Y2514" i="14"/>
  <c r="P2513" i="14"/>
  <c r="AB2513" i="14"/>
  <c r="Z2513" i="14"/>
  <c r="AB2509" i="14"/>
  <c r="Z2509" i="14"/>
  <c r="AA2505" i="14"/>
  <c r="Y2505" i="14"/>
  <c r="O2505" i="14"/>
  <c r="Q2505" i="14" s="1"/>
  <c r="AB2504" i="14"/>
  <c r="Z2504" i="14"/>
  <c r="AB2503" i="14"/>
  <c r="Z2503" i="14"/>
  <c r="P2502" i="14"/>
  <c r="R2502" i="14" s="1"/>
  <c r="O2496" i="14"/>
  <c r="AA2496" i="14"/>
  <c r="Y2496" i="14"/>
  <c r="AB2491" i="14"/>
  <c r="Z2491" i="14"/>
  <c r="P2491" i="14"/>
  <c r="AB2490" i="14"/>
  <c r="Z2490" i="14"/>
  <c r="O2488" i="14"/>
  <c r="S2488" i="14" s="1"/>
  <c r="AA2488" i="14"/>
  <c r="Y2488" i="14"/>
  <c r="O2487" i="14"/>
  <c r="AA2487" i="14"/>
  <c r="Y2487" i="14"/>
  <c r="AB2486" i="14"/>
  <c r="Z2486" i="14"/>
  <c r="P2485" i="14"/>
  <c r="AA2479" i="14"/>
  <c r="Y2479" i="14"/>
  <c r="AB2478" i="14"/>
  <c r="Z2478" i="14"/>
  <c r="AB2473" i="14"/>
  <c r="Z2473" i="14"/>
  <c r="P2472" i="14"/>
  <c r="AA2470" i="14"/>
  <c r="Y2470" i="14"/>
  <c r="O2469" i="14"/>
  <c r="Q2469" i="14" s="1"/>
  <c r="AA2469" i="14"/>
  <c r="Y2469" i="14"/>
  <c r="AB2468" i="14"/>
  <c r="Z2468" i="14"/>
  <c r="P2467" i="14"/>
  <c r="AB2467" i="14"/>
  <c r="Z2467" i="14"/>
  <c r="AB2466" i="14"/>
  <c r="Z2466" i="14"/>
  <c r="P2465" i="14"/>
  <c r="T2465" i="14" s="1"/>
  <c r="AB2465" i="14"/>
  <c r="Z2465" i="14"/>
  <c r="P2464" i="14"/>
  <c r="T2464" i="14" s="1"/>
  <c r="AA2461" i="14"/>
  <c r="Y2461" i="14"/>
  <c r="P2460" i="14"/>
  <c r="T2460" i="14" s="1"/>
  <c r="AB2460" i="14"/>
  <c r="Z2460" i="14"/>
  <c r="P2459" i="14"/>
  <c r="AB2455" i="14"/>
  <c r="Z2455" i="14"/>
  <c r="P2455" i="14"/>
  <c r="R2455" i="14" s="1"/>
  <c r="P2454" i="14"/>
  <c r="O2452" i="14"/>
  <c r="AA2452" i="14"/>
  <c r="Y2452" i="14"/>
  <c r="AA2451" i="14"/>
  <c r="Y2451" i="14"/>
  <c r="O2450" i="14"/>
  <c r="AA2450" i="14"/>
  <c r="Y2450" i="14"/>
  <c r="AA2449" i="14"/>
  <c r="Y2449" i="14"/>
  <c r="O2448" i="14"/>
  <c r="AA2448" i="14"/>
  <c r="Y2448" i="14"/>
  <c r="AB2447" i="14"/>
  <c r="Z2447" i="14"/>
  <c r="P2446" i="14"/>
  <c r="AB2443" i="14"/>
  <c r="Z2443" i="14"/>
  <c r="P2442" i="14"/>
  <c r="AB2442" i="14"/>
  <c r="Z2442" i="14"/>
  <c r="P2441" i="14"/>
  <c r="T2441" i="14" s="1"/>
  <c r="AB2437" i="14"/>
  <c r="Z2437" i="14"/>
  <c r="P2437" i="14"/>
  <c r="T2437" i="14" s="1"/>
  <c r="AA2431" i="14"/>
  <c r="Y2431" i="14"/>
  <c r="O2430" i="14"/>
  <c r="AA2430" i="14"/>
  <c r="Y2430" i="14"/>
  <c r="AB2429" i="14"/>
  <c r="Z2429" i="14"/>
  <c r="AB2425" i="14"/>
  <c r="Z2425" i="14"/>
  <c r="AB2416" i="14"/>
  <c r="Z2416" i="14"/>
  <c r="P2416" i="14"/>
  <c r="T2416" i="14" s="1"/>
  <c r="AA2413" i="14"/>
  <c r="Y2413" i="14"/>
  <c r="O2412" i="14"/>
  <c r="AA2412" i="14"/>
  <c r="Y2412" i="14"/>
  <c r="O2408" i="14"/>
  <c r="AA2408" i="14"/>
  <c r="Y2408" i="14"/>
  <c r="AB2407" i="14"/>
  <c r="Z2407" i="14"/>
  <c r="AB2398" i="14"/>
  <c r="Z2398" i="14"/>
  <c r="P2398" i="14"/>
  <c r="AA2395" i="14"/>
  <c r="Y2395" i="14"/>
  <c r="O2395" i="14"/>
  <c r="O2394" i="14"/>
  <c r="AA2394" i="14"/>
  <c r="Y2394" i="14"/>
  <c r="O2390" i="14"/>
  <c r="Q2390" i="14" s="1"/>
  <c r="AA2390" i="14"/>
  <c r="Y2390" i="14"/>
  <c r="AB2389" i="14"/>
  <c r="Z2389" i="14"/>
  <c r="P2380" i="14"/>
  <c r="AB2380" i="14"/>
  <c r="Z2380" i="14"/>
  <c r="AA2367" i="14"/>
  <c r="Y2367" i="14"/>
  <c r="O2367" i="14"/>
  <c r="O2366" i="14"/>
  <c r="Q2366" i="14" s="1"/>
  <c r="AA2366" i="14"/>
  <c r="Y2366" i="14"/>
  <c r="AB2365" i="14"/>
  <c r="Z2365" i="14"/>
  <c r="AB2359" i="14"/>
  <c r="Z2359" i="14"/>
  <c r="P2359" i="14"/>
  <c r="T2359" i="14" s="1"/>
  <c r="P2358" i="14"/>
  <c r="P2348" i="14"/>
  <c r="R2348" i="14" s="1"/>
  <c r="AB2348" i="14"/>
  <c r="Z2348" i="14"/>
  <c r="AA2335" i="14"/>
  <c r="Y2335" i="14"/>
  <c r="O2335" i="14"/>
  <c r="O2334" i="14"/>
  <c r="AA2334" i="14"/>
  <c r="Y2334" i="14"/>
  <c r="AB2333" i="14"/>
  <c r="Z2333" i="14"/>
  <c r="AB2327" i="14"/>
  <c r="Z2327" i="14"/>
  <c r="P2327" i="14"/>
  <c r="P2326" i="14"/>
  <c r="P2316" i="14"/>
  <c r="AB2316" i="14"/>
  <c r="Z2316" i="14"/>
  <c r="AA2303" i="14"/>
  <c r="Y2303" i="14"/>
  <c r="O2303" i="14"/>
  <c r="AB2302" i="14"/>
  <c r="Z2302" i="14"/>
  <c r="P2301" i="14"/>
  <c r="R2301" i="14" s="1"/>
  <c r="AB2301" i="14"/>
  <c r="Z2301" i="14"/>
  <c r="AA2291" i="14"/>
  <c r="Y2291" i="14"/>
  <c r="O2291" i="14"/>
  <c r="Q2291" i="14" s="1"/>
  <c r="O2290" i="14"/>
  <c r="AA2290" i="14"/>
  <c r="Y2290" i="14"/>
  <c r="O2289" i="14"/>
  <c r="Q2289" i="14" s="1"/>
  <c r="AA2289" i="14"/>
  <c r="Y2289" i="14"/>
  <c r="AB2288" i="14"/>
  <c r="Z2288" i="14"/>
  <c r="AA2281" i="14"/>
  <c r="Y2281" i="14"/>
  <c r="O2281" i="14"/>
  <c r="Q2281" i="14" s="1"/>
  <c r="AB2280" i="14"/>
  <c r="Z2280" i="14"/>
  <c r="P2279" i="14"/>
  <c r="R2279" i="14" s="1"/>
  <c r="AB2279" i="14"/>
  <c r="Z2279" i="14"/>
  <c r="AB2272" i="14"/>
  <c r="Z2272" i="14"/>
  <c r="P2272" i="14"/>
  <c r="O2270" i="14"/>
  <c r="Q2270" i="14" s="1"/>
  <c r="AA2270" i="14"/>
  <c r="Y2270" i="14"/>
  <c r="O2269" i="14"/>
  <c r="S2269" i="14" s="1"/>
  <c r="AA2269" i="14"/>
  <c r="Y2269" i="14"/>
  <c r="O2268" i="14"/>
  <c r="AA2268" i="14"/>
  <c r="Y2268" i="14"/>
  <c r="AB2267" i="14"/>
  <c r="Z2267" i="14"/>
  <c r="P2266" i="14"/>
  <c r="AB2266" i="14"/>
  <c r="Z2266" i="14"/>
  <c r="AA2261" i="14"/>
  <c r="Y2261" i="14"/>
  <c r="O2261" i="14"/>
  <c r="O2260" i="14"/>
  <c r="AA2260" i="14"/>
  <c r="Y2260" i="14"/>
  <c r="P2259" i="14"/>
  <c r="T2259" i="14" s="1"/>
  <c r="AB2259" i="14"/>
  <c r="Z2259" i="14"/>
  <c r="P2258" i="14"/>
  <c r="R2258" i="14" s="1"/>
  <c r="AB2258" i="14"/>
  <c r="Z2258" i="14"/>
  <c r="O2244" i="14"/>
  <c r="AA2244" i="14"/>
  <c r="Y2244" i="14"/>
  <c r="AB2243" i="14"/>
  <c r="Z2243" i="14"/>
  <c r="P2243" i="14"/>
  <c r="R2243" i="14" s="1"/>
  <c r="AA2233" i="14"/>
  <c r="Y2233" i="14"/>
  <c r="O2233" i="14"/>
  <c r="Q2233" i="14" s="1"/>
  <c r="O2232" i="14"/>
  <c r="Q2232" i="14" s="1"/>
  <c r="AA2232" i="14"/>
  <c r="Y2232" i="14"/>
  <c r="AB2220" i="14"/>
  <c r="Z2220" i="14"/>
  <c r="P2220" i="14"/>
  <c r="O2218" i="14"/>
  <c r="Q2218" i="14" s="1"/>
  <c r="AA2218" i="14"/>
  <c r="Y2218" i="14"/>
  <c r="O2217" i="14"/>
  <c r="Q2217" i="14" s="1"/>
  <c r="AA2217" i="14"/>
  <c r="Y2217" i="14"/>
  <c r="O2216" i="14"/>
  <c r="S2216" i="14" s="1"/>
  <c r="AA2216" i="14"/>
  <c r="Y2216" i="14"/>
  <c r="AA2207" i="14"/>
  <c r="Y2207" i="14"/>
  <c r="O2207" i="14"/>
  <c r="O2206" i="14"/>
  <c r="Q2206" i="14" s="1"/>
  <c r="AA2206" i="14"/>
  <c r="Y2206" i="14"/>
  <c r="AA2205" i="14"/>
  <c r="Y2205" i="14"/>
  <c r="O2204" i="14"/>
  <c r="Q2204" i="14" s="1"/>
  <c r="AA2204" i="14"/>
  <c r="Y2204" i="14"/>
  <c r="AA2199" i="14"/>
  <c r="Y2199" i="14"/>
  <c r="O2199" i="14"/>
  <c r="Q2199" i="14" s="1"/>
  <c r="P2198" i="14"/>
  <c r="AB2198" i="14"/>
  <c r="Z2198" i="14"/>
  <c r="P2197" i="14"/>
  <c r="R2197" i="14" s="1"/>
  <c r="AB2197" i="14"/>
  <c r="Z2197" i="14"/>
  <c r="AB2189" i="14"/>
  <c r="Z2189" i="14"/>
  <c r="P2189" i="14"/>
  <c r="P2188" i="14"/>
  <c r="AB2188" i="14"/>
  <c r="Z2188" i="14"/>
  <c r="O2180" i="14"/>
  <c r="S2180" i="14" s="1"/>
  <c r="AA2180" i="14"/>
  <c r="Y2180" i="14"/>
  <c r="P2179" i="14"/>
  <c r="AB2179" i="14"/>
  <c r="Z2179" i="14"/>
  <c r="O2174" i="14"/>
  <c r="AA2174" i="14"/>
  <c r="Y2174" i="14"/>
  <c r="O2173" i="14"/>
  <c r="AA2173" i="14"/>
  <c r="Y2173" i="14"/>
  <c r="O2172" i="14"/>
  <c r="Q2172" i="14" s="1"/>
  <c r="AA2172" i="14"/>
  <c r="Y2172" i="14"/>
  <c r="AB2161" i="14"/>
  <c r="Z2161" i="14"/>
  <c r="P2161" i="14"/>
  <c r="AA2158" i="14"/>
  <c r="Y2158" i="14"/>
  <c r="P2157" i="14"/>
  <c r="R2157" i="14" s="1"/>
  <c r="AB2157" i="14"/>
  <c r="Z2157" i="14"/>
  <c r="AB2156" i="14"/>
  <c r="Z2156" i="14"/>
  <c r="AB2153" i="14"/>
  <c r="Z2153" i="14"/>
  <c r="P2153" i="14"/>
  <c r="R2153" i="14" s="1"/>
  <c r="AA2143" i="14"/>
  <c r="Y2143" i="14"/>
  <c r="AA2142" i="14"/>
  <c r="Y2142" i="14"/>
  <c r="AB2133" i="14"/>
  <c r="Z2133" i="14"/>
  <c r="P2133" i="14"/>
  <c r="P2132" i="14"/>
  <c r="R2132" i="14" s="1"/>
  <c r="AB2123" i="14"/>
  <c r="Z2123" i="14"/>
  <c r="P2123" i="14"/>
  <c r="J2120" i="14"/>
  <c r="K2120" i="14"/>
  <c r="K2119" i="14"/>
  <c r="AA2117" i="14"/>
  <c r="Y2117" i="14"/>
  <c r="AA2116" i="14"/>
  <c r="Y2116" i="14"/>
  <c r="AA2107" i="14"/>
  <c r="Y2107" i="14"/>
  <c r="O2107" i="14"/>
  <c r="Q2107" i="14" s="1"/>
  <c r="AB2106" i="14"/>
  <c r="Z2106" i="14"/>
  <c r="AA2101" i="14"/>
  <c r="Y2101" i="14"/>
  <c r="AA2100" i="14"/>
  <c r="Y2100" i="14"/>
  <c r="AB2099" i="14"/>
  <c r="Z2099" i="14"/>
  <c r="P2099" i="14"/>
  <c r="AB2098" i="14"/>
  <c r="Z2098" i="14"/>
  <c r="AA2094" i="14"/>
  <c r="Y2094" i="14"/>
  <c r="AB2093" i="14"/>
  <c r="Z2093" i="14"/>
  <c r="AB2085" i="14"/>
  <c r="Z2085" i="14"/>
  <c r="P2085" i="14"/>
  <c r="R2085" i="14" s="1"/>
  <c r="P2084" i="14"/>
  <c r="R2084" i="14" s="1"/>
  <c r="AB2077" i="14"/>
  <c r="Z2077" i="14"/>
  <c r="P2077" i="14"/>
  <c r="R2077" i="14" s="1"/>
  <c r="P2076" i="14"/>
  <c r="R2076" i="14" s="1"/>
  <c r="K2076" i="14"/>
  <c r="AA2058" i="14"/>
  <c r="Y2058" i="14"/>
  <c r="O2058" i="14"/>
  <c r="AA2057" i="14"/>
  <c r="Y2057" i="14"/>
  <c r="O2056" i="14"/>
  <c r="Q2056" i="14" s="1"/>
  <c r="AA2056" i="14"/>
  <c r="Y2056" i="14"/>
  <c r="O2055" i="14"/>
  <c r="AA2055" i="14"/>
  <c r="Y2055" i="14"/>
  <c r="O2054" i="14"/>
  <c r="Q2054" i="14" s="1"/>
  <c r="AA2054" i="14"/>
  <c r="Y2054" i="14"/>
  <c r="AB2053" i="14"/>
  <c r="Z2053" i="14"/>
  <c r="S2041" i="14"/>
  <c r="Q2041" i="14"/>
  <c r="AA2033" i="14"/>
  <c r="Y2033" i="14"/>
  <c r="O2033" i="14"/>
  <c r="O2032" i="14"/>
  <c r="AA2032" i="14"/>
  <c r="Y2032" i="14"/>
  <c r="AB2031" i="14"/>
  <c r="Z2031" i="14"/>
  <c r="AA2021" i="14"/>
  <c r="Y2021" i="14"/>
  <c r="O2021" i="14"/>
  <c r="O2020" i="14"/>
  <c r="S2020" i="14" s="1"/>
  <c r="AA2020" i="14"/>
  <c r="Y2020" i="14"/>
  <c r="O2019" i="14"/>
  <c r="AA2019" i="14"/>
  <c r="Y2019" i="14"/>
  <c r="O2018" i="14"/>
  <c r="S2018" i="14" s="1"/>
  <c r="AA2018" i="14"/>
  <c r="Y2018" i="14"/>
  <c r="AB2017" i="14"/>
  <c r="Z2017" i="14"/>
  <c r="AB2016" i="14"/>
  <c r="Z2016" i="14"/>
  <c r="AA2005" i="14"/>
  <c r="Y2005" i="14"/>
  <c r="O2005" i="14"/>
  <c r="O2004" i="14"/>
  <c r="AA2004" i="14"/>
  <c r="Y2004" i="14"/>
  <c r="O2003" i="14"/>
  <c r="S2003" i="14" s="1"/>
  <c r="AA2003" i="14"/>
  <c r="Y2003" i="14"/>
  <c r="AB2000" i="14"/>
  <c r="Z2000" i="14"/>
  <c r="AB1999" i="14"/>
  <c r="Z1999" i="14"/>
  <c r="K1995" i="14"/>
  <c r="J1995" i="14"/>
  <c r="J1993" i="14"/>
  <c r="O1990" i="14"/>
  <c r="AA1990" i="14"/>
  <c r="Y1990" i="14"/>
  <c r="AA1989" i="14"/>
  <c r="Y1989" i="14"/>
  <c r="O1988" i="14"/>
  <c r="Q1988" i="14" s="1"/>
  <c r="AA1988" i="14"/>
  <c r="Y1988" i="14"/>
  <c r="O1987" i="14"/>
  <c r="Q1987" i="14" s="1"/>
  <c r="AA1987" i="14"/>
  <c r="Y1987" i="14"/>
  <c r="AA1986" i="14"/>
  <c r="Y1986" i="14"/>
  <c r="O1986" i="14"/>
  <c r="Q1986" i="14" s="1"/>
  <c r="AA1981" i="14"/>
  <c r="Y1981" i="14"/>
  <c r="O1981" i="14"/>
  <c r="AB1980" i="14"/>
  <c r="Z1980" i="14"/>
  <c r="AB1979" i="14"/>
  <c r="Z1979" i="14"/>
  <c r="AB1978" i="14"/>
  <c r="Z1978" i="14"/>
  <c r="AB1977" i="14"/>
  <c r="Z1977" i="14"/>
  <c r="AB1976" i="14"/>
  <c r="Z1976" i="14"/>
  <c r="AB1975" i="14"/>
  <c r="Z1975" i="14"/>
  <c r="AB1966" i="14"/>
  <c r="Z1966" i="14"/>
  <c r="J1959" i="14"/>
  <c r="AA1954" i="14"/>
  <c r="Y1954" i="14"/>
  <c r="O1954" i="14"/>
  <c r="AA1933" i="14"/>
  <c r="Y1933" i="14"/>
  <c r="O1933" i="14"/>
  <c r="O1932" i="14"/>
  <c r="Q1932" i="14" s="1"/>
  <c r="AA1932" i="14"/>
  <c r="Y1932" i="14"/>
  <c r="O1931" i="14"/>
  <c r="Q1931" i="14" s="1"/>
  <c r="AA1931" i="14"/>
  <c r="Y1931" i="14"/>
  <c r="AB1930" i="14"/>
  <c r="Z1930" i="14"/>
  <c r="O1922" i="14"/>
  <c r="S1922" i="14" s="1"/>
  <c r="AA1922" i="14"/>
  <c r="Y1922" i="14"/>
  <c r="AA1921" i="14"/>
  <c r="Y1921" i="14"/>
  <c r="AB1920" i="14"/>
  <c r="Z1920" i="14"/>
  <c r="AB1919" i="14"/>
  <c r="Z1919" i="14"/>
  <c r="K1910" i="14"/>
  <c r="AB1906" i="14"/>
  <c r="Z1906" i="14"/>
  <c r="AB1905" i="14"/>
  <c r="Z1905" i="14"/>
  <c r="AB1904" i="14"/>
  <c r="Z1904" i="14"/>
  <c r="AB1896" i="14"/>
  <c r="Z1896" i="14"/>
  <c r="AB1895" i="14"/>
  <c r="Z1895" i="14"/>
  <c r="AB1894" i="14"/>
  <c r="Z1894" i="14"/>
  <c r="AB1893" i="14"/>
  <c r="Z1893" i="14"/>
  <c r="AB1875" i="14"/>
  <c r="Z1875" i="14"/>
  <c r="AB1874" i="14"/>
  <c r="Z1874" i="14"/>
  <c r="AB1873" i="14"/>
  <c r="Z1873" i="14"/>
  <c r="O1859" i="14"/>
  <c r="AA1859" i="14"/>
  <c r="Y1859" i="14"/>
  <c r="AB1858" i="14"/>
  <c r="Z1858" i="14"/>
  <c r="AB1857" i="14"/>
  <c r="Z1857" i="14"/>
  <c r="AB1787" i="14"/>
  <c r="Z1787" i="14"/>
  <c r="AB1785" i="14"/>
  <c r="Z1785" i="14"/>
  <c r="AB1784" i="14"/>
  <c r="Z1784" i="14"/>
  <c r="AB1783" i="14"/>
  <c r="Z1783" i="14"/>
  <c r="AB1782" i="14"/>
  <c r="Z1782" i="14"/>
  <c r="AB1781" i="14"/>
  <c r="Z1781" i="14"/>
  <c r="AB1780" i="14"/>
  <c r="Z1780" i="14"/>
  <c r="AB1779" i="14"/>
  <c r="Z1779" i="14"/>
  <c r="AB1778" i="14"/>
  <c r="Z1778" i="14"/>
  <c r="AB1777" i="14"/>
  <c r="Z1777" i="14"/>
  <c r="AB1776" i="14"/>
  <c r="Z1776" i="14"/>
  <c r="AB1775" i="14"/>
  <c r="Z1775" i="14"/>
  <c r="AB1774" i="14"/>
  <c r="Z1774" i="14"/>
  <c r="AB1773" i="14"/>
  <c r="Z1773" i="14"/>
  <c r="AB1772" i="14"/>
  <c r="Z1772" i="14"/>
  <c r="AB1771" i="14"/>
  <c r="Z1771" i="14"/>
  <c r="AB1770" i="14"/>
  <c r="Z1770" i="14"/>
  <c r="AB1769" i="14"/>
  <c r="Z1769" i="14"/>
  <c r="AB1768" i="14"/>
  <c r="Z1768" i="14"/>
  <c r="AB1767" i="14"/>
  <c r="Z1767" i="14"/>
  <c r="AB1766" i="14"/>
  <c r="Z1766" i="14"/>
  <c r="AB1765" i="14"/>
  <c r="Z1765" i="14"/>
  <c r="AB1764" i="14"/>
  <c r="Z1764" i="14"/>
  <c r="AB1763" i="14"/>
  <c r="Z1763" i="14"/>
  <c r="AB1762" i="14"/>
  <c r="Z1762" i="14"/>
  <c r="AB1761" i="14"/>
  <c r="Z1761" i="14"/>
  <c r="AB1760" i="14"/>
  <c r="Z1760" i="14"/>
  <c r="AB1759" i="14"/>
  <c r="Z1759" i="14"/>
  <c r="AB1758" i="14"/>
  <c r="Z1758" i="14"/>
  <c r="AB1757" i="14"/>
  <c r="Z1757" i="14"/>
  <c r="AB1756" i="14"/>
  <c r="Z1756" i="14"/>
  <c r="AB1755" i="14"/>
  <c r="Z1755" i="14"/>
  <c r="AB1754" i="14"/>
  <c r="Z1754" i="14"/>
  <c r="AB1753" i="14"/>
  <c r="Z1753" i="14"/>
  <c r="AB1752" i="14"/>
  <c r="Z1752" i="14"/>
  <c r="AB1751" i="14"/>
  <c r="Z1751" i="14"/>
  <c r="AB1750" i="14"/>
  <c r="Z1750" i="14"/>
  <c r="AB1749" i="14"/>
  <c r="Z1749" i="14"/>
  <c r="AB1748" i="14"/>
  <c r="Z1748" i="14"/>
  <c r="AB1747" i="14"/>
  <c r="Z1747" i="14"/>
  <c r="AB1746" i="14"/>
  <c r="Z1746" i="14"/>
  <c r="AB1745" i="14"/>
  <c r="Z1745" i="14"/>
  <c r="AB1744" i="14"/>
  <c r="Z1744" i="14"/>
  <c r="AB1743" i="14"/>
  <c r="Z1743" i="14"/>
  <c r="AB1742" i="14"/>
  <c r="Z1742" i="14"/>
  <c r="AB1741" i="14"/>
  <c r="Z1741" i="14"/>
  <c r="AB1740" i="14"/>
  <c r="Z1740" i="14"/>
  <c r="AB1739" i="14"/>
  <c r="Z1739" i="14"/>
  <c r="AB1738" i="14"/>
  <c r="Z1738" i="14"/>
  <c r="AB1737" i="14"/>
  <c r="Z1737" i="14"/>
  <c r="AB1736" i="14"/>
  <c r="Z1736" i="14"/>
  <c r="AB1735" i="14"/>
  <c r="Z1735" i="14"/>
  <c r="AB1734" i="14"/>
  <c r="Z1734" i="14"/>
  <c r="AB1733" i="14"/>
  <c r="Z1733" i="14"/>
  <c r="AB1732" i="14"/>
  <c r="Z1732" i="14"/>
  <c r="AB1731" i="14"/>
  <c r="Z1731" i="14"/>
  <c r="AB1730" i="14"/>
  <c r="Z1730" i="14"/>
  <c r="AB1729" i="14"/>
  <c r="Z1729" i="14"/>
  <c r="AB1728" i="14"/>
  <c r="Z1728" i="14"/>
  <c r="AB1727" i="14"/>
  <c r="Z1727" i="14"/>
  <c r="AB1726" i="14"/>
  <c r="Z1726" i="14"/>
  <c r="AB1725" i="14"/>
  <c r="Z1725" i="14"/>
  <c r="AB1724" i="14"/>
  <c r="Z1724" i="14"/>
  <c r="AB1723" i="14"/>
  <c r="Z1723" i="14"/>
  <c r="AB1722" i="14"/>
  <c r="Z1722" i="14"/>
  <c r="AB1721" i="14"/>
  <c r="Z1721" i="14"/>
  <c r="AB1720" i="14"/>
  <c r="Z1720" i="14"/>
  <c r="AB1719" i="14"/>
  <c r="Z1719" i="14"/>
  <c r="AB1718" i="14"/>
  <c r="Z1718" i="14"/>
  <c r="AB1717" i="14"/>
  <c r="Z1717" i="14"/>
  <c r="AB1716" i="14"/>
  <c r="Z1716" i="14"/>
  <c r="AB1715" i="14"/>
  <c r="Z1715" i="14"/>
  <c r="AB1714" i="14"/>
  <c r="Z1714" i="14"/>
  <c r="AB1713" i="14"/>
  <c r="Z1713" i="14"/>
  <c r="AB1712" i="14"/>
  <c r="Z1712" i="14"/>
  <c r="AB1711" i="14"/>
  <c r="Z1711" i="14"/>
  <c r="AB1710" i="14"/>
  <c r="Z1710" i="14"/>
  <c r="AB1709" i="14"/>
  <c r="Z1709" i="14"/>
  <c r="AB1708" i="14"/>
  <c r="Z1708" i="14"/>
  <c r="AB1707" i="14"/>
  <c r="Z1707" i="14"/>
  <c r="AB1706" i="14"/>
  <c r="Z1706" i="14"/>
  <c r="AB1705" i="14"/>
  <c r="Z1705" i="14"/>
  <c r="AB1704" i="14"/>
  <c r="Z1704" i="14"/>
  <c r="AB1703" i="14"/>
  <c r="Z1703" i="14"/>
  <c r="AB1702" i="14"/>
  <c r="Z1702" i="14"/>
  <c r="AB1701" i="14"/>
  <c r="Z1701" i="14"/>
  <c r="AB1700" i="14"/>
  <c r="Z1700" i="14"/>
  <c r="AB1699" i="14"/>
  <c r="Z1699" i="14"/>
  <c r="AB1698" i="14"/>
  <c r="Z1698" i="14"/>
  <c r="AB1697" i="14"/>
  <c r="Z1697" i="14"/>
  <c r="AB1696" i="14"/>
  <c r="Z1696" i="14"/>
  <c r="AB1695" i="14"/>
  <c r="Z1695" i="14"/>
  <c r="AB1694" i="14"/>
  <c r="Z1694" i="14"/>
  <c r="AB1693" i="14"/>
  <c r="Z1693" i="14"/>
  <c r="AB1692" i="14"/>
  <c r="Z1692" i="14"/>
  <c r="AB1691" i="14"/>
  <c r="Z1691" i="14"/>
  <c r="AB1690" i="14"/>
  <c r="Z1690" i="14"/>
  <c r="AB1689" i="14"/>
  <c r="Z1689" i="14"/>
  <c r="AB1688" i="14"/>
  <c r="Z1688" i="14"/>
  <c r="AB1687" i="14"/>
  <c r="Z1687" i="14"/>
  <c r="AB1686" i="14"/>
  <c r="Z1686" i="14"/>
  <c r="AB1685" i="14"/>
  <c r="Z1685" i="14"/>
  <c r="AB1684" i="14"/>
  <c r="Z1684" i="14"/>
  <c r="AB1683" i="14"/>
  <c r="Z1683" i="14"/>
  <c r="AB1682" i="14"/>
  <c r="Z1682" i="14"/>
  <c r="AB1681" i="14"/>
  <c r="Z1681" i="14"/>
  <c r="AB1680" i="14"/>
  <c r="Z1680" i="14"/>
  <c r="AB1679" i="14"/>
  <c r="Z1679" i="14"/>
  <c r="AB1678" i="14"/>
  <c r="Z1678" i="14"/>
  <c r="AB1677" i="14"/>
  <c r="Z1677" i="14"/>
  <c r="AB1676" i="14"/>
  <c r="Z1676" i="14"/>
  <c r="AB1675" i="14"/>
  <c r="Z1675" i="14"/>
  <c r="AB1674" i="14"/>
  <c r="Z1674" i="14"/>
  <c r="AB1673" i="14"/>
  <c r="Z1673" i="14"/>
  <c r="AB1672" i="14"/>
  <c r="Z1672" i="14"/>
  <c r="AB1671" i="14"/>
  <c r="Z1671" i="14"/>
  <c r="AB1670" i="14"/>
  <c r="Z1670" i="14"/>
  <c r="AB1669" i="14"/>
  <c r="Z1669" i="14"/>
  <c r="AB1668" i="14"/>
  <c r="Z1668" i="14"/>
  <c r="AB1667" i="14"/>
  <c r="Z1667" i="14"/>
  <c r="AB1666" i="14"/>
  <c r="Z1666" i="14"/>
  <c r="AB1665" i="14"/>
  <c r="Z1665" i="14"/>
  <c r="AB1664" i="14"/>
  <c r="Z1664" i="14"/>
  <c r="AB1663" i="14"/>
  <c r="Z1663" i="14"/>
  <c r="AB1662" i="14"/>
  <c r="Z1662" i="14"/>
  <c r="AB1661" i="14"/>
  <c r="Z1661" i="14"/>
  <c r="AB1660" i="14"/>
  <c r="Z1660" i="14"/>
  <c r="AB1659" i="14"/>
  <c r="Z1659" i="14"/>
  <c r="AB1658" i="14"/>
  <c r="Z1658" i="14"/>
  <c r="AB1657" i="14"/>
  <c r="Z1657" i="14"/>
  <c r="AB1656" i="14"/>
  <c r="Z1656" i="14"/>
  <c r="AB1655" i="14"/>
  <c r="Z1655" i="14"/>
  <c r="AB1654" i="14"/>
  <c r="Z1654" i="14"/>
  <c r="AB1653" i="14"/>
  <c r="Z1653" i="14"/>
  <c r="AB1652" i="14"/>
  <c r="Z1652" i="14"/>
  <c r="AB1651" i="14"/>
  <c r="Z1651" i="14"/>
  <c r="AB1650" i="14"/>
  <c r="Z1650" i="14"/>
  <c r="AB1649" i="14"/>
  <c r="Z1649" i="14"/>
  <c r="AB1648" i="14"/>
  <c r="Z1648" i="14"/>
  <c r="AB1647" i="14"/>
  <c r="Z1647" i="14"/>
  <c r="AA1642" i="14"/>
  <c r="Y1642" i="14"/>
  <c r="P1636" i="14"/>
  <c r="AB1636" i="14"/>
  <c r="Z1636" i="14"/>
  <c r="P1635" i="14"/>
  <c r="R1635" i="14" s="1"/>
  <c r="AB1635" i="14"/>
  <c r="Z1635" i="14"/>
  <c r="P1634" i="14"/>
  <c r="R1634" i="14" s="1"/>
  <c r="AB1634" i="14"/>
  <c r="Z1634" i="14"/>
  <c r="P1605" i="14"/>
  <c r="AB1605" i="14"/>
  <c r="Z1605" i="14"/>
  <c r="P1604" i="14"/>
  <c r="R1604" i="14" s="1"/>
  <c r="AB1604" i="14"/>
  <c r="Z1604" i="14"/>
  <c r="AB1603" i="14"/>
  <c r="Z1603" i="14"/>
  <c r="P1602" i="14"/>
  <c r="AB1602" i="14"/>
  <c r="Z1602" i="14"/>
  <c r="P1601" i="14"/>
  <c r="AB1601" i="14"/>
  <c r="Z1601" i="14"/>
  <c r="Q553" i="14"/>
  <c r="AA1578" i="14"/>
  <c r="Y1578" i="14"/>
  <c r="AA1569" i="14"/>
  <c r="Y1569" i="14"/>
  <c r="P1568" i="14"/>
  <c r="AB1568" i="14"/>
  <c r="Z1568" i="14"/>
  <c r="AB1567" i="14"/>
  <c r="Z1567" i="14"/>
  <c r="P1566" i="14"/>
  <c r="R1566" i="14" s="1"/>
  <c r="AB1566" i="14"/>
  <c r="Z1566" i="14"/>
  <c r="P1561" i="14"/>
  <c r="AB1561" i="14"/>
  <c r="Z1561" i="14"/>
  <c r="AA1553" i="14"/>
  <c r="Y1553" i="14"/>
  <c r="P1552" i="14"/>
  <c r="AB1552" i="14"/>
  <c r="Z1552" i="14"/>
  <c r="P1551" i="14"/>
  <c r="R1551" i="14" s="1"/>
  <c r="AB1551" i="14"/>
  <c r="Z1551" i="14"/>
  <c r="P1550" i="14"/>
  <c r="AB1550" i="14"/>
  <c r="Z1550" i="14"/>
  <c r="AA1548" i="14"/>
  <c r="Y1548" i="14"/>
  <c r="AA1547" i="14"/>
  <c r="Y1547" i="14"/>
  <c r="AA1546" i="14"/>
  <c r="Y1546" i="14"/>
  <c r="AA1545" i="14"/>
  <c r="Y1545" i="14"/>
  <c r="AA1541" i="14"/>
  <c r="Y1541" i="14"/>
  <c r="P1540" i="14"/>
  <c r="AB1540" i="14"/>
  <c r="Z1540" i="14"/>
  <c r="P1539" i="14"/>
  <c r="AB1539" i="14"/>
  <c r="Z1539" i="14"/>
  <c r="P1538" i="14"/>
  <c r="R1538" i="14" s="1"/>
  <c r="AB1538" i="14"/>
  <c r="Z1538" i="14"/>
  <c r="P1537" i="14"/>
  <c r="AB1537" i="14"/>
  <c r="Z1537" i="14"/>
  <c r="AA1533" i="14"/>
  <c r="Y1533" i="14"/>
  <c r="P1532" i="14"/>
  <c r="AB1532" i="14"/>
  <c r="Z1532" i="14"/>
  <c r="P1531" i="14"/>
  <c r="R1531" i="14" s="1"/>
  <c r="AB1531" i="14"/>
  <c r="Z1531" i="14"/>
  <c r="P1530" i="14"/>
  <c r="R1530" i="14" s="1"/>
  <c r="AB1530" i="14"/>
  <c r="Z1530" i="14"/>
  <c r="AA1528" i="14"/>
  <c r="Y1528" i="14"/>
  <c r="AA1527" i="14"/>
  <c r="Y1527" i="14"/>
  <c r="AA1526" i="14"/>
  <c r="Y1526" i="14"/>
  <c r="P1525" i="14"/>
  <c r="AB1525" i="14"/>
  <c r="Z1525" i="14"/>
  <c r="P1524" i="14"/>
  <c r="R1524" i="14" s="1"/>
  <c r="AB1524" i="14"/>
  <c r="Z1524" i="14"/>
  <c r="P1523" i="14"/>
  <c r="R1523" i="14" s="1"/>
  <c r="AB1523" i="14"/>
  <c r="Z1523" i="14"/>
  <c r="P1522" i="14"/>
  <c r="R1522" i="14" s="1"/>
  <c r="AB1522" i="14"/>
  <c r="Z1522" i="14"/>
  <c r="P1521" i="14"/>
  <c r="T1521" i="14" s="1"/>
  <c r="AB1521" i="14"/>
  <c r="Z1521" i="14"/>
  <c r="P1513" i="14"/>
  <c r="AB1513" i="14"/>
  <c r="Z1513" i="14"/>
  <c r="AA1509" i="14"/>
  <c r="Y1509" i="14"/>
  <c r="AA1508" i="14"/>
  <c r="Y1508" i="14"/>
  <c r="AA1507" i="14"/>
  <c r="Y1507" i="14"/>
  <c r="P1506" i="14"/>
  <c r="AB1506" i="14"/>
  <c r="Z1506" i="14"/>
  <c r="AA1504" i="14"/>
  <c r="Y1504" i="14"/>
  <c r="AA1503" i="14"/>
  <c r="Y1503" i="14"/>
  <c r="AA1502" i="14"/>
  <c r="Y1502" i="14"/>
  <c r="AA1501" i="14"/>
  <c r="Y1501" i="14"/>
  <c r="AA1500" i="14"/>
  <c r="Y1500" i="14"/>
  <c r="AA1499" i="14"/>
  <c r="Y1499" i="14"/>
  <c r="AA1498" i="14"/>
  <c r="Y1498" i="14"/>
  <c r="AA1497" i="14"/>
  <c r="Y1497" i="14"/>
  <c r="AA1496" i="14"/>
  <c r="Y1496" i="14"/>
  <c r="AA1495" i="14"/>
  <c r="Y1495" i="14"/>
  <c r="AA1494" i="14"/>
  <c r="Y1494" i="14"/>
  <c r="AA1486" i="14"/>
  <c r="Y1486" i="14"/>
  <c r="AA1476" i="14"/>
  <c r="Y1476" i="14"/>
  <c r="AA1475" i="14"/>
  <c r="Y1475" i="14"/>
  <c r="AA1474" i="14"/>
  <c r="Y1474" i="14"/>
  <c r="P1473" i="14"/>
  <c r="AB1473" i="14"/>
  <c r="Z1473" i="14"/>
  <c r="AA1465" i="14"/>
  <c r="Y1465" i="14"/>
  <c r="P1464" i="14"/>
  <c r="AB1464" i="14"/>
  <c r="Z1464" i="14"/>
  <c r="P1463" i="14"/>
  <c r="AB1463" i="14"/>
  <c r="Z1463" i="14"/>
  <c r="P1462" i="14"/>
  <c r="R1462" i="14" s="1"/>
  <c r="AB1462" i="14"/>
  <c r="Z1462" i="14"/>
  <c r="P1461" i="14"/>
  <c r="AB1461" i="14"/>
  <c r="Z1461" i="14"/>
  <c r="AA1456" i="14"/>
  <c r="Y1456" i="14"/>
  <c r="AA1455" i="14"/>
  <c r="Y1455" i="14"/>
  <c r="AA1454" i="14"/>
  <c r="Y1454" i="14"/>
  <c r="AA1453" i="14"/>
  <c r="Y1453" i="14"/>
  <c r="P1452" i="14"/>
  <c r="AB1452" i="14"/>
  <c r="Z1452" i="14"/>
  <c r="P1451" i="14"/>
  <c r="AB1451" i="14"/>
  <c r="Z1451" i="14"/>
  <c r="P1450" i="14"/>
  <c r="R1450" i="14" s="1"/>
  <c r="AB1450" i="14"/>
  <c r="Z1450" i="14"/>
  <c r="P1449" i="14"/>
  <c r="T1449" i="14" s="1"/>
  <c r="AB1449" i="14"/>
  <c r="Z1449" i="14"/>
  <c r="P1448" i="14"/>
  <c r="AB1448" i="14"/>
  <c r="Z1448" i="14"/>
  <c r="P1447" i="14"/>
  <c r="AB1447" i="14"/>
  <c r="Z1447" i="14"/>
  <c r="P1446" i="14"/>
  <c r="R1446" i="14" s="1"/>
  <c r="AB1446" i="14"/>
  <c r="Z1446" i="14"/>
  <c r="AA1444" i="14"/>
  <c r="Y1444" i="14"/>
  <c r="AA1443" i="14"/>
  <c r="Y1443" i="14"/>
  <c r="AA1442" i="14"/>
  <c r="Y1442" i="14"/>
  <c r="AA1441" i="14"/>
  <c r="Y1441" i="14"/>
  <c r="AA1440" i="14"/>
  <c r="Y1440" i="14"/>
  <c r="P1439" i="14"/>
  <c r="AB1439" i="14"/>
  <c r="Z1439" i="14"/>
  <c r="P1438" i="14"/>
  <c r="R1438" i="14" s="1"/>
  <c r="AB1438" i="14"/>
  <c r="Z1438" i="14"/>
  <c r="AA1436" i="14"/>
  <c r="Y1436" i="14"/>
  <c r="AA1435" i="14"/>
  <c r="Y1435" i="14"/>
  <c r="AA1434" i="14"/>
  <c r="Y1434" i="14"/>
  <c r="AA1433" i="14"/>
  <c r="Y1433" i="14"/>
  <c r="AA1432" i="14"/>
  <c r="Y1432" i="14"/>
  <c r="AA1431" i="14"/>
  <c r="Y1431" i="14"/>
  <c r="AA1430" i="14"/>
  <c r="Y1430" i="14"/>
  <c r="P1429" i="14"/>
  <c r="AB1429" i="14"/>
  <c r="Z1429" i="14"/>
  <c r="AA1421" i="14"/>
  <c r="Y1421" i="14"/>
  <c r="AA1415" i="14"/>
  <c r="Y1415" i="14"/>
  <c r="AA1414" i="14"/>
  <c r="Y1414" i="14"/>
  <c r="P1413" i="14"/>
  <c r="AB1413" i="14"/>
  <c r="Z1413" i="14"/>
  <c r="AA1409" i="14"/>
  <c r="Y1409" i="14"/>
  <c r="AA1408" i="14"/>
  <c r="Y1408" i="14"/>
  <c r="P1407" i="14"/>
  <c r="AB1407" i="14"/>
  <c r="Z1407" i="14"/>
  <c r="P1406" i="14"/>
  <c r="R1406" i="14" s="1"/>
  <c r="AB1406" i="14"/>
  <c r="Z1406" i="14"/>
  <c r="AA1403" i="14"/>
  <c r="Y1403" i="14"/>
  <c r="AB1402" i="14"/>
  <c r="Z1402" i="14"/>
  <c r="O1397" i="14"/>
  <c r="AA1397" i="14"/>
  <c r="Y1397" i="14"/>
  <c r="AA1396" i="14"/>
  <c r="Y1396" i="14"/>
  <c r="O1395" i="14"/>
  <c r="AA1395" i="14"/>
  <c r="Y1395" i="14"/>
  <c r="AB1394" i="14"/>
  <c r="Z1394" i="14"/>
  <c r="AB1393" i="14"/>
  <c r="Z1393" i="14"/>
  <c r="AB1392" i="14"/>
  <c r="Z1392" i="14"/>
  <c r="AB1391" i="14"/>
  <c r="Z1391" i="14"/>
  <c r="O1387" i="14"/>
  <c r="S1387" i="14" s="1"/>
  <c r="AA1387" i="14"/>
  <c r="Y1387" i="14"/>
  <c r="O1383" i="14"/>
  <c r="S1383" i="14" s="1"/>
  <c r="AA1383" i="14"/>
  <c r="Y1383" i="14"/>
  <c r="AB1382" i="14"/>
  <c r="Z1382" i="14"/>
  <c r="O1379" i="14"/>
  <c r="Q1379" i="14" s="1"/>
  <c r="AA1379" i="14"/>
  <c r="Y1379" i="14"/>
  <c r="AA1378" i="14"/>
  <c r="Y1378" i="14"/>
  <c r="AA1377" i="14"/>
  <c r="Y1377" i="14"/>
  <c r="AA1376" i="14"/>
  <c r="Y1376" i="14"/>
  <c r="O1375" i="14"/>
  <c r="AA1375" i="14"/>
  <c r="Y1375" i="14"/>
  <c r="O1374" i="14"/>
  <c r="S1374" i="14" s="1"/>
  <c r="AA1374" i="14"/>
  <c r="Y1374" i="14"/>
  <c r="O1370" i="14"/>
  <c r="S1370" i="14" s="1"/>
  <c r="AA1370" i="14"/>
  <c r="Y1370" i="14"/>
  <c r="AB1369" i="14"/>
  <c r="Z1369" i="14"/>
  <c r="AB1368" i="14"/>
  <c r="Z1368" i="14"/>
  <c r="AB1367" i="14"/>
  <c r="Z1367" i="14"/>
  <c r="AB1366" i="14"/>
  <c r="Z1366" i="14"/>
  <c r="AB1365" i="14"/>
  <c r="Z1365" i="14"/>
  <c r="AB1364" i="14"/>
  <c r="Z1364" i="14"/>
  <c r="AB1363" i="14"/>
  <c r="Z1363" i="14"/>
  <c r="AB1362" i="14"/>
  <c r="Z1362" i="14"/>
  <c r="AB1358" i="14"/>
  <c r="Z1358" i="14"/>
  <c r="AA1356" i="14"/>
  <c r="Y1356" i="14"/>
  <c r="O1355" i="14"/>
  <c r="AA1355" i="14"/>
  <c r="Y1355" i="14"/>
  <c r="AB1354" i="14"/>
  <c r="Z1354" i="14"/>
  <c r="AB1346" i="14"/>
  <c r="Z1346" i="14"/>
  <c r="AB1342" i="14"/>
  <c r="Z1342" i="14"/>
  <c r="O1339" i="14"/>
  <c r="AA1339" i="14"/>
  <c r="Y1339" i="14"/>
  <c r="O1337" i="14"/>
  <c r="AA1337" i="14"/>
  <c r="Y1337" i="14"/>
  <c r="AA1336" i="14"/>
  <c r="Y1336" i="14"/>
  <c r="AB1335" i="14"/>
  <c r="Z1335" i="14"/>
  <c r="AB1333" i="14"/>
  <c r="Z1333" i="14"/>
  <c r="AB1332" i="14"/>
  <c r="Z1332" i="14"/>
  <c r="AB1331" i="14"/>
  <c r="Z1331" i="14"/>
  <c r="AB1330" i="14"/>
  <c r="Z1330" i="14"/>
  <c r="AB1325" i="14"/>
  <c r="Z1325" i="14"/>
  <c r="AB1324" i="14"/>
  <c r="Z1324" i="14"/>
  <c r="AB1323" i="14"/>
  <c r="Z1323" i="14"/>
  <c r="AB1322" i="14"/>
  <c r="Z1322" i="14"/>
  <c r="AB1317" i="14"/>
  <c r="Z1317" i="14"/>
  <c r="AB1316" i="14"/>
  <c r="Z1316" i="14"/>
  <c r="AB1315" i="14"/>
  <c r="Z1315" i="14"/>
  <c r="O1307" i="14"/>
  <c r="AA1307" i="14"/>
  <c r="Y1307" i="14"/>
  <c r="O1305" i="14"/>
  <c r="AA1305" i="14"/>
  <c r="Y1305" i="14"/>
  <c r="AA1304" i="14"/>
  <c r="Y1304" i="14"/>
  <c r="AB1303" i="14"/>
  <c r="Z1303" i="14"/>
  <c r="AB1301" i="14"/>
  <c r="Z1301" i="14"/>
  <c r="AB1300" i="14"/>
  <c r="Z1300" i="14"/>
  <c r="AB1299" i="14"/>
  <c r="Z1299" i="14"/>
  <c r="AB1298" i="14"/>
  <c r="Z1298" i="14"/>
  <c r="AB1297" i="14"/>
  <c r="Z1297" i="14"/>
  <c r="AB1296" i="14"/>
  <c r="Z1296" i="14"/>
  <c r="AB1295" i="14"/>
  <c r="Z1295" i="14"/>
  <c r="AA1292" i="14"/>
  <c r="Y1292" i="14"/>
  <c r="O1291" i="14"/>
  <c r="AA1291" i="14"/>
  <c r="Y1291" i="14"/>
  <c r="AB1290" i="14"/>
  <c r="Z1290" i="14"/>
  <c r="O1286" i="14"/>
  <c r="S1286" i="14" s="1"/>
  <c r="AA1286" i="14"/>
  <c r="Y1286" i="14"/>
  <c r="AB1285" i="14"/>
  <c r="Z1285" i="14"/>
  <c r="AB1284" i="14"/>
  <c r="Z1284" i="14"/>
  <c r="AB1283" i="14"/>
  <c r="Z1283" i="14"/>
  <c r="O1275" i="14"/>
  <c r="AA1275" i="14"/>
  <c r="Y1275" i="14"/>
  <c r="AB1274" i="14"/>
  <c r="Z1274" i="14"/>
  <c r="AA1270" i="14"/>
  <c r="Y1270" i="14"/>
  <c r="AA1260" i="14"/>
  <c r="Y1260" i="14"/>
  <c r="O1259" i="14"/>
  <c r="Q1259" i="14" s="1"/>
  <c r="AA1259" i="14"/>
  <c r="Y1259" i="14"/>
  <c r="AB1258" i="14"/>
  <c r="Z1258" i="14"/>
  <c r="AB1254" i="14"/>
  <c r="Z1254" i="14"/>
  <c r="AA1253" i="14"/>
  <c r="Y1253" i="14"/>
  <c r="AA1252" i="14"/>
  <c r="Y1252" i="14"/>
  <c r="AB1251" i="14"/>
  <c r="Z1251" i="14"/>
  <c r="AA1244" i="14"/>
  <c r="Y1244" i="14"/>
  <c r="O1243" i="14"/>
  <c r="AA1243" i="14"/>
  <c r="Y1243" i="14"/>
  <c r="AB1242" i="14"/>
  <c r="Z1242" i="14"/>
  <c r="O1238" i="14"/>
  <c r="S1238" i="14" s="1"/>
  <c r="AA1238" i="14"/>
  <c r="Y1238" i="14"/>
  <c r="AB1237" i="14"/>
  <c r="Z1237" i="14"/>
  <c r="AB1236" i="14"/>
  <c r="Z1236" i="14"/>
  <c r="AA1234" i="14"/>
  <c r="Y1234" i="14"/>
  <c r="AB1233" i="14"/>
  <c r="Z1233" i="14"/>
  <c r="AA1230" i="14"/>
  <c r="Y1230" i="14"/>
  <c r="AB1229" i="14"/>
  <c r="Z1229" i="14"/>
  <c r="AA1227" i="14"/>
  <c r="Y1227" i="14"/>
  <c r="AA1226" i="14"/>
  <c r="Y1226" i="14"/>
  <c r="AA1225" i="14"/>
  <c r="Y1225" i="14"/>
  <c r="AA1224" i="14"/>
  <c r="Y1224" i="14"/>
  <c r="AA1223" i="14"/>
  <c r="Y1223" i="14"/>
  <c r="AA1222" i="14"/>
  <c r="Y1222" i="14"/>
  <c r="AA1221" i="14"/>
  <c r="Y1221" i="14"/>
  <c r="AA1220" i="14"/>
  <c r="Y1220" i="14"/>
  <c r="AA1219" i="14"/>
  <c r="Y1219" i="14"/>
  <c r="AA1218" i="14"/>
  <c r="Y1218" i="14"/>
  <c r="AA1217" i="14"/>
  <c r="Y1217" i="14"/>
  <c r="AA1216" i="14"/>
  <c r="Y1216" i="14"/>
  <c r="AA1215" i="14"/>
  <c r="Y1215" i="14"/>
  <c r="AA1214" i="14"/>
  <c r="Y1214" i="14"/>
  <c r="AA1213" i="14"/>
  <c r="Y1213" i="14"/>
  <c r="AA1212" i="14"/>
  <c r="Y1212" i="14"/>
  <c r="AA1211" i="14"/>
  <c r="Y1211" i="14"/>
  <c r="AA1210" i="14"/>
  <c r="Y1210" i="14"/>
  <c r="AA1209" i="14"/>
  <c r="Y1209" i="14"/>
  <c r="AA1208" i="14"/>
  <c r="Y1208" i="14"/>
  <c r="AA1207" i="14"/>
  <c r="Y1207" i="14"/>
  <c r="AA1206" i="14"/>
  <c r="Y1206" i="14"/>
  <c r="AA1205" i="14"/>
  <c r="Y1205" i="14"/>
  <c r="AA1204" i="14"/>
  <c r="Y1204" i="14"/>
  <c r="AA1203" i="14"/>
  <c r="Y1203" i="14"/>
  <c r="AA1202" i="14"/>
  <c r="Y1202" i="14"/>
  <c r="AA1201" i="14"/>
  <c r="Y1201" i="14"/>
  <c r="AA1200" i="14"/>
  <c r="Y1200" i="14"/>
  <c r="AA1199" i="14"/>
  <c r="Y1199" i="14"/>
  <c r="AA1198" i="14"/>
  <c r="Y1198" i="14"/>
  <c r="AA1197" i="14"/>
  <c r="Y1197" i="14"/>
  <c r="AA1196" i="14"/>
  <c r="Y1196" i="14"/>
  <c r="AA1195" i="14"/>
  <c r="Y1195" i="14"/>
  <c r="AA1194" i="14"/>
  <c r="Y1194" i="14"/>
  <c r="AA1193" i="14"/>
  <c r="Y1193" i="14"/>
  <c r="AA1192" i="14"/>
  <c r="Y1192" i="14"/>
  <c r="AA1191" i="14"/>
  <c r="Y1191" i="14"/>
  <c r="AA1190" i="14"/>
  <c r="Y1190" i="14"/>
  <c r="AA1189" i="14"/>
  <c r="Y1189" i="14"/>
  <c r="AA1188" i="14"/>
  <c r="Y1188" i="14"/>
  <c r="AB1187" i="14"/>
  <c r="Z1187" i="14"/>
  <c r="AA1183" i="14"/>
  <c r="Y1183" i="14"/>
  <c r="AA1182" i="14"/>
  <c r="Y1182" i="14"/>
  <c r="AA1181" i="14"/>
  <c r="Y1181" i="14"/>
  <c r="AB1180" i="14"/>
  <c r="Z1180" i="14"/>
  <c r="AA1176" i="14"/>
  <c r="Y1176" i="14"/>
  <c r="P1175" i="14"/>
  <c r="T1175" i="14" s="1"/>
  <c r="AB1175" i="14"/>
  <c r="Z1175" i="14"/>
  <c r="AA1170" i="14"/>
  <c r="Y1170" i="14"/>
  <c r="AB1169" i="14"/>
  <c r="Z1169" i="14"/>
  <c r="AA1166" i="14"/>
  <c r="Y1166" i="14"/>
  <c r="O1165" i="14"/>
  <c r="Q1165" i="14" s="1"/>
  <c r="AA1165" i="14"/>
  <c r="Y1165" i="14"/>
  <c r="AA1164" i="14"/>
  <c r="Y1164" i="14"/>
  <c r="O1161" i="14"/>
  <c r="AA1161" i="14"/>
  <c r="Y1161" i="14"/>
  <c r="AB1160" i="14"/>
  <c r="Z1160" i="14"/>
  <c r="AB1158" i="14"/>
  <c r="Z1158" i="14"/>
  <c r="P1157" i="14"/>
  <c r="R1157" i="14" s="1"/>
  <c r="AB1157" i="14"/>
  <c r="Z1157" i="14"/>
  <c r="AB1151" i="14"/>
  <c r="Z1151" i="14"/>
  <c r="AB1150" i="14"/>
  <c r="Z1150" i="14"/>
  <c r="AA1148" i="14"/>
  <c r="Y1148" i="14"/>
  <c r="O1147" i="14"/>
  <c r="AA1147" i="14"/>
  <c r="Y1147" i="14"/>
  <c r="AA1144" i="14"/>
  <c r="Y1144" i="14"/>
  <c r="O1143" i="14"/>
  <c r="AA1143" i="14"/>
  <c r="Y1143" i="14"/>
  <c r="AB1142" i="14"/>
  <c r="Z1142" i="14"/>
  <c r="AB1139" i="14"/>
  <c r="Z1139" i="14"/>
  <c r="AA1136" i="14"/>
  <c r="Y1136" i="14"/>
  <c r="O1135" i="14"/>
  <c r="AA1135" i="14"/>
  <c r="Y1135" i="14"/>
  <c r="AB1131" i="14"/>
  <c r="Z1131" i="14"/>
  <c r="AB1130" i="14"/>
  <c r="Z1130" i="14"/>
  <c r="O1127" i="14"/>
  <c r="AA1127" i="14"/>
  <c r="Y1127" i="14"/>
  <c r="P1126" i="14"/>
  <c r="AB1126" i="14"/>
  <c r="Z1126" i="14"/>
  <c r="P1125" i="14"/>
  <c r="R1125" i="14" s="1"/>
  <c r="AB1125" i="14"/>
  <c r="Z1125" i="14"/>
  <c r="AA1122" i="14"/>
  <c r="Y1122" i="14"/>
  <c r="O1121" i="14"/>
  <c r="AA1121" i="14"/>
  <c r="Y1121" i="14"/>
  <c r="AB1120" i="14"/>
  <c r="Z1120" i="14"/>
  <c r="AB1117" i="14"/>
  <c r="Z1117" i="14"/>
  <c r="P1116" i="14"/>
  <c r="T1116" i="14" s="1"/>
  <c r="AB1116" i="14"/>
  <c r="Z1116" i="14"/>
  <c r="AB1114" i="14"/>
  <c r="Z1114" i="14"/>
  <c r="AB1110" i="14"/>
  <c r="Z1110" i="14"/>
  <c r="O1108" i="14"/>
  <c r="AA1108" i="14"/>
  <c r="Y1108" i="14"/>
  <c r="P1107" i="14"/>
  <c r="R1107" i="14" s="1"/>
  <c r="AB1107" i="14"/>
  <c r="Z1107" i="14"/>
  <c r="P1102" i="14"/>
  <c r="AB1102" i="14"/>
  <c r="Z1102" i="14"/>
  <c r="AA1100" i="14"/>
  <c r="Y1100" i="14"/>
  <c r="AA1099" i="14"/>
  <c r="Y1099" i="14"/>
  <c r="P1098" i="14"/>
  <c r="AB1098" i="14"/>
  <c r="Z1098" i="14"/>
  <c r="P1097" i="14"/>
  <c r="T1097" i="14" s="1"/>
  <c r="AB1097" i="14"/>
  <c r="Z1097" i="14"/>
  <c r="AA1087" i="14"/>
  <c r="Y1087" i="14"/>
  <c r="P1086" i="14"/>
  <c r="AB1086" i="14"/>
  <c r="Z1086" i="14"/>
  <c r="AA1081" i="14"/>
  <c r="Y1081" i="14"/>
  <c r="AA1080" i="14"/>
  <c r="Y1080" i="14"/>
  <c r="AB1079" i="14"/>
  <c r="Z1079" i="14"/>
  <c r="AA1076" i="14"/>
  <c r="Y1076" i="14"/>
  <c r="AB1075" i="14"/>
  <c r="Z1075" i="14"/>
  <c r="AA1071" i="14"/>
  <c r="Y1071" i="14"/>
  <c r="P1070" i="14"/>
  <c r="AB1070" i="14"/>
  <c r="Z1070" i="14"/>
  <c r="AA1067" i="14"/>
  <c r="Y1067" i="14"/>
  <c r="P1066" i="14"/>
  <c r="AB1066" i="14"/>
  <c r="Z1066" i="14"/>
  <c r="AA1061" i="14"/>
  <c r="Y1061" i="14"/>
  <c r="P1060" i="14"/>
  <c r="R1060" i="14" s="1"/>
  <c r="AB1060" i="14"/>
  <c r="Z1060" i="14"/>
  <c r="AA1057" i="14"/>
  <c r="Y1057" i="14"/>
  <c r="P1056" i="14"/>
  <c r="AB1056" i="14"/>
  <c r="Z1056" i="14"/>
  <c r="AA1053" i="14"/>
  <c r="Y1053" i="14"/>
  <c r="AB1050" i="14"/>
  <c r="Z1050" i="14"/>
  <c r="AA1048" i="14"/>
  <c r="Y1048" i="14"/>
  <c r="AB1047" i="14"/>
  <c r="Z1047" i="14"/>
  <c r="AA1045" i="14"/>
  <c r="Y1045" i="14"/>
  <c r="AB1042" i="14"/>
  <c r="Z1042" i="14"/>
  <c r="AA1040" i="14"/>
  <c r="Y1040" i="14"/>
  <c r="AB1039" i="14"/>
  <c r="Z1039" i="14"/>
  <c r="AA962" i="14"/>
  <c r="Y962" i="14"/>
  <c r="AA959" i="14"/>
  <c r="Y959" i="14"/>
  <c r="P958" i="14"/>
  <c r="AB958" i="14"/>
  <c r="Z958" i="14"/>
  <c r="AA953" i="14"/>
  <c r="Y953" i="14"/>
  <c r="AA952" i="14"/>
  <c r="Y952" i="14"/>
  <c r="AB951" i="14"/>
  <c r="Z951" i="14"/>
  <c r="P950" i="14"/>
  <c r="R950" i="14" s="1"/>
  <c r="AB950" i="14"/>
  <c r="Z950" i="14"/>
  <c r="AA945" i="14"/>
  <c r="Y945" i="14"/>
  <c r="AA944" i="14"/>
  <c r="Y944" i="14"/>
  <c r="AB943" i="14"/>
  <c r="Z943" i="14"/>
  <c r="P942" i="14"/>
  <c r="AB942" i="14"/>
  <c r="Z942" i="14"/>
  <c r="AA937" i="14"/>
  <c r="Y937" i="14"/>
  <c r="AA936" i="14"/>
  <c r="Y936" i="14"/>
  <c r="AB935" i="14"/>
  <c r="Z935" i="14"/>
  <c r="P934" i="14"/>
  <c r="R934" i="14" s="1"/>
  <c r="AB934" i="14"/>
  <c r="Z934" i="14"/>
  <c r="AA929" i="14"/>
  <c r="Y929" i="14"/>
  <c r="AA928" i="14"/>
  <c r="Y928" i="14"/>
  <c r="AB927" i="14"/>
  <c r="Z927" i="14"/>
  <c r="P926" i="14"/>
  <c r="AB926" i="14"/>
  <c r="Z926" i="14"/>
  <c r="AA921" i="14"/>
  <c r="Y921" i="14"/>
  <c r="AA920" i="14"/>
  <c r="Y920" i="14"/>
  <c r="AB919" i="14"/>
  <c r="Z919" i="14"/>
  <c r="P918" i="14"/>
  <c r="R918" i="14" s="1"/>
  <c r="AB918" i="14"/>
  <c r="Z918" i="14"/>
  <c r="AA913" i="14"/>
  <c r="Y913" i="14"/>
  <c r="AA912" i="14"/>
  <c r="Y912" i="14"/>
  <c r="AB911" i="14"/>
  <c r="Z911" i="14"/>
  <c r="P910" i="14"/>
  <c r="AB910" i="14"/>
  <c r="Z910" i="14"/>
  <c r="AA904" i="14"/>
  <c r="Y904" i="14"/>
  <c r="AB903" i="14"/>
  <c r="Z903" i="14"/>
  <c r="P902" i="14"/>
  <c r="R902" i="14" s="1"/>
  <c r="AB902" i="14"/>
  <c r="Z902" i="14"/>
  <c r="AA896" i="14"/>
  <c r="Y896" i="14"/>
  <c r="AB895" i="14"/>
  <c r="Z895" i="14"/>
  <c r="P894" i="14"/>
  <c r="AB894" i="14"/>
  <c r="Z894" i="14"/>
  <c r="AA888" i="14"/>
  <c r="Y888" i="14"/>
  <c r="AB887" i="14"/>
  <c r="Z887" i="14"/>
  <c r="P886" i="14"/>
  <c r="T886" i="14" s="1"/>
  <c r="AB886" i="14"/>
  <c r="Z886" i="14"/>
  <c r="AA880" i="14"/>
  <c r="Y880" i="14"/>
  <c r="AB879" i="14"/>
  <c r="Z879" i="14"/>
  <c r="P878" i="14"/>
  <c r="T878" i="14" s="1"/>
  <c r="AB878" i="14"/>
  <c r="Z878" i="14"/>
  <c r="AA872" i="14"/>
  <c r="Y872" i="14"/>
  <c r="AB871" i="14"/>
  <c r="Z871" i="14"/>
  <c r="P870" i="14"/>
  <c r="R870" i="14" s="1"/>
  <c r="AB870" i="14"/>
  <c r="Z870" i="14"/>
  <c r="AA861" i="14"/>
  <c r="Y861" i="14"/>
  <c r="AB860" i="14"/>
  <c r="Z860" i="14"/>
  <c r="AB859" i="14"/>
  <c r="Z859" i="14"/>
  <c r="P858" i="14"/>
  <c r="AB858" i="14"/>
  <c r="Z858" i="14"/>
  <c r="AA852" i="14"/>
  <c r="Y852" i="14"/>
  <c r="AA851" i="14"/>
  <c r="Y851" i="14"/>
  <c r="AA850" i="14"/>
  <c r="Y850" i="14"/>
  <c r="AB849" i="14"/>
  <c r="Z849" i="14"/>
  <c r="P848" i="14"/>
  <c r="T848" i="14" s="1"/>
  <c r="AB848" i="14"/>
  <c r="Z848" i="14"/>
  <c r="AB847" i="14"/>
  <c r="Z847" i="14"/>
  <c r="P846" i="14"/>
  <c r="T846" i="14" s="1"/>
  <c r="AB846" i="14"/>
  <c r="Z846" i="14"/>
  <c r="AA841" i="14"/>
  <c r="Y841" i="14"/>
  <c r="AA840" i="14"/>
  <c r="Y840" i="14"/>
  <c r="AA839" i="14"/>
  <c r="Y839" i="14"/>
  <c r="AA838" i="14"/>
  <c r="Y838" i="14"/>
  <c r="AB837" i="14"/>
  <c r="Z837" i="14"/>
  <c r="AA829" i="14"/>
  <c r="Y829" i="14"/>
  <c r="AB828" i="14"/>
  <c r="Z828" i="14"/>
  <c r="P827" i="14"/>
  <c r="T827" i="14" s="1"/>
  <c r="AB827" i="14"/>
  <c r="Z827" i="14"/>
  <c r="P826" i="14"/>
  <c r="T826" i="14" s="1"/>
  <c r="AB826" i="14"/>
  <c r="Z826" i="14"/>
  <c r="AA817" i="14"/>
  <c r="Y817" i="14"/>
  <c r="AA816" i="14"/>
  <c r="Y816" i="14"/>
  <c r="AA815" i="14"/>
  <c r="Y815" i="14"/>
  <c r="AA814" i="14"/>
  <c r="Y814" i="14"/>
  <c r="AB813" i="14"/>
  <c r="Z813" i="14"/>
  <c r="AB812" i="14"/>
  <c r="Z812" i="14"/>
  <c r="P811" i="14"/>
  <c r="R811" i="14" s="1"/>
  <c r="AB811" i="14"/>
  <c r="Z811" i="14"/>
  <c r="P810" i="14"/>
  <c r="AB810" i="14"/>
  <c r="Z810" i="14"/>
  <c r="AA801" i="14"/>
  <c r="Y801" i="14"/>
  <c r="AA800" i="14"/>
  <c r="Y800" i="14"/>
  <c r="AA799" i="14"/>
  <c r="Y799" i="14"/>
  <c r="AA798" i="14"/>
  <c r="Y798" i="14"/>
  <c r="AB797" i="14"/>
  <c r="Z797" i="14"/>
  <c r="AB796" i="14"/>
  <c r="Z796" i="14"/>
  <c r="P795" i="14"/>
  <c r="T795" i="14" s="1"/>
  <c r="AB795" i="14"/>
  <c r="Z795" i="14"/>
  <c r="P794" i="14"/>
  <c r="R794" i="14" s="1"/>
  <c r="AB794" i="14"/>
  <c r="Z794" i="14"/>
  <c r="AA785" i="14"/>
  <c r="Y785" i="14"/>
  <c r="AB784" i="14"/>
  <c r="Z784" i="14"/>
  <c r="P783" i="14"/>
  <c r="R783" i="14" s="1"/>
  <c r="AB783" i="14"/>
  <c r="Z783" i="14"/>
  <c r="P782" i="14"/>
  <c r="R782" i="14" s="1"/>
  <c r="AB782" i="14"/>
  <c r="Z782" i="14"/>
  <c r="AA777" i="14"/>
  <c r="Y777" i="14"/>
  <c r="AB776" i="14"/>
  <c r="Z776" i="14"/>
  <c r="P775" i="14"/>
  <c r="R775" i="14" s="1"/>
  <c r="AB775" i="14"/>
  <c r="Z775" i="14"/>
  <c r="P774" i="14"/>
  <c r="R774" i="14" s="1"/>
  <c r="AB774" i="14"/>
  <c r="Z774" i="14"/>
  <c r="AA769" i="14"/>
  <c r="Y769" i="14"/>
  <c r="AB768" i="14"/>
  <c r="Z768" i="14"/>
  <c r="P767" i="14"/>
  <c r="R767" i="14" s="1"/>
  <c r="AB767" i="14"/>
  <c r="Z767" i="14"/>
  <c r="P766" i="14"/>
  <c r="R766" i="14" s="1"/>
  <c r="AB766" i="14"/>
  <c r="Z766" i="14"/>
  <c r="AA761" i="14"/>
  <c r="Y761" i="14"/>
  <c r="AB760" i="14"/>
  <c r="Z760" i="14"/>
  <c r="P759" i="14"/>
  <c r="R759" i="14" s="1"/>
  <c r="AB759" i="14"/>
  <c r="Z759" i="14"/>
  <c r="P758" i="14"/>
  <c r="R758" i="14" s="1"/>
  <c r="AB758" i="14"/>
  <c r="Z758" i="14"/>
  <c r="AA753" i="14"/>
  <c r="Y753" i="14"/>
  <c r="AB752" i="14"/>
  <c r="Z752" i="14"/>
  <c r="P751" i="14"/>
  <c r="R751" i="14" s="1"/>
  <c r="AB751" i="14"/>
  <c r="Z751" i="14"/>
  <c r="P750" i="14"/>
  <c r="R750" i="14" s="1"/>
  <c r="AB750" i="14"/>
  <c r="Z750" i="14"/>
  <c r="AA745" i="14"/>
  <c r="Y745" i="14"/>
  <c r="AA743" i="14"/>
  <c r="Y743" i="14"/>
  <c r="AA740" i="14"/>
  <c r="Y740" i="14"/>
  <c r="AA739" i="14"/>
  <c r="Y739" i="14"/>
  <c r="AA738" i="14"/>
  <c r="Y738" i="14"/>
  <c r="AA737" i="14"/>
  <c r="Y737" i="14"/>
  <c r="AA736" i="14"/>
  <c r="Y736" i="14"/>
  <c r="AB735" i="14"/>
  <c r="Z735" i="14"/>
  <c r="AA733" i="14"/>
  <c r="Y733" i="14"/>
  <c r="AB732" i="14"/>
  <c r="Z732" i="14"/>
  <c r="P731" i="14"/>
  <c r="T731" i="14" s="1"/>
  <c r="AB731" i="14"/>
  <c r="Z731" i="14"/>
  <c r="P730" i="14"/>
  <c r="AB730" i="14"/>
  <c r="Z730" i="14"/>
  <c r="P729" i="14"/>
  <c r="R729" i="14" s="1"/>
  <c r="AB729" i="14"/>
  <c r="Z729" i="14"/>
  <c r="P728" i="14"/>
  <c r="AB728" i="14"/>
  <c r="Z728" i="14"/>
  <c r="AA726" i="14"/>
  <c r="Y726" i="14"/>
  <c r="AB725" i="14"/>
  <c r="Z725" i="14"/>
  <c r="O711" i="14"/>
  <c r="S711" i="14" s="1"/>
  <c r="AA711" i="14"/>
  <c r="Y711" i="14"/>
  <c r="AA698" i="14"/>
  <c r="Y698" i="14"/>
  <c r="AA697" i="14"/>
  <c r="Y697" i="14"/>
  <c r="AB696" i="14"/>
  <c r="Z696" i="14"/>
  <c r="AB695" i="14"/>
  <c r="Z695" i="14"/>
  <c r="AB694" i="14"/>
  <c r="Z694" i="14"/>
  <c r="AB693" i="14"/>
  <c r="Z693" i="14"/>
  <c r="AA691" i="14"/>
  <c r="Y691" i="14"/>
  <c r="AB690" i="14"/>
  <c r="Z690" i="14"/>
  <c r="AA689" i="14"/>
  <c r="Y689" i="14"/>
  <c r="AA685" i="14"/>
  <c r="Y685" i="14"/>
  <c r="AA684" i="14"/>
  <c r="Y684" i="14"/>
  <c r="AB683" i="14"/>
  <c r="Z683" i="14"/>
  <c r="AA680" i="14"/>
  <c r="Y680" i="14"/>
  <c r="AB679" i="14"/>
  <c r="Z679" i="14"/>
  <c r="AB678" i="14"/>
  <c r="Z678" i="14"/>
  <c r="AB677" i="14"/>
  <c r="Z677" i="14"/>
  <c r="AA675" i="14"/>
  <c r="Y675" i="14"/>
  <c r="AA673" i="14"/>
  <c r="Y673" i="14"/>
  <c r="AB672" i="14"/>
  <c r="Z672" i="14"/>
  <c r="AB671" i="14"/>
  <c r="Z671" i="14"/>
  <c r="AB670" i="14"/>
  <c r="Z670" i="14"/>
  <c r="AB669" i="14"/>
  <c r="Z669" i="14"/>
  <c r="AB667" i="14"/>
  <c r="Z667" i="14"/>
  <c r="AB665" i="14"/>
  <c r="Z665" i="14"/>
  <c r="O562" i="14"/>
  <c r="Q562" i="14" s="1"/>
  <c r="AA562" i="14"/>
  <c r="Y562" i="14"/>
  <c r="AB561" i="14"/>
  <c r="Z561" i="14"/>
  <c r="AB559" i="14"/>
  <c r="Z559" i="14"/>
  <c r="J559" i="14"/>
  <c r="O557" i="14"/>
  <c r="S557" i="14" s="1"/>
  <c r="AA557" i="14"/>
  <c r="Y557" i="14"/>
  <c r="AB556" i="14"/>
  <c r="Z556" i="14"/>
  <c r="AA554" i="14"/>
  <c r="Y554" i="14"/>
  <c r="AB552" i="14"/>
  <c r="Z552" i="14"/>
  <c r="AA550" i="14"/>
  <c r="Y550" i="14"/>
  <c r="AA548" i="14"/>
  <c r="Y548" i="14"/>
  <c r="AB545" i="14"/>
  <c r="Z545" i="14"/>
  <c r="AA544" i="14"/>
  <c r="Y544" i="14"/>
  <c r="J543" i="14"/>
  <c r="AA509" i="14"/>
  <c r="Y509" i="14"/>
  <c r="AB508" i="14"/>
  <c r="Z508" i="14"/>
  <c r="O477" i="14"/>
  <c r="AA477" i="14"/>
  <c r="Y477" i="14"/>
  <c r="AB476" i="14"/>
  <c r="Z476" i="14"/>
  <c r="AA474" i="14"/>
  <c r="Y474" i="14"/>
  <c r="O473" i="14"/>
  <c r="AA473" i="14"/>
  <c r="Y473" i="14"/>
  <c r="P472" i="14"/>
  <c r="AB472" i="14"/>
  <c r="Z472" i="14"/>
  <c r="K471" i="14"/>
  <c r="O470" i="14"/>
  <c r="Q470" i="14" s="1"/>
  <c r="AA470" i="14"/>
  <c r="Y470" i="14"/>
  <c r="AB467" i="14"/>
  <c r="Z467" i="14"/>
  <c r="J465" i="14"/>
  <c r="AB464" i="14"/>
  <c r="Z464" i="14"/>
  <c r="O462" i="14"/>
  <c r="S462" i="14" s="1"/>
  <c r="AA462" i="14"/>
  <c r="Y462" i="14"/>
  <c r="P461" i="14"/>
  <c r="AB461" i="14"/>
  <c r="Z461" i="14"/>
  <c r="AA458" i="14"/>
  <c r="Y458" i="14"/>
  <c r="O457" i="14"/>
  <c r="Q457" i="14" s="1"/>
  <c r="AA457" i="14"/>
  <c r="Y457" i="14"/>
  <c r="AA454" i="14"/>
  <c r="Y454" i="14"/>
  <c r="AB453" i="14"/>
  <c r="Z453" i="14"/>
  <c r="K452" i="14"/>
  <c r="O449" i="14"/>
  <c r="Q449" i="14" s="1"/>
  <c r="AA449" i="14"/>
  <c r="Y449" i="14"/>
  <c r="K448" i="14"/>
  <c r="AA446" i="14"/>
  <c r="Y446" i="14"/>
  <c r="AB445" i="14"/>
  <c r="Z445" i="14"/>
  <c r="P444" i="14"/>
  <c r="AB444" i="14"/>
  <c r="Z444" i="14"/>
  <c r="AA442" i="14"/>
  <c r="Y442" i="14"/>
  <c r="AB441" i="14"/>
  <c r="Z441" i="14"/>
  <c r="O437" i="14"/>
  <c r="Q437" i="14" s="1"/>
  <c r="AA437" i="14"/>
  <c r="Y437" i="14"/>
  <c r="O436" i="14"/>
  <c r="Q436" i="14" s="1"/>
  <c r="AA436" i="14"/>
  <c r="Y436" i="14"/>
  <c r="P435" i="14"/>
  <c r="R435" i="14" s="1"/>
  <c r="AB435" i="14"/>
  <c r="Z435" i="14"/>
  <c r="O433" i="14"/>
  <c r="AA433" i="14"/>
  <c r="Y433" i="14"/>
  <c r="P432" i="14"/>
  <c r="R432" i="14" s="1"/>
  <c r="AB432" i="14"/>
  <c r="Z432" i="14"/>
  <c r="P431" i="14"/>
  <c r="R431" i="14" s="1"/>
  <c r="AB431" i="14"/>
  <c r="Z431" i="14"/>
  <c r="O428" i="14"/>
  <c r="AA428" i="14"/>
  <c r="Y428" i="14"/>
  <c r="O426" i="14"/>
  <c r="AA426" i="14"/>
  <c r="Y426" i="14"/>
  <c r="AB425" i="14"/>
  <c r="Z425" i="14"/>
  <c r="AB423" i="14"/>
  <c r="Z423" i="14"/>
  <c r="AA421" i="14"/>
  <c r="Y421" i="14"/>
  <c r="AA419" i="14"/>
  <c r="Y419" i="14"/>
  <c r="AB416" i="14"/>
  <c r="Z416" i="14"/>
  <c r="AB414" i="14"/>
  <c r="Z414" i="14"/>
  <c r="O410" i="14"/>
  <c r="S410" i="14" s="1"/>
  <c r="AA410" i="14"/>
  <c r="Y410" i="14"/>
  <c r="AB409" i="14"/>
  <c r="Z409" i="14"/>
  <c r="AA407" i="14"/>
  <c r="Y407" i="14"/>
  <c r="AB403" i="14"/>
  <c r="Z403" i="14"/>
  <c r="AB402" i="14"/>
  <c r="Z402" i="14"/>
  <c r="AB401" i="14"/>
  <c r="Z401" i="14"/>
  <c r="AB400" i="14"/>
  <c r="Z400" i="14"/>
  <c r="K399" i="14"/>
  <c r="AB395" i="14"/>
  <c r="Z395" i="14"/>
  <c r="AB391" i="14"/>
  <c r="Z391" i="14"/>
  <c r="AB390" i="14"/>
  <c r="Z390" i="14"/>
  <c r="AB389" i="14"/>
  <c r="Z389" i="14"/>
  <c r="AB388" i="14"/>
  <c r="Z388" i="14"/>
  <c r="AA387" i="14"/>
  <c r="Y387" i="14"/>
  <c r="AA386" i="14"/>
  <c r="Y386" i="14"/>
  <c r="O385" i="14"/>
  <c r="AA385" i="14"/>
  <c r="Y385" i="14"/>
  <c r="O384" i="14"/>
  <c r="AA384" i="14"/>
  <c r="Y384" i="14"/>
  <c r="AA383" i="14"/>
  <c r="Y383" i="14"/>
  <c r="AB382" i="14"/>
  <c r="Z382" i="14"/>
  <c r="AB381" i="14"/>
  <c r="Z381" i="14"/>
  <c r="AB380" i="14"/>
  <c r="Z380" i="14"/>
  <c r="J377" i="14"/>
  <c r="AA376" i="14"/>
  <c r="Y376" i="14"/>
  <c r="J373" i="14"/>
  <c r="AA372" i="14"/>
  <c r="Y372" i="14"/>
  <c r="AB370" i="14"/>
  <c r="Z370" i="14"/>
  <c r="AB369" i="14"/>
  <c r="Z369" i="14"/>
  <c r="AB368" i="14"/>
  <c r="Z368" i="14"/>
  <c r="AA366" i="14"/>
  <c r="Y366" i="14"/>
  <c r="O365" i="14"/>
  <c r="Q365" i="14" s="1"/>
  <c r="AA365" i="14"/>
  <c r="Y365" i="14"/>
  <c r="O364" i="14"/>
  <c r="S364" i="14" s="1"/>
  <c r="AA364" i="14"/>
  <c r="Y364" i="14"/>
  <c r="K363" i="14"/>
  <c r="AA359" i="14"/>
  <c r="Y359" i="14"/>
  <c r="AA358" i="14"/>
  <c r="Y358" i="14"/>
  <c r="O357" i="14"/>
  <c r="AA357" i="14"/>
  <c r="Y357" i="14"/>
  <c r="O356" i="14"/>
  <c r="S356" i="14" s="1"/>
  <c r="AA356" i="14"/>
  <c r="Y356" i="14"/>
  <c r="O355" i="14"/>
  <c r="AA355" i="14"/>
  <c r="Y355" i="14"/>
  <c r="AA354" i="14"/>
  <c r="Y354" i="14"/>
  <c r="AA353" i="14"/>
  <c r="Y353" i="14"/>
  <c r="AA352" i="14"/>
  <c r="Y352" i="14"/>
  <c r="K351" i="14"/>
  <c r="AA350" i="14"/>
  <c r="Y350" i="14"/>
  <c r="O349" i="14"/>
  <c r="AA349" i="14"/>
  <c r="Y349" i="14"/>
  <c r="AA348" i="14"/>
  <c r="Y348" i="14"/>
  <c r="AB347" i="14"/>
  <c r="Z347" i="14"/>
  <c r="AB346" i="14"/>
  <c r="Z346" i="14"/>
  <c r="AB345" i="14"/>
  <c r="Z345" i="14"/>
  <c r="AB344" i="14"/>
  <c r="Z344" i="14"/>
  <c r="O341" i="14"/>
  <c r="AA341" i="14"/>
  <c r="Y341" i="14"/>
  <c r="AA340" i="14"/>
  <c r="Y340" i="14"/>
  <c r="AA339" i="14"/>
  <c r="Y339" i="14"/>
  <c r="AA338" i="14"/>
  <c r="Y338" i="14"/>
  <c r="O337" i="14"/>
  <c r="AA337" i="14"/>
  <c r="Y337" i="14"/>
  <c r="AB336" i="14"/>
  <c r="Z336" i="14"/>
  <c r="AB335" i="14"/>
  <c r="Z335" i="14"/>
  <c r="AB334" i="14"/>
  <c r="Z334" i="14"/>
  <c r="AB333" i="14"/>
  <c r="Z333" i="14"/>
  <c r="AB332" i="14"/>
  <c r="Z332" i="14"/>
  <c r="AA330" i="14"/>
  <c r="Y330" i="14"/>
  <c r="O329" i="14"/>
  <c r="AA329" i="14"/>
  <c r="Y329" i="14"/>
  <c r="AA328" i="14"/>
  <c r="Y328" i="14"/>
  <c r="K327" i="14"/>
  <c r="O324" i="14"/>
  <c r="Q324" i="14" s="1"/>
  <c r="AA324" i="14"/>
  <c r="Y324" i="14"/>
  <c r="AB323" i="14"/>
  <c r="Z323" i="14"/>
  <c r="J321" i="14"/>
  <c r="AA316" i="14"/>
  <c r="Y316" i="14"/>
  <c r="AA315" i="14"/>
  <c r="Y315" i="14"/>
  <c r="AA314" i="14"/>
  <c r="Y314" i="14"/>
  <c r="AA313" i="14"/>
  <c r="Y313" i="14"/>
  <c r="AA312" i="14"/>
  <c r="Y312" i="14"/>
  <c r="AA311" i="14"/>
  <c r="Y311" i="14"/>
  <c r="AA310" i="14"/>
  <c r="Y310" i="14"/>
  <c r="AB309" i="14"/>
  <c r="Z309" i="14"/>
  <c r="P308" i="14"/>
  <c r="T308" i="14" s="1"/>
  <c r="AB308" i="14"/>
  <c r="Z308" i="14"/>
  <c r="AB307" i="14"/>
  <c r="Z307" i="14"/>
  <c r="AA302" i="14"/>
  <c r="Y302" i="14"/>
  <c r="AB301" i="14"/>
  <c r="Z301" i="14"/>
  <c r="AA297" i="14"/>
  <c r="Y297" i="14"/>
  <c r="AA296" i="14"/>
  <c r="Y296" i="14"/>
  <c r="AA295" i="14"/>
  <c r="Y295" i="14"/>
  <c r="AB294" i="14"/>
  <c r="Z294" i="14"/>
  <c r="AA290" i="14"/>
  <c r="Y290" i="14"/>
  <c r="AB289" i="14"/>
  <c r="Z289" i="14"/>
  <c r="P288" i="14"/>
  <c r="AB288" i="14"/>
  <c r="Z288" i="14"/>
  <c r="AB287" i="14"/>
  <c r="Z287" i="14"/>
  <c r="AA284" i="14"/>
  <c r="Y284" i="14"/>
  <c r="AA283" i="14"/>
  <c r="Y283" i="14"/>
  <c r="AB282" i="14"/>
  <c r="Z282" i="14"/>
  <c r="AA278" i="14"/>
  <c r="Y278" i="14"/>
  <c r="AB277" i="14"/>
  <c r="Z277" i="14"/>
  <c r="AA273" i="14"/>
  <c r="Y273" i="14"/>
  <c r="AB272" i="14"/>
  <c r="Z272" i="14"/>
  <c r="AA269" i="14"/>
  <c r="Y269" i="14"/>
  <c r="AB268" i="14"/>
  <c r="Z268" i="14"/>
  <c r="AA265" i="14"/>
  <c r="Y265" i="14"/>
  <c r="AB264" i="14"/>
  <c r="Z264" i="14"/>
  <c r="AA261" i="14"/>
  <c r="Y261" i="14"/>
  <c r="AB260" i="14"/>
  <c r="Z260" i="14"/>
  <c r="AA257" i="14"/>
  <c r="Y257" i="14"/>
  <c r="AB256" i="14"/>
  <c r="Z256" i="14"/>
  <c r="AA253" i="14"/>
  <c r="Y253" i="14"/>
  <c r="AA252" i="14"/>
  <c r="Y252" i="14"/>
  <c r="AB251" i="14"/>
  <c r="Z251" i="14"/>
  <c r="O249" i="14"/>
  <c r="Q249" i="14" s="1"/>
  <c r="AA249" i="14"/>
  <c r="Y249" i="14"/>
  <c r="P248" i="14"/>
  <c r="AB248" i="14"/>
  <c r="Z248" i="14"/>
  <c r="O246" i="14"/>
  <c r="AA246" i="14"/>
  <c r="Y246" i="14"/>
  <c r="AB245" i="14"/>
  <c r="Z245" i="14"/>
  <c r="P242" i="14"/>
  <c r="AB242" i="14"/>
  <c r="Z242" i="14"/>
  <c r="P239" i="14"/>
  <c r="AB239" i="14"/>
  <c r="Z239" i="14"/>
  <c r="AB236" i="14"/>
  <c r="Z236" i="14"/>
  <c r="O234" i="14"/>
  <c r="Q234" i="14" s="1"/>
  <c r="AA234" i="14"/>
  <c r="Y234" i="14"/>
  <c r="AB233" i="14"/>
  <c r="Z233" i="14"/>
  <c r="AA230" i="14"/>
  <c r="Y230" i="14"/>
  <c r="AB229" i="14"/>
  <c r="Z229" i="14"/>
  <c r="O227" i="14"/>
  <c r="Q227" i="14" s="1"/>
  <c r="AA227" i="14"/>
  <c r="Y227" i="14"/>
  <c r="AB224" i="14"/>
  <c r="Z224" i="14"/>
  <c r="AA222" i="14"/>
  <c r="Y222" i="14"/>
  <c r="P221" i="14"/>
  <c r="T221" i="14" s="1"/>
  <c r="AB221" i="14"/>
  <c r="Z221" i="14"/>
  <c r="AB219" i="14"/>
  <c r="Z219" i="14"/>
  <c r="AB216" i="14"/>
  <c r="Z216" i="14"/>
  <c r="P214" i="14"/>
  <c r="AB214" i="14"/>
  <c r="Z214" i="14"/>
  <c r="AB211" i="14"/>
  <c r="Z211" i="14"/>
  <c r="AB208" i="14"/>
  <c r="Z208" i="14"/>
  <c r="AB206" i="14"/>
  <c r="Z206" i="14"/>
  <c r="AB203" i="14"/>
  <c r="Z203" i="14"/>
  <c r="AA201" i="14"/>
  <c r="Y201" i="14"/>
  <c r="P200" i="14"/>
  <c r="T200" i="14" s="1"/>
  <c r="AB200" i="14"/>
  <c r="Z200" i="14"/>
  <c r="O198" i="14"/>
  <c r="AA198" i="14"/>
  <c r="Y198" i="14"/>
  <c r="AB197" i="14"/>
  <c r="Z197" i="14"/>
  <c r="O195" i="14"/>
  <c r="AA195" i="14"/>
  <c r="Y195" i="14"/>
  <c r="S194" i="14"/>
  <c r="AA193" i="14"/>
  <c r="Y193" i="14"/>
  <c r="AB192" i="14"/>
  <c r="Z192" i="14"/>
  <c r="AB190" i="14"/>
  <c r="Z190" i="14"/>
  <c r="AA188" i="14"/>
  <c r="Y188" i="14"/>
  <c r="O186" i="14"/>
  <c r="AA186" i="14"/>
  <c r="Y186" i="14"/>
  <c r="AB185" i="14"/>
  <c r="Z185" i="14"/>
  <c r="AA183" i="14"/>
  <c r="Y183" i="14"/>
  <c r="AB182" i="14"/>
  <c r="Z182" i="14"/>
  <c r="AB179" i="14"/>
  <c r="Z179" i="14"/>
  <c r="O176" i="14"/>
  <c r="S176" i="14" s="1"/>
  <c r="AA176" i="14"/>
  <c r="Y176" i="14"/>
  <c r="AB175" i="14"/>
  <c r="Z175" i="14"/>
  <c r="AA173" i="14"/>
  <c r="Y173" i="14"/>
  <c r="AB172" i="14"/>
  <c r="Z172" i="14"/>
  <c r="AA170" i="14"/>
  <c r="Y170" i="14"/>
  <c r="P169" i="14"/>
  <c r="AB169" i="14"/>
  <c r="Z169" i="14"/>
  <c r="AA165" i="14"/>
  <c r="Y165" i="14"/>
  <c r="P164" i="14"/>
  <c r="R164" i="14" s="1"/>
  <c r="AB164" i="14"/>
  <c r="Z164" i="14"/>
  <c r="AA163" i="14"/>
  <c r="Y163" i="14"/>
  <c r="O160" i="14"/>
  <c r="AA160" i="14"/>
  <c r="Y160" i="14"/>
  <c r="AB159" i="14"/>
  <c r="Z159" i="14"/>
  <c r="AA158" i="14"/>
  <c r="Y158" i="14"/>
  <c r="AB157" i="14"/>
  <c r="Z157" i="14"/>
  <c r="AB155" i="14"/>
  <c r="Z155" i="14"/>
  <c r="AB152" i="14"/>
  <c r="Z152" i="14"/>
  <c r="AA150" i="14"/>
  <c r="Y150" i="14"/>
  <c r="AA148" i="14"/>
  <c r="Y148" i="14"/>
  <c r="AB147" i="14"/>
  <c r="Z147" i="14"/>
  <c r="AA143" i="14"/>
  <c r="Y143" i="14"/>
  <c r="P142" i="14"/>
  <c r="R142" i="14" s="1"/>
  <c r="AB142" i="14"/>
  <c r="Z142" i="14"/>
  <c r="O140" i="14"/>
  <c r="AA140" i="14"/>
  <c r="Y140" i="14"/>
  <c r="AB139" i="14"/>
  <c r="Z139" i="14"/>
  <c r="AB136" i="14"/>
  <c r="Z136" i="14"/>
  <c r="AA134" i="14"/>
  <c r="Y134" i="14"/>
  <c r="AA132" i="14"/>
  <c r="Y132" i="14"/>
  <c r="AB131" i="14"/>
  <c r="Z131" i="14"/>
  <c r="AA127" i="14"/>
  <c r="Y127" i="14"/>
  <c r="P126" i="14"/>
  <c r="R126" i="14" s="1"/>
  <c r="AB126" i="14"/>
  <c r="Z126" i="14"/>
  <c r="O124" i="14"/>
  <c r="Q124" i="14" s="1"/>
  <c r="AA124" i="14"/>
  <c r="Y124" i="14"/>
  <c r="AB123" i="14"/>
  <c r="Z123" i="14"/>
  <c r="AB120" i="14"/>
  <c r="Z120" i="14"/>
  <c r="AA118" i="14"/>
  <c r="Y118" i="14"/>
  <c r="O116" i="14"/>
  <c r="AA116" i="14"/>
  <c r="Y116" i="14"/>
  <c r="P115" i="14"/>
  <c r="R115" i="14" s="1"/>
  <c r="AB115" i="14"/>
  <c r="Z115" i="14"/>
  <c r="P113" i="14"/>
  <c r="AB113" i="14"/>
  <c r="Z113" i="14"/>
  <c r="AA112" i="14"/>
  <c r="Y112" i="14"/>
  <c r="AB111" i="14"/>
  <c r="Z111" i="14"/>
  <c r="AA107" i="14"/>
  <c r="Y107" i="14"/>
  <c r="AB105" i="14"/>
  <c r="Z105" i="14"/>
  <c r="AB102" i="14"/>
  <c r="Z102" i="14"/>
  <c r="AA101" i="14"/>
  <c r="Y101" i="14"/>
  <c r="AA98" i="14"/>
  <c r="Y98" i="14"/>
  <c r="AA94" i="14"/>
  <c r="Y94" i="14"/>
  <c r="AA91" i="14"/>
  <c r="Y91" i="14"/>
  <c r="P90" i="14"/>
  <c r="R90" i="14" s="1"/>
  <c r="AB90" i="14"/>
  <c r="Z90" i="14"/>
  <c r="AA88" i="14"/>
  <c r="Y88" i="14"/>
  <c r="P87" i="14"/>
  <c r="R87" i="14" s="1"/>
  <c r="AB87" i="14"/>
  <c r="Z87" i="14"/>
  <c r="AA85" i="14"/>
  <c r="Y85" i="14"/>
  <c r="AB84" i="14"/>
  <c r="Z84" i="14"/>
  <c r="AA82" i="14"/>
  <c r="Y82" i="14"/>
  <c r="AA80" i="14"/>
  <c r="Y80" i="14"/>
  <c r="AB79" i="14"/>
  <c r="Z79" i="14"/>
  <c r="AB77" i="14"/>
  <c r="Z77" i="14"/>
  <c r="AA74" i="14"/>
  <c r="Y74" i="14"/>
  <c r="AB72" i="14"/>
  <c r="Z72" i="14"/>
  <c r="AA70" i="14"/>
  <c r="Y70" i="14"/>
  <c r="AA68" i="14"/>
  <c r="Y68" i="14"/>
  <c r="AB67" i="14"/>
  <c r="Z67" i="14"/>
  <c r="AB65" i="14"/>
  <c r="Z65" i="14"/>
  <c r="AA63" i="14"/>
  <c r="Y63" i="14"/>
  <c r="P62" i="14"/>
  <c r="R62" i="14" s="1"/>
  <c r="AB62" i="14"/>
  <c r="Z62" i="14"/>
  <c r="AA59" i="14"/>
  <c r="Y59" i="14"/>
  <c r="AA57" i="14"/>
  <c r="Y57" i="14"/>
  <c r="AA55" i="14"/>
  <c r="Y55" i="14"/>
  <c r="O53" i="14"/>
  <c r="AA53" i="14"/>
  <c r="Y53" i="14"/>
  <c r="AB49" i="14"/>
  <c r="Z49" i="14"/>
  <c r="O46" i="14"/>
  <c r="S46" i="14" s="1"/>
  <c r="AA46" i="14"/>
  <c r="Y46" i="14"/>
  <c r="AA44" i="14"/>
  <c r="Y44" i="14"/>
  <c r="AB43" i="14"/>
  <c r="Z43" i="14"/>
  <c r="AB41" i="14"/>
  <c r="Z41" i="14"/>
  <c r="AA38" i="14"/>
  <c r="Y38" i="14"/>
  <c r="AB37" i="14"/>
  <c r="Z37" i="14"/>
  <c r="AA35" i="14"/>
  <c r="Y35" i="14"/>
  <c r="AA33" i="14"/>
  <c r="Y33" i="14"/>
  <c r="AB30" i="14"/>
  <c r="Z30" i="14"/>
  <c r="AA29" i="14"/>
  <c r="Y29" i="14"/>
  <c r="AB28" i="14"/>
  <c r="Z28" i="14"/>
  <c r="AA23" i="14"/>
  <c r="Y23" i="14"/>
  <c r="P22" i="14"/>
  <c r="R22" i="14" s="1"/>
  <c r="AB22" i="14"/>
  <c r="Z22" i="14"/>
  <c r="AA20" i="14"/>
  <c r="Y20" i="14"/>
  <c r="P19" i="14"/>
  <c r="AB19" i="14"/>
  <c r="Z19" i="14"/>
  <c r="AB16" i="14"/>
  <c r="Z16" i="14"/>
  <c r="AB13" i="14"/>
  <c r="Z13" i="14"/>
  <c r="O10" i="14"/>
  <c r="AA10" i="14"/>
  <c r="Y10" i="14"/>
  <c r="AA8" i="14"/>
  <c r="Y8" i="14"/>
  <c r="P7" i="14"/>
  <c r="T7" i="14" s="1"/>
  <c r="AB7" i="14"/>
  <c r="Z7" i="14"/>
  <c r="Y3" i="14"/>
  <c r="O2376" i="14"/>
  <c r="AA2376" i="14"/>
  <c r="Y2376" i="14"/>
  <c r="AB2375" i="14"/>
  <c r="Z2375" i="14"/>
  <c r="O2372" i="14"/>
  <c r="AA2372" i="14"/>
  <c r="Y2372" i="14"/>
  <c r="AA2371" i="14"/>
  <c r="Y2371" i="14"/>
  <c r="O2370" i="14"/>
  <c r="Q2370" i="14" s="1"/>
  <c r="AA2370" i="14"/>
  <c r="Y2370" i="14"/>
  <c r="AA2369" i="14"/>
  <c r="Y2369" i="14"/>
  <c r="AB2368" i="14"/>
  <c r="Z2368" i="14"/>
  <c r="AA2365" i="14"/>
  <c r="Y2365" i="14"/>
  <c r="P2364" i="14"/>
  <c r="R2364" i="14" s="1"/>
  <c r="AB2364" i="14"/>
  <c r="Z2364" i="14"/>
  <c r="AB2361" i="14"/>
  <c r="Z2361" i="14"/>
  <c r="O2358" i="14"/>
  <c r="AA2358" i="14"/>
  <c r="Y2358" i="14"/>
  <c r="AB2357" i="14"/>
  <c r="Z2357" i="14"/>
  <c r="AA2351" i="14"/>
  <c r="Y2351" i="14"/>
  <c r="AB2350" i="14"/>
  <c r="Z2350" i="14"/>
  <c r="AB2347" i="14"/>
  <c r="Z2347" i="14"/>
  <c r="P2346" i="14"/>
  <c r="R2346" i="14" s="1"/>
  <c r="AB2346" i="14"/>
  <c r="Z2346" i="14"/>
  <c r="O2344" i="14"/>
  <c r="AA2344" i="14"/>
  <c r="Y2344" i="14"/>
  <c r="AB2343" i="14"/>
  <c r="Z2343" i="14"/>
  <c r="O2340" i="14"/>
  <c r="AA2340" i="14"/>
  <c r="Y2340" i="14"/>
  <c r="AA2339" i="14"/>
  <c r="Y2339" i="14"/>
  <c r="O2338" i="14"/>
  <c r="Q2338" i="14" s="1"/>
  <c r="AA2338" i="14"/>
  <c r="Y2338" i="14"/>
  <c r="AA2337" i="14"/>
  <c r="Y2337" i="14"/>
  <c r="AB2336" i="14"/>
  <c r="Z2336" i="14"/>
  <c r="AA2333" i="14"/>
  <c r="Y2333" i="14"/>
  <c r="P2332" i="14"/>
  <c r="T2332" i="14" s="1"/>
  <c r="AB2332" i="14"/>
  <c r="Z2332" i="14"/>
  <c r="AB2329" i="14"/>
  <c r="Z2329" i="14"/>
  <c r="O2326" i="14"/>
  <c r="AA2326" i="14"/>
  <c r="Y2326" i="14"/>
  <c r="AB2325" i="14"/>
  <c r="Z2325" i="14"/>
  <c r="AA2319" i="14"/>
  <c r="Y2319" i="14"/>
  <c r="AB2318" i="14"/>
  <c r="Z2318" i="14"/>
  <c r="AB2315" i="14"/>
  <c r="Z2315" i="14"/>
  <c r="P2314" i="14"/>
  <c r="AB2314" i="14"/>
  <c r="Z2314" i="14"/>
  <c r="O2312" i="14"/>
  <c r="AA2312" i="14"/>
  <c r="Y2312" i="14"/>
  <c r="AB2311" i="14"/>
  <c r="Z2311" i="14"/>
  <c r="O2308" i="14"/>
  <c r="AA2308" i="14"/>
  <c r="Y2308" i="14"/>
  <c r="AA2307" i="14"/>
  <c r="Y2307" i="14"/>
  <c r="O2306" i="14"/>
  <c r="AA2306" i="14"/>
  <c r="Y2306" i="14"/>
  <c r="AA2305" i="14"/>
  <c r="Y2305" i="14"/>
  <c r="AB2304" i="14"/>
  <c r="Z2304" i="14"/>
  <c r="O2302" i="14"/>
  <c r="Q2302" i="14" s="1"/>
  <c r="AA2302" i="14"/>
  <c r="Y2302" i="14"/>
  <c r="O2301" i="14"/>
  <c r="AA2301" i="14"/>
  <c r="Y2301" i="14"/>
  <c r="P2300" i="14"/>
  <c r="R2300" i="14" s="1"/>
  <c r="AB2300" i="14"/>
  <c r="Z2300" i="14"/>
  <c r="AB2296" i="14"/>
  <c r="Z2296" i="14"/>
  <c r="P2295" i="14"/>
  <c r="AB2295" i="14"/>
  <c r="Z2295" i="14"/>
  <c r="AA2293" i="14"/>
  <c r="Y2293" i="14"/>
  <c r="AB2292" i="14"/>
  <c r="Z2292" i="14"/>
  <c r="O2288" i="14"/>
  <c r="Q2288" i="14" s="1"/>
  <c r="AA2288" i="14"/>
  <c r="Y2288" i="14"/>
  <c r="O2284" i="14"/>
  <c r="AA2284" i="14"/>
  <c r="Y2284" i="14"/>
  <c r="AB2283" i="14"/>
  <c r="Z2283" i="14"/>
  <c r="P2282" i="14"/>
  <c r="T2282" i="14" s="1"/>
  <c r="AB2282" i="14"/>
  <c r="Z2282" i="14"/>
  <c r="O2280" i="14"/>
  <c r="Q2280" i="14" s="1"/>
  <c r="AA2280" i="14"/>
  <c r="Y2280" i="14"/>
  <c r="O2279" i="14"/>
  <c r="AA2279" i="14"/>
  <c r="Y2279" i="14"/>
  <c r="AB2278" i="14"/>
  <c r="Z2278" i="14"/>
  <c r="O2276" i="14"/>
  <c r="AA2276" i="14"/>
  <c r="Y2276" i="14"/>
  <c r="P2275" i="14"/>
  <c r="R2275" i="14" s="1"/>
  <c r="AB2275" i="14"/>
  <c r="Z2275" i="14"/>
  <c r="P2274" i="14"/>
  <c r="AB2274" i="14"/>
  <c r="Z2274" i="14"/>
  <c r="AB2271" i="14"/>
  <c r="Z2271" i="14"/>
  <c r="O2267" i="14"/>
  <c r="S2267" i="14" s="1"/>
  <c r="AA2267" i="14"/>
  <c r="Y2267" i="14"/>
  <c r="O2266" i="14"/>
  <c r="AA2266" i="14"/>
  <c r="Y2266" i="14"/>
  <c r="P2265" i="14"/>
  <c r="T2265" i="14" s="1"/>
  <c r="AB2265" i="14"/>
  <c r="Z2265" i="14"/>
  <c r="O2262" i="14"/>
  <c r="AA2262" i="14"/>
  <c r="Y2262" i="14"/>
  <c r="AA2259" i="14"/>
  <c r="Y2259" i="14"/>
  <c r="O2258" i="14"/>
  <c r="Q2258" i="14" s="1"/>
  <c r="AA2258" i="14"/>
  <c r="Y2258" i="14"/>
  <c r="AB2257" i="14"/>
  <c r="Z2257" i="14"/>
  <c r="AA2255" i="14"/>
  <c r="Y2255" i="14"/>
  <c r="AB2254" i="14"/>
  <c r="Z2254" i="14"/>
  <c r="P2253" i="14"/>
  <c r="T2253" i="14" s="1"/>
  <c r="AB2253" i="14"/>
  <c r="Z2253" i="14"/>
  <c r="AA2251" i="14"/>
  <c r="Y2251" i="14"/>
  <c r="AB2250" i="14"/>
  <c r="Z2250" i="14"/>
  <c r="P2249" i="14"/>
  <c r="T2249" i="14" s="1"/>
  <c r="AB2249" i="14"/>
  <c r="Z2249" i="14"/>
  <c r="AA2247" i="14"/>
  <c r="Y2247" i="14"/>
  <c r="AB2246" i="14"/>
  <c r="Z2246" i="14"/>
  <c r="P2245" i="14"/>
  <c r="T2245" i="14" s="1"/>
  <c r="AB2245" i="14"/>
  <c r="Z2245" i="14"/>
  <c r="AA2243" i="14"/>
  <c r="Y2243" i="14"/>
  <c r="AB2242" i="14"/>
  <c r="Z2242" i="14"/>
  <c r="P2241" i="14"/>
  <c r="AB2241" i="14"/>
  <c r="Z2241" i="14"/>
  <c r="AA2239" i="14"/>
  <c r="Y2239" i="14"/>
  <c r="AB2238" i="14"/>
  <c r="Z2238" i="14"/>
  <c r="P2237" i="14"/>
  <c r="AB2237" i="14"/>
  <c r="Z2237" i="14"/>
  <c r="AA2235" i="14"/>
  <c r="Y2235" i="14"/>
  <c r="AB2234" i="14"/>
  <c r="Z2234" i="14"/>
  <c r="AB2231" i="14"/>
  <c r="Z2231" i="14"/>
  <c r="AB2227" i="14"/>
  <c r="Z2227" i="14"/>
  <c r="AB2223" i="14"/>
  <c r="Z2223" i="14"/>
  <c r="AB2219" i="14"/>
  <c r="Z2219" i="14"/>
  <c r="AB2215" i="14"/>
  <c r="Z2215" i="14"/>
  <c r="AB2211" i="14"/>
  <c r="Z2211" i="14"/>
  <c r="O2208" i="14"/>
  <c r="Q2208" i="14" s="1"/>
  <c r="AA2208" i="14"/>
  <c r="Y2208" i="14"/>
  <c r="AB2203" i="14"/>
  <c r="Z2203" i="14"/>
  <c r="AB2200" i="14"/>
  <c r="Z2200" i="14"/>
  <c r="AA2198" i="14"/>
  <c r="Y2198" i="14"/>
  <c r="AA2197" i="14"/>
  <c r="Y2197" i="14"/>
  <c r="AA2194" i="14"/>
  <c r="Y2194" i="14"/>
  <c r="AA2193" i="14"/>
  <c r="Y2193" i="14"/>
  <c r="AB2192" i="14"/>
  <c r="Z2192" i="14"/>
  <c r="AA2185" i="14"/>
  <c r="Y2185" i="14"/>
  <c r="AA2183" i="14"/>
  <c r="Y2183" i="14"/>
  <c r="P2182" i="14"/>
  <c r="AB2182" i="14"/>
  <c r="Z2182" i="14"/>
  <c r="P2181" i="14"/>
  <c r="R2181" i="14" s="1"/>
  <c r="AB2181" i="14"/>
  <c r="Z2181" i="14"/>
  <c r="AA2179" i="14"/>
  <c r="Y2179" i="14"/>
  <c r="P2178" i="14"/>
  <c r="AB2178" i="14"/>
  <c r="Z2178" i="14"/>
  <c r="AB2175" i="14"/>
  <c r="Z2175" i="14"/>
  <c r="AB2171" i="14"/>
  <c r="Z2171" i="14"/>
  <c r="P2170" i="14"/>
  <c r="R2170" i="14" s="1"/>
  <c r="AB2170" i="14"/>
  <c r="Z2170" i="14"/>
  <c r="P2169" i="14"/>
  <c r="AB2169" i="14"/>
  <c r="Z2169" i="14"/>
  <c r="AA2163" i="14"/>
  <c r="Y2163" i="14"/>
  <c r="AB2162" i="14"/>
  <c r="Z2162" i="14"/>
  <c r="AA2160" i="14"/>
  <c r="Y2160" i="14"/>
  <c r="AB2159" i="14"/>
  <c r="Z2159" i="14"/>
  <c r="AA2155" i="14"/>
  <c r="Y2155" i="14"/>
  <c r="AB2154" i="14"/>
  <c r="Z2154" i="14"/>
  <c r="AA2153" i="14"/>
  <c r="Y2153" i="14"/>
  <c r="P2152" i="14"/>
  <c r="AB2152" i="14"/>
  <c r="Z2152" i="14"/>
  <c r="AA2149" i="14"/>
  <c r="Y2149" i="14"/>
  <c r="AA2148" i="14"/>
  <c r="Y2148" i="14"/>
  <c r="AB2147" i="14"/>
  <c r="Z2147" i="14"/>
  <c r="AA2145" i="14"/>
  <c r="Y2145" i="14"/>
  <c r="P2144" i="14"/>
  <c r="AB2144" i="14"/>
  <c r="Z2144" i="14"/>
  <c r="AB2141" i="14"/>
  <c r="Z2141" i="14"/>
  <c r="AB2140" i="14"/>
  <c r="Z2140" i="14"/>
  <c r="AA2139" i="14"/>
  <c r="Y2139" i="14"/>
  <c r="AA2138" i="14"/>
  <c r="Y2138" i="14"/>
  <c r="AB2137" i="14"/>
  <c r="Z2137" i="14"/>
  <c r="AA2132" i="14"/>
  <c r="Y2132" i="14"/>
  <c r="AA2130" i="14"/>
  <c r="Y2130" i="14"/>
  <c r="AB2129" i="14"/>
  <c r="Z2129" i="14"/>
  <c r="AA2125" i="14"/>
  <c r="Y2125" i="14"/>
  <c r="AB2124" i="14"/>
  <c r="Z2124" i="14"/>
  <c r="AA2123" i="14"/>
  <c r="Y2123" i="14"/>
  <c r="AB2122" i="14"/>
  <c r="Z2122" i="14"/>
  <c r="AA2119" i="14"/>
  <c r="Y2119" i="14"/>
  <c r="P2118" i="14"/>
  <c r="T2118" i="14" s="1"/>
  <c r="AB2118" i="14"/>
  <c r="Z2118" i="14"/>
  <c r="AA2113" i="14"/>
  <c r="Y2113" i="14"/>
  <c r="AB2112" i="14"/>
  <c r="Z2112" i="14"/>
  <c r="P2111" i="14"/>
  <c r="R2111" i="14" s="1"/>
  <c r="AB2111" i="14"/>
  <c r="Z2111" i="14"/>
  <c r="P2110" i="14"/>
  <c r="R2110" i="14" s="1"/>
  <c r="AB2110" i="14"/>
  <c r="Z2110" i="14"/>
  <c r="AA2105" i="14"/>
  <c r="Y2105" i="14"/>
  <c r="AB2104" i="14"/>
  <c r="Z2104" i="14"/>
  <c r="P2103" i="14"/>
  <c r="AB2103" i="14"/>
  <c r="Z2103" i="14"/>
  <c r="P2102" i="14"/>
  <c r="R2102" i="14" s="1"/>
  <c r="AB2102" i="14"/>
  <c r="Z2102" i="14"/>
  <c r="AA2098" i="14"/>
  <c r="Y2098" i="14"/>
  <c r="AB2097" i="14"/>
  <c r="Z2097" i="14"/>
  <c r="AA2093" i="14"/>
  <c r="Y2093" i="14"/>
  <c r="AB2092" i="14"/>
  <c r="Z2092" i="14"/>
  <c r="AB2091" i="14"/>
  <c r="Z2091" i="14"/>
  <c r="AA2088" i="14"/>
  <c r="Y2088" i="14"/>
  <c r="P2087" i="14"/>
  <c r="AB2087" i="14"/>
  <c r="Z2087" i="14"/>
  <c r="AA2084" i="14"/>
  <c r="Y2084" i="14"/>
  <c r="AA2082" i="14"/>
  <c r="Y2082" i="14"/>
  <c r="AB2081" i="14"/>
  <c r="Z2081" i="14"/>
  <c r="AA2076" i="14"/>
  <c r="Y2076" i="14"/>
  <c r="AA2075" i="14"/>
  <c r="Y2075" i="14"/>
  <c r="AA2074" i="14"/>
  <c r="Y2074" i="14"/>
  <c r="AB2073" i="14"/>
  <c r="Z2073" i="14"/>
  <c r="AA2066" i="14"/>
  <c r="Y2066" i="14"/>
  <c r="AA2065" i="14"/>
  <c r="Y2065" i="14"/>
  <c r="O2064" i="14"/>
  <c r="S2064" i="14" s="1"/>
  <c r="AA2064" i="14"/>
  <c r="Y2064" i="14"/>
  <c r="O2063" i="14"/>
  <c r="AA2063" i="14"/>
  <c r="Y2063" i="14"/>
  <c r="AB2062" i="14"/>
  <c r="Z2062" i="14"/>
  <c r="AB2061" i="14"/>
  <c r="Z2061" i="14"/>
  <c r="AB2060" i="14"/>
  <c r="Z2060" i="14"/>
  <c r="AB2059" i="14"/>
  <c r="Z2059" i="14"/>
  <c r="AA2053" i="14"/>
  <c r="Y2053" i="14"/>
  <c r="AA2049" i="14"/>
  <c r="Y2049" i="14"/>
  <c r="AA2045" i="14"/>
  <c r="Y2045" i="14"/>
  <c r="AA2041" i="14"/>
  <c r="Y2041" i="14"/>
  <c r="O2040" i="14"/>
  <c r="AA2040" i="14"/>
  <c r="Y2040" i="14"/>
  <c r="O2039" i="14"/>
  <c r="AA2039" i="14"/>
  <c r="Y2039" i="14"/>
  <c r="O2038" i="14"/>
  <c r="S2038" i="14" s="1"/>
  <c r="AA2038" i="14"/>
  <c r="Y2038" i="14"/>
  <c r="O2036" i="14"/>
  <c r="AA2036" i="14"/>
  <c r="Y2036" i="14"/>
  <c r="O2035" i="14"/>
  <c r="S2035" i="14" s="1"/>
  <c r="AA2035" i="14"/>
  <c r="Y2035" i="14"/>
  <c r="AB2034" i="14"/>
  <c r="Z2034" i="14"/>
  <c r="K2033" i="14"/>
  <c r="O2031" i="14"/>
  <c r="AA2031" i="14"/>
  <c r="Y2031" i="14"/>
  <c r="AB2030" i="14"/>
  <c r="Z2030" i="14"/>
  <c r="AB2029" i="14"/>
  <c r="Z2029" i="14"/>
  <c r="AB2028" i="14"/>
  <c r="Z2028" i="14"/>
  <c r="J2027" i="14"/>
  <c r="AA2026" i="14"/>
  <c r="Y2026" i="14"/>
  <c r="AA2025" i="14"/>
  <c r="Y2025" i="14"/>
  <c r="O2024" i="14"/>
  <c r="S2024" i="14" s="1"/>
  <c r="AA2024" i="14"/>
  <c r="Y2024" i="14"/>
  <c r="O2023" i="14"/>
  <c r="AA2023" i="14"/>
  <c r="Y2023" i="14"/>
  <c r="O2022" i="14"/>
  <c r="S2022" i="14" s="1"/>
  <c r="AA2022" i="14"/>
  <c r="Y2022" i="14"/>
  <c r="J2019" i="14"/>
  <c r="AA2017" i="14"/>
  <c r="Y2017" i="14"/>
  <c r="O2016" i="14"/>
  <c r="Q2016" i="14" s="1"/>
  <c r="AA2016" i="14"/>
  <c r="Y2016" i="14"/>
  <c r="AB2015" i="14"/>
  <c r="Z2015" i="14"/>
  <c r="AA2010" i="14"/>
  <c r="Y2010" i="14"/>
  <c r="AB2009" i="14"/>
  <c r="Z2009" i="14"/>
  <c r="AB2008" i="14"/>
  <c r="Z2008" i="14"/>
  <c r="AB2007" i="14"/>
  <c r="Z2007" i="14"/>
  <c r="AB2006" i="14"/>
  <c r="Z2006" i="14"/>
  <c r="O2002" i="14"/>
  <c r="AA2002" i="14"/>
  <c r="Y2002" i="14"/>
  <c r="O2000" i="14"/>
  <c r="S2000" i="14" s="1"/>
  <c r="AA2000" i="14"/>
  <c r="Y2000" i="14"/>
  <c r="O1999" i="14"/>
  <c r="AA1999" i="14"/>
  <c r="Y1999" i="14"/>
  <c r="O1994" i="14"/>
  <c r="Q1994" i="14" s="1"/>
  <c r="AA1994" i="14"/>
  <c r="Y1994" i="14"/>
  <c r="AA1993" i="14"/>
  <c r="Y1993" i="14"/>
  <c r="AB1992" i="14"/>
  <c r="Z1992" i="14"/>
  <c r="AB1991" i="14"/>
  <c r="Z1991" i="14"/>
  <c r="AB1985" i="14"/>
  <c r="Z1985" i="14"/>
  <c r="AB1982" i="14"/>
  <c r="Z1982" i="14"/>
  <c r="O1978" i="14"/>
  <c r="S1978" i="14" s="1"/>
  <c r="AA1978" i="14"/>
  <c r="Y1978" i="14"/>
  <c r="AA1977" i="14"/>
  <c r="Y1977" i="14"/>
  <c r="O1976" i="14"/>
  <c r="S1976" i="14" s="1"/>
  <c r="AA1976" i="14"/>
  <c r="Y1976" i="14"/>
  <c r="O1975" i="14"/>
  <c r="AA1975" i="14"/>
  <c r="Y1975" i="14"/>
  <c r="AB1974" i="14"/>
  <c r="Z1974" i="14"/>
  <c r="AB1973" i="14"/>
  <c r="Z1973" i="14"/>
  <c r="AB1972" i="14"/>
  <c r="Z1972" i="14"/>
  <c r="AB1971" i="14"/>
  <c r="Z1971" i="14"/>
  <c r="AA1969" i="14"/>
  <c r="Y1969" i="14"/>
  <c r="AA1965" i="14"/>
  <c r="Y1965" i="14"/>
  <c r="O1964" i="14"/>
  <c r="Q1964" i="14" s="1"/>
  <c r="AA1964" i="14"/>
  <c r="Y1964" i="14"/>
  <c r="O1963" i="14"/>
  <c r="AA1963" i="14"/>
  <c r="Y1963" i="14"/>
  <c r="O1962" i="14"/>
  <c r="Q1962" i="14" s="1"/>
  <c r="AA1962" i="14"/>
  <c r="Y1962" i="14"/>
  <c r="AA1961" i="14"/>
  <c r="Y1961" i="14"/>
  <c r="O1960" i="14"/>
  <c r="AA1960" i="14"/>
  <c r="Y1960" i="14"/>
  <c r="O1959" i="14"/>
  <c r="Q1959" i="14" s="1"/>
  <c r="AA1959" i="14"/>
  <c r="Y1959" i="14"/>
  <c r="AB1958" i="14"/>
  <c r="Z1958" i="14"/>
  <c r="AB1957" i="14"/>
  <c r="Z1957" i="14"/>
  <c r="AB1956" i="14"/>
  <c r="Z1956" i="14"/>
  <c r="AB1955" i="14"/>
  <c r="Z1955" i="14"/>
  <c r="AB1953" i="14"/>
  <c r="Z1953" i="14"/>
  <c r="AB1952" i="14"/>
  <c r="Z1952" i="14"/>
  <c r="AB1951" i="14"/>
  <c r="Z1951" i="14"/>
  <c r="AA1945" i="14"/>
  <c r="Y1945" i="14"/>
  <c r="O1944" i="14"/>
  <c r="AA1944" i="14"/>
  <c r="Y1944" i="14"/>
  <c r="O1943" i="14"/>
  <c r="Q1943" i="14" s="1"/>
  <c r="AA1943" i="14"/>
  <c r="Y1943" i="14"/>
  <c r="AB1942" i="14"/>
  <c r="Z1942" i="14"/>
  <c r="AA1937" i="14"/>
  <c r="Y1937" i="14"/>
  <c r="O1936" i="14"/>
  <c r="AA1936" i="14"/>
  <c r="Y1936" i="14"/>
  <c r="O1935" i="14"/>
  <c r="Q1935" i="14" s="1"/>
  <c r="AA1935" i="14"/>
  <c r="Y1935" i="14"/>
  <c r="AB1934" i="14"/>
  <c r="Z1934" i="14"/>
  <c r="AA1929" i="14"/>
  <c r="Y1929" i="14"/>
  <c r="O1928" i="14"/>
  <c r="AA1928" i="14"/>
  <c r="Y1928" i="14"/>
  <c r="O1927" i="14"/>
  <c r="Q1927" i="14" s="1"/>
  <c r="AA1927" i="14"/>
  <c r="Y1927" i="14"/>
  <c r="O1926" i="14"/>
  <c r="Q1926" i="14" s="1"/>
  <c r="AA1926" i="14"/>
  <c r="Y1926" i="14"/>
  <c r="AB1925" i="14"/>
  <c r="Z1925" i="14"/>
  <c r="AB1924" i="14"/>
  <c r="Z1924" i="14"/>
  <c r="AB1923" i="14"/>
  <c r="Z1923" i="14"/>
  <c r="AB1918" i="14"/>
  <c r="Z1918" i="14"/>
  <c r="AB1917" i="14"/>
  <c r="Z1917" i="14"/>
  <c r="AB1916" i="14"/>
  <c r="Z1916" i="14"/>
  <c r="AB1915" i="14"/>
  <c r="Z1915" i="14"/>
  <c r="AB1914" i="14"/>
  <c r="Z1914" i="14"/>
  <c r="O1910" i="14"/>
  <c r="Q1910" i="14" s="1"/>
  <c r="AA1910" i="14"/>
  <c r="Y1910" i="14"/>
  <c r="AA1906" i="14"/>
  <c r="Y1906" i="14"/>
  <c r="AA1905" i="14"/>
  <c r="Y1905" i="14"/>
  <c r="AA1904" i="14"/>
  <c r="Y1904" i="14"/>
  <c r="AB1903" i="14"/>
  <c r="Z1903" i="14"/>
  <c r="AA1900" i="14"/>
  <c r="Y1900" i="14"/>
  <c r="O1899" i="14"/>
  <c r="Q1899" i="14" s="1"/>
  <c r="AA1899" i="14"/>
  <c r="Y1899" i="14"/>
  <c r="AB1898" i="14"/>
  <c r="Z1898" i="14"/>
  <c r="AB1897" i="14"/>
  <c r="Z1897" i="14"/>
  <c r="AA1892" i="14"/>
  <c r="Y1892" i="14"/>
  <c r="AB1891" i="14"/>
  <c r="Z1891" i="14"/>
  <c r="AB1890" i="14"/>
  <c r="Z1890" i="14"/>
  <c r="AB1889" i="14"/>
  <c r="Z1889" i="14"/>
  <c r="O1883" i="14"/>
  <c r="AA1883" i="14"/>
  <c r="Y1883" i="14"/>
  <c r="AA1882" i="14"/>
  <c r="Y1882" i="14"/>
  <c r="AA1881" i="14"/>
  <c r="Y1881" i="14"/>
  <c r="AB1880" i="14"/>
  <c r="Z1880" i="14"/>
  <c r="AB1879" i="14"/>
  <c r="Z1879" i="14"/>
  <c r="AB1878" i="14"/>
  <c r="Z1878" i="14"/>
  <c r="AB1877" i="14"/>
  <c r="Z1877" i="14"/>
  <c r="AA1874" i="14"/>
  <c r="Y1874" i="14"/>
  <c r="AA1873" i="14"/>
  <c r="Y1873" i="14"/>
  <c r="AB1872" i="14"/>
  <c r="Z1872" i="14"/>
  <c r="AB1871" i="14"/>
  <c r="Z1871" i="14"/>
  <c r="AB1870" i="14"/>
  <c r="Z1870" i="14"/>
  <c r="AB1869" i="14"/>
  <c r="Z1869" i="14"/>
  <c r="AA1864" i="14"/>
  <c r="Y1864" i="14"/>
  <c r="AA1863" i="14"/>
  <c r="Y1863" i="14"/>
  <c r="AA1862" i="14"/>
  <c r="Y1862" i="14"/>
  <c r="AA1861" i="14"/>
  <c r="Y1861" i="14"/>
  <c r="AB1860" i="14"/>
  <c r="Z1860" i="14"/>
  <c r="AA1856" i="14"/>
  <c r="Y1856" i="14"/>
  <c r="AA1855" i="14"/>
  <c r="Y1855" i="14"/>
  <c r="AA1854" i="14"/>
  <c r="Y1854" i="14"/>
  <c r="AA1853" i="14"/>
  <c r="Y1853" i="14"/>
  <c r="AB1852" i="14"/>
  <c r="Z1852" i="14"/>
  <c r="AB1851" i="14"/>
  <c r="Z1851" i="14"/>
  <c r="AB1850" i="14"/>
  <c r="Z1850" i="14"/>
  <c r="AB1849" i="14"/>
  <c r="Z1849" i="14"/>
  <c r="AA1840" i="14"/>
  <c r="Y1840" i="14"/>
  <c r="AA1839" i="14"/>
  <c r="Y1839" i="14"/>
  <c r="O1838" i="14"/>
  <c r="AA1838" i="14"/>
  <c r="Y1838" i="14"/>
  <c r="AA1837" i="14"/>
  <c r="Y1837" i="14"/>
  <c r="AB1836" i="14"/>
  <c r="Z1836" i="14"/>
  <c r="AB1835" i="14"/>
  <c r="Z1835" i="14"/>
  <c r="AB1834" i="14"/>
  <c r="Z1834" i="14"/>
  <c r="AB1833" i="14"/>
  <c r="Z1833" i="14"/>
  <c r="AA1824" i="14"/>
  <c r="Y1824" i="14"/>
  <c r="AA1823" i="14"/>
  <c r="Y1823" i="14"/>
  <c r="O1822" i="14"/>
  <c r="Q1822" i="14" s="1"/>
  <c r="AA1822" i="14"/>
  <c r="Y1822" i="14"/>
  <c r="AA1821" i="14"/>
  <c r="Y1821" i="14"/>
  <c r="AB1820" i="14"/>
  <c r="Z1820" i="14"/>
  <c r="AB1819" i="14"/>
  <c r="Z1819" i="14"/>
  <c r="AB1818" i="14"/>
  <c r="Z1818" i="14"/>
  <c r="AB1817" i="14"/>
  <c r="Z1817" i="14"/>
  <c r="AA1808" i="14"/>
  <c r="Y1808" i="14"/>
  <c r="AA1807" i="14"/>
  <c r="Y1807" i="14"/>
  <c r="O1806" i="14"/>
  <c r="S1806" i="14" s="1"/>
  <c r="AA1806" i="14"/>
  <c r="Y1806" i="14"/>
  <c r="AA1805" i="14"/>
  <c r="Y1805" i="14"/>
  <c r="AA1804" i="14"/>
  <c r="Y1804" i="14"/>
  <c r="AA1803" i="14"/>
  <c r="Y1803" i="14"/>
  <c r="AA1802" i="14"/>
  <c r="Y1802" i="14"/>
  <c r="AA1801" i="14"/>
  <c r="Y1801" i="14"/>
  <c r="AA1800" i="14"/>
  <c r="Y1800" i="14"/>
  <c r="AA1799" i="14"/>
  <c r="Y1799" i="14"/>
  <c r="AB1798" i="14"/>
  <c r="Z1798" i="14"/>
  <c r="AB1797" i="14"/>
  <c r="Z1797" i="14"/>
  <c r="AB1796" i="14"/>
  <c r="Z1796" i="14"/>
  <c r="AB1795" i="14"/>
  <c r="Z1795" i="14"/>
  <c r="AB1794" i="14"/>
  <c r="Z1794" i="14"/>
  <c r="AB1793" i="14"/>
  <c r="Z1793" i="14"/>
  <c r="AA1790" i="14"/>
  <c r="Y1790" i="14"/>
  <c r="AB1789" i="14"/>
  <c r="Z1789" i="14"/>
  <c r="O1787" i="14"/>
  <c r="AA1787" i="14"/>
  <c r="Y1787" i="14"/>
  <c r="AB1786" i="14"/>
  <c r="Z1786" i="14"/>
  <c r="AA1785" i="14"/>
  <c r="Y1785" i="14"/>
  <c r="AA1784" i="14"/>
  <c r="Y1784" i="14"/>
  <c r="AA1783" i="14"/>
  <c r="Y1783" i="14"/>
  <c r="AA1782" i="14"/>
  <c r="Y1782" i="14"/>
  <c r="AA1781" i="14"/>
  <c r="Y1781" i="14"/>
  <c r="AA1780" i="14"/>
  <c r="Y1780" i="14"/>
  <c r="AA1779" i="14"/>
  <c r="Y1779" i="14"/>
  <c r="AA1778" i="14"/>
  <c r="Y1778" i="14"/>
  <c r="AA1777" i="14"/>
  <c r="Y1777" i="14"/>
  <c r="AA1776" i="14"/>
  <c r="Y1776" i="14"/>
  <c r="AA1775" i="14"/>
  <c r="Y1775" i="14"/>
  <c r="AA1774" i="14"/>
  <c r="Y1774" i="14"/>
  <c r="AA1773" i="14"/>
  <c r="Y1773" i="14"/>
  <c r="AA1772" i="14"/>
  <c r="Y1772" i="14"/>
  <c r="AA1771" i="14"/>
  <c r="Y1771" i="14"/>
  <c r="AA1770" i="14"/>
  <c r="Y1770" i="14"/>
  <c r="AA1769" i="14"/>
  <c r="Y1769" i="14"/>
  <c r="AA1768" i="14"/>
  <c r="Y1768" i="14"/>
  <c r="AA1767" i="14"/>
  <c r="Y1767" i="14"/>
  <c r="AA1766" i="14"/>
  <c r="Y1766" i="14"/>
  <c r="AA1765" i="14"/>
  <c r="Y1765" i="14"/>
  <c r="AA1764" i="14"/>
  <c r="Y1764" i="14"/>
  <c r="AA1763" i="14"/>
  <c r="Y1763" i="14"/>
  <c r="AA1762" i="14"/>
  <c r="Y1762" i="14"/>
  <c r="AA1761" i="14"/>
  <c r="Y1761" i="14"/>
  <c r="AA1760" i="14"/>
  <c r="Y1760" i="14"/>
  <c r="AA1759" i="14"/>
  <c r="Y1759" i="14"/>
  <c r="AA1758" i="14"/>
  <c r="Y1758" i="14"/>
  <c r="AA1757" i="14"/>
  <c r="Y1757" i="14"/>
  <c r="AA1756" i="14"/>
  <c r="Y1756" i="14"/>
  <c r="AA1755" i="14"/>
  <c r="Y1755" i="14"/>
  <c r="AA1754" i="14"/>
  <c r="Y1754" i="14"/>
  <c r="AA1753" i="14"/>
  <c r="Y1753" i="14"/>
  <c r="AA1752" i="14"/>
  <c r="Y1752" i="14"/>
  <c r="AA1751" i="14"/>
  <c r="Y1751" i="14"/>
  <c r="AA1750" i="14"/>
  <c r="Y1750" i="14"/>
  <c r="AA1749" i="14"/>
  <c r="Y1749" i="14"/>
  <c r="AA1748" i="14"/>
  <c r="Y1748" i="14"/>
  <c r="AA1747" i="14"/>
  <c r="Y1747" i="14"/>
  <c r="AA1746" i="14"/>
  <c r="Y1746" i="14"/>
  <c r="AA1745" i="14"/>
  <c r="Y1745" i="14"/>
  <c r="AA1744" i="14"/>
  <c r="Y1744" i="14"/>
  <c r="AA1743" i="14"/>
  <c r="Y1743" i="14"/>
  <c r="AA1742" i="14"/>
  <c r="Y1742" i="14"/>
  <c r="AA1741" i="14"/>
  <c r="Y1741" i="14"/>
  <c r="AA1740" i="14"/>
  <c r="Y1740" i="14"/>
  <c r="AA1739" i="14"/>
  <c r="Y1739" i="14"/>
  <c r="AA1738" i="14"/>
  <c r="Y1738" i="14"/>
  <c r="AA1737" i="14"/>
  <c r="Y1737" i="14"/>
  <c r="AA1736" i="14"/>
  <c r="Y1736" i="14"/>
  <c r="AA1735" i="14"/>
  <c r="Y1735" i="14"/>
  <c r="AA1734" i="14"/>
  <c r="Y1734" i="14"/>
  <c r="AA1733" i="14"/>
  <c r="Y1733" i="14"/>
  <c r="AA1732" i="14"/>
  <c r="Y1732" i="14"/>
  <c r="AA1731" i="14"/>
  <c r="Y1731" i="14"/>
  <c r="AA1730" i="14"/>
  <c r="Y1730" i="14"/>
  <c r="AA1729" i="14"/>
  <c r="Y1729" i="14"/>
  <c r="AA1728" i="14"/>
  <c r="Y1728" i="14"/>
  <c r="AA1727" i="14"/>
  <c r="Y1727" i="14"/>
  <c r="AA1726" i="14"/>
  <c r="Y1726" i="14"/>
  <c r="AA1725" i="14"/>
  <c r="Y1725" i="14"/>
  <c r="AA1724" i="14"/>
  <c r="Y1724" i="14"/>
  <c r="AA1723" i="14"/>
  <c r="Y1723" i="14"/>
  <c r="AA1722" i="14"/>
  <c r="Y1722" i="14"/>
  <c r="AA1721" i="14"/>
  <c r="Y1721" i="14"/>
  <c r="AA1720" i="14"/>
  <c r="Y1720" i="14"/>
  <c r="AA1719" i="14"/>
  <c r="Y1719" i="14"/>
  <c r="AA1718" i="14"/>
  <c r="Y1718" i="14"/>
  <c r="AA1717" i="14"/>
  <c r="Y1717" i="14"/>
  <c r="AA1716" i="14"/>
  <c r="Y1716" i="14"/>
  <c r="AA1715" i="14"/>
  <c r="Y1715" i="14"/>
  <c r="AA1714" i="14"/>
  <c r="Y1714" i="14"/>
  <c r="AA1713" i="14"/>
  <c r="Y1713" i="14"/>
  <c r="AA1712" i="14"/>
  <c r="Y1712" i="14"/>
  <c r="AA1711" i="14"/>
  <c r="Y1711" i="14"/>
  <c r="AA1710" i="14"/>
  <c r="Y1710" i="14"/>
  <c r="AA1709" i="14"/>
  <c r="Y1709" i="14"/>
  <c r="AA1708" i="14"/>
  <c r="Y1708" i="14"/>
  <c r="AA1707" i="14"/>
  <c r="Y1707" i="14"/>
  <c r="AA1706" i="14"/>
  <c r="Y1706" i="14"/>
  <c r="AA1705" i="14"/>
  <c r="Y1705" i="14"/>
  <c r="AA1704" i="14"/>
  <c r="Y1704" i="14"/>
  <c r="AA1703" i="14"/>
  <c r="Y1703" i="14"/>
  <c r="AA1702" i="14"/>
  <c r="Y1702" i="14"/>
  <c r="AA1701" i="14"/>
  <c r="Y1701" i="14"/>
  <c r="AA1700" i="14"/>
  <c r="Y1700" i="14"/>
  <c r="AA1699" i="14"/>
  <c r="Y1699" i="14"/>
  <c r="AA1698" i="14"/>
  <c r="Y1698" i="14"/>
  <c r="AA1697" i="14"/>
  <c r="Y1697" i="14"/>
  <c r="AA1696" i="14"/>
  <c r="Y1696" i="14"/>
  <c r="AA1695" i="14"/>
  <c r="Y1695" i="14"/>
  <c r="AA1694" i="14"/>
  <c r="Y1694" i="14"/>
  <c r="AA1693" i="14"/>
  <c r="Y1693" i="14"/>
  <c r="AA1692" i="14"/>
  <c r="Y1692" i="14"/>
  <c r="AA1691" i="14"/>
  <c r="Y1691" i="14"/>
  <c r="AA1690" i="14"/>
  <c r="Y1690" i="14"/>
  <c r="AA1689" i="14"/>
  <c r="Y1689" i="14"/>
  <c r="AA1688" i="14"/>
  <c r="Y1688" i="14"/>
  <c r="AA1687" i="14"/>
  <c r="Y1687" i="14"/>
  <c r="AA1686" i="14"/>
  <c r="Y1686" i="14"/>
  <c r="AA1685" i="14"/>
  <c r="Y1685" i="14"/>
  <c r="AA1684" i="14"/>
  <c r="Y1684" i="14"/>
  <c r="AA1683" i="14"/>
  <c r="Y1683" i="14"/>
  <c r="AA1682" i="14"/>
  <c r="Y1682" i="14"/>
  <c r="AA1681" i="14"/>
  <c r="Y1681" i="14"/>
  <c r="AA1680" i="14"/>
  <c r="Y1680" i="14"/>
  <c r="AA1679" i="14"/>
  <c r="Y1679" i="14"/>
  <c r="AA1678" i="14"/>
  <c r="Y1678" i="14"/>
  <c r="AA1677" i="14"/>
  <c r="Y1677" i="14"/>
  <c r="AA1676" i="14"/>
  <c r="Y1676" i="14"/>
  <c r="AA1675" i="14"/>
  <c r="Y1675" i="14"/>
  <c r="AA1674" i="14"/>
  <c r="Y1674" i="14"/>
  <c r="AA1673" i="14"/>
  <c r="Y1673" i="14"/>
  <c r="AA1672" i="14"/>
  <c r="Y1672" i="14"/>
  <c r="AA1671" i="14"/>
  <c r="Y1671" i="14"/>
  <c r="AA1670" i="14"/>
  <c r="Y1670" i="14"/>
  <c r="AA1669" i="14"/>
  <c r="Y1669" i="14"/>
  <c r="AA1668" i="14"/>
  <c r="Y1668" i="14"/>
  <c r="AA1667" i="14"/>
  <c r="Y1667" i="14"/>
  <c r="AA1666" i="14"/>
  <c r="Y1666" i="14"/>
  <c r="AA1665" i="14"/>
  <c r="Y1665" i="14"/>
  <c r="AA1664" i="14"/>
  <c r="Y1664" i="14"/>
  <c r="AA1663" i="14"/>
  <c r="Y1663" i="14"/>
  <c r="AA1662" i="14"/>
  <c r="Y1662" i="14"/>
  <c r="AA1661" i="14"/>
  <c r="Y1661" i="14"/>
  <c r="AA1660" i="14"/>
  <c r="Y1660" i="14"/>
  <c r="AA1659" i="14"/>
  <c r="Y1659" i="14"/>
  <c r="AA1658" i="14"/>
  <c r="Y1658" i="14"/>
  <c r="AA1657" i="14"/>
  <c r="Y1657" i="14"/>
  <c r="AA1656" i="14"/>
  <c r="Y1656" i="14"/>
  <c r="AA1655" i="14"/>
  <c r="Y1655" i="14"/>
  <c r="AA1654" i="14"/>
  <c r="Y1654" i="14"/>
  <c r="AA1653" i="14"/>
  <c r="Y1653" i="14"/>
  <c r="AA1652" i="14"/>
  <c r="Y1652" i="14"/>
  <c r="AA1651" i="14"/>
  <c r="Y1651" i="14"/>
  <c r="AA1650" i="14"/>
  <c r="Y1650" i="14"/>
  <c r="AA1649" i="14"/>
  <c r="Y1649" i="14"/>
  <c r="AA1648" i="14"/>
  <c r="Y1648" i="14"/>
  <c r="AA1647" i="14"/>
  <c r="Y1647" i="14"/>
  <c r="AB1646" i="14"/>
  <c r="Z1646" i="14"/>
  <c r="P1641" i="14"/>
  <c r="AB1641" i="14"/>
  <c r="Z1641" i="14"/>
  <c r="AA1636" i="14"/>
  <c r="Y1636" i="14"/>
  <c r="AA1635" i="14"/>
  <c r="Y1635" i="14"/>
  <c r="AA1634" i="14"/>
  <c r="Y1634" i="14"/>
  <c r="AA1629" i="14"/>
  <c r="Y1629" i="14"/>
  <c r="AA1628" i="14"/>
  <c r="Y1628" i="14"/>
  <c r="AA1627" i="14"/>
  <c r="Y1627" i="14"/>
  <c r="AA1626" i="14"/>
  <c r="Y1626" i="14"/>
  <c r="AA1625" i="14"/>
  <c r="Y1625" i="14"/>
  <c r="P1624" i="14"/>
  <c r="AB1624" i="14"/>
  <c r="Z1624" i="14"/>
  <c r="P1623" i="14"/>
  <c r="R1623" i="14" s="1"/>
  <c r="AB1623" i="14"/>
  <c r="Z1623" i="14"/>
  <c r="AA1621" i="14"/>
  <c r="Y1621" i="14"/>
  <c r="AA1620" i="14"/>
  <c r="Y1620" i="14"/>
  <c r="AA1619" i="14"/>
  <c r="Y1619" i="14"/>
  <c r="AA1618" i="14"/>
  <c r="Y1618" i="14"/>
  <c r="AA1617" i="14"/>
  <c r="Y1617" i="14"/>
  <c r="P1616" i="14"/>
  <c r="AB1616" i="14"/>
  <c r="Z1616" i="14"/>
  <c r="P1615" i="14"/>
  <c r="AB1615" i="14"/>
  <c r="Z1615" i="14"/>
  <c r="AA1613" i="14"/>
  <c r="Y1613" i="14"/>
  <c r="AA1612" i="14"/>
  <c r="Y1612" i="14"/>
  <c r="AA1611" i="14"/>
  <c r="Y1611" i="14"/>
  <c r="AA1610" i="14"/>
  <c r="Y1610" i="14"/>
  <c r="AA1609" i="14"/>
  <c r="Y1609" i="14"/>
  <c r="P1608" i="14"/>
  <c r="AB1608" i="14"/>
  <c r="Z1608" i="14"/>
  <c r="P1607" i="14"/>
  <c r="R1607" i="14" s="1"/>
  <c r="AB1607" i="14"/>
  <c r="Z1607" i="14"/>
  <c r="AA1605" i="14"/>
  <c r="Y1605" i="14"/>
  <c r="AA1604" i="14"/>
  <c r="Y1604" i="14"/>
  <c r="AA1603" i="14"/>
  <c r="Y1603" i="14"/>
  <c r="AA1602" i="14"/>
  <c r="Y1602" i="14"/>
  <c r="AA1601" i="14"/>
  <c r="Y1601" i="14"/>
  <c r="P1600" i="14"/>
  <c r="AB1600" i="14"/>
  <c r="Z1600" i="14"/>
  <c r="P1599" i="14"/>
  <c r="AB1599" i="14"/>
  <c r="Z1599" i="14"/>
  <c r="AB1598" i="14"/>
  <c r="Z1598" i="14"/>
  <c r="AB1597" i="14"/>
  <c r="Z1597" i="14"/>
  <c r="P1593" i="14"/>
  <c r="AB1593" i="14"/>
  <c r="Z1593" i="14"/>
  <c r="AB1592" i="14"/>
  <c r="Z1592" i="14"/>
  <c r="P1591" i="14"/>
  <c r="AB1591" i="14"/>
  <c r="Z1591" i="14"/>
  <c r="AB1590" i="14"/>
  <c r="Z1590" i="14"/>
  <c r="AB1589" i="14"/>
  <c r="Z1589" i="14"/>
  <c r="P1585" i="14"/>
  <c r="AB1585" i="14"/>
  <c r="Z1585" i="14"/>
  <c r="AB1584" i="14"/>
  <c r="Z1584" i="14"/>
  <c r="P1583" i="14"/>
  <c r="AB1583" i="14"/>
  <c r="Z1583" i="14"/>
  <c r="AB1582" i="14"/>
  <c r="Z1582" i="14"/>
  <c r="AB1581" i="14"/>
  <c r="Z1581" i="14"/>
  <c r="P1577" i="14"/>
  <c r="AB1577" i="14"/>
  <c r="Z1577" i="14"/>
  <c r="AB1576" i="14"/>
  <c r="Z1576" i="14"/>
  <c r="P1575" i="14"/>
  <c r="AB1575" i="14"/>
  <c r="Z1575" i="14"/>
  <c r="AB1574" i="14"/>
  <c r="Z1574" i="14"/>
  <c r="AB1573" i="14"/>
  <c r="Z1573" i="14"/>
  <c r="AA1568" i="14"/>
  <c r="Y1568" i="14"/>
  <c r="AA1567" i="14"/>
  <c r="Y1567" i="14"/>
  <c r="AA1566" i="14"/>
  <c r="Y1566" i="14"/>
  <c r="AA1561" i="14"/>
  <c r="Y1561" i="14"/>
  <c r="P1560" i="14"/>
  <c r="AB1560" i="14"/>
  <c r="Z1560" i="14"/>
  <c r="P1559" i="14"/>
  <c r="AB1559" i="14"/>
  <c r="Z1559" i="14"/>
  <c r="AB1558" i="14"/>
  <c r="Z1558" i="14"/>
  <c r="AB1557" i="14"/>
  <c r="Z1557" i="14"/>
  <c r="AA1552" i="14"/>
  <c r="Y1552" i="14"/>
  <c r="AA1551" i="14"/>
  <c r="Y1551" i="14"/>
  <c r="AA1550" i="14"/>
  <c r="Y1550" i="14"/>
  <c r="P1544" i="14"/>
  <c r="AB1544" i="14"/>
  <c r="Z1544" i="14"/>
  <c r="P1543" i="14"/>
  <c r="AB1543" i="14"/>
  <c r="Z1543" i="14"/>
  <c r="P1542" i="14"/>
  <c r="R1542" i="14" s="1"/>
  <c r="AB1542" i="14"/>
  <c r="Z1542" i="14"/>
  <c r="AA1540" i="14"/>
  <c r="Y1540" i="14"/>
  <c r="AA1539" i="14"/>
  <c r="Y1539" i="14"/>
  <c r="AA1538" i="14"/>
  <c r="Y1538" i="14"/>
  <c r="AA1537" i="14"/>
  <c r="Y1537" i="14"/>
  <c r="AA1532" i="14"/>
  <c r="Y1532" i="14"/>
  <c r="AA1531" i="14"/>
  <c r="Y1531" i="14"/>
  <c r="AA1530" i="14"/>
  <c r="Y1530" i="14"/>
  <c r="P1529" i="14"/>
  <c r="AB1529" i="14"/>
  <c r="Z1529" i="14"/>
  <c r="AA1525" i="14"/>
  <c r="Y1525" i="14"/>
  <c r="AA1524" i="14"/>
  <c r="Y1524" i="14"/>
  <c r="AA1523" i="14"/>
  <c r="Y1523" i="14"/>
  <c r="AA1522" i="14"/>
  <c r="Y1522" i="14"/>
  <c r="AA1521" i="14"/>
  <c r="Y1521" i="14"/>
  <c r="P1520" i="14"/>
  <c r="AB1520" i="14"/>
  <c r="Z1520" i="14"/>
  <c r="P1519" i="14"/>
  <c r="AB1519" i="14"/>
  <c r="Z1519" i="14"/>
  <c r="P1518" i="14"/>
  <c r="R1518" i="14" s="1"/>
  <c r="AB1518" i="14"/>
  <c r="Z1518" i="14"/>
  <c r="AA1513" i="14"/>
  <c r="Y1513" i="14"/>
  <c r="P1512" i="14"/>
  <c r="AB1512" i="14"/>
  <c r="Z1512" i="14"/>
  <c r="P1511" i="14"/>
  <c r="R1511" i="14" s="1"/>
  <c r="AB1511" i="14"/>
  <c r="Z1511" i="14"/>
  <c r="AA1506" i="14"/>
  <c r="Y1506" i="14"/>
  <c r="P1493" i="14"/>
  <c r="AB1493" i="14"/>
  <c r="Z1493" i="14"/>
  <c r="P1492" i="14"/>
  <c r="R1492" i="14" s="1"/>
  <c r="AB1492" i="14"/>
  <c r="Z1492" i="14"/>
  <c r="P1491" i="14"/>
  <c r="R1491" i="14" s="1"/>
  <c r="AB1491" i="14"/>
  <c r="Z1491" i="14"/>
  <c r="P1490" i="14"/>
  <c r="T1490" i="14" s="1"/>
  <c r="AB1490" i="14"/>
  <c r="Z1490" i="14"/>
  <c r="P1489" i="14"/>
  <c r="R1489" i="14" s="1"/>
  <c r="AB1489" i="14"/>
  <c r="Z1489" i="14"/>
  <c r="P1485" i="14"/>
  <c r="AB1485" i="14"/>
  <c r="Z1485" i="14"/>
  <c r="P1484" i="14"/>
  <c r="AB1484" i="14"/>
  <c r="Z1484" i="14"/>
  <c r="P1483" i="14"/>
  <c r="R1483" i="14" s="1"/>
  <c r="AB1483" i="14"/>
  <c r="Z1483" i="14"/>
  <c r="P1482" i="14"/>
  <c r="AB1482" i="14"/>
  <c r="Z1482" i="14"/>
  <c r="AA1473" i="14"/>
  <c r="Y1473" i="14"/>
  <c r="P1472" i="14"/>
  <c r="AB1472" i="14"/>
  <c r="Z1472" i="14"/>
  <c r="P1471" i="14"/>
  <c r="AB1471" i="14"/>
  <c r="Z1471" i="14"/>
  <c r="P1470" i="14"/>
  <c r="R1470" i="14" s="1"/>
  <c r="AB1470" i="14"/>
  <c r="Z1470" i="14"/>
  <c r="P1469" i="14"/>
  <c r="T1469" i="14" s="1"/>
  <c r="AB1469" i="14"/>
  <c r="Z1469" i="14"/>
  <c r="AA1464" i="14"/>
  <c r="Y1464" i="14"/>
  <c r="AA1463" i="14"/>
  <c r="Y1463" i="14"/>
  <c r="AA1462" i="14"/>
  <c r="Y1462" i="14"/>
  <c r="AA1461" i="14"/>
  <c r="Y1461" i="14"/>
  <c r="P1460" i="14"/>
  <c r="AB1460" i="14"/>
  <c r="Z1460" i="14"/>
  <c r="P1459" i="14"/>
  <c r="AB1459" i="14"/>
  <c r="Z1459" i="14"/>
  <c r="P1458" i="14"/>
  <c r="R1458" i="14" s="1"/>
  <c r="AB1458" i="14"/>
  <c r="Z1458" i="14"/>
  <c r="AA1452" i="14"/>
  <c r="Y1452" i="14"/>
  <c r="AA1451" i="14"/>
  <c r="Y1451" i="14"/>
  <c r="AA1450" i="14"/>
  <c r="Y1450" i="14"/>
  <c r="AA1449" i="14"/>
  <c r="Y1449" i="14"/>
  <c r="AA1448" i="14"/>
  <c r="Y1448" i="14"/>
  <c r="AA1447" i="14"/>
  <c r="Y1447" i="14"/>
  <c r="AA1446" i="14"/>
  <c r="Y1446" i="14"/>
  <c r="P1445" i="14"/>
  <c r="AB1445" i="14"/>
  <c r="Z1445" i="14"/>
  <c r="AA1439" i="14"/>
  <c r="Y1439" i="14"/>
  <c r="AA1438" i="14"/>
  <c r="Y1438" i="14"/>
  <c r="P1437" i="14"/>
  <c r="AB1437" i="14"/>
  <c r="Z1437" i="14"/>
  <c r="AA1429" i="14"/>
  <c r="Y1429" i="14"/>
  <c r="P1420" i="14"/>
  <c r="AB1420" i="14"/>
  <c r="Z1420" i="14"/>
  <c r="P1419" i="14"/>
  <c r="R1419" i="14" s="1"/>
  <c r="AB1419" i="14"/>
  <c r="Z1419" i="14"/>
  <c r="P1418" i="14"/>
  <c r="R1418" i="14" s="1"/>
  <c r="AB1418" i="14"/>
  <c r="Z1418" i="14"/>
  <c r="AA1413" i="14"/>
  <c r="Y1413" i="14"/>
  <c r="AA1407" i="14"/>
  <c r="Y1407" i="14"/>
  <c r="AA1406" i="14"/>
  <c r="Y1406" i="14"/>
  <c r="AA1402" i="14"/>
  <c r="Y1402" i="14"/>
  <c r="AA1394" i="14"/>
  <c r="Y1394" i="14"/>
  <c r="O1393" i="14"/>
  <c r="S1393" i="14" s="1"/>
  <c r="AA1393" i="14"/>
  <c r="Y1393" i="14"/>
  <c r="AA1392" i="14"/>
  <c r="Y1392" i="14"/>
  <c r="O1391" i="14"/>
  <c r="S1391" i="14" s="1"/>
  <c r="AA1391" i="14"/>
  <c r="Y1391" i="14"/>
  <c r="AB1386" i="14"/>
  <c r="Z1386" i="14"/>
  <c r="AA1382" i="14"/>
  <c r="Y1382" i="14"/>
  <c r="AB1373" i="14"/>
  <c r="Z1373" i="14"/>
  <c r="O1369" i="14"/>
  <c r="AA1369" i="14"/>
  <c r="Y1369" i="14"/>
  <c r="AA1368" i="14"/>
  <c r="Y1368" i="14"/>
  <c r="AA1367" i="14"/>
  <c r="Y1367" i="14"/>
  <c r="AA1366" i="14"/>
  <c r="Y1366" i="14"/>
  <c r="AA1365" i="14"/>
  <c r="Y1365" i="14"/>
  <c r="AA1364" i="14"/>
  <c r="Y1364" i="14"/>
  <c r="AA1363" i="14"/>
  <c r="Y1363" i="14"/>
  <c r="O1362" i="14"/>
  <c r="Q1362" i="14" s="1"/>
  <c r="AA1362" i="14"/>
  <c r="Y1362" i="14"/>
  <c r="AB1361" i="14"/>
  <c r="Z1361" i="14"/>
  <c r="AA1358" i="14"/>
  <c r="Y1358" i="14"/>
  <c r="O1354" i="14"/>
  <c r="S1354" i="14" s="1"/>
  <c r="AA1354" i="14"/>
  <c r="Y1354" i="14"/>
  <c r="AB1353" i="14"/>
  <c r="Z1353" i="14"/>
  <c r="AB1352" i="14"/>
  <c r="Z1352" i="14"/>
  <c r="AB1351" i="14"/>
  <c r="Z1351" i="14"/>
  <c r="AB1350" i="14"/>
  <c r="Z1350" i="14"/>
  <c r="AA1346" i="14"/>
  <c r="Y1346" i="14"/>
  <c r="AB1345" i="14"/>
  <c r="Z1345" i="14"/>
  <c r="AA1342" i="14"/>
  <c r="Y1342" i="14"/>
  <c r="AB1338" i="14"/>
  <c r="Z1338" i="14"/>
  <c r="O1335" i="14"/>
  <c r="AA1335" i="14"/>
  <c r="Y1335" i="14"/>
  <c r="O1333" i="14"/>
  <c r="S1333" i="14" s="1"/>
  <c r="AA1333" i="14"/>
  <c r="Y1333" i="14"/>
  <c r="AA1332" i="14"/>
  <c r="Y1332" i="14"/>
  <c r="O1331" i="14"/>
  <c r="Q1331" i="14" s="1"/>
  <c r="AA1331" i="14"/>
  <c r="Y1331" i="14"/>
  <c r="O1330" i="14"/>
  <c r="S1330" i="14" s="1"/>
  <c r="AA1330" i="14"/>
  <c r="Y1330" i="14"/>
  <c r="AB1329" i="14"/>
  <c r="Z1329" i="14"/>
  <c r="AA1325" i="14"/>
  <c r="Y1325" i="14"/>
  <c r="AA1324" i="14"/>
  <c r="Y1324" i="14"/>
  <c r="O1323" i="14"/>
  <c r="Q1323" i="14" s="1"/>
  <c r="AA1323" i="14"/>
  <c r="Y1323" i="14"/>
  <c r="AA1322" i="14"/>
  <c r="Y1322" i="14"/>
  <c r="AA1317" i="14"/>
  <c r="Y1317" i="14"/>
  <c r="AA1316" i="14"/>
  <c r="Y1316" i="14"/>
  <c r="O1315" i="14"/>
  <c r="Q1315" i="14" s="1"/>
  <c r="AA1315" i="14"/>
  <c r="Y1315" i="14"/>
  <c r="AB1313" i="14"/>
  <c r="Z1313" i="14"/>
  <c r="AB1312" i="14"/>
  <c r="Z1312" i="14"/>
  <c r="AB1311" i="14"/>
  <c r="Z1311" i="14"/>
  <c r="AB1306" i="14"/>
  <c r="Z1306" i="14"/>
  <c r="O1303" i="14"/>
  <c r="AA1303" i="14"/>
  <c r="Y1303" i="14"/>
  <c r="O1301" i="14"/>
  <c r="S1301" i="14" s="1"/>
  <c r="AA1301" i="14"/>
  <c r="Y1301" i="14"/>
  <c r="AA1300" i="14"/>
  <c r="Y1300" i="14"/>
  <c r="O1299" i="14"/>
  <c r="Q1299" i="14" s="1"/>
  <c r="AA1299" i="14"/>
  <c r="Y1299" i="14"/>
  <c r="O1298" i="14"/>
  <c r="Q1298" i="14" s="1"/>
  <c r="AA1298" i="14"/>
  <c r="Y1298" i="14"/>
  <c r="O1297" i="14"/>
  <c r="AA1297" i="14"/>
  <c r="Y1297" i="14"/>
  <c r="AA1296" i="14"/>
  <c r="Y1296" i="14"/>
  <c r="O1295" i="14"/>
  <c r="Q1295" i="14" s="1"/>
  <c r="AA1295" i="14"/>
  <c r="Y1295" i="14"/>
  <c r="AB1294" i="14"/>
  <c r="Z1294" i="14"/>
  <c r="O1290" i="14"/>
  <c r="Q1290" i="14" s="1"/>
  <c r="AA1290" i="14"/>
  <c r="Y1290" i="14"/>
  <c r="AB1289" i="14"/>
  <c r="Z1289" i="14"/>
  <c r="AA1285" i="14"/>
  <c r="Y1285" i="14"/>
  <c r="AA1284" i="14"/>
  <c r="Y1284" i="14"/>
  <c r="O1283" i="14"/>
  <c r="Q1283" i="14" s="1"/>
  <c r="AA1283" i="14"/>
  <c r="Y1283" i="14"/>
  <c r="AB1282" i="14"/>
  <c r="Z1282" i="14"/>
  <c r="AB1281" i="14"/>
  <c r="Z1281" i="14"/>
  <c r="AB1280" i="14"/>
  <c r="Z1280" i="14"/>
  <c r="AB1279" i="14"/>
  <c r="Z1279" i="14"/>
  <c r="AA1274" i="14"/>
  <c r="Y1274" i="14"/>
  <c r="AB1269" i="14"/>
  <c r="Z1269" i="14"/>
  <c r="AB1268" i="14"/>
  <c r="Z1268" i="14"/>
  <c r="AB1267" i="14"/>
  <c r="Z1267" i="14"/>
  <c r="O1258" i="14"/>
  <c r="S1258" i="14" s="1"/>
  <c r="AA1258" i="14"/>
  <c r="Y1258" i="14"/>
  <c r="AB1257" i="14"/>
  <c r="Z1257" i="14"/>
  <c r="AA1254" i="14"/>
  <c r="Y1254" i="14"/>
  <c r="O1251" i="14"/>
  <c r="AA1251" i="14"/>
  <c r="Y1251" i="14"/>
  <c r="AB1250" i="14"/>
  <c r="Z1250" i="14"/>
  <c r="AB1249" i="14"/>
  <c r="Z1249" i="14"/>
  <c r="AB1248" i="14"/>
  <c r="Z1248" i="14"/>
  <c r="AB1247" i="14"/>
  <c r="Z1247" i="14"/>
  <c r="AB1246" i="14"/>
  <c r="Z1246" i="14"/>
  <c r="O1242" i="14"/>
  <c r="Q1242" i="14" s="1"/>
  <c r="AA1242" i="14"/>
  <c r="Y1242" i="14"/>
  <c r="AB1241" i="14"/>
  <c r="Z1241" i="14"/>
  <c r="AA1237" i="14"/>
  <c r="Y1237" i="14"/>
  <c r="AA1236" i="14"/>
  <c r="Y1236" i="14"/>
  <c r="AB1235" i="14"/>
  <c r="Z1235" i="14"/>
  <c r="AA1233" i="14"/>
  <c r="Y1233" i="14"/>
  <c r="AB1232" i="14"/>
  <c r="Z1232" i="14"/>
  <c r="AB1231" i="14"/>
  <c r="Z1231" i="14"/>
  <c r="AA1229" i="14"/>
  <c r="Y1229" i="14"/>
  <c r="AA1187" i="14"/>
  <c r="Y1187" i="14"/>
  <c r="AA1180" i="14"/>
  <c r="Y1180" i="14"/>
  <c r="AA1175" i="14"/>
  <c r="Y1175" i="14"/>
  <c r="P1174" i="14"/>
  <c r="R1174" i="14" s="1"/>
  <c r="AB1174" i="14"/>
  <c r="Z1174" i="14"/>
  <c r="P1173" i="14"/>
  <c r="T1173" i="14" s="1"/>
  <c r="AB1173" i="14"/>
  <c r="Z1173" i="14"/>
  <c r="AB1172" i="14"/>
  <c r="Z1172" i="14"/>
  <c r="P1171" i="14"/>
  <c r="R1171" i="14" s="1"/>
  <c r="AB1171" i="14"/>
  <c r="Z1171" i="14"/>
  <c r="O1169" i="14"/>
  <c r="S1169" i="14" s="1"/>
  <c r="AA1169" i="14"/>
  <c r="Y1169" i="14"/>
  <c r="AB1163" i="14"/>
  <c r="Z1163" i="14"/>
  <c r="AA1160" i="14"/>
  <c r="Y1160" i="14"/>
  <c r="AA1158" i="14"/>
  <c r="Y1158" i="14"/>
  <c r="O1157" i="14"/>
  <c r="Q1157" i="14" s="1"/>
  <c r="AA1157" i="14"/>
  <c r="Y1157" i="14"/>
  <c r="AB1156" i="14"/>
  <c r="Z1156" i="14"/>
  <c r="P1155" i="14"/>
  <c r="R1155" i="14" s="1"/>
  <c r="AB1155" i="14"/>
  <c r="Z1155" i="14"/>
  <c r="AB1154" i="14"/>
  <c r="Z1154" i="14"/>
  <c r="P1153" i="14"/>
  <c r="T1153" i="14" s="1"/>
  <c r="AB1153" i="14"/>
  <c r="Z1153" i="14"/>
  <c r="O1151" i="14"/>
  <c r="AA1151" i="14"/>
  <c r="Y1151" i="14"/>
  <c r="O1150" i="14"/>
  <c r="Q1150" i="14" s="1"/>
  <c r="AA1150" i="14"/>
  <c r="Y1150" i="14"/>
  <c r="AB1146" i="14"/>
  <c r="Z1146" i="14"/>
  <c r="P1145" i="14"/>
  <c r="R1145" i="14" s="1"/>
  <c r="AB1145" i="14"/>
  <c r="Z1145" i="14"/>
  <c r="AA1142" i="14"/>
  <c r="Y1142" i="14"/>
  <c r="O1139" i="14"/>
  <c r="AA1139" i="14"/>
  <c r="Y1139" i="14"/>
  <c r="P1138" i="14"/>
  <c r="R1138" i="14" s="1"/>
  <c r="AB1138" i="14"/>
  <c r="Z1138" i="14"/>
  <c r="AB1134" i="14"/>
  <c r="Z1134" i="14"/>
  <c r="P1133" i="14"/>
  <c r="T1133" i="14" s="1"/>
  <c r="AB1133" i="14"/>
  <c r="Z1133" i="14"/>
  <c r="O1131" i="14"/>
  <c r="AA1131" i="14"/>
  <c r="Y1131" i="14"/>
  <c r="O1130" i="14"/>
  <c r="Q1130" i="14" s="1"/>
  <c r="AA1130" i="14"/>
  <c r="Y1130" i="14"/>
  <c r="AB1129" i="14"/>
  <c r="Z1129" i="14"/>
  <c r="AB1128" i="14"/>
  <c r="Z1128" i="14"/>
  <c r="AA1126" i="14"/>
  <c r="Y1126" i="14"/>
  <c r="O1125" i="14"/>
  <c r="AA1125" i="14"/>
  <c r="Y1125" i="14"/>
  <c r="AA1120" i="14"/>
  <c r="Y1120" i="14"/>
  <c r="O1117" i="14"/>
  <c r="AA1117" i="14"/>
  <c r="Y1117" i="14"/>
  <c r="AA1116" i="14"/>
  <c r="Y1116" i="14"/>
  <c r="AA1114" i="14"/>
  <c r="Y1114" i="14"/>
  <c r="AB1113" i="14"/>
  <c r="Z1113" i="14"/>
  <c r="AA1110" i="14"/>
  <c r="Y1110" i="14"/>
  <c r="AB1109" i="14"/>
  <c r="Z1109" i="14"/>
  <c r="O1107" i="14"/>
  <c r="AA1107" i="14"/>
  <c r="Y1107" i="14"/>
  <c r="P1106" i="14"/>
  <c r="R1106" i="14" s="1"/>
  <c r="AB1106" i="14"/>
  <c r="Z1106" i="14"/>
  <c r="P1104" i="14"/>
  <c r="AB1104" i="14"/>
  <c r="Z1104" i="14"/>
  <c r="O1102" i="14"/>
  <c r="Q1102" i="14" s="1"/>
  <c r="AA1102" i="14"/>
  <c r="Y1102" i="14"/>
  <c r="AB1101" i="14"/>
  <c r="Z1101" i="14"/>
  <c r="AA1098" i="14"/>
  <c r="Y1098" i="14"/>
  <c r="AA1097" i="14"/>
  <c r="Y1097" i="14"/>
  <c r="P1096" i="14"/>
  <c r="AB1096" i="14"/>
  <c r="Z1096" i="14"/>
  <c r="P1094" i="14"/>
  <c r="R1094" i="14" s="1"/>
  <c r="AB1094" i="14"/>
  <c r="Z1094" i="14"/>
  <c r="P1092" i="14"/>
  <c r="R1092" i="14" s="1"/>
  <c r="AB1092" i="14"/>
  <c r="Z1092" i="14"/>
  <c r="P1090" i="14"/>
  <c r="R1090" i="14" s="1"/>
  <c r="AB1090" i="14"/>
  <c r="Z1090" i="14"/>
  <c r="AA1086" i="14"/>
  <c r="Y1086" i="14"/>
  <c r="AB1085" i="14"/>
  <c r="Z1085" i="14"/>
  <c r="P1084" i="14"/>
  <c r="AB1084" i="14"/>
  <c r="Z1084" i="14"/>
  <c r="AA1079" i="14"/>
  <c r="Y1079" i="14"/>
  <c r="P1078" i="14"/>
  <c r="R1078" i="14" s="1"/>
  <c r="AB1078" i="14"/>
  <c r="Z1078" i="14"/>
  <c r="AA1075" i="14"/>
  <c r="Y1075" i="14"/>
  <c r="P1074" i="14"/>
  <c r="AB1074" i="14"/>
  <c r="Z1074" i="14"/>
  <c r="AA1070" i="14"/>
  <c r="Y1070" i="14"/>
  <c r="AB1069" i="14"/>
  <c r="Z1069" i="14"/>
  <c r="AA1066" i="14"/>
  <c r="Y1066" i="14"/>
  <c r="AB1065" i="14"/>
  <c r="Z1065" i="14"/>
  <c r="P1064" i="14"/>
  <c r="T1064" i="14" s="1"/>
  <c r="AB1064" i="14"/>
  <c r="Z1064" i="14"/>
  <c r="AA1060" i="14"/>
  <c r="Y1060" i="14"/>
  <c r="AB1059" i="14"/>
  <c r="Z1059" i="14"/>
  <c r="AA1056" i="14"/>
  <c r="Y1056" i="14"/>
  <c r="AB1055" i="14"/>
  <c r="Z1055" i="14"/>
  <c r="AB1052" i="14"/>
  <c r="Z1052" i="14"/>
  <c r="AA1050" i="14"/>
  <c r="Y1050" i="14"/>
  <c r="AB1049" i="14"/>
  <c r="Z1049" i="14"/>
  <c r="AA1047" i="14"/>
  <c r="Y1047" i="14"/>
  <c r="AB1044" i="14"/>
  <c r="Z1044" i="14"/>
  <c r="AA1042" i="14"/>
  <c r="Y1042" i="14"/>
  <c r="AB1041" i="14"/>
  <c r="Z1041" i="14"/>
  <c r="AA1039" i="14"/>
  <c r="Y1039" i="14"/>
  <c r="AB1038" i="14"/>
  <c r="Z1038" i="14"/>
  <c r="AB1037" i="14"/>
  <c r="Z1037" i="14"/>
  <c r="AB1036" i="14"/>
  <c r="Z1036" i="14"/>
  <c r="AB1035" i="14"/>
  <c r="Z1035" i="14"/>
  <c r="AB1034" i="14"/>
  <c r="Z1034" i="14"/>
  <c r="AB1033" i="14"/>
  <c r="Z1033" i="14"/>
  <c r="AB1032" i="14"/>
  <c r="Z1032" i="14"/>
  <c r="AB1031" i="14"/>
  <c r="Z1031" i="14"/>
  <c r="AB1030" i="14"/>
  <c r="Z1030" i="14"/>
  <c r="AB1029" i="14"/>
  <c r="Z1029" i="14"/>
  <c r="AB1028" i="14"/>
  <c r="Z1028" i="14"/>
  <c r="AB1027" i="14"/>
  <c r="Z1027" i="14"/>
  <c r="AB1026" i="14"/>
  <c r="Z1026" i="14"/>
  <c r="AB1025" i="14"/>
  <c r="Z1025" i="14"/>
  <c r="AB1024" i="14"/>
  <c r="Z1024" i="14"/>
  <c r="AB1023" i="14"/>
  <c r="Z1023" i="14"/>
  <c r="AB1022" i="14"/>
  <c r="Z1022" i="14"/>
  <c r="AB1021" i="14"/>
  <c r="Z1021" i="14"/>
  <c r="AB1020" i="14"/>
  <c r="Z1020" i="14"/>
  <c r="AB1019" i="14"/>
  <c r="Z1019" i="14"/>
  <c r="AB1018" i="14"/>
  <c r="Z1018" i="14"/>
  <c r="AB1017" i="14"/>
  <c r="Z1017" i="14"/>
  <c r="AB1016" i="14"/>
  <c r="Z1016" i="14"/>
  <c r="AB1015" i="14"/>
  <c r="Z1015" i="14"/>
  <c r="AB1014" i="14"/>
  <c r="Z1014" i="14"/>
  <c r="AB1013" i="14"/>
  <c r="Z1013" i="14"/>
  <c r="AB1012" i="14"/>
  <c r="Z1012" i="14"/>
  <c r="AB1011" i="14"/>
  <c r="Z1011" i="14"/>
  <c r="AB1010" i="14"/>
  <c r="Z1010" i="14"/>
  <c r="AB1009" i="14"/>
  <c r="Z1009" i="14"/>
  <c r="AB1008" i="14"/>
  <c r="Z1008" i="14"/>
  <c r="AB1007" i="14"/>
  <c r="Z1007" i="14"/>
  <c r="AB1006" i="14"/>
  <c r="Z1006" i="14"/>
  <c r="AB1005" i="14"/>
  <c r="Z1005" i="14"/>
  <c r="AB1004" i="14"/>
  <c r="Z1004" i="14"/>
  <c r="AB1003" i="14"/>
  <c r="Z1003" i="14"/>
  <c r="AB1002" i="14"/>
  <c r="Z1002" i="14"/>
  <c r="AB1001" i="14"/>
  <c r="Z1001" i="14"/>
  <c r="AB1000" i="14"/>
  <c r="Z1000" i="14"/>
  <c r="AB999" i="14"/>
  <c r="Z999" i="14"/>
  <c r="AB998" i="14"/>
  <c r="Z998" i="14"/>
  <c r="AB997" i="14"/>
  <c r="Z997" i="14"/>
  <c r="AB996" i="14"/>
  <c r="Z996" i="14"/>
  <c r="AB995" i="14"/>
  <c r="Z995" i="14"/>
  <c r="AB994" i="14"/>
  <c r="Z994" i="14"/>
  <c r="AB993" i="14"/>
  <c r="Z993" i="14"/>
  <c r="AB992" i="14"/>
  <c r="Z992" i="14"/>
  <c r="AB991" i="14"/>
  <c r="Z991" i="14"/>
  <c r="AB990" i="14"/>
  <c r="Z990" i="14"/>
  <c r="AB989" i="14"/>
  <c r="Z989" i="14"/>
  <c r="AB988" i="14"/>
  <c r="Z988" i="14"/>
  <c r="AB987" i="14"/>
  <c r="Z987" i="14"/>
  <c r="AB986" i="14"/>
  <c r="Z986" i="14"/>
  <c r="AB985" i="14"/>
  <c r="Z985" i="14"/>
  <c r="AB984" i="14"/>
  <c r="Z984" i="14"/>
  <c r="AB983" i="14"/>
  <c r="Z983" i="14"/>
  <c r="AB982" i="14"/>
  <c r="Z982" i="14"/>
  <c r="AB981" i="14"/>
  <c r="Z981" i="14"/>
  <c r="AB980" i="14"/>
  <c r="Z980" i="14"/>
  <c r="AB979" i="14"/>
  <c r="Z979" i="14"/>
  <c r="AB978" i="14"/>
  <c r="Z978" i="14"/>
  <c r="AB977" i="14"/>
  <c r="Z977" i="14"/>
  <c r="AB976" i="14"/>
  <c r="Z976" i="14"/>
  <c r="AB975" i="14"/>
  <c r="Z975" i="14"/>
  <c r="AB974" i="14"/>
  <c r="Z974" i="14"/>
  <c r="AB973" i="14"/>
  <c r="Z973" i="14"/>
  <c r="AB972" i="14"/>
  <c r="Z972" i="14"/>
  <c r="AB971" i="14"/>
  <c r="Z971" i="14"/>
  <c r="AB970" i="14"/>
  <c r="Z970" i="14"/>
  <c r="AB969" i="14"/>
  <c r="Z969" i="14"/>
  <c r="AB968" i="14"/>
  <c r="Z968" i="14"/>
  <c r="AB967" i="14"/>
  <c r="Z967" i="14"/>
  <c r="AB966" i="14"/>
  <c r="Z966" i="14"/>
  <c r="AB965" i="14"/>
  <c r="Z965" i="14"/>
  <c r="AB964" i="14"/>
  <c r="Z964" i="14"/>
  <c r="AB963" i="14"/>
  <c r="Z963" i="14"/>
  <c r="AB961" i="14"/>
  <c r="Z961" i="14"/>
  <c r="AA958" i="14"/>
  <c r="Y958" i="14"/>
  <c r="AB957" i="14"/>
  <c r="Z957" i="14"/>
  <c r="AB956" i="14"/>
  <c r="Z956" i="14"/>
  <c r="AA951" i="14"/>
  <c r="Y951" i="14"/>
  <c r="AA950" i="14"/>
  <c r="Y950" i="14"/>
  <c r="AB949" i="14"/>
  <c r="Z949" i="14"/>
  <c r="AB948" i="14"/>
  <c r="Z948" i="14"/>
  <c r="AA943" i="14"/>
  <c r="Y943" i="14"/>
  <c r="AA942" i="14"/>
  <c r="Y942" i="14"/>
  <c r="AB941" i="14"/>
  <c r="Z941" i="14"/>
  <c r="AB940" i="14"/>
  <c r="Z940" i="14"/>
  <c r="AA935" i="14"/>
  <c r="Y935" i="14"/>
  <c r="AA934" i="14"/>
  <c r="Y934" i="14"/>
  <c r="AB933" i="14"/>
  <c r="Z933" i="14"/>
  <c r="AB932" i="14"/>
  <c r="Z932" i="14"/>
  <c r="AA927" i="14"/>
  <c r="Y927" i="14"/>
  <c r="AA926" i="14"/>
  <c r="Y926" i="14"/>
  <c r="AB925" i="14"/>
  <c r="Z925" i="14"/>
  <c r="AB924" i="14"/>
  <c r="Z924" i="14"/>
  <c r="AA919" i="14"/>
  <c r="Y919" i="14"/>
  <c r="AA918" i="14"/>
  <c r="Y918" i="14"/>
  <c r="AB917" i="14"/>
  <c r="Z917" i="14"/>
  <c r="AB916" i="14"/>
  <c r="Z916" i="14"/>
  <c r="AA911" i="14"/>
  <c r="Y911" i="14"/>
  <c r="AA910" i="14"/>
  <c r="Y910" i="14"/>
  <c r="AB909" i="14"/>
  <c r="Z909" i="14"/>
  <c r="AB908" i="14"/>
  <c r="Z908" i="14"/>
  <c r="AB907" i="14"/>
  <c r="Z907" i="14"/>
  <c r="P906" i="14"/>
  <c r="T906" i="14" s="1"/>
  <c r="AB906" i="14"/>
  <c r="Z906" i="14"/>
  <c r="AA903" i="14"/>
  <c r="Y903" i="14"/>
  <c r="AA902" i="14"/>
  <c r="Y902" i="14"/>
  <c r="AB901" i="14"/>
  <c r="Z901" i="14"/>
  <c r="AB900" i="14"/>
  <c r="Z900" i="14"/>
  <c r="AB899" i="14"/>
  <c r="Z899" i="14"/>
  <c r="P898" i="14"/>
  <c r="R898" i="14" s="1"/>
  <c r="AB898" i="14"/>
  <c r="Z898" i="14"/>
  <c r="AA895" i="14"/>
  <c r="Y895" i="14"/>
  <c r="AA894" i="14"/>
  <c r="Y894" i="14"/>
  <c r="AB893" i="14"/>
  <c r="Z893" i="14"/>
  <c r="AB892" i="14"/>
  <c r="Z892" i="14"/>
  <c r="AB891" i="14"/>
  <c r="Z891" i="14"/>
  <c r="P890" i="14"/>
  <c r="R890" i="14" s="1"/>
  <c r="AB890" i="14"/>
  <c r="Z890" i="14"/>
  <c r="AA887" i="14"/>
  <c r="Y887" i="14"/>
  <c r="AA886" i="14"/>
  <c r="Y886" i="14"/>
  <c r="AB885" i="14"/>
  <c r="Z885" i="14"/>
  <c r="AB884" i="14"/>
  <c r="Z884" i="14"/>
  <c r="AB883" i="14"/>
  <c r="Z883" i="14"/>
  <c r="P882" i="14"/>
  <c r="T882" i="14" s="1"/>
  <c r="AB882" i="14"/>
  <c r="Z882" i="14"/>
  <c r="AA879" i="14"/>
  <c r="Y879" i="14"/>
  <c r="AA878" i="14"/>
  <c r="Y878" i="14"/>
  <c r="AB877" i="14"/>
  <c r="Z877" i="14"/>
  <c r="AB876" i="14"/>
  <c r="Z876" i="14"/>
  <c r="AB875" i="14"/>
  <c r="Z875" i="14"/>
  <c r="P874" i="14"/>
  <c r="T874" i="14" s="1"/>
  <c r="AB874" i="14"/>
  <c r="Z874" i="14"/>
  <c r="AA871" i="14"/>
  <c r="Y871" i="14"/>
  <c r="AA870" i="14"/>
  <c r="Y870" i="14"/>
  <c r="AB869" i="14"/>
  <c r="Z869" i="14"/>
  <c r="AB868" i="14"/>
  <c r="Z868" i="14"/>
  <c r="AB867" i="14"/>
  <c r="Z867" i="14"/>
  <c r="P866" i="14"/>
  <c r="R866" i="14" s="1"/>
  <c r="AB866" i="14"/>
  <c r="Z866" i="14"/>
  <c r="AA860" i="14"/>
  <c r="Y860" i="14"/>
  <c r="AA859" i="14"/>
  <c r="Y859" i="14"/>
  <c r="AA858" i="14"/>
  <c r="Y858" i="14"/>
  <c r="AB857" i="14"/>
  <c r="Z857" i="14"/>
  <c r="AB856" i="14"/>
  <c r="Z856" i="14"/>
  <c r="AB855" i="14"/>
  <c r="Z855" i="14"/>
  <c r="P854" i="14"/>
  <c r="T854" i="14" s="1"/>
  <c r="AB854" i="14"/>
  <c r="Z854" i="14"/>
  <c r="AA849" i="14"/>
  <c r="Y849" i="14"/>
  <c r="AA848" i="14"/>
  <c r="Y848" i="14"/>
  <c r="AA847" i="14"/>
  <c r="Y847" i="14"/>
  <c r="AA846" i="14"/>
  <c r="Y846" i="14"/>
  <c r="AB845" i="14"/>
  <c r="Z845" i="14"/>
  <c r="AA837" i="14"/>
  <c r="Y837" i="14"/>
  <c r="AB836" i="14"/>
  <c r="Z836" i="14"/>
  <c r="AB835" i="14"/>
  <c r="Z835" i="14"/>
  <c r="P834" i="14"/>
  <c r="R834" i="14" s="1"/>
  <c r="AB834" i="14"/>
  <c r="Z834" i="14"/>
  <c r="AA828" i="14"/>
  <c r="Y828" i="14"/>
  <c r="AA827" i="14"/>
  <c r="Y827" i="14"/>
  <c r="AA826" i="14"/>
  <c r="Y826" i="14"/>
  <c r="AB825" i="14"/>
  <c r="Z825" i="14"/>
  <c r="AB824" i="14"/>
  <c r="Z824" i="14"/>
  <c r="P823" i="14"/>
  <c r="T823" i="14" s="1"/>
  <c r="AB823" i="14"/>
  <c r="Z823" i="14"/>
  <c r="P822" i="14"/>
  <c r="T822" i="14" s="1"/>
  <c r="AB822" i="14"/>
  <c r="Z822" i="14"/>
  <c r="AA813" i="14"/>
  <c r="Y813" i="14"/>
  <c r="AA812" i="14"/>
  <c r="Y812" i="14"/>
  <c r="AA811" i="14"/>
  <c r="Y811" i="14"/>
  <c r="AA810" i="14"/>
  <c r="Y810" i="14"/>
  <c r="AB809" i="14"/>
  <c r="Z809" i="14"/>
  <c r="AB808" i="14"/>
  <c r="Z808" i="14"/>
  <c r="P807" i="14"/>
  <c r="R807" i="14" s="1"/>
  <c r="AB807" i="14"/>
  <c r="Z807" i="14"/>
  <c r="P806" i="14"/>
  <c r="R806" i="14" s="1"/>
  <c r="AB806" i="14"/>
  <c r="Z806" i="14"/>
  <c r="AA797" i="14"/>
  <c r="Y797" i="14"/>
  <c r="AA796" i="14"/>
  <c r="Y796" i="14"/>
  <c r="AA795" i="14"/>
  <c r="Y795" i="14"/>
  <c r="AA794" i="14"/>
  <c r="Y794" i="14"/>
  <c r="AB793" i="14"/>
  <c r="Z793" i="14"/>
  <c r="AB792" i="14"/>
  <c r="Z792" i="14"/>
  <c r="P791" i="14"/>
  <c r="T791" i="14" s="1"/>
  <c r="AB791" i="14"/>
  <c r="Z791" i="14"/>
  <c r="P790" i="14"/>
  <c r="T790" i="14" s="1"/>
  <c r="AB790" i="14"/>
  <c r="Z790" i="14"/>
  <c r="AA784" i="14"/>
  <c r="Y784" i="14"/>
  <c r="AA783" i="14"/>
  <c r="Y783" i="14"/>
  <c r="AA782" i="14"/>
  <c r="Y782" i="14"/>
  <c r="AB781" i="14"/>
  <c r="Z781" i="14"/>
  <c r="AA776" i="14"/>
  <c r="Y776" i="14"/>
  <c r="AA775" i="14"/>
  <c r="Y775" i="14"/>
  <c r="AA774" i="14"/>
  <c r="Y774" i="14"/>
  <c r="AB773" i="14"/>
  <c r="Z773" i="14"/>
  <c r="AA768" i="14"/>
  <c r="Y768" i="14"/>
  <c r="AA767" i="14"/>
  <c r="Y767" i="14"/>
  <c r="AA766" i="14"/>
  <c r="Y766" i="14"/>
  <c r="AB765" i="14"/>
  <c r="Z765" i="14"/>
  <c r="AA760" i="14"/>
  <c r="Y760" i="14"/>
  <c r="AA759" i="14"/>
  <c r="Y759" i="14"/>
  <c r="AA758" i="14"/>
  <c r="Y758" i="14"/>
  <c r="AB757" i="14"/>
  <c r="Z757" i="14"/>
  <c r="AA752" i="14"/>
  <c r="Y752" i="14"/>
  <c r="AA751" i="14"/>
  <c r="Y751" i="14"/>
  <c r="AA750" i="14"/>
  <c r="Y750" i="14"/>
  <c r="AB749" i="14"/>
  <c r="Z749" i="14"/>
  <c r="AB744" i="14"/>
  <c r="Z744" i="14"/>
  <c r="AB742" i="14"/>
  <c r="Z742" i="14"/>
  <c r="AA735" i="14"/>
  <c r="Y735" i="14"/>
  <c r="AA732" i="14"/>
  <c r="Y732" i="14"/>
  <c r="AA731" i="14"/>
  <c r="Y731" i="14"/>
  <c r="AA730" i="14"/>
  <c r="Y730" i="14"/>
  <c r="AA729" i="14"/>
  <c r="Y729" i="14"/>
  <c r="AA728" i="14"/>
  <c r="Y728" i="14"/>
  <c r="AB727" i="14"/>
  <c r="Z727" i="14"/>
  <c r="AA725" i="14"/>
  <c r="Y725" i="14"/>
  <c r="AB724" i="14"/>
  <c r="Z724" i="14"/>
  <c r="P723" i="14"/>
  <c r="R723" i="14" s="1"/>
  <c r="AB723" i="14"/>
  <c r="Z723" i="14"/>
  <c r="P722" i="14"/>
  <c r="T722" i="14" s="1"/>
  <c r="AB722" i="14"/>
  <c r="Z722" i="14"/>
  <c r="P721" i="14"/>
  <c r="R721" i="14" s="1"/>
  <c r="AB721" i="14"/>
  <c r="Z721" i="14"/>
  <c r="P720" i="14"/>
  <c r="R720" i="14" s="1"/>
  <c r="AB720" i="14"/>
  <c r="Z720" i="14"/>
  <c r="P719" i="14"/>
  <c r="R719" i="14" s="1"/>
  <c r="AB719" i="14"/>
  <c r="Z719" i="14"/>
  <c r="P718" i="14"/>
  <c r="R718" i="14" s="1"/>
  <c r="AB718" i="14"/>
  <c r="Z718" i="14"/>
  <c r="P717" i="14"/>
  <c r="R717" i="14" s="1"/>
  <c r="AB717" i="14"/>
  <c r="Z717" i="14"/>
  <c r="P716" i="14"/>
  <c r="R716" i="14" s="1"/>
  <c r="AB716" i="14"/>
  <c r="Z716" i="14"/>
  <c r="P715" i="14"/>
  <c r="R715" i="14" s="1"/>
  <c r="AB715" i="14"/>
  <c r="Z715" i="14"/>
  <c r="P714" i="14"/>
  <c r="AB714" i="14"/>
  <c r="Z714" i="14"/>
  <c r="AB710" i="14"/>
  <c r="Z710" i="14"/>
  <c r="AA696" i="14"/>
  <c r="Y696" i="14"/>
  <c r="AA695" i="14"/>
  <c r="Y695" i="14"/>
  <c r="AA694" i="14"/>
  <c r="Y694" i="14"/>
  <c r="AA693" i="14"/>
  <c r="Y693" i="14"/>
  <c r="AB692" i="14"/>
  <c r="Z692" i="14"/>
  <c r="AA690" i="14"/>
  <c r="Y690" i="14"/>
  <c r="AB688" i="14"/>
  <c r="Z688" i="14"/>
  <c r="AA683" i="14"/>
  <c r="Y683" i="14"/>
  <c r="AB681" i="14"/>
  <c r="Z681" i="14"/>
  <c r="AA679" i="14"/>
  <c r="Y679" i="14"/>
  <c r="AA678" i="14"/>
  <c r="Y678" i="14"/>
  <c r="AA677" i="14"/>
  <c r="Y677" i="14"/>
  <c r="AB676" i="14"/>
  <c r="Z676" i="14"/>
  <c r="AB674" i="14"/>
  <c r="Z674" i="14"/>
  <c r="AA672" i="14"/>
  <c r="Y672" i="14"/>
  <c r="AA671" i="14"/>
  <c r="Y671" i="14"/>
  <c r="AA670" i="14"/>
  <c r="Y670" i="14"/>
  <c r="AA669" i="14"/>
  <c r="Y669" i="14"/>
  <c r="AB668" i="14"/>
  <c r="Z668" i="14"/>
  <c r="AA667" i="14"/>
  <c r="Y667" i="14"/>
  <c r="AA665" i="14"/>
  <c r="Y665" i="14"/>
  <c r="AB664" i="14"/>
  <c r="Z664" i="14"/>
  <c r="AB663" i="14"/>
  <c r="Z663" i="14"/>
  <c r="AB662" i="14"/>
  <c r="Z662" i="14"/>
  <c r="AB661" i="14"/>
  <c r="Z661" i="14"/>
  <c r="AB660" i="14"/>
  <c r="Z660" i="14"/>
  <c r="AB659" i="14"/>
  <c r="Z659" i="14"/>
  <c r="AB658" i="14"/>
  <c r="Z658" i="14"/>
  <c r="AB657" i="14"/>
  <c r="Z657" i="14"/>
  <c r="AB656" i="14"/>
  <c r="Z656" i="14"/>
  <c r="AB655" i="14"/>
  <c r="Z655" i="14"/>
  <c r="AB654" i="14"/>
  <c r="Z654" i="14"/>
  <c r="AB653" i="14"/>
  <c r="Z653" i="14"/>
  <c r="AB652" i="14"/>
  <c r="Z652" i="14"/>
  <c r="AB651" i="14"/>
  <c r="Z651" i="14"/>
  <c r="AB650" i="14"/>
  <c r="Z650" i="14"/>
  <c r="AB649" i="14"/>
  <c r="Z649" i="14"/>
  <c r="AB648" i="14"/>
  <c r="Z648" i="14"/>
  <c r="AB647" i="14"/>
  <c r="Z647" i="14"/>
  <c r="AB646" i="14"/>
  <c r="Z646" i="14"/>
  <c r="AB645" i="14"/>
  <c r="Z645" i="14"/>
  <c r="AB644" i="14"/>
  <c r="Z644" i="14"/>
  <c r="AB643" i="14"/>
  <c r="Z643" i="14"/>
  <c r="AB642" i="14"/>
  <c r="Z642" i="14"/>
  <c r="AB641" i="14"/>
  <c r="Z641" i="14"/>
  <c r="AB640" i="14"/>
  <c r="Z640" i="14"/>
  <c r="AB639" i="14"/>
  <c r="Z639" i="14"/>
  <c r="AB638" i="14"/>
  <c r="Z638" i="14"/>
  <c r="AB637" i="14"/>
  <c r="Z637" i="14"/>
  <c r="AB636" i="14"/>
  <c r="Z636" i="14"/>
  <c r="AB635" i="14"/>
  <c r="Z635" i="14"/>
  <c r="AB634" i="14"/>
  <c r="Z634" i="14"/>
  <c r="AB633" i="14"/>
  <c r="Z633" i="14"/>
  <c r="AB632" i="14"/>
  <c r="Z632" i="14"/>
  <c r="AB631" i="14"/>
  <c r="Z631" i="14"/>
  <c r="AB630" i="14"/>
  <c r="Z630" i="14"/>
  <c r="AB629" i="14"/>
  <c r="Z629" i="14"/>
  <c r="AB628" i="14"/>
  <c r="Z628" i="14"/>
  <c r="AB627" i="14"/>
  <c r="Z627" i="14"/>
  <c r="AB626" i="14"/>
  <c r="Z626" i="14"/>
  <c r="AB625" i="14"/>
  <c r="Z625" i="14"/>
  <c r="AB624" i="14"/>
  <c r="Z624" i="14"/>
  <c r="AB623" i="14"/>
  <c r="Z623" i="14"/>
  <c r="AB622" i="14"/>
  <c r="Z622" i="14"/>
  <c r="AB621" i="14"/>
  <c r="Z621" i="14"/>
  <c r="AB620" i="14"/>
  <c r="Z620" i="14"/>
  <c r="AB619" i="14"/>
  <c r="Z619" i="14"/>
  <c r="AB618" i="14"/>
  <c r="Z618" i="14"/>
  <c r="AB617" i="14"/>
  <c r="Z617" i="14"/>
  <c r="AB616" i="14"/>
  <c r="Z616" i="14"/>
  <c r="AB615" i="14"/>
  <c r="Z615" i="14"/>
  <c r="AB614" i="14"/>
  <c r="Z614" i="14"/>
  <c r="AB613" i="14"/>
  <c r="Z613" i="14"/>
  <c r="AB612" i="14"/>
  <c r="Z612" i="14"/>
  <c r="AB611" i="14"/>
  <c r="Z611" i="14"/>
  <c r="AB610" i="14"/>
  <c r="Z610" i="14"/>
  <c r="AB609" i="14"/>
  <c r="Z609" i="14"/>
  <c r="AB608" i="14"/>
  <c r="Z608" i="14"/>
  <c r="AB607" i="14"/>
  <c r="Z607" i="14"/>
  <c r="AB606" i="14"/>
  <c r="Z606" i="14"/>
  <c r="AB605" i="14"/>
  <c r="Z605" i="14"/>
  <c r="AB604" i="14"/>
  <c r="Z604" i="14"/>
  <c r="AB603" i="14"/>
  <c r="Z603" i="14"/>
  <c r="AB602" i="14"/>
  <c r="Z602" i="14"/>
  <c r="AB601" i="14"/>
  <c r="Z601" i="14"/>
  <c r="AB600" i="14"/>
  <c r="Z600" i="14"/>
  <c r="AB599" i="14"/>
  <c r="Z599" i="14"/>
  <c r="AB598" i="14"/>
  <c r="Z598" i="14"/>
  <c r="AB597" i="14"/>
  <c r="Z597" i="14"/>
  <c r="AB596" i="14"/>
  <c r="Z596" i="14"/>
  <c r="AB595" i="14"/>
  <c r="Z595" i="14"/>
  <c r="AB594" i="14"/>
  <c r="Z594" i="14"/>
  <c r="AB593" i="14"/>
  <c r="Z593" i="14"/>
  <c r="AB592" i="14"/>
  <c r="Z592" i="14"/>
  <c r="AB591" i="14"/>
  <c r="Z591" i="14"/>
  <c r="AB590" i="14"/>
  <c r="Z590" i="14"/>
  <c r="AB589" i="14"/>
  <c r="Z589" i="14"/>
  <c r="AB588" i="14"/>
  <c r="Z588" i="14"/>
  <c r="AB587" i="14"/>
  <c r="Z587" i="14"/>
  <c r="AB586" i="14"/>
  <c r="Z586" i="14"/>
  <c r="AB585" i="14"/>
  <c r="Z585" i="14"/>
  <c r="AB584" i="14"/>
  <c r="Z584" i="14"/>
  <c r="AB583" i="14"/>
  <c r="Z583" i="14"/>
  <c r="AB582" i="14"/>
  <c r="Z582" i="14"/>
  <c r="AB581" i="14"/>
  <c r="Z581" i="14"/>
  <c r="AB580" i="14"/>
  <c r="Z580" i="14"/>
  <c r="AB579" i="14"/>
  <c r="Z579" i="14"/>
  <c r="AB578" i="14"/>
  <c r="Z578" i="14"/>
  <c r="AB577" i="14"/>
  <c r="Z577" i="14"/>
  <c r="AB576" i="14"/>
  <c r="Z576" i="14"/>
  <c r="AB575" i="14"/>
  <c r="Z575" i="14"/>
  <c r="AB574" i="14"/>
  <c r="Z574" i="14"/>
  <c r="AB573" i="14"/>
  <c r="Z573" i="14"/>
  <c r="AB572" i="14"/>
  <c r="Z572" i="14"/>
  <c r="AB571" i="14"/>
  <c r="Z571" i="14"/>
  <c r="AB570" i="14"/>
  <c r="Z570" i="14"/>
  <c r="AB569" i="14"/>
  <c r="Z569" i="14"/>
  <c r="AB568" i="14"/>
  <c r="Z568" i="14"/>
  <c r="AB567" i="14"/>
  <c r="Z567" i="14"/>
  <c r="AB566" i="14"/>
  <c r="Z566" i="14"/>
  <c r="AB565" i="14"/>
  <c r="Z565" i="14"/>
  <c r="O561" i="14"/>
  <c r="Q561" i="14" s="1"/>
  <c r="AA561" i="14"/>
  <c r="Y561" i="14"/>
  <c r="AB560" i="14"/>
  <c r="Z560" i="14"/>
  <c r="AA559" i="14"/>
  <c r="Y559" i="14"/>
  <c r="AA556" i="14"/>
  <c r="Y556" i="14"/>
  <c r="P555" i="14"/>
  <c r="AB555" i="14"/>
  <c r="Z555" i="14"/>
  <c r="AB553" i="14"/>
  <c r="Z553" i="14"/>
  <c r="AA552" i="14"/>
  <c r="Y552" i="14"/>
  <c r="AB549" i="14"/>
  <c r="Z549" i="14"/>
  <c r="AB547" i="14"/>
  <c r="Z547" i="14"/>
  <c r="AA545" i="14"/>
  <c r="Y545" i="14"/>
  <c r="AB543" i="14"/>
  <c r="Z543" i="14"/>
  <c r="AA508" i="14"/>
  <c r="Y508" i="14"/>
  <c r="AB507" i="14"/>
  <c r="Z507" i="14"/>
  <c r="AB506" i="14"/>
  <c r="Z506" i="14"/>
  <c r="AB505" i="14"/>
  <c r="Z505" i="14"/>
  <c r="AB504" i="14"/>
  <c r="Z504" i="14"/>
  <c r="AB503" i="14"/>
  <c r="Z503" i="14"/>
  <c r="AB502" i="14"/>
  <c r="Z502" i="14"/>
  <c r="AB501" i="14"/>
  <c r="Z501" i="14"/>
  <c r="AB500" i="14"/>
  <c r="Z500" i="14"/>
  <c r="AB499" i="14"/>
  <c r="Z499" i="14"/>
  <c r="AB498" i="14"/>
  <c r="Z498" i="14"/>
  <c r="AB497" i="14"/>
  <c r="Z497" i="14"/>
  <c r="AB496" i="14"/>
  <c r="Z496" i="14"/>
  <c r="AB495" i="14"/>
  <c r="Z495" i="14"/>
  <c r="AB494" i="14"/>
  <c r="Z494" i="14"/>
  <c r="AB493" i="14"/>
  <c r="Z493" i="14"/>
  <c r="AB492" i="14"/>
  <c r="Z492" i="14"/>
  <c r="AB491" i="14"/>
  <c r="Z491" i="14"/>
  <c r="AB490" i="14"/>
  <c r="Z490" i="14"/>
  <c r="AB489" i="14"/>
  <c r="Z489" i="14"/>
  <c r="AB488" i="14"/>
  <c r="Z488" i="14"/>
  <c r="AB487" i="14"/>
  <c r="Z487" i="14"/>
  <c r="AB486" i="14"/>
  <c r="Z486" i="14"/>
  <c r="AB485" i="14"/>
  <c r="Z485" i="14"/>
  <c r="AB484" i="14"/>
  <c r="Z484" i="14"/>
  <c r="AB483" i="14"/>
  <c r="Z483" i="14"/>
  <c r="AB482" i="14"/>
  <c r="Z482" i="14"/>
  <c r="AB481" i="14"/>
  <c r="Z481" i="14"/>
  <c r="AB480" i="14"/>
  <c r="Z480" i="14"/>
  <c r="P479" i="14"/>
  <c r="AB479" i="14"/>
  <c r="Z479" i="14"/>
  <c r="J478" i="14"/>
  <c r="AA476" i="14"/>
  <c r="Y476" i="14"/>
  <c r="K475" i="14"/>
  <c r="AA472" i="14"/>
  <c r="Y472" i="14"/>
  <c r="AB471" i="14"/>
  <c r="Z471" i="14"/>
  <c r="AB469" i="14"/>
  <c r="Z469" i="14"/>
  <c r="J468" i="14"/>
  <c r="O467" i="14"/>
  <c r="AA467" i="14"/>
  <c r="Y467" i="14"/>
  <c r="AB466" i="14"/>
  <c r="Z466" i="14"/>
  <c r="AB465" i="14"/>
  <c r="Z465" i="14"/>
  <c r="AA464" i="14"/>
  <c r="Y464" i="14"/>
  <c r="J463" i="14"/>
  <c r="O461" i="14"/>
  <c r="AA461" i="14"/>
  <c r="Y461" i="14"/>
  <c r="P460" i="14"/>
  <c r="R460" i="14" s="1"/>
  <c r="AB460" i="14"/>
  <c r="Z460" i="14"/>
  <c r="AB459" i="14"/>
  <c r="Z459" i="14"/>
  <c r="AB456" i="14"/>
  <c r="Z456" i="14"/>
  <c r="AB455" i="14"/>
  <c r="Z455" i="14"/>
  <c r="O453" i="14"/>
  <c r="Q453" i="14" s="1"/>
  <c r="AA453" i="14"/>
  <c r="Y453" i="14"/>
  <c r="P452" i="14"/>
  <c r="T452" i="14" s="1"/>
  <c r="AB452" i="14"/>
  <c r="Z452" i="14"/>
  <c r="AB448" i="14"/>
  <c r="Z448" i="14"/>
  <c r="O445" i="14"/>
  <c r="Q445" i="14" s="1"/>
  <c r="AA445" i="14"/>
  <c r="Y445" i="14"/>
  <c r="O444" i="14"/>
  <c r="Q444" i="14" s="1"/>
  <c r="AA444" i="14"/>
  <c r="Y444" i="14"/>
  <c r="P443" i="14"/>
  <c r="R443" i="14" s="1"/>
  <c r="AB443" i="14"/>
  <c r="Z443" i="14"/>
  <c r="O441" i="14"/>
  <c r="Q441" i="14" s="1"/>
  <c r="AA441" i="14"/>
  <c r="Y441" i="14"/>
  <c r="P440" i="14"/>
  <c r="T440" i="14" s="1"/>
  <c r="AB440" i="14"/>
  <c r="Z440" i="14"/>
  <c r="P439" i="14"/>
  <c r="R439" i="14" s="1"/>
  <c r="AB439" i="14"/>
  <c r="Z439" i="14"/>
  <c r="O435" i="14"/>
  <c r="Q435" i="14" s="1"/>
  <c r="AA435" i="14"/>
  <c r="Y435" i="14"/>
  <c r="AA432" i="14"/>
  <c r="Y432" i="14"/>
  <c r="O431" i="14"/>
  <c r="Q431" i="14" s="1"/>
  <c r="AA431" i="14"/>
  <c r="Y431" i="14"/>
  <c r="AB430" i="14"/>
  <c r="Z430" i="14"/>
  <c r="AB427" i="14"/>
  <c r="Z427" i="14"/>
  <c r="AA425" i="14"/>
  <c r="Y425" i="14"/>
  <c r="AA423" i="14"/>
  <c r="Y423" i="14"/>
  <c r="AB420" i="14"/>
  <c r="Z420" i="14"/>
  <c r="AB418" i="14"/>
  <c r="Z418" i="14"/>
  <c r="O416" i="14"/>
  <c r="AA416" i="14"/>
  <c r="Y416" i="14"/>
  <c r="O414" i="14"/>
  <c r="AA414" i="14"/>
  <c r="Y414" i="14"/>
  <c r="AB413" i="14"/>
  <c r="Z413" i="14"/>
  <c r="O409" i="14"/>
  <c r="Q409" i="14" s="1"/>
  <c r="AA409" i="14"/>
  <c r="Y409" i="14"/>
  <c r="AB408" i="14"/>
  <c r="Z408" i="14"/>
  <c r="AB406" i="14"/>
  <c r="Z406" i="14"/>
  <c r="P405" i="14"/>
  <c r="R405" i="14" s="1"/>
  <c r="AB405" i="14"/>
  <c r="Z405" i="14"/>
  <c r="AA403" i="14"/>
  <c r="Y403" i="14"/>
  <c r="AA402" i="14"/>
  <c r="Y402" i="14"/>
  <c r="AA401" i="14"/>
  <c r="Y401" i="14"/>
  <c r="AA400" i="14"/>
  <c r="Y400" i="14"/>
  <c r="AB399" i="14"/>
  <c r="Z399" i="14"/>
  <c r="O395" i="14"/>
  <c r="S395" i="14" s="1"/>
  <c r="AA395" i="14"/>
  <c r="Y395" i="14"/>
  <c r="AB394" i="14"/>
  <c r="Z394" i="14"/>
  <c r="AB393" i="14"/>
  <c r="Z393" i="14"/>
  <c r="J392" i="14"/>
  <c r="AA391" i="14"/>
  <c r="Y391" i="14"/>
  <c r="AA390" i="14"/>
  <c r="Y390" i="14"/>
  <c r="AA389" i="14"/>
  <c r="Y389" i="14"/>
  <c r="AA388" i="14"/>
  <c r="Y388" i="14"/>
  <c r="AA382" i="14"/>
  <c r="Y382" i="14"/>
  <c r="O381" i="14"/>
  <c r="Q381" i="14" s="1"/>
  <c r="AA381" i="14"/>
  <c r="Y381" i="14"/>
  <c r="O380" i="14"/>
  <c r="S380" i="14" s="1"/>
  <c r="AA380" i="14"/>
  <c r="Y380" i="14"/>
  <c r="AB379" i="14"/>
  <c r="Z379" i="14"/>
  <c r="AB378" i="14"/>
  <c r="Z378" i="14"/>
  <c r="AB377" i="14"/>
  <c r="Z377" i="14"/>
  <c r="AB375" i="14"/>
  <c r="Z375" i="14"/>
  <c r="AB374" i="14"/>
  <c r="Z374" i="14"/>
  <c r="AB373" i="14"/>
  <c r="Z373" i="14"/>
  <c r="AA370" i="14"/>
  <c r="Y370" i="14"/>
  <c r="O369" i="14"/>
  <c r="Q369" i="14" s="1"/>
  <c r="AA369" i="14"/>
  <c r="Y369" i="14"/>
  <c r="O368" i="14"/>
  <c r="S368" i="14" s="1"/>
  <c r="AA368" i="14"/>
  <c r="Y368" i="14"/>
  <c r="K367" i="14"/>
  <c r="AB363" i="14"/>
  <c r="Z363" i="14"/>
  <c r="AB351" i="14"/>
  <c r="Z351" i="14"/>
  <c r="AA347" i="14"/>
  <c r="Y347" i="14"/>
  <c r="AA346" i="14"/>
  <c r="Y346" i="14"/>
  <c r="O345" i="14"/>
  <c r="AA345" i="14"/>
  <c r="Y345" i="14"/>
  <c r="O344" i="14"/>
  <c r="S344" i="14" s="1"/>
  <c r="AA344" i="14"/>
  <c r="Y344" i="14"/>
  <c r="AA336" i="14"/>
  <c r="Y336" i="14"/>
  <c r="AA335" i="14"/>
  <c r="Y335" i="14"/>
  <c r="AA334" i="14"/>
  <c r="Y334" i="14"/>
  <c r="AA333" i="14"/>
  <c r="Y333" i="14"/>
  <c r="O332" i="14"/>
  <c r="Q332" i="14" s="1"/>
  <c r="AA332" i="14"/>
  <c r="Y332" i="14"/>
  <c r="K331" i="14"/>
  <c r="AB327" i="14"/>
  <c r="Z327" i="14"/>
  <c r="J325" i="14"/>
  <c r="AA323" i="14"/>
  <c r="Y323" i="14"/>
  <c r="AB322" i="14"/>
  <c r="Z322" i="14"/>
  <c r="AB321" i="14"/>
  <c r="Z321" i="14"/>
  <c r="AA309" i="14"/>
  <c r="Y309" i="14"/>
  <c r="AA308" i="14"/>
  <c r="Y308" i="14"/>
  <c r="AA307" i="14"/>
  <c r="Y307" i="14"/>
  <c r="AB306" i="14"/>
  <c r="Z306" i="14"/>
  <c r="AA301" i="14"/>
  <c r="Y301" i="14"/>
  <c r="AB300" i="14"/>
  <c r="Z300" i="14"/>
  <c r="AB299" i="14"/>
  <c r="Z299" i="14"/>
  <c r="AA294" i="14"/>
  <c r="Y294" i="14"/>
  <c r="AB293" i="14"/>
  <c r="Z293" i="14"/>
  <c r="AA289" i="14"/>
  <c r="Y289" i="14"/>
  <c r="AA288" i="14"/>
  <c r="Y288" i="14"/>
  <c r="AA287" i="14"/>
  <c r="Y287" i="14"/>
  <c r="AB286" i="14"/>
  <c r="Z286" i="14"/>
  <c r="AA282" i="14"/>
  <c r="Y282" i="14"/>
  <c r="AB281" i="14"/>
  <c r="Z281" i="14"/>
  <c r="AA277" i="14"/>
  <c r="Y277" i="14"/>
  <c r="AB276" i="14"/>
  <c r="Z276" i="14"/>
  <c r="AB275" i="14"/>
  <c r="Z275" i="14"/>
  <c r="AA272" i="14"/>
  <c r="Y272" i="14"/>
  <c r="AB271" i="14"/>
  <c r="Z271" i="14"/>
  <c r="AA268" i="14"/>
  <c r="Y268" i="14"/>
  <c r="AB267" i="14"/>
  <c r="Z267" i="14"/>
  <c r="AA264" i="14"/>
  <c r="Y264" i="14"/>
  <c r="AB263" i="14"/>
  <c r="Z263" i="14"/>
  <c r="AA260" i="14"/>
  <c r="Y260" i="14"/>
  <c r="AB259" i="14"/>
  <c r="Z259" i="14"/>
  <c r="AA256" i="14"/>
  <c r="Y256" i="14"/>
  <c r="AB255" i="14"/>
  <c r="Z255" i="14"/>
  <c r="O251" i="14"/>
  <c r="Q251" i="14" s="1"/>
  <c r="AA251" i="14"/>
  <c r="Y251" i="14"/>
  <c r="AA248" i="14"/>
  <c r="Y248" i="14"/>
  <c r="O245" i="14"/>
  <c r="S245" i="14" s="1"/>
  <c r="AA245" i="14"/>
  <c r="Y245" i="14"/>
  <c r="P244" i="14"/>
  <c r="T244" i="14" s="1"/>
  <c r="AB244" i="14"/>
  <c r="Z244" i="14"/>
  <c r="AA242" i="14"/>
  <c r="Y242" i="14"/>
  <c r="AB241" i="14"/>
  <c r="Z241" i="14"/>
  <c r="AA239" i="14"/>
  <c r="Y239" i="14"/>
  <c r="P238" i="14"/>
  <c r="R238" i="14" s="1"/>
  <c r="AB238" i="14"/>
  <c r="Z238" i="14"/>
  <c r="AA236" i="14"/>
  <c r="Y236" i="14"/>
  <c r="O233" i="14"/>
  <c r="S233" i="14" s="1"/>
  <c r="AA233" i="14"/>
  <c r="Y233" i="14"/>
  <c r="P231" i="14"/>
  <c r="AB231" i="14"/>
  <c r="Z231" i="14"/>
  <c r="AA229" i="14"/>
  <c r="Y229" i="14"/>
  <c r="AB226" i="14"/>
  <c r="Z226" i="14"/>
  <c r="AA224" i="14"/>
  <c r="Y224" i="14"/>
  <c r="P223" i="14"/>
  <c r="R223" i="14" s="1"/>
  <c r="AB223" i="14"/>
  <c r="Z223" i="14"/>
  <c r="AA221" i="14"/>
  <c r="Y221" i="14"/>
  <c r="AA219" i="14"/>
  <c r="Y219" i="14"/>
  <c r="AB218" i="14"/>
  <c r="Z218" i="14"/>
  <c r="AA216" i="14"/>
  <c r="Y216" i="14"/>
  <c r="AA214" i="14"/>
  <c r="Y214" i="14"/>
  <c r="AB213" i="14"/>
  <c r="Z213" i="14"/>
  <c r="AA211" i="14"/>
  <c r="Y211" i="14"/>
  <c r="AB210" i="14"/>
  <c r="Z210" i="14"/>
  <c r="AA208" i="14"/>
  <c r="Y208" i="14"/>
  <c r="P207" i="14"/>
  <c r="AB207" i="14"/>
  <c r="Z207" i="14"/>
  <c r="AA206" i="14"/>
  <c r="Y206" i="14"/>
  <c r="AB205" i="14"/>
  <c r="Z205" i="14"/>
  <c r="O203" i="14"/>
  <c r="S203" i="14" s="1"/>
  <c r="AA203" i="14"/>
  <c r="Y203" i="14"/>
  <c r="AA200" i="14"/>
  <c r="Y200" i="14"/>
  <c r="AA197" i="14"/>
  <c r="Y197" i="14"/>
  <c r="AA192" i="14"/>
  <c r="Y192" i="14"/>
  <c r="AA190" i="14"/>
  <c r="Y190" i="14"/>
  <c r="AB189" i="14"/>
  <c r="Z189" i="14"/>
  <c r="AA185" i="14"/>
  <c r="Y185" i="14"/>
  <c r="P184" i="14"/>
  <c r="R184" i="14" s="1"/>
  <c r="AB184" i="14"/>
  <c r="Z184" i="14"/>
  <c r="O182" i="14"/>
  <c r="S182" i="14" s="1"/>
  <c r="AA182" i="14"/>
  <c r="Y182" i="14"/>
  <c r="AB181" i="14"/>
  <c r="Z181" i="14"/>
  <c r="AA179" i="14"/>
  <c r="Y179" i="14"/>
  <c r="AB178" i="14"/>
  <c r="Z178" i="14"/>
  <c r="AA175" i="14"/>
  <c r="Y175" i="14"/>
  <c r="O172" i="14"/>
  <c r="Q172" i="14" s="1"/>
  <c r="AA172" i="14"/>
  <c r="Y172" i="14"/>
  <c r="AA169" i="14"/>
  <c r="Y169" i="14"/>
  <c r="AB167" i="14"/>
  <c r="Z167" i="14"/>
  <c r="AA164" i="14"/>
  <c r="Y164" i="14"/>
  <c r="AB162" i="14"/>
  <c r="Z162" i="14"/>
  <c r="O159" i="14"/>
  <c r="Q159" i="14" s="1"/>
  <c r="AA159" i="14"/>
  <c r="Y159" i="14"/>
  <c r="AA157" i="14"/>
  <c r="Y157" i="14"/>
  <c r="AA155" i="14"/>
  <c r="Y155" i="14"/>
  <c r="AB154" i="14"/>
  <c r="Z154" i="14"/>
  <c r="AA152" i="14"/>
  <c r="Y152" i="14"/>
  <c r="AB151" i="14"/>
  <c r="Z151" i="14"/>
  <c r="P149" i="14"/>
  <c r="T149" i="14" s="1"/>
  <c r="AB149" i="14"/>
  <c r="Z149" i="14"/>
  <c r="AA147" i="14"/>
  <c r="Y147" i="14"/>
  <c r="AB145" i="14"/>
  <c r="Z145" i="14"/>
  <c r="AA142" i="14"/>
  <c r="Y142" i="14"/>
  <c r="AA139" i="14"/>
  <c r="Y139" i="14"/>
  <c r="AB138" i="14"/>
  <c r="Z138" i="14"/>
  <c r="AA136" i="14"/>
  <c r="Y136" i="14"/>
  <c r="AB135" i="14"/>
  <c r="Z135" i="14"/>
  <c r="P133" i="14"/>
  <c r="T133" i="14" s="1"/>
  <c r="AB133" i="14"/>
  <c r="Z133" i="14"/>
  <c r="AA131" i="14"/>
  <c r="Y131" i="14"/>
  <c r="AB129" i="14"/>
  <c r="Z129" i="14"/>
  <c r="AA126" i="14"/>
  <c r="Y126" i="14"/>
  <c r="AA123" i="14"/>
  <c r="Y123" i="14"/>
  <c r="AB122" i="14"/>
  <c r="Z122" i="14"/>
  <c r="AA120" i="14"/>
  <c r="Y120" i="14"/>
  <c r="AB119" i="14"/>
  <c r="Z119" i="14"/>
  <c r="AA115" i="14"/>
  <c r="Y115" i="14"/>
  <c r="AA113" i="14"/>
  <c r="Y113" i="14"/>
  <c r="AA111" i="14"/>
  <c r="Y111" i="14"/>
  <c r="AB109" i="14"/>
  <c r="Z109" i="14"/>
  <c r="AB106" i="14"/>
  <c r="Z106" i="14"/>
  <c r="AA105" i="14"/>
  <c r="Y105" i="14"/>
  <c r="AB104" i="14"/>
  <c r="Z104" i="14"/>
  <c r="O102" i="14"/>
  <c r="S102" i="14" s="1"/>
  <c r="AA102" i="14"/>
  <c r="Y102" i="14"/>
  <c r="AB100" i="14"/>
  <c r="Z100" i="14"/>
  <c r="AB96" i="14"/>
  <c r="Z96" i="14"/>
  <c r="AB93" i="14"/>
  <c r="Z93" i="14"/>
  <c r="AA90" i="14"/>
  <c r="Y90" i="14"/>
  <c r="AB89" i="14"/>
  <c r="Z89" i="14"/>
  <c r="AA87" i="14"/>
  <c r="Y87" i="14"/>
  <c r="AB86" i="14"/>
  <c r="Z86" i="14"/>
  <c r="AA84" i="14"/>
  <c r="Y84" i="14"/>
  <c r="AB83" i="14"/>
  <c r="Z83" i="14"/>
  <c r="AA79" i="14"/>
  <c r="Y79" i="14"/>
  <c r="AA77" i="14"/>
  <c r="Y77" i="14"/>
  <c r="AB76" i="14"/>
  <c r="Z76" i="14"/>
  <c r="AB73" i="14"/>
  <c r="Z73" i="14"/>
  <c r="AA72" i="14"/>
  <c r="Y72" i="14"/>
  <c r="AB71" i="14"/>
  <c r="Z71" i="14"/>
  <c r="AB69" i="14"/>
  <c r="Z69" i="14"/>
  <c r="AA67" i="14"/>
  <c r="Y67" i="14"/>
  <c r="AA65" i="14"/>
  <c r="Y65" i="14"/>
  <c r="AA62" i="14"/>
  <c r="Y62" i="14"/>
  <c r="AB61" i="14"/>
  <c r="Z61" i="14"/>
  <c r="AB58" i="14"/>
  <c r="Z58" i="14"/>
  <c r="AB52" i="14"/>
  <c r="Z52" i="14"/>
  <c r="AB50" i="14"/>
  <c r="Z50" i="14"/>
  <c r="AA49" i="14"/>
  <c r="Y49" i="14"/>
  <c r="AB48" i="14"/>
  <c r="Z48" i="14"/>
  <c r="P45" i="14"/>
  <c r="R45" i="14" s="1"/>
  <c r="AB45" i="14"/>
  <c r="Z45" i="14"/>
  <c r="AA43" i="14"/>
  <c r="Y43" i="14"/>
  <c r="AA41" i="14"/>
  <c r="Y41" i="14"/>
  <c r="AB40" i="14"/>
  <c r="Z40" i="14"/>
  <c r="O37" i="14"/>
  <c r="S37" i="14" s="1"/>
  <c r="AA37" i="14"/>
  <c r="Y37" i="14"/>
  <c r="AB34" i="14"/>
  <c r="Z34" i="14"/>
  <c r="AB32" i="14"/>
  <c r="Z32" i="14"/>
  <c r="AA30" i="14"/>
  <c r="Y30" i="14"/>
  <c r="AA28" i="14"/>
  <c r="Y28" i="14"/>
  <c r="AB27" i="14"/>
  <c r="Z27" i="14"/>
  <c r="AB25" i="14"/>
  <c r="Z25" i="14"/>
  <c r="O22" i="14"/>
  <c r="S22" i="14" s="1"/>
  <c r="AA22" i="14"/>
  <c r="Y22" i="14"/>
  <c r="AB21" i="14"/>
  <c r="Z21" i="14"/>
  <c r="AA19" i="14"/>
  <c r="Y19" i="14"/>
  <c r="P18" i="14"/>
  <c r="R18" i="14" s="1"/>
  <c r="AB18" i="14"/>
  <c r="Z18" i="14"/>
  <c r="AA16" i="14"/>
  <c r="Y16" i="14"/>
  <c r="P15" i="14"/>
  <c r="R15" i="14" s="1"/>
  <c r="AB15" i="14"/>
  <c r="Z15" i="14"/>
  <c r="AA13" i="14"/>
  <c r="Y13" i="14"/>
  <c r="AB12" i="14"/>
  <c r="Z12" i="14"/>
  <c r="AB9" i="14"/>
  <c r="Z9" i="14"/>
  <c r="AA7" i="14"/>
  <c r="Y7" i="14"/>
  <c r="AB5" i="14"/>
  <c r="Z5" i="14"/>
  <c r="AB2523" i="14"/>
  <c r="Z2523" i="14"/>
  <c r="AB2522" i="14"/>
  <c r="Z2522" i="14"/>
  <c r="O2520" i="14"/>
  <c r="AA2520" i="14"/>
  <c r="Y2520" i="14"/>
  <c r="O2519" i="14"/>
  <c r="S2519" i="14" s="1"/>
  <c r="AA2519" i="14"/>
  <c r="Y2519" i="14"/>
  <c r="AB2518" i="14"/>
  <c r="Z2518" i="14"/>
  <c r="AA2513" i="14"/>
  <c r="Y2513" i="14"/>
  <c r="AB2512" i="14"/>
  <c r="Z2512" i="14"/>
  <c r="AA2510" i="14"/>
  <c r="Y2510" i="14"/>
  <c r="O2507" i="14"/>
  <c r="AA2507" i="14"/>
  <c r="Y2507" i="14"/>
  <c r="O2506" i="14"/>
  <c r="Q2506" i="14" s="1"/>
  <c r="AA2506" i="14"/>
  <c r="Y2506" i="14"/>
  <c r="AA2502" i="14"/>
  <c r="Y2502" i="14"/>
  <c r="O2501" i="14"/>
  <c r="AA2501" i="14"/>
  <c r="Y2501" i="14"/>
  <c r="P2500" i="14"/>
  <c r="R2500" i="14" s="1"/>
  <c r="AB2500" i="14"/>
  <c r="Z2500" i="14"/>
  <c r="P2499" i="14"/>
  <c r="AB2499" i="14"/>
  <c r="Z2499" i="14"/>
  <c r="AB2498" i="14"/>
  <c r="Z2498" i="14"/>
  <c r="AB2495" i="14"/>
  <c r="Z2495" i="14"/>
  <c r="AA2493" i="14"/>
  <c r="Y2493" i="14"/>
  <c r="P2492" i="14"/>
  <c r="T2492" i="14" s="1"/>
  <c r="AB2492" i="14"/>
  <c r="Z2492" i="14"/>
  <c r="AA2489" i="14"/>
  <c r="Y2489" i="14"/>
  <c r="AB2488" i="14"/>
  <c r="Z2488" i="14"/>
  <c r="O2485" i="14"/>
  <c r="S2485" i="14" s="1"/>
  <c r="AA2485" i="14"/>
  <c r="Y2485" i="14"/>
  <c r="AB2484" i="14"/>
  <c r="Z2484" i="14"/>
  <c r="P2483" i="14"/>
  <c r="T2483" i="14" s="1"/>
  <c r="AB2483" i="14"/>
  <c r="Z2483" i="14"/>
  <c r="AB2482" i="14"/>
  <c r="Z2482" i="14"/>
  <c r="P2481" i="14"/>
  <c r="AB2481" i="14"/>
  <c r="Z2481" i="14"/>
  <c r="O2478" i="14"/>
  <c r="Q2478" i="14" s="1"/>
  <c r="AA2478" i="14"/>
  <c r="Y2478" i="14"/>
  <c r="AB2477" i="14"/>
  <c r="Z2477" i="14"/>
  <c r="AA2475" i="14"/>
  <c r="Y2475" i="14"/>
  <c r="O2474" i="14"/>
  <c r="AA2474" i="14"/>
  <c r="Y2474" i="14"/>
  <c r="O2471" i="14"/>
  <c r="S2471" i="14" s="1"/>
  <c r="AA2471" i="14"/>
  <c r="Y2471" i="14"/>
  <c r="AB2470" i="14"/>
  <c r="Z2470" i="14"/>
  <c r="O2464" i="14"/>
  <c r="AA2464" i="14"/>
  <c r="Y2464" i="14"/>
  <c r="AB2463" i="14"/>
  <c r="Z2463" i="14"/>
  <c r="O2460" i="14"/>
  <c r="AA2460" i="14"/>
  <c r="Y2460" i="14"/>
  <c r="AA2457" i="14"/>
  <c r="Y2457" i="14"/>
  <c r="AB2456" i="14"/>
  <c r="Z2456" i="14"/>
  <c r="O2453" i="14"/>
  <c r="S2453" i="14" s="1"/>
  <c r="AA2453" i="14"/>
  <c r="Y2453" i="14"/>
  <c r="P2452" i="14"/>
  <c r="T2452" i="14" s="1"/>
  <c r="AB2452" i="14"/>
  <c r="Z2452" i="14"/>
  <c r="P2451" i="14"/>
  <c r="R2451" i="14" s="1"/>
  <c r="AB2451" i="14"/>
  <c r="Z2451" i="14"/>
  <c r="AB2450" i="14"/>
  <c r="Z2450" i="14"/>
  <c r="P2449" i="14"/>
  <c r="T2449" i="14" s="1"/>
  <c r="AB2449" i="14"/>
  <c r="Z2449" i="14"/>
  <c r="O2446" i="14"/>
  <c r="Q2446" i="14" s="1"/>
  <c r="AA2446" i="14"/>
  <c r="Y2446" i="14"/>
  <c r="AB2445" i="14"/>
  <c r="Z2445" i="14"/>
  <c r="AA2443" i="14"/>
  <c r="Y2443" i="14"/>
  <c r="O2442" i="14"/>
  <c r="Q2442" i="14" s="1"/>
  <c r="AA2442" i="14"/>
  <c r="Y2442" i="14"/>
  <c r="O2439" i="14"/>
  <c r="AA2439" i="14"/>
  <c r="Y2439" i="14"/>
  <c r="AB2438" i="14"/>
  <c r="Z2438" i="14"/>
  <c r="O2432" i="14"/>
  <c r="Q2432" i="14" s="1"/>
  <c r="AA2432" i="14"/>
  <c r="Y2432" i="14"/>
  <c r="AB2431" i="14"/>
  <c r="Z2431" i="14"/>
  <c r="O2428" i="14"/>
  <c r="AA2428" i="14"/>
  <c r="Y2428" i="14"/>
  <c r="AA2425" i="14"/>
  <c r="Y2425" i="14"/>
  <c r="AB2424" i="14"/>
  <c r="Z2424" i="14"/>
  <c r="O2421" i="14"/>
  <c r="Q2421" i="14" s="1"/>
  <c r="AA2421" i="14"/>
  <c r="Y2421" i="14"/>
  <c r="P2420" i="14"/>
  <c r="T2420" i="14" s="1"/>
  <c r="AB2420" i="14"/>
  <c r="Z2420" i="14"/>
  <c r="P2419" i="14"/>
  <c r="T2419" i="14" s="1"/>
  <c r="AB2419" i="14"/>
  <c r="Z2419" i="14"/>
  <c r="AB2418" i="14"/>
  <c r="Z2418" i="14"/>
  <c r="P2417" i="14"/>
  <c r="R2417" i="14" s="1"/>
  <c r="AB2417" i="14"/>
  <c r="Z2417" i="14"/>
  <c r="O2414" i="14"/>
  <c r="AA2414" i="14"/>
  <c r="Y2414" i="14"/>
  <c r="AB2413" i="14"/>
  <c r="Z2413" i="14"/>
  <c r="AA2411" i="14"/>
  <c r="Y2411" i="14"/>
  <c r="O2410" i="14"/>
  <c r="AA2410" i="14"/>
  <c r="Y2410" i="14"/>
  <c r="O2407" i="14"/>
  <c r="S2407" i="14" s="1"/>
  <c r="AA2407" i="14"/>
  <c r="Y2407" i="14"/>
  <c r="AB2406" i="14"/>
  <c r="Z2406" i="14"/>
  <c r="O2400" i="14"/>
  <c r="AA2400" i="14"/>
  <c r="Y2400" i="14"/>
  <c r="AB2399" i="14"/>
  <c r="Z2399" i="14"/>
  <c r="O2396" i="14"/>
  <c r="AA2396" i="14"/>
  <c r="Y2396" i="14"/>
  <c r="AA2393" i="14"/>
  <c r="Y2393" i="14"/>
  <c r="AB2392" i="14"/>
  <c r="Z2392" i="14"/>
  <c r="O2389" i="14"/>
  <c r="AA2389" i="14"/>
  <c r="Y2389" i="14"/>
  <c r="P2388" i="14"/>
  <c r="R2388" i="14" s="1"/>
  <c r="AB2388" i="14"/>
  <c r="Z2388" i="14"/>
  <c r="P2387" i="14"/>
  <c r="R2387" i="14" s="1"/>
  <c r="AB2387" i="14"/>
  <c r="Z2387" i="14"/>
  <c r="AB2386" i="14"/>
  <c r="Z2386" i="14"/>
  <c r="P2385" i="14"/>
  <c r="T2385" i="14" s="1"/>
  <c r="AB2385" i="14"/>
  <c r="Z2385" i="14"/>
  <c r="O2382" i="14"/>
  <c r="AA2382" i="14"/>
  <c r="Y2382" i="14"/>
  <c r="AB2381" i="14"/>
  <c r="Z2381" i="14"/>
  <c r="AA2379" i="14"/>
  <c r="Y2379" i="14"/>
  <c r="O2378" i="14"/>
  <c r="Q2378" i="14" s="1"/>
  <c r="AA2378" i="14"/>
  <c r="Y2378" i="14"/>
  <c r="O2375" i="14"/>
  <c r="AA2375" i="14"/>
  <c r="Y2375" i="14"/>
  <c r="AB2374" i="14"/>
  <c r="Z2374" i="14"/>
  <c r="O2368" i="14"/>
  <c r="Q2368" i="14" s="1"/>
  <c r="AA2368" i="14"/>
  <c r="Y2368" i="14"/>
  <c r="AB2367" i="14"/>
  <c r="Z2367" i="14"/>
  <c r="O2364" i="14"/>
  <c r="AA2364" i="14"/>
  <c r="Y2364" i="14"/>
  <c r="AA2361" i="14"/>
  <c r="Y2361" i="14"/>
  <c r="AB2360" i="14"/>
  <c r="Z2360" i="14"/>
  <c r="O2357" i="14"/>
  <c r="AA2357" i="14"/>
  <c r="Y2357" i="14"/>
  <c r="P2356" i="14"/>
  <c r="T2356" i="14" s="1"/>
  <c r="AB2356" i="14"/>
  <c r="Z2356" i="14"/>
  <c r="P2355" i="14"/>
  <c r="R2355" i="14" s="1"/>
  <c r="AB2355" i="14"/>
  <c r="Z2355" i="14"/>
  <c r="AB2354" i="14"/>
  <c r="Z2354" i="14"/>
  <c r="P2353" i="14"/>
  <c r="R2353" i="14" s="1"/>
  <c r="AB2353" i="14"/>
  <c r="Z2353" i="14"/>
  <c r="O2350" i="14"/>
  <c r="Q2350" i="14" s="1"/>
  <c r="AA2350" i="14"/>
  <c r="Y2350" i="14"/>
  <c r="AB2349" i="14"/>
  <c r="Z2349" i="14"/>
  <c r="AA2347" i="14"/>
  <c r="Y2347" i="14"/>
  <c r="O2346" i="14"/>
  <c r="AA2346" i="14"/>
  <c r="Y2346" i="14"/>
  <c r="O2343" i="14"/>
  <c r="S2343" i="14" s="1"/>
  <c r="AA2343" i="14"/>
  <c r="Y2343" i="14"/>
  <c r="AB2342" i="14"/>
  <c r="Z2342" i="14"/>
  <c r="O2336" i="14"/>
  <c r="AA2336" i="14"/>
  <c r="Y2336" i="14"/>
  <c r="AB2335" i="14"/>
  <c r="Z2335" i="14"/>
  <c r="O2332" i="14"/>
  <c r="AA2332" i="14"/>
  <c r="Y2332" i="14"/>
  <c r="AA2329" i="14"/>
  <c r="Y2329" i="14"/>
  <c r="AB2328" i="14"/>
  <c r="Z2328" i="14"/>
  <c r="O2325" i="14"/>
  <c r="AA2325" i="14"/>
  <c r="Y2325" i="14"/>
  <c r="P2324" i="14"/>
  <c r="T2324" i="14" s="1"/>
  <c r="AB2324" i="14"/>
  <c r="Z2324" i="14"/>
  <c r="P2323" i="14"/>
  <c r="AB2323" i="14"/>
  <c r="Z2323" i="14"/>
  <c r="AB2322" i="14"/>
  <c r="Z2322" i="14"/>
  <c r="P2321" i="14"/>
  <c r="T2321" i="14" s="1"/>
  <c r="AB2321" i="14"/>
  <c r="Z2321" i="14"/>
  <c r="O2318" i="14"/>
  <c r="AA2318" i="14"/>
  <c r="Y2318" i="14"/>
  <c r="AB2317" i="14"/>
  <c r="Z2317" i="14"/>
  <c r="AA2315" i="14"/>
  <c r="Y2315" i="14"/>
  <c r="O2314" i="14"/>
  <c r="Q2314" i="14" s="1"/>
  <c r="AA2314" i="14"/>
  <c r="Y2314" i="14"/>
  <c r="O2311" i="14"/>
  <c r="Q2311" i="14" s="1"/>
  <c r="AA2311" i="14"/>
  <c r="Y2311" i="14"/>
  <c r="AB2310" i="14"/>
  <c r="Z2310" i="14"/>
  <c r="O2304" i="14"/>
  <c r="Q2304" i="14" s="1"/>
  <c r="AA2304" i="14"/>
  <c r="Y2304" i="14"/>
  <c r="O2300" i="14"/>
  <c r="AA2300" i="14"/>
  <c r="Y2300" i="14"/>
  <c r="AB2299" i="14"/>
  <c r="Z2299" i="14"/>
  <c r="P2298" i="14"/>
  <c r="R2298" i="14" s="1"/>
  <c r="AB2298" i="14"/>
  <c r="Z2298" i="14"/>
  <c r="O2296" i="14"/>
  <c r="Q2296" i="14" s="1"/>
  <c r="AA2296" i="14"/>
  <c r="Y2296" i="14"/>
  <c r="O2295" i="14"/>
  <c r="Q2295" i="14" s="1"/>
  <c r="AA2295" i="14"/>
  <c r="Y2295" i="14"/>
  <c r="AB2294" i="14"/>
  <c r="Z2294" i="14"/>
  <c r="O2292" i="14"/>
  <c r="AA2292" i="14"/>
  <c r="Y2292" i="14"/>
  <c r="P2291" i="14"/>
  <c r="T2291" i="14" s="1"/>
  <c r="AB2291" i="14"/>
  <c r="Z2291" i="14"/>
  <c r="P2290" i="14"/>
  <c r="AB2290" i="14"/>
  <c r="Z2290" i="14"/>
  <c r="AB2287" i="14"/>
  <c r="Z2287" i="14"/>
  <c r="O2283" i="14"/>
  <c r="S2283" i="14" s="1"/>
  <c r="AA2283" i="14"/>
  <c r="Y2283" i="14"/>
  <c r="O2282" i="14"/>
  <c r="AA2282" i="14"/>
  <c r="Y2282" i="14"/>
  <c r="P2281" i="14"/>
  <c r="R2281" i="14" s="1"/>
  <c r="AB2281" i="14"/>
  <c r="Z2281" i="14"/>
  <c r="O2278" i="14"/>
  <c r="AA2278" i="14"/>
  <c r="Y2278" i="14"/>
  <c r="AA2275" i="14"/>
  <c r="Y2275" i="14"/>
  <c r="O2274" i="14"/>
  <c r="Q2274" i="14" s="1"/>
  <c r="AA2274" i="14"/>
  <c r="Y2274" i="14"/>
  <c r="AB2273" i="14"/>
  <c r="Z2273" i="14"/>
  <c r="AA2271" i="14"/>
  <c r="Y2271" i="14"/>
  <c r="AB2270" i="14"/>
  <c r="Z2270" i="14"/>
  <c r="P2269" i="14"/>
  <c r="AB2269" i="14"/>
  <c r="Z2269" i="14"/>
  <c r="AA2265" i="14"/>
  <c r="Y2265" i="14"/>
  <c r="AB2261" i="14"/>
  <c r="Z2261" i="14"/>
  <c r="O2257" i="14"/>
  <c r="S2257" i="14" s="1"/>
  <c r="AA2257" i="14"/>
  <c r="Y2257" i="14"/>
  <c r="AB2256" i="14"/>
  <c r="Z2256" i="14"/>
  <c r="O2254" i="14"/>
  <c r="AA2254" i="14"/>
  <c r="Y2254" i="14"/>
  <c r="O2253" i="14"/>
  <c r="S2253" i="14" s="1"/>
  <c r="AA2253" i="14"/>
  <c r="Y2253" i="14"/>
  <c r="AB2252" i="14"/>
  <c r="Z2252" i="14"/>
  <c r="O2250" i="14"/>
  <c r="AA2250" i="14"/>
  <c r="Y2250" i="14"/>
  <c r="O2249" i="14"/>
  <c r="Q2249" i="14" s="1"/>
  <c r="AA2249" i="14"/>
  <c r="Y2249" i="14"/>
  <c r="AB2248" i="14"/>
  <c r="Z2248" i="14"/>
  <c r="O2246" i="14"/>
  <c r="AA2246" i="14"/>
  <c r="Y2246" i="14"/>
  <c r="O2245" i="14"/>
  <c r="S2245" i="14" s="1"/>
  <c r="AA2245" i="14"/>
  <c r="Y2245" i="14"/>
  <c r="AB2244" i="14"/>
  <c r="Z2244" i="14"/>
  <c r="O2242" i="14"/>
  <c r="S2242" i="14" s="1"/>
  <c r="AA2242" i="14"/>
  <c r="Y2242" i="14"/>
  <c r="O2241" i="14"/>
  <c r="Q2241" i="14" s="1"/>
  <c r="AA2241" i="14"/>
  <c r="Y2241" i="14"/>
  <c r="AB2240" i="14"/>
  <c r="Z2240" i="14"/>
  <c r="O2238" i="14"/>
  <c r="AA2238" i="14"/>
  <c r="Y2238" i="14"/>
  <c r="O2237" i="14"/>
  <c r="S2237" i="14" s="1"/>
  <c r="AA2237" i="14"/>
  <c r="Y2237" i="14"/>
  <c r="AB2236" i="14"/>
  <c r="Z2236" i="14"/>
  <c r="O2234" i="14"/>
  <c r="Q2234" i="14" s="1"/>
  <c r="AA2234" i="14"/>
  <c r="Y2234" i="14"/>
  <c r="P2233" i="14"/>
  <c r="R2233" i="14" s="1"/>
  <c r="AB2233" i="14"/>
  <c r="Z2233" i="14"/>
  <c r="AA2231" i="14"/>
  <c r="Y2231" i="14"/>
  <c r="AB2230" i="14"/>
  <c r="Z2230" i="14"/>
  <c r="P2229" i="14"/>
  <c r="T2229" i="14" s="1"/>
  <c r="AB2229" i="14"/>
  <c r="Z2229" i="14"/>
  <c r="AA2227" i="14"/>
  <c r="Y2227" i="14"/>
  <c r="AB2226" i="14"/>
  <c r="Z2226" i="14"/>
  <c r="P2225" i="14"/>
  <c r="T2225" i="14" s="1"/>
  <c r="AB2225" i="14"/>
  <c r="Z2225" i="14"/>
  <c r="AA2223" i="14"/>
  <c r="Y2223" i="14"/>
  <c r="AB2222" i="14"/>
  <c r="Z2222" i="14"/>
  <c r="P2221" i="14"/>
  <c r="AB2221" i="14"/>
  <c r="Z2221" i="14"/>
  <c r="AA2219" i="14"/>
  <c r="Y2219" i="14"/>
  <c r="AB2218" i="14"/>
  <c r="Z2218" i="14"/>
  <c r="P2217" i="14"/>
  <c r="R2217" i="14" s="1"/>
  <c r="AB2217" i="14"/>
  <c r="Z2217" i="14"/>
  <c r="AA2215" i="14"/>
  <c r="Y2215" i="14"/>
  <c r="AB2214" i="14"/>
  <c r="Z2214" i="14"/>
  <c r="P2213" i="14"/>
  <c r="R2213" i="14" s="1"/>
  <c r="AB2213" i="14"/>
  <c r="Z2213" i="14"/>
  <c r="AA2211" i="14"/>
  <c r="Y2211" i="14"/>
  <c r="AB2210" i="14"/>
  <c r="Z2210" i="14"/>
  <c r="AB2207" i="14"/>
  <c r="Z2207" i="14"/>
  <c r="P2206" i="14"/>
  <c r="R2206" i="14" s="1"/>
  <c r="AB2206" i="14"/>
  <c r="Z2206" i="14"/>
  <c r="P2205" i="14"/>
  <c r="AB2205" i="14"/>
  <c r="Z2205" i="14"/>
  <c r="P2204" i="14"/>
  <c r="R2204" i="14" s="1"/>
  <c r="AB2204" i="14"/>
  <c r="Z2204" i="14"/>
  <c r="AA2203" i="14"/>
  <c r="Y2203" i="14"/>
  <c r="P2202" i="14"/>
  <c r="AB2202" i="14"/>
  <c r="Z2202" i="14"/>
  <c r="O2200" i="14"/>
  <c r="Q2200" i="14" s="1"/>
  <c r="AA2200" i="14"/>
  <c r="Y2200" i="14"/>
  <c r="AB2196" i="14"/>
  <c r="Z2196" i="14"/>
  <c r="O2192" i="14"/>
  <c r="AA2192" i="14"/>
  <c r="Y2192" i="14"/>
  <c r="AB2191" i="14"/>
  <c r="Z2191" i="14"/>
  <c r="P2190" i="14"/>
  <c r="R2190" i="14" s="1"/>
  <c r="AB2190" i="14"/>
  <c r="Z2190" i="14"/>
  <c r="AB2187" i="14"/>
  <c r="Z2187" i="14"/>
  <c r="AB2184" i="14"/>
  <c r="Z2184" i="14"/>
  <c r="AA2182" i="14"/>
  <c r="Y2182" i="14"/>
  <c r="AA2181" i="14"/>
  <c r="Y2181" i="14"/>
  <c r="O2178" i="14"/>
  <c r="Q2178" i="14" s="1"/>
  <c r="AA2178" i="14"/>
  <c r="Y2178" i="14"/>
  <c r="AA2175" i="14"/>
  <c r="Y2175" i="14"/>
  <c r="P2174" i="14"/>
  <c r="AB2174" i="14"/>
  <c r="Z2174" i="14"/>
  <c r="P2173" i="14"/>
  <c r="R2173" i="14" s="1"/>
  <c r="AB2173" i="14"/>
  <c r="Z2173" i="14"/>
  <c r="P2172" i="14"/>
  <c r="R2172" i="14" s="1"/>
  <c r="AB2172" i="14"/>
  <c r="Z2172" i="14"/>
  <c r="AA2171" i="14"/>
  <c r="Y2171" i="14"/>
  <c r="O2170" i="14"/>
  <c r="Q2170" i="14" s="1"/>
  <c r="AA2170" i="14"/>
  <c r="Y2170" i="14"/>
  <c r="O2169" i="14"/>
  <c r="Q2169" i="14" s="1"/>
  <c r="AA2169" i="14"/>
  <c r="Y2169" i="14"/>
  <c r="AB2168" i="14"/>
  <c r="Z2168" i="14"/>
  <c r="P2167" i="14"/>
  <c r="R2167" i="14" s="1"/>
  <c r="AB2167" i="14"/>
  <c r="Z2167" i="14"/>
  <c r="AA2162" i="14"/>
  <c r="Y2162" i="14"/>
  <c r="AA2159" i="14"/>
  <c r="Y2159" i="14"/>
  <c r="AB2158" i="14"/>
  <c r="Z2158" i="14"/>
  <c r="AA2154" i="14"/>
  <c r="Y2154" i="14"/>
  <c r="AA2152" i="14"/>
  <c r="Y2152" i="14"/>
  <c r="AB2151" i="14"/>
  <c r="Z2151" i="14"/>
  <c r="AA2147" i="14"/>
  <c r="Y2147" i="14"/>
  <c r="AB2146" i="14"/>
  <c r="Z2146" i="14"/>
  <c r="AA2144" i="14"/>
  <c r="Y2144" i="14"/>
  <c r="AB2143" i="14"/>
  <c r="Z2143" i="14"/>
  <c r="AB2142" i="14"/>
  <c r="Z2142" i="14"/>
  <c r="AA2141" i="14"/>
  <c r="Y2141" i="14"/>
  <c r="AA2140" i="14"/>
  <c r="Y2140" i="14"/>
  <c r="AA2137" i="14"/>
  <c r="Y2137" i="14"/>
  <c r="AB2136" i="14"/>
  <c r="Z2136" i="14"/>
  <c r="P2135" i="14"/>
  <c r="R2135" i="14" s="1"/>
  <c r="AB2135" i="14"/>
  <c r="Z2135" i="14"/>
  <c r="P2134" i="14"/>
  <c r="R2134" i="14" s="1"/>
  <c r="AB2134" i="14"/>
  <c r="Z2134" i="14"/>
  <c r="AA2129" i="14"/>
  <c r="Y2129" i="14"/>
  <c r="AB2128" i="14"/>
  <c r="Z2128" i="14"/>
  <c r="AA2124" i="14"/>
  <c r="Y2124" i="14"/>
  <c r="AA2122" i="14"/>
  <c r="Y2122" i="14"/>
  <c r="AB2121" i="14"/>
  <c r="Z2121" i="14"/>
  <c r="AA2118" i="14"/>
  <c r="Y2118" i="14"/>
  <c r="AB2117" i="14"/>
  <c r="Z2117" i="14"/>
  <c r="AB2115" i="14"/>
  <c r="Z2115" i="14"/>
  <c r="AA2112" i="14"/>
  <c r="Y2112" i="14"/>
  <c r="AA2111" i="14"/>
  <c r="Y2111" i="14"/>
  <c r="AA2110" i="14"/>
  <c r="Y2110" i="14"/>
  <c r="AB2109" i="14"/>
  <c r="Z2109" i="14"/>
  <c r="AB2107" i="14"/>
  <c r="Z2107" i="14"/>
  <c r="AA2104" i="14"/>
  <c r="Y2104" i="14"/>
  <c r="AA2103" i="14"/>
  <c r="Y2103" i="14"/>
  <c r="AA2102" i="14"/>
  <c r="Y2102" i="14"/>
  <c r="AB2101" i="14"/>
  <c r="Z2101" i="14"/>
  <c r="AA2097" i="14"/>
  <c r="Y2097" i="14"/>
  <c r="AB2096" i="14"/>
  <c r="Z2096" i="14"/>
  <c r="P2095" i="14"/>
  <c r="T2095" i="14" s="1"/>
  <c r="AB2095" i="14"/>
  <c r="Z2095" i="14"/>
  <c r="AA2092" i="14"/>
  <c r="Y2092" i="14"/>
  <c r="AA2091" i="14"/>
  <c r="Y2091" i="14"/>
  <c r="AB2090" i="14"/>
  <c r="Z2090" i="14"/>
  <c r="AA2087" i="14"/>
  <c r="Y2087" i="14"/>
  <c r="P2086" i="14"/>
  <c r="AB2086" i="14"/>
  <c r="Z2086" i="14"/>
  <c r="AA2081" i="14"/>
  <c r="Y2081" i="14"/>
  <c r="AB2080" i="14"/>
  <c r="Z2080" i="14"/>
  <c r="P2079" i="14"/>
  <c r="T2079" i="14" s="1"/>
  <c r="AB2079" i="14"/>
  <c r="Z2079" i="14"/>
  <c r="P2078" i="14"/>
  <c r="AB2078" i="14"/>
  <c r="Z2078" i="14"/>
  <c r="AA2073" i="14"/>
  <c r="Y2073" i="14"/>
  <c r="AB2072" i="14"/>
  <c r="Z2072" i="14"/>
  <c r="P2071" i="14"/>
  <c r="R2071" i="14" s="1"/>
  <c r="AB2071" i="14"/>
  <c r="Z2071" i="14"/>
  <c r="P2070" i="14"/>
  <c r="R2070" i="14" s="1"/>
  <c r="AB2070" i="14"/>
  <c r="Z2070" i="14"/>
  <c r="AB2069" i="14"/>
  <c r="Z2069" i="14"/>
  <c r="AB2068" i="14"/>
  <c r="Z2068" i="14"/>
  <c r="AA2062" i="14"/>
  <c r="Y2062" i="14"/>
  <c r="AA2061" i="14"/>
  <c r="Y2061" i="14"/>
  <c r="O2060" i="14"/>
  <c r="S2060" i="14" s="1"/>
  <c r="AA2060" i="14"/>
  <c r="Y2060" i="14"/>
  <c r="O2059" i="14"/>
  <c r="Q2059" i="14" s="1"/>
  <c r="AA2059" i="14"/>
  <c r="Y2059" i="14"/>
  <c r="AB2058" i="14"/>
  <c r="Z2058" i="14"/>
  <c r="AB2057" i="14"/>
  <c r="Z2057" i="14"/>
  <c r="AB2056" i="14"/>
  <c r="Z2056" i="14"/>
  <c r="AB2055" i="14"/>
  <c r="Z2055" i="14"/>
  <c r="AB2054" i="14"/>
  <c r="Z2054" i="14"/>
  <c r="AB2052" i="14"/>
  <c r="Z2052" i="14"/>
  <c r="AB2051" i="14"/>
  <c r="Z2051" i="14"/>
  <c r="AB2050" i="14"/>
  <c r="Z2050" i="14"/>
  <c r="AB2048" i="14"/>
  <c r="Z2048" i="14"/>
  <c r="AB2047" i="14"/>
  <c r="Z2047" i="14"/>
  <c r="AB2046" i="14"/>
  <c r="Z2046" i="14"/>
  <c r="AB2044" i="14"/>
  <c r="Z2044" i="14"/>
  <c r="AB2043" i="14"/>
  <c r="Z2043" i="14"/>
  <c r="AB2042" i="14"/>
  <c r="Z2042" i="14"/>
  <c r="AB2037" i="14"/>
  <c r="Z2037" i="14"/>
  <c r="O2034" i="14"/>
  <c r="Q2034" i="14" s="1"/>
  <c r="AA2034" i="14"/>
  <c r="Y2034" i="14"/>
  <c r="AB2033" i="14"/>
  <c r="Z2033" i="14"/>
  <c r="AA2030" i="14"/>
  <c r="Y2030" i="14"/>
  <c r="O2029" i="14"/>
  <c r="AA2029" i="14"/>
  <c r="Y2029" i="14"/>
  <c r="O2028" i="14"/>
  <c r="S2028" i="14" s="1"/>
  <c r="AA2028" i="14"/>
  <c r="Y2028" i="14"/>
  <c r="AB2027" i="14"/>
  <c r="Z2027" i="14"/>
  <c r="AB2021" i="14"/>
  <c r="Z2021" i="14"/>
  <c r="AB2020" i="14"/>
  <c r="Z2020" i="14"/>
  <c r="AB2019" i="14"/>
  <c r="Z2019" i="14"/>
  <c r="O2015" i="14"/>
  <c r="AA2015" i="14"/>
  <c r="Y2015" i="14"/>
  <c r="AB2014" i="14"/>
  <c r="Z2014" i="14"/>
  <c r="AB2013" i="14"/>
  <c r="Z2013" i="14"/>
  <c r="AB2012" i="14"/>
  <c r="Z2012" i="14"/>
  <c r="AA2009" i="14"/>
  <c r="Y2009" i="14"/>
  <c r="O2008" i="14"/>
  <c r="Q2008" i="14" s="1"/>
  <c r="AA2008" i="14"/>
  <c r="Y2008" i="14"/>
  <c r="O2007" i="14"/>
  <c r="AA2007" i="14"/>
  <c r="Y2007" i="14"/>
  <c r="O2006" i="14"/>
  <c r="S2006" i="14" s="1"/>
  <c r="AA2006" i="14"/>
  <c r="Y2006" i="14"/>
  <c r="AB2001" i="14"/>
  <c r="Z2001" i="14"/>
  <c r="AB1998" i="14"/>
  <c r="Z1998" i="14"/>
  <c r="O1992" i="14"/>
  <c r="AA1992" i="14"/>
  <c r="Y1992" i="14"/>
  <c r="O1991" i="14"/>
  <c r="Q1991" i="14" s="1"/>
  <c r="AA1991" i="14"/>
  <c r="Y1991" i="14"/>
  <c r="AB1990" i="14"/>
  <c r="Z1990" i="14"/>
  <c r="AB1989" i="14"/>
  <c r="Z1989" i="14"/>
  <c r="AB1988" i="14"/>
  <c r="Z1988" i="14"/>
  <c r="AB1987" i="14"/>
  <c r="Z1987" i="14"/>
  <c r="AA1985" i="14"/>
  <c r="Y1985" i="14"/>
  <c r="AA1982" i="14"/>
  <c r="Y1982" i="14"/>
  <c r="AB1981" i="14"/>
  <c r="Z1981" i="14"/>
  <c r="O1974" i="14"/>
  <c r="AA1974" i="14"/>
  <c r="Y1974" i="14"/>
  <c r="AA1973" i="14"/>
  <c r="Y1973" i="14"/>
  <c r="O1972" i="14"/>
  <c r="Q1972" i="14" s="1"/>
  <c r="AA1972" i="14"/>
  <c r="Y1972" i="14"/>
  <c r="O1971" i="14"/>
  <c r="AA1971" i="14"/>
  <c r="Y1971" i="14"/>
  <c r="AB1970" i="14"/>
  <c r="Z1970" i="14"/>
  <c r="AB1968" i="14"/>
  <c r="Z1968" i="14"/>
  <c r="AB1967" i="14"/>
  <c r="Z1967" i="14"/>
  <c r="O1958" i="14"/>
  <c r="S1958" i="14" s="1"/>
  <c r="AA1958" i="14"/>
  <c r="Y1958" i="14"/>
  <c r="AA1957" i="14"/>
  <c r="Y1957" i="14"/>
  <c r="O1956" i="14"/>
  <c r="AA1956" i="14"/>
  <c r="Y1956" i="14"/>
  <c r="O1955" i="14"/>
  <c r="Q1955" i="14" s="1"/>
  <c r="AA1955" i="14"/>
  <c r="Y1955" i="14"/>
  <c r="AA1953" i="14"/>
  <c r="Y1953" i="14"/>
  <c r="O1952" i="14"/>
  <c r="AA1952" i="14"/>
  <c r="Y1952" i="14"/>
  <c r="O1951" i="14"/>
  <c r="Q1951" i="14" s="1"/>
  <c r="AA1951" i="14"/>
  <c r="Y1951" i="14"/>
  <c r="O1942" i="14"/>
  <c r="S1942" i="14" s="1"/>
  <c r="AA1942" i="14"/>
  <c r="Y1942" i="14"/>
  <c r="AB1941" i="14"/>
  <c r="Z1941" i="14"/>
  <c r="AB1940" i="14"/>
  <c r="Z1940" i="14"/>
  <c r="AB1939" i="14"/>
  <c r="Z1939" i="14"/>
  <c r="O1934" i="14"/>
  <c r="Q1934" i="14" s="1"/>
  <c r="AA1934" i="14"/>
  <c r="Y1934" i="14"/>
  <c r="AB1933" i="14"/>
  <c r="Z1933" i="14"/>
  <c r="AB1932" i="14"/>
  <c r="Z1932" i="14"/>
  <c r="AB1931" i="14"/>
  <c r="Z1931" i="14"/>
  <c r="AA1925" i="14"/>
  <c r="Y1925" i="14"/>
  <c r="O1924" i="14"/>
  <c r="Q1924" i="14" s="1"/>
  <c r="AA1924" i="14"/>
  <c r="Y1924" i="14"/>
  <c r="O1923" i="14"/>
  <c r="Q1923" i="14" s="1"/>
  <c r="AA1923" i="14"/>
  <c r="Y1923" i="14"/>
  <c r="AB1922" i="14"/>
  <c r="Z1922" i="14"/>
  <c r="AB1921" i="14"/>
  <c r="Z1921" i="14"/>
  <c r="AA1918" i="14"/>
  <c r="Y1918" i="14"/>
  <c r="AA1917" i="14"/>
  <c r="Y1917" i="14"/>
  <c r="AA1916" i="14"/>
  <c r="Y1916" i="14"/>
  <c r="AA1915" i="14"/>
  <c r="Y1915" i="14"/>
  <c r="AA1914" i="14"/>
  <c r="Y1914" i="14"/>
  <c r="AB1909" i="14"/>
  <c r="Z1909" i="14"/>
  <c r="AB1908" i="14"/>
  <c r="Z1908" i="14"/>
  <c r="AB1907" i="14"/>
  <c r="Z1907" i="14"/>
  <c r="O1903" i="14"/>
  <c r="AA1903" i="14"/>
  <c r="Y1903" i="14"/>
  <c r="AB1902" i="14"/>
  <c r="Z1902" i="14"/>
  <c r="AA1898" i="14"/>
  <c r="Y1898" i="14"/>
  <c r="AA1897" i="14"/>
  <c r="Y1897" i="14"/>
  <c r="O1891" i="14"/>
  <c r="AA1891" i="14"/>
  <c r="Y1891" i="14"/>
  <c r="AA1890" i="14"/>
  <c r="Y1890" i="14"/>
  <c r="AA1889" i="14"/>
  <c r="Y1889" i="14"/>
  <c r="AB1888" i="14"/>
  <c r="Z1888" i="14"/>
  <c r="AB1887" i="14"/>
  <c r="Z1887" i="14"/>
  <c r="AB1886" i="14"/>
  <c r="Z1886" i="14"/>
  <c r="AB1885" i="14"/>
  <c r="Z1885" i="14"/>
  <c r="AA1880" i="14"/>
  <c r="Y1880" i="14"/>
  <c r="AA1879" i="14"/>
  <c r="Y1879" i="14"/>
  <c r="AA1878" i="14"/>
  <c r="Y1878" i="14"/>
  <c r="AA1877" i="14"/>
  <c r="Y1877" i="14"/>
  <c r="AB1876" i="14"/>
  <c r="Z1876" i="14"/>
  <c r="AA1872" i="14"/>
  <c r="Y1872" i="14"/>
  <c r="AA1871" i="14"/>
  <c r="Y1871" i="14"/>
  <c r="AA1870" i="14"/>
  <c r="Y1870" i="14"/>
  <c r="AA1869" i="14"/>
  <c r="Y1869" i="14"/>
  <c r="AB1868" i="14"/>
  <c r="Z1868" i="14"/>
  <c r="AA1860" i="14"/>
  <c r="Y1860" i="14"/>
  <c r="AB1859" i="14"/>
  <c r="Z1859" i="14"/>
  <c r="AA1852" i="14"/>
  <c r="Y1852" i="14"/>
  <c r="AA1851" i="14"/>
  <c r="Y1851" i="14"/>
  <c r="O1850" i="14"/>
  <c r="S1850" i="14" s="1"/>
  <c r="AA1850" i="14"/>
  <c r="Y1850" i="14"/>
  <c r="AA1849" i="14"/>
  <c r="Y1849" i="14"/>
  <c r="AB1848" i="14"/>
  <c r="Z1848" i="14"/>
  <c r="AB1847" i="14"/>
  <c r="Z1847" i="14"/>
  <c r="AB1846" i="14"/>
  <c r="Z1846" i="14"/>
  <c r="AB1845" i="14"/>
  <c r="Z1845" i="14"/>
  <c r="AA1836" i="14"/>
  <c r="Y1836" i="14"/>
  <c r="AA1835" i="14"/>
  <c r="Y1835" i="14"/>
  <c r="O1834" i="14"/>
  <c r="Q1834" i="14" s="1"/>
  <c r="AA1834" i="14"/>
  <c r="Y1834" i="14"/>
  <c r="AA1833" i="14"/>
  <c r="Y1833" i="14"/>
  <c r="AB1832" i="14"/>
  <c r="Z1832" i="14"/>
  <c r="AB1831" i="14"/>
  <c r="Z1831" i="14"/>
  <c r="AB1830" i="14"/>
  <c r="Z1830" i="14"/>
  <c r="AB1829" i="14"/>
  <c r="Z1829" i="14"/>
  <c r="AA1820" i="14"/>
  <c r="Y1820" i="14"/>
  <c r="AA1819" i="14"/>
  <c r="Y1819" i="14"/>
  <c r="O1818" i="14"/>
  <c r="Q1818" i="14" s="1"/>
  <c r="AA1818" i="14"/>
  <c r="Y1818" i="14"/>
  <c r="AA1817" i="14"/>
  <c r="Y1817" i="14"/>
  <c r="AB1816" i="14"/>
  <c r="Z1816" i="14"/>
  <c r="AB1815" i="14"/>
  <c r="Z1815" i="14"/>
  <c r="AB1814" i="14"/>
  <c r="Z1814" i="14"/>
  <c r="AB1813" i="14"/>
  <c r="Z1813" i="14"/>
  <c r="AA1798" i="14"/>
  <c r="Y1798" i="14"/>
  <c r="AA1797" i="14"/>
  <c r="Y1797" i="14"/>
  <c r="AA1796" i="14"/>
  <c r="Y1796" i="14"/>
  <c r="AA1795" i="14"/>
  <c r="Y1795" i="14"/>
  <c r="AA1794" i="14"/>
  <c r="Y1794" i="14"/>
  <c r="AA1793" i="14"/>
  <c r="Y1793" i="14"/>
  <c r="AB1792" i="14"/>
  <c r="Z1792" i="14"/>
  <c r="AA1789" i="14"/>
  <c r="Y1789" i="14"/>
  <c r="AA1786" i="14"/>
  <c r="Y1786" i="14"/>
  <c r="AA1646" i="14"/>
  <c r="Y1646" i="14"/>
  <c r="AB1645" i="14"/>
  <c r="Z1645" i="14"/>
  <c r="AB1644" i="14"/>
  <c r="Z1644" i="14"/>
  <c r="AB1643" i="14"/>
  <c r="Z1643" i="14"/>
  <c r="AA1641" i="14"/>
  <c r="Y1641" i="14"/>
  <c r="P1633" i="14"/>
  <c r="AB1633" i="14"/>
  <c r="Z1633" i="14"/>
  <c r="P1632" i="14"/>
  <c r="R1632" i="14" s="1"/>
  <c r="AB1632" i="14"/>
  <c r="Z1632" i="14"/>
  <c r="AB1631" i="14"/>
  <c r="Z1631" i="14"/>
  <c r="P1630" i="14"/>
  <c r="R1630" i="14" s="1"/>
  <c r="AB1630" i="14"/>
  <c r="Z1630" i="14"/>
  <c r="AA1624" i="14"/>
  <c r="Y1624" i="14"/>
  <c r="AA1623" i="14"/>
  <c r="Y1623" i="14"/>
  <c r="P1622" i="14"/>
  <c r="AB1622" i="14"/>
  <c r="Z1622" i="14"/>
  <c r="AA1616" i="14"/>
  <c r="Y1616" i="14"/>
  <c r="AA1615" i="14"/>
  <c r="Y1615" i="14"/>
  <c r="P1614" i="14"/>
  <c r="AB1614" i="14"/>
  <c r="Z1614" i="14"/>
  <c r="AA1608" i="14"/>
  <c r="Y1608" i="14"/>
  <c r="AA1607" i="14"/>
  <c r="Y1607" i="14"/>
  <c r="P1606" i="14"/>
  <c r="AB1606" i="14"/>
  <c r="Z1606" i="14"/>
  <c r="AA1600" i="14"/>
  <c r="Y1600" i="14"/>
  <c r="AA1599" i="14"/>
  <c r="Y1599" i="14"/>
  <c r="AA1598" i="14"/>
  <c r="Y1598" i="14"/>
  <c r="AA1597" i="14"/>
  <c r="Y1597" i="14"/>
  <c r="P1596" i="14"/>
  <c r="AB1596" i="14"/>
  <c r="Z1596" i="14"/>
  <c r="P1595" i="14"/>
  <c r="AB1595" i="14"/>
  <c r="Z1595" i="14"/>
  <c r="AA1593" i="14"/>
  <c r="Y1593" i="14"/>
  <c r="AA1592" i="14"/>
  <c r="Y1592" i="14"/>
  <c r="AA1591" i="14"/>
  <c r="Y1591" i="14"/>
  <c r="AA1590" i="14"/>
  <c r="Y1590" i="14"/>
  <c r="AA1589" i="14"/>
  <c r="Y1589" i="14"/>
  <c r="P1588" i="14"/>
  <c r="AB1588" i="14"/>
  <c r="Z1588" i="14"/>
  <c r="P1587" i="14"/>
  <c r="AB1587" i="14"/>
  <c r="Z1587" i="14"/>
  <c r="AA1585" i="14"/>
  <c r="Y1585" i="14"/>
  <c r="AA1584" i="14"/>
  <c r="Y1584" i="14"/>
  <c r="AA1583" i="14"/>
  <c r="Y1583" i="14"/>
  <c r="AA1582" i="14"/>
  <c r="Y1582" i="14"/>
  <c r="AA1581" i="14"/>
  <c r="Y1581" i="14"/>
  <c r="P1580" i="14"/>
  <c r="AB1580" i="14"/>
  <c r="Z1580" i="14"/>
  <c r="P1579" i="14"/>
  <c r="AB1579" i="14"/>
  <c r="Z1579" i="14"/>
  <c r="AA1577" i="14"/>
  <c r="Y1577" i="14"/>
  <c r="AA1576" i="14"/>
  <c r="Y1576" i="14"/>
  <c r="AA1575" i="14"/>
  <c r="Y1575" i="14"/>
  <c r="AA1574" i="14"/>
  <c r="Y1574" i="14"/>
  <c r="AA1573" i="14"/>
  <c r="Y1573" i="14"/>
  <c r="P1572" i="14"/>
  <c r="AB1572" i="14"/>
  <c r="Z1572" i="14"/>
  <c r="P1571" i="14"/>
  <c r="AB1571" i="14"/>
  <c r="Z1571" i="14"/>
  <c r="P1570" i="14"/>
  <c r="R1570" i="14" s="1"/>
  <c r="AB1570" i="14"/>
  <c r="Z1570" i="14"/>
  <c r="P1565" i="14"/>
  <c r="AB1565" i="14"/>
  <c r="Z1565" i="14"/>
  <c r="AB1564" i="14"/>
  <c r="Z1564" i="14"/>
  <c r="P1563" i="14"/>
  <c r="R1563" i="14" s="1"/>
  <c r="AB1563" i="14"/>
  <c r="Z1563" i="14"/>
  <c r="P1562" i="14"/>
  <c r="R1562" i="14" s="1"/>
  <c r="AB1562" i="14"/>
  <c r="Z1562" i="14"/>
  <c r="AA1560" i="14"/>
  <c r="Y1560" i="14"/>
  <c r="AA1559" i="14"/>
  <c r="Y1559" i="14"/>
  <c r="AA1558" i="14"/>
  <c r="Y1558" i="14"/>
  <c r="AA1557" i="14"/>
  <c r="Y1557" i="14"/>
  <c r="P1556" i="14"/>
  <c r="AB1556" i="14"/>
  <c r="Z1556" i="14"/>
  <c r="P1555" i="14"/>
  <c r="AB1555" i="14"/>
  <c r="Z1555" i="14"/>
  <c r="P1554" i="14"/>
  <c r="R1554" i="14" s="1"/>
  <c r="AB1554" i="14"/>
  <c r="Z1554" i="14"/>
  <c r="P1549" i="14"/>
  <c r="AB1549" i="14"/>
  <c r="Z1549" i="14"/>
  <c r="AA1544" i="14"/>
  <c r="Y1544" i="14"/>
  <c r="AA1543" i="14"/>
  <c r="Y1543" i="14"/>
  <c r="AA1542" i="14"/>
  <c r="Y1542" i="14"/>
  <c r="P1536" i="14"/>
  <c r="AB1536" i="14"/>
  <c r="Z1536" i="14"/>
  <c r="P1535" i="14"/>
  <c r="AB1535" i="14"/>
  <c r="Z1535" i="14"/>
  <c r="P1534" i="14"/>
  <c r="R1534" i="14" s="1"/>
  <c r="AB1534" i="14"/>
  <c r="Z1534" i="14"/>
  <c r="AA1529" i="14"/>
  <c r="Y1529" i="14"/>
  <c r="AA1520" i="14"/>
  <c r="Y1520" i="14"/>
  <c r="AA1519" i="14"/>
  <c r="Y1519" i="14"/>
  <c r="AA1518" i="14"/>
  <c r="Y1518" i="14"/>
  <c r="P1517" i="14"/>
  <c r="AB1517" i="14"/>
  <c r="Z1517" i="14"/>
  <c r="P1516" i="14"/>
  <c r="T1516" i="14" s="1"/>
  <c r="AB1516" i="14"/>
  <c r="Z1516" i="14"/>
  <c r="P1515" i="14"/>
  <c r="AB1515" i="14"/>
  <c r="Z1515" i="14"/>
  <c r="P1514" i="14"/>
  <c r="R1514" i="14" s="1"/>
  <c r="AB1514" i="14"/>
  <c r="Z1514" i="14"/>
  <c r="AA1512" i="14"/>
  <c r="Y1512" i="14"/>
  <c r="AA1511" i="14"/>
  <c r="Y1511" i="14"/>
  <c r="P1510" i="14"/>
  <c r="AB1510" i="14"/>
  <c r="Z1510" i="14"/>
  <c r="P1505" i="14"/>
  <c r="AB1505" i="14"/>
  <c r="Z1505" i="14"/>
  <c r="AA1493" i="14"/>
  <c r="Y1493" i="14"/>
  <c r="AA1492" i="14"/>
  <c r="Y1492" i="14"/>
  <c r="AA1491" i="14"/>
  <c r="Y1491" i="14"/>
  <c r="AA1490" i="14"/>
  <c r="Y1490" i="14"/>
  <c r="AA1489" i="14"/>
  <c r="Y1489" i="14"/>
  <c r="P1488" i="14"/>
  <c r="AB1488" i="14"/>
  <c r="Z1488" i="14"/>
  <c r="P1487" i="14"/>
  <c r="R1487" i="14" s="1"/>
  <c r="AB1487" i="14"/>
  <c r="Z1487" i="14"/>
  <c r="AA1485" i="14"/>
  <c r="Y1485" i="14"/>
  <c r="AA1484" i="14"/>
  <c r="Y1484" i="14"/>
  <c r="AA1483" i="14"/>
  <c r="Y1483" i="14"/>
  <c r="AA1482" i="14"/>
  <c r="Y1482" i="14"/>
  <c r="P1481" i="14"/>
  <c r="AB1481" i="14"/>
  <c r="Z1481" i="14"/>
  <c r="P1480" i="14"/>
  <c r="R1480" i="14" s="1"/>
  <c r="AB1480" i="14"/>
  <c r="Z1480" i="14"/>
  <c r="P1479" i="14"/>
  <c r="R1479" i="14" s="1"/>
  <c r="AB1479" i="14"/>
  <c r="Z1479" i="14"/>
  <c r="P1478" i="14"/>
  <c r="R1478" i="14" s="1"/>
  <c r="AB1478" i="14"/>
  <c r="Z1478" i="14"/>
  <c r="P1477" i="14"/>
  <c r="AB1477" i="14"/>
  <c r="Z1477" i="14"/>
  <c r="AA1472" i="14"/>
  <c r="Y1472" i="14"/>
  <c r="AA1471" i="14"/>
  <c r="Y1471" i="14"/>
  <c r="AA1470" i="14"/>
  <c r="Y1470" i="14"/>
  <c r="AA1469" i="14"/>
  <c r="Y1469" i="14"/>
  <c r="P1468" i="14"/>
  <c r="AB1468" i="14"/>
  <c r="Z1468" i="14"/>
  <c r="P1467" i="14"/>
  <c r="AB1467" i="14"/>
  <c r="Z1467" i="14"/>
  <c r="P1466" i="14"/>
  <c r="R1466" i="14" s="1"/>
  <c r="AB1466" i="14"/>
  <c r="Z1466" i="14"/>
  <c r="AA1460" i="14"/>
  <c r="Y1460" i="14"/>
  <c r="AA1459" i="14"/>
  <c r="Y1459" i="14"/>
  <c r="AA1458" i="14"/>
  <c r="Y1458" i="14"/>
  <c r="P1457" i="14"/>
  <c r="AB1457" i="14"/>
  <c r="Z1457" i="14"/>
  <c r="AA1445" i="14"/>
  <c r="Y1445" i="14"/>
  <c r="AA1437" i="14"/>
  <c r="Y1437" i="14"/>
  <c r="P1428" i="14"/>
  <c r="AB1428" i="14"/>
  <c r="Z1428" i="14"/>
  <c r="P1427" i="14"/>
  <c r="AB1427" i="14"/>
  <c r="Z1427" i="14"/>
  <c r="P1426" i="14"/>
  <c r="R1426" i="14" s="1"/>
  <c r="AB1426" i="14"/>
  <c r="Z1426" i="14"/>
  <c r="P1425" i="14"/>
  <c r="T1425" i="14" s="1"/>
  <c r="AB1425" i="14"/>
  <c r="Z1425" i="14"/>
  <c r="P1424" i="14"/>
  <c r="R1424" i="14" s="1"/>
  <c r="AB1424" i="14"/>
  <c r="Z1424" i="14"/>
  <c r="P1423" i="14"/>
  <c r="AB1423" i="14"/>
  <c r="Z1423" i="14"/>
  <c r="P1422" i="14"/>
  <c r="R1422" i="14" s="1"/>
  <c r="AB1422" i="14"/>
  <c r="Z1422" i="14"/>
  <c r="AA1420" i="14"/>
  <c r="Y1420" i="14"/>
  <c r="AA1419" i="14"/>
  <c r="Y1419" i="14"/>
  <c r="AA1418" i="14"/>
  <c r="Y1418" i="14"/>
  <c r="P1417" i="14"/>
  <c r="AB1417" i="14"/>
  <c r="Z1417" i="14"/>
  <c r="P1416" i="14"/>
  <c r="R1416" i="14" s="1"/>
  <c r="AB1416" i="14"/>
  <c r="Z1416" i="14"/>
  <c r="P1412" i="14"/>
  <c r="AB1412" i="14"/>
  <c r="Z1412" i="14"/>
  <c r="P1411" i="14"/>
  <c r="R1411" i="14" s="1"/>
  <c r="AB1411" i="14"/>
  <c r="Z1411" i="14"/>
  <c r="P1410" i="14"/>
  <c r="R1410" i="14" s="1"/>
  <c r="AB1410" i="14"/>
  <c r="Z1410" i="14"/>
  <c r="P1405" i="14"/>
  <c r="AB1405" i="14"/>
  <c r="Z1405" i="14"/>
  <c r="P1404" i="14"/>
  <c r="AB1404" i="14"/>
  <c r="Z1404" i="14"/>
  <c r="AB1401" i="14"/>
  <c r="Z1401" i="14"/>
  <c r="AB1400" i="14"/>
  <c r="Z1400" i="14"/>
  <c r="AB1399" i="14"/>
  <c r="Z1399" i="14"/>
  <c r="AB1398" i="14"/>
  <c r="Z1398" i="14"/>
  <c r="AB1390" i="14"/>
  <c r="Z1390" i="14"/>
  <c r="AB1389" i="14"/>
  <c r="Z1389" i="14"/>
  <c r="AB1388" i="14"/>
  <c r="Z1388" i="14"/>
  <c r="AA1386" i="14"/>
  <c r="Y1386" i="14"/>
  <c r="AB1385" i="14"/>
  <c r="Z1385" i="14"/>
  <c r="AB1384" i="14"/>
  <c r="Z1384" i="14"/>
  <c r="AB1381" i="14"/>
  <c r="Z1381" i="14"/>
  <c r="AB1380" i="14"/>
  <c r="Z1380" i="14"/>
  <c r="AA1373" i="14"/>
  <c r="Y1373" i="14"/>
  <c r="AB1372" i="14"/>
  <c r="Z1372" i="14"/>
  <c r="AB1371" i="14"/>
  <c r="Z1371" i="14"/>
  <c r="AA1361" i="14"/>
  <c r="Y1361" i="14"/>
  <c r="AB1360" i="14"/>
  <c r="Z1360" i="14"/>
  <c r="AB1359" i="14"/>
  <c r="Z1359" i="14"/>
  <c r="AB1357" i="14"/>
  <c r="Z1357" i="14"/>
  <c r="AA1353" i="14"/>
  <c r="Y1353" i="14"/>
  <c r="AA1352" i="14"/>
  <c r="Y1352" i="14"/>
  <c r="O1351" i="14"/>
  <c r="S1351" i="14" s="1"/>
  <c r="AA1351" i="14"/>
  <c r="Y1351" i="14"/>
  <c r="O1350" i="14"/>
  <c r="Q1350" i="14" s="1"/>
  <c r="AA1350" i="14"/>
  <c r="Y1350" i="14"/>
  <c r="AB1349" i="14"/>
  <c r="Z1349" i="14"/>
  <c r="AB1348" i="14"/>
  <c r="Z1348" i="14"/>
  <c r="AB1347" i="14"/>
  <c r="Z1347" i="14"/>
  <c r="AA1345" i="14"/>
  <c r="Y1345" i="14"/>
  <c r="AB1344" i="14"/>
  <c r="Z1344" i="14"/>
  <c r="AB1343" i="14"/>
  <c r="Z1343" i="14"/>
  <c r="AB1341" i="14"/>
  <c r="Z1341" i="14"/>
  <c r="AB1340" i="14"/>
  <c r="Z1340" i="14"/>
  <c r="AA1338" i="14"/>
  <c r="Y1338" i="14"/>
  <c r="AB1334" i="14"/>
  <c r="Z1334" i="14"/>
  <c r="O1329" i="14"/>
  <c r="Q1329" i="14" s="1"/>
  <c r="AA1329" i="14"/>
  <c r="Y1329" i="14"/>
  <c r="AB1328" i="14"/>
  <c r="Z1328" i="14"/>
  <c r="AB1327" i="14"/>
  <c r="Z1327" i="14"/>
  <c r="AB1326" i="14"/>
  <c r="Z1326" i="14"/>
  <c r="AB1321" i="14"/>
  <c r="Z1321" i="14"/>
  <c r="AB1320" i="14"/>
  <c r="Z1320" i="14"/>
  <c r="AB1319" i="14"/>
  <c r="Z1319" i="14"/>
  <c r="AB1318" i="14"/>
  <c r="Z1318" i="14"/>
  <c r="AB1314" i="14"/>
  <c r="Z1314" i="14"/>
  <c r="AA1313" i="14"/>
  <c r="Y1313" i="14"/>
  <c r="AA1312" i="14"/>
  <c r="Y1312" i="14"/>
  <c r="O1311" i="14"/>
  <c r="Q1311" i="14" s="1"/>
  <c r="AA1311" i="14"/>
  <c r="Y1311" i="14"/>
  <c r="AB1310" i="14"/>
  <c r="Z1310" i="14"/>
  <c r="AB1309" i="14"/>
  <c r="Z1309" i="14"/>
  <c r="AB1308" i="14"/>
  <c r="Z1308" i="14"/>
  <c r="AA1306" i="14"/>
  <c r="Y1306" i="14"/>
  <c r="AB1302" i="14"/>
  <c r="Z1302" i="14"/>
  <c r="AA1294" i="14"/>
  <c r="Y1294" i="14"/>
  <c r="AB1293" i="14"/>
  <c r="Z1293" i="14"/>
  <c r="AA1289" i="14"/>
  <c r="Y1289" i="14"/>
  <c r="AB1288" i="14"/>
  <c r="Z1288" i="14"/>
  <c r="AB1287" i="14"/>
  <c r="Z1287" i="14"/>
  <c r="AA1282" i="14"/>
  <c r="Y1282" i="14"/>
  <c r="O1281" i="14"/>
  <c r="S1281" i="14" s="1"/>
  <c r="AA1281" i="14"/>
  <c r="Y1281" i="14"/>
  <c r="AA1280" i="14"/>
  <c r="Y1280" i="14"/>
  <c r="O1279" i="14"/>
  <c r="Q1279" i="14" s="1"/>
  <c r="AA1279" i="14"/>
  <c r="Y1279" i="14"/>
  <c r="AB1278" i="14"/>
  <c r="Z1278" i="14"/>
  <c r="AB1277" i="14"/>
  <c r="Z1277" i="14"/>
  <c r="AB1276" i="14"/>
  <c r="Z1276" i="14"/>
  <c r="AB1273" i="14"/>
  <c r="Z1273" i="14"/>
  <c r="AB1272" i="14"/>
  <c r="Z1272" i="14"/>
  <c r="AB1271" i="14"/>
  <c r="Z1271" i="14"/>
  <c r="O1270" i="14"/>
  <c r="S1270" i="14" s="1"/>
  <c r="K1270" i="14"/>
  <c r="O1269" i="14"/>
  <c r="S1269" i="14" s="1"/>
  <c r="AA1269" i="14"/>
  <c r="Y1269" i="14"/>
  <c r="AA1268" i="14"/>
  <c r="Y1268" i="14"/>
  <c r="O1267" i="14"/>
  <c r="Q1267" i="14" s="1"/>
  <c r="AA1267" i="14"/>
  <c r="Y1267" i="14"/>
  <c r="AB1266" i="14"/>
  <c r="Z1266" i="14"/>
  <c r="AB1265" i="14"/>
  <c r="Z1265" i="14"/>
  <c r="AB1264" i="14"/>
  <c r="Z1264" i="14"/>
  <c r="AB1263" i="14"/>
  <c r="Z1263" i="14"/>
  <c r="AB1262" i="14"/>
  <c r="Z1262" i="14"/>
  <c r="AB1261" i="14"/>
  <c r="Z1261" i="14"/>
  <c r="AA1257" i="14"/>
  <c r="Y1257" i="14"/>
  <c r="AB1256" i="14"/>
  <c r="Z1256" i="14"/>
  <c r="AB1255" i="14"/>
  <c r="Z1255" i="14"/>
  <c r="O1253" i="14"/>
  <c r="S1253" i="14" s="1"/>
  <c r="AA1250" i="14"/>
  <c r="Y1250" i="14"/>
  <c r="O1249" i="14"/>
  <c r="S1249" i="14" s="1"/>
  <c r="AA1249" i="14"/>
  <c r="Y1249" i="14"/>
  <c r="AA1248" i="14"/>
  <c r="Y1248" i="14"/>
  <c r="O1247" i="14"/>
  <c r="Q1247" i="14" s="1"/>
  <c r="AA1247" i="14"/>
  <c r="Y1247" i="14"/>
  <c r="O1246" i="14"/>
  <c r="Q1246" i="14" s="1"/>
  <c r="AA1246" i="14"/>
  <c r="Y1246" i="14"/>
  <c r="AB1245" i="14"/>
  <c r="Z1245" i="14"/>
  <c r="AA1241" i="14"/>
  <c r="Y1241" i="14"/>
  <c r="AB1240" i="14"/>
  <c r="Z1240" i="14"/>
  <c r="AB1239" i="14"/>
  <c r="Z1239" i="14"/>
  <c r="O1235" i="14"/>
  <c r="AA1235" i="14"/>
  <c r="Y1235" i="14"/>
  <c r="O1234" i="14"/>
  <c r="S1234" i="14" s="1"/>
  <c r="AA1232" i="14"/>
  <c r="Y1232" i="14"/>
  <c r="O1231" i="14"/>
  <c r="S1231" i="14" s="1"/>
  <c r="AA1231" i="14"/>
  <c r="Y1231" i="14"/>
  <c r="AB1228" i="14"/>
  <c r="Z1228" i="14"/>
  <c r="O1227" i="14"/>
  <c r="Q1227" i="14" s="1"/>
  <c r="AB1186" i="14"/>
  <c r="Z1186" i="14"/>
  <c r="AB1185" i="14"/>
  <c r="Z1185" i="14"/>
  <c r="AB1184" i="14"/>
  <c r="Z1184" i="14"/>
  <c r="AB1179" i="14"/>
  <c r="Z1179" i="14"/>
  <c r="P1178" i="14"/>
  <c r="T1178" i="14" s="1"/>
  <c r="AB1178" i="14"/>
  <c r="Z1178" i="14"/>
  <c r="P1177" i="14"/>
  <c r="T1177" i="14" s="1"/>
  <c r="AB1177" i="14"/>
  <c r="Z1177" i="14"/>
  <c r="J1176" i="14"/>
  <c r="AA1174" i="14"/>
  <c r="Y1174" i="14"/>
  <c r="AA1173" i="14"/>
  <c r="Y1173" i="14"/>
  <c r="O1172" i="14"/>
  <c r="Q1172" i="14" s="1"/>
  <c r="AA1172" i="14"/>
  <c r="Y1172" i="14"/>
  <c r="O1171" i="14"/>
  <c r="Q1171" i="14" s="1"/>
  <c r="AA1171" i="14"/>
  <c r="Y1171" i="14"/>
  <c r="O1170" i="14"/>
  <c r="AB1168" i="14"/>
  <c r="Z1168" i="14"/>
  <c r="P1167" i="14"/>
  <c r="R1167" i="14" s="1"/>
  <c r="AB1167" i="14"/>
  <c r="Z1167" i="14"/>
  <c r="O1163" i="14"/>
  <c r="AA1163" i="14"/>
  <c r="Y1163" i="14"/>
  <c r="AB1162" i="14"/>
  <c r="Z1162" i="14"/>
  <c r="AB1159" i="14"/>
  <c r="Z1159" i="14"/>
  <c r="P1158" i="14"/>
  <c r="R1158" i="14" s="1"/>
  <c r="AA1156" i="14"/>
  <c r="Y1156" i="14"/>
  <c r="O1155" i="14"/>
  <c r="AA1155" i="14"/>
  <c r="Y1155" i="14"/>
  <c r="AA1154" i="14"/>
  <c r="Y1154" i="14"/>
  <c r="O1153" i="14"/>
  <c r="Q1153" i="14" s="1"/>
  <c r="AA1153" i="14"/>
  <c r="Y1153" i="14"/>
  <c r="AB1152" i="14"/>
  <c r="Z1152" i="14"/>
  <c r="AB1149" i="14"/>
  <c r="Z1149" i="14"/>
  <c r="O1148" i="14"/>
  <c r="AA1146" i="14"/>
  <c r="Y1146" i="14"/>
  <c r="O1145" i="14"/>
  <c r="Q1145" i="14" s="1"/>
  <c r="AA1145" i="14"/>
  <c r="Y1145" i="14"/>
  <c r="O1144" i="14"/>
  <c r="Q1144" i="14" s="1"/>
  <c r="AB1141" i="14"/>
  <c r="Z1141" i="14"/>
  <c r="AB1140" i="14"/>
  <c r="Z1140" i="14"/>
  <c r="AA1138" i="14"/>
  <c r="Y1138" i="14"/>
  <c r="AB1137" i="14"/>
  <c r="Z1137" i="14"/>
  <c r="O1136" i="14"/>
  <c r="Q1136" i="14" s="1"/>
  <c r="AA1134" i="14"/>
  <c r="Y1134" i="14"/>
  <c r="O1133" i="14"/>
  <c r="Q1133" i="14" s="1"/>
  <c r="AA1133" i="14"/>
  <c r="Y1133" i="14"/>
  <c r="AB1132" i="14"/>
  <c r="Z1132" i="14"/>
  <c r="O1129" i="14"/>
  <c r="S1129" i="14" s="1"/>
  <c r="AA1129" i="14"/>
  <c r="Y1129" i="14"/>
  <c r="O1128" i="14"/>
  <c r="Q1128" i="14" s="1"/>
  <c r="AA1128" i="14"/>
  <c r="Y1128" i="14"/>
  <c r="AB1124" i="14"/>
  <c r="Z1124" i="14"/>
  <c r="P1123" i="14"/>
  <c r="T1123" i="14" s="1"/>
  <c r="AB1123" i="14"/>
  <c r="Z1123" i="14"/>
  <c r="AB1119" i="14"/>
  <c r="Z1119" i="14"/>
  <c r="AB1118" i="14"/>
  <c r="Z1118" i="14"/>
  <c r="AB1115" i="14"/>
  <c r="Z1115" i="14"/>
  <c r="P1114" i="14"/>
  <c r="R1114" i="14" s="1"/>
  <c r="AA1113" i="14"/>
  <c r="Y1113" i="14"/>
  <c r="AB1112" i="14"/>
  <c r="Z1112" i="14"/>
  <c r="P1111" i="14"/>
  <c r="R1111" i="14" s="1"/>
  <c r="AB1111" i="14"/>
  <c r="Z1111" i="14"/>
  <c r="P1110" i="14"/>
  <c r="O1109" i="14"/>
  <c r="Q1109" i="14" s="1"/>
  <c r="AA1109" i="14"/>
  <c r="Y1109" i="14"/>
  <c r="AA1106" i="14"/>
  <c r="Y1106" i="14"/>
  <c r="AB1105" i="14"/>
  <c r="Z1105" i="14"/>
  <c r="AA1104" i="14"/>
  <c r="Y1104" i="14"/>
  <c r="AB1103" i="14"/>
  <c r="Z1103" i="14"/>
  <c r="AA1101" i="14"/>
  <c r="Y1101" i="14"/>
  <c r="O1100" i="14"/>
  <c r="Q1100" i="14" s="1"/>
  <c r="AA1096" i="14"/>
  <c r="Y1096" i="14"/>
  <c r="AB1095" i="14"/>
  <c r="Z1095" i="14"/>
  <c r="AA1094" i="14"/>
  <c r="Y1094" i="14"/>
  <c r="AB1093" i="14"/>
  <c r="Z1093" i="14"/>
  <c r="AA1092" i="14"/>
  <c r="Y1092" i="14"/>
  <c r="AB1091" i="14"/>
  <c r="Z1091" i="14"/>
  <c r="AA1090" i="14"/>
  <c r="Y1090" i="14"/>
  <c r="AB1089" i="14"/>
  <c r="Z1089" i="14"/>
  <c r="P1088" i="14"/>
  <c r="R1088" i="14" s="1"/>
  <c r="AB1088" i="14"/>
  <c r="Z1088" i="14"/>
  <c r="K1087" i="14"/>
  <c r="AA1085" i="14"/>
  <c r="Y1085" i="14"/>
  <c r="AA1084" i="14"/>
  <c r="Y1084" i="14"/>
  <c r="AB1083" i="14"/>
  <c r="Z1083" i="14"/>
  <c r="P1082" i="14"/>
  <c r="R1082" i="14" s="1"/>
  <c r="AB1082" i="14"/>
  <c r="Z1082" i="14"/>
  <c r="AA1078" i="14"/>
  <c r="Y1078" i="14"/>
  <c r="AB1077" i="14"/>
  <c r="Z1077" i="14"/>
  <c r="AA1074" i="14"/>
  <c r="Y1074" i="14"/>
  <c r="AB1073" i="14"/>
  <c r="Z1073" i="14"/>
  <c r="P1072" i="14"/>
  <c r="R1072" i="14" s="1"/>
  <c r="AB1072" i="14"/>
  <c r="Z1072" i="14"/>
  <c r="K1071" i="14"/>
  <c r="AA1069" i="14"/>
  <c r="Y1069" i="14"/>
  <c r="P1068" i="14"/>
  <c r="R1068" i="14" s="1"/>
  <c r="AB1068" i="14"/>
  <c r="Z1068" i="14"/>
  <c r="K1067" i="14"/>
  <c r="AA1065" i="14"/>
  <c r="Y1065" i="14"/>
  <c r="AA1064" i="14"/>
  <c r="Y1064" i="14"/>
  <c r="AB1063" i="14"/>
  <c r="Z1063" i="14"/>
  <c r="P1062" i="14"/>
  <c r="AB1062" i="14"/>
  <c r="Z1062" i="14"/>
  <c r="K1061" i="14"/>
  <c r="AA1059" i="14"/>
  <c r="Y1059" i="14"/>
  <c r="P1058" i="14"/>
  <c r="T1058" i="14" s="1"/>
  <c r="AB1058" i="14"/>
  <c r="Z1058" i="14"/>
  <c r="K1057" i="14"/>
  <c r="AA1055" i="14"/>
  <c r="Y1055" i="14"/>
  <c r="P1054" i="14"/>
  <c r="AB1054" i="14"/>
  <c r="Z1054" i="14"/>
  <c r="K1053" i="14"/>
  <c r="AA1052" i="14"/>
  <c r="Y1052" i="14"/>
  <c r="AB1051" i="14"/>
  <c r="Z1051" i="14"/>
  <c r="AA1049" i="14"/>
  <c r="Y1049" i="14"/>
  <c r="AB1046" i="14"/>
  <c r="Z1046" i="14"/>
  <c r="K1045" i="14"/>
  <c r="AA1044" i="14"/>
  <c r="Y1044" i="14"/>
  <c r="AB1043" i="14"/>
  <c r="Z1043" i="14"/>
  <c r="AA1041" i="14"/>
  <c r="Y1041" i="14"/>
  <c r="O1038" i="14"/>
  <c r="Q1038" i="14" s="1"/>
  <c r="AA1038" i="14"/>
  <c r="Y1038" i="14"/>
  <c r="AA1037" i="14"/>
  <c r="Y1037" i="14"/>
  <c r="AA1036" i="14"/>
  <c r="Y1036" i="14"/>
  <c r="AA1035" i="14"/>
  <c r="Y1035" i="14"/>
  <c r="AA1034" i="14"/>
  <c r="Y1034" i="14"/>
  <c r="AA1033" i="14"/>
  <c r="Y1033" i="14"/>
  <c r="AA1032" i="14"/>
  <c r="Y1032" i="14"/>
  <c r="AA1031" i="14"/>
  <c r="Y1031" i="14"/>
  <c r="AA1030" i="14"/>
  <c r="Y1030" i="14"/>
  <c r="AA1029" i="14"/>
  <c r="Y1029" i="14"/>
  <c r="AA1028" i="14"/>
  <c r="Y1028" i="14"/>
  <c r="AA1027" i="14"/>
  <c r="Y1027" i="14"/>
  <c r="AA1026" i="14"/>
  <c r="Y1026" i="14"/>
  <c r="AA1025" i="14"/>
  <c r="Y1025" i="14"/>
  <c r="AA1024" i="14"/>
  <c r="Y1024" i="14"/>
  <c r="AA1023" i="14"/>
  <c r="Y1023" i="14"/>
  <c r="AA1022" i="14"/>
  <c r="Y1022" i="14"/>
  <c r="AA1021" i="14"/>
  <c r="Y1021" i="14"/>
  <c r="AA1020" i="14"/>
  <c r="Y1020" i="14"/>
  <c r="AA1019" i="14"/>
  <c r="Y1019" i="14"/>
  <c r="AA1018" i="14"/>
  <c r="Y1018" i="14"/>
  <c r="AA1017" i="14"/>
  <c r="Y1017" i="14"/>
  <c r="AA1016" i="14"/>
  <c r="Y1016" i="14"/>
  <c r="AA1015" i="14"/>
  <c r="Y1015" i="14"/>
  <c r="AA1014" i="14"/>
  <c r="Y1014" i="14"/>
  <c r="AA1013" i="14"/>
  <c r="Y1013" i="14"/>
  <c r="AA1012" i="14"/>
  <c r="Y1012" i="14"/>
  <c r="AA1011" i="14"/>
  <c r="Y1011" i="14"/>
  <c r="AA1010" i="14"/>
  <c r="Y1010" i="14"/>
  <c r="AA1009" i="14"/>
  <c r="Y1009" i="14"/>
  <c r="AA1008" i="14"/>
  <c r="Y1008" i="14"/>
  <c r="AA1007" i="14"/>
  <c r="Y1007" i="14"/>
  <c r="AA1006" i="14"/>
  <c r="Y1006" i="14"/>
  <c r="AA1005" i="14"/>
  <c r="Y1005" i="14"/>
  <c r="AA1004" i="14"/>
  <c r="Y1004" i="14"/>
  <c r="AA1003" i="14"/>
  <c r="Y1003" i="14"/>
  <c r="AA1002" i="14"/>
  <c r="Y1002" i="14"/>
  <c r="AA1001" i="14"/>
  <c r="Y1001" i="14"/>
  <c r="AA1000" i="14"/>
  <c r="Y1000" i="14"/>
  <c r="AA999" i="14"/>
  <c r="Y999" i="14"/>
  <c r="AA998" i="14"/>
  <c r="Y998" i="14"/>
  <c r="AA997" i="14"/>
  <c r="Y997" i="14"/>
  <c r="AA996" i="14"/>
  <c r="Y996" i="14"/>
  <c r="AA995" i="14"/>
  <c r="Y995" i="14"/>
  <c r="AA994" i="14"/>
  <c r="Y994" i="14"/>
  <c r="AA993" i="14"/>
  <c r="Y993" i="14"/>
  <c r="AA992" i="14"/>
  <c r="Y992" i="14"/>
  <c r="AA991" i="14"/>
  <c r="Y991" i="14"/>
  <c r="AA990" i="14"/>
  <c r="Y990" i="14"/>
  <c r="AA989" i="14"/>
  <c r="Y989" i="14"/>
  <c r="AA988" i="14"/>
  <c r="Y988" i="14"/>
  <c r="AA987" i="14"/>
  <c r="Y987" i="14"/>
  <c r="AA986" i="14"/>
  <c r="Y986" i="14"/>
  <c r="AA985" i="14"/>
  <c r="Y985" i="14"/>
  <c r="AA984" i="14"/>
  <c r="Y984" i="14"/>
  <c r="AA983" i="14"/>
  <c r="Y983" i="14"/>
  <c r="AA982" i="14"/>
  <c r="Y982" i="14"/>
  <c r="AA981" i="14"/>
  <c r="Y981" i="14"/>
  <c r="AA980" i="14"/>
  <c r="Y980" i="14"/>
  <c r="AA979" i="14"/>
  <c r="Y979" i="14"/>
  <c r="AA978" i="14"/>
  <c r="Y978" i="14"/>
  <c r="AA977" i="14"/>
  <c r="Y977" i="14"/>
  <c r="AA976" i="14"/>
  <c r="Y976" i="14"/>
  <c r="AA975" i="14"/>
  <c r="Y975" i="14"/>
  <c r="AA974" i="14"/>
  <c r="Y974" i="14"/>
  <c r="AA973" i="14"/>
  <c r="Y973" i="14"/>
  <c r="AA972" i="14"/>
  <c r="Y972" i="14"/>
  <c r="AA971" i="14"/>
  <c r="Y971" i="14"/>
  <c r="AA970" i="14"/>
  <c r="Y970" i="14"/>
  <c r="AA969" i="14"/>
  <c r="Y969" i="14"/>
  <c r="AA968" i="14"/>
  <c r="Y968" i="14"/>
  <c r="AA967" i="14"/>
  <c r="Y967" i="14"/>
  <c r="AA966" i="14"/>
  <c r="Y966" i="14"/>
  <c r="AA965" i="14"/>
  <c r="Y965" i="14"/>
  <c r="AA964" i="14"/>
  <c r="Y964" i="14"/>
  <c r="AA963" i="14"/>
  <c r="Y963" i="14"/>
  <c r="J962" i="14"/>
  <c r="AA961" i="14"/>
  <c r="Y961" i="14"/>
  <c r="AB960" i="14"/>
  <c r="Z960" i="14"/>
  <c r="J959" i="14"/>
  <c r="AA957" i="14"/>
  <c r="Y957" i="14"/>
  <c r="AA956" i="14"/>
  <c r="Y956" i="14"/>
  <c r="AB955" i="14"/>
  <c r="Z955" i="14"/>
  <c r="P954" i="14"/>
  <c r="R954" i="14" s="1"/>
  <c r="AB954" i="14"/>
  <c r="Z954" i="14"/>
  <c r="AA949" i="14"/>
  <c r="Y949" i="14"/>
  <c r="AA948" i="14"/>
  <c r="Y948" i="14"/>
  <c r="AB947" i="14"/>
  <c r="Z947" i="14"/>
  <c r="P946" i="14"/>
  <c r="R946" i="14" s="1"/>
  <c r="AB946" i="14"/>
  <c r="Z946" i="14"/>
  <c r="AA941" i="14"/>
  <c r="Y941" i="14"/>
  <c r="AA940" i="14"/>
  <c r="Y940" i="14"/>
  <c r="AB939" i="14"/>
  <c r="Z939" i="14"/>
  <c r="P938" i="14"/>
  <c r="T938" i="14" s="1"/>
  <c r="AB938" i="14"/>
  <c r="Z938" i="14"/>
  <c r="AA933" i="14"/>
  <c r="Y933" i="14"/>
  <c r="AA932" i="14"/>
  <c r="Y932" i="14"/>
  <c r="AB931" i="14"/>
  <c r="Z931" i="14"/>
  <c r="P930" i="14"/>
  <c r="T930" i="14" s="1"/>
  <c r="AB930" i="14"/>
  <c r="Z930" i="14"/>
  <c r="AA925" i="14"/>
  <c r="Y925" i="14"/>
  <c r="AA924" i="14"/>
  <c r="Y924" i="14"/>
  <c r="AB923" i="14"/>
  <c r="Z923" i="14"/>
  <c r="P922" i="14"/>
  <c r="R922" i="14" s="1"/>
  <c r="AB922" i="14"/>
  <c r="Z922" i="14"/>
  <c r="AA917" i="14"/>
  <c r="Y917" i="14"/>
  <c r="AA916" i="14"/>
  <c r="Y916" i="14"/>
  <c r="AB915" i="14"/>
  <c r="Z915" i="14"/>
  <c r="P914" i="14"/>
  <c r="T914" i="14" s="1"/>
  <c r="AB914" i="14"/>
  <c r="Z914" i="14"/>
  <c r="AA909" i="14"/>
  <c r="Y909" i="14"/>
  <c r="AA908" i="14"/>
  <c r="Y908" i="14"/>
  <c r="AA907" i="14"/>
  <c r="Y907" i="14"/>
  <c r="AA906" i="14"/>
  <c r="Y906" i="14"/>
  <c r="AB905" i="14"/>
  <c r="Z905" i="14"/>
  <c r="AA901" i="14"/>
  <c r="Y901" i="14"/>
  <c r="AA900" i="14"/>
  <c r="Y900" i="14"/>
  <c r="AA899" i="14"/>
  <c r="Y899" i="14"/>
  <c r="AA898" i="14"/>
  <c r="Y898" i="14"/>
  <c r="AB897" i="14"/>
  <c r="Z897" i="14"/>
  <c r="AA893" i="14"/>
  <c r="Y893" i="14"/>
  <c r="AA892" i="14"/>
  <c r="Y892" i="14"/>
  <c r="AA891" i="14"/>
  <c r="Y891" i="14"/>
  <c r="AA890" i="14"/>
  <c r="Y890" i="14"/>
  <c r="AB889" i="14"/>
  <c r="Z889" i="14"/>
  <c r="AA885" i="14"/>
  <c r="Y885" i="14"/>
  <c r="AA884" i="14"/>
  <c r="Y884" i="14"/>
  <c r="AA883" i="14"/>
  <c r="Y883" i="14"/>
  <c r="AA882" i="14"/>
  <c r="Y882" i="14"/>
  <c r="AB881" i="14"/>
  <c r="Z881" i="14"/>
  <c r="AA877" i="14"/>
  <c r="Y877" i="14"/>
  <c r="AA876" i="14"/>
  <c r="Y876" i="14"/>
  <c r="AA875" i="14"/>
  <c r="Y875" i="14"/>
  <c r="AA874" i="14"/>
  <c r="Y874" i="14"/>
  <c r="AB873" i="14"/>
  <c r="Z873" i="14"/>
  <c r="AA869" i="14"/>
  <c r="Y869" i="14"/>
  <c r="AA868" i="14"/>
  <c r="Y868" i="14"/>
  <c r="AA867" i="14"/>
  <c r="Y867" i="14"/>
  <c r="AA866" i="14"/>
  <c r="Y866" i="14"/>
  <c r="AB865" i="14"/>
  <c r="Z865" i="14"/>
  <c r="P864" i="14"/>
  <c r="R864" i="14" s="1"/>
  <c r="AB864" i="14"/>
  <c r="Z864" i="14"/>
  <c r="AB863" i="14"/>
  <c r="Z863" i="14"/>
  <c r="P862" i="14"/>
  <c r="R862" i="14" s="1"/>
  <c r="AB862" i="14"/>
  <c r="Z862" i="14"/>
  <c r="AA857" i="14"/>
  <c r="Y857" i="14"/>
  <c r="AA856" i="14"/>
  <c r="Y856" i="14"/>
  <c r="AA855" i="14"/>
  <c r="Y855" i="14"/>
  <c r="AA854" i="14"/>
  <c r="Y854" i="14"/>
  <c r="AB853" i="14"/>
  <c r="Z853" i="14"/>
  <c r="AA845" i="14"/>
  <c r="Y845" i="14"/>
  <c r="AB844" i="14"/>
  <c r="Z844" i="14"/>
  <c r="AB843" i="14"/>
  <c r="Z843" i="14"/>
  <c r="P842" i="14"/>
  <c r="R842" i="14" s="1"/>
  <c r="AB842" i="14"/>
  <c r="Z842" i="14"/>
  <c r="AA836" i="14"/>
  <c r="Y836" i="14"/>
  <c r="AA835" i="14"/>
  <c r="Y835" i="14"/>
  <c r="AA834" i="14"/>
  <c r="Y834" i="14"/>
  <c r="AB833" i="14"/>
  <c r="Z833" i="14"/>
  <c r="P832" i="14"/>
  <c r="R832" i="14" s="1"/>
  <c r="AB832" i="14"/>
  <c r="Z832" i="14"/>
  <c r="AB831" i="14"/>
  <c r="Z831" i="14"/>
  <c r="P830" i="14"/>
  <c r="R830" i="14" s="1"/>
  <c r="AB830" i="14"/>
  <c r="Z830" i="14"/>
  <c r="AA825" i="14"/>
  <c r="Y825" i="14"/>
  <c r="AA824" i="14"/>
  <c r="Y824" i="14"/>
  <c r="AA823" i="14"/>
  <c r="Y823" i="14"/>
  <c r="AA822" i="14"/>
  <c r="Y822" i="14"/>
  <c r="AB821" i="14"/>
  <c r="Z821" i="14"/>
  <c r="AB820" i="14"/>
  <c r="Z820" i="14"/>
  <c r="P819" i="14"/>
  <c r="T819" i="14" s="1"/>
  <c r="AB819" i="14"/>
  <c r="Z819" i="14"/>
  <c r="P818" i="14"/>
  <c r="R818" i="14" s="1"/>
  <c r="AB818" i="14"/>
  <c r="Z818" i="14"/>
  <c r="AA809" i="14"/>
  <c r="Y809" i="14"/>
  <c r="AA808" i="14"/>
  <c r="Y808" i="14"/>
  <c r="AA807" i="14"/>
  <c r="Y807" i="14"/>
  <c r="AA806" i="14"/>
  <c r="Y806" i="14"/>
  <c r="AB805" i="14"/>
  <c r="Z805" i="14"/>
  <c r="AB804" i="14"/>
  <c r="Z804" i="14"/>
  <c r="P803" i="14"/>
  <c r="R803" i="14" s="1"/>
  <c r="AB803" i="14"/>
  <c r="Z803" i="14"/>
  <c r="P802" i="14"/>
  <c r="R802" i="14" s="1"/>
  <c r="AB802" i="14"/>
  <c r="Z802" i="14"/>
  <c r="AA793" i="14"/>
  <c r="Y793" i="14"/>
  <c r="AA792" i="14"/>
  <c r="Y792" i="14"/>
  <c r="AA791" i="14"/>
  <c r="Y791" i="14"/>
  <c r="AA790" i="14"/>
  <c r="Y790" i="14"/>
  <c r="AB789" i="14"/>
  <c r="Z789" i="14"/>
  <c r="AB788" i="14"/>
  <c r="Z788" i="14"/>
  <c r="P787" i="14"/>
  <c r="T787" i="14" s="1"/>
  <c r="AB787" i="14"/>
  <c r="Z787" i="14"/>
  <c r="P786" i="14"/>
  <c r="R786" i="14" s="1"/>
  <c r="AB786" i="14"/>
  <c r="Z786" i="14"/>
  <c r="AA781" i="14"/>
  <c r="Y781" i="14"/>
  <c r="AB780" i="14"/>
  <c r="Z780" i="14"/>
  <c r="P779" i="14"/>
  <c r="R779" i="14" s="1"/>
  <c r="AB779" i="14"/>
  <c r="Z779" i="14"/>
  <c r="P778" i="14"/>
  <c r="R778" i="14" s="1"/>
  <c r="AB778" i="14"/>
  <c r="Z778" i="14"/>
  <c r="AA773" i="14"/>
  <c r="Y773" i="14"/>
  <c r="AB772" i="14"/>
  <c r="Z772" i="14"/>
  <c r="P771" i="14"/>
  <c r="R771" i="14" s="1"/>
  <c r="AB771" i="14"/>
  <c r="Z771" i="14"/>
  <c r="P770" i="14"/>
  <c r="R770" i="14" s="1"/>
  <c r="AB770" i="14"/>
  <c r="Z770" i="14"/>
  <c r="AA765" i="14"/>
  <c r="Y765" i="14"/>
  <c r="AB764" i="14"/>
  <c r="Z764" i="14"/>
  <c r="P763" i="14"/>
  <c r="R763" i="14" s="1"/>
  <c r="AB763" i="14"/>
  <c r="Z763" i="14"/>
  <c r="P762" i="14"/>
  <c r="R762" i="14" s="1"/>
  <c r="AB762" i="14"/>
  <c r="Z762" i="14"/>
  <c r="AA757" i="14"/>
  <c r="Y757" i="14"/>
  <c r="AB756" i="14"/>
  <c r="Z756" i="14"/>
  <c r="P755" i="14"/>
  <c r="R755" i="14" s="1"/>
  <c r="AB755" i="14"/>
  <c r="Z755" i="14"/>
  <c r="P754" i="14"/>
  <c r="R754" i="14" s="1"/>
  <c r="AB754" i="14"/>
  <c r="Z754" i="14"/>
  <c r="AA749" i="14"/>
  <c r="Y749" i="14"/>
  <c r="AB748" i="14"/>
  <c r="Z748" i="14"/>
  <c r="P747" i="14"/>
  <c r="R747" i="14" s="1"/>
  <c r="AB747" i="14"/>
  <c r="Z747" i="14"/>
  <c r="P746" i="14"/>
  <c r="R746" i="14" s="1"/>
  <c r="AB746" i="14"/>
  <c r="Z746" i="14"/>
  <c r="AA744" i="14"/>
  <c r="Y744" i="14"/>
  <c r="AA742" i="14"/>
  <c r="Y742" i="14"/>
  <c r="AB741" i="14"/>
  <c r="Z741" i="14"/>
  <c r="AB734" i="14"/>
  <c r="Z734" i="14"/>
  <c r="AA727" i="14"/>
  <c r="Y727" i="14"/>
  <c r="AA724" i="14"/>
  <c r="Y724" i="14"/>
  <c r="AA723" i="14"/>
  <c r="Y723" i="14"/>
  <c r="AA722" i="14"/>
  <c r="Y722" i="14"/>
  <c r="AA721" i="14"/>
  <c r="Y721" i="14"/>
  <c r="AA720" i="14"/>
  <c r="Y720" i="14"/>
  <c r="AA719" i="14"/>
  <c r="Y719" i="14"/>
  <c r="AA718" i="14"/>
  <c r="Y718" i="14"/>
  <c r="AA717" i="14"/>
  <c r="Y717" i="14"/>
  <c r="AA716" i="14"/>
  <c r="Y716" i="14"/>
  <c r="AA715" i="14"/>
  <c r="Y715" i="14"/>
  <c r="AA714" i="14"/>
  <c r="Y714" i="14"/>
  <c r="AB713" i="14"/>
  <c r="Z713" i="14"/>
  <c r="P712" i="14"/>
  <c r="T712" i="14" s="1"/>
  <c r="AB712" i="14"/>
  <c r="Z712" i="14"/>
  <c r="O710" i="14"/>
  <c r="Q710" i="14" s="1"/>
  <c r="AA710" i="14"/>
  <c r="Y710" i="14"/>
  <c r="AB709" i="14"/>
  <c r="Z709" i="14"/>
  <c r="AB708" i="14"/>
  <c r="Z708" i="14"/>
  <c r="AB707" i="14"/>
  <c r="Z707" i="14"/>
  <c r="AB706" i="14"/>
  <c r="Z706" i="14"/>
  <c r="AB705" i="14"/>
  <c r="Z705" i="14"/>
  <c r="AB704" i="14"/>
  <c r="Z704" i="14"/>
  <c r="AB703" i="14"/>
  <c r="Z703" i="14"/>
  <c r="AB702" i="14"/>
  <c r="Z702" i="14"/>
  <c r="AB701" i="14"/>
  <c r="Z701" i="14"/>
  <c r="AB700" i="14"/>
  <c r="Z700" i="14"/>
  <c r="P699" i="14"/>
  <c r="R699" i="14" s="1"/>
  <c r="AB699" i="14"/>
  <c r="Z699" i="14"/>
  <c r="AA692" i="14"/>
  <c r="Y692" i="14"/>
  <c r="AA688" i="14"/>
  <c r="Y688" i="14"/>
  <c r="AB687" i="14"/>
  <c r="Z687" i="14"/>
  <c r="AB686" i="14"/>
  <c r="Z686" i="14"/>
  <c r="AB682" i="14"/>
  <c r="Z682" i="14"/>
  <c r="AA681" i="14"/>
  <c r="Y681" i="14"/>
  <c r="AA676" i="14"/>
  <c r="Y676" i="14"/>
  <c r="AA674" i="14"/>
  <c r="Y674" i="14"/>
  <c r="AA668" i="14"/>
  <c r="Y668" i="14"/>
  <c r="AB666" i="14"/>
  <c r="Z666" i="14"/>
  <c r="AA664" i="14"/>
  <c r="Y664" i="14"/>
  <c r="AA663" i="14"/>
  <c r="Y663" i="14"/>
  <c r="AA662" i="14"/>
  <c r="Y662" i="14"/>
  <c r="AA661" i="14"/>
  <c r="Y661" i="14"/>
  <c r="AA660" i="14"/>
  <c r="Y660" i="14"/>
  <c r="AA659" i="14"/>
  <c r="Y659" i="14"/>
  <c r="AA658" i="14"/>
  <c r="Y658" i="14"/>
  <c r="AA657" i="14"/>
  <c r="Y657" i="14"/>
  <c r="AA656" i="14"/>
  <c r="Y656" i="14"/>
  <c r="AA655" i="14"/>
  <c r="Y655" i="14"/>
  <c r="AA654" i="14"/>
  <c r="Y654" i="14"/>
  <c r="AA653" i="14"/>
  <c r="Y653" i="14"/>
  <c r="AA652" i="14"/>
  <c r="Y652" i="14"/>
  <c r="AA651" i="14"/>
  <c r="Y651" i="14"/>
  <c r="AA650" i="14"/>
  <c r="Y650" i="14"/>
  <c r="AA649" i="14"/>
  <c r="Y649" i="14"/>
  <c r="AA648" i="14"/>
  <c r="Y648" i="14"/>
  <c r="AA647" i="14"/>
  <c r="Y647" i="14"/>
  <c r="AA646" i="14"/>
  <c r="Y646" i="14"/>
  <c r="AA645" i="14"/>
  <c r="Y645" i="14"/>
  <c r="AA644" i="14"/>
  <c r="Y644" i="14"/>
  <c r="AA643" i="14"/>
  <c r="Y643" i="14"/>
  <c r="AA642" i="14"/>
  <c r="Y642" i="14"/>
  <c r="AA641" i="14"/>
  <c r="Y641" i="14"/>
  <c r="AA640" i="14"/>
  <c r="Y640" i="14"/>
  <c r="AA639" i="14"/>
  <c r="Y639" i="14"/>
  <c r="AA638" i="14"/>
  <c r="Y638" i="14"/>
  <c r="AA637" i="14"/>
  <c r="Y637" i="14"/>
  <c r="AA636" i="14"/>
  <c r="Y636" i="14"/>
  <c r="AA635" i="14"/>
  <c r="Y635" i="14"/>
  <c r="AA634" i="14"/>
  <c r="Y634" i="14"/>
  <c r="AA633" i="14"/>
  <c r="Y633" i="14"/>
  <c r="AA632" i="14"/>
  <c r="Y632" i="14"/>
  <c r="AA631" i="14"/>
  <c r="Y631" i="14"/>
  <c r="AA630" i="14"/>
  <c r="Y630" i="14"/>
  <c r="AA629" i="14"/>
  <c r="Y629" i="14"/>
  <c r="AA628" i="14"/>
  <c r="Y628" i="14"/>
  <c r="AA627" i="14"/>
  <c r="Y627" i="14"/>
  <c r="AA626" i="14"/>
  <c r="Y626" i="14"/>
  <c r="AA625" i="14"/>
  <c r="Y625" i="14"/>
  <c r="AA624" i="14"/>
  <c r="Y624" i="14"/>
  <c r="AA623" i="14"/>
  <c r="Y623" i="14"/>
  <c r="AA622" i="14"/>
  <c r="Y622" i="14"/>
  <c r="AA621" i="14"/>
  <c r="Y621" i="14"/>
  <c r="AA620" i="14"/>
  <c r="Y620" i="14"/>
  <c r="AA619" i="14"/>
  <c r="Y619" i="14"/>
  <c r="AA618" i="14"/>
  <c r="Y618" i="14"/>
  <c r="AA617" i="14"/>
  <c r="Y617" i="14"/>
  <c r="AA616" i="14"/>
  <c r="Y616" i="14"/>
  <c r="AA615" i="14"/>
  <c r="Y615" i="14"/>
  <c r="AA614" i="14"/>
  <c r="Y614" i="14"/>
  <c r="AA613" i="14"/>
  <c r="Y613" i="14"/>
  <c r="AA612" i="14"/>
  <c r="Y612" i="14"/>
  <c r="AA611" i="14"/>
  <c r="Y611" i="14"/>
  <c r="AA610" i="14"/>
  <c r="Y610" i="14"/>
  <c r="AA609" i="14"/>
  <c r="Y609" i="14"/>
  <c r="AA608" i="14"/>
  <c r="Y608" i="14"/>
  <c r="AA607" i="14"/>
  <c r="Y607" i="14"/>
  <c r="AA606" i="14"/>
  <c r="Y606" i="14"/>
  <c r="AA605" i="14"/>
  <c r="Y605" i="14"/>
  <c r="AA604" i="14"/>
  <c r="Y604" i="14"/>
  <c r="AA603" i="14"/>
  <c r="Y603" i="14"/>
  <c r="AA602" i="14"/>
  <c r="Y602" i="14"/>
  <c r="AA601" i="14"/>
  <c r="Y601" i="14"/>
  <c r="AA600" i="14"/>
  <c r="Y600" i="14"/>
  <c r="AA599" i="14"/>
  <c r="Y599" i="14"/>
  <c r="AA598" i="14"/>
  <c r="Y598" i="14"/>
  <c r="AA597" i="14"/>
  <c r="Y597" i="14"/>
  <c r="AA596" i="14"/>
  <c r="Y596" i="14"/>
  <c r="AA595" i="14"/>
  <c r="Y595" i="14"/>
  <c r="AA594" i="14"/>
  <c r="Y594" i="14"/>
  <c r="AA593" i="14"/>
  <c r="Y593" i="14"/>
  <c r="AA592" i="14"/>
  <c r="Y592" i="14"/>
  <c r="AA591" i="14"/>
  <c r="Y591" i="14"/>
  <c r="AA590" i="14"/>
  <c r="Y590" i="14"/>
  <c r="AA589" i="14"/>
  <c r="Y589" i="14"/>
  <c r="AA588" i="14"/>
  <c r="Y588" i="14"/>
  <c r="AA587" i="14"/>
  <c r="Y587" i="14"/>
  <c r="AA586" i="14"/>
  <c r="Y586" i="14"/>
  <c r="AA585" i="14"/>
  <c r="Y585" i="14"/>
  <c r="AA584" i="14"/>
  <c r="Y584" i="14"/>
  <c r="AA583" i="14"/>
  <c r="Y583" i="14"/>
  <c r="AA582" i="14"/>
  <c r="Y582" i="14"/>
  <c r="AA581" i="14"/>
  <c r="Y581" i="14"/>
  <c r="AA580" i="14"/>
  <c r="Y580" i="14"/>
  <c r="AA579" i="14"/>
  <c r="Y579" i="14"/>
  <c r="AA578" i="14"/>
  <c r="Y578" i="14"/>
  <c r="AA577" i="14"/>
  <c r="Y577" i="14"/>
  <c r="AA576" i="14"/>
  <c r="Y576" i="14"/>
  <c r="AA575" i="14"/>
  <c r="Y575" i="14"/>
  <c r="AA574" i="14"/>
  <c r="Y574" i="14"/>
  <c r="AA573" i="14"/>
  <c r="Y573" i="14"/>
  <c r="AA572" i="14"/>
  <c r="Y572" i="14"/>
  <c r="AA571" i="14"/>
  <c r="Y571" i="14"/>
  <c r="AA570" i="14"/>
  <c r="Y570" i="14"/>
  <c r="AA569" i="14"/>
  <c r="Y569" i="14"/>
  <c r="AA568" i="14"/>
  <c r="Y568" i="14"/>
  <c r="AA567" i="14"/>
  <c r="Y567" i="14"/>
  <c r="AA566" i="14"/>
  <c r="Y566" i="14"/>
  <c r="AA565" i="14"/>
  <c r="Y565" i="14"/>
  <c r="P564" i="14"/>
  <c r="R564" i="14" s="1"/>
  <c r="AB564" i="14"/>
  <c r="Z564" i="14"/>
  <c r="P563" i="14"/>
  <c r="T563" i="14" s="1"/>
  <c r="AB563" i="14"/>
  <c r="Z563" i="14"/>
  <c r="O560" i="14"/>
  <c r="Q560" i="14" s="1"/>
  <c r="AA560" i="14"/>
  <c r="Y560" i="14"/>
  <c r="AB558" i="14"/>
  <c r="Z558" i="14"/>
  <c r="AA555" i="14"/>
  <c r="Y555" i="14"/>
  <c r="AA553" i="14"/>
  <c r="Y553" i="14"/>
  <c r="AB551" i="14"/>
  <c r="Z551" i="14"/>
  <c r="AA549" i="14"/>
  <c r="Y549" i="14"/>
  <c r="AA547" i="14"/>
  <c r="Y547" i="14"/>
  <c r="AB546" i="14"/>
  <c r="Z546" i="14"/>
  <c r="AA543" i="14"/>
  <c r="Y543" i="14"/>
  <c r="AB542" i="14"/>
  <c r="Z542" i="14"/>
  <c r="AB541" i="14"/>
  <c r="Z541" i="14"/>
  <c r="AB540" i="14"/>
  <c r="Z540" i="14"/>
  <c r="AB539" i="14"/>
  <c r="Z539" i="14"/>
  <c r="AB538" i="14"/>
  <c r="Z538" i="14"/>
  <c r="AB537" i="14"/>
  <c r="Z537" i="14"/>
  <c r="AB536" i="14"/>
  <c r="Z536" i="14"/>
  <c r="AB535" i="14"/>
  <c r="Z535" i="14"/>
  <c r="AB534" i="14"/>
  <c r="Z534" i="14"/>
  <c r="AB533" i="14"/>
  <c r="Z533" i="14"/>
  <c r="AB532" i="14"/>
  <c r="Z532" i="14"/>
  <c r="AB531" i="14"/>
  <c r="Z531" i="14"/>
  <c r="AB530" i="14"/>
  <c r="Z530" i="14"/>
  <c r="AB529" i="14"/>
  <c r="Z529" i="14"/>
  <c r="AB528" i="14"/>
  <c r="Z528" i="14"/>
  <c r="AB527" i="14"/>
  <c r="Z527" i="14"/>
  <c r="AB526" i="14"/>
  <c r="Z526" i="14"/>
  <c r="AB525" i="14"/>
  <c r="Z525" i="14"/>
  <c r="AB524" i="14"/>
  <c r="Z524" i="14"/>
  <c r="AB523" i="14"/>
  <c r="Z523" i="14"/>
  <c r="AB522" i="14"/>
  <c r="Z522" i="14"/>
  <c r="AB521" i="14"/>
  <c r="Z521" i="14"/>
  <c r="AB520" i="14"/>
  <c r="Z520" i="14"/>
  <c r="AB519" i="14"/>
  <c r="Z519" i="14"/>
  <c r="AB518" i="14"/>
  <c r="Z518" i="14"/>
  <c r="AB517" i="14"/>
  <c r="Z517" i="14"/>
  <c r="AB516" i="14"/>
  <c r="Z516" i="14"/>
  <c r="AB515" i="14"/>
  <c r="Z515" i="14"/>
  <c r="AB514" i="14"/>
  <c r="Z514" i="14"/>
  <c r="AB513" i="14"/>
  <c r="Z513" i="14"/>
  <c r="AB512" i="14"/>
  <c r="Z512" i="14"/>
  <c r="AB511" i="14"/>
  <c r="Z511" i="14"/>
  <c r="AB510" i="14"/>
  <c r="Z510" i="14"/>
  <c r="AA507" i="14"/>
  <c r="Y507" i="14"/>
  <c r="AA506" i="14"/>
  <c r="Y506" i="14"/>
  <c r="AA505" i="14"/>
  <c r="Y505" i="14"/>
  <c r="AA504" i="14"/>
  <c r="Y504" i="14"/>
  <c r="AA503" i="14"/>
  <c r="Y503" i="14"/>
  <c r="AA502" i="14"/>
  <c r="Y502" i="14"/>
  <c r="AA501" i="14"/>
  <c r="Y501" i="14"/>
  <c r="AA500" i="14"/>
  <c r="Y500" i="14"/>
  <c r="AA499" i="14"/>
  <c r="Y499" i="14"/>
  <c r="AA498" i="14"/>
  <c r="Y498" i="14"/>
  <c r="AA497" i="14"/>
  <c r="Y497" i="14"/>
  <c r="AA496" i="14"/>
  <c r="Y496" i="14"/>
  <c r="AA495" i="14"/>
  <c r="Y495" i="14"/>
  <c r="AA494" i="14"/>
  <c r="Y494" i="14"/>
  <c r="AA493" i="14"/>
  <c r="Y493" i="14"/>
  <c r="AA492" i="14"/>
  <c r="Y492" i="14"/>
  <c r="AA491" i="14"/>
  <c r="Y491" i="14"/>
  <c r="AA490" i="14"/>
  <c r="Y490" i="14"/>
  <c r="AA489" i="14"/>
  <c r="Y489" i="14"/>
  <c r="AA488" i="14"/>
  <c r="Y488" i="14"/>
  <c r="AA487" i="14"/>
  <c r="Y487" i="14"/>
  <c r="AA486" i="14"/>
  <c r="Y486" i="14"/>
  <c r="AA485" i="14"/>
  <c r="Y485" i="14"/>
  <c r="AA484" i="14"/>
  <c r="Y484" i="14"/>
  <c r="AA483" i="14"/>
  <c r="Y483" i="14"/>
  <c r="AA482" i="14"/>
  <c r="Y482" i="14"/>
  <c r="AA481" i="14"/>
  <c r="Y481" i="14"/>
  <c r="AA480" i="14"/>
  <c r="Y480" i="14"/>
  <c r="AA479" i="14"/>
  <c r="Y479" i="14"/>
  <c r="AB478" i="14"/>
  <c r="Z478" i="14"/>
  <c r="AB475" i="14"/>
  <c r="Z475" i="14"/>
  <c r="AA471" i="14"/>
  <c r="Y471" i="14"/>
  <c r="AA469" i="14"/>
  <c r="Y469" i="14"/>
  <c r="AB468" i="14"/>
  <c r="Z468" i="14"/>
  <c r="AA466" i="14"/>
  <c r="Y466" i="14"/>
  <c r="O465" i="14"/>
  <c r="Q465" i="14" s="1"/>
  <c r="AA465" i="14"/>
  <c r="Y465" i="14"/>
  <c r="AB463" i="14"/>
  <c r="Z463" i="14"/>
  <c r="AA460" i="14"/>
  <c r="Y460" i="14"/>
  <c r="O459" i="14"/>
  <c r="S459" i="14" s="1"/>
  <c r="AA459" i="14"/>
  <c r="Y459" i="14"/>
  <c r="AA456" i="14"/>
  <c r="Y456" i="14"/>
  <c r="O455" i="14"/>
  <c r="Q455" i="14" s="1"/>
  <c r="AA455" i="14"/>
  <c r="Y455" i="14"/>
  <c r="AA452" i="14"/>
  <c r="Y452" i="14"/>
  <c r="P451" i="14"/>
  <c r="R451" i="14" s="1"/>
  <c r="AB451" i="14"/>
  <c r="Z451" i="14"/>
  <c r="P450" i="14"/>
  <c r="R450" i="14" s="1"/>
  <c r="AB450" i="14"/>
  <c r="Z450" i="14"/>
  <c r="AA448" i="14"/>
  <c r="Y448" i="14"/>
  <c r="P447" i="14"/>
  <c r="R447" i="14" s="1"/>
  <c r="AB447" i="14"/>
  <c r="Z447" i="14"/>
  <c r="O443" i="14"/>
  <c r="Q443" i="14" s="1"/>
  <c r="AA443" i="14"/>
  <c r="Y443" i="14"/>
  <c r="AA440" i="14"/>
  <c r="Y440" i="14"/>
  <c r="O439" i="14"/>
  <c r="Q439" i="14" s="1"/>
  <c r="AA439" i="14"/>
  <c r="Y439" i="14"/>
  <c r="P438" i="14"/>
  <c r="T438" i="14" s="1"/>
  <c r="AB438" i="14"/>
  <c r="Z438" i="14"/>
  <c r="AB434" i="14"/>
  <c r="Z434" i="14"/>
  <c r="O430" i="14"/>
  <c r="Q430" i="14" s="1"/>
  <c r="AA430" i="14"/>
  <c r="Y430" i="14"/>
  <c r="AB429" i="14"/>
  <c r="Z429" i="14"/>
  <c r="AA427" i="14"/>
  <c r="Y427" i="14"/>
  <c r="AB424" i="14"/>
  <c r="Z424" i="14"/>
  <c r="AB422" i="14"/>
  <c r="Z422" i="14"/>
  <c r="O420" i="14"/>
  <c r="AA420" i="14"/>
  <c r="Y420" i="14"/>
  <c r="O418" i="14"/>
  <c r="AA418" i="14"/>
  <c r="Y418" i="14"/>
  <c r="AB417" i="14"/>
  <c r="Z417" i="14"/>
  <c r="AB415" i="14"/>
  <c r="Z415" i="14"/>
  <c r="AA413" i="14"/>
  <c r="Y413" i="14"/>
  <c r="AB412" i="14"/>
  <c r="Z412" i="14"/>
  <c r="AB411" i="14"/>
  <c r="Z411" i="14"/>
  <c r="O408" i="14"/>
  <c r="AA408" i="14"/>
  <c r="Y408" i="14"/>
  <c r="O406" i="14"/>
  <c r="S406" i="14" s="1"/>
  <c r="AA406" i="14"/>
  <c r="Y406" i="14"/>
  <c r="O405" i="14"/>
  <c r="Q405" i="14" s="1"/>
  <c r="AA405" i="14"/>
  <c r="Y405" i="14"/>
  <c r="AB404" i="14"/>
  <c r="Z404" i="14"/>
  <c r="AA399" i="14"/>
  <c r="Y399" i="14"/>
  <c r="AB398" i="14"/>
  <c r="Z398" i="14"/>
  <c r="AB397" i="14"/>
  <c r="Z397" i="14"/>
  <c r="AB396" i="14"/>
  <c r="Z396" i="14"/>
  <c r="AA394" i="14"/>
  <c r="Y394" i="14"/>
  <c r="AA393" i="14"/>
  <c r="Y393" i="14"/>
  <c r="AB392" i="14"/>
  <c r="Z392" i="14"/>
  <c r="O379" i="14"/>
  <c r="Q379" i="14" s="1"/>
  <c r="AA379" i="14"/>
  <c r="Y379" i="14"/>
  <c r="AA378" i="14"/>
  <c r="Y378" i="14"/>
  <c r="AA377" i="14"/>
  <c r="Y377" i="14"/>
  <c r="AA375" i="14"/>
  <c r="Y375" i="14"/>
  <c r="AA374" i="14"/>
  <c r="Y374" i="14"/>
  <c r="O373" i="14"/>
  <c r="Q373" i="14" s="1"/>
  <c r="AA373" i="14"/>
  <c r="Y373" i="14"/>
  <c r="AB371" i="14"/>
  <c r="Z371" i="14"/>
  <c r="AB367" i="14"/>
  <c r="Z367" i="14"/>
  <c r="AA363" i="14"/>
  <c r="Y363" i="14"/>
  <c r="AB362" i="14"/>
  <c r="Z362" i="14"/>
  <c r="AB361" i="14"/>
  <c r="Z361" i="14"/>
  <c r="AB360" i="14"/>
  <c r="Z360" i="14"/>
  <c r="AA351" i="14"/>
  <c r="Y351" i="14"/>
  <c r="AB343" i="14"/>
  <c r="Z343" i="14"/>
  <c r="AB342" i="14"/>
  <c r="Z342" i="14"/>
  <c r="AB331" i="14"/>
  <c r="Z331" i="14"/>
  <c r="AA327" i="14"/>
  <c r="Y327" i="14"/>
  <c r="AB326" i="14"/>
  <c r="Z326" i="14"/>
  <c r="AB325" i="14"/>
  <c r="Z325" i="14"/>
  <c r="AA322" i="14"/>
  <c r="Y322" i="14"/>
  <c r="O321" i="14"/>
  <c r="Q321" i="14" s="1"/>
  <c r="AA321" i="14"/>
  <c r="Y321" i="14"/>
  <c r="AB320" i="14"/>
  <c r="Z320" i="14"/>
  <c r="AB319" i="14"/>
  <c r="Z319" i="14"/>
  <c r="AB318" i="14"/>
  <c r="Z318" i="14"/>
  <c r="AB317" i="14"/>
  <c r="Z317" i="14"/>
  <c r="AA306" i="14"/>
  <c r="Y306" i="14"/>
  <c r="AB305" i="14"/>
  <c r="Z305" i="14"/>
  <c r="P304" i="14"/>
  <c r="R304" i="14" s="1"/>
  <c r="AB304" i="14"/>
  <c r="Z304" i="14"/>
  <c r="AB303" i="14"/>
  <c r="Z303" i="14"/>
  <c r="AA300" i="14"/>
  <c r="Y300" i="14"/>
  <c r="AA299" i="14"/>
  <c r="Y299" i="14"/>
  <c r="AB298" i="14"/>
  <c r="Z298" i="14"/>
  <c r="AA293" i="14"/>
  <c r="Y293" i="14"/>
  <c r="AB292" i="14"/>
  <c r="Z292" i="14"/>
  <c r="AB291" i="14"/>
  <c r="Z291" i="14"/>
  <c r="AA286" i="14"/>
  <c r="Y286" i="14"/>
  <c r="AB285" i="14"/>
  <c r="Z285" i="14"/>
  <c r="AA281" i="14"/>
  <c r="Y281" i="14"/>
  <c r="AB280" i="14"/>
  <c r="Z280" i="14"/>
  <c r="AB279" i="14"/>
  <c r="Z279" i="14"/>
  <c r="AA276" i="14"/>
  <c r="Y276" i="14"/>
  <c r="AA275" i="14"/>
  <c r="Y275" i="14"/>
  <c r="AB274" i="14"/>
  <c r="Z274" i="14"/>
  <c r="AA271" i="14"/>
  <c r="Y271" i="14"/>
  <c r="AB270" i="14"/>
  <c r="Z270" i="14"/>
  <c r="AA267" i="14"/>
  <c r="Y267" i="14"/>
  <c r="AB266" i="14"/>
  <c r="Z266" i="14"/>
  <c r="AA263" i="14"/>
  <c r="Y263" i="14"/>
  <c r="AB262" i="14"/>
  <c r="Z262" i="14"/>
  <c r="AA259" i="14"/>
  <c r="Y259" i="14"/>
  <c r="AB258" i="14"/>
  <c r="Z258" i="14"/>
  <c r="AA255" i="14"/>
  <c r="Y255" i="14"/>
  <c r="AB254" i="14"/>
  <c r="Z254" i="14"/>
  <c r="P250" i="14"/>
  <c r="R250" i="14" s="1"/>
  <c r="AB250" i="14"/>
  <c r="Z250" i="14"/>
  <c r="P247" i="14"/>
  <c r="T247" i="14" s="1"/>
  <c r="AB247" i="14"/>
  <c r="Z247" i="14"/>
  <c r="AA244" i="14"/>
  <c r="Y244" i="14"/>
  <c r="AB243" i="14"/>
  <c r="Z243" i="14"/>
  <c r="O241" i="14"/>
  <c r="S241" i="14" s="1"/>
  <c r="AA241" i="14"/>
  <c r="Y241" i="14"/>
  <c r="P240" i="14"/>
  <c r="R240" i="14" s="1"/>
  <c r="AB240" i="14"/>
  <c r="Z240" i="14"/>
  <c r="O238" i="14"/>
  <c r="Q238" i="14" s="1"/>
  <c r="AA238" i="14"/>
  <c r="Y238" i="14"/>
  <c r="AB237" i="14"/>
  <c r="Z237" i="14"/>
  <c r="AB235" i="14"/>
  <c r="Z235" i="14"/>
  <c r="AB232" i="14"/>
  <c r="Z232" i="14"/>
  <c r="AA231" i="14"/>
  <c r="Y231" i="14"/>
  <c r="AB228" i="14"/>
  <c r="Z228" i="14"/>
  <c r="AA226" i="14"/>
  <c r="Y226" i="14"/>
  <c r="AB225" i="14"/>
  <c r="Z225" i="14"/>
  <c r="O223" i="14"/>
  <c r="Q223" i="14" s="1"/>
  <c r="AA223" i="14"/>
  <c r="Y223" i="14"/>
  <c r="AB220" i="14"/>
  <c r="Z220" i="14"/>
  <c r="O218" i="14"/>
  <c r="Q218" i="14" s="1"/>
  <c r="AA218" i="14"/>
  <c r="Y218" i="14"/>
  <c r="AB217" i="14"/>
  <c r="Z217" i="14"/>
  <c r="P215" i="14"/>
  <c r="R215" i="14" s="1"/>
  <c r="AB215" i="14"/>
  <c r="Z215" i="14"/>
  <c r="O213" i="14"/>
  <c r="S213" i="14" s="1"/>
  <c r="AA213" i="14"/>
  <c r="Y213" i="14"/>
  <c r="P212" i="14"/>
  <c r="T212" i="14" s="1"/>
  <c r="AB212" i="14"/>
  <c r="Z212" i="14"/>
  <c r="O210" i="14"/>
  <c r="S210" i="14" s="1"/>
  <c r="AA210" i="14"/>
  <c r="Y210" i="14"/>
  <c r="AB209" i="14"/>
  <c r="Z209" i="14"/>
  <c r="O207" i="14"/>
  <c r="Q207" i="14" s="1"/>
  <c r="AA207" i="14"/>
  <c r="Y207" i="14"/>
  <c r="AA205" i="14"/>
  <c r="Y205" i="14"/>
  <c r="AB204" i="14"/>
  <c r="Z204" i="14"/>
  <c r="AB202" i="14"/>
  <c r="Z202" i="14"/>
  <c r="P199" i="14"/>
  <c r="AB199" i="14"/>
  <c r="Z199" i="14"/>
  <c r="AB196" i="14"/>
  <c r="Z196" i="14"/>
  <c r="AB194" i="14"/>
  <c r="Z194" i="14"/>
  <c r="AB191" i="14"/>
  <c r="Z191" i="14"/>
  <c r="AA189" i="14"/>
  <c r="Y189" i="14"/>
  <c r="AB187" i="14"/>
  <c r="Z187" i="14"/>
  <c r="AA184" i="14"/>
  <c r="Y184" i="14"/>
  <c r="AA181" i="14"/>
  <c r="Y181" i="14"/>
  <c r="AB180" i="14"/>
  <c r="Z180" i="14"/>
  <c r="AA178" i="14"/>
  <c r="Y178" i="14"/>
  <c r="AB177" i="14"/>
  <c r="Z177" i="14"/>
  <c r="AB174" i="14"/>
  <c r="Z174" i="14"/>
  <c r="AB171" i="14"/>
  <c r="Z171" i="14"/>
  <c r="AB168" i="14"/>
  <c r="Z168" i="14"/>
  <c r="AA167" i="14"/>
  <c r="Y167" i="14"/>
  <c r="AB166" i="14"/>
  <c r="Z166" i="14"/>
  <c r="AA162" i="14"/>
  <c r="Y162" i="14"/>
  <c r="P161" i="14"/>
  <c r="R161" i="14" s="1"/>
  <c r="AB161" i="14"/>
  <c r="Z161" i="14"/>
  <c r="AB156" i="14"/>
  <c r="Z156" i="14"/>
  <c r="AA154" i="14"/>
  <c r="Y154" i="14"/>
  <c r="AB153" i="14"/>
  <c r="Z153" i="14"/>
  <c r="O151" i="14"/>
  <c r="S151" i="14" s="1"/>
  <c r="AA151" i="14"/>
  <c r="Y151" i="14"/>
  <c r="AA149" i="14"/>
  <c r="Y149" i="14"/>
  <c r="AB146" i="14"/>
  <c r="Z146" i="14"/>
  <c r="AA145" i="14"/>
  <c r="Y145" i="14"/>
  <c r="AB144" i="14"/>
  <c r="Z144" i="14"/>
  <c r="AB141" i="14"/>
  <c r="Z141" i="14"/>
  <c r="AA138" i="14"/>
  <c r="Y138" i="14"/>
  <c r="AB137" i="14"/>
  <c r="Z137" i="14"/>
  <c r="AA135" i="14"/>
  <c r="Y135" i="14"/>
  <c r="AA133" i="14"/>
  <c r="Y133" i="14"/>
  <c r="AB130" i="14"/>
  <c r="Z130" i="14"/>
  <c r="AA129" i="14"/>
  <c r="Y129" i="14"/>
  <c r="AB128" i="14"/>
  <c r="Z128" i="14"/>
  <c r="AB125" i="14"/>
  <c r="Z125" i="14"/>
  <c r="AA122" i="14"/>
  <c r="Y122" i="14"/>
  <c r="AB121" i="14"/>
  <c r="Z121" i="14"/>
  <c r="AA119" i="14"/>
  <c r="Y119" i="14"/>
  <c r="AB117" i="14"/>
  <c r="Z117" i="14"/>
  <c r="AB114" i="14"/>
  <c r="Z114" i="14"/>
  <c r="AB110" i="14"/>
  <c r="Z110" i="14"/>
  <c r="AA109" i="14"/>
  <c r="Y109" i="14"/>
  <c r="AB108" i="14"/>
  <c r="Z108" i="14"/>
  <c r="O106" i="14"/>
  <c r="Q106" i="14" s="1"/>
  <c r="AA106" i="14"/>
  <c r="Y106" i="14"/>
  <c r="AA104" i="14"/>
  <c r="Y104" i="14"/>
  <c r="P103" i="14"/>
  <c r="R103" i="14" s="1"/>
  <c r="AB103" i="14"/>
  <c r="Z103" i="14"/>
  <c r="AA100" i="14"/>
  <c r="Y100" i="14"/>
  <c r="AB99" i="14"/>
  <c r="Z99" i="14"/>
  <c r="P97" i="14"/>
  <c r="AB97" i="14"/>
  <c r="Z97" i="14"/>
  <c r="AA96" i="14"/>
  <c r="Y96" i="14"/>
  <c r="AB95" i="14"/>
  <c r="Z95" i="14"/>
  <c r="AA93" i="14"/>
  <c r="Y93" i="14"/>
  <c r="AB92" i="14"/>
  <c r="Z92" i="14"/>
  <c r="AA89" i="14"/>
  <c r="Y89" i="14"/>
  <c r="AA86" i="14"/>
  <c r="Y86" i="14"/>
  <c r="AA83" i="14"/>
  <c r="Y83" i="14"/>
  <c r="P81" i="14"/>
  <c r="AB81" i="14"/>
  <c r="Z81" i="14"/>
  <c r="AB78" i="14"/>
  <c r="Z78" i="14"/>
  <c r="O76" i="14"/>
  <c r="Q76" i="14" s="1"/>
  <c r="AA76" i="14"/>
  <c r="Y76" i="14"/>
  <c r="AB75" i="14"/>
  <c r="Z75" i="14"/>
  <c r="AA73" i="14"/>
  <c r="Y73" i="14"/>
  <c r="AA71" i="14"/>
  <c r="Y71" i="14"/>
  <c r="AA69" i="14"/>
  <c r="Y69" i="14"/>
  <c r="AB66" i="14"/>
  <c r="Z66" i="14"/>
  <c r="AB64" i="14"/>
  <c r="Z64" i="14"/>
  <c r="O61" i="14"/>
  <c r="S61" i="14" s="1"/>
  <c r="AA61" i="14"/>
  <c r="Y61" i="14"/>
  <c r="AB60" i="14"/>
  <c r="Z60" i="14"/>
  <c r="O58" i="14"/>
  <c r="S58" i="14" s="1"/>
  <c r="AA58" i="14"/>
  <c r="Y58" i="14"/>
  <c r="AB56" i="14"/>
  <c r="Z56" i="14"/>
  <c r="AB54" i="14"/>
  <c r="Z54" i="14"/>
  <c r="AA52" i="14"/>
  <c r="Y52" i="14"/>
  <c r="AB51" i="14"/>
  <c r="Z51" i="14"/>
  <c r="O50" i="14"/>
  <c r="Q50" i="14" s="1"/>
  <c r="AA50" i="14"/>
  <c r="Y50" i="14"/>
  <c r="AA48" i="14"/>
  <c r="Y48" i="14"/>
  <c r="P47" i="14"/>
  <c r="R47" i="14" s="1"/>
  <c r="AB47" i="14"/>
  <c r="Z47" i="14"/>
  <c r="AA45" i="14"/>
  <c r="Y45" i="14"/>
  <c r="AB42" i="14"/>
  <c r="Z42" i="14"/>
  <c r="O40" i="14"/>
  <c r="Q40" i="14" s="1"/>
  <c r="AA40" i="14"/>
  <c r="Y40" i="14"/>
  <c r="AB39" i="14"/>
  <c r="Z39" i="14"/>
  <c r="AB36" i="14"/>
  <c r="Z36" i="14"/>
  <c r="AA34" i="14"/>
  <c r="Y34" i="14"/>
  <c r="AA32" i="14"/>
  <c r="Y32" i="14"/>
  <c r="AB31" i="14"/>
  <c r="Z31" i="14"/>
  <c r="AA27" i="14"/>
  <c r="Y27" i="14"/>
  <c r="P26" i="14"/>
  <c r="T26" i="14" s="1"/>
  <c r="AB26" i="14"/>
  <c r="Z26" i="14"/>
  <c r="AA25" i="14"/>
  <c r="Y25" i="14"/>
  <c r="AB24" i="14"/>
  <c r="Z24" i="14"/>
  <c r="AA21" i="14"/>
  <c r="Y21" i="14"/>
  <c r="O18" i="14"/>
  <c r="Q18" i="14" s="1"/>
  <c r="AA18" i="14"/>
  <c r="Y18" i="14"/>
  <c r="AB17" i="14"/>
  <c r="Z17" i="14"/>
  <c r="AA15" i="14"/>
  <c r="Y15" i="14"/>
  <c r="P14" i="14"/>
  <c r="T14" i="14" s="1"/>
  <c r="AB14" i="14"/>
  <c r="Z14" i="14"/>
  <c r="AA12" i="14"/>
  <c r="Y12" i="14"/>
  <c r="P11" i="14"/>
  <c r="R11" i="14" s="1"/>
  <c r="AB11" i="14"/>
  <c r="Z11" i="14"/>
  <c r="AA9" i="14"/>
  <c r="Y9" i="14"/>
  <c r="AB6" i="14"/>
  <c r="Z6" i="14"/>
  <c r="AA5" i="14"/>
  <c r="Y5" i="14"/>
  <c r="AB4" i="14"/>
  <c r="Z4" i="14"/>
  <c r="AA1832" i="14"/>
  <c r="Y1832" i="14"/>
  <c r="AA1831" i="14"/>
  <c r="Y1831" i="14"/>
  <c r="O1830" i="14"/>
  <c r="AA1830" i="14"/>
  <c r="Y1830" i="14"/>
  <c r="AA1829" i="14"/>
  <c r="Y1829" i="14"/>
  <c r="AB1828" i="14"/>
  <c r="Z1828" i="14"/>
  <c r="AB1827" i="14"/>
  <c r="Z1827" i="14"/>
  <c r="AB1826" i="14"/>
  <c r="Z1826" i="14"/>
  <c r="AB1825" i="14"/>
  <c r="Z1825" i="14"/>
  <c r="AA1816" i="14"/>
  <c r="Y1816" i="14"/>
  <c r="AA1815" i="14"/>
  <c r="Y1815" i="14"/>
  <c r="O1814" i="14"/>
  <c r="AA1814" i="14"/>
  <c r="Y1814" i="14"/>
  <c r="AA1813" i="14"/>
  <c r="Y1813" i="14"/>
  <c r="AB1812" i="14"/>
  <c r="Z1812" i="14"/>
  <c r="AB1811" i="14"/>
  <c r="Z1811" i="14"/>
  <c r="AB1810" i="14"/>
  <c r="Z1810" i="14"/>
  <c r="AB1809" i="14"/>
  <c r="Z1809" i="14"/>
  <c r="AA1792" i="14"/>
  <c r="Y1792" i="14"/>
  <c r="AB1791" i="14"/>
  <c r="Z1791" i="14"/>
  <c r="AB1788" i="14"/>
  <c r="Z1788" i="14"/>
  <c r="AA1645" i="14"/>
  <c r="Y1645" i="14"/>
  <c r="AA1644" i="14"/>
  <c r="Y1644" i="14"/>
  <c r="AA1643" i="14"/>
  <c r="Y1643" i="14"/>
  <c r="AB1642" i="14"/>
  <c r="Z1642" i="14"/>
  <c r="P1640" i="14"/>
  <c r="AB1640" i="14"/>
  <c r="Z1640" i="14"/>
  <c r="P1639" i="14"/>
  <c r="R1639" i="14" s="1"/>
  <c r="AB1639" i="14"/>
  <c r="Z1639" i="14"/>
  <c r="AB1638" i="14"/>
  <c r="Z1638" i="14"/>
  <c r="AB1637" i="14"/>
  <c r="Z1637" i="14"/>
  <c r="AA1633" i="14"/>
  <c r="Y1633" i="14"/>
  <c r="AA1632" i="14"/>
  <c r="Y1632" i="14"/>
  <c r="AA1631" i="14"/>
  <c r="Y1631" i="14"/>
  <c r="AA1630" i="14"/>
  <c r="Y1630" i="14"/>
  <c r="AA1622" i="14"/>
  <c r="Y1622" i="14"/>
  <c r="AA1614" i="14"/>
  <c r="Y1614" i="14"/>
  <c r="AA1606" i="14"/>
  <c r="Y1606" i="14"/>
  <c r="AA1596" i="14"/>
  <c r="Y1596" i="14"/>
  <c r="AA1595" i="14"/>
  <c r="Y1595" i="14"/>
  <c r="P1594" i="14"/>
  <c r="AB1594" i="14"/>
  <c r="Z1594" i="14"/>
  <c r="AA1588" i="14"/>
  <c r="Y1588" i="14"/>
  <c r="AA1587" i="14"/>
  <c r="Y1587" i="14"/>
  <c r="P1586" i="14"/>
  <c r="AB1586" i="14"/>
  <c r="Z1586" i="14"/>
  <c r="AA1580" i="14"/>
  <c r="Y1580" i="14"/>
  <c r="AA1579" i="14"/>
  <c r="Y1579" i="14"/>
  <c r="P1578" i="14"/>
  <c r="AB1578" i="14"/>
  <c r="Z1578" i="14"/>
  <c r="AA1572" i="14"/>
  <c r="Y1572" i="14"/>
  <c r="AA1571" i="14"/>
  <c r="Y1571" i="14"/>
  <c r="AA1570" i="14"/>
  <c r="Y1570" i="14"/>
  <c r="P1569" i="14"/>
  <c r="AB1569" i="14"/>
  <c r="Z1569" i="14"/>
  <c r="AA1565" i="14"/>
  <c r="Y1565" i="14"/>
  <c r="AA1564" i="14"/>
  <c r="Y1564" i="14"/>
  <c r="AA1563" i="14"/>
  <c r="Y1563" i="14"/>
  <c r="AA1562" i="14"/>
  <c r="Y1562" i="14"/>
  <c r="AA1556" i="14"/>
  <c r="Y1556" i="14"/>
  <c r="AA1555" i="14"/>
  <c r="Y1555" i="14"/>
  <c r="AA1554" i="14"/>
  <c r="Y1554" i="14"/>
  <c r="P1553" i="14"/>
  <c r="AB1553" i="14"/>
  <c r="Z1553" i="14"/>
  <c r="AA1549" i="14"/>
  <c r="Y1549" i="14"/>
  <c r="P1548" i="14"/>
  <c r="AB1548" i="14"/>
  <c r="Z1548" i="14"/>
  <c r="P1547" i="14"/>
  <c r="R1547" i="14" s="1"/>
  <c r="AB1547" i="14"/>
  <c r="Z1547" i="14"/>
  <c r="P1546" i="14"/>
  <c r="AB1546" i="14"/>
  <c r="Z1546" i="14"/>
  <c r="P1545" i="14"/>
  <c r="T1545" i="14" s="1"/>
  <c r="AB1545" i="14"/>
  <c r="Z1545" i="14"/>
  <c r="P1541" i="14"/>
  <c r="AB1541" i="14"/>
  <c r="Z1541" i="14"/>
  <c r="AA1536" i="14"/>
  <c r="Y1536" i="14"/>
  <c r="AA1535" i="14"/>
  <c r="Y1535" i="14"/>
  <c r="AA1534" i="14"/>
  <c r="Y1534" i="14"/>
  <c r="P1533" i="14"/>
  <c r="AB1533" i="14"/>
  <c r="Z1533" i="14"/>
  <c r="P1528" i="14"/>
  <c r="AB1528" i="14"/>
  <c r="Z1528" i="14"/>
  <c r="P1527" i="14"/>
  <c r="AB1527" i="14"/>
  <c r="Z1527" i="14"/>
  <c r="P1526" i="14"/>
  <c r="R1526" i="14" s="1"/>
  <c r="AB1526" i="14"/>
  <c r="Z1526" i="14"/>
  <c r="AA1517" i="14"/>
  <c r="Y1517" i="14"/>
  <c r="AA1516" i="14"/>
  <c r="Y1516" i="14"/>
  <c r="AA1515" i="14"/>
  <c r="Y1515" i="14"/>
  <c r="AA1514" i="14"/>
  <c r="Y1514" i="14"/>
  <c r="AA1510" i="14"/>
  <c r="Y1510" i="14"/>
  <c r="P1509" i="14"/>
  <c r="AB1509" i="14"/>
  <c r="Z1509" i="14"/>
  <c r="P1508" i="14"/>
  <c r="AB1508" i="14"/>
  <c r="Z1508" i="14"/>
  <c r="P1507" i="14"/>
  <c r="R1507" i="14" s="1"/>
  <c r="AB1507" i="14"/>
  <c r="Z1507" i="14"/>
  <c r="AA1505" i="14"/>
  <c r="Y1505" i="14"/>
  <c r="P1504" i="14"/>
  <c r="AB1504" i="14"/>
  <c r="Z1504" i="14"/>
  <c r="P1503" i="14"/>
  <c r="R1503" i="14" s="1"/>
  <c r="AB1503" i="14"/>
  <c r="Z1503" i="14"/>
  <c r="P1502" i="14"/>
  <c r="AB1502" i="14"/>
  <c r="Z1502" i="14"/>
  <c r="P1501" i="14"/>
  <c r="AB1501" i="14"/>
  <c r="Z1501" i="14"/>
  <c r="P1500" i="14"/>
  <c r="AB1500" i="14"/>
  <c r="Z1500" i="14"/>
  <c r="P1499" i="14"/>
  <c r="R1499" i="14" s="1"/>
  <c r="AB1499" i="14"/>
  <c r="Z1499" i="14"/>
  <c r="P1498" i="14"/>
  <c r="AB1498" i="14"/>
  <c r="Z1498" i="14"/>
  <c r="P1497" i="14"/>
  <c r="R1497" i="14" s="1"/>
  <c r="AB1497" i="14"/>
  <c r="Z1497" i="14"/>
  <c r="P1496" i="14"/>
  <c r="R1496" i="14" s="1"/>
  <c r="AB1496" i="14"/>
  <c r="Z1496" i="14"/>
  <c r="P1495" i="14"/>
  <c r="R1495" i="14" s="1"/>
  <c r="AB1495" i="14"/>
  <c r="Z1495" i="14"/>
  <c r="P1494" i="14"/>
  <c r="R1494" i="14" s="1"/>
  <c r="AB1494" i="14"/>
  <c r="Z1494" i="14"/>
  <c r="AA1488" i="14"/>
  <c r="Y1488" i="14"/>
  <c r="AA1487" i="14"/>
  <c r="Y1487" i="14"/>
  <c r="P1486" i="14"/>
  <c r="AB1486" i="14"/>
  <c r="Z1486" i="14"/>
  <c r="AA1481" i="14"/>
  <c r="Y1481" i="14"/>
  <c r="AA1480" i="14"/>
  <c r="Y1480" i="14"/>
  <c r="AA1479" i="14"/>
  <c r="Y1479" i="14"/>
  <c r="AA1478" i="14"/>
  <c r="Y1478" i="14"/>
  <c r="AA1477" i="14"/>
  <c r="Y1477" i="14"/>
  <c r="P1476" i="14"/>
  <c r="AB1476" i="14"/>
  <c r="Z1476" i="14"/>
  <c r="P1475" i="14"/>
  <c r="R1475" i="14" s="1"/>
  <c r="AB1475" i="14"/>
  <c r="Z1475" i="14"/>
  <c r="P1474" i="14"/>
  <c r="R1474" i="14" s="1"/>
  <c r="AB1474" i="14"/>
  <c r="Z1474" i="14"/>
  <c r="AA1468" i="14"/>
  <c r="Y1468" i="14"/>
  <c r="AA1467" i="14"/>
  <c r="Y1467" i="14"/>
  <c r="AA1466" i="14"/>
  <c r="Y1466" i="14"/>
  <c r="P1465" i="14"/>
  <c r="AB1465" i="14"/>
  <c r="Z1465" i="14"/>
  <c r="AA1457" i="14"/>
  <c r="Y1457" i="14"/>
  <c r="P1456" i="14"/>
  <c r="AB1456" i="14"/>
  <c r="Z1456" i="14"/>
  <c r="P1455" i="14"/>
  <c r="R1455" i="14" s="1"/>
  <c r="AB1455" i="14"/>
  <c r="Z1455" i="14"/>
  <c r="P1454" i="14"/>
  <c r="R1454" i="14" s="1"/>
  <c r="AB1454" i="14"/>
  <c r="Z1454" i="14"/>
  <c r="P1453" i="14"/>
  <c r="T1453" i="14" s="1"/>
  <c r="AB1453" i="14"/>
  <c r="Z1453" i="14"/>
  <c r="P1444" i="14"/>
  <c r="AB1444" i="14"/>
  <c r="Z1444" i="14"/>
  <c r="P1443" i="14"/>
  <c r="R1443" i="14" s="1"/>
  <c r="AB1443" i="14"/>
  <c r="Z1443" i="14"/>
  <c r="P1442" i="14"/>
  <c r="R1442" i="14" s="1"/>
  <c r="AB1442" i="14"/>
  <c r="Z1442" i="14"/>
  <c r="P1441" i="14"/>
  <c r="T1441" i="14" s="1"/>
  <c r="AB1441" i="14"/>
  <c r="Z1441" i="14"/>
  <c r="P1440" i="14"/>
  <c r="AB1440" i="14"/>
  <c r="Z1440" i="14"/>
  <c r="P1436" i="14"/>
  <c r="AB1436" i="14"/>
  <c r="Z1436" i="14"/>
  <c r="P1435" i="14"/>
  <c r="R1435" i="14" s="1"/>
  <c r="AB1435" i="14"/>
  <c r="Z1435" i="14"/>
  <c r="P1434" i="14"/>
  <c r="R1434" i="14" s="1"/>
  <c r="AB1434" i="14"/>
  <c r="Z1434" i="14"/>
  <c r="P1433" i="14"/>
  <c r="T1433" i="14" s="1"/>
  <c r="AB1433" i="14"/>
  <c r="Z1433" i="14"/>
  <c r="P1432" i="14"/>
  <c r="R1432" i="14" s="1"/>
  <c r="AB1432" i="14"/>
  <c r="Z1432" i="14"/>
  <c r="P1431" i="14"/>
  <c r="AB1431" i="14"/>
  <c r="Z1431" i="14"/>
  <c r="P1430" i="14"/>
  <c r="R1430" i="14" s="1"/>
  <c r="AB1430" i="14"/>
  <c r="Z1430" i="14"/>
  <c r="AA1428" i="14"/>
  <c r="Y1428" i="14"/>
  <c r="AA1427" i="14"/>
  <c r="Y1427" i="14"/>
  <c r="AA1426" i="14"/>
  <c r="Y1426" i="14"/>
  <c r="AA1425" i="14"/>
  <c r="Y1425" i="14"/>
  <c r="AA1424" i="14"/>
  <c r="Y1424" i="14"/>
  <c r="AA1423" i="14"/>
  <c r="Y1423" i="14"/>
  <c r="AA1422" i="14"/>
  <c r="Y1422" i="14"/>
  <c r="P1421" i="14"/>
  <c r="AB1421" i="14"/>
  <c r="Z1421" i="14"/>
  <c r="AA1417" i="14"/>
  <c r="Y1417" i="14"/>
  <c r="AA1416" i="14"/>
  <c r="Y1416" i="14"/>
  <c r="P1415" i="14"/>
  <c r="AB1415" i="14"/>
  <c r="Z1415" i="14"/>
  <c r="P1414" i="14"/>
  <c r="R1414" i="14" s="1"/>
  <c r="AB1414" i="14"/>
  <c r="Z1414" i="14"/>
  <c r="AA1412" i="14"/>
  <c r="Y1412" i="14"/>
  <c r="AA1411" i="14"/>
  <c r="Y1411" i="14"/>
  <c r="AA1410" i="14"/>
  <c r="Y1410" i="14"/>
  <c r="P1409" i="14"/>
  <c r="AB1409" i="14"/>
  <c r="Z1409" i="14"/>
  <c r="P1408" i="14"/>
  <c r="AB1408" i="14"/>
  <c r="Z1408" i="14"/>
  <c r="AA1405" i="14"/>
  <c r="Y1405" i="14"/>
  <c r="AA1404" i="14"/>
  <c r="Y1404" i="14"/>
  <c r="P1403" i="14"/>
  <c r="AB1403" i="14"/>
  <c r="Z1403" i="14"/>
  <c r="O1402" i="14"/>
  <c r="S1402" i="14" s="1"/>
  <c r="O1401" i="14"/>
  <c r="S1401" i="14" s="1"/>
  <c r="AA1401" i="14"/>
  <c r="Y1401" i="14"/>
  <c r="AA1400" i="14"/>
  <c r="Y1400" i="14"/>
  <c r="AA1399" i="14"/>
  <c r="Y1399" i="14"/>
  <c r="O1398" i="14"/>
  <c r="AA1398" i="14"/>
  <c r="Y1398" i="14"/>
  <c r="AB1397" i="14"/>
  <c r="Z1397" i="14"/>
  <c r="AB1396" i="14"/>
  <c r="Z1396" i="14"/>
  <c r="AB1395" i="14"/>
  <c r="Z1395" i="14"/>
  <c r="O1394" i="14"/>
  <c r="S1394" i="14" s="1"/>
  <c r="AA1390" i="14"/>
  <c r="Y1390" i="14"/>
  <c r="AA1389" i="14"/>
  <c r="Y1389" i="14"/>
  <c r="AA1388" i="14"/>
  <c r="Y1388" i="14"/>
  <c r="AB1387" i="14"/>
  <c r="Z1387" i="14"/>
  <c r="Q1386" i="14"/>
  <c r="AA1385" i="14"/>
  <c r="Y1385" i="14"/>
  <c r="AA1384" i="14"/>
  <c r="Y1384" i="14"/>
  <c r="AB1383" i="14"/>
  <c r="Z1383" i="14"/>
  <c r="O1382" i="14"/>
  <c r="Q1382" i="14" s="1"/>
  <c r="AA1381" i="14"/>
  <c r="Y1381" i="14"/>
  <c r="AA1380" i="14"/>
  <c r="Y1380" i="14"/>
  <c r="AB1379" i="14"/>
  <c r="Z1379" i="14"/>
  <c r="AB1378" i="14"/>
  <c r="Z1378" i="14"/>
  <c r="AB1377" i="14"/>
  <c r="Z1377" i="14"/>
  <c r="AB1376" i="14"/>
  <c r="Z1376" i="14"/>
  <c r="AB1375" i="14"/>
  <c r="Z1375" i="14"/>
  <c r="AB1374" i="14"/>
  <c r="Z1374" i="14"/>
  <c r="Q1373" i="14"/>
  <c r="AA1372" i="14"/>
  <c r="Y1372" i="14"/>
  <c r="O1371" i="14"/>
  <c r="Q1371" i="14" s="1"/>
  <c r="AA1371" i="14"/>
  <c r="Y1371" i="14"/>
  <c r="AB1370" i="14"/>
  <c r="Z1370" i="14"/>
  <c r="AA1360" i="14"/>
  <c r="Y1360" i="14"/>
  <c r="O1359" i="14"/>
  <c r="AA1359" i="14"/>
  <c r="Y1359" i="14"/>
  <c r="O1358" i="14"/>
  <c r="Q1358" i="14" s="1"/>
  <c r="K1358" i="14"/>
  <c r="AA1357" i="14"/>
  <c r="Y1357" i="14"/>
  <c r="AB1356" i="14"/>
  <c r="Z1356" i="14"/>
  <c r="AB1355" i="14"/>
  <c r="Z1355" i="14"/>
  <c r="AA1349" i="14"/>
  <c r="Y1349" i="14"/>
  <c r="AA1348" i="14"/>
  <c r="Y1348" i="14"/>
  <c r="O1347" i="14"/>
  <c r="Q1347" i="14" s="1"/>
  <c r="AA1347" i="14"/>
  <c r="Y1347" i="14"/>
  <c r="O1346" i="14"/>
  <c r="S1346" i="14" s="1"/>
  <c r="AA1344" i="14"/>
  <c r="Y1344" i="14"/>
  <c r="O1343" i="14"/>
  <c r="Q1343" i="14" s="1"/>
  <c r="AA1343" i="14"/>
  <c r="Y1343" i="14"/>
  <c r="O1342" i="14"/>
  <c r="Q1342" i="14" s="1"/>
  <c r="O1341" i="14"/>
  <c r="Q1341" i="14" s="1"/>
  <c r="AA1341" i="14"/>
  <c r="Y1341" i="14"/>
  <c r="AA1340" i="14"/>
  <c r="Y1340" i="14"/>
  <c r="AB1339" i="14"/>
  <c r="Z1339" i="14"/>
  <c r="AB1337" i="14"/>
  <c r="Z1337" i="14"/>
  <c r="AB1336" i="14"/>
  <c r="Z1336" i="14"/>
  <c r="J1335" i="14"/>
  <c r="AA1334" i="14"/>
  <c r="Y1334" i="14"/>
  <c r="J1330" i="14"/>
  <c r="AA1328" i="14"/>
  <c r="Y1328" i="14"/>
  <c r="O1327" i="14"/>
  <c r="Q1327" i="14" s="1"/>
  <c r="AA1327" i="14"/>
  <c r="Y1327" i="14"/>
  <c r="AA1326" i="14"/>
  <c r="Y1326" i="14"/>
  <c r="O1325" i="14"/>
  <c r="AA1321" i="14"/>
  <c r="Y1321" i="14"/>
  <c r="AA1320" i="14"/>
  <c r="Y1320" i="14"/>
  <c r="O1319" i="14"/>
  <c r="Q1319" i="14" s="1"/>
  <c r="AA1319" i="14"/>
  <c r="Y1319" i="14"/>
  <c r="AA1318" i="14"/>
  <c r="Y1318" i="14"/>
  <c r="O1317" i="14"/>
  <c r="J1315" i="14"/>
  <c r="AA1314" i="14"/>
  <c r="Y1314" i="14"/>
  <c r="AA1310" i="14"/>
  <c r="Y1310" i="14"/>
  <c r="O1309" i="14"/>
  <c r="S1309" i="14" s="1"/>
  <c r="AA1309" i="14"/>
  <c r="Y1309" i="14"/>
  <c r="AA1308" i="14"/>
  <c r="Y1308" i="14"/>
  <c r="AB1307" i="14"/>
  <c r="Z1307" i="14"/>
  <c r="AB1305" i="14"/>
  <c r="Z1305" i="14"/>
  <c r="AB1304" i="14"/>
  <c r="Z1304" i="14"/>
  <c r="J1303" i="14"/>
  <c r="AA1302" i="14"/>
  <c r="Y1302" i="14"/>
  <c r="J1295" i="14"/>
  <c r="AA1293" i="14"/>
  <c r="Y1293" i="14"/>
  <c r="AB1292" i="14"/>
  <c r="Z1292" i="14"/>
  <c r="AB1291" i="14"/>
  <c r="Z1291" i="14"/>
  <c r="AA1288" i="14"/>
  <c r="Y1288" i="14"/>
  <c r="O1287" i="14"/>
  <c r="AA1287" i="14"/>
  <c r="Y1287" i="14"/>
  <c r="AB1286" i="14"/>
  <c r="Z1286" i="14"/>
  <c r="O1285" i="14"/>
  <c r="S1285" i="14" s="1"/>
  <c r="J1283" i="14"/>
  <c r="AA1278" i="14"/>
  <c r="Y1278" i="14"/>
  <c r="O1277" i="14"/>
  <c r="S1277" i="14" s="1"/>
  <c r="AA1277" i="14"/>
  <c r="Y1277" i="14"/>
  <c r="AA1276" i="14"/>
  <c r="Y1276" i="14"/>
  <c r="AB1275" i="14"/>
  <c r="Z1275" i="14"/>
  <c r="O1274" i="14"/>
  <c r="Q1274" i="14" s="1"/>
  <c r="O1273" i="14"/>
  <c r="S1273" i="14" s="1"/>
  <c r="AA1273" i="14"/>
  <c r="Y1273" i="14"/>
  <c r="AA1272" i="14"/>
  <c r="Y1272" i="14"/>
  <c r="O1271" i="14"/>
  <c r="Q1271" i="14" s="1"/>
  <c r="AA1271" i="14"/>
  <c r="Y1271" i="14"/>
  <c r="AB1270" i="14"/>
  <c r="Z1270" i="14"/>
  <c r="AA1266" i="14"/>
  <c r="Y1266" i="14"/>
  <c r="O1265" i="14"/>
  <c r="S1265" i="14" s="1"/>
  <c r="AA1265" i="14"/>
  <c r="Y1265" i="14"/>
  <c r="AA1264" i="14"/>
  <c r="Y1264" i="14"/>
  <c r="O1263" i="14"/>
  <c r="AA1263" i="14"/>
  <c r="Y1263" i="14"/>
  <c r="O1262" i="14"/>
  <c r="S1262" i="14" s="1"/>
  <c r="AA1262" i="14"/>
  <c r="Y1262" i="14"/>
  <c r="O1261" i="14"/>
  <c r="Q1261" i="14" s="1"/>
  <c r="AA1261" i="14"/>
  <c r="Y1261" i="14"/>
  <c r="AB1260" i="14"/>
  <c r="Z1260" i="14"/>
  <c r="AB1259" i="14"/>
  <c r="Z1259" i="14"/>
  <c r="AA1256" i="14"/>
  <c r="Y1256" i="14"/>
  <c r="O1255" i="14"/>
  <c r="Q1255" i="14" s="1"/>
  <c r="AA1255" i="14"/>
  <c r="Y1255" i="14"/>
  <c r="O1254" i="14"/>
  <c r="S1254" i="14" s="1"/>
  <c r="AB1253" i="14"/>
  <c r="Z1253" i="14"/>
  <c r="AB1252" i="14"/>
  <c r="Z1252" i="14"/>
  <c r="J1251" i="14"/>
  <c r="AA1245" i="14"/>
  <c r="Y1245" i="14"/>
  <c r="AB1244" i="14"/>
  <c r="Z1244" i="14"/>
  <c r="AB1243" i="14"/>
  <c r="Z1243" i="14"/>
  <c r="AA1240" i="14"/>
  <c r="Y1240" i="14"/>
  <c r="O1239" i="14"/>
  <c r="Q1239" i="14" s="1"/>
  <c r="AA1239" i="14"/>
  <c r="Y1239" i="14"/>
  <c r="AB1238" i="14"/>
  <c r="Z1238" i="14"/>
  <c r="O1237" i="14"/>
  <c r="S1237" i="14" s="1"/>
  <c r="AB1234" i="14"/>
  <c r="Z1234" i="14"/>
  <c r="O1233" i="14"/>
  <c r="S1233" i="14" s="1"/>
  <c r="K1233" i="14"/>
  <c r="AB1230" i="14"/>
  <c r="Z1230" i="14"/>
  <c r="O1229" i="14"/>
  <c r="Q1229" i="14" s="1"/>
  <c r="AA1228" i="14"/>
  <c r="Y1228" i="14"/>
  <c r="AB1227" i="14"/>
  <c r="Z1227" i="14"/>
  <c r="AB1226" i="14"/>
  <c r="Z1226" i="14"/>
  <c r="AB1225" i="14"/>
  <c r="Z1225" i="14"/>
  <c r="AB1224" i="14"/>
  <c r="Z1224" i="14"/>
  <c r="AB1223" i="14"/>
  <c r="Z1223" i="14"/>
  <c r="AB1222" i="14"/>
  <c r="Z1222" i="14"/>
  <c r="AB1221" i="14"/>
  <c r="Z1221" i="14"/>
  <c r="AB1220" i="14"/>
  <c r="Z1220" i="14"/>
  <c r="AB1219" i="14"/>
  <c r="Z1219" i="14"/>
  <c r="AB1218" i="14"/>
  <c r="Z1218" i="14"/>
  <c r="AB1217" i="14"/>
  <c r="Z1217" i="14"/>
  <c r="AB1216" i="14"/>
  <c r="Z1216" i="14"/>
  <c r="AB1215" i="14"/>
  <c r="Z1215" i="14"/>
  <c r="AB1214" i="14"/>
  <c r="Z1214" i="14"/>
  <c r="AB1213" i="14"/>
  <c r="Z1213" i="14"/>
  <c r="AB1212" i="14"/>
  <c r="Z1212" i="14"/>
  <c r="AB1211" i="14"/>
  <c r="Z1211" i="14"/>
  <c r="AB1210" i="14"/>
  <c r="Z1210" i="14"/>
  <c r="AB1209" i="14"/>
  <c r="Z1209" i="14"/>
  <c r="AB1208" i="14"/>
  <c r="Z1208" i="14"/>
  <c r="AB1207" i="14"/>
  <c r="Z1207" i="14"/>
  <c r="AB1206" i="14"/>
  <c r="Z1206" i="14"/>
  <c r="AB1205" i="14"/>
  <c r="Z1205" i="14"/>
  <c r="AB1204" i="14"/>
  <c r="Z1204" i="14"/>
  <c r="AB1203" i="14"/>
  <c r="Z1203" i="14"/>
  <c r="AB1202" i="14"/>
  <c r="Z1202" i="14"/>
  <c r="AB1201" i="14"/>
  <c r="Z1201" i="14"/>
  <c r="AB1200" i="14"/>
  <c r="Z1200" i="14"/>
  <c r="AB1199" i="14"/>
  <c r="Z1199" i="14"/>
  <c r="AB1198" i="14"/>
  <c r="Z1198" i="14"/>
  <c r="AB1197" i="14"/>
  <c r="Z1197" i="14"/>
  <c r="AB1196" i="14"/>
  <c r="Z1196" i="14"/>
  <c r="AB1195" i="14"/>
  <c r="Z1195" i="14"/>
  <c r="AB1194" i="14"/>
  <c r="Z1194" i="14"/>
  <c r="AB1193" i="14"/>
  <c r="Z1193" i="14"/>
  <c r="AB1192" i="14"/>
  <c r="Z1192" i="14"/>
  <c r="AB1191" i="14"/>
  <c r="Z1191" i="14"/>
  <c r="AB1190" i="14"/>
  <c r="Z1190" i="14"/>
  <c r="P1189" i="14"/>
  <c r="R1189" i="14" s="1"/>
  <c r="AB1189" i="14"/>
  <c r="Z1189" i="14"/>
  <c r="P1188" i="14"/>
  <c r="R1188" i="14" s="1"/>
  <c r="AB1188" i="14"/>
  <c r="Z1188" i="14"/>
  <c r="P1187" i="14"/>
  <c r="R1187" i="14" s="1"/>
  <c r="AA1186" i="14"/>
  <c r="Y1186" i="14"/>
  <c r="AA1185" i="14"/>
  <c r="Y1185" i="14"/>
  <c r="AA1184" i="14"/>
  <c r="Y1184" i="14"/>
  <c r="AB1183" i="14"/>
  <c r="Z1183" i="14"/>
  <c r="P1182" i="14"/>
  <c r="T1182" i="14" s="1"/>
  <c r="AB1182" i="14"/>
  <c r="Z1182" i="14"/>
  <c r="P1181" i="14"/>
  <c r="T1181" i="14" s="1"/>
  <c r="AB1181" i="14"/>
  <c r="Z1181" i="14"/>
  <c r="P1180" i="14"/>
  <c r="T1180" i="14" s="1"/>
  <c r="J1180" i="14"/>
  <c r="AA1179" i="14"/>
  <c r="Y1179" i="14"/>
  <c r="AA1178" i="14"/>
  <c r="Y1178" i="14"/>
  <c r="AA1177" i="14"/>
  <c r="Y1177" i="14"/>
  <c r="AB1176" i="14"/>
  <c r="Z1176" i="14"/>
  <c r="J1175" i="14"/>
  <c r="AB1170" i="14"/>
  <c r="Z1170" i="14"/>
  <c r="P1169" i="14"/>
  <c r="T1169" i="14" s="1"/>
  <c r="AA1168" i="14"/>
  <c r="Y1168" i="14"/>
  <c r="O1167" i="14"/>
  <c r="Q1167" i="14" s="1"/>
  <c r="AA1167" i="14"/>
  <c r="Y1167" i="14"/>
  <c r="AB1166" i="14"/>
  <c r="Z1166" i="14"/>
  <c r="P1165" i="14"/>
  <c r="T1165" i="14" s="1"/>
  <c r="AB1165" i="14"/>
  <c r="Z1165" i="14"/>
  <c r="AB1164" i="14"/>
  <c r="Z1164" i="14"/>
  <c r="AA1162" i="14"/>
  <c r="Y1162" i="14"/>
  <c r="AB1161" i="14"/>
  <c r="Z1161" i="14"/>
  <c r="O1160" i="14"/>
  <c r="Q1160" i="14" s="1"/>
  <c r="O1159" i="14"/>
  <c r="AA1159" i="14"/>
  <c r="Y1159" i="14"/>
  <c r="O1158" i="14"/>
  <c r="Q1158" i="14" s="1"/>
  <c r="AA1152" i="14"/>
  <c r="Y1152" i="14"/>
  <c r="P1151" i="14"/>
  <c r="T1151" i="14" s="1"/>
  <c r="O1149" i="14"/>
  <c r="AA1149" i="14"/>
  <c r="Y1149" i="14"/>
  <c r="P1148" i="14"/>
  <c r="R1148" i="14" s="1"/>
  <c r="AB1148" i="14"/>
  <c r="Z1148" i="14"/>
  <c r="P1147" i="14"/>
  <c r="R1147" i="14" s="1"/>
  <c r="AB1147" i="14"/>
  <c r="Z1147" i="14"/>
  <c r="P1146" i="14"/>
  <c r="R1146" i="14" s="1"/>
  <c r="AB1144" i="14"/>
  <c r="Z1144" i="14"/>
  <c r="P1143" i="14"/>
  <c r="R1143" i="14" s="1"/>
  <c r="AB1143" i="14"/>
  <c r="Z1143" i="14"/>
  <c r="P1142" i="14"/>
  <c r="R1142" i="14" s="1"/>
  <c r="O1141" i="14"/>
  <c r="AA1141" i="14"/>
  <c r="Y1141" i="14"/>
  <c r="O1140" i="14"/>
  <c r="S1140" i="14" s="1"/>
  <c r="AA1140" i="14"/>
  <c r="Y1140" i="14"/>
  <c r="P1139" i="14"/>
  <c r="R1139" i="14" s="1"/>
  <c r="O1137" i="14"/>
  <c r="S1137" i="14" s="1"/>
  <c r="AA1137" i="14"/>
  <c r="Y1137" i="14"/>
  <c r="P1136" i="14"/>
  <c r="AB1136" i="14"/>
  <c r="Z1136" i="14"/>
  <c r="P1135" i="14"/>
  <c r="R1135" i="14" s="1"/>
  <c r="AB1135" i="14"/>
  <c r="Z1135" i="14"/>
  <c r="P1134" i="14"/>
  <c r="T1134" i="14" s="1"/>
  <c r="AA1132" i="14"/>
  <c r="Y1132" i="14"/>
  <c r="P1131" i="14"/>
  <c r="T1131" i="14" s="1"/>
  <c r="AB1127" i="14"/>
  <c r="Z1127" i="14"/>
  <c r="O1126" i="14"/>
  <c r="Q1126" i="14" s="1"/>
  <c r="AA1124" i="14"/>
  <c r="Y1124" i="14"/>
  <c r="O1123" i="14"/>
  <c r="Q1123" i="14" s="1"/>
  <c r="AA1123" i="14"/>
  <c r="Y1123" i="14"/>
  <c r="AB1122" i="14"/>
  <c r="Z1122" i="14"/>
  <c r="P1121" i="14"/>
  <c r="AB1121" i="14"/>
  <c r="Z1121" i="14"/>
  <c r="P1120" i="14"/>
  <c r="R1120" i="14" s="1"/>
  <c r="O1119" i="14"/>
  <c r="AA1119" i="14"/>
  <c r="Y1119" i="14"/>
  <c r="O1118" i="14"/>
  <c r="Q1118" i="14" s="1"/>
  <c r="AA1118" i="14"/>
  <c r="Y1118" i="14"/>
  <c r="P1117" i="14"/>
  <c r="T1117" i="14" s="1"/>
  <c r="O1115" i="14"/>
  <c r="AA1115" i="14"/>
  <c r="Y1115" i="14"/>
  <c r="O1114" i="14"/>
  <c r="Q1114" i="14" s="1"/>
  <c r="AA1112" i="14"/>
  <c r="Y1112" i="14"/>
  <c r="AA1111" i="14"/>
  <c r="Y1111" i="14"/>
  <c r="O1110" i="14"/>
  <c r="Q1110" i="14" s="1"/>
  <c r="AB1108" i="14"/>
  <c r="Z1108" i="14"/>
  <c r="O1105" i="14"/>
  <c r="Q1105" i="14" s="1"/>
  <c r="AA1105" i="14"/>
  <c r="Y1105" i="14"/>
  <c r="S1104" i="14"/>
  <c r="AA1103" i="14"/>
  <c r="Y1103" i="14"/>
  <c r="P1100" i="14"/>
  <c r="R1100" i="14" s="1"/>
  <c r="AB1100" i="14"/>
  <c r="Z1100" i="14"/>
  <c r="P1099" i="14"/>
  <c r="AB1099" i="14"/>
  <c r="Z1099" i="14"/>
  <c r="O1098" i="14"/>
  <c r="Q1098" i="14" s="1"/>
  <c r="AA1095" i="14"/>
  <c r="Y1095" i="14"/>
  <c r="S1094" i="14"/>
  <c r="AA1093" i="14"/>
  <c r="Y1093" i="14"/>
  <c r="S1092" i="14"/>
  <c r="AA1091" i="14"/>
  <c r="Y1091" i="14"/>
  <c r="S1090" i="14"/>
  <c r="AA1089" i="14"/>
  <c r="Y1089" i="14"/>
  <c r="AA1088" i="14"/>
  <c r="Y1088" i="14"/>
  <c r="AB1087" i="14"/>
  <c r="Z1087" i="14"/>
  <c r="AA1083" i="14"/>
  <c r="Y1083" i="14"/>
  <c r="AA1082" i="14"/>
  <c r="Y1082" i="14"/>
  <c r="AB1081" i="14"/>
  <c r="Z1081" i="14"/>
  <c r="P1080" i="14"/>
  <c r="T1080" i="14" s="1"/>
  <c r="AB1080" i="14"/>
  <c r="Z1080" i="14"/>
  <c r="P1079" i="14"/>
  <c r="R1079" i="14" s="1"/>
  <c r="K1079" i="14"/>
  <c r="AA1077" i="14"/>
  <c r="Y1077" i="14"/>
  <c r="P1076" i="14"/>
  <c r="AB1076" i="14"/>
  <c r="Z1076" i="14"/>
  <c r="P1075" i="14"/>
  <c r="T1075" i="14" s="1"/>
  <c r="K1075" i="14"/>
  <c r="AA1073" i="14"/>
  <c r="Y1073" i="14"/>
  <c r="AA1072" i="14"/>
  <c r="Y1072" i="14"/>
  <c r="AB1071" i="14"/>
  <c r="Z1071" i="14"/>
  <c r="AA1068" i="14"/>
  <c r="Y1068" i="14"/>
  <c r="AB1067" i="14"/>
  <c r="Z1067" i="14"/>
  <c r="AA1063" i="14"/>
  <c r="Y1063" i="14"/>
  <c r="AA1062" i="14"/>
  <c r="Y1062" i="14"/>
  <c r="AB1061" i="14"/>
  <c r="Z1061" i="14"/>
  <c r="AA1058" i="14"/>
  <c r="Y1058" i="14"/>
  <c r="AB1057" i="14"/>
  <c r="Z1057" i="14"/>
  <c r="AA1054" i="14"/>
  <c r="Y1054" i="14"/>
  <c r="AB1053" i="14"/>
  <c r="Z1053" i="14"/>
  <c r="AA1051" i="14"/>
  <c r="Y1051" i="14"/>
  <c r="P1050" i="14"/>
  <c r="R1050" i="14" s="1"/>
  <c r="AB1048" i="14"/>
  <c r="Z1048" i="14"/>
  <c r="P1047" i="14"/>
  <c r="T1047" i="14" s="1"/>
  <c r="K1047" i="14"/>
  <c r="AA1046" i="14"/>
  <c r="Y1046" i="14"/>
  <c r="AB1045" i="14"/>
  <c r="Z1045" i="14"/>
  <c r="AA1043" i="14"/>
  <c r="Y1043" i="14"/>
  <c r="P1042" i="14"/>
  <c r="R1042" i="14" s="1"/>
  <c r="AB1040" i="14"/>
  <c r="Z1040" i="14"/>
  <c r="P1039" i="14"/>
  <c r="T1039" i="14" s="1"/>
  <c r="K1039" i="14"/>
  <c r="AB962" i="14"/>
  <c r="Z962" i="14"/>
  <c r="AA960" i="14"/>
  <c r="Y960" i="14"/>
  <c r="AB959" i="14"/>
  <c r="Z959" i="14"/>
  <c r="AA955" i="14"/>
  <c r="Y955" i="14"/>
  <c r="AA954" i="14"/>
  <c r="Y954" i="14"/>
  <c r="AB953" i="14"/>
  <c r="Z953" i="14"/>
  <c r="AB952" i="14"/>
  <c r="Z952" i="14"/>
  <c r="P951" i="14"/>
  <c r="AA947" i="14"/>
  <c r="Y947" i="14"/>
  <c r="AA946" i="14"/>
  <c r="Y946" i="14"/>
  <c r="AB945" i="14"/>
  <c r="Z945" i="14"/>
  <c r="AB944" i="14"/>
  <c r="Z944" i="14"/>
  <c r="P943" i="14"/>
  <c r="R943" i="14" s="1"/>
  <c r="AA939" i="14"/>
  <c r="Y939" i="14"/>
  <c r="AA938" i="14"/>
  <c r="Y938" i="14"/>
  <c r="AB937" i="14"/>
  <c r="Z937" i="14"/>
  <c r="AB936" i="14"/>
  <c r="Z936" i="14"/>
  <c r="P935" i="14"/>
  <c r="T935" i="14" s="1"/>
  <c r="AA931" i="14"/>
  <c r="Y931" i="14"/>
  <c r="AA930" i="14"/>
  <c r="Y930" i="14"/>
  <c r="AB929" i="14"/>
  <c r="Z929" i="14"/>
  <c r="AB928" i="14"/>
  <c r="Z928" i="14"/>
  <c r="P927" i="14"/>
  <c r="R927" i="14" s="1"/>
  <c r="AA923" i="14"/>
  <c r="Y923" i="14"/>
  <c r="AA922" i="14"/>
  <c r="Y922" i="14"/>
  <c r="AB921" i="14"/>
  <c r="Z921" i="14"/>
  <c r="AB920" i="14"/>
  <c r="Z920" i="14"/>
  <c r="P919" i="14"/>
  <c r="R919" i="14" s="1"/>
  <c r="AA915" i="14"/>
  <c r="Y915" i="14"/>
  <c r="AA914" i="14"/>
  <c r="Y914" i="14"/>
  <c r="AB913" i="14"/>
  <c r="Z913" i="14"/>
  <c r="AB912" i="14"/>
  <c r="Z912" i="14"/>
  <c r="P911" i="14"/>
  <c r="R911" i="14" s="1"/>
  <c r="AA905" i="14"/>
  <c r="Y905" i="14"/>
  <c r="AB904" i="14"/>
  <c r="Z904" i="14"/>
  <c r="P903" i="14"/>
  <c r="R903" i="14" s="1"/>
  <c r="AA897" i="14"/>
  <c r="Y897" i="14"/>
  <c r="AB896" i="14"/>
  <c r="Z896" i="14"/>
  <c r="P895" i="14"/>
  <c r="R895" i="14" s="1"/>
  <c r="AA889" i="14"/>
  <c r="Y889" i="14"/>
  <c r="AB888" i="14"/>
  <c r="Z888" i="14"/>
  <c r="P887" i="14"/>
  <c r="T887" i="14" s="1"/>
  <c r="AA881" i="14"/>
  <c r="Y881" i="14"/>
  <c r="AB880" i="14"/>
  <c r="Z880" i="14"/>
  <c r="P879" i="14"/>
  <c r="T879" i="14" s="1"/>
  <c r="AA873" i="14"/>
  <c r="Y873" i="14"/>
  <c r="AB872" i="14"/>
  <c r="Z872" i="14"/>
  <c r="P871" i="14"/>
  <c r="T871" i="14" s="1"/>
  <c r="AA865" i="14"/>
  <c r="Y865" i="14"/>
  <c r="AA864" i="14"/>
  <c r="Y864" i="14"/>
  <c r="AA863" i="14"/>
  <c r="Y863" i="14"/>
  <c r="AA862" i="14"/>
  <c r="Y862" i="14"/>
  <c r="AB861" i="14"/>
  <c r="Z861" i="14"/>
  <c r="P860" i="14"/>
  <c r="T860" i="14" s="1"/>
  <c r="AA853" i="14"/>
  <c r="Y853" i="14"/>
  <c r="AB852" i="14"/>
  <c r="Z852" i="14"/>
  <c r="AB851" i="14"/>
  <c r="Z851" i="14"/>
  <c r="P850" i="14"/>
  <c r="AB850" i="14"/>
  <c r="Z850" i="14"/>
  <c r="P849" i="14"/>
  <c r="R849" i="14" s="1"/>
  <c r="AA844" i="14"/>
  <c r="Y844" i="14"/>
  <c r="AA843" i="14"/>
  <c r="Y843" i="14"/>
  <c r="AA842" i="14"/>
  <c r="Y842" i="14"/>
  <c r="AB841" i="14"/>
  <c r="Z841" i="14"/>
  <c r="AB840" i="14"/>
  <c r="Z840" i="14"/>
  <c r="AB839" i="14"/>
  <c r="Z839" i="14"/>
  <c r="P838" i="14"/>
  <c r="AB838" i="14"/>
  <c r="Z838" i="14"/>
  <c r="P837" i="14"/>
  <c r="AA833" i="14"/>
  <c r="Y833" i="14"/>
  <c r="AA832" i="14"/>
  <c r="Y832" i="14"/>
  <c r="AA831" i="14"/>
  <c r="Y831" i="14"/>
  <c r="AA830" i="14"/>
  <c r="Y830" i="14"/>
  <c r="AB829" i="14"/>
  <c r="Z829" i="14"/>
  <c r="P828" i="14"/>
  <c r="R828" i="14" s="1"/>
  <c r="AA821" i="14"/>
  <c r="Y821" i="14"/>
  <c r="AA820" i="14"/>
  <c r="Y820" i="14"/>
  <c r="AA819" i="14"/>
  <c r="Y819" i="14"/>
  <c r="AA818" i="14"/>
  <c r="Y818" i="14"/>
  <c r="AB817" i="14"/>
  <c r="Z817" i="14"/>
  <c r="AB816" i="14"/>
  <c r="Z816" i="14"/>
  <c r="P815" i="14"/>
  <c r="R815" i="14" s="1"/>
  <c r="AB815" i="14"/>
  <c r="Z815" i="14"/>
  <c r="P814" i="14"/>
  <c r="R814" i="14" s="1"/>
  <c r="AB814" i="14"/>
  <c r="Z814" i="14"/>
  <c r="P813" i="14"/>
  <c r="T813" i="14" s="1"/>
  <c r="AA805" i="14"/>
  <c r="Y805" i="14"/>
  <c r="AA804" i="14"/>
  <c r="Y804" i="14"/>
  <c r="AA803" i="14"/>
  <c r="Y803" i="14"/>
  <c r="AA802" i="14"/>
  <c r="Y802" i="14"/>
  <c r="AB801" i="14"/>
  <c r="Z801" i="14"/>
  <c r="AB800" i="14"/>
  <c r="Z800" i="14"/>
  <c r="P799" i="14"/>
  <c r="R799" i="14" s="1"/>
  <c r="AB799" i="14"/>
  <c r="Z799" i="14"/>
  <c r="P798" i="14"/>
  <c r="R798" i="14" s="1"/>
  <c r="AB798" i="14"/>
  <c r="Z798" i="14"/>
  <c r="P797" i="14"/>
  <c r="T797" i="14" s="1"/>
  <c r="AA789" i="14"/>
  <c r="Y789" i="14"/>
  <c r="AA788" i="14"/>
  <c r="Y788" i="14"/>
  <c r="AA787" i="14"/>
  <c r="Y787" i="14"/>
  <c r="AA786" i="14"/>
  <c r="Y786" i="14"/>
  <c r="AB785" i="14"/>
  <c r="Z785" i="14"/>
  <c r="P784" i="14"/>
  <c r="R784" i="14" s="1"/>
  <c r="AA780" i="14"/>
  <c r="Y780" i="14"/>
  <c r="AA779" i="14"/>
  <c r="Y779" i="14"/>
  <c r="AA778" i="14"/>
  <c r="Y778" i="14"/>
  <c r="AB777" i="14"/>
  <c r="Z777" i="14"/>
  <c r="P776" i="14"/>
  <c r="R776" i="14" s="1"/>
  <c r="AA772" i="14"/>
  <c r="Y772" i="14"/>
  <c r="AA771" i="14"/>
  <c r="Y771" i="14"/>
  <c r="AA770" i="14"/>
  <c r="Y770" i="14"/>
  <c r="AB769" i="14"/>
  <c r="Z769" i="14"/>
  <c r="P768" i="14"/>
  <c r="R768" i="14" s="1"/>
  <c r="AA764" i="14"/>
  <c r="Y764" i="14"/>
  <c r="AA763" i="14"/>
  <c r="Y763" i="14"/>
  <c r="AA762" i="14"/>
  <c r="Y762" i="14"/>
  <c r="AB761" i="14"/>
  <c r="Z761" i="14"/>
  <c r="P760" i="14"/>
  <c r="R760" i="14" s="1"/>
  <c r="AA756" i="14"/>
  <c r="Y756" i="14"/>
  <c r="AA755" i="14"/>
  <c r="Y755" i="14"/>
  <c r="AA754" i="14"/>
  <c r="Y754" i="14"/>
  <c r="AB753" i="14"/>
  <c r="Z753" i="14"/>
  <c r="P752" i="14"/>
  <c r="AA748" i="14"/>
  <c r="Y748" i="14"/>
  <c r="AA747" i="14"/>
  <c r="Y747" i="14"/>
  <c r="AA746" i="14"/>
  <c r="Y746" i="14"/>
  <c r="AB745" i="14"/>
  <c r="Z745" i="14"/>
  <c r="T744" i="14"/>
  <c r="AB743" i="14"/>
  <c r="Z743" i="14"/>
  <c r="T742" i="14"/>
  <c r="AA741" i="14"/>
  <c r="Y741" i="14"/>
  <c r="AB740" i="14"/>
  <c r="Z740" i="14"/>
  <c r="P739" i="14"/>
  <c r="R739" i="14" s="1"/>
  <c r="AB739" i="14"/>
  <c r="Z739" i="14"/>
  <c r="P738" i="14"/>
  <c r="AB738" i="14"/>
  <c r="Z738" i="14"/>
  <c r="P737" i="14"/>
  <c r="T737" i="14" s="1"/>
  <c r="AB737" i="14"/>
  <c r="Z737" i="14"/>
  <c r="P736" i="14"/>
  <c r="T736" i="14" s="1"/>
  <c r="AB736" i="14"/>
  <c r="Z736" i="14"/>
  <c r="P735" i="14"/>
  <c r="T735" i="14" s="1"/>
  <c r="AA734" i="14"/>
  <c r="Y734" i="14"/>
  <c r="AB733" i="14"/>
  <c r="Z733" i="14"/>
  <c r="P732" i="14"/>
  <c r="AB726" i="14"/>
  <c r="Z726" i="14"/>
  <c r="P725" i="14"/>
  <c r="R725" i="14" s="1"/>
  <c r="AA713" i="14"/>
  <c r="Y713" i="14"/>
  <c r="O712" i="14"/>
  <c r="Q712" i="14" s="1"/>
  <c r="AA712" i="14"/>
  <c r="Y712" i="14"/>
  <c r="AB711" i="14"/>
  <c r="Z711" i="14"/>
  <c r="T710" i="14"/>
  <c r="O709" i="14"/>
  <c r="Q709" i="14" s="1"/>
  <c r="AA709" i="14"/>
  <c r="Y709" i="14"/>
  <c r="O708" i="14"/>
  <c r="S708" i="14" s="1"/>
  <c r="AA708" i="14"/>
  <c r="Y708" i="14"/>
  <c r="AA707" i="14"/>
  <c r="Y707" i="14"/>
  <c r="AA706" i="14"/>
  <c r="Y706" i="14"/>
  <c r="AA705" i="14"/>
  <c r="Y705" i="14"/>
  <c r="AA704" i="14"/>
  <c r="Y704" i="14"/>
  <c r="AA703" i="14"/>
  <c r="Y703" i="14"/>
  <c r="AA702" i="14"/>
  <c r="Y702" i="14"/>
  <c r="AA701" i="14"/>
  <c r="Y701" i="14"/>
  <c r="AA700" i="14"/>
  <c r="Y700" i="14"/>
  <c r="AA699" i="14"/>
  <c r="Y699" i="14"/>
  <c r="AB698" i="14"/>
  <c r="Z698" i="14"/>
  <c r="AB697" i="14"/>
  <c r="Z697" i="14"/>
  <c r="P696" i="14"/>
  <c r="T696" i="14" s="1"/>
  <c r="AB691" i="14"/>
  <c r="Z691" i="14"/>
  <c r="P690" i="14"/>
  <c r="J690" i="14"/>
  <c r="AB689" i="14"/>
  <c r="Z689" i="14"/>
  <c r="AA687" i="14"/>
  <c r="Y687" i="14"/>
  <c r="AA686" i="14"/>
  <c r="Y686" i="14"/>
  <c r="AB685" i="14"/>
  <c r="Z685" i="14"/>
  <c r="P684" i="14"/>
  <c r="T684" i="14" s="1"/>
  <c r="AB684" i="14"/>
  <c r="Z684" i="14"/>
  <c r="P683" i="14"/>
  <c r="J683" i="14"/>
  <c r="AA682" i="14"/>
  <c r="Y682" i="14"/>
  <c r="T681" i="14"/>
  <c r="AB680" i="14"/>
  <c r="Z680" i="14"/>
  <c r="AB675" i="14"/>
  <c r="Z675" i="14"/>
  <c r="AB673" i="14"/>
  <c r="Z673" i="14"/>
  <c r="P672" i="14"/>
  <c r="P667" i="14"/>
  <c r="J667" i="14"/>
  <c r="AA666" i="14"/>
  <c r="Y666" i="14"/>
  <c r="P665" i="14"/>
  <c r="J665" i="14"/>
  <c r="O564" i="14"/>
  <c r="AA564" i="14"/>
  <c r="Y564" i="14"/>
  <c r="O563" i="14"/>
  <c r="Q563" i="14" s="1"/>
  <c r="AA563" i="14"/>
  <c r="Y563" i="14"/>
  <c r="AB562" i="14"/>
  <c r="Z562" i="14"/>
  <c r="J561" i="14"/>
  <c r="O559" i="14"/>
  <c r="Q559" i="14" s="1"/>
  <c r="O558" i="14"/>
  <c r="Q558" i="14" s="1"/>
  <c r="AA558" i="14"/>
  <c r="Y558" i="14"/>
  <c r="AB557" i="14"/>
  <c r="Z557" i="14"/>
  <c r="P556" i="14"/>
  <c r="T556" i="14" s="1"/>
  <c r="AB554" i="14"/>
  <c r="Z554" i="14"/>
  <c r="P552" i="14"/>
  <c r="J552" i="14"/>
  <c r="AA551" i="14"/>
  <c r="Y551" i="14"/>
  <c r="AB550" i="14"/>
  <c r="Z550" i="14"/>
  <c r="AB548" i="14"/>
  <c r="Z548" i="14"/>
  <c r="AA546" i="14"/>
  <c r="Y546" i="14"/>
  <c r="P545" i="14"/>
  <c r="T545" i="14" s="1"/>
  <c r="J545" i="14"/>
  <c r="AB544" i="14"/>
  <c r="Z544" i="14"/>
  <c r="AA542" i="14"/>
  <c r="Y542" i="14"/>
  <c r="AA541" i="14"/>
  <c r="Y541" i="14"/>
  <c r="AA540" i="14"/>
  <c r="Y540" i="14"/>
  <c r="AA539" i="14"/>
  <c r="Y539" i="14"/>
  <c r="AA538" i="14"/>
  <c r="Y538" i="14"/>
  <c r="AA537" i="14"/>
  <c r="Y537" i="14"/>
  <c r="AA536" i="14"/>
  <c r="Y536" i="14"/>
  <c r="AA535" i="14"/>
  <c r="Y535" i="14"/>
  <c r="AA534" i="14"/>
  <c r="Y534" i="14"/>
  <c r="AA533" i="14"/>
  <c r="Y533" i="14"/>
  <c r="AA532" i="14"/>
  <c r="Y532" i="14"/>
  <c r="AA531" i="14"/>
  <c r="Y531" i="14"/>
  <c r="AA530" i="14"/>
  <c r="Y530" i="14"/>
  <c r="AA529" i="14"/>
  <c r="Y529" i="14"/>
  <c r="AA528" i="14"/>
  <c r="Y528" i="14"/>
  <c r="AA527" i="14"/>
  <c r="Y527" i="14"/>
  <c r="AA526" i="14"/>
  <c r="Y526" i="14"/>
  <c r="AA525" i="14"/>
  <c r="Y525" i="14"/>
  <c r="AA524" i="14"/>
  <c r="Y524" i="14"/>
  <c r="AA523" i="14"/>
  <c r="Y523" i="14"/>
  <c r="AA522" i="14"/>
  <c r="Y522" i="14"/>
  <c r="AA521" i="14"/>
  <c r="Y521" i="14"/>
  <c r="AA520" i="14"/>
  <c r="Y520" i="14"/>
  <c r="AA519" i="14"/>
  <c r="Y519" i="14"/>
  <c r="AA518" i="14"/>
  <c r="Y518" i="14"/>
  <c r="AA517" i="14"/>
  <c r="Y517" i="14"/>
  <c r="AA516" i="14"/>
  <c r="Y516" i="14"/>
  <c r="AA515" i="14"/>
  <c r="Y515" i="14"/>
  <c r="AA514" i="14"/>
  <c r="Y514" i="14"/>
  <c r="AA513" i="14"/>
  <c r="Y513" i="14"/>
  <c r="AA512" i="14"/>
  <c r="Y512" i="14"/>
  <c r="AA511" i="14"/>
  <c r="Y511" i="14"/>
  <c r="AA510" i="14"/>
  <c r="Y510" i="14"/>
  <c r="AB509" i="14"/>
  <c r="Z509" i="14"/>
  <c r="O478" i="14"/>
  <c r="AA478" i="14"/>
  <c r="Y478" i="14"/>
  <c r="AB477" i="14"/>
  <c r="Z477" i="14"/>
  <c r="AA475" i="14"/>
  <c r="Y475" i="14"/>
  <c r="AB474" i="14"/>
  <c r="Z474" i="14"/>
  <c r="AB473" i="14"/>
  <c r="Z473" i="14"/>
  <c r="AB470" i="14"/>
  <c r="Z470" i="14"/>
  <c r="O468" i="14"/>
  <c r="Q468" i="14" s="1"/>
  <c r="AA468" i="14"/>
  <c r="Y468" i="14"/>
  <c r="O463" i="14"/>
  <c r="AA463" i="14"/>
  <c r="Y463" i="14"/>
  <c r="AB462" i="14"/>
  <c r="Z462" i="14"/>
  <c r="AB458" i="14"/>
  <c r="Z458" i="14"/>
  <c r="AB457" i="14"/>
  <c r="Z457" i="14"/>
  <c r="P456" i="14"/>
  <c r="R456" i="14" s="1"/>
  <c r="AB454" i="14"/>
  <c r="Z454" i="14"/>
  <c r="O451" i="14"/>
  <c r="AA451" i="14"/>
  <c r="Y451" i="14"/>
  <c r="O450" i="14"/>
  <c r="Q450" i="14" s="1"/>
  <c r="AA450" i="14"/>
  <c r="Y450" i="14"/>
  <c r="AB449" i="14"/>
  <c r="Z449" i="14"/>
  <c r="O447" i="14"/>
  <c r="Q447" i="14" s="1"/>
  <c r="AA447" i="14"/>
  <c r="Y447" i="14"/>
  <c r="P446" i="14"/>
  <c r="T446" i="14" s="1"/>
  <c r="AB446" i="14"/>
  <c r="Z446" i="14"/>
  <c r="AB442" i="14"/>
  <c r="Z442" i="14"/>
  <c r="AA438" i="14"/>
  <c r="Y438" i="14"/>
  <c r="AB437" i="14"/>
  <c r="Z437" i="14"/>
  <c r="P436" i="14"/>
  <c r="R436" i="14" s="1"/>
  <c r="AB436" i="14"/>
  <c r="Z436" i="14"/>
  <c r="AA434" i="14"/>
  <c r="Y434" i="14"/>
  <c r="AB433" i="14"/>
  <c r="Z433" i="14"/>
  <c r="AA429" i="14"/>
  <c r="Y429" i="14"/>
  <c r="AB428" i="14"/>
  <c r="Z428" i="14"/>
  <c r="AB426" i="14"/>
  <c r="Z426" i="14"/>
  <c r="O424" i="14"/>
  <c r="AA424" i="14"/>
  <c r="Y424" i="14"/>
  <c r="O422" i="14"/>
  <c r="AA422" i="14"/>
  <c r="Y422" i="14"/>
  <c r="AB421" i="14"/>
  <c r="Z421" i="14"/>
  <c r="AB419" i="14"/>
  <c r="Z419" i="14"/>
  <c r="AA417" i="14"/>
  <c r="Y417" i="14"/>
  <c r="AA415" i="14"/>
  <c r="Y415" i="14"/>
  <c r="O412" i="14"/>
  <c r="Q412" i="14" s="1"/>
  <c r="AA412" i="14"/>
  <c r="Y412" i="14"/>
  <c r="O411" i="14"/>
  <c r="Q411" i="14" s="1"/>
  <c r="AA411" i="14"/>
  <c r="Y411" i="14"/>
  <c r="AB410" i="14"/>
  <c r="Z410" i="14"/>
  <c r="P407" i="14"/>
  <c r="AB407" i="14"/>
  <c r="Z407" i="14"/>
  <c r="O404" i="14"/>
  <c r="Q404" i="14" s="1"/>
  <c r="AA404" i="14"/>
  <c r="Y404" i="14"/>
  <c r="AA398" i="14"/>
  <c r="Y398" i="14"/>
  <c r="AA397" i="14"/>
  <c r="Y397" i="14"/>
  <c r="O396" i="14"/>
  <c r="S396" i="14" s="1"/>
  <c r="AA396" i="14"/>
  <c r="Y396" i="14"/>
  <c r="O392" i="14"/>
  <c r="AA392" i="14"/>
  <c r="Y392" i="14"/>
  <c r="AB387" i="14"/>
  <c r="Z387" i="14"/>
  <c r="AB386" i="14"/>
  <c r="Z386" i="14"/>
  <c r="AB385" i="14"/>
  <c r="Z385" i="14"/>
  <c r="AB384" i="14"/>
  <c r="Z384" i="14"/>
  <c r="AB383" i="14"/>
  <c r="Z383" i="14"/>
  <c r="AB376" i="14"/>
  <c r="Z376" i="14"/>
  <c r="AB372" i="14"/>
  <c r="Z372" i="14"/>
  <c r="AA371" i="14"/>
  <c r="Y371" i="14"/>
  <c r="AA367" i="14"/>
  <c r="Y367" i="14"/>
  <c r="AB366" i="14"/>
  <c r="Z366" i="14"/>
  <c r="AB365" i="14"/>
  <c r="Z365" i="14"/>
  <c r="AB364" i="14"/>
  <c r="Z364" i="14"/>
  <c r="AA362" i="14"/>
  <c r="Y362" i="14"/>
  <c r="O361" i="14"/>
  <c r="Q361" i="14" s="1"/>
  <c r="AA361" i="14"/>
  <c r="Y361" i="14"/>
  <c r="O360" i="14"/>
  <c r="AA360" i="14"/>
  <c r="Y360" i="14"/>
  <c r="AB359" i="14"/>
  <c r="Z359" i="14"/>
  <c r="AB358" i="14"/>
  <c r="Z358" i="14"/>
  <c r="AB357" i="14"/>
  <c r="Z357" i="14"/>
  <c r="AB356" i="14"/>
  <c r="Z356" i="14"/>
  <c r="AB355" i="14"/>
  <c r="Z355" i="14"/>
  <c r="AB354" i="14"/>
  <c r="Z354" i="14"/>
  <c r="AB353" i="14"/>
  <c r="Z353" i="14"/>
  <c r="AB352" i="14"/>
  <c r="Z352" i="14"/>
  <c r="AB350" i="14"/>
  <c r="Z350" i="14"/>
  <c r="AB349" i="14"/>
  <c r="Z349" i="14"/>
  <c r="AB348" i="14"/>
  <c r="Z348" i="14"/>
  <c r="O347" i="14"/>
  <c r="S347" i="14" s="1"/>
  <c r="AA343" i="14"/>
  <c r="Y343" i="14"/>
  <c r="AA342" i="14"/>
  <c r="Y342" i="14"/>
  <c r="AB341" i="14"/>
  <c r="Z341" i="14"/>
  <c r="AB340" i="14"/>
  <c r="Z340" i="14"/>
  <c r="AB339" i="14"/>
  <c r="Z339" i="14"/>
  <c r="AB338" i="14"/>
  <c r="Z338" i="14"/>
  <c r="AB337" i="14"/>
  <c r="Z337" i="14"/>
  <c r="AA331" i="14"/>
  <c r="Y331" i="14"/>
  <c r="AB330" i="14"/>
  <c r="Z330" i="14"/>
  <c r="AB329" i="14"/>
  <c r="Z329" i="14"/>
  <c r="AB328" i="14"/>
  <c r="Z328" i="14"/>
  <c r="AA326" i="14"/>
  <c r="Y326" i="14"/>
  <c r="AA325" i="14"/>
  <c r="Y325" i="14"/>
  <c r="AB324" i="14"/>
  <c r="Z324" i="14"/>
  <c r="O323" i="14"/>
  <c r="AA320" i="14"/>
  <c r="Y320" i="14"/>
  <c r="O319" i="14"/>
  <c r="S319" i="14" s="1"/>
  <c r="AA319" i="14"/>
  <c r="Y319" i="14"/>
  <c r="AA318" i="14"/>
  <c r="Y318" i="14"/>
  <c r="AA317" i="14"/>
  <c r="Y317" i="14"/>
  <c r="AB316" i="14"/>
  <c r="Z316" i="14"/>
  <c r="AB315" i="14"/>
  <c r="Z315" i="14"/>
  <c r="AB314" i="14"/>
  <c r="Z314" i="14"/>
  <c r="AB313" i="14"/>
  <c r="Z313" i="14"/>
  <c r="AB312" i="14"/>
  <c r="Z312" i="14"/>
  <c r="AB311" i="14"/>
  <c r="Z311" i="14"/>
  <c r="P310" i="14"/>
  <c r="T310" i="14" s="1"/>
  <c r="AB310" i="14"/>
  <c r="Z310" i="14"/>
  <c r="AA305" i="14"/>
  <c r="Y305" i="14"/>
  <c r="AA304" i="14"/>
  <c r="Y304" i="14"/>
  <c r="AA303" i="14"/>
  <c r="Y303" i="14"/>
  <c r="AB302" i="14"/>
  <c r="Z302" i="14"/>
  <c r="AA298" i="14"/>
  <c r="Y298" i="14"/>
  <c r="AB297" i="14"/>
  <c r="Z297" i="14"/>
  <c r="AB296" i="14"/>
  <c r="Z296" i="14"/>
  <c r="AB295" i="14"/>
  <c r="Z295" i="14"/>
  <c r="AA292" i="14"/>
  <c r="Y292" i="14"/>
  <c r="AA291" i="14"/>
  <c r="Y291" i="14"/>
  <c r="AB290" i="14"/>
  <c r="Z290" i="14"/>
  <c r="AA285" i="14"/>
  <c r="Y285" i="14"/>
  <c r="AB284" i="14"/>
  <c r="Z284" i="14"/>
  <c r="AB283" i="14"/>
  <c r="Z283" i="14"/>
  <c r="AA280" i="14"/>
  <c r="Y280" i="14"/>
  <c r="AA279" i="14"/>
  <c r="Y279" i="14"/>
  <c r="AB278" i="14"/>
  <c r="Z278" i="14"/>
  <c r="AA274" i="14"/>
  <c r="Y274" i="14"/>
  <c r="AB273" i="14"/>
  <c r="Z273" i="14"/>
  <c r="AA270" i="14"/>
  <c r="Y270" i="14"/>
  <c r="AB269" i="14"/>
  <c r="Z269" i="14"/>
  <c r="AA266" i="14"/>
  <c r="Y266" i="14"/>
  <c r="AB265" i="14"/>
  <c r="Z265" i="14"/>
  <c r="AA262" i="14"/>
  <c r="Y262" i="14"/>
  <c r="AB261" i="14"/>
  <c r="Z261" i="14"/>
  <c r="AA258" i="14"/>
  <c r="Y258" i="14"/>
  <c r="AB257" i="14"/>
  <c r="Z257" i="14"/>
  <c r="AA254" i="14"/>
  <c r="Y254" i="14"/>
  <c r="AB253" i="14"/>
  <c r="Z253" i="14"/>
  <c r="P252" i="14"/>
  <c r="T252" i="14" s="1"/>
  <c r="AB252" i="14"/>
  <c r="Z252" i="14"/>
  <c r="AA250" i="14"/>
  <c r="Y250" i="14"/>
  <c r="AB249" i="14"/>
  <c r="Z249" i="14"/>
  <c r="AA247" i="14"/>
  <c r="Y247" i="14"/>
  <c r="P246" i="14"/>
  <c r="R246" i="14" s="1"/>
  <c r="AB246" i="14"/>
  <c r="Z246" i="14"/>
  <c r="O243" i="14"/>
  <c r="Q243" i="14" s="1"/>
  <c r="AA243" i="14"/>
  <c r="Y243" i="14"/>
  <c r="O242" i="14"/>
  <c r="Q242" i="14" s="1"/>
  <c r="AA240" i="14"/>
  <c r="Y240" i="14"/>
  <c r="O239" i="14"/>
  <c r="Q239" i="14" s="1"/>
  <c r="O237" i="14"/>
  <c r="S237" i="14" s="1"/>
  <c r="AA237" i="14"/>
  <c r="Y237" i="14"/>
  <c r="P236" i="14"/>
  <c r="R236" i="14" s="1"/>
  <c r="AA235" i="14"/>
  <c r="Y235" i="14"/>
  <c r="P234" i="14"/>
  <c r="T234" i="14" s="1"/>
  <c r="AB234" i="14"/>
  <c r="Z234" i="14"/>
  <c r="AA232" i="14"/>
  <c r="Y232" i="14"/>
  <c r="AB230" i="14"/>
  <c r="Z230" i="14"/>
  <c r="AA228" i="14"/>
  <c r="Y228" i="14"/>
  <c r="P227" i="14"/>
  <c r="R227" i="14" s="1"/>
  <c r="AB227" i="14"/>
  <c r="Z227" i="14"/>
  <c r="AA225" i="14"/>
  <c r="Y225" i="14"/>
  <c r="P224" i="14"/>
  <c r="R224" i="14" s="1"/>
  <c r="AB222" i="14"/>
  <c r="Z222" i="14"/>
  <c r="AA220" i="14"/>
  <c r="Y220" i="14"/>
  <c r="P219" i="14"/>
  <c r="R219" i="14" s="1"/>
  <c r="AA217" i="14"/>
  <c r="Y217" i="14"/>
  <c r="AA215" i="14"/>
  <c r="Y215" i="14"/>
  <c r="O214" i="14"/>
  <c r="Q214" i="14" s="1"/>
  <c r="O212" i="14"/>
  <c r="Q212" i="14" s="1"/>
  <c r="AA212" i="14"/>
  <c r="Y212" i="14"/>
  <c r="O211" i="14"/>
  <c r="Q211" i="14" s="1"/>
  <c r="AA209" i="14"/>
  <c r="Y209" i="14"/>
  <c r="O206" i="14"/>
  <c r="AA204" i="14"/>
  <c r="Y204" i="14"/>
  <c r="AA202" i="14"/>
  <c r="Y202" i="14"/>
  <c r="AB201" i="14"/>
  <c r="Z201" i="14"/>
  <c r="AA199" i="14"/>
  <c r="Y199" i="14"/>
  <c r="AB198" i="14"/>
  <c r="Z198" i="14"/>
  <c r="AA196" i="14"/>
  <c r="Y196" i="14"/>
  <c r="P195" i="14"/>
  <c r="R195" i="14" s="1"/>
  <c r="AB195" i="14"/>
  <c r="Z195" i="14"/>
  <c r="AA194" i="14"/>
  <c r="Y194" i="14"/>
  <c r="AB193" i="14"/>
  <c r="Z193" i="14"/>
  <c r="O191" i="14"/>
  <c r="Q191" i="14" s="1"/>
  <c r="AA191" i="14"/>
  <c r="Y191" i="14"/>
  <c r="O190" i="14"/>
  <c r="Q190" i="14" s="1"/>
  <c r="AB188" i="14"/>
  <c r="Z188" i="14"/>
  <c r="AA187" i="14"/>
  <c r="Y187" i="14"/>
  <c r="AB186" i="14"/>
  <c r="Z186" i="14"/>
  <c r="P183" i="14"/>
  <c r="AB183" i="14"/>
  <c r="Z183" i="14"/>
  <c r="AA180" i="14"/>
  <c r="Y180" i="14"/>
  <c r="O179" i="14"/>
  <c r="Q179" i="14" s="1"/>
  <c r="AA177" i="14"/>
  <c r="Y177" i="14"/>
  <c r="AB176" i="14"/>
  <c r="Z176" i="14"/>
  <c r="AA174" i="14"/>
  <c r="Y174" i="14"/>
  <c r="AB173" i="14"/>
  <c r="Z173" i="14"/>
  <c r="AA171" i="14"/>
  <c r="Y171" i="14"/>
  <c r="AB170" i="14"/>
  <c r="Z170" i="14"/>
  <c r="O168" i="14"/>
  <c r="S168" i="14" s="1"/>
  <c r="AA168" i="14"/>
  <c r="Y168" i="14"/>
  <c r="P167" i="14"/>
  <c r="O166" i="14"/>
  <c r="S166" i="14" s="1"/>
  <c r="AA166" i="14"/>
  <c r="Y166" i="14"/>
  <c r="P165" i="14"/>
  <c r="AB165" i="14"/>
  <c r="Z165" i="14"/>
  <c r="AB163" i="14"/>
  <c r="Z163" i="14"/>
  <c r="AA161" i="14"/>
  <c r="Y161" i="14"/>
  <c r="AB160" i="14"/>
  <c r="Z160" i="14"/>
  <c r="AB158" i="14"/>
  <c r="Z158" i="14"/>
  <c r="O156" i="14"/>
  <c r="Q156" i="14" s="1"/>
  <c r="AA156" i="14"/>
  <c r="Y156" i="14"/>
  <c r="O155" i="14"/>
  <c r="S155" i="14" s="1"/>
  <c r="AA153" i="14"/>
  <c r="Y153" i="14"/>
  <c r="O152" i="14"/>
  <c r="Q152" i="14" s="1"/>
  <c r="AB150" i="14"/>
  <c r="Z150" i="14"/>
  <c r="AB148" i="14"/>
  <c r="Z148" i="14"/>
  <c r="AA146" i="14"/>
  <c r="Y146" i="14"/>
  <c r="P145" i="14"/>
  <c r="R145" i="14" s="1"/>
  <c r="AA144" i="14"/>
  <c r="Y144" i="14"/>
  <c r="AB143" i="14"/>
  <c r="Z143" i="14"/>
  <c r="AA141" i="14"/>
  <c r="Y141" i="14"/>
  <c r="AB140" i="14"/>
  <c r="Z140" i="14"/>
  <c r="O137" i="14"/>
  <c r="Q137" i="14" s="1"/>
  <c r="AA137" i="14"/>
  <c r="Y137" i="14"/>
  <c r="O136" i="14"/>
  <c r="Q136" i="14" s="1"/>
  <c r="AB134" i="14"/>
  <c r="Z134" i="14"/>
  <c r="AB132" i="14"/>
  <c r="Z132" i="14"/>
  <c r="AA130" i="14"/>
  <c r="Y130" i="14"/>
  <c r="P129" i="14"/>
  <c r="T129" i="14" s="1"/>
  <c r="AA128" i="14"/>
  <c r="Y128" i="14"/>
  <c r="AB127" i="14"/>
  <c r="Z127" i="14"/>
  <c r="AA125" i="14"/>
  <c r="Y125" i="14"/>
  <c r="AB124" i="14"/>
  <c r="Z124" i="14"/>
  <c r="O121" i="14"/>
  <c r="Q121" i="14" s="1"/>
  <c r="AA121" i="14"/>
  <c r="Y121" i="14"/>
  <c r="O120" i="14"/>
  <c r="S120" i="14" s="1"/>
  <c r="AB118" i="14"/>
  <c r="Z118" i="14"/>
  <c r="AA117" i="14"/>
  <c r="Y117" i="14"/>
  <c r="AB116" i="14"/>
  <c r="Z116" i="14"/>
  <c r="O114" i="14"/>
  <c r="Q114" i="14" s="1"/>
  <c r="AA114" i="14"/>
  <c r="Y114" i="14"/>
  <c r="O113" i="14"/>
  <c r="Q113" i="14" s="1"/>
  <c r="AB112" i="14"/>
  <c r="Z112" i="14"/>
  <c r="O110" i="14"/>
  <c r="Q110" i="14" s="1"/>
  <c r="AA110" i="14"/>
  <c r="Y110" i="14"/>
  <c r="P109" i="14"/>
  <c r="R109" i="14" s="1"/>
  <c r="O108" i="14"/>
  <c r="AA108" i="14"/>
  <c r="Y108" i="14"/>
  <c r="P107" i="14"/>
  <c r="R107" i="14" s="1"/>
  <c r="AB107" i="14"/>
  <c r="Z107" i="14"/>
  <c r="O105" i="14"/>
  <c r="Q105" i="14" s="1"/>
  <c r="AA103" i="14"/>
  <c r="Y103" i="14"/>
  <c r="AB101" i="14"/>
  <c r="Z101" i="14"/>
  <c r="AA99" i="14"/>
  <c r="Y99" i="14"/>
  <c r="AB98" i="14"/>
  <c r="Z98" i="14"/>
  <c r="AA97" i="14"/>
  <c r="Y97" i="14"/>
  <c r="AA95" i="14"/>
  <c r="Y95" i="14"/>
  <c r="AB94" i="14"/>
  <c r="Z94" i="14"/>
  <c r="AA92" i="14"/>
  <c r="Y92" i="14"/>
  <c r="P91" i="14"/>
  <c r="T91" i="14" s="1"/>
  <c r="AB91" i="14"/>
  <c r="Z91" i="14"/>
  <c r="AB88" i="14"/>
  <c r="Z88" i="14"/>
  <c r="AB85" i="14"/>
  <c r="Z85" i="14"/>
  <c r="AB82" i="14"/>
  <c r="Z82" i="14"/>
  <c r="AA81" i="14"/>
  <c r="Y81" i="14"/>
  <c r="AB80" i="14"/>
  <c r="Z80" i="14"/>
  <c r="AA78" i="14"/>
  <c r="Y78" i="14"/>
  <c r="AA75" i="14"/>
  <c r="Y75" i="14"/>
  <c r="AB74" i="14"/>
  <c r="Z74" i="14"/>
  <c r="O72" i="14"/>
  <c r="AB70" i="14"/>
  <c r="Z70" i="14"/>
  <c r="AB68" i="14"/>
  <c r="Z68" i="14"/>
  <c r="AA66" i="14"/>
  <c r="Y66" i="14"/>
  <c r="O65" i="14"/>
  <c r="Q65" i="14" s="1"/>
  <c r="AA64" i="14"/>
  <c r="Y64" i="14"/>
  <c r="AB63" i="14"/>
  <c r="Z63" i="14"/>
  <c r="O60" i="14"/>
  <c r="Q60" i="14" s="1"/>
  <c r="AA60" i="14"/>
  <c r="Y60" i="14"/>
  <c r="P59" i="14"/>
  <c r="T59" i="14" s="1"/>
  <c r="AB59" i="14"/>
  <c r="Z59" i="14"/>
  <c r="P57" i="14"/>
  <c r="R57" i="14" s="1"/>
  <c r="AB57" i="14"/>
  <c r="Z57" i="14"/>
  <c r="AA56" i="14"/>
  <c r="Y56" i="14"/>
  <c r="P55" i="14"/>
  <c r="T55" i="14" s="1"/>
  <c r="AB55" i="14"/>
  <c r="Z55" i="14"/>
  <c r="O54" i="14"/>
  <c r="Q54" i="14" s="1"/>
  <c r="AA54" i="14"/>
  <c r="Y54" i="14"/>
  <c r="AB53" i="14"/>
  <c r="Z53" i="14"/>
  <c r="AA51" i="14"/>
  <c r="Y51" i="14"/>
  <c r="O49" i="14"/>
  <c r="Q49" i="14" s="1"/>
  <c r="AA47" i="14"/>
  <c r="Y47" i="14"/>
  <c r="AB46" i="14"/>
  <c r="Z46" i="14"/>
  <c r="P44" i="14"/>
  <c r="AB44" i="14"/>
  <c r="Z44" i="14"/>
  <c r="AA42" i="14"/>
  <c r="Y42" i="14"/>
  <c r="AA39" i="14"/>
  <c r="Y39" i="14"/>
  <c r="AB38" i="14"/>
  <c r="Z38" i="14"/>
  <c r="AA36" i="14"/>
  <c r="Y36" i="14"/>
  <c r="AB35" i="14"/>
  <c r="Z35" i="14"/>
  <c r="P33" i="14"/>
  <c r="T33" i="14" s="1"/>
  <c r="AB33" i="14"/>
  <c r="Z33" i="14"/>
  <c r="AA31" i="14"/>
  <c r="Y31" i="14"/>
  <c r="AB29" i="14"/>
  <c r="Z29" i="14"/>
  <c r="AA26" i="14"/>
  <c r="Y26" i="14"/>
  <c r="P25" i="14"/>
  <c r="R25" i="14" s="1"/>
  <c r="AA24" i="14"/>
  <c r="Y24" i="14"/>
  <c r="P23" i="14"/>
  <c r="AB23" i="14"/>
  <c r="Z23" i="14"/>
  <c r="AB20" i="14"/>
  <c r="Z20" i="14"/>
  <c r="AA17" i="14"/>
  <c r="Y17" i="14"/>
  <c r="O16" i="14"/>
  <c r="Q16" i="14" s="1"/>
  <c r="O14" i="14"/>
  <c r="S14" i="14" s="1"/>
  <c r="AA14" i="14"/>
  <c r="Y14" i="14"/>
  <c r="AA11" i="14"/>
  <c r="Y11" i="14"/>
  <c r="P10" i="14"/>
  <c r="R10" i="14" s="1"/>
  <c r="AB10" i="14"/>
  <c r="Z10" i="14"/>
  <c r="AB8" i="14"/>
  <c r="Z8" i="14"/>
  <c r="O6" i="14"/>
  <c r="Q6" i="14" s="1"/>
  <c r="AA6" i="14"/>
  <c r="Y6" i="14"/>
  <c r="P5" i="14"/>
  <c r="O4" i="14"/>
  <c r="Q4" i="14" s="1"/>
  <c r="AA4" i="14"/>
  <c r="Y4" i="14"/>
  <c r="P3" i="14"/>
  <c r="R3" i="14" s="1"/>
  <c r="Z3" i="14"/>
  <c r="R3618" i="14"/>
  <c r="T3618" i="14"/>
  <c r="R3678" i="14"/>
  <c r="T3678" i="14"/>
  <c r="R3666" i="14"/>
  <c r="T3666" i="14"/>
  <c r="R3644" i="14"/>
  <c r="T3644" i="14"/>
  <c r="T3626" i="14"/>
  <c r="R3623" i="14"/>
  <c r="T3623" i="14"/>
  <c r="P3659" i="14"/>
  <c r="P3554" i="14"/>
  <c r="R3549" i="14"/>
  <c r="T3549" i="14"/>
  <c r="P3503" i="14"/>
  <c r="R3503" i="14" s="1"/>
  <c r="P3499" i="14"/>
  <c r="R3499" i="14" s="1"/>
  <c r="P3491" i="14"/>
  <c r="R3491" i="14" s="1"/>
  <c r="P3483" i="14"/>
  <c r="R3483" i="14" s="1"/>
  <c r="P3463" i="14"/>
  <c r="R3463" i="14" s="1"/>
  <c r="Q3425" i="14"/>
  <c r="S3425" i="14"/>
  <c r="P3423" i="14"/>
  <c r="S3095" i="14"/>
  <c r="Q3079" i="14"/>
  <c r="S3079" i="14"/>
  <c r="Q2823" i="14"/>
  <c r="S2823" i="14"/>
  <c r="P3701" i="14"/>
  <c r="P3667" i="14"/>
  <c r="O3578" i="14"/>
  <c r="P3570" i="14"/>
  <c r="R3565" i="14"/>
  <c r="T3565" i="14"/>
  <c r="P3471" i="14"/>
  <c r="R3471" i="14" s="1"/>
  <c r="P3467" i="14"/>
  <c r="P3459" i="14"/>
  <c r="R3459" i="14" s="1"/>
  <c r="P3455" i="14"/>
  <c r="P3447" i="14"/>
  <c r="R3447" i="14" s="1"/>
  <c r="P3439" i="14"/>
  <c r="R3439" i="14" s="1"/>
  <c r="O3711" i="14"/>
  <c r="S3711" i="14" s="1"/>
  <c r="O3709" i="14"/>
  <c r="Q3709" i="14" s="1"/>
  <c r="O3692" i="14"/>
  <c r="S3692" i="14" s="1"/>
  <c r="R3690" i="14"/>
  <c r="T3690" i="14"/>
  <c r="O3633" i="14"/>
  <c r="O3630" i="14"/>
  <c r="Q3630" i="14" s="1"/>
  <c r="O3621" i="14"/>
  <c r="S3621" i="14" s="1"/>
  <c r="O3612" i="14"/>
  <c r="S3612" i="14" s="1"/>
  <c r="P3573" i="14"/>
  <c r="R3572" i="14"/>
  <c r="T3572" i="14"/>
  <c r="P3566" i="14"/>
  <c r="P3519" i="14"/>
  <c r="R3514" i="14"/>
  <c r="T3514" i="14"/>
  <c r="R3512" i="14"/>
  <c r="P3429" i="14"/>
  <c r="Q3423" i="14"/>
  <c r="S3423" i="14"/>
  <c r="P3421" i="14"/>
  <c r="R3421" i="14" s="1"/>
  <c r="O3392" i="14"/>
  <c r="Q3392" i="14" s="1"/>
  <c r="Q3145" i="14"/>
  <c r="S3145" i="14"/>
  <c r="S3015" i="14"/>
  <c r="S2997" i="14"/>
  <c r="Q2965" i="14"/>
  <c r="S2965" i="14"/>
  <c r="O3609" i="14"/>
  <c r="S3609" i="14" s="1"/>
  <c r="P3608" i="14"/>
  <c r="R3608" i="14" s="1"/>
  <c r="P3591" i="14"/>
  <c r="P3583" i="14"/>
  <c r="P3538" i="14"/>
  <c r="R3533" i="14"/>
  <c r="T3533" i="14"/>
  <c r="P3522" i="14"/>
  <c r="R3518" i="14"/>
  <c r="T3518" i="14"/>
  <c r="P3507" i="14"/>
  <c r="P3495" i="14"/>
  <c r="R3495" i="14" s="1"/>
  <c r="P3487" i="14"/>
  <c r="P3479" i="14"/>
  <c r="R3479" i="14" s="1"/>
  <c r="P3475" i="14"/>
  <c r="P3451" i="14"/>
  <c r="R3451" i="14" s="1"/>
  <c r="P3443" i="14"/>
  <c r="R3443" i="14" s="1"/>
  <c r="P3435" i="14"/>
  <c r="R3435" i="14" s="1"/>
  <c r="P3431" i="14"/>
  <c r="R3431" i="14" s="1"/>
  <c r="R3699" i="14"/>
  <c r="T3699" i="14"/>
  <c r="O3681" i="14"/>
  <c r="O3679" i="14"/>
  <c r="S3679" i="14" s="1"/>
  <c r="R3647" i="14"/>
  <c r="T3647" i="14"/>
  <c r="O3595" i="14"/>
  <c r="P3594" i="14"/>
  <c r="R3594" i="14" s="1"/>
  <c r="R3559" i="14"/>
  <c r="T3559" i="14"/>
  <c r="P3550" i="14"/>
  <c r="R3543" i="14"/>
  <c r="T3543" i="14"/>
  <c r="P3534" i="14"/>
  <c r="R3529" i="14"/>
  <c r="T3529" i="14"/>
  <c r="P3712" i="14"/>
  <c r="P3682" i="14"/>
  <c r="P3652" i="14"/>
  <c r="R3652" i="14" s="1"/>
  <c r="P3636" i="14"/>
  <c r="P3605" i="14"/>
  <c r="P3598" i="14"/>
  <c r="P3588" i="14"/>
  <c r="Q3586" i="14"/>
  <c r="O3580" i="14"/>
  <c r="Q3579" i="14"/>
  <c r="S3579" i="14"/>
  <c r="P3562" i="14"/>
  <c r="R3557" i="14"/>
  <c r="T3557" i="14"/>
  <c r="R3555" i="14"/>
  <c r="T3555" i="14"/>
  <c r="P3546" i="14"/>
  <c r="R3541" i="14"/>
  <c r="T3541" i="14"/>
  <c r="R3539" i="14"/>
  <c r="T3539" i="14"/>
  <c r="P3530" i="14"/>
  <c r="R3525" i="14"/>
  <c r="T3525" i="14"/>
  <c r="R3523" i="14"/>
  <c r="P3515" i="14"/>
  <c r="R3510" i="14"/>
  <c r="T3510" i="14"/>
  <c r="P3505" i="14"/>
  <c r="R3505" i="14" s="1"/>
  <c r="P3501" i="14"/>
  <c r="P3497" i="14"/>
  <c r="R3497" i="14" s="1"/>
  <c r="P3493" i="14"/>
  <c r="P3489" i="14"/>
  <c r="R3489" i="14" s="1"/>
  <c r="P3485" i="14"/>
  <c r="P3481" i="14"/>
  <c r="R3481" i="14" s="1"/>
  <c r="P3477" i="14"/>
  <c r="R3477" i="14" s="1"/>
  <c r="P3473" i="14"/>
  <c r="P3469" i="14"/>
  <c r="R3469" i="14" s="1"/>
  <c r="P3465" i="14"/>
  <c r="R3465" i="14" s="1"/>
  <c r="P3461" i="14"/>
  <c r="R3461" i="14" s="1"/>
  <c r="P3457" i="14"/>
  <c r="R3457" i="14" s="1"/>
  <c r="P3453" i="14"/>
  <c r="R3453" i="14" s="1"/>
  <c r="P3449" i="14"/>
  <c r="R3449" i="14" s="1"/>
  <c r="P3445" i="14"/>
  <c r="P3441" i="14"/>
  <c r="R3441" i="14" s="1"/>
  <c r="P3437" i="14"/>
  <c r="P3433" i="14"/>
  <c r="R3433" i="14" s="1"/>
  <c r="P3427" i="14"/>
  <c r="R3427" i="14" s="1"/>
  <c r="Q3421" i="14"/>
  <c r="S3421" i="14"/>
  <c r="P3419" i="14"/>
  <c r="P3417" i="14"/>
  <c r="R3417" i="14" s="1"/>
  <c r="P3415" i="14"/>
  <c r="R3415" i="14" s="1"/>
  <c r="P3413" i="14"/>
  <c r="P3411" i="14"/>
  <c r="R3411" i="14" s="1"/>
  <c r="P3409" i="14"/>
  <c r="R3409" i="14" s="1"/>
  <c r="P3407" i="14"/>
  <c r="R3407" i="14" s="1"/>
  <c r="P3405" i="14"/>
  <c r="R3405" i="14" s="1"/>
  <c r="P3403" i="14"/>
  <c r="R3403" i="14" s="1"/>
  <c r="P3401" i="14"/>
  <c r="R3401" i="14" s="1"/>
  <c r="P3399" i="14"/>
  <c r="R3399" i="14" s="1"/>
  <c r="P3397" i="14"/>
  <c r="P3395" i="14"/>
  <c r="R3395" i="14" s="1"/>
  <c r="P3393" i="14"/>
  <c r="R3393" i="14" s="1"/>
  <c r="Q3029" i="14"/>
  <c r="S3029" i="14"/>
  <c r="Q2887" i="14"/>
  <c r="S2887" i="14"/>
  <c r="Q2837" i="14"/>
  <c r="Q2805" i="14"/>
  <c r="S2805" i="14"/>
  <c r="O3710" i="14"/>
  <c r="Q3710" i="14" s="1"/>
  <c r="O3700" i="14"/>
  <c r="O3693" i="14"/>
  <c r="Q3693" i="14" s="1"/>
  <c r="O3691" i="14"/>
  <c r="S3691" i="14" s="1"/>
  <c r="O3680" i="14"/>
  <c r="P3676" i="14"/>
  <c r="R3676" i="14" s="1"/>
  <c r="P3674" i="14"/>
  <c r="R3674" i="14" s="1"/>
  <c r="T3673" i="14"/>
  <c r="T3665" i="14"/>
  <c r="T3657" i="14"/>
  <c r="P3651" i="14"/>
  <c r="R3651" i="14" s="1"/>
  <c r="P3649" i="14"/>
  <c r="R3649" i="14" s="1"/>
  <c r="O3641" i="14"/>
  <c r="Q3641" i="14" s="1"/>
  <c r="O3638" i="14"/>
  <c r="P3635" i="14"/>
  <c r="R3635" i="14" s="1"/>
  <c r="T3632" i="14"/>
  <c r="P3616" i="14"/>
  <c r="R3611" i="14"/>
  <c r="T3611" i="14"/>
  <c r="P3601" i="14"/>
  <c r="R3592" i="14"/>
  <c r="O3584" i="14"/>
  <c r="R3578" i="14"/>
  <c r="T3578" i="14"/>
  <c r="P3575" i="14"/>
  <c r="R3574" i="14"/>
  <c r="T3574" i="14"/>
  <c r="Q3572" i="14"/>
  <c r="S3572" i="14"/>
  <c r="P3571" i="14"/>
  <c r="R3569" i="14"/>
  <c r="T3569" i="14"/>
  <c r="P3558" i="14"/>
  <c r="R3553" i="14"/>
  <c r="T3553" i="14"/>
  <c r="R3551" i="14"/>
  <c r="T3551" i="14"/>
  <c r="P3542" i="14"/>
  <c r="R3537" i="14"/>
  <c r="T3537" i="14"/>
  <c r="P3526" i="14"/>
  <c r="R3521" i="14"/>
  <c r="T3521" i="14"/>
  <c r="R3520" i="14"/>
  <c r="T3520" i="14"/>
  <c r="P3511" i="14"/>
  <c r="R3506" i="14"/>
  <c r="T3506" i="14"/>
  <c r="S3427" i="14"/>
  <c r="P3425" i="14"/>
  <c r="R3425" i="14" s="1"/>
  <c r="Q3419" i="14"/>
  <c r="S3419" i="14"/>
  <c r="Q3417" i="14"/>
  <c r="S3417" i="14"/>
  <c r="Q3415" i="14"/>
  <c r="S3415" i="14"/>
  <c r="Q3411" i="14"/>
  <c r="S3411" i="14"/>
  <c r="Q3409" i="14"/>
  <c r="S3409" i="14"/>
  <c r="Q3407" i="14"/>
  <c r="S3407" i="14"/>
  <c r="Q3401" i="14"/>
  <c r="S3401" i="14"/>
  <c r="Q3399" i="14"/>
  <c r="S3399" i="14"/>
  <c r="Q3397" i="14"/>
  <c r="S3397" i="14"/>
  <c r="Q3395" i="14"/>
  <c r="S3395" i="14"/>
  <c r="Q3393" i="14"/>
  <c r="S3393" i="14"/>
  <c r="Q3149" i="14"/>
  <c r="S3149" i="14"/>
  <c r="Q3141" i="14"/>
  <c r="S3141" i="14"/>
  <c r="Q3063" i="14"/>
  <c r="S3063" i="14"/>
  <c r="Q3061" i="14"/>
  <c r="S3061" i="14"/>
  <c r="Q3047" i="14"/>
  <c r="S3047" i="14"/>
  <c r="Q3045" i="14"/>
  <c r="S3045" i="14"/>
  <c r="S2999" i="14"/>
  <c r="Q2967" i="14"/>
  <c r="S2967" i="14"/>
  <c r="Q2949" i="14"/>
  <c r="Q2901" i="14"/>
  <c r="O3585" i="14"/>
  <c r="P3584" i="14"/>
  <c r="R3584" i="14" s="1"/>
  <c r="S3583" i="14"/>
  <c r="O3581" i="14"/>
  <c r="P3580" i="14"/>
  <c r="R3580" i="14" s="1"/>
  <c r="T3579" i="14"/>
  <c r="T3577" i="14"/>
  <c r="O3576" i="14"/>
  <c r="S3575" i="14"/>
  <c r="S3571" i="14"/>
  <c r="S3505" i="14"/>
  <c r="S3503" i="14"/>
  <c r="S3501" i="14"/>
  <c r="S3499" i="14"/>
  <c r="S3497" i="14"/>
  <c r="S3495" i="14"/>
  <c r="S3493" i="14"/>
  <c r="S3491" i="14"/>
  <c r="S3489" i="14"/>
  <c r="S3487" i="14"/>
  <c r="S3485" i="14"/>
  <c r="S3483" i="14"/>
  <c r="S3481" i="14"/>
  <c r="S3479" i="14"/>
  <c r="S3475" i="14"/>
  <c r="S3473" i="14"/>
  <c r="S3471" i="14"/>
  <c r="S3469" i="14"/>
  <c r="S3467" i="14"/>
  <c r="S3465" i="14"/>
  <c r="S3463" i="14"/>
  <c r="S3461" i="14"/>
  <c r="S3459" i="14"/>
  <c r="S3455" i="14"/>
  <c r="S3453" i="14"/>
  <c r="S3451" i="14"/>
  <c r="S3449" i="14"/>
  <c r="S3447" i="14"/>
  <c r="S3445" i="14"/>
  <c r="S3443" i="14"/>
  <c r="S3439" i="14"/>
  <c r="S3437" i="14"/>
  <c r="S3435" i="14"/>
  <c r="S3433" i="14"/>
  <c r="S3431" i="14"/>
  <c r="P3169" i="14"/>
  <c r="R3169" i="14" s="1"/>
  <c r="P3155" i="14"/>
  <c r="P3153" i="14"/>
  <c r="R3153" i="14" s="1"/>
  <c r="P3014" i="14"/>
  <c r="T3014" i="14" s="1"/>
  <c r="P3000" i="14"/>
  <c r="R3000" i="14" s="1"/>
  <c r="P2998" i="14"/>
  <c r="T2998" i="14" s="1"/>
  <c r="P2984" i="14"/>
  <c r="R2984" i="14" s="1"/>
  <c r="P2982" i="14"/>
  <c r="T2982" i="14" s="1"/>
  <c r="P2968" i="14"/>
  <c r="R2968" i="14" s="1"/>
  <c r="P2966" i="14"/>
  <c r="T2966" i="14" s="1"/>
  <c r="P2952" i="14"/>
  <c r="R2952" i="14" s="1"/>
  <c r="P2950" i="14"/>
  <c r="T2950" i="14" s="1"/>
  <c r="P2936" i="14"/>
  <c r="T2936" i="14" s="1"/>
  <c r="P2934" i="14"/>
  <c r="R2934" i="14" s="1"/>
  <c r="P2920" i="14"/>
  <c r="R2920" i="14" s="1"/>
  <c r="P2918" i="14"/>
  <c r="T2918" i="14" s="1"/>
  <c r="P2904" i="14"/>
  <c r="T2904" i="14" s="1"/>
  <c r="P2902" i="14"/>
  <c r="T2902" i="14" s="1"/>
  <c r="O2899" i="14"/>
  <c r="O2897" i="14"/>
  <c r="P2895" i="14"/>
  <c r="P2893" i="14"/>
  <c r="R2893" i="14" s="1"/>
  <c r="S2891" i="14"/>
  <c r="S2889" i="14"/>
  <c r="P2888" i="14"/>
  <c r="R2888" i="14" s="1"/>
  <c r="P2886" i="14"/>
  <c r="T2886" i="14" s="1"/>
  <c r="O2883" i="14"/>
  <c r="O2881" i="14"/>
  <c r="P2879" i="14"/>
  <c r="R2879" i="14" s="1"/>
  <c r="P2877" i="14"/>
  <c r="R2877" i="14" s="1"/>
  <c r="S2873" i="14"/>
  <c r="P2872" i="14"/>
  <c r="R2872" i="14" s="1"/>
  <c r="P2870" i="14"/>
  <c r="T2870" i="14" s="1"/>
  <c r="O2867" i="14"/>
  <c r="O2865" i="14"/>
  <c r="P2863" i="14"/>
  <c r="T2863" i="14" s="1"/>
  <c r="P2861" i="14"/>
  <c r="R2861" i="14" s="1"/>
  <c r="S2859" i="14"/>
  <c r="S2857" i="14"/>
  <c r="P2856" i="14"/>
  <c r="R2856" i="14" s="1"/>
  <c r="O2851" i="14"/>
  <c r="O2849" i="14"/>
  <c r="P2847" i="14"/>
  <c r="T2847" i="14" s="1"/>
  <c r="P2845" i="14"/>
  <c r="T2845" i="14" s="1"/>
  <c r="S2843" i="14"/>
  <c r="S2841" i="14"/>
  <c r="P2840" i="14"/>
  <c r="R2840" i="14" s="1"/>
  <c r="O2835" i="14"/>
  <c r="O2833" i="14"/>
  <c r="P2831" i="14"/>
  <c r="P2829" i="14"/>
  <c r="R2829" i="14" s="1"/>
  <c r="S2827" i="14"/>
  <c r="P2824" i="14"/>
  <c r="R2824" i="14" s="1"/>
  <c r="O2819" i="14"/>
  <c r="O2817" i="14"/>
  <c r="P2815" i="14"/>
  <c r="R2815" i="14" s="1"/>
  <c r="P2813" i="14"/>
  <c r="R2813" i="14" s="1"/>
  <c r="S2811" i="14"/>
  <c r="S2809" i="14"/>
  <c r="P2808" i="14"/>
  <c r="R2808" i="14" s="1"/>
  <c r="O2803" i="14"/>
  <c r="O2801" i="14"/>
  <c r="P2799" i="14"/>
  <c r="P2795" i="14"/>
  <c r="R2795" i="14" s="1"/>
  <c r="O2792" i="14"/>
  <c r="O2791" i="14"/>
  <c r="P2790" i="14"/>
  <c r="T2790" i="14" s="1"/>
  <c r="O2786" i="14"/>
  <c r="Q2786" i="14" s="1"/>
  <c r="O2778" i="14"/>
  <c r="Q2778" i="14" s="1"/>
  <c r="O2765" i="14"/>
  <c r="Q2761" i="14"/>
  <c r="S2761" i="14"/>
  <c r="Q2749" i="14"/>
  <c r="Q2747" i="14"/>
  <c r="S2747" i="14"/>
  <c r="Q2491" i="14"/>
  <c r="S3104" i="14"/>
  <c r="S3072" i="14"/>
  <c r="P2866" i="14"/>
  <c r="R2866" i="14" s="1"/>
  <c r="P2850" i="14"/>
  <c r="T2850" i="14" s="1"/>
  <c r="P2834" i="14"/>
  <c r="R2834" i="14" s="1"/>
  <c r="P2818" i="14"/>
  <c r="P2802" i="14"/>
  <c r="R2802" i="14" s="1"/>
  <c r="P2798" i="14"/>
  <c r="R2798" i="14" s="1"/>
  <c r="S2797" i="14"/>
  <c r="Q2795" i="14"/>
  <c r="S2795" i="14"/>
  <c r="P2788" i="14"/>
  <c r="R2788" i="14" s="1"/>
  <c r="O2776" i="14"/>
  <c r="P2774" i="14"/>
  <c r="T2774" i="14" s="1"/>
  <c r="O2770" i="14"/>
  <c r="Q2770" i="14" s="1"/>
  <c r="P2763" i="14"/>
  <c r="O2760" i="14"/>
  <c r="P2756" i="14"/>
  <c r="R2756" i="14" s="1"/>
  <c r="O2755" i="14"/>
  <c r="P2754" i="14"/>
  <c r="R2754" i="14" s="1"/>
  <c r="O2753" i="14"/>
  <c r="Q2735" i="14"/>
  <c r="S2735" i="14"/>
  <c r="Q2703" i="14"/>
  <c r="S2703" i="14"/>
  <c r="S3150" i="14"/>
  <c r="O3147" i="14"/>
  <c r="S3146" i="14"/>
  <c r="O3143" i="14"/>
  <c r="S3142" i="14"/>
  <c r="S3139" i="14"/>
  <c r="S3137" i="14"/>
  <c r="S3132" i="14"/>
  <c r="O3131" i="14"/>
  <c r="O3129" i="14"/>
  <c r="P3127" i="14"/>
  <c r="T3127" i="14" s="1"/>
  <c r="P3125" i="14"/>
  <c r="S3123" i="14"/>
  <c r="S3121" i="14"/>
  <c r="O3115" i="14"/>
  <c r="O3113" i="14"/>
  <c r="P3111" i="14"/>
  <c r="R3111" i="14" s="1"/>
  <c r="P3109" i="14"/>
  <c r="R3109" i="14" s="1"/>
  <c r="S3107" i="14"/>
  <c r="O3099" i="14"/>
  <c r="O3097" i="14"/>
  <c r="P3095" i="14"/>
  <c r="T3095" i="14" s="1"/>
  <c r="P3093" i="14"/>
  <c r="R3093" i="14" s="1"/>
  <c r="S3091" i="14"/>
  <c r="S3089" i="14"/>
  <c r="O3083" i="14"/>
  <c r="O3081" i="14"/>
  <c r="P3079" i="14"/>
  <c r="R3079" i="14" s="1"/>
  <c r="P3077" i="14"/>
  <c r="R3077" i="14" s="1"/>
  <c r="S3075" i="14"/>
  <c r="S3073" i="14"/>
  <c r="S3068" i="14"/>
  <c r="O3067" i="14"/>
  <c r="O3065" i="14"/>
  <c r="P3063" i="14"/>
  <c r="T3063" i="14" s="1"/>
  <c r="P3061" i="14"/>
  <c r="S3059" i="14"/>
  <c r="S3057" i="14"/>
  <c r="S3052" i="14"/>
  <c r="O3051" i="14"/>
  <c r="O3049" i="14"/>
  <c r="P3047" i="14"/>
  <c r="R3047" i="14" s="1"/>
  <c r="P3045" i="14"/>
  <c r="R3045" i="14" s="1"/>
  <c r="S3041" i="14"/>
  <c r="O3035" i="14"/>
  <c r="O3033" i="14"/>
  <c r="P3031" i="14"/>
  <c r="T3031" i="14" s="1"/>
  <c r="P3029" i="14"/>
  <c r="R3029" i="14" s="1"/>
  <c r="S3027" i="14"/>
  <c r="S3025" i="14"/>
  <c r="O3019" i="14"/>
  <c r="O3017" i="14"/>
  <c r="P3015" i="14"/>
  <c r="R3015" i="14" s="1"/>
  <c r="P3013" i="14"/>
  <c r="R3013" i="14" s="1"/>
  <c r="S3011" i="14"/>
  <c r="S3009" i="14"/>
  <c r="O3003" i="14"/>
  <c r="O3001" i="14"/>
  <c r="P2999" i="14"/>
  <c r="T2999" i="14" s="1"/>
  <c r="P2997" i="14"/>
  <c r="R2997" i="14" s="1"/>
  <c r="S2995" i="14"/>
  <c r="S2993" i="14"/>
  <c r="S2988" i="14"/>
  <c r="O2987" i="14"/>
  <c r="O2985" i="14"/>
  <c r="P2983" i="14"/>
  <c r="T2983" i="14" s="1"/>
  <c r="P2981" i="14"/>
  <c r="R2981" i="14" s="1"/>
  <c r="S2979" i="14"/>
  <c r="O2971" i="14"/>
  <c r="O2969" i="14"/>
  <c r="P2967" i="14"/>
  <c r="T2967" i="14" s="1"/>
  <c r="P2965" i="14"/>
  <c r="T2965" i="14" s="1"/>
  <c r="S2961" i="14"/>
  <c r="O2955" i="14"/>
  <c r="O2953" i="14"/>
  <c r="P2951" i="14"/>
  <c r="P2949" i="14"/>
  <c r="R2949" i="14" s="1"/>
  <c r="S2947" i="14"/>
  <c r="O2939" i="14"/>
  <c r="O2937" i="14"/>
  <c r="P2935" i="14"/>
  <c r="R2935" i="14" s="1"/>
  <c r="P2933" i="14"/>
  <c r="T2933" i="14" s="1"/>
  <c r="S2929" i="14"/>
  <c r="S2924" i="14"/>
  <c r="O2923" i="14"/>
  <c r="O2921" i="14"/>
  <c r="P2919" i="14"/>
  <c r="P2917" i="14"/>
  <c r="R2917" i="14" s="1"/>
  <c r="S2915" i="14"/>
  <c r="O2907" i="14"/>
  <c r="O2905" i="14"/>
  <c r="Q2793" i="14"/>
  <c r="S2793" i="14"/>
  <c r="Q2779" i="14"/>
  <c r="S2779" i="14"/>
  <c r="P2751" i="14"/>
  <c r="T2751" i="14" s="1"/>
  <c r="Q2621" i="14"/>
  <c r="S2621" i="14"/>
  <c r="P3167" i="14"/>
  <c r="P3151" i="14"/>
  <c r="S3135" i="14"/>
  <c r="S3117" i="14"/>
  <c r="S3103" i="14"/>
  <c r="S3101" i="14"/>
  <c r="S3096" i="14"/>
  <c r="S3087" i="14"/>
  <c r="S3085" i="14"/>
  <c r="S3071" i="14"/>
  <c r="S3069" i="14"/>
  <c r="S3055" i="14"/>
  <c r="S3053" i="14"/>
  <c r="S3039" i="14"/>
  <c r="S3023" i="14"/>
  <c r="S3007" i="14"/>
  <c r="S3005" i="14"/>
  <c r="S2991" i="14"/>
  <c r="S2989" i="14"/>
  <c r="S2973" i="14"/>
  <c r="S2959" i="14"/>
  <c r="S2957" i="14"/>
  <c r="S2941" i="14"/>
  <c r="S2936" i="14"/>
  <c r="S2927" i="14"/>
  <c r="S2925" i="14"/>
  <c r="S2909" i="14"/>
  <c r="S2895" i="14"/>
  <c r="S2893" i="14"/>
  <c r="S2879" i="14"/>
  <c r="S2877" i="14"/>
  <c r="S2863" i="14"/>
  <c r="S2861" i="14"/>
  <c r="S2856" i="14"/>
  <c r="S2847" i="14"/>
  <c r="S2840" i="14"/>
  <c r="S2831" i="14"/>
  <c r="S2829" i="14"/>
  <c r="S2824" i="14"/>
  <c r="S2815" i="14"/>
  <c r="S2813" i="14"/>
  <c r="S2808" i="14"/>
  <c r="O2794" i="14"/>
  <c r="Q2794" i="14" s="1"/>
  <c r="S2789" i="14"/>
  <c r="O2781" i="14"/>
  <c r="S2775" i="14"/>
  <c r="P2771" i="14"/>
  <c r="R2771" i="14" s="1"/>
  <c r="O2767" i="14"/>
  <c r="P2766" i="14"/>
  <c r="T2766" i="14" s="1"/>
  <c r="P2765" i="14"/>
  <c r="O2758" i="14"/>
  <c r="P2749" i="14"/>
  <c r="S2639" i="14"/>
  <c r="Q2591" i="14"/>
  <c r="S2591" i="14"/>
  <c r="S2589" i="14"/>
  <c r="O2572" i="14"/>
  <c r="P2570" i="14"/>
  <c r="R2570" i="14" s="1"/>
  <c r="O2566" i="14"/>
  <c r="Q2566" i="14" s="1"/>
  <c r="O2558" i="14"/>
  <c r="S2552" i="14"/>
  <c r="Q2541" i="14"/>
  <c r="S2541" i="14"/>
  <c r="P2522" i="14"/>
  <c r="R2522" i="14" s="1"/>
  <c r="O2518" i="14"/>
  <c r="P2506" i="14"/>
  <c r="O2502" i="14"/>
  <c r="Q2502" i="14" s="1"/>
  <c r="P2490" i="14"/>
  <c r="T2490" i="14" s="1"/>
  <c r="O2486" i="14"/>
  <c r="Q2486" i="14" s="1"/>
  <c r="P2477" i="14"/>
  <c r="R2477" i="14" s="1"/>
  <c r="O2470" i="14"/>
  <c r="Q2470" i="14" s="1"/>
  <c r="P2461" i="14"/>
  <c r="R2461" i="14" s="1"/>
  <c r="R2263" i="14"/>
  <c r="T2263" i="14"/>
  <c r="R2249" i="14"/>
  <c r="T2197" i="14"/>
  <c r="S2744" i="14"/>
  <c r="S2712" i="14"/>
  <c r="S2696" i="14"/>
  <c r="S2680" i="14"/>
  <c r="O2679" i="14"/>
  <c r="O2677" i="14"/>
  <c r="P2675" i="14"/>
  <c r="R2675" i="14" s="1"/>
  <c r="P2673" i="14"/>
  <c r="R2673" i="14" s="1"/>
  <c r="S2671" i="14"/>
  <c r="S2664" i="14"/>
  <c r="O2663" i="14"/>
  <c r="O2661" i="14"/>
  <c r="P2659" i="14"/>
  <c r="P2657" i="14"/>
  <c r="R2657" i="14" s="1"/>
  <c r="S2655" i="14"/>
  <c r="S2653" i="14"/>
  <c r="O2647" i="14"/>
  <c r="O2645" i="14"/>
  <c r="P2643" i="14"/>
  <c r="T2643" i="14" s="1"/>
  <c r="S2632" i="14"/>
  <c r="S2600" i="14"/>
  <c r="Q2575" i="14"/>
  <c r="S2575" i="14"/>
  <c r="P2568" i="14"/>
  <c r="T2568" i="14" s="1"/>
  <c r="P2559" i="14"/>
  <c r="O2556" i="14"/>
  <c r="O2555" i="14"/>
  <c r="P2554" i="14"/>
  <c r="R2554" i="14" s="1"/>
  <c r="O2550" i="14"/>
  <c r="O2542" i="14"/>
  <c r="Q2542" i="14" s="1"/>
  <c r="P2514" i="14"/>
  <c r="R2514" i="14" s="1"/>
  <c r="P2498" i="14"/>
  <c r="T2498" i="14" s="1"/>
  <c r="Q2473" i="14"/>
  <c r="S2473" i="14"/>
  <c r="Q2457" i="14"/>
  <c r="S2457" i="14"/>
  <c r="S2373" i="14"/>
  <c r="Q2341" i="14"/>
  <c r="S2341" i="14"/>
  <c r="Q2327" i="14"/>
  <c r="S2327" i="14"/>
  <c r="T2300" i="14"/>
  <c r="Q2269" i="14"/>
  <c r="Q2263" i="14"/>
  <c r="S2263" i="14"/>
  <c r="Q2229" i="14"/>
  <c r="S2229" i="14"/>
  <c r="S2225" i="14"/>
  <c r="Q2213" i="14"/>
  <c r="S2213" i="14"/>
  <c r="S2745" i="14"/>
  <c r="S2740" i="14"/>
  <c r="O2739" i="14"/>
  <c r="O2737" i="14"/>
  <c r="P2735" i="14"/>
  <c r="T2735" i="14" s="1"/>
  <c r="P2733" i="14"/>
  <c r="S2729" i="14"/>
  <c r="S2724" i="14"/>
  <c r="O2723" i="14"/>
  <c r="O2721" i="14"/>
  <c r="P2719" i="14"/>
  <c r="T2719" i="14" s="1"/>
  <c r="P2717" i="14"/>
  <c r="S2715" i="14"/>
  <c r="S2713" i="14"/>
  <c r="O2707" i="14"/>
  <c r="O2705" i="14"/>
  <c r="P2703" i="14"/>
  <c r="T2703" i="14" s="1"/>
  <c r="P2701" i="14"/>
  <c r="R2701" i="14" s="1"/>
  <c r="S2697" i="14"/>
  <c r="O2691" i="14"/>
  <c r="O2689" i="14"/>
  <c r="P2687" i="14"/>
  <c r="T2687" i="14" s="1"/>
  <c r="P2685" i="14"/>
  <c r="R2685" i="14" s="1"/>
  <c r="S2683" i="14"/>
  <c r="S2681" i="14"/>
  <c r="S2676" i="14"/>
  <c r="O2675" i="14"/>
  <c r="O2673" i="14"/>
  <c r="P2671" i="14"/>
  <c r="T2671" i="14" s="1"/>
  <c r="P2669" i="14"/>
  <c r="R2669" i="14" s="1"/>
  <c r="S2667" i="14"/>
  <c r="S2665" i="14"/>
  <c r="S2660" i="14"/>
  <c r="O2659" i="14"/>
  <c r="O2657" i="14"/>
  <c r="P2655" i="14"/>
  <c r="T2655" i="14" s="1"/>
  <c r="P2653" i="14"/>
  <c r="R2653" i="14" s="1"/>
  <c r="S2651" i="14"/>
  <c r="O2643" i="14"/>
  <c r="O2641" i="14"/>
  <c r="P2639" i="14"/>
  <c r="T2639" i="14" s="1"/>
  <c r="P2637" i="14"/>
  <c r="S2635" i="14"/>
  <c r="S2633" i="14"/>
  <c r="S2628" i="14"/>
  <c r="O2627" i="14"/>
  <c r="O2625" i="14"/>
  <c r="P2623" i="14"/>
  <c r="T2623" i="14" s="1"/>
  <c r="P2621" i="14"/>
  <c r="R2621" i="14" s="1"/>
  <c r="S2619" i="14"/>
  <c r="S2617" i="14"/>
  <c r="O2611" i="14"/>
  <c r="O2609" i="14"/>
  <c r="P2607" i="14"/>
  <c r="P2605" i="14"/>
  <c r="R2605" i="14" s="1"/>
  <c r="S2603" i="14"/>
  <c r="S2601" i="14"/>
  <c r="S2596" i="14"/>
  <c r="O2595" i="14"/>
  <c r="O2593" i="14"/>
  <c r="P2591" i="14"/>
  <c r="P2589" i="14"/>
  <c r="R2589" i="14" s="1"/>
  <c r="S2585" i="14"/>
  <c r="O2577" i="14"/>
  <c r="Q2573" i="14"/>
  <c r="S2573" i="14"/>
  <c r="O2563" i="14"/>
  <c r="P2557" i="14"/>
  <c r="T2557" i="14" s="1"/>
  <c r="O2553" i="14"/>
  <c r="S2547" i="14"/>
  <c r="P2543" i="14"/>
  <c r="O2540" i="14"/>
  <c r="O2539" i="14"/>
  <c r="P2538" i="14"/>
  <c r="T2538" i="14" s="1"/>
  <c r="O2534" i="14"/>
  <c r="Q2534" i="14" s="1"/>
  <c r="O2526" i="14"/>
  <c r="Q2526" i="14" s="1"/>
  <c r="O2515" i="14"/>
  <c r="O2510" i="14"/>
  <c r="Q2504" i="14"/>
  <c r="S2504" i="14"/>
  <c r="O2499" i="14"/>
  <c r="O2494" i="14"/>
  <c r="Q2494" i="14" s="1"/>
  <c r="S2489" i="14"/>
  <c r="P2484" i="14"/>
  <c r="R2484" i="14" s="1"/>
  <c r="O2483" i="14"/>
  <c r="P2479" i="14"/>
  <c r="O2472" i="14"/>
  <c r="P2468" i="14"/>
  <c r="T2468" i="14" s="1"/>
  <c r="O2467" i="14"/>
  <c r="P2463" i="14"/>
  <c r="T2301" i="14"/>
  <c r="T2258" i="14"/>
  <c r="R2195" i="14"/>
  <c r="T2195" i="14"/>
  <c r="S2759" i="14"/>
  <c r="S2757" i="14"/>
  <c r="S2743" i="14"/>
  <c r="S2725" i="14"/>
  <c r="S2711" i="14"/>
  <c r="S2709" i="14"/>
  <c r="S2693" i="14"/>
  <c r="S2631" i="14"/>
  <c r="S2629" i="14"/>
  <c r="S2615" i="14"/>
  <c r="S2613" i="14"/>
  <c r="S2599" i="14"/>
  <c r="S2597" i="14"/>
  <c r="O2587" i="14"/>
  <c r="P2586" i="14"/>
  <c r="O2582" i="14"/>
  <c r="Q2582" i="14" s="1"/>
  <c r="S2576" i="14"/>
  <c r="O2574" i="14"/>
  <c r="Q2574" i="14" s="1"/>
  <c r="S2569" i="14"/>
  <c r="P2565" i="14"/>
  <c r="T2565" i="14" s="1"/>
  <c r="Q2557" i="14"/>
  <c r="S2557" i="14"/>
  <c r="P2551" i="14"/>
  <c r="R2551" i="14" s="1"/>
  <c r="S2549" i="14"/>
  <c r="P2546" i="14"/>
  <c r="R2546" i="14" s="1"/>
  <c r="S2545" i="14"/>
  <c r="P2541" i="14"/>
  <c r="R2541" i="14" s="1"/>
  <c r="O2537" i="14"/>
  <c r="P2536" i="14"/>
  <c r="R2536" i="14" s="1"/>
  <c r="S2531" i="14"/>
  <c r="S2529" i="14"/>
  <c r="Q2528" i="14"/>
  <c r="S2528" i="14"/>
  <c r="P2525" i="14"/>
  <c r="R2525" i="14" s="1"/>
  <c r="S2523" i="14"/>
  <c r="P2519" i="14"/>
  <c r="S2513" i="14"/>
  <c r="P2503" i="14"/>
  <c r="T2503" i="14" s="1"/>
  <c r="P2482" i="14"/>
  <c r="R2482" i="14" s="1"/>
  <c r="O2481" i="14"/>
  <c r="Q2475" i="14"/>
  <c r="S2475" i="14"/>
  <c r="P2466" i="14"/>
  <c r="R2466" i="14" s="1"/>
  <c r="O2465" i="14"/>
  <c r="Q2459" i="14"/>
  <c r="S2459" i="14"/>
  <c r="R2193" i="14"/>
  <c r="T2193" i="14"/>
  <c r="O2451" i="14"/>
  <c r="O2449" i="14"/>
  <c r="P2447" i="14"/>
  <c r="T2447" i="14" s="1"/>
  <c r="P2445" i="14"/>
  <c r="R2445" i="14" s="1"/>
  <c r="S2443" i="14"/>
  <c r="O2435" i="14"/>
  <c r="O2433" i="14"/>
  <c r="P2431" i="14"/>
  <c r="R2431" i="14" s="1"/>
  <c r="P2429" i="14"/>
  <c r="S2425" i="14"/>
  <c r="O2419" i="14"/>
  <c r="O2417" i="14"/>
  <c r="P2415" i="14"/>
  <c r="R2415" i="14" s="1"/>
  <c r="P2413" i="14"/>
  <c r="T2413" i="14" s="1"/>
  <c r="S2411" i="14"/>
  <c r="S2409" i="14"/>
  <c r="O2403" i="14"/>
  <c r="O2401" i="14"/>
  <c r="P2399" i="14"/>
  <c r="R2399" i="14" s="1"/>
  <c r="P2397" i="14"/>
  <c r="S2393" i="14"/>
  <c r="O2387" i="14"/>
  <c r="O2385" i="14"/>
  <c r="P2383" i="14"/>
  <c r="R2383" i="14" s="1"/>
  <c r="P2381" i="14"/>
  <c r="R2381" i="14" s="1"/>
  <c r="S2379" i="14"/>
  <c r="O2371" i="14"/>
  <c r="O2369" i="14"/>
  <c r="P2367" i="14"/>
  <c r="R2367" i="14" s="1"/>
  <c r="P2365" i="14"/>
  <c r="T2365" i="14" s="1"/>
  <c r="S2361" i="14"/>
  <c r="O2355" i="14"/>
  <c r="O2353" i="14"/>
  <c r="P2351" i="14"/>
  <c r="T2351" i="14" s="1"/>
  <c r="P2349" i="14"/>
  <c r="R2349" i="14" s="1"/>
  <c r="S2347" i="14"/>
  <c r="S2345" i="14"/>
  <c r="O2339" i="14"/>
  <c r="O2337" i="14"/>
  <c r="P2335" i="14"/>
  <c r="R2335" i="14" s="1"/>
  <c r="P2333" i="14"/>
  <c r="S2331" i="14"/>
  <c r="S2329" i="14"/>
  <c r="O2323" i="14"/>
  <c r="O2321" i="14"/>
  <c r="P2319" i="14"/>
  <c r="R2319" i="14" s="1"/>
  <c r="P2317" i="14"/>
  <c r="R2317" i="14" s="1"/>
  <c r="S2315" i="14"/>
  <c r="O2307" i="14"/>
  <c r="O2305" i="14"/>
  <c r="T2299" i="14"/>
  <c r="S2293" i="14"/>
  <c r="T2289" i="14"/>
  <c r="T2288" i="14"/>
  <c r="T2283" i="14"/>
  <c r="T2273" i="14"/>
  <c r="S2271" i="14"/>
  <c r="T2267" i="14"/>
  <c r="T2257" i="14"/>
  <c r="T2256" i="14"/>
  <c r="S2255" i="14"/>
  <c r="S2251" i="14"/>
  <c r="S2247" i="14"/>
  <c r="S2243" i="14"/>
  <c r="S2239" i="14"/>
  <c r="S2235" i="14"/>
  <c r="S2231" i="14"/>
  <c r="S2227" i="14"/>
  <c r="S2223" i="14"/>
  <c r="S2219" i="14"/>
  <c r="S2215" i="14"/>
  <c r="S2211" i="14"/>
  <c r="O2202" i="14"/>
  <c r="Q2195" i="14"/>
  <c r="S2195" i="14"/>
  <c r="O2193" i="14"/>
  <c r="O2186" i="14"/>
  <c r="Q2186" i="14" s="1"/>
  <c r="R2162" i="14"/>
  <c r="T2162" i="14"/>
  <c r="O2157" i="14"/>
  <c r="J2156" i="14"/>
  <c r="K2156" i="14"/>
  <c r="P2155" i="14"/>
  <c r="Q2153" i="14"/>
  <c r="S2153" i="14"/>
  <c r="P2148" i="14"/>
  <c r="R2143" i="14"/>
  <c r="T2143" i="14"/>
  <c r="P2450" i="14"/>
  <c r="R2450" i="14" s="1"/>
  <c r="P2434" i="14"/>
  <c r="P2418" i="14"/>
  <c r="T2418" i="14" s="1"/>
  <c r="P2402" i="14"/>
  <c r="R2402" i="14" s="1"/>
  <c r="P2386" i="14"/>
  <c r="R2386" i="14" s="1"/>
  <c r="P2370" i="14"/>
  <c r="P2354" i="14"/>
  <c r="T2354" i="14" s="1"/>
  <c r="P2338" i="14"/>
  <c r="R2338" i="14" s="1"/>
  <c r="P2322" i="14"/>
  <c r="R2322" i="14" s="1"/>
  <c r="S2320" i="14"/>
  <c r="P2306" i="14"/>
  <c r="T2294" i="14"/>
  <c r="P2292" i="14"/>
  <c r="T2278" i="14"/>
  <c r="P2276" i="14"/>
  <c r="S2272" i="14"/>
  <c r="T2262" i="14"/>
  <c r="P2260" i="14"/>
  <c r="T2252" i="14"/>
  <c r="T2248" i="14"/>
  <c r="T2244" i="14"/>
  <c r="T2240" i="14"/>
  <c r="T2236" i="14"/>
  <c r="T2232" i="14"/>
  <c r="T2216" i="14"/>
  <c r="T2208" i="14"/>
  <c r="S2199" i="14"/>
  <c r="O2197" i="14"/>
  <c r="O2190" i="14"/>
  <c r="Q2190" i="14" s="1"/>
  <c r="Q2183" i="14"/>
  <c r="S2183" i="14"/>
  <c r="O2181" i="14"/>
  <c r="P2163" i="14"/>
  <c r="P2156" i="14"/>
  <c r="R2151" i="14"/>
  <c r="T2151" i="14"/>
  <c r="R2127" i="14"/>
  <c r="T2127" i="14"/>
  <c r="Q2203" i="14"/>
  <c r="S2203" i="14"/>
  <c r="T2201" i="14"/>
  <c r="O2201" i="14"/>
  <c r="O2194" i="14"/>
  <c r="S2194" i="14" s="1"/>
  <c r="P2191" i="14"/>
  <c r="Q2187" i="14"/>
  <c r="T2185" i="14"/>
  <c r="O2185" i="14"/>
  <c r="T2176" i="14"/>
  <c r="R2166" i="14"/>
  <c r="T2166" i="14"/>
  <c r="P2164" i="14"/>
  <c r="R2159" i="14"/>
  <c r="T2159" i="14"/>
  <c r="R2146" i="14"/>
  <c r="T2146" i="14"/>
  <c r="S2527" i="14"/>
  <c r="S2525" i="14"/>
  <c r="S2511" i="14"/>
  <c r="S2509" i="14"/>
  <c r="S2495" i="14"/>
  <c r="S2493" i="14"/>
  <c r="S2479" i="14"/>
  <c r="S2477" i="14"/>
  <c r="S2463" i="14"/>
  <c r="S2461" i="14"/>
  <c r="S2456" i="14"/>
  <c r="S2447" i="14"/>
  <c r="S2445" i="14"/>
  <c r="S2431" i="14"/>
  <c r="S2415" i="14"/>
  <c r="S2413" i="14"/>
  <c r="S2397" i="14"/>
  <c r="S2383" i="14"/>
  <c r="S2365" i="14"/>
  <c r="S2360" i="14"/>
  <c r="S2351" i="14"/>
  <c r="S2349" i="14"/>
  <c r="S2333" i="14"/>
  <c r="S2319" i="14"/>
  <c r="T2303" i="14"/>
  <c r="T2302" i="14"/>
  <c r="T2293" i="14"/>
  <c r="T2287" i="14"/>
  <c r="T2286" i="14"/>
  <c r="T2277" i="14"/>
  <c r="S2275" i="14"/>
  <c r="T2271" i="14"/>
  <c r="T2270" i="14"/>
  <c r="S2265" i="14"/>
  <c r="T2261" i="14"/>
  <c r="S2259" i="14"/>
  <c r="T2254" i="14"/>
  <c r="T2251" i="14"/>
  <c r="T2247" i="14"/>
  <c r="T2246" i="14"/>
  <c r="T2243" i="14"/>
  <c r="T2242" i="14"/>
  <c r="T2238" i="14"/>
  <c r="T2235" i="14"/>
  <c r="T2234" i="14"/>
  <c r="T2231" i="14"/>
  <c r="T2230" i="14"/>
  <c r="T2227" i="14"/>
  <c r="T2226" i="14"/>
  <c r="T2223" i="14"/>
  <c r="T2222" i="14"/>
  <c r="T2219" i="14"/>
  <c r="T2218" i="14"/>
  <c r="T2215" i="14"/>
  <c r="T2214" i="14"/>
  <c r="T2211" i="14"/>
  <c r="T2210" i="14"/>
  <c r="T2207" i="14"/>
  <c r="O2205" i="14"/>
  <c r="O2198" i="14"/>
  <c r="T2192" i="14"/>
  <c r="S2191" i="14"/>
  <c r="O2189" i="14"/>
  <c r="O2182" i="14"/>
  <c r="S2182" i="14" s="1"/>
  <c r="Q2177" i="14"/>
  <c r="S2177" i="14"/>
  <c r="T2175" i="14"/>
  <c r="R2168" i="14"/>
  <c r="T2168" i="14"/>
  <c r="O2165" i="14"/>
  <c r="R2154" i="14"/>
  <c r="T2154" i="14"/>
  <c r="O2149" i="14"/>
  <c r="P2147" i="14"/>
  <c r="Q2145" i="14"/>
  <c r="S2145" i="14"/>
  <c r="P2137" i="14"/>
  <c r="Q2069" i="14"/>
  <c r="S2069" i="14"/>
  <c r="Q2013" i="14"/>
  <c r="S2013" i="14"/>
  <c r="S2179" i="14"/>
  <c r="S2175" i="14"/>
  <c r="S2171" i="14"/>
  <c r="O2167" i="14"/>
  <c r="S2163" i="14"/>
  <c r="O2159" i="14"/>
  <c r="T2158" i="14"/>
  <c r="S2155" i="14"/>
  <c r="O2151" i="14"/>
  <c r="T2150" i="14"/>
  <c r="S2147" i="14"/>
  <c r="O2143" i="14"/>
  <c r="P2142" i="14"/>
  <c r="P2140" i="14"/>
  <c r="P2138" i="14"/>
  <c r="O2133" i="14"/>
  <c r="Q2133" i="14" s="1"/>
  <c r="T2132" i="14"/>
  <c r="P2130" i="14"/>
  <c r="O2125" i="14"/>
  <c r="Q2125" i="14" s="1"/>
  <c r="K2125" i="14"/>
  <c r="T2124" i="14"/>
  <c r="P2122" i="14"/>
  <c r="O2117" i="14"/>
  <c r="Q2117" i="14" s="1"/>
  <c r="K2117" i="14"/>
  <c r="P2114" i="14"/>
  <c r="O2109" i="14"/>
  <c r="Q2109" i="14" s="1"/>
  <c r="T2108" i="14"/>
  <c r="P2106" i="14"/>
  <c r="O2101" i="14"/>
  <c r="Q2101" i="14" s="1"/>
  <c r="K2101" i="14"/>
  <c r="P2098" i="14"/>
  <c r="O2093" i="14"/>
  <c r="Q2093" i="14" s="1"/>
  <c r="K2093" i="14"/>
  <c r="T2092" i="14"/>
  <c r="P2090" i="14"/>
  <c r="K2090" i="14"/>
  <c r="O2085" i="14"/>
  <c r="Q2085" i="14" s="1"/>
  <c r="K2085" i="14"/>
  <c r="P2082" i="14"/>
  <c r="O2077" i="14"/>
  <c r="Q2077" i="14" s="1"/>
  <c r="K2077" i="14"/>
  <c r="P2074" i="14"/>
  <c r="K2074" i="14"/>
  <c r="Q2009" i="14"/>
  <c r="J2007" i="14"/>
  <c r="O1993" i="14"/>
  <c r="O1977" i="14"/>
  <c r="O1961" i="14"/>
  <c r="O1914" i="14"/>
  <c r="Q1914" i="14" s="1"/>
  <c r="O1900" i="14"/>
  <c r="Q1900" i="14" s="1"/>
  <c r="O1893" i="14"/>
  <c r="O1889" i="14"/>
  <c r="K1888" i="14"/>
  <c r="J1885" i="14"/>
  <c r="K1885" i="14"/>
  <c r="O1877" i="14"/>
  <c r="O1873" i="14"/>
  <c r="K1872" i="14"/>
  <c r="J1869" i="14"/>
  <c r="K1869" i="14"/>
  <c r="O1861" i="14"/>
  <c r="K1860" i="14"/>
  <c r="O1857" i="14"/>
  <c r="J1853" i="14"/>
  <c r="K1853" i="14"/>
  <c r="O1849" i="14"/>
  <c r="K1848" i="14"/>
  <c r="O1841" i="14"/>
  <c r="K1840" i="14"/>
  <c r="J1837" i="14"/>
  <c r="K1837" i="14"/>
  <c r="O1833" i="14"/>
  <c r="P1638" i="14"/>
  <c r="R1638" i="14" s="1"/>
  <c r="P1631" i="14"/>
  <c r="R1631" i="14" s="1"/>
  <c r="P1625" i="14"/>
  <c r="P1612" i="14"/>
  <c r="P1590" i="14"/>
  <c r="P1581" i="14"/>
  <c r="P1576" i="14"/>
  <c r="P1558" i="14"/>
  <c r="R1558" i="14" s="1"/>
  <c r="O2135" i="14"/>
  <c r="Q2135" i="14" s="1"/>
  <c r="P2129" i="14"/>
  <c r="O2127" i="14"/>
  <c r="Q2127" i="14" s="1"/>
  <c r="P2121" i="14"/>
  <c r="O2119" i="14"/>
  <c r="Q2119" i="14" s="1"/>
  <c r="P2113" i="14"/>
  <c r="O2111" i="14"/>
  <c r="Q2111" i="14" s="1"/>
  <c r="P2105" i="14"/>
  <c r="O2103" i="14"/>
  <c r="Q2103" i="14" s="1"/>
  <c r="P2097" i="14"/>
  <c r="O2095" i="14"/>
  <c r="Q2095" i="14" s="1"/>
  <c r="P2089" i="14"/>
  <c r="O2087" i="14"/>
  <c r="Q2087" i="14" s="1"/>
  <c r="P2081" i="14"/>
  <c r="O2079" i="14"/>
  <c r="Q2079" i="14" s="1"/>
  <c r="P2073" i="14"/>
  <c r="O2071" i="14"/>
  <c r="Q2071" i="14" s="1"/>
  <c r="O2065" i="14"/>
  <c r="O2061" i="14"/>
  <c r="K2061" i="14"/>
  <c r="O2057" i="14"/>
  <c r="K2057" i="14"/>
  <c r="O2025" i="14"/>
  <c r="S2017" i="14"/>
  <c r="O1989" i="14"/>
  <c r="O1973" i="14"/>
  <c r="K1973" i="14"/>
  <c r="O1957" i="14"/>
  <c r="K1957" i="14"/>
  <c r="Q1937" i="14"/>
  <c r="S1937" i="14"/>
  <c r="Q1925" i="14"/>
  <c r="S1925" i="14"/>
  <c r="O1921" i="14"/>
  <c r="O1905" i="14"/>
  <c r="K1887" i="14"/>
  <c r="J1887" i="14"/>
  <c r="O1879" i="14"/>
  <c r="S1879" i="14" s="1"/>
  <c r="K1871" i="14"/>
  <c r="J1871" i="14"/>
  <c r="O1863" i="14"/>
  <c r="S1863" i="14" s="1"/>
  <c r="O1851" i="14"/>
  <c r="S1851" i="14" s="1"/>
  <c r="K1847" i="14"/>
  <c r="J1847" i="14"/>
  <c r="O1843" i="14"/>
  <c r="S1843" i="14" s="1"/>
  <c r="K1839" i="14"/>
  <c r="J1839" i="14"/>
  <c r="O1835" i="14"/>
  <c r="J1824" i="14"/>
  <c r="K1824" i="14"/>
  <c r="O1817" i="14"/>
  <c r="Q1817" i="14" s="1"/>
  <c r="J1812" i="14"/>
  <c r="K1812" i="14"/>
  <c r="J1808" i="14"/>
  <c r="K1808" i="14"/>
  <c r="K1803" i="14"/>
  <c r="J1803" i="14"/>
  <c r="O1788" i="14"/>
  <c r="P1637" i="14"/>
  <c r="P1620" i="14"/>
  <c r="P1598" i="14"/>
  <c r="P1589" i="14"/>
  <c r="P1574" i="14"/>
  <c r="P1557" i="14"/>
  <c r="K2137" i="14"/>
  <c r="T2136" i="14"/>
  <c r="T2128" i="14"/>
  <c r="T2125" i="14"/>
  <c r="K2121" i="14"/>
  <c r="T2120" i="14"/>
  <c r="T2117" i="14"/>
  <c r="K2113" i="14"/>
  <c r="T2112" i="14"/>
  <c r="K2110" i="14"/>
  <c r="T2109" i="14"/>
  <c r="K2105" i="14"/>
  <c r="T2104" i="14"/>
  <c r="K2102" i="14"/>
  <c r="T2101" i="14"/>
  <c r="T2096" i="14"/>
  <c r="T2093" i="14"/>
  <c r="T2088" i="14"/>
  <c r="K2086" i="14"/>
  <c r="T2085" i="14"/>
  <c r="K2081" i="14"/>
  <c r="T2080" i="14"/>
  <c r="K2078" i="14"/>
  <c r="T2077" i="14"/>
  <c r="T2072" i="14"/>
  <c r="J2015" i="14"/>
  <c r="S1997" i="14"/>
  <c r="S1965" i="14"/>
  <c r="Q1941" i="14"/>
  <c r="S1941" i="14"/>
  <c r="O1920" i="14"/>
  <c r="Q1920" i="14" s="1"/>
  <c r="O1917" i="14"/>
  <c r="O1904" i="14"/>
  <c r="S1904" i="14" s="1"/>
  <c r="O1885" i="14"/>
  <c r="K1884" i="14"/>
  <c r="O1881" i="14"/>
  <c r="K1880" i="14"/>
  <c r="O1869" i="14"/>
  <c r="K1868" i="14"/>
  <c r="O1865" i="14"/>
  <c r="J1857" i="14"/>
  <c r="K1857" i="14"/>
  <c r="O1853" i="14"/>
  <c r="K1852" i="14"/>
  <c r="O1845" i="14"/>
  <c r="K1844" i="14"/>
  <c r="J1841" i="14"/>
  <c r="K1841" i="14"/>
  <c r="O1837" i="14"/>
  <c r="K1836" i="14"/>
  <c r="Q1790" i="14"/>
  <c r="S1790" i="14"/>
  <c r="Q1786" i="14"/>
  <c r="S1786" i="14"/>
  <c r="P1628" i="14"/>
  <c r="P1618" i="14"/>
  <c r="P1597" i="14"/>
  <c r="P1584" i="14"/>
  <c r="P1573" i="14"/>
  <c r="P1567" i="14"/>
  <c r="R1567" i="14" s="1"/>
  <c r="O1949" i="14"/>
  <c r="Q1945" i="14"/>
  <c r="S1945" i="14"/>
  <c r="Q1929" i="14"/>
  <c r="S1929" i="14"/>
  <c r="O1916" i="14"/>
  <c r="S1916" i="14" s="1"/>
  <c r="O1915" i="14"/>
  <c r="Q1915" i="14" s="1"/>
  <c r="O1911" i="14"/>
  <c r="Q1911" i="14" s="1"/>
  <c r="O1901" i="14"/>
  <c r="O1897" i="14"/>
  <c r="O1887" i="14"/>
  <c r="S1887" i="14" s="1"/>
  <c r="K1879" i="14"/>
  <c r="J1879" i="14"/>
  <c r="O1871" i="14"/>
  <c r="S1871" i="14" s="1"/>
  <c r="K1863" i="14"/>
  <c r="J1863" i="14"/>
  <c r="O1855" i="14"/>
  <c r="S1855" i="14" s="1"/>
  <c r="O1847" i="14"/>
  <c r="S1847" i="14" s="1"/>
  <c r="K1843" i="14"/>
  <c r="J1843" i="14"/>
  <c r="O1839" i="14"/>
  <c r="S1839" i="14" s="1"/>
  <c r="K1835" i="14"/>
  <c r="J1835" i="14"/>
  <c r="O1831" i="14"/>
  <c r="Q1831" i="14" s="1"/>
  <c r="O1827" i="14"/>
  <c r="S1827" i="14" s="1"/>
  <c r="O1823" i="14"/>
  <c r="S1823" i="14" s="1"/>
  <c r="O1819" i="14"/>
  <c r="S1819" i="14" s="1"/>
  <c r="O1815" i="14"/>
  <c r="S1815" i="14" s="1"/>
  <c r="O1811" i="14"/>
  <c r="Q1811" i="14" s="1"/>
  <c r="O1807" i="14"/>
  <c r="S1807" i="14" s="1"/>
  <c r="K1795" i="14"/>
  <c r="J1795" i="14"/>
  <c r="K1788" i="14"/>
  <c r="J1788" i="14"/>
  <c r="P1644" i="14"/>
  <c r="R1644" i="14" s="1"/>
  <c r="P1626" i="14"/>
  <c r="P1617" i="14"/>
  <c r="P1603" i="14"/>
  <c r="R1603" i="14" s="1"/>
  <c r="P1592" i="14"/>
  <c r="P1582" i="14"/>
  <c r="P1564" i="14"/>
  <c r="Q1375" i="14"/>
  <c r="S1375" i="14"/>
  <c r="J1366" i="14"/>
  <c r="O1363" i="14"/>
  <c r="Q1363" i="14" s="1"/>
  <c r="J1362" i="14"/>
  <c r="J1337" i="14"/>
  <c r="K1337" i="14"/>
  <c r="J1387" i="14"/>
  <c r="J1378" i="14"/>
  <c r="Q1361" i="14"/>
  <c r="Q1349" i="14"/>
  <c r="O1829" i="14"/>
  <c r="O1825" i="14"/>
  <c r="O1821" i="14"/>
  <c r="O1813" i="14"/>
  <c r="K1813" i="14"/>
  <c r="O1809" i="14"/>
  <c r="O1805" i="14"/>
  <c r="K1805" i="14"/>
  <c r="K1787" i="14"/>
  <c r="T1609" i="14"/>
  <c r="R1521" i="14"/>
  <c r="K1375" i="14"/>
  <c r="J1375" i="14"/>
  <c r="O1367" i="14"/>
  <c r="O1365" i="14"/>
  <c r="K1363" i="14"/>
  <c r="J1363" i="14"/>
  <c r="S1345" i="14"/>
  <c r="Q1345" i="14"/>
  <c r="J1817" i="14"/>
  <c r="J1807" i="14"/>
  <c r="S1789" i="14"/>
  <c r="S1785" i="14"/>
  <c r="P1647" i="14"/>
  <c r="R1647" i="14" s="1"/>
  <c r="P1643" i="14"/>
  <c r="R1643" i="14" s="1"/>
  <c r="J1643" i="14"/>
  <c r="O1378" i="14"/>
  <c r="O1366" i="14"/>
  <c r="Q1357" i="14"/>
  <c r="Q1353" i="14"/>
  <c r="J1341" i="14"/>
  <c r="K1341" i="14"/>
  <c r="O1326" i="14"/>
  <c r="Q1326" i="14" s="1"/>
  <c r="O1322" i="14"/>
  <c r="Q1322" i="14" s="1"/>
  <c r="O1318" i="14"/>
  <c r="Q1318" i="14" s="1"/>
  <c r="K1297" i="14"/>
  <c r="O1294" i="14"/>
  <c r="S1294" i="14" s="1"/>
  <c r="K1294" i="14"/>
  <c r="K1290" i="14"/>
  <c r="O1282" i="14"/>
  <c r="S1282" i="14" s="1"/>
  <c r="O1266" i="14"/>
  <c r="Q1266" i="14" s="1"/>
  <c r="K1266" i="14"/>
  <c r="O1250" i="14"/>
  <c r="Q1250" i="14" s="1"/>
  <c r="K1242" i="14"/>
  <c r="K1238" i="14"/>
  <c r="T1170" i="14"/>
  <c r="O1166" i="14"/>
  <c r="P1164" i="14"/>
  <c r="T1164" i="14" s="1"/>
  <c r="S1162" i="14"/>
  <c r="O1156" i="14"/>
  <c r="P1154" i="14"/>
  <c r="R1154" i="14" s="1"/>
  <c r="P1112" i="14"/>
  <c r="R1112" i="14" s="1"/>
  <c r="O1074" i="14"/>
  <c r="O1068" i="14"/>
  <c r="O1056" i="14"/>
  <c r="K1038" i="14"/>
  <c r="J1038" i="14"/>
  <c r="P1032" i="14"/>
  <c r="R1032" i="14" s="1"/>
  <c r="K1030" i="14"/>
  <c r="J1030" i="14"/>
  <c r="P1024" i="14"/>
  <c r="T1024" i="14" s="1"/>
  <c r="K1022" i="14"/>
  <c r="J1022" i="14"/>
  <c r="P1016" i="14"/>
  <c r="T1016" i="14" s="1"/>
  <c r="P1008" i="14"/>
  <c r="T1008" i="14" s="1"/>
  <c r="P1000" i="14"/>
  <c r="K998" i="14"/>
  <c r="J998" i="14"/>
  <c r="P992" i="14"/>
  <c r="T992" i="14" s="1"/>
  <c r="K990" i="14"/>
  <c r="J990" i="14"/>
  <c r="P984" i="14"/>
  <c r="R984" i="14" s="1"/>
  <c r="P976" i="14"/>
  <c r="T976" i="14" s="1"/>
  <c r="K1333" i="14"/>
  <c r="J1331" i="14"/>
  <c r="Q1313" i="14"/>
  <c r="K1301" i="14"/>
  <c r="J1299" i="14"/>
  <c r="J1279" i="14"/>
  <c r="K1262" i="14"/>
  <c r="O1230" i="14"/>
  <c r="K1230" i="14"/>
  <c r="O1228" i="14"/>
  <c r="K1228" i="14"/>
  <c r="J1188" i="14"/>
  <c r="P1184" i="14"/>
  <c r="R1184" i="14" s="1"/>
  <c r="J1184" i="14"/>
  <c r="J1178" i="14"/>
  <c r="S1168" i="14"/>
  <c r="O1164" i="14"/>
  <c r="P1162" i="14"/>
  <c r="R1162" i="14" s="1"/>
  <c r="P1160" i="14"/>
  <c r="R1160" i="14" s="1"/>
  <c r="O1154" i="14"/>
  <c r="O1152" i="14"/>
  <c r="P1150" i="14"/>
  <c r="T1150" i="14" s="1"/>
  <c r="O1142" i="14"/>
  <c r="P1140" i="14"/>
  <c r="R1140" i="14" s="1"/>
  <c r="S1138" i="14"/>
  <c r="O1132" i="14"/>
  <c r="P1130" i="14"/>
  <c r="T1130" i="14" s="1"/>
  <c r="P1128" i="14"/>
  <c r="R1128" i="14" s="1"/>
  <c r="O1122" i="14"/>
  <c r="O1120" i="14"/>
  <c r="P1118" i="14"/>
  <c r="T1118" i="14" s="1"/>
  <c r="O1116" i="14"/>
  <c r="Q1112" i="14"/>
  <c r="S1112" i="14"/>
  <c r="K1099" i="14"/>
  <c r="O1076" i="14"/>
  <c r="O1070" i="14"/>
  <c r="O1064" i="14"/>
  <c r="T1060" i="14"/>
  <c r="O1058" i="14"/>
  <c r="P1038" i="14"/>
  <c r="T1038" i="14" s="1"/>
  <c r="K1036" i="14"/>
  <c r="J1036" i="14"/>
  <c r="P1030" i="14"/>
  <c r="K1028" i="14"/>
  <c r="J1028" i="14"/>
  <c r="P1022" i="14"/>
  <c r="T1022" i="14" s="1"/>
  <c r="K1020" i="14"/>
  <c r="J1020" i="14"/>
  <c r="P1014" i="14"/>
  <c r="T1014" i="14" s="1"/>
  <c r="P1006" i="14"/>
  <c r="R1006" i="14" s="1"/>
  <c r="P998" i="14"/>
  <c r="R998" i="14" s="1"/>
  <c r="P990" i="14"/>
  <c r="T990" i="14" s="1"/>
  <c r="P982" i="14"/>
  <c r="T982" i="14" s="1"/>
  <c r="K980" i="14"/>
  <c r="J980" i="14"/>
  <c r="Q1293" i="14"/>
  <c r="Q1289" i="14"/>
  <c r="J1275" i="14"/>
  <c r="Q1257" i="14"/>
  <c r="K1253" i="14"/>
  <c r="Q1245" i="14"/>
  <c r="Q1241" i="14"/>
  <c r="P1185" i="14"/>
  <c r="T1185" i="14" s="1"/>
  <c r="J1185" i="14"/>
  <c r="J1181" i="14"/>
  <c r="J1171" i="14"/>
  <c r="S1146" i="14"/>
  <c r="S1134" i="14"/>
  <c r="S1124" i="14"/>
  <c r="O1113" i="14"/>
  <c r="Q1113" i="14" s="1"/>
  <c r="S1106" i="14"/>
  <c r="K1097" i="14"/>
  <c r="S1096" i="14"/>
  <c r="O1078" i="14"/>
  <c r="O1072" i="14"/>
  <c r="O1060" i="14"/>
  <c r="P1036" i="14"/>
  <c r="T1036" i="14" s="1"/>
  <c r="K1034" i="14"/>
  <c r="J1034" i="14"/>
  <c r="P1028" i="14"/>
  <c r="T1028" i="14" s="1"/>
  <c r="P1020" i="14"/>
  <c r="T1020" i="14" s="1"/>
  <c r="K1018" i="14"/>
  <c r="J1018" i="14"/>
  <c r="P1012" i="14"/>
  <c r="T1012" i="14" s="1"/>
  <c r="K1010" i="14"/>
  <c r="J1010" i="14"/>
  <c r="P1004" i="14"/>
  <c r="T1004" i="14" s="1"/>
  <c r="P996" i="14"/>
  <c r="T996" i="14" s="1"/>
  <c r="K994" i="14"/>
  <c r="J994" i="14"/>
  <c r="P988" i="14"/>
  <c r="T988" i="14" s="1"/>
  <c r="P980" i="14"/>
  <c r="K978" i="14"/>
  <c r="J978" i="14"/>
  <c r="K1325" i="14"/>
  <c r="O1111" i="14"/>
  <c r="O1088" i="14"/>
  <c r="O1086" i="14"/>
  <c r="O1084" i="14"/>
  <c r="O1082" i="14"/>
  <c r="O1080" i="14"/>
  <c r="O1066" i="14"/>
  <c r="O1062" i="14"/>
  <c r="O1054" i="14"/>
  <c r="O1052" i="14"/>
  <c r="O1050" i="14"/>
  <c r="O1048" i="14"/>
  <c r="O1046" i="14"/>
  <c r="O1044" i="14"/>
  <c r="O1042" i="14"/>
  <c r="O1040" i="14"/>
  <c r="P1034" i="14"/>
  <c r="P1026" i="14"/>
  <c r="R1026" i="14" s="1"/>
  <c r="K1024" i="14"/>
  <c r="J1024" i="14"/>
  <c r="P1018" i="14"/>
  <c r="R1018" i="14" s="1"/>
  <c r="K1016" i="14"/>
  <c r="J1016" i="14"/>
  <c r="P1010" i="14"/>
  <c r="T1010" i="14" s="1"/>
  <c r="P1002" i="14"/>
  <c r="R1002" i="14" s="1"/>
  <c r="K1000" i="14"/>
  <c r="J1000" i="14"/>
  <c r="P994" i="14"/>
  <c r="R994" i="14" s="1"/>
  <c r="P986" i="14"/>
  <c r="T986" i="14" s="1"/>
  <c r="P978" i="14"/>
  <c r="T978" i="14" s="1"/>
  <c r="P851" i="14"/>
  <c r="P835" i="14"/>
  <c r="T835" i="14" s="1"/>
  <c r="T1052" i="14"/>
  <c r="T1048" i="14"/>
  <c r="T1046" i="14"/>
  <c r="T1044" i="14"/>
  <c r="T1040" i="14"/>
  <c r="J976" i="14"/>
  <c r="P974" i="14"/>
  <c r="T974" i="14" s="1"/>
  <c r="J974" i="14"/>
  <c r="P972" i="14"/>
  <c r="T972" i="14" s="1"/>
  <c r="J972" i="14"/>
  <c r="P970" i="14"/>
  <c r="J970" i="14"/>
  <c r="P968" i="14"/>
  <c r="R968" i="14" s="1"/>
  <c r="J968" i="14"/>
  <c r="P966" i="14"/>
  <c r="R966" i="14" s="1"/>
  <c r="J966" i="14"/>
  <c r="P964" i="14"/>
  <c r="T964" i="14" s="1"/>
  <c r="J964" i="14"/>
  <c r="P956" i="14"/>
  <c r="R956" i="14" s="1"/>
  <c r="P952" i="14"/>
  <c r="T952" i="14" s="1"/>
  <c r="P948" i="14"/>
  <c r="R948" i="14" s="1"/>
  <c r="P944" i="14"/>
  <c r="R944" i="14" s="1"/>
  <c r="P940" i="14"/>
  <c r="R940" i="14" s="1"/>
  <c r="P936" i="14"/>
  <c r="T936" i="14" s="1"/>
  <c r="P932" i="14"/>
  <c r="T932" i="14" s="1"/>
  <c r="P928" i="14"/>
  <c r="R928" i="14" s="1"/>
  <c r="P924" i="14"/>
  <c r="R924" i="14" s="1"/>
  <c r="P920" i="14"/>
  <c r="R920" i="14" s="1"/>
  <c r="P916" i="14"/>
  <c r="R916" i="14" s="1"/>
  <c r="P912" i="14"/>
  <c r="R912" i="14" s="1"/>
  <c r="P907" i="14"/>
  <c r="R907" i="14" s="1"/>
  <c r="P900" i="14"/>
  <c r="R900" i="14" s="1"/>
  <c r="P891" i="14"/>
  <c r="T891" i="14" s="1"/>
  <c r="P884" i="14"/>
  <c r="R884" i="14" s="1"/>
  <c r="P875" i="14"/>
  <c r="R875" i="14" s="1"/>
  <c r="P868" i="14"/>
  <c r="P855" i="14"/>
  <c r="R855" i="14" s="1"/>
  <c r="P839" i="14"/>
  <c r="P820" i="14"/>
  <c r="T820" i="14" s="1"/>
  <c r="P812" i="14"/>
  <c r="T812" i="14" s="1"/>
  <c r="P804" i="14"/>
  <c r="T804" i="14" s="1"/>
  <c r="P796" i="14"/>
  <c r="R796" i="14" s="1"/>
  <c r="P788" i="14"/>
  <c r="R788" i="14" s="1"/>
  <c r="P859" i="14"/>
  <c r="R859" i="14" s="1"/>
  <c r="P843" i="14"/>
  <c r="R843" i="14" s="1"/>
  <c r="P960" i="14"/>
  <c r="P908" i="14"/>
  <c r="R908" i="14" s="1"/>
  <c r="P899" i="14"/>
  <c r="P892" i="14"/>
  <c r="P883" i="14"/>
  <c r="T883" i="14" s="1"/>
  <c r="P876" i="14"/>
  <c r="R876" i="14" s="1"/>
  <c r="P867" i="14"/>
  <c r="T867" i="14" s="1"/>
  <c r="P863" i="14"/>
  <c r="R863" i="14" s="1"/>
  <c r="P856" i="14"/>
  <c r="R856" i="14" s="1"/>
  <c r="P847" i="14"/>
  <c r="P840" i="14"/>
  <c r="P831" i="14"/>
  <c r="R831" i="14" s="1"/>
  <c r="P824" i="14"/>
  <c r="R824" i="14" s="1"/>
  <c r="P816" i="14"/>
  <c r="T816" i="14" s="1"/>
  <c r="P808" i="14"/>
  <c r="R808" i="14" s="1"/>
  <c r="P800" i="14"/>
  <c r="R800" i="14" s="1"/>
  <c r="P792" i="14"/>
  <c r="R792" i="14" s="1"/>
  <c r="P694" i="14"/>
  <c r="R694" i="14" s="1"/>
  <c r="R685" i="14"/>
  <c r="T685" i="14"/>
  <c r="P678" i="14"/>
  <c r="R678" i="14" s="1"/>
  <c r="P670" i="14"/>
  <c r="R670" i="14" s="1"/>
  <c r="P687" i="14"/>
  <c r="K686" i="14"/>
  <c r="J686" i="14"/>
  <c r="K695" i="14"/>
  <c r="J695" i="14"/>
  <c r="P693" i="14"/>
  <c r="J693" i="14"/>
  <c r="P686" i="14"/>
  <c r="R686" i="14" s="1"/>
  <c r="J684" i="14"/>
  <c r="K679" i="14"/>
  <c r="J679" i="14"/>
  <c r="P677" i="14"/>
  <c r="P669" i="14"/>
  <c r="T740" i="14"/>
  <c r="T724" i="14"/>
  <c r="O713" i="14"/>
  <c r="Q713" i="14" s="1"/>
  <c r="P695" i="14"/>
  <c r="P679" i="14"/>
  <c r="K678" i="14"/>
  <c r="J678" i="14"/>
  <c r="P671" i="14"/>
  <c r="K670" i="14"/>
  <c r="J670" i="14"/>
  <c r="K381" i="14"/>
  <c r="J381" i="14"/>
  <c r="O377" i="14"/>
  <c r="K356" i="14"/>
  <c r="J356" i="14"/>
  <c r="K353" i="14"/>
  <c r="J353" i="14"/>
  <c r="O325" i="14"/>
  <c r="P311" i="14"/>
  <c r="R268" i="14"/>
  <c r="T268" i="14"/>
  <c r="S476" i="14"/>
  <c r="T475" i="14"/>
  <c r="S471" i="14"/>
  <c r="P459" i="14"/>
  <c r="P457" i="14"/>
  <c r="R457" i="14" s="1"/>
  <c r="P455" i="14"/>
  <c r="R455" i="14" s="1"/>
  <c r="K450" i="14"/>
  <c r="K442" i="14"/>
  <c r="K434" i="14"/>
  <c r="R427" i="14"/>
  <c r="T427" i="14"/>
  <c r="R423" i="14"/>
  <c r="T423" i="14"/>
  <c r="R419" i="14"/>
  <c r="T419" i="14"/>
  <c r="R415" i="14"/>
  <c r="T415" i="14"/>
  <c r="S391" i="14"/>
  <c r="Q391" i="14"/>
  <c r="K376" i="14"/>
  <c r="O339" i="14"/>
  <c r="S339" i="14" s="1"/>
  <c r="J332" i="14"/>
  <c r="K332" i="14"/>
  <c r="P560" i="14"/>
  <c r="R560" i="14" s="1"/>
  <c r="T559" i="14"/>
  <c r="K557" i="14"/>
  <c r="O556" i="14"/>
  <c r="K556" i="14"/>
  <c r="S555" i="14"/>
  <c r="O554" i="14"/>
  <c r="K477" i="14"/>
  <c r="P476" i="14"/>
  <c r="T476" i="14" s="1"/>
  <c r="S475" i="14"/>
  <c r="O474" i="14"/>
  <c r="O472" i="14"/>
  <c r="K472" i="14"/>
  <c r="P471" i="14"/>
  <c r="K467" i="14"/>
  <c r="S464" i="14"/>
  <c r="T463" i="14"/>
  <c r="S460" i="14"/>
  <c r="S458" i="14"/>
  <c r="S456" i="14"/>
  <c r="S454" i="14"/>
  <c r="T430" i="14"/>
  <c r="P429" i="14"/>
  <c r="R409" i="14"/>
  <c r="T409" i="14"/>
  <c r="P408" i="14"/>
  <c r="T408" i="14" s="1"/>
  <c r="O402" i="14"/>
  <c r="O399" i="14"/>
  <c r="O388" i="14"/>
  <c r="S388" i="14" s="1"/>
  <c r="O383" i="14"/>
  <c r="S367" i="14"/>
  <c r="Q367" i="14"/>
  <c r="O352" i="14"/>
  <c r="Q352" i="14" s="1"/>
  <c r="O333" i="14"/>
  <c r="Q333" i="14" s="1"/>
  <c r="O328" i="14"/>
  <c r="J320" i="14"/>
  <c r="K320" i="14"/>
  <c r="K314" i="14"/>
  <c r="J314" i="14"/>
  <c r="K312" i="14"/>
  <c r="J312" i="14"/>
  <c r="P291" i="14"/>
  <c r="R291" i="14" s="1"/>
  <c r="S469" i="14"/>
  <c r="T467" i="14"/>
  <c r="S466" i="14"/>
  <c r="K446" i="14"/>
  <c r="P425" i="14"/>
  <c r="P421" i="14"/>
  <c r="P417" i="14"/>
  <c r="P413" i="14"/>
  <c r="P411" i="14"/>
  <c r="O398" i="14"/>
  <c r="K379" i="14"/>
  <c r="S359" i="14"/>
  <c r="Q359" i="14"/>
  <c r="O348" i="14"/>
  <c r="P314" i="14"/>
  <c r="T314" i="14" s="1"/>
  <c r="K311" i="14"/>
  <c r="J311" i="14"/>
  <c r="P307" i="14"/>
  <c r="R307" i="14" s="1"/>
  <c r="P296" i="14"/>
  <c r="R296" i="14" s="1"/>
  <c r="J369" i="14"/>
  <c r="J365" i="14"/>
  <c r="K361" i="14"/>
  <c r="J361" i="14"/>
  <c r="K355" i="14"/>
  <c r="O336" i="14"/>
  <c r="S336" i="14" s="1"/>
  <c r="J324" i="14"/>
  <c r="K324" i="14"/>
  <c r="O317" i="14"/>
  <c r="J316" i="14"/>
  <c r="P312" i="14"/>
  <c r="T312" i="14" s="1"/>
  <c r="J310" i="14"/>
  <c r="P295" i="14"/>
  <c r="R295" i="14" s="1"/>
  <c r="P283" i="14"/>
  <c r="R283" i="14" s="1"/>
  <c r="P275" i="14"/>
  <c r="R275" i="14" s="1"/>
  <c r="R269" i="14"/>
  <c r="T269" i="14"/>
  <c r="R265" i="14"/>
  <c r="T265" i="14"/>
  <c r="O353" i="14"/>
  <c r="Q353" i="14" s="1"/>
  <c r="J352" i="14"/>
  <c r="K352" i="14"/>
  <c r="S343" i="14"/>
  <c r="Q343" i="14"/>
  <c r="O340" i="14"/>
  <c r="O335" i="14"/>
  <c r="S335" i="14" s="1"/>
  <c r="J328" i="14"/>
  <c r="K328" i="14"/>
  <c r="O320" i="14"/>
  <c r="Q320" i="14" s="1"/>
  <c r="P299" i="14"/>
  <c r="R299" i="14" s="1"/>
  <c r="R270" i="14"/>
  <c r="T270" i="14"/>
  <c r="R266" i="14"/>
  <c r="T266" i="14"/>
  <c r="R200" i="14"/>
  <c r="J360" i="14"/>
  <c r="K360" i="14"/>
  <c r="K317" i="14"/>
  <c r="J317" i="14"/>
  <c r="P303" i="14"/>
  <c r="R303" i="14" s="1"/>
  <c r="P287" i="14"/>
  <c r="R287" i="14" s="1"/>
  <c r="P279" i="14"/>
  <c r="R279" i="14" s="1"/>
  <c r="R271" i="14"/>
  <c r="T271" i="14"/>
  <c r="R267" i="14"/>
  <c r="T267" i="14"/>
  <c r="K348" i="14"/>
  <c r="J345" i="14"/>
  <c r="O178" i="14"/>
  <c r="P173" i="14"/>
  <c r="T173" i="14" s="1"/>
  <c r="P159" i="14"/>
  <c r="P137" i="14"/>
  <c r="R137" i="14" s="1"/>
  <c r="O125" i="14"/>
  <c r="R114" i="14"/>
  <c r="T114" i="14"/>
  <c r="O104" i="14"/>
  <c r="P98" i="14"/>
  <c r="R98" i="14" s="1"/>
  <c r="P95" i="14"/>
  <c r="R95" i="14" s="1"/>
  <c r="O90" i="14"/>
  <c r="P86" i="14"/>
  <c r="R78" i="14"/>
  <c r="T78" i="14"/>
  <c r="Q73" i="14"/>
  <c r="S73" i="14"/>
  <c r="O41" i="14"/>
  <c r="Q33" i="14"/>
  <c r="S33" i="14"/>
  <c r="T264" i="14"/>
  <c r="T263" i="14"/>
  <c r="T262" i="14"/>
  <c r="T261" i="14"/>
  <c r="T260" i="14"/>
  <c r="T259" i="14"/>
  <c r="T258" i="14"/>
  <c r="T257" i="14"/>
  <c r="T256" i="14"/>
  <c r="T255" i="14"/>
  <c r="T254" i="14"/>
  <c r="T253" i="14"/>
  <c r="T232" i="14"/>
  <c r="P229" i="14"/>
  <c r="R229" i="14" s="1"/>
  <c r="T228" i="14"/>
  <c r="P225" i="14"/>
  <c r="R225" i="14" s="1"/>
  <c r="T220" i="14"/>
  <c r="T208" i="14"/>
  <c r="P204" i="14"/>
  <c r="T196" i="14"/>
  <c r="P192" i="14"/>
  <c r="P180" i="14"/>
  <c r="P176" i="14"/>
  <c r="P175" i="14"/>
  <c r="S174" i="14"/>
  <c r="P171" i="14"/>
  <c r="P153" i="14"/>
  <c r="T153" i="14" s="1"/>
  <c r="O141" i="14"/>
  <c r="Q133" i="14"/>
  <c r="S133" i="14"/>
  <c r="P122" i="14"/>
  <c r="R122" i="14" s="1"/>
  <c r="R117" i="14"/>
  <c r="T117" i="14"/>
  <c r="Q101" i="14"/>
  <c r="S101" i="14"/>
  <c r="P94" i="14"/>
  <c r="R94" i="14" s="1"/>
  <c r="P93" i="14"/>
  <c r="R82" i="14"/>
  <c r="T82" i="14"/>
  <c r="O44" i="14"/>
  <c r="Q44" i="14" s="1"/>
  <c r="P251" i="14"/>
  <c r="T251" i="14" s="1"/>
  <c r="S247" i="14"/>
  <c r="P243" i="14"/>
  <c r="R243" i="14" s="1"/>
  <c r="O235" i="14"/>
  <c r="O219" i="14"/>
  <c r="S215" i="14"/>
  <c r="S199" i="14"/>
  <c r="S183" i="14"/>
  <c r="O175" i="14"/>
  <c r="Q175" i="14" s="1"/>
  <c r="O170" i="14"/>
  <c r="Q162" i="14"/>
  <c r="S162" i="14"/>
  <c r="P160" i="14"/>
  <c r="R160" i="14" s="1"/>
  <c r="Q149" i="14"/>
  <c r="S149" i="14"/>
  <c r="P138" i="14"/>
  <c r="T138" i="14" s="1"/>
  <c r="O128" i="14"/>
  <c r="S128" i="14" s="1"/>
  <c r="R106" i="14"/>
  <c r="T106" i="14"/>
  <c r="O89" i="14"/>
  <c r="Q89" i="14" s="1"/>
  <c r="P83" i="14"/>
  <c r="R83" i="14" s="1"/>
  <c r="O77" i="14"/>
  <c r="T216" i="14"/>
  <c r="S202" i="14"/>
  <c r="T191" i="14"/>
  <c r="T188" i="14"/>
  <c r="S187" i="14"/>
  <c r="P179" i="14"/>
  <c r="P172" i="14"/>
  <c r="R172" i="14" s="1"/>
  <c r="O164" i="14"/>
  <c r="S164" i="14" s="1"/>
  <c r="O163" i="14"/>
  <c r="Q163" i="14" s="1"/>
  <c r="P157" i="14"/>
  <c r="R157" i="14" s="1"/>
  <c r="O144" i="14"/>
  <c r="S144" i="14" s="1"/>
  <c r="P121" i="14"/>
  <c r="T121" i="14" s="1"/>
  <c r="P111" i="14"/>
  <c r="T111" i="14" s="1"/>
  <c r="P99" i="14"/>
  <c r="T99" i="14" s="1"/>
  <c r="Q52" i="14"/>
  <c r="S52" i="14"/>
  <c r="R49" i="14"/>
  <c r="T49" i="14"/>
  <c r="R105" i="14"/>
  <c r="T105" i="14"/>
  <c r="Q100" i="14"/>
  <c r="S100" i="14"/>
  <c r="O98" i="14"/>
  <c r="S98" i="14" s="1"/>
  <c r="O94" i="14"/>
  <c r="Q94" i="14" s="1"/>
  <c r="O92" i="14"/>
  <c r="O86" i="14"/>
  <c r="Q86" i="14" s="1"/>
  <c r="Q85" i="14"/>
  <c r="S85" i="14"/>
  <c r="P73" i="14"/>
  <c r="Q69" i="14"/>
  <c r="S69" i="14"/>
  <c r="P65" i="14"/>
  <c r="R65" i="14" s="1"/>
  <c r="P53" i="14"/>
  <c r="O48" i="14"/>
  <c r="P38" i="14"/>
  <c r="R38" i="14" s="1"/>
  <c r="Q88" i="14"/>
  <c r="S88" i="14"/>
  <c r="P85" i="14"/>
  <c r="O82" i="14"/>
  <c r="Q82" i="14" s="1"/>
  <c r="R77" i="14"/>
  <c r="T77" i="14"/>
  <c r="P69" i="14"/>
  <c r="R69" i="14" s="1"/>
  <c r="P51" i="14"/>
  <c r="R51" i="14" s="1"/>
  <c r="P46" i="14"/>
  <c r="Q45" i="14"/>
  <c r="S45" i="14"/>
  <c r="S145" i="14"/>
  <c r="S129" i="14"/>
  <c r="S117" i="14"/>
  <c r="S109" i="14"/>
  <c r="R101" i="14"/>
  <c r="T101" i="14"/>
  <c r="Q93" i="14"/>
  <c r="S93" i="14"/>
  <c r="P89" i="14"/>
  <c r="O84" i="14"/>
  <c r="P79" i="14"/>
  <c r="P74" i="14"/>
  <c r="P61" i="14"/>
  <c r="R61" i="14" s="1"/>
  <c r="R58" i="14"/>
  <c r="T58" i="14"/>
  <c r="P37" i="14"/>
  <c r="O28" i="14"/>
  <c r="Q28" i="14" s="1"/>
  <c r="O24" i="14"/>
  <c r="Q24" i="14" s="1"/>
  <c r="P21" i="14"/>
  <c r="P17" i="14"/>
  <c r="O13" i="14"/>
  <c r="Q13" i="14" s="1"/>
  <c r="O9" i="14"/>
  <c r="Q9" i="14" s="1"/>
  <c r="S29" i="14"/>
  <c r="O21" i="14"/>
  <c r="Q21" i="14" s="1"/>
  <c r="S20" i="14"/>
  <c r="O17" i="14"/>
  <c r="Q17" i="14" s="1"/>
  <c r="O12" i="14"/>
  <c r="S8" i="14"/>
  <c r="T13" i="14"/>
  <c r="T9" i="14"/>
  <c r="T6" i="14"/>
  <c r="S3713" i="14"/>
  <c r="Q3713" i="14"/>
  <c r="S3695" i="14"/>
  <c r="Q3694" i="14"/>
  <c r="S3694" i="14"/>
  <c r="Q3685" i="14"/>
  <c r="S3685" i="14"/>
  <c r="Q3684" i="14"/>
  <c r="S3684" i="14"/>
  <c r="Q3668" i="14"/>
  <c r="Q3652" i="14"/>
  <c r="S3652" i="14"/>
  <c r="Q3651" i="14"/>
  <c r="S3651" i="14"/>
  <c r="S3650" i="14"/>
  <c r="Q3649" i="14"/>
  <c r="S3649" i="14"/>
  <c r="S3644" i="14"/>
  <c r="Q3629" i="14"/>
  <c r="S3629" i="14"/>
  <c r="Q3626" i="14"/>
  <c r="S3626" i="14"/>
  <c r="Q3623" i="14"/>
  <c r="S3623" i="14"/>
  <c r="S3620" i="14"/>
  <c r="S3608" i="14"/>
  <c r="Q3605" i="14"/>
  <c r="S3605" i="14"/>
  <c r="S3601" i="14"/>
  <c r="S3594" i="14"/>
  <c r="Q3588" i="14"/>
  <c r="S3588" i="14"/>
  <c r="Q3562" i="14"/>
  <c r="S3558" i="14"/>
  <c r="Q3558" i="14"/>
  <c r="S3554" i="14"/>
  <c r="Q3554" i="14"/>
  <c r="S3550" i="14"/>
  <c r="Q3550" i="14"/>
  <c r="Q3546" i="14"/>
  <c r="S3542" i="14"/>
  <c r="Q3542" i="14"/>
  <c r="S3538" i="14"/>
  <c r="Q3538" i="14"/>
  <c r="S3534" i="14"/>
  <c r="Q3526" i="14"/>
  <c r="S3522" i="14"/>
  <c r="Q3522" i="14"/>
  <c r="T3391" i="14"/>
  <c r="R3391" i="14"/>
  <c r="R3390" i="14"/>
  <c r="T3390" i="14"/>
  <c r="R3389" i="14"/>
  <c r="R3388" i="14"/>
  <c r="T3388" i="14"/>
  <c r="R3387" i="14"/>
  <c r="T3387" i="14"/>
  <c r="R3386" i="14"/>
  <c r="T3386" i="14"/>
  <c r="R3385" i="14"/>
  <c r="T3384" i="14"/>
  <c r="R3384" i="14"/>
  <c r="R3383" i="14"/>
  <c r="T3383" i="14"/>
  <c r="R3382" i="14"/>
  <c r="T3382" i="14"/>
  <c r="R3381" i="14"/>
  <c r="R3380" i="14"/>
  <c r="T3380" i="14"/>
  <c r="R3379" i="14"/>
  <c r="T3379" i="14"/>
  <c r="R3378" i="14"/>
  <c r="T3378" i="14"/>
  <c r="R3377" i="14"/>
  <c r="R3376" i="14"/>
  <c r="T3376" i="14"/>
  <c r="R3375" i="14"/>
  <c r="T3375" i="14"/>
  <c r="R3374" i="14"/>
  <c r="T3374" i="14"/>
  <c r="R3373" i="14"/>
  <c r="R3372" i="14"/>
  <c r="T3372" i="14"/>
  <c r="R3371" i="14"/>
  <c r="T3371" i="14"/>
  <c r="R3370" i="14"/>
  <c r="T3370" i="14"/>
  <c r="R3369" i="14"/>
  <c r="R3368" i="14"/>
  <c r="T3368" i="14"/>
  <c r="R3367" i="14"/>
  <c r="T3367" i="14"/>
  <c r="R3366" i="14"/>
  <c r="T3366" i="14"/>
  <c r="R3365" i="14"/>
  <c r="R3364" i="14"/>
  <c r="T3364" i="14"/>
  <c r="R3363" i="14"/>
  <c r="T3363" i="14"/>
  <c r="R3362" i="14"/>
  <c r="T3362" i="14"/>
  <c r="R3361" i="14"/>
  <c r="R3360" i="14"/>
  <c r="T3360" i="14"/>
  <c r="R3359" i="14"/>
  <c r="T3359" i="14"/>
  <c r="R3358" i="14"/>
  <c r="T3358" i="14"/>
  <c r="R3357" i="14"/>
  <c r="R3356" i="14"/>
  <c r="T3356" i="14"/>
  <c r="R3355" i="14"/>
  <c r="T3355" i="14"/>
  <c r="R3354" i="14"/>
  <c r="T3354" i="14"/>
  <c r="R3353" i="14"/>
  <c r="R3352" i="14"/>
  <c r="T3352" i="14"/>
  <c r="R3351" i="14"/>
  <c r="T3351" i="14"/>
  <c r="R3350" i="14"/>
  <c r="T3350" i="14"/>
  <c r="R3349" i="14"/>
  <c r="R3348" i="14"/>
  <c r="T3348" i="14"/>
  <c r="R3347" i="14"/>
  <c r="T3347" i="14"/>
  <c r="R3346" i="14"/>
  <c r="T3346" i="14"/>
  <c r="R3345" i="14"/>
  <c r="R3344" i="14"/>
  <c r="T3344" i="14"/>
  <c r="R3343" i="14"/>
  <c r="T3343" i="14"/>
  <c r="R3342" i="14"/>
  <c r="T3342" i="14"/>
  <c r="R3341" i="14"/>
  <c r="R3340" i="14"/>
  <c r="T3340" i="14"/>
  <c r="R3339" i="14"/>
  <c r="T3339" i="14"/>
  <c r="R3338" i="14"/>
  <c r="T3338" i="14"/>
  <c r="R3337" i="14"/>
  <c r="R3336" i="14"/>
  <c r="T3336" i="14"/>
  <c r="R3335" i="14"/>
  <c r="T3335" i="14"/>
  <c r="R3334" i="14"/>
  <c r="T3334" i="14"/>
  <c r="R3333" i="14"/>
  <c r="R3332" i="14"/>
  <c r="T3332" i="14"/>
  <c r="R3331" i="14"/>
  <c r="T3331" i="14"/>
  <c r="R3330" i="14"/>
  <c r="T3330" i="14"/>
  <c r="R3329" i="14"/>
  <c r="R3328" i="14"/>
  <c r="T3328" i="14"/>
  <c r="R3327" i="14"/>
  <c r="T3327" i="14"/>
  <c r="R3326" i="14"/>
  <c r="T3326" i="14"/>
  <c r="R3325" i="14"/>
  <c r="R3324" i="14"/>
  <c r="T3324" i="14"/>
  <c r="R3323" i="14"/>
  <c r="T3323" i="14"/>
  <c r="R3322" i="14"/>
  <c r="T3322" i="14"/>
  <c r="R3321" i="14"/>
  <c r="R3320" i="14"/>
  <c r="T3320" i="14"/>
  <c r="R3319" i="14"/>
  <c r="T3319" i="14"/>
  <c r="R3318" i="14"/>
  <c r="T3318" i="14"/>
  <c r="R3317" i="14"/>
  <c r="R3316" i="14"/>
  <c r="T3316" i="14"/>
  <c r="R3315" i="14"/>
  <c r="T3315" i="14"/>
  <c r="R3314" i="14"/>
  <c r="T3314" i="14"/>
  <c r="R3313" i="14"/>
  <c r="R3312" i="14"/>
  <c r="T3312" i="14"/>
  <c r="R3311" i="14"/>
  <c r="T3311" i="14"/>
  <c r="R3310" i="14"/>
  <c r="T3310" i="14"/>
  <c r="R3309" i="14"/>
  <c r="R3308" i="14"/>
  <c r="T3308" i="14"/>
  <c r="R3307" i="14"/>
  <c r="T3307" i="14"/>
  <c r="R3306" i="14"/>
  <c r="T3306" i="14"/>
  <c r="R3305" i="14"/>
  <c r="R3304" i="14"/>
  <c r="T3304" i="14"/>
  <c r="R3303" i="14"/>
  <c r="T3303" i="14"/>
  <c r="R3302" i="14"/>
  <c r="T3302" i="14"/>
  <c r="R3301" i="14"/>
  <c r="R3300" i="14"/>
  <c r="T3300" i="14"/>
  <c r="R3299" i="14"/>
  <c r="T3299" i="14"/>
  <c r="R3298" i="14"/>
  <c r="T3298" i="14"/>
  <c r="R3297" i="14"/>
  <c r="R3296" i="14"/>
  <c r="T3296" i="14"/>
  <c r="R3295" i="14"/>
  <c r="T3295" i="14"/>
  <c r="R3294" i="14"/>
  <c r="T3294" i="14"/>
  <c r="R3293" i="14"/>
  <c r="R3292" i="14"/>
  <c r="T3292" i="14"/>
  <c r="R3291" i="14"/>
  <c r="T3291" i="14"/>
  <c r="R3290" i="14"/>
  <c r="T3290" i="14"/>
  <c r="R3289" i="14"/>
  <c r="R3288" i="14"/>
  <c r="T3288" i="14"/>
  <c r="R3287" i="14"/>
  <c r="T3287" i="14"/>
  <c r="R3286" i="14"/>
  <c r="T3286" i="14"/>
  <c r="R3285" i="14"/>
  <c r="R3284" i="14"/>
  <c r="T3284" i="14"/>
  <c r="R3283" i="14"/>
  <c r="T3283" i="14"/>
  <c r="R3282" i="14"/>
  <c r="T3282" i="14"/>
  <c r="R3281" i="14"/>
  <c r="R3280" i="14"/>
  <c r="T3280" i="14"/>
  <c r="R3279" i="14"/>
  <c r="T3279" i="14"/>
  <c r="R3278" i="14"/>
  <c r="T3278" i="14"/>
  <c r="R3277" i="14"/>
  <c r="R3276" i="14"/>
  <c r="T3276" i="14"/>
  <c r="R3275" i="14"/>
  <c r="T3275" i="14"/>
  <c r="R3274" i="14"/>
  <c r="T3274" i="14"/>
  <c r="R3273" i="14"/>
  <c r="R3272" i="14"/>
  <c r="T3272" i="14"/>
  <c r="R3271" i="14"/>
  <c r="T3271" i="14"/>
  <c r="R3270" i="14"/>
  <c r="T3270" i="14"/>
  <c r="R3269" i="14"/>
  <c r="R3268" i="14"/>
  <c r="T3268" i="14"/>
  <c r="R3267" i="14"/>
  <c r="T3267" i="14"/>
  <c r="R3266" i="14"/>
  <c r="T3266" i="14"/>
  <c r="R3265" i="14"/>
  <c r="T3265" i="14"/>
  <c r="R3264" i="14"/>
  <c r="T3264" i="14"/>
  <c r="R3263" i="14"/>
  <c r="T3263" i="14"/>
  <c r="R3262" i="14"/>
  <c r="T3262" i="14"/>
  <c r="R3261" i="14"/>
  <c r="T3261" i="14"/>
  <c r="R3260" i="14"/>
  <c r="T3260" i="14"/>
  <c r="R3259" i="14"/>
  <c r="T3259" i="14"/>
  <c r="R3258" i="14"/>
  <c r="T3258" i="14"/>
  <c r="R3257" i="14"/>
  <c r="T3257" i="14"/>
  <c r="R3256" i="14"/>
  <c r="T3256" i="14"/>
  <c r="R3255" i="14"/>
  <c r="T3255" i="14"/>
  <c r="R3254" i="14"/>
  <c r="T3254" i="14"/>
  <c r="R3253" i="14"/>
  <c r="T3253" i="14"/>
  <c r="R3252" i="14"/>
  <c r="T3252" i="14"/>
  <c r="R3251" i="14"/>
  <c r="T3251" i="14"/>
  <c r="R3250" i="14"/>
  <c r="T3250" i="14"/>
  <c r="R3249" i="14"/>
  <c r="T3249" i="14"/>
  <c r="R3248" i="14"/>
  <c r="T3248" i="14"/>
  <c r="R3247" i="14"/>
  <c r="T3247" i="14"/>
  <c r="R3246" i="14"/>
  <c r="T3246" i="14"/>
  <c r="R3245" i="14"/>
  <c r="T3245" i="14"/>
  <c r="R3244" i="14"/>
  <c r="T3244" i="14"/>
  <c r="R3243" i="14"/>
  <c r="T3243" i="14"/>
  <c r="R3242" i="14"/>
  <c r="T3242" i="14"/>
  <c r="R3241" i="14"/>
  <c r="T3241" i="14"/>
  <c r="R3240" i="14"/>
  <c r="T3240" i="14"/>
  <c r="R3239" i="14"/>
  <c r="T3239" i="14"/>
  <c r="R3238" i="14"/>
  <c r="T3238" i="14"/>
  <c r="R3237" i="14"/>
  <c r="T3237" i="14"/>
  <c r="R3236" i="14"/>
  <c r="T3236" i="14"/>
  <c r="R3235" i="14"/>
  <c r="T3235" i="14"/>
  <c r="R3234" i="14"/>
  <c r="T3234" i="14"/>
  <c r="R3233" i="14"/>
  <c r="T3233" i="14"/>
  <c r="R3232" i="14"/>
  <c r="T3232" i="14"/>
  <c r="R3231" i="14"/>
  <c r="T3231" i="14"/>
  <c r="R3230" i="14"/>
  <c r="T3230" i="14"/>
  <c r="R3229" i="14"/>
  <c r="T3229" i="14"/>
  <c r="R3228" i="14"/>
  <c r="T3228" i="14"/>
  <c r="R3227" i="14"/>
  <c r="T3227" i="14"/>
  <c r="R3226" i="14"/>
  <c r="T3226" i="14"/>
  <c r="R3225" i="14"/>
  <c r="T3225" i="14"/>
  <c r="R3224" i="14"/>
  <c r="T3224" i="14"/>
  <c r="R3223" i="14"/>
  <c r="T3223" i="14"/>
  <c r="R3222" i="14"/>
  <c r="T3222" i="14"/>
  <c r="R3221" i="14"/>
  <c r="T3221" i="14"/>
  <c r="R3220" i="14"/>
  <c r="T3220" i="14"/>
  <c r="R3219" i="14"/>
  <c r="T3219" i="14"/>
  <c r="R3218" i="14"/>
  <c r="T3218" i="14"/>
  <c r="R3217" i="14"/>
  <c r="T3217" i="14"/>
  <c r="R3216" i="14"/>
  <c r="T3216" i="14"/>
  <c r="R3215" i="14"/>
  <c r="T3215" i="14"/>
  <c r="R3214" i="14"/>
  <c r="T3214" i="14"/>
  <c r="R3213" i="14"/>
  <c r="T3213" i="14"/>
  <c r="R3212" i="14"/>
  <c r="T3212" i="14"/>
  <c r="R3211" i="14"/>
  <c r="T3211" i="14"/>
  <c r="R3210" i="14"/>
  <c r="T3210" i="14"/>
  <c r="R3209" i="14"/>
  <c r="T3209" i="14"/>
  <c r="R3208" i="14"/>
  <c r="T3208" i="14"/>
  <c r="R3207" i="14"/>
  <c r="T3207" i="14"/>
  <c r="R3206" i="14"/>
  <c r="T3206" i="14"/>
  <c r="R3205" i="14"/>
  <c r="T3205" i="14"/>
  <c r="R3204" i="14"/>
  <c r="T3204" i="14"/>
  <c r="R3203" i="14"/>
  <c r="T3203" i="14"/>
  <c r="R3202" i="14"/>
  <c r="T3202" i="14"/>
  <c r="R3201" i="14"/>
  <c r="T3201" i="14"/>
  <c r="R3200" i="14"/>
  <c r="T3200" i="14"/>
  <c r="R3199" i="14"/>
  <c r="T3199" i="14"/>
  <c r="R3198" i="14"/>
  <c r="T3198" i="14"/>
  <c r="R3197" i="14"/>
  <c r="T3197" i="14"/>
  <c r="R3196" i="14"/>
  <c r="T3196" i="14"/>
  <c r="R3195" i="14"/>
  <c r="T3195" i="14"/>
  <c r="R3194" i="14"/>
  <c r="T3194" i="14"/>
  <c r="R3193" i="14"/>
  <c r="T3193" i="14"/>
  <c r="R3192" i="14"/>
  <c r="T3192" i="14"/>
  <c r="R3191" i="14"/>
  <c r="T3191" i="14"/>
  <c r="R3190" i="14"/>
  <c r="T3190" i="14"/>
  <c r="R3189" i="14"/>
  <c r="T3189" i="14"/>
  <c r="R3188" i="14"/>
  <c r="T3188" i="14"/>
  <c r="R3187" i="14"/>
  <c r="T3187" i="14"/>
  <c r="R3186" i="14"/>
  <c r="T3186" i="14"/>
  <c r="R3185" i="14"/>
  <c r="T3185" i="14"/>
  <c r="R3184" i="14"/>
  <c r="T3184" i="14"/>
  <c r="R3183" i="14"/>
  <c r="T3183" i="14"/>
  <c r="R3182" i="14"/>
  <c r="T3182" i="14"/>
  <c r="R3181" i="14"/>
  <c r="T3181" i="14"/>
  <c r="R3180" i="14"/>
  <c r="T3180" i="14"/>
  <c r="R3179" i="14"/>
  <c r="T3179" i="14"/>
  <c r="R3178" i="14"/>
  <c r="T3178" i="14"/>
  <c r="R3174" i="14"/>
  <c r="T3174" i="14"/>
  <c r="R3170" i="14"/>
  <c r="T3170" i="14"/>
  <c r="R3156" i="14"/>
  <c r="R3154" i="14"/>
  <c r="T3154" i="14"/>
  <c r="R3148" i="14"/>
  <c r="T3148" i="14"/>
  <c r="R3144" i="14"/>
  <c r="Q3637" i="14"/>
  <c r="S3637" i="14"/>
  <c r="S3611" i="14"/>
  <c r="Q3597" i="14"/>
  <c r="S3597" i="14"/>
  <c r="Q3587" i="14"/>
  <c r="S3587" i="14"/>
  <c r="S3561" i="14"/>
  <c r="S3557" i="14"/>
  <c r="Q3557" i="14"/>
  <c r="Q3553" i="14"/>
  <c r="S3549" i="14"/>
  <c r="Q3549" i="14"/>
  <c r="Q3537" i="14"/>
  <c r="S3533" i="14"/>
  <c r="Q3533" i="14"/>
  <c r="S3529" i="14"/>
  <c r="Q3529" i="14"/>
  <c r="Q3504" i="14"/>
  <c r="S3504" i="14"/>
  <c r="Q3500" i="14"/>
  <c r="Q3496" i="14"/>
  <c r="S3496" i="14"/>
  <c r="S3484" i="14"/>
  <c r="Q3484" i="14"/>
  <c r="S3478" i="14"/>
  <c r="S3474" i="14"/>
  <c r="Q3474" i="14"/>
  <c r="Q3470" i="14"/>
  <c r="Q3466" i="14"/>
  <c r="S3466" i="14"/>
  <c r="Q3462" i="14"/>
  <c r="Q3458" i="14"/>
  <c r="S3458" i="14"/>
  <c r="Q3454" i="14"/>
  <c r="Q3450" i="14"/>
  <c r="S3450" i="14"/>
  <c r="Q3446" i="14"/>
  <c r="S3442" i="14"/>
  <c r="Q3442" i="14"/>
  <c r="Q3438" i="14"/>
  <c r="Q3434" i="14"/>
  <c r="S3434" i="14"/>
  <c r="S3430" i="14"/>
  <c r="S3428" i="14"/>
  <c r="S3426" i="14"/>
  <c r="Q3426" i="14"/>
  <c r="Q3424" i="14"/>
  <c r="S3424" i="14"/>
  <c r="Q3418" i="14"/>
  <c r="S3418" i="14"/>
  <c r="S3416" i="14"/>
  <c r="S3414" i="14"/>
  <c r="Q3414" i="14"/>
  <c r="S3412" i="14"/>
  <c r="S3410" i="14"/>
  <c r="Q3410" i="14"/>
  <c r="S3408" i="14"/>
  <c r="Q3408" i="14"/>
  <c r="Q3402" i="14"/>
  <c r="S3400" i="14"/>
  <c r="S3396" i="14"/>
  <c r="S3394" i="14"/>
  <c r="Q3394" i="14"/>
  <c r="R3177" i="14"/>
  <c r="R3173" i="14"/>
  <c r="T3173" i="14"/>
  <c r="T3160" i="14"/>
  <c r="T3158" i="14"/>
  <c r="S3682" i="14"/>
  <c r="Q3614" i="14"/>
  <c r="S3614" i="14"/>
  <c r="Q3590" i="14"/>
  <c r="S3590" i="14"/>
  <c r="S3565" i="14"/>
  <c r="Q3565" i="14"/>
  <c r="S3545" i="14"/>
  <c r="Q3545" i="14"/>
  <c r="S3541" i="14"/>
  <c r="Q3541" i="14"/>
  <c r="S3514" i="14"/>
  <c r="Q3514" i="14"/>
  <c r="S3492" i="14"/>
  <c r="Q3480" i="14"/>
  <c r="S3480" i="14"/>
  <c r="S3476" i="14"/>
  <c r="Q3472" i="14"/>
  <c r="S3472" i="14"/>
  <c r="Q3468" i="14"/>
  <c r="S3468" i="14"/>
  <c r="S3464" i="14"/>
  <c r="Q3464" i="14"/>
  <c r="Q3460" i="14"/>
  <c r="Q3456" i="14"/>
  <c r="S3456" i="14"/>
  <c r="Q3452" i="14"/>
  <c r="Q3448" i="14"/>
  <c r="S3448" i="14"/>
  <c r="Q3444" i="14"/>
  <c r="Q3440" i="14"/>
  <c r="S3440" i="14"/>
  <c r="Q3436" i="14"/>
  <c r="S3432" i="14"/>
  <c r="Q3432" i="14"/>
  <c r="S3708" i="14"/>
  <c r="Q3699" i="14"/>
  <c r="S3699" i="14"/>
  <c r="Q3689" i="14"/>
  <c r="S3688" i="14"/>
  <c r="Q3688" i="14"/>
  <c r="Q3678" i="14"/>
  <c r="S3677" i="14"/>
  <c r="Q3676" i="14"/>
  <c r="S3676" i="14"/>
  <c r="Q3675" i="14"/>
  <c r="S3675" i="14"/>
  <c r="Q3674" i="14"/>
  <c r="S3674" i="14"/>
  <c r="S3666" i="14"/>
  <c r="Q3658" i="14"/>
  <c r="S3658" i="14"/>
  <c r="Q3648" i="14"/>
  <c r="S3648" i="14"/>
  <c r="Q3645" i="14"/>
  <c r="S3645" i="14"/>
  <c r="Q3639" i="14"/>
  <c r="S3631" i="14"/>
  <c r="Q3624" i="14"/>
  <c r="S3624" i="14"/>
  <c r="Q3622" i="14"/>
  <c r="S3622" i="14"/>
  <c r="Q3619" i="14"/>
  <c r="Q3610" i="14"/>
  <c r="S3610" i="14"/>
  <c r="Q3604" i="14"/>
  <c r="S3604" i="14"/>
  <c r="Q3602" i="14"/>
  <c r="S3602" i="14"/>
  <c r="Q3596" i="14"/>
  <c r="S3596" i="14"/>
  <c r="Q3589" i="14"/>
  <c r="S3589" i="14"/>
  <c r="S3564" i="14"/>
  <c r="Q3564" i="14"/>
  <c r="Q3560" i="14"/>
  <c r="S3556" i="14"/>
  <c r="Q3556" i="14"/>
  <c r="S3552" i="14"/>
  <c r="Q3552" i="14"/>
  <c r="S3548" i="14"/>
  <c r="Q3544" i="14"/>
  <c r="Q3540" i="14"/>
  <c r="S3536" i="14"/>
  <c r="Q3536" i="14"/>
  <c r="Q3532" i="14"/>
  <c r="S3524" i="14"/>
  <c r="Q3524" i="14"/>
  <c r="Q3517" i="14"/>
  <c r="S3513" i="14"/>
  <c r="S3509" i="14"/>
  <c r="Q3509" i="14"/>
  <c r="R3176" i="14"/>
  <c r="T3176" i="14"/>
  <c r="R3172" i="14"/>
  <c r="T3172" i="14"/>
  <c r="T3164" i="14"/>
  <c r="R3164" i="14"/>
  <c r="S3701" i="14"/>
  <c r="Q3701" i="14"/>
  <c r="Q3667" i="14"/>
  <c r="S3667" i="14"/>
  <c r="Q3632" i="14"/>
  <c r="S3632" i="14"/>
  <c r="S3625" i="14"/>
  <c r="Q3607" i="14"/>
  <c r="S3607" i="14"/>
  <c r="S3525" i="14"/>
  <c r="Q3525" i="14"/>
  <c r="S3521" i="14"/>
  <c r="Q3521" i="14"/>
  <c r="S3518" i="14"/>
  <c r="Q3518" i="14"/>
  <c r="S3488" i="14"/>
  <c r="Q3488" i="14"/>
  <c r="Q3482" i="14"/>
  <c r="S3707" i="14"/>
  <c r="S3706" i="14"/>
  <c r="Q3706" i="14"/>
  <c r="Q3705" i="14"/>
  <c r="S3705" i="14"/>
  <c r="S3704" i="14"/>
  <c r="S3703" i="14"/>
  <c r="S3698" i="14"/>
  <c r="Q3698" i="14"/>
  <c r="Q3697" i="14"/>
  <c r="S3696" i="14"/>
  <c r="Q3696" i="14"/>
  <c r="Q3687" i="14"/>
  <c r="S3687" i="14"/>
  <c r="Q3673" i="14"/>
  <c r="S3673" i="14"/>
  <c r="Q3671" i="14"/>
  <c r="S3671" i="14"/>
  <c r="Q3670" i="14"/>
  <c r="S3669" i="14"/>
  <c r="Q3665" i="14"/>
  <c r="S3665" i="14"/>
  <c r="Q3664" i="14"/>
  <c r="S3664" i="14"/>
  <c r="Q3663" i="14"/>
  <c r="S3663" i="14"/>
  <c r="Q3662" i="14"/>
  <c r="S3662" i="14"/>
  <c r="Q3661" i="14"/>
  <c r="S3661" i="14"/>
  <c r="Q3657" i="14"/>
  <c r="S3657" i="14"/>
  <c r="Q3656" i="14"/>
  <c r="Q3655" i="14"/>
  <c r="S3655" i="14"/>
  <c r="Q3636" i="14"/>
  <c r="S3636" i="14"/>
  <c r="Q3616" i="14"/>
  <c r="S3616" i="14"/>
  <c r="S3599" i="14"/>
  <c r="Q3592" i="14"/>
  <c r="S3592" i="14"/>
  <c r="Q3567" i="14"/>
  <c r="S3563" i="14"/>
  <c r="Q3563" i="14"/>
  <c r="S3555" i="14"/>
  <c r="Q3555" i="14"/>
  <c r="S3551" i="14"/>
  <c r="S3547" i="14"/>
  <c r="Q3547" i="14"/>
  <c r="S3539" i="14"/>
  <c r="Q3539" i="14"/>
  <c r="S3535" i="14"/>
  <c r="Q3535" i="14"/>
  <c r="S3527" i="14"/>
  <c r="S3523" i="14"/>
  <c r="S3520" i="14"/>
  <c r="Q3520" i="14"/>
  <c r="S3508" i="14"/>
  <c r="Q3508" i="14"/>
  <c r="R3175" i="14"/>
  <c r="R3171" i="14"/>
  <c r="T3171" i="14"/>
  <c r="T3168" i="14"/>
  <c r="R3166" i="14"/>
  <c r="T3166" i="14"/>
  <c r="T3152" i="14"/>
  <c r="R3152" i="14"/>
  <c r="T3705" i="14"/>
  <c r="T3703" i="14"/>
  <c r="T3694" i="14"/>
  <c r="T3688" i="14"/>
  <c r="T3680" i="14"/>
  <c r="T3670" i="14"/>
  <c r="T3664" i="14"/>
  <c r="T3663" i="14"/>
  <c r="T3662" i="14"/>
  <c r="T3655" i="14"/>
  <c r="T3653" i="14"/>
  <c r="T3643" i="14"/>
  <c r="T3638" i="14"/>
  <c r="T3631" i="14"/>
  <c r="T3625" i="14"/>
  <c r="T3624" i="14"/>
  <c r="T3620" i="14"/>
  <c r="T3614" i="14"/>
  <c r="T3612" i="14"/>
  <c r="T3606" i="14"/>
  <c r="T3603" i="14"/>
  <c r="T3597" i="14"/>
  <c r="T3595" i="14"/>
  <c r="T3589" i="14"/>
  <c r="T3586" i="14"/>
  <c r="T3582" i="14"/>
  <c r="S3169" i="14"/>
  <c r="Q3169" i="14"/>
  <c r="S3165" i="14"/>
  <c r="Q3165" i="14"/>
  <c r="T3161" i="14"/>
  <c r="Q3161" i="14"/>
  <c r="T3157" i="14"/>
  <c r="S3157" i="14"/>
  <c r="S3153" i="14"/>
  <c r="Q3153" i="14"/>
  <c r="P3149" i="14"/>
  <c r="P3145" i="14"/>
  <c r="P3141" i="14"/>
  <c r="R3133" i="14"/>
  <c r="T3133" i="14"/>
  <c r="T3130" i="14"/>
  <c r="R3122" i="14"/>
  <c r="T3122" i="14"/>
  <c r="R3117" i="14"/>
  <c r="T3117" i="14"/>
  <c r="R3114" i="14"/>
  <c r="R3106" i="14"/>
  <c r="T3106" i="14"/>
  <c r="R3101" i="14"/>
  <c r="T3101" i="14"/>
  <c r="R3090" i="14"/>
  <c r="T3090" i="14"/>
  <c r="R3085" i="14"/>
  <c r="T3085" i="14"/>
  <c r="R3074" i="14"/>
  <c r="T3074" i="14"/>
  <c r="R3069" i="14"/>
  <c r="T3069" i="14"/>
  <c r="R3066" i="14"/>
  <c r="T3066" i="14"/>
  <c r="R3050" i="14"/>
  <c r="T3050" i="14"/>
  <c r="R3042" i="14"/>
  <c r="R3037" i="14"/>
  <c r="T3037" i="14"/>
  <c r="R3034" i="14"/>
  <c r="T3034" i="14"/>
  <c r="R3021" i="14"/>
  <c r="T3021" i="14"/>
  <c r="R3018" i="14"/>
  <c r="T3018" i="14"/>
  <c r="R3010" i="14"/>
  <c r="T3010" i="14"/>
  <c r="R3005" i="14"/>
  <c r="T3005" i="14"/>
  <c r="R2994" i="14"/>
  <c r="T2994" i="14"/>
  <c r="T2989" i="14"/>
  <c r="R2986" i="14"/>
  <c r="T2978" i="14"/>
  <c r="R2973" i="14"/>
  <c r="T2973" i="14"/>
  <c r="R2954" i="14"/>
  <c r="T2954" i="14"/>
  <c r="R2946" i="14"/>
  <c r="T2946" i="14"/>
  <c r="R2941" i="14"/>
  <c r="T2938" i="14"/>
  <c r="R2922" i="14"/>
  <c r="T2922" i="14"/>
  <c r="R2914" i="14"/>
  <c r="T2914" i="14"/>
  <c r="R2909" i="14"/>
  <c r="T2909" i="14"/>
  <c r="R2901" i="14"/>
  <c r="T2901" i="14"/>
  <c r="R2898" i="14"/>
  <c r="T2898" i="14"/>
  <c r="R2890" i="14"/>
  <c r="T2890" i="14"/>
  <c r="R2882" i="14"/>
  <c r="T2882" i="14"/>
  <c r="R2874" i="14"/>
  <c r="R2869" i="14"/>
  <c r="T2869" i="14"/>
  <c r="R2858" i="14"/>
  <c r="T2858" i="14"/>
  <c r="R2853" i="14"/>
  <c r="T2853" i="14"/>
  <c r="R2842" i="14"/>
  <c r="T2842" i="14"/>
  <c r="R2837" i="14"/>
  <c r="T2837" i="14"/>
  <c r="R2826" i="14"/>
  <c r="T2826" i="14"/>
  <c r="R2821" i="14"/>
  <c r="T2821" i="14"/>
  <c r="R2810" i="14"/>
  <c r="T2810" i="14"/>
  <c r="R2805" i="14"/>
  <c r="T2805" i="14"/>
  <c r="R2797" i="14"/>
  <c r="T2797" i="14"/>
  <c r="R2789" i="14"/>
  <c r="T2789" i="14"/>
  <c r="R2786" i="14"/>
  <c r="T2786" i="14"/>
  <c r="R2781" i="14"/>
  <c r="T2781" i="14"/>
  <c r="R2778" i="14"/>
  <c r="T2778" i="14"/>
  <c r="R2773" i="14"/>
  <c r="R2770" i="14"/>
  <c r="R2757" i="14"/>
  <c r="T2757" i="14"/>
  <c r="T2746" i="14"/>
  <c r="R2741" i="14"/>
  <c r="T2741" i="14"/>
  <c r="R2738" i="14"/>
  <c r="T2738" i="14"/>
  <c r="R2725" i="14"/>
  <c r="T2725" i="14"/>
  <c r="R2709" i="14"/>
  <c r="T2709" i="14"/>
  <c r="R2706" i="14"/>
  <c r="T2706" i="14"/>
  <c r="R2693" i="14"/>
  <c r="T2693" i="14"/>
  <c r="R2682" i="14"/>
  <c r="T2682" i="14"/>
  <c r="R2677" i="14"/>
  <c r="T2677" i="14"/>
  <c r="R2666" i="14"/>
  <c r="T2666" i="14"/>
  <c r="R2661" i="14"/>
  <c r="T2661" i="14"/>
  <c r="R2650" i="14"/>
  <c r="T2650" i="14"/>
  <c r="R2645" i="14"/>
  <c r="T2645" i="14"/>
  <c r="R2634" i="14"/>
  <c r="T2634" i="14"/>
  <c r="R2629" i="14"/>
  <c r="T2629" i="14"/>
  <c r="T2626" i="14"/>
  <c r="R2618" i="14"/>
  <c r="T2618" i="14"/>
  <c r="R2613" i="14"/>
  <c r="T2613" i="14"/>
  <c r="R2610" i="14"/>
  <c r="T2610" i="14"/>
  <c r="R2602" i="14"/>
  <c r="T2602" i="14"/>
  <c r="R2597" i="14"/>
  <c r="T2597" i="14"/>
  <c r="R2581" i="14"/>
  <c r="T2581" i="14"/>
  <c r="R2578" i="14"/>
  <c r="T2578" i="14"/>
  <c r="R2573" i="14"/>
  <c r="T2573" i="14"/>
  <c r="R2562" i="14"/>
  <c r="T2562" i="14"/>
  <c r="R2549" i="14"/>
  <c r="T2549" i="14"/>
  <c r="R2533" i="14"/>
  <c r="T2533" i="14"/>
  <c r="R2530" i="14"/>
  <c r="T2530" i="14"/>
  <c r="R2517" i="14"/>
  <c r="T2517" i="14"/>
  <c r="R2509" i="14"/>
  <c r="T2509" i="14"/>
  <c r="R2501" i="14"/>
  <c r="T2501" i="14"/>
  <c r="R2493" i="14"/>
  <c r="T2493" i="14"/>
  <c r="R2458" i="14"/>
  <c r="T2458" i="14"/>
  <c r="R2453" i="14"/>
  <c r="T2453" i="14"/>
  <c r="R2426" i="14"/>
  <c r="T2426" i="14"/>
  <c r="R2421" i="14"/>
  <c r="T2421" i="14"/>
  <c r="R2410" i="14"/>
  <c r="T2410" i="14"/>
  <c r="R2405" i="14"/>
  <c r="T2405" i="14"/>
  <c r="R2373" i="14"/>
  <c r="T2373" i="14"/>
  <c r="T2362" i="14"/>
  <c r="R2357" i="14"/>
  <c r="T2357" i="14"/>
  <c r="T2346" i="14"/>
  <c r="R2341" i="14"/>
  <c r="T2341" i="14"/>
  <c r="R2330" i="14"/>
  <c r="T2330" i="14"/>
  <c r="R2325" i="14"/>
  <c r="T2325" i="14"/>
  <c r="R2309" i="14"/>
  <c r="S2248" i="14"/>
  <c r="Q2240" i="14"/>
  <c r="S2240" i="14"/>
  <c r="Q2236" i="14"/>
  <c r="S2236" i="14"/>
  <c r="S2232" i="14"/>
  <c r="Q2224" i="14"/>
  <c r="Q2220" i="14"/>
  <c r="S2220" i="14"/>
  <c r="Q2216" i="14"/>
  <c r="Q2188" i="14"/>
  <c r="S2188" i="14"/>
  <c r="Q2180" i="14"/>
  <c r="Q2176" i="14"/>
  <c r="S2176" i="14"/>
  <c r="S2044" i="14"/>
  <c r="Q2044" i="14"/>
  <c r="T3696" i="14"/>
  <c r="T3692" i="14"/>
  <c r="T3689" i="14"/>
  <c r="T3684" i="14"/>
  <c r="T3681" i="14"/>
  <c r="T3642" i="14"/>
  <c r="T3629" i="14"/>
  <c r="T3628" i="14"/>
  <c r="T3613" i="14"/>
  <c r="T3607" i="14"/>
  <c r="O3391" i="14"/>
  <c r="O3390" i="14"/>
  <c r="O3389" i="14"/>
  <c r="O3388" i="14"/>
  <c r="O3387" i="14"/>
  <c r="O3386" i="14"/>
  <c r="O3385" i="14"/>
  <c r="O3384" i="14"/>
  <c r="O3383" i="14"/>
  <c r="O3382" i="14"/>
  <c r="O3381" i="14"/>
  <c r="O3380" i="14"/>
  <c r="O3379" i="14"/>
  <c r="O3378" i="14"/>
  <c r="O3377" i="14"/>
  <c r="O3376" i="14"/>
  <c r="O3375" i="14"/>
  <c r="O3374" i="14"/>
  <c r="O3373" i="14"/>
  <c r="O3372" i="14"/>
  <c r="O3371" i="14"/>
  <c r="O3370" i="14"/>
  <c r="O3369" i="14"/>
  <c r="O3368" i="14"/>
  <c r="O3367" i="14"/>
  <c r="O3366" i="14"/>
  <c r="O3365" i="14"/>
  <c r="O3364" i="14"/>
  <c r="O3363" i="14"/>
  <c r="O3362" i="14"/>
  <c r="O3361" i="14"/>
  <c r="O3360" i="14"/>
  <c r="O3359" i="14"/>
  <c r="O3358" i="14"/>
  <c r="O3357" i="14"/>
  <c r="O3356" i="14"/>
  <c r="O3355" i="14"/>
  <c r="O3354" i="14"/>
  <c r="O3353" i="14"/>
  <c r="O3352" i="14"/>
  <c r="O3351" i="14"/>
  <c r="O3350" i="14"/>
  <c r="O3349" i="14"/>
  <c r="O3348" i="14"/>
  <c r="O3347" i="14"/>
  <c r="O3346" i="14"/>
  <c r="O3345" i="14"/>
  <c r="O3344" i="14"/>
  <c r="O3343" i="14"/>
  <c r="O3342" i="14"/>
  <c r="O3341" i="14"/>
  <c r="O3340" i="14"/>
  <c r="O3339" i="14"/>
  <c r="O3338" i="14"/>
  <c r="O3337" i="14"/>
  <c r="O3336" i="14"/>
  <c r="O3335" i="14"/>
  <c r="O3334" i="14"/>
  <c r="O3333" i="14"/>
  <c r="O3332" i="14"/>
  <c r="O3331" i="14"/>
  <c r="O3330" i="14"/>
  <c r="O3329" i="14"/>
  <c r="O3328" i="14"/>
  <c r="O3327" i="14"/>
  <c r="O3326" i="14"/>
  <c r="O3325" i="14"/>
  <c r="O3324" i="14"/>
  <c r="O3323" i="14"/>
  <c r="O3322" i="14"/>
  <c r="O3321" i="14"/>
  <c r="O3320" i="14"/>
  <c r="O3319" i="14"/>
  <c r="O3318" i="14"/>
  <c r="O3317" i="14"/>
  <c r="O3316" i="14"/>
  <c r="O3315" i="14"/>
  <c r="O3314" i="14"/>
  <c r="O3313" i="14"/>
  <c r="O3312" i="14"/>
  <c r="O3311" i="14"/>
  <c r="O3310" i="14"/>
  <c r="O3309" i="14"/>
  <c r="O3308" i="14"/>
  <c r="O3307" i="14"/>
  <c r="O3306" i="14"/>
  <c r="O3305" i="14"/>
  <c r="O3304" i="14"/>
  <c r="O3303" i="14"/>
  <c r="O3302" i="14"/>
  <c r="O3301" i="14"/>
  <c r="O3300" i="14"/>
  <c r="O3299" i="14"/>
  <c r="O3298" i="14"/>
  <c r="O3297" i="14"/>
  <c r="O3296" i="14"/>
  <c r="O3295" i="14"/>
  <c r="O3294" i="14"/>
  <c r="O3293" i="14"/>
  <c r="O3292" i="14"/>
  <c r="O3291" i="14"/>
  <c r="O3290" i="14"/>
  <c r="O3289" i="14"/>
  <c r="O3288" i="14"/>
  <c r="O3287" i="14"/>
  <c r="O3286" i="14"/>
  <c r="O3285" i="14"/>
  <c r="O3284" i="14"/>
  <c r="O3283" i="14"/>
  <c r="O3282" i="14"/>
  <c r="O3281" i="14"/>
  <c r="O3280" i="14"/>
  <c r="O3279" i="14"/>
  <c r="O3278" i="14"/>
  <c r="O3277" i="14"/>
  <c r="O3276" i="14"/>
  <c r="O3275" i="14"/>
  <c r="O3274" i="14"/>
  <c r="O3273" i="14"/>
  <c r="O3272" i="14"/>
  <c r="O3271" i="14"/>
  <c r="O3270" i="14"/>
  <c r="O3269" i="14"/>
  <c r="O3268" i="14"/>
  <c r="O3267" i="14"/>
  <c r="O3266" i="14"/>
  <c r="O3265" i="14"/>
  <c r="O3264" i="14"/>
  <c r="O3263" i="14"/>
  <c r="O3262" i="14"/>
  <c r="O3261" i="14"/>
  <c r="O3260" i="14"/>
  <c r="O3259" i="14"/>
  <c r="O3258" i="14"/>
  <c r="O3257" i="14"/>
  <c r="O3256" i="14"/>
  <c r="O3255" i="14"/>
  <c r="O3254" i="14"/>
  <c r="O3253" i="14"/>
  <c r="O3252" i="14"/>
  <c r="O3251" i="14"/>
  <c r="O3250" i="14"/>
  <c r="O3249" i="14"/>
  <c r="O3248" i="14"/>
  <c r="O3247" i="14"/>
  <c r="O3246" i="14"/>
  <c r="O3245" i="14"/>
  <c r="O3244" i="14"/>
  <c r="O3243" i="14"/>
  <c r="O3242" i="14"/>
  <c r="O3241" i="14"/>
  <c r="O3240" i="14"/>
  <c r="O3239" i="14"/>
  <c r="O3238" i="14"/>
  <c r="O3237" i="14"/>
  <c r="O3236" i="14"/>
  <c r="O3235" i="14"/>
  <c r="O3234" i="14"/>
  <c r="O3233" i="14"/>
  <c r="O3232" i="14"/>
  <c r="O3231" i="14"/>
  <c r="O3230" i="14"/>
  <c r="O3229" i="14"/>
  <c r="O3228" i="14"/>
  <c r="O3227" i="14"/>
  <c r="O3226" i="14"/>
  <c r="O3225" i="14"/>
  <c r="O3224" i="14"/>
  <c r="O3223" i="14"/>
  <c r="O3222" i="14"/>
  <c r="O3221" i="14"/>
  <c r="O3220" i="14"/>
  <c r="O3219" i="14"/>
  <c r="O3218" i="14"/>
  <c r="O3217" i="14"/>
  <c r="O3216" i="14"/>
  <c r="O3215" i="14"/>
  <c r="O3214" i="14"/>
  <c r="O3213" i="14"/>
  <c r="O3212" i="14"/>
  <c r="O3211" i="14"/>
  <c r="O3210" i="14"/>
  <c r="O3209" i="14"/>
  <c r="O3208" i="14"/>
  <c r="O3207" i="14"/>
  <c r="O3206" i="14"/>
  <c r="O3205" i="14"/>
  <c r="O3204" i="14"/>
  <c r="O3203" i="14"/>
  <c r="O3202" i="14"/>
  <c r="O3201" i="14"/>
  <c r="O3200" i="14"/>
  <c r="O3199" i="14"/>
  <c r="O3198" i="14"/>
  <c r="O3197" i="14"/>
  <c r="O3196" i="14"/>
  <c r="O3195" i="14"/>
  <c r="O3194" i="14"/>
  <c r="O3193" i="14"/>
  <c r="O3192" i="14"/>
  <c r="O3191" i="14"/>
  <c r="O3190" i="14"/>
  <c r="O3189" i="14"/>
  <c r="O3188" i="14"/>
  <c r="O3187" i="14"/>
  <c r="O3186" i="14"/>
  <c r="O3185" i="14"/>
  <c r="O3184" i="14"/>
  <c r="O3183" i="14"/>
  <c r="O3182" i="14"/>
  <c r="O3181" i="14"/>
  <c r="O3180" i="14"/>
  <c r="O3179" i="14"/>
  <c r="O3178" i="14"/>
  <c r="O3177" i="14"/>
  <c r="O3176" i="14"/>
  <c r="O3175" i="14"/>
  <c r="O3174" i="14"/>
  <c r="O3173" i="14"/>
  <c r="O3172" i="14"/>
  <c r="O3171" i="14"/>
  <c r="O3170" i="14"/>
  <c r="S3166" i="14"/>
  <c r="Q3166" i="14"/>
  <c r="S3158" i="14"/>
  <c r="Q3158" i="14"/>
  <c r="Q3154" i="14"/>
  <c r="R3147" i="14"/>
  <c r="R3143" i="14"/>
  <c r="R3136" i="14"/>
  <c r="T3136" i="14"/>
  <c r="R3128" i="14"/>
  <c r="T3128" i="14"/>
  <c r="S3126" i="14"/>
  <c r="R3120" i="14"/>
  <c r="T3120" i="14"/>
  <c r="S3118" i="14"/>
  <c r="R3115" i="14"/>
  <c r="T3115" i="14"/>
  <c r="R3112" i="14"/>
  <c r="T3112" i="14"/>
  <c r="S3110" i="14"/>
  <c r="R3107" i="14"/>
  <c r="T3107" i="14"/>
  <c r="R3104" i="14"/>
  <c r="S3102" i="14"/>
  <c r="R3099" i="14"/>
  <c r="T3099" i="14"/>
  <c r="T3096" i="14"/>
  <c r="S3094" i="14"/>
  <c r="R3091" i="14"/>
  <c r="T3091" i="14"/>
  <c r="S3086" i="14"/>
  <c r="R3083" i="14"/>
  <c r="T3083" i="14"/>
  <c r="R3075" i="14"/>
  <c r="T3075" i="14"/>
  <c r="R3072" i="14"/>
  <c r="T3072" i="14"/>
  <c r="R3067" i="14"/>
  <c r="T3067" i="14"/>
  <c r="R3064" i="14"/>
  <c r="T3064" i="14"/>
  <c r="S3062" i="14"/>
  <c r="R3056" i="14"/>
  <c r="T3056" i="14"/>
  <c r="S3054" i="14"/>
  <c r="R3051" i="14"/>
  <c r="T3051" i="14"/>
  <c r="R3048" i="14"/>
  <c r="T3048" i="14"/>
  <c r="S3046" i="14"/>
  <c r="R3043" i="14"/>
  <c r="R3040" i="14"/>
  <c r="T3040" i="14"/>
  <c r="R3035" i="14"/>
  <c r="R3032" i="14"/>
  <c r="T3032" i="14"/>
  <c r="S3030" i="14"/>
  <c r="R3027" i="14"/>
  <c r="T3027" i="14"/>
  <c r="R3024" i="14"/>
  <c r="T3024" i="14"/>
  <c r="R3019" i="14"/>
  <c r="T3019" i="14"/>
  <c r="R3016" i="14"/>
  <c r="S3014" i="14"/>
  <c r="R3011" i="14"/>
  <c r="T3011" i="14"/>
  <c r="R3008" i="14"/>
  <c r="T3008" i="14"/>
  <c r="S3006" i="14"/>
  <c r="R3003" i="14"/>
  <c r="T3003" i="14"/>
  <c r="S2998" i="14"/>
  <c r="T2992" i="14"/>
  <c r="R2987" i="14"/>
  <c r="T2987" i="14"/>
  <c r="R2979" i="14"/>
  <c r="T2979" i="14"/>
  <c r="R2976" i="14"/>
  <c r="T2976" i="14"/>
  <c r="S2974" i="14"/>
  <c r="R2971" i="14"/>
  <c r="T2971" i="14"/>
  <c r="S2966" i="14"/>
  <c r="R2963" i="14"/>
  <c r="R2960" i="14"/>
  <c r="T2960" i="14"/>
  <c r="R2955" i="14"/>
  <c r="T2955" i="14"/>
  <c r="R2947" i="14"/>
  <c r="T2947" i="14"/>
  <c r="R2944" i="14"/>
  <c r="T2944" i="14"/>
  <c r="S2942" i="14"/>
  <c r="R2939" i="14"/>
  <c r="T2939" i="14"/>
  <c r="R2928" i="14"/>
  <c r="T2928" i="14"/>
  <c r="S2926" i="14"/>
  <c r="R2923" i="14"/>
  <c r="T2923" i="14"/>
  <c r="T2915" i="14"/>
  <c r="R2912" i="14"/>
  <c r="T2912" i="14"/>
  <c r="R2907" i="14"/>
  <c r="T2907" i="14"/>
  <c r="S2902" i="14"/>
  <c r="R2899" i="14"/>
  <c r="T2899" i="14"/>
  <c r="R2896" i="14"/>
  <c r="T2896" i="14"/>
  <c r="S2894" i="14"/>
  <c r="R2891" i="14"/>
  <c r="T2891" i="14"/>
  <c r="S2886" i="14"/>
  <c r="R2880" i="14"/>
  <c r="T2880" i="14"/>
  <c r="S2878" i="14"/>
  <c r="R2875" i="14"/>
  <c r="T2875" i="14"/>
  <c r="T2867" i="14"/>
  <c r="R2864" i="14"/>
  <c r="T2864" i="14"/>
  <c r="S2862" i="14"/>
  <c r="R2859" i="14"/>
  <c r="T2859" i="14"/>
  <c r="T2848" i="14"/>
  <c r="R2843" i="14"/>
  <c r="T2843" i="14"/>
  <c r="T2832" i="14"/>
  <c r="S2822" i="14"/>
  <c r="R2819" i="14"/>
  <c r="T2819" i="14"/>
  <c r="T2816" i="14"/>
  <c r="S2814" i="14"/>
  <c r="R2811" i="14"/>
  <c r="T2811" i="14"/>
  <c r="R2803" i="14"/>
  <c r="T2803" i="14"/>
  <c r="R2800" i="14"/>
  <c r="T2800" i="14"/>
  <c r="S2798" i="14"/>
  <c r="R2792" i="14"/>
  <c r="R2787" i="14"/>
  <c r="T2787" i="14"/>
  <c r="R2784" i="14"/>
  <c r="S2782" i="14"/>
  <c r="R2779" i="14"/>
  <c r="T2779" i="14"/>
  <c r="S2774" i="14"/>
  <c r="T2760" i="14"/>
  <c r="R2755" i="14"/>
  <c r="T2755" i="14"/>
  <c r="R2752" i="14"/>
  <c r="T2752" i="14"/>
  <c r="R2747" i="14"/>
  <c r="T2747" i="14"/>
  <c r="R2739" i="14"/>
  <c r="R2736" i="14"/>
  <c r="T2736" i="14"/>
  <c r="R2728" i="14"/>
  <c r="T2728" i="14"/>
  <c r="S2726" i="14"/>
  <c r="R2723" i="14"/>
  <c r="T2723" i="14"/>
  <c r="R2720" i="14"/>
  <c r="T2720" i="14"/>
  <c r="T2715" i="14"/>
  <c r="R2704" i="14"/>
  <c r="T2704" i="14"/>
  <c r="S2702" i="14"/>
  <c r="R2699" i="14"/>
  <c r="R2696" i="14"/>
  <c r="T2696" i="14"/>
  <c r="S2694" i="14"/>
  <c r="R2691" i="14"/>
  <c r="T2691" i="14"/>
  <c r="R2688" i="14"/>
  <c r="T2688" i="14"/>
  <c r="R2683" i="14"/>
  <c r="T2683" i="14"/>
  <c r="R2680" i="14"/>
  <c r="T2680" i="14"/>
  <c r="S2678" i="14"/>
  <c r="R2667" i="14"/>
  <c r="T2667" i="14"/>
  <c r="S2662" i="14"/>
  <c r="R2656" i="14"/>
  <c r="T2656" i="14"/>
  <c r="S2654" i="14"/>
  <c r="R2651" i="14"/>
  <c r="R2648" i="14"/>
  <c r="S2646" i="14"/>
  <c r="S2638" i="14"/>
  <c r="R2635" i="14"/>
  <c r="T2635" i="14"/>
  <c r="R2632" i="14"/>
  <c r="T2632" i="14"/>
  <c r="S2630" i="14"/>
  <c r="R2627" i="14"/>
  <c r="T2627" i="14"/>
  <c r="R2624" i="14"/>
  <c r="T2624" i="14"/>
  <c r="S2622" i="14"/>
  <c r="R2619" i="14"/>
  <c r="T2619" i="14"/>
  <c r="R2616" i="14"/>
  <c r="T2616" i="14"/>
  <c r="R2611" i="14"/>
  <c r="T2611" i="14"/>
  <c r="S2606" i="14"/>
  <c r="R2603" i="14"/>
  <c r="T2603" i="14"/>
  <c r="R2600" i="14"/>
  <c r="T2600" i="14"/>
  <c r="R2595" i="14"/>
  <c r="T2595" i="14"/>
  <c r="R2592" i="14"/>
  <c r="T2592" i="14"/>
  <c r="S2590" i="14"/>
  <c r="R2587" i="14"/>
  <c r="T2587" i="14"/>
  <c r="R2584" i="14"/>
  <c r="T2584" i="14"/>
  <c r="R2579" i="14"/>
  <c r="R2571" i="14"/>
  <c r="T2571" i="14"/>
  <c r="R2563" i="14"/>
  <c r="R2560" i="14"/>
  <c r="T2560" i="14"/>
  <c r="R2555" i="14"/>
  <c r="T2555" i="14"/>
  <c r="R2547" i="14"/>
  <c r="T2547" i="14"/>
  <c r="R2544" i="14"/>
  <c r="T2544" i="14"/>
  <c r="R2539" i="14"/>
  <c r="T2539" i="14"/>
  <c r="R2523" i="14"/>
  <c r="T2523" i="14"/>
  <c r="R2515" i="14"/>
  <c r="T2515" i="14"/>
  <c r="R2512" i="14"/>
  <c r="T2512" i="14"/>
  <c r="R2507" i="14"/>
  <c r="T2507" i="14"/>
  <c r="R2504" i="14"/>
  <c r="T2504" i="14"/>
  <c r="R2496" i="14"/>
  <c r="T2496" i="14"/>
  <c r="R2491" i="14"/>
  <c r="T2491" i="14"/>
  <c r="R2488" i="14"/>
  <c r="T2488" i="14"/>
  <c r="R2475" i="14"/>
  <c r="T2475" i="14"/>
  <c r="R2459" i="14"/>
  <c r="T2459" i="14"/>
  <c r="S2454" i="14"/>
  <c r="R2443" i="14"/>
  <c r="T2443" i="14"/>
  <c r="R2440" i="14"/>
  <c r="T2440" i="14"/>
  <c r="S2438" i="14"/>
  <c r="R2435" i="14"/>
  <c r="R2432" i="14"/>
  <c r="T2432" i="14"/>
  <c r="R2427" i="14"/>
  <c r="T2427" i="14"/>
  <c r="R2424" i="14"/>
  <c r="T2411" i="14"/>
  <c r="R2408" i="14"/>
  <c r="T2408" i="14"/>
  <c r="S2406" i="14"/>
  <c r="R2403" i="14"/>
  <c r="R2400" i="14"/>
  <c r="T2400" i="14"/>
  <c r="S2398" i="14"/>
  <c r="R2395" i="14"/>
  <c r="T2395" i="14"/>
  <c r="R2392" i="14"/>
  <c r="T2392" i="14"/>
  <c r="S2390" i="14"/>
  <c r="R2384" i="14"/>
  <c r="T2384" i="14"/>
  <c r="R2379" i="14"/>
  <c r="T2379" i="14"/>
  <c r="R2376" i="14"/>
  <c r="T2376" i="14"/>
  <c r="S2374" i="14"/>
  <c r="R2371" i="14"/>
  <c r="R2368" i="14"/>
  <c r="T2368" i="14"/>
  <c r="S2366" i="14"/>
  <c r="R2363" i="14"/>
  <c r="T2363" i="14"/>
  <c r="R2360" i="14"/>
  <c r="T2360" i="14"/>
  <c r="R2352" i="14"/>
  <c r="R2347" i="14"/>
  <c r="T2347" i="14"/>
  <c r="R2344" i="14"/>
  <c r="T2344" i="14"/>
  <c r="R2339" i="14"/>
  <c r="T2339" i="14"/>
  <c r="R2336" i="14"/>
  <c r="T2336" i="14"/>
  <c r="R2331" i="14"/>
  <c r="T2331" i="14"/>
  <c r="R2328" i="14"/>
  <c r="T2328" i="14"/>
  <c r="R2320" i="14"/>
  <c r="T2320" i="14"/>
  <c r="R2315" i="14"/>
  <c r="T2315" i="14"/>
  <c r="R2312" i="14"/>
  <c r="T2312" i="14"/>
  <c r="R2307" i="14"/>
  <c r="T2307" i="14"/>
  <c r="R2304" i="14"/>
  <c r="T2304" i="14"/>
  <c r="S2298" i="14"/>
  <c r="S2016" i="14"/>
  <c r="S1980" i="14"/>
  <c r="Q1980" i="14"/>
  <c r="S1968" i="14"/>
  <c r="Q1968" i="14"/>
  <c r="S1964" i="14"/>
  <c r="S1940" i="14"/>
  <c r="Q1940" i="14"/>
  <c r="S1908" i="14"/>
  <c r="T3713" i="14"/>
  <c r="T3710" i="14"/>
  <c r="T3709" i="14"/>
  <c r="T3706" i="14"/>
  <c r="T3704" i="14"/>
  <c r="T3697" i="14"/>
  <c r="T3685" i="14"/>
  <c r="T3683" i="14"/>
  <c r="T3677" i="14"/>
  <c r="T3672" i="14"/>
  <c r="T3671" i="14"/>
  <c r="T3669" i="14"/>
  <c r="T3654" i="14"/>
  <c r="T3650" i="14"/>
  <c r="T3645" i="14"/>
  <c r="T3639" i="14"/>
  <c r="T3633" i="14"/>
  <c r="T3630" i="14"/>
  <c r="T3627" i="14"/>
  <c r="T3617" i="14"/>
  <c r="T3615" i="14"/>
  <c r="T3610" i="14"/>
  <c r="T3609" i="14"/>
  <c r="T3602" i="14"/>
  <c r="T3600" i="14"/>
  <c r="T3596" i="14"/>
  <c r="T3593" i="14"/>
  <c r="T3590" i="14"/>
  <c r="T3587" i="14"/>
  <c r="T3576" i="14"/>
  <c r="S3167" i="14"/>
  <c r="S3163" i="14"/>
  <c r="Q3163" i="14"/>
  <c r="S3155" i="14"/>
  <c r="Q3155" i="14"/>
  <c r="S3151" i="14"/>
  <c r="Q3151" i="14"/>
  <c r="R3137" i="14"/>
  <c r="T3137" i="14"/>
  <c r="R3134" i="14"/>
  <c r="T3134" i="14"/>
  <c r="R3129" i="14"/>
  <c r="T3129" i="14"/>
  <c r="R3126" i="14"/>
  <c r="R3121" i="14"/>
  <c r="T3121" i="14"/>
  <c r="R3118" i="14"/>
  <c r="T3118" i="14"/>
  <c r="R3110" i="14"/>
  <c r="T3110" i="14"/>
  <c r="R3102" i="14"/>
  <c r="T3102" i="14"/>
  <c r="R3097" i="14"/>
  <c r="T3097" i="14"/>
  <c r="R3094" i="14"/>
  <c r="T3094" i="14"/>
  <c r="T3086" i="14"/>
  <c r="R3081" i="14"/>
  <c r="T3081" i="14"/>
  <c r="R3078" i="14"/>
  <c r="T3078" i="14"/>
  <c r="R3070" i="14"/>
  <c r="T3070" i="14"/>
  <c r="R3065" i="14"/>
  <c r="T3065" i="14"/>
  <c r="R3057" i="14"/>
  <c r="T3057" i="14"/>
  <c r="R3054" i="14"/>
  <c r="T3054" i="14"/>
  <c r="R3049" i="14"/>
  <c r="T3049" i="14"/>
  <c r="R3041" i="14"/>
  <c r="T3041" i="14"/>
  <c r="R3038" i="14"/>
  <c r="T3038" i="14"/>
  <c r="R3033" i="14"/>
  <c r="T3033" i="14"/>
  <c r="R3030" i="14"/>
  <c r="T3030" i="14"/>
  <c r="R3025" i="14"/>
  <c r="T3025" i="14"/>
  <c r="R3022" i="14"/>
  <c r="T3022" i="14"/>
  <c r="R3017" i="14"/>
  <c r="T3017" i="14"/>
  <c r="T2993" i="14"/>
  <c r="R2990" i="14"/>
  <c r="T2990" i="14"/>
  <c r="R2985" i="14"/>
  <c r="T2985" i="14"/>
  <c r="R2977" i="14"/>
  <c r="T2977" i="14"/>
  <c r="R2969" i="14"/>
  <c r="T2969" i="14"/>
  <c r="R2961" i="14"/>
  <c r="T2961" i="14"/>
  <c r="R2958" i="14"/>
  <c r="T2958" i="14"/>
  <c r="T2953" i="14"/>
  <c r="R2942" i="14"/>
  <c r="T2942" i="14"/>
  <c r="R2929" i="14"/>
  <c r="T2929" i="14"/>
  <c r="R2926" i="14"/>
  <c r="T2926" i="14"/>
  <c r="R2921" i="14"/>
  <c r="T2921" i="14"/>
  <c r="T2897" i="14"/>
  <c r="R2894" i="14"/>
  <c r="T2894" i="14"/>
  <c r="R2889" i="14"/>
  <c r="T2889" i="14"/>
  <c r="T2881" i="14"/>
  <c r="R2878" i="14"/>
  <c r="T2878" i="14"/>
  <c r="R2873" i="14"/>
  <c r="T2873" i="14"/>
  <c r="R2865" i="14"/>
  <c r="T2865" i="14"/>
  <c r="R2862" i="14"/>
  <c r="T2862" i="14"/>
  <c r="R2857" i="14"/>
  <c r="T2857" i="14"/>
  <c r="R2854" i="14"/>
  <c r="R2849" i="14"/>
  <c r="T2849" i="14"/>
  <c r="R2846" i="14"/>
  <c r="T2846" i="14"/>
  <c r="R2830" i="14"/>
  <c r="T2830" i="14"/>
  <c r="R2825" i="14"/>
  <c r="T2825" i="14"/>
  <c r="R2822" i="14"/>
  <c r="T2822" i="14"/>
  <c r="R2817" i="14"/>
  <c r="T2817" i="14"/>
  <c r="R2814" i="14"/>
  <c r="T2814" i="14"/>
  <c r="R2809" i="14"/>
  <c r="T2809" i="14"/>
  <c r="R2806" i="14"/>
  <c r="R2801" i="14"/>
  <c r="T2801" i="14"/>
  <c r="R2793" i="14"/>
  <c r="T2793" i="14"/>
  <c r="R2785" i="14"/>
  <c r="T2785" i="14"/>
  <c r="R2777" i="14"/>
  <c r="T2777" i="14"/>
  <c r="R2769" i="14"/>
  <c r="T2769" i="14"/>
  <c r="R2761" i="14"/>
  <c r="T2761" i="14"/>
  <c r="R2753" i="14"/>
  <c r="T2753" i="14"/>
  <c r="R2750" i="14"/>
  <c r="T2750" i="14"/>
  <c r="R2742" i="14"/>
  <c r="T2742" i="14"/>
  <c r="R2737" i="14"/>
  <c r="R2729" i="14"/>
  <c r="T2729" i="14"/>
  <c r="R2726" i="14"/>
  <c r="T2726" i="14"/>
  <c r="R2721" i="14"/>
  <c r="T2721" i="14"/>
  <c r="R2718" i="14"/>
  <c r="T2718" i="14"/>
  <c r="R2713" i="14"/>
  <c r="T2713" i="14"/>
  <c r="R2710" i="14"/>
  <c r="T2710" i="14"/>
  <c r="R2705" i="14"/>
  <c r="T2705" i="14"/>
  <c r="R2702" i="14"/>
  <c r="T2702" i="14"/>
  <c r="R2697" i="14"/>
  <c r="R2689" i="14"/>
  <c r="T2689" i="14"/>
  <c r="R2686" i="14"/>
  <c r="T2686" i="14"/>
  <c r="R2681" i="14"/>
  <c r="T2681" i="14"/>
  <c r="R2678" i="14"/>
  <c r="R2670" i="14"/>
  <c r="T2670" i="14"/>
  <c r="R2665" i="14"/>
  <c r="T2665" i="14"/>
  <c r="R2654" i="14"/>
  <c r="T2654" i="14"/>
  <c r="R2649" i="14"/>
  <c r="T2649" i="14"/>
  <c r="R2646" i="14"/>
  <c r="T2646" i="14"/>
  <c r="R2641" i="14"/>
  <c r="T2641" i="14"/>
  <c r="R2638" i="14"/>
  <c r="T2638" i="14"/>
  <c r="R2630" i="14"/>
  <c r="T2630" i="14"/>
  <c r="R2625" i="14"/>
  <c r="T2625" i="14"/>
  <c r="R2622" i="14"/>
  <c r="T2622" i="14"/>
  <c r="R2617" i="14"/>
  <c r="T2617" i="14"/>
  <c r="T2614" i="14"/>
  <c r="R2606" i="14"/>
  <c r="T2606" i="14"/>
  <c r="R2598" i="14"/>
  <c r="T2598" i="14"/>
  <c r="R2593" i="14"/>
  <c r="T2593" i="14"/>
  <c r="T2590" i="14"/>
  <c r="R2585" i="14"/>
  <c r="T2585" i="14"/>
  <c r="R2574" i="14"/>
  <c r="T2574" i="14"/>
  <c r="R2569" i="14"/>
  <c r="T2569" i="14"/>
  <c r="R2566" i="14"/>
  <c r="T2566" i="14"/>
  <c r="R2561" i="14"/>
  <c r="T2561" i="14"/>
  <c r="R2553" i="14"/>
  <c r="T2553" i="14"/>
  <c r="R2550" i="14"/>
  <c r="T2550" i="14"/>
  <c r="R2545" i="14"/>
  <c r="T2545" i="14"/>
  <c r="R2542" i="14"/>
  <c r="R2537" i="14"/>
  <c r="T2537" i="14"/>
  <c r="R2534" i="14"/>
  <c r="T2534" i="14"/>
  <c r="R2526" i="14"/>
  <c r="T2526" i="14"/>
  <c r="R2521" i="14"/>
  <c r="T2521" i="14"/>
  <c r="R2518" i="14"/>
  <c r="T2518" i="14"/>
  <c r="T2510" i="14"/>
  <c r="R2505" i="14"/>
  <c r="T2505" i="14"/>
  <c r="R2497" i="14"/>
  <c r="T2497" i="14"/>
  <c r="R2494" i="14"/>
  <c r="T2494" i="14"/>
  <c r="R2489" i="14"/>
  <c r="T2489" i="14"/>
  <c r="R2486" i="14"/>
  <c r="T2486" i="14"/>
  <c r="R2478" i="14"/>
  <c r="T2478" i="14"/>
  <c r="R2473" i="14"/>
  <c r="T2473" i="14"/>
  <c r="R2470" i="14"/>
  <c r="T2470" i="14"/>
  <c r="R2465" i="14"/>
  <c r="R2457" i="14"/>
  <c r="T2457" i="14"/>
  <c r="R2454" i="14"/>
  <c r="T2454" i="14"/>
  <c r="R2446" i="14"/>
  <c r="T2446" i="14"/>
  <c r="R2441" i="14"/>
  <c r="R2438" i="14"/>
  <c r="T2438" i="14"/>
  <c r="R2433" i="14"/>
  <c r="T2433" i="14"/>
  <c r="R2425" i="14"/>
  <c r="T2425" i="14"/>
  <c r="R2422" i="14"/>
  <c r="T2422" i="14"/>
  <c r="R2414" i="14"/>
  <c r="T2414" i="14"/>
  <c r="R2409" i="14"/>
  <c r="T2409" i="14"/>
  <c r="R2406" i="14"/>
  <c r="T2406" i="14"/>
  <c r="R2401" i="14"/>
  <c r="T2401" i="14"/>
  <c r="R2390" i="14"/>
  <c r="T2390" i="14"/>
  <c r="R2382" i="14"/>
  <c r="T2382" i="14"/>
  <c r="R2377" i="14"/>
  <c r="T2377" i="14"/>
  <c r="R2374" i="14"/>
  <c r="T2374" i="14"/>
  <c r="R2369" i="14"/>
  <c r="T2369" i="14"/>
  <c r="R2366" i="14"/>
  <c r="T2366" i="14"/>
  <c r="R2361" i="14"/>
  <c r="T2361" i="14"/>
  <c r="R2358" i="14"/>
  <c r="T2358" i="14"/>
  <c r="T2350" i="14"/>
  <c r="R2345" i="14"/>
  <c r="T2345" i="14"/>
  <c r="R2342" i="14"/>
  <c r="T2342" i="14"/>
  <c r="R2337" i="14"/>
  <c r="T2337" i="14"/>
  <c r="T2334" i="14"/>
  <c r="R2329" i="14"/>
  <c r="T2329" i="14"/>
  <c r="R2318" i="14"/>
  <c r="T2318" i="14"/>
  <c r="T2310" i="14"/>
  <c r="R2305" i="14"/>
  <c r="T2305" i="14"/>
  <c r="S2230" i="14"/>
  <c r="Q2226" i="14"/>
  <c r="S2226" i="14"/>
  <c r="Q2222" i="14"/>
  <c r="S2222" i="14"/>
  <c r="Q2210" i="14"/>
  <c r="S2210" i="14"/>
  <c r="Q2068" i="14"/>
  <c r="S2012" i="14"/>
  <c r="Q2012" i="14"/>
  <c r="S1912" i="14"/>
  <c r="Q1912" i="14"/>
  <c r="T3502" i="14"/>
  <c r="T3500" i="14"/>
  <c r="T3498" i="14"/>
  <c r="T3494" i="14"/>
  <c r="T3492" i="14"/>
  <c r="T3490" i="14"/>
  <c r="T3486" i="14"/>
  <c r="T3484" i="14"/>
  <c r="T3482" i="14"/>
  <c r="T3480" i="14"/>
  <c r="T3478" i="14"/>
  <c r="T3474" i="14"/>
  <c r="T3470" i="14"/>
  <c r="T3466" i="14"/>
  <c r="T3462" i="14"/>
  <c r="T3458" i="14"/>
  <c r="T3456" i="14"/>
  <c r="T3454" i="14"/>
  <c r="T3450" i="14"/>
  <c r="T3446" i="14"/>
  <c r="T3442" i="14"/>
  <c r="T3438" i="14"/>
  <c r="T3434" i="14"/>
  <c r="T3432" i="14"/>
  <c r="T3430" i="14"/>
  <c r="T3428" i="14"/>
  <c r="T3426" i="14"/>
  <c r="T3424" i="14"/>
  <c r="T3422" i="14"/>
  <c r="T3420" i="14"/>
  <c r="T3416" i="14"/>
  <c r="T3414" i="14"/>
  <c r="T3412" i="14"/>
  <c r="T3408" i="14"/>
  <c r="T3406" i="14"/>
  <c r="T3404" i="14"/>
  <c r="T3402" i="14"/>
  <c r="T3400" i="14"/>
  <c r="T3398" i="14"/>
  <c r="T3396" i="14"/>
  <c r="X3392" i="14"/>
  <c r="S3168" i="14"/>
  <c r="Q3168" i="14"/>
  <c r="S3164" i="14"/>
  <c r="Q3164" i="14"/>
  <c r="S3160" i="14"/>
  <c r="Q3160" i="14"/>
  <c r="S3156" i="14"/>
  <c r="R3140" i="14"/>
  <c r="T3140" i="14"/>
  <c r="R3132" i="14"/>
  <c r="T3132" i="14"/>
  <c r="S3130" i="14"/>
  <c r="R3124" i="14"/>
  <c r="T3124" i="14"/>
  <c r="S3122" i="14"/>
  <c r="R3119" i="14"/>
  <c r="T3119" i="14"/>
  <c r="R3116" i="14"/>
  <c r="T3116" i="14"/>
  <c r="S3114" i="14"/>
  <c r="R3103" i="14"/>
  <c r="T3103" i="14"/>
  <c r="R3100" i="14"/>
  <c r="T3100" i="14"/>
  <c r="S3098" i="14"/>
  <c r="R3092" i="14"/>
  <c r="T3092" i="14"/>
  <c r="S3090" i="14"/>
  <c r="R3087" i="14"/>
  <c r="T3087" i="14"/>
  <c r="R3084" i="14"/>
  <c r="T3084" i="14"/>
  <c r="R3076" i="14"/>
  <c r="T3076" i="14"/>
  <c r="S3074" i="14"/>
  <c r="R3071" i="14"/>
  <c r="T3071" i="14"/>
  <c r="R3068" i="14"/>
  <c r="T3068" i="14"/>
  <c r="T3060" i="14"/>
  <c r="R3055" i="14"/>
  <c r="T3055" i="14"/>
  <c r="R3052" i="14"/>
  <c r="T3052" i="14"/>
  <c r="S3050" i="14"/>
  <c r="R3044" i="14"/>
  <c r="T3044" i="14"/>
  <c r="R3039" i="14"/>
  <c r="S3034" i="14"/>
  <c r="R3028" i="14"/>
  <c r="T3028" i="14"/>
  <c r="S3026" i="14"/>
  <c r="R3023" i="14"/>
  <c r="S3018" i="14"/>
  <c r="R3012" i="14"/>
  <c r="S3010" i="14"/>
  <c r="R3007" i="14"/>
  <c r="T3007" i="14"/>
  <c r="T3004" i="14"/>
  <c r="S3002" i="14"/>
  <c r="R2996" i="14"/>
  <c r="T2996" i="14"/>
  <c r="S2994" i="14"/>
  <c r="R2991" i="14"/>
  <c r="T2991" i="14"/>
  <c r="R2988" i="14"/>
  <c r="T2988" i="14"/>
  <c r="R2980" i="14"/>
  <c r="T2980" i="14"/>
  <c r="S2978" i="14"/>
  <c r="R2975" i="14"/>
  <c r="T2975" i="14"/>
  <c r="R2972" i="14"/>
  <c r="T2972" i="14"/>
  <c r="S2970" i="14"/>
  <c r="R2964" i="14"/>
  <c r="T2964" i="14"/>
  <c r="S2962" i="14"/>
  <c r="R2959" i="14"/>
  <c r="T2959" i="14"/>
  <c r="R2956" i="14"/>
  <c r="T2956" i="14"/>
  <c r="S2946" i="14"/>
  <c r="R2943" i="14"/>
  <c r="T2943" i="14"/>
  <c r="S2938" i="14"/>
  <c r="R2932" i="14"/>
  <c r="T2932" i="14"/>
  <c r="S2930" i="14"/>
  <c r="R2927" i="14"/>
  <c r="T2927" i="14"/>
  <c r="R2924" i="14"/>
  <c r="T2924" i="14"/>
  <c r="S2922" i="14"/>
  <c r="S2914" i="14"/>
  <c r="R2911" i="14"/>
  <c r="R2908" i="14"/>
  <c r="T2908" i="14"/>
  <c r="S2906" i="14"/>
  <c r="R2903" i="14"/>
  <c r="T2903" i="14"/>
  <c r="S2898" i="14"/>
  <c r="R2892" i="14"/>
  <c r="S2890" i="14"/>
  <c r="R2887" i="14"/>
  <c r="T2887" i="14"/>
  <c r="R2884" i="14"/>
  <c r="T2884" i="14"/>
  <c r="S2882" i="14"/>
  <c r="R2876" i="14"/>
  <c r="T2876" i="14"/>
  <c r="S2874" i="14"/>
  <c r="R2871" i="14"/>
  <c r="T2871" i="14"/>
  <c r="R2868" i="14"/>
  <c r="T2868" i="14"/>
  <c r="S2858" i="14"/>
  <c r="R2852" i="14"/>
  <c r="T2852" i="14"/>
  <c r="S2850" i="14"/>
  <c r="R2844" i="14"/>
  <c r="T2844" i="14"/>
  <c r="R2839" i="14"/>
  <c r="T2839" i="14"/>
  <c r="S2834" i="14"/>
  <c r="R2828" i="14"/>
  <c r="T2828" i="14"/>
  <c r="R2823" i="14"/>
  <c r="R2820" i="14"/>
  <c r="T2820" i="14"/>
  <c r="S2818" i="14"/>
  <c r="R2812" i="14"/>
  <c r="S2810" i="14"/>
  <c r="R2807" i="14"/>
  <c r="T2807" i="14"/>
  <c r="R2804" i="14"/>
  <c r="T2804" i="14"/>
  <c r="S2802" i="14"/>
  <c r="R2796" i="14"/>
  <c r="T2796" i="14"/>
  <c r="R2791" i="14"/>
  <c r="T2791" i="14"/>
  <c r="R2780" i="14"/>
  <c r="T2780" i="14"/>
  <c r="R2775" i="14"/>
  <c r="T2775" i="14"/>
  <c r="R2772" i="14"/>
  <c r="R2767" i="14"/>
  <c r="T2767" i="14"/>
  <c r="R2764" i="14"/>
  <c r="T2764" i="14"/>
  <c r="S2762" i="14"/>
  <c r="R2759" i="14"/>
  <c r="T2759" i="14"/>
  <c r="R2743" i="14"/>
  <c r="T2743" i="14"/>
  <c r="R2732" i="14"/>
  <c r="T2732" i="14"/>
  <c r="S2730" i="14"/>
  <c r="R2727" i="14"/>
  <c r="T2727" i="14"/>
  <c r="R2724" i="14"/>
  <c r="T2724" i="14"/>
  <c r="R2716" i="14"/>
  <c r="T2716" i="14"/>
  <c r="R2711" i="14"/>
  <c r="T2711" i="14"/>
  <c r="R2708" i="14"/>
  <c r="T2708" i="14"/>
  <c r="S2706" i="14"/>
  <c r="R2700" i="14"/>
  <c r="T2700" i="14"/>
  <c r="S2698" i="14"/>
  <c r="R2695" i="14"/>
  <c r="T2695" i="14"/>
  <c r="R2692" i="14"/>
  <c r="T2692" i="14"/>
  <c r="R2679" i="14"/>
  <c r="T2679" i="14"/>
  <c r="R2676" i="14"/>
  <c r="T2676" i="14"/>
  <c r="R2668" i="14"/>
  <c r="S2666" i="14"/>
  <c r="R2663" i="14"/>
  <c r="T2663" i="14"/>
  <c r="S2658" i="14"/>
  <c r="R2652" i="14"/>
  <c r="S2650" i="14"/>
  <c r="R2644" i="14"/>
  <c r="T2644" i="14"/>
  <c r="R2636" i="14"/>
  <c r="T2636" i="14"/>
  <c r="S2634" i="14"/>
  <c r="T2631" i="14"/>
  <c r="R2628" i="14"/>
  <c r="T2628" i="14"/>
  <c r="S2626" i="14"/>
  <c r="R2620" i="14"/>
  <c r="T2620" i="14"/>
  <c r="S2618" i="14"/>
  <c r="R2615" i="14"/>
  <c r="T2615" i="14"/>
  <c r="R2612" i="14"/>
  <c r="T2612" i="14"/>
  <c r="R2604" i="14"/>
  <c r="T2604" i="14"/>
  <c r="S2602" i="14"/>
  <c r="R2599" i="14"/>
  <c r="R2596" i="14"/>
  <c r="T2596" i="14"/>
  <c r="R2588" i="14"/>
  <c r="S2586" i="14"/>
  <c r="R2580" i="14"/>
  <c r="S2578" i="14"/>
  <c r="R2575" i="14"/>
  <c r="R2572" i="14"/>
  <c r="T2572" i="14"/>
  <c r="S2570" i="14"/>
  <c r="R2567" i="14"/>
  <c r="T2567" i="14"/>
  <c r="R2564" i="14"/>
  <c r="T2564" i="14"/>
  <c r="R2556" i="14"/>
  <c r="T2556" i="14"/>
  <c r="T2548" i="14"/>
  <c r="S2546" i="14"/>
  <c r="R2540" i="14"/>
  <c r="T2540" i="14"/>
  <c r="S2538" i="14"/>
  <c r="R2532" i="14"/>
  <c r="T2532" i="14"/>
  <c r="S2530" i="14"/>
  <c r="R2527" i="14"/>
  <c r="T2527" i="14"/>
  <c r="R2524" i="14"/>
  <c r="T2524" i="14"/>
  <c r="S2522" i="14"/>
  <c r="R2516" i="14"/>
  <c r="R2511" i="14"/>
  <c r="T2511" i="14"/>
  <c r="R2508" i="14"/>
  <c r="T2508" i="14"/>
  <c r="S2498" i="14"/>
  <c r="R2495" i="14"/>
  <c r="T2495" i="14"/>
  <c r="S2490" i="14"/>
  <c r="R2487" i="14"/>
  <c r="T2487" i="14"/>
  <c r="S2482" i="14"/>
  <c r="R2476" i="14"/>
  <c r="T2476" i="14"/>
  <c r="R2471" i="14"/>
  <c r="T2471" i="14"/>
  <c r="S2466" i="14"/>
  <c r="S2458" i="14"/>
  <c r="R2444" i="14"/>
  <c r="R2439" i="14"/>
  <c r="T2439" i="14"/>
  <c r="R2436" i="14"/>
  <c r="T2436" i="14"/>
  <c r="S2434" i="14"/>
  <c r="R2428" i="14"/>
  <c r="T2428" i="14"/>
  <c r="R2423" i="14"/>
  <c r="T2423" i="14"/>
  <c r="S2418" i="14"/>
  <c r="T2412" i="14"/>
  <c r="R2407" i="14"/>
  <c r="T2407" i="14"/>
  <c r="R2404" i="14"/>
  <c r="T2404" i="14"/>
  <c r="S2402" i="14"/>
  <c r="R2396" i="14"/>
  <c r="T2396" i="14"/>
  <c r="R2391" i="14"/>
  <c r="T2391" i="14"/>
  <c r="S2386" i="14"/>
  <c r="R2375" i="14"/>
  <c r="T2375" i="14"/>
  <c r="R2372" i="14"/>
  <c r="T2372" i="14"/>
  <c r="S2370" i="14"/>
  <c r="T2364" i="14"/>
  <c r="S2362" i="14"/>
  <c r="S2354" i="14"/>
  <c r="T2348" i="14"/>
  <c r="T2343" i="14"/>
  <c r="R2340" i="14"/>
  <c r="T2340" i="14"/>
  <c r="R2332" i="14"/>
  <c r="R2316" i="14"/>
  <c r="T2316" i="14"/>
  <c r="R2311" i="14"/>
  <c r="T2311" i="14"/>
  <c r="R2308" i="14"/>
  <c r="T2308" i="14"/>
  <c r="S2294" i="14"/>
  <c r="S2286" i="14"/>
  <c r="S2270" i="14"/>
  <c r="S2141" i="14"/>
  <c r="S2139" i="14"/>
  <c r="S2137" i="14"/>
  <c r="S2131" i="14"/>
  <c r="S2129" i="14"/>
  <c r="S2123" i="14"/>
  <c r="S2121" i="14"/>
  <c r="S2113" i="14"/>
  <c r="S2107" i="14"/>
  <c r="S2105" i="14"/>
  <c r="S2099" i="14"/>
  <c r="S2097" i="14"/>
  <c r="S2091" i="14"/>
  <c r="S2089" i="14"/>
  <c r="S2081" i="14"/>
  <c r="S2075" i="14"/>
  <c r="S2073" i="14"/>
  <c r="P2069" i="14"/>
  <c r="P2067" i="14"/>
  <c r="Q2066" i="14"/>
  <c r="S2066" i="14"/>
  <c r="K2066" i="14"/>
  <c r="P2065" i="14"/>
  <c r="P2063" i="14"/>
  <c r="Q2062" i="14"/>
  <c r="S2062" i="14"/>
  <c r="P2061" i="14"/>
  <c r="P2059" i="14"/>
  <c r="Q2058" i="14"/>
  <c r="S2058" i="14"/>
  <c r="P2057" i="14"/>
  <c r="P2055" i="14"/>
  <c r="P2053" i="14"/>
  <c r="P2051" i="14"/>
  <c r="K2050" i="14"/>
  <c r="P2049" i="14"/>
  <c r="P2047" i="14"/>
  <c r="Q2046" i="14"/>
  <c r="S2046" i="14"/>
  <c r="K2046" i="14"/>
  <c r="P2045" i="14"/>
  <c r="P2043" i="14"/>
  <c r="Q2042" i="14"/>
  <c r="S2042" i="14"/>
  <c r="K2042" i="14"/>
  <c r="P2041" i="14"/>
  <c r="P2039" i="14"/>
  <c r="Q2038" i="14"/>
  <c r="K2038" i="14"/>
  <c r="P2037" i="14"/>
  <c r="P2035" i="14"/>
  <c r="P2033" i="14"/>
  <c r="P2031" i="14"/>
  <c r="Q2030" i="14"/>
  <c r="S2030" i="14"/>
  <c r="P2029" i="14"/>
  <c r="P2027" i="14"/>
  <c r="Q2026" i="14"/>
  <c r="S2026" i="14"/>
  <c r="K2026" i="14"/>
  <c r="P2025" i="14"/>
  <c r="P2023" i="14"/>
  <c r="Q2022" i="14"/>
  <c r="P2021" i="14"/>
  <c r="P2019" i="14"/>
  <c r="P2017" i="14"/>
  <c r="P2015" i="14"/>
  <c r="Q2014" i="14"/>
  <c r="S2014" i="14"/>
  <c r="K2014" i="14"/>
  <c r="P2013" i="14"/>
  <c r="P2011" i="14"/>
  <c r="Q2010" i="14"/>
  <c r="S2010" i="14"/>
  <c r="K2010" i="14"/>
  <c r="P2009" i="14"/>
  <c r="P2007" i="14"/>
  <c r="K2006" i="14"/>
  <c r="P2005" i="14"/>
  <c r="P2003" i="14"/>
  <c r="P2001" i="14"/>
  <c r="P1999" i="14"/>
  <c r="Q1998" i="14"/>
  <c r="P1997" i="14"/>
  <c r="P1995" i="14"/>
  <c r="K1994" i="14"/>
  <c r="P1993" i="14"/>
  <c r="P1991" i="14"/>
  <c r="Q1990" i="14"/>
  <c r="S1990" i="14"/>
  <c r="K1990" i="14"/>
  <c r="P1989" i="14"/>
  <c r="P1987" i="14"/>
  <c r="S1986" i="14"/>
  <c r="P1985" i="14"/>
  <c r="P1983" i="14"/>
  <c r="Q1982" i="14"/>
  <c r="S1982" i="14"/>
  <c r="K1982" i="14"/>
  <c r="P1981" i="14"/>
  <c r="P1979" i="14"/>
  <c r="K1978" i="14"/>
  <c r="P1977" i="14"/>
  <c r="P1975" i="14"/>
  <c r="K1974" i="14"/>
  <c r="P1973" i="14"/>
  <c r="P1971" i="14"/>
  <c r="P1969" i="14"/>
  <c r="P1967" i="14"/>
  <c r="Q1966" i="14"/>
  <c r="S1966" i="14"/>
  <c r="K1966" i="14"/>
  <c r="P1965" i="14"/>
  <c r="P1963" i="14"/>
  <c r="P1961" i="14"/>
  <c r="P1959" i="14"/>
  <c r="K1958" i="14"/>
  <c r="P1957" i="14"/>
  <c r="P1955" i="14"/>
  <c r="P1953" i="14"/>
  <c r="P1951" i="14"/>
  <c r="Q1950" i="14"/>
  <c r="S1950" i="14"/>
  <c r="K1950" i="14"/>
  <c r="P1949" i="14"/>
  <c r="P1947" i="14"/>
  <c r="Q1946" i="14"/>
  <c r="S1946" i="14"/>
  <c r="K1946" i="14"/>
  <c r="P1945" i="14"/>
  <c r="P1943" i="14"/>
  <c r="P1941" i="14"/>
  <c r="P1939" i="14"/>
  <c r="Q1938" i="14"/>
  <c r="S1938" i="14"/>
  <c r="P1937" i="14"/>
  <c r="P1935" i="14"/>
  <c r="P1933" i="14"/>
  <c r="P1931" i="14"/>
  <c r="Q1930" i="14"/>
  <c r="S1930" i="14"/>
  <c r="P1929" i="14"/>
  <c r="P1927" i="14"/>
  <c r="S1926" i="14"/>
  <c r="K1926" i="14"/>
  <c r="P1925" i="14"/>
  <c r="P1923" i="14"/>
  <c r="Q1922" i="14"/>
  <c r="P1921" i="14"/>
  <c r="P1919" i="14"/>
  <c r="Q1918" i="14"/>
  <c r="S1918" i="14"/>
  <c r="K1918" i="14"/>
  <c r="P1917" i="14"/>
  <c r="P1915" i="14"/>
  <c r="P1913" i="14"/>
  <c r="P1911" i="14"/>
  <c r="S1910" i="14"/>
  <c r="P1909" i="14"/>
  <c r="P1907" i="14"/>
  <c r="Q1906" i="14"/>
  <c r="S1906" i="14"/>
  <c r="P1905" i="14"/>
  <c r="P1903" i="14"/>
  <c r="Q1902" i="14"/>
  <c r="P1901" i="14"/>
  <c r="P1899" i="14"/>
  <c r="Q1898" i="14"/>
  <c r="S1898" i="14"/>
  <c r="P1897" i="14"/>
  <c r="K1894" i="14"/>
  <c r="J1894" i="14"/>
  <c r="O1890" i="14"/>
  <c r="P1889" i="14"/>
  <c r="K1886" i="14"/>
  <c r="J1886" i="14"/>
  <c r="O1882" i="14"/>
  <c r="P1881" i="14"/>
  <c r="K1878" i="14"/>
  <c r="J1878" i="14"/>
  <c r="O1874" i="14"/>
  <c r="P1873" i="14"/>
  <c r="K1870" i="14"/>
  <c r="J1870" i="14"/>
  <c r="O1866" i="14"/>
  <c r="P1865" i="14"/>
  <c r="K1862" i="14"/>
  <c r="J1862" i="14"/>
  <c r="O1858" i="14"/>
  <c r="P1857" i="14"/>
  <c r="K2206" i="14"/>
  <c r="K2176" i="14"/>
  <c r="K2172" i="14"/>
  <c r="O2168" i="14"/>
  <c r="O2166" i="14"/>
  <c r="O2164" i="14"/>
  <c r="O2162" i="14"/>
  <c r="O2160" i="14"/>
  <c r="O2158" i="14"/>
  <c r="O2156" i="14"/>
  <c r="O2154" i="14"/>
  <c r="O2152" i="14"/>
  <c r="O2150" i="14"/>
  <c r="O2148" i="14"/>
  <c r="O2146" i="14"/>
  <c r="O2144" i="14"/>
  <c r="O2142" i="14"/>
  <c r="O2140" i="14"/>
  <c r="O2138" i="14"/>
  <c r="O2136" i="14"/>
  <c r="O2134" i="14"/>
  <c r="O2132" i="14"/>
  <c r="O2130" i="14"/>
  <c r="O2128" i="14"/>
  <c r="O2126" i="14"/>
  <c r="O2124" i="14"/>
  <c r="O2122" i="14"/>
  <c r="O2120" i="14"/>
  <c r="O2118" i="14"/>
  <c r="O2116" i="14"/>
  <c r="O2114" i="14"/>
  <c r="O2112" i="14"/>
  <c r="O2110" i="14"/>
  <c r="O2108" i="14"/>
  <c r="O2106" i="14"/>
  <c r="O2104" i="14"/>
  <c r="O2102" i="14"/>
  <c r="O2100" i="14"/>
  <c r="O2098" i="14"/>
  <c r="O2096" i="14"/>
  <c r="O2094" i="14"/>
  <c r="O2092" i="14"/>
  <c r="O2090" i="14"/>
  <c r="O2088" i="14"/>
  <c r="O2086" i="14"/>
  <c r="O2084" i="14"/>
  <c r="O2082" i="14"/>
  <c r="O2080" i="14"/>
  <c r="O2078" i="14"/>
  <c r="O2076" i="14"/>
  <c r="O2074" i="14"/>
  <c r="O2072" i="14"/>
  <c r="O2070" i="14"/>
  <c r="S1896" i="14"/>
  <c r="Q1896" i="14"/>
  <c r="Q1895" i="14"/>
  <c r="S1888" i="14"/>
  <c r="Q1888" i="14"/>
  <c r="S1880" i="14"/>
  <c r="Q1880" i="14"/>
  <c r="S1872" i="14"/>
  <c r="Q1872" i="14"/>
  <c r="S1864" i="14"/>
  <c r="Q1864" i="14"/>
  <c r="S1856" i="14"/>
  <c r="Q1856" i="14"/>
  <c r="K2060" i="14"/>
  <c r="S2051" i="14"/>
  <c r="K2048" i="14"/>
  <c r="S2047" i="14"/>
  <c r="S2043" i="14"/>
  <c r="K2032" i="14"/>
  <c r="K2012" i="14"/>
  <c r="K2004" i="14"/>
  <c r="K2000" i="14"/>
  <c r="K1996" i="14"/>
  <c r="S1995" i="14"/>
  <c r="K1992" i="14"/>
  <c r="K1988" i="14"/>
  <c r="S1987" i="14"/>
  <c r="K1984" i="14"/>
  <c r="K1980" i="14"/>
  <c r="S1979" i="14"/>
  <c r="K1976" i="14"/>
  <c r="K1972" i="14"/>
  <c r="S1967" i="14"/>
  <c r="K1960" i="14"/>
  <c r="K1956" i="14"/>
  <c r="K1948" i="14"/>
  <c r="K1944" i="14"/>
  <c r="K1940" i="14"/>
  <c r="S1939" i="14"/>
  <c r="K1932" i="14"/>
  <c r="S1927" i="14"/>
  <c r="K1920" i="14"/>
  <c r="S1919" i="14"/>
  <c r="K1912" i="14"/>
  <c r="K1900" i="14"/>
  <c r="O1894" i="14"/>
  <c r="P1893" i="14"/>
  <c r="O1886" i="14"/>
  <c r="P1885" i="14"/>
  <c r="O1878" i="14"/>
  <c r="P1877" i="14"/>
  <c r="O1870" i="14"/>
  <c r="P1869" i="14"/>
  <c r="O1862" i="14"/>
  <c r="P1861" i="14"/>
  <c r="O1854" i="14"/>
  <c r="Q1846" i="14"/>
  <c r="S1846" i="14"/>
  <c r="Q1842" i="14"/>
  <c r="Q1826" i="14"/>
  <c r="S1826" i="14"/>
  <c r="Q1810" i="14"/>
  <c r="S1810" i="14"/>
  <c r="K2191" i="14"/>
  <c r="K2165" i="14"/>
  <c r="K2161" i="14"/>
  <c r="K2157" i="14"/>
  <c r="K2155" i="14"/>
  <c r="K2153" i="14"/>
  <c r="K2151" i="14"/>
  <c r="S1892" i="14"/>
  <c r="Q1892" i="14"/>
  <c r="S1876" i="14"/>
  <c r="Q1876" i="14"/>
  <c r="S1868" i="14"/>
  <c r="Q1868" i="14"/>
  <c r="S1860" i="14"/>
  <c r="Q1860" i="14"/>
  <c r="P2066" i="14"/>
  <c r="P2062" i="14"/>
  <c r="P2058" i="14"/>
  <c r="P2054" i="14"/>
  <c r="P2050" i="14"/>
  <c r="P2046" i="14"/>
  <c r="P2042" i="14"/>
  <c r="P2038" i="14"/>
  <c r="P2034" i="14"/>
  <c r="P2030" i="14"/>
  <c r="P2026" i="14"/>
  <c r="P2022" i="14"/>
  <c r="P2018" i="14"/>
  <c r="P2014" i="14"/>
  <c r="P2010" i="14"/>
  <c r="P2006" i="14"/>
  <c r="P2002" i="14"/>
  <c r="P1998" i="14"/>
  <c r="P1994" i="14"/>
  <c r="P1990" i="14"/>
  <c r="P1986" i="14"/>
  <c r="P1982" i="14"/>
  <c r="P1978" i="14"/>
  <c r="P1974" i="14"/>
  <c r="P1970" i="14"/>
  <c r="P1966" i="14"/>
  <c r="P1962" i="14"/>
  <c r="P1958" i="14"/>
  <c r="P1954" i="14"/>
  <c r="P1950" i="14"/>
  <c r="P1946" i="14"/>
  <c r="P1942" i="14"/>
  <c r="P1938" i="14"/>
  <c r="P1934" i="14"/>
  <c r="P1930" i="14"/>
  <c r="P1926" i="14"/>
  <c r="P1922" i="14"/>
  <c r="P1918" i="14"/>
  <c r="P1914" i="14"/>
  <c r="P1910" i="14"/>
  <c r="P1906" i="14"/>
  <c r="P1902" i="14"/>
  <c r="P1898" i="14"/>
  <c r="P1894" i="14"/>
  <c r="P1890" i="14"/>
  <c r="P1886" i="14"/>
  <c r="P1882" i="14"/>
  <c r="P1878" i="14"/>
  <c r="P1874" i="14"/>
  <c r="P1870" i="14"/>
  <c r="P1866" i="14"/>
  <c r="P1862" i="14"/>
  <c r="P1858" i="14"/>
  <c r="P1854" i="14"/>
  <c r="Q1852" i="14"/>
  <c r="P1850" i="14"/>
  <c r="Q1848" i="14"/>
  <c r="P1846" i="14"/>
  <c r="P1842" i="14"/>
  <c r="Q1840" i="14"/>
  <c r="P1838" i="14"/>
  <c r="Q1836" i="14"/>
  <c r="P1834" i="14"/>
  <c r="J1834" i="14"/>
  <c r="Q1832" i="14"/>
  <c r="P1830" i="14"/>
  <c r="J1830" i="14"/>
  <c r="Q1828" i="14"/>
  <c r="P1826" i="14"/>
  <c r="Q1824" i="14"/>
  <c r="P1822" i="14"/>
  <c r="Q1820" i="14"/>
  <c r="P1818" i="14"/>
  <c r="J1818" i="14"/>
  <c r="Q1816" i="14"/>
  <c r="P1814" i="14"/>
  <c r="Q1812" i="14"/>
  <c r="P1810" i="14"/>
  <c r="Q1808" i="14"/>
  <c r="P1806" i="14"/>
  <c r="O1804" i="14"/>
  <c r="P1803" i="14"/>
  <c r="J1802" i="14"/>
  <c r="O1800" i="14"/>
  <c r="P1799" i="14"/>
  <c r="J1798" i="14"/>
  <c r="O1796" i="14"/>
  <c r="P1795" i="14"/>
  <c r="O1792" i="14"/>
  <c r="P1784" i="14"/>
  <c r="P1782" i="14"/>
  <c r="P1780" i="14"/>
  <c r="P1778" i="14"/>
  <c r="P1776" i="14"/>
  <c r="P1774" i="14"/>
  <c r="P1772" i="14"/>
  <c r="P1770" i="14"/>
  <c r="P1768" i="14"/>
  <c r="P1766" i="14"/>
  <c r="P1764" i="14"/>
  <c r="P1762" i="14"/>
  <c r="P1760" i="14"/>
  <c r="P1758" i="14"/>
  <c r="P1756" i="14"/>
  <c r="P1754" i="14"/>
  <c r="P1752" i="14"/>
  <c r="P1750" i="14"/>
  <c r="P1748" i="14"/>
  <c r="P1746" i="14"/>
  <c r="P1744" i="14"/>
  <c r="P1742" i="14"/>
  <c r="P1740" i="14"/>
  <c r="P1738" i="14"/>
  <c r="P1736" i="14"/>
  <c r="P1734" i="14"/>
  <c r="P1732" i="14"/>
  <c r="P1730" i="14"/>
  <c r="P1728" i="14"/>
  <c r="P1726" i="14"/>
  <c r="P1724" i="14"/>
  <c r="P1722" i="14"/>
  <c r="P1720" i="14"/>
  <c r="P1718" i="14"/>
  <c r="P1716" i="14"/>
  <c r="P1714" i="14"/>
  <c r="P1712" i="14"/>
  <c r="P1710" i="14"/>
  <c r="P1708" i="14"/>
  <c r="P1706" i="14"/>
  <c r="P1704" i="14"/>
  <c r="P1702" i="14"/>
  <c r="P1700" i="14"/>
  <c r="P1698" i="14"/>
  <c r="P1696" i="14"/>
  <c r="P1694" i="14"/>
  <c r="P1692" i="14"/>
  <c r="P1690" i="14"/>
  <c r="P1688" i="14"/>
  <c r="P1686" i="14"/>
  <c r="P1684" i="14"/>
  <c r="P1682" i="14"/>
  <c r="P1680" i="14"/>
  <c r="P1678" i="14"/>
  <c r="P1676" i="14"/>
  <c r="P1674" i="14"/>
  <c r="P1672" i="14"/>
  <c r="P1670" i="14"/>
  <c r="P1668" i="14"/>
  <c r="P1666" i="14"/>
  <c r="P1664" i="14"/>
  <c r="P1662" i="14"/>
  <c r="P1660" i="14"/>
  <c r="P1658" i="14"/>
  <c r="P1656" i="14"/>
  <c r="P1654" i="14"/>
  <c r="P1652" i="14"/>
  <c r="P1853" i="14"/>
  <c r="P1849" i="14"/>
  <c r="P1845" i="14"/>
  <c r="P1841" i="14"/>
  <c r="P1837" i="14"/>
  <c r="P1833" i="14"/>
  <c r="P1829" i="14"/>
  <c r="P1825" i="14"/>
  <c r="P1821" i="14"/>
  <c r="P1817" i="14"/>
  <c r="P1813" i="14"/>
  <c r="P1809" i="14"/>
  <c r="P1805" i="14"/>
  <c r="O1803" i="14"/>
  <c r="P1802" i="14"/>
  <c r="O1799" i="14"/>
  <c r="P1798" i="14"/>
  <c r="O1795" i="14"/>
  <c r="P1794" i="14"/>
  <c r="K1783" i="14"/>
  <c r="J1783" i="14"/>
  <c r="K1781" i="14"/>
  <c r="J1781" i="14"/>
  <c r="K1779" i="14"/>
  <c r="J1779" i="14"/>
  <c r="K1777" i="14"/>
  <c r="J1777" i="14"/>
  <c r="K1773" i="14"/>
  <c r="J1773" i="14"/>
  <c r="K1771" i="14"/>
  <c r="J1771" i="14"/>
  <c r="K1769" i="14"/>
  <c r="J1769" i="14"/>
  <c r="K1767" i="14"/>
  <c r="J1767" i="14"/>
  <c r="K1765" i="14"/>
  <c r="J1765" i="14"/>
  <c r="K1759" i="14"/>
  <c r="J1759" i="14"/>
  <c r="K1755" i="14"/>
  <c r="J1755" i="14"/>
  <c r="K1751" i="14"/>
  <c r="J1751" i="14"/>
  <c r="K1747" i="14"/>
  <c r="J1747" i="14"/>
  <c r="K1745" i="14"/>
  <c r="J1745" i="14"/>
  <c r="K1743" i="14"/>
  <c r="J1743" i="14"/>
  <c r="K1741" i="14"/>
  <c r="J1741" i="14"/>
  <c r="K1739" i="14"/>
  <c r="J1739" i="14"/>
  <c r="K1735" i="14"/>
  <c r="J1735" i="14"/>
  <c r="K1733" i="14"/>
  <c r="J1733" i="14"/>
  <c r="K1731" i="14"/>
  <c r="J1731" i="14"/>
  <c r="K1717" i="14"/>
  <c r="J1717" i="14"/>
  <c r="K1711" i="14"/>
  <c r="J1711" i="14"/>
  <c r="K1705" i="14"/>
  <c r="J1705" i="14"/>
  <c r="K1703" i="14"/>
  <c r="J1703" i="14"/>
  <c r="K1701" i="14"/>
  <c r="J1701" i="14"/>
  <c r="K1699" i="14"/>
  <c r="J1699" i="14"/>
  <c r="K1697" i="14"/>
  <c r="J1697" i="14"/>
  <c r="K1695" i="14"/>
  <c r="J1695" i="14"/>
  <c r="K1693" i="14"/>
  <c r="J1693" i="14"/>
  <c r="K1687" i="14"/>
  <c r="J1687" i="14"/>
  <c r="K1685" i="14"/>
  <c r="J1685" i="14"/>
  <c r="K1683" i="14"/>
  <c r="J1683" i="14"/>
  <c r="K1679" i="14"/>
  <c r="J1679" i="14"/>
  <c r="K1677" i="14"/>
  <c r="J1677" i="14"/>
  <c r="K1675" i="14"/>
  <c r="J1675" i="14"/>
  <c r="K1671" i="14"/>
  <c r="J1671" i="14"/>
  <c r="K1667" i="14"/>
  <c r="J1667" i="14"/>
  <c r="K1663" i="14"/>
  <c r="J1663" i="14"/>
  <c r="K1659" i="14"/>
  <c r="J1659" i="14"/>
  <c r="K1653" i="14"/>
  <c r="J1653" i="14"/>
  <c r="P2068" i="14"/>
  <c r="P2064" i="14"/>
  <c r="P2060" i="14"/>
  <c r="P2056" i="14"/>
  <c r="P2052" i="14"/>
  <c r="P2048" i="14"/>
  <c r="P2044" i="14"/>
  <c r="P2040" i="14"/>
  <c r="P2036" i="14"/>
  <c r="P2032" i="14"/>
  <c r="P2028" i="14"/>
  <c r="P2024" i="14"/>
  <c r="P2020" i="14"/>
  <c r="P2016" i="14"/>
  <c r="P2012" i="14"/>
  <c r="P2008" i="14"/>
  <c r="P2004" i="14"/>
  <c r="P2000" i="14"/>
  <c r="P1996" i="14"/>
  <c r="P1992" i="14"/>
  <c r="P1988" i="14"/>
  <c r="P1984" i="14"/>
  <c r="P1980" i="14"/>
  <c r="P1976" i="14"/>
  <c r="P1972" i="14"/>
  <c r="P1968" i="14"/>
  <c r="P1964" i="14"/>
  <c r="P1960" i="14"/>
  <c r="P1956" i="14"/>
  <c r="P1952" i="14"/>
  <c r="P1948" i="14"/>
  <c r="P1944" i="14"/>
  <c r="P1940" i="14"/>
  <c r="P1936" i="14"/>
  <c r="P1932" i="14"/>
  <c r="P1928" i="14"/>
  <c r="P1924" i="14"/>
  <c r="P1920" i="14"/>
  <c r="P1916" i="14"/>
  <c r="P1912" i="14"/>
  <c r="P1908" i="14"/>
  <c r="P1904" i="14"/>
  <c r="P1900" i="14"/>
  <c r="P1896" i="14"/>
  <c r="P1892" i="14"/>
  <c r="P1888" i="14"/>
  <c r="P1884" i="14"/>
  <c r="P1880" i="14"/>
  <c r="P1876" i="14"/>
  <c r="P1872" i="14"/>
  <c r="P1868" i="14"/>
  <c r="P1864" i="14"/>
  <c r="P1860" i="14"/>
  <c r="P1856" i="14"/>
  <c r="P1852" i="14"/>
  <c r="P1848" i="14"/>
  <c r="P1844" i="14"/>
  <c r="P1840" i="14"/>
  <c r="P1836" i="14"/>
  <c r="P1832" i="14"/>
  <c r="P1828" i="14"/>
  <c r="P1824" i="14"/>
  <c r="P1820" i="14"/>
  <c r="P1816" i="14"/>
  <c r="P1812" i="14"/>
  <c r="P1808" i="14"/>
  <c r="O1802" i="14"/>
  <c r="P1801" i="14"/>
  <c r="O1798" i="14"/>
  <c r="P1797" i="14"/>
  <c r="J1796" i="14"/>
  <c r="O1794" i="14"/>
  <c r="P1793" i="14"/>
  <c r="P1791" i="14"/>
  <c r="P1790" i="14"/>
  <c r="P1789" i="14"/>
  <c r="P1788" i="14"/>
  <c r="P1787" i="14"/>
  <c r="P1786" i="14"/>
  <c r="P1785" i="14"/>
  <c r="P1783" i="14"/>
  <c r="P1781" i="14"/>
  <c r="P1779" i="14"/>
  <c r="P1777" i="14"/>
  <c r="P1775" i="14"/>
  <c r="P1773" i="14"/>
  <c r="P1771" i="14"/>
  <c r="P1769" i="14"/>
  <c r="P1767" i="14"/>
  <c r="P1765" i="14"/>
  <c r="P1763" i="14"/>
  <c r="P1761" i="14"/>
  <c r="P1759" i="14"/>
  <c r="P1757" i="14"/>
  <c r="P1755" i="14"/>
  <c r="P1753" i="14"/>
  <c r="P1751" i="14"/>
  <c r="P1749" i="14"/>
  <c r="P1747" i="14"/>
  <c r="P1745" i="14"/>
  <c r="P1743" i="14"/>
  <c r="P1741" i="14"/>
  <c r="P1739" i="14"/>
  <c r="P1737" i="14"/>
  <c r="P1735" i="14"/>
  <c r="P1733" i="14"/>
  <c r="P1731" i="14"/>
  <c r="P1729" i="14"/>
  <c r="P1727" i="14"/>
  <c r="P1725" i="14"/>
  <c r="P1723" i="14"/>
  <c r="P1721" i="14"/>
  <c r="P1719" i="14"/>
  <c r="P1717" i="14"/>
  <c r="P1715" i="14"/>
  <c r="P1713" i="14"/>
  <c r="P1711" i="14"/>
  <c r="P1709" i="14"/>
  <c r="P1707" i="14"/>
  <c r="P1705" i="14"/>
  <c r="P1703" i="14"/>
  <c r="P1701" i="14"/>
  <c r="P1699" i="14"/>
  <c r="P1697" i="14"/>
  <c r="P1695" i="14"/>
  <c r="P1693" i="14"/>
  <c r="P1691" i="14"/>
  <c r="P1689" i="14"/>
  <c r="P1687" i="14"/>
  <c r="P1685" i="14"/>
  <c r="P1683" i="14"/>
  <c r="P1681" i="14"/>
  <c r="P1679" i="14"/>
  <c r="P1677" i="14"/>
  <c r="P1675" i="14"/>
  <c r="P1673" i="14"/>
  <c r="P1671" i="14"/>
  <c r="P1669" i="14"/>
  <c r="P1667" i="14"/>
  <c r="P1665" i="14"/>
  <c r="P1663" i="14"/>
  <c r="P1661" i="14"/>
  <c r="P1659" i="14"/>
  <c r="P1657" i="14"/>
  <c r="P1655" i="14"/>
  <c r="P1653" i="14"/>
  <c r="P1651" i="14"/>
  <c r="P1895" i="14"/>
  <c r="P1891" i="14"/>
  <c r="P1887" i="14"/>
  <c r="P1883" i="14"/>
  <c r="P1879" i="14"/>
  <c r="P1875" i="14"/>
  <c r="P1871" i="14"/>
  <c r="P1867" i="14"/>
  <c r="P1863" i="14"/>
  <c r="P1859" i="14"/>
  <c r="P1855" i="14"/>
  <c r="P1851" i="14"/>
  <c r="P1847" i="14"/>
  <c r="P1843" i="14"/>
  <c r="P1839" i="14"/>
  <c r="P1835" i="14"/>
  <c r="P1831" i="14"/>
  <c r="P1827" i="14"/>
  <c r="P1823" i="14"/>
  <c r="P1819" i="14"/>
  <c r="P1815" i="14"/>
  <c r="P1811" i="14"/>
  <c r="P1807" i="14"/>
  <c r="P1804" i="14"/>
  <c r="O1801" i="14"/>
  <c r="P1800" i="14"/>
  <c r="O1797" i="14"/>
  <c r="P1796" i="14"/>
  <c r="O1793" i="14"/>
  <c r="P1792" i="14"/>
  <c r="K1784" i="14"/>
  <c r="J1784" i="14"/>
  <c r="K1780" i="14"/>
  <c r="J1780" i="14"/>
  <c r="K1776" i="14"/>
  <c r="J1776" i="14"/>
  <c r="K1758" i="14"/>
  <c r="J1758" i="14"/>
  <c r="K1746" i="14"/>
  <c r="J1746" i="14"/>
  <c r="K1744" i="14"/>
  <c r="J1744" i="14"/>
  <c r="K1742" i="14"/>
  <c r="J1742" i="14"/>
  <c r="K1732" i="14"/>
  <c r="J1732" i="14"/>
  <c r="K1726" i="14"/>
  <c r="J1726" i="14"/>
  <c r="K1724" i="14"/>
  <c r="J1724" i="14"/>
  <c r="K1722" i="14"/>
  <c r="J1722" i="14"/>
  <c r="K1718" i="14"/>
  <c r="J1718" i="14"/>
  <c r="K1716" i="14"/>
  <c r="J1716" i="14"/>
  <c r="K1714" i="14"/>
  <c r="J1714" i="14"/>
  <c r="K1702" i="14"/>
  <c r="J1702" i="14"/>
  <c r="K1698" i="14"/>
  <c r="J1698" i="14"/>
  <c r="K1690" i="14"/>
  <c r="J1690" i="14"/>
  <c r="K1688" i="14"/>
  <c r="J1688" i="14"/>
  <c r="K1686" i="14"/>
  <c r="J1686" i="14"/>
  <c r="K1680" i="14"/>
  <c r="J1680" i="14"/>
  <c r="K1678" i="14"/>
  <c r="J1678" i="14"/>
  <c r="K1674" i="14"/>
  <c r="J1674" i="14"/>
  <c r="K1668" i="14"/>
  <c r="J1668" i="14"/>
  <c r="K1666" i="14"/>
  <c r="J1666" i="14"/>
  <c r="K1664" i="14"/>
  <c r="J1664" i="14"/>
  <c r="K1656" i="14"/>
  <c r="J1656" i="14"/>
  <c r="J1651" i="14"/>
  <c r="P1650" i="14"/>
  <c r="J1650" i="14"/>
  <c r="P1649" i="14"/>
  <c r="J1649" i="14"/>
  <c r="P1648" i="14"/>
  <c r="J1648" i="14"/>
  <c r="K1642" i="14"/>
  <c r="J1642" i="14"/>
  <c r="O1640" i="14"/>
  <c r="K1638" i="14"/>
  <c r="J1638" i="14"/>
  <c r="O1636" i="14"/>
  <c r="O1632" i="14"/>
  <c r="O1628" i="14"/>
  <c r="O1624" i="14"/>
  <c r="K1622" i="14"/>
  <c r="J1622" i="14"/>
  <c r="O1620" i="14"/>
  <c r="O1616" i="14"/>
  <c r="K1614" i="14"/>
  <c r="J1614" i="14"/>
  <c r="O1612" i="14"/>
  <c r="K1610" i="14"/>
  <c r="J1610" i="14"/>
  <c r="O1608" i="14"/>
  <c r="K1606" i="14"/>
  <c r="J1606" i="14"/>
  <c r="O1604" i="14"/>
  <c r="O1600" i="14"/>
  <c r="O1596" i="14"/>
  <c r="K1594" i="14"/>
  <c r="J1594" i="14"/>
  <c r="O1592" i="14"/>
  <c r="O1588" i="14"/>
  <c r="K1586" i="14"/>
  <c r="J1586" i="14"/>
  <c r="O1584" i="14"/>
  <c r="K1582" i="14"/>
  <c r="J1582" i="14"/>
  <c r="O1580" i="14"/>
  <c r="O1576" i="14"/>
  <c r="K1574" i="14"/>
  <c r="J1574" i="14"/>
  <c r="O1572" i="14"/>
  <c r="O1568" i="14"/>
  <c r="O1564" i="14"/>
  <c r="K1562" i="14"/>
  <c r="J1562" i="14"/>
  <c r="O1560" i="14"/>
  <c r="O1556" i="14"/>
  <c r="K1554" i="14"/>
  <c r="J1554" i="14"/>
  <c r="O1552" i="14"/>
  <c r="O1548" i="14"/>
  <c r="K1546" i="14"/>
  <c r="J1546" i="14"/>
  <c r="O1544" i="14"/>
  <c r="K1542" i="14"/>
  <c r="J1542" i="14"/>
  <c r="O1540" i="14"/>
  <c r="K1538" i="14"/>
  <c r="J1538" i="14"/>
  <c r="O1536" i="14"/>
  <c r="O1532" i="14"/>
  <c r="K1530" i="14"/>
  <c r="J1530" i="14"/>
  <c r="O1528" i="14"/>
  <c r="K1526" i="14"/>
  <c r="J1526" i="14"/>
  <c r="O1524" i="14"/>
  <c r="K1522" i="14"/>
  <c r="J1522" i="14"/>
  <c r="O1520" i="14"/>
  <c r="O1516" i="14"/>
  <c r="O1512" i="14"/>
  <c r="O1508" i="14"/>
  <c r="K1506" i="14"/>
  <c r="J1506" i="14"/>
  <c r="O1504" i="14"/>
  <c r="K1502" i="14"/>
  <c r="J1502" i="14"/>
  <c r="O1500" i="14"/>
  <c r="K1498" i="14"/>
  <c r="J1498" i="14"/>
  <c r="O1496" i="14"/>
  <c r="K1494" i="14"/>
  <c r="J1494" i="14"/>
  <c r="O1492" i="14"/>
  <c r="O1488" i="14"/>
  <c r="O1484" i="14"/>
  <c r="O1480" i="14"/>
  <c r="K1478" i="14"/>
  <c r="J1478" i="14"/>
  <c r="O1476" i="14"/>
  <c r="K1474" i="14"/>
  <c r="J1474" i="14"/>
  <c r="O1472" i="14"/>
  <c r="O1468" i="14"/>
  <c r="O1464" i="14"/>
  <c r="K1462" i="14"/>
  <c r="J1462" i="14"/>
  <c r="O1460" i="14"/>
  <c r="K1458" i="14"/>
  <c r="J1458" i="14"/>
  <c r="O1456" i="14"/>
  <c r="O1452" i="14"/>
  <c r="K1450" i="14"/>
  <c r="J1450" i="14"/>
  <c r="O1448" i="14"/>
  <c r="K1446" i="14"/>
  <c r="J1446" i="14"/>
  <c r="O1444" i="14"/>
  <c r="K1442" i="14"/>
  <c r="J1442" i="14"/>
  <c r="O1440" i="14"/>
  <c r="O1436" i="14"/>
  <c r="K1434" i="14"/>
  <c r="J1434" i="14"/>
  <c r="O1432" i="14"/>
  <c r="O1428" i="14"/>
  <c r="K1426" i="14"/>
  <c r="J1426" i="14"/>
  <c r="O1424" i="14"/>
  <c r="K1422" i="14"/>
  <c r="J1422" i="14"/>
  <c r="O1420" i="14"/>
  <c r="K1418" i="14"/>
  <c r="J1418" i="14"/>
  <c r="O1416" i="14"/>
  <c r="K1414" i="14"/>
  <c r="J1414" i="14"/>
  <c r="O1412" i="14"/>
  <c r="K1410" i="14"/>
  <c r="J1410" i="14"/>
  <c r="O1408" i="14"/>
  <c r="O1404" i="14"/>
  <c r="J1401" i="14"/>
  <c r="K1401" i="14"/>
  <c r="P1396" i="14"/>
  <c r="P1391" i="14"/>
  <c r="J1385" i="14"/>
  <c r="K1385" i="14"/>
  <c r="P1382" i="14"/>
  <c r="T1646" i="14"/>
  <c r="T1645" i="14"/>
  <c r="T1642" i="14"/>
  <c r="K1641" i="14"/>
  <c r="J1641" i="14"/>
  <c r="O1639" i="14"/>
  <c r="K1637" i="14"/>
  <c r="J1637" i="14"/>
  <c r="O1635" i="14"/>
  <c r="K1633" i="14"/>
  <c r="J1633" i="14"/>
  <c r="O1631" i="14"/>
  <c r="K1629" i="14"/>
  <c r="J1629" i="14"/>
  <c r="T1627" i="14"/>
  <c r="O1627" i="14"/>
  <c r="K1625" i="14"/>
  <c r="J1625" i="14"/>
  <c r="O1623" i="14"/>
  <c r="K1621" i="14"/>
  <c r="J1621" i="14"/>
  <c r="T1619" i="14"/>
  <c r="O1619" i="14"/>
  <c r="O1615" i="14"/>
  <c r="T1611" i="14"/>
  <c r="O1611" i="14"/>
  <c r="K1609" i="14"/>
  <c r="J1609" i="14"/>
  <c r="O1607" i="14"/>
  <c r="K1605" i="14"/>
  <c r="J1605" i="14"/>
  <c r="O1603" i="14"/>
  <c r="K1601" i="14"/>
  <c r="J1601" i="14"/>
  <c r="O1599" i="14"/>
  <c r="K1597" i="14"/>
  <c r="J1597" i="14"/>
  <c r="O1595" i="14"/>
  <c r="K1593" i="14"/>
  <c r="J1593" i="14"/>
  <c r="O1591" i="14"/>
  <c r="K1589" i="14"/>
  <c r="J1589" i="14"/>
  <c r="O1587" i="14"/>
  <c r="O1583" i="14"/>
  <c r="O1579" i="14"/>
  <c r="K1577" i="14"/>
  <c r="J1577" i="14"/>
  <c r="O1575" i="14"/>
  <c r="O1571" i="14"/>
  <c r="O1567" i="14"/>
  <c r="K1565" i="14"/>
  <c r="J1565" i="14"/>
  <c r="O1563" i="14"/>
  <c r="O1559" i="14"/>
  <c r="K1557" i="14"/>
  <c r="J1557" i="14"/>
  <c r="O1555" i="14"/>
  <c r="K1553" i="14"/>
  <c r="J1553" i="14"/>
  <c r="O1551" i="14"/>
  <c r="K1549" i="14"/>
  <c r="J1549" i="14"/>
  <c r="O1547" i="14"/>
  <c r="O1543" i="14"/>
  <c r="K1541" i="14"/>
  <c r="J1541" i="14"/>
  <c r="O1539" i="14"/>
  <c r="O1535" i="14"/>
  <c r="K1533" i="14"/>
  <c r="J1533" i="14"/>
  <c r="T1531" i="14"/>
  <c r="O1531" i="14"/>
  <c r="K1529" i="14"/>
  <c r="J1529" i="14"/>
  <c r="O1527" i="14"/>
  <c r="K1525" i="14"/>
  <c r="J1525" i="14"/>
  <c r="O1523" i="14"/>
  <c r="K1521" i="14"/>
  <c r="J1521" i="14"/>
  <c r="O1519" i="14"/>
  <c r="K1517" i="14"/>
  <c r="J1517" i="14"/>
  <c r="O1515" i="14"/>
  <c r="O1511" i="14"/>
  <c r="O1507" i="14"/>
  <c r="O1503" i="14"/>
  <c r="K1501" i="14"/>
  <c r="J1501" i="14"/>
  <c r="O1499" i="14"/>
  <c r="K1497" i="14"/>
  <c r="J1497" i="14"/>
  <c r="O1495" i="14"/>
  <c r="O1491" i="14"/>
  <c r="K1489" i="14"/>
  <c r="J1489" i="14"/>
  <c r="O1487" i="14"/>
  <c r="O1483" i="14"/>
  <c r="O1479" i="14"/>
  <c r="K1477" i="14"/>
  <c r="J1477" i="14"/>
  <c r="O1475" i="14"/>
  <c r="O1471" i="14"/>
  <c r="K1469" i="14"/>
  <c r="J1469" i="14"/>
  <c r="O1467" i="14"/>
  <c r="O1463" i="14"/>
  <c r="K1461" i="14"/>
  <c r="J1461" i="14"/>
  <c r="O1459" i="14"/>
  <c r="O1455" i="14"/>
  <c r="K1453" i="14"/>
  <c r="J1453" i="14"/>
  <c r="O1451" i="14"/>
  <c r="O1447" i="14"/>
  <c r="O1443" i="14"/>
  <c r="O1439" i="14"/>
  <c r="K1437" i="14"/>
  <c r="J1437" i="14"/>
  <c r="O1435" i="14"/>
  <c r="K1433" i="14"/>
  <c r="J1433" i="14"/>
  <c r="O1431" i="14"/>
  <c r="K1429" i="14"/>
  <c r="J1429" i="14"/>
  <c r="O1427" i="14"/>
  <c r="O1423" i="14"/>
  <c r="K1421" i="14"/>
  <c r="J1421" i="14"/>
  <c r="O1419" i="14"/>
  <c r="K1417" i="14"/>
  <c r="J1417" i="14"/>
  <c r="O1415" i="14"/>
  <c r="K1413" i="14"/>
  <c r="J1413" i="14"/>
  <c r="O1411" i="14"/>
  <c r="K1409" i="14"/>
  <c r="J1409" i="14"/>
  <c r="O1407" i="14"/>
  <c r="O1403" i="14"/>
  <c r="P1400" i="14"/>
  <c r="P1399" i="14"/>
  <c r="P1395" i="14"/>
  <c r="J1389" i="14"/>
  <c r="K1389" i="14"/>
  <c r="P1386" i="14"/>
  <c r="P1379" i="14"/>
  <c r="O1784" i="14"/>
  <c r="O1783" i="14"/>
  <c r="O1782" i="14"/>
  <c r="O1781" i="14"/>
  <c r="O1780" i="14"/>
  <c r="O1779" i="14"/>
  <c r="O1778" i="14"/>
  <c r="O1777" i="14"/>
  <c r="O1776" i="14"/>
  <c r="O1775" i="14"/>
  <c r="O1774" i="14"/>
  <c r="O1773" i="14"/>
  <c r="O1772" i="14"/>
  <c r="O1771" i="14"/>
  <c r="O1770" i="14"/>
  <c r="O1769" i="14"/>
  <c r="O1768" i="14"/>
  <c r="O1767" i="14"/>
  <c r="O1766" i="14"/>
  <c r="O1765" i="14"/>
  <c r="O1764" i="14"/>
  <c r="O1763" i="14"/>
  <c r="O1762" i="14"/>
  <c r="O1761" i="14"/>
  <c r="O1760" i="14"/>
  <c r="O1759" i="14"/>
  <c r="O1758" i="14"/>
  <c r="O1757" i="14"/>
  <c r="O1756" i="14"/>
  <c r="O1755" i="14"/>
  <c r="O1754" i="14"/>
  <c r="O1753" i="14"/>
  <c r="O1752" i="14"/>
  <c r="O1751" i="14"/>
  <c r="O1750" i="14"/>
  <c r="O1749" i="14"/>
  <c r="O1748" i="14"/>
  <c r="O1747" i="14"/>
  <c r="O1746" i="14"/>
  <c r="O1745" i="14"/>
  <c r="O1744" i="14"/>
  <c r="O1743" i="14"/>
  <c r="O1742" i="14"/>
  <c r="O1741" i="14"/>
  <c r="O1740" i="14"/>
  <c r="O1739" i="14"/>
  <c r="O1738" i="14"/>
  <c r="O1737" i="14"/>
  <c r="O1736" i="14"/>
  <c r="O1735" i="14"/>
  <c r="O1734" i="14"/>
  <c r="O1733" i="14"/>
  <c r="O1732" i="14"/>
  <c r="O1731" i="14"/>
  <c r="O1730" i="14"/>
  <c r="O1729" i="14"/>
  <c r="O1728" i="14"/>
  <c r="O1727" i="14"/>
  <c r="O1726" i="14"/>
  <c r="O1725" i="14"/>
  <c r="O1724" i="14"/>
  <c r="O1723" i="14"/>
  <c r="O1722" i="14"/>
  <c r="O1721" i="14"/>
  <c r="O1720" i="14"/>
  <c r="O1719" i="14"/>
  <c r="O1718" i="14"/>
  <c r="O1717" i="14"/>
  <c r="O1716" i="14"/>
  <c r="O1715" i="14"/>
  <c r="O1714" i="14"/>
  <c r="O1713" i="14"/>
  <c r="O1712" i="14"/>
  <c r="O1711" i="14"/>
  <c r="O1710" i="14"/>
  <c r="O1709" i="14"/>
  <c r="O1708" i="14"/>
  <c r="O1707" i="14"/>
  <c r="O1706" i="14"/>
  <c r="O1705" i="14"/>
  <c r="O1704" i="14"/>
  <c r="O1703" i="14"/>
  <c r="O1702" i="14"/>
  <c r="O1701" i="14"/>
  <c r="O1700" i="14"/>
  <c r="O1699" i="14"/>
  <c r="O1698" i="14"/>
  <c r="O1697" i="14"/>
  <c r="O1696" i="14"/>
  <c r="O1695" i="14"/>
  <c r="O1694" i="14"/>
  <c r="O1693" i="14"/>
  <c r="O1692" i="14"/>
  <c r="O1691" i="14"/>
  <c r="O1690" i="14"/>
  <c r="O1689" i="14"/>
  <c r="O1688" i="14"/>
  <c r="O1687" i="14"/>
  <c r="O1686" i="14"/>
  <c r="O1685" i="14"/>
  <c r="O1684" i="14"/>
  <c r="O1683" i="14"/>
  <c r="O1682" i="14"/>
  <c r="O1681" i="14"/>
  <c r="O1680" i="14"/>
  <c r="O1679" i="14"/>
  <c r="O1678" i="14"/>
  <c r="O1677" i="14"/>
  <c r="O1676" i="14"/>
  <c r="O1675" i="14"/>
  <c r="O1674" i="14"/>
  <c r="O1673" i="14"/>
  <c r="O1672" i="14"/>
  <c r="O1671" i="14"/>
  <c r="O1670" i="14"/>
  <c r="O1669" i="14"/>
  <c r="O1668" i="14"/>
  <c r="O1667" i="14"/>
  <c r="O1666" i="14"/>
  <c r="O1665" i="14"/>
  <c r="O1664" i="14"/>
  <c r="O1663" i="14"/>
  <c r="O1662" i="14"/>
  <c r="O1661" i="14"/>
  <c r="O1660" i="14"/>
  <c r="O1659" i="14"/>
  <c r="O1658" i="14"/>
  <c r="O1657" i="14"/>
  <c r="O1656" i="14"/>
  <c r="O1655" i="14"/>
  <c r="O1654" i="14"/>
  <c r="O1653" i="14"/>
  <c r="O1652" i="14"/>
  <c r="O1651" i="14"/>
  <c r="O1650" i="14"/>
  <c r="O1649" i="14"/>
  <c r="O1648" i="14"/>
  <c r="O1647" i="14"/>
  <c r="O1646" i="14"/>
  <c r="O1645" i="14"/>
  <c r="O1644" i="14"/>
  <c r="O1643" i="14"/>
  <c r="O1642" i="14"/>
  <c r="K1640" i="14"/>
  <c r="J1640" i="14"/>
  <c r="O1638" i="14"/>
  <c r="K1636" i="14"/>
  <c r="J1636" i="14"/>
  <c r="T1634" i="14"/>
  <c r="O1634" i="14"/>
  <c r="O1630" i="14"/>
  <c r="K1628" i="14"/>
  <c r="J1628" i="14"/>
  <c r="O1626" i="14"/>
  <c r="O1622" i="14"/>
  <c r="K1620" i="14"/>
  <c r="J1620" i="14"/>
  <c r="O1618" i="14"/>
  <c r="K1616" i="14"/>
  <c r="J1616" i="14"/>
  <c r="O1614" i="14"/>
  <c r="K1612" i="14"/>
  <c r="J1612" i="14"/>
  <c r="T1610" i="14"/>
  <c r="O1610" i="14"/>
  <c r="O1606" i="14"/>
  <c r="K1604" i="14"/>
  <c r="J1604" i="14"/>
  <c r="O1602" i="14"/>
  <c r="O1598" i="14"/>
  <c r="O1594" i="14"/>
  <c r="K1592" i="14"/>
  <c r="J1592" i="14"/>
  <c r="O1590" i="14"/>
  <c r="K1588" i="14"/>
  <c r="J1588" i="14"/>
  <c r="O1586" i="14"/>
  <c r="K1584" i="14"/>
  <c r="J1584" i="14"/>
  <c r="O1582" i="14"/>
  <c r="K1580" i="14"/>
  <c r="J1580" i="14"/>
  <c r="O1578" i="14"/>
  <c r="O1574" i="14"/>
  <c r="O1570" i="14"/>
  <c r="T1566" i="14"/>
  <c r="O1566" i="14"/>
  <c r="K1564" i="14"/>
  <c r="J1564" i="14"/>
  <c r="O1562" i="14"/>
  <c r="K1560" i="14"/>
  <c r="J1560" i="14"/>
  <c r="O1558" i="14"/>
  <c r="K1556" i="14"/>
  <c r="J1556" i="14"/>
  <c r="O1554" i="14"/>
  <c r="O1550" i="14"/>
  <c r="K1548" i="14"/>
  <c r="J1548" i="14"/>
  <c r="O1546" i="14"/>
  <c r="K1544" i="14"/>
  <c r="J1544" i="14"/>
  <c r="O1542" i="14"/>
  <c r="O1538" i="14"/>
  <c r="O1534" i="14"/>
  <c r="K1532" i="14"/>
  <c r="J1532" i="14"/>
  <c r="T1530" i="14"/>
  <c r="O1530" i="14"/>
  <c r="O1526" i="14"/>
  <c r="K1524" i="14"/>
  <c r="J1524" i="14"/>
  <c r="O1522" i="14"/>
  <c r="K1520" i="14"/>
  <c r="J1520" i="14"/>
  <c r="O1518" i="14"/>
  <c r="K1516" i="14"/>
  <c r="J1516" i="14"/>
  <c r="O1514" i="14"/>
  <c r="K1512" i="14"/>
  <c r="J1512" i="14"/>
  <c r="O1510" i="14"/>
  <c r="K1508" i="14"/>
  <c r="J1508" i="14"/>
  <c r="O1506" i="14"/>
  <c r="K1504" i="14"/>
  <c r="J1504" i="14"/>
  <c r="O1502" i="14"/>
  <c r="K1500" i="14"/>
  <c r="J1500" i="14"/>
  <c r="O1498" i="14"/>
  <c r="O1494" i="14"/>
  <c r="O1490" i="14"/>
  <c r="K1488" i="14"/>
  <c r="J1488" i="14"/>
  <c r="O1486" i="14"/>
  <c r="O1482" i="14"/>
  <c r="K1480" i="14"/>
  <c r="J1480" i="14"/>
  <c r="O1478" i="14"/>
  <c r="O1474" i="14"/>
  <c r="K1472" i="14"/>
  <c r="J1472" i="14"/>
  <c r="T1470" i="14"/>
  <c r="O1470" i="14"/>
  <c r="K1468" i="14"/>
  <c r="J1468" i="14"/>
  <c r="O1466" i="14"/>
  <c r="T1462" i="14"/>
  <c r="O1462" i="14"/>
  <c r="O1458" i="14"/>
  <c r="O1454" i="14"/>
  <c r="T1450" i="14"/>
  <c r="O1450" i="14"/>
  <c r="K1448" i="14"/>
  <c r="J1448" i="14"/>
  <c r="T1446" i="14"/>
  <c r="O1446" i="14"/>
  <c r="K1444" i="14"/>
  <c r="J1444" i="14"/>
  <c r="O1442" i="14"/>
  <c r="T1438" i="14"/>
  <c r="O1438" i="14"/>
  <c r="K1436" i="14"/>
  <c r="J1436" i="14"/>
  <c r="O1434" i="14"/>
  <c r="K1432" i="14"/>
  <c r="J1432" i="14"/>
  <c r="O1430" i="14"/>
  <c r="K1428" i="14"/>
  <c r="J1428" i="14"/>
  <c r="O1426" i="14"/>
  <c r="K1424" i="14"/>
  <c r="J1424" i="14"/>
  <c r="O1422" i="14"/>
  <c r="K1420" i="14"/>
  <c r="J1420" i="14"/>
  <c r="O1418" i="14"/>
  <c r="K1416" i="14"/>
  <c r="J1416" i="14"/>
  <c r="O1414" i="14"/>
  <c r="K1412" i="14"/>
  <c r="J1412" i="14"/>
  <c r="O1410" i="14"/>
  <c r="T1406" i="14"/>
  <c r="O1406" i="14"/>
  <c r="K1404" i="14"/>
  <c r="J1404" i="14"/>
  <c r="P1402" i="14"/>
  <c r="O1399" i="14"/>
  <c r="Q1395" i="14"/>
  <c r="S1395" i="14"/>
  <c r="P1390" i="14"/>
  <c r="P1383" i="14"/>
  <c r="S1379" i="14"/>
  <c r="O1641" i="14"/>
  <c r="O1637" i="14"/>
  <c r="K1635" i="14"/>
  <c r="J1635" i="14"/>
  <c r="O1633" i="14"/>
  <c r="K1631" i="14"/>
  <c r="J1631" i="14"/>
  <c r="O1629" i="14"/>
  <c r="O1625" i="14"/>
  <c r="K1623" i="14"/>
  <c r="J1623" i="14"/>
  <c r="O1621" i="14"/>
  <c r="K1619" i="14"/>
  <c r="J1619" i="14"/>
  <c r="O1617" i="14"/>
  <c r="K1615" i="14"/>
  <c r="J1615" i="14"/>
  <c r="O1613" i="14"/>
  <c r="K1611" i="14"/>
  <c r="J1611" i="14"/>
  <c r="O1609" i="14"/>
  <c r="O1605" i="14"/>
  <c r="K1603" i="14"/>
  <c r="J1603" i="14"/>
  <c r="O1601" i="14"/>
  <c r="O1597" i="14"/>
  <c r="O1593" i="14"/>
  <c r="O1589" i="14"/>
  <c r="K1587" i="14"/>
  <c r="J1587" i="14"/>
  <c r="O1585" i="14"/>
  <c r="O1581" i="14"/>
  <c r="O1577" i="14"/>
  <c r="O1573" i="14"/>
  <c r="K1571" i="14"/>
  <c r="J1571" i="14"/>
  <c r="O1569" i="14"/>
  <c r="K1567" i="14"/>
  <c r="J1567" i="14"/>
  <c r="O1565" i="14"/>
  <c r="K1563" i="14"/>
  <c r="J1563" i="14"/>
  <c r="O1561" i="14"/>
  <c r="K1559" i="14"/>
  <c r="J1559" i="14"/>
  <c r="O1557" i="14"/>
  <c r="K1555" i="14"/>
  <c r="J1555" i="14"/>
  <c r="O1553" i="14"/>
  <c r="O1549" i="14"/>
  <c r="K1547" i="14"/>
  <c r="J1547" i="14"/>
  <c r="O1545" i="14"/>
  <c r="O1541" i="14"/>
  <c r="K1539" i="14"/>
  <c r="J1539" i="14"/>
  <c r="O1537" i="14"/>
  <c r="K1535" i="14"/>
  <c r="J1535" i="14"/>
  <c r="O1533" i="14"/>
  <c r="O1529" i="14"/>
  <c r="O1525" i="14"/>
  <c r="K1523" i="14"/>
  <c r="J1523" i="14"/>
  <c r="O1521" i="14"/>
  <c r="K1519" i="14"/>
  <c r="J1519" i="14"/>
  <c r="O1517" i="14"/>
  <c r="K1515" i="14"/>
  <c r="J1515" i="14"/>
  <c r="O1513" i="14"/>
  <c r="O1509" i="14"/>
  <c r="K1507" i="14"/>
  <c r="J1507" i="14"/>
  <c r="O1505" i="14"/>
  <c r="K1503" i="14"/>
  <c r="J1503" i="14"/>
  <c r="O1501" i="14"/>
  <c r="K1499" i="14"/>
  <c r="J1499" i="14"/>
  <c r="O1497" i="14"/>
  <c r="K1495" i="14"/>
  <c r="J1495" i="14"/>
  <c r="O1493" i="14"/>
  <c r="O1489" i="14"/>
  <c r="K1487" i="14"/>
  <c r="J1487" i="14"/>
  <c r="O1485" i="14"/>
  <c r="K1483" i="14"/>
  <c r="J1483" i="14"/>
  <c r="O1481" i="14"/>
  <c r="K1479" i="14"/>
  <c r="J1479" i="14"/>
  <c r="O1477" i="14"/>
  <c r="K1475" i="14"/>
  <c r="J1475" i="14"/>
  <c r="O1473" i="14"/>
  <c r="O1469" i="14"/>
  <c r="K1467" i="14"/>
  <c r="J1467" i="14"/>
  <c r="O1465" i="14"/>
  <c r="O1461" i="14"/>
  <c r="K1459" i="14"/>
  <c r="J1459" i="14"/>
  <c r="O1457" i="14"/>
  <c r="K1455" i="14"/>
  <c r="J1455" i="14"/>
  <c r="O1453" i="14"/>
  <c r="O1449" i="14"/>
  <c r="K1447" i="14"/>
  <c r="J1447" i="14"/>
  <c r="O1445" i="14"/>
  <c r="O1441" i="14"/>
  <c r="O1437" i="14"/>
  <c r="K1435" i="14"/>
  <c r="J1435" i="14"/>
  <c r="O1433" i="14"/>
  <c r="K1431" i="14"/>
  <c r="J1431" i="14"/>
  <c r="O1429" i="14"/>
  <c r="O1425" i="14"/>
  <c r="O1421" i="14"/>
  <c r="O1417" i="14"/>
  <c r="K1415" i="14"/>
  <c r="J1415" i="14"/>
  <c r="O1413" i="14"/>
  <c r="O1409" i="14"/>
  <c r="K1407" i="14"/>
  <c r="J1407" i="14"/>
  <c r="O1405" i="14"/>
  <c r="P1398" i="14"/>
  <c r="P1394" i="14"/>
  <c r="J1393" i="14"/>
  <c r="K1393" i="14"/>
  <c r="P1387" i="14"/>
  <c r="Q1383" i="14"/>
  <c r="J1381" i="14"/>
  <c r="K1381" i="14"/>
  <c r="O1400" i="14"/>
  <c r="O1396" i="14"/>
  <c r="O1392" i="14"/>
  <c r="O1389" i="14"/>
  <c r="O1388" i="14"/>
  <c r="O1385" i="14"/>
  <c r="O1384" i="14"/>
  <c r="O1381" i="14"/>
  <c r="O1380" i="14"/>
  <c r="P1371" i="14"/>
  <c r="Q1370" i="14"/>
  <c r="P1363" i="14"/>
  <c r="O1360" i="14"/>
  <c r="J1352" i="14"/>
  <c r="K1352" i="14"/>
  <c r="P1347" i="14"/>
  <c r="O1344" i="14"/>
  <c r="P1331" i="14"/>
  <c r="O1328" i="14"/>
  <c r="J1320" i="14"/>
  <c r="K1320" i="14"/>
  <c r="P1315" i="14"/>
  <c r="O1312" i="14"/>
  <c r="Q1310" i="14"/>
  <c r="S1310" i="14"/>
  <c r="J1304" i="14"/>
  <c r="K1304" i="14"/>
  <c r="P1299" i="14"/>
  <c r="O1296" i="14"/>
  <c r="S1295" i="14"/>
  <c r="P1283" i="14"/>
  <c r="O1272" i="14"/>
  <c r="P1267" i="14"/>
  <c r="P1259" i="14"/>
  <c r="O1256" i="14"/>
  <c r="O1248" i="14"/>
  <c r="P1235" i="14"/>
  <c r="O1232" i="14"/>
  <c r="J1364" i="14"/>
  <c r="K1364" i="14"/>
  <c r="P1359" i="14"/>
  <c r="O1356" i="14"/>
  <c r="Q1354" i="14"/>
  <c r="P1343" i="14"/>
  <c r="O1340" i="14"/>
  <c r="Q1338" i="14"/>
  <c r="S1338" i="14"/>
  <c r="P1327" i="14"/>
  <c r="O1324" i="14"/>
  <c r="J1316" i="14"/>
  <c r="K1316" i="14"/>
  <c r="P1311" i="14"/>
  <c r="O1308" i="14"/>
  <c r="Q1306" i="14"/>
  <c r="S1306" i="14"/>
  <c r="P1295" i="14"/>
  <c r="O1292" i="14"/>
  <c r="J1284" i="14"/>
  <c r="K1284" i="14"/>
  <c r="O1276" i="14"/>
  <c r="P1271" i="14"/>
  <c r="P1255" i="14"/>
  <c r="O1252" i="14"/>
  <c r="P1247" i="14"/>
  <c r="O1244" i="14"/>
  <c r="J1236" i="14"/>
  <c r="K1236" i="14"/>
  <c r="J1396" i="14"/>
  <c r="O1376" i="14"/>
  <c r="Q1374" i="14"/>
  <c r="O1368" i="14"/>
  <c r="P1355" i="14"/>
  <c r="O1352" i="14"/>
  <c r="J1344" i="14"/>
  <c r="K1344" i="14"/>
  <c r="P1339" i="14"/>
  <c r="O1336" i="14"/>
  <c r="Q1334" i="14"/>
  <c r="S1334" i="14"/>
  <c r="J1328" i="14"/>
  <c r="K1328" i="14"/>
  <c r="P1323" i="14"/>
  <c r="O1320" i="14"/>
  <c r="P1307" i="14"/>
  <c r="O1304" i="14"/>
  <c r="Q1302" i="14"/>
  <c r="S1302" i="14"/>
  <c r="J1296" i="14"/>
  <c r="K1296" i="14"/>
  <c r="P1291" i="14"/>
  <c r="O1288" i="14"/>
  <c r="Q1286" i="14"/>
  <c r="O1280" i="14"/>
  <c r="P1275" i="14"/>
  <c r="O1264" i="14"/>
  <c r="J1256" i="14"/>
  <c r="K1256" i="14"/>
  <c r="P1251" i="14"/>
  <c r="J1248" i="14"/>
  <c r="K1248" i="14"/>
  <c r="P1243" i="14"/>
  <c r="O1240" i="14"/>
  <c r="P1392" i="14"/>
  <c r="P1388" i="14"/>
  <c r="P1384" i="14"/>
  <c r="P1380" i="14"/>
  <c r="O1377" i="14"/>
  <c r="P1375" i="14"/>
  <c r="O1372" i="14"/>
  <c r="P1367" i="14"/>
  <c r="O1364" i="14"/>
  <c r="P1351" i="14"/>
  <c r="O1348" i="14"/>
  <c r="P1335" i="14"/>
  <c r="O1332" i="14"/>
  <c r="S1331" i="14"/>
  <c r="P1319" i="14"/>
  <c r="O1316" i="14"/>
  <c r="S1315" i="14"/>
  <c r="Q1314" i="14"/>
  <c r="S1314" i="14"/>
  <c r="P1303" i="14"/>
  <c r="O1300" i="14"/>
  <c r="S1298" i="14"/>
  <c r="P1287" i="14"/>
  <c r="O1284" i="14"/>
  <c r="P1279" i="14"/>
  <c r="Q1278" i="14"/>
  <c r="S1278" i="14"/>
  <c r="J1276" i="14"/>
  <c r="K1276" i="14"/>
  <c r="O1268" i="14"/>
  <c r="P1263" i="14"/>
  <c r="O1260" i="14"/>
  <c r="J1244" i="14"/>
  <c r="K1244" i="14"/>
  <c r="P1239" i="14"/>
  <c r="O1236" i="14"/>
  <c r="P1231" i="14"/>
  <c r="P1230" i="14"/>
  <c r="P1229" i="14"/>
  <c r="P1228" i="14"/>
  <c r="P1227" i="14"/>
  <c r="T1174" i="14"/>
  <c r="P1172" i="14"/>
  <c r="R1152" i="14"/>
  <c r="T1152" i="14"/>
  <c r="R1149" i="14"/>
  <c r="T1149" i="14"/>
  <c r="Q1121" i="14"/>
  <c r="S1121" i="14"/>
  <c r="J1117" i="14"/>
  <c r="K1117" i="14"/>
  <c r="P1378" i="14"/>
  <c r="K1377" i="14"/>
  <c r="P1374" i="14"/>
  <c r="P1370" i="14"/>
  <c r="K1369" i="14"/>
  <c r="P1366" i="14"/>
  <c r="P1362" i="14"/>
  <c r="P1358" i="14"/>
  <c r="P1354" i="14"/>
  <c r="P1350" i="14"/>
  <c r="P1346" i="14"/>
  <c r="P1342" i="14"/>
  <c r="P1338" i="14"/>
  <c r="P1334" i="14"/>
  <c r="P1330" i="14"/>
  <c r="P1326" i="14"/>
  <c r="P1322" i="14"/>
  <c r="P1318" i="14"/>
  <c r="P1314" i="14"/>
  <c r="P1310" i="14"/>
  <c r="P1306" i="14"/>
  <c r="P1302" i="14"/>
  <c r="P1298" i="14"/>
  <c r="P1294" i="14"/>
  <c r="P1290" i="14"/>
  <c r="P1286" i="14"/>
  <c r="P1282" i="14"/>
  <c r="K1281" i="14"/>
  <c r="P1278" i="14"/>
  <c r="P1274" i="14"/>
  <c r="P1270" i="14"/>
  <c r="K1269" i="14"/>
  <c r="P1266" i="14"/>
  <c r="K1265" i="14"/>
  <c r="P1262" i="14"/>
  <c r="P1258" i="14"/>
  <c r="P1254" i="14"/>
  <c r="P1250" i="14"/>
  <c r="K1249" i="14"/>
  <c r="P1246" i="14"/>
  <c r="P1242" i="14"/>
  <c r="P1238" i="14"/>
  <c r="P1234" i="14"/>
  <c r="Q1161" i="14"/>
  <c r="S1161" i="14"/>
  <c r="J1157" i="14"/>
  <c r="K1157" i="14"/>
  <c r="J1154" i="14"/>
  <c r="K1154" i="14"/>
  <c r="T1125" i="14"/>
  <c r="J1125" i="14"/>
  <c r="K1125" i="14"/>
  <c r="J1122" i="14"/>
  <c r="K1122" i="14"/>
  <c r="P1401" i="14"/>
  <c r="P1397" i="14"/>
  <c r="P1393" i="14"/>
  <c r="P1389" i="14"/>
  <c r="P1385" i="14"/>
  <c r="P1381" i="14"/>
  <c r="P1377" i="14"/>
  <c r="P1373" i="14"/>
  <c r="P1369" i="14"/>
  <c r="P1365" i="14"/>
  <c r="P1361" i="14"/>
  <c r="P1357" i="14"/>
  <c r="P1353" i="14"/>
  <c r="P1349" i="14"/>
  <c r="P1345" i="14"/>
  <c r="P1341" i="14"/>
  <c r="P1337" i="14"/>
  <c r="P1333" i="14"/>
  <c r="P1329" i="14"/>
  <c r="P1325" i="14"/>
  <c r="P1321" i="14"/>
  <c r="P1317" i="14"/>
  <c r="P1313" i="14"/>
  <c r="P1309" i="14"/>
  <c r="P1305" i="14"/>
  <c r="P1301" i="14"/>
  <c r="P1297" i="14"/>
  <c r="P1293" i="14"/>
  <c r="P1289" i="14"/>
  <c r="P1285" i="14"/>
  <c r="P1281" i="14"/>
  <c r="P1277" i="14"/>
  <c r="P1273" i="14"/>
  <c r="P1269" i="14"/>
  <c r="P1265" i="14"/>
  <c r="P1261" i="14"/>
  <c r="P1257" i="14"/>
  <c r="P1253" i="14"/>
  <c r="P1249" i="14"/>
  <c r="P1245" i="14"/>
  <c r="P1241" i="14"/>
  <c r="P1237" i="14"/>
  <c r="P1233" i="14"/>
  <c r="R1186" i="14"/>
  <c r="T1186" i="14"/>
  <c r="R1176" i="14"/>
  <c r="T1176" i="14"/>
  <c r="R1168" i="14"/>
  <c r="T1168" i="14"/>
  <c r="J1165" i="14"/>
  <c r="K1165" i="14"/>
  <c r="R1133" i="14"/>
  <c r="J1133" i="14"/>
  <c r="K1133" i="14"/>
  <c r="P1376" i="14"/>
  <c r="P1372" i="14"/>
  <c r="P1368" i="14"/>
  <c r="P1364" i="14"/>
  <c r="P1360" i="14"/>
  <c r="P1356" i="14"/>
  <c r="P1352" i="14"/>
  <c r="P1348" i="14"/>
  <c r="P1344" i="14"/>
  <c r="P1340" i="14"/>
  <c r="P1336" i="14"/>
  <c r="P1332" i="14"/>
  <c r="P1328" i="14"/>
  <c r="P1324" i="14"/>
  <c r="P1320" i="14"/>
  <c r="P1316" i="14"/>
  <c r="P1312" i="14"/>
  <c r="P1308" i="14"/>
  <c r="P1304" i="14"/>
  <c r="P1300" i="14"/>
  <c r="P1296" i="14"/>
  <c r="P1292" i="14"/>
  <c r="P1288" i="14"/>
  <c r="P1284" i="14"/>
  <c r="P1280" i="14"/>
  <c r="P1276" i="14"/>
  <c r="P1272" i="14"/>
  <c r="P1268" i="14"/>
  <c r="P1264" i="14"/>
  <c r="P1260" i="14"/>
  <c r="P1256" i="14"/>
  <c r="P1252" i="14"/>
  <c r="P1248" i="14"/>
  <c r="P1244" i="14"/>
  <c r="P1240" i="14"/>
  <c r="P1236" i="14"/>
  <c r="P1232" i="14"/>
  <c r="J1227" i="14"/>
  <c r="P1226" i="14"/>
  <c r="J1226" i="14"/>
  <c r="P1225" i="14"/>
  <c r="J1225" i="14"/>
  <c r="P1224" i="14"/>
  <c r="J1224" i="14"/>
  <c r="P1223" i="14"/>
  <c r="J1223" i="14"/>
  <c r="P1222" i="14"/>
  <c r="J1222" i="14"/>
  <c r="P1221" i="14"/>
  <c r="J1221" i="14"/>
  <c r="P1220" i="14"/>
  <c r="J1220" i="14"/>
  <c r="P1219" i="14"/>
  <c r="J1219" i="14"/>
  <c r="P1218" i="14"/>
  <c r="P1217" i="14"/>
  <c r="P1216" i="14"/>
  <c r="J1216" i="14"/>
  <c r="P1215" i="14"/>
  <c r="J1215" i="14"/>
  <c r="P1214" i="14"/>
  <c r="J1214" i="14"/>
  <c r="P1213" i="14"/>
  <c r="J1213" i="14"/>
  <c r="P1212" i="14"/>
  <c r="J1212" i="14"/>
  <c r="P1211" i="14"/>
  <c r="P1210" i="14"/>
  <c r="J1210" i="14"/>
  <c r="P1209" i="14"/>
  <c r="P1208" i="14"/>
  <c r="P1207" i="14"/>
  <c r="P1206" i="14"/>
  <c r="J1206" i="14"/>
  <c r="P1205" i="14"/>
  <c r="P1204" i="14"/>
  <c r="J1204" i="14"/>
  <c r="P1203" i="14"/>
  <c r="J1203" i="14"/>
  <c r="P1202" i="14"/>
  <c r="P1201" i="14"/>
  <c r="J1201" i="14"/>
  <c r="P1200" i="14"/>
  <c r="J1200" i="14"/>
  <c r="P1199" i="14"/>
  <c r="J1199" i="14"/>
  <c r="P1198" i="14"/>
  <c r="J1198" i="14"/>
  <c r="P1197" i="14"/>
  <c r="J1197" i="14"/>
  <c r="P1196" i="14"/>
  <c r="J1196" i="14"/>
  <c r="P1195" i="14"/>
  <c r="J1195" i="14"/>
  <c r="P1194" i="14"/>
  <c r="J1194" i="14"/>
  <c r="P1193" i="14"/>
  <c r="J1193" i="14"/>
  <c r="P1192" i="14"/>
  <c r="J1192" i="14"/>
  <c r="P1191" i="14"/>
  <c r="J1191" i="14"/>
  <c r="P1190" i="14"/>
  <c r="J1190" i="14"/>
  <c r="R1183" i="14"/>
  <c r="T1183" i="14"/>
  <c r="R1179" i="14"/>
  <c r="T1179" i="14"/>
  <c r="J1170" i="14"/>
  <c r="K1170" i="14"/>
  <c r="R1144" i="14"/>
  <c r="T1144" i="14"/>
  <c r="R1141" i="14"/>
  <c r="T1141" i="14"/>
  <c r="J1138" i="14"/>
  <c r="K1138" i="14"/>
  <c r="R1109" i="14"/>
  <c r="T1109" i="14"/>
  <c r="J1104" i="14"/>
  <c r="K1104" i="14"/>
  <c r="R1103" i="14"/>
  <c r="T1103" i="14"/>
  <c r="J1102" i="14"/>
  <c r="K1102" i="14"/>
  <c r="R1101" i="14"/>
  <c r="T1101" i="14"/>
  <c r="J1098" i="14"/>
  <c r="K1098" i="14"/>
  <c r="R1097" i="14"/>
  <c r="J1096" i="14"/>
  <c r="K1096" i="14"/>
  <c r="R1095" i="14"/>
  <c r="T1095" i="14"/>
  <c r="R1093" i="14"/>
  <c r="T1093" i="14"/>
  <c r="J1092" i="14"/>
  <c r="K1092" i="14"/>
  <c r="R1091" i="14"/>
  <c r="T1091" i="14"/>
  <c r="R1089" i="14"/>
  <c r="T1089" i="14"/>
  <c r="R1087" i="14"/>
  <c r="T1087" i="14"/>
  <c r="R1085" i="14"/>
  <c r="T1085" i="14"/>
  <c r="R1083" i="14"/>
  <c r="T1083" i="14"/>
  <c r="J1082" i="14"/>
  <c r="K1082" i="14"/>
  <c r="R1081" i="14"/>
  <c r="T1081" i="14"/>
  <c r="J1080" i="14"/>
  <c r="K1080" i="14"/>
  <c r="R1077" i="14"/>
  <c r="T1077" i="14"/>
  <c r="J1076" i="14"/>
  <c r="K1076" i="14"/>
  <c r="R1073" i="14"/>
  <c r="T1073" i="14"/>
  <c r="J1072" i="14"/>
  <c r="K1072" i="14"/>
  <c r="R1071" i="14"/>
  <c r="T1071" i="14"/>
  <c r="R1069" i="14"/>
  <c r="T1069" i="14"/>
  <c r="J1068" i="14"/>
  <c r="K1068" i="14"/>
  <c r="R1067" i="14"/>
  <c r="T1067" i="14"/>
  <c r="R1065" i="14"/>
  <c r="T1065" i="14"/>
  <c r="R1063" i="14"/>
  <c r="T1063" i="14"/>
  <c r="R1061" i="14"/>
  <c r="T1061" i="14"/>
  <c r="J1060" i="14"/>
  <c r="K1060" i="14"/>
  <c r="R1059" i="14"/>
  <c r="T1059" i="14"/>
  <c r="J1058" i="14"/>
  <c r="K1058" i="14"/>
  <c r="R1057" i="14"/>
  <c r="T1057" i="14"/>
  <c r="J1056" i="14"/>
  <c r="K1056" i="14"/>
  <c r="R1055" i="14"/>
  <c r="T1055" i="14"/>
  <c r="J1054" i="14"/>
  <c r="K1054" i="14"/>
  <c r="R1053" i="14"/>
  <c r="T1053" i="14"/>
  <c r="J1052" i="14"/>
  <c r="K1052" i="14"/>
  <c r="R1051" i="14"/>
  <c r="T1051" i="14"/>
  <c r="J1050" i="14"/>
  <c r="K1050" i="14"/>
  <c r="R1049" i="14"/>
  <c r="T1049" i="14"/>
  <c r="J1048" i="14"/>
  <c r="K1048" i="14"/>
  <c r="J1046" i="14"/>
  <c r="K1046" i="14"/>
  <c r="R1045" i="14"/>
  <c r="T1045" i="14"/>
  <c r="R1043" i="14"/>
  <c r="T1043" i="14"/>
  <c r="J1042" i="14"/>
  <c r="K1042" i="14"/>
  <c r="R1041" i="14"/>
  <c r="T1041" i="14"/>
  <c r="J1040" i="14"/>
  <c r="K1040" i="14"/>
  <c r="O1031" i="14"/>
  <c r="O1023" i="14"/>
  <c r="O1015" i="14"/>
  <c r="O1007" i="14"/>
  <c r="O999" i="14"/>
  <c r="O991" i="14"/>
  <c r="O983" i="14"/>
  <c r="O975" i="14"/>
  <c r="O967" i="14"/>
  <c r="T961" i="14"/>
  <c r="R961" i="14"/>
  <c r="J956" i="14"/>
  <c r="K956" i="14"/>
  <c r="J952" i="14"/>
  <c r="K952" i="14"/>
  <c r="J948" i="14"/>
  <c r="K948" i="14"/>
  <c r="J944" i="14"/>
  <c r="K944" i="14"/>
  <c r="J940" i="14"/>
  <c r="K940" i="14"/>
  <c r="J936" i="14"/>
  <c r="K936" i="14"/>
  <c r="J928" i="14"/>
  <c r="K928" i="14"/>
  <c r="J924" i="14"/>
  <c r="K924" i="14"/>
  <c r="J920" i="14"/>
  <c r="K920" i="14"/>
  <c r="J916" i="14"/>
  <c r="K916" i="14"/>
  <c r="J912" i="14"/>
  <c r="K912" i="14"/>
  <c r="J908" i="14"/>
  <c r="K908" i="14"/>
  <c r="R904" i="14"/>
  <c r="T904" i="14"/>
  <c r="J900" i="14"/>
  <c r="K900" i="14"/>
  <c r="R896" i="14"/>
  <c r="T896" i="14"/>
  <c r="J896" i="14"/>
  <c r="K896" i="14"/>
  <c r="J892" i="14"/>
  <c r="K892" i="14"/>
  <c r="R888" i="14"/>
  <c r="T888" i="14"/>
  <c r="J888" i="14"/>
  <c r="K888" i="14"/>
  <c r="J884" i="14"/>
  <c r="K884" i="14"/>
  <c r="R880" i="14"/>
  <c r="T880" i="14"/>
  <c r="J880" i="14"/>
  <c r="K880" i="14"/>
  <c r="J876" i="14"/>
  <c r="K876" i="14"/>
  <c r="R872" i="14"/>
  <c r="T872" i="14"/>
  <c r="J872" i="14"/>
  <c r="K872" i="14"/>
  <c r="J864" i="14"/>
  <c r="K864" i="14"/>
  <c r="R852" i="14"/>
  <c r="T852" i="14"/>
  <c r="J852" i="14"/>
  <c r="K852" i="14"/>
  <c r="R844" i="14"/>
  <c r="T844" i="14"/>
  <c r="J844" i="14"/>
  <c r="K844" i="14"/>
  <c r="R836" i="14"/>
  <c r="T836" i="14"/>
  <c r="J836" i="14"/>
  <c r="K836" i="14"/>
  <c r="J832" i="14"/>
  <c r="K832" i="14"/>
  <c r="J828" i="14"/>
  <c r="K828" i="14"/>
  <c r="J824" i="14"/>
  <c r="K824" i="14"/>
  <c r="J820" i="14"/>
  <c r="K820" i="14"/>
  <c r="J800" i="14"/>
  <c r="K800" i="14"/>
  <c r="J796" i="14"/>
  <c r="K796" i="14"/>
  <c r="J788" i="14"/>
  <c r="K788" i="14"/>
  <c r="J1168" i="14"/>
  <c r="K1168" i="14"/>
  <c r="R1166" i="14"/>
  <c r="T1166" i="14"/>
  <c r="R1163" i="14"/>
  <c r="T1163" i="14"/>
  <c r="J1155" i="14"/>
  <c r="K1155" i="14"/>
  <c r="J1147" i="14"/>
  <c r="K1147" i="14"/>
  <c r="J1144" i="14"/>
  <c r="K1144" i="14"/>
  <c r="J1139" i="14"/>
  <c r="K1139" i="14"/>
  <c r="R1126" i="14"/>
  <c r="T1126" i="14"/>
  <c r="J1120" i="14"/>
  <c r="K1120" i="14"/>
  <c r="R1115" i="14"/>
  <c r="T1115" i="14"/>
  <c r="J1112" i="14"/>
  <c r="K1112" i="14"/>
  <c r="R1105" i="14"/>
  <c r="T1105" i="14"/>
  <c r="O1037" i="14"/>
  <c r="O1029" i="14"/>
  <c r="O1021" i="14"/>
  <c r="O1013" i="14"/>
  <c r="O1005" i="14"/>
  <c r="O997" i="14"/>
  <c r="O989" i="14"/>
  <c r="O981" i="14"/>
  <c r="O973" i="14"/>
  <c r="O965" i="14"/>
  <c r="R957" i="14"/>
  <c r="T957" i="14"/>
  <c r="J957" i="14"/>
  <c r="K957" i="14"/>
  <c r="R953" i="14"/>
  <c r="T953" i="14"/>
  <c r="J953" i="14"/>
  <c r="K953" i="14"/>
  <c r="R949" i="14"/>
  <c r="T949" i="14"/>
  <c r="J949" i="14"/>
  <c r="K949" i="14"/>
  <c r="R945" i="14"/>
  <c r="T945" i="14"/>
  <c r="R941" i="14"/>
  <c r="T941" i="14"/>
  <c r="R937" i="14"/>
  <c r="T937" i="14"/>
  <c r="J937" i="14"/>
  <c r="K937" i="14"/>
  <c r="R933" i="14"/>
  <c r="T933" i="14"/>
  <c r="J933" i="14"/>
  <c r="K933" i="14"/>
  <c r="R929" i="14"/>
  <c r="T929" i="14"/>
  <c r="R925" i="14"/>
  <c r="T925" i="14"/>
  <c r="J925" i="14"/>
  <c r="K925" i="14"/>
  <c r="R921" i="14"/>
  <c r="T921" i="14"/>
  <c r="R917" i="14"/>
  <c r="T917" i="14"/>
  <c r="J917" i="14"/>
  <c r="K917" i="14"/>
  <c r="R913" i="14"/>
  <c r="T913" i="14"/>
  <c r="J913" i="14"/>
  <c r="K913" i="14"/>
  <c r="R909" i="14"/>
  <c r="T909" i="14"/>
  <c r="J909" i="14"/>
  <c r="K909" i="14"/>
  <c r="R905" i="14"/>
  <c r="T905" i="14"/>
  <c r="R901" i="14"/>
  <c r="T901" i="14"/>
  <c r="J901" i="14"/>
  <c r="K901" i="14"/>
  <c r="R897" i="14"/>
  <c r="T897" i="14"/>
  <c r="R893" i="14"/>
  <c r="T893" i="14"/>
  <c r="J893" i="14"/>
  <c r="K893" i="14"/>
  <c r="R889" i="14"/>
  <c r="T889" i="14"/>
  <c r="J889" i="14"/>
  <c r="K889" i="14"/>
  <c r="R885" i="14"/>
  <c r="T885" i="14"/>
  <c r="R881" i="14"/>
  <c r="T881" i="14"/>
  <c r="R877" i="14"/>
  <c r="T877" i="14"/>
  <c r="J877" i="14"/>
  <c r="K877" i="14"/>
  <c r="R873" i="14"/>
  <c r="T873" i="14"/>
  <c r="R869" i="14"/>
  <c r="T869" i="14"/>
  <c r="J869" i="14"/>
  <c r="K869" i="14"/>
  <c r="R865" i="14"/>
  <c r="T865" i="14"/>
  <c r="R861" i="14"/>
  <c r="T861" i="14"/>
  <c r="R857" i="14"/>
  <c r="T857" i="14"/>
  <c r="J857" i="14"/>
  <c r="K857" i="14"/>
  <c r="R853" i="14"/>
  <c r="T853" i="14"/>
  <c r="J849" i="14"/>
  <c r="K849" i="14"/>
  <c r="R845" i="14"/>
  <c r="T845" i="14"/>
  <c r="R841" i="14"/>
  <c r="T841" i="14"/>
  <c r="J837" i="14"/>
  <c r="K837" i="14"/>
  <c r="R833" i="14"/>
  <c r="T833" i="14"/>
  <c r="J833" i="14"/>
  <c r="K833" i="14"/>
  <c r="R829" i="14"/>
  <c r="T829" i="14"/>
  <c r="J829" i="14"/>
  <c r="K829" i="14"/>
  <c r="R825" i="14"/>
  <c r="T825" i="14"/>
  <c r="J825" i="14"/>
  <c r="K825" i="14"/>
  <c r="R821" i="14"/>
  <c r="T821" i="14"/>
  <c r="J821" i="14"/>
  <c r="K821" i="14"/>
  <c r="R817" i="14"/>
  <c r="T817" i="14"/>
  <c r="J817" i="14"/>
  <c r="K817" i="14"/>
  <c r="J813" i="14"/>
  <c r="K813" i="14"/>
  <c r="R809" i="14"/>
  <c r="T809" i="14"/>
  <c r="R805" i="14"/>
  <c r="T805" i="14"/>
  <c r="J805" i="14"/>
  <c r="K805" i="14"/>
  <c r="R801" i="14"/>
  <c r="T801" i="14"/>
  <c r="J797" i="14"/>
  <c r="K797" i="14"/>
  <c r="R793" i="14"/>
  <c r="T793" i="14"/>
  <c r="J793" i="14"/>
  <c r="K793" i="14"/>
  <c r="R789" i="14"/>
  <c r="T789" i="14"/>
  <c r="J789" i="14"/>
  <c r="K789" i="14"/>
  <c r="R785" i="14"/>
  <c r="T785" i="14"/>
  <c r="J785" i="14"/>
  <c r="K785" i="14"/>
  <c r="O1226" i="14"/>
  <c r="O1225" i="14"/>
  <c r="O1224" i="14"/>
  <c r="O1223" i="14"/>
  <c r="O1222" i="14"/>
  <c r="O1221" i="14"/>
  <c r="O1220" i="14"/>
  <c r="O1219" i="14"/>
  <c r="O1218" i="14"/>
  <c r="O1217" i="14"/>
  <c r="O1216" i="14"/>
  <c r="O1215" i="14"/>
  <c r="O1214" i="14"/>
  <c r="O1213" i="14"/>
  <c r="O1212" i="14"/>
  <c r="O1211" i="14"/>
  <c r="O1210" i="14"/>
  <c r="O1209" i="14"/>
  <c r="O1208" i="14"/>
  <c r="O1207" i="14"/>
  <c r="O1206" i="14"/>
  <c r="O1205" i="14"/>
  <c r="O1204" i="14"/>
  <c r="O1203" i="14"/>
  <c r="O1202" i="14"/>
  <c r="O1201" i="14"/>
  <c r="O1200" i="14"/>
  <c r="O1199" i="14"/>
  <c r="O1198" i="14"/>
  <c r="O1197" i="14"/>
  <c r="O1196" i="14"/>
  <c r="O1195" i="14"/>
  <c r="O1194" i="14"/>
  <c r="O1193" i="14"/>
  <c r="O1192" i="14"/>
  <c r="O1191" i="14"/>
  <c r="O1190" i="14"/>
  <c r="O1189" i="14"/>
  <c r="O1188" i="14"/>
  <c r="O1187" i="14"/>
  <c r="O1186" i="14"/>
  <c r="O1185" i="14"/>
  <c r="O1184" i="14"/>
  <c r="O1183" i="14"/>
  <c r="O1182" i="14"/>
  <c r="O1181" i="14"/>
  <c r="O1180" i="14"/>
  <c r="O1179" i="14"/>
  <c r="O1178" i="14"/>
  <c r="O1177" i="14"/>
  <c r="O1176" i="14"/>
  <c r="O1175" i="14"/>
  <c r="O1174" i="14"/>
  <c r="O1173" i="14"/>
  <c r="J1169" i="14"/>
  <c r="K1169" i="14"/>
  <c r="J1166" i="14"/>
  <c r="K1166" i="14"/>
  <c r="R1161" i="14"/>
  <c r="T1161" i="14"/>
  <c r="J1161" i="14"/>
  <c r="K1161" i="14"/>
  <c r="J1158" i="14"/>
  <c r="K1158" i="14"/>
  <c r="R1156" i="14"/>
  <c r="T1156" i="14"/>
  <c r="R1153" i="14"/>
  <c r="J1153" i="14"/>
  <c r="K1153" i="14"/>
  <c r="J1150" i="14"/>
  <c r="K1150" i="14"/>
  <c r="J1145" i="14"/>
  <c r="K1145" i="14"/>
  <c r="R1137" i="14"/>
  <c r="T1137" i="14"/>
  <c r="J1137" i="14"/>
  <c r="K1137" i="14"/>
  <c r="R1132" i="14"/>
  <c r="T1132" i="14"/>
  <c r="R1129" i="14"/>
  <c r="T1129" i="14"/>
  <c r="J1126" i="14"/>
  <c r="K1126" i="14"/>
  <c r="R1124" i="14"/>
  <c r="T1124" i="14"/>
  <c r="J1121" i="14"/>
  <c r="K1121" i="14"/>
  <c r="J1118" i="14"/>
  <c r="K1118" i="14"/>
  <c r="R1116" i="14"/>
  <c r="R1113" i="14"/>
  <c r="T1113" i="14"/>
  <c r="J1113" i="14"/>
  <c r="K1113" i="14"/>
  <c r="R1108" i="14"/>
  <c r="T1108" i="14"/>
  <c r="O1035" i="14"/>
  <c r="O1027" i="14"/>
  <c r="O1019" i="14"/>
  <c r="O1011" i="14"/>
  <c r="O1003" i="14"/>
  <c r="O995" i="14"/>
  <c r="O987" i="14"/>
  <c r="O979" i="14"/>
  <c r="O971" i="14"/>
  <c r="O963" i="14"/>
  <c r="T958" i="14"/>
  <c r="R958" i="14"/>
  <c r="J958" i="14"/>
  <c r="K958" i="14"/>
  <c r="J950" i="14"/>
  <c r="K950" i="14"/>
  <c r="R942" i="14"/>
  <c r="T942" i="14"/>
  <c r="T934" i="14"/>
  <c r="J930" i="14"/>
  <c r="K930" i="14"/>
  <c r="R926" i="14"/>
  <c r="T926" i="14"/>
  <c r="J926" i="14"/>
  <c r="K926" i="14"/>
  <c r="J922" i="14"/>
  <c r="K922" i="14"/>
  <c r="J918" i="14"/>
  <c r="K918" i="14"/>
  <c r="J914" i="14"/>
  <c r="K914" i="14"/>
  <c r="R910" i="14"/>
  <c r="T910" i="14"/>
  <c r="J910" i="14"/>
  <c r="K910" i="14"/>
  <c r="J906" i="14"/>
  <c r="K906" i="14"/>
  <c r="J902" i="14"/>
  <c r="K902" i="14"/>
  <c r="T898" i="14"/>
  <c r="J898" i="14"/>
  <c r="K898" i="14"/>
  <c r="R894" i="14"/>
  <c r="T894" i="14"/>
  <c r="J894" i="14"/>
  <c r="K894" i="14"/>
  <c r="J890" i="14"/>
  <c r="K890" i="14"/>
  <c r="J886" i="14"/>
  <c r="K886" i="14"/>
  <c r="R878" i="14"/>
  <c r="J874" i="14"/>
  <c r="K874" i="14"/>
  <c r="T866" i="14"/>
  <c r="J866" i="14"/>
  <c r="K866" i="14"/>
  <c r="R858" i="14"/>
  <c r="T858" i="14"/>
  <c r="J858" i="14"/>
  <c r="K858" i="14"/>
  <c r="R846" i="14"/>
  <c r="J838" i="14"/>
  <c r="K838" i="14"/>
  <c r="J834" i="14"/>
  <c r="K834" i="14"/>
  <c r="R826" i="14"/>
  <c r="J826" i="14"/>
  <c r="K826" i="14"/>
  <c r="R822" i="14"/>
  <c r="J818" i="14"/>
  <c r="K818" i="14"/>
  <c r="J814" i="14"/>
  <c r="K814" i="14"/>
  <c r="R810" i="14"/>
  <c r="T810" i="14"/>
  <c r="T806" i="14"/>
  <c r="J806" i="14"/>
  <c r="K806" i="14"/>
  <c r="J798" i="14"/>
  <c r="K798" i="14"/>
  <c r="T794" i="14"/>
  <c r="J794" i="14"/>
  <c r="K794" i="14"/>
  <c r="R790" i="14"/>
  <c r="J1164" i="14"/>
  <c r="K1164" i="14"/>
  <c r="R1159" i="14"/>
  <c r="T1159" i="14"/>
  <c r="J1156" i="14"/>
  <c r="K1156" i="14"/>
  <c r="J1151" i="14"/>
  <c r="K1151" i="14"/>
  <c r="J1148" i="14"/>
  <c r="K1148" i="14"/>
  <c r="J1143" i="14"/>
  <c r="K1143" i="14"/>
  <c r="J1140" i="14"/>
  <c r="K1140" i="14"/>
  <c r="J1132" i="14"/>
  <c r="K1132" i="14"/>
  <c r="R1127" i="14"/>
  <c r="T1127" i="14"/>
  <c r="J1127" i="14"/>
  <c r="K1127" i="14"/>
  <c r="J1124" i="14"/>
  <c r="K1124" i="14"/>
  <c r="R1122" i="14"/>
  <c r="T1122" i="14"/>
  <c r="R1119" i="14"/>
  <c r="T1119" i="14"/>
  <c r="J1111" i="14"/>
  <c r="K1111" i="14"/>
  <c r="J1108" i="14"/>
  <c r="K1108" i="14"/>
  <c r="S1105" i="14"/>
  <c r="O1033" i="14"/>
  <c r="O1025" i="14"/>
  <c r="O1017" i="14"/>
  <c r="O1009" i="14"/>
  <c r="O1001" i="14"/>
  <c r="O993" i="14"/>
  <c r="O985" i="14"/>
  <c r="O977" i="14"/>
  <c r="O969" i="14"/>
  <c r="O959" i="14"/>
  <c r="R955" i="14"/>
  <c r="T955" i="14"/>
  <c r="J955" i="14"/>
  <c r="K955" i="14"/>
  <c r="R947" i="14"/>
  <c r="T947" i="14"/>
  <c r="J947" i="14"/>
  <c r="K947" i="14"/>
  <c r="J943" i="14"/>
  <c r="K943" i="14"/>
  <c r="R939" i="14"/>
  <c r="T939" i="14"/>
  <c r="R931" i="14"/>
  <c r="T931" i="14"/>
  <c r="J931" i="14"/>
  <c r="K931" i="14"/>
  <c r="J927" i="14"/>
  <c r="K927" i="14"/>
  <c r="R923" i="14"/>
  <c r="T923" i="14"/>
  <c r="J923" i="14"/>
  <c r="K923" i="14"/>
  <c r="J919" i="14"/>
  <c r="K919" i="14"/>
  <c r="R915" i="14"/>
  <c r="T915" i="14"/>
  <c r="J915" i="14"/>
  <c r="K915" i="14"/>
  <c r="J911" i="14"/>
  <c r="K911" i="14"/>
  <c r="J907" i="14"/>
  <c r="K907" i="14"/>
  <c r="J903" i="14"/>
  <c r="K903" i="14"/>
  <c r="J895" i="14"/>
  <c r="K895" i="14"/>
  <c r="J891" i="14"/>
  <c r="K891" i="14"/>
  <c r="J887" i="14"/>
  <c r="K887" i="14"/>
  <c r="J883" i="14"/>
  <c r="K883" i="14"/>
  <c r="J879" i="14"/>
  <c r="K879" i="14"/>
  <c r="J863" i="14"/>
  <c r="K863" i="14"/>
  <c r="J855" i="14"/>
  <c r="K855" i="14"/>
  <c r="J851" i="14"/>
  <c r="K851" i="14"/>
  <c r="J847" i="14"/>
  <c r="K847" i="14"/>
  <c r="J843" i="14"/>
  <c r="K843" i="14"/>
  <c r="J839" i="14"/>
  <c r="K839" i="14"/>
  <c r="R827" i="14"/>
  <c r="J827" i="14"/>
  <c r="K827" i="14"/>
  <c r="J823" i="14"/>
  <c r="K823" i="14"/>
  <c r="J819" i="14"/>
  <c r="K819" i="14"/>
  <c r="J815" i="14"/>
  <c r="K815" i="14"/>
  <c r="J811" i="14"/>
  <c r="K811" i="14"/>
  <c r="J803" i="14"/>
  <c r="K803" i="14"/>
  <c r="J799" i="14"/>
  <c r="K799" i="14"/>
  <c r="R795" i="14"/>
  <c r="J795" i="14"/>
  <c r="K795" i="14"/>
  <c r="J791" i="14"/>
  <c r="K791" i="14"/>
  <c r="J787" i="14"/>
  <c r="K787" i="14"/>
  <c r="T1106" i="14"/>
  <c r="O960" i="14"/>
  <c r="T782" i="14"/>
  <c r="T781" i="14"/>
  <c r="T780" i="14"/>
  <c r="T777" i="14"/>
  <c r="T774" i="14"/>
  <c r="T773" i="14"/>
  <c r="T772" i="14"/>
  <c r="T769" i="14"/>
  <c r="T766" i="14"/>
  <c r="T765" i="14"/>
  <c r="T764" i="14"/>
  <c r="T761" i="14"/>
  <c r="T759" i="14"/>
  <c r="T758" i="14"/>
  <c r="T757" i="14"/>
  <c r="T756" i="14"/>
  <c r="T753" i="14"/>
  <c r="T750" i="14"/>
  <c r="T749" i="14"/>
  <c r="T748" i="14"/>
  <c r="T745" i="14"/>
  <c r="R741" i="14"/>
  <c r="T741" i="14"/>
  <c r="J741" i="14"/>
  <c r="K741" i="14"/>
  <c r="O736" i="14"/>
  <c r="R733" i="14"/>
  <c r="T733" i="14"/>
  <c r="J733" i="14"/>
  <c r="K733" i="14"/>
  <c r="J784" i="14"/>
  <c r="K784" i="14"/>
  <c r="J783" i="14"/>
  <c r="K783" i="14"/>
  <c r="J781" i="14"/>
  <c r="K781" i="14"/>
  <c r="J779" i="14"/>
  <c r="K779" i="14"/>
  <c r="J777" i="14"/>
  <c r="K777" i="14"/>
  <c r="J776" i="14"/>
  <c r="K776" i="14"/>
  <c r="J774" i="14"/>
  <c r="K774" i="14"/>
  <c r="J773" i="14"/>
  <c r="K773" i="14"/>
  <c r="J772" i="14"/>
  <c r="K772" i="14"/>
  <c r="J771" i="14"/>
  <c r="K771" i="14"/>
  <c r="J770" i="14"/>
  <c r="K770" i="14"/>
  <c r="J768" i="14"/>
  <c r="K768" i="14"/>
  <c r="J767" i="14"/>
  <c r="K767" i="14"/>
  <c r="J766" i="14"/>
  <c r="K766" i="14"/>
  <c r="J765" i="14"/>
  <c r="K765" i="14"/>
  <c r="J762" i="14"/>
  <c r="K762" i="14"/>
  <c r="J761" i="14"/>
  <c r="K761" i="14"/>
  <c r="J760" i="14"/>
  <c r="K760" i="14"/>
  <c r="J758" i="14"/>
  <c r="K758" i="14"/>
  <c r="J754" i="14"/>
  <c r="K754" i="14"/>
  <c r="J753" i="14"/>
  <c r="K753" i="14"/>
  <c r="J752" i="14"/>
  <c r="K752" i="14"/>
  <c r="J751" i="14"/>
  <c r="K751" i="14"/>
  <c r="J750" i="14"/>
  <c r="K750" i="14"/>
  <c r="J749" i="14"/>
  <c r="K749" i="14"/>
  <c r="J748" i="14"/>
  <c r="K748" i="14"/>
  <c r="J747" i="14"/>
  <c r="K747" i="14"/>
  <c r="J746" i="14"/>
  <c r="K746" i="14"/>
  <c r="J745" i="14"/>
  <c r="K745" i="14"/>
  <c r="J744" i="14"/>
  <c r="K744" i="14"/>
  <c r="J743" i="14"/>
  <c r="K743" i="14"/>
  <c r="O738" i="14"/>
  <c r="K1107" i="14"/>
  <c r="K1105" i="14"/>
  <c r="O1103" i="14"/>
  <c r="O1101" i="14"/>
  <c r="O1099" i="14"/>
  <c r="O1097" i="14"/>
  <c r="O1095" i="14"/>
  <c r="O1093" i="14"/>
  <c r="O1091" i="14"/>
  <c r="O1089" i="14"/>
  <c r="O1087" i="14"/>
  <c r="O1085" i="14"/>
  <c r="O1083" i="14"/>
  <c r="O1081" i="14"/>
  <c r="O1079" i="14"/>
  <c r="O1077" i="14"/>
  <c r="O1075" i="14"/>
  <c r="O1073" i="14"/>
  <c r="O1071" i="14"/>
  <c r="O1069" i="14"/>
  <c r="O1067" i="14"/>
  <c r="O1065" i="14"/>
  <c r="O1063" i="14"/>
  <c r="O1061" i="14"/>
  <c r="O1059" i="14"/>
  <c r="O1057" i="14"/>
  <c r="O1055" i="14"/>
  <c r="O1053" i="14"/>
  <c r="O1051" i="14"/>
  <c r="O1049" i="14"/>
  <c r="O1047" i="14"/>
  <c r="O1045" i="14"/>
  <c r="O1043" i="14"/>
  <c r="O1041" i="14"/>
  <c r="O1039" i="14"/>
  <c r="O962" i="14"/>
  <c r="R959" i="14"/>
  <c r="O740" i="14"/>
  <c r="O732" i="14"/>
  <c r="P1037" i="14"/>
  <c r="J1037" i="14"/>
  <c r="O1036" i="14"/>
  <c r="P1035" i="14"/>
  <c r="J1035" i="14"/>
  <c r="O1034" i="14"/>
  <c r="P1033" i="14"/>
  <c r="O1032" i="14"/>
  <c r="P1031" i="14"/>
  <c r="J1031" i="14"/>
  <c r="O1030" i="14"/>
  <c r="P1029" i="14"/>
  <c r="J1029" i="14"/>
  <c r="O1028" i="14"/>
  <c r="P1027" i="14"/>
  <c r="J1027" i="14"/>
  <c r="O1026" i="14"/>
  <c r="P1025" i="14"/>
  <c r="J1025" i="14"/>
  <c r="O1024" i="14"/>
  <c r="P1023" i="14"/>
  <c r="O1022" i="14"/>
  <c r="P1021" i="14"/>
  <c r="J1021" i="14"/>
  <c r="O1020" i="14"/>
  <c r="P1019" i="14"/>
  <c r="J1019" i="14"/>
  <c r="O1018" i="14"/>
  <c r="P1017" i="14"/>
  <c r="J1017" i="14"/>
  <c r="O1016" i="14"/>
  <c r="P1015" i="14"/>
  <c r="O1014" i="14"/>
  <c r="P1013" i="14"/>
  <c r="O1012" i="14"/>
  <c r="P1011" i="14"/>
  <c r="J1011" i="14"/>
  <c r="O1010" i="14"/>
  <c r="P1009" i="14"/>
  <c r="O1008" i="14"/>
  <c r="P1007" i="14"/>
  <c r="J1007" i="14"/>
  <c r="O1006" i="14"/>
  <c r="P1005" i="14"/>
  <c r="O1004" i="14"/>
  <c r="P1003" i="14"/>
  <c r="J1003" i="14"/>
  <c r="O1002" i="14"/>
  <c r="P1001" i="14"/>
  <c r="O1000" i="14"/>
  <c r="P999" i="14"/>
  <c r="J999" i="14"/>
  <c r="O998" i="14"/>
  <c r="P997" i="14"/>
  <c r="J997" i="14"/>
  <c r="O996" i="14"/>
  <c r="P995" i="14"/>
  <c r="J995" i="14"/>
  <c r="O994" i="14"/>
  <c r="P993" i="14"/>
  <c r="O992" i="14"/>
  <c r="P991" i="14"/>
  <c r="J991" i="14"/>
  <c r="O990" i="14"/>
  <c r="P989" i="14"/>
  <c r="O988" i="14"/>
  <c r="P987" i="14"/>
  <c r="O986" i="14"/>
  <c r="P985" i="14"/>
  <c r="O984" i="14"/>
  <c r="P983" i="14"/>
  <c r="J983" i="14"/>
  <c r="O982" i="14"/>
  <c r="P981" i="14"/>
  <c r="O980" i="14"/>
  <c r="P979" i="14"/>
  <c r="O978" i="14"/>
  <c r="P977" i="14"/>
  <c r="O976" i="14"/>
  <c r="P975" i="14"/>
  <c r="J975" i="14"/>
  <c r="O974" i="14"/>
  <c r="P973" i="14"/>
  <c r="O972" i="14"/>
  <c r="P971" i="14"/>
  <c r="J971" i="14"/>
  <c r="O970" i="14"/>
  <c r="P969" i="14"/>
  <c r="O968" i="14"/>
  <c r="P967" i="14"/>
  <c r="J967" i="14"/>
  <c r="O966" i="14"/>
  <c r="P965" i="14"/>
  <c r="J965" i="14"/>
  <c r="O964" i="14"/>
  <c r="P963" i="14"/>
  <c r="R962" i="14"/>
  <c r="O961" i="14"/>
  <c r="O958" i="14"/>
  <c r="O957" i="14"/>
  <c r="O956" i="14"/>
  <c r="O955" i="14"/>
  <c r="O954" i="14"/>
  <c r="O953" i="14"/>
  <c r="O952" i="14"/>
  <c r="O951" i="14"/>
  <c r="O950" i="14"/>
  <c r="O949" i="14"/>
  <c r="O948" i="14"/>
  <c r="O947" i="14"/>
  <c r="O946" i="14"/>
  <c r="O945" i="14"/>
  <c r="O944" i="14"/>
  <c r="O943" i="14"/>
  <c r="O942" i="14"/>
  <c r="O941" i="14"/>
  <c r="O940" i="14"/>
  <c r="O939" i="14"/>
  <c r="O938" i="14"/>
  <c r="O937" i="14"/>
  <c r="O936" i="14"/>
  <c r="O935" i="14"/>
  <c r="O934" i="14"/>
  <c r="O933" i="14"/>
  <c r="O932" i="14"/>
  <c r="O931" i="14"/>
  <c r="O930" i="14"/>
  <c r="O929" i="14"/>
  <c r="O928" i="14"/>
  <c r="O927" i="14"/>
  <c r="O926" i="14"/>
  <c r="O925" i="14"/>
  <c r="O924" i="14"/>
  <c r="O923" i="14"/>
  <c r="O922" i="14"/>
  <c r="O921" i="14"/>
  <c r="O920" i="14"/>
  <c r="O919" i="14"/>
  <c r="O918" i="14"/>
  <c r="O917" i="14"/>
  <c r="O916" i="14"/>
  <c r="O915" i="14"/>
  <c r="O914" i="14"/>
  <c r="O913" i="14"/>
  <c r="O912" i="14"/>
  <c r="O911" i="14"/>
  <c r="O910" i="14"/>
  <c r="O909" i="14"/>
  <c r="O908" i="14"/>
  <c r="O907" i="14"/>
  <c r="O906" i="14"/>
  <c r="O905" i="14"/>
  <c r="O904" i="14"/>
  <c r="O903" i="14"/>
  <c r="O902" i="14"/>
  <c r="O901" i="14"/>
  <c r="O900" i="14"/>
  <c r="O899" i="14"/>
  <c r="O898" i="14"/>
  <c r="O897" i="14"/>
  <c r="O896" i="14"/>
  <c r="O895" i="14"/>
  <c r="O894" i="14"/>
  <c r="O893" i="14"/>
  <c r="O892" i="14"/>
  <c r="O891" i="14"/>
  <c r="O890" i="14"/>
  <c r="O889" i="14"/>
  <c r="O888" i="14"/>
  <c r="O887" i="14"/>
  <c r="O886" i="14"/>
  <c r="O885" i="14"/>
  <c r="O884" i="14"/>
  <c r="O883" i="14"/>
  <c r="O882" i="14"/>
  <c r="O881" i="14"/>
  <c r="O880" i="14"/>
  <c r="O879" i="14"/>
  <c r="O878" i="14"/>
  <c r="O877" i="14"/>
  <c r="O876" i="14"/>
  <c r="O875" i="14"/>
  <c r="O874" i="14"/>
  <c r="O873" i="14"/>
  <c r="O872" i="14"/>
  <c r="O871" i="14"/>
  <c r="O870" i="14"/>
  <c r="O869" i="14"/>
  <c r="O868" i="14"/>
  <c r="O867" i="14"/>
  <c r="O866" i="14"/>
  <c r="O865" i="14"/>
  <c r="O864" i="14"/>
  <c r="O863" i="14"/>
  <c r="O862" i="14"/>
  <c r="O861" i="14"/>
  <c r="O860" i="14"/>
  <c r="O859" i="14"/>
  <c r="O858" i="14"/>
  <c r="O857" i="14"/>
  <c r="O856" i="14"/>
  <c r="O855" i="14"/>
  <c r="O854" i="14"/>
  <c r="O853" i="14"/>
  <c r="O852" i="14"/>
  <c r="O851" i="14"/>
  <c r="O850" i="14"/>
  <c r="O849" i="14"/>
  <c r="O848" i="14"/>
  <c r="O847" i="14"/>
  <c r="O846" i="14"/>
  <c r="O845" i="14"/>
  <c r="O844" i="14"/>
  <c r="O843" i="14"/>
  <c r="O842" i="14"/>
  <c r="O841" i="14"/>
  <c r="O840" i="14"/>
  <c r="O839" i="14"/>
  <c r="O838" i="14"/>
  <c r="O837" i="14"/>
  <c r="O836" i="14"/>
  <c r="O835" i="14"/>
  <c r="O834" i="14"/>
  <c r="O833" i="14"/>
  <c r="O832" i="14"/>
  <c r="O831" i="14"/>
  <c r="O830" i="14"/>
  <c r="O829" i="14"/>
  <c r="O828" i="14"/>
  <c r="O827" i="14"/>
  <c r="O826" i="14"/>
  <c r="O825" i="14"/>
  <c r="O824" i="14"/>
  <c r="O823" i="14"/>
  <c r="O822" i="14"/>
  <c r="O821" i="14"/>
  <c r="O820" i="14"/>
  <c r="O819" i="14"/>
  <c r="O818" i="14"/>
  <c r="O817" i="14"/>
  <c r="O816" i="14"/>
  <c r="O815" i="14"/>
  <c r="O814" i="14"/>
  <c r="O813" i="14"/>
  <c r="O812" i="14"/>
  <c r="O811" i="14"/>
  <c r="O810" i="14"/>
  <c r="O809" i="14"/>
  <c r="O808" i="14"/>
  <c r="O807" i="14"/>
  <c r="O806" i="14"/>
  <c r="O805" i="14"/>
  <c r="O804" i="14"/>
  <c r="O803" i="14"/>
  <c r="O802" i="14"/>
  <c r="O801" i="14"/>
  <c r="O800" i="14"/>
  <c r="O799" i="14"/>
  <c r="O798" i="14"/>
  <c r="O797" i="14"/>
  <c r="O796" i="14"/>
  <c r="O795" i="14"/>
  <c r="O794" i="14"/>
  <c r="O793" i="14"/>
  <c r="O792" i="14"/>
  <c r="O791" i="14"/>
  <c r="O790" i="14"/>
  <c r="O789" i="14"/>
  <c r="O788" i="14"/>
  <c r="O787" i="14"/>
  <c r="O786" i="14"/>
  <c r="O785" i="14"/>
  <c r="O784" i="14"/>
  <c r="O783" i="14"/>
  <c r="O782" i="14"/>
  <c r="O781" i="14"/>
  <c r="O780" i="14"/>
  <c r="O779" i="14"/>
  <c r="O778" i="14"/>
  <c r="O777" i="14"/>
  <c r="O776" i="14"/>
  <c r="O775" i="14"/>
  <c r="O774" i="14"/>
  <c r="O773" i="14"/>
  <c r="O772" i="14"/>
  <c r="O771" i="14"/>
  <c r="O770" i="14"/>
  <c r="O769" i="14"/>
  <c r="O768" i="14"/>
  <c r="O767" i="14"/>
  <c r="O766" i="14"/>
  <c r="O765" i="14"/>
  <c r="O764" i="14"/>
  <c r="O763" i="14"/>
  <c r="O762" i="14"/>
  <c r="O761" i="14"/>
  <c r="O760" i="14"/>
  <c r="O759" i="14"/>
  <c r="O758" i="14"/>
  <c r="O757" i="14"/>
  <c r="O756" i="14"/>
  <c r="O755" i="14"/>
  <c r="O754" i="14"/>
  <c r="O753" i="14"/>
  <c r="O752" i="14"/>
  <c r="O751" i="14"/>
  <c r="O750" i="14"/>
  <c r="O749" i="14"/>
  <c r="O748" i="14"/>
  <c r="O747" i="14"/>
  <c r="O746" i="14"/>
  <c r="O745" i="14"/>
  <c r="O744" i="14"/>
  <c r="O743" i="14"/>
  <c r="O742" i="14"/>
  <c r="O734" i="14"/>
  <c r="R731" i="14"/>
  <c r="K708" i="14"/>
  <c r="J708" i="14"/>
  <c r="K702" i="14"/>
  <c r="J702" i="14"/>
  <c r="K700" i="14"/>
  <c r="J700" i="14"/>
  <c r="P663" i="14"/>
  <c r="K662" i="14"/>
  <c r="J662" i="14"/>
  <c r="P659" i="14"/>
  <c r="P655" i="14"/>
  <c r="K654" i="14"/>
  <c r="J654" i="14"/>
  <c r="P651" i="14"/>
  <c r="K650" i="14"/>
  <c r="J650" i="14"/>
  <c r="P647" i="14"/>
  <c r="K646" i="14"/>
  <c r="J646" i="14"/>
  <c r="P643" i="14"/>
  <c r="K642" i="14"/>
  <c r="J642" i="14"/>
  <c r="P639" i="14"/>
  <c r="P635" i="14"/>
  <c r="K634" i="14"/>
  <c r="J634" i="14"/>
  <c r="P631" i="14"/>
  <c r="K630" i="14"/>
  <c r="J630" i="14"/>
  <c r="P627" i="14"/>
  <c r="K626" i="14"/>
  <c r="J626" i="14"/>
  <c r="P623" i="14"/>
  <c r="K622" i="14"/>
  <c r="J622" i="14"/>
  <c r="P619" i="14"/>
  <c r="P615" i="14"/>
  <c r="P611" i="14"/>
  <c r="K610" i="14"/>
  <c r="J610" i="14"/>
  <c r="P607" i="14"/>
  <c r="J731" i="14"/>
  <c r="K731" i="14"/>
  <c r="O730" i="14"/>
  <c r="J729" i="14"/>
  <c r="K729" i="14"/>
  <c r="O728" i="14"/>
  <c r="J727" i="14"/>
  <c r="K727" i="14"/>
  <c r="O726" i="14"/>
  <c r="J725" i="14"/>
  <c r="K725" i="14"/>
  <c r="O724" i="14"/>
  <c r="J723" i="14"/>
  <c r="K723" i="14"/>
  <c r="O722" i="14"/>
  <c r="J721" i="14"/>
  <c r="K721" i="14"/>
  <c r="O720" i="14"/>
  <c r="J719" i="14"/>
  <c r="K719" i="14"/>
  <c r="O718" i="14"/>
  <c r="O716" i="14"/>
  <c r="O714" i="14"/>
  <c r="T711" i="14"/>
  <c r="P708" i="14"/>
  <c r="P706" i="14"/>
  <c r="P704" i="14"/>
  <c r="P702" i="14"/>
  <c r="P700" i="14"/>
  <c r="R698" i="14"/>
  <c r="T698" i="14"/>
  <c r="R692" i="14"/>
  <c r="T692" i="14"/>
  <c r="R676" i="14"/>
  <c r="T676" i="14"/>
  <c r="R668" i="14"/>
  <c r="T668" i="14"/>
  <c r="P662" i="14"/>
  <c r="P658" i="14"/>
  <c r="K657" i="14"/>
  <c r="J657" i="14"/>
  <c r="P654" i="14"/>
  <c r="K653" i="14"/>
  <c r="J653" i="14"/>
  <c r="P650" i="14"/>
  <c r="K649" i="14"/>
  <c r="J649" i="14"/>
  <c r="P646" i="14"/>
  <c r="K645" i="14"/>
  <c r="J645" i="14"/>
  <c r="P642" i="14"/>
  <c r="K641" i="14"/>
  <c r="J641" i="14"/>
  <c r="P638" i="14"/>
  <c r="P634" i="14"/>
  <c r="K633" i="14"/>
  <c r="J633" i="14"/>
  <c r="P630" i="14"/>
  <c r="K629" i="14"/>
  <c r="J629" i="14"/>
  <c r="P626" i="14"/>
  <c r="K625" i="14"/>
  <c r="J625" i="14"/>
  <c r="P622" i="14"/>
  <c r="K621" i="14"/>
  <c r="J621" i="14"/>
  <c r="P618" i="14"/>
  <c r="P614" i="14"/>
  <c r="K613" i="14"/>
  <c r="J613" i="14"/>
  <c r="P610" i="14"/>
  <c r="K609" i="14"/>
  <c r="J609" i="14"/>
  <c r="P606" i="14"/>
  <c r="K707" i="14"/>
  <c r="J707" i="14"/>
  <c r="K703" i="14"/>
  <c r="J703" i="14"/>
  <c r="K701" i="14"/>
  <c r="J701" i="14"/>
  <c r="R682" i="14"/>
  <c r="T682" i="14"/>
  <c r="R674" i="14"/>
  <c r="T674" i="14"/>
  <c r="R666" i="14"/>
  <c r="T666" i="14"/>
  <c r="K664" i="14"/>
  <c r="J664" i="14"/>
  <c r="P661" i="14"/>
  <c r="K660" i="14"/>
  <c r="J660" i="14"/>
  <c r="P657" i="14"/>
  <c r="K656" i="14"/>
  <c r="J656" i="14"/>
  <c r="P653" i="14"/>
  <c r="P649" i="14"/>
  <c r="K648" i="14"/>
  <c r="J648" i="14"/>
  <c r="P645" i="14"/>
  <c r="K644" i="14"/>
  <c r="J644" i="14"/>
  <c r="P641" i="14"/>
  <c r="K640" i="14"/>
  <c r="J640" i="14"/>
  <c r="P637" i="14"/>
  <c r="P633" i="14"/>
  <c r="K632" i="14"/>
  <c r="J632" i="14"/>
  <c r="P629" i="14"/>
  <c r="K628" i="14"/>
  <c r="J628" i="14"/>
  <c r="P625" i="14"/>
  <c r="P621" i="14"/>
  <c r="K620" i="14"/>
  <c r="J620" i="14"/>
  <c r="P617" i="14"/>
  <c r="P613" i="14"/>
  <c r="K612" i="14"/>
  <c r="J612" i="14"/>
  <c r="P609" i="14"/>
  <c r="P605" i="14"/>
  <c r="O741" i="14"/>
  <c r="J740" i="14"/>
  <c r="K740" i="14"/>
  <c r="O739" i="14"/>
  <c r="O737" i="14"/>
  <c r="O735" i="14"/>
  <c r="O733" i="14"/>
  <c r="J732" i="14"/>
  <c r="K732" i="14"/>
  <c r="O731" i="14"/>
  <c r="O729" i="14"/>
  <c r="J728" i="14"/>
  <c r="K728" i="14"/>
  <c r="T727" i="14"/>
  <c r="O727" i="14"/>
  <c r="J726" i="14"/>
  <c r="K726" i="14"/>
  <c r="O725" i="14"/>
  <c r="O723" i="14"/>
  <c r="J722" i="14"/>
  <c r="K722" i="14"/>
  <c r="O721" i="14"/>
  <c r="O719" i="14"/>
  <c r="J718" i="14"/>
  <c r="K718" i="14"/>
  <c r="O717" i="14"/>
  <c r="T715" i="14"/>
  <c r="O715" i="14"/>
  <c r="T713" i="14"/>
  <c r="T709" i="14"/>
  <c r="P707" i="14"/>
  <c r="P705" i="14"/>
  <c r="P703" i="14"/>
  <c r="P701" i="14"/>
  <c r="R688" i="14"/>
  <c r="T688" i="14"/>
  <c r="R680" i="14"/>
  <c r="T680" i="14"/>
  <c r="P664" i="14"/>
  <c r="K663" i="14"/>
  <c r="J663" i="14"/>
  <c r="P660" i="14"/>
  <c r="K659" i="14"/>
  <c r="J659" i="14"/>
  <c r="P656" i="14"/>
  <c r="K655" i="14"/>
  <c r="J655" i="14"/>
  <c r="P652" i="14"/>
  <c r="K651" i="14"/>
  <c r="J651" i="14"/>
  <c r="P648" i="14"/>
  <c r="K647" i="14"/>
  <c r="J647" i="14"/>
  <c r="P644" i="14"/>
  <c r="K643" i="14"/>
  <c r="J643" i="14"/>
  <c r="P640" i="14"/>
  <c r="P636" i="14"/>
  <c r="P632" i="14"/>
  <c r="K631" i="14"/>
  <c r="J631" i="14"/>
  <c r="P628" i="14"/>
  <c r="P624" i="14"/>
  <c r="K623" i="14"/>
  <c r="J623" i="14"/>
  <c r="P620" i="14"/>
  <c r="K619" i="14"/>
  <c r="J619" i="14"/>
  <c r="P616" i="14"/>
  <c r="K615" i="14"/>
  <c r="J615" i="14"/>
  <c r="P612" i="14"/>
  <c r="K611" i="14"/>
  <c r="J611" i="14"/>
  <c r="P608" i="14"/>
  <c r="K607" i="14"/>
  <c r="J607" i="14"/>
  <c r="P604" i="14"/>
  <c r="K596" i="14"/>
  <c r="J596" i="14"/>
  <c r="K594" i="14"/>
  <c r="J594" i="14"/>
  <c r="K592" i="14"/>
  <c r="J592" i="14"/>
  <c r="K590" i="14"/>
  <c r="J590" i="14"/>
  <c r="K588" i="14"/>
  <c r="J588" i="14"/>
  <c r="K586" i="14"/>
  <c r="J586" i="14"/>
  <c r="K584" i="14"/>
  <c r="J584" i="14"/>
  <c r="K582" i="14"/>
  <c r="J582" i="14"/>
  <c r="K580" i="14"/>
  <c r="J580" i="14"/>
  <c r="K578" i="14"/>
  <c r="J578" i="14"/>
  <c r="K574" i="14"/>
  <c r="J574" i="14"/>
  <c r="K572" i="14"/>
  <c r="J572" i="14"/>
  <c r="K566" i="14"/>
  <c r="J566" i="14"/>
  <c r="P558" i="14"/>
  <c r="P554" i="14"/>
  <c r="K714" i="14"/>
  <c r="K712" i="14"/>
  <c r="K709" i="14"/>
  <c r="O707" i="14"/>
  <c r="O706" i="14"/>
  <c r="O705" i="14"/>
  <c r="O704" i="14"/>
  <c r="O703" i="14"/>
  <c r="O702" i="14"/>
  <c r="O701" i="14"/>
  <c r="O700" i="14"/>
  <c r="P596" i="14"/>
  <c r="P594" i="14"/>
  <c r="P592" i="14"/>
  <c r="P590" i="14"/>
  <c r="P588" i="14"/>
  <c r="P586" i="14"/>
  <c r="P584" i="14"/>
  <c r="P582" i="14"/>
  <c r="P580" i="14"/>
  <c r="P578" i="14"/>
  <c r="P576" i="14"/>
  <c r="P574" i="14"/>
  <c r="P572" i="14"/>
  <c r="P570" i="14"/>
  <c r="P568" i="14"/>
  <c r="P566" i="14"/>
  <c r="P561" i="14"/>
  <c r="P697" i="14"/>
  <c r="J697" i="14"/>
  <c r="K593" i="14"/>
  <c r="J593" i="14"/>
  <c r="K591" i="14"/>
  <c r="J591" i="14"/>
  <c r="K589" i="14"/>
  <c r="J589" i="14"/>
  <c r="K587" i="14"/>
  <c r="J587" i="14"/>
  <c r="K585" i="14"/>
  <c r="J585" i="14"/>
  <c r="K583" i="14"/>
  <c r="J583" i="14"/>
  <c r="K577" i="14"/>
  <c r="J577" i="14"/>
  <c r="K575" i="14"/>
  <c r="J575" i="14"/>
  <c r="K573" i="14"/>
  <c r="J573" i="14"/>
  <c r="K571" i="14"/>
  <c r="J571" i="14"/>
  <c r="K567" i="14"/>
  <c r="J567" i="14"/>
  <c r="R562" i="14"/>
  <c r="T562" i="14"/>
  <c r="J604" i="14"/>
  <c r="P603" i="14"/>
  <c r="J603" i="14"/>
  <c r="P602" i="14"/>
  <c r="J602" i="14"/>
  <c r="P601" i="14"/>
  <c r="P600" i="14"/>
  <c r="J600" i="14"/>
  <c r="P599" i="14"/>
  <c r="J599" i="14"/>
  <c r="P598" i="14"/>
  <c r="J598" i="14"/>
  <c r="P597" i="14"/>
  <c r="P595" i="14"/>
  <c r="P593" i="14"/>
  <c r="P591" i="14"/>
  <c r="P589" i="14"/>
  <c r="P587" i="14"/>
  <c r="P585" i="14"/>
  <c r="P583" i="14"/>
  <c r="P581" i="14"/>
  <c r="P579" i="14"/>
  <c r="P577" i="14"/>
  <c r="P575" i="14"/>
  <c r="P573" i="14"/>
  <c r="P571" i="14"/>
  <c r="P569" i="14"/>
  <c r="P567" i="14"/>
  <c r="P565" i="14"/>
  <c r="O699" i="14"/>
  <c r="O698" i="14"/>
  <c r="O697" i="14"/>
  <c r="O696" i="14"/>
  <c r="O695" i="14"/>
  <c r="O694" i="14"/>
  <c r="O693" i="14"/>
  <c r="O692" i="14"/>
  <c r="O691" i="14"/>
  <c r="O690" i="14"/>
  <c r="O689" i="14"/>
  <c r="O688" i="14"/>
  <c r="O687" i="14"/>
  <c r="O686" i="14"/>
  <c r="O685" i="14"/>
  <c r="O684" i="14"/>
  <c r="O683" i="14"/>
  <c r="O682" i="14"/>
  <c r="O681" i="14"/>
  <c r="O680" i="14"/>
  <c r="O679" i="14"/>
  <c r="O678" i="14"/>
  <c r="O677" i="14"/>
  <c r="O676" i="14"/>
  <c r="O675" i="14"/>
  <c r="O674" i="14"/>
  <c r="O673" i="14"/>
  <c r="O672" i="14"/>
  <c r="O671" i="14"/>
  <c r="O670" i="14"/>
  <c r="O669" i="14"/>
  <c r="O668" i="14"/>
  <c r="O667" i="14"/>
  <c r="O666" i="14"/>
  <c r="O665" i="14"/>
  <c r="O664" i="14"/>
  <c r="O663" i="14"/>
  <c r="O662" i="14"/>
  <c r="O661" i="14"/>
  <c r="O660" i="14"/>
  <c r="O659" i="14"/>
  <c r="O658" i="14"/>
  <c r="O657" i="14"/>
  <c r="O656" i="14"/>
  <c r="O655" i="14"/>
  <c r="O654" i="14"/>
  <c r="O653" i="14"/>
  <c r="O652" i="14"/>
  <c r="O651" i="14"/>
  <c r="O650" i="14"/>
  <c r="O649" i="14"/>
  <c r="O648" i="14"/>
  <c r="O647" i="14"/>
  <c r="O646" i="14"/>
  <c r="O645" i="14"/>
  <c r="O644" i="14"/>
  <c r="O643" i="14"/>
  <c r="O642" i="14"/>
  <c r="O641" i="14"/>
  <c r="O640" i="14"/>
  <c r="O639" i="14"/>
  <c r="O638" i="14"/>
  <c r="O637" i="14"/>
  <c r="O636" i="14"/>
  <c r="O635" i="14"/>
  <c r="O634" i="14"/>
  <c r="O633" i="14"/>
  <c r="O632" i="14"/>
  <c r="O631" i="14"/>
  <c r="O630" i="14"/>
  <c r="O629" i="14"/>
  <c r="O628" i="14"/>
  <c r="O627" i="14"/>
  <c r="O626" i="14"/>
  <c r="O625" i="14"/>
  <c r="O624" i="14"/>
  <c r="O623" i="14"/>
  <c r="O622" i="14"/>
  <c r="O621" i="14"/>
  <c r="O620" i="14"/>
  <c r="O619" i="14"/>
  <c r="O618" i="14"/>
  <c r="O617" i="14"/>
  <c r="O616" i="14"/>
  <c r="O615" i="14"/>
  <c r="O614" i="14"/>
  <c r="O613" i="14"/>
  <c r="O612" i="14"/>
  <c r="O611" i="14"/>
  <c r="O610" i="14"/>
  <c r="O609" i="14"/>
  <c r="O608" i="14"/>
  <c r="O607" i="14"/>
  <c r="O606" i="14"/>
  <c r="O605" i="14"/>
  <c r="O604" i="14"/>
  <c r="O603" i="14"/>
  <c r="O602" i="14"/>
  <c r="O601" i="14"/>
  <c r="O600" i="14"/>
  <c r="O599" i="14"/>
  <c r="O598" i="14"/>
  <c r="O597" i="14"/>
  <c r="O596" i="14"/>
  <c r="O595" i="14"/>
  <c r="O594" i="14"/>
  <c r="O593" i="14"/>
  <c r="O592" i="14"/>
  <c r="O591" i="14"/>
  <c r="O590" i="14"/>
  <c r="O589" i="14"/>
  <c r="O588" i="14"/>
  <c r="O587" i="14"/>
  <c r="O586" i="14"/>
  <c r="O585" i="14"/>
  <c r="O584" i="14"/>
  <c r="O583" i="14"/>
  <c r="O582" i="14"/>
  <c r="O581" i="14"/>
  <c r="O580" i="14"/>
  <c r="O579" i="14"/>
  <c r="O578" i="14"/>
  <c r="O577" i="14"/>
  <c r="O576" i="14"/>
  <c r="O575" i="14"/>
  <c r="O574" i="14"/>
  <c r="O573" i="14"/>
  <c r="O572" i="14"/>
  <c r="O571" i="14"/>
  <c r="O570" i="14"/>
  <c r="O569" i="14"/>
  <c r="O568" i="14"/>
  <c r="O567" i="14"/>
  <c r="O566" i="14"/>
  <c r="O565" i="14"/>
  <c r="P557" i="14"/>
  <c r="P553" i="14"/>
  <c r="R551" i="14"/>
  <c r="O550" i="14"/>
  <c r="R547" i="14"/>
  <c r="O546" i="14"/>
  <c r="R543" i="14"/>
  <c r="P541" i="14"/>
  <c r="P539" i="14"/>
  <c r="P537" i="14"/>
  <c r="K536" i="14"/>
  <c r="J536" i="14"/>
  <c r="P534" i="14"/>
  <c r="K528" i="14"/>
  <c r="J528" i="14"/>
  <c r="P526" i="14"/>
  <c r="P518" i="14"/>
  <c r="K512" i="14"/>
  <c r="J512" i="14"/>
  <c r="P510" i="14"/>
  <c r="P506" i="14"/>
  <c r="S562" i="14"/>
  <c r="R550" i="14"/>
  <c r="O549" i="14"/>
  <c r="R546" i="14"/>
  <c r="O545" i="14"/>
  <c r="K538" i="14"/>
  <c r="J538" i="14"/>
  <c r="P536" i="14"/>
  <c r="P528" i="14"/>
  <c r="K522" i="14"/>
  <c r="J522" i="14"/>
  <c r="P520" i="14"/>
  <c r="K514" i="14"/>
  <c r="J514" i="14"/>
  <c r="P512" i="14"/>
  <c r="S563" i="14"/>
  <c r="O552" i="14"/>
  <c r="R549" i="14"/>
  <c r="O548" i="14"/>
  <c r="O544" i="14"/>
  <c r="P542" i="14"/>
  <c r="P540" i="14"/>
  <c r="P538" i="14"/>
  <c r="K532" i="14"/>
  <c r="J532" i="14"/>
  <c r="P530" i="14"/>
  <c r="K524" i="14"/>
  <c r="J524" i="14"/>
  <c r="P522" i="14"/>
  <c r="K516" i="14"/>
  <c r="J516" i="14"/>
  <c r="P514" i="14"/>
  <c r="P508" i="14"/>
  <c r="O551" i="14"/>
  <c r="O547" i="14"/>
  <c r="O543" i="14"/>
  <c r="K539" i="14"/>
  <c r="J539" i="14"/>
  <c r="P532" i="14"/>
  <c r="K526" i="14"/>
  <c r="J526" i="14"/>
  <c r="P524" i="14"/>
  <c r="K518" i="14"/>
  <c r="J518" i="14"/>
  <c r="P516" i="14"/>
  <c r="K505" i="14"/>
  <c r="J505" i="14"/>
  <c r="K504" i="14"/>
  <c r="J504" i="14"/>
  <c r="K503" i="14"/>
  <c r="J503" i="14"/>
  <c r="K501" i="14"/>
  <c r="J501" i="14"/>
  <c r="K499" i="14"/>
  <c r="J499" i="14"/>
  <c r="K498" i="14"/>
  <c r="J498" i="14"/>
  <c r="K497" i="14"/>
  <c r="J497" i="14"/>
  <c r="K495" i="14"/>
  <c r="J495" i="14"/>
  <c r="K492" i="14"/>
  <c r="J492" i="14"/>
  <c r="K491" i="14"/>
  <c r="J491" i="14"/>
  <c r="K489" i="14"/>
  <c r="J489" i="14"/>
  <c r="P488" i="14"/>
  <c r="P484" i="14"/>
  <c r="K481" i="14"/>
  <c r="J481" i="14"/>
  <c r="P480" i="14"/>
  <c r="T472" i="14"/>
  <c r="R472" i="14"/>
  <c r="T468" i="14"/>
  <c r="R468" i="14"/>
  <c r="T464" i="14"/>
  <c r="R464" i="14"/>
  <c r="R458" i="14"/>
  <c r="T458" i="14"/>
  <c r="J451" i="14"/>
  <c r="K451" i="14"/>
  <c r="P535" i="14"/>
  <c r="P533" i="14"/>
  <c r="J533" i="14"/>
  <c r="P531" i="14"/>
  <c r="J531" i="14"/>
  <c r="P529" i="14"/>
  <c r="P527" i="14"/>
  <c r="J527" i="14"/>
  <c r="P525" i="14"/>
  <c r="J525" i="14"/>
  <c r="P523" i="14"/>
  <c r="P521" i="14"/>
  <c r="P519" i="14"/>
  <c r="J519" i="14"/>
  <c r="P517" i="14"/>
  <c r="P515" i="14"/>
  <c r="J515" i="14"/>
  <c r="P513" i="14"/>
  <c r="P511" i="14"/>
  <c r="J511" i="14"/>
  <c r="P505" i="14"/>
  <c r="P504" i="14"/>
  <c r="P503" i="14"/>
  <c r="P502" i="14"/>
  <c r="P501" i="14"/>
  <c r="P500" i="14"/>
  <c r="P499" i="14"/>
  <c r="P498" i="14"/>
  <c r="P497" i="14"/>
  <c r="P496" i="14"/>
  <c r="P495" i="14"/>
  <c r="P494" i="14"/>
  <c r="P493" i="14"/>
  <c r="P492" i="14"/>
  <c r="P491" i="14"/>
  <c r="P490" i="14"/>
  <c r="P489" i="14"/>
  <c r="P485" i="14"/>
  <c r="K482" i="14"/>
  <c r="J482" i="14"/>
  <c r="P481" i="14"/>
  <c r="T478" i="14"/>
  <c r="R478" i="14"/>
  <c r="P474" i="14"/>
  <c r="P470" i="14"/>
  <c r="P466" i="14"/>
  <c r="P462" i="14"/>
  <c r="J460" i="14"/>
  <c r="K460" i="14"/>
  <c r="J453" i="14"/>
  <c r="K453" i="14"/>
  <c r="J445" i="14"/>
  <c r="K445" i="14"/>
  <c r="K487" i="14"/>
  <c r="J487" i="14"/>
  <c r="P486" i="14"/>
  <c r="P482" i="14"/>
  <c r="J455" i="14"/>
  <c r="K455" i="14"/>
  <c r="T509" i="14"/>
  <c r="T507" i="14"/>
  <c r="K488" i="14"/>
  <c r="J488" i="14"/>
  <c r="P487" i="14"/>
  <c r="K484" i="14"/>
  <c r="J484" i="14"/>
  <c r="P483" i="14"/>
  <c r="J449" i="14"/>
  <c r="K449" i="14"/>
  <c r="O542" i="14"/>
  <c r="O541" i="14"/>
  <c r="O540" i="14"/>
  <c r="O539" i="14"/>
  <c r="O538" i="14"/>
  <c r="O537" i="14"/>
  <c r="O536" i="14"/>
  <c r="O535" i="14"/>
  <c r="O534" i="14"/>
  <c r="O533" i="14"/>
  <c r="O532" i="14"/>
  <c r="O531" i="14"/>
  <c r="O530" i="14"/>
  <c r="O529" i="14"/>
  <c r="O528" i="14"/>
  <c r="O527" i="14"/>
  <c r="O526" i="14"/>
  <c r="O525" i="14"/>
  <c r="O524" i="14"/>
  <c r="O523" i="14"/>
  <c r="O522" i="14"/>
  <c r="O521" i="14"/>
  <c r="O520" i="14"/>
  <c r="O519" i="14"/>
  <c r="O518" i="14"/>
  <c r="O517" i="14"/>
  <c r="O516" i="14"/>
  <c r="O515" i="14"/>
  <c r="O514" i="14"/>
  <c r="O513" i="14"/>
  <c r="O512" i="14"/>
  <c r="O511" i="14"/>
  <c r="O510" i="14"/>
  <c r="O509" i="14"/>
  <c r="O508" i="14"/>
  <c r="O507" i="14"/>
  <c r="O506" i="14"/>
  <c r="O505" i="14"/>
  <c r="O504" i="14"/>
  <c r="O503" i="14"/>
  <c r="O502" i="14"/>
  <c r="O501" i="14"/>
  <c r="O500" i="14"/>
  <c r="O499" i="14"/>
  <c r="O498" i="14"/>
  <c r="O497" i="14"/>
  <c r="O496" i="14"/>
  <c r="O495" i="14"/>
  <c r="O494" i="14"/>
  <c r="O493" i="14"/>
  <c r="O492" i="14"/>
  <c r="O491" i="14"/>
  <c r="O490" i="14"/>
  <c r="O489" i="14"/>
  <c r="O488" i="14"/>
  <c r="O487" i="14"/>
  <c r="O486" i="14"/>
  <c r="O485" i="14"/>
  <c r="O484" i="14"/>
  <c r="O483" i="14"/>
  <c r="O482" i="14"/>
  <c r="O481" i="14"/>
  <c r="O480" i="14"/>
  <c r="O479" i="14"/>
  <c r="J457" i="14"/>
  <c r="K457" i="14"/>
  <c r="S449" i="14"/>
  <c r="S437" i="14"/>
  <c r="S431" i="14"/>
  <c r="J443" i="14"/>
  <c r="K443" i="14"/>
  <c r="J441" i="14"/>
  <c r="K441" i="14"/>
  <c r="J439" i="14"/>
  <c r="K439" i="14"/>
  <c r="Q433" i="14"/>
  <c r="S433" i="14"/>
  <c r="J480" i="14"/>
  <c r="P477" i="14"/>
  <c r="P473" i="14"/>
  <c r="P469" i="14"/>
  <c r="P465" i="14"/>
  <c r="R461" i="14"/>
  <c r="T461" i="14"/>
  <c r="J461" i="14"/>
  <c r="K461" i="14"/>
  <c r="R448" i="14"/>
  <c r="T448" i="14"/>
  <c r="R444" i="14"/>
  <c r="T444" i="14"/>
  <c r="R442" i="14"/>
  <c r="T442" i="14"/>
  <c r="R440" i="14"/>
  <c r="J459" i="14"/>
  <c r="K459" i="14"/>
  <c r="S457" i="14"/>
  <c r="R454" i="14"/>
  <c r="T454" i="14"/>
  <c r="S452" i="14"/>
  <c r="S448" i="14"/>
  <c r="S446" i="14"/>
  <c r="S442" i="14"/>
  <c r="S440" i="14"/>
  <c r="S438" i="14"/>
  <c r="S436" i="14"/>
  <c r="S434" i="14"/>
  <c r="S432" i="14"/>
  <c r="S429" i="14"/>
  <c r="S427" i="14"/>
  <c r="S425" i="14"/>
  <c r="S423" i="14"/>
  <c r="S421" i="14"/>
  <c r="S419" i="14"/>
  <c r="S417" i="14"/>
  <c r="S415" i="14"/>
  <c r="S413" i="14"/>
  <c r="S407" i="14"/>
  <c r="J402" i="14"/>
  <c r="K402" i="14"/>
  <c r="P397" i="14"/>
  <c r="T453" i="14"/>
  <c r="T449" i="14"/>
  <c r="T445" i="14"/>
  <c r="T441" i="14"/>
  <c r="T437" i="14"/>
  <c r="K437" i="14"/>
  <c r="K435" i="14"/>
  <c r="T433" i="14"/>
  <c r="K433" i="14"/>
  <c r="T431" i="14"/>
  <c r="K431" i="14"/>
  <c r="P401" i="14"/>
  <c r="P400" i="14"/>
  <c r="O394" i="14"/>
  <c r="R428" i="14"/>
  <c r="T428" i="14"/>
  <c r="K427" i="14"/>
  <c r="R426" i="14"/>
  <c r="T426" i="14"/>
  <c r="J426" i="14"/>
  <c r="K426" i="14"/>
  <c r="K425" i="14"/>
  <c r="R424" i="14"/>
  <c r="T424" i="14"/>
  <c r="J424" i="14"/>
  <c r="K424" i="14"/>
  <c r="K423" i="14"/>
  <c r="R422" i="14"/>
  <c r="T422" i="14"/>
  <c r="J422" i="14"/>
  <c r="K422" i="14"/>
  <c r="K421" i="14"/>
  <c r="R420" i="14"/>
  <c r="T420" i="14"/>
  <c r="J420" i="14"/>
  <c r="K420" i="14"/>
  <c r="R418" i="14"/>
  <c r="T418" i="14"/>
  <c r="J418" i="14"/>
  <c r="K418" i="14"/>
  <c r="R416" i="14"/>
  <c r="T416" i="14"/>
  <c r="K415" i="14"/>
  <c r="R414" i="14"/>
  <c r="T414" i="14"/>
  <c r="J414" i="14"/>
  <c r="K414" i="14"/>
  <c r="R412" i="14"/>
  <c r="T412" i="14"/>
  <c r="J412" i="14"/>
  <c r="K412" i="14"/>
  <c r="R410" i="14"/>
  <c r="T410" i="14"/>
  <c r="R406" i="14"/>
  <c r="T406" i="14"/>
  <c r="R404" i="14"/>
  <c r="T404" i="14"/>
  <c r="J404" i="14"/>
  <c r="K404" i="14"/>
  <c r="P403" i="14"/>
  <c r="O400" i="14"/>
  <c r="P396" i="14"/>
  <c r="P393" i="14"/>
  <c r="K456" i="14"/>
  <c r="K454" i="14"/>
  <c r="T434" i="14"/>
  <c r="T432" i="14"/>
  <c r="P399" i="14"/>
  <c r="K397" i="14"/>
  <c r="J397" i="14"/>
  <c r="J394" i="14"/>
  <c r="K394" i="14"/>
  <c r="O389" i="14"/>
  <c r="O401" i="14"/>
  <c r="O397" i="14"/>
  <c r="J393" i="14"/>
  <c r="O390" i="14"/>
  <c r="P385" i="14"/>
  <c r="P377" i="14"/>
  <c r="P369" i="14"/>
  <c r="P361" i="14"/>
  <c r="O358" i="14"/>
  <c r="Q356" i="14"/>
  <c r="J354" i="14"/>
  <c r="K354" i="14"/>
  <c r="P349" i="14"/>
  <c r="O346" i="14"/>
  <c r="O342" i="14"/>
  <c r="P337" i="14"/>
  <c r="J334" i="14"/>
  <c r="K334" i="14"/>
  <c r="P329" i="14"/>
  <c r="O326" i="14"/>
  <c r="S324" i="14"/>
  <c r="O318" i="14"/>
  <c r="T309" i="14"/>
  <c r="R309" i="14"/>
  <c r="J309" i="14"/>
  <c r="K309" i="14"/>
  <c r="R305" i="14"/>
  <c r="T305" i="14"/>
  <c r="R301" i="14"/>
  <c r="T301" i="14"/>
  <c r="R297" i="14"/>
  <c r="T297" i="14"/>
  <c r="J297" i="14"/>
  <c r="K297" i="14"/>
  <c r="R293" i="14"/>
  <c r="T293" i="14"/>
  <c r="R289" i="14"/>
  <c r="T289" i="14"/>
  <c r="R285" i="14"/>
  <c r="T285" i="14"/>
  <c r="J285" i="14"/>
  <c r="K285" i="14"/>
  <c r="J386" i="14"/>
  <c r="K386" i="14"/>
  <c r="O382" i="14"/>
  <c r="J378" i="14"/>
  <c r="K378" i="14"/>
  <c r="O374" i="14"/>
  <c r="Q372" i="14"/>
  <c r="S372" i="14"/>
  <c r="O366" i="14"/>
  <c r="S365" i="14"/>
  <c r="Q364" i="14"/>
  <c r="P357" i="14"/>
  <c r="J350" i="14"/>
  <c r="K350" i="14"/>
  <c r="P345" i="14"/>
  <c r="P341" i="14"/>
  <c r="J338" i="14"/>
  <c r="K338" i="14"/>
  <c r="P325" i="14"/>
  <c r="O322" i="14"/>
  <c r="P317" i="14"/>
  <c r="S316" i="14"/>
  <c r="O315" i="14"/>
  <c r="O310" i="14"/>
  <c r="R306" i="14"/>
  <c r="T306" i="14"/>
  <c r="R302" i="14"/>
  <c r="T302" i="14"/>
  <c r="J302" i="14"/>
  <c r="K302" i="14"/>
  <c r="R298" i="14"/>
  <c r="T298" i="14"/>
  <c r="J298" i="14"/>
  <c r="K298" i="14"/>
  <c r="R294" i="14"/>
  <c r="T294" i="14"/>
  <c r="J294" i="14"/>
  <c r="K294" i="14"/>
  <c r="R290" i="14"/>
  <c r="T290" i="14"/>
  <c r="R286" i="14"/>
  <c r="T286" i="14"/>
  <c r="R282" i="14"/>
  <c r="T282" i="14"/>
  <c r="O393" i="14"/>
  <c r="P392" i="14"/>
  <c r="J390" i="14"/>
  <c r="K390" i="14"/>
  <c r="P389" i="14"/>
  <c r="P381" i="14"/>
  <c r="P373" i="14"/>
  <c r="P365" i="14"/>
  <c r="O354" i="14"/>
  <c r="J342" i="14"/>
  <c r="K342" i="14"/>
  <c r="O334" i="14"/>
  <c r="S332" i="14"/>
  <c r="P321" i="14"/>
  <c r="J318" i="14"/>
  <c r="K318" i="14"/>
  <c r="O313" i="14"/>
  <c r="J303" i="14"/>
  <c r="K303" i="14"/>
  <c r="J299" i="14"/>
  <c r="K299" i="14"/>
  <c r="J295" i="14"/>
  <c r="K295" i="14"/>
  <c r="J291" i="14"/>
  <c r="K291" i="14"/>
  <c r="O386" i="14"/>
  <c r="Q384" i="14"/>
  <c r="S384" i="14"/>
  <c r="J382" i="14"/>
  <c r="K382" i="14"/>
  <c r="O378" i="14"/>
  <c r="Q376" i="14"/>
  <c r="S376" i="14"/>
  <c r="O370" i="14"/>
  <c r="J366" i="14"/>
  <c r="K366" i="14"/>
  <c r="O362" i="14"/>
  <c r="P353" i="14"/>
  <c r="O350" i="14"/>
  <c r="O338" i="14"/>
  <c r="P333" i="14"/>
  <c r="O330" i="14"/>
  <c r="J322" i="14"/>
  <c r="K322" i="14"/>
  <c r="J308" i="14"/>
  <c r="K308" i="14"/>
  <c r="R300" i="14"/>
  <c r="T300" i="14"/>
  <c r="J300" i="14"/>
  <c r="K300" i="14"/>
  <c r="J296" i="14"/>
  <c r="K296" i="14"/>
  <c r="R292" i="14"/>
  <c r="T292" i="14"/>
  <c r="J292" i="14"/>
  <c r="K292" i="14"/>
  <c r="R288" i="14"/>
  <c r="T288" i="14"/>
  <c r="R284" i="14"/>
  <c r="T284" i="14"/>
  <c r="J284" i="14"/>
  <c r="K284" i="14"/>
  <c r="P388" i="14"/>
  <c r="P384" i="14"/>
  <c r="P380" i="14"/>
  <c r="P376" i="14"/>
  <c r="P372" i="14"/>
  <c r="P368" i="14"/>
  <c r="P364" i="14"/>
  <c r="P360" i="14"/>
  <c r="P356" i="14"/>
  <c r="P352" i="14"/>
  <c r="P348" i="14"/>
  <c r="P344" i="14"/>
  <c r="P340" i="14"/>
  <c r="K339" i="14"/>
  <c r="P336" i="14"/>
  <c r="K335" i="14"/>
  <c r="P332" i="14"/>
  <c r="P328" i="14"/>
  <c r="P324" i="14"/>
  <c r="P320" i="14"/>
  <c r="K319" i="14"/>
  <c r="P316" i="14"/>
  <c r="P249" i="14"/>
  <c r="P241" i="14"/>
  <c r="S227" i="14"/>
  <c r="P395" i="14"/>
  <c r="P391" i="14"/>
  <c r="P387" i="14"/>
  <c r="P383" i="14"/>
  <c r="P379" i="14"/>
  <c r="P375" i="14"/>
  <c r="P371" i="14"/>
  <c r="P367" i="14"/>
  <c r="P363" i="14"/>
  <c r="P359" i="14"/>
  <c r="P355" i="14"/>
  <c r="P351" i="14"/>
  <c r="P347" i="14"/>
  <c r="P343" i="14"/>
  <c r="P339" i="14"/>
  <c r="P335" i="14"/>
  <c r="P331" i="14"/>
  <c r="P327" i="14"/>
  <c r="P323" i="14"/>
  <c r="P319" i="14"/>
  <c r="P315" i="14"/>
  <c r="J315" i="14"/>
  <c r="O314" i="14"/>
  <c r="P313" i="14"/>
  <c r="J313" i="14"/>
  <c r="O312" i="14"/>
  <c r="O309" i="14"/>
  <c r="O308" i="14"/>
  <c r="O307" i="14"/>
  <c r="O306" i="14"/>
  <c r="O305" i="14"/>
  <c r="O304" i="14"/>
  <c r="O303" i="14"/>
  <c r="O302" i="14"/>
  <c r="O301" i="14"/>
  <c r="O300" i="14"/>
  <c r="O299" i="14"/>
  <c r="O298" i="14"/>
  <c r="O297" i="14"/>
  <c r="O296" i="14"/>
  <c r="O295" i="14"/>
  <c r="O294" i="14"/>
  <c r="O293" i="14"/>
  <c r="O292" i="14"/>
  <c r="O291" i="14"/>
  <c r="O290" i="14"/>
  <c r="O289" i="14"/>
  <c r="O288" i="14"/>
  <c r="O287" i="14"/>
  <c r="O286" i="14"/>
  <c r="O285" i="14"/>
  <c r="O284" i="14"/>
  <c r="O283" i="14"/>
  <c r="O282" i="14"/>
  <c r="O281" i="14"/>
  <c r="O280" i="14"/>
  <c r="O279" i="14"/>
  <c r="O278" i="14"/>
  <c r="O277" i="14"/>
  <c r="O276" i="14"/>
  <c r="O275" i="14"/>
  <c r="O274" i="14"/>
  <c r="O273" i="14"/>
  <c r="O272" i="14"/>
  <c r="O271" i="14"/>
  <c r="O270" i="14"/>
  <c r="O269" i="14"/>
  <c r="O268" i="14"/>
  <c r="O267" i="14"/>
  <c r="O266" i="14"/>
  <c r="O265" i="14"/>
  <c r="O264" i="14"/>
  <c r="O263" i="14"/>
  <c r="O261" i="14"/>
  <c r="O259" i="14"/>
  <c r="O257" i="14"/>
  <c r="O255" i="14"/>
  <c r="O253" i="14"/>
  <c r="O232" i="14"/>
  <c r="P402" i="14"/>
  <c r="P398" i="14"/>
  <c r="P394" i="14"/>
  <c r="P390" i="14"/>
  <c r="P386" i="14"/>
  <c r="P382" i="14"/>
  <c r="P378" i="14"/>
  <c r="P374" i="14"/>
  <c r="P370" i="14"/>
  <c r="P366" i="14"/>
  <c r="P362" i="14"/>
  <c r="P358" i="14"/>
  <c r="P354" i="14"/>
  <c r="P350" i="14"/>
  <c r="P346" i="14"/>
  <c r="P342" i="14"/>
  <c r="P338" i="14"/>
  <c r="P334" i="14"/>
  <c r="P330" i="14"/>
  <c r="P326" i="14"/>
  <c r="P322" i="14"/>
  <c r="P318" i="14"/>
  <c r="O311" i="14"/>
  <c r="T281" i="14"/>
  <c r="T280" i="14"/>
  <c r="T278" i="14"/>
  <c r="T277" i="14"/>
  <c r="T276" i="14"/>
  <c r="T274" i="14"/>
  <c r="T273" i="14"/>
  <c r="T272" i="14"/>
  <c r="O248" i="14"/>
  <c r="T242" i="14"/>
  <c r="R242" i="14"/>
  <c r="O240" i="14"/>
  <c r="R235" i="14"/>
  <c r="T235" i="14"/>
  <c r="J278" i="14"/>
  <c r="K278" i="14"/>
  <c r="J277" i="14"/>
  <c r="K277" i="14"/>
  <c r="J276" i="14"/>
  <c r="K276" i="14"/>
  <c r="J275" i="14"/>
  <c r="K275" i="14"/>
  <c r="J274" i="14"/>
  <c r="K274" i="14"/>
  <c r="J273" i="14"/>
  <c r="K273" i="14"/>
  <c r="J272" i="14"/>
  <c r="K272" i="14"/>
  <c r="J271" i="14"/>
  <c r="K271" i="14"/>
  <c r="J269" i="14"/>
  <c r="K269" i="14"/>
  <c r="J268" i="14"/>
  <c r="K268" i="14"/>
  <c r="J267" i="14"/>
  <c r="K267" i="14"/>
  <c r="J266" i="14"/>
  <c r="K266" i="14"/>
  <c r="J264" i="14"/>
  <c r="K264" i="14"/>
  <c r="J262" i="14"/>
  <c r="K262" i="14"/>
  <c r="J260" i="14"/>
  <c r="K260" i="14"/>
  <c r="J256" i="14"/>
  <c r="K256" i="14"/>
  <c r="J254" i="14"/>
  <c r="K254" i="14"/>
  <c r="P233" i="14"/>
  <c r="S249" i="14"/>
  <c r="Q231" i="14"/>
  <c r="S231" i="14"/>
  <c r="Q230" i="14"/>
  <c r="S230" i="14"/>
  <c r="O228" i="14"/>
  <c r="J263" i="14"/>
  <c r="K263" i="14"/>
  <c r="O262" i="14"/>
  <c r="O260" i="14"/>
  <c r="O258" i="14"/>
  <c r="J257" i="14"/>
  <c r="K257" i="14"/>
  <c r="O256" i="14"/>
  <c r="O254" i="14"/>
  <c r="O252" i="14"/>
  <c r="S250" i="14"/>
  <c r="P245" i="14"/>
  <c r="O244" i="14"/>
  <c r="T238" i="14"/>
  <c r="P237" i="14"/>
  <c r="O236" i="14"/>
  <c r="S234" i="14"/>
  <c r="Q245" i="14"/>
  <c r="O221" i="14"/>
  <c r="O217" i="14"/>
  <c r="O208" i="14"/>
  <c r="P201" i="14"/>
  <c r="P230" i="14"/>
  <c r="S226" i="14"/>
  <c r="P226" i="14"/>
  <c r="S222" i="14"/>
  <c r="P222" i="14"/>
  <c r="R221" i="14"/>
  <c r="T214" i="14"/>
  <c r="R214" i="14"/>
  <c r="P213" i="14"/>
  <c r="P211" i="14"/>
  <c r="P205" i="14"/>
  <c r="O229" i="14"/>
  <c r="O225" i="14"/>
  <c r="O224" i="14"/>
  <c r="P218" i="14"/>
  <c r="P209" i="14"/>
  <c r="O200" i="14"/>
  <c r="O220" i="14"/>
  <c r="P217" i="14"/>
  <c r="O216" i="14"/>
  <c r="O204" i="14"/>
  <c r="P197" i="14"/>
  <c r="O196" i="14"/>
  <c r="P193" i="14"/>
  <c r="O192" i="14"/>
  <c r="P189" i="14"/>
  <c r="O188" i="14"/>
  <c r="P185" i="14"/>
  <c r="O184" i="14"/>
  <c r="P181" i="14"/>
  <c r="O180" i="14"/>
  <c r="P177" i="14"/>
  <c r="O173" i="14"/>
  <c r="O165" i="14"/>
  <c r="Q160" i="14"/>
  <c r="S160" i="14"/>
  <c r="O157" i="14"/>
  <c r="P154" i="14"/>
  <c r="R146" i="14"/>
  <c r="T146" i="14"/>
  <c r="R130" i="14"/>
  <c r="T130" i="14"/>
  <c r="O111" i="14"/>
  <c r="R102" i="14"/>
  <c r="T102" i="14"/>
  <c r="O71" i="14"/>
  <c r="O63" i="14"/>
  <c r="O3" i="14"/>
  <c r="O209" i="14"/>
  <c r="O205" i="14"/>
  <c r="O201" i="14"/>
  <c r="O197" i="14"/>
  <c r="O193" i="14"/>
  <c r="O189" i="14"/>
  <c r="O185" i="14"/>
  <c r="O181" i="14"/>
  <c r="O177" i="14"/>
  <c r="P170" i="14"/>
  <c r="T168" i="14"/>
  <c r="S167" i="14"/>
  <c r="P162" i="14"/>
  <c r="P155" i="14"/>
  <c r="R141" i="14"/>
  <c r="T141" i="14"/>
  <c r="R125" i="14"/>
  <c r="T125" i="14"/>
  <c r="O103" i="14"/>
  <c r="O95" i="14"/>
  <c r="O87" i="14"/>
  <c r="Q36" i="14"/>
  <c r="S36" i="14"/>
  <c r="O169" i="14"/>
  <c r="O161" i="14"/>
  <c r="P152" i="14"/>
  <c r="R150" i="14"/>
  <c r="T150" i="14"/>
  <c r="T142" i="14"/>
  <c r="R134" i="14"/>
  <c r="T134" i="14"/>
  <c r="T126" i="14"/>
  <c r="R118" i="14"/>
  <c r="T118" i="14"/>
  <c r="P210" i="14"/>
  <c r="P206" i="14"/>
  <c r="P202" i="14"/>
  <c r="P198" i="14"/>
  <c r="P194" i="14"/>
  <c r="P190" i="14"/>
  <c r="P186" i="14"/>
  <c r="P182" i="14"/>
  <c r="P178" i="14"/>
  <c r="P174" i="14"/>
  <c r="S171" i="14"/>
  <c r="P166" i="14"/>
  <c r="T164" i="14"/>
  <c r="P158" i="14"/>
  <c r="T156" i="14"/>
  <c r="Q148" i="14"/>
  <c r="S148" i="14"/>
  <c r="Q140" i="14"/>
  <c r="S140" i="14"/>
  <c r="Q132" i="14"/>
  <c r="S132" i="14"/>
  <c r="S124" i="14"/>
  <c r="R110" i="14"/>
  <c r="T110" i="14"/>
  <c r="P56" i="14"/>
  <c r="O154" i="14"/>
  <c r="O153" i="14"/>
  <c r="P148" i="14"/>
  <c r="P144" i="14"/>
  <c r="P140" i="14"/>
  <c r="P136" i="14"/>
  <c r="P132" i="14"/>
  <c r="P128" i="14"/>
  <c r="P124" i="14"/>
  <c r="P120" i="14"/>
  <c r="P116" i="14"/>
  <c r="T115" i="14"/>
  <c r="P108" i="14"/>
  <c r="P100" i="14"/>
  <c r="S97" i="14"/>
  <c r="P92" i="14"/>
  <c r="T90" i="14"/>
  <c r="P84" i="14"/>
  <c r="R41" i="14"/>
  <c r="T41" i="14"/>
  <c r="O11" i="14"/>
  <c r="P151" i="14"/>
  <c r="O150" i="14"/>
  <c r="P147" i="14"/>
  <c r="O146" i="14"/>
  <c r="P143" i="14"/>
  <c r="O142" i="14"/>
  <c r="P139" i="14"/>
  <c r="O138" i="14"/>
  <c r="P135" i="14"/>
  <c r="O134" i="14"/>
  <c r="P131" i="14"/>
  <c r="O130" i="14"/>
  <c r="P127" i="14"/>
  <c r="O126" i="14"/>
  <c r="P123" i="14"/>
  <c r="O122" i="14"/>
  <c r="P119" i="14"/>
  <c r="O118" i="14"/>
  <c r="O115" i="14"/>
  <c r="O107" i="14"/>
  <c r="O99" i="14"/>
  <c r="O91" i="14"/>
  <c r="O83" i="14"/>
  <c r="O80" i="14"/>
  <c r="O79" i="14"/>
  <c r="O67" i="14"/>
  <c r="Q57" i="14"/>
  <c r="S57" i="14"/>
  <c r="P48" i="14"/>
  <c r="O19" i="14"/>
  <c r="O147" i="14"/>
  <c r="O143" i="14"/>
  <c r="O139" i="14"/>
  <c r="O135" i="14"/>
  <c r="O131" i="14"/>
  <c r="O127" i="14"/>
  <c r="O123" i="14"/>
  <c r="O119" i="14"/>
  <c r="P112" i="14"/>
  <c r="P104" i="14"/>
  <c r="P96" i="14"/>
  <c r="P88" i="14"/>
  <c r="T87" i="14"/>
  <c r="O75" i="14"/>
  <c r="O55" i="14"/>
  <c r="O47" i="14"/>
  <c r="R42" i="14"/>
  <c r="T42" i="14"/>
  <c r="R34" i="14"/>
  <c r="T34" i="14"/>
  <c r="P76" i="14"/>
  <c r="P72" i="14"/>
  <c r="P68" i="14"/>
  <c r="P64" i="14"/>
  <c r="P60" i="14"/>
  <c r="P52" i="14"/>
  <c r="Q32" i="14"/>
  <c r="S32" i="14"/>
  <c r="R29" i="14"/>
  <c r="T29" i="14"/>
  <c r="S81" i="14"/>
  <c r="P80" i="14"/>
  <c r="O78" i="14"/>
  <c r="P75" i="14"/>
  <c r="O74" i="14"/>
  <c r="P71" i="14"/>
  <c r="T70" i="14"/>
  <c r="O70" i="14"/>
  <c r="S68" i="14"/>
  <c r="P67" i="14"/>
  <c r="T66" i="14"/>
  <c r="O66" i="14"/>
  <c r="S64" i="14"/>
  <c r="P63" i="14"/>
  <c r="T62" i="14"/>
  <c r="O62" i="14"/>
  <c r="O59" i="14"/>
  <c r="O51" i="14"/>
  <c r="Q46" i="14"/>
  <c r="R30" i="14"/>
  <c r="T30" i="14"/>
  <c r="P40" i="14"/>
  <c r="P36" i="14"/>
  <c r="P32" i="14"/>
  <c r="P28" i="14"/>
  <c r="P24" i="14"/>
  <c r="P16" i="14"/>
  <c r="T15" i="14"/>
  <c r="P8" i="14"/>
  <c r="R7" i="14"/>
  <c r="S5" i="14"/>
  <c r="P43" i="14"/>
  <c r="O42" i="14"/>
  <c r="P39" i="14"/>
  <c r="O38" i="14"/>
  <c r="P35" i="14"/>
  <c r="O34" i="14"/>
  <c r="P31" i="14"/>
  <c r="O30" i="14"/>
  <c r="P27" i="14"/>
  <c r="O26" i="14"/>
  <c r="O23" i="14"/>
  <c r="O15" i="14"/>
  <c r="Q10" i="14"/>
  <c r="S10" i="14"/>
  <c r="O7" i="14"/>
  <c r="O43" i="14"/>
  <c r="O39" i="14"/>
  <c r="O35" i="14"/>
  <c r="O31" i="14"/>
  <c r="O27" i="14"/>
  <c r="S25" i="14"/>
  <c r="P20" i="14"/>
  <c r="R19" i="14"/>
  <c r="T19" i="14"/>
  <c r="P12" i="14"/>
  <c r="P4" i="14"/>
  <c r="R1066" i="14" l="1"/>
  <c r="T1066" i="14"/>
  <c r="T1086" i="14"/>
  <c r="R1086" i="14"/>
  <c r="R91" i="14"/>
  <c r="T107" i="14"/>
  <c r="S49" i="14"/>
  <c r="Q368" i="14"/>
  <c r="R446" i="14"/>
  <c r="R452" i="14"/>
  <c r="T460" i="14"/>
  <c r="R556" i="14"/>
  <c r="Q711" i="14"/>
  <c r="T770" i="14"/>
  <c r="T775" i="14"/>
  <c r="T834" i="14"/>
  <c r="R882" i="14"/>
  <c r="R886" i="14"/>
  <c r="R938" i="14"/>
  <c r="T828" i="14"/>
  <c r="T1157" i="14"/>
  <c r="Q1330" i="14"/>
  <c r="Q1238" i="14"/>
  <c r="T1483" i="14"/>
  <c r="Q1387" i="14"/>
  <c r="S1822" i="14"/>
  <c r="Q1970" i="14"/>
  <c r="S1994" i="14"/>
  <c r="Q2018" i="14"/>
  <c r="S2050" i="14"/>
  <c r="S2054" i="14"/>
  <c r="S2083" i="14"/>
  <c r="S2115" i="14"/>
  <c r="Q2024" i="14"/>
  <c r="S2330" i="14"/>
  <c r="R2460" i="14"/>
  <c r="R2535" i="14"/>
  <c r="R2583" i="14"/>
  <c r="T2660" i="14"/>
  <c r="S2714" i="14"/>
  <c r="S2842" i="14"/>
  <c r="T2940" i="14"/>
  <c r="T3020" i="14"/>
  <c r="S3066" i="14"/>
  <c r="S3082" i="14"/>
  <c r="T3135" i="14"/>
  <c r="Q3152" i="14"/>
  <c r="T3472" i="14"/>
  <c r="S2214" i="14"/>
  <c r="R2393" i="14"/>
  <c r="T2633" i="14"/>
  <c r="T2841" i="14"/>
  <c r="R3001" i="14"/>
  <c r="T3046" i="14"/>
  <c r="T3585" i="14"/>
  <c r="S1996" i="14"/>
  <c r="R2416" i="14"/>
  <c r="R2768" i="14"/>
  <c r="S2854" i="14"/>
  <c r="S2950" i="14"/>
  <c r="R2925" i="14"/>
  <c r="S3643" i="14"/>
  <c r="S3506" i="14"/>
  <c r="S3422" i="14"/>
  <c r="S2708" i="14"/>
  <c r="S3021" i="14"/>
  <c r="S50" i="14"/>
  <c r="Q380" i="14"/>
  <c r="T439" i="14"/>
  <c r="S444" i="14"/>
  <c r="R1134" i="14"/>
  <c r="R1182" i="14"/>
  <c r="R1449" i="14"/>
  <c r="S1983" i="14"/>
  <c r="S2302" i="14"/>
  <c r="S2954" i="14"/>
  <c r="T3440" i="14"/>
  <c r="T3464" i="14"/>
  <c r="R2430" i="14"/>
  <c r="T3009" i="14"/>
  <c r="S2710" i="14"/>
  <c r="T2827" i="14"/>
  <c r="R2995" i="14"/>
  <c r="R2437" i="14"/>
  <c r="R3058" i="14"/>
  <c r="Q3512" i="14"/>
  <c r="Q3654" i="14"/>
  <c r="Q3528" i="14"/>
  <c r="Q3617" i="14"/>
  <c r="S2291" i="14"/>
  <c r="Q3031" i="14"/>
  <c r="R2241" i="14"/>
  <c r="T2241" i="14"/>
  <c r="S2279" i="14"/>
  <c r="Q2279" i="14"/>
  <c r="Q1933" i="14"/>
  <c r="S1933" i="14"/>
  <c r="Q2598" i="14"/>
  <c r="S2598" i="14"/>
  <c r="Q2614" i="14"/>
  <c r="S2614" i="14"/>
  <c r="R2730" i="14"/>
  <c r="T2730" i="14"/>
  <c r="R2970" i="14"/>
  <c r="T2970" i="14"/>
  <c r="Q3070" i="14"/>
  <c r="S3070" i="14"/>
  <c r="Q3686" i="14"/>
  <c r="S3686" i="14"/>
  <c r="Q1948" i="14"/>
  <c r="S1948" i="14"/>
  <c r="Q2825" i="14"/>
  <c r="S2825" i="14"/>
  <c r="S2853" i="14"/>
  <c r="Q2853" i="14"/>
  <c r="S3093" i="14"/>
  <c r="Q3093" i="14"/>
  <c r="Q3119" i="14"/>
  <c r="S3119" i="14"/>
  <c r="R3448" i="14"/>
  <c r="T3448" i="14"/>
  <c r="S3490" i="14"/>
  <c r="Q3490" i="14"/>
  <c r="R3516" i="14"/>
  <c r="T3516" i="14"/>
  <c r="S3569" i="14"/>
  <c r="Q3569" i="14"/>
  <c r="S3577" i="14"/>
  <c r="Q3577" i="14"/>
  <c r="R3621" i="14"/>
  <c r="T3621" i="14"/>
  <c r="S3660" i="14"/>
  <c r="Q3660" i="14"/>
  <c r="S3683" i="14"/>
  <c r="Q3683" i="14"/>
  <c r="R2313" i="14"/>
  <c r="T2313" i="14"/>
  <c r="Q3042" i="14"/>
  <c r="S3042" i="14"/>
  <c r="Q3058" i="14"/>
  <c r="S3058" i="14"/>
  <c r="Q3138" i="14"/>
  <c r="S3138" i="14"/>
  <c r="Q3507" i="14"/>
  <c r="S3507" i="14"/>
  <c r="T3527" i="14"/>
  <c r="R3527" i="14"/>
  <c r="S3570" i="14"/>
  <c r="Q3570" i="14"/>
  <c r="R3658" i="14"/>
  <c r="T3658" i="14"/>
  <c r="Q3635" i="14"/>
  <c r="S3635" i="14"/>
  <c r="Q3420" i="14"/>
  <c r="S3420" i="14"/>
  <c r="T2119" i="14"/>
  <c r="R2119" i="14"/>
  <c r="R2145" i="14"/>
  <c r="T2145" i="14"/>
  <c r="S2161" i="14"/>
  <c r="Q2161" i="14"/>
  <c r="R2209" i="14"/>
  <c r="T2209" i="14"/>
  <c r="Q2328" i="14"/>
  <c r="S2328" i="14"/>
  <c r="Q2359" i="14"/>
  <c r="S2359" i="14"/>
  <c r="S2455" i="14"/>
  <c r="Q2455" i="14"/>
  <c r="Q2592" i="14"/>
  <c r="S2592" i="14"/>
  <c r="Q2648" i="14"/>
  <c r="S2648" i="14"/>
  <c r="Q2830" i="14"/>
  <c r="S2830" i="14"/>
  <c r="Q3048" i="14"/>
  <c r="S3048" i="14"/>
  <c r="S3125" i="14"/>
  <c r="Q3125" i="14"/>
  <c r="S3519" i="14"/>
  <c r="Q3519" i="14"/>
  <c r="Q3702" i="14"/>
  <c r="S3702" i="14"/>
  <c r="Q3574" i="14"/>
  <c r="S3574" i="14"/>
  <c r="Q3598" i="14"/>
  <c r="S3598" i="14"/>
  <c r="R187" i="14"/>
  <c r="T187" i="14"/>
  <c r="Q363" i="14"/>
  <c r="S363" i="14"/>
  <c r="T2389" i="14"/>
  <c r="R2389" i="14"/>
  <c r="T2456" i="14"/>
  <c r="R2456" i="14"/>
  <c r="R2582" i="14"/>
  <c r="T2582" i="14"/>
  <c r="T2609" i="14"/>
  <c r="R2609" i="14"/>
  <c r="S18" i="14"/>
  <c r="S156" i="14"/>
  <c r="Q120" i="14"/>
  <c r="S321" i="14"/>
  <c r="Q459" i="14"/>
  <c r="R871" i="14"/>
  <c r="S1259" i="14"/>
  <c r="T1551" i="14"/>
  <c r="S1931" i="14"/>
  <c r="S1943" i="14"/>
  <c r="S2674" i="14"/>
  <c r="S2722" i="14"/>
  <c r="S2738" i="14"/>
  <c r="S2866" i="14"/>
  <c r="R2601" i="14"/>
  <c r="T2662" i="14"/>
  <c r="R2838" i="14"/>
  <c r="T2974" i="14"/>
  <c r="S3159" i="14"/>
  <c r="S1988" i="14"/>
  <c r="T2520" i="14"/>
  <c r="R2576" i="14"/>
  <c r="T2744" i="14"/>
  <c r="S2838" i="14"/>
  <c r="S2172" i="14"/>
  <c r="R2642" i="14"/>
  <c r="S3642" i="14"/>
  <c r="S3498" i="14"/>
  <c r="S3398" i="14"/>
  <c r="Q3603" i="14"/>
  <c r="S3640" i="14"/>
  <c r="R2285" i="14"/>
  <c r="S2503" i="14"/>
  <c r="S3080" i="14"/>
  <c r="S3429" i="14"/>
  <c r="S6" i="14"/>
  <c r="R129" i="14"/>
  <c r="S212" i="14"/>
  <c r="T818" i="14"/>
  <c r="T876" i="14"/>
  <c r="S2053" i="14"/>
  <c r="T2171" i="14"/>
  <c r="R2091" i="14"/>
  <c r="T966" i="14"/>
  <c r="T54" i="14"/>
  <c r="S159" i="14"/>
  <c r="R308" i="14"/>
  <c r="R791" i="14"/>
  <c r="R854" i="14"/>
  <c r="Q1258" i="14"/>
  <c r="T1418" i="14"/>
  <c r="S2056" i="14"/>
  <c r="R2359" i="14"/>
  <c r="T2647" i="14"/>
  <c r="S2690" i="14"/>
  <c r="T3113" i="14"/>
  <c r="T2394" i="14"/>
  <c r="S3600" i="14"/>
  <c r="Q3530" i="14"/>
  <c r="Q410" i="14"/>
  <c r="T2183" i="14"/>
  <c r="T2228" i="14"/>
  <c r="S2384" i="14"/>
  <c r="S2363" i="14"/>
  <c r="S2644" i="14"/>
  <c r="S2692" i="14"/>
  <c r="S2904" i="14"/>
  <c r="S3037" i="14"/>
  <c r="S2701" i="14"/>
  <c r="S2935" i="14"/>
  <c r="S3144" i="14"/>
  <c r="S1290" i="14"/>
  <c r="T1491" i="14"/>
  <c r="T1607" i="14"/>
  <c r="Q2020" i="14"/>
  <c r="S3510" i="14"/>
  <c r="T2111" i="14"/>
  <c r="S2405" i="14"/>
  <c r="T2297" i="14"/>
  <c r="S2788" i="14"/>
  <c r="S2956" i="14"/>
  <c r="S3573" i="14"/>
  <c r="T3547" i="14"/>
  <c r="T3599" i="14"/>
  <c r="R3708" i="14"/>
  <c r="Q233" i="14"/>
  <c r="S381" i="14"/>
  <c r="T83" i="14"/>
  <c r="R874" i="14"/>
  <c r="T950" i="14"/>
  <c r="R848" i="14"/>
  <c r="T2455" i="14"/>
  <c r="S2506" i="14"/>
  <c r="S2562" i="14"/>
  <c r="R2558" i="14"/>
  <c r="T2910" i="14"/>
  <c r="S1972" i="14"/>
  <c r="T2931" i="14"/>
  <c r="T3131" i="14"/>
  <c r="Q3162" i="14"/>
  <c r="S2204" i="14"/>
  <c r="T2474" i="14"/>
  <c r="S2233" i="14"/>
  <c r="T2212" i="14"/>
  <c r="Q2488" i="14"/>
  <c r="S2952" i="14"/>
  <c r="Q2807" i="14"/>
  <c r="Q2983" i="14"/>
  <c r="Q3111" i="14"/>
  <c r="Q2006" i="14"/>
  <c r="Q2028" i="14"/>
  <c r="S2478" i="14"/>
  <c r="T2071" i="14"/>
  <c r="T1422" i="14"/>
  <c r="T1426" i="14"/>
  <c r="T771" i="14"/>
  <c r="S2421" i="14"/>
  <c r="S1038" i="14"/>
  <c r="R212" i="14"/>
  <c r="T1167" i="14"/>
  <c r="S1255" i="14"/>
  <c r="T161" i="14"/>
  <c r="R438" i="14"/>
  <c r="R930" i="14"/>
  <c r="Q1262" i="14"/>
  <c r="T1430" i="14"/>
  <c r="T1434" i="14"/>
  <c r="T3660" i="14"/>
  <c r="T1094" i="14"/>
  <c r="T716" i="14"/>
  <c r="R737" i="14"/>
  <c r="T799" i="14"/>
  <c r="T903" i="14"/>
  <c r="T1143" i="14"/>
  <c r="R1117" i="14"/>
  <c r="Q1969" i="14"/>
  <c r="S1985" i="14"/>
  <c r="R153" i="14"/>
  <c r="T1171" i="14"/>
  <c r="T1458" i="14"/>
  <c r="T1518" i="14"/>
  <c r="T1511" i="14"/>
  <c r="S1962" i="14"/>
  <c r="Q2064" i="14"/>
  <c r="Q1976" i="14"/>
  <c r="Q2000" i="14"/>
  <c r="S2258" i="14"/>
  <c r="T2451" i="14"/>
  <c r="T405" i="14"/>
  <c r="S1157" i="14"/>
  <c r="S1130" i="14"/>
  <c r="S2543" i="14"/>
  <c r="R2265" i="14"/>
  <c r="Q2559" i="14"/>
  <c r="S2699" i="14"/>
  <c r="S2751" i="14"/>
  <c r="S2872" i="14"/>
  <c r="Q3077" i="14"/>
  <c r="S441" i="14"/>
  <c r="Q1393" i="14"/>
  <c r="S1959" i="14"/>
  <c r="S2208" i="14"/>
  <c r="T1604" i="14"/>
  <c r="T1419" i="14"/>
  <c r="S2297" i="14"/>
  <c r="T2102" i="14"/>
  <c r="R2268" i="14"/>
  <c r="S2391" i="14"/>
  <c r="S2783" i="14"/>
  <c r="S2773" i="14"/>
  <c r="R1039" i="14"/>
  <c r="T1184" i="14"/>
  <c r="S1283" i="14"/>
  <c r="T1542" i="14"/>
  <c r="S1935" i="14"/>
  <c r="T22" i="14"/>
  <c r="S1150" i="14"/>
  <c r="T1492" i="14"/>
  <c r="T2199" i="14"/>
  <c r="R2118" i="14"/>
  <c r="S2377" i="14"/>
  <c r="R2282" i="14"/>
  <c r="Q2299" i="14"/>
  <c r="S2687" i="14"/>
  <c r="S2241" i="14"/>
  <c r="Q2257" i="14"/>
  <c r="R1130" i="14"/>
  <c r="R2324" i="14"/>
  <c r="Q22" i="14"/>
  <c r="R133" i="14"/>
  <c r="Q344" i="14"/>
  <c r="S28" i="14"/>
  <c r="R684" i="14"/>
  <c r="T739" i="14"/>
  <c r="R887" i="14"/>
  <c r="R935" i="14"/>
  <c r="T814" i="14"/>
  <c r="R820" i="14"/>
  <c r="S163" i="14"/>
  <c r="R2967" i="14"/>
  <c r="T3594" i="14"/>
  <c r="T47" i="14"/>
  <c r="S223" i="14"/>
  <c r="S453" i="14"/>
  <c r="T723" i="14"/>
  <c r="R823" i="14"/>
  <c r="R906" i="14"/>
  <c r="R1164" i="14"/>
  <c r="R1123" i="14"/>
  <c r="R1075" i="14"/>
  <c r="R1173" i="14"/>
  <c r="R1178" i="14"/>
  <c r="S1299" i="14"/>
  <c r="S1358" i="14"/>
  <c r="S1817" i="14"/>
  <c r="Q1978" i="14"/>
  <c r="T2388" i="14"/>
  <c r="R2847" i="14"/>
  <c r="S2206" i="14"/>
  <c r="R2385" i="14"/>
  <c r="T2355" i="14"/>
  <c r="Q203" i="14"/>
  <c r="T223" i="14"/>
  <c r="T1480" i="14"/>
  <c r="T2135" i="14"/>
  <c r="T2217" i="14"/>
  <c r="Q58" i="14"/>
  <c r="T450" i="14"/>
  <c r="S455" i="14"/>
  <c r="T699" i="14"/>
  <c r="R787" i="14"/>
  <c r="R819" i="14"/>
  <c r="T832" i="14"/>
  <c r="S1145" i="14"/>
  <c r="Q1129" i="14"/>
  <c r="Q1273" i="14"/>
  <c r="S1347" i="14"/>
  <c r="S1951" i="14"/>
  <c r="S1934" i="14"/>
  <c r="Q1958" i="14"/>
  <c r="S2442" i="14"/>
  <c r="R2492" i="14"/>
  <c r="T2500" i="14"/>
  <c r="R2766" i="14"/>
  <c r="S2274" i="14"/>
  <c r="S2350" i="14"/>
  <c r="R2483" i="14"/>
  <c r="T1088" i="14"/>
  <c r="Q1351" i="14"/>
  <c r="T2206" i="14"/>
  <c r="S2249" i="14"/>
  <c r="R138" i="14"/>
  <c r="S373" i="14"/>
  <c r="S443" i="14"/>
  <c r="T1189" i="14"/>
  <c r="T1495" i="14"/>
  <c r="T1499" i="14"/>
  <c r="T1503" i="14"/>
  <c r="S1955" i="14"/>
  <c r="Q1269" i="14"/>
  <c r="S1323" i="14"/>
  <c r="S2304" i="14"/>
  <c r="Q2407" i="14"/>
  <c r="Q2237" i="14"/>
  <c r="Q2253" i="14"/>
  <c r="T2298" i="14"/>
  <c r="T755" i="14"/>
  <c r="Q1277" i="14"/>
  <c r="T1514" i="14"/>
  <c r="T1534" i="14"/>
  <c r="T1630" i="14"/>
  <c r="T1507" i="14"/>
  <c r="S2314" i="14"/>
  <c r="S369" i="14"/>
  <c r="T240" i="14"/>
  <c r="S1136" i="14"/>
  <c r="R2095" i="14"/>
  <c r="Q2245" i="14"/>
  <c r="R111" i="14"/>
  <c r="T225" i="14"/>
  <c r="R2982" i="14"/>
  <c r="R2965" i="14"/>
  <c r="T3439" i="14"/>
  <c r="S76" i="14"/>
  <c r="Q1285" i="14"/>
  <c r="R2918" i="14"/>
  <c r="R3707" i="14"/>
  <c r="T675" i="14"/>
  <c r="R3513" i="14"/>
  <c r="T2834" i="14"/>
  <c r="S1900" i="14"/>
  <c r="T720" i="14"/>
  <c r="S1102" i="14"/>
  <c r="T2170" i="14"/>
  <c r="T2181" i="14"/>
  <c r="Q14" i="14"/>
  <c r="R735" i="14"/>
  <c r="Q557" i="14"/>
  <c r="S470" i="14"/>
  <c r="S2288" i="14"/>
  <c r="T160" i="14"/>
  <c r="R1014" i="14"/>
  <c r="R2623" i="14"/>
  <c r="S2778" i="14"/>
  <c r="T2935" i="14"/>
  <c r="R2321" i="14"/>
  <c r="T803" i="14"/>
  <c r="R835" i="14"/>
  <c r="T2383" i="14"/>
  <c r="R26" i="14"/>
  <c r="S175" i="14"/>
  <c r="T304" i="14"/>
  <c r="T1475" i="14"/>
  <c r="T1647" i="14"/>
  <c r="S2034" i="14"/>
  <c r="T3013" i="14"/>
  <c r="S89" i="14"/>
  <c r="S106" i="14"/>
  <c r="T747" i="14"/>
  <c r="R813" i="14"/>
  <c r="T1158" i="14"/>
  <c r="Q1270" i="14"/>
  <c r="R2351" i="14"/>
  <c r="Q2049" i="14"/>
  <c r="R548" i="14"/>
  <c r="Q1321" i="14"/>
  <c r="T2184" i="14"/>
  <c r="T3560" i="14"/>
  <c r="T3634" i="14"/>
  <c r="T3532" i="14"/>
  <c r="T10" i="14"/>
  <c r="S214" i="14"/>
  <c r="T246" i="14"/>
  <c r="T862" i="14"/>
  <c r="T984" i="14"/>
  <c r="S1153" i="14"/>
  <c r="Q1231" i="14"/>
  <c r="T1466" i="14"/>
  <c r="R2452" i="14"/>
  <c r="R2419" i="14"/>
  <c r="Q182" i="14"/>
  <c r="T3509" i="14"/>
  <c r="T3687" i="14"/>
  <c r="T734" i="14"/>
  <c r="T673" i="14"/>
  <c r="T3668" i="14"/>
  <c r="T994" i="14"/>
  <c r="R914" i="14"/>
  <c r="T1478" i="14"/>
  <c r="T3640" i="14"/>
  <c r="S1390" i="14"/>
  <c r="T3548" i="14"/>
  <c r="Q2357" i="14"/>
  <c r="S2357" i="14"/>
  <c r="Q2414" i="14"/>
  <c r="S2414" i="14"/>
  <c r="T113" i="14"/>
  <c r="R113" i="14"/>
  <c r="R1098" i="14"/>
  <c r="T1098" i="14"/>
  <c r="T1461" i="14"/>
  <c r="R1461" i="14"/>
  <c r="T1602" i="14"/>
  <c r="R1602" i="14"/>
  <c r="Q1981" i="14"/>
  <c r="S1981" i="14"/>
  <c r="T2179" i="14"/>
  <c r="R2179" i="14"/>
  <c r="R2266" i="14"/>
  <c r="T2266" i="14"/>
  <c r="R2272" i="14"/>
  <c r="T2272" i="14"/>
  <c r="Q2430" i="14"/>
  <c r="S2430" i="14"/>
  <c r="S2623" i="14"/>
  <c r="Q2623" i="14"/>
  <c r="Q2686" i="14"/>
  <c r="S2686" i="14"/>
  <c r="Q2750" i="14"/>
  <c r="S2750" i="14"/>
  <c r="T2776" i="14"/>
  <c r="R2776" i="14"/>
  <c r="Q2790" i="14"/>
  <c r="S2790" i="14"/>
  <c r="Q2918" i="14"/>
  <c r="S2918" i="14"/>
  <c r="Q3128" i="14"/>
  <c r="S3128" i="14"/>
  <c r="Q3531" i="14"/>
  <c r="S3531" i="14"/>
  <c r="T3535" i="14"/>
  <c r="R3535" i="14"/>
  <c r="R3693" i="14"/>
  <c r="T3693" i="14"/>
  <c r="S13" i="14"/>
  <c r="S60" i="14"/>
  <c r="Q128" i="14"/>
  <c r="S450" i="14"/>
  <c r="R563" i="14"/>
  <c r="T760" i="14"/>
  <c r="T1111" i="14"/>
  <c r="T946" i="14"/>
  <c r="S1171" i="14"/>
  <c r="S1350" i="14"/>
  <c r="T1554" i="14"/>
  <c r="T1570" i="14"/>
  <c r="T2378" i="14"/>
  <c r="S2277" i="14"/>
  <c r="S2285" i="14"/>
  <c r="S2612" i="14"/>
  <c r="Q2267" i="14"/>
  <c r="S2855" i="14"/>
  <c r="R2239" i="14"/>
  <c r="T2239" i="14"/>
  <c r="Q2352" i="14"/>
  <c r="S2352" i="14"/>
  <c r="Q2422" i="14"/>
  <c r="S2422" i="14"/>
  <c r="Q2427" i="14"/>
  <c r="S2427" i="14"/>
  <c r="Q2497" i="14"/>
  <c r="S2497" i="14"/>
  <c r="T2674" i="14"/>
  <c r="R2674" i="14"/>
  <c r="T2722" i="14"/>
  <c r="R2722" i="14"/>
  <c r="Q2727" i="14"/>
  <c r="S2727" i="14"/>
  <c r="Q2820" i="14"/>
  <c r="S2820" i="14"/>
  <c r="Q2911" i="14"/>
  <c r="S2911" i="14"/>
  <c r="Q2913" i="14"/>
  <c r="S2913" i="14"/>
  <c r="Q3043" i="14"/>
  <c r="S3043" i="14"/>
  <c r="Q3105" i="14"/>
  <c r="S3105" i="14"/>
  <c r="Q3133" i="14"/>
  <c r="S3133" i="14"/>
  <c r="T1050" i="14"/>
  <c r="Q2471" i="14"/>
  <c r="Q3595" i="14"/>
  <c r="S3595" i="14"/>
  <c r="S2184" i="14"/>
  <c r="Q2184" i="14"/>
  <c r="Q2287" i="14"/>
  <c r="S2287" i="14"/>
  <c r="Q2310" i="14"/>
  <c r="S2310" i="14"/>
  <c r="Q2424" i="14"/>
  <c r="S2424" i="14"/>
  <c r="Q2441" i="14"/>
  <c r="S2441" i="14"/>
  <c r="T2664" i="14"/>
  <c r="R2664" i="14"/>
  <c r="Q2734" i="14"/>
  <c r="S2734" i="14"/>
  <c r="Q2766" i="14"/>
  <c r="S2766" i="14"/>
  <c r="Q2910" i="14"/>
  <c r="S2910" i="14"/>
  <c r="Q2934" i="14"/>
  <c r="S2934" i="14"/>
  <c r="Q3000" i="14"/>
  <c r="S3000" i="14"/>
  <c r="R183" i="14"/>
  <c r="T183" i="14"/>
  <c r="T555" i="14"/>
  <c r="R555" i="14"/>
  <c r="T714" i="14"/>
  <c r="R714" i="14"/>
  <c r="S2040" i="14"/>
  <c r="Q2040" i="14"/>
  <c r="T2314" i="14"/>
  <c r="R2314" i="14"/>
  <c r="S349" i="14"/>
  <c r="Q349" i="14"/>
  <c r="S355" i="14"/>
  <c r="Q355" i="14"/>
  <c r="T728" i="14"/>
  <c r="R728" i="14"/>
  <c r="Q1147" i="14"/>
  <c r="S1147" i="14"/>
  <c r="Q1291" i="14"/>
  <c r="S1291" i="14"/>
  <c r="T1537" i="14"/>
  <c r="R1537" i="14"/>
  <c r="R3581" i="14"/>
  <c r="T3581" i="14"/>
  <c r="S3672" i="14"/>
  <c r="Q3672" i="14"/>
  <c r="Q3566" i="14"/>
  <c r="S3566" i="14"/>
  <c r="S3647" i="14"/>
  <c r="Q3647" i="14"/>
  <c r="R2259" i="14"/>
  <c r="S2505" i="14"/>
  <c r="S2217" i="14"/>
  <c r="S2919" i="14"/>
  <c r="R2141" i="14"/>
  <c r="R3686" i="14"/>
  <c r="T3524" i="14"/>
  <c r="T2157" i="14"/>
  <c r="S2469" i="14"/>
  <c r="S2289" i="14"/>
  <c r="S3441" i="14"/>
  <c r="T2115" i="14"/>
  <c r="T3540" i="14"/>
  <c r="R3163" i="14"/>
  <c r="R3544" i="14"/>
  <c r="T2200" i="14"/>
  <c r="R3568" i="14"/>
  <c r="T2714" i="14"/>
  <c r="T203" i="14"/>
  <c r="T2250" i="14"/>
  <c r="R1070" i="14"/>
  <c r="T1070" i="14"/>
  <c r="Q351" i="14"/>
  <c r="T2094" i="14"/>
  <c r="R2094" i="14"/>
  <c r="Q2256" i="14"/>
  <c r="S2256" i="14"/>
  <c r="Q2381" i="14"/>
  <c r="S2381" i="14"/>
  <c r="Q2392" i="14"/>
  <c r="S2392" i="14"/>
  <c r="Q2429" i="14"/>
  <c r="S2429" i="14"/>
  <c r="Q2517" i="14"/>
  <c r="S2517" i="14"/>
  <c r="S2568" i="14"/>
  <c r="Q2568" i="14"/>
  <c r="Q2728" i="14"/>
  <c r="S2728" i="14"/>
  <c r="Q2741" i="14"/>
  <c r="S2741" i="14"/>
  <c r="Q2799" i="14"/>
  <c r="S2799" i="14"/>
  <c r="Q2839" i="14"/>
  <c r="S2839" i="14"/>
  <c r="Q2875" i="14"/>
  <c r="S2875" i="14"/>
  <c r="Q2931" i="14"/>
  <c r="S2931" i="14"/>
  <c r="Q2943" i="14"/>
  <c r="S2943" i="14"/>
  <c r="Q2945" i="14"/>
  <c r="S2945" i="14"/>
  <c r="Q3084" i="14"/>
  <c r="S3084" i="14"/>
  <c r="Q3100" i="14"/>
  <c r="S3100" i="14"/>
  <c r="Q3120" i="14"/>
  <c r="S3120" i="14"/>
  <c r="R3531" i="14"/>
  <c r="T3531" i="14"/>
  <c r="S2607" i="14"/>
  <c r="Q2607" i="14"/>
  <c r="Q2616" i="14"/>
  <c r="S2616" i="14"/>
  <c r="Q2733" i="14"/>
  <c r="S2733" i="14"/>
  <c r="Q2772" i="14"/>
  <c r="S2772" i="14"/>
  <c r="S2885" i="14"/>
  <c r="Q2885" i="14"/>
  <c r="S2933" i="14"/>
  <c r="Q2933" i="14"/>
  <c r="Q2968" i="14"/>
  <c r="S2968" i="14"/>
  <c r="Q3457" i="14"/>
  <c r="S3457" i="14"/>
  <c r="Q3477" i="14"/>
  <c r="S3477" i="14"/>
  <c r="Q3582" i="14"/>
  <c r="S3582" i="14"/>
  <c r="T2126" i="14"/>
  <c r="R2126" i="14"/>
  <c r="S2221" i="14"/>
  <c r="Q2221" i="14"/>
  <c r="R2224" i="14"/>
  <c r="T2224" i="14"/>
  <c r="Q2273" i="14"/>
  <c r="S2273" i="14"/>
  <c r="Q2317" i="14"/>
  <c r="S2317" i="14"/>
  <c r="Q2416" i="14"/>
  <c r="S2416" i="14"/>
  <c r="Q2437" i="14"/>
  <c r="S2437" i="14"/>
  <c r="S2536" i="14"/>
  <c r="Q2536" i="14"/>
  <c r="Q2869" i="14"/>
  <c r="S2869" i="14"/>
  <c r="Q3020" i="14"/>
  <c r="S3020" i="14"/>
  <c r="Q3036" i="14"/>
  <c r="S3036" i="14"/>
  <c r="Q3064" i="14"/>
  <c r="S3064" i="14"/>
  <c r="R3165" i="14"/>
  <c r="T3165" i="14"/>
  <c r="R3508" i="14"/>
  <c r="T3508" i="14"/>
  <c r="S371" i="14"/>
  <c r="Q371" i="14"/>
  <c r="S375" i="14"/>
  <c r="Q375" i="14"/>
  <c r="Q403" i="14"/>
  <c r="S403" i="14"/>
  <c r="R2280" i="14"/>
  <c r="T2280" i="14"/>
  <c r="Q56" i="14"/>
  <c r="S56" i="14"/>
  <c r="Q112" i="14"/>
  <c r="S112" i="14"/>
  <c r="S331" i="14"/>
  <c r="Q331" i="14"/>
  <c r="T157" i="14"/>
  <c r="R1175" i="14"/>
  <c r="T1523" i="14"/>
  <c r="Q1844" i="14"/>
  <c r="S2426" i="14"/>
  <c r="S2826" i="14"/>
  <c r="S2986" i="14"/>
  <c r="T3410" i="14"/>
  <c r="T3488" i="14"/>
  <c r="T3496" i="14"/>
  <c r="T3504" i="14"/>
  <c r="R2950" i="14"/>
  <c r="R3014" i="14"/>
  <c r="S2462" i="14"/>
  <c r="S3022" i="14"/>
  <c r="S3078" i="14"/>
  <c r="S3134" i="14"/>
  <c r="T2594" i="14"/>
  <c r="T2794" i="14"/>
  <c r="R2957" i="14"/>
  <c r="T3026" i="14"/>
  <c r="T3641" i="14"/>
  <c r="S3690" i="14"/>
  <c r="S3591" i="14"/>
  <c r="Q462" i="14"/>
  <c r="S2440" i="14"/>
  <c r="S3405" i="14"/>
  <c r="S2821" i="14"/>
  <c r="Q3148" i="14"/>
  <c r="Q96" i="14"/>
  <c r="Q387" i="14"/>
  <c r="R2189" i="14"/>
  <c r="T2189" i="14"/>
  <c r="Q2207" i="14"/>
  <c r="S2207" i="14"/>
  <c r="R2220" i="14"/>
  <c r="T2220" i="14"/>
  <c r="Q2261" i="14"/>
  <c r="S2261" i="14"/>
  <c r="Q2303" i="14"/>
  <c r="S2303" i="14"/>
  <c r="Q2395" i="14"/>
  <c r="S2395" i="14"/>
  <c r="Q2717" i="14"/>
  <c r="S2717" i="14"/>
  <c r="S2981" i="14"/>
  <c r="Q2981" i="14"/>
  <c r="Q3004" i="14"/>
  <c r="S3004" i="14"/>
  <c r="Q3016" i="14"/>
  <c r="S3016" i="14"/>
  <c r="Q3040" i="14"/>
  <c r="S3040" i="14"/>
  <c r="S3403" i="14"/>
  <c r="Q3403" i="14"/>
  <c r="T3567" i="14"/>
  <c r="R3567" i="14"/>
  <c r="R251" i="14"/>
  <c r="R149" i="14"/>
  <c r="T808" i="14"/>
  <c r="S21" i="14"/>
  <c r="T51" i="14"/>
  <c r="Q102" i="14"/>
  <c r="T560" i="14"/>
  <c r="T1135" i="14"/>
  <c r="T1155" i="14"/>
  <c r="S1362" i="14"/>
  <c r="Q1887" i="14"/>
  <c r="Q1819" i="14"/>
  <c r="R476" i="14"/>
  <c r="R990" i="14"/>
  <c r="T1644" i="14"/>
  <c r="S1915" i="14"/>
  <c r="T3536" i="14"/>
  <c r="S1920" i="14"/>
  <c r="R743" i="14"/>
  <c r="R816" i="14"/>
  <c r="T236" i="14"/>
  <c r="S207" i="14"/>
  <c r="S465" i="14"/>
  <c r="S1098" i="14"/>
  <c r="Q1265" i="14"/>
  <c r="S1114" i="14"/>
  <c r="R1441" i="14"/>
  <c r="Q1309" i="14"/>
  <c r="Q1879" i="14"/>
  <c r="Q1851" i="14"/>
  <c r="S4" i="14"/>
  <c r="S1160" i="14"/>
  <c r="T1416" i="14"/>
  <c r="R1545" i="14"/>
  <c r="T2190" i="14"/>
  <c r="S2432" i="14"/>
  <c r="T2233" i="14"/>
  <c r="T2281" i="14"/>
  <c r="T3425" i="14"/>
  <c r="T227" i="14"/>
  <c r="S1158" i="14"/>
  <c r="R1453" i="14"/>
  <c r="Q2182" i="14"/>
  <c r="T2196" i="14"/>
  <c r="T726" i="14"/>
  <c r="R37" i="14"/>
  <c r="T37" i="14"/>
  <c r="Q348" i="14"/>
  <c r="S348" i="14"/>
  <c r="R3445" i="14"/>
  <c r="T3445" i="14"/>
  <c r="S478" i="14"/>
  <c r="Q478" i="14"/>
  <c r="S564" i="14"/>
  <c r="Q564" i="14"/>
  <c r="R752" i="14"/>
  <c r="T752" i="14"/>
  <c r="R1110" i="14"/>
  <c r="T1110" i="14"/>
  <c r="T447" i="14"/>
  <c r="T784" i="14"/>
  <c r="S90" i="14"/>
  <c r="Q90" i="14"/>
  <c r="R2799" i="14"/>
  <c r="T2799" i="14"/>
  <c r="R86" i="14"/>
  <c r="T86" i="14"/>
  <c r="R840" i="14"/>
  <c r="T840" i="14"/>
  <c r="T1030" i="14"/>
  <c r="R1030" i="14"/>
  <c r="Q360" i="14"/>
  <c r="S360" i="14"/>
  <c r="Q451" i="14"/>
  <c r="S451" i="14"/>
  <c r="R837" i="14"/>
  <c r="T837" i="14"/>
  <c r="R1546" i="14"/>
  <c r="T1546" i="14"/>
  <c r="Q335" i="14"/>
  <c r="R867" i="14"/>
  <c r="R978" i="14"/>
  <c r="T849" i="14"/>
  <c r="Q340" i="14"/>
  <c r="S340" i="14"/>
  <c r="T38" i="14"/>
  <c r="S94" i="14"/>
  <c r="T137" i="14"/>
  <c r="Q144" i="14"/>
  <c r="T287" i="14"/>
  <c r="T299" i="14"/>
  <c r="T307" i="14"/>
  <c r="S333" i="14"/>
  <c r="T1026" i="14"/>
  <c r="T842" i="14"/>
  <c r="T1032" i="14"/>
  <c r="S1266" i="14"/>
  <c r="S1311" i="14"/>
  <c r="T1474" i="14"/>
  <c r="Q1366" i="14"/>
  <c r="S1366" i="14"/>
  <c r="Q2758" i="14"/>
  <c r="S2758" i="14"/>
  <c r="T2895" i="14"/>
  <c r="R2895" i="14"/>
  <c r="Q328" i="14"/>
  <c r="S328" i="14"/>
  <c r="T459" i="14"/>
  <c r="R459" i="14"/>
  <c r="R899" i="14"/>
  <c r="T899" i="14"/>
  <c r="T839" i="14"/>
  <c r="R839" i="14"/>
  <c r="R1000" i="14"/>
  <c r="T1000" i="14"/>
  <c r="T165" i="14"/>
  <c r="R165" i="14"/>
  <c r="T1099" i="14"/>
  <c r="R1099" i="14"/>
  <c r="R847" i="14"/>
  <c r="T847" i="14"/>
  <c r="R2397" i="14"/>
  <c r="T2397" i="14"/>
  <c r="S82" i="14"/>
  <c r="Q98" i="14"/>
  <c r="T243" i="14"/>
  <c r="S320" i="14"/>
  <c r="T927" i="14"/>
  <c r="T998" i="14"/>
  <c r="T908" i="14"/>
  <c r="T1442" i="14"/>
  <c r="R2703" i="14"/>
  <c r="R2774" i="14"/>
  <c r="T970" i="14"/>
  <c r="R970" i="14"/>
  <c r="R851" i="14"/>
  <c r="T851" i="14"/>
  <c r="R1034" i="14"/>
  <c r="T1034" i="14"/>
  <c r="T980" i="14"/>
  <c r="R980" i="14"/>
  <c r="Q2198" i="14"/>
  <c r="S2198" i="14"/>
  <c r="T23" i="14"/>
  <c r="R23" i="14"/>
  <c r="T672" i="14"/>
  <c r="R672" i="14"/>
  <c r="T690" i="14"/>
  <c r="R690" i="14"/>
  <c r="R838" i="14"/>
  <c r="T838" i="14"/>
  <c r="T850" i="14"/>
  <c r="R850" i="14"/>
  <c r="R951" i="14"/>
  <c r="T951" i="14"/>
  <c r="R1121" i="14"/>
  <c r="T1121" i="14"/>
  <c r="T1136" i="14"/>
  <c r="R1136" i="14"/>
  <c r="R1501" i="14"/>
  <c r="T1501" i="14"/>
  <c r="R1527" i="14"/>
  <c r="T1527" i="14"/>
  <c r="S1830" i="14"/>
  <c r="Q1830" i="14"/>
  <c r="S1960" i="14"/>
  <c r="Q1960" i="14"/>
  <c r="R169" i="14"/>
  <c r="T169" i="14"/>
  <c r="Q327" i="14"/>
  <c r="Q2060" i="14"/>
  <c r="S1109" i="14"/>
  <c r="R1490" i="14"/>
  <c r="T2110" i="14"/>
  <c r="T2275" i="14"/>
  <c r="T215" i="14"/>
  <c r="S405" i="14"/>
  <c r="T763" i="14"/>
  <c r="T779" i="14"/>
  <c r="T1487" i="14"/>
  <c r="T1563" i="14"/>
  <c r="S1834" i="14"/>
  <c r="S1923" i="14"/>
  <c r="S1991" i="14"/>
  <c r="S2378" i="14"/>
  <c r="R722" i="14"/>
  <c r="T1078" i="14"/>
  <c r="S1165" i="14"/>
  <c r="T1082" i="14"/>
  <c r="Q1333" i="14"/>
  <c r="Q1301" i="14"/>
  <c r="T1524" i="14"/>
  <c r="T2076" i="14"/>
  <c r="T2084" i="14"/>
  <c r="T2153" i="14"/>
  <c r="S2281" i="14"/>
  <c r="T2204" i="14"/>
  <c r="S2888" i="14"/>
  <c r="S2984" i="14"/>
  <c r="S2972" i="14"/>
  <c r="T11" i="14"/>
  <c r="S105" i="14"/>
  <c r="R121" i="14"/>
  <c r="T250" i="14"/>
  <c r="R696" i="14"/>
  <c r="T843" i="14"/>
  <c r="T1140" i="14"/>
  <c r="R1169" i="14"/>
  <c r="R1131" i="14"/>
  <c r="T948" i="14"/>
  <c r="S1318" i="14"/>
  <c r="T2387" i="14"/>
  <c r="T2754" i="14"/>
  <c r="T109" i="14"/>
  <c r="S239" i="14"/>
  <c r="S412" i="14"/>
  <c r="R2229" i="14"/>
  <c r="S40" i="14"/>
  <c r="T103" i="14"/>
  <c r="T98" i="14"/>
  <c r="S709" i="14"/>
  <c r="T678" i="14"/>
  <c r="T754" i="14"/>
  <c r="T768" i="14"/>
  <c r="T855" i="14"/>
  <c r="R1151" i="14"/>
  <c r="T786" i="14"/>
  <c r="R972" i="14"/>
  <c r="T856" i="14"/>
  <c r="R1016" i="14"/>
  <c r="R1165" i="14"/>
  <c r="S1327" i="14"/>
  <c r="S2101" i="14"/>
  <c r="R3095" i="14"/>
  <c r="T2417" i="14"/>
  <c r="T3453" i="14"/>
  <c r="T2514" i="14"/>
  <c r="Q2485" i="14"/>
  <c r="R99" i="14"/>
  <c r="R879" i="14"/>
  <c r="R891" i="14"/>
  <c r="T943" i="14"/>
  <c r="T1154" i="14"/>
  <c r="T1006" i="14"/>
  <c r="R1022" i="14"/>
  <c r="T824" i="14"/>
  <c r="R1181" i="14"/>
  <c r="R3031" i="14"/>
  <c r="T3077" i="14"/>
  <c r="Q3609" i="14"/>
  <c r="Q406" i="14"/>
  <c r="Q3568" i="14"/>
  <c r="T3563" i="14"/>
  <c r="R2296" i="14"/>
  <c r="S2125" i="14"/>
  <c r="T2319" i="14"/>
  <c r="T2415" i="14"/>
  <c r="R2687" i="14"/>
  <c r="R2447" i="14"/>
  <c r="R2735" i="14"/>
  <c r="R2643" i="14"/>
  <c r="R2538" i="14"/>
  <c r="S3693" i="14"/>
  <c r="T2771" i="14"/>
  <c r="T2322" i="14"/>
  <c r="R2831" i="14"/>
  <c r="T2831" i="14"/>
  <c r="S3680" i="14"/>
  <c r="Q3680" i="14"/>
  <c r="R1408" i="14"/>
  <c r="T1408" i="14"/>
  <c r="R1555" i="14"/>
  <c r="T1555" i="14"/>
  <c r="R1571" i="14"/>
  <c r="T1571" i="14"/>
  <c r="R1579" i="14"/>
  <c r="T1579" i="14"/>
  <c r="R1587" i="14"/>
  <c r="T1587" i="14"/>
  <c r="R1595" i="14"/>
  <c r="T1595" i="14"/>
  <c r="S1992" i="14"/>
  <c r="Q1992" i="14"/>
  <c r="R2086" i="14"/>
  <c r="T2086" i="14"/>
  <c r="T2205" i="14"/>
  <c r="R2205" i="14"/>
  <c r="Q2346" i="14"/>
  <c r="S2346" i="14"/>
  <c r="Q2382" i="14"/>
  <c r="S2382" i="14"/>
  <c r="Q2439" i="14"/>
  <c r="S2439" i="14"/>
  <c r="Q2464" i="14"/>
  <c r="S2464" i="14"/>
  <c r="R2499" i="14"/>
  <c r="T2499" i="14"/>
  <c r="Q345" i="14"/>
  <c r="S345" i="14"/>
  <c r="R1074" i="14"/>
  <c r="T1074" i="14"/>
  <c r="R1484" i="14"/>
  <c r="T1484" i="14"/>
  <c r="R1575" i="14"/>
  <c r="T1575" i="14"/>
  <c r="R1583" i="14"/>
  <c r="T1583" i="14"/>
  <c r="R1591" i="14"/>
  <c r="T1591" i="14"/>
  <c r="R1599" i="14"/>
  <c r="T1599" i="14"/>
  <c r="R1615" i="14"/>
  <c r="T1615" i="14"/>
  <c r="S1928" i="14"/>
  <c r="Q1928" i="14"/>
  <c r="S1944" i="14"/>
  <c r="Q1944" i="14"/>
  <c r="Q1975" i="14"/>
  <c r="S1975" i="14"/>
  <c r="Q1999" i="14"/>
  <c r="S1999" i="14"/>
  <c r="S2036" i="14"/>
  <c r="Q2036" i="14"/>
  <c r="Q2063" i="14"/>
  <c r="S2063" i="14"/>
  <c r="R2087" i="14"/>
  <c r="T2087" i="14"/>
  <c r="R2169" i="14"/>
  <c r="T2169" i="14"/>
  <c r="Q2262" i="14"/>
  <c r="S2262" i="14"/>
  <c r="Q2306" i="14"/>
  <c r="S2306" i="14"/>
  <c r="Q2326" i="14"/>
  <c r="S2326" i="14"/>
  <c r="Q2344" i="14"/>
  <c r="S2344" i="14"/>
  <c r="Q186" i="14"/>
  <c r="S186" i="14"/>
  <c r="Q195" i="14"/>
  <c r="S195" i="14"/>
  <c r="R248" i="14"/>
  <c r="T248" i="14"/>
  <c r="Q477" i="14"/>
  <c r="S477" i="14"/>
  <c r="R730" i="14"/>
  <c r="T730" i="14"/>
  <c r="Q1135" i="14"/>
  <c r="S1135" i="14"/>
  <c r="Q1243" i="14"/>
  <c r="S1243" i="14"/>
  <c r="R1448" i="14"/>
  <c r="T1448" i="14"/>
  <c r="R1539" i="14"/>
  <c r="T1539" i="14"/>
  <c r="R1550" i="14"/>
  <c r="T1550" i="14"/>
  <c r="R1601" i="14"/>
  <c r="T1601" i="14"/>
  <c r="S2004" i="14"/>
  <c r="Q2004" i="14"/>
  <c r="S2032" i="14"/>
  <c r="Q2032" i="14"/>
  <c r="R2133" i="14"/>
  <c r="T2133" i="14"/>
  <c r="Q2174" i="14"/>
  <c r="S2174" i="14"/>
  <c r="Q2244" i="14"/>
  <c r="S2244" i="14"/>
  <c r="R2326" i="14"/>
  <c r="T2326" i="14"/>
  <c r="Q2334" i="14"/>
  <c r="S2334" i="14"/>
  <c r="Q2367" i="14"/>
  <c r="S2367" i="14"/>
  <c r="Q2408" i="14"/>
  <c r="S2408" i="14"/>
  <c r="R2442" i="14"/>
  <c r="T2442" i="14"/>
  <c r="Q2448" i="14"/>
  <c r="S2448" i="14"/>
  <c r="R2485" i="14"/>
  <c r="T2485" i="14"/>
  <c r="Q2496" i="14"/>
  <c r="S2496" i="14"/>
  <c r="Q2514" i="14"/>
  <c r="S2514" i="14"/>
  <c r="R2529" i="14"/>
  <c r="T2529" i="14"/>
  <c r="R2552" i="14"/>
  <c r="T2552" i="14"/>
  <c r="Q2670" i="14"/>
  <c r="S2670" i="14"/>
  <c r="Q2682" i="14"/>
  <c r="S2682" i="14"/>
  <c r="Q2685" i="14"/>
  <c r="S2685" i="14"/>
  <c r="R2698" i="14"/>
  <c r="T2698" i="14"/>
  <c r="R2707" i="14"/>
  <c r="T2707" i="14"/>
  <c r="R2712" i="14"/>
  <c r="T2712" i="14"/>
  <c r="Q2746" i="14"/>
  <c r="S2746" i="14"/>
  <c r="Q2754" i="14"/>
  <c r="S2754" i="14"/>
  <c r="R2762" i="14"/>
  <c r="T2762" i="14"/>
  <c r="R2783" i="14"/>
  <c r="T2783" i="14"/>
  <c r="R2833" i="14"/>
  <c r="T2833" i="14"/>
  <c r="R2836" i="14"/>
  <c r="T2836" i="14"/>
  <c r="R2860" i="14"/>
  <c r="T2860" i="14"/>
  <c r="Q2871" i="14"/>
  <c r="S2871" i="14"/>
  <c r="R2885" i="14"/>
  <c r="T2885" i="14"/>
  <c r="Q2892" i="14"/>
  <c r="S2892" i="14"/>
  <c r="R2906" i="14"/>
  <c r="T2906" i="14"/>
  <c r="Q2917" i="14"/>
  <c r="S2917" i="14"/>
  <c r="R2937" i="14"/>
  <c r="T2937" i="14"/>
  <c r="Q2940" i="14"/>
  <c r="S2940" i="14"/>
  <c r="R2945" i="14"/>
  <c r="T2945" i="14"/>
  <c r="R2948" i="14"/>
  <c r="T2948" i="14"/>
  <c r="R2962" i="14"/>
  <c r="T2962" i="14"/>
  <c r="Q2990" i="14"/>
  <c r="S2990" i="14"/>
  <c r="Q3106" i="14"/>
  <c r="S3106" i="14"/>
  <c r="Q3109" i="14"/>
  <c r="S3109" i="14"/>
  <c r="Q3116" i="14"/>
  <c r="S3116" i="14"/>
  <c r="Q3127" i="14"/>
  <c r="S3127" i="14"/>
  <c r="Q3136" i="14"/>
  <c r="S3136" i="14"/>
  <c r="R3139" i="14"/>
  <c r="T3139" i="14"/>
  <c r="R3159" i="14"/>
  <c r="T3159" i="14"/>
  <c r="S3516" i="14"/>
  <c r="Q3516" i="14"/>
  <c r="R1598" i="14"/>
  <c r="T1598" i="14"/>
  <c r="R2659" i="14"/>
  <c r="T2659" i="14"/>
  <c r="R1498" i="14"/>
  <c r="T1498" i="14"/>
  <c r="S1814" i="14"/>
  <c r="Q1814" i="14"/>
  <c r="R1404" i="14"/>
  <c r="T1404" i="14"/>
  <c r="R1467" i="14"/>
  <c r="T1467" i="14"/>
  <c r="Q1971" i="14"/>
  <c r="S1971" i="14"/>
  <c r="Q1974" i="14"/>
  <c r="S1974" i="14"/>
  <c r="Q2192" i="14"/>
  <c r="S2192" i="14"/>
  <c r="Q2278" i="14"/>
  <c r="S2278" i="14"/>
  <c r="S2325" i="14"/>
  <c r="Q2325" i="14"/>
  <c r="Q2336" i="14"/>
  <c r="S2336" i="14"/>
  <c r="Q2474" i="14"/>
  <c r="S2474" i="14"/>
  <c r="Q2520" i="14"/>
  <c r="S2520" i="14"/>
  <c r="T479" i="14"/>
  <c r="R479" i="14"/>
  <c r="T3" i="14"/>
  <c r="R234" i="14"/>
  <c r="S352" i="14"/>
  <c r="Q388" i="14"/>
  <c r="T455" i="14"/>
  <c r="S445" i="14"/>
  <c r="T719" i="14"/>
  <c r="T911" i="14"/>
  <c r="T1002" i="14"/>
  <c r="T1148" i="14"/>
  <c r="T1142" i="14"/>
  <c r="Q1137" i="14"/>
  <c r="T1188" i="14"/>
  <c r="Q1234" i="14"/>
  <c r="S1274" i="14"/>
  <c r="S1242" i="14"/>
  <c r="S1818" i="14"/>
  <c r="Q1942" i="14"/>
  <c r="R1469" i="14"/>
  <c r="S2280" i="14"/>
  <c r="T2134" i="14"/>
  <c r="Q2453" i="14"/>
  <c r="T2279" i="14"/>
  <c r="R3419" i="14"/>
  <c r="T3419" i="14"/>
  <c r="R3473" i="14"/>
  <c r="T3473" i="14"/>
  <c r="Q3681" i="14"/>
  <c r="S3681" i="14"/>
  <c r="R3583" i="14"/>
  <c r="T3583" i="14"/>
  <c r="S2170" i="14"/>
  <c r="Q37" i="14"/>
  <c r="T184" i="14"/>
  <c r="R892" i="14"/>
  <c r="T892" i="14"/>
  <c r="T868" i="14"/>
  <c r="R868" i="14"/>
  <c r="T1042" i="14"/>
  <c r="R2519" i="14"/>
  <c r="T2519" i="14"/>
  <c r="R2463" i="14"/>
  <c r="T2463" i="14"/>
  <c r="R2479" i="14"/>
  <c r="T2479" i="14"/>
  <c r="R2919" i="14"/>
  <c r="T2919" i="14"/>
  <c r="T25" i="14"/>
  <c r="S114" i="14"/>
  <c r="T798" i="14"/>
  <c r="S1172" i="14"/>
  <c r="R1047" i="14"/>
  <c r="Q1254" i="14"/>
  <c r="T1414" i="14"/>
  <c r="T1494" i="14"/>
  <c r="T1479" i="14"/>
  <c r="S411" i="14"/>
  <c r="T564" i="14"/>
  <c r="T800" i="14"/>
  <c r="R860" i="14"/>
  <c r="T900" i="14"/>
  <c r="R1008" i="14"/>
  <c r="T1112" i="14"/>
  <c r="Q1169" i="14"/>
  <c r="R1177" i="14"/>
  <c r="Q1346" i="14"/>
  <c r="T1623" i="14"/>
  <c r="Q1806" i="14"/>
  <c r="R2420" i="14"/>
  <c r="S2178" i="14"/>
  <c r="S1924" i="14"/>
  <c r="T1092" i="14"/>
  <c r="S1261" i="14"/>
  <c r="R1433" i="14"/>
  <c r="R2543" i="14"/>
  <c r="T2543" i="14"/>
  <c r="R2591" i="14"/>
  <c r="T2591" i="14"/>
  <c r="T2637" i="14"/>
  <c r="R2637" i="14"/>
  <c r="T2733" i="14"/>
  <c r="R2733" i="14"/>
  <c r="R2245" i="14"/>
  <c r="Q2518" i="14"/>
  <c r="S2518" i="14"/>
  <c r="S137" i="14"/>
  <c r="R1080" i="14"/>
  <c r="Q1401" i="14"/>
  <c r="S44" i="14"/>
  <c r="T172" i="14"/>
  <c r="R408" i="14"/>
  <c r="R883" i="14"/>
  <c r="R1012" i="14"/>
  <c r="T916" i="14"/>
  <c r="S1363" i="14"/>
  <c r="T1558" i="14"/>
  <c r="S1811" i="14"/>
  <c r="Q1827" i="14"/>
  <c r="S2117" i="14"/>
  <c r="T2788" i="14"/>
  <c r="T2934" i="14"/>
  <c r="S2582" i="14"/>
  <c r="T2808" i="14"/>
  <c r="T3395" i="14"/>
  <c r="T3441" i="14"/>
  <c r="T3505" i="14"/>
  <c r="T2386" i="14"/>
  <c r="T2669" i="14"/>
  <c r="R2850" i="14"/>
  <c r="S1126" i="14"/>
  <c r="T956" i="14"/>
  <c r="R1185" i="14"/>
  <c r="S1831" i="14"/>
  <c r="S2109" i="14"/>
  <c r="S2127" i="14"/>
  <c r="S2502" i="14"/>
  <c r="R2904" i="14"/>
  <c r="T3449" i="14"/>
  <c r="R2354" i="14"/>
  <c r="R2565" i="14"/>
  <c r="T3093" i="14"/>
  <c r="Q3711" i="14"/>
  <c r="Q2045" i="14"/>
  <c r="S2579" i="14"/>
  <c r="S158" i="14"/>
  <c r="T689" i="14"/>
  <c r="R544" i="14"/>
  <c r="T3698" i="14"/>
  <c r="T3564" i="14"/>
  <c r="T3528" i="14"/>
  <c r="T3648" i="14"/>
  <c r="T3619" i="14"/>
  <c r="T3622" i="14"/>
  <c r="S2079" i="14"/>
  <c r="S2111" i="14"/>
  <c r="R2983" i="14"/>
  <c r="S2190" i="14"/>
  <c r="R2936" i="14"/>
  <c r="R2365" i="14"/>
  <c r="R2845" i="14"/>
  <c r="T50" i="14"/>
  <c r="T163" i="14"/>
  <c r="T3695" i="14"/>
  <c r="T3517" i="14"/>
  <c r="T1643" i="14"/>
  <c r="Q1815" i="14"/>
  <c r="S2095" i="14"/>
  <c r="R2863" i="14"/>
  <c r="T2856" i="14"/>
  <c r="T3407" i="14"/>
  <c r="T3459" i="14"/>
  <c r="T2482" i="14"/>
  <c r="T2187" i="14"/>
  <c r="T2466" i="14"/>
  <c r="T61" i="14"/>
  <c r="R173" i="14"/>
  <c r="T279" i="14"/>
  <c r="R314" i="14"/>
  <c r="T457" i="14"/>
  <c r="T670" i="14"/>
  <c r="T694" i="14"/>
  <c r="T831" i="14"/>
  <c r="T863" i="14"/>
  <c r="R1118" i="14"/>
  <c r="T920" i="14"/>
  <c r="R1024" i="14"/>
  <c r="S2071" i="14"/>
  <c r="S2135" i="14"/>
  <c r="Q1916" i="14"/>
  <c r="S2770" i="14"/>
  <c r="T3015" i="14"/>
  <c r="T2673" i="14"/>
  <c r="T2798" i="14"/>
  <c r="T2795" i="14"/>
  <c r="T2952" i="14"/>
  <c r="T2984" i="14"/>
  <c r="T3403" i="14"/>
  <c r="T3457" i="14"/>
  <c r="T3479" i="14"/>
  <c r="S3710" i="14"/>
  <c r="Q61" i="14"/>
  <c r="Q210" i="14"/>
  <c r="S404" i="14"/>
  <c r="T1068" i="14"/>
  <c r="S2311" i="14"/>
  <c r="T2213" i="14"/>
  <c r="T122" i="14"/>
  <c r="T296" i="14"/>
  <c r="T291" i="14"/>
  <c r="T295" i="14"/>
  <c r="Q339" i="14"/>
  <c r="S713" i="14"/>
  <c r="S1322" i="14"/>
  <c r="S2103" i="14"/>
  <c r="S2119" i="14"/>
  <c r="R2655" i="14"/>
  <c r="T2815" i="14"/>
  <c r="T3079" i="14"/>
  <c r="S2486" i="14"/>
  <c r="T2824" i="14"/>
  <c r="T2920" i="14"/>
  <c r="T3435" i="14"/>
  <c r="T3447" i="14"/>
  <c r="T3489" i="14"/>
  <c r="T2570" i="14"/>
  <c r="T2997" i="14"/>
  <c r="S3630" i="14"/>
  <c r="S3641" i="14"/>
  <c r="Q3692" i="14"/>
  <c r="Q155" i="14"/>
  <c r="T195" i="14"/>
  <c r="S2296" i="14"/>
  <c r="T2070" i="14"/>
  <c r="T2173" i="14"/>
  <c r="T1018" i="14"/>
  <c r="R812" i="14"/>
  <c r="T1128" i="14"/>
  <c r="S2087" i="14"/>
  <c r="S2786" i="14"/>
  <c r="Q2194" i="14"/>
  <c r="T3580" i="14"/>
  <c r="T3411" i="14"/>
  <c r="T3471" i="14"/>
  <c r="T3491" i="14"/>
  <c r="T2701" i="14"/>
  <c r="T3153" i="14"/>
  <c r="S211" i="14"/>
  <c r="S238" i="14"/>
  <c r="S1279" i="14"/>
  <c r="R1058" i="14"/>
  <c r="T1632" i="14"/>
  <c r="S1128" i="14"/>
  <c r="T2167" i="14"/>
  <c r="R59" i="14"/>
  <c r="S24" i="14"/>
  <c r="R55" i="14"/>
  <c r="Q164" i="14"/>
  <c r="R33" i="14"/>
  <c r="Q168" i="14"/>
  <c r="Q336" i="14"/>
  <c r="Q396" i="14"/>
  <c r="R797" i="14"/>
  <c r="R1150" i="14"/>
  <c r="R804" i="14"/>
  <c r="R932" i="14"/>
  <c r="T968" i="14"/>
  <c r="R1180" i="14"/>
  <c r="T1160" i="14"/>
  <c r="S1371" i="14"/>
  <c r="S1343" i="14"/>
  <c r="S2008" i="14"/>
  <c r="R2719" i="14"/>
  <c r="R3127" i="14"/>
  <c r="R2449" i="14"/>
  <c r="R2966" i="14"/>
  <c r="S2526" i="14"/>
  <c r="R2557" i="14"/>
  <c r="T2861" i="14"/>
  <c r="R244" i="14"/>
  <c r="R252" i="14"/>
  <c r="S468" i="14"/>
  <c r="R1064" i="14"/>
  <c r="T1100" i="14"/>
  <c r="Q2035" i="14"/>
  <c r="Q2343" i="14"/>
  <c r="Q2519" i="14"/>
  <c r="T219" i="14"/>
  <c r="T229" i="14"/>
  <c r="T283" i="14"/>
  <c r="T456" i="14"/>
  <c r="Q708" i="14"/>
  <c r="T686" i="14"/>
  <c r="T919" i="14"/>
  <c r="R964" i="14"/>
  <c r="R988" i="14"/>
  <c r="R1004" i="14"/>
  <c r="T1139" i="14"/>
  <c r="T1147" i="14"/>
  <c r="R976" i="14"/>
  <c r="S1250" i="14"/>
  <c r="T1443" i="14"/>
  <c r="T1455" i="14"/>
  <c r="Q1807" i="14"/>
  <c r="Q1823" i="14"/>
  <c r="Q1843" i="14"/>
  <c r="S2077" i="14"/>
  <c r="S2085" i="14"/>
  <c r="T2335" i="14"/>
  <c r="T2367" i="14"/>
  <c r="T2399" i="14"/>
  <c r="S2794" i="14"/>
  <c r="R2999" i="14"/>
  <c r="R2998" i="14"/>
  <c r="T3649" i="14"/>
  <c r="S2200" i="14"/>
  <c r="T45" i="14"/>
  <c r="S243" i="14"/>
  <c r="S559" i="14"/>
  <c r="S191" i="14"/>
  <c r="S251" i="14"/>
  <c r="T718" i="14"/>
  <c r="R712" i="14"/>
  <c r="Q1237" i="14"/>
  <c r="Q1253" i="14"/>
  <c r="T1090" i="14"/>
  <c r="R1516" i="14"/>
  <c r="S2169" i="14"/>
  <c r="S2295" i="14"/>
  <c r="Q2283" i="14"/>
  <c r="S86" i="14"/>
  <c r="S113" i="14"/>
  <c r="T725" i="14"/>
  <c r="T776" i="14"/>
  <c r="R982" i="14"/>
  <c r="T1187" i="14"/>
  <c r="Q1282" i="14"/>
  <c r="T1547" i="14"/>
  <c r="Q1863" i="14"/>
  <c r="Q1847" i="14"/>
  <c r="T2756" i="14"/>
  <c r="T2461" i="14"/>
  <c r="Q347" i="14"/>
  <c r="T1497" i="14"/>
  <c r="Q1394" i="14"/>
  <c r="S2368" i="14"/>
  <c r="R2225" i="14"/>
  <c r="T69" i="14"/>
  <c r="R936" i="14"/>
  <c r="R952" i="14"/>
  <c r="Q1294" i="14"/>
  <c r="Q1871" i="14"/>
  <c r="T2431" i="14"/>
  <c r="R2468" i="14"/>
  <c r="R2639" i="14"/>
  <c r="R2751" i="14"/>
  <c r="R2790" i="14"/>
  <c r="R2870" i="14"/>
  <c r="R2886" i="14"/>
  <c r="R2902" i="14"/>
  <c r="T3674" i="14"/>
  <c r="S2470" i="14"/>
  <c r="T3405" i="14"/>
  <c r="T3421" i="14"/>
  <c r="R2413" i="14"/>
  <c r="R2490" i="14"/>
  <c r="T2605" i="14"/>
  <c r="T2802" i="14"/>
  <c r="Q3612" i="14"/>
  <c r="R14" i="14"/>
  <c r="Q166" i="14"/>
  <c r="R247" i="14"/>
  <c r="S1247" i="14"/>
  <c r="S1341" i="14"/>
  <c r="S1329" i="14"/>
  <c r="S1382" i="14"/>
  <c r="T1432" i="14"/>
  <c r="T2172" i="14"/>
  <c r="R2079" i="14"/>
  <c r="R2291" i="14"/>
  <c r="S2574" i="14"/>
  <c r="T2866" i="14"/>
  <c r="T2949" i="14"/>
  <c r="S65" i="14"/>
  <c r="S152" i="14"/>
  <c r="Q319" i="14"/>
  <c r="S361" i="14"/>
  <c r="T1603" i="14"/>
  <c r="T1631" i="14"/>
  <c r="R3063" i="14"/>
  <c r="T2402" i="14"/>
  <c r="T2522" i="14"/>
  <c r="T2877" i="14"/>
  <c r="Q3691" i="14"/>
  <c r="Q1281" i="14"/>
  <c r="S1167" i="14"/>
  <c r="T1411" i="14"/>
  <c r="T1424" i="14"/>
  <c r="T2107" i="14"/>
  <c r="T691" i="14"/>
  <c r="T907" i="14"/>
  <c r="T788" i="14"/>
  <c r="S1326" i="14"/>
  <c r="T1638" i="14"/>
  <c r="T2484" i="14"/>
  <c r="T2551" i="14"/>
  <c r="T2879" i="14"/>
  <c r="T2657" i="14"/>
  <c r="T2872" i="14"/>
  <c r="T2888" i="14"/>
  <c r="T3000" i="14"/>
  <c r="T3399" i="14"/>
  <c r="T3451" i="14"/>
  <c r="T3463" i="14"/>
  <c r="T3495" i="14"/>
  <c r="T2338" i="14"/>
  <c r="T2445" i="14"/>
  <c r="T3029" i="14"/>
  <c r="T3608" i="14"/>
  <c r="T875" i="14"/>
  <c r="R986" i="14"/>
  <c r="T1162" i="14"/>
  <c r="R1020" i="14"/>
  <c r="R1036" i="14"/>
  <c r="R974" i="14"/>
  <c r="R1038" i="14"/>
  <c r="T924" i="14"/>
  <c r="T940" i="14"/>
  <c r="R992" i="14"/>
  <c r="S1113" i="14"/>
  <c r="Q1855" i="14"/>
  <c r="Q1839" i="14"/>
  <c r="S1914" i="14"/>
  <c r="T3047" i="14"/>
  <c r="T3111" i="14"/>
  <c r="R2568" i="14"/>
  <c r="T2968" i="14"/>
  <c r="T3415" i="14"/>
  <c r="T3433" i="14"/>
  <c r="T3465" i="14"/>
  <c r="T3481" i="14"/>
  <c r="T3497" i="14"/>
  <c r="T2317" i="14"/>
  <c r="T2349" i="14"/>
  <c r="T2381" i="14"/>
  <c r="T2554" i="14"/>
  <c r="R2933" i="14"/>
  <c r="T3652" i="14"/>
  <c r="S2093" i="14"/>
  <c r="S2133" i="14"/>
  <c r="R2671" i="14"/>
  <c r="S2186" i="14"/>
  <c r="T3635" i="14"/>
  <c r="T3651" i="14"/>
  <c r="S2494" i="14"/>
  <c r="T2536" i="14"/>
  <c r="T3503" i="14"/>
  <c r="T859" i="14"/>
  <c r="R1010" i="14"/>
  <c r="T796" i="14"/>
  <c r="T884" i="14"/>
  <c r="T928" i="14"/>
  <c r="S9" i="14"/>
  <c r="S17" i="14"/>
  <c r="T275" i="14"/>
  <c r="T303" i="14"/>
  <c r="T65" i="14"/>
  <c r="T95" i="14"/>
  <c r="T94" i="14"/>
  <c r="R312" i="14"/>
  <c r="R996" i="14"/>
  <c r="R1028" i="14"/>
  <c r="T792" i="14"/>
  <c r="T912" i="14"/>
  <c r="T944" i="14"/>
  <c r="S353" i="14"/>
  <c r="Q1359" i="14"/>
  <c r="S1359" i="14"/>
  <c r="Q1398" i="14"/>
  <c r="S1398" i="14"/>
  <c r="R1427" i="14"/>
  <c r="T1427" i="14"/>
  <c r="R1535" i="14"/>
  <c r="T1535" i="14"/>
  <c r="S2007" i="14"/>
  <c r="Q2007" i="14"/>
  <c r="S2029" i="14"/>
  <c r="Q2029" i="14"/>
  <c r="Q2238" i="14"/>
  <c r="S2238" i="14"/>
  <c r="Q2254" i="14"/>
  <c r="S2254" i="14"/>
  <c r="T2290" i="14"/>
  <c r="R2290" i="14"/>
  <c r="S2375" i="14"/>
  <c r="Q2375" i="14"/>
  <c r="Q2501" i="14"/>
  <c r="S2501" i="14"/>
  <c r="Q467" i="14"/>
  <c r="S467" i="14"/>
  <c r="R1543" i="14"/>
  <c r="T1543" i="14"/>
  <c r="R1559" i="14"/>
  <c r="T1559" i="14"/>
  <c r="Q1838" i="14"/>
  <c r="S1838" i="14"/>
  <c r="S1936" i="14"/>
  <c r="Q1936" i="14"/>
  <c r="Q1963" i="14"/>
  <c r="S1963" i="14"/>
  <c r="Q2002" i="14"/>
  <c r="S2002" i="14"/>
  <c r="S2023" i="14"/>
  <c r="Q2023" i="14"/>
  <c r="Q2039" i="14"/>
  <c r="S2039" i="14"/>
  <c r="T2103" i="14"/>
  <c r="R2103" i="14"/>
  <c r="T2237" i="14"/>
  <c r="R2237" i="14"/>
  <c r="Q2266" i="14"/>
  <c r="S2266" i="14"/>
  <c r="T2274" i="14"/>
  <c r="R2274" i="14"/>
  <c r="T2295" i="14"/>
  <c r="R2295" i="14"/>
  <c r="S2301" i="14"/>
  <c r="Q2301" i="14"/>
  <c r="Q2312" i="14"/>
  <c r="S2312" i="14"/>
  <c r="Q2376" i="14"/>
  <c r="S2376" i="14"/>
  <c r="Q53" i="14"/>
  <c r="S53" i="14"/>
  <c r="Q116" i="14"/>
  <c r="S116" i="14"/>
  <c r="Q198" i="14"/>
  <c r="S198" i="14"/>
  <c r="T239" i="14"/>
  <c r="R239" i="14"/>
  <c r="S246" i="14"/>
  <c r="Q246" i="14"/>
  <c r="S329" i="14"/>
  <c r="Q329" i="14"/>
  <c r="Q337" i="14"/>
  <c r="S337" i="14"/>
  <c r="Q357" i="14"/>
  <c r="S357" i="14"/>
  <c r="Q385" i="14"/>
  <c r="S385" i="14"/>
  <c r="Q428" i="14"/>
  <c r="S428" i="14"/>
  <c r="Q473" i="14"/>
  <c r="S473" i="14"/>
  <c r="R1056" i="14"/>
  <c r="T1056" i="14"/>
  <c r="Q1143" i="14"/>
  <c r="S1143" i="14"/>
  <c r="Q1305" i="14"/>
  <c r="S1305" i="14"/>
  <c r="S1337" i="14"/>
  <c r="Q1337" i="14"/>
  <c r="Q1355" i="14"/>
  <c r="S1355" i="14"/>
  <c r="R1447" i="14"/>
  <c r="T1447" i="14"/>
  <c r="R1451" i="14"/>
  <c r="T1451" i="14"/>
  <c r="R1463" i="14"/>
  <c r="T1463" i="14"/>
  <c r="Q1954" i="14"/>
  <c r="S1954" i="14"/>
  <c r="S2019" i="14"/>
  <c r="Q2019" i="14"/>
  <c r="Q2033" i="14"/>
  <c r="S2033" i="14"/>
  <c r="S2055" i="14"/>
  <c r="Q2055" i="14"/>
  <c r="R2161" i="14"/>
  <c r="T2161" i="14"/>
  <c r="S2173" i="14"/>
  <c r="Q2173" i="14"/>
  <c r="R2188" i="14"/>
  <c r="T2188" i="14"/>
  <c r="Q2290" i="14"/>
  <c r="S2290" i="14"/>
  <c r="R2327" i="14"/>
  <c r="T2327" i="14"/>
  <c r="Q2335" i="14"/>
  <c r="S2335" i="14"/>
  <c r="R2380" i="14"/>
  <c r="T2380" i="14"/>
  <c r="Q2394" i="14"/>
  <c r="S2394" i="14"/>
  <c r="R2398" i="14"/>
  <c r="T2398" i="14"/>
  <c r="Q2450" i="14"/>
  <c r="S2450" i="14"/>
  <c r="T2467" i="14"/>
  <c r="R2467" i="14"/>
  <c r="R2472" i="14"/>
  <c r="T2472" i="14"/>
  <c r="Q2487" i="14"/>
  <c r="S2487" i="14"/>
  <c r="R2513" i="14"/>
  <c r="T2513" i="14"/>
  <c r="Q2544" i="14"/>
  <c r="S2544" i="14"/>
  <c r="Q2554" i="14"/>
  <c r="S2554" i="14"/>
  <c r="Q2567" i="14"/>
  <c r="S2567" i="14"/>
  <c r="R2577" i="14"/>
  <c r="T2577" i="14"/>
  <c r="Q2581" i="14"/>
  <c r="S2581" i="14"/>
  <c r="Q2584" i="14"/>
  <c r="S2584" i="14"/>
  <c r="R2608" i="14"/>
  <c r="T2608" i="14"/>
  <c r="R2640" i="14"/>
  <c r="T2640" i="14"/>
  <c r="R2658" i="14"/>
  <c r="T2658" i="14"/>
  <c r="Q2669" i="14"/>
  <c r="S2669" i="14"/>
  <c r="T2672" i="14"/>
  <c r="R2672" i="14"/>
  <c r="Q2718" i="14"/>
  <c r="S2718" i="14"/>
  <c r="R2731" i="14"/>
  <c r="T2731" i="14"/>
  <c r="R2740" i="14"/>
  <c r="T2740" i="14"/>
  <c r="R2745" i="14"/>
  <c r="T2745" i="14"/>
  <c r="Q2769" i="14"/>
  <c r="S2769" i="14"/>
  <c r="Q2806" i="14"/>
  <c r="S2806" i="14"/>
  <c r="R2835" i="14"/>
  <c r="T2835" i="14"/>
  <c r="Q2846" i="14"/>
  <c r="S2846" i="14"/>
  <c r="R2855" i="14"/>
  <c r="T2855" i="14"/>
  <c r="Q2870" i="14"/>
  <c r="S2870" i="14"/>
  <c r="R2900" i="14"/>
  <c r="T2900" i="14"/>
  <c r="R2905" i="14"/>
  <c r="T2905" i="14"/>
  <c r="Q2908" i="14"/>
  <c r="S2908" i="14"/>
  <c r="R2913" i="14"/>
  <c r="T2913" i="14"/>
  <c r="Q2920" i="14"/>
  <c r="S2920" i="14"/>
  <c r="R2930" i="14"/>
  <c r="T2930" i="14"/>
  <c r="Q2951" i="14"/>
  <c r="S2951" i="14"/>
  <c r="Q2982" i="14"/>
  <c r="S2982" i="14"/>
  <c r="R3002" i="14"/>
  <c r="T3002" i="14"/>
  <c r="R3006" i="14"/>
  <c r="T3006" i="14"/>
  <c r="Q3013" i="14"/>
  <c r="S3013" i="14"/>
  <c r="Q3032" i="14"/>
  <c r="S3032" i="14"/>
  <c r="T3059" i="14"/>
  <c r="R3059" i="14"/>
  <c r="R3080" i="14"/>
  <c r="T3080" i="14"/>
  <c r="R3088" i="14"/>
  <c r="T3088" i="14"/>
  <c r="R3105" i="14"/>
  <c r="T3105" i="14"/>
  <c r="R3108" i="14"/>
  <c r="T3108" i="14"/>
  <c r="R3138" i="14"/>
  <c r="T3138" i="14"/>
  <c r="Q3404" i="14"/>
  <c r="S3404" i="14"/>
  <c r="Q3627" i="14"/>
  <c r="S3627" i="14"/>
  <c r="R3691" i="14"/>
  <c r="T3691" i="14"/>
  <c r="S1884" i="14"/>
  <c r="Q1884" i="14"/>
  <c r="Q1907" i="14"/>
  <c r="S1907" i="14"/>
  <c r="Q1909" i="14"/>
  <c r="S1909" i="14"/>
  <c r="Q1947" i="14"/>
  <c r="S1947" i="14"/>
  <c r="S2052" i="14"/>
  <c r="Q2052" i="14"/>
  <c r="R2100" i="14"/>
  <c r="T2100" i="14"/>
  <c r="R2116" i="14"/>
  <c r="T2116" i="14"/>
  <c r="Q2196" i="14"/>
  <c r="S2196" i="14"/>
  <c r="Q2212" i="14"/>
  <c r="S2212" i="14"/>
  <c r="R2255" i="14"/>
  <c r="T2255" i="14"/>
  <c r="Q2313" i="14"/>
  <c r="S2313" i="14"/>
  <c r="Q2322" i="14"/>
  <c r="S2322" i="14"/>
  <c r="Q2399" i="14"/>
  <c r="S2399" i="14"/>
  <c r="R2448" i="14"/>
  <c r="T2448" i="14"/>
  <c r="T2469" i="14"/>
  <c r="R2469" i="14"/>
  <c r="Q2480" i="14"/>
  <c r="S2480" i="14"/>
  <c r="Q2521" i="14"/>
  <c r="S2521" i="14"/>
  <c r="Q2571" i="14"/>
  <c r="S2571" i="14"/>
  <c r="Q2594" i="14"/>
  <c r="S2594" i="14"/>
  <c r="Q2605" i="14"/>
  <c r="S2605" i="14"/>
  <c r="Q2610" i="14"/>
  <c r="S2610" i="14"/>
  <c r="Q2637" i="14"/>
  <c r="S2637" i="14"/>
  <c r="Q2642" i="14"/>
  <c r="S2642" i="14"/>
  <c r="Q2649" i="14"/>
  <c r="S2649" i="14"/>
  <c r="R2690" i="14"/>
  <c r="T2690" i="14"/>
  <c r="Q2695" i="14"/>
  <c r="S2695" i="14"/>
  <c r="Q2719" i="14"/>
  <c r="S2719" i="14"/>
  <c r="Q2731" i="14"/>
  <c r="S2731" i="14"/>
  <c r="Q2742" i="14"/>
  <c r="S2742" i="14"/>
  <c r="Q2756" i="14"/>
  <c r="S2756" i="14"/>
  <c r="Q2763" i="14"/>
  <c r="S2763" i="14"/>
  <c r="Q2777" i="14"/>
  <c r="S2777" i="14"/>
  <c r="Q2796" i="14"/>
  <c r="S2796" i="14"/>
  <c r="Q2845" i="14"/>
  <c r="S2845" i="14"/>
  <c r="R2851" i="14"/>
  <c r="T2851" i="14"/>
  <c r="R2883" i="14"/>
  <c r="T2883" i="14"/>
  <c r="Q2903" i="14"/>
  <c r="S2903" i="14"/>
  <c r="Q2963" i="14"/>
  <c r="S2963" i="14"/>
  <c r="Q2975" i="14"/>
  <c r="S2975" i="14"/>
  <c r="Q2977" i="14"/>
  <c r="S2977" i="14"/>
  <c r="Q3038" i="14"/>
  <c r="S3038" i="14"/>
  <c r="R3053" i="14"/>
  <c r="T3053" i="14"/>
  <c r="R3073" i="14"/>
  <c r="T3073" i="14"/>
  <c r="R3082" i="14"/>
  <c r="T3082" i="14"/>
  <c r="R3089" i="14"/>
  <c r="T3089" i="14"/>
  <c r="R3098" i="14"/>
  <c r="T3098" i="14"/>
  <c r="Q3112" i="14"/>
  <c r="S3112" i="14"/>
  <c r="T3123" i="14"/>
  <c r="R3123" i="14"/>
  <c r="R3162" i="14"/>
  <c r="T3162" i="14"/>
  <c r="R3394" i="14"/>
  <c r="T3394" i="14"/>
  <c r="Q3406" i="14"/>
  <c r="S3406" i="14"/>
  <c r="Q3413" i="14"/>
  <c r="S3413" i="14"/>
  <c r="R3418" i="14"/>
  <c r="T3418" i="14"/>
  <c r="R3436" i="14"/>
  <c r="T3436" i="14"/>
  <c r="R3444" i="14"/>
  <c r="T3444" i="14"/>
  <c r="R3452" i="14"/>
  <c r="T3452" i="14"/>
  <c r="R3460" i="14"/>
  <c r="T3460" i="14"/>
  <c r="R3468" i="14"/>
  <c r="T3468" i="14"/>
  <c r="R3476" i="14"/>
  <c r="T3476" i="14"/>
  <c r="S3486" i="14"/>
  <c r="Q3486" i="14"/>
  <c r="Q3494" i="14"/>
  <c r="S3494" i="14"/>
  <c r="S3502" i="14"/>
  <c r="Q3502" i="14"/>
  <c r="S3511" i="14"/>
  <c r="Q3511" i="14"/>
  <c r="S3543" i="14"/>
  <c r="Q3543" i="14"/>
  <c r="T3545" i="14"/>
  <c r="R3545" i="14"/>
  <c r="S3559" i="14"/>
  <c r="Q3559" i="14"/>
  <c r="R3561" i="14"/>
  <c r="T3561" i="14"/>
  <c r="S3593" i="14"/>
  <c r="Q3593" i="14"/>
  <c r="Q3606" i="14"/>
  <c r="S3606" i="14"/>
  <c r="Q3613" i="14"/>
  <c r="S3613" i="14"/>
  <c r="S3618" i="14"/>
  <c r="Q3618" i="14"/>
  <c r="Q3628" i="14"/>
  <c r="S3628" i="14"/>
  <c r="Q3634" i="14"/>
  <c r="S3634" i="14"/>
  <c r="R3646" i="14"/>
  <c r="T3646" i="14"/>
  <c r="R1431" i="14"/>
  <c r="T1431" i="14"/>
  <c r="R1508" i="14"/>
  <c r="T1508" i="14"/>
  <c r="T1054" i="14"/>
  <c r="R1054" i="14"/>
  <c r="R1062" i="14"/>
  <c r="T1062" i="14"/>
  <c r="R1423" i="14"/>
  <c r="T1423" i="14"/>
  <c r="S1956" i="14"/>
  <c r="Q1956" i="14"/>
  <c r="R2221" i="14"/>
  <c r="T2221" i="14"/>
  <c r="Q2250" i="14"/>
  <c r="S2250" i="14"/>
  <c r="R2481" i="14"/>
  <c r="T2481" i="14"/>
  <c r="R1096" i="14"/>
  <c r="T1096" i="14"/>
  <c r="Q2358" i="14"/>
  <c r="S2358" i="14"/>
  <c r="S54" i="14"/>
  <c r="T145" i="14"/>
  <c r="S172" i="14"/>
  <c r="S136" i="14"/>
  <c r="Q176" i="14"/>
  <c r="Q237" i="14"/>
  <c r="Q241" i="14"/>
  <c r="T435" i="14"/>
  <c r="S712" i="14"/>
  <c r="T721" i="14"/>
  <c r="T1079" i="14"/>
  <c r="T1120" i="14"/>
  <c r="S1267" i="14"/>
  <c r="S1271" i="14"/>
  <c r="T2684" i="14"/>
  <c r="R2748" i="14"/>
  <c r="T2502" i="14"/>
  <c r="S1932" i="14"/>
  <c r="S3515" i="14"/>
  <c r="Q1835" i="14"/>
  <c r="S1835" i="14"/>
  <c r="Q2003" i="14"/>
  <c r="T2559" i="14"/>
  <c r="R2559" i="14"/>
  <c r="R2253" i="14"/>
  <c r="R2749" i="14"/>
  <c r="T2749" i="14"/>
  <c r="R2765" i="14"/>
  <c r="T2765" i="14"/>
  <c r="R199" i="14"/>
  <c r="T199" i="14"/>
  <c r="Q1170" i="14"/>
  <c r="S1170" i="14"/>
  <c r="T1477" i="14"/>
  <c r="R1477" i="14"/>
  <c r="S1952" i="14"/>
  <c r="Q1952" i="14"/>
  <c r="T2078" i="14"/>
  <c r="R2078" i="14"/>
  <c r="S2389" i="14"/>
  <c r="Q2389" i="14"/>
  <c r="Q2410" i="14"/>
  <c r="S2410" i="14"/>
  <c r="R1084" i="14"/>
  <c r="T1084" i="14"/>
  <c r="Q1125" i="14"/>
  <c r="S1125" i="14"/>
  <c r="S1297" i="14"/>
  <c r="Q1297" i="14"/>
  <c r="R1482" i="14"/>
  <c r="T1482" i="14"/>
  <c r="S110" i="14"/>
  <c r="Q213" i="14"/>
  <c r="S242" i="14"/>
  <c r="R310" i="14"/>
  <c r="Q395" i="14"/>
  <c r="T443" i="14"/>
  <c r="T451" i="14"/>
  <c r="S435" i="14"/>
  <c r="S439" i="14"/>
  <c r="S447" i="14"/>
  <c r="S561" i="14"/>
  <c r="S710" i="14"/>
  <c r="T746" i="14"/>
  <c r="T762" i="14"/>
  <c r="T778" i="14"/>
  <c r="T807" i="14"/>
  <c r="T811" i="14"/>
  <c r="T815" i="14"/>
  <c r="T895" i="14"/>
  <c r="T1114" i="14"/>
  <c r="T1138" i="14"/>
  <c r="T1146" i="14"/>
  <c r="T802" i="14"/>
  <c r="T830" i="14"/>
  <c r="T870" i="14"/>
  <c r="T890" i="14"/>
  <c r="T902" i="14"/>
  <c r="T918" i="14"/>
  <c r="T922" i="14"/>
  <c r="T954" i="14"/>
  <c r="T1145" i="14"/>
  <c r="T1107" i="14"/>
  <c r="T864" i="14"/>
  <c r="S1342" i="14"/>
  <c r="T1410" i="14"/>
  <c r="T1454" i="14"/>
  <c r="T1522" i="14"/>
  <c r="T1526" i="14"/>
  <c r="T1538" i="14"/>
  <c r="T1562" i="14"/>
  <c r="Q1391" i="14"/>
  <c r="T1635" i="14"/>
  <c r="T1639" i="14"/>
  <c r="Q1850" i="14"/>
  <c r="S2059" i="14"/>
  <c r="R2356" i="14"/>
  <c r="S2234" i="14"/>
  <c r="T2734" i="14"/>
  <c r="T2782" i="14"/>
  <c r="S2958" i="14"/>
  <c r="S2228" i="14"/>
  <c r="R1500" i="14"/>
  <c r="T1500" i="14"/>
  <c r="R1515" i="14"/>
  <c r="T1515" i="14"/>
  <c r="Q2246" i="14"/>
  <c r="S2246" i="14"/>
  <c r="R2323" i="14"/>
  <c r="T2323" i="14"/>
  <c r="Q2507" i="14"/>
  <c r="S2507" i="14"/>
  <c r="T207" i="14"/>
  <c r="R207" i="14"/>
  <c r="R1459" i="14"/>
  <c r="T1459" i="14"/>
  <c r="R1471" i="14"/>
  <c r="T1471" i="14"/>
  <c r="R1519" i="14"/>
  <c r="T1519" i="14"/>
  <c r="T18" i="14"/>
  <c r="Q151" i="14"/>
  <c r="S179" i="14"/>
  <c r="T436" i="14"/>
  <c r="S409" i="14"/>
  <c r="R545" i="14"/>
  <c r="T717" i="14"/>
  <c r="T729" i="14"/>
  <c r="T751" i="14"/>
  <c r="T767" i="14"/>
  <c r="T783" i="14"/>
  <c r="Q1249" i="14"/>
  <c r="S1246" i="14"/>
  <c r="S2338" i="14"/>
  <c r="R2916" i="14"/>
  <c r="R3036" i="14"/>
  <c r="S2218" i="14"/>
  <c r="Q2242" i="14"/>
  <c r="T2353" i="14"/>
  <c r="T2694" i="14"/>
  <c r="T2758" i="14"/>
  <c r="T3062" i="14"/>
  <c r="Q1984" i="14"/>
  <c r="R2464" i="14"/>
  <c r="R2528" i="14"/>
  <c r="T2607" i="14"/>
  <c r="R2607" i="14"/>
  <c r="R2951" i="14"/>
  <c r="T2951" i="14"/>
  <c r="T2818" i="14"/>
  <c r="R2818" i="14"/>
  <c r="Q3659" i="14"/>
  <c r="S3659" i="14"/>
  <c r="R3675" i="14"/>
  <c r="T3675" i="14"/>
  <c r="R3711" i="14"/>
  <c r="T3711" i="14"/>
  <c r="R3679" i="14"/>
  <c r="T3679" i="14"/>
  <c r="Q3615" i="14"/>
  <c r="S3615" i="14"/>
  <c r="Q3646" i="14"/>
  <c r="S3646" i="14"/>
  <c r="Q3653" i="14"/>
  <c r="S3653" i="14"/>
  <c r="S3712" i="14"/>
  <c r="Q3712" i="14"/>
  <c r="S2048" i="14"/>
  <c r="Q2048" i="14"/>
  <c r="R2165" i="14"/>
  <c r="T2165" i="14"/>
  <c r="Q2209" i="14"/>
  <c r="S2209" i="14"/>
  <c r="Q2264" i="14"/>
  <c r="S2264" i="14"/>
  <c r="R2284" i="14"/>
  <c r="T2284" i="14"/>
  <c r="Q2309" i="14"/>
  <c r="S2309" i="14"/>
  <c r="Q2512" i="14"/>
  <c r="S2512" i="14"/>
  <c r="Q2535" i="14"/>
  <c r="S2535" i="14"/>
  <c r="T2462" i="14"/>
  <c r="S2342" i="14"/>
  <c r="T2531" i="14"/>
  <c r="R3487" i="14"/>
  <c r="T3487" i="14"/>
  <c r="T3656" i="14"/>
  <c r="Q2558" i="14"/>
  <c r="S2558" i="14"/>
  <c r="R3061" i="14"/>
  <c r="T3061" i="14"/>
  <c r="R3125" i="14"/>
  <c r="T3125" i="14"/>
  <c r="Q3638" i="14"/>
  <c r="S3638" i="14"/>
  <c r="R3598" i="14"/>
  <c r="T3598" i="14"/>
  <c r="T3661" i="14"/>
  <c r="R2480" i="14"/>
  <c r="T3700" i="14"/>
  <c r="S2252" i="14"/>
  <c r="T2149" i="14"/>
  <c r="R2333" i="14"/>
  <c r="T2333" i="14"/>
  <c r="R2429" i="14"/>
  <c r="T2429" i="14"/>
  <c r="R2717" i="14"/>
  <c r="T2717" i="14"/>
  <c r="S2423" i="14"/>
  <c r="R2586" i="14"/>
  <c r="T2586" i="14"/>
  <c r="Q2510" i="14"/>
  <c r="S2510" i="14"/>
  <c r="Q2550" i="14"/>
  <c r="S2550" i="14"/>
  <c r="S3700" i="14"/>
  <c r="Q3700" i="14"/>
  <c r="R3437" i="14"/>
  <c r="T3437" i="14"/>
  <c r="R3485" i="14"/>
  <c r="T3485" i="14"/>
  <c r="R3501" i="14"/>
  <c r="T3501" i="14"/>
  <c r="R3591" i="14"/>
  <c r="T3591" i="14"/>
  <c r="Q3633" i="14"/>
  <c r="S3633" i="14"/>
  <c r="R3455" i="14"/>
  <c r="T3455" i="14"/>
  <c r="R3423" i="14"/>
  <c r="T3423" i="14"/>
  <c r="Q108" i="14"/>
  <c r="S108" i="14"/>
  <c r="R167" i="14"/>
  <c r="T167" i="14"/>
  <c r="S463" i="14"/>
  <c r="Q463" i="14"/>
  <c r="R738" i="14"/>
  <c r="T738" i="14"/>
  <c r="R1076" i="14"/>
  <c r="T1076" i="14"/>
  <c r="Q1263" i="14"/>
  <c r="S1263" i="14"/>
  <c r="Q1148" i="14"/>
  <c r="S1148" i="14"/>
  <c r="Q1155" i="14"/>
  <c r="S1155" i="14"/>
  <c r="R2269" i="14"/>
  <c r="T2269" i="14"/>
  <c r="Q2282" i="14"/>
  <c r="S2282" i="14"/>
  <c r="Q2318" i="14"/>
  <c r="S2318" i="14"/>
  <c r="Q2400" i="14"/>
  <c r="S2400" i="14"/>
  <c r="T1567" i="14"/>
  <c r="R2503" i="14"/>
  <c r="S2542" i="14"/>
  <c r="T2675" i="14"/>
  <c r="T2840" i="14"/>
  <c r="T3477" i="14"/>
  <c r="T3499" i="14"/>
  <c r="R2418" i="14"/>
  <c r="T2893" i="14"/>
  <c r="Q3679" i="14"/>
  <c r="S16" i="14"/>
  <c r="T1072" i="14"/>
  <c r="S1110" i="14"/>
  <c r="Q1140" i="14"/>
  <c r="Q2202" i="14"/>
  <c r="S2202" i="14"/>
  <c r="R2506" i="14"/>
  <c r="T2506" i="14"/>
  <c r="R2763" i="14"/>
  <c r="T2763" i="14"/>
  <c r="T3469" i="14"/>
  <c r="T2450" i="14"/>
  <c r="T2589" i="14"/>
  <c r="R2434" i="14"/>
  <c r="T2434" i="14"/>
  <c r="R3397" i="14"/>
  <c r="T3397" i="14"/>
  <c r="R3413" i="14"/>
  <c r="T3413" i="14"/>
  <c r="R3493" i="14"/>
  <c r="T3493" i="14"/>
  <c r="R3475" i="14"/>
  <c r="T3475" i="14"/>
  <c r="R3429" i="14"/>
  <c r="T3429" i="14"/>
  <c r="R3467" i="14"/>
  <c r="T3467" i="14"/>
  <c r="R5" i="14"/>
  <c r="T5" i="14"/>
  <c r="S323" i="14"/>
  <c r="Q323" i="14"/>
  <c r="R552" i="14"/>
  <c r="T552" i="14"/>
  <c r="R683" i="14"/>
  <c r="T683" i="14"/>
  <c r="R732" i="14"/>
  <c r="T732" i="14"/>
  <c r="Q1287" i="14"/>
  <c r="S1287" i="14"/>
  <c r="R1440" i="14"/>
  <c r="T1440" i="14"/>
  <c r="T1502" i="14"/>
  <c r="R1502" i="14"/>
  <c r="S1911" i="14"/>
  <c r="T3676" i="14"/>
  <c r="T3431" i="14"/>
  <c r="T3461" i="14"/>
  <c r="R2498" i="14"/>
  <c r="T2546" i="14"/>
  <c r="T2653" i="14"/>
  <c r="S3392" i="14"/>
  <c r="Q3621" i="14"/>
  <c r="S3709" i="14"/>
  <c r="S218" i="14"/>
  <c r="S560" i="14"/>
  <c r="S379" i="14"/>
  <c r="S558" i="14"/>
  <c r="R736" i="14"/>
  <c r="R2306" i="14"/>
  <c r="T2306" i="14"/>
  <c r="R2370" i="14"/>
  <c r="T2370" i="14"/>
  <c r="S1144" i="14"/>
  <c r="S1100" i="14"/>
  <c r="T1489" i="14"/>
  <c r="S2446" i="14"/>
  <c r="S1227" i="14"/>
  <c r="S1133" i="14"/>
  <c r="R1425" i="14"/>
  <c r="S1899" i="14"/>
  <c r="T224" i="14"/>
  <c r="S121" i="14"/>
  <c r="S1118" i="14"/>
  <c r="S2534" i="14"/>
  <c r="S2566" i="14"/>
  <c r="T3393" i="14"/>
  <c r="T3401" i="14"/>
  <c r="T3409" i="14"/>
  <c r="T3417" i="14"/>
  <c r="Q1904" i="14"/>
  <c r="T2477" i="14"/>
  <c r="T2525" i="14"/>
  <c r="T2541" i="14"/>
  <c r="T2621" i="14"/>
  <c r="T2685" i="14"/>
  <c r="T2813" i="14"/>
  <c r="T2829" i="14"/>
  <c r="T2917" i="14"/>
  <c r="T2981" i="14"/>
  <c r="T3045" i="14"/>
  <c r="T3109" i="14"/>
  <c r="T3584" i="14"/>
  <c r="T57" i="14"/>
  <c r="S1229" i="14"/>
  <c r="T1496" i="14"/>
  <c r="T3427" i="14"/>
  <c r="T3443" i="14"/>
  <c r="T3483" i="14"/>
  <c r="T3169" i="14"/>
  <c r="S190" i="14"/>
  <c r="S430" i="14"/>
  <c r="Q1233" i="14"/>
  <c r="S1123" i="14"/>
  <c r="S1239" i="14"/>
  <c r="S1319" i="14"/>
  <c r="T1435" i="14"/>
  <c r="Q1402" i="14"/>
  <c r="T44" i="14"/>
  <c r="R44" i="14"/>
  <c r="Q392" i="14"/>
  <c r="S392" i="14"/>
  <c r="Q422" i="14"/>
  <c r="S422" i="14"/>
  <c r="Q1115" i="14"/>
  <c r="S1115" i="14"/>
  <c r="Q1159" i="14"/>
  <c r="S1159" i="14"/>
  <c r="T1421" i="14"/>
  <c r="R1421" i="14"/>
  <c r="R1504" i="14"/>
  <c r="T1504" i="14"/>
  <c r="T1569" i="14"/>
  <c r="R1569" i="14"/>
  <c r="T1586" i="14"/>
  <c r="R1586" i="14"/>
  <c r="T1417" i="14"/>
  <c r="R1417" i="14"/>
  <c r="T1481" i="14"/>
  <c r="R1481" i="14"/>
  <c r="R1549" i="14"/>
  <c r="T1549" i="14"/>
  <c r="R1565" i="14"/>
  <c r="T1565" i="14"/>
  <c r="T1606" i="14"/>
  <c r="R1606" i="14"/>
  <c r="S1903" i="14"/>
  <c r="Q1903" i="14"/>
  <c r="Q2428" i="14"/>
  <c r="S2428" i="14"/>
  <c r="Q416" i="14"/>
  <c r="S416" i="14"/>
  <c r="R1104" i="14"/>
  <c r="T1104" i="14"/>
  <c r="Q1131" i="14"/>
  <c r="S1131" i="14"/>
  <c r="Q1151" i="14"/>
  <c r="S1151" i="14"/>
  <c r="T1420" i="14"/>
  <c r="R1420" i="14"/>
  <c r="T1445" i="14"/>
  <c r="R1445" i="14"/>
  <c r="T1493" i="14"/>
  <c r="R1493" i="14"/>
  <c r="R1512" i="14"/>
  <c r="T1512" i="14"/>
  <c r="T1529" i="14"/>
  <c r="R1529" i="14"/>
  <c r="T1641" i="14"/>
  <c r="R1641" i="14"/>
  <c r="R2178" i="14"/>
  <c r="T2178" i="14"/>
  <c r="R2182" i="14"/>
  <c r="T2182" i="14"/>
  <c r="Q1127" i="14"/>
  <c r="S1127" i="14"/>
  <c r="R1407" i="14"/>
  <c r="T1407" i="14"/>
  <c r="T1429" i="14"/>
  <c r="R1429" i="14"/>
  <c r="R1439" i="14"/>
  <c r="T1439" i="14"/>
  <c r="T1473" i="14"/>
  <c r="R1473" i="14"/>
  <c r="T1532" i="14"/>
  <c r="R1532" i="14"/>
  <c r="S1859" i="14"/>
  <c r="Q1859" i="14"/>
  <c r="S2005" i="14"/>
  <c r="Q2005" i="14"/>
  <c r="S2021" i="14"/>
  <c r="Q2021" i="14"/>
  <c r="R2099" i="14"/>
  <c r="T2099" i="14"/>
  <c r="Q2260" i="14"/>
  <c r="S2260" i="14"/>
  <c r="Q2516" i="14"/>
  <c r="S2516" i="14"/>
  <c r="Q2560" i="14"/>
  <c r="S2560" i="14"/>
  <c r="Q2764" i="14"/>
  <c r="S2764" i="14"/>
  <c r="Q2828" i="14"/>
  <c r="S2828" i="14"/>
  <c r="Q2996" i="14"/>
  <c r="S2996" i="14"/>
  <c r="Q3044" i="14"/>
  <c r="S3044" i="14"/>
  <c r="Q2356" i="14"/>
  <c r="S2356" i="14"/>
  <c r="Q2404" i="14"/>
  <c r="S2404" i="14"/>
  <c r="Q2444" i="14"/>
  <c r="S2444" i="14"/>
  <c r="Q2500" i="14"/>
  <c r="S2500" i="14"/>
  <c r="Q2564" i="14"/>
  <c r="S2564" i="14"/>
  <c r="Q2785" i="14"/>
  <c r="S2785" i="14"/>
  <c r="Q2876" i="14"/>
  <c r="S2876" i="14"/>
  <c r="Q2944" i="14"/>
  <c r="S2944" i="14"/>
  <c r="R3150" i="14"/>
  <c r="T3150" i="14"/>
  <c r="R3552" i="14"/>
  <c r="T3552" i="14"/>
  <c r="R2083" i="14"/>
  <c r="T2083" i="14"/>
  <c r="R2131" i="14"/>
  <c r="T2131" i="14"/>
  <c r="Q2388" i="14"/>
  <c r="S2388" i="14"/>
  <c r="Q2436" i="14"/>
  <c r="S2436" i="14"/>
  <c r="Q2580" i="14"/>
  <c r="S2580" i="14"/>
  <c r="Q2668" i="14"/>
  <c r="S2668" i="14"/>
  <c r="Q2768" i="14"/>
  <c r="S2768" i="14"/>
  <c r="Q3012" i="14"/>
  <c r="S3012" i="14"/>
  <c r="Q3088" i="14"/>
  <c r="S3088" i="14"/>
  <c r="Q3108" i="14"/>
  <c r="S3108" i="14"/>
  <c r="R2160" i="14"/>
  <c r="T2160" i="14"/>
  <c r="Q2380" i="14"/>
  <c r="S2380" i="14"/>
  <c r="Q2816" i="14"/>
  <c r="S2816" i="14"/>
  <c r="Q2864" i="14"/>
  <c r="S2864" i="14"/>
  <c r="Q2896" i="14"/>
  <c r="S2896" i="14"/>
  <c r="Q2992" i="14"/>
  <c r="S2992" i="14"/>
  <c r="R407" i="14"/>
  <c r="T407" i="14"/>
  <c r="Q1141" i="14"/>
  <c r="S1141" i="14"/>
  <c r="Q1149" i="14"/>
  <c r="S1149" i="14"/>
  <c r="S1325" i="14"/>
  <c r="Q1325" i="14"/>
  <c r="T1409" i="14"/>
  <c r="R1409" i="14"/>
  <c r="R1415" i="14"/>
  <c r="T1415" i="14"/>
  <c r="T1533" i="14"/>
  <c r="R1533" i="14"/>
  <c r="T1578" i="14"/>
  <c r="R1578" i="14"/>
  <c r="Q408" i="14"/>
  <c r="S408" i="14"/>
  <c r="Q420" i="14"/>
  <c r="S420" i="14"/>
  <c r="Q1235" i="14"/>
  <c r="S1235" i="14"/>
  <c r="R1405" i="14"/>
  <c r="T1405" i="14"/>
  <c r="R1468" i="14"/>
  <c r="T1468" i="14"/>
  <c r="R1556" i="14"/>
  <c r="T1556" i="14"/>
  <c r="R1572" i="14"/>
  <c r="T1572" i="14"/>
  <c r="R1580" i="14"/>
  <c r="T1580" i="14"/>
  <c r="R1588" i="14"/>
  <c r="T1588" i="14"/>
  <c r="R1596" i="14"/>
  <c r="T1596" i="14"/>
  <c r="R1633" i="14"/>
  <c r="T1633" i="14"/>
  <c r="R2174" i="14"/>
  <c r="T2174" i="14"/>
  <c r="Q2332" i="14"/>
  <c r="S2332" i="14"/>
  <c r="Q2460" i="14"/>
  <c r="S2460" i="14"/>
  <c r="Q414" i="14"/>
  <c r="S414" i="14"/>
  <c r="T1437" i="14"/>
  <c r="R1437" i="14"/>
  <c r="T1485" i="14"/>
  <c r="R1485" i="14"/>
  <c r="R1600" i="14"/>
  <c r="T1600" i="14"/>
  <c r="R1608" i="14"/>
  <c r="T1608" i="14"/>
  <c r="R1616" i="14"/>
  <c r="T1616" i="14"/>
  <c r="R1624" i="14"/>
  <c r="T1624" i="14"/>
  <c r="Q1787" i="14"/>
  <c r="S1787" i="14"/>
  <c r="S1883" i="14"/>
  <c r="Q1883" i="14"/>
  <c r="S2031" i="14"/>
  <c r="Q2031" i="14"/>
  <c r="R2152" i="14"/>
  <c r="T2152" i="14"/>
  <c r="Q2340" i="14"/>
  <c r="S2340" i="14"/>
  <c r="Q341" i="14"/>
  <c r="S341" i="14"/>
  <c r="Q426" i="14"/>
  <c r="S426" i="14"/>
  <c r="R1102" i="14"/>
  <c r="T1102" i="14"/>
  <c r="T1506" i="14"/>
  <c r="R1506" i="14"/>
  <c r="T1525" i="14"/>
  <c r="R1525" i="14"/>
  <c r="R1552" i="14"/>
  <c r="T1552" i="14"/>
  <c r="R2198" i="14"/>
  <c r="T2198" i="14"/>
  <c r="Q2452" i="14"/>
  <c r="S2452" i="14"/>
  <c r="Q2624" i="14"/>
  <c r="S2624" i="14"/>
  <c r="Q2700" i="14"/>
  <c r="S2700" i="14"/>
  <c r="Q2964" i="14"/>
  <c r="S2964" i="14"/>
  <c r="R1613" i="14"/>
  <c r="T1613" i="14"/>
  <c r="R2075" i="14"/>
  <c r="T2075" i="14"/>
  <c r="Q2324" i="14"/>
  <c r="S2324" i="14"/>
  <c r="Q2551" i="14"/>
  <c r="S2551" i="14"/>
  <c r="Q2688" i="14"/>
  <c r="S2688" i="14"/>
  <c r="Q2752" i="14"/>
  <c r="S2752" i="14"/>
  <c r="Q2771" i="14"/>
  <c r="S2771" i="14"/>
  <c r="Q2832" i="14"/>
  <c r="S2832" i="14"/>
  <c r="Q2880" i="14"/>
  <c r="S2880" i="14"/>
  <c r="Q2912" i="14"/>
  <c r="S2912" i="14"/>
  <c r="R3146" i="14"/>
  <c r="T3146" i="14"/>
  <c r="R3637" i="14"/>
  <c r="T3637" i="14"/>
  <c r="R3702" i="14"/>
  <c r="T3702" i="14"/>
  <c r="R1621" i="14"/>
  <c r="T1621" i="14"/>
  <c r="S2027" i="14"/>
  <c r="Q2027" i="14"/>
  <c r="S2067" i="14"/>
  <c r="Q2067" i="14"/>
  <c r="R2139" i="14"/>
  <c r="T2139" i="14"/>
  <c r="Q2476" i="14"/>
  <c r="S2476" i="14"/>
  <c r="Q2565" i="14"/>
  <c r="S2565" i="14"/>
  <c r="Q2583" i="14"/>
  <c r="S2583" i="14"/>
  <c r="Q2640" i="14"/>
  <c r="S2640" i="14"/>
  <c r="Q2672" i="14"/>
  <c r="S2672" i="14"/>
  <c r="Q2684" i="14"/>
  <c r="S2684" i="14"/>
  <c r="Q2748" i="14"/>
  <c r="S2748" i="14"/>
  <c r="Q2980" i="14"/>
  <c r="S2980" i="14"/>
  <c r="S1875" i="14"/>
  <c r="Q1875" i="14"/>
  <c r="Q2001" i="14"/>
  <c r="S2001" i="14"/>
  <c r="Q2348" i="14"/>
  <c r="S2348" i="14"/>
  <c r="Q2420" i="14"/>
  <c r="S2420" i="14"/>
  <c r="Q2468" i="14"/>
  <c r="S2468" i="14"/>
  <c r="Q2548" i="14"/>
  <c r="S2548" i="14"/>
  <c r="Q2636" i="14"/>
  <c r="S2636" i="14"/>
  <c r="Q2704" i="14"/>
  <c r="S2704" i="14"/>
  <c r="Q2960" i="14"/>
  <c r="S2960" i="14"/>
  <c r="Q3056" i="14"/>
  <c r="S3056" i="14"/>
  <c r="Q3076" i="14"/>
  <c r="S3076" i="14"/>
  <c r="Q72" i="14"/>
  <c r="S72" i="14"/>
  <c r="R665" i="14"/>
  <c r="T665" i="14"/>
  <c r="R667" i="14"/>
  <c r="T667" i="14"/>
  <c r="R1444" i="14"/>
  <c r="T1444" i="14"/>
  <c r="T1456" i="14"/>
  <c r="R1456" i="14"/>
  <c r="R1476" i="14"/>
  <c r="T1476" i="14"/>
  <c r="R1528" i="14"/>
  <c r="T1528" i="14"/>
  <c r="R1541" i="14"/>
  <c r="T1541" i="14"/>
  <c r="T1548" i="14"/>
  <c r="R1548" i="14"/>
  <c r="T81" i="14"/>
  <c r="R81" i="14"/>
  <c r="Q418" i="14"/>
  <c r="S418" i="14"/>
  <c r="Q1163" i="14"/>
  <c r="S1163" i="14"/>
  <c r="R1412" i="14"/>
  <c r="T1412" i="14"/>
  <c r="T1457" i="14"/>
  <c r="R1457" i="14"/>
  <c r="R1488" i="14"/>
  <c r="T1488" i="14"/>
  <c r="T1510" i="14"/>
  <c r="R1510" i="14"/>
  <c r="T1517" i="14"/>
  <c r="R1517" i="14"/>
  <c r="T1622" i="14"/>
  <c r="R1622" i="14"/>
  <c r="S2015" i="14"/>
  <c r="Q2015" i="14"/>
  <c r="R2202" i="14"/>
  <c r="T2202" i="14"/>
  <c r="Q2292" i="14"/>
  <c r="S2292" i="14"/>
  <c r="Q2300" i="14"/>
  <c r="S2300" i="14"/>
  <c r="Q2364" i="14"/>
  <c r="S2364" i="14"/>
  <c r="R231" i="14"/>
  <c r="T231" i="14"/>
  <c r="Q461" i="14"/>
  <c r="S461" i="14"/>
  <c r="Q1107" i="14"/>
  <c r="S1107" i="14"/>
  <c r="Q1303" i="14"/>
  <c r="S1303" i="14"/>
  <c r="Q1335" i="14"/>
  <c r="S1335" i="14"/>
  <c r="R2144" i="14"/>
  <c r="T2144" i="14"/>
  <c r="Q2276" i="14"/>
  <c r="S2276" i="14"/>
  <c r="Q2284" i="14"/>
  <c r="S2284" i="14"/>
  <c r="S1397" i="14"/>
  <c r="Q1397" i="14"/>
  <c r="R1513" i="14"/>
  <c r="T1513" i="14"/>
  <c r="T1540" i="14"/>
  <c r="R1540" i="14"/>
  <c r="R1561" i="14"/>
  <c r="T1561" i="14"/>
  <c r="R1568" i="14"/>
  <c r="T1568" i="14"/>
  <c r="R1605" i="14"/>
  <c r="T1605" i="14"/>
  <c r="Q2412" i="14"/>
  <c r="S2412" i="14"/>
  <c r="Q2784" i="14"/>
  <c r="S2784" i="14"/>
  <c r="Q2884" i="14"/>
  <c r="S2884" i="14"/>
  <c r="Q2932" i="14"/>
  <c r="S2932" i="14"/>
  <c r="Q3024" i="14"/>
  <c r="S3024" i="14"/>
  <c r="Q3140" i="14"/>
  <c r="S3140" i="14"/>
  <c r="R2194" i="14"/>
  <c r="T2194" i="14"/>
  <c r="Q2484" i="14"/>
  <c r="S2484" i="14"/>
  <c r="Q2620" i="14"/>
  <c r="S2620" i="14"/>
  <c r="Q3008" i="14"/>
  <c r="S3008" i="14"/>
  <c r="Q3028" i="14"/>
  <c r="S3028" i="14"/>
  <c r="R3142" i="14"/>
  <c r="T3142" i="14"/>
  <c r="R3604" i="14"/>
  <c r="T3604" i="14"/>
  <c r="S1867" i="14"/>
  <c r="Q1867" i="14"/>
  <c r="S1913" i="14"/>
  <c r="Q1913" i="14"/>
  <c r="R2186" i="14"/>
  <c r="T2186" i="14"/>
  <c r="Q2508" i="14"/>
  <c r="S2508" i="14"/>
  <c r="Q2524" i="14"/>
  <c r="S2524" i="14"/>
  <c r="Q2812" i="14"/>
  <c r="S2812" i="14"/>
  <c r="Q2844" i="14"/>
  <c r="S2844" i="14"/>
  <c r="Q2948" i="14"/>
  <c r="S2948" i="14"/>
  <c r="Q1791" i="14"/>
  <c r="S1791" i="14"/>
  <c r="Q2316" i="14"/>
  <c r="S2316" i="14"/>
  <c r="Q2492" i="14"/>
  <c r="S2492" i="14"/>
  <c r="Q2533" i="14"/>
  <c r="S2533" i="14"/>
  <c r="Q2928" i="14"/>
  <c r="S2928" i="14"/>
  <c r="Q3092" i="14"/>
  <c r="S3092" i="14"/>
  <c r="Q206" i="14"/>
  <c r="S206" i="14"/>
  <c r="Q424" i="14"/>
  <c r="S424" i="14"/>
  <c r="Q1119" i="14"/>
  <c r="S1119" i="14"/>
  <c r="S1317" i="14"/>
  <c r="Q1317" i="14"/>
  <c r="R1403" i="14"/>
  <c r="T1403" i="14"/>
  <c r="R1436" i="14"/>
  <c r="T1436" i="14"/>
  <c r="T1465" i="14"/>
  <c r="R1465" i="14"/>
  <c r="T1486" i="14"/>
  <c r="R1486" i="14"/>
  <c r="T1509" i="14"/>
  <c r="R1509" i="14"/>
  <c r="T1553" i="14"/>
  <c r="R1553" i="14"/>
  <c r="T1594" i="14"/>
  <c r="R1594" i="14"/>
  <c r="R1640" i="14"/>
  <c r="T1640" i="14"/>
  <c r="R97" i="14"/>
  <c r="T97" i="14"/>
  <c r="R1428" i="14"/>
  <c r="T1428" i="14"/>
  <c r="R1505" i="14"/>
  <c r="T1505" i="14"/>
  <c r="R1536" i="14"/>
  <c r="T1536" i="14"/>
  <c r="T1614" i="14"/>
  <c r="R1614" i="14"/>
  <c r="S1891" i="14"/>
  <c r="Q1891" i="14"/>
  <c r="Q2396" i="14"/>
  <c r="S2396" i="14"/>
  <c r="Q1117" i="14"/>
  <c r="S1117" i="14"/>
  <c r="Q1139" i="14"/>
  <c r="S1139" i="14"/>
  <c r="Q1251" i="14"/>
  <c r="S1251" i="14"/>
  <c r="S1369" i="14"/>
  <c r="Q1369" i="14"/>
  <c r="R1460" i="14"/>
  <c r="T1460" i="14"/>
  <c r="T1472" i="14"/>
  <c r="R1472" i="14"/>
  <c r="R1520" i="14"/>
  <c r="T1520" i="14"/>
  <c r="T1544" i="14"/>
  <c r="R1544" i="14"/>
  <c r="R1560" i="14"/>
  <c r="T1560" i="14"/>
  <c r="T1577" i="14"/>
  <c r="R1577" i="14"/>
  <c r="T1585" i="14"/>
  <c r="R1585" i="14"/>
  <c r="T1593" i="14"/>
  <c r="R1593" i="14"/>
  <c r="Q2308" i="14"/>
  <c r="S2308" i="14"/>
  <c r="Q2372" i="14"/>
  <c r="S2372" i="14"/>
  <c r="Q1108" i="14"/>
  <c r="S1108" i="14"/>
  <c r="Q1275" i="14"/>
  <c r="S1275" i="14"/>
  <c r="Q1307" i="14"/>
  <c r="S1307" i="14"/>
  <c r="Q1339" i="14"/>
  <c r="S1339" i="14"/>
  <c r="R1413" i="14"/>
  <c r="T1413" i="14"/>
  <c r="R1452" i="14"/>
  <c r="T1452" i="14"/>
  <c r="T1464" i="14"/>
  <c r="R1464" i="14"/>
  <c r="R1636" i="14"/>
  <c r="T1636" i="14"/>
  <c r="R2123" i="14"/>
  <c r="T2123" i="14"/>
  <c r="Q2268" i="14"/>
  <c r="S2268" i="14"/>
  <c r="Q2588" i="14"/>
  <c r="S2588" i="14"/>
  <c r="Q2652" i="14"/>
  <c r="S2652" i="14"/>
  <c r="Q2732" i="14"/>
  <c r="S2732" i="14"/>
  <c r="Q2780" i="14"/>
  <c r="S2780" i="14"/>
  <c r="Q2787" i="14"/>
  <c r="S2787" i="14"/>
  <c r="Q2800" i="14"/>
  <c r="S2800" i="14"/>
  <c r="Q2852" i="14"/>
  <c r="S2852" i="14"/>
  <c r="Q3060" i="14"/>
  <c r="S3060" i="14"/>
  <c r="S2037" i="14"/>
  <c r="Q2037" i="14"/>
  <c r="R2180" i="14"/>
  <c r="T2180" i="14"/>
  <c r="Q2656" i="14"/>
  <c r="S2656" i="14"/>
  <c r="Q2720" i="14"/>
  <c r="S2720" i="14"/>
  <c r="Q2868" i="14"/>
  <c r="S2868" i="14"/>
  <c r="Q2976" i="14"/>
  <c r="S2976" i="14"/>
  <c r="Q3124" i="14"/>
  <c r="S3124" i="14"/>
  <c r="R3392" i="14"/>
  <c r="T3392" i="14"/>
  <c r="S2011" i="14"/>
  <c r="Q2011" i="14"/>
  <c r="Q2532" i="14"/>
  <c r="S2532" i="14"/>
  <c r="Q2608" i="14"/>
  <c r="S2608" i="14"/>
  <c r="Q2716" i="14"/>
  <c r="S2716" i="14"/>
  <c r="Q2804" i="14"/>
  <c r="S2804" i="14"/>
  <c r="Q2848" i="14"/>
  <c r="S2848" i="14"/>
  <c r="Q2900" i="14"/>
  <c r="S2900" i="14"/>
  <c r="Q2916" i="14"/>
  <c r="S2916" i="14"/>
  <c r="R1629" i="14"/>
  <c r="T1629" i="14"/>
  <c r="R2177" i="14"/>
  <c r="T2177" i="14"/>
  <c r="R2264" i="14"/>
  <c r="T2264" i="14"/>
  <c r="Q2604" i="14"/>
  <c r="S2604" i="14"/>
  <c r="Q2736" i="14"/>
  <c r="S2736" i="14"/>
  <c r="Q2836" i="14"/>
  <c r="S2836" i="14"/>
  <c r="Q2860" i="14"/>
  <c r="S2860" i="14"/>
  <c r="R17" i="14"/>
  <c r="T17" i="14"/>
  <c r="R21" i="14"/>
  <c r="T21" i="14"/>
  <c r="R85" i="14"/>
  <c r="T85" i="14"/>
  <c r="R179" i="14"/>
  <c r="T179" i="14"/>
  <c r="Q235" i="14"/>
  <c r="S235" i="14"/>
  <c r="R171" i="14"/>
  <c r="T171" i="14"/>
  <c r="R180" i="14"/>
  <c r="T180" i="14"/>
  <c r="R417" i="14"/>
  <c r="T417" i="14"/>
  <c r="Q472" i="14"/>
  <c r="S472" i="14"/>
  <c r="Q554" i="14"/>
  <c r="S554" i="14"/>
  <c r="T311" i="14"/>
  <c r="R311" i="14"/>
  <c r="R687" i="14"/>
  <c r="T687" i="14"/>
  <c r="Q1042" i="14"/>
  <c r="S1042" i="14"/>
  <c r="Q1050" i="14"/>
  <c r="S1050" i="14"/>
  <c r="Q1066" i="14"/>
  <c r="S1066" i="14"/>
  <c r="Q1086" i="14"/>
  <c r="S1086" i="14"/>
  <c r="Q1072" i="14"/>
  <c r="S1072" i="14"/>
  <c r="Q1070" i="14"/>
  <c r="S1070" i="14"/>
  <c r="Q1164" i="14"/>
  <c r="S1164" i="14"/>
  <c r="Q1230" i="14"/>
  <c r="S1230" i="14"/>
  <c r="Q1056" i="14"/>
  <c r="S1056" i="14"/>
  <c r="S1378" i="14"/>
  <c r="Q1378" i="14"/>
  <c r="S1809" i="14"/>
  <c r="Q1809" i="14"/>
  <c r="S1829" i="14"/>
  <c r="Q1829" i="14"/>
  <c r="T1618" i="14"/>
  <c r="R1618" i="14"/>
  <c r="R1620" i="14"/>
  <c r="T1620" i="14"/>
  <c r="Q1788" i="14"/>
  <c r="S1788" i="14"/>
  <c r="S2057" i="14"/>
  <c r="Q2057" i="14"/>
  <c r="R2073" i="14"/>
  <c r="T2073" i="14"/>
  <c r="R2129" i="14"/>
  <c r="T2129" i="14"/>
  <c r="R1612" i="14"/>
  <c r="T1612" i="14"/>
  <c r="Q1961" i="14"/>
  <c r="S1961" i="14"/>
  <c r="R2082" i="14"/>
  <c r="T2082" i="14"/>
  <c r="R2098" i="14"/>
  <c r="T2098" i="14"/>
  <c r="R2122" i="14"/>
  <c r="T2122" i="14"/>
  <c r="R2140" i="14"/>
  <c r="T2140" i="14"/>
  <c r="Q2143" i="14"/>
  <c r="S2143" i="14"/>
  <c r="Q2189" i="14"/>
  <c r="S2189" i="14"/>
  <c r="R2156" i="14"/>
  <c r="T2156" i="14"/>
  <c r="Q2197" i="14"/>
  <c r="S2197" i="14"/>
  <c r="R2260" i="14"/>
  <c r="T2260" i="14"/>
  <c r="R2155" i="14"/>
  <c r="T2155" i="14"/>
  <c r="Q2472" i="14"/>
  <c r="S2472" i="14"/>
  <c r="Q2483" i="14"/>
  <c r="S2483" i="14"/>
  <c r="Q2539" i="14"/>
  <c r="S2539" i="14"/>
  <c r="Q2553" i="14"/>
  <c r="S2553" i="14"/>
  <c r="Q2593" i="14"/>
  <c r="S2593" i="14"/>
  <c r="Q2611" i="14"/>
  <c r="S2611" i="14"/>
  <c r="Q2627" i="14"/>
  <c r="S2627" i="14"/>
  <c r="Q2643" i="14"/>
  <c r="S2643" i="14"/>
  <c r="Q2659" i="14"/>
  <c r="S2659" i="14"/>
  <c r="Q2691" i="14"/>
  <c r="S2691" i="14"/>
  <c r="Q2707" i="14"/>
  <c r="S2707" i="14"/>
  <c r="Q2723" i="14"/>
  <c r="S2723" i="14"/>
  <c r="Q2739" i="14"/>
  <c r="S2739" i="14"/>
  <c r="Q2555" i="14"/>
  <c r="S2555" i="14"/>
  <c r="Q2645" i="14"/>
  <c r="S2645" i="14"/>
  <c r="Q2677" i="14"/>
  <c r="S2677" i="14"/>
  <c r="Q2905" i="14"/>
  <c r="S2905" i="14"/>
  <c r="Q2923" i="14"/>
  <c r="S2923" i="14"/>
  <c r="Q2937" i="14"/>
  <c r="S2937" i="14"/>
  <c r="Q2955" i="14"/>
  <c r="S2955" i="14"/>
  <c r="Q2969" i="14"/>
  <c r="S2969" i="14"/>
  <c r="Q2987" i="14"/>
  <c r="S2987" i="14"/>
  <c r="Q3001" i="14"/>
  <c r="S3001" i="14"/>
  <c r="Q3019" i="14"/>
  <c r="S3019" i="14"/>
  <c r="Q3033" i="14"/>
  <c r="S3033" i="14"/>
  <c r="Q3051" i="14"/>
  <c r="S3051" i="14"/>
  <c r="Q3065" i="14"/>
  <c r="S3065" i="14"/>
  <c r="Q3083" i="14"/>
  <c r="S3083" i="14"/>
  <c r="Q3097" i="14"/>
  <c r="S3097" i="14"/>
  <c r="Q3115" i="14"/>
  <c r="S3115" i="14"/>
  <c r="Q3129" i="14"/>
  <c r="S3129" i="14"/>
  <c r="Q3143" i="14"/>
  <c r="S3143" i="14"/>
  <c r="Q2760" i="14"/>
  <c r="S2760" i="14"/>
  <c r="Q2803" i="14"/>
  <c r="S2803" i="14"/>
  <c r="Q2819" i="14"/>
  <c r="S2819" i="14"/>
  <c r="Q2851" i="14"/>
  <c r="S2851" i="14"/>
  <c r="Q2881" i="14"/>
  <c r="S2881" i="14"/>
  <c r="Q3581" i="14"/>
  <c r="S3581" i="14"/>
  <c r="Q3585" i="14"/>
  <c r="S3585" i="14"/>
  <c r="R3526" i="14"/>
  <c r="T3526" i="14"/>
  <c r="R3575" i="14"/>
  <c r="T3575" i="14"/>
  <c r="Q3584" i="14"/>
  <c r="S3584" i="14"/>
  <c r="R3546" i="14"/>
  <c r="T3546" i="14"/>
  <c r="R3682" i="14"/>
  <c r="T3682" i="14"/>
  <c r="R3659" i="14"/>
  <c r="T3659" i="14"/>
  <c r="Q84" i="14"/>
  <c r="S84" i="14"/>
  <c r="R53" i="14"/>
  <c r="T53" i="14"/>
  <c r="Q92" i="14"/>
  <c r="S92" i="14"/>
  <c r="Q219" i="14"/>
  <c r="S219" i="14"/>
  <c r="R93" i="14"/>
  <c r="T93" i="14"/>
  <c r="Q141" i="14"/>
  <c r="S141" i="14"/>
  <c r="R204" i="14"/>
  <c r="T204" i="14"/>
  <c r="Q178" i="14"/>
  <c r="S178" i="14"/>
  <c r="Q317" i="14"/>
  <c r="S317" i="14"/>
  <c r="S398" i="14"/>
  <c r="Q398" i="14"/>
  <c r="R411" i="14"/>
  <c r="T411" i="14"/>
  <c r="R421" i="14"/>
  <c r="T421" i="14"/>
  <c r="S402" i="14"/>
  <c r="Q402" i="14"/>
  <c r="Q377" i="14"/>
  <c r="S377" i="14"/>
  <c r="R671" i="14"/>
  <c r="T671" i="14"/>
  <c r="R677" i="14"/>
  <c r="T677" i="14"/>
  <c r="Q1040" i="14"/>
  <c r="S1040" i="14"/>
  <c r="Q1048" i="14"/>
  <c r="S1048" i="14"/>
  <c r="Q1062" i="14"/>
  <c r="S1062" i="14"/>
  <c r="Q1088" i="14"/>
  <c r="S1088" i="14"/>
  <c r="Q1060" i="14"/>
  <c r="S1060" i="14"/>
  <c r="Q1064" i="14"/>
  <c r="S1064" i="14"/>
  <c r="Q1122" i="14"/>
  <c r="S1122" i="14"/>
  <c r="Q1154" i="14"/>
  <c r="S1154" i="14"/>
  <c r="Q1156" i="14"/>
  <c r="S1156" i="14"/>
  <c r="Q1367" i="14"/>
  <c r="S1367" i="14"/>
  <c r="S1805" i="14"/>
  <c r="Q1805" i="14"/>
  <c r="S1825" i="14"/>
  <c r="Q1825" i="14"/>
  <c r="T1582" i="14"/>
  <c r="R1582" i="14"/>
  <c r="Q1901" i="14"/>
  <c r="S1901" i="14"/>
  <c r="T1573" i="14"/>
  <c r="R1573" i="14"/>
  <c r="T1597" i="14"/>
  <c r="R1597" i="14"/>
  <c r="S1853" i="14"/>
  <c r="Q1853" i="14"/>
  <c r="S1865" i="14"/>
  <c r="Q1865" i="14"/>
  <c r="T1574" i="14"/>
  <c r="R1574" i="14"/>
  <c r="R2089" i="14"/>
  <c r="T2089" i="14"/>
  <c r="R2121" i="14"/>
  <c r="T2121" i="14"/>
  <c r="R1576" i="14"/>
  <c r="T1576" i="14"/>
  <c r="Q1833" i="14"/>
  <c r="S1833" i="14"/>
  <c r="Q1849" i="14"/>
  <c r="S1849" i="14"/>
  <c r="Q1977" i="14"/>
  <c r="S1977" i="14"/>
  <c r="Q1993" i="14"/>
  <c r="S1993" i="14"/>
  <c r="R2074" i="14"/>
  <c r="T2074" i="14"/>
  <c r="R2130" i="14"/>
  <c r="T2130" i="14"/>
  <c r="Q2167" i="14"/>
  <c r="S2167" i="14"/>
  <c r="R2163" i="14"/>
  <c r="T2163" i="14"/>
  <c r="Q2157" i="14"/>
  <c r="S2157" i="14"/>
  <c r="Q2305" i="14"/>
  <c r="S2305" i="14"/>
  <c r="Q2321" i="14"/>
  <c r="S2321" i="14"/>
  <c r="Q2337" i="14"/>
  <c r="S2337" i="14"/>
  <c r="Q2353" i="14"/>
  <c r="S2353" i="14"/>
  <c r="Q2369" i="14"/>
  <c r="S2369" i="14"/>
  <c r="Q2385" i="14"/>
  <c r="S2385" i="14"/>
  <c r="Q2401" i="14"/>
  <c r="S2401" i="14"/>
  <c r="Q2417" i="14"/>
  <c r="S2417" i="14"/>
  <c r="Q2433" i="14"/>
  <c r="S2433" i="14"/>
  <c r="Q2449" i="14"/>
  <c r="S2449" i="14"/>
  <c r="Q2465" i="14"/>
  <c r="S2465" i="14"/>
  <c r="Q2515" i="14"/>
  <c r="S2515" i="14"/>
  <c r="Q2563" i="14"/>
  <c r="S2563" i="14"/>
  <c r="Q2675" i="14"/>
  <c r="S2675" i="14"/>
  <c r="Q2663" i="14"/>
  <c r="S2663" i="14"/>
  <c r="Q2572" i="14"/>
  <c r="S2572" i="14"/>
  <c r="Q2781" i="14"/>
  <c r="S2781" i="14"/>
  <c r="R3151" i="14"/>
  <c r="T3151" i="14"/>
  <c r="Q3147" i="14"/>
  <c r="S3147" i="14"/>
  <c r="Q2753" i="14"/>
  <c r="S2753" i="14"/>
  <c r="Q2765" i="14"/>
  <c r="S2765" i="14"/>
  <c r="Q2817" i="14"/>
  <c r="S2817" i="14"/>
  <c r="Q2835" i="14"/>
  <c r="S2835" i="14"/>
  <c r="Q2865" i="14"/>
  <c r="S2865" i="14"/>
  <c r="Q2899" i="14"/>
  <c r="S2899" i="14"/>
  <c r="R3155" i="14"/>
  <c r="T3155" i="14"/>
  <c r="R3511" i="14"/>
  <c r="T3511" i="14"/>
  <c r="R3571" i="14"/>
  <c r="T3571" i="14"/>
  <c r="R3562" i="14"/>
  <c r="T3562" i="14"/>
  <c r="Q3580" i="14"/>
  <c r="S3580" i="14"/>
  <c r="R3636" i="14"/>
  <c r="T3636" i="14"/>
  <c r="R3507" i="14"/>
  <c r="T3507" i="14"/>
  <c r="R3538" i="14"/>
  <c r="T3538" i="14"/>
  <c r="R3519" i="14"/>
  <c r="T3519" i="14"/>
  <c r="R3566" i="14"/>
  <c r="T3566" i="14"/>
  <c r="R3701" i="14"/>
  <c r="T3701" i="14"/>
  <c r="Q12" i="14"/>
  <c r="S12" i="14"/>
  <c r="T79" i="14"/>
  <c r="R79" i="14"/>
  <c r="R89" i="14"/>
  <c r="T89" i="14"/>
  <c r="R46" i="14"/>
  <c r="T46" i="14"/>
  <c r="Q48" i="14"/>
  <c r="S48" i="14"/>
  <c r="Q170" i="14"/>
  <c r="S170" i="14"/>
  <c r="R176" i="14"/>
  <c r="T176" i="14"/>
  <c r="R192" i="14"/>
  <c r="T192" i="14"/>
  <c r="Q41" i="14"/>
  <c r="S41" i="14"/>
  <c r="Q125" i="14"/>
  <c r="S125" i="14"/>
  <c r="R159" i="14"/>
  <c r="T159" i="14"/>
  <c r="R425" i="14"/>
  <c r="T425" i="14"/>
  <c r="S383" i="14"/>
  <c r="Q383" i="14"/>
  <c r="Q399" i="14"/>
  <c r="S399" i="14"/>
  <c r="R429" i="14"/>
  <c r="T429" i="14"/>
  <c r="R471" i="14"/>
  <c r="T471" i="14"/>
  <c r="Q474" i="14"/>
  <c r="S474" i="14"/>
  <c r="R669" i="14"/>
  <c r="T669" i="14"/>
  <c r="R693" i="14"/>
  <c r="T693" i="14"/>
  <c r="T960" i="14"/>
  <c r="R960" i="14"/>
  <c r="Q1046" i="14"/>
  <c r="S1046" i="14"/>
  <c r="Q1054" i="14"/>
  <c r="S1054" i="14"/>
  <c r="Q1082" i="14"/>
  <c r="S1082" i="14"/>
  <c r="Q1058" i="14"/>
  <c r="S1058" i="14"/>
  <c r="Q1142" i="14"/>
  <c r="S1142" i="14"/>
  <c r="Q1228" i="14"/>
  <c r="S1228" i="14"/>
  <c r="Q1074" i="14"/>
  <c r="S1074" i="14"/>
  <c r="S1821" i="14"/>
  <c r="Q1821" i="14"/>
  <c r="R1564" i="14"/>
  <c r="T1564" i="14"/>
  <c r="T1626" i="14"/>
  <c r="R1626" i="14"/>
  <c r="Q1949" i="14"/>
  <c r="S1949" i="14"/>
  <c r="R1628" i="14"/>
  <c r="T1628" i="14"/>
  <c r="S1845" i="14"/>
  <c r="Q1845" i="14"/>
  <c r="S1869" i="14"/>
  <c r="Q1869" i="14"/>
  <c r="S1881" i="14"/>
  <c r="Q1881" i="14"/>
  <c r="T1557" i="14"/>
  <c r="R1557" i="14"/>
  <c r="T1637" i="14"/>
  <c r="R1637" i="14"/>
  <c r="Q1989" i="14"/>
  <c r="S1989" i="14"/>
  <c r="S2025" i="14"/>
  <c r="Q2025" i="14"/>
  <c r="S2065" i="14"/>
  <c r="Q2065" i="14"/>
  <c r="R2081" i="14"/>
  <c r="T2081" i="14"/>
  <c r="R2105" i="14"/>
  <c r="T2105" i="14"/>
  <c r="R2113" i="14"/>
  <c r="T2113" i="14"/>
  <c r="T1590" i="14"/>
  <c r="R1590" i="14"/>
  <c r="T1625" i="14"/>
  <c r="R1625" i="14"/>
  <c r="Q1877" i="14"/>
  <c r="S1877" i="14"/>
  <c r="Q1889" i="14"/>
  <c r="S1889" i="14"/>
  <c r="Q1893" i="14"/>
  <c r="S1893" i="14"/>
  <c r="R2090" i="14"/>
  <c r="T2090" i="14"/>
  <c r="R2106" i="14"/>
  <c r="T2106" i="14"/>
  <c r="R2138" i="14"/>
  <c r="T2138" i="14"/>
  <c r="R2142" i="14"/>
  <c r="T2142" i="14"/>
  <c r="Q2159" i="14"/>
  <c r="S2159" i="14"/>
  <c r="R2147" i="14"/>
  <c r="T2147" i="14"/>
  <c r="Q2165" i="14"/>
  <c r="S2165" i="14"/>
  <c r="R2164" i="14"/>
  <c r="T2164" i="14"/>
  <c r="R2191" i="14"/>
  <c r="T2191" i="14"/>
  <c r="Q2181" i="14"/>
  <c r="S2181" i="14"/>
  <c r="R2292" i="14"/>
  <c r="T2292" i="14"/>
  <c r="Q2193" i="14"/>
  <c r="S2193" i="14"/>
  <c r="Q2307" i="14"/>
  <c r="S2307" i="14"/>
  <c r="Q2323" i="14"/>
  <c r="S2323" i="14"/>
  <c r="Q2339" i="14"/>
  <c r="S2339" i="14"/>
  <c r="Q2355" i="14"/>
  <c r="S2355" i="14"/>
  <c r="Q2371" i="14"/>
  <c r="S2371" i="14"/>
  <c r="Q2387" i="14"/>
  <c r="S2387" i="14"/>
  <c r="Q2403" i="14"/>
  <c r="S2403" i="14"/>
  <c r="Q2419" i="14"/>
  <c r="S2419" i="14"/>
  <c r="Q2435" i="14"/>
  <c r="S2435" i="14"/>
  <c r="Q2451" i="14"/>
  <c r="S2451" i="14"/>
  <c r="Q2537" i="14"/>
  <c r="S2537" i="14"/>
  <c r="Q2467" i="14"/>
  <c r="S2467" i="14"/>
  <c r="Q2577" i="14"/>
  <c r="S2577" i="14"/>
  <c r="Q2595" i="14"/>
  <c r="S2595" i="14"/>
  <c r="Q2609" i="14"/>
  <c r="S2609" i="14"/>
  <c r="Q2625" i="14"/>
  <c r="S2625" i="14"/>
  <c r="Q2641" i="14"/>
  <c r="S2641" i="14"/>
  <c r="Q2657" i="14"/>
  <c r="S2657" i="14"/>
  <c r="Q2689" i="14"/>
  <c r="S2689" i="14"/>
  <c r="Q2705" i="14"/>
  <c r="S2705" i="14"/>
  <c r="Q2721" i="14"/>
  <c r="S2721" i="14"/>
  <c r="Q2737" i="14"/>
  <c r="S2737" i="14"/>
  <c r="Q2647" i="14"/>
  <c r="S2647" i="14"/>
  <c r="Q2679" i="14"/>
  <c r="S2679" i="14"/>
  <c r="R3167" i="14"/>
  <c r="T3167" i="14"/>
  <c r="Q2907" i="14"/>
  <c r="S2907" i="14"/>
  <c r="Q2921" i="14"/>
  <c r="S2921" i="14"/>
  <c r="Q2939" i="14"/>
  <c r="S2939" i="14"/>
  <c r="Q2953" i="14"/>
  <c r="S2953" i="14"/>
  <c r="Q2971" i="14"/>
  <c r="S2971" i="14"/>
  <c r="Q2985" i="14"/>
  <c r="S2985" i="14"/>
  <c r="Q3003" i="14"/>
  <c r="S3003" i="14"/>
  <c r="Q3017" i="14"/>
  <c r="S3017" i="14"/>
  <c r="Q3035" i="14"/>
  <c r="S3035" i="14"/>
  <c r="Q3049" i="14"/>
  <c r="S3049" i="14"/>
  <c r="Q3067" i="14"/>
  <c r="S3067" i="14"/>
  <c r="Q3081" i="14"/>
  <c r="S3081" i="14"/>
  <c r="Q3099" i="14"/>
  <c r="S3099" i="14"/>
  <c r="Q3113" i="14"/>
  <c r="S3113" i="14"/>
  <c r="Q3131" i="14"/>
  <c r="S3131" i="14"/>
  <c r="Q2792" i="14"/>
  <c r="S2792" i="14"/>
  <c r="Q2801" i="14"/>
  <c r="S2801" i="14"/>
  <c r="Q2833" i="14"/>
  <c r="S2833" i="14"/>
  <c r="Q2849" i="14"/>
  <c r="S2849" i="14"/>
  <c r="Q2883" i="14"/>
  <c r="S2883" i="14"/>
  <c r="Q3576" i="14"/>
  <c r="S3576" i="14"/>
  <c r="R3558" i="14"/>
  <c r="T3558" i="14"/>
  <c r="R3601" i="14"/>
  <c r="T3601" i="14"/>
  <c r="R3515" i="14"/>
  <c r="T3515" i="14"/>
  <c r="R3712" i="14"/>
  <c r="T3712" i="14"/>
  <c r="R3534" i="14"/>
  <c r="T3534" i="14"/>
  <c r="R3550" i="14"/>
  <c r="T3550" i="14"/>
  <c r="R3573" i="14"/>
  <c r="T3573" i="14"/>
  <c r="R3667" i="14"/>
  <c r="T3667" i="14"/>
  <c r="R74" i="14"/>
  <c r="T74" i="14"/>
  <c r="R73" i="14"/>
  <c r="T73" i="14"/>
  <c r="Q77" i="14"/>
  <c r="S77" i="14"/>
  <c r="R175" i="14"/>
  <c r="T175" i="14"/>
  <c r="Q104" i="14"/>
  <c r="S104" i="14"/>
  <c r="R413" i="14"/>
  <c r="T413" i="14"/>
  <c r="Q556" i="14"/>
  <c r="S556" i="14"/>
  <c r="Q325" i="14"/>
  <c r="S325" i="14"/>
  <c r="R679" i="14"/>
  <c r="T679" i="14"/>
  <c r="R695" i="14"/>
  <c r="T695" i="14"/>
  <c r="Q1044" i="14"/>
  <c r="S1044" i="14"/>
  <c r="Q1052" i="14"/>
  <c r="S1052" i="14"/>
  <c r="Q1080" i="14"/>
  <c r="S1080" i="14"/>
  <c r="Q1084" i="14"/>
  <c r="S1084" i="14"/>
  <c r="Q1111" i="14"/>
  <c r="S1111" i="14"/>
  <c r="Q1078" i="14"/>
  <c r="S1078" i="14"/>
  <c r="Q1076" i="14"/>
  <c r="S1076" i="14"/>
  <c r="Q1116" i="14"/>
  <c r="S1116" i="14"/>
  <c r="Q1120" i="14"/>
  <c r="S1120" i="14"/>
  <c r="Q1132" i="14"/>
  <c r="S1132" i="14"/>
  <c r="Q1152" i="14"/>
  <c r="S1152" i="14"/>
  <c r="Q1068" i="14"/>
  <c r="S1068" i="14"/>
  <c r="Q1166" i="14"/>
  <c r="S1166" i="14"/>
  <c r="S1365" i="14"/>
  <c r="Q1365" i="14"/>
  <c r="S1813" i="14"/>
  <c r="Q1813" i="14"/>
  <c r="R1592" i="14"/>
  <c r="T1592" i="14"/>
  <c r="T1617" i="14"/>
  <c r="R1617" i="14"/>
  <c r="Q1897" i="14"/>
  <c r="S1897" i="14"/>
  <c r="R1584" i="14"/>
  <c r="T1584" i="14"/>
  <c r="S1837" i="14"/>
  <c r="Q1837" i="14"/>
  <c r="S1885" i="14"/>
  <c r="Q1885" i="14"/>
  <c r="S1917" i="14"/>
  <c r="Q1917" i="14"/>
  <c r="T1589" i="14"/>
  <c r="R1589" i="14"/>
  <c r="Q1905" i="14"/>
  <c r="S1905" i="14"/>
  <c r="Q1921" i="14"/>
  <c r="S1921" i="14"/>
  <c r="Q1957" i="14"/>
  <c r="S1957" i="14"/>
  <c r="Q1973" i="14"/>
  <c r="S1973" i="14"/>
  <c r="S2061" i="14"/>
  <c r="Q2061" i="14"/>
  <c r="R2097" i="14"/>
  <c r="T2097" i="14"/>
  <c r="T1581" i="14"/>
  <c r="R1581" i="14"/>
  <c r="Q1841" i="14"/>
  <c r="S1841" i="14"/>
  <c r="Q1857" i="14"/>
  <c r="S1857" i="14"/>
  <c r="Q1861" i="14"/>
  <c r="S1861" i="14"/>
  <c r="Q1873" i="14"/>
  <c r="S1873" i="14"/>
  <c r="R2114" i="14"/>
  <c r="T2114" i="14"/>
  <c r="Q2151" i="14"/>
  <c r="S2151" i="14"/>
  <c r="R2137" i="14"/>
  <c r="T2137" i="14"/>
  <c r="Q2149" i="14"/>
  <c r="S2149" i="14"/>
  <c r="Q2205" i="14"/>
  <c r="S2205" i="14"/>
  <c r="Q2185" i="14"/>
  <c r="S2185" i="14"/>
  <c r="Q2201" i="14"/>
  <c r="S2201" i="14"/>
  <c r="R2276" i="14"/>
  <c r="T2276" i="14"/>
  <c r="R2148" i="14"/>
  <c r="T2148" i="14"/>
  <c r="Q2481" i="14"/>
  <c r="S2481" i="14"/>
  <c r="Q2587" i="14"/>
  <c r="S2587" i="14"/>
  <c r="Q2499" i="14"/>
  <c r="S2499" i="14"/>
  <c r="Q2540" i="14"/>
  <c r="S2540" i="14"/>
  <c r="Q2673" i="14"/>
  <c r="S2673" i="14"/>
  <c r="Q2556" i="14"/>
  <c r="S2556" i="14"/>
  <c r="Q2661" i="14"/>
  <c r="S2661" i="14"/>
  <c r="Q2767" i="14"/>
  <c r="S2767" i="14"/>
  <c r="Q2755" i="14"/>
  <c r="S2755" i="14"/>
  <c r="Q2776" i="14"/>
  <c r="S2776" i="14"/>
  <c r="Q2791" i="14"/>
  <c r="S2791" i="14"/>
  <c r="Q2867" i="14"/>
  <c r="S2867" i="14"/>
  <c r="Q2897" i="14"/>
  <c r="S2897" i="14"/>
  <c r="R3542" i="14"/>
  <c r="T3542" i="14"/>
  <c r="R3616" i="14"/>
  <c r="T3616" i="14"/>
  <c r="R3530" i="14"/>
  <c r="T3530" i="14"/>
  <c r="R3588" i="14"/>
  <c r="T3588" i="14"/>
  <c r="R3605" i="14"/>
  <c r="T3605" i="14"/>
  <c r="R3522" i="14"/>
  <c r="T3522" i="14"/>
  <c r="R3570" i="14"/>
  <c r="T3570" i="14"/>
  <c r="Q3578" i="14"/>
  <c r="S3578" i="14"/>
  <c r="R3554" i="14"/>
  <c r="T3554" i="14"/>
  <c r="S31" i="14"/>
  <c r="Q31" i="14"/>
  <c r="S39" i="14"/>
  <c r="Q39" i="14"/>
  <c r="S7" i="14"/>
  <c r="Q7" i="14"/>
  <c r="S15" i="14"/>
  <c r="Q15" i="14"/>
  <c r="S23" i="14"/>
  <c r="Q23" i="14"/>
  <c r="T27" i="14"/>
  <c r="R27" i="14"/>
  <c r="T31" i="14"/>
  <c r="R31" i="14"/>
  <c r="T35" i="14"/>
  <c r="R35" i="14"/>
  <c r="T39" i="14"/>
  <c r="R39" i="14"/>
  <c r="T43" i="14"/>
  <c r="R43" i="14"/>
  <c r="T24" i="14"/>
  <c r="R24" i="14"/>
  <c r="T32" i="14"/>
  <c r="R32" i="14"/>
  <c r="T40" i="14"/>
  <c r="R40" i="14"/>
  <c r="T67" i="14"/>
  <c r="R67" i="14"/>
  <c r="S70" i="14"/>
  <c r="Q70" i="14"/>
  <c r="T52" i="14"/>
  <c r="R52" i="14"/>
  <c r="T60" i="14"/>
  <c r="R60" i="14"/>
  <c r="T68" i="14"/>
  <c r="R68" i="14"/>
  <c r="T76" i="14"/>
  <c r="R76" i="14"/>
  <c r="S47" i="14"/>
  <c r="Q47" i="14"/>
  <c r="S55" i="14"/>
  <c r="Q55" i="14"/>
  <c r="S79" i="14"/>
  <c r="Q79" i="14"/>
  <c r="S118" i="14"/>
  <c r="Q118" i="14"/>
  <c r="S122" i="14"/>
  <c r="Q122" i="14"/>
  <c r="S126" i="14"/>
  <c r="Q126" i="14"/>
  <c r="S130" i="14"/>
  <c r="Q130" i="14"/>
  <c r="S134" i="14"/>
  <c r="Q134" i="14"/>
  <c r="S138" i="14"/>
  <c r="Q138" i="14"/>
  <c r="S142" i="14"/>
  <c r="Q142" i="14"/>
  <c r="S146" i="14"/>
  <c r="Q146" i="14"/>
  <c r="S150" i="14"/>
  <c r="Q150" i="14"/>
  <c r="T108" i="14"/>
  <c r="R108" i="14"/>
  <c r="Q153" i="14"/>
  <c r="S153" i="14"/>
  <c r="T56" i="14"/>
  <c r="R56" i="14"/>
  <c r="T190" i="14"/>
  <c r="R190" i="14"/>
  <c r="T202" i="14"/>
  <c r="R202" i="14"/>
  <c r="T210" i="14"/>
  <c r="R210" i="14"/>
  <c r="S95" i="14"/>
  <c r="Q95" i="14"/>
  <c r="T155" i="14"/>
  <c r="R155" i="14"/>
  <c r="S185" i="14"/>
  <c r="Q185" i="14"/>
  <c r="S193" i="14"/>
  <c r="Q193" i="14"/>
  <c r="S201" i="14"/>
  <c r="Q201" i="14"/>
  <c r="S209" i="14"/>
  <c r="Q209" i="14"/>
  <c r="T217" i="14"/>
  <c r="R217" i="14"/>
  <c r="T209" i="14"/>
  <c r="R209" i="14"/>
  <c r="T230" i="14"/>
  <c r="R230" i="14"/>
  <c r="S244" i="14"/>
  <c r="Q244" i="14"/>
  <c r="S240" i="14"/>
  <c r="Q240" i="14"/>
  <c r="T338" i="14"/>
  <c r="R338" i="14"/>
  <c r="T394" i="14"/>
  <c r="R394" i="14"/>
  <c r="T402" i="14"/>
  <c r="R402" i="14"/>
  <c r="S253" i="14"/>
  <c r="Q253" i="14"/>
  <c r="S261" i="14"/>
  <c r="Q261" i="14"/>
  <c r="S266" i="14"/>
  <c r="Q266" i="14"/>
  <c r="S270" i="14"/>
  <c r="Q270" i="14"/>
  <c r="S274" i="14"/>
  <c r="Q274" i="14"/>
  <c r="S278" i="14"/>
  <c r="Q278" i="14"/>
  <c r="S282" i="14"/>
  <c r="Q282" i="14"/>
  <c r="S286" i="14"/>
  <c r="Q286" i="14"/>
  <c r="S290" i="14"/>
  <c r="Q290" i="14"/>
  <c r="S294" i="14"/>
  <c r="Q294" i="14"/>
  <c r="S298" i="14"/>
  <c r="Q298" i="14"/>
  <c r="S302" i="14"/>
  <c r="Q302" i="14"/>
  <c r="S306" i="14"/>
  <c r="Q306" i="14"/>
  <c r="S309" i="14"/>
  <c r="Q309" i="14"/>
  <c r="R313" i="14"/>
  <c r="T313" i="14"/>
  <c r="T319" i="14"/>
  <c r="R319" i="14"/>
  <c r="T327" i="14"/>
  <c r="R327" i="14"/>
  <c r="T335" i="14"/>
  <c r="R335" i="14"/>
  <c r="T343" i="14"/>
  <c r="R343" i="14"/>
  <c r="T351" i="14"/>
  <c r="R351" i="14"/>
  <c r="T359" i="14"/>
  <c r="R359" i="14"/>
  <c r="T367" i="14"/>
  <c r="R367" i="14"/>
  <c r="T375" i="14"/>
  <c r="R375" i="14"/>
  <c r="T383" i="14"/>
  <c r="R383" i="14"/>
  <c r="T391" i="14"/>
  <c r="R391" i="14"/>
  <c r="T333" i="14"/>
  <c r="R333" i="14"/>
  <c r="S313" i="14"/>
  <c r="Q313" i="14"/>
  <c r="S334" i="14"/>
  <c r="Q334" i="14"/>
  <c r="T389" i="14"/>
  <c r="R389" i="14"/>
  <c r="S382" i="14"/>
  <c r="Q382" i="14"/>
  <c r="T337" i="14"/>
  <c r="R337" i="14"/>
  <c r="T377" i="14"/>
  <c r="R377" i="14"/>
  <c r="T399" i="14"/>
  <c r="R399" i="14"/>
  <c r="T396" i="14"/>
  <c r="R396" i="14"/>
  <c r="T400" i="14"/>
  <c r="R400" i="14"/>
  <c r="T465" i="14"/>
  <c r="R465" i="14"/>
  <c r="S480" i="14"/>
  <c r="Q480" i="14"/>
  <c r="S482" i="14"/>
  <c r="Q482" i="14"/>
  <c r="S484" i="14"/>
  <c r="Q484" i="14"/>
  <c r="S486" i="14"/>
  <c r="Q486" i="14"/>
  <c r="S488" i="14"/>
  <c r="Q488" i="14"/>
  <c r="S490" i="14"/>
  <c r="Q490" i="14"/>
  <c r="S492" i="14"/>
  <c r="Q492" i="14"/>
  <c r="S494" i="14"/>
  <c r="Q494" i="14"/>
  <c r="S496" i="14"/>
  <c r="Q496" i="14"/>
  <c r="S498" i="14"/>
  <c r="Q498" i="14"/>
  <c r="S500" i="14"/>
  <c r="Q500" i="14"/>
  <c r="S502" i="14"/>
  <c r="Q502" i="14"/>
  <c r="S504" i="14"/>
  <c r="Q504" i="14"/>
  <c r="S506" i="14"/>
  <c r="Q506" i="14"/>
  <c r="S508" i="14"/>
  <c r="Q508" i="14"/>
  <c r="S510" i="14"/>
  <c r="Q510" i="14"/>
  <c r="S512" i="14"/>
  <c r="Q512" i="14"/>
  <c r="S514" i="14"/>
  <c r="Q514" i="14"/>
  <c r="S516" i="14"/>
  <c r="Q516" i="14"/>
  <c r="S518" i="14"/>
  <c r="Q518" i="14"/>
  <c r="S520" i="14"/>
  <c r="Q520" i="14"/>
  <c r="S522" i="14"/>
  <c r="Q522" i="14"/>
  <c r="S524" i="14"/>
  <c r="Q524" i="14"/>
  <c r="S526" i="14"/>
  <c r="Q526" i="14"/>
  <c r="S528" i="14"/>
  <c r="Q528" i="14"/>
  <c r="S530" i="14"/>
  <c r="Q530" i="14"/>
  <c r="S532" i="14"/>
  <c r="Q532" i="14"/>
  <c r="S534" i="14"/>
  <c r="Q534" i="14"/>
  <c r="S536" i="14"/>
  <c r="Q536" i="14"/>
  <c r="S538" i="14"/>
  <c r="Q538" i="14"/>
  <c r="S540" i="14"/>
  <c r="Q540" i="14"/>
  <c r="S542" i="14"/>
  <c r="Q542" i="14"/>
  <c r="R482" i="14"/>
  <c r="T482" i="14"/>
  <c r="R462" i="14"/>
  <c r="T462" i="14"/>
  <c r="R517" i="14"/>
  <c r="T517" i="14"/>
  <c r="R525" i="14"/>
  <c r="T525" i="14"/>
  <c r="R533" i="14"/>
  <c r="T533" i="14"/>
  <c r="S543" i="14"/>
  <c r="Q543" i="14"/>
  <c r="S551" i="14"/>
  <c r="Q551" i="14"/>
  <c r="R538" i="14"/>
  <c r="T538" i="14"/>
  <c r="S544" i="14"/>
  <c r="Q544" i="14"/>
  <c r="R536" i="14"/>
  <c r="T536" i="14"/>
  <c r="S549" i="14"/>
  <c r="Q549" i="14"/>
  <c r="R534" i="14"/>
  <c r="T534" i="14"/>
  <c r="R539" i="14"/>
  <c r="T539" i="14"/>
  <c r="R553" i="14"/>
  <c r="T553" i="14"/>
  <c r="R565" i="14"/>
  <c r="T565" i="14"/>
  <c r="R573" i="14"/>
  <c r="T573" i="14"/>
  <c r="R581" i="14"/>
  <c r="T581" i="14"/>
  <c r="R589" i="14"/>
  <c r="T589" i="14"/>
  <c r="R597" i="14"/>
  <c r="T597" i="14"/>
  <c r="R599" i="14"/>
  <c r="T599" i="14"/>
  <c r="R601" i="14"/>
  <c r="T601" i="14"/>
  <c r="R603" i="14"/>
  <c r="T603" i="14"/>
  <c r="R561" i="14"/>
  <c r="T561" i="14"/>
  <c r="R568" i="14"/>
  <c r="T568" i="14"/>
  <c r="R576" i="14"/>
  <c r="T576" i="14"/>
  <c r="R584" i="14"/>
  <c r="T584" i="14"/>
  <c r="R592" i="14"/>
  <c r="T592" i="14"/>
  <c r="T554" i="14"/>
  <c r="R554" i="14"/>
  <c r="R616" i="14"/>
  <c r="T616" i="14"/>
  <c r="R632" i="14"/>
  <c r="T632" i="14"/>
  <c r="R648" i="14"/>
  <c r="T648" i="14"/>
  <c r="R664" i="14"/>
  <c r="T664" i="14"/>
  <c r="R701" i="14"/>
  <c r="T701" i="14"/>
  <c r="S717" i="14"/>
  <c r="Q717" i="14"/>
  <c r="S725" i="14"/>
  <c r="Q725" i="14"/>
  <c r="R613" i="14"/>
  <c r="T613" i="14"/>
  <c r="R629" i="14"/>
  <c r="T629" i="14"/>
  <c r="R645" i="14"/>
  <c r="T645" i="14"/>
  <c r="R661" i="14"/>
  <c r="T661" i="14"/>
  <c r="R606" i="14"/>
  <c r="T606" i="14"/>
  <c r="R622" i="14"/>
  <c r="T622" i="14"/>
  <c r="R638" i="14"/>
  <c r="T638" i="14"/>
  <c r="R654" i="14"/>
  <c r="T654" i="14"/>
  <c r="R702" i="14"/>
  <c r="T702" i="14"/>
  <c r="R708" i="14"/>
  <c r="T708" i="14"/>
  <c r="R615" i="14"/>
  <c r="T615" i="14"/>
  <c r="R631" i="14"/>
  <c r="T631" i="14"/>
  <c r="R647" i="14"/>
  <c r="T647" i="14"/>
  <c r="R663" i="14"/>
  <c r="T663" i="14"/>
  <c r="S744" i="14"/>
  <c r="Q744" i="14"/>
  <c r="S748" i="14"/>
  <c r="Q748" i="14"/>
  <c r="S752" i="14"/>
  <c r="Q752" i="14"/>
  <c r="S756" i="14"/>
  <c r="Q756" i="14"/>
  <c r="S760" i="14"/>
  <c r="Q760" i="14"/>
  <c r="S764" i="14"/>
  <c r="Q764" i="14"/>
  <c r="S768" i="14"/>
  <c r="Q768" i="14"/>
  <c r="S772" i="14"/>
  <c r="Q772" i="14"/>
  <c r="S776" i="14"/>
  <c r="Q776" i="14"/>
  <c r="S780" i="14"/>
  <c r="Q780" i="14"/>
  <c r="S784" i="14"/>
  <c r="Q784" i="14"/>
  <c r="S788" i="14"/>
  <c r="Q788" i="14"/>
  <c r="S792" i="14"/>
  <c r="Q792" i="14"/>
  <c r="S796" i="14"/>
  <c r="Q796" i="14"/>
  <c r="S800" i="14"/>
  <c r="Q800" i="14"/>
  <c r="S804" i="14"/>
  <c r="Q804" i="14"/>
  <c r="S808" i="14"/>
  <c r="Q808" i="14"/>
  <c r="S812" i="14"/>
  <c r="Q812" i="14"/>
  <c r="S816" i="14"/>
  <c r="Q816" i="14"/>
  <c r="S820" i="14"/>
  <c r="Q820" i="14"/>
  <c r="S824" i="14"/>
  <c r="Q824" i="14"/>
  <c r="S828" i="14"/>
  <c r="Q828" i="14"/>
  <c r="S832" i="14"/>
  <c r="Q832" i="14"/>
  <c r="S836" i="14"/>
  <c r="Q836" i="14"/>
  <c r="S840" i="14"/>
  <c r="Q840" i="14"/>
  <c r="S844" i="14"/>
  <c r="Q844" i="14"/>
  <c r="S848" i="14"/>
  <c r="Q848" i="14"/>
  <c r="S852" i="14"/>
  <c r="Q852" i="14"/>
  <c r="S856" i="14"/>
  <c r="Q856" i="14"/>
  <c r="S860" i="14"/>
  <c r="Q860" i="14"/>
  <c r="S864" i="14"/>
  <c r="Q864" i="14"/>
  <c r="S868" i="14"/>
  <c r="Q868" i="14"/>
  <c r="S872" i="14"/>
  <c r="Q872" i="14"/>
  <c r="S876" i="14"/>
  <c r="Q876" i="14"/>
  <c r="S880" i="14"/>
  <c r="Q880" i="14"/>
  <c r="S884" i="14"/>
  <c r="Q884" i="14"/>
  <c r="S888" i="14"/>
  <c r="Q888" i="14"/>
  <c r="S892" i="14"/>
  <c r="Q892" i="14"/>
  <c r="S896" i="14"/>
  <c r="Q896" i="14"/>
  <c r="S900" i="14"/>
  <c r="Q900" i="14"/>
  <c r="S904" i="14"/>
  <c r="Q904" i="14"/>
  <c r="S908" i="14"/>
  <c r="Q908" i="14"/>
  <c r="S912" i="14"/>
  <c r="Q912" i="14"/>
  <c r="S916" i="14"/>
  <c r="Q916" i="14"/>
  <c r="S920" i="14"/>
  <c r="Q920" i="14"/>
  <c r="S924" i="14"/>
  <c r="Q924" i="14"/>
  <c r="S928" i="14"/>
  <c r="Q928" i="14"/>
  <c r="S932" i="14"/>
  <c r="Q932" i="14"/>
  <c r="S936" i="14"/>
  <c r="Q936" i="14"/>
  <c r="S940" i="14"/>
  <c r="Q940" i="14"/>
  <c r="S944" i="14"/>
  <c r="Q944" i="14"/>
  <c r="S948" i="14"/>
  <c r="Q948" i="14"/>
  <c r="S952" i="14"/>
  <c r="Q952" i="14"/>
  <c r="S956" i="14"/>
  <c r="Q956" i="14"/>
  <c r="S964" i="14"/>
  <c r="Q964" i="14"/>
  <c r="R969" i="14"/>
  <c r="T969" i="14"/>
  <c r="S972" i="14"/>
  <c r="Q972" i="14"/>
  <c r="R977" i="14"/>
  <c r="T977" i="14"/>
  <c r="S980" i="14"/>
  <c r="Q980" i="14"/>
  <c r="R985" i="14"/>
  <c r="T985" i="14"/>
  <c r="S988" i="14"/>
  <c r="Q988" i="14"/>
  <c r="R993" i="14"/>
  <c r="T993" i="14"/>
  <c r="S996" i="14"/>
  <c r="Q996" i="14"/>
  <c r="R1001" i="14"/>
  <c r="T1001" i="14"/>
  <c r="S1004" i="14"/>
  <c r="Q1004" i="14"/>
  <c r="R1009" i="14"/>
  <c r="T1009" i="14"/>
  <c r="S1012" i="14"/>
  <c r="Q1012" i="14"/>
  <c r="R1017" i="14"/>
  <c r="T1017" i="14"/>
  <c r="S1020" i="14"/>
  <c r="Q1020" i="14"/>
  <c r="R1025" i="14"/>
  <c r="T1025" i="14"/>
  <c r="S1028" i="14"/>
  <c r="Q1028" i="14"/>
  <c r="R1033" i="14"/>
  <c r="T1033" i="14"/>
  <c r="S1036" i="14"/>
  <c r="Q1036" i="14"/>
  <c r="S732" i="14"/>
  <c r="Q732" i="14"/>
  <c r="S1041" i="14"/>
  <c r="Q1041" i="14"/>
  <c r="S1049" i="14"/>
  <c r="Q1049" i="14"/>
  <c r="S1057" i="14"/>
  <c r="Q1057" i="14"/>
  <c r="S1065" i="14"/>
  <c r="Q1065" i="14"/>
  <c r="S1073" i="14"/>
  <c r="Q1073" i="14"/>
  <c r="S1081" i="14"/>
  <c r="Q1081" i="14"/>
  <c r="S1089" i="14"/>
  <c r="Q1089" i="14"/>
  <c r="S1097" i="14"/>
  <c r="Q1097" i="14"/>
  <c r="S738" i="14"/>
  <c r="Q738" i="14"/>
  <c r="S960" i="14"/>
  <c r="Q960" i="14"/>
  <c r="S969" i="14"/>
  <c r="Q969" i="14"/>
  <c r="S1001" i="14"/>
  <c r="Q1001" i="14"/>
  <c r="S1033" i="14"/>
  <c r="Q1033" i="14"/>
  <c r="S987" i="14"/>
  <c r="Q987" i="14"/>
  <c r="S1019" i="14"/>
  <c r="Q1019" i="14"/>
  <c r="S1186" i="14"/>
  <c r="Q1186" i="14"/>
  <c r="S965" i="14"/>
  <c r="Q965" i="14"/>
  <c r="S997" i="14"/>
  <c r="Q997" i="14"/>
  <c r="S1029" i="14"/>
  <c r="Q1029" i="14"/>
  <c r="S991" i="14"/>
  <c r="Q991" i="14"/>
  <c r="S1023" i="14"/>
  <c r="Q1023" i="14"/>
  <c r="T1252" i="14"/>
  <c r="R1252" i="14"/>
  <c r="T1256" i="14"/>
  <c r="R1256" i="14"/>
  <c r="T1260" i="14"/>
  <c r="R1260" i="14"/>
  <c r="T1264" i="14"/>
  <c r="R1264" i="14"/>
  <c r="T1280" i="14"/>
  <c r="R1280" i="14"/>
  <c r="T1233" i="14"/>
  <c r="R1233" i="14"/>
  <c r="T1241" i="14"/>
  <c r="R1241" i="14"/>
  <c r="T1249" i="14"/>
  <c r="R1249" i="14"/>
  <c r="T1257" i="14"/>
  <c r="R1257" i="14"/>
  <c r="T1265" i="14"/>
  <c r="R1265" i="14"/>
  <c r="T1273" i="14"/>
  <c r="R1273" i="14"/>
  <c r="T1281" i="14"/>
  <c r="R1281" i="14"/>
  <c r="T1289" i="14"/>
  <c r="R1289" i="14"/>
  <c r="T1297" i="14"/>
  <c r="R1297" i="14"/>
  <c r="T1305" i="14"/>
  <c r="R1305" i="14"/>
  <c r="T1313" i="14"/>
  <c r="R1313" i="14"/>
  <c r="T1321" i="14"/>
  <c r="R1321" i="14"/>
  <c r="T1329" i="14"/>
  <c r="R1329" i="14"/>
  <c r="T1337" i="14"/>
  <c r="R1337" i="14"/>
  <c r="T1345" i="14"/>
  <c r="R1345" i="14"/>
  <c r="T1353" i="14"/>
  <c r="R1353" i="14"/>
  <c r="T1361" i="14"/>
  <c r="R1361" i="14"/>
  <c r="T1369" i="14"/>
  <c r="R1369" i="14"/>
  <c r="T1377" i="14"/>
  <c r="R1377" i="14"/>
  <c r="T1385" i="14"/>
  <c r="R1385" i="14"/>
  <c r="T1393" i="14"/>
  <c r="R1393" i="14"/>
  <c r="T1401" i="14"/>
  <c r="R1401" i="14"/>
  <c r="T1238" i="14"/>
  <c r="R1238" i="14"/>
  <c r="T1246" i="14"/>
  <c r="R1246" i="14"/>
  <c r="T1250" i="14"/>
  <c r="R1250" i="14"/>
  <c r="T1258" i="14"/>
  <c r="R1258" i="14"/>
  <c r="T1286" i="14"/>
  <c r="R1286" i="14"/>
  <c r="T1294" i="14"/>
  <c r="R1294" i="14"/>
  <c r="T1302" i="14"/>
  <c r="R1302" i="14"/>
  <c r="T1310" i="14"/>
  <c r="R1310" i="14"/>
  <c r="T1318" i="14"/>
  <c r="R1318" i="14"/>
  <c r="T1326" i="14"/>
  <c r="R1326" i="14"/>
  <c r="T1334" i="14"/>
  <c r="R1334" i="14"/>
  <c r="T1342" i="14"/>
  <c r="R1342" i="14"/>
  <c r="T1350" i="14"/>
  <c r="R1350" i="14"/>
  <c r="T1358" i="14"/>
  <c r="R1358" i="14"/>
  <c r="T1366" i="14"/>
  <c r="R1366" i="14"/>
  <c r="T1370" i="14"/>
  <c r="R1370" i="14"/>
  <c r="T1227" i="14"/>
  <c r="R1227" i="14"/>
  <c r="T1229" i="14"/>
  <c r="R1229" i="14"/>
  <c r="T1231" i="14"/>
  <c r="R1231" i="14"/>
  <c r="S1236" i="14"/>
  <c r="Q1236" i="14"/>
  <c r="T1263" i="14"/>
  <c r="R1263" i="14"/>
  <c r="S1300" i="14"/>
  <c r="Q1300" i="14"/>
  <c r="S1332" i="14"/>
  <c r="Q1332" i="14"/>
  <c r="S1364" i="14"/>
  <c r="Q1364" i="14"/>
  <c r="S1280" i="14"/>
  <c r="Q1280" i="14"/>
  <c r="S1288" i="14"/>
  <c r="Q1288" i="14"/>
  <c r="T1307" i="14"/>
  <c r="R1307" i="14"/>
  <c r="S1352" i="14"/>
  <c r="Q1352" i="14"/>
  <c r="S1252" i="14"/>
  <c r="Q1252" i="14"/>
  <c r="T1271" i="14"/>
  <c r="R1271" i="14"/>
  <c r="S1292" i="14"/>
  <c r="Q1292" i="14"/>
  <c r="T1311" i="14"/>
  <c r="R1311" i="14"/>
  <c r="S1356" i="14"/>
  <c r="Q1356" i="14"/>
  <c r="T1235" i="14"/>
  <c r="R1235" i="14"/>
  <c r="S1272" i="14"/>
  <c r="Q1272" i="14"/>
  <c r="T1283" i="14"/>
  <c r="R1283" i="14"/>
  <c r="T1315" i="14"/>
  <c r="R1315" i="14"/>
  <c r="T1347" i="14"/>
  <c r="R1347" i="14"/>
  <c r="S1409" i="14"/>
  <c r="Q1409" i="14"/>
  <c r="S1417" i="14"/>
  <c r="Q1417" i="14"/>
  <c r="S1425" i="14"/>
  <c r="Q1425" i="14"/>
  <c r="S1433" i="14"/>
  <c r="Q1433" i="14"/>
  <c r="S1441" i="14"/>
  <c r="Q1441" i="14"/>
  <c r="S1449" i="14"/>
  <c r="Q1449" i="14"/>
  <c r="S1457" i="14"/>
  <c r="Q1457" i="14"/>
  <c r="S1465" i="14"/>
  <c r="Q1465" i="14"/>
  <c r="S1473" i="14"/>
  <c r="Q1473" i="14"/>
  <c r="S1481" i="14"/>
  <c r="Q1481" i="14"/>
  <c r="S1489" i="14"/>
  <c r="Q1489" i="14"/>
  <c r="S1497" i="14"/>
  <c r="Q1497" i="14"/>
  <c r="S1509" i="14"/>
  <c r="Q1509" i="14"/>
  <c r="S1517" i="14"/>
  <c r="Q1517" i="14"/>
  <c r="S1525" i="14"/>
  <c r="Q1525" i="14"/>
  <c r="S1533" i="14"/>
  <c r="Q1533" i="14"/>
  <c r="S1541" i="14"/>
  <c r="Q1541" i="14"/>
  <c r="S1549" i="14"/>
  <c r="Q1549" i="14"/>
  <c r="S1557" i="14"/>
  <c r="Q1557" i="14"/>
  <c r="S1565" i="14"/>
  <c r="Q1565" i="14"/>
  <c r="S1573" i="14"/>
  <c r="Q1573" i="14"/>
  <c r="S1581" i="14"/>
  <c r="Q1581" i="14"/>
  <c r="S1589" i="14"/>
  <c r="Q1589" i="14"/>
  <c r="S1597" i="14"/>
  <c r="Q1597" i="14"/>
  <c r="S1605" i="14"/>
  <c r="Q1605" i="14"/>
  <c r="S1613" i="14"/>
  <c r="Q1613" i="14"/>
  <c r="S1621" i="14"/>
  <c r="Q1621" i="14"/>
  <c r="S1629" i="14"/>
  <c r="Q1629" i="14"/>
  <c r="S1637" i="14"/>
  <c r="Q1637" i="14"/>
  <c r="S1406" i="14"/>
  <c r="Q1406" i="14"/>
  <c r="S1522" i="14"/>
  <c r="Q1522" i="14"/>
  <c r="S1530" i="14"/>
  <c r="Q1530" i="14"/>
  <c r="S1542" i="14"/>
  <c r="Q1542" i="14"/>
  <c r="S1558" i="14"/>
  <c r="Q1558" i="14"/>
  <c r="S1574" i="14"/>
  <c r="Q1574" i="14"/>
  <c r="S1582" i="14"/>
  <c r="Q1582" i="14"/>
  <c r="S1590" i="14"/>
  <c r="Q1590" i="14"/>
  <c r="S1598" i="14"/>
  <c r="Q1598" i="14"/>
  <c r="S1618" i="14"/>
  <c r="Q1618" i="14"/>
  <c r="S1626" i="14"/>
  <c r="Q1626" i="14"/>
  <c r="S1638" i="14"/>
  <c r="Q1638" i="14"/>
  <c r="S1644" i="14"/>
  <c r="Q1644" i="14"/>
  <c r="S1648" i="14"/>
  <c r="Q1648" i="14"/>
  <c r="S1411" i="14"/>
  <c r="Q1411" i="14"/>
  <c r="S1483" i="14"/>
  <c r="Q1483" i="14"/>
  <c r="S1491" i="14"/>
  <c r="Q1491" i="14"/>
  <c r="S1499" i="14"/>
  <c r="Q1499" i="14"/>
  <c r="S1507" i="14"/>
  <c r="Q1507" i="14"/>
  <c r="S1515" i="14"/>
  <c r="Q1515" i="14"/>
  <c r="S1523" i="14"/>
  <c r="Q1523" i="14"/>
  <c r="S1531" i="14"/>
  <c r="Q1531" i="14"/>
  <c r="S1539" i="14"/>
  <c r="Q1539" i="14"/>
  <c r="S1547" i="14"/>
  <c r="Q1547" i="14"/>
  <c r="S1555" i="14"/>
  <c r="Q1555" i="14"/>
  <c r="S1563" i="14"/>
  <c r="Q1563" i="14"/>
  <c r="S1571" i="14"/>
  <c r="Q1571" i="14"/>
  <c r="S1579" i="14"/>
  <c r="Q1579" i="14"/>
  <c r="S1587" i="14"/>
  <c r="Q1587" i="14"/>
  <c r="S1595" i="14"/>
  <c r="Q1595" i="14"/>
  <c r="S1603" i="14"/>
  <c r="Q1603" i="14"/>
  <c r="S1611" i="14"/>
  <c r="Q1611" i="14"/>
  <c r="S1619" i="14"/>
  <c r="Q1619" i="14"/>
  <c r="S1627" i="14"/>
  <c r="Q1627" i="14"/>
  <c r="S1635" i="14"/>
  <c r="Q1635" i="14"/>
  <c r="S1432" i="14"/>
  <c r="Q1432" i="14"/>
  <c r="S1440" i="14"/>
  <c r="Q1440" i="14"/>
  <c r="S1452" i="14"/>
  <c r="Q1452" i="14"/>
  <c r="S1468" i="14"/>
  <c r="Q1468" i="14"/>
  <c r="S1484" i="14"/>
  <c r="Q1484" i="14"/>
  <c r="S1500" i="14"/>
  <c r="Q1500" i="14"/>
  <c r="S1524" i="14"/>
  <c r="Q1524" i="14"/>
  <c r="S1540" i="14"/>
  <c r="Q1540" i="14"/>
  <c r="S1556" i="14"/>
  <c r="Q1556" i="14"/>
  <c r="S1572" i="14"/>
  <c r="Q1572" i="14"/>
  <c r="S1588" i="14"/>
  <c r="Q1588" i="14"/>
  <c r="S1604" i="14"/>
  <c r="Q1604" i="14"/>
  <c r="S1620" i="14"/>
  <c r="Q1620" i="14"/>
  <c r="S1636" i="14"/>
  <c r="Q1636" i="14"/>
  <c r="S1793" i="14"/>
  <c r="Q1793" i="14"/>
  <c r="S1797" i="14"/>
  <c r="Q1797" i="14"/>
  <c r="S1801" i="14"/>
  <c r="Q1801" i="14"/>
  <c r="R1655" i="14"/>
  <c r="T1655" i="14"/>
  <c r="R1663" i="14"/>
  <c r="T1663" i="14"/>
  <c r="R1671" i="14"/>
  <c r="T1671" i="14"/>
  <c r="R1679" i="14"/>
  <c r="T1679" i="14"/>
  <c r="R1687" i="14"/>
  <c r="T1687" i="14"/>
  <c r="R1695" i="14"/>
  <c r="T1695" i="14"/>
  <c r="R1703" i="14"/>
  <c r="T1703" i="14"/>
  <c r="R1711" i="14"/>
  <c r="T1711" i="14"/>
  <c r="R1719" i="14"/>
  <c r="T1719" i="14"/>
  <c r="R1727" i="14"/>
  <c r="T1727" i="14"/>
  <c r="R1735" i="14"/>
  <c r="T1735" i="14"/>
  <c r="R1743" i="14"/>
  <c r="T1743" i="14"/>
  <c r="R1751" i="14"/>
  <c r="T1751" i="14"/>
  <c r="R1759" i="14"/>
  <c r="T1759" i="14"/>
  <c r="R1767" i="14"/>
  <c r="T1767" i="14"/>
  <c r="R1775" i="14"/>
  <c r="T1775" i="14"/>
  <c r="R1783" i="14"/>
  <c r="T1783" i="14"/>
  <c r="T1785" i="14"/>
  <c r="R1785" i="14"/>
  <c r="T1787" i="14"/>
  <c r="R1787" i="14"/>
  <c r="T1789" i="14"/>
  <c r="R1789" i="14"/>
  <c r="T1791" i="14"/>
  <c r="R1791" i="14"/>
  <c r="S1794" i="14"/>
  <c r="Q1794" i="14"/>
  <c r="T1801" i="14"/>
  <c r="R1801" i="14"/>
  <c r="S1795" i="14"/>
  <c r="Q1795" i="14"/>
  <c r="S1799" i="14"/>
  <c r="Q1799" i="14"/>
  <c r="S1803" i="14"/>
  <c r="Q1803" i="14"/>
  <c r="T1809" i="14"/>
  <c r="R1809" i="14"/>
  <c r="T1817" i="14"/>
  <c r="R1817" i="14"/>
  <c r="T1825" i="14"/>
  <c r="R1825" i="14"/>
  <c r="T1833" i="14"/>
  <c r="R1833" i="14"/>
  <c r="T1841" i="14"/>
  <c r="R1841" i="14"/>
  <c r="T1849" i="14"/>
  <c r="R1849" i="14"/>
  <c r="R1658" i="14"/>
  <c r="T1658" i="14"/>
  <c r="R1666" i="14"/>
  <c r="T1666" i="14"/>
  <c r="R1674" i="14"/>
  <c r="T1674" i="14"/>
  <c r="R1682" i="14"/>
  <c r="T1682" i="14"/>
  <c r="R1690" i="14"/>
  <c r="T1690" i="14"/>
  <c r="R1698" i="14"/>
  <c r="T1698" i="14"/>
  <c r="R1706" i="14"/>
  <c r="T1706" i="14"/>
  <c r="R1714" i="14"/>
  <c r="T1714" i="14"/>
  <c r="R1722" i="14"/>
  <c r="T1722" i="14"/>
  <c r="R1730" i="14"/>
  <c r="T1730" i="14"/>
  <c r="R1738" i="14"/>
  <c r="T1738" i="14"/>
  <c r="R1746" i="14"/>
  <c r="T1746" i="14"/>
  <c r="R1754" i="14"/>
  <c r="T1754" i="14"/>
  <c r="R1762" i="14"/>
  <c r="T1762" i="14"/>
  <c r="R1770" i="14"/>
  <c r="T1770" i="14"/>
  <c r="R1778" i="14"/>
  <c r="T1778" i="14"/>
  <c r="T1795" i="14"/>
  <c r="R1795" i="14"/>
  <c r="S1804" i="14"/>
  <c r="Q1804" i="14"/>
  <c r="T1818" i="14"/>
  <c r="R1818" i="14"/>
  <c r="T1822" i="14"/>
  <c r="R1822" i="14"/>
  <c r="T1826" i="14"/>
  <c r="R1826" i="14"/>
  <c r="T1830" i="14"/>
  <c r="R1830" i="14"/>
  <c r="T1834" i="14"/>
  <c r="R1834" i="14"/>
  <c r="T1838" i="14"/>
  <c r="R1838" i="14"/>
  <c r="T1842" i="14"/>
  <c r="R1842" i="14"/>
  <c r="T1846" i="14"/>
  <c r="R1846" i="14"/>
  <c r="T1850" i="14"/>
  <c r="R1850" i="14"/>
  <c r="T1854" i="14"/>
  <c r="R1854" i="14"/>
  <c r="T1862" i="14"/>
  <c r="R1862" i="14"/>
  <c r="T1870" i="14"/>
  <c r="R1870" i="14"/>
  <c r="T1878" i="14"/>
  <c r="R1878" i="14"/>
  <c r="T1886" i="14"/>
  <c r="R1886" i="14"/>
  <c r="T1894" i="14"/>
  <c r="R1894" i="14"/>
  <c r="T1902" i="14"/>
  <c r="R1902" i="14"/>
  <c r="T1910" i="14"/>
  <c r="R1910" i="14"/>
  <c r="T1918" i="14"/>
  <c r="R1918" i="14"/>
  <c r="T1926" i="14"/>
  <c r="R1926" i="14"/>
  <c r="T1934" i="14"/>
  <c r="R1934" i="14"/>
  <c r="T1942" i="14"/>
  <c r="R1942" i="14"/>
  <c r="T1950" i="14"/>
  <c r="R1950" i="14"/>
  <c r="T1958" i="14"/>
  <c r="R1958" i="14"/>
  <c r="T1966" i="14"/>
  <c r="R1966" i="14"/>
  <c r="T1974" i="14"/>
  <c r="R1974" i="14"/>
  <c r="T1982" i="14"/>
  <c r="R1982" i="14"/>
  <c r="T1990" i="14"/>
  <c r="R1990" i="14"/>
  <c r="T1998" i="14"/>
  <c r="R1998" i="14"/>
  <c r="T2006" i="14"/>
  <c r="R2006" i="14"/>
  <c r="T2014" i="14"/>
  <c r="R2014" i="14"/>
  <c r="T2022" i="14"/>
  <c r="R2022" i="14"/>
  <c r="T2030" i="14"/>
  <c r="R2030" i="14"/>
  <c r="T2038" i="14"/>
  <c r="R2038" i="14"/>
  <c r="T2046" i="14"/>
  <c r="R2046" i="14"/>
  <c r="T2054" i="14"/>
  <c r="R2054" i="14"/>
  <c r="T2062" i="14"/>
  <c r="R2062" i="14"/>
  <c r="Q1854" i="14"/>
  <c r="S1854" i="14"/>
  <c r="T1869" i="14"/>
  <c r="R1869" i="14"/>
  <c r="Q1886" i="14"/>
  <c r="S1886" i="14"/>
  <c r="Q2070" i="14"/>
  <c r="S2070" i="14"/>
  <c r="Q2078" i="14"/>
  <c r="S2078" i="14"/>
  <c r="Q2086" i="14"/>
  <c r="S2086" i="14"/>
  <c r="Q2094" i="14"/>
  <c r="S2094" i="14"/>
  <c r="Q2102" i="14"/>
  <c r="S2102" i="14"/>
  <c r="Q2110" i="14"/>
  <c r="S2110" i="14"/>
  <c r="Q2118" i="14"/>
  <c r="S2118" i="14"/>
  <c r="Q2126" i="14"/>
  <c r="S2126" i="14"/>
  <c r="Q2134" i="14"/>
  <c r="S2134" i="14"/>
  <c r="Q2142" i="14"/>
  <c r="S2142" i="14"/>
  <c r="Q2150" i="14"/>
  <c r="S2150" i="14"/>
  <c r="Q2158" i="14"/>
  <c r="S2158" i="14"/>
  <c r="Q2166" i="14"/>
  <c r="S2166" i="14"/>
  <c r="Q1858" i="14"/>
  <c r="S1858" i="14"/>
  <c r="T1873" i="14"/>
  <c r="R1873" i="14"/>
  <c r="Q1890" i="14"/>
  <c r="S1890" i="14"/>
  <c r="T1897" i="14"/>
  <c r="R1897" i="14"/>
  <c r="T1899" i="14"/>
  <c r="R1899" i="14"/>
  <c r="T1905" i="14"/>
  <c r="R1905" i="14"/>
  <c r="T1907" i="14"/>
  <c r="R1907" i="14"/>
  <c r="T1913" i="14"/>
  <c r="R1913" i="14"/>
  <c r="T1915" i="14"/>
  <c r="R1915" i="14"/>
  <c r="T1925" i="14"/>
  <c r="R1925" i="14"/>
  <c r="T1931" i="14"/>
  <c r="R1931" i="14"/>
  <c r="T1941" i="14"/>
  <c r="R1941" i="14"/>
  <c r="T1947" i="14"/>
  <c r="R1947" i="14"/>
  <c r="T1957" i="14"/>
  <c r="R1957" i="14"/>
  <c r="T1963" i="14"/>
  <c r="R1963" i="14"/>
  <c r="T1973" i="14"/>
  <c r="R1973" i="14"/>
  <c r="T1979" i="14"/>
  <c r="R1979" i="14"/>
  <c r="T1989" i="14"/>
  <c r="R1989" i="14"/>
  <c r="T1995" i="14"/>
  <c r="R1995" i="14"/>
  <c r="T2005" i="14"/>
  <c r="R2005" i="14"/>
  <c r="T2011" i="14"/>
  <c r="R2011" i="14"/>
  <c r="T2021" i="14"/>
  <c r="R2021" i="14"/>
  <c r="T2027" i="14"/>
  <c r="R2027" i="14"/>
  <c r="T2037" i="14"/>
  <c r="R2037" i="14"/>
  <c r="T2043" i="14"/>
  <c r="R2043" i="14"/>
  <c r="T2053" i="14"/>
  <c r="R2053" i="14"/>
  <c r="T2059" i="14"/>
  <c r="R2059" i="14"/>
  <c r="S3173" i="14"/>
  <c r="Q3173" i="14"/>
  <c r="S3177" i="14"/>
  <c r="Q3177" i="14"/>
  <c r="S3181" i="14"/>
  <c r="Q3181" i="14"/>
  <c r="S3185" i="14"/>
  <c r="Q3185" i="14"/>
  <c r="S3189" i="14"/>
  <c r="Q3189" i="14"/>
  <c r="S3193" i="14"/>
  <c r="Q3193" i="14"/>
  <c r="S3197" i="14"/>
  <c r="Q3197" i="14"/>
  <c r="S3201" i="14"/>
  <c r="Q3201" i="14"/>
  <c r="S3205" i="14"/>
  <c r="Q3205" i="14"/>
  <c r="S3209" i="14"/>
  <c r="Q3209" i="14"/>
  <c r="S3213" i="14"/>
  <c r="Q3213" i="14"/>
  <c r="S3217" i="14"/>
  <c r="Q3217" i="14"/>
  <c r="S3221" i="14"/>
  <c r="Q3221" i="14"/>
  <c r="S3225" i="14"/>
  <c r="Q3225" i="14"/>
  <c r="S3229" i="14"/>
  <c r="Q3229" i="14"/>
  <c r="S3233" i="14"/>
  <c r="Q3233" i="14"/>
  <c r="S3237" i="14"/>
  <c r="Q3237" i="14"/>
  <c r="S3241" i="14"/>
  <c r="Q3241" i="14"/>
  <c r="S3245" i="14"/>
  <c r="Q3245" i="14"/>
  <c r="S3249" i="14"/>
  <c r="Q3249" i="14"/>
  <c r="S3253" i="14"/>
  <c r="Q3253" i="14"/>
  <c r="S3257" i="14"/>
  <c r="Q3257" i="14"/>
  <c r="S3261" i="14"/>
  <c r="Q3261" i="14"/>
  <c r="S3265" i="14"/>
  <c r="Q3265" i="14"/>
  <c r="S3269" i="14"/>
  <c r="Q3269" i="14"/>
  <c r="S3273" i="14"/>
  <c r="Q3273" i="14"/>
  <c r="S3277" i="14"/>
  <c r="Q3277" i="14"/>
  <c r="S3281" i="14"/>
  <c r="Q3281" i="14"/>
  <c r="S3285" i="14"/>
  <c r="Q3285" i="14"/>
  <c r="S3289" i="14"/>
  <c r="Q3289" i="14"/>
  <c r="S3293" i="14"/>
  <c r="Q3293" i="14"/>
  <c r="S3297" i="14"/>
  <c r="Q3297" i="14"/>
  <c r="S3301" i="14"/>
  <c r="Q3301" i="14"/>
  <c r="S3305" i="14"/>
  <c r="Q3305" i="14"/>
  <c r="S3309" i="14"/>
  <c r="Q3309" i="14"/>
  <c r="S3313" i="14"/>
  <c r="Q3313" i="14"/>
  <c r="S3317" i="14"/>
  <c r="Q3317" i="14"/>
  <c r="S3321" i="14"/>
  <c r="Q3321" i="14"/>
  <c r="S3325" i="14"/>
  <c r="Q3325" i="14"/>
  <c r="S3329" i="14"/>
  <c r="Q3329" i="14"/>
  <c r="S3333" i="14"/>
  <c r="Q3333" i="14"/>
  <c r="S3337" i="14"/>
  <c r="Q3337" i="14"/>
  <c r="S3341" i="14"/>
  <c r="Q3341" i="14"/>
  <c r="S3345" i="14"/>
  <c r="Q3345" i="14"/>
  <c r="S3349" i="14"/>
  <c r="Q3349" i="14"/>
  <c r="S3353" i="14"/>
  <c r="Q3353" i="14"/>
  <c r="S3357" i="14"/>
  <c r="Q3357" i="14"/>
  <c r="S3361" i="14"/>
  <c r="Q3361" i="14"/>
  <c r="S3365" i="14"/>
  <c r="Q3365" i="14"/>
  <c r="S3369" i="14"/>
  <c r="Q3369" i="14"/>
  <c r="S3373" i="14"/>
  <c r="Q3373" i="14"/>
  <c r="S3377" i="14"/>
  <c r="Q3377" i="14"/>
  <c r="S3381" i="14"/>
  <c r="Q3381" i="14"/>
  <c r="S3385" i="14"/>
  <c r="Q3385" i="14"/>
  <c r="S3389" i="14"/>
  <c r="Q3389" i="14"/>
  <c r="R3149" i="14"/>
  <c r="T3149" i="14"/>
  <c r="T4" i="14"/>
  <c r="R4" i="14"/>
  <c r="T63" i="14"/>
  <c r="R63" i="14"/>
  <c r="S66" i="14"/>
  <c r="Q66" i="14"/>
  <c r="S74" i="14"/>
  <c r="Q74" i="14"/>
  <c r="S78" i="14"/>
  <c r="Q78" i="14"/>
  <c r="S119" i="14"/>
  <c r="Q119" i="14"/>
  <c r="S127" i="14"/>
  <c r="Q127" i="14"/>
  <c r="S135" i="14"/>
  <c r="Q135" i="14"/>
  <c r="S143" i="14"/>
  <c r="Q143" i="14"/>
  <c r="T48" i="14"/>
  <c r="R48" i="14"/>
  <c r="S67" i="14"/>
  <c r="Q67" i="14"/>
  <c r="S11" i="14"/>
  <c r="Q11" i="14"/>
  <c r="T92" i="14"/>
  <c r="R92" i="14"/>
  <c r="T116" i="14"/>
  <c r="R116" i="14"/>
  <c r="T124" i="14"/>
  <c r="R124" i="14"/>
  <c r="T132" i="14"/>
  <c r="R132" i="14"/>
  <c r="T140" i="14"/>
  <c r="R140" i="14"/>
  <c r="T148" i="14"/>
  <c r="R148" i="14"/>
  <c r="T174" i="14"/>
  <c r="R174" i="14"/>
  <c r="T186" i="14"/>
  <c r="R186" i="14"/>
  <c r="S87" i="14"/>
  <c r="Q87" i="14"/>
  <c r="S71" i="14"/>
  <c r="Q71" i="14"/>
  <c r="S157" i="14"/>
  <c r="Q157" i="14"/>
  <c r="S165" i="14"/>
  <c r="Q165" i="14"/>
  <c r="S173" i="14"/>
  <c r="Q173" i="14"/>
  <c r="S180" i="14"/>
  <c r="Q180" i="14"/>
  <c r="S184" i="14"/>
  <c r="Q184" i="14"/>
  <c r="S188" i="14"/>
  <c r="Q188" i="14"/>
  <c r="S192" i="14"/>
  <c r="Q192" i="14"/>
  <c r="S196" i="14"/>
  <c r="Q196" i="14"/>
  <c r="S200" i="14"/>
  <c r="Q200" i="14"/>
  <c r="S225" i="14"/>
  <c r="Q225" i="14"/>
  <c r="T205" i="14"/>
  <c r="R205" i="14"/>
  <c r="T226" i="14"/>
  <c r="R226" i="14"/>
  <c r="S208" i="14"/>
  <c r="Q208" i="14"/>
  <c r="S221" i="14"/>
  <c r="Q221" i="14"/>
  <c r="S236" i="14"/>
  <c r="Q236" i="14"/>
  <c r="S248" i="14"/>
  <c r="Q248" i="14"/>
  <c r="T322" i="14"/>
  <c r="R322" i="14"/>
  <c r="T326" i="14"/>
  <c r="R326" i="14"/>
  <c r="T330" i="14"/>
  <c r="R330" i="14"/>
  <c r="T334" i="14"/>
  <c r="R334" i="14"/>
  <c r="S259" i="14"/>
  <c r="Q259" i="14"/>
  <c r="S265" i="14"/>
  <c r="Q265" i="14"/>
  <c r="S269" i="14"/>
  <c r="Q269" i="14"/>
  <c r="S273" i="14"/>
  <c r="Q273" i="14"/>
  <c r="S277" i="14"/>
  <c r="Q277" i="14"/>
  <c r="S281" i="14"/>
  <c r="Q281" i="14"/>
  <c r="S285" i="14"/>
  <c r="Q285" i="14"/>
  <c r="S289" i="14"/>
  <c r="Q289" i="14"/>
  <c r="S293" i="14"/>
  <c r="Q293" i="14"/>
  <c r="S297" i="14"/>
  <c r="Q297" i="14"/>
  <c r="S301" i="14"/>
  <c r="Q301" i="14"/>
  <c r="S305" i="14"/>
  <c r="Q305" i="14"/>
  <c r="R315" i="14"/>
  <c r="T315" i="14"/>
  <c r="T316" i="14"/>
  <c r="R316" i="14"/>
  <c r="T320" i="14"/>
  <c r="R320" i="14"/>
  <c r="T328" i="14"/>
  <c r="R328" i="14"/>
  <c r="T344" i="14"/>
  <c r="R344" i="14"/>
  <c r="T352" i="14"/>
  <c r="R352" i="14"/>
  <c r="T360" i="14"/>
  <c r="R360" i="14"/>
  <c r="T368" i="14"/>
  <c r="R368" i="14"/>
  <c r="T376" i="14"/>
  <c r="R376" i="14"/>
  <c r="T384" i="14"/>
  <c r="R384" i="14"/>
  <c r="S330" i="14"/>
  <c r="Q330" i="14"/>
  <c r="T353" i="14"/>
  <c r="R353" i="14"/>
  <c r="S362" i="14"/>
  <c r="Q362" i="14"/>
  <c r="S378" i="14"/>
  <c r="Q378" i="14"/>
  <c r="T321" i="14"/>
  <c r="R321" i="14"/>
  <c r="T381" i="14"/>
  <c r="R381" i="14"/>
  <c r="T392" i="14"/>
  <c r="R392" i="14"/>
  <c r="T325" i="14"/>
  <c r="R325" i="14"/>
  <c r="S374" i="14"/>
  <c r="Q374" i="14"/>
  <c r="T329" i="14"/>
  <c r="R329" i="14"/>
  <c r="T349" i="14"/>
  <c r="R349" i="14"/>
  <c r="T369" i="14"/>
  <c r="R369" i="14"/>
  <c r="S390" i="14"/>
  <c r="Q390" i="14"/>
  <c r="Q397" i="14"/>
  <c r="S397" i="14"/>
  <c r="Q389" i="14"/>
  <c r="S389" i="14"/>
  <c r="T393" i="14"/>
  <c r="R393" i="14"/>
  <c r="R403" i="14"/>
  <c r="T403" i="14"/>
  <c r="S394" i="14"/>
  <c r="Q394" i="14"/>
  <c r="T469" i="14"/>
  <c r="R469" i="14"/>
  <c r="R483" i="14"/>
  <c r="T483" i="14"/>
  <c r="R487" i="14"/>
  <c r="T487" i="14"/>
  <c r="R486" i="14"/>
  <c r="T486" i="14"/>
  <c r="R474" i="14"/>
  <c r="T474" i="14"/>
  <c r="R481" i="14"/>
  <c r="T481" i="14"/>
  <c r="R485" i="14"/>
  <c r="T485" i="14"/>
  <c r="R489" i="14"/>
  <c r="T489" i="14"/>
  <c r="R491" i="14"/>
  <c r="T491" i="14"/>
  <c r="R493" i="14"/>
  <c r="T493" i="14"/>
  <c r="R495" i="14"/>
  <c r="T495" i="14"/>
  <c r="R497" i="14"/>
  <c r="T497" i="14"/>
  <c r="R499" i="14"/>
  <c r="T499" i="14"/>
  <c r="R501" i="14"/>
  <c r="T501" i="14"/>
  <c r="R503" i="14"/>
  <c r="T503" i="14"/>
  <c r="R505" i="14"/>
  <c r="T505" i="14"/>
  <c r="R515" i="14"/>
  <c r="T515" i="14"/>
  <c r="R523" i="14"/>
  <c r="T523" i="14"/>
  <c r="R531" i="14"/>
  <c r="T531" i="14"/>
  <c r="R480" i="14"/>
  <c r="T480" i="14"/>
  <c r="R484" i="14"/>
  <c r="T484" i="14"/>
  <c r="R488" i="14"/>
  <c r="T488" i="14"/>
  <c r="R516" i="14"/>
  <c r="T516" i="14"/>
  <c r="R514" i="14"/>
  <c r="T514" i="14"/>
  <c r="R512" i="14"/>
  <c r="T512" i="14"/>
  <c r="S545" i="14"/>
  <c r="Q545" i="14"/>
  <c r="R510" i="14"/>
  <c r="T510" i="14"/>
  <c r="R537" i="14"/>
  <c r="T537" i="14"/>
  <c r="T557" i="14"/>
  <c r="R557" i="14"/>
  <c r="S566" i="14"/>
  <c r="Q566" i="14"/>
  <c r="S568" i="14"/>
  <c r="Q568" i="14"/>
  <c r="S570" i="14"/>
  <c r="Q570" i="14"/>
  <c r="S572" i="14"/>
  <c r="Q572" i="14"/>
  <c r="S574" i="14"/>
  <c r="Q574" i="14"/>
  <c r="S576" i="14"/>
  <c r="Q576" i="14"/>
  <c r="S578" i="14"/>
  <c r="Q578" i="14"/>
  <c r="S580" i="14"/>
  <c r="Q580" i="14"/>
  <c r="S582" i="14"/>
  <c r="Q582" i="14"/>
  <c r="S584" i="14"/>
  <c r="Q584" i="14"/>
  <c r="S586" i="14"/>
  <c r="Q586" i="14"/>
  <c r="S588" i="14"/>
  <c r="Q588" i="14"/>
  <c r="S590" i="14"/>
  <c r="Q590" i="14"/>
  <c r="S592" i="14"/>
  <c r="Q592" i="14"/>
  <c r="S594" i="14"/>
  <c r="Q594" i="14"/>
  <c r="S596" i="14"/>
  <c r="Q596" i="14"/>
  <c r="S598" i="14"/>
  <c r="Q598" i="14"/>
  <c r="S600" i="14"/>
  <c r="Q600" i="14"/>
  <c r="S602" i="14"/>
  <c r="Q602" i="14"/>
  <c r="S604" i="14"/>
  <c r="Q604" i="14"/>
  <c r="S606" i="14"/>
  <c r="Q606" i="14"/>
  <c r="S608" i="14"/>
  <c r="Q608" i="14"/>
  <c r="S610" i="14"/>
  <c r="Q610" i="14"/>
  <c r="S612" i="14"/>
  <c r="Q612" i="14"/>
  <c r="S614" i="14"/>
  <c r="Q614" i="14"/>
  <c r="S616" i="14"/>
  <c r="Q616" i="14"/>
  <c r="S618" i="14"/>
  <c r="Q618" i="14"/>
  <c r="S620" i="14"/>
  <c r="Q620" i="14"/>
  <c r="S622" i="14"/>
  <c r="Q622" i="14"/>
  <c r="S624" i="14"/>
  <c r="Q624" i="14"/>
  <c r="S626" i="14"/>
  <c r="Q626" i="14"/>
  <c r="S628" i="14"/>
  <c r="Q628" i="14"/>
  <c r="S630" i="14"/>
  <c r="Q630" i="14"/>
  <c r="S632" i="14"/>
  <c r="Q632" i="14"/>
  <c r="S634" i="14"/>
  <c r="Q634" i="14"/>
  <c r="S636" i="14"/>
  <c r="Q636" i="14"/>
  <c r="S638" i="14"/>
  <c r="Q638" i="14"/>
  <c r="S640" i="14"/>
  <c r="Q640" i="14"/>
  <c r="S642" i="14"/>
  <c r="Q642" i="14"/>
  <c r="S644" i="14"/>
  <c r="Q644" i="14"/>
  <c r="S646" i="14"/>
  <c r="Q646" i="14"/>
  <c r="S648" i="14"/>
  <c r="Q648" i="14"/>
  <c r="S650" i="14"/>
  <c r="Q650" i="14"/>
  <c r="S652" i="14"/>
  <c r="Q652" i="14"/>
  <c r="S654" i="14"/>
  <c r="Q654" i="14"/>
  <c r="S656" i="14"/>
  <c r="Q656" i="14"/>
  <c r="S658" i="14"/>
  <c r="Q658" i="14"/>
  <c r="S660" i="14"/>
  <c r="Q660" i="14"/>
  <c r="S662" i="14"/>
  <c r="Q662" i="14"/>
  <c r="S664" i="14"/>
  <c r="Q664" i="14"/>
  <c r="S666" i="14"/>
  <c r="Q666" i="14"/>
  <c r="S668" i="14"/>
  <c r="Q668" i="14"/>
  <c r="S670" i="14"/>
  <c r="Q670" i="14"/>
  <c r="S672" i="14"/>
  <c r="Q672" i="14"/>
  <c r="S674" i="14"/>
  <c r="Q674" i="14"/>
  <c r="S676" i="14"/>
  <c r="Q676" i="14"/>
  <c r="S678" i="14"/>
  <c r="Q678" i="14"/>
  <c r="S680" i="14"/>
  <c r="Q680" i="14"/>
  <c r="S682" i="14"/>
  <c r="Q682" i="14"/>
  <c r="S684" i="14"/>
  <c r="Q684" i="14"/>
  <c r="S686" i="14"/>
  <c r="Q686" i="14"/>
  <c r="S688" i="14"/>
  <c r="Q688" i="14"/>
  <c r="S690" i="14"/>
  <c r="Q690" i="14"/>
  <c r="S692" i="14"/>
  <c r="Q692" i="14"/>
  <c r="S694" i="14"/>
  <c r="Q694" i="14"/>
  <c r="S696" i="14"/>
  <c r="Q696" i="14"/>
  <c r="S698" i="14"/>
  <c r="Q698" i="14"/>
  <c r="R571" i="14"/>
  <c r="T571" i="14"/>
  <c r="R579" i="14"/>
  <c r="T579" i="14"/>
  <c r="R587" i="14"/>
  <c r="T587" i="14"/>
  <c r="R595" i="14"/>
  <c r="T595" i="14"/>
  <c r="R697" i="14"/>
  <c r="T697" i="14"/>
  <c r="R566" i="14"/>
  <c r="T566" i="14"/>
  <c r="R574" i="14"/>
  <c r="T574" i="14"/>
  <c r="R582" i="14"/>
  <c r="T582" i="14"/>
  <c r="R590" i="14"/>
  <c r="T590" i="14"/>
  <c r="S700" i="14"/>
  <c r="Q700" i="14"/>
  <c r="S702" i="14"/>
  <c r="Q702" i="14"/>
  <c r="S704" i="14"/>
  <c r="Q704" i="14"/>
  <c r="S706" i="14"/>
  <c r="Q706" i="14"/>
  <c r="R604" i="14"/>
  <c r="T604" i="14"/>
  <c r="R620" i="14"/>
  <c r="T620" i="14"/>
  <c r="R636" i="14"/>
  <c r="T636" i="14"/>
  <c r="R652" i="14"/>
  <c r="T652" i="14"/>
  <c r="R707" i="14"/>
  <c r="T707" i="14"/>
  <c r="S719" i="14"/>
  <c r="Q719" i="14"/>
  <c r="S727" i="14"/>
  <c r="Q727" i="14"/>
  <c r="R617" i="14"/>
  <c r="T617" i="14"/>
  <c r="R633" i="14"/>
  <c r="T633" i="14"/>
  <c r="R649" i="14"/>
  <c r="T649" i="14"/>
  <c r="R610" i="14"/>
  <c r="T610" i="14"/>
  <c r="R626" i="14"/>
  <c r="T626" i="14"/>
  <c r="R642" i="14"/>
  <c r="T642" i="14"/>
  <c r="R658" i="14"/>
  <c r="T658" i="14"/>
  <c r="R700" i="14"/>
  <c r="T700" i="14"/>
  <c r="S714" i="14"/>
  <c r="Q714" i="14"/>
  <c r="S716" i="14"/>
  <c r="Q716" i="14"/>
  <c r="S718" i="14"/>
  <c r="Q718" i="14"/>
  <c r="S720" i="14"/>
  <c r="Q720" i="14"/>
  <c r="S722" i="14"/>
  <c r="Q722" i="14"/>
  <c r="S724" i="14"/>
  <c r="Q724" i="14"/>
  <c r="S726" i="14"/>
  <c r="Q726" i="14"/>
  <c r="S728" i="14"/>
  <c r="Q728" i="14"/>
  <c r="S730" i="14"/>
  <c r="Q730" i="14"/>
  <c r="R619" i="14"/>
  <c r="T619" i="14"/>
  <c r="R635" i="14"/>
  <c r="T635" i="14"/>
  <c r="R651" i="14"/>
  <c r="T651" i="14"/>
  <c r="S743" i="14"/>
  <c r="Q743" i="14"/>
  <c r="S747" i="14"/>
  <c r="Q747" i="14"/>
  <c r="S751" i="14"/>
  <c r="Q751" i="14"/>
  <c r="S755" i="14"/>
  <c r="Q755" i="14"/>
  <c r="S759" i="14"/>
  <c r="Q759" i="14"/>
  <c r="S763" i="14"/>
  <c r="Q763" i="14"/>
  <c r="S767" i="14"/>
  <c r="Q767" i="14"/>
  <c r="S771" i="14"/>
  <c r="Q771" i="14"/>
  <c r="S775" i="14"/>
  <c r="Q775" i="14"/>
  <c r="S779" i="14"/>
  <c r="Q779" i="14"/>
  <c r="S783" i="14"/>
  <c r="Q783" i="14"/>
  <c r="S787" i="14"/>
  <c r="Q787" i="14"/>
  <c r="S791" i="14"/>
  <c r="Q791" i="14"/>
  <c r="S795" i="14"/>
  <c r="Q795" i="14"/>
  <c r="S799" i="14"/>
  <c r="Q799" i="14"/>
  <c r="S803" i="14"/>
  <c r="Q803" i="14"/>
  <c r="S807" i="14"/>
  <c r="Q807" i="14"/>
  <c r="S811" i="14"/>
  <c r="Q811" i="14"/>
  <c r="S815" i="14"/>
  <c r="Q815" i="14"/>
  <c r="S819" i="14"/>
  <c r="Q819" i="14"/>
  <c r="S823" i="14"/>
  <c r="Q823" i="14"/>
  <c r="S827" i="14"/>
  <c r="Q827" i="14"/>
  <c r="S831" i="14"/>
  <c r="Q831" i="14"/>
  <c r="S835" i="14"/>
  <c r="Q835" i="14"/>
  <c r="S839" i="14"/>
  <c r="Q839" i="14"/>
  <c r="S843" i="14"/>
  <c r="Q843" i="14"/>
  <c r="S847" i="14"/>
  <c r="Q847" i="14"/>
  <c r="S851" i="14"/>
  <c r="Q851" i="14"/>
  <c r="S855" i="14"/>
  <c r="Q855" i="14"/>
  <c r="S859" i="14"/>
  <c r="Q859" i="14"/>
  <c r="S863" i="14"/>
  <c r="Q863" i="14"/>
  <c r="S867" i="14"/>
  <c r="Q867" i="14"/>
  <c r="S871" i="14"/>
  <c r="Q871" i="14"/>
  <c r="S875" i="14"/>
  <c r="Q875" i="14"/>
  <c r="S879" i="14"/>
  <c r="Q879" i="14"/>
  <c r="S883" i="14"/>
  <c r="Q883" i="14"/>
  <c r="S887" i="14"/>
  <c r="Q887" i="14"/>
  <c r="S891" i="14"/>
  <c r="Q891" i="14"/>
  <c r="S895" i="14"/>
  <c r="Q895" i="14"/>
  <c r="S899" i="14"/>
  <c r="Q899" i="14"/>
  <c r="S903" i="14"/>
  <c r="Q903" i="14"/>
  <c r="S907" i="14"/>
  <c r="Q907" i="14"/>
  <c r="S911" i="14"/>
  <c r="Q911" i="14"/>
  <c r="S915" i="14"/>
  <c r="Q915" i="14"/>
  <c r="S919" i="14"/>
  <c r="Q919" i="14"/>
  <c r="S923" i="14"/>
  <c r="Q923" i="14"/>
  <c r="S927" i="14"/>
  <c r="Q927" i="14"/>
  <c r="S931" i="14"/>
  <c r="Q931" i="14"/>
  <c r="S935" i="14"/>
  <c r="Q935" i="14"/>
  <c r="S939" i="14"/>
  <c r="Q939" i="14"/>
  <c r="S943" i="14"/>
  <c r="Q943" i="14"/>
  <c r="S947" i="14"/>
  <c r="Q947" i="14"/>
  <c r="S951" i="14"/>
  <c r="Q951" i="14"/>
  <c r="S955" i="14"/>
  <c r="Q955" i="14"/>
  <c r="S958" i="14"/>
  <c r="Q958" i="14"/>
  <c r="R963" i="14"/>
  <c r="T963" i="14"/>
  <c r="S966" i="14"/>
  <c r="Q966" i="14"/>
  <c r="R971" i="14"/>
  <c r="T971" i="14"/>
  <c r="S974" i="14"/>
  <c r="Q974" i="14"/>
  <c r="R979" i="14"/>
  <c r="T979" i="14"/>
  <c r="S982" i="14"/>
  <c r="Q982" i="14"/>
  <c r="R987" i="14"/>
  <c r="T987" i="14"/>
  <c r="S990" i="14"/>
  <c r="Q990" i="14"/>
  <c r="R995" i="14"/>
  <c r="T995" i="14"/>
  <c r="S998" i="14"/>
  <c r="Q998" i="14"/>
  <c r="R1003" i="14"/>
  <c r="T1003" i="14"/>
  <c r="S1006" i="14"/>
  <c r="Q1006" i="14"/>
  <c r="R1011" i="14"/>
  <c r="T1011" i="14"/>
  <c r="S1014" i="14"/>
  <c r="Q1014" i="14"/>
  <c r="R1019" i="14"/>
  <c r="T1019" i="14"/>
  <c r="S1022" i="14"/>
  <c r="Q1022" i="14"/>
  <c r="R1027" i="14"/>
  <c r="T1027" i="14"/>
  <c r="S1030" i="14"/>
  <c r="Q1030" i="14"/>
  <c r="R1035" i="14"/>
  <c r="T1035" i="14"/>
  <c r="S1043" i="14"/>
  <c r="Q1043" i="14"/>
  <c r="S1051" i="14"/>
  <c r="Q1051" i="14"/>
  <c r="S1059" i="14"/>
  <c r="Q1059" i="14"/>
  <c r="S1067" i="14"/>
  <c r="Q1067" i="14"/>
  <c r="S1075" i="14"/>
  <c r="Q1075" i="14"/>
  <c r="S1083" i="14"/>
  <c r="Q1083" i="14"/>
  <c r="S1091" i="14"/>
  <c r="Q1091" i="14"/>
  <c r="S1099" i="14"/>
  <c r="Q1099" i="14"/>
  <c r="S959" i="14"/>
  <c r="Q959" i="14"/>
  <c r="S977" i="14"/>
  <c r="Q977" i="14"/>
  <c r="S1009" i="14"/>
  <c r="Q1009" i="14"/>
  <c r="S963" i="14"/>
  <c r="Q963" i="14"/>
  <c r="S995" i="14"/>
  <c r="Q995" i="14"/>
  <c r="S1027" i="14"/>
  <c r="Q1027" i="14"/>
  <c r="S1174" i="14"/>
  <c r="Q1174" i="14"/>
  <c r="S1176" i="14"/>
  <c r="Q1176" i="14"/>
  <c r="S1178" i="14"/>
  <c r="Q1178" i="14"/>
  <c r="S1180" i="14"/>
  <c r="Q1180" i="14"/>
  <c r="S1182" i="14"/>
  <c r="Q1182" i="14"/>
  <c r="S1185" i="14"/>
  <c r="Q1185" i="14"/>
  <c r="S1188" i="14"/>
  <c r="Q1188" i="14"/>
  <c r="S1190" i="14"/>
  <c r="Q1190" i="14"/>
  <c r="S1192" i="14"/>
  <c r="Q1192" i="14"/>
  <c r="S1194" i="14"/>
  <c r="Q1194" i="14"/>
  <c r="S1196" i="14"/>
  <c r="Q1196" i="14"/>
  <c r="S1198" i="14"/>
  <c r="Q1198" i="14"/>
  <c r="S1200" i="14"/>
  <c r="Q1200" i="14"/>
  <c r="S1202" i="14"/>
  <c r="Q1202" i="14"/>
  <c r="S1204" i="14"/>
  <c r="Q1204" i="14"/>
  <c r="S1206" i="14"/>
  <c r="Q1206" i="14"/>
  <c r="S1208" i="14"/>
  <c r="Q1208" i="14"/>
  <c r="S1210" i="14"/>
  <c r="Q1210" i="14"/>
  <c r="S1212" i="14"/>
  <c r="Q1212" i="14"/>
  <c r="S1214" i="14"/>
  <c r="Q1214" i="14"/>
  <c r="S1216" i="14"/>
  <c r="Q1216" i="14"/>
  <c r="S1218" i="14"/>
  <c r="Q1218" i="14"/>
  <c r="S1220" i="14"/>
  <c r="Q1220" i="14"/>
  <c r="S1222" i="14"/>
  <c r="Q1222" i="14"/>
  <c r="S1224" i="14"/>
  <c r="Q1224" i="14"/>
  <c r="S1226" i="14"/>
  <c r="Q1226" i="14"/>
  <c r="S973" i="14"/>
  <c r="Q973" i="14"/>
  <c r="S1005" i="14"/>
  <c r="Q1005" i="14"/>
  <c r="S1037" i="14"/>
  <c r="Q1037" i="14"/>
  <c r="S967" i="14"/>
  <c r="Q967" i="14"/>
  <c r="S999" i="14"/>
  <c r="Q999" i="14"/>
  <c r="S1031" i="14"/>
  <c r="Q1031" i="14"/>
  <c r="R1190" i="14"/>
  <c r="T1190" i="14"/>
  <c r="R1192" i="14"/>
  <c r="T1192" i="14"/>
  <c r="R1194" i="14"/>
  <c r="T1194" i="14"/>
  <c r="R1196" i="14"/>
  <c r="T1196" i="14"/>
  <c r="R1198" i="14"/>
  <c r="T1198" i="14"/>
  <c r="R1200" i="14"/>
  <c r="T1200" i="14"/>
  <c r="R1202" i="14"/>
  <c r="T1202" i="14"/>
  <c r="R1204" i="14"/>
  <c r="T1204" i="14"/>
  <c r="R1206" i="14"/>
  <c r="T1206" i="14"/>
  <c r="R1208" i="14"/>
  <c r="T1208" i="14"/>
  <c r="R1210" i="14"/>
  <c r="T1210" i="14"/>
  <c r="R1212" i="14"/>
  <c r="T1212" i="14"/>
  <c r="R1214" i="14"/>
  <c r="T1214" i="14"/>
  <c r="R1216" i="14"/>
  <c r="T1216" i="14"/>
  <c r="R1218" i="14"/>
  <c r="T1218" i="14"/>
  <c r="R1220" i="14"/>
  <c r="T1220" i="14"/>
  <c r="R1222" i="14"/>
  <c r="T1222" i="14"/>
  <c r="R1224" i="14"/>
  <c r="T1224" i="14"/>
  <c r="R1226" i="14"/>
  <c r="T1226" i="14"/>
  <c r="T1232" i="14"/>
  <c r="R1232" i="14"/>
  <c r="T1236" i="14"/>
  <c r="R1236" i="14"/>
  <c r="T1240" i="14"/>
  <c r="R1240" i="14"/>
  <c r="T1244" i="14"/>
  <c r="R1244" i="14"/>
  <c r="T1248" i="14"/>
  <c r="R1248" i="14"/>
  <c r="T1276" i="14"/>
  <c r="R1276" i="14"/>
  <c r="T1378" i="14"/>
  <c r="R1378" i="14"/>
  <c r="S1260" i="14"/>
  <c r="Q1260" i="14"/>
  <c r="T1287" i="14"/>
  <c r="R1287" i="14"/>
  <c r="T1319" i="14"/>
  <c r="R1319" i="14"/>
  <c r="T1351" i="14"/>
  <c r="R1351" i="14"/>
  <c r="T1375" i="14"/>
  <c r="R1375" i="14"/>
  <c r="T1380" i="14"/>
  <c r="R1380" i="14"/>
  <c r="T1388" i="14"/>
  <c r="R1388" i="14"/>
  <c r="T1251" i="14"/>
  <c r="R1251" i="14"/>
  <c r="S1304" i="14"/>
  <c r="Q1304" i="14"/>
  <c r="T1323" i="14"/>
  <c r="R1323" i="14"/>
  <c r="S1368" i="14"/>
  <c r="Q1368" i="14"/>
  <c r="S1376" i="14"/>
  <c r="Q1376" i="14"/>
  <c r="S1308" i="14"/>
  <c r="Q1308" i="14"/>
  <c r="T1327" i="14"/>
  <c r="R1327" i="14"/>
  <c r="S1232" i="14"/>
  <c r="Q1232" i="14"/>
  <c r="T1267" i="14"/>
  <c r="R1267" i="14"/>
  <c r="S1312" i="14"/>
  <c r="Q1312" i="14"/>
  <c r="S1344" i="14"/>
  <c r="Q1344" i="14"/>
  <c r="T1371" i="14"/>
  <c r="R1371" i="14"/>
  <c r="Q1396" i="14"/>
  <c r="S1396" i="14"/>
  <c r="S1501" i="14"/>
  <c r="Q1501" i="14"/>
  <c r="S1418" i="14"/>
  <c r="Q1418" i="14"/>
  <c r="S1426" i="14"/>
  <c r="Q1426" i="14"/>
  <c r="S1434" i="14"/>
  <c r="Q1434" i="14"/>
  <c r="S1442" i="14"/>
  <c r="Q1442" i="14"/>
  <c r="S1450" i="14"/>
  <c r="Q1450" i="14"/>
  <c r="S1458" i="14"/>
  <c r="Q1458" i="14"/>
  <c r="S1466" i="14"/>
  <c r="Q1466" i="14"/>
  <c r="S1474" i="14"/>
  <c r="Q1474" i="14"/>
  <c r="S1482" i="14"/>
  <c r="Q1482" i="14"/>
  <c r="S1490" i="14"/>
  <c r="Q1490" i="14"/>
  <c r="S1502" i="14"/>
  <c r="Q1502" i="14"/>
  <c r="S1510" i="14"/>
  <c r="Q1510" i="14"/>
  <c r="S1538" i="14"/>
  <c r="Q1538" i="14"/>
  <c r="S1554" i="14"/>
  <c r="Q1554" i="14"/>
  <c r="S1570" i="14"/>
  <c r="Q1570" i="14"/>
  <c r="S1606" i="14"/>
  <c r="Q1606" i="14"/>
  <c r="S1634" i="14"/>
  <c r="Q1634" i="14"/>
  <c r="S1643" i="14"/>
  <c r="Q1643" i="14"/>
  <c r="S1647" i="14"/>
  <c r="Q1647" i="14"/>
  <c r="S1651" i="14"/>
  <c r="Q1651" i="14"/>
  <c r="S1653" i="14"/>
  <c r="Q1653" i="14"/>
  <c r="S1655" i="14"/>
  <c r="Q1655" i="14"/>
  <c r="S1657" i="14"/>
  <c r="Q1657" i="14"/>
  <c r="S1659" i="14"/>
  <c r="Q1659" i="14"/>
  <c r="S1661" i="14"/>
  <c r="Q1661" i="14"/>
  <c r="S1663" i="14"/>
  <c r="Q1663" i="14"/>
  <c r="S1665" i="14"/>
  <c r="Q1665" i="14"/>
  <c r="S1667" i="14"/>
  <c r="Q1667" i="14"/>
  <c r="S1669" i="14"/>
  <c r="Q1669" i="14"/>
  <c r="S1671" i="14"/>
  <c r="Q1671" i="14"/>
  <c r="S1673" i="14"/>
  <c r="Q1673" i="14"/>
  <c r="S1675" i="14"/>
  <c r="Q1675" i="14"/>
  <c r="S1677" i="14"/>
  <c r="Q1677" i="14"/>
  <c r="S1679" i="14"/>
  <c r="Q1679" i="14"/>
  <c r="S1681" i="14"/>
  <c r="Q1681" i="14"/>
  <c r="S1683" i="14"/>
  <c r="Q1683" i="14"/>
  <c r="S1685" i="14"/>
  <c r="Q1685" i="14"/>
  <c r="S1687" i="14"/>
  <c r="Q1687" i="14"/>
  <c r="S1689" i="14"/>
  <c r="Q1689" i="14"/>
  <c r="S1691" i="14"/>
  <c r="Q1691" i="14"/>
  <c r="S1693" i="14"/>
  <c r="Q1693" i="14"/>
  <c r="S1695" i="14"/>
  <c r="Q1695" i="14"/>
  <c r="S1697" i="14"/>
  <c r="Q1697" i="14"/>
  <c r="S1699" i="14"/>
  <c r="Q1699" i="14"/>
  <c r="S1701" i="14"/>
  <c r="Q1701" i="14"/>
  <c r="S1703" i="14"/>
  <c r="Q1703" i="14"/>
  <c r="S1705" i="14"/>
  <c r="Q1705" i="14"/>
  <c r="S1707" i="14"/>
  <c r="Q1707" i="14"/>
  <c r="S1709" i="14"/>
  <c r="Q1709" i="14"/>
  <c r="S1711" i="14"/>
  <c r="Q1711" i="14"/>
  <c r="S1713" i="14"/>
  <c r="Q1713" i="14"/>
  <c r="S1715" i="14"/>
  <c r="Q1715" i="14"/>
  <c r="S1717" i="14"/>
  <c r="Q1717" i="14"/>
  <c r="S1719" i="14"/>
  <c r="Q1719" i="14"/>
  <c r="S1721" i="14"/>
  <c r="Q1721" i="14"/>
  <c r="S1723" i="14"/>
  <c r="Q1723" i="14"/>
  <c r="S1725" i="14"/>
  <c r="Q1725" i="14"/>
  <c r="S1727" i="14"/>
  <c r="Q1727" i="14"/>
  <c r="S1729" i="14"/>
  <c r="Q1729" i="14"/>
  <c r="S1731" i="14"/>
  <c r="Q1731" i="14"/>
  <c r="S1733" i="14"/>
  <c r="Q1733" i="14"/>
  <c r="S1735" i="14"/>
  <c r="Q1735" i="14"/>
  <c r="S1737" i="14"/>
  <c r="Q1737" i="14"/>
  <c r="S1739" i="14"/>
  <c r="Q1739" i="14"/>
  <c r="S1741" i="14"/>
  <c r="Q1741" i="14"/>
  <c r="S1743" i="14"/>
  <c r="Q1743" i="14"/>
  <c r="S1745" i="14"/>
  <c r="Q1745" i="14"/>
  <c r="S1747" i="14"/>
  <c r="Q1747" i="14"/>
  <c r="S1749" i="14"/>
  <c r="Q1749" i="14"/>
  <c r="S1751" i="14"/>
  <c r="Q1751" i="14"/>
  <c r="S1753" i="14"/>
  <c r="Q1753" i="14"/>
  <c r="S1755" i="14"/>
  <c r="Q1755" i="14"/>
  <c r="S1757" i="14"/>
  <c r="Q1757" i="14"/>
  <c r="S1759" i="14"/>
  <c r="Q1759" i="14"/>
  <c r="S1761" i="14"/>
  <c r="Q1761" i="14"/>
  <c r="S1763" i="14"/>
  <c r="Q1763" i="14"/>
  <c r="S1765" i="14"/>
  <c r="Q1765" i="14"/>
  <c r="S1767" i="14"/>
  <c r="Q1767" i="14"/>
  <c r="S1769" i="14"/>
  <c r="Q1769" i="14"/>
  <c r="S1771" i="14"/>
  <c r="Q1771" i="14"/>
  <c r="S1773" i="14"/>
  <c r="Q1773" i="14"/>
  <c r="S1775" i="14"/>
  <c r="Q1775" i="14"/>
  <c r="S1777" i="14"/>
  <c r="Q1777" i="14"/>
  <c r="S1779" i="14"/>
  <c r="Q1779" i="14"/>
  <c r="S1781" i="14"/>
  <c r="Q1781" i="14"/>
  <c r="S1783" i="14"/>
  <c r="Q1783" i="14"/>
  <c r="T1386" i="14"/>
  <c r="R1386" i="14"/>
  <c r="T1399" i="14"/>
  <c r="R1399" i="14"/>
  <c r="S1415" i="14"/>
  <c r="Q1415" i="14"/>
  <c r="S1427" i="14"/>
  <c r="Q1427" i="14"/>
  <c r="S1435" i="14"/>
  <c r="Q1435" i="14"/>
  <c r="S1447" i="14"/>
  <c r="Q1447" i="14"/>
  <c r="S1455" i="14"/>
  <c r="Q1455" i="14"/>
  <c r="S1463" i="14"/>
  <c r="Q1463" i="14"/>
  <c r="S1471" i="14"/>
  <c r="Q1471" i="14"/>
  <c r="S1479" i="14"/>
  <c r="Q1479" i="14"/>
  <c r="T1391" i="14"/>
  <c r="R1391" i="14"/>
  <c r="S1412" i="14"/>
  <c r="Q1412" i="14"/>
  <c r="S1420" i="14"/>
  <c r="Q1420" i="14"/>
  <c r="S1444" i="14"/>
  <c r="Q1444" i="14"/>
  <c r="S1456" i="14"/>
  <c r="Q1456" i="14"/>
  <c r="S1472" i="14"/>
  <c r="Q1472" i="14"/>
  <c r="S1488" i="14"/>
  <c r="Q1488" i="14"/>
  <c r="S1512" i="14"/>
  <c r="Q1512" i="14"/>
  <c r="S1528" i="14"/>
  <c r="Q1528" i="14"/>
  <c r="S1544" i="14"/>
  <c r="Q1544" i="14"/>
  <c r="S1560" i="14"/>
  <c r="Q1560" i="14"/>
  <c r="S1576" i="14"/>
  <c r="Q1576" i="14"/>
  <c r="S1592" i="14"/>
  <c r="Q1592" i="14"/>
  <c r="S1608" i="14"/>
  <c r="Q1608" i="14"/>
  <c r="S1624" i="14"/>
  <c r="Q1624" i="14"/>
  <c r="S1640" i="14"/>
  <c r="Q1640" i="14"/>
  <c r="R1648" i="14"/>
  <c r="T1648" i="14"/>
  <c r="R1650" i="14"/>
  <c r="T1650" i="14"/>
  <c r="T1855" i="14"/>
  <c r="R1855" i="14"/>
  <c r="T1863" i="14"/>
  <c r="R1863" i="14"/>
  <c r="T1871" i="14"/>
  <c r="R1871" i="14"/>
  <c r="T1879" i="14"/>
  <c r="R1879" i="14"/>
  <c r="T1887" i="14"/>
  <c r="R1887" i="14"/>
  <c r="T1895" i="14"/>
  <c r="R1895" i="14"/>
  <c r="R1653" i="14"/>
  <c r="T1653" i="14"/>
  <c r="R1661" i="14"/>
  <c r="T1661" i="14"/>
  <c r="R1669" i="14"/>
  <c r="T1669" i="14"/>
  <c r="R1677" i="14"/>
  <c r="T1677" i="14"/>
  <c r="R1685" i="14"/>
  <c r="T1685" i="14"/>
  <c r="R1693" i="14"/>
  <c r="T1693" i="14"/>
  <c r="R1701" i="14"/>
  <c r="T1701" i="14"/>
  <c r="R1709" i="14"/>
  <c r="T1709" i="14"/>
  <c r="R1717" i="14"/>
  <c r="T1717" i="14"/>
  <c r="R1725" i="14"/>
  <c r="T1725" i="14"/>
  <c r="R1733" i="14"/>
  <c r="T1733" i="14"/>
  <c r="R1741" i="14"/>
  <c r="T1741" i="14"/>
  <c r="R1749" i="14"/>
  <c r="T1749" i="14"/>
  <c r="R1757" i="14"/>
  <c r="T1757" i="14"/>
  <c r="R1765" i="14"/>
  <c r="T1765" i="14"/>
  <c r="R1773" i="14"/>
  <c r="T1773" i="14"/>
  <c r="R1781" i="14"/>
  <c r="T1781" i="14"/>
  <c r="S1798" i="14"/>
  <c r="Q1798" i="14"/>
  <c r="R1656" i="14"/>
  <c r="T1656" i="14"/>
  <c r="R1664" i="14"/>
  <c r="T1664" i="14"/>
  <c r="R1672" i="14"/>
  <c r="T1672" i="14"/>
  <c r="R1680" i="14"/>
  <c r="T1680" i="14"/>
  <c r="R1688" i="14"/>
  <c r="T1688" i="14"/>
  <c r="R1696" i="14"/>
  <c r="T1696" i="14"/>
  <c r="R1704" i="14"/>
  <c r="T1704" i="14"/>
  <c r="R1712" i="14"/>
  <c r="T1712" i="14"/>
  <c r="R1720" i="14"/>
  <c r="T1720" i="14"/>
  <c r="R1728" i="14"/>
  <c r="T1728" i="14"/>
  <c r="R1736" i="14"/>
  <c r="T1736" i="14"/>
  <c r="R1744" i="14"/>
  <c r="T1744" i="14"/>
  <c r="R1752" i="14"/>
  <c r="T1752" i="14"/>
  <c r="R1760" i="14"/>
  <c r="T1760" i="14"/>
  <c r="R1768" i="14"/>
  <c r="T1768" i="14"/>
  <c r="R1776" i="14"/>
  <c r="T1776" i="14"/>
  <c r="R1784" i="14"/>
  <c r="T1784" i="14"/>
  <c r="S1792" i="14"/>
  <c r="Q1792" i="14"/>
  <c r="T1799" i="14"/>
  <c r="R1799" i="14"/>
  <c r="T1861" i="14"/>
  <c r="R1861" i="14"/>
  <c r="Q1878" i="14"/>
  <c r="S1878" i="14"/>
  <c r="T1893" i="14"/>
  <c r="R1893" i="14"/>
  <c r="Q2072" i="14"/>
  <c r="S2072" i="14"/>
  <c r="Q2080" i="14"/>
  <c r="S2080" i="14"/>
  <c r="Q2088" i="14"/>
  <c r="S2088" i="14"/>
  <c r="Q2096" i="14"/>
  <c r="S2096" i="14"/>
  <c r="Q2104" i="14"/>
  <c r="S2104" i="14"/>
  <c r="Q2112" i="14"/>
  <c r="S2112" i="14"/>
  <c r="Q2120" i="14"/>
  <c r="S2120" i="14"/>
  <c r="Q2128" i="14"/>
  <c r="S2128" i="14"/>
  <c r="Q2136" i="14"/>
  <c r="S2136" i="14"/>
  <c r="Q2144" i="14"/>
  <c r="S2144" i="14"/>
  <c r="Q2152" i="14"/>
  <c r="S2152" i="14"/>
  <c r="Q2160" i="14"/>
  <c r="S2160" i="14"/>
  <c r="T1865" i="14"/>
  <c r="R1865" i="14"/>
  <c r="Q1882" i="14"/>
  <c r="S1882" i="14"/>
  <c r="T1921" i="14"/>
  <c r="R1921" i="14"/>
  <c r="T1927" i="14"/>
  <c r="R1927" i="14"/>
  <c r="T1937" i="14"/>
  <c r="R1937" i="14"/>
  <c r="T1943" i="14"/>
  <c r="R1943" i="14"/>
  <c r="T1953" i="14"/>
  <c r="R1953" i="14"/>
  <c r="T1959" i="14"/>
  <c r="R1959" i="14"/>
  <c r="T1969" i="14"/>
  <c r="R1969" i="14"/>
  <c r="T1975" i="14"/>
  <c r="R1975" i="14"/>
  <c r="T1985" i="14"/>
  <c r="R1985" i="14"/>
  <c r="T1991" i="14"/>
  <c r="R1991" i="14"/>
  <c r="T2001" i="14"/>
  <c r="R2001" i="14"/>
  <c r="T2007" i="14"/>
  <c r="R2007" i="14"/>
  <c r="T2017" i="14"/>
  <c r="R2017" i="14"/>
  <c r="T2023" i="14"/>
  <c r="R2023" i="14"/>
  <c r="T2033" i="14"/>
  <c r="R2033" i="14"/>
  <c r="T2039" i="14"/>
  <c r="R2039" i="14"/>
  <c r="T2049" i="14"/>
  <c r="R2049" i="14"/>
  <c r="T2055" i="14"/>
  <c r="R2055" i="14"/>
  <c r="T2065" i="14"/>
  <c r="R2065" i="14"/>
  <c r="R2069" i="14"/>
  <c r="T2069" i="14"/>
  <c r="S3172" i="14"/>
  <c r="Q3172" i="14"/>
  <c r="S3176" i="14"/>
  <c r="Q3176" i="14"/>
  <c r="S3180" i="14"/>
  <c r="Q3180" i="14"/>
  <c r="S3184" i="14"/>
  <c r="Q3184" i="14"/>
  <c r="S3188" i="14"/>
  <c r="Q3188" i="14"/>
  <c r="S3192" i="14"/>
  <c r="Q3192" i="14"/>
  <c r="S3196" i="14"/>
  <c r="Q3196" i="14"/>
  <c r="S3200" i="14"/>
  <c r="Q3200" i="14"/>
  <c r="S3204" i="14"/>
  <c r="Q3204" i="14"/>
  <c r="S3208" i="14"/>
  <c r="Q3208" i="14"/>
  <c r="S3212" i="14"/>
  <c r="Q3212" i="14"/>
  <c r="S3216" i="14"/>
  <c r="Q3216" i="14"/>
  <c r="S3220" i="14"/>
  <c r="Q3220" i="14"/>
  <c r="S3224" i="14"/>
  <c r="Q3224" i="14"/>
  <c r="S3228" i="14"/>
  <c r="Q3228" i="14"/>
  <c r="S3232" i="14"/>
  <c r="Q3232" i="14"/>
  <c r="S3236" i="14"/>
  <c r="Q3236" i="14"/>
  <c r="S3240" i="14"/>
  <c r="Q3240" i="14"/>
  <c r="S3244" i="14"/>
  <c r="Q3244" i="14"/>
  <c r="S3248" i="14"/>
  <c r="Q3248" i="14"/>
  <c r="S3252" i="14"/>
  <c r="Q3252" i="14"/>
  <c r="S3256" i="14"/>
  <c r="Q3256" i="14"/>
  <c r="S3260" i="14"/>
  <c r="Q3260" i="14"/>
  <c r="S3264" i="14"/>
  <c r="Q3264" i="14"/>
  <c r="S3268" i="14"/>
  <c r="Q3268" i="14"/>
  <c r="S3272" i="14"/>
  <c r="Q3272" i="14"/>
  <c r="S3276" i="14"/>
  <c r="Q3276" i="14"/>
  <c r="S3280" i="14"/>
  <c r="Q3280" i="14"/>
  <c r="S3284" i="14"/>
  <c r="Q3284" i="14"/>
  <c r="S3288" i="14"/>
  <c r="Q3288" i="14"/>
  <c r="S3292" i="14"/>
  <c r="Q3292" i="14"/>
  <c r="S3296" i="14"/>
  <c r="Q3296" i="14"/>
  <c r="S3300" i="14"/>
  <c r="Q3300" i="14"/>
  <c r="S3304" i="14"/>
  <c r="Q3304" i="14"/>
  <c r="S3308" i="14"/>
  <c r="Q3308" i="14"/>
  <c r="S3312" i="14"/>
  <c r="Q3312" i="14"/>
  <c r="S3316" i="14"/>
  <c r="Q3316" i="14"/>
  <c r="S3320" i="14"/>
  <c r="Q3320" i="14"/>
  <c r="S3324" i="14"/>
  <c r="Q3324" i="14"/>
  <c r="S3328" i="14"/>
  <c r="Q3328" i="14"/>
  <c r="S3332" i="14"/>
  <c r="Q3332" i="14"/>
  <c r="S3336" i="14"/>
  <c r="Q3336" i="14"/>
  <c r="S3340" i="14"/>
  <c r="Q3340" i="14"/>
  <c r="S3344" i="14"/>
  <c r="Q3344" i="14"/>
  <c r="S3348" i="14"/>
  <c r="Q3348" i="14"/>
  <c r="S3352" i="14"/>
  <c r="Q3352" i="14"/>
  <c r="S3356" i="14"/>
  <c r="Q3356" i="14"/>
  <c r="S3360" i="14"/>
  <c r="Q3360" i="14"/>
  <c r="S3364" i="14"/>
  <c r="Q3364" i="14"/>
  <c r="S3368" i="14"/>
  <c r="Q3368" i="14"/>
  <c r="S3372" i="14"/>
  <c r="Q3372" i="14"/>
  <c r="S3376" i="14"/>
  <c r="Q3376" i="14"/>
  <c r="S3380" i="14"/>
  <c r="Q3380" i="14"/>
  <c r="S3384" i="14"/>
  <c r="Q3384" i="14"/>
  <c r="S3388" i="14"/>
  <c r="Q3388" i="14"/>
  <c r="T12" i="14"/>
  <c r="R12" i="14"/>
  <c r="S27" i="14"/>
  <c r="Q27" i="14"/>
  <c r="S35" i="14"/>
  <c r="Q35" i="14"/>
  <c r="S43" i="14"/>
  <c r="Q43" i="14"/>
  <c r="S26" i="14"/>
  <c r="Q26" i="14"/>
  <c r="S30" i="14"/>
  <c r="Q30" i="14"/>
  <c r="S34" i="14"/>
  <c r="Q34" i="14"/>
  <c r="S38" i="14"/>
  <c r="Q38" i="14"/>
  <c r="S42" i="14"/>
  <c r="Q42" i="14"/>
  <c r="T8" i="14"/>
  <c r="R8" i="14"/>
  <c r="T28" i="14"/>
  <c r="R28" i="14"/>
  <c r="T36" i="14"/>
  <c r="R36" i="14"/>
  <c r="S51" i="14"/>
  <c r="Q51" i="14"/>
  <c r="S59" i="14"/>
  <c r="Q59" i="14"/>
  <c r="S62" i="14"/>
  <c r="Q62" i="14"/>
  <c r="T64" i="14"/>
  <c r="R64" i="14"/>
  <c r="T72" i="14"/>
  <c r="R72" i="14"/>
  <c r="S75" i="14"/>
  <c r="Q75" i="14"/>
  <c r="S19" i="14"/>
  <c r="Q19" i="14"/>
  <c r="S80" i="14"/>
  <c r="Q80" i="14"/>
  <c r="S83" i="14"/>
  <c r="Q83" i="14"/>
  <c r="S91" i="14"/>
  <c r="Q91" i="14"/>
  <c r="S99" i="14"/>
  <c r="Q99" i="14"/>
  <c r="S107" i="14"/>
  <c r="Q107" i="14"/>
  <c r="S115" i="14"/>
  <c r="Q115" i="14"/>
  <c r="T119" i="14"/>
  <c r="R119" i="14"/>
  <c r="T123" i="14"/>
  <c r="R123" i="14"/>
  <c r="T127" i="14"/>
  <c r="R127" i="14"/>
  <c r="T131" i="14"/>
  <c r="R131" i="14"/>
  <c r="T135" i="14"/>
  <c r="R135" i="14"/>
  <c r="T139" i="14"/>
  <c r="R139" i="14"/>
  <c r="T143" i="14"/>
  <c r="R143" i="14"/>
  <c r="T147" i="14"/>
  <c r="R147" i="14"/>
  <c r="T151" i="14"/>
  <c r="R151" i="14"/>
  <c r="S154" i="14"/>
  <c r="Q154" i="14"/>
  <c r="T166" i="14"/>
  <c r="R166" i="14"/>
  <c r="T182" i="14"/>
  <c r="R182" i="14"/>
  <c r="T198" i="14"/>
  <c r="R198" i="14"/>
  <c r="T206" i="14"/>
  <c r="R206" i="14"/>
  <c r="T152" i="14"/>
  <c r="R152" i="14"/>
  <c r="T170" i="14"/>
  <c r="R170" i="14"/>
  <c r="S181" i="14"/>
  <c r="Q181" i="14"/>
  <c r="S189" i="14"/>
  <c r="Q189" i="14"/>
  <c r="S197" i="14"/>
  <c r="Q197" i="14"/>
  <c r="S205" i="14"/>
  <c r="Q205" i="14"/>
  <c r="S63" i="14"/>
  <c r="Q63" i="14"/>
  <c r="S111" i="14"/>
  <c r="Q111" i="14"/>
  <c r="S204" i="14"/>
  <c r="Q204" i="14"/>
  <c r="S216" i="14"/>
  <c r="Q216" i="14"/>
  <c r="T218" i="14"/>
  <c r="R218" i="14"/>
  <c r="T213" i="14"/>
  <c r="R213" i="14"/>
  <c r="T201" i="14"/>
  <c r="R201" i="14"/>
  <c r="T245" i="14"/>
  <c r="R245" i="14"/>
  <c r="T318" i="14"/>
  <c r="R318" i="14"/>
  <c r="T390" i="14"/>
  <c r="R390" i="14"/>
  <c r="T398" i="14"/>
  <c r="R398" i="14"/>
  <c r="S257" i="14"/>
  <c r="Q257" i="14"/>
  <c r="S264" i="14"/>
  <c r="Q264" i="14"/>
  <c r="S268" i="14"/>
  <c r="Q268" i="14"/>
  <c r="S272" i="14"/>
  <c r="Q272" i="14"/>
  <c r="S276" i="14"/>
  <c r="Q276" i="14"/>
  <c r="S280" i="14"/>
  <c r="Q280" i="14"/>
  <c r="S284" i="14"/>
  <c r="Q284" i="14"/>
  <c r="S288" i="14"/>
  <c r="Q288" i="14"/>
  <c r="S292" i="14"/>
  <c r="Q292" i="14"/>
  <c r="S296" i="14"/>
  <c r="Q296" i="14"/>
  <c r="S300" i="14"/>
  <c r="Q300" i="14"/>
  <c r="S304" i="14"/>
  <c r="Q304" i="14"/>
  <c r="S308" i="14"/>
  <c r="Q308" i="14"/>
  <c r="S312" i="14"/>
  <c r="Q312" i="14"/>
  <c r="T323" i="14"/>
  <c r="R323" i="14"/>
  <c r="T331" i="14"/>
  <c r="R331" i="14"/>
  <c r="T339" i="14"/>
  <c r="R339" i="14"/>
  <c r="T347" i="14"/>
  <c r="R347" i="14"/>
  <c r="T355" i="14"/>
  <c r="R355" i="14"/>
  <c r="T363" i="14"/>
  <c r="R363" i="14"/>
  <c r="T371" i="14"/>
  <c r="R371" i="14"/>
  <c r="T379" i="14"/>
  <c r="R379" i="14"/>
  <c r="T387" i="14"/>
  <c r="R387" i="14"/>
  <c r="T395" i="14"/>
  <c r="R395" i="14"/>
  <c r="T249" i="14"/>
  <c r="R249" i="14"/>
  <c r="S338" i="14"/>
  <c r="Q338" i="14"/>
  <c r="S350" i="14"/>
  <c r="Q350" i="14"/>
  <c r="S354" i="14"/>
  <c r="Q354" i="14"/>
  <c r="T373" i="14"/>
  <c r="R373" i="14"/>
  <c r="S315" i="14"/>
  <c r="Q315" i="14"/>
  <c r="S322" i="14"/>
  <c r="Q322" i="14"/>
  <c r="T345" i="14"/>
  <c r="R345" i="14"/>
  <c r="S366" i="14"/>
  <c r="Q366" i="14"/>
  <c r="S318" i="14"/>
  <c r="Q318" i="14"/>
  <c r="S326" i="14"/>
  <c r="Q326" i="14"/>
  <c r="S342" i="14"/>
  <c r="Q342" i="14"/>
  <c r="S346" i="14"/>
  <c r="Q346" i="14"/>
  <c r="T361" i="14"/>
  <c r="R361" i="14"/>
  <c r="Q400" i="14"/>
  <c r="S400" i="14"/>
  <c r="T401" i="14"/>
  <c r="R401" i="14"/>
  <c r="T473" i="14"/>
  <c r="R473" i="14"/>
  <c r="S479" i="14"/>
  <c r="Q479" i="14"/>
  <c r="S481" i="14"/>
  <c r="Q481" i="14"/>
  <c r="S483" i="14"/>
  <c r="Q483" i="14"/>
  <c r="S485" i="14"/>
  <c r="Q485" i="14"/>
  <c r="S487" i="14"/>
  <c r="Q487" i="14"/>
  <c r="S489" i="14"/>
  <c r="Q489" i="14"/>
  <c r="S491" i="14"/>
  <c r="Q491" i="14"/>
  <c r="S493" i="14"/>
  <c r="Q493" i="14"/>
  <c r="S495" i="14"/>
  <c r="Q495" i="14"/>
  <c r="S497" i="14"/>
  <c r="Q497" i="14"/>
  <c r="S499" i="14"/>
  <c r="Q499" i="14"/>
  <c r="S501" i="14"/>
  <c r="Q501" i="14"/>
  <c r="S503" i="14"/>
  <c r="Q503" i="14"/>
  <c r="S505" i="14"/>
  <c r="Q505" i="14"/>
  <c r="S507" i="14"/>
  <c r="Q507" i="14"/>
  <c r="S509" i="14"/>
  <c r="Q509" i="14"/>
  <c r="S511" i="14"/>
  <c r="Q511" i="14"/>
  <c r="S513" i="14"/>
  <c r="Q513" i="14"/>
  <c r="S515" i="14"/>
  <c r="Q515" i="14"/>
  <c r="S517" i="14"/>
  <c r="Q517" i="14"/>
  <c r="S519" i="14"/>
  <c r="Q519" i="14"/>
  <c r="S521" i="14"/>
  <c r="Q521" i="14"/>
  <c r="S523" i="14"/>
  <c r="Q523" i="14"/>
  <c r="S525" i="14"/>
  <c r="Q525" i="14"/>
  <c r="S527" i="14"/>
  <c r="Q527" i="14"/>
  <c r="S529" i="14"/>
  <c r="Q529" i="14"/>
  <c r="S531" i="14"/>
  <c r="Q531" i="14"/>
  <c r="S533" i="14"/>
  <c r="Q533" i="14"/>
  <c r="S535" i="14"/>
  <c r="Q535" i="14"/>
  <c r="S537" i="14"/>
  <c r="Q537" i="14"/>
  <c r="S539" i="14"/>
  <c r="Q539" i="14"/>
  <c r="S541" i="14"/>
  <c r="Q541" i="14"/>
  <c r="R470" i="14"/>
  <c r="T470" i="14"/>
  <c r="R513" i="14"/>
  <c r="T513" i="14"/>
  <c r="R521" i="14"/>
  <c r="T521" i="14"/>
  <c r="R529" i="14"/>
  <c r="T529" i="14"/>
  <c r="R524" i="14"/>
  <c r="T524" i="14"/>
  <c r="S547" i="14"/>
  <c r="Q547" i="14"/>
  <c r="R508" i="14"/>
  <c r="T508" i="14"/>
  <c r="R522" i="14"/>
  <c r="T522" i="14"/>
  <c r="R542" i="14"/>
  <c r="T542" i="14"/>
  <c r="R520" i="14"/>
  <c r="T520" i="14"/>
  <c r="R506" i="14"/>
  <c r="T506" i="14"/>
  <c r="R518" i="14"/>
  <c r="T518" i="14"/>
  <c r="S550" i="14"/>
  <c r="Q550" i="14"/>
  <c r="R569" i="14"/>
  <c r="T569" i="14"/>
  <c r="R577" i="14"/>
  <c r="T577" i="14"/>
  <c r="R585" i="14"/>
  <c r="T585" i="14"/>
  <c r="R593" i="14"/>
  <c r="T593" i="14"/>
  <c r="R598" i="14"/>
  <c r="T598" i="14"/>
  <c r="R600" i="14"/>
  <c r="T600" i="14"/>
  <c r="R602" i="14"/>
  <c r="T602" i="14"/>
  <c r="R572" i="14"/>
  <c r="T572" i="14"/>
  <c r="R580" i="14"/>
  <c r="T580" i="14"/>
  <c r="R588" i="14"/>
  <c r="T588" i="14"/>
  <c r="R596" i="14"/>
  <c r="T596" i="14"/>
  <c r="R608" i="14"/>
  <c r="T608" i="14"/>
  <c r="R624" i="14"/>
  <c r="T624" i="14"/>
  <c r="R640" i="14"/>
  <c r="T640" i="14"/>
  <c r="R656" i="14"/>
  <c r="T656" i="14"/>
  <c r="R705" i="14"/>
  <c r="T705" i="14"/>
  <c r="S721" i="14"/>
  <c r="Q721" i="14"/>
  <c r="S729" i="14"/>
  <c r="Q729" i="14"/>
  <c r="R605" i="14"/>
  <c r="T605" i="14"/>
  <c r="R621" i="14"/>
  <c r="T621" i="14"/>
  <c r="R637" i="14"/>
  <c r="T637" i="14"/>
  <c r="R653" i="14"/>
  <c r="T653" i="14"/>
  <c r="R614" i="14"/>
  <c r="T614" i="14"/>
  <c r="R630" i="14"/>
  <c r="T630" i="14"/>
  <c r="R646" i="14"/>
  <c r="T646" i="14"/>
  <c r="R662" i="14"/>
  <c r="T662" i="14"/>
  <c r="R706" i="14"/>
  <c r="T706" i="14"/>
  <c r="R607" i="14"/>
  <c r="T607" i="14"/>
  <c r="R623" i="14"/>
  <c r="T623" i="14"/>
  <c r="R639" i="14"/>
  <c r="T639" i="14"/>
  <c r="R655" i="14"/>
  <c r="T655" i="14"/>
  <c r="S742" i="14"/>
  <c r="Q742" i="14"/>
  <c r="S746" i="14"/>
  <c r="Q746" i="14"/>
  <c r="S750" i="14"/>
  <c r="Q750" i="14"/>
  <c r="S754" i="14"/>
  <c r="Q754" i="14"/>
  <c r="S758" i="14"/>
  <c r="Q758" i="14"/>
  <c r="S762" i="14"/>
  <c r="Q762" i="14"/>
  <c r="S766" i="14"/>
  <c r="Q766" i="14"/>
  <c r="S770" i="14"/>
  <c r="Q770" i="14"/>
  <c r="S774" i="14"/>
  <c r="Q774" i="14"/>
  <c r="S778" i="14"/>
  <c r="Q778" i="14"/>
  <c r="S782" i="14"/>
  <c r="Q782" i="14"/>
  <c r="S786" i="14"/>
  <c r="Q786" i="14"/>
  <c r="S790" i="14"/>
  <c r="Q790" i="14"/>
  <c r="S794" i="14"/>
  <c r="Q794" i="14"/>
  <c r="S798" i="14"/>
  <c r="Q798" i="14"/>
  <c r="S802" i="14"/>
  <c r="Q802" i="14"/>
  <c r="S806" i="14"/>
  <c r="Q806" i="14"/>
  <c r="S810" i="14"/>
  <c r="Q810" i="14"/>
  <c r="S814" i="14"/>
  <c r="Q814" i="14"/>
  <c r="S818" i="14"/>
  <c r="Q818" i="14"/>
  <c r="S822" i="14"/>
  <c r="Q822" i="14"/>
  <c r="S826" i="14"/>
  <c r="Q826" i="14"/>
  <c r="S830" i="14"/>
  <c r="Q830" i="14"/>
  <c r="S834" i="14"/>
  <c r="Q834" i="14"/>
  <c r="S838" i="14"/>
  <c r="Q838" i="14"/>
  <c r="S842" i="14"/>
  <c r="Q842" i="14"/>
  <c r="S846" i="14"/>
  <c r="Q846" i="14"/>
  <c r="S850" i="14"/>
  <c r="Q850" i="14"/>
  <c r="S854" i="14"/>
  <c r="Q854" i="14"/>
  <c r="S858" i="14"/>
  <c r="Q858" i="14"/>
  <c r="S862" i="14"/>
  <c r="Q862" i="14"/>
  <c r="S866" i="14"/>
  <c r="Q866" i="14"/>
  <c r="S870" i="14"/>
  <c r="Q870" i="14"/>
  <c r="S874" i="14"/>
  <c r="Q874" i="14"/>
  <c r="S878" i="14"/>
  <c r="Q878" i="14"/>
  <c r="S882" i="14"/>
  <c r="Q882" i="14"/>
  <c r="S886" i="14"/>
  <c r="Q886" i="14"/>
  <c r="S890" i="14"/>
  <c r="Q890" i="14"/>
  <c r="S894" i="14"/>
  <c r="Q894" i="14"/>
  <c r="S898" i="14"/>
  <c r="Q898" i="14"/>
  <c r="S902" i="14"/>
  <c r="Q902" i="14"/>
  <c r="S906" i="14"/>
  <c r="Q906" i="14"/>
  <c r="S910" i="14"/>
  <c r="Q910" i="14"/>
  <c r="S914" i="14"/>
  <c r="Q914" i="14"/>
  <c r="S918" i="14"/>
  <c r="Q918" i="14"/>
  <c r="S922" i="14"/>
  <c r="Q922" i="14"/>
  <c r="S926" i="14"/>
  <c r="Q926" i="14"/>
  <c r="S930" i="14"/>
  <c r="Q930" i="14"/>
  <c r="S934" i="14"/>
  <c r="Q934" i="14"/>
  <c r="S938" i="14"/>
  <c r="Q938" i="14"/>
  <c r="S942" i="14"/>
  <c r="Q942" i="14"/>
  <c r="S946" i="14"/>
  <c r="Q946" i="14"/>
  <c r="S950" i="14"/>
  <c r="Q950" i="14"/>
  <c r="S954" i="14"/>
  <c r="Q954" i="14"/>
  <c r="R965" i="14"/>
  <c r="T965" i="14"/>
  <c r="S968" i="14"/>
  <c r="Q968" i="14"/>
  <c r="R973" i="14"/>
  <c r="T973" i="14"/>
  <c r="S976" i="14"/>
  <c r="Q976" i="14"/>
  <c r="R981" i="14"/>
  <c r="T981" i="14"/>
  <c r="S984" i="14"/>
  <c r="Q984" i="14"/>
  <c r="R989" i="14"/>
  <c r="T989" i="14"/>
  <c r="S992" i="14"/>
  <c r="Q992" i="14"/>
  <c r="R997" i="14"/>
  <c r="T997" i="14"/>
  <c r="S1000" i="14"/>
  <c r="Q1000" i="14"/>
  <c r="R1005" i="14"/>
  <c r="T1005" i="14"/>
  <c r="S1008" i="14"/>
  <c r="Q1008" i="14"/>
  <c r="R1013" i="14"/>
  <c r="T1013" i="14"/>
  <c r="S1016" i="14"/>
  <c r="Q1016" i="14"/>
  <c r="R1021" i="14"/>
  <c r="T1021" i="14"/>
  <c r="S1024" i="14"/>
  <c r="Q1024" i="14"/>
  <c r="R1029" i="14"/>
  <c r="T1029" i="14"/>
  <c r="S1032" i="14"/>
  <c r="Q1032" i="14"/>
  <c r="R1037" i="14"/>
  <c r="T1037" i="14"/>
  <c r="S962" i="14"/>
  <c r="Q962" i="14"/>
  <c r="S1045" i="14"/>
  <c r="Q1045" i="14"/>
  <c r="S1053" i="14"/>
  <c r="Q1053" i="14"/>
  <c r="S1061" i="14"/>
  <c r="Q1061" i="14"/>
  <c r="S1069" i="14"/>
  <c r="Q1069" i="14"/>
  <c r="S1077" i="14"/>
  <c r="Q1077" i="14"/>
  <c r="S1085" i="14"/>
  <c r="Q1085" i="14"/>
  <c r="S1093" i="14"/>
  <c r="Q1093" i="14"/>
  <c r="S1101" i="14"/>
  <c r="Q1101" i="14"/>
  <c r="S985" i="14"/>
  <c r="Q985" i="14"/>
  <c r="S1017" i="14"/>
  <c r="Q1017" i="14"/>
  <c r="S971" i="14"/>
  <c r="Q971" i="14"/>
  <c r="S1003" i="14"/>
  <c r="Q1003" i="14"/>
  <c r="S1035" i="14"/>
  <c r="Q1035" i="14"/>
  <c r="S1184" i="14"/>
  <c r="Q1184" i="14"/>
  <c r="S981" i="14"/>
  <c r="Q981" i="14"/>
  <c r="S1013" i="14"/>
  <c r="Q1013" i="14"/>
  <c r="S975" i="14"/>
  <c r="Q975" i="14"/>
  <c r="S1007" i="14"/>
  <c r="Q1007" i="14"/>
  <c r="T1272" i="14"/>
  <c r="R1272" i="14"/>
  <c r="T1372" i="14"/>
  <c r="R1372" i="14"/>
  <c r="T1376" i="14"/>
  <c r="R1376" i="14"/>
  <c r="T1237" i="14"/>
  <c r="R1237" i="14"/>
  <c r="T1245" i="14"/>
  <c r="R1245" i="14"/>
  <c r="T1253" i="14"/>
  <c r="R1253" i="14"/>
  <c r="T1261" i="14"/>
  <c r="R1261" i="14"/>
  <c r="T1269" i="14"/>
  <c r="R1269" i="14"/>
  <c r="T1277" i="14"/>
  <c r="R1277" i="14"/>
  <c r="T1285" i="14"/>
  <c r="R1285" i="14"/>
  <c r="T1293" i="14"/>
  <c r="R1293" i="14"/>
  <c r="T1301" i="14"/>
  <c r="R1301" i="14"/>
  <c r="T1309" i="14"/>
  <c r="R1309" i="14"/>
  <c r="T1317" i="14"/>
  <c r="R1317" i="14"/>
  <c r="T1325" i="14"/>
  <c r="R1325" i="14"/>
  <c r="T1333" i="14"/>
  <c r="R1333" i="14"/>
  <c r="T1341" i="14"/>
  <c r="R1341" i="14"/>
  <c r="T1349" i="14"/>
  <c r="R1349" i="14"/>
  <c r="T1357" i="14"/>
  <c r="R1357" i="14"/>
  <c r="T1365" i="14"/>
  <c r="R1365" i="14"/>
  <c r="T1373" i="14"/>
  <c r="R1373" i="14"/>
  <c r="T1381" i="14"/>
  <c r="R1381" i="14"/>
  <c r="T1389" i="14"/>
  <c r="R1389" i="14"/>
  <c r="T1397" i="14"/>
  <c r="R1397" i="14"/>
  <c r="T1234" i="14"/>
  <c r="R1234" i="14"/>
  <c r="T1242" i="14"/>
  <c r="R1242" i="14"/>
  <c r="T1254" i="14"/>
  <c r="R1254" i="14"/>
  <c r="T1262" i="14"/>
  <c r="R1262" i="14"/>
  <c r="T1266" i="14"/>
  <c r="R1266" i="14"/>
  <c r="T1270" i="14"/>
  <c r="R1270" i="14"/>
  <c r="T1274" i="14"/>
  <c r="R1274" i="14"/>
  <c r="T1278" i="14"/>
  <c r="R1278" i="14"/>
  <c r="T1282" i="14"/>
  <c r="R1282" i="14"/>
  <c r="T1290" i="14"/>
  <c r="R1290" i="14"/>
  <c r="T1298" i="14"/>
  <c r="R1298" i="14"/>
  <c r="T1306" i="14"/>
  <c r="R1306" i="14"/>
  <c r="T1314" i="14"/>
  <c r="R1314" i="14"/>
  <c r="T1322" i="14"/>
  <c r="R1322" i="14"/>
  <c r="T1330" i="14"/>
  <c r="R1330" i="14"/>
  <c r="T1338" i="14"/>
  <c r="R1338" i="14"/>
  <c r="T1346" i="14"/>
  <c r="R1346" i="14"/>
  <c r="T1354" i="14"/>
  <c r="R1354" i="14"/>
  <c r="T1362" i="14"/>
  <c r="R1362" i="14"/>
  <c r="T1374" i="14"/>
  <c r="R1374" i="14"/>
  <c r="R1172" i="14"/>
  <c r="T1172" i="14"/>
  <c r="T1228" i="14"/>
  <c r="R1228" i="14"/>
  <c r="T1230" i="14"/>
  <c r="R1230" i="14"/>
  <c r="S1284" i="14"/>
  <c r="Q1284" i="14"/>
  <c r="S1316" i="14"/>
  <c r="Q1316" i="14"/>
  <c r="S1348" i="14"/>
  <c r="Q1348" i="14"/>
  <c r="S1372" i="14"/>
  <c r="Q1372" i="14"/>
  <c r="T1243" i="14"/>
  <c r="R1243" i="14"/>
  <c r="T1275" i="14"/>
  <c r="R1275" i="14"/>
  <c r="S1320" i="14"/>
  <c r="Q1320" i="14"/>
  <c r="T1339" i="14"/>
  <c r="R1339" i="14"/>
  <c r="T1247" i="14"/>
  <c r="R1247" i="14"/>
  <c r="S1276" i="14"/>
  <c r="Q1276" i="14"/>
  <c r="S1324" i="14"/>
  <c r="Q1324" i="14"/>
  <c r="T1343" i="14"/>
  <c r="R1343" i="14"/>
  <c r="S1248" i="14"/>
  <c r="Q1248" i="14"/>
  <c r="T1259" i="14"/>
  <c r="R1259" i="14"/>
  <c r="T1299" i="14"/>
  <c r="R1299" i="14"/>
  <c r="T1331" i="14"/>
  <c r="R1331" i="14"/>
  <c r="T1363" i="14"/>
  <c r="R1363" i="14"/>
  <c r="Q1380" i="14"/>
  <c r="S1380" i="14"/>
  <c r="Q1384" i="14"/>
  <c r="S1384" i="14"/>
  <c r="Q1388" i="14"/>
  <c r="S1388" i="14"/>
  <c r="Q1392" i="14"/>
  <c r="S1392" i="14"/>
  <c r="T1387" i="14"/>
  <c r="R1387" i="14"/>
  <c r="T1398" i="14"/>
  <c r="R1398" i="14"/>
  <c r="S1413" i="14"/>
  <c r="Q1413" i="14"/>
  <c r="S1421" i="14"/>
  <c r="Q1421" i="14"/>
  <c r="S1429" i="14"/>
  <c r="Q1429" i="14"/>
  <c r="S1437" i="14"/>
  <c r="Q1437" i="14"/>
  <c r="S1445" i="14"/>
  <c r="Q1445" i="14"/>
  <c r="S1453" i="14"/>
  <c r="Q1453" i="14"/>
  <c r="S1461" i="14"/>
  <c r="Q1461" i="14"/>
  <c r="S1469" i="14"/>
  <c r="Q1469" i="14"/>
  <c r="S1477" i="14"/>
  <c r="Q1477" i="14"/>
  <c r="S1485" i="14"/>
  <c r="Q1485" i="14"/>
  <c r="S1493" i="14"/>
  <c r="Q1493" i="14"/>
  <c r="S1513" i="14"/>
  <c r="Q1513" i="14"/>
  <c r="S1521" i="14"/>
  <c r="Q1521" i="14"/>
  <c r="S1529" i="14"/>
  <c r="Q1529" i="14"/>
  <c r="S1537" i="14"/>
  <c r="Q1537" i="14"/>
  <c r="S1545" i="14"/>
  <c r="Q1545" i="14"/>
  <c r="S1553" i="14"/>
  <c r="Q1553" i="14"/>
  <c r="S1561" i="14"/>
  <c r="Q1561" i="14"/>
  <c r="S1569" i="14"/>
  <c r="Q1569" i="14"/>
  <c r="S1577" i="14"/>
  <c r="Q1577" i="14"/>
  <c r="S1585" i="14"/>
  <c r="Q1585" i="14"/>
  <c r="S1593" i="14"/>
  <c r="Q1593" i="14"/>
  <c r="S1601" i="14"/>
  <c r="Q1601" i="14"/>
  <c r="S1609" i="14"/>
  <c r="Q1609" i="14"/>
  <c r="S1617" i="14"/>
  <c r="Q1617" i="14"/>
  <c r="S1625" i="14"/>
  <c r="Q1625" i="14"/>
  <c r="S1633" i="14"/>
  <c r="Q1633" i="14"/>
  <c r="S1641" i="14"/>
  <c r="Q1641" i="14"/>
  <c r="T1390" i="14"/>
  <c r="R1390" i="14"/>
  <c r="T1402" i="14"/>
  <c r="R1402" i="14"/>
  <c r="S1414" i="14"/>
  <c r="Q1414" i="14"/>
  <c r="S1498" i="14"/>
  <c r="Q1498" i="14"/>
  <c r="S1518" i="14"/>
  <c r="Q1518" i="14"/>
  <c r="S1526" i="14"/>
  <c r="Q1526" i="14"/>
  <c r="S1534" i="14"/>
  <c r="Q1534" i="14"/>
  <c r="S1550" i="14"/>
  <c r="Q1550" i="14"/>
  <c r="S1566" i="14"/>
  <c r="Q1566" i="14"/>
  <c r="S1578" i="14"/>
  <c r="Q1578" i="14"/>
  <c r="S1586" i="14"/>
  <c r="Q1586" i="14"/>
  <c r="S1594" i="14"/>
  <c r="Q1594" i="14"/>
  <c r="S1614" i="14"/>
  <c r="Q1614" i="14"/>
  <c r="S1622" i="14"/>
  <c r="Q1622" i="14"/>
  <c r="S1630" i="14"/>
  <c r="Q1630" i="14"/>
  <c r="S1642" i="14"/>
  <c r="Q1642" i="14"/>
  <c r="S1646" i="14"/>
  <c r="Q1646" i="14"/>
  <c r="S1650" i="14"/>
  <c r="Q1650" i="14"/>
  <c r="T1379" i="14"/>
  <c r="R1379" i="14"/>
  <c r="T1395" i="14"/>
  <c r="R1395" i="14"/>
  <c r="S1403" i="14"/>
  <c r="Q1403" i="14"/>
  <c r="S1419" i="14"/>
  <c r="Q1419" i="14"/>
  <c r="S1439" i="14"/>
  <c r="Q1439" i="14"/>
  <c r="S1487" i="14"/>
  <c r="Q1487" i="14"/>
  <c r="S1495" i="14"/>
  <c r="Q1495" i="14"/>
  <c r="S1503" i="14"/>
  <c r="Q1503" i="14"/>
  <c r="S1511" i="14"/>
  <c r="Q1511" i="14"/>
  <c r="S1519" i="14"/>
  <c r="Q1519" i="14"/>
  <c r="S1527" i="14"/>
  <c r="Q1527" i="14"/>
  <c r="S1535" i="14"/>
  <c r="Q1535" i="14"/>
  <c r="S1543" i="14"/>
  <c r="Q1543" i="14"/>
  <c r="S1551" i="14"/>
  <c r="Q1551" i="14"/>
  <c r="S1559" i="14"/>
  <c r="Q1559" i="14"/>
  <c r="S1567" i="14"/>
  <c r="Q1567" i="14"/>
  <c r="S1575" i="14"/>
  <c r="Q1575" i="14"/>
  <c r="S1583" i="14"/>
  <c r="Q1583" i="14"/>
  <c r="S1591" i="14"/>
  <c r="Q1591" i="14"/>
  <c r="S1599" i="14"/>
  <c r="Q1599" i="14"/>
  <c r="S1607" i="14"/>
  <c r="Q1607" i="14"/>
  <c r="S1615" i="14"/>
  <c r="Q1615" i="14"/>
  <c r="S1623" i="14"/>
  <c r="Q1623" i="14"/>
  <c r="S1631" i="14"/>
  <c r="Q1631" i="14"/>
  <c r="S1639" i="14"/>
  <c r="Q1639" i="14"/>
  <c r="T1382" i="14"/>
  <c r="R1382" i="14"/>
  <c r="S1408" i="14"/>
  <c r="Q1408" i="14"/>
  <c r="S1424" i="14"/>
  <c r="Q1424" i="14"/>
  <c r="S1436" i="14"/>
  <c r="Q1436" i="14"/>
  <c r="S1448" i="14"/>
  <c r="Q1448" i="14"/>
  <c r="S1460" i="14"/>
  <c r="Q1460" i="14"/>
  <c r="S1476" i="14"/>
  <c r="Q1476" i="14"/>
  <c r="S1492" i="14"/>
  <c r="Q1492" i="14"/>
  <c r="S1504" i="14"/>
  <c r="Q1504" i="14"/>
  <c r="S1516" i="14"/>
  <c r="Q1516" i="14"/>
  <c r="S1532" i="14"/>
  <c r="Q1532" i="14"/>
  <c r="S1548" i="14"/>
  <c r="Q1548" i="14"/>
  <c r="S1564" i="14"/>
  <c r="Q1564" i="14"/>
  <c r="S1580" i="14"/>
  <c r="Q1580" i="14"/>
  <c r="S1596" i="14"/>
  <c r="Q1596" i="14"/>
  <c r="S1612" i="14"/>
  <c r="Q1612" i="14"/>
  <c r="S1628" i="14"/>
  <c r="Q1628" i="14"/>
  <c r="T1792" i="14"/>
  <c r="R1792" i="14"/>
  <c r="T1796" i="14"/>
  <c r="R1796" i="14"/>
  <c r="T1800" i="14"/>
  <c r="R1800" i="14"/>
  <c r="T1804" i="14"/>
  <c r="R1804" i="14"/>
  <c r="T1807" i="14"/>
  <c r="R1807" i="14"/>
  <c r="T1811" i="14"/>
  <c r="R1811" i="14"/>
  <c r="T1815" i="14"/>
  <c r="R1815" i="14"/>
  <c r="T1819" i="14"/>
  <c r="R1819" i="14"/>
  <c r="T1823" i="14"/>
  <c r="R1823" i="14"/>
  <c r="T1827" i="14"/>
  <c r="R1827" i="14"/>
  <c r="T1831" i="14"/>
  <c r="R1831" i="14"/>
  <c r="T1835" i="14"/>
  <c r="R1835" i="14"/>
  <c r="T1839" i="14"/>
  <c r="R1839" i="14"/>
  <c r="T1843" i="14"/>
  <c r="R1843" i="14"/>
  <c r="T1847" i="14"/>
  <c r="R1847" i="14"/>
  <c r="T1851" i="14"/>
  <c r="R1851" i="14"/>
  <c r="R1651" i="14"/>
  <c r="T1651" i="14"/>
  <c r="R1659" i="14"/>
  <c r="T1659" i="14"/>
  <c r="R1667" i="14"/>
  <c r="T1667" i="14"/>
  <c r="R1675" i="14"/>
  <c r="T1675" i="14"/>
  <c r="R1683" i="14"/>
  <c r="T1683" i="14"/>
  <c r="R1691" i="14"/>
  <c r="T1691" i="14"/>
  <c r="R1699" i="14"/>
  <c r="T1699" i="14"/>
  <c r="R1707" i="14"/>
  <c r="T1707" i="14"/>
  <c r="R1715" i="14"/>
  <c r="T1715" i="14"/>
  <c r="R1723" i="14"/>
  <c r="T1723" i="14"/>
  <c r="R1731" i="14"/>
  <c r="T1731" i="14"/>
  <c r="R1739" i="14"/>
  <c r="T1739" i="14"/>
  <c r="R1747" i="14"/>
  <c r="T1747" i="14"/>
  <c r="R1755" i="14"/>
  <c r="T1755" i="14"/>
  <c r="R1763" i="14"/>
  <c r="T1763" i="14"/>
  <c r="R1771" i="14"/>
  <c r="T1771" i="14"/>
  <c r="R1779" i="14"/>
  <c r="T1779" i="14"/>
  <c r="T1786" i="14"/>
  <c r="R1786" i="14"/>
  <c r="T1788" i="14"/>
  <c r="R1788" i="14"/>
  <c r="T1790" i="14"/>
  <c r="R1790" i="14"/>
  <c r="T1793" i="14"/>
  <c r="R1793" i="14"/>
  <c r="S1802" i="14"/>
  <c r="Q1802" i="14"/>
  <c r="T1820" i="14"/>
  <c r="R1820" i="14"/>
  <c r="T1824" i="14"/>
  <c r="R1824" i="14"/>
  <c r="T1828" i="14"/>
  <c r="R1828" i="14"/>
  <c r="T1832" i="14"/>
  <c r="R1832" i="14"/>
  <c r="T1836" i="14"/>
  <c r="R1836" i="14"/>
  <c r="T1840" i="14"/>
  <c r="R1840" i="14"/>
  <c r="T1844" i="14"/>
  <c r="R1844" i="14"/>
  <c r="T1848" i="14"/>
  <c r="R1848" i="14"/>
  <c r="T1852" i="14"/>
  <c r="R1852" i="14"/>
  <c r="T1856" i="14"/>
  <c r="R1856" i="14"/>
  <c r="T1860" i="14"/>
  <c r="R1860" i="14"/>
  <c r="T1864" i="14"/>
  <c r="R1864" i="14"/>
  <c r="T1868" i="14"/>
  <c r="R1868" i="14"/>
  <c r="T1872" i="14"/>
  <c r="R1872" i="14"/>
  <c r="T1876" i="14"/>
  <c r="R1876" i="14"/>
  <c r="T1880" i="14"/>
  <c r="R1880" i="14"/>
  <c r="T1884" i="14"/>
  <c r="R1884" i="14"/>
  <c r="T1888" i="14"/>
  <c r="R1888" i="14"/>
  <c r="T1892" i="14"/>
  <c r="R1892" i="14"/>
  <c r="T1896" i="14"/>
  <c r="R1896" i="14"/>
  <c r="T1900" i="14"/>
  <c r="R1900" i="14"/>
  <c r="T1904" i="14"/>
  <c r="R1904" i="14"/>
  <c r="T1908" i="14"/>
  <c r="R1908" i="14"/>
  <c r="T1912" i="14"/>
  <c r="R1912" i="14"/>
  <c r="T1916" i="14"/>
  <c r="R1916" i="14"/>
  <c r="T1920" i="14"/>
  <c r="R1920" i="14"/>
  <c r="T1924" i="14"/>
  <c r="R1924" i="14"/>
  <c r="T1928" i="14"/>
  <c r="R1928" i="14"/>
  <c r="T1932" i="14"/>
  <c r="R1932" i="14"/>
  <c r="T1936" i="14"/>
  <c r="R1936" i="14"/>
  <c r="T1940" i="14"/>
  <c r="R1940" i="14"/>
  <c r="T1944" i="14"/>
  <c r="R1944" i="14"/>
  <c r="T1948" i="14"/>
  <c r="R1948" i="14"/>
  <c r="T1952" i="14"/>
  <c r="R1952" i="14"/>
  <c r="T1956" i="14"/>
  <c r="R1956" i="14"/>
  <c r="T1960" i="14"/>
  <c r="R1960" i="14"/>
  <c r="T1964" i="14"/>
  <c r="R1964" i="14"/>
  <c r="T1968" i="14"/>
  <c r="R1968" i="14"/>
  <c r="T1972" i="14"/>
  <c r="R1972" i="14"/>
  <c r="T1976" i="14"/>
  <c r="R1976" i="14"/>
  <c r="T1980" i="14"/>
  <c r="R1980" i="14"/>
  <c r="T1984" i="14"/>
  <c r="R1984" i="14"/>
  <c r="T1988" i="14"/>
  <c r="R1988" i="14"/>
  <c r="T1992" i="14"/>
  <c r="R1992" i="14"/>
  <c r="T1996" i="14"/>
  <c r="R1996" i="14"/>
  <c r="T2000" i="14"/>
  <c r="R2000" i="14"/>
  <c r="T2004" i="14"/>
  <c r="R2004" i="14"/>
  <c r="T2008" i="14"/>
  <c r="R2008" i="14"/>
  <c r="T2012" i="14"/>
  <c r="R2012" i="14"/>
  <c r="T2016" i="14"/>
  <c r="R2016" i="14"/>
  <c r="T2020" i="14"/>
  <c r="R2020" i="14"/>
  <c r="T2024" i="14"/>
  <c r="R2024" i="14"/>
  <c r="T2028" i="14"/>
  <c r="R2028" i="14"/>
  <c r="T2032" i="14"/>
  <c r="R2032" i="14"/>
  <c r="T2036" i="14"/>
  <c r="R2036" i="14"/>
  <c r="T2040" i="14"/>
  <c r="R2040" i="14"/>
  <c r="T2044" i="14"/>
  <c r="R2044" i="14"/>
  <c r="T2048" i="14"/>
  <c r="R2048" i="14"/>
  <c r="T2052" i="14"/>
  <c r="R2052" i="14"/>
  <c r="T2056" i="14"/>
  <c r="R2056" i="14"/>
  <c r="T2060" i="14"/>
  <c r="R2060" i="14"/>
  <c r="T2064" i="14"/>
  <c r="R2064" i="14"/>
  <c r="T2068" i="14"/>
  <c r="R2068" i="14"/>
  <c r="T1794" i="14"/>
  <c r="R1794" i="14"/>
  <c r="T1798" i="14"/>
  <c r="R1798" i="14"/>
  <c r="T1802" i="14"/>
  <c r="R1802" i="14"/>
  <c r="T1805" i="14"/>
  <c r="R1805" i="14"/>
  <c r="T1813" i="14"/>
  <c r="R1813" i="14"/>
  <c r="T1821" i="14"/>
  <c r="R1821" i="14"/>
  <c r="T1829" i="14"/>
  <c r="R1829" i="14"/>
  <c r="T1837" i="14"/>
  <c r="R1837" i="14"/>
  <c r="T1845" i="14"/>
  <c r="R1845" i="14"/>
  <c r="T1853" i="14"/>
  <c r="R1853" i="14"/>
  <c r="R1654" i="14"/>
  <c r="T1654" i="14"/>
  <c r="R1662" i="14"/>
  <c r="T1662" i="14"/>
  <c r="R1670" i="14"/>
  <c r="T1670" i="14"/>
  <c r="R1678" i="14"/>
  <c r="T1678" i="14"/>
  <c r="R1686" i="14"/>
  <c r="T1686" i="14"/>
  <c r="R1694" i="14"/>
  <c r="T1694" i="14"/>
  <c r="R1702" i="14"/>
  <c r="T1702" i="14"/>
  <c r="R1710" i="14"/>
  <c r="T1710" i="14"/>
  <c r="R1718" i="14"/>
  <c r="T1718" i="14"/>
  <c r="R1726" i="14"/>
  <c r="T1726" i="14"/>
  <c r="R1734" i="14"/>
  <c r="T1734" i="14"/>
  <c r="R1742" i="14"/>
  <c r="T1742" i="14"/>
  <c r="R1750" i="14"/>
  <c r="T1750" i="14"/>
  <c r="R1758" i="14"/>
  <c r="T1758" i="14"/>
  <c r="R1766" i="14"/>
  <c r="T1766" i="14"/>
  <c r="R1774" i="14"/>
  <c r="T1774" i="14"/>
  <c r="R1782" i="14"/>
  <c r="T1782" i="14"/>
  <c r="S1796" i="14"/>
  <c r="Q1796" i="14"/>
  <c r="T1803" i="14"/>
  <c r="R1803" i="14"/>
  <c r="T1858" i="14"/>
  <c r="R1858" i="14"/>
  <c r="T1866" i="14"/>
  <c r="R1866" i="14"/>
  <c r="T1874" i="14"/>
  <c r="R1874" i="14"/>
  <c r="T1882" i="14"/>
  <c r="R1882" i="14"/>
  <c r="T1890" i="14"/>
  <c r="R1890" i="14"/>
  <c r="T1898" i="14"/>
  <c r="R1898" i="14"/>
  <c r="T1906" i="14"/>
  <c r="R1906" i="14"/>
  <c r="T1914" i="14"/>
  <c r="R1914" i="14"/>
  <c r="T1922" i="14"/>
  <c r="R1922" i="14"/>
  <c r="T1930" i="14"/>
  <c r="R1930" i="14"/>
  <c r="T1938" i="14"/>
  <c r="R1938" i="14"/>
  <c r="T1946" i="14"/>
  <c r="R1946" i="14"/>
  <c r="T1954" i="14"/>
  <c r="R1954" i="14"/>
  <c r="T1962" i="14"/>
  <c r="R1962" i="14"/>
  <c r="T1970" i="14"/>
  <c r="R1970" i="14"/>
  <c r="T1978" i="14"/>
  <c r="R1978" i="14"/>
  <c r="T1986" i="14"/>
  <c r="R1986" i="14"/>
  <c r="T1994" i="14"/>
  <c r="R1994" i="14"/>
  <c r="T2002" i="14"/>
  <c r="R2002" i="14"/>
  <c r="T2010" i="14"/>
  <c r="R2010" i="14"/>
  <c r="T2018" i="14"/>
  <c r="R2018" i="14"/>
  <c r="T2026" i="14"/>
  <c r="R2026" i="14"/>
  <c r="T2034" i="14"/>
  <c r="R2034" i="14"/>
  <c r="T2042" i="14"/>
  <c r="R2042" i="14"/>
  <c r="T2050" i="14"/>
  <c r="R2050" i="14"/>
  <c r="T2058" i="14"/>
  <c r="R2058" i="14"/>
  <c r="T2066" i="14"/>
  <c r="R2066" i="14"/>
  <c r="Q1870" i="14"/>
  <c r="S1870" i="14"/>
  <c r="T1885" i="14"/>
  <c r="R1885" i="14"/>
  <c r="Q2074" i="14"/>
  <c r="S2074" i="14"/>
  <c r="Q2082" i="14"/>
  <c r="S2082" i="14"/>
  <c r="Q2090" i="14"/>
  <c r="S2090" i="14"/>
  <c r="Q2098" i="14"/>
  <c r="S2098" i="14"/>
  <c r="Q2106" i="14"/>
  <c r="S2106" i="14"/>
  <c r="Q2114" i="14"/>
  <c r="S2114" i="14"/>
  <c r="Q2122" i="14"/>
  <c r="S2122" i="14"/>
  <c r="Q2130" i="14"/>
  <c r="S2130" i="14"/>
  <c r="Q2138" i="14"/>
  <c r="S2138" i="14"/>
  <c r="Q2146" i="14"/>
  <c r="S2146" i="14"/>
  <c r="Q2154" i="14"/>
  <c r="S2154" i="14"/>
  <c r="Q2162" i="14"/>
  <c r="S2162" i="14"/>
  <c r="Q2168" i="14"/>
  <c r="S2168" i="14"/>
  <c r="T1857" i="14"/>
  <c r="R1857" i="14"/>
  <c r="Q1874" i="14"/>
  <c r="S1874" i="14"/>
  <c r="T1889" i="14"/>
  <c r="R1889" i="14"/>
  <c r="T1901" i="14"/>
  <c r="R1901" i="14"/>
  <c r="T1903" i="14"/>
  <c r="R1903" i="14"/>
  <c r="T1909" i="14"/>
  <c r="R1909" i="14"/>
  <c r="T1911" i="14"/>
  <c r="R1911" i="14"/>
  <c r="T1917" i="14"/>
  <c r="R1917" i="14"/>
  <c r="T1923" i="14"/>
  <c r="R1923" i="14"/>
  <c r="T1933" i="14"/>
  <c r="R1933" i="14"/>
  <c r="T1939" i="14"/>
  <c r="R1939" i="14"/>
  <c r="T1949" i="14"/>
  <c r="R1949" i="14"/>
  <c r="T1955" i="14"/>
  <c r="R1955" i="14"/>
  <c r="T1965" i="14"/>
  <c r="R1965" i="14"/>
  <c r="T1971" i="14"/>
  <c r="R1971" i="14"/>
  <c r="T1981" i="14"/>
  <c r="R1981" i="14"/>
  <c r="T1987" i="14"/>
  <c r="R1987" i="14"/>
  <c r="T1997" i="14"/>
  <c r="R1997" i="14"/>
  <c r="T2003" i="14"/>
  <c r="R2003" i="14"/>
  <c r="T2013" i="14"/>
  <c r="R2013" i="14"/>
  <c r="T2019" i="14"/>
  <c r="R2019" i="14"/>
  <c r="T2029" i="14"/>
  <c r="R2029" i="14"/>
  <c r="T2035" i="14"/>
  <c r="R2035" i="14"/>
  <c r="T2045" i="14"/>
  <c r="R2045" i="14"/>
  <c r="T2051" i="14"/>
  <c r="R2051" i="14"/>
  <c r="T2061" i="14"/>
  <c r="R2061" i="14"/>
  <c r="T2067" i="14"/>
  <c r="R2067" i="14"/>
  <c r="S3171" i="14"/>
  <c r="Q3171" i="14"/>
  <c r="S3175" i="14"/>
  <c r="Q3175" i="14"/>
  <c r="S3179" i="14"/>
  <c r="Q3179" i="14"/>
  <c r="S3183" i="14"/>
  <c r="Q3183" i="14"/>
  <c r="S3187" i="14"/>
  <c r="Q3187" i="14"/>
  <c r="S3191" i="14"/>
  <c r="Q3191" i="14"/>
  <c r="S3195" i="14"/>
  <c r="Q3195" i="14"/>
  <c r="S3199" i="14"/>
  <c r="Q3199" i="14"/>
  <c r="S3203" i="14"/>
  <c r="Q3203" i="14"/>
  <c r="S3207" i="14"/>
  <c r="Q3207" i="14"/>
  <c r="S3211" i="14"/>
  <c r="Q3211" i="14"/>
  <c r="S3215" i="14"/>
  <c r="Q3215" i="14"/>
  <c r="S3219" i="14"/>
  <c r="Q3219" i="14"/>
  <c r="S3223" i="14"/>
  <c r="Q3223" i="14"/>
  <c r="S3227" i="14"/>
  <c r="Q3227" i="14"/>
  <c r="S3231" i="14"/>
  <c r="Q3231" i="14"/>
  <c r="S3235" i="14"/>
  <c r="Q3235" i="14"/>
  <c r="S3239" i="14"/>
  <c r="Q3239" i="14"/>
  <c r="S3243" i="14"/>
  <c r="Q3243" i="14"/>
  <c r="S3247" i="14"/>
  <c r="Q3247" i="14"/>
  <c r="S3251" i="14"/>
  <c r="Q3251" i="14"/>
  <c r="S3255" i="14"/>
  <c r="Q3255" i="14"/>
  <c r="S3259" i="14"/>
  <c r="Q3259" i="14"/>
  <c r="S3263" i="14"/>
  <c r="Q3263" i="14"/>
  <c r="S3267" i="14"/>
  <c r="Q3267" i="14"/>
  <c r="S3271" i="14"/>
  <c r="Q3271" i="14"/>
  <c r="S3275" i="14"/>
  <c r="Q3275" i="14"/>
  <c r="S3279" i="14"/>
  <c r="Q3279" i="14"/>
  <c r="S3283" i="14"/>
  <c r="Q3283" i="14"/>
  <c r="S3287" i="14"/>
  <c r="Q3287" i="14"/>
  <c r="S3291" i="14"/>
  <c r="Q3291" i="14"/>
  <c r="S3295" i="14"/>
  <c r="Q3295" i="14"/>
  <c r="S3299" i="14"/>
  <c r="Q3299" i="14"/>
  <c r="S3303" i="14"/>
  <c r="Q3303" i="14"/>
  <c r="S3307" i="14"/>
  <c r="Q3307" i="14"/>
  <c r="S3311" i="14"/>
  <c r="Q3311" i="14"/>
  <c r="S3315" i="14"/>
  <c r="Q3315" i="14"/>
  <c r="S3319" i="14"/>
  <c r="Q3319" i="14"/>
  <c r="S3323" i="14"/>
  <c r="Q3323" i="14"/>
  <c r="S3327" i="14"/>
  <c r="Q3327" i="14"/>
  <c r="S3331" i="14"/>
  <c r="Q3331" i="14"/>
  <c r="S3335" i="14"/>
  <c r="Q3335" i="14"/>
  <c r="S3339" i="14"/>
  <c r="Q3339" i="14"/>
  <c r="S3343" i="14"/>
  <c r="Q3343" i="14"/>
  <c r="S3347" i="14"/>
  <c r="Q3347" i="14"/>
  <c r="S3351" i="14"/>
  <c r="Q3351" i="14"/>
  <c r="S3355" i="14"/>
  <c r="Q3355" i="14"/>
  <c r="S3359" i="14"/>
  <c r="Q3359" i="14"/>
  <c r="S3363" i="14"/>
  <c r="Q3363" i="14"/>
  <c r="S3367" i="14"/>
  <c r="Q3367" i="14"/>
  <c r="S3371" i="14"/>
  <c r="Q3371" i="14"/>
  <c r="S3375" i="14"/>
  <c r="Q3375" i="14"/>
  <c r="S3379" i="14"/>
  <c r="Q3379" i="14"/>
  <c r="S3383" i="14"/>
  <c r="Q3383" i="14"/>
  <c r="S3387" i="14"/>
  <c r="Q3387" i="14"/>
  <c r="S3391" i="14"/>
  <c r="Q3391" i="14"/>
  <c r="R3141" i="14"/>
  <c r="T3141" i="14"/>
  <c r="T20" i="14"/>
  <c r="R20" i="14"/>
  <c r="T16" i="14"/>
  <c r="R16" i="14"/>
  <c r="T71" i="14"/>
  <c r="R71" i="14"/>
  <c r="T75" i="14"/>
  <c r="R75" i="14"/>
  <c r="T80" i="14"/>
  <c r="R80" i="14"/>
  <c r="T88" i="14"/>
  <c r="R88" i="14"/>
  <c r="T96" i="14"/>
  <c r="R96" i="14"/>
  <c r="T104" i="14"/>
  <c r="R104" i="14"/>
  <c r="T112" i="14"/>
  <c r="R112" i="14"/>
  <c r="S123" i="14"/>
  <c r="Q123" i="14"/>
  <c r="S131" i="14"/>
  <c r="Q131" i="14"/>
  <c r="S139" i="14"/>
  <c r="Q139" i="14"/>
  <c r="S147" i="14"/>
  <c r="Q147" i="14"/>
  <c r="T84" i="14"/>
  <c r="R84" i="14"/>
  <c r="T100" i="14"/>
  <c r="R100" i="14"/>
  <c r="T120" i="14"/>
  <c r="R120" i="14"/>
  <c r="T128" i="14"/>
  <c r="R128" i="14"/>
  <c r="T136" i="14"/>
  <c r="R136" i="14"/>
  <c r="T144" i="14"/>
  <c r="R144" i="14"/>
  <c r="T158" i="14"/>
  <c r="R158" i="14"/>
  <c r="T178" i="14"/>
  <c r="R178" i="14"/>
  <c r="T194" i="14"/>
  <c r="R194" i="14"/>
  <c r="S161" i="14"/>
  <c r="Q161" i="14"/>
  <c r="S169" i="14"/>
  <c r="Q169" i="14"/>
  <c r="S103" i="14"/>
  <c r="Q103" i="14"/>
  <c r="T162" i="14"/>
  <c r="R162" i="14"/>
  <c r="S177" i="14"/>
  <c r="Q177" i="14"/>
  <c r="S3" i="14"/>
  <c r="Q3" i="14"/>
  <c r="R154" i="14"/>
  <c r="T154" i="14"/>
  <c r="T177" i="14"/>
  <c r="R177" i="14"/>
  <c r="T181" i="14"/>
  <c r="R181" i="14"/>
  <c r="T185" i="14"/>
  <c r="R185" i="14"/>
  <c r="T189" i="14"/>
  <c r="R189" i="14"/>
  <c r="T193" i="14"/>
  <c r="R193" i="14"/>
  <c r="T197" i="14"/>
  <c r="R197" i="14"/>
  <c r="S220" i="14"/>
  <c r="Q220" i="14"/>
  <c r="S224" i="14"/>
  <c r="Q224" i="14"/>
  <c r="S229" i="14"/>
  <c r="Q229" i="14"/>
  <c r="T211" i="14"/>
  <c r="R211" i="14"/>
  <c r="T222" i="14"/>
  <c r="R222" i="14"/>
  <c r="S217" i="14"/>
  <c r="Q217" i="14"/>
  <c r="T237" i="14"/>
  <c r="R237" i="14"/>
  <c r="S252" i="14"/>
  <c r="Q252" i="14"/>
  <c r="S254" i="14"/>
  <c r="Q254" i="14"/>
  <c r="S256" i="14"/>
  <c r="Q256" i="14"/>
  <c r="S258" i="14"/>
  <c r="Q258" i="14"/>
  <c r="S260" i="14"/>
  <c r="Q260" i="14"/>
  <c r="S262" i="14"/>
  <c r="Q262" i="14"/>
  <c r="S228" i="14"/>
  <c r="Q228" i="14"/>
  <c r="T233" i="14"/>
  <c r="R233" i="14"/>
  <c r="S311" i="14"/>
  <c r="Q311" i="14"/>
  <c r="T342" i="14"/>
  <c r="R342" i="14"/>
  <c r="T346" i="14"/>
  <c r="R346" i="14"/>
  <c r="T350" i="14"/>
  <c r="R350" i="14"/>
  <c r="T354" i="14"/>
  <c r="R354" i="14"/>
  <c r="T358" i="14"/>
  <c r="R358" i="14"/>
  <c r="T362" i="14"/>
  <c r="R362" i="14"/>
  <c r="T366" i="14"/>
  <c r="R366" i="14"/>
  <c r="T370" i="14"/>
  <c r="R370" i="14"/>
  <c r="T374" i="14"/>
  <c r="R374" i="14"/>
  <c r="T378" i="14"/>
  <c r="R378" i="14"/>
  <c r="T382" i="14"/>
  <c r="R382" i="14"/>
  <c r="T386" i="14"/>
  <c r="R386" i="14"/>
  <c r="S232" i="14"/>
  <c r="Q232" i="14"/>
  <c r="S255" i="14"/>
  <c r="Q255" i="14"/>
  <c r="S263" i="14"/>
  <c r="Q263" i="14"/>
  <c r="S267" i="14"/>
  <c r="Q267" i="14"/>
  <c r="S271" i="14"/>
  <c r="Q271" i="14"/>
  <c r="S275" i="14"/>
  <c r="Q275" i="14"/>
  <c r="S279" i="14"/>
  <c r="Q279" i="14"/>
  <c r="S283" i="14"/>
  <c r="Q283" i="14"/>
  <c r="S287" i="14"/>
  <c r="Q287" i="14"/>
  <c r="S291" i="14"/>
  <c r="Q291" i="14"/>
  <c r="S295" i="14"/>
  <c r="Q295" i="14"/>
  <c r="S299" i="14"/>
  <c r="Q299" i="14"/>
  <c r="S303" i="14"/>
  <c r="Q303" i="14"/>
  <c r="S307" i="14"/>
  <c r="Q307" i="14"/>
  <c r="S314" i="14"/>
  <c r="Q314" i="14"/>
  <c r="T241" i="14"/>
  <c r="R241" i="14"/>
  <c r="T324" i="14"/>
  <c r="R324" i="14"/>
  <c r="T332" i="14"/>
  <c r="R332" i="14"/>
  <c r="T336" i="14"/>
  <c r="R336" i="14"/>
  <c r="T340" i="14"/>
  <c r="R340" i="14"/>
  <c r="T348" i="14"/>
  <c r="R348" i="14"/>
  <c r="T356" i="14"/>
  <c r="R356" i="14"/>
  <c r="T364" i="14"/>
  <c r="R364" i="14"/>
  <c r="T372" i="14"/>
  <c r="R372" i="14"/>
  <c r="T380" i="14"/>
  <c r="R380" i="14"/>
  <c r="T388" i="14"/>
  <c r="R388" i="14"/>
  <c r="S370" i="14"/>
  <c r="Q370" i="14"/>
  <c r="S386" i="14"/>
  <c r="Q386" i="14"/>
  <c r="T365" i="14"/>
  <c r="R365" i="14"/>
  <c r="Q393" i="14"/>
  <c r="S393" i="14"/>
  <c r="S310" i="14"/>
  <c r="Q310" i="14"/>
  <c r="T317" i="14"/>
  <c r="R317" i="14"/>
  <c r="T341" i="14"/>
  <c r="R341" i="14"/>
  <c r="T357" i="14"/>
  <c r="R357" i="14"/>
  <c r="S358" i="14"/>
  <c r="Q358" i="14"/>
  <c r="T385" i="14"/>
  <c r="R385" i="14"/>
  <c r="S401" i="14"/>
  <c r="Q401" i="14"/>
  <c r="T397" i="14"/>
  <c r="R397" i="14"/>
  <c r="T477" i="14"/>
  <c r="R477" i="14"/>
  <c r="R466" i="14"/>
  <c r="T466" i="14"/>
  <c r="R490" i="14"/>
  <c r="T490" i="14"/>
  <c r="R492" i="14"/>
  <c r="T492" i="14"/>
  <c r="R494" i="14"/>
  <c r="T494" i="14"/>
  <c r="R496" i="14"/>
  <c r="T496" i="14"/>
  <c r="R498" i="14"/>
  <c r="T498" i="14"/>
  <c r="R500" i="14"/>
  <c r="T500" i="14"/>
  <c r="R502" i="14"/>
  <c r="T502" i="14"/>
  <c r="R504" i="14"/>
  <c r="T504" i="14"/>
  <c r="R511" i="14"/>
  <c r="T511" i="14"/>
  <c r="R519" i="14"/>
  <c r="T519" i="14"/>
  <c r="R527" i="14"/>
  <c r="T527" i="14"/>
  <c r="R535" i="14"/>
  <c r="T535" i="14"/>
  <c r="R532" i="14"/>
  <c r="T532" i="14"/>
  <c r="R530" i="14"/>
  <c r="T530" i="14"/>
  <c r="R540" i="14"/>
  <c r="T540" i="14"/>
  <c r="S548" i="14"/>
  <c r="Q548" i="14"/>
  <c r="Q552" i="14"/>
  <c r="S552" i="14"/>
  <c r="R528" i="14"/>
  <c r="T528" i="14"/>
  <c r="R526" i="14"/>
  <c r="T526" i="14"/>
  <c r="R541" i="14"/>
  <c r="T541" i="14"/>
  <c r="S546" i="14"/>
  <c r="Q546" i="14"/>
  <c r="S565" i="14"/>
  <c r="Q565" i="14"/>
  <c r="S567" i="14"/>
  <c r="Q567" i="14"/>
  <c r="S569" i="14"/>
  <c r="Q569" i="14"/>
  <c r="S571" i="14"/>
  <c r="Q571" i="14"/>
  <c r="S573" i="14"/>
  <c r="Q573" i="14"/>
  <c r="S575" i="14"/>
  <c r="Q575" i="14"/>
  <c r="S577" i="14"/>
  <c r="Q577" i="14"/>
  <c r="S579" i="14"/>
  <c r="Q579" i="14"/>
  <c r="S581" i="14"/>
  <c r="Q581" i="14"/>
  <c r="S583" i="14"/>
  <c r="Q583" i="14"/>
  <c r="S585" i="14"/>
  <c r="Q585" i="14"/>
  <c r="S587" i="14"/>
  <c r="Q587" i="14"/>
  <c r="S589" i="14"/>
  <c r="Q589" i="14"/>
  <c r="S591" i="14"/>
  <c r="Q591" i="14"/>
  <c r="S593" i="14"/>
  <c r="Q593" i="14"/>
  <c r="S595" i="14"/>
  <c r="Q595" i="14"/>
  <c r="S597" i="14"/>
  <c r="Q597" i="14"/>
  <c r="S599" i="14"/>
  <c r="Q599" i="14"/>
  <c r="S601" i="14"/>
  <c r="Q601" i="14"/>
  <c r="S603" i="14"/>
  <c r="Q603" i="14"/>
  <c r="S605" i="14"/>
  <c r="Q605" i="14"/>
  <c r="S607" i="14"/>
  <c r="Q607" i="14"/>
  <c r="S609" i="14"/>
  <c r="Q609" i="14"/>
  <c r="S611" i="14"/>
  <c r="Q611" i="14"/>
  <c r="S613" i="14"/>
  <c r="Q613" i="14"/>
  <c r="S615" i="14"/>
  <c r="Q615" i="14"/>
  <c r="S617" i="14"/>
  <c r="Q617" i="14"/>
  <c r="S619" i="14"/>
  <c r="Q619" i="14"/>
  <c r="S621" i="14"/>
  <c r="Q621" i="14"/>
  <c r="S623" i="14"/>
  <c r="Q623" i="14"/>
  <c r="S625" i="14"/>
  <c r="Q625" i="14"/>
  <c r="S627" i="14"/>
  <c r="Q627" i="14"/>
  <c r="S629" i="14"/>
  <c r="Q629" i="14"/>
  <c r="S631" i="14"/>
  <c r="Q631" i="14"/>
  <c r="S633" i="14"/>
  <c r="Q633" i="14"/>
  <c r="S635" i="14"/>
  <c r="Q635" i="14"/>
  <c r="S637" i="14"/>
  <c r="Q637" i="14"/>
  <c r="S639" i="14"/>
  <c r="Q639" i="14"/>
  <c r="S641" i="14"/>
  <c r="Q641" i="14"/>
  <c r="S643" i="14"/>
  <c r="Q643" i="14"/>
  <c r="S645" i="14"/>
  <c r="Q645" i="14"/>
  <c r="S647" i="14"/>
  <c r="Q647" i="14"/>
  <c r="S649" i="14"/>
  <c r="Q649" i="14"/>
  <c r="S651" i="14"/>
  <c r="Q651" i="14"/>
  <c r="S653" i="14"/>
  <c r="Q653" i="14"/>
  <c r="S655" i="14"/>
  <c r="Q655" i="14"/>
  <c r="S657" i="14"/>
  <c r="Q657" i="14"/>
  <c r="S659" i="14"/>
  <c r="Q659" i="14"/>
  <c r="S661" i="14"/>
  <c r="Q661" i="14"/>
  <c r="S663" i="14"/>
  <c r="Q663" i="14"/>
  <c r="S665" i="14"/>
  <c r="Q665" i="14"/>
  <c r="S667" i="14"/>
  <c r="Q667" i="14"/>
  <c r="S669" i="14"/>
  <c r="Q669" i="14"/>
  <c r="S671" i="14"/>
  <c r="Q671" i="14"/>
  <c r="S673" i="14"/>
  <c r="Q673" i="14"/>
  <c r="S675" i="14"/>
  <c r="Q675" i="14"/>
  <c r="S677" i="14"/>
  <c r="Q677" i="14"/>
  <c r="S679" i="14"/>
  <c r="Q679" i="14"/>
  <c r="S681" i="14"/>
  <c r="Q681" i="14"/>
  <c r="S683" i="14"/>
  <c r="Q683" i="14"/>
  <c r="S685" i="14"/>
  <c r="Q685" i="14"/>
  <c r="S687" i="14"/>
  <c r="Q687" i="14"/>
  <c r="S689" i="14"/>
  <c r="Q689" i="14"/>
  <c r="S691" i="14"/>
  <c r="Q691" i="14"/>
  <c r="S693" i="14"/>
  <c r="Q693" i="14"/>
  <c r="S695" i="14"/>
  <c r="Q695" i="14"/>
  <c r="S697" i="14"/>
  <c r="Q697" i="14"/>
  <c r="S699" i="14"/>
  <c r="Q699" i="14"/>
  <c r="R567" i="14"/>
  <c r="T567" i="14"/>
  <c r="R575" i="14"/>
  <c r="T575" i="14"/>
  <c r="R583" i="14"/>
  <c r="T583" i="14"/>
  <c r="R591" i="14"/>
  <c r="T591" i="14"/>
  <c r="R570" i="14"/>
  <c r="T570" i="14"/>
  <c r="R578" i="14"/>
  <c r="T578" i="14"/>
  <c r="R586" i="14"/>
  <c r="T586" i="14"/>
  <c r="R594" i="14"/>
  <c r="T594" i="14"/>
  <c r="S701" i="14"/>
  <c r="Q701" i="14"/>
  <c r="S703" i="14"/>
  <c r="Q703" i="14"/>
  <c r="S705" i="14"/>
  <c r="Q705" i="14"/>
  <c r="S707" i="14"/>
  <c r="Q707" i="14"/>
  <c r="T558" i="14"/>
  <c r="R558" i="14"/>
  <c r="R612" i="14"/>
  <c r="T612" i="14"/>
  <c r="R628" i="14"/>
  <c r="T628" i="14"/>
  <c r="R644" i="14"/>
  <c r="T644" i="14"/>
  <c r="R660" i="14"/>
  <c r="T660" i="14"/>
  <c r="R703" i="14"/>
  <c r="T703" i="14"/>
  <c r="S715" i="14"/>
  <c r="Q715" i="14"/>
  <c r="S723" i="14"/>
  <c r="Q723" i="14"/>
  <c r="S731" i="14"/>
  <c r="Q731" i="14"/>
  <c r="S733" i="14"/>
  <c r="Q733" i="14"/>
  <c r="S735" i="14"/>
  <c r="Q735" i="14"/>
  <c r="S737" i="14"/>
  <c r="Q737" i="14"/>
  <c r="S739" i="14"/>
  <c r="Q739" i="14"/>
  <c r="S741" i="14"/>
  <c r="Q741" i="14"/>
  <c r="R609" i="14"/>
  <c r="T609" i="14"/>
  <c r="R625" i="14"/>
  <c r="T625" i="14"/>
  <c r="R641" i="14"/>
  <c r="T641" i="14"/>
  <c r="R657" i="14"/>
  <c r="T657" i="14"/>
  <c r="R618" i="14"/>
  <c r="T618" i="14"/>
  <c r="R634" i="14"/>
  <c r="T634" i="14"/>
  <c r="R650" i="14"/>
  <c r="T650" i="14"/>
  <c r="R704" i="14"/>
  <c r="T704" i="14"/>
  <c r="R611" i="14"/>
  <c r="T611" i="14"/>
  <c r="R627" i="14"/>
  <c r="T627" i="14"/>
  <c r="R643" i="14"/>
  <c r="T643" i="14"/>
  <c r="R659" i="14"/>
  <c r="T659" i="14"/>
  <c r="S734" i="14"/>
  <c r="Q734" i="14"/>
  <c r="S745" i="14"/>
  <c r="Q745" i="14"/>
  <c r="S749" i="14"/>
  <c r="Q749" i="14"/>
  <c r="S753" i="14"/>
  <c r="Q753" i="14"/>
  <c r="S757" i="14"/>
  <c r="Q757" i="14"/>
  <c r="S761" i="14"/>
  <c r="Q761" i="14"/>
  <c r="S765" i="14"/>
  <c r="Q765" i="14"/>
  <c r="S769" i="14"/>
  <c r="Q769" i="14"/>
  <c r="S773" i="14"/>
  <c r="Q773" i="14"/>
  <c r="S777" i="14"/>
  <c r="Q777" i="14"/>
  <c r="S781" i="14"/>
  <c r="Q781" i="14"/>
  <c r="S785" i="14"/>
  <c r="Q785" i="14"/>
  <c r="S789" i="14"/>
  <c r="Q789" i="14"/>
  <c r="S793" i="14"/>
  <c r="Q793" i="14"/>
  <c r="S797" i="14"/>
  <c r="Q797" i="14"/>
  <c r="S801" i="14"/>
  <c r="Q801" i="14"/>
  <c r="S805" i="14"/>
  <c r="Q805" i="14"/>
  <c r="S809" i="14"/>
  <c r="Q809" i="14"/>
  <c r="S813" i="14"/>
  <c r="Q813" i="14"/>
  <c r="S817" i="14"/>
  <c r="Q817" i="14"/>
  <c r="S821" i="14"/>
  <c r="Q821" i="14"/>
  <c r="S825" i="14"/>
  <c r="Q825" i="14"/>
  <c r="S829" i="14"/>
  <c r="Q829" i="14"/>
  <c r="S833" i="14"/>
  <c r="Q833" i="14"/>
  <c r="S837" i="14"/>
  <c r="Q837" i="14"/>
  <c r="S841" i="14"/>
  <c r="Q841" i="14"/>
  <c r="S845" i="14"/>
  <c r="Q845" i="14"/>
  <c r="S849" i="14"/>
  <c r="Q849" i="14"/>
  <c r="S853" i="14"/>
  <c r="Q853" i="14"/>
  <c r="S857" i="14"/>
  <c r="Q857" i="14"/>
  <c r="S861" i="14"/>
  <c r="Q861" i="14"/>
  <c r="S865" i="14"/>
  <c r="Q865" i="14"/>
  <c r="S869" i="14"/>
  <c r="Q869" i="14"/>
  <c r="S873" i="14"/>
  <c r="Q873" i="14"/>
  <c r="S877" i="14"/>
  <c r="Q877" i="14"/>
  <c r="S881" i="14"/>
  <c r="Q881" i="14"/>
  <c r="S885" i="14"/>
  <c r="Q885" i="14"/>
  <c r="S889" i="14"/>
  <c r="Q889" i="14"/>
  <c r="S893" i="14"/>
  <c r="Q893" i="14"/>
  <c r="S897" i="14"/>
  <c r="Q897" i="14"/>
  <c r="S901" i="14"/>
  <c r="Q901" i="14"/>
  <c r="S905" i="14"/>
  <c r="Q905" i="14"/>
  <c r="S909" i="14"/>
  <c r="Q909" i="14"/>
  <c r="S913" i="14"/>
  <c r="Q913" i="14"/>
  <c r="S917" i="14"/>
  <c r="Q917" i="14"/>
  <c r="S921" i="14"/>
  <c r="Q921" i="14"/>
  <c r="S925" i="14"/>
  <c r="Q925" i="14"/>
  <c r="S929" i="14"/>
  <c r="Q929" i="14"/>
  <c r="S933" i="14"/>
  <c r="Q933" i="14"/>
  <c r="S937" i="14"/>
  <c r="Q937" i="14"/>
  <c r="S941" i="14"/>
  <c r="Q941" i="14"/>
  <c r="S945" i="14"/>
  <c r="Q945" i="14"/>
  <c r="S949" i="14"/>
  <c r="Q949" i="14"/>
  <c r="S953" i="14"/>
  <c r="Q953" i="14"/>
  <c r="S957" i="14"/>
  <c r="Q957" i="14"/>
  <c r="S961" i="14"/>
  <c r="Q961" i="14"/>
  <c r="R967" i="14"/>
  <c r="T967" i="14"/>
  <c r="S970" i="14"/>
  <c r="Q970" i="14"/>
  <c r="R975" i="14"/>
  <c r="T975" i="14"/>
  <c r="S978" i="14"/>
  <c r="Q978" i="14"/>
  <c r="R983" i="14"/>
  <c r="T983" i="14"/>
  <c r="S986" i="14"/>
  <c r="Q986" i="14"/>
  <c r="R991" i="14"/>
  <c r="T991" i="14"/>
  <c r="S994" i="14"/>
  <c r="Q994" i="14"/>
  <c r="R999" i="14"/>
  <c r="T999" i="14"/>
  <c r="S1002" i="14"/>
  <c r="Q1002" i="14"/>
  <c r="R1007" i="14"/>
  <c r="T1007" i="14"/>
  <c r="S1010" i="14"/>
  <c r="Q1010" i="14"/>
  <c r="R1015" i="14"/>
  <c r="T1015" i="14"/>
  <c r="S1018" i="14"/>
  <c r="Q1018" i="14"/>
  <c r="R1023" i="14"/>
  <c r="T1023" i="14"/>
  <c r="S1026" i="14"/>
  <c r="Q1026" i="14"/>
  <c r="R1031" i="14"/>
  <c r="T1031" i="14"/>
  <c r="S1034" i="14"/>
  <c r="Q1034" i="14"/>
  <c r="S740" i="14"/>
  <c r="Q740" i="14"/>
  <c r="S1039" i="14"/>
  <c r="Q1039" i="14"/>
  <c r="S1047" i="14"/>
  <c r="Q1047" i="14"/>
  <c r="S1055" i="14"/>
  <c r="Q1055" i="14"/>
  <c r="S1063" i="14"/>
  <c r="Q1063" i="14"/>
  <c r="S1071" i="14"/>
  <c r="Q1071" i="14"/>
  <c r="S1079" i="14"/>
  <c r="Q1079" i="14"/>
  <c r="S1087" i="14"/>
  <c r="Q1087" i="14"/>
  <c r="S1095" i="14"/>
  <c r="Q1095" i="14"/>
  <c r="S1103" i="14"/>
  <c r="Q1103" i="14"/>
  <c r="S736" i="14"/>
  <c r="Q736" i="14"/>
  <c r="S993" i="14"/>
  <c r="Q993" i="14"/>
  <c r="S1025" i="14"/>
  <c r="Q1025" i="14"/>
  <c r="S979" i="14"/>
  <c r="Q979" i="14"/>
  <c r="S1011" i="14"/>
  <c r="Q1011" i="14"/>
  <c r="S1173" i="14"/>
  <c r="Q1173" i="14"/>
  <c r="S1175" i="14"/>
  <c r="Q1175" i="14"/>
  <c r="S1177" i="14"/>
  <c r="Q1177" i="14"/>
  <c r="S1179" i="14"/>
  <c r="Q1179" i="14"/>
  <c r="S1181" i="14"/>
  <c r="Q1181" i="14"/>
  <c r="S1183" i="14"/>
  <c r="Q1183" i="14"/>
  <c r="S1187" i="14"/>
  <c r="Q1187" i="14"/>
  <c r="S1189" i="14"/>
  <c r="Q1189" i="14"/>
  <c r="S1191" i="14"/>
  <c r="Q1191" i="14"/>
  <c r="S1193" i="14"/>
  <c r="Q1193" i="14"/>
  <c r="S1195" i="14"/>
  <c r="Q1195" i="14"/>
  <c r="S1197" i="14"/>
  <c r="Q1197" i="14"/>
  <c r="S1199" i="14"/>
  <c r="Q1199" i="14"/>
  <c r="S1201" i="14"/>
  <c r="Q1201" i="14"/>
  <c r="S1203" i="14"/>
  <c r="Q1203" i="14"/>
  <c r="S1205" i="14"/>
  <c r="Q1205" i="14"/>
  <c r="S1207" i="14"/>
  <c r="Q1207" i="14"/>
  <c r="S1209" i="14"/>
  <c r="Q1209" i="14"/>
  <c r="S1211" i="14"/>
  <c r="Q1211" i="14"/>
  <c r="S1213" i="14"/>
  <c r="Q1213" i="14"/>
  <c r="S1215" i="14"/>
  <c r="Q1215" i="14"/>
  <c r="S1217" i="14"/>
  <c r="Q1217" i="14"/>
  <c r="S1219" i="14"/>
  <c r="Q1219" i="14"/>
  <c r="S1221" i="14"/>
  <c r="Q1221" i="14"/>
  <c r="S1223" i="14"/>
  <c r="Q1223" i="14"/>
  <c r="S1225" i="14"/>
  <c r="Q1225" i="14"/>
  <c r="S989" i="14"/>
  <c r="Q989" i="14"/>
  <c r="S1021" i="14"/>
  <c r="Q1021" i="14"/>
  <c r="S983" i="14"/>
  <c r="Q983" i="14"/>
  <c r="S1015" i="14"/>
  <c r="Q1015" i="14"/>
  <c r="R1191" i="14"/>
  <c r="T1191" i="14"/>
  <c r="R1193" i="14"/>
  <c r="T1193" i="14"/>
  <c r="R1195" i="14"/>
  <c r="T1195" i="14"/>
  <c r="R1197" i="14"/>
  <c r="T1197" i="14"/>
  <c r="R1199" i="14"/>
  <c r="T1199" i="14"/>
  <c r="R1201" i="14"/>
  <c r="T1201" i="14"/>
  <c r="R1203" i="14"/>
  <c r="T1203" i="14"/>
  <c r="R1205" i="14"/>
  <c r="T1205" i="14"/>
  <c r="R1207" i="14"/>
  <c r="T1207" i="14"/>
  <c r="R1209" i="14"/>
  <c r="T1209" i="14"/>
  <c r="R1211" i="14"/>
  <c r="T1211" i="14"/>
  <c r="R1213" i="14"/>
  <c r="T1213" i="14"/>
  <c r="R1215" i="14"/>
  <c r="T1215" i="14"/>
  <c r="R1217" i="14"/>
  <c r="T1217" i="14"/>
  <c r="R1219" i="14"/>
  <c r="T1219" i="14"/>
  <c r="R1221" i="14"/>
  <c r="T1221" i="14"/>
  <c r="R1223" i="14"/>
  <c r="T1223" i="14"/>
  <c r="R1225" i="14"/>
  <c r="T1225" i="14"/>
  <c r="T1268" i="14"/>
  <c r="R1268" i="14"/>
  <c r="T1284" i="14"/>
  <c r="R1284" i="14"/>
  <c r="T1288" i="14"/>
  <c r="R1288" i="14"/>
  <c r="T1292" i="14"/>
  <c r="R1292" i="14"/>
  <c r="T1296" i="14"/>
  <c r="R1296" i="14"/>
  <c r="T1300" i="14"/>
  <c r="R1300" i="14"/>
  <c r="T1304" i="14"/>
  <c r="R1304" i="14"/>
  <c r="T1308" i="14"/>
  <c r="R1308" i="14"/>
  <c r="T1312" i="14"/>
  <c r="R1312" i="14"/>
  <c r="T1316" i="14"/>
  <c r="R1316" i="14"/>
  <c r="T1320" i="14"/>
  <c r="R1320" i="14"/>
  <c r="T1324" i="14"/>
  <c r="R1324" i="14"/>
  <c r="T1328" i="14"/>
  <c r="R1328" i="14"/>
  <c r="T1332" i="14"/>
  <c r="R1332" i="14"/>
  <c r="T1336" i="14"/>
  <c r="R1336" i="14"/>
  <c r="T1340" i="14"/>
  <c r="R1340" i="14"/>
  <c r="T1344" i="14"/>
  <c r="R1344" i="14"/>
  <c r="T1348" i="14"/>
  <c r="R1348" i="14"/>
  <c r="T1352" i="14"/>
  <c r="R1352" i="14"/>
  <c r="T1356" i="14"/>
  <c r="R1356" i="14"/>
  <c r="T1360" i="14"/>
  <c r="R1360" i="14"/>
  <c r="T1364" i="14"/>
  <c r="R1364" i="14"/>
  <c r="T1368" i="14"/>
  <c r="R1368" i="14"/>
  <c r="T1239" i="14"/>
  <c r="R1239" i="14"/>
  <c r="S1268" i="14"/>
  <c r="Q1268" i="14"/>
  <c r="T1279" i="14"/>
  <c r="R1279" i="14"/>
  <c r="T1303" i="14"/>
  <c r="R1303" i="14"/>
  <c r="T1335" i="14"/>
  <c r="R1335" i="14"/>
  <c r="T1367" i="14"/>
  <c r="R1367" i="14"/>
  <c r="S1377" i="14"/>
  <c r="Q1377" i="14"/>
  <c r="T1384" i="14"/>
  <c r="R1384" i="14"/>
  <c r="T1392" i="14"/>
  <c r="R1392" i="14"/>
  <c r="S1240" i="14"/>
  <c r="Q1240" i="14"/>
  <c r="S1264" i="14"/>
  <c r="Q1264" i="14"/>
  <c r="T1291" i="14"/>
  <c r="R1291" i="14"/>
  <c r="S1336" i="14"/>
  <c r="Q1336" i="14"/>
  <c r="T1355" i="14"/>
  <c r="R1355" i="14"/>
  <c r="S1244" i="14"/>
  <c r="Q1244" i="14"/>
  <c r="T1255" i="14"/>
  <c r="R1255" i="14"/>
  <c r="T1295" i="14"/>
  <c r="R1295" i="14"/>
  <c r="S1340" i="14"/>
  <c r="Q1340" i="14"/>
  <c r="T1359" i="14"/>
  <c r="R1359" i="14"/>
  <c r="S1256" i="14"/>
  <c r="Q1256" i="14"/>
  <c r="S1296" i="14"/>
  <c r="Q1296" i="14"/>
  <c r="S1328" i="14"/>
  <c r="Q1328" i="14"/>
  <c r="S1360" i="14"/>
  <c r="Q1360" i="14"/>
  <c r="S1381" i="14"/>
  <c r="Q1381" i="14"/>
  <c r="S1385" i="14"/>
  <c r="Q1385" i="14"/>
  <c r="S1389" i="14"/>
  <c r="Q1389" i="14"/>
  <c r="S1400" i="14"/>
  <c r="Q1400" i="14"/>
  <c r="T1394" i="14"/>
  <c r="R1394" i="14"/>
  <c r="S1405" i="14"/>
  <c r="Q1405" i="14"/>
  <c r="S1505" i="14"/>
  <c r="Q1505" i="14"/>
  <c r="T1383" i="14"/>
  <c r="R1383" i="14"/>
  <c r="Q1399" i="14"/>
  <c r="S1399" i="14"/>
  <c r="S1410" i="14"/>
  <c r="Q1410" i="14"/>
  <c r="S1422" i="14"/>
  <c r="Q1422" i="14"/>
  <c r="S1430" i="14"/>
  <c r="Q1430" i="14"/>
  <c r="S1438" i="14"/>
  <c r="Q1438" i="14"/>
  <c r="S1446" i="14"/>
  <c r="Q1446" i="14"/>
  <c r="S1454" i="14"/>
  <c r="Q1454" i="14"/>
  <c r="S1462" i="14"/>
  <c r="Q1462" i="14"/>
  <c r="S1470" i="14"/>
  <c r="Q1470" i="14"/>
  <c r="S1478" i="14"/>
  <c r="Q1478" i="14"/>
  <c r="S1486" i="14"/>
  <c r="Q1486" i="14"/>
  <c r="S1494" i="14"/>
  <c r="Q1494" i="14"/>
  <c r="S1506" i="14"/>
  <c r="Q1506" i="14"/>
  <c r="S1514" i="14"/>
  <c r="Q1514" i="14"/>
  <c r="S1546" i="14"/>
  <c r="Q1546" i="14"/>
  <c r="S1562" i="14"/>
  <c r="Q1562" i="14"/>
  <c r="S1602" i="14"/>
  <c r="Q1602" i="14"/>
  <c r="S1610" i="14"/>
  <c r="Q1610" i="14"/>
  <c r="S1645" i="14"/>
  <c r="Q1645" i="14"/>
  <c r="S1649" i="14"/>
  <c r="Q1649" i="14"/>
  <c r="S1652" i="14"/>
  <c r="Q1652" i="14"/>
  <c r="S1654" i="14"/>
  <c r="Q1654" i="14"/>
  <c r="S1656" i="14"/>
  <c r="Q1656" i="14"/>
  <c r="S1658" i="14"/>
  <c r="Q1658" i="14"/>
  <c r="S1660" i="14"/>
  <c r="Q1660" i="14"/>
  <c r="S1662" i="14"/>
  <c r="Q1662" i="14"/>
  <c r="S1664" i="14"/>
  <c r="Q1664" i="14"/>
  <c r="S1666" i="14"/>
  <c r="Q1666" i="14"/>
  <c r="S1668" i="14"/>
  <c r="Q1668" i="14"/>
  <c r="S1670" i="14"/>
  <c r="Q1670" i="14"/>
  <c r="S1672" i="14"/>
  <c r="Q1672" i="14"/>
  <c r="S1674" i="14"/>
  <c r="Q1674" i="14"/>
  <c r="S1676" i="14"/>
  <c r="Q1676" i="14"/>
  <c r="S1678" i="14"/>
  <c r="Q1678" i="14"/>
  <c r="S1680" i="14"/>
  <c r="Q1680" i="14"/>
  <c r="S1682" i="14"/>
  <c r="Q1682" i="14"/>
  <c r="S1684" i="14"/>
  <c r="Q1684" i="14"/>
  <c r="S1686" i="14"/>
  <c r="Q1686" i="14"/>
  <c r="S1688" i="14"/>
  <c r="Q1688" i="14"/>
  <c r="S1690" i="14"/>
  <c r="Q1690" i="14"/>
  <c r="S1692" i="14"/>
  <c r="Q1692" i="14"/>
  <c r="S1694" i="14"/>
  <c r="Q1694" i="14"/>
  <c r="S1696" i="14"/>
  <c r="Q1696" i="14"/>
  <c r="S1698" i="14"/>
  <c r="Q1698" i="14"/>
  <c r="S1700" i="14"/>
  <c r="Q1700" i="14"/>
  <c r="S1702" i="14"/>
  <c r="Q1702" i="14"/>
  <c r="S1704" i="14"/>
  <c r="Q1704" i="14"/>
  <c r="S1706" i="14"/>
  <c r="Q1706" i="14"/>
  <c r="S1708" i="14"/>
  <c r="Q1708" i="14"/>
  <c r="S1710" i="14"/>
  <c r="Q1710" i="14"/>
  <c r="S1712" i="14"/>
  <c r="Q1712" i="14"/>
  <c r="S1714" i="14"/>
  <c r="Q1714" i="14"/>
  <c r="S1716" i="14"/>
  <c r="Q1716" i="14"/>
  <c r="S1718" i="14"/>
  <c r="Q1718" i="14"/>
  <c r="S1720" i="14"/>
  <c r="Q1720" i="14"/>
  <c r="S1722" i="14"/>
  <c r="Q1722" i="14"/>
  <c r="S1724" i="14"/>
  <c r="Q1724" i="14"/>
  <c r="S1726" i="14"/>
  <c r="Q1726" i="14"/>
  <c r="S1728" i="14"/>
  <c r="Q1728" i="14"/>
  <c r="S1730" i="14"/>
  <c r="Q1730" i="14"/>
  <c r="S1732" i="14"/>
  <c r="Q1732" i="14"/>
  <c r="S1734" i="14"/>
  <c r="Q1734" i="14"/>
  <c r="S1736" i="14"/>
  <c r="Q1736" i="14"/>
  <c r="S1738" i="14"/>
  <c r="Q1738" i="14"/>
  <c r="S1740" i="14"/>
  <c r="Q1740" i="14"/>
  <c r="S1742" i="14"/>
  <c r="Q1742" i="14"/>
  <c r="S1744" i="14"/>
  <c r="Q1744" i="14"/>
  <c r="S1746" i="14"/>
  <c r="Q1746" i="14"/>
  <c r="S1748" i="14"/>
  <c r="Q1748" i="14"/>
  <c r="S1750" i="14"/>
  <c r="Q1750" i="14"/>
  <c r="S1752" i="14"/>
  <c r="Q1752" i="14"/>
  <c r="S1754" i="14"/>
  <c r="Q1754" i="14"/>
  <c r="S1756" i="14"/>
  <c r="Q1756" i="14"/>
  <c r="S1758" i="14"/>
  <c r="Q1758" i="14"/>
  <c r="S1760" i="14"/>
  <c r="Q1760" i="14"/>
  <c r="S1762" i="14"/>
  <c r="Q1762" i="14"/>
  <c r="S1764" i="14"/>
  <c r="Q1764" i="14"/>
  <c r="S1766" i="14"/>
  <c r="Q1766" i="14"/>
  <c r="S1768" i="14"/>
  <c r="Q1768" i="14"/>
  <c r="S1770" i="14"/>
  <c r="Q1770" i="14"/>
  <c r="S1772" i="14"/>
  <c r="Q1772" i="14"/>
  <c r="S1774" i="14"/>
  <c r="Q1774" i="14"/>
  <c r="S1776" i="14"/>
  <c r="Q1776" i="14"/>
  <c r="S1778" i="14"/>
  <c r="Q1778" i="14"/>
  <c r="S1780" i="14"/>
  <c r="Q1780" i="14"/>
  <c r="S1782" i="14"/>
  <c r="Q1782" i="14"/>
  <c r="S1784" i="14"/>
  <c r="Q1784" i="14"/>
  <c r="T1400" i="14"/>
  <c r="R1400" i="14"/>
  <c r="S1407" i="14"/>
  <c r="Q1407" i="14"/>
  <c r="S1423" i="14"/>
  <c r="Q1423" i="14"/>
  <c r="S1431" i="14"/>
  <c r="Q1431" i="14"/>
  <c r="S1443" i="14"/>
  <c r="Q1443" i="14"/>
  <c r="S1451" i="14"/>
  <c r="Q1451" i="14"/>
  <c r="S1459" i="14"/>
  <c r="Q1459" i="14"/>
  <c r="S1467" i="14"/>
  <c r="Q1467" i="14"/>
  <c r="S1475" i="14"/>
  <c r="Q1475" i="14"/>
  <c r="T1396" i="14"/>
  <c r="R1396" i="14"/>
  <c r="S1404" i="14"/>
  <c r="Q1404" i="14"/>
  <c r="S1416" i="14"/>
  <c r="Q1416" i="14"/>
  <c r="S1428" i="14"/>
  <c r="Q1428" i="14"/>
  <c r="S1464" i="14"/>
  <c r="Q1464" i="14"/>
  <c r="S1480" i="14"/>
  <c r="Q1480" i="14"/>
  <c r="S1496" i="14"/>
  <c r="Q1496" i="14"/>
  <c r="S1508" i="14"/>
  <c r="Q1508" i="14"/>
  <c r="S1520" i="14"/>
  <c r="Q1520" i="14"/>
  <c r="S1536" i="14"/>
  <c r="Q1536" i="14"/>
  <c r="S1552" i="14"/>
  <c r="Q1552" i="14"/>
  <c r="S1568" i="14"/>
  <c r="Q1568" i="14"/>
  <c r="S1584" i="14"/>
  <c r="Q1584" i="14"/>
  <c r="S1600" i="14"/>
  <c r="Q1600" i="14"/>
  <c r="S1616" i="14"/>
  <c r="Q1616" i="14"/>
  <c r="S1632" i="14"/>
  <c r="Q1632" i="14"/>
  <c r="R1649" i="14"/>
  <c r="T1649" i="14"/>
  <c r="T1859" i="14"/>
  <c r="R1859" i="14"/>
  <c r="T1867" i="14"/>
  <c r="R1867" i="14"/>
  <c r="T1875" i="14"/>
  <c r="R1875" i="14"/>
  <c r="T1883" i="14"/>
  <c r="R1883" i="14"/>
  <c r="T1891" i="14"/>
  <c r="R1891" i="14"/>
  <c r="R1657" i="14"/>
  <c r="T1657" i="14"/>
  <c r="R1665" i="14"/>
  <c r="T1665" i="14"/>
  <c r="R1673" i="14"/>
  <c r="T1673" i="14"/>
  <c r="R1681" i="14"/>
  <c r="T1681" i="14"/>
  <c r="R1689" i="14"/>
  <c r="T1689" i="14"/>
  <c r="R1697" i="14"/>
  <c r="T1697" i="14"/>
  <c r="R1705" i="14"/>
  <c r="T1705" i="14"/>
  <c r="R1713" i="14"/>
  <c r="T1713" i="14"/>
  <c r="R1721" i="14"/>
  <c r="T1721" i="14"/>
  <c r="R1729" i="14"/>
  <c r="T1729" i="14"/>
  <c r="R1737" i="14"/>
  <c r="T1737" i="14"/>
  <c r="R1745" i="14"/>
  <c r="T1745" i="14"/>
  <c r="R1753" i="14"/>
  <c r="T1753" i="14"/>
  <c r="R1761" i="14"/>
  <c r="T1761" i="14"/>
  <c r="R1769" i="14"/>
  <c r="T1769" i="14"/>
  <c r="R1777" i="14"/>
  <c r="T1777" i="14"/>
  <c r="T1797" i="14"/>
  <c r="R1797" i="14"/>
  <c r="T1808" i="14"/>
  <c r="R1808" i="14"/>
  <c r="T1812" i="14"/>
  <c r="R1812" i="14"/>
  <c r="T1816" i="14"/>
  <c r="R1816" i="14"/>
  <c r="R1652" i="14"/>
  <c r="T1652" i="14"/>
  <c r="R1660" i="14"/>
  <c r="T1660" i="14"/>
  <c r="R1668" i="14"/>
  <c r="T1668" i="14"/>
  <c r="R1676" i="14"/>
  <c r="T1676" i="14"/>
  <c r="R1684" i="14"/>
  <c r="T1684" i="14"/>
  <c r="R1692" i="14"/>
  <c r="T1692" i="14"/>
  <c r="R1700" i="14"/>
  <c r="T1700" i="14"/>
  <c r="R1708" i="14"/>
  <c r="T1708" i="14"/>
  <c r="R1716" i="14"/>
  <c r="T1716" i="14"/>
  <c r="R1724" i="14"/>
  <c r="T1724" i="14"/>
  <c r="R1732" i="14"/>
  <c r="T1732" i="14"/>
  <c r="R1740" i="14"/>
  <c r="T1740" i="14"/>
  <c r="R1748" i="14"/>
  <c r="T1748" i="14"/>
  <c r="R1756" i="14"/>
  <c r="T1756" i="14"/>
  <c r="R1764" i="14"/>
  <c r="T1764" i="14"/>
  <c r="R1772" i="14"/>
  <c r="T1772" i="14"/>
  <c r="R1780" i="14"/>
  <c r="T1780" i="14"/>
  <c r="S1800" i="14"/>
  <c r="Q1800" i="14"/>
  <c r="T1806" i="14"/>
  <c r="R1806" i="14"/>
  <c r="T1810" i="14"/>
  <c r="R1810" i="14"/>
  <c r="T1814" i="14"/>
  <c r="R1814" i="14"/>
  <c r="Q1862" i="14"/>
  <c r="S1862" i="14"/>
  <c r="T1877" i="14"/>
  <c r="R1877" i="14"/>
  <c r="Q1894" i="14"/>
  <c r="S1894" i="14"/>
  <c r="Q2076" i="14"/>
  <c r="S2076" i="14"/>
  <c r="Q2084" i="14"/>
  <c r="S2084" i="14"/>
  <c r="Q2092" i="14"/>
  <c r="S2092" i="14"/>
  <c r="Q2100" i="14"/>
  <c r="S2100" i="14"/>
  <c r="Q2108" i="14"/>
  <c r="S2108" i="14"/>
  <c r="Q2116" i="14"/>
  <c r="S2116" i="14"/>
  <c r="Q2124" i="14"/>
  <c r="S2124" i="14"/>
  <c r="Q2132" i="14"/>
  <c r="S2132" i="14"/>
  <c r="Q2140" i="14"/>
  <c r="S2140" i="14"/>
  <c r="Q2148" i="14"/>
  <c r="S2148" i="14"/>
  <c r="Q2156" i="14"/>
  <c r="S2156" i="14"/>
  <c r="Q2164" i="14"/>
  <c r="S2164" i="14"/>
  <c r="Q1866" i="14"/>
  <c r="S1866" i="14"/>
  <c r="T1881" i="14"/>
  <c r="R1881" i="14"/>
  <c r="T1919" i="14"/>
  <c r="R1919" i="14"/>
  <c r="T1929" i="14"/>
  <c r="R1929" i="14"/>
  <c r="T1935" i="14"/>
  <c r="R1935" i="14"/>
  <c r="T1945" i="14"/>
  <c r="R1945" i="14"/>
  <c r="T1951" i="14"/>
  <c r="R1951" i="14"/>
  <c r="T1961" i="14"/>
  <c r="R1961" i="14"/>
  <c r="T1967" i="14"/>
  <c r="R1967" i="14"/>
  <c r="T1977" i="14"/>
  <c r="R1977" i="14"/>
  <c r="T1983" i="14"/>
  <c r="R1983" i="14"/>
  <c r="T1993" i="14"/>
  <c r="R1993" i="14"/>
  <c r="T1999" i="14"/>
  <c r="R1999" i="14"/>
  <c r="T2009" i="14"/>
  <c r="R2009" i="14"/>
  <c r="T2015" i="14"/>
  <c r="R2015" i="14"/>
  <c r="T2025" i="14"/>
  <c r="R2025" i="14"/>
  <c r="T2031" i="14"/>
  <c r="R2031" i="14"/>
  <c r="T2041" i="14"/>
  <c r="R2041" i="14"/>
  <c r="T2047" i="14"/>
  <c r="R2047" i="14"/>
  <c r="T2057" i="14"/>
  <c r="R2057" i="14"/>
  <c r="T2063" i="14"/>
  <c r="R2063" i="14"/>
  <c r="S3170" i="14"/>
  <c r="Q3170" i="14"/>
  <c r="S3174" i="14"/>
  <c r="Q3174" i="14"/>
  <c r="S3178" i="14"/>
  <c r="Q3178" i="14"/>
  <c r="S3182" i="14"/>
  <c r="Q3182" i="14"/>
  <c r="S3186" i="14"/>
  <c r="Q3186" i="14"/>
  <c r="S3190" i="14"/>
  <c r="Q3190" i="14"/>
  <c r="S3194" i="14"/>
  <c r="Q3194" i="14"/>
  <c r="S3198" i="14"/>
  <c r="Q3198" i="14"/>
  <c r="S3202" i="14"/>
  <c r="Q3202" i="14"/>
  <c r="S3206" i="14"/>
  <c r="Q3206" i="14"/>
  <c r="S3210" i="14"/>
  <c r="Q3210" i="14"/>
  <c r="S3214" i="14"/>
  <c r="Q3214" i="14"/>
  <c r="S3218" i="14"/>
  <c r="Q3218" i="14"/>
  <c r="S3222" i="14"/>
  <c r="Q3222" i="14"/>
  <c r="S3226" i="14"/>
  <c r="Q3226" i="14"/>
  <c r="S3230" i="14"/>
  <c r="Q3230" i="14"/>
  <c r="S3234" i="14"/>
  <c r="Q3234" i="14"/>
  <c r="S3238" i="14"/>
  <c r="Q3238" i="14"/>
  <c r="S3242" i="14"/>
  <c r="Q3242" i="14"/>
  <c r="S3246" i="14"/>
  <c r="Q3246" i="14"/>
  <c r="S3250" i="14"/>
  <c r="Q3250" i="14"/>
  <c r="S3254" i="14"/>
  <c r="Q3254" i="14"/>
  <c r="S3258" i="14"/>
  <c r="Q3258" i="14"/>
  <c r="S3262" i="14"/>
  <c r="Q3262" i="14"/>
  <c r="S3266" i="14"/>
  <c r="Q3266" i="14"/>
  <c r="S3270" i="14"/>
  <c r="Q3270" i="14"/>
  <c r="S3274" i="14"/>
  <c r="Q3274" i="14"/>
  <c r="S3278" i="14"/>
  <c r="Q3278" i="14"/>
  <c r="S3282" i="14"/>
  <c r="Q3282" i="14"/>
  <c r="S3286" i="14"/>
  <c r="Q3286" i="14"/>
  <c r="S3290" i="14"/>
  <c r="Q3290" i="14"/>
  <c r="S3294" i="14"/>
  <c r="Q3294" i="14"/>
  <c r="S3298" i="14"/>
  <c r="Q3298" i="14"/>
  <c r="S3302" i="14"/>
  <c r="Q3302" i="14"/>
  <c r="S3306" i="14"/>
  <c r="Q3306" i="14"/>
  <c r="S3310" i="14"/>
  <c r="Q3310" i="14"/>
  <c r="S3314" i="14"/>
  <c r="Q3314" i="14"/>
  <c r="S3318" i="14"/>
  <c r="Q3318" i="14"/>
  <c r="S3322" i="14"/>
  <c r="Q3322" i="14"/>
  <c r="S3326" i="14"/>
  <c r="Q3326" i="14"/>
  <c r="S3330" i="14"/>
  <c r="Q3330" i="14"/>
  <c r="S3334" i="14"/>
  <c r="Q3334" i="14"/>
  <c r="S3338" i="14"/>
  <c r="Q3338" i="14"/>
  <c r="S3342" i="14"/>
  <c r="Q3342" i="14"/>
  <c r="S3346" i="14"/>
  <c r="Q3346" i="14"/>
  <c r="S3350" i="14"/>
  <c r="Q3350" i="14"/>
  <c r="S3354" i="14"/>
  <c r="Q3354" i="14"/>
  <c r="S3358" i="14"/>
  <c r="Q3358" i="14"/>
  <c r="S3362" i="14"/>
  <c r="Q3362" i="14"/>
  <c r="S3366" i="14"/>
  <c r="Q3366" i="14"/>
  <c r="S3370" i="14"/>
  <c r="Q3370" i="14"/>
  <c r="S3374" i="14"/>
  <c r="Q3374" i="14"/>
  <c r="S3378" i="14"/>
  <c r="Q3378" i="14"/>
  <c r="S3382" i="14"/>
  <c r="Q3382" i="14"/>
  <c r="S3386" i="14"/>
  <c r="Q3386" i="14"/>
  <c r="S3390" i="14"/>
  <c r="Q3390" i="14"/>
  <c r="R3145" i="14"/>
  <c r="T3145" i="14"/>
  <c r="I100" i="18" l="1"/>
  <c r="H100" i="18"/>
  <c r="I99" i="18"/>
  <c r="H99" i="18"/>
  <c r="I98" i="18"/>
  <c r="H98" i="18"/>
  <c r="I97" i="18"/>
  <c r="H97" i="18"/>
  <c r="I96" i="18"/>
  <c r="H96" i="18"/>
  <c r="I95" i="18"/>
  <c r="K4199" i="14" s="1"/>
  <c r="H95" i="18"/>
  <c r="J4199" i="14" s="1"/>
  <c r="I94" i="18"/>
  <c r="H94" i="18"/>
  <c r="I93" i="18"/>
  <c r="H93" i="18"/>
  <c r="I92" i="18"/>
  <c r="H92" i="18"/>
  <c r="I91" i="18"/>
  <c r="H91" i="18"/>
  <c r="I90" i="18"/>
  <c r="H90" i="18"/>
  <c r="I89" i="18"/>
  <c r="H89" i="18"/>
  <c r="I88" i="18"/>
  <c r="H88" i="18"/>
  <c r="I87" i="18"/>
  <c r="K4200" i="14" s="1"/>
  <c r="H87" i="18"/>
  <c r="J4200" i="14" s="1"/>
  <c r="I86" i="18"/>
  <c r="H86" i="18"/>
  <c r="I85" i="18"/>
  <c r="K4062" i="14" s="1"/>
  <c r="H85" i="18"/>
  <c r="J4062" i="14" s="1"/>
  <c r="I84" i="18"/>
  <c r="H84" i="18"/>
  <c r="I83" i="18"/>
  <c r="H83" i="18"/>
  <c r="I82" i="18"/>
  <c r="K188" i="14" s="1"/>
  <c r="H82" i="18"/>
  <c r="J188" i="14" s="1"/>
  <c r="I81" i="18"/>
  <c r="K150" i="14" s="1"/>
  <c r="H81" i="18"/>
  <c r="J150" i="14" s="1"/>
  <c r="I80" i="18"/>
  <c r="H80" i="18"/>
  <c r="I79" i="18"/>
  <c r="H79" i="18"/>
  <c r="I78" i="18"/>
  <c r="H78" i="18"/>
  <c r="I77" i="18"/>
  <c r="H77" i="18"/>
  <c r="I76" i="18"/>
  <c r="H76" i="18"/>
  <c r="I75" i="18"/>
  <c r="H75" i="18"/>
  <c r="I74" i="18"/>
  <c r="H74" i="18"/>
  <c r="I73" i="18"/>
  <c r="K4156" i="14" s="1"/>
  <c r="H73" i="18"/>
  <c r="J4156" i="14" s="1"/>
  <c r="I72" i="18"/>
  <c r="H72" i="18"/>
  <c r="I71" i="18"/>
  <c r="K4176" i="14" s="1"/>
  <c r="H71" i="18"/>
  <c r="J4176" i="14" s="1"/>
  <c r="I70" i="18"/>
  <c r="K4188" i="14" s="1"/>
  <c r="H70" i="18"/>
  <c r="J4188" i="14" s="1"/>
  <c r="I69" i="18"/>
  <c r="K3769" i="14" s="1"/>
  <c r="H69" i="18"/>
  <c r="J3769" i="14" s="1"/>
  <c r="I68" i="18"/>
  <c r="H68" i="18"/>
  <c r="I67" i="18"/>
  <c r="K4179" i="14" s="1"/>
  <c r="H67" i="18"/>
  <c r="J4179" i="14" s="1"/>
  <c r="I66" i="18"/>
  <c r="K4132" i="14" s="1"/>
  <c r="H66" i="18"/>
  <c r="J4132" i="14" s="1"/>
  <c r="I65" i="18"/>
  <c r="H65" i="18"/>
  <c r="I64" i="18"/>
  <c r="H64" i="18"/>
  <c r="I63" i="18"/>
  <c r="K4197" i="14" s="1"/>
  <c r="H63" i="18"/>
  <c r="J4197" i="14" s="1"/>
  <c r="I62" i="18"/>
  <c r="H62" i="18"/>
  <c r="I61" i="18"/>
  <c r="K3937" i="14" s="1"/>
  <c r="H61" i="18"/>
  <c r="J3937" i="14" s="1"/>
  <c r="I60" i="18"/>
  <c r="K3969" i="14" s="1"/>
  <c r="H60" i="18"/>
  <c r="J3969" i="14" s="1"/>
  <c r="I59" i="18"/>
  <c r="H59" i="18"/>
  <c r="I58" i="18"/>
  <c r="H58" i="18"/>
  <c r="I57" i="18"/>
  <c r="H57" i="18"/>
  <c r="I56" i="18"/>
  <c r="K4135" i="14" s="1"/>
  <c r="H56" i="18"/>
  <c r="J4135" i="14" s="1"/>
  <c r="I55" i="18"/>
  <c r="H55" i="18"/>
  <c r="I54" i="18"/>
  <c r="K4193" i="14" s="1"/>
  <c r="H54" i="18"/>
  <c r="J4193" i="14" s="1"/>
  <c r="I53" i="18"/>
  <c r="H53" i="18"/>
  <c r="I52" i="18"/>
  <c r="H52" i="18"/>
  <c r="I51" i="18"/>
  <c r="K4148" i="14" s="1"/>
  <c r="H51" i="18"/>
  <c r="J4148" i="14" s="1"/>
  <c r="I50" i="18"/>
  <c r="K4110" i="14" s="1"/>
  <c r="H50" i="18"/>
  <c r="J4110" i="14" s="1"/>
  <c r="I49" i="18"/>
  <c r="H49" i="18"/>
  <c r="I48" i="18"/>
  <c r="H48" i="18"/>
  <c r="I47" i="18"/>
  <c r="H47" i="18"/>
  <c r="I46" i="18"/>
  <c r="H46" i="18"/>
  <c r="I45" i="18"/>
  <c r="H45" i="18"/>
  <c r="I44" i="18"/>
  <c r="H44" i="18"/>
  <c r="I43" i="18"/>
  <c r="K4160" i="14" s="1"/>
  <c r="H43" i="18"/>
  <c r="J4160" i="14" s="1"/>
  <c r="I42" i="18"/>
  <c r="K4167" i="14" s="1"/>
  <c r="H42" i="18"/>
  <c r="J4167" i="14" s="1"/>
  <c r="I41" i="18"/>
  <c r="H41" i="18"/>
  <c r="I40" i="18"/>
  <c r="H40" i="18"/>
  <c r="I39" i="18"/>
  <c r="K4177" i="14" s="1"/>
  <c r="H39" i="18"/>
  <c r="J4177" i="14" s="1"/>
  <c r="I38" i="18"/>
  <c r="H38" i="18"/>
  <c r="I37" i="18"/>
  <c r="H37" i="18"/>
  <c r="I36" i="18"/>
  <c r="K4154" i="14" s="1"/>
  <c r="H36" i="18"/>
  <c r="J4154" i="14" s="1"/>
  <c r="I35" i="18"/>
  <c r="H35" i="18"/>
  <c r="I34" i="18"/>
  <c r="K3980" i="14" s="1"/>
  <c r="H34" i="18"/>
  <c r="J3980" i="14" s="1"/>
  <c r="I33" i="18"/>
  <c r="H33" i="18"/>
  <c r="I32" i="18"/>
  <c r="K3856" i="14" s="1"/>
  <c r="H32" i="18"/>
  <c r="J3856" i="14" s="1"/>
  <c r="I31" i="18"/>
  <c r="K3737" i="14" s="1"/>
  <c r="H31" i="18"/>
  <c r="J3737" i="14" s="1"/>
  <c r="I30" i="18"/>
  <c r="H30" i="18"/>
  <c r="I29" i="18"/>
  <c r="H29" i="18"/>
  <c r="I28" i="18"/>
  <c r="K4185" i="14" s="1"/>
  <c r="H28" i="18"/>
  <c r="J4185" i="14" s="1"/>
  <c r="I27" i="18"/>
  <c r="K4100" i="14" s="1"/>
  <c r="H27" i="18"/>
  <c r="J4100" i="14" s="1"/>
  <c r="I26" i="18"/>
  <c r="K4173" i="14" s="1"/>
  <c r="H26" i="18"/>
  <c r="J4173" i="14" s="1"/>
  <c r="I25" i="18"/>
  <c r="H25" i="18"/>
  <c r="I24" i="18"/>
  <c r="K2179" i="14" s="1"/>
  <c r="H24" i="18"/>
  <c r="J2179" i="14" s="1"/>
  <c r="I23" i="18"/>
  <c r="K2204" i="14" s="1"/>
  <c r="H23" i="18"/>
  <c r="J2204" i="14" s="1"/>
  <c r="I22" i="18"/>
  <c r="K4077" i="14" s="1"/>
  <c r="H22" i="18"/>
  <c r="J4077" i="14" s="1"/>
  <c r="I21" i="18"/>
  <c r="H21" i="18"/>
  <c r="I20" i="18"/>
  <c r="H20" i="18"/>
  <c r="I19" i="18"/>
  <c r="H19" i="18"/>
  <c r="I18" i="18"/>
  <c r="H18" i="18"/>
  <c r="J4196" i="14" s="1"/>
  <c r="I17" i="18"/>
  <c r="K4106" i="14" s="1"/>
  <c r="H17" i="18"/>
  <c r="J4106" i="14" s="1"/>
  <c r="I16" i="18"/>
  <c r="H16" i="18"/>
  <c r="I15" i="18"/>
  <c r="K4010" i="14" s="1"/>
  <c r="H15" i="18"/>
  <c r="J4010" i="14" s="1"/>
  <c r="I14" i="18"/>
  <c r="H14" i="18"/>
  <c r="I13" i="18"/>
  <c r="H13" i="18"/>
  <c r="I12" i="18"/>
  <c r="K4130" i="14" s="1"/>
  <c r="H12" i="18"/>
  <c r="J4130" i="14" s="1"/>
  <c r="I11" i="18"/>
  <c r="H11" i="18"/>
  <c r="I10" i="18"/>
  <c r="K4013" i="14" s="1"/>
  <c r="H10" i="18"/>
  <c r="J4013" i="14" s="1"/>
  <c r="I9" i="18"/>
  <c r="K4086" i="14" s="1"/>
  <c r="H9" i="18"/>
  <c r="J4086" i="14" s="1"/>
  <c r="I8" i="18"/>
  <c r="H8" i="18"/>
  <c r="I7" i="18"/>
  <c r="H7" i="18"/>
  <c r="I6" i="18"/>
  <c r="H6" i="18"/>
  <c r="I5" i="18"/>
  <c r="H5" i="18"/>
  <c r="I4" i="18"/>
  <c r="H4" i="18"/>
  <c r="I3" i="18"/>
  <c r="K4081" i="14" s="1"/>
  <c r="H3" i="18"/>
  <c r="J4081" i="14" s="1"/>
  <c r="I2" i="18"/>
  <c r="H2" i="18"/>
  <c r="J4202" i="14" l="1"/>
  <c r="J4201" i="14"/>
  <c r="K4202" i="14"/>
  <c r="K4201" i="14"/>
  <c r="J4198" i="14"/>
  <c r="J4195" i="14"/>
  <c r="J4194" i="14"/>
  <c r="K4198" i="14"/>
  <c r="K4195" i="14"/>
  <c r="K4194" i="14"/>
  <c r="J4189" i="14"/>
  <c r="J4183" i="14"/>
  <c r="J4164" i="14"/>
  <c r="J4153" i="14"/>
  <c r="J4143" i="14"/>
  <c r="J4180" i="14"/>
  <c r="J2185" i="14"/>
  <c r="J4158" i="14"/>
  <c r="J2182" i="14"/>
  <c r="J4178" i="14"/>
  <c r="J4174" i="14"/>
  <c r="J4142" i="14"/>
  <c r="J4133" i="14"/>
  <c r="J4136" i="14"/>
  <c r="J2213" i="14"/>
  <c r="J4120" i="14"/>
  <c r="J4168" i="14"/>
  <c r="J2215" i="14"/>
  <c r="J4175" i="14"/>
  <c r="J4140" i="14"/>
  <c r="J4127" i="14"/>
  <c r="J4169" i="14"/>
  <c r="J4157" i="14"/>
  <c r="J4152" i="14"/>
  <c r="J4150" i="14"/>
  <c r="J4131" i="14"/>
  <c r="J2183" i="14"/>
  <c r="J4105" i="14"/>
  <c r="J4162" i="14"/>
  <c r="J4186" i="14"/>
  <c r="J2190" i="14"/>
  <c r="J4066" i="14"/>
  <c r="J4155" i="14"/>
  <c r="J4061" i="14"/>
  <c r="J4190" i="14"/>
  <c r="J4134" i="14"/>
  <c r="J2207" i="14"/>
  <c r="J2211" i="14"/>
  <c r="J3745" i="14"/>
  <c r="J4129" i="14"/>
  <c r="J4191" i="14"/>
  <c r="J4187" i="14"/>
  <c r="J4181" i="14"/>
  <c r="J4163" i="14"/>
  <c r="K4189" i="14"/>
  <c r="K4183" i="14"/>
  <c r="K4164" i="14"/>
  <c r="K4153" i="14"/>
  <c r="K4143" i="14"/>
  <c r="K4180" i="14"/>
  <c r="K2185" i="14"/>
  <c r="K4158" i="14"/>
  <c r="K2182" i="14"/>
  <c r="K4178" i="14"/>
  <c r="K4174" i="14"/>
  <c r="K4142" i="14"/>
  <c r="K4136" i="14"/>
  <c r="K4133" i="14"/>
  <c r="K2213" i="14"/>
  <c r="K4120" i="14"/>
  <c r="K4168" i="14"/>
  <c r="K2215" i="14"/>
  <c r="K4175" i="14"/>
  <c r="K4140" i="14"/>
  <c r="K4127" i="14"/>
  <c r="K4169" i="14"/>
  <c r="K4152" i="14"/>
  <c r="K4157" i="14"/>
  <c r="K4150" i="14"/>
  <c r="K4131" i="14"/>
  <c r="K2183" i="14"/>
  <c r="K4105" i="14"/>
  <c r="K4162" i="14"/>
  <c r="K4186" i="14"/>
  <c r="K2190" i="14"/>
  <c r="K4066" i="14"/>
  <c r="K4155" i="14"/>
  <c r="K4061" i="14"/>
  <c r="K4190" i="14"/>
  <c r="K4134" i="14"/>
  <c r="K2211" i="14"/>
  <c r="K2207" i="14"/>
  <c r="K3745" i="14"/>
  <c r="K4129" i="14"/>
  <c r="K4187" i="14"/>
  <c r="K4191" i="14"/>
  <c r="K4181" i="14"/>
  <c r="K4163" i="14"/>
  <c r="J3854" i="14"/>
  <c r="J4138" i="14"/>
  <c r="J3938" i="14"/>
  <c r="J4146" i="14"/>
  <c r="J3713" i="14"/>
  <c r="J4141" i="14"/>
  <c r="J4128" i="14"/>
  <c r="J4171" i="14"/>
  <c r="J4170" i="14"/>
  <c r="J2203" i="14"/>
  <c r="J2175" i="14"/>
  <c r="J4078" i="14"/>
  <c r="J4165" i="14"/>
  <c r="J4145" i="14"/>
  <c r="J3985" i="14"/>
  <c r="J4139" i="14"/>
  <c r="J4119" i="14"/>
  <c r="J4159" i="14"/>
  <c r="J3119" i="14"/>
  <c r="J2177" i="14"/>
  <c r="J4103" i="14"/>
  <c r="J4192" i="14"/>
  <c r="J4172" i="14"/>
  <c r="J4151" i="14"/>
  <c r="J4149" i="14"/>
  <c r="J2195" i="14"/>
  <c r="J2212" i="14"/>
  <c r="J4028" i="14"/>
  <c r="J4166" i="14"/>
  <c r="J4161" i="14"/>
  <c r="J4147" i="14"/>
  <c r="J4137" i="14"/>
  <c r="J3205" i="14"/>
  <c r="J4182" i="14"/>
  <c r="J4184" i="14"/>
  <c r="J4144" i="14"/>
  <c r="K3854" i="14"/>
  <c r="K4138" i="14"/>
  <c r="K3938" i="14"/>
  <c r="K4146" i="14"/>
  <c r="K3713" i="14"/>
  <c r="K4141" i="14"/>
  <c r="K4128" i="14"/>
  <c r="K4171" i="14"/>
  <c r="K4170" i="14"/>
  <c r="K2175" i="14"/>
  <c r="K2203" i="14"/>
  <c r="K4078" i="14"/>
  <c r="K4165" i="14"/>
  <c r="K4145" i="14"/>
  <c r="K3985" i="14"/>
  <c r="K4139" i="14"/>
  <c r="K4119" i="14"/>
  <c r="K4159" i="14"/>
  <c r="K3119" i="14"/>
  <c r="K2177" i="14"/>
  <c r="K4103" i="14"/>
  <c r="K4192" i="14"/>
  <c r="K4172" i="14"/>
  <c r="K4151" i="14"/>
  <c r="K4149" i="14"/>
  <c r="K2212" i="14"/>
  <c r="K2195" i="14"/>
  <c r="K4028" i="14"/>
  <c r="K4166" i="14"/>
  <c r="K4161" i="14"/>
  <c r="K4147" i="14"/>
  <c r="K4137" i="14"/>
  <c r="K3205" i="14"/>
  <c r="K4182" i="14"/>
  <c r="K4184" i="14"/>
  <c r="K4144" i="14"/>
  <c r="J4032" i="14"/>
  <c r="J4124" i="14"/>
  <c r="J4125" i="14"/>
  <c r="J4126" i="14"/>
  <c r="K4032" i="14"/>
  <c r="K4124" i="14"/>
  <c r="K4125" i="14"/>
  <c r="K4126" i="14"/>
  <c r="J4029" i="14"/>
  <c r="J4123" i="14"/>
  <c r="K4029" i="14"/>
  <c r="K4123" i="14"/>
  <c r="J4108" i="14"/>
  <c r="J4122" i="14"/>
  <c r="K4108" i="14"/>
  <c r="K4122" i="14"/>
  <c r="J4114" i="14"/>
  <c r="J4121" i="14"/>
  <c r="K4114" i="14"/>
  <c r="K4121" i="14"/>
  <c r="J4111" i="14"/>
  <c r="J4118" i="14"/>
  <c r="K4111" i="14"/>
  <c r="K4118" i="14"/>
  <c r="J4107" i="14"/>
  <c r="J4117" i="14"/>
  <c r="J905" i="14"/>
  <c r="J4072" i="14"/>
  <c r="J4112" i="14"/>
  <c r="J4076" i="14"/>
  <c r="J4104" i="14"/>
  <c r="J4101" i="14"/>
  <c r="J4116" i="14"/>
  <c r="J3831" i="14"/>
  <c r="J4115" i="14"/>
  <c r="J3967" i="14"/>
  <c r="J4113" i="14"/>
  <c r="K4117" i="14"/>
  <c r="K4107" i="14"/>
  <c r="K905" i="14"/>
  <c r="K4072" i="14"/>
  <c r="K4112" i="14"/>
  <c r="K4076" i="14"/>
  <c r="K4104" i="14"/>
  <c r="K4101" i="14"/>
  <c r="K4116" i="14"/>
  <c r="K3831" i="14"/>
  <c r="K4115" i="14"/>
  <c r="K3967" i="14"/>
  <c r="K4113" i="14"/>
  <c r="J4082" i="14"/>
  <c r="J4109" i="14"/>
  <c r="K4082" i="14"/>
  <c r="K4109" i="14"/>
  <c r="J4095" i="14"/>
  <c r="J4096" i="14"/>
  <c r="J4041" i="14"/>
  <c r="J4094" i="14"/>
  <c r="K4054" i="14"/>
  <c r="K4093" i="14"/>
  <c r="K4096" i="14"/>
  <c r="K4095" i="14"/>
  <c r="K4041" i="14"/>
  <c r="K4094" i="14"/>
  <c r="J4054" i="14"/>
  <c r="J4093" i="14"/>
  <c r="J4044" i="14"/>
  <c r="J4091" i="14"/>
  <c r="J3973" i="14"/>
  <c r="J4099" i="14"/>
  <c r="J123" i="14"/>
  <c r="J4097" i="14"/>
  <c r="J4102" i="14"/>
  <c r="J1842" i="14"/>
  <c r="J2070" i="14"/>
  <c r="J1049" i="14"/>
  <c r="J569" i="14"/>
  <c r="J4045" i="14"/>
  <c r="J4098" i="14"/>
  <c r="J4092" i="14"/>
  <c r="K4044" i="14"/>
  <c r="K4091" i="14"/>
  <c r="K3973" i="14"/>
  <c r="K4099" i="14"/>
  <c r="K123" i="14"/>
  <c r="K4097" i="14"/>
  <c r="K4102" i="14"/>
  <c r="K1842" i="14"/>
  <c r="K2070" i="14"/>
  <c r="K1049" i="14"/>
  <c r="K569" i="14"/>
  <c r="K4045" i="14"/>
  <c r="K4092" i="14"/>
  <c r="K4098" i="14"/>
  <c r="J4049" i="14"/>
  <c r="J4087" i="14"/>
  <c r="J4042" i="14"/>
  <c r="J4089" i="14"/>
  <c r="J4033" i="14"/>
  <c r="J4074" i="14"/>
  <c r="J4073" i="14"/>
  <c r="J4085" i="14"/>
  <c r="J4059" i="14"/>
  <c r="J4079" i="14"/>
  <c r="J4071" i="14"/>
  <c r="J4084" i="14"/>
  <c r="J4067" i="14"/>
  <c r="J4070" i="14"/>
  <c r="J4083" i="14"/>
  <c r="J4026" i="14"/>
  <c r="J4080" i="14"/>
  <c r="K4049" i="14"/>
  <c r="K4087" i="14"/>
  <c r="K4042" i="14"/>
  <c r="K4089" i="14"/>
  <c r="K4033" i="14"/>
  <c r="K4085" i="14"/>
  <c r="K4073" i="14"/>
  <c r="K4074" i="14"/>
  <c r="K4059" i="14"/>
  <c r="K4079" i="14"/>
  <c r="K4071" i="14"/>
  <c r="K4084" i="14"/>
  <c r="K4067" i="14"/>
  <c r="K4070" i="14"/>
  <c r="K4083" i="14"/>
  <c r="K4026" i="14"/>
  <c r="K4080" i="14"/>
  <c r="J3716" i="14"/>
  <c r="J4088" i="14"/>
  <c r="J4069" i="14"/>
  <c r="J4090" i="14"/>
  <c r="J4075" i="14"/>
  <c r="K3716" i="14"/>
  <c r="K4088" i="14"/>
  <c r="K4069" i="14"/>
  <c r="K4075" i="14"/>
  <c r="K4090" i="14"/>
  <c r="J4053" i="14"/>
  <c r="J4065" i="14"/>
  <c r="K4053" i="14"/>
  <c r="K4065" i="14"/>
  <c r="J4068" i="14"/>
  <c r="J4064" i="14"/>
  <c r="K4068" i="14"/>
  <c r="K4064" i="14"/>
  <c r="J4003" i="14"/>
  <c r="J4063" i="14"/>
  <c r="J3994" i="14"/>
  <c r="J4057" i="14"/>
  <c r="J1692" i="14"/>
  <c r="J1911" i="14"/>
  <c r="J4035" i="14"/>
  <c r="J4055" i="14"/>
  <c r="K4003" i="14"/>
  <c r="K4063" i="14"/>
  <c r="K3994" i="14"/>
  <c r="K4057" i="14"/>
  <c r="K1911" i="14"/>
  <c r="K1692" i="14"/>
  <c r="K4035" i="14"/>
  <c r="K4055" i="14"/>
  <c r="K4031" i="14"/>
  <c r="K4060" i="14"/>
  <c r="J4031" i="14"/>
  <c r="J4060" i="14"/>
  <c r="J4037" i="14"/>
  <c r="J4058" i="14"/>
  <c r="J4051" i="14"/>
  <c r="J4056" i="14"/>
  <c r="K4037" i="14"/>
  <c r="K4058" i="14"/>
  <c r="K4051" i="14"/>
  <c r="K4056" i="14"/>
  <c r="J3851" i="14"/>
  <c r="J4046" i="14"/>
  <c r="J4050" i="14"/>
  <c r="J4048" i="14"/>
  <c r="J4052" i="14"/>
  <c r="J4036" i="14"/>
  <c r="J4047" i="14"/>
  <c r="K3851" i="14"/>
  <c r="K4046" i="14"/>
  <c r="K4050" i="14"/>
  <c r="K4048" i="14"/>
  <c r="K4052" i="14"/>
  <c r="K4036" i="14"/>
  <c r="K4047" i="14"/>
  <c r="J3952" i="14"/>
  <c r="J4043" i="14"/>
  <c r="K3952" i="14"/>
  <c r="K4043" i="14"/>
  <c r="J4022" i="14"/>
  <c r="J4040" i="14"/>
  <c r="J4034" i="14"/>
  <c r="J4039" i="14"/>
  <c r="J4027" i="14"/>
  <c r="K4022" i="14"/>
  <c r="K4040" i="14"/>
  <c r="K4034" i="14"/>
  <c r="K4039" i="14"/>
  <c r="K4027" i="14"/>
  <c r="J4038" i="14"/>
  <c r="J4030" i="14"/>
  <c r="K4038" i="14"/>
  <c r="K4030" i="14"/>
  <c r="J4018" i="14"/>
  <c r="J4011" i="14"/>
  <c r="J3836" i="14"/>
  <c r="J4023" i="14"/>
  <c r="J4021" i="14"/>
  <c r="J4004" i="14"/>
  <c r="J4015" i="14"/>
  <c r="J2043" i="14"/>
  <c r="J3825" i="14"/>
  <c r="J4016" i="14"/>
  <c r="K4018" i="14"/>
  <c r="K4011" i="14"/>
  <c r="K3836" i="14"/>
  <c r="K4023" i="14"/>
  <c r="K4021" i="14"/>
  <c r="K4004" i="14"/>
  <c r="K4015" i="14"/>
  <c r="K2043" i="14"/>
  <c r="K3825" i="14"/>
  <c r="K4016" i="14"/>
  <c r="J4005" i="14"/>
  <c r="J4012" i="14"/>
  <c r="J4014" i="14"/>
  <c r="J4002" i="14"/>
  <c r="J4025" i="14"/>
  <c r="J4007" i="14"/>
  <c r="J3963" i="14"/>
  <c r="J4009" i="14"/>
  <c r="J4020" i="14"/>
  <c r="J4008" i="14"/>
  <c r="J1149" i="14"/>
  <c r="J3993" i="14"/>
  <c r="J4024" i="14"/>
  <c r="J4019" i="14"/>
  <c r="J4001" i="14"/>
  <c r="J4017" i="14"/>
  <c r="J4006" i="14"/>
  <c r="K4005" i="14"/>
  <c r="K4012" i="14"/>
  <c r="K4002" i="14"/>
  <c r="K4014" i="14"/>
  <c r="K4025" i="14"/>
  <c r="K4007" i="14"/>
  <c r="K3963" i="14"/>
  <c r="K4009" i="14"/>
  <c r="K4020" i="14"/>
  <c r="K4008" i="14"/>
  <c r="K1149" i="14"/>
  <c r="K3993" i="14"/>
  <c r="K4019" i="14"/>
  <c r="K4024" i="14"/>
  <c r="K4006" i="14"/>
  <c r="K4001" i="14"/>
  <c r="K4017" i="14"/>
  <c r="J3975" i="14"/>
  <c r="J4000" i="14"/>
  <c r="K3975" i="14"/>
  <c r="K4000" i="14"/>
  <c r="J3977" i="14"/>
  <c r="J3999" i="14"/>
  <c r="K3977" i="14"/>
  <c r="K3999" i="14"/>
  <c r="J3964" i="14"/>
  <c r="J3998" i="14"/>
  <c r="K3964" i="14"/>
  <c r="K3998" i="14"/>
  <c r="J207" i="14"/>
  <c r="J3991" i="14"/>
  <c r="J1734" i="14"/>
  <c r="J3971" i="14"/>
  <c r="J1167" i="14"/>
  <c r="J1513" i="14"/>
  <c r="J2003" i="14"/>
  <c r="J1454" i="14"/>
  <c r="J3996" i="14"/>
  <c r="J3986" i="14"/>
  <c r="J2169" i="14"/>
  <c r="J1985" i="14"/>
  <c r="J3972" i="14"/>
  <c r="J3976" i="14"/>
  <c r="J3997" i="14"/>
  <c r="J3982" i="14"/>
  <c r="J3908" i="14"/>
  <c r="J3984" i="14"/>
  <c r="J3943" i="14"/>
  <c r="J3970" i="14"/>
  <c r="J3936" i="14"/>
  <c r="J3992" i="14"/>
  <c r="J3925" i="14"/>
  <c r="J3987" i="14"/>
  <c r="K3951" i="14"/>
  <c r="K3978" i="14"/>
  <c r="K3995" i="14"/>
  <c r="K3981" i="14"/>
  <c r="K3989" i="14"/>
  <c r="K3983" i="14"/>
  <c r="K3988" i="14"/>
  <c r="K207" i="14"/>
  <c r="K3991" i="14"/>
  <c r="K1734" i="14"/>
  <c r="K3971" i="14"/>
  <c r="K1513" i="14"/>
  <c r="K1167" i="14"/>
  <c r="K2003" i="14"/>
  <c r="K1454" i="14"/>
  <c r="K3986" i="14"/>
  <c r="K3996" i="14"/>
  <c r="K2169" i="14"/>
  <c r="K1985" i="14"/>
  <c r="K3972" i="14"/>
  <c r="K3976" i="14"/>
  <c r="K3982" i="14"/>
  <c r="K3997" i="14"/>
  <c r="K3908" i="14"/>
  <c r="K3984" i="14"/>
  <c r="K3943" i="14"/>
  <c r="K3970" i="14"/>
  <c r="K3936" i="14"/>
  <c r="K3992" i="14"/>
  <c r="K3925" i="14"/>
  <c r="K3987" i="14"/>
  <c r="J3981" i="14"/>
  <c r="J3995" i="14"/>
  <c r="J3989" i="14"/>
  <c r="J3983" i="14"/>
  <c r="J3988" i="14"/>
  <c r="J3789" i="14"/>
  <c r="J3990" i="14"/>
  <c r="J3947" i="14"/>
  <c r="J3979" i="14"/>
  <c r="J3974" i="14"/>
  <c r="J3901" i="14"/>
  <c r="J3968" i="14"/>
  <c r="J3951" i="14"/>
  <c r="J3978" i="14"/>
  <c r="K3789" i="14"/>
  <c r="K3990" i="14"/>
  <c r="K3947" i="14"/>
  <c r="K3974" i="14"/>
  <c r="K3979" i="14"/>
  <c r="K3901" i="14"/>
  <c r="K3968" i="14"/>
  <c r="J3921" i="14"/>
  <c r="J3966" i="14"/>
  <c r="K3921" i="14"/>
  <c r="K3966" i="14"/>
  <c r="J3950" i="14"/>
  <c r="J3965" i="14"/>
  <c r="K3950" i="14"/>
  <c r="K3965" i="14"/>
  <c r="J90" i="14"/>
  <c r="J3958" i="14"/>
  <c r="J3961" i="14"/>
  <c r="J1289" i="14"/>
  <c r="J3905" i="14"/>
  <c r="J3960" i="14"/>
  <c r="J3103" i="14"/>
  <c r="J3962" i="14"/>
  <c r="J1514" i="14"/>
  <c r="K90" i="14"/>
  <c r="K3958" i="14"/>
  <c r="K3961" i="14"/>
  <c r="K1289" i="14"/>
  <c r="K3905" i="14"/>
  <c r="K3960" i="14"/>
  <c r="K3103" i="14"/>
  <c r="K3962" i="14"/>
  <c r="K1514" i="14"/>
  <c r="J3930" i="14"/>
  <c r="J3959" i="14"/>
  <c r="K3930" i="14"/>
  <c r="K3959" i="14"/>
  <c r="J3945" i="14"/>
  <c r="J3957" i="14"/>
  <c r="J3948" i="14"/>
  <c r="J3954" i="14"/>
  <c r="K3945" i="14"/>
  <c r="K3957" i="14"/>
  <c r="K3948" i="14"/>
  <c r="K3954" i="14"/>
  <c r="J3909" i="14"/>
  <c r="J3955" i="14"/>
  <c r="J3913" i="14"/>
  <c r="J3956" i="14"/>
  <c r="K3909" i="14"/>
  <c r="K3955" i="14"/>
  <c r="K3913" i="14"/>
  <c r="K3956" i="14"/>
  <c r="J3917" i="14"/>
  <c r="J3953" i="14"/>
  <c r="K3917" i="14"/>
  <c r="K3953" i="14"/>
  <c r="J3880" i="14"/>
  <c r="J3949" i="14"/>
  <c r="K3880" i="14"/>
  <c r="K3949" i="14"/>
  <c r="J3768" i="14"/>
  <c r="J3942" i="14"/>
  <c r="J3923" i="14"/>
  <c r="J3935" i="14"/>
  <c r="J3939" i="14"/>
  <c r="J3946" i="14"/>
  <c r="J3798" i="14"/>
  <c r="J3941" i="14"/>
  <c r="J3926" i="14"/>
  <c r="J3940" i="14"/>
  <c r="K3768" i="14"/>
  <c r="K3942" i="14"/>
  <c r="K3923" i="14"/>
  <c r="K3935" i="14"/>
  <c r="K3946" i="14"/>
  <c r="K3939" i="14"/>
  <c r="K3798" i="14"/>
  <c r="K3941" i="14"/>
  <c r="K3926" i="14"/>
  <c r="K3940" i="14"/>
  <c r="J3927" i="14"/>
  <c r="J3944" i="14"/>
  <c r="K3927" i="14"/>
  <c r="K3944" i="14"/>
  <c r="J3787" i="14"/>
  <c r="J3929" i="14"/>
  <c r="J3916" i="14"/>
  <c r="J3933" i="14"/>
  <c r="K3787" i="14"/>
  <c r="K3929" i="14"/>
  <c r="K3916" i="14"/>
  <c r="K3933" i="14"/>
  <c r="J3920" i="14"/>
  <c r="J3928" i="14"/>
  <c r="K3920" i="14"/>
  <c r="K3928" i="14"/>
  <c r="J3934" i="14"/>
  <c r="J1449" i="14"/>
  <c r="J358" i="14"/>
  <c r="J1300" i="14"/>
  <c r="J1208" i="14"/>
  <c r="J1187" i="14"/>
  <c r="J3919" i="14"/>
  <c r="J3932" i="14"/>
  <c r="J3931" i="14"/>
  <c r="K3934" i="14"/>
  <c r="K1187" i="14"/>
  <c r="K1208" i="14"/>
  <c r="K1449" i="14"/>
  <c r="K358" i="14"/>
  <c r="K1300" i="14"/>
  <c r="K3919" i="14"/>
  <c r="K3932" i="14"/>
  <c r="K3931" i="14"/>
  <c r="J3844" i="14"/>
  <c r="J3922" i="14"/>
  <c r="J3907" i="14"/>
  <c r="J3924" i="14"/>
  <c r="K3844" i="14"/>
  <c r="K3922" i="14"/>
  <c r="K3907" i="14"/>
  <c r="K3924" i="14"/>
  <c r="J3869" i="14"/>
  <c r="J3915" i="14"/>
  <c r="J3911" i="14"/>
  <c r="K3869" i="14"/>
  <c r="K3911" i="14"/>
  <c r="K3915" i="14"/>
  <c r="J3899" i="14"/>
  <c r="J3918" i="14"/>
  <c r="J3722" i="14"/>
  <c r="J3910" i="14"/>
  <c r="J3895" i="14"/>
  <c r="J3914" i="14"/>
  <c r="J3912" i="14"/>
  <c r="K3899" i="14"/>
  <c r="K3918" i="14"/>
  <c r="K3722" i="14"/>
  <c r="K3910" i="14"/>
  <c r="K3895" i="14"/>
  <c r="K3914" i="14"/>
  <c r="K3912" i="14"/>
  <c r="J3902" i="14"/>
  <c r="J1713" i="14"/>
  <c r="J3858" i="14"/>
  <c r="J3903" i="14"/>
  <c r="J219" i="14"/>
  <c r="J3904" i="14"/>
  <c r="K3902" i="14"/>
  <c r="K1713" i="14"/>
  <c r="K3858" i="14"/>
  <c r="K3903" i="14"/>
  <c r="K219" i="14"/>
  <c r="K3904" i="14"/>
  <c r="J3898" i="14"/>
  <c r="J3906" i="14"/>
  <c r="K3898" i="14"/>
  <c r="K3906" i="14"/>
  <c r="J3881" i="14"/>
  <c r="J3900" i="14"/>
  <c r="J3830" i="14"/>
  <c r="J3891" i="14"/>
  <c r="J3820" i="14"/>
  <c r="J3894" i="14"/>
  <c r="J3842" i="14"/>
  <c r="J3882" i="14"/>
  <c r="K3881" i="14"/>
  <c r="K3900" i="14"/>
  <c r="K3830" i="14"/>
  <c r="K3891" i="14"/>
  <c r="K3820" i="14"/>
  <c r="K3894" i="14"/>
  <c r="K3842" i="14"/>
  <c r="K3882" i="14"/>
  <c r="J3896" i="14"/>
  <c r="J494" i="14"/>
  <c r="J1032" i="14"/>
  <c r="J627" i="14"/>
  <c r="J3893" i="14"/>
  <c r="J3897" i="14"/>
  <c r="J3862" i="14"/>
  <c r="J3892" i="14"/>
  <c r="K3896" i="14"/>
  <c r="K1032" i="14"/>
  <c r="K627" i="14"/>
  <c r="K494" i="14"/>
  <c r="K3893" i="14"/>
  <c r="K3897" i="14"/>
  <c r="K3862" i="14"/>
  <c r="K3892" i="14"/>
  <c r="J3878" i="14"/>
  <c r="J3865" i="14"/>
  <c r="J3764" i="14"/>
  <c r="J3890" i="14"/>
  <c r="J3877" i="14"/>
  <c r="J742" i="14"/>
  <c r="J3873" i="14"/>
  <c r="J3857" i="14"/>
  <c r="J41" i="14"/>
  <c r="J3871" i="14"/>
  <c r="K565" i="14"/>
  <c r="K682" i="14"/>
  <c r="K993" i="14"/>
  <c r="K1001" i="14"/>
  <c r="K1757" i="14"/>
  <c r="K939" i="14"/>
  <c r="K1979" i="14"/>
  <c r="K1006" i="14"/>
  <c r="K850" i="14"/>
  <c r="K763" i="14"/>
  <c r="K713" i="14"/>
  <c r="K406" i="14"/>
  <c r="K3878" i="14"/>
  <c r="K3865" i="14"/>
  <c r="K3764" i="14"/>
  <c r="K3890" i="14"/>
  <c r="K3877" i="14"/>
  <c r="K742" i="14"/>
  <c r="K3873" i="14"/>
  <c r="K3857" i="14"/>
  <c r="K41" i="14"/>
  <c r="K3871" i="14"/>
  <c r="J713" i="14"/>
  <c r="J682" i="14"/>
  <c r="J565" i="14"/>
  <c r="J850" i="14"/>
  <c r="J763" i="14"/>
  <c r="J1001" i="14"/>
  <c r="J993" i="14"/>
  <c r="J1757" i="14"/>
  <c r="J939" i="14"/>
  <c r="J1979" i="14"/>
  <c r="J1006" i="14"/>
  <c r="J406" i="14"/>
  <c r="J3814" i="14"/>
  <c r="J132" i="14"/>
  <c r="J1551" i="14"/>
  <c r="J873" i="14"/>
  <c r="J3847" i="14"/>
  <c r="J3822" i="14"/>
  <c r="J122" i="14"/>
  <c r="J3875" i="14"/>
  <c r="J3828" i="14"/>
  <c r="J3876" i="14"/>
  <c r="J3861" i="14"/>
  <c r="J1694" i="14"/>
  <c r="J3872" i="14"/>
  <c r="J3826" i="14"/>
  <c r="J3870" i="14"/>
  <c r="J3821" i="14"/>
  <c r="J3816" i="14"/>
  <c r="J3850" i="14"/>
  <c r="J3815" i="14"/>
  <c r="K3814" i="14"/>
  <c r="K132" i="14"/>
  <c r="K1551" i="14"/>
  <c r="K873" i="14"/>
  <c r="K3847" i="14"/>
  <c r="K3822" i="14"/>
  <c r="K122" i="14"/>
  <c r="K3875" i="14"/>
  <c r="K3828" i="14"/>
  <c r="K3876" i="14"/>
  <c r="K3861" i="14"/>
  <c r="K1694" i="14"/>
  <c r="K3872" i="14"/>
  <c r="K3826" i="14"/>
  <c r="K3870" i="14"/>
  <c r="K3821" i="14"/>
  <c r="K3816" i="14"/>
  <c r="K3850" i="14"/>
  <c r="K3815" i="14"/>
  <c r="J3833" i="14"/>
  <c r="J3829" i="14"/>
  <c r="J211" i="14"/>
  <c r="J1338" i="14"/>
  <c r="J205" i="14"/>
  <c r="J243" i="14"/>
  <c r="J26" i="14"/>
  <c r="J142" i="14"/>
  <c r="J206" i="14"/>
  <c r="J222" i="14"/>
  <c r="J413" i="14"/>
  <c r="J301" i="14"/>
  <c r="J253" i="14"/>
  <c r="J509" i="14"/>
  <c r="J560" i="14"/>
  <c r="J349" i="14"/>
  <c r="J1602" i="14"/>
  <c r="J946" i="14"/>
  <c r="J1119" i="14"/>
  <c r="J3810" i="14"/>
  <c r="J7" i="14"/>
  <c r="J63" i="14"/>
  <c r="J183" i="14"/>
  <c r="J38" i="14"/>
  <c r="J19" i="14"/>
  <c r="J39" i="14"/>
  <c r="J87" i="14"/>
  <c r="J33" i="14"/>
  <c r="J101" i="14"/>
  <c r="J185" i="14"/>
  <c r="J217" i="14"/>
  <c r="J248" i="14"/>
  <c r="J249" i="14"/>
  <c r="J54" i="14"/>
  <c r="J210" i="14"/>
  <c r="J226" i="14"/>
  <c r="J47" i="14"/>
  <c r="J133" i="14"/>
  <c r="J177" i="14"/>
  <c r="J237" i="14"/>
  <c r="J3888" i="14"/>
  <c r="J3834" i="14"/>
  <c r="J147" i="14"/>
  <c r="J1309" i="14"/>
  <c r="J4" i="14"/>
  <c r="J157" i="14"/>
  <c r="J213" i="14"/>
  <c r="J202" i="14"/>
  <c r="J1534" i="14"/>
  <c r="J1917" i="14"/>
  <c r="J199" i="14"/>
  <c r="J196" i="14"/>
  <c r="J201" i="14"/>
  <c r="J246" i="14"/>
  <c r="J3806" i="14"/>
  <c r="J3885" i="14"/>
  <c r="J3889" i="14"/>
  <c r="J3711" i="14"/>
  <c r="J3883" i="14"/>
  <c r="J3884" i="14"/>
  <c r="K3833" i="14"/>
  <c r="K243" i="14"/>
  <c r="K3829" i="14"/>
  <c r="K26" i="14"/>
  <c r="K142" i="14"/>
  <c r="K206" i="14"/>
  <c r="K222" i="14"/>
  <c r="K211" i="14"/>
  <c r="K205" i="14"/>
  <c r="K509" i="14"/>
  <c r="K560" i="14"/>
  <c r="K946" i="14"/>
  <c r="K1119" i="14"/>
  <c r="K253" i="14"/>
  <c r="K1338" i="14"/>
  <c r="K349" i="14"/>
  <c r="K413" i="14"/>
  <c r="K1602" i="14"/>
  <c r="K301" i="14"/>
  <c r="K14" i="14"/>
  <c r="K81" i="14"/>
  <c r="K3810" i="14"/>
  <c r="K38" i="14"/>
  <c r="K7" i="14"/>
  <c r="K63" i="14"/>
  <c r="K183" i="14"/>
  <c r="K249" i="14"/>
  <c r="K248" i="14"/>
  <c r="K54" i="14"/>
  <c r="K210" i="14"/>
  <c r="K226" i="14"/>
  <c r="K19" i="14"/>
  <c r="K39" i="14"/>
  <c r="K87" i="14"/>
  <c r="K33" i="14"/>
  <c r="K101" i="14"/>
  <c r="K185" i="14"/>
  <c r="K217" i="14"/>
  <c r="K47" i="14"/>
  <c r="K133" i="14"/>
  <c r="K177" i="14"/>
  <c r="K237" i="14"/>
  <c r="K3888" i="14"/>
  <c r="K3834" i="14"/>
  <c r="K202" i="14"/>
  <c r="K147" i="14"/>
  <c r="K4" i="14"/>
  <c r="K157" i="14"/>
  <c r="K213" i="14"/>
  <c r="K1309" i="14"/>
  <c r="K1917" i="14"/>
  <c r="K1534" i="14"/>
  <c r="K246" i="14"/>
  <c r="K199" i="14"/>
  <c r="K196" i="14"/>
  <c r="K201" i="14"/>
  <c r="K3806" i="14"/>
  <c r="K3889" i="14"/>
  <c r="K3885" i="14"/>
  <c r="K3711" i="14"/>
  <c r="K3883" i="14"/>
  <c r="K3884" i="14"/>
  <c r="J3767" i="14"/>
  <c r="J99" i="14"/>
  <c r="J8" i="14"/>
  <c r="J28" i="14"/>
  <c r="J88" i="14"/>
  <c r="J61" i="14"/>
  <c r="J165" i="14"/>
  <c r="J6" i="14"/>
  <c r="J66" i="14"/>
  <c r="J154" i="14"/>
  <c r="J158" i="14"/>
  <c r="J3879" i="14"/>
  <c r="J106" i="14"/>
  <c r="J230" i="14"/>
  <c r="J3864" i="14"/>
  <c r="J166" i="14"/>
  <c r="J411" i="14"/>
  <c r="J479" i="14"/>
  <c r="J1510" i="14"/>
  <c r="J617" i="14"/>
  <c r="J340" i="14"/>
  <c r="J136" i="14"/>
  <c r="J164" i="14"/>
  <c r="J3827" i="14"/>
  <c r="J160" i="14"/>
  <c r="J95" i="14"/>
  <c r="J89" i="14"/>
  <c r="J3886" i="14"/>
  <c r="J3848" i="14"/>
  <c r="J56" i="14"/>
  <c r="J65" i="14"/>
  <c r="J69" i="14"/>
  <c r="J854" i="14"/>
  <c r="J3759" i="14"/>
  <c r="J3887" i="14"/>
  <c r="J1596" i="14"/>
  <c r="J977" i="14"/>
  <c r="J3835" i="14"/>
  <c r="J2064" i="14"/>
  <c r="J3839" i="14"/>
  <c r="J212" i="14"/>
  <c r="J81" i="14"/>
  <c r="J14" i="14"/>
  <c r="K3767" i="14"/>
  <c r="K6" i="14"/>
  <c r="K66" i="14"/>
  <c r="K154" i="14"/>
  <c r="K158" i="14"/>
  <c r="K99" i="14"/>
  <c r="K8" i="14"/>
  <c r="K28" i="14"/>
  <c r="K88" i="14"/>
  <c r="K61" i="14"/>
  <c r="K165" i="14"/>
  <c r="K3879" i="14"/>
  <c r="K106" i="14"/>
  <c r="K230" i="14"/>
  <c r="K3864" i="14"/>
  <c r="K166" i="14"/>
  <c r="K479" i="14"/>
  <c r="K340" i="14"/>
  <c r="K1510" i="14"/>
  <c r="K617" i="14"/>
  <c r="K411" i="14"/>
  <c r="K136" i="14"/>
  <c r="K164" i="14"/>
  <c r="K3827" i="14"/>
  <c r="K160" i="14"/>
  <c r="K95" i="14"/>
  <c r="K89" i="14"/>
  <c r="K3886" i="14"/>
  <c r="K3848" i="14"/>
  <c r="K56" i="14"/>
  <c r="K65" i="14"/>
  <c r="K69" i="14"/>
  <c r="K854" i="14"/>
  <c r="K3759" i="14"/>
  <c r="K3887" i="14"/>
  <c r="K977" i="14"/>
  <c r="K1596" i="14"/>
  <c r="K3835" i="14"/>
  <c r="K2064" i="14"/>
  <c r="K3839" i="14"/>
  <c r="K212" i="14"/>
  <c r="J3868" i="14"/>
  <c r="J3874" i="14"/>
  <c r="K3868" i="14"/>
  <c r="K3874" i="14"/>
  <c r="J3863" i="14"/>
  <c r="J3867" i="14"/>
  <c r="K3863" i="14"/>
  <c r="K3867" i="14"/>
  <c r="J3801" i="14"/>
  <c r="J3866" i="14"/>
  <c r="K3801" i="14"/>
  <c r="K3866" i="14"/>
  <c r="K3802" i="14"/>
  <c r="K3860" i="14"/>
  <c r="J3802" i="14"/>
  <c r="J3860" i="14"/>
  <c r="J3852" i="14"/>
  <c r="J3859" i="14"/>
  <c r="K3852" i="14"/>
  <c r="K3859" i="14"/>
  <c r="J3785" i="14"/>
  <c r="J3855" i="14"/>
  <c r="K3785" i="14"/>
  <c r="K3855" i="14"/>
  <c r="J3832" i="14"/>
  <c r="J3853" i="14"/>
  <c r="K3832" i="14"/>
  <c r="K3853" i="14"/>
  <c r="J3823" i="14"/>
  <c r="J3845" i="14"/>
  <c r="J3813" i="14"/>
  <c r="J3846" i="14"/>
  <c r="J3841" i="14"/>
  <c r="J3750" i="14"/>
  <c r="J3837" i="14"/>
  <c r="J3838" i="14"/>
  <c r="K3823" i="14"/>
  <c r="K3845" i="14"/>
  <c r="K3813" i="14"/>
  <c r="K3841" i="14"/>
  <c r="K3846" i="14"/>
  <c r="K3750" i="14"/>
  <c r="K3837" i="14"/>
  <c r="K3838" i="14"/>
  <c r="J3800" i="14"/>
  <c r="J3840" i="14"/>
  <c r="J3849" i="14"/>
  <c r="J3780" i="14"/>
  <c r="J3843" i="14"/>
  <c r="K3800" i="14"/>
  <c r="K3849" i="14"/>
  <c r="K3840" i="14"/>
  <c r="K3780" i="14"/>
  <c r="K3843" i="14"/>
  <c r="J3724" i="14"/>
  <c r="J3824" i="14"/>
  <c r="K3724" i="14"/>
  <c r="K3824" i="14"/>
  <c r="J3793" i="14"/>
  <c r="J3819" i="14"/>
  <c r="J3725" i="14"/>
  <c r="J3818" i="14"/>
  <c r="J3817" i="14"/>
  <c r="K3725" i="14"/>
  <c r="K3818" i="14"/>
  <c r="K3817" i="14"/>
  <c r="K3793" i="14"/>
  <c r="K3819" i="14"/>
  <c r="J3804" i="14"/>
  <c r="J3792" i="14"/>
  <c r="K3805" i="14"/>
  <c r="K1665" i="14"/>
  <c r="K490" i="14"/>
  <c r="K3803" i="14"/>
  <c r="K3812" i="14"/>
  <c r="K786" i="14"/>
  <c r="K1799" i="14"/>
  <c r="K1110" i="14"/>
  <c r="K3808" i="14"/>
  <c r="K3809" i="14"/>
  <c r="K3804" i="14"/>
  <c r="K3792" i="14"/>
  <c r="J3805" i="14"/>
  <c r="J490" i="14"/>
  <c r="J1665" i="14"/>
  <c r="J3799" i="14"/>
  <c r="J3791" i="14"/>
  <c r="J3794" i="14"/>
  <c r="J3797" i="14"/>
  <c r="J3803" i="14"/>
  <c r="J3812" i="14"/>
  <c r="J1799" i="14"/>
  <c r="J786" i="14"/>
  <c r="J1110" i="14"/>
  <c r="J3808" i="14"/>
  <c r="J3809" i="14"/>
  <c r="K3799" i="14"/>
  <c r="K3791" i="14"/>
  <c r="K3794" i="14"/>
  <c r="K3797" i="14"/>
  <c r="J3807" i="14"/>
  <c r="J3796" i="14"/>
  <c r="J3795" i="14"/>
  <c r="J3811" i="14"/>
  <c r="K3807" i="14"/>
  <c r="K3796" i="14"/>
  <c r="K3795" i="14"/>
  <c r="K3811" i="14"/>
  <c r="J3760" i="14"/>
  <c r="J3751" i="14"/>
  <c r="J3733" i="14"/>
  <c r="J2178" i="14"/>
  <c r="J1302" i="14"/>
  <c r="J1218" i="14"/>
  <c r="J830" i="14"/>
  <c r="J1518" i="14"/>
  <c r="J1128" i="14"/>
  <c r="J652" i="14"/>
  <c r="J3742" i="14"/>
  <c r="J3765" i="14"/>
  <c r="J3752" i="14"/>
  <c r="J3761" i="14"/>
  <c r="J3738" i="14"/>
  <c r="J3732" i="14"/>
  <c r="J3740" i="14"/>
  <c r="J3788" i="14"/>
  <c r="J3776" i="14"/>
  <c r="J3749" i="14"/>
  <c r="J3739" i="14"/>
  <c r="J3712" i="14"/>
  <c r="J3782" i="14"/>
  <c r="J3786" i="14"/>
  <c r="J3771" i="14"/>
  <c r="J2094" i="14"/>
  <c r="J3715" i="14"/>
  <c r="J3783" i="14"/>
  <c r="J3757" i="14"/>
  <c r="J3763" i="14"/>
  <c r="J3773" i="14"/>
  <c r="J3766" i="14"/>
  <c r="J3754" i="14"/>
  <c r="J3770" i="14"/>
  <c r="K3760" i="14"/>
  <c r="K3751" i="14"/>
  <c r="K3733" i="14"/>
  <c r="K1218" i="14"/>
  <c r="K1302" i="14"/>
  <c r="K2178" i="14"/>
  <c r="K652" i="14"/>
  <c r="K1128" i="14"/>
  <c r="K1518" i="14"/>
  <c r="K830" i="14"/>
  <c r="K3742" i="14"/>
  <c r="K3752" i="14"/>
  <c r="K3765" i="14"/>
  <c r="K3761" i="14"/>
  <c r="K3738" i="14"/>
  <c r="K3732" i="14"/>
  <c r="K3740" i="14"/>
  <c r="K3788" i="14"/>
  <c r="K3776" i="14"/>
  <c r="K3749" i="14"/>
  <c r="K3739" i="14"/>
  <c r="K3712" i="14"/>
  <c r="K3786" i="14"/>
  <c r="K3782" i="14"/>
  <c r="K3771" i="14"/>
  <c r="K2094" i="14"/>
  <c r="K3715" i="14"/>
  <c r="K3783" i="14"/>
  <c r="K3757" i="14"/>
  <c r="K3763" i="14"/>
  <c r="K3773" i="14"/>
  <c r="K3770" i="14"/>
  <c r="K3766" i="14"/>
  <c r="K3754" i="14"/>
  <c r="J3778" i="14"/>
  <c r="J3731" i="14"/>
  <c r="J3723" i="14"/>
  <c r="J3762" i="14"/>
  <c r="J3772" i="14"/>
  <c r="J3777" i="14"/>
  <c r="J2691" i="14"/>
  <c r="J3727" i="14"/>
  <c r="J3781" i="14"/>
  <c r="J3790" i="14"/>
  <c r="J3746" i="14"/>
  <c r="J3744" i="14"/>
  <c r="J3734" i="14"/>
  <c r="K3778" i="14"/>
  <c r="K3731" i="14"/>
  <c r="K3723" i="14"/>
  <c r="K3772" i="14"/>
  <c r="K3777" i="14"/>
  <c r="K3762" i="14"/>
  <c r="K2691" i="14"/>
  <c r="K3727" i="14"/>
  <c r="K3790" i="14"/>
  <c r="K3781" i="14"/>
  <c r="K3746" i="14"/>
  <c r="K3744" i="14"/>
  <c r="K3734" i="14"/>
  <c r="J3720" i="14"/>
  <c r="J3726" i="14"/>
  <c r="J3717" i="14"/>
  <c r="K3720" i="14"/>
  <c r="K3726" i="14"/>
  <c r="K3717" i="14"/>
  <c r="J3721" i="14"/>
  <c r="J3571" i="14"/>
  <c r="J3718" i="14"/>
  <c r="K3721" i="14"/>
  <c r="K3571" i="14"/>
  <c r="K3718" i="14"/>
  <c r="J3730" i="14"/>
  <c r="J3784" i="14"/>
  <c r="K3730" i="14"/>
  <c r="K3784" i="14"/>
  <c r="J3758" i="14"/>
  <c r="J3775" i="14"/>
  <c r="J3753" i="14"/>
  <c r="J3774" i="14"/>
  <c r="J3747" i="14"/>
  <c r="J3779" i="14"/>
  <c r="K3758" i="14"/>
  <c r="K3775" i="14"/>
  <c r="K3753" i="14"/>
  <c r="K3774" i="14"/>
  <c r="K3747" i="14"/>
  <c r="K3779" i="14"/>
  <c r="J3748" i="14"/>
  <c r="J3755" i="14"/>
  <c r="J3736" i="14"/>
  <c r="J3756" i="14"/>
  <c r="K3748" i="14"/>
  <c r="K3755" i="14"/>
  <c r="K3736" i="14"/>
  <c r="K3756" i="14"/>
  <c r="J3741" i="14"/>
  <c r="J3743" i="14"/>
  <c r="K3741" i="14"/>
  <c r="K3743" i="14"/>
  <c r="J3714" i="14"/>
  <c r="J3735" i="14"/>
  <c r="K3714" i="14"/>
  <c r="K3735" i="14"/>
  <c r="J3729" i="14"/>
  <c r="K3729" i="14"/>
  <c r="J3719" i="14"/>
  <c r="J3728" i="14"/>
  <c r="K3719" i="14"/>
  <c r="K3728" i="14"/>
  <c r="J1941" i="14"/>
  <c r="J2069" i="14"/>
  <c r="J3603" i="14"/>
  <c r="J3480" i="14"/>
  <c r="J2354" i="14"/>
  <c r="J3032" i="14"/>
  <c r="J1855" i="14"/>
  <c r="J2696" i="14"/>
  <c r="J3102" i="14"/>
  <c r="J2934" i="14"/>
  <c r="J2878" i="14"/>
  <c r="J2470" i="14"/>
  <c r="J3121" i="14"/>
  <c r="J1463" i="14"/>
  <c r="J3367" i="14"/>
  <c r="J2420" i="14"/>
  <c r="J2860" i="14"/>
  <c r="J3332" i="14"/>
  <c r="J3238" i="14"/>
  <c r="J3194" i="14"/>
  <c r="J3178" i="14"/>
  <c r="J347" i="14"/>
  <c r="J676" i="14"/>
  <c r="J1895" i="14"/>
  <c r="J3590" i="14"/>
  <c r="J3647" i="14"/>
  <c r="J3591" i="14"/>
  <c r="J3544" i="14"/>
  <c r="J1326" i="14"/>
  <c r="J1063" i="14"/>
  <c r="J3114" i="14"/>
  <c r="J3050" i="14"/>
  <c r="J2898" i="14"/>
  <c r="J2850" i="14"/>
  <c r="J2514" i="14"/>
  <c r="J3040" i="14"/>
  <c r="J2816" i="14"/>
  <c r="J2122" i="14"/>
  <c r="J2079" i="14"/>
  <c r="J2097" i="14"/>
  <c r="J2904" i="14"/>
  <c r="J3131" i="14"/>
  <c r="J3043" i="14"/>
  <c r="J2987" i="14"/>
  <c r="J3440" i="14"/>
  <c r="J1237" i="14"/>
  <c r="J3007" i="14"/>
  <c r="J2807" i="14"/>
  <c r="J2687" i="14"/>
  <c r="J2302" i="14"/>
  <c r="J2917" i="14"/>
  <c r="J2661" i="14"/>
  <c r="J2341" i="14"/>
  <c r="J3698" i="14"/>
  <c r="J2230" i="14"/>
  <c r="J2180" i="14"/>
  <c r="J2824" i="14"/>
  <c r="J2280" i="14"/>
  <c r="J2942" i="14"/>
  <c r="J2918" i="14"/>
  <c r="J2748" i="14"/>
  <c r="J2276" i="14"/>
  <c r="J1661" i="14"/>
  <c r="J1465" i="14"/>
  <c r="J1572" i="14"/>
  <c r="J1531" i="14"/>
  <c r="J1160" i="14"/>
  <c r="J845" i="14"/>
  <c r="J2298" i="14"/>
  <c r="J3355" i="14"/>
  <c r="J3333" i="14"/>
  <c r="J3313" i="14"/>
  <c r="J3255" i="14"/>
  <c r="J3237" i="14"/>
  <c r="J3195" i="14"/>
  <c r="J3081" i="14"/>
  <c r="J3060" i="14"/>
  <c r="J1838" i="14"/>
  <c r="J1626" i="14"/>
  <c r="J1573" i="14"/>
  <c r="J2814" i="14"/>
  <c r="J2475" i="14"/>
  <c r="J3084" i="14"/>
  <c r="J2508" i="14"/>
  <c r="J1719" i="14"/>
  <c r="J1707" i="14"/>
  <c r="J1654" i="14"/>
  <c r="J1496" i="14"/>
  <c r="J1456" i="14"/>
  <c r="J1491" i="14"/>
  <c r="J258" i="14"/>
  <c r="J259" i="14"/>
  <c r="J2699" i="14"/>
  <c r="J3242" i="14"/>
  <c r="J1634" i="14"/>
  <c r="J954" i="14"/>
  <c r="J1135" i="14"/>
  <c r="J1351" i="14"/>
  <c r="J1899" i="14"/>
  <c r="J2336" i="14"/>
  <c r="J1865" i="14"/>
  <c r="J3409" i="14"/>
  <c r="J3574" i="14"/>
  <c r="J2941" i="14"/>
  <c r="J3014" i="14"/>
  <c r="J853" i="14"/>
  <c r="J985" i="14"/>
  <c r="J2771" i="14"/>
  <c r="J2707" i="14"/>
  <c r="J2478" i="14"/>
  <c r="J3365" i="14"/>
  <c r="J2505" i="14"/>
  <c r="J537" i="14"/>
  <c r="J2406" i="14"/>
  <c r="J2310" i="14"/>
  <c r="J3146" i="14"/>
  <c r="J1998" i="14"/>
  <c r="J2618" i="14"/>
  <c r="J2306" i="14"/>
  <c r="J3061" i="14"/>
  <c r="J3476" i="14"/>
  <c r="J2028" i="14"/>
  <c r="J2488" i="14"/>
  <c r="J2477" i="14"/>
  <c r="J2168" i="14"/>
  <c r="J1286" i="14"/>
  <c r="J996" i="14"/>
  <c r="J2903" i="14"/>
  <c r="J3675" i="14"/>
  <c r="J2208" i="14"/>
  <c r="J1374" i="14"/>
  <c r="J469" i="14"/>
  <c r="J1804" i="14"/>
  <c r="J1764" i="14"/>
  <c r="J635" i="14"/>
  <c r="J2723" i="14"/>
  <c r="J2563" i="14"/>
  <c r="J3341" i="14"/>
  <c r="J3335" i="14"/>
  <c r="J2409" i="14"/>
  <c r="J2377" i="14"/>
  <c r="J769" i="14"/>
  <c r="J510" i="14"/>
  <c r="J1858" i="14"/>
  <c r="J1406" i="14"/>
  <c r="J1511" i="14"/>
  <c r="J2539" i="14"/>
  <c r="J3266" i="14"/>
  <c r="J3192" i="14"/>
  <c r="J3001" i="14"/>
  <c r="J2692" i="14"/>
  <c r="J1618" i="14"/>
  <c r="J1264" i="14"/>
  <c r="J410" i="14"/>
  <c r="J698" i="14"/>
  <c r="J1646" i="14"/>
  <c r="J1913" i="14"/>
  <c r="J3161" i="14"/>
  <c r="J3518" i="14"/>
  <c r="J3664" i="14"/>
  <c r="J3522" i="14"/>
  <c r="J2022" i="14"/>
  <c r="J3002" i="14"/>
  <c r="J2682" i="14"/>
  <c r="J2293" i="14"/>
  <c r="J2837" i="14"/>
  <c r="J3492" i="14"/>
  <c r="J3655" i="14"/>
  <c r="J3430" i="14"/>
  <c r="J3682" i="14"/>
  <c r="J3534" i="14"/>
  <c r="J2017" i="14"/>
  <c r="J1896" i="14"/>
  <c r="J2765" i="14"/>
  <c r="J3580" i="14"/>
  <c r="J3471" i="14"/>
  <c r="J2238" i="14"/>
  <c r="J2108" i="14"/>
  <c r="J2559" i="14"/>
  <c r="J2359" i="14"/>
  <c r="J3109" i="14"/>
  <c r="J3045" i="14"/>
  <c r="J2757" i="14"/>
  <c r="J2501" i="14"/>
  <c r="J3493" i="14"/>
  <c r="J1952" i="14"/>
  <c r="J3062" i="14"/>
  <c r="J2774" i="14"/>
  <c r="J3100" i="14"/>
  <c r="J2259" i="14"/>
  <c r="J1720" i="14"/>
  <c r="J2867" i="14"/>
  <c r="J2547" i="14"/>
  <c r="J2223" i="14"/>
  <c r="J3277" i="14"/>
  <c r="J3199" i="14"/>
  <c r="J2484" i="14"/>
  <c r="J1822" i="14"/>
  <c r="J804" i="14"/>
  <c r="J1129" i="14"/>
  <c r="J724" i="14"/>
  <c r="J3009" i="14"/>
  <c r="J2689" i="14"/>
  <c r="J2412" i="14"/>
  <c r="J2337" i="14"/>
  <c r="J1730" i="14"/>
  <c r="J1470" i="14"/>
  <c r="J1440" i="14"/>
  <c r="J2273" i="14"/>
  <c r="J3374" i="14"/>
  <c r="J3316" i="14"/>
  <c r="J3306" i="14"/>
  <c r="J3294" i="14"/>
  <c r="J3248" i="14"/>
  <c r="J3228" i="14"/>
  <c r="J2916" i="14"/>
  <c r="J2628" i="14"/>
  <c r="J2617" i="14"/>
  <c r="J1368" i="14"/>
  <c r="J1130" i="14"/>
  <c r="J341" i="14"/>
  <c r="J1247" i="14"/>
  <c r="J1987" i="14"/>
  <c r="J3600" i="14"/>
  <c r="J3451" i="14"/>
  <c r="J2082" i="14"/>
  <c r="J1864" i="14"/>
  <c r="J3082" i="14"/>
  <c r="J2322" i="14"/>
  <c r="J2496" i="14"/>
  <c r="J3672" i="14"/>
  <c r="J3540" i="14"/>
  <c r="J2133" i="14"/>
  <c r="J1829" i="14"/>
  <c r="J2637" i="14"/>
  <c r="J2349" i="14"/>
  <c r="J2317" i="14"/>
  <c r="J2020" i="14"/>
  <c r="J687" i="14"/>
  <c r="J2672" i="14"/>
  <c r="J2320" i="14"/>
  <c r="J3418" i="14"/>
  <c r="J3101" i="14"/>
  <c r="J2365" i="14"/>
  <c r="J2491" i="14"/>
  <c r="J1752" i="14"/>
  <c r="J2499" i="14"/>
  <c r="J1590" i="14"/>
  <c r="J1576" i="14"/>
  <c r="J981" i="14"/>
  <c r="J541" i="14"/>
  <c r="J398" i="14"/>
  <c r="J279" i="14"/>
  <c r="J3362" i="14"/>
  <c r="J2969" i="14"/>
  <c r="J2649" i="14"/>
  <c r="J1536" i="14"/>
  <c r="J810" i="14"/>
  <c r="J1391" i="14"/>
  <c r="J1801" i="14"/>
  <c r="J2059" i="14"/>
  <c r="J3466" i="14"/>
  <c r="J3507" i="14"/>
  <c r="J3475" i="14"/>
  <c r="J3435" i="14"/>
  <c r="J3399" i="14"/>
  <c r="J2009" i="14"/>
  <c r="J1644" i="14"/>
  <c r="J2914" i="14"/>
  <c r="J2538" i="14"/>
  <c r="J2145" i="14"/>
  <c r="J2134" i="14"/>
  <c r="J2509" i="14"/>
  <c r="J3681" i="14"/>
  <c r="J2437" i="14"/>
  <c r="J2405" i="14"/>
  <c r="J2384" i="14"/>
  <c r="J1949" i="14"/>
  <c r="J2109" i="14"/>
  <c r="J1968" i="14"/>
  <c r="J417" i="14"/>
  <c r="J2961" i="14"/>
  <c r="J2897" i="14"/>
  <c r="J2524" i="14"/>
  <c r="J1598" i="14"/>
  <c r="J1033" i="14"/>
  <c r="J568" i="14"/>
  <c r="J699" i="14"/>
  <c r="J2787" i="14"/>
  <c r="J2387" i="14"/>
  <c r="J2266" i="14"/>
  <c r="J3321" i="14"/>
  <c r="J2548" i="14"/>
  <c r="J2268" i="14"/>
  <c r="J485" i="14"/>
  <c r="J486" i="14"/>
  <c r="J2828" i="14"/>
  <c r="J1890" i="14"/>
  <c r="J1774" i="14"/>
  <c r="J2859" i="14"/>
  <c r="J2297" i="14"/>
  <c r="J3226" i="14"/>
  <c r="J2937" i="14"/>
  <c r="J2756" i="14"/>
  <c r="J934" i="14"/>
  <c r="J595" i="14"/>
  <c r="J1395" i="14"/>
  <c r="J1961" i="14"/>
  <c r="J1947" i="14"/>
  <c r="J3142" i="14"/>
  <c r="J3648" i="14"/>
  <c r="J3597" i="14"/>
  <c r="J2116" i="14"/>
  <c r="J1792" i="14"/>
  <c r="J1246" i="14"/>
  <c r="J2674" i="14"/>
  <c r="J3703" i="14"/>
  <c r="J2075" i="14"/>
  <c r="J1263" i="14"/>
  <c r="J1350" i="14"/>
  <c r="J2936" i="14"/>
  <c r="J3019" i="14"/>
  <c r="J3479" i="14"/>
  <c r="J2210" i="14"/>
  <c r="J2199" i="14"/>
  <c r="J2159" i="14"/>
  <c r="J2141" i="14"/>
  <c r="J2104" i="14"/>
  <c r="J1962" i="14"/>
  <c r="J391" i="14"/>
  <c r="J3141" i="14"/>
  <c r="J2565" i="14"/>
  <c r="J2373" i="14"/>
  <c r="J3452" i="14"/>
  <c r="J3453" i="14"/>
  <c r="J2222" i="14"/>
  <c r="J2192" i="14"/>
  <c r="J2149" i="14"/>
  <c r="J2886" i="14"/>
  <c r="J2673" i="14"/>
  <c r="J2588" i="14"/>
  <c r="J2513" i="14"/>
  <c r="J2492" i="14"/>
  <c r="J1709" i="14"/>
  <c r="J1696" i="14"/>
  <c r="J1684" i="14"/>
  <c r="J1540" i="14"/>
  <c r="J576" i="14"/>
  <c r="J458" i="14"/>
  <c r="J2644" i="14"/>
  <c r="J1578" i="14"/>
  <c r="J1209" i="14"/>
  <c r="J932" i="14"/>
  <c r="J868" i="14"/>
  <c r="J757" i="14"/>
  <c r="J542" i="14"/>
  <c r="J508" i="14"/>
  <c r="J1715" i="14"/>
  <c r="J1778" i="14"/>
  <c r="J1308" i="14"/>
  <c r="J1131" i="14"/>
  <c r="J734" i="14"/>
  <c r="J374" i="14"/>
  <c r="J2553" i="14"/>
  <c r="J1142" i="14"/>
  <c r="J882" i="14"/>
  <c r="J520" i="14"/>
  <c r="J496" i="14"/>
  <c r="J333" i="14"/>
  <c r="J507" i="14"/>
  <c r="J1310" i="14"/>
  <c r="J1390" i="14"/>
  <c r="J1933" i="14"/>
  <c r="J1963" i="14"/>
  <c r="J3629" i="14"/>
  <c r="J3155" i="14"/>
  <c r="J2220" i="14"/>
  <c r="J2143" i="14"/>
  <c r="J1964" i="14"/>
  <c r="J1861" i="14"/>
  <c r="J1271" i="14"/>
  <c r="J440" i="14"/>
  <c r="J2770" i="14"/>
  <c r="J2434" i="14"/>
  <c r="J2394" i="14"/>
  <c r="J2338" i="14"/>
  <c r="J3029" i="14"/>
  <c r="J2287" i="14"/>
  <c r="J1845" i="14"/>
  <c r="J2103" i="14"/>
  <c r="J1849" i="14"/>
  <c r="J1177" i="14"/>
  <c r="J1250" i="14"/>
  <c r="J3123" i="14"/>
  <c r="J1965" i="14"/>
  <c r="J2044" i="14"/>
  <c r="J1399" i="14"/>
  <c r="J1349" i="14"/>
  <c r="J2855" i="14"/>
  <c r="J2471" i="14"/>
  <c r="J2319" i="14"/>
  <c r="J2237" i="14"/>
  <c r="J2303" i="14"/>
  <c r="J3663" i="14"/>
  <c r="J3526" i="14"/>
  <c r="J2252" i="14"/>
  <c r="J2111" i="14"/>
  <c r="J1305" i="14"/>
  <c r="J409" i="14"/>
  <c r="J336" i="14"/>
  <c r="J1756" i="14"/>
  <c r="J1672" i="14"/>
  <c r="J1652" i="14"/>
  <c r="J1579" i="14"/>
  <c r="J1066" i="14"/>
  <c r="J929" i="14"/>
  <c r="J1009" i="14"/>
  <c r="J601" i="14"/>
  <c r="J326" i="14"/>
  <c r="J2835" i="14"/>
  <c r="J2419" i="14"/>
  <c r="J3297" i="14"/>
  <c r="J2996" i="14"/>
  <c r="J1850" i="14"/>
  <c r="J1490" i="14"/>
  <c r="J1408" i="14"/>
  <c r="J840" i="14"/>
  <c r="J305" i="14"/>
  <c r="J3116" i="14"/>
  <c r="J2444" i="14"/>
  <c r="J1750" i="14"/>
  <c r="J1682" i="14"/>
  <c r="J1445" i="14"/>
  <c r="J1591" i="14"/>
  <c r="J1260" i="14"/>
  <c r="J951" i="14"/>
  <c r="J867" i="14"/>
  <c r="J608" i="14"/>
  <c r="J529" i="14"/>
  <c r="J521" i="14"/>
  <c r="J287" i="14"/>
  <c r="J2555" i="14"/>
  <c r="J3272" i="14"/>
  <c r="J3012" i="14"/>
  <c r="J2457" i="14"/>
  <c r="J1569" i="14"/>
  <c r="J1336" i="14"/>
  <c r="J1348" i="14"/>
  <c r="J846" i="14"/>
  <c r="J778" i="14"/>
  <c r="J408" i="14"/>
  <c r="J672" i="14"/>
  <c r="J563" i="14"/>
  <c r="J476" i="14"/>
  <c r="J549" i="14"/>
  <c r="J691" i="14"/>
  <c r="J692" i="14"/>
  <c r="J1278" i="14"/>
  <c r="J1311" i="14"/>
  <c r="J1183" i="14"/>
  <c r="J2011" i="14"/>
  <c r="J3577" i="14"/>
  <c r="J3575" i="14"/>
  <c r="J3670" i="14"/>
  <c r="J3427" i="14"/>
  <c r="J3419" i="14"/>
  <c r="J2106" i="14"/>
  <c r="J1367" i="14"/>
  <c r="J1182" i="14"/>
  <c r="J1014" i="14"/>
  <c r="J2994" i="14"/>
  <c r="J2906" i="14"/>
  <c r="J2810" i="14"/>
  <c r="J2802" i="14"/>
  <c r="J2762" i="14"/>
  <c r="J2602" i="14"/>
  <c r="J2458" i="14"/>
  <c r="J2386" i="14"/>
  <c r="J2421" i="14"/>
  <c r="J3671" i="14"/>
  <c r="J3676" i="14"/>
  <c r="J3478" i="14"/>
  <c r="J3547" i="14"/>
  <c r="J3449" i="14"/>
  <c r="J2051" i="14"/>
  <c r="J2162" i="14"/>
  <c r="J1004" i="14"/>
  <c r="J986" i="14"/>
  <c r="J343" i="14"/>
  <c r="J2893" i="14"/>
  <c r="J2445" i="14"/>
  <c r="J2413" i="14"/>
  <c r="J3107" i="14"/>
  <c r="J3027" i="14"/>
  <c r="J3488" i="14"/>
  <c r="J2254" i="14"/>
  <c r="J2184" i="14"/>
  <c r="J2193" i="14"/>
  <c r="J2135" i="14"/>
  <c r="J2127" i="14"/>
  <c r="J2089" i="14"/>
  <c r="J1827" i="14"/>
  <c r="J564" i="14"/>
  <c r="J419" i="14"/>
  <c r="J2879" i="14"/>
  <c r="J2831" i="14"/>
  <c r="J2639" i="14"/>
  <c r="J2583" i="14"/>
  <c r="J2225" i="14"/>
  <c r="J2221" i="14"/>
  <c r="J3436" i="14"/>
  <c r="J3454" i="14"/>
  <c r="J3438" i="14"/>
  <c r="J1915" i="14"/>
  <c r="J1321" i="14"/>
  <c r="J1002" i="14"/>
  <c r="J554" i="14"/>
  <c r="J2600" i="14"/>
  <c r="J3118" i="14"/>
  <c r="J2459" i="14"/>
  <c r="J2993" i="14"/>
  <c r="J2844" i="14"/>
  <c r="J2545" i="14"/>
  <c r="J2460" i="14"/>
  <c r="J1785" i="14"/>
  <c r="J1736" i="14"/>
  <c r="J1704" i="14"/>
  <c r="J1676" i="14"/>
  <c r="J1476" i="14"/>
  <c r="J1452" i="14"/>
  <c r="J1423" i="14"/>
  <c r="J1109" i="14"/>
  <c r="J1088" i="14"/>
  <c r="J1084" i="14"/>
  <c r="J1152" i="14"/>
  <c r="J861" i="14"/>
  <c r="J735" i="14"/>
  <c r="J715" i="14"/>
  <c r="J447" i="14"/>
  <c r="J2331" i="14"/>
  <c r="J2243" i="14"/>
  <c r="J2235" i="14"/>
  <c r="J3325" i="14"/>
  <c r="J3301" i="14"/>
  <c r="J3227" i="14"/>
  <c r="J3213" i="14"/>
  <c r="J3173" i="14"/>
  <c r="J2985" i="14"/>
  <c r="J2900" i="14"/>
  <c r="J2665" i="14"/>
  <c r="J1794" i="14"/>
  <c r="J1400" i="14"/>
  <c r="J1485" i="14"/>
  <c r="J1207" i="14"/>
  <c r="J848" i="14"/>
  <c r="J737" i="14"/>
  <c r="J493" i="14"/>
  <c r="J2846" i="14"/>
  <c r="J2798" i="14"/>
  <c r="J2606" i="14"/>
  <c r="J2486" i="14"/>
  <c r="J2454" i="14"/>
  <c r="J2721" i="14"/>
  <c r="J2604" i="14"/>
  <c r="J1806" i="14"/>
  <c r="J1723" i="14"/>
  <c r="J1662" i="14"/>
  <c r="J1486" i="14"/>
  <c r="J1272" i="14"/>
  <c r="J1141" i="14"/>
  <c r="J1163" i="14"/>
  <c r="J1123" i="14"/>
  <c r="J899" i="14"/>
  <c r="J871" i="14"/>
  <c r="J1005" i="14"/>
  <c r="J658" i="14"/>
  <c r="J736" i="14"/>
  <c r="J513" i="14"/>
  <c r="J362" i="14"/>
  <c r="J283" i="14"/>
  <c r="J2635" i="14"/>
  <c r="J2603" i="14"/>
  <c r="J2366" i="14"/>
  <c r="J3366" i="14"/>
  <c r="J3314" i="14"/>
  <c r="J3312" i="14"/>
  <c r="J3304" i="14"/>
  <c r="J3282" i="14"/>
  <c r="J3222" i="14"/>
  <c r="J3186" i="14"/>
  <c r="J2521" i="14"/>
  <c r="J2468" i="14"/>
  <c r="J2393" i="14"/>
  <c r="J1482" i="14"/>
  <c r="J870" i="14"/>
  <c r="J862" i="14"/>
  <c r="J606" i="14"/>
  <c r="J661" i="14"/>
  <c r="J636" i="14"/>
  <c r="J540" i="14"/>
  <c r="J506" i="14"/>
  <c r="J502" i="14"/>
  <c r="J370" i="14"/>
  <c r="J2062" i="14"/>
  <c r="J1083" i="14"/>
  <c r="J3661" i="14"/>
  <c r="J1892" i="14"/>
  <c r="J2919" i="14"/>
  <c r="J2551" i="14"/>
  <c r="J2229" i="14"/>
  <c r="J3564" i="14"/>
  <c r="J1828" i="14"/>
  <c r="J3080" i="14"/>
  <c r="J1768" i="14"/>
  <c r="J416" i="14"/>
  <c r="J3219" i="14"/>
  <c r="J3193" i="14"/>
  <c r="J2300" i="14"/>
  <c r="J2862" i="14"/>
  <c r="J2433" i="14"/>
  <c r="J1425" i="14"/>
  <c r="J1464" i="14"/>
  <c r="J2564" i="14"/>
  <c r="J2410" i="14"/>
  <c r="J3555" i="14"/>
  <c r="J2776" i="14"/>
  <c r="J3506" i="14"/>
  <c r="J2791" i="14"/>
  <c r="J581" i="14"/>
  <c r="J2718" i="14"/>
  <c r="J2414" i="14"/>
  <c r="J3308" i="14"/>
  <c r="J2436" i="14"/>
  <c r="J3426" i="14"/>
  <c r="J3443" i="14"/>
  <c r="J2114" i="14"/>
  <c r="J3502" i="14"/>
  <c r="J3512" i="14"/>
  <c r="J1258" i="14"/>
  <c r="J2705" i="14"/>
  <c r="J2556" i="14"/>
  <c r="J614" i="14"/>
  <c r="J3035" i="14"/>
  <c r="J2463" i="14"/>
  <c r="J2653" i="14"/>
  <c r="J2950" i="14"/>
  <c r="J3359" i="14"/>
  <c r="J3287" i="14"/>
  <c r="J3113" i="14"/>
  <c r="J2654" i="14"/>
  <c r="J2681" i="14"/>
  <c r="J1370" i="14"/>
  <c r="J1927" i="14"/>
  <c r="J2041" i="14"/>
  <c r="J2067" i="14"/>
  <c r="J3582" i="14"/>
  <c r="J3669" i="14"/>
  <c r="J3537" i="14"/>
  <c r="J3450" i="14"/>
  <c r="J2023" i="14"/>
  <c r="J2118" i="14"/>
  <c r="J1012" i="14"/>
  <c r="J2970" i="14"/>
  <c r="J2962" i="14"/>
  <c r="J2786" i="14"/>
  <c r="J2554" i="14"/>
  <c r="J2880" i="14"/>
  <c r="J3673" i="14"/>
  <c r="J3406" i="14"/>
  <c r="J3652" i="14"/>
  <c r="J3616" i="14"/>
  <c r="J3702" i="14"/>
  <c r="J3497" i="14"/>
  <c r="J2232" i="14"/>
  <c r="J2216" i="14"/>
  <c r="J1273" i="14"/>
  <c r="J2573" i="14"/>
  <c r="J2456" i="14"/>
  <c r="J3003" i="14"/>
  <c r="J2875" i="14"/>
  <c r="J3666" i="14"/>
  <c r="J3397" i="14"/>
  <c r="J1073" i="14"/>
  <c r="J960" i="14"/>
  <c r="J710" i="14"/>
  <c r="J2911" i="14"/>
  <c r="J2399" i="14"/>
  <c r="J2335" i="14"/>
  <c r="J2253" i="14"/>
  <c r="J3120" i="14"/>
  <c r="J2789" i="14"/>
  <c r="J3548" i="14"/>
  <c r="J3149" i="14"/>
  <c r="J3144" i="14"/>
  <c r="J2226" i="14"/>
  <c r="J2167" i="14"/>
  <c r="J1298" i="14"/>
  <c r="J3046" i="14"/>
  <c r="J2838" i="14"/>
  <c r="J2790" i="14"/>
  <c r="J2865" i="14"/>
  <c r="J1438" i="14"/>
  <c r="J1627" i="14"/>
  <c r="J1356" i="14"/>
  <c r="J1044" i="14"/>
  <c r="J881" i="14"/>
  <c r="J865" i="14"/>
  <c r="J306" i="14"/>
  <c r="J2395" i="14"/>
  <c r="J3385" i="14"/>
  <c r="J3383" i="14"/>
  <c r="J3345" i="14"/>
  <c r="J3309" i="14"/>
  <c r="J2452" i="14"/>
  <c r="J1240" i="14"/>
  <c r="J904" i="14"/>
  <c r="J792" i="14"/>
  <c r="J716" i="14"/>
  <c r="J2686" i="14"/>
  <c r="J2542" i="14"/>
  <c r="J3020" i="14"/>
  <c r="J2732" i="14"/>
  <c r="J1558" i="14"/>
  <c r="J1340" i="14"/>
  <c r="J1013" i="14"/>
  <c r="J570" i="14"/>
  <c r="J2827" i="14"/>
  <c r="J2683" i="14"/>
  <c r="J2526" i="14"/>
  <c r="J3360" i="14"/>
  <c r="J3268" i="14"/>
  <c r="J3252" i="14"/>
  <c r="J3234" i="14"/>
  <c r="J3230" i="14"/>
  <c r="J3210" i="14"/>
  <c r="J3188" i="14"/>
  <c r="J3097" i="14"/>
  <c r="J2284" i="14"/>
  <c r="J1430" i="14"/>
  <c r="J1945" i="14"/>
  <c r="J2650" i="14"/>
  <c r="J2370" i="14"/>
  <c r="J2269" i="14"/>
  <c r="J2030" i="14"/>
  <c r="J2999" i="14"/>
  <c r="J2535" i="14"/>
  <c r="J3151" i="14"/>
  <c r="J1823" i="14"/>
  <c r="J1085" i="14"/>
  <c r="J1065" i="14"/>
  <c r="J3004" i="14"/>
  <c r="J270" i="14"/>
  <c r="J3299" i="14"/>
  <c r="J3189" i="14"/>
  <c r="J2708" i="14"/>
  <c r="J2619" i="14"/>
  <c r="J375" i="14"/>
  <c r="J1179" i="14"/>
  <c r="J3159" i="14"/>
  <c r="J3619" i="14"/>
  <c r="J3627" i="14"/>
  <c r="J3428" i="14"/>
  <c r="J3538" i="14"/>
  <c r="J2139" i="14"/>
  <c r="J2754" i="14"/>
  <c r="J2706" i="14"/>
  <c r="J2658" i="14"/>
  <c r="J2426" i="14"/>
  <c r="J2613" i="14"/>
  <c r="J2517" i="14"/>
  <c r="J2400" i="14"/>
  <c r="J2389" i="14"/>
  <c r="J3630" i="14"/>
  <c r="J3457" i="14"/>
  <c r="J2047" i="14"/>
  <c r="J2202" i="14"/>
  <c r="J2071" i="14"/>
  <c r="J1938" i="14"/>
  <c r="J3000" i="14"/>
  <c r="J2808" i="14"/>
  <c r="J2712" i="14"/>
  <c r="J3657" i="14"/>
  <c r="J1997" i="14"/>
  <c r="J2140" i="14"/>
  <c r="J2130" i="14"/>
  <c r="J3087" i="14"/>
  <c r="J2927" i="14"/>
  <c r="J2599" i="14"/>
  <c r="J3077" i="14"/>
  <c r="J2896" i="14"/>
  <c r="J2885" i="14"/>
  <c r="J2704" i="14"/>
  <c r="J3650" i="14"/>
  <c r="J3477" i="14"/>
  <c r="J2138" i="14"/>
  <c r="J2098" i="14"/>
  <c r="J2344" i="14"/>
  <c r="J2806" i="14"/>
  <c r="J2710" i="14"/>
  <c r="J2550" i="14"/>
  <c r="J2502" i="14"/>
  <c r="J3057" i="14"/>
  <c r="J2780" i="14"/>
  <c r="J2396" i="14"/>
  <c r="J1673" i="14"/>
  <c r="J1460" i="14"/>
  <c r="J1595" i="14"/>
  <c r="J330" i="14"/>
  <c r="J2659" i="14"/>
  <c r="J2371" i="14"/>
  <c r="J3375" i="14"/>
  <c r="J3323" i="14"/>
  <c r="J3185" i="14"/>
  <c r="J2537" i="14"/>
  <c r="J2441" i="14"/>
  <c r="J2283" i="14"/>
  <c r="J1608" i="14"/>
  <c r="J2977" i="14"/>
  <c r="J2380" i="14"/>
  <c r="J2348" i="14"/>
  <c r="J2292" i="14"/>
  <c r="J2275" i="14"/>
  <c r="J1782" i="14"/>
  <c r="J1770" i="14"/>
  <c r="J1639" i="14"/>
  <c r="J807" i="14"/>
  <c r="J346" i="14"/>
  <c r="J2747" i="14"/>
  <c r="J2398" i="14"/>
  <c r="J2289" i="14"/>
  <c r="J3216" i="14"/>
  <c r="J3202" i="14"/>
  <c r="J3184" i="14"/>
  <c r="J3182" i="14"/>
  <c r="J2788" i="14"/>
  <c r="J1570" i="14"/>
  <c r="J1528" i="14"/>
  <c r="J3617" i="14"/>
  <c r="J3432" i="14"/>
  <c r="J3467" i="14"/>
  <c r="J3531" i="14"/>
  <c r="J3481" i="14"/>
  <c r="J2767" i="14"/>
  <c r="J2525" i="14"/>
  <c r="J255" i="14"/>
  <c r="J3276" i="14"/>
  <c r="J359" i="14"/>
  <c r="J674" i="14"/>
  <c r="J1172" i="14"/>
  <c r="J2063" i="14"/>
  <c r="J1909" i="14"/>
  <c r="J2029" i="14"/>
  <c r="J3150" i="14"/>
  <c r="J3583" i="14"/>
  <c r="J3593" i="14"/>
  <c r="J3607" i="14"/>
  <c r="J3615" i="14"/>
  <c r="J3708" i="14"/>
  <c r="J3513" i="14"/>
  <c r="J3709" i="14"/>
  <c r="J3499" i="14"/>
  <c r="J2205" i="14"/>
  <c r="J2197" i="14"/>
  <c r="J2132" i="14"/>
  <c r="J3090" i="14"/>
  <c r="J2946" i="14"/>
  <c r="J2922" i="14"/>
  <c r="J2330" i="14"/>
  <c r="J2912" i="14"/>
  <c r="J2752" i="14"/>
  <c r="J3158" i="14"/>
  <c r="J3462" i="14"/>
  <c r="J2055" i="14"/>
  <c r="J2181" i="14"/>
  <c r="J2056" i="14"/>
  <c r="J2008" i="14"/>
  <c r="J1970" i="14"/>
  <c r="J1234" i="14"/>
  <c r="J669" i="14"/>
  <c r="J3085" i="14"/>
  <c r="J2925" i="14"/>
  <c r="J2701" i="14"/>
  <c r="J2680" i="14"/>
  <c r="J2392" i="14"/>
  <c r="J2995" i="14"/>
  <c r="J2963" i="14"/>
  <c r="J2907" i="14"/>
  <c r="J3677" i="14"/>
  <c r="J3578" i="14"/>
  <c r="J3401" i="14"/>
  <c r="J2246" i="14"/>
  <c r="J2166" i="14"/>
  <c r="J1809" i="14"/>
  <c r="J1318" i="14"/>
  <c r="J1815" i="14"/>
  <c r="J1647" i="14"/>
  <c r="J677" i="14"/>
  <c r="J3023" i="14"/>
  <c r="J2959" i="14"/>
  <c r="J2847" i="14"/>
  <c r="J2815" i="14"/>
  <c r="J2783" i="14"/>
  <c r="J2775" i="14"/>
  <c r="J2615" i="14"/>
  <c r="J2249" i="14"/>
  <c r="J3056" i="14"/>
  <c r="J2981" i="14"/>
  <c r="J2512" i="14"/>
  <c r="J2416" i="14"/>
  <c r="J3394" i="14"/>
  <c r="J3609" i="14"/>
  <c r="J3154" i="14"/>
  <c r="J2236" i="14"/>
  <c r="J1876" i="14"/>
  <c r="J2163" i="14"/>
  <c r="J1928" i="14"/>
  <c r="J988" i="14"/>
  <c r="J694" i="14"/>
  <c r="J2952" i="14"/>
  <c r="J2998" i="14"/>
  <c r="J2694" i="14"/>
  <c r="J2678" i="14"/>
  <c r="J2833" i="14"/>
  <c r="J2385" i="14"/>
  <c r="J2364" i="14"/>
  <c r="J1874" i="14"/>
  <c r="J1737" i="14"/>
  <c r="J1721" i="14"/>
  <c r="J1439" i="14"/>
  <c r="J1100" i="14"/>
  <c r="J841" i="14"/>
  <c r="J290" i="14"/>
  <c r="J2819" i="14"/>
  <c r="J2446" i="14"/>
  <c r="J2315" i="14"/>
  <c r="J2251" i="14"/>
  <c r="J2247" i="14"/>
  <c r="J3389" i="14"/>
  <c r="J3381" i="14"/>
  <c r="J3363" i="14"/>
  <c r="J3353" i="14"/>
  <c r="J3351" i="14"/>
  <c r="J3339" i="14"/>
  <c r="J3303" i="14"/>
  <c r="J3271" i="14"/>
  <c r="J3243" i="14"/>
  <c r="J3028" i="14"/>
  <c r="J2889" i="14"/>
  <c r="J2633" i="14"/>
  <c r="J2569" i="14"/>
  <c r="J2345" i="14"/>
  <c r="J1882" i="14"/>
  <c r="J1581" i="14"/>
  <c r="J1392" i="14"/>
  <c r="J860" i="14"/>
  <c r="J759" i="14"/>
  <c r="J705" i="14"/>
  <c r="J2750" i="14"/>
  <c r="J2443" i="14"/>
  <c r="J2764" i="14"/>
  <c r="J2593" i="14"/>
  <c r="J2561" i="14"/>
  <c r="J2529" i="14"/>
  <c r="J1397" i="14"/>
  <c r="J1543" i="14"/>
  <c r="J935" i="14"/>
  <c r="J831" i="14"/>
  <c r="J2811" i="14"/>
  <c r="J2265" i="14"/>
  <c r="J3338" i="14"/>
  <c r="J3320" i="14"/>
  <c r="J3284" i="14"/>
  <c r="J3280" i="14"/>
  <c r="J3262" i="14"/>
  <c r="J3246" i="14"/>
  <c r="J3206" i="14"/>
  <c r="J3065" i="14"/>
  <c r="J2809" i="14"/>
  <c r="J2329" i="14"/>
  <c r="J842" i="14"/>
  <c r="J780" i="14"/>
  <c r="J987" i="14"/>
  <c r="J720" i="14"/>
  <c r="J3587" i="14"/>
  <c r="J3651" i="14"/>
  <c r="J2039" i="14"/>
  <c r="J3135" i="14"/>
  <c r="J3055" i="14"/>
  <c r="J2591" i="14"/>
  <c r="J3532" i="14"/>
  <c r="J2958" i="14"/>
  <c r="J3241" i="14"/>
  <c r="J2507" i="14"/>
  <c r="J389" i="14"/>
  <c r="J685" i="14"/>
  <c r="J1891" i="14"/>
  <c r="J1867" i="14"/>
  <c r="J3596" i="14"/>
  <c r="J3602" i="14"/>
  <c r="J3599" i="14"/>
  <c r="J3148" i="14"/>
  <c r="J3679" i="14"/>
  <c r="J3415" i="14"/>
  <c r="J1922" i="14"/>
  <c r="J3026" i="14"/>
  <c r="J2986" i="14"/>
  <c r="J2578" i="14"/>
  <c r="J2498" i="14"/>
  <c r="J3093" i="14"/>
  <c r="J2592" i="14"/>
  <c r="J2432" i="14"/>
  <c r="J2304" i="14"/>
  <c r="J3565" i="14"/>
  <c r="J3545" i="14"/>
  <c r="J3446" i="14"/>
  <c r="J3612" i="14"/>
  <c r="J3516" i="14"/>
  <c r="J3566" i="14"/>
  <c r="J3433" i="14"/>
  <c r="J2142" i="14"/>
  <c r="J1954" i="14"/>
  <c r="J357" i="14"/>
  <c r="J2989" i="14"/>
  <c r="J3689" i="14"/>
  <c r="J3684" i="14"/>
  <c r="J3691" i="14"/>
  <c r="J3515" i="14"/>
  <c r="J1986" i="14"/>
  <c r="J1873" i="14"/>
  <c r="J1934" i="14"/>
  <c r="J2991" i="14"/>
  <c r="J2887" i="14"/>
  <c r="J2527" i="14"/>
  <c r="J2479" i="14"/>
  <c r="J2431" i="14"/>
  <c r="J2821" i="14"/>
  <c r="J2597" i="14"/>
  <c r="J3699" i="14"/>
  <c r="J3470" i="14"/>
  <c r="J1816" i="14"/>
  <c r="J2126" i="14"/>
  <c r="J1821" i="14"/>
  <c r="J1811" i="14"/>
  <c r="J1317" i="14"/>
  <c r="J2312" i="14"/>
  <c r="J3054" i="14"/>
  <c r="J2982" i="14"/>
  <c r="J2974" i="14"/>
  <c r="J2742" i="14"/>
  <c r="J2630" i="14"/>
  <c r="J2876" i="14"/>
  <c r="J2737" i="14"/>
  <c r="J2428" i="14"/>
  <c r="J1669" i="14"/>
  <c r="J1473" i="14"/>
  <c r="J1405" i="14"/>
  <c r="J1403" i="14"/>
  <c r="J1372" i="14"/>
  <c r="J921" i="14"/>
  <c r="J2739" i="14"/>
  <c r="J2403" i="14"/>
  <c r="J3319" i="14"/>
  <c r="J3305" i="14"/>
  <c r="J3279" i="14"/>
  <c r="J3265" i="14"/>
  <c r="J3211" i="14"/>
  <c r="J2868" i="14"/>
  <c r="J2836" i="14"/>
  <c r="J1288" i="14"/>
  <c r="J812" i="14"/>
  <c r="J637" i="14"/>
  <c r="J3073" i="14"/>
  <c r="J2945" i="14"/>
  <c r="J2913" i="14"/>
  <c r="J2401" i="14"/>
  <c r="J1763" i="14"/>
  <c r="J2422" i="14"/>
  <c r="J2350" i="14"/>
  <c r="J3342" i="14"/>
  <c r="J3300" i="14"/>
  <c r="J3274" i="14"/>
  <c r="J3224" i="14"/>
  <c r="J3180" i="14"/>
  <c r="J3140" i="14"/>
  <c r="J3129" i="14"/>
  <c r="J2852" i="14"/>
  <c r="J2841" i="14"/>
  <c r="J2745" i="14"/>
  <c r="J2724" i="14"/>
  <c r="J2713" i="14"/>
  <c r="J2585" i="14"/>
  <c r="J1617" i="14"/>
  <c r="J1585" i="14"/>
  <c r="J1561" i="14"/>
  <c r="J782" i="14"/>
  <c r="J3554" i="14"/>
  <c r="J3407" i="14"/>
  <c r="J1354" i="14"/>
  <c r="J2890" i="14"/>
  <c r="J2698" i="14"/>
  <c r="J2586" i="14"/>
  <c r="J2901" i="14"/>
  <c r="J3696" i="14"/>
  <c r="J3539" i="14"/>
  <c r="J3550" i="14"/>
  <c r="J3505" i="14"/>
  <c r="J1081" i="14"/>
  <c r="J2584" i="14"/>
  <c r="J3568" i="14"/>
  <c r="J3546" i="14"/>
  <c r="J2352" i="14"/>
  <c r="J2034" i="14"/>
  <c r="J2589" i="14"/>
  <c r="J2321" i="14"/>
  <c r="J1700" i="14"/>
  <c r="J618" i="14"/>
  <c r="J2239" i="14"/>
  <c r="J3377" i="14"/>
  <c r="J3203" i="14"/>
  <c r="J3187" i="14"/>
  <c r="J2964" i="14"/>
  <c r="J2761" i="14"/>
  <c r="J2580" i="14"/>
  <c r="J1810" i="14"/>
  <c r="J2795" i="14"/>
  <c r="J2587" i="14"/>
  <c r="J2299" i="14"/>
  <c r="J3464" i="14"/>
  <c r="J3654" i="14"/>
  <c r="J3167" i="14"/>
  <c r="J2375" i="14"/>
  <c r="J2731" i="14"/>
  <c r="J3250" i="14"/>
  <c r="J3198" i="14"/>
  <c r="J3614" i="14"/>
  <c r="J2325" i="14"/>
  <c r="J3128" i="14"/>
  <c r="J2861" i="14"/>
  <c r="J3170" i="14"/>
  <c r="J2967" i="14"/>
  <c r="J2214" i="14"/>
  <c r="J2397" i="14"/>
  <c r="J3094" i="14"/>
  <c r="J2627" i="14"/>
  <c r="J2356" i="14"/>
  <c r="J597" i="14"/>
  <c r="J535" i="14"/>
  <c r="J739" i="14"/>
  <c r="J2390" i="14"/>
  <c r="J3346" i="14"/>
  <c r="J2884" i="14"/>
  <c r="J1937" i="14"/>
  <c r="J3411" i="14"/>
  <c r="J2124" i="14"/>
  <c r="J3690" i="14"/>
  <c r="J1353" i="14"/>
  <c r="J2264" i="14"/>
  <c r="J3139" i="14"/>
  <c r="J3091" i="14"/>
  <c r="J3431" i="14"/>
  <c r="J3393" i="14"/>
  <c r="J2671" i="14"/>
  <c r="J2367" i="14"/>
  <c r="J2288" i="14"/>
  <c r="J2146" i="14"/>
  <c r="J3048" i="14"/>
  <c r="J2461" i="14"/>
  <c r="J2582" i="14"/>
  <c r="J2323" i="14"/>
  <c r="J808" i="14"/>
  <c r="J2988" i="14"/>
  <c r="J2796" i="14"/>
  <c r="J3270" i="14"/>
  <c r="J3220" i="14"/>
  <c r="J1346" i="14"/>
  <c r="J1883" i="14"/>
  <c r="J3138" i="14"/>
  <c r="J3058" i="14"/>
  <c r="J2778" i="14"/>
  <c r="J2642" i="14"/>
  <c r="J2466" i="14"/>
  <c r="J2285" i="14"/>
  <c r="J2933" i="14"/>
  <c r="J2624" i="14"/>
  <c r="J2528" i="14"/>
  <c r="J3665" i="14"/>
  <c r="J3594" i="14"/>
  <c r="J2957" i="14"/>
  <c r="J2296" i="14"/>
  <c r="J3621" i="14"/>
  <c r="J3700" i="14"/>
  <c r="J2031" i="14"/>
  <c r="J1285" i="14"/>
  <c r="J2294" i="14"/>
  <c r="J1173" i="14"/>
  <c r="J3133" i="14"/>
  <c r="J2984" i="14"/>
  <c r="J2353" i="14"/>
  <c r="J801" i="14"/>
  <c r="J282" i="14"/>
  <c r="J3379" i="14"/>
  <c r="J3183" i="14"/>
  <c r="J3181" i="14"/>
  <c r="J1613" i="14"/>
  <c r="J1492" i="14"/>
  <c r="J1211" i="14"/>
  <c r="J2830" i="14"/>
  <c r="J3052" i="14"/>
  <c r="J1411" i="14"/>
  <c r="J3350" i="14"/>
  <c r="J3240" i="14"/>
  <c r="J2660" i="14"/>
  <c r="J1632" i="14"/>
  <c r="J3410" i="14"/>
  <c r="J3549" i="14"/>
  <c r="J2676" i="14"/>
  <c r="J2845" i="14"/>
  <c r="J3137" i="14"/>
  <c r="J329" i="14"/>
  <c r="J1379" i="14"/>
  <c r="J2866" i="14"/>
  <c r="J1831" i="14"/>
  <c r="J3064" i="14"/>
  <c r="J3153" i="14"/>
  <c r="J2002" i="14"/>
  <c r="J1550" i="14"/>
  <c r="J3315" i="14"/>
  <c r="J1814" i="14"/>
  <c r="J1451" i="14"/>
  <c r="J281" i="14"/>
  <c r="J3395" i="14"/>
  <c r="J2096" i="14"/>
  <c r="J2978" i="14"/>
  <c r="J2834" i="14"/>
  <c r="J2997" i="14"/>
  <c r="J2677" i="14"/>
  <c r="J3414" i="14"/>
  <c r="J3441" i="14"/>
  <c r="J2328" i="14"/>
  <c r="J2939" i="14"/>
  <c r="J1881" i="14"/>
  <c r="J2623" i="14"/>
  <c r="J2448" i="14"/>
  <c r="J2164" i="14"/>
  <c r="J1365" i="14"/>
  <c r="J2258" i="14"/>
  <c r="J3369" i="14"/>
  <c r="J3331" i="14"/>
  <c r="J2388" i="14"/>
  <c r="J1575" i="14"/>
  <c r="J2667" i="14"/>
  <c r="J3264" i="14"/>
  <c r="J2874" i="14"/>
  <c r="J2474" i="14"/>
  <c r="J2848" i="14"/>
  <c r="J1908" i="14"/>
  <c r="J2931" i="14"/>
  <c r="J3514" i="14"/>
  <c r="J3503" i="14"/>
  <c r="J3447" i="14"/>
  <c r="J2935" i="14"/>
  <c r="J2415" i="14"/>
  <c r="J2960" i="14"/>
  <c r="J2736" i="14"/>
  <c r="J3110" i="14"/>
  <c r="J3089" i="14"/>
  <c r="J2769" i="14"/>
  <c r="J1749" i="14"/>
  <c r="J1566" i="14"/>
  <c r="J2411" i="14"/>
  <c r="J3267" i="14"/>
  <c r="J3253" i="14"/>
  <c r="J2753" i="14"/>
  <c r="J1607" i="14"/>
  <c r="J3318" i="14"/>
  <c r="J3292" i="14"/>
  <c r="J3208" i="14"/>
  <c r="J3586" i="14"/>
  <c r="J3606" i="14"/>
  <c r="J3400" i="14"/>
  <c r="J3169" i="14"/>
  <c r="J2025" i="14"/>
  <c r="J2666" i="14"/>
  <c r="J2976" i="14"/>
  <c r="J2899" i="14"/>
  <c r="J3463" i="14"/>
  <c r="J2943" i="14"/>
  <c r="J2800" i="14"/>
  <c r="J2640" i="14"/>
  <c r="J2480" i="14"/>
  <c r="J2910" i="14"/>
  <c r="J2646" i="14"/>
  <c r="J3215" i="14"/>
  <c r="J3209" i="14"/>
  <c r="J2326" i="14"/>
  <c r="J3324" i="14"/>
  <c r="J2948" i="14"/>
  <c r="J3166" i="14"/>
  <c r="J3164" i="14"/>
  <c r="J3645" i="14"/>
  <c r="J3408" i="14"/>
  <c r="J3697" i="14"/>
  <c r="J3638" i="14"/>
  <c r="J3482" i="14"/>
  <c r="J3519" i="14"/>
  <c r="J2171" i="14"/>
  <c r="J3644" i="14"/>
  <c r="J3143" i="14"/>
  <c r="J3695" i="14"/>
  <c r="J2719" i="14"/>
  <c r="J3013" i="14"/>
  <c r="J3653" i="14"/>
  <c r="J3641" i="14"/>
  <c r="J3468" i="14"/>
  <c r="J3623" i="14"/>
  <c r="J3618" i="14"/>
  <c r="J3694" i="14"/>
  <c r="J2274" i="14"/>
  <c r="J3326" i="14"/>
  <c r="J2872" i="14"/>
  <c r="J3678" i="14"/>
  <c r="J3674" i="14"/>
  <c r="J3486" i="14"/>
  <c r="J3469" i="14"/>
  <c r="J2870" i="14"/>
  <c r="J2668" i="14"/>
  <c r="J2021" i="14"/>
  <c r="J3613" i="14"/>
  <c r="J3584" i="14"/>
  <c r="J2036" i="14"/>
  <c r="J2562" i="14"/>
  <c r="J3398" i="14"/>
  <c r="J3667" i="14"/>
  <c r="J3523" i="14"/>
  <c r="J1889" i="14"/>
  <c r="J3396" i="14"/>
  <c r="J3536" i="14"/>
  <c r="J2664" i="14"/>
  <c r="J2472" i="14"/>
  <c r="J3036" i="14"/>
  <c r="J2929" i="14"/>
  <c r="J2481" i="14"/>
  <c r="J2417" i="14"/>
  <c r="J1630" i="14"/>
  <c r="J1441" i="14"/>
  <c r="J2355" i="14"/>
  <c r="J3373" i="14"/>
  <c r="J3337" i="14"/>
  <c r="J3329" i="14"/>
  <c r="J3263" i="14"/>
  <c r="J3247" i="14"/>
  <c r="J1443" i="14"/>
  <c r="J2374" i="14"/>
  <c r="J3368" i="14"/>
  <c r="J3344" i="14"/>
  <c r="J3322" i="14"/>
  <c r="J3296" i="14"/>
  <c r="J3290" i="14"/>
  <c r="J3244" i="14"/>
  <c r="J2500" i="14"/>
  <c r="J2361" i="14"/>
  <c r="J2080" i="14"/>
  <c r="J2262" i="14"/>
  <c r="J3520" i="14"/>
  <c r="J2817" i="14"/>
  <c r="J3278" i="14"/>
  <c r="J2873" i="14"/>
  <c r="J3525" i="14"/>
  <c r="J2442" i="14"/>
  <c r="J2760" i="14"/>
  <c r="J2685" i="14"/>
  <c r="J3307" i="14"/>
  <c r="J2447" i="14"/>
  <c r="J2271" i="14"/>
  <c r="J3687" i="14"/>
  <c r="J3310" i="14"/>
  <c r="J2532" i="14"/>
  <c r="K1941" i="14"/>
  <c r="K3367" i="14"/>
  <c r="K2069" i="14"/>
  <c r="K2696" i="14"/>
  <c r="K3102" i="14"/>
  <c r="K2934" i="14"/>
  <c r="K2878" i="14"/>
  <c r="K2470" i="14"/>
  <c r="K3603" i="14"/>
  <c r="K3332" i="14"/>
  <c r="K1855" i="14"/>
  <c r="K2354" i="14"/>
  <c r="K3238" i="14"/>
  <c r="K3194" i="14"/>
  <c r="K3178" i="14"/>
  <c r="K3032" i="14"/>
  <c r="K3480" i="14"/>
  <c r="K3121" i="14"/>
  <c r="K2420" i="14"/>
  <c r="K2860" i="14"/>
  <c r="K1463" i="14"/>
  <c r="K3310" i="14"/>
  <c r="K2447" i="14"/>
  <c r="K3687" i="14"/>
  <c r="K2271" i="14"/>
  <c r="K2532" i="14"/>
  <c r="K347" i="14"/>
  <c r="K1063" i="14"/>
  <c r="K1237" i="14"/>
  <c r="K2079" i="14"/>
  <c r="K3355" i="14"/>
  <c r="K2122" i="14"/>
  <c r="K2824" i="14"/>
  <c r="K2280" i="14"/>
  <c r="K2942" i="14"/>
  <c r="K2918" i="14"/>
  <c r="K2814" i="14"/>
  <c r="K3590" i="14"/>
  <c r="K3313" i="14"/>
  <c r="K3255" i="14"/>
  <c r="K3195" i="14"/>
  <c r="K2097" i="14"/>
  <c r="K676" i="14"/>
  <c r="K3114" i="14"/>
  <c r="K3050" i="14"/>
  <c r="K2898" i="14"/>
  <c r="K2850" i="14"/>
  <c r="K2514" i="14"/>
  <c r="K3040" i="14"/>
  <c r="K2816" i="14"/>
  <c r="K3544" i="14"/>
  <c r="K3242" i="14"/>
  <c r="K1838" i="14"/>
  <c r="K2904" i="14"/>
  <c r="K3131" i="14"/>
  <c r="K3043" i="14"/>
  <c r="K2987" i="14"/>
  <c r="K2699" i="14"/>
  <c r="K3647" i="14"/>
  <c r="K3591" i="14"/>
  <c r="K3333" i="14"/>
  <c r="K3237" i="14"/>
  <c r="K1895" i="14"/>
  <c r="K1326" i="14"/>
  <c r="K3007" i="14"/>
  <c r="K2807" i="14"/>
  <c r="K2687" i="14"/>
  <c r="K2302" i="14"/>
  <c r="K3698" i="14"/>
  <c r="K2917" i="14"/>
  <c r="K2661" i="14"/>
  <c r="K2341" i="14"/>
  <c r="K3440" i="14"/>
  <c r="K1626" i="14"/>
  <c r="K1573" i="14"/>
  <c r="K954" i="14"/>
  <c r="K1135" i="14"/>
  <c r="K2748" i="14"/>
  <c r="K2276" i="14"/>
  <c r="K1719" i="14"/>
  <c r="K1707" i="14"/>
  <c r="K1654" i="14"/>
  <c r="K1496" i="14"/>
  <c r="K1456" i="14"/>
  <c r="K1491" i="14"/>
  <c r="K1160" i="14"/>
  <c r="K845" i="14"/>
  <c r="K2298" i="14"/>
  <c r="K3081" i="14"/>
  <c r="K3060" i="14"/>
  <c r="K2230" i="14"/>
  <c r="K1634" i="14"/>
  <c r="K2475" i="14"/>
  <c r="K3084" i="14"/>
  <c r="K2508" i="14"/>
  <c r="K2180" i="14"/>
  <c r="K1661" i="14"/>
  <c r="K1465" i="14"/>
  <c r="K1572" i="14"/>
  <c r="K1531" i="14"/>
  <c r="K258" i="14"/>
  <c r="K259" i="14"/>
  <c r="K2941" i="14"/>
  <c r="K3014" i="14"/>
  <c r="K2478" i="14"/>
  <c r="K3574" i="14"/>
  <c r="K2336" i="14"/>
  <c r="K3365" i="14"/>
  <c r="K1865" i="14"/>
  <c r="K1351" i="14"/>
  <c r="K985" i="14"/>
  <c r="K537" i="14"/>
  <c r="K2771" i="14"/>
  <c r="K2707" i="14"/>
  <c r="K1899" i="14"/>
  <c r="K3409" i="14"/>
  <c r="K2406" i="14"/>
  <c r="K2310" i="14"/>
  <c r="K853" i="14"/>
  <c r="K2505" i="14"/>
  <c r="K469" i="14"/>
  <c r="K3146" i="14"/>
  <c r="K3335" i="14"/>
  <c r="K3192" i="14"/>
  <c r="K1804" i="14"/>
  <c r="K1286" i="14"/>
  <c r="K996" i="14"/>
  <c r="K2618" i="14"/>
  <c r="K2306" i="14"/>
  <c r="K3061" i="14"/>
  <c r="K3266" i="14"/>
  <c r="K2488" i="14"/>
  <c r="K2477" i="14"/>
  <c r="K2723" i="14"/>
  <c r="K2563" i="14"/>
  <c r="K2539" i="14"/>
  <c r="K3341" i="14"/>
  <c r="K1374" i="14"/>
  <c r="K2903" i="14"/>
  <c r="K3675" i="14"/>
  <c r="K3476" i="14"/>
  <c r="K3001" i="14"/>
  <c r="K2692" i="14"/>
  <c r="K1998" i="14"/>
  <c r="K1264" i="14"/>
  <c r="K510" i="14"/>
  <c r="K410" i="14"/>
  <c r="K2208" i="14"/>
  <c r="K1858" i="14"/>
  <c r="K1406" i="14"/>
  <c r="K1511" i="14"/>
  <c r="K2409" i="14"/>
  <c r="K2377" i="14"/>
  <c r="K2168" i="14"/>
  <c r="K1618" i="14"/>
  <c r="K769" i="14"/>
  <c r="K2028" i="14"/>
  <c r="K1764" i="14"/>
  <c r="K635" i="14"/>
  <c r="K2017" i="14"/>
  <c r="K1913" i="14"/>
  <c r="K1896" i="14"/>
  <c r="K2108" i="14"/>
  <c r="K3316" i="14"/>
  <c r="K3248" i="14"/>
  <c r="K3228" i="14"/>
  <c r="K3062" i="14"/>
  <c r="K2774" i="14"/>
  <c r="K3374" i="14"/>
  <c r="K3199" i="14"/>
  <c r="K698" i="14"/>
  <c r="K3002" i="14"/>
  <c r="K2682" i="14"/>
  <c r="K2293" i="14"/>
  <c r="K3682" i="14"/>
  <c r="K3664" i="14"/>
  <c r="K3471" i="14"/>
  <c r="K2837" i="14"/>
  <c r="K3534" i="14"/>
  <c r="K3522" i="14"/>
  <c r="K3294" i="14"/>
  <c r="K3161" i="14"/>
  <c r="K1822" i="14"/>
  <c r="K2765" i="14"/>
  <c r="K2867" i="14"/>
  <c r="K2547" i="14"/>
  <c r="K3580" i="14"/>
  <c r="K3306" i="14"/>
  <c r="K3277" i="14"/>
  <c r="K1646" i="14"/>
  <c r="K2559" i="14"/>
  <c r="K2359" i="14"/>
  <c r="K3655" i="14"/>
  <c r="K3493" i="14"/>
  <c r="K3109" i="14"/>
  <c r="K3045" i="14"/>
  <c r="K2757" i="14"/>
  <c r="K2501" i="14"/>
  <c r="K3518" i="14"/>
  <c r="K2273" i="14"/>
  <c r="K3492" i="14"/>
  <c r="K2916" i="14"/>
  <c r="K2628" i="14"/>
  <c r="K2617" i="14"/>
  <c r="K1368" i="14"/>
  <c r="K1130" i="14"/>
  <c r="K3100" i="14"/>
  <c r="K2259" i="14"/>
  <c r="K1952" i="14"/>
  <c r="K1730" i="14"/>
  <c r="K1470" i="14"/>
  <c r="K1440" i="14"/>
  <c r="K2223" i="14"/>
  <c r="K3430" i="14"/>
  <c r="K2484" i="14"/>
  <c r="K2022" i="14"/>
  <c r="K2238" i="14"/>
  <c r="K804" i="14"/>
  <c r="K1129" i="14"/>
  <c r="K724" i="14"/>
  <c r="K3009" i="14"/>
  <c r="K2689" i="14"/>
  <c r="K2412" i="14"/>
  <c r="K2337" i="14"/>
  <c r="K1720" i="14"/>
  <c r="K1864" i="14"/>
  <c r="K1829" i="14"/>
  <c r="K1987" i="14"/>
  <c r="K981" i="14"/>
  <c r="K3101" i="14"/>
  <c r="K2365" i="14"/>
  <c r="K3362" i="14"/>
  <c r="K687" i="14"/>
  <c r="K3082" i="14"/>
  <c r="K2322" i="14"/>
  <c r="K3672" i="14"/>
  <c r="K3451" i="14"/>
  <c r="K2496" i="14"/>
  <c r="K3540" i="14"/>
  <c r="K3600" i="14"/>
  <c r="K1247" i="14"/>
  <c r="K341" i="14"/>
  <c r="K2637" i="14"/>
  <c r="K2349" i="14"/>
  <c r="K2317" i="14"/>
  <c r="K2082" i="14"/>
  <c r="K2133" i="14"/>
  <c r="K2672" i="14"/>
  <c r="K2320" i="14"/>
  <c r="K2969" i="14"/>
  <c r="K2649" i="14"/>
  <c r="K810" i="14"/>
  <c r="K2491" i="14"/>
  <c r="K1590" i="14"/>
  <c r="K1576" i="14"/>
  <c r="K541" i="14"/>
  <c r="K2499" i="14"/>
  <c r="K3418" i="14"/>
  <c r="K1536" i="14"/>
  <c r="K2020" i="14"/>
  <c r="K1752" i="14"/>
  <c r="K398" i="14"/>
  <c r="K279" i="14"/>
  <c r="K2009" i="14"/>
  <c r="K1391" i="14"/>
  <c r="K699" i="14"/>
  <c r="K2109" i="14"/>
  <c r="K2059" i="14"/>
  <c r="K1801" i="14"/>
  <c r="K2914" i="14"/>
  <c r="K2538" i="14"/>
  <c r="K3475" i="14"/>
  <c r="K3435" i="14"/>
  <c r="K3399" i="14"/>
  <c r="K3507" i="14"/>
  <c r="K3226" i="14"/>
  <c r="K1949" i="14"/>
  <c r="K1033" i="14"/>
  <c r="K2509" i="14"/>
  <c r="K2859" i="14"/>
  <c r="K2787" i="14"/>
  <c r="K3321" i="14"/>
  <c r="K2134" i="14"/>
  <c r="K1644" i="14"/>
  <c r="K3681" i="14"/>
  <c r="K2437" i="14"/>
  <c r="K2405" i="14"/>
  <c r="K2384" i="14"/>
  <c r="K2297" i="14"/>
  <c r="K2937" i="14"/>
  <c r="K2756" i="14"/>
  <c r="K934" i="14"/>
  <c r="K485" i="14"/>
  <c r="K486" i="14"/>
  <c r="K2961" i="14"/>
  <c r="K2897" i="14"/>
  <c r="K2524" i="14"/>
  <c r="K1968" i="14"/>
  <c r="K1890" i="14"/>
  <c r="K1774" i="14"/>
  <c r="K417" i="14"/>
  <c r="K2387" i="14"/>
  <c r="K2266" i="14"/>
  <c r="K3466" i="14"/>
  <c r="K2548" i="14"/>
  <c r="K2268" i="14"/>
  <c r="K595" i="14"/>
  <c r="K2828" i="14"/>
  <c r="K2145" i="14"/>
  <c r="K1598" i="14"/>
  <c r="K568" i="14"/>
  <c r="K2075" i="14"/>
  <c r="K2104" i="14"/>
  <c r="K2116" i="14"/>
  <c r="K2141" i="14"/>
  <c r="K3142" i="14"/>
  <c r="K1947" i="14"/>
  <c r="K1209" i="14"/>
  <c r="K391" i="14"/>
  <c r="K2886" i="14"/>
  <c r="K1246" i="14"/>
  <c r="K1263" i="14"/>
  <c r="K2674" i="14"/>
  <c r="K3703" i="14"/>
  <c r="K3479" i="14"/>
  <c r="K3648" i="14"/>
  <c r="K1395" i="14"/>
  <c r="K1350" i="14"/>
  <c r="K2936" i="14"/>
  <c r="K3019" i="14"/>
  <c r="K3597" i="14"/>
  <c r="K1961" i="14"/>
  <c r="K1792" i="14"/>
  <c r="K3453" i="14"/>
  <c r="K3141" i="14"/>
  <c r="K2565" i="14"/>
  <c r="K2373" i="14"/>
  <c r="K3452" i="14"/>
  <c r="K2553" i="14"/>
  <c r="K2210" i="14"/>
  <c r="K2199" i="14"/>
  <c r="K2159" i="14"/>
  <c r="K1578" i="14"/>
  <c r="K1142" i="14"/>
  <c r="K882" i="14"/>
  <c r="K542" i="14"/>
  <c r="K508" i="14"/>
  <c r="K2673" i="14"/>
  <c r="K2588" i="14"/>
  <c r="K2513" i="14"/>
  <c r="K2492" i="14"/>
  <c r="K2192" i="14"/>
  <c r="K2149" i="14"/>
  <c r="K1715" i="14"/>
  <c r="K1778" i="14"/>
  <c r="K458" i="14"/>
  <c r="K2644" i="14"/>
  <c r="K2222" i="14"/>
  <c r="K932" i="14"/>
  <c r="K868" i="14"/>
  <c r="K757" i="14"/>
  <c r="K520" i="14"/>
  <c r="K496" i="14"/>
  <c r="K1962" i="14"/>
  <c r="K1709" i="14"/>
  <c r="K1696" i="14"/>
  <c r="K1684" i="14"/>
  <c r="K1540" i="14"/>
  <c r="K1308" i="14"/>
  <c r="K1131" i="14"/>
  <c r="K734" i="14"/>
  <c r="K576" i="14"/>
  <c r="K374" i="14"/>
  <c r="K440" i="14"/>
  <c r="K1310" i="14"/>
  <c r="K1349" i="14"/>
  <c r="K1390" i="14"/>
  <c r="K1965" i="14"/>
  <c r="K2103" i="14"/>
  <c r="K2111" i="14"/>
  <c r="K1933" i="14"/>
  <c r="K3272" i="14"/>
  <c r="K1850" i="14"/>
  <c r="K521" i="14"/>
  <c r="K507" i="14"/>
  <c r="K409" i="14"/>
  <c r="K333" i="14"/>
  <c r="K1861" i="14"/>
  <c r="K2770" i="14"/>
  <c r="K2434" i="14"/>
  <c r="K2394" i="14"/>
  <c r="K2338" i="14"/>
  <c r="K3029" i="14"/>
  <c r="K2287" i="14"/>
  <c r="K3526" i="14"/>
  <c r="K3155" i="14"/>
  <c r="K1845" i="14"/>
  <c r="K1849" i="14"/>
  <c r="K1009" i="14"/>
  <c r="K1271" i="14"/>
  <c r="K1177" i="14"/>
  <c r="K601" i="14"/>
  <c r="K336" i="14"/>
  <c r="K3123" i="14"/>
  <c r="K2835" i="14"/>
  <c r="K2555" i="14"/>
  <c r="K3629" i="14"/>
  <c r="K3297" i="14"/>
  <c r="K1399" i="14"/>
  <c r="K1963" i="14"/>
  <c r="K1305" i="14"/>
  <c r="K1250" i="14"/>
  <c r="K529" i="14"/>
  <c r="K2855" i="14"/>
  <c r="K2471" i="14"/>
  <c r="K2319" i="14"/>
  <c r="K2237" i="14"/>
  <c r="K3663" i="14"/>
  <c r="K2303" i="14"/>
  <c r="K3012" i="14"/>
  <c r="K2457" i="14"/>
  <c r="K1964" i="14"/>
  <c r="K2143" i="14"/>
  <c r="K1490" i="14"/>
  <c r="K1408" i="14"/>
  <c r="K1336" i="14"/>
  <c r="K1348" i="14"/>
  <c r="K846" i="14"/>
  <c r="K778" i="14"/>
  <c r="K408" i="14"/>
  <c r="K2044" i="14"/>
  <c r="K1750" i="14"/>
  <c r="K1682" i="14"/>
  <c r="K1445" i="14"/>
  <c r="K1591" i="14"/>
  <c r="K1066" i="14"/>
  <c r="K929" i="14"/>
  <c r="K608" i="14"/>
  <c r="K326" i="14"/>
  <c r="K2419" i="14"/>
  <c r="K2996" i="14"/>
  <c r="K1569" i="14"/>
  <c r="K840" i="14"/>
  <c r="K305" i="14"/>
  <c r="K3116" i="14"/>
  <c r="K2444" i="14"/>
  <c r="K2252" i="14"/>
  <c r="K2220" i="14"/>
  <c r="K1756" i="14"/>
  <c r="K1672" i="14"/>
  <c r="K1652" i="14"/>
  <c r="K1579" i="14"/>
  <c r="K1260" i="14"/>
  <c r="K951" i="14"/>
  <c r="K867" i="14"/>
  <c r="K287" i="14"/>
  <c r="K343" i="14"/>
  <c r="K476" i="14"/>
  <c r="K1321" i="14"/>
  <c r="K1278" i="14"/>
  <c r="K2127" i="14"/>
  <c r="K2135" i="14"/>
  <c r="K2162" i="14"/>
  <c r="K3575" i="14"/>
  <c r="K3577" i="14"/>
  <c r="K3304" i="14"/>
  <c r="K2011" i="14"/>
  <c r="K1367" i="14"/>
  <c r="K1004" i="14"/>
  <c r="K986" i="14"/>
  <c r="K1311" i="14"/>
  <c r="K1207" i="14"/>
  <c r="K549" i="14"/>
  <c r="K554" i="14"/>
  <c r="K672" i="14"/>
  <c r="K2600" i="14"/>
  <c r="K3118" i="14"/>
  <c r="K2846" i="14"/>
  <c r="K2798" i="14"/>
  <c r="K2606" i="14"/>
  <c r="K2486" i="14"/>
  <c r="K2454" i="14"/>
  <c r="K3366" i="14"/>
  <c r="K3314" i="14"/>
  <c r="K3325" i="14"/>
  <c r="K3227" i="14"/>
  <c r="K2106" i="14"/>
  <c r="K1806" i="14"/>
  <c r="K1183" i="14"/>
  <c r="K1182" i="14"/>
  <c r="K692" i="14"/>
  <c r="K2994" i="14"/>
  <c r="K2906" i="14"/>
  <c r="K2810" i="14"/>
  <c r="K2802" i="14"/>
  <c r="K2762" i="14"/>
  <c r="K2602" i="14"/>
  <c r="K2458" i="14"/>
  <c r="K2386" i="14"/>
  <c r="K3676" i="14"/>
  <c r="K3670" i="14"/>
  <c r="K3427" i="14"/>
  <c r="K3419" i="14"/>
  <c r="K2421" i="14"/>
  <c r="K3312" i="14"/>
  <c r="K3282" i="14"/>
  <c r="K3222" i="14"/>
  <c r="K3186" i="14"/>
  <c r="K2089" i="14"/>
  <c r="K1915" i="14"/>
  <c r="K1400" i="14"/>
  <c r="K1794" i="14"/>
  <c r="K1002" i="14"/>
  <c r="K691" i="14"/>
  <c r="K563" i="14"/>
  <c r="K513" i="14"/>
  <c r="K564" i="14"/>
  <c r="K2893" i="14"/>
  <c r="K2445" i="14"/>
  <c r="K2413" i="14"/>
  <c r="K3107" i="14"/>
  <c r="K3027" i="14"/>
  <c r="K2635" i="14"/>
  <c r="K2603" i="14"/>
  <c r="K3173" i="14"/>
  <c r="K3301" i="14"/>
  <c r="K3213" i="14"/>
  <c r="K2051" i="14"/>
  <c r="K1827" i="14"/>
  <c r="K1014" i="14"/>
  <c r="K1005" i="14"/>
  <c r="K2879" i="14"/>
  <c r="K2831" i="14"/>
  <c r="K2639" i="14"/>
  <c r="K2583" i="14"/>
  <c r="K2225" i="14"/>
  <c r="K2221" i="14"/>
  <c r="K3671" i="14"/>
  <c r="K3449" i="14"/>
  <c r="K3547" i="14"/>
  <c r="K2366" i="14"/>
  <c r="K3488" i="14"/>
  <c r="K3436" i="14"/>
  <c r="K2521" i="14"/>
  <c r="K2468" i="14"/>
  <c r="K2393" i="14"/>
  <c r="K1485" i="14"/>
  <c r="K870" i="14"/>
  <c r="K862" i="14"/>
  <c r="K493" i="14"/>
  <c r="K419" i="14"/>
  <c r="K370" i="14"/>
  <c r="K2459" i="14"/>
  <c r="K2993" i="14"/>
  <c r="K2844" i="14"/>
  <c r="K2545" i="14"/>
  <c r="K2460" i="14"/>
  <c r="K2184" i="14"/>
  <c r="K1723" i="14"/>
  <c r="K1662" i="14"/>
  <c r="K1486" i="14"/>
  <c r="K1109" i="14"/>
  <c r="K1088" i="14"/>
  <c r="K1084" i="14"/>
  <c r="K1152" i="14"/>
  <c r="K861" i="14"/>
  <c r="K735" i="14"/>
  <c r="K658" i="14"/>
  <c r="K715" i="14"/>
  <c r="K447" i="14"/>
  <c r="K2331" i="14"/>
  <c r="K2243" i="14"/>
  <c r="K2235" i="14"/>
  <c r="K3478" i="14"/>
  <c r="K3454" i="14"/>
  <c r="K3438" i="14"/>
  <c r="K2985" i="14"/>
  <c r="K2900" i="14"/>
  <c r="K2665" i="14"/>
  <c r="K2254" i="14"/>
  <c r="K1482" i="14"/>
  <c r="K848" i="14"/>
  <c r="K737" i="14"/>
  <c r="K606" i="14"/>
  <c r="K661" i="14"/>
  <c r="K636" i="14"/>
  <c r="K540" i="14"/>
  <c r="K506" i="14"/>
  <c r="K502" i="14"/>
  <c r="K2721" i="14"/>
  <c r="K2604" i="14"/>
  <c r="K2193" i="14"/>
  <c r="K1785" i="14"/>
  <c r="K1736" i="14"/>
  <c r="K1704" i="14"/>
  <c r="K1676" i="14"/>
  <c r="K1476" i="14"/>
  <c r="K1452" i="14"/>
  <c r="K1423" i="14"/>
  <c r="K1272" i="14"/>
  <c r="K1141" i="14"/>
  <c r="K1163" i="14"/>
  <c r="K1123" i="14"/>
  <c r="K899" i="14"/>
  <c r="K871" i="14"/>
  <c r="K736" i="14"/>
  <c r="K362" i="14"/>
  <c r="K283" i="14"/>
  <c r="K1083" i="14"/>
  <c r="K1828" i="14"/>
  <c r="K3080" i="14"/>
  <c r="K2862" i="14"/>
  <c r="K3219" i="14"/>
  <c r="K3564" i="14"/>
  <c r="K1892" i="14"/>
  <c r="K3193" i="14"/>
  <c r="K2919" i="14"/>
  <c r="K2551" i="14"/>
  <c r="K2229" i="14"/>
  <c r="K3661" i="14"/>
  <c r="K2564" i="14"/>
  <c r="K2062" i="14"/>
  <c r="K1425" i="14"/>
  <c r="K1464" i="14"/>
  <c r="K416" i="14"/>
  <c r="K2300" i="14"/>
  <c r="K2433" i="14"/>
  <c r="K1768" i="14"/>
  <c r="K2718" i="14"/>
  <c r="K3308" i="14"/>
  <c r="K2410" i="14"/>
  <c r="K2776" i="14"/>
  <c r="K2791" i="14"/>
  <c r="K3555" i="14"/>
  <c r="K3506" i="14"/>
  <c r="K2414" i="14"/>
  <c r="K2436" i="14"/>
  <c r="K581" i="14"/>
  <c r="K1258" i="14"/>
  <c r="K3443" i="14"/>
  <c r="K2114" i="14"/>
  <c r="K3512" i="14"/>
  <c r="K614" i="14"/>
  <c r="K2705" i="14"/>
  <c r="K2556" i="14"/>
  <c r="K3502" i="14"/>
  <c r="K3426" i="14"/>
  <c r="K3359" i="14"/>
  <c r="K2653" i="14"/>
  <c r="K2950" i="14"/>
  <c r="K2654" i="14"/>
  <c r="K3287" i="14"/>
  <c r="K3035" i="14"/>
  <c r="K2463" i="14"/>
  <c r="K2681" i="14"/>
  <c r="K3113" i="14"/>
  <c r="K1073" i="14"/>
  <c r="K2041" i="14"/>
  <c r="K3582" i="14"/>
  <c r="K3383" i="14"/>
  <c r="K3616" i="14"/>
  <c r="K3345" i="14"/>
  <c r="K3268" i="14"/>
  <c r="K3252" i="14"/>
  <c r="K3188" i="14"/>
  <c r="K1298" i="14"/>
  <c r="K3046" i="14"/>
  <c r="K2838" i="14"/>
  <c r="K2790" i="14"/>
  <c r="K2686" i="14"/>
  <c r="K2542" i="14"/>
  <c r="K2526" i="14"/>
  <c r="K3149" i="14"/>
  <c r="K2118" i="14"/>
  <c r="K2067" i="14"/>
  <c r="K2023" i="14"/>
  <c r="K1927" i="14"/>
  <c r="K1013" i="14"/>
  <c r="K2970" i="14"/>
  <c r="K2962" i="14"/>
  <c r="K2786" i="14"/>
  <c r="K2554" i="14"/>
  <c r="K3666" i="14"/>
  <c r="K3652" i="14"/>
  <c r="K2880" i="14"/>
  <c r="K3548" i="14"/>
  <c r="K3385" i="14"/>
  <c r="K3144" i="14"/>
  <c r="K3309" i="14"/>
  <c r="K3234" i="14"/>
  <c r="K3230" i="14"/>
  <c r="K3210" i="14"/>
  <c r="K1370" i="14"/>
  <c r="K2573" i="14"/>
  <c r="K2456" i="14"/>
  <c r="K3003" i="14"/>
  <c r="K2875" i="14"/>
  <c r="K2827" i="14"/>
  <c r="K2683" i="14"/>
  <c r="K3360" i="14"/>
  <c r="K1012" i="14"/>
  <c r="K960" i="14"/>
  <c r="K2911" i="14"/>
  <c r="K2399" i="14"/>
  <c r="K2335" i="14"/>
  <c r="K2253" i="14"/>
  <c r="K3702" i="14"/>
  <c r="K3673" i="14"/>
  <c r="K3669" i="14"/>
  <c r="K3497" i="14"/>
  <c r="K3397" i="14"/>
  <c r="K3120" i="14"/>
  <c r="K2789" i="14"/>
  <c r="K3537" i="14"/>
  <c r="K3097" i="14"/>
  <c r="K2284" i="14"/>
  <c r="K2226" i="14"/>
  <c r="K2167" i="14"/>
  <c r="K1273" i="14"/>
  <c r="K2865" i="14"/>
  <c r="K2232" i="14"/>
  <c r="K2216" i="14"/>
  <c r="K1558" i="14"/>
  <c r="K1356" i="14"/>
  <c r="K1044" i="14"/>
  <c r="K881" i="14"/>
  <c r="K865" i="14"/>
  <c r="K570" i="14"/>
  <c r="K710" i="14"/>
  <c r="K306" i="14"/>
  <c r="K2395" i="14"/>
  <c r="K3450" i="14"/>
  <c r="K3406" i="14"/>
  <c r="K2452" i="14"/>
  <c r="K1430" i="14"/>
  <c r="K1240" i="14"/>
  <c r="K904" i="14"/>
  <c r="K792" i="14"/>
  <c r="K716" i="14"/>
  <c r="K3020" i="14"/>
  <c r="K2732" i="14"/>
  <c r="K1438" i="14"/>
  <c r="K1627" i="14"/>
  <c r="K1340" i="14"/>
  <c r="K1065" i="14"/>
  <c r="K1085" i="14"/>
  <c r="K1945" i="14"/>
  <c r="K1823" i="14"/>
  <c r="K3151" i="14"/>
  <c r="K3299" i="14"/>
  <c r="K2650" i="14"/>
  <c r="K2370" i="14"/>
  <c r="K2269" i="14"/>
  <c r="K2619" i="14"/>
  <c r="K3189" i="14"/>
  <c r="K2999" i="14"/>
  <c r="K2535" i="14"/>
  <c r="K2030" i="14"/>
  <c r="K3004" i="14"/>
  <c r="K270" i="14"/>
  <c r="K2708" i="14"/>
  <c r="K375" i="14"/>
  <c r="K1997" i="14"/>
  <c r="K2071" i="14"/>
  <c r="K2139" i="14"/>
  <c r="K3375" i="14"/>
  <c r="K3630" i="14"/>
  <c r="K3323" i="14"/>
  <c r="K3216" i="14"/>
  <c r="K3184" i="14"/>
  <c r="K2138" i="14"/>
  <c r="K2130" i="14"/>
  <c r="K2047" i="14"/>
  <c r="K2344" i="14"/>
  <c r="K2806" i="14"/>
  <c r="K2710" i="14"/>
  <c r="K2550" i="14"/>
  <c r="K2502" i="14"/>
  <c r="K2754" i="14"/>
  <c r="K2706" i="14"/>
  <c r="K2658" i="14"/>
  <c r="K2426" i="14"/>
  <c r="K3650" i="14"/>
  <c r="K2613" i="14"/>
  <c r="K2517" i="14"/>
  <c r="K2400" i="14"/>
  <c r="K2389" i="14"/>
  <c r="K3538" i="14"/>
  <c r="K3627" i="14"/>
  <c r="K3619" i="14"/>
  <c r="K3202" i="14"/>
  <c r="K3182" i="14"/>
  <c r="K2140" i="14"/>
  <c r="K1179" i="14"/>
  <c r="K3000" i="14"/>
  <c r="K2808" i="14"/>
  <c r="K2712" i="14"/>
  <c r="K2747" i="14"/>
  <c r="K2659" i="14"/>
  <c r="K3159" i="14"/>
  <c r="K3185" i="14"/>
  <c r="K2098" i="14"/>
  <c r="K3087" i="14"/>
  <c r="K2927" i="14"/>
  <c r="K2599" i="14"/>
  <c r="K3657" i="14"/>
  <c r="K3477" i="14"/>
  <c r="K3457" i="14"/>
  <c r="K3077" i="14"/>
  <c r="K2896" i="14"/>
  <c r="K2885" i="14"/>
  <c r="K2704" i="14"/>
  <c r="K2398" i="14"/>
  <c r="K2289" i="14"/>
  <c r="K3428" i="14"/>
  <c r="K2788" i="14"/>
  <c r="K2202" i="14"/>
  <c r="K1608" i="14"/>
  <c r="K3057" i="14"/>
  <c r="K2780" i="14"/>
  <c r="K2396" i="14"/>
  <c r="K1938" i="14"/>
  <c r="K1782" i="14"/>
  <c r="K1770" i="14"/>
  <c r="K1639" i="14"/>
  <c r="K330" i="14"/>
  <c r="K2371" i="14"/>
  <c r="K2537" i="14"/>
  <c r="K2441" i="14"/>
  <c r="K2283" i="14"/>
  <c r="K1570" i="14"/>
  <c r="K1528" i="14"/>
  <c r="K2977" i="14"/>
  <c r="K2380" i="14"/>
  <c r="K2348" i="14"/>
  <c r="K2292" i="14"/>
  <c r="K2275" i="14"/>
  <c r="K1673" i="14"/>
  <c r="K1460" i="14"/>
  <c r="K1595" i="14"/>
  <c r="K807" i="14"/>
  <c r="K346" i="14"/>
  <c r="K3276" i="14"/>
  <c r="K2525" i="14"/>
  <c r="K3617" i="14"/>
  <c r="K3467" i="14"/>
  <c r="K2767" i="14"/>
  <c r="K3481" i="14"/>
  <c r="K3531" i="14"/>
  <c r="K3432" i="14"/>
  <c r="K255" i="14"/>
  <c r="K359" i="14"/>
  <c r="K1234" i="14"/>
  <c r="K2132" i="14"/>
  <c r="K1909" i="14"/>
  <c r="K2166" i="14"/>
  <c r="K3583" i="14"/>
  <c r="K3150" i="14"/>
  <c r="K3363" i="14"/>
  <c r="K3351" i="14"/>
  <c r="K3607" i="14"/>
  <c r="K3593" i="14"/>
  <c r="K3609" i="14"/>
  <c r="K3284" i="14"/>
  <c r="K3280" i="14"/>
  <c r="K1392" i="14"/>
  <c r="K1809" i="14"/>
  <c r="K1172" i="14"/>
  <c r="K987" i="14"/>
  <c r="K677" i="14"/>
  <c r="K2952" i="14"/>
  <c r="K2998" i="14"/>
  <c r="K2750" i="14"/>
  <c r="K2694" i="14"/>
  <c r="K2678" i="14"/>
  <c r="K2446" i="14"/>
  <c r="K3158" i="14"/>
  <c r="K3303" i="14"/>
  <c r="K3271" i="14"/>
  <c r="K3243" i="14"/>
  <c r="K3090" i="14"/>
  <c r="K2946" i="14"/>
  <c r="K2922" i="14"/>
  <c r="K2330" i="14"/>
  <c r="K3709" i="14"/>
  <c r="K3499" i="14"/>
  <c r="K2912" i="14"/>
  <c r="K2752" i="14"/>
  <c r="K3513" i="14"/>
  <c r="K3389" i="14"/>
  <c r="K3381" i="14"/>
  <c r="K3353" i="14"/>
  <c r="K3338" i="14"/>
  <c r="K3339" i="14"/>
  <c r="K3320" i="14"/>
  <c r="K3262" i="14"/>
  <c r="K3246" i="14"/>
  <c r="K3206" i="14"/>
  <c r="K2055" i="14"/>
  <c r="K1815" i="14"/>
  <c r="K1647" i="14"/>
  <c r="K1318" i="14"/>
  <c r="K988" i="14"/>
  <c r="K694" i="14"/>
  <c r="K669" i="14"/>
  <c r="K3085" i="14"/>
  <c r="K2925" i="14"/>
  <c r="K2701" i="14"/>
  <c r="K2680" i="14"/>
  <c r="K2392" i="14"/>
  <c r="K2995" i="14"/>
  <c r="K2963" i="14"/>
  <c r="K2907" i="14"/>
  <c r="K2819" i="14"/>
  <c r="K2811" i="14"/>
  <c r="K3615" i="14"/>
  <c r="K3578" i="14"/>
  <c r="K3154" i="14"/>
  <c r="K1876" i="14"/>
  <c r="K2029" i="14"/>
  <c r="K2063" i="14"/>
  <c r="K674" i="14"/>
  <c r="K3023" i="14"/>
  <c r="K2959" i="14"/>
  <c r="K2847" i="14"/>
  <c r="K2815" i="14"/>
  <c r="K2783" i="14"/>
  <c r="K2775" i="14"/>
  <c r="K2615" i="14"/>
  <c r="K2249" i="14"/>
  <c r="K3708" i="14"/>
  <c r="K3677" i="14"/>
  <c r="K3401" i="14"/>
  <c r="K3056" i="14"/>
  <c r="K2981" i="14"/>
  <c r="K2512" i="14"/>
  <c r="K2416" i="14"/>
  <c r="K2265" i="14"/>
  <c r="K3065" i="14"/>
  <c r="K2809" i="14"/>
  <c r="K2329" i="14"/>
  <c r="K1882" i="14"/>
  <c r="K1581" i="14"/>
  <c r="K842" i="14"/>
  <c r="K780" i="14"/>
  <c r="K705" i="14"/>
  <c r="K720" i="14"/>
  <c r="K2833" i="14"/>
  <c r="K2385" i="14"/>
  <c r="K2364" i="14"/>
  <c r="K1970" i="14"/>
  <c r="K2056" i="14"/>
  <c r="K2008" i="14"/>
  <c r="K2205" i="14"/>
  <c r="K2197" i="14"/>
  <c r="K2181" i="14"/>
  <c r="K1543" i="14"/>
  <c r="K1100" i="14"/>
  <c r="K841" i="14"/>
  <c r="K290" i="14"/>
  <c r="K2315" i="14"/>
  <c r="K2251" i="14"/>
  <c r="K2247" i="14"/>
  <c r="K3462" i="14"/>
  <c r="K3394" i="14"/>
  <c r="K3028" i="14"/>
  <c r="K2889" i="14"/>
  <c r="K2633" i="14"/>
  <c r="K2569" i="14"/>
  <c r="K2345" i="14"/>
  <c r="K2246" i="14"/>
  <c r="K2163" i="14"/>
  <c r="K860" i="14"/>
  <c r="K759" i="14"/>
  <c r="K2443" i="14"/>
  <c r="K2764" i="14"/>
  <c r="K2593" i="14"/>
  <c r="K2561" i="14"/>
  <c r="K2529" i="14"/>
  <c r="K2236" i="14"/>
  <c r="K1928" i="14"/>
  <c r="K1874" i="14"/>
  <c r="K1737" i="14"/>
  <c r="K1721" i="14"/>
  <c r="K1397" i="14"/>
  <c r="K1439" i="14"/>
  <c r="K935" i="14"/>
  <c r="K831" i="14"/>
  <c r="K2958" i="14"/>
  <c r="K2039" i="14"/>
  <c r="K3532" i="14"/>
  <c r="K3587" i="14"/>
  <c r="K3241" i="14"/>
  <c r="K3135" i="14"/>
  <c r="K3055" i="14"/>
  <c r="K2591" i="14"/>
  <c r="K3651" i="14"/>
  <c r="K2507" i="14"/>
  <c r="K1317" i="14"/>
  <c r="K3319" i="14"/>
  <c r="K3300" i="14"/>
  <c r="K3224" i="14"/>
  <c r="K3180" i="14"/>
  <c r="K1816" i="14"/>
  <c r="K1867" i="14"/>
  <c r="K357" i="14"/>
  <c r="K389" i="14"/>
  <c r="K2312" i="14"/>
  <c r="K3054" i="14"/>
  <c r="K2982" i="14"/>
  <c r="K2974" i="14"/>
  <c r="K2742" i="14"/>
  <c r="K2630" i="14"/>
  <c r="K3342" i="14"/>
  <c r="K3596" i="14"/>
  <c r="K3599" i="14"/>
  <c r="K3279" i="14"/>
  <c r="K3211" i="14"/>
  <c r="K3026" i="14"/>
  <c r="K2986" i="14"/>
  <c r="K2578" i="14"/>
  <c r="K2498" i="14"/>
  <c r="K3699" i="14"/>
  <c r="K3684" i="14"/>
  <c r="K3415" i="14"/>
  <c r="K3093" i="14"/>
  <c r="K2592" i="14"/>
  <c r="K2432" i="14"/>
  <c r="K2304" i="14"/>
  <c r="K3566" i="14"/>
  <c r="K3515" i="14"/>
  <c r="K3305" i="14"/>
  <c r="K3602" i="14"/>
  <c r="K3274" i="14"/>
  <c r="K2142" i="14"/>
  <c r="K1821" i="14"/>
  <c r="K685" i="14"/>
  <c r="K2989" i="14"/>
  <c r="K2739" i="14"/>
  <c r="K3612" i="14"/>
  <c r="K3148" i="14"/>
  <c r="K3265" i="14"/>
  <c r="K2126" i="14"/>
  <c r="K1891" i="14"/>
  <c r="K1873" i="14"/>
  <c r="K1811" i="14"/>
  <c r="K2991" i="14"/>
  <c r="K2887" i="14"/>
  <c r="K2527" i="14"/>
  <c r="K2479" i="14"/>
  <c r="K2431" i="14"/>
  <c r="K3691" i="14"/>
  <c r="K3689" i="14"/>
  <c r="K3679" i="14"/>
  <c r="K3433" i="14"/>
  <c r="K2821" i="14"/>
  <c r="K2597" i="14"/>
  <c r="K3565" i="14"/>
  <c r="K3545" i="14"/>
  <c r="K3516" i="14"/>
  <c r="K2422" i="14"/>
  <c r="K2350" i="14"/>
  <c r="K3140" i="14"/>
  <c r="K3129" i="14"/>
  <c r="K2852" i="14"/>
  <c r="K2841" i="14"/>
  <c r="K2745" i="14"/>
  <c r="K2724" i="14"/>
  <c r="K2713" i="14"/>
  <c r="K2585" i="14"/>
  <c r="K1934" i="14"/>
  <c r="K782" i="14"/>
  <c r="K637" i="14"/>
  <c r="K2876" i="14"/>
  <c r="K2737" i="14"/>
  <c r="K2428" i="14"/>
  <c r="K1986" i="14"/>
  <c r="K1954" i="14"/>
  <c r="K1922" i="14"/>
  <c r="K1763" i="14"/>
  <c r="K1372" i="14"/>
  <c r="K921" i="14"/>
  <c r="K2403" i="14"/>
  <c r="K3470" i="14"/>
  <c r="K3446" i="14"/>
  <c r="K2868" i="14"/>
  <c r="K2836" i="14"/>
  <c r="K1617" i="14"/>
  <c r="K1585" i="14"/>
  <c r="K1561" i="14"/>
  <c r="K1288" i="14"/>
  <c r="K812" i="14"/>
  <c r="K3073" i="14"/>
  <c r="K2945" i="14"/>
  <c r="K2913" i="14"/>
  <c r="K2401" i="14"/>
  <c r="K1669" i="14"/>
  <c r="K1473" i="14"/>
  <c r="K1405" i="14"/>
  <c r="K1403" i="14"/>
  <c r="K1081" i="14"/>
  <c r="K1810" i="14"/>
  <c r="K2589" i="14"/>
  <c r="K3203" i="14"/>
  <c r="K3187" i="14"/>
  <c r="K1354" i="14"/>
  <c r="K2890" i="14"/>
  <c r="K2698" i="14"/>
  <c r="K2586" i="14"/>
  <c r="K3407" i="14"/>
  <c r="K2901" i="14"/>
  <c r="K3568" i="14"/>
  <c r="K3554" i="14"/>
  <c r="K3550" i="14"/>
  <c r="K3546" i="14"/>
  <c r="K3377" i="14"/>
  <c r="K2584" i="14"/>
  <c r="K2795" i="14"/>
  <c r="K2587" i="14"/>
  <c r="K3696" i="14"/>
  <c r="K3505" i="14"/>
  <c r="K2352" i="14"/>
  <c r="K3539" i="14"/>
  <c r="K2299" i="14"/>
  <c r="K2321" i="14"/>
  <c r="K2034" i="14"/>
  <c r="K2239" i="14"/>
  <c r="K2964" i="14"/>
  <c r="K2761" i="14"/>
  <c r="K2580" i="14"/>
  <c r="K1700" i="14"/>
  <c r="K618" i="14"/>
  <c r="K3654" i="14"/>
  <c r="K3167" i="14"/>
  <c r="K3250" i="14"/>
  <c r="K3198" i="14"/>
  <c r="K2731" i="14"/>
  <c r="K2375" i="14"/>
  <c r="K3464" i="14"/>
  <c r="K3170" i="14"/>
  <c r="K3346" i="14"/>
  <c r="K2397" i="14"/>
  <c r="K3094" i="14"/>
  <c r="K2325" i="14"/>
  <c r="K3614" i="14"/>
  <c r="K3128" i="14"/>
  <c r="K2861" i="14"/>
  <c r="K2627" i="14"/>
  <c r="K535" i="14"/>
  <c r="K2967" i="14"/>
  <c r="K2390" i="14"/>
  <c r="K2884" i="14"/>
  <c r="K597" i="14"/>
  <c r="K2356" i="14"/>
  <c r="K2214" i="14"/>
  <c r="K739" i="14"/>
  <c r="K1353" i="14"/>
  <c r="K1937" i="14"/>
  <c r="K2124" i="14"/>
  <c r="K2146" i="14"/>
  <c r="K3220" i="14"/>
  <c r="K3048" i="14"/>
  <c r="K2461" i="14"/>
  <c r="K2582" i="14"/>
  <c r="K3690" i="14"/>
  <c r="K3431" i="14"/>
  <c r="K3411" i="14"/>
  <c r="K3270" i="14"/>
  <c r="K2264" i="14"/>
  <c r="K3139" i="14"/>
  <c r="K3091" i="14"/>
  <c r="K2671" i="14"/>
  <c r="K2367" i="14"/>
  <c r="K3393" i="14"/>
  <c r="K2288" i="14"/>
  <c r="K2323" i="14"/>
  <c r="K808" i="14"/>
  <c r="K2988" i="14"/>
  <c r="K2796" i="14"/>
  <c r="K1285" i="14"/>
  <c r="K1346" i="14"/>
  <c r="K3379" i="14"/>
  <c r="K3594" i="14"/>
  <c r="K3240" i="14"/>
  <c r="K3133" i="14"/>
  <c r="K2984" i="14"/>
  <c r="K2830" i="14"/>
  <c r="K3350" i="14"/>
  <c r="K3621" i="14"/>
  <c r="K3183" i="14"/>
  <c r="K3138" i="14"/>
  <c r="K3058" i="14"/>
  <c r="K2778" i="14"/>
  <c r="K2642" i="14"/>
  <c r="K2466" i="14"/>
  <c r="K2285" i="14"/>
  <c r="K2933" i="14"/>
  <c r="K2624" i="14"/>
  <c r="K2528" i="14"/>
  <c r="K2031" i="14"/>
  <c r="K2957" i="14"/>
  <c r="K2296" i="14"/>
  <c r="K3181" i="14"/>
  <c r="K1883" i="14"/>
  <c r="K1211" i="14"/>
  <c r="K1173" i="14"/>
  <c r="K2294" i="14"/>
  <c r="K3700" i="14"/>
  <c r="K3665" i="14"/>
  <c r="K2660" i="14"/>
  <c r="K1613" i="14"/>
  <c r="K1492" i="14"/>
  <c r="K2353" i="14"/>
  <c r="K1411" i="14"/>
  <c r="K801" i="14"/>
  <c r="K282" i="14"/>
  <c r="K1632" i="14"/>
  <c r="K3052" i="14"/>
  <c r="K3549" i="14"/>
  <c r="K3410" i="14"/>
  <c r="K2676" i="14"/>
  <c r="K2845" i="14"/>
  <c r="K3137" i="14"/>
  <c r="K1379" i="14"/>
  <c r="K329" i="14"/>
  <c r="K2866" i="14"/>
  <c r="K1831" i="14"/>
  <c r="K3064" i="14"/>
  <c r="K3315" i="14"/>
  <c r="K3153" i="14"/>
  <c r="K1814" i="14"/>
  <c r="K2002" i="14"/>
  <c r="K1451" i="14"/>
  <c r="K1550" i="14"/>
  <c r="K281" i="14"/>
  <c r="K2096" i="14"/>
  <c r="K3264" i="14"/>
  <c r="K2164" i="14"/>
  <c r="K1365" i="14"/>
  <c r="K2978" i="14"/>
  <c r="K2834" i="14"/>
  <c r="K3395" i="14"/>
  <c r="K2997" i="14"/>
  <c r="K2677" i="14"/>
  <c r="K3369" i="14"/>
  <c r="K3331" i="14"/>
  <c r="K2328" i="14"/>
  <c r="K2939" i="14"/>
  <c r="K2667" i="14"/>
  <c r="K1881" i="14"/>
  <c r="K2623" i="14"/>
  <c r="K3441" i="14"/>
  <c r="K2448" i="14"/>
  <c r="K1575" i="14"/>
  <c r="K2258" i="14"/>
  <c r="K3414" i="14"/>
  <c r="K2388" i="14"/>
  <c r="K3292" i="14"/>
  <c r="K3208" i="14"/>
  <c r="K3110" i="14"/>
  <c r="K3267" i="14"/>
  <c r="K2874" i="14"/>
  <c r="K2474" i="14"/>
  <c r="K3503" i="14"/>
  <c r="K3447" i="14"/>
  <c r="K2848" i="14"/>
  <c r="K2931" i="14"/>
  <c r="K3318" i="14"/>
  <c r="K3253" i="14"/>
  <c r="K2935" i="14"/>
  <c r="K2415" i="14"/>
  <c r="K2960" i="14"/>
  <c r="K2736" i="14"/>
  <c r="K3514" i="14"/>
  <c r="K3089" i="14"/>
  <c r="K2769" i="14"/>
  <c r="K1607" i="14"/>
  <c r="K2411" i="14"/>
  <c r="K1908" i="14"/>
  <c r="K2753" i="14"/>
  <c r="K1749" i="14"/>
  <c r="K1566" i="14"/>
  <c r="K3586" i="14"/>
  <c r="K3606" i="14"/>
  <c r="K2910" i="14"/>
  <c r="K2646" i="14"/>
  <c r="K3215" i="14"/>
  <c r="K2666" i="14"/>
  <c r="K3463" i="14"/>
  <c r="K2976" i="14"/>
  <c r="K3324" i="14"/>
  <c r="K2025" i="14"/>
  <c r="K2899" i="14"/>
  <c r="K3169" i="14"/>
  <c r="K3209" i="14"/>
  <c r="K2943" i="14"/>
  <c r="K2800" i="14"/>
  <c r="K2640" i="14"/>
  <c r="K2480" i="14"/>
  <c r="K2326" i="14"/>
  <c r="K3400" i="14"/>
  <c r="K2948" i="14"/>
  <c r="K3644" i="14"/>
  <c r="K3143" i="14"/>
  <c r="K3618" i="14"/>
  <c r="K3164" i="14"/>
  <c r="K3697" i="14"/>
  <c r="K3695" i="14"/>
  <c r="K3519" i="14"/>
  <c r="K3641" i="14"/>
  <c r="K3623" i="14"/>
  <c r="K3638" i="14"/>
  <c r="K3326" i="14"/>
  <c r="K3645" i="14"/>
  <c r="K3166" i="14"/>
  <c r="K2719" i="14"/>
  <c r="K3694" i="14"/>
  <c r="K3653" i="14"/>
  <c r="K3013" i="14"/>
  <c r="K3468" i="14"/>
  <c r="K3408" i="14"/>
  <c r="K2274" i="14"/>
  <c r="K3482" i="14"/>
  <c r="K2171" i="14"/>
  <c r="K2870" i="14"/>
  <c r="K3678" i="14"/>
  <c r="K3674" i="14"/>
  <c r="K2872" i="14"/>
  <c r="K3469" i="14"/>
  <c r="K3486" i="14"/>
  <c r="K2668" i="14"/>
  <c r="K2021" i="14"/>
  <c r="K3613" i="14"/>
  <c r="K3296" i="14"/>
  <c r="K3244" i="14"/>
  <c r="K2664" i="14"/>
  <c r="K2472" i="14"/>
  <c r="K3344" i="14"/>
  <c r="K3584" i="14"/>
  <c r="K3337" i="14"/>
  <c r="K3322" i="14"/>
  <c r="K3263" i="14"/>
  <c r="K3247" i="14"/>
  <c r="K2562" i="14"/>
  <c r="K3536" i="14"/>
  <c r="K3373" i="14"/>
  <c r="K3290" i="14"/>
  <c r="K1889" i="14"/>
  <c r="K3368" i="14"/>
  <c r="K3329" i="14"/>
  <c r="K3667" i="14"/>
  <c r="K3523" i="14"/>
  <c r="K2374" i="14"/>
  <c r="K3396" i="14"/>
  <c r="K2500" i="14"/>
  <c r="K2361" i="14"/>
  <c r="K3036" i="14"/>
  <c r="K2929" i="14"/>
  <c r="K2481" i="14"/>
  <c r="K2417" i="14"/>
  <c r="K1443" i="14"/>
  <c r="K2355" i="14"/>
  <c r="K3398" i="14"/>
  <c r="K2036" i="14"/>
  <c r="K1630" i="14"/>
  <c r="K1441" i="14"/>
  <c r="K2080" i="14"/>
  <c r="K3278" i="14"/>
  <c r="K2262" i="14"/>
  <c r="K3520" i="14"/>
  <c r="K2873" i="14"/>
  <c r="K2817" i="14"/>
  <c r="J3157" i="14"/>
  <c r="J2594" i="14"/>
  <c r="J2944" i="14"/>
  <c r="J3417" i="14"/>
  <c r="J1174" i="14"/>
  <c r="J2695" i="14"/>
  <c r="J3070" i="14"/>
  <c r="J2598" i="14"/>
  <c r="J2291" i="14"/>
  <c r="J1064" i="14"/>
  <c r="J2700" i="14"/>
  <c r="J2369" i="14"/>
  <c r="J3334" i="14"/>
  <c r="J3330" i="14"/>
  <c r="J2267" i="14"/>
  <c r="J979" i="14"/>
  <c r="J3707" i="14"/>
  <c r="J1942" i="14"/>
  <c r="J2610" i="14"/>
  <c r="J2506" i="14"/>
  <c r="J1989" i="14"/>
  <c r="J3011" i="14"/>
  <c r="J3063" i="14"/>
  <c r="J2383" i="14"/>
  <c r="J3147" i="14"/>
  <c r="J3601" i="14"/>
  <c r="J2493" i="14"/>
  <c r="J2333" i="14"/>
  <c r="J2566" i="14"/>
  <c r="J2881" i="14"/>
  <c r="J2024" i="14"/>
  <c r="J3125" i="14"/>
  <c r="J2990" i="14"/>
  <c r="J2290" i="14"/>
  <c r="J3261" i="14"/>
  <c r="J1775" i="14"/>
  <c r="J706" i="14"/>
  <c r="J3364" i="14"/>
  <c r="J3190" i="14"/>
  <c r="J673" i="14"/>
  <c r="J696" i="14"/>
  <c r="J387" i="14"/>
  <c r="J1323" i="14"/>
  <c r="J1327" i="14"/>
  <c r="J1790" i="14"/>
  <c r="J1929" i="14"/>
  <c r="J3152" i="14"/>
  <c r="J3624" i="14"/>
  <c r="J3634" i="14"/>
  <c r="J3416" i="14"/>
  <c r="J3581" i="14"/>
  <c r="J3528" i="14"/>
  <c r="J3483" i="14"/>
  <c r="J2186" i="14"/>
  <c r="J1936" i="14"/>
  <c r="J1232" i="14"/>
  <c r="J1008" i="14"/>
  <c r="J2634" i="14"/>
  <c r="J2255" i="14"/>
  <c r="J3636" i="14"/>
  <c r="J3553" i="14"/>
  <c r="J3509" i="14"/>
  <c r="J3489" i="14"/>
  <c r="J3425" i="14"/>
  <c r="J2058" i="14"/>
  <c r="J474" i="14"/>
  <c r="J403" i="14"/>
  <c r="J2552" i="14"/>
  <c r="J2279" i="14"/>
  <c r="J2242" i="14"/>
  <c r="J1791" i="14"/>
  <c r="J2129" i="14"/>
  <c r="J1851" i="14"/>
  <c r="J1322" i="14"/>
  <c r="J1906" i="14"/>
  <c r="J1089" i="14"/>
  <c r="J438" i="14"/>
  <c r="J2823" i="14"/>
  <c r="J2607" i="14"/>
  <c r="J2487" i="14"/>
  <c r="J2311" i="14"/>
  <c r="J2278" i="14"/>
  <c r="J2233" i="14"/>
  <c r="J2608" i="14"/>
  <c r="J3484" i="14"/>
  <c r="J3421" i="14"/>
  <c r="J2189" i="14"/>
  <c r="J982" i="14"/>
  <c r="J1026" i="14"/>
  <c r="J429" i="14"/>
  <c r="J2920" i="14"/>
  <c r="J2894" i="14"/>
  <c r="J3068" i="14"/>
  <c r="J2716" i="14"/>
  <c r="J1761" i="14"/>
  <c r="J1753" i="14"/>
  <c r="J1725" i="14"/>
  <c r="J1689" i="14"/>
  <c r="J1760" i="14"/>
  <c r="J1748" i="14"/>
  <c r="J1740" i="14"/>
  <c r="J1660" i="14"/>
  <c r="J1457" i="14"/>
  <c r="J1471" i="14"/>
  <c r="J1376" i="14"/>
  <c r="J1268" i="14"/>
  <c r="J1324" i="14"/>
  <c r="J1114" i="14"/>
  <c r="J1090" i="14"/>
  <c r="J1070" i="14"/>
  <c r="J1062" i="14"/>
  <c r="J941" i="14"/>
  <c r="J885" i="14"/>
  <c r="J969" i="14"/>
  <c r="J717" i="14"/>
  <c r="J2427" i="14"/>
  <c r="J2282" i="14"/>
  <c r="J2227" i="14"/>
  <c r="J3285" i="14"/>
  <c r="J3233" i="14"/>
  <c r="J3225" i="14"/>
  <c r="J2921" i="14"/>
  <c r="J2697" i="14"/>
  <c r="J1854" i="14"/>
  <c r="J1826" i="14"/>
  <c r="J1600" i="14"/>
  <c r="J1162" i="14"/>
  <c r="J816" i="14"/>
  <c r="J775" i="14"/>
  <c r="J430" i="14"/>
  <c r="J289" i="14"/>
  <c r="J1655" i="14"/>
  <c r="J1762" i="14"/>
  <c r="J1754" i="14"/>
  <c r="J1706" i="14"/>
  <c r="J1670" i="14"/>
  <c r="J1658" i="14"/>
  <c r="J1419" i="14"/>
  <c r="J1115" i="14"/>
  <c r="J989" i="14"/>
  <c r="J530" i="14"/>
  <c r="J483" i="14"/>
  <c r="J428" i="14"/>
  <c r="J307" i="14"/>
  <c r="J288" i="14"/>
  <c r="J265" i="14"/>
  <c r="J2715" i="14"/>
  <c r="J2494" i="14"/>
  <c r="J2358" i="14"/>
  <c r="J2281" i="14"/>
  <c r="J3340" i="14"/>
  <c r="J3214" i="14"/>
  <c r="J3212" i="14"/>
  <c r="J3108" i="14"/>
  <c r="J1466" i="14"/>
  <c r="J1505" i="14"/>
  <c r="J1134" i="14"/>
  <c r="J942" i="14"/>
  <c r="J938" i="14"/>
  <c r="J764" i="14"/>
  <c r="J638" i="14"/>
  <c r="J579" i="14"/>
  <c r="J500" i="14"/>
  <c r="J523" i="14"/>
  <c r="J462" i="14"/>
  <c r="J2690" i="14"/>
  <c r="J2490" i="14"/>
  <c r="J2198" i="14"/>
  <c r="J2257" i="14"/>
  <c r="J1925" i="14"/>
  <c r="J1645" i="14"/>
  <c r="J2013" i="14"/>
  <c r="J3163" i="14"/>
  <c r="J3632" i="14"/>
  <c r="J3704" i="14"/>
  <c r="J3686" i="14"/>
  <c r="J2054" i="14"/>
  <c r="J2858" i="14"/>
  <c r="J2530" i="14"/>
  <c r="J2402" i="14"/>
  <c r="J3072" i="14"/>
  <c r="J2965" i="14"/>
  <c r="J2784" i="14"/>
  <c r="J2464" i="14"/>
  <c r="J2244" i="14"/>
  <c r="J2160" i="14"/>
  <c r="J2052" i="14"/>
  <c r="J3075" i="14"/>
  <c r="J3504" i="14"/>
  <c r="J3458" i="14"/>
  <c r="J3442" i="14"/>
  <c r="J3455" i="14"/>
  <c r="J2136" i="14"/>
  <c r="J2084" i="14"/>
  <c r="J466" i="14"/>
  <c r="J3111" i="14"/>
  <c r="J3095" i="14"/>
  <c r="J3071" i="14"/>
  <c r="J2871" i="14"/>
  <c r="J3088" i="14"/>
  <c r="J3535" i="14"/>
  <c r="J3437" i="14"/>
  <c r="J2209" i="14"/>
  <c r="J2073" i="14"/>
  <c r="J405" i="14"/>
  <c r="J2792" i="14"/>
  <c r="J2781" i="14"/>
  <c r="J2621" i="14"/>
  <c r="J2263" i="14"/>
  <c r="J3006" i="14"/>
  <c r="J3132" i="14"/>
  <c r="J3025" i="14"/>
  <c r="J1728" i="14"/>
  <c r="J1708" i="14"/>
  <c r="J809" i="14"/>
  <c r="J3311" i="14"/>
  <c r="J3291" i="14"/>
  <c r="J3283" i="14"/>
  <c r="J3275" i="14"/>
  <c r="J3217" i="14"/>
  <c r="J1015" i="14"/>
  <c r="J293" i="14"/>
  <c r="J3041" i="14"/>
  <c r="J1599" i="14"/>
  <c r="J1583" i="14"/>
  <c r="J1146" i="14"/>
  <c r="J738" i="14"/>
  <c r="J2318" i="14"/>
  <c r="J3232" i="14"/>
  <c r="J822" i="14"/>
  <c r="J639" i="14"/>
  <c r="J1186" i="14"/>
  <c r="J1903" i="14"/>
  <c r="J3631" i="14"/>
  <c r="J2746" i="14"/>
  <c r="J2450" i="14"/>
  <c r="J2378" i="14"/>
  <c r="J2314" i="14"/>
  <c r="J3633" i="14"/>
  <c r="J2194" i="14"/>
  <c r="J3096" i="14"/>
  <c r="J2840" i="14"/>
  <c r="J2424" i="14"/>
  <c r="J3099" i="14"/>
  <c r="J2971" i="14"/>
  <c r="J2955" i="14"/>
  <c r="J2200" i="14"/>
  <c r="J2201" i="14"/>
  <c r="J1189" i="14"/>
  <c r="J3079" i="14"/>
  <c r="J2655" i="14"/>
  <c r="J2567" i="14"/>
  <c r="J2351" i="14"/>
  <c r="J2693" i="14"/>
  <c r="J3402" i="14"/>
  <c r="J3605" i="14"/>
  <c r="J2224" i="14"/>
  <c r="J1833" i="14"/>
  <c r="J1282" i="14"/>
  <c r="J984" i="14"/>
  <c r="J2632" i="14"/>
  <c r="J2536" i="14"/>
  <c r="J2822" i="14"/>
  <c r="J1772" i="14"/>
  <c r="J1094" i="14"/>
  <c r="J616" i="14"/>
  <c r="J2675" i="14"/>
  <c r="J3343" i="14"/>
  <c r="J3317" i="14"/>
  <c r="J3269" i="14"/>
  <c r="J3257" i="14"/>
  <c r="J3171" i="14"/>
  <c r="J2497" i="14"/>
  <c r="J1738" i="14"/>
  <c r="J1106" i="14"/>
  <c r="J624" i="14"/>
  <c r="J730" i="14"/>
  <c r="J3390" i="14"/>
  <c r="J3378" i="14"/>
  <c r="J3370" i="14"/>
  <c r="J3348" i="14"/>
  <c r="J3076" i="14"/>
  <c r="J2820" i="14"/>
  <c r="J2340" i="14"/>
  <c r="J1537" i="14"/>
  <c r="J790" i="14"/>
  <c r="J1383" i="14"/>
  <c r="J1971" i="14"/>
  <c r="J2738" i="14"/>
  <c r="J2368" i="14"/>
  <c r="J3524" i="14"/>
  <c r="J711" i="14"/>
  <c r="J3557" i="14"/>
  <c r="J3145" i="14"/>
  <c r="J3413" i="14"/>
  <c r="J2495" i="14"/>
  <c r="J2455" i="14"/>
  <c r="J2832" i="14"/>
  <c r="J3500" i="14"/>
  <c r="J3542" i="14"/>
  <c r="J3501" i="14"/>
  <c r="J3126" i="14"/>
  <c r="J1280" i="14"/>
  <c r="J1136" i="14"/>
  <c r="J897" i="14"/>
  <c r="J517" i="14"/>
  <c r="J3371" i="14"/>
  <c r="J3124" i="14"/>
  <c r="J2953" i="14"/>
  <c r="J2313" i="14"/>
  <c r="J1800" i="14"/>
  <c r="J1217" i="14"/>
  <c r="J1116" i="14"/>
  <c r="J755" i="14"/>
  <c r="J2956" i="14"/>
  <c r="J2924" i="14"/>
  <c r="J2465" i="14"/>
  <c r="J2334" i="14"/>
  <c r="J3204" i="14"/>
  <c r="J1866" i="14"/>
  <c r="J1252" i="14"/>
  <c r="J1202" i="14"/>
  <c r="J2072" i="14"/>
  <c r="J1825" i="14"/>
  <c r="J3034" i="14"/>
  <c r="J2522" i="14"/>
  <c r="J2346" i="14"/>
  <c r="J2869" i="14"/>
  <c r="J2741" i="14"/>
  <c r="J1916" i="14"/>
  <c r="J3439" i="14"/>
  <c r="J2895" i="14"/>
  <c r="J2743" i="14"/>
  <c r="J2725" i="14"/>
  <c r="J1893" i="14"/>
  <c r="J2728" i="14"/>
  <c r="J2758" i="14"/>
  <c r="J1657" i="14"/>
  <c r="J2531" i="14"/>
  <c r="J3273" i="14"/>
  <c r="J3179" i="14"/>
  <c r="J3175" i="14"/>
  <c r="J3049" i="14"/>
  <c r="J2804" i="14"/>
  <c r="J1846" i="14"/>
  <c r="J1023" i="14"/>
  <c r="J605" i="14"/>
  <c r="J1427" i="14"/>
  <c r="J878" i="14"/>
  <c r="J1877" i="14"/>
  <c r="J2688" i="14"/>
  <c r="J3127" i="14"/>
  <c r="J2231" i="14"/>
  <c r="J3221" i="14"/>
  <c r="J1205" i="14"/>
  <c r="J401" i="14"/>
  <c r="J3105" i="14"/>
  <c r="J3256" i="14"/>
  <c r="J2489" i="14"/>
  <c r="J756" i="14"/>
  <c r="J2722" i="14"/>
  <c r="J2714" i="14"/>
  <c r="J2656" i="14"/>
  <c r="J2733" i="14"/>
  <c r="J2669" i="14"/>
  <c r="J2343" i="14"/>
  <c r="J2670" i="14"/>
  <c r="J2785" i="14"/>
  <c r="J2657" i="14"/>
  <c r="J3622" i="14"/>
  <c r="J3122" i="14"/>
  <c r="J2546" i="14"/>
  <c r="J2805" i="14"/>
  <c r="J3117" i="14"/>
  <c r="J2829" i="14"/>
  <c r="J3115" i="14"/>
  <c r="J2839" i="14"/>
  <c r="J2543" i="14"/>
  <c r="J2511" i="14"/>
  <c r="J2928" i="14"/>
  <c r="J2309" i="14"/>
  <c r="J3422" i="14"/>
  <c r="J3558" i="14"/>
  <c r="J2620" i="14"/>
  <c r="J3249" i="14"/>
  <c r="J2932" i="14"/>
  <c r="J1312" i="14"/>
  <c r="J973" i="14"/>
  <c r="J3356" i="14"/>
  <c r="J2425" i="14"/>
  <c r="J1545" i="14"/>
  <c r="J3106" i="14"/>
  <c r="J2882" i="14"/>
  <c r="J2826" i="14"/>
  <c r="J2418" i="14"/>
  <c r="J2520" i="14"/>
  <c r="J3051" i="14"/>
  <c r="J3472" i="14"/>
  <c r="J2152" i="14"/>
  <c r="J2679" i="14"/>
  <c r="J2245" i="14"/>
  <c r="J2684" i="14"/>
  <c r="J1624" i="14"/>
  <c r="J2611" i="14"/>
  <c r="J2467" i="14"/>
  <c r="J3295" i="14"/>
  <c r="J1484" i="14"/>
  <c r="J2574" i="14"/>
  <c r="J2636" i="14"/>
  <c r="J2260" i="14"/>
  <c r="J1710" i="14"/>
  <c r="J534" i="14"/>
  <c r="J3042" i="14"/>
  <c r="J2362" i="14"/>
  <c r="J3156" i="14"/>
  <c r="J2558" i="14"/>
  <c r="J2651" i="14"/>
  <c r="J2005" i="14"/>
  <c r="J2570" i="14"/>
  <c r="J3104" i="14"/>
  <c r="J3556" i="14"/>
  <c r="J2541" i="14"/>
  <c r="J2947" i="14"/>
  <c r="J2187" i="14"/>
  <c r="J2241" i="14"/>
  <c r="J2174" i="14"/>
  <c r="J2926" i="14"/>
  <c r="J1332" i="14"/>
  <c r="J2518" i="14"/>
  <c r="J3372" i="14"/>
  <c r="J3336" i="14"/>
  <c r="J3033" i="14"/>
  <c r="J1394" i="14"/>
  <c r="J3589" i="14"/>
  <c r="J3573" i="14"/>
  <c r="J2248" i="14"/>
  <c r="J2170" i="14"/>
  <c r="J3098" i="14"/>
  <c r="J3010" i="14"/>
  <c r="J2730" i="14"/>
  <c r="J2626" i="14"/>
  <c r="J2453" i="14"/>
  <c r="J2357" i="14"/>
  <c r="J3705" i="14"/>
  <c r="J3494" i="14"/>
  <c r="J3701" i="14"/>
  <c r="J3053" i="14"/>
  <c r="J2744" i="14"/>
  <c r="J3083" i="14"/>
  <c r="J3404" i="14"/>
  <c r="J3456" i="14"/>
  <c r="J3405" i="14"/>
  <c r="J2228" i="14"/>
  <c r="J992" i="14"/>
  <c r="J2951" i="14"/>
  <c r="J2727" i="14"/>
  <c r="J2631" i="14"/>
  <c r="J2439" i="14"/>
  <c r="J3024" i="14"/>
  <c r="J2864" i="14"/>
  <c r="J3598" i="14"/>
  <c r="J3710" i="14"/>
  <c r="J3551" i="14"/>
  <c r="J3005" i="14"/>
  <c r="J2973" i="14"/>
  <c r="J3078" i="14"/>
  <c r="J2534" i="14"/>
  <c r="J2972" i="14"/>
  <c r="J2812" i="14"/>
  <c r="J2801" i="14"/>
  <c r="J2332" i="14"/>
  <c r="J1712" i="14"/>
  <c r="J1292" i="14"/>
  <c r="J1086" i="14"/>
  <c r="J1074" i="14"/>
  <c r="J704" i="14"/>
  <c r="J2595" i="14"/>
  <c r="J2347" i="14"/>
  <c r="J3361" i="14"/>
  <c r="J3231" i="14"/>
  <c r="J3177" i="14"/>
  <c r="J3092" i="14"/>
  <c r="J3017" i="14"/>
  <c r="J2516" i="14"/>
  <c r="J856" i="14"/>
  <c r="J2734" i="14"/>
  <c r="J2892" i="14"/>
  <c r="J835" i="14"/>
  <c r="J3376" i="14"/>
  <c r="J3172" i="14"/>
  <c r="J3044" i="14"/>
  <c r="J2404" i="14"/>
  <c r="J1568" i="14"/>
  <c r="J3434" i="14"/>
  <c r="J2068" i="14"/>
  <c r="J3130" i="14"/>
  <c r="J3018" i="14"/>
  <c r="J3473" i="14"/>
  <c r="J2968" i="14"/>
  <c r="J2735" i="14"/>
  <c r="J2711" i="14"/>
  <c r="J2270" i="14"/>
  <c r="J2544" i="14"/>
  <c r="J3592" i="14"/>
  <c r="J3541" i="14"/>
  <c r="J3037" i="14"/>
  <c r="J2888" i="14"/>
  <c r="J2856" i="14"/>
  <c r="J3134" i="14"/>
  <c r="J3086" i="14"/>
  <c r="J2908" i="14"/>
  <c r="J2435" i="14"/>
  <c r="J3347" i="14"/>
  <c r="J3251" i="14"/>
  <c r="J3229" i="14"/>
  <c r="J2625" i="14"/>
  <c r="J2843" i="14"/>
  <c r="J3174" i="14"/>
  <c r="J384" i="14"/>
  <c r="J547" i="14"/>
  <c r="J1967" i="14"/>
  <c r="J3496" i="14"/>
  <c r="J2065" i="14"/>
  <c r="J1398" i="14"/>
  <c r="J2196" i="14"/>
  <c r="J2173" i="14"/>
  <c r="J1797" i="14"/>
  <c r="J1904" i="14"/>
  <c r="J385" i="14"/>
  <c r="J2975" i="14"/>
  <c r="J2327" i="14"/>
  <c r="J432" i="14"/>
  <c r="J3069" i="14"/>
  <c r="J2877" i="14"/>
  <c r="J2652" i="14"/>
  <c r="J2609" i="14"/>
  <c r="J1681" i="14"/>
  <c r="J1481" i="14"/>
  <c r="J1078" i="14"/>
  <c r="J2740" i="14"/>
  <c r="J2305" i="14"/>
  <c r="J875" i="14"/>
  <c r="J859" i="14"/>
  <c r="J2779" i="14"/>
  <c r="J2451" i="14"/>
  <c r="J3302" i="14"/>
  <c r="J2980" i="14"/>
  <c r="J1552" i="14"/>
  <c r="J802" i="14"/>
  <c r="J3588" i="14"/>
  <c r="J2616" i="14"/>
  <c r="J3562" i="14"/>
  <c r="J3706" i="14"/>
  <c r="J2307" i="14"/>
  <c r="J3245" i="14"/>
  <c r="J3286" i="14"/>
  <c r="J3620" i="14"/>
  <c r="J3444" i="14"/>
  <c r="J3112" i="14"/>
  <c r="J2717" i="14"/>
  <c r="J3030" i="14"/>
  <c r="J2793" i="14"/>
  <c r="J2430" i="14"/>
  <c r="J3384" i="14"/>
  <c r="J666" i="14"/>
  <c r="J1905" i="14"/>
  <c r="J3625" i="14"/>
  <c r="J3448" i="14"/>
  <c r="J1898" i="14"/>
  <c r="J2301" i="14"/>
  <c r="J2720" i="14"/>
  <c r="J2485" i="14"/>
  <c r="J2272" i="14"/>
  <c r="J3465" i="14"/>
  <c r="J2234" i="14"/>
  <c r="J2188" i="14"/>
  <c r="J1832" i="14"/>
  <c r="J2797" i="14"/>
  <c r="J2648" i="14"/>
  <c r="J3059" i="14"/>
  <c r="J2979" i="14"/>
  <c r="J2923" i="14"/>
  <c r="J3552" i="14"/>
  <c r="J2240" i="14"/>
  <c r="J2147" i="14"/>
  <c r="J2799" i="14"/>
  <c r="J2647" i="14"/>
  <c r="J2575" i="14"/>
  <c r="J2576" i="14"/>
  <c r="J3543" i="14"/>
  <c r="J2018" i="14"/>
  <c r="J2504" i="14"/>
  <c r="J3038" i="14"/>
  <c r="J2438" i="14"/>
  <c r="J286" i="14"/>
  <c r="J2579" i="14"/>
  <c r="J3349" i="14"/>
  <c r="J3281" i="14"/>
  <c r="J2612" i="14"/>
  <c r="J2601" i="14"/>
  <c r="J2473" i="14"/>
  <c r="J2324" i="14"/>
  <c r="J1691" i="14"/>
  <c r="J304" i="14"/>
  <c r="J261" i="14"/>
  <c r="J2462" i="14"/>
  <c r="J2342" i="14"/>
  <c r="J3386" i="14"/>
  <c r="J3380" i="14"/>
  <c r="J3288" i="14"/>
  <c r="J3254" i="14"/>
  <c r="J2372" i="14"/>
  <c r="J1159" i="14"/>
  <c r="J3074" i="14"/>
  <c r="J2938" i="14"/>
  <c r="J2560" i="14"/>
  <c r="J3567" i="14"/>
  <c r="J3236" i="14"/>
  <c r="J3160" i="14"/>
  <c r="J3066" i="14"/>
  <c r="J2842" i="14"/>
  <c r="J2381" i="14"/>
  <c r="J3420" i="14"/>
  <c r="J2751" i="14"/>
  <c r="J2703" i="14"/>
  <c r="J3429" i="14"/>
  <c r="J2851" i="14"/>
  <c r="J2825" i="14"/>
  <c r="J671" i="14"/>
  <c r="J2818" i="14"/>
  <c r="J3008" i="14"/>
  <c r="J2645" i="14"/>
  <c r="J2581" i="14"/>
  <c r="J2891" i="14"/>
  <c r="J3495" i="14"/>
  <c r="J2250" i="14"/>
  <c r="J2148" i="14"/>
  <c r="J3047" i="14"/>
  <c r="J3031" i="14"/>
  <c r="J2983" i="14"/>
  <c r="J2663" i="14"/>
  <c r="J2286" i="14"/>
  <c r="J2992" i="14"/>
  <c r="J2853" i="14"/>
  <c r="J2768" i="14"/>
  <c r="J3527" i="14"/>
  <c r="J3392" i="14"/>
  <c r="J2040" i="14"/>
  <c r="J1930" i="14"/>
  <c r="J1277" i="14"/>
  <c r="J1313" i="14"/>
  <c r="J2909" i="14"/>
  <c r="J2568" i="14"/>
  <c r="J2440" i="14"/>
  <c r="J2376" i="14"/>
  <c r="J3022" i="14"/>
  <c r="J2614" i="14"/>
  <c r="J2641" i="14"/>
  <c r="J2449" i="14"/>
  <c r="J945" i="14"/>
  <c r="J280" i="14"/>
  <c r="J2363" i="14"/>
  <c r="J2219" i="14"/>
  <c r="J3391" i="14"/>
  <c r="J1493" i="14"/>
  <c r="J2590" i="14"/>
  <c r="J3354" i="14"/>
  <c r="J3328" i="14"/>
  <c r="J3298" i="14"/>
  <c r="J2596" i="14"/>
  <c r="J2794" i="14"/>
  <c r="J3529" i="14"/>
  <c r="J3659" i="14"/>
  <c r="J2863" i="14"/>
  <c r="J2503" i="14"/>
  <c r="J3662" i="14"/>
  <c r="J2295" i="14"/>
  <c r="J2379" i="14"/>
  <c r="J3327" i="14"/>
  <c r="J3218" i="14"/>
  <c r="J2954" i="14"/>
  <c r="J2662" i="14"/>
  <c r="J1953" i="14"/>
  <c r="J1977" i="14"/>
  <c r="J3628" i="14"/>
  <c r="J3692" i="14"/>
  <c r="J3635" i="14"/>
  <c r="J3487" i="14"/>
  <c r="J2629" i="14"/>
  <c r="J2016" i="14"/>
  <c r="J2902" i="14"/>
  <c r="J2643" i="14"/>
  <c r="J3239" i="14"/>
  <c r="J3235" i="14"/>
  <c r="J2782" i="14"/>
  <c r="J2540" i="14"/>
  <c r="J1527" i="14"/>
  <c r="J2515" i="14"/>
  <c r="J3352" i="14"/>
  <c r="J3258" i="14"/>
  <c r="J3196" i="14"/>
  <c r="J2308" i="14"/>
  <c r="J1319" i="14"/>
  <c r="J3168" i="14"/>
  <c r="J3162" i="14"/>
  <c r="J3604" i="14"/>
  <c r="J3610" i="14"/>
  <c r="J3639" i="14"/>
  <c r="J3642" i="14"/>
  <c r="J3611" i="14"/>
  <c r="J3637" i="14"/>
  <c r="J3640" i="14"/>
  <c r="J3643" i="14"/>
  <c r="J3646" i="14"/>
  <c r="J3533" i="14"/>
  <c r="J3576" i="14"/>
  <c r="J3608" i="14"/>
  <c r="J3498" i="14"/>
  <c r="J3668" i="14"/>
  <c r="J3560" i="14"/>
  <c r="J3570" i="14"/>
  <c r="J3491" i="14"/>
  <c r="J3403" i="14"/>
  <c r="J2144" i="14"/>
  <c r="J2930" i="14"/>
  <c r="J2482" i="14"/>
  <c r="J2277" i="14"/>
  <c r="J2261" i="14"/>
  <c r="J3136" i="14"/>
  <c r="J2773" i="14"/>
  <c r="J2709" i="14"/>
  <c r="J2549" i="14"/>
  <c r="J3572" i="14"/>
  <c r="J3460" i="14"/>
  <c r="J3561" i="14"/>
  <c r="J3510" i="14"/>
  <c r="J3658" i="14"/>
  <c r="J3685" i="14"/>
  <c r="J3563" i="14"/>
  <c r="J3508" i="14"/>
  <c r="J2112" i="14"/>
  <c r="J2605" i="14"/>
  <c r="J2883" i="14"/>
  <c r="J3412" i="14"/>
  <c r="J3569" i="14"/>
  <c r="J3490" i="14"/>
  <c r="J3474" i="14"/>
  <c r="J3423" i="14"/>
  <c r="J1924" i="14"/>
  <c r="J1914" i="14"/>
  <c r="J3015" i="14"/>
  <c r="J2759" i="14"/>
  <c r="J2519" i="14"/>
  <c r="J2423" i="14"/>
  <c r="J2407" i="14"/>
  <c r="J2391" i="14"/>
  <c r="J2217" i="14"/>
  <c r="J2949" i="14"/>
  <c r="J2533" i="14"/>
  <c r="J2469" i="14"/>
  <c r="J2256" i="14"/>
  <c r="J3626" i="14"/>
  <c r="J3424" i="14"/>
  <c r="J3656" i="14"/>
  <c r="J3595" i="14"/>
  <c r="J3521" i="14"/>
  <c r="J3683" i="14"/>
  <c r="J3517" i="14"/>
  <c r="J3680" i="14"/>
  <c r="J3559" i="14"/>
  <c r="J3511" i="14"/>
  <c r="J3485" i="14"/>
  <c r="J3461" i="14"/>
  <c r="J2218" i="14"/>
  <c r="J1820" i="14"/>
  <c r="J3016" i="14"/>
  <c r="J2813" i="14"/>
  <c r="J2749" i="14"/>
  <c r="J2557" i="14"/>
  <c r="J2429" i="14"/>
  <c r="J2408" i="14"/>
  <c r="J2854" i="14"/>
  <c r="J2523" i="14"/>
  <c r="J2577" i="14"/>
  <c r="J2803" i="14"/>
  <c r="J2755" i="14"/>
  <c r="J3387" i="14"/>
  <c r="J3289" i="14"/>
  <c r="J3259" i="14"/>
  <c r="J3207" i="14"/>
  <c r="J3201" i="14"/>
  <c r="J3191" i="14"/>
  <c r="J2857" i="14"/>
  <c r="J2772" i="14"/>
  <c r="J2729" i="14"/>
  <c r="J2766" i="14"/>
  <c r="J2702" i="14"/>
  <c r="J2638" i="14"/>
  <c r="J2622" i="14"/>
  <c r="J2572" i="14"/>
  <c r="J2476" i="14"/>
  <c r="J2316" i="14"/>
  <c r="J1727" i="14"/>
  <c r="J1766" i="14"/>
  <c r="J1360" i="14"/>
  <c r="J2763" i="14"/>
  <c r="J2571" i="14"/>
  <c r="J2483" i="14"/>
  <c r="J3388" i="14"/>
  <c r="J3358" i="14"/>
  <c r="J3260" i="14"/>
  <c r="J3176" i="14"/>
  <c r="J2905" i="14"/>
  <c r="J3693" i="14"/>
  <c r="J3459" i="14"/>
  <c r="J3165" i="14"/>
  <c r="J3585" i="14"/>
  <c r="J2360" i="14"/>
  <c r="J2915" i="14"/>
  <c r="J3039" i="14"/>
  <c r="J3649" i="14"/>
  <c r="J2510" i="14"/>
  <c r="J2339" i="14"/>
  <c r="J3293" i="14"/>
  <c r="J3223" i="14"/>
  <c r="J2849" i="14"/>
  <c r="J2382" i="14"/>
  <c r="J3200" i="14"/>
  <c r="J551" i="14"/>
  <c r="J3688" i="14"/>
  <c r="J1819" i="14"/>
  <c r="J3660" i="14"/>
  <c r="J3445" i="14"/>
  <c r="J1729" i="14"/>
  <c r="J1509" i="14"/>
  <c r="J3579" i="14"/>
  <c r="J1856" i="14"/>
  <c r="J3021" i="14"/>
  <c r="J3067" i="14"/>
  <c r="J3530" i="14"/>
  <c r="J2966" i="14"/>
  <c r="J3357" i="14"/>
  <c r="J2777" i="14"/>
  <c r="J2726" i="14"/>
  <c r="J2940" i="14"/>
  <c r="J3197" i="14"/>
  <c r="J3382" i="14"/>
  <c r="K3307" i="14"/>
  <c r="K2760" i="14"/>
  <c r="K2685" i="14"/>
  <c r="K2442" i="14"/>
  <c r="K3525" i="14"/>
  <c r="K3157" i="14"/>
  <c r="K3330" i="14"/>
  <c r="K3070" i="14"/>
  <c r="K2598" i="14"/>
  <c r="K2594" i="14"/>
  <c r="K2944" i="14"/>
  <c r="K3334" i="14"/>
  <c r="K979" i="14"/>
  <c r="K1174" i="14"/>
  <c r="K2695" i="14"/>
  <c r="K3417" i="14"/>
  <c r="K2267" i="14"/>
  <c r="K2291" i="14"/>
  <c r="K1064" i="14"/>
  <c r="K2700" i="14"/>
  <c r="K2369" i="14"/>
  <c r="K2493" i="14"/>
  <c r="K2333" i="14"/>
  <c r="K2566" i="14"/>
  <c r="K2610" i="14"/>
  <c r="K2506" i="14"/>
  <c r="K3707" i="14"/>
  <c r="K3601" i="14"/>
  <c r="K1989" i="14"/>
  <c r="K3011" i="14"/>
  <c r="K3147" i="14"/>
  <c r="K3063" i="14"/>
  <c r="K2383" i="14"/>
  <c r="K1942" i="14"/>
  <c r="K2881" i="14"/>
  <c r="K2990" i="14"/>
  <c r="K3125" i="14"/>
  <c r="K3190" i="14"/>
  <c r="K3364" i="14"/>
  <c r="K3261" i="14"/>
  <c r="K2024" i="14"/>
  <c r="K1775" i="14"/>
  <c r="K706" i="14"/>
  <c r="K2290" i="14"/>
  <c r="K387" i="14"/>
  <c r="K1089" i="14"/>
  <c r="K1929" i="14"/>
  <c r="K1790" i="14"/>
  <c r="K1906" i="14"/>
  <c r="K3636" i="14"/>
  <c r="K3340" i="14"/>
  <c r="K3581" i="14"/>
  <c r="K3212" i="14"/>
  <c r="K2129" i="14"/>
  <c r="K1854" i="14"/>
  <c r="K1323" i="14"/>
  <c r="K523" i="14"/>
  <c r="K2920" i="14"/>
  <c r="K2894" i="14"/>
  <c r="K2494" i="14"/>
  <c r="K3152" i="14"/>
  <c r="K1826" i="14"/>
  <c r="K1851" i="14"/>
  <c r="K2634" i="14"/>
  <c r="K3483" i="14"/>
  <c r="K2255" i="14"/>
  <c r="K3528" i="14"/>
  <c r="K3509" i="14"/>
  <c r="K3214" i="14"/>
  <c r="K1322" i="14"/>
  <c r="K989" i="14"/>
  <c r="K982" i="14"/>
  <c r="K1026" i="14"/>
  <c r="K969" i="14"/>
  <c r="K474" i="14"/>
  <c r="K2552" i="14"/>
  <c r="K2279" i="14"/>
  <c r="K2715" i="14"/>
  <c r="K3634" i="14"/>
  <c r="K3624" i="14"/>
  <c r="K3285" i="14"/>
  <c r="K3233" i="14"/>
  <c r="K3225" i="14"/>
  <c r="K1791" i="14"/>
  <c r="K1327" i="14"/>
  <c r="K1008" i="14"/>
  <c r="K403" i="14"/>
  <c r="K696" i="14"/>
  <c r="K673" i="14"/>
  <c r="K438" i="14"/>
  <c r="K2823" i="14"/>
  <c r="K2607" i="14"/>
  <c r="K2487" i="14"/>
  <c r="K2311" i="14"/>
  <c r="K2278" i="14"/>
  <c r="K2233" i="14"/>
  <c r="K3489" i="14"/>
  <c r="K3425" i="14"/>
  <c r="K3421" i="14"/>
  <c r="K2608" i="14"/>
  <c r="K3553" i="14"/>
  <c r="K2358" i="14"/>
  <c r="K2281" i="14"/>
  <c r="K3484" i="14"/>
  <c r="K3416" i="14"/>
  <c r="K3108" i="14"/>
  <c r="K2242" i="14"/>
  <c r="K2186" i="14"/>
  <c r="K1600" i="14"/>
  <c r="K1134" i="14"/>
  <c r="K942" i="14"/>
  <c r="K938" i="14"/>
  <c r="K764" i="14"/>
  <c r="K462" i="14"/>
  <c r="K3068" i="14"/>
  <c r="K2716" i="14"/>
  <c r="K1936" i="14"/>
  <c r="K2189" i="14"/>
  <c r="K1655" i="14"/>
  <c r="K1762" i="14"/>
  <c r="K1754" i="14"/>
  <c r="K1706" i="14"/>
  <c r="K1670" i="14"/>
  <c r="K1658" i="14"/>
  <c r="K1419" i="14"/>
  <c r="K1376" i="14"/>
  <c r="K1268" i="14"/>
  <c r="K1324" i="14"/>
  <c r="K1114" i="14"/>
  <c r="K1232" i="14"/>
  <c r="K1090" i="14"/>
  <c r="K1070" i="14"/>
  <c r="K1062" i="14"/>
  <c r="K941" i="14"/>
  <c r="K885" i="14"/>
  <c r="K717" i="14"/>
  <c r="K530" i="14"/>
  <c r="K483" i="14"/>
  <c r="K2427" i="14"/>
  <c r="K2282" i="14"/>
  <c r="K2227" i="14"/>
  <c r="K2921" i="14"/>
  <c r="K2697" i="14"/>
  <c r="K1466" i="14"/>
  <c r="K1505" i="14"/>
  <c r="K1162" i="14"/>
  <c r="K816" i="14"/>
  <c r="K775" i="14"/>
  <c r="K638" i="14"/>
  <c r="K579" i="14"/>
  <c r="K500" i="14"/>
  <c r="K430" i="14"/>
  <c r="K289" i="14"/>
  <c r="K2058" i="14"/>
  <c r="K1761" i="14"/>
  <c r="K1753" i="14"/>
  <c r="K1725" i="14"/>
  <c r="K1689" i="14"/>
  <c r="K1760" i="14"/>
  <c r="K1748" i="14"/>
  <c r="K1740" i="14"/>
  <c r="K1660" i="14"/>
  <c r="K1457" i="14"/>
  <c r="K1471" i="14"/>
  <c r="K1115" i="14"/>
  <c r="K429" i="14"/>
  <c r="K428" i="14"/>
  <c r="K307" i="14"/>
  <c r="K288" i="14"/>
  <c r="K265" i="14"/>
  <c r="K2690" i="14"/>
  <c r="K2490" i="14"/>
  <c r="K2257" i="14"/>
  <c r="K2198" i="14"/>
  <c r="K466" i="14"/>
  <c r="K2136" i="14"/>
  <c r="K1925" i="14"/>
  <c r="K2084" i="14"/>
  <c r="K3311" i="14"/>
  <c r="K3232" i="14"/>
  <c r="K2160" i="14"/>
  <c r="K2073" i="14"/>
  <c r="K2792" i="14"/>
  <c r="K2781" i="14"/>
  <c r="K2621" i="14"/>
  <c r="K2263" i="14"/>
  <c r="K3006" i="14"/>
  <c r="K3291" i="14"/>
  <c r="K3283" i="14"/>
  <c r="K3275" i="14"/>
  <c r="K3163" i="14"/>
  <c r="K2858" i="14"/>
  <c r="K2530" i="14"/>
  <c r="K2402" i="14"/>
  <c r="K3686" i="14"/>
  <c r="K3455" i="14"/>
  <c r="K3072" i="14"/>
  <c r="K2965" i="14"/>
  <c r="K2784" i="14"/>
  <c r="K2464" i="14"/>
  <c r="K3632" i="14"/>
  <c r="K1645" i="14"/>
  <c r="K3075" i="14"/>
  <c r="K3217" i="14"/>
  <c r="K2013" i="14"/>
  <c r="K1015" i="14"/>
  <c r="K3111" i="14"/>
  <c r="K3095" i="14"/>
  <c r="K3071" i="14"/>
  <c r="K2871" i="14"/>
  <c r="K3704" i="14"/>
  <c r="K3437" i="14"/>
  <c r="K3088" i="14"/>
  <c r="K3535" i="14"/>
  <c r="K2318" i="14"/>
  <c r="K3504" i="14"/>
  <c r="K822" i="14"/>
  <c r="K3132" i="14"/>
  <c r="K3025" i="14"/>
  <c r="K1599" i="14"/>
  <c r="K1583" i="14"/>
  <c r="K809" i="14"/>
  <c r="K405" i="14"/>
  <c r="K3458" i="14"/>
  <c r="K3442" i="14"/>
  <c r="K2054" i="14"/>
  <c r="K639" i="14"/>
  <c r="K293" i="14"/>
  <c r="K3041" i="14"/>
  <c r="K2244" i="14"/>
  <c r="K2052" i="14"/>
  <c r="K2209" i="14"/>
  <c r="K1728" i="14"/>
  <c r="K1708" i="14"/>
  <c r="K1146" i="14"/>
  <c r="K738" i="14"/>
  <c r="K3633" i="14"/>
  <c r="K3631" i="14"/>
  <c r="K1833" i="14"/>
  <c r="K1282" i="14"/>
  <c r="K1186" i="14"/>
  <c r="K2632" i="14"/>
  <c r="K2536" i="14"/>
  <c r="K2822" i="14"/>
  <c r="K3390" i="14"/>
  <c r="K3378" i="14"/>
  <c r="K3370" i="14"/>
  <c r="K3171" i="14"/>
  <c r="K3343" i="14"/>
  <c r="K1189" i="14"/>
  <c r="K2746" i="14"/>
  <c r="K2450" i="14"/>
  <c r="K2378" i="14"/>
  <c r="K2314" i="14"/>
  <c r="K3605" i="14"/>
  <c r="K3317" i="14"/>
  <c r="K984" i="14"/>
  <c r="K3096" i="14"/>
  <c r="K2840" i="14"/>
  <c r="K2424" i="14"/>
  <c r="K3099" i="14"/>
  <c r="K2971" i="14"/>
  <c r="K2955" i="14"/>
  <c r="K2675" i="14"/>
  <c r="K3348" i="14"/>
  <c r="K3269" i="14"/>
  <c r="K3257" i="14"/>
  <c r="K1903" i="14"/>
  <c r="K3079" i="14"/>
  <c r="K2655" i="14"/>
  <c r="K2567" i="14"/>
  <c r="K2351" i="14"/>
  <c r="K2693" i="14"/>
  <c r="K3076" i="14"/>
  <c r="K2820" i="14"/>
  <c r="K2340" i="14"/>
  <c r="K2194" i="14"/>
  <c r="K790" i="14"/>
  <c r="K2224" i="14"/>
  <c r="K2200" i="14"/>
  <c r="K1738" i="14"/>
  <c r="K1094" i="14"/>
  <c r="K624" i="14"/>
  <c r="K3402" i="14"/>
  <c r="K1537" i="14"/>
  <c r="K2497" i="14"/>
  <c r="K2201" i="14"/>
  <c r="K1772" i="14"/>
  <c r="K1106" i="14"/>
  <c r="K616" i="14"/>
  <c r="K730" i="14"/>
  <c r="K3371" i="14"/>
  <c r="K3145" i="14"/>
  <c r="K3204" i="14"/>
  <c r="K1800" i="14"/>
  <c r="K3126" i="14"/>
  <c r="K1971" i="14"/>
  <c r="K1383" i="14"/>
  <c r="K517" i="14"/>
  <c r="K2738" i="14"/>
  <c r="K2368" i="14"/>
  <c r="K3542" i="14"/>
  <c r="K3524" i="14"/>
  <c r="K1202" i="14"/>
  <c r="K1217" i="14"/>
  <c r="K2495" i="14"/>
  <c r="K2455" i="14"/>
  <c r="K3501" i="14"/>
  <c r="K3413" i="14"/>
  <c r="K2832" i="14"/>
  <c r="K3557" i="14"/>
  <c r="K2334" i="14"/>
  <c r="K3500" i="14"/>
  <c r="K1252" i="14"/>
  <c r="K1280" i="14"/>
  <c r="K1136" i="14"/>
  <c r="K897" i="14"/>
  <c r="K3124" i="14"/>
  <c r="K2953" i="14"/>
  <c r="K2313" i="14"/>
  <c r="K1866" i="14"/>
  <c r="K1116" i="14"/>
  <c r="K755" i="14"/>
  <c r="K2956" i="14"/>
  <c r="K2924" i="14"/>
  <c r="K2465" i="14"/>
  <c r="K711" i="14"/>
  <c r="K2072" i="14"/>
  <c r="K3175" i="14"/>
  <c r="K1893" i="14"/>
  <c r="K2728" i="14"/>
  <c r="K2758" i="14"/>
  <c r="K3179" i="14"/>
  <c r="K1023" i="14"/>
  <c r="K3034" i="14"/>
  <c r="K2522" i="14"/>
  <c r="K2346" i="14"/>
  <c r="K3439" i="14"/>
  <c r="K2869" i="14"/>
  <c r="K2741" i="14"/>
  <c r="K3273" i="14"/>
  <c r="K1846" i="14"/>
  <c r="K1825" i="14"/>
  <c r="K2895" i="14"/>
  <c r="K2743" i="14"/>
  <c r="K2725" i="14"/>
  <c r="K1916" i="14"/>
  <c r="K878" i="14"/>
  <c r="K605" i="14"/>
  <c r="K1427" i="14"/>
  <c r="K2531" i="14"/>
  <c r="K3049" i="14"/>
  <c r="K2804" i="14"/>
  <c r="K1657" i="14"/>
  <c r="K3256" i="14"/>
  <c r="K1877" i="14"/>
  <c r="K1205" i="14"/>
  <c r="K2688" i="14"/>
  <c r="K3221" i="14"/>
  <c r="K401" i="14"/>
  <c r="K3127" i="14"/>
  <c r="K2489" i="14"/>
  <c r="K756" i="14"/>
  <c r="K2231" i="14"/>
  <c r="K3105" i="14"/>
  <c r="K2670" i="14"/>
  <c r="K2722" i="14"/>
  <c r="K2714" i="14"/>
  <c r="K2656" i="14"/>
  <c r="K2733" i="14"/>
  <c r="K2669" i="14"/>
  <c r="K2343" i="14"/>
  <c r="K2785" i="14"/>
  <c r="K2657" i="14"/>
  <c r="K3622" i="14"/>
  <c r="K973" i="14"/>
  <c r="K3122" i="14"/>
  <c r="K2546" i="14"/>
  <c r="K2805" i="14"/>
  <c r="K3558" i="14"/>
  <c r="K3117" i="14"/>
  <c r="K2829" i="14"/>
  <c r="K3115" i="14"/>
  <c r="K3356" i="14"/>
  <c r="K3249" i="14"/>
  <c r="K2839" i="14"/>
  <c r="K2543" i="14"/>
  <c r="K2511" i="14"/>
  <c r="K2928" i="14"/>
  <c r="K2309" i="14"/>
  <c r="K2425" i="14"/>
  <c r="K2620" i="14"/>
  <c r="K3422" i="14"/>
  <c r="K2932" i="14"/>
  <c r="K1545" i="14"/>
  <c r="K1312" i="14"/>
  <c r="K2574" i="14"/>
  <c r="K3295" i="14"/>
  <c r="K3106" i="14"/>
  <c r="K2882" i="14"/>
  <c r="K2826" i="14"/>
  <c r="K2418" i="14"/>
  <c r="K2152" i="14"/>
  <c r="K2520" i="14"/>
  <c r="K3051" i="14"/>
  <c r="K2611" i="14"/>
  <c r="K2679" i="14"/>
  <c r="K2245" i="14"/>
  <c r="K3472" i="14"/>
  <c r="K1484" i="14"/>
  <c r="K2684" i="14"/>
  <c r="K1710" i="14"/>
  <c r="K534" i="14"/>
  <c r="K2467" i="14"/>
  <c r="K2636" i="14"/>
  <c r="K2260" i="14"/>
  <c r="K1624" i="14"/>
  <c r="K2558" i="14"/>
  <c r="K3156" i="14"/>
  <c r="K3042" i="14"/>
  <c r="K2362" i="14"/>
  <c r="K2651" i="14"/>
  <c r="K2005" i="14"/>
  <c r="K2926" i="14"/>
  <c r="K2518" i="14"/>
  <c r="K2570" i="14"/>
  <c r="K3104" i="14"/>
  <c r="K3556" i="14"/>
  <c r="K2541" i="14"/>
  <c r="K2947" i="14"/>
  <c r="K3372" i="14"/>
  <c r="K3336" i="14"/>
  <c r="K2241" i="14"/>
  <c r="K3033" i="14"/>
  <c r="K1332" i="14"/>
  <c r="K2174" i="14"/>
  <c r="K2187" i="14"/>
  <c r="K1394" i="14"/>
  <c r="K3573" i="14"/>
  <c r="K3005" i="14"/>
  <c r="K2973" i="14"/>
  <c r="K3078" i="14"/>
  <c r="K2734" i="14"/>
  <c r="K2534" i="14"/>
  <c r="K3177" i="14"/>
  <c r="K3589" i="14"/>
  <c r="K3231" i="14"/>
  <c r="K992" i="14"/>
  <c r="K3098" i="14"/>
  <c r="K3010" i="14"/>
  <c r="K2730" i="14"/>
  <c r="K2626" i="14"/>
  <c r="K3705" i="14"/>
  <c r="K3701" i="14"/>
  <c r="K2453" i="14"/>
  <c r="K2357" i="14"/>
  <c r="K3361" i="14"/>
  <c r="K3598" i="14"/>
  <c r="K3172" i="14"/>
  <c r="K3053" i="14"/>
  <c r="K2744" i="14"/>
  <c r="K3083" i="14"/>
  <c r="K2595" i="14"/>
  <c r="K3376" i="14"/>
  <c r="K2951" i="14"/>
  <c r="K2727" i="14"/>
  <c r="K2631" i="14"/>
  <c r="K2439" i="14"/>
  <c r="K3710" i="14"/>
  <c r="K3405" i="14"/>
  <c r="K3024" i="14"/>
  <c r="K2864" i="14"/>
  <c r="K3551" i="14"/>
  <c r="K3456" i="14"/>
  <c r="K3404" i="14"/>
  <c r="K3044" i="14"/>
  <c r="K2404" i="14"/>
  <c r="K2170" i="14"/>
  <c r="K2972" i="14"/>
  <c r="K2812" i="14"/>
  <c r="K2801" i="14"/>
  <c r="K2332" i="14"/>
  <c r="K2248" i="14"/>
  <c r="K1292" i="14"/>
  <c r="K1086" i="14"/>
  <c r="K1074" i="14"/>
  <c r="K2347" i="14"/>
  <c r="K3494" i="14"/>
  <c r="K3092" i="14"/>
  <c r="K3017" i="14"/>
  <c r="K2516" i="14"/>
  <c r="K1568" i="14"/>
  <c r="K856" i="14"/>
  <c r="K2892" i="14"/>
  <c r="K2228" i="14"/>
  <c r="K1712" i="14"/>
  <c r="K835" i="14"/>
  <c r="K704" i="14"/>
  <c r="K3347" i="14"/>
  <c r="K3174" i="14"/>
  <c r="K3037" i="14"/>
  <c r="K2888" i="14"/>
  <c r="K2856" i="14"/>
  <c r="K3134" i="14"/>
  <c r="K3086" i="14"/>
  <c r="K3251" i="14"/>
  <c r="K3130" i="14"/>
  <c r="K3018" i="14"/>
  <c r="K2968" i="14"/>
  <c r="K2843" i="14"/>
  <c r="K3592" i="14"/>
  <c r="K3229" i="14"/>
  <c r="K2735" i="14"/>
  <c r="K2711" i="14"/>
  <c r="K2270" i="14"/>
  <c r="K3473" i="14"/>
  <c r="K2544" i="14"/>
  <c r="K3541" i="14"/>
  <c r="K2908" i="14"/>
  <c r="K2068" i="14"/>
  <c r="K2435" i="14"/>
  <c r="K3434" i="14"/>
  <c r="K2625" i="14"/>
  <c r="K432" i="14"/>
  <c r="K384" i="14"/>
  <c r="K3069" i="14"/>
  <c r="K2877" i="14"/>
  <c r="K1797" i="14"/>
  <c r="K547" i="14"/>
  <c r="K385" i="14"/>
  <c r="K3302" i="14"/>
  <c r="K2065" i="14"/>
  <c r="K1967" i="14"/>
  <c r="K2779" i="14"/>
  <c r="K1398" i="14"/>
  <c r="K2975" i="14"/>
  <c r="K2327" i="14"/>
  <c r="K2451" i="14"/>
  <c r="K3496" i="14"/>
  <c r="K2980" i="14"/>
  <c r="K802" i="14"/>
  <c r="K2652" i="14"/>
  <c r="K2609" i="14"/>
  <c r="K1904" i="14"/>
  <c r="K2173" i="14"/>
  <c r="K1078" i="14"/>
  <c r="K2740" i="14"/>
  <c r="K1552" i="14"/>
  <c r="K2305" i="14"/>
  <c r="K2196" i="14"/>
  <c r="K1681" i="14"/>
  <c r="K1481" i="14"/>
  <c r="K875" i="14"/>
  <c r="K859" i="14"/>
  <c r="K3588" i="14"/>
  <c r="K3562" i="14"/>
  <c r="K3286" i="14"/>
  <c r="K2616" i="14"/>
  <c r="K3245" i="14"/>
  <c r="K3706" i="14"/>
  <c r="K2307" i="14"/>
  <c r="K3112" i="14"/>
  <c r="K2717" i="14"/>
  <c r="K3030" i="14"/>
  <c r="K3620" i="14"/>
  <c r="K3384" i="14"/>
  <c r="K2430" i="14"/>
  <c r="K3444" i="14"/>
  <c r="K2793" i="14"/>
  <c r="K1898" i="14"/>
  <c r="K3625" i="14"/>
  <c r="K3288" i="14"/>
  <c r="K666" i="14"/>
  <c r="K2504" i="14"/>
  <c r="K3038" i="14"/>
  <c r="K2462" i="14"/>
  <c r="K2438" i="14"/>
  <c r="K3386" i="14"/>
  <c r="K2301" i="14"/>
  <c r="K2720" i="14"/>
  <c r="K2485" i="14"/>
  <c r="K2272" i="14"/>
  <c r="K3552" i="14"/>
  <c r="K3349" i="14"/>
  <c r="K3254" i="14"/>
  <c r="K2797" i="14"/>
  <c r="K2648" i="14"/>
  <c r="K3059" i="14"/>
  <c r="K2979" i="14"/>
  <c r="K2923" i="14"/>
  <c r="K2579" i="14"/>
  <c r="K3380" i="14"/>
  <c r="K3281" i="14"/>
  <c r="K1832" i="14"/>
  <c r="K1905" i="14"/>
  <c r="K2799" i="14"/>
  <c r="K2647" i="14"/>
  <c r="K2575" i="14"/>
  <c r="K3465" i="14"/>
  <c r="K2576" i="14"/>
  <c r="K3543" i="14"/>
  <c r="K2342" i="14"/>
  <c r="K3448" i="14"/>
  <c r="K2372" i="14"/>
  <c r="K2234" i="14"/>
  <c r="K1159" i="14"/>
  <c r="K2018" i="14"/>
  <c r="K2240" i="14"/>
  <c r="K1691" i="14"/>
  <c r="K286" i="14"/>
  <c r="K2612" i="14"/>
  <c r="K2601" i="14"/>
  <c r="K2473" i="14"/>
  <c r="K2324" i="14"/>
  <c r="K2147" i="14"/>
  <c r="K2188" i="14"/>
  <c r="K304" i="14"/>
  <c r="K261" i="14"/>
  <c r="K3236" i="14"/>
  <c r="K3074" i="14"/>
  <c r="K2938" i="14"/>
  <c r="K2560" i="14"/>
  <c r="K3567" i="14"/>
  <c r="K3160" i="14"/>
  <c r="K3066" i="14"/>
  <c r="K2842" i="14"/>
  <c r="K2381" i="14"/>
  <c r="K2851" i="14"/>
  <c r="K2751" i="14"/>
  <c r="K2703" i="14"/>
  <c r="K3429" i="14"/>
  <c r="K3420" i="14"/>
  <c r="K2825" i="14"/>
  <c r="K1313" i="14"/>
  <c r="K3392" i="14"/>
  <c r="K3391" i="14"/>
  <c r="K3328" i="14"/>
  <c r="K2909" i="14"/>
  <c r="K2568" i="14"/>
  <c r="K2440" i="14"/>
  <c r="K2376" i="14"/>
  <c r="K3022" i="14"/>
  <c r="K2614" i="14"/>
  <c r="K2590" i="14"/>
  <c r="K3354" i="14"/>
  <c r="K2818" i="14"/>
  <c r="K3495" i="14"/>
  <c r="K3008" i="14"/>
  <c r="K2645" i="14"/>
  <c r="K2581" i="14"/>
  <c r="K3298" i="14"/>
  <c r="K2891" i="14"/>
  <c r="K2148" i="14"/>
  <c r="K671" i="14"/>
  <c r="K3047" i="14"/>
  <c r="K3031" i="14"/>
  <c r="K2983" i="14"/>
  <c r="K2663" i="14"/>
  <c r="K2286" i="14"/>
  <c r="K2992" i="14"/>
  <c r="K2853" i="14"/>
  <c r="K2768" i="14"/>
  <c r="K3527" i="14"/>
  <c r="K2596" i="14"/>
  <c r="K2250" i="14"/>
  <c r="K2040" i="14"/>
  <c r="K1493" i="14"/>
  <c r="K1277" i="14"/>
  <c r="K2641" i="14"/>
  <c r="K2449" i="14"/>
  <c r="K945" i="14"/>
  <c r="K280" i="14"/>
  <c r="K2363" i="14"/>
  <c r="K2219" i="14"/>
  <c r="K1930" i="14"/>
  <c r="K2295" i="14"/>
  <c r="K3327" i="14"/>
  <c r="K2794" i="14"/>
  <c r="K3662" i="14"/>
  <c r="K3218" i="14"/>
  <c r="K2863" i="14"/>
  <c r="K2503" i="14"/>
  <c r="K3659" i="14"/>
  <c r="K3529" i="14"/>
  <c r="K2379" i="14"/>
  <c r="K2662" i="14"/>
  <c r="K2954" i="14"/>
  <c r="K1953" i="14"/>
  <c r="K3196" i="14"/>
  <c r="K2902" i="14"/>
  <c r="K2782" i="14"/>
  <c r="K3635" i="14"/>
  <c r="K3239" i="14"/>
  <c r="K3235" i="14"/>
  <c r="K1977" i="14"/>
  <c r="K3692" i="14"/>
  <c r="K3487" i="14"/>
  <c r="K3258" i="14"/>
  <c r="K2643" i="14"/>
  <c r="K3352" i="14"/>
  <c r="K3628" i="14"/>
  <c r="K2629" i="14"/>
  <c r="K2515" i="14"/>
  <c r="K2308" i="14"/>
  <c r="K2016" i="14"/>
  <c r="K1527" i="14"/>
  <c r="K2540" i="14"/>
  <c r="K2112" i="14"/>
  <c r="K3387" i="14"/>
  <c r="K3640" i="14"/>
  <c r="K3572" i="14"/>
  <c r="K3642" i="14"/>
  <c r="K3260" i="14"/>
  <c r="K3168" i="14"/>
  <c r="K1820" i="14"/>
  <c r="K3016" i="14"/>
  <c r="K2813" i="14"/>
  <c r="K2749" i="14"/>
  <c r="K2557" i="14"/>
  <c r="K2429" i="14"/>
  <c r="K2408" i="14"/>
  <c r="K2854" i="14"/>
  <c r="K2766" i="14"/>
  <c r="K2702" i="14"/>
  <c r="K2638" i="14"/>
  <c r="K2622" i="14"/>
  <c r="K3358" i="14"/>
  <c r="K3637" i="14"/>
  <c r="K3639" i="14"/>
  <c r="K3604" i="14"/>
  <c r="K3176" i="14"/>
  <c r="K3259" i="14"/>
  <c r="K3207" i="14"/>
  <c r="K3191" i="14"/>
  <c r="K2144" i="14"/>
  <c r="K1319" i="14"/>
  <c r="K2930" i="14"/>
  <c r="K2482" i="14"/>
  <c r="K2277" i="14"/>
  <c r="K2261" i="14"/>
  <c r="K3680" i="14"/>
  <c r="K3668" i="14"/>
  <c r="K3658" i="14"/>
  <c r="K3656" i="14"/>
  <c r="K3491" i="14"/>
  <c r="K3423" i="14"/>
  <c r="K3403" i="14"/>
  <c r="K3136" i="14"/>
  <c r="K2773" i="14"/>
  <c r="K2709" i="14"/>
  <c r="K2549" i="14"/>
  <c r="K3570" i="14"/>
  <c r="K3560" i="14"/>
  <c r="K3517" i="14"/>
  <c r="K3511" i="14"/>
  <c r="K3626" i="14"/>
  <c r="K3646" i="14"/>
  <c r="K3576" i="14"/>
  <c r="K3610" i="14"/>
  <c r="K3595" i="14"/>
  <c r="K3162" i="14"/>
  <c r="K2605" i="14"/>
  <c r="K2883" i="14"/>
  <c r="K2803" i="14"/>
  <c r="K2763" i="14"/>
  <c r="K2755" i="14"/>
  <c r="K2571" i="14"/>
  <c r="K3388" i="14"/>
  <c r="K3608" i="14"/>
  <c r="K3643" i="14"/>
  <c r="K3611" i="14"/>
  <c r="K3289" i="14"/>
  <c r="K3201" i="14"/>
  <c r="K1914" i="14"/>
  <c r="K3015" i="14"/>
  <c r="K2759" i="14"/>
  <c r="K2519" i="14"/>
  <c r="K2423" i="14"/>
  <c r="K2407" i="14"/>
  <c r="K2391" i="14"/>
  <c r="K2217" i="14"/>
  <c r="K3685" i="14"/>
  <c r="K3683" i="14"/>
  <c r="K3485" i="14"/>
  <c r="K3461" i="14"/>
  <c r="K2949" i="14"/>
  <c r="K2533" i="14"/>
  <c r="K2469" i="14"/>
  <c r="K2256" i="14"/>
  <c r="K3569" i="14"/>
  <c r="K3563" i="14"/>
  <c r="K3561" i="14"/>
  <c r="K3559" i="14"/>
  <c r="K3533" i="14"/>
  <c r="K3521" i="14"/>
  <c r="K3510" i="14"/>
  <c r="K3508" i="14"/>
  <c r="K2483" i="14"/>
  <c r="K3460" i="14"/>
  <c r="K3424" i="14"/>
  <c r="K3412" i="14"/>
  <c r="K2905" i="14"/>
  <c r="K2218" i="14"/>
  <c r="K2523" i="14"/>
  <c r="K2577" i="14"/>
  <c r="K1727" i="14"/>
  <c r="K1766" i="14"/>
  <c r="K3498" i="14"/>
  <c r="K3490" i="14"/>
  <c r="K3474" i="14"/>
  <c r="K2857" i="14"/>
  <c r="K2772" i="14"/>
  <c r="K2729" i="14"/>
  <c r="K1924" i="14"/>
  <c r="K2572" i="14"/>
  <c r="K2476" i="14"/>
  <c r="K2316" i="14"/>
  <c r="K1360" i="14"/>
  <c r="K3649" i="14"/>
  <c r="K3585" i="14"/>
  <c r="K3200" i="14"/>
  <c r="K2510" i="14"/>
  <c r="K3223" i="14"/>
  <c r="K3459" i="14"/>
  <c r="K2360" i="14"/>
  <c r="K2915" i="14"/>
  <c r="K3165" i="14"/>
  <c r="K3293" i="14"/>
  <c r="K3039" i="14"/>
  <c r="K3693" i="14"/>
  <c r="K2382" i="14"/>
  <c r="K2339" i="14"/>
  <c r="K2849" i="14"/>
  <c r="K1819" i="14"/>
  <c r="K3688" i="14"/>
  <c r="K3660" i="14"/>
  <c r="K551" i="14"/>
  <c r="K3445" i="14"/>
  <c r="K1509" i="14"/>
  <c r="K1729" i="14"/>
  <c r="K3579" i="14"/>
  <c r="K2966" i="14"/>
  <c r="K1856" i="14"/>
  <c r="K3530" i="14"/>
  <c r="K3357" i="14"/>
  <c r="K3021" i="14"/>
  <c r="K3067" i="14"/>
  <c r="K2777" i="14"/>
  <c r="K2726" i="14"/>
  <c r="K3382" i="14"/>
  <c r="K3197" i="14"/>
  <c r="K2940" i="14"/>
</calcChain>
</file>

<file path=xl/sharedStrings.xml><?xml version="1.0" encoding="utf-8"?>
<sst xmlns="http://schemas.openxmlformats.org/spreadsheetml/2006/main" count="9976" uniqueCount="5947">
  <si>
    <t>Erit.pk-seutu-&gt;4 vapaaeht.järj,8 muut työteht.</t>
  </si>
  <si>
    <t>Ålandsbanken Abp</t>
  </si>
  <si>
    <t>Irtis/uud.järj-&gt;m-aik, eläke, muut järj.</t>
  </si>
  <si>
    <t>Yleisradio Oy</t>
  </si>
  <si>
    <t>Väh.tarve max 10 henk</t>
  </si>
  <si>
    <t>Yleiselektroniikka Oyj</t>
  </si>
  <si>
    <t>Yara Suomi Oy</t>
  </si>
  <si>
    <t>Glob.väh.1000henk,Suomi n. 200-&gt;lisäksi 130 m-aik</t>
  </si>
  <si>
    <t>Wärtsilä Oyj</t>
  </si>
  <si>
    <t>Koko henk, irtis/eläke/m-aik-&gt;4 osa-aik</t>
  </si>
  <si>
    <t>Winnova</t>
  </si>
  <si>
    <t>Koko henk, irtis/lom-&gt;väh.100h,v.2016 menn.n.puolet irtis</t>
  </si>
  <si>
    <t>Koko henk-&gt;eläke 60henk,m-aik 25 henk</t>
  </si>
  <si>
    <t>VTT</t>
  </si>
  <si>
    <t>VR Track, työnjohtajat, irtis ei tavoitteena</t>
  </si>
  <si>
    <t>VR-Yhtymä Oy</t>
  </si>
  <si>
    <t>VR Track, sähköas, Kouvola,Lahti,väh.max 13 henk</t>
  </si>
  <si>
    <t>VR Track, sähköas, P-Suomi,väh.tarve max 15 henk</t>
  </si>
  <si>
    <t>hallinto, palvelut</t>
  </si>
  <si>
    <t>Irtis/eläke/osa-aik-&gt;väh.yht.123 irtis/eläke/osa-aik</t>
  </si>
  <si>
    <t>Lähiliikenne, ei irtis/lom</t>
  </si>
  <si>
    <t>Maahenk</t>
  </si>
  <si>
    <t>Viking Line Abp</t>
  </si>
  <si>
    <t>Väh.tarve 7 henk</t>
  </si>
  <si>
    <t>Viestinnän Keskusliitto ry</t>
  </si>
  <si>
    <t>L</t>
  </si>
  <si>
    <t>Koko henk-&gt;lom max 21 pv, 3 osa-aik.</t>
  </si>
  <si>
    <t>Vierumäki Country Club Oy</t>
  </si>
  <si>
    <t>Irtis/osa-aik/lom</t>
  </si>
  <si>
    <t>Liperi, koko henk</t>
  </si>
  <si>
    <t>Vexve Oy</t>
  </si>
  <si>
    <t>Vaasa, tuotanto, irtis/lom-&gt;lom mahdollisia</t>
  </si>
  <si>
    <t>Veo Oy</t>
  </si>
  <si>
    <t>Mäntyharju,kokohenk-&gt;irtis max 10, lom. luovuttu</t>
  </si>
  <si>
    <t>Veisto Oy</t>
  </si>
  <si>
    <t>Espoo,Vantaa,Hki,Tre,Raisio</t>
  </si>
  <si>
    <t>Veho Oy</t>
  </si>
  <si>
    <t>Vapo Timber Oy</t>
  </si>
  <si>
    <t>Äänekoski, koko henk-&gt;mahd. lom.</t>
  </si>
  <si>
    <t>Valtra Oy</t>
  </si>
  <si>
    <t>Valmet Oyj, koko henk, Juankoski-&gt;lom 2 vko 24.11.alk.</t>
  </si>
  <si>
    <t>Valmet Fabrics Oy</t>
  </si>
  <si>
    <t>Valio Oy</t>
  </si>
  <si>
    <t>Haapavesi,S-joki,Vantaa,Lpr-&gt;lom/m-aik työsuht. Irtis</t>
  </si>
  <si>
    <t>Toholampi,Vöyri,tuotannon lopetus</t>
  </si>
  <si>
    <t>Rovaniemi,Kiiminki,Tre,Kotka, osa-aik/irtis/lom</t>
  </si>
  <si>
    <t>Vaasan Oy</t>
  </si>
  <si>
    <t>Infra,Suomi Oy-&gt;lisäksi 26 henk m-aik/eläke</t>
  </si>
  <si>
    <t>Uponor Oyj</t>
  </si>
  <si>
    <t>Jämsänkoski,Kaukaa, Tre</t>
  </si>
  <si>
    <t>UPM-Kymmene Oyj</t>
  </si>
  <si>
    <t>Raflatac, Tre</t>
  </si>
  <si>
    <t>globaalit funktiot,puunhankinta,metsäliiketoiminta</t>
  </si>
  <si>
    <t>Valtionavun vähentyminen</t>
  </si>
  <si>
    <t>Työterveyslaitos</t>
  </si>
  <si>
    <t>Responda, koko henk</t>
  </si>
  <si>
    <t>Turvatiimi Oyj</t>
  </si>
  <si>
    <t>Ei Palvelutiimi,Responda</t>
  </si>
  <si>
    <t>Koko henk-&gt;väh.yht. 33, 29 muut järjestelyt</t>
  </si>
  <si>
    <t>Turun Seudun Osuuspankki</t>
  </si>
  <si>
    <t>Kuntec, koko henk, irtis/lom</t>
  </si>
  <si>
    <t>Turun Seudun Kuntatekniikka Oy</t>
  </si>
  <si>
    <t>Kuntec, koko henk, lom v.2014</t>
  </si>
  <si>
    <t>TS-Yhtymä, irtis/lom</t>
  </si>
  <si>
    <t>Turun Sanomat</t>
  </si>
  <si>
    <t>Amarillo,Rosso,CoffeeHouse</t>
  </si>
  <si>
    <t>Turun Osuuskauppa</t>
  </si>
  <si>
    <t>Koko henk, mahd.siirto Ruotsiin</t>
  </si>
  <si>
    <t>Turun Kirjekuoritehdas Oy</t>
  </si>
  <si>
    <t>Koko henk-&gt;27 henk osa-aik</t>
  </si>
  <si>
    <t>Turun ammattikorkeakoulu</t>
  </si>
  <si>
    <t>Väh.tarve 10-20 henk-&gt;irtis max 11 henk</t>
  </si>
  <si>
    <t>Turku Energia Oy</t>
  </si>
  <si>
    <t>Espoo, koko henk, irtis/lom/osa-aik 5-7 henk</t>
  </si>
  <si>
    <t>Tuotantotalo Werne Oy</t>
  </si>
  <si>
    <t>Henkilöstövaikutus 180</t>
  </si>
  <si>
    <t>Tulli</t>
  </si>
  <si>
    <t>Heinävesi, koko henk, lom max 90 pv</t>
  </si>
  <si>
    <t>Tulikivi Oyj</t>
  </si>
  <si>
    <t>Kajaani-&gt;lom 8/14 toistaiseksi</t>
  </si>
  <si>
    <t>Transtech Oy</t>
  </si>
  <si>
    <t>Jyväskylä, irtis/lom/muut</t>
  </si>
  <si>
    <t>Total Kiinteistöpalvelut Oy</t>
  </si>
  <si>
    <t>14 myymälää</t>
  </si>
  <si>
    <t>Top-Sport Oy</t>
  </si>
  <si>
    <t>Uud.järj.</t>
  </si>
  <si>
    <t>ToinenPHD</t>
  </si>
  <si>
    <t>Koko henk</t>
  </si>
  <si>
    <t>Tike</t>
  </si>
  <si>
    <t>Tuotekehityspalvelut-&gt;max 300 henk irtis tai lom</t>
  </si>
  <si>
    <t>Tieto Oyj</t>
  </si>
  <si>
    <t>Konsult,integ,t&amp;k-palv-&gt;irtis max, mahd.lom</t>
  </si>
  <si>
    <t>FD Finanssidatasta siirtyneet, siirto Viroon</t>
  </si>
  <si>
    <t>Tuotekehityspalvelut, glob. Väh. 180, Suomi 70</t>
  </si>
  <si>
    <t>Joensuu</t>
  </si>
  <si>
    <t>Thermo Fisher Scientific Oy</t>
  </si>
  <si>
    <t>Oulu-&gt;työsuhde määräaikaiseksi 3 henk</t>
  </si>
  <si>
    <t>Terveystalo Oy</t>
  </si>
  <si>
    <t>Koko henk-&gt;49 henk muut järjestelyt, väh.yht. 130</t>
  </si>
  <si>
    <t>Terveyden ja hyvinvoinnin laitos THL</t>
  </si>
  <si>
    <t>Väh.tarve v. 2015 max 100 henk</t>
  </si>
  <si>
    <t>Terhokoti-&gt;lom 2 vko 10/14</t>
  </si>
  <si>
    <t>Terhosäätiö</t>
  </si>
  <si>
    <t>TEM</t>
  </si>
  <si>
    <t>Asiakaskanava-&gt;lop. 114, 50 uutta tehtävää</t>
  </si>
  <si>
    <t>TeliaSonera Finland Oyj</t>
  </si>
  <si>
    <t>Sastamala, irtis/lom-&gt;lom max 64 pv</t>
  </si>
  <si>
    <t>Teknikum Oy</t>
  </si>
  <si>
    <t>Koko Suomi, irtis/muut järj.-&gt;väh. yht. 12 henk</t>
  </si>
  <si>
    <t>Tecnotree Oyj</t>
  </si>
  <si>
    <t>Maalahden tuotanto, keskitys Tre</t>
  </si>
  <si>
    <t>Tamware Oy</t>
  </si>
  <si>
    <t>Tukipalvelut, väh.tarve max 60 henk</t>
  </si>
  <si>
    <t>Tampereen teknillinen yliopisto</t>
  </si>
  <si>
    <t>Irtis/lom/osa-aik.-&gt;mahd.lom osa-aik v.2015 alussa</t>
  </si>
  <si>
    <t>Ei ilm. väh.tarvetta-&gt;lom n. 1 kk</t>
  </si>
  <si>
    <t>Tampereen teatteri</t>
  </si>
  <si>
    <t>Koko henk, uud.järj, lom, irtis</t>
  </si>
  <si>
    <t>Tampereen Särkänniemi Oy</t>
  </si>
  <si>
    <t>Op-Pohjola-ryhmä,tausta-ja tukipalv</t>
  </si>
  <si>
    <t>Tampereen Seudun Osuuspankki</t>
  </si>
  <si>
    <t>Koko henk, ei irtis/lom, uud.järj.</t>
  </si>
  <si>
    <t>Tampere-talo Oy</t>
  </si>
  <si>
    <t>Forssa, lom/irtis</t>
  </si>
  <si>
    <t>Tambest Glass Solutions Oy</t>
  </si>
  <si>
    <t>irtis/osa-aik/lom, yrityssaneer.ohj.-&gt;lom toistaiseksi</t>
  </si>
  <si>
    <t>Talvivaaran Kaivososakeyhtiö Oyj</t>
  </si>
  <si>
    <t>Taiteen edistämiskeskus</t>
  </si>
  <si>
    <t>Tutkimus- ja kehitystoiminta</t>
  </si>
  <si>
    <t>Säteilyturvakeskus STUK</t>
  </si>
  <si>
    <t>Nakkila, lom max 60 pv koko/osa-aik, 8-12/2014</t>
  </si>
  <si>
    <t>Suominen Kuitukankaat Oy</t>
  </si>
  <si>
    <t>Suomen Vahinkovakuutus Oy</t>
  </si>
  <si>
    <t>Vierumäki, koko henk</t>
  </si>
  <si>
    <t>Suomen Urheiluopisto</t>
  </si>
  <si>
    <t>Hki-Vantaa</t>
  </si>
  <si>
    <t>Suomen Transval Oy</t>
  </si>
  <si>
    <t>Lisäksi Valo, väh.tarve yht. 5-16 henk-&gt;väh. 13-15 henk</t>
  </si>
  <si>
    <t xml:space="preserve">Suomen Olympiakomitea </t>
  </si>
  <si>
    <t>Koko henk, irtis/lom-&gt;lomaraha vapaaksi 1 vko</t>
  </si>
  <si>
    <t>Suomen Metsäkeskus</t>
  </si>
  <si>
    <t>Siwa,Valintatalot,nollasopimustt,lisätunnit osa-aikaisille</t>
  </si>
  <si>
    <t>Suomen Lähikauppa Oy</t>
  </si>
  <si>
    <t>Koko henkilöstö</t>
  </si>
  <si>
    <t>Suomen Jääkiekkoliitto</t>
  </si>
  <si>
    <t>Schneider Electric-konserni, Ruotsinpyhtään tehdas</t>
  </si>
  <si>
    <t>Strömfors Electric</t>
  </si>
  <si>
    <t>Varkaus, saha, lom max 90 pv 14-3/15</t>
  </si>
  <si>
    <t>Stora Enso Oyj</t>
  </si>
  <si>
    <t>Kemi,Veitsiluoto,PK1 sulkeminen</t>
  </si>
  <si>
    <t>Seppälä-ketju, koko henk</t>
  </si>
  <si>
    <t>Stockmann Oyj Abp</t>
  </si>
  <si>
    <t>Tukitoiminnot</t>
  </si>
  <si>
    <t>Stockmann,Akat,aspa,jälkim-&gt;muut järj.70 henk</t>
  </si>
  <si>
    <t>Varasto, uusi logistiikkakeskus</t>
  </si>
  <si>
    <t>Markkinointi-&gt; väh.yht. 50 henk</t>
  </si>
  <si>
    <t>Länsi-Savo konserni, Mikkeli, koko henk</t>
  </si>
  <si>
    <t>St Michel Print Oy</t>
  </si>
  <si>
    <t>Seinäjoki-&gt;lom max 90 pv 4/15 asti</t>
  </si>
  <si>
    <t>SSAB Oy</t>
  </si>
  <si>
    <t>Haukankoski</t>
  </si>
  <si>
    <t>SPR Veripalvelu</t>
  </si>
  <si>
    <t>Yhdist.LähiTapiola Pankin kanssa</t>
  </si>
  <si>
    <t>S-Pankki Oy</t>
  </si>
  <si>
    <t>Väh.tarve 50-70 henk-&gt;Finpro consult, lom max 90 pv</t>
  </si>
  <si>
    <t>Soprano Oyj</t>
  </si>
  <si>
    <t>Solteq Oyj</t>
  </si>
  <si>
    <t>Hki-Vantaa turvatarkastus-&gt;lom kokoaik</t>
  </si>
  <si>
    <t>SOL Palvelut Oy</t>
  </si>
  <si>
    <t>Käyttötavara-päiv.tavarakauppa</t>
  </si>
  <si>
    <t>SOK</t>
  </si>
  <si>
    <t>SOK Media, uud.org</t>
  </si>
  <si>
    <t>Koko henk, Kauhava,Vaasa,Hki,Tre</t>
  </si>
  <si>
    <t>Sofor Oy</t>
  </si>
  <si>
    <t>Nokian toimipisteet:Espoo,Salo,Tre,Oulu</t>
  </si>
  <si>
    <t>Sodexo Oy</t>
  </si>
  <si>
    <t>Tre, koko henk</t>
  </si>
  <si>
    <t>SL-Mediat Oy</t>
  </si>
  <si>
    <t>Tre, lom max 90 pv/irtis</t>
  </si>
  <si>
    <t>Koko henk, irtis/lom</t>
  </si>
  <si>
    <t>SKS Toijala Works Oy</t>
  </si>
  <si>
    <t>Koko henk-&gt;lom toist.osa-aik. 35 pv v.2015 loppuun</t>
  </si>
  <si>
    <t>Sievin Jalkine Oy</t>
  </si>
  <si>
    <t>Schildts &amp; Söderströms Ab</t>
  </si>
  <si>
    <t>Kouvola</t>
  </si>
  <si>
    <t>Scanweb Oy</t>
  </si>
  <si>
    <t>Sievi-&gt;lom max90 pv 12/14-4/15,45henk kerrallaan</t>
  </si>
  <si>
    <t>Scanfil Oyj</t>
  </si>
  <si>
    <t>SCA Hygiene Products Oy</t>
  </si>
  <si>
    <t>Eläke/m-aik/irtis-&gt;21 henk eläke/osa-aik</t>
  </si>
  <si>
    <t>Savonia</t>
  </si>
  <si>
    <t>Kokemäki, konkurssi</t>
  </si>
  <si>
    <t>Satakunnan Painotuote Oy</t>
  </si>
  <si>
    <t>Satakunnan Osuuskauppa</t>
  </si>
  <si>
    <t>Koko henk-&gt;väh. yht. 55, eläke/osa-aik/lom</t>
  </si>
  <si>
    <t>Satakunnan koulutuskuntayhtymä</t>
  </si>
  <si>
    <t>Koko henk, irtis/osa-aik/lom-&gt;eläke 36 henk</t>
  </si>
  <si>
    <t>Satakunnan amk SAMK</t>
  </si>
  <si>
    <t>Lohja, koko henk-&gt;51 eläkejärjestelyt</t>
  </si>
  <si>
    <t>Sappi Finland Oy</t>
  </si>
  <si>
    <t>Tre, senna-liiketoiminta</t>
  </si>
  <si>
    <t>Santen Oy</t>
  </si>
  <si>
    <t>Myyty Länsi-Savo konsernille, osa-aik/irtis</t>
  </si>
  <si>
    <t>Sanoma Lehtimedia Oy</t>
  </si>
  <si>
    <t>Media Finland:Head Office (6), Kids Media (4)</t>
  </si>
  <si>
    <t>Sanoma Oyj</t>
  </si>
  <si>
    <t>Media Finland,telemyynti&amp;aspa, Tre,Oulu</t>
  </si>
  <si>
    <t>Media Finland, irtis/osa-aik</t>
  </si>
  <si>
    <t>Sanomala,Lehtipaino,HämeenPaino</t>
  </si>
  <si>
    <t>HS, Nelosen uutiset, Metro-&gt;väh.yht.54henk</t>
  </si>
  <si>
    <t>Lahti, mahd. lom</t>
  </si>
  <si>
    <t>Sandvik Oy</t>
  </si>
  <si>
    <t>TS-Yhtymä-&gt;yht.väh. 15 henk</t>
  </si>
  <si>
    <t>Salon Seudun Sanomat</t>
  </si>
  <si>
    <t>Alavus, koko henk lom v. 2015</t>
  </si>
  <si>
    <t>Saint-Gobain Glass Finland Oy</t>
  </si>
  <si>
    <t>Saint-Gobain Rakennustuotteet Oy</t>
  </si>
  <si>
    <t>Rovio Oy</t>
  </si>
  <si>
    <t>RIB-erikoisveneliiketoim-&gt;ei ilm.henk.vaikutuksia</t>
  </si>
  <si>
    <t>Revenio Group Oyj</t>
  </si>
  <si>
    <t>Pietarsaari, tuotannon lopetus-&gt;20 eläke</t>
  </si>
  <si>
    <t>Rettig Ab</t>
  </si>
  <si>
    <t>Kankaanpää</t>
  </si>
  <si>
    <t>Reima Oy</t>
  </si>
  <si>
    <t>Rauma, kirjanpitokeskus</t>
  </si>
  <si>
    <t>Realia Isännöinti Oy</t>
  </si>
  <si>
    <t>RuukkiMetals,Raahe-&gt;lom max90 pv,10hlö/krt,2/14 alk.</t>
  </si>
  <si>
    <t>Rautaruukki Oyj</t>
  </si>
  <si>
    <t>Koko henk, irtis/lom 2 vko-150 pv 14/15</t>
  </si>
  <si>
    <t>Raskone Oy</t>
  </si>
  <si>
    <t>Raisio,kasviöljytehdas suljetaan</t>
  </si>
  <si>
    <t>Raisio Oyj</t>
  </si>
  <si>
    <t>Raisioagro-&gt;yht.väh. 43 henk, lom talvella</t>
  </si>
  <si>
    <t>Aluetoim,lom/irtis-&gt;väh.200hlö,irtis max,lom 1/14 alk</t>
  </si>
  <si>
    <t>Pöyry Oyj</t>
  </si>
  <si>
    <t>Irtis/lom/eläke v. 2016menn-&gt;lom 3/7/14pv</t>
  </si>
  <si>
    <t>Päijät-Hämeen sos.-ja terv.yhtymä</t>
  </si>
  <si>
    <t>Rinnetyöntekijät-&gt;lom max 90 pv kesä 2014</t>
  </si>
  <si>
    <t>Pyhätunturi Oy</t>
  </si>
  <si>
    <t>PunaMusta Oy</t>
  </si>
  <si>
    <t>Prizztech Oy</t>
  </si>
  <si>
    <t>Väh.tarve 6-8, lom/muut järj-&gt;lom 2vko-toist (5)</t>
  </si>
  <si>
    <t>Hanko, koko henkilöstö</t>
  </si>
  <si>
    <t>Printal Oy</t>
  </si>
  <si>
    <t>Raahe, irtis/lom-&gt;lom max 51 henk, v. 2014</t>
  </si>
  <si>
    <t>Presteel Oy</t>
  </si>
  <si>
    <t>Kannus, Hki-&gt;eläke, työteht.siirto</t>
  </si>
  <si>
    <t>Pouttu Oy</t>
  </si>
  <si>
    <t>Rovaniemi, Sotkamo, Haaparanta, irtis/lom</t>
  </si>
  <si>
    <t>Polarica Oy</t>
  </si>
  <si>
    <t>Väh.tarve 3-4 henk</t>
  </si>
  <si>
    <t>Pohjolan Voima Oy</t>
  </si>
  <si>
    <t>Pohjolan Liikenne Oy</t>
  </si>
  <si>
    <t>Savonlinna</t>
  </si>
  <si>
    <t>OP-Pohjola ryhmä</t>
  </si>
  <si>
    <t>Pohjola Vakuutus Oy</t>
  </si>
  <si>
    <t>OP-Pohjola ryhmä, korvauspalvelut, uud.järj.70 henk</t>
  </si>
  <si>
    <t>OP-Pohjola ryhmä, johtajat, uud.org.-&gt; irtis/muut järj.</t>
  </si>
  <si>
    <t>Pohjola Pankki Oyj</t>
  </si>
  <si>
    <t>Koko henk, Joensuu</t>
  </si>
  <si>
    <t xml:space="preserve">Pohjois-Karjalan Ilmoitusvalmistus </t>
  </si>
  <si>
    <t>Irtis/lom-&gt;toimenkuvien muutokset, tunnit yms.järj.</t>
  </si>
  <si>
    <t>Plantagen Finland Oy</t>
  </si>
  <si>
    <t>Laitila.&gt;lom 12/14-1/15</t>
  </si>
  <si>
    <t>Pilkington Automotive Finland Oy</t>
  </si>
  <si>
    <t>Tre</t>
  </si>
  <si>
    <t>Pikasauma Oy</t>
  </si>
  <si>
    <t>Turku, koko henk</t>
  </si>
  <si>
    <t>Petrea säätiö</t>
  </si>
  <si>
    <t>Posio, lom max 3 kk/irtis-&gt;lom vkot 30-32</t>
  </si>
  <si>
    <t>Pentik Oy</t>
  </si>
  <si>
    <t>Land-liiketoiminta,Tre,Hml-&gt;lom m-aik/toist, 6/14 alk.</t>
  </si>
  <si>
    <t>Patria Oyj</t>
  </si>
  <si>
    <t>Land-liiketoiminta,Sastamala-&gt;tehtaan sulkeminen</t>
  </si>
  <si>
    <t>Aerostructures-liiketoiminta Jämsä,Tre</t>
  </si>
  <si>
    <t>Systems-liiketoiminta:Jämsä,Tre,Espoo</t>
  </si>
  <si>
    <t>Kurikka</t>
  </si>
  <si>
    <t>Parma Oy</t>
  </si>
  <si>
    <t>Valtion talous&amp;henk.hallinto, Kuopio,Turku</t>
  </si>
  <si>
    <t>Palkeet</t>
  </si>
  <si>
    <t>Koko henk-&gt;lom 7-9/14</t>
  </si>
  <si>
    <t>Ovenia Group Oy</t>
  </si>
  <si>
    <t>Imatra, irtis/m-aik/eläke/lom-&gt;väh.yht.35</t>
  </si>
  <si>
    <t>Ovako Oy</t>
  </si>
  <si>
    <t>Outotec Oyj</t>
  </si>
  <si>
    <t>Lpr, lom-&gt;lom 300 htv loppuvuonna 2014</t>
  </si>
  <si>
    <t>irtis/osa-aik/lom-&gt;62 henk eläke/m-aik/osa-aik</t>
  </si>
  <si>
    <t>Oulun yliopisto</t>
  </si>
  <si>
    <t>Taivalkoski-&gt;koko henk lom 16-19 pv 14/15</t>
  </si>
  <si>
    <t>Oulun seudun ammattiopisto</t>
  </si>
  <si>
    <t>Koko henk, irtis/m-aik/lom-&gt;lom 10 pv,28m-aik,14eläke</t>
  </si>
  <si>
    <t>Oulun ammattikorkeakoulu Oy</t>
  </si>
  <si>
    <t>Irtis, lom koko henk 2 vko loppuvuonna 2014</t>
  </si>
  <si>
    <t>Otso Metsäpalvelut</t>
  </si>
  <si>
    <t>Otavan Kirjapaino</t>
  </si>
  <si>
    <t>Asiakasviestintä</t>
  </si>
  <si>
    <t>Otavamedia Oy</t>
  </si>
  <si>
    <t>Osuuskauppa Maakunta</t>
  </si>
  <si>
    <t>Orkla-konserni, Lahden tehtaan lopetus</t>
  </si>
  <si>
    <t>Orkla Foods Finland Oy</t>
  </si>
  <si>
    <t>F&amp;A-services, Tre-&gt;irtis/eläkejärj.</t>
  </si>
  <si>
    <t>OpusCapita Group Oy</t>
  </si>
  <si>
    <t>Irtis/lom</t>
  </si>
  <si>
    <t>Opetushallitus</t>
  </si>
  <si>
    <t>Olvi Oyj</t>
  </si>
  <si>
    <t>Irtis/m-aik</t>
  </si>
  <si>
    <t>Asiamiesperintä, myynti, sisäiset siirrot/irtis-&gt;14 muut järj</t>
  </si>
  <si>
    <t>OK Perintä Oy</t>
  </si>
  <si>
    <t>Lom/irtis</t>
  </si>
  <si>
    <t>ODL</t>
  </si>
  <si>
    <t>Koko henk-&gt;lom 2 vko 10/14-6/15, mahd.max 30 pv -15</t>
  </si>
  <si>
    <t>Nurminen Logistics Oyj</t>
  </si>
  <si>
    <t>Niiralan toimipiste-&gt;siirto Luumäki</t>
  </si>
  <si>
    <t>Iisalmi-&gt;lom lyh.työaika</t>
  </si>
  <si>
    <t>Normet Oy</t>
  </si>
  <si>
    <t>Nordic Mines Oy</t>
  </si>
  <si>
    <t>Väh.tarve 250-300 henk 2014-2015-&gt;irtis max 112 henk</t>
  </si>
  <si>
    <t>Nordea Oyj</t>
  </si>
  <si>
    <t>Tampere, lom jatkuvat</t>
  </si>
  <si>
    <t>Nomet Oy</t>
  </si>
  <si>
    <t>Henkilöautorenkaat, irtis/lom-&gt;21/38 pv 14/15</t>
  </si>
  <si>
    <t>Nokian Renkaat Oyj</t>
  </si>
  <si>
    <t>Neste Oil Oyj</t>
  </si>
  <si>
    <t>Koko henk, lom/työaikajärj/palkanalet/ulk/irtis</t>
  </si>
  <si>
    <t>Nanso Group</t>
  </si>
  <si>
    <t>Koko Suomi-&gt;31 eläkejärj,koko henk lom max 4 vko</t>
  </si>
  <si>
    <t>Radiot-ryhmä</t>
  </si>
  <si>
    <t>MTV Oy</t>
  </si>
  <si>
    <t>MSK Group, irtis/lom max 90 pv</t>
  </si>
  <si>
    <t>MSK Cabins Oy</t>
  </si>
  <si>
    <t>Irtis/uud.järj/osa-aik-&gt;5hlö siirto,10hlö päätös myöh.</t>
  </si>
  <si>
    <t>MPY</t>
  </si>
  <si>
    <t>Koko henk, lom/irtis-&gt;irtis/eläke, lom.koko henk alkuvuosi</t>
  </si>
  <si>
    <t>Moventas Gears Oy</t>
  </si>
  <si>
    <t>Lohjan tehdas</t>
  </si>
  <si>
    <t>Mondi Lohja Oy</t>
  </si>
  <si>
    <t>Hallinto</t>
  </si>
  <si>
    <t>Minimani Oy</t>
  </si>
  <si>
    <t>Mikkeli, koko henk-&gt;lom.mahd. 2015 alussa</t>
  </si>
  <si>
    <t>Miktech Oy</t>
  </si>
  <si>
    <t>Pieksämäki</t>
  </si>
  <si>
    <t>Midas Touch Oy</t>
  </si>
  <si>
    <t>Oulu,Salo, ent. Nokian työntekijät-&gt;irtis. enint.</t>
  </si>
  <si>
    <t>Microsoft Oy</t>
  </si>
  <si>
    <t>Väh.tarve max 5 henk</t>
  </si>
  <si>
    <t>Metsäteollisuus ry</t>
  </si>
  <si>
    <t>Wood,väh. 2014-2016</t>
  </si>
  <si>
    <t>Metsä Group</t>
  </si>
  <si>
    <t>Wood, P-harju,Lohja,Hartola, lom 2-12 vko, 3/15 menn.</t>
  </si>
  <si>
    <t>Karihaaran sahan sulk, henk.lomautettuna 2009 alk</t>
  </si>
  <si>
    <t>Minerals, Tre valimotoiminnot, lom/irtis/siirrot</t>
  </si>
  <si>
    <t>Metso Oyj</t>
  </si>
  <si>
    <t>Lahti-&gt;mahd. lom, irtis 18-24 henk</t>
  </si>
  <si>
    <t>Merivaara Oy</t>
  </si>
  <si>
    <t>8 toimipistettä</t>
  </si>
  <si>
    <t>Mehiläinen Oy</t>
  </si>
  <si>
    <t>Keskisuom.konserni</t>
  </si>
  <si>
    <t>Mediasepät Oy</t>
  </si>
  <si>
    <t>Konsernin väh.tarve 70</t>
  </si>
  <si>
    <t>M-Brain Oy</t>
  </si>
  <si>
    <t>M.A.S.I Company Oy</t>
  </si>
  <si>
    <t>Hyvinkää</t>
  </si>
  <si>
    <t>Marwe Oy</t>
  </si>
  <si>
    <t>Nummela, Riihimäki, irtis/lom-&gt;lom max 90 pv</t>
  </si>
  <si>
    <t>Martela Oyj</t>
  </si>
  <si>
    <t>Suomi, USA-&gt;35 henk osa-aik/työtuntien vähennys</t>
  </si>
  <si>
    <t>Marimekko Oyj</t>
  </si>
  <si>
    <t>Keskustoimisto</t>
  </si>
  <si>
    <t>Mannerheimin Lastensuojeluliitto</t>
  </si>
  <si>
    <t>Oulujoki,lom</t>
  </si>
  <si>
    <t>Maintpartner Oy</t>
  </si>
  <si>
    <t>ESV-Paikallismediat-&gt;irtis.lkm täsmentyy myöh.</t>
  </si>
  <si>
    <t>Länsi-Savo Oy</t>
  </si>
  <si>
    <t>Tuki-ja keh.toim, vahinkovak,henki-ja alueyhtiöt</t>
  </si>
  <si>
    <t>LähiTapiola-ryhmä</t>
  </si>
  <si>
    <t>Konkurssi, Hamina</t>
  </si>
  <si>
    <t>L&amp;T Recoil Oy</t>
  </si>
  <si>
    <t>Koko henk, Hml-&gt;toiminnan lopetus</t>
  </si>
  <si>
    <t>LTK Osuuskunta</t>
  </si>
  <si>
    <t>Lom-&gt;osa 4-pv työviikko, joitakin lom vko/kk</t>
  </si>
  <si>
    <t>LSK Electrics Oy</t>
  </si>
  <si>
    <t>Ei ilm. henkilöstövaikutuksia</t>
  </si>
  <si>
    <t>Live Nation Finland Oy</t>
  </si>
  <si>
    <t>Lindorff Oy</t>
  </si>
  <si>
    <t>Koko konserni-&gt;yht. väh. 265, eläke/lom/m-aik, irtis.arvio</t>
  </si>
  <si>
    <t>Lemminkäinen Oyj</t>
  </si>
  <si>
    <t>Tre, irtis/lom/osa-aik, väh.tarve 15-18</t>
  </si>
  <si>
    <t>Leivon Leipomo Oy</t>
  </si>
  <si>
    <t>Koko henk, Somero</t>
  </si>
  <si>
    <t>Laukamo Oy</t>
  </si>
  <si>
    <t>Yht.kesk,telemyynti-&gt;keskitys Jkl,Hki,Tre,irtis.mahd.</t>
  </si>
  <si>
    <t>Lassila&amp;Tikanoja Oyj</t>
  </si>
  <si>
    <t>Riihimäki, koko henk, irtis/lom max 90 pv 1/15 alk.</t>
  </si>
  <si>
    <t>Lasiliiri Oy</t>
  </si>
  <si>
    <t>Pello, tehtaan sulkeminen-&gt;siirto Rovaniemi</t>
  </si>
  <si>
    <t>Lappset Group Oy</t>
  </si>
  <si>
    <t>Sodankylä, Pahtavaara, irtis/lom-&gt;lom toist 5/14 alk.</t>
  </si>
  <si>
    <t>Lappland Goldminers Oy</t>
  </si>
  <si>
    <t>Kemi-Tornio</t>
  </si>
  <si>
    <t>Lappia</t>
  </si>
  <si>
    <t>Kemi-Tornio,Rovaniemi</t>
  </si>
  <si>
    <t>Lapin ammattikorkeakoulu Oy</t>
  </si>
  <si>
    <t>Porvoo, koko henk</t>
  </si>
  <si>
    <t>Lamor</t>
  </si>
  <si>
    <t>Vaasa, koko henk-&gt;lom n.65, max 90 pv 4/15 menn.</t>
  </si>
  <si>
    <t>Laine-Tuotanto Oy</t>
  </si>
  <si>
    <t>Koko henk,lom/irtis-&gt;lom 4 vko</t>
  </si>
  <si>
    <t>Lahden kansanopisto</t>
  </si>
  <si>
    <t>Labtium Oy</t>
  </si>
  <si>
    <t>Myös Optimiratkaisut Oy, väh.tarve 17-27 henk</t>
  </si>
  <si>
    <t>KYMP Oy</t>
  </si>
  <si>
    <t>Väh.tarve 8-16 henk, yhdistyy Elisaan</t>
  </si>
  <si>
    <t>Koko konserni-&gt;6 eläkejärjestelyt</t>
  </si>
  <si>
    <t>Kymenlaakson Sähkö Oy</t>
  </si>
  <si>
    <t>Kymen Seudun Osuuskauppa KSO</t>
  </si>
  <si>
    <t>Väh.max 9 henk</t>
  </si>
  <si>
    <t>Irtis</t>
  </si>
  <si>
    <t>Kurikka Timber Oy</t>
  </si>
  <si>
    <t>Lisäksi henkilöstöä lomautetaan 2 viikoksi</t>
  </si>
  <si>
    <t>Kuntien Tiera Oy</t>
  </si>
  <si>
    <t>Koko henk, ei Loviisan Sanomat</t>
  </si>
  <si>
    <t>KSF Media</t>
  </si>
  <si>
    <t>Varustamotoiminnasta luopuminen</t>
  </si>
  <si>
    <t>Kristina Cruises Oy</t>
  </si>
  <si>
    <t>Väh.tarve max 9 henk</t>
  </si>
  <si>
    <t>Kotimaa Oy</t>
  </si>
  <si>
    <t>Keuruun Sähkö Oy</t>
  </si>
  <si>
    <t>Kesälahden Osuuspankki</t>
  </si>
  <si>
    <t>Kesla Oyj</t>
  </si>
  <si>
    <t>Kesko Oyj</t>
  </si>
  <si>
    <t>VV-Auto Group,VV-Autotalot</t>
  </si>
  <si>
    <t>Kodin1,Anttila,K-citymarket keskus</t>
  </si>
  <si>
    <t>Anttilat:Espoo,Tku,Vantaa,Hml,Kouvola,Kerava-&gt;osa-aik/lom/irtis</t>
  </si>
  <si>
    <t>Keski-Suomen liitto</t>
  </si>
  <si>
    <t>Suomussalmi</t>
  </si>
  <si>
    <t>KEMET Electronics Oy</t>
  </si>
  <si>
    <t>Koko henk, eläke/osa-aik</t>
  </si>
  <si>
    <t>Kehitysvammaliitto</t>
  </si>
  <si>
    <t>Koko henk-&gt;7 eläkejärjestelyt</t>
  </si>
  <si>
    <t>Kaleva Oy</t>
  </si>
  <si>
    <t>Koivisto Auto, Lahti, tehtaan lopetus</t>
  </si>
  <si>
    <t>Kabus Oy</t>
  </si>
  <si>
    <t>Irtis/eläke</t>
  </si>
  <si>
    <t>Järvi-Saimaan Palvelut Oy</t>
  </si>
  <si>
    <t>Jyväskylän Energia Oy</t>
  </si>
  <si>
    <t>Koko henk-&gt;lom max 90 pv</t>
  </si>
  <si>
    <t>Ixonos Oyj</t>
  </si>
  <si>
    <t>Kuopio, irtis/lom/osa-aik-&gt;1 osa-aikaistetaan</t>
  </si>
  <si>
    <t>Itä-Suomen yliopisto</t>
  </si>
  <si>
    <t>Ilomantsi, tutkimusasema-&gt;irtis max, mahd.lom</t>
  </si>
  <si>
    <t>Koko henk, eläke/lom/irtis</t>
  </si>
  <si>
    <t>Itä-Savon koulutuskuntayhtymä</t>
  </si>
  <si>
    <t>Hallinto,tuotannon suunnittelu</t>
  </si>
  <si>
    <t>Itella Oyj</t>
  </si>
  <si>
    <t>Postinlajittelu:Jkl,S-joki,Hki,Tre,Kuopio,Oulu,Tku,Vantaa</t>
  </si>
  <si>
    <t>Runkokuljetus</t>
  </si>
  <si>
    <t>Varh.jakelu Savo</t>
  </si>
  <si>
    <t>Varh.jakelu Vaasa,Närpiö,Pietarsaari</t>
  </si>
  <si>
    <t>Varh.jakelu Keski-Pohj,P-Suomi,Kainuu,Kemi-Tornio</t>
  </si>
  <si>
    <t>Inhouse-palvelut, Vantaa, Tuusula</t>
  </si>
  <si>
    <t>Perusjakelu,irtis max 800-&gt;180 osa-aik,eläke yms.järj.</t>
  </si>
  <si>
    <t>Koko henk-&gt;40osa-aik, lom 2 vko-toistaiseksi</t>
  </si>
  <si>
    <t>Isoworks Oy</t>
  </si>
  <si>
    <t>Hallinnon tukitoim-&gt;lom 90 pv, 11 henk kokoaik,5 osa-aik</t>
  </si>
  <si>
    <t>Innofactor Oyj</t>
  </si>
  <si>
    <t>Joensuu,Jkl,Kuopio,Oulu,Tre,Tku,Vaasa,Vantaa</t>
  </si>
  <si>
    <t>InfoCare Oy</t>
  </si>
  <si>
    <t>Vaasa-&gt;irtis max 15 henk, lom tarvittaessa</t>
  </si>
  <si>
    <t>Incap Oyj</t>
  </si>
  <si>
    <t>Alma Media, kuva-ja taitto</t>
  </si>
  <si>
    <t>IL-Media</t>
  </si>
  <si>
    <t>Koko henk, lom/osa-aik/irtis-&gt;lom koko henk n.1vko 2014</t>
  </si>
  <si>
    <t>Ilkka-Yhtymä Oyj</t>
  </si>
  <si>
    <t>If Vahinkovakuutusyhtiö Oy (Suomi)</t>
  </si>
  <si>
    <t>Väh.tarve max 37 henk-&gt;väh.yht. 28 henk</t>
  </si>
  <si>
    <t>Keski-Suomi, keskitys Vaasaan</t>
  </si>
  <si>
    <t>Hätäkeskuslaitos</t>
  </si>
  <si>
    <t>Forssan Lehti ja Seutu-Sanomat</t>
  </si>
  <si>
    <t>Hämeen Sanomat Oy</t>
  </si>
  <si>
    <t>Hallinto, irtis/lom</t>
  </si>
  <si>
    <t>Hyria koulutus Oy</t>
  </si>
  <si>
    <t>Honkarakenne Oyj</t>
  </si>
  <si>
    <t>Koko henk, lom max 90 pv 2/15 loppuun menn.</t>
  </si>
  <si>
    <t>Mellilä tuotantolaitos</t>
  </si>
  <si>
    <t>HKScan Oyj</t>
  </si>
  <si>
    <t>Toimihenkilöt</t>
  </si>
  <si>
    <t>Palmenia, koko henk-&gt;yht. 61 henk vähennys</t>
  </si>
  <si>
    <t>Helsingin yliopisto</t>
  </si>
  <si>
    <t>Helsingin Diakonissalaitoksen säätiö</t>
  </si>
  <si>
    <t>Toimihenkilöt-&gt;mahd.uud.palkkaus uusina tt</t>
  </si>
  <si>
    <t>Helsingin Bussiliikenne Oy</t>
  </si>
  <si>
    <t>Lom 90 pv, 8/14 alk.</t>
  </si>
  <si>
    <t>Heinolan Sahakoneet Oy</t>
  </si>
  <si>
    <t>Hartwall Oy</t>
  </si>
  <si>
    <t>Ensisijaisesti lom, myös irtis</t>
  </si>
  <si>
    <t>Hartela Oy</t>
  </si>
  <si>
    <t>Myymäläkauppa,myyntiorg</t>
  </si>
  <si>
    <t>Hankkija Oy</t>
  </si>
  <si>
    <t>Väh.tarve max 9 henk-&gt;lisäksi m-aik, eläkejärj.</t>
  </si>
  <si>
    <t>HaminaKotka Satama Oy</t>
  </si>
  <si>
    <t>Koko henk-&gt; väh.yht. 58 henk</t>
  </si>
  <si>
    <t>Hallinnon tietotekniikkakeskus Haltik</t>
  </si>
  <si>
    <t>CenceiOy konkurssi-&gt;uusi omistaja</t>
  </si>
  <si>
    <t>Hairstore</t>
  </si>
  <si>
    <t>ent. Ryttylän Muovi</t>
  </si>
  <si>
    <t>Graham Packaging Company Oy</t>
  </si>
  <si>
    <t>Operaattoritoim, tallennuspalvelu</t>
  </si>
  <si>
    <t>F-Secure Oyj</t>
  </si>
  <si>
    <t>Kurikka-&gt;osa eläkejärj</t>
  </si>
  <si>
    <t>Fortaco Oy</t>
  </si>
  <si>
    <t>Sastamala, koko henk-&gt;irti/eläkejärj, koko henk mahd.lom</t>
  </si>
  <si>
    <t>Forssan Kirjapaino Oy</t>
  </si>
  <si>
    <t>Vihtavuori, irtis/lom-&gt;4-pv työviikko</t>
  </si>
  <si>
    <t>Forcit Oy</t>
  </si>
  <si>
    <t>Media,Seinäjoki, keskitys Pori,Turku</t>
  </si>
  <si>
    <t>Fonecta Oy</t>
  </si>
  <si>
    <t>Turku, After Sales siirto Tre</t>
  </si>
  <si>
    <t>Toijala,Kihniö,Espoo</t>
  </si>
  <si>
    <t>Fläkt Woods Oy</t>
  </si>
  <si>
    <t>Flybe Finland Oy</t>
  </si>
  <si>
    <t>Lpr,Kouvola, toimihenk</t>
  </si>
  <si>
    <t>Flowrox Oy</t>
  </si>
  <si>
    <t>Fiskars Oyj</t>
  </si>
  <si>
    <t>Suolahti, 4 eläke, mahd. lom</t>
  </si>
  <si>
    <t>Finnradiator Oy</t>
  </si>
  <si>
    <t>Uusikaupunki, konkurssi</t>
  </si>
  <si>
    <t>Finnprotein Oy</t>
  </si>
  <si>
    <t>Finnlines Oyj</t>
  </si>
  <si>
    <t>Finnhansa-alus, merihenkilöstö, lom-&gt;toistaiseksi</t>
  </si>
  <si>
    <t>Containersteve, Kotka</t>
  </si>
  <si>
    <t>Taloushallinto,matkustamohenk, irtis/lom n. 2 vko</t>
  </si>
  <si>
    <t>Finnair Oyj</t>
  </si>
  <si>
    <t>Tukitoiminnot,matk.henk-&gt;väh.tarve 540 henk, ulkoistus</t>
  </si>
  <si>
    <t>Matkustamopalv.maaorg.</t>
  </si>
  <si>
    <t>Finavia Oyj</t>
  </si>
  <si>
    <t>Lpr,Varkaus, lom-&gt;Lpr lom toist: työajan lyhennys</t>
  </si>
  <si>
    <t>Konkurssi</t>
  </si>
  <si>
    <t>Fenestra Group Oy</t>
  </si>
  <si>
    <t>mahd. siirto Tiedolle, omistajina OP-Pohjola,Ilmarinen</t>
  </si>
  <si>
    <t>FD Finanssidata Oy</t>
  </si>
  <si>
    <t>Toimihenkilöt, väh.tarve max 61 henk</t>
  </si>
  <si>
    <t>Fazer Oy</t>
  </si>
  <si>
    <t>Hyvinkää,Ulvila leipomot-&gt;siirto Suomi&amp;Baltia, ei ilm.lkm</t>
  </si>
  <si>
    <t>Lpr, Oulu, logistiikkatoim.</t>
  </si>
  <si>
    <t>Evira</t>
  </si>
  <si>
    <t>Eurofins Scientific -konserni, Mikkeli</t>
  </si>
  <si>
    <t>Eurofins Viljavuuspalvelu Oy</t>
  </si>
  <si>
    <t>Koko henk-&gt;arvio väh. 38 henk</t>
  </si>
  <si>
    <t>Etera</t>
  </si>
  <si>
    <t>Länsi-Savo,Itä-Savo-&gt;väh.yht.11 henk, muutama irtis</t>
  </si>
  <si>
    <t>Etelä-Savon Viestintä Oy</t>
  </si>
  <si>
    <t>Maatalous- ja rautakaupat, irtis/osa-aik-&gt;28 osa-aik.</t>
  </si>
  <si>
    <t>Etelä-Pohjanmaan Osuuskauppa</t>
  </si>
  <si>
    <t>Uud.org.</t>
  </si>
  <si>
    <t>Esa Lehtipaino Oy</t>
  </si>
  <si>
    <t>Koko henk, irtis/osa-aik/työaikajärj/palkkajärj</t>
  </si>
  <si>
    <t>Erweko Oy</t>
  </si>
  <si>
    <t>Koko henk, lom-&gt;1/15 asti</t>
  </si>
  <si>
    <t>Turku, Oulu</t>
  </si>
  <si>
    <t>Ericsson Oy Ab</t>
  </si>
  <si>
    <t>Enerke Oy</t>
  </si>
  <si>
    <t>Pohjois-Karjalan Sähkö-&gt;lom max 90 pv 4/14 asti</t>
  </si>
  <si>
    <t>Koko henk, lom/irtis-&gt;lom toistaiseksi</t>
  </si>
  <si>
    <t>Endomines Oy</t>
  </si>
  <si>
    <t>Wireless, Kajaani,Tre</t>
  </si>
  <si>
    <t>Elektrobit Oyj</t>
  </si>
  <si>
    <t>Wireless, lom osa-/kokoaik-&gt;lom max 90 pv</t>
  </si>
  <si>
    <t>Lom, irtis/osa-aik</t>
  </si>
  <si>
    <t>Efore Oyj</t>
  </si>
  <si>
    <t>Kemi,Veitsiluoto-&gt;yht. väh. 24 henk, eläke/muut teht.</t>
  </si>
  <si>
    <t>Efora Oy</t>
  </si>
  <si>
    <t>Imatra-&gt;osa eläkejärj.</t>
  </si>
  <si>
    <t>Oulu</t>
  </si>
  <si>
    <t>Varkaus</t>
  </si>
  <si>
    <t>Kemi,Veitsiluoto (Stora Enson tehdas),lom max 90 pv</t>
  </si>
  <si>
    <t>Irtis/osa-aik/eläke-&gt;lom 9/14 alkaen</t>
  </si>
  <si>
    <t>Edita Prima Oy</t>
  </si>
  <si>
    <t>Starkki,Puukeskus, fuusio-&gt; max 100 henk vähennys</t>
  </si>
  <si>
    <t>DT Finland Oy</t>
  </si>
  <si>
    <t>Joensuu, Keuruu</t>
  </si>
  <si>
    <t>Dokument-Tarra Oy</t>
  </si>
  <si>
    <t>TDC Hosting, TDC yhdist.-&gt;eläke yms. 15 henk</t>
  </si>
  <si>
    <t>DNA Oy</t>
  </si>
  <si>
    <t>Laukaa Vihtavuori-&gt;lom yli 90 pv</t>
  </si>
  <si>
    <t>Dinex Ecocat Oy</t>
  </si>
  <si>
    <t>Digita Oy</t>
  </si>
  <si>
    <t>Destia Oy</t>
  </si>
  <si>
    <t>Dagmar Oy</t>
  </si>
  <si>
    <t>Pori,Espoo, koko henk</t>
  </si>
  <si>
    <t>Cupori Oy</t>
  </si>
  <si>
    <t>Hml, koko henk-&gt;lom toistaiseksi</t>
  </si>
  <si>
    <t>Coveris Rigid Finland Oy</t>
  </si>
  <si>
    <t>Continental-konserni</t>
  </si>
  <si>
    <t>ContiTech Finland Oy</t>
  </si>
  <si>
    <t>Sodankylä-&gt;6 osa-aikatyö</t>
  </si>
  <si>
    <t>Comforta Oy</t>
  </si>
  <si>
    <t>Lom osa-aik 10-12/14</t>
  </si>
  <si>
    <t>Citec Oy</t>
  </si>
  <si>
    <t>Irtis/muut järj.</t>
  </si>
  <si>
    <t>CGI Suomi Oy</t>
  </si>
  <si>
    <t>Uud.org. Ei väh.tarvetta</t>
  </si>
  <si>
    <t>Koko henk, Vaasa,Joensuu,Hki-&gt;irtis/eläke/m-aik</t>
  </si>
  <si>
    <t>Certia Oy</t>
  </si>
  <si>
    <t>Koko Suomi, osa-aik/lom/irtis-&gt;huolto-varaosa Viroon</t>
  </si>
  <si>
    <t>Cencorp Oyj</t>
  </si>
  <si>
    <t>Muijalan tehdas-&gt; 6 eläkejärj.</t>
  </si>
  <si>
    <t>Cembrit Production Oy</t>
  </si>
  <si>
    <t>Caverion-konserni-&gt;lom tarvittaessa</t>
  </si>
  <si>
    <t>Caverion Suomi Oy</t>
  </si>
  <si>
    <t>Caverion-konserni-&gt;lom n. 90 henk pari kk</t>
  </si>
  <si>
    <t>Caverion Industria Oy</t>
  </si>
  <si>
    <t>Lieto, lom-&gt;toistaiseksi, heti</t>
  </si>
  <si>
    <t>Carrus Delta Oy</t>
  </si>
  <si>
    <t>Kalmar, väh.tarve Suomessa n. 30</t>
  </si>
  <si>
    <t>Cargotec Oyj</t>
  </si>
  <si>
    <t>Hiab, Kalmar, irtis/lom max 90 pv</t>
  </si>
  <si>
    <t>Raisio, varaston ulkoist. 14 henk</t>
  </si>
  <si>
    <t>Bunge Finland Oy</t>
  </si>
  <si>
    <t>Koko henk-&gt;Oulu 430 henk</t>
  </si>
  <si>
    <t>Broadcom Finland Oy</t>
  </si>
  <si>
    <t>Koko maahenkilöstö</t>
  </si>
  <si>
    <t>Bore Oy</t>
  </si>
  <si>
    <t>Kaavi-&gt;4-pv työviikko</t>
  </si>
  <si>
    <t>Bong Suomi Oy</t>
  </si>
  <si>
    <t>Koko henk, väh.tarve max 160</t>
  </si>
  <si>
    <t>Blue1 Oy</t>
  </si>
  <si>
    <t>Suomen liikkeiden sulkeminen</t>
  </si>
  <si>
    <t>Bianco Finland Oy</t>
  </si>
  <si>
    <t>Ensisij. Esimiehet, hallintohenk. Koko Suomi</t>
  </si>
  <si>
    <t>Bauhaus Oy</t>
  </si>
  <si>
    <t>Suomi, n. 30 henk</t>
  </si>
  <si>
    <t>Basware Oyj</t>
  </si>
  <si>
    <t>Lpr, Kuusamo, Joensuu</t>
  </si>
  <si>
    <t>Barona Oy</t>
  </si>
  <si>
    <t>Autotalo Laakkonen Oy</t>
  </si>
  <si>
    <t>Hki, it-,verkkokauppa,markkinointi-ja viestintä</t>
  </si>
  <si>
    <t>Aurinkomatkat Oy</t>
  </si>
  <si>
    <t>Finnair-konserni,Turku,Tre,Hki</t>
  </si>
  <si>
    <t>Jyväskylä</t>
  </si>
  <si>
    <t>Atria Oyj</t>
  </si>
  <si>
    <t>Atos Oy</t>
  </si>
  <si>
    <t>Systems Integration, tukipalvelut,hallinto</t>
  </si>
  <si>
    <t>ei NSN:ltä siirtyneet</t>
  </si>
  <si>
    <t>Lpr,Imatra, lom/irtis</t>
  </si>
  <si>
    <t>Atma Trade Oy</t>
  </si>
  <si>
    <t>Atea Finland Oy</t>
  </si>
  <si>
    <t>Teuvan tehtaan mahd. lakkautus</t>
  </si>
  <si>
    <t>Aspocomp Group Oyj</t>
  </si>
  <si>
    <t>Koko henk:a-Factory,Artek</t>
  </si>
  <si>
    <t>Artek Oy</t>
  </si>
  <si>
    <t>Erityisesti toimihenkilöt</t>
  </si>
  <si>
    <t>Areva Oy</t>
  </si>
  <si>
    <t>Koko henk-&gt;ulkoistus 5 henk</t>
  </si>
  <si>
    <t>Arek Oy</t>
  </si>
  <si>
    <t>Joensuu,toimihenkilöt</t>
  </si>
  <si>
    <t>Arcusys Oy</t>
  </si>
  <si>
    <t>Apetit Oyj</t>
  </si>
  <si>
    <t>Konsernihallinto,Anvia ICT</t>
  </si>
  <si>
    <t>Anvia Oyj</t>
  </si>
  <si>
    <t>Irtis/eläke/m-aik/lom 10/14</t>
  </si>
  <si>
    <t>Amerplast Ikamer Oy</t>
  </si>
  <si>
    <t>Suomi väh.tarve max 50 henk</t>
  </si>
  <si>
    <t>Altia Oyj</t>
  </si>
  <si>
    <t>Laihia-&gt;lom vuorovkot, 3 eläke- ja muut järj.</t>
  </si>
  <si>
    <t>Alteams Oy</t>
  </si>
  <si>
    <t>Alma Media Oyj</t>
  </si>
  <si>
    <t>Alma360, väh.tarve max 15 henk</t>
  </si>
  <si>
    <t>Alma Manu Oy, Pirkanmaa, jakelu- ja kulj.verkosto</t>
  </si>
  <si>
    <t>Aluemedia, tal.hall.,väh.max 11hlö-&gt;lom 2 vko/lomarahat</t>
  </si>
  <si>
    <t>Costume, Koti&amp;Keittiö,Divaani -lehdet</t>
  </si>
  <si>
    <t>Aller Media Oy</t>
  </si>
  <si>
    <t>Toimihenkilöt-&gt;työajan pidentäminen</t>
  </si>
  <si>
    <t>A-lehdet Oy</t>
  </si>
  <si>
    <t>Koko henk, ei irtis-&gt;työaikajoustot</t>
  </si>
  <si>
    <t>Akvaterm Oy</t>
  </si>
  <si>
    <t>Koko henk-&gt;lom 1-2 vko</t>
  </si>
  <si>
    <t>A-klinikkasäätiö</t>
  </si>
  <si>
    <t>Tampere</t>
  </si>
  <si>
    <t>Kauttua, koko henk, irtis/lom</t>
  </si>
  <si>
    <t>Ahlstrom Oyj</t>
  </si>
  <si>
    <t>Glassfibre Oy, Mikkeli, irtis/lom-&gt;lom.uhka v.2014</t>
  </si>
  <si>
    <t>Toimihenkilöt, Karhula,Mikkeli,Tre</t>
  </si>
  <si>
    <t>Nokia, Tre</t>
  </si>
  <si>
    <t>Agco Power Oy</t>
  </si>
  <si>
    <t>Abloy Oy</t>
  </si>
  <si>
    <t>Muuntajayksikkö, Vaasa-&gt;lom max 60 pv kevät 15 menn.</t>
  </si>
  <si>
    <t>ABB Oy</t>
  </si>
  <si>
    <t>Sähkönjakeluautomaatioyksikkö</t>
  </si>
  <si>
    <t>Pori, koko henk</t>
  </si>
  <si>
    <t>Palvelutoiminnot-&gt;väh.yht. 124 henk 2014-2015</t>
  </si>
  <si>
    <t>Aalto-yliopisto</t>
  </si>
  <si>
    <t>YHTIÖ</t>
  </si>
  <si>
    <t>Koko henk, eläke/m-aik/lom/irtis-&gt;väh. Yht.64 henk</t>
  </si>
  <si>
    <t>Åbo Akademi</t>
  </si>
  <si>
    <t>Ympäristön Auto Oy</t>
  </si>
  <si>
    <t>Markkinointi, ei irtis</t>
  </si>
  <si>
    <t>YIT Oyj</t>
  </si>
  <si>
    <t>Kuntatekniikka, Mikkeli-&gt;lom max 90 pv</t>
  </si>
  <si>
    <t>Koko henk, Tre,Turku</t>
  </si>
  <si>
    <t>YH Kodit Oy</t>
  </si>
  <si>
    <t>säästötavoite 1 milj €-&gt;lom max 4 vko 2013-2014</t>
  </si>
  <si>
    <t>Wulff-Yhtiöt Oyj</t>
  </si>
  <si>
    <t>Nastola,Valkeakoski</t>
  </si>
  <si>
    <t>Wipak Oy</t>
  </si>
  <si>
    <t>Konkurssi:Oulu,Hamina,Espoo</t>
  </si>
  <si>
    <t>WinWind Oy</t>
  </si>
  <si>
    <t>Koko henkilöstö, lom/irtis-&gt;lom 35-40 henk toistaiseksi</t>
  </si>
  <si>
    <t>Oulu,Rovaniemi,Kokkola,Kajaani,Kemi</t>
  </si>
  <si>
    <t>Wetteri Oy</t>
  </si>
  <si>
    <t>Valkeakoski,Pietarsaari-&gt;lom 10 pv</t>
  </si>
  <si>
    <t>Walki Oy</t>
  </si>
  <si>
    <t>Valkeakoski, irtis/lom 20 pv 5/13 menn.</t>
  </si>
  <si>
    <t>As.palv.keskus Hki, ei irtis</t>
  </si>
  <si>
    <t>VVO-Yhtymä Oyj</t>
  </si>
  <si>
    <t>Kvantit.biologia,bioinformatiikan tutkimus</t>
  </si>
  <si>
    <t>Koko henk-&gt;yli100henk, lisäksi n.60henk eläke/m-aik</t>
  </si>
  <si>
    <t>Siilinjärvi</t>
  </si>
  <si>
    <t>Voimatel Oy</t>
  </si>
  <si>
    <t>PPO-Yhtiöt</t>
  </si>
  <si>
    <t>Viske Oy</t>
  </si>
  <si>
    <t>Eurofins, Mikkeli</t>
  </si>
  <si>
    <t>Viljavuuspalvelu Oy</t>
  </si>
  <si>
    <t>Heinola,Kerava, irtis/lom-&gt;väh. alle 10 henk</t>
  </si>
  <si>
    <t>Versowood</t>
  </si>
  <si>
    <t>Turku, mahd. lom-&gt;lom n. 1 vko, v. 2013</t>
  </si>
  <si>
    <t>Varsinais-Suomen sairaanhoitopiiri</t>
  </si>
  <si>
    <t>Max 70 henk-&gt;kok.väh. 50 henk</t>
  </si>
  <si>
    <t>Valtiokonttori</t>
  </si>
  <si>
    <t>Uusikaupunki,toimihenk-&gt;lom toistaiseksi</t>
  </si>
  <si>
    <t>Valmet Automotive</t>
  </si>
  <si>
    <t>Uusikaupunki,toimihenk.-&gt;toist, 7/13-kevät 14</t>
  </si>
  <si>
    <t>Lapinlahti-&gt;vähent.v.2016:19 eläke</t>
  </si>
  <si>
    <t>Valio</t>
  </si>
  <si>
    <t>Heinävesi-&gt;lom max 6 kk</t>
  </si>
  <si>
    <t>Valamon luostari</t>
  </si>
  <si>
    <t>Espoo,Kotka siirto Vantaa</t>
  </si>
  <si>
    <t>Ulvila, lom/osa-aik/irtis</t>
  </si>
  <si>
    <t>UTU Oy</t>
  </si>
  <si>
    <t>Infra,Suomi, irtis/lom-&gt;Ulvila,Forssa teht. sulkeminen</t>
  </si>
  <si>
    <t>Paper, pääkonttorin siirto Saksaan</t>
  </si>
  <si>
    <t>Taloushallinto, Suomi,Kiina</t>
  </si>
  <si>
    <t>Pohjois-Euroopan puunhankinta:Kymi,Kaukaa,Piet.saari</t>
  </si>
  <si>
    <t>Jämsä,Jokilaakson paperitehdas-&gt;20 henk eläkejärj.</t>
  </si>
  <si>
    <t>Kaukaanpap.tehdas,Lpr tutk.kesk,lom/irtis-&gt;Kaukas 50 eläkejärj</t>
  </si>
  <si>
    <t>Rauman tehdas-&gt;tehtaan sulkeminen</t>
  </si>
  <si>
    <t>Heinola, lom max 6 vko</t>
  </si>
  <si>
    <t>Unilon Oy</t>
  </si>
  <si>
    <t>Ei ilm. väh.tarvetta-&gt;lom v. 2013</t>
  </si>
  <si>
    <t>Työväen sivistysliitto TSL</t>
  </si>
  <si>
    <t>Koko henk, irtis/lom/uud.järj-&gt;lom toist, myöh. max 90pv</t>
  </si>
  <si>
    <t>Koko konserni,irtis/lom-&gt;21henk toist, m-aik.lom.</t>
  </si>
  <si>
    <t>TS-Yhtymä Oy</t>
  </si>
  <si>
    <t>Hansaprint, lom toist.</t>
  </si>
  <si>
    <t>Turku, irtis/lom</t>
  </si>
  <si>
    <t>Treston Oy</t>
  </si>
  <si>
    <t>Turku, irtis/lom, vain työntekijät-&gt;lom 12,5 pv</t>
  </si>
  <si>
    <t>Proj.päälliköt, väh.tarve max 10 henk</t>
  </si>
  <si>
    <t>Trainers' House Oyj</t>
  </si>
  <si>
    <t>Muut järj, max 10 henk vähennys</t>
  </si>
  <si>
    <t>Total Kiinteisöpalvelut Oy</t>
  </si>
  <si>
    <t>Aluetoimipaikat-&gt;siirto Hki</t>
  </si>
  <si>
    <t>Tilastokeskus</t>
  </si>
  <si>
    <t>Konkurssi-&gt;viim. 2/2014 mennessä</t>
  </si>
  <si>
    <t>Tiimari Oyj</t>
  </si>
  <si>
    <t>Myymälätoiminnot-&gt;väh. 6/2015 mennessä</t>
  </si>
  <si>
    <t>Jatkuvat palv,t&amp;k,tietoliikenne-&gt;lom, eläkejärj,yht.350henk</t>
  </si>
  <si>
    <t>Jatkuvat palv,tuotekehitys,tukitoim, Suomi 135 henk</t>
  </si>
  <si>
    <t>Konsultointi,järj.integrointi</t>
  </si>
  <si>
    <t>Lpr,Vaasa,Vantaa-&gt;lom kesä 2014 mennessä</t>
  </si>
  <si>
    <t>The Switch</t>
  </si>
  <si>
    <t>Kruunupyy</t>
  </si>
  <si>
    <t>Teri-talot Oy</t>
  </si>
  <si>
    <t>Espoo,Oulu-&gt;Oulun lakkautus</t>
  </si>
  <si>
    <t>Tellabs Oy</t>
  </si>
  <si>
    <t>Laajakaista, teht.siirto, irtis-&gt;60 henk siirto</t>
  </si>
  <si>
    <t>Teknologiayksikkö,irtis/siirto 20 henk-&gt;siirto 12 henk</t>
  </si>
  <si>
    <t>As.palv,matkaviest-&gt;as.palv, ulkoistus 80 henk</t>
  </si>
  <si>
    <t>Mobiili,laajakaista,b2c-palvelut</t>
  </si>
  <si>
    <t>Teleste Oyj</t>
  </si>
  <si>
    <t>sulautuminen Elisaan-&gt;17 henk siirtyy Elisalle</t>
  </si>
  <si>
    <t>Telekarelia Oy</t>
  </si>
  <si>
    <t>Teknologiateollisuus ry</t>
  </si>
  <si>
    <t>Pori, työntekijät, irtis/lom toist.</t>
  </si>
  <si>
    <t>Technip Offshore Finland Oy</t>
  </si>
  <si>
    <t>Pori, toimihenk, irtis/lom-&gt;lom toist. 8/13-12/14</t>
  </si>
  <si>
    <t>TBWA Helsinki</t>
  </si>
  <si>
    <t>Nokialta ulkoistetut Salo, pk-seutu,Tre,Oulu</t>
  </si>
  <si>
    <t>Tata Consultancy Service</t>
  </si>
  <si>
    <t>Pori-&gt;lom 9-14 pv, max 33 pv, 8/13 alkaen</t>
  </si>
  <si>
    <t>Tre, irtis/osa-aik v.2013-2014-&gt;irtis.max,11 osa-aik</t>
  </si>
  <si>
    <t>TAMK</t>
  </si>
  <si>
    <t>Forssa, ei asentajat, irtis/lom</t>
  </si>
  <si>
    <t>Irtis/lom-&gt;irtis/eläke, muutama henk lom, 96 m-aik vähen</t>
  </si>
  <si>
    <t>Koko konserni-&gt;lom max 90 pv, 2-6/13</t>
  </si>
  <si>
    <t>Lom/irtis/ulkoist</t>
  </si>
  <si>
    <t>Takon Kotelotehdas Oy</t>
  </si>
  <si>
    <t>herv.koneistus,Laatukon,Systems, koko henk-&gt;yli 20 henk</t>
  </si>
  <si>
    <t>Takoma Oyj</t>
  </si>
  <si>
    <t>Koko henkilöstö, väh.tarve 11-13 henk</t>
  </si>
  <si>
    <t>Säästöpankkien Pankki Oy</t>
  </si>
  <si>
    <t>Hki,Sastamala</t>
  </si>
  <si>
    <t>Svea Perintä Oy</t>
  </si>
  <si>
    <t>Rauta-maatalous- ja puutarhakaupat</t>
  </si>
  <si>
    <t>Suur-Seudun Osuuskauppa SSO</t>
  </si>
  <si>
    <t>Joustopak,Ikamer,Tre,Ikaal-&gt;lom max 90 pv,11/13-5/14</t>
  </si>
  <si>
    <t>Suominen Oyj</t>
  </si>
  <si>
    <t>Kuitukankaat, Nakkila, lom 10/13-4/14, max 90 pv</t>
  </si>
  <si>
    <t>Mikkeli, väh.tarve max 6-8 henk</t>
  </si>
  <si>
    <t>Suomen Nuoriso-opisto</t>
  </si>
  <si>
    <t>Koulutuskeskus,psykoterapiaklinikka</t>
  </si>
  <si>
    <t>Suomen Mielenterveysseura</t>
  </si>
  <si>
    <t>Väh.tarve 16 henk</t>
  </si>
  <si>
    <t>Suomen Messut</t>
  </si>
  <si>
    <t>Alueorg.</t>
  </si>
  <si>
    <t>Suomen Lähetysseura</t>
  </si>
  <si>
    <t>Pori,Pihlava, tehtaan sulkeminen</t>
  </si>
  <si>
    <t>Suomen Kuitulevy Oy</t>
  </si>
  <si>
    <t>Kuopio,Joensuu,Mikkeli</t>
  </si>
  <si>
    <t>Suomen Kiitoautot Oy</t>
  </si>
  <si>
    <t>Riihimäki, lom max 90 pv</t>
  </si>
  <si>
    <t>Suomen Kerta Oy</t>
  </si>
  <si>
    <t>Turku, Rauman telakan sulkeminen-&gt;16.9.</t>
  </si>
  <si>
    <t>STX Finland Oy</t>
  </si>
  <si>
    <t>STT-Lehtikuva</t>
  </si>
  <si>
    <t>Ruotsinpyhtää</t>
  </si>
  <si>
    <t>Strömfors Electric Oy</t>
  </si>
  <si>
    <t>Kemi,Veitsiluoto,lom max 90 pv 12/13-6/14</t>
  </si>
  <si>
    <t>Arvioitu kok.vähennys 2500, Suomi 650 henk</t>
  </si>
  <si>
    <t>Veitsiluoto,myynti&amp;logistiikka</t>
  </si>
  <si>
    <t>Uimaharju sahat-&gt;Kitee(3/13),Joutseno(Honkalahti4/13)</t>
  </si>
  <si>
    <t>Ruovesi,Heinola,Inkeroinen,Pori,Varkaus,väh.tarve arvio</t>
  </si>
  <si>
    <t>Koko henk,lom 12pv kesä 2014menn-&gt;lomaraha/lom 12pv</t>
  </si>
  <si>
    <t>Paimio, lom max 90 pv</t>
  </si>
  <si>
    <t>Stera Technologies Oy</t>
  </si>
  <si>
    <t>Lom/irtis-&gt;lom talven aikana</t>
  </si>
  <si>
    <t>Starkki Oy</t>
  </si>
  <si>
    <t>Lahti-&gt;lom max 90 pv</t>
  </si>
  <si>
    <t>Stalatube Oy</t>
  </si>
  <si>
    <t>Länsi-Savo konserni, lom 12/13 alk., Mikkeli</t>
  </si>
  <si>
    <t>Palvelu- ja tukitoim, ei liiketoimintayhtiöt,alueosuuskaupat</t>
  </si>
  <si>
    <t>SOK yhtymä</t>
  </si>
  <si>
    <t>On Trade -myyntikanava, irtis/lom/osa-aik</t>
  </si>
  <si>
    <t>Sinebrychoff Oy</t>
  </si>
  <si>
    <t>Jkl, projektinjohtotehtävät</t>
  </si>
  <si>
    <t>Siili Solutions Oyj</t>
  </si>
  <si>
    <t>Siemens Oy</t>
  </si>
  <si>
    <t>BuildingTech,RailSystems</t>
  </si>
  <si>
    <t>Kotka,Hki</t>
  </si>
  <si>
    <t>SGS Inspection Services Oy</t>
  </si>
  <si>
    <t>Itä-Suomen huoltop, koko henk-&gt;lom 40-60h, 8-12/13</t>
  </si>
  <si>
    <t>Servica</t>
  </si>
  <si>
    <t>Koko henk-&gt;lom toistaiseksi</t>
  </si>
  <si>
    <t>SEK &amp; Grey Oy</t>
  </si>
  <si>
    <t>Kouvola, lom m-aik, koko henk</t>
  </si>
  <si>
    <t>Kuopio, uud.järj/irtis/lom</t>
  </si>
  <si>
    <t>Scantarp Oy</t>
  </si>
  <si>
    <t>Lom-&gt;9/13 alkaen, lomautusuhka 135 henk</t>
  </si>
  <si>
    <t>Savonlinna Works Oy</t>
  </si>
  <si>
    <t>Väh.tarve yht. n. 120 henk 2014-2016, v. 2014 n. 30 henk</t>
  </si>
  <si>
    <t>Savon koulutuskuntayhtymä Sakky</t>
  </si>
  <si>
    <t>Kuopio,Pieksämäki,Varkaus,Iisalmi</t>
  </si>
  <si>
    <t>Savon Jakelu Oy</t>
  </si>
  <si>
    <t>Ulvila, lom/irtis</t>
  </si>
  <si>
    <t>Satmatic Oy</t>
  </si>
  <si>
    <t>Koko henk, irtis/osa-aik/lom</t>
  </si>
  <si>
    <t>Tre,tuotanto,tutkimus&amp;laadunvalvonta-&gt;v.2013-16</t>
  </si>
  <si>
    <t>Iiris, 3T,Kodinrakentaja, irtis/osa-aik</t>
  </si>
  <si>
    <t>HS-Radio Helsinki lakkauttaminen</t>
  </si>
  <si>
    <t>Bookwell-&gt;lom tarvittaessa 13-15pv, 8-12/13</t>
  </si>
  <si>
    <t>Sanoma News, m&amp;m,Vartti Uusimaan lopetus-&gt;osa eläke</t>
  </si>
  <si>
    <t>Sanmina-SCI</t>
  </si>
  <si>
    <t>Tre,Turku,Hollola-&gt;lom 2013-14,toimihenk.yt jatkuu</t>
  </si>
  <si>
    <t>Sandvik</t>
  </si>
  <si>
    <t>Mining&amp;Constr,Lahti, lom</t>
  </si>
  <si>
    <t>Hyvinkää,Forssa-&gt;lom 13 vko (40 henk), 9 vko (16henk)</t>
  </si>
  <si>
    <t>Alavus, lom-&gt;osa tois, osa työaikalyh.</t>
  </si>
  <si>
    <t>Rovaniemen Työterveys ry</t>
  </si>
  <si>
    <t>Rovaniemen keskuspesula Oy</t>
  </si>
  <si>
    <t>Koko henk, irtis/ulkoist-&gt;pekkaspv,eläkejärj,m-aik 8 htv</t>
  </si>
  <si>
    <t>Rovaniemen Energia Oy</t>
  </si>
  <si>
    <t>Koko henk, lom</t>
  </si>
  <si>
    <t>Restel Oy</t>
  </si>
  <si>
    <t>Oulu,Hki,Salo,Tre</t>
  </si>
  <si>
    <t>Renesas Mobile Corporations</t>
  </si>
  <si>
    <t>Koko henk-&gt;lom 1-4vko,10-12/13, työaika, max 9 henk</t>
  </si>
  <si>
    <t>Reka Kaapeli Oy</t>
  </si>
  <si>
    <t>Tammela, toiminnan lopetus</t>
  </si>
  <si>
    <t>Reebok Finland Oy</t>
  </si>
  <si>
    <t>Kouvola-&gt;lom, 1 eläke</t>
  </si>
  <si>
    <t>Recticel Oy</t>
  </si>
  <si>
    <t>Kouvola, irtis/lom max 90 pv</t>
  </si>
  <si>
    <t>Isännöinti,Turku,kirjanpito</t>
  </si>
  <si>
    <t>Realia Group Oy</t>
  </si>
  <si>
    <t>Isännöinti, koko henk lom-&gt;lom 1 vko 6-8/13</t>
  </si>
  <si>
    <t>Realia Isännöinti, taloushallinto</t>
  </si>
  <si>
    <t>Nastola,Jkl-&gt;lom max 90 pv, 12/13 alkaen</t>
  </si>
  <si>
    <t>Raute Oyj</t>
  </si>
  <si>
    <t>Peräseinäjoki, rakentaminen, irtis/lom</t>
  </si>
  <si>
    <t>Kalajoki, koko henk, mahd.sulkeminen</t>
  </si>
  <si>
    <t>Offshore,Kalajoki,Hki,Peräs-joki,Tre-&gt;lom toistaiseksi</t>
  </si>
  <si>
    <t>RuukkiConstr,Vimpeli,Alajärvi-&gt;eläkejärj,lom mahd.</t>
  </si>
  <si>
    <t>Koko henk-&gt;lisäksi 15 henk eläke, m-aik</t>
  </si>
  <si>
    <t>Kasviöljyteollisuus-&gt;lom toistaiseksi alkuvuosi 2014</t>
  </si>
  <si>
    <t>Kiinteistöpalvelut, energia-liiketoiminta</t>
  </si>
  <si>
    <t>Taloushallinto,it-palv-&gt;ei tietoa lkm</t>
  </si>
  <si>
    <t>Lahden amk,väh.tarve 2015 menn.-&gt;kok.väh.195 henk</t>
  </si>
  <si>
    <t>Päijät-Hämeen koulutuskonserni</t>
  </si>
  <si>
    <t>Rovaniemi,Tornio,Lpr</t>
  </si>
  <si>
    <t>Puukeskus Oy</t>
  </si>
  <si>
    <t>Koko henk-&gt;lom 2 vko kevät 2013</t>
  </si>
  <si>
    <t>Juankoski, koko henk-&gt;lom jatkuu 2/13 asti</t>
  </si>
  <si>
    <t>Premium Board Finland</t>
  </si>
  <si>
    <t>Elisa, asiakasliiketoim,tukitoim-&gt;36 Elisa/Viske,9 eläke</t>
  </si>
  <si>
    <t>PPO Yhtiöt Oy</t>
  </si>
  <si>
    <t>Siirtyminen Elisalle, väh.tarve 10-30 henk-&gt;19 henk ulk.</t>
  </si>
  <si>
    <t>Koko henk-&gt;lom toimihenk,johto, ei tt, 1 kk talven aikana</t>
  </si>
  <si>
    <t>Koko henk, irtis/lom-&gt; lom 2 tai 3 vko</t>
  </si>
  <si>
    <t>Pohjois-Karjalan Tietotekniikkakeskus</t>
  </si>
  <si>
    <t>Säästötoimenpiteet-&gt;yht. 40 väh, eläke, osa-aikjärj.</t>
  </si>
  <si>
    <t>Pohjois-Karjalan Koulutuskuntayhtymä</t>
  </si>
  <si>
    <t>Sanomalehti Karjalainen-&gt;väh.yht.11,lom 1vko/13,2vko/14</t>
  </si>
  <si>
    <t>Pohjois-Karjalan Kirjapaino Oyj</t>
  </si>
  <si>
    <t>Irtis/lom-&gt;2 lom toist, 11 henk osa-aik, 2 sivutoim, 7 eläke</t>
  </si>
  <si>
    <t>Pohjois-Karjalan Aikuisopisto</t>
  </si>
  <si>
    <t>Plastilon Oy</t>
  </si>
  <si>
    <t>Vammalan aluesairaala</t>
  </si>
  <si>
    <t>Pirkanmaan sairaanhoitopiiri</t>
  </si>
  <si>
    <t>Siirto Poriin</t>
  </si>
  <si>
    <t>Pirkanmaan hätäkeskus</t>
  </si>
  <si>
    <t>Laitila,Tampere,hallinto-&gt;toimenkuvien muutos 20 henk</t>
  </si>
  <si>
    <t>Pilkington Automotive Oy</t>
  </si>
  <si>
    <t>Ylöjärvi, tuotannon lopetus 2013</t>
  </si>
  <si>
    <t>Herttoniemi, keskitys Järvenpäähän</t>
  </si>
  <si>
    <t>Perheleipurit Oy</t>
  </si>
  <si>
    <t>Peab Oy</t>
  </si>
  <si>
    <t>Turku-&gt;lom vko-kk</t>
  </si>
  <si>
    <t>PCAS Finland Oy</t>
  </si>
  <si>
    <t>Lpr, tehtaan lopetus,siirto Paraisille ja Ouluun v.16 menn.</t>
  </si>
  <si>
    <t>Paroc Group</t>
  </si>
  <si>
    <t>Forssa-&gt;lom 5-6 vko, alk 2/13</t>
  </si>
  <si>
    <t>Urjala,Forssa,siirto Tshekkiin</t>
  </si>
  <si>
    <t>Parker Hannifin Oy</t>
  </si>
  <si>
    <t>Vanha-Tuusjärven palvelukoti, irtis/lom/osa-aik</t>
  </si>
  <si>
    <t>Parikanniemisäätiö</t>
  </si>
  <si>
    <t>Vaajakoski, koko henk, lom max 30 pv kevät 13</t>
  </si>
  <si>
    <t>Panda Oy</t>
  </si>
  <si>
    <t>Irtis/lom/osa-aik</t>
  </si>
  <si>
    <t>Palin Oy</t>
  </si>
  <si>
    <t>Hml</t>
  </si>
  <si>
    <t>Paccor Finland Oy</t>
  </si>
  <si>
    <t>Yrityssaneeraus</t>
  </si>
  <si>
    <t>Paakkola Conveyors Oy</t>
  </si>
  <si>
    <t>Koko henk-&gt;lom v. 2014, irtis n. 50, n.50 eläke,m-aik</t>
  </si>
  <si>
    <t>Lisäväh.tarve 1000 henk, Tornio,Espoo</t>
  </si>
  <si>
    <t>Outokumpu Oyj</t>
  </si>
  <si>
    <t>Väh.tarve 2500, v.2013-2017, Suomi 30 henk v. 2013</t>
  </si>
  <si>
    <t>Keuruu, koko henk, lom max 90 pv-&gt;4-pv vko 11/13-4/14</t>
  </si>
  <si>
    <t>Kodin Terra Kajaani</t>
  </si>
  <si>
    <t>Rauma</t>
  </si>
  <si>
    <t>Osuuskauppa Keula</t>
  </si>
  <si>
    <t>Diagnostica, koko henk, Turun sulk.-&gt;20 henk eläke,m-aik</t>
  </si>
  <si>
    <t>Orion Oyj</t>
  </si>
  <si>
    <t>fuusio Parkanon Säästöpankki</t>
  </si>
  <si>
    <t>Oma Säästöpankki Oy</t>
  </si>
  <si>
    <t>Sievi, irtis/lom</t>
  </si>
  <si>
    <t>Ojala-Yhtymä Oy</t>
  </si>
  <si>
    <t>Sievi, Oulu,Hki-&gt;lom</t>
  </si>
  <si>
    <t>Oilon Oy</t>
  </si>
  <si>
    <t>Koko henk-&gt;irtis max 40 henk</t>
  </si>
  <si>
    <t>Logistics,irtis/lom-&gt;lom max 90 pv, irtis.lkm max 10 henk</t>
  </si>
  <si>
    <t>Irtis/lom-&gt;lyhytaik. lom</t>
  </si>
  <si>
    <t>Nortal Oy</t>
  </si>
  <si>
    <t>Iisalmi, irtis/lom/ulkoist.</t>
  </si>
  <si>
    <t>Iisalmi, koko henk-&gt;lom max 90 pv, 2 vko jaksot 9/13 alk</t>
  </si>
  <si>
    <t>Koko henk, väh.tarve 50-60 henk</t>
  </si>
  <si>
    <t>Nordkalk Oy</t>
  </si>
  <si>
    <t>Raahen kultakaivos-&gt;lom yli 90 pv</t>
  </si>
  <si>
    <t>Uud.järj, eläke, irtis ei tavoite</t>
  </si>
  <si>
    <t>Nooa Säästöpankki</t>
  </si>
  <si>
    <t>Taloushallinto,myynti,logistiikka,Espoo,Salon lopetus</t>
  </si>
  <si>
    <t>Nokia Siemens Networks</t>
  </si>
  <si>
    <t>Mobile Phones, pk-seutu,Oulu-&gt;irtis. lkm max</t>
  </si>
  <si>
    <t>Nokia Oyj</t>
  </si>
  <si>
    <t>Tietohallinto-&gt;ulkoist. n. 660 henk</t>
  </si>
  <si>
    <t>Ulkoist.715,Suomen irtisan Suomi max 300</t>
  </si>
  <si>
    <t>Laitilan tehtaan lopetus-&gt;siirto Tampereelle</t>
  </si>
  <si>
    <t>NMC Cellfoam Oy</t>
  </si>
  <si>
    <t>Shipping, hoitovarustamo, ulkoistaminen-&gt;myynti</t>
  </si>
  <si>
    <t>Neste Shipping,koko henk-&gt;väh.yht.124 henk,eläke/m-aik</t>
  </si>
  <si>
    <t>Avilon,Carbatec konkurssi</t>
  </si>
  <si>
    <t>Neo Industrial Oyj</t>
  </si>
  <si>
    <t>Rakennustoiminta-&gt;väh.30-40henk,irtis/lom</t>
  </si>
  <si>
    <t>NCC</t>
  </si>
  <si>
    <t>Pietarsaari-&gt;lom 12/13-2/14</t>
  </si>
  <si>
    <t>Nautor Oy</t>
  </si>
  <si>
    <t>Tornio-&gt;lom 3 vko syksy 2013</t>
  </si>
  <si>
    <t>Ei Tornio,Nokia tuotanto, irtis/lom-&gt;lom 2-4vko</t>
  </si>
  <si>
    <t>Tornio, lom-&gt;3 vko, kevät 2013</t>
  </si>
  <si>
    <t>Mikkeli-&gt;eläkejärj,m-aik</t>
  </si>
  <si>
    <t>Mölnlycke Health Care Oy</t>
  </si>
  <si>
    <t>Ähtäri</t>
  </si>
  <si>
    <t>Muovilami Oy</t>
  </si>
  <si>
    <t>Vantaa,Joensuu, irtis/osa-aik/lom-&gt;Joensuusta Vantaalle</t>
  </si>
  <si>
    <t>Multiprint Oy</t>
  </si>
  <si>
    <t>Koko henk-&gt;lom mahd. max 25 pv v. 2014</t>
  </si>
  <si>
    <t>MTV Media</t>
  </si>
  <si>
    <t>Koko henk, lom/irtis</t>
  </si>
  <si>
    <t>Jkl,Vantaa,Karkkila-&gt;lom 2-12 vko, 1-6/13</t>
  </si>
  <si>
    <t>Sotkamo,Outokumpu-&gt;max 30 henk,eläke/osa-aik</t>
  </si>
  <si>
    <t>Mondo Minerals Oy</t>
  </si>
  <si>
    <t>Tukipalvelut, lom/irtis/osa-aik</t>
  </si>
  <si>
    <t>Metsähallitus</t>
  </si>
  <si>
    <t>MetsäWood, Kaskinen</t>
  </si>
  <si>
    <t>MetsäWood-&gt;osa vähennyksistä m-aik ja eläkejärjestelyt</t>
  </si>
  <si>
    <t>Automation, Tre,Kajaani</t>
  </si>
  <si>
    <t>Massa,paperi,voim.tuot-&gt;irtis/eläke/lom/m-aik, kesken</t>
  </si>
  <si>
    <t>Massa,paperi,voimantuotanto-&gt;lisäksi eläke,m-aik,sis.siirto</t>
  </si>
  <si>
    <t>Automaatio-&gt;väh.yht.101,lom alk. 2/13</t>
  </si>
  <si>
    <t>Koko henk, osa-aik/lom/irtis</t>
  </si>
  <si>
    <t>Metropolia amk</t>
  </si>
  <si>
    <t>Kuhmoinen, yrityssaneeraus-&gt;lom</t>
  </si>
  <si>
    <t>Meteco Oy</t>
  </si>
  <si>
    <t>Lahti-&gt;lom 130 henk 9-10 pv tai lomarahojen vaihto</t>
  </si>
  <si>
    <t>Koko henk-&gt;mahd. lom</t>
  </si>
  <si>
    <t>Meritaito Oy</t>
  </si>
  <si>
    <t>Länsi-Suomi,Uusi Rauma,Radio Ramona</t>
  </si>
  <si>
    <t>Marva Group</t>
  </si>
  <si>
    <t>Martela,Grundell, koko henk-&gt;väh. yht. 35 henk</t>
  </si>
  <si>
    <t>Martela,Grundell-&gt;lom 2henk.tois,yli200henk.2vko,8/13 menn</t>
  </si>
  <si>
    <t>Sulkava,Kitee-&gt;tuotannon lopetus</t>
  </si>
  <si>
    <t>Kouvola, lom/irtis-&gt;lom 3 vkoa v. 2013</t>
  </si>
  <si>
    <t>Riihimäki,Hml</t>
  </si>
  <si>
    <t>Lönnberg Painot Oy</t>
  </si>
  <si>
    <t>Länsi-Savo,Itä-Savo</t>
  </si>
  <si>
    <t>Länsi-Savo konserni</t>
  </si>
  <si>
    <t>Länsi-Savo,Itä-Savo,paik.lehdet-&gt;väh.yht.12 henk</t>
  </si>
  <si>
    <t>Eura,Rauma,Kaarina,konkurssi</t>
  </si>
  <si>
    <t>LVI-Helin Oy</t>
  </si>
  <si>
    <t>Espoo, irtis/lyh.työvko-&gt;4.pv työvko,16 vko, 12/13 alk.</t>
  </si>
  <si>
    <t>Lumene Oy</t>
  </si>
  <si>
    <t>Luumäki, lom/irtis-&gt;mahd.4henk irtis,ei ennen 4/13</t>
  </si>
  <si>
    <t>Lujabetoni Oy</t>
  </si>
  <si>
    <t>Pilomac, Mustasaari, lom max 90 pv</t>
  </si>
  <si>
    <t>Logset Oy</t>
  </si>
  <si>
    <t>Turku, väh.tarve max 10 henk</t>
  </si>
  <si>
    <t>Liedon Säästöpankki</t>
  </si>
  <si>
    <t>Kokkola, toimip.lakkautus</t>
  </si>
  <si>
    <t>L-Fashion Group Oy</t>
  </si>
  <si>
    <t>Fashion Retail-&gt;lom 12 pv/lomarahat</t>
  </si>
  <si>
    <t>Talotekniikka, irtis/lom/osa-aik, ei työntekijät</t>
  </si>
  <si>
    <t>Väh.tarve glob.500 henk-&gt;väh. Irtis/lom/eläke/m-aik, max</t>
  </si>
  <si>
    <t>Kotka</t>
  </si>
  <si>
    <t>Lasivuorimaa Oy</t>
  </si>
  <si>
    <t>Lapuan Nahka Oy</t>
  </si>
  <si>
    <t>Rovaniemi,Pello,lom mahd. 9/13-3/14-&gt;yt-laaj. 8/13</t>
  </si>
  <si>
    <t>Irtis/lom 3 vko-&gt;irtis.max 12, lom v.2014 max 3 vko</t>
  </si>
  <si>
    <t xml:space="preserve">Lappeenrannan tekn. yo </t>
  </si>
  <si>
    <t>Lom/irtis/lomarahat-&gt;lom 2-3vko, v. 2014</t>
  </si>
  <si>
    <t>Lappeenrannan Energia Oy</t>
  </si>
  <si>
    <t>Hyvinkää, uud.järj-&gt;ulkoistus, ei tietoa henk.määristä</t>
  </si>
  <si>
    <t>Lammin Säästöpankki</t>
  </si>
  <si>
    <t>Laitilan Rautarakenne Oy</t>
  </si>
  <si>
    <t>Koko henk-&gt;väh. Yht. 51, noin 1/3 irtisanomisia</t>
  </si>
  <si>
    <t>Lahti Energia</t>
  </si>
  <si>
    <t>Koko henk-&gt;lom 29 toist, mahd. koko henk 1kk 2014</t>
  </si>
  <si>
    <t>Lahden Seudun Kuntatekniikka</t>
  </si>
  <si>
    <t>Konkurssi-&gt;tuotanto alkaa uudelleen</t>
  </si>
  <si>
    <t>Lahden Autokori Oy</t>
  </si>
  <si>
    <t>Tukipalvelut, lom/irtis/osa-aik-&gt;ei tietoa irtis.-yht. 10 henk</t>
  </si>
  <si>
    <t>Kymenlaakson ammattikorkeakoulu</t>
  </si>
  <si>
    <t>Sastamala, lom 90 pv, koko henk</t>
  </si>
  <si>
    <t>Kwellick Oy</t>
  </si>
  <si>
    <t>Hallinto, tukitoiminnot</t>
  </si>
  <si>
    <t>Kuusakoski Oy</t>
  </si>
  <si>
    <t>Koko henk, lom/irtis-&gt;lom max 2 vko</t>
  </si>
  <si>
    <t>Riihimäki,irtis/lom-&gt;päätös myöhemmin</t>
  </si>
  <si>
    <t>Kumera Drives Oy</t>
  </si>
  <si>
    <t>Hbl,Västra,ÖstraNyland,Borgåbladet,lom</t>
  </si>
  <si>
    <t>Kotka,koko henk, yrityssan-&gt;lom max 3 kk 12/13 alk</t>
  </si>
  <si>
    <t>Koko henk, väh.2013-16, m-aik 23, muut järj. 32 henk</t>
  </si>
  <si>
    <t>Koulutuskeskus Salpaus</t>
  </si>
  <si>
    <t>Kotka, eläke/irtis</t>
  </si>
  <si>
    <t>Kotkan Energia Oy</t>
  </si>
  <si>
    <t>Kotkamills Oy</t>
  </si>
  <si>
    <t>Irtis/lom/m-aik/eläkejärj-&gt;kok.väh. 80 henk, lom. tarv.</t>
  </si>
  <si>
    <t>Konecranes Oyj</t>
  </si>
  <si>
    <t>Hyvinkää-&gt;9m-aik,vuokratyöv, mahd.lom</t>
  </si>
  <si>
    <t>Koko henk, irtis/osa-aik/ulkoist-&gt;8 henk muut järj.</t>
  </si>
  <si>
    <t>Kiteen Seudun Osuuspankki</t>
  </si>
  <si>
    <t>Pieksämäki,Hki,Järvenpää</t>
  </si>
  <si>
    <t>Kirkkopalvelut ry</t>
  </si>
  <si>
    <t>Musta Pörssi,muutos verkkokaupaksi</t>
  </si>
  <si>
    <t>Koko konserni, tehostamisohjelma</t>
  </si>
  <si>
    <t>Keskisuomalainen Oyj</t>
  </si>
  <si>
    <t>Lehtisepät Oy, Kuopio,Pieksämäki,Jkl-&gt;lkm selviää myöh.</t>
  </si>
  <si>
    <t>Äänekoski</t>
  </si>
  <si>
    <t>Keski-Suomen vammaispalvelusäätiö</t>
  </si>
  <si>
    <t>Koko henk-&gt;lkm tarkentuu joulukuussa</t>
  </si>
  <si>
    <t>Keski-Suomen Osuuspankki</t>
  </si>
  <si>
    <t>Kokkola, Keski-Pohjanmaa-&gt;1.vaihe 40-50 väh.</t>
  </si>
  <si>
    <t>Keski-Pohjanmaan koulutusyhtymä</t>
  </si>
  <si>
    <t>Keskipohjanmaa,Kalajokilaakso,Vieskalainen</t>
  </si>
  <si>
    <t>Keski-Pohjanmaan Kirjapaino Oyj</t>
  </si>
  <si>
    <t>Forssa-&gt;lom 8/13 alkaen</t>
  </si>
  <si>
    <t>Kerko Katsomot Oy</t>
  </si>
  <si>
    <t>Espoo, tutkimuskeskus</t>
  </si>
  <si>
    <t>Kemira Oyj</t>
  </si>
  <si>
    <t>Vaasan tehtaan sulkeminen,palv.keskus Puolaan</t>
  </si>
  <si>
    <t>Koko henk-&gt;irtis 27-35 henk, 120 henk ulkoist</t>
  </si>
  <si>
    <t>Kemijoki Oy</t>
  </si>
  <si>
    <t>Kuopio tehtaan lakkautus, Joensuu</t>
  </si>
  <si>
    <t>Karelia-Upofloor Oy</t>
  </si>
  <si>
    <t>Säästö v. 2016 menn-&gt;+50 henk:m-aik/osa-aik/eläke</t>
  </si>
  <si>
    <t>Karelia ammattikorkeakoulu</t>
  </si>
  <si>
    <t>Oravaisten tehdas, lom 4-6vko, 2-3/14</t>
  </si>
  <si>
    <t>Kannustalo Oy</t>
  </si>
  <si>
    <t>Kajaani</t>
  </si>
  <si>
    <t>Kajaanin palvelutalosäätiö</t>
  </si>
  <si>
    <t>Koiviston Auto-konserni</t>
  </si>
  <si>
    <t>Jyväskylän Liikenne Oy</t>
  </si>
  <si>
    <t>Jykes ja Jkl Innovation, irtis. max 20</t>
  </si>
  <si>
    <t>Jykes Oy</t>
  </si>
  <si>
    <t>Joensuu, Tuupovaara-&gt;lom m-aik v. 2013</t>
  </si>
  <si>
    <t>Jotwire Oy</t>
  </si>
  <si>
    <t>John Deere Forestry Oy</t>
  </si>
  <si>
    <t>Muurame</t>
  </si>
  <si>
    <t xml:space="preserve">John Crane Safematic </t>
  </si>
  <si>
    <t>Joensuun Tiedepuisto Oy</t>
  </si>
  <si>
    <t>Mikkelin tuotantolaitoksen lopetus</t>
  </si>
  <si>
    <t>Janavalo Oy</t>
  </si>
  <si>
    <t>Jalasjärvi, koko henk, irtis/lom/osa-aik-&gt;max 60 henk</t>
  </si>
  <si>
    <t>JAKK</t>
  </si>
  <si>
    <t>Koko henk-&gt;85 henk irtis/lom, 12 henk max 2 vko lom</t>
  </si>
  <si>
    <t>Tietotekniikkakeskus, ei irtis-&gt;uud.järj.</t>
  </si>
  <si>
    <t>Logistiikka, hallinto,esimies,as.tunt.</t>
  </si>
  <si>
    <t>Information: Finance,Accounting</t>
  </si>
  <si>
    <t>Information: Finance,Accounting, Tre</t>
  </si>
  <si>
    <t>Logistiikka, pk-seutu terminaali- ja jakelutoiminnot</t>
  </si>
  <si>
    <t>Lahden terminaali,siirto Vantaa,Hki</t>
  </si>
  <si>
    <t>Konsernitoim,Viestinvälitys,Logistiikka</t>
  </si>
  <si>
    <t>Itella Information, tulostustuotanto-&gt;ulkoistus IBM</t>
  </si>
  <si>
    <t>Itella Logistiikka,lento- ja merirahti, Tuusula</t>
  </si>
  <si>
    <t>Itella Logistiikka,Espoo,Kotka,Lieto,Vantaa</t>
  </si>
  <si>
    <t>Itella Informaatio, e-services</t>
  </si>
  <si>
    <t>Koko henk-&gt;lom max 2 pv, joulu 2013</t>
  </si>
  <si>
    <t>ISS Palvelut</t>
  </si>
  <si>
    <t>Siivous,ravintola,catering,postitus,aulapalv.</t>
  </si>
  <si>
    <t>Vaasa, Oulu, maapalvelut</t>
  </si>
  <si>
    <t>ISS Aviation</t>
  </si>
  <si>
    <t>Lahti tehdas, hallinto-&gt;lom tehdas, 1 vko 10/13</t>
  </si>
  <si>
    <t>Isku-Yhtymä</t>
  </si>
  <si>
    <t>Tre, irtis/uud.järj</t>
  </si>
  <si>
    <t>Intrum Justitia Oy</t>
  </si>
  <si>
    <t>Konsernitoiminnot, uud.org, väh.</t>
  </si>
  <si>
    <t>Konsenitoiminnot,uud.org,väh.</t>
  </si>
  <si>
    <t>Vaasa, lom max 90 pv-&gt;lom mahd.</t>
  </si>
  <si>
    <t>Koko henkilöstö, ei ilm. hlömääriä-&gt;vapaaeht. lomarahat</t>
  </si>
  <si>
    <t>Neuv. ilman irtis.-&gt; 26 henk. vähennetään</t>
  </si>
  <si>
    <t>Häme,Länsi-Uusimaa, uud.järj-&gt;siirto Tku,Kerava</t>
  </si>
  <si>
    <t>Hämeenlinnan seurakuntayhtymä</t>
  </si>
  <si>
    <t>Aina Group</t>
  </si>
  <si>
    <t>Realia Group, lom max 3 kk</t>
  </si>
  <si>
    <t>Huoneistokeskus</t>
  </si>
  <si>
    <t>Foodservice, Hml</t>
  </si>
  <si>
    <t>Huhtamäki Oyj</t>
  </si>
  <si>
    <t>Vasabladet,Österbottens,Syd-Österb,Pietars.-&gt;n.10 eläke</t>
  </si>
  <si>
    <t>HSS Media</t>
  </si>
  <si>
    <t>Irtis/osa-aik/ulkoist-&gt;lom max 90 pv 9/14 asti</t>
  </si>
  <si>
    <t>Koko henk-&gt;lom max 90pv,koko henk</t>
  </si>
  <si>
    <t>Lomautukset-&gt;8 pv, 10/13-2/14</t>
  </si>
  <si>
    <t>Hong Kong</t>
  </si>
  <si>
    <t>Kankaanpää,Pori,Rauma, lom/irtis</t>
  </si>
  <si>
    <t>Hollming Works Oy</t>
  </si>
  <si>
    <t>Sokos,Helsinki-&gt;uud.sij. muihin toimipisteisiin</t>
  </si>
  <si>
    <t>HOK-Elanto</t>
  </si>
  <si>
    <t>emoyhtiö,Ruokatalo,Agri-&gt;yht.väh.123 henk</t>
  </si>
  <si>
    <t>Väh.tarve 10-15-&gt;8 henk eläkejärj.</t>
  </si>
  <si>
    <t>Hevosopisto Oy</t>
  </si>
  <si>
    <t>Tampere, koko henk</t>
  </si>
  <si>
    <t>Hermia Group Innovaatio Oy</t>
  </si>
  <si>
    <t>Hallinto, korjaamo</t>
  </si>
  <si>
    <t>Hki</t>
  </si>
  <si>
    <t>Mikkeli-&gt;lom koko henk alkuvuonna 2014</t>
  </si>
  <si>
    <t>Helprint Oy</t>
  </si>
  <si>
    <t>Mikkeli, lom max 90 pv-&gt;ei tietoa tuloksesta</t>
  </si>
  <si>
    <t>Koko Suomi</t>
  </si>
  <si>
    <t>HCL Technologies</t>
  </si>
  <si>
    <t>Nokialta ulkoistetut</t>
  </si>
  <si>
    <t>UPM it-palvelut</t>
  </si>
  <si>
    <t>Myyntiorg.</t>
  </si>
  <si>
    <t>Varkaus, tehtaan sulkeminen</t>
  </si>
  <si>
    <t>Hartmann Oy</t>
  </si>
  <si>
    <t>Irtisan/lom</t>
  </si>
  <si>
    <t>Hartman Rauta Oy</t>
  </si>
  <si>
    <t>Satakunta-&gt;lom toistaiseksi syksy 2013 alkaen</t>
  </si>
  <si>
    <t>Porin satama-&gt;lom 34 vkoa osittain, lom. alkaneet</t>
  </si>
  <si>
    <t>Hacklin Oy</t>
  </si>
  <si>
    <t>Haapaveden Ha-Sa Oy</t>
  </si>
  <si>
    <t>Palvelut,infra,aluetoiminta-&gt;osa-aik. 20 henk</t>
  </si>
  <si>
    <t>Fujitsu Finland Oy</t>
  </si>
  <si>
    <t>Suomen osalta väh.tarve max 50 henk-&gt;lom</t>
  </si>
  <si>
    <t>Inkoon voimalaitos-&gt;lopetetaan 2/2014</t>
  </si>
  <si>
    <t>Fortum Oyj</t>
  </si>
  <si>
    <t>Ostrobotnia, Kurikka,Parkano</t>
  </si>
  <si>
    <t>Kirjapaino,Print Tre, irtis/lom-&gt;lom mahd. v. 2014</t>
  </si>
  <si>
    <t>Forssa Kirjapaino</t>
  </si>
  <si>
    <t>Print Tampere, lom/irtis-&gt;lom 2 vko,vko 12 alk.</t>
  </si>
  <si>
    <t>Talvivaara, lom</t>
  </si>
  <si>
    <t>Kouvolan toimipisteen sulkeminen-&gt;paketit</t>
  </si>
  <si>
    <t>Oulu, keskitys Jkl,Tre</t>
  </si>
  <si>
    <t>Huolto, tuotanto</t>
  </si>
  <si>
    <t>Kouvola,Oulu, väh.tarve 3-7 henk</t>
  </si>
  <si>
    <t>Arabia, Helsinki</t>
  </si>
  <si>
    <t>Sorsakosken tehdas</t>
  </si>
  <si>
    <t>Nuutajärvi-&gt;keskitys IIttalaan v.2014, 6 vko lom kesä 13</t>
  </si>
  <si>
    <t>Koko henk: 370, 50 eri maata</t>
  </si>
  <si>
    <t>Finpro Oy</t>
  </si>
  <si>
    <t>Kauhava, koko henk-&gt;lom max 90 pv,10/13-6/14</t>
  </si>
  <si>
    <t>Finn-Power Oy</t>
  </si>
  <si>
    <t>Finnsteve, sop.neuv.syyskuussa, Turku, irtis/lom</t>
  </si>
  <si>
    <t>Finnsteve, sopeuttamisneuvottelut</t>
  </si>
  <si>
    <t>Matkustamohenk, lom</t>
  </si>
  <si>
    <t>SMT ja Area yhdistyminen</t>
  </si>
  <si>
    <t>Tekniikka</t>
  </si>
  <si>
    <t>Taloushallinto,siirto Tarttoon/irtis</t>
  </si>
  <si>
    <t>Finex Oy</t>
  </si>
  <si>
    <t>Hki-Vantaa, pelastustoimi</t>
  </si>
  <si>
    <t xml:space="preserve">Tre, aluelen.johto,len.neuv.-&gt;siirto Vantaa/ulkoist, irtis max </t>
  </si>
  <si>
    <t>Lahti, koko henk-&gt;lom 1 pv/vko</t>
  </si>
  <si>
    <t>Felix Abba Oy</t>
  </si>
  <si>
    <t>Koko Suomi: Joensuu,Mäntyharju-&gt;lom tarvittaessa</t>
  </si>
  <si>
    <t>Exel Composites Oyj</t>
  </si>
  <si>
    <t>Laukaa,koko henk-&gt;9 m-aik,ei irtis/lom</t>
  </si>
  <si>
    <t>Eurenco Vihtavuori Oy</t>
  </si>
  <si>
    <t>Esedu, koko henk-&gt;irits/lom 3/13 alk.</t>
  </si>
  <si>
    <t>Etelä-Savon Koulutus Oy</t>
  </si>
  <si>
    <t>Väh. v. 2013-2014-&gt;15 henk,eläke,m-aik</t>
  </si>
  <si>
    <t>Etelä-Karjalan koulutuskuntayhtymä</t>
  </si>
  <si>
    <t>Eskolan tehdas-&gt;mahd. lomautukset</t>
  </si>
  <si>
    <t>Eskopuu Oy</t>
  </si>
  <si>
    <t>Lahti</t>
  </si>
  <si>
    <t>Esan Kirjapaino Oy</t>
  </si>
  <si>
    <t>Lahti, irtis/lom/osa-aik</t>
  </si>
  <si>
    <t>ESA Print Oy</t>
  </si>
  <si>
    <t>Kirkkonummi</t>
  </si>
  <si>
    <t>Ericsson Oy</t>
  </si>
  <si>
    <t>Porvoo, irtis/lom max 90 pv</t>
  </si>
  <si>
    <t>Ensto Oy</t>
  </si>
  <si>
    <t>Suomussalmi, kiinteät kulut</t>
  </si>
  <si>
    <t>Eniro Sentraali Oy</t>
  </si>
  <si>
    <t>Kajaani, Suomussalmi,Hki</t>
  </si>
  <si>
    <t>Irtis/lom max henk, 2 vko 12/13</t>
  </si>
  <si>
    <t>Empower Oy</t>
  </si>
  <si>
    <t>Irtis/ulkoist. 100 henk TCS:lle</t>
  </si>
  <si>
    <t>Elisa Oyj</t>
  </si>
  <si>
    <t>Elinkeinoelämän keskusliitto EK</t>
  </si>
  <si>
    <t>Wireless-liiket-&gt;lom max 90 pv, 1/2014 mennessä</t>
  </si>
  <si>
    <t>Wireless-liiketoiminta</t>
  </si>
  <si>
    <t>Koko henk-&gt;lom 5/13-4/14, 0-2kk</t>
  </si>
  <si>
    <t>EduCluster Finland Oy</t>
  </si>
  <si>
    <t>Tilauskäsittely, tuotanto</t>
  </si>
  <si>
    <t>M/S Nordlandia</t>
  </si>
  <si>
    <t>Eckerö Line</t>
  </si>
  <si>
    <t>Laukaa, Oulu-&gt;eläke, m-aik</t>
  </si>
  <si>
    <t>Suomen toiminnan lopetus, irtis/lom</t>
  </si>
  <si>
    <t>Digital Chocolate Oy</t>
  </si>
  <si>
    <t>Digita Network-&gt;lom v. 2013/2014</t>
  </si>
  <si>
    <t>Kelpokuljetus-yksikkö-&gt;ei tietoa tuloksesta</t>
  </si>
  <si>
    <t>DHL Freight Oy</t>
  </si>
  <si>
    <t>Rauma,Raisio-&gt;lom 10/13 väh. 20 henk</t>
  </si>
  <si>
    <t>Deltamarin Oy</t>
  </si>
  <si>
    <t>Auto, Motor Group, lom max 90 pv/irtis</t>
  </si>
  <si>
    <t>Delta-konserni</t>
  </si>
  <si>
    <t>Tampere-&gt;lom osa-aik, n. 30 pv, 2/14 mennessä</t>
  </si>
  <si>
    <t>Decens Oy</t>
  </si>
  <si>
    <t>Väh.tarve 170-195 henk-&gt;muut järjestelyt 171 henk</t>
  </si>
  <si>
    <t>Danske Bank Oyj</t>
  </si>
  <si>
    <t>Printtimedian ostopalvelu</t>
  </si>
  <si>
    <t>Kouvola-&gt;lom max 90 pv,max 90 henk 9/13 menn.</t>
  </si>
  <si>
    <t>CTS Engtec Oy</t>
  </si>
  <si>
    <t>VR&amp;TDC</t>
  </si>
  <si>
    <t>Corenet Oy</t>
  </si>
  <si>
    <t>Osa-aik/lom/irtis, koko henk</t>
  </si>
  <si>
    <t>Coor Service Management</t>
  </si>
  <si>
    <t>Pietarsaaren valimo-&gt;max 110 henk, 10/14 menn.</t>
  </si>
  <si>
    <t>Componenta Oyj</t>
  </si>
  <si>
    <t>Väh.tarve max 14, muutokset työnkuvissa</t>
  </si>
  <si>
    <t>Citycon Oyj</t>
  </si>
  <si>
    <t>Sisäiset siirrot, ei irtis-&gt;Imatran pisteen lakkautus</t>
  </si>
  <si>
    <t>ei Clean Energy Solutions-&gt;lom porrastetusti</t>
  </si>
  <si>
    <t>Hiab, uud.järj., yht. 250 henk, Suomi 12</t>
  </si>
  <si>
    <t>Oce-Finlandin henkilökunta, yhdistyminen</t>
  </si>
  <si>
    <t>Canon Oy</t>
  </si>
  <si>
    <t>BTJ Finland Oy</t>
  </si>
  <si>
    <t>Ent. Renesas Mobile, väh.tarve yli 200 henk</t>
  </si>
  <si>
    <t>Bovallius säätiö</t>
  </si>
  <si>
    <t>Porvoo, uud.järj/irtis v.2014 mennessä-&gt;21 eläkejärj.</t>
  </si>
  <si>
    <t>Borealis Polymers Oy</t>
  </si>
  <si>
    <t>Ulkoist, Evita-lehden lakkautus</t>
  </si>
  <si>
    <t>Bonnier Publications Oy</t>
  </si>
  <si>
    <t>Tammi,WSOY,Kirjat,Readme.fi</t>
  </si>
  <si>
    <t>Bonnier</t>
  </si>
  <si>
    <t>Blue Lake Communications Oy</t>
  </si>
  <si>
    <t>Savonlinna, koko henk</t>
  </si>
  <si>
    <t>Eura, koko henk, lom/irtis-&gt;koko henk lom</t>
  </si>
  <si>
    <t>Biolan Oy</t>
  </si>
  <si>
    <t>Hitura, koko henk, lom/irtis/muut järj-&gt;lom syksy 13, 3 kk</t>
  </si>
  <si>
    <t>Belvedere Mining Oy</t>
  </si>
  <si>
    <t>Ruotsi, Suomi</t>
  </si>
  <si>
    <t>BE Group</t>
  </si>
  <si>
    <t>koko henk</t>
  </si>
  <si>
    <t>Autokeskus Oy</t>
  </si>
  <si>
    <t>Pori</t>
  </si>
  <si>
    <t>Aurubis Oy</t>
  </si>
  <si>
    <t>Kuopio,Saariston hoivakeskus</t>
  </si>
  <si>
    <t>Attendo Oy</t>
  </si>
  <si>
    <t>Karkkila,siirto Nurmoon-&gt;kaikille tarjottu töitä,ei ilm.lkm</t>
  </si>
  <si>
    <t>Ei NSN:ltä siirtyneet, irtis/lom</t>
  </si>
  <si>
    <t>Sodankylä-&gt;lom 4 vko, 10/13 alkaen</t>
  </si>
  <si>
    <t>Astropolistieto Oy</t>
  </si>
  <si>
    <t>Kuopio,lom koko henk-&gt;myynti WPE:lle, lom. peruttu</t>
  </si>
  <si>
    <t>Ark Therapeutics</t>
  </si>
  <si>
    <t>Suonenjoki</t>
  </si>
  <si>
    <t>Arctic Machine Oy</t>
  </si>
  <si>
    <t>Helsingin telakka, lom, ei tietoa henk.määristä</t>
  </si>
  <si>
    <t>Arctech Oy</t>
  </si>
  <si>
    <t>Väh.tarve noin 50 henk-&gt;eläke 12 henk</t>
  </si>
  <si>
    <t>Arctia Shipping Oy</t>
  </si>
  <si>
    <t>Oulu-&gt;osa-aik 35 henk, lom koko/osa-aik</t>
  </si>
  <si>
    <t>Antell-Leipomot Oy</t>
  </si>
  <si>
    <t>Varkaus,Savonlinna-&gt;lom 3-4 pv työviikko, 3/13 alk.</t>
  </si>
  <si>
    <t>Andritz Oy</t>
  </si>
  <si>
    <t>Hki, myynti</t>
  </si>
  <si>
    <t>Suomi, Hki, max 25 henk</t>
  </si>
  <si>
    <t>Koskenkorvan tehdas, osa-aik/eläke/irtis</t>
  </si>
  <si>
    <t>Thermal Services, lom/osa-aik/irtis</t>
  </si>
  <si>
    <t>Alstom Finland Oy</t>
  </si>
  <si>
    <t>Uud.org., väh.tarve max 80</t>
  </si>
  <si>
    <t>Also Finland Oy</t>
  </si>
  <si>
    <t>Pohjolan Sanomat</t>
  </si>
  <si>
    <t>Alma Manu, Rovaniemi, paino-&gt;lakkautus</t>
  </si>
  <si>
    <t>Meri-Lappi</t>
  </si>
  <si>
    <t>Alma Manu Oy</t>
  </si>
  <si>
    <t>Hki,Rovaniemi,ei Oma Aika ja Suomi24</t>
  </si>
  <si>
    <t>Pori, konkurssi</t>
  </si>
  <si>
    <t>Allatum Oy</t>
  </si>
  <si>
    <t>Alueorg, keskitetyt toiminnot, irtis/eläkejärj</t>
  </si>
  <si>
    <t>Aktia Oyj</t>
  </si>
  <si>
    <t>Väh.tarve max 170 henk</t>
  </si>
  <si>
    <t>A-Katsastus Oy</t>
  </si>
  <si>
    <t>AinaCom,Aina,AinaPay-&gt;lom 11 pv v. 2014</t>
  </si>
  <si>
    <t>Aina Group Oyj</t>
  </si>
  <si>
    <t>AinaCom Oy, kaikki toiminnot</t>
  </si>
  <si>
    <t>Varkaus, irtis/lom</t>
  </si>
  <si>
    <t>Aikawa Fiber Technologies AFT Oy</t>
  </si>
  <si>
    <t>Väh.tarve maailmanlaajuisesti 350 henk</t>
  </si>
  <si>
    <t>Mobiililiiketoiminta</t>
  </si>
  <si>
    <t>Accenture Oy</t>
  </si>
  <si>
    <t>Service-yksikkö</t>
  </si>
  <si>
    <t>Pienjännitejärjestelmät, Vaasa</t>
  </si>
  <si>
    <t>Service,Process Industry-&gt;lom max 90 pv, 3/14 menn.</t>
  </si>
  <si>
    <t>Pori, maisteriohjelma, henk. siirtyminen</t>
  </si>
  <si>
    <t>Insinööritieteet, koko laitos-&gt;pyritään uud.sij.</t>
  </si>
  <si>
    <t>yhdistyminen Lapuan kanssa</t>
  </si>
  <si>
    <t>Ylihärmän kunta</t>
  </si>
  <si>
    <t>Asiaohjelmat</t>
  </si>
  <si>
    <t>Yleisradio</t>
  </si>
  <si>
    <t>Verkkopalvelut -&gt; lisäksi 92 muut järjestelyt</t>
  </si>
  <si>
    <t>Kynämies Oy, Pirkka-lehti</t>
  </si>
  <si>
    <t>Yhtyneet Kuvalehdet</t>
  </si>
  <si>
    <t>Ei ilmoitettu vähennystarvetta</t>
  </si>
  <si>
    <t>VTI Technologies Oy</t>
  </si>
  <si>
    <t>Vattenfall</t>
  </si>
  <si>
    <t>Forssan sahan lopetus</t>
  </si>
  <si>
    <t>Ulkoistaminen, Vantaa</t>
  </si>
  <si>
    <t>Vaisala Oyj</t>
  </si>
  <si>
    <t>Taloushallinnon keskitys: Tre ja Kiina</t>
  </si>
  <si>
    <t>Metsurien ulkoistaminen-&gt;keskustelut jatkuvat</t>
  </si>
  <si>
    <t>Koko konserni -&gt; vähennys yht. 2557 hlöä</t>
  </si>
  <si>
    <t>Vähennystarve 8 - 12 henk</t>
  </si>
  <si>
    <t>Unisys</t>
  </si>
  <si>
    <t>Koko konserni</t>
  </si>
  <si>
    <t>Kuopio, koko henkilöstö</t>
  </si>
  <si>
    <t>Turo Tailor Oy</t>
  </si>
  <si>
    <t>Tuotanto, m&amp;m, t&amp;k</t>
  </si>
  <si>
    <t>Tunturi Oy</t>
  </si>
  <si>
    <t>Turku, väh.tarve 55-80 henk (neuv. 10.4. asti)</t>
  </si>
  <si>
    <t>Sonera Pisteen ja Päämiehen yhdistyminen</t>
  </si>
  <si>
    <t>TeliaSonera AB</t>
  </si>
  <si>
    <t>Laajakaistapalvelut, 30 paikkakuntaa -&gt; keskeytetty</t>
  </si>
  <si>
    <t>Asiakasprosessi&amp;järjestelmät-divis. -&gt; keskeytetty</t>
  </si>
  <si>
    <t>Euroopan organisaatio</t>
  </si>
  <si>
    <t>Tecnomen Oyj</t>
  </si>
  <si>
    <t>Suomi 180, Ruotsi 80</t>
  </si>
  <si>
    <t>Tallink</t>
  </si>
  <si>
    <t>30 irtisan/lomautus, 40 lomautus, 65 määraik</t>
  </si>
  <si>
    <t>Talgo</t>
  </si>
  <si>
    <t>Talentum Media, väh. tarve n. 35-45 henk</t>
  </si>
  <si>
    <t>Talentum Oyj</t>
  </si>
  <si>
    <t>Kauhavan tehtaan lopetus</t>
  </si>
  <si>
    <t>Suominen Yhtymä Oyj</t>
  </si>
  <si>
    <t>koko Suomi</t>
  </si>
  <si>
    <t>Suomen Spar</t>
  </si>
  <si>
    <t>Kantvik</t>
  </si>
  <si>
    <t>Suomen Sokeri</t>
  </si>
  <si>
    <t>Pääkonttoritoiminnot</t>
  </si>
  <si>
    <t>Suomen Posti</t>
  </si>
  <si>
    <t>Helsinki, Kouvola</t>
  </si>
  <si>
    <t>Suomen Matkatoimisto</t>
  </si>
  <si>
    <t>Nokia -&gt; lomautus 60 henk</t>
  </si>
  <si>
    <t>Suomen Kumitehdas</t>
  </si>
  <si>
    <t>Pori, Pihlavan tehdas</t>
  </si>
  <si>
    <t>Salon tehtaan lopetus</t>
  </si>
  <si>
    <t>Sucros Oy</t>
  </si>
  <si>
    <t>Koko henkilöstö, vähennys n. 30 henk</t>
  </si>
  <si>
    <t>Stromsdal Oyj</t>
  </si>
  <si>
    <t>Juankoski, koko henkilöstö -&gt; lomautus</t>
  </si>
  <si>
    <t>Metsurit, väh.määrä ei tiedossa, eläkejärjestelyt</t>
  </si>
  <si>
    <t>Anjalankoski, paperitehdas 56 hlö, ulkoist 52 hlö</t>
  </si>
  <si>
    <t>Inkeroinen</t>
  </si>
  <si>
    <t>Heinola -&gt; eläkejärjestelyt 45 henk</t>
  </si>
  <si>
    <t>Puuterminaalit, vähennys 70, Oulu: 8 irtisan.</t>
  </si>
  <si>
    <t>Varkaus: 155 -&gt; kokonaisvähennys 151 henk</t>
  </si>
  <si>
    <t>Hamina</t>
  </si>
  <si>
    <t>Steveco</t>
  </si>
  <si>
    <t>Tuusula</t>
  </si>
  <si>
    <t>Steris Finn-Aqua</t>
  </si>
  <si>
    <t>Rusko, väh.tarve 9 - 14 hlöä, koko henkilöstö</t>
  </si>
  <si>
    <t>Sormat Oy</t>
  </si>
  <si>
    <t>Karhulan kartonkitehdas ja hylsytehtaat</t>
  </si>
  <si>
    <t>Sonoco Alcore</t>
  </si>
  <si>
    <t>Lomautukset ja vähennykset</t>
  </si>
  <si>
    <t>Soltec Oyj</t>
  </si>
  <si>
    <t>Hotelli Kajaani</t>
  </si>
  <si>
    <t>Solaris-lomat ry</t>
  </si>
  <si>
    <t>Kauhava-&gt; +lomautus &gt; 10 henk</t>
  </si>
  <si>
    <t>Sofor</t>
  </si>
  <si>
    <t>Jämsänkoski</t>
  </si>
  <si>
    <t>Smead Paperisto</t>
  </si>
  <si>
    <t>Kouvola, Pielavesi, Pyhäjärvi</t>
  </si>
  <si>
    <t>Smart Contact Oy</t>
  </si>
  <si>
    <t>Medi-Helin lentäjät</t>
  </si>
  <si>
    <t>Skärgårdshavets Helikoptertjänst</t>
  </si>
  <si>
    <t>Skanska Teklog, Kuopio</t>
  </si>
  <si>
    <t>Skanska</t>
  </si>
  <si>
    <t>Koko henkilöstö -&gt; + 33 henk. eläkejärjestelyt</t>
  </si>
  <si>
    <t>Sinebrychoff</t>
  </si>
  <si>
    <t>Setele</t>
  </si>
  <si>
    <t>Lohja</t>
  </si>
  <si>
    <t>Schaffner Oy</t>
  </si>
  <si>
    <t>Konkurssi, Salo</t>
  </si>
  <si>
    <t>Scanpiiri</t>
  </si>
  <si>
    <t>Oulun tehdas</t>
  </si>
  <si>
    <t>Oulun tehdas, lomautukset -&gt; 80 henk/90 pv</t>
  </si>
  <si>
    <t>Sievin tehdas, koko henkilöstö -&gt; +15 lomautus</t>
  </si>
  <si>
    <t>Suomen toiminnot -&gt; 56 henk. vähennys</t>
  </si>
  <si>
    <t>Satama Interactive Oyj</t>
  </si>
  <si>
    <t>Harjavalta</t>
  </si>
  <si>
    <t>Metro-lehti</t>
  </si>
  <si>
    <t>SanomaWSOY Oyj</t>
  </si>
  <si>
    <t>Taloussanomat</t>
  </si>
  <si>
    <t>Kemijärvi, 9 tehtävän siirto Saloon</t>
  </si>
  <si>
    <t>Salcomp Oyj</t>
  </si>
  <si>
    <t>Riihimäki, määräaik n.20 -&gt;+10 hlö lomautus</t>
  </si>
  <si>
    <t>Sako Oy</t>
  </si>
  <si>
    <t>Liha-Saarioinen Oy, Valkeakoski</t>
  </si>
  <si>
    <t>Saarioinen</t>
  </si>
  <si>
    <t>Ruukki ja Hollola</t>
  </si>
  <si>
    <t>Ruukki Group Oyj</t>
  </si>
  <si>
    <t>Kokkola</t>
  </si>
  <si>
    <t>Rukka</t>
  </si>
  <si>
    <t>Roder Group Oy</t>
  </si>
  <si>
    <t>Keuruu-&gt;1/3 irtisanoutunut,2jatkaa,irtisanotut arvio</t>
  </si>
  <si>
    <t>Relicomp Oy</t>
  </si>
  <si>
    <t>irtisan/lomautusuhka-&gt;lisäksi n. 100:n lomautus</t>
  </si>
  <si>
    <t>Relacom Finland Oy</t>
  </si>
  <si>
    <t>Luopioinen, konkurssi</t>
  </si>
  <si>
    <t>Rego Autodesign</t>
  </si>
  <si>
    <t>RK, Suomen Projektivuokraus, Cramo Suomi</t>
  </si>
  <si>
    <t>Rakentajain Konevuokraamo Oyj</t>
  </si>
  <si>
    <t>Pysyvä tai tilapäinen henkilöstövähennystarve</t>
  </si>
  <si>
    <t>Lomautukset 1 kk, 30 henk</t>
  </si>
  <si>
    <t>Väh.tarve 1200, irtis. n. 200 -&gt; (tilanne 28.6.)</t>
  </si>
  <si>
    <t>Puolustusvoimat</t>
  </si>
  <si>
    <t>Keuruu</t>
  </si>
  <si>
    <t>Puhos Board</t>
  </si>
  <si>
    <t>Oulu, irtisanominen tai lomautus</t>
  </si>
  <si>
    <t>Powerwave Oy</t>
  </si>
  <si>
    <t>Kempele, Vantaa: 50 - 100 henk</t>
  </si>
  <si>
    <t>Polar Electro</t>
  </si>
  <si>
    <t>OKO-konserni -&gt; yht. -20, sijoitus muihin teht</t>
  </si>
  <si>
    <t>Pohjola-Yhtymä Oyj</t>
  </si>
  <si>
    <t>PKC Electronics Oy, Raahe, lomautus: 25 henk</t>
  </si>
  <si>
    <t>PKC Group</t>
  </si>
  <si>
    <t>Vantaa</t>
  </si>
  <si>
    <t>Philips Medical Systems</t>
  </si>
  <si>
    <t>Valkeakoski-&gt;1.vaiheessa vähennys 23 hlöä</t>
  </si>
  <si>
    <t>Peterson Packaging</t>
  </si>
  <si>
    <t>Perlos Oyj</t>
  </si>
  <si>
    <t>Pankakoski, Lieksa</t>
  </si>
  <si>
    <t>Pankaboard Oy</t>
  </si>
  <si>
    <t>Tornio Works, OSTP, Sorsakoski</t>
  </si>
  <si>
    <t>Oriola Oy, Seinäjoki, Kuopio</t>
  </si>
  <si>
    <t>Rauma, tuotanto-&gt;Puola, 34 eläke, 34 määr.aik</t>
  </si>
  <si>
    <t>Oras Oy</t>
  </si>
  <si>
    <t>koko yhtiö</t>
  </si>
  <si>
    <t>Opa Oy</t>
  </si>
  <si>
    <t>Salo, koko henkilöstö</t>
  </si>
  <si>
    <t>Nypro CMS Oy</t>
  </si>
  <si>
    <t>Kirkkonummi, koko henkilökunta</t>
  </si>
  <si>
    <t>Nordic Aluminium Oyj</t>
  </si>
  <si>
    <t>Enterprise solutions, Networks -&gt; yrit.välttää irtis.</t>
  </si>
  <si>
    <t>Turenki</t>
  </si>
  <si>
    <t>Nestlé</t>
  </si>
  <si>
    <t>Anjalankoski, aloitetaan 18.4.</t>
  </si>
  <si>
    <t>Myllykoski Paper Oy</t>
  </si>
  <si>
    <t>Padasjoki</t>
  </si>
  <si>
    <t>Montreal Sports Oy</t>
  </si>
  <si>
    <t>Pohjois-Karjala</t>
  </si>
  <si>
    <t>Metsäkeskus</t>
  </si>
  <si>
    <t>Valmet Automotive, Uusikaupunki</t>
  </si>
  <si>
    <t>Rautio</t>
  </si>
  <si>
    <t>Marlon Oy</t>
  </si>
  <si>
    <t>Helsinki, 3 palv.muodon lakkautus: 10-20 henk</t>
  </si>
  <si>
    <t>Ylihärmä</t>
  </si>
  <si>
    <t>Maaseudun Kone</t>
  </si>
  <si>
    <t>Simpele</t>
  </si>
  <si>
    <t>M-real Oyj</t>
  </si>
  <si>
    <t>Hämeenkyrö, Kyrön tehdas, ulkoistaminen</t>
  </si>
  <si>
    <t>Takon Kotelotehdas, Tampere ja Järvenpää</t>
  </si>
  <si>
    <t>Jkl, Äänekoski -&gt; vähennys 15 + 15 eläke</t>
  </si>
  <si>
    <t>Apetit Kala Oy, Kustavin tehtaan sulkeminen</t>
  </si>
  <si>
    <t>Lännen Tehtaat Oyj</t>
  </si>
  <si>
    <t>Apetit Pakaste, Turku -&gt;Säkylä, irtisan. N.10 hlö</t>
  </si>
  <si>
    <t>Vaasa</t>
  </si>
  <si>
    <t>Luvata Oy</t>
  </si>
  <si>
    <t>Lohjan paperitehdas</t>
  </si>
  <si>
    <t>Loparex Oy</t>
  </si>
  <si>
    <t>Kempele</t>
  </si>
  <si>
    <t>LK Products Oy</t>
  </si>
  <si>
    <t>Irtisanominen ja 30 henk. lomautus</t>
  </si>
  <si>
    <t>Lammin Betoni</t>
  </si>
  <si>
    <t>Irtisanuhka 140, -&gt; lisäksi n. -100 määräaik</t>
  </si>
  <si>
    <t>Lahden kaupunki</t>
  </si>
  <si>
    <t>Lahti, Kokkola</t>
  </si>
  <si>
    <t>L-Fashion Group</t>
  </si>
  <si>
    <t>Tamglass Turvalasi ja Lämpölasi, väh.tarve 5-7</t>
  </si>
  <si>
    <t>Kyro Oyj Abp</t>
  </si>
  <si>
    <t>Tamglass Finton Oy</t>
  </si>
  <si>
    <t>Pietarsaari ja Uuskaarlepyy</t>
  </si>
  <si>
    <t>KWH-Plast</t>
  </si>
  <si>
    <t>Keswell Oy</t>
  </si>
  <si>
    <t>Kotka, mahdolliset irtisanomiset</t>
  </si>
  <si>
    <t>Keräyskuitu</t>
  </si>
  <si>
    <t>KemFine</t>
  </si>
  <si>
    <t>Vähennystarve 12 henk</t>
  </si>
  <si>
    <t>Kajaanin Puhelinosuuskunta KPO</t>
  </si>
  <si>
    <t>Budjettileikkaukset</t>
  </si>
  <si>
    <t>Kainuu</t>
  </si>
  <si>
    <t>Lappeenranta, Mikkeli</t>
  </si>
  <si>
    <t>Järvi-Suomen Portti</t>
  </si>
  <si>
    <t>Lomautukset enint. 90 pv, 60 henk</t>
  </si>
  <si>
    <t>Lappeenranta, Juva, 20-28 henk</t>
  </si>
  <si>
    <t>Isku Koti, irtisan. 50, konsernin väh.tarve 100-200</t>
  </si>
  <si>
    <t>Isku</t>
  </si>
  <si>
    <t>Vähennystarve 20 - 30 henk</t>
  </si>
  <si>
    <t>Inion</t>
  </si>
  <si>
    <t>Oulu ja Lempäälä, -&gt; väh. 48 määräaikaista</t>
  </si>
  <si>
    <t>Inex Partners Oy</t>
  </si>
  <si>
    <t>Vuokatti, neuv. alla 130 henk</t>
  </si>
  <si>
    <t>Yhteensä 290 henk</t>
  </si>
  <si>
    <t>Incap Furniture</t>
  </si>
  <si>
    <t>Image Wear</t>
  </si>
  <si>
    <t>Keskisuomalainen-konserni, v. 2006-2007</t>
  </si>
  <si>
    <t>Iisalmen Sanomat Oy</t>
  </si>
  <si>
    <t>Koskee kaikkia henkilöstöryhmiä, n. 100</t>
  </si>
  <si>
    <t>Iisalmen Sahat Oy</t>
  </si>
  <si>
    <t>LSO Foods&amp;Järvi-Suomen Portin hankintaorg. yhd.</t>
  </si>
  <si>
    <t>HK Ruokatalo Group Oyj</t>
  </si>
  <si>
    <t>Forssa</t>
  </si>
  <si>
    <t>Turku ja Tampere, yritysjärjestelyt -&gt; ei aloitettu</t>
  </si>
  <si>
    <t xml:space="preserve">Suomen HP, ulkoistaminen -&gt; 67 henk </t>
  </si>
  <si>
    <t>Hewlett-Packard</t>
  </si>
  <si>
    <t>Herwert Suomi-Porras Oy</t>
  </si>
  <si>
    <t>Haapajärvi</t>
  </si>
  <si>
    <t>Hasa Oy</t>
  </si>
  <si>
    <t>Pieksämäen yksikön lakkauttaminen</t>
  </si>
  <si>
    <t>Gummerus Kirjapaino Oy</t>
  </si>
  <si>
    <t>Nokia ja Ikaalinen</t>
  </si>
  <si>
    <t>Georgia-Pacific</t>
  </si>
  <si>
    <t>Neuvottelut koskivat n. 40 työntekijää</t>
  </si>
  <si>
    <t>G4S Cash Services Oy</t>
  </si>
  <si>
    <t>Lahti, tuotannon lopettaminen</t>
  </si>
  <si>
    <t>Foxconn</t>
  </si>
  <si>
    <t>Fortum&amp;Fortum Espoo yhdist-&gt;lisäaika 5/07,uhan alla 19 henk</t>
  </si>
  <si>
    <t>Asiakaspalvelu ja sähkönsiirto</t>
  </si>
  <si>
    <t>Sievin tehdas, myynti Ojala-yhtymä</t>
  </si>
  <si>
    <t>Flextronics</t>
  </si>
  <si>
    <t>Haapajärven tehtaan lopetus syksyllä</t>
  </si>
  <si>
    <t>Oulainen, koko tehtaan henkilöstö</t>
  </si>
  <si>
    <t>vähennystarvetta ei ilmoitettu</t>
  </si>
  <si>
    <t>Finstaship</t>
  </si>
  <si>
    <t>Tekniikka ja hallinto</t>
  </si>
  <si>
    <t>Northport Oy, Tre</t>
  </si>
  <si>
    <t>Finlayson Forssa Oy</t>
  </si>
  <si>
    <t>Kempele: lomautus/irtisanominen</t>
  </si>
  <si>
    <t>Filtronic Comtek Oy</t>
  </si>
  <si>
    <t>Paloheimo-konserni, Kuopio</t>
  </si>
  <si>
    <t>Fenestra</t>
  </si>
  <si>
    <t>koskevat n. 30 - 50 henk</t>
  </si>
  <si>
    <t>Fabrisso Oy</t>
  </si>
  <si>
    <t>Mäntyharju, vähennystarve 60 - 70 henk</t>
  </si>
  <si>
    <t>Excel Oyj</t>
  </si>
  <si>
    <t>Sport-divisioona -&gt;lomautus n. 60-70 henk</t>
  </si>
  <si>
    <t>Vammala</t>
  </si>
  <si>
    <t>Etelä-Satakunnan Puhelin</t>
  </si>
  <si>
    <t>lisäksi tytäryhtiö Elmplant Oy -&gt; konkurssi</t>
  </si>
  <si>
    <t>Elmont Oy</t>
  </si>
  <si>
    <t>Tuotanto, arvioitu vähennystarve 15 - 20 henk</t>
  </si>
  <si>
    <t>EUnet Finland</t>
  </si>
  <si>
    <t>Yritysasiakasyksikkö (neuv jatkuu)</t>
  </si>
  <si>
    <t>Lohja, neuv. alla 120 henk -&gt; + 15 lomautus</t>
  </si>
  <si>
    <t>Elcotec SE Oyj</t>
  </si>
  <si>
    <t>Lahti, omistaja Fotoquick AB</t>
  </si>
  <si>
    <t>Eiri</t>
  </si>
  <si>
    <t>Kuopio, Salo, Kauniainen</t>
  </si>
  <si>
    <t>Elektrobit</t>
  </si>
  <si>
    <t>Saarijärvi, tuotannon lopetus</t>
  </si>
  <si>
    <t>Oulun tehtaan lopetus</t>
  </si>
  <si>
    <t>Draca Comteq Finland</t>
  </si>
  <si>
    <t>Nummela</t>
  </si>
  <si>
    <t>Dicro</t>
  </si>
  <si>
    <t>Kelpo Kuljetus</t>
  </si>
  <si>
    <t>DHL</t>
  </si>
  <si>
    <t>koko henkilöstö</t>
  </si>
  <si>
    <t>Cygate Oy</t>
  </si>
  <si>
    <t>Alun perin ei ilmoitettu vähennystarvetta</t>
  </si>
  <si>
    <t>Copterline</t>
  </si>
  <si>
    <t>Suomi ja Norja</t>
  </si>
  <si>
    <t>Comptel Oyj</t>
  </si>
  <si>
    <t>Kaipiaisten tehdas</t>
  </si>
  <si>
    <t>Ciba Speciality Chemicals</t>
  </si>
  <si>
    <t>Virkkala, Salo, Espoo</t>
  </si>
  <si>
    <t>Tampereen kirjekuoritehtaan lopetus</t>
  </si>
  <si>
    <t>Bong Suomi</t>
  </si>
  <si>
    <t>Birka Paradise -laivan hyttisiivoojat</t>
  </si>
  <si>
    <t>Birka Line</t>
  </si>
  <si>
    <t>Ristelyalus Birka Princessin myynti</t>
  </si>
  <si>
    <t>Bevesys</t>
  </si>
  <si>
    <t>Konkurssi, n. 40 työntekijää</t>
  </si>
  <si>
    <t>Best Furniture</t>
  </si>
  <si>
    <t>Salo</t>
  </si>
  <si>
    <t>Benefon Oyj</t>
  </si>
  <si>
    <t>Turun toimipisteen siirtyminen Saloon</t>
  </si>
  <si>
    <t>Ylihärmän tehtaan lopetus</t>
  </si>
  <si>
    <t>Aurajoki Oy</t>
  </si>
  <si>
    <t>Forssa, koko henkilöstö</t>
  </si>
  <si>
    <t>Atria Yhtymä Oyj</t>
  </si>
  <si>
    <t>Vähennystarve 5 - 25 henk</t>
  </si>
  <si>
    <t>Atea/Topnordic koko henkilöstö</t>
  </si>
  <si>
    <t>Aspocomp Oy, Salo ja Padasjoki</t>
  </si>
  <si>
    <t>Autotank-konserni, Suomi ja Ruotsi -&gt;yht. 20</t>
  </si>
  <si>
    <t>Aspo Oyj</t>
  </si>
  <si>
    <t>Salomon S.A.</t>
  </si>
  <si>
    <t>Amer Sports Oyj</t>
  </si>
  <si>
    <t>Laihia</t>
  </si>
  <si>
    <t>Kauppalehti Oy</t>
  </si>
  <si>
    <t>Kainuun Sanomat</t>
  </si>
  <si>
    <t>Finnet Com Oy:n osakekannan osto</t>
  </si>
  <si>
    <t>AinaCom Oy</t>
  </si>
  <si>
    <t>Kauttuan tehdas, 16 henkilön lomautus</t>
  </si>
  <si>
    <t>Koko henkilöstö -&gt; väh. n. 20 henk.</t>
  </si>
  <si>
    <t>A-Tuottajat</t>
  </si>
  <si>
    <t>Yle Tuotanto</t>
  </si>
  <si>
    <t>Yle</t>
  </si>
  <si>
    <t>viestintä&amp;markkinointi, Svenska Yle</t>
  </si>
  <si>
    <t>ei asiantuntijapalvelut</t>
  </si>
  <si>
    <t>Espoo, Oulu, Tre, Jkl, Raahe</t>
  </si>
  <si>
    <t>Orimattila</t>
  </si>
  <si>
    <t>Virke</t>
  </si>
  <si>
    <t>Asiakaspalvelu:Hki,Tre -&gt; siirto/muutosturva 1 v</t>
  </si>
  <si>
    <t>Vaasan&amp;Vaasan</t>
  </si>
  <si>
    <t>Keuruu-&gt;Lohja, mahd. siirtyä muille tehtaille</t>
  </si>
  <si>
    <t>toimintojen uudelleenjärjestely</t>
  </si>
  <si>
    <t>Kermansavi Oy ja Tulikivi -&gt;lomautus</t>
  </si>
  <si>
    <t>Leo Longlife Design Oy</t>
  </si>
  <si>
    <t>Tiimari Oyj Abp</t>
  </si>
  <si>
    <t>Tervakoski</t>
  </si>
  <si>
    <t>Espoo</t>
  </si>
  <si>
    <t>Tellabs</t>
  </si>
  <si>
    <t>Espoon korjaustoiminnot</t>
  </si>
  <si>
    <t>IES-yks.-&gt;41 TSFinland,loput muualle,määräaik.lop.</t>
  </si>
  <si>
    <t>Laajakaistayksikkö -&gt; siirto toisiin tehtäviin</t>
  </si>
  <si>
    <t>Technip Offshore Finland</t>
  </si>
  <si>
    <t>Mediviren Työterveyspalvelujen osto</t>
  </si>
  <si>
    <t>Suomen Terveystalo</t>
  </si>
  <si>
    <t>Kausalan tehtaan lopetus -&gt; Tre, Imatra</t>
  </si>
  <si>
    <t>Suomen Puuporras</t>
  </si>
  <si>
    <t>20 postin siirto yrittäjille</t>
  </si>
  <si>
    <t>Kaikki henkilöstöryhmät, yht.vähennys 54 henk</t>
  </si>
  <si>
    <t>Suomen Kansallisooppera</t>
  </si>
  <si>
    <t>pääkonttori</t>
  </si>
  <si>
    <t>Sulake</t>
  </si>
  <si>
    <t>Summa, Anjala, Kemijärvi, Kotka</t>
  </si>
  <si>
    <t>Hamina -&gt;lomaut. 260 hlöä/4 vko-&gt;peruttu 7.2.</t>
  </si>
  <si>
    <t>Talotekniikka; Tampere, Kuopio, Jkl</t>
  </si>
  <si>
    <t>Tampere, tehtaan sulkeminen</t>
  </si>
  <si>
    <t>Siegwerk Finland</t>
  </si>
  <si>
    <t>osatoimintojen siirto Ruotsiin</t>
  </si>
  <si>
    <t>Scribona</t>
  </si>
  <si>
    <t>Turku ja Espoo</t>
  </si>
  <si>
    <t>Schering</t>
  </si>
  <si>
    <t>Äänekoski, Oulu, Sievi</t>
  </si>
  <si>
    <t>Haukipudas</t>
  </si>
  <si>
    <t>SEK&amp;Grey, koko henkilöstö, väh.tarve yli 10</t>
  </si>
  <si>
    <t>Salomaa Yhtiöt</t>
  </si>
  <si>
    <t>Huittinen</t>
  </si>
  <si>
    <t>Saarioisten Säilyke Oy</t>
  </si>
  <si>
    <t>Hirviset Oy, Lestijärven tehdas</t>
  </si>
  <si>
    <t>Hki,Tre, osa Elisalta ulkoistettuja 1.9.2006</t>
  </si>
  <si>
    <t>Relacom</t>
  </si>
  <si>
    <t>elintarvike- ja ainesosat-yksiköt, konsernipalv.</t>
  </si>
  <si>
    <t>Nokia</t>
  </si>
  <si>
    <t>Lappeenranta, tehtaan lopetus</t>
  </si>
  <si>
    <t>Pola</t>
  </si>
  <si>
    <t>Pfizer</t>
  </si>
  <si>
    <t>toimintojen tehostaminen</t>
  </si>
  <si>
    <t>Panda</t>
  </si>
  <si>
    <t>Lentokenttien kenttäpalveluhenkilöstö</t>
  </si>
  <si>
    <t>North Ground Handling</t>
  </si>
  <si>
    <t>Espoo, Helsinki, Tampere, Oulu-&gt;5.6. uhan alla 281</t>
  </si>
  <si>
    <t>Salo -&gt; siirto Etelä-Koreaan, ei vähennystarpeita</t>
  </si>
  <si>
    <t>Enterprise Solutions, it-org, Software, Tech Platforms</t>
  </si>
  <si>
    <t>Helsinki, Laajasalo</t>
  </si>
  <si>
    <t>Reka Kaapeli Oy, Hyvinkää ja Riihimäki-&gt;lomaut.</t>
  </si>
  <si>
    <t>Neomarkka Oyj</t>
  </si>
  <si>
    <t>Pietarsaari</t>
  </si>
  <si>
    <t>Nautor</t>
  </si>
  <si>
    <t>Nokia,Tre,Parola-&gt;keskitys Hml -&gt;15 eläkejärj</t>
  </si>
  <si>
    <t>Simpele-70,Lohja-57,Kaskinen-1,Tre-140,Jkl-110,Kemi-19</t>
  </si>
  <si>
    <t>Suomi väh.tarve 170-220-&gt;irtisan.n. 1/3</t>
  </si>
  <si>
    <t>Matkailun edistämiskeskus MEK</t>
  </si>
  <si>
    <t>Loimaa -&gt; siirto Jyväskylään</t>
  </si>
  <si>
    <t>Manpower Business Solutions Oy</t>
  </si>
  <si>
    <t>Apetit Kala, Kerava -&gt; Kuopio</t>
  </si>
  <si>
    <t>pääasiassa toimihenkilöt</t>
  </si>
  <si>
    <t>Lujatalo</t>
  </si>
  <si>
    <t>Turku -&gt; siirto Teksasiin</t>
  </si>
  <si>
    <t>Lab Pharma</t>
  </si>
  <si>
    <t>Hämeenkyrön tehdas</t>
  </si>
  <si>
    <t>Kyrel</t>
  </si>
  <si>
    <t>Indoor Group</t>
  </si>
  <si>
    <t>Kespro</t>
  </si>
  <si>
    <t>Maatalouskesko</t>
  </si>
  <si>
    <t>Helsinki</t>
  </si>
  <si>
    <t>Kemira GrowHow Oyj</t>
  </si>
  <si>
    <t>Tuotantokapasiteetin supistus</t>
  </si>
  <si>
    <t>Karhulan Lasi</t>
  </si>
  <si>
    <t>Juva -&gt; + 8 määräaikaista</t>
  </si>
  <si>
    <t>Oulu -&gt;toimihenkilöt -4, työntekijät neuv. jatkuu</t>
  </si>
  <si>
    <t>Jutron</t>
  </si>
  <si>
    <t>Arabian tehdas</t>
  </si>
  <si>
    <t>Iittala Group</t>
  </si>
  <si>
    <t>Tammisaari -&gt; Helsinki</t>
  </si>
  <si>
    <t>Ido</t>
  </si>
  <si>
    <t>Hämeen lanka</t>
  </si>
  <si>
    <t>4 koulutusohjelmaa</t>
  </si>
  <si>
    <t>Hämeen ammattikorkeakoulu</t>
  </si>
  <si>
    <t>Tampere -&gt; siirto Vantaalle ja Forssaan</t>
  </si>
  <si>
    <t>Turku -&gt; siirto Vantaalle</t>
  </si>
  <si>
    <t>Forssa,tehtaan lakkautus ja tuotannon siirto Unkariin</t>
  </si>
  <si>
    <t>Helkama Forste Oy</t>
  </si>
  <si>
    <t>Suomen ja Lännen Rehun myyntitoimintojen siirto</t>
  </si>
  <si>
    <t>Hankkija-Maatalous</t>
  </si>
  <si>
    <t>(ent. Benefon) Salo -&gt;vuorolomautukset</t>
  </si>
  <si>
    <t>GeoSentric Oyj</t>
  </si>
  <si>
    <t>Georgia-Pacific Nordic Oy</t>
  </si>
  <si>
    <t>GE Healthcare</t>
  </si>
  <si>
    <t>Suomi, ei todennäköisesti irtisanomisia</t>
  </si>
  <si>
    <t>Fujitsu Services Oy</t>
  </si>
  <si>
    <t>Oulu -&gt; neuv. jatkuvat Kuopiossa</t>
  </si>
  <si>
    <t>Forssa -&gt; vähennys 44, n. 1/2 eläkejärjestelyt</t>
  </si>
  <si>
    <t>Alavus -&gt; osa eläkejärjestelyillä</t>
  </si>
  <si>
    <t>Fenestra Oy</t>
  </si>
  <si>
    <t>Viitasaari</t>
  </si>
  <si>
    <t>koko henkilöstö, väh.tarve 60-&gt;16.3. v.tarve 35</t>
  </si>
  <si>
    <t>Fazer Leipomot</t>
  </si>
  <si>
    <t>koko henkilöstö, Vantaa ja Lahti</t>
  </si>
  <si>
    <t>Ähtävä</t>
  </si>
  <si>
    <t>Esse Möbel</t>
  </si>
  <si>
    <t>Porvoon, Viron Keilan tuotantotoim uud.järj</t>
  </si>
  <si>
    <t>Ensto</t>
  </si>
  <si>
    <t>Lahti, tehtaan lopettaminen</t>
  </si>
  <si>
    <t>Elofin</t>
  </si>
  <si>
    <t>Tuotanto-yksikkö</t>
  </si>
  <si>
    <t>henkilöasiakkaat ja yrittäjät -yksikkö</t>
  </si>
  <si>
    <t>Kaikki henkilöstöryhmät</t>
  </si>
  <si>
    <t>Elcoteq SE</t>
  </si>
  <si>
    <t>ei koske matkaviestinliiketoimintaa</t>
  </si>
  <si>
    <t>Biohit Oyj</t>
  </si>
  <si>
    <t>Oulunsalo, koko henkilöstö</t>
  </si>
  <si>
    <t>Audel Oy</t>
  </si>
  <si>
    <t>Kaikki henkilöstöryhmät, väh.tarve yli 20</t>
  </si>
  <si>
    <t>Astra Zeneca</t>
  </si>
  <si>
    <t>ei koske Aspocomp Oulu Oy:tä</t>
  </si>
  <si>
    <t>koko Suomi -&gt; Salon tehtaan sulkeminen</t>
  </si>
  <si>
    <t>Rovaniemi</t>
  </si>
  <si>
    <t>Vantaa -&gt; siirto Ruotsiin -&gt; ei ilm. irtisanomisia</t>
  </si>
  <si>
    <t>Kauppalehti Presson lopettaminen</t>
  </si>
  <si>
    <t>Kauppalehti</t>
  </si>
  <si>
    <t>A-lehdet ja Dialogi</t>
  </si>
  <si>
    <t>Aldata Solution Oyj</t>
  </si>
  <si>
    <t>Järvenpää, toiminnan lopettaminen</t>
  </si>
  <si>
    <t>Albany International</t>
  </si>
  <si>
    <t>Suomi, länsirannikko, pääkaupunkiseutu</t>
  </si>
  <si>
    <t>Affecto Oyj</t>
  </si>
  <si>
    <t>Espoo, Helsinki, Tampere</t>
  </si>
  <si>
    <t>Acta Print</t>
  </si>
  <si>
    <t>Kynämies</t>
  </si>
  <si>
    <t>it-organisaatio, väh.tarve 6-8henk</t>
  </si>
  <si>
    <t>Yara Suomi</t>
  </si>
  <si>
    <t>myyntiorganisaatio</t>
  </si>
  <si>
    <t>ent.Kemira GrowHow, Espoo</t>
  </si>
  <si>
    <t>Entre Marketing Oy</t>
  </si>
  <si>
    <t>Rovaniemi,Kokkola,Seinäjoki,Pori-&gt;koulutus,ei lom/irtis</t>
  </si>
  <si>
    <t>Wipro Technologies</t>
  </si>
  <si>
    <t>Perniö-&gt;lomaut 90pv-145henk</t>
  </si>
  <si>
    <t>Wipro Infrastructure Eng. Oy</t>
  </si>
  <si>
    <t>Valkeak230,Pietars220-&gt;lom3-6pv/kk-1-4/09</t>
  </si>
  <si>
    <t>Walki Group Oy</t>
  </si>
  <si>
    <t>Pietarsaari, Valkeakoski</t>
  </si>
  <si>
    <t>Tampere-&gt; siirto Puolaan, Turku-&gt;vähennys 24 henk.</t>
  </si>
  <si>
    <t>Volvo Bus</t>
  </si>
  <si>
    <t>Vapo Oy</t>
  </si>
  <si>
    <t>Vaasa, merkittävä osa osa- ja määräaikaisia työsuhteita</t>
  </si>
  <si>
    <t>Vaasan Läänin Puhelin Oy</t>
  </si>
  <si>
    <t>Kotka, lom-&gt;koko henkilöstö 200,30pv-1vko jaksot</t>
  </si>
  <si>
    <t>Jkl,Turku</t>
  </si>
  <si>
    <t>Vaahto Group Plc Oyj</t>
  </si>
  <si>
    <t>Vaahto Roll Service, Tre-&gt;lom 10-12/08</t>
  </si>
  <si>
    <t>Jalas-jalkineet, Jalasjärvi, lomaut-200henk</t>
  </si>
  <si>
    <t>Urho Viljamaa Oy</t>
  </si>
  <si>
    <t>Suomi ja Ruotsi, väh.tavoite 70 henk</t>
  </si>
  <si>
    <t>Hki,Valkeakoski,Kuusankoski,hallinto</t>
  </si>
  <si>
    <t>Tampere, tarratoimiala, työvuorovähennykset</t>
  </si>
  <si>
    <t>Rauma+lomautukset 10 pv,alk.1/09</t>
  </si>
  <si>
    <t>sahat:Lpr,Kajaani,P-saari,Korkeakoski,Heinola,Pori</t>
  </si>
  <si>
    <t>Lohja+Pellos/Ristiina vaneritehdas,lom n.500 h</t>
  </si>
  <si>
    <t>Jämsänkoski-&gt;lom väh.1vko1/09alk.-neuv.irtisan.jatkuu</t>
  </si>
  <si>
    <t>1600henk.v.2009-10,Kajaani535,Valk.koski150</t>
  </si>
  <si>
    <t>Joutsa, Leivonmäen sahan sulkeminen-&gt;selvitys uud.sij.</t>
  </si>
  <si>
    <t>Kajaani,Luumäki,Tre+lomaut.Kajaani, Jämsänkoski, Tervasaari</t>
  </si>
  <si>
    <t>Uudelleensijoittelu</t>
  </si>
  <si>
    <t>Kuopio, lomautukset</t>
  </si>
  <si>
    <t>Turo Tailor</t>
  </si>
  <si>
    <t>Koko konserni-&gt;+26 henk.lomautus</t>
  </si>
  <si>
    <t>Kajaani:lomaut170henk/määräaik+vuokratyö-70h</t>
  </si>
  <si>
    <t>Oulu,Tre,Turku myyntitoimistojen lopetus</t>
  </si>
  <si>
    <t>Tjäreborg</t>
  </si>
  <si>
    <t>Tiimore Oy, Kokkolan tehtaan sulkeminen</t>
  </si>
  <si>
    <t>Tarvasjoki, lomautus n. 35 henk.</t>
  </si>
  <si>
    <t>Tiileri Oy</t>
  </si>
  <si>
    <t>Turku, Espoo, henkivakuutustuotteet, siirto Intiaan</t>
  </si>
  <si>
    <t>TietoEnator Oyj</t>
  </si>
  <si>
    <t>Suomi 400, Ruotsi 250, muut 150</t>
  </si>
  <si>
    <t>Koko henkilöstö-&gt;tarkka luku ei selvillä</t>
  </si>
  <si>
    <t>Business Services, DataInfo-&gt;46 osaam.keskus</t>
  </si>
  <si>
    <t>Mobility Services-&gt;123 osaam.keskus, 9 irtisanout.</t>
  </si>
  <si>
    <t>Suomen toiminnot-&gt;lom n. 2 vkoa,max 9 irtis</t>
  </si>
  <si>
    <t>Hämeenlinna</t>
  </si>
  <si>
    <t>Teknologiakeskus Innopark Oy</t>
  </si>
  <si>
    <t>Vammala,Kiikka,väh.tarve 12-15henk-&gt;jatkuu 1/09</t>
  </si>
  <si>
    <t>Teknikum</t>
  </si>
  <si>
    <t>Tamfelt Oyj Abp</t>
  </si>
  <si>
    <t>Espoo, Turku konttorit</t>
  </si>
  <si>
    <t>Tallink Silja</t>
  </si>
  <si>
    <t>PremedianFaktor,väht17-20 h-&gt;myynti, ei ilm. henk.vaik.</t>
  </si>
  <si>
    <t>Sweco Industry</t>
  </si>
  <si>
    <t>Tampere, Nastola-&gt; +9 eläke-tms.järj.</t>
  </si>
  <si>
    <t>Masku</t>
  </si>
  <si>
    <t>Suomen MS-liitto</t>
  </si>
  <si>
    <t>Nokia, vuokrasop.päätös, mahd.siirto Lieksaan</t>
  </si>
  <si>
    <t>Heinola,Pori,koko henk,lom 4 vko,12/08-01/09</t>
  </si>
  <si>
    <t>Kokemäki, tehtaan sulkeminen</t>
  </si>
  <si>
    <t>Styrochem Finland</t>
  </si>
  <si>
    <t>koko henkilöstö,irtisan/lomaut/uud.järj-&gt;konkurssi</t>
  </si>
  <si>
    <t>Juankoski-&gt; + 30 henk. ulkoistus Pyroll Oy:lle</t>
  </si>
  <si>
    <t>Kitee, Tolkkinen,Kotka-lom+Puumerkki</t>
  </si>
  <si>
    <t>Imatra/Karhula(329),Varkaus(136),Veitsiluoto(96)</t>
  </si>
  <si>
    <t>taloushallinto-&gt;keskit.Kotkaan,ulkoistus Capgem.(300)</t>
  </si>
  <si>
    <t>Suomi, lom 270 henk,joulu-helmikuu,1vko-3kk</t>
  </si>
  <si>
    <t>Starkki</t>
  </si>
  <si>
    <t>Tähti Optikko, Espoo</t>
  </si>
  <si>
    <t>Specsavers</t>
  </si>
  <si>
    <t>koko henkilöstö, Rusko-&gt;lyhennetty työviikko</t>
  </si>
  <si>
    <t>Jämsänkoski, toiminnan lopettaminen</t>
  </si>
  <si>
    <t>Smead Paperisto Oy</t>
  </si>
  <si>
    <t>150toimhenk,450työntek, irtisan/lomaut</t>
  </si>
  <si>
    <t>Karjaa-&gt; lisäksi lomautukset 15.12. alk. 60 pv</t>
  </si>
  <si>
    <t>Sisu Auto</t>
  </si>
  <si>
    <t>hallinto, myynti</t>
  </si>
  <si>
    <t>Siemens Osakeyhtiö</t>
  </si>
  <si>
    <t>Kemi, Oulu</t>
  </si>
  <si>
    <t>Selmic</t>
  </si>
  <si>
    <t>Schenker cargo, oy, express, lom/irtisan.</t>
  </si>
  <si>
    <t>Schenker</t>
  </si>
  <si>
    <t>Kaustinen, Tre,Jkl,Salo,Oulu</t>
  </si>
  <si>
    <t>Sasken Finland</t>
  </si>
  <si>
    <t>väh.tarve max 30henk</t>
  </si>
  <si>
    <t>Sanofi-Aventis Oy</t>
  </si>
  <si>
    <t>Kemijärvi, keskitys Saloon</t>
  </si>
  <si>
    <t>Hyvinkää,Forssa,Kirkkonummi-&gt;Forssa,muut jatkuu</t>
  </si>
  <si>
    <t>Saint-Gobain</t>
  </si>
  <si>
    <t>Pori, 30 henk vähennystarve</t>
  </si>
  <si>
    <t>Sachtleben Pigments</t>
  </si>
  <si>
    <t>Incap Furniture,lom140tt,15t-h,Kärsämäki,Varp.järvi</t>
  </si>
  <si>
    <t>Suomi-&gt;lom 430henk-40pv-09/09 mennessä</t>
  </si>
  <si>
    <t>Rocla Oyj</t>
  </si>
  <si>
    <t>Relacom Finland</t>
  </si>
  <si>
    <t>Aura, lomautukset 145 henk+10 henk.irtisan</t>
  </si>
  <si>
    <t>Reka Kumi</t>
  </si>
  <si>
    <t>NeomarkkaOyj:n tytäry,Hyvinkää,Keuruu-&gt;lom max90pv</t>
  </si>
  <si>
    <t>Nastola, Jkl-&gt;lom90pv-400henk+9irtis</t>
  </si>
  <si>
    <t>Oulainen (70), Hml (4)</t>
  </si>
  <si>
    <t>Ruukki Metals,Järvenpää,Naantali,15-20henk-&gt;irtis kesken</t>
  </si>
  <si>
    <t>Ruukki Engineering, Tre, Hml, Hki-&gt;uud.sij., eläkeratk. 10</t>
  </si>
  <si>
    <t>koko konserni-väh.tarve 600 henk.</t>
  </si>
  <si>
    <t>Ramirent Oyj</t>
  </si>
  <si>
    <t>koko maa</t>
  </si>
  <si>
    <t>Raskone</t>
  </si>
  <si>
    <t>Valkeakoski-&gt;keskitys Holmin tehtaalle</t>
  </si>
  <si>
    <t>Pyroll Oy</t>
  </si>
  <si>
    <t>Puukeskus</t>
  </si>
  <si>
    <t>Kitee, tuotannon supistaminen</t>
  </si>
  <si>
    <t>Kempele, enint.143 henk. lomaut/irtisan.</t>
  </si>
  <si>
    <t>Powerwave</t>
  </si>
  <si>
    <t>Pihlava,Aittaluoto-&gt;12 irtis,16m-aik.lop</t>
  </si>
  <si>
    <t>Pori Energia Oy</t>
  </si>
  <si>
    <t>Ponsse Oyj</t>
  </si>
  <si>
    <t>Vieremä, lomaut.enint. 445 henk.</t>
  </si>
  <si>
    <t>PKC Group Oyj</t>
  </si>
  <si>
    <t>Kempele, kaikki henk.ryhmät</t>
  </si>
  <si>
    <t>Kempele-&gt;yt-neuv.päätös 36 henk.-&gt;irtis.7/08</t>
  </si>
  <si>
    <t>Ylöjärvi-&gt;lom 12/08-3/09+30henk toistaiseksi</t>
  </si>
  <si>
    <t>Philips Suomi</t>
  </si>
  <si>
    <t>mahd. pääkonttorin + osatoimint. siirto Pekingiin</t>
  </si>
  <si>
    <t>koko Suomi, lomautukset, max 90 pv</t>
  </si>
  <si>
    <t>Peikko Group</t>
  </si>
  <si>
    <t>Lahti,10-30 henk</t>
  </si>
  <si>
    <t>Parainen, toimihenkilöt, 130 henk</t>
  </si>
  <si>
    <t>Paroc</t>
  </si>
  <si>
    <t>Forssa-&gt;lom vkot3-8/2009</t>
  </si>
  <si>
    <t>Parma</t>
  </si>
  <si>
    <t>Matti-Ovi konserni, Polvijärvi, tehtaan lakkautus</t>
  </si>
  <si>
    <t>Panostaja Oyj</t>
  </si>
  <si>
    <t>Kämp Group, hotellit,ravintolat</t>
  </si>
  <si>
    <t>Palace Ravintolat</t>
  </si>
  <si>
    <t>Imatra,koko henk. lom max 90pv,irtis max 10</t>
  </si>
  <si>
    <t>Ovako</t>
  </si>
  <si>
    <t>Imatra-&gt;lomautus 90 pv porrastetusti</t>
  </si>
  <si>
    <t>Tornio, lomaut/osa-aik1500-&gt;peruttu</t>
  </si>
  <si>
    <t>Suomi, vähennys, 700 t&amp;k</t>
  </si>
  <si>
    <t>irtisan/lomautus, koko henkilöstö n. 500 henk</t>
  </si>
  <si>
    <t>OKA</t>
  </si>
  <si>
    <t>Leiras, Tammisaari, toiminnan lopetus</t>
  </si>
  <si>
    <t>Nycomed</t>
  </si>
  <si>
    <t>Novartis Finland Pharma</t>
  </si>
  <si>
    <t>Novartis Finland</t>
  </si>
  <si>
    <t>Forssa,Nastola+mahd.koko henk.lomautus</t>
  </si>
  <si>
    <t>Novart Oy</t>
  </si>
  <si>
    <t>Norrhydro</t>
  </si>
  <si>
    <t>Nordkalk Oyj</t>
  </si>
  <si>
    <t>Kerimäki</t>
  </si>
  <si>
    <t>Kirkkonummi,Nivala-&gt;irtis,vuokra+m-aik</t>
  </si>
  <si>
    <t>Nokian Raskaat Renkaat-&gt;lom 10-100pv,1-6/09</t>
  </si>
  <si>
    <t>Nokia,lom.n.1000 h-&gt;10pv+irtis.n.70henk.-&gt;jatkuu</t>
  </si>
  <si>
    <t>Helsinki, Oulu, Tampere</t>
  </si>
  <si>
    <t>viestintätoiminnot</t>
  </si>
  <si>
    <t>Turku-&gt;Salo, Markets, Research</t>
  </si>
  <si>
    <t>yritysratkaisut, pääkaupunkiseutu ja Tampere</t>
  </si>
  <si>
    <t>Services&amp;Software</t>
  </si>
  <si>
    <t>Oulu, Espoo, Lpr</t>
  </si>
  <si>
    <t>NetHawk</t>
  </si>
  <si>
    <t>NCC AB</t>
  </si>
  <si>
    <t>Pietarsaari, 100 tt,35 toimh-&gt;lom tai irtis 65 henk</t>
  </si>
  <si>
    <t>Nokia, irtisan/lomautus</t>
  </si>
  <si>
    <t>Myllykoski Paper, Anjalankoski</t>
  </si>
  <si>
    <t>Myllykoski Oyj</t>
  </si>
  <si>
    <t>Espoo, väh.tarve max55henk</t>
  </si>
  <si>
    <t>MSD Finland</t>
  </si>
  <si>
    <t>Metsäliitto Osuuskunta</t>
  </si>
  <si>
    <t>Teuvan saha, Kaskisten jalostustoiminta</t>
  </si>
  <si>
    <t>Metsäliitto</t>
  </si>
  <si>
    <t>Iisalmi, Soininlahden saha, koko henkilöstö-&gt;ei ilm.lkm</t>
  </si>
  <si>
    <t>Metsäkeskus Häme-Uusimaa</t>
  </si>
  <si>
    <t>Kaskisten tehdas, tuotannon keskeytys</t>
  </si>
  <si>
    <t>Oy Metsä-Botnia Ab</t>
  </si>
  <si>
    <t>Pori,lom260henk,irtis40henk,tammikuu09</t>
  </si>
  <si>
    <t>Metso Power, Tre-&gt;lomautus n.2vko-&gt; alk 1/09</t>
  </si>
  <si>
    <t>Metso Power,Tre,kattilatehdas-&gt;lom 1/09 alk</t>
  </si>
  <si>
    <t>Metso Paper, Turku, lomautukset-&gt;1/09,n.2vko-&gt;</t>
  </si>
  <si>
    <t>Metso Paper,Jkl,Jpää,Trelom2720-&gt;Jpää,Hollola,Jkl</t>
  </si>
  <si>
    <t>Metso Paper, Metso Foundries, Jkl, väh.tarve 120-140 henk</t>
  </si>
  <si>
    <t>Lapinlahti,Pieksämäki,lomautukset</t>
  </si>
  <si>
    <t>Mellano Oy</t>
  </si>
  <si>
    <t>Markantalon market-myymälät</t>
  </si>
  <si>
    <t>Markantalo</t>
  </si>
  <si>
    <t>Liperi-&gt;lom 1-3/2009</t>
  </si>
  <si>
    <t>Mantsinen</t>
  </si>
  <si>
    <t>Lielahti (tehdas), Kankaa (kone) sulkeminen-&gt;+60 muut järj.</t>
  </si>
  <si>
    <t>Pori-&gt;41 väh. vapaaeht.järjestelyt</t>
  </si>
  <si>
    <t>Luvata Pori Oy</t>
  </si>
  <si>
    <t>Lumene Group</t>
  </si>
  <si>
    <t>Luja-yhtiöt, Uusimaa,osa-aik/lom/irtis,10-30h</t>
  </si>
  <si>
    <t>Lujatalo Oy</t>
  </si>
  <si>
    <t>Siilinjärvi, Hml+lom/määr.aik.-&gt;lomuhka200h</t>
  </si>
  <si>
    <t>Lujabetoni</t>
  </si>
  <si>
    <t>Tuotanto</t>
  </si>
  <si>
    <t>LU Suomi</t>
  </si>
  <si>
    <t>Lohja, Vihti</t>
  </si>
  <si>
    <t>Lovak Oy</t>
  </si>
  <si>
    <t>Ligno Tech Finland Oy</t>
  </si>
  <si>
    <t>Aura</t>
  </si>
  <si>
    <t>Leaf</t>
  </si>
  <si>
    <t>irtisan/lomautukset,yt-neuv-9.2.09 asti</t>
  </si>
  <si>
    <t>Rovaniemi,Pello,Topparinmäki,väh.tarve20-30h</t>
  </si>
  <si>
    <t>Lappeenrannan tekn. yliopisto</t>
  </si>
  <si>
    <t>Lalli, Lallin Kustannus Oy</t>
  </si>
  <si>
    <t>Lalli Oy</t>
  </si>
  <si>
    <t>Lahti Precision</t>
  </si>
  <si>
    <t>Lomautus n. 300 henk</t>
  </si>
  <si>
    <t>Lahden Autokori</t>
  </si>
  <si>
    <t>keskitys Lahteen-&gt;eläkejärj-32, Korkeakoski kesken</t>
  </si>
  <si>
    <t>L-Fashion</t>
  </si>
  <si>
    <t>KWH Plast</t>
  </si>
  <si>
    <t>Kuopion kaupunki</t>
  </si>
  <si>
    <t>Valkeakoski, konkurssi</t>
  </si>
  <si>
    <t>Kuitu Finland Oy</t>
  </si>
  <si>
    <t>koko henk.lomuhka330-&gt;lom99h-90pv,15-20pv</t>
  </si>
  <si>
    <t>Kotimaa-lehti, toimitus ja tukitoiminnot</t>
  </si>
  <si>
    <t>Kotimaa-yhtiöt</t>
  </si>
  <si>
    <t>Nastola-&gt;lomaut10henk,irtisan.20henk</t>
  </si>
  <si>
    <t>Kivike Oy</t>
  </si>
  <si>
    <t>koko konserni-&gt;-16 m-aik/lom220-90pv-30.6.09 asti</t>
  </si>
  <si>
    <t>Kesla</t>
  </si>
  <si>
    <t>Kemppi Oy</t>
  </si>
  <si>
    <t>Oulu,Vaasa,Äetsä,Espoo,Hki-&gt;yht.väh.298 henk.</t>
  </si>
  <si>
    <t>Vaasa-&gt;yli 3/4 määräaik., eläkejärj., irtisan.=arvio</t>
  </si>
  <si>
    <t>toimintojen sopeuttaminen</t>
  </si>
  <si>
    <t>KCL</t>
  </si>
  <si>
    <t>Suomi, koko henk.kunta</t>
  </si>
  <si>
    <t>Kaupthing</t>
  </si>
  <si>
    <t>valmistus Jkl-&gt;Itä-Eurooppa</t>
  </si>
  <si>
    <t>Karjalan Puku Oy</t>
  </si>
  <si>
    <t>Heinola 160 ja parkettitoim.henk, lomaut/irtisan</t>
  </si>
  <si>
    <t>Kouvola/Mikkeli-&gt;Mikkeli lom 1/09 alk. toistaiseksi</t>
  </si>
  <si>
    <t>Kuopio, Oulu, Salo</t>
  </si>
  <si>
    <t>Jot Automation Oy</t>
  </si>
  <si>
    <t>Tampere, Joensuu-&gt;lom 5.1-30.10.09, 65/15/10pv</t>
  </si>
  <si>
    <t>Tre-&gt;irtisanomiset, Vantaa, Hki/Lähettipirkka</t>
  </si>
  <si>
    <t>Jetpak Finland Oy</t>
  </si>
  <si>
    <t>hallinto, tukitoiminnot-&gt;+7 lom, irtisanoutunut 13</t>
  </si>
  <si>
    <t>posti</t>
  </si>
  <si>
    <t>Itella Information, Helsinki-&gt;12 uud.sij.</t>
  </si>
  <si>
    <t>Isku, Lahti-&gt;irtisan=arvio,&lt;60+lomvar20-30pv2009</t>
  </si>
  <si>
    <t>Isku Teollisuus Oy</t>
  </si>
  <si>
    <t>Lahti, väh.tarve 60-70 henk.-&gt;21 eläkejärjestelyt</t>
  </si>
  <si>
    <t>Lempäälä,Ouluvarastot-&gt;siirtoEspoo-&gt;kesk,uhka43henk</t>
  </si>
  <si>
    <t>Inex Patrners Oy</t>
  </si>
  <si>
    <t>Vuokatti-&gt;+lomaut. 67 henk.</t>
  </si>
  <si>
    <t>Vuokatti, määräaik.lomautus 90 pv</t>
  </si>
  <si>
    <t>Materiaal- ja ostotoiminnot, tukitoiminnot</t>
  </si>
  <si>
    <t>palveluliiketoiminta,väh.tarve n. 75 henk</t>
  </si>
  <si>
    <t>IBM</t>
  </si>
  <si>
    <t>Suomen IBM</t>
  </si>
  <si>
    <t>Siilinjärvi, lomautus 132 henk. 80 pv</t>
  </si>
  <si>
    <t>Hydroline</t>
  </si>
  <si>
    <t>määräaik.lom, max 160henk</t>
  </si>
  <si>
    <t>Pääkaupunkiseutu</t>
  </si>
  <si>
    <t>Hämeenlinna-&gt;-50henk.määr.aik/tehtsiirrot-alle 10 irtis.</t>
  </si>
  <si>
    <t>Haapaniemi, Keuruu</t>
  </si>
  <si>
    <t>HT Lasertekniikka</t>
  </si>
  <si>
    <t>koko henkilöstön lomautus</t>
  </si>
  <si>
    <t>Parkano, lomautus-80henk-10-20henk/1-4vko</t>
  </si>
  <si>
    <t>Mikkeli, koko henkilöstö-&gt;lom 1-6/09 4 vko</t>
  </si>
  <si>
    <t>Helprint</t>
  </si>
  <si>
    <t>irtisan/lomautus max 32pv,1-5/09</t>
  </si>
  <si>
    <t>Hella Lighting Finland</t>
  </si>
  <si>
    <t>konkurssi</t>
  </si>
  <si>
    <t>Heinolan LVI</t>
  </si>
  <si>
    <t>koko henkilöstö, lomautus 7.1.09 asti,90vrk</t>
  </si>
  <si>
    <t>Heinola Sahakoneet Oy</t>
  </si>
  <si>
    <t>Varamiespalvelun asiakasyhtiö, Salo</t>
  </si>
  <si>
    <t>Hebilla Oy</t>
  </si>
  <si>
    <t>Hansaprint</t>
  </si>
  <si>
    <t>Hankkija-Maatalous Oy</t>
  </si>
  <si>
    <t>enint. 25 henk. Vähennys</t>
  </si>
  <si>
    <t>GlaxoSmithKline</t>
  </si>
  <si>
    <t>lom200henk,4-8vko,kevät09,+100h säänn.lom</t>
  </si>
  <si>
    <t>Glaston Oyj Abp</t>
  </si>
  <si>
    <t>Tamglass-&gt;Pihtipudas 17 maik.työs.lop,10lom</t>
  </si>
  <si>
    <t>Nokian Paperi, Nokia-&gt;+16 määr.aik.työs.lopetus</t>
  </si>
  <si>
    <t>Leppävirta,koko henkilöstö,lom/irtis</t>
  </si>
  <si>
    <t>Gebwell Oy</t>
  </si>
  <si>
    <t>Suomi 55, Ruotsi 180,Joensuu,Kuusamo,Pudasjärvi</t>
  </si>
  <si>
    <t>Fortum</t>
  </si>
  <si>
    <t>irtisan 10-15henk</t>
  </si>
  <si>
    <t>Forssan Seudun Puhelin</t>
  </si>
  <si>
    <t>Hanko, räjäytintuotanto</t>
  </si>
  <si>
    <t>Forcit</t>
  </si>
  <si>
    <t>Iittala,koko Suomi,vähennykset ja lomautukset</t>
  </si>
  <si>
    <t>Fiskars Oyj Abp</t>
  </si>
  <si>
    <t>Inhan Tehtaat, Ähtäri</t>
  </si>
  <si>
    <t>Inhan Tehtaat, Ähtäri lomautukset</t>
  </si>
  <si>
    <t>Inhan Tehtaat, Ähtäri-&gt;irtisan. 60-80 henk.</t>
  </si>
  <si>
    <t>merihlöstö-&gt;määräaik.lomaut. 33 h, 31.12.08 asti</t>
  </si>
  <si>
    <t>Parainen, Lappeenranta,väh.tarve 10 % (220 h)</t>
  </si>
  <si>
    <t>Finnsementti</t>
  </si>
  <si>
    <t>Sonkaj,Hartola,Säynätsalo-&gt;9toimih.irtis.-neuv.kesk.</t>
  </si>
  <si>
    <t>Finndomo</t>
  </si>
  <si>
    <t>M-aik vähennys n. 200,lom-1/09 alkaen portaittain</t>
  </si>
  <si>
    <t>Vilppula,Kauhava,väh. 90-120 henk.työv.</t>
  </si>
  <si>
    <t>Finn-Power</t>
  </si>
  <si>
    <t>Nivala-Hitura,34jolom,38jouluk,loput tammik</t>
  </si>
  <si>
    <t>Finn Nickel Oy</t>
  </si>
  <si>
    <t>Konkurssi, Forssa (94), Ikaalinen (25)</t>
  </si>
  <si>
    <t>Finlayson Forssa</t>
  </si>
  <si>
    <t>Ikaalinen, tehtaan mahd.lopetus</t>
  </si>
  <si>
    <t>Forssa, Ikaalinen</t>
  </si>
  <si>
    <t>koko henkilöstö-&gt;Corp.fin, Vaasa lakkaut,Espoo-&gt;Hki</t>
  </si>
  <si>
    <t>FIM</t>
  </si>
  <si>
    <t>Kirkkonummi, Lempäälä-&gt;siirto Puola, Aasia</t>
  </si>
  <si>
    <t>Fibox Oy Ab</t>
  </si>
  <si>
    <t>Kemijärvi-&gt;tuot.lopet,Posio-&gt;osalomaut 5vko</t>
  </si>
  <si>
    <t>konsulentit -&gt;osa-aikaisten työsuhteiden lopetus</t>
  </si>
  <si>
    <t>Tre 35 (yt:t päättyneet), Iisalmi 29, Jkl 31 leipomot</t>
  </si>
  <si>
    <t>Fazer</t>
  </si>
  <si>
    <t>lomaut/irtisan/osa-aik.</t>
  </si>
  <si>
    <t>Eyen</t>
  </si>
  <si>
    <t>Sports:FI-12 henk+lomautus Mäntyharju 12 henk.</t>
  </si>
  <si>
    <t>Mäntyharju, 17+12 lomaut.-&gt;lom.var. jatkuu</t>
  </si>
  <si>
    <t>Helsinki, väh.tarve 6-9henk</t>
  </si>
  <si>
    <t>EvliPankki Oyj</t>
  </si>
  <si>
    <t>koko konserni</t>
  </si>
  <si>
    <t>Evia Oyj</t>
  </si>
  <si>
    <t xml:space="preserve">Euromarket </t>
  </si>
  <si>
    <t>Oulu, irtisan.7,lom2henk 3 kk</t>
  </si>
  <si>
    <t>Esju</t>
  </si>
  <si>
    <t>Varkaus asiakaspalvelu-&gt;tehtaan lopetus</t>
  </si>
  <si>
    <t>Enics</t>
  </si>
  <si>
    <t>Vaasa-&gt;keskittäminen Lohjan tehtaalle</t>
  </si>
  <si>
    <t>Vaajakoski</t>
  </si>
  <si>
    <t>Eltel Networks Oy</t>
  </si>
  <si>
    <t>Suomi-&gt;lisäksi lomautuksia max 6 vkoa,1-6/09</t>
  </si>
  <si>
    <t>Electrobit Oyj</t>
  </si>
  <si>
    <t>hallinto, tukitoiminnot-&gt;ulkop.työv/siirrot/määr.aik.</t>
  </si>
  <si>
    <t>Oulu, Kajaani</t>
  </si>
  <si>
    <t>lomautukset/irtisanomiset/osa-aikaistamiset</t>
  </si>
  <si>
    <t>Salo, Personal Communic.</t>
  </si>
  <si>
    <t>Suomi, PDS-yksikkö</t>
  </si>
  <si>
    <t>Pedersöre,lomautus n.150henk-1-6/09</t>
  </si>
  <si>
    <t>Ekeri Oy</t>
  </si>
  <si>
    <t>29-39 henk-&gt; lisäksi mahd. 14 lisäirtisanomista</t>
  </si>
  <si>
    <t>Eirikuva Digital Image Oyj</t>
  </si>
  <si>
    <t>Koko henkilökunta, väh.tarve 4-8 henk.</t>
  </si>
  <si>
    <t>Suomi</t>
  </si>
  <si>
    <t>Efecte</t>
  </si>
  <si>
    <t>DoneLogistics:lom/osa-aik/irtisan 40henk 30.6.09 asti</t>
  </si>
  <si>
    <t>Done Solutions Oyj</t>
  </si>
  <si>
    <t>markkinointi-, viestintä- ja tukitoimet</t>
  </si>
  <si>
    <t>Digia Oyj</t>
  </si>
  <si>
    <t>Lpr, irtisan/lomautus/osa-aikaistaminen</t>
  </si>
  <si>
    <t>Delta Motor</t>
  </si>
  <si>
    <t>Leppävirta,lom/irtis,koko henkilöstö</t>
  </si>
  <si>
    <t>Danfoss</t>
  </si>
  <si>
    <t>Leppävirta,lom/irtis,60-80h-&gt;37lom,1/09-1vko-6kk</t>
  </si>
  <si>
    <t>Cramo Master Oy</t>
  </si>
  <si>
    <t>reittilentojen lopetus,lom. muutama 10 (arvio)</t>
  </si>
  <si>
    <t>Pietarsaari-&gt;väh.n.20-30h,lom.n.300h vko/kk</t>
  </si>
  <si>
    <t>Lohja, Salo, Singulase Oy</t>
  </si>
  <si>
    <t>Hki, Raisio, Salo, Tre-&gt;irtis/eläke/ulkop/m-aik</t>
  </si>
  <si>
    <t>Cargotec</t>
  </si>
  <si>
    <t>lomautukset/irtisanomiset</t>
  </si>
  <si>
    <t>Capgemini</t>
  </si>
  <si>
    <t>Canon</t>
  </si>
  <si>
    <t>Rovaniemi, lomautus/irtisanomiset</t>
  </si>
  <si>
    <t>BRP Finland</t>
  </si>
  <si>
    <t>lentäjät lom,100h-tammi-toukokuu09,10pv</t>
  </si>
  <si>
    <t>Blue1</t>
  </si>
  <si>
    <t>Suomi, lomautus21 henk.-&gt;10 vuokratt+10lomaut</t>
  </si>
  <si>
    <t>Bilia</t>
  </si>
  <si>
    <t>Kuopio,Kokkola,lom 250 henk.-&gt;jatkuu 4/09 asti</t>
  </si>
  <si>
    <t>Bella-Veneet Oy</t>
  </si>
  <si>
    <t>Vantaa,Turku,Tre,Espoo, ei ilm. väh.tarvetta</t>
  </si>
  <si>
    <t>Bauhaus</t>
  </si>
  <si>
    <t>Forssa, Kannus-&gt; 15 siirto, 26 eläkejärj.</t>
  </si>
  <si>
    <t>Kauko-Telko,väh.tarve 10-15 henk</t>
  </si>
  <si>
    <t>Kotka-&gt;irtis.n40-50h,lom n.200h,1/09 toistaiseksi</t>
  </si>
  <si>
    <t>Savonlinna Works, 40 työnt ja 10 toimihenk.</t>
  </si>
  <si>
    <t>Kotka, Savonlinna</t>
  </si>
  <si>
    <t>Ajoneuvohallintokeskus AKE</t>
  </si>
  <si>
    <t>Ajasto Oy</t>
  </si>
  <si>
    <t>lomautus 100 henk, joulukuu 3 kk</t>
  </si>
  <si>
    <t>Air Finland</t>
  </si>
  <si>
    <t>Kauttua-&gt;lom15tt 3vko,5th 1vko+5pv työvko 12/08</t>
  </si>
  <si>
    <t>Ahlstrom</t>
  </si>
  <si>
    <t>Karhula-&gt;siirto toisiin tehtäviin</t>
  </si>
  <si>
    <t>Karttakeskus</t>
  </si>
  <si>
    <t>Kuopio</t>
  </si>
  <si>
    <t>Aditro Novacall Oy</t>
  </si>
  <si>
    <t>ei tarkempia tietoja</t>
  </si>
  <si>
    <t>AC Nielsen</t>
  </si>
  <si>
    <t>mahd. siirto Lontooseen</t>
  </si>
  <si>
    <t>ABN Amro</t>
  </si>
  <si>
    <t>irtisan,eläkejärj,sisäiset siirrot</t>
  </si>
  <si>
    <t>Zeeland</t>
  </si>
  <si>
    <t>Kotka,Etelä-Kymen auto-&gt;lom 2,5kk</t>
  </si>
  <si>
    <t>Ympyrä-konserni</t>
  </si>
  <si>
    <t>Tuotanto,lom/irtis-&gt;lom 4/09 alkaen</t>
  </si>
  <si>
    <t>Ylivieskan Tiili Oy</t>
  </si>
  <si>
    <t>Vähennykset v. 2012 mennessä</t>
  </si>
  <si>
    <t>lom/irtisan-&gt;lom n.6vko asteittain  v.2009</t>
  </si>
  <si>
    <t>lomaut/irtisan-&gt;lomautus toistaiseksi</t>
  </si>
  <si>
    <t>Harjavalta, lom n.60 pv v. 2009-&gt;lom n.4vko,v.2009</t>
  </si>
  <si>
    <t>Kokkola, lom max 90 pv-&gt;max 48pv 6-9/09</t>
  </si>
  <si>
    <t>ShipPower,Suomi väh.tarve 80</t>
  </si>
  <si>
    <t>Irtisan/lom-&gt;lom m-aik</t>
  </si>
  <si>
    <t>Vähennystarve 9 henk</t>
  </si>
  <si>
    <t>WSOY Pro</t>
  </si>
  <si>
    <t>Perniö-&gt;lom 2-10vko,10% toistaiseksi</t>
  </si>
  <si>
    <t>Wipro Infrastructure Eng.</t>
  </si>
  <si>
    <t>Liminka,Ii,tuot.siirto Intiaan</t>
  </si>
  <si>
    <t>Winwind</t>
  </si>
  <si>
    <t>Wihuri Oy</t>
  </si>
  <si>
    <t>Turku</t>
  </si>
  <si>
    <t>Wallac</t>
  </si>
  <si>
    <t>Valkeakoski,Pietarsaari, lom.uhka 450h-&gt;ei lom</t>
  </si>
  <si>
    <t>Walki</t>
  </si>
  <si>
    <t>12 paikkakuntaa,lom.uhka 400-&gt;ei lom</t>
  </si>
  <si>
    <t>Vähennykset osittain eläkejärj, uud.sij. v.2012 mennessä</t>
  </si>
  <si>
    <t>VR</t>
  </si>
  <si>
    <t>Cargo, lom 1400 n.3vko,40 aspa n.5kk 7/09 alk</t>
  </si>
  <si>
    <t>Voimatel</t>
  </si>
  <si>
    <t>Orimattila,irtis/lom max 60 pv-&gt;lom porrast.</t>
  </si>
  <si>
    <t>Koko henk, lom/irtisan-&gt;kesän aikana lom</t>
  </si>
  <si>
    <t>Versowood Oy</t>
  </si>
  <si>
    <t>koko Suomi,lom/irtis-&gt;palkanale,lomar</t>
  </si>
  <si>
    <t>Veho</t>
  </si>
  <si>
    <t>5 pellettitehdasta, 70 h-&gt;lom max90pv</t>
  </si>
  <si>
    <t>Äänekoski, irtisan-&gt;osa eläkejärj.</t>
  </si>
  <si>
    <t>Valtra</t>
  </si>
  <si>
    <t>Suolahti-&gt;lom 90 pv</t>
  </si>
  <si>
    <t>Harjavalta,lom-&gt;6/09 alk.</t>
  </si>
  <si>
    <t>Valtasiirto Oy</t>
  </si>
  <si>
    <t>Uusikaupunki,jatkoa ed.neuv.-&gt;5-7/09, 4vko</t>
  </si>
  <si>
    <t>Uusikaupunki-&gt;lom 190 h 5 vko</t>
  </si>
  <si>
    <t>Tre,Hki,väh.tarve 90</t>
  </si>
  <si>
    <t>Toimihenk,m-aik,lomarah,osa-aik-&gt;lom7pv v.09,30pv,v.2010</t>
  </si>
  <si>
    <t>Vacon Oyj</t>
  </si>
  <si>
    <t>Leipomot, irtisan/lom-&gt;lom 5/10 mennessä</t>
  </si>
  <si>
    <t>Turun Mälikkälä, leipomon sulkeminen</t>
  </si>
  <si>
    <t>Kotka-&gt;työjärj,irtis,lom koko henkilöstö v.2010</t>
  </si>
  <si>
    <t>Kojeistot-&gt;lom myöhemmin</t>
  </si>
  <si>
    <t>Vaasa Engineering</t>
  </si>
  <si>
    <t>Vaahto Roll Services,Tre-&gt;lom 2vko-toistais.</t>
  </si>
  <si>
    <t>Vaahto Oy,Hollola,Tre,lom/irtis-&gt;lom1vko-toist.</t>
  </si>
  <si>
    <t>Jalas, Jalasjärvi-&gt;lom 3 kk</t>
  </si>
  <si>
    <t>Urho Viljanmaa Oy</t>
  </si>
  <si>
    <t>Jalas, Jalasjärvi</t>
  </si>
  <si>
    <t>Nastola,Forssa,Jkl,Tre-&gt;lom2vko alk 7/09</t>
  </si>
  <si>
    <t>Heinola,Lpr,Parkano</t>
  </si>
  <si>
    <t>Lpr,Kaukaan tehdas-&gt;lom 8-12/09</t>
  </si>
  <si>
    <t>Metsä, väh.tarve 14 henk</t>
  </si>
  <si>
    <t>Rauma-&gt;mahdolliset lomautukset syksy/talvi max 90 pv</t>
  </si>
  <si>
    <t>Kouvola,Kalson viilutehdas</t>
  </si>
  <si>
    <t>Raflatac,Jkl,siirto Kiina,USA,väh.tarve 25</t>
  </si>
  <si>
    <t>Koko Suomi 50,Valkeakoski 30-&gt;Tre</t>
  </si>
  <si>
    <t>Lohja, viilutehdas, irtis/lom &gt; 90pv-&gt;lom jatketaan</t>
  </si>
  <si>
    <t>Metsä, lom-&gt;4 vko, 4-9/09</t>
  </si>
  <si>
    <t>Lahti,jalostustehdas,väh.110,sahat 6-lom-&gt;4-6/09</t>
  </si>
  <si>
    <t>Kouvola,Kymin tehdas,lom-&gt;2vko,6/09</t>
  </si>
  <si>
    <t>Lpr,Kaukaan tehdas-&gt;lom 2x10pv, 3-4/09,4-7/09</t>
  </si>
  <si>
    <t>vaneriliiket,Suomen toimih-&gt;lom 1-5 vko,kevät09</t>
  </si>
  <si>
    <t>Valkeakoski,Tervasaaren tehdas,m-aik lom 600 henk</t>
  </si>
  <si>
    <t>Koko henk-&gt;lom vkot 52 ja 53, v.2009</t>
  </si>
  <si>
    <t>Turku, lom.uhka 13000 henk, aik.syksyllä</t>
  </si>
  <si>
    <t>Turun kaupunki</t>
  </si>
  <si>
    <t>Kuopio,tehtaan sulkeminen-&gt;v.2009</t>
  </si>
  <si>
    <t>koko konserni, irtis/lom-&gt;lom toistaiseksi</t>
  </si>
  <si>
    <t>Väh.tarve 84 henk</t>
  </si>
  <si>
    <t>Tuko Logistics</t>
  </si>
  <si>
    <t>Laukaa,lomautukset</t>
  </si>
  <si>
    <t>TTP-Yhtiöt Oy</t>
  </si>
  <si>
    <t>Väh.tarve 35 henk</t>
  </si>
  <si>
    <t>TS-Yhtymä</t>
  </si>
  <si>
    <t>Polytypos,lom/irtis</t>
  </si>
  <si>
    <t>SalonSeudunSan,lom130h,max5vko-&gt;max13pv,l-rahat,m-aik</t>
  </si>
  <si>
    <t>ei Salon Seudun Sanomat-&gt;lom max 4vko</t>
  </si>
  <si>
    <t>otanmäki,väh.tarve 50</t>
  </si>
  <si>
    <t>Transtech</t>
  </si>
  <si>
    <t>Transpoint</t>
  </si>
  <si>
    <t>Suomi-&gt;lom alk. vko 13, max 1 kk</t>
  </si>
  <si>
    <t>Koko konserni,väh.tarve 120</t>
  </si>
  <si>
    <t>Kaarina, irtis/lom n. 2kk-&gt;lom 2 vko/henk 1/10 alk.</t>
  </si>
  <si>
    <t>Trafotek</t>
  </si>
  <si>
    <t>Lieto</t>
  </si>
  <si>
    <t>Topper</t>
  </si>
  <si>
    <t>Tikkakoski,irtis/lom-&gt;lom eri pituis.ajoiksi</t>
  </si>
  <si>
    <t>Tikka Spikes Oy</t>
  </si>
  <si>
    <t>Tiimore</t>
  </si>
  <si>
    <t>5 myymälän lopetus</t>
  </si>
  <si>
    <t>Tietoasema</t>
  </si>
  <si>
    <t>Väh.tarve 15 henk,osa-aik-&gt;yrityssaneeraus</t>
  </si>
  <si>
    <t>Suomi,lom/irtis-&gt;lom maik/toist 2vko-90pv,alk 6/09</t>
  </si>
  <si>
    <t>Suomen toiminnot,johtoporras,esimiesteht.</t>
  </si>
  <si>
    <t>Hki,Tku,Tre,Jkl,Vaasa,Kuopio,Oulu</t>
  </si>
  <si>
    <t>Keskitys aluekeskuksiin,10 aluetstoa</t>
  </si>
  <si>
    <t>TeliaSonera Oyj</t>
  </si>
  <si>
    <t>laajakaistaliiketoiminta,siirto osaajakeskukseen</t>
  </si>
  <si>
    <t>irtisan/lom</t>
  </si>
  <si>
    <t>Tre, Jkl</t>
  </si>
  <si>
    <t>Teleperformance Finland</t>
  </si>
  <si>
    <t>Taivalkoski, lomautukset, jatkuu 2-3/10 asti</t>
  </si>
  <si>
    <t>Telatek</t>
  </si>
  <si>
    <t>Vammala,Kiikka-&gt;lom 1vko/kk 5/09 asti</t>
  </si>
  <si>
    <t>Ventures, uud.org, irtis/siirrot-&gt;25-30 henk</t>
  </si>
  <si>
    <t>Technopolis Oyj</t>
  </si>
  <si>
    <t>Tecnotree, VAS-liiketoiminta</t>
  </si>
  <si>
    <t>Tecnomen Lifetree Oyj</t>
  </si>
  <si>
    <t>Pori,lom245h,maik,toist.-&gt;neuv.kesk,lomien porrastus</t>
  </si>
  <si>
    <t>TBWA</t>
  </si>
  <si>
    <t>Koko henk.kunta, väh.tarve 30henk</t>
  </si>
  <si>
    <t>Tammi</t>
  </si>
  <si>
    <t>Juankoski,väh.tarve 9,lom-&gt;2-3vko,3-8/09</t>
  </si>
  <si>
    <t>Tre, lom/irtis-&gt;lom3-6vko porrast,43eläkejärj.</t>
  </si>
  <si>
    <t>maahenkilöstö-&gt;lom Mikkeli 1kk v.2009</t>
  </si>
  <si>
    <t>Tallink Silja Oy</t>
  </si>
  <si>
    <t>Suomi,Ruotsi,n. 50h-työv väh.-&gt;+10 muut järj.</t>
  </si>
  <si>
    <t>Koko henkilöstö,lom</t>
  </si>
  <si>
    <t>Koko Suomi, lom-&gt;lom 4 vko, kesä</t>
  </si>
  <si>
    <t>Taivas</t>
  </si>
  <si>
    <t>Ylivieska, Helin työvalmennuskeskus</t>
  </si>
  <si>
    <t>Sytyke</t>
  </si>
  <si>
    <t>Oulu, Kuopio-&gt;lomautus 80 henk väliaikaisesti</t>
  </si>
  <si>
    <t>Ikamer, Ikaalinen, lom-&gt;max 38 pv, 10pv jaksot, v. 2009</t>
  </si>
  <si>
    <t>Kuitukankaat, lom max 80pv, koko henkilöstö</t>
  </si>
  <si>
    <t>Koko Suomi-&gt;eläkejärj,lomarahat,m-aik,eropaketit</t>
  </si>
  <si>
    <t>Suomen Tietotoimisto STT</t>
  </si>
  <si>
    <t>lomautus/irtis</t>
  </si>
  <si>
    <t>Euromarket,Vaasa</t>
  </si>
  <si>
    <t>Euromarket,Hki pääkonttori</t>
  </si>
  <si>
    <t>Koko henkilökunta,väh.tarve max 70henk</t>
  </si>
  <si>
    <t>Suomen Lehtiyhtymä</t>
  </si>
  <si>
    <t>Heinola, lomautukset</t>
  </si>
  <si>
    <t>Suomen Kuitulevy</t>
  </si>
  <si>
    <t>Imatra-&gt;lom 7-10</t>
  </si>
  <si>
    <t>Lpr, koko henkilöstö-&gt;lom 6 vko 4-12/09</t>
  </si>
  <si>
    <t>Suomen Karbonaatti</t>
  </si>
  <si>
    <t>Karhula, Mänttä, irtisan/lom 10-20%työajasta</t>
  </si>
  <si>
    <t>Sulzer Pumps Finland</t>
  </si>
  <si>
    <t>Kotka,Mänttä,koko henkilöstö 850-&gt;lom 3-12vko,v.2009</t>
  </si>
  <si>
    <t>Väh.tarve max 40 henk</t>
  </si>
  <si>
    <t>Turku, koko henk lomautus v. 2010/irtisan</t>
  </si>
  <si>
    <t>STX Finland Cabins</t>
  </si>
  <si>
    <t>Piikkiö,Paimio, lom/irtisan-&gt; lom toistaiseksi</t>
  </si>
  <si>
    <t>Turun telakka,lomautukset</t>
  </si>
  <si>
    <t>STX Europe</t>
  </si>
  <si>
    <t>Ruotsinpyhtää-&gt;lom joka 5.vko, 2/09 alk.</t>
  </si>
  <si>
    <t>Varkaus, lom max 64 työpv, 10/09-3/10</t>
  </si>
  <si>
    <t>Kemi,Veitsiluoto,lom max 90 pv, 10/09-3/10</t>
  </si>
  <si>
    <t>Imatra-&gt;vähennys v.2009-2011</t>
  </si>
  <si>
    <t>Porvoo, Tolkkisten saha</t>
  </si>
  <si>
    <t>Sunila Oy,lom jatko-&gt;7-9/09</t>
  </si>
  <si>
    <t>Anjalankoski, lom-&gt;lom max 2 vko, 7-8/09</t>
  </si>
  <si>
    <t>Kitee,Varkaus,sahat lakkautus,Puumerkki</t>
  </si>
  <si>
    <t>Uud.org.,lähinnä johtotaso</t>
  </si>
  <si>
    <t>Lom. Yht.3498 koko Suomi ajalla 3-6/09,uhka 820h</t>
  </si>
  <si>
    <t>Sunila Oy,lomautukset,koko henkilöstö-&gt;4-6/09</t>
  </si>
  <si>
    <t>Suomi, väh.tarve max 9/lom max 90 pv-&gt;lom 6vko v.2009</t>
  </si>
  <si>
    <t>Stonesoft Oyj</t>
  </si>
  <si>
    <t>Hobby Hall, markkinointi.ostot,logistiikka,Baltia</t>
  </si>
  <si>
    <t>Stockmann Oyj</t>
  </si>
  <si>
    <t>Osa-aik. irtisan</t>
  </si>
  <si>
    <t>Hobby Hall, Hki,Vantaa</t>
  </si>
  <si>
    <t>Kotka, työnjoht,toimihenk.</t>
  </si>
  <si>
    <t>Kotka, ahtaajat</t>
  </si>
  <si>
    <t>Kotka,ahtaajat,lom</t>
  </si>
  <si>
    <t>Kotka, lomautus 700 henk-&gt;8pv,3-11/09</t>
  </si>
  <si>
    <t>Paimio,irtis/lom</t>
  </si>
  <si>
    <t>Stera Mechanics</t>
  </si>
  <si>
    <t>Forssa, lom//irtisan</t>
  </si>
  <si>
    <t>Stera Machines Oy</t>
  </si>
  <si>
    <t>Tuusula,lom/irtis</t>
  </si>
  <si>
    <t>Stenvall</t>
  </si>
  <si>
    <t>koko Suomi-&gt;lom max 90 pv</t>
  </si>
  <si>
    <t>Stena Metalli</t>
  </si>
  <si>
    <t>Lomautukset max 300 henk</t>
  </si>
  <si>
    <t>lom/irtis-&gt;lom, lomarahat, eläkejärj.</t>
  </si>
  <si>
    <t>SRV Yhtiöt Oyj</t>
  </si>
  <si>
    <t>Rusko,väh.25-30h-&gt;lom toistaiseksi</t>
  </si>
  <si>
    <t>Sormat Group</t>
  </si>
  <si>
    <t>Kotka, muita tehtaita</t>
  </si>
  <si>
    <t>koko henkilöstö, väh30h-&gt;Imatra,Kupio lakkautus</t>
  </si>
  <si>
    <t>Koko Suomi, väh.tarve 100-200 henk</t>
  </si>
  <si>
    <t>Sodexho</t>
  </si>
  <si>
    <t>Koko henkilöstö lom,mahd.irtisan-&gt;lom toist alk.3/09</t>
  </si>
  <si>
    <t>Raasepori, lom-&gt;m-aik tai toist.</t>
  </si>
  <si>
    <t>Hml, m-aik lomautus koko henk</t>
  </si>
  <si>
    <t>Sisu Akselit Oy</t>
  </si>
  <si>
    <t>Pori, panimon lopettaminen-&gt;tarjotaan töitä muualta yhtiöstä</t>
  </si>
  <si>
    <t>Sinebrychoff Oy Ab</t>
  </si>
  <si>
    <t>Sievi,Oulaisten tehtaat-&gt;lom joka 3.vko alk 3/09</t>
  </si>
  <si>
    <t>Suomen teoll.yksikkö</t>
  </si>
  <si>
    <t>Build.tech,IT sol&amp;serv-&gt;eropaketit 28 henk</t>
  </si>
  <si>
    <t>Karkkila</t>
  </si>
  <si>
    <t>SEW Industrial Gears Oy</t>
  </si>
  <si>
    <t>Raahe, lom/osa-aik/irtisan</t>
  </si>
  <si>
    <t>Sesca Visetec Oy</t>
  </si>
  <si>
    <t>Kemi, toiminnan lopetus</t>
  </si>
  <si>
    <t>Sesca Oy</t>
  </si>
  <si>
    <t>Oulu, irtis/lom</t>
  </si>
  <si>
    <t>Selmic Oy</t>
  </si>
  <si>
    <t>SEK&amp;Grey</t>
  </si>
  <si>
    <t xml:space="preserve">EMS oy, Sievi-&gt;lom toistaiseksi 10/09 </t>
  </si>
  <si>
    <t>Sievi,väh.tarve 100 henk-&gt;siirto Pärnuun</t>
  </si>
  <si>
    <t>Raasepori, lom pv/vko ja 3 vko 21.12-11.1.</t>
  </si>
  <si>
    <t>SBA Interior Oy</t>
  </si>
  <si>
    <t>Savonlinna, irtisan/lom-&gt;10 henk ulkoistus</t>
  </si>
  <si>
    <t>Savonlinnan Puhelin Oy</t>
  </si>
  <si>
    <t>Savon Sellu</t>
  </si>
  <si>
    <t>Koko henkilöstö,väh.tarve 15-20h</t>
  </si>
  <si>
    <t>Sato Oyj</t>
  </si>
  <si>
    <t>Ulvila,Kerava</t>
  </si>
  <si>
    <t>Satmatic</t>
  </si>
  <si>
    <t>Jkl,Kankaan tehdas sulkeminen</t>
  </si>
  <si>
    <t>Sappi</t>
  </si>
  <si>
    <t>Jkl,Kankaan tehdas-&gt;lom 9-11/09, 9 pv</t>
  </si>
  <si>
    <t>Lohja,Kirkniemen tehdas, väh.tarve 90 henk</t>
  </si>
  <si>
    <t>Weilin+Göös, toiminnan lopetus</t>
  </si>
  <si>
    <t>News,300henktyöv,lomarahat-100,T-S,I-S,HS</t>
  </si>
  <si>
    <t>Magazines,väh.tarve 12 henk</t>
  </si>
  <si>
    <t>News, Lehtikuva Oy, väh.tarve 6-8henk</t>
  </si>
  <si>
    <t>News, HS,I-S,Taloussanomat,väh.tarve 100-200</t>
  </si>
  <si>
    <t>Nelonen, irtis tai osa-aik 35 henk</t>
  </si>
  <si>
    <t>Lahti,lom/irtis-&gt;lom vaiheittain</t>
  </si>
  <si>
    <t>Turku, lomautukset/irtisan-&gt;lom 1-2kk v.2009</t>
  </si>
  <si>
    <t>Tampere-&gt;lom,koko henk 950,porrastetusti</t>
  </si>
  <si>
    <t>Pori, koko henk,m-aik lom max 90 pv-&gt;lom väh. 2 vkoa</t>
  </si>
  <si>
    <t>Sampo-Rosenlew Oy</t>
  </si>
  <si>
    <t>Kuopio-&gt;lom toistaiseksi</t>
  </si>
  <si>
    <t>Samesor Oy</t>
  </si>
  <si>
    <t>Salo, toiminnan lopettaminen kesä 2009</t>
  </si>
  <si>
    <t>Salon Matkapuhelinhuolto</t>
  </si>
  <si>
    <t>Tre,Hki,Pori, lom/irtis</t>
  </si>
  <si>
    <t>Salomaa</t>
  </si>
  <si>
    <t>lom,työv.väh,irtisan-&gt;lomautus 4 vkoa 1-6/09</t>
  </si>
  <si>
    <t>Forssa, lom max 5 vko</t>
  </si>
  <si>
    <t>Pori, koko henk lom</t>
  </si>
  <si>
    <t>Väh.tarve 20 h</t>
  </si>
  <si>
    <t>Ruusutarhat Suutari</t>
  </si>
  <si>
    <t>JunnikkalaOy,Oulainen,Kalajoki,puunjal, lom</t>
  </si>
  <si>
    <t>Kuopio, Oulu-&gt;osa-aik, lom max 8 vko</t>
  </si>
  <si>
    <t>RTG Ground Handling</t>
  </si>
  <si>
    <t>Pori,lom/irtis,max 90 pv</t>
  </si>
  <si>
    <t>Rosenlew RKW Finland</t>
  </si>
  <si>
    <t>Utajärvi, väh.tarve 10-&gt;7 osa-aikaistettu</t>
  </si>
  <si>
    <t>Rokuan Kuntokeskus</t>
  </si>
  <si>
    <t>Järvenpää,Suomi&amp;ulkomaat-&gt;Suomi lom toist.v.2010</t>
  </si>
  <si>
    <t>koko Suomi, lom-&gt;max 40 pv, 10-11/09</t>
  </si>
  <si>
    <t>Reumas,R-Palvelu,Heinola-&gt;lom m-aik,19 toist</t>
  </si>
  <si>
    <t>Reumakonserni</t>
  </si>
  <si>
    <t>Midas Touch,vaik.50-60h-&gt;lom max 2 vko</t>
  </si>
  <si>
    <t>Bore,Turun toimiston sulkeminen</t>
  </si>
  <si>
    <t>Rettig</t>
  </si>
  <si>
    <t>Vähennystarve n. 430 henkilötyövuotta</t>
  </si>
  <si>
    <t>Aura,väh.45h-&gt;lom toistaiseksi</t>
  </si>
  <si>
    <t>Tammela, väh.tarve 25 h</t>
  </si>
  <si>
    <t>Reebok Finland</t>
  </si>
  <si>
    <t>Huoneistokeskus,Hki,lom max 3kk 5/09 alk.</t>
  </si>
  <si>
    <t>Realia Group</t>
  </si>
  <si>
    <t>Huoneistokeskus,SKV-&gt;irtis/lom,max 3kk</t>
  </si>
  <si>
    <t>Nastola, lom-&gt;lom toist/m-aik/lyhenn.työvko</t>
  </si>
  <si>
    <t>Nastola-&gt;lom max 90 pv v. 2009</t>
  </si>
  <si>
    <t>Nastola,Jkl,lom-&gt;toimih 240 pv,60toist,luku väh.</t>
  </si>
  <si>
    <t>Ruukki Metals, irtis/lom-&gt;lom alk.3/10</t>
  </si>
  <si>
    <t>Kalajoki, lom v. 2009</t>
  </si>
  <si>
    <t>Hallinto-ja tukitoiminnot, lomautukset</t>
  </si>
  <si>
    <t>Ruukki const,Kalajoki-&gt;lom 5-9/09</t>
  </si>
  <si>
    <t>Ruukki Metals,lom 4-9/09</t>
  </si>
  <si>
    <t>Ruukki Const,Alajärvi,Vimpeli,Peräs-joki,lom/irtis</t>
  </si>
  <si>
    <t>väh.max 520-&gt;Tre,Kurikka,Raahe,Hml…</t>
  </si>
  <si>
    <t>Ruukki Metals,J-pää,Raahe,S-joki,Uusik</t>
  </si>
  <si>
    <t>Rauma, nosturitoiminta, lom/irtis-&gt;lom 90pv</t>
  </si>
  <si>
    <t>Rauman satamaliikelaitos</t>
  </si>
  <si>
    <t>Rauman satama-&gt;lom 9/09-5/10, 9-15 pv, 19 eläkejärj.</t>
  </si>
  <si>
    <t>Rauma Stevedoring Ltd</t>
  </si>
  <si>
    <t>Rauman satama, lomautukset porrastetusti</t>
  </si>
  <si>
    <t>Tervakosken tehdas-&gt;siirto Slovakiaan</t>
  </si>
  <si>
    <t>Rani Plast</t>
  </si>
  <si>
    <t>Väh.tarve 150 henk</t>
  </si>
  <si>
    <t>B-to-B -yksikkö</t>
  </si>
  <si>
    <t>Kasviöljytehdas-&gt;lom max 90 pv, 5/09 alkaen</t>
  </si>
  <si>
    <t>Rauma, lom/irtis</t>
  </si>
  <si>
    <t>R-Sarkon</t>
  </si>
  <si>
    <t>Metsäteoll,lom/irtis-&gt;mahd.+150irtis+lom</t>
  </si>
  <si>
    <t>metsäteoll,rakentaminen-&gt;lom 3/09 alk. asteittain</t>
  </si>
  <si>
    <t>Pyhtään tehdas-&gt;mahd.lom 3/09</t>
  </si>
  <si>
    <t>irtisan/lom, koko henk-&gt;ei lom</t>
  </si>
  <si>
    <t>Pyhännän Rakennustuote Oy</t>
  </si>
  <si>
    <t>Savonlinna, lakkautus/myynti-&gt;toiminta jatkuu</t>
  </si>
  <si>
    <t>Oulu, Kajaani,lom.-&gt;6-8vko v.2009</t>
  </si>
  <si>
    <t>Pulse Finland</t>
  </si>
  <si>
    <t>Kauhava, irtis 6-8 henk</t>
  </si>
  <si>
    <t>Pulla-Pirtti Oy</t>
  </si>
  <si>
    <t>Lom/irtisan</t>
  </si>
  <si>
    <t>Publicis Helsinki</t>
  </si>
  <si>
    <t>Naantali,lom/irtis</t>
  </si>
  <si>
    <t>Protopaja</t>
  </si>
  <si>
    <t>Lieto,Klaukkala,irtis/lom max 90pv</t>
  </si>
  <si>
    <t>Promens</t>
  </si>
  <si>
    <t>Lohja,Salo,irtisan,lom-&gt;lom 11/09 mennessä</t>
  </si>
  <si>
    <t>PP-auto Oy</t>
  </si>
  <si>
    <t>Koko konserni,väh.tarve 30-40 henk</t>
  </si>
  <si>
    <t>Pouttu</t>
  </si>
  <si>
    <t>Koko henk lomautus-&gt;lom 7-14 pv, v. 2009</t>
  </si>
  <si>
    <t>Porvoon kaupunki</t>
  </si>
  <si>
    <t>Määr.aik lom 1-8/10-&gt;lom v.2010, ei tietoa määrästä</t>
  </si>
  <si>
    <t>Määräaik lom syksy 2009-&gt;lomautuksia, ei tietoja</t>
  </si>
  <si>
    <t>Epec Oy, Seinäjoki, ei myynti-&gt;lom m-aik, 8-12/09</t>
  </si>
  <si>
    <t>lom toistaiseksi 29 h tai m-aik koko henk. 2009</t>
  </si>
  <si>
    <t>Lahti, lom/irtis-&gt;lom muutama vko v.2010</t>
  </si>
  <si>
    <t>Polttimo</t>
  </si>
  <si>
    <t>Punamusta Oy,koko henk,ei Nurmes</t>
  </si>
  <si>
    <t>Raahe-&gt;lom toistaiseksi 12/09 mennessä</t>
  </si>
  <si>
    <t>Kempele, lom toistaiseksi-&gt;1-6vko,7-12/09</t>
  </si>
  <si>
    <t>Kempele, väh.tarve max 226 henk</t>
  </si>
  <si>
    <t>Raahe,lom-&gt;60henk max 3 kk</t>
  </si>
  <si>
    <t>Kempele, lom-&gt;1vko-&gt;,max 14vko,6/09 mennessä</t>
  </si>
  <si>
    <t>Eura, irtis/eläkejärj</t>
  </si>
  <si>
    <t>Pintos Oy</t>
  </si>
  <si>
    <t>Forssa, Tampere, lom/irtis-&gt;Forssa,mahd.lom</t>
  </si>
  <si>
    <t>Pilkington Automotive Finland</t>
  </si>
  <si>
    <t>Tampere, lom/irtis-&gt;lom 1vko/kk toistaiseksi</t>
  </si>
  <si>
    <t>Ylöjärvi,hallinto muu Suomi,lom/irtis,500henk</t>
  </si>
  <si>
    <t>Salo,lomautusvaroitus</t>
  </si>
  <si>
    <t>Piiroinen Oy</t>
  </si>
  <si>
    <t>Mäntsälä-&gt;valaisintehtaan lopetus</t>
  </si>
  <si>
    <t>Liiketoiminnan uudistus,väh.tarve 40henk</t>
  </si>
  <si>
    <t>Pfizer Oy</t>
  </si>
  <si>
    <t>Lahti,Oulu,koko henk,lom/irtis-&gt;lom 1-3kk,10toist</t>
  </si>
  <si>
    <t>lahti, lom/irtis</t>
  </si>
  <si>
    <t>Vesileppis, Leppävirta</t>
  </si>
  <si>
    <t>PeeÄssä</t>
  </si>
  <si>
    <t>Aerostructures, Jämsä-&gt;irtis/lom yht. 26 henk</t>
  </si>
  <si>
    <t>Patria</t>
  </si>
  <si>
    <t>Aerostructures-&gt;lom m-aik tai toist</t>
  </si>
  <si>
    <t>Tre,Hml,Vammala-&gt;lom toistaiseksi</t>
  </si>
  <si>
    <t>Lpr,Parainen,Oulu, lom max 90pv 9/09-4/10</t>
  </si>
  <si>
    <t>tuotantohenk-&gt;lom 1-6 vko kevät 2009</t>
  </si>
  <si>
    <t>Kangasala-&gt;lom tarvittaessa</t>
  </si>
  <si>
    <t>Urjala, osan siirto Thaimaahan</t>
  </si>
  <si>
    <t>Urjala,koko henk,lom/irtis-&gt;lom 21 henk</t>
  </si>
  <si>
    <t>Pori,lomautukset</t>
  </si>
  <si>
    <t>Palojoki-Yhtiöt Oy</t>
  </si>
  <si>
    <t>Tuusula,lom/irtis-&gt;lom 2 vko kevät 09</t>
  </si>
  <si>
    <t>Palodex Group</t>
  </si>
  <si>
    <t>Suomi, väh.tarve 168 henk</t>
  </si>
  <si>
    <t>Painonvartijat</t>
  </si>
  <si>
    <t>Kemiönsaaren Taalintehdas,Hanko</t>
  </si>
  <si>
    <t>Ovako Bar Oy Ab</t>
  </si>
  <si>
    <t>Imatra</t>
  </si>
  <si>
    <t>Ovako Koverhar,Lappohja,lom</t>
  </si>
  <si>
    <t>Imatra-&gt;lom 1-3vko/kk,4-9/09 (12.3.09)</t>
  </si>
  <si>
    <t>Pietarsaari, tuotannon siirto Ruotsiin</t>
  </si>
  <si>
    <t>Tornio,Kemi,Pietarsaari,Tuusula,Veteli</t>
  </si>
  <si>
    <t>Otavan Kirjapaino Oy</t>
  </si>
  <si>
    <t>Osuuskuntien yhdistyminen, väh.tarve 10-15 henk</t>
  </si>
  <si>
    <t>Osuuskunta ItäMaito</t>
  </si>
  <si>
    <t>Hki,irtis,väh. max 10h</t>
  </si>
  <si>
    <t>OP-Kiinteistökeskus</t>
  </si>
  <si>
    <t>Koko henk, väh.tarve 30-50 henk</t>
  </si>
  <si>
    <t>OnOff</t>
  </si>
  <si>
    <t>irtisan/mahd. lom,koko henk.n.1100h-&gt;max 15pv</t>
  </si>
  <si>
    <t>Onninen</t>
  </si>
  <si>
    <t>Oulu, lomautukset alk. 4/09 toistaiseksi</t>
  </si>
  <si>
    <t>On2 Technologies</t>
  </si>
  <si>
    <t>Etelä-Savo, Mikkeli</t>
  </si>
  <si>
    <t>Olavi Räsänen</t>
  </si>
  <si>
    <t>Koko henk.,lom työntek,väh.tarve toimihenk-&gt;lom toist.</t>
  </si>
  <si>
    <t>Okmetic Oyj</t>
  </si>
  <si>
    <t>Koko henkilöstö-&gt;lom 2-6/09,1-6vkoa</t>
  </si>
  <si>
    <t>Kotka,Kouvola, väh.tarve 20-30 henk</t>
  </si>
  <si>
    <t>Oka</t>
  </si>
  <si>
    <t>Sievi-&gt;lom toistaiseksi 9/09 alkaen</t>
  </si>
  <si>
    <t>Ojala-Yhtymä</t>
  </si>
  <si>
    <t>Lahti,Hollola,koko henk lom-&gt;toist.n.20, muut osittain</t>
  </si>
  <si>
    <t>Lahti,irtis,lom max 8 vko</t>
  </si>
  <si>
    <t>Oulu, lom määräajaksi n. 40-90 henk alk.10/09</t>
  </si>
  <si>
    <t>ODL Materna</t>
  </si>
  <si>
    <t>Kotka,Karhulan lasitehdas,tuot.lopetus</t>
  </si>
  <si>
    <t>O-I Manufacturing Finland Oy</t>
  </si>
  <si>
    <t>lom/irtisan-&gt;lom 1 kk v. 2009 asteittain</t>
  </si>
  <si>
    <t>NunnaUuni Oy</t>
  </si>
  <si>
    <t>Koko henk.,irtisan/toist.jatkuvat lom</t>
  </si>
  <si>
    <t>Lahden Lasitehdas-&gt;lopetus</t>
  </si>
  <si>
    <t>NSG Group</t>
  </si>
  <si>
    <t>Vuoden alussa lomautetut,lom/irtis</t>
  </si>
  <si>
    <t>Rovaniemi, lomaut 45 henk-max 75 pv</t>
  </si>
  <si>
    <t>Porvoo, irtis/lom-&gt;lom n. 6 vko v.2009</t>
  </si>
  <si>
    <t>Norpe Oy</t>
  </si>
  <si>
    <t>Loviisa, ahtaajat-&gt;lom 2 vko,2-3/09</t>
  </si>
  <si>
    <t>Nordström Group</t>
  </si>
  <si>
    <t>Sipoo, lom max 90 pv</t>
  </si>
  <si>
    <t>Lpr,lom max 90 pv</t>
  </si>
  <si>
    <t>Parainen,lom 2-3vko max 90 pv, 9/09-1/10</t>
  </si>
  <si>
    <t>Kokkola,Siikainen,Vampula,Vimpeli, lom max 90 pv</t>
  </si>
  <si>
    <t>Kerimäki,lom-&gt;lom 4vko-3kk,5/09 alk.</t>
  </si>
  <si>
    <t>Lohja, lom-&gt;2vko,alkuvuosi 09</t>
  </si>
  <si>
    <t>Parainen, ei Parfill-tehdas-&gt;lom max 8vko,3/09 alk.</t>
  </si>
  <si>
    <t>Parainen, Parfill-tehdas-&gt;lom 2kk,n.2vko jaksot v.2009</t>
  </si>
  <si>
    <t>Lpr-&gt;lom n. 4 vkoa,alkuvuosi 2009</t>
  </si>
  <si>
    <t>kaikki henk.ryhmät</t>
  </si>
  <si>
    <t>Kirkkonummi, Nivala, väh.tarve 104 henk</t>
  </si>
  <si>
    <t>Kirkkon.Nivala-&gt;työajan lyh,lom 1vko/kk,270h,toist</t>
  </si>
  <si>
    <t>väh.tarve150 henktyövuotta-&gt;vapaaeht.väh.150</t>
  </si>
  <si>
    <t>Nordea</t>
  </si>
  <si>
    <t>Raskaat renkaat,lom230h,irtis50h-&gt;lom toist.</t>
  </si>
  <si>
    <t>Nokian henk.autorenk-&gt;lom 110h/9vko+62toist.</t>
  </si>
  <si>
    <t>Eläkejärjestelyt/lomautukset,väh.tarve 10-12 henk.</t>
  </si>
  <si>
    <t>Nokian Lämpövoima Oy</t>
  </si>
  <si>
    <t>Hki 458,Tre,Jkl 53,Oulu 24,muualla 24</t>
  </si>
  <si>
    <t>Salo, lom-&gt;ka 54 pv/hlö v. 2010</t>
  </si>
  <si>
    <t>Oulu,t&amp;k</t>
  </si>
  <si>
    <t>Tuotanto,logistiikka,Suomi 100 henk, Salo eropaketit 320 henk</t>
  </si>
  <si>
    <t>Services,Development,väh.tarve Suomessa n. 100</t>
  </si>
  <si>
    <t>Myynti- ja markkinointi</t>
  </si>
  <si>
    <t>Jkl-lopetus,Salo-lom,Services-30väh.-&gt;Jkl,tukipaketit,jatkuu</t>
  </si>
  <si>
    <t>Hki,Tku,Tre,väh.tarve n. 20 henk</t>
  </si>
  <si>
    <t>Niscayah Oy</t>
  </si>
  <si>
    <t>Turenki,väh.tarve 20 henk</t>
  </si>
  <si>
    <t>Suomi, lom/irtis-&gt;lom v.2009 ja 2010</t>
  </si>
  <si>
    <t>Ulvila,lom/irtis,max 90 pv</t>
  </si>
  <si>
    <t>Neorem Magnets</t>
  </si>
  <si>
    <t>Reka Kaapeli,Keuruu, lom-&gt;alle 90 pv, alk. 1/10</t>
  </si>
  <si>
    <t>Reka Kaapeli,Hyvinkää,R-mäki,Keuruu,toimh, lom/irtis-&gt;2-3vko</t>
  </si>
  <si>
    <t>Reka Kaapeli Oy, Hyvinkää,Riihimäki,lom/irtis-&gt;lom yli 90 pv</t>
  </si>
  <si>
    <t>7-20ylempith,20-50th-&gt;lom toistaiseksi 30h</t>
  </si>
  <si>
    <t>Koko Suomi, irtis/lom-&gt;lom  5-9 vkoa</t>
  </si>
  <si>
    <t>Nokia, neulomotoim lopetus, irtis</t>
  </si>
  <si>
    <t>Raahe, irtisan</t>
  </si>
  <si>
    <t>Myllymäki Trading</t>
  </si>
  <si>
    <t>Kouvola, lom alk.6/09 max 90 pv,väh.tarve 45</t>
  </si>
  <si>
    <t>Myllykoski Paper</t>
  </si>
  <si>
    <t>Kouvola-&gt;lom 35pv,2-4/2009</t>
  </si>
  <si>
    <t>MTT</t>
  </si>
  <si>
    <t>Jokioinen</t>
  </si>
  <si>
    <t>Parkano, lom-&gt; 5 vko/henk v.2010</t>
  </si>
  <si>
    <t>Moventas</t>
  </si>
  <si>
    <t>Wind, Jkl,lom-&gt;n.10vko/henk/vuosi</t>
  </si>
  <si>
    <t>Santasalo, Karkkila,Jkl,lom/irtis</t>
  </si>
  <si>
    <t>Sotkamo, lomautusten jatkaminen v.2009 loppuun</t>
  </si>
  <si>
    <t>Mondo Minerals</t>
  </si>
  <si>
    <t>Sotkamo,Vuonos,lom-&gt;max 8 tai 11 vkoa</t>
  </si>
  <si>
    <t>Kuopio,asevarikon lopetus-&gt;siirto Lievestuore</t>
  </si>
  <si>
    <t>Millog Oy</t>
  </si>
  <si>
    <t>SOS-autotoiminnan lopetus</t>
  </si>
  <si>
    <t>Mielenterveysseura</t>
  </si>
  <si>
    <t>Lomautukset koko henkilöstö</t>
  </si>
  <si>
    <t>Micromedia</t>
  </si>
  <si>
    <t>Sahat (6)-&gt;lom max 90 pv 6/10 mennessä</t>
  </si>
  <si>
    <t>Kyröskosken saha, lom jatkuu 10/09 asti</t>
  </si>
  <si>
    <t>Sahat-&gt;lom alk.syksy, 2-4vko,max 90 pv</t>
  </si>
  <si>
    <t>Finnforest,Kaskinen,linjan lopetus</t>
  </si>
  <si>
    <t>Karihaaran saha sulku-&gt;toim.kesk.6/09 alk.</t>
  </si>
  <si>
    <t>puunhankinta,lom-&gt;2-6vko,6/09 mennessä</t>
  </si>
  <si>
    <t>Äänekoski, Suolahti-&gt;lom max 90 pv,4/09alk.</t>
  </si>
  <si>
    <t>Kyröskosken saha-&gt;toim.kesk.toistaiseksi</t>
  </si>
  <si>
    <t>Botnia ja Kemiart Liners, Kemi</t>
  </si>
  <si>
    <t>Metsä-Botnia Oy Ab</t>
  </si>
  <si>
    <t>Kaskisten tehdas,lom max 3 kk</t>
  </si>
  <si>
    <t>Joutseno,Kemi,Rauma,Äänekoski,lom</t>
  </si>
  <si>
    <t>Joutseno, Botnia Mill Service, kunnossapito</t>
  </si>
  <si>
    <t>Kuidut,FBL,Pori,Valkeakoski-&gt;Pori,mahd.lom v.2010</t>
  </si>
  <si>
    <t>Kiuruvesi, MW Biopower-&gt;lom max 90pv,12.10.alk</t>
  </si>
  <si>
    <t>Minerals,Tre,Hki, väh.tarve 80-100henk,lom</t>
  </si>
  <si>
    <t>Autom.väht120-160,Flowlom90-150h-&gt;lom 11/10 asti</t>
  </si>
  <si>
    <t>Power,Tre,Lapua,Vantaa,irtis/lomar-&gt;81väh,lom5/09 alk</t>
  </si>
  <si>
    <t>Metso Minerals,Tre,Hki-&gt;lom m-aik/toist</t>
  </si>
  <si>
    <t>Metso Foundries,Jkl-&gt;lom toist alk 5/09</t>
  </si>
  <si>
    <t>Paperit,Automaatio,Prosessit-&gt;lom eripit.jaksot</t>
  </si>
  <si>
    <t>Tampere,Kalkun tehdas-&gt;lom24-26pv,3/09 alk.</t>
  </si>
  <si>
    <t>Valkea-,Anjalan-,Jämsänkoski,lom 01/09</t>
  </si>
  <si>
    <t>Lahti, irtisan,lom max 90 pv-&gt;lom joka 4.vko</t>
  </si>
  <si>
    <t>Merivaara</t>
  </si>
  <si>
    <t>Nivala, lom/irtisan-&gt;Alahärmä,siirto Nivalaan,ei lom</t>
  </si>
  <si>
    <t>Mecanova Oy</t>
  </si>
  <si>
    <t>lom asteittain 2 vko, ei palkankor,lomarahat vapaaksi</t>
  </si>
  <si>
    <t>Keitele-&gt;lom 2 vko, 9/09</t>
  </si>
  <si>
    <t>MASI</t>
  </si>
  <si>
    <t>Pertteli-&gt;koko henk vuorolomautukset toistaiseksi</t>
  </si>
  <si>
    <t>Masamuovi</t>
  </si>
  <si>
    <t>(Rapala Oyj), Rovaniemi,lom/irtis-&gt;lom 6 vkoa</t>
  </si>
  <si>
    <t>Marttiini Oy</t>
  </si>
  <si>
    <t>irtis/lom-&gt;lom 9 henk toist, 18 m-aikaisesti</t>
  </si>
  <si>
    <t>Koko henk, lom, irtis</t>
  </si>
  <si>
    <t>19 myymälän sulk+hallinto-&gt;Hyvinkää(5/09)</t>
  </si>
  <si>
    <t>Vantaa,Kerava, lom/irtis</t>
  </si>
  <si>
    <t>Marioff</t>
  </si>
  <si>
    <t>Koko konserni, lom/irtis</t>
  </si>
  <si>
    <t>Jkl,Loimaa,Joensuu-&gt;irtisan Jkl</t>
  </si>
  <si>
    <t>Manpower Business Solutions</t>
  </si>
  <si>
    <t>Irtisan/lom, eläkejärj</t>
  </si>
  <si>
    <t>Maaseudun Kone Oy</t>
  </si>
  <si>
    <t>Suomi,lomaut-&gt;Tre,Kyro500h,Simpele,Äänekoski-max63pv/v</t>
  </si>
  <si>
    <t>Viestintätoiminta,Mikkeli,Savonlinna-&gt;eläkejärj.yht 30hlö</t>
  </si>
  <si>
    <t>Länsi-Savo</t>
  </si>
  <si>
    <t>Apetit Kala,Kuopio-&gt;lom 2 vko, 2/09</t>
  </si>
  <si>
    <t>Pori-&gt;lom, n. 1vko/kk, kevät 2009</t>
  </si>
  <si>
    <t>Kouvola-&gt;irtis,lom suuri osa henkilöstöstä</t>
  </si>
  <si>
    <t>Lumon Oy</t>
  </si>
  <si>
    <t>Väh.tarve 10-20henk, määräaik.lom</t>
  </si>
  <si>
    <t>Lomaliitto</t>
  </si>
  <si>
    <t>Salo, toiminnan lopetus, Raisio</t>
  </si>
  <si>
    <t>Loglift Jonsered</t>
  </si>
  <si>
    <t>Salo tehtaan sulkeminen-&gt;siirto Ruotsiin</t>
  </si>
  <si>
    <t>Tre,digit.media</t>
  </si>
  <si>
    <t>Logica</t>
  </si>
  <si>
    <t>Tre, lom/irtis/eläkejärj</t>
  </si>
  <si>
    <t>Linkosuon Leipomo</t>
  </si>
  <si>
    <t>Hml-&gt;Turku,Luumäki</t>
  </si>
  <si>
    <t>Lindström Oy</t>
  </si>
  <si>
    <t>Hanko, irtis/lom</t>
  </si>
  <si>
    <t>Levator Oy</t>
  </si>
  <si>
    <t>Ei tarkempaa tietoa-&gt;m-aik lom kevät 2010</t>
  </si>
  <si>
    <t>Larox Oyj</t>
  </si>
  <si>
    <t>Koko henk,lom/irtis/osa-aik-&gt;lom maik/toist,n.4vko</t>
  </si>
  <si>
    <t>Lappeenranta, 30-50henk.</t>
  </si>
  <si>
    <t>Koko henkilöstön lom kesällä</t>
  </si>
  <si>
    <t>Lapin Safarit</t>
  </si>
  <si>
    <t>Valkeakoski-&gt;lom 19 henk,toistaiseksi</t>
  </si>
  <si>
    <t>Lamican</t>
  </si>
  <si>
    <t>koko henkilöstö-&gt;lom 1-2 kk, v. 2009</t>
  </si>
  <si>
    <t>Lahti, Jokimaa, Nastola</t>
  </si>
  <si>
    <t>Rovaniemi,Espoo,Kuopio</t>
  </si>
  <si>
    <t>Labtium</t>
  </si>
  <si>
    <t>Koko henkilöstö-&gt;lom koko vuosi, 1vko/kk</t>
  </si>
  <si>
    <t>Kyrel Oy</t>
  </si>
  <si>
    <t>KWH Plast, Pietarsaari</t>
  </si>
  <si>
    <t>KWH Group</t>
  </si>
  <si>
    <t>KWH Pipe,Ulvila,lom/irtis-&gt;lom max 90 pv</t>
  </si>
  <si>
    <t>KWH Plast,Pietarsaari,lomautus/irtis,v.2009</t>
  </si>
  <si>
    <t>KWH Mirka,Uusikaarelpyy,Oravainen,lomautukset</t>
  </si>
  <si>
    <t>koko henkilöstön lom-&gt;2 vko-v.2009</t>
  </si>
  <si>
    <t>Haapaniemen voimalaitos</t>
  </si>
  <si>
    <t>Kuopion Energia Oy</t>
  </si>
  <si>
    <t>Hbl,Borgåbladet,Västra&amp;Östra Nyland,Papper,Volt</t>
  </si>
  <si>
    <t>Koko Suomi, väh.tarve 20-40henk</t>
  </si>
  <si>
    <t>Koti-Idea</t>
  </si>
  <si>
    <t>Kärkölä-&gt;lom alk. 1/2010</t>
  </si>
  <si>
    <t>Koskisen Oy</t>
  </si>
  <si>
    <t>Lomautukset toistaiseksi 9,m-aik 14</t>
  </si>
  <si>
    <t>Kopar Oy</t>
  </si>
  <si>
    <t>Vantaa,Tre,Jkl,Kouvola,Oulu,S-joki,Turku</t>
  </si>
  <si>
    <t>Kontino Oy Ab</t>
  </si>
  <si>
    <t>Hyvinkää,pääkonttori,väh.tarve 10-15 henk</t>
  </si>
  <si>
    <t>Heavy Lift, irtis/lom-&gt;lomautusten neuv. Jatkuu</t>
  </si>
  <si>
    <t>Standard Lifting-&gt;lomautukset jatkuvat 5/10 asti</t>
  </si>
  <si>
    <t>Stand.Lift,Services, irtisan/lom-&gt;stand.lift.neuv jatkuu</t>
  </si>
  <si>
    <t>Mynämäki, tuotannon siirto</t>
  </si>
  <si>
    <t>Kongskilde Juko</t>
  </si>
  <si>
    <t>Jkl-&gt;lom 40-50henk,määräaik n. 4vko/hlö,kevät 2009</t>
  </si>
  <si>
    <t>Komas Group</t>
  </si>
  <si>
    <t>Kitee, irtisan/lom</t>
  </si>
  <si>
    <t>Kidex Oy</t>
  </si>
  <si>
    <t>Koko henkilöstö,lom/irtis-&gt;lom toistaiseksi</t>
  </si>
  <si>
    <t>Keslog,Turku, siirto Vantaalle</t>
  </si>
  <si>
    <t>K-Rauta, Pori, lom/irtis</t>
  </si>
  <si>
    <t>K-citymarket, esimiehet</t>
  </si>
  <si>
    <t>koko konserni-&gt;ei lom/irtis, eläkejärj,lomarahat</t>
  </si>
  <si>
    <t>Art-Print Oy</t>
  </si>
  <si>
    <t>Lahti,Asikkala, lom jatkaminen-&gt;lom toistaiseksi</t>
  </si>
  <si>
    <t>Lahti,toimh,lom/irtis-&gt;lom toimh+johto max 8 vko</t>
  </si>
  <si>
    <t>lomautukset ja irtisanomiset</t>
  </si>
  <si>
    <t>Harjavalta, väh.tarve 5-&gt;ei tietoa lopputuloksesta</t>
  </si>
  <si>
    <t>Vaasa,Oulu, m-aik lom max 90 pv,6-12/09</t>
  </si>
  <si>
    <t>Siilinjärvi,Äetsän tehdas,max 90 vrk lom</t>
  </si>
  <si>
    <t>Tikkurila, Vantaa, irtis/lom-&gt;eläkej,m-aik,tukipak,ei lom</t>
  </si>
  <si>
    <t>Koko henk.kunta-&gt; lomautukset 4 vko</t>
  </si>
  <si>
    <t>Kemi Shipping</t>
  </si>
  <si>
    <t>Turku, lom/irtis</t>
  </si>
  <si>
    <t>Karhukopio</t>
  </si>
  <si>
    <t>Heinola, lomautukset max 3 kk</t>
  </si>
  <si>
    <t>Kuopio-&gt;lom 3 kk</t>
  </si>
  <si>
    <t>koko henkilöstö,ei Pori,mahd.lom</t>
  </si>
  <si>
    <t>Kansan Uutiset</t>
  </si>
  <si>
    <t>Tampere-&gt;lisäksi lomautussopimus max 90 pv</t>
  </si>
  <si>
    <t>Kalmar</t>
  </si>
  <si>
    <t>Koko Suomi, ei myymälähenk.,lom 2-4 vko</t>
  </si>
  <si>
    <t>Kalevala Koru</t>
  </si>
  <si>
    <t>irtisan/lom, väh.tarve 85 h</t>
  </si>
  <si>
    <t>Kaleva Travel</t>
  </si>
  <si>
    <t>Oulu, Kaleva</t>
  </si>
  <si>
    <t>Kaleva Kustannus Oy</t>
  </si>
  <si>
    <t>Hki,Kajaani,Rovaniemi-&gt;aluetoim.lakkautus,2eläke</t>
  </si>
  <si>
    <t>Koko henk. lomautus</t>
  </si>
  <si>
    <t>Kainuun Voima Oy</t>
  </si>
  <si>
    <t>Jämsä-&gt;lom max 90 pv</t>
  </si>
  <si>
    <t>Jyki Oy</t>
  </si>
  <si>
    <t>Junttan Oy</t>
  </si>
  <si>
    <t>Kuopio, tilausperuutukset, mahd.lomautukset</t>
  </si>
  <si>
    <t>Oulu, koko henkilöstö-&gt;13eläkejärj.</t>
  </si>
  <si>
    <t>Joutsen Media</t>
  </si>
  <si>
    <t>Riihimäki-&gt;lom 90 pv</t>
  </si>
  <si>
    <t>Joutsen Finland</t>
  </si>
  <si>
    <t>Tre,Joensuu,irtis 60-80henk,lom-&gt;lom jatkuu</t>
  </si>
  <si>
    <t>John Deere</t>
  </si>
  <si>
    <t>Joensuu, väh.tarve 2-3 henk</t>
  </si>
  <si>
    <t>Joensuun Tiedepuisto</t>
  </si>
  <si>
    <t>Pietarsaari-&gt;lom 8/09 alk. porrastetusti</t>
  </si>
  <si>
    <t>Japrotek</t>
  </si>
  <si>
    <t>Suomi-&gt;lom/irtis</t>
  </si>
  <si>
    <t>J.Rinta-Jouppi</t>
  </si>
  <si>
    <t>Ylivieska,Lahti,Oulu,Ii-&gt;hallinnon lom 1kk</t>
  </si>
  <si>
    <t>J.Kärkkäinen Oy</t>
  </si>
  <si>
    <t>irtisan,lom,80-120henk-&gt;lom 4-6/09,max5kk</t>
  </si>
  <si>
    <t>Lomautukset 1kk</t>
  </si>
  <si>
    <t>Itä-Hämeen opisto</t>
  </si>
  <si>
    <t>Lajitteluhenk,12 paikkakuntaa</t>
  </si>
  <si>
    <t>Itella</t>
  </si>
  <si>
    <t>Rovaniemi,Kajaani</t>
  </si>
  <si>
    <t>Koko Suomi-&gt;+29 eläkeratk.R-niemi,Kajaani kesken</t>
  </si>
  <si>
    <t>logistiikka,Vantaa-&gt;lom max30pv,5/09-4/10</t>
  </si>
  <si>
    <t>hallinto 325h,pääk-seutu, väh.85 h</t>
  </si>
  <si>
    <t>irtisanominen tai lomautus</t>
  </si>
  <si>
    <t>ISS</t>
  </si>
  <si>
    <t>Eri tehtaat-&gt;irtisan. vuoden loppuun mennessä</t>
  </si>
  <si>
    <t>Isku Keittiöt, lom 10 henk</t>
  </si>
  <si>
    <t>Isku Koti-&gt;lomautus koko henk. kevät 2009</t>
  </si>
  <si>
    <t>Suomi, lom 1 kk</t>
  </si>
  <si>
    <t>Kesko, Lahti, siirto pääkaupunkiseutu</t>
  </si>
  <si>
    <t>Indoor Group Oy</t>
  </si>
  <si>
    <t>Kärsämäki,Varpaisjärvi,Oulu,teht.lopetus</t>
  </si>
  <si>
    <t>Incap Furniture Oy</t>
  </si>
  <si>
    <t>Suomi, lom-&gt;1vko,12/09,1/10,mahd. myös2-5/10</t>
  </si>
  <si>
    <t>Imatra, koko henk, lom/irtis</t>
  </si>
  <si>
    <t>Imatran Kylpylä</t>
  </si>
  <si>
    <t>mm. Kajaani, Vantaa</t>
  </si>
  <si>
    <t>Imagon Oy</t>
  </si>
  <si>
    <t>Vaasa, toiminnan lopetus ja siirto Seinäjoelle</t>
  </si>
  <si>
    <t>Koko konserni, lom 400 h-&gt;lomarahojen järj.,ei lom</t>
  </si>
  <si>
    <t>5 konttorin sulkeminen</t>
  </si>
  <si>
    <t>If</t>
  </si>
  <si>
    <t>Tammisaari, lom/irtis-&gt;ei irtis, lom n. 4 vko,4/09 alk.</t>
  </si>
  <si>
    <t>IDO Kylpyhuone Oy</t>
  </si>
  <si>
    <t>Teknologiapalvelut</t>
  </si>
  <si>
    <t>Hyvinkään Kumi Oy</t>
  </si>
  <si>
    <t>Koko henkilöstö,lom/eläkejärj.</t>
  </si>
  <si>
    <t>Hydoring Oy</t>
  </si>
  <si>
    <t>Insulation, Ylöjärvi</t>
  </si>
  <si>
    <t>Huurre Group</t>
  </si>
  <si>
    <t>Huhtamäki Foodservice Finland</t>
  </si>
  <si>
    <t>Vasabl,Österb tidn,P-saar.san-&gt;lom 12,5pv</t>
  </si>
  <si>
    <t>Pori-&gt;lom 90 toistaiseksi,60vuorolom v.2010 alusta</t>
  </si>
  <si>
    <t>Hollming Works</t>
  </si>
  <si>
    <t>Kankaanpää-&gt;lom osalta neuv. jatkuu</t>
  </si>
  <si>
    <t>Parkano, lom/irtis</t>
  </si>
  <si>
    <t>Pori, lom/irtisan</t>
  </si>
  <si>
    <t>Parkano, irtisan/lom-&gt;lom toistaiseksi</t>
  </si>
  <si>
    <t>Kaikki liiketoimintaryhmät</t>
  </si>
  <si>
    <t>Pedersöre, lom/irtis-&gt;lom jatkuu 1vko/kk</t>
  </si>
  <si>
    <t>Herrmans B. Ab Oy</t>
  </si>
  <si>
    <t>Pedersöre,lom/irtis-&gt;lom 3vko/kk tai 1vko/kk</t>
  </si>
  <si>
    <t>Sastamala, Luovi ja Verve</t>
  </si>
  <si>
    <t>Hengitysliitto Heli</t>
  </si>
  <si>
    <t>Helsinki,Lappi, lomautukset</t>
  </si>
  <si>
    <t>Helsingin ensikoti</t>
  </si>
  <si>
    <t>Mikkeli,koko henk.lom/irtis-&gt;lom max 90pv 12/09-6/10</t>
  </si>
  <si>
    <t>Salo,koko henkilöstö, ei tuotekehitys-&gt;lom toistaiseksi</t>
  </si>
  <si>
    <t>Hella Lighting Finland Oy</t>
  </si>
  <si>
    <t>Pertteli-&gt;lom toistaiseksi</t>
  </si>
  <si>
    <t>Helkama Forste</t>
  </si>
  <si>
    <t>Forssa-&gt;lomautus toistaiseksi</t>
  </si>
  <si>
    <t>Hangon tehdas, irtisan/lom-&gt;lom 2 vko</t>
  </si>
  <si>
    <t>Helkama</t>
  </si>
  <si>
    <t>Tornion panimon sulkeminen, myynti</t>
  </si>
  <si>
    <t>Hartwall</t>
  </si>
  <si>
    <t>Kokkola,P-saari,Vaasa,S-joki,Tre-&gt;osa irtis</t>
  </si>
  <si>
    <t>Hartman Rauta</t>
  </si>
  <si>
    <t>Lahti, lom toimih,muutama tt</t>
  </si>
  <si>
    <t>Hartela</t>
  </si>
  <si>
    <t>Salo, toiminnan lopetus</t>
  </si>
  <si>
    <t>Salo, lom/irtisan-&gt;lomautusuhka</t>
  </si>
  <si>
    <t>osa TS-Yhtymää, lom/irtis-&gt;lom 1kk-9/09 asti</t>
  </si>
  <si>
    <t>koko henkilöstö, lom-&gt;10/20 pv</t>
  </si>
  <si>
    <t>koko henkilöstö-&gt;lom 1kk v.2009 asteittain</t>
  </si>
  <si>
    <t>Hanko-&gt;työaikajoustot, irtis</t>
  </si>
  <si>
    <t>Hangö Stevedoring</t>
  </si>
  <si>
    <t>Hanko-&gt;lomautus 2 kk,koko vuosi 150h</t>
  </si>
  <si>
    <t>Hamina-&gt;lom tarvittaessa v.2009</t>
  </si>
  <si>
    <t>Hamina Multimodal Terminals HMT</t>
  </si>
  <si>
    <t>Salo, irtisan</t>
  </si>
  <si>
    <t>Halikko Works</t>
  </si>
  <si>
    <t>halikko, koko henk-&gt;lom 2pv-3vko,2-3/09</t>
  </si>
  <si>
    <t>lomautukset, koko henk.</t>
  </si>
  <si>
    <t>Haikon Kartano</t>
  </si>
  <si>
    <t>Gummerus</t>
  </si>
  <si>
    <t>Kustannus, väh.tarve 5-7henk</t>
  </si>
  <si>
    <t>Kirjapaino, Jkl</t>
  </si>
  <si>
    <t>Kirjapaino, Jkl, lom/irtis-&gt;lom syksyllä</t>
  </si>
  <si>
    <t>Koko henkilöstö-&gt;lom v.2010</t>
  </si>
  <si>
    <t>Glaston Oyj</t>
  </si>
  <si>
    <t>Tamglass, Akaa-&gt;koko henk.lom toist. alk. 10-11/09</t>
  </si>
  <si>
    <t>Tre, Heat Treatment,lom 10vko</t>
  </si>
  <si>
    <t>Tamglass,Tre,Lempäälä-&gt;lom max 25vko</t>
  </si>
  <si>
    <t>Hki,Pori,Kaarina,osa-aik/irtis-&gt;osa-aik 8 henk</t>
  </si>
  <si>
    <t>Gigantti</t>
  </si>
  <si>
    <t>Ikaalinen, yksikön lopetus</t>
  </si>
  <si>
    <t>Iisalmi, lom/osa-aik-&gt;lom n. 27pv v.2009</t>
  </si>
  <si>
    <t>Genelec</t>
  </si>
  <si>
    <t>Hki,lom/irtis-&gt; lom v. 2009</t>
  </si>
  <si>
    <t>Gardner Denver</t>
  </si>
  <si>
    <t>Palvelutuotanto, väh.tarve 10</t>
  </si>
  <si>
    <t>Fujitsu</t>
  </si>
  <si>
    <t>Koko organisaatio-&gt;lom toistaiseksi</t>
  </si>
  <si>
    <t>Fruugo</t>
  </si>
  <si>
    <t>Lahti,siirto Saloon</t>
  </si>
  <si>
    <t>Varkaus-&gt; lisäksi muutama henk lom toistaiseksi</t>
  </si>
  <si>
    <t>Foster Wheeler</t>
  </si>
  <si>
    <t>Inkoo-&gt;eläkejärj,muut teht</t>
  </si>
  <si>
    <t>Koko henkilöstö,lom-&gt;1-8 vkoa</t>
  </si>
  <si>
    <t>Länsi-Uusimaa</t>
  </si>
  <si>
    <t>Folkhälsan Syd Ab</t>
  </si>
  <si>
    <t>Forssa-&gt;lom 180 pv</t>
  </si>
  <si>
    <t>Fokor Oy</t>
  </si>
  <si>
    <t>Turku,Toijala,Kihniö,Espoo,Hki</t>
  </si>
  <si>
    <t>Fläkt Woods</t>
  </si>
  <si>
    <t>Valkeakoski</t>
  </si>
  <si>
    <t>Flinkenberg Oy</t>
  </si>
  <si>
    <t>Oulu-&gt;lopetus koko Suomessa</t>
  </si>
  <si>
    <t>Billnäs, irtis/lom-&gt;3-6 vko</t>
  </si>
  <si>
    <t>Arabia,Iittala,Nuutajärven tehtaat-&gt;lom 6/10 vkoa</t>
  </si>
  <si>
    <t>Iittala,koko Suomi-&gt;lom 3 vkoa</t>
  </si>
  <si>
    <t>Paltamo-&gt;tuotannon siirto muille tehtaille</t>
  </si>
  <si>
    <t>Finwood</t>
  </si>
  <si>
    <t>Koko henk-&gt;merihenk m-aik lom, alle 1 kk</t>
  </si>
  <si>
    <t xml:space="preserve">Kotka,irtisan-&gt;lom </t>
  </si>
  <si>
    <t>Finnsteve</t>
  </si>
  <si>
    <t>Lappeenranta, lom-&gt;1-3 vko, 8-10/09 ja 12/09</t>
  </si>
  <si>
    <t>Finnpilot</t>
  </si>
  <si>
    <t>Luotsit, väh.tarve 50 v.2009 ja 2010</t>
  </si>
  <si>
    <t>Saimaa, lom/lomarahat-&gt;lom max 90 pv</t>
  </si>
  <si>
    <t>Koko henk-&gt;lom 2-8vko v.2009</t>
  </si>
  <si>
    <t>(Kemira),Sastamala,lom-&gt;max 2 vko, 4-10/09</t>
  </si>
  <si>
    <t>Finnish Chemicals</t>
  </si>
  <si>
    <t>Pohja,Karjalohja-&gt;lom toistaiseksi (kesä)</t>
  </si>
  <si>
    <t>Finngulf Yachts</t>
  </si>
  <si>
    <t>koko Suomi, irtisan 70-120 henk</t>
  </si>
  <si>
    <t>Jkl.Säynätsalo,teht sulk-&gt;siirto Sonkajärvi,Hartola</t>
  </si>
  <si>
    <t>Org.uud.järj-&gt;Catering -60henk</t>
  </si>
  <si>
    <t>Tekniikka, lom koko henk 2vko-3kk</t>
  </si>
  <si>
    <t>Catering, lom 2vko-3kk</t>
  </si>
  <si>
    <t>Northport,maapalvelut,irtis/lom-&gt;lom2vko,138osa-aik</t>
  </si>
  <si>
    <t>Cargo+Terminal-&gt;40h lom toist+300 lom.varaus</t>
  </si>
  <si>
    <t>lentäjät-&gt;lom 4/09 alkaen väh. 1 vkon jaksoissa</t>
  </si>
  <si>
    <t>väh.tarve 500-&gt;lom v. 2009 2-3 vkoa</t>
  </si>
  <si>
    <t>Kauhava, lom 1-6/2010-&gt;lom määräaikaisena</t>
  </si>
  <si>
    <t>Kauhava,Vilppula,lom/irtisan-&gt;lom toistaiseksi</t>
  </si>
  <si>
    <t>Forssa, Heinola,Kankaanpää-&gt;Forssa lopetus</t>
  </si>
  <si>
    <t>Koko henkilöstö,lom/irtisan-&gt;lom 13 työpv, väh.max50h</t>
  </si>
  <si>
    <t>Finavia</t>
  </si>
  <si>
    <t>Väh.tarve Suomi,Ruotsi, Venäjä ja Baltia yht. 250 henk</t>
  </si>
  <si>
    <t>Leipomot, Jkl,toiminnan lopetus-&gt;suljetaan</t>
  </si>
  <si>
    <t>Leipomot, Iisalmi toiminnan lopetus, väh.tarve 29</t>
  </si>
  <si>
    <t>Kivara, Mäntyharju-&gt;lisäksi lomautusvaroitus v.2010 asti</t>
  </si>
  <si>
    <t>Koko henkilöstö, Suomussalmi</t>
  </si>
  <si>
    <t>Evox Rifa</t>
  </si>
  <si>
    <t>Spectrico(ent.GSM-Suomi), yrityssaneeraus, koko henk</t>
  </si>
  <si>
    <t>Evia</t>
  </si>
  <si>
    <t>Eura, koko henk,lom max 90 pv</t>
  </si>
  <si>
    <t>ETS-Lindgren Oy</t>
  </si>
  <si>
    <t>Etra, lom, irtis</t>
  </si>
  <si>
    <t>Etola</t>
  </si>
  <si>
    <t>Toimitusosasto-&gt; eläkejärjestelyt</t>
  </si>
  <si>
    <t>Etelä-Suomen Sanomat</t>
  </si>
  <si>
    <t>Taalintehdas, tehtaan sulkeminen, siirto Keski-Eurooppa</t>
  </si>
  <si>
    <t>ESAB</t>
  </si>
  <si>
    <t>Koko henkilöstö,väh.tarve max 60 henk/lom/osa-aik</t>
  </si>
  <si>
    <t>Ernst&amp;Young</t>
  </si>
  <si>
    <t>Porvoo</t>
  </si>
  <si>
    <t>Suomi, irtisan v. 2009-&gt;siirto Porvoosta Viroon</t>
  </si>
  <si>
    <t>Porvoo,Mikkeli, lom 700h-&gt;2-5/09 osa-aik.lom,4pv työvko</t>
  </si>
  <si>
    <t>Koko henkilöstö,ei Pori ja Rauma</t>
  </si>
  <si>
    <t>Eniro Finland</t>
  </si>
  <si>
    <t>Lohja, Vantaa, irtisan/lom-&gt;lom v.2010</t>
  </si>
  <si>
    <t>Enics Finland Oy</t>
  </si>
  <si>
    <t>Vaasa,Jyskä,lom/irtis-&gt;lom 3-6 vko</t>
  </si>
  <si>
    <t>Asiantuntijapalvelut, lom max 90 pv,15-20henk</t>
  </si>
  <si>
    <t>Enfo</t>
  </si>
  <si>
    <t>Empower</t>
  </si>
  <si>
    <t>Irtisan/koko henk lomautukset</t>
  </si>
  <si>
    <t>Lom/eläkejärj/teht.siirto/irtis</t>
  </si>
  <si>
    <t>Elpotek</t>
  </si>
  <si>
    <t>Turun toimip.sulk.-&gt;keskitys Oulu,Kajaani,Tre,Espoo</t>
  </si>
  <si>
    <t>Liiketoim. yhd, henk.vaik. Maailmanlaajuisesti 150</t>
  </si>
  <si>
    <t>Riihimäki,Iisalmi,Pori</t>
  </si>
  <si>
    <t>Ekokem Oy Ab</t>
  </si>
  <si>
    <t>Eirikuva Digital Image Oyj Abp</t>
  </si>
  <si>
    <t>Saarijärvi, Espoo</t>
  </si>
  <si>
    <t>Imatra,Oulu,Vark,Uimah,Heinola-&gt;Kemi4/09,lomn.jatkuu</t>
  </si>
  <si>
    <t>Efora</t>
  </si>
  <si>
    <t>Marli, Turku</t>
  </si>
  <si>
    <t>Eckes-Granini Finland</t>
  </si>
  <si>
    <t>Ebsolut</t>
  </si>
  <si>
    <t>Espoon tehdas</t>
  </si>
  <si>
    <t>Eaton Power Quality</t>
  </si>
  <si>
    <t>Ylöjärvi-&gt;lom toistaiseksi</t>
  </si>
  <si>
    <t>Dynaset</t>
  </si>
  <si>
    <t>Väh.tarve 9</t>
  </si>
  <si>
    <t>Dynamo</t>
  </si>
  <si>
    <t>Oulu, Ruskon tehtaat-&gt;lom 2-4 vko, 6/09 asti</t>
  </si>
  <si>
    <t>Draka</t>
  </si>
  <si>
    <t>Midas Touch, lom,osa-aik,irtis-&gt;lom 12/09 menn.</t>
  </si>
  <si>
    <t>uudelleenjärjestelyt, väh.tarve 100 henk</t>
  </si>
  <si>
    <t>DNA</t>
  </si>
  <si>
    <t>Kuopio,Turku,Lahti,Vaasa,Pori-&gt;väh. 40-60 henk</t>
  </si>
  <si>
    <t>Väh.tarve 250 henk</t>
  </si>
  <si>
    <t>Destia</t>
  </si>
  <si>
    <t>Lomautukset 10/09-5/10</t>
  </si>
  <si>
    <t>Design Forum</t>
  </si>
  <si>
    <t>Delta Motor, Lpr</t>
  </si>
  <si>
    <t xml:space="preserve">Delta </t>
  </si>
  <si>
    <t>Delta Auto Oy, koko Suomi</t>
  </si>
  <si>
    <t>Kotka koko henk lom 4 vko, alk 7/09</t>
  </si>
  <si>
    <t>Danisco</t>
  </si>
  <si>
    <t>Leppävirta</t>
  </si>
  <si>
    <t>Danfoss LMP</t>
  </si>
  <si>
    <t>Leppävirta,lom yli 90 pv,väh.tarve 10</t>
  </si>
  <si>
    <t>Leppävirta,-&gt;lomautus koko henkilöstö 1-3 vko</t>
  </si>
  <si>
    <t>Hki,Turku,Tre,irtisan/lom125-&gt;lom3</t>
  </si>
  <si>
    <t>Dagmar</t>
  </si>
  <si>
    <t>Tre,Rauma,Hki,110 väh.tarve</t>
  </si>
  <si>
    <t>Cybercom</t>
  </si>
  <si>
    <t>Cramo Finland,koko henkilöstö lom max 3 kk, irtis</t>
  </si>
  <si>
    <t>Cramo Oyj</t>
  </si>
  <si>
    <t>Äänekoski, lom n. 200 h</t>
  </si>
  <si>
    <t>CP Kelcon</t>
  </si>
  <si>
    <t>Kotka, irtis</t>
  </si>
  <si>
    <t>Coor Service Mgm Karhula Oy</t>
  </si>
  <si>
    <t>Oulu,irtis/lom -&gt;lom 5-10 pv 12/09-1/10</t>
  </si>
  <si>
    <t>Condia</t>
  </si>
  <si>
    <t>koko Suomi,väh.tarve 50 henk</t>
  </si>
  <si>
    <t>Tampere, lomautus</t>
  </si>
  <si>
    <t>Comatec Oy</t>
  </si>
  <si>
    <t>Suomi,yksityisluotto</t>
  </si>
  <si>
    <t>Citibank</t>
  </si>
  <si>
    <t>Information,Oulu,Tre,Hki,Vaasa,lom/työajan lyh.</t>
  </si>
  <si>
    <t>Citec</t>
  </si>
  <si>
    <t>Engineering,S-joki,Vaasa,P-saari,lom-&gt;muut ratkaisut</t>
  </si>
  <si>
    <t>Basf, keskitys Helsinkiin</t>
  </si>
  <si>
    <t>Ciba Finland Oy</t>
  </si>
  <si>
    <t>Basf, Raisio</t>
  </si>
  <si>
    <t>Savcor,Lohja,Salo,Mikkeli,ulkoist/toimip.sulk.-&gt;Lohja</t>
  </si>
  <si>
    <t>koko henkilöstö-&gt;lom max 90 pv alk. 26.1.09</t>
  </si>
  <si>
    <t>Koko Suomi, lom-&gt;max 90 pv, 10-12/09</t>
  </si>
  <si>
    <t>CCC</t>
  </si>
  <si>
    <t>Tampere-&gt;lom jatkuu</t>
  </si>
  <si>
    <t>Suomi väh.tarve 180-&gt;Multilift Raisio,koko Suomi</t>
  </si>
  <si>
    <t>Tre, lom</t>
  </si>
  <si>
    <t>Tre,Raisio,koko henk,lom max90pv+60väh.Tre</t>
  </si>
  <si>
    <t>Rovaniemi, lom/irtis-&gt;lom 1-3 kk, 1-6/2010</t>
  </si>
  <si>
    <t>Harjavalta,Pori,lom&gt;3kk-&gt;kokoaik17,työaika23,6/09 alk.</t>
  </si>
  <si>
    <t>Boliden Harjavalta Oy</t>
  </si>
  <si>
    <t>Hki, irtisan/lom</t>
  </si>
  <si>
    <t>Bob Helsinki</t>
  </si>
  <si>
    <t>Koko henk, lom/irtis-&gt;lom 2-4 vko, 2009</t>
  </si>
  <si>
    <t>Kokkola-&gt;tuotanto lom 2 vkon jaksot, alk vko8</t>
  </si>
  <si>
    <t>Best Hall</t>
  </si>
  <si>
    <t>Koko henk,ei varastott</t>
  </si>
  <si>
    <t>Best Friend Group</t>
  </si>
  <si>
    <t>Turku, Lapua-&gt;lom 2-4 vko,1-6/09</t>
  </si>
  <si>
    <t>Oulu, väh.tarve 10-15</t>
  </si>
  <si>
    <t>Kouvola, tuotannon lopetus</t>
  </si>
  <si>
    <t>BASF</t>
  </si>
  <si>
    <t>Jkl, siirto Hki,Joensuu</t>
  </si>
  <si>
    <t>Barona</t>
  </si>
  <si>
    <t>Koko maa</t>
  </si>
  <si>
    <t>Automaa</t>
  </si>
  <si>
    <t>Vaasa, pintakäsittelylaitos-&gt;tehtaan lopetus</t>
  </si>
  <si>
    <t>Kiljavan sairaala, irtisan</t>
  </si>
  <si>
    <t>Attendo MedOne</t>
  </si>
  <si>
    <t>koko Suomi, lom/osa-aik/eläkejärj./irtis-&gt;lom v.2009</t>
  </si>
  <si>
    <t>Hki,Kuopio,Lpr,irtisan/lom väh. 3 kk</t>
  </si>
  <si>
    <t>AtBusiness</t>
  </si>
  <si>
    <t>Kliininen tutkimustoiminta</t>
  </si>
  <si>
    <t>AstraZeneca</t>
  </si>
  <si>
    <t xml:space="preserve">AstraZeneca,markkin.kesk.Ruotsiin-&gt;ei tietoa </t>
  </si>
  <si>
    <t>Hanko-&gt;lom 1 kk,8 henk toistaiseksi</t>
  </si>
  <si>
    <t>Assistor Oy</t>
  </si>
  <si>
    <t>Hanko,irtis/lom</t>
  </si>
  <si>
    <t>Irtisan/lom-&gt;lom syksy</t>
  </si>
  <si>
    <t>Area</t>
  </si>
  <si>
    <t>Vaasan läänin ja Kokkolan puhelin</t>
  </si>
  <si>
    <t>Anvia Telecom</t>
  </si>
  <si>
    <t>Nivala-&gt;siirto Ouluun</t>
  </si>
  <si>
    <t>Antell</t>
  </si>
  <si>
    <t>Savonlinna Works, lom/irtis-&gt;ei lom</t>
  </si>
  <si>
    <t>Andritz</t>
  </si>
  <si>
    <t>Kauttuan tehdas (Eura)-&gt;lom 37, 7pv-&gt;</t>
  </si>
  <si>
    <t>Amcor Flexibles Finland Oy</t>
  </si>
  <si>
    <t>Vuokatti-&gt;konkurssi</t>
  </si>
  <si>
    <t>Alumglas</t>
  </si>
  <si>
    <t>Suomi väh.tarve 20 henk</t>
  </si>
  <si>
    <t>Suomen toiminnot, lom-&gt;2vko v.2009, 2 vko v.2010</t>
  </si>
  <si>
    <t>Rajamäki,Koskenkorva,Hki,irtis/lom/osa-aik</t>
  </si>
  <si>
    <t>Jkl, Oulu, irtis/lomaut-&gt;Jkl lopetus,Oulu-9henk</t>
  </si>
  <si>
    <t>Suomen Paikallissanomat, Pohjanmaa</t>
  </si>
  <si>
    <t>Aamulehti, väh.tarve 6-8 henk</t>
  </si>
  <si>
    <t>Monster,Etuovi.com-&gt;lom max 3 vko</t>
  </si>
  <si>
    <t>Kauppalehti,monimediatoimitus</t>
  </si>
  <si>
    <t>Lehdentekijät Oy, koko henk</t>
  </si>
  <si>
    <t>Iltalehti, koko henk,väh.tar max 30,60m-aik-&gt;vakin.</t>
  </si>
  <si>
    <t>Hot NOW lehden lopetus</t>
  </si>
  <si>
    <t>Aller</t>
  </si>
  <si>
    <t>Vahinkovakuutus, muut järjestelyt 11 henk</t>
  </si>
  <si>
    <t>Kiinteistövälitys</t>
  </si>
  <si>
    <t>Lom 60-70henk,irtis 5-6henk</t>
  </si>
  <si>
    <t>HämeenSanomat, Hml</t>
  </si>
  <si>
    <t>Hml, AinaCom-&gt;pekkasvp pois,lomarahat-&gt;vp,eilom</t>
  </si>
  <si>
    <t>Karhula, 70 tt ja 30 toimhenk, lom yli 90 pv-&gt;lom jatkuu</t>
  </si>
  <si>
    <t>Karhula lom-&gt;max 90 pv, v. 2009</t>
  </si>
  <si>
    <t>Hki, koko henk-&gt;lom 1 kk, 4-12/09</t>
  </si>
  <si>
    <t>Tre lom60,3-6/09,Karhula lom250,Mikkeli 155,3-8/09</t>
  </si>
  <si>
    <t>Varkaus, yksikön sulkeminen-&gt;toiminta jatkuu</t>
  </si>
  <si>
    <t>Advanced Fiber Technologies AFT</t>
  </si>
  <si>
    <t>Koko henkilöstö-&gt;lom 2 vko</t>
  </si>
  <si>
    <t>Adulta</t>
  </si>
  <si>
    <t>ent. Sisu Diesel, Nokia, Tre, irtisan/lomautus max 90 pv</t>
  </si>
  <si>
    <t>Acgo Sisu Power</t>
  </si>
  <si>
    <t>Joensuu, lom max 90 pv-&gt;lom yksikkökoht,tarpeen muk.</t>
  </si>
  <si>
    <t>Joensuu, koko henkilöstö,lom max90pv,väh70-100</t>
  </si>
  <si>
    <t>Vaasa, keskijännitekojeet</t>
  </si>
  <si>
    <t>Vaasa, Motors</t>
  </si>
  <si>
    <t>Vaasa, pienjänniteyksikkö, lom</t>
  </si>
  <si>
    <t>Hki, väh.tarve 80 henk</t>
  </si>
  <si>
    <t>Vaasa,pienjännitekojeet-&gt;osa eläkejärj,m-aik työsuht</t>
  </si>
  <si>
    <t>Kaikki henk.ryhmät-&gt;lom 9 vko, väh. 50 henk</t>
  </si>
  <si>
    <t>Työtehtävien uudelleenjärjestely-&gt;lomarahat</t>
  </si>
  <si>
    <t>A-Lehdet</t>
  </si>
  <si>
    <t>Toimistohenk,30 paikkakuntaa-&gt;osa-aik,eläkejärj.</t>
  </si>
  <si>
    <t>A-Katsastus</t>
  </si>
  <si>
    <t>Koko Suomi-&gt;eläke,eropaketit</t>
  </si>
  <si>
    <t>Ålandsbanken ABP</t>
  </si>
  <si>
    <t>Työtehtävien muutos, uud.org. Ei irtis</t>
  </si>
  <si>
    <t>Oulu, Jkl, Turku, Lappeenranta, ei irtisan</t>
  </si>
  <si>
    <t>Suomi väh.tarve n. 130henk,</t>
  </si>
  <si>
    <t>Vaasa, lom-&gt;alk. 5/10,lyh.työvko,lom max 90pv</t>
  </si>
  <si>
    <t>Perniö, irtis/koko henki.kunnan lomautus</t>
  </si>
  <si>
    <t>Rovaniemi,Kokkola,Pori,Oulu -&gt;irtisan 54</t>
  </si>
  <si>
    <t>Wipro Technologies Oy</t>
  </si>
  <si>
    <t>Oulu,Espoo,Hamina,irtis/lom-&gt;lom Hamina7/10(16.6.)</t>
  </si>
  <si>
    <t xml:space="preserve">Turku </t>
  </si>
  <si>
    <t>Valkeakoski,Pietarsaari</t>
  </si>
  <si>
    <t>Vuokatti-&gt;lom toistaiseksi 20.12. alkaen</t>
  </si>
  <si>
    <t>Vuokatti Hirsitalot Oy</t>
  </si>
  <si>
    <t>VR-Rata,väh.tarve 350-400</t>
  </si>
  <si>
    <t>Orimattila, irtis/lom max 60 pv 11/10-3/11</t>
  </si>
  <si>
    <t>Virke Oy</t>
  </si>
  <si>
    <t>Liperi, siirto Joensuu, Vetrea, muutama henk irtis</t>
  </si>
  <si>
    <t>Verve</t>
  </si>
  <si>
    <t>Vierumäki,Mikkeli,Riihimäki,lom jatko v.2010 loppuun</t>
  </si>
  <si>
    <t>Koko henkilöstö, irtis/ulkoistus</t>
  </si>
  <si>
    <t>Veikkaus Oy</t>
  </si>
  <si>
    <t>Ei Kekkilä,Mustankorkea-&gt;Hankasalmi 1.12.</t>
  </si>
  <si>
    <t>Vuorolom jatkuu toistaiseksi voim.olevina 9/10 asti</t>
  </si>
  <si>
    <t>Tre,Riihimäki-&gt;siirto R-mäki,Jkl,eläkej.m-aik</t>
  </si>
  <si>
    <t>Valamo, lom/osa-aikaistaminen-&gt;lom talven aikana</t>
  </si>
  <si>
    <t>Tuoreet leipomotuotteet, osa-aik/irtis</t>
  </si>
  <si>
    <t>Ulvila-&gt;lom max 3 kk</t>
  </si>
  <si>
    <t>UTU Elec Oy</t>
  </si>
  <si>
    <t>Timber, Suomi,Venäjä,väh.tarve yht.52,Alholman saha</t>
  </si>
  <si>
    <t>Sahojen tuotanto, mahd.lom</t>
  </si>
  <si>
    <t>Tre,Valkeakoski,taloushallinto</t>
  </si>
  <si>
    <t>Raflatac, Jkl</t>
  </si>
  <si>
    <t>Kaukaa,Kymi tehtaat irtis+Kaukaan saha lom 3-4vko</t>
  </si>
  <si>
    <t>Kaikki toim.henk,Hälytyspalv.keskus</t>
  </si>
  <si>
    <t>Toimihenkilöt, irtis/lom 2-3vko</t>
  </si>
  <si>
    <t>Tampere,konsenihallinto</t>
  </si>
  <si>
    <t>Väh.tarve max 120 henk</t>
  </si>
  <si>
    <t>Trafi</t>
  </si>
  <si>
    <t>Koko henkilöstö-&gt; 5 myymälä sulj., Gallerix-ketju lop.</t>
  </si>
  <si>
    <t>TietoIlmarinen,koko henk</t>
  </si>
  <si>
    <t>PensionInsurance</t>
  </si>
  <si>
    <t>Lpr-&gt;lom määräaik. v.2010</t>
  </si>
  <si>
    <t>Janakkala</t>
  </si>
  <si>
    <t>Tervakoski Oy</t>
  </si>
  <si>
    <t>Lom v.2010, työaikaväh. toimhenk-15%,työntek-20%</t>
  </si>
  <si>
    <t>Jkl toiminnon siirto Tampereelle, irtis/lom/osa-aik.</t>
  </si>
  <si>
    <t>Pori, irtis/lom-&gt;lom voimassa toistaiseksi alk.7/10</t>
  </si>
  <si>
    <t>Tamware</t>
  </si>
  <si>
    <t>Sähköverkkoyhtiö. Lomatukset 2-8 vko</t>
  </si>
  <si>
    <t xml:space="preserve">Tampereen Vera </t>
  </si>
  <si>
    <t>Suunnittelutoimisto-&gt;lomautuksista ei tark.tietoja</t>
  </si>
  <si>
    <t xml:space="preserve">Jkl-&gt;lom.varaus </t>
  </si>
  <si>
    <t>Sweco Industry Oy</t>
  </si>
  <si>
    <t>Rauma, keskitys Kouvolaan</t>
  </si>
  <si>
    <t>Superlon Oy</t>
  </si>
  <si>
    <t>Joustopakkaukset,Nastola,Tre-siirto Puola,Ikaalinen</t>
  </si>
  <si>
    <t>Kuitukankaat,Nakkila-&gt;lom max 24pv,2-7/10</t>
  </si>
  <si>
    <t>SuomiTV</t>
  </si>
  <si>
    <t>Koko henkilöstö-&gt;yrityssaneeraus</t>
  </si>
  <si>
    <t>Suomi-Soffa</t>
  </si>
  <si>
    <t>Kuopio-&gt;eläkejärj.</t>
  </si>
  <si>
    <t>Jkl, väh.tarve 10-15 henk-&gt;4 m-aik,4osa-aikaistus</t>
  </si>
  <si>
    <t>Suomen Lääkäriliitto</t>
  </si>
  <si>
    <t>Hki,Tre,kentän tukitoiminnot</t>
  </si>
  <si>
    <t>Euromarket,Kuopio-&gt;pyritään etsimään korvaavaa työtä</t>
  </si>
  <si>
    <t>yrityssaneeraus,henk väh.150-&gt;50henk</t>
  </si>
  <si>
    <t>Suomen Koti-Idea Oy</t>
  </si>
  <si>
    <t>Turku,Rauma,LCS-&gt;Rauman neuv.jatkuu (12),lom</t>
  </si>
  <si>
    <t>STX Finland</t>
  </si>
  <si>
    <t>Sahat,lom9-12/10-&gt;mahd.lom. v.2010,500henk</t>
  </si>
  <si>
    <t>Varkaus, sanomalehtipaperi</t>
  </si>
  <si>
    <t>Varkaus,Pori</t>
  </si>
  <si>
    <t>Imatra,tutkimuskeskus-&gt;väh.19henk,eläkejärj,arvio irtis</t>
  </si>
  <si>
    <t>Kotka,ahtaajat</t>
  </si>
  <si>
    <t>Jimm's PC Store Oy</t>
  </si>
  <si>
    <t>SSP Yhtiöt Oy</t>
  </si>
  <si>
    <t>Salo,ForssanPuhelin yhdist-&gt;12ulkoistus,eläkejärj.</t>
  </si>
  <si>
    <t>Lom/irtis-&gt;lom.varaus loppuvuonna</t>
  </si>
  <si>
    <t>Hki-Vantaan turvatarkast, lom</t>
  </si>
  <si>
    <t>SOL Palvelut</t>
  </si>
  <si>
    <t>Tre, irtis/lom max 90 pv-&gt;lom.palk.korotus vp:ksi</t>
  </si>
  <si>
    <t>Ikaalinen, koko henkilöstö</t>
  </si>
  <si>
    <t>Siporex</t>
  </si>
  <si>
    <t>Oulu, tuotannon siirto Tallinnaan-&gt;m-aik lom</t>
  </si>
  <si>
    <t>Kuopio-&gt;lom 6/10 asti, n. joka 3.vko</t>
  </si>
  <si>
    <t>Scantarp</t>
  </si>
  <si>
    <t>Scanfil EMS Oy, Vantaa-&gt;lom max40pv/henk 4-5/10</t>
  </si>
  <si>
    <t>Mustio, lom/irtis, tuotanto-&gt;19lom toist,muut 2vko</t>
  </si>
  <si>
    <t>Savon Voima</t>
  </si>
  <si>
    <t>Toimipaikkojen siirto Siilinjärvelle</t>
  </si>
  <si>
    <t>WSOY-&gt;11 eläkejärj, 3 osa-aikaistetaan</t>
  </si>
  <si>
    <t>Tre,Turku</t>
  </si>
  <si>
    <t>Kuopio, lomautus ja irtisan, yht.60henk</t>
  </si>
  <si>
    <t>Forssa, lom/irtisan-&gt;lom max 14 vko</t>
  </si>
  <si>
    <t>Lihanjalostus, Jkl</t>
  </si>
  <si>
    <t>Saarioinen Oy</t>
  </si>
  <si>
    <t>Ruoka-Saarioinen,Kangasala</t>
  </si>
  <si>
    <t>Midas Touch Oy, Jämsä,Lpr,lom/irtis</t>
  </si>
  <si>
    <t>Midas Touch Oy, Lpr-&gt;lom max 90 pv</t>
  </si>
  <si>
    <t>Lämpö,Pietarsaari-&gt;lom toistaiseksi</t>
  </si>
  <si>
    <t>Rettig Värme, Pietarsaari-&gt;lom koko henkilöstö</t>
  </si>
  <si>
    <t>Mobiili-liiketoimintayks</t>
  </si>
  <si>
    <t xml:space="preserve">Reumasairaala, R-säätiö -&gt;konkurssi, irtisan 280 </t>
  </si>
  <si>
    <t>Reumasäätiö</t>
  </si>
  <si>
    <t>Toimihenkilöt, lom/irtis-&gt;määräaik. lomautukset</t>
  </si>
  <si>
    <t>Jkl,siirto Nastola-&gt;Jkl 14-10henk,osa irtisan.</t>
  </si>
  <si>
    <t>Kalajoki, lom/irtis-&gt;lom kesän jälkeen, ei ilm. kestoa</t>
  </si>
  <si>
    <t>Raahe,taloustoimihenk</t>
  </si>
  <si>
    <t>Ruukki Constr,Engineer-&gt;eläkejärj,lom mahdollisia</t>
  </si>
  <si>
    <t>Kuopio,Lpr…</t>
  </si>
  <si>
    <t>yrityssaneeraus-&gt;myös lom mahd. syksyllä</t>
  </si>
  <si>
    <t>Rantasalmi Oy</t>
  </si>
  <si>
    <t>Teline-Rami,Kilpilahti</t>
  </si>
  <si>
    <t>Jyväskylä, ei tarkempia tietoja</t>
  </si>
  <si>
    <t>Ramboll</t>
  </si>
  <si>
    <t>Raha-automaattiyhdistys RAY</t>
  </si>
  <si>
    <t>Väh.tarve 250-350 henk-&gt;lisäksi lom,eläkejärj,uud.sij.</t>
  </si>
  <si>
    <t>Kempele, irtis/lom/osa-aik-&gt;lom toistaiseksi</t>
  </si>
  <si>
    <t>Oulu,Raahe,Rovaniemi,Kauhava</t>
  </si>
  <si>
    <t>Pulla-Pirtti</t>
  </si>
  <si>
    <t>Primula</t>
  </si>
  <si>
    <t>Koko henk-&gt;10henk osa-aik, lom 12/10-2/11</t>
  </si>
  <si>
    <t>Powerpark</t>
  </si>
  <si>
    <t>Kempele, Wiring systems koko henkilöstö</t>
  </si>
  <si>
    <t>Wiring Systems, Kempele, irtis -&gt; 45 hlöä</t>
  </si>
  <si>
    <t>Lahti, irtis/lom</t>
  </si>
  <si>
    <t>Pilkington</t>
  </si>
  <si>
    <t>Pfizer&amp;Wyeth fuusio</t>
  </si>
  <si>
    <t>koko henkilöstö, irtis/lom 2kk</t>
  </si>
  <si>
    <t>Peurunka-konserni</t>
  </si>
  <si>
    <t>Valkeakoski,Vantaa</t>
  </si>
  <si>
    <t>Peterson Packaging Oy</t>
  </si>
  <si>
    <t>Lahti, Oulu-&gt;toimipisteen lopetus</t>
  </si>
  <si>
    <t>Peikko Group Oy</t>
  </si>
  <si>
    <t>Jämsä-&gt;lom toist.3henk,muut 6 vko</t>
  </si>
  <si>
    <t>Patria Aerostructures</t>
  </si>
  <si>
    <t>Forssa, lom toistaiseksi</t>
  </si>
  <si>
    <t>Parmarine</t>
  </si>
  <si>
    <t>koko Suomi,toiminnan lopetusuhka</t>
  </si>
  <si>
    <t>Hanko</t>
  </si>
  <si>
    <t>Ovako Koverhar</t>
  </si>
  <si>
    <t>Imatra-&gt;lisäksi 4 m-aik irtisanotaan,13eläkejärj.</t>
  </si>
  <si>
    <t>Espoo,Pori,väh.yht.120-&gt;lomtarve päätös keväällä</t>
  </si>
  <si>
    <t>Veteli, tuotantolait. sulkeminen-&gt;29 Pietarsaareen</t>
  </si>
  <si>
    <t>Oulu-&gt;78eläkejärj.,m-aik.työsuhteen päätös</t>
  </si>
  <si>
    <t>Kemi, S-Market</t>
  </si>
  <si>
    <t>Osuuskauppa Arina</t>
  </si>
  <si>
    <t>Koko henkilöstö, väh.tarve 25-30henk.työvuotta</t>
  </si>
  <si>
    <t>Koko henk, irtis/lom v.2011</t>
  </si>
  <si>
    <t>Koko henk.,väh.70-80 henk-&gt;varautuu lomautuksiin</t>
  </si>
  <si>
    <t>koko Suomi-&gt;lom mahdollisesti max 30 pv</t>
  </si>
  <si>
    <t>Norpe</t>
  </si>
  <si>
    <t>Kirkkonummi,Nivala</t>
  </si>
  <si>
    <t>Nokia, irtis/lom toist.kokoaik-&gt;lom m-aik</t>
  </si>
  <si>
    <t>Espoo,Oulu,Raahe,Networks systems</t>
  </si>
  <si>
    <t>Pk-seutu, Tre-&gt;vapaaehtoiset paketit 450 henk</t>
  </si>
  <si>
    <t>Suomi:pk-seutu,Oulu,Salo,Tre-&gt;tulos 1/11,max800henk</t>
  </si>
  <si>
    <t>Väh.tarve yht.100henk 20 maata, Suomi max 70</t>
  </si>
  <si>
    <t>Lisälaiteyksikkö,pk-seutu,Tre,Oulu,Salo</t>
  </si>
  <si>
    <t>Salo-&gt;paketit 5-15 kk</t>
  </si>
  <si>
    <t>Turenki-&gt;irtisan 9</t>
  </si>
  <si>
    <t>Reka Kaapeli,Hyvinkää,R-mäki,Keuruu-&gt;lom yli 90pv</t>
  </si>
  <si>
    <t>Koko henk, aiemmat lomautukset jatkuvat</t>
  </si>
  <si>
    <t>Koko henk,lom ennen 6/2011,alle3kk-&gt;alk.11/2010</t>
  </si>
  <si>
    <t>Schering-Plough</t>
  </si>
  <si>
    <t>Wind, Jkl,Rautpohja,Etelä-Keljo-&gt;lom 2vko-3kk</t>
  </si>
  <si>
    <t>Lohja, koko henkilöstö</t>
  </si>
  <si>
    <t>Puutuoteteoll,6 sahaa,lom 9/11 men.-&gt;jatkuumax90pv</t>
  </si>
  <si>
    <t>M-real, Simpele siirto Saksaan</t>
  </si>
  <si>
    <t>M-real,Äänekoski</t>
  </si>
  <si>
    <t>MetsäTissue, Mänttä</t>
  </si>
  <si>
    <t>Puutuoteteollisuus,6 sahaa, lom v.2010</t>
  </si>
  <si>
    <t>Kyröskosken saha,mahd.sulkeminen-&gt;suljettu</t>
  </si>
  <si>
    <t>Luontopalvelut, budjettirahoitus</t>
  </si>
  <si>
    <t>Fabrics PMC, Juankoski-&gt;lom v.2011 aikana</t>
  </si>
  <si>
    <t>Foundries,Jkl-&gt;lom kaikissa henk.ryhmissä</t>
  </si>
  <si>
    <t>Tamfelt, Tre,Juankoski, lom/osa-aik/irtis-&gt;10eläkejärj.</t>
  </si>
  <si>
    <t>Kiuruvesi, MW Biopower, lom-&gt;toist,37henk 3/10 alk.</t>
  </si>
  <si>
    <t>Eri yksiköt</t>
  </si>
  <si>
    <t>Metla</t>
  </si>
  <si>
    <t>Leppävirta, tuotannon lopetus-&gt;10 Heinävedelle</t>
  </si>
  <si>
    <t>Metalliset Group</t>
  </si>
  <si>
    <t>Lahti, lom 1vko/kk</t>
  </si>
  <si>
    <t>Lehmon tehdas,Kontiolahti</t>
  </si>
  <si>
    <t>Medisize</t>
  </si>
  <si>
    <t>Luoman Oy</t>
  </si>
  <si>
    <t>Suomi-&gt;m-aik,eläkejärj n. 50 henk</t>
  </si>
  <si>
    <t>Lpr, koko henkilöstö-&gt;Kruunupuisto Oy, 10m-aik irtis</t>
  </si>
  <si>
    <t>Lappeenrannan kylpylä</t>
  </si>
  <si>
    <t>Valkeakoski, irtisan. n. 10 henk</t>
  </si>
  <si>
    <t>Lamican Oy</t>
  </si>
  <si>
    <t>Nastola</t>
  </si>
  <si>
    <t>KymenPuhelin,KYMP,Opt.ratk.-&gt;eläke,lom,m-aik</t>
  </si>
  <si>
    <t>KYMP-konserni</t>
  </si>
  <si>
    <t>KWHPipe,Ulvila,max90vrk lom/irtis&lt;10h-&gt;lomvaroitus</t>
  </si>
  <si>
    <t>Kotka,irtis/lom sahalla-&gt;eläkejärj,sisäiset siirrot</t>
  </si>
  <si>
    <t>Kärkölä</t>
  </si>
  <si>
    <t>Service,lom/irtis-&gt;mahd.lom 31.5.11asti,väh.max 26h</t>
  </si>
  <si>
    <t>Lahti,Vääksy</t>
  </si>
  <si>
    <t>Koiviston Auto</t>
  </si>
  <si>
    <t>Metsäteoll, lom max 90pv 2/11 menn.</t>
  </si>
  <si>
    <t>Keskuslaboratorio KCL</t>
  </si>
  <si>
    <t>Keslog</t>
  </si>
  <si>
    <t>Ruokakesko</t>
  </si>
  <si>
    <t>Lahti, ei toimihenk.</t>
  </si>
  <si>
    <t>Pori, irtis, työaikajärjestely-&gt;irtisan 6</t>
  </si>
  <si>
    <t>Kehitys Oy</t>
  </si>
  <si>
    <t>Tuupovaara, irtis/lom-&gt;lom joka toinen vko v.2010</t>
  </si>
  <si>
    <t>Väh.tarve 8-15 henk</t>
  </si>
  <si>
    <t>Järvenpään sosiaalisairaala</t>
  </si>
  <si>
    <t>Vähennystarve max 110 henk</t>
  </si>
  <si>
    <t>Jyväskylän Jakelut Oy</t>
  </si>
  <si>
    <t>Kuortane</t>
  </si>
  <si>
    <t>Jeld-Wen</t>
  </si>
  <si>
    <t>Jalasjärven aikuiskoul.keskus-&gt;m-aikaisia väh.30henk</t>
  </si>
  <si>
    <t>Ylivieska,Oulu,Ii-&gt;yrityssaneer, 14 osa-aikaistetaan</t>
  </si>
  <si>
    <t>J.Kärkkäinen</t>
  </si>
  <si>
    <t>Lom max 90 pv, osa-aikaistaminen-&gt;lom max 3 kk</t>
  </si>
  <si>
    <t>Hki,Oulu,Kemi,lom/irtis 25-35 henk-&gt;+10mahd.irtis</t>
  </si>
  <si>
    <t>Joensuu,Kuopio, hallinto- ja tukipalvelut</t>
  </si>
  <si>
    <t>Lajitteluhenk,12 paikkakuntaa+35 osa-aik,lom m-aik</t>
  </si>
  <si>
    <t>Nokian siivous</t>
  </si>
  <si>
    <t>Kuopio-&gt;osa-aik 2 henk, irtis 5-6 henk</t>
  </si>
  <si>
    <t>Palvelut, Kuopio,Iisalmi,Varkaus-&gt;+50m-aik irtis</t>
  </si>
  <si>
    <t>Fujitsu Services-konserni</t>
  </si>
  <si>
    <t>Isoworks</t>
  </si>
  <si>
    <t>Koko henkilöstö, väh.tarve kymmenissä</t>
  </si>
  <si>
    <t>Ingman Ice Cream Oy</t>
  </si>
  <si>
    <t>Vaasa,Hki-&gt;lom 11pv-3kk,v.2010,eniten vkot 51,52</t>
  </si>
  <si>
    <t>Vuokatti, tehtaan sulk,siirto Viroon-&gt;lop.toiminnan</t>
  </si>
  <si>
    <t>I-Mediat, osa-aik/irtis</t>
  </si>
  <si>
    <t>Heinola,Varkaus</t>
  </si>
  <si>
    <t>HögforsSahala Oy</t>
  </si>
  <si>
    <t>Koko henk-&gt;lom max 60 pv 1-5/2011</t>
  </si>
  <si>
    <t>Koko henk, max 90 pv lom v.2010</t>
  </si>
  <si>
    <t>koko henkilöstö, lom/irtis-&gt;lom max 6vko 1-3/10-&gt;irtis. 33 henk</t>
  </si>
  <si>
    <t>Ruokatalo, koko Suomi</t>
  </si>
  <si>
    <t>Oitti, mahd. tuotannon lopetus</t>
  </si>
  <si>
    <t>Henkel Makroflex</t>
  </si>
  <si>
    <t>Tukitoiminnot, väh.tarve max 40</t>
  </si>
  <si>
    <t>Helsingin Bussiliikenne</t>
  </si>
  <si>
    <t>Mikkeli</t>
  </si>
  <si>
    <t>Uusikaupunki, toiminnan lopetus</t>
  </si>
  <si>
    <t>Heimon Kala Oy</t>
  </si>
  <si>
    <t>Turku,Vantaa, väh.tarve max 170 henk</t>
  </si>
  <si>
    <t>Hansaprint Oy</t>
  </si>
  <si>
    <t>Myynti</t>
  </si>
  <si>
    <t xml:space="preserve">21 toimipaikan hlökunta </t>
  </si>
  <si>
    <t>Pori, väh.tarve yli 30 henk-&gt;väh.yht.33,osa eläkejärj</t>
  </si>
  <si>
    <t>Hacklin Oy Ltd</t>
  </si>
  <si>
    <t>Kirjapaino (WS Bookwell), Jkl-&gt;n.100henk irtisanotaan</t>
  </si>
  <si>
    <t>Suomen osuus n. 25 henk-&gt;lomautukset</t>
  </si>
  <si>
    <t>Akaa, tuotannon lopetus</t>
  </si>
  <si>
    <t>Salo, koko henk-&gt;lom toistaiseksi</t>
  </si>
  <si>
    <t>Geosentric Oyj</t>
  </si>
  <si>
    <t>Jokioinen, tuotannon lopetus</t>
  </si>
  <si>
    <t>Genencor international Oy</t>
  </si>
  <si>
    <t>Hki, väh.tarve 9 henk</t>
  </si>
  <si>
    <t>Markets,Pohj.maat-&gt;yht.70henkSuomi,Ruotsi,Norja</t>
  </si>
  <si>
    <t>Vilppula,aspan siirto Ruotsiin</t>
  </si>
  <si>
    <t>Formica Iki</t>
  </si>
  <si>
    <t>Nuutajärven lasitehdas, irtis/eläkejärj</t>
  </si>
  <si>
    <t>Fiskars</t>
  </si>
  <si>
    <t>Finnsteve, Turku, Kotka, Helsinki</t>
  </si>
  <si>
    <t>Kauhava, lom syksy 2010, 25 % säästö</t>
  </si>
  <si>
    <t>Aurinkomatkat,SMT,Area,vapaa-ajan matkat yhdist.</t>
  </si>
  <si>
    <t>Suomen Matkatoimisto 32 hlö väh, Area 50 hlö väh.</t>
  </si>
  <si>
    <t>Suomi-&gt;irtisanottujen määrää ei tark.kerrottu</t>
  </si>
  <si>
    <t>Forssa, Kuopio</t>
  </si>
  <si>
    <t>Alavus,Posio-&gt;2eläkejärj.</t>
  </si>
  <si>
    <t>Forssa, toimihenkilöt, irtisan-&gt;lom 4/10 asti</t>
  </si>
  <si>
    <t xml:space="preserve">Suomi </t>
  </si>
  <si>
    <t>Fazer Food Services</t>
  </si>
  <si>
    <t>EFG,entinen Asko, Lahti, koko henkilöstö</t>
  </si>
  <si>
    <t>ETF Tuolituotanto</t>
  </si>
  <si>
    <t>Kirkkonummi -&gt;irtisan 29</t>
  </si>
  <si>
    <t>Ericsson</t>
  </si>
  <si>
    <t>Pori,Tre,Rauma,Hki,myynti Fonectalle</t>
  </si>
  <si>
    <t>Eniro</t>
  </si>
  <si>
    <t>Sentraali, Oulu, toiminnan siirto Kajaaniin</t>
  </si>
  <si>
    <t>Pori, 118-numeropalvelut</t>
  </si>
  <si>
    <t>Kotka, Mussalo</t>
  </si>
  <si>
    <t>Anjanlankoski,Kotka,Kuusankoski-&gt;m-aik lom</t>
  </si>
  <si>
    <t>Kempele, vuorolomautuksia koskevat useampaa</t>
  </si>
  <si>
    <t>Elektrometalli</t>
  </si>
  <si>
    <t>Irtisan/lomautus-&gt;lom toistaiseksi 1.8.201 asti</t>
  </si>
  <si>
    <t>Lom-&gt;7-8/10kokotaiosa-aik max90pv,syksyllä mahd.</t>
  </si>
  <si>
    <t>Koko Suomi, lom/osa-aik/irtis</t>
  </si>
  <si>
    <t>Finland Oy,Suomi lomaut., työsuht. päättäm., osa-aik.-&gt;lom.irtisan</t>
  </si>
  <si>
    <t>Tampere, väh.tarve 15-17henk</t>
  </si>
  <si>
    <t>Egmont Kustannus</t>
  </si>
  <si>
    <t>Varkaus, tulos riippuu Stora Enson ratkaisusta</t>
  </si>
  <si>
    <t>väh.tarve noin 32 henkilöä</t>
  </si>
  <si>
    <t>Edita Prima</t>
  </si>
  <si>
    <t>Vihtavuori,koko henk,väh.tarve 22-40henk</t>
  </si>
  <si>
    <t>Ecocat Oy</t>
  </si>
  <si>
    <t>Hanko, tehtaan sulkeminen</t>
  </si>
  <si>
    <t>Dow Coating Materials</t>
  </si>
  <si>
    <t>Welhon yhdistäminen</t>
  </si>
  <si>
    <t>Digita</t>
  </si>
  <si>
    <t>Irtisan/lom alk. 12/10-&gt;talvi ja kevät</t>
  </si>
  <si>
    <t>Delta</t>
  </si>
  <si>
    <t>Delta Trucks,myyntihenk-&gt;toiminnan lopetus</t>
  </si>
  <si>
    <t>Kantvik, t&amp;k, Kotkan tehdas</t>
  </si>
  <si>
    <t>Danisco Sweeteners Oy</t>
  </si>
  <si>
    <t>Leppävirran tehdas, sulkeminen</t>
  </si>
  <si>
    <t>Danfoss Oy</t>
  </si>
  <si>
    <t>VR tytäryhtiö, koko henkilöstö,väh.tarve 35-45henk</t>
  </si>
  <si>
    <t>Corenet</t>
  </si>
  <si>
    <t>Finnsteven tytär,Kotka</t>
  </si>
  <si>
    <t>Containersteve Oy</t>
  </si>
  <si>
    <t>Condia Oy</t>
  </si>
  <si>
    <t>Tampere-&gt;työntekijöiden lomautukset jatkuvat</t>
  </si>
  <si>
    <t>Juvan kirjatehdas</t>
  </si>
  <si>
    <t>Bookwell Oy</t>
  </si>
  <si>
    <t>Koko Suomi, keskitys Turkuun</t>
  </si>
  <si>
    <t>Biotie Therapies Oyj</t>
  </si>
  <si>
    <t>Vaasa, hotelli Silveria-&gt;ei tietoa henkilövaikutuksista</t>
  </si>
  <si>
    <t>Best Western</t>
  </si>
  <si>
    <t>Kuopio, Kauhajoki</t>
  </si>
  <si>
    <t>Lahti, kodinkoneet</t>
  </si>
  <si>
    <t>Asko</t>
  </si>
  <si>
    <t>5.3.2010</t>
  </si>
  <si>
    <t>Taloushenk, väh.tarve 50-70</t>
  </si>
  <si>
    <t>Arctia</t>
  </si>
  <si>
    <t>American Express</t>
  </si>
  <si>
    <t>Kauttua,Lieksa</t>
  </si>
  <si>
    <t>Amcor Flexibles</t>
  </si>
  <si>
    <t>Ruovesi, valimon sulk</t>
  </si>
  <si>
    <t>Pohjois-Suomen Media</t>
  </si>
  <si>
    <t>Hallinto,ICT-&gt;lisäksi 10 m-aik työsuhdetta päättyy</t>
  </si>
  <si>
    <t>Nokia, mahd. lomautukset</t>
  </si>
  <si>
    <t>Agco Sisu Power</t>
  </si>
  <si>
    <t>Tampere-&gt;lom n.4vko</t>
  </si>
  <si>
    <t>Actra Print</t>
  </si>
  <si>
    <t>Tampere,Kemiö keskitys Joensuuhun-&gt;irtis arvio</t>
  </si>
  <si>
    <t>Vaasa, konepajakunnossapito</t>
  </si>
  <si>
    <t>Sähkökoneet, Hki, Voikkaa</t>
  </si>
  <si>
    <t>YTHS</t>
  </si>
  <si>
    <t>YBT,Ylitornio,Raahe, lom max 90pv, 1-2/12</t>
  </si>
  <si>
    <t>Ylitornion Betonituote</t>
  </si>
  <si>
    <t>Uutis-ja ajankoht.toiminta, ei irtisanomisia</t>
  </si>
  <si>
    <t>YITTeollisuus, irtis/eläkejärj</t>
  </si>
  <si>
    <t>Harjavalta-&gt;eläkejärj.,yht.vähennys 13 henk</t>
  </si>
  <si>
    <t>Hamina,ei suunn,lom/irtis50-100h-&gt;lom 2vko,12/11</t>
  </si>
  <si>
    <t>WindWinD</t>
  </si>
  <si>
    <t>Hamina, lom-&gt;peruttu,uudet tuotantojärjestelyt</t>
  </si>
  <si>
    <t>WinWinD</t>
  </si>
  <si>
    <t>Valkeakoski,Pietarsaari-&gt;lom 11-12/11,6/12pv</t>
  </si>
  <si>
    <t>Walki Group</t>
  </si>
  <si>
    <t>Expert Services, mahd. lom</t>
  </si>
  <si>
    <t>VRTrack,toist.lom.henk. Irtisanotaan,m-aik.lom.jatkuu</t>
  </si>
  <si>
    <t>VR Group</t>
  </si>
  <si>
    <t>Väh.v.2011-2013,alku Joensuu</t>
  </si>
  <si>
    <t>VR-Track, väh.tarve 350-400-&gt;255m-aik,125toist.</t>
  </si>
  <si>
    <t>Orimattila, konkurssi</t>
  </si>
  <si>
    <t>Orimattila, irtis/lom max 60 pv,5-6/11 alkaen</t>
  </si>
  <si>
    <t>Raisio</t>
  </si>
  <si>
    <t>Viking Malt</t>
  </si>
  <si>
    <t>Joensuu, lom 12/11</t>
  </si>
  <si>
    <t>Vetrea</t>
  </si>
  <si>
    <t>Timber,Lieksa,Nurmes,lom</t>
  </si>
  <si>
    <t>Valukumpu Oy</t>
  </si>
  <si>
    <t>Joensuu, irtis/lom max 90 pv, 9/11-2/12</t>
  </si>
  <si>
    <t>Äänekoski, lom 2-4 vko 12/11-1/12</t>
  </si>
  <si>
    <t>Jkl,irtis/lom/työajat</t>
  </si>
  <si>
    <t>Kotka, lom max 90 pv-&gt;lom max 2vko,10-12/11</t>
  </si>
  <si>
    <t>Rauma,Kymi,Kaukaa,paperi,mahdlom max 90pv</t>
  </si>
  <si>
    <t>Jokilaakso,Tervasaari,paperi,mahdlom 2012,max90pv</t>
  </si>
  <si>
    <t>Vaneritehtaat,lom max 90 pv, v. 2012</t>
  </si>
  <si>
    <t>Seaways,Kotka, siirto Tampereelle</t>
  </si>
  <si>
    <t>Vaneriliiketoiminta,esikunta35henk,kunnossapito38h</t>
  </si>
  <si>
    <t>Myllykoski,tehtaan sulkeminen</t>
  </si>
  <si>
    <t>Närpiö, lom/irtis</t>
  </si>
  <si>
    <t>Unituli Oy</t>
  </si>
  <si>
    <t>Turku Science Park Oy</t>
  </si>
  <si>
    <t>Koko konserni,lom/irtis-&gt;lom max 90pv,v. 2012</t>
  </si>
  <si>
    <t>Taivassalo</t>
  </si>
  <si>
    <t>Heinävesi</t>
  </si>
  <si>
    <t>Emoyhtiö</t>
  </si>
  <si>
    <t>SalonSeudunSanomat, lom max 1kk,irtis</t>
  </si>
  <si>
    <t>Hansaprint, Turku, lom/irtis</t>
  </si>
  <si>
    <t>Tietokuva, ei tietoa vähennystarpeesta</t>
  </si>
  <si>
    <t>Tikkurila Oyj</t>
  </si>
  <si>
    <t>Oulu, Tre, irtis/lom</t>
  </si>
  <si>
    <t>EnterpriseSol, Suomi,Ruotsi</t>
  </si>
  <si>
    <t>ProductEng, lom max 90 pv</t>
  </si>
  <si>
    <t>Lpr,Vantaa,Vaasa-&gt;lom alk.10/11 m-aik/toist</t>
  </si>
  <si>
    <t>The Switch Drive Systems Oy</t>
  </si>
  <si>
    <t>ODLTerveys</t>
  </si>
  <si>
    <t>Terveystalo</t>
  </si>
  <si>
    <t>Broadband,BusinessServices,Vaajakoski,Tku,Lahti</t>
  </si>
  <si>
    <t>Tuotanto, tuki-, johto- ja esimiestehtävät</t>
  </si>
  <si>
    <t>Tectia Oyj</t>
  </si>
  <si>
    <t>Kehitys,it,muut</t>
  </si>
  <si>
    <t>Tapiola-ryhmä</t>
  </si>
  <si>
    <t>Tre, eläkejärj.,uud.sijoitus-&gt;77henk</t>
  </si>
  <si>
    <t>Tampereen Infratuotanto</t>
  </si>
  <si>
    <t>Siirto Viroon-&gt;lom kevät 2012 jaksottain</t>
  </si>
  <si>
    <t>Tammipesula Oy</t>
  </si>
  <si>
    <t>Lähetystoiminnan loppuminen kesäksi,mahd lom/irtis</t>
  </si>
  <si>
    <t>Kajaani, lomautus</t>
  </si>
  <si>
    <t>Oulu,Hki</t>
  </si>
  <si>
    <t>Suomenmaan Kustannus Oy</t>
  </si>
  <si>
    <t>Suomen Partiolaiset</t>
  </si>
  <si>
    <t>Loimaa Euromarket</t>
  </si>
  <si>
    <t>Turku(38henk),Lahti(42henk)Euromarket,siirto</t>
  </si>
  <si>
    <t>Eläke,irtis</t>
  </si>
  <si>
    <t>Väh.tarvetta ei kerrottu</t>
  </si>
  <si>
    <t>Suomen luonnonsuojeluliitto</t>
  </si>
  <si>
    <t>Tre,lom n. 2vko</t>
  </si>
  <si>
    <t>Sukkamestarit Oy</t>
  </si>
  <si>
    <t>Ruotsinpyhtää, siirto Latviaan</t>
  </si>
  <si>
    <t>Anjalankoski,Inkeroinen-&gt;lom mahd. 1-6/12</t>
  </si>
  <si>
    <t>Veitsiluoto,lehtituotanto-&gt;max 90pv,1-6/12</t>
  </si>
  <si>
    <t>Pakkaukset-liiketoiminta, mahd. lom 1-9/12</t>
  </si>
  <si>
    <t>Kotka(irtis),sahatVarkaus,Kitee,Uimah.lom 1-2/12</t>
  </si>
  <si>
    <t>Ruovesi, pakkaustehdas-&gt;mahd.lom 11/11-4/12</t>
  </si>
  <si>
    <t>Hienopaperi, Oulu, kokonaisvaikutus 285henk</t>
  </si>
  <si>
    <t>Koko henkilöstö, eläke/irtis</t>
  </si>
  <si>
    <t>Haapavesi, väh.tarve 5-15henk</t>
  </si>
  <si>
    <t>Siparila Oy</t>
  </si>
  <si>
    <t>Kerava,tuotanto,logistiikka</t>
  </si>
  <si>
    <t>ScanfilEMS-&gt;Vantaan tehdas sulj.siirto Kiinaan</t>
  </si>
  <si>
    <t>Sievi Capital Oyj</t>
  </si>
  <si>
    <t>Tre, lom max yli 90 pv</t>
  </si>
  <si>
    <t>Sidoste Oy</t>
  </si>
  <si>
    <t>Lentokenttä-&gt;vähennys 60-80henk</t>
  </si>
  <si>
    <t>Securitas Aviation</t>
  </si>
  <si>
    <t>Kouvola, lom määräajaksi</t>
  </si>
  <si>
    <t>Scanweb</t>
  </si>
  <si>
    <t>Myös Porin Sanomat, väh.tarve yht. 20 henk</t>
  </si>
  <si>
    <t>Satakunnan Kansa</t>
  </si>
  <si>
    <t>Magazines,Sara,Sport-&gt;126 lähtöpaketti,20m-aik</t>
  </si>
  <si>
    <t>Bookwell,Porvoo,Juva,Jkl,lom max 90pv,syksy11</t>
  </si>
  <si>
    <t>Lahti,lom/irtis</t>
  </si>
  <si>
    <t>Pori,Nakkila,lom</t>
  </si>
  <si>
    <t>Sampo-Rosenlew</t>
  </si>
  <si>
    <t>Isover, Hyvinkää,Forssa, lom 8-13 vko</t>
  </si>
  <si>
    <t>Saint-Gobain Rakennustuotteet</t>
  </si>
  <si>
    <t>Alavus, lom max 90 pv</t>
  </si>
  <si>
    <t>Saint-Gobain Glass Finland</t>
  </si>
  <si>
    <t>Done Logistics-&gt;mahd. lom/osa-aik 2-12/12,49henk</t>
  </si>
  <si>
    <t>Aura, irtis/lom max 90 pv</t>
  </si>
  <si>
    <t>Reka Kumi Oy</t>
  </si>
  <si>
    <t>Ruukki Construction, lom</t>
  </si>
  <si>
    <t>Ruukki Metals, lom</t>
  </si>
  <si>
    <t>B-to-B, viljakauppayksiköt</t>
  </si>
  <si>
    <t>Valkeakoski, koko henkilöstö</t>
  </si>
  <si>
    <t>Pyroll</t>
  </si>
  <si>
    <t>Pyhännän Rakennustuote-&gt;lom v.2012</t>
  </si>
  <si>
    <t>PRT-konserni</t>
  </si>
  <si>
    <t>Vihanti-&gt;lom 3 vko vuoroviikko</t>
  </si>
  <si>
    <t>Profood</t>
  </si>
  <si>
    <t>Järvenpään Herkkutehdas, konkurssi</t>
  </si>
  <si>
    <t>Kempele, Raahe, Electronics</t>
  </si>
  <si>
    <t>Outokumpu, väh.tarve 3-5 henk</t>
  </si>
  <si>
    <t>Piippo Oy</t>
  </si>
  <si>
    <t>Tre,Virrat, konkurssi</t>
  </si>
  <si>
    <t>Pertti Palmroth</t>
  </si>
  <si>
    <t>Suomen tehtaat</t>
  </si>
  <si>
    <t>Lihel, org.yhdistäminen</t>
  </si>
  <si>
    <t>Paulig</t>
  </si>
  <si>
    <t>Väh.tarve max 20 henk</t>
  </si>
  <si>
    <t>Patentti- ja rekisterihallitus PRH</t>
  </si>
  <si>
    <t>Jkl Vaajakoski</t>
  </si>
  <si>
    <t>Paccor</t>
  </si>
  <si>
    <t>Väh.tarve 1300, Suomi max 300 henk</t>
  </si>
  <si>
    <t>Suomen vähennykset max 90 -&gt;yht.350</t>
  </si>
  <si>
    <t>Otavamedia</t>
  </si>
  <si>
    <t>Suonenjoki, yhteistyö Arla Ingmannin kanssa</t>
  </si>
  <si>
    <t>Osuuskunta Maitomaa</t>
  </si>
  <si>
    <t>Kajaani, hotellit</t>
  </si>
  <si>
    <t>Orivesi, lom 2-3vko</t>
  </si>
  <si>
    <t>Orneule Oy</t>
  </si>
  <si>
    <t>Rauma, lom-&gt;1/12-3/12, 3-pv työviikko</t>
  </si>
  <si>
    <t>Opa-Muurikka</t>
  </si>
  <si>
    <t>Mikkeli,Seurala,Mäntyharju,KiepinSaha,lom/irtis</t>
  </si>
  <si>
    <t>Olavi Räsänen-konserni</t>
  </si>
  <si>
    <t>Lahti,lom</t>
  </si>
  <si>
    <t>Lom max 2 vkoa, lomvaraus 1-3/12, max 90pv</t>
  </si>
  <si>
    <t>Juuka,lom/irtis</t>
  </si>
  <si>
    <t>NunnaUuni</t>
  </si>
  <si>
    <t>PilkingtonAutomotive-&gt;lomYlöjärvi 5-7vko,Lahti89pv</t>
  </si>
  <si>
    <t>Lahden lasitehdas</t>
  </si>
  <si>
    <t>Loviisan satama, lom, ei irtis-&gt;keskeytetty</t>
  </si>
  <si>
    <t>Sipoo,Kalkkiranta</t>
  </si>
  <si>
    <t>Nordkalk Oy Ab</t>
  </si>
  <si>
    <t>Pikkala, vaikutus 8 henk, ei kerrottu lom/irtis</t>
  </si>
  <si>
    <t>Nivala</t>
  </si>
  <si>
    <t>Henkivakuutus</t>
  </si>
  <si>
    <t>Nordea AB</t>
  </si>
  <si>
    <t>Suomi väh.tarve n.500-650henk</t>
  </si>
  <si>
    <t>Raskaat Renkaat, lom/irtis-&gt;lom max 12kk,v.2012</t>
  </si>
  <si>
    <t>Maailmanlaaj.17000henk,Suomi n. 1000 henk</t>
  </si>
  <si>
    <t>Suomi väh.tarve 40 henk</t>
  </si>
  <si>
    <t>Salo, Tre, pk-seutu, location&amp;commerce</t>
  </si>
  <si>
    <t>Maailmanlaaj.4000henk väh, 3000 Accenturelle</t>
  </si>
  <si>
    <t>Org.järjestelyt, ei Salo</t>
  </si>
  <si>
    <t>Avilon Oy, Valkeakoski-&gt;lom max 90 pv</t>
  </si>
  <si>
    <t>Museovirasto</t>
  </si>
  <si>
    <t>Metsäliitto-konserni, Äänekoski,siirto Ruotsiin</t>
  </si>
  <si>
    <t>M-Real Oyj</t>
  </si>
  <si>
    <t>Jkl-&gt;irtis,ulkoistus 58 henk,Karkkila</t>
  </si>
  <si>
    <t>Koulutusohj.väheneminen</t>
  </si>
  <si>
    <t>Mikkelin amk</t>
  </si>
  <si>
    <t>M-real Oyj, lom/työaikajärj</t>
  </si>
  <si>
    <t>Puutuote,6 sahaa, lom muutama vko 3/12 menn.</t>
  </si>
  <si>
    <t>Puutuote,Kaskinen,Kolho,lom max 90pv, 4/12menn.</t>
  </si>
  <si>
    <t>M-real Oyj,Äänekoski</t>
  </si>
  <si>
    <t>Puutuote,koivuvaneri,Suolahti,P-harju,lom 9/11 men</t>
  </si>
  <si>
    <t>Kerava, irtis/lom</t>
  </si>
  <si>
    <t>Metos Oy Ab</t>
  </si>
  <si>
    <t>Karhula, lom toist/m-aik</t>
  </si>
  <si>
    <t>Mesera</t>
  </si>
  <si>
    <t>M-Brain Media Oy</t>
  </si>
  <si>
    <t>Hki, väh.tarve max 18 henk</t>
  </si>
  <si>
    <t>Siirto Seinäjoelle</t>
  </si>
  <si>
    <t>Maaseutuvirasto</t>
  </si>
  <si>
    <t>Hki, koko henk</t>
  </si>
  <si>
    <t>Lönnberg Oy</t>
  </si>
  <si>
    <t>Apetit Kala Oy, myynti,taloushallinto,logistiikka</t>
  </si>
  <si>
    <t>Luvata Pori</t>
  </si>
  <si>
    <t>Kouvola, irtis/lom-&gt;lom 2-3vko,1-4/12</t>
  </si>
  <si>
    <t>Siilinjärvi-&gt;lom v. 2012</t>
  </si>
  <si>
    <t>Oulu, koko henk, lom max 90 pv</t>
  </si>
  <si>
    <t>Lipponen V.E. Oy</t>
  </si>
  <si>
    <t>Pieksämäki,Hollola</t>
  </si>
  <si>
    <t>Hml, väh.tarve 37-&gt;eläke 3h,27m-aik</t>
  </si>
  <si>
    <t>Kauhava</t>
  </si>
  <si>
    <t>Lillbacka Powerco Oy</t>
  </si>
  <si>
    <t>Salo-&gt;mahd. lom koko henk</t>
  </si>
  <si>
    <t>Leinovalu Oy</t>
  </si>
  <si>
    <t>Lom 30-150pv-&gt;lom 30-70pv, alk.7/11</t>
  </si>
  <si>
    <t>Väh.tarve 84 henktyövuotta v. 2015 mennessä</t>
  </si>
  <si>
    <t>KyAMK</t>
  </si>
  <si>
    <t>Kotka,Kouvola</t>
  </si>
  <si>
    <t>Kotka,Kouvola,oppilaskato-&gt;keskeytetty</t>
  </si>
  <si>
    <t>Pietarsaari-&gt;lom max 90 pv, 10/11-4/12</t>
  </si>
  <si>
    <t>KWH Pipe</t>
  </si>
  <si>
    <t>Lom max 45 pv, irtis 5-9henk-&gt;lom 27h/kk,21h/2vko</t>
  </si>
  <si>
    <t>Kuuloliitto</t>
  </si>
  <si>
    <t>Huoltoliitto, Siilinjärvi, Aslak-kuntoutus-&gt;9osa-aik.</t>
  </si>
  <si>
    <t>Kunnonpaikka</t>
  </si>
  <si>
    <t>mm. Hbl, väh.tarve alle kymmenesosa 245 työnt.</t>
  </si>
  <si>
    <t>Vantaa,irtis/osa-aik</t>
  </si>
  <si>
    <t>Kraft Foods Finland</t>
  </si>
  <si>
    <t>Kustannusyhtiö</t>
  </si>
  <si>
    <t>Kotimaa</t>
  </si>
  <si>
    <t>Kärkölä-&gt;15henk eläke,muut järj., mahd.lomautuksia</t>
  </si>
  <si>
    <t>Koskilinjat Oy</t>
  </si>
  <si>
    <t>Suomi väh.tarve 9,kunnossapito- ja laitteet</t>
  </si>
  <si>
    <t>Service, lom max 90 pv</t>
  </si>
  <si>
    <t>emo,tytär:MFGcomponents-&gt;lom max 90pv,v.2012</t>
  </si>
  <si>
    <t>Irtis/osa-aik-&gt;Lehtisepät, muut kesken</t>
  </si>
  <si>
    <t>Siilinjärvi,Espoo</t>
  </si>
  <si>
    <t>Hml, 2 eläkejärj.</t>
  </si>
  <si>
    <t>Kariston Kirjapaino Oy</t>
  </si>
  <si>
    <t>Tuupovaara, siirto Venäjä/Romania,irtis/lom</t>
  </si>
  <si>
    <t>Karelia-Upofloor</t>
  </si>
  <si>
    <t>Koko henk, eläkejärj/irtis</t>
  </si>
  <si>
    <t>Kainuun Voima</t>
  </si>
  <si>
    <t>Uud.organisointi</t>
  </si>
  <si>
    <t>Jyväskylän yliopisto</t>
  </si>
  <si>
    <t>JE-siirto,toiminnan uud.järjestely</t>
  </si>
  <si>
    <t>Painotalo,Media, irtis/lom</t>
  </si>
  <si>
    <t>Lom max 90 pv v. 2012</t>
  </si>
  <si>
    <t>Jkl, irtis/lom</t>
  </si>
  <si>
    <t>JE-Urakointi</t>
  </si>
  <si>
    <t>Jalasjärvi-&gt;lom alk6/11,max9vko,n.20henk</t>
  </si>
  <si>
    <t>ei Bus.Sol.-&gt;lom tarvittaessa 9/11 mennessä</t>
  </si>
  <si>
    <t>Joensuu,Kuopio, irtis/lom/osa-aik</t>
  </si>
  <si>
    <t>Hallinto,pääkaupunkiseutu</t>
  </si>
  <si>
    <t>Lpr,as.markkin,myymälät, 0sa-aik/eläke/irtisan</t>
  </si>
  <si>
    <t>ItellaInformation,Seinäjoki</t>
  </si>
  <si>
    <t>ItellaInformation,pk-seutu,Jkl,Tre</t>
  </si>
  <si>
    <t>Isku-Yhtymä Oy</t>
  </si>
  <si>
    <t>Lom/osa-aik/irtis</t>
  </si>
  <si>
    <t>ISS Aviation Oy</t>
  </si>
  <si>
    <t>Osa-aik/lom/irtisan-&gt; neuvottelut peruttu</t>
  </si>
  <si>
    <t>Helsinki-&gt;lom kaikki 8pv,11hlö2011, muut lyh.työvko</t>
  </si>
  <si>
    <t>Imatra, koko henk</t>
  </si>
  <si>
    <t>Kouvola, mahd.siirto Lievestuoreelle</t>
  </si>
  <si>
    <t>Högfors Steka</t>
  </si>
  <si>
    <t>Yrityssaneeraus,Kouvola</t>
  </si>
  <si>
    <t>Yrityssaneeraus, irtis/lom-&gt;lomaika tarkentuu myöh.</t>
  </si>
  <si>
    <t>Lappi, keskitys Ouluun</t>
  </si>
  <si>
    <t>Muhos, lom-&gt;ei toimenpiteitä</t>
  </si>
  <si>
    <t>Hydnum</t>
  </si>
  <si>
    <t xml:space="preserve">Lom max 90 pv, 8/11-3/12 </t>
  </si>
  <si>
    <t>Pori,Kankaanpää,Parkano,Loviisa</t>
  </si>
  <si>
    <t>Ruokatalo, lom max 90 pv, 2/12 mennessä</t>
  </si>
  <si>
    <t>Järvi-SuomenPortti, Mikkeli</t>
  </si>
  <si>
    <t>Salo, lom max 90 pv</t>
  </si>
  <si>
    <t>FWD Helsinki</t>
  </si>
  <si>
    <t>Kolhon tehdas-&gt;lom 7/14pv, 11/11-1/12</t>
  </si>
  <si>
    <t>Formica IKI</t>
  </si>
  <si>
    <t>Norrvalla, lom</t>
  </si>
  <si>
    <t>Folkhälsan Botnia Ab</t>
  </si>
  <si>
    <t>Fiskars Home, Arabia</t>
  </si>
  <si>
    <t>Vieremä, irtis/lom-&gt;10 siirto Iisalmeen</t>
  </si>
  <si>
    <t>Finnritilä</t>
  </si>
  <si>
    <t>Finnkarelia Virke</t>
  </si>
  <si>
    <t>SMT,lom/irtis/ulkoist</t>
  </si>
  <si>
    <t>Talous,hlö,tietohallinto</t>
  </si>
  <si>
    <t>Tekniikkayhtiöt</t>
  </si>
  <si>
    <t>Lentosääpalvelu uud.järj</t>
  </si>
  <si>
    <t>Seinäjoki,Tku,leipom.sulkeminen,hoitovastuutoiminta</t>
  </si>
  <si>
    <t>Varkaus, Tuusula,Espoo, lom max 90 pv, v.2011</t>
  </si>
  <si>
    <t>European Batteries</t>
  </si>
  <si>
    <t>Kotka, irtis/työaikajärj.</t>
  </si>
  <si>
    <t>Eupec</t>
  </si>
  <si>
    <t>Väh.tarve max 30 henk</t>
  </si>
  <si>
    <t>Escarmat Oy</t>
  </si>
  <si>
    <t>Lahti, väh.tarve 6-9 henk</t>
  </si>
  <si>
    <t>Liiton työntekijät lom 2 vko, ei kassa</t>
  </si>
  <si>
    <t>Erto</t>
  </si>
  <si>
    <t>Kirkkonummi, tuotekehitys</t>
  </si>
  <si>
    <t>Mikkeli, työajan lyh/lom-&gt;max 90pv,työajan lyhennys</t>
  </si>
  <si>
    <t>Ulkoistupalvelut, henk.järj.</t>
  </si>
  <si>
    <t>Enfo Oyj</t>
  </si>
  <si>
    <t>lähinnä Kymenlaakso-&gt;60 siirto Anjalankoskelle</t>
  </si>
  <si>
    <t>Elintarviketeollisuusliitto ETL</t>
  </si>
  <si>
    <t>Koko henk, lom/irtis/osa-aik-&gt;konkurssi</t>
  </si>
  <si>
    <t>Riihimäki,väh.tarve 7-8henk</t>
  </si>
  <si>
    <t>Ekokem Oy</t>
  </si>
  <si>
    <t>Tammisaari, konkurssi</t>
  </si>
  <si>
    <t>Ekenäs Tryckeri</t>
  </si>
  <si>
    <t>EditaPrima</t>
  </si>
  <si>
    <t>Edita</t>
  </si>
  <si>
    <t>Pori,myyty Intiaan</t>
  </si>
  <si>
    <t>Eckart Pigments</t>
  </si>
  <si>
    <t>Ei hallinto, tukitoiminnot-&gt;54-55henk eläkejärj.</t>
  </si>
  <si>
    <t>Väh.tarve 80 henk</t>
  </si>
  <si>
    <t>Mobile solutions</t>
  </si>
  <si>
    <t>Pori, mobile solutions</t>
  </si>
  <si>
    <t>Destia Rail, irtis/lom</t>
  </si>
  <si>
    <t>Cupori</t>
  </si>
  <si>
    <t>Containersteve</t>
  </si>
  <si>
    <t>Suomi, väh.tarve max 30 henk</t>
  </si>
  <si>
    <t>Lempäälä, yksikön sulku-&gt;myynti,yt-neuv.lopetetaan</t>
  </si>
  <si>
    <t>Pietarsaari, lom 12/11 alkaen</t>
  </si>
  <si>
    <t>Pietarsaari-&gt;siirto Ruotsiin,väh.max60h,eläke,m-aik</t>
  </si>
  <si>
    <t>Koko Suomi, lom max 90 pv, 10/11 alkaen</t>
  </si>
  <si>
    <t>Lieto-&gt;lom toistaiseksi 1/12 alkaen</t>
  </si>
  <si>
    <t>Suomi ja Ruotsi yht. 115 henk</t>
  </si>
  <si>
    <t>Pori,Kankaanpää</t>
  </si>
  <si>
    <t>Casatino Oy</t>
  </si>
  <si>
    <t>Irtis/lom-&gt;10 eläkeratkaisut</t>
  </si>
  <si>
    <t>Kemi</t>
  </si>
  <si>
    <t>Botnia Mill Service</t>
  </si>
  <si>
    <t>Vähennystarve max 85 henk</t>
  </si>
  <si>
    <t>Bemis Oy</t>
  </si>
  <si>
    <t>Kuopio, lomautukset käynnissä</t>
  </si>
  <si>
    <t>Bella</t>
  </si>
  <si>
    <t>ei Automatisointipalvelut</t>
  </si>
  <si>
    <t>Turku, lom</t>
  </si>
  <si>
    <t>Auraprint Oy</t>
  </si>
  <si>
    <t>Nurmo, osa-aik/irtisan/eläkejärj.(21)</t>
  </si>
  <si>
    <t>Lapinjärvi</t>
  </si>
  <si>
    <t>Arla Ingman</t>
  </si>
  <si>
    <t>Kemijärvi,-&gt;lom 2vko-2kk</t>
  </si>
  <si>
    <t>Arktos Group</t>
  </si>
  <si>
    <t>Kuopio-&gt;lom max 90 pv, alkaen 7/11</t>
  </si>
  <si>
    <t>Are</t>
  </si>
  <si>
    <t>Rajamäki, tehtävä- ja org.muutokset-&gt;uud.järj.</t>
  </si>
  <si>
    <t>Altia</t>
  </si>
  <si>
    <t>Pori,Tre,jakelutoiminta, paino</t>
  </si>
  <si>
    <t>Satakunnan Kirjateollisuus,Porin sanomat</t>
  </si>
  <si>
    <t>Väh.tarve 40 henk</t>
  </si>
  <si>
    <t>Kokkola, lomautusvaroitus talveksi</t>
  </si>
  <si>
    <t>Ahola Transport</t>
  </si>
  <si>
    <t>Karhula, Mikkeli, lom mahdollisia</t>
  </si>
  <si>
    <t>Forssan Kirjapaino-konserni, Tampere</t>
  </si>
  <si>
    <t>A-Pullo Oy</t>
  </si>
  <si>
    <t>A-katsastus,K-asemat,Ajovarma-&gt;yht.130henk</t>
  </si>
  <si>
    <t>Crosskey Banking Solutions</t>
  </si>
  <si>
    <t>Ruotsi,Ahvenanmaa,muu Suomi-&gt;34 vapaaeht.järj.</t>
  </si>
  <si>
    <t>Koko henk, lom/irtis/muut järj.-&gt;lom 1 vko/kesä 2012</t>
  </si>
  <si>
    <t>Pohjanmaa, lom 5 pv v. 2012</t>
  </si>
  <si>
    <t>Yrkesakademin i Österbotten</t>
  </si>
  <si>
    <t>Internet-toiminnot, ei irtis/lom</t>
  </si>
  <si>
    <t>Vaasa, lom max 90 pv, 12/12-kesä2013,n.40pv/henk</t>
  </si>
  <si>
    <t>Espoo-&gt;irtisanottujen määrä tarkentuu myöh.</t>
  </si>
  <si>
    <t>Lappeenranta, koko henk</t>
  </si>
  <si>
    <t>Wirma Lappeenranta Oy</t>
  </si>
  <si>
    <t>Eura,toiminnan lopetus</t>
  </si>
  <si>
    <t>Wipak Avans Oy</t>
  </si>
  <si>
    <t>Wipak</t>
  </si>
  <si>
    <t>Winwind Oy</t>
  </si>
  <si>
    <t>Amm.koulutus, yrittää välttää lom.-&gt;m-aik.30-50henk</t>
  </si>
  <si>
    <t>WinNova</t>
  </si>
  <si>
    <t>Valkeakoski, koko henk, lom 20 pv 9/12-4/13</t>
  </si>
  <si>
    <t>Lipunmyynti-&gt;yht.70</t>
  </si>
  <si>
    <t>Tre,Turku,Oulu,varikot-&gt;eläkejärj,muut järj.</t>
  </si>
  <si>
    <t>Track, Sähköasentajat</t>
  </si>
  <si>
    <t>Maatoiminnot, Suomi ja Ruotsi yht. 650 henk</t>
  </si>
  <si>
    <t>m/s Rosella, ei tietoa henk.määristä</t>
  </si>
  <si>
    <t>Koko Suomi:16myymälää, 15 paikkak,liiketoim.myynti</t>
  </si>
  <si>
    <t>Veikon Kone Oy</t>
  </si>
  <si>
    <t>V.E.Lipponen Oy</t>
  </si>
  <si>
    <t>Lieksa-&gt;lom vuoroviikoin 9/12 alkaen</t>
  </si>
  <si>
    <t>Vapo Timber oy</t>
  </si>
  <si>
    <t>Joensuu,Outokumpu</t>
  </si>
  <si>
    <t>Outokumpu, lom max 90 pv-&gt;lom n.1vko/kk,v.2012</t>
  </si>
  <si>
    <t>Joensuu, lom/irtis-&gt;lom tarkastellaan 2kk välein</t>
  </si>
  <si>
    <t>Äänekoski, lom max 90pv v.2013/irtis</t>
  </si>
  <si>
    <t>Uusikaupunki-&gt;lom v.2012</t>
  </si>
  <si>
    <t>Uusikaupunki-&gt;lom 250,4/12alk toist, 480h 4-7/12</t>
  </si>
  <si>
    <t>Vöyri, lom, kestosta ei tietoa</t>
  </si>
  <si>
    <t>Valkeakoski,aik.koul,osa-aik/lom-&gt;lom 3-6 vko,kesä</t>
  </si>
  <si>
    <t>VAAO</t>
  </si>
  <si>
    <t>Irtis/lom/osa-aik-&gt;30pv,lom.mahd,13m-aik,13muut järj</t>
  </si>
  <si>
    <t>Suomi,lom max 90pv/irtis/osa-aik</t>
  </si>
  <si>
    <t>Vaneriteht,Joensuu,Jkl,Ristiina,S-linna, lom max 90 pv</t>
  </si>
  <si>
    <t>Timber,Lahti,Aureskoski,esikuntatoim</t>
  </si>
  <si>
    <t>Puunhankinta,metsäpalvelut, toimihenkilöt</t>
  </si>
  <si>
    <t>Saha-ja jatkojaloste,Kajaani,Aureskoski,Heinola</t>
  </si>
  <si>
    <t>Myllykosken huoltohenk,siirtyneet ABB:ltä</t>
  </si>
  <si>
    <t>Rauma,Kymi,Kaukaa-&gt;Rauma,lom vko 11</t>
  </si>
  <si>
    <t>Saha-ja puunjalostus-&gt;lom Parkano max 90pv</t>
  </si>
  <si>
    <t>Saha-ja puunjalostus-&gt;lom 1-3/12 lyh.työvko/vuoro</t>
  </si>
  <si>
    <t>Vuolukivituot,Juuka,Suomussalmi-&gt;lom max 90pv</t>
  </si>
  <si>
    <t>TS-Yhtymä,Turun Tietokuva-&gt;väh.yht:irtis/eläke/lom</t>
  </si>
  <si>
    <t>Paikallislehdet</t>
  </si>
  <si>
    <t>Hki,Turku</t>
  </si>
  <si>
    <t>Tryg</t>
  </si>
  <si>
    <t>Kajaani, lom v.2012 aikana</t>
  </si>
  <si>
    <t>Lom 40-70 henk, 3-4 kk</t>
  </si>
  <si>
    <t>Koko henkilöstö-&gt;lisäksi 50h ulkoist.ISS palvelut</t>
  </si>
  <si>
    <t>Koko konserni-&gt;n.90henk eläke+muut järj.</t>
  </si>
  <si>
    <t>Fidenta Oy,Nordean yhteisyritys</t>
  </si>
  <si>
    <t>PES-yksikkö-&gt;irtis/lom yht. 50 henk, luvut arvio</t>
  </si>
  <si>
    <t>Teerijärvi, lom 50-60 henk</t>
  </si>
  <si>
    <t>Teri-Talot</t>
  </si>
  <si>
    <t>Ähtäri, koko henk-&gt;lom syksy toistaiseksi</t>
  </si>
  <si>
    <t>Terhitec oy</t>
  </si>
  <si>
    <t>Espoo,Oulu</t>
  </si>
  <si>
    <t>Säästöohjelma,2000 henk,Suomi 96,b2b-palvelut</t>
  </si>
  <si>
    <t>Mobiili- ja laajakaistatoim-&gt;88 henk siirto Hki,Tre,Jkl</t>
  </si>
  <si>
    <t>Kaarina-&gt;lom 3vko, 3/13 mennessä</t>
  </si>
  <si>
    <t>Väh.tarve max 25 henk</t>
  </si>
  <si>
    <t>TBWA Helsinki Oy</t>
  </si>
  <si>
    <t>Tamro Oyj</t>
  </si>
  <si>
    <t>Lom-&gt;5-10 pv</t>
  </si>
  <si>
    <t>Tampereen Sähkölaitos</t>
  </si>
  <si>
    <t>Tre,osa-aik/irtis, irtis max 18 henk</t>
  </si>
  <si>
    <t>Forssa, irtis/lom-&gt;keskeytetty, uusi ostaja?</t>
  </si>
  <si>
    <t>Tambest Glass Solution</t>
  </si>
  <si>
    <t>Maahenkilöstö-&gt;Mikkelin toimip.lakkautus</t>
  </si>
  <si>
    <t>Suomen säästötavoite n. 30-35 henk</t>
  </si>
  <si>
    <t>Joustopakkaukset, Tre-&gt;lom max 40 pv</t>
  </si>
  <si>
    <t>Kuitukankaat, Nakkila</t>
  </si>
  <si>
    <t>Vierumäen Urheiluopisto</t>
  </si>
  <si>
    <t>Joensuu, lom</t>
  </si>
  <si>
    <t>Suomen Levyprofiili</t>
  </si>
  <si>
    <t>Koko henk-&gt;lom 1-2 vko, v. 2013</t>
  </si>
  <si>
    <t>Suomen Lehtiyhtymä Oy</t>
  </si>
  <si>
    <t>Joensuu,Mikkeli,Kuopio,lom/irtis-&gt;lom max 11/12-4/13</t>
  </si>
  <si>
    <t>Kotka, lom max 90 pv, henk alle 200</t>
  </si>
  <si>
    <t>Sulzer Pumps</t>
  </si>
  <si>
    <t>Habbo Hotel</t>
  </si>
  <si>
    <t>Sulake Oy</t>
  </si>
  <si>
    <t>Irtis max 7 henk-&gt;siirto m-aik, osa-aikaeläke,ostop.</t>
  </si>
  <si>
    <t>Stormossen Oy Ab</t>
  </si>
  <si>
    <t>Imatra,arkitustoim.lakk,Corenso-&gt;16henk sis.siirto</t>
  </si>
  <si>
    <t>Printing&amp;Reading,Veitsiluoto</t>
  </si>
  <si>
    <t>FineP,Oulu,Kemi,Varkaus,Kouvola-&gt;Oulu,arvio,vkot14-15</t>
  </si>
  <si>
    <t>Tampere,maailm.laaj.1700henk</t>
  </si>
  <si>
    <t>ST-Ericsson Oy</t>
  </si>
  <si>
    <t>Hamina-&gt;v. 2012 loppuun mennessä</t>
  </si>
  <si>
    <t>Steveco Oy</t>
  </si>
  <si>
    <t>Lom max 90 pv-&gt;lom 2vko-3kk,irtis max 9 henk</t>
  </si>
  <si>
    <t>Stala Oy</t>
  </si>
  <si>
    <t>Nurmijärvi, lom 4-6henk</t>
  </si>
  <si>
    <t>SP-Paino Oy</t>
  </si>
  <si>
    <t>Koko ketju</t>
  </si>
  <si>
    <t>Specsavers Oy</t>
  </si>
  <si>
    <t>Päivittäis-käyttötavarakauppa</t>
  </si>
  <si>
    <t>Salo, Nokian tehdas</t>
  </si>
  <si>
    <t>Sodexho Oy</t>
  </si>
  <si>
    <t>Infra,irtis/lom/eläke</t>
  </si>
  <si>
    <t>Skanska AB</t>
  </si>
  <si>
    <t>Konsernipalv,Talonrakennus</t>
  </si>
  <si>
    <t>Asuntoprojektikeh.toim.</t>
  </si>
  <si>
    <t>Haapavesi-&gt;lom toistaiseksi 8/12 alkaen</t>
  </si>
  <si>
    <t>Vöyri, lom</t>
  </si>
  <si>
    <t>Simons Oy</t>
  </si>
  <si>
    <t>Sievi,Oulainen-&gt;lom toist.25,loput 53pv,2/12 alkaen</t>
  </si>
  <si>
    <t>Siemens</t>
  </si>
  <si>
    <t>Nokia,Kauttua, lom</t>
  </si>
  <si>
    <t>Siegwerk Finland Oy</t>
  </si>
  <si>
    <t>Tampere, lom yli 90 pv, 1-6/13</t>
  </si>
  <si>
    <t>Espoo,Turku</t>
  </si>
  <si>
    <t>Setera Oy</t>
  </si>
  <si>
    <t>Oulu, tuotannon siirto Turku,Viro</t>
  </si>
  <si>
    <t>Securitas Oy</t>
  </si>
  <si>
    <t>Seinäjoki, amk,koul.ky-&gt;20eläke,20m-aik</t>
  </si>
  <si>
    <t>Seamk</t>
  </si>
  <si>
    <t>Vaasa, mahd.tehtaan lopetus-&gt;lopetetaan 2013-14 aik</t>
  </si>
  <si>
    <t>Scott Health &amp; Safety Oy</t>
  </si>
  <si>
    <t>ei kustannustoimittajat</t>
  </si>
  <si>
    <t>Schilds&amp;Söderström</t>
  </si>
  <si>
    <t>ScanfilEMS,Sievi</t>
  </si>
  <si>
    <t>SCA-Group</t>
  </si>
  <si>
    <t>Osa-aik/irtis</t>
  </si>
  <si>
    <t>Savonia-amk</t>
  </si>
  <si>
    <t>Tre,Oulu,Kaustinen-&gt;mahd.lom Tre,Kaustinen</t>
  </si>
  <si>
    <t>Sasken Finland Oy</t>
  </si>
  <si>
    <t>Bookwell Oy, Kariston kirjapaino, Hml</t>
  </si>
  <si>
    <t>Magazines,Tekniikkajulkaisut</t>
  </si>
  <si>
    <t>SanomaNews,Lehtimedia</t>
  </si>
  <si>
    <t>Väh.tarve 80-140 henk-&gt;64henk raha/eläkepaketti</t>
  </si>
  <si>
    <t>Sampo Pankki Oyj</t>
  </si>
  <si>
    <t>Etelä-Suomi, väh.tarve 40-70 henk</t>
  </si>
  <si>
    <t>Toimitus,markkinointi,lehtipalvelu</t>
  </si>
  <si>
    <t>Salon Seudun Sanomat Oy</t>
  </si>
  <si>
    <t>Paikallislehdet-&gt;päätökset syksyllä</t>
  </si>
  <si>
    <t>Hyvinkää, Forssa, lom</t>
  </si>
  <si>
    <t>Lpr,Imatra, irtis/osa-aikais</t>
  </si>
  <si>
    <t>Saimaan amk</t>
  </si>
  <si>
    <t>Pori-&gt;lom 4 vko, 1.jakso  2-5/13, 2. jakso 9-12/13</t>
  </si>
  <si>
    <t>Sachtleben Pigments Oy</t>
  </si>
  <si>
    <t>Saarijärvi</t>
  </si>
  <si>
    <t>Saarijärven Offset Oy</t>
  </si>
  <si>
    <t>Itä-Suomi</t>
  </si>
  <si>
    <t>Rudus Oy</t>
  </si>
  <si>
    <t>Lapin amk, lom 2 vko, koko henk</t>
  </si>
  <si>
    <t>Rovaniemen koulutuskuntayhtymä</t>
  </si>
  <si>
    <t>Rovaniemi-&gt;4 eläke</t>
  </si>
  <si>
    <t>Rovaniemen amk</t>
  </si>
  <si>
    <t>Done Logistics, lom/irtis</t>
  </si>
  <si>
    <t>Aura, irtis/lom max 90 pv-&gt;1/13</t>
  </si>
  <si>
    <t>Lieksa, lom muutama vko 1-2/13</t>
  </si>
  <si>
    <t>Reino&amp;Aino Kotikenkä Oy</t>
  </si>
  <si>
    <t>Tammela</t>
  </si>
  <si>
    <t>Kajaani, koko henk</t>
  </si>
  <si>
    <t>R-Collection</t>
  </si>
  <si>
    <t>RuukkiMetals,Oulainen-&gt;lom max 90 pv, v. 2013</t>
  </si>
  <si>
    <t>RuukkiConstr,proj&amp;infra, irtis/lom</t>
  </si>
  <si>
    <t>RuukkiMetals,Naantali</t>
  </si>
  <si>
    <t>RuukkiConstr,Peräs-joki,lom/irtis-&gt;lom v.2013,irtis arv.</t>
  </si>
  <si>
    <t>RuukkiEng,lom-&gt;max 90 pv, v12-13,Sepänkylä,Kalajoki</t>
  </si>
  <si>
    <t>Metals,markkin&amp;viest-&gt;väh.yht.250henk,eläke,m-aik</t>
  </si>
  <si>
    <t>Ruukki Construction,Peräseinäjoki-&gt;lom max 90pv</t>
  </si>
  <si>
    <t>Ruukki Metals-&gt;irtis/eläkejärj.</t>
  </si>
  <si>
    <t>Ruukki Engineering, Kurikka-&gt;lom.ilm. myöhemmin</t>
  </si>
  <si>
    <t>Asikkala,Vääksyn tehdas-&gt;lom osa-aikaisesti</t>
  </si>
  <si>
    <t>Rapala Oyj</t>
  </si>
  <si>
    <t>Tre, koko henk, väh.tarve 15-25 henk</t>
  </si>
  <si>
    <t>Rakla Tampere Oy</t>
  </si>
  <si>
    <t>Koko henk lom 90 pv</t>
  </si>
  <si>
    <t>Oulu,Haukipudas,väh.40-60henk</t>
  </si>
  <si>
    <t>Rajaville Oy</t>
  </si>
  <si>
    <t>Brändit,rehuvalkuaisliiketoiminta-&gt;16 muut järj.</t>
  </si>
  <si>
    <t>Koko henk-&gt;lom 2 kk, 10/12-1/13</t>
  </si>
  <si>
    <t>Raahen Aikuiskoulutuskeskus Oy</t>
  </si>
  <si>
    <t>Merikarvia</t>
  </si>
  <si>
    <t>Tako kotelotehdas, Tre-&gt;lom 15 pv, 1/13</t>
  </si>
  <si>
    <t>Valkeakoski, koko henk, irtis/lom</t>
  </si>
  <si>
    <t>Koko Suomi-&gt;vähennykset toteutetaan v. 2015 mennessä</t>
  </si>
  <si>
    <t>PVO-konserni,Kristiinank,Pori,Seinäki,Vaasa</t>
  </si>
  <si>
    <t>Proma-Palvelut Oy</t>
  </si>
  <si>
    <t>Juankoski, koko henk-&gt;irtis max 40, lom 5vko 1.12.alk</t>
  </si>
  <si>
    <t>PPO-konserni</t>
  </si>
  <si>
    <t>Powernet Oy</t>
  </si>
  <si>
    <t>PVO-Vesivoima, koko henk</t>
  </si>
  <si>
    <t>Pohjolan Voima</t>
  </si>
  <si>
    <t>Konsernin tukipalvelut-&gt;irtis:30-35 henk</t>
  </si>
  <si>
    <t>Lom max 90 pv, ei myynti ja huoltopalvelut-&gt;aik. 12/12</t>
  </si>
  <si>
    <t>Eläkejärj,irtis-&gt;lom max 4 vko, 7/12 alk.</t>
  </si>
  <si>
    <t>Nurmijärvi, lom/irtis</t>
  </si>
  <si>
    <t>Plastone Oy</t>
  </si>
  <si>
    <t>Plastex Oy</t>
  </si>
  <si>
    <t>Laitilan tehdas, lom max 90pv</t>
  </si>
  <si>
    <t>Forssan lasitehdas-&gt;5 m-aik</t>
  </si>
  <si>
    <t>Laitila,Tre,Ylöjärvi,irtis/lom/osa-aik</t>
  </si>
  <si>
    <t>Ruovesi</t>
  </si>
  <si>
    <t>Pihlavan Ikkuna Oy</t>
  </si>
  <si>
    <t>Kauhajoki-&gt;keskitys Viroon</t>
  </si>
  <si>
    <t>Pesmel Oy</t>
  </si>
  <si>
    <t>Posio-&gt;lom n.35henk,vkot11-14,35henk vkot 15-18</t>
  </si>
  <si>
    <t>Pentik</t>
  </si>
  <si>
    <t>Peikko Finland Oy</t>
  </si>
  <si>
    <t>Halli, lom yli 90 pv</t>
  </si>
  <si>
    <t>Patricomp Oy</t>
  </si>
  <si>
    <t>LandSystems&amp;Serv.,Sastamala,Vihtavuori,Hml</t>
  </si>
  <si>
    <t>Suomi ja Ruotsi väh.tarve yht. 70 henk</t>
  </si>
  <si>
    <t>Tornio,Stainless-&gt;eläkejärj,m-aik,irtis,10/12mennessä</t>
  </si>
  <si>
    <t>Lom/irtis-&gt;eläke, m-aik,irtisan. arvio, yht.20henk</t>
  </si>
  <si>
    <t>Oulun Aikuiskoulutuskeskus</t>
  </si>
  <si>
    <t>Kuopio, Kodin Terra, Sokos-&gt;lom 1kk</t>
  </si>
  <si>
    <t>Osuuskauppa Peeässä</t>
  </si>
  <si>
    <t>Orivesi-&gt;irtis max 6 henk</t>
  </si>
  <si>
    <t>Oriveden Opisto</t>
  </si>
  <si>
    <t>Espoo, Turku-&gt;siirto Saloon, ei irtis</t>
  </si>
  <si>
    <t>Oras</t>
  </si>
  <si>
    <t>Myös PohjolaPankki-&gt;314muut järj,150 ulkoist</t>
  </si>
  <si>
    <t>OP-Pohjola-keskusyhteisökonserni</t>
  </si>
  <si>
    <t>Sonkajärvi,lom</t>
  </si>
  <si>
    <t>Omatalo Oy</t>
  </si>
  <si>
    <t>Nastola,irtis/lom max 40 pv</t>
  </si>
  <si>
    <t>Novart</t>
  </si>
  <si>
    <t>Hki,Turku,Uusikaupunki,Oulunsalo, lom max 90 pv</t>
  </si>
  <si>
    <t>Parainen, lom-&gt;1-10vko alk.9/12</t>
  </si>
  <si>
    <t>Raskaat renkaat, autorengas-&gt;4pv työviikko 1-4/13</t>
  </si>
  <si>
    <t>Nokia, vuorojärj.muutos-&gt;lisäksi 90 vuokratt.</t>
  </si>
  <si>
    <t>Vapaaehtoiset tukipaketit</t>
  </si>
  <si>
    <t>Espoo,Oulu,Tre-&gt;ulkoistus Tiedolle 240 henk</t>
  </si>
  <si>
    <t>kv-yht.10000henk-&gt;Salo210,pk780,Tre350,Oulu580</t>
  </si>
  <si>
    <t>Salo,Oulu,Espoo,kv-yht.10000henk-&gt;Salo</t>
  </si>
  <si>
    <t>Reka Kaapeli, lom-&gt;1-2vko, 4-pv työvko,ei irtis 2012</t>
  </si>
  <si>
    <t>Reka Kaapeli, lom-&gt;1-2vko, 4-pv työviikko</t>
  </si>
  <si>
    <t>ei Tornio, irtis/lom-&gt;2-4 vkoa</t>
  </si>
  <si>
    <t>Tornio, lom max 90 pv-&gt;3 vko,5/12,mahd.syksyllä</t>
  </si>
  <si>
    <t>Koko henkilöstö-&gt;15 teht.lakkautus,10 eläke</t>
  </si>
  <si>
    <t>Kotka, lom</t>
  </si>
  <si>
    <t>Multi-Link Terminals Oy</t>
  </si>
  <si>
    <t>Kaikki yksiköt,ei RadioNova-&gt;30 henk. Muut järj.</t>
  </si>
  <si>
    <t>Karkkila,tuotannon siirto muille tehtaille</t>
  </si>
  <si>
    <t>Inari,lom väh. 2 kk</t>
  </si>
  <si>
    <t>Morven Ltd Oy</t>
  </si>
  <si>
    <t>Vilppula, konkurssi</t>
  </si>
  <si>
    <t>Miktor Oy</t>
  </si>
  <si>
    <t>Mikkelin Puhelinosuuskunta MPY</t>
  </si>
  <si>
    <t>Raahe-&gt;eläkejärj., lom, m-aik</t>
  </si>
  <si>
    <t>Miilukangas ky</t>
  </si>
  <si>
    <t>Metsäliitto, lom/työaikajärj-&gt;lom varaus 90pv</t>
  </si>
  <si>
    <t>Koko henk-&gt;eläkejärj,m-aik</t>
  </si>
  <si>
    <t>Metsänhoitoyhdistys Päijät-Häme</t>
  </si>
  <si>
    <t>Metsä Tissue, Espoo,Mänttä</t>
  </si>
  <si>
    <t>Vilppulan saha</t>
  </si>
  <si>
    <t>Palvelukeskustoiminnot, Espoo,Tre,siirto Puolaan</t>
  </si>
  <si>
    <t>Palv.toim.-&gt;136ulkoist,152eläkejärj,lom mahd. v.2013</t>
  </si>
  <si>
    <t>Jkl, Järvenpää-&gt;Jkl,lom 3/12 alk.</t>
  </si>
  <si>
    <t>Salo,Paimio-&gt; Karhula</t>
  </si>
  <si>
    <t>Mesera Yhtiöt</t>
  </si>
  <si>
    <t>Irtis/lom-&gt;lom 3-5 kk</t>
  </si>
  <si>
    <t>Työterv,lääkärikeskuspalvelut</t>
  </si>
  <si>
    <t>Martela,Grundell</t>
  </si>
  <si>
    <t>Helsinki,tuotanto-&gt;lom 8 pv, 1-2/13</t>
  </si>
  <si>
    <t>Marimekko</t>
  </si>
  <si>
    <t>Kitee,Sulkava tehtaat, lom</t>
  </si>
  <si>
    <t>Orivesi, konkurssi</t>
  </si>
  <si>
    <t>Mantereen kenkätehdas</t>
  </si>
  <si>
    <t>Luxus Oy</t>
  </si>
  <si>
    <t>Luvia,Tuusula-&gt;lomautus toistaiseksi</t>
  </si>
  <si>
    <t>Luvian Saha</t>
  </si>
  <si>
    <t>Suomi, lom/osa-aik/eläke/uudsij.</t>
  </si>
  <si>
    <t>Infraliiketoiminta</t>
  </si>
  <si>
    <t>Varkaus,Kotka,Lahti myymälät</t>
  </si>
  <si>
    <t>Salo, koko henk</t>
  </si>
  <si>
    <t>Aura,tehtaan sulkeminen,siirto Eurooppaan</t>
  </si>
  <si>
    <t>Somero, koko henk-&gt;lom 17.12.alk,toistaiseksi</t>
  </si>
  <si>
    <t>Lahti, irtis 6-8 ja lom</t>
  </si>
  <si>
    <t>Lasimies Oy</t>
  </si>
  <si>
    <t>Lapua</t>
  </si>
  <si>
    <t>Eläkejärj,lom 18 henk 10/12 alk.toist, 7 henk.v.2013</t>
  </si>
  <si>
    <t>Lahden Seudun Kuntatekniikka Oy</t>
  </si>
  <si>
    <t>Nastola,Villähde,tehtaan lopetus-&gt;lom 4-8 vko</t>
  </si>
  <si>
    <t>Koko henk, org.uud.</t>
  </si>
  <si>
    <t>Kymen Seudun Osuuskauppa</t>
  </si>
  <si>
    <t>Vaasa,Tuusula, koko henk, lom 90 pv</t>
  </si>
  <si>
    <t>KWH Pipe Oy</t>
  </si>
  <si>
    <t>Koko Suomi-&gt;lom 1-2 vko v. 2013</t>
  </si>
  <si>
    <t>Siilinjärvi,Vuorela, irtis/lom-&gt;yht.20, eläke,osa-aik,lom</t>
  </si>
  <si>
    <t>Punkaharju</t>
  </si>
  <si>
    <t>Kruunupuisto Oy</t>
  </si>
  <si>
    <t>Hml, koko henk</t>
  </si>
  <si>
    <t>Koulutuskeskus Tavastia</t>
  </si>
  <si>
    <t>Koko henk-&gt;lomvar.kokohenk,vuoden ajan,m-aik-9h</t>
  </si>
  <si>
    <t>Raasepori, mahd.yksikön lakkautus</t>
  </si>
  <si>
    <t>Komas Oy</t>
  </si>
  <si>
    <t>Eno, lom koko henk max 90 pv</t>
  </si>
  <si>
    <t>Koliprint Oy</t>
  </si>
  <si>
    <t>Toimitus</t>
  </si>
  <si>
    <t>KL-Kustannus Oy</t>
  </si>
  <si>
    <t>Raahe</t>
  </si>
  <si>
    <t>Keycast Oy</t>
  </si>
  <si>
    <t>Joensuu, Kesälahti-&gt;lom max 90 pv 9/13 mennessä</t>
  </si>
  <si>
    <t>Anttila,K-citymkäyttöt,Ruoka,Rauta,Kone,Keslog,Kespro</t>
  </si>
  <si>
    <t>Irtis/osa-aik, Mediasepät Oy</t>
  </si>
  <si>
    <t>Työtehtävien uud.järj</t>
  </si>
  <si>
    <t>Irtis/lom/osa-aik-&gt;väh.tarve 7-8, irtis.lkm täsmentyy</t>
  </si>
  <si>
    <t>Kemi-Tornion ammattikorkeakoulu</t>
  </si>
  <si>
    <t>Uud.järj. koko henk-&gt;79 eläkejärj.</t>
  </si>
  <si>
    <t>Ei Kuopion ja Tuupovaaran parkettitehdas</t>
  </si>
  <si>
    <t>Tuupovaara-&gt;lom max 90 pv, 2-12/12</t>
  </si>
  <si>
    <t>Kannus, lom-&gt;loppuvuosi 2012</t>
  </si>
  <si>
    <t>Lapponia,Koru-konserni</t>
  </si>
  <si>
    <t>Kalevala Koru Oy</t>
  </si>
  <si>
    <t>Oulu, irtis/lom/osa-aik-&gt;osa irtis. tot. eläkejärj.</t>
  </si>
  <si>
    <t>Irtisan max 20 henk</t>
  </si>
  <si>
    <t>Kajaanin ammattikorkeakoulu</t>
  </si>
  <si>
    <t>Koko henk, väh.tarve 10-15 henk-&gt;irtis, eläkejärj</t>
  </si>
  <si>
    <t>Kaisanet Oy</t>
  </si>
  <si>
    <t>Mahd.lomautukset-&gt;päätökset myöh.</t>
  </si>
  <si>
    <t>Kainuun maakuntayhtymä</t>
  </si>
  <si>
    <t>Lahti, lom toistaiseksi</t>
  </si>
  <si>
    <t>Irtis max 10/lom max 90pv/osa-aik</t>
  </si>
  <si>
    <t>Juusto Kaira Oy</t>
  </si>
  <si>
    <t>Kuopio-&gt;lom mahd. v. 2013</t>
  </si>
  <si>
    <t>Lieksa-&gt;lom osa/kokoaik. 1/13 alkaen</t>
  </si>
  <si>
    <t>Joptek Oy</t>
  </si>
  <si>
    <t>Joensuu-&gt;lom max 90 pv, alk. 12/12</t>
  </si>
  <si>
    <t>Jalasjärvi,aik.koul.keskus-&gt;osa-aik25henk,2.vaih.</t>
  </si>
  <si>
    <t>Connected Devices-yks.-&gt;irtis tai lomautus</t>
  </si>
  <si>
    <t>Koko henk, Nokian alihankkija-&gt;irtis/lomautus</t>
  </si>
  <si>
    <t>Iittala, lom max 90 pv tuotanto/irtis</t>
  </si>
  <si>
    <t>I-Valo Oy</t>
  </si>
  <si>
    <t>Amisto,Edupoli,oppisop.keskus</t>
  </si>
  <si>
    <t>Itä-Uudenmaan koulutusyhtymä</t>
  </si>
  <si>
    <t>Itella Logistics,Lahti</t>
  </si>
  <si>
    <t>Itella logistiikka, esimies-as.tuntijat,as.palv.</t>
  </si>
  <si>
    <t>Itella Posti, Marttila,Tarvasjoki,Lieto</t>
  </si>
  <si>
    <t>Toimihenk-&gt;lom kaikki toimihenk 1 pv v.2012/2013</t>
  </si>
  <si>
    <t>Salo, Nokia tehdas</t>
  </si>
  <si>
    <t>Lom toistaiseksi, eläke-ja muut järj. 11, 16 ulkoist.</t>
  </si>
  <si>
    <t>Irtis/osa-aik,lom 5 pv v.2012 aikana</t>
  </si>
  <si>
    <t>Instru optiikka Oy</t>
  </si>
  <si>
    <t>Software,sharepoints,irtis/lom-&gt;lom 90 pv</t>
  </si>
  <si>
    <t>Konsernipalvelut, Hki tehdas-&gt;suljetaan</t>
  </si>
  <si>
    <t>Myyntipalvelut, ei tietoa henk.määristä</t>
  </si>
  <si>
    <t>Joensuu,Mikkeli,Kouvola-&gt;69 siirtyy</t>
  </si>
  <si>
    <t>Hml-&gt;lom 20 pv, puolet lom joulukuussa, 4 m-aik</t>
  </si>
  <si>
    <t>Hämeenlinnan Teatteri</t>
  </si>
  <si>
    <t>Forssa, väh.tarve yli 10 henk/lom yli 90 pv</t>
  </si>
  <si>
    <t>Hydro Aluminium Salko Oy</t>
  </si>
  <si>
    <t>Hml,Hyvinkää,Riihimäki, irtis/lom</t>
  </si>
  <si>
    <t>HUB logistics Oy</t>
  </si>
  <si>
    <t>Keuruu, irtis/lom max 90 pv</t>
  </si>
  <si>
    <t>HT Laser Oy</t>
  </si>
  <si>
    <t>Vasabladet,Österbotten,Pietarsaaren Sanomat</t>
  </si>
  <si>
    <t>HSS Media Ab</t>
  </si>
  <si>
    <t>Lom max 90 pv 4/13 asti</t>
  </si>
  <si>
    <t>Lom toistaiseksi, mahd.lom max 90pv, 9/12 menn.</t>
  </si>
  <si>
    <t>Saariselkä-&gt;lom 1 henk toist.,4henk m-ajaksi</t>
  </si>
  <si>
    <t>Holiday Club Resorts</t>
  </si>
  <si>
    <t>Järvi-Suomen Portti-&gt;lom v.2012 aikana</t>
  </si>
  <si>
    <t>Järvi-Suomen Portti-&gt;lom,tehtävämuutokset</t>
  </si>
  <si>
    <t>Sopeutustoimet, ei ilm. henkmääriä, arvio 60 henk</t>
  </si>
  <si>
    <t>Hewlett-Packard Oy</t>
  </si>
  <si>
    <t>Helsingin taidemuseo</t>
  </si>
  <si>
    <t>Mikkeli, lom-&gt;porrastetusti</t>
  </si>
  <si>
    <t>Havesa Oy</t>
  </si>
  <si>
    <t>S-ryhmä, myyntihenkilöstö</t>
  </si>
  <si>
    <t>Koko henk, irtis/lom/m-aik</t>
  </si>
  <si>
    <t>Halti Oy</t>
  </si>
  <si>
    <t>Yrityssaneeraus, Halikko,Turku</t>
  </si>
  <si>
    <t>Vuoristo-yhtiöt, koko henk</t>
  </si>
  <si>
    <t>Haikon kartano</t>
  </si>
  <si>
    <t>Irtis/uud.org</t>
  </si>
  <si>
    <t>Gummerus Kustannus Oy</t>
  </si>
  <si>
    <t>Kaikki toimipisteet-&gt;Kouvola lakk.,Lahti lom toist.</t>
  </si>
  <si>
    <t>GoExcellent Finland</t>
  </si>
  <si>
    <t>Suomi-&gt; lom mahd. v. 2013</t>
  </si>
  <si>
    <t>G4S Cash Solutions Oy</t>
  </si>
  <si>
    <t>Irtis/lom-&gt;lom 1-2vko</t>
  </si>
  <si>
    <t>Salo, toimintojen lopetus-&gt;irtis. yli 100 henk.</t>
  </si>
  <si>
    <t>Kirjapaino</t>
  </si>
  <si>
    <t>Forssa Print</t>
  </si>
  <si>
    <t>Forssaprint,Kirjapaino,Forssa,Tre</t>
  </si>
  <si>
    <t>Hanko, as.palv, väh.tarve max 14</t>
  </si>
  <si>
    <t>Koko henk-&gt;irtisanotaan 19-23 henk</t>
  </si>
  <si>
    <t>Vöyri, siirto Härmä/irtis/uud.sij.-&gt;23henk siirto</t>
  </si>
  <si>
    <t>Tuki- ja hallinto, kuntoutustoiminnot-&gt;18 uud.järj</t>
  </si>
  <si>
    <t>Konkurssi, Hanko,Taalintehdas</t>
  </si>
  <si>
    <t>FNsteel Oy</t>
  </si>
  <si>
    <t>Seinäjoki,Vantaa</t>
  </si>
  <si>
    <t>Flybe</t>
  </si>
  <si>
    <t>Koverhar</t>
  </si>
  <si>
    <t>Fjäder Group Oy</t>
  </si>
  <si>
    <t>Billnäs,irtis max 95 henk</t>
  </si>
  <si>
    <t>Koko henk, Suomesta n. 25 henk</t>
  </si>
  <si>
    <t>Kauhava, koko henk-&gt;lom max 6 vk, 1-6/13</t>
  </si>
  <si>
    <t>Kauhava, irtis/lom/m-aik</t>
  </si>
  <si>
    <t>Aurinkomatkat,myyjät,hallintohenk</t>
  </si>
  <si>
    <t>Asiakaspavelu,lentokenttä, 30 henk osa-aik</t>
  </si>
  <si>
    <t>Matkustamohenk,ulkoist-&gt;lom2/13 alk 1kk,irtis2014</t>
  </si>
  <si>
    <t>Matkustamohenk,ulkoist Flybe-&gt;palk.vp,max100 irtis</t>
  </si>
  <si>
    <t>Laitehuolto,moottorikorjaamo toim.lakkautus</t>
  </si>
  <si>
    <t>Finn Lamex Safety Glass Oy</t>
  </si>
  <si>
    <t>Lentoasema, ei ravintola&amp;kahvila, myös ulkoistaminen</t>
  </si>
  <si>
    <t>Keskinäinen Vakuutusyhtiö, koko henkilöstö</t>
  </si>
  <si>
    <t>Fennia</t>
  </si>
  <si>
    <t>Forssa,mahd siirto Kuopioon</t>
  </si>
  <si>
    <t>Joensuu, irtis/lom-&gt; 90 pv</t>
  </si>
  <si>
    <t>Suomi toimih,Joensuu,Mäntyharju-&gt;lom max 90pv</t>
  </si>
  <si>
    <t>laukaa, irtis/lom/uud.järj-&gt;m-aik</t>
  </si>
  <si>
    <t>Keltakangas,Kuusankoski,yksiköiden lakkautus</t>
  </si>
  <si>
    <t>Esperi Sairaankuljetus Oy</t>
  </si>
  <si>
    <t>Uud.järj</t>
  </si>
  <si>
    <t>Esmerk Oy</t>
  </si>
  <si>
    <t>lahti-&gt;lom max 90 pv, talvi&amp;kevät</t>
  </si>
  <si>
    <t>Icecapital</t>
  </si>
  <si>
    <t>eQ Oyj</t>
  </si>
  <si>
    <t>Hki,Pori,Kajaani,S-salmi,Joensuu</t>
  </si>
  <si>
    <t>Aluetoiminta, assistentti- ja siht.teht.</t>
  </si>
  <si>
    <t>Koko henk, ei väh.tarvetta</t>
  </si>
  <si>
    <t>Espoon toimip. lakkautus-&gt;siirto muu Suomi,irtis max</t>
  </si>
  <si>
    <t xml:space="preserve">Virtasalmi, lom </t>
  </si>
  <si>
    <t>Ekin Muovi Oy</t>
  </si>
  <si>
    <t>Ekami</t>
  </si>
  <si>
    <t>Laukaa, Vihtavuori</t>
  </si>
  <si>
    <t>Ecocat</t>
  </si>
  <si>
    <t>Kluuvi</t>
  </si>
  <si>
    <t>Eat&amp;Joy kauppahalli</t>
  </si>
  <si>
    <t>ei DNA Kauppa, Forte</t>
  </si>
  <si>
    <t>Qt-liiketoiminta,mobiili,Hki,Tre,Jkl,Oulu,irtis/lom/osa-aik</t>
  </si>
  <si>
    <t>Amk</t>
  </si>
  <si>
    <t>Diak</t>
  </si>
  <si>
    <t>Salo, Nokian alihankkija</t>
  </si>
  <si>
    <t>DHL Oy</t>
  </si>
  <si>
    <t>Auto,Motor-&gt;lom v. 2012 n.2 vko/työntekijä</t>
  </si>
  <si>
    <t>Pori-&gt;lom n. 2 vko, myöh max 3 kk, kevät 2013</t>
  </si>
  <si>
    <t>Pori-&gt;lom toistaiseksi</t>
  </si>
  <si>
    <t>Crelint Oy</t>
  </si>
  <si>
    <t>Cramo Finland, mm. asennuspalvelutoiminta</t>
  </si>
  <si>
    <t>CP Kelco</t>
  </si>
  <si>
    <t>Kotkan satama</t>
  </si>
  <si>
    <t>Finnsteve/Finnlines,Kotka</t>
  </si>
  <si>
    <t>Pietarsaari,valimo-&gt;eläkejärj., irtis arvio</t>
  </si>
  <si>
    <t>Väh.tarve 30 henk</t>
  </si>
  <si>
    <t>Heinävaara, lom max 90 pv, 1-6/13</t>
  </si>
  <si>
    <t>Cobham Mast Systems</t>
  </si>
  <si>
    <t>Heinävaara-&gt;lom 8-9vko, alk.9/12</t>
  </si>
  <si>
    <t>City.fi lakkautus-&gt;verkkolehti jatkuu</t>
  </si>
  <si>
    <t>Citypress Oy</t>
  </si>
  <si>
    <t>Kokkola,Ylivieska,Pietarsaari</t>
  </si>
  <si>
    <t>Centria amk</t>
  </si>
  <si>
    <t>Kokkola, Ylivieska,Pietarsaari-&gt;lom 1-2vko 2012</t>
  </si>
  <si>
    <t>Koko Suomi, ei huolto-ja myyntihenk</t>
  </si>
  <si>
    <t>Kaikki toimipaikat</t>
  </si>
  <si>
    <t>Carlson Oy</t>
  </si>
  <si>
    <t>Koko henk-&gt;33m-aik</t>
  </si>
  <si>
    <t>Infrastructure</t>
  </si>
  <si>
    <t>CapGemini Finland Oy</t>
  </si>
  <si>
    <t>Raisio-&gt;lyhennetty työviikko</t>
  </si>
  <si>
    <t>Kokkola, kustannusten karsiminen, ei väh.tarvetta</t>
  </si>
  <si>
    <t>Botnia Print</t>
  </si>
  <si>
    <t>SAS</t>
  </si>
  <si>
    <t>Valkeakoski, lom max 35 pv v. 2012</t>
  </si>
  <si>
    <t>Billerud Finland Oy</t>
  </si>
  <si>
    <t>Best Friend Group Oy</t>
  </si>
  <si>
    <t>Valkeakoski, lom-&gt;2-4vko,9-11/12</t>
  </si>
  <si>
    <t>Kuopio-&gt;mahd. siirto muihin tehtäviin</t>
  </si>
  <si>
    <t>Sodankylä, irtis/lom/osa-aik</t>
  </si>
  <si>
    <t>Irtis/loma/osa-aik</t>
  </si>
  <si>
    <t>Irtis/lom-&gt;lom 3 henk m-aik,18 henk kk, v.2012</t>
  </si>
  <si>
    <t>Lahti, logistiikkakeskus</t>
  </si>
  <si>
    <t>Asko Kodinkone</t>
  </si>
  <si>
    <t>Toimihenkilöt, Sipoo-&gt;eläkejärj,muut teht,väh.yht.9</t>
  </si>
  <si>
    <t>Arla Ingman Oy</t>
  </si>
  <si>
    <t>Pori-&gt;tehtaan sulkeminen</t>
  </si>
  <si>
    <t>Kemijärvi</t>
  </si>
  <si>
    <t>Kuopio, lom yli 90 pv</t>
  </si>
  <si>
    <t>Koko henk-&gt;lom ja eläkejärj</t>
  </si>
  <si>
    <t>Kauttua, koko henk-&gt;lom 4-pv vko 1-4/13, lkm arvio</t>
  </si>
  <si>
    <t>Kauppalehti, ei Tietopalv,Verkkokehitys-&gt;väh. 6 henk</t>
  </si>
  <si>
    <t>Iltalehti</t>
  </si>
  <si>
    <t>Alma360, väh.tarve max 8 henk</t>
  </si>
  <si>
    <t>Alma Manu, Pirkanmaa lehdenjakajat</t>
  </si>
  <si>
    <t>Alma Aluemedia, ei Kauppalehti,Iltalehti,lehdenjakajat</t>
  </si>
  <si>
    <t>Alma Intermedia</t>
  </si>
  <si>
    <t>Alma Mediapartners:Etuovi,Vuokraovi,Autotalli</t>
  </si>
  <si>
    <t>Alma Manu, Rovaniemi</t>
  </si>
  <si>
    <t>Digimedia, väh.tarve max 6 henk</t>
  </si>
  <si>
    <t>Alueelliset toiminnot</t>
  </si>
  <si>
    <t>Aktia Pankki Oyj</t>
  </si>
  <si>
    <t>Tukitoiminnot-&gt;19 väh.</t>
  </si>
  <si>
    <t>Kaikki Suomen toiminnot, erit. Oulu</t>
  </si>
  <si>
    <t>Symbian-kehitys-&gt;osa vapaa-eht, ei kerrottu lkm</t>
  </si>
  <si>
    <t>Service, Koverhar (Fnsteel)</t>
  </si>
  <si>
    <t>Service, Efora Oy, uud.järj-&gt;Efora</t>
  </si>
  <si>
    <t>Yhtiö</t>
  </si>
  <si>
    <t>Neuvottelujen kesto PV</t>
  </si>
  <si>
    <t>Alku PVM</t>
  </si>
  <si>
    <t>Loppu PVM</t>
  </si>
  <si>
    <t>Alku KK</t>
  </si>
  <si>
    <t>Loppu KK</t>
  </si>
  <si>
    <t>Vähennystarve</t>
  </si>
  <si>
    <t>Neuvottelujen alaiset</t>
  </si>
  <si>
    <t>Vähennystarve / Neuvottelujen alaiset</t>
  </si>
  <si>
    <t>Irtisanomiset / Neuvottelujen alaiset</t>
  </si>
  <si>
    <t>Irtisanomiset / Vähennystarve</t>
  </si>
  <si>
    <t>Lomautukset</t>
  </si>
  <si>
    <t>Matkailu- ja ravitsemistoimiala-&gt;11 eläke,3 osa-aik</t>
  </si>
  <si>
    <t>Amec Foster Wheeler</t>
  </si>
  <si>
    <t>Kurikka, siirto Varkauteen</t>
  </si>
  <si>
    <t>Nurmo, lom-&gt;4-pv työviikko vkot 3-47/2015</t>
  </si>
  <si>
    <t>BRP Finland Oy</t>
  </si>
  <si>
    <t>Rovaniemi-&gt;lom n. 2 kk, 1/2015 alkaen</t>
  </si>
  <si>
    <t>Disas Fish Oy</t>
  </si>
  <si>
    <t>Koko henk:Hamina,Imatra,Lpr</t>
  </si>
  <si>
    <t>Elonen Oy Leipomo</t>
  </si>
  <si>
    <t>Jämsä, mahd. lom keväällä 2015, 1 eläke</t>
  </si>
  <si>
    <t>Koko konserni, irtis/lom-&gt;m-aik/toist v. 2015</t>
  </si>
  <si>
    <t>E.S. Lahtinen Oy</t>
  </si>
  <si>
    <t>Seinäjoki</t>
  </si>
  <si>
    <t>Iittalan lasi, irtis/lom-&gt;6-10 vko 2-3/15</t>
  </si>
  <si>
    <t xml:space="preserve">Holiday Club Saimaa </t>
  </si>
  <si>
    <t>Huntsman Pigments Oy</t>
  </si>
  <si>
    <t>IBM Finland Oy</t>
  </si>
  <si>
    <t>Väh.tarve max 80 henk-&gt;tarjotaan eläke/irtis.paketteja</t>
  </si>
  <si>
    <t>Irtis/osa-aik, alle 10 henk-&gt;4 osa-aik</t>
  </si>
  <si>
    <t>Vaasa,Mustasaari varh.jakelu</t>
  </si>
  <si>
    <t>Toimitusketjuratkaisut,varastotoim,lom-&gt;3 vko,2015</t>
  </si>
  <si>
    <t>Joutsen Media Oy</t>
  </si>
  <si>
    <t>Konserni</t>
  </si>
  <si>
    <t>Oravaisten tehdas-&gt;lom talven 2015 aikana, irtis.max</t>
  </si>
  <si>
    <t>Karelia Ammattikorkeakoulu Oy</t>
  </si>
  <si>
    <t>Joensuu, koko henk-&gt;13 eläke, osa-aik, lom 3 vko 2015</t>
  </si>
  <si>
    <t>Lappeen Savu-Kari Oy</t>
  </si>
  <si>
    <t>Hamina,Imatra</t>
  </si>
  <si>
    <t>Oulu-&gt;lom, työaikajärj</t>
  </si>
  <si>
    <t>Huuto.net,KeltainenPörssi,MSO.fi,Hintaseuranta.fi</t>
  </si>
  <si>
    <t>Sanomalehti Karjalainen Oy</t>
  </si>
  <si>
    <t>Koko henk-&gt;lom 3 vko v. 2015, 3 eläke</t>
  </si>
  <si>
    <t>Sokos, Pori</t>
  </si>
  <si>
    <t>Seloy Oy</t>
  </si>
  <si>
    <t>Huittinen, lom</t>
  </si>
  <si>
    <t>Turun varikon sulkeminen</t>
  </si>
  <si>
    <t>Wienerberger Oy Ab</t>
  </si>
  <si>
    <t>Kärkölä, tehtaan lakkautus</t>
  </si>
  <si>
    <t>Alma Manu, Satakunta,jakelu- ja kulj.-&gt;tieto keväällä</t>
  </si>
  <si>
    <t>Kuopio,Hki,Kustavi,Tku, väh.tarve 10-20-&gt;7 uutta työp.</t>
  </si>
  <si>
    <t>Väh.tarve max 46 henk-&gt;irtis max</t>
  </si>
  <si>
    <t>Koko henk, 10 henk osa-aik/irtis-&gt;lom 7 pv v. 2015</t>
  </si>
  <si>
    <t>Technical Services-&gt;säästöneuvottelut</t>
  </si>
  <si>
    <t>Finnsailor-alus, merihenk-&gt;41 henk irtis tai lom toist.</t>
  </si>
  <si>
    <t>Hki, Ruukki, uud.org.-&gt;n.20 henk irtis+joitakin m-aik</t>
  </si>
  <si>
    <t>Koko henk-&gt;irtis.max 25</t>
  </si>
  <si>
    <t>Forssa,Tre, irtis/lom-&gt;toist. 1/15 alkaen</t>
  </si>
  <si>
    <t>Toimihenk, irtis-&gt;lom max 90 pv 3-12/15,2-3 irtis.</t>
  </si>
  <si>
    <t>Asiakaspalv, myynti, IT-palvelut-&gt;väh.yht. 122 henk</t>
  </si>
  <si>
    <t>Ruokakesko,Kesko,K-Plus-&gt;väh.sis.eläke+m-aik.</t>
  </si>
  <si>
    <t>Koko henk-&gt;7 eläke,2m-aikaist,3m-aik,lom max 90pv 9/15 asti</t>
  </si>
  <si>
    <t>Kuuloliitto ry</t>
  </si>
  <si>
    <t>Koko henk, irtis/osa-aik,väh.tarve 5-9-&gt;lom 5 vko 2015</t>
  </si>
  <si>
    <t>Koko henk, Rovaniemi, Espoo</t>
  </si>
  <si>
    <t>Nab Labs Oy</t>
  </si>
  <si>
    <t>Kaustinen-&gt;siirto Jkl</t>
  </si>
  <si>
    <t>Väh.tarve pääosin Suomessa-&gt;100 eläkejärj.</t>
  </si>
  <si>
    <t>Kajaani,Vuokatti-&gt;1eläke,27tuntijärj.4osa-aikaistus</t>
  </si>
  <si>
    <t>Koko henk-&gt;lom koko henk alle 90 pv 1-6/15</t>
  </si>
  <si>
    <t>Väh.tarve Suomessa n. 100-&gt;lom Turula,Lpr 2015</t>
  </si>
  <si>
    <t>Org.uud-&gt;väh.yht.26</t>
  </si>
  <si>
    <t>Tre,Ylöjärvi, irtis/lom/osa-aik-&gt;lom toistaiseksi</t>
  </si>
  <si>
    <t>Kymenlaakso, Imatra-&gt;väh.16 eläke,osa-aik,teht.järj.irtis</t>
  </si>
  <si>
    <t>Irtis.lkm enint.130-&gt;irtis.max</t>
  </si>
  <si>
    <t>Hyvinkää, irtis/lom-&gt;5 vko</t>
  </si>
  <si>
    <t>Hotel Vaakuna-&gt;7 osa-aikaist.</t>
  </si>
  <si>
    <t>Uud.järj.-&gt;lom max 10 pv 2015, työaika/eläke/m-aik</t>
  </si>
  <si>
    <t>Seinäjoen koulutuskuntayhtymä Sedu</t>
  </si>
  <si>
    <t>Irtis/m-aik lomautukset-&gt;lom m-aik 6/15 menn.</t>
  </si>
  <si>
    <t>Hki,pk-toim-&gt;väh. 68 eläke ja muut järjestelyt</t>
  </si>
  <si>
    <t>Lieksa,Nurmes-&gt; lom max 90 pv kevät 2015</t>
  </si>
  <si>
    <t>Energiatuotanto, lom-&gt;mahd. 2014 ja 2015</t>
  </si>
  <si>
    <t>Jkl, Keitele-&gt;farkkujen valmistus Viroon, 11 eläke</t>
  </si>
  <si>
    <t>Laivan kaivos-&gt;lom myöhemmin</t>
  </si>
  <si>
    <t>Tukitoiminnot-&gt;väh.yht. 148 henk</t>
  </si>
  <si>
    <t>Koko henk-&gt;väh. N. 20 htv</t>
  </si>
  <si>
    <r>
      <t xml:space="preserve">Mikkeli, irtis/lom </t>
    </r>
    <r>
      <rPr>
        <sz val="16"/>
        <rFont val="Albertus MT"/>
        <family val="1"/>
      </rPr>
      <t xml:space="preserve">→ </t>
    </r>
    <r>
      <rPr>
        <sz val="10"/>
        <rFont val="Arial"/>
        <family val="2"/>
      </rPr>
      <t>irtis. 40 hlöä, joista 6 toimihenk.</t>
    </r>
  </si>
  <si>
    <t>Aluetoiminta, ei tav.henk.vähennykset</t>
  </si>
  <si>
    <t>Harjavalta, koko henk-&gt;lom.toist.</t>
  </si>
  <si>
    <t>VR Track, P-Suomi,kunnossapito</t>
  </si>
  <si>
    <t>Haapavesi-&gt;osavkolom</t>
  </si>
  <si>
    <t>Tavaratalot, irtis/osa-aik-&gt;28 henk osa-aik.</t>
  </si>
  <si>
    <t>Kaarina, koko henk</t>
  </si>
  <si>
    <t>Trafotek Oy</t>
  </si>
  <si>
    <t>Jatkuvat palv, konsult,integ.</t>
  </si>
  <si>
    <t>Tiedekeskussäätiö</t>
  </si>
  <si>
    <t xml:space="preserve">Teollisuuden Voima </t>
  </si>
  <si>
    <t>Ministeriö, ELY-keskukset-&gt;alustava irtis.lkm</t>
  </si>
  <si>
    <t>Teboil Oy Ab</t>
  </si>
  <si>
    <t>Kaivostoiminnat, irtis/lom max 90 pv</t>
  </si>
  <si>
    <t>Tapojärvi Oy</t>
  </si>
  <si>
    <t>Maahenk, tukitoiminnot, Turku,Hki</t>
  </si>
  <si>
    <t>ST1 Biofuels Oy</t>
  </si>
  <si>
    <t>Sokotel Oy</t>
  </si>
  <si>
    <t>Schenker Oy</t>
  </si>
  <si>
    <t>Hyvinkää, lom max 7 vkoa</t>
  </si>
  <si>
    <t>Valkeakoski-&gt;lom 1-6 vko 2-4/15</t>
  </si>
  <si>
    <t>Vuokraamo,Fleet,hallinto</t>
  </si>
  <si>
    <t>Ramirent Finland Oy</t>
  </si>
  <si>
    <t>Kempele, markkinointi</t>
  </si>
  <si>
    <t>Polar Electro Oy</t>
  </si>
  <si>
    <t>OP&amp;Accenture yhteisyritys</t>
  </si>
  <si>
    <t>PJP-Pankkijärjestelmäpalvelut Oy</t>
  </si>
  <si>
    <t>Isännöinti,Oy,Verkkoisännöinti.fi</t>
  </si>
  <si>
    <t>Väh.tarve 50-65 henk</t>
  </si>
  <si>
    <t>Oriola-KD Oyj</t>
  </si>
  <si>
    <t>koko Suomen henk-&gt;väh.yht.32h, eläke/lom/irtis</t>
  </si>
  <si>
    <t>Irtis/lom max 90 pv</t>
  </si>
  <si>
    <t>Maistraatit</t>
  </si>
  <si>
    <t>Kouvola-&gt;lom 1-4/15</t>
  </si>
  <si>
    <t>Lahti,Asikkala, irtis/mahd.lom</t>
  </si>
  <si>
    <t>Ei lehtien toimitukset, osa-aik/irtis</t>
  </si>
  <si>
    <t>Kaakon Viestintä Oy</t>
  </si>
  <si>
    <t>Jkl, toimipisteen sulkeminen</t>
  </si>
  <si>
    <t>Ent.Sachtleben, Pori-&gt;väh.yht.120h,eläke,muut järj.</t>
  </si>
  <si>
    <t>Palvelukodit, teht.kuvat, työehdot</t>
  </si>
  <si>
    <t>Honkalampi-säätiö</t>
  </si>
  <si>
    <t>Lpr, koko henk-&gt;2 osa-aik, Span toiminta ulkoistetaan</t>
  </si>
  <si>
    <t>Arvokuljetukset, rahankäsittely</t>
  </si>
  <si>
    <t>Asiakaspalvelu</t>
  </si>
  <si>
    <t>S-linna,Malmi-&gt;lom 1 vko 1/15, irtis.n.20 henk,uud.sij.</t>
  </si>
  <si>
    <t>Kankaanpää,Heinola,siirto Viroon,väh.tarve 20-45h</t>
  </si>
  <si>
    <t>Familon Oy</t>
  </si>
  <si>
    <t>Palkanalennukset, lomarahat/lom-&gt;palkka, lom 5-10 vko</t>
  </si>
  <si>
    <t>Porvoo, Mikkeli</t>
  </si>
  <si>
    <t>Elisa Videra Oy</t>
  </si>
  <si>
    <t>Ejendals Suomi Oy</t>
  </si>
  <si>
    <t>Caruna Oy</t>
  </si>
  <si>
    <t>Kaavi, toiminnan lopettaminen</t>
  </si>
  <si>
    <t>Porvoo-&gt;lom mahd. 18 pv 1-6/2015</t>
  </si>
  <si>
    <t>Nurmo, invest.hanke</t>
  </si>
  <si>
    <t>Koko henk-&gt;irtis.n. 40-50 henk</t>
  </si>
  <si>
    <t>Laplandia,Grande Orchide-&gt;lom n. 2 kk</t>
  </si>
  <si>
    <t>Ammattiopisto Luovi</t>
  </si>
  <si>
    <t>ABB Drives, Hki, toimihenkilöt</t>
  </si>
  <si>
    <t>Executive Education, täydennyskoulutus</t>
  </si>
  <si>
    <t>Glassfibre, Karhula, lom mahd. yli 90 pv 4/15 alkaen</t>
  </si>
  <si>
    <t>Espoo A-klinikka, nuorisoasema</t>
  </si>
  <si>
    <t>Ariterm Oy</t>
  </si>
  <si>
    <t>Saarijärvi-&gt;lom toist/m-aik/osa-aik, 15 eläkejärj.</t>
  </si>
  <si>
    <t>ATA Gears Oy</t>
  </si>
  <si>
    <t>Palveluyksikkö</t>
  </si>
  <si>
    <t>Aviator Airport Services Finland Oy</t>
  </si>
  <si>
    <t>Hki-Vantaa-&gt;irtis.max75, osa-aik.n.20,lom.n.40</t>
  </si>
  <si>
    <t>Lpr, mahd.sulkeminen-&gt;12 vakin, yli 10 m-aik.</t>
  </si>
  <si>
    <t>Berner Pultti Oy</t>
  </si>
  <si>
    <t>Rovaniemi, koko henk-&gt;toimihenk lom 2-5 vko</t>
  </si>
  <si>
    <t>CP Kelco Oy</t>
  </si>
  <si>
    <t>Äänekoski-&gt;lom 2/15, 4/15, n. 1 vko</t>
  </si>
  <si>
    <t>E. Hartikainen Oy</t>
  </si>
  <si>
    <t>Joensuu, Iisalmi,Kajaani,Kuopio, irtis/lom/osa-aik</t>
  </si>
  <si>
    <t>Eckerö Line Ab Oy</t>
  </si>
  <si>
    <t>Koko aspa-henkilökunta</t>
  </si>
  <si>
    <t>Ecolam Oy</t>
  </si>
  <si>
    <t>Polvijärvi-&gt;lom toistaiseksi</t>
  </si>
  <si>
    <t>Jalasjärvi-&gt;osa irtis.toteutetaan eläkejärj.</t>
  </si>
  <si>
    <t>T&amp;K-henkilöstö, pääosin Kirkkonummi, ei Oulu</t>
  </si>
  <si>
    <t>Food Services, esimiestehtävät</t>
  </si>
  <si>
    <t>Leipomot, Vantaa</t>
  </si>
  <si>
    <t>Fin Forelia Oy</t>
  </si>
  <si>
    <t>Tuusniemi,Kerimäki,Tohmajärvi-&gt;kymmeniä kausitt</t>
  </si>
  <si>
    <t>Fintoto Oy</t>
  </si>
  <si>
    <t>Uud.järj., irtis</t>
  </si>
  <si>
    <t>Lpr, lom max 90 pv/muut järj, ei irtis.-&gt;lom 4/15 alk.</t>
  </si>
  <si>
    <t>Kurikka, koko henk-&gt;ulkoistus Komas Oy, 36 henk</t>
  </si>
  <si>
    <t>Lom/irtis, Direct-yksikkö</t>
  </si>
  <si>
    <t>Päihde- ja mielenterveystyö, koko henk</t>
  </si>
  <si>
    <t>Koko henk-&gt;lom max 90 pv 9/15 mennessä</t>
  </si>
  <si>
    <t>I-Mediat, I-print Oy-&gt;lom 3-5 vko</t>
  </si>
  <si>
    <t>Ilmatieteen laitos</t>
  </si>
  <si>
    <t>Fujitsu-konserni, koko henk</t>
  </si>
  <si>
    <t>ISS Palvelut Oy</t>
  </si>
  <si>
    <t>Turvallisuuspalvelut, osa-aik/lom/irtis</t>
  </si>
  <si>
    <t>Joensuu, Kuopio, irtis/osa-aik/lom</t>
  </si>
  <si>
    <t>muu Suomi, ei Jkl-&gt;lom max 90 pv</t>
  </si>
  <si>
    <t>Jukolan Osuuskauppa</t>
  </si>
  <si>
    <t>Nurmes, Bomba-&gt;lom 2 vko, 2 eläke,9 osa-aik</t>
  </si>
  <si>
    <t>Jkl, koko henk</t>
  </si>
  <si>
    <t>Karikon Autotalo Oy</t>
  </si>
  <si>
    <t>Mikkeli, Savonlinna, toiminnan lakkautus</t>
  </si>
  <si>
    <t>Keskinäinen vakuutusyhtiö Fennia</t>
  </si>
  <si>
    <t>Korvaustoiminnot-&gt;myös m-aik, eläkejärj.</t>
  </si>
  <si>
    <t>Keslog Oy</t>
  </si>
  <si>
    <t>Kesko, Vantaa,Oulu,Turku,Tre,Kuopio</t>
  </si>
  <si>
    <t>Hyvinkää,Hki, Hml</t>
  </si>
  <si>
    <t>Kuomiokoski Oy</t>
  </si>
  <si>
    <t>Kuurojen liitto ry</t>
  </si>
  <si>
    <t>Lom 1 kk 7/2015</t>
  </si>
  <si>
    <t>Irtis/osa-aik/muut järj</t>
  </si>
  <si>
    <t>Koko henk, väh.tarve 30 tai enemmän</t>
  </si>
  <si>
    <t>Riihimäki, koko tuotanto lom max 90 pv</t>
  </si>
  <si>
    <t>Lehtisepät Oy</t>
  </si>
  <si>
    <t>Koko henk, Jkl, Pieksämäki</t>
  </si>
  <si>
    <t>Luonnonvarakeskus Luke</t>
  </si>
  <si>
    <t>Koko henk-&gt;17 siirto PRH:een, eläke,m-aik</t>
  </si>
  <si>
    <t>Nummela, Kidex Oy Kitee-&gt;lom max 90 pv</t>
  </si>
  <si>
    <t>Mediverkon ja Mehiläisen yhd.</t>
  </si>
  <si>
    <t>Pieksämäki, siirto Lapinlahdelle,ulkoist.</t>
  </si>
  <si>
    <t>Wood, Punkaharju,Lohja Kerto-tehtaat, lom 2 vko</t>
  </si>
  <si>
    <t>Salo,Tre,Espoo,it-yksiköt</t>
  </si>
  <si>
    <t>Tehtaan lopetus</t>
  </si>
  <si>
    <t>Sisällöt, Mediahub</t>
  </si>
  <si>
    <t>Nets Oy</t>
  </si>
  <si>
    <t>Eläke/paketit/mahd.irtis</t>
  </si>
  <si>
    <t>Irtis-&gt;lom max 90 pv 2-10/15</t>
  </si>
  <si>
    <t>Novia amk</t>
  </si>
  <si>
    <t>Åbo Akademi, koko henk</t>
  </si>
  <si>
    <t>Viestintä, uud.org.-&gt;1,5 htv vähennys</t>
  </si>
  <si>
    <t>Services:Luumäki,Vartius,Imatra,Niirala-&gt;3 osa-aik</t>
  </si>
  <si>
    <t>Näkövammaisten keskusliitto ry</t>
  </si>
  <si>
    <t>RAY rahoitus-&gt;10 osa-aikaistus</t>
  </si>
  <si>
    <t>OP Ryhmä</t>
  </si>
  <si>
    <t>Osuuskunta,osa tytäryhtiöistä</t>
  </si>
  <si>
    <t>Koko henkilöstö-&gt;8 eläke, 20-30 siirtynyt muualle</t>
  </si>
  <si>
    <t>Jkl Vaajakoski, irtis/osa-aik/lom-&gt;lom mahdollisia</t>
  </si>
  <si>
    <t>Hml, Tre Patria Land</t>
  </si>
  <si>
    <t>Toimihenkilöt, Hml-Lahti-yksikön lakkautus</t>
  </si>
  <si>
    <t>Posio,Hki, uud.järj/lom/irtis-&gt;lom max 10 vko v. 2015</t>
  </si>
  <si>
    <t>Pohjois-Savon liitto</t>
  </si>
  <si>
    <t>Pohjois-Savon Osuuspankki</t>
  </si>
  <si>
    <t>Kiuruvesi,Lapinlahti,Rautavaara,Kuopio</t>
  </si>
  <si>
    <t>Porkka Finland Oy</t>
  </si>
  <si>
    <t>Hollola, Ylöjärvi-&gt;siirto Kemijärvi</t>
  </si>
  <si>
    <t>Posti Group Oyj</t>
  </si>
  <si>
    <t>Myymälät, koko Suomi</t>
  </si>
  <si>
    <t>Promeco Group Oy</t>
  </si>
  <si>
    <t>Jämijärvi siirto Kankaanpää, ei henk.vaik.</t>
  </si>
  <si>
    <t>Pukkila Oy</t>
  </si>
  <si>
    <t>Tuotannon siirto Suomesta, Turku</t>
  </si>
  <si>
    <t>Ravimäkiyhdistys ry</t>
  </si>
  <si>
    <t>Tre, Vantaa, irtis-&gt;lom max 1 kk v. 2015</t>
  </si>
  <si>
    <t>Rovalan Setlementti ry</t>
  </si>
  <si>
    <t>Rovala-opisto, osa-aik/lom/irtis-&gt;7-8m-aik</t>
  </si>
  <si>
    <t>Rovaniemen Kehitys Oy</t>
  </si>
  <si>
    <t>Koko henk, irtis 3-8 henk</t>
  </si>
  <si>
    <t>Samlink Oy</t>
  </si>
  <si>
    <t>Espoo, Jkl</t>
  </si>
  <si>
    <t>Sanomapaino, Forssa, irtis/osa-aik</t>
  </si>
  <si>
    <t>Santasalo Gears Oy</t>
  </si>
  <si>
    <t>Satakunnan Liikenne Oy</t>
  </si>
  <si>
    <t>Kuljettajat</t>
  </si>
  <si>
    <t>Nokia,koko henk-&gt;69vpeht.järj,lom johto 2vko,tt 4 vko</t>
  </si>
  <si>
    <t>SLP Kustannus Oy</t>
  </si>
  <si>
    <t>Kainuun sanomalehdet</t>
  </si>
  <si>
    <t>Tukipalvelut</t>
  </si>
  <si>
    <t>SOK, osa-aik/irtis-&gt;108 osa-aikaistetaan</t>
  </si>
  <si>
    <t>Sonoco-Alcore Oy</t>
  </si>
  <si>
    <t>Karhula, Ruukki, Ruovesi</t>
  </si>
  <si>
    <t>Hki,Hml,Oulu,Raahe,S-joki,Turku-&gt;myös eläkejärj.</t>
  </si>
  <si>
    <t>Oulun tavaratalon sulkeminen</t>
  </si>
  <si>
    <t>Retail- ja Real Estate -yksiköt,konsernihallinto</t>
  </si>
  <si>
    <t>Hartola-&gt;40 lom toist, Pälkäne-&gt;30 henk max 90 pv</t>
  </si>
  <si>
    <t>Rakentamisen ratkaisut</t>
  </si>
  <si>
    <t>Joutseno,Honkalahden saha</t>
  </si>
  <si>
    <t>STT</t>
  </si>
  <si>
    <t>Suomen Elinkeinoelämän Keskusarkisto</t>
  </si>
  <si>
    <t>Mikkeli, Hki</t>
  </si>
  <si>
    <t>Lom/25-30 henk irtis-&gt;eläkejärj, väh.yht. 50, myös lom</t>
  </si>
  <si>
    <t>Suomen Terveystalo Oy</t>
  </si>
  <si>
    <t>Kajaani, työterveyshoitajat</t>
  </si>
  <si>
    <t>Suomen Vahinkotarkastus SVT Oy</t>
  </si>
  <si>
    <t>A-Katsastus Group</t>
  </si>
  <si>
    <t>Suomen ympäristökeskus</t>
  </si>
  <si>
    <t>Laboratoriot</t>
  </si>
  <si>
    <t>Vantaa, pääkonttori-&gt;kirjanpito ulkoistus Prahaan</t>
  </si>
  <si>
    <t>Teknologiakeskus KETEK Oy</t>
  </si>
  <si>
    <t>Koko henkilöstö, lom/eläkejärj/irtis</t>
  </si>
  <si>
    <t>Liiketoiminnan tukipalvelut-&gt;eläkejärj, m-aik</t>
  </si>
  <si>
    <t>Heureka, koko henk, irtis/osa-aik-&gt;lom arvio 3 vko</t>
  </si>
  <si>
    <t>Koko henk, htv-&gt;irtis.max, 49 eläke, lomarahat jne.</t>
  </si>
  <si>
    <t>Lomautus toistaiseksi</t>
  </si>
  <si>
    <t>TS-Yhtymä, irtis/osa-aik/lom</t>
  </si>
  <si>
    <t>Turun Satama Oy</t>
  </si>
  <si>
    <t>Kuntec Infra-mahd. lom 90 pv</t>
  </si>
  <si>
    <t>Ylemmät th, uud.org-&gt;tavoitteena ettei irtisanomisia</t>
  </si>
  <si>
    <t>Uud.järj. Suomen väh.tarve n. 25 henk-&gt;irtis/eläke/m-aik</t>
  </si>
  <si>
    <t>Vasemmistoliitto ry</t>
  </si>
  <si>
    <t>VR Track, lom-&gt;34-3vko, 45-2kk</t>
  </si>
  <si>
    <t>mm. Kokkola-&gt;lom, lomarahat, lomien siirrot</t>
  </si>
  <si>
    <t>Kunnossapito</t>
  </si>
  <si>
    <t>Väestöliitto ry</t>
  </si>
  <si>
    <t>Koko henkilöstö, irtis/osa-aik</t>
  </si>
  <si>
    <t>Ei Networks, Network Operation -henk-&gt;irtis.arvio</t>
  </si>
  <si>
    <t>Koko henk uud.järj/irtis-&gt;irtis.max</t>
  </si>
  <si>
    <t>Lapin lehdet yhdistäminen-&gt;väh.yht. 22 henk</t>
  </si>
  <si>
    <t>Kuopio,Iisalmi,Pieksämäki,Pori,Varkaus</t>
  </si>
  <si>
    <t>Turku sulj.-&gt;120 siirto alihankkija,140 mahd.Tampere</t>
  </si>
  <si>
    <t>Pori-&gt;lom 8/15 alkaen portaittain</t>
  </si>
  <si>
    <t>Kaikki toimihenkilöt-&gt;lom max 90 pv</t>
  </si>
  <si>
    <t>Ikaalinen, koko henk-&gt;osa eläkejärj.</t>
  </si>
  <si>
    <t>Tuot,logistiikka,p-konttori-&gt;74m-aik,45eläke,38muu</t>
  </si>
  <si>
    <t>Palvelukeskus-&gt;irtis 15-29 henk</t>
  </si>
  <si>
    <t>Irtis/lom-&gt;irtis.max,50eläke/m-aik,lom.varaus 2 vko</t>
  </si>
  <si>
    <t>Lääkärikompassi,Lääkäri Mediat</t>
  </si>
  <si>
    <t>Koko henk-&gt;väh.4henk irtis/eläke,lom 3 vko, v.2015-19</t>
  </si>
  <si>
    <t>PVO-Lämpövoima, Kristiina,Pori-&gt;henk.vaik.myöh.</t>
  </si>
  <si>
    <t>AinaCom,AinaPay</t>
  </si>
  <si>
    <t>Kuopio,Helsinki,väh.tarve 15-25</t>
  </si>
  <si>
    <t>Pikval Oy</t>
  </si>
  <si>
    <t>Vaajakoski, irtis.max</t>
  </si>
  <si>
    <t>Ruukki Construction Oy</t>
  </si>
  <si>
    <t>SSAB-konserni,Ylivieska-&gt;lom 90 pv, kesästä alk.</t>
  </si>
  <si>
    <t>Suupohjan ammatti-instituutti</t>
  </si>
  <si>
    <t>Lom 7-12/15, 2 vko, 13 m-aik</t>
  </si>
  <si>
    <t>Axxell Ab</t>
  </si>
  <si>
    <t>Monikulttuurisuuskeskus, kotoutumiskoulutus</t>
  </si>
  <si>
    <t>Janita Oy</t>
  </si>
  <si>
    <t>Seinäjoki, irtis/lom-&gt;lom päätetään elokuussa</t>
  </si>
  <si>
    <t>Elle, Olivia,Divaani-lehdet</t>
  </si>
  <si>
    <t>SDP</t>
  </si>
  <si>
    <t>Viestintätoimisto Deski Oy</t>
  </si>
  <si>
    <t>Väh.tarve 8 henk</t>
  </si>
  <si>
    <t>Väh.tarve noin 8 henk</t>
  </si>
  <si>
    <t>Lom max 90 pv/irtis</t>
  </si>
  <si>
    <t>Varastotoiminnot, siirto Viroon</t>
  </si>
  <si>
    <t>Japrotek Oy</t>
  </si>
  <si>
    <t>Vaahto group, ei myynti</t>
  </si>
  <si>
    <t>Digita Networks Oy</t>
  </si>
  <si>
    <t>Verkonvalvonta,materiaalipalvelut</t>
  </si>
  <si>
    <t>Etelä-Suomen Media Oy</t>
  </si>
  <si>
    <t>Keskisuomalainen-konserni, koko henk, irtis/lom</t>
  </si>
  <si>
    <t>Technologies</t>
  </si>
  <si>
    <t>Aerostructures, Jämsä,Tre, lom 4 vko/irtis, koko henk</t>
  </si>
  <si>
    <t>Energy&amp;Utility,tukitoiminnot</t>
  </si>
  <si>
    <t>Ylöjärvi,tehtaan sulkeminen</t>
  </si>
  <si>
    <t>Org.rakenteen muutos,koko yritys,irtis 10,osa-aik 200</t>
  </si>
  <si>
    <t>Yrityssaneeraus-&gt;irtis.vaiheittain, max 76 henk</t>
  </si>
  <si>
    <t>Turku, 2-vuoro-&gt;1-vuoro</t>
  </si>
  <si>
    <t>CS&amp;Operations-&gt;irtis/eläkejärjestelyt</t>
  </si>
  <si>
    <t>Fonecta Media Oy</t>
  </si>
  <si>
    <t>Lahti,Hki,Tre, Keltaiset Sivut</t>
  </si>
  <si>
    <t>Mikkelin Puhelin Oyj</t>
  </si>
  <si>
    <t>Vantaa, Mikkeli</t>
  </si>
  <si>
    <t>Pori,Nakkila,lom max 90 pv</t>
  </si>
  <si>
    <t>Hyvinkää, Forssa, irtis/lom 3-7 vko</t>
  </si>
  <si>
    <t>Tetra Pak Oy</t>
  </si>
  <si>
    <t>Imatra, lom 8/15 alkaen, väh.1 vko</t>
  </si>
  <si>
    <t>Rahtiterminaalit</t>
  </si>
  <si>
    <t>Kuntec Infra, työnjohto, irtis/lom/osa-aik</t>
  </si>
  <si>
    <t>Tammisaari, myynti, markkinointi</t>
  </si>
  <si>
    <t>Kilpailu- ja kuluttajavirasto</t>
  </si>
  <si>
    <t>Sipoo,Tuusula,väh.tarve 14-16</t>
  </si>
  <si>
    <t xml:space="preserve">Turun Seudun Rakennustekniikka </t>
  </si>
  <si>
    <t>Irtis/lomautukset</t>
  </si>
  <si>
    <t>Kepa ry</t>
  </si>
  <si>
    <t>Koko henkilöstö, 25-35 htv</t>
  </si>
  <si>
    <t>Savo-Solar Oy</t>
  </si>
  <si>
    <t>Koko henkilöstö, lom 8-9/15</t>
  </si>
  <si>
    <t>Affecto oy</t>
  </si>
  <si>
    <t>BillerudKorsnäs Finland oy</t>
  </si>
  <si>
    <t>Valkeakosken Tervasaaren tehdas, tuotannon lopetus</t>
  </si>
  <si>
    <t>Bronto Skylift</t>
  </si>
  <si>
    <t>Porin toimipiste</t>
  </si>
  <si>
    <t>CMI</t>
  </si>
  <si>
    <t>Kaikki mahdolliset sopeutuskeinot</t>
  </si>
  <si>
    <t>Easy Led oy</t>
  </si>
  <si>
    <t>Salon toimipiste</t>
  </si>
  <si>
    <t>Endomines oy</t>
  </si>
  <si>
    <t>Erweko oy</t>
  </si>
  <si>
    <t>Helsingin ja Oulun toimipisteet</t>
  </si>
  <si>
    <t>Fida international</t>
  </si>
  <si>
    <t>Myyntitehtävät</t>
  </si>
  <si>
    <t>Rahankäsittelypalvelut, irtis., lom., osaöaikaist.</t>
  </si>
  <si>
    <t>Euran tuotantolaitos</t>
  </si>
  <si>
    <t>Honkarakenne oyj</t>
  </si>
  <si>
    <t>Lom max 90 pv 5/16 mennessä</t>
  </si>
  <si>
    <t>Toimihenkilöt ja ylemmät toimihenkilöt</t>
  </si>
  <si>
    <t>Kirkon ulkomaanapu</t>
  </si>
  <si>
    <t>Kotimaa oy</t>
  </si>
  <si>
    <t>Henkilöstön supistus</t>
  </si>
  <si>
    <t>Kunnan taitoa oy</t>
  </si>
  <si>
    <t>Laine tuotanto oy</t>
  </si>
  <si>
    <t>Lähes koko henkilöstö</t>
  </si>
  <si>
    <t>Lappset oy</t>
  </si>
  <si>
    <t>Lähes koko henkilöstön lomautus yht 20 pvksi</t>
  </si>
  <si>
    <t xml:space="preserve">Mediatalo ESA </t>
  </si>
  <si>
    <t>Koko henkilöstön lomautus 1-4 vk</t>
  </si>
  <si>
    <t>Metsä group</t>
  </si>
  <si>
    <t>Wood, Vilppulan ja Rengon sahat, lom max 3 vko</t>
  </si>
  <si>
    <t>Salo (yksikön lakkautus), Tre, Espoo</t>
  </si>
  <si>
    <t>Nokian renkaat</t>
  </si>
  <si>
    <t>Koko Nokian toimipaikka</t>
  </si>
  <si>
    <t>Matkustamohenkilöstö</t>
  </si>
  <si>
    <t>Kuopion Finance and Accounting Outsourcing -yksikkö</t>
  </si>
  <si>
    <t>OSM Ship management Finland</t>
  </si>
  <si>
    <t>Kaikki maa- ja meritoiminnot</t>
  </si>
  <si>
    <t>Paroc oy</t>
  </si>
  <si>
    <t>Lappeenrannan tehtaan nopeutettu alasajo</t>
  </si>
  <si>
    <t>Plan Suomi</t>
  </si>
  <si>
    <t>Relicomp oy</t>
  </si>
  <si>
    <t>Suolahden toimipiste</t>
  </si>
  <si>
    <t>Rengonharju-säätiö</t>
  </si>
  <si>
    <t>Koko Seinäjoen lentokentän hlöstö</t>
  </si>
  <si>
    <t>Rolls Royce oy</t>
  </si>
  <si>
    <t>Rauman toimipiste</t>
  </si>
  <si>
    <t>Muut kuin elokuvan tuotantoon liittyvät työntekijät</t>
  </si>
  <si>
    <t>Sanoma oyj</t>
  </si>
  <si>
    <t>Sanoma Media Finland sekä tukitoiminnot</t>
  </si>
  <si>
    <t>SET group oy</t>
  </si>
  <si>
    <t>Suomen pakolaisapu</t>
  </si>
  <si>
    <t>Henkilöstö Suomessa + lähetetyt</t>
  </si>
  <si>
    <t>Suomen World Vision</t>
  </si>
  <si>
    <t>Talentum Media</t>
  </si>
  <si>
    <t>ICT-toimitukset</t>
  </si>
  <si>
    <t>Vaasan oy</t>
  </si>
  <si>
    <t>Näkkileipätuotanto (Kotka), lomautukset</t>
  </si>
  <si>
    <t>Lomautukset kaikilla sahoilla ja max 10 irts.</t>
  </si>
  <si>
    <t>Matkustajaliikenne, kunnossapito, junaliikennöinti, Avecra</t>
  </si>
  <si>
    <t>Fazer Food Services Oy</t>
  </si>
  <si>
    <t>TOL_2008</t>
  </si>
  <si>
    <t>02100</t>
  </si>
  <si>
    <t>02200</t>
  </si>
  <si>
    <t>02400</t>
  </si>
  <si>
    <t>Valmet Fabricks Oy</t>
  </si>
  <si>
    <t>07290</t>
  </si>
  <si>
    <t>Forssa Print Tampere Oy</t>
  </si>
  <si>
    <t>TBWA helsinki</t>
  </si>
  <si>
    <t>YIT Kuntatekniikka</t>
  </si>
  <si>
    <t>46733</t>
  </si>
  <si>
    <t>08990</t>
  </si>
  <si>
    <t>58130</t>
  </si>
  <si>
    <t>08112</t>
  </si>
  <si>
    <t>28920</t>
  </si>
  <si>
    <t>28120</t>
  </si>
  <si>
    <t>TOL2008</t>
  </si>
  <si>
    <t>A</t>
  </si>
  <si>
    <t>Maatalous, metsätalous ja kalatalous</t>
  </si>
  <si>
    <t>B</t>
  </si>
  <si>
    <t>Kaivostoiminta ja louhinta</t>
  </si>
  <si>
    <t>C</t>
  </si>
  <si>
    <t>Teollisuus</t>
  </si>
  <si>
    <t>D</t>
  </si>
  <si>
    <t>Sähkö-, kaasu- ja lämpöhuolto, jäähdytysliiketoiminta</t>
  </si>
  <si>
    <t>E</t>
  </si>
  <si>
    <t>Vesihuolto, viemäri- ja jätevesihuolto, jätehuolto ja muu ympäristön puhtaanapito</t>
  </si>
  <si>
    <t>F</t>
  </si>
  <si>
    <t>Rakentaminen</t>
  </si>
  <si>
    <t>G</t>
  </si>
  <si>
    <t>Tukku- ja vähittäiskauppa; moottoriajoneuvojen ja moottoripyörien korjaus</t>
  </si>
  <si>
    <t>H</t>
  </si>
  <si>
    <t>Kuljetus ja varastointi</t>
  </si>
  <si>
    <t>I</t>
  </si>
  <si>
    <t>Majoitus- ja ravitsemistoiminta</t>
  </si>
  <si>
    <t>J</t>
  </si>
  <si>
    <t>Informaatio ja viestintä</t>
  </si>
  <si>
    <t>K</t>
  </si>
  <si>
    <t>Rahoitus- ja vakuutustoiminta</t>
  </si>
  <si>
    <t>Kiinteistöalan toiminta</t>
  </si>
  <si>
    <t>M</t>
  </si>
  <si>
    <t>Ammatillinen, tieteellinen ja tekninen toiminta</t>
  </si>
  <si>
    <t>N</t>
  </si>
  <si>
    <t>Hallinto- ja tukipalvelutoiminta</t>
  </si>
  <si>
    <t>O</t>
  </si>
  <si>
    <t>Julkinen hallinto ja maanpuolustus; pakollinen sosiaalivakuutus</t>
  </si>
  <si>
    <t>P</t>
  </si>
  <si>
    <t>Koulutus</t>
  </si>
  <si>
    <t>Q</t>
  </si>
  <si>
    <t>Terveys- ja sosiaalipalvelut</t>
  </si>
  <si>
    <t>R</t>
  </si>
  <si>
    <t>Taiteet, viihde ja virkistys</t>
  </si>
  <si>
    <t>S</t>
  </si>
  <si>
    <t>Muu palvelutoiminta</t>
  </si>
  <si>
    <t>T</t>
  </si>
  <si>
    <t>Kotitalouksien toiminta työnantajina; kotitalouksien eriyttämätön toiminta tavaroiden ja palvelujen tuottamiseksi omaan käyttöön</t>
  </si>
  <si>
    <t>U</t>
  </si>
  <si>
    <t>Kansainvälisten organisaatioiden ja toimielinten toiminta</t>
  </si>
  <si>
    <t>X</t>
  </si>
  <si>
    <t>Toimiala tuntematon</t>
  </si>
  <si>
    <t>Pääluokka</t>
  </si>
  <si>
    <t>Pääluokan selite</t>
  </si>
  <si>
    <t>alku</t>
  </si>
  <si>
    <t>loppu</t>
  </si>
  <si>
    <t>kemijärven toimipiste</t>
  </si>
  <si>
    <t>Pohjois-Pohjanmaan ely-keskus</t>
  </si>
  <si>
    <t>maaseuturahasto</t>
  </si>
  <si>
    <t>print-yksikkö</t>
  </si>
  <si>
    <t>Ikaalisten-Parkanon Puhelin oy</t>
  </si>
  <si>
    <t>Stalatube oy</t>
  </si>
  <si>
    <t>Jyväskylän yliopiston ylioppilaskunta</t>
  </si>
  <si>
    <t>Närsäkkälän viestintä</t>
  </si>
  <si>
    <t>Tuulilasi-lehti</t>
  </si>
  <si>
    <t>pk-seudun siwat</t>
  </si>
  <si>
    <t>12 hlö</t>
  </si>
  <si>
    <t>tuotannossa enintään 15 henkilöä ja toimihenkilöpuolella 10</t>
  </si>
  <si>
    <t>taloushallinto</t>
  </si>
  <si>
    <t>Blancco</t>
  </si>
  <si>
    <t>joensuun yksikkö</t>
  </si>
  <si>
    <t>Särkänniemi</t>
  </si>
  <si>
    <t>Imatran seudun sähkö</t>
  </si>
  <si>
    <t>Imatran Energian kaasuturbiinilaitoksen toiminnan päättymisestä</t>
  </si>
  <si>
    <t>broilerituotantoa Kangasalan Sahalahden tuotantolaitoksella</t>
  </si>
  <si>
    <t>Cinia</t>
  </si>
  <si>
    <t>Tampereen mobiililiiketoiminta</t>
  </si>
  <si>
    <t>koko henkilökunta</t>
  </si>
  <si>
    <t>Merimieskirkko</t>
  </si>
  <si>
    <t>Merimieskirkon keskustoimisto ja kotimaan henkilöstö</t>
  </si>
  <si>
    <t>SASK</t>
  </si>
  <si>
    <t>Satakunnan Autotalo</t>
  </si>
  <si>
    <t>Kankaanpään toimipiste</t>
  </si>
  <si>
    <t>Palin Granit</t>
  </si>
  <si>
    <t>Konepaja M. Korhonen</t>
  </si>
  <si>
    <t>koskevat graafikoita, Art Directoreita, kuvatoimittajia ja videotuotannon työntekijöitä</t>
  </si>
  <si>
    <t>Halton Oy</t>
  </si>
  <si>
    <t>Pohjolan Osuuspankki</t>
  </si>
  <si>
    <t>muotitavaratalo Grande Orchidée lopettaa toimintansa</t>
  </si>
  <si>
    <t>SOK Rautakaupan ketjuohjauksen koko henkilöstöä sekä osaa SOK Marketkaupan ketjuohjauksen henkilöstöstä</t>
  </si>
  <si>
    <t>SOK Tavaratalo- ja erikoisliikekaupan ketjuohjauksen koko henkilöstö</t>
  </si>
  <si>
    <t>Tikkurila</t>
  </si>
  <si>
    <t>Mikkelin lehtipainon koko henkilöstöä</t>
  </si>
  <si>
    <t>osaa henkilökunnasta</t>
  </si>
  <si>
    <t>Merikarvian-, Kyrön- ja Lappeenrannan-sahoja</t>
  </si>
  <si>
    <t>Tampereen tuotantolaitoksesta</t>
  </si>
  <si>
    <t>pääasiassa Volvo Trucks Suomen Vantaan toimipisteen jälkimarkkinatoimintoja sekä Lohjan toimipisteen lakkauttamista. Lisäksi neuvottelujen piirissä ovat Volvo Trucksin toimipisteet Kotkassa ja Turussa</t>
  </si>
  <si>
    <t>Volvo Finland Ab</t>
  </si>
  <si>
    <t>rullapaino</t>
  </si>
  <si>
    <t>Saimaan ammattikorkeakoulu</t>
  </si>
  <si>
    <t>RKW Finland</t>
  </si>
  <si>
    <t>Enegia Consulting Oy</t>
  </si>
  <si>
    <t>Enegia Services Oy</t>
  </si>
  <si>
    <t>Koko henkilöstö, Jyväskylä</t>
  </si>
  <si>
    <t>Koko henkilöstö, Hämeenlinna</t>
  </si>
  <si>
    <t>A-Katsastus oy, Yksityiset K-asemat oy ja Ajovarma oy</t>
  </si>
  <si>
    <t>M.A.S.I Company</t>
  </si>
  <si>
    <t>Koko Suomen henkilöstö</t>
  </si>
  <si>
    <t>Rauman tuotantoyksikkö</t>
  </si>
  <si>
    <t>Tampereen ammattikorkeakoulu</t>
  </si>
  <si>
    <t>Lapin ELY-keskus</t>
  </si>
  <si>
    <t>8 hlöä</t>
  </si>
  <si>
    <t>Salon seurakunta</t>
  </si>
  <si>
    <t>20 hlö, esimerkiksi asiakirjahallintoa</t>
  </si>
  <si>
    <t>Helsingin keramiikkatehdas</t>
  </si>
  <si>
    <t>Geologian tutkimuskeskus</t>
  </si>
  <si>
    <t>136 työntekijää kuluttaja-asiakaspalveluorganisaatiossa</t>
  </si>
  <si>
    <t>kolmen lähitukipalvelusopimuksen piirissä työskentelevät henkilöt</t>
  </si>
  <si>
    <t>KMT Group Oy</t>
  </si>
  <si>
    <t>Lomayhtymä Finland Oy</t>
  </si>
  <si>
    <t>kaikkia Saarioinen Oy:n ja Artekno-Saarioinen Oy:n palveluksessa työskenteleviä henkilöitä</t>
  </si>
  <si>
    <t>Hotelli Spa Kivitippu</t>
  </si>
  <si>
    <t>Metehe Oy</t>
  </si>
  <si>
    <t>tuotannon työntekijät</t>
  </si>
  <si>
    <t>Koko henkilöstö, Affecto Finlandia ja Karttakeskusta</t>
  </si>
  <si>
    <t>Lappeenrannan teknillinen yliopisto</t>
  </si>
  <si>
    <t>Kirjapaino Oy Westpoint</t>
  </si>
  <si>
    <t>Anttila Oy</t>
  </si>
  <si>
    <t>K1 Katsastajat Oy</t>
  </si>
  <si>
    <t>08111</t>
  </si>
  <si>
    <t>Vetrea Terveys Oy</t>
  </si>
  <si>
    <t>Nordic Regional Airlines Oy</t>
  </si>
  <si>
    <t>Tieto Healthcare &amp; Welfare</t>
  </si>
  <si>
    <t>Suomen Healthcare yksikkö</t>
  </si>
  <si>
    <t>Toimiala</t>
  </si>
  <si>
    <t>2numerokoodi</t>
  </si>
  <si>
    <t>pääluokka</t>
  </si>
  <si>
    <t>Metsä Board</t>
  </si>
  <si>
    <t>Metsä Boardin Suomen-tehtaat (40 toimihlöä)</t>
  </si>
  <si>
    <t>Irtisanotut</t>
  </si>
  <si>
    <t>Alku Q</t>
  </si>
  <si>
    <t>Loppu Q</t>
  </si>
  <si>
    <t>Keskimääräinen kesto</t>
  </si>
  <si>
    <t>Muut toimialat</t>
  </si>
  <si>
    <r>
      <t>A</t>
    </r>
    <r>
      <rPr>
        <sz val="10"/>
        <color theme="1"/>
        <rFont val="Arial"/>
        <family val="2"/>
      </rPr>
      <t xml:space="preserve"> Maatalous, metsätalous ja kalatalous (01-03)</t>
    </r>
  </si>
  <si>
    <r>
      <t>C</t>
    </r>
    <r>
      <rPr>
        <sz val="10"/>
        <color theme="1"/>
        <rFont val="Arial"/>
        <family val="2"/>
      </rPr>
      <t xml:space="preserve"> Teollisuus (10-33)</t>
    </r>
  </si>
  <si>
    <r>
      <t>F</t>
    </r>
    <r>
      <rPr>
        <sz val="10"/>
        <color theme="1"/>
        <rFont val="Arial"/>
        <family val="2"/>
      </rPr>
      <t xml:space="preserve"> Rakentaminen (41-43)</t>
    </r>
  </si>
  <si>
    <r>
      <t>G</t>
    </r>
    <r>
      <rPr>
        <sz val="10"/>
        <color theme="1"/>
        <rFont val="Arial"/>
        <family val="2"/>
      </rPr>
      <t xml:space="preserve"> Tukku- ja vähittäiskauppa; moottoriajoneuvojen ja moottoripyörien korjaus (45-47)</t>
    </r>
  </si>
  <si>
    <t>Palvelualat</t>
  </si>
  <si>
    <t>H Kuljetus ja varastointi (49-53)</t>
  </si>
  <si>
    <t>I Majoitus- ja ravitsemistoiminta (55-56)</t>
  </si>
  <si>
    <t>J Informaatio ja viestintä (58-63)</t>
  </si>
  <si>
    <t>K Rahoitus- ja vakuutustoiminta (64-66)</t>
  </si>
  <si>
    <t>L Kiinteistöalan toiminta (68)</t>
  </si>
  <si>
    <t>M Ammatillinen, tieteellinen ja tekninen toiminta (69-75)</t>
  </si>
  <si>
    <t>N Hallinto- ja tukipalvelutoiminta (77-82)</t>
  </si>
  <si>
    <t>R Taiteet, viihde ja virkistys (90-93)</t>
  </si>
  <si>
    <t>S Muu palvelutoiminta (94-96)</t>
  </si>
  <si>
    <t>B Kaivostoiminta ja louhinta (05-09)</t>
  </si>
  <si>
    <t>D Sähkö-, kaasu- ja lämpöhuolto, jäähdytysliiketoiminta (35)</t>
  </si>
  <si>
    <t>E Vesihuolto, viemäri- ja jätevesihuolto, jätehuolto ja muu ympäristön puhtaanapito (36-39)</t>
  </si>
  <si>
    <t>O Julkinen hallinto ja maanpuolustus; pakollinen sosiaalivakuutus (84)</t>
  </si>
  <si>
    <t>P Koulutus (85)</t>
  </si>
  <si>
    <t>Q Terveys- ja sosiaalipalvelut (86-88)</t>
  </si>
  <si>
    <t>T Kotitalouksien toiminta työnantajina; kotitalouksien eriyttämätön toiminta tavaroiden ja palvelujen tuottamiseksi omaan käyttöön (97-98)</t>
  </si>
  <si>
    <t>U Kansainvälisten organisaatioiden ja toimielinten toiminta (99)</t>
  </si>
  <si>
    <t>Lahti, mahd. irtis ja lomautus</t>
  </si>
  <si>
    <t xml:space="preserve">Sulzer Pumps Finland </t>
  </si>
  <si>
    <t>koko Karhulan valimon henkilökunta</t>
  </si>
  <si>
    <t>Honkalahden saha, Lappeenranta</t>
  </si>
  <si>
    <t>Julkaisutoiminta ja hallinto,  Vähennykset tapahtuvat määräaikaisuuksien päättymisellä, eläkejärjestelyillä ja irtisanomisilla.</t>
  </si>
  <si>
    <t>Jyväskylän Säynätsalon vaneritehdas</t>
  </si>
  <si>
    <t>HYY Ravintolat Oy</t>
  </si>
  <si>
    <t>Ekokem</t>
  </si>
  <si>
    <t>Koko henkilöstö Suomessa</t>
  </si>
  <si>
    <t>Lappeenrannan lentokenttä</t>
  </si>
  <si>
    <t>Lamminniemen hyvinvointikeskus</t>
  </si>
  <si>
    <t>irtis., lomautuksia</t>
  </si>
  <si>
    <t>LähiTapiola Palvelut Oy:n työntekijät</t>
  </si>
  <si>
    <t>L = lomautusten määrä ei tiedossa</t>
  </si>
  <si>
    <t>lomautukset kestävät kuusi kuukautta ja koskevat noin 30 työntekijää</t>
  </si>
  <si>
    <t>Suomen koulutusyhtiö</t>
  </si>
  <si>
    <t>Teknologiayksikkö</t>
  </si>
  <si>
    <t>Elenia Palvelut Oy</t>
  </si>
  <si>
    <t>H:gin asiakaspalv. lakkautus, siirto Treelle</t>
  </si>
  <si>
    <t>Vantaan Energia Oy</t>
  </si>
  <si>
    <t xml:space="preserve">asiakaspalvyksikkö 30, tuotanto 140 hlöä </t>
  </si>
  <si>
    <t>Koko henkilöstö, suunn. Lomaut, lis.enin 35 hlö väh.</t>
  </si>
  <si>
    <t xml:space="preserve"> </t>
  </si>
  <si>
    <t>Irtis., osa-aikaistamiset ja lom. Yht.60 vakanssin väh. 2016 loppuun</t>
  </si>
  <si>
    <t>Kylpylähotelli Kivitippu Oy</t>
  </si>
  <si>
    <t>Laitilan tehtaan koko henkilöstö, lomautuk enint. 90 päivää</t>
  </si>
  <si>
    <t>Irtisan alle 10 henk.</t>
  </si>
  <si>
    <t>Kankaanpää Works koko henkilökunta</t>
  </si>
  <si>
    <t>Westpoint koko henkilöstö, väh. 9 henk. huhtik. -16, painot. Westpoint</t>
  </si>
  <si>
    <t>Kaikkiaan Vapon henkilöstömäärä Suomessa on 430 työntekijää, joista yhteistoimintaneuvottelujen piirissä on 249 henkilöä</t>
  </si>
  <si>
    <t>Irlantilainen CRH-konserni - koskee valmisbetoni-, kiviaines- ja murskaustoimialoja sekä konsernitoimintoja Suomessa</t>
  </si>
  <si>
    <t>koskevat Helsingin Diakonissalaitoksen säätiön, Diakonissalaitoksen Hoiva Oy:n, Cecilia Hoiva Oy:n ja Diadome Oy:n henkilökuntaa</t>
  </si>
  <si>
    <t>Ilomantsin tehtaan koko henkilöstö</t>
  </si>
  <si>
    <t>PMC Polarteknik</t>
  </si>
  <si>
    <t>Reka Kaapelin toimihenkilöitä</t>
  </si>
  <si>
    <t>Bomban kylpylähotellin koko henkilökunta</t>
  </si>
  <si>
    <t>Koko henkilöstö, Vähennys15,6 hlötyövuotta. Irtisan. neljä, loput väh.tarpeesta oma-aloitteisista irtisanoutumista, toimenkuvien muutoksista ja lomautuksista</t>
  </si>
  <si>
    <t>Pohjois-Karjalan koulutuskuntayhtymä</t>
  </si>
  <si>
    <t>Savon alue</t>
  </si>
  <si>
    <t>Normetin Iisalmen yksikkö</t>
  </si>
  <si>
    <t>Hyvinkään ja Forssan tehtaat</t>
  </si>
  <si>
    <t>VR Track</t>
  </si>
  <si>
    <t>DB Schenker</t>
  </si>
  <si>
    <t>Heinolan parkettivarasto</t>
  </si>
  <si>
    <t>Tietokarhu</t>
  </si>
  <si>
    <t>Koko henkilökunta Helsinki</t>
  </si>
  <si>
    <t xml:space="preserve"> 265 henkilöä Suomessa ja ulkomailla</t>
  </si>
  <si>
    <t>Kunnan Taitoa Oy</t>
  </si>
  <si>
    <t>Demokraatti-lehti</t>
  </si>
  <si>
    <t>Ylioppilaiden terveydenhoitosäätiö</t>
  </si>
  <si>
    <t>delfinaarion lopettaminen, ei irtisan-&gt;korvaava työ</t>
  </si>
  <si>
    <t>Mikkelin ammattikorkeakoulu</t>
  </si>
  <si>
    <t>Kymenlaakson ammattikorkeakoulussa</t>
  </si>
  <si>
    <t>Koko Outokummun ja Joensuun henkilöstö</t>
  </si>
  <si>
    <t>Varastotoiminnot</t>
  </si>
  <si>
    <t>Plannja Oy Ab</t>
  </si>
  <si>
    <t>Joutsenon henkilöstö</t>
  </si>
  <si>
    <t>Skanska Talonrakennus Oy</t>
  </si>
  <si>
    <t>Pelastakaa Lapset ry</t>
  </si>
  <si>
    <t>Joensuun kaupunginteatteri</t>
  </si>
  <si>
    <t>Hallinto ja tukiorg.</t>
  </si>
  <si>
    <t>yritysmyyntiyksikkö Business Unit Enterprise</t>
  </si>
  <si>
    <t>Koulutuskuntayhtymä Lappia</t>
  </si>
  <si>
    <t>Jupiter-säätiö</t>
  </si>
  <si>
    <t>Vaasa, koko henkilöstö</t>
  </si>
  <si>
    <t>Sokos Ravintoloita koskeva, Hesburger lopettaa toim.</t>
  </si>
  <si>
    <t>Kontiolahti</t>
  </si>
  <si>
    <t>toimihenkilöt</t>
  </si>
  <si>
    <t>Metsä Woodin kerto- ja vaneritehtailla</t>
  </si>
  <si>
    <t>Kotkan, Haminan, Luumäen, Vainikkalan ja Imatran henkilöstöä.</t>
  </si>
  <si>
    <t>julkiset palvelut -&gt;40 henkilötyövuotta</t>
  </si>
  <si>
    <t>Pampalon kulatakaivos, 7 toimih.28 tt lomautetaan</t>
  </si>
  <si>
    <t>Tampereen Työväen Teatteri</t>
  </si>
  <si>
    <t xml:space="preserve">Aalto-yliopisto </t>
  </si>
  <si>
    <t>koko yliopiston henkilöstö professoreita lukuunottamatta</t>
  </si>
  <si>
    <t>Kotkan satamassa, lomautus kosk. 76 henk.</t>
  </si>
  <si>
    <t>Vaasan yliopisto</t>
  </si>
  <si>
    <t>Alma aluemedia, Lähes koko henkilöstö, irtisan. 19 loput 50 muu järjestely</t>
  </si>
  <si>
    <t>Vaasan ammattikorkeakoulu</t>
  </si>
  <si>
    <t>Minerals, Tre liiketoiminnot, lom/irtis</t>
  </si>
  <si>
    <t xml:space="preserve">lom./siirr. </t>
  </si>
  <si>
    <t>koko henkilöstö, uudelleenjärj.osa-aik, irtisan.</t>
  </si>
  <si>
    <t>koko henkilöstö, eläkej./määräaik.lop./osa-aikalis./yht. 120 hlöä</t>
  </si>
  <si>
    <t>Eltete TPM</t>
  </si>
  <si>
    <t>Pakkausmateriaalin tuotanto, 80 hlöä</t>
  </si>
  <si>
    <t>Marine solutions, Lähinnä Vaasa</t>
  </si>
  <si>
    <t xml:space="preserve">koko konserni, ml. Kodin1 </t>
  </si>
  <si>
    <t>koko henkilöst, yksikön lopet./pysäytys</t>
  </si>
  <si>
    <t>it-työntekijät</t>
  </si>
  <si>
    <t>4 vko lomautukset</t>
  </si>
  <si>
    <t>Suomen Kuurosokeat ry</t>
  </si>
  <si>
    <t>Johdon yt-neuvottelut</t>
  </si>
  <si>
    <t>toimihenkilöt+työntek.</t>
  </si>
  <si>
    <t>Valkeakosken yksikkö</t>
  </si>
  <si>
    <t>yritysasiakas- ja henkilöasiakasliiketoiminnoissa sekä sisäisessä tarkastuksessa, Yt-neuvottelujen lopputuloksena Ifin henkilöstömäärä vähenee yhteensä 92 henkilöllä, joista 78 työsuhdetta päättyy vapaaehtoisiin sopimuksiin, 11 eläkejärjestelyihin ja 3 irtisanomisiin.</t>
  </si>
  <si>
    <t>Motors and Generators -liiketoimintayksikkö, Hki</t>
  </si>
  <si>
    <t>Kiipulasäätiö</t>
  </si>
  <si>
    <t>Korpilahden osuuspankki</t>
  </si>
  <si>
    <t>Valvira</t>
  </si>
  <si>
    <t>Vaasa, tuotannon työntekijät</t>
  </si>
  <si>
    <t>Salcomp</t>
  </si>
  <si>
    <t>Lahden kiinteistöhuolto</t>
  </si>
  <si>
    <t>koko henkilöstö: 51 tt, 7 toimihnk irtisan.</t>
  </si>
  <si>
    <t>http://www.hameensanomat.fi/uutiset/kanta-hame/299173-hamk-irtisanoo-toistakymmenta</t>
  </si>
  <si>
    <t>Satakunnan Ammattikorkeakoulu</t>
  </si>
  <si>
    <t>Brand Factory</t>
  </si>
  <si>
    <t>Saimaan ammattiopisto</t>
  </si>
  <si>
    <t>lomautukset, osa-aikaistukset</t>
  </si>
  <si>
    <t>kaikkia hlöryhmiä pois lukien Nurmeksen tuotantoyksikkö</t>
  </si>
  <si>
    <t>Oy Esari Ab</t>
  </si>
  <si>
    <t>Pietarsaaren televerkko</t>
  </si>
  <si>
    <t>Tornion ja Nokian tuotantolaitoksia, Nokialta lähtee 96 työntek.</t>
  </si>
  <si>
    <t>Kaakkois-Suomen ammattikorkeakoulu</t>
  </si>
  <si>
    <t xml:space="preserve">Ruukki Construction   </t>
  </si>
  <si>
    <t xml:space="preserve">SSAB:n Raahen-tehdas </t>
  </si>
  <si>
    <t>Pohjois-Karjalan Osuuspankki</t>
  </si>
  <si>
    <t>Motors and Generations -liiketoimintayksikkö, koko henkilöstö</t>
  </si>
  <si>
    <t>Starfood Finland</t>
  </si>
  <si>
    <t>Vantaa, leipomon lop.</t>
  </si>
  <si>
    <t>Riihimäen Havin kynttilätehdas koko henkilöstö</t>
  </si>
  <si>
    <t>koko henkilöstöä SEK &amp; Greyssä, SEK Loyalissa, SEK Publicissa ja SEK Pointissa</t>
  </si>
  <si>
    <t>Suunnistusliitto</t>
  </si>
  <si>
    <t>Tanhuvaara-konserni</t>
  </si>
  <si>
    <t>Bauer Media</t>
  </si>
  <si>
    <t>kaikki työntek.</t>
  </si>
  <si>
    <t>Tammerprint Oy</t>
  </si>
  <si>
    <t>konkurssi, Tampere, kaikki työntek. Irtisan.</t>
  </si>
  <si>
    <t>Lasiluoto Oy</t>
  </si>
  <si>
    <t>koko henkilökunnan lomauttaminen</t>
  </si>
  <si>
    <t>Medisize Oy</t>
  </si>
  <si>
    <t>Soste Suomen sosiaali ja terveys ry</t>
  </si>
  <si>
    <t>koko henkilöstö, Porvoon ja Juvan tehtaat, yt:t päät. Lomautuksiin</t>
  </si>
  <si>
    <t>Lounais-Suomen Saattohoitosäätiö</t>
  </si>
  <si>
    <t>Saattohoitokoti Karinakoti, Hrvensalo</t>
  </si>
  <si>
    <t>Pohjanmaan ja Lapin alue, Lapin tulosyksikön lakkautus</t>
  </si>
  <si>
    <t>Lapuan tuotantoyksikkö</t>
  </si>
  <si>
    <t>Yt:n piirissä Imatran, Nuijamaan, Mustolan ja Haminan myymälöiden henkilökun</t>
  </si>
  <si>
    <t>Logistiikkakonserni Vähälä Yhtiöt</t>
  </si>
  <si>
    <t>McDonald's</t>
  </si>
  <si>
    <t>Imatran Kiinteistö- ja Aluepalvelu Oy</t>
  </si>
  <si>
    <t>Fuusioon liittyvät yt:t</t>
  </si>
  <si>
    <t>Plywood, Pelloksen vaneritehtaat, koko henkilöstö</t>
  </si>
  <si>
    <t>Valmet Technologies Oy</t>
  </si>
  <si>
    <t>Nurminen Logistics Services Oy</t>
  </si>
  <si>
    <t>Pampalon kulatakaivos</t>
  </si>
  <si>
    <t>Alku V</t>
  </si>
  <si>
    <t>Loppu V</t>
  </si>
  <si>
    <t>Ryhmä</t>
  </si>
  <si>
    <t>Toimiala (karkea)</t>
  </si>
  <si>
    <t>Alkutuotanto (A-B)</t>
  </si>
  <si>
    <t>Teollisuus (C-E)</t>
  </si>
  <si>
    <t>Rakentaminen (F)</t>
  </si>
  <si>
    <t>Palvelualat (G-N, R, S)</t>
  </si>
  <si>
    <t>Muut toimialat (O-Q, T-X)</t>
  </si>
  <si>
    <t>Pyhtään kunnan kiinteistöjen huoltoon ja ylläpitoon kilpailutettu palveluntuottaja</t>
  </si>
  <si>
    <t>Lounea</t>
  </si>
  <si>
    <t>koko Lounean ja entisen ESP:n henkilöstöä poislukien Jimm's PC-Storen henkilöstö</t>
  </si>
  <si>
    <t>Oriveden Kirjapaino</t>
  </si>
  <si>
    <t>Äänekoski, kemian tehdas, koko henkilöstö</t>
  </si>
  <si>
    <t>Kemi, kauppakeskus Coronassa Prisman ja S-Raudan toiminnot yhd.</t>
  </si>
  <si>
    <t xml:space="preserve">kaikki suomen toimipisteet, Posion keramiikkatehd. </t>
  </si>
  <si>
    <t>Haminan tehdas, hlöstövahv 32, josta työntek.21</t>
  </si>
  <si>
    <t>Tytäryhtiö Isoworks ja Fujutsu Finland</t>
  </si>
  <si>
    <t>General Electric</t>
  </si>
  <si>
    <t>Rantasalmen Osuuspankki</t>
  </si>
  <si>
    <t>kaikkia toimintoja Suomessa lukuun ottamatta vähittäismyymälöiden henkilöstöä</t>
  </si>
  <si>
    <t>toimihlöt ja ylemmät toimihlöt</t>
  </si>
  <si>
    <t xml:space="preserve">Teuvan aikuiskoulutuskeskus </t>
  </si>
  <si>
    <t>TEAK</t>
  </si>
  <si>
    <t>Lom. kosk. yli 10 henkeä ja enint.90 päivää</t>
  </si>
  <si>
    <t>TIPS-toimialueen neuvottelut</t>
  </si>
  <si>
    <t>Eläkealueen neuvottelut, lopputulos 28.1.2016</t>
  </si>
  <si>
    <t>Pori Energia</t>
  </si>
  <si>
    <t>Lomautus, koskee n. 20 henkilöä</t>
  </si>
  <si>
    <t>pääkaupunkiseudun n. 100 hlöä</t>
  </si>
  <si>
    <t>Kotkan tehdas</t>
  </si>
  <si>
    <t>Pyrollsack</t>
  </si>
  <si>
    <t>organis.muutos neuvott.jatkuvat 15.2. asti</t>
  </si>
  <si>
    <t>Jaakkiman opisto</t>
  </si>
  <si>
    <t>Ruokolahti</t>
  </si>
  <si>
    <t>Kemiönsaari, Lukkorungot, irtisan. Ei tot.v.-15, eläkejärj</t>
  </si>
  <si>
    <t>Kouvolan seudun ammattiopisto</t>
  </si>
  <si>
    <t xml:space="preserve">Karelia-ammattikorkeakoulu </t>
  </si>
  <si>
    <t xml:space="preserve">Koulutuskeskus Salpaus </t>
  </si>
  <si>
    <t>Meyer Turku</t>
  </si>
  <si>
    <t>telakkayhtiö, koskevat 100 hlöä</t>
  </si>
  <si>
    <t>Granlundin Pesu Oy</t>
  </si>
  <si>
    <t>koko henkilöstö, uudelleenjärj..</t>
  </si>
  <si>
    <t>Uutechnic Group</t>
  </si>
  <si>
    <t>ei irtisan.</t>
  </si>
  <si>
    <t>koko teatterin henkilökunta, ei irtisan. Lomautus 1kk</t>
  </si>
  <si>
    <t>Kouvolan ammatillinen aikuiskoulutussäätiö</t>
  </si>
  <si>
    <t>Aikuiskoulutuskeskus</t>
  </si>
  <si>
    <t>koko IBM Finlandin henkilöstö, ei ilm.väh.tarpeesta</t>
  </si>
  <si>
    <t>Sale Punkalaitumen henkilöstö</t>
  </si>
  <si>
    <t>Industry Group Telecom, Media &amp; Energy-yksikön Energy Utilities Service</t>
  </si>
  <si>
    <t>Healthcare ja Welfare -tiimi</t>
  </si>
  <si>
    <t>Kirjapaino Kari</t>
  </si>
  <si>
    <t>Uimaseura Vanders</t>
  </si>
  <si>
    <t>Puumalan seurakunta</t>
  </si>
  <si>
    <t>5 osa-aik. jää 3 kokoaikaista tt</t>
  </si>
  <si>
    <t>Koko henkilökunta lomaut. 20 pv</t>
  </si>
  <si>
    <t xml:space="preserve">Lääketukkuyhtiö Tamro </t>
  </si>
  <si>
    <t>Oulun logistiikkakesk. Henkilöstö</t>
  </si>
  <si>
    <t>Hlökunta kaikilla paikkakunnilla, paitsi Kotimaa Oy</t>
  </si>
  <si>
    <t>Tietohallinto-, Talous- sekä Markkinointipalvelut -yksiköiden henkilöstö</t>
  </si>
  <si>
    <t>Työpaikkoja vähennetään etenkin markkinoinnista</t>
  </si>
  <si>
    <t>Erilaisia lomautuksia</t>
  </si>
  <si>
    <t>Turun ensi- ja turvakoti ry</t>
  </si>
  <si>
    <t>koko henkilökunta, päiväkoti Käpyrinne, toim.lop.</t>
  </si>
  <si>
    <t>Ensto Building Technology ja Ensto Industrial Solutions -liiketoiminta-alueiden henkilöstöä Suomessa</t>
  </si>
  <si>
    <t>toimihlöt Raahessa, Hämeenlinnassa ja Helsingissä</t>
  </si>
  <si>
    <t>QPR Software</t>
  </si>
  <si>
    <t>tytäryhtiö Opus Capita, väh.tarve Suomessa 50 muualla 30</t>
  </si>
  <si>
    <t>Markkinointi-ja myyntihlöstö Vantaa</t>
  </si>
  <si>
    <t>Keminmaan ja Tornion myymälät</t>
  </si>
  <si>
    <t>Halpa-Halli</t>
  </si>
  <si>
    <t>Vaasan toimip. Siirto Nastolaan, Uponor Oyj:n tytäryhtiöt Uponor Infra Oy ja Uponor Suomi Oy</t>
  </si>
  <si>
    <t>OTSO Metsäpalvelut</t>
  </si>
  <si>
    <t xml:space="preserve">Recticel Oy </t>
  </si>
  <si>
    <t>Kouvola vaahtomuovivalm. tuotannon työntek.60</t>
  </si>
  <si>
    <t>Xamk</t>
  </si>
  <si>
    <t>Kymenlaakson ja Mikkelin amk emoyhtiö</t>
  </si>
  <si>
    <t>Otso Metsäpalvelu</t>
  </si>
  <si>
    <t>Pardia</t>
  </si>
  <si>
    <t>LTC-Otso</t>
  </si>
  <si>
    <t>CGI:n ja LähiTapiolan perustama yhteisyritys</t>
  </si>
  <si>
    <t>Suomen toiminnot, autonkulj. Ja terminaalityöntek.</t>
  </si>
  <si>
    <t>koko hlöstö</t>
  </si>
  <si>
    <t>Länsi-Suomen Diakonialaitoksen säätiö</t>
  </si>
  <si>
    <t>Pori, Kuntoutuskoti Diavireen koko henkilökunta</t>
  </si>
  <si>
    <t>koko hlöstö, 2,5 mil.eur vuosisäästöt, merkitt.hlöstöväh.</t>
  </si>
  <si>
    <t>henkilöstön tehtäv. Uudelleenjärjestely</t>
  </si>
  <si>
    <t>Etelä-Kymenlaakson ammattiopisto</t>
  </si>
  <si>
    <t>koko henkilöstö, väh.tot. eläkejärj. ja lom</t>
  </si>
  <si>
    <t xml:space="preserve">Lasimies Oy </t>
  </si>
  <si>
    <t>koko hlökunta, ei toimihlöitä, 5 tt-&gt;lom</t>
  </si>
  <si>
    <t>Vainion Liikenne</t>
  </si>
  <si>
    <t>Turun liikennealue, 33 tt, kuljettajia ja asentajia</t>
  </si>
  <si>
    <t>I-print Oy:n sanomalehtipainon 26 tuotannon henkilöstöä.</t>
  </si>
  <si>
    <t>Hits.laitt.poltintuot-&gt;Lahteen, tarj.töitä Lahdessa 26 hlölle</t>
  </si>
  <si>
    <t>Global Services And Operations -yksikkö, Jyväskylässä toimiva verkkovalvonta</t>
  </si>
  <si>
    <t xml:space="preserve">Leijona Catering Oy </t>
  </si>
  <si>
    <t>yrityksen tukitoim.Lappeenrannan, Riihimäen ja Sodankylän varuskuntaravintolat</t>
  </si>
  <si>
    <t>Neuroliitto</t>
  </si>
  <si>
    <t>Maskun kuntoutuskeskus, koko hlökunta</t>
  </si>
  <si>
    <t>toimint. siirto Liettuaan, 40 tt pois eril. eläke-ym. Pakettien avulla</t>
  </si>
  <si>
    <t>Maahanmuuttovir. Lappajärven vast.ottokesk. Sulkeminen</t>
  </si>
  <si>
    <t>Turun Aikuiskoulutuskeskus</t>
  </si>
  <si>
    <t>Euroports Rauma</t>
  </si>
  <si>
    <t>Hlöstöä ei aiota irtisanoa -&gt;lom.</t>
  </si>
  <si>
    <t>Simpele, tehtaan koko henkilökunta</t>
  </si>
  <si>
    <t>energiantuotannossa ja siihen liittyvissä tukipalveluissa</t>
  </si>
  <si>
    <t>koko hlöstö, hlöstömäärä väh. 87hlöä vuoteen17</t>
  </si>
  <si>
    <t>Medi-IT</t>
  </si>
  <si>
    <t>tukitoiminnat</t>
  </si>
  <si>
    <t>Oulun, Kotkan ja Savonlinnan tstot lakkauttam.</t>
  </si>
  <si>
    <t xml:space="preserve">350 henk. </t>
  </si>
  <si>
    <t>Seinäjoen koulutuskuntayhtymä</t>
  </si>
  <si>
    <t>filosof.tiedek/ ja Savonlin.kampuksen hlöstö, tark.tiedot huhtik-16</t>
  </si>
  <si>
    <t>Envor</t>
  </si>
  <si>
    <t>Envor Group ja Envor Biotech, vajaa 60 hlöä</t>
  </si>
  <si>
    <t>Kalmar Automation and Projects -divisioonan toiminot Tre, 13 hlöä RCI:n osaamistiimiin</t>
  </si>
  <si>
    <t>Salo -&gt; tehtaan lakkauttam.</t>
  </si>
  <si>
    <t>Varkaus, pakkauskartokiyks.</t>
  </si>
  <si>
    <t>Vähentää 682 työpaikkaa, 181 irtisan, 200 osa-aik</t>
  </si>
  <si>
    <t>Ylä-Savon ammattiopisto</t>
  </si>
  <si>
    <t>Lounais-Hämeen ammatillisen koulutuksen kuntayhtymä</t>
  </si>
  <si>
    <t>osa-aik, eläke, määräaik.lop. Ja lomaut. Kosk. 23 hlöä</t>
  </si>
  <si>
    <t>DiaFysio- ja DiaVire-yksiköt, eläk, sis.siirrot, osa-aik</t>
  </si>
  <si>
    <t>Rauman satama</t>
  </si>
  <si>
    <t>koko henkilöstö lom. 90 päiväksi</t>
  </si>
  <si>
    <t>irtisan. 68 hlöä, 55 opett.13 muuta, 11 op. Osa-aik. 32 määräaik-&gt;ei jatk. 35 eläkerat.+</t>
  </si>
  <si>
    <t>v. 17 loppuun -&gt; 60 hlö väh.</t>
  </si>
  <si>
    <t>Tornion tehtaan sulkeminen</t>
  </si>
  <si>
    <t>kosk. Forssassa olevia toimint.</t>
  </si>
  <si>
    <t>4 toimihenk ja loput tuotantotyöntek.</t>
  </si>
  <si>
    <t>Kauppalehti, väh. 33 henk.työv. uudelleen sij., eläk. erosop.</t>
  </si>
  <si>
    <t>Ammatillinen oppilaitos Hyria</t>
  </si>
  <si>
    <t xml:space="preserve">Kymenl. ja Mikkelin amk, johtaja-, päällikkö- ja esimiestehtävien määrä vähenisi yhteensä 13,5 hlötv. </t>
  </si>
  <si>
    <t>Ruoveden ja Kangasalan vastaanottokeskukset</t>
  </si>
  <si>
    <t xml:space="preserve">SPR </t>
  </si>
  <si>
    <t xml:space="preserve">Oulun Aikuiskoulutuskeskus Oy </t>
  </si>
  <si>
    <t>Lapsi- ja perhetyön palvelualueen tt.</t>
  </si>
  <si>
    <t>yt:n 2. vaihe, väh. 370 hlöä, irtisan.214, 1.vaihe marraskuussa irtisan. 157 hlöä</t>
  </si>
  <si>
    <t>Kaakkois-Suomen ammattikorkeakoulu Oy Xamk</t>
  </si>
  <si>
    <t>Hämeen piiri</t>
  </si>
  <si>
    <t>Salon seudun koulutuskuntayhtymä</t>
  </si>
  <si>
    <t>Oulun seudun koulutuskuntayhtymän (Osekk)</t>
  </si>
  <si>
    <t>Ylen assistentit</t>
  </si>
  <si>
    <t>Kuusamon Juusto</t>
  </si>
  <si>
    <t>Alma aluemedia, 20 irtisan. 17 hlöä eropak.</t>
  </si>
  <si>
    <t>koko hlöstö Kokkola -&gt;keskuksen alasajo</t>
  </si>
  <si>
    <t>Kärsämäen, Turengin, Vilppulan, Haukinevan, ja Ylistaron tehtaat. Neuvottelut eivät koske Ilomantsin tehdasta.</t>
  </si>
  <si>
    <t>Suomen Viljava</t>
  </si>
  <si>
    <t>Luonnonvara-alan koulutus</t>
  </si>
  <si>
    <t>16 irtisan., 7 osa-aik.</t>
  </si>
  <si>
    <t>Työtehoseura</t>
  </si>
  <si>
    <t>Savon Paino</t>
  </si>
  <si>
    <t>kosk. 22 työntek.</t>
  </si>
  <si>
    <t>Rautakesko Oy</t>
  </si>
  <si>
    <t>aktia pankki</t>
  </si>
  <si>
    <t>a-lehdet dialogi, koko henkilöstö</t>
  </si>
  <si>
    <t>Tiukassa toimiva tehdas (stora enso packaging)</t>
  </si>
  <si>
    <t>Orkla Confectionery &amp; Snacks Finland Ab</t>
  </si>
  <si>
    <t>Jyväskylän Energia Oy </t>
  </si>
  <si>
    <t>Microsoft Mobile Oy </t>
  </si>
  <si>
    <t>Tampereen yliopisto</t>
  </si>
  <si>
    <t>tarkoituksena ei irtisan., lomaut. tai osa-aik.</t>
  </si>
  <si>
    <t>12 hlöä Suomessa, 120 koko konsernissa, maksuliikenneyhtiö</t>
  </si>
  <si>
    <t>SPR</t>
  </si>
  <si>
    <t xml:space="preserve">Nautor </t>
  </si>
  <si>
    <t>koko henkilöstö, Pietarsaari, lom. Uudellensij</t>
  </si>
  <si>
    <t>Ahvenanmaan sipsitehdas, päätös toukok.-16</t>
  </si>
  <si>
    <t>Zeeland Family</t>
  </si>
  <si>
    <t>Markkinointitoimisto, Helsinki Ruoholahti</t>
  </si>
  <si>
    <t>koko henkilöstö, toimihlö 80, varasto 160</t>
  </si>
  <si>
    <t>Pyhtään seurakunta</t>
  </si>
  <si>
    <t xml:space="preserve">Oy Woikoski Ab </t>
  </si>
  <si>
    <t>koko henkilöstö,  Kotkan, Turun, Varkauden ja Imatran toimipisteiden mahd. sulkeminen</t>
  </si>
  <si>
    <t xml:space="preserve">Saga Furs </t>
  </si>
  <si>
    <t>koko suomen henkilöstö (105 irtisanomista, vähennys yht 150 huom,ioiden määräaikaiset, eläköitymiset, ym)</t>
  </si>
  <si>
    <t>Rolls-Royce</t>
  </si>
  <si>
    <t>SOK it-Palveluita, SOK Palveluässässä sekä SOK:n vähittäiskaupan ketjuohjausyksikö</t>
  </si>
  <si>
    <t>Raumalla</t>
  </si>
  <si>
    <t xml:space="preserve">Kotkan-Haminan seudun koulutuskuntayhtymä (Ekami) </t>
  </si>
  <si>
    <t>Keski-Suomi, Saarijärvi, Joutsa, Petäjävesi, Keuruu</t>
  </si>
  <si>
    <t>Koskevat kaikkia konsernin lehtiä ja osastoja, paitsi Loviisan Sanomia</t>
  </si>
  <si>
    <t>Tervasaaren tehdas, koko henkilökunta n.340 hlöä</t>
  </si>
  <si>
    <t>Riihimäen Teatteri</t>
  </si>
  <si>
    <t xml:space="preserve">koko henkilökunta, 14 vakituista </t>
  </si>
  <si>
    <t xml:space="preserve">Pohjois-Karjalan koulutuskuntayhtymä </t>
  </si>
  <si>
    <t>TietoIlmarinen</t>
  </si>
  <si>
    <t>Ammattioppilaitos Keuda</t>
  </si>
  <si>
    <t>M-Brain</t>
  </si>
  <si>
    <t>Oulun yksikkö</t>
  </si>
  <si>
    <t xml:space="preserve">Koskevat Managed Infrastructure Services -yksikköä </t>
  </si>
  <si>
    <t>Kaipiaisten kiskohitsaamo</t>
  </si>
  <si>
    <t>A &amp; R Carton Oy</t>
  </si>
  <si>
    <t>Kauttuan toiminnot</t>
  </si>
  <si>
    <t>Koko henkilökunta</t>
  </si>
  <si>
    <t>Salon Energiantuotanto Oy:n työntekijät</t>
  </si>
  <si>
    <t>9 irtisan. 7 lom 5 osa-aik.</t>
  </si>
  <si>
    <t>Lappeenranta-Louhen tuotanto-organisaatio</t>
  </si>
  <si>
    <t xml:space="preserve">puuutarhatk. tuotanto Puolaan väh. 61 hlöä </t>
  </si>
  <si>
    <t>YT:n 1.vaihe, 38 hlötv. Väh.</t>
  </si>
  <si>
    <t>Optima</t>
  </si>
  <si>
    <t>Pietarsaari, amm.koulutus, 21 teht.väh.</t>
  </si>
  <si>
    <t>väh. 1032 puolet Espoo, n. neljäsosa Ouluun ja n.neljäsosa Tampereelle</t>
  </si>
  <si>
    <t>Oulun piiri, Pohjois-Pohjanmaa ja Kainuu, Päivärinne, Hyrynsalmi, Liminka, Hiukkavaara, Kastelli</t>
  </si>
  <si>
    <t>Healthcare &amp; Welfare</t>
  </si>
  <si>
    <t>Porin Seudun Matkailu Oy Maisa</t>
  </si>
  <si>
    <t>Suom. 140 + ulkoist. Tornio 74 tp Espoo 29 tp</t>
  </si>
  <si>
    <t>Hotelli-, ravintola- ja catering-alan sekä Kone- ja metallialan henkilöstö, ei irtisan.</t>
  </si>
  <si>
    <t>koko henkilöstö, Sammatin sulk., luovut. matkailu- ja ravintolakoul.</t>
  </si>
  <si>
    <t>koko henkilöstö,980 työpaikan vähennys, irtis371</t>
  </si>
  <si>
    <t>Satakunnan piiri</t>
  </si>
  <si>
    <t>Setlementti Puijola, Levänen, Tarina(Siilinjärvi)</t>
  </si>
  <si>
    <t>Evli Pankki</t>
  </si>
  <si>
    <t>Pääomamarkkinat-yksikkö</t>
  </si>
  <si>
    <t>koko henkilöstö, 21 väh.-&gt;15 irtis. 4 eläk. määräaik.lop.</t>
  </si>
  <si>
    <t>Tampereen meijeri, tuotannon lop.</t>
  </si>
  <si>
    <t>Åbo Underrättelser (ÅU) verkkolehti</t>
  </si>
  <si>
    <t>Logistikas Oy</t>
  </si>
  <si>
    <t>koko henkilöstö, Rauma</t>
  </si>
  <si>
    <t>MFG Components Oy, Ilomantsin konepajan mahd. sukeminen, kaksi ostajaehdokasta</t>
  </si>
  <si>
    <t>asiakastukiyksikkö</t>
  </si>
  <si>
    <t>Toiset yt:t, uudet henkilöstöjärjestelyt koskevat kaikkia SPR:n piirejä lukuun ottamatta Oulua, jossa vastaanottokeskustoiminta jatkuu toistaiseksi ennallaan</t>
  </si>
  <si>
    <t>Valkon Siwa</t>
  </si>
  <si>
    <t>Delistrada Oy</t>
  </si>
  <si>
    <t>Teboil Kivihovi, Suomusjärvi, koko hlökunta, omistajan vaihdos</t>
  </si>
  <si>
    <t>Tervola</t>
  </si>
  <si>
    <t>Componenta Piston tuotannon työntek. Pietarsaari</t>
  </si>
  <si>
    <t>Uudenmaan varhaisjakelu</t>
  </si>
  <si>
    <t>Sanomalehti Keskisuomalainen</t>
  </si>
  <si>
    <t>Ilmoitusmyynti</t>
  </si>
  <si>
    <t>Sisä-Suomen Lehti ja Pikkukupunkilainen</t>
  </si>
  <si>
    <t>Mainos Oilio Oy</t>
  </si>
  <si>
    <t>tavarataloliiketoiminnan tukitoiminnot</t>
  </si>
  <si>
    <t>Förlags Ab Sydvästkusten</t>
  </si>
  <si>
    <t>Familon Oy, Heinola (Trading House Eesti)</t>
  </si>
  <si>
    <t>Vossloh Rail Services Finland Oy</t>
  </si>
  <si>
    <t>alku kesäkuun lopussa</t>
  </si>
  <si>
    <t>loppu kesäkuun lopussa</t>
  </si>
  <si>
    <t>koko henkilöstä, lukuun ottamatta työpajatoimintaa ja etsivää nuorisotyötä</t>
  </si>
  <si>
    <t>1500 työntekijää vastaanottokeskuksissa, noin kolmasosa ajetaan alas=n. 500 hlö</t>
  </si>
  <si>
    <t>tuotannon työntekijät ja toimihenkilöt (hlö määrä arvioitu, 90 tuotanto + n. 10 toimihenkilö)</t>
  </si>
  <si>
    <t>Suomen yksiköt Rauma ja Kokkola, toimistotyöstä (neuvottelualaiset numerona koko suomen henkilöstö)</t>
  </si>
  <si>
    <t>ensisijaisesti organisaation muuttamista, ei irtisanomisia</t>
  </si>
  <si>
    <t>Pure Books Oy</t>
  </si>
  <si>
    <t>Porvoo, koko henkilöstö, lom.</t>
  </si>
  <si>
    <t>550 tpväh. 270 Suomessa, 100 työntek. 86 toimihlö.</t>
  </si>
  <si>
    <t>Oikeusministeriö</t>
  </si>
  <si>
    <t>kaikkia käräjäoikeuksia koskevat yt:t 27-&gt;20:een</t>
  </si>
  <si>
    <t xml:space="preserve">varastotoimintojen lakkautt. Kerava, logistiikkakesk., kaikille löydetty korvaavia töitä </t>
  </si>
  <si>
    <t>alku ennen 20 kesä</t>
  </si>
  <si>
    <t>loppu ennen 20 kesä</t>
  </si>
  <si>
    <t xml:space="preserve">Caverion </t>
  </si>
  <si>
    <t>Pääpaino Ruotsin ja Tanska-Norjan toiminnot, Suomessa 85</t>
  </si>
  <si>
    <t>Kodin1-tavaratalot (9)</t>
  </si>
  <si>
    <t>Kuntoutus- ja liikuntasäätiö Peurunka</t>
  </si>
  <si>
    <t>Lomautus, 35 vrk</t>
  </si>
  <si>
    <t>Kuntopolku Oy</t>
  </si>
  <si>
    <t>Peurunka kylpylähotellista vastaava, lom 35 vrk, lisäksi enint. 9 työsuhteen päättyminen</t>
  </si>
  <si>
    <t>Componenta Pistons</t>
  </si>
  <si>
    <t>Joptek Oy Composites</t>
  </si>
  <si>
    <t>Lounais-Suomen koulutuskuntayhtymä</t>
  </si>
  <si>
    <t>It-tukipalv. Ja opetustoimi</t>
  </si>
  <si>
    <t>Oulun HS varhaisjakelun siirtyminen pois postilta Kalevalle</t>
  </si>
  <si>
    <t>Kokkolan Energia</t>
  </si>
  <si>
    <t>Kenet Oy</t>
  </si>
  <si>
    <t>Euromaster</t>
  </si>
  <si>
    <t>Loviisa, toiminnan lakkautus nykymuod.</t>
  </si>
  <si>
    <t>Osuukauppa PeeÄssä</t>
  </si>
  <si>
    <t>Kuopio, Ravintolamaailma Niiralan ABC ja Siilinjärjen S-market, kaikille tullaan tarjoamaan työtehtäviä toisissa toimipaikoissa PeeÄssän sisällä</t>
  </si>
  <si>
    <t>koko henkilöstö, irtis. 8, lom. 10</t>
  </si>
  <si>
    <t>Kaskipuu Oy</t>
  </si>
  <si>
    <t>Haapajärven tehtaan sulkeminen, noin puolet tehtaan 25 työntekijästä siirtyy Viitasaarelle ja puolet löytänyt muita töitä</t>
  </si>
  <si>
    <t>Nordic Soya Oy</t>
  </si>
  <si>
    <t>Lomautus enintään 35 päivää</t>
  </si>
  <si>
    <t xml:space="preserve">Lieksa </t>
  </si>
  <si>
    <t xml:space="preserve">Director's Cut </t>
  </si>
  <si>
    <t>Varasto- ja palautuskeskuksen vakituiset työntekijät</t>
  </si>
  <si>
    <t>Koko hlöstö, ei Kemi/Oulu -&gt;lom 90pv+irtis.kork 9hlöä</t>
  </si>
  <si>
    <t>Lieksa, lom. 27</t>
  </si>
  <si>
    <t>Kyrön tehtaan koko hlöstö, paperikon.sulk.</t>
  </si>
  <si>
    <t>Nokian Neulomo</t>
  </si>
  <si>
    <t>Finance and Accounting Outsourcing -liiketoimintayksikön Suomen toiminnot</t>
  </si>
  <si>
    <t>koko kuntayhtymän henkilöstö, irtis. 2017 loppuun</t>
  </si>
  <si>
    <t>Diakonia-ammattikorkeakoulu Diak</t>
  </si>
  <si>
    <t>org.uudistaminen, kaikki toimipisteet</t>
  </si>
  <si>
    <t>Konkurssi, työntekijät irtisan.</t>
  </si>
  <si>
    <t xml:space="preserve">tuotanto siirto Unkariin, hlöstön väh. Vammalan ja Kiikan tehtailta, </t>
  </si>
  <si>
    <t>kosk. lomaut.enint. 90 Tytäryht.PunaMusta Oy ja  Sanomalehti Karjalainen Oy</t>
  </si>
  <si>
    <t xml:space="preserve">Technip Offshore Finland </t>
  </si>
  <si>
    <t>koko henkilöstö Porin telakka, lom.</t>
  </si>
  <si>
    <t xml:space="preserve">Marva Group </t>
  </si>
  <si>
    <t>Rauma toimihlöt</t>
  </si>
  <si>
    <t>Suomen hlöstö, Irtisanomiset koskevat korkeintaan kahta ja lomautukset korkeintaan kahdeksaa työntekijää</t>
  </si>
  <si>
    <t>koko henkilöstö, Kärsämäki, lomautus</t>
  </si>
  <si>
    <t>CGI</t>
  </si>
  <si>
    <t>toimihenkilöitä, työnjohtajia sekä ylempiä toimihenkilöitä</t>
  </si>
  <si>
    <t>Lahden ammattikorkeakoulu</t>
  </si>
  <si>
    <t>Oulun kaupunginteatteri</t>
  </si>
  <si>
    <t>Biotalouden yksikkö</t>
  </si>
  <si>
    <t xml:space="preserve">Hämeen ammatti-instituutti </t>
  </si>
  <si>
    <t>Food services</t>
  </si>
  <si>
    <t>graafiset palvelut, Laukaan ydinkasvihuolto</t>
  </si>
  <si>
    <t>Akuutti-ohjelma Koko Oulun toimitus</t>
  </si>
  <si>
    <t>SOK Media</t>
  </si>
  <si>
    <t>koskevat kaikkia 150 työntek.</t>
  </si>
  <si>
    <t xml:space="preserve">Multi-Link Terminals </t>
  </si>
  <si>
    <t>Kosk. 34 hlöä</t>
  </si>
  <si>
    <t>Varastoliiketoiminnat</t>
  </si>
  <si>
    <t>Maanpuolustuskoulutusyhdistys (MPK)</t>
  </si>
  <si>
    <t>Neuvottelut koskevat kaikkia toimihenkilöitä ja kunnossapidon henkilöstöä</t>
  </si>
  <si>
    <t xml:space="preserve">Fimlab Laboratoriot Oy </t>
  </si>
  <si>
    <t>Kahvila-Ravintola Asemakadun liiketoiminnan lopettaminen</t>
  </si>
  <si>
    <t xml:space="preserve">Valtion tieto- ja viestintätekniikkakeskus Valtori </t>
  </si>
  <si>
    <t>Tibnor Oy</t>
  </si>
  <si>
    <t>SSAB tytäryhtiö, Suomen liiketoim. Koko hlöstö, lukuun ottamatta Raahen palvelukesk.</t>
  </si>
  <si>
    <t>ESV-Paikallismediat Oy</t>
  </si>
  <si>
    <t xml:space="preserve">Länsi-Saimaan Sanomat </t>
  </si>
  <si>
    <t xml:space="preserve">Suur-Seudun Osuuskauppa SSO </t>
  </si>
  <si>
    <t>Turun vastaanottokeskus</t>
  </si>
  <si>
    <t>koko hlökunta, lomautus 90 päiv.</t>
  </si>
  <si>
    <t>Valamon opisto</t>
  </si>
  <si>
    <t xml:space="preserve">Pankaboard ja Caverion </t>
  </si>
  <si>
    <t>TS-yhtymä, irtis/osa-aik/lom</t>
  </si>
  <si>
    <t xml:space="preserve">Szepaniak-yhtiöt </t>
  </si>
  <si>
    <t>kaikki yhtiöt ja toiminnot</t>
  </si>
  <si>
    <t>SAK</t>
  </si>
  <si>
    <t>Kuopion Setlementti Puijola</t>
  </si>
  <si>
    <t>Kuopion Leväsen ja Siilinjärven Tarinan vastaanottokeskukset</t>
  </si>
  <si>
    <t>Visalan sairaala, koko henkilöstö</t>
  </si>
  <si>
    <t xml:space="preserve">Pohjois-Pohjanmaan sairaanhoitopiiri </t>
  </si>
  <si>
    <t>tytäryhtiö Opus Capita,Finance and Accounting Outsourcing -yksikkö Suomessa</t>
  </si>
  <si>
    <t>Ravintola ILOn lop.</t>
  </si>
  <si>
    <t>Kymenlaakson Osuuspankki</t>
  </si>
  <si>
    <t xml:space="preserve">Osuuskauppa Keskimaa </t>
  </si>
  <si>
    <t>Rosso Jämsä, toim.lop.</t>
  </si>
  <si>
    <t>Novita</t>
  </si>
  <si>
    <t>Koria</t>
  </si>
  <si>
    <t>Jyväskylän koulutuskuntayhtymä</t>
  </si>
  <si>
    <t>Lappeenrannan kaupungin aikomus siirtää yhtiön tehtävät kaupungin omaksi toiminnaksi sekä yhtiön henkilökunta kaupungin palkkalistoille</t>
  </si>
  <si>
    <t>Malmin sairaala</t>
  </si>
  <si>
    <t>Pietarsaari, ei irtisan. kosk. 60:tä leikkaustoiminnan ja naistentautien ja äitiyspoliklinikan työntekijää</t>
  </si>
  <si>
    <t>pääosin tukitoiminnoissa</t>
  </si>
  <si>
    <t>Keva</t>
  </si>
  <si>
    <t>Asiakkuus- ja yhteiset palvelut -toiminnot, ei vähentämispyrkimystä</t>
  </si>
  <si>
    <t>Scanfil Sweden</t>
  </si>
  <si>
    <t>Scanfil-Vantaa tehtaan lakkauttaminen</t>
  </si>
  <si>
    <t>Outokummun koetehtaan henkilöstö, ei lom.</t>
  </si>
  <si>
    <t>Visma konserni</t>
  </si>
  <si>
    <t>Visma Employee Management Oy Joensuun yksikön lop. Töiden siirto Lappeenrantaan</t>
  </si>
  <si>
    <t>Kouvolan seudun ammattiopisto Ksao</t>
  </si>
  <si>
    <t>Nexstim Oyj</t>
  </si>
  <si>
    <t>Oma Säästöpankki Oyj</t>
  </si>
  <si>
    <t>Kuhmon seurakunta</t>
  </si>
  <si>
    <t>Kohdistuu tukipalv. Ei hengellliseen työhön</t>
  </si>
  <si>
    <t>Heinola, koko henkilökunta, ravintolan sulkeminen</t>
  </si>
  <si>
    <t>Kokkolan Energia ja Kenet Oy</t>
  </si>
  <si>
    <t>Kolarin vastaanottokeskus, toiminnan lopetus</t>
  </si>
  <si>
    <t>155 asiakaspalvel. Turku 69, Pori 86</t>
  </si>
  <si>
    <t>tavarakaupan organisaatio</t>
  </si>
  <si>
    <t>Kankaanpää, kahden toimipisteen yhd. -&gt;ravint.lopetus</t>
  </si>
  <si>
    <t>mobiililiiketoiminta</t>
  </si>
  <si>
    <t>koko suomen hlöstö, lomautuksia v. 17 keväällä</t>
  </si>
  <si>
    <t>kaikkia tulosalueita koskevat, org.muutos, irtis.11, osa-aik.3 hlöä</t>
  </si>
  <si>
    <t>Celia</t>
  </si>
  <si>
    <t>koko henkilöstö, enint. 4 irtisan.</t>
  </si>
  <si>
    <t>Kopar Group Oyj</t>
  </si>
  <si>
    <t>Kopar Oy ja Elmomet Oy, koko hlö lom. Ja irtis.</t>
  </si>
  <si>
    <t>Kiuasvalmistaja Helo, Riihimäki ja Hanko, koko henkilöstö</t>
  </si>
  <si>
    <t>CGI Suomi</t>
  </si>
  <si>
    <t>Tecnotree</t>
  </si>
  <si>
    <t>koskee kaikkia toimintoja</t>
  </si>
  <si>
    <t>Salo, kosk. 165 hlöä, tuotannon lop. Ei tuotekeh ja myyntiä</t>
  </si>
  <si>
    <t xml:space="preserve"> irtisan. Tehdään kolmen vuoden aikana</t>
  </si>
  <si>
    <t>Kirkkonummi ja Oulu, enint. 175 työp.</t>
  </si>
  <si>
    <t>Help Desk- sekä Group Process Dev. -yksiköt</t>
  </si>
  <si>
    <t xml:space="preserve">Helmi Säästöpankki </t>
  </si>
  <si>
    <t>Päivittäispal.toimivat</t>
  </si>
  <si>
    <t>toimitukset ja ilmoitusmyynti</t>
  </si>
  <si>
    <t>Lahti, teknologiayritys, Lomautuksia pääas.</t>
  </si>
  <si>
    <t>Lasten Keskus ja Kirjapaja Oy</t>
  </si>
  <si>
    <t>TylöHelo</t>
  </si>
  <si>
    <t>alku ennen lokakuuta</t>
  </si>
  <si>
    <t>loppu ennen lokakuuta</t>
  </si>
  <si>
    <t>Budget Sport, Keslog, Ruokakesko ja K-citymarketit</t>
  </si>
  <si>
    <t>toimintojen lop ja organisaatiorak. muutos</t>
  </si>
  <si>
    <t>Sinebrychoff Supply Company Oy</t>
  </si>
  <si>
    <t>Keravan panimo, 25 tt, 10t toimihlöä, ei ylem toimihlöä</t>
  </si>
  <si>
    <t>Viittakivi Oy</t>
  </si>
  <si>
    <t>Heinolan ja Lahden Tapanilakodin vastaanottokeskukset</t>
  </si>
  <si>
    <t>Kuusankoski, tuotannon tehost.</t>
  </si>
  <si>
    <t>Opetushlö 5 irtis.muuhlöstö 12 irtis.</t>
  </si>
  <si>
    <t xml:space="preserve">Vaasan Oy:n Suomen tuotanto- sekä logistiikka- ja toimitusvarmuusorganisaatioiden henkilöstö Vantaalla, Tampereella, Seinäjoella, Kiimingissä, Kotkassa, Kuopiossa ja Kuusankoskella. Joutsenossa neuvotteluissa ovat mukana tuotannon työntekijät. </t>
  </si>
  <si>
    <t>Hobby Hallin henkilöstö</t>
  </si>
  <si>
    <t>Harjavallan Satalinnan keskus lopetetaan</t>
  </si>
  <si>
    <t xml:space="preserve">organisaatiorak. ja toimintatap. uudistaminen </t>
  </si>
  <si>
    <t>toim. uudelleenjärj ja palvelumuotoilu-&gt;ei irtisan.</t>
  </si>
  <si>
    <t>toiminnan ja organis. päiv. 1.4.2017 voimaan, 2 irtis 2 osa-aik</t>
  </si>
  <si>
    <t>Kaakkois-Suomen Ammattikorkeakoulu Oy:n (Xamk Oy), Kymenlaakson Ammattikorkeakoulu Oy:n (Kyamk Oy) ja Mikkelin ammattikorkeakoulu Oy:n (Mamk Oy)</t>
  </si>
  <si>
    <t>koko konsernia koskeva (Xamk, Mamk, Kyamk) 3milj.säästöt</t>
  </si>
  <si>
    <r>
      <t xml:space="preserve">10 tt  työteht.järjest. -&gt;irtis. ja/tai osa-aik. (ei liity </t>
    </r>
    <r>
      <rPr>
        <b/>
        <sz val="10"/>
        <rFont val="Arial"/>
        <family val="2"/>
      </rPr>
      <t>4.10</t>
    </r>
    <r>
      <rPr>
        <sz val="10"/>
        <rFont val="Arial"/>
        <family val="2"/>
      </rPr>
      <t xml:space="preserve"> alk. yt-neuvott)</t>
    </r>
  </si>
  <si>
    <t>JV Nortech Metal Oy</t>
  </si>
  <si>
    <t>Isokyrö -&gt;lom. 20% toistaiseksi. Kosk. 7 tt.</t>
  </si>
  <si>
    <t>Salo Kodin Terra lop.Rosson ja SSO Liikennemyymälöiden lop.</t>
  </si>
  <si>
    <t>Laitteet-liiket. Hämeenlinna ja Hyvinkään tehtaat</t>
  </si>
  <si>
    <t>Suomen Kuitulevy oy</t>
  </si>
  <si>
    <t xml:space="preserve">Linnan Kehitys Oy </t>
  </si>
  <si>
    <t>talouden tasapainottaminen</t>
  </si>
  <si>
    <t>SSAB Services Uudenkaup. Palvelukeskus sulkeminen</t>
  </si>
  <si>
    <t>K1 Katsastajat ja K1 Total, työteht. muutokset, toim, lomautukset sekä työvoiman vähentäminen</t>
  </si>
  <si>
    <t xml:space="preserve">DT Finland Oy </t>
  </si>
  <si>
    <t>Stark Rakennustarv. Myymälän lop. 6 kaupungissa</t>
  </si>
  <si>
    <t>ABB Motors Vaasa</t>
  </si>
  <si>
    <t>Kosk. 35 toimihlöä</t>
  </si>
  <si>
    <t xml:space="preserve">Nordic Soya Oy </t>
  </si>
  <si>
    <t>Halpa-Halli Oy</t>
  </si>
  <si>
    <t xml:space="preserve">Kuopio, Matkuksen kauppak.lopettam/. Vöyrin myymälän sulkem. </t>
  </si>
  <si>
    <t>Opn keskusyhteisössä 770 hlö kosk. Ei hlöstön vähent.</t>
  </si>
  <si>
    <t>Koko henklöstöä kosk. Lomautukset porrastetusti 1-2 viikoksi 2017</t>
  </si>
  <si>
    <t>toiminnan ja tuotannon kesk.-&gt; ei hlöstön väh.tarvetta</t>
  </si>
  <si>
    <t>Koko henkilöstö, lop. Päätös marrask.16</t>
  </si>
  <si>
    <t>SOK:n sisäinen mainos- ja mediaosasto, 25 hlöä siirtyy Zeeland Familylle</t>
  </si>
  <si>
    <t xml:space="preserve">Fennia </t>
  </si>
  <si>
    <t>vakuutuspalvelujen ja asiakkuudet-toimintojen sekä osittain korvauspalvelujen henkilöstö</t>
  </si>
  <si>
    <t>kosk. toimihlöt, -irtisan + lom.</t>
  </si>
  <si>
    <t>Mediahub, irtisan, lomaut.</t>
  </si>
  <si>
    <t>Jokilaaksojen koulutuskuntayhtymä</t>
  </si>
  <si>
    <t>Kokkola, fuusio, mahdollinen teht.lopet.</t>
  </si>
  <si>
    <t>Tähtihovi Heinola -&gt;yrittäjän vaihdos, hlökunta jatkaa uudessa</t>
  </si>
  <si>
    <t xml:space="preserve">Suomen Evankelisluterilainen Opiskelija- ja Koululaislähetys ry (OPKO) </t>
  </si>
  <si>
    <t>koko henkilöstö, sopeuttamistarve 90.000€</t>
  </si>
  <si>
    <t>koko Suomen henkilöstö, hlömäärän väh. 37</t>
  </si>
  <si>
    <t>Aina Com oy, org.muutos, koko hlöstö</t>
  </si>
  <si>
    <t>PRT-Wood Oy</t>
  </si>
  <si>
    <t>Pyhännan sahan lakkaut.</t>
  </si>
  <si>
    <t>Siwa, Tammela ja Ypäjä</t>
  </si>
  <si>
    <t>Stofix Oy</t>
  </si>
  <si>
    <t>Oulainen, tuot.siirto Puolaan</t>
  </si>
  <si>
    <t>koko henkilöstö, 29 irtisan. 16 työajan lyh. lom 2 viikkoa koko hlöstö</t>
  </si>
  <si>
    <t>Anvia Telecom Oy, Anvia IT-Palvelut Oy ja Anvia TV Oy</t>
  </si>
  <si>
    <t>Sisäinen IT-tuotanto ja kuluttajamyynti</t>
  </si>
  <si>
    <t>kosk. toimihlöt, -irtisan.</t>
  </si>
  <si>
    <t>Hoivia Oy</t>
  </si>
  <si>
    <t>Metsähallitus Metsätalous Oy</t>
  </si>
  <si>
    <t>kaikki 357 metsuria -&gt;lom.1.1.-31.3.</t>
  </si>
  <si>
    <t>Saimaan ammattiopistossa (Sampo) työvoimakoul. antavia opettajia, lomautus</t>
  </si>
  <si>
    <t>KEVA</t>
  </si>
  <si>
    <t>Asiakkuudet-toiminnon sekä Yhteiset palvelut -toiminnon koko henkilöstö, ei työn väh. Uudist.</t>
  </si>
  <si>
    <t>Juankosken tehdas 2vkon lomautukset 28.11.-&gt;</t>
  </si>
  <si>
    <t>Lappeenranta, irtis.15, lom.90pv</t>
  </si>
  <si>
    <t>ITAB Pikval Oy</t>
  </si>
  <si>
    <t>Järvenpään toiminnot Jyväskylän tehtaalle sekä Vantaan myyntikonttorille</t>
  </si>
  <si>
    <t>Kitinkannus ry</t>
  </si>
  <si>
    <t>koko henkilöstö, Kannus, sotav.kuntoutuskoti</t>
  </si>
  <si>
    <t xml:space="preserve">Basware </t>
  </si>
  <si>
    <t>130 hlöä maailmanlaajuisesti</t>
  </si>
  <si>
    <t>Sanomalan lehtipaino, kunnossapito- ja varastotoiminnot</t>
  </si>
  <si>
    <t xml:space="preserve">koko Suomen hlöstö </t>
  </si>
  <si>
    <t>2 konttorin sulk. -&gt; valtaosa eläkerat. Määräaik. Päätt.</t>
  </si>
  <si>
    <t>Heinolan tehtaan sulk. ja Lahden aaltopahvitehdas</t>
  </si>
  <si>
    <t>Postipalvelut-yksikkö</t>
  </si>
  <si>
    <t>Porin kolmen Siwan lopet.</t>
  </si>
  <si>
    <t xml:space="preserve">Organisaatiorak. uud. kokonaishlöm. väh.maailmanlaaj. 130 hlöä </t>
  </si>
  <si>
    <t>Lom. + hlöstön väh.</t>
  </si>
  <si>
    <t>Vaasa, 9 tt:n väh. + 4 vkon lom. Kaikille, Grid Integration -liiketoimintayksikkö</t>
  </si>
  <si>
    <t>Hämeenlinna, K-Rauta ja Rautian yhd.</t>
  </si>
  <si>
    <t>Siva, Rautjärvi ja Parikkala</t>
  </si>
  <si>
    <t>Lohja, artes., matkailu- rav., talous opett.ja hlökunta</t>
  </si>
  <si>
    <t>Parik-säätiö</t>
  </si>
  <si>
    <t>Suomen Metal, Energy and Water -yksikö sekä Outokummun Turulan laitevalm.yksikkö</t>
  </si>
  <si>
    <t xml:space="preserve">koko henkilöstö, </t>
  </si>
  <si>
    <t>Pohjois-Kymen sairaala Poks</t>
  </si>
  <si>
    <t>Marks&amp;Spencer-toiminnot, Osuuskauppa Hämeenmaan Hämeenlinnan, Etelä-Karjalan Osuuskaupan Lappeenrannan, Osuuskauppa Keskimaan Jyväskylän ja Osuuskauppa Varuboden Oslan Porvoo</t>
  </si>
  <si>
    <t>Helo Oy</t>
  </si>
  <si>
    <t>Riihimäki, Kastor-kiukaiden tuot. -&gt;Hanko</t>
  </si>
  <si>
    <t>Kunnossapito, konsern.palv. Hankintayksikkö, toimihenkilöt</t>
  </si>
  <si>
    <t>Barona Logistiikkaratkaisut Oy</t>
  </si>
  <si>
    <t>Tokmannin lähttämö</t>
  </si>
  <si>
    <t>Vallox Oy</t>
  </si>
  <si>
    <t>paik.sop.työajanjoustoista, ei kikyn muk.työajan pid.</t>
  </si>
  <si>
    <t>Eura, liittyvät Rauman tuotantolaitosinvest.. Ei hlöstömäärän väh.</t>
  </si>
  <si>
    <t>Porvoo, lom max 90 pv</t>
  </si>
  <si>
    <t>Proserco Oy</t>
  </si>
  <si>
    <t>SSH Communications Security Oyj</t>
  </si>
  <si>
    <t>It-ulkoituspalvelu, väh.tarve 10-15 henk</t>
  </si>
  <si>
    <t>Lantmännen Cerealia Oy</t>
  </si>
  <si>
    <t>Tech.Services&amp;Modern</t>
  </si>
  <si>
    <t xml:space="preserve"> 11 kontt. lop.-&gt;tukipaketit 20 henk</t>
  </si>
  <si>
    <t>Oyj Ahola Transport Abp</t>
  </si>
  <si>
    <t>Hämeen ammatti-instituutti</t>
  </si>
  <si>
    <t>Applus Finland</t>
  </si>
  <si>
    <t>Länsi-Uudenmaan koulutuskuntayhtymä Luksia</t>
  </si>
  <si>
    <t>koko henkilökunta-&gt;7 osa-aik.</t>
  </si>
  <si>
    <t>Japrotek Oy, koko henkilöstö-&gt;lom max 90pv</t>
  </si>
  <si>
    <t>Uutisposti Ky</t>
  </si>
  <si>
    <t>Mainosjakelu, työvoimapula</t>
  </si>
  <si>
    <t>Siwa, Valintatalo, 53 kauppaa</t>
  </si>
  <si>
    <t>Seppälä Oy</t>
  </si>
  <si>
    <t>Paroc Oy Ab</t>
  </si>
  <si>
    <t>Oulu tehtaan lakkautus, tukitoim. siirto</t>
  </si>
  <si>
    <t>S-market Koivula</t>
  </si>
  <si>
    <t>Eläke 2, osa-aik. 3 teht.</t>
  </si>
  <si>
    <t>Ball Beverage Packaging Mäntsälä Oy</t>
  </si>
  <si>
    <t>Mäntsälä</t>
  </si>
  <si>
    <t>Forssa, Outokumpu</t>
  </si>
  <si>
    <t>Väh.tarve ei tiedossa</t>
  </si>
  <si>
    <t>Työn Vuoksi ry</t>
  </si>
  <si>
    <t>Imatra,Ruokolahti,Rautjärvi</t>
  </si>
  <si>
    <t>mm. Teknologiapalv,tukitoiminnot</t>
  </si>
  <si>
    <t>Väh.tarve max 28</t>
  </si>
  <si>
    <t>Uutechnic Oy</t>
  </si>
  <si>
    <t>AP-Tela, lom max 90 pv</t>
  </si>
  <si>
    <t>MacGregor, Kaarina-&gt;230 maailm.laaj.Suomen osalta ei ilm.</t>
  </si>
  <si>
    <t>Rakentaminen ja talotekniikka</t>
  </si>
  <si>
    <t>HR, ICT,Talous,Paketti-ja logist.</t>
  </si>
  <si>
    <t>Esimiehet, sihteerit</t>
  </si>
  <si>
    <t>Tekniikkavastaavat</t>
  </si>
  <si>
    <t>Pohjoinen, ei digicenter</t>
  </si>
  <si>
    <t>Väh.tarve 20-24 henk</t>
  </si>
  <si>
    <t>Anvia Telecom Oy</t>
  </si>
  <si>
    <t>Tuotanto, Design,Hki,Tre-&gt;35eläke,17siirto</t>
  </si>
  <si>
    <t>Julkaisut,Lähetys-ja mediapalv,filmidigitointi</t>
  </si>
  <si>
    <t>I-print Oy,tuotanto</t>
  </si>
  <si>
    <t>Onnibus Oy</t>
  </si>
  <si>
    <t>Ei Kajaani,Tre</t>
  </si>
  <si>
    <t>Tekniikan koulutusohjelma</t>
  </si>
  <si>
    <t>Kemijärven vastaanottokeskus</t>
  </si>
  <si>
    <t>Hallinto 150 henk, Suomen osalta 60</t>
  </si>
  <si>
    <t>Otavamedia OMA-&gt;paketit</t>
  </si>
  <si>
    <t>Kährs Group, Tuupovaara mahd. sulkeminen</t>
  </si>
  <si>
    <t>Mikkeli, lom/irits</t>
  </si>
  <si>
    <t>Rauma,Kokkola,Turku, lom/irtis</t>
  </si>
  <si>
    <t>Suomen Yrittäjät ry</t>
  </si>
  <si>
    <t>Osuuskauppa Suur-Savo</t>
  </si>
  <si>
    <t>Mikkeli, toimintojen tehostaminen</t>
  </si>
  <si>
    <t>Mellilä tuotantolaitos, koko henk</t>
  </si>
  <si>
    <t>RapalaVMC Oyj</t>
  </si>
  <si>
    <t>Väh.tarve max 116 henk</t>
  </si>
  <si>
    <t>Jokilaakso, Jämsä</t>
  </si>
  <si>
    <t>Oulu, irtis/osa-aik/lom, opetustyö</t>
  </si>
  <si>
    <t>Bovallius-säätiö</t>
  </si>
  <si>
    <t>Tv,Katso-lehti</t>
  </si>
  <si>
    <t>14 myymälää-&gt;suljetaan,yrityssaneeraus</t>
  </si>
  <si>
    <t>Max 145 väh,-&gt;uusia 71</t>
  </si>
  <si>
    <t>Delta Auto Oy</t>
  </si>
  <si>
    <t>Epec Oy</t>
  </si>
  <si>
    <t>Ponssen tytäryhtiö, koko henkilöstö</t>
  </si>
  <si>
    <t>Hallinto, viestintä-&gt;tietohallinto kesken</t>
  </si>
  <si>
    <t>Svenska Yle, 35 teht.lakkautus</t>
  </si>
  <si>
    <t>Laitosjalkine Oy</t>
  </si>
  <si>
    <t>Vincit Group Oyj</t>
  </si>
  <si>
    <t>Kansan Raamattuseuran Säätiö sr</t>
  </si>
  <si>
    <t>Lomautus 3 vko v. 2917</t>
  </si>
  <si>
    <t>Salomaa Yhtiöt Oy</t>
  </si>
  <si>
    <t>Mainostoimisto SEK</t>
  </si>
  <si>
    <t>Karto Oy</t>
  </si>
  <si>
    <t>Jkl-&gt;koko henk lom max 90 pv v. 2017</t>
  </si>
  <si>
    <t>Transval Services Oy</t>
  </si>
  <si>
    <t>Taloushallinto</t>
  </si>
  <si>
    <t>Sairaanhoitajat, tehtävien muutos</t>
  </si>
  <si>
    <t>Väh.tarve max 20</t>
  </si>
  <si>
    <t>PVO-Lämpövoima, Kristiinankaupunki,Pori</t>
  </si>
  <si>
    <t>LapinKansa,PohjolanSanomat-&gt;14 väh.</t>
  </si>
  <si>
    <t>Kainuun ammattiopisto KAO</t>
  </si>
  <si>
    <t>Rajamäen tehdas-&gt;eläke,m-aik.</t>
  </si>
  <si>
    <t>Karttula, Kaavi konttorit-&gt;väh. 11 henk</t>
  </si>
  <si>
    <t>alku ennen maaliskuuta</t>
  </si>
  <si>
    <t>loppu ennen maaliskuuta</t>
  </si>
  <si>
    <t>Alustava väh.tarve</t>
  </si>
  <si>
    <t>Suomen evankelisluterilaisen kirkon pavelukeskus</t>
  </si>
  <si>
    <t>Vihti, Nurmijärvi varhaisjakelu</t>
  </si>
  <si>
    <t>Pohjantähti</t>
  </si>
  <si>
    <t>Koko henk-&gt;myös m-aik, eläke,lom</t>
  </si>
  <si>
    <t>Artekno Oy</t>
  </si>
  <si>
    <t>Kangasala</t>
  </si>
  <si>
    <t>Orion Diagnostica</t>
  </si>
  <si>
    <t>Eura</t>
  </si>
  <si>
    <t>Suomen toiminnot</t>
  </si>
  <si>
    <t>Osoitetietojen käsittely</t>
  </si>
  <si>
    <t>Taideyliopisto</t>
  </si>
  <si>
    <t>Hallinto, palvelut</t>
  </si>
  <si>
    <t>Pakolaisneuvonta ry</t>
  </si>
  <si>
    <t>Oulu, Helsinki</t>
  </si>
  <si>
    <t>Suomen Hiihtoliitto ry</t>
  </si>
  <si>
    <t>Toimisto, Nordic Ski Finland</t>
  </si>
  <si>
    <t>Ei opetus-ja tutkimus, toim.pit.-&gt;116 väh.</t>
  </si>
  <si>
    <t>Finnkino Oy</t>
  </si>
  <si>
    <t>Lappeenranta</t>
  </si>
  <si>
    <t>Hamina, transitoliikenne</t>
  </si>
  <si>
    <t>Hirvensalmi, Järvelä</t>
  </si>
  <si>
    <t>Verkkoliiketoiminta, tukitoiminnot</t>
  </si>
  <si>
    <t>Vaasa, lom max 90 päivää</t>
  </si>
  <si>
    <t>Sulkava</t>
  </si>
  <si>
    <t>Exfo Oy</t>
  </si>
  <si>
    <t>Enics Oy</t>
  </si>
  <si>
    <t>Osuuskauppa Hämeenmaa</t>
  </si>
  <si>
    <t>Senson Oy</t>
  </si>
  <si>
    <t>Sysmä, väh.tarve max 85</t>
  </si>
  <si>
    <t>Imatra, Kotka, Riihimäki</t>
  </si>
  <si>
    <t>Kotkan Konepaja Oy</t>
  </si>
  <si>
    <t>Kotka, uud.järj.</t>
  </si>
  <si>
    <t>Lomautus toist. 6/17 alk.</t>
  </si>
  <si>
    <t>Diacorin yhdistyminen, pk-seutu,väh.t.max</t>
  </si>
  <si>
    <t>Finnish Steel Painting Oy</t>
  </si>
  <si>
    <t>Jämsä, Tampere-&gt;lom max, 3-6vko, kesä</t>
  </si>
  <si>
    <t>Accountor Oy</t>
  </si>
  <si>
    <t>Procountor, Tiko, kasvu, ei vähennyksiä</t>
  </si>
  <si>
    <t>Keskisuomalainen, Lahti,Heinola</t>
  </si>
  <si>
    <t>Harjun Oppimiskeskus Oy</t>
  </si>
  <si>
    <t>Virolahti, irtisan/osa-aik.</t>
  </si>
  <si>
    <t>Ryttylä</t>
  </si>
  <si>
    <t>Suolahti</t>
  </si>
  <si>
    <t>AnviaTelcom,IT-palvelut,Tvoy, Hosting</t>
  </si>
  <si>
    <t>Tuotanto ja design-&gt;irtis.max</t>
  </si>
  <si>
    <t>Laukaa-&gt;9 osa-aik.</t>
  </si>
  <si>
    <t>Ylöjärvi-&gt;lom toistaiseksi 8/17 alkaen</t>
  </si>
  <si>
    <t>alku ennen kesäkuuta</t>
  </si>
  <si>
    <t>loppu ennen kesäkuuta</t>
  </si>
  <si>
    <t>Honkalahden saha-&gt;väh.yht.5henk</t>
  </si>
  <si>
    <t>Byggmax</t>
  </si>
  <si>
    <t>Enint. 5 myymälän sulkeminen</t>
  </si>
  <si>
    <t>Uutechnic Group-&gt;lom max 90 pv</t>
  </si>
  <si>
    <t>Jälkimarkkinointi-&gt;myös mekaanikot</t>
  </si>
  <si>
    <t>Kauttua tuotannon lakkauttaminen</t>
  </si>
  <si>
    <t>Karstula-&gt;mahd.lom max 90 pv</t>
  </si>
  <si>
    <t>Iloxair Oy</t>
  </si>
  <si>
    <t>Fläkt Group, Raisio</t>
  </si>
  <si>
    <t>Metsä, Etelä-Karjala</t>
  </si>
  <si>
    <t>Koko henkilöstö, osa-aik/irtis</t>
  </si>
  <si>
    <t>Huber Packaging Oy</t>
  </si>
  <si>
    <t>Suomi ja Ruotsi</t>
  </si>
  <si>
    <t>Jämsä, Jyväskylä</t>
  </si>
  <si>
    <t>Imatran tehdas, koko henkilöstö</t>
  </si>
  <si>
    <t>Sotkamo, koko henkilöstö</t>
  </si>
  <si>
    <t>Terrafame Oy</t>
  </si>
  <si>
    <t>09900</t>
  </si>
  <si>
    <t>Kotka, lomautukset</t>
  </si>
  <si>
    <t>Väh.tarve 260, uusia työpaikkoja 160</t>
  </si>
  <si>
    <t>Grano Group Oy</t>
  </si>
  <si>
    <t>Humanistinen ammattikorkeakoulu Humak</t>
  </si>
  <si>
    <t>Froneri Finland Oy</t>
  </si>
  <si>
    <t>Pääkonttori, Turengin jäätelötehdas</t>
  </si>
  <si>
    <t>Irtisan/osa-aik 6, myöh. mahd. lisää</t>
  </si>
  <si>
    <t>Ruotsinkielinen toimitus</t>
  </si>
  <si>
    <t>Cloetta Suomi Oy</t>
  </si>
  <si>
    <t>Väh.tarve max</t>
  </si>
  <si>
    <t>Loimi-Hämeen Jätehuolto Oy</t>
  </si>
  <si>
    <t>Hallavaaran jätekeskus</t>
  </si>
  <si>
    <t>Oppimiskeskus, org.muutos, ei väh.</t>
  </si>
  <si>
    <t>Suomen toiminnot-&gt;5 vapaaeht.</t>
  </si>
  <si>
    <t>Koko henkilöstö, mahd. lom-&gt;m-aik/osa-aik/irtis</t>
  </si>
  <si>
    <t>Telatek Oy</t>
  </si>
  <si>
    <t>Taivalkoski, koko henkilöstö</t>
  </si>
  <si>
    <t>Lääkärikeskus Ikioma Oy</t>
  </si>
  <si>
    <t>Mikkeli, väh.tarve 1-3</t>
  </si>
  <si>
    <t>Irtisan/osa-aik.</t>
  </si>
  <si>
    <t>Irtisan/osa-aik/lom</t>
  </si>
  <si>
    <t>Äänekosken Energia</t>
  </si>
  <si>
    <t>Taloustoiminto/tekn.</t>
  </si>
  <si>
    <t>Pietarsaari, koko henkilöstö</t>
  </si>
  <si>
    <t>Yleinen työttömyyskassa YTK</t>
  </si>
  <si>
    <t>Loimaan kassa</t>
  </si>
  <si>
    <t xml:space="preserve">Nordea </t>
  </si>
  <si>
    <t>Markets</t>
  </si>
  <si>
    <t>Akava ry</t>
  </si>
  <si>
    <t>Irtisan/uud.järj.</t>
  </si>
  <si>
    <t>Jyväskylä-&gt;koko henk.lomautukset</t>
  </si>
  <si>
    <t>Elvera Oy</t>
  </si>
  <si>
    <t>Telia Finland Oyj</t>
  </si>
  <si>
    <t>Ilmarinen</t>
  </si>
  <si>
    <t>Etera,Ilmarinen johtoryhmä</t>
  </si>
  <si>
    <t>Iisalmen sanomat</t>
  </si>
  <si>
    <t>Keskisuomalainen-konserni</t>
  </si>
  <si>
    <t>Polarica</t>
  </si>
  <si>
    <t>Ruotsi,Suomi</t>
  </si>
  <si>
    <t>Inkeroinen, lisähenk +17henk</t>
  </si>
  <si>
    <t>Koko henkilöstö, osa-aik/lom/irtis</t>
  </si>
  <si>
    <t>Lom/osa-aik/irtis-&gt;vähennys n. 100, eri keinot</t>
  </si>
  <si>
    <t>I-Mediat Oy</t>
  </si>
  <si>
    <t>Ilkka-yhtymä, koko henkilöstö</t>
  </si>
  <si>
    <t>Julkaisuliiketoiminta</t>
  </si>
  <si>
    <t>Qvantel</t>
  </si>
  <si>
    <t>Jkl,Tre,Hki, Oulu</t>
  </si>
  <si>
    <t>Toim.tehostaminen</t>
  </si>
  <si>
    <t>Opetushlö, osa-aik/lom, vaik.34-38henk</t>
  </si>
  <si>
    <t>Posti Palvelut Oy, Vaasa,Mustasaari</t>
  </si>
  <si>
    <t>Savon Media Oy</t>
  </si>
  <si>
    <t>Savon Sanomat, Keskisuomalainen-konserni</t>
  </si>
  <si>
    <t>Savonlinja Oy</t>
  </si>
  <si>
    <t>57 vuoroa lopetetaan</t>
  </si>
  <si>
    <t>Diavire</t>
  </si>
  <si>
    <t>Henk.väh. 15-25 henk</t>
  </si>
  <si>
    <t>Alma Regions-&gt;väh.yht.35 htv</t>
  </si>
  <si>
    <t>Junnikkala Oy</t>
  </si>
  <si>
    <t>Kalajoki</t>
  </si>
  <si>
    <t>Konsernitoim-15,metsurit lom-&gt;1-3/18</t>
  </si>
  <si>
    <t>Länsi-Savo konserni-&gt;30htv,muutama irtis</t>
  </si>
  <si>
    <t>Löytötavaratalo Oy</t>
  </si>
  <si>
    <t>Pääosin Tre</t>
  </si>
  <si>
    <t>Finlayson Oy</t>
  </si>
  <si>
    <t>Koko henk-&gt;irtis/osa-aik/lom yht.30henk</t>
  </si>
  <si>
    <t>Posti Kuljetus Oy, Seinäjoki-&gt;osa-aik.lisäksi</t>
  </si>
  <si>
    <t>S-Ryhmä Kilo log.kesk Espoo-&gt;irtis.uhka n.400</t>
  </si>
  <si>
    <t>Lappeenranta-&gt;7 eläke</t>
  </si>
  <si>
    <t>Etelä-Hämeen Osuuspankki</t>
  </si>
  <si>
    <t>Kustannus Oy Demokraatti</t>
  </si>
  <si>
    <t>Espoo,Turku,Hanko,Oulu</t>
  </si>
  <si>
    <t>Stockmann Herkku, ketjuohjaus</t>
  </si>
  <si>
    <t>Musiikkiped,insinööri,tieto-ja viestintätekn.koulutus</t>
  </si>
  <si>
    <t>Air Navigation Services Finland Oy</t>
  </si>
  <si>
    <t>Tampere Aitovuori aluelennonjohto siirto Hki-Vantaa</t>
  </si>
  <si>
    <t>Posti Palvelut Oy, Kouvola,Kotka,Mikkeli,S-linna</t>
  </si>
  <si>
    <t>TS-Yhtymä: Toimitus, Salon lehtitehdas</t>
  </si>
  <si>
    <t>Pihlajalinna Oyj</t>
  </si>
  <si>
    <t>Rakenneuudistus</t>
  </si>
  <si>
    <t>Ei tietoa henkilövaikutuksista</t>
  </si>
  <si>
    <t>Järvi-Hämeen Osuuspankki</t>
  </si>
  <si>
    <t>Akateeminen Kirjakauppa</t>
  </si>
  <si>
    <t>Ei Jkl, ei tietoa väh.tarpeesta</t>
  </si>
  <si>
    <t>Kulju,Ylöjärvi,Nokia-&gt;toiminnan lopetus</t>
  </si>
  <si>
    <t>Parainen, Lpr, eläke/irtis, väh. yht. 9 henk</t>
  </si>
  <si>
    <t>Scandic Hotels Oy</t>
  </si>
  <si>
    <t>Oulun Energia Urakointi Oy</t>
  </si>
  <si>
    <t>Ei tietoa väh.tarpeesta</t>
  </si>
  <si>
    <t>Itä, koko henkilökunta</t>
  </si>
  <si>
    <t>Digitalist Group Oyj</t>
  </si>
  <si>
    <t>Kemi,Jkl, osa-aik/lom/irtis</t>
  </si>
  <si>
    <t>Suomen Raamattuopiston Säätiö sr</t>
  </si>
  <si>
    <t>Ylä-Savon Osuuspankki</t>
  </si>
  <si>
    <t>Jkl,Muhos,Oulu</t>
  </si>
  <si>
    <t>Inkeroinen,Karhula,Virojoki</t>
  </si>
  <si>
    <t>Kemiönsaari-&gt;Joensuu, 42tt-&gt;28tt</t>
  </si>
  <si>
    <t>yhdistyminen Lemminkäisen kanssa</t>
  </si>
  <si>
    <t>OP Vakuutus Oy</t>
  </si>
  <si>
    <t>Toimintamallien uudistaminen</t>
  </si>
  <si>
    <t>Koko Suomi, irtis/osa-aik/loma max 90 pv</t>
  </si>
  <si>
    <t>Verkkoliiketoiminta 350,Technologies 75</t>
  </si>
  <si>
    <t>Veho-konserni, Hanko keskitys Vantaa</t>
  </si>
  <si>
    <t>Irtis/osa-aik/lomautus koko henkilöstö</t>
  </si>
  <si>
    <t>Eteran ja Ilmarisen yhdist.-&gt;50 eläke</t>
  </si>
  <si>
    <t>Porin Satama Oy</t>
  </si>
  <si>
    <t>DataCenter Finland Oy</t>
  </si>
  <si>
    <t>Vincitin osto</t>
  </si>
  <si>
    <t>Skaala Production Oy</t>
  </si>
  <si>
    <t>Karvian tuotantoyksikkö</t>
  </si>
  <si>
    <t>Aerostructures, Tre,Jämsä</t>
  </si>
  <si>
    <t>S-pankki, Kouvola, Kotka,Hamina</t>
  </si>
  <si>
    <t>Avecra</t>
  </si>
  <si>
    <t>Hämeenlinna, Riihimäki-&gt;7 eläke,m-aik,uravalm</t>
  </si>
  <si>
    <t>Studio Mediapolis Oy</t>
  </si>
  <si>
    <t>Venator Finland Oy</t>
  </si>
  <si>
    <t>Koko henkilöstö-&gt;osa eläke,vapaaeht.järj.</t>
  </si>
  <si>
    <t>Pori, koko henkilöstö</t>
  </si>
  <si>
    <t>Dingle Oy</t>
  </si>
  <si>
    <t>Aller Media</t>
  </si>
  <si>
    <t>Korvauspalvelu</t>
  </si>
  <si>
    <t>Pohjoismaat 175 henk</t>
  </si>
  <si>
    <t>Väh.tarve 11-14 htv-&gt;eläkejärj./osa-aik.</t>
  </si>
  <si>
    <t>Kuntokumppanit Oy</t>
  </si>
  <si>
    <t>Yrityssaneeraus, irtis/lom/osa-aik</t>
  </si>
  <si>
    <t>Hasan &amp; Partners Oy</t>
  </si>
  <si>
    <t>Helsinki, koko henkilöstö</t>
  </si>
  <si>
    <t>Oulun Satama Oy</t>
  </si>
  <si>
    <t>Nosturi- ja aluspalveluosasto</t>
  </si>
  <si>
    <t>Contact center</t>
  </si>
  <si>
    <t>HHsport,Hhkangas-&gt;väh.tarve max 14</t>
  </si>
  <si>
    <t>Henk.palv,pk-yrit,tukitoim,Markets -&gt;ei julkaistu irtisanottujen lkm</t>
  </si>
  <si>
    <t>Land-liiketoiminta</t>
  </si>
  <si>
    <t>Jyväskylän energia Oy</t>
  </si>
  <si>
    <t>Jyväskylä, koko henkilöstö</t>
  </si>
  <si>
    <t>Viessmann Oy</t>
  </si>
  <si>
    <t>Mehiläinen</t>
  </si>
  <si>
    <t>Kouvola, Katajaharjun toimipisteen sulkeminen</t>
  </si>
  <si>
    <t>Kaleva</t>
  </si>
  <si>
    <t>Kaleva Mediat -liiketoiminta</t>
  </si>
  <si>
    <t>Satakunnan osuuskauppa</t>
  </si>
  <si>
    <t>Sale myymälöiden esimiehet</t>
  </si>
  <si>
    <t>Tervolan kunta</t>
  </si>
  <si>
    <t>Hämeenlinnan teatteri</t>
  </si>
  <si>
    <t>Huiskulan puutarha</t>
  </si>
  <si>
    <t>Leikkoruusun kasvatuksen kannattamattomuus</t>
  </si>
  <si>
    <t>Ilmestymiskertojen vähentäminen</t>
  </si>
  <si>
    <t>Alandia vakuutus</t>
  </si>
  <si>
    <t>Etelä-Pohjanmaa</t>
  </si>
  <si>
    <t>Kierrätystoiminta</t>
  </si>
  <si>
    <t>Vierumäki Country Club</t>
  </si>
  <si>
    <t>Heinola</t>
  </si>
  <si>
    <t>Heponiemen Hiljaisuuden keskus</t>
  </si>
  <si>
    <t>Piippo Oyj</t>
  </si>
  <si>
    <t>Siikalatvalan ruokapalvelut Oy</t>
  </si>
  <si>
    <t>Amitec Oy</t>
  </si>
  <si>
    <t>Riga Wood Finland Oy</t>
  </si>
  <si>
    <t>Sastamalan vaneritehdas</t>
  </si>
  <si>
    <t xml:space="preserve">Helsingin Diakonissalaitoksen säätiö </t>
  </si>
  <si>
    <t>SuperPark Oy</t>
  </si>
  <si>
    <t xml:space="preserve">OpusCapita </t>
  </si>
  <si>
    <t>Seinäjok, koko henkilöstö</t>
  </si>
  <si>
    <t>SOS-lapsikylä</t>
  </si>
  <si>
    <t>Ylitornion,Kaarinan, Vihannin, Punkaharjun ja Espoon toimipisteet</t>
  </si>
  <si>
    <t>Viking line</t>
  </si>
  <si>
    <t>Iso Kirja ry</t>
  </si>
  <si>
    <t>Alma Media Kustannus Oy, Alma consumer ja Alma Media Suomi Oy</t>
  </si>
  <si>
    <t>Osekk</t>
  </si>
  <si>
    <t>Kotliesi,Deko- ja Maalla-lehdet</t>
  </si>
  <si>
    <t>Kuluttajaliiketoiminnan köysituotanto</t>
  </si>
  <si>
    <t>Keuruun sähkö</t>
  </si>
  <si>
    <t xml:space="preserve">LADEC Oy </t>
  </si>
  <si>
    <t>20 (henkilötyövuotta)</t>
  </si>
  <si>
    <t>Endomines  AB</t>
  </si>
  <si>
    <t>Pampalon kaivos, koko henkilöstö</t>
  </si>
  <si>
    <t xml:space="preserve">Marva Media </t>
  </si>
  <si>
    <t>Länsi-Suomi-sanomalehti ja Raumalainen-kaupunkilehti</t>
  </si>
  <si>
    <t>Lapponian putkitehdas</t>
  </si>
  <si>
    <t>Napapiirin Infra Oy (rovaniemen kaupungin omistama)</t>
  </si>
  <si>
    <t>Palvelukeskus Åvik</t>
  </si>
  <si>
    <t>Service Desk, Vaasa</t>
  </si>
  <si>
    <t>Kauhavan seurakunta</t>
  </si>
  <si>
    <t>Hyvinkää,koko henkilöstö</t>
  </si>
  <si>
    <t>Vantaan, Forssan, Mikkelin, Paimion ja Outokummun yksiköt</t>
  </si>
  <si>
    <t>Oulun kuljetustuotanto</t>
  </si>
  <si>
    <t>Lukkarila Kodit Oy</t>
  </si>
  <si>
    <t>Perheryhmäkoti sekä tukiasuntotoiminta</t>
  </si>
  <si>
    <t>Kannustalo</t>
  </si>
  <si>
    <t>Oravaisten tehdas</t>
  </si>
  <si>
    <t>ANS Finland</t>
  </si>
  <si>
    <t>Porin lentokenttä, lennonjohtajat</t>
  </si>
  <si>
    <t>Outdoor ja Tekniikan Maailma -mediaperheet</t>
  </si>
  <si>
    <t>Helsinki, Herttoniemen kangaspaino</t>
  </si>
  <si>
    <t>Tampereen koskikeskuksen ja Ikaalisten liikkeet</t>
  </si>
  <si>
    <t>Varustamon maahenkilöstö,Tampere,Helsinki ja Maarianhamina</t>
  </si>
  <si>
    <t>Suomen Pelastusarmeija</t>
  </si>
  <si>
    <t>Suomen levyprofiili Oy</t>
  </si>
  <si>
    <t>Koko henk. Paitsi hitsaajat ja särmääjät</t>
  </si>
  <si>
    <t>Oulun Limingantullin ja Kempeleen Zeppelinin myymälät</t>
  </si>
  <si>
    <t>Restamax Oy</t>
  </si>
  <si>
    <t>Kaikki  entisen Royal Ravintoloiden työntekijät</t>
  </si>
  <si>
    <t>Asiakastiedon ja UC:n yhdistyminen</t>
  </si>
  <si>
    <t>Asiakastieto Group</t>
  </si>
  <si>
    <t>Fabrik mainostoimisto</t>
  </si>
  <si>
    <t>Ekorosk</t>
  </si>
  <si>
    <t>Yhtiön keskusyhtiökonserni</t>
  </si>
  <si>
    <t>HESY-tori, Koiratalo ja henkilökunta</t>
  </si>
  <si>
    <t>Ähtärin Eläinpuisto Oy</t>
  </si>
  <si>
    <t>Kiinteistöhuollon työntekijät</t>
  </si>
  <si>
    <t>Leipomo- ja lähettämötyöntekijät</t>
  </si>
  <si>
    <t>Toimihenkilöt lukuun ottamatta urheilutoimen organisaatiota ja ravintolatoimintaa</t>
  </si>
  <si>
    <t>Reka kaapeli</t>
  </si>
  <si>
    <t>Hyvinkään, Riihimäen ja Keuruun toimipisteet</t>
  </si>
  <si>
    <t>Suur-Savon Osuuspankki</t>
  </si>
  <si>
    <t>Kaikki paitsi kiinteistökeskuksen henkilöstö</t>
  </si>
  <si>
    <t>Flexo</t>
  </si>
  <si>
    <t>Visma PPG</t>
  </si>
  <si>
    <t>HC TPS Turku Oy</t>
  </si>
  <si>
    <t>HESY ry</t>
  </si>
  <si>
    <t>Sisä logistiikka</t>
  </si>
  <si>
    <t>OP osuuskunta</t>
  </si>
  <si>
    <t>Iloxair</t>
  </si>
  <si>
    <t>Kylmänen</t>
  </si>
  <si>
    <t>Nuorisosäätiö-konserni</t>
  </si>
  <si>
    <t>Nuorisoasuntojen Isännöinti Oy, Nuorisosäätiö SR</t>
  </si>
  <si>
    <t>SOSTE ry</t>
  </si>
  <si>
    <t>Suomen diakoniaopisto</t>
  </si>
  <si>
    <t>Ylitornian kampus</t>
  </si>
  <si>
    <t>Posti Palvelut Oy</t>
  </si>
  <si>
    <t>Lohjan, Kirkkonummen, Siuntion, Virkkalan, Raaseporin ja Hangon varhaisjakelualueet</t>
  </si>
  <si>
    <t>Sanoma Media Finland</t>
  </si>
  <si>
    <t>Mediamyynti, painot ja mediayksiköt</t>
  </si>
  <si>
    <t xml:space="preserve">Pohjois-Karjalan Kirjapaino </t>
  </si>
  <si>
    <t>Emoyhtiön ja painotoimialan koko henkilöstö</t>
  </si>
  <si>
    <t>Varkauden viilupuutehdas ja saha</t>
  </si>
  <si>
    <t>Seura- mediaperhe</t>
  </si>
  <si>
    <t xml:space="preserve">Posti </t>
  </si>
  <si>
    <t>Erityisesti toimihenkilöt ja ylemmät toimihenkilöt</t>
  </si>
  <si>
    <t>Oulaskankaan sairaala</t>
  </si>
  <si>
    <t>Pohjois-Pohjanmaan sairaanhoitopiiri</t>
  </si>
  <si>
    <t>Sampo Rosenlew</t>
  </si>
  <si>
    <t>SAK / Irtisanomistilastot
30.10.2018</t>
  </si>
  <si>
    <t>Neuvottelujen alku</t>
  </si>
  <si>
    <t>Neuvottelujen alaiset2</t>
  </si>
  <si>
    <t>Yrityksen ilmoittama</t>
  </si>
  <si>
    <t>Lopputulos pvm</t>
  </si>
  <si>
    <t>Päättymispäivänä ilmoitetut</t>
  </si>
  <si>
    <t xml:space="preserve">Neuvottelujen alaiset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</si>
</sst>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\/yyyy"/>
    <numFmt numFmtId="165" formatCode="0.0\ %"/>
  </numFmts>
  <fonts count="28"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6"/>
      <name val="Albertus MT"/>
      <family val="1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rgb="FF000000"/>
      <name val="Verdana"/>
      <family val="2"/>
    </font>
    <font>
      <sz val="9"/>
      <color rgb="FF000000"/>
      <name val="Arial"/>
      <family val="2"/>
    </font>
    <font>
      <u/>
      <sz val="10"/>
      <color theme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10"/>
      <color rgb="FF3F3F3F"/>
      <name val="Inherit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10"/>
      <name val="Arial"/>
    </font>
    <font>
      <sz val="10"/>
      <color theme="0" tint="-0.34998626667073579"/>
      <name val="Arial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</fills>
  <borders count="3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</borders>
  <cellStyleXfs count="9">
    <xf numFmtId="0" fontId="0" fillId="0" borderId="0"/>
    <xf numFmtId="0" fontId="2" fillId="0" borderId="0"/>
    <xf numFmtId="0" fontId="4" fillId="0" borderId="0"/>
    <xf numFmtId="0" fontId="9" fillId="0" borderId="0"/>
    <xf numFmtId="0" fontId="7" fillId="0" borderId="0"/>
    <xf numFmtId="0" fontId="2" fillId="0" borderId="0"/>
    <xf numFmtId="0" fontId="3" fillId="0" borderId="0"/>
    <xf numFmtId="0" fontId="3" fillId="0" borderId="0"/>
    <xf numFmtId="0" fontId="15" fillId="0" borderId="0" applyNumberFormat="0" applyFill="0" applyBorder="0" applyAlignment="0" applyProtection="0"/>
  </cellStyleXfs>
  <cellXfs count="138">
    <xf numFmtId="0" fontId="0" fillId="0" borderId="0" xfId="0"/>
    <xf numFmtId="3" fontId="3" fillId="0" borderId="0" xfId="2" applyNumberFormat="1" applyFont="1"/>
    <xf numFmtId="0" fontId="0" fillId="0" borderId="0" xfId="0" applyAlignment="1">
      <alignment wrapText="1"/>
    </xf>
    <xf numFmtId="0" fontId="1" fillId="0" borderId="0" xfId="0" applyFont="1"/>
    <xf numFmtId="14" fontId="0" fillId="0" borderId="0" xfId="0" applyNumberFormat="1"/>
    <xf numFmtId="3" fontId="0" fillId="0" borderId="0" xfId="0" applyNumberFormat="1"/>
    <xf numFmtId="3" fontId="5" fillId="0" borderId="0" xfId="2" applyNumberFormat="1" applyFont="1"/>
    <xf numFmtId="0" fontId="0" fillId="0" borderId="0" xfId="0"/>
    <xf numFmtId="14" fontId="0" fillId="0" borderId="0" xfId="0" applyNumberFormat="1"/>
    <xf numFmtId="3" fontId="0" fillId="0" borderId="0" xfId="0" applyNumberFormat="1"/>
    <xf numFmtId="0" fontId="0" fillId="0" borderId="0" xfId="0"/>
    <xf numFmtId="14" fontId="0" fillId="0" borderId="0" xfId="0" applyNumberFormat="1"/>
    <xf numFmtId="3" fontId="0" fillId="0" borderId="0" xfId="0" applyNumberFormat="1"/>
    <xf numFmtId="0" fontId="0" fillId="0" borderId="0" xfId="0"/>
    <xf numFmtId="14" fontId="0" fillId="0" borderId="0" xfId="0" applyNumberFormat="1"/>
    <xf numFmtId="3" fontId="0" fillId="0" borderId="0" xfId="0" applyNumberFormat="1"/>
    <xf numFmtId="3" fontId="5" fillId="0" borderId="0" xfId="1" applyNumberFormat="1" applyFont="1"/>
    <xf numFmtId="3" fontId="7" fillId="0" borderId="0" xfId="1" applyNumberFormat="1" applyFont="1"/>
    <xf numFmtId="3" fontId="8" fillId="0" borderId="0" xfId="1" applyNumberFormat="1" applyFont="1"/>
    <xf numFmtId="3" fontId="5" fillId="0" borderId="0" xfId="1" applyNumberFormat="1" applyFont="1" applyAlignment="1">
      <alignment horizontal="right"/>
    </xf>
    <xf numFmtId="164" fontId="0" fillId="0" borderId="0" xfId="0" applyNumberFormat="1"/>
    <xf numFmtId="0" fontId="0" fillId="0" borderId="0" xfId="0"/>
    <xf numFmtId="3" fontId="3" fillId="0" borderId="0" xfId="1" applyNumberFormat="1" applyFont="1"/>
    <xf numFmtId="14" fontId="0" fillId="0" borderId="0" xfId="0" applyNumberFormat="1"/>
    <xf numFmtId="3" fontId="0" fillId="0" borderId="0" xfId="0" applyNumberFormat="1"/>
    <xf numFmtId="0" fontId="3" fillId="0" borderId="0" xfId="0" applyFont="1"/>
    <xf numFmtId="14" fontId="3" fillId="0" borderId="0" xfId="0" applyNumberFormat="1" applyFont="1"/>
    <xf numFmtId="1" fontId="3" fillId="0" borderId="0" xfId="0" applyNumberFormat="1" applyFont="1"/>
    <xf numFmtId="0" fontId="5" fillId="0" borderId="0" xfId="0" applyFont="1"/>
    <xf numFmtId="1" fontId="5" fillId="0" borderId="0" xfId="0" applyNumberFormat="1" applyFont="1"/>
    <xf numFmtId="14" fontId="3" fillId="0" borderId="0" xfId="0" applyNumberFormat="1" applyFont="1" applyAlignment="1">
      <alignment horizontal="right"/>
    </xf>
    <xf numFmtId="14" fontId="5" fillId="0" borderId="0" xfId="0" applyNumberFormat="1" applyFont="1"/>
    <xf numFmtId="0" fontId="3" fillId="0" borderId="0" xfId="0" applyFont="1" applyAlignment="1"/>
    <xf numFmtId="1" fontId="3" fillId="0" borderId="0" xfId="0" applyNumberFormat="1" applyFont="1" applyAlignment="1"/>
    <xf numFmtId="0" fontId="5" fillId="0" borderId="0" xfId="0" applyFont="1" applyAlignment="1"/>
    <xf numFmtId="3" fontId="3" fillId="0" borderId="0" xfId="0" applyNumberFormat="1" applyFont="1" applyAlignment="1"/>
    <xf numFmtId="1" fontId="5" fillId="0" borderId="0" xfId="0" applyNumberFormat="1" applyFont="1" applyAlignment="1"/>
    <xf numFmtId="3" fontId="5" fillId="0" borderId="0" xfId="0" applyNumberFormat="1" applyFont="1" applyAlignment="1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/>
    <xf numFmtId="0" fontId="10" fillId="0" borderId="0" xfId="0" applyFont="1"/>
    <xf numFmtId="0" fontId="10" fillId="0" borderId="0" xfId="0" applyFont="1" applyAlignment="1">
      <alignment wrapText="1"/>
    </xf>
    <xf numFmtId="164" fontId="10" fillId="0" borderId="0" xfId="0" applyNumberFormat="1" applyFont="1"/>
    <xf numFmtId="165" fontId="10" fillId="0" borderId="0" xfId="0" applyNumberFormat="1" applyFont="1"/>
    <xf numFmtId="0" fontId="11" fillId="0" borderId="0" xfId="0" applyFont="1"/>
    <xf numFmtId="14" fontId="11" fillId="0" borderId="0" xfId="0" applyNumberFormat="1" applyFont="1"/>
    <xf numFmtId="3" fontId="11" fillId="0" borderId="0" xfId="0" applyNumberFormat="1" applyFont="1" applyAlignment="1"/>
    <xf numFmtId="1" fontId="11" fillId="0" borderId="0" xfId="0" applyNumberFormat="1" applyFont="1"/>
    <xf numFmtId="1" fontId="11" fillId="0" borderId="0" xfId="0" applyNumberFormat="1" applyFont="1" applyAlignment="1"/>
    <xf numFmtId="0" fontId="12" fillId="0" borderId="0" xfId="0" applyFont="1"/>
    <xf numFmtId="164" fontId="12" fillId="0" borderId="0" xfId="0" applyNumberFormat="1" applyFont="1"/>
    <xf numFmtId="165" fontId="12" fillId="0" borderId="0" xfId="0" applyNumberFormat="1" applyFont="1"/>
    <xf numFmtId="0" fontId="11" fillId="0" borderId="0" xfId="0" applyFont="1" applyAlignment="1">
      <alignment vertical="center"/>
    </xf>
    <xf numFmtId="0" fontId="13" fillId="0" borderId="0" xfId="0" applyFont="1"/>
    <xf numFmtId="0" fontId="3" fillId="0" borderId="1" xfId="0" applyFont="1" applyBorder="1"/>
    <xf numFmtId="0" fontId="3" fillId="0" borderId="0" xfId="0" applyFont="1" applyBorder="1"/>
    <xf numFmtId="0" fontId="3" fillId="2" borderId="0" xfId="0" applyFont="1" applyFill="1" applyBorder="1"/>
    <xf numFmtId="0" fontId="11" fillId="0" borderId="1" xfId="0" applyFont="1" applyBorder="1"/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14" fillId="0" borderId="0" xfId="0" applyFont="1"/>
    <xf numFmtId="1" fontId="0" fillId="0" borderId="0" xfId="0" applyNumberFormat="1"/>
    <xf numFmtId="0" fontId="11" fillId="0" borderId="0" xfId="0" applyFont="1" applyBorder="1"/>
    <xf numFmtId="0" fontId="0" fillId="0" borderId="0" xfId="0" applyBorder="1"/>
    <xf numFmtId="0" fontId="11" fillId="0" borderId="0" xfId="8" applyFont="1"/>
    <xf numFmtId="0" fontId="12" fillId="0" borderId="0" xfId="0" applyNumberFormat="1" applyFont="1"/>
    <xf numFmtId="0" fontId="0" fillId="0" borderId="1" xfId="0" applyBorder="1"/>
    <xf numFmtId="0" fontId="16" fillId="3" borderId="0" xfId="0" applyFont="1" applyFill="1"/>
    <xf numFmtId="0" fontId="17" fillId="0" borderId="0" xfId="0" applyFont="1"/>
    <xf numFmtId="14" fontId="17" fillId="0" borderId="0" xfId="0" applyNumberFormat="1" applyFont="1"/>
    <xf numFmtId="3" fontId="17" fillId="0" borderId="0" xfId="0" applyNumberFormat="1" applyFont="1" applyAlignment="1"/>
    <xf numFmtId="1" fontId="17" fillId="0" borderId="0" xfId="0" applyNumberFormat="1" applyFont="1"/>
    <xf numFmtId="1" fontId="17" fillId="0" borderId="0" xfId="0" applyNumberFormat="1" applyFont="1" applyAlignment="1"/>
    <xf numFmtId="0" fontId="18" fillId="0" borderId="0" xfId="0" applyFont="1"/>
    <xf numFmtId="164" fontId="18" fillId="0" borderId="0" xfId="0" applyNumberFormat="1" applyFont="1"/>
    <xf numFmtId="165" fontId="18" fillId="0" borderId="0" xfId="0" applyNumberFormat="1" applyFont="1"/>
    <xf numFmtId="0" fontId="19" fillId="0" borderId="0" xfId="0" applyFont="1"/>
    <xf numFmtId="0" fontId="17" fillId="0" borderId="0" xfId="0" applyFont="1" applyAlignment="1">
      <alignment vertical="center"/>
    </xf>
    <xf numFmtId="0" fontId="3" fillId="0" borderId="0" xfId="8" applyFont="1"/>
    <xf numFmtId="0" fontId="18" fillId="0" borderId="0" xfId="0" applyNumberFormat="1" applyFont="1"/>
    <xf numFmtId="0" fontId="10" fillId="0" borderId="0" xfId="0" applyNumberFormat="1" applyFont="1"/>
    <xf numFmtId="0" fontId="20" fillId="0" borderId="0" xfId="0" applyFont="1"/>
    <xf numFmtId="14" fontId="20" fillId="0" borderId="0" xfId="0" applyNumberFormat="1" applyFont="1"/>
    <xf numFmtId="3" fontId="20" fillId="0" borderId="0" xfId="0" applyNumberFormat="1" applyFont="1" applyAlignment="1"/>
    <xf numFmtId="1" fontId="20" fillId="0" borderId="0" xfId="0" applyNumberFormat="1" applyFont="1"/>
    <xf numFmtId="1" fontId="20" fillId="0" borderId="0" xfId="0" applyNumberFormat="1" applyFont="1" applyAlignment="1"/>
    <xf numFmtId="0" fontId="21" fillId="0" borderId="0" xfId="0" applyFont="1"/>
    <xf numFmtId="164" fontId="21" fillId="0" borderId="0" xfId="0" applyNumberFormat="1" applyFont="1"/>
    <xf numFmtId="0" fontId="21" fillId="0" borderId="0" xfId="0" applyNumberFormat="1" applyFont="1"/>
    <xf numFmtId="165" fontId="21" fillId="0" borderId="0" xfId="0" applyNumberFormat="1" applyFont="1"/>
    <xf numFmtId="0" fontId="22" fillId="0" borderId="0" xfId="0" applyFont="1"/>
    <xf numFmtId="0" fontId="3" fillId="2" borderId="1" xfId="0" applyFont="1" applyFill="1" applyBorder="1"/>
    <xf numFmtId="0" fontId="3" fillId="2" borderId="1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wrapText="1"/>
    </xf>
    <xf numFmtId="0" fontId="0" fillId="0" borderId="1" xfId="0" applyFont="1" applyBorder="1"/>
    <xf numFmtId="0" fontId="0" fillId="2" borderId="1" xfId="0" applyFont="1" applyFill="1" applyBorder="1"/>
    <xf numFmtId="1" fontId="23" fillId="0" borderId="0" xfId="0" applyNumberFormat="1" applyFont="1" applyAlignment="1"/>
    <xf numFmtId="0" fontId="0" fillId="0" borderId="0" xfId="0" quotePrefix="1"/>
    <xf numFmtId="14" fontId="20" fillId="0" borderId="0" xfId="0" quotePrefix="1" applyNumberFormat="1" applyFont="1"/>
    <xf numFmtId="0" fontId="24" fillId="0" borderId="0" xfId="0" applyFont="1"/>
    <xf numFmtId="14" fontId="24" fillId="0" borderId="0" xfId="0" applyNumberFormat="1" applyFont="1"/>
    <xf numFmtId="3" fontId="24" fillId="0" borderId="0" xfId="0" applyNumberFormat="1" applyFont="1" applyAlignment="1"/>
    <xf numFmtId="1" fontId="24" fillId="0" borderId="0" xfId="0" applyNumberFormat="1" applyFont="1"/>
    <xf numFmtId="1" fontId="24" fillId="0" borderId="0" xfId="0" applyNumberFormat="1" applyFont="1" applyAlignment="1"/>
    <xf numFmtId="0" fontId="25" fillId="0" borderId="0" xfId="0" applyFont="1"/>
    <xf numFmtId="164" fontId="25" fillId="0" borderId="0" xfId="0" applyNumberFormat="1" applyFont="1"/>
    <xf numFmtId="0" fontId="25" fillId="0" borderId="0" xfId="0" applyNumberFormat="1" applyFont="1"/>
    <xf numFmtId="165" fontId="25" fillId="0" borderId="0" xfId="0" applyNumberFormat="1" applyFont="1"/>
    <xf numFmtId="0" fontId="3" fillId="2" borderId="2" xfId="0" applyFont="1" applyFill="1" applyBorder="1"/>
    <xf numFmtId="0" fontId="0" fillId="0" borderId="0" xfId="0" applyFont="1"/>
    <xf numFmtId="0" fontId="3" fillId="0" borderId="2" xfId="0" applyFont="1" applyFill="1" applyBorder="1"/>
    <xf numFmtId="0" fontId="24" fillId="0" borderId="0" xfId="0" applyFont="1" applyAlignment="1"/>
    <xf numFmtId="0" fontId="26" fillId="0" borderId="0" xfId="0" applyFont="1"/>
    <xf numFmtId="14" fontId="26" fillId="0" borderId="0" xfId="0" applyNumberFormat="1" applyFont="1"/>
    <xf numFmtId="3" fontId="26" fillId="0" borderId="0" xfId="0" applyNumberFormat="1" applyFont="1" applyAlignment="1"/>
    <xf numFmtId="1" fontId="26" fillId="0" borderId="0" xfId="0" applyNumberFormat="1" applyFont="1"/>
    <xf numFmtId="1" fontId="26" fillId="0" borderId="0" xfId="0" applyNumberFormat="1" applyFont="1" applyAlignment="1"/>
    <xf numFmtId="0" fontId="27" fillId="0" borderId="0" xfId="0" applyFont="1"/>
    <xf numFmtId="164" fontId="27" fillId="0" borderId="0" xfId="0" applyNumberFormat="1" applyFont="1"/>
    <xf numFmtId="0" fontId="1" fillId="0" borderId="0" xfId="0" applyFont="1" applyAlignment="1">
      <alignment wrapText="1"/>
    </xf>
    <xf numFmtId="1" fontId="0" fillId="0" borderId="0" xfId="0" applyNumberFormat="1" applyAlignment="1">
      <alignment wrapText="1"/>
    </xf>
    <xf numFmtId="1" fontId="3" fillId="0" borderId="0" xfId="0" applyNumberFormat="1" applyFont="1" applyAlignment="1">
      <alignment horizontal="right"/>
    </xf>
    <xf numFmtId="0" fontId="21" fillId="0" borderId="0" xfId="0" applyFont="1" applyAlignment="1">
      <alignment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NumberFormat="1" applyFont="1" applyAlignment="1">
      <alignment horizontal="left"/>
    </xf>
    <xf numFmtId="0" fontId="11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0" fillId="0" borderId="0" xfId="0" applyNumberFormat="1" applyFont="1" applyAlignment="1">
      <alignment horizontal="left"/>
    </xf>
    <xf numFmtId="0" fontId="11" fillId="0" borderId="0" xfId="0" applyNumberFormat="1" applyFont="1" applyAlignment="1">
      <alignment horizontal="left"/>
    </xf>
    <xf numFmtId="0" fontId="3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NumberFormat="1" applyFont="1" applyAlignment="1">
      <alignment horizontal="left"/>
    </xf>
  </cellXfs>
  <cellStyles count="9">
    <cellStyle name="Hyperlinkki" xfId="8" builtinId="8"/>
    <cellStyle name="Normaali" xfId="0" builtinId="0"/>
    <cellStyle name="Normaali 2" xfId="1"/>
    <cellStyle name="Normaali 2 2" xfId="2"/>
    <cellStyle name="Normaali 2 2 2" xfId="6"/>
    <cellStyle name="Normaali 2 3" xfId="5"/>
    <cellStyle name="Normaali 2 4" xfId="3"/>
    <cellStyle name="Normaali 2 4 2" xfId="7"/>
    <cellStyle name="Normaali 3" xfId="4"/>
  </cellStyles>
  <dxfs count="3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5" formatCode="0.0\ 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4" formatCode="mm\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4" formatCode="mm\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4" formatCode="mm\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4" formatCode="mm\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4" formatCode="mm\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4" formatCode="mm\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4" formatCode="mm\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numFmt numFmtId="164" formatCode="mm\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Arial"/>
        <scheme val="none"/>
      </font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ulukko1" displayName="Taulukko1" ref="A2:AH4202" totalsRowShown="0" headerRowDxfId="35" dataDxfId="34">
  <autoFilter ref="A2:AH4202"/>
  <sortState ref="A3:AC3716">
    <sortCondition ref="M2:M3713"/>
  </sortState>
  <tableColumns count="34">
    <tableColumn id="1" name="Yhtiö" dataDxfId="33"/>
    <tableColumn id="2" name="Neuvottelujen alku" dataDxfId="32"/>
    <tableColumn id="3" name="Neuvottelujen alaiset" dataDxfId="31"/>
    <tableColumn id="4" name="Lomautukset" dataDxfId="30"/>
    <tableColumn id="5" name="Vähennystarve" dataDxfId="29"/>
    <tableColumn id="6" name="Lopputulos pvm" dataDxfId="28"/>
    <tableColumn id="7" name="Irtisanotut" dataDxfId="27"/>
    <tableColumn id="8" name="Neuvottelujen alaiset " dataDxfId="26"/>
    <tableColumn id="9" name="TOL2008" dataDxfId="25">
      <calculatedColumnFormula>INDEX('TOL2008'!B:B,MATCH(A3,'TOL2008'!A:A,0))</calculatedColumnFormula>
    </tableColumn>
    <tableColumn id="19" name="Toimiala" dataDxfId="24">
      <calculatedColumnFormula>INDEX(Pääluokka!$H$2:$H$100,MATCH(VALUE(LEFT(Taulukko1[[#This Row],[TOL2008]],2)),Pääluokka!$G$2:$G$100,0))</calculatedColumnFormula>
    </tableColumn>
    <tableColumn id="21" name="Toimiala (karkea)" dataDxfId="23">
      <calculatedColumnFormula>INDEX(Pääluokka!$I$2:$I$100,MATCH(VALUE(LEFT(Taulukko1[[#This Row],[TOL2008]],2)),Pääluokka!$G$2:$G$100,0))</calculatedColumnFormula>
    </tableColumn>
    <tableColumn id="10" name="Neuvottelujen kesto PV" dataDxfId="22">
      <calculatedColumnFormula>IFERROR(IF(AND(ISNUMBER(B3),ISNUMBER(F3),F3&gt;B3),F3-B3,"NA"),"NA")</calculatedColumnFormula>
    </tableColumn>
    <tableColumn id="11" name="Alku PVM" dataDxfId="21">
      <calculatedColumnFormula>IF(ISNUMBER(B3),B3,IF(ISNUMBER(F3),F3-$L$1,"NA"))</calculatedColumnFormula>
    </tableColumn>
    <tableColumn id="12" name="Loppu PVM" dataDxfId="20">
      <calculatedColumnFormula>IF(ISNUMBER(F3),F3,IF(ISNUMBER(B3),B3+$L$1,"NA"))</calculatedColumnFormula>
    </tableColumn>
    <tableColumn id="13" name="Alku KK" dataDxfId="19">
      <calculatedColumnFormula>IFERROR(DATE(YEAR(M3),MONTH(M3),1),"NA")</calculatedColumnFormula>
    </tableColumn>
    <tableColumn id="14" name="Loppu KK" dataDxfId="18">
      <calculatedColumnFormula>IFERROR(DATE(YEAR(N3),MONTH(N3),1),"NA")</calculatedColumnFormula>
    </tableColumn>
    <tableColumn id="24" name="Alku V" dataDxfId="17">
      <calculatedColumnFormula>IFERROR(YEAR(O3),"NA")</calculatedColumnFormula>
    </tableColumn>
    <tableColumn id="25" name="Loppu V" dataDxfId="16">
      <calculatedColumnFormula>IFERROR(YEAR(P3),"NA")</calculatedColumnFormula>
    </tableColumn>
    <tableColumn id="20" name="Alku Q" dataDxfId="15">
      <calculatedColumnFormula>YEAR(Taulukko1[[#This Row],[Alku KK]])&amp;"Q"&amp;ROUNDDOWN((MONTH(Taulukko1[[#This Row],[Alku KK]])-1)/3+1,0)</calculatedColumnFormula>
    </tableColumn>
    <tableColumn id="23" name="Loppu Q" dataDxfId="14">
      <calculatedColumnFormula>YEAR(Taulukko1[[#This Row],[Loppu KK]])&amp;"Q"&amp;ROUNDDOWN((MONTH(Taulukko1[[#This Row],[Loppu KK]])-1)/3+1,0)</calculatedColumnFormula>
    </tableColumn>
    <tableColumn id="22" name="Neuvottelujen alaiset2" dataDxfId="13">
      <calculatedColumnFormula>IF(COUNT(Taulukko1[[#This Row],[Neuvottelujen alaiset ]])=1,Taulukko1[[#This Row],[Neuvottelujen alaiset ]],Taulukko1[[#This Row],[Vähennystarve]])</calculatedColumnFormula>
    </tableColumn>
    <tableColumn id="15" name="Vähennystarve / Neuvottelujen alaiset" dataDxfId="12">
      <calculatedColumnFormula>IF(AND(ISNUMBER(E3),ISNUMBER(H3)),E3/H3,"NA")</calculatedColumnFormula>
    </tableColumn>
    <tableColumn id="16" name="Irtisanomiset / Neuvottelujen alaiset" dataDxfId="11">
      <calculatedColumnFormula>IF(AND(ISNUMBER(G3),ISNUMBER(H3)),G3/H3,"NA")</calculatedColumnFormula>
    </tableColumn>
    <tableColumn id="17" name="Irtisanomiset / Vähennystarve" dataDxfId="10">
      <calculatedColumnFormula>IF(AND(ISNUMBER(G3),ISNUMBER(E3)),G3/E3,"NA")</calculatedColumnFormula>
    </tableColumn>
    <tableColumn id="26" name="alku kesäkuun lopussa" dataDxfId="9">
      <calculatedColumnFormula>AND(MONTH(Taulukko1[[#This Row],[Alku PVM]] )=6,DAY(Taulukko1[[#This Row],[Alku PVM]] )&gt;19)</calculatedColumnFormula>
    </tableColumn>
    <tableColumn id="27" name="loppu kesäkuun lopussa" dataDxfId="8">
      <calculatedColumnFormula>AND(MONTH(Taulukko1[[#This Row],[Loppu PVM]] )=6,DAY(Taulukko1[[#This Row],[Loppu PVM]] )&gt;19)</calculatedColumnFormula>
    </tableColumn>
    <tableColumn id="28" name="alku ennen 20 kesä" dataDxfId="7">
      <calculatedColumnFormula>OR(MONTH(Taulukko1[[#This Row],[Alku PVM]] )&lt;=5,AND(MONTH(Taulukko1[[#This Row],[Alku PVM]] )=6,DAY(Taulukko1[[#This Row],[Alku PVM]] )&lt;20))</calculatedColumnFormula>
    </tableColumn>
    <tableColumn id="29" name="loppu ennen 20 kesä" dataDxfId="6">
      <calculatedColumnFormula>OR(MONTH(Taulukko1[[#This Row],[Loppu PVM]])&lt;=5,AND(MONTH(Taulukko1[[#This Row],[Loppu PVM]] )=6,DAY(Taulukko1[[#This Row],[Loppu PVM]])&lt;20))</calculatedColumnFormula>
    </tableColumn>
    <tableColumn id="33" name="alku ennen maaliskuuta" dataDxfId="5">
      <calculatedColumnFormula>OR(MONTH(Taulukko1[[#This Row],[Alku PVM]] )&lt;=3,AND(MONTH(Taulukko1[[#This Row],[Alku PVM]] )=3))</calculatedColumnFormula>
    </tableColumn>
    <tableColumn id="32" name="loppu ennen maaliskuuta" dataDxfId="4">
      <calculatedColumnFormula>OR(MONTH(Taulukko1[[#This Row],[Loppu PVM]] )&lt;=3,AND(MONTH(Taulukko1[[#This Row],[Loppu PVM]] )=3))</calculatedColumnFormula>
    </tableColumn>
    <tableColumn id="30" name="alku ennen lokakuuta" dataDxfId="3">
      <calculatedColumnFormula>OR(MONTH(Taulukko1[[#This Row],[Alku PVM]] )&lt;=9,AND(MONTH(Taulukko1[[#This Row],[Alku PVM]] )=9))</calculatedColumnFormula>
    </tableColumn>
    <tableColumn id="31" name="loppu ennen lokakuuta" dataDxfId="2">
      <calculatedColumnFormula>OR(MONTH(Taulukko1[[#This Row],[Loppu PVM]])&lt;=9,AND(MONTH(Taulukko1[[#This Row],[Loppu PVM]] )=9))</calculatedColumnFormula>
    </tableColumn>
    <tableColumn id="34" name="alku ennen kesäkuuta" dataDxfId="1">
      <calculatedColumnFormula>OR(MONTH(Taulukko1[[#This Row],[Alku PVM]] )&lt;=6,AND(MONTH(Taulukko1[[#This Row],[Alku PVM]] )=6))</calculatedColumnFormula>
    </tableColumn>
    <tableColumn id="35" name="loppu ennen kesäkuuta" dataDxfId="0">
      <calculatedColumnFormula>OR(MONTH(Taulukko1[[#This Row],[Loppu PVM]])&lt;=6,AND(MONTH(Taulukko1[[#This Row],[Loppu PVM]] )=6))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aloussanomat.fi/perusteollisuus/2015/10/20/pmc-polarteknik-aloittaa-yt-neuvottelut/201513683/1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252"/>
  <sheetViews>
    <sheetView tabSelected="1" zoomScaleNormal="100" workbookViewId="0"/>
  </sheetViews>
  <sheetFormatPr defaultRowHeight="12.75"/>
  <cols>
    <col min="1" max="1" width="30.7109375" customWidth="1"/>
    <col min="2" max="2" width="14.85546875" customWidth="1"/>
    <col min="3" max="3" width="39.7109375" customWidth="1"/>
    <col min="4" max="4" width="14.85546875" style="5" customWidth="1"/>
    <col min="5" max="5" width="14.85546875" style="62" customWidth="1"/>
    <col min="6" max="8" width="14.85546875" customWidth="1"/>
    <col min="9" max="9" width="12.85546875" style="59" customWidth="1"/>
    <col min="10" max="10" width="28.42578125" style="59" customWidth="1"/>
    <col min="11" max="11" width="11.5703125" style="59" customWidth="1"/>
    <col min="12" max="12" width="24.140625" style="41" hidden="1" customWidth="1"/>
    <col min="13" max="13" width="11.85546875" style="41" hidden="1" customWidth="1"/>
    <col min="14" max="14" width="13.5703125" style="41" hidden="1" customWidth="1"/>
    <col min="15" max="15" width="10.28515625" style="41" hidden="1" customWidth="1"/>
    <col min="16" max="21" width="12" style="41" hidden="1" customWidth="1"/>
    <col min="22" max="22" width="37.42578125" style="41" hidden="1" customWidth="1"/>
    <col min="23" max="23" width="35.5703125" style="41" hidden="1" customWidth="1"/>
    <col min="24" max="24" width="29.85546875" style="41" hidden="1" customWidth="1"/>
    <col min="25" max="25" width="12.42578125" hidden="1" customWidth="1"/>
    <col min="26" max="26" width="15.7109375" hidden="1" customWidth="1"/>
    <col min="27" max="28" width="0" hidden="1" customWidth="1"/>
    <col min="29" max="30" width="0" style="21" hidden="1" customWidth="1"/>
    <col min="31" max="32" width="0" hidden="1" customWidth="1"/>
    <col min="33" max="34" width="0" style="21" hidden="1" customWidth="1"/>
  </cols>
  <sheetData>
    <row r="1" spans="1:34" s="2" customFormat="1" ht="38.25">
      <c r="A1" s="121" t="s">
        <v>5940</v>
      </c>
      <c r="D1" s="2" t="s">
        <v>4932</v>
      </c>
      <c r="E1" s="122" t="s">
        <v>5943</v>
      </c>
      <c r="G1" s="2" t="s">
        <v>5945</v>
      </c>
      <c r="I1" s="125"/>
      <c r="J1" s="125"/>
      <c r="K1" s="125"/>
      <c r="L1" s="42">
        <v>51</v>
      </c>
      <c r="M1" s="42" t="s">
        <v>4895</v>
      </c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</row>
    <row r="2" spans="1:34" s="2" customFormat="1" ht="51">
      <c r="A2" s="2" t="s">
        <v>4325</v>
      </c>
      <c r="B2" s="2" t="s">
        <v>5941</v>
      </c>
      <c r="C2" s="2" t="s">
        <v>4332</v>
      </c>
      <c r="D2" s="2" t="s">
        <v>4336</v>
      </c>
      <c r="E2" s="122" t="s">
        <v>4331</v>
      </c>
      <c r="F2" s="2" t="s">
        <v>5944</v>
      </c>
      <c r="G2" s="2" t="s">
        <v>4892</v>
      </c>
      <c r="H2" s="2" t="s">
        <v>5946</v>
      </c>
      <c r="I2" s="125" t="s">
        <v>4761</v>
      </c>
      <c r="J2" s="125" t="s">
        <v>4887</v>
      </c>
      <c r="K2" s="125" t="s">
        <v>5067</v>
      </c>
      <c r="L2" s="42" t="s">
        <v>4326</v>
      </c>
      <c r="M2" s="42" t="s">
        <v>4327</v>
      </c>
      <c r="N2" s="42" t="s">
        <v>4328</v>
      </c>
      <c r="O2" s="42" t="s">
        <v>4329</v>
      </c>
      <c r="P2" s="42" t="s">
        <v>4330</v>
      </c>
      <c r="Q2" s="42" t="s">
        <v>5064</v>
      </c>
      <c r="R2" s="42" t="s">
        <v>5065</v>
      </c>
      <c r="S2" s="42" t="s">
        <v>4893</v>
      </c>
      <c r="T2" s="42" t="s">
        <v>4894</v>
      </c>
      <c r="U2" s="42" t="s">
        <v>5942</v>
      </c>
      <c r="V2" s="42" t="s">
        <v>4333</v>
      </c>
      <c r="W2" s="42" t="s">
        <v>4334</v>
      </c>
      <c r="X2" s="42" t="s">
        <v>4335</v>
      </c>
      <c r="Y2" s="124" t="s">
        <v>5301</v>
      </c>
      <c r="Z2" s="124" t="s">
        <v>5302</v>
      </c>
      <c r="AA2" s="124" t="s">
        <v>5314</v>
      </c>
      <c r="AB2" s="124" t="s">
        <v>5315</v>
      </c>
      <c r="AC2" s="124" t="s">
        <v>5630</v>
      </c>
      <c r="AD2" s="124" t="s">
        <v>5631</v>
      </c>
      <c r="AE2" s="124" t="s">
        <v>5446</v>
      </c>
      <c r="AF2" s="124" t="s">
        <v>5447</v>
      </c>
      <c r="AG2" s="124" t="s">
        <v>5680</v>
      </c>
      <c r="AH2" s="124" t="s">
        <v>5681</v>
      </c>
    </row>
    <row r="3" spans="1:34" ht="12.75" customHeight="1">
      <c r="A3" s="21" t="s">
        <v>1527</v>
      </c>
      <c r="B3" s="23">
        <v>38428</v>
      </c>
      <c r="C3" s="21" t="s">
        <v>1530</v>
      </c>
      <c r="D3" s="24"/>
      <c r="E3" s="62">
        <v>81</v>
      </c>
      <c r="F3" s="23">
        <v>38852</v>
      </c>
      <c r="G3" s="24">
        <v>0</v>
      </c>
      <c r="H3" s="1">
        <v>250</v>
      </c>
      <c r="I3" s="126" t="e">
        <f>INDEX('TOL2008'!B:B,MATCH(A3,'TOL2008'!A:A,0))</f>
        <v>#N/A</v>
      </c>
      <c r="J3" s="59" t="e">
        <f>INDEX(Pääluokka!$H$2:$H$100,MATCH(VALUE(LEFT(Taulukko1[[#This Row],[TOL2008]],2)),Pääluokka!$G$2:$G$100,0))</f>
        <v>#N/A</v>
      </c>
      <c r="K3" s="59" t="e">
        <f>INDEX(Pääluokka!$I$2:$I$100,MATCH(VALUE(LEFT(Taulukko1[[#This Row],[TOL2008]],2)),Pääluokka!$G$2:$G$100,0))</f>
        <v>#N/A</v>
      </c>
      <c r="L3" s="41">
        <f t="shared" ref="L3:L66" si="0">IFERROR(IF(AND(ISNUMBER(B3),ISNUMBER(F3),F3&gt;B3),F3-B3,"NA"),"NA")</f>
        <v>424</v>
      </c>
      <c r="M3" s="43">
        <f t="shared" ref="M3:M66" si="1">IF(ISNUMBER(B3),B3,IF(ISNUMBER(F3),F3-$L$1,"NA"))</f>
        <v>38428</v>
      </c>
      <c r="N3" s="43">
        <f t="shared" ref="N3:N66" si="2">IF(ISNUMBER(F3),F3,IF(ISNUMBER(B3),B3+$L$1,"NA"))</f>
        <v>38852</v>
      </c>
      <c r="O3" s="43">
        <f t="shared" ref="O3:O66" si="3">IFERROR(DATE(YEAR(M3),MONTH(M3),1),"NA")</f>
        <v>38412</v>
      </c>
      <c r="P3" s="43">
        <f t="shared" ref="P3:P66" si="4">IFERROR(DATE(YEAR(N3),MONTH(N3),1),"NA")</f>
        <v>38838</v>
      </c>
      <c r="Q3" s="41">
        <f t="shared" ref="Q3:Q66" si="5">IFERROR(YEAR(O3),"NA")</f>
        <v>2005</v>
      </c>
      <c r="R3" s="41">
        <f t="shared" ref="R3:R66" si="6">IFERROR(YEAR(P3),"NA")</f>
        <v>2006</v>
      </c>
      <c r="S3" s="43" t="str">
        <f>YEAR(Taulukko1[[#This Row],[Alku KK]])&amp;"Q"&amp;ROUNDDOWN((MONTH(Taulukko1[[#This Row],[Alku KK]])-1)/3+1,0)</f>
        <v>2005Q1</v>
      </c>
      <c r="T3" s="43" t="str">
        <f>YEAR(Taulukko1[[#This Row],[Loppu KK]])&amp;"Q"&amp;ROUNDDOWN((MONTH(Taulukko1[[#This Row],[Loppu KK]])-1)/3+1,0)</f>
        <v>2006Q2</v>
      </c>
      <c r="U3" s="66">
        <f>IF(COUNT(Taulukko1[[#This Row],[Neuvottelujen alaiset ]])=1,Taulukko1[[#This Row],[Neuvottelujen alaiset ]],Taulukko1[[#This Row],[Vähennystarve]])</f>
        <v>250</v>
      </c>
      <c r="V3" s="44">
        <f t="shared" ref="V3:V66" si="7">IF(AND(ISNUMBER(E3),ISNUMBER(H3)),E3/H3,"NA")</f>
        <v>0.32400000000000001</v>
      </c>
      <c r="W3" s="44">
        <f t="shared" ref="W3:W66" si="8">IF(AND(ISNUMBER(G3),ISNUMBER(H3)),G3/H3,"NA")</f>
        <v>0</v>
      </c>
      <c r="X3" s="44">
        <f t="shared" ref="X3:X66" si="9">IF(AND(ISNUMBER(G3),ISNUMBER(E3)),G3/E3,"NA")</f>
        <v>0</v>
      </c>
      <c r="Y3" s="90" t="b">
        <f>AND(MONTH(Taulukko1[[#This Row],[Alku PVM]] )=6,DAY(Taulukko1[[#This Row],[Alku PVM]] )&gt;19)</f>
        <v>0</v>
      </c>
      <c r="Z3" s="90" t="b">
        <f>AND(MONTH(Taulukko1[[#This Row],[Loppu PVM]] )=6,DAY(Taulukko1[[#This Row],[Loppu PVM]] )&gt;19)</f>
        <v>0</v>
      </c>
      <c r="AA3" s="90" t="b">
        <f>OR(MONTH(Taulukko1[[#This Row],[Alku PVM]] )&lt;=5,AND(MONTH(Taulukko1[[#This Row],[Alku PVM]] )=6,DAY(Taulukko1[[#This Row],[Alku PVM]] )&lt;20))</f>
        <v>1</v>
      </c>
      <c r="AB3" s="90" t="b">
        <f>OR(MONTH(Taulukko1[[#This Row],[Loppu PVM]])&lt;=5,AND(MONTH(Taulukko1[[#This Row],[Loppu PVM]] )=6,DAY(Taulukko1[[#This Row],[Loppu PVM]])&lt;20))</f>
        <v>1</v>
      </c>
      <c r="AC3" s="90" t="b">
        <f>OR(MONTH(Taulukko1[[#This Row],[Alku PVM]] )&lt;=3,AND(MONTH(Taulukko1[[#This Row],[Alku PVM]] )=3))</f>
        <v>1</v>
      </c>
      <c r="AD3" s="90" t="b">
        <f>OR(MONTH(Taulukko1[[#This Row],[Loppu PVM]] )&lt;=3,AND(MONTH(Taulukko1[[#This Row],[Loppu PVM]] )=3))</f>
        <v>0</v>
      </c>
      <c r="AE3" s="90" t="b">
        <f>OR(MONTH(Taulukko1[[#This Row],[Alku PVM]] )&lt;=9,AND(MONTH(Taulukko1[[#This Row],[Alku PVM]] )=9))</f>
        <v>1</v>
      </c>
      <c r="AF3" s="90" t="b">
        <f>OR(MONTH(Taulukko1[[#This Row],[Loppu PVM]])&lt;=9,AND(MONTH(Taulukko1[[#This Row],[Loppu PVM]] )=9))</f>
        <v>1</v>
      </c>
      <c r="AG3" s="90" t="b">
        <f>OR(MONTH(Taulukko1[[#This Row],[Alku PVM]] )&lt;=6,AND(MONTH(Taulukko1[[#This Row],[Alku PVM]] )=6))</f>
        <v>1</v>
      </c>
      <c r="AH3" s="90" t="b">
        <f>OR(MONTH(Taulukko1[[#This Row],[Loppu PVM]])&lt;=6,AND(MONTH(Taulukko1[[#This Row],[Loppu PVM]] )=6))</f>
        <v>1</v>
      </c>
    </row>
    <row r="4" spans="1:34" ht="12.75" customHeight="1">
      <c r="A4" t="s">
        <v>645</v>
      </c>
      <c r="B4" s="23">
        <v>38630</v>
      </c>
      <c r="C4" t="s">
        <v>1658</v>
      </c>
      <c r="E4" s="62">
        <v>25</v>
      </c>
      <c r="F4" s="4">
        <v>38806</v>
      </c>
      <c r="G4" s="5">
        <v>0</v>
      </c>
      <c r="H4" s="6">
        <v>25</v>
      </c>
      <c r="I4" s="126">
        <f>INDEX('TOL2008'!B:B,MATCH(A4,'TOL2008'!A:A,0))</f>
        <v>46510</v>
      </c>
      <c r="J4" s="59" t="str">
        <f>INDEX(Pääluokka!$H$2:$H$100,MATCH(VALUE(LEFT(Taulukko1[[#This Row],[TOL2008]],2)),Pääluokka!$G$2:$G$100,0))</f>
        <v>Tukku- ja vähittäiskauppa; moottoriajoneuvojen ja moottoripyörien korjaus</v>
      </c>
      <c r="K4" s="59" t="str">
        <f>INDEX(Pääluokka!$I$2:$I$100,MATCH(VALUE(LEFT(Taulukko1[[#This Row],[TOL2008]],2)),Pääluokka!$G$2:$G$100,0))</f>
        <v>Palvelualat (G-N, R, S)</v>
      </c>
      <c r="L4" s="41">
        <f t="shared" si="0"/>
        <v>176</v>
      </c>
      <c r="M4" s="43">
        <f t="shared" si="1"/>
        <v>38630</v>
      </c>
      <c r="N4" s="43">
        <f t="shared" si="2"/>
        <v>38806</v>
      </c>
      <c r="O4" s="43">
        <f t="shared" si="3"/>
        <v>38626</v>
      </c>
      <c r="P4" s="43">
        <f t="shared" si="4"/>
        <v>38777</v>
      </c>
      <c r="Q4" s="41">
        <f t="shared" si="5"/>
        <v>2005</v>
      </c>
      <c r="R4" s="41">
        <f t="shared" si="6"/>
        <v>2006</v>
      </c>
      <c r="S4" s="43" t="str">
        <f>YEAR(Taulukko1[[#This Row],[Alku KK]])&amp;"Q"&amp;ROUNDDOWN((MONTH(Taulukko1[[#This Row],[Alku KK]])-1)/3+1,0)</f>
        <v>2005Q4</v>
      </c>
      <c r="T4" s="43" t="str">
        <f>YEAR(Taulukko1[[#This Row],[Loppu KK]])&amp;"Q"&amp;ROUNDDOWN((MONTH(Taulukko1[[#This Row],[Loppu KK]])-1)/3+1,0)</f>
        <v>2006Q1</v>
      </c>
      <c r="U4" s="66">
        <f>IF(COUNT(Taulukko1[[#This Row],[Neuvottelujen alaiset ]])=1,Taulukko1[[#This Row],[Neuvottelujen alaiset ]],Taulukko1[[#This Row],[Vähennystarve]])</f>
        <v>25</v>
      </c>
      <c r="V4" s="44">
        <f t="shared" si="7"/>
        <v>1</v>
      </c>
      <c r="W4" s="44">
        <f t="shared" si="8"/>
        <v>0</v>
      </c>
      <c r="X4" s="44">
        <f t="shared" si="9"/>
        <v>0</v>
      </c>
      <c r="Y4" s="90" t="b">
        <f>AND(MONTH(Taulukko1[[#This Row],[Alku PVM]] )=6,DAY(Taulukko1[[#This Row],[Alku PVM]] )&gt;19)</f>
        <v>0</v>
      </c>
      <c r="Z4" s="90" t="b">
        <f>AND(MONTH(Taulukko1[[#This Row],[Loppu PVM]] )=6,DAY(Taulukko1[[#This Row],[Loppu PVM]] )&gt;19)</f>
        <v>0</v>
      </c>
      <c r="AA4" s="90" t="b">
        <f>OR(MONTH(Taulukko1[[#This Row],[Alku PVM]] )&lt;=5,AND(MONTH(Taulukko1[[#This Row],[Alku PVM]] )=6,DAY(Taulukko1[[#This Row],[Alku PVM]] )&lt;20))</f>
        <v>0</v>
      </c>
      <c r="AB4" s="90" t="b">
        <f>OR(MONTH(Taulukko1[[#This Row],[Loppu PVM]])&lt;=5,AND(MONTH(Taulukko1[[#This Row],[Loppu PVM]] )=6,DAY(Taulukko1[[#This Row],[Loppu PVM]])&lt;20))</f>
        <v>1</v>
      </c>
      <c r="AC4" s="90" t="b">
        <f>OR(MONTH(Taulukko1[[#This Row],[Alku PVM]] )&lt;=3,AND(MONTH(Taulukko1[[#This Row],[Alku PVM]] )=3))</f>
        <v>0</v>
      </c>
      <c r="AD4" s="90" t="b">
        <f>OR(MONTH(Taulukko1[[#This Row],[Loppu PVM]] )&lt;=3,AND(MONTH(Taulukko1[[#This Row],[Loppu PVM]] )=3))</f>
        <v>1</v>
      </c>
      <c r="AE4" s="90" t="b">
        <f>OR(MONTH(Taulukko1[[#This Row],[Alku PVM]] )&lt;=9,AND(MONTH(Taulukko1[[#This Row],[Alku PVM]] )=9))</f>
        <v>0</v>
      </c>
      <c r="AF4" s="90" t="b">
        <f>OR(MONTH(Taulukko1[[#This Row],[Loppu PVM]])&lt;=9,AND(MONTH(Taulukko1[[#This Row],[Loppu PVM]] )=9))</f>
        <v>1</v>
      </c>
      <c r="AG4" s="90" t="b">
        <f>OR(MONTH(Taulukko1[[#This Row],[Alku PVM]] )&lt;=6,AND(MONTH(Taulukko1[[#This Row],[Alku PVM]] )=6))</f>
        <v>0</v>
      </c>
      <c r="AH4" s="90" t="b">
        <f>OR(MONTH(Taulukko1[[#This Row],[Loppu PVM]])&lt;=6,AND(MONTH(Taulukko1[[#This Row],[Loppu PVM]] )=6))</f>
        <v>1</v>
      </c>
    </row>
    <row r="5" spans="1:34" ht="12.75" customHeight="1">
      <c r="A5" t="s">
        <v>1637</v>
      </c>
      <c r="B5" s="23">
        <v>38645</v>
      </c>
      <c r="C5" t="s">
        <v>1636</v>
      </c>
      <c r="F5" s="20">
        <v>38718</v>
      </c>
      <c r="G5" s="5">
        <v>4</v>
      </c>
      <c r="H5" s="6">
        <v>70</v>
      </c>
      <c r="I5" s="126" t="e">
        <f>INDEX('TOL2008'!B:B,MATCH(A5,'TOL2008'!A:A,0))</f>
        <v>#N/A</v>
      </c>
      <c r="J5" s="59" t="e">
        <f>INDEX(Pääluokka!$H$2:$H$100,MATCH(VALUE(LEFT(Taulukko1[[#This Row],[TOL2008]],2)),Pääluokka!$G$2:$G$100,0))</f>
        <v>#N/A</v>
      </c>
      <c r="K5" s="59" t="e">
        <f>INDEX(Pääluokka!$I$2:$I$100,MATCH(VALUE(LEFT(Taulukko1[[#This Row],[TOL2008]],2)),Pääluokka!$G$2:$G$100,0))</f>
        <v>#N/A</v>
      </c>
      <c r="L5" s="41">
        <f t="shared" si="0"/>
        <v>73</v>
      </c>
      <c r="M5" s="43">
        <f t="shared" si="1"/>
        <v>38645</v>
      </c>
      <c r="N5" s="43">
        <f t="shared" si="2"/>
        <v>38718</v>
      </c>
      <c r="O5" s="43">
        <f t="shared" si="3"/>
        <v>38626</v>
      </c>
      <c r="P5" s="43">
        <f t="shared" si="4"/>
        <v>38718</v>
      </c>
      <c r="Q5" s="41">
        <f t="shared" si="5"/>
        <v>2005</v>
      </c>
      <c r="R5" s="41">
        <f t="shared" si="6"/>
        <v>2006</v>
      </c>
      <c r="S5" s="43" t="str">
        <f>YEAR(Taulukko1[[#This Row],[Alku KK]])&amp;"Q"&amp;ROUNDDOWN((MONTH(Taulukko1[[#This Row],[Alku KK]])-1)/3+1,0)</f>
        <v>2005Q4</v>
      </c>
      <c r="T5" s="43" t="str">
        <f>YEAR(Taulukko1[[#This Row],[Loppu KK]])&amp;"Q"&amp;ROUNDDOWN((MONTH(Taulukko1[[#This Row],[Loppu KK]])-1)/3+1,0)</f>
        <v>2006Q1</v>
      </c>
      <c r="U5" s="66">
        <f>IF(COUNT(Taulukko1[[#This Row],[Neuvottelujen alaiset ]])=1,Taulukko1[[#This Row],[Neuvottelujen alaiset ]],Taulukko1[[#This Row],[Vähennystarve]])</f>
        <v>70</v>
      </c>
      <c r="V5" s="44" t="str">
        <f t="shared" si="7"/>
        <v>NA</v>
      </c>
      <c r="W5" s="44">
        <f t="shared" si="8"/>
        <v>5.7142857142857141E-2</v>
      </c>
      <c r="X5" s="44" t="str">
        <f t="shared" si="9"/>
        <v>NA</v>
      </c>
      <c r="Y5" s="90" t="b">
        <f>AND(MONTH(Taulukko1[[#This Row],[Alku PVM]] )=6,DAY(Taulukko1[[#This Row],[Alku PVM]] )&gt;19)</f>
        <v>0</v>
      </c>
      <c r="Z5" s="90" t="b">
        <f>AND(MONTH(Taulukko1[[#This Row],[Loppu PVM]] )=6,DAY(Taulukko1[[#This Row],[Loppu PVM]] )&gt;19)</f>
        <v>0</v>
      </c>
      <c r="AA5" s="90" t="b">
        <f>OR(MONTH(Taulukko1[[#This Row],[Alku PVM]] )&lt;=5,AND(MONTH(Taulukko1[[#This Row],[Alku PVM]] )=6,DAY(Taulukko1[[#This Row],[Alku PVM]] )&lt;20))</f>
        <v>0</v>
      </c>
      <c r="AB5" s="90" t="b">
        <f>OR(MONTH(Taulukko1[[#This Row],[Loppu PVM]])&lt;=5,AND(MONTH(Taulukko1[[#This Row],[Loppu PVM]] )=6,DAY(Taulukko1[[#This Row],[Loppu PVM]])&lt;20))</f>
        <v>1</v>
      </c>
      <c r="AC5" s="90" t="b">
        <f>OR(MONTH(Taulukko1[[#This Row],[Alku PVM]] )&lt;=3,AND(MONTH(Taulukko1[[#This Row],[Alku PVM]] )=3))</f>
        <v>0</v>
      </c>
      <c r="AD5" s="90" t="b">
        <f>OR(MONTH(Taulukko1[[#This Row],[Loppu PVM]] )&lt;=3,AND(MONTH(Taulukko1[[#This Row],[Loppu PVM]] )=3))</f>
        <v>1</v>
      </c>
      <c r="AE5" s="90" t="b">
        <f>OR(MONTH(Taulukko1[[#This Row],[Alku PVM]] )&lt;=9,AND(MONTH(Taulukko1[[#This Row],[Alku PVM]] )=9))</f>
        <v>0</v>
      </c>
      <c r="AF5" s="90" t="b">
        <f>OR(MONTH(Taulukko1[[#This Row],[Loppu PVM]])&lt;=9,AND(MONTH(Taulukko1[[#This Row],[Loppu PVM]] )=9))</f>
        <v>1</v>
      </c>
      <c r="AG5" s="90" t="b">
        <f>OR(MONTH(Taulukko1[[#This Row],[Alku PVM]] )&lt;=6,AND(MONTH(Taulukko1[[#This Row],[Alku PVM]] )=6))</f>
        <v>0</v>
      </c>
      <c r="AH5" s="90" t="b">
        <f>OR(MONTH(Taulukko1[[#This Row],[Loppu PVM]])&lt;=6,AND(MONTH(Taulukko1[[#This Row],[Loppu PVM]] )=6))</f>
        <v>1</v>
      </c>
    </row>
    <row r="6" spans="1:34" ht="12.75" customHeight="1">
      <c r="A6" t="s">
        <v>148</v>
      </c>
      <c r="B6" s="23">
        <v>38652</v>
      </c>
      <c r="C6" t="s">
        <v>1422</v>
      </c>
      <c r="E6" s="62">
        <v>155</v>
      </c>
      <c r="F6" s="4">
        <v>38743</v>
      </c>
      <c r="G6" s="5">
        <v>51</v>
      </c>
      <c r="H6" s="6">
        <v>1200</v>
      </c>
      <c r="I6" s="126">
        <f>INDEX('TOL2008'!B:B,MATCH(A6,'TOL2008'!A:A,0))</f>
        <v>17120</v>
      </c>
      <c r="J6" s="59" t="str">
        <f>INDEX(Pääluokka!$H$2:$H$100,MATCH(VALUE(LEFT(Taulukko1[[#This Row],[TOL2008]],2)),Pääluokka!$G$2:$G$100,0))</f>
        <v>Teollisuus</v>
      </c>
      <c r="K6" s="59" t="str">
        <f>INDEX(Pääluokka!$I$2:$I$100,MATCH(VALUE(LEFT(Taulukko1[[#This Row],[TOL2008]],2)),Pääluokka!$G$2:$G$100,0))</f>
        <v>Teollisuus (C-E)</v>
      </c>
      <c r="L6" s="41">
        <f t="shared" si="0"/>
        <v>91</v>
      </c>
      <c r="M6" s="43">
        <f t="shared" si="1"/>
        <v>38652</v>
      </c>
      <c r="N6" s="43">
        <f t="shared" si="2"/>
        <v>38743</v>
      </c>
      <c r="O6" s="43">
        <f t="shared" si="3"/>
        <v>38626</v>
      </c>
      <c r="P6" s="43">
        <f t="shared" si="4"/>
        <v>38718</v>
      </c>
      <c r="Q6" s="41">
        <f t="shared" si="5"/>
        <v>2005</v>
      </c>
      <c r="R6" s="41">
        <f t="shared" si="6"/>
        <v>2006</v>
      </c>
      <c r="S6" s="43" t="str">
        <f>YEAR(Taulukko1[[#This Row],[Alku KK]])&amp;"Q"&amp;ROUNDDOWN((MONTH(Taulukko1[[#This Row],[Alku KK]])-1)/3+1,0)</f>
        <v>2005Q4</v>
      </c>
      <c r="T6" s="43" t="str">
        <f>YEAR(Taulukko1[[#This Row],[Loppu KK]])&amp;"Q"&amp;ROUNDDOWN((MONTH(Taulukko1[[#This Row],[Loppu KK]])-1)/3+1,0)</f>
        <v>2006Q1</v>
      </c>
      <c r="U6" s="66">
        <f>IF(COUNT(Taulukko1[[#This Row],[Neuvottelujen alaiset ]])=1,Taulukko1[[#This Row],[Neuvottelujen alaiset ]],Taulukko1[[#This Row],[Vähennystarve]])</f>
        <v>1200</v>
      </c>
      <c r="V6" s="44">
        <f t="shared" si="7"/>
        <v>0.12916666666666668</v>
      </c>
      <c r="W6" s="44">
        <f t="shared" si="8"/>
        <v>4.2500000000000003E-2</v>
      </c>
      <c r="X6" s="44">
        <f t="shared" si="9"/>
        <v>0.32903225806451614</v>
      </c>
      <c r="Y6" s="90" t="b">
        <f>AND(MONTH(Taulukko1[[#This Row],[Alku PVM]] )=6,DAY(Taulukko1[[#This Row],[Alku PVM]] )&gt;19)</f>
        <v>0</v>
      </c>
      <c r="Z6" s="90" t="b">
        <f>AND(MONTH(Taulukko1[[#This Row],[Loppu PVM]] )=6,DAY(Taulukko1[[#This Row],[Loppu PVM]] )&gt;19)</f>
        <v>0</v>
      </c>
      <c r="AA6" s="90" t="b">
        <f>OR(MONTH(Taulukko1[[#This Row],[Alku PVM]] )&lt;=5,AND(MONTH(Taulukko1[[#This Row],[Alku PVM]] )=6,DAY(Taulukko1[[#This Row],[Alku PVM]] )&lt;20))</f>
        <v>0</v>
      </c>
      <c r="AB6" s="90" t="b">
        <f>OR(MONTH(Taulukko1[[#This Row],[Loppu PVM]])&lt;=5,AND(MONTH(Taulukko1[[#This Row],[Loppu PVM]] )=6,DAY(Taulukko1[[#This Row],[Loppu PVM]])&lt;20))</f>
        <v>1</v>
      </c>
      <c r="AC6" s="90" t="b">
        <f>OR(MONTH(Taulukko1[[#This Row],[Alku PVM]] )&lt;=3,AND(MONTH(Taulukko1[[#This Row],[Alku PVM]] )=3))</f>
        <v>0</v>
      </c>
      <c r="AD6" s="90" t="b">
        <f>OR(MONTH(Taulukko1[[#This Row],[Loppu PVM]] )&lt;=3,AND(MONTH(Taulukko1[[#This Row],[Loppu PVM]] )=3))</f>
        <v>1</v>
      </c>
      <c r="AE6" s="90" t="b">
        <f>OR(MONTH(Taulukko1[[#This Row],[Alku PVM]] )&lt;=9,AND(MONTH(Taulukko1[[#This Row],[Alku PVM]] )=9))</f>
        <v>0</v>
      </c>
      <c r="AF6" s="90" t="b">
        <f>OR(MONTH(Taulukko1[[#This Row],[Loppu PVM]])&lt;=9,AND(MONTH(Taulukko1[[#This Row],[Loppu PVM]] )=9))</f>
        <v>1</v>
      </c>
      <c r="AG6" s="90" t="b">
        <f>OR(MONTH(Taulukko1[[#This Row],[Alku PVM]] )&lt;=6,AND(MONTH(Taulukko1[[#This Row],[Alku PVM]] )=6))</f>
        <v>0</v>
      </c>
      <c r="AH6" s="90" t="b">
        <f>OR(MONTH(Taulukko1[[#This Row],[Loppu PVM]])&lt;=6,AND(MONTH(Taulukko1[[#This Row],[Loppu PVM]] )=6))</f>
        <v>1</v>
      </c>
    </row>
    <row r="7" spans="1:34" ht="12.75" customHeight="1">
      <c r="A7" t="s">
        <v>954</v>
      </c>
      <c r="B7" s="23">
        <v>38666</v>
      </c>
      <c r="C7" t="s">
        <v>1501</v>
      </c>
      <c r="E7" s="62">
        <v>300</v>
      </c>
      <c r="F7" s="4">
        <v>38721</v>
      </c>
      <c r="G7" s="5">
        <v>314</v>
      </c>
      <c r="H7" s="6">
        <v>300</v>
      </c>
      <c r="I7" s="126">
        <f>INDEX('TOL2008'!B:B,MATCH(A7,'TOL2008'!A:A,0))</f>
        <v>24100</v>
      </c>
      <c r="J7" s="59" t="str">
        <f>INDEX(Pääluokka!$H$2:$H$100,MATCH(VALUE(LEFT(Taulukko1[[#This Row],[TOL2008]],2)),Pääluokka!$G$2:$G$100,0))</f>
        <v>Teollisuus</v>
      </c>
      <c r="K7" s="59" t="str">
        <f>INDEX(Pääluokka!$I$2:$I$100,MATCH(VALUE(LEFT(Taulukko1[[#This Row],[TOL2008]],2)),Pääluokka!$G$2:$G$100,0))</f>
        <v>Teollisuus (C-E)</v>
      </c>
      <c r="L7" s="41">
        <f t="shared" si="0"/>
        <v>55</v>
      </c>
      <c r="M7" s="43">
        <f t="shared" si="1"/>
        <v>38666</v>
      </c>
      <c r="N7" s="43">
        <f t="shared" si="2"/>
        <v>38721</v>
      </c>
      <c r="O7" s="43">
        <f t="shared" si="3"/>
        <v>38657</v>
      </c>
      <c r="P7" s="43">
        <f t="shared" si="4"/>
        <v>38718</v>
      </c>
      <c r="Q7" s="41">
        <f t="shared" si="5"/>
        <v>2005</v>
      </c>
      <c r="R7" s="41">
        <f t="shared" si="6"/>
        <v>2006</v>
      </c>
      <c r="S7" s="43" t="str">
        <f>YEAR(Taulukko1[[#This Row],[Alku KK]])&amp;"Q"&amp;ROUNDDOWN((MONTH(Taulukko1[[#This Row],[Alku KK]])-1)/3+1,0)</f>
        <v>2005Q4</v>
      </c>
      <c r="T7" s="43" t="str">
        <f>YEAR(Taulukko1[[#This Row],[Loppu KK]])&amp;"Q"&amp;ROUNDDOWN((MONTH(Taulukko1[[#This Row],[Loppu KK]])-1)/3+1,0)</f>
        <v>2006Q1</v>
      </c>
      <c r="U7" s="66">
        <f>IF(COUNT(Taulukko1[[#This Row],[Neuvottelujen alaiset ]])=1,Taulukko1[[#This Row],[Neuvottelujen alaiset ]],Taulukko1[[#This Row],[Vähennystarve]])</f>
        <v>300</v>
      </c>
      <c r="V7" s="44">
        <f t="shared" si="7"/>
        <v>1</v>
      </c>
      <c r="W7" s="44">
        <f t="shared" si="8"/>
        <v>1.0466666666666666</v>
      </c>
      <c r="X7" s="44">
        <f t="shared" si="9"/>
        <v>1.0466666666666666</v>
      </c>
      <c r="Y7" s="90" t="b">
        <f>AND(MONTH(Taulukko1[[#This Row],[Alku PVM]] )=6,DAY(Taulukko1[[#This Row],[Alku PVM]] )&gt;19)</f>
        <v>0</v>
      </c>
      <c r="Z7" s="90" t="b">
        <f>AND(MONTH(Taulukko1[[#This Row],[Loppu PVM]] )=6,DAY(Taulukko1[[#This Row],[Loppu PVM]] )&gt;19)</f>
        <v>0</v>
      </c>
      <c r="AA7" s="90" t="b">
        <f>OR(MONTH(Taulukko1[[#This Row],[Alku PVM]] )&lt;=5,AND(MONTH(Taulukko1[[#This Row],[Alku PVM]] )=6,DAY(Taulukko1[[#This Row],[Alku PVM]] )&lt;20))</f>
        <v>0</v>
      </c>
      <c r="AB7" s="90" t="b">
        <f>OR(MONTH(Taulukko1[[#This Row],[Loppu PVM]])&lt;=5,AND(MONTH(Taulukko1[[#This Row],[Loppu PVM]] )=6,DAY(Taulukko1[[#This Row],[Loppu PVM]])&lt;20))</f>
        <v>1</v>
      </c>
      <c r="AC7" s="90" t="b">
        <f>OR(MONTH(Taulukko1[[#This Row],[Alku PVM]] )&lt;=3,AND(MONTH(Taulukko1[[#This Row],[Alku PVM]] )=3))</f>
        <v>0</v>
      </c>
      <c r="AD7" s="90" t="b">
        <f>OR(MONTH(Taulukko1[[#This Row],[Loppu PVM]] )&lt;=3,AND(MONTH(Taulukko1[[#This Row],[Loppu PVM]] )=3))</f>
        <v>1</v>
      </c>
      <c r="AE7" s="90" t="b">
        <f>OR(MONTH(Taulukko1[[#This Row],[Alku PVM]] )&lt;=9,AND(MONTH(Taulukko1[[#This Row],[Alku PVM]] )=9))</f>
        <v>0</v>
      </c>
      <c r="AF7" s="90" t="b">
        <f>OR(MONTH(Taulukko1[[#This Row],[Loppu PVM]])&lt;=9,AND(MONTH(Taulukko1[[#This Row],[Loppu PVM]] )=9))</f>
        <v>1</v>
      </c>
      <c r="AG7" s="90" t="b">
        <f>OR(MONTH(Taulukko1[[#This Row],[Alku PVM]] )&lt;=6,AND(MONTH(Taulukko1[[#This Row],[Alku PVM]] )=6))</f>
        <v>0</v>
      </c>
      <c r="AH7" s="90" t="b">
        <f>OR(MONTH(Taulukko1[[#This Row],[Loppu PVM]])&lt;=6,AND(MONTH(Taulukko1[[#This Row],[Loppu PVM]] )=6))</f>
        <v>1</v>
      </c>
    </row>
    <row r="8" spans="1:34" ht="12.75" customHeight="1">
      <c r="A8" s="21" t="s">
        <v>148</v>
      </c>
      <c r="B8" s="23">
        <v>38666</v>
      </c>
      <c r="C8" s="21" t="s">
        <v>1420</v>
      </c>
      <c r="D8" s="24"/>
      <c r="E8" s="62">
        <v>50</v>
      </c>
      <c r="F8" s="23">
        <v>38798</v>
      </c>
      <c r="G8" s="24">
        <v>0</v>
      </c>
      <c r="H8" s="6">
        <v>50</v>
      </c>
      <c r="I8" s="126">
        <f>INDEX('TOL2008'!B:B,MATCH(A8,'TOL2008'!A:A,0))</f>
        <v>17120</v>
      </c>
      <c r="J8" s="59" t="str">
        <f>INDEX(Pääluokka!$H$2:$H$100,MATCH(VALUE(LEFT(Taulukko1[[#This Row],[TOL2008]],2)),Pääluokka!$G$2:$G$100,0))</f>
        <v>Teollisuus</v>
      </c>
      <c r="K8" s="59" t="str">
        <f>INDEX(Pääluokka!$I$2:$I$100,MATCH(VALUE(LEFT(Taulukko1[[#This Row],[TOL2008]],2)),Pääluokka!$G$2:$G$100,0))</f>
        <v>Teollisuus (C-E)</v>
      </c>
      <c r="L8" s="41">
        <f t="shared" si="0"/>
        <v>132</v>
      </c>
      <c r="M8" s="43">
        <f t="shared" si="1"/>
        <v>38666</v>
      </c>
      <c r="N8" s="43">
        <f t="shared" si="2"/>
        <v>38798</v>
      </c>
      <c r="O8" s="43">
        <f t="shared" si="3"/>
        <v>38657</v>
      </c>
      <c r="P8" s="43">
        <f t="shared" si="4"/>
        <v>38777</v>
      </c>
      <c r="Q8" s="41">
        <f t="shared" si="5"/>
        <v>2005</v>
      </c>
      <c r="R8" s="41">
        <f t="shared" si="6"/>
        <v>2006</v>
      </c>
      <c r="S8" s="43" t="str">
        <f>YEAR(Taulukko1[[#This Row],[Alku KK]])&amp;"Q"&amp;ROUNDDOWN((MONTH(Taulukko1[[#This Row],[Alku KK]])-1)/3+1,0)</f>
        <v>2005Q4</v>
      </c>
      <c r="T8" s="43" t="str">
        <f>YEAR(Taulukko1[[#This Row],[Loppu KK]])&amp;"Q"&amp;ROUNDDOWN((MONTH(Taulukko1[[#This Row],[Loppu KK]])-1)/3+1,0)</f>
        <v>2006Q1</v>
      </c>
      <c r="U8" s="66">
        <f>IF(COUNT(Taulukko1[[#This Row],[Neuvottelujen alaiset ]])=1,Taulukko1[[#This Row],[Neuvottelujen alaiset ]],Taulukko1[[#This Row],[Vähennystarve]])</f>
        <v>50</v>
      </c>
      <c r="V8" s="44">
        <f t="shared" si="7"/>
        <v>1</v>
      </c>
      <c r="W8" s="44">
        <f t="shared" si="8"/>
        <v>0</v>
      </c>
      <c r="X8" s="44">
        <f t="shared" si="9"/>
        <v>0</v>
      </c>
      <c r="Y8" s="90" t="b">
        <f>AND(MONTH(Taulukko1[[#This Row],[Alku PVM]] )=6,DAY(Taulukko1[[#This Row],[Alku PVM]] )&gt;19)</f>
        <v>0</v>
      </c>
      <c r="Z8" s="90" t="b">
        <f>AND(MONTH(Taulukko1[[#This Row],[Loppu PVM]] )=6,DAY(Taulukko1[[#This Row],[Loppu PVM]] )&gt;19)</f>
        <v>0</v>
      </c>
      <c r="AA8" s="90" t="b">
        <f>OR(MONTH(Taulukko1[[#This Row],[Alku PVM]] )&lt;=5,AND(MONTH(Taulukko1[[#This Row],[Alku PVM]] )=6,DAY(Taulukko1[[#This Row],[Alku PVM]] )&lt;20))</f>
        <v>0</v>
      </c>
      <c r="AB8" s="90" t="b">
        <f>OR(MONTH(Taulukko1[[#This Row],[Loppu PVM]])&lt;=5,AND(MONTH(Taulukko1[[#This Row],[Loppu PVM]] )=6,DAY(Taulukko1[[#This Row],[Loppu PVM]])&lt;20))</f>
        <v>1</v>
      </c>
      <c r="AC8" s="90" t="b">
        <f>OR(MONTH(Taulukko1[[#This Row],[Alku PVM]] )&lt;=3,AND(MONTH(Taulukko1[[#This Row],[Alku PVM]] )=3))</f>
        <v>0</v>
      </c>
      <c r="AD8" s="90" t="b">
        <f>OR(MONTH(Taulukko1[[#This Row],[Loppu PVM]] )&lt;=3,AND(MONTH(Taulukko1[[#This Row],[Loppu PVM]] )=3))</f>
        <v>1</v>
      </c>
      <c r="AE8" s="90" t="b">
        <f>OR(MONTH(Taulukko1[[#This Row],[Alku PVM]] )&lt;=9,AND(MONTH(Taulukko1[[#This Row],[Alku PVM]] )=9))</f>
        <v>0</v>
      </c>
      <c r="AF8" s="90" t="b">
        <f>OR(MONTH(Taulukko1[[#This Row],[Loppu PVM]])&lt;=9,AND(MONTH(Taulukko1[[#This Row],[Loppu PVM]] )=9))</f>
        <v>1</v>
      </c>
      <c r="AG8" s="90" t="b">
        <f>OR(MONTH(Taulukko1[[#This Row],[Alku PVM]] )&lt;=6,AND(MONTH(Taulukko1[[#This Row],[Alku PVM]] )=6))</f>
        <v>0</v>
      </c>
      <c r="AH8" s="90" t="b">
        <f>OR(MONTH(Taulukko1[[#This Row],[Loppu PVM]])&lt;=6,AND(MONTH(Taulukko1[[#This Row],[Loppu PVM]] )=6))</f>
        <v>1</v>
      </c>
    </row>
    <row r="9" spans="1:34" ht="12.75" customHeight="1">
      <c r="A9" s="21" t="s">
        <v>1631</v>
      </c>
      <c r="B9" s="23">
        <v>38676</v>
      </c>
      <c r="C9" s="21" t="s">
        <v>1630</v>
      </c>
      <c r="D9" s="24"/>
      <c r="F9" s="23">
        <v>38727</v>
      </c>
      <c r="G9" s="24">
        <v>20</v>
      </c>
      <c r="H9" s="22">
        <v>20</v>
      </c>
      <c r="I9" s="126" t="e">
        <f>INDEX('TOL2008'!B:B,MATCH(A9,'TOL2008'!A:A,0))</f>
        <v>#N/A</v>
      </c>
      <c r="J9" s="59" t="e">
        <f>INDEX(Pääluokka!$H$2:$H$100,MATCH(VALUE(LEFT(Taulukko1[[#This Row],[TOL2008]],2)),Pääluokka!$G$2:$G$100,0))</f>
        <v>#N/A</v>
      </c>
      <c r="K9" s="59" t="e">
        <f>INDEX(Pääluokka!$I$2:$I$100,MATCH(VALUE(LEFT(Taulukko1[[#This Row],[TOL2008]],2)),Pääluokka!$G$2:$G$100,0))</f>
        <v>#N/A</v>
      </c>
      <c r="L9" s="41">
        <f t="shared" si="0"/>
        <v>51</v>
      </c>
      <c r="M9" s="43">
        <f t="shared" si="1"/>
        <v>38676</v>
      </c>
      <c r="N9" s="43">
        <f t="shared" si="2"/>
        <v>38727</v>
      </c>
      <c r="O9" s="43">
        <f t="shared" si="3"/>
        <v>38657</v>
      </c>
      <c r="P9" s="43">
        <f t="shared" si="4"/>
        <v>38718</v>
      </c>
      <c r="Q9" s="41">
        <f t="shared" si="5"/>
        <v>2005</v>
      </c>
      <c r="R9" s="41">
        <f t="shared" si="6"/>
        <v>2006</v>
      </c>
      <c r="S9" s="43" t="str">
        <f>YEAR(Taulukko1[[#This Row],[Alku KK]])&amp;"Q"&amp;ROUNDDOWN((MONTH(Taulukko1[[#This Row],[Alku KK]])-1)/3+1,0)</f>
        <v>2005Q4</v>
      </c>
      <c r="T9" s="43" t="str">
        <f>YEAR(Taulukko1[[#This Row],[Loppu KK]])&amp;"Q"&amp;ROUNDDOWN((MONTH(Taulukko1[[#This Row],[Loppu KK]])-1)/3+1,0)</f>
        <v>2006Q1</v>
      </c>
      <c r="U9" s="66">
        <f>IF(COUNT(Taulukko1[[#This Row],[Neuvottelujen alaiset ]])=1,Taulukko1[[#This Row],[Neuvottelujen alaiset ]],Taulukko1[[#This Row],[Vähennystarve]])</f>
        <v>20</v>
      </c>
      <c r="V9" s="44" t="str">
        <f t="shared" si="7"/>
        <v>NA</v>
      </c>
      <c r="W9" s="44">
        <f t="shared" si="8"/>
        <v>1</v>
      </c>
      <c r="X9" s="44" t="str">
        <f t="shared" si="9"/>
        <v>NA</v>
      </c>
      <c r="Y9" s="90" t="b">
        <f>AND(MONTH(Taulukko1[[#This Row],[Alku PVM]] )=6,DAY(Taulukko1[[#This Row],[Alku PVM]] )&gt;19)</f>
        <v>0</v>
      </c>
      <c r="Z9" s="90" t="b">
        <f>AND(MONTH(Taulukko1[[#This Row],[Loppu PVM]] )=6,DAY(Taulukko1[[#This Row],[Loppu PVM]] )&gt;19)</f>
        <v>0</v>
      </c>
      <c r="AA9" s="90" t="b">
        <f>OR(MONTH(Taulukko1[[#This Row],[Alku PVM]] )&lt;=5,AND(MONTH(Taulukko1[[#This Row],[Alku PVM]] )=6,DAY(Taulukko1[[#This Row],[Alku PVM]] )&lt;20))</f>
        <v>0</v>
      </c>
      <c r="AB9" s="90" t="b">
        <f>OR(MONTH(Taulukko1[[#This Row],[Loppu PVM]])&lt;=5,AND(MONTH(Taulukko1[[#This Row],[Loppu PVM]] )=6,DAY(Taulukko1[[#This Row],[Loppu PVM]])&lt;20))</f>
        <v>1</v>
      </c>
      <c r="AC9" s="90" t="b">
        <f>OR(MONTH(Taulukko1[[#This Row],[Alku PVM]] )&lt;=3,AND(MONTH(Taulukko1[[#This Row],[Alku PVM]] )=3))</f>
        <v>0</v>
      </c>
      <c r="AD9" s="90" t="b">
        <f>OR(MONTH(Taulukko1[[#This Row],[Loppu PVM]] )&lt;=3,AND(MONTH(Taulukko1[[#This Row],[Loppu PVM]] )=3))</f>
        <v>1</v>
      </c>
      <c r="AE9" s="90" t="b">
        <f>OR(MONTH(Taulukko1[[#This Row],[Alku PVM]] )&lt;=9,AND(MONTH(Taulukko1[[#This Row],[Alku PVM]] )=9))</f>
        <v>0</v>
      </c>
      <c r="AF9" s="90" t="b">
        <f>OR(MONTH(Taulukko1[[#This Row],[Loppu PVM]])&lt;=9,AND(MONTH(Taulukko1[[#This Row],[Loppu PVM]] )=9))</f>
        <v>1</v>
      </c>
      <c r="AG9" s="90" t="b">
        <f>OR(MONTH(Taulukko1[[#This Row],[Alku PVM]] )&lt;=6,AND(MONTH(Taulukko1[[#This Row],[Alku PVM]] )=6))</f>
        <v>0</v>
      </c>
      <c r="AH9" s="90" t="b">
        <f>OR(MONTH(Taulukko1[[#This Row],[Loppu PVM]])&lt;=6,AND(MONTH(Taulukko1[[#This Row],[Loppu PVM]] )=6))</f>
        <v>1</v>
      </c>
    </row>
    <row r="10" spans="1:34" ht="12.75" customHeight="1">
      <c r="A10" t="s">
        <v>1522</v>
      </c>
      <c r="B10" s="23">
        <v>38676</v>
      </c>
      <c r="C10" t="s">
        <v>1521</v>
      </c>
      <c r="F10" s="4">
        <v>38727</v>
      </c>
      <c r="G10" s="5">
        <v>5</v>
      </c>
      <c r="H10" s="22">
        <v>17</v>
      </c>
      <c r="I10" s="126" t="e">
        <f>INDEX('TOL2008'!B:B,MATCH(A10,'TOL2008'!A:A,0))</f>
        <v>#N/A</v>
      </c>
      <c r="J10" s="59" t="e">
        <f>INDEX(Pääluokka!$H$2:$H$100,MATCH(VALUE(LEFT(Taulukko1[[#This Row],[TOL2008]],2)),Pääluokka!$G$2:$G$100,0))</f>
        <v>#N/A</v>
      </c>
      <c r="K10" s="59" t="e">
        <f>INDEX(Pääluokka!$I$2:$I$100,MATCH(VALUE(LEFT(Taulukko1[[#This Row],[TOL2008]],2)),Pääluokka!$G$2:$G$100,0))</f>
        <v>#N/A</v>
      </c>
      <c r="L10" s="41">
        <f t="shared" si="0"/>
        <v>51</v>
      </c>
      <c r="M10" s="43">
        <f t="shared" si="1"/>
        <v>38676</v>
      </c>
      <c r="N10" s="43">
        <f t="shared" si="2"/>
        <v>38727</v>
      </c>
      <c r="O10" s="43">
        <f t="shared" si="3"/>
        <v>38657</v>
      </c>
      <c r="P10" s="43">
        <f t="shared" si="4"/>
        <v>38718</v>
      </c>
      <c r="Q10" s="41">
        <f t="shared" si="5"/>
        <v>2005</v>
      </c>
      <c r="R10" s="41">
        <f t="shared" si="6"/>
        <v>2006</v>
      </c>
      <c r="S10" s="43" t="str">
        <f>YEAR(Taulukko1[[#This Row],[Alku KK]])&amp;"Q"&amp;ROUNDDOWN((MONTH(Taulukko1[[#This Row],[Alku KK]])-1)/3+1,0)</f>
        <v>2005Q4</v>
      </c>
      <c r="T10" s="43" t="str">
        <f>YEAR(Taulukko1[[#This Row],[Loppu KK]])&amp;"Q"&amp;ROUNDDOWN((MONTH(Taulukko1[[#This Row],[Loppu KK]])-1)/3+1,0)</f>
        <v>2006Q1</v>
      </c>
      <c r="U10" s="66">
        <f>IF(COUNT(Taulukko1[[#This Row],[Neuvottelujen alaiset ]])=1,Taulukko1[[#This Row],[Neuvottelujen alaiset ]],Taulukko1[[#This Row],[Vähennystarve]])</f>
        <v>17</v>
      </c>
      <c r="V10" s="44" t="str">
        <f t="shared" si="7"/>
        <v>NA</v>
      </c>
      <c r="W10" s="44">
        <f t="shared" si="8"/>
        <v>0.29411764705882354</v>
      </c>
      <c r="X10" s="44" t="str">
        <f t="shared" si="9"/>
        <v>NA</v>
      </c>
      <c r="Y10" s="90" t="b">
        <f>AND(MONTH(Taulukko1[[#This Row],[Alku PVM]] )=6,DAY(Taulukko1[[#This Row],[Alku PVM]] )&gt;19)</f>
        <v>0</v>
      </c>
      <c r="Z10" s="90" t="b">
        <f>AND(MONTH(Taulukko1[[#This Row],[Loppu PVM]] )=6,DAY(Taulukko1[[#This Row],[Loppu PVM]] )&gt;19)</f>
        <v>0</v>
      </c>
      <c r="AA10" s="90" t="b">
        <f>OR(MONTH(Taulukko1[[#This Row],[Alku PVM]] )&lt;=5,AND(MONTH(Taulukko1[[#This Row],[Alku PVM]] )=6,DAY(Taulukko1[[#This Row],[Alku PVM]] )&lt;20))</f>
        <v>0</v>
      </c>
      <c r="AB10" s="90" t="b">
        <f>OR(MONTH(Taulukko1[[#This Row],[Loppu PVM]])&lt;=5,AND(MONTH(Taulukko1[[#This Row],[Loppu PVM]] )=6,DAY(Taulukko1[[#This Row],[Loppu PVM]])&lt;20))</f>
        <v>1</v>
      </c>
      <c r="AC10" s="90" t="b">
        <f>OR(MONTH(Taulukko1[[#This Row],[Alku PVM]] )&lt;=3,AND(MONTH(Taulukko1[[#This Row],[Alku PVM]] )=3))</f>
        <v>0</v>
      </c>
      <c r="AD10" s="90" t="b">
        <f>OR(MONTH(Taulukko1[[#This Row],[Loppu PVM]] )&lt;=3,AND(MONTH(Taulukko1[[#This Row],[Loppu PVM]] )=3))</f>
        <v>1</v>
      </c>
      <c r="AE10" s="90" t="b">
        <f>OR(MONTH(Taulukko1[[#This Row],[Alku PVM]] )&lt;=9,AND(MONTH(Taulukko1[[#This Row],[Alku PVM]] )=9))</f>
        <v>0</v>
      </c>
      <c r="AF10" s="90" t="b">
        <f>OR(MONTH(Taulukko1[[#This Row],[Loppu PVM]])&lt;=9,AND(MONTH(Taulukko1[[#This Row],[Loppu PVM]] )=9))</f>
        <v>1</v>
      </c>
      <c r="AG10" s="90" t="b">
        <f>OR(MONTH(Taulukko1[[#This Row],[Alku PVM]] )&lt;=6,AND(MONTH(Taulukko1[[#This Row],[Alku PVM]] )=6))</f>
        <v>0</v>
      </c>
      <c r="AH10" s="90" t="b">
        <f>OR(MONTH(Taulukko1[[#This Row],[Loppu PVM]])&lt;=6,AND(MONTH(Taulukko1[[#This Row],[Loppu PVM]] )=6))</f>
        <v>1</v>
      </c>
    </row>
    <row r="11" spans="1:34" ht="12.75" customHeight="1">
      <c r="A11" t="s">
        <v>1489</v>
      </c>
      <c r="B11" s="23">
        <v>38681</v>
      </c>
      <c r="C11" t="s">
        <v>1488</v>
      </c>
      <c r="E11" s="62">
        <v>100</v>
      </c>
      <c r="F11" s="4">
        <v>38735</v>
      </c>
      <c r="G11" s="5">
        <v>65</v>
      </c>
      <c r="H11" s="6">
        <v>350</v>
      </c>
      <c r="I11" s="126" t="e">
        <f>INDEX('TOL2008'!B:B,MATCH(A11,'TOL2008'!A:A,0))</f>
        <v>#N/A</v>
      </c>
      <c r="J11" s="59" t="e">
        <f>INDEX(Pääluokka!$H$2:$H$100,MATCH(VALUE(LEFT(Taulukko1[[#This Row],[TOL2008]],2)),Pääluokka!$G$2:$G$100,0))</f>
        <v>#N/A</v>
      </c>
      <c r="K11" s="59" t="e">
        <f>INDEX(Pääluokka!$I$2:$I$100,MATCH(VALUE(LEFT(Taulukko1[[#This Row],[TOL2008]],2)),Pääluokka!$G$2:$G$100,0))</f>
        <v>#N/A</v>
      </c>
      <c r="L11" s="41">
        <f t="shared" si="0"/>
        <v>54</v>
      </c>
      <c r="M11" s="43">
        <f t="shared" si="1"/>
        <v>38681</v>
      </c>
      <c r="N11" s="43">
        <f t="shared" si="2"/>
        <v>38735</v>
      </c>
      <c r="O11" s="43">
        <f t="shared" si="3"/>
        <v>38657</v>
      </c>
      <c r="P11" s="43">
        <f t="shared" si="4"/>
        <v>38718</v>
      </c>
      <c r="Q11" s="41">
        <f t="shared" si="5"/>
        <v>2005</v>
      </c>
      <c r="R11" s="41">
        <f t="shared" si="6"/>
        <v>2006</v>
      </c>
      <c r="S11" s="43" t="str">
        <f>YEAR(Taulukko1[[#This Row],[Alku KK]])&amp;"Q"&amp;ROUNDDOWN((MONTH(Taulukko1[[#This Row],[Alku KK]])-1)/3+1,0)</f>
        <v>2005Q4</v>
      </c>
      <c r="T11" s="43" t="str">
        <f>YEAR(Taulukko1[[#This Row],[Loppu KK]])&amp;"Q"&amp;ROUNDDOWN((MONTH(Taulukko1[[#This Row],[Loppu KK]])-1)/3+1,0)</f>
        <v>2006Q1</v>
      </c>
      <c r="U11" s="66">
        <f>IF(COUNT(Taulukko1[[#This Row],[Neuvottelujen alaiset ]])=1,Taulukko1[[#This Row],[Neuvottelujen alaiset ]],Taulukko1[[#This Row],[Vähennystarve]])</f>
        <v>350</v>
      </c>
      <c r="V11" s="44">
        <f t="shared" si="7"/>
        <v>0.2857142857142857</v>
      </c>
      <c r="W11" s="44">
        <f t="shared" si="8"/>
        <v>0.18571428571428572</v>
      </c>
      <c r="X11" s="44">
        <f t="shared" si="9"/>
        <v>0.65</v>
      </c>
      <c r="Y11" s="90" t="b">
        <f>AND(MONTH(Taulukko1[[#This Row],[Alku PVM]] )=6,DAY(Taulukko1[[#This Row],[Alku PVM]] )&gt;19)</f>
        <v>0</v>
      </c>
      <c r="Z11" s="90" t="b">
        <f>AND(MONTH(Taulukko1[[#This Row],[Loppu PVM]] )=6,DAY(Taulukko1[[#This Row],[Loppu PVM]] )&gt;19)</f>
        <v>0</v>
      </c>
      <c r="AA11" s="90" t="b">
        <f>OR(MONTH(Taulukko1[[#This Row],[Alku PVM]] )&lt;=5,AND(MONTH(Taulukko1[[#This Row],[Alku PVM]] )=6,DAY(Taulukko1[[#This Row],[Alku PVM]] )&lt;20))</f>
        <v>0</v>
      </c>
      <c r="AB11" s="90" t="b">
        <f>OR(MONTH(Taulukko1[[#This Row],[Loppu PVM]])&lt;=5,AND(MONTH(Taulukko1[[#This Row],[Loppu PVM]] )=6,DAY(Taulukko1[[#This Row],[Loppu PVM]])&lt;20))</f>
        <v>1</v>
      </c>
      <c r="AC11" s="90" t="b">
        <f>OR(MONTH(Taulukko1[[#This Row],[Alku PVM]] )&lt;=3,AND(MONTH(Taulukko1[[#This Row],[Alku PVM]] )=3))</f>
        <v>0</v>
      </c>
      <c r="AD11" s="90" t="b">
        <f>OR(MONTH(Taulukko1[[#This Row],[Loppu PVM]] )&lt;=3,AND(MONTH(Taulukko1[[#This Row],[Loppu PVM]] )=3))</f>
        <v>1</v>
      </c>
      <c r="AE11" s="90" t="b">
        <f>OR(MONTH(Taulukko1[[#This Row],[Alku PVM]] )&lt;=9,AND(MONTH(Taulukko1[[#This Row],[Alku PVM]] )=9))</f>
        <v>0</v>
      </c>
      <c r="AF11" s="90" t="b">
        <f>OR(MONTH(Taulukko1[[#This Row],[Loppu PVM]])&lt;=9,AND(MONTH(Taulukko1[[#This Row],[Loppu PVM]] )=9))</f>
        <v>1</v>
      </c>
      <c r="AG11" s="90" t="b">
        <f>OR(MONTH(Taulukko1[[#This Row],[Alku PVM]] )&lt;=6,AND(MONTH(Taulukko1[[#This Row],[Alku PVM]] )=6))</f>
        <v>0</v>
      </c>
      <c r="AH11" s="90" t="b">
        <f>OR(MONTH(Taulukko1[[#This Row],[Loppu PVM]])&lt;=6,AND(MONTH(Taulukko1[[#This Row],[Loppu PVM]] )=6))</f>
        <v>1</v>
      </c>
    </row>
    <row r="12" spans="1:34" ht="12.75" customHeight="1">
      <c r="A12" t="s">
        <v>1664</v>
      </c>
      <c r="B12" s="23">
        <v>38687</v>
      </c>
      <c r="C12" t="s">
        <v>1663</v>
      </c>
      <c r="E12" s="62">
        <v>370</v>
      </c>
      <c r="F12" s="4">
        <v>38891</v>
      </c>
      <c r="G12" s="5">
        <v>370</v>
      </c>
      <c r="H12" s="6">
        <v>370</v>
      </c>
      <c r="I12" s="126" t="e">
        <f>INDEX('TOL2008'!B:B,MATCH(A12,'TOL2008'!A:A,0))</f>
        <v>#N/A</v>
      </c>
      <c r="J12" s="59" t="e">
        <f>INDEX(Pääluokka!$H$2:$H$100,MATCH(VALUE(LEFT(Taulukko1[[#This Row],[TOL2008]],2)),Pääluokka!$G$2:$G$100,0))</f>
        <v>#N/A</v>
      </c>
      <c r="K12" s="59" t="e">
        <f>INDEX(Pääluokka!$I$2:$I$100,MATCH(VALUE(LEFT(Taulukko1[[#This Row],[TOL2008]],2)),Pääluokka!$G$2:$G$100,0))</f>
        <v>#N/A</v>
      </c>
      <c r="L12" s="41">
        <f t="shared" si="0"/>
        <v>204</v>
      </c>
      <c r="M12" s="43">
        <f t="shared" si="1"/>
        <v>38687</v>
      </c>
      <c r="N12" s="43">
        <f t="shared" si="2"/>
        <v>38891</v>
      </c>
      <c r="O12" s="43">
        <f t="shared" si="3"/>
        <v>38687</v>
      </c>
      <c r="P12" s="43">
        <f t="shared" si="4"/>
        <v>38869</v>
      </c>
      <c r="Q12" s="41">
        <f t="shared" si="5"/>
        <v>2005</v>
      </c>
      <c r="R12" s="41">
        <f t="shared" si="6"/>
        <v>2006</v>
      </c>
      <c r="S12" s="43" t="str">
        <f>YEAR(Taulukko1[[#This Row],[Alku KK]])&amp;"Q"&amp;ROUNDDOWN((MONTH(Taulukko1[[#This Row],[Alku KK]])-1)/3+1,0)</f>
        <v>2005Q4</v>
      </c>
      <c r="T12" s="43" t="str">
        <f>YEAR(Taulukko1[[#This Row],[Loppu KK]])&amp;"Q"&amp;ROUNDDOWN((MONTH(Taulukko1[[#This Row],[Loppu KK]])-1)/3+1,0)</f>
        <v>2006Q2</v>
      </c>
      <c r="U12" s="66">
        <f>IF(COUNT(Taulukko1[[#This Row],[Neuvottelujen alaiset ]])=1,Taulukko1[[#This Row],[Neuvottelujen alaiset ]],Taulukko1[[#This Row],[Vähennystarve]])</f>
        <v>370</v>
      </c>
      <c r="V12" s="44">
        <f t="shared" si="7"/>
        <v>1</v>
      </c>
      <c r="W12" s="44">
        <f t="shared" si="8"/>
        <v>1</v>
      </c>
      <c r="X12" s="44">
        <f t="shared" si="9"/>
        <v>1</v>
      </c>
      <c r="Y12" s="90" t="b">
        <f>AND(MONTH(Taulukko1[[#This Row],[Alku PVM]] )=6,DAY(Taulukko1[[#This Row],[Alku PVM]] )&gt;19)</f>
        <v>0</v>
      </c>
      <c r="Z12" s="90" t="b">
        <f>AND(MONTH(Taulukko1[[#This Row],[Loppu PVM]] )=6,DAY(Taulukko1[[#This Row],[Loppu PVM]] )&gt;19)</f>
        <v>1</v>
      </c>
      <c r="AA12" s="90" t="b">
        <f>OR(MONTH(Taulukko1[[#This Row],[Alku PVM]] )&lt;=5,AND(MONTH(Taulukko1[[#This Row],[Alku PVM]] )=6,DAY(Taulukko1[[#This Row],[Alku PVM]] )&lt;20))</f>
        <v>0</v>
      </c>
      <c r="AB12" s="90" t="b">
        <f>OR(MONTH(Taulukko1[[#This Row],[Loppu PVM]])&lt;=5,AND(MONTH(Taulukko1[[#This Row],[Loppu PVM]] )=6,DAY(Taulukko1[[#This Row],[Loppu PVM]])&lt;20))</f>
        <v>0</v>
      </c>
      <c r="AC12" s="90" t="b">
        <f>OR(MONTH(Taulukko1[[#This Row],[Alku PVM]] )&lt;=3,AND(MONTH(Taulukko1[[#This Row],[Alku PVM]] )=3))</f>
        <v>0</v>
      </c>
      <c r="AD12" s="90" t="b">
        <f>OR(MONTH(Taulukko1[[#This Row],[Loppu PVM]] )&lt;=3,AND(MONTH(Taulukko1[[#This Row],[Loppu PVM]] )=3))</f>
        <v>0</v>
      </c>
      <c r="AE12" s="90" t="b">
        <f>OR(MONTH(Taulukko1[[#This Row],[Alku PVM]] )&lt;=9,AND(MONTH(Taulukko1[[#This Row],[Alku PVM]] )=9))</f>
        <v>0</v>
      </c>
      <c r="AF12" s="90" t="b">
        <f>OR(MONTH(Taulukko1[[#This Row],[Loppu PVM]])&lt;=9,AND(MONTH(Taulukko1[[#This Row],[Loppu PVM]] )=9))</f>
        <v>1</v>
      </c>
      <c r="AG12" s="90" t="b">
        <f>OR(MONTH(Taulukko1[[#This Row],[Alku PVM]] )&lt;=6,AND(MONTH(Taulukko1[[#This Row],[Alku PVM]] )=6))</f>
        <v>0</v>
      </c>
      <c r="AH12" s="90" t="b">
        <f>OR(MONTH(Taulukko1[[#This Row],[Loppu PVM]])&lt;=6,AND(MONTH(Taulukko1[[#This Row],[Loppu PVM]] )=6))</f>
        <v>1</v>
      </c>
    </row>
    <row r="13" spans="1:34" ht="12.75" customHeight="1">
      <c r="A13" t="s">
        <v>1479</v>
      </c>
      <c r="B13" s="23">
        <v>38687</v>
      </c>
      <c r="C13" t="s">
        <v>1478</v>
      </c>
      <c r="F13" s="4">
        <v>38744</v>
      </c>
      <c r="G13" s="5">
        <v>16</v>
      </c>
      <c r="H13" s="6">
        <v>16</v>
      </c>
      <c r="I13" s="126" t="e">
        <f>INDEX('TOL2008'!B:B,MATCH(A13,'TOL2008'!A:A,0))</f>
        <v>#N/A</v>
      </c>
      <c r="J13" s="59" t="e">
        <f>INDEX(Pääluokka!$H$2:$H$100,MATCH(VALUE(LEFT(Taulukko1[[#This Row],[TOL2008]],2)),Pääluokka!$G$2:$G$100,0))</f>
        <v>#N/A</v>
      </c>
      <c r="K13" s="59" t="e">
        <f>INDEX(Pääluokka!$I$2:$I$100,MATCH(VALUE(LEFT(Taulukko1[[#This Row],[TOL2008]],2)),Pääluokka!$G$2:$G$100,0))</f>
        <v>#N/A</v>
      </c>
      <c r="L13" s="41">
        <f t="shared" si="0"/>
        <v>57</v>
      </c>
      <c r="M13" s="43">
        <f t="shared" si="1"/>
        <v>38687</v>
      </c>
      <c r="N13" s="43">
        <f t="shared" si="2"/>
        <v>38744</v>
      </c>
      <c r="O13" s="43">
        <f t="shared" si="3"/>
        <v>38687</v>
      </c>
      <c r="P13" s="43">
        <f t="shared" si="4"/>
        <v>38718</v>
      </c>
      <c r="Q13" s="41">
        <f t="shared" si="5"/>
        <v>2005</v>
      </c>
      <c r="R13" s="41">
        <f t="shared" si="6"/>
        <v>2006</v>
      </c>
      <c r="S13" s="43" t="str">
        <f>YEAR(Taulukko1[[#This Row],[Alku KK]])&amp;"Q"&amp;ROUNDDOWN((MONTH(Taulukko1[[#This Row],[Alku KK]])-1)/3+1,0)</f>
        <v>2005Q4</v>
      </c>
      <c r="T13" s="43" t="str">
        <f>YEAR(Taulukko1[[#This Row],[Loppu KK]])&amp;"Q"&amp;ROUNDDOWN((MONTH(Taulukko1[[#This Row],[Loppu KK]])-1)/3+1,0)</f>
        <v>2006Q1</v>
      </c>
      <c r="U13" s="66">
        <f>IF(COUNT(Taulukko1[[#This Row],[Neuvottelujen alaiset ]])=1,Taulukko1[[#This Row],[Neuvottelujen alaiset ]],Taulukko1[[#This Row],[Vähennystarve]])</f>
        <v>16</v>
      </c>
      <c r="V13" s="44" t="str">
        <f t="shared" si="7"/>
        <v>NA</v>
      </c>
      <c r="W13" s="44">
        <f t="shared" si="8"/>
        <v>1</v>
      </c>
      <c r="X13" s="44" t="str">
        <f t="shared" si="9"/>
        <v>NA</v>
      </c>
      <c r="Y13" s="90" t="b">
        <f>AND(MONTH(Taulukko1[[#This Row],[Alku PVM]] )=6,DAY(Taulukko1[[#This Row],[Alku PVM]] )&gt;19)</f>
        <v>0</v>
      </c>
      <c r="Z13" s="90" t="b">
        <f>AND(MONTH(Taulukko1[[#This Row],[Loppu PVM]] )=6,DAY(Taulukko1[[#This Row],[Loppu PVM]] )&gt;19)</f>
        <v>0</v>
      </c>
      <c r="AA13" s="90" t="b">
        <f>OR(MONTH(Taulukko1[[#This Row],[Alku PVM]] )&lt;=5,AND(MONTH(Taulukko1[[#This Row],[Alku PVM]] )=6,DAY(Taulukko1[[#This Row],[Alku PVM]] )&lt;20))</f>
        <v>0</v>
      </c>
      <c r="AB13" s="90" t="b">
        <f>OR(MONTH(Taulukko1[[#This Row],[Loppu PVM]])&lt;=5,AND(MONTH(Taulukko1[[#This Row],[Loppu PVM]] )=6,DAY(Taulukko1[[#This Row],[Loppu PVM]])&lt;20))</f>
        <v>1</v>
      </c>
      <c r="AC13" s="90" t="b">
        <f>OR(MONTH(Taulukko1[[#This Row],[Alku PVM]] )&lt;=3,AND(MONTH(Taulukko1[[#This Row],[Alku PVM]] )=3))</f>
        <v>0</v>
      </c>
      <c r="AD13" s="90" t="b">
        <f>OR(MONTH(Taulukko1[[#This Row],[Loppu PVM]] )&lt;=3,AND(MONTH(Taulukko1[[#This Row],[Loppu PVM]] )=3))</f>
        <v>1</v>
      </c>
      <c r="AE13" s="90" t="b">
        <f>OR(MONTH(Taulukko1[[#This Row],[Alku PVM]] )&lt;=9,AND(MONTH(Taulukko1[[#This Row],[Alku PVM]] )=9))</f>
        <v>0</v>
      </c>
      <c r="AF13" s="90" t="b">
        <f>OR(MONTH(Taulukko1[[#This Row],[Loppu PVM]])&lt;=9,AND(MONTH(Taulukko1[[#This Row],[Loppu PVM]] )=9))</f>
        <v>1</v>
      </c>
      <c r="AG13" s="90" t="b">
        <f>OR(MONTH(Taulukko1[[#This Row],[Alku PVM]] )&lt;=6,AND(MONTH(Taulukko1[[#This Row],[Alku PVM]] )=6))</f>
        <v>0</v>
      </c>
      <c r="AH13" s="90" t="b">
        <f>OR(MONTH(Taulukko1[[#This Row],[Loppu PVM]])&lt;=6,AND(MONTH(Taulukko1[[#This Row],[Loppu PVM]] )=6))</f>
        <v>1</v>
      </c>
    </row>
    <row r="14" spans="1:34" ht="12.75" customHeight="1">
      <c r="A14" t="s">
        <v>816</v>
      </c>
      <c r="B14" s="23">
        <v>38694</v>
      </c>
      <c r="C14" t="s">
        <v>1411</v>
      </c>
      <c r="E14" s="62">
        <v>60</v>
      </c>
      <c r="F14" s="4">
        <v>38744</v>
      </c>
      <c r="G14" s="5">
        <v>60</v>
      </c>
      <c r="H14" s="1">
        <v>95</v>
      </c>
      <c r="I14" s="126">
        <f>INDEX('TOL2008'!B:B,MATCH(A14,'TOL2008'!A:A,0))</f>
        <v>16213</v>
      </c>
      <c r="J14" s="59" t="str">
        <f>INDEX(Pääluokka!$H$2:$H$100,MATCH(VALUE(LEFT(Taulukko1[[#This Row],[TOL2008]],2)),Pääluokka!$G$2:$G$100,0))</f>
        <v>Teollisuus</v>
      </c>
      <c r="K14" s="59" t="str">
        <f>INDEX(Pääluokka!$I$2:$I$100,MATCH(VALUE(LEFT(Taulukko1[[#This Row],[TOL2008]],2)),Pääluokka!$G$2:$G$100,0))</f>
        <v>Teollisuus (C-E)</v>
      </c>
      <c r="L14" s="41">
        <f t="shared" si="0"/>
        <v>50</v>
      </c>
      <c r="M14" s="43">
        <f t="shared" si="1"/>
        <v>38694</v>
      </c>
      <c r="N14" s="43">
        <f t="shared" si="2"/>
        <v>38744</v>
      </c>
      <c r="O14" s="43">
        <f t="shared" si="3"/>
        <v>38687</v>
      </c>
      <c r="P14" s="43">
        <f t="shared" si="4"/>
        <v>38718</v>
      </c>
      <c r="Q14" s="41">
        <f t="shared" si="5"/>
        <v>2005</v>
      </c>
      <c r="R14" s="41">
        <f t="shared" si="6"/>
        <v>2006</v>
      </c>
      <c r="S14" s="43" t="str">
        <f>YEAR(Taulukko1[[#This Row],[Alku KK]])&amp;"Q"&amp;ROUNDDOWN((MONTH(Taulukko1[[#This Row],[Alku KK]])-1)/3+1,0)</f>
        <v>2005Q4</v>
      </c>
      <c r="T14" s="43" t="str">
        <f>YEAR(Taulukko1[[#This Row],[Loppu KK]])&amp;"Q"&amp;ROUNDDOWN((MONTH(Taulukko1[[#This Row],[Loppu KK]])-1)/3+1,0)</f>
        <v>2006Q1</v>
      </c>
      <c r="U14" s="66">
        <f>IF(COUNT(Taulukko1[[#This Row],[Neuvottelujen alaiset ]])=1,Taulukko1[[#This Row],[Neuvottelujen alaiset ]],Taulukko1[[#This Row],[Vähennystarve]])</f>
        <v>95</v>
      </c>
      <c r="V14" s="44">
        <f t="shared" si="7"/>
        <v>0.63157894736842102</v>
      </c>
      <c r="W14" s="44">
        <f t="shared" si="8"/>
        <v>0.63157894736842102</v>
      </c>
      <c r="X14" s="44">
        <f t="shared" si="9"/>
        <v>1</v>
      </c>
      <c r="Y14" s="90" t="b">
        <f>AND(MONTH(Taulukko1[[#This Row],[Alku PVM]] )=6,DAY(Taulukko1[[#This Row],[Alku PVM]] )&gt;19)</f>
        <v>0</v>
      </c>
      <c r="Z14" s="90" t="b">
        <f>AND(MONTH(Taulukko1[[#This Row],[Loppu PVM]] )=6,DAY(Taulukko1[[#This Row],[Loppu PVM]] )&gt;19)</f>
        <v>0</v>
      </c>
      <c r="AA14" s="90" t="b">
        <f>OR(MONTH(Taulukko1[[#This Row],[Alku PVM]] )&lt;=5,AND(MONTH(Taulukko1[[#This Row],[Alku PVM]] )=6,DAY(Taulukko1[[#This Row],[Alku PVM]] )&lt;20))</f>
        <v>0</v>
      </c>
      <c r="AB14" s="90" t="b">
        <f>OR(MONTH(Taulukko1[[#This Row],[Loppu PVM]])&lt;=5,AND(MONTH(Taulukko1[[#This Row],[Loppu PVM]] )=6,DAY(Taulukko1[[#This Row],[Loppu PVM]])&lt;20))</f>
        <v>1</v>
      </c>
      <c r="AC14" s="90" t="b">
        <f>OR(MONTH(Taulukko1[[#This Row],[Alku PVM]] )&lt;=3,AND(MONTH(Taulukko1[[#This Row],[Alku PVM]] )=3))</f>
        <v>0</v>
      </c>
      <c r="AD14" s="90" t="b">
        <f>OR(MONTH(Taulukko1[[#This Row],[Loppu PVM]] )&lt;=3,AND(MONTH(Taulukko1[[#This Row],[Loppu PVM]] )=3))</f>
        <v>1</v>
      </c>
      <c r="AE14" s="90" t="b">
        <f>OR(MONTH(Taulukko1[[#This Row],[Alku PVM]] )&lt;=9,AND(MONTH(Taulukko1[[#This Row],[Alku PVM]] )=9))</f>
        <v>0</v>
      </c>
      <c r="AF14" s="90" t="b">
        <f>OR(MONTH(Taulukko1[[#This Row],[Loppu PVM]])&lt;=9,AND(MONTH(Taulukko1[[#This Row],[Loppu PVM]] )=9))</f>
        <v>1</v>
      </c>
      <c r="AG14" s="90" t="b">
        <f>OR(MONTH(Taulukko1[[#This Row],[Alku PVM]] )&lt;=6,AND(MONTH(Taulukko1[[#This Row],[Alku PVM]] )=6))</f>
        <v>0</v>
      </c>
      <c r="AH14" s="90" t="b">
        <f>OR(MONTH(Taulukko1[[#This Row],[Loppu PVM]])&lt;=6,AND(MONTH(Taulukko1[[#This Row],[Loppu PVM]] )=6))</f>
        <v>1</v>
      </c>
    </row>
    <row r="15" spans="1:34" ht="12.75" customHeight="1">
      <c r="A15" t="s">
        <v>1556</v>
      </c>
      <c r="B15" s="23">
        <v>38702</v>
      </c>
      <c r="C15" t="s">
        <v>1555</v>
      </c>
      <c r="E15" s="62">
        <v>12</v>
      </c>
      <c r="F15" s="4">
        <v>38742</v>
      </c>
      <c r="G15" s="5">
        <v>10</v>
      </c>
      <c r="H15" s="6">
        <v>80</v>
      </c>
      <c r="I15" s="126" t="e">
        <f>INDEX('TOL2008'!B:B,MATCH(A15,'TOL2008'!A:A,0))</f>
        <v>#N/A</v>
      </c>
      <c r="J15" s="59" t="e">
        <f>INDEX(Pääluokka!$H$2:$H$100,MATCH(VALUE(LEFT(Taulukko1[[#This Row],[TOL2008]],2)),Pääluokka!$G$2:$G$100,0))</f>
        <v>#N/A</v>
      </c>
      <c r="K15" s="59" t="e">
        <f>INDEX(Pääluokka!$I$2:$I$100,MATCH(VALUE(LEFT(Taulukko1[[#This Row],[TOL2008]],2)),Pääluokka!$G$2:$G$100,0))</f>
        <v>#N/A</v>
      </c>
      <c r="L15" s="41">
        <f t="shared" si="0"/>
        <v>40</v>
      </c>
      <c r="M15" s="43">
        <f t="shared" si="1"/>
        <v>38702</v>
      </c>
      <c r="N15" s="43">
        <f t="shared" si="2"/>
        <v>38742</v>
      </c>
      <c r="O15" s="43">
        <f t="shared" si="3"/>
        <v>38687</v>
      </c>
      <c r="P15" s="43">
        <f t="shared" si="4"/>
        <v>38718</v>
      </c>
      <c r="Q15" s="41">
        <f t="shared" si="5"/>
        <v>2005</v>
      </c>
      <c r="R15" s="41">
        <f t="shared" si="6"/>
        <v>2006</v>
      </c>
      <c r="S15" s="43" t="str">
        <f>YEAR(Taulukko1[[#This Row],[Alku KK]])&amp;"Q"&amp;ROUNDDOWN((MONTH(Taulukko1[[#This Row],[Alku KK]])-1)/3+1,0)</f>
        <v>2005Q4</v>
      </c>
      <c r="T15" s="43" t="str">
        <f>YEAR(Taulukko1[[#This Row],[Loppu KK]])&amp;"Q"&amp;ROUNDDOWN((MONTH(Taulukko1[[#This Row],[Loppu KK]])-1)/3+1,0)</f>
        <v>2006Q1</v>
      </c>
      <c r="U15" s="66">
        <f>IF(COUNT(Taulukko1[[#This Row],[Neuvottelujen alaiset ]])=1,Taulukko1[[#This Row],[Neuvottelujen alaiset ]],Taulukko1[[#This Row],[Vähennystarve]])</f>
        <v>80</v>
      </c>
      <c r="V15" s="44">
        <f t="shared" si="7"/>
        <v>0.15</v>
      </c>
      <c r="W15" s="44">
        <f t="shared" si="8"/>
        <v>0.125</v>
      </c>
      <c r="X15" s="44">
        <f t="shared" si="9"/>
        <v>0.83333333333333337</v>
      </c>
      <c r="Y15" s="90" t="b">
        <f>AND(MONTH(Taulukko1[[#This Row],[Alku PVM]] )=6,DAY(Taulukko1[[#This Row],[Alku PVM]] )&gt;19)</f>
        <v>0</v>
      </c>
      <c r="Z15" s="90" t="b">
        <f>AND(MONTH(Taulukko1[[#This Row],[Loppu PVM]] )=6,DAY(Taulukko1[[#This Row],[Loppu PVM]] )&gt;19)</f>
        <v>0</v>
      </c>
      <c r="AA15" s="90" t="b">
        <f>OR(MONTH(Taulukko1[[#This Row],[Alku PVM]] )&lt;=5,AND(MONTH(Taulukko1[[#This Row],[Alku PVM]] )=6,DAY(Taulukko1[[#This Row],[Alku PVM]] )&lt;20))</f>
        <v>0</v>
      </c>
      <c r="AB15" s="90" t="b">
        <f>OR(MONTH(Taulukko1[[#This Row],[Loppu PVM]])&lt;=5,AND(MONTH(Taulukko1[[#This Row],[Loppu PVM]] )=6,DAY(Taulukko1[[#This Row],[Loppu PVM]])&lt;20))</f>
        <v>1</v>
      </c>
      <c r="AC15" s="90" t="b">
        <f>OR(MONTH(Taulukko1[[#This Row],[Alku PVM]] )&lt;=3,AND(MONTH(Taulukko1[[#This Row],[Alku PVM]] )=3))</f>
        <v>0</v>
      </c>
      <c r="AD15" s="90" t="b">
        <f>OR(MONTH(Taulukko1[[#This Row],[Loppu PVM]] )&lt;=3,AND(MONTH(Taulukko1[[#This Row],[Loppu PVM]] )=3))</f>
        <v>1</v>
      </c>
      <c r="AE15" s="90" t="b">
        <f>OR(MONTH(Taulukko1[[#This Row],[Alku PVM]] )&lt;=9,AND(MONTH(Taulukko1[[#This Row],[Alku PVM]] )=9))</f>
        <v>0</v>
      </c>
      <c r="AF15" s="90" t="b">
        <f>OR(MONTH(Taulukko1[[#This Row],[Loppu PVM]])&lt;=9,AND(MONTH(Taulukko1[[#This Row],[Loppu PVM]] )=9))</f>
        <v>1</v>
      </c>
      <c r="AG15" s="90" t="b">
        <f>OR(MONTH(Taulukko1[[#This Row],[Alku PVM]] )&lt;=6,AND(MONTH(Taulukko1[[#This Row],[Alku PVM]] )=6))</f>
        <v>0</v>
      </c>
      <c r="AH15" s="90" t="b">
        <f>OR(MONTH(Taulukko1[[#This Row],[Loppu PVM]])&lt;=6,AND(MONTH(Taulukko1[[#This Row],[Loppu PVM]] )=6))</f>
        <v>1</v>
      </c>
    </row>
    <row r="16" spans="1:34" ht="12.75" customHeight="1">
      <c r="A16" t="s">
        <v>1410</v>
      </c>
      <c r="B16" s="23">
        <v>38707</v>
      </c>
      <c r="C16" t="s">
        <v>1409</v>
      </c>
      <c r="F16" s="4">
        <v>38747</v>
      </c>
      <c r="G16" s="5">
        <v>0</v>
      </c>
      <c r="H16" s="1">
        <v>75</v>
      </c>
      <c r="I16" s="126" t="e">
        <f>INDEX('TOL2008'!B:B,MATCH(A16,'TOL2008'!A:A,0))</f>
        <v>#N/A</v>
      </c>
      <c r="J16" s="59" t="e">
        <f>INDEX(Pääluokka!$H$2:$H$100,MATCH(VALUE(LEFT(Taulukko1[[#This Row],[TOL2008]],2)),Pääluokka!$G$2:$G$100,0))</f>
        <v>#N/A</v>
      </c>
      <c r="K16" s="59" t="e">
        <f>INDEX(Pääluokka!$I$2:$I$100,MATCH(VALUE(LEFT(Taulukko1[[#This Row],[TOL2008]],2)),Pääluokka!$G$2:$G$100,0))</f>
        <v>#N/A</v>
      </c>
      <c r="L16" s="41">
        <f t="shared" si="0"/>
        <v>40</v>
      </c>
      <c r="M16" s="43">
        <f t="shared" si="1"/>
        <v>38707</v>
      </c>
      <c r="N16" s="43">
        <f t="shared" si="2"/>
        <v>38747</v>
      </c>
      <c r="O16" s="43">
        <f t="shared" si="3"/>
        <v>38687</v>
      </c>
      <c r="P16" s="43">
        <f t="shared" si="4"/>
        <v>38718</v>
      </c>
      <c r="Q16" s="41">
        <f t="shared" si="5"/>
        <v>2005</v>
      </c>
      <c r="R16" s="41">
        <f t="shared" si="6"/>
        <v>2006</v>
      </c>
      <c r="S16" s="43" t="str">
        <f>YEAR(Taulukko1[[#This Row],[Alku KK]])&amp;"Q"&amp;ROUNDDOWN((MONTH(Taulukko1[[#This Row],[Alku KK]])-1)/3+1,0)</f>
        <v>2005Q4</v>
      </c>
      <c r="T16" s="43" t="str">
        <f>YEAR(Taulukko1[[#This Row],[Loppu KK]])&amp;"Q"&amp;ROUNDDOWN((MONTH(Taulukko1[[#This Row],[Loppu KK]])-1)/3+1,0)</f>
        <v>2006Q1</v>
      </c>
      <c r="U16" s="66">
        <f>IF(COUNT(Taulukko1[[#This Row],[Neuvottelujen alaiset ]])=1,Taulukko1[[#This Row],[Neuvottelujen alaiset ]],Taulukko1[[#This Row],[Vähennystarve]])</f>
        <v>75</v>
      </c>
      <c r="V16" s="44" t="str">
        <f t="shared" si="7"/>
        <v>NA</v>
      </c>
      <c r="W16" s="44">
        <f t="shared" si="8"/>
        <v>0</v>
      </c>
      <c r="X16" s="44" t="str">
        <f t="shared" si="9"/>
        <v>NA</v>
      </c>
      <c r="Y16" s="90" t="b">
        <f>AND(MONTH(Taulukko1[[#This Row],[Alku PVM]] )=6,DAY(Taulukko1[[#This Row],[Alku PVM]] )&gt;19)</f>
        <v>0</v>
      </c>
      <c r="Z16" s="90" t="b">
        <f>AND(MONTH(Taulukko1[[#This Row],[Loppu PVM]] )=6,DAY(Taulukko1[[#This Row],[Loppu PVM]] )&gt;19)</f>
        <v>0</v>
      </c>
      <c r="AA16" s="90" t="b">
        <f>OR(MONTH(Taulukko1[[#This Row],[Alku PVM]] )&lt;=5,AND(MONTH(Taulukko1[[#This Row],[Alku PVM]] )=6,DAY(Taulukko1[[#This Row],[Alku PVM]] )&lt;20))</f>
        <v>0</v>
      </c>
      <c r="AB16" s="90" t="b">
        <f>OR(MONTH(Taulukko1[[#This Row],[Loppu PVM]])&lt;=5,AND(MONTH(Taulukko1[[#This Row],[Loppu PVM]] )=6,DAY(Taulukko1[[#This Row],[Loppu PVM]])&lt;20))</f>
        <v>1</v>
      </c>
      <c r="AC16" s="90" t="b">
        <f>OR(MONTH(Taulukko1[[#This Row],[Alku PVM]] )&lt;=3,AND(MONTH(Taulukko1[[#This Row],[Alku PVM]] )=3))</f>
        <v>0</v>
      </c>
      <c r="AD16" s="90" t="b">
        <f>OR(MONTH(Taulukko1[[#This Row],[Loppu PVM]] )&lt;=3,AND(MONTH(Taulukko1[[#This Row],[Loppu PVM]] )=3))</f>
        <v>1</v>
      </c>
      <c r="AE16" s="90" t="b">
        <f>OR(MONTH(Taulukko1[[#This Row],[Alku PVM]] )&lt;=9,AND(MONTH(Taulukko1[[#This Row],[Alku PVM]] )=9))</f>
        <v>0</v>
      </c>
      <c r="AF16" s="90" t="b">
        <f>OR(MONTH(Taulukko1[[#This Row],[Loppu PVM]])&lt;=9,AND(MONTH(Taulukko1[[#This Row],[Loppu PVM]] )=9))</f>
        <v>1</v>
      </c>
      <c r="AG16" s="90" t="b">
        <f>OR(MONTH(Taulukko1[[#This Row],[Alku PVM]] )&lt;=6,AND(MONTH(Taulukko1[[#This Row],[Alku PVM]] )=6))</f>
        <v>0</v>
      </c>
      <c r="AH16" s="90" t="b">
        <f>OR(MONTH(Taulukko1[[#This Row],[Loppu PVM]])&lt;=6,AND(MONTH(Taulukko1[[#This Row],[Loppu PVM]] )=6))</f>
        <v>1</v>
      </c>
    </row>
    <row r="17" spans="1:34" ht="12.75" customHeight="1">
      <c r="A17" t="s">
        <v>1597</v>
      </c>
      <c r="B17" s="23">
        <v>38716</v>
      </c>
      <c r="C17" t="s">
        <v>1599</v>
      </c>
      <c r="F17" s="4">
        <v>38763</v>
      </c>
      <c r="G17" s="5">
        <v>40</v>
      </c>
      <c r="H17" s="1">
        <v>85</v>
      </c>
      <c r="I17" s="126" t="e">
        <f>INDEX('TOL2008'!B:B,MATCH(A17,'TOL2008'!A:A,0))</f>
        <v>#N/A</v>
      </c>
      <c r="J17" s="59" t="e">
        <f>INDEX(Pääluokka!$H$2:$H$100,MATCH(VALUE(LEFT(Taulukko1[[#This Row],[TOL2008]],2)),Pääluokka!$G$2:$G$100,0))</f>
        <v>#N/A</v>
      </c>
      <c r="K17" s="59" t="e">
        <f>INDEX(Pääluokka!$I$2:$I$100,MATCH(VALUE(LEFT(Taulukko1[[#This Row],[TOL2008]],2)),Pääluokka!$G$2:$G$100,0))</f>
        <v>#N/A</v>
      </c>
      <c r="L17" s="41">
        <f t="shared" si="0"/>
        <v>47</v>
      </c>
      <c r="M17" s="43">
        <f t="shared" si="1"/>
        <v>38716</v>
      </c>
      <c r="N17" s="43">
        <f t="shared" si="2"/>
        <v>38763</v>
      </c>
      <c r="O17" s="43">
        <f t="shared" si="3"/>
        <v>38687</v>
      </c>
      <c r="P17" s="43">
        <f t="shared" si="4"/>
        <v>38749</v>
      </c>
      <c r="Q17" s="41">
        <f t="shared" si="5"/>
        <v>2005</v>
      </c>
      <c r="R17" s="41">
        <f t="shared" si="6"/>
        <v>2006</v>
      </c>
      <c r="S17" s="43" t="str">
        <f>YEAR(Taulukko1[[#This Row],[Alku KK]])&amp;"Q"&amp;ROUNDDOWN((MONTH(Taulukko1[[#This Row],[Alku KK]])-1)/3+1,0)</f>
        <v>2005Q4</v>
      </c>
      <c r="T17" s="43" t="str">
        <f>YEAR(Taulukko1[[#This Row],[Loppu KK]])&amp;"Q"&amp;ROUNDDOWN((MONTH(Taulukko1[[#This Row],[Loppu KK]])-1)/3+1,0)</f>
        <v>2006Q1</v>
      </c>
      <c r="U17" s="66">
        <f>IF(COUNT(Taulukko1[[#This Row],[Neuvottelujen alaiset ]])=1,Taulukko1[[#This Row],[Neuvottelujen alaiset ]],Taulukko1[[#This Row],[Vähennystarve]])</f>
        <v>85</v>
      </c>
      <c r="V17" s="44" t="str">
        <f t="shared" si="7"/>
        <v>NA</v>
      </c>
      <c r="W17" s="44">
        <f t="shared" si="8"/>
        <v>0.47058823529411764</v>
      </c>
      <c r="X17" s="44" t="str">
        <f t="shared" si="9"/>
        <v>NA</v>
      </c>
      <c r="Y17" s="90" t="b">
        <f>AND(MONTH(Taulukko1[[#This Row],[Alku PVM]] )=6,DAY(Taulukko1[[#This Row],[Alku PVM]] )&gt;19)</f>
        <v>0</v>
      </c>
      <c r="Z17" s="90" t="b">
        <f>AND(MONTH(Taulukko1[[#This Row],[Loppu PVM]] )=6,DAY(Taulukko1[[#This Row],[Loppu PVM]] )&gt;19)</f>
        <v>0</v>
      </c>
      <c r="AA17" s="90" t="b">
        <f>OR(MONTH(Taulukko1[[#This Row],[Alku PVM]] )&lt;=5,AND(MONTH(Taulukko1[[#This Row],[Alku PVM]] )=6,DAY(Taulukko1[[#This Row],[Alku PVM]] )&lt;20))</f>
        <v>0</v>
      </c>
      <c r="AB17" s="90" t="b">
        <f>OR(MONTH(Taulukko1[[#This Row],[Loppu PVM]])&lt;=5,AND(MONTH(Taulukko1[[#This Row],[Loppu PVM]] )=6,DAY(Taulukko1[[#This Row],[Loppu PVM]])&lt;20))</f>
        <v>1</v>
      </c>
      <c r="AC17" s="90" t="b">
        <f>OR(MONTH(Taulukko1[[#This Row],[Alku PVM]] )&lt;=3,AND(MONTH(Taulukko1[[#This Row],[Alku PVM]] )=3))</f>
        <v>0</v>
      </c>
      <c r="AD17" s="90" t="b">
        <f>OR(MONTH(Taulukko1[[#This Row],[Loppu PVM]] )&lt;=3,AND(MONTH(Taulukko1[[#This Row],[Loppu PVM]] )=3))</f>
        <v>1</v>
      </c>
      <c r="AE17" s="90" t="b">
        <f>OR(MONTH(Taulukko1[[#This Row],[Alku PVM]] )&lt;=9,AND(MONTH(Taulukko1[[#This Row],[Alku PVM]] )=9))</f>
        <v>0</v>
      </c>
      <c r="AF17" s="90" t="b">
        <f>OR(MONTH(Taulukko1[[#This Row],[Loppu PVM]])&lt;=9,AND(MONTH(Taulukko1[[#This Row],[Loppu PVM]] )=9))</f>
        <v>1</v>
      </c>
      <c r="AG17" s="90" t="b">
        <f>OR(MONTH(Taulukko1[[#This Row],[Alku PVM]] )&lt;=6,AND(MONTH(Taulukko1[[#This Row],[Alku PVM]] )=6))</f>
        <v>0</v>
      </c>
      <c r="AH17" s="90" t="b">
        <f>OR(MONTH(Taulukko1[[#This Row],[Loppu PVM]])&lt;=6,AND(MONTH(Taulukko1[[#This Row],[Loppu PVM]] )=6))</f>
        <v>1</v>
      </c>
    </row>
    <row r="18" spans="1:34" ht="12.75" customHeight="1">
      <c r="A18" t="s">
        <v>1464</v>
      </c>
      <c r="B18" s="23">
        <v>38716</v>
      </c>
      <c r="C18" t="s">
        <v>1463</v>
      </c>
      <c r="E18" s="62">
        <v>40</v>
      </c>
      <c r="F18" s="4">
        <v>38770</v>
      </c>
      <c r="G18" s="5">
        <v>25</v>
      </c>
      <c r="H18" s="1">
        <v>270</v>
      </c>
      <c r="I18" s="126" t="e">
        <f>INDEX('TOL2008'!B:B,MATCH(A18,'TOL2008'!A:A,0))</f>
        <v>#N/A</v>
      </c>
      <c r="J18" s="59" t="e">
        <f>INDEX(Pääluokka!$H$2:$H$100,MATCH(VALUE(LEFT(Taulukko1[[#This Row],[TOL2008]],2)),Pääluokka!$G$2:$G$100,0))</f>
        <v>#N/A</v>
      </c>
      <c r="K18" s="59" t="e">
        <f>INDEX(Pääluokka!$I$2:$I$100,MATCH(VALUE(LEFT(Taulukko1[[#This Row],[TOL2008]],2)),Pääluokka!$G$2:$G$100,0))</f>
        <v>#N/A</v>
      </c>
      <c r="L18" s="41">
        <f t="shared" si="0"/>
        <v>54</v>
      </c>
      <c r="M18" s="43">
        <f t="shared" si="1"/>
        <v>38716</v>
      </c>
      <c r="N18" s="43">
        <f t="shared" si="2"/>
        <v>38770</v>
      </c>
      <c r="O18" s="43">
        <f t="shared" si="3"/>
        <v>38687</v>
      </c>
      <c r="P18" s="43">
        <f t="shared" si="4"/>
        <v>38749</v>
      </c>
      <c r="Q18" s="41">
        <f t="shared" si="5"/>
        <v>2005</v>
      </c>
      <c r="R18" s="41">
        <f t="shared" si="6"/>
        <v>2006</v>
      </c>
      <c r="S18" s="43" t="str">
        <f>YEAR(Taulukko1[[#This Row],[Alku KK]])&amp;"Q"&amp;ROUNDDOWN((MONTH(Taulukko1[[#This Row],[Alku KK]])-1)/3+1,0)</f>
        <v>2005Q4</v>
      </c>
      <c r="T18" s="43" t="str">
        <f>YEAR(Taulukko1[[#This Row],[Loppu KK]])&amp;"Q"&amp;ROUNDDOWN((MONTH(Taulukko1[[#This Row],[Loppu KK]])-1)/3+1,0)</f>
        <v>2006Q1</v>
      </c>
      <c r="U18" s="66">
        <f>IF(COUNT(Taulukko1[[#This Row],[Neuvottelujen alaiset ]])=1,Taulukko1[[#This Row],[Neuvottelujen alaiset ]],Taulukko1[[#This Row],[Vähennystarve]])</f>
        <v>270</v>
      </c>
      <c r="V18" s="44">
        <f t="shared" si="7"/>
        <v>0.14814814814814814</v>
      </c>
      <c r="W18" s="44">
        <f t="shared" si="8"/>
        <v>9.2592592592592587E-2</v>
      </c>
      <c r="X18" s="44">
        <f t="shared" si="9"/>
        <v>0.625</v>
      </c>
      <c r="Y18" s="90" t="b">
        <f>AND(MONTH(Taulukko1[[#This Row],[Alku PVM]] )=6,DAY(Taulukko1[[#This Row],[Alku PVM]] )&gt;19)</f>
        <v>0</v>
      </c>
      <c r="Z18" s="90" t="b">
        <f>AND(MONTH(Taulukko1[[#This Row],[Loppu PVM]] )=6,DAY(Taulukko1[[#This Row],[Loppu PVM]] )&gt;19)</f>
        <v>0</v>
      </c>
      <c r="AA18" s="90" t="b">
        <f>OR(MONTH(Taulukko1[[#This Row],[Alku PVM]] )&lt;=5,AND(MONTH(Taulukko1[[#This Row],[Alku PVM]] )=6,DAY(Taulukko1[[#This Row],[Alku PVM]] )&lt;20))</f>
        <v>0</v>
      </c>
      <c r="AB18" s="90" t="b">
        <f>OR(MONTH(Taulukko1[[#This Row],[Loppu PVM]])&lt;=5,AND(MONTH(Taulukko1[[#This Row],[Loppu PVM]] )=6,DAY(Taulukko1[[#This Row],[Loppu PVM]])&lt;20))</f>
        <v>1</v>
      </c>
      <c r="AC18" s="90" t="b">
        <f>OR(MONTH(Taulukko1[[#This Row],[Alku PVM]] )&lt;=3,AND(MONTH(Taulukko1[[#This Row],[Alku PVM]] )=3))</f>
        <v>0</v>
      </c>
      <c r="AD18" s="90" t="b">
        <f>OR(MONTH(Taulukko1[[#This Row],[Loppu PVM]] )&lt;=3,AND(MONTH(Taulukko1[[#This Row],[Loppu PVM]] )=3))</f>
        <v>1</v>
      </c>
      <c r="AE18" s="90" t="b">
        <f>OR(MONTH(Taulukko1[[#This Row],[Alku PVM]] )&lt;=9,AND(MONTH(Taulukko1[[#This Row],[Alku PVM]] )=9))</f>
        <v>0</v>
      </c>
      <c r="AF18" s="90" t="b">
        <f>OR(MONTH(Taulukko1[[#This Row],[Loppu PVM]])&lt;=9,AND(MONTH(Taulukko1[[#This Row],[Loppu PVM]] )=9))</f>
        <v>1</v>
      </c>
      <c r="AG18" s="90" t="b">
        <f>OR(MONTH(Taulukko1[[#This Row],[Alku PVM]] )&lt;=6,AND(MONTH(Taulukko1[[#This Row],[Alku PVM]] )=6))</f>
        <v>0</v>
      </c>
      <c r="AH18" s="90" t="b">
        <f>OR(MONTH(Taulukko1[[#This Row],[Loppu PVM]])&lt;=6,AND(MONTH(Taulukko1[[#This Row],[Loppu PVM]] )=6))</f>
        <v>1</v>
      </c>
    </row>
    <row r="19" spans="1:34" ht="12.75" customHeight="1">
      <c r="A19" t="s">
        <v>187</v>
      </c>
      <c r="B19" s="23">
        <v>38716</v>
      </c>
      <c r="C19" t="s">
        <v>1454</v>
      </c>
      <c r="E19" s="62">
        <v>50</v>
      </c>
      <c r="F19" s="4">
        <v>38765</v>
      </c>
      <c r="G19" s="5">
        <v>20</v>
      </c>
      <c r="H19" s="1">
        <v>500</v>
      </c>
      <c r="I19" s="126">
        <f>INDEX('TOL2008'!B:B,MATCH(A19,'TOL2008'!A:A,0))</f>
        <v>26110</v>
      </c>
      <c r="J19" s="59" t="str">
        <f>INDEX(Pääluokka!$H$2:$H$100,MATCH(VALUE(LEFT(Taulukko1[[#This Row],[TOL2008]],2)),Pääluokka!$G$2:$G$100,0))</f>
        <v>Teollisuus</v>
      </c>
      <c r="K19" s="59" t="str">
        <f>INDEX(Pääluokka!$I$2:$I$100,MATCH(VALUE(LEFT(Taulukko1[[#This Row],[TOL2008]],2)),Pääluokka!$G$2:$G$100,0))</f>
        <v>Teollisuus (C-E)</v>
      </c>
      <c r="L19" s="41">
        <f t="shared" si="0"/>
        <v>49</v>
      </c>
      <c r="M19" s="43">
        <f t="shared" si="1"/>
        <v>38716</v>
      </c>
      <c r="N19" s="43">
        <f t="shared" si="2"/>
        <v>38765</v>
      </c>
      <c r="O19" s="43">
        <f t="shared" si="3"/>
        <v>38687</v>
      </c>
      <c r="P19" s="43">
        <f t="shared" si="4"/>
        <v>38749</v>
      </c>
      <c r="Q19" s="41">
        <f t="shared" si="5"/>
        <v>2005</v>
      </c>
      <c r="R19" s="41">
        <f t="shared" si="6"/>
        <v>2006</v>
      </c>
      <c r="S19" s="43" t="str">
        <f>YEAR(Taulukko1[[#This Row],[Alku KK]])&amp;"Q"&amp;ROUNDDOWN((MONTH(Taulukko1[[#This Row],[Alku KK]])-1)/3+1,0)</f>
        <v>2005Q4</v>
      </c>
      <c r="T19" s="43" t="str">
        <f>YEAR(Taulukko1[[#This Row],[Loppu KK]])&amp;"Q"&amp;ROUNDDOWN((MONTH(Taulukko1[[#This Row],[Loppu KK]])-1)/3+1,0)</f>
        <v>2006Q1</v>
      </c>
      <c r="U19" s="66">
        <f>IF(COUNT(Taulukko1[[#This Row],[Neuvottelujen alaiset ]])=1,Taulukko1[[#This Row],[Neuvottelujen alaiset ]],Taulukko1[[#This Row],[Vähennystarve]])</f>
        <v>500</v>
      </c>
      <c r="V19" s="44">
        <f t="shared" si="7"/>
        <v>0.1</v>
      </c>
      <c r="W19" s="44">
        <f t="shared" si="8"/>
        <v>0.04</v>
      </c>
      <c r="X19" s="44">
        <f t="shared" si="9"/>
        <v>0.4</v>
      </c>
      <c r="Y19" s="90" t="b">
        <f>AND(MONTH(Taulukko1[[#This Row],[Alku PVM]] )=6,DAY(Taulukko1[[#This Row],[Alku PVM]] )&gt;19)</f>
        <v>0</v>
      </c>
      <c r="Z19" s="90" t="b">
        <f>AND(MONTH(Taulukko1[[#This Row],[Loppu PVM]] )=6,DAY(Taulukko1[[#This Row],[Loppu PVM]] )&gt;19)</f>
        <v>0</v>
      </c>
      <c r="AA19" s="90" t="b">
        <f>OR(MONTH(Taulukko1[[#This Row],[Alku PVM]] )&lt;=5,AND(MONTH(Taulukko1[[#This Row],[Alku PVM]] )=6,DAY(Taulukko1[[#This Row],[Alku PVM]] )&lt;20))</f>
        <v>0</v>
      </c>
      <c r="AB19" s="90" t="b">
        <f>OR(MONTH(Taulukko1[[#This Row],[Loppu PVM]])&lt;=5,AND(MONTH(Taulukko1[[#This Row],[Loppu PVM]] )=6,DAY(Taulukko1[[#This Row],[Loppu PVM]])&lt;20))</f>
        <v>1</v>
      </c>
      <c r="AC19" s="90" t="b">
        <f>OR(MONTH(Taulukko1[[#This Row],[Alku PVM]] )&lt;=3,AND(MONTH(Taulukko1[[#This Row],[Alku PVM]] )=3))</f>
        <v>0</v>
      </c>
      <c r="AD19" s="90" t="b">
        <f>OR(MONTH(Taulukko1[[#This Row],[Loppu PVM]] )&lt;=3,AND(MONTH(Taulukko1[[#This Row],[Loppu PVM]] )=3))</f>
        <v>1</v>
      </c>
      <c r="AE19" s="90" t="b">
        <f>OR(MONTH(Taulukko1[[#This Row],[Alku PVM]] )&lt;=9,AND(MONTH(Taulukko1[[#This Row],[Alku PVM]] )=9))</f>
        <v>0</v>
      </c>
      <c r="AF19" s="90" t="b">
        <f>OR(MONTH(Taulukko1[[#This Row],[Loppu PVM]])&lt;=9,AND(MONTH(Taulukko1[[#This Row],[Loppu PVM]] )=9))</f>
        <v>1</v>
      </c>
      <c r="AG19" s="90" t="b">
        <f>OR(MONTH(Taulukko1[[#This Row],[Alku PVM]] )&lt;=6,AND(MONTH(Taulukko1[[#This Row],[Alku PVM]] )=6))</f>
        <v>0</v>
      </c>
      <c r="AH19" s="90" t="b">
        <f>OR(MONTH(Taulukko1[[#This Row],[Loppu PVM]])&lt;=6,AND(MONTH(Taulukko1[[#This Row],[Loppu PVM]] )=6))</f>
        <v>1</v>
      </c>
    </row>
    <row r="20" spans="1:34" ht="12.75" customHeight="1">
      <c r="A20" t="s">
        <v>1572</v>
      </c>
      <c r="B20" s="23">
        <v>38718</v>
      </c>
      <c r="C20" t="s">
        <v>677</v>
      </c>
      <c r="F20" s="4">
        <v>38790</v>
      </c>
      <c r="G20" s="5">
        <v>34</v>
      </c>
      <c r="H20" s="6">
        <v>150</v>
      </c>
      <c r="I20" s="126" t="e">
        <f>INDEX('TOL2008'!B:B,MATCH(A20,'TOL2008'!A:A,0))</f>
        <v>#N/A</v>
      </c>
      <c r="J20" s="59" t="e">
        <f>INDEX(Pääluokka!$H$2:$H$100,MATCH(VALUE(LEFT(Taulukko1[[#This Row],[TOL2008]],2)),Pääluokka!$G$2:$G$100,0))</f>
        <v>#N/A</v>
      </c>
      <c r="K20" s="59" t="e">
        <f>INDEX(Pääluokka!$I$2:$I$100,MATCH(VALUE(LEFT(Taulukko1[[#This Row],[TOL2008]],2)),Pääluokka!$G$2:$G$100,0))</f>
        <v>#N/A</v>
      </c>
      <c r="L20" s="41">
        <f t="shared" si="0"/>
        <v>72</v>
      </c>
      <c r="M20" s="43">
        <f t="shared" si="1"/>
        <v>38718</v>
      </c>
      <c r="N20" s="43">
        <f t="shared" si="2"/>
        <v>38790</v>
      </c>
      <c r="O20" s="43">
        <f t="shared" si="3"/>
        <v>38718</v>
      </c>
      <c r="P20" s="43">
        <f t="shared" si="4"/>
        <v>38777</v>
      </c>
      <c r="Q20" s="41">
        <f t="shared" si="5"/>
        <v>2006</v>
      </c>
      <c r="R20" s="41">
        <f t="shared" si="6"/>
        <v>2006</v>
      </c>
      <c r="S20" s="43" t="str">
        <f>YEAR(Taulukko1[[#This Row],[Alku KK]])&amp;"Q"&amp;ROUNDDOWN((MONTH(Taulukko1[[#This Row],[Alku KK]])-1)/3+1,0)</f>
        <v>2006Q1</v>
      </c>
      <c r="T20" s="43" t="str">
        <f>YEAR(Taulukko1[[#This Row],[Loppu KK]])&amp;"Q"&amp;ROUNDDOWN((MONTH(Taulukko1[[#This Row],[Loppu KK]])-1)/3+1,0)</f>
        <v>2006Q1</v>
      </c>
      <c r="U20" s="66">
        <f>IF(COUNT(Taulukko1[[#This Row],[Neuvottelujen alaiset ]])=1,Taulukko1[[#This Row],[Neuvottelujen alaiset ]],Taulukko1[[#This Row],[Vähennystarve]])</f>
        <v>150</v>
      </c>
      <c r="V20" s="44" t="str">
        <f t="shared" si="7"/>
        <v>NA</v>
      </c>
      <c r="W20" s="44">
        <f t="shared" si="8"/>
        <v>0.22666666666666666</v>
      </c>
      <c r="X20" s="44" t="str">
        <f t="shared" si="9"/>
        <v>NA</v>
      </c>
      <c r="Y20" s="90" t="b">
        <f>AND(MONTH(Taulukko1[[#This Row],[Alku PVM]] )=6,DAY(Taulukko1[[#This Row],[Alku PVM]] )&gt;19)</f>
        <v>0</v>
      </c>
      <c r="Z20" s="90" t="b">
        <f>AND(MONTH(Taulukko1[[#This Row],[Loppu PVM]] )=6,DAY(Taulukko1[[#This Row],[Loppu PVM]] )&gt;19)</f>
        <v>0</v>
      </c>
      <c r="AA20" s="90" t="b">
        <f>OR(MONTH(Taulukko1[[#This Row],[Alku PVM]] )&lt;=5,AND(MONTH(Taulukko1[[#This Row],[Alku PVM]] )=6,DAY(Taulukko1[[#This Row],[Alku PVM]] )&lt;20))</f>
        <v>1</v>
      </c>
      <c r="AB20" s="90" t="b">
        <f>OR(MONTH(Taulukko1[[#This Row],[Loppu PVM]])&lt;=5,AND(MONTH(Taulukko1[[#This Row],[Loppu PVM]] )=6,DAY(Taulukko1[[#This Row],[Loppu PVM]])&lt;20))</f>
        <v>1</v>
      </c>
      <c r="AC20" s="90" t="b">
        <f>OR(MONTH(Taulukko1[[#This Row],[Alku PVM]] )&lt;=3,AND(MONTH(Taulukko1[[#This Row],[Alku PVM]] )=3))</f>
        <v>1</v>
      </c>
      <c r="AD20" s="90" t="b">
        <f>OR(MONTH(Taulukko1[[#This Row],[Loppu PVM]] )&lt;=3,AND(MONTH(Taulukko1[[#This Row],[Loppu PVM]] )=3))</f>
        <v>1</v>
      </c>
      <c r="AE20" s="90" t="b">
        <f>OR(MONTH(Taulukko1[[#This Row],[Alku PVM]] )&lt;=9,AND(MONTH(Taulukko1[[#This Row],[Alku PVM]] )=9))</f>
        <v>1</v>
      </c>
      <c r="AF20" s="90" t="b">
        <f>OR(MONTH(Taulukko1[[#This Row],[Loppu PVM]])&lt;=9,AND(MONTH(Taulukko1[[#This Row],[Loppu PVM]] )=9))</f>
        <v>1</v>
      </c>
      <c r="AG20" s="90" t="b">
        <f>OR(MONTH(Taulukko1[[#This Row],[Alku PVM]] )&lt;=6,AND(MONTH(Taulukko1[[#This Row],[Alku PVM]] )=6))</f>
        <v>1</v>
      </c>
      <c r="AH20" s="90" t="b">
        <f>OR(MONTH(Taulukko1[[#This Row],[Loppu PVM]])&lt;=6,AND(MONTH(Taulukko1[[#This Row],[Loppu PVM]] )=6))</f>
        <v>1</v>
      </c>
    </row>
    <row r="21" spans="1:34" ht="12.75" customHeight="1">
      <c r="A21" t="s">
        <v>1426</v>
      </c>
      <c r="B21" s="23">
        <v>38718</v>
      </c>
      <c r="C21" t="s">
        <v>1425</v>
      </c>
      <c r="E21" s="62">
        <v>25</v>
      </c>
      <c r="F21" s="4">
        <v>38763</v>
      </c>
      <c r="G21" s="5">
        <v>13</v>
      </c>
      <c r="H21" s="6">
        <v>195</v>
      </c>
      <c r="I21" s="126" t="e">
        <f>INDEX('TOL2008'!B:B,MATCH(A21,'TOL2008'!A:A,0))</f>
        <v>#N/A</v>
      </c>
      <c r="J21" s="59" t="e">
        <f>INDEX(Pääluokka!$H$2:$H$100,MATCH(VALUE(LEFT(Taulukko1[[#This Row],[TOL2008]],2)),Pääluokka!$G$2:$G$100,0))</f>
        <v>#N/A</v>
      </c>
      <c r="K21" s="59" t="e">
        <f>INDEX(Pääluokka!$I$2:$I$100,MATCH(VALUE(LEFT(Taulukko1[[#This Row],[TOL2008]],2)),Pääluokka!$G$2:$G$100,0))</f>
        <v>#N/A</v>
      </c>
      <c r="L21" s="41">
        <f t="shared" si="0"/>
        <v>45</v>
      </c>
      <c r="M21" s="43">
        <f t="shared" si="1"/>
        <v>38718</v>
      </c>
      <c r="N21" s="43">
        <f t="shared" si="2"/>
        <v>38763</v>
      </c>
      <c r="O21" s="43">
        <f t="shared" si="3"/>
        <v>38718</v>
      </c>
      <c r="P21" s="43">
        <f t="shared" si="4"/>
        <v>38749</v>
      </c>
      <c r="Q21" s="41">
        <f t="shared" si="5"/>
        <v>2006</v>
      </c>
      <c r="R21" s="41">
        <f t="shared" si="6"/>
        <v>2006</v>
      </c>
      <c r="S21" s="43" t="str">
        <f>YEAR(Taulukko1[[#This Row],[Alku KK]])&amp;"Q"&amp;ROUNDDOWN((MONTH(Taulukko1[[#This Row],[Alku KK]])-1)/3+1,0)</f>
        <v>2006Q1</v>
      </c>
      <c r="T21" s="43" t="str">
        <f>YEAR(Taulukko1[[#This Row],[Loppu KK]])&amp;"Q"&amp;ROUNDDOWN((MONTH(Taulukko1[[#This Row],[Loppu KK]])-1)/3+1,0)</f>
        <v>2006Q1</v>
      </c>
      <c r="U21" s="66">
        <f>IF(COUNT(Taulukko1[[#This Row],[Neuvottelujen alaiset ]])=1,Taulukko1[[#This Row],[Neuvottelujen alaiset ]],Taulukko1[[#This Row],[Vähennystarve]])</f>
        <v>195</v>
      </c>
      <c r="V21" s="44">
        <f t="shared" si="7"/>
        <v>0.12820512820512819</v>
      </c>
      <c r="W21" s="44">
        <f t="shared" si="8"/>
        <v>6.6666666666666666E-2</v>
      </c>
      <c r="X21" s="44">
        <f t="shared" si="9"/>
        <v>0.52</v>
      </c>
      <c r="Y21" s="90" t="b">
        <f>AND(MONTH(Taulukko1[[#This Row],[Alku PVM]] )=6,DAY(Taulukko1[[#This Row],[Alku PVM]] )&gt;19)</f>
        <v>0</v>
      </c>
      <c r="Z21" s="90" t="b">
        <f>AND(MONTH(Taulukko1[[#This Row],[Loppu PVM]] )=6,DAY(Taulukko1[[#This Row],[Loppu PVM]] )&gt;19)</f>
        <v>0</v>
      </c>
      <c r="AA21" s="90" t="b">
        <f>OR(MONTH(Taulukko1[[#This Row],[Alku PVM]] )&lt;=5,AND(MONTH(Taulukko1[[#This Row],[Alku PVM]] )=6,DAY(Taulukko1[[#This Row],[Alku PVM]] )&lt;20))</f>
        <v>1</v>
      </c>
      <c r="AB21" s="90" t="b">
        <f>OR(MONTH(Taulukko1[[#This Row],[Loppu PVM]])&lt;=5,AND(MONTH(Taulukko1[[#This Row],[Loppu PVM]] )=6,DAY(Taulukko1[[#This Row],[Loppu PVM]])&lt;20))</f>
        <v>1</v>
      </c>
      <c r="AC21" s="90" t="b">
        <f>OR(MONTH(Taulukko1[[#This Row],[Alku PVM]] )&lt;=3,AND(MONTH(Taulukko1[[#This Row],[Alku PVM]] )=3))</f>
        <v>1</v>
      </c>
      <c r="AD21" s="90" t="b">
        <f>OR(MONTH(Taulukko1[[#This Row],[Loppu PVM]] )&lt;=3,AND(MONTH(Taulukko1[[#This Row],[Loppu PVM]] )=3))</f>
        <v>1</v>
      </c>
      <c r="AE21" s="90" t="b">
        <f>OR(MONTH(Taulukko1[[#This Row],[Alku PVM]] )&lt;=9,AND(MONTH(Taulukko1[[#This Row],[Alku PVM]] )=9))</f>
        <v>1</v>
      </c>
      <c r="AF21" s="90" t="b">
        <f>OR(MONTH(Taulukko1[[#This Row],[Loppu PVM]])&lt;=9,AND(MONTH(Taulukko1[[#This Row],[Loppu PVM]] )=9))</f>
        <v>1</v>
      </c>
      <c r="AG21" s="90" t="b">
        <f>OR(MONTH(Taulukko1[[#This Row],[Alku PVM]] )&lt;=6,AND(MONTH(Taulukko1[[#This Row],[Alku PVM]] )=6))</f>
        <v>1</v>
      </c>
      <c r="AH21" s="90" t="b">
        <f>OR(MONTH(Taulukko1[[#This Row],[Loppu PVM]])&lt;=6,AND(MONTH(Taulukko1[[#This Row],[Loppu PVM]] )=6))</f>
        <v>1</v>
      </c>
    </row>
    <row r="22" spans="1:34" ht="12.75" customHeight="1">
      <c r="A22" t="s">
        <v>1576</v>
      </c>
      <c r="B22" s="23">
        <v>38719</v>
      </c>
      <c r="C22" t="s">
        <v>1575</v>
      </c>
      <c r="F22" s="4">
        <v>38763</v>
      </c>
      <c r="G22" s="5">
        <v>46</v>
      </c>
      <c r="H22" s="1">
        <v>100</v>
      </c>
      <c r="I22" s="126" t="e">
        <f>INDEX('TOL2008'!B:B,MATCH(A22,'TOL2008'!A:A,0))</f>
        <v>#N/A</v>
      </c>
      <c r="J22" s="59" t="e">
        <f>INDEX(Pääluokka!$H$2:$H$100,MATCH(VALUE(LEFT(Taulukko1[[#This Row],[TOL2008]],2)),Pääluokka!$G$2:$G$100,0))</f>
        <v>#N/A</v>
      </c>
      <c r="K22" s="59" t="e">
        <f>INDEX(Pääluokka!$I$2:$I$100,MATCH(VALUE(LEFT(Taulukko1[[#This Row],[TOL2008]],2)),Pääluokka!$G$2:$G$100,0))</f>
        <v>#N/A</v>
      </c>
      <c r="L22" s="41">
        <f t="shared" si="0"/>
        <v>44</v>
      </c>
      <c r="M22" s="43">
        <f t="shared" si="1"/>
        <v>38719</v>
      </c>
      <c r="N22" s="43">
        <f t="shared" si="2"/>
        <v>38763</v>
      </c>
      <c r="O22" s="43">
        <f t="shared" si="3"/>
        <v>38718</v>
      </c>
      <c r="P22" s="43">
        <f t="shared" si="4"/>
        <v>38749</v>
      </c>
      <c r="Q22" s="41">
        <f t="shared" si="5"/>
        <v>2006</v>
      </c>
      <c r="R22" s="41">
        <f t="shared" si="6"/>
        <v>2006</v>
      </c>
      <c r="S22" s="43" t="str">
        <f>YEAR(Taulukko1[[#This Row],[Alku KK]])&amp;"Q"&amp;ROUNDDOWN((MONTH(Taulukko1[[#This Row],[Alku KK]])-1)/3+1,0)</f>
        <v>2006Q1</v>
      </c>
      <c r="T22" s="43" t="str">
        <f>YEAR(Taulukko1[[#This Row],[Loppu KK]])&amp;"Q"&amp;ROUNDDOWN((MONTH(Taulukko1[[#This Row],[Loppu KK]])-1)/3+1,0)</f>
        <v>2006Q1</v>
      </c>
      <c r="U22" s="66">
        <f>IF(COUNT(Taulukko1[[#This Row],[Neuvottelujen alaiset ]])=1,Taulukko1[[#This Row],[Neuvottelujen alaiset ]],Taulukko1[[#This Row],[Vähennystarve]])</f>
        <v>100</v>
      </c>
      <c r="V22" s="44" t="str">
        <f t="shared" si="7"/>
        <v>NA</v>
      </c>
      <c r="W22" s="44">
        <f t="shared" si="8"/>
        <v>0.46</v>
      </c>
      <c r="X22" s="44" t="str">
        <f t="shared" si="9"/>
        <v>NA</v>
      </c>
      <c r="Y22" s="90" t="b">
        <f>AND(MONTH(Taulukko1[[#This Row],[Alku PVM]] )=6,DAY(Taulukko1[[#This Row],[Alku PVM]] )&gt;19)</f>
        <v>0</v>
      </c>
      <c r="Z22" s="90" t="b">
        <f>AND(MONTH(Taulukko1[[#This Row],[Loppu PVM]] )=6,DAY(Taulukko1[[#This Row],[Loppu PVM]] )&gt;19)</f>
        <v>0</v>
      </c>
      <c r="AA22" s="90" t="b">
        <f>OR(MONTH(Taulukko1[[#This Row],[Alku PVM]] )&lt;=5,AND(MONTH(Taulukko1[[#This Row],[Alku PVM]] )=6,DAY(Taulukko1[[#This Row],[Alku PVM]] )&lt;20))</f>
        <v>1</v>
      </c>
      <c r="AB22" s="90" t="b">
        <f>OR(MONTH(Taulukko1[[#This Row],[Loppu PVM]])&lt;=5,AND(MONTH(Taulukko1[[#This Row],[Loppu PVM]] )=6,DAY(Taulukko1[[#This Row],[Loppu PVM]])&lt;20))</f>
        <v>1</v>
      </c>
      <c r="AC22" s="90" t="b">
        <f>OR(MONTH(Taulukko1[[#This Row],[Alku PVM]] )&lt;=3,AND(MONTH(Taulukko1[[#This Row],[Alku PVM]] )=3))</f>
        <v>1</v>
      </c>
      <c r="AD22" s="90" t="b">
        <f>OR(MONTH(Taulukko1[[#This Row],[Loppu PVM]] )&lt;=3,AND(MONTH(Taulukko1[[#This Row],[Loppu PVM]] )=3))</f>
        <v>1</v>
      </c>
      <c r="AE22" s="90" t="b">
        <f>OR(MONTH(Taulukko1[[#This Row],[Alku PVM]] )&lt;=9,AND(MONTH(Taulukko1[[#This Row],[Alku PVM]] )=9))</f>
        <v>1</v>
      </c>
      <c r="AF22" s="90" t="b">
        <f>OR(MONTH(Taulukko1[[#This Row],[Loppu PVM]])&lt;=9,AND(MONTH(Taulukko1[[#This Row],[Loppu PVM]] )=9))</f>
        <v>1</v>
      </c>
      <c r="AG22" s="90" t="b">
        <f>OR(MONTH(Taulukko1[[#This Row],[Alku PVM]] )&lt;=6,AND(MONTH(Taulukko1[[#This Row],[Alku PVM]] )=6))</f>
        <v>1</v>
      </c>
      <c r="AH22" s="90" t="b">
        <f>OR(MONTH(Taulukko1[[#This Row],[Loppu PVM]])&lt;=6,AND(MONTH(Taulukko1[[#This Row],[Loppu PVM]] )=6))</f>
        <v>1</v>
      </c>
    </row>
    <row r="23" spans="1:34" ht="12.75" customHeight="1">
      <c r="A23" t="s">
        <v>1639</v>
      </c>
      <c r="B23" s="23">
        <v>38720</v>
      </c>
      <c r="C23" t="s">
        <v>1638</v>
      </c>
      <c r="E23" s="62">
        <v>10</v>
      </c>
      <c r="F23" s="4">
        <v>38748</v>
      </c>
      <c r="G23" s="5">
        <v>6</v>
      </c>
      <c r="H23" s="6">
        <v>10</v>
      </c>
      <c r="I23" s="126" t="e">
        <f>INDEX('TOL2008'!B:B,MATCH(A23,'TOL2008'!A:A,0))</f>
        <v>#N/A</v>
      </c>
      <c r="J23" s="59" t="e">
        <f>INDEX(Pääluokka!$H$2:$H$100,MATCH(VALUE(LEFT(Taulukko1[[#This Row],[TOL2008]],2)),Pääluokka!$G$2:$G$100,0))</f>
        <v>#N/A</v>
      </c>
      <c r="K23" s="59" t="e">
        <f>INDEX(Pääluokka!$I$2:$I$100,MATCH(VALUE(LEFT(Taulukko1[[#This Row],[TOL2008]],2)),Pääluokka!$G$2:$G$100,0))</f>
        <v>#N/A</v>
      </c>
      <c r="L23" s="41">
        <f t="shared" si="0"/>
        <v>28</v>
      </c>
      <c r="M23" s="43">
        <f t="shared" si="1"/>
        <v>38720</v>
      </c>
      <c r="N23" s="43">
        <f t="shared" si="2"/>
        <v>38748</v>
      </c>
      <c r="O23" s="43">
        <f t="shared" si="3"/>
        <v>38718</v>
      </c>
      <c r="P23" s="43">
        <f t="shared" si="4"/>
        <v>38718</v>
      </c>
      <c r="Q23" s="41">
        <f t="shared" si="5"/>
        <v>2006</v>
      </c>
      <c r="R23" s="41">
        <f t="shared" si="6"/>
        <v>2006</v>
      </c>
      <c r="S23" s="43" t="str">
        <f>YEAR(Taulukko1[[#This Row],[Alku KK]])&amp;"Q"&amp;ROUNDDOWN((MONTH(Taulukko1[[#This Row],[Alku KK]])-1)/3+1,0)</f>
        <v>2006Q1</v>
      </c>
      <c r="T23" s="43" t="str">
        <f>YEAR(Taulukko1[[#This Row],[Loppu KK]])&amp;"Q"&amp;ROUNDDOWN((MONTH(Taulukko1[[#This Row],[Loppu KK]])-1)/3+1,0)</f>
        <v>2006Q1</v>
      </c>
      <c r="U23" s="66">
        <f>IF(COUNT(Taulukko1[[#This Row],[Neuvottelujen alaiset ]])=1,Taulukko1[[#This Row],[Neuvottelujen alaiset ]],Taulukko1[[#This Row],[Vähennystarve]])</f>
        <v>10</v>
      </c>
      <c r="V23" s="44">
        <f t="shared" si="7"/>
        <v>1</v>
      </c>
      <c r="W23" s="44">
        <f t="shared" si="8"/>
        <v>0.6</v>
      </c>
      <c r="X23" s="44">
        <f t="shared" si="9"/>
        <v>0.6</v>
      </c>
      <c r="Y23" s="90" t="b">
        <f>AND(MONTH(Taulukko1[[#This Row],[Alku PVM]] )=6,DAY(Taulukko1[[#This Row],[Alku PVM]] )&gt;19)</f>
        <v>0</v>
      </c>
      <c r="Z23" s="90" t="b">
        <f>AND(MONTH(Taulukko1[[#This Row],[Loppu PVM]] )=6,DAY(Taulukko1[[#This Row],[Loppu PVM]] )&gt;19)</f>
        <v>0</v>
      </c>
      <c r="AA23" s="90" t="b">
        <f>OR(MONTH(Taulukko1[[#This Row],[Alku PVM]] )&lt;=5,AND(MONTH(Taulukko1[[#This Row],[Alku PVM]] )=6,DAY(Taulukko1[[#This Row],[Alku PVM]] )&lt;20))</f>
        <v>1</v>
      </c>
      <c r="AB23" s="90" t="b">
        <f>OR(MONTH(Taulukko1[[#This Row],[Loppu PVM]])&lt;=5,AND(MONTH(Taulukko1[[#This Row],[Loppu PVM]] )=6,DAY(Taulukko1[[#This Row],[Loppu PVM]])&lt;20))</f>
        <v>1</v>
      </c>
      <c r="AC23" s="90" t="b">
        <f>OR(MONTH(Taulukko1[[#This Row],[Alku PVM]] )&lt;=3,AND(MONTH(Taulukko1[[#This Row],[Alku PVM]] )=3))</f>
        <v>1</v>
      </c>
      <c r="AD23" s="90" t="b">
        <f>OR(MONTH(Taulukko1[[#This Row],[Loppu PVM]] )&lt;=3,AND(MONTH(Taulukko1[[#This Row],[Loppu PVM]] )=3))</f>
        <v>1</v>
      </c>
      <c r="AE23" s="90" t="b">
        <f>OR(MONTH(Taulukko1[[#This Row],[Alku PVM]] )&lt;=9,AND(MONTH(Taulukko1[[#This Row],[Alku PVM]] )=9))</f>
        <v>1</v>
      </c>
      <c r="AF23" s="90" t="b">
        <f>OR(MONTH(Taulukko1[[#This Row],[Loppu PVM]])&lt;=9,AND(MONTH(Taulukko1[[#This Row],[Loppu PVM]] )=9))</f>
        <v>1</v>
      </c>
      <c r="AG23" s="90" t="b">
        <f>OR(MONTH(Taulukko1[[#This Row],[Alku PVM]] )&lt;=6,AND(MONTH(Taulukko1[[#This Row],[Alku PVM]] )=6))</f>
        <v>1</v>
      </c>
      <c r="AH23" s="90" t="b">
        <f>OR(MONTH(Taulukko1[[#This Row],[Loppu PVM]])&lt;=6,AND(MONTH(Taulukko1[[#This Row],[Loppu PVM]] )=6))</f>
        <v>1</v>
      </c>
    </row>
    <row r="24" spans="1:34" ht="12.75" customHeight="1">
      <c r="A24" t="s">
        <v>1574</v>
      </c>
      <c r="B24" s="23">
        <v>38721</v>
      </c>
      <c r="C24" t="s">
        <v>1573</v>
      </c>
      <c r="E24" s="62">
        <v>11</v>
      </c>
      <c r="F24" s="4">
        <v>38775</v>
      </c>
      <c r="G24" s="5">
        <v>8</v>
      </c>
      <c r="H24" s="1">
        <v>50</v>
      </c>
      <c r="I24" s="126" t="e">
        <f>INDEX('TOL2008'!B:B,MATCH(A24,'TOL2008'!A:A,0))</f>
        <v>#N/A</v>
      </c>
      <c r="J24" s="59" t="e">
        <f>INDEX(Pääluokka!$H$2:$H$100,MATCH(VALUE(LEFT(Taulukko1[[#This Row],[TOL2008]],2)),Pääluokka!$G$2:$G$100,0))</f>
        <v>#N/A</v>
      </c>
      <c r="K24" s="59" t="e">
        <f>INDEX(Pääluokka!$I$2:$I$100,MATCH(VALUE(LEFT(Taulukko1[[#This Row],[TOL2008]],2)),Pääluokka!$G$2:$G$100,0))</f>
        <v>#N/A</v>
      </c>
      <c r="L24" s="41">
        <f t="shared" si="0"/>
        <v>54</v>
      </c>
      <c r="M24" s="43">
        <f t="shared" si="1"/>
        <v>38721</v>
      </c>
      <c r="N24" s="43">
        <f t="shared" si="2"/>
        <v>38775</v>
      </c>
      <c r="O24" s="43">
        <f t="shared" si="3"/>
        <v>38718</v>
      </c>
      <c r="P24" s="43">
        <f t="shared" si="4"/>
        <v>38749</v>
      </c>
      <c r="Q24" s="41">
        <f t="shared" si="5"/>
        <v>2006</v>
      </c>
      <c r="R24" s="41">
        <f t="shared" si="6"/>
        <v>2006</v>
      </c>
      <c r="S24" s="43" t="str">
        <f>YEAR(Taulukko1[[#This Row],[Alku KK]])&amp;"Q"&amp;ROUNDDOWN((MONTH(Taulukko1[[#This Row],[Alku KK]])-1)/3+1,0)</f>
        <v>2006Q1</v>
      </c>
      <c r="T24" s="43" t="str">
        <f>YEAR(Taulukko1[[#This Row],[Loppu KK]])&amp;"Q"&amp;ROUNDDOWN((MONTH(Taulukko1[[#This Row],[Loppu KK]])-1)/3+1,0)</f>
        <v>2006Q1</v>
      </c>
      <c r="U24" s="66">
        <f>IF(COUNT(Taulukko1[[#This Row],[Neuvottelujen alaiset ]])=1,Taulukko1[[#This Row],[Neuvottelujen alaiset ]],Taulukko1[[#This Row],[Vähennystarve]])</f>
        <v>50</v>
      </c>
      <c r="V24" s="44">
        <f t="shared" si="7"/>
        <v>0.22</v>
      </c>
      <c r="W24" s="44">
        <f t="shared" si="8"/>
        <v>0.16</v>
      </c>
      <c r="X24" s="44">
        <f t="shared" si="9"/>
        <v>0.72727272727272729</v>
      </c>
      <c r="Y24" s="90" t="b">
        <f>AND(MONTH(Taulukko1[[#This Row],[Alku PVM]] )=6,DAY(Taulukko1[[#This Row],[Alku PVM]] )&gt;19)</f>
        <v>0</v>
      </c>
      <c r="Z24" s="90" t="b">
        <f>AND(MONTH(Taulukko1[[#This Row],[Loppu PVM]] )=6,DAY(Taulukko1[[#This Row],[Loppu PVM]] )&gt;19)</f>
        <v>0</v>
      </c>
      <c r="AA24" s="90" t="b">
        <f>OR(MONTH(Taulukko1[[#This Row],[Alku PVM]] )&lt;=5,AND(MONTH(Taulukko1[[#This Row],[Alku PVM]] )=6,DAY(Taulukko1[[#This Row],[Alku PVM]] )&lt;20))</f>
        <v>1</v>
      </c>
      <c r="AB24" s="90" t="b">
        <f>OR(MONTH(Taulukko1[[#This Row],[Loppu PVM]])&lt;=5,AND(MONTH(Taulukko1[[#This Row],[Loppu PVM]] )=6,DAY(Taulukko1[[#This Row],[Loppu PVM]])&lt;20))</f>
        <v>1</v>
      </c>
      <c r="AC24" s="90" t="b">
        <f>OR(MONTH(Taulukko1[[#This Row],[Alku PVM]] )&lt;=3,AND(MONTH(Taulukko1[[#This Row],[Alku PVM]] )=3))</f>
        <v>1</v>
      </c>
      <c r="AD24" s="90" t="b">
        <f>OR(MONTH(Taulukko1[[#This Row],[Loppu PVM]] )&lt;=3,AND(MONTH(Taulukko1[[#This Row],[Loppu PVM]] )=3))</f>
        <v>1</v>
      </c>
      <c r="AE24" s="90" t="b">
        <f>OR(MONTH(Taulukko1[[#This Row],[Alku PVM]] )&lt;=9,AND(MONTH(Taulukko1[[#This Row],[Alku PVM]] )=9))</f>
        <v>1</v>
      </c>
      <c r="AF24" s="90" t="b">
        <f>OR(MONTH(Taulukko1[[#This Row],[Loppu PVM]])&lt;=9,AND(MONTH(Taulukko1[[#This Row],[Loppu PVM]] )=9))</f>
        <v>1</v>
      </c>
      <c r="AG24" s="90" t="b">
        <f>OR(MONTH(Taulukko1[[#This Row],[Alku PVM]] )&lt;=6,AND(MONTH(Taulukko1[[#This Row],[Alku PVM]] )=6))</f>
        <v>1</v>
      </c>
      <c r="AH24" s="90" t="b">
        <f>OR(MONTH(Taulukko1[[#This Row],[Loppu PVM]])&lt;=6,AND(MONTH(Taulukko1[[#This Row],[Loppu PVM]] )=6))</f>
        <v>1</v>
      </c>
    </row>
    <row r="25" spans="1:34" ht="12.75" customHeight="1">
      <c r="A25" t="s">
        <v>1527</v>
      </c>
      <c r="B25" s="23">
        <v>38721</v>
      </c>
      <c r="C25" t="s">
        <v>1529</v>
      </c>
      <c r="F25" s="4">
        <v>38789</v>
      </c>
      <c r="G25" s="5">
        <v>40</v>
      </c>
      <c r="H25" s="1">
        <v>195</v>
      </c>
      <c r="I25" s="126" t="e">
        <f>INDEX('TOL2008'!B:B,MATCH(A25,'TOL2008'!A:A,0))</f>
        <v>#N/A</v>
      </c>
      <c r="J25" s="59" t="e">
        <f>INDEX(Pääluokka!$H$2:$H$100,MATCH(VALUE(LEFT(Taulukko1[[#This Row],[TOL2008]],2)),Pääluokka!$G$2:$G$100,0))</f>
        <v>#N/A</v>
      </c>
      <c r="K25" s="59" t="e">
        <f>INDEX(Pääluokka!$I$2:$I$100,MATCH(VALUE(LEFT(Taulukko1[[#This Row],[TOL2008]],2)),Pääluokka!$G$2:$G$100,0))</f>
        <v>#N/A</v>
      </c>
      <c r="L25" s="41">
        <f t="shared" si="0"/>
        <v>68</v>
      </c>
      <c r="M25" s="43">
        <f t="shared" si="1"/>
        <v>38721</v>
      </c>
      <c r="N25" s="43">
        <f t="shared" si="2"/>
        <v>38789</v>
      </c>
      <c r="O25" s="43">
        <f t="shared" si="3"/>
        <v>38718</v>
      </c>
      <c r="P25" s="43">
        <f t="shared" si="4"/>
        <v>38777</v>
      </c>
      <c r="Q25" s="41">
        <f t="shared" si="5"/>
        <v>2006</v>
      </c>
      <c r="R25" s="41">
        <f t="shared" si="6"/>
        <v>2006</v>
      </c>
      <c r="S25" s="43" t="str">
        <f>YEAR(Taulukko1[[#This Row],[Alku KK]])&amp;"Q"&amp;ROUNDDOWN((MONTH(Taulukko1[[#This Row],[Alku KK]])-1)/3+1,0)</f>
        <v>2006Q1</v>
      </c>
      <c r="T25" s="43" t="str">
        <f>YEAR(Taulukko1[[#This Row],[Loppu KK]])&amp;"Q"&amp;ROUNDDOWN((MONTH(Taulukko1[[#This Row],[Loppu KK]])-1)/3+1,0)</f>
        <v>2006Q1</v>
      </c>
      <c r="U25" s="66">
        <f>IF(COUNT(Taulukko1[[#This Row],[Neuvottelujen alaiset ]])=1,Taulukko1[[#This Row],[Neuvottelujen alaiset ]],Taulukko1[[#This Row],[Vähennystarve]])</f>
        <v>195</v>
      </c>
      <c r="V25" s="44" t="str">
        <f t="shared" si="7"/>
        <v>NA</v>
      </c>
      <c r="W25" s="44">
        <f t="shared" si="8"/>
        <v>0.20512820512820512</v>
      </c>
      <c r="X25" s="44" t="str">
        <f t="shared" si="9"/>
        <v>NA</v>
      </c>
      <c r="Y25" s="90" t="b">
        <f>AND(MONTH(Taulukko1[[#This Row],[Alku PVM]] )=6,DAY(Taulukko1[[#This Row],[Alku PVM]] )&gt;19)</f>
        <v>0</v>
      </c>
      <c r="Z25" s="90" t="b">
        <f>AND(MONTH(Taulukko1[[#This Row],[Loppu PVM]] )=6,DAY(Taulukko1[[#This Row],[Loppu PVM]] )&gt;19)</f>
        <v>0</v>
      </c>
      <c r="AA25" s="90" t="b">
        <f>OR(MONTH(Taulukko1[[#This Row],[Alku PVM]] )&lt;=5,AND(MONTH(Taulukko1[[#This Row],[Alku PVM]] )=6,DAY(Taulukko1[[#This Row],[Alku PVM]] )&lt;20))</f>
        <v>1</v>
      </c>
      <c r="AB25" s="90" t="b">
        <f>OR(MONTH(Taulukko1[[#This Row],[Loppu PVM]])&lt;=5,AND(MONTH(Taulukko1[[#This Row],[Loppu PVM]] )=6,DAY(Taulukko1[[#This Row],[Loppu PVM]])&lt;20))</f>
        <v>1</v>
      </c>
      <c r="AC25" s="90" t="b">
        <f>OR(MONTH(Taulukko1[[#This Row],[Alku PVM]] )&lt;=3,AND(MONTH(Taulukko1[[#This Row],[Alku PVM]] )=3))</f>
        <v>1</v>
      </c>
      <c r="AD25" s="90" t="b">
        <f>OR(MONTH(Taulukko1[[#This Row],[Loppu PVM]] )&lt;=3,AND(MONTH(Taulukko1[[#This Row],[Loppu PVM]] )=3))</f>
        <v>1</v>
      </c>
      <c r="AE25" s="90" t="b">
        <f>OR(MONTH(Taulukko1[[#This Row],[Alku PVM]] )&lt;=9,AND(MONTH(Taulukko1[[#This Row],[Alku PVM]] )=9))</f>
        <v>1</v>
      </c>
      <c r="AF25" s="90" t="b">
        <f>OR(MONTH(Taulukko1[[#This Row],[Loppu PVM]])&lt;=9,AND(MONTH(Taulukko1[[#This Row],[Loppu PVM]] )=9))</f>
        <v>1</v>
      </c>
      <c r="AG25" s="90" t="b">
        <f>OR(MONTH(Taulukko1[[#This Row],[Alku PVM]] )&lt;=6,AND(MONTH(Taulukko1[[#This Row],[Alku PVM]] )=6))</f>
        <v>1</v>
      </c>
      <c r="AH25" s="90" t="b">
        <f>OR(MONTH(Taulukko1[[#This Row],[Loppu PVM]])&lt;=6,AND(MONTH(Taulukko1[[#This Row],[Loppu PVM]] )=6))</f>
        <v>1</v>
      </c>
    </row>
    <row r="26" spans="1:34" ht="12.75" customHeight="1">
      <c r="A26" s="21" t="s">
        <v>231</v>
      </c>
      <c r="B26" s="23">
        <v>38722</v>
      </c>
      <c r="C26" s="21" t="s">
        <v>1481</v>
      </c>
      <c r="D26" s="24"/>
      <c r="F26" s="23"/>
      <c r="G26" s="24"/>
      <c r="H26" s="1">
        <v>30</v>
      </c>
      <c r="I26" s="126">
        <f>INDEX('TOL2008'!B:B,MATCH(A26,'TOL2008'!A:A,0))</f>
        <v>10420</v>
      </c>
      <c r="J26" s="59" t="str">
        <f>INDEX(Pääluokka!$H$2:$H$100,MATCH(VALUE(LEFT(Taulukko1[[#This Row],[TOL2008]],2)),Pääluokka!$G$2:$G$100,0))</f>
        <v>Teollisuus</v>
      </c>
      <c r="K26" s="59" t="str">
        <f>INDEX(Pääluokka!$I$2:$I$100,MATCH(VALUE(LEFT(Taulukko1[[#This Row],[TOL2008]],2)),Pääluokka!$G$2:$G$100,0))</f>
        <v>Teollisuus (C-E)</v>
      </c>
      <c r="L26" s="41" t="str">
        <f t="shared" si="0"/>
        <v>NA</v>
      </c>
      <c r="M26" s="43">
        <f t="shared" si="1"/>
        <v>38722</v>
      </c>
      <c r="N26" s="43">
        <f t="shared" si="2"/>
        <v>38773</v>
      </c>
      <c r="O26" s="43">
        <f t="shared" si="3"/>
        <v>38718</v>
      </c>
      <c r="P26" s="43">
        <f t="shared" si="4"/>
        <v>38749</v>
      </c>
      <c r="Q26" s="41">
        <f t="shared" si="5"/>
        <v>2006</v>
      </c>
      <c r="R26" s="41">
        <f t="shared" si="6"/>
        <v>2006</v>
      </c>
      <c r="S26" s="43" t="str">
        <f>YEAR(Taulukko1[[#This Row],[Alku KK]])&amp;"Q"&amp;ROUNDDOWN((MONTH(Taulukko1[[#This Row],[Alku KK]])-1)/3+1,0)</f>
        <v>2006Q1</v>
      </c>
      <c r="T26" s="43" t="str">
        <f>YEAR(Taulukko1[[#This Row],[Loppu KK]])&amp;"Q"&amp;ROUNDDOWN((MONTH(Taulukko1[[#This Row],[Loppu KK]])-1)/3+1,0)</f>
        <v>2006Q1</v>
      </c>
      <c r="U26" s="66">
        <f>IF(COUNT(Taulukko1[[#This Row],[Neuvottelujen alaiset ]])=1,Taulukko1[[#This Row],[Neuvottelujen alaiset ]],Taulukko1[[#This Row],[Vähennystarve]])</f>
        <v>30</v>
      </c>
      <c r="V26" s="44" t="str">
        <f t="shared" si="7"/>
        <v>NA</v>
      </c>
      <c r="W26" s="44" t="str">
        <f t="shared" si="8"/>
        <v>NA</v>
      </c>
      <c r="X26" s="44" t="str">
        <f t="shared" si="9"/>
        <v>NA</v>
      </c>
      <c r="Y26" s="90" t="b">
        <f>AND(MONTH(Taulukko1[[#This Row],[Alku PVM]] )=6,DAY(Taulukko1[[#This Row],[Alku PVM]] )&gt;19)</f>
        <v>0</v>
      </c>
      <c r="Z26" s="90" t="b">
        <f>AND(MONTH(Taulukko1[[#This Row],[Loppu PVM]] )=6,DAY(Taulukko1[[#This Row],[Loppu PVM]] )&gt;19)</f>
        <v>0</v>
      </c>
      <c r="AA26" s="90" t="b">
        <f>OR(MONTH(Taulukko1[[#This Row],[Alku PVM]] )&lt;=5,AND(MONTH(Taulukko1[[#This Row],[Alku PVM]] )=6,DAY(Taulukko1[[#This Row],[Alku PVM]] )&lt;20))</f>
        <v>1</v>
      </c>
      <c r="AB26" s="90" t="b">
        <f>OR(MONTH(Taulukko1[[#This Row],[Loppu PVM]])&lt;=5,AND(MONTH(Taulukko1[[#This Row],[Loppu PVM]] )=6,DAY(Taulukko1[[#This Row],[Loppu PVM]])&lt;20))</f>
        <v>1</v>
      </c>
      <c r="AC26" s="90" t="b">
        <f>OR(MONTH(Taulukko1[[#This Row],[Alku PVM]] )&lt;=3,AND(MONTH(Taulukko1[[#This Row],[Alku PVM]] )=3))</f>
        <v>1</v>
      </c>
      <c r="AD26" s="90" t="b">
        <f>OR(MONTH(Taulukko1[[#This Row],[Loppu PVM]] )&lt;=3,AND(MONTH(Taulukko1[[#This Row],[Loppu PVM]] )=3))</f>
        <v>1</v>
      </c>
      <c r="AE26" s="90" t="b">
        <f>OR(MONTH(Taulukko1[[#This Row],[Alku PVM]] )&lt;=9,AND(MONTH(Taulukko1[[#This Row],[Alku PVM]] )=9))</f>
        <v>1</v>
      </c>
      <c r="AF26" s="90" t="b">
        <f>OR(MONTH(Taulukko1[[#This Row],[Loppu PVM]])&lt;=9,AND(MONTH(Taulukko1[[#This Row],[Loppu PVM]] )=9))</f>
        <v>1</v>
      </c>
      <c r="AG26" s="90" t="b">
        <f>OR(MONTH(Taulukko1[[#This Row],[Alku PVM]] )&lt;=6,AND(MONTH(Taulukko1[[#This Row],[Alku PVM]] )=6))</f>
        <v>1</v>
      </c>
      <c r="AH26" s="90" t="b">
        <f>OR(MONTH(Taulukko1[[#This Row],[Loppu PVM]])&lt;=6,AND(MONTH(Taulukko1[[#This Row],[Loppu PVM]] )=6))</f>
        <v>1</v>
      </c>
    </row>
    <row r="27" spans="1:34" ht="12.75" customHeight="1">
      <c r="A27" s="21" t="s">
        <v>1560</v>
      </c>
      <c r="B27" s="23">
        <v>38726</v>
      </c>
      <c r="C27" t="s">
        <v>1562</v>
      </c>
      <c r="D27" s="24"/>
      <c r="E27" s="62">
        <v>28</v>
      </c>
      <c r="F27" s="23">
        <v>38744</v>
      </c>
      <c r="G27" s="24">
        <v>15</v>
      </c>
      <c r="H27" s="1">
        <v>140</v>
      </c>
      <c r="I27" s="126" t="e">
        <f>INDEX('TOL2008'!B:B,MATCH(A27,'TOL2008'!A:A,0))</f>
        <v>#N/A</v>
      </c>
      <c r="J27" s="59" t="e">
        <f>INDEX(Pääluokka!$H$2:$H$100,MATCH(VALUE(LEFT(Taulukko1[[#This Row],[TOL2008]],2)),Pääluokka!$G$2:$G$100,0))</f>
        <v>#N/A</v>
      </c>
      <c r="K27" s="59" t="e">
        <f>INDEX(Pääluokka!$I$2:$I$100,MATCH(VALUE(LEFT(Taulukko1[[#This Row],[TOL2008]],2)),Pääluokka!$G$2:$G$100,0))</f>
        <v>#N/A</v>
      </c>
      <c r="L27" s="41">
        <f t="shared" si="0"/>
        <v>18</v>
      </c>
      <c r="M27" s="43">
        <f t="shared" si="1"/>
        <v>38726</v>
      </c>
      <c r="N27" s="43">
        <f t="shared" si="2"/>
        <v>38744</v>
      </c>
      <c r="O27" s="43">
        <f t="shared" si="3"/>
        <v>38718</v>
      </c>
      <c r="P27" s="43">
        <f t="shared" si="4"/>
        <v>38718</v>
      </c>
      <c r="Q27" s="41">
        <f t="shared" si="5"/>
        <v>2006</v>
      </c>
      <c r="R27" s="41">
        <f t="shared" si="6"/>
        <v>2006</v>
      </c>
      <c r="S27" s="43" t="str">
        <f>YEAR(Taulukko1[[#This Row],[Alku KK]])&amp;"Q"&amp;ROUNDDOWN((MONTH(Taulukko1[[#This Row],[Alku KK]])-1)/3+1,0)</f>
        <v>2006Q1</v>
      </c>
      <c r="T27" s="43" t="str">
        <f>YEAR(Taulukko1[[#This Row],[Loppu KK]])&amp;"Q"&amp;ROUNDDOWN((MONTH(Taulukko1[[#This Row],[Loppu KK]])-1)/3+1,0)</f>
        <v>2006Q1</v>
      </c>
      <c r="U27" s="66">
        <f>IF(COUNT(Taulukko1[[#This Row],[Neuvottelujen alaiset ]])=1,Taulukko1[[#This Row],[Neuvottelujen alaiset ]],Taulukko1[[#This Row],[Vähennystarve]])</f>
        <v>140</v>
      </c>
      <c r="V27" s="44">
        <f t="shared" si="7"/>
        <v>0.2</v>
      </c>
      <c r="W27" s="44">
        <f t="shared" si="8"/>
        <v>0.10714285714285714</v>
      </c>
      <c r="X27" s="44">
        <f t="shared" si="9"/>
        <v>0.5357142857142857</v>
      </c>
      <c r="Y27" s="90" t="b">
        <f>AND(MONTH(Taulukko1[[#This Row],[Alku PVM]] )=6,DAY(Taulukko1[[#This Row],[Alku PVM]] )&gt;19)</f>
        <v>0</v>
      </c>
      <c r="Z27" s="90" t="b">
        <f>AND(MONTH(Taulukko1[[#This Row],[Loppu PVM]] )=6,DAY(Taulukko1[[#This Row],[Loppu PVM]] )&gt;19)</f>
        <v>0</v>
      </c>
      <c r="AA27" s="90" t="b">
        <f>OR(MONTH(Taulukko1[[#This Row],[Alku PVM]] )&lt;=5,AND(MONTH(Taulukko1[[#This Row],[Alku PVM]] )=6,DAY(Taulukko1[[#This Row],[Alku PVM]] )&lt;20))</f>
        <v>1</v>
      </c>
      <c r="AB27" s="90" t="b">
        <f>OR(MONTH(Taulukko1[[#This Row],[Loppu PVM]])&lt;=5,AND(MONTH(Taulukko1[[#This Row],[Loppu PVM]] )=6,DAY(Taulukko1[[#This Row],[Loppu PVM]])&lt;20))</f>
        <v>1</v>
      </c>
      <c r="AC27" s="90" t="b">
        <f>OR(MONTH(Taulukko1[[#This Row],[Alku PVM]] )&lt;=3,AND(MONTH(Taulukko1[[#This Row],[Alku PVM]] )=3))</f>
        <v>1</v>
      </c>
      <c r="AD27" s="90" t="b">
        <f>OR(MONTH(Taulukko1[[#This Row],[Loppu PVM]] )&lt;=3,AND(MONTH(Taulukko1[[#This Row],[Loppu PVM]] )=3))</f>
        <v>1</v>
      </c>
      <c r="AE27" s="90" t="b">
        <f>OR(MONTH(Taulukko1[[#This Row],[Alku PVM]] )&lt;=9,AND(MONTH(Taulukko1[[#This Row],[Alku PVM]] )=9))</f>
        <v>1</v>
      </c>
      <c r="AF27" s="90" t="b">
        <f>OR(MONTH(Taulukko1[[#This Row],[Loppu PVM]])&lt;=9,AND(MONTH(Taulukko1[[#This Row],[Loppu PVM]] )=9))</f>
        <v>1</v>
      </c>
      <c r="AG27" s="90" t="b">
        <f>OR(MONTH(Taulukko1[[#This Row],[Alku PVM]] )&lt;=6,AND(MONTH(Taulukko1[[#This Row],[Alku PVM]] )=6))</f>
        <v>1</v>
      </c>
      <c r="AH27" s="90" t="b">
        <f>OR(MONTH(Taulukko1[[#This Row],[Loppu PVM]])&lt;=6,AND(MONTH(Taulukko1[[#This Row],[Loppu PVM]] )=6))</f>
        <v>1</v>
      </c>
    </row>
    <row r="28" spans="1:34" ht="12.75" customHeight="1">
      <c r="A28" s="21" t="s">
        <v>148</v>
      </c>
      <c r="B28" s="23">
        <v>38726</v>
      </c>
      <c r="C28" s="21" t="s">
        <v>1421</v>
      </c>
      <c r="D28" s="24"/>
      <c r="F28" s="23">
        <v>38777</v>
      </c>
      <c r="G28" s="24">
        <v>8</v>
      </c>
      <c r="H28" s="22">
        <v>70</v>
      </c>
      <c r="I28" s="126">
        <f>INDEX('TOL2008'!B:B,MATCH(A28,'TOL2008'!A:A,0))</f>
        <v>17120</v>
      </c>
      <c r="J28" s="59" t="str">
        <f>INDEX(Pääluokka!$H$2:$H$100,MATCH(VALUE(LEFT(Taulukko1[[#This Row],[TOL2008]],2)),Pääluokka!$G$2:$G$100,0))</f>
        <v>Teollisuus</v>
      </c>
      <c r="K28" s="59" t="str">
        <f>INDEX(Pääluokka!$I$2:$I$100,MATCH(VALUE(LEFT(Taulukko1[[#This Row],[TOL2008]],2)),Pääluokka!$G$2:$G$100,0))</f>
        <v>Teollisuus (C-E)</v>
      </c>
      <c r="L28" s="41">
        <f t="shared" si="0"/>
        <v>51</v>
      </c>
      <c r="M28" s="43">
        <f t="shared" si="1"/>
        <v>38726</v>
      </c>
      <c r="N28" s="43">
        <f t="shared" si="2"/>
        <v>38777</v>
      </c>
      <c r="O28" s="43">
        <f t="shared" si="3"/>
        <v>38718</v>
      </c>
      <c r="P28" s="43">
        <f t="shared" si="4"/>
        <v>38777</v>
      </c>
      <c r="Q28" s="41">
        <f t="shared" si="5"/>
        <v>2006</v>
      </c>
      <c r="R28" s="41">
        <f t="shared" si="6"/>
        <v>2006</v>
      </c>
      <c r="S28" s="43" t="str">
        <f>YEAR(Taulukko1[[#This Row],[Alku KK]])&amp;"Q"&amp;ROUNDDOWN((MONTH(Taulukko1[[#This Row],[Alku KK]])-1)/3+1,0)</f>
        <v>2006Q1</v>
      </c>
      <c r="T28" s="43" t="str">
        <f>YEAR(Taulukko1[[#This Row],[Loppu KK]])&amp;"Q"&amp;ROUNDDOWN((MONTH(Taulukko1[[#This Row],[Loppu KK]])-1)/3+1,0)</f>
        <v>2006Q1</v>
      </c>
      <c r="U28" s="66">
        <f>IF(COUNT(Taulukko1[[#This Row],[Neuvottelujen alaiset ]])=1,Taulukko1[[#This Row],[Neuvottelujen alaiset ]],Taulukko1[[#This Row],[Vähennystarve]])</f>
        <v>70</v>
      </c>
      <c r="V28" s="44" t="str">
        <f t="shared" si="7"/>
        <v>NA</v>
      </c>
      <c r="W28" s="44">
        <f t="shared" si="8"/>
        <v>0.11428571428571428</v>
      </c>
      <c r="X28" s="44" t="str">
        <f t="shared" si="9"/>
        <v>NA</v>
      </c>
      <c r="Y28" s="90" t="b">
        <f>AND(MONTH(Taulukko1[[#This Row],[Alku PVM]] )=6,DAY(Taulukko1[[#This Row],[Alku PVM]] )&gt;19)</f>
        <v>0</v>
      </c>
      <c r="Z28" s="90" t="b">
        <f>AND(MONTH(Taulukko1[[#This Row],[Loppu PVM]] )=6,DAY(Taulukko1[[#This Row],[Loppu PVM]] )&gt;19)</f>
        <v>0</v>
      </c>
      <c r="AA28" s="90" t="b">
        <f>OR(MONTH(Taulukko1[[#This Row],[Alku PVM]] )&lt;=5,AND(MONTH(Taulukko1[[#This Row],[Alku PVM]] )=6,DAY(Taulukko1[[#This Row],[Alku PVM]] )&lt;20))</f>
        <v>1</v>
      </c>
      <c r="AB28" s="90" t="b">
        <f>OR(MONTH(Taulukko1[[#This Row],[Loppu PVM]])&lt;=5,AND(MONTH(Taulukko1[[#This Row],[Loppu PVM]] )=6,DAY(Taulukko1[[#This Row],[Loppu PVM]])&lt;20))</f>
        <v>1</v>
      </c>
      <c r="AC28" s="90" t="b">
        <f>OR(MONTH(Taulukko1[[#This Row],[Alku PVM]] )&lt;=3,AND(MONTH(Taulukko1[[#This Row],[Alku PVM]] )=3))</f>
        <v>1</v>
      </c>
      <c r="AD28" s="90" t="b">
        <f>OR(MONTH(Taulukko1[[#This Row],[Loppu PVM]] )&lt;=3,AND(MONTH(Taulukko1[[#This Row],[Loppu PVM]] )=3))</f>
        <v>1</v>
      </c>
      <c r="AE28" s="90" t="b">
        <f>OR(MONTH(Taulukko1[[#This Row],[Alku PVM]] )&lt;=9,AND(MONTH(Taulukko1[[#This Row],[Alku PVM]] )=9))</f>
        <v>1</v>
      </c>
      <c r="AF28" s="90" t="b">
        <f>OR(MONTH(Taulukko1[[#This Row],[Loppu PVM]])&lt;=9,AND(MONTH(Taulukko1[[#This Row],[Loppu PVM]] )=9))</f>
        <v>1</v>
      </c>
      <c r="AG28" s="90" t="b">
        <f>OR(MONTH(Taulukko1[[#This Row],[Alku PVM]] )&lt;=6,AND(MONTH(Taulukko1[[#This Row],[Alku PVM]] )=6))</f>
        <v>1</v>
      </c>
      <c r="AH28" s="90" t="b">
        <f>OR(MONTH(Taulukko1[[#This Row],[Loppu PVM]])&lt;=6,AND(MONTH(Taulukko1[[#This Row],[Loppu PVM]] )=6))</f>
        <v>1</v>
      </c>
    </row>
    <row r="29" spans="1:34" ht="12.75" customHeight="1">
      <c r="A29" t="s">
        <v>1578</v>
      </c>
      <c r="B29" s="23">
        <v>38727</v>
      </c>
      <c r="C29" t="s">
        <v>1580</v>
      </c>
      <c r="E29" s="62">
        <v>500</v>
      </c>
      <c r="F29" s="4"/>
      <c r="G29" s="5"/>
      <c r="H29" s="6">
        <v>500</v>
      </c>
      <c r="I29" s="126" t="e">
        <f>INDEX('TOL2008'!B:B,MATCH(A29,'TOL2008'!A:A,0))</f>
        <v>#N/A</v>
      </c>
      <c r="J29" s="59" t="e">
        <f>INDEX(Pääluokka!$H$2:$H$100,MATCH(VALUE(LEFT(Taulukko1[[#This Row],[TOL2008]],2)),Pääluokka!$G$2:$G$100,0))</f>
        <v>#N/A</v>
      </c>
      <c r="K29" s="59" t="e">
        <f>INDEX(Pääluokka!$I$2:$I$100,MATCH(VALUE(LEFT(Taulukko1[[#This Row],[TOL2008]],2)),Pääluokka!$G$2:$G$100,0))</f>
        <v>#N/A</v>
      </c>
      <c r="L29" s="41" t="str">
        <f t="shared" si="0"/>
        <v>NA</v>
      </c>
      <c r="M29" s="43">
        <f t="shared" si="1"/>
        <v>38727</v>
      </c>
      <c r="N29" s="43">
        <f t="shared" si="2"/>
        <v>38778</v>
      </c>
      <c r="O29" s="43">
        <f t="shared" si="3"/>
        <v>38718</v>
      </c>
      <c r="P29" s="43">
        <f t="shared" si="4"/>
        <v>38777</v>
      </c>
      <c r="Q29" s="41">
        <f t="shared" si="5"/>
        <v>2006</v>
      </c>
      <c r="R29" s="41">
        <f t="shared" si="6"/>
        <v>2006</v>
      </c>
      <c r="S29" s="43" t="str">
        <f>YEAR(Taulukko1[[#This Row],[Alku KK]])&amp;"Q"&amp;ROUNDDOWN((MONTH(Taulukko1[[#This Row],[Alku KK]])-1)/3+1,0)</f>
        <v>2006Q1</v>
      </c>
      <c r="T29" s="43" t="str">
        <f>YEAR(Taulukko1[[#This Row],[Loppu KK]])&amp;"Q"&amp;ROUNDDOWN((MONTH(Taulukko1[[#This Row],[Loppu KK]])-1)/3+1,0)</f>
        <v>2006Q1</v>
      </c>
      <c r="U29" s="66">
        <f>IF(COUNT(Taulukko1[[#This Row],[Neuvottelujen alaiset ]])=1,Taulukko1[[#This Row],[Neuvottelujen alaiset ]],Taulukko1[[#This Row],[Vähennystarve]])</f>
        <v>500</v>
      </c>
      <c r="V29" s="44">
        <f t="shared" si="7"/>
        <v>1</v>
      </c>
      <c r="W29" s="44" t="str">
        <f t="shared" si="8"/>
        <v>NA</v>
      </c>
      <c r="X29" s="44" t="str">
        <f t="shared" si="9"/>
        <v>NA</v>
      </c>
      <c r="Y29" s="90" t="b">
        <f>AND(MONTH(Taulukko1[[#This Row],[Alku PVM]] )=6,DAY(Taulukko1[[#This Row],[Alku PVM]] )&gt;19)</f>
        <v>0</v>
      </c>
      <c r="Z29" s="90" t="b">
        <f>AND(MONTH(Taulukko1[[#This Row],[Loppu PVM]] )=6,DAY(Taulukko1[[#This Row],[Loppu PVM]] )&gt;19)</f>
        <v>0</v>
      </c>
      <c r="AA29" s="90" t="b">
        <f>OR(MONTH(Taulukko1[[#This Row],[Alku PVM]] )&lt;=5,AND(MONTH(Taulukko1[[#This Row],[Alku PVM]] )=6,DAY(Taulukko1[[#This Row],[Alku PVM]] )&lt;20))</f>
        <v>1</v>
      </c>
      <c r="AB29" s="90" t="b">
        <f>OR(MONTH(Taulukko1[[#This Row],[Loppu PVM]])&lt;=5,AND(MONTH(Taulukko1[[#This Row],[Loppu PVM]] )=6,DAY(Taulukko1[[#This Row],[Loppu PVM]])&lt;20))</f>
        <v>1</v>
      </c>
      <c r="AC29" s="90" t="b">
        <f>OR(MONTH(Taulukko1[[#This Row],[Alku PVM]] )&lt;=3,AND(MONTH(Taulukko1[[#This Row],[Alku PVM]] )=3))</f>
        <v>1</v>
      </c>
      <c r="AD29" s="90" t="b">
        <f>OR(MONTH(Taulukko1[[#This Row],[Loppu PVM]] )&lt;=3,AND(MONTH(Taulukko1[[#This Row],[Loppu PVM]] )=3))</f>
        <v>1</v>
      </c>
      <c r="AE29" s="90" t="b">
        <f>OR(MONTH(Taulukko1[[#This Row],[Alku PVM]] )&lt;=9,AND(MONTH(Taulukko1[[#This Row],[Alku PVM]] )=9))</f>
        <v>1</v>
      </c>
      <c r="AF29" s="90" t="b">
        <f>OR(MONTH(Taulukko1[[#This Row],[Loppu PVM]])&lt;=9,AND(MONTH(Taulukko1[[#This Row],[Loppu PVM]] )=9))</f>
        <v>1</v>
      </c>
      <c r="AG29" s="90" t="b">
        <f>OR(MONTH(Taulukko1[[#This Row],[Alku PVM]] )&lt;=6,AND(MONTH(Taulukko1[[#This Row],[Alku PVM]] )=6))</f>
        <v>1</v>
      </c>
      <c r="AH29" s="90" t="b">
        <f>OR(MONTH(Taulukko1[[#This Row],[Loppu PVM]])&lt;=6,AND(MONTH(Taulukko1[[#This Row],[Loppu PVM]] )=6))</f>
        <v>1</v>
      </c>
    </row>
    <row r="30" spans="1:34" ht="12.75" customHeight="1">
      <c r="A30" t="s">
        <v>1608</v>
      </c>
      <c r="B30" s="23">
        <v>38728</v>
      </c>
      <c r="C30" t="s">
        <v>1607</v>
      </c>
      <c r="E30" s="62">
        <v>190</v>
      </c>
      <c r="F30" s="4">
        <v>38804</v>
      </c>
      <c r="G30" s="5">
        <v>100</v>
      </c>
      <c r="H30" s="1">
        <v>250</v>
      </c>
      <c r="I30" s="126" t="e">
        <f>INDEX('TOL2008'!B:B,MATCH(A30,'TOL2008'!A:A,0))</f>
        <v>#N/A</v>
      </c>
      <c r="J30" s="59" t="e">
        <f>INDEX(Pääluokka!$H$2:$H$100,MATCH(VALUE(LEFT(Taulukko1[[#This Row],[TOL2008]],2)),Pääluokka!$G$2:$G$100,0))</f>
        <v>#N/A</v>
      </c>
      <c r="K30" s="59" t="e">
        <f>INDEX(Pääluokka!$I$2:$I$100,MATCH(VALUE(LEFT(Taulukko1[[#This Row],[TOL2008]],2)),Pääluokka!$G$2:$G$100,0))</f>
        <v>#N/A</v>
      </c>
      <c r="L30" s="41">
        <f t="shared" si="0"/>
        <v>76</v>
      </c>
      <c r="M30" s="43">
        <f t="shared" si="1"/>
        <v>38728</v>
      </c>
      <c r="N30" s="43">
        <f t="shared" si="2"/>
        <v>38804</v>
      </c>
      <c r="O30" s="43">
        <f t="shared" si="3"/>
        <v>38718</v>
      </c>
      <c r="P30" s="43">
        <f t="shared" si="4"/>
        <v>38777</v>
      </c>
      <c r="Q30" s="41">
        <f t="shared" si="5"/>
        <v>2006</v>
      </c>
      <c r="R30" s="41">
        <f t="shared" si="6"/>
        <v>2006</v>
      </c>
      <c r="S30" s="43" t="str">
        <f>YEAR(Taulukko1[[#This Row],[Alku KK]])&amp;"Q"&amp;ROUNDDOWN((MONTH(Taulukko1[[#This Row],[Alku KK]])-1)/3+1,0)</f>
        <v>2006Q1</v>
      </c>
      <c r="T30" s="43" t="str">
        <f>YEAR(Taulukko1[[#This Row],[Loppu KK]])&amp;"Q"&amp;ROUNDDOWN((MONTH(Taulukko1[[#This Row],[Loppu KK]])-1)/3+1,0)</f>
        <v>2006Q1</v>
      </c>
      <c r="U30" s="66">
        <f>IF(COUNT(Taulukko1[[#This Row],[Neuvottelujen alaiset ]])=1,Taulukko1[[#This Row],[Neuvottelujen alaiset ]],Taulukko1[[#This Row],[Vähennystarve]])</f>
        <v>250</v>
      </c>
      <c r="V30" s="44">
        <f t="shared" si="7"/>
        <v>0.76</v>
      </c>
      <c r="W30" s="44">
        <f t="shared" si="8"/>
        <v>0.4</v>
      </c>
      <c r="X30" s="44">
        <f t="shared" si="9"/>
        <v>0.52631578947368418</v>
      </c>
      <c r="Y30" s="90" t="b">
        <f>AND(MONTH(Taulukko1[[#This Row],[Alku PVM]] )=6,DAY(Taulukko1[[#This Row],[Alku PVM]] )&gt;19)</f>
        <v>0</v>
      </c>
      <c r="Z30" s="90" t="b">
        <f>AND(MONTH(Taulukko1[[#This Row],[Loppu PVM]] )=6,DAY(Taulukko1[[#This Row],[Loppu PVM]] )&gt;19)</f>
        <v>0</v>
      </c>
      <c r="AA30" s="90" t="b">
        <f>OR(MONTH(Taulukko1[[#This Row],[Alku PVM]] )&lt;=5,AND(MONTH(Taulukko1[[#This Row],[Alku PVM]] )=6,DAY(Taulukko1[[#This Row],[Alku PVM]] )&lt;20))</f>
        <v>1</v>
      </c>
      <c r="AB30" s="90" t="b">
        <f>OR(MONTH(Taulukko1[[#This Row],[Loppu PVM]])&lt;=5,AND(MONTH(Taulukko1[[#This Row],[Loppu PVM]] )=6,DAY(Taulukko1[[#This Row],[Loppu PVM]])&lt;20))</f>
        <v>1</v>
      </c>
      <c r="AC30" s="90" t="b">
        <f>OR(MONTH(Taulukko1[[#This Row],[Alku PVM]] )&lt;=3,AND(MONTH(Taulukko1[[#This Row],[Alku PVM]] )=3))</f>
        <v>1</v>
      </c>
      <c r="AD30" s="90" t="b">
        <f>OR(MONTH(Taulukko1[[#This Row],[Loppu PVM]] )&lt;=3,AND(MONTH(Taulukko1[[#This Row],[Loppu PVM]] )=3))</f>
        <v>1</v>
      </c>
      <c r="AE30" s="90" t="b">
        <f>OR(MONTH(Taulukko1[[#This Row],[Alku PVM]] )&lt;=9,AND(MONTH(Taulukko1[[#This Row],[Alku PVM]] )=9))</f>
        <v>1</v>
      </c>
      <c r="AF30" s="90" t="b">
        <f>OR(MONTH(Taulukko1[[#This Row],[Loppu PVM]])&lt;=9,AND(MONTH(Taulukko1[[#This Row],[Loppu PVM]] )=9))</f>
        <v>1</v>
      </c>
      <c r="AG30" s="90" t="b">
        <f>OR(MONTH(Taulukko1[[#This Row],[Alku PVM]] )&lt;=6,AND(MONTH(Taulukko1[[#This Row],[Alku PVM]] )=6))</f>
        <v>1</v>
      </c>
      <c r="AH30" s="90" t="b">
        <f>OR(MONTH(Taulukko1[[#This Row],[Loppu PVM]])&lt;=6,AND(MONTH(Taulukko1[[#This Row],[Loppu PVM]] )=6))</f>
        <v>1</v>
      </c>
    </row>
    <row r="31" spans="1:34" ht="12.75" customHeight="1">
      <c r="A31" t="s">
        <v>1537</v>
      </c>
      <c r="B31" s="23">
        <v>38734</v>
      </c>
      <c r="C31" t="s">
        <v>1536</v>
      </c>
      <c r="E31" s="62">
        <v>60</v>
      </c>
      <c r="F31" s="4">
        <v>38786</v>
      </c>
      <c r="G31" s="5">
        <v>7</v>
      </c>
      <c r="H31" s="1">
        <v>60</v>
      </c>
      <c r="I31" s="126" t="e">
        <f>INDEX('TOL2008'!B:B,MATCH(A31,'TOL2008'!A:A,0))</f>
        <v>#N/A</v>
      </c>
      <c r="J31" s="59" t="e">
        <f>INDEX(Pääluokka!$H$2:$H$100,MATCH(VALUE(LEFT(Taulukko1[[#This Row],[TOL2008]],2)),Pääluokka!$G$2:$G$100,0))</f>
        <v>#N/A</v>
      </c>
      <c r="K31" s="59" t="e">
        <f>INDEX(Pääluokka!$I$2:$I$100,MATCH(VALUE(LEFT(Taulukko1[[#This Row],[TOL2008]],2)),Pääluokka!$G$2:$G$100,0))</f>
        <v>#N/A</v>
      </c>
      <c r="L31" s="41">
        <f t="shared" si="0"/>
        <v>52</v>
      </c>
      <c r="M31" s="43">
        <f t="shared" si="1"/>
        <v>38734</v>
      </c>
      <c r="N31" s="43">
        <f t="shared" si="2"/>
        <v>38786</v>
      </c>
      <c r="O31" s="43">
        <f t="shared" si="3"/>
        <v>38718</v>
      </c>
      <c r="P31" s="43">
        <f t="shared" si="4"/>
        <v>38777</v>
      </c>
      <c r="Q31" s="41">
        <f t="shared" si="5"/>
        <v>2006</v>
      </c>
      <c r="R31" s="41">
        <f t="shared" si="6"/>
        <v>2006</v>
      </c>
      <c r="S31" s="43" t="str">
        <f>YEAR(Taulukko1[[#This Row],[Alku KK]])&amp;"Q"&amp;ROUNDDOWN((MONTH(Taulukko1[[#This Row],[Alku KK]])-1)/3+1,0)</f>
        <v>2006Q1</v>
      </c>
      <c r="T31" s="43" t="str">
        <f>YEAR(Taulukko1[[#This Row],[Loppu KK]])&amp;"Q"&amp;ROUNDDOWN((MONTH(Taulukko1[[#This Row],[Loppu KK]])-1)/3+1,0)</f>
        <v>2006Q1</v>
      </c>
      <c r="U31" s="66">
        <f>IF(COUNT(Taulukko1[[#This Row],[Neuvottelujen alaiset ]])=1,Taulukko1[[#This Row],[Neuvottelujen alaiset ]],Taulukko1[[#This Row],[Vähennystarve]])</f>
        <v>60</v>
      </c>
      <c r="V31" s="44">
        <f t="shared" si="7"/>
        <v>1</v>
      </c>
      <c r="W31" s="44">
        <f t="shared" si="8"/>
        <v>0.11666666666666667</v>
      </c>
      <c r="X31" s="44">
        <f t="shared" si="9"/>
        <v>0.11666666666666667</v>
      </c>
      <c r="Y31" s="90" t="b">
        <f>AND(MONTH(Taulukko1[[#This Row],[Alku PVM]] )=6,DAY(Taulukko1[[#This Row],[Alku PVM]] )&gt;19)</f>
        <v>0</v>
      </c>
      <c r="Z31" s="90" t="b">
        <f>AND(MONTH(Taulukko1[[#This Row],[Loppu PVM]] )=6,DAY(Taulukko1[[#This Row],[Loppu PVM]] )&gt;19)</f>
        <v>0</v>
      </c>
      <c r="AA31" s="90" t="b">
        <f>OR(MONTH(Taulukko1[[#This Row],[Alku PVM]] )&lt;=5,AND(MONTH(Taulukko1[[#This Row],[Alku PVM]] )=6,DAY(Taulukko1[[#This Row],[Alku PVM]] )&lt;20))</f>
        <v>1</v>
      </c>
      <c r="AB31" s="90" t="b">
        <f>OR(MONTH(Taulukko1[[#This Row],[Loppu PVM]])&lt;=5,AND(MONTH(Taulukko1[[#This Row],[Loppu PVM]] )=6,DAY(Taulukko1[[#This Row],[Loppu PVM]])&lt;20))</f>
        <v>1</v>
      </c>
      <c r="AC31" s="90" t="b">
        <f>OR(MONTH(Taulukko1[[#This Row],[Alku PVM]] )&lt;=3,AND(MONTH(Taulukko1[[#This Row],[Alku PVM]] )=3))</f>
        <v>1</v>
      </c>
      <c r="AD31" s="90" t="b">
        <f>OR(MONTH(Taulukko1[[#This Row],[Loppu PVM]] )&lt;=3,AND(MONTH(Taulukko1[[#This Row],[Loppu PVM]] )=3))</f>
        <v>1</v>
      </c>
      <c r="AE31" s="90" t="b">
        <f>OR(MONTH(Taulukko1[[#This Row],[Alku PVM]] )&lt;=9,AND(MONTH(Taulukko1[[#This Row],[Alku PVM]] )=9))</f>
        <v>1</v>
      </c>
      <c r="AF31" s="90" t="b">
        <f>OR(MONTH(Taulukko1[[#This Row],[Loppu PVM]])&lt;=9,AND(MONTH(Taulukko1[[#This Row],[Loppu PVM]] )=9))</f>
        <v>1</v>
      </c>
      <c r="AG31" s="90" t="b">
        <f>OR(MONTH(Taulukko1[[#This Row],[Alku PVM]] )&lt;=6,AND(MONTH(Taulukko1[[#This Row],[Alku PVM]] )=6))</f>
        <v>1</v>
      </c>
      <c r="AH31" s="90" t="b">
        <f>OR(MONTH(Taulukko1[[#This Row],[Loppu PVM]])&lt;=6,AND(MONTH(Taulukko1[[#This Row],[Loppu PVM]] )=6))</f>
        <v>1</v>
      </c>
    </row>
    <row r="32" spans="1:34" ht="12.75" customHeight="1">
      <c r="A32" t="s">
        <v>1483</v>
      </c>
      <c r="B32" s="23">
        <v>38736</v>
      </c>
      <c r="C32" t="s">
        <v>1469</v>
      </c>
      <c r="E32" s="62">
        <v>11</v>
      </c>
      <c r="F32" s="4"/>
      <c r="G32" s="5"/>
      <c r="H32" s="1">
        <v>11</v>
      </c>
      <c r="I32" s="126" t="e">
        <f>INDEX('TOL2008'!B:B,MATCH(A32,'TOL2008'!A:A,0))</f>
        <v>#N/A</v>
      </c>
      <c r="J32" s="59" t="e">
        <f>INDEX(Pääluokka!$H$2:$H$100,MATCH(VALUE(LEFT(Taulukko1[[#This Row],[TOL2008]],2)),Pääluokka!$G$2:$G$100,0))</f>
        <v>#N/A</v>
      </c>
      <c r="K32" s="59" t="e">
        <f>INDEX(Pääluokka!$I$2:$I$100,MATCH(VALUE(LEFT(Taulukko1[[#This Row],[TOL2008]],2)),Pääluokka!$G$2:$G$100,0))</f>
        <v>#N/A</v>
      </c>
      <c r="L32" s="41" t="str">
        <f t="shared" si="0"/>
        <v>NA</v>
      </c>
      <c r="M32" s="43">
        <f t="shared" si="1"/>
        <v>38736</v>
      </c>
      <c r="N32" s="43">
        <f t="shared" si="2"/>
        <v>38787</v>
      </c>
      <c r="O32" s="43">
        <f t="shared" si="3"/>
        <v>38718</v>
      </c>
      <c r="P32" s="43">
        <f t="shared" si="4"/>
        <v>38777</v>
      </c>
      <c r="Q32" s="41">
        <f t="shared" si="5"/>
        <v>2006</v>
      </c>
      <c r="R32" s="41">
        <f t="shared" si="6"/>
        <v>2006</v>
      </c>
      <c r="S32" s="43" t="str">
        <f>YEAR(Taulukko1[[#This Row],[Alku KK]])&amp;"Q"&amp;ROUNDDOWN((MONTH(Taulukko1[[#This Row],[Alku KK]])-1)/3+1,0)</f>
        <v>2006Q1</v>
      </c>
      <c r="T32" s="43" t="str">
        <f>YEAR(Taulukko1[[#This Row],[Loppu KK]])&amp;"Q"&amp;ROUNDDOWN((MONTH(Taulukko1[[#This Row],[Loppu KK]])-1)/3+1,0)</f>
        <v>2006Q1</v>
      </c>
      <c r="U32" s="66">
        <f>IF(COUNT(Taulukko1[[#This Row],[Neuvottelujen alaiset ]])=1,Taulukko1[[#This Row],[Neuvottelujen alaiset ]],Taulukko1[[#This Row],[Vähennystarve]])</f>
        <v>11</v>
      </c>
      <c r="V32" s="44">
        <f t="shared" si="7"/>
        <v>1</v>
      </c>
      <c r="W32" s="44" t="str">
        <f t="shared" si="8"/>
        <v>NA</v>
      </c>
      <c r="X32" s="44" t="str">
        <f t="shared" si="9"/>
        <v>NA</v>
      </c>
      <c r="Y32" s="90" t="b">
        <f>AND(MONTH(Taulukko1[[#This Row],[Alku PVM]] )=6,DAY(Taulukko1[[#This Row],[Alku PVM]] )&gt;19)</f>
        <v>0</v>
      </c>
      <c r="Z32" s="90" t="b">
        <f>AND(MONTH(Taulukko1[[#This Row],[Loppu PVM]] )=6,DAY(Taulukko1[[#This Row],[Loppu PVM]] )&gt;19)</f>
        <v>0</v>
      </c>
      <c r="AA32" s="90" t="b">
        <f>OR(MONTH(Taulukko1[[#This Row],[Alku PVM]] )&lt;=5,AND(MONTH(Taulukko1[[#This Row],[Alku PVM]] )=6,DAY(Taulukko1[[#This Row],[Alku PVM]] )&lt;20))</f>
        <v>1</v>
      </c>
      <c r="AB32" s="90" t="b">
        <f>OR(MONTH(Taulukko1[[#This Row],[Loppu PVM]])&lt;=5,AND(MONTH(Taulukko1[[#This Row],[Loppu PVM]] )=6,DAY(Taulukko1[[#This Row],[Loppu PVM]])&lt;20))</f>
        <v>1</v>
      </c>
      <c r="AC32" s="90" t="b">
        <f>OR(MONTH(Taulukko1[[#This Row],[Alku PVM]] )&lt;=3,AND(MONTH(Taulukko1[[#This Row],[Alku PVM]] )=3))</f>
        <v>1</v>
      </c>
      <c r="AD32" s="90" t="b">
        <f>OR(MONTH(Taulukko1[[#This Row],[Loppu PVM]] )&lt;=3,AND(MONTH(Taulukko1[[#This Row],[Loppu PVM]] )=3))</f>
        <v>1</v>
      </c>
      <c r="AE32" s="90" t="b">
        <f>OR(MONTH(Taulukko1[[#This Row],[Alku PVM]] )&lt;=9,AND(MONTH(Taulukko1[[#This Row],[Alku PVM]] )=9))</f>
        <v>1</v>
      </c>
      <c r="AF32" s="90" t="b">
        <f>OR(MONTH(Taulukko1[[#This Row],[Loppu PVM]])&lt;=9,AND(MONTH(Taulukko1[[#This Row],[Loppu PVM]] )=9))</f>
        <v>1</v>
      </c>
      <c r="AG32" s="90" t="b">
        <f>OR(MONTH(Taulukko1[[#This Row],[Alku PVM]] )&lt;=6,AND(MONTH(Taulukko1[[#This Row],[Alku PVM]] )=6))</f>
        <v>1</v>
      </c>
      <c r="AH32" s="90" t="b">
        <f>OR(MONTH(Taulukko1[[#This Row],[Loppu PVM]])&lt;=6,AND(MONTH(Taulukko1[[#This Row],[Loppu PVM]] )=6))</f>
        <v>1</v>
      </c>
    </row>
    <row r="33" spans="1:34" ht="12.75" customHeight="1">
      <c r="A33" t="s">
        <v>1375</v>
      </c>
      <c r="B33" s="23">
        <v>38736</v>
      </c>
      <c r="C33" t="s">
        <v>1374</v>
      </c>
      <c r="E33" s="62">
        <v>60</v>
      </c>
      <c r="F33" s="4">
        <v>38777</v>
      </c>
      <c r="G33" s="5">
        <v>37</v>
      </c>
      <c r="H33" s="6">
        <v>120</v>
      </c>
      <c r="I33" s="126">
        <f>INDEX('TOL2008'!B:B,MATCH(A33,'TOL2008'!A:A,0))</f>
        <v>26510</v>
      </c>
      <c r="J33" s="59" t="str">
        <f>INDEX(Pääluokka!$H$2:$H$100,MATCH(VALUE(LEFT(Taulukko1[[#This Row],[TOL2008]],2)),Pääluokka!$G$2:$G$100,0))</f>
        <v>Teollisuus</v>
      </c>
      <c r="K33" s="59" t="str">
        <f>INDEX(Pääluokka!$I$2:$I$100,MATCH(VALUE(LEFT(Taulukko1[[#This Row],[TOL2008]],2)),Pääluokka!$G$2:$G$100,0))</f>
        <v>Teollisuus (C-E)</v>
      </c>
      <c r="L33" s="41">
        <f t="shared" si="0"/>
        <v>41</v>
      </c>
      <c r="M33" s="43">
        <f t="shared" si="1"/>
        <v>38736</v>
      </c>
      <c r="N33" s="43">
        <f t="shared" si="2"/>
        <v>38777</v>
      </c>
      <c r="O33" s="43">
        <f t="shared" si="3"/>
        <v>38718</v>
      </c>
      <c r="P33" s="43">
        <f t="shared" si="4"/>
        <v>38777</v>
      </c>
      <c r="Q33" s="41">
        <f t="shared" si="5"/>
        <v>2006</v>
      </c>
      <c r="R33" s="41">
        <f t="shared" si="6"/>
        <v>2006</v>
      </c>
      <c r="S33" s="43" t="str">
        <f>YEAR(Taulukko1[[#This Row],[Alku KK]])&amp;"Q"&amp;ROUNDDOWN((MONTH(Taulukko1[[#This Row],[Alku KK]])-1)/3+1,0)</f>
        <v>2006Q1</v>
      </c>
      <c r="T33" s="43" t="str">
        <f>YEAR(Taulukko1[[#This Row],[Loppu KK]])&amp;"Q"&amp;ROUNDDOWN((MONTH(Taulukko1[[#This Row],[Loppu KK]])-1)/3+1,0)</f>
        <v>2006Q1</v>
      </c>
      <c r="U33" s="66">
        <f>IF(COUNT(Taulukko1[[#This Row],[Neuvottelujen alaiset ]])=1,Taulukko1[[#This Row],[Neuvottelujen alaiset ]],Taulukko1[[#This Row],[Vähennystarve]])</f>
        <v>120</v>
      </c>
      <c r="V33" s="44">
        <f t="shared" si="7"/>
        <v>0.5</v>
      </c>
      <c r="W33" s="44">
        <f t="shared" si="8"/>
        <v>0.30833333333333335</v>
      </c>
      <c r="X33" s="44">
        <f t="shared" si="9"/>
        <v>0.6166666666666667</v>
      </c>
      <c r="Y33" s="90" t="b">
        <f>AND(MONTH(Taulukko1[[#This Row],[Alku PVM]] )=6,DAY(Taulukko1[[#This Row],[Alku PVM]] )&gt;19)</f>
        <v>0</v>
      </c>
      <c r="Z33" s="90" t="b">
        <f>AND(MONTH(Taulukko1[[#This Row],[Loppu PVM]] )=6,DAY(Taulukko1[[#This Row],[Loppu PVM]] )&gt;19)</f>
        <v>0</v>
      </c>
      <c r="AA33" s="90" t="b">
        <f>OR(MONTH(Taulukko1[[#This Row],[Alku PVM]] )&lt;=5,AND(MONTH(Taulukko1[[#This Row],[Alku PVM]] )=6,DAY(Taulukko1[[#This Row],[Alku PVM]] )&lt;20))</f>
        <v>1</v>
      </c>
      <c r="AB33" s="90" t="b">
        <f>OR(MONTH(Taulukko1[[#This Row],[Loppu PVM]])&lt;=5,AND(MONTH(Taulukko1[[#This Row],[Loppu PVM]] )=6,DAY(Taulukko1[[#This Row],[Loppu PVM]])&lt;20))</f>
        <v>1</v>
      </c>
      <c r="AC33" s="90" t="b">
        <f>OR(MONTH(Taulukko1[[#This Row],[Alku PVM]] )&lt;=3,AND(MONTH(Taulukko1[[#This Row],[Alku PVM]] )=3))</f>
        <v>1</v>
      </c>
      <c r="AD33" s="90" t="b">
        <f>OR(MONTH(Taulukko1[[#This Row],[Loppu PVM]] )&lt;=3,AND(MONTH(Taulukko1[[#This Row],[Loppu PVM]] )=3))</f>
        <v>1</v>
      </c>
      <c r="AE33" s="90" t="b">
        <f>OR(MONTH(Taulukko1[[#This Row],[Alku PVM]] )&lt;=9,AND(MONTH(Taulukko1[[#This Row],[Alku PVM]] )=9))</f>
        <v>1</v>
      </c>
      <c r="AF33" s="90" t="b">
        <f>OR(MONTH(Taulukko1[[#This Row],[Loppu PVM]])&lt;=9,AND(MONTH(Taulukko1[[#This Row],[Loppu PVM]] )=9))</f>
        <v>1</v>
      </c>
      <c r="AG33" s="90" t="b">
        <f>OR(MONTH(Taulukko1[[#This Row],[Alku PVM]] )&lt;=6,AND(MONTH(Taulukko1[[#This Row],[Alku PVM]] )=6))</f>
        <v>1</v>
      </c>
      <c r="AH33" s="90" t="b">
        <f>OR(MONTH(Taulukko1[[#This Row],[Loppu PVM]])&lt;=6,AND(MONTH(Taulukko1[[#This Row],[Loppu PVM]] )=6))</f>
        <v>1</v>
      </c>
    </row>
    <row r="34" spans="1:34" ht="12.75" customHeight="1">
      <c r="A34" t="s">
        <v>1466</v>
      </c>
      <c r="B34" s="23">
        <v>38740</v>
      </c>
      <c r="C34" t="s">
        <v>1465</v>
      </c>
      <c r="E34" s="62">
        <v>45</v>
      </c>
      <c r="F34" s="4">
        <v>38785</v>
      </c>
      <c r="G34" s="5">
        <v>43</v>
      </c>
      <c r="H34" s="6">
        <v>420</v>
      </c>
      <c r="I34" s="126" t="e">
        <f>INDEX('TOL2008'!B:B,MATCH(A34,'TOL2008'!A:A,0))</f>
        <v>#N/A</v>
      </c>
      <c r="J34" s="59" t="e">
        <f>INDEX(Pääluokka!$H$2:$H$100,MATCH(VALUE(LEFT(Taulukko1[[#This Row],[TOL2008]],2)),Pääluokka!$G$2:$G$100,0))</f>
        <v>#N/A</v>
      </c>
      <c r="K34" s="59" t="e">
        <f>INDEX(Pääluokka!$I$2:$I$100,MATCH(VALUE(LEFT(Taulukko1[[#This Row],[TOL2008]],2)),Pääluokka!$G$2:$G$100,0))</f>
        <v>#N/A</v>
      </c>
      <c r="L34" s="41">
        <f t="shared" si="0"/>
        <v>45</v>
      </c>
      <c r="M34" s="43">
        <f t="shared" si="1"/>
        <v>38740</v>
      </c>
      <c r="N34" s="43">
        <f t="shared" si="2"/>
        <v>38785</v>
      </c>
      <c r="O34" s="43">
        <f t="shared" si="3"/>
        <v>38718</v>
      </c>
      <c r="P34" s="43">
        <f t="shared" si="4"/>
        <v>38777</v>
      </c>
      <c r="Q34" s="41">
        <f t="shared" si="5"/>
        <v>2006</v>
      </c>
      <c r="R34" s="41">
        <f t="shared" si="6"/>
        <v>2006</v>
      </c>
      <c r="S34" s="43" t="str">
        <f>YEAR(Taulukko1[[#This Row],[Alku KK]])&amp;"Q"&amp;ROUNDDOWN((MONTH(Taulukko1[[#This Row],[Alku KK]])-1)/3+1,0)</f>
        <v>2006Q1</v>
      </c>
      <c r="T34" s="43" t="str">
        <f>YEAR(Taulukko1[[#This Row],[Loppu KK]])&amp;"Q"&amp;ROUNDDOWN((MONTH(Taulukko1[[#This Row],[Loppu KK]])-1)/3+1,0)</f>
        <v>2006Q1</v>
      </c>
      <c r="U34" s="66">
        <f>IF(COUNT(Taulukko1[[#This Row],[Neuvottelujen alaiset ]])=1,Taulukko1[[#This Row],[Neuvottelujen alaiset ]],Taulukko1[[#This Row],[Vähennystarve]])</f>
        <v>420</v>
      </c>
      <c r="V34" s="44">
        <f t="shared" si="7"/>
        <v>0.10714285714285714</v>
      </c>
      <c r="W34" s="44">
        <f t="shared" si="8"/>
        <v>0.10238095238095238</v>
      </c>
      <c r="X34" s="44">
        <f t="shared" si="9"/>
        <v>0.9555555555555556</v>
      </c>
      <c r="Y34" s="90" t="b">
        <f>AND(MONTH(Taulukko1[[#This Row],[Alku PVM]] )=6,DAY(Taulukko1[[#This Row],[Alku PVM]] )&gt;19)</f>
        <v>0</v>
      </c>
      <c r="Z34" s="90" t="b">
        <f>AND(MONTH(Taulukko1[[#This Row],[Loppu PVM]] )=6,DAY(Taulukko1[[#This Row],[Loppu PVM]] )&gt;19)</f>
        <v>0</v>
      </c>
      <c r="AA34" s="90" t="b">
        <f>OR(MONTH(Taulukko1[[#This Row],[Alku PVM]] )&lt;=5,AND(MONTH(Taulukko1[[#This Row],[Alku PVM]] )=6,DAY(Taulukko1[[#This Row],[Alku PVM]] )&lt;20))</f>
        <v>1</v>
      </c>
      <c r="AB34" s="90" t="b">
        <f>OR(MONTH(Taulukko1[[#This Row],[Loppu PVM]])&lt;=5,AND(MONTH(Taulukko1[[#This Row],[Loppu PVM]] )=6,DAY(Taulukko1[[#This Row],[Loppu PVM]])&lt;20))</f>
        <v>1</v>
      </c>
      <c r="AC34" s="90" t="b">
        <f>OR(MONTH(Taulukko1[[#This Row],[Alku PVM]] )&lt;=3,AND(MONTH(Taulukko1[[#This Row],[Alku PVM]] )=3))</f>
        <v>1</v>
      </c>
      <c r="AD34" s="90" t="b">
        <f>OR(MONTH(Taulukko1[[#This Row],[Loppu PVM]] )&lt;=3,AND(MONTH(Taulukko1[[#This Row],[Loppu PVM]] )=3))</f>
        <v>1</v>
      </c>
      <c r="AE34" s="90" t="b">
        <f>OR(MONTH(Taulukko1[[#This Row],[Alku PVM]] )&lt;=9,AND(MONTH(Taulukko1[[#This Row],[Alku PVM]] )=9))</f>
        <v>1</v>
      </c>
      <c r="AF34" s="90" t="b">
        <f>OR(MONTH(Taulukko1[[#This Row],[Loppu PVM]])&lt;=9,AND(MONTH(Taulukko1[[#This Row],[Loppu PVM]] )=9))</f>
        <v>1</v>
      </c>
      <c r="AG34" s="90" t="b">
        <f>OR(MONTH(Taulukko1[[#This Row],[Alku PVM]] )&lt;=6,AND(MONTH(Taulukko1[[#This Row],[Alku PVM]] )=6))</f>
        <v>1</v>
      </c>
      <c r="AH34" s="90" t="b">
        <f>OR(MONTH(Taulukko1[[#This Row],[Loppu PVM]])&lt;=6,AND(MONTH(Taulukko1[[#This Row],[Loppu PVM]] )=6))</f>
        <v>1</v>
      </c>
    </row>
    <row r="35" spans="1:34" ht="12.75" customHeight="1">
      <c r="A35" t="s">
        <v>1606</v>
      </c>
      <c r="B35" s="23">
        <v>38741</v>
      </c>
      <c r="C35" t="s">
        <v>1605</v>
      </c>
      <c r="E35" s="62">
        <v>166</v>
      </c>
      <c r="F35" s="4">
        <v>38769</v>
      </c>
      <c r="G35" s="5">
        <v>140</v>
      </c>
      <c r="H35" s="6">
        <v>280</v>
      </c>
      <c r="I35" s="126" t="e">
        <f>INDEX('TOL2008'!B:B,MATCH(A35,'TOL2008'!A:A,0))</f>
        <v>#N/A</v>
      </c>
      <c r="J35" s="59" t="e">
        <f>INDEX(Pääluokka!$H$2:$H$100,MATCH(VALUE(LEFT(Taulukko1[[#This Row],[TOL2008]],2)),Pääluokka!$G$2:$G$100,0))</f>
        <v>#N/A</v>
      </c>
      <c r="K35" s="59" t="e">
        <f>INDEX(Pääluokka!$I$2:$I$100,MATCH(VALUE(LEFT(Taulukko1[[#This Row],[TOL2008]],2)),Pääluokka!$G$2:$G$100,0))</f>
        <v>#N/A</v>
      </c>
      <c r="L35" s="41">
        <f t="shared" si="0"/>
        <v>28</v>
      </c>
      <c r="M35" s="43">
        <f t="shared" si="1"/>
        <v>38741</v>
      </c>
      <c r="N35" s="43">
        <f t="shared" si="2"/>
        <v>38769</v>
      </c>
      <c r="O35" s="43">
        <f t="shared" si="3"/>
        <v>38718</v>
      </c>
      <c r="P35" s="43">
        <f t="shared" si="4"/>
        <v>38749</v>
      </c>
      <c r="Q35" s="41">
        <f t="shared" si="5"/>
        <v>2006</v>
      </c>
      <c r="R35" s="41">
        <f t="shared" si="6"/>
        <v>2006</v>
      </c>
      <c r="S35" s="43" t="str">
        <f>YEAR(Taulukko1[[#This Row],[Alku KK]])&amp;"Q"&amp;ROUNDDOWN((MONTH(Taulukko1[[#This Row],[Alku KK]])-1)/3+1,0)</f>
        <v>2006Q1</v>
      </c>
      <c r="T35" s="43" t="str">
        <f>YEAR(Taulukko1[[#This Row],[Loppu KK]])&amp;"Q"&amp;ROUNDDOWN((MONTH(Taulukko1[[#This Row],[Loppu KK]])-1)/3+1,0)</f>
        <v>2006Q1</v>
      </c>
      <c r="U35" s="66">
        <f>IF(COUNT(Taulukko1[[#This Row],[Neuvottelujen alaiset ]])=1,Taulukko1[[#This Row],[Neuvottelujen alaiset ]],Taulukko1[[#This Row],[Vähennystarve]])</f>
        <v>280</v>
      </c>
      <c r="V35" s="44">
        <f t="shared" si="7"/>
        <v>0.59285714285714286</v>
      </c>
      <c r="W35" s="44">
        <f t="shared" si="8"/>
        <v>0.5</v>
      </c>
      <c r="X35" s="44">
        <f t="shared" si="9"/>
        <v>0.84337349397590367</v>
      </c>
      <c r="Y35" s="90" t="b">
        <f>AND(MONTH(Taulukko1[[#This Row],[Alku PVM]] )=6,DAY(Taulukko1[[#This Row],[Alku PVM]] )&gt;19)</f>
        <v>0</v>
      </c>
      <c r="Z35" s="90" t="b">
        <f>AND(MONTH(Taulukko1[[#This Row],[Loppu PVM]] )=6,DAY(Taulukko1[[#This Row],[Loppu PVM]] )&gt;19)</f>
        <v>0</v>
      </c>
      <c r="AA35" s="90" t="b">
        <f>OR(MONTH(Taulukko1[[#This Row],[Alku PVM]] )&lt;=5,AND(MONTH(Taulukko1[[#This Row],[Alku PVM]] )=6,DAY(Taulukko1[[#This Row],[Alku PVM]] )&lt;20))</f>
        <v>1</v>
      </c>
      <c r="AB35" s="90" t="b">
        <f>OR(MONTH(Taulukko1[[#This Row],[Loppu PVM]])&lt;=5,AND(MONTH(Taulukko1[[#This Row],[Loppu PVM]] )=6,DAY(Taulukko1[[#This Row],[Loppu PVM]])&lt;20))</f>
        <v>1</v>
      </c>
      <c r="AC35" s="90" t="b">
        <f>OR(MONTH(Taulukko1[[#This Row],[Alku PVM]] )&lt;=3,AND(MONTH(Taulukko1[[#This Row],[Alku PVM]] )=3))</f>
        <v>1</v>
      </c>
      <c r="AD35" s="90" t="b">
        <f>OR(MONTH(Taulukko1[[#This Row],[Loppu PVM]] )&lt;=3,AND(MONTH(Taulukko1[[#This Row],[Loppu PVM]] )=3))</f>
        <v>1</v>
      </c>
      <c r="AE35" s="90" t="b">
        <f>OR(MONTH(Taulukko1[[#This Row],[Alku PVM]] )&lt;=9,AND(MONTH(Taulukko1[[#This Row],[Alku PVM]] )=9))</f>
        <v>1</v>
      </c>
      <c r="AF35" s="90" t="b">
        <f>OR(MONTH(Taulukko1[[#This Row],[Loppu PVM]])&lt;=9,AND(MONTH(Taulukko1[[#This Row],[Loppu PVM]] )=9))</f>
        <v>1</v>
      </c>
      <c r="AG35" s="90" t="b">
        <f>OR(MONTH(Taulukko1[[#This Row],[Alku PVM]] )&lt;=6,AND(MONTH(Taulukko1[[#This Row],[Alku PVM]] )=6))</f>
        <v>1</v>
      </c>
      <c r="AH35" s="90" t="b">
        <f>OR(MONTH(Taulukko1[[#This Row],[Loppu PVM]])&lt;=6,AND(MONTH(Taulukko1[[#This Row],[Loppu PVM]] )=6))</f>
        <v>1</v>
      </c>
    </row>
    <row r="36" spans="1:34" ht="12.75" customHeight="1">
      <c r="A36" t="s">
        <v>1612</v>
      </c>
      <c r="B36" s="23">
        <v>38742</v>
      </c>
      <c r="C36" t="s">
        <v>1611</v>
      </c>
      <c r="E36" s="62">
        <v>70</v>
      </c>
      <c r="F36" s="4">
        <v>38798</v>
      </c>
      <c r="G36" s="5">
        <v>29</v>
      </c>
      <c r="H36" s="6">
        <v>170</v>
      </c>
      <c r="I36" s="126" t="e">
        <f>INDEX('TOL2008'!B:B,MATCH(A36,'TOL2008'!A:A,0))</f>
        <v>#N/A</v>
      </c>
      <c r="J36" s="59" t="e">
        <f>INDEX(Pääluokka!$H$2:$H$100,MATCH(VALUE(LEFT(Taulukko1[[#This Row],[TOL2008]],2)),Pääluokka!$G$2:$G$100,0))</f>
        <v>#N/A</v>
      </c>
      <c r="K36" s="59" t="e">
        <f>INDEX(Pääluokka!$I$2:$I$100,MATCH(VALUE(LEFT(Taulukko1[[#This Row],[TOL2008]],2)),Pääluokka!$G$2:$G$100,0))</f>
        <v>#N/A</v>
      </c>
      <c r="L36" s="41">
        <f t="shared" si="0"/>
        <v>56</v>
      </c>
      <c r="M36" s="43">
        <f t="shared" si="1"/>
        <v>38742</v>
      </c>
      <c r="N36" s="43">
        <f t="shared" si="2"/>
        <v>38798</v>
      </c>
      <c r="O36" s="43">
        <f t="shared" si="3"/>
        <v>38718</v>
      </c>
      <c r="P36" s="43">
        <f t="shared" si="4"/>
        <v>38777</v>
      </c>
      <c r="Q36" s="41">
        <f t="shared" si="5"/>
        <v>2006</v>
      </c>
      <c r="R36" s="41">
        <f t="shared" si="6"/>
        <v>2006</v>
      </c>
      <c r="S36" s="43" t="str">
        <f>YEAR(Taulukko1[[#This Row],[Alku KK]])&amp;"Q"&amp;ROUNDDOWN((MONTH(Taulukko1[[#This Row],[Alku KK]])-1)/3+1,0)</f>
        <v>2006Q1</v>
      </c>
      <c r="T36" s="43" t="str">
        <f>YEAR(Taulukko1[[#This Row],[Loppu KK]])&amp;"Q"&amp;ROUNDDOWN((MONTH(Taulukko1[[#This Row],[Loppu KK]])-1)/3+1,0)</f>
        <v>2006Q1</v>
      </c>
      <c r="U36" s="66">
        <f>IF(COUNT(Taulukko1[[#This Row],[Neuvottelujen alaiset ]])=1,Taulukko1[[#This Row],[Neuvottelujen alaiset ]],Taulukko1[[#This Row],[Vähennystarve]])</f>
        <v>170</v>
      </c>
      <c r="V36" s="44">
        <f t="shared" si="7"/>
        <v>0.41176470588235292</v>
      </c>
      <c r="W36" s="44">
        <f t="shared" si="8"/>
        <v>0.17058823529411765</v>
      </c>
      <c r="X36" s="44">
        <f t="shared" si="9"/>
        <v>0.41428571428571431</v>
      </c>
      <c r="Y36" s="90" t="b">
        <f>AND(MONTH(Taulukko1[[#This Row],[Alku PVM]] )=6,DAY(Taulukko1[[#This Row],[Alku PVM]] )&gt;19)</f>
        <v>0</v>
      </c>
      <c r="Z36" s="90" t="b">
        <f>AND(MONTH(Taulukko1[[#This Row],[Loppu PVM]] )=6,DAY(Taulukko1[[#This Row],[Loppu PVM]] )&gt;19)</f>
        <v>0</v>
      </c>
      <c r="AA36" s="90" t="b">
        <f>OR(MONTH(Taulukko1[[#This Row],[Alku PVM]] )&lt;=5,AND(MONTH(Taulukko1[[#This Row],[Alku PVM]] )=6,DAY(Taulukko1[[#This Row],[Alku PVM]] )&lt;20))</f>
        <v>1</v>
      </c>
      <c r="AB36" s="90" t="b">
        <f>OR(MONTH(Taulukko1[[#This Row],[Loppu PVM]])&lt;=5,AND(MONTH(Taulukko1[[#This Row],[Loppu PVM]] )=6,DAY(Taulukko1[[#This Row],[Loppu PVM]])&lt;20))</f>
        <v>1</v>
      </c>
      <c r="AC36" s="90" t="b">
        <f>OR(MONTH(Taulukko1[[#This Row],[Alku PVM]] )&lt;=3,AND(MONTH(Taulukko1[[#This Row],[Alku PVM]] )=3))</f>
        <v>1</v>
      </c>
      <c r="AD36" s="90" t="b">
        <f>OR(MONTH(Taulukko1[[#This Row],[Loppu PVM]] )&lt;=3,AND(MONTH(Taulukko1[[#This Row],[Loppu PVM]] )=3))</f>
        <v>1</v>
      </c>
      <c r="AE36" s="90" t="b">
        <f>OR(MONTH(Taulukko1[[#This Row],[Alku PVM]] )&lt;=9,AND(MONTH(Taulukko1[[#This Row],[Alku PVM]] )=9))</f>
        <v>1</v>
      </c>
      <c r="AF36" s="90" t="b">
        <f>OR(MONTH(Taulukko1[[#This Row],[Loppu PVM]])&lt;=9,AND(MONTH(Taulukko1[[#This Row],[Loppu PVM]] )=9))</f>
        <v>1</v>
      </c>
      <c r="AG36" s="90" t="b">
        <f>OR(MONTH(Taulukko1[[#This Row],[Alku PVM]] )&lt;=6,AND(MONTH(Taulukko1[[#This Row],[Alku PVM]] )=6))</f>
        <v>1</v>
      </c>
      <c r="AH36" s="90" t="b">
        <f>OR(MONTH(Taulukko1[[#This Row],[Loppu PVM]])&lt;=6,AND(MONTH(Taulukko1[[#This Row],[Loppu PVM]] )=6))</f>
        <v>1</v>
      </c>
    </row>
    <row r="37" spans="1:34" ht="12.75" customHeight="1">
      <c r="A37" t="s">
        <v>1655</v>
      </c>
      <c r="B37" s="23">
        <v>38744</v>
      </c>
      <c r="C37" t="s">
        <v>1654</v>
      </c>
      <c r="E37" s="62">
        <v>11</v>
      </c>
      <c r="F37" s="4"/>
      <c r="G37" s="5"/>
      <c r="H37" s="1">
        <v>11</v>
      </c>
      <c r="I37" s="126" t="e">
        <f>INDEX('TOL2008'!B:B,MATCH(A37,'TOL2008'!A:A,0))</f>
        <v>#N/A</v>
      </c>
      <c r="J37" s="59" t="e">
        <f>INDEX(Pääluokka!$H$2:$H$100,MATCH(VALUE(LEFT(Taulukko1[[#This Row],[TOL2008]],2)),Pääluokka!$G$2:$G$100,0))</f>
        <v>#N/A</v>
      </c>
      <c r="K37" s="59" t="e">
        <f>INDEX(Pääluokka!$I$2:$I$100,MATCH(VALUE(LEFT(Taulukko1[[#This Row],[TOL2008]],2)),Pääluokka!$G$2:$G$100,0))</f>
        <v>#N/A</v>
      </c>
      <c r="L37" s="41" t="str">
        <f t="shared" si="0"/>
        <v>NA</v>
      </c>
      <c r="M37" s="43">
        <f t="shared" si="1"/>
        <v>38744</v>
      </c>
      <c r="N37" s="43">
        <f t="shared" si="2"/>
        <v>38795</v>
      </c>
      <c r="O37" s="43">
        <f t="shared" si="3"/>
        <v>38718</v>
      </c>
      <c r="P37" s="43">
        <f t="shared" si="4"/>
        <v>38777</v>
      </c>
      <c r="Q37" s="41">
        <f t="shared" si="5"/>
        <v>2006</v>
      </c>
      <c r="R37" s="41">
        <f t="shared" si="6"/>
        <v>2006</v>
      </c>
      <c r="S37" s="43" t="str">
        <f>YEAR(Taulukko1[[#This Row],[Alku KK]])&amp;"Q"&amp;ROUNDDOWN((MONTH(Taulukko1[[#This Row],[Alku KK]])-1)/3+1,0)</f>
        <v>2006Q1</v>
      </c>
      <c r="T37" s="43" t="str">
        <f>YEAR(Taulukko1[[#This Row],[Loppu KK]])&amp;"Q"&amp;ROUNDDOWN((MONTH(Taulukko1[[#This Row],[Loppu KK]])-1)/3+1,0)</f>
        <v>2006Q1</v>
      </c>
      <c r="U37" s="66">
        <f>IF(COUNT(Taulukko1[[#This Row],[Neuvottelujen alaiset ]])=1,Taulukko1[[#This Row],[Neuvottelujen alaiset ]],Taulukko1[[#This Row],[Vähennystarve]])</f>
        <v>11</v>
      </c>
      <c r="V37" s="44">
        <f t="shared" si="7"/>
        <v>1</v>
      </c>
      <c r="W37" s="44" t="str">
        <f t="shared" si="8"/>
        <v>NA</v>
      </c>
      <c r="X37" s="44" t="str">
        <f t="shared" si="9"/>
        <v>NA</v>
      </c>
      <c r="Y37" s="90" t="b">
        <f>AND(MONTH(Taulukko1[[#This Row],[Alku PVM]] )=6,DAY(Taulukko1[[#This Row],[Alku PVM]] )&gt;19)</f>
        <v>0</v>
      </c>
      <c r="Z37" s="90" t="b">
        <f>AND(MONTH(Taulukko1[[#This Row],[Loppu PVM]] )=6,DAY(Taulukko1[[#This Row],[Loppu PVM]] )&gt;19)</f>
        <v>0</v>
      </c>
      <c r="AA37" s="90" t="b">
        <f>OR(MONTH(Taulukko1[[#This Row],[Alku PVM]] )&lt;=5,AND(MONTH(Taulukko1[[#This Row],[Alku PVM]] )=6,DAY(Taulukko1[[#This Row],[Alku PVM]] )&lt;20))</f>
        <v>1</v>
      </c>
      <c r="AB37" s="90" t="b">
        <f>OR(MONTH(Taulukko1[[#This Row],[Loppu PVM]])&lt;=5,AND(MONTH(Taulukko1[[#This Row],[Loppu PVM]] )=6,DAY(Taulukko1[[#This Row],[Loppu PVM]])&lt;20))</f>
        <v>1</v>
      </c>
      <c r="AC37" s="90" t="b">
        <f>OR(MONTH(Taulukko1[[#This Row],[Alku PVM]] )&lt;=3,AND(MONTH(Taulukko1[[#This Row],[Alku PVM]] )=3))</f>
        <v>1</v>
      </c>
      <c r="AD37" s="90" t="b">
        <f>OR(MONTH(Taulukko1[[#This Row],[Loppu PVM]] )&lt;=3,AND(MONTH(Taulukko1[[#This Row],[Loppu PVM]] )=3))</f>
        <v>1</v>
      </c>
      <c r="AE37" s="90" t="b">
        <f>OR(MONTH(Taulukko1[[#This Row],[Alku PVM]] )&lt;=9,AND(MONTH(Taulukko1[[#This Row],[Alku PVM]] )=9))</f>
        <v>1</v>
      </c>
      <c r="AF37" s="90" t="b">
        <f>OR(MONTH(Taulukko1[[#This Row],[Loppu PVM]])&lt;=9,AND(MONTH(Taulukko1[[#This Row],[Loppu PVM]] )=9))</f>
        <v>1</v>
      </c>
      <c r="AG37" s="90" t="b">
        <f>OR(MONTH(Taulukko1[[#This Row],[Alku PVM]] )&lt;=6,AND(MONTH(Taulukko1[[#This Row],[Alku PVM]] )=6))</f>
        <v>1</v>
      </c>
      <c r="AH37" s="90" t="b">
        <f>OR(MONTH(Taulukko1[[#This Row],[Loppu PVM]])&lt;=6,AND(MONTH(Taulukko1[[#This Row],[Loppu PVM]] )=6))</f>
        <v>1</v>
      </c>
    </row>
    <row r="38" spans="1:34" ht="12.75" customHeight="1">
      <c r="A38" t="s">
        <v>1519</v>
      </c>
      <c r="B38" s="23">
        <v>38744</v>
      </c>
      <c r="C38" t="s">
        <v>1518</v>
      </c>
      <c r="F38" s="4">
        <v>38833</v>
      </c>
      <c r="G38" s="5">
        <v>5</v>
      </c>
      <c r="H38" s="6">
        <v>20</v>
      </c>
      <c r="I38" s="126">
        <f>INDEX('TOL2008'!B:B,MATCH(A38,'TOL2008'!A:A,0))</f>
        <v>2400</v>
      </c>
      <c r="J38" s="59" t="str">
        <f>INDEX(Pääluokka!$H$2:$H$100,MATCH(VALUE(LEFT(Taulukko1[[#This Row],[TOL2008]],2)),Pääluokka!$G$2:$G$100,0))</f>
        <v>Teollisuus</v>
      </c>
      <c r="K38" s="59" t="str">
        <f>INDEX(Pääluokka!$I$2:$I$100,MATCH(VALUE(LEFT(Taulukko1[[#This Row],[TOL2008]],2)),Pääluokka!$G$2:$G$100,0))</f>
        <v>Teollisuus (C-E)</v>
      </c>
      <c r="L38" s="41">
        <f t="shared" si="0"/>
        <v>89</v>
      </c>
      <c r="M38" s="43">
        <f t="shared" si="1"/>
        <v>38744</v>
      </c>
      <c r="N38" s="43">
        <f t="shared" si="2"/>
        <v>38833</v>
      </c>
      <c r="O38" s="43">
        <f t="shared" si="3"/>
        <v>38718</v>
      </c>
      <c r="P38" s="43">
        <f t="shared" si="4"/>
        <v>38808</v>
      </c>
      <c r="Q38" s="41">
        <f t="shared" si="5"/>
        <v>2006</v>
      </c>
      <c r="R38" s="41">
        <f t="shared" si="6"/>
        <v>2006</v>
      </c>
      <c r="S38" s="43" t="str">
        <f>YEAR(Taulukko1[[#This Row],[Alku KK]])&amp;"Q"&amp;ROUNDDOWN((MONTH(Taulukko1[[#This Row],[Alku KK]])-1)/3+1,0)</f>
        <v>2006Q1</v>
      </c>
      <c r="T38" s="43" t="str">
        <f>YEAR(Taulukko1[[#This Row],[Loppu KK]])&amp;"Q"&amp;ROUNDDOWN((MONTH(Taulukko1[[#This Row],[Loppu KK]])-1)/3+1,0)</f>
        <v>2006Q2</v>
      </c>
      <c r="U38" s="66">
        <f>IF(COUNT(Taulukko1[[#This Row],[Neuvottelujen alaiset ]])=1,Taulukko1[[#This Row],[Neuvottelujen alaiset ]],Taulukko1[[#This Row],[Vähennystarve]])</f>
        <v>20</v>
      </c>
      <c r="V38" s="44" t="str">
        <f t="shared" si="7"/>
        <v>NA</v>
      </c>
      <c r="W38" s="44">
        <f t="shared" si="8"/>
        <v>0.25</v>
      </c>
      <c r="X38" s="44" t="str">
        <f t="shared" si="9"/>
        <v>NA</v>
      </c>
      <c r="Y38" s="90" t="b">
        <f>AND(MONTH(Taulukko1[[#This Row],[Alku PVM]] )=6,DAY(Taulukko1[[#This Row],[Alku PVM]] )&gt;19)</f>
        <v>0</v>
      </c>
      <c r="Z38" s="90" t="b">
        <f>AND(MONTH(Taulukko1[[#This Row],[Loppu PVM]] )=6,DAY(Taulukko1[[#This Row],[Loppu PVM]] )&gt;19)</f>
        <v>0</v>
      </c>
      <c r="AA38" s="90" t="b">
        <f>OR(MONTH(Taulukko1[[#This Row],[Alku PVM]] )&lt;=5,AND(MONTH(Taulukko1[[#This Row],[Alku PVM]] )=6,DAY(Taulukko1[[#This Row],[Alku PVM]] )&lt;20))</f>
        <v>1</v>
      </c>
      <c r="AB38" s="90" t="b">
        <f>OR(MONTH(Taulukko1[[#This Row],[Loppu PVM]])&lt;=5,AND(MONTH(Taulukko1[[#This Row],[Loppu PVM]] )=6,DAY(Taulukko1[[#This Row],[Loppu PVM]])&lt;20))</f>
        <v>1</v>
      </c>
      <c r="AC38" s="90" t="b">
        <f>OR(MONTH(Taulukko1[[#This Row],[Alku PVM]] )&lt;=3,AND(MONTH(Taulukko1[[#This Row],[Alku PVM]] )=3))</f>
        <v>1</v>
      </c>
      <c r="AD38" s="90" t="b">
        <f>OR(MONTH(Taulukko1[[#This Row],[Loppu PVM]] )&lt;=3,AND(MONTH(Taulukko1[[#This Row],[Loppu PVM]] )=3))</f>
        <v>0</v>
      </c>
      <c r="AE38" s="90" t="b">
        <f>OR(MONTH(Taulukko1[[#This Row],[Alku PVM]] )&lt;=9,AND(MONTH(Taulukko1[[#This Row],[Alku PVM]] )=9))</f>
        <v>1</v>
      </c>
      <c r="AF38" s="90" t="b">
        <f>OR(MONTH(Taulukko1[[#This Row],[Loppu PVM]])&lt;=9,AND(MONTH(Taulukko1[[#This Row],[Loppu PVM]] )=9))</f>
        <v>1</v>
      </c>
      <c r="AG38" s="90" t="b">
        <f>OR(MONTH(Taulukko1[[#This Row],[Alku PVM]] )&lt;=6,AND(MONTH(Taulukko1[[#This Row],[Alku PVM]] )=6))</f>
        <v>1</v>
      </c>
      <c r="AH38" s="90" t="b">
        <f>OR(MONTH(Taulukko1[[#This Row],[Loppu PVM]])&lt;=6,AND(MONTH(Taulukko1[[#This Row],[Loppu PVM]] )=6))</f>
        <v>1</v>
      </c>
    </row>
    <row r="39" spans="1:34" ht="12.75" customHeight="1">
      <c r="A39" t="s">
        <v>982</v>
      </c>
      <c r="B39" s="23">
        <v>38748</v>
      </c>
      <c r="C39" t="s">
        <v>1511</v>
      </c>
      <c r="E39" s="62">
        <v>90</v>
      </c>
      <c r="F39" s="4">
        <v>38812</v>
      </c>
      <c r="G39" s="5">
        <v>0</v>
      </c>
      <c r="H39" s="1">
        <v>300</v>
      </c>
      <c r="I39" s="126">
        <f>INDEX('TOL2008'!B:B,MATCH(A39,'TOL2008'!A:A,0))</f>
        <v>26300</v>
      </c>
      <c r="J39" s="59" t="str">
        <f>INDEX(Pääluokka!$H$2:$H$100,MATCH(VALUE(LEFT(Taulukko1[[#This Row],[TOL2008]],2)),Pääluokka!$G$2:$G$100,0))</f>
        <v>Teollisuus</v>
      </c>
      <c r="K39" s="59" t="str">
        <f>INDEX(Pääluokka!$I$2:$I$100,MATCH(VALUE(LEFT(Taulukko1[[#This Row],[TOL2008]],2)),Pääluokka!$G$2:$G$100,0))</f>
        <v>Teollisuus (C-E)</v>
      </c>
      <c r="L39" s="41">
        <f t="shared" si="0"/>
        <v>64</v>
      </c>
      <c r="M39" s="43">
        <f t="shared" si="1"/>
        <v>38748</v>
      </c>
      <c r="N39" s="43">
        <f t="shared" si="2"/>
        <v>38812</v>
      </c>
      <c r="O39" s="43">
        <f t="shared" si="3"/>
        <v>38718</v>
      </c>
      <c r="P39" s="43">
        <f t="shared" si="4"/>
        <v>38808</v>
      </c>
      <c r="Q39" s="41">
        <f t="shared" si="5"/>
        <v>2006</v>
      </c>
      <c r="R39" s="41">
        <f t="shared" si="6"/>
        <v>2006</v>
      </c>
      <c r="S39" s="43" t="str">
        <f>YEAR(Taulukko1[[#This Row],[Alku KK]])&amp;"Q"&amp;ROUNDDOWN((MONTH(Taulukko1[[#This Row],[Alku KK]])-1)/3+1,0)</f>
        <v>2006Q1</v>
      </c>
      <c r="T39" s="43" t="str">
        <f>YEAR(Taulukko1[[#This Row],[Loppu KK]])&amp;"Q"&amp;ROUNDDOWN((MONTH(Taulukko1[[#This Row],[Loppu KK]])-1)/3+1,0)</f>
        <v>2006Q2</v>
      </c>
      <c r="U39" s="66">
        <f>IF(COUNT(Taulukko1[[#This Row],[Neuvottelujen alaiset ]])=1,Taulukko1[[#This Row],[Neuvottelujen alaiset ]],Taulukko1[[#This Row],[Vähennystarve]])</f>
        <v>300</v>
      </c>
      <c r="V39" s="44">
        <f t="shared" si="7"/>
        <v>0.3</v>
      </c>
      <c r="W39" s="44">
        <f t="shared" si="8"/>
        <v>0</v>
      </c>
      <c r="X39" s="44">
        <f t="shared" si="9"/>
        <v>0</v>
      </c>
      <c r="Y39" s="90" t="b">
        <f>AND(MONTH(Taulukko1[[#This Row],[Alku PVM]] )=6,DAY(Taulukko1[[#This Row],[Alku PVM]] )&gt;19)</f>
        <v>0</v>
      </c>
      <c r="Z39" s="90" t="b">
        <f>AND(MONTH(Taulukko1[[#This Row],[Loppu PVM]] )=6,DAY(Taulukko1[[#This Row],[Loppu PVM]] )&gt;19)</f>
        <v>0</v>
      </c>
      <c r="AA39" s="90" t="b">
        <f>OR(MONTH(Taulukko1[[#This Row],[Alku PVM]] )&lt;=5,AND(MONTH(Taulukko1[[#This Row],[Alku PVM]] )=6,DAY(Taulukko1[[#This Row],[Alku PVM]] )&lt;20))</f>
        <v>1</v>
      </c>
      <c r="AB39" s="90" t="b">
        <f>OR(MONTH(Taulukko1[[#This Row],[Loppu PVM]])&lt;=5,AND(MONTH(Taulukko1[[#This Row],[Loppu PVM]] )=6,DAY(Taulukko1[[#This Row],[Loppu PVM]])&lt;20))</f>
        <v>1</v>
      </c>
      <c r="AC39" s="90" t="b">
        <f>OR(MONTH(Taulukko1[[#This Row],[Alku PVM]] )&lt;=3,AND(MONTH(Taulukko1[[#This Row],[Alku PVM]] )=3))</f>
        <v>1</v>
      </c>
      <c r="AD39" s="90" t="b">
        <f>OR(MONTH(Taulukko1[[#This Row],[Loppu PVM]] )&lt;=3,AND(MONTH(Taulukko1[[#This Row],[Loppu PVM]] )=3))</f>
        <v>0</v>
      </c>
      <c r="AE39" s="90" t="b">
        <f>OR(MONTH(Taulukko1[[#This Row],[Alku PVM]] )&lt;=9,AND(MONTH(Taulukko1[[#This Row],[Alku PVM]] )=9))</f>
        <v>1</v>
      </c>
      <c r="AF39" s="90" t="b">
        <f>OR(MONTH(Taulukko1[[#This Row],[Loppu PVM]])&lt;=9,AND(MONTH(Taulukko1[[#This Row],[Loppu PVM]] )=9))</f>
        <v>1</v>
      </c>
      <c r="AG39" s="90" t="b">
        <f>OR(MONTH(Taulukko1[[#This Row],[Alku PVM]] )&lt;=6,AND(MONTH(Taulukko1[[#This Row],[Alku PVM]] )=6))</f>
        <v>1</v>
      </c>
      <c r="AH39" s="90" t="b">
        <f>OR(MONTH(Taulukko1[[#This Row],[Loppu PVM]])&lt;=6,AND(MONTH(Taulukko1[[#This Row],[Loppu PVM]] )=6))</f>
        <v>1</v>
      </c>
    </row>
    <row r="40" spans="1:34" ht="12.75" customHeight="1">
      <c r="A40" t="s">
        <v>1491</v>
      </c>
      <c r="B40" s="23">
        <v>38748</v>
      </c>
      <c r="C40" s="21" t="s">
        <v>1490</v>
      </c>
      <c r="D40" s="24"/>
      <c r="E40" s="62">
        <v>50</v>
      </c>
      <c r="F40" s="23">
        <v>38826</v>
      </c>
      <c r="G40" s="24">
        <v>4</v>
      </c>
      <c r="H40" s="1">
        <v>360</v>
      </c>
      <c r="I40" s="126" t="e">
        <f>INDEX('TOL2008'!B:B,MATCH(A40,'TOL2008'!A:A,0))</f>
        <v>#N/A</v>
      </c>
      <c r="J40" s="59" t="e">
        <f>INDEX(Pääluokka!$H$2:$H$100,MATCH(VALUE(LEFT(Taulukko1[[#This Row],[TOL2008]],2)),Pääluokka!$G$2:$G$100,0))</f>
        <v>#N/A</v>
      </c>
      <c r="K40" s="59" t="e">
        <f>INDEX(Pääluokka!$I$2:$I$100,MATCH(VALUE(LEFT(Taulukko1[[#This Row],[TOL2008]],2)),Pääluokka!$G$2:$G$100,0))</f>
        <v>#N/A</v>
      </c>
      <c r="L40" s="41">
        <f t="shared" si="0"/>
        <v>78</v>
      </c>
      <c r="M40" s="43">
        <f t="shared" si="1"/>
        <v>38748</v>
      </c>
      <c r="N40" s="43">
        <f t="shared" si="2"/>
        <v>38826</v>
      </c>
      <c r="O40" s="43">
        <f t="shared" si="3"/>
        <v>38718</v>
      </c>
      <c r="P40" s="43">
        <f t="shared" si="4"/>
        <v>38808</v>
      </c>
      <c r="Q40" s="41">
        <f t="shared" si="5"/>
        <v>2006</v>
      </c>
      <c r="R40" s="41">
        <f t="shared" si="6"/>
        <v>2006</v>
      </c>
      <c r="S40" s="43" t="str">
        <f>YEAR(Taulukko1[[#This Row],[Alku KK]])&amp;"Q"&amp;ROUNDDOWN((MONTH(Taulukko1[[#This Row],[Alku KK]])-1)/3+1,0)</f>
        <v>2006Q1</v>
      </c>
      <c r="T40" s="43" t="str">
        <f>YEAR(Taulukko1[[#This Row],[Loppu KK]])&amp;"Q"&amp;ROUNDDOWN((MONTH(Taulukko1[[#This Row],[Loppu KK]])-1)/3+1,0)</f>
        <v>2006Q2</v>
      </c>
      <c r="U40" s="66">
        <f>IF(COUNT(Taulukko1[[#This Row],[Neuvottelujen alaiset ]])=1,Taulukko1[[#This Row],[Neuvottelujen alaiset ]],Taulukko1[[#This Row],[Vähennystarve]])</f>
        <v>360</v>
      </c>
      <c r="V40" s="44">
        <f t="shared" si="7"/>
        <v>0.1388888888888889</v>
      </c>
      <c r="W40" s="44">
        <f t="shared" si="8"/>
        <v>1.1111111111111112E-2</v>
      </c>
      <c r="X40" s="44">
        <f t="shared" si="9"/>
        <v>0.08</v>
      </c>
      <c r="Y40" s="90" t="b">
        <f>AND(MONTH(Taulukko1[[#This Row],[Alku PVM]] )=6,DAY(Taulukko1[[#This Row],[Alku PVM]] )&gt;19)</f>
        <v>0</v>
      </c>
      <c r="Z40" s="90" t="b">
        <f>AND(MONTH(Taulukko1[[#This Row],[Loppu PVM]] )=6,DAY(Taulukko1[[#This Row],[Loppu PVM]] )&gt;19)</f>
        <v>0</v>
      </c>
      <c r="AA40" s="90" t="b">
        <f>OR(MONTH(Taulukko1[[#This Row],[Alku PVM]] )&lt;=5,AND(MONTH(Taulukko1[[#This Row],[Alku PVM]] )=6,DAY(Taulukko1[[#This Row],[Alku PVM]] )&lt;20))</f>
        <v>1</v>
      </c>
      <c r="AB40" s="90" t="b">
        <f>OR(MONTH(Taulukko1[[#This Row],[Loppu PVM]])&lt;=5,AND(MONTH(Taulukko1[[#This Row],[Loppu PVM]] )=6,DAY(Taulukko1[[#This Row],[Loppu PVM]])&lt;20))</f>
        <v>1</v>
      </c>
      <c r="AC40" s="90" t="b">
        <f>OR(MONTH(Taulukko1[[#This Row],[Alku PVM]] )&lt;=3,AND(MONTH(Taulukko1[[#This Row],[Alku PVM]] )=3))</f>
        <v>1</v>
      </c>
      <c r="AD40" s="90" t="b">
        <f>OR(MONTH(Taulukko1[[#This Row],[Loppu PVM]] )&lt;=3,AND(MONTH(Taulukko1[[#This Row],[Loppu PVM]] )=3))</f>
        <v>0</v>
      </c>
      <c r="AE40" s="90" t="b">
        <f>OR(MONTH(Taulukko1[[#This Row],[Alku PVM]] )&lt;=9,AND(MONTH(Taulukko1[[#This Row],[Alku PVM]] )=9))</f>
        <v>1</v>
      </c>
      <c r="AF40" s="90" t="b">
        <f>OR(MONTH(Taulukko1[[#This Row],[Loppu PVM]])&lt;=9,AND(MONTH(Taulukko1[[#This Row],[Loppu PVM]] )=9))</f>
        <v>1</v>
      </c>
      <c r="AG40" s="90" t="b">
        <f>OR(MONTH(Taulukko1[[#This Row],[Alku PVM]] )&lt;=6,AND(MONTH(Taulukko1[[#This Row],[Alku PVM]] )=6))</f>
        <v>1</v>
      </c>
      <c r="AH40" s="90" t="b">
        <f>OR(MONTH(Taulukko1[[#This Row],[Loppu PVM]])&lt;=6,AND(MONTH(Taulukko1[[#This Row],[Loppu PVM]] )=6))</f>
        <v>1</v>
      </c>
    </row>
    <row r="41" spans="1:34" ht="12.75" customHeight="1">
      <c r="A41" t="s">
        <v>368</v>
      </c>
      <c r="B41" s="23">
        <v>38749</v>
      </c>
      <c r="C41" t="s">
        <v>1523</v>
      </c>
      <c r="E41" s="62">
        <v>20</v>
      </c>
      <c r="F41" s="4">
        <v>38786</v>
      </c>
      <c r="G41" s="5">
        <v>8</v>
      </c>
      <c r="H41" s="1">
        <v>20</v>
      </c>
      <c r="I41" s="126">
        <f>INDEX('TOL2008'!B:B,MATCH(A41,'TOL2008'!A:A,0))</f>
        <v>88999</v>
      </c>
      <c r="J41" s="59" t="str">
        <f>INDEX(Pääluokka!$H$2:$H$100,MATCH(VALUE(LEFT(Taulukko1[[#This Row],[TOL2008]],2)),Pääluokka!$G$2:$G$100,0))</f>
        <v>Terveys- ja sosiaalipalvelut</v>
      </c>
      <c r="K41" s="59" t="str">
        <f>INDEX(Pääluokka!$I$2:$I$100,MATCH(VALUE(LEFT(Taulukko1[[#This Row],[TOL2008]],2)),Pääluokka!$G$2:$G$100,0))</f>
        <v>Muut toimialat (O-Q, T-X)</v>
      </c>
      <c r="L41" s="41">
        <f t="shared" si="0"/>
        <v>37</v>
      </c>
      <c r="M41" s="43">
        <f t="shared" si="1"/>
        <v>38749</v>
      </c>
      <c r="N41" s="43">
        <f t="shared" si="2"/>
        <v>38786</v>
      </c>
      <c r="O41" s="43">
        <f t="shared" si="3"/>
        <v>38749</v>
      </c>
      <c r="P41" s="43">
        <f t="shared" si="4"/>
        <v>38777</v>
      </c>
      <c r="Q41" s="41">
        <f t="shared" si="5"/>
        <v>2006</v>
      </c>
      <c r="R41" s="41">
        <f t="shared" si="6"/>
        <v>2006</v>
      </c>
      <c r="S41" s="43" t="str">
        <f>YEAR(Taulukko1[[#This Row],[Alku KK]])&amp;"Q"&amp;ROUNDDOWN((MONTH(Taulukko1[[#This Row],[Alku KK]])-1)/3+1,0)</f>
        <v>2006Q1</v>
      </c>
      <c r="T41" s="43" t="str">
        <f>YEAR(Taulukko1[[#This Row],[Loppu KK]])&amp;"Q"&amp;ROUNDDOWN((MONTH(Taulukko1[[#This Row],[Loppu KK]])-1)/3+1,0)</f>
        <v>2006Q1</v>
      </c>
      <c r="U41" s="66">
        <f>IF(COUNT(Taulukko1[[#This Row],[Neuvottelujen alaiset ]])=1,Taulukko1[[#This Row],[Neuvottelujen alaiset ]],Taulukko1[[#This Row],[Vähennystarve]])</f>
        <v>20</v>
      </c>
      <c r="V41" s="44">
        <f t="shared" si="7"/>
        <v>1</v>
      </c>
      <c r="W41" s="44">
        <f t="shared" si="8"/>
        <v>0.4</v>
      </c>
      <c r="X41" s="44">
        <f t="shared" si="9"/>
        <v>0.4</v>
      </c>
      <c r="Y41" s="90" t="b">
        <f>AND(MONTH(Taulukko1[[#This Row],[Alku PVM]] )=6,DAY(Taulukko1[[#This Row],[Alku PVM]] )&gt;19)</f>
        <v>0</v>
      </c>
      <c r="Z41" s="90" t="b">
        <f>AND(MONTH(Taulukko1[[#This Row],[Loppu PVM]] )=6,DAY(Taulukko1[[#This Row],[Loppu PVM]] )&gt;19)</f>
        <v>0</v>
      </c>
      <c r="AA41" s="90" t="b">
        <f>OR(MONTH(Taulukko1[[#This Row],[Alku PVM]] )&lt;=5,AND(MONTH(Taulukko1[[#This Row],[Alku PVM]] )=6,DAY(Taulukko1[[#This Row],[Alku PVM]] )&lt;20))</f>
        <v>1</v>
      </c>
      <c r="AB41" s="90" t="b">
        <f>OR(MONTH(Taulukko1[[#This Row],[Loppu PVM]])&lt;=5,AND(MONTH(Taulukko1[[#This Row],[Loppu PVM]] )=6,DAY(Taulukko1[[#This Row],[Loppu PVM]])&lt;20))</f>
        <v>1</v>
      </c>
      <c r="AC41" s="90" t="b">
        <f>OR(MONTH(Taulukko1[[#This Row],[Alku PVM]] )&lt;=3,AND(MONTH(Taulukko1[[#This Row],[Alku PVM]] )=3))</f>
        <v>1</v>
      </c>
      <c r="AD41" s="90" t="b">
        <f>OR(MONTH(Taulukko1[[#This Row],[Loppu PVM]] )&lt;=3,AND(MONTH(Taulukko1[[#This Row],[Loppu PVM]] )=3))</f>
        <v>1</v>
      </c>
      <c r="AE41" s="90" t="b">
        <f>OR(MONTH(Taulukko1[[#This Row],[Alku PVM]] )&lt;=9,AND(MONTH(Taulukko1[[#This Row],[Alku PVM]] )=9))</f>
        <v>1</v>
      </c>
      <c r="AF41" s="90" t="b">
        <f>OR(MONTH(Taulukko1[[#This Row],[Loppu PVM]])&lt;=9,AND(MONTH(Taulukko1[[#This Row],[Loppu PVM]] )=9))</f>
        <v>1</v>
      </c>
      <c r="AG41" s="90" t="b">
        <f>OR(MONTH(Taulukko1[[#This Row],[Alku PVM]] )&lt;=6,AND(MONTH(Taulukko1[[#This Row],[Alku PVM]] )=6))</f>
        <v>1</v>
      </c>
      <c r="AH41" s="90" t="b">
        <f>OR(MONTH(Taulukko1[[#This Row],[Loppu PVM]])&lt;=6,AND(MONTH(Taulukko1[[#This Row],[Loppu PVM]] )=6))</f>
        <v>1</v>
      </c>
    </row>
    <row r="42" spans="1:34" ht="12.75" customHeight="1">
      <c r="A42" t="s">
        <v>1408</v>
      </c>
      <c r="B42" s="23">
        <v>38749</v>
      </c>
      <c r="C42" t="s">
        <v>1407</v>
      </c>
      <c r="F42" s="4">
        <v>38777</v>
      </c>
      <c r="G42" s="5">
        <v>27</v>
      </c>
      <c r="H42" s="1">
        <v>45</v>
      </c>
      <c r="I42" s="126" t="e">
        <f>INDEX('TOL2008'!B:B,MATCH(A42,'TOL2008'!A:A,0))</f>
        <v>#N/A</v>
      </c>
      <c r="J42" s="59" t="e">
        <f>INDEX(Pääluokka!$H$2:$H$100,MATCH(VALUE(LEFT(Taulukko1[[#This Row],[TOL2008]],2)),Pääluokka!$G$2:$G$100,0))</f>
        <v>#N/A</v>
      </c>
      <c r="K42" s="59" t="e">
        <f>INDEX(Pääluokka!$I$2:$I$100,MATCH(VALUE(LEFT(Taulukko1[[#This Row],[TOL2008]],2)),Pääluokka!$G$2:$G$100,0))</f>
        <v>#N/A</v>
      </c>
      <c r="L42" s="41">
        <f t="shared" si="0"/>
        <v>28</v>
      </c>
      <c r="M42" s="43">
        <f t="shared" si="1"/>
        <v>38749</v>
      </c>
      <c r="N42" s="43">
        <f t="shared" si="2"/>
        <v>38777</v>
      </c>
      <c r="O42" s="43">
        <f t="shared" si="3"/>
        <v>38749</v>
      </c>
      <c r="P42" s="43">
        <f t="shared" si="4"/>
        <v>38777</v>
      </c>
      <c r="Q42" s="41">
        <f t="shared" si="5"/>
        <v>2006</v>
      </c>
      <c r="R42" s="41">
        <f t="shared" si="6"/>
        <v>2006</v>
      </c>
      <c r="S42" s="43" t="str">
        <f>YEAR(Taulukko1[[#This Row],[Alku KK]])&amp;"Q"&amp;ROUNDDOWN((MONTH(Taulukko1[[#This Row],[Alku KK]])-1)/3+1,0)</f>
        <v>2006Q1</v>
      </c>
      <c r="T42" s="43" t="str">
        <f>YEAR(Taulukko1[[#This Row],[Loppu KK]])&amp;"Q"&amp;ROUNDDOWN((MONTH(Taulukko1[[#This Row],[Loppu KK]])-1)/3+1,0)</f>
        <v>2006Q1</v>
      </c>
      <c r="U42" s="66">
        <f>IF(COUNT(Taulukko1[[#This Row],[Neuvottelujen alaiset ]])=1,Taulukko1[[#This Row],[Neuvottelujen alaiset ]],Taulukko1[[#This Row],[Vähennystarve]])</f>
        <v>45</v>
      </c>
      <c r="V42" s="44" t="str">
        <f t="shared" si="7"/>
        <v>NA</v>
      </c>
      <c r="W42" s="44">
        <f t="shared" si="8"/>
        <v>0.6</v>
      </c>
      <c r="X42" s="44" t="str">
        <f t="shared" si="9"/>
        <v>NA</v>
      </c>
      <c r="Y42" s="90" t="b">
        <f>AND(MONTH(Taulukko1[[#This Row],[Alku PVM]] )=6,DAY(Taulukko1[[#This Row],[Alku PVM]] )&gt;19)</f>
        <v>0</v>
      </c>
      <c r="Z42" s="90" t="b">
        <f>AND(MONTH(Taulukko1[[#This Row],[Loppu PVM]] )=6,DAY(Taulukko1[[#This Row],[Loppu PVM]] )&gt;19)</f>
        <v>0</v>
      </c>
      <c r="AA42" s="90" t="b">
        <f>OR(MONTH(Taulukko1[[#This Row],[Alku PVM]] )&lt;=5,AND(MONTH(Taulukko1[[#This Row],[Alku PVM]] )=6,DAY(Taulukko1[[#This Row],[Alku PVM]] )&lt;20))</f>
        <v>1</v>
      </c>
      <c r="AB42" s="90" t="b">
        <f>OR(MONTH(Taulukko1[[#This Row],[Loppu PVM]])&lt;=5,AND(MONTH(Taulukko1[[#This Row],[Loppu PVM]] )=6,DAY(Taulukko1[[#This Row],[Loppu PVM]])&lt;20))</f>
        <v>1</v>
      </c>
      <c r="AC42" s="90" t="b">
        <f>OR(MONTH(Taulukko1[[#This Row],[Alku PVM]] )&lt;=3,AND(MONTH(Taulukko1[[#This Row],[Alku PVM]] )=3))</f>
        <v>1</v>
      </c>
      <c r="AD42" s="90" t="b">
        <f>OR(MONTH(Taulukko1[[#This Row],[Loppu PVM]] )&lt;=3,AND(MONTH(Taulukko1[[#This Row],[Loppu PVM]] )=3))</f>
        <v>1</v>
      </c>
      <c r="AE42" s="90" t="b">
        <f>OR(MONTH(Taulukko1[[#This Row],[Alku PVM]] )&lt;=9,AND(MONTH(Taulukko1[[#This Row],[Alku PVM]] )=9))</f>
        <v>1</v>
      </c>
      <c r="AF42" s="90" t="b">
        <f>OR(MONTH(Taulukko1[[#This Row],[Loppu PVM]])&lt;=9,AND(MONTH(Taulukko1[[#This Row],[Loppu PVM]] )=9))</f>
        <v>1</v>
      </c>
      <c r="AG42" s="90" t="b">
        <f>OR(MONTH(Taulukko1[[#This Row],[Alku PVM]] )&lt;=6,AND(MONTH(Taulukko1[[#This Row],[Alku PVM]] )=6))</f>
        <v>1</v>
      </c>
      <c r="AH42" s="90" t="b">
        <f>OR(MONTH(Taulukko1[[#This Row],[Loppu PVM]])&lt;=6,AND(MONTH(Taulukko1[[#This Row],[Loppu PVM]] )=6))</f>
        <v>1</v>
      </c>
    </row>
    <row r="43" spans="1:34" ht="12.75" customHeight="1">
      <c r="A43" t="s">
        <v>1402</v>
      </c>
      <c r="B43" s="23">
        <v>38754</v>
      </c>
      <c r="C43" t="s">
        <v>1401</v>
      </c>
      <c r="F43" s="4">
        <v>38803</v>
      </c>
      <c r="G43" s="5">
        <v>217</v>
      </c>
      <c r="H43" s="1">
        <v>1020</v>
      </c>
      <c r="I43" s="126" t="e">
        <f>INDEX('TOL2008'!B:B,MATCH(A43,'TOL2008'!A:A,0))</f>
        <v>#N/A</v>
      </c>
      <c r="J43" s="59" t="e">
        <f>INDEX(Pääluokka!$H$2:$H$100,MATCH(VALUE(LEFT(Taulukko1[[#This Row],[TOL2008]],2)),Pääluokka!$G$2:$G$100,0))</f>
        <v>#N/A</v>
      </c>
      <c r="K43" s="59" t="e">
        <f>INDEX(Pääluokka!$I$2:$I$100,MATCH(VALUE(LEFT(Taulukko1[[#This Row],[TOL2008]],2)),Pääluokka!$G$2:$G$100,0))</f>
        <v>#N/A</v>
      </c>
      <c r="L43" s="41">
        <f t="shared" si="0"/>
        <v>49</v>
      </c>
      <c r="M43" s="43">
        <f t="shared" si="1"/>
        <v>38754</v>
      </c>
      <c r="N43" s="43">
        <f t="shared" si="2"/>
        <v>38803</v>
      </c>
      <c r="O43" s="43">
        <f t="shared" si="3"/>
        <v>38749</v>
      </c>
      <c r="P43" s="43">
        <f t="shared" si="4"/>
        <v>38777</v>
      </c>
      <c r="Q43" s="41">
        <f t="shared" si="5"/>
        <v>2006</v>
      </c>
      <c r="R43" s="41">
        <f t="shared" si="6"/>
        <v>2006</v>
      </c>
      <c r="S43" s="43" t="str">
        <f>YEAR(Taulukko1[[#This Row],[Alku KK]])&amp;"Q"&amp;ROUNDDOWN((MONTH(Taulukko1[[#This Row],[Alku KK]])-1)/3+1,0)</f>
        <v>2006Q1</v>
      </c>
      <c r="T43" s="43" t="str">
        <f>YEAR(Taulukko1[[#This Row],[Loppu KK]])&amp;"Q"&amp;ROUNDDOWN((MONTH(Taulukko1[[#This Row],[Loppu KK]])-1)/3+1,0)</f>
        <v>2006Q1</v>
      </c>
      <c r="U43" s="66">
        <f>IF(COUNT(Taulukko1[[#This Row],[Neuvottelujen alaiset ]])=1,Taulukko1[[#This Row],[Neuvottelujen alaiset ]],Taulukko1[[#This Row],[Vähennystarve]])</f>
        <v>1020</v>
      </c>
      <c r="V43" s="44" t="str">
        <f t="shared" si="7"/>
        <v>NA</v>
      </c>
      <c r="W43" s="44">
        <f t="shared" si="8"/>
        <v>0.21274509803921568</v>
      </c>
      <c r="X43" s="44" t="str">
        <f t="shared" si="9"/>
        <v>NA</v>
      </c>
      <c r="Y43" s="90" t="b">
        <f>AND(MONTH(Taulukko1[[#This Row],[Alku PVM]] )=6,DAY(Taulukko1[[#This Row],[Alku PVM]] )&gt;19)</f>
        <v>0</v>
      </c>
      <c r="Z43" s="90" t="b">
        <f>AND(MONTH(Taulukko1[[#This Row],[Loppu PVM]] )=6,DAY(Taulukko1[[#This Row],[Loppu PVM]] )&gt;19)</f>
        <v>0</v>
      </c>
      <c r="AA43" s="90" t="b">
        <f>OR(MONTH(Taulukko1[[#This Row],[Alku PVM]] )&lt;=5,AND(MONTH(Taulukko1[[#This Row],[Alku PVM]] )=6,DAY(Taulukko1[[#This Row],[Alku PVM]] )&lt;20))</f>
        <v>1</v>
      </c>
      <c r="AB43" s="90" t="b">
        <f>OR(MONTH(Taulukko1[[#This Row],[Loppu PVM]])&lt;=5,AND(MONTH(Taulukko1[[#This Row],[Loppu PVM]] )=6,DAY(Taulukko1[[#This Row],[Loppu PVM]])&lt;20))</f>
        <v>1</v>
      </c>
      <c r="AC43" s="90" t="b">
        <f>OR(MONTH(Taulukko1[[#This Row],[Alku PVM]] )&lt;=3,AND(MONTH(Taulukko1[[#This Row],[Alku PVM]] )=3))</f>
        <v>1</v>
      </c>
      <c r="AD43" s="90" t="b">
        <f>OR(MONTH(Taulukko1[[#This Row],[Loppu PVM]] )&lt;=3,AND(MONTH(Taulukko1[[#This Row],[Loppu PVM]] )=3))</f>
        <v>1</v>
      </c>
      <c r="AE43" s="90" t="b">
        <f>OR(MONTH(Taulukko1[[#This Row],[Alku PVM]] )&lt;=9,AND(MONTH(Taulukko1[[#This Row],[Alku PVM]] )=9))</f>
        <v>1</v>
      </c>
      <c r="AF43" s="90" t="b">
        <f>OR(MONTH(Taulukko1[[#This Row],[Loppu PVM]])&lt;=9,AND(MONTH(Taulukko1[[#This Row],[Loppu PVM]] )=9))</f>
        <v>1</v>
      </c>
      <c r="AG43" s="90" t="b">
        <f>OR(MONTH(Taulukko1[[#This Row],[Alku PVM]] )&lt;=6,AND(MONTH(Taulukko1[[#This Row],[Alku PVM]] )=6))</f>
        <v>1</v>
      </c>
      <c r="AH43" s="90" t="b">
        <f>OR(MONTH(Taulukko1[[#This Row],[Loppu PVM]])&lt;=6,AND(MONTH(Taulukko1[[#This Row],[Loppu PVM]] )=6))</f>
        <v>1</v>
      </c>
    </row>
    <row r="44" spans="1:34" ht="12.75" customHeight="1">
      <c r="A44" t="s">
        <v>1582</v>
      </c>
      <c r="B44" s="23">
        <v>38755</v>
      </c>
      <c r="C44" t="s">
        <v>1581</v>
      </c>
      <c r="E44" s="62">
        <v>200</v>
      </c>
      <c r="F44" s="4">
        <v>38811</v>
      </c>
      <c r="G44" s="5">
        <v>0</v>
      </c>
      <c r="H44" s="6">
        <v>1000</v>
      </c>
      <c r="I44" s="126" t="e">
        <f>INDEX('TOL2008'!B:B,MATCH(A44,'TOL2008'!A:A,0))</f>
        <v>#N/A</v>
      </c>
      <c r="J44" s="59" t="e">
        <f>INDEX(Pääluokka!$H$2:$H$100,MATCH(VALUE(LEFT(Taulukko1[[#This Row],[TOL2008]],2)),Pääluokka!$G$2:$G$100,0))</f>
        <v>#N/A</v>
      </c>
      <c r="K44" s="59" t="e">
        <f>INDEX(Pääluokka!$I$2:$I$100,MATCH(VALUE(LEFT(Taulukko1[[#This Row],[TOL2008]],2)),Pääluokka!$G$2:$G$100,0))</f>
        <v>#N/A</v>
      </c>
      <c r="L44" s="41">
        <f t="shared" si="0"/>
        <v>56</v>
      </c>
      <c r="M44" s="43">
        <f t="shared" si="1"/>
        <v>38755</v>
      </c>
      <c r="N44" s="43">
        <f t="shared" si="2"/>
        <v>38811</v>
      </c>
      <c r="O44" s="43">
        <f t="shared" si="3"/>
        <v>38749</v>
      </c>
      <c r="P44" s="43">
        <f t="shared" si="4"/>
        <v>38808</v>
      </c>
      <c r="Q44" s="41">
        <f t="shared" si="5"/>
        <v>2006</v>
      </c>
      <c r="R44" s="41">
        <f t="shared" si="6"/>
        <v>2006</v>
      </c>
      <c r="S44" s="43" t="str">
        <f>YEAR(Taulukko1[[#This Row],[Alku KK]])&amp;"Q"&amp;ROUNDDOWN((MONTH(Taulukko1[[#This Row],[Alku KK]])-1)/3+1,0)</f>
        <v>2006Q1</v>
      </c>
      <c r="T44" s="43" t="str">
        <f>YEAR(Taulukko1[[#This Row],[Loppu KK]])&amp;"Q"&amp;ROUNDDOWN((MONTH(Taulukko1[[#This Row],[Loppu KK]])-1)/3+1,0)</f>
        <v>2006Q2</v>
      </c>
      <c r="U44" s="66">
        <f>IF(COUNT(Taulukko1[[#This Row],[Neuvottelujen alaiset ]])=1,Taulukko1[[#This Row],[Neuvottelujen alaiset ]],Taulukko1[[#This Row],[Vähennystarve]])</f>
        <v>1000</v>
      </c>
      <c r="V44" s="44">
        <f t="shared" si="7"/>
        <v>0.2</v>
      </c>
      <c r="W44" s="44">
        <f t="shared" si="8"/>
        <v>0</v>
      </c>
      <c r="X44" s="44">
        <f t="shared" si="9"/>
        <v>0</v>
      </c>
      <c r="Y44" s="90" t="b">
        <f>AND(MONTH(Taulukko1[[#This Row],[Alku PVM]] )=6,DAY(Taulukko1[[#This Row],[Alku PVM]] )&gt;19)</f>
        <v>0</v>
      </c>
      <c r="Z44" s="90" t="b">
        <f>AND(MONTH(Taulukko1[[#This Row],[Loppu PVM]] )=6,DAY(Taulukko1[[#This Row],[Loppu PVM]] )&gt;19)</f>
        <v>0</v>
      </c>
      <c r="AA44" s="90" t="b">
        <f>OR(MONTH(Taulukko1[[#This Row],[Alku PVM]] )&lt;=5,AND(MONTH(Taulukko1[[#This Row],[Alku PVM]] )=6,DAY(Taulukko1[[#This Row],[Alku PVM]] )&lt;20))</f>
        <v>1</v>
      </c>
      <c r="AB44" s="90" t="b">
        <f>OR(MONTH(Taulukko1[[#This Row],[Loppu PVM]])&lt;=5,AND(MONTH(Taulukko1[[#This Row],[Loppu PVM]] )=6,DAY(Taulukko1[[#This Row],[Loppu PVM]])&lt;20))</f>
        <v>1</v>
      </c>
      <c r="AC44" s="90" t="b">
        <f>OR(MONTH(Taulukko1[[#This Row],[Alku PVM]] )&lt;=3,AND(MONTH(Taulukko1[[#This Row],[Alku PVM]] )=3))</f>
        <v>1</v>
      </c>
      <c r="AD44" s="90" t="b">
        <f>OR(MONTH(Taulukko1[[#This Row],[Loppu PVM]] )&lt;=3,AND(MONTH(Taulukko1[[#This Row],[Loppu PVM]] )=3))</f>
        <v>0</v>
      </c>
      <c r="AE44" s="90" t="b">
        <f>OR(MONTH(Taulukko1[[#This Row],[Alku PVM]] )&lt;=9,AND(MONTH(Taulukko1[[#This Row],[Alku PVM]] )=9))</f>
        <v>1</v>
      </c>
      <c r="AF44" s="90" t="b">
        <f>OR(MONTH(Taulukko1[[#This Row],[Loppu PVM]])&lt;=9,AND(MONTH(Taulukko1[[#This Row],[Loppu PVM]] )=9))</f>
        <v>1</v>
      </c>
      <c r="AG44" s="90" t="b">
        <f>OR(MONTH(Taulukko1[[#This Row],[Alku PVM]] )&lt;=6,AND(MONTH(Taulukko1[[#This Row],[Alku PVM]] )=6))</f>
        <v>1</v>
      </c>
      <c r="AH44" s="90" t="b">
        <f>OR(MONTH(Taulukko1[[#This Row],[Loppu PVM]])&lt;=6,AND(MONTH(Taulukko1[[#This Row],[Loppu PVM]] )=6))</f>
        <v>1</v>
      </c>
    </row>
    <row r="45" spans="1:34" ht="12.75" customHeight="1">
      <c r="A45" t="s">
        <v>1532</v>
      </c>
      <c r="B45" s="23">
        <v>38755</v>
      </c>
      <c r="C45" t="s">
        <v>1533</v>
      </c>
      <c r="E45" s="62">
        <v>15</v>
      </c>
      <c r="F45" s="4">
        <v>39036</v>
      </c>
      <c r="G45" s="5">
        <v>10</v>
      </c>
      <c r="H45" s="6">
        <v>55</v>
      </c>
      <c r="I45" s="126" t="e">
        <f>INDEX('TOL2008'!B:B,MATCH(A45,'TOL2008'!A:A,0))</f>
        <v>#N/A</v>
      </c>
      <c r="J45" s="59" t="e">
        <f>INDEX(Pääluokka!$H$2:$H$100,MATCH(VALUE(LEFT(Taulukko1[[#This Row],[TOL2008]],2)),Pääluokka!$G$2:$G$100,0))</f>
        <v>#N/A</v>
      </c>
      <c r="K45" s="59" t="e">
        <f>INDEX(Pääluokka!$I$2:$I$100,MATCH(VALUE(LEFT(Taulukko1[[#This Row],[TOL2008]],2)),Pääluokka!$G$2:$G$100,0))</f>
        <v>#N/A</v>
      </c>
      <c r="L45" s="41">
        <f t="shared" si="0"/>
        <v>281</v>
      </c>
      <c r="M45" s="43">
        <f t="shared" si="1"/>
        <v>38755</v>
      </c>
      <c r="N45" s="43">
        <f t="shared" si="2"/>
        <v>39036</v>
      </c>
      <c r="O45" s="43">
        <f t="shared" si="3"/>
        <v>38749</v>
      </c>
      <c r="P45" s="43">
        <f t="shared" si="4"/>
        <v>39022</v>
      </c>
      <c r="Q45" s="41">
        <f t="shared" si="5"/>
        <v>2006</v>
      </c>
      <c r="R45" s="41">
        <f t="shared" si="6"/>
        <v>2006</v>
      </c>
      <c r="S45" s="43" t="str">
        <f>YEAR(Taulukko1[[#This Row],[Alku KK]])&amp;"Q"&amp;ROUNDDOWN((MONTH(Taulukko1[[#This Row],[Alku KK]])-1)/3+1,0)</f>
        <v>2006Q1</v>
      </c>
      <c r="T45" s="43" t="str">
        <f>YEAR(Taulukko1[[#This Row],[Loppu KK]])&amp;"Q"&amp;ROUNDDOWN((MONTH(Taulukko1[[#This Row],[Loppu KK]])-1)/3+1,0)</f>
        <v>2006Q4</v>
      </c>
      <c r="U45" s="66">
        <f>IF(COUNT(Taulukko1[[#This Row],[Neuvottelujen alaiset ]])=1,Taulukko1[[#This Row],[Neuvottelujen alaiset ]],Taulukko1[[#This Row],[Vähennystarve]])</f>
        <v>55</v>
      </c>
      <c r="V45" s="44">
        <f t="shared" si="7"/>
        <v>0.27272727272727271</v>
      </c>
      <c r="W45" s="44">
        <f t="shared" si="8"/>
        <v>0.18181818181818182</v>
      </c>
      <c r="X45" s="44">
        <f t="shared" si="9"/>
        <v>0.66666666666666663</v>
      </c>
      <c r="Y45" s="90" t="b">
        <f>AND(MONTH(Taulukko1[[#This Row],[Alku PVM]] )=6,DAY(Taulukko1[[#This Row],[Alku PVM]] )&gt;19)</f>
        <v>0</v>
      </c>
      <c r="Z45" s="90" t="b">
        <f>AND(MONTH(Taulukko1[[#This Row],[Loppu PVM]] )=6,DAY(Taulukko1[[#This Row],[Loppu PVM]] )&gt;19)</f>
        <v>0</v>
      </c>
      <c r="AA45" s="90" t="b">
        <f>OR(MONTH(Taulukko1[[#This Row],[Alku PVM]] )&lt;=5,AND(MONTH(Taulukko1[[#This Row],[Alku PVM]] )=6,DAY(Taulukko1[[#This Row],[Alku PVM]] )&lt;20))</f>
        <v>1</v>
      </c>
      <c r="AB45" s="90" t="b">
        <f>OR(MONTH(Taulukko1[[#This Row],[Loppu PVM]])&lt;=5,AND(MONTH(Taulukko1[[#This Row],[Loppu PVM]] )=6,DAY(Taulukko1[[#This Row],[Loppu PVM]])&lt;20))</f>
        <v>0</v>
      </c>
      <c r="AC45" s="90" t="b">
        <f>OR(MONTH(Taulukko1[[#This Row],[Alku PVM]] )&lt;=3,AND(MONTH(Taulukko1[[#This Row],[Alku PVM]] )=3))</f>
        <v>1</v>
      </c>
      <c r="AD45" s="90" t="b">
        <f>OR(MONTH(Taulukko1[[#This Row],[Loppu PVM]] )&lt;=3,AND(MONTH(Taulukko1[[#This Row],[Loppu PVM]] )=3))</f>
        <v>0</v>
      </c>
      <c r="AE45" s="90" t="b">
        <f>OR(MONTH(Taulukko1[[#This Row],[Alku PVM]] )&lt;=9,AND(MONTH(Taulukko1[[#This Row],[Alku PVM]] )=9))</f>
        <v>1</v>
      </c>
      <c r="AF45" s="90" t="b">
        <f>OR(MONTH(Taulukko1[[#This Row],[Loppu PVM]])&lt;=9,AND(MONTH(Taulukko1[[#This Row],[Loppu PVM]] )=9))</f>
        <v>0</v>
      </c>
      <c r="AG45" s="90" t="b">
        <f>OR(MONTH(Taulukko1[[#This Row],[Alku PVM]] )&lt;=6,AND(MONTH(Taulukko1[[#This Row],[Alku PVM]] )=6))</f>
        <v>1</v>
      </c>
      <c r="AH45" s="90" t="b">
        <f>OR(MONTH(Taulukko1[[#This Row],[Loppu PVM]])&lt;=6,AND(MONTH(Taulukko1[[#This Row],[Loppu PVM]] )=6))</f>
        <v>0</v>
      </c>
    </row>
    <row r="46" spans="1:34" ht="12.75" customHeight="1">
      <c r="A46" t="s">
        <v>1498</v>
      </c>
      <c r="B46" s="23">
        <v>38755</v>
      </c>
      <c r="C46" t="s">
        <v>1401</v>
      </c>
      <c r="E46" s="62">
        <v>600</v>
      </c>
      <c r="F46" s="4">
        <v>38813</v>
      </c>
      <c r="G46" s="5">
        <v>573</v>
      </c>
      <c r="H46" s="1">
        <v>600</v>
      </c>
      <c r="I46" s="126" t="e">
        <f>INDEX('TOL2008'!B:B,MATCH(A46,'TOL2008'!A:A,0))</f>
        <v>#N/A</v>
      </c>
      <c r="J46" s="59" t="e">
        <f>INDEX(Pääluokka!$H$2:$H$100,MATCH(VALUE(LEFT(Taulukko1[[#This Row],[TOL2008]],2)),Pääluokka!$G$2:$G$100,0))</f>
        <v>#N/A</v>
      </c>
      <c r="K46" s="59" t="e">
        <f>INDEX(Pääluokka!$I$2:$I$100,MATCH(VALUE(LEFT(Taulukko1[[#This Row],[TOL2008]],2)),Pääluokka!$G$2:$G$100,0))</f>
        <v>#N/A</v>
      </c>
      <c r="L46" s="41">
        <f t="shared" si="0"/>
        <v>58</v>
      </c>
      <c r="M46" s="43">
        <f t="shared" si="1"/>
        <v>38755</v>
      </c>
      <c r="N46" s="43">
        <f t="shared" si="2"/>
        <v>38813</v>
      </c>
      <c r="O46" s="43">
        <f t="shared" si="3"/>
        <v>38749</v>
      </c>
      <c r="P46" s="43">
        <f t="shared" si="4"/>
        <v>38808</v>
      </c>
      <c r="Q46" s="41">
        <f t="shared" si="5"/>
        <v>2006</v>
      </c>
      <c r="R46" s="41">
        <f t="shared" si="6"/>
        <v>2006</v>
      </c>
      <c r="S46" s="43" t="str">
        <f>YEAR(Taulukko1[[#This Row],[Alku KK]])&amp;"Q"&amp;ROUNDDOWN((MONTH(Taulukko1[[#This Row],[Alku KK]])-1)/3+1,0)</f>
        <v>2006Q1</v>
      </c>
      <c r="T46" s="43" t="str">
        <f>YEAR(Taulukko1[[#This Row],[Loppu KK]])&amp;"Q"&amp;ROUNDDOWN((MONTH(Taulukko1[[#This Row],[Loppu KK]])-1)/3+1,0)</f>
        <v>2006Q2</v>
      </c>
      <c r="U46" s="66">
        <f>IF(COUNT(Taulukko1[[#This Row],[Neuvottelujen alaiset ]])=1,Taulukko1[[#This Row],[Neuvottelujen alaiset ]],Taulukko1[[#This Row],[Vähennystarve]])</f>
        <v>600</v>
      </c>
      <c r="V46" s="44">
        <f t="shared" si="7"/>
        <v>1</v>
      </c>
      <c r="W46" s="44">
        <f t="shared" si="8"/>
        <v>0.95499999999999996</v>
      </c>
      <c r="X46" s="44">
        <f t="shared" si="9"/>
        <v>0.95499999999999996</v>
      </c>
      <c r="Y46" s="90" t="b">
        <f>AND(MONTH(Taulukko1[[#This Row],[Alku PVM]] )=6,DAY(Taulukko1[[#This Row],[Alku PVM]] )&gt;19)</f>
        <v>0</v>
      </c>
      <c r="Z46" s="90" t="b">
        <f>AND(MONTH(Taulukko1[[#This Row],[Loppu PVM]] )=6,DAY(Taulukko1[[#This Row],[Loppu PVM]] )&gt;19)</f>
        <v>0</v>
      </c>
      <c r="AA46" s="90" t="b">
        <f>OR(MONTH(Taulukko1[[#This Row],[Alku PVM]] )&lt;=5,AND(MONTH(Taulukko1[[#This Row],[Alku PVM]] )=6,DAY(Taulukko1[[#This Row],[Alku PVM]] )&lt;20))</f>
        <v>1</v>
      </c>
      <c r="AB46" s="90" t="b">
        <f>OR(MONTH(Taulukko1[[#This Row],[Loppu PVM]])&lt;=5,AND(MONTH(Taulukko1[[#This Row],[Loppu PVM]] )=6,DAY(Taulukko1[[#This Row],[Loppu PVM]])&lt;20))</f>
        <v>1</v>
      </c>
      <c r="AC46" s="90" t="b">
        <f>OR(MONTH(Taulukko1[[#This Row],[Alku PVM]] )&lt;=3,AND(MONTH(Taulukko1[[#This Row],[Alku PVM]] )=3))</f>
        <v>1</v>
      </c>
      <c r="AD46" s="90" t="b">
        <f>OR(MONTH(Taulukko1[[#This Row],[Loppu PVM]] )&lt;=3,AND(MONTH(Taulukko1[[#This Row],[Loppu PVM]] )=3))</f>
        <v>0</v>
      </c>
      <c r="AE46" s="90" t="b">
        <f>OR(MONTH(Taulukko1[[#This Row],[Alku PVM]] )&lt;=9,AND(MONTH(Taulukko1[[#This Row],[Alku PVM]] )=9))</f>
        <v>1</v>
      </c>
      <c r="AF46" s="90" t="b">
        <f>OR(MONTH(Taulukko1[[#This Row],[Loppu PVM]])&lt;=9,AND(MONTH(Taulukko1[[#This Row],[Loppu PVM]] )=9))</f>
        <v>1</v>
      </c>
      <c r="AG46" s="90" t="b">
        <f>OR(MONTH(Taulukko1[[#This Row],[Alku PVM]] )&lt;=6,AND(MONTH(Taulukko1[[#This Row],[Alku PVM]] )=6))</f>
        <v>1</v>
      </c>
      <c r="AH46" s="90" t="b">
        <f>OR(MONTH(Taulukko1[[#This Row],[Loppu PVM]])&lt;=6,AND(MONTH(Taulukko1[[#This Row],[Loppu PVM]] )=6))</f>
        <v>1</v>
      </c>
    </row>
    <row r="47" spans="1:34" ht="12.75" customHeight="1">
      <c r="A47" t="s">
        <v>604</v>
      </c>
      <c r="B47" s="23">
        <v>38757</v>
      </c>
      <c r="C47" t="s">
        <v>1642</v>
      </c>
      <c r="E47" s="62">
        <v>40</v>
      </c>
      <c r="F47" s="4">
        <v>38797</v>
      </c>
      <c r="G47" s="5">
        <v>23</v>
      </c>
      <c r="H47" s="6">
        <v>40</v>
      </c>
      <c r="I47" s="126">
        <f>INDEX('TOL2008'!B:B,MATCH(A47,'TOL2008'!A:A,0))</f>
        <v>28990</v>
      </c>
      <c r="J47" s="59" t="str">
        <f>INDEX(Pääluokka!$H$2:$H$100,MATCH(VALUE(LEFT(Taulukko1[[#This Row],[TOL2008]],2)),Pääluokka!$G$2:$G$100,0))</f>
        <v>Teollisuus</v>
      </c>
      <c r="K47" s="59" t="str">
        <f>INDEX(Pääluokka!$I$2:$I$100,MATCH(VALUE(LEFT(Taulukko1[[#This Row],[TOL2008]],2)),Pääluokka!$G$2:$G$100,0))</f>
        <v>Teollisuus (C-E)</v>
      </c>
      <c r="L47" s="41">
        <f t="shared" si="0"/>
        <v>40</v>
      </c>
      <c r="M47" s="43">
        <f t="shared" si="1"/>
        <v>38757</v>
      </c>
      <c r="N47" s="43">
        <f t="shared" si="2"/>
        <v>38797</v>
      </c>
      <c r="O47" s="43">
        <f t="shared" si="3"/>
        <v>38749</v>
      </c>
      <c r="P47" s="43">
        <f t="shared" si="4"/>
        <v>38777</v>
      </c>
      <c r="Q47" s="41">
        <f t="shared" si="5"/>
        <v>2006</v>
      </c>
      <c r="R47" s="41">
        <f t="shared" si="6"/>
        <v>2006</v>
      </c>
      <c r="S47" s="43" t="str">
        <f>YEAR(Taulukko1[[#This Row],[Alku KK]])&amp;"Q"&amp;ROUNDDOWN((MONTH(Taulukko1[[#This Row],[Alku KK]])-1)/3+1,0)</f>
        <v>2006Q1</v>
      </c>
      <c r="T47" s="43" t="str">
        <f>YEAR(Taulukko1[[#This Row],[Loppu KK]])&amp;"Q"&amp;ROUNDDOWN((MONTH(Taulukko1[[#This Row],[Loppu KK]])-1)/3+1,0)</f>
        <v>2006Q1</v>
      </c>
      <c r="U47" s="66">
        <f>IF(COUNT(Taulukko1[[#This Row],[Neuvottelujen alaiset ]])=1,Taulukko1[[#This Row],[Neuvottelujen alaiset ]],Taulukko1[[#This Row],[Vähennystarve]])</f>
        <v>40</v>
      </c>
      <c r="V47" s="44">
        <f t="shared" si="7"/>
        <v>1</v>
      </c>
      <c r="W47" s="44">
        <f t="shared" si="8"/>
        <v>0.57499999999999996</v>
      </c>
      <c r="X47" s="44">
        <f t="shared" si="9"/>
        <v>0.57499999999999996</v>
      </c>
      <c r="Y47" s="90" t="b">
        <f>AND(MONTH(Taulukko1[[#This Row],[Alku PVM]] )=6,DAY(Taulukko1[[#This Row],[Alku PVM]] )&gt;19)</f>
        <v>0</v>
      </c>
      <c r="Z47" s="90" t="b">
        <f>AND(MONTH(Taulukko1[[#This Row],[Loppu PVM]] )=6,DAY(Taulukko1[[#This Row],[Loppu PVM]] )&gt;19)</f>
        <v>0</v>
      </c>
      <c r="AA47" s="90" t="b">
        <f>OR(MONTH(Taulukko1[[#This Row],[Alku PVM]] )&lt;=5,AND(MONTH(Taulukko1[[#This Row],[Alku PVM]] )=6,DAY(Taulukko1[[#This Row],[Alku PVM]] )&lt;20))</f>
        <v>1</v>
      </c>
      <c r="AB47" s="90" t="b">
        <f>OR(MONTH(Taulukko1[[#This Row],[Loppu PVM]])&lt;=5,AND(MONTH(Taulukko1[[#This Row],[Loppu PVM]] )=6,DAY(Taulukko1[[#This Row],[Loppu PVM]])&lt;20))</f>
        <v>1</v>
      </c>
      <c r="AC47" s="90" t="b">
        <f>OR(MONTH(Taulukko1[[#This Row],[Alku PVM]] )&lt;=3,AND(MONTH(Taulukko1[[#This Row],[Alku PVM]] )=3))</f>
        <v>1</v>
      </c>
      <c r="AD47" s="90" t="b">
        <f>OR(MONTH(Taulukko1[[#This Row],[Loppu PVM]] )&lt;=3,AND(MONTH(Taulukko1[[#This Row],[Loppu PVM]] )=3))</f>
        <v>1</v>
      </c>
      <c r="AE47" s="90" t="b">
        <f>OR(MONTH(Taulukko1[[#This Row],[Alku PVM]] )&lt;=9,AND(MONTH(Taulukko1[[#This Row],[Alku PVM]] )=9))</f>
        <v>1</v>
      </c>
      <c r="AF47" s="90" t="b">
        <f>OR(MONTH(Taulukko1[[#This Row],[Loppu PVM]])&lt;=9,AND(MONTH(Taulukko1[[#This Row],[Loppu PVM]] )=9))</f>
        <v>1</v>
      </c>
      <c r="AG47" s="90" t="b">
        <f>OR(MONTH(Taulukko1[[#This Row],[Alku PVM]] )&lt;=6,AND(MONTH(Taulukko1[[#This Row],[Alku PVM]] )=6))</f>
        <v>1</v>
      </c>
      <c r="AH47" s="90" t="b">
        <f>OR(MONTH(Taulukko1[[#This Row],[Loppu PVM]])&lt;=6,AND(MONTH(Taulukko1[[#This Row],[Loppu PVM]] )=6))</f>
        <v>1</v>
      </c>
    </row>
    <row r="48" spans="1:34" ht="12.75" customHeight="1">
      <c r="A48" s="21" t="s">
        <v>1413</v>
      </c>
      <c r="B48" s="23">
        <v>38757</v>
      </c>
      <c r="C48" s="21" t="s">
        <v>1412</v>
      </c>
      <c r="D48" s="24"/>
      <c r="E48" s="62">
        <v>60</v>
      </c>
      <c r="F48" s="23"/>
      <c r="G48" s="24"/>
      <c r="H48" s="1">
        <v>60</v>
      </c>
      <c r="I48" s="126" t="e">
        <f>INDEX('TOL2008'!B:B,MATCH(A48,'TOL2008'!A:A,0))</f>
        <v>#N/A</v>
      </c>
      <c r="J48" s="59" t="e">
        <f>INDEX(Pääluokka!$H$2:$H$100,MATCH(VALUE(LEFT(Taulukko1[[#This Row],[TOL2008]],2)),Pääluokka!$G$2:$G$100,0))</f>
        <v>#N/A</v>
      </c>
      <c r="K48" s="59" t="e">
        <f>INDEX(Pääluokka!$I$2:$I$100,MATCH(VALUE(LEFT(Taulukko1[[#This Row],[TOL2008]],2)),Pääluokka!$G$2:$G$100,0))</f>
        <v>#N/A</v>
      </c>
      <c r="L48" s="41" t="str">
        <f t="shared" si="0"/>
        <v>NA</v>
      </c>
      <c r="M48" s="43">
        <f t="shared" si="1"/>
        <v>38757</v>
      </c>
      <c r="N48" s="43">
        <f t="shared" si="2"/>
        <v>38808</v>
      </c>
      <c r="O48" s="43">
        <f t="shared" si="3"/>
        <v>38749</v>
      </c>
      <c r="P48" s="43">
        <f t="shared" si="4"/>
        <v>38808</v>
      </c>
      <c r="Q48" s="41">
        <f t="shared" si="5"/>
        <v>2006</v>
      </c>
      <c r="R48" s="41">
        <f t="shared" si="6"/>
        <v>2006</v>
      </c>
      <c r="S48" s="43" t="str">
        <f>YEAR(Taulukko1[[#This Row],[Alku KK]])&amp;"Q"&amp;ROUNDDOWN((MONTH(Taulukko1[[#This Row],[Alku KK]])-1)/3+1,0)</f>
        <v>2006Q1</v>
      </c>
      <c r="T48" s="43" t="str">
        <f>YEAR(Taulukko1[[#This Row],[Loppu KK]])&amp;"Q"&amp;ROUNDDOWN((MONTH(Taulukko1[[#This Row],[Loppu KK]])-1)/3+1,0)</f>
        <v>2006Q2</v>
      </c>
      <c r="U48" s="66">
        <f>IF(COUNT(Taulukko1[[#This Row],[Neuvottelujen alaiset ]])=1,Taulukko1[[#This Row],[Neuvottelujen alaiset ]],Taulukko1[[#This Row],[Vähennystarve]])</f>
        <v>60</v>
      </c>
      <c r="V48" s="44">
        <f t="shared" si="7"/>
        <v>1</v>
      </c>
      <c r="W48" s="44" t="str">
        <f t="shared" si="8"/>
        <v>NA</v>
      </c>
      <c r="X48" s="44" t="str">
        <f t="shared" si="9"/>
        <v>NA</v>
      </c>
      <c r="Y48" s="90" t="b">
        <f>AND(MONTH(Taulukko1[[#This Row],[Alku PVM]] )=6,DAY(Taulukko1[[#This Row],[Alku PVM]] )&gt;19)</f>
        <v>0</v>
      </c>
      <c r="Z48" s="90" t="b">
        <f>AND(MONTH(Taulukko1[[#This Row],[Loppu PVM]] )=6,DAY(Taulukko1[[#This Row],[Loppu PVM]] )&gt;19)</f>
        <v>0</v>
      </c>
      <c r="AA48" s="90" t="b">
        <f>OR(MONTH(Taulukko1[[#This Row],[Alku PVM]] )&lt;=5,AND(MONTH(Taulukko1[[#This Row],[Alku PVM]] )=6,DAY(Taulukko1[[#This Row],[Alku PVM]] )&lt;20))</f>
        <v>1</v>
      </c>
      <c r="AB48" s="90" t="b">
        <f>OR(MONTH(Taulukko1[[#This Row],[Loppu PVM]])&lt;=5,AND(MONTH(Taulukko1[[#This Row],[Loppu PVM]] )=6,DAY(Taulukko1[[#This Row],[Loppu PVM]])&lt;20))</f>
        <v>1</v>
      </c>
      <c r="AC48" s="90" t="b">
        <f>OR(MONTH(Taulukko1[[#This Row],[Alku PVM]] )&lt;=3,AND(MONTH(Taulukko1[[#This Row],[Alku PVM]] )=3))</f>
        <v>1</v>
      </c>
      <c r="AD48" s="90" t="b">
        <f>OR(MONTH(Taulukko1[[#This Row],[Loppu PVM]] )&lt;=3,AND(MONTH(Taulukko1[[#This Row],[Loppu PVM]] )=3))</f>
        <v>0</v>
      </c>
      <c r="AE48" s="90" t="b">
        <f>OR(MONTH(Taulukko1[[#This Row],[Alku PVM]] )&lt;=9,AND(MONTH(Taulukko1[[#This Row],[Alku PVM]] )=9))</f>
        <v>1</v>
      </c>
      <c r="AF48" s="90" t="b">
        <f>OR(MONTH(Taulukko1[[#This Row],[Loppu PVM]])&lt;=9,AND(MONTH(Taulukko1[[#This Row],[Loppu PVM]] )=9))</f>
        <v>1</v>
      </c>
      <c r="AG48" s="90" t="b">
        <f>OR(MONTH(Taulukko1[[#This Row],[Alku PVM]] )&lt;=6,AND(MONTH(Taulukko1[[#This Row],[Alku PVM]] )=6))</f>
        <v>1</v>
      </c>
      <c r="AH48" s="90" t="b">
        <f>OR(MONTH(Taulukko1[[#This Row],[Loppu PVM]])&lt;=6,AND(MONTH(Taulukko1[[#This Row],[Loppu PVM]] )=6))</f>
        <v>1</v>
      </c>
    </row>
    <row r="49" spans="1:34" ht="12.75" customHeight="1">
      <c r="A49" t="s">
        <v>1646</v>
      </c>
      <c r="B49" s="23">
        <v>38761</v>
      </c>
      <c r="C49" t="s">
        <v>1647</v>
      </c>
      <c r="E49" s="62">
        <v>250</v>
      </c>
      <c r="F49" s="4">
        <v>38796</v>
      </c>
      <c r="G49" s="5">
        <v>145</v>
      </c>
      <c r="H49" s="1">
        <v>900</v>
      </c>
      <c r="I49" s="126" t="e">
        <f>INDEX('TOL2008'!B:B,MATCH(A49,'TOL2008'!A:A,0))</f>
        <v>#N/A</v>
      </c>
      <c r="J49" s="59" t="e">
        <f>INDEX(Pääluokka!$H$2:$H$100,MATCH(VALUE(LEFT(Taulukko1[[#This Row],[TOL2008]],2)),Pääluokka!$G$2:$G$100,0))</f>
        <v>#N/A</v>
      </c>
      <c r="K49" s="59" t="e">
        <f>INDEX(Pääluokka!$I$2:$I$100,MATCH(VALUE(LEFT(Taulukko1[[#This Row],[TOL2008]],2)),Pääluokka!$G$2:$G$100,0))</f>
        <v>#N/A</v>
      </c>
      <c r="L49" s="41">
        <f t="shared" si="0"/>
        <v>35</v>
      </c>
      <c r="M49" s="43">
        <f t="shared" si="1"/>
        <v>38761</v>
      </c>
      <c r="N49" s="43">
        <f t="shared" si="2"/>
        <v>38796</v>
      </c>
      <c r="O49" s="43">
        <f t="shared" si="3"/>
        <v>38749</v>
      </c>
      <c r="P49" s="43">
        <f t="shared" si="4"/>
        <v>38777</v>
      </c>
      <c r="Q49" s="41">
        <f t="shared" si="5"/>
        <v>2006</v>
      </c>
      <c r="R49" s="41">
        <f t="shared" si="6"/>
        <v>2006</v>
      </c>
      <c r="S49" s="43" t="str">
        <f>YEAR(Taulukko1[[#This Row],[Alku KK]])&amp;"Q"&amp;ROUNDDOWN((MONTH(Taulukko1[[#This Row],[Alku KK]])-1)/3+1,0)</f>
        <v>2006Q1</v>
      </c>
      <c r="T49" s="43" t="str">
        <f>YEAR(Taulukko1[[#This Row],[Loppu KK]])&amp;"Q"&amp;ROUNDDOWN((MONTH(Taulukko1[[#This Row],[Loppu KK]])-1)/3+1,0)</f>
        <v>2006Q1</v>
      </c>
      <c r="U49" s="66">
        <f>IF(COUNT(Taulukko1[[#This Row],[Neuvottelujen alaiset ]])=1,Taulukko1[[#This Row],[Neuvottelujen alaiset ]],Taulukko1[[#This Row],[Vähennystarve]])</f>
        <v>900</v>
      </c>
      <c r="V49" s="44">
        <f t="shared" si="7"/>
        <v>0.27777777777777779</v>
      </c>
      <c r="W49" s="44">
        <f t="shared" si="8"/>
        <v>0.16111111111111112</v>
      </c>
      <c r="X49" s="44">
        <f t="shared" si="9"/>
        <v>0.57999999999999996</v>
      </c>
      <c r="Y49" s="90" t="b">
        <f>AND(MONTH(Taulukko1[[#This Row],[Alku PVM]] )=6,DAY(Taulukko1[[#This Row],[Alku PVM]] )&gt;19)</f>
        <v>0</v>
      </c>
      <c r="Z49" s="90" t="b">
        <f>AND(MONTH(Taulukko1[[#This Row],[Loppu PVM]] )=6,DAY(Taulukko1[[#This Row],[Loppu PVM]] )&gt;19)</f>
        <v>0</v>
      </c>
      <c r="AA49" s="90" t="b">
        <f>OR(MONTH(Taulukko1[[#This Row],[Alku PVM]] )&lt;=5,AND(MONTH(Taulukko1[[#This Row],[Alku PVM]] )=6,DAY(Taulukko1[[#This Row],[Alku PVM]] )&lt;20))</f>
        <v>1</v>
      </c>
      <c r="AB49" s="90" t="b">
        <f>OR(MONTH(Taulukko1[[#This Row],[Loppu PVM]])&lt;=5,AND(MONTH(Taulukko1[[#This Row],[Loppu PVM]] )=6,DAY(Taulukko1[[#This Row],[Loppu PVM]])&lt;20))</f>
        <v>1</v>
      </c>
      <c r="AC49" s="90" t="b">
        <f>OR(MONTH(Taulukko1[[#This Row],[Alku PVM]] )&lt;=3,AND(MONTH(Taulukko1[[#This Row],[Alku PVM]] )=3))</f>
        <v>1</v>
      </c>
      <c r="AD49" s="90" t="b">
        <f>OR(MONTH(Taulukko1[[#This Row],[Loppu PVM]] )&lt;=3,AND(MONTH(Taulukko1[[#This Row],[Loppu PVM]] )=3))</f>
        <v>1</v>
      </c>
      <c r="AE49" s="90" t="b">
        <f>OR(MONTH(Taulukko1[[#This Row],[Alku PVM]] )&lt;=9,AND(MONTH(Taulukko1[[#This Row],[Alku PVM]] )=9))</f>
        <v>1</v>
      </c>
      <c r="AF49" s="90" t="b">
        <f>OR(MONTH(Taulukko1[[#This Row],[Loppu PVM]])&lt;=9,AND(MONTH(Taulukko1[[#This Row],[Loppu PVM]] )=9))</f>
        <v>1</v>
      </c>
      <c r="AG49" s="90" t="b">
        <f>OR(MONTH(Taulukko1[[#This Row],[Alku PVM]] )&lt;=6,AND(MONTH(Taulukko1[[#This Row],[Alku PVM]] )=6))</f>
        <v>1</v>
      </c>
      <c r="AH49" s="90" t="b">
        <f>OR(MONTH(Taulukko1[[#This Row],[Loppu PVM]])&lt;=6,AND(MONTH(Taulukko1[[#This Row],[Loppu PVM]] )=6))</f>
        <v>1</v>
      </c>
    </row>
    <row r="50" spans="1:34" ht="12.75" customHeight="1">
      <c r="A50" t="s">
        <v>1644</v>
      </c>
      <c r="B50" s="23">
        <v>38762</v>
      </c>
      <c r="C50" t="s">
        <v>1643</v>
      </c>
      <c r="E50" s="62">
        <v>110</v>
      </c>
      <c r="F50" s="4"/>
      <c r="G50" s="5"/>
      <c r="H50" s="1">
        <v>1300</v>
      </c>
      <c r="I50" s="126" t="e">
        <f>INDEX('TOL2008'!B:B,MATCH(A50,'TOL2008'!A:A,0))</f>
        <v>#N/A</v>
      </c>
      <c r="J50" s="59" t="e">
        <f>INDEX(Pääluokka!$H$2:$H$100,MATCH(VALUE(LEFT(Taulukko1[[#This Row],[TOL2008]],2)),Pääluokka!$G$2:$G$100,0))</f>
        <v>#N/A</v>
      </c>
      <c r="K50" s="59" t="e">
        <f>INDEX(Pääluokka!$I$2:$I$100,MATCH(VALUE(LEFT(Taulukko1[[#This Row],[TOL2008]],2)),Pääluokka!$G$2:$G$100,0))</f>
        <v>#N/A</v>
      </c>
      <c r="L50" s="41" t="str">
        <f t="shared" si="0"/>
        <v>NA</v>
      </c>
      <c r="M50" s="43">
        <f t="shared" si="1"/>
        <v>38762</v>
      </c>
      <c r="N50" s="43">
        <f t="shared" si="2"/>
        <v>38813</v>
      </c>
      <c r="O50" s="43">
        <f t="shared" si="3"/>
        <v>38749</v>
      </c>
      <c r="P50" s="43">
        <f t="shared" si="4"/>
        <v>38808</v>
      </c>
      <c r="Q50" s="41">
        <f t="shared" si="5"/>
        <v>2006</v>
      </c>
      <c r="R50" s="41">
        <f t="shared" si="6"/>
        <v>2006</v>
      </c>
      <c r="S50" s="43" t="str">
        <f>YEAR(Taulukko1[[#This Row],[Alku KK]])&amp;"Q"&amp;ROUNDDOWN((MONTH(Taulukko1[[#This Row],[Alku KK]])-1)/3+1,0)</f>
        <v>2006Q1</v>
      </c>
      <c r="T50" s="43" t="str">
        <f>YEAR(Taulukko1[[#This Row],[Loppu KK]])&amp;"Q"&amp;ROUNDDOWN((MONTH(Taulukko1[[#This Row],[Loppu KK]])-1)/3+1,0)</f>
        <v>2006Q2</v>
      </c>
      <c r="U50" s="66">
        <f>IF(COUNT(Taulukko1[[#This Row],[Neuvottelujen alaiset ]])=1,Taulukko1[[#This Row],[Neuvottelujen alaiset ]],Taulukko1[[#This Row],[Vähennystarve]])</f>
        <v>1300</v>
      </c>
      <c r="V50" s="44">
        <f t="shared" si="7"/>
        <v>8.461538461538462E-2</v>
      </c>
      <c r="W50" s="44" t="str">
        <f t="shared" si="8"/>
        <v>NA</v>
      </c>
      <c r="X50" s="44" t="str">
        <f t="shared" si="9"/>
        <v>NA</v>
      </c>
      <c r="Y50" s="90" t="b">
        <f>AND(MONTH(Taulukko1[[#This Row],[Alku PVM]] )=6,DAY(Taulukko1[[#This Row],[Alku PVM]] )&gt;19)</f>
        <v>0</v>
      </c>
      <c r="Z50" s="90" t="b">
        <f>AND(MONTH(Taulukko1[[#This Row],[Loppu PVM]] )=6,DAY(Taulukko1[[#This Row],[Loppu PVM]] )&gt;19)</f>
        <v>0</v>
      </c>
      <c r="AA50" s="90" t="b">
        <f>OR(MONTH(Taulukko1[[#This Row],[Alku PVM]] )&lt;=5,AND(MONTH(Taulukko1[[#This Row],[Alku PVM]] )=6,DAY(Taulukko1[[#This Row],[Alku PVM]] )&lt;20))</f>
        <v>1</v>
      </c>
      <c r="AB50" s="90" t="b">
        <f>OR(MONTH(Taulukko1[[#This Row],[Loppu PVM]])&lt;=5,AND(MONTH(Taulukko1[[#This Row],[Loppu PVM]] )=6,DAY(Taulukko1[[#This Row],[Loppu PVM]])&lt;20))</f>
        <v>1</v>
      </c>
      <c r="AC50" s="90" t="b">
        <f>OR(MONTH(Taulukko1[[#This Row],[Alku PVM]] )&lt;=3,AND(MONTH(Taulukko1[[#This Row],[Alku PVM]] )=3))</f>
        <v>1</v>
      </c>
      <c r="AD50" s="90" t="b">
        <f>OR(MONTH(Taulukko1[[#This Row],[Loppu PVM]] )&lt;=3,AND(MONTH(Taulukko1[[#This Row],[Loppu PVM]] )=3))</f>
        <v>0</v>
      </c>
      <c r="AE50" s="90" t="b">
        <f>OR(MONTH(Taulukko1[[#This Row],[Alku PVM]] )&lt;=9,AND(MONTH(Taulukko1[[#This Row],[Alku PVM]] )=9))</f>
        <v>1</v>
      </c>
      <c r="AF50" s="90" t="b">
        <f>OR(MONTH(Taulukko1[[#This Row],[Loppu PVM]])&lt;=9,AND(MONTH(Taulukko1[[#This Row],[Loppu PVM]] )=9))</f>
        <v>1</v>
      </c>
      <c r="AG50" s="90" t="b">
        <f>OR(MONTH(Taulukko1[[#This Row],[Alku PVM]] )&lt;=6,AND(MONTH(Taulukko1[[#This Row],[Alku PVM]] )=6))</f>
        <v>1</v>
      </c>
      <c r="AH50" s="90" t="b">
        <f>OR(MONTH(Taulukko1[[#This Row],[Loppu PVM]])&lt;=6,AND(MONTH(Taulukko1[[#This Row],[Loppu PVM]] )=6))</f>
        <v>1</v>
      </c>
    </row>
    <row r="51" spans="1:34" ht="12.75" customHeight="1">
      <c r="A51" t="s">
        <v>1669</v>
      </c>
      <c r="B51" s="23">
        <v>38765</v>
      </c>
      <c r="C51" t="s">
        <v>1668</v>
      </c>
      <c r="E51" s="62">
        <v>40</v>
      </c>
      <c r="F51" s="4">
        <v>38813</v>
      </c>
      <c r="G51" s="5">
        <v>40</v>
      </c>
      <c r="H51" s="6">
        <v>100</v>
      </c>
      <c r="I51" s="126" t="e">
        <f>INDEX('TOL2008'!B:B,MATCH(A51,'TOL2008'!A:A,0))</f>
        <v>#N/A</v>
      </c>
      <c r="J51" s="59" t="e">
        <f>INDEX(Pääluokka!$H$2:$H$100,MATCH(VALUE(LEFT(Taulukko1[[#This Row],[TOL2008]],2)),Pääluokka!$G$2:$G$100,0))</f>
        <v>#N/A</v>
      </c>
      <c r="K51" s="59" t="e">
        <f>INDEX(Pääluokka!$I$2:$I$100,MATCH(VALUE(LEFT(Taulukko1[[#This Row],[TOL2008]],2)),Pääluokka!$G$2:$G$100,0))</f>
        <v>#N/A</v>
      </c>
      <c r="L51" s="41">
        <f t="shared" si="0"/>
        <v>48</v>
      </c>
      <c r="M51" s="43">
        <f t="shared" si="1"/>
        <v>38765</v>
      </c>
      <c r="N51" s="43">
        <f t="shared" si="2"/>
        <v>38813</v>
      </c>
      <c r="O51" s="43">
        <f t="shared" si="3"/>
        <v>38749</v>
      </c>
      <c r="P51" s="43">
        <f t="shared" si="4"/>
        <v>38808</v>
      </c>
      <c r="Q51" s="41">
        <f t="shared" si="5"/>
        <v>2006</v>
      </c>
      <c r="R51" s="41">
        <f t="shared" si="6"/>
        <v>2006</v>
      </c>
      <c r="S51" s="43" t="str">
        <f>YEAR(Taulukko1[[#This Row],[Alku KK]])&amp;"Q"&amp;ROUNDDOWN((MONTH(Taulukko1[[#This Row],[Alku KK]])-1)/3+1,0)</f>
        <v>2006Q1</v>
      </c>
      <c r="T51" s="43" t="str">
        <f>YEAR(Taulukko1[[#This Row],[Loppu KK]])&amp;"Q"&amp;ROUNDDOWN((MONTH(Taulukko1[[#This Row],[Loppu KK]])-1)/3+1,0)</f>
        <v>2006Q2</v>
      </c>
      <c r="U51" s="66">
        <f>IF(COUNT(Taulukko1[[#This Row],[Neuvottelujen alaiset ]])=1,Taulukko1[[#This Row],[Neuvottelujen alaiset ]],Taulukko1[[#This Row],[Vähennystarve]])</f>
        <v>100</v>
      </c>
      <c r="V51" s="44">
        <f t="shared" si="7"/>
        <v>0.4</v>
      </c>
      <c r="W51" s="44">
        <f t="shared" si="8"/>
        <v>0.4</v>
      </c>
      <c r="X51" s="44">
        <f t="shared" si="9"/>
        <v>1</v>
      </c>
      <c r="Y51" s="90" t="b">
        <f>AND(MONTH(Taulukko1[[#This Row],[Alku PVM]] )=6,DAY(Taulukko1[[#This Row],[Alku PVM]] )&gt;19)</f>
        <v>0</v>
      </c>
      <c r="Z51" s="90" t="b">
        <f>AND(MONTH(Taulukko1[[#This Row],[Loppu PVM]] )=6,DAY(Taulukko1[[#This Row],[Loppu PVM]] )&gt;19)</f>
        <v>0</v>
      </c>
      <c r="AA51" s="90" t="b">
        <f>OR(MONTH(Taulukko1[[#This Row],[Alku PVM]] )&lt;=5,AND(MONTH(Taulukko1[[#This Row],[Alku PVM]] )=6,DAY(Taulukko1[[#This Row],[Alku PVM]] )&lt;20))</f>
        <v>1</v>
      </c>
      <c r="AB51" s="90" t="b">
        <f>OR(MONTH(Taulukko1[[#This Row],[Loppu PVM]])&lt;=5,AND(MONTH(Taulukko1[[#This Row],[Loppu PVM]] )=6,DAY(Taulukko1[[#This Row],[Loppu PVM]])&lt;20))</f>
        <v>1</v>
      </c>
      <c r="AC51" s="90" t="b">
        <f>OR(MONTH(Taulukko1[[#This Row],[Alku PVM]] )&lt;=3,AND(MONTH(Taulukko1[[#This Row],[Alku PVM]] )=3))</f>
        <v>1</v>
      </c>
      <c r="AD51" s="90" t="b">
        <f>OR(MONTH(Taulukko1[[#This Row],[Loppu PVM]] )&lt;=3,AND(MONTH(Taulukko1[[#This Row],[Loppu PVM]] )=3))</f>
        <v>0</v>
      </c>
      <c r="AE51" s="90" t="b">
        <f>OR(MONTH(Taulukko1[[#This Row],[Alku PVM]] )&lt;=9,AND(MONTH(Taulukko1[[#This Row],[Alku PVM]] )=9))</f>
        <v>1</v>
      </c>
      <c r="AF51" s="90" t="b">
        <f>OR(MONTH(Taulukko1[[#This Row],[Loppu PVM]])&lt;=9,AND(MONTH(Taulukko1[[#This Row],[Loppu PVM]] )=9))</f>
        <v>1</v>
      </c>
      <c r="AG51" s="90" t="b">
        <f>OR(MONTH(Taulukko1[[#This Row],[Alku PVM]] )&lt;=6,AND(MONTH(Taulukko1[[#This Row],[Alku PVM]] )=6))</f>
        <v>1</v>
      </c>
      <c r="AH51" s="90" t="b">
        <f>OR(MONTH(Taulukko1[[#This Row],[Loppu PVM]])&lt;=6,AND(MONTH(Taulukko1[[#This Row],[Loppu PVM]] )=6))</f>
        <v>1</v>
      </c>
    </row>
    <row r="52" spans="1:34" ht="12.75" customHeight="1">
      <c r="A52" t="s">
        <v>1430</v>
      </c>
      <c r="B52" s="23">
        <v>38765</v>
      </c>
      <c r="C52" s="21" t="s">
        <v>1429</v>
      </c>
      <c r="D52" s="24"/>
      <c r="E52" s="62">
        <v>37</v>
      </c>
      <c r="F52" s="23"/>
      <c r="G52" s="24"/>
      <c r="H52" s="6">
        <v>37</v>
      </c>
      <c r="I52" s="126" t="e">
        <f>INDEX('TOL2008'!B:B,MATCH(A52,'TOL2008'!A:A,0))</f>
        <v>#N/A</v>
      </c>
      <c r="J52" s="59" t="e">
        <f>INDEX(Pääluokka!$H$2:$H$100,MATCH(VALUE(LEFT(Taulukko1[[#This Row],[TOL2008]],2)),Pääluokka!$G$2:$G$100,0))</f>
        <v>#N/A</v>
      </c>
      <c r="K52" s="59" t="e">
        <f>INDEX(Pääluokka!$I$2:$I$100,MATCH(VALUE(LEFT(Taulukko1[[#This Row],[TOL2008]],2)),Pääluokka!$G$2:$G$100,0))</f>
        <v>#N/A</v>
      </c>
      <c r="L52" s="41" t="str">
        <f t="shared" si="0"/>
        <v>NA</v>
      </c>
      <c r="M52" s="43">
        <f t="shared" si="1"/>
        <v>38765</v>
      </c>
      <c r="N52" s="43">
        <f t="shared" si="2"/>
        <v>38816</v>
      </c>
      <c r="O52" s="43">
        <f t="shared" si="3"/>
        <v>38749</v>
      </c>
      <c r="P52" s="43">
        <f t="shared" si="4"/>
        <v>38808</v>
      </c>
      <c r="Q52" s="41">
        <f t="shared" si="5"/>
        <v>2006</v>
      </c>
      <c r="R52" s="41">
        <f t="shared" si="6"/>
        <v>2006</v>
      </c>
      <c r="S52" s="43" t="str">
        <f>YEAR(Taulukko1[[#This Row],[Alku KK]])&amp;"Q"&amp;ROUNDDOWN((MONTH(Taulukko1[[#This Row],[Alku KK]])-1)/3+1,0)</f>
        <v>2006Q1</v>
      </c>
      <c r="T52" s="43" t="str">
        <f>YEAR(Taulukko1[[#This Row],[Loppu KK]])&amp;"Q"&amp;ROUNDDOWN((MONTH(Taulukko1[[#This Row],[Loppu KK]])-1)/3+1,0)</f>
        <v>2006Q2</v>
      </c>
      <c r="U52" s="66">
        <f>IF(COUNT(Taulukko1[[#This Row],[Neuvottelujen alaiset ]])=1,Taulukko1[[#This Row],[Neuvottelujen alaiset ]],Taulukko1[[#This Row],[Vähennystarve]])</f>
        <v>37</v>
      </c>
      <c r="V52" s="44">
        <f t="shared" si="7"/>
        <v>1</v>
      </c>
      <c r="W52" s="44" t="str">
        <f t="shared" si="8"/>
        <v>NA</v>
      </c>
      <c r="X52" s="44" t="str">
        <f t="shared" si="9"/>
        <v>NA</v>
      </c>
      <c r="Y52" s="90" t="b">
        <f>AND(MONTH(Taulukko1[[#This Row],[Alku PVM]] )=6,DAY(Taulukko1[[#This Row],[Alku PVM]] )&gt;19)</f>
        <v>0</v>
      </c>
      <c r="Z52" s="90" t="b">
        <f>AND(MONTH(Taulukko1[[#This Row],[Loppu PVM]] )=6,DAY(Taulukko1[[#This Row],[Loppu PVM]] )&gt;19)</f>
        <v>0</v>
      </c>
      <c r="AA52" s="90" t="b">
        <f>OR(MONTH(Taulukko1[[#This Row],[Alku PVM]] )&lt;=5,AND(MONTH(Taulukko1[[#This Row],[Alku PVM]] )=6,DAY(Taulukko1[[#This Row],[Alku PVM]] )&lt;20))</f>
        <v>1</v>
      </c>
      <c r="AB52" s="90" t="b">
        <f>OR(MONTH(Taulukko1[[#This Row],[Loppu PVM]])&lt;=5,AND(MONTH(Taulukko1[[#This Row],[Loppu PVM]] )=6,DAY(Taulukko1[[#This Row],[Loppu PVM]])&lt;20))</f>
        <v>1</v>
      </c>
      <c r="AC52" s="90" t="b">
        <f>OR(MONTH(Taulukko1[[#This Row],[Alku PVM]] )&lt;=3,AND(MONTH(Taulukko1[[#This Row],[Alku PVM]] )=3))</f>
        <v>1</v>
      </c>
      <c r="AD52" s="90" t="b">
        <f>OR(MONTH(Taulukko1[[#This Row],[Loppu PVM]] )&lt;=3,AND(MONTH(Taulukko1[[#This Row],[Loppu PVM]] )=3))</f>
        <v>0</v>
      </c>
      <c r="AE52" s="90" t="b">
        <f>OR(MONTH(Taulukko1[[#This Row],[Alku PVM]] )&lt;=9,AND(MONTH(Taulukko1[[#This Row],[Alku PVM]] )=9))</f>
        <v>1</v>
      </c>
      <c r="AF52" s="90" t="b">
        <f>OR(MONTH(Taulukko1[[#This Row],[Loppu PVM]])&lt;=9,AND(MONTH(Taulukko1[[#This Row],[Loppu PVM]] )=9))</f>
        <v>1</v>
      </c>
      <c r="AG52" s="90" t="b">
        <f>OR(MONTH(Taulukko1[[#This Row],[Alku PVM]] )&lt;=6,AND(MONTH(Taulukko1[[#This Row],[Alku PVM]] )=6))</f>
        <v>1</v>
      </c>
      <c r="AH52" s="90" t="b">
        <f>OR(MONTH(Taulukko1[[#This Row],[Loppu PVM]])&lt;=6,AND(MONTH(Taulukko1[[#This Row],[Loppu PVM]] )=6))</f>
        <v>1</v>
      </c>
    </row>
    <row r="53" spans="1:34" ht="12.75" customHeight="1">
      <c r="A53" t="s">
        <v>1615</v>
      </c>
      <c r="B53" s="23">
        <v>38767</v>
      </c>
      <c r="C53" t="s">
        <v>1614</v>
      </c>
      <c r="F53" s="4">
        <v>38818</v>
      </c>
      <c r="G53" s="5">
        <v>6</v>
      </c>
      <c r="H53" s="22">
        <v>50</v>
      </c>
      <c r="I53" s="126" t="e">
        <f>INDEX('TOL2008'!B:B,MATCH(A53,'TOL2008'!A:A,0))</f>
        <v>#N/A</v>
      </c>
      <c r="J53" s="59" t="e">
        <f>INDEX(Pääluokka!$H$2:$H$100,MATCH(VALUE(LEFT(Taulukko1[[#This Row],[TOL2008]],2)),Pääluokka!$G$2:$G$100,0))</f>
        <v>#N/A</v>
      </c>
      <c r="K53" s="59" t="e">
        <f>INDEX(Pääluokka!$I$2:$I$100,MATCH(VALUE(LEFT(Taulukko1[[#This Row],[TOL2008]],2)),Pääluokka!$G$2:$G$100,0))</f>
        <v>#N/A</v>
      </c>
      <c r="L53" s="41">
        <f t="shared" si="0"/>
        <v>51</v>
      </c>
      <c r="M53" s="43">
        <f t="shared" si="1"/>
        <v>38767</v>
      </c>
      <c r="N53" s="43">
        <f t="shared" si="2"/>
        <v>38818</v>
      </c>
      <c r="O53" s="43">
        <f t="shared" si="3"/>
        <v>38749</v>
      </c>
      <c r="P53" s="43">
        <f t="shared" si="4"/>
        <v>38808</v>
      </c>
      <c r="Q53" s="41">
        <f t="shared" si="5"/>
        <v>2006</v>
      </c>
      <c r="R53" s="41">
        <f t="shared" si="6"/>
        <v>2006</v>
      </c>
      <c r="S53" s="43" t="str">
        <f>YEAR(Taulukko1[[#This Row],[Alku KK]])&amp;"Q"&amp;ROUNDDOWN((MONTH(Taulukko1[[#This Row],[Alku KK]])-1)/3+1,0)</f>
        <v>2006Q1</v>
      </c>
      <c r="T53" s="43" t="str">
        <f>YEAR(Taulukko1[[#This Row],[Loppu KK]])&amp;"Q"&amp;ROUNDDOWN((MONTH(Taulukko1[[#This Row],[Loppu KK]])-1)/3+1,0)</f>
        <v>2006Q2</v>
      </c>
      <c r="U53" s="66">
        <f>IF(COUNT(Taulukko1[[#This Row],[Neuvottelujen alaiset ]])=1,Taulukko1[[#This Row],[Neuvottelujen alaiset ]],Taulukko1[[#This Row],[Vähennystarve]])</f>
        <v>50</v>
      </c>
      <c r="V53" s="44" t="str">
        <f t="shared" si="7"/>
        <v>NA</v>
      </c>
      <c r="W53" s="44">
        <f t="shared" si="8"/>
        <v>0.12</v>
      </c>
      <c r="X53" s="44" t="str">
        <f t="shared" si="9"/>
        <v>NA</v>
      </c>
      <c r="Y53" s="90" t="b">
        <f>AND(MONTH(Taulukko1[[#This Row],[Alku PVM]] )=6,DAY(Taulukko1[[#This Row],[Alku PVM]] )&gt;19)</f>
        <v>0</v>
      </c>
      <c r="Z53" s="90" t="b">
        <f>AND(MONTH(Taulukko1[[#This Row],[Loppu PVM]] )=6,DAY(Taulukko1[[#This Row],[Loppu PVM]] )&gt;19)</f>
        <v>0</v>
      </c>
      <c r="AA53" s="90" t="b">
        <f>OR(MONTH(Taulukko1[[#This Row],[Alku PVM]] )&lt;=5,AND(MONTH(Taulukko1[[#This Row],[Alku PVM]] )=6,DAY(Taulukko1[[#This Row],[Alku PVM]] )&lt;20))</f>
        <v>1</v>
      </c>
      <c r="AB53" s="90" t="b">
        <f>OR(MONTH(Taulukko1[[#This Row],[Loppu PVM]])&lt;=5,AND(MONTH(Taulukko1[[#This Row],[Loppu PVM]] )=6,DAY(Taulukko1[[#This Row],[Loppu PVM]])&lt;20))</f>
        <v>1</v>
      </c>
      <c r="AC53" s="90" t="b">
        <f>OR(MONTH(Taulukko1[[#This Row],[Alku PVM]] )&lt;=3,AND(MONTH(Taulukko1[[#This Row],[Alku PVM]] )=3))</f>
        <v>1</v>
      </c>
      <c r="AD53" s="90" t="b">
        <f>OR(MONTH(Taulukko1[[#This Row],[Loppu PVM]] )&lt;=3,AND(MONTH(Taulukko1[[#This Row],[Loppu PVM]] )=3))</f>
        <v>0</v>
      </c>
      <c r="AE53" s="90" t="b">
        <f>OR(MONTH(Taulukko1[[#This Row],[Alku PVM]] )&lt;=9,AND(MONTH(Taulukko1[[#This Row],[Alku PVM]] )=9))</f>
        <v>1</v>
      </c>
      <c r="AF53" s="90" t="b">
        <f>OR(MONTH(Taulukko1[[#This Row],[Loppu PVM]])&lt;=9,AND(MONTH(Taulukko1[[#This Row],[Loppu PVM]] )=9))</f>
        <v>1</v>
      </c>
      <c r="AG53" s="90" t="b">
        <f>OR(MONTH(Taulukko1[[#This Row],[Alku PVM]] )&lt;=6,AND(MONTH(Taulukko1[[#This Row],[Alku PVM]] )=6))</f>
        <v>1</v>
      </c>
      <c r="AH53" s="90" t="b">
        <f>OR(MONTH(Taulukko1[[#This Row],[Loppu PVM]])&lt;=6,AND(MONTH(Taulukko1[[#This Row],[Loppu PVM]] )=6))</f>
        <v>1</v>
      </c>
    </row>
    <row r="54" spans="1:34" ht="12.75" customHeight="1">
      <c r="A54" t="s">
        <v>187</v>
      </c>
      <c r="B54" s="23">
        <v>38770</v>
      </c>
      <c r="C54" t="s">
        <v>1453</v>
      </c>
      <c r="F54" s="4">
        <v>38779</v>
      </c>
      <c r="G54" s="5">
        <v>0</v>
      </c>
      <c r="H54" s="1">
        <v>100</v>
      </c>
      <c r="I54" s="126">
        <f>INDEX('TOL2008'!B:B,MATCH(A54,'TOL2008'!A:A,0))</f>
        <v>26110</v>
      </c>
      <c r="J54" s="59" t="str">
        <f>INDEX(Pääluokka!$H$2:$H$100,MATCH(VALUE(LEFT(Taulukko1[[#This Row],[TOL2008]],2)),Pääluokka!$G$2:$G$100,0))</f>
        <v>Teollisuus</v>
      </c>
      <c r="K54" s="59" t="str">
        <f>INDEX(Pääluokka!$I$2:$I$100,MATCH(VALUE(LEFT(Taulukko1[[#This Row],[TOL2008]],2)),Pääluokka!$G$2:$G$100,0))</f>
        <v>Teollisuus (C-E)</v>
      </c>
      <c r="L54" s="41">
        <f t="shared" si="0"/>
        <v>9</v>
      </c>
      <c r="M54" s="43">
        <f t="shared" si="1"/>
        <v>38770</v>
      </c>
      <c r="N54" s="43">
        <f t="shared" si="2"/>
        <v>38779</v>
      </c>
      <c r="O54" s="43">
        <f t="shared" si="3"/>
        <v>38749</v>
      </c>
      <c r="P54" s="43">
        <f t="shared" si="4"/>
        <v>38777</v>
      </c>
      <c r="Q54" s="41">
        <f t="shared" si="5"/>
        <v>2006</v>
      </c>
      <c r="R54" s="41">
        <f t="shared" si="6"/>
        <v>2006</v>
      </c>
      <c r="S54" s="43" t="str">
        <f>YEAR(Taulukko1[[#This Row],[Alku KK]])&amp;"Q"&amp;ROUNDDOWN((MONTH(Taulukko1[[#This Row],[Alku KK]])-1)/3+1,0)</f>
        <v>2006Q1</v>
      </c>
      <c r="T54" s="43" t="str">
        <f>YEAR(Taulukko1[[#This Row],[Loppu KK]])&amp;"Q"&amp;ROUNDDOWN((MONTH(Taulukko1[[#This Row],[Loppu KK]])-1)/3+1,0)</f>
        <v>2006Q1</v>
      </c>
      <c r="U54" s="66">
        <f>IF(COUNT(Taulukko1[[#This Row],[Neuvottelujen alaiset ]])=1,Taulukko1[[#This Row],[Neuvottelujen alaiset ]],Taulukko1[[#This Row],[Vähennystarve]])</f>
        <v>100</v>
      </c>
      <c r="V54" s="44" t="str">
        <f t="shared" si="7"/>
        <v>NA</v>
      </c>
      <c r="W54" s="44">
        <f t="shared" si="8"/>
        <v>0</v>
      </c>
      <c r="X54" s="44" t="str">
        <f t="shared" si="9"/>
        <v>NA</v>
      </c>
      <c r="Y54" s="90" t="b">
        <f>AND(MONTH(Taulukko1[[#This Row],[Alku PVM]] )=6,DAY(Taulukko1[[#This Row],[Alku PVM]] )&gt;19)</f>
        <v>0</v>
      </c>
      <c r="Z54" s="90" t="b">
        <f>AND(MONTH(Taulukko1[[#This Row],[Loppu PVM]] )=6,DAY(Taulukko1[[#This Row],[Loppu PVM]] )&gt;19)</f>
        <v>0</v>
      </c>
      <c r="AA54" s="90" t="b">
        <f>OR(MONTH(Taulukko1[[#This Row],[Alku PVM]] )&lt;=5,AND(MONTH(Taulukko1[[#This Row],[Alku PVM]] )=6,DAY(Taulukko1[[#This Row],[Alku PVM]] )&lt;20))</f>
        <v>1</v>
      </c>
      <c r="AB54" s="90" t="b">
        <f>OR(MONTH(Taulukko1[[#This Row],[Loppu PVM]])&lt;=5,AND(MONTH(Taulukko1[[#This Row],[Loppu PVM]] )=6,DAY(Taulukko1[[#This Row],[Loppu PVM]])&lt;20))</f>
        <v>1</v>
      </c>
      <c r="AC54" s="90" t="b">
        <f>OR(MONTH(Taulukko1[[#This Row],[Alku PVM]] )&lt;=3,AND(MONTH(Taulukko1[[#This Row],[Alku PVM]] )=3))</f>
        <v>1</v>
      </c>
      <c r="AD54" s="90" t="b">
        <f>OR(MONTH(Taulukko1[[#This Row],[Loppu PVM]] )&lt;=3,AND(MONTH(Taulukko1[[#This Row],[Loppu PVM]] )=3))</f>
        <v>1</v>
      </c>
      <c r="AE54" s="90" t="b">
        <f>OR(MONTH(Taulukko1[[#This Row],[Alku PVM]] )&lt;=9,AND(MONTH(Taulukko1[[#This Row],[Alku PVM]] )=9))</f>
        <v>1</v>
      </c>
      <c r="AF54" s="90" t="b">
        <f>OR(MONTH(Taulukko1[[#This Row],[Loppu PVM]])&lt;=9,AND(MONTH(Taulukko1[[#This Row],[Loppu PVM]] )=9))</f>
        <v>1</v>
      </c>
      <c r="AG54" s="90" t="b">
        <f>OR(MONTH(Taulukko1[[#This Row],[Alku PVM]] )&lt;=6,AND(MONTH(Taulukko1[[#This Row],[Alku PVM]] )=6))</f>
        <v>1</v>
      </c>
      <c r="AH54" s="90" t="b">
        <f>OR(MONTH(Taulukko1[[#This Row],[Loppu PVM]])&lt;=6,AND(MONTH(Taulukko1[[#This Row],[Loppu PVM]] )=6))</f>
        <v>1</v>
      </c>
    </row>
    <row r="55" spans="1:34" ht="12.75" customHeight="1">
      <c r="A55" t="s">
        <v>1385</v>
      </c>
      <c r="B55" s="23">
        <v>38770</v>
      </c>
      <c r="C55" t="s">
        <v>1386</v>
      </c>
      <c r="E55" s="62">
        <v>80</v>
      </c>
      <c r="F55" s="4">
        <v>38817</v>
      </c>
      <c r="G55" s="5">
        <v>49</v>
      </c>
      <c r="H55" s="1">
        <v>138</v>
      </c>
      <c r="I55" s="126" t="e">
        <f>INDEX('TOL2008'!B:B,MATCH(A55,'TOL2008'!A:A,0))</f>
        <v>#N/A</v>
      </c>
      <c r="J55" s="59" t="e">
        <f>INDEX(Pääluokka!$H$2:$H$100,MATCH(VALUE(LEFT(Taulukko1[[#This Row],[TOL2008]],2)),Pääluokka!$G$2:$G$100,0))</f>
        <v>#N/A</v>
      </c>
      <c r="K55" s="59" t="e">
        <f>INDEX(Pääluokka!$I$2:$I$100,MATCH(VALUE(LEFT(Taulukko1[[#This Row],[TOL2008]],2)),Pääluokka!$G$2:$G$100,0))</f>
        <v>#N/A</v>
      </c>
      <c r="L55" s="41">
        <f t="shared" si="0"/>
        <v>47</v>
      </c>
      <c r="M55" s="43">
        <f t="shared" si="1"/>
        <v>38770</v>
      </c>
      <c r="N55" s="43">
        <f t="shared" si="2"/>
        <v>38817</v>
      </c>
      <c r="O55" s="43">
        <f t="shared" si="3"/>
        <v>38749</v>
      </c>
      <c r="P55" s="43">
        <f t="shared" si="4"/>
        <v>38808</v>
      </c>
      <c r="Q55" s="41">
        <f t="shared" si="5"/>
        <v>2006</v>
      </c>
      <c r="R55" s="41">
        <f t="shared" si="6"/>
        <v>2006</v>
      </c>
      <c r="S55" s="43" t="str">
        <f>YEAR(Taulukko1[[#This Row],[Alku KK]])&amp;"Q"&amp;ROUNDDOWN((MONTH(Taulukko1[[#This Row],[Alku KK]])-1)/3+1,0)</f>
        <v>2006Q1</v>
      </c>
      <c r="T55" s="43" t="str">
        <f>YEAR(Taulukko1[[#This Row],[Loppu KK]])&amp;"Q"&amp;ROUNDDOWN((MONTH(Taulukko1[[#This Row],[Loppu KK]])-1)/3+1,0)</f>
        <v>2006Q2</v>
      </c>
      <c r="U55" s="66">
        <f>IF(COUNT(Taulukko1[[#This Row],[Neuvottelujen alaiset ]])=1,Taulukko1[[#This Row],[Neuvottelujen alaiset ]],Taulukko1[[#This Row],[Vähennystarve]])</f>
        <v>138</v>
      </c>
      <c r="V55" s="44">
        <f t="shared" si="7"/>
        <v>0.57971014492753625</v>
      </c>
      <c r="W55" s="44">
        <f t="shared" si="8"/>
        <v>0.35507246376811596</v>
      </c>
      <c r="X55" s="44">
        <f t="shared" si="9"/>
        <v>0.61250000000000004</v>
      </c>
      <c r="Y55" s="90" t="b">
        <f>AND(MONTH(Taulukko1[[#This Row],[Alku PVM]] )=6,DAY(Taulukko1[[#This Row],[Alku PVM]] )&gt;19)</f>
        <v>0</v>
      </c>
      <c r="Z55" s="90" t="b">
        <f>AND(MONTH(Taulukko1[[#This Row],[Loppu PVM]] )=6,DAY(Taulukko1[[#This Row],[Loppu PVM]] )&gt;19)</f>
        <v>0</v>
      </c>
      <c r="AA55" s="90" t="b">
        <f>OR(MONTH(Taulukko1[[#This Row],[Alku PVM]] )&lt;=5,AND(MONTH(Taulukko1[[#This Row],[Alku PVM]] )=6,DAY(Taulukko1[[#This Row],[Alku PVM]] )&lt;20))</f>
        <v>1</v>
      </c>
      <c r="AB55" s="90" t="b">
        <f>OR(MONTH(Taulukko1[[#This Row],[Loppu PVM]])&lt;=5,AND(MONTH(Taulukko1[[#This Row],[Loppu PVM]] )=6,DAY(Taulukko1[[#This Row],[Loppu PVM]])&lt;20))</f>
        <v>1</v>
      </c>
      <c r="AC55" s="90" t="b">
        <f>OR(MONTH(Taulukko1[[#This Row],[Alku PVM]] )&lt;=3,AND(MONTH(Taulukko1[[#This Row],[Alku PVM]] )=3))</f>
        <v>1</v>
      </c>
      <c r="AD55" s="90" t="b">
        <f>OR(MONTH(Taulukko1[[#This Row],[Loppu PVM]] )&lt;=3,AND(MONTH(Taulukko1[[#This Row],[Loppu PVM]] )=3))</f>
        <v>0</v>
      </c>
      <c r="AE55" s="90" t="b">
        <f>OR(MONTH(Taulukko1[[#This Row],[Alku PVM]] )&lt;=9,AND(MONTH(Taulukko1[[#This Row],[Alku PVM]] )=9))</f>
        <v>1</v>
      </c>
      <c r="AF55" s="90" t="b">
        <f>OR(MONTH(Taulukko1[[#This Row],[Loppu PVM]])&lt;=9,AND(MONTH(Taulukko1[[#This Row],[Loppu PVM]] )=9))</f>
        <v>1</v>
      </c>
      <c r="AG55" s="90" t="b">
        <f>OR(MONTH(Taulukko1[[#This Row],[Alku PVM]] )&lt;=6,AND(MONTH(Taulukko1[[#This Row],[Alku PVM]] )=6))</f>
        <v>1</v>
      </c>
      <c r="AH55" s="90" t="b">
        <f>OR(MONTH(Taulukko1[[#This Row],[Loppu PVM]])&lt;=6,AND(MONTH(Taulukko1[[#This Row],[Loppu PVM]] )=6))</f>
        <v>1</v>
      </c>
    </row>
    <row r="56" spans="1:34" ht="12.75" customHeight="1">
      <c r="A56" t="s">
        <v>1254</v>
      </c>
      <c r="B56" s="23">
        <v>38772</v>
      </c>
      <c r="C56" t="s">
        <v>1620</v>
      </c>
      <c r="E56" s="62">
        <v>250</v>
      </c>
      <c r="F56" s="4">
        <v>38826</v>
      </c>
      <c r="G56" s="5">
        <v>135</v>
      </c>
      <c r="H56" s="1">
        <v>1000</v>
      </c>
      <c r="I56" s="126">
        <f>INDEX('TOL2008'!B:B,MATCH(A56,'TOL2008'!A:A,0))</f>
        <v>61200</v>
      </c>
      <c r="J56" s="59" t="str">
        <f>INDEX(Pääluokka!$H$2:$H$100,MATCH(VALUE(LEFT(Taulukko1[[#This Row],[TOL2008]],2)),Pääluokka!$G$2:$G$100,0))</f>
        <v>Informaatio ja viestintä</v>
      </c>
      <c r="K56" s="59" t="str">
        <f>INDEX(Pääluokka!$I$2:$I$100,MATCH(VALUE(LEFT(Taulukko1[[#This Row],[TOL2008]],2)),Pääluokka!$G$2:$G$100,0))</f>
        <v>Palvelualat (G-N, R, S)</v>
      </c>
      <c r="L56" s="41">
        <f t="shared" si="0"/>
        <v>54</v>
      </c>
      <c r="M56" s="43">
        <f t="shared" si="1"/>
        <v>38772</v>
      </c>
      <c r="N56" s="43">
        <f t="shared" si="2"/>
        <v>38826</v>
      </c>
      <c r="O56" s="43">
        <f t="shared" si="3"/>
        <v>38749</v>
      </c>
      <c r="P56" s="43">
        <f t="shared" si="4"/>
        <v>38808</v>
      </c>
      <c r="Q56" s="41">
        <f t="shared" si="5"/>
        <v>2006</v>
      </c>
      <c r="R56" s="41">
        <f t="shared" si="6"/>
        <v>2006</v>
      </c>
      <c r="S56" s="43" t="str">
        <f>YEAR(Taulukko1[[#This Row],[Alku KK]])&amp;"Q"&amp;ROUNDDOWN((MONTH(Taulukko1[[#This Row],[Alku KK]])-1)/3+1,0)</f>
        <v>2006Q1</v>
      </c>
      <c r="T56" s="43" t="str">
        <f>YEAR(Taulukko1[[#This Row],[Loppu KK]])&amp;"Q"&amp;ROUNDDOWN((MONTH(Taulukko1[[#This Row],[Loppu KK]])-1)/3+1,0)</f>
        <v>2006Q2</v>
      </c>
      <c r="U56" s="66">
        <f>IF(COUNT(Taulukko1[[#This Row],[Neuvottelujen alaiset ]])=1,Taulukko1[[#This Row],[Neuvottelujen alaiset ]],Taulukko1[[#This Row],[Vähennystarve]])</f>
        <v>1000</v>
      </c>
      <c r="V56" s="44">
        <f t="shared" si="7"/>
        <v>0.25</v>
      </c>
      <c r="W56" s="44">
        <f t="shared" si="8"/>
        <v>0.13500000000000001</v>
      </c>
      <c r="X56" s="44">
        <f t="shared" si="9"/>
        <v>0.54</v>
      </c>
      <c r="Y56" s="90" t="b">
        <f>AND(MONTH(Taulukko1[[#This Row],[Alku PVM]] )=6,DAY(Taulukko1[[#This Row],[Alku PVM]] )&gt;19)</f>
        <v>0</v>
      </c>
      <c r="Z56" s="90" t="b">
        <f>AND(MONTH(Taulukko1[[#This Row],[Loppu PVM]] )=6,DAY(Taulukko1[[#This Row],[Loppu PVM]] )&gt;19)</f>
        <v>0</v>
      </c>
      <c r="AA56" s="90" t="b">
        <f>OR(MONTH(Taulukko1[[#This Row],[Alku PVM]] )&lt;=5,AND(MONTH(Taulukko1[[#This Row],[Alku PVM]] )=6,DAY(Taulukko1[[#This Row],[Alku PVM]] )&lt;20))</f>
        <v>1</v>
      </c>
      <c r="AB56" s="90" t="b">
        <f>OR(MONTH(Taulukko1[[#This Row],[Loppu PVM]])&lt;=5,AND(MONTH(Taulukko1[[#This Row],[Loppu PVM]] )=6,DAY(Taulukko1[[#This Row],[Loppu PVM]])&lt;20))</f>
        <v>1</v>
      </c>
      <c r="AC56" s="90" t="b">
        <f>OR(MONTH(Taulukko1[[#This Row],[Alku PVM]] )&lt;=3,AND(MONTH(Taulukko1[[#This Row],[Alku PVM]] )=3))</f>
        <v>1</v>
      </c>
      <c r="AD56" s="90" t="b">
        <f>OR(MONTH(Taulukko1[[#This Row],[Loppu PVM]] )&lt;=3,AND(MONTH(Taulukko1[[#This Row],[Loppu PVM]] )=3))</f>
        <v>0</v>
      </c>
      <c r="AE56" s="90" t="b">
        <f>OR(MONTH(Taulukko1[[#This Row],[Alku PVM]] )&lt;=9,AND(MONTH(Taulukko1[[#This Row],[Alku PVM]] )=9))</f>
        <v>1</v>
      </c>
      <c r="AF56" s="90" t="b">
        <f>OR(MONTH(Taulukko1[[#This Row],[Loppu PVM]])&lt;=9,AND(MONTH(Taulukko1[[#This Row],[Loppu PVM]] )=9))</f>
        <v>1</v>
      </c>
      <c r="AG56" s="90" t="b">
        <f>OR(MONTH(Taulukko1[[#This Row],[Alku PVM]] )&lt;=6,AND(MONTH(Taulukko1[[#This Row],[Alku PVM]] )=6))</f>
        <v>1</v>
      </c>
      <c r="AH56" s="90" t="b">
        <f>OR(MONTH(Taulukko1[[#This Row],[Loppu PVM]])&lt;=6,AND(MONTH(Taulukko1[[#This Row],[Loppu PVM]] )=6))</f>
        <v>1</v>
      </c>
    </row>
    <row r="57" spans="1:34" ht="12.75" customHeight="1">
      <c r="A57" t="s">
        <v>1624</v>
      </c>
      <c r="B57" s="23">
        <v>38777</v>
      </c>
      <c r="C57" t="s">
        <v>1623</v>
      </c>
      <c r="F57" s="4">
        <v>38818</v>
      </c>
      <c r="G57" s="5">
        <v>15</v>
      </c>
      <c r="H57" s="6">
        <v>15</v>
      </c>
      <c r="I57" s="126" t="e">
        <f>INDEX('TOL2008'!B:B,MATCH(A57,'TOL2008'!A:A,0))</f>
        <v>#N/A</v>
      </c>
      <c r="J57" s="59" t="e">
        <f>INDEX(Pääluokka!$H$2:$H$100,MATCH(VALUE(LEFT(Taulukko1[[#This Row],[TOL2008]],2)),Pääluokka!$G$2:$G$100,0))</f>
        <v>#N/A</v>
      </c>
      <c r="K57" s="59" t="e">
        <f>INDEX(Pääluokka!$I$2:$I$100,MATCH(VALUE(LEFT(Taulukko1[[#This Row],[TOL2008]],2)),Pääluokka!$G$2:$G$100,0))</f>
        <v>#N/A</v>
      </c>
      <c r="L57" s="41">
        <f t="shared" si="0"/>
        <v>41</v>
      </c>
      <c r="M57" s="43">
        <f t="shared" si="1"/>
        <v>38777</v>
      </c>
      <c r="N57" s="43">
        <f t="shared" si="2"/>
        <v>38818</v>
      </c>
      <c r="O57" s="43">
        <f t="shared" si="3"/>
        <v>38777</v>
      </c>
      <c r="P57" s="43">
        <f t="shared" si="4"/>
        <v>38808</v>
      </c>
      <c r="Q57" s="41">
        <f t="shared" si="5"/>
        <v>2006</v>
      </c>
      <c r="R57" s="41">
        <f t="shared" si="6"/>
        <v>2006</v>
      </c>
      <c r="S57" s="43" t="str">
        <f>YEAR(Taulukko1[[#This Row],[Alku KK]])&amp;"Q"&amp;ROUNDDOWN((MONTH(Taulukko1[[#This Row],[Alku KK]])-1)/3+1,0)</f>
        <v>2006Q1</v>
      </c>
      <c r="T57" s="43" t="str">
        <f>YEAR(Taulukko1[[#This Row],[Loppu KK]])&amp;"Q"&amp;ROUNDDOWN((MONTH(Taulukko1[[#This Row],[Loppu KK]])-1)/3+1,0)</f>
        <v>2006Q2</v>
      </c>
      <c r="U57" s="66">
        <f>IF(COUNT(Taulukko1[[#This Row],[Neuvottelujen alaiset ]])=1,Taulukko1[[#This Row],[Neuvottelujen alaiset ]],Taulukko1[[#This Row],[Vähennystarve]])</f>
        <v>15</v>
      </c>
      <c r="V57" s="44" t="str">
        <f t="shared" si="7"/>
        <v>NA</v>
      </c>
      <c r="W57" s="44">
        <f t="shared" si="8"/>
        <v>1</v>
      </c>
      <c r="X57" s="44" t="str">
        <f t="shared" si="9"/>
        <v>NA</v>
      </c>
      <c r="Y57" s="90" t="b">
        <f>AND(MONTH(Taulukko1[[#This Row],[Alku PVM]] )=6,DAY(Taulukko1[[#This Row],[Alku PVM]] )&gt;19)</f>
        <v>0</v>
      </c>
      <c r="Z57" s="90" t="b">
        <f>AND(MONTH(Taulukko1[[#This Row],[Loppu PVM]] )=6,DAY(Taulukko1[[#This Row],[Loppu PVM]] )&gt;19)</f>
        <v>0</v>
      </c>
      <c r="AA57" s="90" t="b">
        <f>OR(MONTH(Taulukko1[[#This Row],[Alku PVM]] )&lt;=5,AND(MONTH(Taulukko1[[#This Row],[Alku PVM]] )=6,DAY(Taulukko1[[#This Row],[Alku PVM]] )&lt;20))</f>
        <v>1</v>
      </c>
      <c r="AB57" s="90" t="b">
        <f>OR(MONTH(Taulukko1[[#This Row],[Loppu PVM]])&lt;=5,AND(MONTH(Taulukko1[[#This Row],[Loppu PVM]] )=6,DAY(Taulukko1[[#This Row],[Loppu PVM]])&lt;20))</f>
        <v>1</v>
      </c>
      <c r="AC57" s="90" t="b">
        <f>OR(MONTH(Taulukko1[[#This Row],[Alku PVM]] )&lt;=3,AND(MONTH(Taulukko1[[#This Row],[Alku PVM]] )=3))</f>
        <v>1</v>
      </c>
      <c r="AD57" s="90" t="b">
        <f>OR(MONTH(Taulukko1[[#This Row],[Loppu PVM]] )&lt;=3,AND(MONTH(Taulukko1[[#This Row],[Loppu PVM]] )=3))</f>
        <v>0</v>
      </c>
      <c r="AE57" s="90" t="b">
        <f>OR(MONTH(Taulukko1[[#This Row],[Alku PVM]] )&lt;=9,AND(MONTH(Taulukko1[[#This Row],[Alku PVM]] )=9))</f>
        <v>1</v>
      </c>
      <c r="AF57" s="90" t="b">
        <f>OR(MONTH(Taulukko1[[#This Row],[Loppu PVM]])&lt;=9,AND(MONTH(Taulukko1[[#This Row],[Loppu PVM]] )=9))</f>
        <v>1</v>
      </c>
      <c r="AG57" s="90" t="b">
        <f>OR(MONTH(Taulukko1[[#This Row],[Alku PVM]] )&lt;=6,AND(MONTH(Taulukko1[[#This Row],[Alku PVM]] )=6))</f>
        <v>1</v>
      </c>
      <c r="AH57" s="90" t="b">
        <f>OR(MONTH(Taulukko1[[#This Row],[Loppu PVM]])&lt;=6,AND(MONTH(Taulukko1[[#This Row],[Loppu PVM]] )=6))</f>
        <v>1</v>
      </c>
    </row>
    <row r="58" spans="1:34" ht="12.75" customHeight="1">
      <c r="A58" t="s">
        <v>1593</v>
      </c>
      <c r="B58" s="23">
        <v>38783</v>
      </c>
      <c r="C58" t="s">
        <v>1592</v>
      </c>
      <c r="E58" s="62">
        <v>400</v>
      </c>
      <c r="F58" s="4">
        <v>38832</v>
      </c>
      <c r="G58" s="5">
        <v>295</v>
      </c>
      <c r="H58" s="1">
        <v>400</v>
      </c>
      <c r="I58" s="126" t="e">
        <f>INDEX('TOL2008'!B:B,MATCH(A58,'TOL2008'!A:A,0))</f>
        <v>#N/A</v>
      </c>
      <c r="J58" s="59" t="e">
        <f>INDEX(Pääluokka!$H$2:$H$100,MATCH(VALUE(LEFT(Taulukko1[[#This Row],[TOL2008]],2)),Pääluokka!$G$2:$G$100,0))</f>
        <v>#N/A</v>
      </c>
      <c r="K58" s="59" t="e">
        <f>INDEX(Pääluokka!$I$2:$I$100,MATCH(VALUE(LEFT(Taulukko1[[#This Row],[TOL2008]],2)),Pääluokka!$G$2:$G$100,0))</f>
        <v>#N/A</v>
      </c>
      <c r="L58" s="41">
        <f t="shared" si="0"/>
        <v>49</v>
      </c>
      <c r="M58" s="43">
        <f t="shared" si="1"/>
        <v>38783</v>
      </c>
      <c r="N58" s="43">
        <f t="shared" si="2"/>
        <v>38832</v>
      </c>
      <c r="O58" s="43">
        <f t="shared" si="3"/>
        <v>38777</v>
      </c>
      <c r="P58" s="43">
        <f t="shared" si="4"/>
        <v>38808</v>
      </c>
      <c r="Q58" s="41">
        <f t="shared" si="5"/>
        <v>2006</v>
      </c>
      <c r="R58" s="41">
        <f t="shared" si="6"/>
        <v>2006</v>
      </c>
      <c r="S58" s="43" t="str">
        <f>YEAR(Taulukko1[[#This Row],[Alku KK]])&amp;"Q"&amp;ROUNDDOWN((MONTH(Taulukko1[[#This Row],[Alku KK]])-1)/3+1,0)</f>
        <v>2006Q1</v>
      </c>
      <c r="T58" s="43" t="str">
        <f>YEAR(Taulukko1[[#This Row],[Loppu KK]])&amp;"Q"&amp;ROUNDDOWN((MONTH(Taulukko1[[#This Row],[Loppu KK]])-1)/3+1,0)</f>
        <v>2006Q2</v>
      </c>
      <c r="U58" s="66">
        <f>IF(COUNT(Taulukko1[[#This Row],[Neuvottelujen alaiset ]])=1,Taulukko1[[#This Row],[Neuvottelujen alaiset ]],Taulukko1[[#This Row],[Vähennystarve]])</f>
        <v>400</v>
      </c>
      <c r="V58" s="44">
        <f t="shared" si="7"/>
        <v>1</v>
      </c>
      <c r="W58" s="44">
        <f t="shared" si="8"/>
        <v>0.73750000000000004</v>
      </c>
      <c r="X58" s="44">
        <f t="shared" si="9"/>
        <v>0.73750000000000004</v>
      </c>
      <c r="Y58" s="90" t="b">
        <f>AND(MONTH(Taulukko1[[#This Row],[Alku PVM]] )=6,DAY(Taulukko1[[#This Row],[Alku PVM]] )&gt;19)</f>
        <v>0</v>
      </c>
      <c r="Z58" s="90" t="b">
        <f>AND(MONTH(Taulukko1[[#This Row],[Loppu PVM]] )=6,DAY(Taulukko1[[#This Row],[Loppu PVM]] )&gt;19)</f>
        <v>0</v>
      </c>
      <c r="AA58" s="90" t="b">
        <f>OR(MONTH(Taulukko1[[#This Row],[Alku PVM]] )&lt;=5,AND(MONTH(Taulukko1[[#This Row],[Alku PVM]] )=6,DAY(Taulukko1[[#This Row],[Alku PVM]] )&lt;20))</f>
        <v>1</v>
      </c>
      <c r="AB58" s="90" t="b">
        <f>OR(MONTH(Taulukko1[[#This Row],[Loppu PVM]])&lt;=5,AND(MONTH(Taulukko1[[#This Row],[Loppu PVM]] )=6,DAY(Taulukko1[[#This Row],[Loppu PVM]])&lt;20))</f>
        <v>1</v>
      </c>
      <c r="AC58" s="90" t="b">
        <f>OR(MONTH(Taulukko1[[#This Row],[Alku PVM]] )&lt;=3,AND(MONTH(Taulukko1[[#This Row],[Alku PVM]] )=3))</f>
        <v>1</v>
      </c>
      <c r="AD58" s="90" t="b">
        <f>OR(MONTH(Taulukko1[[#This Row],[Loppu PVM]] )&lt;=3,AND(MONTH(Taulukko1[[#This Row],[Loppu PVM]] )=3))</f>
        <v>0</v>
      </c>
      <c r="AE58" s="90" t="b">
        <f>OR(MONTH(Taulukko1[[#This Row],[Alku PVM]] )&lt;=9,AND(MONTH(Taulukko1[[#This Row],[Alku PVM]] )=9))</f>
        <v>1</v>
      </c>
      <c r="AF58" s="90" t="b">
        <f>OR(MONTH(Taulukko1[[#This Row],[Loppu PVM]])&lt;=9,AND(MONTH(Taulukko1[[#This Row],[Loppu PVM]] )=9))</f>
        <v>1</v>
      </c>
      <c r="AG58" s="90" t="b">
        <f>OR(MONTH(Taulukko1[[#This Row],[Alku PVM]] )&lt;=6,AND(MONTH(Taulukko1[[#This Row],[Alku PVM]] )=6))</f>
        <v>1</v>
      </c>
      <c r="AH58" s="90" t="b">
        <f>OR(MONTH(Taulukko1[[#This Row],[Loppu PVM]])&lt;=6,AND(MONTH(Taulukko1[[#This Row],[Loppu PVM]] )=6))</f>
        <v>1</v>
      </c>
    </row>
    <row r="59" spans="1:34" ht="12.75" customHeight="1">
      <c r="A59" t="s">
        <v>1622</v>
      </c>
      <c r="B59" s="23">
        <v>38784</v>
      </c>
      <c r="C59" t="s">
        <v>1621</v>
      </c>
      <c r="E59" s="62">
        <v>120</v>
      </c>
      <c r="F59" s="4">
        <v>38832</v>
      </c>
      <c r="G59" s="5">
        <v>65</v>
      </c>
      <c r="H59" s="6">
        <v>870</v>
      </c>
      <c r="I59" s="126" t="e">
        <f>INDEX('TOL2008'!B:B,MATCH(A59,'TOL2008'!A:A,0))</f>
        <v>#N/A</v>
      </c>
      <c r="J59" s="59" t="e">
        <f>INDEX(Pääluokka!$H$2:$H$100,MATCH(VALUE(LEFT(Taulukko1[[#This Row],[TOL2008]],2)),Pääluokka!$G$2:$G$100,0))</f>
        <v>#N/A</v>
      </c>
      <c r="K59" s="59" t="e">
        <f>INDEX(Pääluokka!$I$2:$I$100,MATCH(VALUE(LEFT(Taulukko1[[#This Row],[TOL2008]],2)),Pääluokka!$G$2:$G$100,0))</f>
        <v>#N/A</v>
      </c>
      <c r="L59" s="41">
        <f t="shared" si="0"/>
        <v>48</v>
      </c>
      <c r="M59" s="43">
        <f t="shared" si="1"/>
        <v>38784</v>
      </c>
      <c r="N59" s="43">
        <f t="shared" si="2"/>
        <v>38832</v>
      </c>
      <c r="O59" s="43">
        <f t="shared" si="3"/>
        <v>38777</v>
      </c>
      <c r="P59" s="43">
        <f t="shared" si="4"/>
        <v>38808</v>
      </c>
      <c r="Q59" s="41">
        <f t="shared" si="5"/>
        <v>2006</v>
      </c>
      <c r="R59" s="41">
        <f t="shared" si="6"/>
        <v>2006</v>
      </c>
      <c r="S59" s="43" t="str">
        <f>YEAR(Taulukko1[[#This Row],[Alku KK]])&amp;"Q"&amp;ROUNDDOWN((MONTH(Taulukko1[[#This Row],[Alku KK]])-1)/3+1,0)</f>
        <v>2006Q1</v>
      </c>
      <c r="T59" s="43" t="str">
        <f>YEAR(Taulukko1[[#This Row],[Loppu KK]])&amp;"Q"&amp;ROUNDDOWN((MONTH(Taulukko1[[#This Row],[Loppu KK]])-1)/3+1,0)</f>
        <v>2006Q2</v>
      </c>
      <c r="U59" s="66">
        <f>IF(COUNT(Taulukko1[[#This Row],[Neuvottelujen alaiset ]])=1,Taulukko1[[#This Row],[Neuvottelujen alaiset ]],Taulukko1[[#This Row],[Vähennystarve]])</f>
        <v>870</v>
      </c>
      <c r="V59" s="44">
        <f t="shared" si="7"/>
        <v>0.13793103448275862</v>
      </c>
      <c r="W59" s="44">
        <f t="shared" si="8"/>
        <v>7.4712643678160925E-2</v>
      </c>
      <c r="X59" s="44">
        <f t="shared" si="9"/>
        <v>0.54166666666666663</v>
      </c>
      <c r="Y59" s="90" t="b">
        <f>AND(MONTH(Taulukko1[[#This Row],[Alku PVM]] )=6,DAY(Taulukko1[[#This Row],[Alku PVM]] )&gt;19)</f>
        <v>0</v>
      </c>
      <c r="Z59" s="90" t="b">
        <f>AND(MONTH(Taulukko1[[#This Row],[Loppu PVM]] )=6,DAY(Taulukko1[[#This Row],[Loppu PVM]] )&gt;19)</f>
        <v>0</v>
      </c>
      <c r="AA59" s="90" t="b">
        <f>OR(MONTH(Taulukko1[[#This Row],[Alku PVM]] )&lt;=5,AND(MONTH(Taulukko1[[#This Row],[Alku PVM]] )=6,DAY(Taulukko1[[#This Row],[Alku PVM]] )&lt;20))</f>
        <v>1</v>
      </c>
      <c r="AB59" s="90" t="b">
        <f>OR(MONTH(Taulukko1[[#This Row],[Loppu PVM]])&lt;=5,AND(MONTH(Taulukko1[[#This Row],[Loppu PVM]] )=6,DAY(Taulukko1[[#This Row],[Loppu PVM]])&lt;20))</f>
        <v>1</v>
      </c>
      <c r="AC59" s="90" t="b">
        <f>OR(MONTH(Taulukko1[[#This Row],[Alku PVM]] )&lt;=3,AND(MONTH(Taulukko1[[#This Row],[Alku PVM]] )=3))</f>
        <v>1</v>
      </c>
      <c r="AD59" s="90" t="b">
        <f>OR(MONTH(Taulukko1[[#This Row],[Loppu PVM]] )&lt;=3,AND(MONTH(Taulukko1[[#This Row],[Loppu PVM]] )=3))</f>
        <v>0</v>
      </c>
      <c r="AE59" s="90" t="b">
        <f>OR(MONTH(Taulukko1[[#This Row],[Alku PVM]] )&lt;=9,AND(MONTH(Taulukko1[[#This Row],[Alku PVM]] )=9))</f>
        <v>1</v>
      </c>
      <c r="AF59" s="90" t="b">
        <f>OR(MONTH(Taulukko1[[#This Row],[Loppu PVM]])&lt;=9,AND(MONTH(Taulukko1[[#This Row],[Loppu PVM]] )=9))</f>
        <v>1</v>
      </c>
      <c r="AG59" s="90" t="b">
        <f>OR(MONTH(Taulukko1[[#This Row],[Alku PVM]] )&lt;=6,AND(MONTH(Taulukko1[[#This Row],[Alku PVM]] )=6))</f>
        <v>1</v>
      </c>
      <c r="AH59" s="90" t="b">
        <f>OR(MONTH(Taulukko1[[#This Row],[Loppu PVM]])&lt;=6,AND(MONTH(Taulukko1[[#This Row],[Loppu PVM]] )=6))</f>
        <v>1</v>
      </c>
    </row>
    <row r="60" spans="1:34" ht="12.75" customHeight="1">
      <c r="A60" t="s">
        <v>1547</v>
      </c>
      <c r="B60" s="23">
        <v>38784</v>
      </c>
      <c r="C60" t="s">
        <v>1548</v>
      </c>
      <c r="E60" s="62">
        <v>28</v>
      </c>
      <c r="F60" s="4">
        <v>38840</v>
      </c>
      <c r="G60" s="5">
        <v>28</v>
      </c>
      <c r="H60" s="1">
        <v>33</v>
      </c>
      <c r="I60" s="126" t="e">
        <f>INDEX('TOL2008'!B:B,MATCH(A60,'TOL2008'!A:A,0))</f>
        <v>#N/A</v>
      </c>
      <c r="J60" s="59" t="e">
        <f>INDEX(Pääluokka!$H$2:$H$100,MATCH(VALUE(LEFT(Taulukko1[[#This Row],[TOL2008]],2)),Pääluokka!$G$2:$G$100,0))</f>
        <v>#N/A</v>
      </c>
      <c r="K60" s="59" t="e">
        <f>INDEX(Pääluokka!$I$2:$I$100,MATCH(VALUE(LEFT(Taulukko1[[#This Row],[TOL2008]],2)),Pääluokka!$G$2:$G$100,0))</f>
        <v>#N/A</v>
      </c>
      <c r="L60" s="41">
        <f t="shared" si="0"/>
        <v>56</v>
      </c>
      <c r="M60" s="43">
        <f t="shared" si="1"/>
        <v>38784</v>
      </c>
      <c r="N60" s="43">
        <f t="shared" si="2"/>
        <v>38840</v>
      </c>
      <c r="O60" s="43">
        <f t="shared" si="3"/>
        <v>38777</v>
      </c>
      <c r="P60" s="43">
        <f t="shared" si="4"/>
        <v>38838</v>
      </c>
      <c r="Q60" s="41">
        <f t="shared" si="5"/>
        <v>2006</v>
      </c>
      <c r="R60" s="41">
        <f t="shared" si="6"/>
        <v>2006</v>
      </c>
      <c r="S60" s="43" t="str">
        <f>YEAR(Taulukko1[[#This Row],[Alku KK]])&amp;"Q"&amp;ROUNDDOWN((MONTH(Taulukko1[[#This Row],[Alku KK]])-1)/3+1,0)</f>
        <v>2006Q1</v>
      </c>
      <c r="T60" s="43" t="str">
        <f>YEAR(Taulukko1[[#This Row],[Loppu KK]])&amp;"Q"&amp;ROUNDDOWN((MONTH(Taulukko1[[#This Row],[Loppu KK]])-1)/3+1,0)</f>
        <v>2006Q2</v>
      </c>
      <c r="U60" s="66">
        <f>IF(COUNT(Taulukko1[[#This Row],[Neuvottelujen alaiset ]])=1,Taulukko1[[#This Row],[Neuvottelujen alaiset ]],Taulukko1[[#This Row],[Vähennystarve]])</f>
        <v>33</v>
      </c>
      <c r="V60" s="44">
        <f t="shared" si="7"/>
        <v>0.84848484848484851</v>
      </c>
      <c r="W60" s="44">
        <f t="shared" si="8"/>
        <v>0.84848484848484851</v>
      </c>
      <c r="X60" s="44">
        <f t="shared" si="9"/>
        <v>1</v>
      </c>
      <c r="Y60" s="90" t="b">
        <f>AND(MONTH(Taulukko1[[#This Row],[Alku PVM]] )=6,DAY(Taulukko1[[#This Row],[Alku PVM]] )&gt;19)</f>
        <v>0</v>
      </c>
      <c r="Z60" s="90" t="b">
        <f>AND(MONTH(Taulukko1[[#This Row],[Loppu PVM]] )=6,DAY(Taulukko1[[#This Row],[Loppu PVM]] )&gt;19)</f>
        <v>0</v>
      </c>
      <c r="AA60" s="90" t="b">
        <f>OR(MONTH(Taulukko1[[#This Row],[Alku PVM]] )&lt;=5,AND(MONTH(Taulukko1[[#This Row],[Alku PVM]] )=6,DAY(Taulukko1[[#This Row],[Alku PVM]] )&lt;20))</f>
        <v>1</v>
      </c>
      <c r="AB60" s="90" t="b">
        <f>OR(MONTH(Taulukko1[[#This Row],[Loppu PVM]])&lt;=5,AND(MONTH(Taulukko1[[#This Row],[Loppu PVM]] )=6,DAY(Taulukko1[[#This Row],[Loppu PVM]])&lt;20))</f>
        <v>1</v>
      </c>
      <c r="AC60" s="90" t="b">
        <f>OR(MONTH(Taulukko1[[#This Row],[Alku PVM]] )&lt;=3,AND(MONTH(Taulukko1[[#This Row],[Alku PVM]] )=3))</f>
        <v>1</v>
      </c>
      <c r="AD60" s="90" t="b">
        <f>OR(MONTH(Taulukko1[[#This Row],[Loppu PVM]] )&lt;=3,AND(MONTH(Taulukko1[[#This Row],[Loppu PVM]] )=3))</f>
        <v>0</v>
      </c>
      <c r="AE60" s="90" t="b">
        <f>OR(MONTH(Taulukko1[[#This Row],[Alku PVM]] )&lt;=9,AND(MONTH(Taulukko1[[#This Row],[Alku PVM]] )=9))</f>
        <v>1</v>
      </c>
      <c r="AF60" s="90" t="b">
        <f>OR(MONTH(Taulukko1[[#This Row],[Loppu PVM]])&lt;=9,AND(MONTH(Taulukko1[[#This Row],[Loppu PVM]] )=9))</f>
        <v>1</v>
      </c>
      <c r="AG60" s="90" t="b">
        <f>OR(MONTH(Taulukko1[[#This Row],[Alku PVM]] )&lt;=6,AND(MONTH(Taulukko1[[#This Row],[Alku PVM]] )=6))</f>
        <v>1</v>
      </c>
      <c r="AH60" s="90" t="b">
        <f>OR(MONTH(Taulukko1[[#This Row],[Loppu PVM]])&lt;=6,AND(MONTH(Taulukko1[[#This Row],[Loppu PVM]] )=6))</f>
        <v>1</v>
      </c>
    </row>
    <row r="61" spans="1:34" ht="12.75" customHeight="1">
      <c r="A61" t="s">
        <v>50</v>
      </c>
      <c r="B61" s="23">
        <v>38784</v>
      </c>
      <c r="C61" t="s">
        <v>1378</v>
      </c>
      <c r="E61" s="62">
        <v>2950</v>
      </c>
      <c r="F61" s="4">
        <v>38849</v>
      </c>
      <c r="G61" s="5">
        <v>672</v>
      </c>
      <c r="H61" s="6">
        <v>2950</v>
      </c>
      <c r="I61" s="126">
        <f>INDEX('TOL2008'!B:B,MATCH(A61,'TOL2008'!A:A,0))</f>
        <v>17120</v>
      </c>
      <c r="J61" s="59" t="str">
        <f>INDEX(Pääluokka!$H$2:$H$100,MATCH(VALUE(LEFT(Taulukko1[[#This Row],[TOL2008]],2)),Pääluokka!$G$2:$G$100,0))</f>
        <v>Teollisuus</v>
      </c>
      <c r="K61" s="59" t="str">
        <f>INDEX(Pääluokka!$I$2:$I$100,MATCH(VALUE(LEFT(Taulukko1[[#This Row],[TOL2008]],2)),Pääluokka!$G$2:$G$100,0))</f>
        <v>Teollisuus (C-E)</v>
      </c>
      <c r="L61" s="41">
        <f t="shared" si="0"/>
        <v>65</v>
      </c>
      <c r="M61" s="43">
        <f t="shared" si="1"/>
        <v>38784</v>
      </c>
      <c r="N61" s="43">
        <f t="shared" si="2"/>
        <v>38849</v>
      </c>
      <c r="O61" s="43">
        <f t="shared" si="3"/>
        <v>38777</v>
      </c>
      <c r="P61" s="43">
        <f t="shared" si="4"/>
        <v>38838</v>
      </c>
      <c r="Q61" s="41">
        <f t="shared" si="5"/>
        <v>2006</v>
      </c>
      <c r="R61" s="41">
        <f t="shared" si="6"/>
        <v>2006</v>
      </c>
      <c r="S61" s="43" t="str">
        <f>YEAR(Taulukko1[[#This Row],[Alku KK]])&amp;"Q"&amp;ROUNDDOWN((MONTH(Taulukko1[[#This Row],[Alku KK]])-1)/3+1,0)</f>
        <v>2006Q1</v>
      </c>
      <c r="T61" s="43" t="str">
        <f>YEAR(Taulukko1[[#This Row],[Loppu KK]])&amp;"Q"&amp;ROUNDDOWN((MONTH(Taulukko1[[#This Row],[Loppu KK]])-1)/3+1,0)</f>
        <v>2006Q2</v>
      </c>
      <c r="U61" s="66">
        <f>IF(COUNT(Taulukko1[[#This Row],[Neuvottelujen alaiset ]])=1,Taulukko1[[#This Row],[Neuvottelujen alaiset ]],Taulukko1[[#This Row],[Vähennystarve]])</f>
        <v>2950</v>
      </c>
      <c r="V61" s="44">
        <f t="shared" si="7"/>
        <v>1</v>
      </c>
      <c r="W61" s="44">
        <f t="shared" si="8"/>
        <v>0.22779661016949151</v>
      </c>
      <c r="X61" s="44">
        <f t="shared" si="9"/>
        <v>0.22779661016949151</v>
      </c>
      <c r="Y61" s="90" t="b">
        <f>AND(MONTH(Taulukko1[[#This Row],[Alku PVM]] )=6,DAY(Taulukko1[[#This Row],[Alku PVM]] )&gt;19)</f>
        <v>0</v>
      </c>
      <c r="Z61" s="90" t="b">
        <f>AND(MONTH(Taulukko1[[#This Row],[Loppu PVM]] )=6,DAY(Taulukko1[[#This Row],[Loppu PVM]] )&gt;19)</f>
        <v>0</v>
      </c>
      <c r="AA61" s="90" t="b">
        <f>OR(MONTH(Taulukko1[[#This Row],[Alku PVM]] )&lt;=5,AND(MONTH(Taulukko1[[#This Row],[Alku PVM]] )=6,DAY(Taulukko1[[#This Row],[Alku PVM]] )&lt;20))</f>
        <v>1</v>
      </c>
      <c r="AB61" s="90" t="b">
        <f>OR(MONTH(Taulukko1[[#This Row],[Loppu PVM]])&lt;=5,AND(MONTH(Taulukko1[[#This Row],[Loppu PVM]] )=6,DAY(Taulukko1[[#This Row],[Loppu PVM]])&lt;20))</f>
        <v>1</v>
      </c>
      <c r="AC61" s="90" t="b">
        <f>OR(MONTH(Taulukko1[[#This Row],[Alku PVM]] )&lt;=3,AND(MONTH(Taulukko1[[#This Row],[Alku PVM]] )=3))</f>
        <v>1</v>
      </c>
      <c r="AD61" s="90" t="b">
        <f>OR(MONTH(Taulukko1[[#This Row],[Loppu PVM]] )&lt;=3,AND(MONTH(Taulukko1[[#This Row],[Loppu PVM]] )=3))</f>
        <v>0</v>
      </c>
      <c r="AE61" s="90" t="b">
        <f>OR(MONTH(Taulukko1[[#This Row],[Alku PVM]] )&lt;=9,AND(MONTH(Taulukko1[[#This Row],[Alku PVM]] )=9))</f>
        <v>1</v>
      </c>
      <c r="AF61" s="90" t="b">
        <f>OR(MONTH(Taulukko1[[#This Row],[Loppu PVM]])&lt;=9,AND(MONTH(Taulukko1[[#This Row],[Loppu PVM]] )=9))</f>
        <v>1</v>
      </c>
      <c r="AG61" s="90" t="b">
        <f>OR(MONTH(Taulukko1[[#This Row],[Alku PVM]] )&lt;=6,AND(MONTH(Taulukko1[[#This Row],[Alku PVM]] )=6))</f>
        <v>1</v>
      </c>
      <c r="AH61" s="90" t="b">
        <f>OR(MONTH(Taulukko1[[#This Row],[Loppu PVM]])&lt;=6,AND(MONTH(Taulukko1[[#This Row],[Loppu PVM]] )=6))</f>
        <v>1</v>
      </c>
    </row>
    <row r="62" spans="1:34" ht="12.75" customHeight="1">
      <c r="A62" t="s">
        <v>1477</v>
      </c>
      <c r="B62" s="23">
        <v>38785</v>
      </c>
      <c r="C62" t="s">
        <v>1476</v>
      </c>
      <c r="F62" s="4">
        <v>38785</v>
      </c>
      <c r="G62" s="5">
        <v>23</v>
      </c>
      <c r="H62" s="1">
        <v>23</v>
      </c>
      <c r="I62" s="126" t="e">
        <f>INDEX('TOL2008'!B:B,MATCH(A62,'TOL2008'!A:A,0))</f>
        <v>#N/A</v>
      </c>
      <c r="J62" s="59" t="e">
        <f>INDEX(Pääluokka!$H$2:$H$100,MATCH(VALUE(LEFT(Taulukko1[[#This Row],[TOL2008]],2)),Pääluokka!$G$2:$G$100,0))</f>
        <v>#N/A</v>
      </c>
      <c r="K62" s="59" t="e">
        <f>INDEX(Pääluokka!$I$2:$I$100,MATCH(VALUE(LEFT(Taulukko1[[#This Row],[TOL2008]],2)),Pääluokka!$G$2:$G$100,0))</f>
        <v>#N/A</v>
      </c>
      <c r="L62" s="41" t="str">
        <f t="shared" si="0"/>
        <v>NA</v>
      </c>
      <c r="M62" s="43">
        <f t="shared" si="1"/>
        <v>38785</v>
      </c>
      <c r="N62" s="43">
        <f t="shared" si="2"/>
        <v>38785</v>
      </c>
      <c r="O62" s="43">
        <f t="shared" si="3"/>
        <v>38777</v>
      </c>
      <c r="P62" s="43">
        <f t="shared" si="4"/>
        <v>38777</v>
      </c>
      <c r="Q62" s="41">
        <f t="shared" si="5"/>
        <v>2006</v>
      </c>
      <c r="R62" s="41">
        <f t="shared" si="6"/>
        <v>2006</v>
      </c>
      <c r="S62" s="43" t="str">
        <f>YEAR(Taulukko1[[#This Row],[Alku KK]])&amp;"Q"&amp;ROUNDDOWN((MONTH(Taulukko1[[#This Row],[Alku KK]])-1)/3+1,0)</f>
        <v>2006Q1</v>
      </c>
      <c r="T62" s="43" t="str">
        <f>YEAR(Taulukko1[[#This Row],[Loppu KK]])&amp;"Q"&amp;ROUNDDOWN((MONTH(Taulukko1[[#This Row],[Loppu KK]])-1)/3+1,0)</f>
        <v>2006Q1</v>
      </c>
      <c r="U62" s="66">
        <f>IF(COUNT(Taulukko1[[#This Row],[Neuvottelujen alaiset ]])=1,Taulukko1[[#This Row],[Neuvottelujen alaiset ]],Taulukko1[[#This Row],[Vähennystarve]])</f>
        <v>23</v>
      </c>
      <c r="V62" s="44" t="str">
        <f t="shared" si="7"/>
        <v>NA</v>
      </c>
      <c r="W62" s="44">
        <f t="shared" si="8"/>
        <v>1</v>
      </c>
      <c r="X62" s="44" t="str">
        <f t="shared" si="9"/>
        <v>NA</v>
      </c>
      <c r="Y62" s="90" t="b">
        <f>AND(MONTH(Taulukko1[[#This Row],[Alku PVM]] )=6,DAY(Taulukko1[[#This Row],[Alku PVM]] )&gt;19)</f>
        <v>0</v>
      </c>
      <c r="Z62" s="90" t="b">
        <f>AND(MONTH(Taulukko1[[#This Row],[Loppu PVM]] )=6,DAY(Taulukko1[[#This Row],[Loppu PVM]] )&gt;19)</f>
        <v>0</v>
      </c>
      <c r="AA62" s="90" t="b">
        <f>OR(MONTH(Taulukko1[[#This Row],[Alku PVM]] )&lt;=5,AND(MONTH(Taulukko1[[#This Row],[Alku PVM]] )=6,DAY(Taulukko1[[#This Row],[Alku PVM]] )&lt;20))</f>
        <v>1</v>
      </c>
      <c r="AB62" s="90" t="b">
        <f>OR(MONTH(Taulukko1[[#This Row],[Loppu PVM]])&lt;=5,AND(MONTH(Taulukko1[[#This Row],[Loppu PVM]] )=6,DAY(Taulukko1[[#This Row],[Loppu PVM]])&lt;20))</f>
        <v>1</v>
      </c>
      <c r="AC62" s="90" t="b">
        <f>OR(MONTH(Taulukko1[[#This Row],[Alku PVM]] )&lt;=3,AND(MONTH(Taulukko1[[#This Row],[Alku PVM]] )=3))</f>
        <v>1</v>
      </c>
      <c r="AD62" s="90" t="b">
        <f>OR(MONTH(Taulukko1[[#This Row],[Loppu PVM]] )&lt;=3,AND(MONTH(Taulukko1[[#This Row],[Loppu PVM]] )=3))</f>
        <v>1</v>
      </c>
      <c r="AE62" s="90" t="b">
        <f>OR(MONTH(Taulukko1[[#This Row],[Alku PVM]] )&lt;=9,AND(MONTH(Taulukko1[[#This Row],[Alku PVM]] )=9))</f>
        <v>1</v>
      </c>
      <c r="AF62" s="90" t="b">
        <f>OR(MONTH(Taulukko1[[#This Row],[Loppu PVM]])&lt;=9,AND(MONTH(Taulukko1[[#This Row],[Loppu PVM]] )=9))</f>
        <v>1</v>
      </c>
      <c r="AG62" s="90" t="b">
        <f>OR(MONTH(Taulukko1[[#This Row],[Alku PVM]] )&lt;=6,AND(MONTH(Taulukko1[[#This Row],[Alku PVM]] )=6))</f>
        <v>1</v>
      </c>
      <c r="AH62" s="90" t="b">
        <f>OR(MONTH(Taulukko1[[#This Row],[Loppu PVM]])&lt;=6,AND(MONTH(Taulukko1[[#This Row],[Loppu PVM]] )=6))</f>
        <v>1</v>
      </c>
    </row>
    <row r="63" spans="1:34" ht="12.75" customHeight="1">
      <c r="A63" t="s">
        <v>664</v>
      </c>
      <c r="B63" s="23">
        <v>38786</v>
      </c>
      <c r="C63" t="s">
        <v>1665</v>
      </c>
      <c r="E63" s="62">
        <v>35</v>
      </c>
      <c r="F63" s="4"/>
      <c r="G63" s="5"/>
      <c r="H63" s="6">
        <v>185</v>
      </c>
      <c r="I63" s="126">
        <f>INDEX('TOL2008'!B:B,MATCH(A63,'TOL2008'!A:A,0))</f>
        <v>24530</v>
      </c>
      <c r="J63" s="59" t="str">
        <f>INDEX(Pääluokka!$H$2:$H$100,MATCH(VALUE(LEFT(Taulukko1[[#This Row],[TOL2008]],2)),Pääluokka!$G$2:$G$100,0))</f>
        <v>Teollisuus</v>
      </c>
      <c r="K63" s="59" t="str">
        <f>INDEX(Pääluokka!$I$2:$I$100,MATCH(VALUE(LEFT(Taulukko1[[#This Row],[TOL2008]],2)),Pääluokka!$G$2:$G$100,0))</f>
        <v>Teollisuus (C-E)</v>
      </c>
      <c r="L63" s="41" t="str">
        <f t="shared" si="0"/>
        <v>NA</v>
      </c>
      <c r="M63" s="43">
        <f t="shared" si="1"/>
        <v>38786</v>
      </c>
      <c r="N63" s="43">
        <f t="shared" si="2"/>
        <v>38837</v>
      </c>
      <c r="O63" s="43">
        <f t="shared" si="3"/>
        <v>38777</v>
      </c>
      <c r="P63" s="43">
        <f t="shared" si="4"/>
        <v>38808</v>
      </c>
      <c r="Q63" s="41">
        <f t="shared" si="5"/>
        <v>2006</v>
      </c>
      <c r="R63" s="41">
        <f t="shared" si="6"/>
        <v>2006</v>
      </c>
      <c r="S63" s="43" t="str">
        <f>YEAR(Taulukko1[[#This Row],[Alku KK]])&amp;"Q"&amp;ROUNDDOWN((MONTH(Taulukko1[[#This Row],[Alku KK]])-1)/3+1,0)</f>
        <v>2006Q1</v>
      </c>
      <c r="T63" s="43" t="str">
        <f>YEAR(Taulukko1[[#This Row],[Loppu KK]])&amp;"Q"&amp;ROUNDDOWN((MONTH(Taulukko1[[#This Row],[Loppu KK]])-1)/3+1,0)</f>
        <v>2006Q2</v>
      </c>
      <c r="U63" s="66">
        <f>IF(COUNT(Taulukko1[[#This Row],[Neuvottelujen alaiset ]])=1,Taulukko1[[#This Row],[Neuvottelujen alaiset ]],Taulukko1[[#This Row],[Vähennystarve]])</f>
        <v>185</v>
      </c>
      <c r="V63" s="44">
        <f t="shared" si="7"/>
        <v>0.1891891891891892</v>
      </c>
      <c r="W63" s="44" t="str">
        <f t="shared" si="8"/>
        <v>NA</v>
      </c>
      <c r="X63" s="44" t="str">
        <f t="shared" si="9"/>
        <v>NA</v>
      </c>
      <c r="Y63" s="90" t="b">
        <f>AND(MONTH(Taulukko1[[#This Row],[Alku PVM]] )=6,DAY(Taulukko1[[#This Row],[Alku PVM]] )&gt;19)</f>
        <v>0</v>
      </c>
      <c r="Z63" s="90" t="b">
        <f>AND(MONTH(Taulukko1[[#This Row],[Loppu PVM]] )=6,DAY(Taulukko1[[#This Row],[Loppu PVM]] )&gt;19)</f>
        <v>0</v>
      </c>
      <c r="AA63" s="90" t="b">
        <f>OR(MONTH(Taulukko1[[#This Row],[Alku PVM]] )&lt;=5,AND(MONTH(Taulukko1[[#This Row],[Alku PVM]] )=6,DAY(Taulukko1[[#This Row],[Alku PVM]] )&lt;20))</f>
        <v>1</v>
      </c>
      <c r="AB63" s="90" t="b">
        <f>OR(MONTH(Taulukko1[[#This Row],[Loppu PVM]])&lt;=5,AND(MONTH(Taulukko1[[#This Row],[Loppu PVM]] )=6,DAY(Taulukko1[[#This Row],[Loppu PVM]])&lt;20))</f>
        <v>1</v>
      </c>
      <c r="AC63" s="90" t="b">
        <f>OR(MONTH(Taulukko1[[#This Row],[Alku PVM]] )&lt;=3,AND(MONTH(Taulukko1[[#This Row],[Alku PVM]] )=3))</f>
        <v>1</v>
      </c>
      <c r="AD63" s="90" t="b">
        <f>OR(MONTH(Taulukko1[[#This Row],[Loppu PVM]] )&lt;=3,AND(MONTH(Taulukko1[[#This Row],[Loppu PVM]] )=3))</f>
        <v>0</v>
      </c>
      <c r="AE63" s="90" t="b">
        <f>OR(MONTH(Taulukko1[[#This Row],[Alku PVM]] )&lt;=9,AND(MONTH(Taulukko1[[#This Row],[Alku PVM]] )=9))</f>
        <v>1</v>
      </c>
      <c r="AF63" s="90" t="b">
        <f>OR(MONTH(Taulukko1[[#This Row],[Loppu PVM]])&lt;=9,AND(MONTH(Taulukko1[[#This Row],[Loppu PVM]] )=9))</f>
        <v>1</v>
      </c>
      <c r="AG63" s="90" t="b">
        <f>OR(MONTH(Taulukko1[[#This Row],[Alku PVM]] )&lt;=6,AND(MONTH(Taulukko1[[#This Row],[Alku PVM]] )=6))</f>
        <v>1</v>
      </c>
      <c r="AH63" s="90" t="b">
        <f>OR(MONTH(Taulukko1[[#This Row],[Loppu PVM]])&lt;=6,AND(MONTH(Taulukko1[[#This Row],[Loppu PVM]] )=6))</f>
        <v>1</v>
      </c>
    </row>
    <row r="64" spans="1:34" ht="12.75" customHeight="1">
      <c r="A64" t="s">
        <v>1672</v>
      </c>
      <c r="B64" s="23">
        <v>38789</v>
      </c>
      <c r="C64" t="s">
        <v>1671</v>
      </c>
      <c r="E64" s="62">
        <v>15</v>
      </c>
      <c r="F64" s="4">
        <v>38863</v>
      </c>
      <c r="G64" s="5">
        <v>20</v>
      </c>
      <c r="H64" s="1">
        <v>95</v>
      </c>
      <c r="I64" s="126" t="e">
        <f>INDEX('TOL2008'!B:B,MATCH(A64,'TOL2008'!A:A,0))</f>
        <v>#N/A</v>
      </c>
      <c r="J64" s="59" t="e">
        <f>INDEX(Pääluokka!$H$2:$H$100,MATCH(VALUE(LEFT(Taulukko1[[#This Row],[TOL2008]],2)),Pääluokka!$G$2:$G$100,0))</f>
        <v>#N/A</v>
      </c>
      <c r="K64" s="59" t="e">
        <f>INDEX(Pääluokka!$I$2:$I$100,MATCH(VALUE(LEFT(Taulukko1[[#This Row],[TOL2008]],2)),Pääluokka!$G$2:$G$100,0))</f>
        <v>#N/A</v>
      </c>
      <c r="L64" s="41">
        <f t="shared" si="0"/>
        <v>74</v>
      </c>
      <c r="M64" s="43">
        <f t="shared" si="1"/>
        <v>38789</v>
      </c>
      <c r="N64" s="43">
        <f t="shared" si="2"/>
        <v>38863</v>
      </c>
      <c r="O64" s="43">
        <f t="shared" si="3"/>
        <v>38777</v>
      </c>
      <c r="P64" s="43">
        <f t="shared" si="4"/>
        <v>38838</v>
      </c>
      <c r="Q64" s="41">
        <f t="shared" si="5"/>
        <v>2006</v>
      </c>
      <c r="R64" s="41">
        <f t="shared" si="6"/>
        <v>2006</v>
      </c>
      <c r="S64" s="43" t="str">
        <f>YEAR(Taulukko1[[#This Row],[Alku KK]])&amp;"Q"&amp;ROUNDDOWN((MONTH(Taulukko1[[#This Row],[Alku KK]])-1)/3+1,0)</f>
        <v>2006Q1</v>
      </c>
      <c r="T64" s="43" t="str">
        <f>YEAR(Taulukko1[[#This Row],[Loppu KK]])&amp;"Q"&amp;ROUNDDOWN((MONTH(Taulukko1[[#This Row],[Loppu KK]])-1)/3+1,0)</f>
        <v>2006Q2</v>
      </c>
      <c r="U64" s="66">
        <f>IF(COUNT(Taulukko1[[#This Row],[Neuvottelujen alaiset ]])=1,Taulukko1[[#This Row],[Neuvottelujen alaiset ]],Taulukko1[[#This Row],[Vähennystarve]])</f>
        <v>95</v>
      </c>
      <c r="V64" s="44">
        <f t="shared" si="7"/>
        <v>0.15789473684210525</v>
      </c>
      <c r="W64" s="44">
        <f t="shared" si="8"/>
        <v>0.21052631578947367</v>
      </c>
      <c r="X64" s="44">
        <f t="shared" si="9"/>
        <v>1.3333333333333333</v>
      </c>
      <c r="Y64" s="90" t="b">
        <f>AND(MONTH(Taulukko1[[#This Row],[Alku PVM]] )=6,DAY(Taulukko1[[#This Row],[Alku PVM]] )&gt;19)</f>
        <v>0</v>
      </c>
      <c r="Z64" s="90" t="b">
        <f>AND(MONTH(Taulukko1[[#This Row],[Loppu PVM]] )=6,DAY(Taulukko1[[#This Row],[Loppu PVM]] )&gt;19)</f>
        <v>0</v>
      </c>
      <c r="AA64" s="90" t="b">
        <f>OR(MONTH(Taulukko1[[#This Row],[Alku PVM]] )&lt;=5,AND(MONTH(Taulukko1[[#This Row],[Alku PVM]] )=6,DAY(Taulukko1[[#This Row],[Alku PVM]] )&lt;20))</f>
        <v>1</v>
      </c>
      <c r="AB64" s="90" t="b">
        <f>OR(MONTH(Taulukko1[[#This Row],[Loppu PVM]])&lt;=5,AND(MONTH(Taulukko1[[#This Row],[Loppu PVM]] )=6,DAY(Taulukko1[[#This Row],[Loppu PVM]])&lt;20))</f>
        <v>1</v>
      </c>
      <c r="AC64" s="90" t="b">
        <f>OR(MONTH(Taulukko1[[#This Row],[Alku PVM]] )&lt;=3,AND(MONTH(Taulukko1[[#This Row],[Alku PVM]] )=3))</f>
        <v>1</v>
      </c>
      <c r="AD64" s="90" t="b">
        <f>OR(MONTH(Taulukko1[[#This Row],[Loppu PVM]] )&lt;=3,AND(MONTH(Taulukko1[[#This Row],[Loppu PVM]] )=3))</f>
        <v>0</v>
      </c>
      <c r="AE64" s="90" t="b">
        <f>OR(MONTH(Taulukko1[[#This Row],[Alku PVM]] )&lt;=9,AND(MONTH(Taulukko1[[#This Row],[Alku PVM]] )=9))</f>
        <v>1</v>
      </c>
      <c r="AF64" s="90" t="b">
        <f>OR(MONTH(Taulukko1[[#This Row],[Loppu PVM]])&lt;=9,AND(MONTH(Taulukko1[[#This Row],[Loppu PVM]] )=9))</f>
        <v>1</v>
      </c>
      <c r="AG64" s="90" t="b">
        <f>OR(MONTH(Taulukko1[[#This Row],[Alku PVM]] )&lt;=6,AND(MONTH(Taulukko1[[#This Row],[Alku PVM]] )=6))</f>
        <v>1</v>
      </c>
      <c r="AH64" s="90" t="b">
        <f>OR(MONTH(Taulukko1[[#This Row],[Loppu PVM]])&lt;=6,AND(MONTH(Taulukko1[[#This Row],[Loppu PVM]] )=6))</f>
        <v>1</v>
      </c>
    </row>
    <row r="65" spans="1:34" ht="12.75" customHeight="1">
      <c r="A65" t="s">
        <v>1254</v>
      </c>
      <c r="B65" s="23">
        <v>38789</v>
      </c>
      <c r="C65" t="s">
        <v>1619</v>
      </c>
      <c r="E65" s="62">
        <v>25</v>
      </c>
      <c r="F65" s="4"/>
      <c r="G65" s="5"/>
      <c r="H65" s="1">
        <v>50</v>
      </c>
      <c r="I65" s="126">
        <f>INDEX('TOL2008'!B:B,MATCH(A65,'TOL2008'!A:A,0))</f>
        <v>61200</v>
      </c>
      <c r="J65" s="59" t="str">
        <f>INDEX(Pääluokka!$H$2:$H$100,MATCH(VALUE(LEFT(Taulukko1[[#This Row],[TOL2008]],2)),Pääluokka!$G$2:$G$100,0))</f>
        <v>Informaatio ja viestintä</v>
      </c>
      <c r="K65" s="59" t="str">
        <f>INDEX(Pääluokka!$I$2:$I$100,MATCH(VALUE(LEFT(Taulukko1[[#This Row],[TOL2008]],2)),Pääluokka!$G$2:$G$100,0))</f>
        <v>Palvelualat (G-N, R, S)</v>
      </c>
      <c r="L65" s="41" t="str">
        <f t="shared" si="0"/>
        <v>NA</v>
      </c>
      <c r="M65" s="43">
        <f t="shared" si="1"/>
        <v>38789</v>
      </c>
      <c r="N65" s="43">
        <f t="shared" si="2"/>
        <v>38840</v>
      </c>
      <c r="O65" s="43">
        <f t="shared" si="3"/>
        <v>38777</v>
      </c>
      <c r="P65" s="43">
        <f t="shared" si="4"/>
        <v>38838</v>
      </c>
      <c r="Q65" s="41">
        <f t="shared" si="5"/>
        <v>2006</v>
      </c>
      <c r="R65" s="41">
        <f t="shared" si="6"/>
        <v>2006</v>
      </c>
      <c r="S65" s="43" t="str">
        <f>YEAR(Taulukko1[[#This Row],[Alku KK]])&amp;"Q"&amp;ROUNDDOWN((MONTH(Taulukko1[[#This Row],[Alku KK]])-1)/3+1,0)</f>
        <v>2006Q1</v>
      </c>
      <c r="T65" s="43" t="str">
        <f>YEAR(Taulukko1[[#This Row],[Loppu KK]])&amp;"Q"&amp;ROUNDDOWN((MONTH(Taulukko1[[#This Row],[Loppu KK]])-1)/3+1,0)</f>
        <v>2006Q2</v>
      </c>
      <c r="U65" s="66">
        <f>IF(COUNT(Taulukko1[[#This Row],[Neuvottelujen alaiset ]])=1,Taulukko1[[#This Row],[Neuvottelujen alaiset ]],Taulukko1[[#This Row],[Vähennystarve]])</f>
        <v>50</v>
      </c>
      <c r="V65" s="44">
        <f t="shared" si="7"/>
        <v>0.5</v>
      </c>
      <c r="W65" s="44" t="str">
        <f t="shared" si="8"/>
        <v>NA</v>
      </c>
      <c r="X65" s="44" t="str">
        <f t="shared" si="9"/>
        <v>NA</v>
      </c>
      <c r="Y65" s="90" t="b">
        <f>AND(MONTH(Taulukko1[[#This Row],[Alku PVM]] )=6,DAY(Taulukko1[[#This Row],[Alku PVM]] )&gt;19)</f>
        <v>0</v>
      </c>
      <c r="Z65" s="90" t="b">
        <f>AND(MONTH(Taulukko1[[#This Row],[Loppu PVM]] )=6,DAY(Taulukko1[[#This Row],[Loppu PVM]] )&gt;19)</f>
        <v>0</v>
      </c>
      <c r="AA65" s="90" t="b">
        <f>OR(MONTH(Taulukko1[[#This Row],[Alku PVM]] )&lt;=5,AND(MONTH(Taulukko1[[#This Row],[Alku PVM]] )=6,DAY(Taulukko1[[#This Row],[Alku PVM]] )&lt;20))</f>
        <v>1</v>
      </c>
      <c r="AB65" s="90" t="b">
        <f>OR(MONTH(Taulukko1[[#This Row],[Loppu PVM]])&lt;=5,AND(MONTH(Taulukko1[[#This Row],[Loppu PVM]] )=6,DAY(Taulukko1[[#This Row],[Loppu PVM]])&lt;20))</f>
        <v>1</v>
      </c>
      <c r="AC65" s="90" t="b">
        <f>OR(MONTH(Taulukko1[[#This Row],[Alku PVM]] )&lt;=3,AND(MONTH(Taulukko1[[#This Row],[Alku PVM]] )=3))</f>
        <v>1</v>
      </c>
      <c r="AD65" s="90" t="b">
        <f>OR(MONTH(Taulukko1[[#This Row],[Loppu PVM]] )&lt;=3,AND(MONTH(Taulukko1[[#This Row],[Loppu PVM]] )=3))</f>
        <v>0</v>
      </c>
      <c r="AE65" s="90" t="b">
        <f>OR(MONTH(Taulukko1[[#This Row],[Alku PVM]] )&lt;=9,AND(MONTH(Taulukko1[[#This Row],[Alku PVM]] )=9))</f>
        <v>1</v>
      </c>
      <c r="AF65" s="90" t="b">
        <f>OR(MONTH(Taulukko1[[#This Row],[Loppu PVM]])&lt;=9,AND(MONTH(Taulukko1[[#This Row],[Loppu PVM]] )=9))</f>
        <v>1</v>
      </c>
      <c r="AG65" s="90" t="b">
        <f>OR(MONTH(Taulukko1[[#This Row],[Alku PVM]] )&lt;=6,AND(MONTH(Taulukko1[[#This Row],[Alku PVM]] )=6))</f>
        <v>1</v>
      </c>
      <c r="AH65" s="90" t="b">
        <f>OR(MONTH(Taulukko1[[#This Row],[Loppu PVM]])&lt;=6,AND(MONTH(Taulukko1[[#This Row],[Loppu PVM]] )=6))</f>
        <v>1</v>
      </c>
    </row>
    <row r="66" spans="1:34" ht="12.75" customHeight="1">
      <c r="A66" t="s">
        <v>148</v>
      </c>
      <c r="B66" s="23">
        <v>38790</v>
      </c>
      <c r="C66" t="s">
        <v>1417</v>
      </c>
      <c r="E66" s="62">
        <v>60</v>
      </c>
      <c r="F66" s="4">
        <v>38841</v>
      </c>
      <c r="G66" s="5">
        <v>0</v>
      </c>
      <c r="H66" s="22">
        <v>60</v>
      </c>
      <c r="I66" s="126">
        <f>INDEX('TOL2008'!B:B,MATCH(A66,'TOL2008'!A:A,0))</f>
        <v>17120</v>
      </c>
      <c r="J66" s="59" t="str">
        <f>INDEX(Pääluokka!$H$2:$H$100,MATCH(VALUE(LEFT(Taulukko1[[#This Row],[TOL2008]],2)),Pääluokka!$G$2:$G$100,0))</f>
        <v>Teollisuus</v>
      </c>
      <c r="K66" s="59" t="str">
        <f>INDEX(Pääluokka!$I$2:$I$100,MATCH(VALUE(LEFT(Taulukko1[[#This Row],[TOL2008]],2)),Pääluokka!$G$2:$G$100,0))</f>
        <v>Teollisuus (C-E)</v>
      </c>
      <c r="L66" s="41">
        <f t="shared" si="0"/>
        <v>51</v>
      </c>
      <c r="M66" s="43">
        <f t="shared" si="1"/>
        <v>38790</v>
      </c>
      <c r="N66" s="43">
        <f t="shared" si="2"/>
        <v>38841</v>
      </c>
      <c r="O66" s="43">
        <f t="shared" si="3"/>
        <v>38777</v>
      </c>
      <c r="P66" s="43">
        <f t="shared" si="4"/>
        <v>38838</v>
      </c>
      <c r="Q66" s="41">
        <f t="shared" si="5"/>
        <v>2006</v>
      </c>
      <c r="R66" s="41">
        <f t="shared" si="6"/>
        <v>2006</v>
      </c>
      <c r="S66" s="43" t="str">
        <f>YEAR(Taulukko1[[#This Row],[Alku KK]])&amp;"Q"&amp;ROUNDDOWN((MONTH(Taulukko1[[#This Row],[Alku KK]])-1)/3+1,0)</f>
        <v>2006Q1</v>
      </c>
      <c r="T66" s="43" t="str">
        <f>YEAR(Taulukko1[[#This Row],[Loppu KK]])&amp;"Q"&amp;ROUNDDOWN((MONTH(Taulukko1[[#This Row],[Loppu KK]])-1)/3+1,0)</f>
        <v>2006Q2</v>
      </c>
      <c r="U66" s="66">
        <f>IF(COUNT(Taulukko1[[#This Row],[Neuvottelujen alaiset ]])=1,Taulukko1[[#This Row],[Neuvottelujen alaiset ]],Taulukko1[[#This Row],[Vähennystarve]])</f>
        <v>60</v>
      </c>
      <c r="V66" s="44">
        <f t="shared" si="7"/>
        <v>1</v>
      </c>
      <c r="W66" s="44">
        <f t="shared" si="8"/>
        <v>0</v>
      </c>
      <c r="X66" s="44">
        <f t="shared" si="9"/>
        <v>0</v>
      </c>
      <c r="Y66" s="90" t="b">
        <f>AND(MONTH(Taulukko1[[#This Row],[Alku PVM]] )=6,DAY(Taulukko1[[#This Row],[Alku PVM]] )&gt;19)</f>
        <v>0</v>
      </c>
      <c r="Z66" s="90" t="b">
        <f>AND(MONTH(Taulukko1[[#This Row],[Loppu PVM]] )=6,DAY(Taulukko1[[#This Row],[Loppu PVM]] )&gt;19)</f>
        <v>0</v>
      </c>
      <c r="AA66" s="90" t="b">
        <f>OR(MONTH(Taulukko1[[#This Row],[Alku PVM]] )&lt;=5,AND(MONTH(Taulukko1[[#This Row],[Alku PVM]] )=6,DAY(Taulukko1[[#This Row],[Alku PVM]] )&lt;20))</f>
        <v>1</v>
      </c>
      <c r="AB66" s="90" t="b">
        <f>OR(MONTH(Taulukko1[[#This Row],[Loppu PVM]])&lt;=5,AND(MONTH(Taulukko1[[#This Row],[Loppu PVM]] )=6,DAY(Taulukko1[[#This Row],[Loppu PVM]])&lt;20))</f>
        <v>1</v>
      </c>
      <c r="AC66" s="90" t="b">
        <f>OR(MONTH(Taulukko1[[#This Row],[Alku PVM]] )&lt;=3,AND(MONTH(Taulukko1[[#This Row],[Alku PVM]] )=3))</f>
        <v>1</v>
      </c>
      <c r="AD66" s="90" t="b">
        <f>OR(MONTH(Taulukko1[[#This Row],[Loppu PVM]] )&lt;=3,AND(MONTH(Taulukko1[[#This Row],[Loppu PVM]] )=3))</f>
        <v>0</v>
      </c>
      <c r="AE66" s="90" t="b">
        <f>OR(MONTH(Taulukko1[[#This Row],[Alku PVM]] )&lt;=9,AND(MONTH(Taulukko1[[#This Row],[Alku PVM]] )=9))</f>
        <v>1</v>
      </c>
      <c r="AF66" s="90" t="b">
        <f>OR(MONTH(Taulukko1[[#This Row],[Loppu PVM]])&lt;=9,AND(MONTH(Taulukko1[[#This Row],[Loppu PVM]] )=9))</f>
        <v>1</v>
      </c>
      <c r="AG66" s="90" t="b">
        <f>OR(MONTH(Taulukko1[[#This Row],[Alku PVM]] )&lt;=6,AND(MONTH(Taulukko1[[#This Row],[Alku PVM]] )=6))</f>
        <v>1</v>
      </c>
      <c r="AH66" s="90" t="b">
        <f>OR(MONTH(Taulukko1[[#This Row],[Loppu PVM]])&lt;=6,AND(MONTH(Taulukko1[[#This Row],[Loppu PVM]] )=6))</f>
        <v>1</v>
      </c>
    </row>
    <row r="67" spans="1:34" ht="12.75" customHeight="1">
      <c r="A67" s="21" t="s">
        <v>1617</v>
      </c>
      <c r="B67" s="23">
        <v>38791</v>
      </c>
      <c r="C67" s="21" t="s">
        <v>1616</v>
      </c>
      <c r="D67" s="24"/>
      <c r="F67" s="23">
        <v>38791</v>
      </c>
      <c r="G67" s="24">
        <v>50</v>
      </c>
      <c r="H67" s="1">
        <v>50</v>
      </c>
      <c r="I67" s="126" t="e">
        <f>INDEX('TOL2008'!B:B,MATCH(A67,'TOL2008'!A:A,0))</f>
        <v>#N/A</v>
      </c>
      <c r="J67" s="59" t="e">
        <f>INDEX(Pääluokka!$H$2:$H$100,MATCH(VALUE(LEFT(Taulukko1[[#This Row],[TOL2008]],2)),Pääluokka!$G$2:$G$100,0))</f>
        <v>#N/A</v>
      </c>
      <c r="K67" s="59" t="e">
        <f>INDEX(Pääluokka!$I$2:$I$100,MATCH(VALUE(LEFT(Taulukko1[[#This Row],[TOL2008]],2)),Pääluokka!$G$2:$G$100,0))</f>
        <v>#N/A</v>
      </c>
      <c r="L67" s="41" t="str">
        <f t="shared" ref="L67:L130" si="10">IFERROR(IF(AND(ISNUMBER(B67),ISNUMBER(F67),F67&gt;B67),F67-B67,"NA"),"NA")</f>
        <v>NA</v>
      </c>
      <c r="M67" s="43">
        <f t="shared" ref="M67:M130" si="11">IF(ISNUMBER(B67),B67,IF(ISNUMBER(F67),F67-$L$1,"NA"))</f>
        <v>38791</v>
      </c>
      <c r="N67" s="43">
        <f t="shared" ref="N67:N130" si="12">IF(ISNUMBER(F67),F67,IF(ISNUMBER(B67),B67+$L$1,"NA"))</f>
        <v>38791</v>
      </c>
      <c r="O67" s="43">
        <f t="shared" ref="O67:O130" si="13">IFERROR(DATE(YEAR(M67),MONTH(M67),1),"NA")</f>
        <v>38777</v>
      </c>
      <c r="P67" s="43">
        <f t="shared" ref="P67:P130" si="14">IFERROR(DATE(YEAR(N67),MONTH(N67),1),"NA")</f>
        <v>38777</v>
      </c>
      <c r="Q67" s="41">
        <f t="shared" ref="Q67:Q130" si="15">IFERROR(YEAR(O67),"NA")</f>
        <v>2006</v>
      </c>
      <c r="R67" s="41">
        <f t="shared" ref="R67:R130" si="16">IFERROR(YEAR(P67),"NA")</f>
        <v>2006</v>
      </c>
      <c r="S67" s="43" t="str">
        <f>YEAR(Taulukko1[[#This Row],[Alku KK]])&amp;"Q"&amp;ROUNDDOWN((MONTH(Taulukko1[[#This Row],[Alku KK]])-1)/3+1,0)</f>
        <v>2006Q1</v>
      </c>
      <c r="T67" s="43" t="str">
        <f>YEAR(Taulukko1[[#This Row],[Loppu KK]])&amp;"Q"&amp;ROUNDDOWN((MONTH(Taulukko1[[#This Row],[Loppu KK]])-1)/3+1,0)</f>
        <v>2006Q1</v>
      </c>
      <c r="U67" s="66">
        <f>IF(COUNT(Taulukko1[[#This Row],[Neuvottelujen alaiset ]])=1,Taulukko1[[#This Row],[Neuvottelujen alaiset ]],Taulukko1[[#This Row],[Vähennystarve]])</f>
        <v>50</v>
      </c>
      <c r="V67" s="44" t="str">
        <f t="shared" ref="V67:V130" si="17">IF(AND(ISNUMBER(E67),ISNUMBER(H67)),E67/H67,"NA")</f>
        <v>NA</v>
      </c>
      <c r="W67" s="44">
        <f t="shared" ref="W67:W130" si="18">IF(AND(ISNUMBER(G67),ISNUMBER(H67)),G67/H67,"NA")</f>
        <v>1</v>
      </c>
      <c r="X67" s="44" t="str">
        <f t="shared" ref="X67:X130" si="19">IF(AND(ISNUMBER(G67),ISNUMBER(E67)),G67/E67,"NA")</f>
        <v>NA</v>
      </c>
      <c r="Y67" s="90" t="b">
        <f>AND(MONTH(Taulukko1[[#This Row],[Alku PVM]] )=6,DAY(Taulukko1[[#This Row],[Alku PVM]] )&gt;19)</f>
        <v>0</v>
      </c>
      <c r="Z67" s="90" t="b">
        <f>AND(MONTH(Taulukko1[[#This Row],[Loppu PVM]] )=6,DAY(Taulukko1[[#This Row],[Loppu PVM]] )&gt;19)</f>
        <v>0</v>
      </c>
      <c r="AA67" s="90" t="b">
        <f>OR(MONTH(Taulukko1[[#This Row],[Alku PVM]] )&lt;=5,AND(MONTH(Taulukko1[[#This Row],[Alku PVM]] )=6,DAY(Taulukko1[[#This Row],[Alku PVM]] )&lt;20))</f>
        <v>1</v>
      </c>
      <c r="AB67" s="90" t="b">
        <f>OR(MONTH(Taulukko1[[#This Row],[Loppu PVM]])&lt;=5,AND(MONTH(Taulukko1[[#This Row],[Loppu PVM]] )=6,DAY(Taulukko1[[#This Row],[Loppu PVM]])&lt;20))</f>
        <v>1</v>
      </c>
      <c r="AC67" s="90" t="b">
        <f>OR(MONTH(Taulukko1[[#This Row],[Alku PVM]] )&lt;=3,AND(MONTH(Taulukko1[[#This Row],[Alku PVM]] )=3))</f>
        <v>1</v>
      </c>
      <c r="AD67" s="90" t="b">
        <f>OR(MONTH(Taulukko1[[#This Row],[Loppu PVM]] )&lt;=3,AND(MONTH(Taulukko1[[#This Row],[Loppu PVM]] )=3))</f>
        <v>1</v>
      </c>
      <c r="AE67" s="90" t="b">
        <f>OR(MONTH(Taulukko1[[#This Row],[Alku PVM]] )&lt;=9,AND(MONTH(Taulukko1[[#This Row],[Alku PVM]] )=9))</f>
        <v>1</v>
      </c>
      <c r="AF67" s="90" t="b">
        <f>OR(MONTH(Taulukko1[[#This Row],[Loppu PVM]])&lt;=9,AND(MONTH(Taulukko1[[#This Row],[Loppu PVM]] )=9))</f>
        <v>1</v>
      </c>
      <c r="AG67" s="90" t="b">
        <f>OR(MONTH(Taulukko1[[#This Row],[Alku PVM]] )&lt;=6,AND(MONTH(Taulukko1[[#This Row],[Alku PVM]] )=6))</f>
        <v>1</v>
      </c>
      <c r="AH67" s="90" t="b">
        <f>OR(MONTH(Taulukko1[[#This Row],[Loppu PVM]])&lt;=6,AND(MONTH(Taulukko1[[#This Row],[Loppu PVM]] )=6))</f>
        <v>1</v>
      </c>
    </row>
    <row r="68" spans="1:34" ht="12.75" customHeight="1">
      <c r="A68" t="s">
        <v>1483</v>
      </c>
      <c r="B68" s="23">
        <v>38791</v>
      </c>
      <c r="C68" t="s">
        <v>1482</v>
      </c>
      <c r="E68" s="62">
        <v>1200</v>
      </c>
      <c r="F68" s="4"/>
      <c r="G68" s="5">
        <v>79</v>
      </c>
      <c r="H68" s="1">
        <v>6200</v>
      </c>
      <c r="I68" s="126" t="e">
        <f>INDEX('TOL2008'!B:B,MATCH(A68,'TOL2008'!A:A,0))</f>
        <v>#N/A</v>
      </c>
      <c r="J68" s="59" t="e">
        <f>INDEX(Pääluokka!$H$2:$H$100,MATCH(VALUE(LEFT(Taulukko1[[#This Row],[TOL2008]],2)),Pääluokka!$G$2:$G$100,0))</f>
        <v>#N/A</v>
      </c>
      <c r="K68" s="59" t="e">
        <f>INDEX(Pääluokka!$I$2:$I$100,MATCH(VALUE(LEFT(Taulukko1[[#This Row],[TOL2008]],2)),Pääluokka!$G$2:$G$100,0))</f>
        <v>#N/A</v>
      </c>
      <c r="L68" s="41" t="str">
        <f t="shared" si="10"/>
        <v>NA</v>
      </c>
      <c r="M68" s="43">
        <f t="shared" si="11"/>
        <v>38791</v>
      </c>
      <c r="N68" s="43">
        <f t="shared" si="12"/>
        <v>38842</v>
      </c>
      <c r="O68" s="43">
        <f t="shared" si="13"/>
        <v>38777</v>
      </c>
      <c r="P68" s="43">
        <f t="shared" si="14"/>
        <v>38838</v>
      </c>
      <c r="Q68" s="41">
        <f t="shared" si="15"/>
        <v>2006</v>
      </c>
      <c r="R68" s="41">
        <f t="shared" si="16"/>
        <v>2006</v>
      </c>
      <c r="S68" s="43" t="str">
        <f>YEAR(Taulukko1[[#This Row],[Alku KK]])&amp;"Q"&amp;ROUNDDOWN((MONTH(Taulukko1[[#This Row],[Alku KK]])-1)/3+1,0)</f>
        <v>2006Q1</v>
      </c>
      <c r="T68" s="43" t="str">
        <f>YEAR(Taulukko1[[#This Row],[Loppu KK]])&amp;"Q"&amp;ROUNDDOWN((MONTH(Taulukko1[[#This Row],[Loppu KK]])-1)/3+1,0)</f>
        <v>2006Q2</v>
      </c>
      <c r="U68" s="66">
        <f>IF(COUNT(Taulukko1[[#This Row],[Neuvottelujen alaiset ]])=1,Taulukko1[[#This Row],[Neuvottelujen alaiset ]],Taulukko1[[#This Row],[Vähennystarve]])</f>
        <v>6200</v>
      </c>
      <c r="V68" s="44">
        <f t="shared" si="17"/>
        <v>0.19354838709677419</v>
      </c>
      <c r="W68" s="44">
        <f t="shared" si="18"/>
        <v>1.2741935483870967E-2</v>
      </c>
      <c r="X68" s="44">
        <f t="shared" si="19"/>
        <v>6.5833333333333327E-2</v>
      </c>
      <c r="Y68" s="90" t="b">
        <f>AND(MONTH(Taulukko1[[#This Row],[Alku PVM]] )=6,DAY(Taulukko1[[#This Row],[Alku PVM]] )&gt;19)</f>
        <v>0</v>
      </c>
      <c r="Z68" s="90" t="b">
        <f>AND(MONTH(Taulukko1[[#This Row],[Loppu PVM]] )=6,DAY(Taulukko1[[#This Row],[Loppu PVM]] )&gt;19)</f>
        <v>0</v>
      </c>
      <c r="AA68" s="90" t="b">
        <f>OR(MONTH(Taulukko1[[#This Row],[Alku PVM]] )&lt;=5,AND(MONTH(Taulukko1[[#This Row],[Alku PVM]] )=6,DAY(Taulukko1[[#This Row],[Alku PVM]] )&lt;20))</f>
        <v>1</v>
      </c>
      <c r="AB68" s="90" t="b">
        <f>OR(MONTH(Taulukko1[[#This Row],[Loppu PVM]])&lt;=5,AND(MONTH(Taulukko1[[#This Row],[Loppu PVM]] )=6,DAY(Taulukko1[[#This Row],[Loppu PVM]])&lt;20))</f>
        <v>1</v>
      </c>
      <c r="AC68" s="90" t="b">
        <f>OR(MONTH(Taulukko1[[#This Row],[Alku PVM]] )&lt;=3,AND(MONTH(Taulukko1[[#This Row],[Alku PVM]] )=3))</f>
        <v>1</v>
      </c>
      <c r="AD68" s="90" t="b">
        <f>OR(MONTH(Taulukko1[[#This Row],[Loppu PVM]] )&lt;=3,AND(MONTH(Taulukko1[[#This Row],[Loppu PVM]] )=3))</f>
        <v>0</v>
      </c>
      <c r="AE68" s="90" t="b">
        <f>OR(MONTH(Taulukko1[[#This Row],[Alku PVM]] )&lt;=9,AND(MONTH(Taulukko1[[#This Row],[Alku PVM]] )=9))</f>
        <v>1</v>
      </c>
      <c r="AF68" s="90" t="b">
        <f>OR(MONTH(Taulukko1[[#This Row],[Loppu PVM]])&lt;=9,AND(MONTH(Taulukko1[[#This Row],[Loppu PVM]] )=9))</f>
        <v>1</v>
      </c>
      <c r="AG68" s="90" t="b">
        <f>OR(MONTH(Taulukko1[[#This Row],[Alku PVM]] )&lt;=6,AND(MONTH(Taulukko1[[#This Row],[Alku PVM]] )=6))</f>
        <v>1</v>
      </c>
      <c r="AH68" s="90" t="b">
        <f>OR(MONTH(Taulukko1[[#This Row],[Loppu PVM]])&lt;=6,AND(MONTH(Taulukko1[[#This Row],[Loppu PVM]] )=6))</f>
        <v>1</v>
      </c>
    </row>
    <row r="69" spans="1:34" ht="12.75" customHeight="1">
      <c r="A69" t="s">
        <v>1254</v>
      </c>
      <c r="B69" s="23">
        <v>38797</v>
      </c>
      <c r="C69" t="s">
        <v>1618</v>
      </c>
      <c r="E69" s="62">
        <v>20</v>
      </c>
      <c r="F69" s="4"/>
      <c r="G69" s="5"/>
      <c r="H69" s="1">
        <v>71</v>
      </c>
      <c r="I69" s="126">
        <f>INDEX('TOL2008'!B:B,MATCH(A69,'TOL2008'!A:A,0))</f>
        <v>61200</v>
      </c>
      <c r="J69" s="59" t="str">
        <f>INDEX(Pääluokka!$H$2:$H$100,MATCH(VALUE(LEFT(Taulukko1[[#This Row],[TOL2008]],2)),Pääluokka!$G$2:$G$100,0))</f>
        <v>Informaatio ja viestintä</v>
      </c>
      <c r="K69" s="59" t="str">
        <f>INDEX(Pääluokka!$I$2:$I$100,MATCH(VALUE(LEFT(Taulukko1[[#This Row],[TOL2008]],2)),Pääluokka!$G$2:$G$100,0))</f>
        <v>Palvelualat (G-N, R, S)</v>
      </c>
      <c r="L69" s="41" t="str">
        <f t="shared" si="10"/>
        <v>NA</v>
      </c>
      <c r="M69" s="43">
        <f t="shared" si="11"/>
        <v>38797</v>
      </c>
      <c r="N69" s="43">
        <f t="shared" si="12"/>
        <v>38848</v>
      </c>
      <c r="O69" s="43">
        <f t="shared" si="13"/>
        <v>38777</v>
      </c>
      <c r="P69" s="43">
        <f t="shared" si="14"/>
        <v>38838</v>
      </c>
      <c r="Q69" s="41">
        <f t="shared" si="15"/>
        <v>2006</v>
      </c>
      <c r="R69" s="41">
        <f t="shared" si="16"/>
        <v>2006</v>
      </c>
      <c r="S69" s="43" t="str">
        <f>YEAR(Taulukko1[[#This Row],[Alku KK]])&amp;"Q"&amp;ROUNDDOWN((MONTH(Taulukko1[[#This Row],[Alku KK]])-1)/3+1,0)</f>
        <v>2006Q1</v>
      </c>
      <c r="T69" s="43" t="str">
        <f>YEAR(Taulukko1[[#This Row],[Loppu KK]])&amp;"Q"&amp;ROUNDDOWN((MONTH(Taulukko1[[#This Row],[Loppu KK]])-1)/3+1,0)</f>
        <v>2006Q2</v>
      </c>
      <c r="U69" s="66">
        <f>IF(COUNT(Taulukko1[[#This Row],[Neuvottelujen alaiset ]])=1,Taulukko1[[#This Row],[Neuvottelujen alaiset ]],Taulukko1[[#This Row],[Vähennystarve]])</f>
        <v>71</v>
      </c>
      <c r="V69" s="44">
        <f t="shared" si="17"/>
        <v>0.28169014084507044</v>
      </c>
      <c r="W69" s="44" t="str">
        <f t="shared" si="18"/>
        <v>NA</v>
      </c>
      <c r="X69" s="44" t="str">
        <f t="shared" si="19"/>
        <v>NA</v>
      </c>
      <c r="Y69" s="90" t="b">
        <f>AND(MONTH(Taulukko1[[#This Row],[Alku PVM]] )=6,DAY(Taulukko1[[#This Row],[Alku PVM]] )&gt;19)</f>
        <v>0</v>
      </c>
      <c r="Z69" s="90" t="b">
        <f>AND(MONTH(Taulukko1[[#This Row],[Loppu PVM]] )=6,DAY(Taulukko1[[#This Row],[Loppu PVM]] )&gt;19)</f>
        <v>0</v>
      </c>
      <c r="AA69" s="90" t="b">
        <f>OR(MONTH(Taulukko1[[#This Row],[Alku PVM]] )&lt;=5,AND(MONTH(Taulukko1[[#This Row],[Alku PVM]] )=6,DAY(Taulukko1[[#This Row],[Alku PVM]] )&lt;20))</f>
        <v>1</v>
      </c>
      <c r="AB69" s="90" t="b">
        <f>OR(MONTH(Taulukko1[[#This Row],[Loppu PVM]])&lt;=5,AND(MONTH(Taulukko1[[#This Row],[Loppu PVM]] )=6,DAY(Taulukko1[[#This Row],[Loppu PVM]])&lt;20))</f>
        <v>1</v>
      </c>
      <c r="AC69" s="90" t="b">
        <f>OR(MONTH(Taulukko1[[#This Row],[Alku PVM]] )&lt;=3,AND(MONTH(Taulukko1[[#This Row],[Alku PVM]] )=3))</f>
        <v>1</v>
      </c>
      <c r="AD69" s="90" t="b">
        <f>OR(MONTH(Taulukko1[[#This Row],[Loppu PVM]] )&lt;=3,AND(MONTH(Taulukko1[[#This Row],[Loppu PVM]] )=3))</f>
        <v>0</v>
      </c>
      <c r="AE69" s="90" t="b">
        <f>OR(MONTH(Taulukko1[[#This Row],[Alku PVM]] )&lt;=9,AND(MONTH(Taulukko1[[#This Row],[Alku PVM]] )=9))</f>
        <v>1</v>
      </c>
      <c r="AF69" s="90" t="b">
        <f>OR(MONTH(Taulukko1[[#This Row],[Loppu PVM]])&lt;=9,AND(MONTH(Taulukko1[[#This Row],[Loppu PVM]] )=9))</f>
        <v>1</v>
      </c>
      <c r="AG69" s="90" t="b">
        <f>OR(MONTH(Taulukko1[[#This Row],[Alku PVM]] )&lt;=6,AND(MONTH(Taulukko1[[#This Row],[Alku PVM]] )=6))</f>
        <v>1</v>
      </c>
      <c r="AH69" s="90" t="b">
        <f>OR(MONTH(Taulukko1[[#This Row],[Loppu PVM]])&lt;=6,AND(MONTH(Taulukko1[[#This Row],[Loppu PVM]] )=6))</f>
        <v>1</v>
      </c>
    </row>
    <row r="70" spans="1:34" ht="12.75" customHeight="1">
      <c r="A70" t="s">
        <v>1504</v>
      </c>
      <c r="B70" s="23">
        <v>38799</v>
      </c>
      <c r="C70" t="s">
        <v>1503</v>
      </c>
      <c r="E70" s="62">
        <v>120</v>
      </c>
      <c r="F70" s="4">
        <v>38847</v>
      </c>
      <c r="G70" s="5">
        <v>46</v>
      </c>
      <c r="H70" s="6">
        <v>580</v>
      </c>
      <c r="I70" s="126" t="e">
        <f>INDEX('TOL2008'!B:B,MATCH(A70,'TOL2008'!A:A,0))</f>
        <v>#N/A</v>
      </c>
      <c r="J70" s="59" t="e">
        <f>INDEX(Pääluokka!$H$2:$H$100,MATCH(VALUE(LEFT(Taulukko1[[#This Row],[TOL2008]],2)),Pääluokka!$G$2:$G$100,0))</f>
        <v>#N/A</v>
      </c>
      <c r="K70" s="59" t="e">
        <f>INDEX(Pääluokka!$I$2:$I$100,MATCH(VALUE(LEFT(Taulukko1[[#This Row],[TOL2008]],2)),Pääluokka!$G$2:$G$100,0))</f>
        <v>#N/A</v>
      </c>
      <c r="L70" s="41">
        <f t="shared" si="10"/>
        <v>48</v>
      </c>
      <c r="M70" s="43">
        <f t="shared" si="11"/>
        <v>38799</v>
      </c>
      <c r="N70" s="43">
        <f t="shared" si="12"/>
        <v>38847</v>
      </c>
      <c r="O70" s="43">
        <f t="shared" si="13"/>
        <v>38777</v>
      </c>
      <c r="P70" s="43">
        <f t="shared" si="14"/>
        <v>38838</v>
      </c>
      <c r="Q70" s="41">
        <f t="shared" si="15"/>
        <v>2006</v>
      </c>
      <c r="R70" s="41">
        <f t="shared" si="16"/>
        <v>2006</v>
      </c>
      <c r="S70" s="43" t="str">
        <f>YEAR(Taulukko1[[#This Row],[Alku KK]])&amp;"Q"&amp;ROUNDDOWN((MONTH(Taulukko1[[#This Row],[Alku KK]])-1)/3+1,0)</f>
        <v>2006Q1</v>
      </c>
      <c r="T70" s="43" t="str">
        <f>YEAR(Taulukko1[[#This Row],[Loppu KK]])&amp;"Q"&amp;ROUNDDOWN((MONTH(Taulukko1[[#This Row],[Loppu KK]])-1)/3+1,0)</f>
        <v>2006Q2</v>
      </c>
      <c r="U70" s="66">
        <f>IF(COUNT(Taulukko1[[#This Row],[Neuvottelujen alaiset ]])=1,Taulukko1[[#This Row],[Neuvottelujen alaiset ]],Taulukko1[[#This Row],[Vähennystarve]])</f>
        <v>580</v>
      </c>
      <c r="V70" s="44">
        <f t="shared" si="17"/>
        <v>0.20689655172413793</v>
      </c>
      <c r="W70" s="44">
        <f t="shared" si="18"/>
        <v>7.9310344827586213E-2</v>
      </c>
      <c r="X70" s="44">
        <f t="shared" si="19"/>
        <v>0.38333333333333336</v>
      </c>
      <c r="Y70" s="90" t="b">
        <f>AND(MONTH(Taulukko1[[#This Row],[Alku PVM]] )=6,DAY(Taulukko1[[#This Row],[Alku PVM]] )&gt;19)</f>
        <v>0</v>
      </c>
      <c r="Z70" s="90" t="b">
        <f>AND(MONTH(Taulukko1[[#This Row],[Loppu PVM]] )=6,DAY(Taulukko1[[#This Row],[Loppu PVM]] )&gt;19)</f>
        <v>0</v>
      </c>
      <c r="AA70" s="90" t="b">
        <f>OR(MONTH(Taulukko1[[#This Row],[Alku PVM]] )&lt;=5,AND(MONTH(Taulukko1[[#This Row],[Alku PVM]] )=6,DAY(Taulukko1[[#This Row],[Alku PVM]] )&lt;20))</f>
        <v>1</v>
      </c>
      <c r="AB70" s="90" t="b">
        <f>OR(MONTH(Taulukko1[[#This Row],[Loppu PVM]])&lt;=5,AND(MONTH(Taulukko1[[#This Row],[Loppu PVM]] )=6,DAY(Taulukko1[[#This Row],[Loppu PVM]])&lt;20))</f>
        <v>1</v>
      </c>
      <c r="AC70" s="90" t="b">
        <f>OR(MONTH(Taulukko1[[#This Row],[Alku PVM]] )&lt;=3,AND(MONTH(Taulukko1[[#This Row],[Alku PVM]] )=3))</f>
        <v>1</v>
      </c>
      <c r="AD70" s="90" t="b">
        <f>OR(MONTH(Taulukko1[[#This Row],[Loppu PVM]] )&lt;=3,AND(MONTH(Taulukko1[[#This Row],[Loppu PVM]] )=3))</f>
        <v>0</v>
      </c>
      <c r="AE70" s="90" t="b">
        <f>OR(MONTH(Taulukko1[[#This Row],[Alku PVM]] )&lt;=9,AND(MONTH(Taulukko1[[#This Row],[Alku PVM]] )=9))</f>
        <v>1</v>
      </c>
      <c r="AF70" s="90" t="b">
        <f>OR(MONTH(Taulukko1[[#This Row],[Loppu PVM]])&lt;=9,AND(MONTH(Taulukko1[[#This Row],[Loppu PVM]] )=9))</f>
        <v>1</v>
      </c>
      <c r="AG70" s="90" t="b">
        <f>OR(MONTH(Taulukko1[[#This Row],[Alku PVM]] )&lt;=6,AND(MONTH(Taulukko1[[#This Row],[Alku PVM]] )=6))</f>
        <v>1</v>
      </c>
      <c r="AH70" s="90" t="b">
        <f>OR(MONTH(Taulukko1[[#This Row],[Loppu PVM]])&lt;=6,AND(MONTH(Taulukko1[[#This Row],[Loppu PVM]] )=6))</f>
        <v>1</v>
      </c>
    </row>
    <row r="71" spans="1:34" ht="12.75" customHeight="1">
      <c r="A71" t="s">
        <v>1553</v>
      </c>
      <c r="B71" s="23">
        <v>38803</v>
      </c>
      <c r="C71" t="s">
        <v>1552</v>
      </c>
      <c r="F71" s="4">
        <v>38854</v>
      </c>
      <c r="G71" s="5">
        <v>30</v>
      </c>
      <c r="H71" s="22">
        <v>30</v>
      </c>
      <c r="I71" s="126" t="e">
        <f>INDEX('TOL2008'!B:B,MATCH(A71,'TOL2008'!A:A,0))</f>
        <v>#N/A</v>
      </c>
      <c r="J71" s="59" t="e">
        <f>INDEX(Pääluokka!$H$2:$H$100,MATCH(VALUE(LEFT(Taulukko1[[#This Row],[TOL2008]],2)),Pääluokka!$G$2:$G$100,0))</f>
        <v>#N/A</v>
      </c>
      <c r="K71" s="59" t="e">
        <f>INDEX(Pääluokka!$I$2:$I$100,MATCH(VALUE(LEFT(Taulukko1[[#This Row],[TOL2008]],2)),Pääluokka!$G$2:$G$100,0))</f>
        <v>#N/A</v>
      </c>
      <c r="L71" s="41">
        <f t="shared" si="10"/>
        <v>51</v>
      </c>
      <c r="M71" s="43">
        <f t="shared" si="11"/>
        <v>38803</v>
      </c>
      <c r="N71" s="43">
        <f t="shared" si="12"/>
        <v>38854</v>
      </c>
      <c r="O71" s="43">
        <f t="shared" si="13"/>
        <v>38777</v>
      </c>
      <c r="P71" s="43">
        <f t="shared" si="14"/>
        <v>38838</v>
      </c>
      <c r="Q71" s="41">
        <f t="shared" si="15"/>
        <v>2006</v>
      </c>
      <c r="R71" s="41">
        <f t="shared" si="16"/>
        <v>2006</v>
      </c>
      <c r="S71" s="43" t="str">
        <f>YEAR(Taulukko1[[#This Row],[Alku KK]])&amp;"Q"&amp;ROUNDDOWN((MONTH(Taulukko1[[#This Row],[Alku KK]])-1)/3+1,0)</f>
        <v>2006Q1</v>
      </c>
      <c r="T71" s="43" t="str">
        <f>YEAR(Taulukko1[[#This Row],[Loppu KK]])&amp;"Q"&amp;ROUNDDOWN((MONTH(Taulukko1[[#This Row],[Loppu KK]])-1)/3+1,0)</f>
        <v>2006Q2</v>
      </c>
      <c r="U71" s="66">
        <f>IF(COUNT(Taulukko1[[#This Row],[Neuvottelujen alaiset ]])=1,Taulukko1[[#This Row],[Neuvottelujen alaiset ]],Taulukko1[[#This Row],[Vähennystarve]])</f>
        <v>30</v>
      </c>
      <c r="V71" s="44" t="str">
        <f t="shared" si="17"/>
        <v>NA</v>
      </c>
      <c r="W71" s="44">
        <f t="shared" si="18"/>
        <v>1</v>
      </c>
      <c r="X71" s="44" t="str">
        <f t="shared" si="19"/>
        <v>NA</v>
      </c>
      <c r="Y71" s="90" t="b">
        <f>AND(MONTH(Taulukko1[[#This Row],[Alku PVM]] )=6,DAY(Taulukko1[[#This Row],[Alku PVM]] )&gt;19)</f>
        <v>0</v>
      </c>
      <c r="Z71" s="90" t="b">
        <f>AND(MONTH(Taulukko1[[#This Row],[Loppu PVM]] )=6,DAY(Taulukko1[[#This Row],[Loppu PVM]] )&gt;19)</f>
        <v>0</v>
      </c>
      <c r="AA71" s="90" t="b">
        <f>OR(MONTH(Taulukko1[[#This Row],[Alku PVM]] )&lt;=5,AND(MONTH(Taulukko1[[#This Row],[Alku PVM]] )=6,DAY(Taulukko1[[#This Row],[Alku PVM]] )&lt;20))</f>
        <v>1</v>
      </c>
      <c r="AB71" s="90" t="b">
        <f>OR(MONTH(Taulukko1[[#This Row],[Loppu PVM]])&lt;=5,AND(MONTH(Taulukko1[[#This Row],[Loppu PVM]] )=6,DAY(Taulukko1[[#This Row],[Loppu PVM]])&lt;20))</f>
        <v>1</v>
      </c>
      <c r="AC71" s="90" t="b">
        <f>OR(MONTH(Taulukko1[[#This Row],[Alku PVM]] )&lt;=3,AND(MONTH(Taulukko1[[#This Row],[Alku PVM]] )=3))</f>
        <v>1</v>
      </c>
      <c r="AD71" s="90" t="b">
        <f>OR(MONTH(Taulukko1[[#This Row],[Loppu PVM]] )&lt;=3,AND(MONTH(Taulukko1[[#This Row],[Loppu PVM]] )=3))</f>
        <v>0</v>
      </c>
      <c r="AE71" s="90" t="b">
        <f>OR(MONTH(Taulukko1[[#This Row],[Alku PVM]] )&lt;=9,AND(MONTH(Taulukko1[[#This Row],[Alku PVM]] )=9))</f>
        <v>1</v>
      </c>
      <c r="AF71" s="90" t="b">
        <f>OR(MONTH(Taulukko1[[#This Row],[Loppu PVM]])&lt;=9,AND(MONTH(Taulukko1[[#This Row],[Loppu PVM]] )=9))</f>
        <v>1</v>
      </c>
      <c r="AG71" s="90" t="b">
        <f>OR(MONTH(Taulukko1[[#This Row],[Alku PVM]] )&lt;=6,AND(MONTH(Taulukko1[[#This Row],[Alku PVM]] )=6))</f>
        <v>1</v>
      </c>
      <c r="AH71" s="90" t="b">
        <f>OR(MONTH(Taulukko1[[#This Row],[Loppu PVM]])&lt;=6,AND(MONTH(Taulukko1[[#This Row],[Loppu PVM]] )=6))</f>
        <v>1</v>
      </c>
    </row>
    <row r="72" spans="1:34" ht="12.75" customHeight="1">
      <c r="A72" t="s">
        <v>1543</v>
      </c>
      <c r="B72" s="23">
        <v>38804</v>
      </c>
      <c r="C72" t="s">
        <v>1542</v>
      </c>
      <c r="E72" s="62">
        <v>140</v>
      </c>
      <c r="F72" s="4">
        <v>38867</v>
      </c>
      <c r="G72" s="5">
        <v>16</v>
      </c>
      <c r="H72" s="6">
        <v>400</v>
      </c>
      <c r="I72" s="126" t="e">
        <f>INDEX('TOL2008'!B:B,MATCH(A72,'TOL2008'!A:A,0))</f>
        <v>#N/A</v>
      </c>
      <c r="J72" s="59" t="e">
        <f>INDEX(Pääluokka!$H$2:$H$100,MATCH(VALUE(LEFT(Taulukko1[[#This Row],[TOL2008]],2)),Pääluokka!$G$2:$G$100,0))</f>
        <v>#N/A</v>
      </c>
      <c r="K72" s="59" t="e">
        <f>INDEX(Pääluokka!$I$2:$I$100,MATCH(VALUE(LEFT(Taulukko1[[#This Row],[TOL2008]],2)),Pääluokka!$G$2:$G$100,0))</f>
        <v>#N/A</v>
      </c>
      <c r="L72" s="41">
        <f t="shared" si="10"/>
        <v>63</v>
      </c>
      <c r="M72" s="43">
        <f t="shared" si="11"/>
        <v>38804</v>
      </c>
      <c r="N72" s="43">
        <f t="shared" si="12"/>
        <v>38867</v>
      </c>
      <c r="O72" s="43">
        <f t="shared" si="13"/>
        <v>38777</v>
      </c>
      <c r="P72" s="43">
        <f t="shared" si="14"/>
        <v>38838</v>
      </c>
      <c r="Q72" s="41">
        <f t="shared" si="15"/>
        <v>2006</v>
      </c>
      <c r="R72" s="41">
        <f t="shared" si="16"/>
        <v>2006</v>
      </c>
      <c r="S72" s="43" t="str">
        <f>YEAR(Taulukko1[[#This Row],[Alku KK]])&amp;"Q"&amp;ROUNDDOWN((MONTH(Taulukko1[[#This Row],[Alku KK]])-1)/3+1,0)</f>
        <v>2006Q1</v>
      </c>
      <c r="T72" s="43" t="str">
        <f>YEAR(Taulukko1[[#This Row],[Loppu KK]])&amp;"Q"&amp;ROUNDDOWN((MONTH(Taulukko1[[#This Row],[Loppu KK]])-1)/3+1,0)</f>
        <v>2006Q2</v>
      </c>
      <c r="U72" s="66">
        <f>IF(COUNT(Taulukko1[[#This Row],[Neuvottelujen alaiset ]])=1,Taulukko1[[#This Row],[Neuvottelujen alaiset ]],Taulukko1[[#This Row],[Vähennystarve]])</f>
        <v>400</v>
      </c>
      <c r="V72" s="44">
        <f t="shared" si="17"/>
        <v>0.35</v>
      </c>
      <c r="W72" s="44">
        <f t="shared" si="18"/>
        <v>0.04</v>
      </c>
      <c r="X72" s="44">
        <f t="shared" si="19"/>
        <v>0.11428571428571428</v>
      </c>
      <c r="Y72" s="90" t="b">
        <f>AND(MONTH(Taulukko1[[#This Row],[Alku PVM]] )=6,DAY(Taulukko1[[#This Row],[Alku PVM]] )&gt;19)</f>
        <v>0</v>
      </c>
      <c r="Z72" s="90" t="b">
        <f>AND(MONTH(Taulukko1[[#This Row],[Loppu PVM]] )=6,DAY(Taulukko1[[#This Row],[Loppu PVM]] )&gt;19)</f>
        <v>0</v>
      </c>
      <c r="AA72" s="90" t="b">
        <f>OR(MONTH(Taulukko1[[#This Row],[Alku PVM]] )&lt;=5,AND(MONTH(Taulukko1[[#This Row],[Alku PVM]] )=6,DAY(Taulukko1[[#This Row],[Alku PVM]] )&lt;20))</f>
        <v>1</v>
      </c>
      <c r="AB72" s="90" t="b">
        <f>OR(MONTH(Taulukko1[[#This Row],[Loppu PVM]])&lt;=5,AND(MONTH(Taulukko1[[#This Row],[Loppu PVM]] )=6,DAY(Taulukko1[[#This Row],[Loppu PVM]])&lt;20))</f>
        <v>1</v>
      </c>
      <c r="AC72" s="90" t="b">
        <f>OR(MONTH(Taulukko1[[#This Row],[Alku PVM]] )&lt;=3,AND(MONTH(Taulukko1[[#This Row],[Alku PVM]] )=3))</f>
        <v>1</v>
      </c>
      <c r="AD72" s="90" t="b">
        <f>OR(MONTH(Taulukko1[[#This Row],[Loppu PVM]] )&lt;=3,AND(MONTH(Taulukko1[[#This Row],[Loppu PVM]] )=3))</f>
        <v>0</v>
      </c>
      <c r="AE72" s="90" t="b">
        <f>OR(MONTH(Taulukko1[[#This Row],[Alku PVM]] )&lt;=9,AND(MONTH(Taulukko1[[#This Row],[Alku PVM]] )=9))</f>
        <v>1</v>
      </c>
      <c r="AF72" s="90" t="b">
        <f>OR(MONTH(Taulukko1[[#This Row],[Loppu PVM]])&lt;=9,AND(MONTH(Taulukko1[[#This Row],[Loppu PVM]] )=9))</f>
        <v>1</v>
      </c>
      <c r="AG72" s="90" t="b">
        <f>OR(MONTH(Taulukko1[[#This Row],[Alku PVM]] )&lt;=6,AND(MONTH(Taulukko1[[#This Row],[Alku PVM]] )=6))</f>
        <v>1</v>
      </c>
      <c r="AH72" s="90" t="b">
        <f>OR(MONTH(Taulukko1[[#This Row],[Loppu PVM]])&lt;=6,AND(MONTH(Taulukko1[[#This Row],[Loppu PVM]] )=6))</f>
        <v>1</v>
      </c>
    </row>
    <row r="73" spans="1:34" ht="12.75" customHeight="1">
      <c r="A73" t="s">
        <v>1406</v>
      </c>
      <c r="B73" s="23">
        <v>38807</v>
      </c>
      <c r="C73" t="s">
        <v>1405</v>
      </c>
      <c r="E73" s="62">
        <v>95</v>
      </c>
      <c r="F73" s="4">
        <v>38889</v>
      </c>
      <c r="G73" s="5">
        <v>40</v>
      </c>
      <c r="H73" s="1">
        <v>380</v>
      </c>
      <c r="I73" s="126" t="e">
        <f>INDEX('TOL2008'!B:B,MATCH(A73,'TOL2008'!A:A,0))</f>
        <v>#N/A</v>
      </c>
      <c r="J73" s="59" t="e">
        <f>INDEX(Pääluokka!$H$2:$H$100,MATCH(VALUE(LEFT(Taulukko1[[#This Row],[TOL2008]],2)),Pääluokka!$G$2:$G$100,0))</f>
        <v>#N/A</v>
      </c>
      <c r="K73" s="59" t="e">
        <f>INDEX(Pääluokka!$I$2:$I$100,MATCH(VALUE(LEFT(Taulukko1[[#This Row],[TOL2008]],2)),Pääluokka!$G$2:$G$100,0))</f>
        <v>#N/A</v>
      </c>
      <c r="L73" s="41">
        <f t="shared" si="10"/>
        <v>82</v>
      </c>
      <c r="M73" s="43">
        <f t="shared" si="11"/>
        <v>38807</v>
      </c>
      <c r="N73" s="43">
        <f t="shared" si="12"/>
        <v>38889</v>
      </c>
      <c r="O73" s="43">
        <f t="shared" si="13"/>
        <v>38777</v>
      </c>
      <c r="P73" s="43">
        <f t="shared" si="14"/>
        <v>38869</v>
      </c>
      <c r="Q73" s="41">
        <f t="shared" si="15"/>
        <v>2006</v>
      </c>
      <c r="R73" s="41">
        <f t="shared" si="16"/>
        <v>2006</v>
      </c>
      <c r="S73" s="43" t="str">
        <f>YEAR(Taulukko1[[#This Row],[Alku KK]])&amp;"Q"&amp;ROUNDDOWN((MONTH(Taulukko1[[#This Row],[Alku KK]])-1)/3+1,0)</f>
        <v>2006Q1</v>
      </c>
      <c r="T73" s="43" t="str">
        <f>YEAR(Taulukko1[[#This Row],[Loppu KK]])&amp;"Q"&amp;ROUNDDOWN((MONTH(Taulukko1[[#This Row],[Loppu KK]])-1)/3+1,0)</f>
        <v>2006Q2</v>
      </c>
      <c r="U73" s="66">
        <f>IF(COUNT(Taulukko1[[#This Row],[Neuvottelujen alaiset ]])=1,Taulukko1[[#This Row],[Neuvottelujen alaiset ]],Taulukko1[[#This Row],[Vähennystarve]])</f>
        <v>380</v>
      </c>
      <c r="V73" s="44">
        <f t="shared" si="17"/>
        <v>0.25</v>
      </c>
      <c r="W73" s="44">
        <f t="shared" si="18"/>
        <v>0.10526315789473684</v>
      </c>
      <c r="X73" s="44">
        <f t="shared" si="19"/>
        <v>0.42105263157894735</v>
      </c>
      <c r="Y73" s="90" t="b">
        <f>AND(MONTH(Taulukko1[[#This Row],[Alku PVM]] )=6,DAY(Taulukko1[[#This Row],[Alku PVM]] )&gt;19)</f>
        <v>0</v>
      </c>
      <c r="Z73" s="90" t="b">
        <f>AND(MONTH(Taulukko1[[#This Row],[Loppu PVM]] )=6,DAY(Taulukko1[[#This Row],[Loppu PVM]] )&gt;19)</f>
        <v>1</v>
      </c>
      <c r="AA73" s="90" t="b">
        <f>OR(MONTH(Taulukko1[[#This Row],[Alku PVM]] )&lt;=5,AND(MONTH(Taulukko1[[#This Row],[Alku PVM]] )=6,DAY(Taulukko1[[#This Row],[Alku PVM]] )&lt;20))</f>
        <v>1</v>
      </c>
      <c r="AB73" s="90" t="b">
        <f>OR(MONTH(Taulukko1[[#This Row],[Loppu PVM]])&lt;=5,AND(MONTH(Taulukko1[[#This Row],[Loppu PVM]] )=6,DAY(Taulukko1[[#This Row],[Loppu PVM]])&lt;20))</f>
        <v>0</v>
      </c>
      <c r="AC73" s="90" t="b">
        <f>OR(MONTH(Taulukko1[[#This Row],[Alku PVM]] )&lt;=3,AND(MONTH(Taulukko1[[#This Row],[Alku PVM]] )=3))</f>
        <v>1</v>
      </c>
      <c r="AD73" s="90" t="b">
        <f>OR(MONTH(Taulukko1[[#This Row],[Loppu PVM]] )&lt;=3,AND(MONTH(Taulukko1[[#This Row],[Loppu PVM]] )=3))</f>
        <v>0</v>
      </c>
      <c r="AE73" s="90" t="b">
        <f>OR(MONTH(Taulukko1[[#This Row],[Alku PVM]] )&lt;=9,AND(MONTH(Taulukko1[[#This Row],[Alku PVM]] )=9))</f>
        <v>1</v>
      </c>
      <c r="AF73" s="90" t="b">
        <f>OR(MONTH(Taulukko1[[#This Row],[Loppu PVM]])&lt;=9,AND(MONTH(Taulukko1[[#This Row],[Loppu PVM]] )=9))</f>
        <v>1</v>
      </c>
      <c r="AG73" s="90" t="b">
        <f>OR(MONTH(Taulukko1[[#This Row],[Alku PVM]] )&lt;=6,AND(MONTH(Taulukko1[[#This Row],[Alku PVM]] )=6))</f>
        <v>1</v>
      </c>
      <c r="AH73" s="90" t="b">
        <f>OR(MONTH(Taulukko1[[#This Row],[Loppu PVM]])&lt;=6,AND(MONTH(Taulukko1[[#This Row],[Loppu PVM]] )=6))</f>
        <v>1</v>
      </c>
    </row>
    <row r="74" spans="1:34" ht="12.75" customHeight="1">
      <c r="A74" t="s">
        <v>1597</v>
      </c>
      <c r="B74" s="23">
        <v>38808</v>
      </c>
      <c r="C74" t="s">
        <v>1598</v>
      </c>
      <c r="E74" s="62">
        <v>120</v>
      </c>
      <c r="F74" s="4"/>
      <c r="G74" s="5"/>
      <c r="H74" s="1">
        <v>120</v>
      </c>
      <c r="I74" s="126" t="e">
        <f>INDEX('TOL2008'!B:B,MATCH(A74,'TOL2008'!A:A,0))</f>
        <v>#N/A</v>
      </c>
      <c r="J74" s="59" t="e">
        <f>INDEX(Pääluokka!$H$2:$H$100,MATCH(VALUE(LEFT(Taulukko1[[#This Row],[TOL2008]],2)),Pääluokka!$G$2:$G$100,0))</f>
        <v>#N/A</v>
      </c>
      <c r="K74" s="59" t="e">
        <f>INDEX(Pääluokka!$I$2:$I$100,MATCH(VALUE(LEFT(Taulukko1[[#This Row],[TOL2008]],2)),Pääluokka!$G$2:$G$100,0))</f>
        <v>#N/A</v>
      </c>
      <c r="L74" s="41" t="str">
        <f t="shared" si="10"/>
        <v>NA</v>
      </c>
      <c r="M74" s="43">
        <f t="shared" si="11"/>
        <v>38808</v>
      </c>
      <c r="N74" s="43">
        <f t="shared" si="12"/>
        <v>38859</v>
      </c>
      <c r="O74" s="43">
        <f t="shared" si="13"/>
        <v>38808</v>
      </c>
      <c r="P74" s="43">
        <f t="shared" si="14"/>
        <v>38838</v>
      </c>
      <c r="Q74" s="41">
        <f t="shared" si="15"/>
        <v>2006</v>
      </c>
      <c r="R74" s="41">
        <f t="shared" si="16"/>
        <v>2006</v>
      </c>
      <c r="S74" s="43" t="str">
        <f>YEAR(Taulukko1[[#This Row],[Alku KK]])&amp;"Q"&amp;ROUNDDOWN((MONTH(Taulukko1[[#This Row],[Alku KK]])-1)/3+1,0)</f>
        <v>2006Q2</v>
      </c>
      <c r="T74" s="43" t="str">
        <f>YEAR(Taulukko1[[#This Row],[Loppu KK]])&amp;"Q"&amp;ROUNDDOWN((MONTH(Taulukko1[[#This Row],[Loppu KK]])-1)/3+1,0)</f>
        <v>2006Q2</v>
      </c>
      <c r="U74" s="66">
        <f>IF(COUNT(Taulukko1[[#This Row],[Neuvottelujen alaiset ]])=1,Taulukko1[[#This Row],[Neuvottelujen alaiset ]],Taulukko1[[#This Row],[Vähennystarve]])</f>
        <v>120</v>
      </c>
      <c r="V74" s="44">
        <f t="shared" si="17"/>
        <v>1</v>
      </c>
      <c r="W74" s="44" t="str">
        <f t="shared" si="18"/>
        <v>NA</v>
      </c>
      <c r="X74" s="44" t="str">
        <f t="shared" si="19"/>
        <v>NA</v>
      </c>
      <c r="Y74" s="90" t="b">
        <f>AND(MONTH(Taulukko1[[#This Row],[Alku PVM]] )=6,DAY(Taulukko1[[#This Row],[Alku PVM]] )&gt;19)</f>
        <v>0</v>
      </c>
      <c r="Z74" s="90" t="b">
        <f>AND(MONTH(Taulukko1[[#This Row],[Loppu PVM]] )=6,DAY(Taulukko1[[#This Row],[Loppu PVM]] )&gt;19)</f>
        <v>0</v>
      </c>
      <c r="AA74" s="90" t="b">
        <f>OR(MONTH(Taulukko1[[#This Row],[Alku PVM]] )&lt;=5,AND(MONTH(Taulukko1[[#This Row],[Alku PVM]] )=6,DAY(Taulukko1[[#This Row],[Alku PVM]] )&lt;20))</f>
        <v>1</v>
      </c>
      <c r="AB74" s="90" t="b">
        <f>OR(MONTH(Taulukko1[[#This Row],[Loppu PVM]])&lt;=5,AND(MONTH(Taulukko1[[#This Row],[Loppu PVM]] )=6,DAY(Taulukko1[[#This Row],[Loppu PVM]])&lt;20))</f>
        <v>1</v>
      </c>
      <c r="AC74" s="90" t="b">
        <f>OR(MONTH(Taulukko1[[#This Row],[Alku PVM]] )&lt;=3,AND(MONTH(Taulukko1[[#This Row],[Alku PVM]] )=3))</f>
        <v>0</v>
      </c>
      <c r="AD74" s="90" t="b">
        <f>OR(MONTH(Taulukko1[[#This Row],[Loppu PVM]] )&lt;=3,AND(MONTH(Taulukko1[[#This Row],[Loppu PVM]] )=3))</f>
        <v>0</v>
      </c>
      <c r="AE74" s="90" t="b">
        <f>OR(MONTH(Taulukko1[[#This Row],[Alku PVM]] )&lt;=9,AND(MONTH(Taulukko1[[#This Row],[Alku PVM]] )=9))</f>
        <v>1</v>
      </c>
      <c r="AF74" s="90" t="b">
        <f>OR(MONTH(Taulukko1[[#This Row],[Loppu PVM]])&lt;=9,AND(MONTH(Taulukko1[[#This Row],[Loppu PVM]] )=9))</f>
        <v>1</v>
      </c>
      <c r="AG74" s="90" t="b">
        <f>OR(MONTH(Taulukko1[[#This Row],[Alku PVM]] )&lt;=6,AND(MONTH(Taulukko1[[#This Row],[Alku PVM]] )=6))</f>
        <v>1</v>
      </c>
      <c r="AH74" s="90" t="b">
        <f>OR(MONTH(Taulukko1[[#This Row],[Loppu PVM]])&lt;=6,AND(MONTH(Taulukko1[[#This Row],[Loppu PVM]] )=6))</f>
        <v>1</v>
      </c>
    </row>
    <row r="75" spans="1:34" ht="12.75" customHeight="1">
      <c r="A75" t="s">
        <v>1641</v>
      </c>
      <c r="B75" s="23">
        <v>38811</v>
      </c>
      <c r="C75" t="s">
        <v>1640</v>
      </c>
      <c r="E75" s="62">
        <v>12</v>
      </c>
      <c r="F75" s="4"/>
      <c r="G75" s="5"/>
      <c r="H75" s="1">
        <v>51</v>
      </c>
      <c r="I75" s="126" t="e">
        <f>INDEX('TOL2008'!B:B,MATCH(A75,'TOL2008'!A:A,0))</f>
        <v>#N/A</v>
      </c>
      <c r="J75" s="59" t="e">
        <f>INDEX(Pääluokka!$H$2:$H$100,MATCH(VALUE(LEFT(Taulukko1[[#This Row],[TOL2008]],2)),Pääluokka!$G$2:$G$100,0))</f>
        <v>#N/A</v>
      </c>
      <c r="K75" s="59" t="e">
        <f>INDEX(Pääluokka!$I$2:$I$100,MATCH(VALUE(LEFT(Taulukko1[[#This Row],[TOL2008]],2)),Pääluokka!$G$2:$G$100,0))</f>
        <v>#N/A</v>
      </c>
      <c r="L75" s="41" t="str">
        <f t="shared" si="10"/>
        <v>NA</v>
      </c>
      <c r="M75" s="43">
        <f t="shared" si="11"/>
        <v>38811</v>
      </c>
      <c r="N75" s="43">
        <f t="shared" si="12"/>
        <v>38862</v>
      </c>
      <c r="O75" s="43">
        <f t="shared" si="13"/>
        <v>38808</v>
      </c>
      <c r="P75" s="43">
        <f t="shared" si="14"/>
        <v>38838</v>
      </c>
      <c r="Q75" s="41">
        <f t="shared" si="15"/>
        <v>2006</v>
      </c>
      <c r="R75" s="41">
        <f t="shared" si="16"/>
        <v>2006</v>
      </c>
      <c r="S75" s="43" t="str">
        <f>YEAR(Taulukko1[[#This Row],[Alku KK]])&amp;"Q"&amp;ROUNDDOWN((MONTH(Taulukko1[[#This Row],[Alku KK]])-1)/3+1,0)</f>
        <v>2006Q2</v>
      </c>
      <c r="T75" s="43" t="str">
        <f>YEAR(Taulukko1[[#This Row],[Loppu KK]])&amp;"Q"&amp;ROUNDDOWN((MONTH(Taulukko1[[#This Row],[Loppu KK]])-1)/3+1,0)</f>
        <v>2006Q2</v>
      </c>
      <c r="U75" s="66">
        <f>IF(COUNT(Taulukko1[[#This Row],[Neuvottelujen alaiset ]])=1,Taulukko1[[#This Row],[Neuvottelujen alaiset ]],Taulukko1[[#This Row],[Vähennystarve]])</f>
        <v>51</v>
      </c>
      <c r="V75" s="44">
        <f t="shared" si="17"/>
        <v>0.23529411764705882</v>
      </c>
      <c r="W75" s="44" t="str">
        <f t="shared" si="18"/>
        <v>NA</v>
      </c>
      <c r="X75" s="44" t="str">
        <f t="shared" si="19"/>
        <v>NA</v>
      </c>
      <c r="Y75" s="90" t="b">
        <f>AND(MONTH(Taulukko1[[#This Row],[Alku PVM]] )=6,DAY(Taulukko1[[#This Row],[Alku PVM]] )&gt;19)</f>
        <v>0</v>
      </c>
      <c r="Z75" s="90" t="b">
        <f>AND(MONTH(Taulukko1[[#This Row],[Loppu PVM]] )=6,DAY(Taulukko1[[#This Row],[Loppu PVM]] )&gt;19)</f>
        <v>0</v>
      </c>
      <c r="AA75" s="90" t="b">
        <f>OR(MONTH(Taulukko1[[#This Row],[Alku PVM]] )&lt;=5,AND(MONTH(Taulukko1[[#This Row],[Alku PVM]] )=6,DAY(Taulukko1[[#This Row],[Alku PVM]] )&lt;20))</f>
        <v>1</v>
      </c>
      <c r="AB75" s="90" t="b">
        <f>OR(MONTH(Taulukko1[[#This Row],[Loppu PVM]])&lt;=5,AND(MONTH(Taulukko1[[#This Row],[Loppu PVM]] )=6,DAY(Taulukko1[[#This Row],[Loppu PVM]])&lt;20))</f>
        <v>1</v>
      </c>
      <c r="AC75" s="90" t="b">
        <f>OR(MONTH(Taulukko1[[#This Row],[Alku PVM]] )&lt;=3,AND(MONTH(Taulukko1[[#This Row],[Alku PVM]] )=3))</f>
        <v>0</v>
      </c>
      <c r="AD75" s="90" t="b">
        <f>OR(MONTH(Taulukko1[[#This Row],[Loppu PVM]] )&lt;=3,AND(MONTH(Taulukko1[[#This Row],[Loppu PVM]] )=3))</f>
        <v>0</v>
      </c>
      <c r="AE75" s="90" t="b">
        <f>OR(MONTH(Taulukko1[[#This Row],[Alku PVM]] )&lt;=9,AND(MONTH(Taulukko1[[#This Row],[Alku PVM]] )=9))</f>
        <v>1</v>
      </c>
      <c r="AF75" s="90" t="b">
        <f>OR(MONTH(Taulukko1[[#This Row],[Loppu PVM]])&lt;=9,AND(MONTH(Taulukko1[[#This Row],[Loppu PVM]] )=9))</f>
        <v>1</v>
      </c>
      <c r="AG75" s="90" t="b">
        <f>OR(MONTH(Taulukko1[[#This Row],[Alku PVM]] )&lt;=6,AND(MONTH(Taulukko1[[#This Row],[Alku PVM]] )=6))</f>
        <v>1</v>
      </c>
      <c r="AH75" s="90" t="b">
        <f>OR(MONTH(Taulukko1[[#This Row],[Loppu PVM]])&lt;=6,AND(MONTH(Taulukko1[[#This Row],[Loppu PVM]] )=6))</f>
        <v>1</v>
      </c>
    </row>
    <row r="76" spans="1:34" ht="12.75" customHeight="1">
      <c r="A76" s="21" t="s">
        <v>1564</v>
      </c>
      <c r="B76" s="23">
        <v>38811</v>
      </c>
      <c r="C76" s="21" t="s">
        <v>1563</v>
      </c>
      <c r="D76" s="24"/>
      <c r="E76" s="62">
        <v>150</v>
      </c>
      <c r="F76" s="23"/>
      <c r="G76" s="24"/>
      <c r="H76" s="6">
        <v>50</v>
      </c>
      <c r="I76" s="126" t="e">
        <f>INDEX('TOL2008'!B:B,MATCH(A76,'TOL2008'!A:A,0))</f>
        <v>#N/A</v>
      </c>
      <c r="J76" s="59" t="e">
        <f>INDEX(Pääluokka!$H$2:$H$100,MATCH(VALUE(LEFT(Taulukko1[[#This Row],[TOL2008]],2)),Pääluokka!$G$2:$G$100,0))</f>
        <v>#N/A</v>
      </c>
      <c r="K76" s="59" t="e">
        <f>INDEX(Pääluokka!$I$2:$I$100,MATCH(VALUE(LEFT(Taulukko1[[#This Row],[TOL2008]],2)),Pääluokka!$G$2:$G$100,0))</f>
        <v>#N/A</v>
      </c>
      <c r="L76" s="41" t="str">
        <f t="shared" si="10"/>
        <v>NA</v>
      </c>
      <c r="M76" s="43">
        <f t="shared" si="11"/>
        <v>38811</v>
      </c>
      <c r="N76" s="43">
        <f t="shared" si="12"/>
        <v>38862</v>
      </c>
      <c r="O76" s="43">
        <f t="shared" si="13"/>
        <v>38808</v>
      </c>
      <c r="P76" s="43">
        <f t="shared" si="14"/>
        <v>38838</v>
      </c>
      <c r="Q76" s="41">
        <f t="shared" si="15"/>
        <v>2006</v>
      </c>
      <c r="R76" s="41">
        <f t="shared" si="16"/>
        <v>2006</v>
      </c>
      <c r="S76" s="43" t="str">
        <f>YEAR(Taulukko1[[#This Row],[Alku KK]])&amp;"Q"&amp;ROUNDDOWN((MONTH(Taulukko1[[#This Row],[Alku KK]])-1)/3+1,0)</f>
        <v>2006Q2</v>
      </c>
      <c r="T76" s="43" t="str">
        <f>YEAR(Taulukko1[[#This Row],[Loppu KK]])&amp;"Q"&amp;ROUNDDOWN((MONTH(Taulukko1[[#This Row],[Loppu KK]])-1)/3+1,0)</f>
        <v>2006Q2</v>
      </c>
      <c r="U76" s="66">
        <f>IF(COUNT(Taulukko1[[#This Row],[Neuvottelujen alaiset ]])=1,Taulukko1[[#This Row],[Neuvottelujen alaiset ]],Taulukko1[[#This Row],[Vähennystarve]])</f>
        <v>50</v>
      </c>
      <c r="V76" s="44">
        <f t="shared" si="17"/>
        <v>3</v>
      </c>
      <c r="W76" s="44" t="str">
        <f t="shared" si="18"/>
        <v>NA</v>
      </c>
      <c r="X76" s="44" t="str">
        <f t="shared" si="19"/>
        <v>NA</v>
      </c>
      <c r="Y76" s="90" t="b">
        <f>AND(MONTH(Taulukko1[[#This Row],[Alku PVM]] )=6,DAY(Taulukko1[[#This Row],[Alku PVM]] )&gt;19)</f>
        <v>0</v>
      </c>
      <c r="Z76" s="90" t="b">
        <f>AND(MONTH(Taulukko1[[#This Row],[Loppu PVM]] )=6,DAY(Taulukko1[[#This Row],[Loppu PVM]] )&gt;19)</f>
        <v>0</v>
      </c>
      <c r="AA76" s="90" t="b">
        <f>OR(MONTH(Taulukko1[[#This Row],[Alku PVM]] )&lt;=5,AND(MONTH(Taulukko1[[#This Row],[Alku PVM]] )=6,DAY(Taulukko1[[#This Row],[Alku PVM]] )&lt;20))</f>
        <v>1</v>
      </c>
      <c r="AB76" s="90" t="b">
        <f>OR(MONTH(Taulukko1[[#This Row],[Loppu PVM]])&lt;=5,AND(MONTH(Taulukko1[[#This Row],[Loppu PVM]] )=6,DAY(Taulukko1[[#This Row],[Loppu PVM]])&lt;20))</f>
        <v>1</v>
      </c>
      <c r="AC76" s="90" t="b">
        <f>OR(MONTH(Taulukko1[[#This Row],[Alku PVM]] )&lt;=3,AND(MONTH(Taulukko1[[#This Row],[Alku PVM]] )=3))</f>
        <v>0</v>
      </c>
      <c r="AD76" s="90" t="b">
        <f>OR(MONTH(Taulukko1[[#This Row],[Loppu PVM]] )&lt;=3,AND(MONTH(Taulukko1[[#This Row],[Loppu PVM]] )=3))</f>
        <v>0</v>
      </c>
      <c r="AE76" s="90" t="b">
        <f>OR(MONTH(Taulukko1[[#This Row],[Alku PVM]] )&lt;=9,AND(MONTH(Taulukko1[[#This Row],[Alku PVM]] )=9))</f>
        <v>1</v>
      </c>
      <c r="AF76" s="90" t="b">
        <f>OR(MONTH(Taulukko1[[#This Row],[Loppu PVM]])&lt;=9,AND(MONTH(Taulukko1[[#This Row],[Loppu PVM]] )=9))</f>
        <v>1</v>
      </c>
      <c r="AG76" s="90" t="b">
        <f>OR(MONTH(Taulukko1[[#This Row],[Alku PVM]] )&lt;=6,AND(MONTH(Taulukko1[[#This Row],[Alku PVM]] )=6))</f>
        <v>1</v>
      </c>
      <c r="AH76" s="90" t="b">
        <f>OR(MONTH(Taulukko1[[#This Row],[Loppu PVM]])&lt;=6,AND(MONTH(Taulukko1[[#This Row],[Loppu PVM]] )=6))</f>
        <v>1</v>
      </c>
    </row>
    <row r="77" spans="1:34" ht="12.75" customHeight="1">
      <c r="A77" t="s">
        <v>1527</v>
      </c>
      <c r="B77" s="23">
        <v>38811</v>
      </c>
      <c r="C77" t="s">
        <v>1528</v>
      </c>
      <c r="F77" s="4">
        <v>38894</v>
      </c>
      <c r="G77" s="5">
        <v>56</v>
      </c>
      <c r="H77" s="1">
        <v>120</v>
      </c>
      <c r="I77" s="126" t="e">
        <f>INDEX('TOL2008'!B:B,MATCH(A77,'TOL2008'!A:A,0))</f>
        <v>#N/A</v>
      </c>
      <c r="J77" s="59" t="e">
        <f>INDEX(Pääluokka!$H$2:$H$100,MATCH(VALUE(LEFT(Taulukko1[[#This Row],[TOL2008]],2)),Pääluokka!$G$2:$G$100,0))</f>
        <v>#N/A</v>
      </c>
      <c r="K77" s="59" t="e">
        <f>INDEX(Pääluokka!$I$2:$I$100,MATCH(VALUE(LEFT(Taulukko1[[#This Row],[TOL2008]],2)),Pääluokka!$G$2:$G$100,0))</f>
        <v>#N/A</v>
      </c>
      <c r="L77" s="41">
        <f t="shared" si="10"/>
        <v>83</v>
      </c>
      <c r="M77" s="43">
        <f t="shared" si="11"/>
        <v>38811</v>
      </c>
      <c r="N77" s="43">
        <f t="shared" si="12"/>
        <v>38894</v>
      </c>
      <c r="O77" s="43">
        <f t="shared" si="13"/>
        <v>38808</v>
      </c>
      <c r="P77" s="43">
        <f t="shared" si="14"/>
        <v>38869</v>
      </c>
      <c r="Q77" s="41">
        <f t="shared" si="15"/>
        <v>2006</v>
      </c>
      <c r="R77" s="41">
        <f t="shared" si="16"/>
        <v>2006</v>
      </c>
      <c r="S77" s="43" t="str">
        <f>YEAR(Taulukko1[[#This Row],[Alku KK]])&amp;"Q"&amp;ROUNDDOWN((MONTH(Taulukko1[[#This Row],[Alku KK]])-1)/3+1,0)</f>
        <v>2006Q2</v>
      </c>
      <c r="T77" s="43" t="str">
        <f>YEAR(Taulukko1[[#This Row],[Loppu KK]])&amp;"Q"&amp;ROUNDDOWN((MONTH(Taulukko1[[#This Row],[Loppu KK]])-1)/3+1,0)</f>
        <v>2006Q2</v>
      </c>
      <c r="U77" s="66">
        <f>IF(COUNT(Taulukko1[[#This Row],[Neuvottelujen alaiset ]])=1,Taulukko1[[#This Row],[Neuvottelujen alaiset ]],Taulukko1[[#This Row],[Vähennystarve]])</f>
        <v>120</v>
      </c>
      <c r="V77" s="44" t="str">
        <f t="shared" si="17"/>
        <v>NA</v>
      </c>
      <c r="W77" s="44">
        <f t="shared" si="18"/>
        <v>0.46666666666666667</v>
      </c>
      <c r="X77" s="44" t="str">
        <f t="shared" si="19"/>
        <v>NA</v>
      </c>
      <c r="Y77" s="90" t="b">
        <f>AND(MONTH(Taulukko1[[#This Row],[Alku PVM]] )=6,DAY(Taulukko1[[#This Row],[Alku PVM]] )&gt;19)</f>
        <v>0</v>
      </c>
      <c r="Z77" s="90" t="b">
        <f>AND(MONTH(Taulukko1[[#This Row],[Loppu PVM]] )=6,DAY(Taulukko1[[#This Row],[Loppu PVM]] )&gt;19)</f>
        <v>1</v>
      </c>
      <c r="AA77" s="90" t="b">
        <f>OR(MONTH(Taulukko1[[#This Row],[Alku PVM]] )&lt;=5,AND(MONTH(Taulukko1[[#This Row],[Alku PVM]] )=6,DAY(Taulukko1[[#This Row],[Alku PVM]] )&lt;20))</f>
        <v>1</v>
      </c>
      <c r="AB77" s="90" t="b">
        <f>OR(MONTH(Taulukko1[[#This Row],[Loppu PVM]])&lt;=5,AND(MONTH(Taulukko1[[#This Row],[Loppu PVM]] )=6,DAY(Taulukko1[[#This Row],[Loppu PVM]])&lt;20))</f>
        <v>0</v>
      </c>
      <c r="AC77" s="90" t="b">
        <f>OR(MONTH(Taulukko1[[#This Row],[Alku PVM]] )&lt;=3,AND(MONTH(Taulukko1[[#This Row],[Alku PVM]] )=3))</f>
        <v>0</v>
      </c>
      <c r="AD77" s="90" t="b">
        <f>OR(MONTH(Taulukko1[[#This Row],[Loppu PVM]] )&lt;=3,AND(MONTH(Taulukko1[[#This Row],[Loppu PVM]] )=3))</f>
        <v>0</v>
      </c>
      <c r="AE77" s="90" t="b">
        <f>OR(MONTH(Taulukko1[[#This Row],[Alku PVM]] )&lt;=9,AND(MONTH(Taulukko1[[#This Row],[Alku PVM]] )=9))</f>
        <v>1</v>
      </c>
      <c r="AF77" s="90" t="b">
        <f>OR(MONTH(Taulukko1[[#This Row],[Loppu PVM]])&lt;=9,AND(MONTH(Taulukko1[[#This Row],[Loppu PVM]] )=9))</f>
        <v>1</v>
      </c>
      <c r="AG77" s="90" t="b">
        <f>OR(MONTH(Taulukko1[[#This Row],[Alku PVM]] )&lt;=6,AND(MONTH(Taulukko1[[#This Row],[Alku PVM]] )=6))</f>
        <v>1</v>
      </c>
      <c r="AH77" s="90" t="b">
        <f>OR(MONTH(Taulukko1[[#This Row],[Loppu PVM]])&lt;=6,AND(MONTH(Taulukko1[[#This Row],[Loppu PVM]] )=6))</f>
        <v>1</v>
      </c>
    </row>
    <row r="78" spans="1:34" ht="12.75" customHeight="1">
      <c r="A78" t="s">
        <v>1364</v>
      </c>
      <c r="B78" s="23">
        <v>38811</v>
      </c>
      <c r="C78" t="s">
        <v>1363</v>
      </c>
      <c r="F78" s="4"/>
      <c r="G78" s="5"/>
      <c r="H78" s="1">
        <v>90</v>
      </c>
      <c r="I78" s="126" t="e">
        <f>INDEX('TOL2008'!B:B,MATCH(A78,'TOL2008'!A:A,0))</f>
        <v>#N/A</v>
      </c>
      <c r="J78" s="59" t="e">
        <f>INDEX(Pääluokka!$H$2:$H$100,MATCH(VALUE(LEFT(Taulukko1[[#This Row],[TOL2008]],2)),Pääluokka!$G$2:$G$100,0))</f>
        <v>#N/A</v>
      </c>
      <c r="K78" s="59" t="e">
        <f>INDEX(Pääluokka!$I$2:$I$100,MATCH(VALUE(LEFT(Taulukko1[[#This Row],[TOL2008]],2)),Pääluokka!$G$2:$G$100,0))</f>
        <v>#N/A</v>
      </c>
      <c r="L78" s="41" t="str">
        <f t="shared" si="10"/>
        <v>NA</v>
      </c>
      <c r="M78" s="43">
        <f t="shared" si="11"/>
        <v>38811</v>
      </c>
      <c r="N78" s="43">
        <f t="shared" si="12"/>
        <v>38862</v>
      </c>
      <c r="O78" s="43">
        <f t="shared" si="13"/>
        <v>38808</v>
      </c>
      <c r="P78" s="43">
        <f t="shared" si="14"/>
        <v>38838</v>
      </c>
      <c r="Q78" s="41">
        <f t="shared" si="15"/>
        <v>2006</v>
      </c>
      <c r="R78" s="41">
        <f t="shared" si="16"/>
        <v>2006</v>
      </c>
      <c r="S78" s="43" t="str">
        <f>YEAR(Taulukko1[[#This Row],[Alku KK]])&amp;"Q"&amp;ROUNDDOWN((MONTH(Taulukko1[[#This Row],[Alku KK]])-1)/3+1,0)</f>
        <v>2006Q2</v>
      </c>
      <c r="T78" s="43" t="str">
        <f>YEAR(Taulukko1[[#This Row],[Loppu KK]])&amp;"Q"&amp;ROUNDDOWN((MONTH(Taulukko1[[#This Row],[Loppu KK]])-1)/3+1,0)</f>
        <v>2006Q2</v>
      </c>
      <c r="U78" s="66">
        <f>IF(COUNT(Taulukko1[[#This Row],[Neuvottelujen alaiset ]])=1,Taulukko1[[#This Row],[Neuvottelujen alaiset ]],Taulukko1[[#This Row],[Vähennystarve]])</f>
        <v>90</v>
      </c>
      <c r="V78" s="44" t="str">
        <f t="shared" si="17"/>
        <v>NA</v>
      </c>
      <c r="W78" s="44" t="str">
        <f t="shared" si="18"/>
        <v>NA</v>
      </c>
      <c r="X78" s="44" t="str">
        <f t="shared" si="19"/>
        <v>NA</v>
      </c>
      <c r="Y78" s="90" t="b">
        <f>AND(MONTH(Taulukko1[[#This Row],[Alku PVM]] )=6,DAY(Taulukko1[[#This Row],[Alku PVM]] )&gt;19)</f>
        <v>0</v>
      </c>
      <c r="Z78" s="90" t="b">
        <f>AND(MONTH(Taulukko1[[#This Row],[Loppu PVM]] )=6,DAY(Taulukko1[[#This Row],[Loppu PVM]] )&gt;19)</f>
        <v>0</v>
      </c>
      <c r="AA78" s="90" t="b">
        <f>OR(MONTH(Taulukko1[[#This Row],[Alku PVM]] )&lt;=5,AND(MONTH(Taulukko1[[#This Row],[Alku PVM]] )=6,DAY(Taulukko1[[#This Row],[Alku PVM]] )&lt;20))</f>
        <v>1</v>
      </c>
      <c r="AB78" s="90" t="b">
        <f>OR(MONTH(Taulukko1[[#This Row],[Loppu PVM]])&lt;=5,AND(MONTH(Taulukko1[[#This Row],[Loppu PVM]] )=6,DAY(Taulukko1[[#This Row],[Loppu PVM]])&lt;20))</f>
        <v>1</v>
      </c>
      <c r="AC78" s="90" t="b">
        <f>OR(MONTH(Taulukko1[[#This Row],[Alku PVM]] )&lt;=3,AND(MONTH(Taulukko1[[#This Row],[Alku PVM]] )=3))</f>
        <v>0</v>
      </c>
      <c r="AD78" s="90" t="b">
        <f>OR(MONTH(Taulukko1[[#This Row],[Loppu PVM]] )&lt;=3,AND(MONTH(Taulukko1[[#This Row],[Loppu PVM]] )=3))</f>
        <v>0</v>
      </c>
      <c r="AE78" s="90" t="b">
        <f>OR(MONTH(Taulukko1[[#This Row],[Alku PVM]] )&lt;=9,AND(MONTH(Taulukko1[[#This Row],[Alku PVM]] )=9))</f>
        <v>1</v>
      </c>
      <c r="AF78" s="90" t="b">
        <f>OR(MONTH(Taulukko1[[#This Row],[Loppu PVM]])&lt;=9,AND(MONTH(Taulukko1[[#This Row],[Loppu PVM]] )=9))</f>
        <v>1</v>
      </c>
      <c r="AG78" s="90" t="b">
        <f>OR(MONTH(Taulukko1[[#This Row],[Alku PVM]] )&lt;=6,AND(MONTH(Taulukko1[[#This Row],[Alku PVM]] )=6))</f>
        <v>1</v>
      </c>
      <c r="AH78" s="90" t="b">
        <f>OR(MONTH(Taulukko1[[#This Row],[Loppu PVM]])&lt;=6,AND(MONTH(Taulukko1[[#This Row],[Loppu PVM]] )=6))</f>
        <v>1</v>
      </c>
    </row>
    <row r="79" spans="1:34" ht="12.75" customHeight="1">
      <c r="A79" t="s">
        <v>1539</v>
      </c>
      <c r="B79" s="23">
        <v>38812</v>
      </c>
      <c r="C79" t="s">
        <v>1538</v>
      </c>
      <c r="E79" s="62">
        <v>45</v>
      </c>
      <c r="F79" s="4">
        <v>38840</v>
      </c>
      <c r="G79" s="5">
        <v>36</v>
      </c>
      <c r="H79" s="6">
        <v>45</v>
      </c>
      <c r="I79" s="126" t="e">
        <f>INDEX('TOL2008'!B:B,MATCH(A79,'TOL2008'!A:A,0))</f>
        <v>#N/A</v>
      </c>
      <c r="J79" s="59" t="e">
        <f>INDEX(Pääluokka!$H$2:$H$100,MATCH(VALUE(LEFT(Taulukko1[[#This Row],[TOL2008]],2)),Pääluokka!$G$2:$G$100,0))</f>
        <v>#N/A</v>
      </c>
      <c r="K79" s="59" t="e">
        <f>INDEX(Pääluokka!$I$2:$I$100,MATCH(VALUE(LEFT(Taulukko1[[#This Row],[TOL2008]],2)),Pääluokka!$G$2:$G$100,0))</f>
        <v>#N/A</v>
      </c>
      <c r="L79" s="41">
        <f t="shared" si="10"/>
        <v>28</v>
      </c>
      <c r="M79" s="43">
        <f t="shared" si="11"/>
        <v>38812</v>
      </c>
      <c r="N79" s="43">
        <f t="shared" si="12"/>
        <v>38840</v>
      </c>
      <c r="O79" s="43">
        <f t="shared" si="13"/>
        <v>38808</v>
      </c>
      <c r="P79" s="43">
        <f t="shared" si="14"/>
        <v>38838</v>
      </c>
      <c r="Q79" s="41">
        <f t="shared" si="15"/>
        <v>2006</v>
      </c>
      <c r="R79" s="41">
        <f t="shared" si="16"/>
        <v>2006</v>
      </c>
      <c r="S79" s="43" t="str">
        <f>YEAR(Taulukko1[[#This Row],[Alku KK]])&amp;"Q"&amp;ROUNDDOWN((MONTH(Taulukko1[[#This Row],[Alku KK]])-1)/3+1,0)</f>
        <v>2006Q2</v>
      </c>
      <c r="T79" s="43" t="str">
        <f>YEAR(Taulukko1[[#This Row],[Loppu KK]])&amp;"Q"&amp;ROUNDDOWN((MONTH(Taulukko1[[#This Row],[Loppu KK]])-1)/3+1,0)</f>
        <v>2006Q2</v>
      </c>
      <c r="U79" s="66">
        <f>IF(COUNT(Taulukko1[[#This Row],[Neuvottelujen alaiset ]])=1,Taulukko1[[#This Row],[Neuvottelujen alaiset ]],Taulukko1[[#This Row],[Vähennystarve]])</f>
        <v>45</v>
      </c>
      <c r="V79" s="44">
        <f t="shared" si="17"/>
        <v>1</v>
      </c>
      <c r="W79" s="44">
        <f t="shared" si="18"/>
        <v>0.8</v>
      </c>
      <c r="X79" s="44">
        <f t="shared" si="19"/>
        <v>0.8</v>
      </c>
      <c r="Y79" s="90" t="b">
        <f>AND(MONTH(Taulukko1[[#This Row],[Alku PVM]] )=6,DAY(Taulukko1[[#This Row],[Alku PVM]] )&gt;19)</f>
        <v>0</v>
      </c>
      <c r="Z79" s="90" t="b">
        <f>AND(MONTH(Taulukko1[[#This Row],[Loppu PVM]] )=6,DAY(Taulukko1[[#This Row],[Loppu PVM]] )&gt;19)</f>
        <v>0</v>
      </c>
      <c r="AA79" s="90" t="b">
        <f>OR(MONTH(Taulukko1[[#This Row],[Alku PVM]] )&lt;=5,AND(MONTH(Taulukko1[[#This Row],[Alku PVM]] )=6,DAY(Taulukko1[[#This Row],[Alku PVM]] )&lt;20))</f>
        <v>1</v>
      </c>
      <c r="AB79" s="90" t="b">
        <f>OR(MONTH(Taulukko1[[#This Row],[Loppu PVM]])&lt;=5,AND(MONTH(Taulukko1[[#This Row],[Loppu PVM]] )=6,DAY(Taulukko1[[#This Row],[Loppu PVM]])&lt;20))</f>
        <v>1</v>
      </c>
      <c r="AC79" s="90" t="b">
        <f>OR(MONTH(Taulukko1[[#This Row],[Alku PVM]] )&lt;=3,AND(MONTH(Taulukko1[[#This Row],[Alku PVM]] )=3))</f>
        <v>0</v>
      </c>
      <c r="AD79" s="90" t="b">
        <f>OR(MONTH(Taulukko1[[#This Row],[Loppu PVM]] )&lt;=3,AND(MONTH(Taulukko1[[#This Row],[Loppu PVM]] )=3))</f>
        <v>0</v>
      </c>
      <c r="AE79" s="90" t="b">
        <f>OR(MONTH(Taulukko1[[#This Row],[Alku PVM]] )&lt;=9,AND(MONTH(Taulukko1[[#This Row],[Alku PVM]] )=9))</f>
        <v>1</v>
      </c>
      <c r="AF79" s="90" t="b">
        <f>OR(MONTH(Taulukko1[[#This Row],[Loppu PVM]])&lt;=9,AND(MONTH(Taulukko1[[#This Row],[Loppu PVM]] )=9))</f>
        <v>1</v>
      </c>
      <c r="AG79" s="90" t="b">
        <f>OR(MONTH(Taulukko1[[#This Row],[Alku PVM]] )&lt;=6,AND(MONTH(Taulukko1[[#This Row],[Alku PVM]] )=6))</f>
        <v>1</v>
      </c>
      <c r="AH79" s="90" t="b">
        <f>OR(MONTH(Taulukko1[[#This Row],[Loppu PVM]])&lt;=6,AND(MONTH(Taulukko1[[#This Row],[Loppu PVM]] )=6))</f>
        <v>1</v>
      </c>
    </row>
    <row r="80" spans="1:34" ht="12.75" customHeight="1">
      <c r="A80" t="s">
        <v>1515</v>
      </c>
      <c r="B80" s="23">
        <v>38812</v>
      </c>
      <c r="C80" t="s">
        <v>1514</v>
      </c>
      <c r="E80" s="62">
        <v>135</v>
      </c>
      <c r="F80" s="4">
        <v>38884</v>
      </c>
      <c r="G80" s="5">
        <v>92</v>
      </c>
      <c r="H80" s="6">
        <v>310</v>
      </c>
      <c r="I80" s="126" t="e">
        <f>INDEX('TOL2008'!B:B,MATCH(A80,'TOL2008'!A:A,0))</f>
        <v>#N/A</v>
      </c>
      <c r="J80" s="59" t="e">
        <f>INDEX(Pääluokka!$H$2:$H$100,MATCH(VALUE(LEFT(Taulukko1[[#This Row],[TOL2008]],2)),Pääluokka!$G$2:$G$100,0))</f>
        <v>#N/A</v>
      </c>
      <c r="K80" s="59" t="e">
        <f>INDEX(Pääluokka!$I$2:$I$100,MATCH(VALUE(LEFT(Taulukko1[[#This Row],[TOL2008]],2)),Pääluokka!$G$2:$G$100,0))</f>
        <v>#N/A</v>
      </c>
      <c r="L80" s="41">
        <f t="shared" si="10"/>
        <v>72</v>
      </c>
      <c r="M80" s="43">
        <f t="shared" si="11"/>
        <v>38812</v>
      </c>
      <c r="N80" s="43">
        <f t="shared" si="12"/>
        <v>38884</v>
      </c>
      <c r="O80" s="43">
        <f t="shared" si="13"/>
        <v>38808</v>
      </c>
      <c r="P80" s="43">
        <f t="shared" si="14"/>
        <v>38869</v>
      </c>
      <c r="Q80" s="41">
        <f t="shared" si="15"/>
        <v>2006</v>
      </c>
      <c r="R80" s="41">
        <f t="shared" si="16"/>
        <v>2006</v>
      </c>
      <c r="S80" s="43" t="str">
        <f>YEAR(Taulukko1[[#This Row],[Alku KK]])&amp;"Q"&amp;ROUNDDOWN((MONTH(Taulukko1[[#This Row],[Alku KK]])-1)/3+1,0)</f>
        <v>2006Q2</v>
      </c>
      <c r="T80" s="43" t="str">
        <f>YEAR(Taulukko1[[#This Row],[Loppu KK]])&amp;"Q"&amp;ROUNDDOWN((MONTH(Taulukko1[[#This Row],[Loppu KK]])-1)/3+1,0)</f>
        <v>2006Q2</v>
      </c>
      <c r="U80" s="66">
        <f>IF(COUNT(Taulukko1[[#This Row],[Neuvottelujen alaiset ]])=1,Taulukko1[[#This Row],[Neuvottelujen alaiset ]],Taulukko1[[#This Row],[Vähennystarve]])</f>
        <v>310</v>
      </c>
      <c r="V80" s="44">
        <f t="shared" si="17"/>
        <v>0.43548387096774194</v>
      </c>
      <c r="W80" s="44">
        <f t="shared" si="18"/>
        <v>0.29677419354838708</v>
      </c>
      <c r="X80" s="44">
        <f t="shared" si="19"/>
        <v>0.68148148148148147</v>
      </c>
      <c r="Y80" s="90" t="b">
        <f>AND(MONTH(Taulukko1[[#This Row],[Alku PVM]] )=6,DAY(Taulukko1[[#This Row],[Alku PVM]] )&gt;19)</f>
        <v>0</v>
      </c>
      <c r="Z80" s="90" t="b">
        <f>AND(MONTH(Taulukko1[[#This Row],[Loppu PVM]] )=6,DAY(Taulukko1[[#This Row],[Loppu PVM]] )&gt;19)</f>
        <v>0</v>
      </c>
      <c r="AA80" s="90" t="b">
        <f>OR(MONTH(Taulukko1[[#This Row],[Alku PVM]] )&lt;=5,AND(MONTH(Taulukko1[[#This Row],[Alku PVM]] )=6,DAY(Taulukko1[[#This Row],[Alku PVM]] )&lt;20))</f>
        <v>1</v>
      </c>
      <c r="AB80" s="90" t="b">
        <f>OR(MONTH(Taulukko1[[#This Row],[Loppu PVM]])&lt;=5,AND(MONTH(Taulukko1[[#This Row],[Loppu PVM]] )=6,DAY(Taulukko1[[#This Row],[Loppu PVM]])&lt;20))</f>
        <v>1</v>
      </c>
      <c r="AC80" s="90" t="b">
        <f>OR(MONTH(Taulukko1[[#This Row],[Alku PVM]] )&lt;=3,AND(MONTH(Taulukko1[[#This Row],[Alku PVM]] )=3))</f>
        <v>0</v>
      </c>
      <c r="AD80" s="90" t="b">
        <f>OR(MONTH(Taulukko1[[#This Row],[Loppu PVM]] )&lt;=3,AND(MONTH(Taulukko1[[#This Row],[Loppu PVM]] )=3))</f>
        <v>0</v>
      </c>
      <c r="AE80" s="90" t="b">
        <f>OR(MONTH(Taulukko1[[#This Row],[Alku PVM]] )&lt;=9,AND(MONTH(Taulukko1[[#This Row],[Alku PVM]] )=9))</f>
        <v>1</v>
      </c>
      <c r="AF80" s="90" t="b">
        <f>OR(MONTH(Taulukko1[[#This Row],[Loppu PVM]])&lt;=9,AND(MONTH(Taulukko1[[#This Row],[Loppu PVM]] )=9))</f>
        <v>1</v>
      </c>
      <c r="AG80" s="90" t="b">
        <f>OR(MONTH(Taulukko1[[#This Row],[Alku PVM]] )&lt;=6,AND(MONTH(Taulukko1[[#This Row],[Alku PVM]] )=6))</f>
        <v>1</v>
      </c>
      <c r="AH80" s="90" t="b">
        <f>OR(MONTH(Taulukko1[[#This Row],[Loppu PVM]])&lt;=6,AND(MONTH(Taulukko1[[#This Row],[Loppu PVM]] )=6))</f>
        <v>1</v>
      </c>
    </row>
    <row r="81" spans="1:34" ht="12.75" customHeight="1">
      <c r="A81" t="s">
        <v>37</v>
      </c>
      <c r="B81" s="23">
        <v>38812</v>
      </c>
      <c r="C81" t="s">
        <v>1373</v>
      </c>
      <c r="E81" s="62">
        <v>36</v>
      </c>
      <c r="F81" s="4"/>
      <c r="G81" s="5"/>
      <c r="H81" s="1">
        <v>36</v>
      </c>
      <c r="I81" s="126">
        <f>INDEX('TOL2008'!B:B,MATCH(A81,'TOL2008'!A:A,0))</f>
        <v>16100</v>
      </c>
      <c r="J81" s="59" t="str">
        <f>INDEX(Pääluokka!$H$2:$H$100,MATCH(VALUE(LEFT(Taulukko1[[#This Row],[TOL2008]],2)),Pääluokka!$G$2:$G$100,0))</f>
        <v>Teollisuus</v>
      </c>
      <c r="K81" s="59" t="str">
        <f>INDEX(Pääluokka!$I$2:$I$100,MATCH(VALUE(LEFT(Taulukko1[[#This Row],[TOL2008]],2)),Pääluokka!$G$2:$G$100,0))</f>
        <v>Teollisuus (C-E)</v>
      </c>
      <c r="L81" s="41" t="str">
        <f t="shared" si="10"/>
        <v>NA</v>
      </c>
      <c r="M81" s="43">
        <f t="shared" si="11"/>
        <v>38812</v>
      </c>
      <c r="N81" s="43">
        <f t="shared" si="12"/>
        <v>38863</v>
      </c>
      <c r="O81" s="43">
        <f t="shared" si="13"/>
        <v>38808</v>
      </c>
      <c r="P81" s="43">
        <f t="shared" si="14"/>
        <v>38838</v>
      </c>
      <c r="Q81" s="41">
        <f t="shared" si="15"/>
        <v>2006</v>
      </c>
      <c r="R81" s="41">
        <f t="shared" si="16"/>
        <v>2006</v>
      </c>
      <c r="S81" s="43" t="str">
        <f>YEAR(Taulukko1[[#This Row],[Alku KK]])&amp;"Q"&amp;ROUNDDOWN((MONTH(Taulukko1[[#This Row],[Alku KK]])-1)/3+1,0)</f>
        <v>2006Q2</v>
      </c>
      <c r="T81" s="43" t="str">
        <f>YEAR(Taulukko1[[#This Row],[Loppu KK]])&amp;"Q"&amp;ROUNDDOWN((MONTH(Taulukko1[[#This Row],[Loppu KK]])-1)/3+1,0)</f>
        <v>2006Q2</v>
      </c>
      <c r="U81" s="66">
        <f>IF(COUNT(Taulukko1[[#This Row],[Neuvottelujen alaiset ]])=1,Taulukko1[[#This Row],[Neuvottelujen alaiset ]],Taulukko1[[#This Row],[Vähennystarve]])</f>
        <v>36</v>
      </c>
      <c r="V81" s="44">
        <f t="shared" si="17"/>
        <v>1</v>
      </c>
      <c r="W81" s="44" t="str">
        <f t="shared" si="18"/>
        <v>NA</v>
      </c>
      <c r="X81" s="44" t="str">
        <f t="shared" si="19"/>
        <v>NA</v>
      </c>
      <c r="Y81" s="90" t="b">
        <f>AND(MONTH(Taulukko1[[#This Row],[Alku PVM]] )=6,DAY(Taulukko1[[#This Row],[Alku PVM]] )&gt;19)</f>
        <v>0</v>
      </c>
      <c r="Z81" s="90" t="b">
        <f>AND(MONTH(Taulukko1[[#This Row],[Loppu PVM]] )=6,DAY(Taulukko1[[#This Row],[Loppu PVM]] )&gt;19)</f>
        <v>0</v>
      </c>
      <c r="AA81" s="90" t="b">
        <f>OR(MONTH(Taulukko1[[#This Row],[Alku PVM]] )&lt;=5,AND(MONTH(Taulukko1[[#This Row],[Alku PVM]] )=6,DAY(Taulukko1[[#This Row],[Alku PVM]] )&lt;20))</f>
        <v>1</v>
      </c>
      <c r="AB81" s="90" t="b">
        <f>OR(MONTH(Taulukko1[[#This Row],[Loppu PVM]])&lt;=5,AND(MONTH(Taulukko1[[#This Row],[Loppu PVM]] )=6,DAY(Taulukko1[[#This Row],[Loppu PVM]])&lt;20))</f>
        <v>1</v>
      </c>
      <c r="AC81" s="90" t="b">
        <f>OR(MONTH(Taulukko1[[#This Row],[Alku PVM]] )&lt;=3,AND(MONTH(Taulukko1[[#This Row],[Alku PVM]] )=3))</f>
        <v>0</v>
      </c>
      <c r="AD81" s="90" t="b">
        <f>OR(MONTH(Taulukko1[[#This Row],[Loppu PVM]] )&lt;=3,AND(MONTH(Taulukko1[[#This Row],[Loppu PVM]] )=3))</f>
        <v>0</v>
      </c>
      <c r="AE81" s="90" t="b">
        <f>OR(MONTH(Taulukko1[[#This Row],[Alku PVM]] )&lt;=9,AND(MONTH(Taulukko1[[#This Row],[Alku PVM]] )=9))</f>
        <v>1</v>
      </c>
      <c r="AF81" s="90" t="b">
        <f>OR(MONTH(Taulukko1[[#This Row],[Loppu PVM]])&lt;=9,AND(MONTH(Taulukko1[[#This Row],[Loppu PVM]] )=9))</f>
        <v>1</v>
      </c>
      <c r="AG81" s="90" t="b">
        <f>OR(MONTH(Taulukko1[[#This Row],[Alku PVM]] )&lt;=6,AND(MONTH(Taulukko1[[#This Row],[Alku PVM]] )=6))</f>
        <v>1</v>
      </c>
      <c r="AH81" s="90" t="b">
        <f>OR(MONTH(Taulukko1[[#This Row],[Loppu PVM]])&lt;=6,AND(MONTH(Taulukko1[[#This Row],[Loppu PVM]] )=6))</f>
        <v>1</v>
      </c>
    </row>
    <row r="82" spans="1:34" ht="12.75" customHeight="1">
      <c r="A82" t="s">
        <v>1462</v>
      </c>
      <c r="B82" s="23">
        <v>38814</v>
      </c>
      <c r="C82" t="s">
        <v>1461</v>
      </c>
      <c r="F82" s="4">
        <v>38870</v>
      </c>
      <c r="G82" s="5">
        <v>0</v>
      </c>
      <c r="H82" s="6">
        <v>20</v>
      </c>
      <c r="I82" s="126" t="e">
        <f>INDEX('TOL2008'!B:B,MATCH(A82,'TOL2008'!A:A,0))</f>
        <v>#N/A</v>
      </c>
      <c r="J82" s="59" t="e">
        <f>INDEX(Pääluokka!$H$2:$H$100,MATCH(VALUE(LEFT(Taulukko1[[#This Row],[TOL2008]],2)),Pääluokka!$G$2:$G$100,0))</f>
        <v>#N/A</v>
      </c>
      <c r="K82" s="59" t="e">
        <f>INDEX(Pääluokka!$I$2:$I$100,MATCH(VALUE(LEFT(Taulukko1[[#This Row],[TOL2008]],2)),Pääluokka!$G$2:$G$100,0))</f>
        <v>#N/A</v>
      </c>
      <c r="L82" s="41">
        <f t="shared" si="10"/>
        <v>56</v>
      </c>
      <c r="M82" s="43">
        <f t="shared" si="11"/>
        <v>38814</v>
      </c>
      <c r="N82" s="43">
        <f t="shared" si="12"/>
        <v>38870</v>
      </c>
      <c r="O82" s="43">
        <f t="shared" si="13"/>
        <v>38808</v>
      </c>
      <c r="P82" s="43">
        <f t="shared" si="14"/>
        <v>38869</v>
      </c>
      <c r="Q82" s="41">
        <f t="shared" si="15"/>
        <v>2006</v>
      </c>
      <c r="R82" s="41">
        <f t="shared" si="16"/>
        <v>2006</v>
      </c>
      <c r="S82" s="43" t="str">
        <f>YEAR(Taulukko1[[#This Row],[Alku KK]])&amp;"Q"&amp;ROUNDDOWN((MONTH(Taulukko1[[#This Row],[Alku KK]])-1)/3+1,0)</f>
        <v>2006Q2</v>
      </c>
      <c r="T82" s="43" t="str">
        <f>YEAR(Taulukko1[[#This Row],[Loppu KK]])&amp;"Q"&amp;ROUNDDOWN((MONTH(Taulukko1[[#This Row],[Loppu KK]])-1)/3+1,0)</f>
        <v>2006Q2</v>
      </c>
      <c r="U82" s="66">
        <f>IF(COUNT(Taulukko1[[#This Row],[Neuvottelujen alaiset ]])=1,Taulukko1[[#This Row],[Neuvottelujen alaiset ]],Taulukko1[[#This Row],[Vähennystarve]])</f>
        <v>20</v>
      </c>
      <c r="V82" s="44" t="str">
        <f t="shared" si="17"/>
        <v>NA</v>
      </c>
      <c r="W82" s="44">
        <f t="shared" si="18"/>
        <v>0</v>
      </c>
      <c r="X82" s="44" t="str">
        <f t="shared" si="19"/>
        <v>NA</v>
      </c>
      <c r="Y82" s="90" t="b">
        <f>AND(MONTH(Taulukko1[[#This Row],[Alku PVM]] )=6,DAY(Taulukko1[[#This Row],[Alku PVM]] )&gt;19)</f>
        <v>0</v>
      </c>
      <c r="Z82" s="90" t="b">
        <f>AND(MONTH(Taulukko1[[#This Row],[Loppu PVM]] )=6,DAY(Taulukko1[[#This Row],[Loppu PVM]] )&gt;19)</f>
        <v>0</v>
      </c>
      <c r="AA82" s="90" t="b">
        <f>OR(MONTH(Taulukko1[[#This Row],[Alku PVM]] )&lt;=5,AND(MONTH(Taulukko1[[#This Row],[Alku PVM]] )=6,DAY(Taulukko1[[#This Row],[Alku PVM]] )&lt;20))</f>
        <v>1</v>
      </c>
      <c r="AB82" s="90" t="b">
        <f>OR(MONTH(Taulukko1[[#This Row],[Loppu PVM]])&lt;=5,AND(MONTH(Taulukko1[[#This Row],[Loppu PVM]] )=6,DAY(Taulukko1[[#This Row],[Loppu PVM]])&lt;20))</f>
        <v>1</v>
      </c>
      <c r="AC82" s="90" t="b">
        <f>OR(MONTH(Taulukko1[[#This Row],[Alku PVM]] )&lt;=3,AND(MONTH(Taulukko1[[#This Row],[Alku PVM]] )=3))</f>
        <v>0</v>
      </c>
      <c r="AD82" s="90" t="b">
        <f>OR(MONTH(Taulukko1[[#This Row],[Loppu PVM]] )&lt;=3,AND(MONTH(Taulukko1[[#This Row],[Loppu PVM]] )=3))</f>
        <v>0</v>
      </c>
      <c r="AE82" s="90" t="b">
        <f>OR(MONTH(Taulukko1[[#This Row],[Alku PVM]] )&lt;=9,AND(MONTH(Taulukko1[[#This Row],[Alku PVM]] )=9))</f>
        <v>1</v>
      </c>
      <c r="AF82" s="90" t="b">
        <f>OR(MONTH(Taulukko1[[#This Row],[Loppu PVM]])&lt;=9,AND(MONTH(Taulukko1[[#This Row],[Loppu PVM]] )=9))</f>
        <v>1</v>
      </c>
      <c r="AG82" s="90" t="b">
        <f>OR(MONTH(Taulukko1[[#This Row],[Alku PVM]] )&lt;=6,AND(MONTH(Taulukko1[[#This Row],[Alku PVM]] )=6))</f>
        <v>1</v>
      </c>
      <c r="AH82" s="90" t="b">
        <f>OR(MONTH(Taulukko1[[#This Row],[Loppu PVM]])&lt;=6,AND(MONTH(Taulukko1[[#This Row],[Loppu PVM]] )=6))</f>
        <v>1</v>
      </c>
    </row>
    <row r="83" spans="1:34" ht="12.75" customHeight="1">
      <c r="A83" t="s">
        <v>1415</v>
      </c>
      <c r="B83" s="23">
        <v>38814</v>
      </c>
      <c r="C83" t="s">
        <v>1416</v>
      </c>
      <c r="F83" s="4">
        <v>38828</v>
      </c>
      <c r="G83" s="5">
        <v>0</v>
      </c>
      <c r="H83" s="1">
        <v>200</v>
      </c>
      <c r="I83" s="126" t="e">
        <f>INDEX('TOL2008'!B:B,MATCH(A83,'TOL2008'!A:A,0))</f>
        <v>#N/A</v>
      </c>
      <c r="J83" s="59" t="e">
        <f>INDEX(Pääluokka!$H$2:$H$100,MATCH(VALUE(LEFT(Taulukko1[[#This Row],[TOL2008]],2)),Pääluokka!$G$2:$G$100,0))</f>
        <v>#N/A</v>
      </c>
      <c r="K83" s="59" t="e">
        <f>INDEX(Pääluokka!$I$2:$I$100,MATCH(VALUE(LEFT(Taulukko1[[#This Row],[TOL2008]],2)),Pääluokka!$G$2:$G$100,0))</f>
        <v>#N/A</v>
      </c>
      <c r="L83" s="41">
        <f t="shared" si="10"/>
        <v>14</v>
      </c>
      <c r="M83" s="43">
        <f t="shared" si="11"/>
        <v>38814</v>
      </c>
      <c r="N83" s="43">
        <f t="shared" si="12"/>
        <v>38828</v>
      </c>
      <c r="O83" s="43">
        <f t="shared" si="13"/>
        <v>38808</v>
      </c>
      <c r="P83" s="43">
        <f t="shared" si="14"/>
        <v>38808</v>
      </c>
      <c r="Q83" s="41">
        <f t="shared" si="15"/>
        <v>2006</v>
      </c>
      <c r="R83" s="41">
        <f t="shared" si="16"/>
        <v>2006</v>
      </c>
      <c r="S83" s="43" t="str">
        <f>YEAR(Taulukko1[[#This Row],[Alku KK]])&amp;"Q"&amp;ROUNDDOWN((MONTH(Taulukko1[[#This Row],[Alku KK]])-1)/3+1,0)</f>
        <v>2006Q2</v>
      </c>
      <c r="T83" s="43" t="str">
        <f>YEAR(Taulukko1[[#This Row],[Loppu KK]])&amp;"Q"&amp;ROUNDDOWN((MONTH(Taulukko1[[#This Row],[Loppu KK]])-1)/3+1,0)</f>
        <v>2006Q2</v>
      </c>
      <c r="U83" s="66">
        <f>IF(COUNT(Taulukko1[[#This Row],[Neuvottelujen alaiset ]])=1,Taulukko1[[#This Row],[Neuvottelujen alaiset ]],Taulukko1[[#This Row],[Vähennystarve]])</f>
        <v>200</v>
      </c>
      <c r="V83" s="44" t="str">
        <f t="shared" si="17"/>
        <v>NA</v>
      </c>
      <c r="W83" s="44">
        <f t="shared" si="18"/>
        <v>0</v>
      </c>
      <c r="X83" s="44" t="str">
        <f t="shared" si="19"/>
        <v>NA</v>
      </c>
      <c r="Y83" s="90" t="b">
        <f>AND(MONTH(Taulukko1[[#This Row],[Alku PVM]] )=6,DAY(Taulukko1[[#This Row],[Alku PVM]] )&gt;19)</f>
        <v>0</v>
      </c>
      <c r="Z83" s="90" t="b">
        <f>AND(MONTH(Taulukko1[[#This Row],[Loppu PVM]] )=6,DAY(Taulukko1[[#This Row],[Loppu PVM]] )&gt;19)</f>
        <v>0</v>
      </c>
      <c r="AA83" s="90" t="b">
        <f>OR(MONTH(Taulukko1[[#This Row],[Alku PVM]] )&lt;=5,AND(MONTH(Taulukko1[[#This Row],[Alku PVM]] )=6,DAY(Taulukko1[[#This Row],[Alku PVM]] )&lt;20))</f>
        <v>1</v>
      </c>
      <c r="AB83" s="90" t="b">
        <f>OR(MONTH(Taulukko1[[#This Row],[Loppu PVM]])&lt;=5,AND(MONTH(Taulukko1[[#This Row],[Loppu PVM]] )=6,DAY(Taulukko1[[#This Row],[Loppu PVM]])&lt;20))</f>
        <v>1</v>
      </c>
      <c r="AC83" s="90" t="b">
        <f>OR(MONTH(Taulukko1[[#This Row],[Alku PVM]] )&lt;=3,AND(MONTH(Taulukko1[[#This Row],[Alku PVM]] )=3))</f>
        <v>0</v>
      </c>
      <c r="AD83" s="90" t="b">
        <f>OR(MONTH(Taulukko1[[#This Row],[Loppu PVM]] )&lt;=3,AND(MONTH(Taulukko1[[#This Row],[Loppu PVM]] )=3))</f>
        <v>0</v>
      </c>
      <c r="AE83" s="90" t="b">
        <f>OR(MONTH(Taulukko1[[#This Row],[Alku PVM]] )&lt;=9,AND(MONTH(Taulukko1[[#This Row],[Alku PVM]] )=9))</f>
        <v>1</v>
      </c>
      <c r="AF83" s="90" t="b">
        <f>OR(MONTH(Taulukko1[[#This Row],[Loppu PVM]])&lt;=9,AND(MONTH(Taulukko1[[#This Row],[Loppu PVM]] )=9))</f>
        <v>1</v>
      </c>
      <c r="AG83" s="90" t="b">
        <f>OR(MONTH(Taulukko1[[#This Row],[Alku PVM]] )&lt;=6,AND(MONTH(Taulukko1[[#This Row],[Alku PVM]] )=6))</f>
        <v>1</v>
      </c>
      <c r="AH83" s="90" t="b">
        <f>OR(MONTH(Taulukko1[[#This Row],[Loppu PVM]])&lt;=6,AND(MONTH(Taulukko1[[#This Row],[Loppu PVM]] )=6))</f>
        <v>1</v>
      </c>
    </row>
    <row r="84" spans="1:34" ht="12.75" customHeight="1">
      <c r="A84" t="s">
        <v>1396</v>
      </c>
      <c r="B84" s="23">
        <v>38814</v>
      </c>
      <c r="C84" t="s">
        <v>1395</v>
      </c>
      <c r="F84" s="4"/>
      <c r="G84" s="5"/>
      <c r="H84" s="1">
        <v>70</v>
      </c>
      <c r="I84" s="126" t="e">
        <f>INDEX('TOL2008'!B:B,MATCH(A84,'TOL2008'!A:A,0))</f>
        <v>#N/A</v>
      </c>
      <c r="J84" s="59" t="e">
        <f>INDEX(Pääluokka!$H$2:$H$100,MATCH(VALUE(LEFT(Taulukko1[[#This Row],[TOL2008]],2)),Pääluokka!$G$2:$G$100,0))</f>
        <v>#N/A</v>
      </c>
      <c r="K84" s="59" t="e">
        <f>INDEX(Pääluokka!$I$2:$I$100,MATCH(VALUE(LEFT(Taulukko1[[#This Row],[TOL2008]],2)),Pääluokka!$G$2:$G$100,0))</f>
        <v>#N/A</v>
      </c>
      <c r="L84" s="41" t="str">
        <f t="shared" si="10"/>
        <v>NA</v>
      </c>
      <c r="M84" s="43">
        <f t="shared" si="11"/>
        <v>38814</v>
      </c>
      <c r="N84" s="43">
        <f t="shared" si="12"/>
        <v>38865</v>
      </c>
      <c r="O84" s="43">
        <f t="shared" si="13"/>
        <v>38808</v>
      </c>
      <c r="P84" s="43">
        <f t="shared" si="14"/>
        <v>38838</v>
      </c>
      <c r="Q84" s="41">
        <f t="shared" si="15"/>
        <v>2006</v>
      </c>
      <c r="R84" s="41">
        <f t="shared" si="16"/>
        <v>2006</v>
      </c>
      <c r="S84" s="43" t="str">
        <f>YEAR(Taulukko1[[#This Row],[Alku KK]])&amp;"Q"&amp;ROUNDDOWN((MONTH(Taulukko1[[#This Row],[Alku KK]])-1)/3+1,0)</f>
        <v>2006Q2</v>
      </c>
      <c r="T84" s="43" t="str">
        <f>YEAR(Taulukko1[[#This Row],[Loppu KK]])&amp;"Q"&amp;ROUNDDOWN((MONTH(Taulukko1[[#This Row],[Loppu KK]])-1)/3+1,0)</f>
        <v>2006Q2</v>
      </c>
      <c r="U84" s="66">
        <f>IF(COUNT(Taulukko1[[#This Row],[Neuvottelujen alaiset ]])=1,Taulukko1[[#This Row],[Neuvottelujen alaiset ]],Taulukko1[[#This Row],[Vähennystarve]])</f>
        <v>70</v>
      </c>
      <c r="V84" s="44" t="str">
        <f t="shared" si="17"/>
        <v>NA</v>
      </c>
      <c r="W84" s="44" t="str">
        <f t="shared" si="18"/>
        <v>NA</v>
      </c>
      <c r="X84" s="44" t="str">
        <f t="shared" si="19"/>
        <v>NA</v>
      </c>
      <c r="Y84" s="90" t="b">
        <f>AND(MONTH(Taulukko1[[#This Row],[Alku PVM]] )=6,DAY(Taulukko1[[#This Row],[Alku PVM]] )&gt;19)</f>
        <v>0</v>
      </c>
      <c r="Z84" s="90" t="b">
        <f>AND(MONTH(Taulukko1[[#This Row],[Loppu PVM]] )=6,DAY(Taulukko1[[#This Row],[Loppu PVM]] )&gt;19)</f>
        <v>0</v>
      </c>
      <c r="AA84" s="90" t="b">
        <f>OR(MONTH(Taulukko1[[#This Row],[Alku PVM]] )&lt;=5,AND(MONTH(Taulukko1[[#This Row],[Alku PVM]] )=6,DAY(Taulukko1[[#This Row],[Alku PVM]] )&lt;20))</f>
        <v>1</v>
      </c>
      <c r="AB84" s="90" t="b">
        <f>OR(MONTH(Taulukko1[[#This Row],[Loppu PVM]])&lt;=5,AND(MONTH(Taulukko1[[#This Row],[Loppu PVM]] )=6,DAY(Taulukko1[[#This Row],[Loppu PVM]])&lt;20))</f>
        <v>1</v>
      </c>
      <c r="AC84" s="90" t="b">
        <f>OR(MONTH(Taulukko1[[#This Row],[Alku PVM]] )&lt;=3,AND(MONTH(Taulukko1[[#This Row],[Alku PVM]] )=3))</f>
        <v>0</v>
      </c>
      <c r="AD84" s="90" t="b">
        <f>OR(MONTH(Taulukko1[[#This Row],[Loppu PVM]] )&lt;=3,AND(MONTH(Taulukko1[[#This Row],[Loppu PVM]] )=3))</f>
        <v>0</v>
      </c>
      <c r="AE84" s="90" t="b">
        <f>OR(MONTH(Taulukko1[[#This Row],[Alku PVM]] )&lt;=9,AND(MONTH(Taulukko1[[#This Row],[Alku PVM]] )=9))</f>
        <v>1</v>
      </c>
      <c r="AF84" s="90" t="b">
        <f>OR(MONTH(Taulukko1[[#This Row],[Loppu PVM]])&lt;=9,AND(MONTH(Taulukko1[[#This Row],[Loppu PVM]] )=9))</f>
        <v>1</v>
      </c>
      <c r="AG84" s="90" t="b">
        <f>OR(MONTH(Taulukko1[[#This Row],[Alku PVM]] )&lt;=6,AND(MONTH(Taulukko1[[#This Row],[Alku PVM]] )=6))</f>
        <v>1</v>
      </c>
      <c r="AH84" s="90" t="b">
        <f>OR(MONTH(Taulukko1[[#This Row],[Loppu PVM]])&lt;=6,AND(MONTH(Taulukko1[[#This Row],[Loppu PVM]] )=6))</f>
        <v>1</v>
      </c>
    </row>
    <row r="85" spans="1:34" ht="12.75" customHeight="1">
      <c r="A85" t="s">
        <v>1601</v>
      </c>
      <c r="B85" s="23">
        <v>38815</v>
      </c>
      <c r="C85" t="s">
        <v>1600</v>
      </c>
      <c r="F85" s="4"/>
      <c r="G85" s="5"/>
      <c r="H85" s="1">
        <v>620</v>
      </c>
      <c r="I85" s="126" t="e">
        <f>INDEX('TOL2008'!B:B,MATCH(A85,'TOL2008'!A:A,0))</f>
        <v>#N/A</v>
      </c>
      <c r="J85" s="59" t="e">
        <f>INDEX(Pääluokka!$H$2:$H$100,MATCH(VALUE(LEFT(Taulukko1[[#This Row],[TOL2008]],2)),Pääluokka!$G$2:$G$100,0))</f>
        <v>#N/A</v>
      </c>
      <c r="K85" s="59" t="e">
        <f>INDEX(Pääluokka!$I$2:$I$100,MATCH(VALUE(LEFT(Taulukko1[[#This Row],[TOL2008]],2)),Pääluokka!$G$2:$G$100,0))</f>
        <v>#N/A</v>
      </c>
      <c r="L85" s="41" t="str">
        <f t="shared" si="10"/>
        <v>NA</v>
      </c>
      <c r="M85" s="43">
        <f t="shared" si="11"/>
        <v>38815</v>
      </c>
      <c r="N85" s="43">
        <f t="shared" si="12"/>
        <v>38866</v>
      </c>
      <c r="O85" s="43">
        <f t="shared" si="13"/>
        <v>38808</v>
      </c>
      <c r="P85" s="43">
        <f t="shared" si="14"/>
        <v>38838</v>
      </c>
      <c r="Q85" s="41">
        <f t="shared" si="15"/>
        <v>2006</v>
      </c>
      <c r="R85" s="41">
        <f t="shared" si="16"/>
        <v>2006</v>
      </c>
      <c r="S85" s="43" t="str">
        <f>YEAR(Taulukko1[[#This Row],[Alku KK]])&amp;"Q"&amp;ROUNDDOWN((MONTH(Taulukko1[[#This Row],[Alku KK]])-1)/3+1,0)</f>
        <v>2006Q2</v>
      </c>
      <c r="T85" s="43" t="str">
        <f>YEAR(Taulukko1[[#This Row],[Loppu KK]])&amp;"Q"&amp;ROUNDDOWN((MONTH(Taulukko1[[#This Row],[Loppu KK]])-1)/3+1,0)</f>
        <v>2006Q2</v>
      </c>
      <c r="U85" s="66">
        <f>IF(COUNT(Taulukko1[[#This Row],[Neuvottelujen alaiset ]])=1,Taulukko1[[#This Row],[Neuvottelujen alaiset ]],Taulukko1[[#This Row],[Vähennystarve]])</f>
        <v>620</v>
      </c>
      <c r="V85" s="44" t="str">
        <f t="shared" si="17"/>
        <v>NA</v>
      </c>
      <c r="W85" s="44" t="str">
        <f t="shared" si="18"/>
        <v>NA</v>
      </c>
      <c r="X85" s="44" t="str">
        <f t="shared" si="19"/>
        <v>NA</v>
      </c>
      <c r="Y85" s="90" t="b">
        <f>AND(MONTH(Taulukko1[[#This Row],[Alku PVM]] )=6,DAY(Taulukko1[[#This Row],[Alku PVM]] )&gt;19)</f>
        <v>0</v>
      </c>
      <c r="Z85" s="90" t="b">
        <f>AND(MONTH(Taulukko1[[#This Row],[Loppu PVM]] )=6,DAY(Taulukko1[[#This Row],[Loppu PVM]] )&gt;19)</f>
        <v>0</v>
      </c>
      <c r="AA85" s="90" t="b">
        <f>OR(MONTH(Taulukko1[[#This Row],[Alku PVM]] )&lt;=5,AND(MONTH(Taulukko1[[#This Row],[Alku PVM]] )=6,DAY(Taulukko1[[#This Row],[Alku PVM]] )&lt;20))</f>
        <v>1</v>
      </c>
      <c r="AB85" s="90" t="b">
        <f>OR(MONTH(Taulukko1[[#This Row],[Loppu PVM]])&lt;=5,AND(MONTH(Taulukko1[[#This Row],[Loppu PVM]] )=6,DAY(Taulukko1[[#This Row],[Loppu PVM]])&lt;20))</f>
        <v>1</v>
      </c>
      <c r="AC85" s="90" t="b">
        <f>OR(MONTH(Taulukko1[[#This Row],[Alku PVM]] )&lt;=3,AND(MONTH(Taulukko1[[#This Row],[Alku PVM]] )=3))</f>
        <v>0</v>
      </c>
      <c r="AD85" s="90" t="b">
        <f>OR(MONTH(Taulukko1[[#This Row],[Loppu PVM]] )&lt;=3,AND(MONTH(Taulukko1[[#This Row],[Loppu PVM]] )=3))</f>
        <v>0</v>
      </c>
      <c r="AE85" s="90" t="b">
        <f>OR(MONTH(Taulukko1[[#This Row],[Alku PVM]] )&lt;=9,AND(MONTH(Taulukko1[[#This Row],[Alku PVM]] )=9))</f>
        <v>1</v>
      </c>
      <c r="AF85" s="90" t="b">
        <f>OR(MONTH(Taulukko1[[#This Row],[Loppu PVM]])&lt;=9,AND(MONTH(Taulukko1[[#This Row],[Loppu PVM]] )=9))</f>
        <v>1</v>
      </c>
      <c r="AG85" s="90" t="b">
        <f>OR(MONTH(Taulukko1[[#This Row],[Alku PVM]] )&lt;=6,AND(MONTH(Taulukko1[[#This Row],[Alku PVM]] )=6))</f>
        <v>1</v>
      </c>
      <c r="AH85" s="90" t="b">
        <f>OR(MONTH(Taulukko1[[#This Row],[Loppu PVM]])&lt;=6,AND(MONTH(Taulukko1[[#This Row],[Loppu PVM]] )=6))</f>
        <v>1</v>
      </c>
    </row>
    <row r="86" spans="1:34" ht="12.75" customHeight="1">
      <c r="A86" t="s">
        <v>1610</v>
      </c>
      <c r="B86" s="23">
        <v>38817</v>
      </c>
      <c r="C86" t="s">
        <v>1609</v>
      </c>
      <c r="E86" s="62">
        <v>50</v>
      </c>
      <c r="F86" s="4">
        <v>38876</v>
      </c>
      <c r="G86" s="5">
        <v>31</v>
      </c>
      <c r="H86" s="1">
        <v>50</v>
      </c>
      <c r="I86" s="126" t="e">
        <f>INDEX('TOL2008'!B:B,MATCH(A86,'TOL2008'!A:A,0))</f>
        <v>#N/A</v>
      </c>
      <c r="J86" s="59" t="e">
        <f>INDEX(Pääluokka!$H$2:$H$100,MATCH(VALUE(LEFT(Taulukko1[[#This Row],[TOL2008]],2)),Pääluokka!$G$2:$G$100,0))</f>
        <v>#N/A</v>
      </c>
      <c r="K86" s="59" t="e">
        <f>INDEX(Pääluokka!$I$2:$I$100,MATCH(VALUE(LEFT(Taulukko1[[#This Row],[TOL2008]],2)),Pääluokka!$G$2:$G$100,0))</f>
        <v>#N/A</v>
      </c>
      <c r="L86" s="41">
        <f t="shared" si="10"/>
        <v>59</v>
      </c>
      <c r="M86" s="43">
        <f t="shared" si="11"/>
        <v>38817</v>
      </c>
      <c r="N86" s="43">
        <f t="shared" si="12"/>
        <v>38876</v>
      </c>
      <c r="O86" s="43">
        <f t="shared" si="13"/>
        <v>38808</v>
      </c>
      <c r="P86" s="43">
        <f t="shared" si="14"/>
        <v>38869</v>
      </c>
      <c r="Q86" s="41">
        <f t="shared" si="15"/>
        <v>2006</v>
      </c>
      <c r="R86" s="41">
        <f t="shared" si="16"/>
        <v>2006</v>
      </c>
      <c r="S86" s="43" t="str">
        <f>YEAR(Taulukko1[[#This Row],[Alku KK]])&amp;"Q"&amp;ROUNDDOWN((MONTH(Taulukko1[[#This Row],[Alku KK]])-1)/3+1,0)</f>
        <v>2006Q2</v>
      </c>
      <c r="T86" s="43" t="str">
        <f>YEAR(Taulukko1[[#This Row],[Loppu KK]])&amp;"Q"&amp;ROUNDDOWN((MONTH(Taulukko1[[#This Row],[Loppu KK]])-1)/3+1,0)</f>
        <v>2006Q2</v>
      </c>
      <c r="U86" s="66">
        <f>IF(COUNT(Taulukko1[[#This Row],[Neuvottelujen alaiset ]])=1,Taulukko1[[#This Row],[Neuvottelujen alaiset ]],Taulukko1[[#This Row],[Vähennystarve]])</f>
        <v>50</v>
      </c>
      <c r="V86" s="44">
        <f t="shared" si="17"/>
        <v>1</v>
      </c>
      <c r="W86" s="44">
        <f t="shared" si="18"/>
        <v>0.62</v>
      </c>
      <c r="X86" s="44">
        <f t="shared" si="19"/>
        <v>0.62</v>
      </c>
      <c r="Y86" s="90" t="b">
        <f>AND(MONTH(Taulukko1[[#This Row],[Alku PVM]] )=6,DAY(Taulukko1[[#This Row],[Alku PVM]] )&gt;19)</f>
        <v>0</v>
      </c>
      <c r="Z86" s="90" t="b">
        <f>AND(MONTH(Taulukko1[[#This Row],[Loppu PVM]] )=6,DAY(Taulukko1[[#This Row],[Loppu PVM]] )&gt;19)</f>
        <v>0</v>
      </c>
      <c r="AA86" s="90" t="b">
        <f>OR(MONTH(Taulukko1[[#This Row],[Alku PVM]] )&lt;=5,AND(MONTH(Taulukko1[[#This Row],[Alku PVM]] )=6,DAY(Taulukko1[[#This Row],[Alku PVM]] )&lt;20))</f>
        <v>1</v>
      </c>
      <c r="AB86" s="90" t="b">
        <f>OR(MONTH(Taulukko1[[#This Row],[Loppu PVM]])&lt;=5,AND(MONTH(Taulukko1[[#This Row],[Loppu PVM]] )=6,DAY(Taulukko1[[#This Row],[Loppu PVM]])&lt;20))</f>
        <v>1</v>
      </c>
      <c r="AC86" s="90" t="b">
        <f>OR(MONTH(Taulukko1[[#This Row],[Alku PVM]] )&lt;=3,AND(MONTH(Taulukko1[[#This Row],[Alku PVM]] )=3))</f>
        <v>0</v>
      </c>
      <c r="AD86" s="90" t="b">
        <f>OR(MONTH(Taulukko1[[#This Row],[Loppu PVM]] )&lt;=3,AND(MONTH(Taulukko1[[#This Row],[Loppu PVM]] )=3))</f>
        <v>0</v>
      </c>
      <c r="AE86" s="90" t="b">
        <f>OR(MONTH(Taulukko1[[#This Row],[Alku PVM]] )&lt;=9,AND(MONTH(Taulukko1[[#This Row],[Alku PVM]] )=9))</f>
        <v>1</v>
      </c>
      <c r="AF86" s="90" t="b">
        <f>OR(MONTH(Taulukko1[[#This Row],[Loppu PVM]])&lt;=9,AND(MONTH(Taulukko1[[#This Row],[Loppu PVM]] )=9))</f>
        <v>1</v>
      </c>
      <c r="AG86" s="90" t="b">
        <f>OR(MONTH(Taulukko1[[#This Row],[Alku PVM]] )&lt;=6,AND(MONTH(Taulukko1[[#This Row],[Alku PVM]] )=6))</f>
        <v>1</v>
      </c>
      <c r="AH86" s="90" t="b">
        <f>OR(MONTH(Taulukko1[[#This Row],[Loppu PVM]])&lt;=6,AND(MONTH(Taulukko1[[#This Row],[Loppu PVM]] )=6))</f>
        <v>1</v>
      </c>
    </row>
    <row r="87" spans="1:34" ht="12.75" customHeight="1">
      <c r="A87" t="s">
        <v>187</v>
      </c>
      <c r="B87" s="23">
        <v>38817</v>
      </c>
      <c r="C87" s="21" t="s">
        <v>1452</v>
      </c>
      <c r="D87" s="24"/>
      <c r="E87" s="62">
        <v>120</v>
      </c>
      <c r="F87" s="23">
        <v>38867</v>
      </c>
      <c r="G87" s="24">
        <v>103</v>
      </c>
      <c r="H87" s="1">
        <v>120</v>
      </c>
      <c r="I87" s="126">
        <f>INDEX('TOL2008'!B:B,MATCH(A87,'TOL2008'!A:A,0))</f>
        <v>26110</v>
      </c>
      <c r="J87" s="59" t="str">
        <f>INDEX(Pääluokka!$H$2:$H$100,MATCH(VALUE(LEFT(Taulukko1[[#This Row],[TOL2008]],2)),Pääluokka!$G$2:$G$100,0))</f>
        <v>Teollisuus</v>
      </c>
      <c r="K87" s="59" t="str">
        <f>INDEX(Pääluokka!$I$2:$I$100,MATCH(VALUE(LEFT(Taulukko1[[#This Row],[TOL2008]],2)),Pääluokka!$G$2:$G$100,0))</f>
        <v>Teollisuus (C-E)</v>
      </c>
      <c r="L87" s="41">
        <f t="shared" si="10"/>
        <v>50</v>
      </c>
      <c r="M87" s="43">
        <f t="shared" si="11"/>
        <v>38817</v>
      </c>
      <c r="N87" s="43">
        <f t="shared" si="12"/>
        <v>38867</v>
      </c>
      <c r="O87" s="43">
        <f t="shared" si="13"/>
        <v>38808</v>
      </c>
      <c r="P87" s="43">
        <f t="shared" si="14"/>
        <v>38838</v>
      </c>
      <c r="Q87" s="41">
        <f t="shared" si="15"/>
        <v>2006</v>
      </c>
      <c r="R87" s="41">
        <f t="shared" si="16"/>
        <v>2006</v>
      </c>
      <c r="S87" s="43" t="str">
        <f>YEAR(Taulukko1[[#This Row],[Alku KK]])&amp;"Q"&amp;ROUNDDOWN((MONTH(Taulukko1[[#This Row],[Alku KK]])-1)/3+1,0)</f>
        <v>2006Q2</v>
      </c>
      <c r="T87" s="43" t="str">
        <f>YEAR(Taulukko1[[#This Row],[Loppu KK]])&amp;"Q"&amp;ROUNDDOWN((MONTH(Taulukko1[[#This Row],[Loppu KK]])-1)/3+1,0)</f>
        <v>2006Q2</v>
      </c>
      <c r="U87" s="66">
        <f>IF(COUNT(Taulukko1[[#This Row],[Neuvottelujen alaiset ]])=1,Taulukko1[[#This Row],[Neuvottelujen alaiset ]],Taulukko1[[#This Row],[Vähennystarve]])</f>
        <v>120</v>
      </c>
      <c r="V87" s="44">
        <f t="shared" si="17"/>
        <v>1</v>
      </c>
      <c r="W87" s="44">
        <f t="shared" si="18"/>
        <v>0.85833333333333328</v>
      </c>
      <c r="X87" s="44">
        <f t="shared" si="19"/>
        <v>0.85833333333333328</v>
      </c>
      <c r="Y87" s="90" t="b">
        <f>AND(MONTH(Taulukko1[[#This Row],[Alku PVM]] )=6,DAY(Taulukko1[[#This Row],[Alku PVM]] )&gt;19)</f>
        <v>0</v>
      </c>
      <c r="Z87" s="90" t="b">
        <f>AND(MONTH(Taulukko1[[#This Row],[Loppu PVM]] )=6,DAY(Taulukko1[[#This Row],[Loppu PVM]] )&gt;19)</f>
        <v>0</v>
      </c>
      <c r="AA87" s="90" t="b">
        <f>OR(MONTH(Taulukko1[[#This Row],[Alku PVM]] )&lt;=5,AND(MONTH(Taulukko1[[#This Row],[Alku PVM]] )=6,DAY(Taulukko1[[#This Row],[Alku PVM]] )&lt;20))</f>
        <v>1</v>
      </c>
      <c r="AB87" s="90" t="b">
        <f>OR(MONTH(Taulukko1[[#This Row],[Loppu PVM]])&lt;=5,AND(MONTH(Taulukko1[[#This Row],[Loppu PVM]] )=6,DAY(Taulukko1[[#This Row],[Loppu PVM]])&lt;20))</f>
        <v>1</v>
      </c>
      <c r="AC87" s="90" t="b">
        <f>OR(MONTH(Taulukko1[[#This Row],[Alku PVM]] )&lt;=3,AND(MONTH(Taulukko1[[#This Row],[Alku PVM]] )=3))</f>
        <v>0</v>
      </c>
      <c r="AD87" s="90" t="b">
        <f>OR(MONTH(Taulukko1[[#This Row],[Loppu PVM]] )&lt;=3,AND(MONTH(Taulukko1[[#This Row],[Loppu PVM]] )=3))</f>
        <v>0</v>
      </c>
      <c r="AE87" s="90" t="b">
        <f>OR(MONTH(Taulukko1[[#This Row],[Alku PVM]] )&lt;=9,AND(MONTH(Taulukko1[[#This Row],[Alku PVM]] )=9))</f>
        <v>1</v>
      </c>
      <c r="AF87" s="90" t="b">
        <f>OR(MONTH(Taulukko1[[#This Row],[Loppu PVM]])&lt;=9,AND(MONTH(Taulukko1[[#This Row],[Loppu PVM]] )=9))</f>
        <v>1</v>
      </c>
      <c r="AG87" s="90" t="b">
        <f>OR(MONTH(Taulukko1[[#This Row],[Alku PVM]] )&lt;=6,AND(MONTH(Taulukko1[[#This Row],[Alku PVM]] )=6))</f>
        <v>1</v>
      </c>
      <c r="AH87" s="90" t="b">
        <f>OR(MONTH(Taulukko1[[#This Row],[Loppu PVM]])&lt;=6,AND(MONTH(Taulukko1[[#This Row],[Loppu PVM]] )=6))</f>
        <v>1</v>
      </c>
    </row>
    <row r="88" spans="1:34" ht="12.75" customHeight="1">
      <c r="A88" t="s">
        <v>148</v>
      </c>
      <c r="B88" s="23">
        <v>38828</v>
      </c>
      <c r="C88" t="s">
        <v>1419</v>
      </c>
      <c r="E88" s="62">
        <v>16</v>
      </c>
      <c r="F88" s="4"/>
      <c r="G88" s="5"/>
      <c r="H88" s="6"/>
      <c r="I88" s="126">
        <f>INDEX('TOL2008'!B:B,MATCH(A88,'TOL2008'!A:A,0))</f>
        <v>17120</v>
      </c>
      <c r="J88" s="59" t="str">
        <f>INDEX(Pääluokka!$H$2:$H$100,MATCH(VALUE(LEFT(Taulukko1[[#This Row],[TOL2008]],2)),Pääluokka!$G$2:$G$100,0))</f>
        <v>Teollisuus</v>
      </c>
      <c r="K88" s="59" t="str">
        <f>INDEX(Pääluokka!$I$2:$I$100,MATCH(VALUE(LEFT(Taulukko1[[#This Row],[TOL2008]],2)),Pääluokka!$G$2:$G$100,0))</f>
        <v>Teollisuus (C-E)</v>
      </c>
      <c r="L88" s="41" t="str">
        <f t="shared" si="10"/>
        <v>NA</v>
      </c>
      <c r="M88" s="43">
        <f t="shared" si="11"/>
        <v>38828</v>
      </c>
      <c r="N88" s="43">
        <f t="shared" si="12"/>
        <v>38879</v>
      </c>
      <c r="O88" s="43">
        <f t="shared" si="13"/>
        <v>38808</v>
      </c>
      <c r="P88" s="43">
        <f t="shared" si="14"/>
        <v>38869</v>
      </c>
      <c r="Q88" s="41">
        <f t="shared" si="15"/>
        <v>2006</v>
      </c>
      <c r="R88" s="41">
        <f t="shared" si="16"/>
        <v>2006</v>
      </c>
      <c r="S88" s="43" t="str">
        <f>YEAR(Taulukko1[[#This Row],[Alku KK]])&amp;"Q"&amp;ROUNDDOWN((MONTH(Taulukko1[[#This Row],[Alku KK]])-1)/3+1,0)</f>
        <v>2006Q2</v>
      </c>
      <c r="T88" s="43" t="str">
        <f>YEAR(Taulukko1[[#This Row],[Loppu KK]])&amp;"Q"&amp;ROUNDDOWN((MONTH(Taulukko1[[#This Row],[Loppu KK]])-1)/3+1,0)</f>
        <v>2006Q2</v>
      </c>
      <c r="U88" s="66">
        <f>IF(COUNT(Taulukko1[[#This Row],[Neuvottelujen alaiset ]])=1,Taulukko1[[#This Row],[Neuvottelujen alaiset ]],Taulukko1[[#This Row],[Vähennystarve]])</f>
        <v>16</v>
      </c>
      <c r="V88" s="44" t="str">
        <f t="shared" si="17"/>
        <v>NA</v>
      </c>
      <c r="W88" s="44" t="str">
        <f t="shared" si="18"/>
        <v>NA</v>
      </c>
      <c r="X88" s="44" t="str">
        <f t="shared" si="19"/>
        <v>NA</v>
      </c>
      <c r="Y88" s="90" t="b">
        <f>AND(MONTH(Taulukko1[[#This Row],[Alku PVM]] )=6,DAY(Taulukko1[[#This Row],[Alku PVM]] )&gt;19)</f>
        <v>0</v>
      </c>
      <c r="Z88" s="90" t="b">
        <f>AND(MONTH(Taulukko1[[#This Row],[Loppu PVM]] )=6,DAY(Taulukko1[[#This Row],[Loppu PVM]] )&gt;19)</f>
        <v>0</v>
      </c>
      <c r="AA88" s="90" t="b">
        <f>OR(MONTH(Taulukko1[[#This Row],[Alku PVM]] )&lt;=5,AND(MONTH(Taulukko1[[#This Row],[Alku PVM]] )=6,DAY(Taulukko1[[#This Row],[Alku PVM]] )&lt;20))</f>
        <v>1</v>
      </c>
      <c r="AB88" s="90" t="b">
        <f>OR(MONTH(Taulukko1[[#This Row],[Loppu PVM]])&lt;=5,AND(MONTH(Taulukko1[[#This Row],[Loppu PVM]] )=6,DAY(Taulukko1[[#This Row],[Loppu PVM]])&lt;20))</f>
        <v>1</v>
      </c>
      <c r="AC88" s="90" t="b">
        <f>OR(MONTH(Taulukko1[[#This Row],[Alku PVM]] )&lt;=3,AND(MONTH(Taulukko1[[#This Row],[Alku PVM]] )=3))</f>
        <v>0</v>
      </c>
      <c r="AD88" s="90" t="b">
        <f>OR(MONTH(Taulukko1[[#This Row],[Loppu PVM]] )&lt;=3,AND(MONTH(Taulukko1[[#This Row],[Loppu PVM]] )=3))</f>
        <v>0</v>
      </c>
      <c r="AE88" s="90" t="b">
        <f>OR(MONTH(Taulukko1[[#This Row],[Alku PVM]] )&lt;=9,AND(MONTH(Taulukko1[[#This Row],[Alku PVM]] )=9))</f>
        <v>1</v>
      </c>
      <c r="AF88" s="90" t="b">
        <f>OR(MONTH(Taulukko1[[#This Row],[Loppu PVM]])&lt;=9,AND(MONTH(Taulukko1[[#This Row],[Loppu PVM]] )=9))</f>
        <v>1</v>
      </c>
      <c r="AG88" s="90" t="b">
        <f>OR(MONTH(Taulukko1[[#This Row],[Alku PVM]] )&lt;=6,AND(MONTH(Taulukko1[[#This Row],[Alku PVM]] )=6))</f>
        <v>1</v>
      </c>
      <c r="AH88" s="90" t="b">
        <f>OR(MONTH(Taulukko1[[#This Row],[Loppu PVM]])&lt;=6,AND(MONTH(Taulukko1[[#This Row],[Loppu PVM]] )=6))</f>
        <v>1</v>
      </c>
    </row>
    <row r="89" spans="1:34" ht="12.75" customHeight="1">
      <c r="A89" t="s">
        <v>531</v>
      </c>
      <c r="B89" s="23">
        <v>38831</v>
      </c>
      <c r="C89" t="s">
        <v>1603</v>
      </c>
      <c r="E89" s="62">
        <v>16</v>
      </c>
      <c r="F89" s="4">
        <v>38898</v>
      </c>
      <c r="G89" s="5">
        <v>16</v>
      </c>
      <c r="H89" s="6">
        <v>16</v>
      </c>
      <c r="I89" s="126">
        <f>INDEX('TOL2008'!B:B,MATCH(A89,'TOL2008'!A:A,0))</f>
        <v>51101</v>
      </c>
      <c r="J89" s="59" t="str">
        <f>INDEX(Pääluokka!$H$2:$H$100,MATCH(VALUE(LEFT(Taulukko1[[#This Row],[TOL2008]],2)),Pääluokka!$G$2:$G$100,0))</f>
        <v>Kuljetus ja varastointi</v>
      </c>
      <c r="K89" s="59" t="str">
        <f>INDEX(Pääluokka!$I$2:$I$100,MATCH(VALUE(LEFT(Taulukko1[[#This Row],[TOL2008]],2)),Pääluokka!$G$2:$G$100,0))</f>
        <v>Palvelualat (G-N, R, S)</v>
      </c>
      <c r="L89" s="41">
        <f t="shared" si="10"/>
        <v>67</v>
      </c>
      <c r="M89" s="43">
        <f t="shared" si="11"/>
        <v>38831</v>
      </c>
      <c r="N89" s="43">
        <f t="shared" si="12"/>
        <v>38898</v>
      </c>
      <c r="O89" s="43">
        <f t="shared" si="13"/>
        <v>38808</v>
      </c>
      <c r="P89" s="43">
        <f t="shared" si="14"/>
        <v>38869</v>
      </c>
      <c r="Q89" s="41">
        <f t="shared" si="15"/>
        <v>2006</v>
      </c>
      <c r="R89" s="41">
        <f t="shared" si="16"/>
        <v>2006</v>
      </c>
      <c r="S89" s="43" t="str">
        <f>YEAR(Taulukko1[[#This Row],[Alku KK]])&amp;"Q"&amp;ROUNDDOWN((MONTH(Taulukko1[[#This Row],[Alku KK]])-1)/3+1,0)</f>
        <v>2006Q2</v>
      </c>
      <c r="T89" s="43" t="str">
        <f>YEAR(Taulukko1[[#This Row],[Loppu KK]])&amp;"Q"&amp;ROUNDDOWN((MONTH(Taulukko1[[#This Row],[Loppu KK]])-1)/3+1,0)</f>
        <v>2006Q2</v>
      </c>
      <c r="U89" s="66">
        <f>IF(COUNT(Taulukko1[[#This Row],[Neuvottelujen alaiset ]])=1,Taulukko1[[#This Row],[Neuvottelujen alaiset ]],Taulukko1[[#This Row],[Vähennystarve]])</f>
        <v>16</v>
      </c>
      <c r="V89" s="44">
        <f t="shared" si="17"/>
        <v>1</v>
      </c>
      <c r="W89" s="44">
        <f t="shared" si="18"/>
        <v>1</v>
      </c>
      <c r="X89" s="44">
        <f t="shared" si="19"/>
        <v>1</v>
      </c>
      <c r="Y89" s="90" t="b">
        <f>AND(MONTH(Taulukko1[[#This Row],[Alku PVM]] )=6,DAY(Taulukko1[[#This Row],[Alku PVM]] )&gt;19)</f>
        <v>0</v>
      </c>
      <c r="Z89" s="90" t="b">
        <f>AND(MONTH(Taulukko1[[#This Row],[Loppu PVM]] )=6,DAY(Taulukko1[[#This Row],[Loppu PVM]] )&gt;19)</f>
        <v>1</v>
      </c>
      <c r="AA89" s="90" t="b">
        <f>OR(MONTH(Taulukko1[[#This Row],[Alku PVM]] )&lt;=5,AND(MONTH(Taulukko1[[#This Row],[Alku PVM]] )=6,DAY(Taulukko1[[#This Row],[Alku PVM]] )&lt;20))</f>
        <v>1</v>
      </c>
      <c r="AB89" s="90" t="b">
        <f>OR(MONTH(Taulukko1[[#This Row],[Loppu PVM]])&lt;=5,AND(MONTH(Taulukko1[[#This Row],[Loppu PVM]] )=6,DAY(Taulukko1[[#This Row],[Loppu PVM]])&lt;20))</f>
        <v>0</v>
      </c>
      <c r="AC89" s="90" t="b">
        <f>OR(MONTH(Taulukko1[[#This Row],[Alku PVM]] )&lt;=3,AND(MONTH(Taulukko1[[#This Row],[Alku PVM]] )=3))</f>
        <v>0</v>
      </c>
      <c r="AD89" s="90" t="b">
        <f>OR(MONTH(Taulukko1[[#This Row],[Loppu PVM]] )&lt;=3,AND(MONTH(Taulukko1[[#This Row],[Loppu PVM]] )=3))</f>
        <v>0</v>
      </c>
      <c r="AE89" s="90" t="b">
        <f>OR(MONTH(Taulukko1[[#This Row],[Alku PVM]] )&lt;=9,AND(MONTH(Taulukko1[[#This Row],[Alku PVM]] )=9))</f>
        <v>1</v>
      </c>
      <c r="AF89" s="90" t="b">
        <f>OR(MONTH(Taulukko1[[#This Row],[Loppu PVM]])&lt;=9,AND(MONTH(Taulukko1[[#This Row],[Loppu PVM]] )=9))</f>
        <v>1</v>
      </c>
      <c r="AG89" s="90" t="b">
        <f>OR(MONTH(Taulukko1[[#This Row],[Alku PVM]] )&lt;=6,AND(MONTH(Taulukko1[[#This Row],[Alku PVM]] )=6))</f>
        <v>1</v>
      </c>
      <c r="AH89" s="90" t="b">
        <f>OR(MONTH(Taulukko1[[#This Row],[Loppu PVM]])&lt;=6,AND(MONTH(Taulukko1[[#This Row],[Loppu PVM]] )=6))</f>
        <v>1</v>
      </c>
    </row>
    <row r="90" spans="1:34" ht="12.75" customHeight="1">
      <c r="A90" s="21" t="s">
        <v>961</v>
      </c>
      <c r="B90" s="23">
        <v>38831</v>
      </c>
      <c r="C90" s="21" t="s">
        <v>1502</v>
      </c>
      <c r="D90" s="24"/>
      <c r="E90" s="62">
        <v>90</v>
      </c>
      <c r="F90" s="23">
        <v>38888</v>
      </c>
      <c r="G90" s="24">
        <v>50</v>
      </c>
      <c r="H90" s="1">
        <v>90</v>
      </c>
      <c r="I90" s="126">
        <f>INDEX('TOL2008'!B:B,MATCH(A90,'TOL2008'!A:A,0))</f>
        <v>20590</v>
      </c>
      <c r="J90" s="59" t="str">
        <f>INDEX(Pääluokka!$H$2:$H$100,MATCH(VALUE(LEFT(Taulukko1[[#This Row],[TOL2008]],2)),Pääluokka!$G$2:$G$100,0))</f>
        <v>Teollisuus</v>
      </c>
      <c r="K90" s="59" t="str">
        <f>INDEX(Pääluokka!$I$2:$I$100,MATCH(VALUE(LEFT(Taulukko1[[#This Row],[TOL2008]],2)),Pääluokka!$G$2:$G$100,0))</f>
        <v>Teollisuus (C-E)</v>
      </c>
      <c r="L90" s="41">
        <f t="shared" si="10"/>
        <v>57</v>
      </c>
      <c r="M90" s="43">
        <f t="shared" si="11"/>
        <v>38831</v>
      </c>
      <c r="N90" s="43">
        <f t="shared" si="12"/>
        <v>38888</v>
      </c>
      <c r="O90" s="43">
        <f t="shared" si="13"/>
        <v>38808</v>
      </c>
      <c r="P90" s="43">
        <f t="shared" si="14"/>
        <v>38869</v>
      </c>
      <c r="Q90" s="41">
        <f t="shared" si="15"/>
        <v>2006</v>
      </c>
      <c r="R90" s="41">
        <f t="shared" si="16"/>
        <v>2006</v>
      </c>
      <c r="S90" s="43" t="str">
        <f>YEAR(Taulukko1[[#This Row],[Alku KK]])&amp;"Q"&amp;ROUNDDOWN((MONTH(Taulukko1[[#This Row],[Alku KK]])-1)/3+1,0)</f>
        <v>2006Q2</v>
      </c>
      <c r="T90" s="43" t="str">
        <f>YEAR(Taulukko1[[#This Row],[Loppu KK]])&amp;"Q"&amp;ROUNDDOWN((MONTH(Taulukko1[[#This Row],[Loppu KK]])-1)/3+1,0)</f>
        <v>2006Q2</v>
      </c>
      <c r="U90" s="66">
        <f>IF(COUNT(Taulukko1[[#This Row],[Neuvottelujen alaiset ]])=1,Taulukko1[[#This Row],[Neuvottelujen alaiset ]],Taulukko1[[#This Row],[Vähennystarve]])</f>
        <v>90</v>
      </c>
      <c r="V90" s="44">
        <f t="shared" si="17"/>
        <v>1</v>
      </c>
      <c r="W90" s="44">
        <f t="shared" si="18"/>
        <v>0.55555555555555558</v>
      </c>
      <c r="X90" s="44">
        <f t="shared" si="19"/>
        <v>0.55555555555555558</v>
      </c>
      <c r="Y90" s="90" t="b">
        <f>AND(MONTH(Taulukko1[[#This Row],[Alku PVM]] )=6,DAY(Taulukko1[[#This Row],[Alku PVM]] )&gt;19)</f>
        <v>0</v>
      </c>
      <c r="Z90" s="90" t="b">
        <f>AND(MONTH(Taulukko1[[#This Row],[Loppu PVM]] )=6,DAY(Taulukko1[[#This Row],[Loppu PVM]] )&gt;19)</f>
        <v>1</v>
      </c>
      <c r="AA90" s="90" t="b">
        <f>OR(MONTH(Taulukko1[[#This Row],[Alku PVM]] )&lt;=5,AND(MONTH(Taulukko1[[#This Row],[Alku PVM]] )=6,DAY(Taulukko1[[#This Row],[Alku PVM]] )&lt;20))</f>
        <v>1</v>
      </c>
      <c r="AB90" s="90" t="b">
        <f>OR(MONTH(Taulukko1[[#This Row],[Loppu PVM]])&lt;=5,AND(MONTH(Taulukko1[[#This Row],[Loppu PVM]] )=6,DAY(Taulukko1[[#This Row],[Loppu PVM]])&lt;20))</f>
        <v>0</v>
      </c>
      <c r="AC90" s="90" t="b">
        <f>OR(MONTH(Taulukko1[[#This Row],[Alku PVM]] )&lt;=3,AND(MONTH(Taulukko1[[#This Row],[Alku PVM]] )=3))</f>
        <v>0</v>
      </c>
      <c r="AD90" s="90" t="b">
        <f>OR(MONTH(Taulukko1[[#This Row],[Loppu PVM]] )&lt;=3,AND(MONTH(Taulukko1[[#This Row],[Loppu PVM]] )=3))</f>
        <v>0</v>
      </c>
      <c r="AE90" s="90" t="b">
        <f>OR(MONTH(Taulukko1[[#This Row],[Alku PVM]] )&lt;=9,AND(MONTH(Taulukko1[[#This Row],[Alku PVM]] )=9))</f>
        <v>1</v>
      </c>
      <c r="AF90" s="90" t="b">
        <f>OR(MONTH(Taulukko1[[#This Row],[Loppu PVM]])&lt;=9,AND(MONTH(Taulukko1[[#This Row],[Loppu PVM]] )=9))</f>
        <v>1</v>
      </c>
      <c r="AG90" s="90" t="b">
        <f>OR(MONTH(Taulukko1[[#This Row],[Alku PVM]] )&lt;=6,AND(MONTH(Taulukko1[[#This Row],[Alku PVM]] )=6))</f>
        <v>1</v>
      </c>
      <c r="AH90" s="90" t="b">
        <f>OR(MONTH(Taulukko1[[#This Row],[Loppu PVM]])&lt;=6,AND(MONTH(Taulukko1[[#This Row],[Loppu PVM]] )=6))</f>
        <v>1</v>
      </c>
    </row>
    <row r="91" spans="1:34" ht="12.75" customHeight="1">
      <c r="A91" t="s">
        <v>1442</v>
      </c>
      <c r="B91" s="23">
        <v>38831</v>
      </c>
      <c r="C91" t="s">
        <v>1441</v>
      </c>
      <c r="F91" s="4">
        <v>38882</v>
      </c>
      <c r="G91" s="5">
        <v>10</v>
      </c>
      <c r="H91" s="22">
        <v>10</v>
      </c>
      <c r="I91" s="126" t="e">
        <f>INDEX('TOL2008'!B:B,MATCH(A91,'TOL2008'!A:A,0))</f>
        <v>#N/A</v>
      </c>
      <c r="J91" s="59" t="e">
        <f>INDEX(Pääluokka!$H$2:$H$100,MATCH(VALUE(LEFT(Taulukko1[[#This Row],[TOL2008]],2)),Pääluokka!$G$2:$G$100,0))</f>
        <v>#N/A</v>
      </c>
      <c r="K91" s="59" t="e">
        <f>INDEX(Pääluokka!$I$2:$I$100,MATCH(VALUE(LEFT(Taulukko1[[#This Row],[TOL2008]],2)),Pääluokka!$G$2:$G$100,0))</f>
        <v>#N/A</v>
      </c>
      <c r="L91" s="41">
        <f t="shared" si="10"/>
        <v>51</v>
      </c>
      <c r="M91" s="43">
        <f t="shared" si="11"/>
        <v>38831</v>
      </c>
      <c r="N91" s="43">
        <f t="shared" si="12"/>
        <v>38882</v>
      </c>
      <c r="O91" s="43">
        <f t="shared" si="13"/>
        <v>38808</v>
      </c>
      <c r="P91" s="43">
        <f t="shared" si="14"/>
        <v>38869</v>
      </c>
      <c r="Q91" s="41">
        <f t="shared" si="15"/>
        <v>2006</v>
      </c>
      <c r="R91" s="41">
        <f t="shared" si="16"/>
        <v>2006</v>
      </c>
      <c r="S91" s="43" t="str">
        <f>YEAR(Taulukko1[[#This Row],[Alku KK]])&amp;"Q"&amp;ROUNDDOWN((MONTH(Taulukko1[[#This Row],[Alku KK]])-1)/3+1,0)</f>
        <v>2006Q2</v>
      </c>
      <c r="T91" s="43" t="str">
        <f>YEAR(Taulukko1[[#This Row],[Loppu KK]])&amp;"Q"&amp;ROUNDDOWN((MONTH(Taulukko1[[#This Row],[Loppu KK]])-1)/3+1,0)</f>
        <v>2006Q2</v>
      </c>
      <c r="U91" s="66">
        <f>IF(COUNT(Taulukko1[[#This Row],[Neuvottelujen alaiset ]])=1,Taulukko1[[#This Row],[Neuvottelujen alaiset ]],Taulukko1[[#This Row],[Vähennystarve]])</f>
        <v>10</v>
      </c>
      <c r="V91" s="44" t="str">
        <f t="shared" si="17"/>
        <v>NA</v>
      </c>
      <c r="W91" s="44">
        <f t="shared" si="18"/>
        <v>1</v>
      </c>
      <c r="X91" s="44" t="str">
        <f t="shared" si="19"/>
        <v>NA</v>
      </c>
      <c r="Y91" s="90" t="b">
        <f>AND(MONTH(Taulukko1[[#This Row],[Alku PVM]] )=6,DAY(Taulukko1[[#This Row],[Alku PVM]] )&gt;19)</f>
        <v>0</v>
      </c>
      <c r="Z91" s="90" t="b">
        <f>AND(MONTH(Taulukko1[[#This Row],[Loppu PVM]] )=6,DAY(Taulukko1[[#This Row],[Loppu PVM]] )&gt;19)</f>
        <v>0</v>
      </c>
      <c r="AA91" s="90" t="b">
        <f>OR(MONTH(Taulukko1[[#This Row],[Alku PVM]] )&lt;=5,AND(MONTH(Taulukko1[[#This Row],[Alku PVM]] )=6,DAY(Taulukko1[[#This Row],[Alku PVM]] )&lt;20))</f>
        <v>1</v>
      </c>
      <c r="AB91" s="90" t="b">
        <f>OR(MONTH(Taulukko1[[#This Row],[Loppu PVM]])&lt;=5,AND(MONTH(Taulukko1[[#This Row],[Loppu PVM]] )=6,DAY(Taulukko1[[#This Row],[Loppu PVM]])&lt;20))</f>
        <v>1</v>
      </c>
      <c r="AC91" s="90" t="b">
        <f>OR(MONTH(Taulukko1[[#This Row],[Alku PVM]] )&lt;=3,AND(MONTH(Taulukko1[[#This Row],[Alku PVM]] )=3))</f>
        <v>0</v>
      </c>
      <c r="AD91" s="90" t="b">
        <f>OR(MONTH(Taulukko1[[#This Row],[Loppu PVM]] )&lt;=3,AND(MONTH(Taulukko1[[#This Row],[Loppu PVM]] )=3))</f>
        <v>0</v>
      </c>
      <c r="AE91" s="90" t="b">
        <f>OR(MONTH(Taulukko1[[#This Row],[Alku PVM]] )&lt;=9,AND(MONTH(Taulukko1[[#This Row],[Alku PVM]] )=9))</f>
        <v>1</v>
      </c>
      <c r="AF91" s="90" t="b">
        <f>OR(MONTH(Taulukko1[[#This Row],[Loppu PVM]])&lt;=9,AND(MONTH(Taulukko1[[#This Row],[Loppu PVM]] )=9))</f>
        <v>1</v>
      </c>
      <c r="AG91" s="90" t="b">
        <f>OR(MONTH(Taulukko1[[#This Row],[Alku PVM]] )&lt;=6,AND(MONTH(Taulukko1[[#This Row],[Alku PVM]] )=6))</f>
        <v>1</v>
      </c>
      <c r="AH91" s="90" t="b">
        <f>OR(MONTH(Taulukko1[[#This Row],[Loppu PVM]])&lt;=6,AND(MONTH(Taulukko1[[#This Row],[Loppu PVM]] )=6))</f>
        <v>1</v>
      </c>
    </row>
    <row r="92" spans="1:34" ht="12.75" customHeight="1">
      <c r="A92" t="s">
        <v>1380</v>
      </c>
      <c r="B92" s="23">
        <v>38833</v>
      </c>
      <c r="C92" t="s">
        <v>1379</v>
      </c>
      <c r="E92" s="62">
        <v>12</v>
      </c>
      <c r="F92" s="4"/>
      <c r="G92" s="5"/>
      <c r="H92" s="6">
        <v>50</v>
      </c>
      <c r="I92" s="126" t="e">
        <f>INDEX('TOL2008'!B:B,MATCH(A92,'TOL2008'!A:A,0))</f>
        <v>#N/A</v>
      </c>
      <c r="J92" s="59" t="e">
        <f>INDEX(Pääluokka!$H$2:$H$100,MATCH(VALUE(LEFT(Taulukko1[[#This Row],[TOL2008]],2)),Pääluokka!$G$2:$G$100,0))</f>
        <v>#N/A</v>
      </c>
      <c r="K92" s="59" t="e">
        <f>INDEX(Pääluokka!$I$2:$I$100,MATCH(VALUE(LEFT(Taulukko1[[#This Row],[TOL2008]],2)),Pääluokka!$G$2:$G$100,0))</f>
        <v>#N/A</v>
      </c>
      <c r="L92" s="41" t="str">
        <f t="shared" si="10"/>
        <v>NA</v>
      </c>
      <c r="M92" s="43">
        <f t="shared" si="11"/>
        <v>38833</v>
      </c>
      <c r="N92" s="43">
        <f t="shared" si="12"/>
        <v>38884</v>
      </c>
      <c r="O92" s="43">
        <f t="shared" si="13"/>
        <v>38808</v>
      </c>
      <c r="P92" s="43">
        <f t="shared" si="14"/>
        <v>38869</v>
      </c>
      <c r="Q92" s="41">
        <f t="shared" si="15"/>
        <v>2006</v>
      </c>
      <c r="R92" s="41">
        <f t="shared" si="16"/>
        <v>2006</v>
      </c>
      <c r="S92" s="43" t="str">
        <f>YEAR(Taulukko1[[#This Row],[Alku KK]])&amp;"Q"&amp;ROUNDDOWN((MONTH(Taulukko1[[#This Row],[Alku KK]])-1)/3+1,0)</f>
        <v>2006Q2</v>
      </c>
      <c r="T92" s="43" t="str">
        <f>YEAR(Taulukko1[[#This Row],[Loppu KK]])&amp;"Q"&amp;ROUNDDOWN((MONTH(Taulukko1[[#This Row],[Loppu KK]])-1)/3+1,0)</f>
        <v>2006Q2</v>
      </c>
      <c r="U92" s="66">
        <f>IF(COUNT(Taulukko1[[#This Row],[Neuvottelujen alaiset ]])=1,Taulukko1[[#This Row],[Neuvottelujen alaiset ]],Taulukko1[[#This Row],[Vähennystarve]])</f>
        <v>50</v>
      </c>
      <c r="V92" s="44">
        <f t="shared" si="17"/>
        <v>0.24</v>
      </c>
      <c r="W92" s="44" t="str">
        <f t="shared" si="18"/>
        <v>NA</v>
      </c>
      <c r="X92" s="44" t="str">
        <f t="shared" si="19"/>
        <v>NA</v>
      </c>
      <c r="Y92" s="90" t="b">
        <f>AND(MONTH(Taulukko1[[#This Row],[Alku PVM]] )=6,DAY(Taulukko1[[#This Row],[Alku PVM]] )&gt;19)</f>
        <v>0</v>
      </c>
      <c r="Z92" s="90" t="b">
        <f>AND(MONTH(Taulukko1[[#This Row],[Loppu PVM]] )=6,DAY(Taulukko1[[#This Row],[Loppu PVM]] )&gt;19)</f>
        <v>0</v>
      </c>
      <c r="AA92" s="90" t="b">
        <f>OR(MONTH(Taulukko1[[#This Row],[Alku PVM]] )&lt;=5,AND(MONTH(Taulukko1[[#This Row],[Alku PVM]] )=6,DAY(Taulukko1[[#This Row],[Alku PVM]] )&lt;20))</f>
        <v>1</v>
      </c>
      <c r="AB92" s="90" t="b">
        <f>OR(MONTH(Taulukko1[[#This Row],[Loppu PVM]])&lt;=5,AND(MONTH(Taulukko1[[#This Row],[Loppu PVM]] )=6,DAY(Taulukko1[[#This Row],[Loppu PVM]])&lt;20))</f>
        <v>1</v>
      </c>
      <c r="AC92" s="90" t="b">
        <f>OR(MONTH(Taulukko1[[#This Row],[Alku PVM]] )&lt;=3,AND(MONTH(Taulukko1[[#This Row],[Alku PVM]] )=3))</f>
        <v>0</v>
      </c>
      <c r="AD92" s="90" t="b">
        <f>OR(MONTH(Taulukko1[[#This Row],[Loppu PVM]] )&lt;=3,AND(MONTH(Taulukko1[[#This Row],[Loppu PVM]] )=3))</f>
        <v>0</v>
      </c>
      <c r="AE92" s="90" t="b">
        <f>OR(MONTH(Taulukko1[[#This Row],[Alku PVM]] )&lt;=9,AND(MONTH(Taulukko1[[#This Row],[Alku PVM]] )=9))</f>
        <v>1</v>
      </c>
      <c r="AF92" s="90" t="b">
        <f>OR(MONTH(Taulukko1[[#This Row],[Loppu PVM]])&lt;=9,AND(MONTH(Taulukko1[[#This Row],[Loppu PVM]] )=9))</f>
        <v>1</v>
      </c>
      <c r="AG92" s="90" t="b">
        <f>OR(MONTH(Taulukko1[[#This Row],[Alku PVM]] )&lt;=6,AND(MONTH(Taulukko1[[#This Row],[Alku PVM]] )=6))</f>
        <v>1</v>
      </c>
      <c r="AH92" s="90" t="b">
        <f>OR(MONTH(Taulukko1[[#This Row],[Loppu PVM]])&lt;=6,AND(MONTH(Taulukko1[[#This Row],[Loppu PVM]] )=6))</f>
        <v>1</v>
      </c>
    </row>
    <row r="93" spans="1:34" ht="12.75" customHeight="1">
      <c r="A93" t="s">
        <v>1517</v>
      </c>
      <c r="B93" s="23">
        <v>38839</v>
      </c>
      <c r="C93" t="s">
        <v>1516</v>
      </c>
      <c r="F93" s="4">
        <v>38890</v>
      </c>
      <c r="G93" s="5">
        <v>9</v>
      </c>
      <c r="H93" s="22">
        <v>9</v>
      </c>
      <c r="I93" s="126" t="e">
        <f>INDEX('TOL2008'!B:B,MATCH(A93,'TOL2008'!A:A,0))</f>
        <v>#N/A</v>
      </c>
      <c r="J93" s="59" t="e">
        <f>INDEX(Pääluokka!$H$2:$H$100,MATCH(VALUE(LEFT(Taulukko1[[#This Row],[TOL2008]],2)),Pääluokka!$G$2:$G$100,0))</f>
        <v>#N/A</v>
      </c>
      <c r="K93" s="59" t="e">
        <f>INDEX(Pääluokka!$I$2:$I$100,MATCH(VALUE(LEFT(Taulukko1[[#This Row],[TOL2008]],2)),Pääluokka!$G$2:$G$100,0))</f>
        <v>#N/A</v>
      </c>
      <c r="L93" s="41">
        <f t="shared" si="10"/>
        <v>51</v>
      </c>
      <c r="M93" s="43">
        <f t="shared" si="11"/>
        <v>38839</v>
      </c>
      <c r="N93" s="43">
        <f t="shared" si="12"/>
        <v>38890</v>
      </c>
      <c r="O93" s="43">
        <f t="shared" si="13"/>
        <v>38838</v>
      </c>
      <c r="P93" s="43">
        <f t="shared" si="14"/>
        <v>38869</v>
      </c>
      <c r="Q93" s="41">
        <f t="shared" si="15"/>
        <v>2006</v>
      </c>
      <c r="R93" s="41">
        <f t="shared" si="16"/>
        <v>2006</v>
      </c>
      <c r="S93" s="43" t="str">
        <f>YEAR(Taulukko1[[#This Row],[Alku KK]])&amp;"Q"&amp;ROUNDDOWN((MONTH(Taulukko1[[#This Row],[Alku KK]])-1)/3+1,0)</f>
        <v>2006Q2</v>
      </c>
      <c r="T93" s="43" t="str">
        <f>YEAR(Taulukko1[[#This Row],[Loppu KK]])&amp;"Q"&amp;ROUNDDOWN((MONTH(Taulukko1[[#This Row],[Loppu KK]])-1)/3+1,0)</f>
        <v>2006Q2</v>
      </c>
      <c r="U93" s="66">
        <f>IF(COUNT(Taulukko1[[#This Row],[Neuvottelujen alaiset ]])=1,Taulukko1[[#This Row],[Neuvottelujen alaiset ]],Taulukko1[[#This Row],[Vähennystarve]])</f>
        <v>9</v>
      </c>
      <c r="V93" s="44" t="str">
        <f t="shared" si="17"/>
        <v>NA</v>
      </c>
      <c r="W93" s="44">
        <f t="shared" si="18"/>
        <v>1</v>
      </c>
      <c r="X93" s="44" t="str">
        <f t="shared" si="19"/>
        <v>NA</v>
      </c>
      <c r="Y93" s="90" t="b">
        <f>AND(MONTH(Taulukko1[[#This Row],[Alku PVM]] )=6,DAY(Taulukko1[[#This Row],[Alku PVM]] )&gt;19)</f>
        <v>0</v>
      </c>
      <c r="Z93" s="90" t="b">
        <f>AND(MONTH(Taulukko1[[#This Row],[Loppu PVM]] )=6,DAY(Taulukko1[[#This Row],[Loppu PVM]] )&gt;19)</f>
        <v>1</v>
      </c>
      <c r="AA93" s="90" t="b">
        <f>OR(MONTH(Taulukko1[[#This Row],[Alku PVM]] )&lt;=5,AND(MONTH(Taulukko1[[#This Row],[Alku PVM]] )=6,DAY(Taulukko1[[#This Row],[Alku PVM]] )&lt;20))</f>
        <v>1</v>
      </c>
      <c r="AB93" s="90" t="b">
        <f>OR(MONTH(Taulukko1[[#This Row],[Loppu PVM]])&lt;=5,AND(MONTH(Taulukko1[[#This Row],[Loppu PVM]] )=6,DAY(Taulukko1[[#This Row],[Loppu PVM]])&lt;20))</f>
        <v>0</v>
      </c>
      <c r="AC93" s="90" t="b">
        <f>OR(MONTH(Taulukko1[[#This Row],[Alku PVM]] )&lt;=3,AND(MONTH(Taulukko1[[#This Row],[Alku PVM]] )=3))</f>
        <v>0</v>
      </c>
      <c r="AD93" s="90" t="b">
        <f>OR(MONTH(Taulukko1[[#This Row],[Loppu PVM]] )&lt;=3,AND(MONTH(Taulukko1[[#This Row],[Loppu PVM]] )=3))</f>
        <v>0</v>
      </c>
      <c r="AE93" s="90" t="b">
        <f>OR(MONTH(Taulukko1[[#This Row],[Alku PVM]] )&lt;=9,AND(MONTH(Taulukko1[[#This Row],[Alku PVM]] )=9))</f>
        <v>1</v>
      </c>
      <c r="AF93" s="90" t="b">
        <f>OR(MONTH(Taulukko1[[#This Row],[Loppu PVM]])&lt;=9,AND(MONTH(Taulukko1[[#This Row],[Loppu PVM]] )=9))</f>
        <v>1</v>
      </c>
      <c r="AG93" s="90" t="b">
        <f>OR(MONTH(Taulukko1[[#This Row],[Alku PVM]] )&lt;=6,AND(MONTH(Taulukko1[[#This Row],[Alku PVM]] )=6))</f>
        <v>1</v>
      </c>
      <c r="AH93" s="90" t="b">
        <f>OR(MONTH(Taulukko1[[#This Row],[Loppu PVM]])&lt;=6,AND(MONTH(Taulukko1[[#This Row],[Loppu PVM]] )=6))</f>
        <v>1</v>
      </c>
    </row>
    <row r="94" spans="1:34" ht="12.75" customHeight="1">
      <c r="A94" t="s">
        <v>1560</v>
      </c>
      <c r="B94" s="23">
        <v>38840</v>
      </c>
      <c r="C94" t="s">
        <v>1561</v>
      </c>
      <c r="F94" s="4"/>
      <c r="G94" s="5"/>
      <c r="H94" s="6">
        <v>60</v>
      </c>
      <c r="I94" s="126" t="e">
        <f>INDEX('TOL2008'!B:B,MATCH(A94,'TOL2008'!A:A,0))</f>
        <v>#N/A</v>
      </c>
      <c r="J94" s="59" t="e">
        <f>INDEX(Pääluokka!$H$2:$H$100,MATCH(VALUE(LEFT(Taulukko1[[#This Row],[TOL2008]],2)),Pääluokka!$G$2:$G$100,0))</f>
        <v>#N/A</v>
      </c>
      <c r="K94" s="59" t="e">
        <f>INDEX(Pääluokka!$I$2:$I$100,MATCH(VALUE(LEFT(Taulukko1[[#This Row],[TOL2008]],2)),Pääluokka!$G$2:$G$100,0))</f>
        <v>#N/A</v>
      </c>
      <c r="L94" s="41" t="str">
        <f t="shared" si="10"/>
        <v>NA</v>
      </c>
      <c r="M94" s="43">
        <f t="shared" si="11"/>
        <v>38840</v>
      </c>
      <c r="N94" s="43">
        <f t="shared" si="12"/>
        <v>38891</v>
      </c>
      <c r="O94" s="43">
        <f t="shared" si="13"/>
        <v>38838</v>
      </c>
      <c r="P94" s="43">
        <f t="shared" si="14"/>
        <v>38869</v>
      </c>
      <c r="Q94" s="41">
        <f t="shared" si="15"/>
        <v>2006</v>
      </c>
      <c r="R94" s="41">
        <f t="shared" si="16"/>
        <v>2006</v>
      </c>
      <c r="S94" s="43" t="str">
        <f>YEAR(Taulukko1[[#This Row],[Alku KK]])&amp;"Q"&amp;ROUNDDOWN((MONTH(Taulukko1[[#This Row],[Alku KK]])-1)/3+1,0)</f>
        <v>2006Q2</v>
      </c>
      <c r="T94" s="43" t="str">
        <f>YEAR(Taulukko1[[#This Row],[Loppu KK]])&amp;"Q"&amp;ROUNDDOWN((MONTH(Taulukko1[[#This Row],[Loppu KK]])-1)/3+1,0)</f>
        <v>2006Q2</v>
      </c>
      <c r="U94" s="66">
        <f>IF(COUNT(Taulukko1[[#This Row],[Neuvottelujen alaiset ]])=1,Taulukko1[[#This Row],[Neuvottelujen alaiset ]],Taulukko1[[#This Row],[Vähennystarve]])</f>
        <v>60</v>
      </c>
      <c r="V94" s="44" t="str">
        <f t="shared" si="17"/>
        <v>NA</v>
      </c>
      <c r="W94" s="44" t="str">
        <f t="shared" si="18"/>
        <v>NA</v>
      </c>
      <c r="X94" s="44" t="str">
        <f t="shared" si="19"/>
        <v>NA</v>
      </c>
      <c r="Y94" s="90" t="b">
        <f>AND(MONTH(Taulukko1[[#This Row],[Alku PVM]] )=6,DAY(Taulukko1[[#This Row],[Alku PVM]] )&gt;19)</f>
        <v>0</v>
      </c>
      <c r="Z94" s="90" t="b">
        <f>AND(MONTH(Taulukko1[[#This Row],[Loppu PVM]] )=6,DAY(Taulukko1[[#This Row],[Loppu PVM]] )&gt;19)</f>
        <v>1</v>
      </c>
      <c r="AA94" s="90" t="b">
        <f>OR(MONTH(Taulukko1[[#This Row],[Alku PVM]] )&lt;=5,AND(MONTH(Taulukko1[[#This Row],[Alku PVM]] )=6,DAY(Taulukko1[[#This Row],[Alku PVM]] )&lt;20))</f>
        <v>1</v>
      </c>
      <c r="AB94" s="90" t="b">
        <f>OR(MONTH(Taulukko1[[#This Row],[Loppu PVM]])&lt;=5,AND(MONTH(Taulukko1[[#This Row],[Loppu PVM]] )=6,DAY(Taulukko1[[#This Row],[Loppu PVM]])&lt;20))</f>
        <v>0</v>
      </c>
      <c r="AC94" s="90" t="b">
        <f>OR(MONTH(Taulukko1[[#This Row],[Alku PVM]] )&lt;=3,AND(MONTH(Taulukko1[[#This Row],[Alku PVM]] )=3))</f>
        <v>0</v>
      </c>
      <c r="AD94" s="90" t="b">
        <f>OR(MONTH(Taulukko1[[#This Row],[Loppu PVM]] )&lt;=3,AND(MONTH(Taulukko1[[#This Row],[Loppu PVM]] )=3))</f>
        <v>0</v>
      </c>
      <c r="AE94" s="90" t="b">
        <f>OR(MONTH(Taulukko1[[#This Row],[Alku PVM]] )&lt;=9,AND(MONTH(Taulukko1[[#This Row],[Alku PVM]] )=9))</f>
        <v>1</v>
      </c>
      <c r="AF94" s="90" t="b">
        <f>OR(MONTH(Taulukko1[[#This Row],[Loppu PVM]])&lt;=9,AND(MONTH(Taulukko1[[#This Row],[Loppu PVM]] )=9))</f>
        <v>1</v>
      </c>
      <c r="AG94" s="90" t="b">
        <f>OR(MONTH(Taulukko1[[#This Row],[Alku PVM]] )&lt;=6,AND(MONTH(Taulukko1[[#This Row],[Alku PVM]] )=6))</f>
        <v>1</v>
      </c>
      <c r="AH94" s="90" t="b">
        <f>OR(MONTH(Taulukko1[[#This Row],[Loppu PVM]])&lt;=6,AND(MONTH(Taulukko1[[#This Row],[Loppu PVM]] )=6))</f>
        <v>1</v>
      </c>
    </row>
    <row r="95" spans="1:34" ht="12.75" customHeight="1">
      <c r="A95" t="s">
        <v>531</v>
      </c>
      <c r="B95" s="23">
        <v>38842</v>
      </c>
      <c r="C95" s="21" t="s">
        <v>1602</v>
      </c>
      <c r="D95" s="24"/>
      <c r="E95" s="62">
        <v>670</v>
      </c>
      <c r="F95" s="23">
        <v>38933</v>
      </c>
      <c r="G95" s="24">
        <v>20</v>
      </c>
      <c r="H95" s="6">
        <v>670</v>
      </c>
      <c r="I95" s="126">
        <f>INDEX('TOL2008'!B:B,MATCH(A95,'TOL2008'!A:A,0))</f>
        <v>51101</v>
      </c>
      <c r="J95" s="59" t="str">
        <f>INDEX(Pääluokka!$H$2:$H$100,MATCH(VALUE(LEFT(Taulukko1[[#This Row],[TOL2008]],2)),Pääluokka!$G$2:$G$100,0))</f>
        <v>Kuljetus ja varastointi</v>
      </c>
      <c r="K95" s="59" t="str">
        <f>INDEX(Pääluokka!$I$2:$I$100,MATCH(VALUE(LEFT(Taulukko1[[#This Row],[TOL2008]],2)),Pääluokka!$G$2:$G$100,0))</f>
        <v>Palvelualat (G-N, R, S)</v>
      </c>
      <c r="L95" s="41">
        <f t="shared" si="10"/>
        <v>91</v>
      </c>
      <c r="M95" s="43">
        <f t="shared" si="11"/>
        <v>38842</v>
      </c>
      <c r="N95" s="43">
        <f t="shared" si="12"/>
        <v>38933</v>
      </c>
      <c r="O95" s="43">
        <f t="shared" si="13"/>
        <v>38838</v>
      </c>
      <c r="P95" s="43">
        <f t="shared" si="14"/>
        <v>38930</v>
      </c>
      <c r="Q95" s="41">
        <f t="shared" si="15"/>
        <v>2006</v>
      </c>
      <c r="R95" s="41">
        <f t="shared" si="16"/>
        <v>2006</v>
      </c>
      <c r="S95" s="43" t="str">
        <f>YEAR(Taulukko1[[#This Row],[Alku KK]])&amp;"Q"&amp;ROUNDDOWN((MONTH(Taulukko1[[#This Row],[Alku KK]])-1)/3+1,0)</f>
        <v>2006Q2</v>
      </c>
      <c r="T95" s="43" t="str">
        <f>YEAR(Taulukko1[[#This Row],[Loppu KK]])&amp;"Q"&amp;ROUNDDOWN((MONTH(Taulukko1[[#This Row],[Loppu KK]])-1)/3+1,0)</f>
        <v>2006Q3</v>
      </c>
      <c r="U95" s="66">
        <f>IF(COUNT(Taulukko1[[#This Row],[Neuvottelujen alaiset ]])=1,Taulukko1[[#This Row],[Neuvottelujen alaiset ]],Taulukko1[[#This Row],[Vähennystarve]])</f>
        <v>670</v>
      </c>
      <c r="V95" s="44">
        <f t="shared" si="17"/>
        <v>1</v>
      </c>
      <c r="W95" s="44">
        <f t="shared" si="18"/>
        <v>2.9850746268656716E-2</v>
      </c>
      <c r="X95" s="44">
        <f t="shared" si="19"/>
        <v>2.9850746268656716E-2</v>
      </c>
      <c r="Y95" s="90" t="b">
        <f>AND(MONTH(Taulukko1[[#This Row],[Alku PVM]] )=6,DAY(Taulukko1[[#This Row],[Alku PVM]] )&gt;19)</f>
        <v>0</v>
      </c>
      <c r="Z95" s="90" t="b">
        <f>AND(MONTH(Taulukko1[[#This Row],[Loppu PVM]] )=6,DAY(Taulukko1[[#This Row],[Loppu PVM]] )&gt;19)</f>
        <v>0</v>
      </c>
      <c r="AA95" s="90" t="b">
        <f>OR(MONTH(Taulukko1[[#This Row],[Alku PVM]] )&lt;=5,AND(MONTH(Taulukko1[[#This Row],[Alku PVM]] )=6,DAY(Taulukko1[[#This Row],[Alku PVM]] )&lt;20))</f>
        <v>1</v>
      </c>
      <c r="AB95" s="90" t="b">
        <f>OR(MONTH(Taulukko1[[#This Row],[Loppu PVM]])&lt;=5,AND(MONTH(Taulukko1[[#This Row],[Loppu PVM]] )=6,DAY(Taulukko1[[#This Row],[Loppu PVM]])&lt;20))</f>
        <v>0</v>
      </c>
      <c r="AC95" s="90" t="b">
        <f>OR(MONTH(Taulukko1[[#This Row],[Alku PVM]] )&lt;=3,AND(MONTH(Taulukko1[[#This Row],[Alku PVM]] )=3))</f>
        <v>0</v>
      </c>
      <c r="AD95" s="90" t="b">
        <f>OR(MONTH(Taulukko1[[#This Row],[Loppu PVM]] )&lt;=3,AND(MONTH(Taulukko1[[#This Row],[Loppu PVM]] )=3))</f>
        <v>0</v>
      </c>
      <c r="AE95" s="90" t="b">
        <f>OR(MONTH(Taulukko1[[#This Row],[Alku PVM]] )&lt;=9,AND(MONTH(Taulukko1[[#This Row],[Alku PVM]] )=9))</f>
        <v>1</v>
      </c>
      <c r="AF95" s="90" t="b">
        <f>OR(MONTH(Taulukko1[[#This Row],[Loppu PVM]])&lt;=9,AND(MONTH(Taulukko1[[#This Row],[Loppu PVM]] )=9))</f>
        <v>1</v>
      </c>
      <c r="AG95" s="90" t="b">
        <f>OR(MONTH(Taulukko1[[#This Row],[Alku PVM]] )&lt;=6,AND(MONTH(Taulukko1[[#This Row],[Alku PVM]] )=6))</f>
        <v>1</v>
      </c>
      <c r="AH95" s="90" t="b">
        <f>OR(MONTH(Taulukko1[[#This Row],[Loppu PVM]])&lt;=6,AND(MONTH(Taulukko1[[#This Row],[Loppu PVM]] )=6))</f>
        <v>0</v>
      </c>
    </row>
    <row r="96" spans="1:34" ht="12.75" customHeight="1">
      <c r="A96" t="s">
        <v>1578</v>
      </c>
      <c r="B96" s="23">
        <v>38842</v>
      </c>
      <c r="C96" t="s">
        <v>1579</v>
      </c>
      <c r="E96" s="62">
        <v>60</v>
      </c>
      <c r="F96" s="4">
        <v>38890</v>
      </c>
      <c r="G96" s="5">
        <v>57</v>
      </c>
      <c r="H96" s="6">
        <v>320</v>
      </c>
      <c r="I96" s="126" t="e">
        <f>INDEX('TOL2008'!B:B,MATCH(A96,'TOL2008'!A:A,0))</f>
        <v>#N/A</v>
      </c>
      <c r="J96" s="59" t="e">
        <f>INDEX(Pääluokka!$H$2:$H$100,MATCH(VALUE(LEFT(Taulukko1[[#This Row],[TOL2008]],2)),Pääluokka!$G$2:$G$100,0))</f>
        <v>#N/A</v>
      </c>
      <c r="K96" s="59" t="e">
        <f>INDEX(Pääluokka!$I$2:$I$100,MATCH(VALUE(LEFT(Taulukko1[[#This Row],[TOL2008]],2)),Pääluokka!$G$2:$G$100,0))</f>
        <v>#N/A</v>
      </c>
      <c r="L96" s="41">
        <f t="shared" si="10"/>
        <v>48</v>
      </c>
      <c r="M96" s="43">
        <f t="shared" si="11"/>
        <v>38842</v>
      </c>
      <c r="N96" s="43">
        <f t="shared" si="12"/>
        <v>38890</v>
      </c>
      <c r="O96" s="43">
        <f t="shared" si="13"/>
        <v>38838</v>
      </c>
      <c r="P96" s="43">
        <f t="shared" si="14"/>
        <v>38869</v>
      </c>
      <c r="Q96" s="41">
        <f t="shared" si="15"/>
        <v>2006</v>
      </c>
      <c r="R96" s="41">
        <f t="shared" si="16"/>
        <v>2006</v>
      </c>
      <c r="S96" s="43" t="str">
        <f>YEAR(Taulukko1[[#This Row],[Alku KK]])&amp;"Q"&amp;ROUNDDOWN((MONTH(Taulukko1[[#This Row],[Alku KK]])-1)/3+1,0)</f>
        <v>2006Q2</v>
      </c>
      <c r="T96" s="43" t="str">
        <f>YEAR(Taulukko1[[#This Row],[Loppu KK]])&amp;"Q"&amp;ROUNDDOWN((MONTH(Taulukko1[[#This Row],[Loppu KK]])-1)/3+1,0)</f>
        <v>2006Q2</v>
      </c>
      <c r="U96" s="66">
        <f>IF(COUNT(Taulukko1[[#This Row],[Neuvottelujen alaiset ]])=1,Taulukko1[[#This Row],[Neuvottelujen alaiset ]],Taulukko1[[#This Row],[Vähennystarve]])</f>
        <v>320</v>
      </c>
      <c r="V96" s="44">
        <f t="shared" si="17"/>
        <v>0.1875</v>
      </c>
      <c r="W96" s="44">
        <f t="shared" si="18"/>
        <v>0.17812500000000001</v>
      </c>
      <c r="X96" s="44">
        <f t="shared" si="19"/>
        <v>0.95</v>
      </c>
      <c r="Y96" s="90" t="b">
        <f>AND(MONTH(Taulukko1[[#This Row],[Alku PVM]] )=6,DAY(Taulukko1[[#This Row],[Alku PVM]] )&gt;19)</f>
        <v>0</v>
      </c>
      <c r="Z96" s="90" t="b">
        <f>AND(MONTH(Taulukko1[[#This Row],[Loppu PVM]] )=6,DAY(Taulukko1[[#This Row],[Loppu PVM]] )&gt;19)</f>
        <v>1</v>
      </c>
      <c r="AA96" s="90" t="b">
        <f>OR(MONTH(Taulukko1[[#This Row],[Alku PVM]] )&lt;=5,AND(MONTH(Taulukko1[[#This Row],[Alku PVM]] )=6,DAY(Taulukko1[[#This Row],[Alku PVM]] )&lt;20))</f>
        <v>1</v>
      </c>
      <c r="AB96" s="90" t="b">
        <f>OR(MONTH(Taulukko1[[#This Row],[Loppu PVM]])&lt;=5,AND(MONTH(Taulukko1[[#This Row],[Loppu PVM]] )=6,DAY(Taulukko1[[#This Row],[Loppu PVM]])&lt;20))</f>
        <v>0</v>
      </c>
      <c r="AC96" s="90" t="b">
        <f>OR(MONTH(Taulukko1[[#This Row],[Alku PVM]] )&lt;=3,AND(MONTH(Taulukko1[[#This Row],[Alku PVM]] )=3))</f>
        <v>0</v>
      </c>
      <c r="AD96" s="90" t="b">
        <f>OR(MONTH(Taulukko1[[#This Row],[Loppu PVM]] )&lt;=3,AND(MONTH(Taulukko1[[#This Row],[Loppu PVM]] )=3))</f>
        <v>0</v>
      </c>
      <c r="AE96" s="90" t="b">
        <f>OR(MONTH(Taulukko1[[#This Row],[Alku PVM]] )&lt;=9,AND(MONTH(Taulukko1[[#This Row],[Alku PVM]] )=9))</f>
        <v>1</v>
      </c>
      <c r="AF96" s="90" t="b">
        <f>OR(MONTH(Taulukko1[[#This Row],[Loppu PVM]])&lt;=9,AND(MONTH(Taulukko1[[#This Row],[Loppu PVM]] )=9))</f>
        <v>1</v>
      </c>
      <c r="AG96" s="90" t="b">
        <f>OR(MONTH(Taulukko1[[#This Row],[Alku PVM]] )&lt;=6,AND(MONTH(Taulukko1[[#This Row],[Alku PVM]] )=6))</f>
        <v>1</v>
      </c>
      <c r="AH96" s="90" t="b">
        <f>OR(MONTH(Taulukko1[[#This Row],[Loppu PVM]])&lt;=6,AND(MONTH(Taulukko1[[#This Row],[Loppu PVM]] )=6))</f>
        <v>1</v>
      </c>
    </row>
    <row r="97" spans="1:34" ht="12.75" customHeight="1">
      <c r="A97" t="s">
        <v>1510</v>
      </c>
      <c r="B97" s="23">
        <v>38845</v>
      </c>
      <c r="C97" t="s">
        <v>1509</v>
      </c>
      <c r="F97" s="4">
        <v>38890</v>
      </c>
      <c r="G97" s="5">
        <v>50</v>
      </c>
      <c r="H97" s="1">
        <v>200</v>
      </c>
      <c r="I97" s="126" t="e">
        <f>INDEX('TOL2008'!B:B,MATCH(A97,'TOL2008'!A:A,0))</f>
        <v>#N/A</v>
      </c>
      <c r="J97" s="59" t="e">
        <f>INDEX(Pääluokka!$H$2:$H$100,MATCH(VALUE(LEFT(Taulukko1[[#This Row],[TOL2008]],2)),Pääluokka!$G$2:$G$100,0))</f>
        <v>#N/A</v>
      </c>
      <c r="K97" s="59" t="e">
        <f>INDEX(Pääluokka!$I$2:$I$100,MATCH(VALUE(LEFT(Taulukko1[[#This Row],[TOL2008]],2)),Pääluokka!$G$2:$G$100,0))</f>
        <v>#N/A</v>
      </c>
      <c r="L97" s="41">
        <f t="shared" si="10"/>
        <v>45</v>
      </c>
      <c r="M97" s="43">
        <f t="shared" si="11"/>
        <v>38845</v>
      </c>
      <c r="N97" s="43">
        <f t="shared" si="12"/>
        <v>38890</v>
      </c>
      <c r="O97" s="43">
        <f t="shared" si="13"/>
        <v>38838</v>
      </c>
      <c r="P97" s="43">
        <f t="shared" si="14"/>
        <v>38869</v>
      </c>
      <c r="Q97" s="41">
        <f t="shared" si="15"/>
        <v>2006</v>
      </c>
      <c r="R97" s="41">
        <f t="shared" si="16"/>
        <v>2006</v>
      </c>
      <c r="S97" s="43" t="str">
        <f>YEAR(Taulukko1[[#This Row],[Alku KK]])&amp;"Q"&amp;ROUNDDOWN((MONTH(Taulukko1[[#This Row],[Alku KK]])-1)/3+1,0)</f>
        <v>2006Q2</v>
      </c>
      <c r="T97" s="43" t="str">
        <f>YEAR(Taulukko1[[#This Row],[Loppu KK]])&amp;"Q"&amp;ROUNDDOWN((MONTH(Taulukko1[[#This Row],[Loppu KK]])-1)/3+1,0)</f>
        <v>2006Q2</v>
      </c>
      <c r="U97" s="66">
        <f>IF(COUNT(Taulukko1[[#This Row],[Neuvottelujen alaiset ]])=1,Taulukko1[[#This Row],[Neuvottelujen alaiset ]],Taulukko1[[#This Row],[Vähennystarve]])</f>
        <v>200</v>
      </c>
      <c r="V97" s="44" t="str">
        <f t="shared" si="17"/>
        <v>NA</v>
      </c>
      <c r="W97" s="44">
        <f t="shared" si="18"/>
        <v>0.25</v>
      </c>
      <c r="X97" s="44" t="str">
        <f t="shared" si="19"/>
        <v>NA</v>
      </c>
      <c r="Y97" s="90" t="b">
        <f>AND(MONTH(Taulukko1[[#This Row],[Alku PVM]] )=6,DAY(Taulukko1[[#This Row],[Alku PVM]] )&gt;19)</f>
        <v>0</v>
      </c>
      <c r="Z97" s="90" t="b">
        <f>AND(MONTH(Taulukko1[[#This Row],[Loppu PVM]] )=6,DAY(Taulukko1[[#This Row],[Loppu PVM]] )&gt;19)</f>
        <v>1</v>
      </c>
      <c r="AA97" s="90" t="b">
        <f>OR(MONTH(Taulukko1[[#This Row],[Alku PVM]] )&lt;=5,AND(MONTH(Taulukko1[[#This Row],[Alku PVM]] )=6,DAY(Taulukko1[[#This Row],[Alku PVM]] )&lt;20))</f>
        <v>1</v>
      </c>
      <c r="AB97" s="90" t="b">
        <f>OR(MONTH(Taulukko1[[#This Row],[Loppu PVM]])&lt;=5,AND(MONTH(Taulukko1[[#This Row],[Loppu PVM]] )=6,DAY(Taulukko1[[#This Row],[Loppu PVM]])&lt;20))</f>
        <v>0</v>
      </c>
      <c r="AC97" s="90" t="b">
        <f>OR(MONTH(Taulukko1[[#This Row],[Alku PVM]] )&lt;=3,AND(MONTH(Taulukko1[[#This Row],[Alku PVM]] )=3))</f>
        <v>0</v>
      </c>
      <c r="AD97" s="90" t="b">
        <f>OR(MONTH(Taulukko1[[#This Row],[Loppu PVM]] )&lt;=3,AND(MONTH(Taulukko1[[#This Row],[Loppu PVM]] )=3))</f>
        <v>0</v>
      </c>
      <c r="AE97" s="90" t="b">
        <f>OR(MONTH(Taulukko1[[#This Row],[Alku PVM]] )&lt;=9,AND(MONTH(Taulukko1[[#This Row],[Alku PVM]] )=9))</f>
        <v>1</v>
      </c>
      <c r="AF97" s="90" t="b">
        <f>OR(MONTH(Taulukko1[[#This Row],[Loppu PVM]])&lt;=9,AND(MONTH(Taulukko1[[#This Row],[Loppu PVM]] )=9))</f>
        <v>1</v>
      </c>
      <c r="AG97" s="90" t="b">
        <f>OR(MONTH(Taulukko1[[#This Row],[Alku PVM]] )&lt;=6,AND(MONTH(Taulukko1[[#This Row],[Alku PVM]] )=6))</f>
        <v>1</v>
      </c>
      <c r="AH97" s="90" t="b">
        <f>OR(MONTH(Taulukko1[[#This Row],[Loppu PVM]])&lt;=6,AND(MONTH(Taulukko1[[#This Row],[Loppu PVM]] )=6))</f>
        <v>1</v>
      </c>
    </row>
    <row r="98" spans="1:34" ht="12.75" customHeight="1">
      <c r="A98" t="s">
        <v>1558</v>
      </c>
      <c r="B98" s="23">
        <v>38846</v>
      </c>
      <c r="C98" t="s">
        <v>1557</v>
      </c>
      <c r="E98" s="62">
        <v>16</v>
      </c>
      <c r="F98" s="4"/>
      <c r="G98" s="5"/>
      <c r="H98" s="6">
        <v>16</v>
      </c>
      <c r="I98" s="126" t="e">
        <f>INDEX('TOL2008'!B:B,MATCH(A98,'TOL2008'!A:A,0))</f>
        <v>#N/A</v>
      </c>
      <c r="J98" s="59" t="e">
        <f>INDEX(Pääluokka!$H$2:$H$100,MATCH(VALUE(LEFT(Taulukko1[[#This Row],[TOL2008]],2)),Pääluokka!$G$2:$G$100,0))</f>
        <v>#N/A</v>
      </c>
      <c r="K98" s="59" t="e">
        <f>INDEX(Pääluokka!$I$2:$I$100,MATCH(VALUE(LEFT(Taulukko1[[#This Row],[TOL2008]],2)),Pääluokka!$G$2:$G$100,0))</f>
        <v>#N/A</v>
      </c>
      <c r="L98" s="41" t="str">
        <f t="shared" si="10"/>
        <v>NA</v>
      </c>
      <c r="M98" s="43">
        <f t="shared" si="11"/>
        <v>38846</v>
      </c>
      <c r="N98" s="43">
        <f t="shared" si="12"/>
        <v>38897</v>
      </c>
      <c r="O98" s="43">
        <f t="shared" si="13"/>
        <v>38838</v>
      </c>
      <c r="P98" s="43">
        <f t="shared" si="14"/>
        <v>38869</v>
      </c>
      <c r="Q98" s="41">
        <f t="shared" si="15"/>
        <v>2006</v>
      </c>
      <c r="R98" s="41">
        <f t="shared" si="16"/>
        <v>2006</v>
      </c>
      <c r="S98" s="43" t="str">
        <f>YEAR(Taulukko1[[#This Row],[Alku KK]])&amp;"Q"&amp;ROUNDDOWN((MONTH(Taulukko1[[#This Row],[Alku KK]])-1)/3+1,0)</f>
        <v>2006Q2</v>
      </c>
      <c r="T98" s="43" t="str">
        <f>YEAR(Taulukko1[[#This Row],[Loppu KK]])&amp;"Q"&amp;ROUNDDOWN((MONTH(Taulukko1[[#This Row],[Loppu KK]])-1)/3+1,0)</f>
        <v>2006Q2</v>
      </c>
      <c r="U98" s="66">
        <f>IF(COUNT(Taulukko1[[#This Row],[Neuvottelujen alaiset ]])=1,Taulukko1[[#This Row],[Neuvottelujen alaiset ]],Taulukko1[[#This Row],[Vähennystarve]])</f>
        <v>16</v>
      </c>
      <c r="V98" s="44">
        <f t="shared" si="17"/>
        <v>1</v>
      </c>
      <c r="W98" s="44" t="str">
        <f t="shared" si="18"/>
        <v>NA</v>
      </c>
      <c r="X98" s="44" t="str">
        <f t="shared" si="19"/>
        <v>NA</v>
      </c>
      <c r="Y98" s="90" t="b">
        <f>AND(MONTH(Taulukko1[[#This Row],[Alku PVM]] )=6,DAY(Taulukko1[[#This Row],[Alku PVM]] )&gt;19)</f>
        <v>0</v>
      </c>
      <c r="Z98" s="90" t="b">
        <f>AND(MONTH(Taulukko1[[#This Row],[Loppu PVM]] )=6,DAY(Taulukko1[[#This Row],[Loppu PVM]] )&gt;19)</f>
        <v>1</v>
      </c>
      <c r="AA98" s="90" t="b">
        <f>OR(MONTH(Taulukko1[[#This Row],[Alku PVM]] )&lt;=5,AND(MONTH(Taulukko1[[#This Row],[Alku PVM]] )=6,DAY(Taulukko1[[#This Row],[Alku PVM]] )&lt;20))</f>
        <v>1</v>
      </c>
      <c r="AB98" s="90" t="b">
        <f>OR(MONTH(Taulukko1[[#This Row],[Loppu PVM]])&lt;=5,AND(MONTH(Taulukko1[[#This Row],[Loppu PVM]] )=6,DAY(Taulukko1[[#This Row],[Loppu PVM]])&lt;20))</f>
        <v>0</v>
      </c>
      <c r="AC98" s="90" t="b">
        <f>OR(MONTH(Taulukko1[[#This Row],[Alku PVM]] )&lt;=3,AND(MONTH(Taulukko1[[#This Row],[Alku PVM]] )=3))</f>
        <v>0</v>
      </c>
      <c r="AD98" s="90" t="b">
        <f>OR(MONTH(Taulukko1[[#This Row],[Loppu PVM]] )&lt;=3,AND(MONTH(Taulukko1[[#This Row],[Loppu PVM]] )=3))</f>
        <v>0</v>
      </c>
      <c r="AE98" s="90" t="b">
        <f>OR(MONTH(Taulukko1[[#This Row],[Alku PVM]] )&lt;=9,AND(MONTH(Taulukko1[[#This Row],[Alku PVM]] )=9))</f>
        <v>1</v>
      </c>
      <c r="AF98" s="90" t="b">
        <f>OR(MONTH(Taulukko1[[#This Row],[Loppu PVM]])&lt;=9,AND(MONTH(Taulukko1[[#This Row],[Loppu PVM]] )=9))</f>
        <v>1</v>
      </c>
      <c r="AG98" s="90" t="b">
        <f>OR(MONTH(Taulukko1[[#This Row],[Alku PVM]] )&lt;=6,AND(MONTH(Taulukko1[[#This Row],[Alku PVM]] )=6))</f>
        <v>1</v>
      </c>
      <c r="AH98" s="90" t="b">
        <f>OR(MONTH(Taulukko1[[#This Row],[Loppu PVM]])&lt;=6,AND(MONTH(Taulukko1[[#This Row],[Loppu PVM]] )=6))</f>
        <v>1</v>
      </c>
    </row>
    <row r="99" spans="1:34" ht="12.75" customHeight="1">
      <c r="A99" t="s">
        <v>148</v>
      </c>
      <c r="B99" s="23">
        <v>38847</v>
      </c>
      <c r="C99" t="s">
        <v>1418</v>
      </c>
      <c r="E99" s="62">
        <v>108</v>
      </c>
      <c r="F99" s="4">
        <v>39016</v>
      </c>
      <c r="G99" s="5">
        <v>35</v>
      </c>
      <c r="H99" s="6">
        <v>108</v>
      </c>
      <c r="I99" s="126">
        <f>INDEX('TOL2008'!B:B,MATCH(A99,'TOL2008'!A:A,0))</f>
        <v>17120</v>
      </c>
      <c r="J99" s="59" t="str">
        <f>INDEX(Pääluokka!$H$2:$H$100,MATCH(VALUE(LEFT(Taulukko1[[#This Row],[TOL2008]],2)),Pääluokka!$G$2:$G$100,0))</f>
        <v>Teollisuus</v>
      </c>
      <c r="K99" s="59" t="str">
        <f>INDEX(Pääluokka!$I$2:$I$100,MATCH(VALUE(LEFT(Taulukko1[[#This Row],[TOL2008]],2)),Pääluokka!$G$2:$G$100,0))</f>
        <v>Teollisuus (C-E)</v>
      </c>
      <c r="L99" s="41">
        <f t="shared" si="10"/>
        <v>169</v>
      </c>
      <c r="M99" s="43">
        <f t="shared" si="11"/>
        <v>38847</v>
      </c>
      <c r="N99" s="43">
        <f t="shared" si="12"/>
        <v>39016</v>
      </c>
      <c r="O99" s="43">
        <f t="shared" si="13"/>
        <v>38838</v>
      </c>
      <c r="P99" s="43">
        <f t="shared" si="14"/>
        <v>38991</v>
      </c>
      <c r="Q99" s="41">
        <f t="shared" si="15"/>
        <v>2006</v>
      </c>
      <c r="R99" s="41">
        <f t="shared" si="16"/>
        <v>2006</v>
      </c>
      <c r="S99" s="43" t="str">
        <f>YEAR(Taulukko1[[#This Row],[Alku KK]])&amp;"Q"&amp;ROUNDDOWN((MONTH(Taulukko1[[#This Row],[Alku KK]])-1)/3+1,0)</f>
        <v>2006Q2</v>
      </c>
      <c r="T99" s="43" t="str">
        <f>YEAR(Taulukko1[[#This Row],[Loppu KK]])&amp;"Q"&amp;ROUNDDOWN((MONTH(Taulukko1[[#This Row],[Loppu KK]])-1)/3+1,0)</f>
        <v>2006Q4</v>
      </c>
      <c r="U99" s="66">
        <f>IF(COUNT(Taulukko1[[#This Row],[Neuvottelujen alaiset ]])=1,Taulukko1[[#This Row],[Neuvottelujen alaiset ]],Taulukko1[[#This Row],[Vähennystarve]])</f>
        <v>108</v>
      </c>
      <c r="V99" s="44">
        <f t="shared" si="17"/>
        <v>1</v>
      </c>
      <c r="W99" s="44">
        <f t="shared" si="18"/>
        <v>0.32407407407407407</v>
      </c>
      <c r="X99" s="44">
        <f t="shared" si="19"/>
        <v>0.32407407407407407</v>
      </c>
      <c r="Y99" s="90" t="b">
        <f>AND(MONTH(Taulukko1[[#This Row],[Alku PVM]] )=6,DAY(Taulukko1[[#This Row],[Alku PVM]] )&gt;19)</f>
        <v>0</v>
      </c>
      <c r="Z99" s="90" t="b">
        <f>AND(MONTH(Taulukko1[[#This Row],[Loppu PVM]] )=6,DAY(Taulukko1[[#This Row],[Loppu PVM]] )&gt;19)</f>
        <v>0</v>
      </c>
      <c r="AA99" s="90" t="b">
        <f>OR(MONTH(Taulukko1[[#This Row],[Alku PVM]] )&lt;=5,AND(MONTH(Taulukko1[[#This Row],[Alku PVM]] )=6,DAY(Taulukko1[[#This Row],[Alku PVM]] )&lt;20))</f>
        <v>1</v>
      </c>
      <c r="AB99" s="90" t="b">
        <f>OR(MONTH(Taulukko1[[#This Row],[Loppu PVM]])&lt;=5,AND(MONTH(Taulukko1[[#This Row],[Loppu PVM]] )=6,DAY(Taulukko1[[#This Row],[Loppu PVM]])&lt;20))</f>
        <v>0</v>
      </c>
      <c r="AC99" s="90" t="b">
        <f>OR(MONTH(Taulukko1[[#This Row],[Alku PVM]] )&lt;=3,AND(MONTH(Taulukko1[[#This Row],[Alku PVM]] )=3))</f>
        <v>0</v>
      </c>
      <c r="AD99" s="90" t="b">
        <f>OR(MONTH(Taulukko1[[#This Row],[Loppu PVM]] )&lt;=3,AND(MONTH(Taulukko1[[#This Row],[Loppu PVM]] )=3))</f>
        <v>0</v>
      </c>
      <c r="AE99" s="90" t="b">
        <f>OR(MONTH(Taulukko1[[#This Row],[Alku PVM]] )&lt;=9,AND(MONTH(Taulukko1[[#This Row],[Alku PVM]] )=9))</f>
        <v>1</v>
      </c>
      <c r="AF99" s="90" t="b">
        <f>OR(MONTH(Taulukko1[[#This Row],[Loppu PVM]])&lt;=9,AND(MONTH(Taulukko1[[#This Row],[Loppu PVM]] )=9))</f>
        <v>0</v>
      </c>
      <c r="AG99" s="90" t="b">
        <f>OR(MONTH(Taulukko1[[#This Row],[Alku PVM]] )&lt;=6,AND(MONTH(Taulukko1[[#This Row],[Alku PVM]] )=6))</f>
        <v>1</v>
      </c>
      <c r="AH99" s="90" t="b">
        <f>OR(MONTH(Taulukko1[[#This Row],[Loppu PVM]])&lt;=6,AND(MONTH(Taulukko1[[#This Row],[Loppu PVM]] )=6))</f>
        <v>0</v>
      </c>
    </row>
    <row r="100" spans="1:34" ht="12.75" customHeight="1">
      <c r="A100" t="s">
        <v>1428</v>
      </c>
      <c r="B100" s="23">
        <v>38849</v>
      </c>
      <c r="C100" t="s">
        <v>1427</v>
      </c>
      <c r="F100" s="4"/>
      <c r="G100" s="5"/>
      <c r="H100" s="1">
        <v>86</v>
      </c>
      <c r="I100" s="126" t="e">
        <f>INDEX('TOL2008'!B:B,MATCH(A100,'TOL2008'!A:A,0))</f>
        <v>#N/A</v>
      </c>
      <c r="J100" s="59" t="e">
        <f>INDEX(Pääluokka!$H$2:$H$100,MATCH(VALUE(LEFT(Taulukko1[[#This Row],[TOL2008]],2)),Pääluokka!$G$2:$G$100,0))</f>
        <v>#N/A</v>
      </c>
      <c r="K100" s="59" t="e">
        <f>INDEX(Pääluokka!$I$2:$I$100,MATCH(VALUE(LEFT(Taulukko1[[#This Row],[TOL2008]],2)),Pääluokka!$G$2:$G$100,0))</f>
        <v>#N/A</v>
      </c>
      <c r="L100" s="41" t="str">
        <f t="shared" si="10"/>
        <v>NA</v>
      </c>
      <c r="M100" s="43">
        <f t="shared" si="11"/>
        <v>38849</v>
      </c>
      <c r="N100" s="43">
        <f t="shared" si="12"/>
        <v>38900</v>
      </c>
      <c r="O100" s="43">
        <f t="shared" si="13"/>
        <v>38838</v>
      </c>
      <c r="P100" s="43">
        <f t="shared" si="14"/>
        <v>38899</v>
      </c>
      <c r="Q100" s="41">
        <f t="shared" si="15"/>
        <v>2006</v>
      </c>
      <c r="R100" s="41">
        <f t="shared" si="16"/>
        <v>2006</v>
      </c>
      <c r="S100" s="43" t="str">
        <f>YEAR(Taulukko1[[#This Row],[Alku KK]])&amp;"Q"&amp;ROUNDDOWN((MONTH(Taulukko1[[#This Row],[Alku KK]])-1)/3+1,0)</f>
        <v>2006Q2</v>
      </c>
      <c r="T100" s="43" t="str">
        <f>YEAR(Taulukko1[[#This Row],[Loppu KK]])&amp;"Q"&amp;ROUNDDOWN((MONTH(Taulukko1[[#This Row],[Loppu KK]])-1)/3+1,0)</f>
        <v>2006Q3</v>
      </c>
      <c r="U100" s="66">
        <f>IF(COUNT(Taulukko1[[#This Row],[Neuvottelujen alaiset ]])=1,Taulukko1[[#This Row],[Neuvottelujen alaiset ]],Taulukko1[[#This Row],[Vähennystarve]])</f>
        <v>86</v>
      </c>
      <c r="V100" s="44" t="str">
        <f t="shared" si="17"/>
        <v>NA</v>
      </c>
      <c r="W100" s="44" t="str">
        <f t="shared" si="18"/>
        <v>NA</v>
      </c>
      <c r="X100" s="44" t="str">
        <f t="shared" si="19"/>
        <v>NA</v>
      </c>
      <c r="Y100" s="90" t="b">
        <f>AND(MONTH(Taulukko1[[#This Row],[Alku PVM]] )=6,DAY(Taulukko1[[#This Row],[Alku PVM]] )&gt;19)</f>
        <v>0</v>
      </c>
      <c r="Z100" s="90" t="b">
        <f>AND(MONTH(Taulukko1[[#This Row],[Loppu PVM]] )=6,DAY(Taulukko1[[#This Row],[Loppu PVM]] )&gt;19)</f>
        <v>0</v>
      </c>
      <c r="AA100" s="90" t="b">
        <f>OR(MONTH(Taulukko1[[#This Row],[Alku PVM]] )&lt;=5,AND(MONTH(Taulukko1[[#This Row],[Alku PVM]] )=6,DAY(Taulukko1[[#This Row],[Alku PVM]] )&lt;20))</f>
        <v>1</v>
      </c>
      <c r="AB100" s="90" t="b">
        <f>OR(MONTH(Taulukko1[[#This Row],[Loppu PVM]])&lt;=5,AND(MONTH(Taulukko1[[#This Row],[Loppu PVM]] )=6,DAY(Taulukko1[[#This Row],[Loppu PVM]])&lt;20))</f>
        <v>0</v>
      </c>
      <c r="AC100" s="90" t="b">
        <f>OR(MONTH(Taulukko1[[#This Row],[Alku PVM]] )&lt;=3,AND(MONTH(Taulukko1[[#This Row],[Alku PVM]] )=3))</f>
        <v>0</v>
      </c>
      <c r="AD100" s="90" t="b">
        <f>OR(MONTH(Taulukko1[[#This Row],[Loppu PVM]] )&lt;=3,AND(MONTH(Taulukko1[[#This Row],[Loppu PVM]] )=3))</f>
        <v>0</v>
      </c>
      <c r="AE100" s="90" t="b">
        <f>OR(MONTH(Taulukko1[[#This Row],[Alku PVM]] )&lt;=9,AND(MONTH(Taulukko1[[#This Row],[Alku PVM]] )=9))</f>
        <v>1</v>
      </c>
      <c r="AF100" s="90" t="b">
        <f>OR(MONTH(Taulukko1[[#This Row],[Loppu PVM]])&lt;=9,AND(MONTH(Taulukko1[[#This Row],[Loppu PVM]] )=9))</f>
        <v>1</v>
      </c>
      <c r="AG100" s="90" t="b">
        <f>OR(MONTH(Taulukko1[[#This Row],[Alku PVM]] )&lt;=6,AND(MONTH(Taulukko1[[#This Row],[Alku PVM]] )=6))</f>
        <v>1</v>
      </c>
      <c r="AH100" s="90" t="b">
        <f>OR(MONTH(Taulukko1[[#This Row],[Loppu PVM]])&lt;=6,AND(MONTH(Taulukko1[[#This Row],[Loppu PVM]] )=6))</f>
        <v>0</v>
      </c>
    </row>
    <row r="101" spans="1:34" ht="12.75" customHeight="1">
      <c r="A101" t="s">
        <v>468</v>
      </c>
      <c r="B101" s="23">
        <v>38853</v>
      </c>
      <c r="C101" t="s">
        <v>1569</v>
      </c>
      <c r="E101" s="62">
        <v>130</v>
      </c>
      <c r="F101" s="4">
        <v>39107</v>
      </c>
      <c r="G101" s="5">
        <v>53</v>
      </c>
      <c r="H101" s="22">
        <v>130</v>
      </c>
      <c r="I101" s="126">
        <f>INDEX('TOL2008'!B:B,MATCH(A101,'TOL2008'!A:A,0))</f>
        <v>26110</v>
      </c>
      <c r="J101" s="59" t="str">
        <f>INDEX(Pääluokka!$H$2:$H$100,MATCH(VALUE(LEFT(Taulukko1[[#This Row],[TOL2008]],2)),Pääluokka!$G$2:$G$100,0))</f>
        <v>Teollisuus</v>
      </c>
      <c r="K101" s="59" t="str">
        <f>INDEX(Pääluokka!$I$2:$I$100,MATCH(VALUE(LEFT(Taulukko1[[#This Row],[TOL2008]],2)),Pääluokka!$G$2:$G$100,0))</f>
        <v>Teollisuus (C-E)</v>
      </c>
      <c r="L101" s="41">
        <f t="shared" si="10"/>
        <v>254</v>
      </c>
      <c r="M101" s="43">
        <f t="shared" si="11"/>
        <v>38853</v>
      </c>
      <c r="N101" s="43">
        <f t="shared" si="12"/>
        <v>39107</v>
      </c>
      <c r="O101" s="43">
        <f t="shared" si="13"/>
        <v>38838</v>
      </c>
      <c r="P101" s="43">
        <f t="shared" si="14"/>
        <v>39083</v>
      </c>
      <c r="Q101" s="41">
        <f t="shared" si="15"/>
        <v>2006</v>
      </c>
      <c r="R101" s="41">
        <f t="shared" si="16"/>
        <v>2007</v>
      </c>
      <c r="S101" s="43" t="str">
        <f>YEAR(Taulukko1[[#This Row],[Alku KK]])&amp;"Q"&amp;ROUNDDOWN((MONTH(Taulukko1[[#This Row],[Alku KK]])-1)/3+1,0)</f>
        <v>2006Q2</v>
      </c>
      <c r="T101" s="43" t="str">
        <f>YEAR(Taulukko1[[#This Row],[Loppu KK]])&amp;"Q"&amp;ROUNDDOWN((MONTH(Taulukko1[[#This Row],[Loppu KK]])-1)/3+1,0)</f>
        <v>2007Q1</v>
      </c>
      <c r="U101" s="66">
        <f>IF(COUNT(Taulukko1[[#This Row],[Neuvottelujen alaiset ]])=1,Taulukko1[[#This Row],[Neuvottelujen alaiset ]],Taulukko1[[#This Row],[Vähennystarve]])</f>
        <v>130</v>
      </c>
      <c r="V101" s="44">
        <f t="shared" si="17"/>
        <v>1</v>
      </c>
      <c r="W101" s="44">
        <f t="shared" si="18"/>
        <v>0.40769230769230769</v>
      </c>
      <c r="X101" s="44">
        <f t="shared" si="19"/>
        <v>0.40769230769230769</v>
      </c>
      <c r="Y101" s="90" t="b">
        <f>AND(MONTH(Taulukko1[[#This Row],[Alku PVM]] )=6,DAY(Taulukko1[[#This Row],[Alku PVM]] )&gt;19)</f>
        <v>0</v>
      </c>
      <c r="Z101" s="90" t="b">
        <f>AND(MONTH(Taulukko1[[#This Row],[Loppu PVM]] )=6,DAY(Taulukko1[[#This Row],[Loppu PVM]] )&gt;19)</f>
        <v>0</v>
      </c>
      <c r="AA101" s="90" t="b">
        <f>OR(MONTH(Taulukko1[[#This Row],[Alku PVM]] )&lt;=5,AND(MONTH(Taulukko1[[#This Row],[Alku PVM]] )=6,DAY(Taulukko1[[#This Row],[Alku PVM]] )&lt;20))</f>
        <v>1</v>
      </c>
      <c r="AB101" s="90" t="b">
        <f>OR(MONTH(Taulukko1[[#This Row],[Loppu PVM]])&lt;=5,AND(MONTH(Taulukko1[[#This Row],[Loppu PVM]] )=6,DAY(Taulukko1[[#This Row],[Loppu PVM]])&lt;20))</f>
        <v>1</v>
      </c>
      <c r="AC101" s="90" t="b">
        <f>OR(MONTH(Taulukko1[[#This Row],[Alku PVM]] )&lt;=3,AND(MONTH(Taulukko1[[#This Row],[Alku PVM]] )=3))</f>
        <v>0</v>
      </c>
      <c r="AD101" s="90" t="b">
        <f>OR(MONTH(Taulukko1[[#This Row],[Loppu PVM]] )&lt;=3,AND(MONTH(Taulukko1[[#This Row],[Loppu PVM]] )=3))</f>
        <v>1</v>
      </c>
      <c r="AE101" s="90" t="b">
        <f>OR(MONTH(Taulukko1[[#This Row],[Alku PVM]] )&lt;=9,AND(MONTH(Taulukko1[[#This Row],[Alku PVM]] )=9))</f>
        <v>1</v>
      </c>
      <c r="AF101" s="90" t="b">
        <f>OR(MONTH(Taulukko1[[#This Row],[Loppu PVM]])&lt;=9,AND(MONTH(Taulukko1[[#This Row],[Loppu PVM]] )=9))</f>
        <v>1</v>
      </c>
      <c r="AG101" s="90" t="b">
        <f>OR(MONTH(Taulukko1[[#This Row],[Alku PVM]] )&lt;=6,AND(MONTH(Taulukko1[[#This Row],[Alku PVM]] )=6))</f>
        <v>1</v>
      </c>
      <c r="AH101" s="90" t="b">
        <f>OR(MONTH(Taulukko1[[#This Row],[Loppu PVM]])&lt;=6,AND(MONTH(Taulukko1[[#This Row],[Loppu PVM]] )=6))</f>
        <v>1</v>
      </c>
    </row>
    <row r="102" spans="1:34" ht="12.75" customHeight="1">
      <c r="A102" t="s">
        <v>1468</v>
      </c>
      <c r="B102" s="23">
        <v>38853</v>
      </c>
      <c r="C102" t="s">
        <v>1467</v>
      </c>
      <c r="E102" s="62">
        <v>60</v>
      </c>
      <c r="F102" s="4">
        <v>38901</v>
      </c>
      <c r="G102" s="5">
        <v>43</v>
      </c>
      <c r="H102" s="6">
        <v>60</v>
      </c>
      <c r="I102" s="126" t="e">
        <f>INDEX('TOL2008'!B:B,MATCH(A102,'TOL2008'!A:A,0))</f>
        <v>#N/A</v>
      </c>
      <c r="J102" s="59" t="e">
        <f>INDEX(Pääluokka!$H$2:$H$100,MATCH(VALUE(LEFT(Taulukko1[[#This Row],[TOL2008]],2)),Pääluokka!$G$2:$G$100,0))</f>
        <v>#N/A</v>
      </c>
      <c r="K102" s="59" t="e">
        <f>INDEX(Pääluokka!$I$2:$I$100,MATCH(VALUE(LEFT(Taulukko1[[#This Row],[TOL2008]],2)),Pääluokka!$G$2:$G$100,0))</f>
        <v>#N/A</v>
      </c>
      <c r="L102" s="41">
        <f t="shared" si="10"/>
        <v>48</v>
      </c>
      <c r="M102" s="43">
        <f t="shared" si="11"/>
        <v>38853</v>
      </c>
      <c r="N102" s="43">
        <f t="shared" si="12"/>
        <v>38901</v>
      </c>
      <c r="O102" s="43">
        <f t="shared" si="13"/>
        <v>38838</v>
      </c>
      <c r="P102" s="43">
        <f t="shared" si="14"/>
        <v>38899</v>
      </c>
      <c r="Q102" s="41">
        <f t="shared" si="15"/>
        <v>2006</v>
      </c>
      <c r="R102" s="41">
        <f t="shared" si="16"/>
        <v>2006</v>
      </c>
      <c r="S102" s="43" t="str">
        <f>YEAR(Taulukko1[[#This Row],[Alku KK]])&amp;"Q"&amp;ROUNDDOWN((MONTH(Taulukko1[[#This Row],[Alku KK]])-1)/3+1,0)</f>
        <v>2006Q2</v>
      </c>
      <c r="T102" s="43" t="str">
        <f>YEAR(Taulukko1[[#This Row],[Loppu KK]])&amp;"Q"&amp;ROUNDDOWN((MONTH(Taulukko1[[#This Row],[Loppu KK]])-1)/3+1,0)</f>
        <v>2006Q3</v>
      </c>
      <c r="U102" s="66">
        <f>IF(COUNT(Taulukko1[[#This Row],[Neuvottelujen alaiset ]])=1,Taulukko1[[#This Row],[Neuvottelujen alaiset ]],Taulukko1[[#This Row],[Vähennystarve]])</f>
        <v>60</v>
      </c>
      <c r="V102" s="44">
        <f t="shared" si="17"/>
        <v>1</v>
      </c>
      <c r="W102" s="44">
        <f t="shared" si="18"/>
        <v>0.71666666666666667</v>
      </c>
      <c r="X102" s="44">
        <f t="shared" si="19"/>
        <v>0.71666666666666667</v>
      </c>
      <c r="Y102" s="90" t="b">
        <f>AND(MONTH(Taulukko1[[#This Row],[Alku PVM]] )=6,DAY(Taulukko1[[#This Row],[Alku PVM]] )&gt;19)</f>
        <v>0</v>
      </c>
      <c r="Z102" s="90" t="b">
        <f>AND(MONTH(Taulukko1[[#This Row],[Loppu PVM]] )=6,DAY(Taulukko1[[#This Row],[Loppu PVM]] )&gt;19)</f>
        <v>0</v>
      </c>
      <c r="AA102" s="90" t="b">
        <f>OR(MONTH(Taulukko1[[#This Row],[Alku PVM]] )&lt;=5,AND(MONTH(Taulukko1[[#This Row],[Alku PVM]] )=6,DAY(Taulukko1[[#This Row],[Alku PVM]] )&lt;20))</f>
        <v>1</v>
      </c>
      <c r="AB102" s="90" t="b">
        <f>OR(MONTH(Taulukko1[[#This Row],[Loppu PVM]])&lt;=5,AND(MONTH(Taulukko1[[#This Row],[Loppu PVM]] )=6,DAY(Taulukko1[[#This Row],[Loppu PVM]])&lt;20))</f>
        <v>0</v>
      </c>
      <c r="AC102" s="90" t="b">
        <f>OR(MONTH(Taulukko1[[#This Row],[Alku PVM]] )&lt;=3,AND(MONTH(Taulukko1[[#This Row],[Alku PVM]] )=3))</f>
        <v>0</v>
      </c>
      <c r="AD102" s="90" t="b">
        <f>OR(MONTH(Taulukko1[[#This Row],[Loppu PVM]] )&lt;=3,AND(MONTH(Taulukko1[[#This Row],[Loppu PVM]] )=3))</f>
        <v>0</v>
      </c>
      <c r="AE102" s="90" t="b">
        <f>OR(MONTH(Taulukko1[[#This Row],[Alku PVM]] )&lt;=9,AND(MONTH(Taulukko1[[#This Row],[Alku PVM]] )=9))</f>
        <v>1</v>
      </c>
      <c r="AF102" s="90" t="b">
        <f>OR(MONTH(Taulukko1[[#This Row],[Loppu PVM]])&lt;=9,AND(MONTH(Taulukko1[[#This Row],[Loppu PVM]] )=9))</f>
        <v>1</v>
      </c>
      <c r="AG102" s="90" t="b">
        <f>OR(MONTH(Taulukko1[[#This Row],[Alku PVM]] )&lt;=6,AND(MONTH(Taulukko1[[#This Row],[Alku PVM]] )=6))</f>
        <v>1</v>
      </c>
      <c r="AH102" s="90" t="b">
        <f>OR(MONTH(Taulukko1[[#This Row],[Loppu PVM]])&lt;=6,AND(MONTH(Taulukko1[[#This Row],[Loppu PVM]] )=6))</f>
        <v>0</v>
      </c>
    </row>
    <row r="103" spans="1:34" ht="12.75" customHeight="1">
      <c r="A103" t="s">
        <v>1535</v>
      </c>
      <c r="B103" s="23">
        <v>38853</v>
      </c>
      <c r="C103" t="s">
        <v>1534</v>
      </c>
      <c r="F103" s="4">
        <v>38904</v>
      </c>
      <c r="G103" s="5">
        <v>30</v>
      </c>
      <c r="H103" s="22">
        <v>55</v>
      </c>
      <c r="I103" s="126" t="e">
        <f>INDEX('TOL2008'!B:B,MATCH(A103,'TOL2008'!A:A,0))</f>
        <v>#N/A</v>
      </c>
      <c r="J103" s="59" t="e">
        <f>INDEX(Pääluokka!$H$2:$H$100,MATCH(VALUE(LEFT(Taulukko1[[#This Row],[TOL2008]],2)),Pääluokka!$G$2:$G$100,0))</f>
        <v>#N/A</v>
      </c>
      <c r="K103" s="59" t="e">
        <f>INDEX(Pääluokka!$I$2:$I$100,MATCH(VALUE(LEFT(Taulukko1[[#This Row],[TOL2008]],2)),Pääluokka!$G$2:$G$100,0))</f>
        <v>#N/A</v>
      </c>
      <c r="L103" s="41">
        <f t="shared" si="10"/>
        <v>51</v>
      </c>
      <c r="M103" s="43">
        <f t="shared" si="11"/>
        <v>38853</v>
      </c>
      <c r="N103" s="43">
        <f t="shared" si="12"/>
        <v>38904</v>
      </c>
      <c r="O103" s="43">
        <f t="shared" si="13"/>
        <v>38838</v>
      </c>
      <c r="P103" s="43">
        <f t="shared" si="14"/>
        <v>38899</v>
      </c>
      <c r="Q103" s="41">
        <f t="shared" si="15"/>
        <v>2006</v>
      </c>
      <c r="R103" s="41">
        <f t="shared" si="16"/>
        <v>2006</v>
      </c>
      <c r="S103" s="43" t="str">
        <f>YEAR(Taulukko1[[#This Row],[Alku KK]])&amp;"Q"&amp;ROUNDDOWN((MONTH(Taulukko1[[#This Row],[Alku KK]])-1)/3+1,0)</f>
        <v>2006Q2</v>
      </c>
      <c r="T103" s="43" t="str">
        <f>YEAR(Taulukko1[[#This Row],[Loppu KK]])&amp;"Q"&amp;ROUNDDOWN((MONTH(Taulukko1[[#This Row],[Loppu KK]])-1)/3+1,0)</f>
        <v>2006Q3</v>
      </c>
      <c r="U103" s="66">
        <f>IF(COUNT(Taulukko1[[#This Row],[Neuvottelujen alaiset ]])=1,Taulukko1[[#This Row],[Neuvottelujen alaiset ]],Taulukko1[[#This Row],[Vähennystarve]])</f>
        <v>55</v>
      </c>
      <c r="V103" s="44" t="str">
        <f t="shared" si="17"/>
        <v>NA</v>
      </c>
      <c r="W103" s="44">
        <f t="shared" si="18"/>
        <v>0.54545454545454541</v>
      </c>
      <c r="X103" s="44" t="str">
        <f t="shared" si="19"/>
        <v>NA</v>
      </c>
      <c r="Y103" s="90" t="b">
        <f>AND(MONTH(Taulukko1[[#This Row],[Alku PVM]] )=6,DAY(Taulukko1[[#This Row],[Alku PVM]] )&gt;19)</f>
        <v>0</v>
      </c>
      <c r="Z103" s="90" t="b">
        <f>AND(MONTH(Taulukko1[[#This Row],[Loppu PVM]] )=6,DAY(Taulukko1[[#This Row],[Loppu PVM]] )&gt;19)</f>
        <v>0</v>
      </c>
      <c r="AA103" s="90" t="b">
        <f>OR(MONTH(Taulukko1[[#This Row],[Alku PVM]] )&lt;=5,AND(MONTH(Taulukko1[[#This Row],[Alku PVM]] )=6,DAY(Taulukko1[[#This Row],[Alku PVM]] )&lt;20))</f>
        <v>1</v>
      </c>
      <c r="AB103" s="90" t="b">
        <f>OR(MONTH(Taulukko1[[#This Row],[Loppu PVM]])&lt;=5,AND(MONTH(Taulukko1[[#This Row],[Loppu PVM]] )=6,DAY(Taulukko1[[#This Row],[Loppu PVM]])&lt;20))</f>
        <v>0</v>
      </c>
      <c r="AC103" s="90" t="b">
        <f>OR(MONTH(Taulukko1[[#This Row],[Alku PVM]] )&lt;=3,AND(MONTH(Taulukko1[[#This Row],[Alku PVM]] )=3))</f>
        <v>0</v>
      </c>
      <c r="AD103" s="90" t="b">
        <f>OR(MONTH(Taulukko1[[#This Row],[Loppu PVM]] )&lt;=3,AND(MONTH(Taulukko1[[#This Row],[Loppu PVM]] )=3))</f>
        <v>0</v>
      </c>
      <c r="AE103" s="90" t="b">
        <f>OR(MONTH(Taulukko1[[#This Row],[Alku PVM]] )&lt;=9,AND(MONTH(Taulukko1[[#This Row],[Alku PVM]] )=9))</f>
        <v>1</v>
      </c>
      <c r="AF103" s="90" t="b">
        <f>OR(MONTH(Taulukko1[[#This Row],[Loppu PVM]])&lt;=9,AND(MONTH(Taulukko1[[#This Row],[Loppu PVM]] )=9))</f>
        <v>1</v>
      </c>
      <c r="AG103" s="90" t="b">
        <f>OR(MONTH(Taulukko1[[#This Row],[Alku PVM]] )&lt;=6,AND(MONTH(Taulukko1[[#This Row],[Alku PVM]] )=6))</f>
        <v>1</v>
      </c>
      <c r="AH103" s="90" t="b">
        <f>OR(MONTH(Taulukko1[[#This Row],[Loppu PVM]])&lt;=6,AND(MONTH(Taulukko1[[#This Row],[Loppu PVM]] )=6))</f>
        <v>0</v>
      </c>
    </row>
    <row r="104" spans="1:34" ht="12.75" customHeight="1">
      <c r="A104" t="s">
        <v>1597</v>
      </c>
      <c r="B104" s="23">
        <v>38855</v>
      </c>
      <c r="C104" t="s">
        <v>1596</v>
      </c>
      <c r="E104" s="62">
        <v>80</v>
      </c>
      <c r="F104" s="4">
        <v>38903</v>
      </c>
      <c r="G104" s="5">
        <v>43</v>
      </c>
      <c r="H104" s="6">
        <v>300</v>
      </c>
      <c r="I104" s="126" t="e">
        <f>INDEX('TOL2008'!B:B,MATCH(A104,'TOL2008'!A:A,0))</f>
        <v>#N/A</v>
      </c>
      <c r="J104" s="59" t="e">
        <f>INDEX(Pääluokka!$H$2:$H$100,MATCH(VALUE(LEFT(Taulukko1[[#This Row],[TOL2008]],2)),Pääluokka!$G$2:$G$100,0))</f>
        <v>#N/A</v>
      </c>
      <c r="K104" s="59" t="e">
        <f>INDEX(Pääluokka!$I$2:$I$100,MATCH(VALUE(LEFT(Taulukko1[[#This Row],[TOL2008]],2)),Pääluokka!$G$2:$G$100,0))</f>
        <v>#N/A</v>
      </c>
      <c r="L104" s="41">
        <f t="shared" si="10"/>
        <v>48</v>
      </c>
      <c r="M104" s="43">
        <f t="shared" si="11"/>
        <v>38855</v>
      </c>
      <c r="N104" s="43">
        <f t="shared" si="12"/>
        <v>38903</v>
      </c>
      <c r="O104" s="43">
        <f t="shared" si="13"/>
        <v>38838</v>
      </c>
      <c r="P104" s="43">
        <f t="shared" si="14"/>
        <v>38899</v>
      </c>
      <c r="Q104" s="41">
        <f t="shared" si="15"/>
        <v>2006</v>
      </c>
      <c r="R104" s="41">
        <f t="shared" si="16"/>
        <v>2006</v>
      </c>
      <c r="S104" s="43" t="str">
        <f>YEAR(Taulukko1[[#This Row],[Alku KK]])&amp;"Q"&amp;ROUNDDOWN((MONTH(Taulukko1[[#This Row],[Alku KK]])-1)/3+1,0)</f>
        <v>2006Q2</v>
      </c>
      <c r="T104" s="43" t="str">
        <f>YEAR(Taulukko1[[#This Row],[Loppu KK]])&amp;"Q"&amp;ROUNDDOWN((MONTH(Taulukko1[[#This Row],[Loppu KK]])-1)/3+1,0)</f>
        <v>2006Q3</v>
      </c>
      <c r="U104" s="66">
        <f>IF(COUNT(Taulukko1[[#This Row],[Neuvottelujen alaiset ]])=1,Taulukko1[[#This Row],[Neuvottelujen alaiset ]],Taulukko1[[#This Row],[Vähennystarve]])</f>
        <v>300</v>
      </c>
      <c r="V104" s="44">
        <f t="shared" si="17"/>
        <v>0.26666666666666666</v>
      </c>
      <c r="W104" s="44">
        <f t="shared" si="18"/>
        <v>0.14333333333333334</v>
      </c>
      <c r="X104" s="44">
        <f t="shared" si="19"/>
        <v>0.53749999999999998</v>
      </c>
      <c r="Y104" s="90" t="b">
        <f>AND(MONTH(Taulukko1[[#This Row],[Alku PVM]] )=6,DAY(Taulukko1[[#This Row],[Alku PVM]] )&gt;19)</f>
        <v>0</v>
      </c>
      <c r="Z104" s="90" t="b">
        <f>AND(MONTH(Taulukko1[[#This Row],[Loppu PVM]] )=6,DAY(Taulukko1[[#This Row],[Loppu PVM]] )&gt;19)</f>
        <v>0</v>
      </c>
      <c r="AA104" s="90" t="b">
        <f>OR(MONTH(Taulukko1[[#This Row],[Alku PVM]] )&lt;=5,AND(MONTH(Taulukko1[[#This Row],[Alku PVM]] )=6,DAY(Taulukko1[[#This Row],[Alku PVM]] )&lt;20))</f>
        <v>1</v>
      </c>
      <c r="AB104" s="90" t="b">
        <f>OR(MONTH(Taulukko1[[#This Row],[Loppu PVM]])&lt;=5,AND(MONTH(Taulukko1[[#This Row],[Loppu PVM]] )=6,DAY(Taulukko1[[#This Row],[Loppu PVM]])&lt;20))</f>
        <v>0</v>
      </c>
      <c r="AC104" s="90" t="b">
        <f>OR(MONTH(Taulukko1[[#This Row],[Alku PVM]] )&lt;=3,AND(MONTH(Taulukko1[[#This Row],[Alku PVM]] )=3))</f>
        <v>0</v>
      </c>
      <c r="AD104" s="90" t="b">
        <f>OR(MONTH(Taulukko1[[#This Row],[Loppu PVM]] )&lt;=3,AND(MONTH(Taulukko1[[#This Row],[Loppu PVM]] )=3))</f>
        <v>0</v>
      </c>
      <c r="AE104" s="90" t="b">
        <f>OR(MONTH(Taulukko1[[#This Row],[Alku PVM]] )&lt;=9,AND(MONTH(Taulukko1[[#This Row],[Alku PVM]] )=9))</f>
        <v>1</v>
      </c>
      <c r="AF104" s="90" t="b">
        <f>OR(MONTH(Taulukko1[[#This Row],[Loppu PVM]])&lt;=9,AND(MONTH(Taulukko1[[#This Row],[Loppu PVM]] )=9))</f>
        <v>1</v>
      </c>
      <c r="AG104" s="90" t="b">
        <f>OR(MONTH(Taulukko1[[#This Row],[Alku PVM]] )&lt;=6,AND(MONTH(Taulukko1[[#This Row],[Alku PVM]] )=6))</f>
        <v>1</v>
      </c>
      <c r="AH104" s="90" t="b">
        <f>OR(MONTH(Taulukko1[[#This Row],[Loppu PVM]])&lt;=6,AND(MONTH(Taulukko1[[#This Row],[Loppu PVM]] )=6))</f>
        <v>0</v>
      </c>
    </row>
    <row r="105" spans="1:34" ht="12.75" customHeight="1">
      <c r="A105" t="s">
        <v>1506</v>
      </c>
      <c r="B105" s="23">
        <v>38859</v>
      </c>
      <c r="C105" s="21" t="s">
        <v>1505</v>
      </c>
      <c r="D105" s="24"/>
      <c r="F105" s="23"/>
      <c r="G105" s="24"/>
      <c r="H105" s="1">
        <v>60</v>
      </c>
      <c r="I105" s="126" t="e">
        <f>INDEX('TOL2008'!B:B,MATCH(A105,'TOL2008'!A:A,0))</f>
        <v>#N/A</v>
      </c>
      <c r="J105" s="59" t="e">
        <f>INDEX(Pääluokka!$H$2:$H$100,MATCH(VALUE(LEFT(Taulukko1[[#This Row],[TOL2008]],2)),Pääluokka!$G$2:$G$100,0))</f>
        <v>#N/A</v>
      </c>
      <c r="K105" s="59" t="e">
        <f>INDEX(Pääluokka!$I$2:$I$100,MATCH(VALUE(LEFT(Taulukko1[[#This Row],[TOL2008]],2)),Pääluokka!$G$2:$G$100,0))</f>
        <v>#N/A</v>
      </c>
      <c r="L105" s="41" t="str">
        <f t="shared" si="10"/>
        <v>NA</v>
      </c>
      <c r="M105" s="43">
        <f t="shared" si="11"/>
        <v>38859</v>
      </c>
      <c r="N105" s="43">
        <f t="shared" si="12"/>
        <v>38910</v>
      </c>
      <c r="O105" s="43">
        <f t="shared" si="13"/>
        <v>38838</v>
      </c>
      <c r="P105" s="43">
        <f t="shared" si="14"/>
        <v>38899</v>
      </c>
      <c r="Q105" s="41">
        <f t="shared" si="15"/>
        <v>2006</v>
      </c>
      <c r="R105" s="41">
        <f t="shared" si="16"/>
        <v>2006</v>
      </c>
      <c r="S105" s="43" t="str">
        <f>YEAR(Taulukko1[[#This Row],[Alku KK]])&amp;"Q"&amp;ROUNDDOWN((MONTH(Taulukko1[[#This Row],[Alku KK]])-1)/3+1,0)</f>
        <v>2006Q2</v>
      </c>
      <c r="T105" s="43" t="str">
        <f>YEAR(Taulukko1[[#This Row],[Loppu KK]])&amp;"Q"&amp;ROUNDDOWN((MONTH(Taulukko1[[#This Row],[Loppu KK]])-1)/3+1,0)</f>
        <v>2006Q3</v>
      </c>
      <c r="U105" s="66">
        <f>IF(COUNT(Taulukko1[[#This Row],[Neuvottelujen alaiset ]])=1,Taulukko1[[#This Row],[Neuvottelujen alaiset ]],Taulukko1[[#This Row],[Vähennystarve]])</f>
        <v>60</v>
      </c>
      <c r="V105" s="44" t="str">
        <f t="shared" si="17"/>
        <v>NA</v>
      </c>
      <c r="W105" s="44" t="str">
        <f t="shared" si="18"/>
        <v>NA</v>
      </c>
      <c r="X105" s="44" t="str">
        <f t="shared" si="19"/>
        <v>NA</v>
      </c>
      <c r="Y105" s="90" t="b">
        <f>AND(MONTH(Taulukko1[[#This Row],[Alku PVM]] )=6,DAY(Taulukko1[[#This Row],[Alku PVM]] )&gt;19)</f>
        <v>0</v>
      </c>
      <c r="Z105" s="90" t="b">
        <f>AND(MONTH(Taulukko1[[#This Row],[Loppu PVM]] )=6,DAY(Taulukko1[[#This Row],[Loppu PVM]] )&gt;19)</f>
        <v>0</v>
      </c>
      <c r="AA105" s="90" t="b">
        <f>OR(MONTH(Taulukko1[[#This Row],[Alku PVM]] )&lt;=5,AND(MONTH(Taulukko1[[#This Row],[Alku PVM]] )=6,DAY(Taulukko1[[#This Row],[Alku PVM]] )&lt;20))</f>
        <v>1</v>
      </c>
      <c r="AB105" s="90" t="b">
        <f>OR(MONTH(Taulukko1[[#This Row],[Loppu PVM]])&lt;=5,AND(MONTH(Taulukko1[[#This Row],[Loppu PVM]] )=6,DAY(Taulukko1[[#This Row],[Loppu PVM]])&lt;20))</f>
        <v>0</v>
      </c>
      <c r="AC105" s="90" t="b">
        <f>OR(MONTH(Taulukko1[[#This Row],[Alku PVM]] )&lt;=3,AND(MONTH(Taulukko1[[#This Row],[Alku PVM]] )=3))</f>
        <v>0</v>
      </c>
      <c r="AD105" s="90" t="b">
        <f>OR(MONTH(Taulukko1[[#This Row],[Loppu PVM]] )&lt;=3,AND(MONTH(Taulukko1[[#This Row],[Loppu PVM]] )=3))</f>
        <v>0</v>
      </c>
      <c r="AE105" s="90" t="b">
        <f>OR(MONTH(Taulukko1[[#This Row],[Alku PVM]] )&lt;=9,AND(MONTH(Taulukko1[[#This Row],[Alku PVM]] )=9))</f>
        <v>1</v>
      </c>
      <c r="AF105" s="90" t="b">
        <f>OR(MONTH(Taulukko1[[#This Row],[Loppu PVM]])&lt;=9,AND(MONTH(Taulukko1[[#This Row],[Loppu PVM]] )=9))</f>
        <v>1</v>
      </c>
      <c r="AG105" s="90" t="b">
        <f>OR(MONTH(Taulukko1[[#This Row],[Alku PVM]] )&lt;=6,AND(MONTH(Taulukko1[[#This Row],[Alku PVM]] )=6))</f>
        <v>1</v>
      </c>
      <c r="AH105" s="90" t="b">
        <f>OR(MONTH(Taulukko1[[#This Row],[Loppu PVM]])&lt;=6,AND(MONTH(Taulukko1[[#This Row],[Loppu PVM]] )=6))</f>
        <v>0</v>
      </c>
    </row>
    <row r="106" spans="1:34" ht="12.75" customHeight="1">
      <c r="A106" t="s">
        <v>679</v>
      </c>
      <c r="B106" s="23">
        <v>38868</v>
      </c>
      <c r="C106" t="s">
        <v>1670</v>
      </c>
      <c r="E106" s="62">
        <v>0</v>
      </c>
      <c r="F106" s="4">
        <v>38890</v>
      </c>
      <c r="G106" s="5">
        <v>0</v>
      </c>
      <c r="H106" s="1">
        <v>16</v>
      </c>
      <c r="I106" s="126">
        <f>INDEX('TOL2008'!B:B,MATCH(A106,'TOL2008'!A:A,0))</f>
        <v>23140</v>
      </c>
      <c r="J106" s="59" t="str">
        <f>INDEX(Pääluokka!$H$2:$H$100,MATCH(VALUE(LEFT(Taulukko1[[#This Row],[TOL2008]],2)),Pääluokka!$G$2:$G$100,0))</f>
        <v>Teollisuus</v>
      </c>
      <c r="K106" s="59" t="str">
        <f>INDEX(Pääluokka!$I$2:$I$100,MATCH(VALUE(LEFT(Taulukko1[[#This Row],[TOL2008]],2)),Pääluokka!$G$2:$G$100,0))</f>
        <v>Teollisuus (C-E)</v>
      </c>
      <c r="L106" s="41">
        <f t="shared" si="10"/>
        <v>22</v>
      </c>
      <c r="M106" s="43">
        <f t="shared" si="11"/>
        <v>38868</v>
      </c>
      <c r="N106" s="43">
        <f t="shared" si="12"/>
        <v>38890</v>
      </c>
      <c r="O106" s="43">
        <f t="shared" si="13"/>
        <v>38838</v>
      </c>
      <c r="P106" s="43">
        <f t="shared" si="14"/>
        <v>38869</v>
      </c>
      <c r="Q106" s="41">
        <f t="shared" si="15"/>
        <v>2006</v>
      </c>
      <c r="R106" s="41">
        <f t="shared" si="16"/>
        <v>2006</v>
      </c>
      <c r="S106" s="43" t="str">
        <f>YEAR(Taulukko1[[#This Row],[Alku KK]])&amp;"Q"&amp;ROUNDDOWN((MONTH(Taulukko1[[#This Row],[Alku KK]])-1)/3+1,0)</f>
        <v>2006Q2</v>
      </c>
      <c r="T106" s="43" t="str">
        <f>YEAR(Taulukko1[[#This Row],[Loppu KK]])&amp;"Q"&amp;ROUNDDOWN((MONTH(Taulukko1[[#This Row],[Loppu KK]])-1)/3+1,0)</f>
        <v>2006Q2</v>
      </c>
      <c r="U106" s="66">
        <f>IF(COUNT(Taulukko1[[#This Row],[Neuvottelujen alaiset ]])=1,Taulukko1[[#This Row],[Neuvottelujen alaiset ]],Taulukko1[[#This Row],[Vähennystarve]])</f>
        <v>16</v>
      </c>
      <c r="V106" s="44">
        <f t="shared" si="17"/>
        <v>0</v>
      </c>
      <c r="W106" s="44">
        <f t="shared" si="18"/>
        <v>0</v>
      </c>
      <c r="X106" s="44" t="e">
        <f t="shared" si="19"/>
        <v>#DIV/0!</v>
      </c>
      <c r="Y106" s="90" t="b">
        <f>AND(MONTH(Taulukko1[[#This Row],[Alku PVM]] )=6,DAY(Taulukko1[[#This Row],[Alku PVM]] )&gt;19)</f>
        <v>0</v>
      </c>
      <c r="Z106" s="90" t="b">
        <f>AND(MONTH(Taulukko1[[#This Row],[Loppu PVM]] )=6,DAY(Taulukko1[[#This Row],[Loppu PVM]] )&gt;19)</f>
        <v>1</v>
      </c>
      <c r="AA106" s="90" t="b">
        <f>OR(MONTH(Taulukko1[[#This Row],[Alku PVM]] )&lt;=5,AND(MONTH(Taulukko1[[#This Row],[Alku PVM]] )=6,DAY(Taulukko1[[#This Row],[Alku PVM]] )&lt;20))</f>
        <v>1</v>
      </c>
      <c r="AB106" s="90" t="b">
        <f>OR(MONTH(Taulukko1[[#This Row],[Loppu PVM]])&lt;=5,AND(MONTH(Taulukko1[[#This Row],[Loppu PVM]] )=6,DAY(Taulukko1[[#This Row],[Loppu PVM]])&lt;20))</f>
        <v>0</v>
      </c>
      <c r="AC106" s="90" t="b">
        <f>OR(MONTH(Taulukko1[[#This Row],[Alku PVM]] )&lt;=3,AND(MONTH(Taulukko1[[#This Row],[Alku PVM]] )=3))</f>
        <v>0</v>
      </c>
      <c r="AD106" s="90" t="b">
        <f>OR(MONTH(Taulukko1[[#This Row],[Loppu PVM]] )&lt;=3,AND(MONTH(Taulukko1[[#This Row],[Loppu PVM]] )=3))</f>
        <v>0</v>
      </c>
      <c r="AE106" s="90" t="b">
        <f>OR(MONTH(Taulukko1[[#This Row],[Alku PVM]] )&lt;=9,AND(MONTH(Taulukko1[[#This Row],[Alku PVM]] )=9))</f>
        <v>1</v>
      </c>
      <c r="AF106" s="90" t="b">
        <f>OR(MONTH(Taulukko1[[#This Row],[Loppu PVM]])&lt;=9,AND(MONTH(Taulukko1[[#This Row],[Loppu PVM]] )=9))</f>
        <v>1</v>
      </c>
      <c r="AG106" s="90" t="b">
        <f>OR(MONTH(Taulukko1[[#This Row],[Alku PVM]] )&lt;=6,AND(MONTH(Taulukko1[[#This Row],[Alku PVM]] )=6))</f>
        <v>1</v>
      </c>
      <c r="AH106" s="90" t="b">
        <f>OR(MONTH(Taulukko1[[#This Row],[Loppu PVM]])&lt;=6,AND(MONTH(Taulukko1[[#This Row],[Loppu PVM]] )=6))</f>
        <v>1</v>
      </c>
    </row>
    <row r="107" spans="1:34" ht="12.75" customHeight="1">
      <c r="A107" t="s">
        <v>1652</v>
      </c>
      <c r="B107" s="23">
        <v>38868</v>
      </c>
      <c r="C107" t="s">
        <v>1653</v>
      </c>
      <c r="E107" s="62">
        <v>0</v>
      </c>
      <c r="F107" s="4">
        <v>38874</v>
      </c>
      <c r="G107" s="5">
        <v>0</v>
      </c>
      <c r="H107" s="1">
        <v>12</v>
      </c>
      <c r="I107" s="126" t="e">
        <f>INDEX('TOL2008'!B:B,MATCH(A107,'TOL2008'!A:A,0))</f>
        <v>#N/A</v>
      </c>
      <c r="J107" s="59" t="e">
        <f>INDEX(Pääluokka!$H$2:$H$100,MATCH(VALUE(LEFT(Taulukko1[[#This Row],[TOL2008]],2)),Pääluokka!$G$2:$G$100,0))</f>
        <v>#N/A</v>
      </c>
      <c r="K107" s="59" t="e">
        <f>INDEX(Pääluokka!$I$2:$I$100,MATCH(VALUE(LEFT(Taulukko1[[#This Row],[TOL2008]],2)),Pääluokka!$G$2:$G$100,0))</f>
        <v>#N/A</v>
      </c>
      <c r="L107" s="41">
        <f t="shared" si="10"/>
        <v>6</v>
      </c>
      <c r="M107" s="43">
        <f t="shared" si="11"/>
        <v>38868</v>
      </c>
      <c r="N107" s="43">
        <f t="shared" si="12"/>
        <v>38874</v>
      </c>
      <c r="O107" s="43">
        <f t="shared" si="13"/>
        <v>38838</v>
      </c>
      <c r="P107" s="43">
        <f t="shared" si="14"/>
        <v>38869</v>
      </c>
      <c r="Q107" s="41">
        <f t="shared" si="15"/>
        <v>2006</v>
      </c>
      <c r="R107" s="41">
        <f t="shared" si="16"/>
        <v>2006</v>
      </c>
      <c r="S107" s="43" t="str">
        <f>YEAR(Taulukko1[[#This Row],[Alku KK]])&amp;"Q"&amp;ROUNDDOWN((MONTH(Taulukko1[[#This Row],[Alku KK]])-1)/3+1,0)</f>
        <v>2006Q2</v>
      </c>
      <c r="T107" s="43" t="str">
        <f>YEAR(Taulukko1[[#This Row],[Loppu KK]])&amp;"Q"&amp;ROUNDDOWN((MONTH(Taulukko1[[#This Row],[Loppu KK]])-1)/3+1,0)</f>
        <v>2006Q2</v>
      </c>
      <c r="U107" s="66">
        <f>IF(COUNT(Taulukko1[[#This Row],[Neuvottelujen alaiset ]])=1,Taulukko1[[#This Row],[Neuvottelujen alaiset ]],Taulukko1[[#This Row],[Vähennystarve]])</f>
        <v>12</v>
      </c>
      <c r="V107" s="44">
        <f t="shared" si="17"/>
        <v>0</v>
      </c>
      <c r="W107" s="44">
        <f t="shared" si="18"/>
        <v>0</v>
      </c>
      <c r="X107" s="44" t="e">
        <f t="shared" si="19"/>
        <v>#DIV/0!</v>
      </c>
      <c r="Y107" s="90" t="b">
        <f>AND(MONTH(Taulukko1[[#This Row],[Alku PVM]] )=6,DAY(Taulukko1[[#This Row],[Alku PVM]] )&gt;19)</f>
        <v>0</v>
      </c>
      <c r="Z107" s="90" t="b">
        <f>AND(MONTH(Taulukko1[[#This Row],[Loppu PVM]] )=6,DAY(Taulukko1[[#This Row],[Loppu PVM]] )&gt;19)</f>
        <v>0</v>
      </c>
      <c r="AA107" s="90" t="b">
        <f>OR(MONTH(Taulukko1[[#This Row],[Alku PVM]] )&lt;=5,AND(MONTH(Taulukko1[[#This Row],[Alku PVM]] )=6,DAY(Taulukko1[[#This Row],[Alku PVM]] )&lt;20))</f>
        <v>1</v>
      </c>
      <c r="AB107" s="90" t="b">
        <f>OR(MONTH(Taulukko1[[#This Row],[Loppu PVM]])&lt;=5,AND(MONTH(Taulukko1[[#This Row],[Loppu PVM]] )=6,DAY(Taulukko1[[#This Row],[Loppu PVM]])&lt;20))</f>
        <v>1</v>
      </c>
      <c r="AC107" s="90" t="b">
        <f>OR(MONTH(Taulukko1[[#This Row],[Alku PVM]] )&lt;=3,AND(MONTH(Taulukko1[[#This Row],[Alku PVM]] )=3))</f>
        <v>0</v>
      </c>
      <c r="AD107" s="90" t="b">
        <f>OR(MONTH(Taulukko1[[#This Row],[Loppu PVM]] )&lt;=3,AND(MONTH(Taulukko1[[#This Row],[Loppu PVM]] )=3))</f>
        <v>0</v>
      </c>
      <c r="AE107" s="90" t="b">
        <f>OR(MONTH(Taulukko1[[#This Row],[Alku PVM]] )&lt;=9,AND(MONTH(Taulukko1[[#This Row],[Alku PVM]] )=9))</f>
        <v>1</v>
      </c>
      <c r="AF107" s="90" t="b">
        <f>OR(MONTH(Taulukko1[[#This Row],[Loppu PVM]])&lt;=9,AND(MONTH(Taulukko1[[#This Row],[Loppu PVM]] )=9))</f>
        <v>1</v>
      </c>
      <c r="AG107" s="90" t="b">
        <f>OR(MONTH(Taulukko1[[#This Row],[Alku PVM]] )&lt;=6,AND(MONTH(Taulukko1[[#This Row],[Alku PVM]] )=6))</f>
        <v>1</v>
      </c>
      <c r="AH107" s="90" t="b">
        <f>OR(MONTH(Taulukko1[[#This Row],[Loppu PVM]])&lt;=6,AND(MONTH(Taulukko1[[#This Row],[Loppu PVM]] )=6))</f>
        <v>1</v>
      </c>
    </row>
    <row r="108" spans="1:34" ht="12.75" customHeight="1">
      <c r="A108" t="s">
        <v>1440</v>
      </c>
      <c r="B108" s="23">
        <v>38869</v>
      </c>
      <c r="C108" t="s">
        <v>1439</v>
      </c>
      <c r="F108" s="4">
        <v>38974</v>
      </c>
      <c r="G108" s="5">
        <v>10</v>
      </c>
      <c r="H108" s="1">
        <v>100</v>
      </c>
      <c r="I108" s="126" t="e">
        <f>INDEX('TOL2008'!B:B,MATCH(A108,'TOL2008'!A:A,0))</f>
        <v>#N/A</v>
      </c>
      <c r="J108" s="59" t="e">
        <f>INDEX(Pääluokka!$H$2:$H$100,MATCH(VALUE(LEFT(Taulukko1[[#This Row],[TOL2008]],2)),Pääluokka!$G$2:$G$100,0))</f>
        <v>#N/A</v>
      </c>
      <c r="K108" s="59" t="e">
        <f>INDEX(Pääluokka!$I$2:$I$100,MATCH(VALUE(LEFT(Taulukko1[[#This Row],[TOL2008]],2)),Pääluokka!$G$2:$G$100,0))</f>
        <v>#N/A</v>
      </c>
      <c r="L108" s="41">
        <f t="shared" si="10"/>
        <v>105</v>
      </c>
      <c r="M108" s="43">
        <f t="shared" si="11"/>
        <v>38869</v>
      </c>
      <c r="N108" s="43">
        <f t="shared" si="12"/>
        <v>38974</v>
      </c>
      <c r="O108" s="43">
        <f t="shared" si="13"/>
        <v>38869</v>
      </c>
      <c r="P108" s="43">
        <f t="shared" si="14"/>
        <v>38961</v>
      </c>
      <c r="Q108" s="41">
        <f t="shared" si="15"/>
        <v>2006</v>
      </c>
      <c r="R108" s="41">
        <f t="shared" si="16"/>
        <v>2006</v>
      </c>
      <c r="S108" s="43" t="str">
        <f>YEAR(Taulukko1[[#This Row],[Alku KK]])&amp;"Q"&amp;ROUNDDOWN((MONTH(Taulukko1[[#This Row],[Alku KK]])-1)/3+1,0)</f>
        <v>2006Q2</v>
      </c>
      <c r="T108" s="43" t="str">
        <f>YEAR(Taulukko1[[#This Row],[Loppu KK]])&amp;"Q"&amp;ROUNDDOWN((MONTH(Taulukko1[[#This Row],[Loppu KK]])-1)/3+1,0)</f>
        <v>2006Q3</v>
      </c>
      <c r="U108" s="66">
        <f>IF(COUNT(Taulukko1[[#This Row],[Neuvottelujen alaiset ]])=1,Taulukko1[[#This Row],[Neuvottelujen alaiset ]],Taulukko1[[#This Row],[Vähennystarve]])</f>
        <v>100</v>
      </c>
      <c r="V108" s="44" t="str">
        <f t="shared" si="17"/>
        <v>NA</v>
      </c>
      <c r="W108" s="44">
        <f t="shared" si="18"/>
        <v>0.1</v>
      </c>
      <c r="X108" s="44" t="str">
        <f t="shared" si="19"/>
        <v>NA</v>
      </c>
      <c r="Y108" s="90" t="b">
        <f>AND(MONTH(Taulukko1[[#This Row],[Alku PVM]] )=6,DAY(Taulukko1[[#This Row],[Alku PVM]] )&gt;19)</f>
        <v>0</v>
      </c>
      <c r="Z108" s="90" t="b">
        <f>AND(MONTH(Taulukko1[[#This Row],[Loppu PVM]] )=6,DAY(Taulukko1[[#This Row],[Loppu PVM]] )&gt;19)</f>
        <v>0</v>
      </c>
      <c r="AA108" s="90" t="b">
        <f>OR(MONTH(Taulukko1[[#This Row],[Alku PVM]] )&lt;=5,AND(MONTH(Taulukko1[[#This Row],[Alku PVM]] )=6,DAY(Taulukko1[[#This Row],[Alku PVM]] )&lt;20))</f>
        <v>1</v>
      </c>
      <c r="AB108" s="90" t="b">
        <f>OR(MONTH(Taulukko1[[#This Row],[Loppu PVM]])&lt;=5,AND(MONTH(Taulukko1[[#This Row],[Loppu PVM]] )=6,DAY(Taulukko1[[#This Row],[Loppu PVM]])&lt;20))</f>
        <v>0</v>
      </c>
      <c r="AC108" s="90" t="b">
        <f>OR(MONTH(Taulukko1[[#This Row],[Alku PVM]] )&lt;=3,AND(MONTH(Taulukko1[[#This Row],[Alku PVM]] )=3))</f>
        <v>0</v>
      </c>
      <c r="AD108" s="90" t="b">
        <f>OR(MONTH(Taulukko1[[#This Row],[Loppu PVM]] )&lt;=3,AND(MONTH(Taulukko1[[#This Row],[Loppu PVM]] )=3))</f>
        <v>0</v>
      </c>
      <c r="AE108" s="90" t="b">
        <f>OR(MONTH(Taulukko1[[#This Row],[Alku PVM]] )&lt;=9,AND(MONTH(Taulukko1[[#This Row],[Alku PVM]] )=9))</f>
        <v>1</v>
      </c>
      <c r="AF108" s="90" t="b">
        <f>OR(MONTH(Taulukko1[[#This Row],[Loppu PVM]])&lt;=9,AND(MONTH(Taulukko1[[#This Row],[Loppu PVM]] )=9))</f>
        <v>1</v>
      </c>
      <c r="AG108" s="90" t="b">
        <f>OR(MONTH(Taulukko1[[#This Row],[Alku PVM]] )&lt;=6,AND(MONTH(Taulukko1[[#This Row],[Alku PVM]] )=6))</f>
        <v>1</v>
      </c>
      <c r="AH108" s="90" t="b">
        <f>OR(MONTH(Taulukko1[[#This Row],[Loppu PVM]])&lt;=6,AND(MONTH(Taulukko1[[#This Row],[Loppu PVM]] )=6))</f>
        <v>0</v>
      </c>
    </row>
    <row r="109" spans="1:34" ht="12.75" customHeight="1">
      <c r="A109" t="s">
        <v>1369</v>
      </c>
      <c r="B109" s="23">
        <v>38869</v>
      </c>
      <c r="C109" t="s">
        <v>1368</v>
      </c>
      <c r="E109" s="62">
        <v>20</v>
      </c>
      <c r="F109" s="4">
        <v>38930</v>
      </c>
      <c r="G109" s="5">
        <v>20</v>
      </c>
      <c r="H109" s="1">
        <v>20</v>
      </c>
      <c r="I109" s="126" t="e">
        <f>INDEX('TOL2008'!B:B,MATCH(A109,'TOL2008'!A:A,0))</f>
        <v>#N/A</v>
      </c>
      <c r="J109" s="59" t="e">
        <f>INDEX(Pääluokka!$H$2:$H$100,MATCH(VALUE(LEFT(Taulukko1[[#This Row],[TOL2008]],2)),Pääluokka!$G$2:$G$100,0))</f>
        <v>#N/A</v>
      </c>
      <c r="K109" s="59" t="e">
        <f>INDEX(Pääluokka!$I$2:$I$100,MATCH(VALUE(LEFT(Taulukko1[[#This Row],[TOL2008]],2)),Pääluokka!$G$2:$G$100,0))</f>
        <v>#N/A</v>
      </c>
      <c r="L109" s="41">
        <f t="shared" si="10"/>
        <v>61</v>
      </c>
      <c r="M109" s="43">
        <f t="shared" si="11"/>
        <v>38869</v>
      </c>
      <c r="N109" s="43">
        <f t="shared" si="12"/>
        <v>38930</v>
      </c>
      <c r="O109" s="43">
        <f t="shared" si="13"/>
        <v>38869</v>
      </c>
      <c r="P109" s="43">
        <f t="shared" si="14"/>
        <v>38930</v>
      </c>
      <c r="Q109" s="41">
        <f t="shared" si="15"/>
        <v>2006</v>
      </c>
      <c r="R109" s="41">
        <f t="shared" si="16"/>
        <v>2006</v>
      </c>
      <c r="S109" s="43" t="str">
        <f>YEAR(Taulukko1[[#This Row],[Alku KK]])&amp;"Q"&amp;ROUNDDOWN((MONTH(Taulukko1[[#This Row],[Alku KK]])-1)/3+1,0)</f>
        <v>2006Q2</v>
      </c>
      <c r="T109" s="43" t="str">
        <f>YEAR(Taulukko1[[#This Row],[Loppu KK]])&amp;"Q"&amp;ROUNDDOWN((MONTH(Taulukko1[[#This Row],[Loppu KK]])-1)/3+1,0)</f>
        <v>2006Q3</v>
      </c>
      <c r="U109" s="66">
        <f>IF(COUNT(Taulukko1[[#This Row],[Neuvottelujen alaiset ]])=1,Taulukko1[[#This Row],[Neuvottelujen alaiset ]],Taulukko1[[#This Row],[Vähennystarve]])</f>
        <v>20</v>
      </c>
      <c r="V109" s="44">
        <f t="shared" si="17"/>
        <v>1</v>
      </c>
      <c r="W109" s="44">
        <f t="shared" si="18"/>
        <v>1</v>
      </c>
      <c r="X109" s="44">
        <f t="shared" si="19"/>
        <v>1</v>
      </c>
      <c r="Y109" s="90" t="b">
        <f>AND(MONTH(Taulukko1[[#This Row],[Alku PVM]] )=6,DAY(Taulukko1[[#This Row],[Alku PVM]] )&gt;19)</f>
        <v>0</v>
      </c>
      <c r="Z109" s="90" t="b">
        <f>AND(MONTH(Taulukko1[[#This Row],[Loppu PVM]] )=6,DAY(Taulukko1[[#This Row],[Loppu PVM]] )&gt;19)</f>
        <v>0</v>
      </c>
      <c r="AA109" s="90" t="b">
        <f>OR(MONTH(Taulukko1[[#This Row],[Alku PVM]] )&lt;=5,AND(MONTH(Taulukko1[[#This Row],[Alku PVM]] )=6,DAY(Taulukko1[[#This Row],[Alku PVM]] )&lt;20))</f>
        <v>1</v>
      </c>
      <c r="AB109" s="90" t="b">
        <f>OR(MONTH(Taulukko1[[#This Row],[Loppu PVM]])&lt;=5,AND(MONTH(Taulukko1[[#This Row],[Loppu PVM]] )=6,DAY(Taulukko1[[#This Row],[Loppu PVM]])&lt;20))</f>
        <v>0</v>
      </c>
      <c r="AC109" s="90" t="b">
        <f>OR(MONTH(Taulukko1[[#This Row],[Alku PVM]] )&lt;=3,AND(MONTH(Taulukko1[[#This Row],[Alku PVM]] )=3))</f>
        <v>0</v>
      </c>
      <c r="AD109" s="90" t="b">
        <f>OR(MONTH(Taulukko1[[#This Row],[Loppu PVM]] )&lt;=3,AND(MONTH(Taulukko1[[#This Row],[Loppu PVM]] )=3))</f>
        <v>0</v>
      </c>
      <c r="AE109" s="90" t="b">
        <f>OR(MONTH(Taulukko1[[#This Row],[Alku PVM]] )&lt;=9,AND(MONTH(Taulukko1[[#This Row],[Alku PVM]] )=9))</f>
        <v>1</v>
      </c>
      <c r="AF109" s="90" t="b">
        <f>OR(MONTH(Taulukko1[[#This Row],[Loppu PVM]])&lt;=9,AND(MONTH(Taulukko1[[#This Row],[Loppu PVM]] )=9))</f>
        <v>1</v>
      </c>
      <c r="AG109" s="90" t="b">
        <f>OR(MONTH(Taulukko1[[#This Row],[Alku PVM]] )&lt;=6,AND(MONTH(Taulukko1[[#This Row],[Alku PVM]] )=6))</f>
        <v>1</v>
      </c>
      <c r="AH109" s="90" t="b">
        <f>OR(MONTH(Taulukko1[[#This Row],[Loppu PVM]])&lt;=6,AND(MONTH(Taulukko1[[#This Row],[Loppu PVM]] )=6))</f>
        <v>0</v>
      </c>
    </row>
    <row r="110" spans="1:34" ht="12.75" customHeight="1">
      <c r="A110" s="21" t="s">
        <v>1547</v>
      </c>
      <c r="B110" s="23">
        <v>38873</v>
      </c>
      <c r="C110" s="21" t="s">
        <v>1546</v>
      </c>
      <c r="D110" s="24"/>
      <c r="E110" s="62">
        <v>7</v>
      </c>
      <c r="F110" s="23">
        <v>38883</v>
      </c>
      <c r="G110" s="24">
        <v>5</v>
      </c>
      <c r="H110" s="1">
        <v>25</v>
      </c>
      <c r="I110" s="126" t="e">
        <f>INDEX('TOL2008'!B:B,MATCH(A110,'TOL2008'!A:A,0))</f>
        <v>#N/A</v>
      </c>
      <c r="J110" s="59" t="e">
        <f>INDEX(Pääluokka!$H$2:$H$100,MATCH(VALUE(LEFT(Taulukko1[[#This Row],[TOL2008]],2)),Pääluokka!$G$2:$G$100,0))</f>
        <v>#N/A</v>
      </c>
      <c r="K110" s="59" t="e">
        <f>INDEX(Pääluokka!$I$2:$I$100,MATCH(VALUE(LEFT(Taulukko1[[#This Row],[TOL2008]],2)),Pääluokka!$G$2:$G$100,0))</f>
        <v>#N/A</v>
      </c>
      <c r="L110" s="41">
        <f t="shared" si="10"/>
        <v>10</v>
      </c>
      <c r="M110" s="43">
        <f t="shared" si="11"/>
        <v>38873</v>
      </c>
      <c r="N110" s="43">
        <f t="shared" si="12"/>
        <v>38883</v>
      </c>
      <c r="O110" s="43">
        <f t="shared" si="13"/>
        <v>38869</v>
      </c>
      <c r="P110" s="43">
        <f t="shared" si="14"/>
        <v>38869</v>
      </c>
      <c r="Q110" s="41">
        <f t="shared" si="15"/>
        <v>2006</v>
      </c>
      <c r="R110" s="41">
        <f t="shared" si="16"/>
        <v>2006</v>
      </c>
      <c r="S110" s="43" t="str">
        <f>YEAR(Taulukko1[[#This Row],[Alku KK]])&amp;"Q"&amp;ROUNDDOWN((MONTH(Taulukko1[[#This Row],[Alku KK]])-1)/3+1,0)</f>
        <v>2006Q2</v>
      </c>
      <c r="T110" s="43" t="str">
        <f>YEAR(Taulukko1[[#This Row],[Loppu KK]])&amp;"Q"&amp;ROUNDDOWN((MONTH(Taulukko1[[#This Row],[Loppu KK]])-1)/3+1,0)</f>
        <v>2006Q2</v>
      </c>
      <c r="U110" s="66">
        <f>IF(COUNT(Taulukko1[[#This Row],[Neuvottelujen alaiset ]])=1,Taulukko1[[#This Row],[Neuvottelujen alaiset ]],Taulukko1[[#This Row],[Vähennystarve]])</f>
        <v>25</v>
      </c>
      <c r="V110" s="44">
        <f t="shared" si="17"/>
        <v>0.28000000000000003</v>
      </c>
      <c r="W110" s="44">
        <f t="shared" si="18"/>
        <v>0.2</v>
      </c>
      <c r="X110" s="44">
        <f t="shared" si="19"/>
        <v>0.7142857142857143</v>
      </c>
      <c r="Y110" s="90" t="b">
        <f>AND(MONTH(Taulukko1[[#This Row],[Alku PVM]] )=6,DAY(Taulukko1[[#This Row],[Alku PVM]] )&gt;19)</f>
        <v>0</v>
      </c>
      <c r="Z110" s="90" t="b">
        <f>AND(MONTH(Taulukko1[[#This Row],[Loppu PVM]] )=6,DAY(Taulukko1[[#This Row],[Loppu PVM]] )&gt;19)</f>
        <v>0</v>
      </c>
      <c r="AA110" s="90" t="b">
        <f>OR(MONTH(Taulukko1[[#This Row],[Alku PVM]] )&lt;=5,AND(MONTH(Taulukko1[[#This Row],[Alku PVM]] )=6,DAY(Taulukko1[[#This Row],[Alku PVM]] )&lt;20))</f>
        <v>1</v>
      </c>
      <c r="AB110" s="90" t="b">
        <f>OR(MONTH(Taulukko1[[#This Row],[Loppu PVM]])&lt;=5,AND(MONTH(Taulukko1[[#This Row],[Loppu PVM]] )=6,DAY(Taulukko1[[#This Row],[Loppu PVM]])&lt;20))</f>
        <v>1</v>
      </c>
      <c r="AC110" s="90" t="b">
        <f>OR(MONTH(Taulukko1[[#This Row],[Alku PVM]] )&lt;=3,AND(MONTH(Taulukko1[[#This Row],[Alku PVM]] )=3))</f>
        <v>0</v>
      </c>
      <c r="AD110" s="90" t="b">
        <f>OR(MONTH(Taulukko1[[#This Row],[Loppu PVM]] )&lt;=3,AND(MONTH(Taulukko1[[#This Row],[Loppu PVM]] )=3))</f>
        <v>0</v>
      </c>
      <c r="AE110" s="90" t="b">
        <f>OR(MONTH(Taulukko1[[#This Row],[Alku PVM]] )&lt;=9,AND(MONTH(Taulukko1[[#This Row],[Alku PVM]] )=9))</f>
        <v>1</v>
      </c>
      <c r="AF110" s="90" t="b">
        <f>OR(MONTH(Taulukko1[[#This Row],[Loppu PVM]])&lt;=9,AND(MONTH(Taulukko1[[#This Row],[Loppu PVM]] )=9))</f>
        <v>1</v>
      </c>
      <c r="AG110" s="90" t="b">
        <f>OR(MONTH(Taulukko1[[#This Row],[Alku PVM]] )&lt;=6,AND(MONTH(Taulukko1[[#This Row],[Alku PVM]] )=6))</f>
        <v>1</v>
      </c>
      <c r="AH110" s="90" t="b">
        <f>OR(MONTH(Taulukko1[[#This Row],[Loppu PVM]])&lt;=6,AND(MONTH(Taulukko1[[#This Row],[Loppu PVM]] )=6))</f>
        <v>1</v>
      </c>
    </row>
    <row r="111" spans="1:34" ht="12.75" customHeight="1">
      <c r="A111" s="21" t="s">
        <v>1456</v>
      </c>
      <c r="B111" s="23">
        <v>38873</v>
      </c>
      <c r="C111" t="s">
        <v>1455</v>
      </c>
      <c r="D111" s="24"/>
      <c r="E111" s="62">
        <v>60</v>
      </c>
      <c r="F111" s="23">
        <v>38897</v>
      </c>
      <c r="G111" s="24">
        <v>10</v>
      </c>
      <c r="H111" s="6">
        <v>60</v>
      </c>
      <c r="I111" s="126" t="e">
        <f>INDEX('TOL2008'!B:B,MATCH(A111,'TOL2008'!A:A,0))</f>
        <v>#N/A</v>
      </c>
      <c r="J111" s="59" t="e">
        <f>INDEX(Pääluokka!$H$2:$H$100,MATCH(VALUE(LEFT(Taulukko1[[#This Row],[TOL2008]],2)),Pääluokka!$G$2:$G$100,0))</f>
        <v>#N/A</v>
      </c>
      <c r="K111" s="59" t="e">
        <f>INDEX(Pääluokka!$I$2:$I$100,MATCH(VALUE(LEFT(Taulukko1[[#This Row],[TOL2008]],2)),Pääluokka!$G$2:$G$100,0))</f>
        <v>#N/A</v>
      </c>
      <c r="L111" s="41">
        <f t="shared" si="10"/>
        <v>24</v>
      </c>
      <c r="M111" s="43">
        <f t="shared" si="11"/>
        <v>38873</v>
      </c>
      <c r="N111" s="43">
        <f t="shared" si="12"/>
        <v>38897</v>
      </c>
      <c r="O111" s="43">
        <f t="shared" si="13"/>
        <v>38869</v>
      </c>
      <c r="P111" s="43">
        <f t="shared" si="14"/>
        <v>38869</v>
      </c>
      <c r="Q111" s="41">
        <f t="shared" si="15"/>
        <v>2006</v>
      </c>
      <c r="R111" s="41">
        <f t="shared" si="16"/>
        <v>2006</v>
      </c>
      <c r="S111" s="43" t="str">
        <f>YEAR(Taulukko1[[#This Row],[Alku KK]])&amp;"Q"&amp;ROUNDDOWN((MONTH(Taulukko1[[#This Row],[Alku KK]])-1)/3+1,0)</f>
        <v>2006Q2</v>
      </c>
      <c r="T111" s="43" t="str">
        <f>YEAR(Taulukko1[[#This Row],[Loppu KK]])&amp;"Q"&amp;ROUNDDOWN((MONTH(Taulukko1[[#This Row],[Loppu KK]])-1)/3+1,0)</f>
        <v>2006Q2</v>
      </c>
      <c r="U111" s="66">
        <f>IF(COUNT(Taulukko1[[#This Row],[Neuvottelujen alaiset ]])=1,Taulukko1[[#This Row],[Neuvottelujen alaiset ]],Taulukko1[[#This Row],[Vähennystarve]])</f>
        <v>60</v>
      </c>
      <c r="V111" s="44">
        <f t="shared" si="17"/>
        <v>1</v>
      </c>
      <c r="W111" s="44">
        <f t="shared" si="18"/>
        <v>0.16666666666666666</v>
      </c>
      <c r="X111" s="44">
        <f t="shared" si="19"/>
        <v>0.16666666666666666</v>
      </c>
      <c r="Y111" s="90" t="b">
        <f>AND(MONTH(Taulukko1[[#This Row],[Alku PVM]] )=6,DAY(Taulukko1[[#This Row],[Alku PVM]] )&gt;19)</f>
        <v>0</v>
      </c>
      <c r="Z111" s="90" t="b">
        <f>AND(MONTH(Taulukko1[[#This Row],[Loppu PVM]] )=6,DAY(Taulukko1[[#This Row],[Loppu PVM]] )&gt;19)</f>
        <v>1</v>
      </c>
      <c r="AA111" s="90" t="b">
        <f>OR(MONTH(Taulukko1[[#This Row],[Alku PVM]] )&lt;=5,AND(MONTH(Taulukko1[[#This Row],[Alku PVM]] )=6,DAY(Taulukko1[[#This Row],[Alku PVM]] )&lt;20))</f>
        <v>1</v>
      </c>
      <c r="AB111" s="90" t="b">
        <f>OR(MONTH(Taulukko1[[#This Row],[Loppu PVM]])&lt;=5,AND(MONTH(Taulukko1[[#This Row],[Loppu PVM]] )=6,DAY(Taulukko1[[#This Row],[Loppu PVM]])&lt;20))</f>
        <v>0</v>
      </c>
      <c r="AC111" s="90" t="b">
        <f>OR(MONTH(Taulukko1[[#This Row],[Alku PVM]] )&lt;=3,AND(MONTH(Taulukko1[[#This Row],[Alku PVM]] )=3))</f>
        <v>0</v>
      </c>
      <c r="AD111" s="90" t="b">
        <f>OR(MONTH(Taulukko1[[#This Row],[Loppu PVM]] )&lt;=3,AND(MONTH(Taulukko1[[#This Row],[Loppu PVM]] )=3))</f>
        <v>0</v>
      </c>
      <c r="AE111" s="90" t="b">
        <f>OR(MONTH(Taulukko1[[#This Row],[Alku PVM]] )&lt;=9,AND(MONTH(Taulukko1[[#This Row],[Alku PVM]] )=9))</f>
        <v>1</v>
      </c>
      <c r="AF111" s="90" t="b">
        <f>OR(MONTH(Taulukko1[[#This Row],[Loppu PVM]])&lt;=9,AND(MONTH(Taulukko1[[#This Row],[Loppu PVM]] )=9))</f>
        <v>1</v>
      </c>
      <c r="AG111" s="90" t="b">
        <f>OR(MONTH(Taulukko1[[#This Row],[Alku PVM]] )&lt;=6,AND(MONTH(Taulukko1[[#This Row],[Alku PVM]] )=6))</f>
        <v>1</v>
      </c>
      <c r="AH111" s="90" t="b">
        <f>OR(MONTH(Taulukko1[[#This Row],[Loppu PVM]])&lt;=6,AND(MONTH(Taulukko1[[#This Row],[Loppu PVM]] )=6))</f>
        <v>1</v>
      </c>
    </row>
    <row r="112" spans="1:34" ht="12.75" customHeight="1">
      <c r="A112" t="s">
        <v>1400</v>
      </c>
      <c r="B112" s="23">
        <v>38873</v>
      </c>
      <c r="C112" t="s">
        <v>1399</v>
      </c>
      <c r="E112" s="62">
        <v>45</v>
      </c>
      <c r="F112" s="4">
        <v>38915</v>
      </c>
      <c r="G112" s="5">
        <v>40</v>
      </c>
      <c r="H112" s="1">
        <v>45</v>
      </c>
      <c r="I112" s="126" t="e">
        <f>INDEX('TOL2008'!B:B,MATCH(A112,'TOL2008'!A:A,0))</f>
        <v>#N/A</v>
      </c>
      <c r="J112" s="59" t="e">
        <f>INDEX(Pääluokka!$H$2:$H$100,MATCH(VALUE(LEFT(Taulukko1[[#This Row],[TOL2008]],2)),Pääluokka!$G$2:$G$100,0))</f>
        <v>#N/A</v>
      </c>
      <c r="K112" s="59" t="e">
        <f>INDEX(Pääluokka!$I$2:$I$100,MATCH(VALUE(LEFT(Taulukko1[[#This Row],[TOL2008]],2)),Pääluokka!$G$2:$G$100,0))</f>
        <v>#N/A</v>
      </c>
      <c r="L112" s="41">
        <f t="shared" si="10"/>
        <v>42</v>
      </c>
      <c r="M112" s="43">
        <f t="shared" si="11"/>
        <v>38873</v>
      </c>
      <c r="N112" s="43">
        <f t="shared" si="12"/>
        <v>38915</v>
      </c>
      <c r="O112" s="43">
        <f t="shared" si="13"/>
        <v>38869</v>
      </c>
      <c r="P112" s="43">
        <f t="shared" si="14"/>
        <v>38899</v>
      </c>
      <c r="Q112" s="41">
        <f t="shared" si="15"/>
        <v>2006</v>
      </c>
      <c r="R112" s="41">
        <f t="shared" si="16"/>
        <v>2006</v>
      </c>
      <c r="S112" s="43" t="str">
        <f>YEAR(Taulukko1[[#This Row],[Alku KK]])&amp;"Q"&amp;ROUNDDOWN((MONTH(Taulukko1[[#This Row],[Alku KK]])-1)/3+1,0)</f>
        <v>2006Q2</v>
      </c>
      <c r="T112" s="43" t="str">
        <f>YEAR(Taulukko1[[#This Row],[Loppu KK]])&amp;"Q"&amp;ROUNDDOWN((MONTH(Taulukko1[[#This Row],[Loppu KK]])-1)/3+1,0)</f>
        <v>2006Q3</v>
      </c>
      <c r="U112" s="66">
        <f>IF(COUNT(Taulukko1[[#This Row],[Neuvottelujen alaiset ]])=1,Taulukko1[[#This Row],[Neuvottelujen alaiset ]],Taulukko1[[#This Row],[Vähennystarve]])</f>
        <v>45</v>
      </c>
      <c r="V112" s="44">
        <f t="shared" si="17"/>
        <v>1</v>
      </c>
      <c r="W112" s="44">
        <f t="shared" si="18"/>
        <v>0.88888888888888884</v>
      </c>
      <c r="X112" s="44">
        <f t="shared" si="19"/>
        <v>0.88888888888888884</v>
      </c>
      <c r="Y112" s="90" t="b">
        <f>AND(MONTH(Taulukko1[[#This Row],[Alku PVM]] )=6,DAY(Taulukko1[[#This Row],[Alku PVM]] )&gt;19)</f>
        <v>0</v>
      </c>
      <c r="Z112" s="90" t="b">
        <f>AND(MONTH(Taulukko1[[#This Row],[Loppu PVM]] )=6,DAY(Taulukko1[[#This Row],[Loppu PVM]] )&gt;19)</f>
        <v>0</v>
      </c>
      <c r="AA112" s="90" t="b">
        <f>OR(MONTH(Taulukko1[[#This Row],[Alku PVM]] )&lt;=5,AND(MONTH(Taulukko1[[#This Row],[Alku PVM]] )=6,DAY(Taulukko1[[#This Row],[Alku PVM]] )&lt;20))</f>
        <v>1</v>
      </c>
      <c r="AB112" s="90" t="b">
        <f>OR(MONTH(Taulukko1[[#This Row],[Loppu PVM]])&lt;=5,AND(MONTH(Taulukko1[[#This Row],[Loppu PVM]] )=6,DAY(Taulukko1[[#This Row],[Loppu PVM]])&lt;20))</f>
        <v>0</v>
      </c>
      <c r="AC112" s="90" t="b">
        <f>OR(MONTH(Taulukko1[[#This Row],[Alku PVM]] )&lt;=3,AND(MONTH(Taulukko1[[#This Row],[Alku PVM]] )=3))</f>
        <v>0</v>
      </c>
      <c r="AD112" s="90" t="b">
        <f>OR(MONTH(Taulukko1[[#This Row],[Loppu PVM]] )&lt;=3,AND(MONTH(Taulukko1[[#This Row],[Loppu PVM]] )=3))</f>
        <v>0</v>
      </c>
      <c r="AE112" s="90" t="b">
        <f>OR(MONTH(Taulukko1[[#This Row],[Alku PVM]] )&lt;=9,AND(MONTH(Taulukko1[[#This Row],[Alku PVM]] )=9))</f>
        <v>1</v>
      </c>
      <c r="AF112" s="90" t="b">
        <f>OR(MONTH(Taulukko1[[#This Row],[Loppu PVM]])&lt;=9,AND(MONTH(Taulukko1[[#This Row],[Loppu PVM]] )=9))</f>
        <v>1</v>
      </c>
      <c r="AG112" s="90" t="b">
        <f>OR(MONTH(Taulukko1[[#This Row],[Alku PVM]] )&lt;=6,AND(MONTH(Taulukko1[[#This Row],[Alku PVM]] )=6))</f>
        <v>1</v>
      </c>
      <c r="AH112" s="90" t="b">
        <f>OR(MONTH(Taulukko1[[#This Row],[Loppu PVM]])&lt;=6,AND(MONTH(Taulukko1[[#This Row],[Loppu PVM]] )=6))</f>
        <v>0</v>
      </c>
    </row>
    <row r="113" spans="1:34" ht="12.75" customHeight="1">
      <c r="A113" t="s">
        <v>1438</v>
      </c>
      <c r="B113" s="23">
        <v>38879</v>
      </c>
      <c r="C113" t="s">
        <v>1437</v>
      </c>
      <c r="E113" s="62">
        <v>35</v>
      </c>
      <c r="F113" s="4">
        <v>38930</v>
      </c>
      <c r="G113" s="5">
        <v>13</v>
      </c>
      <c r="H113" s="22">
        <v>35</v>
      </c>
      <c r="I113" s="126" t="e">
        <f>INDEX('TOL2008'!B:B,MATCH(A113,'TOL2008'!A:A,0))</f>
        <v>#N/A</v>
      </c>
      <c r="J113" s="59" t="e">
        <f>INDEX(Pääluokka!$H$2:$H$100,MATCH(VALUE(LEFT(Taulukko1[[#This Row],[TOL2008]],2)),Pääluokka!$G$2:$G$100,0))</f>
        <v>#N/A</v>
      </c>
      <c r="K113" s="59" t="e">
        <f>INDEX(Pääluokka!$I$2:$I$100,MATCH(VALUE(LEFT(Taulukko1[[#This Row],[TOL2008]],2)),Pääluokka!$G$2:$G$100,0))</f>
        <v>#N/A</v>
      </c>
      <c r="L113" s="41">
        <f t="shared" si="10"/>
        <v>51</v>
      </c>
      <c r="M113" s="43">
        <f t="shared" si="11"/>
        <v>38879</v>
      </c>
      <c r="N113" s="43">
        <f t="shared" si="12"/>
        <v>38930</v>
      </c>
      <c r="O113" s="43">
        <f t="shared" si="13"/>
        <v>38869</v>
      </c>
      <c r="P113" s="43">
        <f t="shared" si="14"/>
        <v>38930</v>
      </c>
      <c r="Q113" s="41">
        <f t="shared" si="15"/>
        <v>2006</v>
      </c>
      <c r="R113" s="41">
        <f t="shared" si="16"/>
        <v>2006</v>
      </c>
      <c r="S113" s="43" t="str">
        <f>YEAR(Taulukko1[[#This Row],[Alku KK]])&amp;"Q"&amp;ROUNDDOWN((MONTH(Taulukko1[[#This Row],[Alku KK]])-1)/3+1,0)</f>
        <v>2006Q2</v>
      </c>
      <c r="T113" s="43" t="str">
        <f>YEAR(Taulukko1[[#This Row],[Loppu KK]])&amp;"Q"&amp;ROUNDDOWN((MONTH(Taulukko1[[#This Row],[Loppu KK]])-1)/3+1,0)</f>
        <v>2006Q3</v>
      </c>
      <c r="U113" s="66">
        <f>IF(COUNT(Taulukko1[[#This Row],[Neuvottelujen alaiset ]])=1,Taulukko1[[#This Row],[Neuvottelujen alaiset ]],Taulukko1[[#This Row],[Vähennystarve]])</f>
        <v>35</v>
      </c>
      <c r="V113" s="44">
        <f t="shared" si="17"/>
        <v>1</v>
      </c>
      <c r="W113" s="44">
        <f t="shared" si="18"/>
        <v>0.37142857142857144</v>
      </c>
      <c r="X113" s="44">
        <f t="shared" si="19"/>
        <v>0.37142857142857144</v>
      </c>
      <c r="Y113" s="90" t="b">
        <f>AND(MONTH(Taulukko1[[#This Row],[Alku PVM]] )=6,DAY(Taulukko1[[#This Row],[Alku PVM]] )&gt;19)</f>
        <v>0</v>
      </c>
      <c r="Z113" s="90" t="b">
        <f>AND(MONTH(Taulukko1[[#This Row],[Loppu PVM]] )=6,DAY(Taulukko1[[#This Row],[Loppu PVM]] )&gt;19)</f>
        <v>0</v>
      </c>
      <c r="AA113" s="90" t="b">
        <f>OR(MONTH(Taulukko1[[#This Row],[Alku PVM]] )&lt;=5,AND(MONTH(Taulukko1[[#This Row],[Alku PVM]] )=6,DAY(Taulukko1[[#This Row],[Alku PVM]] )&lt;20))</f>
        <v>1</v>
      </c>
      <c r="AB113" s="90" t="b">
        <f>OR(MONTH(Taulukko1[[#This Row],[Loppu PVM]])&lt;=5,AND(MONTH(Taulukko1[[#This Row],[Loppu PVM]] )=6,DAY(Taulukko1[[#This Row],[Loppu PVM]])&lt;20))</f>
        <v>0</v>
      </c>
      <c r="AC113" s="90" t="b">
        <f>OR(MONTH(Taulukko1[[#This Row],[Alku PVM]] )&lt;=3,AND(MONTH(Taulukko1[[#This Row],[Alku PVM]] )=3))</f>
        <v>0</v>
      </c>
      <c r="AD113" s="90" t="b">
        <f>OR(MONTH(Taulukko1[[#This Row],[Loppu PVM]] )&lt;=3,AND(MONTH(Taulukko1[[#This Row],[Loppu PVM]] )=3))</f>
        <v>0</v>
      </c>
      <c r="AE113" s="90" t="b">
        <f>OR(MONTH(Taulukko1[[#This Row],[Alku PVM]] )&lt;=9,AND(MONTH(Taulukko1[[#This Row],[Alku PVM]] )=9))</f>
        <v>1</v>
      </c>
      <c r="AF113" s="90" t="b">
        <f>OR(MONTH(Taulukko1[[#This Row],[Loppu PVM]])&lt;=9,AND(MONTH(Taulukko1[[#This Row],[Loppu PVM]] )=9))</f>
        <v>1</v>
      </c>
      <c r="AG113" s="90" t="b">
        <f>OR(MONTH(Taulukko1[[#This Row],[Alku PVM]] )&lt;=6,AND(MONTH(Taulukko1[[#This Row],[Alku PVM]] )=6))</f>
        <v>1</v>
      </c>
      <c r="AH113" s="90" t="b">
        <f>OR(MONTH(Taulukko1[[#This Row],[Loppu PVM]])&lt;=6,AND(MONTH(Taulukko1[[#This Row],[Loppu PVM]] )=6))</f>
        <v>0</v>
      </c>
    </row>
    <row r="114" spans="1:34" ht="12.75" customHeight="1">
      <c r="A114" t="s">
        <v>1648</v>
      </c>
      <c r="B114" s="23">
        <v>38884</v>
      </c>
      <c r="C114" t="s">
        <v>536</v>
      </c>
      <c r="F114" s="4">
        <v>38884</v>
      </c>
      <c r="G114" s="5">
        <v>21</v>
      </c>
      <c r="H114" s="1">
        <v>21</v>
      </c>
      <c r="I114" s="126" t="e">
        <f>INDEX('TOL2008'!B:B,MATCH(A114,'TOL2008'!A:A,0))</f>
        <v>#N/A</v>
      </c>
      <c r="J114" s="59" t="e">
        <f>INDEX(Pääluokka!$H$2:$H$100,MATCH(VALUE(LEFT(Taulukko1[[#This Row],[TOL2008]],2)),Pääluokka!$G$2:$G$100,0))</f>
        <v>#N/A</v>
      </c>
      <c r="K114" s="59" t="e">
        <f>INDEX(Pääluokka!$I$2:$I$100,MATCH(VALUE(LEFT(Taulukko1[[#This Row],[TOL2008]],2)),Pääluokka!$G$2:$G$100,0))</f>
        <v>#N/A</v>
      </c>
      <c r="L114" s="41" t="str">
        <f t="shared" si="10"/>
        <v>NA</v>
      </c>
      <c r="M114" s="43">
        <f t="shared" si="11"/>
        <v>38884</v>
      </c>
      <c r="N114" s="43">
        <f t="shared" si="12"/>
        <v>38884</v>
      </c>
      <c r="O114" s="43">
        <f t="shared" si="13"/>
        <v>38869</v>
      </c>
      <c r="P114" s="43">
        <f t="shared" si="14"/>
        <v>38869</v>
      </c>
      <c r="Q114" s="41">
        <f t="shared" si="15"/>
        <v>2006</v>
      </c>
      <c r="R114" s="41">
        <f t="shared" si="16"/>
        <v>2006</v>
      </c>
      <c r="S114" s="43" t="str">
        <f>YEAR(Taulukko1[[#This Row],[Alku KK]])&amp;"Q"&amp;ROUNDDOWN((MONTH(Taulukko1[[#This Row],[Alku KK]])-1)/3+1,0)</f>
        <v>2006Q2</v>
      </c>
      <c r="T114" s="43" t="str">
        <f>YEAR(Taulukko1[[#This Row],[Loppu KK]])&amp;"Q"&amp;ROUNDDOWN((MONTH(Taulukko1[[#This Row],[Loppu KK]])-1)/3+1,0)</f>
        <v>2006Q2</v>
      </c>
      <c r="U114" s="66">
        <f>IF(COUNT(Taulukko1[[#This Row],[Neuvottelujen alaiset ]])=1,Taulukko1[[#This Row],[Neuvottelujen alaiset ]],Taulukko1[[#This Row],[Vähennystarve]])</f>
        <v>21</v>
      </c>
      <c r="V114" s="44" t="str">
        <f t="shared" si="17"/>
        <v>NA</v>
      </c>
      <c r="W114" s="44">
        <f t="shared" si="18"/>
        <v>1</v>
      </c>
      <c r="X114" s="44" t="str">
        <f t="shared" si="19"/>
        <v>NA</v>
      </c>
      <c r="Y114" s="90" t="b">
        <f>AND(MONTH(Taulukko1[[#This Row],[Alku PVM]] )=6,DAY(Taulukko1[[#This Row],[Alku PVM]] )&gt;19)</f>
        <v>0</v>
      </c>
      <c r="Z114" s="90" t="b">
        <f>AND(MONTH(Taulukko1[[#This Row],[Loppu PVM]] )=6,DAY(Taulukko1[[#This Row],[Loppu PVM]] )&gt;19)</f>
        <v>0</v>
      </c>
      <c r="AA114" s="90" t="b">
        <f>OR(MONTH(Taulukko1[[#This Row],[Alku PVM]] )&lt;=5,AND(MONTH(Taulukko1[[#This Row],[Alku PVM]] )=6,DAY(Taulukko1[[#This Row],[Alku PVM]] )&lt;20))</f>
        <v>1</v>
      </c>
      <c r="AB114" s="90" t="b">
        <f>OR(MONTH(Taulukko1[[#This Row],[Loppu PVM]])&lt;=5,AND(MONTH(Taulukko1[[#This Row],[Loppu PVM]] )=6,DAY(Taulukko1[[#This Row],[Loppu PVM]])&lt;20))</f>
        <v>1</v>
      </c>
      <c r="AC114" s="90" t="b">
        <f>OR(MONTH(Taulukko1[[#This Row],[Alku PVM]] )&lt;=3,AND(MONTH(Taulukko1[[#This Row],[Alku PVM]] )=3))</f>
        <v>0</v>
      </c>
      <c r="AD114" s="90" t="b">
        <f>OR(MONTH(Taulukko1[[#This Row],[Loppu PVM]] )&lt;=3,AND(MONTH(Taulukko1[[#This Row],[Loppu PVM]] )=3))</f>
        <v>0</v>
      </c>
      <c r="AE114" s="90" t="b">
        <f>OR(MONTH(Taulukko1[[#This Row],[Alku PVM]] )&lt;=9,AND(MONTH(Taulukko1[[#This Row],[Alku PVM]] )=9))</f>
        <v>1</v>
      </c>
      <c r="AF114" s="90" t="b">
        <f>OR(MONTH(Taulukko1[[#This Row],[Loppu PVM]])&lt;=9,AND(MONTH(Taulukko1[[#This Row],[Loppu PVM]] )=9))</f>
        <v>1</v>
      </c>
      <c r="AG114" s="90" t="b">
        <f>OR(MONTH(Taulukko1[[#This Row],[Alku PVM]] )&lt;=6,AND(MONTH(Taulukko1[[#This Row],[Alku PVM]] )=6))</f>
        <v>1</v>
      </c>
      <c r="AH114" s="90" t="b">
        <f>OR(MONTH(Taulukko1[[#This Row],[Loppu PVM]])&lt;=6,AND(MONTH(Taulukko1[[#This Row],[Loppu PVM]] )=6))</f>
        <v>1</v>
      </c>
    </row>
    <row r="115" spans="1:34" ht="12.75" customHeight="1">
      <c r="A115" t="s">
        <v>1635</v>
      </c>
      <c r="B115" s="23">
        <v>38888</v>
      </c>
      <c r="C115" t="s">
        <v>1634</v>
      </c>
      <c r="E115" s="62">
        <v>10</v>
      </c>
      <c r="F115" s="4"/>
      <c r="G115" s="5"/>
      <c r="H115" s="1">
        <v>100</v>
      </c>
      <c r="I115" s="126" t="e">
        <f>INDEX('TOL2008'!B:B,MATCH(A115,'TOL2008'!A:A,0))</f>
        <v>#N/A</v>
      </c>
      <c r="J115" s="59" t="e">
        <f>INDEX(Pääluokka!$H$2:$H$100,MATCH(VALUE(LEFT(Taulukko1[[#This Row],[TOL2008]],2)),Pääluokka!$G$2:$G$100,0))</f>
        <v>#N/A</v>
      </c>
      <c r="K115" s="59" t="e">
        <f>INDEX(Pääluokka!$I$2:$I$100,MATCH(VALUE(LEFT(Taulukko1[[#This Row],[TOL2008]],2)),Pääluokka!$G$2:$G$100,0))</f>
        <v>#N/A</v>
      </c>
      <c r="L115" s="41" t="str">
        <f t="shared" si="10"/>
        <v>NA</v>
      </c>
      <c r="M115" s="43">
        <f t="shared" si="11"/>
        <v>38888</v>
      </c>
      <c r="N115" s="43">
        <f t="shared" si="12"/>
        <v>38939</v>
      </c>
      <c r="O115" s="43">
        <f t="shared" si="13"/>
        <v>38869</v>
      </c>
      <c r="P115" s="43">
        <f t="shared" si="14"/>
        <v>38930</v>
      </c>
      <c r="Q115" s="41">
        <f t="shared" si="15"/>
        <v>2006</v>
      </c>
      <c r="R115" s="41">
        <f t="shared" si="16"/>
        <v>2006</v>
      </c>
      <c r="S115" s="43" t="str">
        <f>YEAR(Taulukko1[[#This Row],[Alku KK]])&amp;"Q"&amp;ROUNDDOWN((MONTH(Taulukko1[[#This Row],[Alku KK]])-1)/3+1,0)</f>
        <v>2006Q2</v>
      </c>
      <c r="T115" s="43" t="str">
        <f>YEAR(Taulukko1[[#This Row],[Loppu KK]])&amp;"Q"&amp;ROUNDDOWN((MONTH(Taulukko1[[#This Row],[Loppu KK]])-1)/3+1,0)</f>
        <v>2006Q3</v>
      </c>
      <c r="U115" s="66">
        <f>IF(COUNT(Taulukko1[[#This Row],[Neuvottelujen alaiset ]])=1,Taulukko1[[#This Row],[Neuvottelujen alaiset ]],Taulukko1[[#This Row],[Vähennystarve]])</f>
        <v>100</v>
      </c>
      <c r="V115" s="44">
        <f t="shared" si="17"/>
        <v>0.1</v>
      </c>
      <c r="W115" s="44" t="str">
        <f t="shared" si="18"/>
        <v>NA</v>
      </c>
      <c r="X115" s="44" t="str">
        <f t="shared" si="19"/>
        <v>NA</v>
      </c>
      <c r="Y115" s="90" t="b">
        <f>AND(MONTH(Taulukko1[[#This Row],[Alku PVM]] )=6,DAY(Taulukko1[[#This Row],[Alku PVM]] )&gt;19)</f>
        <v>1</v>
      </c>
      <c r="Z115" s="90" t="b">
        <f>AND(MONTH(Taulukko1[[#This Row],[Loppu PVM]] )=6,DAY(Taulukko1[[#This Row],[Loppu PVM]] )&gt;19)</f>
        <v>0</v>
      </c>
      <c r="AA115" s="90" t="b">
        <f>OR(MONTH(Taulukko1[[#This Row],[Alku PVM]] )&lt;=5,AND(MONTH(Taulukko1[[#This Row],[Alku PVM]] )=6,DAY(Taulukko1[[#This Row],[Alku PVM]] )&lt;20))</f>
        <v>0</v>
      </c>
      <c r="AB115" s="90" t="b">
        <f>OR(MONTH(Taulukko1[[#This Row],[Loppu PVM]])&lt;=5,AND(MONTH(Taulukko1[[#This Row],[Loppu PVM]] )=6,DAY(Taulukko1[[#This Row],[Loppu PVM]])&lt;20))</f>
        <v>0</v>
      </c>
      <c r="AC115" s="90" t="b">
        <f>OR(MONTH(Taulukko1[[#This Row],[Alku PVM]] )&lt;=3,AND(MONTH(Taulukko1[[#This Row],[Alku PVM]] )=3))</f>
        <v>0</v>
      </c>
      <c r="AD115" s="90" t="b">
        <f>OR(MONTH(Taulukko1[[#This Row],[Loppu PVM]] )&lt;=3,AND(MONTH(Taulukko1[[#This Row],[Loppu PVM]] )=3))</f>
        <v>0</v>
      </c>
      <c r="AE115" s="90" t="b">
        <f>OR(MONTH(Taulukko1[[#This Row],[Alku PVM]] )&lt;=9,AND(MONTH(Taulukko1[[#This Row],[Alku PVM]] )=9))</f>
        <v>1</v>
      </c>
      <c r="AF115" s="90" t="b">
        <f>OR(MONTH(Taulukko1[[#This Row],[Loppu PVM]])&lt;=9,AND(MONTH(Taulukko1[[#This Row],[Loppu PVM]] )=9))</f>
        <v>1</v>
      </c>
      <c r="AG115" s="90" t="b">
        <f>OR(MONTH(Taulukko1[[#This Row],[Alku PVM]] )&lt;=6,AND(MONTH(Taulukko1[[#This Row],[Alku PVM]] )=6))</f>
        <v>1</v>
      </c>
      <c r="AH115" s="90" t="b">
        <f>OR(MONTH(Taulukko1[[#This Row],[Loppu PVM]])&lt;=6,AND(MONTH(Taulukko1[[#This Row],[Loppu PVM]] )=6))</f>
        <v>0</v>
      </c>
    </row>
    <row r="116" spans="1:34" ht="12.75" customHeight="1">
      <c r="A116" t="s">
        <v>1432</v>
      </c>
      <c r="B116" s="23">
        <v>38889</v>
      </c>
      <c r="C116" t="s">
        <v>1431</v>
      </c>
      <c r="E116" s="62">
        <v>20</v>
      </c>
      <c r="F116" s="4">
        <v>38939</v>
      </c>
      <c r="G116" s="5">
        <v>15</v>
      </c>
      <c r="H116" s="6">
        <v>20</v>
      </c>
      <c r="I116" s="126" t="e">
        <f>INDEX('TOL2008'!B:B,MATCH(A116,'TOL2008'!A:A,0))</f>
        <v>#N/A</v>
      </c>
      <c r="J116" s="59" t="e">
        <f>INDEX(Pääluokka!$H$2:$H$100,MATCH(VALUE(LEFT(Taulukko1[[#This Row],[TOL2008]],2)),Pääluokka!$G$2:$G$100,0))</f>
        <v>#N/A</v>
      </c>
      <c r="K116" s="59" t="e">
        <f>INDEX(Pääluokka!$I$2:$I$100,MATCH(VALUE(LEFT(Taulukko1[[#This Row],[TOL2008]],2)),Pääluokka!$G$2:$G$100,0))</f>
        <v>#N/A</v>
      </c>
      <c r="L116" s="41">
        <f t="shared" si="10"/>
        <v>50</v>
      </c>
      <c r="M116" s="43">
        <f t="shared" si="11"/>
        <v>38889</v>
      </c>
      <c r="N116" s="43">
        <f t="shared" si="12"/>
        <v>38939</v>
      </c>
      <c r="O116" s="43">
        <f t="shared" si="13"/>
        <v>38869</v>
      </c>
      <c r="P116" s="43">
        <f t="shared" si="14"/>
        <v>38930</v>
      </c>
      <c r="Q116" s="41">
        <f t="shared" si="15"/>
        <v>2006</v>
      </c>
      <c r="R116" s="41">
        <f t="shared" si="16"/>
        <v>2006</v>
      </c>
      <c r="S116" s="43" t="str">
        <f>YEAR(Taulukko1[[#This Row],[Alku KK]])&amp;"Q"&amp;ROUNDDOWN((MONTH(Taulukko1[[#This Row],[Alku KK]])-1)/3+1,0)</f>
        <v>2006Q2</v>
      </c>
      <c r="T116" s="43" t="str">
        <f>YEAR(Taulukko1[[#This Row],[Loppu KK]])&amp;"Q"&amp;ROUNDDOWN((MONTH(Taulukko1[[#This Row],[Loppu KK]])-1)/3+1,0)</f>
        <v>2006Q3</v>
      </c>
      <c r="U116" s="66">
        <f>IF(COUNT(Taulukko1[[#This Row],[Neuvottelujen alaiset ]])=1,Taulukko1[[#This Row],[Neuvottelujen alaiset ]],Taulukko1[[#This Row],[Vähennystarve]])</f>
        <v>20</v>
      </c>
      <c r="V116" s="44">
        <f t="shared" si="17"/>
        <v>1</v>
      </c>
      <c r="W116" s="44">
        <f t="shared" si="18"/>
        <v>0.75</v>
      </c>
      <c r="X116" s="44">
        <f t="shared" si="19"/>
        <v>0.75</v>
      </c>
      <c r="Y116" s="90" t="b">
        <f>AND(MONTH(Taulukko1[[#This Row],[Alku PVM]] )=6,DAY(Taulukko1[[#This Row],[Alku PVM]] )&gt;19)</f>
        <v>1</v>
      </c>
      <c r="Z116" s="90" t="b">
        <f>AND(MONTH(Taulukko1[[#This Row],[Loppu PVM]] )=6,DAY(Taulukko1[[#This Row],[Loppu PVM]] )&gt;19)</f>
        <v>0</v>
      </c>
      <c r="AA116" s="90" t="b">
        <f>OR(MONTH(Taulukko1[[#This Row],[Alku PVM]] )&lt;=5,AND(MONTH(Taulukko1[[#This Row],[Alku PVM]] )=6,DAY(Taulukko1[[#This Row],[Alku PVM]] )&lt;20))</f>
        <v>0</v>
      </c>
      <c r="AB116" s="90" t="b">
        <f>OR(MONTH(Taulukko1[[#This Row],[Loppu PVM]])&lt;=5,AND(MONTH(Taulukko1[[#This Row],[Loppu PVM]] )=6,DAY(Taulukko1[[#This Row],[Loppu PVM]])&lt;20))</f>
        <v>0</v>
      </c>
      <c r="AC116" s="90" t="b">
        <f>OR(MONTH(Taulukko1[[#This Row],[Alku PVM]] )&lt;=3,AND(MONTH(Taulukko1[[#This Row],[Alku PVM]] )=3))</f>
        <v>0</v>
      </c>
      <c r="AD116" s="90" t="b">
        <f>OR(MONTH(Taulukko1[[#This Row],[Loppu PVM]] )&lt;=3,AND(MONTH(Taulukko1[[#This Row],[Loppu PVM]] )=3))</f>
        <v>0</v>
      </c>
      <c r="AE116" s="90" t="b">
        <f>OR(MONTH(Taulukko1[[#This Row],[Alku PVM]] )&lt;=9,AND(MONTH(Taulukko1[[#This Row],[Alku PVM]] )=9))</f>
        <v>1</v>
      </c>
      <c r="AF116" s="90" t="b">
        <f>OR(MONTH(Taulukko1[[#This Row],[Loppu PVM]])&lt;=9,AND(MONTH(Taulukko1[[#This Row],[Loppu PVM]] )=9))</f>
        <v>1</v>
      </c>
      <c r="AG116" s="90" t="b">
        <f>OR(MONTH(Taulukko1[[#This Row],[Alku PVM]] )&lt;=6,AND(MONTH(Taulukko1[[#This Row],[Alku PVM]] )=6))</f>
        <v>1</v>
      </c>
      <c r="AH116" s="90" t="b">
        <f>OR(MONTH(Taulukko1[[#This Row],[Loppu PVM]])&lt;=6,AND(MONTH(Taulukko1[[#This Row],[Loppu PVM]] )=6))</f>
        <v>0</v>
      </c>
    </row>
    <row r="117" spans="1:34" ht="12.75" customHeight="1">
      <c r="A117" t="s">
        <v>1383</v>
      </c>
      <c r="B117" s="23">
        <v>38895</v>
      </c>
      <c r="C117" t="s">
        <v>1382</v>
      </c>
      <c r="F117" s="4">
        <v>38968</v>
      </c>
      <c r="G117" s="5">
        <v>52</v>
      </c>
      <c r="H117" s="1">
        <v>120</v>
      </c>
      <c r="I117" s="126" t="e">
        <f>INDEX('TOL2008'!B:B,MATCH(A117,'TOL2008'!A:A,0))</f>
        <v>#N/A</v>
      </c>
      <c r="J117" s="59" t="e">
        <f>INDEX(Pääluokka!$H$2:$H$100,MATCH(VALUE(LEFT(Taulukko1[[#This Row],[TOL2008]],2)),Pääluokka!$G$2:$G$100,0))</f>
        <v>#N/A</v>
      </c>
      <c r="K117" s="59" t="e">
        <f>INDEX(Pääluokka!$I$2:$I$100,MATCH(VALUE(LEFT(Taulukko1[[#This Row],[TOL2008]],2)),Pääluokka!$G$2:$G$100,0))</f>
        <v>#N/A</v>
      </c>
      <c r="L117" s="41">
        <f t="shared" si="10"/>
        <v>73</v>
      </c>
      <c r="M117" s="43">
        <f t="shared" si="11"/>
        <v>38895</v>
      </c>
      <c r="N117" s="43">
        <f t="shared" si="12"/>
        <v>38968</v>
      </c>
      <c r="O117" s="43">
        <f t="shared" si="13"/>
        <v>38869</v>
      </c>
      <c r="P117" s="43">
        <f t="shared" si="14"/>
        <v>38961</v>
      </c>
      <c r="Q117" s="41">
        <f t="shared" si="15"/>
        <v>2006</v>
      </c>
      <c r="R117" s="41">
        <f t="shared" si="16"/>
        <v>2006</v>
      </c>
      <c r="S117" s="43" t="str">
        <f>YEAR(Taulukko1[[#This Row],[Alku KK]])&amp;"Q"&amp;ROUNDDOWN((MONTH(Taulukko1[[#This Row],[Alku KK]])-1)/3+1,0)</f>
        <v>2006Q2</v>
      </c>
      <c r="T117" s="43" t="str">
        <f>YEAR(Taulukko1[[#This Row],[Loppu KK]])&amp;"Q"&amp;ROUNDDOWN((MONTH(Taulukko1[[#This Row],[Loppu KK]])-1)/3+1,0)</f>
        <v>2006Q3</v>
      </c>
      <c r="U117" s="66">
        <f>IF(COUNT(Taulukko1[[#This Row],[Neuvottelujen alaiset ]])=1,Taulukko1[[#This Row],[Neuvottelujen alaiset ]],Taulukko1[[#This Row],[Vähennystarve]])</f>
        <v>120</v>
      </c>
      <c r="V117" s="44" t="str">
        <f t="shared" si="17"/>
        <v>NA</v>
      </c>
      <c r="W117" s="44">
        <f t="shared" si="18"/>
        <v>0.43333333333333335</v>
      </c>
      <c r="X117" s="44" t="str">
        <f t="shared" si="19"/>
        <v>NA</v>
      </c>
      <c r="Y117" s="90" t="b">
        <f>AND(MONTH(Taulukko1[[#This Row],[Alku PVM]] )=6,DAY(Taulukko1[[#This Row],[Alku PVM]] )&gt;19)</f>
        <v>1</v>
      </c>
      <c r="Z117" s="90" t="b">
        <f>AND(MONTH(Taulukko1[[#This Row],[Loppu PVM]] )=6,DAY(Taulukko1[[#This Row],[Loppu PVM]] )&gt;19)</f>
        <v>0</v>
      </c>
      <c r="AA117" s="90" t="b">
        <f>OR(MONTH(Taulukko1[[#This Row],[Alku PVM]] )&lt;=5,AND(MONTH(Taulukko1[[#This Row],[Alku PVM]] )=6,DAY(Taulukko1[[#This Row],[Alku PVM]] )&lt;20))</f>
        <v>0</v>
      </c>
      <c r="AB117" s="90" t="b">
        <f>OR(MONTH(Taulukko1[[#This Row],[Loppu PVM]])&lt;=5,AND(MONTH(Taulukko1[[#This Row],[Loppu PVM]] )=6,DAY(Taulukko1[[#This Row],[Loppu PVM]])&lt;20))</f>
        <v>0</v>
      </c>
      <c r="AC117" s="90" t="b">
        <f>OR(MONTH(Taulukko1[[#This Row],[Alku PVM]] )&lt;=3,AND(MONTH(Taulukko1[[#This Row],[Alku PVM]] )=3))</f>
        <v>0</v>
      </c>
      <c r="AD117" s="90" t="b">
        <f>OR(MONTH(Taulukko1[[#This Row],[Loppu PVM]] )&lt;=3,AND(MONTH(Taulukko1[[#This Row],[Loppu PVM]] )=3))</f>
        <v>0</v>
      </c>
      <c r="AE117" s="90" t="b">
        <f>OR(MONTH(Taulukko1[[#This Row],[Alku PVM]] )&lt;=9,AND(MONTH(Taulukko1[[#This Row],[Alku PVM]] )=9))</f>
        <v>1</v>
      </c>
      <c r="AF117" s="90" t="b">
        <f>OR(MONTH(Taulukko1[[#This Row],[Loppu PVM]])&lt;=9,AND(MONTH(Taulukko1[[#This Row],[Loppu PVM]] )=9))</f>
        <v>1</v>
      </c>
      <c r="AG117" s="90" t="b">
        <f>OR(MONTH(Taulukko1[[#This Row],[Alku PVM]] )&lt;=6,AND(MONTH(Taulukko1[[#This Row],[Alku PVM]] )=6))</f>
        <v>1</v>
      </c>
      <c r="AH117" s="90" t="b">
        <f>OR(MONTH(Taulukko1[[#This Row],[Loppu PVM]])&lt;=6,AND(MONTH(Taulukko1[[#This Row],[Loppu PVM]] )=6))</f>
        <v>0</v>
      </c>
    </row>
    <row r="118" spans="1:34" ht="12.75" customHeight="1">
      <c r="A118" t="s">
        <v>1532</v>
      </c>
      <c r="B118" s="23">
        <v>38897</v>
      </c>
      <c r="C118" t="s">
        <v>1531</v>
      </c>
      <c r="E118" s="62">
        <v>7</v>
      </c>
      <c r="F118" s="4"/>
      <c r="G118" s="5"/>
      <c r="H118" s="1">
        <v>17</v>
      </c>
      <c r="I118" s="126" t="e">
        <f>INDEX('TOL2008'!B:B,MATCH(A118,'TOL2008'!A:A,0))</f>
        <v>#N/A</v>
      </c>
      <c r="J118" s="59" t="e">
        <f>INDEX(Pääluokka!$H$2:$H$100,MATCH(VALUE(LEFT(Taulukko1[[#This Row],[TOL2008]],2)),Pääluokka!$G$2:$G$100,0))</f>
        <v>#N/A</v>
      </c>
      <c r="K118" s="59" t="e">
        <f>INDEX(Pääluokka!$I$2:$I$100,MATCH(VALUE(LEFT(Taulukko1[[#This Row],[TOL2008]],2)),Pääluokka!$G$2:$G$100,0))</f>
        <v>#N/A</v>
      </c>
      <c r="L118" s="41" t="str">
        <f t="shared" si="10"/>
        <v>NA</v>
      </c>
      <c r="M118" s="43">
        <f t="shared" si="11"/>
        <v>38897</v>
      </c>
      <c r="N118" s="43">
        <f t="shared" si="12"/>
        <v>38948</v>
      </c>
      <c r="O118" s="43">
        <f t="shared" si="13"/>
        <v>38869</v>
      </c>
      <c r="P118" s="43">
        <f t="shared" si="14"/>
        <v>38930</v>
      </c>
      <c r="Q118" s="41">
        <f t="shared" si="15"/>
        <v>2006</v>
      </c>
      <c r="R118" s="41">
        <f t="shared" si="16"/>
        <v>2006</v>
      </c>
      <c r="S118" s="43" t="str">
        <f>YEAR(Taulukko1[[#This Row],[Alku KK]])&amp;"Q"&amp;ROUNDDOWN((MONTH(Taulukko1[[#This Row],[Alku KK]])-1)/3+1,0)</f>
        <v>2006Q2</v>
      </c>
      <c r="T118" s="43" t="str">
        <f>YEAR(Taulukko1[[#This Row],[Loppu KK]])&amp;"Q"&amp;ROUNDDOWN((MONTH(Taulukko1[[#This Row],[Loppu KK]])-1)/3+1,0)</f>
        <v>2006Q3</v>
      </c>
      <c r="U118" s="66">
        <f>IF(COUNT(Taulukko1[[#This Row],[Neuvottelujen alaiset ]])=1,Taulukko1[[#This Row],[Neuvottelujen alaiset ]],Taulukko1[[#This Row],[Vähennystarve]])</f>
        <v>17</v>
      </c>
      <c r="V118" s="44">
        <f t="shared" si="17"/>
        <v>0.41176470588235292</v>
      </c>
      <c r="W118" s="44" t="str">
        <f t="shared" si="18"/>
        <v>NA</v>
      </c>
      <c r="X118" s="44" t="str">
        <f t="shared" si="19"/>
        <v>NA</v>
      </c>
      <c r="Y118" s="90" t="b">
        <f>AND(MONTH(Taulukko1[[#This Row],[Alku PVM]] )=6,DAY(Taulukko1[[#This Row],[Alku PVM]] )&gt;19)</f>
        <v>1</v>
      </c>
      <c r="Z118" s="90" t="b">
        <f>AND(MONTH(Taulukko1[[#This Row],[Loppu PVM]] )=6,DAY(Taulukko1[[#This Row],[Loppu PVM]] )&gt;19)</f>
        <v>0</v>
      </c>
      <c r="AA118" s="90" t="b">
        <f>OR(MONTH(Taulukko1[[#This Row],[Alku PVM]] )&lt;=5,AND(MONTH(Taulukko1[[#This Row],[Alku PVM]] )=6,DAY(Taulukko1[[#This Row],[Alku PVM]] )&lt;20))</f>
        <v>0</v>
      </c>
      <c r="AB118" s="90" t="b">
        <f>OR(MONTH(Taulukko1[[#This Row],[Loppu PVM]])&lt;=5,AND(MONTH(Taulukko1[[#This Row],[Loppu PVM]] )=6,DAY(Taulukko1[[#This Row],[Loppu PVM]])&lt;20))</f>
        <v>0</v>
      </c>
      <c r="AC118" s="90" t="b">
        <f>OR(MONTH(Taulukko1[[#This Row],[Alku PVM]] )&lt;=3,AND(MONTH(Taulukko1[[#This Row],[Alku PVM]] )=3))</f>
        <v>0</v>
      </c>
      <c r="AD118" s="90" t="b">
        <f>OR(MONTH(Taulukko1[[#This Row],[Loppu PVM]] )&lt;=3,AND(MONTH(Taulukko1[[#This Row],[Loppu PVM]] )=3))</f>
        <v>0</v>
      </c>
      <c r="AE118" s="90" t="b">
        <f>OR(MONTH(Taulukko1[[#This Row],[Alku PVM]] )&lt;=9,AND(MONTH(Taulukko1[[#This Row],[Alku PVM]] )=9))</f>
        <v>1</v>
      </c>
      <c r="AF118" s="90" t="b">
        <f>OR(MONTH(Taulukko1[[#This Row],[Loppu PVM]])&lt;=9,AND(MONTH(Taulukko1[[#This Row],[Loppu PVM]] )=9))</f>
        <v>1</v>
      </c>
      <c r="AG118" s="90" t="b">
        <f>OR(MONTH(Taulukko1[[#This Row],[Alku PVM]] )&lt;=6,AND(MONTH(Taulukko1[[#This Row],[Alku PVM]] )=6))</f>
        <v>1</v>
      </c>
      <c r="AH118" s="90" t="b">
        <f>OR(MONTH(Taulukko1[[#This Row],[Loppu PVM]])&lt;=6,AND(MONTH(Taulukko1[[#This Row],[Loppu PVM]] )=6))</f>
        <v>0</v>
      </c>
    </row>
    <row r="119" spans="1:34" ht="12.75" customHeight="1">
      <c r="A119" t="s">
        <v>1629</v>
      </c>
      <c r="B119" s="23">
        <v>38898</v>
      </c>
      <c r="C119" t="s">
        <v>1628</v>
      </c>
      <c r="E119" s="62">
        <v>170</v>
      </c>
      <c r="F119" s="4">
        <v>38944</v>
      </c>
      <c r="G119" s="5">
        <v>170</v>
      </c>
      <c r="H119" s="1">
        <v>170</v>
      </c>
      <c r="I119" s="126" t="e">
        <f>INDEX('TOL2008'!B:B,MATCH(A119,'TOL2008'!A:A,0))</f>
        <v>#N/A</v>
      </c>
      <c r="J119" s="59" t="e">
        <f>INDEX(Pääluokka!$H$2:$H$100,MATCH(VALUE(LEFT(Taulukko1[[#This Row],[TOL2008]],2)),Pääluokka!$G$2:$G$100,0))</f>
        <v>#N/A</v>
      </c>
      <c r="K119" s="59" t="e">
        <f>INDEX(Pääluokka!$I$2:$I$100,MATCH(VALUE(LEFT(Taulukko1[[#This Row],[TOL2008]],2)),Pääluokka!$G$2:$G$100,0))</f>
        <v>#N/A</v>
      </c>
      <c r="L119" s="41">
        <f t="shared" si="10"/>
        <v>46</v>
      </c>
      <c r="M119" s="43">
        <f t="shared" si="11"/>
        <v>38898</v>
      </c>
      <c r="N119" s="43">
        <f t="shared" si="12"/>
        <v>38944</v>
      </c>
      <c r="O119" s="43">
        <f t="shared" si="13"/>
        <v>38869</v>
      </c>
      <c r="P119" s="43">
        <f t="shared" si="14"/>
        <v>38930</v>
      </c>
      <c r="Q119" s="41">
        <f t="shared" si="15"/>
        <v>2006</v>
      </c>
      <c r="R119" s="41">
        <f t="shared" si="16"/>
        <v>2006</v>
      </c>
      <c r="S119" s="43" t="str">
        <f>YEAR(Taulukko1[[#This Row],[Alku KK]])&amp;"Q"&amp;ROUNDDOWN((MONTH(Taulukko1[[#This Row],[Alku KK]])-1)/3+1,0)</f>
        <v>2006Q2</v>
      </c>
      <c r="T119" s="43" t="str">
        <f>YEAR(Taulukko1[[#This Row],[Loppu KK]])&amp;"Q"&amp;ROUNDDOWN((MONTH(Taulukko1[[#This Row],[Loppu KK]])-1)/3+1,0)</f>
        <v>2006Q3</v>
      </c>
      <c r="U119" s="66">
        <f>IF(COUNT(Taulukko1[[#This Row],[Neuvottelujen alaiset ]])=1,Taulukko1[[#This Row],[Neuvottelujen alaiset ]],Taulukko1[[#This Row],[Vähennystarve]])</f>
        <v>170</v>
      </c>
      <c r="V119" s="44">
        <f t="shared" si="17"/>
        <v>1</v>
      </c>
      <c r="W119" s="44">
        <f t="shared" si="18"/>
        <v>1</v>
      </c>
      <c r="X119" s="44">
        <f t="shared" si="19"/>
        <v>1</v>
      </c>
      <c r="Y119" s="90" t="b">
        <f>AND(MONTH(Taulukko1[[#This Row],[Alku PVM]] )=6,DAY(Taulukko1[[#This Row],[Alku PVM]] )&gt;19)</f>
        <v>1</v>
      </c>
      <c r="Z119" s="90" t="b">
        <f>AND(MONTH(Taulukko1[[#This Row],[Loppu PVM]] )=6,DAY(Taulukko1[[#This Row],[Loppu PVM]] )&gt;19)</f>
        <v>0</v>
      </c>
      <c r="AA119" s="90" t="b">
        <f>OR(MONTH(Taulukko1[[#This Row],[Alku PVM]] )&lt;=5,AND(MONTH(Taulukko1[[#This Row],[Alku PVM]] )=6,DAY(Taulukko1[[#This Row],[Alku PVM]] )&lt;20))</f>
        <v>0</v>
      </c>
      <c r="AB119" s="90" t="b">
        <f>OR(MONTH(Taulukko1[[#This Row],[Loppu PVM]])&lt;=5,AND(MONTH(Taulukko1[[#This Row],[Loppu PVM]] )=6,DAY(Taulukko1[[#This Row],[Loppu PVM]])&lt;20))</f>
        <v>0</v>
      </c>
      <c r="AC119" s="90" t="b">
        <f>OR(MONTH(Taulukko1[[#This Row],[Alku PVM]] )&lt;=3,AND(MONTH(Taulukko1[[#This Row],[Alku PVM]] )=3))</f>
        <v>0</v>
      </c>
      <c r="AD119" s="90" t="b">
        <f>OR(MONTH(Taulukko1[[#This Row],[Loppu PVM]] )&lt;=3,AND(MONTH(Taulukko1[[#This Row],[Loppu PVM]] )=3))</f>
        <v>0</v>
      </c>
      <c r="AE119" s="90" t="b">
        <f>OR(MONTH(Taulukko1[[#This Row],[Alku PVM]] )&lt;=9,AND(MONTH(Taulukko1[[#This Row],[Alku PVM]] )=9))</f>
        <v>1</v>
      </c>
      <c r="AF119" s="90" t="b">
        <f>OR(MONTH(Taulukko1[[#This Row],[Loppu PVM]])&lt;=9,AND(MONTH(Taulukko1[[#This Row],[Loppu PVM]] )=9))</f>
        <v>1</v>
      </c>
      <c r="AG119" s="90" t="b">
        <f>OR(MONTH(Taulukko1[[#This Row],[Alku PVM]] )&lt;=6,AND(MONTH(Taulukko1[[#This Row],[Alku PVM]] )=6))</f>
        <v>1</v>
      </c>
      <c r="AH119" s="90" t="b">
        <f>OR(MONTH(Taulukko1[[#This Row],[Loppu PVM]])&lt;=6,AND(MONTH(Taulukko1[[#This Row],[Loppu PVM]] )=6))</f>
        <v>0</v>
      </c>
    </row>
    <row r="120" spans="1:34" ht="12.75" customHeight="1">
      <c r="A120" t="s">
        <v>1447</v>
      </c>
      <c r="B120" s="23">
        <v>38903</v>
      </c>
      <c r="C120" t="s">
        <v>536</v>
      </c>
      <c r="F120" s="4">
        <v>38954</v>
      </c>
      <c r="G120" s="5">
        <v>7</v>
      </c>
      <c r="H120" s="22">
        <v>7</v>
      </c>
      <c r="I120" s="126" t="e">
        <f>INDEX('TOL2008'!B:B,MATCH(A120,'TOL2008'!A:A,0))</f>
        <v>#N/A</v>
      </c>
      <c r="J120" s="59" t="e">
        <f>INDEX(Pääluokka!$H$2:$H$100,MATCH(VALUE(LEFT(Taulukko1[[#This Row],[TOL2008]],2)),Pääluokka!$G$2:$G$100,0))</f>
        <v>#N/A</v>
      </c>
      <c r="K120" s="59" t="e">
        <f>INDEX(Pääluokka!$I$2:$I$100,MATCH(VALUE(LEFT(Taulukko1[[#This Row],[TOL2008]],2)),Pääluokka!$G$2:$G$100,0))</f>
        <v>#N/A</v>
      </c>
      <c r="L120" s="41">
        <f t="shared" si="10"/>
        <v>51</v>
      </c>
      <c r="M120" s="43">
        <f t="shared" si="11"/>
        <v>38903</v>
      </c>
      <c r="N120" s="43">
        <f t="shared" si="12"/>
        <v>38954</v>
      </c>
      <c r="O120" s="43">
        <f t="shared" si="13"/>
        <v>38899</v>
      </c>
      <c r="P120" s="43">
        <f t="shared" si="14"/>
        <v>38930</v>
      </c>
      <c r="Q120" s="41">
        <f t="shared" si="15"/>
        <v>2006</v>
      </c>
      <c r="R120" s="41">
        <f t="shared" si="16"/>
        <v>2006</v>
      </c>
      <c r="S120" s="43" t="str">
        <f>YEAR(Taulukko1[[#This Row],[Alku KK]])&amp;"Q"&amp;ROUNDDOWN((MONTH(Taulukko1[[#This Row],[Alku KK]])-1)/3+1,0)</f>
        <v>2006Q3</v>
      </c>
      <c r="T120" s="43" t="str">
        <f>YEAR(Taulukko1[[#This Row],[Loppu KK]])&amp;"Q"&amp;ROUNDDOWN((MONTH(Taulukko1[[#This Row],[Loppu KK]])-1)/3+1,0)</f>
        <v>2006Q3</v>
      </c>
      <c r="U120" s="66">
        <f>IF(COUNT(Taulukko1[[#This Row],[Neuvottelujen alaiset ]])=1,Taulukko1[[#This Row],[Neuvottelujen alaiset ]],Taulukko1[[#This Row],[Vähennystarve]])</f>
        <v>7</v>
      </c>
      <c r="V120" s="44" t="str">
        <f t="shared" si="17"/>
        <v>NA</v>
      </c>
      <c r="W120" s="44">
        <f t="shared" si="18"/>
        <v>1</v>
      </c>
      <c r="X120" s="44" t="str">
        <f t="shared" si="19"/>
        <v>NA</v>
      </c>
      <c r="Y120" s="90" t="b">
        <f>AND(MONTH(Taulukko1[[#This Row],[Alku PVM]] )=6,DAY(Taulukko1[[#This Row],[Alku PVM]] )&gt;19)</f>
        <v>0</v>
      </c>
      <c r="Z120" s="90" t="b">
        <f>AND(MONTH(Taulukko1[[#This Row],[Loppu PVM]] )=6,DAY(Taulukko1[[#This Row],[Loppu PVM]] )&gt;19)</f>
        <v>0</v>
      </c>
      <c r="AA120" s="90" t="b">
        <f>OR(MONTH(Taulukko1[[#This Row],[Alku PVM]] )&lt;=5,AND(MONTH(Taulukko1[[#This Row],[Alku PVM]] )=6,DAY(Taulukko1[[#This Row],[Alku PVM]] )&lt;20))</f>
        <v>0</v>
      </c>
      <c r="AB120" s="90" t="b">
        <f>OR(MONTH(Taulukko1[[#This Row],[Loppu PVM]])&lt;=5,AND(MONTH(Taulukko1[[#This Row],[Loppu PVM]] )=6,DAY(Taulukko1[[#This Row],[Loppu PVM]])&lt;20))</f>
        <v>0</v>
      </c>
      <c r="AC120" s="90" t="b">
        <f>OR(MONTH(Taulukko1[[#This Row],[Alku PVM]] )&lt;=3,AND(MONTH(Taulukko1[[#This Row],[Alku PVM]] )=3))</f>
        <v>0</v>
      </c>
      <c r="AD120" s="90" t="b">
        <f>OR(MONTH(Taulukko1[[#This Row],[Loppu PVM]] )&lt;=3,AND(MONTH(Taulukko1[[#This Row],[Loppu PVM]] )=3))</f>
        <v>0</v>
      </c>
      <c r="AE120" s="90" t="b">
        <f>OR(MONTH(Taulukko1[[#This Row],[Alku PVM]] )&lt;=9,AND(MONTH(Taulukko1[[#This Row],[Alku PVM]] )=9))</f>
        <v>1</v>
      </c>
      <c r="AF120" s="90" t="b">
        <f>OR(MONTH(Taulukko1[[#This Row],[Loppu PVM]])&lt;=9,AND(MONTH(Taulukko1[[#This Row],[Loppu PVM]] )=9))</f>
        <v>1</v>
      </c>
      <c r="AG120" s="90" t="b">
        <f>OR(MONTH(Taulukko1[[#This Row],[Alku PVM]] )&lt;=6,AND(MONTH(Taulukko1[[#This Row],[Alku PVM]] )=6))</f>
        <v>0</v>
      </c>
      <c r="AH120" s="90" t="b">
        <f>OR(MONTH(Taulukko1[[#This Row],[Loppu PVM]])&lt;=6,AND(MONTH(Taulukko1[[#This Row],[Loppu PVM]] )=6))</f>
        <v>0</v>
      </c>
    </row>
    <row r="121" spans="1:34" ht="12.75" customHeight="1">
      <c r="A121" t="s">
        <v>1508</v>
      </c>
      <c r="B121" s="23">
        <v>38904</v>
      </c>
      <c r="C121" t="s">
        <v>1507</v>
      </c>
      <c r="F121" s="4">
        <v>38947</v>
      </c>
      <c r="G121" s="5">
        <v>140</v>
      </c>
      <c r="H121" s="1">
        <v>140</v>
      </c>
      <c r="I121" s="126" t="e">
        <f>INDEX('TOL2008'!B:B,MATCH(A121,'TOL2008'!A:A,0))</f>
        <v>#N/A</v>
      </c>
      <c r="J121" s="59" t="e">
        <f>INDEX(Pääluokka!$H$2:$H$100,MATCH(VALUE(LEFT(Taulukko1[[#This Row],[TOL2008]],2)),Pääluokka!$G$2:$G$100,0))</f>
        <v>#N/A</v>
      </c>
      <c r="K121" s="59" t="e">
        <f>INDEX(Pääluokka!$I$2:$I$100,MATCH(VALUE(LEFT(Taulukko1[[#This Row],[TOL2008]],2)),Pääluokka!$G$2:$G$100,0))</f>
        <v>#N/A</v>
      </c>
      <c r="L121" s="41">
        <f t="shared" si="10"/>
        <v>43</v>
      </c>
      <c r="M121" s="43">
        <f t="shared" si="11"/>
        <v>38904</v>
      </c>
      <c r="N121" s="43">
        <f t="shared" si="12"/>
        <v>38947</v>
      </c>
      <c r="O121" s="43">
        <f t="shared" si="13"/>
        <v>38899</v>
      </c>
      <c r="P121" s="43">
        <f t="shared" si="14"/>
        <v>38930</v>
      </c>
      <c r="Q121" s="41">
        <f t="shared" si="15"/>
        <v>2006</v>
      </c>
      <c r="R121" s="41">
        <f t="shared" si="16"/>
        <v>2006</v>
      </c>
      <c r="S121" s="43" t="str">
        <f>YEAR(Taulukko1[[#This Row],[Alku KK]])&amp;"Q"&amp;ROUNDDOWN((MONTH(Taulukko1[[#This Row],[Alku KK]])-1)/3+1,0)</f>
        <v>2006Q3</v>
      </c>
      <c r="T121" s="43" t="str">
        <f>YEAR(Taulukko1[[#This Row],[Loppu KK]])&amp;"Q"&amp;ROUNDDOWN((MONTH(Taulukko1[[#This Row],[Loppu KK]])-1)/3+1,0)</f>
        <v>2006Q3</v>
      </c>
      <c r="U121" s="66">
        <f>IF(COUNT(Taulukko1[[#This Row],[Neuvottelujen alaiset ]])=1,Taulukko1[[#This Row],[Neuvottelujen alaiset ]],Taulukko1[[#This Row],[Vähennystarve]])</f>
        <v>140</v>
      </c>
      <c r="V121" s="44" t="str">
        <f t="shared" si="17"/>
        <v>NA</v>
      </c>
      <c r="W121" s="44">
        <f t="shared" si="18"/>
        <v>1</v>
      </c>
      <c r="X121" s="44" t="str">
        <f t="shared" si="19"/>
        <v>NA</v>
      </c>
      <c r="Y121" s="90" t="b">
        <f>AND(MONTH(Taulukko1[[#This Row],[Alku PVM]] )=6,DAY(Taulukko1[[#This Row],[Alku PVM]] )&gt;19)</f>
        <v>0</v>
      </c>
      <c r="Z121" s="90" t="b">
        <f>AND(MONTH(Taulukko1[[#This Row],[Loppu PVM]] )=6,DAY(Taulukko1[[#This Row],[Loppu PVM]] )&gt;19)</f>
        <v>0</v>
      </c>
      <c r="AA121" s="90" t="b">
        <f>OR(MONTH(Taulukko1[[#This Row],[Alku PVM]] )&lt;=5,AND(MONTH(Taulukko1[[#This Row],[Alku PVM]] )=6,DAY(Taulukko1[[#This Row],[Alku PVM]] )&lt;20))</f>
        <v>0</v>
      </c>
      <c r="AB121" s="90" t="b">
        <f>OR(MONTH(Taulukko1[[#This Row],[Loppu PVM]])&lt;=5,AND(MONTH(Taulukko1[[#This Row],[Loppu PVM]] )=6,DAY(Taulukko1[[#This Row],[Loppu PVM]])&lt;20))</f>
        <v>0</v>
      </c>
      <c r="AC121" s="90" t="b">
        <f>OR(MONTH(Taulukko1[[#This Row],[Alku PVM]] )&lt;=3,AND(MONTH(Taulukko1[[#This Row],[Alku PVM]] )=3))</f>
        <v>0</v>
      </c>
      <c r="AD121" s="90" t="b">
        <f>OR(MONTH(Taulukko1[[#This Row],[Loppu PVM]] )&lt;=3,AND(MONTH(Taulukko1[[#This Row],[Loppu PVM]] )=3))</f>
        <v>0</v>
      </c>
      <c r="AE121" s="90" t="b">
        <f>OR(MONTH(Taulukko1[[#This Row],[Alku PVM]] )&lt;=9,AND(MONTH(Taulukko1[[#This Row],[Alku PVM]] )=9))</f>
        <v>1</v>
      </c>
      <c r="AF121" s="90" t="b">
        <f>OR(MONTH(Taulukko1[[#This Row],[Loppu PVM]])&lt;=9,AND(MONTH(Taulukko1[[#This Row],[Loppu PVM]] )=9))</f>
        <v>1</v>
      </c>
      <c r="AG121" s="90" t="b">
        <f>OR(MONTH(Taulukko1[[#This Row],[Alku PVM]] )&lt;=6,AND(MONTH(Taulukko1[[#This Row],[Alku PVM]] )=6))</f>
        <v>0</v>
      </c>
      <c r="AH121" s="90" t="b">
        <f>OR(MONTH(Taulukko1[[#This Row],[Loppu PVM]])&lt;=6,AND(MONTH(Taulukko1[[#This Row],[Loppu PVM]] )=6))</f>
        <v>0</v>
      </c>
    </row>
    <row r="122" spans="1:34" ht="12.75" customHeight="1">
      <c r="A122" t="s">
        <v>568</v>
      </c>
      <c r="B122" s="23">
        <v>38915</v>
      </c>
      <c r="C122" t="s">
        <v>1627</v>
      </c>
      <c r="F122" s="4">
        <v>38957</v>
      </c>
      <c r="G122" s="5">
        <v>82</v>
      </c>
      <c r="H122" s="6">
        <v>151</v>
      </c>
      <c r="I122" s="126">
        <f>INDEX('TOL2008'!B:B,MATCH(A122,'TOL2008'!A:A,0))</f>
        <v>27110</v>
      </c>
      <c r="J122" s="59" t="str">
        <f>INDEX(Pääluokka!$H$2:$H$100,MATCH(VALUE(LEFT(Taulukko1[[#This Row],[TOL2008]],2)),Pääluokka!$G$2:$G$100,0))</f>
        <v>Teollisuus</v>
      </c>
      <c r="K122" s="59" t="str">
        <f>INDEX(Pääluokka!$I$2:$I$100,MATCH(VALUE(LEFT(Taulukko1[[#This Row],[TOL2008]],2)),Pääluokka!$G$2:$G$100,0))</f>
        <v>Teollisuus (C-E)</v>
      </c>
      <c r="L122" s="41">
        <f t="shared" si="10"/>
        <v>42</v>
      </c>
      <c r="M122" s="43">
        <f t="shared" si="11"/>
        <v>38915</v>
      </c>
      <c r="N122" s="43">
        <f t="shared" si="12"/>
        <v>38957</v>
      </c>
      <c r="O122" s="43">
        <f t="shared" si="13"/>
        <v>38899</v>
      </c>
      <c r="P122" s="43">
        <f t="shared" si="14"/>
        <v>38930</v>
      </c>
      <c r="Q122" s="41">
        <f t="shared" si="15"/>
        <v>2006</v>
      </c>
      <c r="R122" s="41">
        <f t="shared" si="16"/>
        <v>2006</v>
      </c>
      <c r="S122" s="43" t="str">
        <f>YEAR(Taulukko1[[#This Row],[Alku KK]])&amp;"Q"&amp;ROUNDDOWN((MONTH(Taulukko1[[#This Row],[Alku KK]])-1)/3+1,0)</f>
        <v>2006Q3</v>
      </c>
      <c r="T122" s="43" t="str">
        <f>YEAR(Taulukko1[[#This Row],[Loppu KK]])&amp;"Q"&amp;ROUNDDOWN((MONTH(Taulukko1[[#This Row],[Loppu KK]])-1)/3+1,0)</f>
        <v>2006Q3</v>
      </c>
      <c r="U122" s="66">
        <f>IF(COUNT(Taulukko1[[#This Row],[Neuvottelujen alaiset ]])=1,Taulukko1[[#This Row],[Neuvottelujen alaiset ]],Taulukko1[[#This Row],[Vähennystarve]])</f>
        <v>151</v>
      </c>
      <c r="V122" s="44" t="str">
        <f t="shared" si="17"/>
        <v>NA</v>
      </c>
      <c r="W122" s="44">
        <f t="shared" si="18"/>
        <v>0.54304635761589404</v>
      </c>
      <c r="X122" s="44" t="str">
        <f t="shared" si="19"/>
        <v>NA</v>
      </c>
      <c r="Y122" s="90" t="b">
        <f>AND(MONTH(Taulukko1[[#This Row],[Alku PVM]] )=6,DAY(Taulukko1[[#This Row],[Alku PVM]] )&gt;19)</f>
        <v>0</v>
      </c>
      <c r="Z122" s="90" t="b">
        <f>AND(MONTH(Taulukko1[[#This Row],[Loppu PVM]] )=6,DAY(Taulukko1[[#This Row],[Loppu PVM]] )&gt;19)</f>
        <v>0</v>
      </c>
      <c r="AA122" s="90" t="b">
        <f>OR(MONTH(Taulukko1[[#This Row],[Alku PVM]] )&lt;=5,AND(MONTH(Taulukko1[[#This Row],[Alku PVM]] )=6,DAY(Taulukko1[[#This Row],[Alku PVM]] )&lt;20))</f>
        <v>0</v>
      </c>
      <c r="AB122" s="90" t="b">
        <f>OR(MONTH(Taulukko1[[#This Row],[Loppu PVM]])&lt;=5,AND(MONTH(Taulukko1[[#This Row],[Loppu PVM]] )=6,DAY(Taulukko1[[#This Row],[Loppu PVM]])&lt;20))</f>
        <v>0</v>
      </c>
      <c r="AC122" s="90" t="b">
        <f>OR(MONTH(Taulukko1[[#This Row],[Alku PVM]] )&lt;=3,AND(MONTH(Taulukko1[[#This Row],[Alku PVM]] )=3))</f>
        <v>0</v>
      </c>
      <c r="AD122" s="90" t="b">
        <f>OR(MONTH(Taulukko1[[#This Row],[Loppu PVM]] )&lt;=3,AND(MONTH(Taulukko1[[#This Row],[Loppu PVM]] )=3))</f>
        <v>0</v>
      </c>
      <c r="AE122" s="90" t="b">
        <f>OR(MONTH(Taulukko1[[#This Row],[Alku PVM]] )&lt;=9,AND(MONTH(Taulukko1[[#This Row],[Alku PVM]] )=9))</f>
        <v>1</v>
      </c>
      <c r="AF122" s="90" t="b">
        <f>OR(MONTH(Taulukko1[[#This Row],[Loppu PVM]])&lt;=9,AND(MONTH(Taulukko1[[#This Row],[Loppu PVM]] )=9))</f>
        <v>1</v>
      </c>
      <c r="AG122" s="90" t="b">
        <f>OR(MONTH(Taulukko1[[#This Row],[Alku PVM]] )&lt;=6,AND(MONTH(Taulukko1[[#This Row],[Alku PVM]] )=6))</f>
        <v>0</v>
      </c>
      <c r="AH122" s="90" t="b">
        <f>OR(MONTH(Taulukko1[[#This Row],[Loppu PVM]])&lt;=6,AND(MONTH(Taulukko1[[#This Row],[Loppu PVM]] )=6))</f>
        <v>0</v>
      </c>
    </row>
    <row r="123" spans="1:34" ht="12.75" customHeight="1">
      <c r="A123" t="s">
        <v>696</v>
      </c>
      <c r="B123" s="23">
        <v>38926</v>
      </c>
      <c r="C123" t="s">
        <v>1367</v>
      </c>
      <c r="E123" s="62">
        <v>300</v>
      </c>
      <c r="F123" s="4">
        <v>38975</v>
      </c>
      <c r="G123" s="5">
        <v>216</v>
      </c>
      <c r="H123" s="6">
        <v>1200</v>
      </c>
      <c r="I123" s="126">
        <f>INDEX('TOL2008'!B:B,MATCH(A123,'TOL2008'!A:A,0))</f>
        <v>41200</v>
      </c>
      <c r="J123" s="59" t="str">
        <f>INDEX(Pääluokka!$H$2:$H$100,MATCH(VALUE(LEFT(Taulukko1[[#This Row],[TOL2008]],2)),Pääluokka!$G$2:$G$100,0))</f>
        <v>Rakentaminen</v>
      </c>
      <c r="K123" s="59" t="str">
        <f>INDEX(Pääluokka!$I$2:$I$100,MATCH(VALUE(LEFT(Taulukko1[[#This Row],[TOL2008]],2)),Pääluokka!$G$2:$G$100,0))</f>
        <v>Rakentaminen (F)</v>
      </c>
      <c r="L123" s="41">
        <f t="shared" si="10"/>
        <v>49</v>
      </c>
      <c r="M123" s="43">
        <f t="shared" si="11"/>
        <v>38926</v>
      </c>
      <c r="N123" s="43">
        <f t="shared" si="12"/>
        <v>38975</v>
      </c>
      <c r="O123" s="43">
        <f t="shared" si="13"/>
        <v>38899</v>
      </c>
      <c r="P123" s="43">
        <f t="shared" si="14"/>
        <v>38961</v>
      </c>
      <c r="Q123" s="41">
        <f t="shared" si="15"/>
        <v>2006</v>
      </c>
      <c r="R123" s="41">
        <f t="shared" si="16"/>
        <v>2006</v>
      </c>
      <c r="S123" s="43" t="str">
        <f>YEAR(Taulukko1[[#This Row],[Alku KK]])&amp;"Q"&amp;ROUNDDOWN((MONTH(Taulukko1[[#This Row],[Alku KK]])-1)/3+1,0)</f>
        <v>2006Q3</v>
      </c>
      <c r="T123" s="43" t="str">
        <f>YEAR(Taulukko1[[#This Row],[Loppu KK]])&amp;"Q"&amp;ROUNDDOWN((MONTH(Taulukko1[[#This Row],[Loppu KK]])-1)/3+1,0)</f>
        <v>2006Q3</v>
      </c>
      <c r="U123" s="66">
        <f>IF(COUNT(Taulukko1[[#This Row],[Neuvottelujen alaiset ]])=1,Taulukko1[[#This Row],[Neuvottelujen alaiset ]],Taulukko1[[#This Row],[Vähennystarve]])</f>
        <v>1200</v>
      </c>
      <c r="V123" s="44">
        <f t="shared" si="17"/>
        <v>0.25</v>
      </c>
      <c r="W123" s="44">
        <f t="shared" si="18"/>
        <v>0.18</v>
      </c>
      <c r="X123" s="44">
        <f t="shared" si="19"/>
        <v>0.72</v>
      </c>
      <c r="Y123" s="90" t="b">
        <f>AND(MONTH(Taulukko1[[#This Row],[Alku PVM]] )=6,DAY(Taulukko1[[#This Row],[Alku PVM]] )&gt;19)</f>
        <v>0</v>
      </c>
      <c r="Z123" s="90" t="b">
        <f>AND(MONTH(Taulukko1[[#This Row],[Loppu PVM]] )=6,DAY(Taulukko1[[#This Row],[Loppu PVM]] )&gt;19)</f>
        <v>0</v>
      </c>
      <c r="AA123" s="90" t="b">
        <f>OR(MONTH(Taulukko1[[#This Row],[Alku PVM]] )&lt;=5,AND(MONTH(Taulukko1[[#This Row],[Alku PVM]] )=6,DAY(Taulukko1[[#This Row],[Alku PVM]] )&lt;20))</f>
        <v>0</v>
      </c>
      <c r="AB123" s="90" t="b">
        <f>OR(MONTH(Taulukko1[[#This Row],[Loppu PVM]])&lt;=5,AND(MONTH(Taulukko1[[#This Row],[Loppu PVM]] )=6,DAY(Taulukko1[[#This Row],[Loppu PVM]])&lt;20))</f>
        <v>0</v>
      </c>
      <c r="AC123" s="90" t="b">
        <f>OR(MONTH(Taulukko1[[#This Row],[Alku PVM]] )&lt;=3,AND(MONTH(Taulukko1[[#This Row],[Alku PVM]] )=3))</f>
        <v>0</v>
      </c>
      <c r="AD123" s="90" t="b">
        <f>OR(MONTH(Taulukko1[[#This Row],[Loppu PVM]] )&lt;=3,AND(MONTH(Taulukko1[[#This Row],[Loppu PVM]] )=3))</f>
        <v>0</v>
      </c>
      <c r="AE123" s="90" t="b">
        <f>OR(MONTH(Taulukko1[[#This Row],[Alku PVM]] )&lt;=9,AND(MONTH(Taulukko1[[#This Row],[Alku PVM]] )=9))</f>
        <v>1</v>
      </c>
      <c r="AF123" s="90" t="b">
        <f>OR(MONTH(Taulukko1[[#This Row],[Loppu PVM]])&lt;=9,AND(MONTH(Taulukko1[[#This Row],[Loppu PVM]] )=9))</f>
        <v>1</v>
      </c>
      <c r="AG123" s="90" t="b">
        <f>OR(MONTH(Taulukko1[[#This Row],[Alku PVM]] )&lt;=6,AND(MONTH(Taulukko1[[#This Row],[Alku PVM]] )=6))</f>
        <v>0</v>
      </c>
      <c r="AH123" s="90" t="b">
        <f>OR(MONTH(Taulukko1[[#This Row],[Loppu PVM]])&lt;=6,AND(MONTH(Taulukko1[[#This Row],[Loppu PVM]] )=6))</f>
        <v>0</v>
      </c>
    </row>
    <row r="124" spans="1:34" ht="12.75" customHeight="1">
      <c r="A124" t="s">
        <v>1657</v>
      </c>
      <c r="B124" s="23">
        <v>38929</v>
      </c>
      <c r="C124" t="s">
        <v>1656</v>
      </c>
      <c r="E124" s="62">
        <v>35</v>
      </c>
      <c r="F124" s="4">
        <v>38989</v>
      </c>
      <c r="G124" s="5">
        <v>54</v>
      </c>
      <c r="H124" s="6">
        <v>240</v>
      </c>
      <c r="I124" s="126" t="e">
        <f>INDEX('TOL2008'!B:B,MATCH(A124,'TOL2008'!A:A,0))</f>
        <v>#N/A</v>
      </c>
      <c r="J124" s="59" t="e">
        <f>INDEX(Pääluokka!$H$2:$H$100,MATCH(VALUE(LEFT(Taulukko1[[#This Row],[TOL2008]],2)),Pääluokka!$G$2:$G$100,0))</f>
        <v>#N/A</v>
      </c>
      <c r="K124" s="59" t="e">
        <f>INDEX(Pääluokka!$I$2:$I$100,MATCH(VALUE(LEFT(Taulukko1[[#This Row],[TOL2008]],2)),Pääluokka!$G$2:$G$100,0))</f>
        <v>#N/A</v>
      </c>
      <c r="L124" s="41">
        <f t="shared" si="10"/>
        <v>60</v>
      </c>
      <c r="M124" s="43">
        <f t="shared" si="11"/>
        <v>38929</v>
      </c>
      <c r="N124" s="43">
        <f t="shared" si="12"/>
        <v>38989</v>
      </c>
      <c r="O124" s="43">
        <f t="shared" si="13"/>
        <v>38899</v>
      </c>
      <c r="P124" s="43">
        <f t="shared" si="14"/>
        <v>38961</v>
      </c>
      <c r="Q124" s="41">
        <f t="shared" si="15"/>
        <v>2006</v>
      </c>
      <c r="R124" s="41">
        <f t="shared" si="16"/>
        <v>2006</v>
      </c>
      <c r="S124" s="43" t="str">
        <f>YEAR(Taulukko1[[#This Row],[Alku KK]])&amp;"Q"&amp;ROUNDDOWN((MONTH(Taulukko1[[#This Row],[Alku KK]])-1)/3+1,0)</f>
        <v>2006Q3</v>
      </c>
      <c r="T124" s="43" t="str">
        <f>YEAR(Taulukko1[[#This Row],[Loppu KK]])&amp;"Q"&amp;ROUNDDOWN((MONTH(Taulukko1[[#This Row],[Loppu KK]])-1)/3+1,0)</f>
        <v>2006Q3</v>
      </c>
      <c r="U124" s="66">
        <f>IF(COUNT(Taulukko1[[#This Row],[Neuvottelujen alaiset ]])=1,Taulukko1[[#This Row],[Neuvottelujen alaiset ]],Taulukko1[[#This Row],[Vähennystarve]])</f>
        <v>240</v>
      </c>
      <c r="V124" s="44">
        <f t="shared" si="17"/>
        <v>0.14583333333333334</v>
      </c>
      <c r="W124" s="44">
        <f t="shared" si="18"/>
        <v>0.22500000000000001</v>
      </c>
      <c r="X124" s="44">
        <f t="shared" si="19"/>
        <v>1.5428571428571429</v>
      </c>
      <c r="Y124" s="90" t="b">
        <f>AND(MONTH(Taulukko1[[#This Row],[Alku PVM]] )=6,DAY(Taulukko1[[#This Row],[Alku PVM]] )&gt;19)</f>
        <v>0</v>
      </c>
      <c r="Z124" s="90" t="b">
        <f>AND(MONTH(Taulukko1[[#This Row],[Loppu PVM]] )=6,DAY(Taulukko1[[#This Row],[Loppu PVM]] )&gt;19)</f>
        <v>0</v>
      </c>
      <c r="AA124" s="90" t="b">
        <f>OR(MONTH(Taulukko1[[#This Row],[Alku PVM]] )&lt;=5,AND(MONTH(Taulukko1[[#This Row],[Alku PVM]] )=6,DAY(Taulukko1[[#This Row],[Alku PVM]] )&lt;20))</f>
        <v>0</v>
      </c>
      <c r="AB124" s="90" t="b">
        <f>OR(MONTH(Taulukko1[[#This Row],[Loppu PVM]])&lt;=5,AND(MONTH(Taulukko1[[#This Row],[Loppu PVM]] )=6,DAY(Taulukko1[[#This Row],[Loppu PVM]])&lt;20))</f>
        <v>0</v>
      </c>
      <c r="AC124" s="90" t="b">
        <f>OR(MONTH(Taulukko1[[#This Row],[Alku PVM]] )&lt;=3,AND(MONTH(Taulukko1[[#This Row],[Alku PVM]] )=3))</f>
        <v>0</v>
      </c>
      <c r="AD124" s="90" t="b">
        <f>OR(MONTH(Taulukko1[[#This Row],[Loppu PVM]] )&lt;=3,AND(MONTH(Taulukko1[[#This Row],[Loppu PVM]] )=3))</f>
        <v>0</v>
      </c>
      <c r="AE124" s="90" t="b">
        <f>OR(MONTH(Taulukko1[[#This Row],[Alku PVM]] )&lt;=9,AND(MONTH(Taulukko1[[#This Row],[Alku PVM]] )=9))</f>
        <v>1</v>
      </c>
      <c r="AF124" s="90" t="b">
        <f>OR(MONTH(Taulukko1[[#This Row],[Loppu PVM]])&lt;=9,AND(MONTH(Taulukko1[[#This Row],[Loppu PVM]] )=9))</f>
        <v>1</v>
      </c>
      <c r="AG124" s="90" t="b">
        <f>OR(MONTH(Taulukko1[[#This Row],[Alku PVM]] )&lt;=6,AND(MONTH(Taulukko1[[#This Row],[Alku PVM]] )=6))</f>
        <v>0</v>
      </c>
      <c r="AH124" s="90" t="b">
        <f>OR(MONTH(Taulukko1[[#This Row],[Loppu PVM]])&lt;=6,AND(MONTH(Taulukko1[[#This Row],[Loppu PVM]] )=6))</f>
        <v>0</v>
      </c>
    </row>
    <row r="125" spans="1:34" ht="12.75" customHeight="1">
      <c r="A125" t="s">
        <v>1470</v>
      </c>
      <c r="B125" s="23">
        <v>38929</v>
      </c>
      <c r="C125" t="s">
        <v>1469</v>
      </c>
      <c r="E125" s="62">
        <v>12</v>
      </c>
      <c r="F125" s="4">
        <v>38980</v>
      </c>
      <c r="G125" s="5">
        <v>12</v>
      </c>
      <c r="H125" s="22">
        <v>34</v>
      </c>
      <c r="I125" s="126" t="e">
        <f>INDEX('TOL2008'!B:B,MATCH(A125,'TOL2008'!A:A,0))</f>
        <v>#N/A</v>
      </c>
      <c r="J125" s="59" t="e">
        <f>INDEX(Pääluokka!$H$2:$H$100,MATCH(VALUE(LEFT(Taulukko1[[#This Row],[TOL2008]],2)),Pääluokka!$G$2:$G$100,0))</f>
        <v>#N/A</v>
      </c>
      <c r="K125" s="59" t="e">
        <f>INDEX(Pääluokka!$I$2:$I$100,MATCH(VALUE(LEFT(Taulukko1[[#This Row],[TOL2008]],2)),Pääluokka!$G$2:$G$100,0))</f>
        <v>#N/A</v>
      </c>
      <c r="L125" s="41">
        <f t="shared" si="10"/>
        <v>51</v>
      </c>
      <c r="M125" s="43">
        <f t="shared" si="11"/>
        <v>38929</v>
      </c>
      <c r="N125" s="43">
        <f t="shared" si="12"/>
        <v>38980</v>
      </c>
      <c r="O125" s="43">
        <f t="shared" si="13"/>
        <v>38899</v>
      </c>
      <c r="P125" s="43">
        <f t="shared" si="14"/>
        <v>38961</v>
      </c>
      <c r="Q125" s="41">
        <f t="shared" si="15"/>
        <v>2006</v>
      </c>
      <c r="R125" s="41">
        <f t="shared" si="16"/>
        <v>2006</v>
      </c>
      <c r="S125" s="43" t="str">
        <f>YEAR(Taulukko1[[#This Row],[Alku KK]])&amp;"Q"&amp;ROUNDDOWN((MONTH(Taulukko1[[#This Row],[Alku KK]])-1)/3+1,0)</f>
        <v>2006Q3</v>
      </c>
      <c r="T125" s="43" t="str">
        <f>YEAR(Taulukko1[[#This Row],[Loppu KK]])&amp;"Q"&amp;ROUNDDOWN((MONTH(Taulukko1[[#This Row],[Loppu KK]])-1)/3+1,0)</f>
        <v>2006Q3</v>
      </c>
      <c r="U125" s="66">
        <f>IF(COUNT(Taulukko1[[#This Row],[Neuvottelujen alaiset ]])=1,Taulukko1[[#This Row],[Neuvottelujen alaiset ]],Taulukko1[[#This Row],[Vähennystarve]])</f>
        <v>34</v>
      </c>
      <c r="V125" s="44">
        <f t="shared" si="17"/>
        <v>0.35294117647058826</v>
      </c>
      <c r="W125" s="44">
        <f t="shared" si="18"/>
        <v>0.35294117647058826</v>
      </c>
      <c r="X125" s="44">
        <f t="shared" si="19"/>
        <v>1</v>
      </c>
      <c r="Y125" s="90" t="b">
        <f>AND(MONTH(Taulukko1[[#This Row],[Alku PVM]] )=6,DAY(Taulukko1[[#This Row],[Alku PVM]] )&gt;19)</f>
        <v>0</v>
      </c>
      <c r="Z125" s="90" t="b">
        <f>AND(MONTH(Taulukko1[[#This Row],[Loppu PVM]] )=6,DAY(Taulukko1[[#This Row],[Loppu PVM]] )&gt;19)</f>
        <v>0</v>
      </c>
      <c r="AA125" s="90" t="b">
        <f>OR(MONTH(Taulukko1[[#This Row],[Alku PVM]] )&lt;=5,AND(MONTH(Taulukko1[[#This Row],[Alku PVM]] )=6,DAY(Taulukko1[[#This Row],[Alku PVM]] )&lt;20))</f>
        <v>0</v>
      </c>
      <c r="AB125" s="90" t="b">
        <f>OR(MONTH(Taulukko1[[#This Row],[Loppu PVM]])&lt;=5,AND(MONTH(Taulukko1[[#This Row],[Loppu PVM]] )=6,DAY(Taulukko1[[#This Row],[Loppu PVM]])&lt;20))</f>
        <v>0</v>
      </c>
      <c r="AC125" s="90" t="b">
        <f>OR(MONTH(Taulukko1[[#This Row],[Alku PVM]] )&lt;=3,AND(MONTH(Taulukko1[[#This Row],[Alku PVM]] )=3))</f>
        <v>0</v>
      </c>
      <c r="AD125" s="90" t="b">
        <f>OR(MONTH(Taulukko1[[#This Row],[Loppu PVM]] )&lt;=3,AND(MONTH(Taulukko1[[#This Row],[Loppu PVM]] )=3))</f>
        <v>0</v>
      </c>
      <c r="AE125" s="90" t="b">
        <f>OR(MONTH(Taulukko1[[#This Row],[Alku PVM]] )&lt;=9,AND(MONTH(Taulukko1[[#This Row],[Alku PVM]] )=9))</f>
        <v>1</v>
      </c>
      <c r="AF125" s="90" t="b">
        <f>OR(MONTH(Taulukko1[[#This Row],[Loppu PVM]])&lt;=9,AND(MONTH(Taulukko1[[#This Row],[Loppu PVM]] )=9))</f>
        <v>1</v>
      </c>
      <c r="AG125" s="90" t="b">
        <f>OR(MONTH(Taulukko1[[#This Row],[Alku PVM]] )&lt;=6,AND(MONTH(Taulukko1[[#This Row],[Alku PVM]] )=6))</f>
        <v>0</v>
      </c>
      <c r="AH125" s="90" t="b">
        <f>OR(MONTH(Taulukko1[[#This Row],[Loppu PVM]])&lt;=6,AND(MONTH(Taulukko1[[#This Row],[Loppu PVM]] )=6))</f>
        <v>0</v>
      </c>
    </row>
    <row r="126" spans="1:34" ht="12.75" customHeight="1">
      <c r="A126" t="s">
        <v>1459</v>
      </c>
      <c r="B126" s="23">
        <v>38930</v>
      </c>
      <c r="C126" t="s">
        <v>1460</v>
      </c>
      <c r="E126" s="62">
        <v>9</v>
      </c>
      <c r="F126" s="4">
        <v>38960</v>
      </c>
      <c r="G126" s="5">
        <v>6</v>
      </c>
      <c r="H126" s="6">
        <v>9</v>
      </c>
      <c r="I126" s="126" t="e">
        <f>INDEX('TOL2008'!B:B,MATCH(A126,'TOL2008'!A:A,0))</f>
        <v>#N/A</v>
      </c>
      <c r="J126" s="59" t="e">
        <f>INDEX(Pääluokka!$H$2:$H$100,MATCH(VALUE(LEFT(Taulukko1[[#This Row],[TOL2008]],2)),Pääluokka!$G$2:$G$100,0))</f>
        <v>#N/A</v>
      </c>
      <c r="K126" s="59" t="e">
        <f>INDEX(Pääluokka!$I$2:$I$100,MATCH(VALUE(LEFT(Taulukko1[[#This Row],[TOL2008]],2)),Pääluokka!$G$2:$G$100,0))</f>
        <v>#N/A</v>
      </c>
      <c r="L126" s="41">
        <f t="shared" si="10"/>
        <v>30</v>
      </c>
      <c r="M126" s="43">
        <f t="shared" si="11"/>
        <v>38930</v>
      </c>
      <c r="N126" s="43">
        <f t="shared" si="12"/>
        <v>38960</v>
      </c>
      <c r="O126" s="43">
        <f t="shared" si="13"/>
        <v>38930</v>
      </c>
      <c r="P126" s="43">
        <f t="shared" si="14"/>
        <v>38930</v>
      </c>
      <c r="Q126" s="41">
        <f t="shared" si="15"/>
        <v>2006</v>
      </c>
      <c r="R126" s="41">
        <f t="shared" si="16"/>
        <v>2006</v>
      </c>
      <c r="S126" s="43" t="str">
        <f>YEAR(Taulukko1[[#This Row],[Alku KK]])&amp;"Q"&amp;ROUNDDOWN((MONTH(Taulukko1[[#This Row],[Alku KK]])-1)/3+1,0)</f>
        <v>2006Q3</v>
      </c>
      <c r="T126" s="43" t="str">
        <f>YEAR(Taulukko1[[#This Row],[Loppu KK]])&amp;"Q"&amp;ROUNDDOWN((MONTH(Taulukko1[[#This Row],[Loppu KK]])-1)/3+1,0)</f>
        <v>2006Q3</v>
      </c>
      <c r="U126" s="66">
        <f>IF(COUNT(Taulukko1[[#This Row],[Neuvottelujen alaiset ]])=1,Taulukko1[[#This Row],[Neuvottelujen alaiset ]],Taulukko1[[#This Row],[Vähennystarve]])</f>
        <v>9</v>
      </c>
      <c r="V126" s="44">
        <f t="shared" si="17"/>
        <v>1</v>
      </c>
      <c r="W126" s="44">
        <f t="shared" si="18"/>
        <v>0.66666666666666663</v>
      </c>
      <c r="X126" s="44">
        <f t="shared" si="19"/>
        <v>0.66666666666666663</v>
      </c>
      <c r="Y126" s="90" t="b">
        <f>AND(MONTH(Taulukko1[[#This Row],[Alku PVM]] )=6,DAY(Taulukko1[[#This Row],[Alku PVM]] )&gt;19)</f>
        <v>0</v>
      </c>
      <c r="Z126" s="90" t="b">
        <f>AND(MONTH(Taulukko1[[#This Row],[Loppu PVM]] )=6,DAY(Taulukko1[[#This Row],[Loppu PVM]] )&gt;19)</f>
        <v>0</v>
      </c>
      <c r="AA126" s="90" t="b">
        <f>OR(MONTH(Taulukko1[[#This Row],[Alku PVM]] )&lt;=5,AND(MONTH(Taulukko1[[#This Row],[Alku PVM]] )=6,DAY(Taulukko1[[#This Row],[Alku PVM]] )&lt;20))</f>
        <v>0</v>
      </c>
      <c r="AB126" s="90" t="b">
        <f>OR(MONTH(Taulukko1[[#This Row],[Loppu PVM]])&lt;=5,AND(MONTH(Taulukko1[[#This Row],[Loppu PVM]] )=6,DAY(Taulukko1[[#This Row],[Loppu PVM]])&lt;20))</f>
        <v>0</v>
      </c>
      <c r="AC126" s="90" t="b">
        <f>OR(MONTH(Taulukko1[[#This Row],[Alku PVM]] )&lt;=3,AND(MONTH(Taulukko1[[#This Row],[Alku PVM]] )=3))</f>
        <v>0</v>
      </c>
      <c r="AD126" s="90" t="b">
        <f>OR(MONTH(Taulukko1[[#This Row],[Loppu PVM]] )&lt;=3,AND(MONTH(Taulukko1[[#This Row],[Loppu PVM]] )=3))</f>
        <v>0</v>
      </c>
      <c r="AE126" s="90" t="b">
        <f>OR(MONTH(Taulukko1[[#This Row],[Alku PVM]] )&lt;=9,AND(MONTH(Taulukko1[[#This Row],[Alku PVM]] )=9))</f>
        <v>1</v>
      </c>
      <c r="AF126" s="90" t="b">
        <f>OR(MONTH(Taulukko1[[#This Row],[Loppu PVM]])&lt;=9,AND(MONTH(Taulukko1[[#This Row],[Loppu PVM]] )=9))</f>
        <v>1</v>
      </c>
      <c r="AG126" s="90" t="b">
        <f>OR(MONTH(Taulukko1[[#This Row],[Alku PVM]] )&lt;=6,AND(MONTH(Taulukko1[[#This Row],[Alku PVM]] )=6))</f>
        <v>0</v>
      </c>
      <c r="AH126" s="90" t="b">
        <f>OR(MONTH(Taulukko1[[#This Row],[Loppu PVM]])&lt;=6,AND(MONTH(Taulukko1[[#This Row],[Loppu PVM]] )=6))</f>
        <v>0</v>
      </c>
    </row>
    <row r="127" spans="1:34" ht="12.75" customHeight="1">
      <c r="A127" t="s">
        <v>1583</v>
      </c>
      <c r="B127" s="23">
        <v>38931</v>
      </c>
      <c r="C127" t="s">
        <v>536</v>
      </c>
      <c r="F127" s="4">
        <v>38931</v>
      </c>
      <c r="G127" s="5">
        <v>26</v>
      </c>
      <c r="H127" s="1">
        <v>26</v>
      </c>
      <c r="I127" s="126" t="e">
        <f>INDEX('TOL2008'!B:B,MATCH(A127,'TOL2008'!A:A,0))</f>
        <v>#N/A</v>
      </c>
      <c r="J127" s="59" t="e">
        <f>INDEX(Pääluokka!$H$2:$H$100,MATCH(VALUE(LEFT(Taulukko1[[#This Row],[TOL2008]],2)),Pääluokka!$G$2:$G$100,0))</f>
        <v>#N/A</v>
      </c>
      <c r="K127" s="59" t="e">
        <f>INDEX(Pääluokka!$I$2:$I$100,MATCH(VALUE(LEFT(Taulukko1[[#This Row],[TOL2008]],2)),Pääluokka!$G$2:$G$100,0))</f>
        <v>#N/A</v>
      </c>
      <c r="L127" s="41" t="str">
        <f t="shared" si="10"/>
        <v>NA</v>
      </c>
      <c r="M127" s="43">
        <f t="shared" si="11"/>
        <v>38931</v>
      </c>
      <c r="N127" s="43">
        <f t="shared" si="12"/>
        <v>38931</v>
      </c>
      <c r="O127" s="43">
        <f t="shared" si="13"/>
        <v>38930</v>
      </c>
      <c r="P127" s="43">
        <f t="shared" si="14"/>
        <v>38930</v>
      </c>
      <c r="Q127" s="41">
        <f t="shared" si="15"/>
        <v>2006</v>
      </c>
      <c r="R127" s="41">
        <f t="shared" si="16"/>
        <v>2006</v>
      </c>
      <c r="S127" s="43" t="str">
        <f>YEAR(Taulukko1[[#This Row],[Alku KK]])&amp;"Q"&amp;ROUNDDOWN((MONTH(Taulukko1[[#This Row],[Alku KK]])-1)/3+1,0)</f>
        <v>2006Q3</v>
      </c>
      <c r="T127" s="43" t="str">
        <f>YEAR(Taulukko1[[#This Row],[Loppu KK]])&amp;"Q"&amp;ROUNDDOWN((MONTH(Taulukko1[[#This Row],[Loppu KK]])-1)/3+1,0)</f>
        <v>2006Q3</v>
      </c>
      <c r="U127" s="66">
        <f>IF(COUNT(Taulukko1[[#This Row],[Neuvottelujen alaiset ]])=1,Taulukko1[[#This Row],[Neuvottelujen alaiset ]],Taulukko1[[#This Row],[Vähennystarve]])</f>
        <v>26</v>
      </c>
      <c r="V127" s="44" t="str">
        <f t="shared" si="17"/>
        <v>NA</v>
      </c>
      <c r="W127" s="44">
        <f t="shared" si="18"/>
        <v>1</v>
      </c>
      <c r="X127" s="44" t="str">
        <f t="shared" si="19"/>
        <v>NA</v>
      </c>
      <c r="Y127" s="90" t="b">
        <f>AND(MONTH(Taulukko1[[#This Row],[Alku PVM]] )=6,DAY(Taulukko1[[#This Row],[Alku PVM]] )&gt;19)</f>
        <v>0</v>
      </c>
      <c r="Z127" s="90" t="b">
        <f>AND(MONTH(Taulukko1[[#This Row],[Loppu PVM]] )=6,DAY(Taulukko1[[#This Row],[Loppu PVM]] )&gt;19)</f>
        <v>0</v>
      </c>
      <c r="AA127" s="90" t="b">
        <f>OR(MONTH(Taulukko1[[#This Row],[Alku PVM]] )&lt;=5,AND(MONTH(Taulukko1[[#This Row],[Alku PVM]] )=6,DAY(Taulukko1[[#This Row],[Alku PVM]] )&lt;20))</f>
        <v>0</v>
      </c>
      <c r="AB127" s="90" t="b">
        <f>OR(MONTH(Taulukko1[[#This Row],[Loppu PVM]])&lt;=5,AND(MONTH(Taulukko1[[#This Row],[Loppu PVM]] )=6,DAY(Taulukko1[[#This Row],[Loppu PVM]])&lt;20))</f>
        <v>0</v>
      </c>
      <c r="AC127" s="90" t="b">
        <f>OR(MONTH(Taulukko1[[#This Row],[Alku PVM]] )&lt;=3,AND(MONTH(Taulukko1[[#This Row],[Alku PVM]] )=3))</f>
        <v>0</v>
      </c>
      <c r="AD127" s="90" t="b">
        <f>OR(MONTH(Taulukko1[[#This Row],[Loppu PVM]] )&lt;=3,AND(MONTH(Taulukko1[[#This Row],[Loppu PVM]] )=3))</f>
        <v>0</v>
      </c>
      <c r="AE127" s="90" t="b">
        <f>OR(MONTH(Taulukko1[[#This Row],[Alku PVM]] )&lt;=9,AND(MONTH(Taulukko1[[#This Row],[Alku PVM]] )=9))</f>
        <v>1</v>
      </c>
      <c r="AF127" s="90" t="b">
        <f>OR(MONTH(Taulukko1[[#This Row],[Loppu PVM]])&lt;=9,AND(MONTH(Taulukko1[[#This Row],[Loppu PVM]] )=9))</f>
        <v>1</v>
      </c>
      <c r="AG127" s="90" t="b">
        <f>OR(MONTH(Taulukko1[[#This Row],[Alku PVM]] )&lt;=6,AND(MONTH(Taulukko1[[#This Row],[Alku PVM]] )=6))</f>
        <v>0</v>
      </c>
      <c r="AH127" s="90" t="b">
        <f>OR(MONTH(Taulukko1[[#This Row],[Loppu PVM]])&lt;=6,AND(MONTH(Taulukko1[[#This Row],[Loppu PVM]] )=6))</f>
        <v>0</v>
      </c>
    </row>
    <row r="128" spans="1:34" ht="12.75" customHeight="1">
      <c r="A128" t="s">
        <v>1545</v>
      </c>
      <c r="B128" s="23">
        <v>38932</v>
      </c>
      <c r="C128" t="s">
        <v>1544</v>
      </c>
      <c r="E128" s="62">
        <v>60</v>
      </c>
      <c r="F128" s="4">
        <v>38979</v>
      </c>
      <c r="G128" s="5">
        <v>31</v>
      </c>
      <c r="H128" s="6">
        <v>635</v>
      </c>
      <c r="I128" s="126" t="e">
        <f>INDEX('TOL2008'!B:B,MATCH(A128,'TOL2008'!A:A,0))</f>
        <v>#N/A</v>
      </c>
      <c r="J128" s="59" t="e">
        <f>INDEX(Pääluokka!$H$2:$H$100,MATCH(VALUE(LEFT(Taulukko1[[#This Row],[TOL2008]],2)),Pääluokka!$G$2:$G$100,0))</f>
        <v>#N/A</v>
      </c>
      <c r="K128" s="59" t="e">
        <f>INDEX(Pääluokka!$I$2:$I$100,MATCH(VALUE(LEFT(Taulukko1[[#This Row],[TOL2008]],2)),Pääluokka!$G$2:$G$100,0))</f>
        <v>#N/A</v>
      </c>
      <c r="L128" s="41">
        <f t="shared" si="10"/>
        <v>47</v>
      </c>
      <c r="M128" s="43">
        <f t="shared" si="11"/>
        <v>38932</v>
      </c>
      <c r="N128" s="43">
        <f t="shared" si="12"/>
        <v>38979</v>
      </c>
      <c r="O128" s="43">
        <f t="shared" si="13"/>
        <v>38930</v>
      </c>
      <c r="P128" s="43">
        <f t="shared" si="14"/>
        <v>38961</v>
      </c>
      <c r="Q128" s="41">
        <f t="shared" si="15"/>
        <v>2006</v>
      </c>
      <c r="R128" s="41">
        <f t="shared" si="16"/>
        <v>2006</v>
      </c>
      <c r="S128" s="43" t="str">
        <f>YEAR(Taulukko1[[#This Row],[Alku KK]])&amp;"Q"&amp;ROUNDDOWN((MONTH(Taulukko1[[#This Row],[Alku KK]])-1)/3+1,0)</f>
        <v>2006Q3</v>
      </c>
      <c r="T128" s="43" t="str">
        <f>YEAR(Taulukko1[[#This Row],[Loppu KK]])&amp;"Q"&amp;ROUNDDOWN((MONTH(Taulukko1[[#This Row],[Loppu KK]])-1)/3+1,0)</f>
        <v>2006Q3</v>
      </c>
      <c r="U128" s="66">
        <f>IF(COUNT(Taulukko1[[#This Row],[Neuvottelujen alaiset ]])=1,Taulukko1[[#This Row],[Neuvottelujen alaiset ]],Taulukko1[[#This Row],[Vähennystarve]])</f>
        <v>635</v>
      </c>
      <c r="V128" s="44">
        <f t="shared" si="17"/>
        <v>9.4488188976377951E-2</v>
      </c>
      <c r="W128" s="44">
        <f t="shared" si="18"/>
        <v>4.8818897637795275E-2</v>
      </c>
      <c r="X128" s="44">
        <f t="shared" si="19"/>
        <v>0.51666666666666672</v>
      </c>
      <c r="Y128" s="90" t="b">
        <f>AND(MONTH(Taulukko1[[#This Row],[Alku PVM]] )=6,DAY(Taulukko1[[#This Row],[Alku PVM]] )&gt;19)</f>
        <v>0</v>
      </c>
      <c r="Z128" s="90" t="b">
        <f>AND(MONTH(Taulukko1[[#This Row],[Loppu PVM]] )=6,DAY(Taulukko1[[#This Row],[Loppu PVM]] )&gt;19)</f>
        <v>0</v>
      </c>
      <c r="AA128" s="90" t="b">
        <f>OR(MONTH(Taulukko1[[#This Row],[Alku PVM]] )&lt;=5,AND(MONTH(Taulukko1[[#This Row],[Alku PVM]] )=6,DAY(Taulukko1[[#This Row],[Alku PVM]] )&lt;20))</f>
        <v>0</v>
      </c>
      <c r="AB128" s="90" t="b">
        <f>OR(MONTH(Taulukko1[[#This Row],[Loppu PVM]])&lt;=5,AND(MONTH(Taulukko1[[#This Row],[Loppu PVM]] )=6,DAY(Taulukko1[[#This Row],[Loppu PVM]])&lt;20))</f>
        <v>0</v>
      </c>
      <c r="AC128" s="90" t="b">
        <f>OR(MONTH(Taulukko1[[#This Row],[Alku PVM]] )&lt;=3,AND(MONTH(Taulukko1[[#This Row],[Alku PVM]] )=3))</f>
        <v>0</v>
      </c>
      <c r="AD128" s="90" t="b">
        <f>OR(MONTH(Taulukko1[[#This Row],[Loppu PVM]] )&lt;=3,AND(MONTH(Taulukko1[[#This Row],[Loppu PVM]] )=3))</f>
        <v>0</v>
      </c>
      <c r="AE128" s="90" t="b">
        <f>OR(MONTH(Taulukko1[[#This Row],[Alku PVM]] )&lt;=9,AND(MONTH(Taulukko1[[#This Row],[Alku PVM]] )=9))</f>
        <v>1</v>
      </c>
      <c r="AF128" s="90" t="b">
        <f>OR(MONTH(Taulukko1[[#This Row],[Loppu PVM]])&lt;=9,AND(MONTH(Taulukko1[[#This Row],[Loppu PVM]] )=9))</f>
        <v>1</v>
      </c>
      <c r="AG128" s="90" t="b">
        <f>OR(MONTH(Taulukko1[[#This Row],[Alku PVM]] )&lt;=6,AND(MONTH(Taulukko1[[#This Row],[Alku PVM]] )=6))</f>
        <v>0</v>
      </c>
      <c r="AH128" s="90" t="b">
        <f>OR(MONTH(Taulukko1[[#This Row],[Loppu PVM]])&lt;=6,AND(MONTH(Taulukko1[[#This Row],[Loppu PVM]] )=6))</f>
        <v>0</v>
      </c>
    </row>
    <row r="129" spans="1:34" ht="12.75" customHeight="1">
      <c r="A129" t="s">
        <v>1415</v>
      </c>
      <c r="B129" s="23">
        <v>38936</v>
      </c>
      <c r="C129" t="s">
        <v>1414</v>
      </c>
      <c r="E129" s="62">
        <v>50</v>
      </c>
      <c r="F129" s="4">
        <v>38986</v>
      </c>
      <c r="G129" s="5">
        <v>30</v>
      </c>
      <c r="H129" s="1">
        <v>200</v>
      </c>
      <c r="I129" s="126" t="e">
        <f>INDEX('TOL2008'!B:B,MATCH(A129,'TOL2008'!A:A,0))</f>
        <v>#N/A</v>
      </c>
      <c r="J129" s="59" t="e">
        <f>INDEX(Pääluokka!$H$2:$H$100,MATCH(VALUE(LEFT(Taulukko1[[#This Row],[TOL2008]],2)),Pääluokka!$G$2:$G$100,0))</f>
        <v>#N/A</v>
      </c>
      <c r="K129" s="59" t="e">
        <f>INDEX(Pääluokka!$I$2:$I$100,MATCH(VALUE(LEFT(Taulukko1[[#This Row],[TOL2008]],2)),Pääluokka!$G$2:$G$100,0))</f>
        <v>#N/A</v>
      </c>
      <c r="L129" s="41">
        <f t="shared" si="10"/>
        <v>50</v>
      </c>
      <c r="M129" s="43">
        <f t="shared" si="11"/>
        <v>38936</v>
      </c>
      <c r="N129" s="43">
        <f t="shared" si="12"/>
        <v>38986</v>
      </c>
      <c r="O129" s="43">
        <f t="shared" si="13"/>
        <v>38930</v>
      </c>
      <c r="P129" s="43">
        <f t="shared" si="14"/>
        <v>38961</v>
      </c>
      <c r="Q129" s="41">
        <f t="shared" si="15"/>
        <v>2006</v>
      </c>
      <c r="R129" s="41">
        <f t="shared" si="16"/>
        <v>2006</v>
      </c>
      <c r="S129" s="43" t="str">
        <f>YEAR(Taulukko1[[#This Row],[Alku KK]])&amp;"Q"&amp;ROUNDDOWN((MONTH(Taulukko1[[#This Row],[Alku KK]])-1)/3+1,0)</f>
        <v>2006Q3</v>
      </c>
      <c r="T129" s="43" t="str">
        <f>YEAR(Taulukko1[[#This Row],[Loppu KK]])&amp;"Q"&amp;ROUNDDOWN((MONTH(Taulukko1[[#This Row],[Loppu KK]])-1)/3+1,0)</f>
        <v>2006Q3</v>
      </c>
      <c r="U129" s="66">
        <f>IF(COUNT(Taulukko1[[#This Row],[Neuvottelujen alaiset ]])=1,Taulukko1[[#This Row],[Neuvottelujen alaiset ]],Taulukko1[[#This Row],[Vähennystarve]])</f>
        <v>200</v>
      </c>
      <c r="V129" s="44">
        <f t="shared" si="17"/>
        <v>0.25</v>
      </c>
      <c r="W129" s="44">
        <f t="shared" si="18"/>
        <v>0.15</v>
      </c>
      <c r="X129" s="44">
        <f t="shared" si="19"/>
        <v>0.6</v>
      </c>
      <c r="Y129" s="90" t="b">
        <f>AND(MONTH(Taulukko1[[#This Row],[Alku PVM]] )=6,DAY(Taulukko1[[#This Row],[Alku PVM]] )&gt;19)</f>
        <v>0</v>
      </c>
      <c r="Z129" s="90" t="b">
        <f>AND(MONTH(Taulukko1[[#This Row],[Loppu PVM]] )=6,DAY(Taulukko1[[#This Row],[Loppu PVM]] )&gt;19)</f>
        <v>0</v>
      </c>
      <c r="AA129" s="90" t="b">
        <f>OR(MONTH(Taulukko1[[#This Row],[Alku PVM]] )&lt;=5,AND(MONTH(Taulukko1[[#This Row],[Alku PVM]] )=6,DAY(Taulukko1[[#This Row],[Alku PVM]] )&lt;20))</f>
        <v>0</v>
      </c>
      <c r="AB129" s="90" t="b">
        <f>OR(MONTH(Taulukko1[[#This Row],[Loppu PVM]])&lt;=5,AND(MONTH(Taulukko1[[#This Row],[Loppu PVM]] )=6,DAY(Taulukko1[[#This Row],[Loppu PVM]])&lt;20))</f>
        <v>0</v>
      </c>
      <c r="AC129" s="90" t="b">
        <f>OR(MONTH(Taulukko1[[#This Row],[Alku PVM]] )&lt;=3,AND(MONTH(Taulukko1[[#This Row],[Alku PVM]] )=3))</f>
        <v>0</v>
      </c>
      <c r="AD129" s="90" t="b">
        <f>OR(MONTH(Taulukko1[[#This Row],[Loppu PVM]] )&lt;=3,AND(MONTH(Taulukko1[[#This Row],[Loppu PVM]] )=3))</f>
        <v>0</v>
      </c>
      <c r="AE129" s="90" t="b">
        <f>OR(MONTH(Taulukko1[[#This Row],[Alku PVM]] )&lt;=9,AND(MONTH(Taulukko1[[#This Row],[Alku PVM]] )=9))</f>
        <v>1</v>
      </c>
      <c r="AF129" s="90" t="b">
        <f>OR(MONTH(Taulukko1[[#This Row],[Loppu PVM]])&lt;=9,AND(MONTH(Taulukko1[[#This Row],[Loppu PVM]] )=9))</f>
        <v>1</v>
      </c>
      <c r="AG129" s="90" t="b">
        <f>OR(MONTH(Taulukko1[[#This Row],[Alku PVM]] )&lt;=6,AND(MONTH(Taulukko1[[#This Row],[Alku PVM]] )=6))</f>
        <v>0</v>
      </c>
      <c r="AH129" s="90" t="b">
        <f>OR(MONTH(Taulukko1[[#This Row],[Loppu PVM]])&lt;=6,AND(MONTH(Taulukko1[[#This Row],[Loppu PVM]] )=6))</f>
        <v>0</v>
      </c>
    </row>
    <row r="130" spans="1:34" ht="12.75" customHeight="1">
      <c r="A130" t="s">
        <v>1568</v>
      </c>
      <c r="B130" s="23">
        <v>38937</v>
      </c>
      <c r="C130" t="s">
        <v>1567</v>
      </c>
      <c r="E130" s="62">
        <v>70</v>
      </c>
      <c r="F130" s="4">
        <v>39000</v>
      </c>
      <c r="G130" s="5">
        <v>23</v>
      </c>
      <c r="H130" s="6">
        <v>70</v>
      </c>
      <c r="I130" s="126" t="e">
        <f>INDEX('TOL2008'!B:B,MATCH(A130,'TOL2008'!A:A,0))</f>
        <v>#N/A</v>
      </c>
      <c r="J130" s="59" t="e">
        <f>INDEX(Pääluokka!$H$2:$H$100,MATCH(VALUE(LEFT(Taulukko1[[#This Row],[TOL2008]],2)),Pääluokka!$G$2:$G$100,0))</f>
        <v>#N/A</v>
      </c>
      <c r="K130" s="59" t="e">
        <f>INDEX(Pääluokka!$I$2:$I$100,MATCH(VALUE(LEFT(Taulukko1[[#This Row],[TOL2008]],2)),Pääluokka!$G$2:$G$100,0))</f>
        <v>#N/A</v>
      </c>
      <c r="L130" s="41">
        <f t="shared" si="10"/>
        <v>63</v>
      </c>
      <c r="M130" s="43">
        <f t="shared" si="11"/>
        <v>38937</v>
      </c>
      <c r="N130" s="43">
        <f t="shared" si="12"/>
        <v>39000</v>
      </c>
      <c r="O130" s="43">
        <f t="shared" si="13"/>
        <v>38930</v>
      </c>
      <c r="P130" s="43">
        <f t="shared" si="14"/>
        <v>38991</v>
      </c>
      <c r="Q130" s="41">
        <f t="shared" si="15"/>
        <v>2006</v>
      </c>
      <c r="R130" s="41">
        <f t="shared" si="16"/>
        <v>2006</v>
      </c>
      <c r="S130" s="43" t="str">
        <f>YEAR(Taulukko1[[#This Row],[Alku KK]])&amp;"Q"&amp;ROUNDDOWN((MONTH(Taulukko1[[#This Row],[Alku KK]])-1)/3+1,0)</f>
        <v>2006Q3</v>
      </c>
      <c r="T130" s="43" t="str">
        <f>YEAR(Taulukko1[[#This Row],[Loppu KK]])&amp;"Q"&amp;ROUNDDOWN((MONTH(Taulukko1[[#This Row],[Loppu KK]])-1)/3+1,0)</f>
        <v>2006Q4</v>
      </c>
      <c r="U130" s="66">
        <f>IF(COUNT(Taulukko1[[#This Row],[Neuvottelujen alaiset ]])=1,Taulukko1[[#This Row],[Neuvottelujen alaiset ]],Taulukko1[[#This Row],[Vähennystarve]])</f>
        <v>70</v>
      </c>
      <c r="V130" s="44">
        <f t="shared" si="17"/>
        <v>1</v>
      </c>
      <c r="W130" s="44">
        <f t="shared" si="18"/>
        <v>0.32857142857142857</v>
      </c>
      <c r="X130" s="44">
        <f t="shared" si="19"/>
        <v>0.32857142857142857</v>
      </c>
      <c r="Y130" s="90" t="b">
        <f>AND(MONTH(Taulukko1[[#This Row],[Alku PVM]] )=6,DAY(Taulukko1[[#This Row],[Alku PVM]] )&gt;19)</f>
        <v>0</v>
      </c>
      <c r="Z130" s="90" t="b">
        <f>AND(MONTH(Taulukko1[[#This Row],[Loppu PVM]] )=6,DAY(Taulukko1[[#This Row],[Loppu PVM]] )&gt;19)</f>
        <v>0</v>
      </c>
      <c r="AA130" s="90" t="b">
        <f>OR(MONTH(Taulukko1[[#This Row],[Alku PVM]] )&lt;=5,AND(MONTH(Taulukko1[[#This Row],[Alku PVM]] )=6,DAY(Taulukko1[[#This Row],[Alku PVM]] )&lt;20))</f>
        <v>0</v>
      </c>
      <c r="AB130" s="90" t="b">
        <f>OR(MONTH(Taulukko1[[#This Row],[Loppu PVM]])&lt;=5,AND(MONTH(Taulukko1[[#This Row],[Loppu PVM]] )=6,DAY(Taulukko1[[#This Row],[Loppu PVM]])&lt;20))</f>
        <v>0</v>
      </c>
      <c r="AC130" s="90" t="b">
        <f>OR(MONTH(Taulukko1[[#This Row],[Alku PVM]] )&lt;=3,AND(MONTH(Taulukko1[[#This Row],[Alku PVM]] )=3))</f>
        <v>0</v>
      </c>
      <c r="AD130" s="90" t="b">
        <f>OR(MONTH(Taulukko1[[#This Row],[Loppu PVM]] )&lt;=3,AND(MONTH(Taulukko1[[#This Row],[Loppu PVM]] )=3))</f>
        <v>0</v>
      </c>
      <c r="AE130" s="90" t="b">
        <f>OR(MONTH(Taulukko1[[#This Row],[Alku PVM]] )&lt;=9,AND(MONTH(Taulukko1[[#This Row],[Alku PVM]] )=9))</f>
        <v>1</v>
      </c>
      <c r="AF130" s="90" t="b">
        <f>OR(MONTH(Taulukko1[[#This Row],[Loppu PVM]])&lt;=9,AND(MONTH(Taulukko1[[#This Row],[Loppu PVM]] )=9))</f>
        <v>0</v>
      </c>
      <c r="AG130" s="90" t="b">
        <f>OR(MONTH(Taulukko1[[#This Row],[Alku PVM]] )&lt;=6,AND(MONTH(Taulukko1[[#This Row],[Alku PVM]] )=6))</f>
        <v>0</v>
      </c>
      <c r="AH130" s="90" t="b">
        <f>OR(MONTH(Taulukko1[[#This Row],[Loppu PVM]])&lt;=6,AND(MONTH(Taulukko1[[#This Row],[Loppu PVM]] )=6))</f>
        <v>0</v>
      </c>
    </row>
    <row r="131" spans="1:34" ht="12.75" customHeight="1">
      <c r="A131" t="s">
        <v>1650</v>
      </c>
      <c r="B131" s="23">
        <v>38943</v>
      </c>
      <c r="C131" t="s">
        <v>1649</v>
      </c>
      <c r="F131" s="4">
        <v>38994</v>
      </c>
      <c r="G131" s="5">
        <v>40</v>
      </c>
      <c r="H131" s="22">
        <v>40</v>
      </c>
      <c r="I131" s="126" t="e">
        <f>INDEX('TOL2008'!B:B,MATCH(A131,'TOL2008'!A:A,0))</f>
        <v>#N/A</v>
      </c>
      <c r="J131" s="59" t="e">
        <f>INDEX(Pääluokka!$H$2:$H$100,MATCH(VALUE(LEFT(Taulukko1[[#This Row],[TOL2008]],2)),Pääluokka!$G$2:$G$100,0))</f>
        <v>#N/A</v>
      </c>
      <c r="K131" s="59" t="e">
        <f>INDEX(Pääluokka!$I$2:$I$100,MATCH(VALUE(LEFT(Taulukko1[[#This Row],[TOL2008]],2)),Pääluokka!$G$2:$G$100,0))</f>
        <v>#N/A</v>
      </c>
      <c r="L131" s="41">
        <f t="shared" ref="L131:L194" si="20">IFERROR(IF(AND(ISNUMBER(B131),ISNUMBER(F131),F131&gt;B131),F131-B131,"NA"),"NA")</f>
        <v>51</v>
      </c>
      <c r="M131" s="43">
        <f t="shared" ref="M131:M194" si="21">IF(ISNUMBER(B131),B131,IF(ISNUMBER(F131),F131-$L$1,"NA"))</f>
        <v>38943</v>
      </c>
      <c r="N131" s="43">
        <f t="shared" ref="N131:N194" si="22">IF(ISNUMBER(F131),F131,IF(ISNUMBER(B131),B131+$L$1,"NA"))</f>
        <v>38994</v>
      </c>
      <c r="O131" s="43">
        <f t="shared" ref="O131:O194" si="23">IFERROR(DATE(YEAR(M131),MONTH(M131),1),"NA")</f>
        <v>38930</v>
      </c>
      <c r="P131" s="43">
        <f t="shared" ref="P131:P194" si="24">IFERROR(DATE(YEAR(N131),MONTH(N131),1),"NA")</f>
        <v>38991</v>
      </c>
      <c r="Q131" s="41">
        <f t="shared" ref="Q131:Q194" si="25">IFERROR(YEAR(O131),"NA")</f>
        <v>2006</v>
      </c>
      <c r="R131" s="41">
        <f t="shared" ref="R131:R194" si="26">IFERROR(YEAR(P131),"NA")</f>
        <v>2006</v>
      </c>
      <c r="S131" s="43" t="str">
        <f>YEAR(Taulukko1[[#This Row],[Alku KK]])&amp;"Q"&amp;ROUNDDOWN((MONTH(Taulukko1[[#This Row],[Alku KK]])-1)/3+1,0)</f>
        <v>2006Q3</v>
      </c>
      <c r="T131" s="43" t="str">
        <f>YEAR(Taulukko1[[#This Row],[Loppu KK]])&amp;"Q"&amp;ROUNDDOWN((MONTH(Taulukko1[[#This Row],[Loppu KK]])-1)/3+1,0)</f>
        <v>2006Q4</v>
      </c>
      <c r="U131" s="66">
        <f>IF(COUNT(Taulukko1[[#This Row],[Neuvottelujen alaiset ]])=1,Taulukko1[[#This Row],[Neuvottelujen alaiset ]],Taulukko1[[#This Row],[Vähennystarve]])</f>
        <v>40</v>
      </c>
      <c r="V131" s="44" t="str">
        <f t="shared" ref="V131:V194" si="27">IF(AND(ISNUMBER(E131),ISNUMBER(H131)),E131/H131,"NA")</f>
        <v>NA</v>
      </c>
      <c r="W131" s="44">
        <f t="shared" ref="W131:W194" si="28">IF(AND(ISNUMBER(G131),ISNUMBER(H131)),G131/H131,"NA")</f>
        <v>1</v>
      </c>
      <c r="X131" s="44" t="str">
        <f t="shared" ref="X131:X194" si="29">IF(AND(ISNUMBER(G131),ISNUMBER(E131)),G131/E131,"NA")</f>
        <v>NA</v>
      </c>
      <c r="Y131" s="90" t="b">
        <f>AND(MONTH(Taulukko1[[#This Row],[Alku PVM]] )=6,DAY(Taulukko1[[#This Row],[Alku PVM]] )&gt;19)</f>
        <v>0</v>
      </c>
      <c r="Z131" s="90" t="b">
        <f>AND(MONTH(Taulukko1[[#This Row],[Loppu PVM]] )=6,DAY(Taulukko1[[#This Row],[Loppu PVM]] )&gt;19)</f>
        <v>0</v>
      </c>
      <c r="AA131" s="90" t="b">
        <f>OR(MONTH(Taulukko1[[#This Row],[Alku PVM]] )&lt;=5,AND(MONTH(Taulukko1[[#This Row],[Alku PVM]] )=6,DAY(Taulukko1[[#This Row],[Alku PVM]] )&lt;20))</f>
        <v>0</v>
      </c>
      <c r="AB131" s="90" t="b">
        <f>OR(MONTH(Taulukko1[[#This Row],[Loppu PVM]])&lt;=5,AND(MONTH(Taulukko1[[#This Row],[Loppu PVM]] )=6,DAY(Taulukko1[[#This Row],[Loppu PVM]])&lt;20))</f>
        <v>0</v>
      </c>
      <c r="AC131" s="90" t="b">
        <f>OR(MONTH(Taulukko1[[#This Row],[Alku PVM]] )&lt;=3,AND(MONTH(Taulukko1[[#This Row],[Alku PVM]] )=3))</f>
        <v>0</v>
      </c>
      <c r="AD131" s="90" t="b">
        <f>OR(MONTH(Taulukko1[[#This Row],[Loppu PVM]] )&lt;=3,AND(MONTH(Taulukko1[[#This Row],[Loppu PVM]] )=3))</f>
        <v>0</v>
      </c>
      <c r="AE131" s="90" t="b">
        <f>OR(MONTH(Taulukko1[[#This Row],[Alku PVM]] )&lt;=9,AND(MONTH(Taulukko1[[#This Row],[Alku PVM]] )=9))</f>
        <v>1</v>
      </c>
      <c r="AF131" s="90" t="b">
        <f>OR(MONTH(Taulukko1[[#This Row],[Loppu PVM]])&lt;=9,AND(MONTH(Taulukko1[[#This Row],[Loppu PVM]] )=9))</f>
        <v>0</v>
      </c>
      <c r="AG131" s="90" t="b">
        <f>OR(MONTH(Taulukko1[[#This Row],[Alku PVM]] )&lt;=6,AND(MONTH(Taulukko1[[#This Row],[Alku PVM]] )=6))</f>
        <v>0</v>
      </c>
      <c r="AH131" s="90" t="b">
        <f>OR(MONTH(Taulukko1[[#This Row],[Loppu PVM]])&lt;=6,AND(MONTH(Taulukko1[[#This Row],[Loppu PVM]] )=6))</f>
        <v>0</v>
      </c>
    </row>
    <row r="132" spans="1:34" ht="12.75" customHeight="1">
      <c r="A132" t="s">
        <v>1446</v>
      </c>
      <c r="B132" s="23">
        <v>38945</v>
      </c>
      <c r="C132" t="s">
        <v>1445</v>
      </c>
      <c r="E132" s="62">
        <v>140</v>
      </c>
      <c r="F132" s="4">
        <v>38999</v>
      </c>
      <c r="G132" s="5">
        <v>72</v>
      </c>
      <c r="H132" s="6">
        <v>140</v>
      </c>
      <c r="I132" s="126">
        <f>INDEX('TOL2008'!B:B,MATCH(A3814,'TOL2008'!A:A,0))</f>
        <v>11050</v>
      </c>
      <c r="J132" s="59" t="str">
        <f>INDEX(Pääluokka!$H$2:$H$100,MATCH(VALUE(LEFT(Taulukko1[[#This Row],[TOL2008]],2)),Pääluokka!$G$2:$G$100,0))</f>
        <v>Teollisuus</v>
      </c>
      <c r="K132" s="59" t="str">
        <f>INDEX(Pääluokka!$I$2:$I$100,MATCH(VALUE(LEFT(Taulukko1[[#This Row],[TOL2008]],2)),Pääluokka!$G$2:$G$100,0))</f>
        <v>Teollisuus (C-E)</v>
      </c>
      <c r="L132" s="41">
        <f t="shared" si="20"/>
        <v>54</v>
      </c>
      <c r="M132" s="43">
        <f t="shared" si="21"/>
        <v>38945</v>
      </c>
      <c r="N132" s="43">
        <f t="shared" si="22"/>
        <v>38999</v>
      </c>
      <c r="O132" s="43">
        <f t="shared" si="23"/>
        <v>38930</v>
      </c>
      <c r="P132" s="43">
        <f t="shared" si="24"/>
        <v>38991</v>
      </c>
      <c r="Q132" s="41">
        <f t="shared" si="25"/>
        <v>2006</v>
      </c>
      <c r="R132" s="41">
        <f t="shared" si="26"/>
        <v>2006</v>
      </c>
      <c r="S132" s="43" t="str">
        <f>YEAR(Taulukko1[[#This Row],[Alku KK]])&amp;"Q"&amp;ROUNDDOWN((MONTH(Taulukko1[[#This Row],[Alku KK]])-1)/3+1,0)</f>
        <v>2006Q3</v>
      </c>
      <c r="T132" s="43" t="str">
        <f>YEAR(Taulukko1[[#This Row],[Loppu KK]])&amp;"Q"&amp;ROUNDDOWN((MONTH(Taulukko1[[#This Row],[Loppu KK]])-1)/3+1,0)</f>
        <v>2006Q4</v>
      </c>
      <c r="U132" s="66">
        <f>IF(COUNT(Taulukko1[[#This Row],[Neuvottelujen alaiset ]])=1,Taulukko1[[#This Row],[Neuvottelujen alaiset ]],Taulukko1[[#This Row],[Vähennystarve]])</f>
        <v>140</v>
      </c>
      <c r="V132" s="44">
        <f t="shared" si="27"/>
        <v>1</v>
      </c>
      <c r="W132" s="44">
        <f t="shared" si="28"/>
        <v>0.51428571428571423</v>
      </c>
      <c r="X132" s="44">
        <f t="shared" si="29"/>
        <v>0.51428571428571423</v>
      </c>
      <c r="Y132" s="90" t="b">
        <f>AND(MONTH(Taulukko1[[#This Row],[Alku PVM]] )=6,DAY(Taulukko1[[#This Row],[Alku PVM]] )&gt;19)</f>
        <v>0</v>
      </c>
      <c r="Z132" s="90" t="b">
        <f>AND(MONTH(Taulukko1[[#This Row],[Loppu PVM]] )=6,DAY(Taulukko1[[#This Row],[Loppu PVM]] )&gt;19)</f>
        <v>0</v>
      </c>
      <c r="AA132" s="90" t="b">
        <f>OR(MONTH(Taulukko1[[#This Row],[Alku PVM]] )&lt;=5,AND(MONTH(Taulukko1[[#This Row],[Alku PVM]] )=6,DAY(Taulukko1[[#This Row],[Alku PVM]] )&lt;20))</f>
        <v>0</v>
      </c>
      <c r="AB132" s="90" t="b">
        <f>OR(MONTH(Taulukko1[[#This Row],[Loppu PVM]])&lt;=5,AND(MONTH(Taulukko1[[#This Row],[Loppu PVM]] )=6,DAY(Taulukko1[[#This Row],[Loppu PVM]])&lt;20))</f>
        <v>0</v>
      </c>
      <c r="AC132" s="90" t="b">
        <f>OR(MONTH(Taulukko1[[#This Row],[Alku PVM]] )&lt;=3,AND(MONTH(Taulukko1[[#This Row],[Alku PVM]] )=3))</f>
        <v>0</v>
      </c>
      <c r="AD132" s="90" t="b">
        <f>OR(MONTH(Taulukko1[[#This Row],[Loppu PVM]] )&lt;=3,AND(MONTH(Taulukko1[[#This Row],[Loppu PVM]] )=3))</f>
        <v>0</v>
      </c>
      <c r="AE132" s="90" t="b">
        <f>OR(MONTH(Taulukko1[[#This Row],[Alku PVM]] )&lt;=9,AND(MONTH(Taulukko1[[#This Row],[Alku PVM]] )=9))</f>
        <v>1</v>
      </c>
      <c r="AF132" s="90" t="b">
        <f>OR(MONTH(Taulukko1[[#This Row],[Loppu PVM]])&lt;=9,AND(MONTH(Taulukko1[[#This Row],[Loppu PVM]] )=9))</f>
        <v>0</v>
      </c>
      <c r="AG132" s="90" t="b">
        <f>OR(MONTH(Taulukko1[[#This Row],[Alku PVM]] )&lt;=6,AND(MONTH(Taulukko1[[#This Row],[Alku PVM]] )=6))</f>
        <v>0</v>
      </c>
      <c r="AH132" s="90" t="b">
        <f>OR(MONTH(Taulukko1[[#This Row],[Loppu PVM]])&lt;=6,AND(MONTH(Taulukko1[[#This Row],[Loppu PVM]] )=6))</f>
        <v>0</v>
      </c>
    </row>
    <row r="133" spans="1:34" ht="12.75" customHeight="1">
      <c r="A133" t="s">
        <v>604</v>
      </c>
      <c r="B133" s="23">
        <v>38946</v>
      </c>
      <c r="C133" t="s">
        <v>143</v>
      </c>
      <c r="E133" s="62">
        <v>22</v>
      </c>
      <c r="F133" s="4">
        <v>38993</v>
      </c>
      <c r="G133" s="5">
        <v>21</v>
      </c>
      <c r="H133" s="6">
        <v>22</v>
      </c>
      <c r="I133" s="126">
        <f>INDEX('TOL2008'!B:B,MATCH(A133,'TOL2008'!A:A,0))</f>
        <v>28990</v>
      </c>
      <c r="J133" s="59" t="str">
        <f>INDEX(Pääluokka!$H$2:$H$100,MATCH(VALUE(LEFT(Taulukko1[[#This Row],[TOL2008]],2)),Pääluokka!$G$2:$G$100,0))</f>
        <v>Teollisuus</v>
      </c>
      <c r="K133" s="59" t="str">
        <f>INDEX(Pääluokka!$I$2:$I$100,MATCH(VALUE(LEFT(Taulukko1[[#This Row],[TOL2008]],2)),Pääluokka!$G$2:$G$100,0))</f>
        <v>Teollisuus (C-E)</v>
      </c>
      <c r="L133" s="41">
        <f t="shared" si="20"/>
        <v>47</v>
      </c>
      <c r="M133" s="43">
        <f t="shared" si="21"/>
        <v>38946</v>
      </c>
      <c r="N133" s="43">
        <f t="shared" si="22"/>
        <v>38993</v>
      </c>
      <c r="O133" s="43">
        <f t="shared" si="23"/>
        <v>38930</v>
      </c>
      <c r="P133" s="43">
        <f t="shared" si="24"/>
        <v>38991</v>
      </c>
      <c r="Q133" s="41">
        <f t="shared" si="25"/>
        <v>2006</v>
      </c>
      <c r="R133" s="41">
        <f t="shared" si="26"/>
        <v>2006</v>
      </c>
      <c r="S133" s="43" t="str">
        <f>YEAR(Taulukko1[[#This Row],[Alku KK]])&amp;"Q"&amp;ROUNDDOWN((MONTH(Taulukko1[[#This Row],[Alku KK]])-1)/3+1,0)</f>
        <v>2006Q3</v>
      </c>
      <c r="T133" s="43" t="str">
        <f>YEAR(Taulukko1[[#This Row],[Loppu KK]])&amp;"Q"&amp;ROUNDDOWN((MONTH(Taulukko1[[#This Row],[Loppu KK]])-1)/3+1,0)</f>
        <v>2006Q4</v>
      </c>
      <c r="U133" s="66">
        <f>IF(COUNT(Taulukko1[[#This Row],[Neuvottelujen alaiset ]])=1,Taulukko1[[#This Row],[Neuvottelujen alaiset ]],Taulukko1[[#This Row],[Vähennystarve]])</f>
        <v>22</v>
      </c>
      <c r="V133" s="44">
        <f t="shared" si="27"/>
        <v>1</v>
      </c>
      <c r="W133" s="44">
        <f t="shared" si="28"/>
        <v>0.95454545454545459</v>
      </c>
      <c r="X133" s="44">
        <f t="shared" si="29"/>
        <v>0.95454545454545459</v>
      </c>
      <c r="Y133" s="90" t="b">
        <f>AND(MONTH(Taulukko1[[#This Row],[Alku PVM]] )=6,DAY(Taulukko1[[#This Row],[Alku PVM]] )&gt;19)</f>
        <v>0</v>
      </c>
      <c r="Z133" s="90" t="b">
        <f>AND(MONTH(Taulukko1[[#This Row],[Loppu PVM]] )=6,DAY(Taulukko1[[#This Row],[Loppu PVM]] )&gt;19)</f>
        <v>0</v>
      </c>
      <c r="AA133" s="90" t="b">
        <f>OR(MONTH(Taulukko1[[#This Row],[Alku PVM]] )&lt;=5,AND(MONTH(Taulukko1[[#This Row],[Alku PVM]] )=6,DAY(Taulukko1[[#This Row],[Alku PVM]] )&lt;20))</f>
        <v>0</v>
      </c>
      <c r="AB133" s="90" t="b">
        <f>OR(MONTH(Taulukko1[[#This Row],[Loppu PVM]])&lt;=5,AND(MONTH(Taulukko1[[#This Row],[Loppu PVM]] )=6,DAY(Taulukko1[[#This Row],[Loppu PVM]])&lt;20))</f>
        <v>0</v>
      </c>
      <c r="AC133" s="90" t="b">
        <f>OR(MONTH(Taulukko1[[#This Row],[Alku PVM]] )&lt;=3,AND(MONTH(Taulukko1[[#This Row],[Alku PVM]] )=3))</f>
        <v>0</v>
      </c>
      <c r="AD133" s="90" t="b">
        <f>OR(MONTH(Taulukko1[[#This Row],[Loppu PVM]] )&lt;=3,AND(MONTH(Taulukko1[[#This Row],[Loppu PVM]] )=3))</f>
        <v>0</v>
      </c>
      <c r="AE133" s="90" t="b">
        <f>OR(MONTH(Taulukko1[[#This Row],[Alku PVM]] )&lt;=9,AND(MONTH(Taulukko1[[#This Row],[Alku PVM]] )=9))</f>
        <v>1</v>
      </c>
      <c r="AF133" s="90" t="b">
        <f>OR(MONTH(Taulukko1[[#This Row],[Loppu PVM]])&lt;=9,AND(MONTH(Taulukko1[[#This Row],[Loppu PVM]] )=9))</f>
        <v>0</v>
      </c>
      <c r="AG133" s="90" t="b">
        <f>OR(MONTH(Taulukko1[[#This Row],[Alku PVM]] )&lt;=6,AND(MONTH(Taulukko1[[#This Row],[Alku PVM]] )=6))</f>
        <v>0</v>
      </c>
      <c r="AH133" s="90" t="b">
        <f>OR(MONTH(Taulukko1[[#This Row],[Loppu PVM]])&lt;=6,AND(MONTH(Taulukko1[[#This Row],[Loppu PVM]] )=6))</f>
        <v>0</v>
      </c>
    </row>
    <row r="134" spans="1:34" ht="12.75" customHeight="1">
      <c r="A134" t="s">
        <v>1385</v>
      </c>
      <c r="B134" s="23">
        <v>38947</v>
      </c>
      <c r="C134" t="s">
        <v>1384</v>
      </c>
      <c r="E134" s="62">
        <v>10</v>
      </c>
      <c r="F134" s="4"/>
      <c r="G134" s="5"/>
      <c r="H134" s="1">
        <v>10</v>
      </c>
      <c r="I134" s="126" t="e">
        <f>INDEX('TOL2008'!B:B,MATCH(A134,'TOL2008'!A:A,0))</f>
        <v>#N/A</v>
      </c>
      <c r="J134" s="59" t="e">
        <f>INDEX(Pääluokka!$H$2:$H$100,MATCH(VALUE(LEFT(Taulukko1[[#This Row],[TOL2008]],2)),Pääluokka!$G$2:$G$100,0))</f>
        <v>#N/A</v>
      </c>
      <c r="K134" s="59" t="e">
        <f>INDEX(Pääluokka!$I$2:$I$100,MATCH(VALUE(LEFT(Taulukko1[[#This Row],[TOL2008]],2)),Pääluokka!$G$2:$G$100,0))</f>
        <v>#N/A</v>
      </c>
      <c r="L134" s="41" t="str">
        <f t="shared" si="20"/>
        <v>NA</v>
      </c>
      <c r="M134" s="43">
        <f t="shared" si="21"/>
        <v>38947</v>
      </c>
      <c r="N134" s="43">
        <f t="shared" si="22"/>
        <v>38998</v>
      </c>
      <c r="O134" s="43">
        <f t="shared" si="23"/>
        <v>38930</v>
      </c>
      <c r="P134" s="43">
        <f t="shared" si="24"/>
        <v>38991</v>
      </c>
      <c r="Q134" s="41">
        <f t="shared" si="25"/>
        <v>2006</v>
      </c>
      <c r="R134" s="41">
        <f t="shared" si="26"/>
        <v>2006</v>
      </c>
      <c r="S134" s="43" t="str">
        <f>YEAR(Taulukko1[[#This Row],[Alku KK]])&amp;"Q"&amp;ROUNDDOWN((MONTH(Taulukko1[[#This Row],[Alku KK]])-1)/3+1,0)</f>
        <v>2006Q3</v>
      </c>
      <c r="T134" s="43" t="str">
        <f>YEAR(Taulukko1[[#This Row],[Loppu KK]])&amp;"Q"&amp;ROUNDDOWN((MONTH(Taulukko1[[#This Row],[Loppu KK]])-1)/3+1,0)</f>
        <v>2006Q4</v>
      </c>
      <c r="U134" s="66">
        <f>IF(COUNT(Taulukko1[[#This Row],[Neuvottelujen alaiset ]])=1,Taulukko1[[#This Row],[Neuvottelujen alaiset ]],Taulukko1[[#This Row],[Vähennystarve]])</f>
        <v>10</v>
      </c>
      <c r="V134" s="44">
        <f t="shared" si="27"/>
        <v>1</v>
      </c>
      <c r="W134" s="44" t="str">
        <f t="shared" si="28"/>
        <v>NA</v>
      </c>
      <c r="X134" s="44" t="str">
        <f t="shared" si="29"/>
        <v>NA</v>
      </c>
      <c r="Y134" s="90" t="b">
        <f>AND(MONTH(Taulukko1[[#This Row],[Alku PVM]] )=6,DAY(Taulukko1[[#This Row],[Alku PVM]] )&gt;19)</f>
        <v>0</v>
      </c>
      <c r="Z134" s="90" t="b">
        <f>AND(MONTH(Taulukko1[[#This Row],[Loppu PVM]] )=6,DAY(Taulukko1[[#This Row],[Loppu PVM]] )&gt;19)</f>
        <v>0</v>
      </c>
      <c r="AA134" s="90" t="b">
        <f>OR(MONTH(Taulukko1[[#This Row],[Alku PVM]] )&lt;=5,AND(MONTH(Taulukko1[[#This Row],[Alku PVM]] )=6,DAY(Taulukko1[[#This Row],[Alku PVM]] )&lt;20))</f>
        <v>0</v>
      </c>
      <c r="AB134" s="90" t="b">
        <f>OR(MONTH(Taulukko1[[#This Row],[Loppu PVM]])&lt;=5,AND(MONTH(Taulukko1[[#This Row],[Loppu PVM]] )=6,DAY(Taulukko1[[#This Row],[Loppu PVM]])&lt;20))</f>
        <v>0</v>
      </c>
      <c r="AC134" s="90" t="b">
        <f>OR(MONTH(Taulukko1[[#This Row],[Alku PVM]] )&lt;=3,AND(MONTH(Taulukko1[[#This Row],[Alku PVM]] )=3))</f>
        <v>0</v>
      </c>
      <c r="AD134" s="90" t="b">
        <f>OR(MONTH(Taulukko1[[#This Row],[Loppu PVM]] )&lt;=3,AND(MONTH(Taulukko1[[#This Row],[Loppu PVM]] )=3))</f>
        <v>0</v>
      </c>
      <c r="AE134" s="90" t="b">
        <f>OR(MONTH(Taulukko1[[#This Row],[Alku PVM]] )&lt;=9,AND(MONTH(Taulukko1[[#This Row],[Alku PVM]] )=9))</f>
        <v>1</v>
      </c>
      <c r="AF134" s="90" t="b">
        <f>OR(MONTH(Taulukko1[[#This Row],[Loppu PVM]])&lt;=9,AND(MONTH(Taulukko1[[#This Row],[Loppu PVM]] )=9))</f>
        <v>0</v>
      </c>
      <c r="AG134" s="90" t="b">
        <f>OR(MONTH(Taulukko1[[#This Row],[Alku PVM]] )&lt;=6,AND(MONTH(Taulukko1[[#This Row],[Alku PVM]] )=6))</f>
        <v>0</v>
      </c>
      <c r="AH134" s="90" t="b">
        <f>OR(MONTH(Taulukko1[[#This Row],[Loppu PVM]])&lt;=6,AND(MONTH(Taulukko1[[#This Row],[Loppu PVM]] )=6))</f>
        <v>0</v>
      </c>
    </row>
    <row r="135" spans="1:34" ht="12.75" customHeight="1">
      <c r="A135" t="s">
        <v>1541</v>
      </c>
      <c r="B135" s="23">
        <v>38949</v>
      </c>
      <c r="C135" t="s">
        <v>1540</v>
      </c>
      <c r="F135" s="4">
        <v>39000</v>
      </c>
      <c r="G135" s="5">
        <v>5</v>
      </c>
      <c r="H135" s="22">
        <v>35</v>
      </c>
      <c r="I135" s="126" t="e">
        <f>INDEX('TOL2008'!B:B,MATCH(A135,'TOL2008'!A:A,0))</f>
        <v>#N/A</v>
      </c>
      <c r="J135" s="59" t="e">
        <f>INDEX(Pääluokka!$H$2:$H$100,MATCH(VALUE(LEFT(Taulukko1[[#This Row],[TOL2008]],2)),Pääluokka!$G$2:$G$100,0))</f>
        <v>#N/A</v>
      </c>
      <c r="K135" s="59" t="e">
        <f>INDEX(Pääluokka!$I$2:$I$100,MATCH(VALUE(LEFT(Taulukko1[[#This Row],[TOL2008]],2)),Pääluokka!$G$2:$G$100,0))</f>
        <v>#N/A</v>
      </c>
      <c r="L135" s="41">
        <f t="shared" si="20"/>
        <v>51</v>
      </c>
      <c r="M135" s="43">
        <f t="shared" si="21"/>
        <v>38949</v>
      </c>
      <c r="N135" s="43">
        <f t="shared" si="22"/>
        <v>39000</v>
      </c>
      <c r="O135" s="43">
        <f t="shared" si="23"/>
        <v>38930</v>
      </c>
      <c r="P135" s="43">
        <f t="shared" si="24"/>
        <v>38991</v>
      </c>
      <c r="Q135" s="41">
        <f t="shared" si="25"/>
        <v>2006</v>
      </c>
      <c r="R135" s="41">
        <f t="shared" si="26"/>
        <v>2006</v>
      </c>
      <c r="S135" s="43" t="str">
        <f>YEAR(Taulukko1[[#This Row],[Alku KK]])&amp;"Q"&amp;ROUNDDOWN((MONTH(Taulukko1[[#This Row],[Alku KK]])-1)/3+1,0)</f>
        <v>2006Q3</v>
      </c>
      <c r="T135" s="43" t="str">
        <f>YEAR(Taulukko1[[#This Row],[Loppu KK]])&amp;"Q"&amp;ROUNDDOWN((MONTH(Taulukko1[[#This Row],[Loppu KK]])-1)/3+1,0)</f>
        <v>2006Q4</v>
      </c>
      <c r="U135" s="66">
        <f>IF(COUNT(Taulukko1[[#This Row],[Neuvottelujen alaiset ]])=1,Taulukko1[[#This Row],[Neuvottelujen alaiset ]],Taulukko1[[#This Row],[Vähennystarve]])</f>
        <v>35</v>
      </c>
      <c r="V135" s="44" t="str">
        <f t="shared" si="27"/>
        <v>NA</v>
      </c>
      <c r="W135" s="44">
        <f t="shared" si="28"/>
        <v>0.14285714285714285</v>
      </c>
      <c r="X135" s="44" t="str">
        <f t="shared" si="29"/>
        <v>NA</v>
      </c>
      <c r="Y135" s="90" t="b">
        <f>AND(MONTH(Taulukko1[[#This Row],[Alku PVM]] )=6,DAY(Taulukko1[[#This Row],[Alku PVM]] )&gt;19)</f>
        <v>0</v>
      </c>
      <c r="Z135" s="90" t="b">
        <f>AND(MONTH(Taulukko1[[#This Row],[Loppu PVM]] )=6,DAY(Taulukko1[[#This Row],[Loppu PVM]] )&gt;19)</f>
        <v>0</v>
      </c>
      <c r="AA135" s="90" t="b">
        <f>OR(MONTH(Taulukko1[[#This Row],[Alku PVM]] )&lt;=5,AND(MONTH(Taulukko1[[#This Row],[Alku PVM]] )=6,DAY(Taulukko1[[#This Row],[Alku PVM]] )&lt;20))</f>
        <v>0</v>
      </c>
      <c r="AB135" s="90" t="b">
        <f>OR(MONTH(Taulukko1[[#This Row],[Loppu PVM]])&lt;=5,AND(MONTH(Taulukko1[[#This Row],[Loppu PVM]] )=6,DAY(Taulukko1[[#This Row],[Loppu PVM]])&lt;20))</f>
        <v>0</v>
      </c>
      <c r="AC135" s="90" t="b">
        <f>OR(MONTH(Taulukko1[[#This Row],[Alku PVM]] )&lt;=3,AND(MONTH(Taulukko1[[#This Row],[Alku PVM]] )=3))</f>
        <v>0</v>
      </c>
      <c r="AD135" s="90" t="b">
        <f>OR(MONTH(Taulukko1[[#This Row],[Loppu PVM]] )&lt;=3,AND(MONTH(Taulukko1[[#This Row],[Loppu PVM]] )=3))</f>
        <v>0</v>
      </c>
      <c r="AE135" s="90" t="b">
        <f>OR(MONTH(Taulukko1[[#This Row],[Alku PVM]] )&lt;=9,AND(MONTH(Taulukko1[[#This Row],[Alku PVM]] )=9))</f>
        <v>1</v>
      </c>
      <c r="AF135" s="90" t="b">
        <f>OR(MONTH(Taulukko1[[#This Row],[Loppu PVM]])&lt;=9,AND(MONTH(Taulukko1[[#This Row],[Loppu PVM]] )=9))</f>
        <v>0</v>
      </c>
      <c r="AG135" s="90" t="b">
        <f>OR(MONTH(Taulukko1[[#This Row],[Alku PVM]] )&lt;=6,AND(MONTH(Taulukko1[[#This Row],[Alku PVM]] )=6))</f>
        <v>0</v>
      </c>
      <c r="AH135" s="90" t="b">
        <f>OR(MONTH(Taulukko1[[#This Row],[Loppu PVM]])&lt;=6,AND(MONTH(Taulukko1[[#This Row],[Loppu PVM]] )=6))</f>
        <v>0</v>
      </c>
    </row>
    <row r="136" spans="1:34" ht="12.75" customHeight="1">
      <c r="A136" t="s">
        <v>1202</v>
      </c>
      <c r="B136" s="23">
        <v>38950</v>
      </c>
      <c r="C136" t="s">
        <v>1595</v>
      </c>
      <c r="E136" s="62">
        <v>99</v>
      </c>
      <c r="F136" s="4">
        <v>38987</v>
      </c>
      <c r="G136" s="5">
        <v>39</v>
      </c>
      <c r="H136" s="6">
        <v>98</v>
      </c>
      <c r="I136" s="126">
        <f>INDEX('TOL2008'!B:B,MATCH(A136,'TOL2008'!A:A,0))</f>
        <v>35140</v>
      </c>
      <c r="J136" s="59" t="str">
        <f>INDEX(Pääluokka!$H$2:$H$100,MATCH(VALUE(LEFT(Taulukko1[[#This Row],[TOL2008]],2)),Pääluokka!$G$2:$G$100,0))</f>
        <v>Sähkö-, kaasu- ja lämpöhuolto, jäähdytysliiketoiminta</v>
      </c>
      <c r="K136" s="59" t="str">
        <f>INDEX(Pääluokka!$I$2:$I$100,MATCH(VALUE(LEFT(Taulukko1[[#This Row],[TOL2008]],2)),Pääluokka!$G$2:$G$100,0))</f>
        <v>Teollisuus (C-E)</v>
      </c>
      <c r="L136" s="41">
        <f t="shared" si="20"/>
        <v>37</v>
      </c>
      <c r="M136" s="43">
        <f t="shared" si="21"/>
        <v>38950</v>
      </c>
      <c r="N136" s="43">
        <f t="shared" si="22"/>
        <v>38987</v>
      </c>
      <c r="O136" s="43">
        <f t="shared" si="23"/>
        <v>38930</v>
      </c>
      <c r="P136" s="43">
        <f t="shared" si="24"/>
        <v>38961</v>
      </c>
      <c r="Q136" s="41">
        <f t="shared" si="25"/>
        <v>2006</v>
      </c>
      <c r="R136" s="41">
        <f t="shared" si="26"/>
        <v>2006</v>
      </c>
      <c r="S136" s="43" t="str">
        <f>YEAR(Taulukko1[[#This Row],[Alku KK]])&amp;"Q"&amp;ROUNDDOWN((MONTH(Taulukko1[[#This Row],[Alku KK]])-1)/3+1,0)</f>
        <v>2006Q3</v>
      </c>
      <c r="T136" s="43" t="str">
        <f>YEAR(Taulukko1[[#This Row],[Loppu KK]])&amp;"Q"&amp;ROUNDDOWN((MONTH(Taulukko1[[#This Row],[Loppu KK]])-1)/3+1,0)</f>
        <v>2006Q3</v>
      </c>
      <c r="U136" s="66">
        <f>IF(COUNT(Taulukko1[[#This Row],[Neuvottelujen alaiset ]])=1,Taulukko1[[#This Row],[Neuvottelujen alaiset ]],Taulukko1[[#This Row],[Vähennystarve]])</f>
        <v>98</v>
      </c>
      <c r="V136" s="44">
        <f t="shared" si="27"/>
        <v>1.010204081632653</v>
      </c>
      <c r="W136" s="44">
        <f t="shared" si="28"/>
        <v>0.39795918367346939</v>
      </c>
      <c r="X136" s="44">
        <f t="shared" si="29"/>
        <v>0.39393939393939392</v>
      </c>
      <c r="Y136" s="90" t="b">
        <f>AND(MONTH(Taulukko1[[#This Row],[Alku PVM]] )=6,DAY(Taulukko1[[#This Row],[Alku PVM]] )&gt;19)</f>
        <v>0</v>
      </c>
      <c r="Z136" s="90" t="b">
        <f>AND(MONTH(Taulukko1[[#This Row],[Loppu PVM]] )=6,DAY(Taulukko1[[#This Row],[Loppu PVM]] )&gt;19)</f>
        <v>0</v>
      </c>
      <c r="AA136" s="90" t="b">
        <f>OR(MONTH(Taulukko1[[#This Row],[Alku PVM]] )&lt;=5,AND(MONTH(Taulukko1[[#This Row],[Alku PVM]] )=6,DAY(Taulukko1[[#This Row],[Alku PVM]] )&lt;20))</f>
        <v>0</v>
      </c>
      <c r="AB136" s="90" t="b">
        <f>OR(MONTH(Taulukko1[[#This Row],[Loppu PVM]])&lt;=5,AND(MONTH(Taulukko1[[#This Row],[Loppu PVM]] )=6,DAY(Taulukko1[[#This Row],[Loppu PVM]])&lt;20))</f>
        <v>0</v>
      </c>
      <c r="AC136" s="90" t="b">
        <f>OR(MONTH(Taulukko1[[#This Row],[Alku PVM]] )&lt;=3,AND(MONTH(Taulukko1[[#This Row],[Alku PVM]] )=3))</f>
        <v>0</v>
      </c>
      <c r="AD136" s="90" t="b">
        <f>OR(MONTH(Taulukko1[[#This Row],[Loppu PVM]] )&lt;=3,AND(MONTH(Taulukko1[[#This Row],[Loppu PVM]] )=3))</f>
        <v>0</v>
      </c>
      <c r="AE136" s="90" t="b">
        <f>OR(MONTH(Taulukko1[[#This Row],[Alku PVM]] )&lt;=9,AND(MONTH(Taulukko1[[#This Row],[Alku PVM]] )=9))</f>
        <v>1</v>
      </c>
      <c r="AF136" s="90" t="b">
        <f>OR(MONTH(Taulukko1[[#This Row],[Loppu PVM]])&lt;=9,AND(MONTH(Taulukko1[[#This Row],[Loppu PVM]] )=9))</f>
        <v>1</v>
      </c>
      <c r="AG136" s="90" t="b">
        <f>OR(MONTH(Taulukko1[[#This Row],[Alku PVM]] )&lt;=6,AND(MONTH(Taulukko1[[#This Row],[Alku PVM]] )=6))</f>
        <v>0</v>
      </c>
      <c r="AH136" s="90" t="b">
        <f>OR(MONTH(Taulukko1[[#This Row],[Loppu PVM]])&lt;=6,AND(MONTH(Taulukko1[[#This Row],[Loppu PVM]] )=6))</f>
        <v>0</v>
      </c>
    </row>
    <row r="137" spans="1:34" ht="12.75" customHeight="1">
      <c r="A137" t="s">
        <v>1662</v>
      </c>
      <c r="B137" s="23">
        <v>38953</v>
      </c>
      <c r="C137" t="s">
        <v>1661</v>
      </c>
      <c r="E137" s="62">
        <v>20</v>
      </c>
      <c r="F137" s="4">
        <v>39014</v>
      </c>
      <c r="G137" s="5">
        <v>20</v>
      </c>
      <c r="H137" s="6">
        <v>20</v>
      </c>
      <c r="I137" s="126" t="e">
        <f>INDEX('TOL2008'!B:B,MATCH(A137,'TOL2008'!A:A,0))</f>
        <v>#N/A</v>
      </c>
      <c r="J137" s="59" t="e">
        <f>INDEX(Pääluokka!$H$2:$H$100,MATCH(VALUE(LEFT(Taulukko1[[#This Row],[TOL2008]],2)),Pääluokka!$G$2:$G$100,0))</f>
        <v>#N/A</v>
      </c>
      <c r="K137" s="59" t="e">
        <f>INDEX(Pääluokka!$I$2:$I$100,MATCH(VALUE(LEFT(Taulukko1[[#This Row],[TOL2008]],2)),Pääluokka!$G$2:$G$100,0))</f>
        <v>#N/A</v>
      </c>
      <c r="L137" s="41">
        <f t="shared" si="20"/>
        <v>61</v>
      </c>
      <c r="M137" s="43">
        <f t="shared" si="21"/>
        <v>38953</v>
      </c>
      <c r="N137" s="43">
        <f t="shared" si="22"/>
        <v>39014</v>
      </c>
      <c r="O137" s="43">
        <f t="shared" si="23"/>
        <v>38930</v>
      </c>
      <c r="P137" s="43">
        <f t="shared" si="24"/>
        <v>38991</v>
      </c>
      <c r="Q137" s="41">
        <f t="shared" si="25"/>
        <v>2006</v>
      </c>
      <c r="R137" s="41">
        <f t="shared" si="26"/>
        <v>2006</v>
      </c>
      <c r="S137" s="43" t="str">
        <f>YEAR(Taulukko1[[#This Row],[Alku KK]])&amp;"Q"&amp;ROUNDDOWN((MONTH(Taulukko1[[#This Row],[Alku KK]])-1)/3+1,0)</f>
        <v>2006Q3</v>
      </c>
      <c r="T137" s="43" t="str">
        <f>YEAR(Taulukko1[[#This Row],[Loppu KK]])&amp;"Q"&amp;ROUNDDOWN((MONTH(Taulukko1[[#This Row],[Loppu KK]])-1)/3+1,0)</f>
        <v>2006Q4</v>
      </c>
      <c r="U137" s="66">
        <f>IF(COUNT(Taulukko1[[#This Row],[Neuvottelujen alaiset ]])=1,Taulukko1[[#This Row],[Neuvottelujen alaiset ]],Taulukko1[[#This Row],[Vähennystarve]])</f>
        <v>20</v>
      </c>
      <c r="V137" s="44">
        <f t="shared" si="27"/>
        <v>1</v>
      </c>
      <c r="W137" s="44">
        <f t="shared" si="28"/>
        <v>1</v>
      </c>
      <c r="X137" s="44">
        <f t="shared" si="29"/>
        <v>1</v>
      </c>
      <c r="Y137" s="90" t="b">
        <f>AND(MONTH(Taulukko1[[#This Row],[Alku PVM]] )=6,DAY(Taulukko1[[#This Row],[Alku PVM]] )&gt;19)</f>
        <v>0</v>
      </c>
      <c r="Z137" s="90" t="b">
        <f>AND(MONTH(Taulukko1[[#This Row],[Loppu PVM]] )=6,DAY(Taulukko1[[#This Row],[Loppu PVM]] )&gt;19)</f>
        <v>0</v>
      </c>
      <c r="AA137" s="90" t="b">
        <f>OR(MONTH(Taulukko1[[#This Row],[Alku PVM]] )&lt;=5,AND(MONTH(Taulukko1[[#This Row],[Alku PVM]] )=6,DAY(Taulukko1[[#This Row],[Alku PVM]] )&lt;20))</f>
        <v>0</v>
      </c>
      <c r="AB137" s="90" t="b">
        <f>OR(MONTH(Taulukko1[[#This Row],[Loppu PVM]])&lt;=5,AND(MONTH(Taulukko1[[#This Row],[Loppu PVM]] )=6,DAY(Taulukko1[[#This Row],[Loppu PVM]])&lt;20))</f>
        <v>0</v>
      </c>
      <c r="AC137" s="90" t="b">
        <f>OR(MONTH(Taulukko1[[#This Row],[Alku PVM]] )&lt;=3,AND(MONTH(Taulukko1[[#This Row],[Alku PVM]] )=3))</f>
        <v>0</v>
      </c>
      <c r="AD137" s="90" t="b">
        <f>OR(MONTH(Taulukko1[[#This Row],[Loppu PVM]] )&lt;=3,AND(MONTH(Taulukko1[[#This Row],[Loppu PVM]] )=3))</f>
        <v>0</v>
      </c>
      <c r="AE137" s="90" t="b">
        <f>OR(MONTH(Taulukko1[[#This Row],[Alku PVM]] )&lt;=9,AND(MONTH(Taulukko1[[#This Row],[Alku PVM]] )=9))</f>
        <v>1</v>
      </c>
      <c r="AF137" s="90" t="b">
        <f>OR(MONTH(Taulukko1[[#This Row],[Loppu PVM]])&lt;=9,AND(MONTH(Taulukko1[[#This Row],[Loppu PVM]] )=9))</f>
        <v>0</v>
      </c>
      <c r="AG137" s="90" t="b">
        <f>OR(MONTH(Taulukko1[[#This Row],[Alku PVM]] )&lt;=6,AND(MONTH(Taulukko1[[#This Row],[Alku PVM]] )=6))</f>
        <v>0</v>
      </c>
      <c r="AH137" s="90" t="b">
        <f>OR(MONTH(Taulukko1[[#This Row],[Loppu PVM]])&lt;=6,AND(MONTH(Taulukko1[[#This Row],[Loppu PVM]] )=6))</f>
        <v>0</v>
      </c>
    </row>
    <row r="138" spans="1:34" ht="12.75" customHeight="1">
      <c r="A138" t="s">
        <v>1626</v>
      </c>
      <c r="B138" s="23">
        <v>38953</v>
      </c>
      <c r="C138" t="s">
        <v>1625</v>
      </c>
      <c r="E138" s="62">
        <v>55</v>
      </c>
      <c r="F138" s="4">
        <v>38987</v>
      </c>
      <c r="G138" s="5">
        <v>30</v>
      </c>
      <c r="H138" s="1">
        <v>55</v>
      </c>
      <c r="I138" s="126" t="e">
        <f>INDEX('TOL2008'!B:B,MATCH(A138,'TOL2008'!A:A,0))</f>
        <v>#N/A</v>
      </c>
      <c r="J138" s="59" t="e">
        <f>INDEX(Pääluokka!$H$2:$H$100,MATCH(VALUE(LEFT(Taulukko1[[#This Row],[TOL2008]],2)),Pääluokka!$G$2:$G$100,0))</f>
        <v>#N/A</v>
      </c>
      <c r="K138" s="59" t="e">
        <f>INDEX(Pääluokka!$I$2:$I$100,MATCH(VALUE(LEFT(Taulukko1[[#This Row],[TOL2008]],2)),Pääluokka!$G$2:$G$100,0))</f>
        <v>#N/A</v>
      </c>
      <c r="L138" s="41">
        <f t="shared" si="20"/>
        <v>34</v>
      </c>
      <c r="M138" s="43">
        <f t="shared" si="21"/>
        <v>38953</v>
      </c>
      <c r="N138" s="43">
        <f t="shared" si="22"/>
        <v>38987</v>
      </c>
      <c r="O138" s="43">
        <f t="shared" si="23"/>
        <v>38930</v>
      </c>
      <c r="P138" s="43">
        <f t="shared" si="24"/>
        <v>38961</v>
      </c>
      <c r="Q138" s="41">
        <f t="shared" si="25"/>
        <v>2006</v>
      </c>
      <c r="R138" s="41">
        <f t="shared" si="26"/>
        <v>2006</v>
      </c>
      <c r="S138" s="43" t="str">
        <f>YEAR(Taulukko1[[#This Row],[Alku KK]])&amp;"Q"&amp;ROUNDDOWN((MONTH(Taulukko1[[#This Row],[Alku KK]])-1)/3+1,0)</f>
        <v>2006Q3</v>
      </c>
      <c r="T138" s="43" t="str">
        <f>YEAR(Taulukko1[[#This Row],[Loppu KK]])&amp;"Q"&amp;ROUNDDOWN((MONTH(Taulukko1[[#This Row],[Loppu KK]])-1)/3+1,0)</f>
        <v>2006Q3</v>
      </c>
      <c r="U138" s="66">
        <f>IF(COUNT(Taulukko1[[#This Row],[Neuvottelujen alaiset ]])=1,Taulukko1[[#This Row],[Neuvottelujen alaiset ]],Taulukko1[[#This Row],[Vähennystarve]])</f>
        <v>55</v>
      </c>
      <c r="V138" s="44">
        <f t="shared" si="27"/>
        <v>1</v>
      </c>
      <c r="W138" s="44">
        <f t="shared" si="28"/>
        <v>0.54545454545454541</v>
      </c>
      <c r="X138" s="44">
        <f t="shared" si="29"/>
        <v>0.54545454545454541</v>
      </c>
      <c r="Y138" s="90" t="b">
        <f>AND(MONTH(Taulukko1[[#This Row],[Alku PVM]] )=6,DAY(Taulukko1[[#This Row],[Alku PVM]] )&gt;19)</f>
        <v>0</v>
      </c>
      <c r="Z138" s="90" t="b">
        <f>AND(MONTH(Taulukko1[[#This Row],[Loppu PVM]] )=6,DAY(Taulukko1[[#This Row],[Loppu PVM]] )&gt;19)</f>
        <v>0</v>
      </c>
      <c r="AA138" s="90" t="b">
        <f>OR(MONTH(Taulukko1[[#This Row],[Alku PVM]] )&lt;=5,AND(MONTH(Taulukko1[[#This Row],[Alku PVM]] )=6,DAY(Taulukko1[[#This Row],[Alku PVM]] )&lt;20))</f>
        <v>0</v>
      </c>
      <c r="AB138" s="90" t="b">
        <f>OR(MONTH(Taulukko1[[#This Row],[Loppu PVM]])&lt;=5,AND(MONTH(Taulukko1[[#This Row],[Loppu PVM]] )=6,DAY(Taulukko1[[#This Row],[Loppu PVM]])&lt;20))</f>
        <v>0</v>
      </c>
      <c r="AC138" s="90" t="b">
        <f>OR(MONTH(Taulukko1[[#This Row],[Alku PVM]] )&lt;=3,AND(MONTH(Taulukko1[[#This Row],[Alku PVM]] )=3))</f>
        <v>0</v>
      </c>
      <c r="AD138" s="90" t="b">
        <f>OR(MONTH(Taulukko1[[#This Row],[Loppu PVM]] )&lt;=3,AND(MONTH(Taulukko1[[#This Row],[Loppu PVM]] )=3))</f>
        <v>0</v>
      </c>
      <c r="AE138" s="90" t="b">
        <f>OR(MONTH(Taulukko1[[#This Row],[Alku PVM]] )&lt;=9,AND(MONTH(Taulukko1[[#This Row],[Alku PVM]] )=9))</f>
        <v>1</v>
      </c>
      <c r="AF138" s="90" t="b">
        <f>OR(MONTH(Taulukko1[[#This Row],[Loppu PVM]])&lt;=9,AND(MONTH(Taulukko1[[#This Row],[Loppu PVM]] )=9))</f>
        <v>1</v>
      </c>
      <c r="AG138" s="90" t="b">
        <f>OR(MONTH(Taulukko1[[#This Row],[Alku PVM]] )&lt;=6,AND(MONTH(Taulukko1[[#This Row],[Alku PVM]] )=6))</f>
        <v>0</v>
      </c>
      <c r="AH138" s="90" t="b">
        <f>OR(MONTH(Taulukko1[[#This Row],[Loppu PVM]])&lt;=6,AND(MONTH(Taulukko1[[#This Row],[Loppu PVM]] )=6))</f>
        <v>0</v>
      </c>
    </row>
    <row r="139" spans="1:34" ht="12.75" customHeight="1">
      <c r="A139" t="s">
        <v>1612</v>
      </c>
      <c r="B139" s="23">
        <v>38953</v>
      </c>
      <c r="C139" t="s">
        <v>1613</v>
      </c>
      <c r="E139" s="62">
        <v>20</v>
      </c>
      <c r="F139" s="4">
        <v>38967</v>
      </c>
      <c r="G139" s="5">
        <v>3</v>
      </c>
      <c r="H139" s="6">
        <v>20</v>
      </c>
      <c r="I139" s="126" t="e">
        <f>INDEX('TOL2008'!B:B,MATCH(A139,'TOL2008'!A:A,0))</f>
        <v>#N/A</v>
      </c>
      <c r="J139" s="59" t="e">
        <f>INDEX(Pääluokka!$H$2:$H$100,MATCH(VALUE(LEFT(Taulukko1[[#This Row],[TOL2008]],2)),Pääluokka!$G$2:$G$100,0))</f>
        <v>#N/A</v>
      </c>
      <c r="K139" s="59" t="e">
        <f>INDEX(Pääluokka!$I$2:$I$100,MATCH(VALUE(LEFT(Taulukko1[[#This Row],[TOL2008]],2)),Pääluokka!$G$2:$G$100,0))</f>
        <v>#N/A</v>
      </c>
      <c r="L139" s="41">
        <f t="shared" si="20"/>
        <v>14</v>
      </c>
      <c r="M139" s="43">
        <f t="shared" si="21"/>
        <v>38953</v>
      </c>
      <c r="N139" s="43">
        <f t="shared" si="22"/>
        <v>38967</v>
      </c>
      <c r="O139" s="43">
        <f t="shared" si="23"/>
        <v>38930</v>
      </c>
      <c r="P139" s="43">
        <f t="shared" si="24"/>
        <v>38961</v>
      </c>
      <c r="Q139" s="41">
        <f t="shared" si="25"/>
        <v>2006</v>
      </c>
      <c r="R139" s="41">
        <f t="shared" si="26"/>
        <v>2006</v>
      </c>
      <c r="S139" s="43" t="str">
        <f>YEAR(Taulukko1[[#This Row],[Alku KK]])&amp;"Q"&amp;ROUNDDOWN((MONTH(Taulukko1[[#This Row],[Alku KK]])-1)/3+1,0)</f>
        <v>2006Q3</v>
      </c>
      <c r="T139" s="43" t="str">
        <f>YEAR(Taulukko1[[#This Row],[Loppu KK]])&amp;"Q"&amp;ROUNDDOWN((MONTH(Taulukko1[[#This Row],[Loppu KK]])-1)/3+1,0)</f>
        <v>2006Q3</v>
      </c>
      <c r="U139" s="66">
        <f>IF(COUNT(Taulukko1[[#This Row],[Neuvottelujen alaiset ]])=1,Taulukko1[[#This Row],[Neuvottelujen alaiset ]],Taulukko1[[#This Row],[Vähennystarve]])</f>
        <v>20</v>
      </c>
      <c r="V139" s="44">
        <f t="shared" si="27"/>
        <v>1</v>
      </c>
      <c r="W139" s="44">
        <f t="shared" si="28"/>
        <v>0.15</v>
      </c>
      <c r="X139" s="44">
        <f t="shared" si="29"/>
        <v>0.15</v>
      </c>
      <c r="Y139" s="90" t="b">
        <f>AND(MONTH(Taulukko1[[#This Row],[Alku PVM]] )=6,DAY(Taulukko1[[#This Row],[Alku PVM]] )&gt;19)</f>
        <v>0</v>
      </c>
      <c r="Z139" s="90" t="b">
        <f>AND(MONTH(Taulukko1[[#This Row],[Loppu PVM]] )=6,DAY(Taulukko1[[#This Row],[Loppu PVM]] )&gt;19)</f>
        <v>0</v>
      </c>
      <c r="AA139" s="90" t="b">
        <f>OR(MONTH(Taulukko1[[#This Row],[Alku PVM]] )&lt;=5,AND(MONTH(Taulukko1[[#This Row],[Alku PVM]] )=6,DAY(Taulukko1[[#This Row],[Alku PVM]] )&lt;20))</f>
        <v>0</v>
      </c>
      <c r="AB139" s="90" t="b">
        <f>OR(MONTH(Taulukko1[[#This Row],[Loppu PVM]])&lt;=5,AND(MONTH(Taulukko1[[#This Row],[Loppu PVM]] )=6,DAY(Taulukko1[[#This Row],[Loppu PVM]])&lt;20))</f>
        <v>0</v>
      </c>
      <c r="AC139" s="90" t="b">
        <f>OR(MONTH(Taulukko1[[#This Row],[Alku PVM]] )&lt;=3,AND(MONTH(Taulukko1[[#This Row],[Alku PVM]] )=3))</f>
        <v>0</v>
      </c>
      <c r="AD139" s="90" t="b">
        <f>OR(MONTH(Taulukko1[[#This Row],[Loppu PVM]] )&lt;=3,AND(MONTH(Taulukko1[[#This Row],[Loppu PVM]] )=3))</f>
        <v>0</v>
      </c>
      <c r="AE139" s="90" t="b">
        <f>OR(MONTH(Taulukko1[[#This Row],[Alku PVM]] )&lt;=9,AND(MONTH(Taulukko1[[#This Row],[Alku PVM]] )=9))</f>
        <v>1</v>
      </c>
      <c r="AF139" s="90" t="b">
        <f>OR(MONTH(Taulukko1[[#This Row],[Loppu PVM]])&lt;=9,AND(MONTH(Taulukko1[[#This Row],[Loppu PVM]] )=9))</f>
        <v>1</v>
      </c>
      <c r="AG139" s="90" t="b">
        <f>OR(MONTH(Taulukko1[[#This Row],[Alku PVM]] )&lt;=6,AND(MONTH(Taulukko1[[#This Row],[Alku PVM]] )=6))</f>
        <v>0</v>
      </c>
      <c r="AH139" s="90" t="b">
        <f>OR(MONTH(Taulukko1[[#This Row],[Loppu PVM]])&lt;=6,AND(MONTH(Taulukko1[[#This Row],[Loppu PVM]] )=6))</f>
        <v>0</v>
      </c>
    </row>
    <row r="140" spans="1:34" ht="12.75" customHeight="1">
      <c r="A140" t="s">
        <v>1560</v>
      </c>
      <c r="B140" s="23">
        <v>38953</v>
      </c>
      <c r="C140" t="s">
        <v>1559</v>
      </c>
      <c r="E140" s="62">
        <v>15</v>
      </c>
      <c r="F140" s="4">
        <v>39006</v>
      </c>
      <c r="G140" s="5">
        <v>12</v>
      </c>
      <c r="H140" s="1">
        <v>80</v>
      </c>
      <c r="I140" s="126" t="e">
        <f>INDEX('TOL2008'!B:B,MATCH(A140,'TOL2008'!A:A,0))</f>
        <v>#N/A</v>
      </c>
      <c r="J140" s="59" t="e">
        <f>INDEX(Pääluokka!$H$2:$H$100,MATCH(VALUE(LEFT(Taulukko1[[#This Row],[TOL2008]],2)),Pääluokka!$G$2:$G$100,0))</f>
        <v>#N/A</v>
      </c>
      <c r="K140" s="59" t="e">
        <f>INDEX(Pääluokka!$I$2:$I$100,MATCH(VALUE(LEFT(Taulukko1[[#This Row],[TOL2008]],2)),Pääluokka!$G$2:$G$100,0))</f>
        <v>#N/A</v>
      </c>
      <c r="L140" s="41">
        <f t="shared" si="20"/>
        <v>53</v>
      </c>
      <c r="M140" s="43">
        <f t="shared" si="21"/>
        <v>38953</v>
      </c>
      <c r="N140" s="43">
        <f t="shared" si="22"/>
        <v>39006</v>
      </c>
      <c r="O140" s="43">
        <f t="shared" si="23"/>
        <v>38930</v>
      </c>
      <c r="P140" s="43">
        <f t="shared" si="24"/>
        <v>38991</v>
      </c>
      <c r="Q140" s="41">
        <f t="shared" si="25"/>
        <v>2006</v>
      </c>
      <c r="R140" s="41">
        <f t="shared" si="26"/>
        <v>2006</v>
      </c>
      <c r="S140" s="43" t="str">
        <f>YEAR(Taulukko1[[#This Row],[Alku KK]])&amp;"Q"&amp;ROUNDDOWN((MONTH(Taulukko1[[#This Row],[Alku KK]])-1)/3+1,0)</f>
        <v>2006Q3</v>
      </c>
      <c r="T140" s="43" t="str">
        <f>YEAR(Taulukko1[[#This Row],[Loppu KK]])&amp;"Q"&amp;ROUNDDOWN((MONTH(Taulukko1[[#This Row],[Loppu KK]])-1)/3+1,0)</f>
        <v>2006Q4</v>
      </c>
      <c r="U140" s="66">
        <f>IF(COUNT(Taulukko1[[#This Row],[Neuvottelujen alaiset ]])=1,Taulukko1[[#This Row],[Neuvottelujen alaiset ]],Taulukko1[[#This Row],[Vähennystarve]])</f>
        <v>80</v>
      </c>
      <c r="V140" s="44">
        <f t="shared" si="27"/>
        <v>0.1875</v>
      </c>
      <c r="W140" s="44">
        <f t="shared" si="28"/>
        <v>0.15</v>
      </c>
      <c r="X140" s="44">
        <f t="shared" si="29"/>
        <v>0.8</v>
      </c>
      <c r="Y140" s="90" t="b">
        <f>AND(MONTH(Taulukko1[[#This Row],[Alku PVM]] )=6,DAY(Taulukko1[[#This Row],[Alku PVM]] )&gt;19)</f>
        <v>0</v>
      </c>
      <c r="Z140" s="90" t="b">
        <f>AND(MONTH(Taulukko1[[#This Row],[Loppu PVM]] )=6,DAY(Taulukko1[[#This Row],[Loppu PVM]] )&gt;19)</f>
        <v>0</v>
      </c>
      <c r="AA140" s="90" t="b">
        <f>OR(MONTH(Taulukko1[[#This Row],[Alku PVM]] )&lt;=5,AND(MONTH(Taulukko1[[#This Row],[Alku PVM]] )=6,DAY(Taulukko1[[#This Row],[Alku PVM]] )&lt;20))</f>
        <v>0</v>
      </c>
      <c r="AB140" s="90" t="b">
        <f>OR(MONTH(Taulukko1[[#This Row],[Loppu PVM]])&lt;=5,AND(MONTH(Taulukko1[[#This Row],[Loppu PVM]] )=6,DAY(Taulukko1[[#This Row],[Loppu PVM]])&lt;20))</f>
        <v>0</v>
      </c>
      <c r="AC140" s="90" t="b">
        <f>OR(MONTH(Taulukko1[[#This Row],[Alku PVM]] )&lt;=3,AND(MONTH(Taulukko1[[#This Row],[Alku PVM]] )=3))</f>
        <v>0</v>
      </c>
      <c r="AD140" s="90" t="b">
        <f>OR(MONTH(Taulukko1[[#This Row],[Loppu PVM]] )&lt;=3,AND(MONTH(Taulukko1[[#This Row],[Loppu PVM]] )=3))</f>
        <v>0</v>
      </c>
      <c r="AE140" s="90" t="b">
        <f>OR(MONTH(Taulukko1[[#This Row],[Alku PVM]] )&lt;=9,AND(MONTH(Taulukko1[[#This Row],[Alku PVM]] )=9))</f>
        <v>1</v>
      </c>
      <c r="AF140" s="90" t="b">
        <f>OR(MONTH(Taulukko1[[#This Row],[Loppu PVM]])&lt;=9,AND(MONTH(Taulukko1[[#This Row],[Loppu PVM]] )=9))</f>
        <v>0</v>
      </c>
      <c r="AG140" s="90" t="b">
        <f>OR(MONTH(Taulukko1[[#This Row],[Alku PVM]] )&lt;=6,AND(MONTH(Taulukko1[[#This Row],[Alku PVM]] )=6))</f>
        <v>0</v>
      </c>
      <c r="AH140" s="90" t="b">
        <f>OR(MONTH(Taulukko1[[#This Row],[Loppu PVM]])&lt;=6,AND(MONTH(Taulukko1[[#This Row],[Loppu PVM]] )=6))</f>
        <v>0</v>
      </c>
    </row>
    <row r="141" spans="1:34" ht="12.75" customHeight="1">
      <c r="A141" t="s">
        <v>1394</v>
      </c>
      <c r="B141" s="23">
        <v>38954</v>
      </c>
      <c r="C141" t="s">
        <v>1393</v>
      </c>
      <c r="E141" s="62">
        <v>180</v>
      </c>
      <c r="F141" s="4">
        <v>39008</v>
      </c>
      <c r="G141" s="5">
        <v>128</v>
      </c>
      <c r="H141" s="6">
        <v>180</v>
      </c>
      <c r="I141" s="126" t="e">
        <f>INDEX('TOL2008'!B:B,MATCH(A141,'TOL2008'!A:A,0))</f>
        <v>#N/A</v>
      </c>
      <c r="J141" s="59" t="e">
        <f>INDEX(Pääluokka!$H$2:$H$100,MATCH(VALUE(LEFT(Taulukko1[[#This Row],[TOL2008]],2)),Pääluokka!$G$2:$G$100,0))</f>
        <v>#N/A</v>
      </c>
      <c r="K141" s="59" t="e">
        <f>INDEX(Pääluokka!$I$2:$I$100,MATCH(VALUE(LEFT(Taulukko1[[#This Row],[TOL2008]],2)),Pääluokka!$G$2:$G$100,0))</f>
        <v>#N/A</v>
      </c>
      <c r="L141" s="41">
        <f t="shared" si="20"/>
        <v>54</v>
      </c>
      <c r="M141" s="43">
        <f t="shared" si="21"/>
        <v>38954</v>
      </c>
      <c r="N141" s="43">
        <f t="shared" si="22"/>
        <v>39008</v>
      </c>
      <c r="O141" s="43">
        <f t="shared" si="23"/>
        <v>38930</v>
      </c>
      <c r="P141" s="43">
        <f t="shared" si="24"/>
        <v>38991</v>
      </c>
      <c r="Q141" s="41">
        <f t="shared" si="25"/>
        <v>2006</v>
      </c>
      <c r="R141" s="41">
        <f t="shared" si="26"/>
        <v>2006</v>
      </c>
      <c r="S141" s="43" t="str">
        <f>YEAR(Taulukko1[[#This Row],[Alku KK]])&amp;"Q"&amp;ROUNDDOWN((MONTH(Taulukko1[[#This Row],[Alku KK]])-1)/3+1,0)</f>
        <v>2006Q3</v>
      </c>
      <c r="T141" s="43" t="str">
        <f>YEAR(Taulukko1[[#This Row],[Loppu KK]])&amp;"Q"&amp;ROUNDDOWN((MONTH(Taulukko1[[#This Row],[Loppu KK]])-1)/3+1,0)</f>
        <v>2006Q4</v>
      </c>
      <c r="U141" s="66">
        <f>IF(COUNT(Taulukko1[[#This Row],[Neuvottelujen alaiset ]])=1,Taulukko1[[#This Row],[Neuvottelujen alaiset ]],Taulukko1[[#This Row],[Vähennystarve]])</f>
        <v>180</v>
      </c>
      <c r="V141" s="44">
        <f t="shared" si="27"/>
        <v>1</v>
      </c>
      <c r="W141" s="44">
        <f t="shared" si="28"/>
        <v>0.71111111111111114</v>
      </c>
      <c r="X141" s="44">
        <f t="shared" si="29"/>
        <v>0.71111111111111114</v>
      </c>
      <c r="Y141" s="90" t="b">
        <f>AND(MONTH(Taulukko1[[#This Row],[Alku PVM]] )=6,DAY(Taulukko1[[#This Row],[Alku PVM]] )&gt;19)</f>
        <v>0</v>
      </c>
      <c r="Z141" s="90" t="b">
        <f>AND(MONTH(Taulukko1[[#This Row],[Loppu PVM]] )=6,DAY(Taulukko1[[#This Row],[Loppu PVM]] )&gt;19)</f>
        <v>0</v>
      </c>
      <c r="AA141" s="90" t="b">
        <f>OR(MONTH(Taulukko1[[#This Row],[Alku PVM]] )&lt;=5,AND(MONTH(Taulukko1[[#This Row],[Alku PVM]] )=6,DAY(Taulukko1[[#This Row],[Alku PVM]] )&lt;20))</f>
        <v>0</v>
      </c>
      <c r="AB141" s="90" t="b">
        <f>OR(MONTH(Taulukko1[[#This Row],[Loppu PVM]])&lt;=5,AND(MONTH(Taulukko1[[#This Row],[Loppu PVM]] )=6,DAY(Taulukko1[[#This Row],[Loppu PVM]])&lt;20))</f>
        <v>0</v>
      </c>
      <c r="AC141" s="90" t="b">
        <f>OR(MONTH(Taulukko1[[#This Row],[Alku PVM]] )&lt;=3,AND(MONTH(Taulukko1[[#This Row],[Alku PVM]] )=3))</f>
        <v>0</v>
      </c>
      <c r="AD141" s="90" t="b">
        <f>OR(MONTH(Taulukko1[[#This Row],[Loppu PVM]] )&lt;=3,AND(MONTH(Taulukko1[[#This Row],[Loppu PVM]] )=3))</f>
        <v>0</v>
      </c>
      <c r="AE141" s="90" t="b">
        <f>OR(MONTH(Taulukko1[[#This Row],[Alku PVM]] )&lt;=9,AND(MONTH(Taulukko1[[#This Row],[Alku PVM]] )=9))</f>
        <v>1</v>
      </c>
      <c r="AF141" s="90" t="b">
        <f>OR(MONTH(Taulukko1[[#This Row],[Loppu PVM]])&lt;=9,AND(MONTH(Taulukko1[[#This Row],[Loppu PVM]] )=9))</f>
        <v>0</v>
      </c>
      <c r="AG141" s="90" t="b">
        <f>OR(MONTH(Taulukko1[[#This Row],[Alku PVM]] )&lt;=6,AND(MONTH(Taulukko1[[#This Row],[Alku PVM]] )=6))</f>
        <v>0</v>
      </c>
      <c r="AH141" s="90" t="b">
        <f>OR(MONTH(Taulukko1[[#This Row],[Loppu PVM]])&lt;=6,AND(MONTH(Taulukko1[[#This Row],[Loppu PVM]] )=6))</f>
        <v>0</v>
      </c>
    </row>
    <row r="142" spans="1:34" ht="12.75" customHeight="1">
      <c r="A142" s="21" t="s">
        <v>231</v>
      </c>
      <c r="B142" s="23">
        <v>38959</v>
      </c>
      <c r="C142" s="21" t="s">
        <v>1480</v>
      </c>
      <c r="D142" s="24"/>
      <c r="E142" s="62">
        <v>65</v>
      </c>
      <c r="F142" s="23">
        <v>39007</v>
      </c>
      <c r="G142" s="24">
        <v>24</v>
      </c>
      <c r="H142" s="6">
        <v>65</v>
      </c>
      <c r="I142" s="126">
        <f>INDEX('TOL2008'!B:B,MATCH(A142,'TOL2008'!A:A,0))</f>
        <v>10420</v>
      </c>
      <c r="J142" s="59" t="str">
        <f>INDEX(Pääluokka!$H$2:$H$100,MATCH(VALUE(LEFT(Taulukko1[[#This Row],[TOL2008]],2)),Pääluokka!$G$2:$G$100,0))</f>
        <v>Teollisuus</v>
      </c>
      <c r="K142" s="59" t="str">
        <f>INDEX(Pääluokka!$I$2:$I$100,MATCH(VALUE(LEFT(Taulukko1[[#This Row],[TOL2008]],2)),Pääluokka!$G$2:$G$100,0))</f>
        <v>Teollisuus (C-E)</v>
      </c>
      <c r="L142" s="41">
        <f t="shared" si="20"/>
        <v>48</v>
      </c>
      <c r="M142" s="43">
        <f t="shared" si="21"/>
        <v>38959</v>
      </c>
      <c r="N142" s="43">
        <f t="shared" si="22"/>
        <v>39007</v>
      </c>
      <c r="O142" s="43">
        <f t="shared" si="23"/>
        <v>38930</v>
      </c>
      <c r="P142" s="43">
        <f t="shared" si="24"/>
        <v>38991</v>
      </c>
      <c r="Q142" s="41">
        <f t="shared" si="25"/>
        <v>2006</v>
      </c>
      <c r="R142" s="41">
        <f t="shared" si="26"/>
        <v>2006</v>
      </c>
      <c r="S142" s="43" t="str">
        <f>YEAR(Taulukko1[[#This Row],[Alku KK]])&amp;"Q"&amp;ROUNDDOWN((MONTH(Taulukko1[[#This Row],[Alku KK]])-1)/3+1,0)</f>
        <v>2006Q3</v>
      </c>
      <c r="T142" s="43" t="str">
        <f>YEAR(Taulukko1[[#This Row],[Loppu KK]])&amp;"Q"&amp;ROUNDDOWN((MONTH(Taulukko1[[#This Row],[Loppu KK]])-1)/3+1,0)</f>
        <v>2006Q4</v>
      </c>
      <c r="U142" s="66">
        <f>IF(COUNT(Taulukko1[[#This Row],[Neuvottelujen alaiset ]])=1,Taulukko1[[#This Row],[Neuvottelujen alaiset ]],Taulukko1[[#This Row],[Vähennystarve]])</f>
        <v>65</v>
      </c>
      <c r="V142" s="44">
        <f t="shared" si="27"/>
        <v>1</v>
      </c>
      <c r="W142" s="44">
        <f t="shared" si="28"/>
        <v>0.36923076923076925</v>
      </c>
      <c r="X142" s="44">
        <f t="shared" si="29"/>
        <v>0.36923076923076925</v>
      </c>
      <c r="Y142" s="90" t="b">
        <f>AND(MONTH(Taulukko1[[#This Row],[Alku PVM]] )=6,DAY(Taulukko1[[#This Row],[Alku PVM]] )&gt;19)</f>
        <v>0</v>
      </c>
      <c r="Z142" s="90" t="b">
        <f>AND(MONTH(Taulukko1[[#This Row],[Loppu PVM]] )=6,DAY(Taulukko1[[#This Row],[Loppu PVM]] )&gt;19)</f>
        <v>0</v>
      </c>
      <c r="AA142" s="90" t="b">
        <f>OR(MONTH(Taulukko1[[#This Row],[Alku PVM]] )&lt;=5,AND(MONTH(Taulukko1[[#This Row],[Alku PVM]] )=6,DAY(Taulukko1[[#This Row],[Alku PVM]] )&lt;20))</f>
        <v>0</v>
      </c>
      <c r="AB142" s="90" t="b">
        <f>OR(MONTH(Taulukko1[[#This Row],[Loppu PVM]])&lt;=5,AND(MONTH(Taulukko1[[#This Row],[Loppu PVM]] )=6,DAY(Taulukko1[[#This Row],[Loppu PVM]])&lt;20))</f>
        <v>0</v>
      </c>
      <c r="AC142" s="90" t="b">
        <f>OR(MONTH(Taulukko1[[#This Row],[Alku PVM]] )&lt;=3,AND(MONTH(Taulukko1[[#This Row],[Alku PVM]] )=3))</f>
        <v>0</v>
      </c>
      <c r="AD142" s="90" t="b">
        <f>OR(MONTH(Taulukko1[[#This Row],[Loppu PVM]] )&lt;=3,AND(MONTH(Taulukko1[[#This Row],[Loppu PVM]] )=3))</f>
        <v>0</v>
      </c>
      <c r="AE142" s="90" t="b">
        <f>OR(MONTH(Taulukko1[[#This Row],[Alku PVM]] )&lt;=9,AND(MONTH(Taulukko1[[#This Row],[Alku PVM]] )=9))</f>
        <v>1</v>
      </c>
      <c r="AF142" s="90" t="b">
        <f>OR(MONTH(Taulukko1[[#This Row],[Loppu PVM]])&lt;=9,AND(MONTH(Taulukko1[[#This Row],[Loppu PVM]] )=9))</f>
        <v>0</v>
      </c>
      <c r="AG142" s="90" t="b">
        <f>OR(MONTH(Taulukko1[[#This Row],[Alku PVM]] )&lt;=6,AND(MONTH(Taulukko1[[#This Row],[Alku PVM]] )=6))</f>
        <v>0</v>
      </c>
      <c r="AH142" s="90" t="b">
        <f>OR(MONTH(Taulukko1[[#This Row],[Loppu PVM]])&lt;=6,AND(MONTH(Taulukko1[[#This Row],[Loppu PVM]] )=6))</f>
        <v>0</v>
      </c>
    </row>
    <row r="143" spans="1:34" ht="12.75" customHeight="1">
      <c r="A143" s="21" t="s">
        <v>1388</v>
      </c>
      <c r="B143" s="23">
        <v>38960</v>
      </c>
      <c r="C143" s="21" t="s">
        <v>1390</v>
      </c>
      <c r="D143" s="24"/>
      <c r="E143" s="62">
        <v>165</v>
      </c>
      <c r="F143" s="23">
        <v>39031</v>
      </c>
      <c r="G143" s="24">
        <v>66</v>
      </c>
      <c r="H143" s="1">
        <v>165</v>
      </c>
      <c r="I143" s="126" t="e">
        <f>INDEX('TOL2008'!B:B,MATCH(A143,'TOL2008'!A:A,0))</f>
        <v>#N/A</v>
      </c>
      <c r="J143" s="59" t="e">
        <f>INDEX(Pääluokka!$H$2:$H$100,MATCH(VALUE(LEFT(Taulukko1[[#This Row],[TOL2008]],2)),Pääluokka!$G$2:$G$100,0))</f>
        <v>#N/A</v>
      </c>
      <c r="K143" s="59" t="e">
        <f>INDEX(Pääluokka!$I$2:$I$100,MATCH(VALUE(LEFT(Taulukko1[[#This Row],[TOL2008]],2)),Pääluokka!$G$2:$G$100,0))</f>
        <v>#N/A</v>
      </c>
      <c r="L143" s="41">
        <f t="shared" si="20"/>
        <v>71</v>
      </c>
      <c r="M143" s="43">
        <f t="shared" si="21"/>
        <v>38960</v>
      </c>
      <c r="N143" s="43">
        <f t="shared" si="22"/>
        <v>39031</v>
      </c>
      <c r="O143" s="43">
        <f t="shared" si="23"/>
        <v>38930</v>
      </c>
      <c r="P143" s="43">
        <f t="shared" si="24"/>
        <v>39022</v>
      </c>
      <c r="Q143" s="41">
        <f t="shared" si="25"/>
        <v>2006</v>
      </c>
      <c r="R143" s="41">
        <f t="shared" si="26"/>
        <v>2006</v>
      </c>
      <c r="S143" s="43" t="str">
        <f>YEAR(Taulukko1[[#This Row],[Alku KK]])&amp;"Q"&amp;ROUNDDOWN((MONTH(Taulukko1[[#This Row],[Alku KK]])-1)/3+1,0)</f>
        <v>2006Q3</v>
      </c>
      <c r="T143" s="43" t="str">
        <f>YEAR(Taulukko1[[#This Row],[Loppu KK]])&amp;"Q"&amp;ROUNDDOWN((MONTH(Taulukko1[[#This Row],[Loppu KK]])-1)/3+1,0)</f>
        <v>2006Q4</v>
      </c>
      <c r="U143" s="66">
        <f>IF(COUNT(Taulukko1[[#This Row],[Neuvottelujen alaiset ]])=1,Taulukko1[[#This Row],[Neuvottelujen alaiset ]],Taulukko1[[#This Row],[Vähennystarve]])</f>
        <v>165</v>
      </c>
      <c r="V143" s="44">
        <f t="shared" si="27"/>
        <v>1</v>
      </c>
      <c r="W143" s="44">
        <f t="shared" si="28"/>
        <v>0.4</v>
      </c>
      <c r="X143" s="44">
        <f t="shared" si="29"/>
        <v>0.4</v>
      </c>
      <c r="Y143" s="90" t="b">
        <f>AND(MONTH(Taulukko1[[#This Row],[Alku PVM]] )=6,DAY(Taulukko1[[#This Row],[Alku PVM]] )&gt;19)</f>
        <v>0</v>
      </c>
      <c r="Z143" s="90" t="b">
        <f>AND(MONTH(Taulukko1[[#This Row],[Loppu PVM]] )=6,DAY(Taulukko1[[#This Row],[Loppu PVM]] )&gt;19)</f>
        <v>0</v>
      </c>
      <c r="AA143" s="90" t="b">
        <f>OR(MONTH(Taulukko1[[#This Row],[Alku PVM]] )&lt;=5,AND(MONTH(Taulukko1[[#This Row],[Alku PVM]] )=6,DAY(Taulukko1[[#This Row],[Alku PVM]] )&lt;20))</f>
        <v>0</v>
      </c>
      <c r="AB143" s="90" t="b">
        <f>OR(MONTH(Taulukko1[[#This Row],[Loppu PVM]])&lt;=5,AND(MONTH(Taulukko1[[#This Row],[Loppu PVM]] )=6,DAY(Taulukko1[[#This Row],[Loppu PVM]])&lt;20))</f>
        <v>0</v>
      </c>
      <c r="AC143" s="90" t="b">
        <f>OR(MONTH(Taulukko1[[#This Row],[Alku PVM]] )&lt;=3,AND(MONTH(Taulukko1[[#This Row],[Alku PVM]] )=3))</f>
        <v>0</v>
      </c>
      <c r="AD143" s="90" t="b">
        <f>OR(MONTH(Taulukko1[[#This Row],[Loppu PVM]] )&lt;=3,AND(MONTH(Taulukko1[[#This Row],[Loppu PVM]] )=3))</f>
        <v>0</v>
      </c>
      <c r="AE143" s="90" t="b">
        <f>OR(MONTH(Taulukko1[[#This Row],[Alku PVM]] )&lt;=9,AND(MONTH(Taulukko1[[#This Row],[Alku PVM]] )=9))</f>
        <v>1</v>
      </c>
      <c r="AF143" s="90" t="b">
        <f>OR(MONTH(Taulukko1[[#This Row],[Loppu PVM]])&lt;=9,AND(MONTH(Taulukko1[[#This Row],[Loppu PVM]] )=9))</f>
        <v>0</v>
      </c>
      <c r="AG143" s="90" t="b">
        <f>OR(MONTH(Taulukko1[[#This Row],[Alku PVM]] )&lt;=6,AND(MONTH(Taulukko1[[#This Row],[Alku PVM]] )=6))</f>
        <v>0</v>
      </c>
      <c r="AH143" s="90" t="b">
        <f>OR(MONTH(Taulukko1[[#This Row],[Loppu PVM]])&lt;=6,AND(MONTH(Taulukko1[[#This Row],[Loppu PVM]] )=6))</f>
        <v>0</v>
      </c>
    </row>
    <row r="144" spans="1:34" ht="12.75" customHeight="1">
      <c r="A144" s="21" t="s">
        <v>1527</v>
      </c>
      <c r="B144" s="23">
        <v>38961</v>
      </c>
      <c r="C144" s="21" t="s">
        <v>1526</v>
      </c>
      <c r="D144" s="24"/>
      <c r="E144" s="62">
        <v>25</v>
      </c>
      <c r="F144" s="23"/>
      <c r="G144" s="24"/>
      <c r="H144" s="1"/>
      <c r="I144" s="126" t="e">
        <f>INDEX('TOL2008'!B:B,MATCH(A144,'TOL2008'!A:A,0))</f>
        <v>#N/A</v>
      </c>
      <c r="J144" s="59" t="e">
        <f>INDEX(Pääluokka!$H$2:$H$100,MATCH(VALUE(LEFT(Taulukko1[[#This Row],[TOL2008]],2)),Pääluokka!$G$2:$G$100,0))</f>
        <v>#N/A</v>
      </c>
      <c r="K144" s="59" t="e">
        <f>INDEX(Pääluokka!$I$2:$I$100,MATCH(VALUE(LEFT(Taulukko1[[#This Row],[TOL2008]],2)),Pääluokka!$G$2:$G$100,0))</f>
        <v>#N/A</v>
      </c>
      <c r="L144" s="41" t="str">
        <f t="shared" si="20"/>
        <v>NA</v>
      </c>
      <c r="M144" s="43">
        <f t="shared" si="21"/>
        <v>38961</v>
      </c>
      <c r="N144" s="43">
        <f t="shared" si="22"/>
        <v>39012</v>
      </c>
      <c r="O144" s="43">
        <f t="shared" si="23"/>
        <v>38961</v>
      </c>
      <c r="P144" s="43">
        <f t="shared" si="24"/>
        <v>38991</v>
      </c>
      <c r="Q144" s="41">
        <f t="shared" si="25"/>
        <v>2006</v>
      </c>
      <c r="R144" s="41">
        <f t="shared" si="26"/>
        <v>2006</v>
      </c>
      <c r="S144" s="43" t="str">
        <f>YEAR(Taulukko1[[#This Row],[Alku KK]])&amp;"Q"&amp;ROUNDDOWN((MONTH(Taulukko1[[#This Row],[Alku KK]])-1)/3+1,0)</f>
        <v>2006Q3</v>
      </c>
      <c r="T144" s="43" t="str">
        <f>YEAR(Taulukko1[[#This Row],[Loppu KK]])&amp;"Q"&amp;ROUNDDOWN((MONTH(Taulukko1[[#This Row],[Loppu KK]])-1)/3+1,0)</f>
        <v>2006Q4</v>
      </c>
      <c r="U144" s="66">
        <f>IF(COUNT(Taulukko1[[#This Row],[Neuvottelujen alaiset ]])=1,Taulukko1[[#This Row],[Neuvottelujen alaiset ]],Taulukko1[[#This Row],[Vähennystarve]])</f>
        <v>25</v>
      </c>
      <c r="V144" s="44" t="str">
        <f t="shared" si="27"/>
        <v>NA</v>
      </c>
      <c r="W144" s="44" t="str">
        <f t="shared" si="28"/>
        <v>NA</v>
      </c>
      <c r="X144" s="44" t="str">
        <f t="shared" si="29"/>
        <v>NA</v>
      </c>
      <c r="Y144" s="90" t="b">
        <f>AND(MONTH(Taulukko1[[#This Row],[Alku PVM]] )=6,DAY(Taulukko1[[#This Row],[Alku PVM]] )&gt;19)</f>
        <v>0</v>
      </c>
      <c r="Z144" s="90" t="b">
        <f>AND(MONTH(Taulukko1[[#This Row],[Loppu PVM]] )=6,DAY(Taulukko1[[#This Row],[Loppu PVM]] )&gt;19)</f>
        <v>0</v>
      </c>
      <c r="AA144" s="90" t="b">
        <f>OR(MONTH(Taulukko1[[#This Row],[Alku PVM]] )&lt;=5,AND(MONTH(Taulukko1[[#This Row],[Alku PVM]] )=6,DAY(Taulukko1[[#This Row],[Alku PVM]] )&lt;20))</f>
        <v>0</v>
      </c>
      <c r="AB144" s="90" t="b">
        <f>OR(MONTH(Taulukko1[[#This Row],[Loppu PVM]])&lt;=5,AND(MONTH(Taulukko1[[#This Row],[Loppu PVM]] )=6,DAY(Taulukko1[[#This Row],[Loppu PVM]])&lt;20))</f>
        <v>0</v>
      </c>
      <c r="AC144" s="90" t="b">
        <f>OR(MONTH(Taulukko1[[#This Row],[Alku PVM]] )&lt;=3,AND(MONTH(Taulukko1[[#This Row],[Alku PVM]] )=3))</f>
        <v>0</v>
      </c>
      <c r="AD144" s="90" t="b">
        <f>OR(MONTH(Taulukko1[[#This Row],[Loppu PVM]] )&lt;=3,AND(MONTH(Taulukko1[[#This Row],[Loppu PVM]] )=3))</f>
        <v>0</v>
      </c>
      <c r="AE144" s="90" t="b">
        <f>OR(MONTH(Taulukko1[[#This Row],[Alku PVM]] )&lt;=9,AND(MONTH(Taulukko1[[#This Row],[Alku PVM]] )=9))</f>
        <v>1</v>
      </c>
      <c r="AF144" s="90" t="b">
        <f>OR(MONTH(Taulukko1[[#This Row],[Loppu PVM]])&lt;=9,AND(MONTH(Taulukko1[[#This Row],[Loppu PVM]] )=9))</f>
        <v>0</v>
      </c>
      <c r="AG144" s="90" t="b">
        <f>OR(MONTH(Taulukko1[[#This Row],[Alku PVM]] )&lt;=6,AND(MONTH(Taulukko1[[#This Row],[Alku PVM]] )=6))</f>
        <v>0</v>
      </c>
      <c r="AH144" s="90" t="b">
        <f>OR(MONTH(Taulukko1[[#This Row],[Loppu PVM]])&lt;=6,AND(MONTH(Taulukko1[[#This Row],[Loppu PVM]] )=6))</f>
        <v>0</v>
      </c>
    </row>
    <row r="145" spans="1:34" ht="12.75" customHeight="1">
      <c r="A145" s="21" t="s">
        <v>1475</v>
      </c>
      <c r="B145" s="23">
        <v>38961</v>
      </c>
      <c r="C145" s="21" t="s">
        <v>1474</v>
      </c>
      <c r="D145" s="24"/>
      <c r="E145" s="62">
        <v>110</v>
      </c>
      <c r="F145" s="23">
        <v>39017</v>
      </c>
      <c r="G145" s="24">
        <v>100</v>
      </c>
      <c r="H145" s="1">
        <v>110</v>
      </c>
      <c r="I145" s="126" t="e">
        <f>INDEX('TOL2008'!B:B,MATCH(A145,'TOL2008'!A:A,0))</f>
        <v>#N/A</v>
      </c>
      <c r="J145" s="59" t="e">
        <f>INDEX(Pääluokka!$H$2:$H$100,MATCH(VALUE(LEFT(Taulukko1[[#This Row],[TOL2008]],2)),Pääluokka!$G$2:$G$100,0))</f>
        <v>#N/A</v>
      </c>
      <c r="K145" s="59" t="e">
        <f>INDEX(Pääluokka!$I$2:$I$100,MATCH(VALUE(LEFT(Taulukko1[[#This Row],[TOL2008]],2)),Pääluokka!$G$2:$G$100,0))</f>
        <v>#N/A</v>
      </c>
      <c r="L145" s="41">
        <f t="shared" si="20"/>
        <v>56</v>
      </c>
      <c r="M145" s="43">
        <f t="shared" si="21"/>
        <v>38961</v>
      </c>
      <c r="N145" s="43">
        <f t="shared" si="22"/>
        <v>39017</v>
      </c>
      <c r="O145" s="43">
        <f t="shared" si="23"/>
        <v>38961</v>
      </c>
      <c r="P145" s="43">
        <f t="shared" si="24"/>
        <v>38991</v>
      </c>
      <c r="Q145" s="41">
        <f t="shared" si="25"/>
        <v>2006</v>
      </c>
      <c r="R145" s="41">
        <f t="shared" si="26"/>
        <v>2006</v>
      </c>
      <c r="S145" s="43" t="str">
        <f>YEAR(Taulukko1[[#This Row],[Alku KK]])&amp;"Q"&amp;ROUNDDOWN((MONTH(Taulukko1[[#This Row],[Alku KK]])-1)/3+1,0)</f>
        <v>2006Q3</v>
      </c>
      <c r="T145" s="43" t="str">
        <f>YEAR(Taulukko1[[#This Row],[Loppu KK]])&amp;"Q"&amp;ROUNDDOWN((MONTH(Taulukko1[[#This Row],[Loppu KK]])-1)/3+1,0)</f>
        <v>2006Q4</v>
      </c>
      <c r="U145" s="66">
        <f>IF(COUNT(Taulukko1[[#This Row],[Neuvottelujen alaiset ]])=1,Taulukko1[[#This Row],[Neuvottelujen alaiset ]],Taulukko1[[#This Row],[Vähennystarve]])</f>
        <v>110</v>
      </c>
      <c r="V145" s="44">
        <f t="shared" si="27"/>
        <v>1</v>
      </c>
      <c r="W145" s="44">
        <f t="shared" si="28"/>
        <v>0.90909090909090906</v>
      </c>
      <c r="X145" s="44">
        <f t="shared" si="29"/>
        <v>0.90909090909090906</v>
      </c>
      <c r="Y145" s="90" t="b">
        <f>AND(MONTH(Taulukko1[[#This Row],[Alku PVM]] )=6,DAY(Taulukko1[[#This Row],[Alku PVM]] )&gt;19)</f>
        <v>0</v>
      </c>
      <c r="Z145" s="90" t="b">
        <f>AND(MONTH(Taulukko1[[#This Row],[Loppu PVM]] )=6,DAY(Taulukko1[[#This Row],[Loppu PVM]] )&gt;19)</f>
        <v>0</v>
      </c>
      <c r="AA145" s="90" t="b">
        <f>OR(MONTH(Taulukko1[[#This Row],[Alku PVM]] )&lt;=5,AND(MONTH(Taulukko1[[#This Row],[Alku PVM]] )=6,DAY(Taulukko1[[#This Row],[Alku PVM]] )&lt;20))</f>
        <v>0</v>
      </c>
      <c r="AB145" s="90" t="b">
        <f>OR(MONTH(Taulukko1[[#This Row],[Loppu PVM]])&lt;=5,AND(MONTH(Taulukko1[[#This Row],[Loppu PVM]] )=6,DAY(Taulukko1[[#This Row],[Loppu PVM]])&lt;20))</f>
        <v>0</v>
      </c>
      <c r="AC145" s="90" t="b">
        <f>OR(MONTH(Taulukko1[[#This Row],[Alku PVM]] )&lt;=3,AND(MONTH(Taulukko1[[#This Row],[Alku PVM]] )=3))</f>
        <v>0</v>
      </c>
      <c r="AD145" s="90" t="b">
        <f>OR(MONTH(Taulukko1[[#This Row],[Loppu PVM]] )&lt;=3,AND(MONTH(Taulukko1[[#This Row],[Loppu PVM]] )=3))</f>
        <v>0</v>
      </c>
      <c r="AE145" s="90" t="b">
        <f>OR(MONTH(Taulukko1[[#This Row],[Alku PVM]] )&lt;=9,AND(MONTH(Taulukko1[[#This Row],[Alku PVM]] )=9))</f>
        <v>1</v>
      </c>
      <c r="AF145" s="90" t="b">
        <f>OR(MONTH(Taulukko1[[#This Row],[Loppu PVM]])&lt;=9,AND(MONTH(Taulukko1[[#This Row],[Loppu PVM]] )=9))</f>
        <v>0</v>
      </c>
      <c r="AG145" s="90" t="b">
        <f>OR(MONTH(Taulukko1[[#This Row],[Alku PVM]] )&lt;=6,AND(MONTH(Taulukko1[[#This Row],[Alku PVM]] )=6))</f>
        <v>0</v>
      </c>
      <c r="AH145" s="90" t="b">
        <f>OR(MONTH(Taulukko1[[#This Row],[Loppu PVM]])&lt;=6,AND(MONTH(Taulukko1[[#This Row],[Loppu PVM]] )=6))</f>
        <v>0</v>
      </c>
    </row>
    <row r="146" spans="1:34" ht="12.75" customHeight="1">
      <c r="A146" s="21" t="s">
        <v>1459</v>
      </c>
      <c r="B146" s="23">
        <v>38962</v>
      </c>
      <c r="C146" s="21" t="s">
        <v>1458</v>
      </c>
      <c r="D146" s="24"/>
      <c r="E146" s="62">
        <v>9</v>
      </c>
      <c r="F146" s="23"/>
      <c r="G146" s="24"/>
      <c r="H146" s="6"/>
      <c r="I146" s="126" t="e">
        <f>INDEX('TOL2008'!B:B,MATCH(A146,'TOL2008'!A:A,0))</f>
        <v>#N/A</v>
      </c>
      <c r="J146" s="59" t="e">
        <f>INDEX(Pääluokka!$H$2:$H$100,MATCH(VALUE(LEFT(Taulukko1[[#This Row],[TOL2008]],2)),Pääluokka!$G$2:$G$100,0))</f>
        <v>#N/A</v>
      </c>
      <c r="K146" s="59" t="e">
        <f>INDEX(Pääluokka!$I$2:$I$100,MATCH(VALUE(LEFT(Taulukko1[[#This Row],[TOL2008]],2)),Pääluokka!$G$2:$G$100,0))</f>
        <v>#N/A</v>
      </c>
      <c r="L146" s="41" t="str">
        <f t="shared" si="20"/>
        <v>NA</v>
      </c>
      <c r="M146" s="43">
        <f t="shared" si="21"/>
        <v>38962</v>
      </c>
      <c r="N146" s="43">
        <f t="shared" si="22"/>
        <v>39013</v>
      </c>
      <c r="O146" s="43">
        <f t="shared" si="23"/>
        <v>38961</v>
      </c>
      <c r="P146" s="43">
        <f t="shared" si="24"/>
        <v>38991</v>
      </c>
      <c r="Q146" s="41">
        <f t="shared" si="25"/>
        <v>2006</v>
      </c>
      <c r="R146" s="41">
        <f t="shared" si="26"/>
        <v>2006</v>
      </c>
      <c r="S146" s="43" t="str">
        <f>YEAR(Taulukko1[[#This Row],[Alku KK]])&amp;"Q"&amp;ROUNDDOWN((MONTH(Taulukko1[[#This Row],[Alku KK]])-1)/3+1,0)</f>
        <v>2006Q3</v>
      </c>
      <c r="T146" s="43" t="str">
        <f>YEAR(Taulukko1[[#This Row],[Loppu KK]])&amp;"Q"&amp;ROUNDDOWN((MONTH(Taulukko1[[#This Row],[Loppu KK]])-1)/3+1,0)</f>
        <v>2006Q4</v>
      </c>
      <c r="U146" s="66">
        <f>IF(COUNT(Taulukko1[[#This Row],[Neuvottelujen alaiset ]])=1,Taulukko1[[#This Row],[Neuvottelujen alaiset ]],Taulukko1[[#This Row],[Vähennystarve]])</f>
        <v>9</v>
      </c>
      <c r="V146" s="44" t="str">
        <f t="shared" si="27"/>
        <v>NA</v>
      </c>
      <c r="W146" s="44" t="str">
        <f t="shared" si="28"/>
        <v>NA</v>
      </c>
      <c r="X146" s="44" t="str">
        <f t="shared" si="29"/>
        <v>NA</v>
      </c>
      <c r="Y146" s="90" t="b">
        <f>AND(MONTH(Taulukko1[[#This Row],[Alku PVM]] )=6,DAY(Taulukko1[[#This Row],[Alku PVM]] )&gt;19)</f>
        <v>0</v>
      </c>
      <c r="Z146" s="90" t="b">
        <f>AND(MONTH(Taulukko1[[#This Row],[Loppu PVM]] )=6,DAY(Taulukko1[[#This Row],[Loppu PVM]] )&gt;19)</f>
        <v>0</v>
      </c>
      <c r="AA146" s="90" t="b">
        <f>OR(MONTH(Taulukko1[[#This Row],[Alku PVM]] )&lt;=5,AND(MONTH(Taulukko1[[#This Row],[Alku PVM]] )=6,DAY(Taulukko1[[#This Row],[Alku PVM]] )&lt;20))</f>
        <v>0</v>
      </c>
      <c r="AB146" s="90" t="b">
        <f>OR(MONTH(Taulukko1[[#This Row],[Loppu PVM]])&lt;=5,AND(MONTH(Taulukko1[[#This Row],[Loppu PVM]] )=6,DAY(Taulukko1[[#This Row],[Loppu PVM]])&lt;20))</f>
        <v>0</v>
      </c>
      <c r="AC146" s="90" t="b">
        <f>OR(MONTH(Taulukko1[[#This Row],[Alku PVM]] )&lt;=3,AND(MONTH(Taulukko1[[#This Row],[Alku PVM]] )=3))</f>
        <v>0</v>
      </c>
      <c r="AD146" s="90" t="b">
        <f>OR(MONTH(Taulukko1[[#This Row],[Loppu PVM]] )&lt;=3,AND(MONTH(Taulukko1[[#This Row],[Loppu PVM]] )=3))</f>
        <v>0</v>
      </c>
      <c r="AE146" s="90" t="b">
        <f>OR(MONTH(Taulukko1[[#This Row],[Alku PVM]] )&lt;=9,AND(MONTH(Taulukko1[[#This Row],[Alku PVM]] )=9))</f>
        <v>1</v>
      </c>
      <c r="AF146" s="90" t="b">
        <f>OR(MONTH(Taulukko1[[#This Row],[Loppu PVM]])&lt;=9,AND(MONTH(Taulukko1[[#This Row],[Loppu PVM]] )=9))</f>
        <v>0</v>
      </c>
      <c r="AG146" s="90" t="b">
        <f>OR(MONTH(Taulukko1[[#This Row],[Alku PVM]] )&lt;=6,AND(MONTH(Taulukko1[[#This Row],[Alku PVM]] )=6))</f>
        <v>0</v>
      </c>
      <c r="AH146" s="90" t="b">
        <f>OR(MONTH(Taulukko1[[#This Row],[Loppu PVM]])&lt;=6,AND(MONTH(Taulukko1[[#This Row],[Loppu PVM]] )=6))</f>
        <v>0</v>
      </c>
    </row>
    <row r="147" spans="1:34" ht="12.75" customHeight="1">
      <c r="A147" t="s">
        <v>645</v>
      </c>
      <c r="B147" s="23">
        <v>38965</v>
      </c>
      <c r="C147" t="s">
        <v>1659</v>
      </c>
      <c r="E147" s="62">
        <v>50</v>
      </c>
      <c r="F147" s="4"/>
      <c r="G147" s="5"/>
      <c r="H147" s="1">
        <v>300</v>
      </c>
      <c r="I147" s="126">
        <f>INDEX('TOL2008'!B:B,MATCH(A147,'TOL2008'!A:A,0))</f>
        <v>46510</v>
      </c>
      <c r="J147" s="59" t="str">
        <f>INDEX(Pääluokka!$H$2:$H$100,MATCH(VALUE(LEFT(Taulukko1[[#This Row],[TOL2008]],2)),Pääluokka!$G$2:$G$100,0))</f>
        <v>Tukku- ja vähittäiskauppa; moottoriajoneuvojen ja moottoripyörien korjaus</v>
      </c>
      <c r="K147" s="59" t="str">
        <f>INDEX(Pääluokka!$I$2:$I$100,MATCH(VALUE(LEFT(Taulukko1[[#This Row],[TOL2008]],2)),Pääluokka!$G$2:$G$100,0))</f>
        <v>Palvelualat (G-N, R, S)</v>
      </c>
      <c r="L147" s="41" t="str">
        <f t="shared" si="20"/>
        <v>NA</v>
      </c>
      <c r="M147" s="43">
        <f t="shared" si="21"/>
        <v>38965</v>
      </c>
      <c r="N147" s="43">
        <f t="shared" si="22"/>
        <v>39016</v>
      </c>
      <c r="O147" s="43">
        <f t="shared" si="23"/>
        <v>38961</v>
      </c>
      <c r="P147" s="43">
        <f t="shared" si="24"/>
        <v>38991</v>
      </c>
      <c r="Q147" s="41">
        <f t="shared" si="25"/>
        <v>2006</v>
      </c>
      <c r="R147" s="41">
        <f t="shared" si="26"/>
        <v>2006</v>
      </c>
      <c r="S147" s="43" t="str">
        <f>YEAR(Taulukko1[[#This Row],[Alku KK]])&amp;"Q"&amp;ROUNDDOWN((MONTH(Taulukko1[[#This Row],[Alku KK]])-1)/3+1,0)</f>
        <v>2006Q3</v>
      </c>
      <c r="T147" s="43" t="str">
        <f>YEAR(Taulukko1[[#This Row],[Loppu KK]])&amp;"Q"&amp;ROUNDDOWN((MONTH(Taulukko1[[#This Row],[Loppu KK]])-1)/3+1,0)</f>
        <v>2006Q4</v>
      </c>
      <c r="U147" s="66">
        <f>IF(COUNT(Taulukko1[[#This Row],[Neuvottelujen alaiset ]])=1,Taulukko1[[#This Row],[Neuvottelujen alaiset ]],Taulukko1[[#This Row],[Vähennystarve]])</f>
        <v>300</v>
      </c>
      <c r="V147" s="44">
        <f t="shared" si="27"/>
        <v>0.16666666666666666</v>
      </c>
      <c r="W147" s="44" t="str">
        <f t="shared" si="28"/>
        <v>NA</v>
      </c>
      <c r="X147" s="44" t="str">
        <f t="shared" si="29"/>
        <v>NA</v>
      </c>
      <c r="Y147" s="90" t="b">
        <f>AND(MONTH(Taulukko1[[#This Row],[Alku PVM]] )=6,DAY(Taulukko1[[#This Row],[Alku PVM]] )&gt;19)</f>
        <v>0</v>
      </c>
      <c r="Z147" s="90" t="b">
        <f>AND(MONTH(Taulukko1[[#This Row],[Loppu PVM]] )=6,DAY(Taulukko1[[#This Row],[Loppu PVM]] )&gt;19)</f>
        <v>0</v>
      </c>
      <c r="AA147" s="90" t="b">
        <f>OR(MONTH(Taulukko1[[#This Row],[Alku PVM]] )&lt;=5,AND(MONTH(Taulukko1[[#This Row],[Alku PVM]] )=6,DAY(Taulukko1[[#This Row],[Alku PVM]] )&lt;20))</f>
        <v>0</v>
      </c>
      <c r="AB147" s="90" t="b">
        <f>OR(MONTH(Taulukko1[[#This Row],[Loppu PVM]])&lt;=5,AND(MONTH(Taulukko1[[#This Row],[Loppu PVM]] )=6,DAY(Taulukko1[[#This Row],[Loppu PVM]])&lt;20))</f>
        <v>0</v>
      </c>
      <c r="AC147" s="90" t="b">
        <f>OR(MONTH(Taulukko1[[#This Row],[Alku PVM]] )&lt;=3,AND(MONTH(Taulukko1[[#This Row],[Alku PVM]] )=3))</f>
        <v>0</v>
      </c>
      <c r="AD147" s="90" t="b">
        <f>OR(MONTH(Taulukko1[[#This Row],[Loppu PVM]] )&lt;=3,AND(MONTH(Taulukko1[[#This Row],[Loppu PVM]] )=3))</f>
        <v>0</v>
      </c>
      <c r="AE147" s="90" t="b">
        <f>OR(MONTH(Taulukko1[[#This Row],[Alku PVM]] )&lt;=9,AND(MONTH(Taulukko1[[#This Row],[Alku PVM]] )=9))</f>
        <v>1</v>
      </c>
      <c r="AF147" s="90" t="b">
        <f>OR(MONTH(Taulukko1[[#This Row],[Loppu PVM]])&lt;=9,AND(MONTH(Taulukko1[[#This Row],[Loppu PVM]] )=9))</f>
        <v>0</v>
      </c>
      <c r="AG147" s="90" t="b">
        <f>OR(MONTH(Taulukko1[[#This Row],[Alku PVM]] )&lt;=6,AND(MONTH(Taulukko1[[#This Row],[Alku PVM]] )=6))</f>
        <v>0</v>
      </c>
      <c r="AH147" s="90" t="b">
        <f>OR(MONTH(Taulukko1[[#This Row],[Loppu PVM]])&lt;=6,AND(MONTH(Taulukko1[[#This Row],[Loppu PVM]] )=6))</f>
        <v>0</v>
      </c>
    </row>
    <row r="148" spans="1:34" ht="12.75" customHeight="1">
      <c r="A148" t="s">
        <v>1392</v>
      </c>
      <c r="B148" s="23">
        <v>38965</v>
      </c>
      <c r="C148" t="s">
        <v>1391</v>
      </c>
      <c r="F148" s="4">
        <v>38987</v>
      </c>
      <c r="G148" s="5">
        <v>29</v>
      </c>
      <c r="H148" s="6">
        <v>393</v>
      </c>
      <c r="I148" s="126" t="e">
        <f>INDEX('TOL2008'!B:B,MATCH(A148,'TOL2008'!A:A,0))</f>
        <v>#N/A</v>
      </c>
      <c r="J148" s="59" t="e">
        <f>INDEX(Pääluokka!$H$2:$H$100,MATCH(VALUE(LEFT(Taulukko1[[#This Row],[TOL2008]],2)),Pääluokka!$G$2:$G$100,0))</f>
        <v>#N/A</v>
      </c>
      <c r="K148" s="59" t="e">
        <f>INDEX(Pääluokka!$I$2:$I$100,MATCH(VALUE(LEFT(Taulukko1[[#This Row],[TOL2008]],2)),Pääluokka!$G$2:$G$100,0))</f>
        <v>#N/A</v>
      </c>
      <c r="L148" s="41">
        <f t="shared" si="20"/>
        <v>22</v>
      </c>
      <c r="M148" s="43">
        <f t="shared" si="21"/>
        <v>38965</v>
      </c>
      <c r="N148" s="43">
        <f t="shared" si="22"/>
        <v>38987</v>
      </c>
      <c r="O148" s="43">
        <f t="shared" si="23"/>
        <v>38961</v>
      </c>
      <c r="P148" s="43">
        <f t="shared" si="24"/>
        <v>38961</v>
      </c>
      <c r="Q148" s="41">
        <f t="shared" si="25"/>
        <v>2006</v>
      </c>
      <c r="R148" s="41">
        <f t="shared" si="26"/>
        <v>2006</v>
      </c>
      <c r="S148" s="43" t="str">
        <f>YEAR(Taulukko1[[#This Row],[Alku KK]])&amp;"Q"&amp;ROUNDDOWN((MONTH(Taulukko1[[#This Row],[Alku KK]])-1)/3+1,0)</f>
        <v>2006Q3</v>
      </c>
      <c r="T148" s="43" t="str">
        <f>YEAR(Taulukko1[[#This Row],[Loppu KK]])&amp;"Q"&amp;ROUNDDOWN((MONTH(Taulukko1[[#This Row],[Loppu KK]])-1)/3+1,0)</f>
        <v>2006Q3</v>
      </c>
      <c r="U148" s="66">
        <f>IF(COUNT(Taulukko1[[#This Row],[Neuvottelujen alaiset ]])=1,Taulukko1[[#This Row],[Neuvottelujen alaiset ]],Taulukko1[[#This Row],[Vähennystarve]])</f>
        <v>393</v>
      </c>
      <c r="V148" s="44" t="str">
        <f t="shared" si="27"/>
        <v>NA</v>
      </c>
      <c r="W148" s="44">
        <f t="shared" si="28"/>
        <v>7.3791348600508899E-2</v>
      </c>
      <c r="X148" s="44" t="str">
        <f t="shared" si="29"/>
        <v>NA</v>
      </c>
      <c r="Y148" s="90" t="b">
        <f>AND(MONTH(Taulukko1[[#This Row],[Alku PVM]] )=6,DAY(Taulukko1[[#This Row],[Alku PVM]] )&gt;19)</f>
        <v>0</v>
      </c>
      <c r="Z148" s="90" t="b">
        <f>AND(MONTH(Taulukko1[[#This Row],[Loppu PVM]] )=6,DAY(Taulukko1[[#This Row],[Loppu PVM]] )&gt;19)</f>
        <v>0</v>
      </c>
      <c r="AA148" s="90" t="b">
        <f>OR(MONTH(Taulukko1[[#This Row],[Alku PVM]] )&lt;=5,AND(MONTH(Taulukko1[[#This Row],[Alku PVM]] )=6,DAY(Taulukko1[[#This Row],[Alku PVM]] )&lt;20))</f>
        <v>0</v>
      </c>
      <c r="AB148" s="90" t="b">
        <f>OR(MONTH(Taulukko1[[#This Row],[Loppu PVM]])&lt;=5,AND(MONTH(Taulukko1[[#This Row],[Loppu PVM]] )=6,DAY(Taulukko1[[#This Row],[Loppu PVM]])&lt;20))</f>
        <v>0</v>
      </c>
      <c r="AC148" s="90" t="b">
        <f>OR(MONTH(Taulukko1[[#This Row],[Alku PVM]] )&lt;=3,AND(MONTH(Taulukko1[[#This Row],[Alku PVM]] )=3))</f>
        <v>0</v>
      </c>
      <c r="AD148" s="90" t="b">
        <f>OR(MONTH(Taulukko1[[#This Row],[Loppu PVM]] )&lt;=3,AND(MONTH(Taulukko1[[#This Row],[Loppu PVM]] )=3))</f>
        <v>0</v>
      </c>
      <c r="AE148" s="90" t="b">
        <f>OR(MONTH(Taulukko1[[#This Row],[Alku PVM]] )&lt;=9,AND(MONTH(Taulukko1[[#This Row],[Alku PVM]] )=9))</f>
        <v>1</v>
      </c>
      <c r="AF148" s="90" t="b">
        <f>OR(MONTH(Taulukko1[[#This Row],[Loppu PVM]])&lt;=9,AND(MONTH(Taulukko1[[#This Row],[Loppu PVM]] )=9))</f>
        <v>1</v>
      </c>
      <c r="AG148" s="90" t="b">
        <f>OR(MONTH(Taulukko1[[#This Row],[Alku PVM]] )&lt;=6,AND(MONTH(Taulukko1[[#This Row],[Alku PVM]] )=6))</f>
        <v>0</v>
      </c>
      <c r="AH148" s="90" t="b">
        <f>OR(MONTH(Taulukko1[[#This Row],[Loppu PVM]])&lt;=6,AND(MONTH(Taulukko1[[#This Row],[Loppu PVM]] )=6))</f>
        <v>0</v>
      </c>
    </row>
    <row r="149" spans="1:34" ht="12.75" customHeight="1">
      <c r="A149" t="s">
        <v>1652</v>
      </c>
      <c r="B149" s="23">
        <v>38966</v>
      </c>
      <c r="C149" t="s">
        <v>1651</v>
      </c>
      <c r="E149" s="62">
        <v>20</v>
      </c>
      <c r="F149" s="4">
        <v>38989</v>
      </c>
      <c r="G149" s="5">
        <v>6</v>
      </c>
      <c r="H149" s="1">
        <v>87</v>
      </c>
      <c r="I149" s="126" t="e">
        <f>INDEX('TOL2008'!B:B,MATCH(A149,'TOL2008'!A:A,0))</f>
        <v>#N/A</v>
      </c>
      <c r="J149" s="59" t="e">
        <f>INDEX(Pääluokka!$H$2:$H$100,MATCH(VALUE(LEFT(Taulukko1[[#This Row],[TOL2008]],2)),Pääluokka!$G$2:$G$100,0))</f>
        <v>#N/A</v>
      </c>
      <c r="K149" s="59" t="e">
        <f>INDEX(Pääluokka!$I$2:$I$100,MATCH(VALUE(LEFT(Taulukko1[[#This Row],[TOL2008]],2)),Pääluokka!$G$2:$G$100,0))</f>
        <v>#N/A</v>
      </c>
      <c r="L149" s="41">
        <f t="shared" si="20"/>
        <v>23</v>
      </c>
      <c r="M149" s="43">
        <f t="shared" si="21"/>
        <v>38966</v>
      </c>
      <c r="N149" s="43">
        <f t="shared" si="22"/>
        <v>38989</v>
      </c>
      <c r="O149" s="43">
        <f t="shared" si="23"/>
        <v>38961</v>
      </c>
      <c r="P149" s="43">
        <f t="shared" si="24"/>
        <v>38961</v>
      </c>
      <c r="Q149" s="41">
        <f t="shared" si="25"/>
        <v>2006</v>
      </c>
      <c r="R149" s="41">
        <f t="shared" si="26"/>
        <v>2006</v>
      </c>
      <c r="S149" s="43" t="str">
        <f>YEAR(Taulukko1[[#This Row],[Alku KK]])&amp;"Q"&amp;ROUNDDOWN((MONTH(Taulukko1[[#This Row],[Alku KK]])-1)/3+1,0)</f>
        <v>2006Q3</v>
      </c>
      <c r="T149" s="43" t="str">
        <f>YEAR(Taulukko1[[#This Row],[Loppu KK]])&amp;"Q"&amp;ROUNDDOWN((MONTH(Taulukko1[[#This Row],[Loppu KK]])-1)/3+1,0)</f>
        <v>2006Q3</v>
      </c>
      <c r="U149" s="66">
        <f>IF(COUNT(Taulukko1[[#This Row],[Neuvottelujen alaiset ]])=1,Taulukko1[[#This Row],[Neuvottelujen alaiset ]],Taulukko1[[#This Row],[Vähennystarve]])</f>
        <v>87</v>
      </c>
      <c r="V149" s="44">
        <f t="shared" si="27"/>
        <v>0.22988505747126436</v>
      </c>
      <c r="W149" s="44">
        <f t="shared" si="28"/>
        <v>6.8965517241379309E-2</v>
      </c>
      <c r="X149" s="44">
        <f t="shared" si="29"/>
        <v>0.3</v>
      </c>
      <c r="Y149" s="90" t="b">
        <f>AND(MONTH(Taulukko1[[#This Row],[Alku PVM]] )=6,DAY(Taulukko1[[#This Row],[Alku PVM]] )&gt;19)</f>
        <v>0</v>
      </c>
      <c r="Z149" s="90" t="b">
        <f>AND(MONTH(Taulukko1[[#This Row],[Loppu PVM]] )=6,DAY(Taulukko1[[#This Row],[Loppu PVM]] )&gt;19)</f>
        <v>0</v>
      </c>
      <c r="AA149" s="90" t="b">
        <f>OR(MONTH(Taulukko1[[#This Row],[Alku PVM]] )&lt;=5,AND(MONTH(Taulukko1[[#This Row],[Alku PVM]] )=6,DAY(Taulukko1[[#This Row],[Alku PVM]] )&lt;20))</f>
        <v>0</v>
      </c>
      <c r="AB149" s="90" t="b">
        <f>OR(MONTH(Taulukko1[[#This Row],[Loppu PVM]])&lt;=5,AND(MONTH(Taulukko1[[#This Row],[Loppu PVM]] )=6,DAY(Taulukko1[[#This Row],[Loppu PVM]])&lt;20))</f>
        <v>0</v>
      </c>
      <c r="AC149" s="90" t="b">
        <f>OR(MONTH(Taulukko1[[#This Row],[Alku PVM]] )&lt;=3,AND(MONTH(Taulukko1[[#This Row],[Alku PVM]] )=3))</f>
        <v>0</v>
      </c>
      <c r="AD149" s="90" t="b">
        <f>OR(MONTH(Taulukko1[[#This Row],[Loppu PVM]] )&lt;=3,AND(MONTH(Taulukko1[[#This Row],[Loppu PVM]] )=3))</f>
        <v>0</v>
      </c>
      <c r="AE149" s="90" t="b">
        <f>OR(MONTH(Taulukko1[[#This Row],[Alku PVM]] )&lt;=9,AND(MONTH(Taulukko1[[#This Row],[Alku PVM]] )=9))</f>
        <v>1</v>
      </c>
      <c r="AF149" s="90" t="b">
        <f>OR(MONTH(Taulukko1[[#This Row],[Loppu PVM]])&lt;=9,AND(MONTH(Taulukko1[[#This Row],[Loppu PVM]] )=9))</f>
        <v>1</v>
      </c>
      <c r="AG149" s="90" t="b">
        <f>OR(MONTH(Taulukko1[[#This Row],[Alku PVM]] )&lt;=6,AND(MONTH(Taulukko1[[#This Row],[Alku PVM]] )=6))</f>
        <v>0</v>
      </c>
      <c r="AH149" s="90" t="b">
        <f>OR(MONTH(Taulukko1[[#This Row],[Loppu PVM]])&lt;=6,AND(MONTH(Taulukko1[[#This Row],[Loppu PVM]] )=6))</f>
        <v>0</v>
      </c>
    </row>
    <row r="150" spans="1:34" ht="12.75" customHeight="1">
      <c r="A150" t="s">
        <v>56</v>
      </c>
      <c r="B150" s="23">
        <v>38966</v>
      </c>
      <c r="C150" t="s">
        <v>1381</v>
      </c>
      <c r="E150" s="62">
        <v>80</v>
      </c>
      <c r="F150" s="4">
        <v>39017</v>
      </c>
      <c r="G150" s="5">
        <v>40</v>
      </c>
      <c r="H150" s="6">
        <v>80</v>
      </c>
      <c r="I150" s="126">
        <f>INDEX('TOL2008'!B:B,MATCH(A150,'TOL2008'!A:A,0))</f>
        <v>80100</v>
      </c>
      <c r="J150" s="59" t="str">
        <f>INDEX(Pääluokka!$H$2:$H$100,MATCH(VALUE(LEFT(Taulukko1[[#This Row],[TOL2008]],2)),Pääluokka!$G$2:$G$100,0))</f>
        <v>Hallinto- ja tukipalvelutoiminta</v>
      </c>
      <c r="K150" s="59" t="str">
        <f>INDEX(Pääluokka!$I$2:$I$100,MATCH(VALUE(LEFT(Taulukko1[[#This Row],[TOL2008]],2)),Pääluokka!$G$2:$G$100,0))</f>
        <v>Palvelualat (G-N, R, S)</v>
      </c>
      <c r="L150" s="41">
        <f t="shared" si="20"/>
        <v>51</v>
      </c>
      <c r="M150" s="43">
        <f t="shared" si="21"/>
        <v>38966</v>
      </c>
      <c r="N150" s="43">
        <f t="shared" si="22"/>
        <v>39017</v>
      </c>
      <c r="O150" s="43">
        <f t="shared" si="23"/>
        <v>38961</v>
      </c>
      <c r="P150" s="43">
        <f t="shared" si="24"/>
        <v>38991</v>
      </c>
      <c r="Q150" s="41">
        <f t="shared" si="25"/>
        <v>2006</v>
      </c>
      <c r="R150" s="41">
        <f t="shared" si="26"/>
        <v>2006</v>
      </c>
      <c r="S150" s="43" t="str">
        <f>YEAR(Taulukko1[[#This Row],[Alku KK]])&amp;"Q"&amp;ROUNDDOWN((MONTH(Taulukko1[[#This Row],[Alku KK]])-1)/3+1,0)</f>
        <v>2006Q3</v>
      </c>
      <c r="T150" s="43" t="str">
        <f>YEAR(Taulukko1[[#This Row],[Loppu KK]])&amp;"Q"&amp;ROUNDDOWN((MONTH(Taulukko1[[#This Row],[Loppu KK]])-1)/3+1,0)</f>
        <v>2006Q4</v>
      </c>
      <c r="U150" s="66">
        <f>IF(COUNT(Taulukko1[[#This Row],[Neuvottelujen alaiset ]])=1,Taulukko1[[#This Row],[Neuvottelujen alaiset ]],Taulukko1[[#This Row],[Vähennystarve]])</f>
        <v>80</v>
      </c>
      <c r="V150" s="44">
        <f t="shared" si="27"/>
        <v>1</v>
      </c>
      <c r="W150" s="44">
        <f t="shared" si="28"/>
        <v>0.5</v>
      </c>
      <c r="X150" s="44">
        <f t="shared" si="29"/>
        <v>0.5</v>
      </c>
      <c r="Y150" s="90" t="b">
        <f>AND(MONTH(Taulukko1[[#This Row],[Alku PVM]] )=6,DAY(Taulukko1[[#This Row],[Alku PVM]] )&gt;19)</f>
        <v>0</v>
      </c>
      <c r="Z150" s="90" t="b">
        <f>AND(MONTH(Taulukko1[[#This Row],[Loppu PVM]] )=6,DAY(Taulukko1[[#This Row],[Loppu PVM]] )&gt;19)</f>
        <v>0</v>
      </c>
      <c r="AA150" s="90" t="b">
        <f>OR(MONTH(Taulukko1[[#This Row],[Alku PVM]] )&lt;=5,AND(MONTH(Taulukko1[[#This Row],[Alku PVM]] )=6,DAY(Taulukko1[[#This Row],[Alku PVM]] )&lt;20))</f>
        <v>0</v>
      </c>
      <c r="AB150" s="90" t="b">
        <f>OR(MONTH(Taulukko1[[#This Row],[Loppu PVM]])&lt;=5,AND(MONTH(Taulukko1[[#This Row],[Loppu PVM]] )=6,DAY(Taulukko1[[#This Row],[Loppu PVM]])&lt;20))</f>
        <v>0</v>
      </c>
      <c r="AC150" s="90" t="b">
        <f>OR(MONTH(Taulukko1[[#This Row],[Alku PVM]] )&lt;=3,AND(MONTH(Taulukko1[[#This Row],[Alku PVM]] )=3))</f>
        <v>0</v>
      </c>
      <c r="AD150" s="90" t="b">
        <f>OR(MONTH(Taulukko1[[#This Row],[Loppu PVM]] )&lt;=3,AND(MONTH(Taulukko1[[#This Row],[Loppu PVM]] )=3))</f>
        <v>0</v>
      </c>
      <c r="AE150" s="90" t="b">
        <f>OR(MONTH(Taulukko1[[#This Row],[Alku PVM]] )&lt;=9,AND(MONTH(Taulukko1[[#This Row],[Alku PVM]] )=9))</f>
        <v>1</v>
      </c>
      <c r="AF150" s="90" t="b">
        <f>OR(MONTH(Taulukko1[[#This Row],[Loppu PVM]])&lt;=9,AND(MONTH(Taulukko1[[#This Row],[Loppu PVM]] )=9))</f>
        <v>0</v>
      </c>
      <c r="AG150" s="90" t="b">
        <f>OR(MONTH(Taulukko1[[#This Row],[Alku PVM]] )&lt;=6,AND(MONTH(Taulukko1[[#This Row],[Alku PVM]] )=6))</f>
        <v>0</v>
      </c>
      <c r="AH150" s="90" t="b">
        <f>OR(MONTH(Taulukko1[[#This Row],[Loppu PVM]])&lt;=6,AND(MONTH(Taulukko1[[#This Row],[Loppu PVM]] )=6))</f>
        <v>0</v>
      </c>
    </row>
    <row r="151" spans="1:34" ht="12.75" customHeight="1">
      <c r="A151" t="s">
        <v>1578</v>
      </c>
      <c r="B151" s="23">
        <v>38968</v>
      </c>
      <c r="C151" t="s">
        <v>1579</v>
      </c>
      <c r="E151" s="62">
        <v>50</v>
      </c>
      <c r="F151" s="4">
        <v>39030</v>
      </c>
      <c r="G151" s="5">
        <v>45</v>
      </c>
      <c r="H151" s="1">
        <v>110</v>
      </c>
      <c r="I151" s="126" t="e">
        <f>INDEX('TOL2008'!B:B,MATCH(A151,'TOL2008'!A:A,0))</f>
        <v>#N/A</v>
      </c>
      <c r="J151" s="59" t="e">
        <f>INDEX(Pääluokka!$H$2:$H$100,MATCH(VALUE(LEFT(Taulukko1[[#This Row],[TOL2008]],2)),Pääluokka!$G$2:$G$100,0))</f>
        <v>#N/A</v>
      </c>
      <c r="K151" s="59" t="e">
        <f>INDEX(Pääluokka!$I$2:$I$100,MATCH(VALUE(LEFT(Taulukko1[[#This Row],[TOL2008]],2)),Pääluokka!$G$2:$G$100,0))</f>
        <v>#N/A</v>
      </c>
      <c r="L151" s="41">
        <f t="shared" si="20"/>
        <v>62</v>
      </c>
      <c r="M151" s="43">
        <f t="shared" si="21"/>
        <v>38968</v>
      </c>
      <c r="N151" s="43">
        <f t="shared" si="22"/>
        <v>39030</v>
      </c>
      <c r="O151" s="43">
        <f t="shared" si="23"/>
        <v>38961</v>
      </c>
      <c r="P151" s="43">
        <f t="shared" si="24"/>
        <v>39022</v>
      </c>
      <c r="Q151" s="41">
        <f t="shared" si="25"/>
        <v>2006</v>
      </c>
      <c r="R151" s="41">
        <f t="shared" si="26"/>
        <v>2006</v>
      </c>
      <c r="S151" s="43" t="str">
        <f>YEAR(Taulukko1[[#This Row],[Alku KK]])&amp;"Q"&amp;ROUNDDOWN((MONTH(Taulukko1[[#This Row],[Alku KK]])-1)/3+1,0)</f>
        <v>2006Q3</v>
      </c>
      <c r="T151" s="43" t="str">
        <f>YEAR(Taulukko1[[#This Row],[Loppu KK]])&amp;"Q"&amp;ROUNDDOWN((MONTH(Taulukko1[[#This Row],[Loppu KK]])-1)/3+1,0)</f>
        <v>2006Q4</v>
      </c>
      <c r="U151" s="66">
        <f>IF(COUNT(Taulukko1[[#This Row],[Neuvottelujen alaiset ]])=1,Taulukko1[[#This Row],[Neuvottelujen alaiset ]],Taulukko1[[#This Row],[Vähennystarve]])</f>
        <v>110</v>
      </c>
      <c r="V151" s="44">
        <f t="shared" si="27"/>
        <v>0.45454545454545453</v>
      </c>
      <c r="W151" s="44">
        <f t="shared" si="28"/>
        <v>0.40909090909090912</v>
      </c>
      <c r="X151" s="44">
        <f t="shared" si="29"/>
        <v>0.9</v>
      </c>
      <c r="Y151" s="90" t="b">
        <f>AND(MONTH(Taulukko1[[#This Row],[Alku PVM]] )=6,DAY(Taulukko1[[#This Row],[Alku PVM]] )&gt;19)</f>
        <v>0</v>
      </c>
      <c r="Z151" s="90" t="b">
        <f>AND(MONTH(Taulukko1[[#This Row],[Loppu PVM]] )=6,DAY(Taulukko1[[#This Row],[Loppu PVM]] )&gt;19)</f>
        <v>0</v>
      </c>
      <c r="AA151" s="90" t="b">
        <f>OR(MONTH(Taulukko1[[#This Row],[Alku PVM]] )&lt;=5,AND(MONTH(Taulukko1[[#This Row],[Alku PVM]] )=6,DAY(Taulukko1[[#This Row],[Alku PVM]] )&lt;20))</f>
        <v>0</v>
      </c>
      <c r="AB151" s="90" t="b">
        <f>OR(MONTH(Taulukko1[[#This Row],[Loppu PVM]])&lt;=5,AND(MONTH(Taulukko1[[#This Row],[Loppu PVM]] )=6,DAY(Taulukko1[[#This Row],[Loppu PVM]])&lt;20))</f>
        <v>0</v>
      </c>
      <c r="AC151" s="90" t="b">
        <f>OR(MONTH(Taulukko1[[#This Row],[Alku PVM]] )&lt;=3,AND(MONTH(Taulukko1[[#This Row],[Alku PVM]] )=3))</f>
        <v>0</v>
      </c>
      <c r="AD151" s="90" t="b">
        <f>OR(MONTH(Taulukko1[[#This Row],[Loppu PVM]] )&lt;=3,AND(MONTH(Taulukko1[[#This Row],[Loppu PVM]] )=3))</f>
        <v>0</v>
      </c>
      <c r="AE151" s="90" t="b">
        <f>OR(MONTH(Taulukko1[[#This Row],[Alku PVM]] )&lt;=9,AND(MONTH(Taulukko1[[#This Row],[Alku PVM]] )=9))</f>
        <v>1</v>
      </c>
      <c r="AF151" s="90" t="b">
        <f>OR(MONTH(Taulukko1[[#This Row],[Loppu PVM]])&lt;=9,AND(MONTH(Taulukko1[[#This Row],[Loppu PVM]] )=9))</f>
        <v>0</v>
      </c>
      <c r="AG151" s="90" t="b">
        <f>OR(MONTH(Taulukko1[[#This Row],[Alku PVM]] )&lt;=6,AND(MONTH(Taulukko1[[#This Row],[Alku PVM]] )=6))</f>
        <v>0</v>
      </c>
      <c r="AH151" s="90" t="b">
        <f>OR(MONTH(Taulukko1[[#This Row],[Loppu PVM]])&lt;=6,AND(MONTH(Taulukko1[[#This Row],[Loppu PVM]] )=6))</f>
        <v>0</v>
      </c>
    </row>
    <row r="152" spans="1:34" ht="12.75" customHeight="1">
      <c r="A152" t="s">
        <v>1606</v>
      </c>
      <c r="B152" s="23">
        <v>38971</v>
      </c>
      <c r="C152" t="s">
        <v>1605</v>
      </c>
      <c r="E152" s="62">
        <v>140</v>
      </c>
      <c r="F152" s="4">
        <v>39021</v>
      </c>
      <c r="G152" s="5">
        <v>127</v>
      </c>
      <c r="H152" s="6">
        <v>140</v>
      </c>
      <c r="I152" s="126" t="e">
        <f>INDEX('TOL2008'!B:B,MATCH(A152,'TOL2008'!A:A,0))</f>
        <v>#N/A</v>
      </c>
      <c r="J152" s="59" t="e">
        <f>INDEX(Pääluokka!$H$2:$H$100,MATCH(VALUE(LEFT(Taulukko1[[#This Row],[TOL2008]],2)),Pääluokka!$G$2:$G$100,0))</f>
        <v>#N/A</v>
      </c>
      <c r="K152" s="59" t="e">
        <f>INDEX(Pääluokka!$I$2:$I$100,MATCH(VALUE(LEFT(Taulukko1[[#This Row],[TOL2008]],2)),Pääluokka!$G$2:$G$100,0))</f>
        <v>#N/A</v>
      </c>
      <c r="L152" s="41">
        <f t="shared" si="20"/>
        <v>50</v>
      </c>
      <c r="M152" s="43">
        <f t="shared" si="21"/>
        <v>38971</v>
      </c>
      <c r="N152" s="43">
        <f t="shared" si="22"/>
        <v>39021</v>
      </c>
      <c r="O152" s="43">
        <f t="shared" si="23"/>
        <v>38961</v>
      </c>
      <c r="P152" s="43">
        <f t="shared" si="24"/>
        <v>38991</v>
      </c>
      <c r="Q152" s="41">
        <f t="shared" si="25"/>
        <v>2006</v>
      </c>
      <c r="R152" s="41">
        <f t="shared" si="26"/>
        <v>2006</v>
      </c>
      <c r="S152" s="43" t="str">
        <f>YEAR(Taulukko1[[#This Row],[Alku KK]])&amp;"Q"&amp;ROUNDDOWN((MONTH(Taulukko1[[#This Row],[Alku KK]])-1)/3+1,0)</f>
        <v>2006Q3</v>
      </c>
      <c r="T152" s="43" t="str">
        <f>YEAR(Taulukko1[[#This Row],[Loppu KK]])&amp;"Q"&amp;ROUNDDOWN((MONTH(Taulukko1[[#This Row],[Loppu KK]])-1)/3+1,0)</f>
        <v>2006Q4</v>
      </c>
      <c r="U152" s="66">
        <f>IF(COUNT(Taulukko1[[#This Row],[Neuvottelujen alaiset ]])=1,Taulukko1[[#This Row],[Neuvottelujen alaiset ]],Taulukko1[[#This Row],[Vähennystarve]])</f>
        <v>140</v>
      </c>
      <c r="V152" s="44">
        <f t="shared" si="27"/>
        <v>1</v>
      </c>
      <c r="W152" s="44">
        <f t="shared" si="28"/>
        <v>0.90714285714285714</v>
      </c>
      <c r="X152" s="44">
        <f t="shared" si="29"/>
        <v>0.90714285714285714</v>
      </c>
      <c r="Y152" s="90" t="b">
        <f>AND(MONTH(Taulukko1[[#This Row],[Alku PVM]] )=6,DAY(Taulukko1[[#This Row],[Alku PVM]] )&gt;19)</f>
        <v>0</v>
      </c>
      <c r="Z152" s="90" t="b">
        <f>AND(MONTH(Taulukko1[[#This Row],[Loppu PVM]] )=6,DAY(Taulukko1[[#This Row],[Loppu PVM]] )&gt;19)</f>
        <v>0</v>
      </c>
      <c r="AA152" s="90" t="b">
        <f>OR(MONTH(Taulukko1[[#This Row],[Alku PVM]] )&lt;=5,AND(MONTH(Taulukko1[[#This Row],[Alku PVM]] )=6,DAY(Taulukko1[[#This Row],[Alku PVM]] )&lt;20))</f>
        <v>0</v>
      </c>
      <c r="AB152" s="90" t="b">
        <f>OR(MONTH(Taulukko1[[#This Row],[Loppu PVM]])&lt;=5,AND(MONTH(Taulukko1[[#This Row],[Loppu PVM]] )=6,DAY(Taulukko1[[#This Row],[Loppu PVM]])&lt;20))</f>
        <v>0</v>
      </c>
      <c r="AC152" s="90" t="b">
        <f>OR(MONTH(Taulukko1[[#This Row],[Alku PVM]] )&lt;=3,AND(MONTH(Taulukko1[[#This Row],[Alku PVM]] )=3))</f>
        <v>0</v>
      </c>
      <c r="AD152" s="90" t="b">
        <f>OR(MONTH(Taulukko1[[#This Row],[Loppu PVM]] )&lt;=3,AND(MONTH(Taulukko1[[#This Row],[Loppu PVM]] )=3))</f>
        <v>0</v>
      </c>
      <c r="AE152" s="90" t="b">
        <f>OR(MONTH(Taulukko1[[#This Row],[Alku PVM]] )&lt;=9,AND(MONTH(Taulukko1[[#This Row],[Alku PVM]] )=9))</f>
        <v>1</v>
      </c>
      <c r="AF152" s="90" t="b">
        <f>OR(MONTH(Taulukko1[[#This Row],[Loppu PVM]])&lt;=9,AND(MONTH(Taulukko1[[#This Row],[Loppu PVM]] )=9))</f>
        <v>0</v>
      </c>
      <c r="AG152" s="90" t="b">
        <f>OR(MONTH(Taulukko1[[#This Row],[Alku PVM]] )&lt;=6,AND(MONTH(Taulukko1[[#This Row],[Alku PVM]] )=6))</f>
        <v>0</v>
      </c>
      <c r="AH152" s="90" t="b">
        <f>OR(MONTH(Taulukko1[[#This Row],[Loppu PVM]])&lt;=6,AND(MONTH(Taulukko1[[#This Row],[Loppu PVM]] )=6))</f>
        <v>0</v>
      </c>
    </row>
    <row r="153" spans="1:34" ht="12.75" customHeight="1">
      <c r="A153" t="s">
        <v>1550</v>
      </c>
      <c r="B153" s="23">
        <v>38974</v>
      </c>
      <c r="C153" t="s">
        <v>1549</v>
      </c>
      <c r="F153" s="4">
        <v>39065</v>
      </c>
      <c r="G153" s="5">
        <v>9</v>
      </c>
      <c r="H153" s="1">
        <v>17</v>
      </c>
      <c r="I153" s="126" t="e">
        <f>INDEX('TOL2008'!B:B,MATCH(A153,'TOL2008'!A:A,0))</f>
        <v>#N/A</v>
      </c>
      <c r="J153" s="59" t="e">
        <f>INDEX(Pääluokka!$H$2:$H$100,MATCH(VALUE(LEFT(Taulukko1[[#This Row],[TOL2008]],2)),Pääluokka!$G$2:$G$100,0))</f>
        <v>#N/A</v>
      </c>
      <c r="K153" s="59" t="e">
        <f>INDEX(Pääluokka!$I$2:$I$100,MATCH(VALUE(LEFT(Taulukko1[[#This Row],[TOL2008]],2)),Pääluokka!$G$2:$G$100,0))</f>
        <v>#N/A</v>
      </c>
      <c r="L153" s="41">
        <f t="shared" si="20"/>
        <v>91</v>
      </c>
      <c r="M153" s="43">
        <f t="shared" si="21"/>
        <v>38974</v>
      </c>
      <c r="N153" s="43">
        <f t="shared" si="22"/>
        <v>39065</v>
      </c>
      <c r="O153" s="43">
        <f t="shared" si="23"/>
        <v>38961</v>
      </c>
      <c r="P153" s="43">
        <f t="shared" si="24"/>
        <v>39052</v>
      </c>
      <c r="Q153" s="41">
        <f t="shared" si="25"/>
        <v>2006</v>
      </c>
      <c r="R153" s="41">
        <f t="shared" si="26"/>
        <v>2006</v>
      </c>
      <c r="S153" s="43" t="str">
        <f>YEAR(Taulukko1[[#This Row],[Alku KK]])&amp;"Q"&amp;ROUNDDOWN((MONTH(Taulukko1[[#This Row],[Alku KK]])-1)/3+1,0)</f>
        <v>2006Q3</v>
      </c>
      <c r="T153" s="43" t="str">
        <f>YEAR(Taulukko1[[#This Row],[Loppu KK]])&amp;"Q"&amp;ROUNDDOWN((MONTH(Taulukko1[[#This Row],[Loppu KK]])-1)/3+1,0)</f>
        <v>2006Q4</v>
      </c>
      <c r="U153" s="66">
        <f>IF(COUNT(Taulukko1[[#This Row],[Neuvottelujen alaiset ]])=1,Taulukko1[[#This Row],[Neuvottelujen alaiset ]],Taulukko1[[#This Row],[Vähennystarve]])</f>
        <v>17</v>
      </c>
      <c r="V153" s="44" t="str">
        <f t="shared" si="27"/>
        <v>NA</v>
      </c>
      <c r="W153" s="44">
        <f t="shared" si="28"/>
        <v>0.52941176470588236</v>
      </c>
      <c r="X153" s="44" t="str">
        <f t="shared" si="29"/>
        <v>NA</v>
      </c>
      <c r="Y153" s="90" t="b">
        <f>AND(MONTH(Taulukko1[[#This Row],[Alku PVM]] )=6,DAY(Taulukko1[[#This Row],[Alku PVM]] )&gt;19)</f>
        <v>0</v>
      </c>
      <c r="Z153" s="90" t="b">
        <f>AND(MONTH(Taulukko1[[#This Row],[Loppu PVM]] )=6,DAY(Taulukko1[[#This Row],[Loppu PVM]] )&gt;19)</f>
        <v>0</v>
      </c>
      <c r="AA153" s="90" t="b">
        <f>OR(MONTH(Taulukko1[[#This Row],[Alku PVM]] )&lt;=5,AND(MONTH(Taulukko1[[#This Row],[Alku PVM]] )=6,DAY(Taulukko1[[#This Row],[Alku PVM]] )&lt;20))</f>
        <v>0</v>
      </c>
      <c r="AB153" s="90" t="b">
        <f>OR(MONTH(Taulukko1[[#This Row],[Loppu PVM]])&lt;=5,AND(MONTH(Taulukko1[[#This Row],[Loppu PVM]] )=6,DAY(Taulukko1[[#This Row],[Loppu PVM]])&lt;20))</f>
        <v>0</v>
      </c>
      <c r="AC153" s="90" t="b">
        <f>OR(MONTH(Taulukko1[[#This Row],[Alku PVM]] )&lt;=3,AND(MONTH(Taulukko1[[#This Row],[Alku PVM]] )=3))</f>
        <v>0</v>
      </c>
      <c r="AD153" s="90" t="b">
        <f>OR(MONTH(Taulukko1[[#This Row],[Loppu PVM]] )&lt;=3,AND(MONTH(Taulukko1[[#This Row],[Loppu PVM]] )=3))</f>
        <v>0</v>
      </c>
      <c r="AE153" s="90" t="b">
        <f>OR(MONTH(Taulukko1[[#This Row],[Alku PVM]] )&lt;=9,AND(MONTH(Taulukko1[[#This Row],[Alku PVM]] )=9))</f>
        <v>1</v>
      </c>
      <c r="AF153" s="90" t="b">
        <f>OR(MONTH(Taulukko1[[#This Row],[Loppu PVM]])&lt;=9,AND(MONTH(Taulukko1[[#This Row],[Loppu PVM]] )=9))</f>
        <v>0</v>
      </c>
      <c r="AG153" s="90" t="b">
        <f>OR(MONTH(Taulukko1[[#This Row],[Alku PVM]] )&lt;=6,AND(MONTH(Taulukko1[[#This Row],[Alku PVM]] )=6))</f>
        <v>0</v>
      </c>
      <c r="AH153" s="90" t="b">
        <f>OR(MONTH(Taulukko1[[#This Row],[Loppu PVM]])&lt;=6,AND(MONTH(Taulukko1[[#This Row],[Loppu PVM]] )=6))</f>
        <v>0</v>
      </c>
    </row>
    <row r="154" spans="1:34" ht="12.75" customHeight="1">
      <c r="A154" t="s">
        <v>1500</v>
      </c>
      <c r="B154" s="23">
        <v>38975</v>
      </c>
      <c r="C154" t="s">
        <v>1499</v>
      </c>
      <c r="E154" s="62">
        <v>52</v>
      </c>
      <c r="F154" s="4"/>
      <c r="G154" s="5"/>
      <c r="H154" s="6">
        <v>52</v>
      </c>
      <c r="I154" s="126">
        <f>INDEX('TOL2008'!B:B,MATCH(A154,'TOL2008'!A:A,0))</f>
        <v>17120</v>
      </c>
      <c r="J154" s="59" t="str">
        <f>INDEX(Pääluokka!$H$2:$H$100,MATCH(VALUE(LEFT(Taulukko1[[#This Row],[TOL2008]],2)),Pääluokka!$G$2:$G$100,0))</f>
        <v>Teollisuus</v>
      </c>
      <c r="K154" s="59" t="str">
        <f>INDEX(Pääluokka!$I$2:$I$100,MATCH(VALUE(LEFT(Taulukko1[[#This Row],[TOL2008]],2)),Pääluokka!$G$2:$G$100,0))</f>
        <v>Teollisuus (C-E)</v>
      </c>
      <c r="L154" s="41" t="str">
        <f t="shared" si="20"/>
        <v>NA</v>
      </c>
      <c r="M154" s="43">
        <f t="shared" si="21"/>
        <v>38975</v>
      </c>
      <c r="N154" s="43">
        <f t="shared" si="22"/>
        <v>39026</v>
      </c>
      <c r="O154" s="43">
        <f t="shared" si="23"/>
        <v>38961</v>
      </c>
      <c r="P154" s="43">
        <f t="shared" si="24"/>
        <v>39022</v>
      </c>
      <c r="Q154" s="41">
        <f t="shared" si="25"/>
        <v>2006</v>
      </c>
      <c r="R154" s="41">
        <f t="shared" si="26"/>
        <v>2006</v>
      </c>
      <c r="S154" s="43" t="str">
        <f>YEAR(Taulukko1[[#This Row],[Alku KK]])&amp;"Q"&amp;ROUNDDOWN((MONTH(Taulukko1[[#This Row],[Alku KK]])-1)/3+1,0)</f>
        <v>2006Q3</v>
      </c>
      <c r="T154" s="43" t="str">
        <f>YEAR(Taulukko1[[#This Row],[Loppu KK]])&amp;"Q"&amp;ROUNDDOWN((MONTH(Taulukko1[[#This Row],[Loppu KK]])-1)/3+1,0)</f>
        <v>2006Q4</v>
      </c>
      <c r="U154" s="66">
        <f>IF(COUNT(Taulukko1[[#This Row],[Neuvottelujen alaiset ]])=1,Taulukko1[[#This Row],[Neuvottelujen alaiset ]],Taulukko1[[#This Row],[Vähennystarve]])</f>
        <v>52</v>
      </c>
      <c r="V154" s="44">
        <f t="shared" si="27"/>
        <v>1</v>
      </c>
      <c r="W154" s="44" t="str">
        <f t="shared" si="28"/>
        <v>NA</v>
      </c>
      <c r="X154" s="44" t="str">
        <f t="shared" si="29"/>
        <v>NA</v>
      </c>
      <c r="Y154" s="90" t="b">
        <f>AND(MONTH(Taulukko1[[#This Row],[Alku PVM]] )=6,DAY(Taulukko1[[#This Row],[Alku PVM]] )&gt;19)</f>
        <v>0</v>
      </c>
      <c r="Z154" s="90" t="b">
        <f>AND(MONTH(Taulukko1[[#This Row],[Loppu PVM]] )=6,DAY(Taulukko1[[#This Row],[Loppu PVM]] )&gt;19)</f>
        <v>0</v>
      </c>
      <c r="AA154" s="90" t="b">
        <f>OR(MONTH(Taulukko1[[#This Row],[Alku PVM]] )&lt;=5,AND(MONTH(Taulukko1[[#This Row],[Alku PVM]] )=6,DAY(Taulukko1[[#This Row],[Alku PVM]] )&lt;20))</f>
        <v>0</v>
      </c>
      <c r="AB154" s="90" t="b">
        <f>OR(MONTH(Taulukko1[[#This Row],[Loppu PVM]])&lt;=5,AND(MONTH(Taulukko1[[#This Row],[Loppu PVM]] )=6,DAY(Taulukko1[[#This Row],[Loppu PVM]])&lt;20))</f>
        <v>0</v>
      </c>
      <c r="AC154" s="90" t="b">
        <f>OR(MONTH(Taulukko1[[#This Row],[Alku PVM]] )&lt;=3,AND(MONTH(Taulukko1[[#This Row],[Alku PVM]] )=3))</f>
        <v>0</v>
      </c>
      <c r="AD154" s="90" t="b">
        <f>OR(MONTH(Taulukko1[[#This Row],[Loppu PVM]] )&lt;=3,AND(MONTH(Taulukko1[[#This Row],[Loppu PVM]] )=3))</f>
        <v>0</v>
      </c>
      <c r="AE154" s="90" t="b">
        <f>OR(MONTH(Taulukko1[[#This Row],[Alku PVM]] )&lt;=9,AND(MONTH(Taulukko1[[#This Row],[Alku PVM]] )=9))</f>
        <v>1</v>
      </c>
      <c r="AF154" s="90" t="b">
        <f>OR(MONTH(Taulukko1[[#This Row],[Loppu PVM]])&lt;=9,AND(MONTH(Taulukko1[[#This Row],[Loppu PVM]] )=9))</f>
        <v>0</v>
      </c>
      <c r="AG154" s="90" t="b">
        <f>OR(MONTH(Taulukko1[[#This Row],[Alku PVM]] )&lt;=6,AND(MONTH(Taulukko1[[#This Row],[Alku PVM]] )=6))</f>
        <v>0</v>
      </c>
      <c r="AH154" s="90" t="b">
        <f>OR(MONTH(Taulukko1[[#This Row],[Loppu PVM]])&lt;=6,AND(MONTH(Taulukko1[[#This Row],[Loppu PVM]] )=6))</f>
        <v>0</v>
      </c>
    </row>
    <row r="155" spans="1:34" ht="12.75" customHeight="1">
      <c r="A155" t="s">
        <v>1633</v>
      </c>
      <c r="B155" s="23">
        <v>38982</v>
      </c>
      <c r="C155" t="s">
        <v>1632</v>
      </c>
      <c r="E155" s="62">
        <v>125</v>
      </c>
      <c r="F155" s="4">
        <v>39029</v>
      </c>
      <c r="G155" s="5">
        <v>101</v>
      </c>
      <c r="H155" s="1">
        <v>250</v>
      </c>
      <c r="I155" s="126" t="e">
        <f>INDEX('TOL2008'!B:B,MATCH(A155,'TOL2008'!A:A,0))</f>
        <v>#N/A</v>
      </c>
      <c r="J155" s="59" t="e">
        <f>INDEX(Pääluokka!$H$2:$H$100,MATCH(VALUE(LEFT(Taulukko1[[#This Row],[TOL2008]],2)),Pääluokka!$G$2:$G$100,0))</f>
        <v>#N/A</v>
      </c>
      <c r="K155" s="59" t="e">
        <f>INDEX(Pääluokka!$I$2:$I$100,MATCH(VALUE(LEFT(Taulukko1[[#This Row],[TOL2008]],2)),Pääluokka!$G$2:$G$100,0))</f>
        <v>#N/A</v>
      </c>
      <c r="L155" s="41">
        <f t="shared" si="20"/>
        <v>47</v>
      </c>
      <c r="M155" s="43">
        <f t="shared" si="21"/>
        <v>38982</v>
      </c>
      <c r="N155" s="43">
        <f t="shared" si="22"/>
        <v>39029</v>
      </c>
      <c r="O155" s="43">
        <f t="shared" si="23"/>
        <v>38961</v>
      </c>
      <c r="P155" s="43">
        <f t="shared" si="24"/>
        <v>39022</v>
      </c>
      <c r="Q155" s="41">
        <f t="shared" si="25"/>
        <v>2006</v>
      </c>
      <c r="R155" s="41">
        <f t="shared" si="26"/>
        <v>2006</v>
      </c>
      <c r="S155" s="43" t="str">
        <f>YEAR(Taulukko1[[#This Row],[Alku KK]])&amp;"Q"&amp;ROUNDDOWN((MONTH(Taulukko1[[#This Row],[Alku KK]])-1)/3+1,0)</f>
        <v>2006Q3</v>
      </c>
      <c r="T155" s="43" t="str">
        <f>YEAR(Taulukko1[[#This Row],[Loppu KK]])&amp;"Q"&amp;ROUNDDOWN((MONTH(Taulukko1[[#This Row],[Loppu KK]])-1)/3+1,0)</f>
        <v>2006Q4</v>
      </c>
      <c r="U155" s="66">
        <f>IF(COUNT(Taulukko1[[#This Row],[Neuvottelujen alaiset ]])=1,Taulukko1[[#This Row],[Neuvottelujen alaiset ]],Taulukko1[[#This Row],[Vähennystarve]])</f>
        <v>250</v>
      </c>
      <c r="V155" s="44">
        <f t="shared" si="27"/>
        <v>0.5</v>
      </c>
      <c r="W155" s="44">
        <f t="shared" si="28"/>
        <v>0.40400000000000003</v>
      </c>
      <c r="X155" s="44">
        <f t="shared" si="29"/>
        <v>0.80800000000000005</v>
      </c>
      <c r="Y155" s="90" t="b">
        <f>AND(MONTH(Taulukko1[[#This Row],[Alku PVM]] )=6,DAY(Taulukko1[[#This Row],[Alku PVM]] )&gt;19)</f>
        <v>0</v>
      </c>
      <c r="Z155" s="90" t="b">
        <f>AND(MONTH(Taulukko1[[#This Row],[Loppu PVM]] )=6,DAY(Taulukko1[[#This Row],[Loppu PVM]] )&gt;19)</f>
        <v>0</v>
      </c>
      <c r="AA155" s="90" t="b">
        <f>OR(MONTH(Taulukko1[[#This Row],[Alku PVM]] )&lt;=5,AND(MONTH(Taulukko1[[#This Row],[Alku PVM]] )=6,DAY(Taulukko1[[#This Row],[Alku PVM]] )&lt;20))</f>
        <v>0</v>
      </c>
      <c r="AB155" s="90" t="b">
        <f>OR(MONTH(Taulukko1[[#This Row],[Loppu PVM]])&lt;=5,AND(MONTH(Taulukko1[[#This Row],[Loppu PVM]] )=6,DAY(Taulukko1[[#This Row],[Loppu PVM]])&lt;20))</f>
        <v>0</v>
      </c>
      <c r="AC155" s="90" t="b">
        <f>OR(MONTH(Taulukko1[[#This Row],[Alku PVM]] )&lt;=3,AND(MONTH(Taulukko1[[#This Row],[Alku PVM]] )=3))</f>
        <v>0</v>
      </c>
      <c r="AD155" s="90" t="b">
        <f>OR(MONTH(Taulukko1[[#This Row],[Loppu PVM]] )&lt;=3,AND(MONTH(Taulukko1[[#This Row],[Loppu PVM]] )=3))</f>
        <v>0</v>
      </c>
      <c r="AE155" s="90" t="b">
        <f>OR(MONTH(Taulukko1[[#This Row],[Alku PVM]] )&lt;=9,AND(MONTH(Taulukko1[[#This Row],[Alku PVM]] )=9))</f>
        <v>1</v>
      </c>
      <c r="AF155" s="90" t="b">
        <f>OR(MONTH(Taulukko1[[#This Row],[Loppu PVM]])&lt;=9,AND(MONTH(Taulukko1[[#This Row],[Loppu PVM]] )=9))</f>
        <v>0</v>
      </c>
      <c r="AG155" s="90" t="b">
        <f>OR(MONTH(Taulukko1[[#This Row],[Alku PVM]] )&lt;=6,AND(MONTH(Taulukko1[[#This Row],[Alku PVM]] )=6))</f>
        <v>0</v>
      </c>
      <c r="AH155" s="90" t="b">
        <f>OR(MONTH(Taulukko1[[#This Row],[Loppu PVM]])&lt;=6,AND(MONTH(Taulukko1[[#This Row],[Loppu PVM]] )=6))</f>
        <v>0</v>
      </c>
    </row>
    <row r="156" spans="1:34" ht="12.75" customHeight="1">
      <c r="A156" t="s">
        <v>1436</v>
      </c>
      <c r="B156" s="23">
        <v>38985</v>
      </c>
      <c r="C156" t="s">
        <v>1435</v>
      </c>
      <c r="F156" s="4">
        <v>39036</v>
      </c>
      <c r="G156" s="5">
        <v>7</v>
      </c>
      <c r="H156" s="22">
        <v>7</v>
      </c>
      <c r="I156" s="126" t="e">
        <f>INDEX('TOL2008'!B:B,MATCH(A156,'TOL2008'!A:A,0))</f>
        <v>#N/A</v>
      </c>
      <c r="J156" s="59" t="e">
        <f>INDEX(Pääluokka!$H$2:$H$100,MATCH(VALUE(LEFT(Taulukko1[[#This Row],[TOL2008]],2)),Pääluokka!$G$2:$G$100,0))</f>
        <v>#N/A</v>
      </c>
      <c r="K156" s="59" t="e">
        <f>INDEX(Pääluokka!$I$2:$I$100,MATCH(VALUE(LEFT(Taulukko1[[#This Row],[TOL2008]],2)),Pääluokka!$G$2:$G$100,0))</f>
        <v>#N/A</v>
      </c>
      <c r="L156" s="41">
        <f t="shared" si="20"/>
        <v>51</v>
      </c>
      <c r="M156" s="43">
        <f t="shared" si="21"/>
        <v>38985</v>
      </c>
      <c r="N156" s="43">
        <f t="shared" si="22"/>
        <v>39036</v>
      </c>
      <c r="O156" s="43">
        <f t="shared" si="23"/>
        <v>38961</v>
      </c>
      <c r="P156" s="43">
        <f t="shared" si="24"/>
        <v>39022</v>
      </c>
      <c r="Q156" s="41">
        <f t="shared" si="25"/>
        <v>2006</v>
      </c>
      <c r="R156" s="41">
        <f t="shared" si="26"/>
        <v>2006</v>
      </c>
      <c r="S156" s="43" t="str">
        <f>YEAR(Taulukko1[[#This Row],[Alku KK]])&amp;"Q"&amp;ROUNDDOWN((MONTH(Taulukko1[[#This Row],[Alku KK]])-1)/3+1,0)</f>
        <v>2006Q3</v>
      </c>
      <c r="T156" s="43" t="str">
        <f>YEAR(Taulukko1[[#This Row],[Loppu KK]])&amp;"Q"&amp;ROUNDDOWN((MONTH(Taulukko1[[#This Row],[Loppu KK]])-1)/3+1,0)</f>
        <v>2006Q4</v>
      </c>
      <c r="U156" s="66">
        <f>IF(COUNT(Taulukko1[[#This Row],[Neuvottelujen alaiset ]])=1,Taulukko1[[#This Row],[Neuvottelujen alaiset ]],Taulukko1[[#This Row],[Vähennystarve]])</f>
        <v>7</v>
      </c>
      <c r="V156" s="44" t="str">
        <f t="shared" si="27"/>
        <v>NA</v>
      </c>
      <c r="W156" s="44">
        <f t="shared" si="28"/>
        <v>1</v>
      </c>
      <c r="X156" s="44" t="str">
        <f t="shared" si="29"/>
        <v>NA</v>
      </c>
      <c r="Y156" s="90" t="b">
        <f>AND(MONTH(Taulukko1[[#This Row],[Alku PVM]] )=6,DAY(Taulukko1[[#This Row],[Alku PVM]] )&gt;19)</f>
        <v>0</v>
      </c>
      <c r="Z156" s="90" t="b">
        <f>AND(MONTH(Taulukko1[[#This Row],[Loppu PVM]] )=6,DAY(Taulukko1[[#This Row],[Loppu PVM]] )&gt;19)</f>
        <v>0</v>
      </c>
      <c r="AA156" s="90" t="b">
        <f>OR(MONTH(Taulukko1[[#This Row],[Alku PVM]] )&lt;=5,AND(MONTH(Taulukko1[[#This Row],[Alku PVM]] )=6,DAY(Taulukko1[[#This Row],[Alku PVM]] )&lt;20))</f>
        <v>0</v>
      </c>
      <c r="AB156" s="90" t="b">
        <f>OR(MONTH(Taulukko1[[#This Row],[Loppu PVM]])&lt;=5,AND(MONTH(Taulukko1[[#This Row],[Loppu PVM]] )=6,DAY(Taulukko1[[#This Row],[Loppu PVM]])&lt;20))</f>
        <v>0</v>
      </c>
      <c r="AC156" s="90" t="b">
        <f>OR(MONTH(Taulukko1[[#This Row],[Alku PVM]] )&lt;=3,AND(MONTH(Taulukko1[[#This Row],[Alku PVM]] )=3))</f>
        <v>0</v>
      </c>
      <c r="AD156" s="90" t="b">
        <f>OR(MONTH(Taulukko1[[#This Row],[Loppu PVM]] )&lt;=3,AND(MONTH(Taulukko1[[#This Row],[Loppu PVM]] )=3))</f>
        <v>0</v>
      </c>
      <c r="AE156" s="90" t="b">
        <f>OR(MONTH(Taulukko1[[#This Row],[Alku PVM]] )&lt;=9,AND(MONTH(Taulukko1[[#This Row],[Alku PVM]] )=9))</f>
        <v>1</v>
      </c>
      <c r="AF156" s="90" t="b">
        <f>OR(MONTH(Taulukko1[[#This Row],[Loppu PVM]])&lt;=9,AND(MONTH(Taulukko1[[#This Row],[Loppu PVM]] )=9))</f>
        <v>0</v>
      </c>
      <c r="AG156" s="90" t="b">
        <f>OR(MONTH(Taulukko1[[#This Row],[Alku PVM]] )&lt;=6,AND(MONTH(Taulukko1[[#This Row],[Alku PVM]] )=6))</f>
        <v>0</v>
      </c>
      <c r="AH156" s="90" t="b">
        <f>OR(MONTH(Taulukko1[[#This Row],[Loppu PVM]])&lt;=6,AND(MONTH(Taulukko1[[#This Row],[Loppu PVM]] )=6))</f>
        <v>0</v>
      </c>
    </row>
    <row r="157" spans="1:34" ht="12.75" customHeight="1">
      <c r="A157" t="s">
        <v>429</v>
      </c>
      <c r="B157" s="23">
        <v>38988</v>
      </c>
      <c r="C157" t="s">
        <v>1551</v>
      </c>
      <c r="E157" s="62">
        <v>42</v>
      </c>
      <c r="F157" s="4"/>
      <c r="G157" s="5"/>
      <c r="H157" s="1">
        <v>42</v>
      </c>
      <c r="I157" s="126">
        <f>INDEX('TOL2008'!B:B,MATCH(A157,'TOL2008'!A:A,0))</f>
        <v>46431</v>
      </c>
      <c r="J157" s="59" t="str">
        <f>INDEX(Pääluokka!$H$2:$H$100,MATCH(VALUE(LEFT(Taulukko1[[#This Row],[TOL2008]],2)),Pääluokka!$G$2:$G$100,0))</f>
        <v>Tukku- ja vähittäiskauppa; moottoriajoneuvojen ja moottoripyörien korjaus</v>
      </c>
      <c r="K157" s="59" t="str">
        <f>INDEX(Pääluokka!$I$2:$I$100,MATCH(VALUE(LEFT(Taulukko1[[#This Row],[TOL2008]],2)),Pääluokka!$G$2:$G$100,0))</f>
        <v>Palvelualat (G-N, R, S)</v>
      </c>
      <c r="L157" s="41" t="str">
        <f t="shared" si="20"/>
        <v>NA</v>
      </c>
      <c r="M157" s="43">
        <f t="shared" si="21"/>
        <v>38988</v>
      </c>
      <c r="N157" s="43">
        <f t="shared" si="22"/>
        <v>39039</v>
      </c>
      <c r="O157" s="43">
        <f t="shared" si="23"/>
        <v>38961</v>
      </c>
      <c r="P157" s="43">
        <f t="shared" si="24"/>
        <v>39022</v>
      </c>
      <c r="Q157" s="41">
        <f t="shared" si="25"/>
        <v>2006</v>
      </c>
      <c r="R157" s="41">
        <f t="shared" si="26"/>
        <v>2006</v>
      </c>
      <c r="S157" s="43" t="str">
        <f>YEAR(Taulukko1[[#This Row],[Alku KK]])&amp;"Q"&amp;ROUNDDOWN((MONTH(Taulukko1[[#This Row],[Alku KK]])-1)/3+1,0)</f>
        <v>2006Q3</v>
      </c>
      <c r="T157" s="43" t="str">
        <f>YEAR(Taulukko1[[#This Row],[Loppu KK]])&amp;"Q"&amp;ROUNDDOWN((MONTH(Taulukko1[[#This Row],[Loppu KK]])-1)/3+1,0)</f>
        <v>2006Q4</v>
      </c>
      <c r="U157" s="66">
        <f>IF(COUNT(Taulukko1[[#This Row],[Neuvottelujen alaiset ]])=1,Taulukko1[[#This Row],[Neuvottelujen alaiset ]],Taulukko1[[#This Row],[Vähennystarve]])</f>
        <v>42</v>
      </c>
      <c r="V157" s="44">
        <f t="shared" si="27"/>
        <v>1</v>
      </c>
      <c r="W157" s="44" t="str">
        <f t="shared" si="28"/>
        <v>NA</v>
      </c>
      <c r="X157" s="44" t="str">
        <f t="shared" si="29"/>
        <v>NA</v>
      </c>
      <c r="Y157" s="90" t="b">
        <f>AND(MONTH(Taulukko1[[#This Row],[Alku PVM]] )=6,DAY(Taulukko1[[#This Row],[Alku PVM]] )&gt;19)</f>
        <v>0</v>
      </c>
      <c r="Z157" s="90" t="b">
        <f>AND(MONTH(Taulukko1[[#This Row],[Loppu PVM]] )=6,DAY(Taulukko1[[#This Row],[Loppu PVM]] )&gt;19)</f>
        <v>0</v>
      </c>
      <c r="AA157" s="90" t="b">
        <f>OR(MONTH(Taulukko1[[#This Row],[Alku PVM]] )&lt;=5,AND(MONTH(Taulukko1[[#This Row],[Alku PVM]] )=6,DAY(Taulukko1[[#This Row],[Alku PVM]] )&lt;20))</f>
        <v>0</v>
      </c>
      <c r="AB157" s="90" t="b">
        <f>OR(MONTH(Taulukko1[[#This Row],[Loppu PVM]])&lt;=5,AND(MONTH(Taulukko1[[#This Row],[Loppu PVM]] )=6,DAY(Taulukko1[[#This Row],[Loppu PVM]])&lt;20))</f>
        <v>0</v>
      </c>
      <c r="AC157" s="90" t="b">
        <f>OR(MONTH(Taulukko1[[#This Row],[Alku PVM]] )&lt;=3,AND(MONTH(Taulukko1[[#This Row],[Alku PVM]] )=3))</f>
        <v>0</v>
      </c>
      <c r="AD157" s="90" t="b">
        <f>OR(MONTH(Taulukko1[[#This Row],[Loppu PVM]] )&lt;=3,AND(MONTH(Taulukko1[[#This Row],[Loppu PVM]] )=3))</f>
        <v>0</v>
      </c>
      <c r="AE157" s="90" t="b">
        <f>OR(MONTH(Taulukko1[[#This Row],[Alku PVM]] )&lt;=9,AND(MONTH(Taulukko1[[#This Row],[Alku PVM]] )=9))</f>
        <v>1</v>
      </c>
      <c r="AF157" s="90" t="b">
        <f>OR(MONTH(Taulukko1[[#This Row],[Loppu PVM]])&lt;=9,AND(MONTH(Taulukko1[[#This Row],[Loppu PVM]] )=9))</f>
        <v>0</v>
      </c>
      <c r="AG157" s="90" t="b">
        <f>OR(MONTH(Taulukko1[[#This Row],[Alku PVM]] )&lt;=6,AND(MONTH(Taulukko1[[#This Row],[Alku PVM]] )=6))</f>
        <v>0</v>
      </c>
      <c r="AH157" s="90" t="b">
        <f>OR(MONTH(Taulukko1[[#This Row],[Loppu PVM]])&lt;=6,AND(MONTH(Taulukko1[[#This Row],[Loppu PVM]] )=6))</f>
        <v>0</v>
      </c>
    </row>
    <row r="158" spans="1:34" ht="12.75" customHeight="1">
      <c r="A158" t="s">
        <v>50</v>
      </c>
      <c r="B158" s="23">
        <v>38988</v>
      </c>
      <c r="C158" t="s">
        <v>1377</v>
      </c>
      <c r="E158" s="62">
        <v>300</v>
      </c>
      <c r="F158" s="4">
        <v>39031</v>
      </c>
      <c r="G158" s="5"/>
      <c r="H158" s="1">
        <v>300</v>
      </c>
      <c r="I158" s="126">
        <f>INDEX('TOL2008'!B:B,MATCH(A158,'TOL2008'!A:A,0))</f>
        <v>17120</v>
      </c>
      <c r="J158" s="59" t="str">
        <f>INDEX(Pääluokka!$H$2:$H$100,MATCH(VALUE(LEFT(Taulukko1[[#This Row],[TOL2008]],2)),Pääluokka!$G$2:$G$100,0))</f>
        <v>Teollisuus</v>
      </c>
      <c r="K158" s="59" t="str">
        <f>INDEX(Pääluokka!$I$2:$I$100,MATCH(VALUE(LEFT(Taulukko1[[#This Row],[TOL2008]],2)),Pääluokka!$G$2:$G$100,0))</f>
        <v>Teollisuus (C-E)</v>
      </c>
      <c r="L158" s="41">
        <f t="shared" si="20"/>
        <v>43</v>
      </c>
      <c r="M158" s="43">
        <f t="shared" si="21"/>
        <v>38988</v>
      </c>
      <c r="N158" s="43">
        <f t="shared" si="22"/>
        <v>39031</v>
      </c>
      <c r="O158" s="43">
        <f t="shared" si="23"/>
        <v>38961</v>
      </c>
      <c r="P158" s="43">
        <f t="shared" si="24"/>
        <v>39022</v>
      </c>
      <c r="Q158" s="41">
        <f t="shared" si="25"/>
        <v>2006</v>
      </c>
      <c r="R158" s="41">
        <f t="shared" si="26"/>
        <v>2006</v>
      </c>
      <c r="S158" s="43" t="str">
        <f>YEAR(Taulukko1[[#This Row],[Alku KK]])&amp;"Q"&amp;ROUNDDOWN((MONTH(Taulukko1[[#This Row],[Alku KK]])-1)/3+1,0)</f>
        <v>2006Q3</v>
      </c>
      <c r="T158" s="43" t="str">
        <f>YEAR(Taulukko1[[#This Row],[Loppu KK]])&amp;"Q"&amp;ROUNDDOWN((MONTH(Taulukko1[[#This Row],[Loppu KK]])-1)/3+1,0)</f>
        <v>2006Q4</v>
      </c>
      <c r="U158" s="66">
        <f>IF(COUNT(Taulukko1[[#This Row],[Neuvottelujen alaiset ]])=1,Taulukko1[[#This Row],[Neuvottelujen alaiset ]],Taulukko1[[#This Row],[Vähennystarve]])</f>
        <v>300</v>
      </c>
      <c r="V158" s="44">
        <f t="shared" si="27"/>
        <v>1</v>
      </c>
      <c r="W158" s="44" t="str">
        <f t="shared" si="28"/>
        <v>NA</v>
      </c>
      <c r="X158" s="44" t="str">
        <f t="shared" si="29"/>
        <v>NA</v>
      </c>
      <c r="Y158" s="90" t="b">
        <f>AND(MONTH(Taulukko1[[#This Row],[Alku PVM]] )=6,DAY(Taulukko1[[#This Row],[Alku PVM]] )&gt;19)</f>
        <v>0</v>
      </c>
      <c r="Z158" s="90" t="b">
        <f>AND(MONTH(Taulukko1[[#This Row],[Loppu PVM]] )=6,DAY(Taulukko1[[#This Row],[Loppu PVM]] )&gt;19)</f>
        <v>0</v>
      </c>
      <c r="AA158" s="90" t="b">
        <f>OR(MONTH(Taulukko1[[#This Row],[Alku PVM]] )&lt;=5,AND(MONTH(Taulukko1[[#This Row],[Alku PVM]] )=6,DAY(Taulukko1[[#This Row],[Alku PVM]] )&lt;20))</f>
        <v>0</v>
      </c>
      <c r="AB158" s="90" t="b">
        <f>OR(MONTH(Taulukko1[[#This Row],[Loppu PVM]])&lt;=5,AND(MONTH(Taulukko1[[#This Row],[Loppu PVM]] )=6,DAY(Taulukko1[[#This Row],[Loppu PVM]])&lt;20))</f>
        <v>0</v>
      </c>
      <c r="AC158" s="90" t="b">
        <f>OR(MONTH(Taulukko1[[#This Row],[Alku PVM]] )&lt;=3,AND(MONTH(Taulukko1[[#This Row],[Alku PVM]] )=3))</f>
        <v>0</v>
      </c>
      <c r="AD158" s="90" t="b">
        <f>OR(MONTH(Taulukko1[[#This Row],[Loppu PVM]] )&lt;=3,AND(MONTH(Taulukko1[[#This Row],[Loppu PVM]] )=3))</f>
        <v>0</v>
      </c>
      <c r="AE158" s="90" t="b">
        <f>OR(MONTH(Taulukko1[[#This Row],[Alku PVM]] )&lt;=9,AND(MONTH(Taulukko1[[#This Row],[Alku PVM]] )=9))</f>
        <v>1</v>
      </c>
      <c r="AF158" s="90" t="b">
        <f>OR(MONTH(Taulukko1[[#This Row],[Loppu PVM]])&lt;=9,AND(MONTH(Taulukko1[[#This Row],[Loppu PVM]] )=9))</f>
        <v>0</v>
      </c>
      <c r="AG158" s="90" t="b">
        <f>OR(MONTH(Taulukko1[[#This Row],[Alku PVM]] )&lt;=6,AND(MONTH(Taulukko1[[#This Row],[Alku PVM]] )=6))</f>
        <v>0</v>
      </c>
      <c r="AH158" s="90" t="b">
        <f>OR(MONTH(Taulukko1[[#This Row],[Loppu PVM]])&lt;=6,AND(MONTH(Taulukko1[[#This Row],[Loppu PVM]] )=6))</f>
        <v>0</v>
      </c>
    </row>
    <row r="159" spans="1:34" ht="12.75" customHeight="1">
      <c r="A159" t="s">
        <v>1388</v>
      </c>
      <c r="B159" s="23">
        <v>38989</v>
      </c>
      <c r="C159" t="s">
        <v>1389</v>
      </c>
      <c r="E159" s="62">
        <v>300</v>
      </c>
      <c r="F159" s="4">
        <v>39014</v>
      </c>
      <c r="G159" s="5">
        <v>0</v>
      </c>
      <c r="H159" s="1">
        <v>300</v>
      </c>
      <c r="I159" s="126" t="e">
        <f>INDEX('TOL2008'!B:B,MATCH(A159,'TOL2008'!A:A,0))</f>
        <v>#N/A</v>
      </c>
      <c r="J159" s="59" t="e">
        <f>INDEX(Pääluokka!$H$2:$H$100,MATCH(VALUE(LEFT(Taulukko1[[#This Row],[TOL2008]],2)),Pääluokka!$G$2:$G$100,0))</f>
        <v>#N/A</v>
      </c>
      <c r="K159" s="59" t="e">
        <f>INDEX(Pääluokka!$I$2:$I$100,MATCH(VALUE(LEFT(Taulukko1[[#This Row],[TOL2008]],2)),Pääluokka!$G$2:$G$100,0))</f>
        <v>#N/A</v>
      </c>
      <c r="L159" s="41">
        <f t="shared" si="20"/>
        <v>25</v>
      </c>
      <c r="M159" s="43">
        <f t="shared" si="21"/>
        <v>38989</v>
      </c>
      <c r="N159" s="43">
        <f t="shared" si="22"/>
        <v>39014</v>
      </c>
      <c r="O159" s="43">
        <f t="shared" si="23"/>
        <v>38961</v>
      </c>
      <c r="P159" s="43">
        <f t="shared" si="24"/>
        <v>38991</v>
      </c>
      <c r="Q159" s="41">
        <f t="shared" si="25"/>
        <v>2006</v>
      </c>
      <c r="R159" s="41">
        <f t="shared" si="26"/>
        <v>2006</v>
      </c>
      <c r="S159" s="43" t="str">
        <f>YEAR(Taulukko1[[#This Row],[Alku KK]])&amp;"Q"&amp;ROUNDDOWN((MONTH(Taulukko1[[#This Row],[Alku KK]])-1)/3+1,0)</f>
        <v>2006Q3</v>
      </c>
      <c r="T159" s="43" t="str">
        <f>YEAR(Taulukko1[[#This Row],[Loppu KK]])&amp;"Q"&amp;ROUNDDOWN((MONTH(Taulukko1[[#This Row],[Loppu KK]])-1)/3+1,0)</f>
        <v>2006Q4</v>
      </c>
      <c r="U159" s="66">
        <f>IF(COUNT(Taulukko1[[#This Row],[Neuvottelujen alaiset ]])=1,Taulukko1[[#This Row],[Neuvottelujen alaiset ]],Taulukko1[[#This Row],[Vähennystarve]])</f>
        <v>300</v>
      </c>
      <c r="V159" s="44">
        <f t="shared" si="27"/>
        <v>1</v>
      </c>
      <c r="W159" s="44">
        <f t="shared" si="28"/>
        <v>0</v>
      </c>
      <c r="X159" s="44">
        <f t="shared" si="29"/>
        <v>0</v>
      </c>
      <c r="Y159" s="90" t="b">
        <f>AND(MONTH(Taulukko1[[#This Row],[Alku PVM]] )=6,DAY(Taulukko1[[#This Row],[Alku PVM]] )&gt;19)</f>
        <v>0</v>
      </c>
      <c r="Z159" s="90" t="b">
        <f>AND(MONTH(Taulukko1[[#This Row],[Loppu PVM]] )=6,DAY(Taulukko1[[#This Row],[Loppu PVM]] )&gt;19)</f>
        <v>0</v>
      </c>
      <c r="AA159" s="90" t="b">
        <f>OR(MONTH(Taulukko1[[#This Row],[Alku PVM]] )&lt;=5,AND(MONTH(Taulukko1[[#This Row],[Alku PVM]] )=6,DAY(Taulukko1[[#This Row],[Alku PVM]] )&lt;20))</f>
        <v>0</v>
      </c>
      <c r="AB159" s="90" t="b">
        <f>OR(MONTH(Taulukko1[[#This Row],[Loppu PVM]])&lt;=5,AND(MONTH(Taulukko1[[#This Row],[Loppu PVM]] )=6,DAY(Taulukko1[[#This Row],[Loppu PVM]])&lt;20))</f>
        <v>0</v>
      </c>
      <c r="AC159" s="90" t="b">
        <f>OR(MONTH(Taulukko1[[#This Row],[Alku PVM]] )&lt;=3,AND(MONTH(Taulukko1[[#This Row],[Alku PVM]] )=3))</f>
        <v>0</v>
      </c>
      <c r="AD159" s="90" t="b">
        <f>OR(MONTH(Taulukko1[[#This Row],[Loppu PVM]] )&lt;=3,AND(MONTH(Taulukko1[[#This Row],[Loppu PVM]] )=3))</f>
        <v>0</v>
      </c>
      <c r="AE159" s="90" t="b">
        <f>OR(MONTH(Taulukko1[[#This Row],[Alku PVM]] )&lt;=9,AND(MONTH(Taulukko1[[#This Row],[Alku PVM]] )=9))</f>
        <v>1</v>
      </c>
      <c r="AF159" s="90" t="b">
        <f>OR(MONTH(Taulukko1[[#This Row],[Loppu PVM]])&lt;=9,AND(MONTH(Taulukko1[[#This Row],[Loppu PVM]] )=9))</f>
        <v>0</v>
      </c>
      <c r="AG159" s="90" t="b">
        <f>OR(MONTH(Taulukko1[[#This Row],[Alku PVM]] )&lt;=6,AND(MONTH(Taulukko1[[#This Row],[Alku PVM]] )=6))</f>
        <v>0</v>
      </c>
      <c r="AH159" s="90" t="b">
        <f>OR(MONTH(Taulukko1[[#This Row],[Loppu PVM]])&lt;=6,AND(MONTH(Taulukko1[[#This Row],[Loppu PVM]] )=6))</f>
        <v>0</v>
      </c>
    </row>
    <row r="160" spans="1:34" ht="12.75" customHeight="1">
      <c r="A160" t="s">
        <v>193</v>
      </c>
      <c r="B160" s="23">
        <v>38992</v>
      </c>
      <c r="C160" t="s">
        <v>1457</v>
      </c>
      <c r="E160" s="62">
        <v>23</v>
      </c>
      <c r="F160" s="4">
        <v>39022</v>
      </c>
      <c r="G160" s="5">
        <v>3</v>
      </c>
      <c r="H160" s="1">
        <v>23</v>
      </c>
      <c r="I160" s="126">
        <f>INDEX('TOL2008'!B:B,MATCH(A160,'TOL2008'!A:A,0))</f>
        <v>47111</v>
      </c>
      <c r="J160" s="59" t="str">
        <f>INDEX(Pääluokka!$H$2:$H$100,MATCH(VALUE(LEFT(Taulukko1[[#This Row],[TOL2008]],2)),Pääluokka!$G$2:$G$100,0))</f>
        <v>Tukku- ja vähittäiskauppa; moottoriajoneuvojen ja moottoripyörien korjaus</v>
      </c>
      <c r="K160" s="59" t="str">
        <f>INDEX(Pääluokka!$I$2:$I$100,MATCH(VALUE(LEFT(Taulukko1[[#This Row],[TOL2008]],2)),Pääluokka!$G$2:$G$100,0))</f>
        <v>Palvelualat (G-N, R, S)</v>
      </c>
      <c r="L160" s="41">
        <f t="shared" si="20"/>
        <v>30</v>
      </c>
      <c r="M160" s="43">
        <f t="shared" si="21"/>
        <v>38992</v>
      </c>
      <c r="N160" s="43">
        <f t="shared" si="22"/>
        <v>39022</v>
      </c>
      <c r="O160" s="43">
        <f t="shared" si="23"/>
        <v>38991</v>
      </c>
      <c r="P160" s="43">
        <f t="shared" si="24"/>
        <v>39022</v>
      </c>
      <c r="Q160" s="41">
        <f t="shared" si="25"/>
        <v>2006</v>
      </c>
      <c r="R160" s="41">
        <f t="shared" si="26"/>
        <v>2006</v>
      </c>
      <c r="S160" s="43" t="str">
        <f>YEAR(Taulukko1[[#This Row],[Alku KK]])&amp;"Q"&amp;ROUNDDOWN((MONTH(Taulukko1[[#This Row],[Alku KK]])-1)/3+1,0)</f>
        <v>2006Q4</v>
      </c>
      <c r="T160" s="43" t="str">
        <f>YEAR(Taulukko1[[#This Row],[Loppu KK]])&amp;"Q"&amp;ROUNDDOWN((MONTH(Taulukko1[[#This Row],[Loppu KK]])-1)/3+1,0)</f>
        <v>2006Q4</v>
      </c>
      <c r="U160" s="66">
        <f>IF(COUNT(Taulukko1[[#This Row],[Neuvottelujen alaiset ]])=1,Taulukko1[[#This Row],[Neuvottelujen alaiset ]],Taulukko1[[#This Row],[Vähennystarve]])</f>
        <v>23</v>
      </c>
      <c r="V160" s="44">
        <f t="shared" si="27"/>
        <v>1</v>
      </c>
      <c r="W160" s="44">
        <f t="shared" si="28"/>
        <v>0.13043478260869565</v>
      </c>
      <c r="X160" s="44">
        <f t="shared" si="29"/>
        <v>0.13043478260869565</v>
      </c>
      <c r="Y160" s="90" t="b">
        <f>AND(MONTH(Taulukko1[[#This Row],[Alku PVM]] )=6,DAY(Taulukko1[[#This Row],[Alku PVM]] )&gt;19)</f>
        <v>0</v>
      </c>
      <c r="Z160" s="90" t="b">
        <f>AND(MONTH(Taulukko1[[#This Row],[Loppu PVM]] )=6,DAY(Taulukko1[[#This Row],[Loppu PVM]] )&gt;19)</f>
        <v>0</v>
      </c>
      <c r="AA160" s="90" t="b">
        <f>OR(MONTH(Taulukko1[[#This Row],[Alku PVM]] )&lt;=5,AND(MONTH(Taulukko1[[#This Row],[Alku PVM]] )=6,DAY(Taulukko1[[#This Row],[Alku PVM]] )&lt;20))</f>
        <v>0</v>
      </c>
      <c r="AB160" s="90" t="b">
        <f>OR(MONTH(Taulukko1[[#This Row],[Loppu PVM]])&lt;=5,AND(MONTH(Taulukko1[[#This Row],[Loppu PVM]] )=6,DAY(Taulukko1[[#This Row],[Loppu PVM]])&lt;20))</f>
        <v>0</v>
      </c>
      <c r="AC160" s="90" t="b">
        <f>OR(MONTH(Taulukko1[[#This Row],[Alku PVM]] )&lt;=3,AND(MONTH(Taulukko1[[#This Row],[Alku PVM]] )=3))</f>
        <v>0</v>
      </c>
      <c r="AD160" s="90" t="b">
        <f>OR(MONTH(Taulukko1[[#This Row],[Loppu PVM]] )&lt;=3,AND(MONTH(Taulukko1[[#This Row],[Loppu PVM]] )=3))</f>
        <v>0</v>
      </c>
      <c r="AE160" s="90" t="b">
        <f>OR(MONTH(Taulukko1[[#This Row],[Alku PVM]] )&lt;=9,AND(MONTH(Taulukko1[[#This Row],[Alku PVM]] )=9))</f>
        <v>0</v>
      </c>
      <c r="AF160" s="90" t="b">
        <f>OR(MONTH(Taulukko1[[#This Row],[Loppu PVM]])&lt;=9,AND(MONTH(Taulukko1[[#This Row],[Loppu PVM]] )=9))</f>
        <v>0</v>
      </c>
      <c r="AG160" s="90" t="b">
        <f>OR(MONTH(Taulukko1[[#This Row],[Alku PVM]] )&lt;=6,AND(MONTH(Taulukko1[[#This Row],[Alku PVM]] )=6))</f>
        <v>0</v>
      </c>
      <c r="AH160" s="90" t="b">
        <f>OR(MONTH(Taulukko1[[#This Row],[Loppu PVM]])&lt;=6,AND(MONTH(Taulukko1[[#This Row],[Loppu PVM]] )=6))</f>
        <v>0</v>
      </c>
    </row>
    <row r="161" spans="1:34" ht="12.75" customHeight="1">
      <c r="A161" t="s">
        <v>1388</v>
      </c>
      <c r="B161" s="23">
        <v>38992</v>
      </c>
      <c r="C161" t="s">
        <v>1387</v>
      </c>
      <c r="E161" s="62">
        <v>110</v>
      </c>
      <c r="F161" s="4">
        <v>39065</v>
      </c>
      <c r="G161" s="5">
        <v>79</v>
      </c>
      <c r="H161" s="1">
        <v>270</v>
      </c>
      <c r="I161" s="126" t="e">
        <f>INDEX('TOL2008'!B:B,MATCH(A161,'TOL2008'!A:A,0))</f>
        <v>#N/A</v>
      </c>
      <c r="J161" s="59" t="e">
        <f>INDEX(Pääluokka!$H$2:$H$100,MATCH(VALUE(LEFT(Taulukko1[[#This Row],[TOL2008]],2)),Pääluokka!$G$2:$G$100,0))</f>
        <v>#N/A</v>
      </c>
      <c r="K161" s="59" t="e">
        <f>INDEX(Pääluokka!$I$2:$I$100,MATCH(VALUE(LEFT(Taulukko1[[#This Row],[TOL2008]],2)),Pääluokka!$G$2:$G$100,0))</f>
        <v>#N/A</v>
      </c>
      <c r="L161" s="41">
        <f t="shared" si="20"/>
        <v>73</v>
      </c>
      <c r="M161" s="43">
        <f t="shared" si="21"/>
        <v>38992</v>
      </c>
      <c r="N161" s="43">
        <f t="shared" si="22"/>
        <v>39065</v>
      </c>
      <c r="O161" s="43">
        <f t="shared" si="23"/>
        <v>38991</v>
      </c>
      <c r="P161" s="43">
        <f t="shared" si="24"/>
        <v>39052</v>
      </c>
      <c r="Q161" s="41">
        <f t="shared" si="25"/>
        <v>2006</v>
      </c>
      <c r="R161" s="41">
        <f t="shared" si="26"/>
        <v>2006</v>
      </c>
      <c r="S161" s="43" t="str">
        <f>YEAR(Taulukko1[[#This Row],[Alku KK]])&amp;"Q"&amp;ROUNDDOWN((MONTH(Taulukko1[[#This Row],[Alku KK]])-1)/3+1,0)</f>
        <v>2006Q4</v>
      </c>
      <c r="T161" s="43" t="str">
        <f>YEAR(Taulukko1[[#This Row],[Loppu KK]])&amp;"Q"&amp;ROUNDDOWN((MONTH(Taulukko1[[#This Row],[Loppu KK]])-1)/3+1,0)</f>
        <v>2006Q4</v>
      </c>
      <c r="U161" s="66">
        <f>IF(COUNT(Taulukko1[[#This Row],[Neuvottelujen alaiset ]])=1,Taulukko1[[#This Row],[Neuvottelujen alaiset ]],Taulukko1[[#This Row],[Vähennystarve]])</f>
        <v>270</v>
      </c>
      <c r="V161" s="44">
        <f t="shared" si="27"/>
        <v>0.40740740740740738</v>
      </c>
      <c r="W161" s="44">
        <f t="shared" si="28"/>
        <v>0.29259259259259257</v>
      </c>
      <c r="X161" s="44">
        <f t="shared" si="29"/>
        <v>0.71818181818181814</v>
      </c>
      <c r="Y161" s="90" t="b">
        <f>AND(MONTH(Taulukko1[[#This Row],[Alku PVM]] )=6,DAY(Taulukko1[[#This Row],[Alku PVM]] )&gt;19)</f>
        <v>0</v>
      </c>
      <c r="Z161" s="90" t="b">
        <f>AND(MONTH(Taulukko1[[#This Row],[Loppu PVM]] )=6,DAY(Taulukko1[[#This Row],[Loppu PVM]] )&gt;19)</f>
        <v>0</v>
      </c>
      <c r="AA161" s="90" t="b">
        <f>OR(MONTH(Taulukko1[[#This Row],[Alku PVM]] )&lt;=5,AND(MONTH(Taulukko1[[#This Row],[Alku PVM]] )=6,DAY(Taulukko1[[#This Row],[Alku PVM]] )&lt;20))</f>
        <v>0</v>
      </c>
      <c r="AB161" s="90" t="b">
        <f>OR(MONTH(Taulukko1[[#This Row],[Loppu PVM]])&lt;=5,AND(MONTH(Taulukko1[[#This Row],[Loppu PVM]] )=6,DAY(Taulukko1[[#This Row],[Loppu PVM]])&lt;20))</f>
        <v>0</v>
      </c>
      <c r="AC161" s="90" t="b">
        <f>OR(MONTH(Taulukko1[[#This Row],[Alku PVM]] )&lt;=3,AND(MONTH(Taulukko1[[#This Row],[Alku PVM]] )=3))</f>
        <v>0</v>
      </c>
      <c r="AD161" s="90" t="b">
        <f>OR(MONTH(Taulukko1[[#This Row],[Loppu PVM]] )&lt;=3,AND(MONTH(Taulukko1[[#This Row],[Loppu PVM]] )=3))</f>
        <v>0</v>
      </c>
      <c r="AE161" s="90" t="b">
        <f>OR(MONTH(Taulukko1[[#This Row],[Alku PVM]] )&lt;=9,AND(MONTH(Taulukko1[[#This Row],[Alku PVM]] )=9))</f>
        <v>0</v>
      </c>
      <c r="AF161" s="90" t="b">
        <f>OR(MONTH(Taulukko1[[#This Row],[Loppu PVM]])&lt;=9,AND(MONTH(Taulukko1[[#This Row],[Loppu PVM]] )=9))</f>
        <v>0</v>
      </c>
      <c r="AG161" s="90" t="b">
        <f>OR(MONTH(Taulukko1[[#This Row],[Alku PVM]] )&lt;=6,AND(MONTH(Taulukko1[[#This Row],[Alku PVM]] )=6))</f>
        <v>0</v>
      </c>
      <c r="AH161" s="90" t="b">
        <f>OR(MONTH(Taulukko1[[#This Row],[Loppu PVM]])&lt;=6,AND(MONTH(Taulukko1[[#This Row],[Loppu PVM]] )=6))</f>
        <v>0</v>
      </c>
    </row>
    <row r="162" spans="1:34" ht="12.75" customHeight="1">
      <c r="A162" t="s">
        <v>1587</v>
      </c>
      <c r="B162" s="23">
        <v>38999</v>
      </c>
      <c r="C162" t="s">
        <v>1586</v>
      </c>
      <c r="F162" s="4">
        <v>39050</v>
      </c>
      <c r="G162" s="5">
        <v>16</v>
      </c>
      <c r="H162" s="1">
        <v>22</v>
      </c>
      <c r="I162" s="126" t="e">
        <f>INDEX('TOL2008'!B:B,MATCH(A162,'TOL2008'!A:A,0))</f>
        <v>#N/A</v>
      </c>
      <c r="J162" s="59" t="e">
        <f>INDEX(Pääluokka!$H$2:$H$100,MATCH(VALUE(LEFT(Taulukko1[[#This Row],[TOL2008]],2)),Pääluokka!$G$2:$G$100,0))</f>
        <v>#N/A</v>
      </c>
      <c r="K162" s="59" t="e">
        <f>INDEX(Pääluokka!$I$2:$I$100,MATCH(VALUE(LEFT(Taulukko1[[#This Row],[TOL2008]],2)),Pääluokka!$G$2:$G$100,0))</f>
        <v>#N/A</v>
      </c>
      <c r="L162" s="41">
        <f t="shared" si="20"/>
        <v>51</v>
      </c>
      <c r="M162" s="43">
        <f t="shared" si="21"/>
        <v>38999</v>
      </c>
      <c r="N162" s="43">
        <f t="shared" si="22"/>
        <v>39050</v>
      </c>
      <c r="O162" s="43">
        <f t="shared" si="23"/>
        <v>38991</v>
      </c>
      <c r="P162" s="43">
        <f t="shared" si="24"/>
        <v>39022</v>
      </c>
      <c r="Q162" s="41">
        <f t="shared" si="25"/>
        <v>2006</v>
      </c>
      <c r="R162" s="41">
        <f t="shared" si="26"/>
        <v>2006</v>
      </c>
      <c r="S162" s="43" t="str">
        <f>YEAR(Taulukko1[[#This Row],[Alku KK]])&amp;"Q"&amp;ROUNDDOWN((MONTH(Taulukko1[[#This Row],[Alku KK]])-1)/3+1,0)</f>
        <v>2006Q4</v>
      </c>
      <c r="T162" s="43" t="str">
        <f>YEAR(Taulukko1[[#This Row],[Loppu KK]])&amp;"Q"&amp;ROUNDDOWN((MONTH(Taulukko1[[#This Row],[Loppu KK]])-1)/3+1,0)</f>
        <v>2006Q4</v>
      </c>
      <c r="U162" s="66">
        <f>IF(COUNT(Taulukko1[[#This Row],[Neuvottelujen alaiset ]])=1,Taulukko1[[#This Row],[Neuvottelujen alaiset ]],Taulukko1[[#This Row],[Vähennystarve]])</f>
        <v>22</v>
      </c>
      <c r="V162" s="44" t="str">
        <f t="shared" si="27"/>
        <v>NA</v>
      </c>
      <c r="W162" s="44">
        <f t="shared" si="28"/>
        <v>0.72727272727272729</v>
      </c>
      <c r="X162" s="44" t="str">
        <f t="shared" si="29"/>
        <v>NA</v>
      </c>
      <c r="Y162" s="90" t="b">
        <f>AND(MONTH(Taulukko1[[#This Row],[Alku PVM]] )=6,DAY(Taulukko1[[#This Row],[Alku PVM]] )&gt;19)</f>
        <v>0</v>
      </c>
      <c r="Z162" s="90" t="b">
        <f>AND(MONTH(Taulukko1[[#This Row],[Loppu PVM]] )=6,DAY(Taulukko1[[#This Row],[Loppu PVM]] )&gt;19)</f>
        <v>0</v>
      </c>
      <c r="AA162" s="90" t="b">
        <f>OR(MONTH(Taulukko1[[#This Row],[Alku PVM]] )&lt;=5,AND(MONTH(Taulukko1[[#This Row],[Alku PVM]] )=6,DAY(Taulukko1[[#This Row],[Alku PVM]] )&lt;20))</f>
        <v>0</v>
      </c>
      <c r="AB162" s="90" t="b">
        <f>OR(MONTH(Taulukko1[[#This Row],[Loppu PVM]])&lt;=5,AND(MONTH(Taulukko1[[#This Row],[Loppu PVM]] )=6,DAY(Taulukko1[[#This Row],[Loppu PVM]])&lt;20))</f>
        <v>0</v>
      </c>
      <c r="AC162" s="90" t="b">
        <f>OR(MONTH(Taulukko1[[#This Row],[Alku PVM]] )&lt;=3,AND(MONTH(Taulukko1[[#This Row],[Alku PVM]] )=3))</f>
        <v>0</v>
      </c>
      <c r="AD162" s="90" t="b">
        <f>OR(MONTH(Taulukko1[[#This Row],[Loppu PVM]] )&lt;=3,AND(MONTH(Taulukko1[[#This Row],[Loppu PVM]] )=3))</f>
        <v>0</v>
      </c>
      <c r="AE162" s="90" t="b">
        <f>OR(MONTH(Taulukko1[[#This Row],[Alku PVM]] )&lt;=9,AND(MONTH(Taulukko1[[#This Row],[Alku PVM]] )=9))</f>
        <v>0</v>
      </c>
      <c r="AF162" s="90" t="b">
        <f>OR(MONTH(Taulukko1[[#This Row],[Loppu PVM]])&lt;=9,AND(MONTH(Taulukko1[[#This Row],[Loppu PVM]] )=9))</f>
        <v>0</v>
      </c>
      <c r="AG162" s="90" t="b">
        <f>OR(MONTH(Taulukko1[[#This Row],[Alku PVM]] )&lt;=6,AND(MONTH(Taulukko1[[#This Row],[Alku PVM]] )=6))</f>
        <v>0</v>
      </c>
      <c r="AH162" s="90" t="b">
        <f>OR(MONTH(Taulukko1[[#This Row],[Loppu PVM]])&lt;=6,AND(MONTH(Taulukko1[[#This Row],[Loppu PVM]] )=6))</f>
        <v>0</v>
      </c>
    </row>
    <row r="163" spans="1:34" ht="12.75" customHeight="1">
      <c r="A163" t="s">
        <v>1404</v>
      </c>
      <c r="B163" s="23">
        <v>39001</v>
      </c>
      <c r="C163" t="s">
        <v>1403</v>
      </c>
      <c r="E163" s="62">
        <v>44</v>
      </c>
      <c r="F163" s="4"/>
      <c r="G163" s="5"/>
      <c r="H163" s="1">
        <v>200</v>
      </c>
      <c r="I163" s="126" t="e">
        <f>INDEX('TOL2008'!B:B,MATCH(A163,'TOL2008'!A:A,0))</f>
        <v>#N/A</v>
      </c>
      <c r="J163" s="59" t="e">
        <f>INDEX(Pääluokka!$H$2:$H$100,MATCH(VALUE(LEFT(Taulukko1[[#This Row],[TOL2008]],2)),Pääluokka!$G$2:$G$100,0))</f>
        <v>#N/A</v>
      </c>
      <c r="K163" s="59" t="e">
        <f>INDEX(Pääluokka!$I$2:$I$100,MATCH(VALUE(LEFT(Taulukko1[[#This Row],[TOL2008]],2)),Pääluokka!$G$2:$G$100,0))</f>
        <v>#N/A</v>
      </c>
      <c r="L163" s="41" t="str">
        <f t="shared" si="20"/>
        <v>NA</v>
      </c>
      <c r="M163" s="43">
        <f t="shared" si="21"/>
        <v>39001</v>
      </c>
      <c r="N163" s="43">
        <f t="shared" si="22"/>
        <v>39052</v>
      </c>
      <c r="O163" s="43">
        <f t="shared" si="23"/>
        <v>38991</v>
      </c>
      <c r="P163" s="43">
        <f t="shared" si="24"/>
        <v>39052</v>
      </c>
      <c r="Q163" s="41">
        <f t="shared" si="25"/>
        <v>2006</v>
      </c>
      <c r="R163" s="41">
        <f t="shared" si="26"/>
        <v>2006</v>
      </c>
      <c r="S163" s="43" t="str">
        <f>YEAR(Taulukko1[[#This Row],[Alku KK]])&amp;"Q"&amp;ROUNDDOWN((MONTH(Taulukko1[[#This Row],[Alku KK]])-1)/3+1,0)</f>
        <v>2006Q4</v>
      </c>
      <c r="T163" s="43" t="str">
        <f>YEAR(Taulukko1[[#This Row],[Loppu KK]])&amp;"Q"&amp;ROUNDDOWN((MONTH(Taulukko1[[#This Row],[Loppu KK]])-1)/3+1,0)</f>
        <v>2006Q4</v>
      </c>
      <c r="U163" s="66">
        <f>IF(COUNT(Taulukko1[[#This Row],[Neuvottelujen alaiset ]])=1,Taulukko1[[#This Row],[Neuvottelujen alaiset ]],Taulukko1[[#This Row],[Vähennystarve]])</f>
        <v>200</v>
      </c>
      <c r="V163" s="44">
        <f t="shared" si="27"/>
        <v>0.22</v>
      </c>
      <c r="W163" s="44" t="str">
        <f t="shared" si="28"/>
        <v>NA</v>
      </c>
      <c r="X163" s="44" t="str">
        <f t="shared" si="29"/>
        <v>NA</v>
      </c>
      <c r="Y163" s="90" t="b">
        <f>AND(MONTH(Taulukko1[[#This Row],[Alku PVM]] )=6,DAY(Taulukko1[[#This Row],[Alku PVM]] )&gt;19)</f>
        <v>0</v>
      </c>
      <c r="Z163" s="90" t="b">
        <f>AND(MONTH(Taulukko1[[#This Row],[Loppu PVM]] )=6,DAY(Taulukko1[[#This Row],[Loppu PVM]] )&gt;19)</f>
        <v>0</v>
      </c>
      <c r="AA163" s="90" t="b">
        <f>OR(MONTH(Taulukko1[[#This Row],[Alku PVM]] )&lt;=5,AND(MONTH(Taulukko1[[#This Row],[Alku PVM]] )=6,DAY(Taulukko1[[#This Row],[Alku PVM]] )&lt;20))</f>
        <v>0</v>
      </c>
      <c r="AB163" s="90" t="b">
        <f>OR(MONTH(Taulukko1[[#This Row],[Loppu PVM]])&lt;=5,AND(MONTH(Taulukko1[[#This Row],[Loppu PVM]] )=6,DAY(Taulukko1[[#This Row],[Loppu PVM]])&lt;20))</f>
        <v>0</v>
      </c>
      <c r="AC163" s="90" t="b">
        <f>OR(MONTH(Taulukko1[[#This Row],[Alku PVM]] )&lt;=3,AND(MONTH(Taulukko1[[#This Row],[Alku PVM]] )=3))</f>
        <v>0</v>
      </c>
      <c r="AD163" s="90" t="b">
        <f>OR(MONTH(Taulukko1[[#This Row],[Loppu PVM]] )&lt;=3,AND(MONTH(Taulukko1[[#This Row],[Loppu PVM]] )=3))</f>
        <v>0</v>
      </c>
      <c r="AE163" s="90" t="b">
        <f>OR(MONTH(Taulukko1[[#This Row],[Alku PVM]] )&lt;=9,AND(MONTH(Taulukko1[[#This Row],[Alku PVM]] )=9))</f>
        <v>0</v>
      </c>
      <c r="AF163" s="90" t="b">
        <f>OR(MONTH(Taulukko1[[#This Row],[Loppu PVM]])&lt;=9,AND(MONTH(Taulukko1[[#This Row],[Loppu PVM]] )=9))</f>
        <v>0</v>
      </c>
      <c r="AG163" s="90" t="b">
        <f>OR(MONTH(Taulukko1[[#This Row],[Alku PVM]] )&lt;=6,AND(MONTH(Taulukko1[[#This Row],[Alku PVM]] )=6))</f>
        <v>0</v>
      </c>
      <c r="AH163" s="90" t="b">
        <f>OR(MONTH(Taulukko1[[#This Row],[Loppu PVM]])&lt;=6,AND(MONTH(Taulukko1[[#This Row],[Loppu PVM]] )=6))</f>
        <v>0</v>
      </c>
    </row>
    <row r="164" spans="1:34" ht="12.75" customHeight="1">
      <c r="A164" t="s">
        <v>1202</v>
      </c>
      <c r="B164" s="23">
        <v>39002</v>
      </c>
      <c r="C164" t="s">
        <v>1594</v>
      </c>
      <c r="E164" s="62">
        <v>60</v>
      </c>
      <c r="F164" s="4">
        <v>39059</v>
      </c>
      <c r="G164" s="5">
        <v>0</v>
      </c>
      <c r="H164" s="6">
        <v>60</v>
      </c>
      <c r="I164" s="126">
        <f>INDEX('TOL2008'!B:B,MATCH(A164,'TOL2008'!A:A,0))</f>
        <v>35140</v>
      </c>
      <c r="J164" s="59" t="str">
        <f>INDEX(Pääluokka!$H$2:$H$100,MATCH(VALUE(LEFT(Taulukko1[[#This Row],[TOL2008]],2)),Pääluokka!$G$2:$G$100,0))</f>
        <v>Sähkö-, kaasu- ja lämpöhuolto, jäähdytysliiketoiminta</v>
      </c>
      <c r="K164" s="59" t="str">
        <f>INDEX(Pääluokka!$I$2:$I$100,MATCH(VALUE(LEFT(Taulukko1[[#This Row],[TOL2008]],2)),Pääluokka!$G$2:$G$100,0))</f>
        <v>Teollisuus (C-E)</v>
      </c>
      <c r="L164" s="41">
        <f t="shared" si="20"/>
        <v>57</v>
      </c>
      <c r="M164" s="43">
        <f t="shared" si="21"/>
        <v>39002</v>
      </c>
      <c r="N164" s="43">
        <f t="shared" si="22"/>
        <v>39059</v>
      </c>
      <c r="O164" s="43">
        <f t="shared" si="23"/>
        <v>38991</v>
      </c>
      <c r="P164" s="43">
        <f t="shared" si="24"/>
        <v>39052</v>
      </c>
      <c r="Q164" s="41">
        <f t="shared" si="25"/>
        <v>2006</v>
      </c>
      <c r="R164" s="41">
        <f t="shared" si="26"/>
        <v>2006</v>
      </c>
      <c r="S164" s="43" t="str">
        <f>YEAR(Taulukko1[[#This Row],[Alku KK]])&amp;"Q"&amp;ROUNDDOWN((MONTH(Taulukko1[[#This Row],[Alku KK]])-1)/3+1,0)</f>
        <v>2006Q4</v>
      </c>
      <c r="T164" s="43" t="str">
        <f>YEAR(Taulukko1[[#This Row],[Loppu KK]])&amp;"Q"&amp;ROUNDDOWN((MONTH(Taulukko1[[#This Row],[Loppu KK]])-1)/3+1,0)</f>
        <v>2006Q4</v>
      </c>
      <c r="U164" s="66">
        <f>IF(COUNT(Taulukko1[[#This Row],[Neuvottelujen alaiset ]])=1,Taulukko1[[#This Row],[Neuvottelujen alaiset ]],Taulukko1[[#This Row],[Vähennystarve]])</f>
        <v>60</v>
      </c>
      <c r="V164" s="44">
        <f t="shared" si="27"/>
        <v>1</v>
      </c>
      <c r="W164" s="44">
        <f t="shared" si="28"/>
        <v>0</v>
      </c>
      <c r="X164" s="44">
        <f t="shared" si="29"/>
        <v>0</v>
      </c>
      <c r="Y164" s="90" t="b">
        <f>AND(MONTH(Taulukko1[[#This Row],[Alku PVM]] )=6,DAY(Taulukko1[[#This Row],[Alku PVM]] )&gt;19)</f>
        <v>0</v>
      </c>
      <c r="Z164" s="90" t="b">
        <f>AND(MONTH(Taulukko1[[#This Row],[Loppu PVM]] )=6,DAY(Taulukko1[[#This Row],[Loppu PVM]] )&gt;19)</f>
        <v>0</v>
      </c>
      <c r="AA164" s="90" t="b">
        <f>OR(MONTH(Taulukko1[[#This Row],[Alku PVM]] )&lt;=5,AND(MONTH(Taulukko1[[#This Row],[Alku PVM]] )=6,DAY(Taulukko1[[#This Row],[Alku PVM]] )&lt;20))</f>
        <v>0</v>
      </c>
      <c r="AB164" s="90" t="b">
        <f>OR(MONTH(Taulukko1[[#This Row],[Loppu PVM]])&lt;=5,AND(MONTH(Taulukko1[[#This Row],[Loppu PVM]] )=6,DAY(Taulukko1[[#This Row],[Loppu PVM]])&lt;20))</f>
        <v>0</v>
      </c>
      <c r="AC164" s="90" t="b">
        <f>OR(MONTH(Taulukko1[[#This Row],[Alku PVM]] )&lt;=3,AND(MONTH(Taulukko1[[#This Row],[Alku PVM]] )=3))</f>
        <v>0</v>
      </c>
      <c r="AD164" s="90" t="b">
        <f>OR(MONTH(Taulukko1[[#This Row],[Loppu PVM]] )&lt;=3,AND(MONTH(Taulukko1[[#This Row],[Loppu PVM]] )=3))</f>
        <v>0</v>
      </c>
      <c r="AE164" s="90" t="b">
        <f>OR(MONTH(Taulukko1[[#This Row],[Alku PVM]] )&lt;=9,AND(MONTH(Taulukko1[[#This Row],[Alku PVM]] )=9))</f>
        <v>0</v>
      </c>
      <c r="AF164" s="90" t="b">
        <f>OR(MONTH(Taulukko1[[#This Row],[Loppu PVM]])&lt;=9,AND(MONTH(Taulukko1[[#This Row],[Loppu PVM]] )=9))</f>
        <v>0</v>
      </c>
      <c r="AG164" s="90" t="b">
        <f>OR(MONTH(Taulukko1[[#This Row],[Alku PVM]] )&lt;=6,AND(MONTH(Taulukko1[[#This Row],[Alku PVM]] )=6))</f>
        <v>0</v>
      </c>
      <c r="AH164" s="90" t="b">
        <f>OR(MONTH(Taulukko1[[#This Row],[Loppu PVM]])&lt;=6,AND(MONTH(Taulukko1[[#This Row],[Loppu PVM]] )=6))</f>
        <v>0</v>
      </c>
    </row>
    <row r="165" spans="1:34" ht="12.75" customHeight="1">
      <c r="A165" t="s">
        <v>50</v>
      </c>
      <c r="B165" s="23">
        <v>39002</v>
      </c>
      <c r="C165" t="s">
        <v>1376</v>
      </c>
      <c r="E165" s="62">
        <v>10</v>
      </c>
      <c r="F165" s="4"/>
      <c r="G165" s="5"/>
      <c r="H165" s="1">
        <v>100</v>
      </c>
      <c r="I165" s="126">
        <f>INDEX('TOL2008'!B:B,MATCH(A165,'TOL2008'!A:A,0))</f>
        <v>17120</v>
      </c>
      <c r="J165" s="59" t="str">
        <f>INDEX(Pääluokka!$H$2:$H$100,MATCH(VALUE(LEFT(Taulukko1[[#This Row],[TOL2008]],2)),Pääluokka!$G$2:$G$100,0))</f>
        <v>Teollisuus</v>
      </c>
      <c r="K165" s="59" t="str">
        <f>INDEX(Pääluokka!$I$2:$I$100,MATCH(VALUE(LEFT(Taulukko1[[#This Row],[TOL2008]],2)),Pääluokka!$G$2:$G$100,0))</f>
        <v>Teollisuus (C-E)</v>
      </c>
      <c r="L165" s="41" t="str">
        <f t="shared" si="20"/>
        <v>NA</v>
      </c>
      <c r="M165" s="43">
        <f t="shared" si="21"/>
        <v>39002</v>
      </c>
      <c r="N165" s="43">
        <f t="shared" si="22"/>
        <v>39053</v>
      </c>
      <c r="O165" s="43">
        <f t="shared" si="23"/>
        <v>38991</v>
      </c>
      <c r="P165" s="43">
        <f t="shared" si="24"/>
        <v>39052</v>
      </c>
      <c r="Q165" s="41">
        <f t="shared" si="25"/>
        <v>2006</v>
      </c>
      <c r="R165" s="41">
        <f t="shared" si="26"/>
        <v>2006</v>
      </c>
      <c r="S165" s="43" t="str">
        <f>YEAR(Taulukko1[[#This Row],[Alku KK]])&amp;"Q"&amp;ROUNDDOWN((MONTH(Taulukko1[[#This Row],[Alku KK]])-1)/3+1,0)</f>
        <v>2006Q4</v>
      </c>
      <c r="T165" s="43" t="str">
        <f>YEAR(Taulukko1[[#This Row],[Loppu KK]])&amp;"Q"&amp;ROUNDDOWN((MONTH(Taulukko1[[#This Row],[Loppu KK]])-1)/3+1,0)</f>
        <v>2006Q4</v>
      </c>
      <c r="U165" s="66">
        <f>IF(COUNT(Taulukko1[[#This Row],[Neuvottelujen alaiset ]])=1,Taulukko1[[#This Row],[Neuvottelujen alaiset ]],Taulukko1[[#This Row],[Vähennystarve]])</f>
        <v>100</v>
      </c>
      <c r="V165" s="44">
        <f t="shared" si="27"/>
        <v>0.1</v>
      </c>
      <c r="W165" s="44" t="str">
        <f t="shared" si="28"/>
        <v>NA</v>
      </c>
      <c r="X165" s="44" t="str">
        <f t="shared" si="29"/>
        <v>NA</v>
      </c>
      <c r="Y165" s="90" t="b">
        <f>AND(MONTH(Taulukko1[[#This Row],[Alku PVM]] )=6,DAY(Taulukko1[[#This Row],[Alku PVM]] )&gt;19)</f>
        <v>0</v>
      </c>
      <c r="Z165" s="90" t="b">
        <f>AND(MONTH(Taulukko1[[#This Row],[Loppu PVM]] )=6,DAY(Taulukko1[[#This Row],[Loppu PVM]] )&gt;19)</f>
        <v>0</v>
      </c>
      <c r="AA165" s="90" t="b">
        <f>OR(MONTH(Taulukko1[[#This Row],[Alku PVM]] )&lt;=5,AND(MONTH(Taulukko1[[#This Row],[Alku PVM]] )=6,DAY(Taulukko1[[#This Row],[Alku PVM]] )&lt;20))</f>
        <v>0</v>
      </c>
      <c r="AB165" s="90" t="b">
        <f>OR(MONTH(Taulukko1[[#This Row],[Loppu PVM]])&lt;=5,AND(MONTH(Taulukko1[[#This Row],[Loppu PVM]] )=6,DAY(Taulukko1[[#This Row],[Loppu PVM]])&lt;20))</f>
        <v>0</v>
      </c>
      <c r="AC165" s="90" t="b">
        <f>OR(MONTH(Taulukko1[[#This Row],[Alku PVM]] )&lt;=3,AND(MONTH(Taulukko1[[#This Row],[Alku PVM]] )=3))</f>
        <v>0</v>
      </c>
      <c r="AD165" s="90" t="b">
        <f>OR(MONTH(Taulukko1[[#This Row],[Loppu PVM]] )&lt;=3,AND(MONTH(Taulukko1[[#This Row],[Loppu PVM]] )=3))</f>
        <v>0</v>
      </c>
      <c r="AE165" s="90" t="b">
        <f>OR(MONTH(Taulukko1[[#This Row],[Alku PVM]] )&lt;=9,AND(MONTH(Taulukko1[[#This Row],[Alku PVM]] )=9))</f>
        <v>0</v>
      </c>
      <c r="AF165" s="90" t="b">
        <f>OR(MONTH(Taulukko1[[#This Row],[Loppu PVM]])&lt;=9,AND(MONTH(Taulukko1[[#This Row],[Loppu PVM]] )=9))</f>
        <v>0</v>
      </c>
      <c r="AG165" s="90" t="b">
        <f>OR(MONTH(Taulukko1[[#This Row],[Alku PVM]] )&lt;=6,AND(MONTH(Taulukko1[[#This Row],[Alku PVM]] )=6))</f>
        <v>0</v>
      </c>
      <c r="AH165" s="90" t="b">
        <f>OR(MONTH(Taulukko1[[#This Row],[Loppu PVM]])&lt;=6,AND(MONTH(Taulukko1[[#This Row],[Loppu PVM]] )=6))</f>
        <v>0</v>
      </c>
    </row>
    <row r="166" spans="1:34" ht="12.75" customHeight="1">
      <c r="A166" t="s">
        <v>1473</v>
      </c>
      <c r="B166" s="23">
        <v>39004</v>
      </c>
      <c r="C166" t="s">
        <v>1472</v>
      </c>
      <c r="F166" s="4">
        <v>39042</v>
      </c>
      <c r="G166" s="5">
        <v>25</v>
      </c>
      <c r="H166" s="1">
        <v>40</v>
      </c>
      <c r="I166" s="126">
        <f>INDEX('TOL2008'!B:B,MATCH(A166,'TOL2008'!A:A,0))</f>
        <v>25620</v>
      </c>
      <c r="J166" s="59" t="str">
        <f>INDEX(Pääluokka!$H$2:$H$100,MATCH(VALUE(LEFT(Taulukko1[[#This Row],[TOL2008]],2)),Pääluokka!$G$2:$G$100,0))</f>
        <v>Teollisuus</v>
      </c>
      <c r="K166" s="59" t="str">
        <f>INDEX(Pääluokka!$I$2:$I$100,MATCH(VALUE(LEFT(Taulukko1[[#This Row],[TOL2008]],2)),Pääluokka!$G$2:$G$100,0))</f>
        <v>Teollisuus (C-E)</v>
      </c>
      <c r="L166" s="41">
        <f t="shared" si="20"/>
        <v>38</v>
      </c>
      <c r="M166" s="43">
        <f t="shared" si="21"/>
        <v>39004</v>
      </c>
      <c r="N166" s="43">
        <f t="shared" si="22"/>
        <v>39042</v>
      </c>
      <c r="O166" s="43">
        <f t="shared" si="23"/>
        <v>38991</v>
      </c>
      <c r="P166" s="43">
        <f t="shared" si="24"/>
        <v>39022</v>
      </c>
      <c r="Q166" s="41">
        <f t="shared" si="25"/>
        <v>2006</v>
      </c>
      <c r="R166" s="41">
        <f t="shared" si="26"/>
        <v>2006</v>
      </c>
      <c r="S166" s="43" t="str">
        <f>YEAR(Taulukko1[[#This Row],[Alku KK]])&amp;"Q"&amp;ROUNDDOWN((MONTH(Taulukko1[[#This Row],[Alku KK]])-1)/3+1,0)</f>
        <v>2006Q4</v>
      </c>
      <c r="T166" s="43" t="str">
        <f>YEAR(Taulukko1[[#This Row],[Loppu KK]])&amp;"Q"&amp;ROUNDDOWN((MONTH(Taulukko1[[#This Row],[Loppu KK]])-1)/3+1,0)</f>
        <v>2006Q4</v>
      </c>
      <c r="U166" s="66">
        <f>IF(COUNT(Taulukko1[[#This Row],[Neuvottelujen alaiset ]])=1,Taulukko1[[#This Row],[Neuvottelujen alaiset ]],Taulukko1[[#This Row],[Vähennystarve]])</f>
        <v>40</v>
      </c>
      <c r="V166" s="44" t="str">
        <f t="shared" si="27"/>
        <v>NA</v>
      </c>
      <c r="W166" s="44">
        <f t="shared" si="28"/>
        <v>0.625</v>
      </c>
      <c r="X166" s="44" t="str">
        <f t="shared" si="29"/>
        <v>NA</v>
      </c>
      <c r="Y166" s="90" t="b">
        <f>AND(MONTH(Taulukko1[[#This Row],[Alku PVM]] )=6,DAY(Taulukko1[[#This Row],[Alku PVM]] )&gt;19)</f>
        <v>0</v>
      </c>
      <c r="Z166" s="90" t="b">
        <f>AND(MONTH(Taulukko1[[#This Row],[Loppu PVM]] )=6,DAY(Taulukko1[[#This Row],[Loppu PVM]] )&gt;19)</f>
        <v>0</v>
      </c>
      <c r="AA166" s="90" t="b">
        <f>OR(MONTH(Taulukko1[[#This Row],[Alku PVM]] )&lt;=5,AND(MONTH(Taulukko1[[#This Row],[Alku PVM]] )=6,DAY(Taulukko1[[#This Row],[Alku PVM]] )&lt;20))</f>
        <v>0</v>
      </c>
      <c r="AB166" s="90" t="b">
        <f>OR(MONTH(Taulukko1[[#This Row],[Loppu PVM]])&lt;=5,AND(MONTH(Taulukko1[[#This Row],[Loppu PVM]] )=6,DAY(Taulukko1[[#This Row],[Loppu PVM]])&lt;20))</f>
        <v>0</v>
      </c>
      <c r="AC166" s="90" t="b">
        <f>OR(MONTH(Taulukko1[[#This Row],[Alku PVM]] )&lt;=3,AND(MONTH(Taulukko1[[#This Row],[Alku PVM]] )=3))</f>
        <v>0</v>
      </c>
      <c r="AD166" s="90" t="b">
        <f>OR(MONTH(Taulukko1[[#This Row],[Loppu PVM]] )&lt;=3,AND(MONTH(Taulukko1[[#This Row],[Loppu PVM]] )=3))</f>
        <v>0</v>
      </c>
      <c r="AE166" s="90" t="b">
        <f>OR(MONTH(Taulukko1[[#This Row],[Alku PVM]] )&lt;=9,AND(MONTH(Taulukko1[[#This Row],[Alku PVM]] )=9))</f>
        <v>0</v>
      </c>
      <c r="AF166" s="90" t="b">
        <f>OR(MONTH(Taulukko1[[#This Row],[Loppu PVM]])&lt;=9,AND(MONTH(Taulukko1[[#This Row],[Loppu PVM]] )=9))</f>
        <v>0</v>
      </c>
      <c r="AG166" s="90" t="b">
        <f>OR(MONTH(Taulukko1[[#This Row],[Alku PVM]] )&lt;=6,AND(MONTH(Taulukko1[[#This Row],[Alku PVM]] )=6))</f>
        <v>0</v>
      </c>
      <c r="AH166" s="90" t="b">
        <f>OR(MONTH(Taulukko1[[#This Row],[Loppu PVM]])&lt;=6,AND(MONTH(Taulukko1[[#This Row],[Loppu PVM]] )=6))</f>
        <v>0</v>
      </c>
    </row>
    <row r="167" spans="1:34" ht="12.75" customHeight="1">
      <c r="A167" t="s">
        <v>1554</v>
      </c>
      <c r="B167" s="23">
        <v>39006</v>
      </c>
      <c r="C167" t="s">
        <v>1469</v>
      </c>
      <c r="F167" s="4"/>
      <c r="G167" s="5"/>
      <c r="H167" s="1">
        <v>140</v>
      </c>
      <c r="I167" s="126" t="e">
        <f>INDEX('TOL2008'!B:B,MATCH(A167,'TOL2008'!A:A,0))</f>
        <v>#N/A</v>
      </c>
      <c r="J167" s="59" t="e">
        <f>INDEX(Pääluokka!$H$2:$H$100,MATCH(VALUE(LEFT(Taulukko1[[#This Row],[TOL2008]],2)),Pääluokka!$G$2:$G$100,0))</f>
        <v>#N/A</v>
      </c>
      <c r="K167" s="59" t="e">
        <f>INDEX(Pääluokka!$I$2:$I$100,MATCH(VALUE(LEFT(Taulukko1[[#This Row],[TOL2008]],2)),Pääluokka!$G$2:$G$100,0))</f>
        <v>#N/A</v>
      </c>
      <c r="L167" s="41" t="str">
        <f t="shared" si="20"/>
        <v>NA</v>
      </c>
      <c r="M167" s="43">
        <f t="shared" si="21"/>
        <v>39006</v>
      </c>
      <c r="N167" s="43">
        <f t="shared" si="22"/>
        <v>39057</v>
      </c>
      <c r="O167" s="43">
        <f t="shared" si="23"/>
        <v>38991</v>
      </c>
      <c r="P167" s="43">
        <f t="shared" si="24"/>
        <v>39052</v>
      </c>
      <c r="Q167" s="41">
        <f t="shared" si="25"/>
        <v>2006</v>
      </c>
      <c r="R167" s="41">
        <f t="shared" si="26"/>
        <v>2006</v>
      </c>
      <c r="S167" s="43" t="str">
        <f>YEAR(Taulukko1[[#This Row],[Alku KK]])&amp;"Q"&amp;ROUNDDOWN((MONTH(Taulukko1[[#This Row],[Alku KK]])-1)/3+1,0)</f>
        <v>2006Q4</v>
      </c>
      <c r="T167" s="43" t="str">
        <f>YEAR(Taulukko1[[#This Row],[Loppu KK]])&amp;"Q"&amp;ROUNDDOWN((MONTH(Taulukko1[[#This Row],[Loppu KK]])-1)/3+1,0)</f>
        <v>2006Q4</v>
      </c>
      <c r="U167" s="66">
        <f>IF(COUNT(Taulukko1[[#This Row],[Neuvottelujen alaiset ]])=1,Taulukko1[[#This Row],[Neuvottelujen alaiset ]],Taulukko1[[#This Row],[Vähennystarve]])</f>
        <v>140</v>
      </c>
      <c r="V167" s="44" t="str">
        <f t="shared" si="27"/>
        <v>NA</v>
      </c>
      <c r="W167" s="44" t="str">
        <f t="shared" si="28"/>
        <v>NA</v>
      </c>
      <c r="X167" s="44" t="str">
        <f t="shared" si="29"/>
        <v>NA</v>
      </c>
      <c r="Y167" s="90" t="b">
        <f>AND(MONTH(Taulukko1[[#This Row],[Alku PVM]] )=6,DAY(Taulukko1[[#This Row],[Alku PVM]] )&gt;19)</f>
        <v>0</v>
      </c>
      <c r="Z167" s="90" t="b">
        <f>AND(MONTH(Taulukko1[[#This Row],[Loppu PVM]] )=6,DAY(Taulukko1[[#This Row],[Loppu PVM]] )&gt;19)</f>
        <v>0</v>
      </c>
      <c r="AA167" s="90" t="b">
        <f>OR(MONTH(Taulukko1[[#This Row],[Alku PVM]] )&lt;=5,AND(MONTH(Taulukko1[[#This Row],[Alku PVM]] )=6,DAY(Taulukko1[[#This Row],[Alku PVM]] )&lt;20))</f>
        <v>0</v>
      </c>
      <c r="AB167" s="90" t="b">
        <f>OR(MONTH(Taulukko1[[#This Row],[Loppu PVM]])&lt;=5,AND(MONTH(Taulukko1[[#This Row],[Loppu PVM]] )=6,DAY(Taulukko1[[#This Row],[Loppu PVM]])&lt;20))</f>
        <v>0</v>
      </c>
      <c r="AC167" s="90" t="b">
        <f>OR(MONTH(Taulukko1[[#This Row],[Alku PVM]] )&lt;=3,AND(MONTH(Taulukko1[[#This Row],[Alku PVM]] )=3))</f>
        <v>0</v>
      </c>
      <c r="AD167" s="90" t="b">
        <f>OR(MONTH(Taulukko1[[#This Row],[Loppu PVM]] )&lt;=3,AND(MONTH(Taulukko1[[#This Row],[Loppu PVM]] )=3))</f>
        <v>0</v>
      </c>
      <c r="AE167" s="90" t="b">
        <f>OR(MONTH(Taulukko1[[#This Row],[Alku PVM]] )&lt;=9,AND(MONTH(Taulukko1[[#This Row],[Alku PVM]] )=9))</f>
        <v>0</v>
      </c>
      <c r="AF167" s="90" t="b">
        <f>OR(MONTH(Taulukko1[[#This Row],[Loppu PVM]])&lt;=9,AND(MONTH(Taulukko1[[#This Row],[Loppu PVM]] )=9))</f>
        <v>0</v>
      </c>
      <c r="AG167" s="90" t="b">
        <f>OR(MONTH(Taulukko1[[#This Row],[Alku PVM]] )&lt;=6,AND(MONTH(Taulukko1[[#This Row],[Alku PVM]] )=6))</f>
        <v>0</v>
      </c>
      <c r="AH167" s="90" t="b">
        <f>OR(MONTH(Taulukko1[[#This Row],[Loppu PVM]])&lt;=6,AND(MONTH(Taulukko1[[#This Row],[Loppu PVM]] )=6))</f>
        <v>0</v>
      </c>
    </row>
    <row r="168" spans="1:34" ht="12.75" customHeight="1">
      <c r="A168" t="s">
        <v>1449</v>
      </c>
      <c r="B168" s="23">
        <v>39007</v>
      </c>
      <c r="C168" t="s">
        <v>1448</v>
      </c>
      <c r="E168" s="62">
        <v>20</v>
      </c>
      <c r="F168" s="4"/>
      <c r="G168" s="5"/>
      <c r="H168" s="1">
        <v>40</v>
      </c>
      <c r="I168" s="126" t="e">
        <f>INDEX('TOL2008'!B:B,MATCH(A168,'TOL2008'!A:A,0))</f>
        <v>#N/A</v>
      </c>
      <c r="J168" s="59" t="e">
        <f>INDEX(Pääluokka!$H$2:$H$100,MATCH(VALUE(LEFT(Taulukko1[[#This Row],[TOL2008]],2)),Pääluokka!$G$2:$G$100,0))</f>
        <v>#N/A</v>
      </c>
      <c r="K168" s="59" t="e">
        <f>INDEX(Pääluokka!$I$2:$I$100,MATCH(VALUE(LEFT(Taulukko1[[#This Row],[TOL2008]],2)),Pääluokka!$G$2:$G$100,0))</f>
        <v>#N/A</v>
      </c>
      <c r="L168" s="41" t="str">
        <f t="shared" si="20"/>
        <v>NA</v>
      </c>
      <c r="M168" s="43">
        <f t="shared" si="21"/>
        <v>39007</v>
      </c>
      <c r="N168" s="43">
        <f t="shared" si="22"/>
        <v>39058</v>
      </c>
      <c r="O168" s="43">
        <f t="shared" si="23"/>
        <v>38991</v>
      </c>
      <c r="P168" s="43">
        <f t="shared" si="24"/>
        <v>39052</v>
      </c>
      <c r="Q168" s="41">
        <f t="shared" si="25"/>
        <v>2006</v>
      </c>
      <c r="R168" s="41">
        <f t="shared" si="26"/>
        <v>2006</v>
      </c>
      <c r="S168" s="43" t="str">
        <f>YEAR(Taulukko1[[#This Row],[Alku KK]])&amp;"Q"&amp;ROUNDDOWN((MONTH(Taulukko1[[#This Row],[Alku KK]])-1)/3+1,0)</f>
        <v>2006Q4</v>
      </c>
      <c r="T168" s="43" t="str">
        <f>YEAR(Taulukko1[[#This Row],[Loppu KK]])&amp;"Q"&amp;ROUNDDOWN((MONTH(Taulukko1[[#This Row],[Loppu KK]])-1)/3+1,0)</f>
        <v>2006Q4</v>
      </c>
      <c r="U168" s="66">
        <f>IF(COUNT(Taulukko1[[#This Row],[Neuvottelujen alaiset ]])=1,Taulukko1[[#This Row],[Neuvottelujen alaiset ]],Taulukko1[[#This Row],[Vähennystarve]])</f>
        <v>40</v>
      </c>
      <c r="V168" s="44">
        <f t="shared" si="27"/>
        <v>0.5</v>
      </c>
      <c r="W168" s="44" t="str">
        <f t="shared" si="28"/>
        <v>NA</v>
      </c>
      <c r="X168" s="44" t="str">
        <f t="shared" si="29"/>
        <v>NA</v>
      </c>
      <c r="Y168" s="90" t="b">
        <f>AND(MONTH(Taulukko1[[#This Row],[Alku PVM]] )=6,DAY(Taulukko1[[#This Row],[Alku PVM]] )&gt;19)</f>
        <v>0</v>
      </c>
      <c r="Z168" s="90" t="b">
        <f>AND(MONTH(Taulukko1[[#This Row],[Loppu PVM]] )=6,DAY(Taulukko1[[#This Row],[Loppu PVM]] )&gt;19)</f>
        <v>0</v>
      </c>
      <c r="AA168" s="90" t="b">
        <f>OR(MONTH(Taulukko1[[#This Row],[Alku PVM]] )&lt;=5,AND(MONTH(Taulukko1[[#This Row],[Alku PVM]] )=6,DAY(Taulukko1[[#This Row],[Alku PVM]] )&lt;20))</f>
        <v>0</v>
      </c>
      <c r="AB168" s="90" t="b">
        <f>OR(MONTH(Taulukko1[[#This Row],[Loppu PVM]])&lt;=5,AND(MONTH(Taulukko1[[#This Row],[Loppu PVM]] )=6,DAY(Taulukko1[[#This Row],[Loppu PVM]])&lt;20))</f>
        <v>0</v>
      </c>
      <c r="AC168" s="90" t="b">
        <f>OR(MONTH(Taulukko1[[#This Row],[Alku PVM]] )&lt;=3,AND(MONTH(Taulukko1[[#This Row],[Alku PVM]] )=3))</f>
        <v>0</v>
      </c>
      <c r="AD168" s="90" t="b">
        <f>OR(MONTH(Taulukko1[[#This Row],[Loppu PVM]] )&lt;=3,AND(MONTH(Taulukko1[[#This Row],[Loppu PVM]] )=3))</f>
        <v>0</v>
      </c>
      <c r="AE168" s="90" t="b">
        <f>OR(MONTH(Taulukko1[[#This Row],[Alku PVM]] )&lt;=9,AND(MONTH(Taulukko1[[#This Row],[Alku PVM]] )=9))</f>
        <v>0</v>
      </c>
      <c r="AF168" s="90" t="b">
        <f>OR(MONTH(Taulukko1[[#This Row],[Loppu PVM]])&lt;=9,AND(MONTH(Taulukko1[[#This Row],[Loppu PVM]] )=9))</f>
        <v>0</v>
      </c>
      <c r="AG168" s="90" t="b">
        <f>OR(MONTH(Taulukko1[[#This Row],[Alku PVM]] )&lt;=6,AND(MONTH(Taulukko1[[#This Row],[Alku PVM]] )=6))</f>
        <v>0</v>
      </c>
      <c r="AH168" s="90" t="b">
        <f>OR(MONTH(Taulukko1[[#This Row],[Loppu PVM]])&lt;=6,AND(MONTH(Taulukko1[[#This Row],[Loppu PVM]] )=6))</f>
        <v>0</v>
      </c>
    </row>
    <row r="169" spans="1:34" ht="12.75" customHeight="1">
      <c r="A169" t="s">
        <v>1371</v>
      </c>
      <c r="B169" s="23">
        <v>39007</v>
      </c>
      <c r="C169" t="s">
        <v>1370</v>
      </c>
      <c r="F169" s="4">
        <v>39051</v>
      </c>
      <c r="G169" s="5">
        <v>25</v>
      </c>
      <c r="H169" s="1">
        <v>25</v>
      </c>
      <c r="I169" s="126" t="e">
        <f>INDEX('TOL2008'!B:B,MATCH(A169,'TOL2008'!A:A,0))</f>
        <v>#N/A</v>
      </c>
      <c r="J169" s="59" t="e">
        <f>INDEX(Pääluokka!$H$2:$H$100,MATCH(VALUE(LEFT(Taulukko1[[#This Row],[TOL2008]],2)),Pääluokka!$G$2:$G$100,0))</f>
        <v>#N/A</v>
      </c>
      <c r="K169" s="59" t="e">
        <f>INDEX(Pääluokka!$I$2:$I$100,MATCH(VALUE(LEFT(Taulukko1[[#This Row],[TOL2008]],2)),Pääluokka!$G$2:$G$100,0))</f>
        <v>#N/A</v>
      </c>
      <c r="L169" s="41">
        <f t="shared" si="20"/>
        <v>44</v>
      </c>
      <c r="M169" s="43">
        <f t="shared" si="21"/>
        <v>39007</v>
      </c>
      <c r="N169" s="43">
        <f t="shared" si="22"/>
        <v>39051</v>
      </c>
      <c r="O169" s="43">
        <f t="shared" si="23"/>
        <v>38991</v>
      </c>
      <c r="P169" s="43">
        <f t="shared" si="24"/>
        <v>39022</v>
      </c>
      <c r="Q169" s="41">
        <f t="shared" si="25"/>
        <v>2006</v>
      </c>
      <c r="R169" s="41">
        <f t="shared" si="26"/>
        <v>2006</v>
      </c>
      <c r="S169" s="43" t="str">
        <f>YEAR(Taulukko1[[#This Row],[Alku KK]])&amp;"Q"&amp;ROUNDDOWN((MONTH(Taulukko1[[#This Row],[Alku KK]])-1)/3+1,0)</f>
        <v>2006Q4</v>
      </c>
      <c r="T169" s="43" t="str">
        <f>YEAR(Taulukko1[[#This Row],[Loppu KK]])&amp;"Q"&amp;ROUNDDOWN((MONTH(Taulukko1[[#This Row],[Loppu KK]])-1)/3+1,0)</f>
        <v>2006Q4</v>
      </c>
      <c r="U169" s="66">
        <f>IF(COUNT(Taulukko1[[#This Row],[Neuvottelujen alaiset ]])=1,Taulukko1[[#This Row],[Neuvottelujen alaiset ]],Taulukko1[[#This Row],[Vähennystarve]])</f>
        <v>25</v>
      </c>
      <c r="V169" s="44" t="str">
        <f t="shared" si="27"/>
        <v>NA</v>
      </c>
      <c r="W169" s="44">
        <f t="shared" si="28"/>
        <v>1</v>
      </c>
      <c r="X169" s="44" t="str">
        <f t="shared" si="29"/>
        <v>NA</v>
      </c>
      <c r="Y169" s="90" t="b">
        <f>AND(MONTH(Taulukko1[[#This Row],[Alku PVM]] )=6,DAY(Taulukko1[[#This Row],[Alku PVM]] )&gt;19)</f>
        <v>0</v>
      </c>
      <c r="Z169" s="90" t="b">
        <f>AND(MONTH(Taulukko1[[#This Row],[Loppu PVM]] )=6,DAY(Taulukko1[[#This Row],[Loppu PVM]] )&gt;19)</f>
        <v>0</v>
      </c>
      <c r="AA169" s="90" t="b">
        <f>OR(MONTH(Taulukko1[[#This Row],[Alku PVM]] )&lt;=5,AND(MONTH(Taulukko1[[#This Row],[Alku PVM]] )=6,DAY(Taulukko1[[#This Row],[Alku PVM]] )&lt;20))</f>
        <v>0</v>
      </c>
      <c r="AB169" s="90" t="b">
        <f>OR(MONTH(Taulukko1[[#This Row],[Loppu PVM]])&lt;=5,AND(MONTH(Taulukko1[[#This Row],[Loppu PVM]] )=6,DAY(Taulukko1[[#This Row],[Loppu PVM]])&lt;20))</f>
        <v>0</v>
      </c>
      <c r="AC169" s="90" t="b">
        <f>OR(MONTH(Taulukko1[[#This Row],[Alku PVM]] )&lt;=3,AND(MONTH(Taulukko1[[#This Row],[Alku PVM]] )=3))</f>
        <v>0</v>
      </c>
      <c r="AD169" s="90" t="b">
        <f>OR(MONTH(Taulukko1[[#This Row],[Loppu PVM]] )&lt;=3,AND(MONTH(Taulukko1[[#This Row],[Loppu PVM]] )=3))</f>
        <v>0</v>
      </c>
      <c r="AE169" s="90" t="b">
        <f>OR(MONTH(Taulukko1[[#This Row],[Alku PVM]] )&lt;=9,AND(MONTH(Taulukko1[[#This Row],[Alku PVM]] )=9))</f>
        <v>0</v>
      </c>
      <c r="AF169" s="90" t="b">
        <f>OR(MONTH(Taulukko1[[#This Row],[Loppu PVM]])&lt;=9,AND(MONTH(Taulukko1[[#This Row],[Loppu PVM]] )=9))</f>
        <v>0</v>
      </c>
      <c r="AG169" s="90" t="b">
        <f>OR(MONTH(Taulukko1[[#This Row],[Alku PVM]] )&lt;=6,AND(MONTH(Taulukko1[[#This Row],[Alku PVM]] )=6))</f>
        <v>0</v>
      </c>
      <c r="AH169" s="90" t="b">
        <f>OR(MONTH(Taulukko1[[#This Row],[Loppu PVM]])&lt;=6,AND(MONTH(Taulukko1[[#This Row],[Loppu PVM]] )=6))</f>
        <v>0</v>
      </c>
    </row>
    <row r="170" spans="1:34" ht="12.75" customHeight="1">
      <c r="A170" t="s">
        <v>1497</v>
      </c>
      <c r="B170" s="23">
        <v>39010</v>
      </c>
      <c r="C170" t="s">
        <v>1496</v>
      </c>
      <c r="E170" s="62">
        <v>92</v>
      </c>
      <c r="F170" s="4">
        <v>39052</v>
      </c>
      <c r="G170" s="5">
        <v>8</v>
      </c>
      <c r="H170" s="6">
        <v>200</v>
      </c>
      <c r="I170" s="126" t="e">
        <f>INDEX('TOL2008'!B:B,MATCH(A170,'TOL2008'!A:A,0))</f>
        <v>#N/A</v>
      </c>
      <c r="J170" s="59" t="e">
        <f>INDEX(Pääluokka!$H$2:$H$100,MATCH(VALUE(LEFT(Taulukko1[[#This Row],[TOL2008]],2)),Pääluokka!$G$2:$G$100,0))</f>
        <v>#N/A</v>
      </c>
      <c r="K170" s="59" t="e">
        <f>INDEX(Pääluokka!$I$2:$I$100,MATCH(VALUE(LEFT(Taulukko1[[#This Row],[TOL2008]],2)),Pääluokka!$G$2:$G$100,0))</f>
        <v>#N/A</v>
      </c>
      <c r="L170" s="41">
        <f t="shared" si="20"/>
        <v>42</v>
      </c>
      <c r="M170" s="43">
        <f t="shared" si="21"/>
        <v>39010</v>
      </c>
      <c r="N170" s="43">
        <f t="shared" si="22"/>
        <v>39052</v>
      </c>
      <c r="O170" s="43">
        <f t="shared" si="23"/>
        <v>38991</v>
      </c>
      <c r="P170" s="43">
        <f t="shared" si="24"/>
        <v>39052</v>
      </c>
      <c r="Q170" s="41">
        <f t="shared" si="25"/>
        <v>2006</v>
      </c>
      <c r="R170" s="41">
        <f t="shared" si="26"/>
        <v>2006</v>
      </c>
      <c r="S170" s="43" t="str">
        <f>YEAR(Taulukko1[[#This Row],[Alku KK]])&amp;"Q"&amp;ROUNDDOWN((MONTH(Taulukko1[[#This Row],[Alku KK]])-1)/3+1,0)</f>
        <v>2006Q4</v>
      </c>
      <c r="T170" s="43" t="str">
        <f>YEAR(Taulukko1[[#This Row],[Loppu KK]])&amp;"Q"&amp;ROUNDDOWN((MONTH(Taulukko1[[#This Row],[Loppu KK]])-1)/3+1,0)</f>
        <v>2006Q4</v>
      </c>
      <c r="U170" s="66">
        <f>IF(COUNT(Taulukko1[[#This Row],[Neuvottelujen alaiset ]])=1,Taulukko1[[#This Row],[Neuvottelujen alaiset ]],Taulukko1[[#This Row],[Vähennystarve]])</f>
        <v>200</v>
      </c>
      <c r="V170" s="44">
        <f t="shared" si="27"/>
        <v>0.46</v>
      </c>
      <c r="W170" s="44">
        <f t="shared" si="28"/>
        <v>0.04</v>
      </c>
      <c r="X170" s="44">
        <f t="shared" si="29"/>
        <v>8.6956521739130432E-2</v>
      </c>
      <c r="Y170" s="90" t="b">
        <f>AND(MONTH(Taulukko1[[#This Row],[Alku PVM]] )=6,DAY(Taulukko1[[#This Row],[Alku PVM]] )&gt;19)</f>
        <v>0</v>
      </c>
      <c r="Z170" s="90" t="b">
        <f>AND(MONTH(Taulukko1[[#This Row],[Loppu PVM]] )=6,DAY(Taulukko1[[#This Row],[Loppu PVM]] )&gt;19)</f>
        <v>0</v>
      </c>
      <c r="AA170" s="90" t="b">
        <f>OR(MONTH(Taulukko1[[#This Row],[Alku PVM]] )&lt;=5,AND(MONTH(Taulukko1[[#This Row],[Alku PVM]] )=6,DAY(Taulukko1[[#This Row],[Alku PVM]] )&lt;20))</f>
        <v>0</v>
      </c>
      <c r="AB170" s="90" t="b">
        <f>OR(MONTH(Taulukko1[[#This Row],[Loppu PVM]])&lt;=5,AND(MONTH(Taulukko1[[#This Row],[Loppu PVM]] )=6,DAY(Taulukko1[[#This Row],[Loppu PVM]])&lt;20))</f>
        <v>0</v>
      </c>
      <c r="AC170" s="90" t="b">
        <f>OR(MONTH(Taulukko1[[#This Row],[Alku PVM]] )&lt;=3,AND(MONTH(Taulukko1[[#This Row],[Alku PVM]] )=3))</f>
        <v>0</v>
      </c>
      <c r="AD170" s="90" t="b">
        <f>OR(MONTH(Taulukko1[[#This Row],[Loppu PVM]] )&lt;=3,AND(MONTH(Taulukko1[[#This Row],[Loppu PVM]] )=3))</f>
        <v>0</v>
      </c>
      <c r="AE170" s="90" t="b">
        <f>OR(MONTH(Taulukko1[[#This Row],[Alku PVM]] )&lt;=9,AND(MONTH(Taulukko1[[#This Row],[Alku PVM]] )=9))</f>
        <v>0</v>
      </c>
      <c r="AF170" s="90" t="b">
        <f>OR(MONTH(Taulukko1[[#This Row],[Loppu PVM]])&lt;=9,AND(MONTH(Taulukko1[[#This Row],[Loppu PVM]] )=9))</f>
        <v>0</v>
      </c>
      <c r="AG170" s="90" t="b">
        <f>OR(MONTH(Taulukko1[[#This Row],[Alku PVM]] )&lt;=6,AND(MONTH(Taulukko1[[#This Row],[Alku PVM]] )=6))</f>
        <v>0</v>
      </c>
      <c r="AH170" s="90" t="b">
        <f>OR(MONTH(Taulukko1[[#This Row],[Loppu PVM]])&lt;=6,AND(MONTH(Taulukko1[[#This Row],[Loppu PVM]] )=6))</f>
        <v>0</v>
      </c>
    </row>
    <row r="171" spans="1:34" ht="12.75" customHeight="1">
      <c r="A171" s="21" t="s">
        <v>1366</v>
      </c>
      <c r="B171" s="23">
        <v>39011</v>
      </c>
      <c r="C171" s="21" t="s">
        <v>1365</v>
      </c>
      <c r="D171" s="24"/>
      <c r="F171" s="23">
        <v>39062</v>
      </c>
      <c r="G171" s="24">
        <v>7</v>
      </c>
      <c r="H171" s="22">
        <v>50</v>
      </c>
      <c r="I171" s="126" t="e">
        <f>INDEX('TOL2008'!B:B,MATCH(A171,'TOL2008'!A:A,0))</f>
        <v>#N/A</v>
      </c>
      <c r="J171" s="59" t="e">
        <f>INDEX(Pääluokka!$H$2:$H$100,MATCH(VALUE(LEFT(Taulukko1[[#This Row],[TOL2008]],2)),Pääluokka!$G$2:$G$100,0))</f>
        <v>#N/A</v>
      </c>
      <c r="K171" s="59" t="e">
        <f>INDEX(Pääluokka!$I$2:$I$100,MATCH(VALUE(LEFT(Taulukko1[[#This Row],[TOL2008]],2)),Pääluokka!$G$2:$G$100,0))</f>
        <v>#N/A</v>
      </c>
      <c r="L171" s="41">
        <f t="shared" si="20"/>
        <v>51</v>
      </c>
      <c r="M171" s="43">
        <f t="shared" si="21"/>
        <v>39011</v>
      </c>
      <c r="N171" s="43">
        <f t="shared" si="22"/>
        <v>39062</v>
      </c>
      <c r="O171" s="43">
        <f t="shared" si="23"/>
        <v>38991</v>
      </c>
      <c r="P171" s="43">
        <f t="shared" si="24"/>
        <v>39052</v>
      </c>
      <c r="Q171" s="41">
        <f t="shared" si="25"/>
        <v>2006</v>
      </c>
      <c r="R171" s="41">
        <f t="shared" si="26"/>
        <v>2006</v>
      </c>
      <c r="S171" s="43" t="str">
        <f>YEAR(Taulukko1[[#This Row],[Alku KK]])&amp;"Q"&amp;ROUNDDOWN((MONTH(Taulukko1[[#This Row],[Alku KK]])-1)/3+1,0)</f>
        <v>2006Q4</v>
      </c>
      <c r="T171" s="43" t="str">
        <f>YEAR(Taulukko1[[#This Row],[Loppu KK]])&amp;"Q"&amp;ROUNDDOWN((MONTH(Taulukko1[[#This Row],[Loppu KK]])-1)/3+1,0)</f>
        <v>2006Q4</v>
      </c>
      <c r="U171" s="66">
        <f>IF(COUNT(Taulukko1[[#This Row],[Neuvottelujen alaiset ]])=1,Taulukko1[[#This Row],[Neuvottelujen alaiset ]],Taulukko1[[#This Row],[Vähennystarve]])</f>
        <v>50</v>
      </c>
      <c r="V171" s="44" t="str">
        <f t="shared" si="27"/>
        <v>NA</v>
      </c>
      <c r="W171" s="44">
        <f t="shared" si="28"/>
        <v>0.14000000000000001</v>
      </c>
      <c r="X171" s="44" t="str">
        <f t="shared" si="29"/>
        <v>NA</v>
      </c>
      <c r="Y171" s="90" t="b">
        <f>AND(MONTH(Taulukko1[[#This Row],[Alku PVM]] )=6,DAY(Taulukko1[[#This Row],[Alku PVM]] )&gt;19)</f>
        <v>0</v>
      </c>
      <c r="Z171" s="90" t="b">
        <f>AND(MONTH(Taulukko1[[#This Row],[Loppu PVM]] )=6,DAY(Taulukko1[[#This Row],[Loppu PVM]] )&gt;19)</f>
        <v>0</v>
      </c>
      <c r="AA171" s="90" t="b">
        <f>OR(MONTH(Taulukko1[[#This Row],[Alku PVM]] )&lt;=5,AND(MONTH(Taulukko1[[#This Row],[Alku PVM]] )=6,DAY(Taulukko1[[#This Row],[Alku PVM]] )&lt;20))</f>
        <v>0</v>
      </c>
      <c r="AB171" s="90" t="b">
        <f>OR(MONTH(Taulukko1[[#This Row],[Loppu PVM]])&lt;=5,AND(MONTH(Taulukko1[[#This Row],[Loppu PVM]] )=6,DAY(Taulukko1[[#This Row],[Loppu PVM]])&lt;20))</f>
        <v>0</v>
      </c>
      <c r="AC171" s="90" t="b">
        <f>OR(MONTH(Taulukko1[[#This Row],[Alku PVM]] )&lt;=3,AND(MONTH(Taulukko1[[#This Row],[Alku PVM]] )=3))</f>
        <v>0</v>
      </c>
      <c r="AD171" s="90" t="b">
        <f>OR(MONTH(Taulukko1[[#This Row],[Loppu PVM]] )&lt;=3,AND(MONTH(Taulukko1[[#This Row],[Loppu PVM]] )=3))</f>
        <v>0</v>
      </c>
      <c r="AE171" s="90" t="b">
        <f>OR(MONTH(Taulukko1[[#This Row],[Alku PVM]] )&lt;=9,AND(MONTH(Taulukko1[[#This Row],[Alku PVM]] )=9))</f>
        <v>0</v>
      </c>
      <c r="AF171" s="90" t="b">
        <f>OR(MONTH(Taulukko1[[#This Row],[Loppu PVM]])&lt;=9,AND(MONTH(Taulukko1[[#This Row],[Loppu PVM]] )=9))</f>
        <v>0</v>
      </c>
      <c r="AG171" s="90" t="b">
        <f>OR(MONTH(Taulukko1[[#This Row],[Alku PVM]] )&lt;=6,AND(MONTH(Taulukko1[[#This Row],[Alku PVM]] )=6))</f>
        <v>0</v>
      </c>
      <c r="AH171" s="90" t="b">
        <f>OR(MONTH(Taulukko1[[#This Row],[Loppu PVM]])&lt;=6,AND(MONTH(Taulukko1[[#This Row],[Loppu PVM]] )=6))</f>
        <v>0</v>
      </c>
    </row>
    <row r="172" spans="1:34" ht="12.75" customHeight="1">
      <c r="A172" s="21" t="s">
        <v>1485</v>
      </c>
      <c r="B172" s="23">
        <v>39013</v>
      </c>
      <c r="C172" s="21" t="s">
        <v>1484</v>
      </c>
      <c r="D172" s="24"/>
      <c r="E172" s="62">
        <v>65</v>
      </c>
      <c r="F172" s="23">
        <v>39070</v>
      </c>
      <c r="G172" s="24">
        <v>58</v>
      </c>
      <c r="H172" s="6">
        <v>91</v>
      </c>
      <c r="I172" s="126" t="e">
        <f>INDEX('TOL2008'!B:B,MATCH(A172,'TOL2008'!A:A,0))</f>
        <v>#N/A</v>
      </c>
      <c r="J172" s="59" t="e">
        <f>INDEX(Pääluokka!$H$2:$H$100,MATCH(VALUE(LEFT(Taulukko1[[#This Row],[TOL2008]],2)),Pääluokka!$G$2:$G$100,0))</f>
        <v>#N/A</v>
      </c>
      <c r="K172" s="59" t="e">
        <f>INDEX(Pääluokka!$I$2:$I$100,MATCH(VALUE(LEFT(Taulukko1[[#This Row],[TOL2008]],2)),Pääluokka!$G$2:$G$100,0))</f>
        <v>#N/A</v>
      </c>
      <c r="L172" s="41">
        <f t="shared" si="20"/>
        <v>57</v>
      </c>
      <c r="M172" s="43">
        <f t="shared" si="21"/>
        <v>39013</v>
      </c>
      <c r="N172" s="43">
        <f t="shared" si="22"/>
        <v>39070</v>
      </c>
      <c r="O172" s="43">
        <f t="shared" si="23"/>
        <v>38991</v>
      </c>
      <c r="P172" s="43">
        <f t="shared" si="24"/>
        <v>39052</v>
      </c>
      <c r="Q172" s="41">
        <f t="shared" si="25"/>
        <v>2006</v>
      </c>
      <c r="R172" s="41">
        <f t="shared" si="26"/>
        <v>2006</v>
      </c>
      <c r="S172" s="43" t="str">
        <f>YEAR(Taulukko1[[#This Row],[Alku KK]])&amp;"Q"&amp;ROUNDDOWN((MONTH(Taulukko1[[#This Row],[Alku KK]])-1)/3+1,0)</f>
        <v>2006Q4</v>
      </c>
      <c r="T172" s="43" t="str">
        <f>YEAR(Taulukko1[[#This Row],[Loppu KK]])&amp;"Q"&amp;ROUNDDOWN((MONTH(Taulukko1[[#This Row],[Loppu KK]])-1)/3+1,0)</f>
        <v>2006Q4</v>
      </c>
      <c r="U172" s="66">
        <f>IF(COUNT(Taulukko1[[#This Row],[Neuvottelujen alaiset ]])=1,Taulukko1[[#This Row],[Neuvottelujen alaiset ]],Taulukko1[[#This Row],[Vähennystarve]])</f>
        <v>91</v>
      </c>
      <c r="V172" s="44">
        <f t="shared" si="27"/>
        <v>0.7142857142857143</v>
      </c>
      <c r="W172" s="44">
        <f t="shared" si="28"/>
        <v>0.63736263736263732</v>
      </c>
      <c r="X172" s="44">
        <f t="shared" si="29"/>
        <v>0.89230769230769236</v>
      </c>
      <c r="Y172" s="90" t="b">
        <f>AND(MONTH(Taulukko1[[#This Row],[Alku PVM]] )=6,DAY(Taulukko1[[#This Row],[Alku PVM]] )&gt;19)</f>
        <v>0</v>
      </c>
      <c r="Z172" s="90" t="b">
        <f>AND(MONTH(Taulukko1[[#This Row],[Loppu PVM]] )=6,DAY(Taulukko1[[#This Row],[Loppu PVM]] )&gt;19)</f>
        <v>0</v>
      </c>
      <c r="AA172" s="90" t="b">
        <f>OR(MONTH(Taulukko1[[#This Row],[Alku PVM]] )&lt;=5,AND(MONTH(Taulukko1[[#This Row],[Alku PVM]] )=6,DAY(Taulukko1[[#This Row],[Alku PVM]] )&lt;20))</f>
        <v>0</v>
      </c>
      <c r="AB172" s="90" t="b">
        <f>OR(MONTH(Taulukko1[[#This Row],[Loppu PVM]])&lt;=5,AND(MONTH(Taulukko1[[#This Row],[Loppu PVM]] )=6,DAY(Taulukko1[[#This Row],[Loppu PVM]])&lt;20))</f>
        <v>0</v>
      </c>
      <c r="AC172" s="90" t="b">
        <f>OR(MONTH(Taulukko1[[#This Row],[Alku PVM]] )&lt;=3,AND(MONTH(Taulukko1[[#This Row],[Alku PVM]] )=3))</f>
        <v>0</v>
      </c>
      <c r="AD172" s="90" t="b">
        <f>OR(MONTH(Taulukko1[[#This Row],[Loppu PVM]] )&lt;=3,AND(MONTH(Taulukko1[[#This Row],[Loppu PVM]] )=3))</f>
        <v>0</v>
      </c>
      <c r="AE172" s="90" t="b">
        <f>OR(MONTH(Taulukko1[[#This Row],[Alku PVM]] )&lt;=9,AND(MONTH(Taulukko1[[#This Row],[Alku PVM]] )=9))</f>
        <v>0</v>
      </c>
      <c r="AF172" s="90" t="b">
        <f>OR(MONTH(Taulukko1[[#This Row],[Loppu PVM]])&lt;=9,AND(MONTH(Taulukko1[[#This Row],[Loppu PVM]] )=9))</f>
        <v>0</v>
      </c>
      <c r="AG172" s="90" t="b">
        <f>OR(MONTH(Taulukko1[[#This Row],[Alku PVM]] )&lt;=6,AND(MONTH(Taulukko1[[#This Row],[Alku PVM]] )=6))</f>
        <v>0</v>
      </c>
      <c r="AH172" s="90" t="b">
        <f>OR(MONTH(Taulukko1[[#This Row],[Loppu PVM]])&lt;=6,AND(MONTH(Taulukko1[[#This Row],[Loppu PVM]] )=6))</f>
        <v>0</v>
      </c>
    </row>
    <row r="173" spans="1:34" ht="12.75" customHeight="1">
      <c r="A173" s="21" t="s">
        <v>1571</v>
      </c>
      <c r="B173" s="23">
        <v>39016</v>
      </c>
      <c r="C173" s="21" t="s">
        <v>1570</v>
      </c>
      <c r="D173" s="24"/>
      <c r="F173" s="23"/>
      <c r="G173" s="24"/>
      <c r="H173" s="6">
        <v>290</v>
      </c>
      <c r="I173" s="126" t="e">
        <f>INDEX('TOL2008'!B:B,MATCH(A173,'TOL2008'!A:A,0))</f>
        <v>#N/A</v>
      </c>
      <c r="J173" s="59" t="e">
        <f>INDEX(Pääluokka!$H$2:$H$100,MATCH(VALUE(LEFT(Taulukko1[[#This Row],[TOL2008]],2)),Pääluokka!$G$2:$G$100,0))</f>
        <v>#N/A</v>
      </c>
      <c r="K173" s="59" t="e">
        <f>INDEX(Pääluokka!$I$2:$I$100,MATCH(VALUE(LEFT(Taulukko1[[#This Row],[TOL2008]],2)),Pääluokka!$G$2:$G$100,0))</f>
        <v>#N/A</v>
      </c>
      <c r="L173" s="41" t="str">
        <f t="shared" si="20"/>
        <v>NA</v>
      </c>
      <c r="M173" s="43">
        <f t="shared" si="21"/>
        <v>39016</v>
      </c>
      <c r="N173" s="43">
        <f t="shared" si="22"/>
        <v>39067</v>
      </c>
      <c r="O173" s="43">
        <f t="shared" si="23"/>
        <v>38991</v>
      </c>
      <c r="P173" s="43">
        <f t="shared" si="24"/>
        <v>39052</v>
      </c>
      <c r="Q173" s="41">
        <f t="shared" si="25"/>
        <v>2006</v>
      </c>
      <c r="R173" s="41">
        <f t="shared" si="26"/>
        <v>2006</v>
      </c>
      <c r="S173" s="43" t="str">
        <f>YEAR(Taulukko1[[#This Row],[Alku KK]])&amp;"Q"&amp;ROUNDDOWN((MONTH(Taulukko1[[#This Row],[Alku KK]])-1)/3+1,0)</f>
        <v>2006Q4</v>
      </c>
      <c r="T173" s="43" t="str">
        <f>YEAR(Taulukko1[[#This Row],[Loppu KK]])&amp;"Q"&amp;ROUNDDOWN((MONTH(Taulukko1[[#This Row],[Loppu KK]])-1)/3+1,0)</f>
        <v>2006Q4</v>
      </c>
      <c r="U173" s="66">
        <f>IF(COUNT(Taulukko1[[#This Row],[Neuvottelujen alaiset ]])=1,Taulukko1[[#This Row],[Neuvottelujen alaiset ]],Taulukko1[[#This Row],[Vähennystarve]])</f>
        <v>290</v>
      </c>
      <c r="V173" s="44" t="str">
        <f t="shared" si="27"/>
        <v>NA</v>
      </c>
      <c r="W173" s="44" t="str">
        <f t="shared" si="28"/>
        <v>NA</v>
      </c>
      <c r="X173" s="44" t="str">
        <f t="shared" si="29"/>
        <v>NA</v>
      </c>
      <c r="Y173" s="90" t="b">
        <f>AND(MONTH(Taulukko1[[#This Row],[Alku PVM]] )=6,DAY(Taulukko1[[#This Row],[Alku PVM]] )&gt;19)</f>
        <v>0</v>
      </c>
      <c r="Z173" s="90" t="b">
        <f>AND(MONTH(Taulukko1[[#This Row],[Loppu PVM]] )=6,DAY(Taulukko1[[#This Row],[Loppu PVM]] )&gt;19)</f>
        <v>0</v>
      </c>
      <c r="AA173" s="90" t="b">
        <f>OR(MONTH(Taulukko1[[#This Row],[Alku PVM]] )&lt;=5,AND(MONTH(Taulukko1[[#This Row],[Alku PVM]] )=6,DAY(Taulukko1[[#This Row],[Alku PVM]] )&lt;20))</f>
        <v>0</v>
      </c>
      <c r="AB173" s="90" t="b">
        <f>OR(MONTH(Taulukko1[[#This Row],[Loppu PVM]])&lt;=5,AND(MONTH(Taulukko1[[#This Row],[Loppu PVM]] )=6,DAY(Taulukko1[[#This Row],[Loppu PVM]])&lt;20))</f>
        <v>0</v>
      </c>
      <c r="AC173" s="90" t="b">
        <f>OR(MONTH(Taulukko1[[#This Row],[Alku PVM]] )&lt;=3,AND(MONTH(Taulukko1[[#This Row],[Alku PVM]] )=3))</f>
        <v>0</v>
      </c>
      <c r="AD173" s="90" t="b">
        <f>OR(MONTH(Taulukko1[[#This Row],[Loppu PVM]] )&lt;=3,AND(MONTH(Taulukko1[[#This Row],[Loppu PVM]] )=3))</f>
        <v>0</v>
      </c>
      <c r="AE173" s="90" t="b">
        <f>OR(MONTH(Taulukko1[[#This Row],[Alku PVM]] )&lt;=9,AND(MONTH(Taulukko1[[#This Row],[Alku PVM]] )=9))</f>
        <v>0</v>
      </c>
      <c r="AF173" s="90" t="b">
        <f>OR(MONTH(Taulukko1[[#This Row],[Loppu PVM]])&lt;=9,AND(MONTH(Taulukko1[[#This Row],[Loppu PVM]] )=9))</f>
        <v>0</v>
      </c>
      <c r="AG173" s="90" t="b">
        <f>OR(MONTH(Taulukko1[[#This Row],[Alku PVM]] )&lt;=6,AND(MONTH(Taulukko1[[#This Row],[Alku PVM]] )=6))</f>
        <v>0</v>
      </c>
      <c r="AH173" s="90" t="b">
        <f>OR(MONTH(Taulukko1[[#This Row],[Loppu PVM]])&lt;=6,AND(MONTH(Taulukko1[[#This Row],[Loppu PVM]] )=6))</f>
        <v>0</v>
      </c>
    </row>
    <row r="174" spans="1:34" ht="12.75" customHeight="1">
      <c r="A174" s="21" t="s">
        <v>1444</v>
      </c>
      <c r="B174" s="23">
        <v>39017</v>
      </c>
      <c r="C174" s="21" t="s">
        <v>1443</v>
      </c>
      <c r="D174" s="24"/>
      <c r="E174" s="62">
        <v>20</v>
      </c>
      <c r="F174" s="23"/>
      <c r="G174" s="24"/>
      <c r="H174" s="6">
        <v>20</v>
      </c>
      <c r="I174" s="126" t="e">
        <f>INDEX('TOL2008'!B:B,MATCH(A174,'TOL2008'!A:A,0))</f>
        <v>#N/A</v>
      </c>
      <c r="J174" s="59" t="e">
        <f>INDEX(Pääluokka!$H$2:$H$100,MATCH(VALUE(LEFT(Taulukko1[[#This Row],[TOL2008]],2)),Pääluokka!$G$2:$G$100,0))</f>
        <v>#N/A</v>
      </c>
      <c r="K174" s="59" t="e">
        <f>INDEX(Pääluokka!$I$2:$I$100,MATCH(VALUE(LEFT(Taulukko1[[#This Row],[TOL2008]],2)),Pääluokka!$G$2:$G$100,0))</f>
        <v>#N/A</v>
      </c>
      <c r="L174" s="41" t="str">
        <f t="shared" si="20"/>
        <v>NA</v>
      </c>
      <c r="M174" s="43">
        <f t="shared" si="21"/>
        <v>39017</v>
      </c>
      <c r="N174" s="43">
        <f t="shared" si="22"/>
        <v>39068</v>
      </c>
      <c r="O174" s="43">
        <f t="shared" si="23"/>
        <v>38991</v>
      </c>
      <c r="P174" s="43">
        <f t="shared" si="24"/>
        <v>39052</v>
      </c>
      <c r="Q174" s="41">
        <f t="shared" si="25"/>
        <v>2006</v>
      </c>
      <c r="R174" s="41">
        <f t="shared" si="26"/>
        <v>2006</v>
      </c>
      <c r="S174" s="43" t="str">
        <f>YEAR(Taulukko1[[#This Row],[Alku KK]])&amp;"Q"&amp;ROUNDDOWN((MONTH(Taulukko1[[#This Row],[Alku KK]])-1)/3+1,0)</f>
        <v>2006Q4</v>
      </c>
      <c r="T174" s="43" t="str">
        <f>YEAR(Taulukko1[[#This Row],[Loppu KK]])&amp;"Q"&amp;ROUNDDOWN((MONTH(Taulukko1[[#This Row],[Loppu KK]])-1)/3+1,0)</f>
        <v>2006Q4</v>
      </c>
      <c r="U174" s="66">
        <f>IF(COUNT(Taulukko1[[#This Row],[Neuvottelujen alaiset ]])=1,Taulukko1[[#This Row],[Neuvottelujen alaiset ]],Taulukko1[[#This Row],[Vähennystarve]])</f>
        <v>20</v>
      </c>
      <c r="V174" s="44">
        <f t="shared" si="27"/>
        <v>1</v>
      </c>
      <c r="W174" s="44" t="str">
        <f t="shared" si="28"/>
        <v>NA</v>
      </c>
      <c r="X174" s="44" t="str">
        <f t="shared" si="29"/>
        <v>NA</v>
      </c>
      <c r="Y174" s="90" t="b">
        <f>AND(MONTH(Taulukko1[[#This Row],[Alku PVM]] )=6,DAY(Taulukko1[[#This Row],[Alku PVM]] )&gt;19)</f>
        <v>0</v>
      </c>
      <c r="Z174" s="90" t="b">
        <f>AND(MONTH(Taulukko1[[#This Row],[Loppu PVM]] )=6,DAY(Taulukko1[[#This Row],[Loppu PVM]] )&gt;19)</f>
        <v>0</v>
      </c>
      <c r="AA174" s="90" t="b">
        <f>OR(MONTH(Taulukko1[[#This Row],[Alku PVM]] )&lt;=5,AND(MONTH(Taulukko1[[#This Row],[Alku PVM]] )=6,DAY(Taulukko1[[#This Row],[Alku PVM]] )&lt;20))</f>
        <v>0</v>
      </c>
      <c r="AB174" s="90" t="b">
        <f>OR(MONTH(Taulukko1[[#This Row],[Loppu PVM]])&lt;=5,AND(MONTH(Taulukko1[[#This Row],[Loppu PVM]] )=6,DAY(Taulukko1[[#This Row],[Loppu PVM]])&lt;20))</f>
        <v>0</v>
      </c>
      <c r="AC174" s="90" t="b">
        <f>OR(MONTH(Taulukko1[[#This Row],[Alku PVM]] )&lt;=3,AND(MONTH(Taulukko1[[#This Row],[Alku PVM]] )=3))</f>
        <v>0</v>
      </c>
      <c r="AD174" s="90" t="b">
        <f>OR(MONTH(Taulukko1[[#This Row],[Loppu PVM]] )&lt;=3,AND(MONTH(Taulukko1[[#This Row],[Loppu PVM]] )=3))</f>
        <v>0</v>
      </c>
      <c r="AE174" s="90" t="b">
        <f>OR(MONTH(Taulukko1[[#This Row],[Alku PVM]] )&lt;=9,AND(MONTH(Taulukko1[[#This Row],[Alku PVM]] )=9))</f>
        <v>0</v>
      </c>
      <c r="AF174" s="90" t="b">
        <f>OR(MONTH(Taulukko1[[#This Row],[Loppu PVM]])&lt;=9,AND(MONTH(Taulukko1[[#This Row],[Loppu PVM]] )=9))</f>
        <v>0</v>
      </c>
      <c r="AG174" s="90" t="b">
        <f>OR(MONTH(Taulukko1[[#This Row],[Alku PVM]] )&lt;=6,AND(MONTH(Taulukko1[[#This Row],[Alku PVM]] )=6))</f>
        <v>0</v>
      </c>
      <c r="AH174" s="90" t="b">
        <f>OR(MONTH(Taulukko1[[#This Row],[Loppu PVM]])&lt;=6,AND(MONTH(Taulukko1[[#This Row],[Loppu PVM]] )=6))</f>
        <v>0</v>
      </c>
    </row>
    <row r="175" spans="1:34" ht="12.75" customHeight="1">
      <c r="A175" t="s">
        <v>1646</v>
      </c>
      <c r="B175" s="23">
        <v>39018</v>
      </c>
      <c r="C175" t="s">
        <v>1645</v>
      </c>
      <c r="F175" s="4">
        <v>39069</v>
      </c>
      <c r="G175" s="5">
        <v>30</v>
      </c>
      <c r="H175" s="22">
        <v>30</v>
      </c>
      <c r="I175" s="126" t="e">
        <f>INDEX('TOL2008'!B:B,MATCH(A175,'TOL2008'!A:A,0))</f>
        <v>#N/A</v>
      </c>
      <c r="J175" s="59" t="e">
        <f>INDEX(Pääluokka!$H$2:$H$100,MATCH(VALUE(LEFT(Taulukko1[[#This Row],[TOL2008]],2)),Pääluokka!$G$2:$G$100,0))</f>
        <v>#N/A</v>
      </c>
      <c r="K175" s="59" t="e">
        <f>INDEX(Pääluokka!$I$2:$I$100,MATCH(VALUE(LEFT(Taulukko1[[#This Row],[TOL2008]],2)),Pääluokka!$G$2:$G$100,0))</f>
        <v>#N/A</v>
      </c>
      <c r="L175" s="41">
        <f t="shared" si="20"/>
        <v>51</v>
      </c>
      <c r="M175" s="43">
        <f t="shared" si="21"/>
        <v>39018</v>
      </c>
      <c r="N175" s="43">
        <f t="shared" si="22"/>
        <v>39069</v>
      </c>
      <c r="O175" s="43">
        <f t="shared" si="23"/>
        <v>38991</v>
      </c>
      <c r="P175" s="43">
        <f t="shared" si="24"/>
        <v>39052</v>
      </c>
      <c r="Q175" s="41">
        <f t="shared" si="25"/>
        <v>2006</v>
      </c>
      <c r="R175" s="41">
        <f t="shared" si="26"/>
        <v>2006</v>
      </c>
      <c r="S175" s="43" t="str">
        <f>YEAR(Taulukko1[[#This Row],[Alku KK]])&amp;"Q"&amp;ROUNDDOWN((MONTH(Taulukko1[[#This Row],[Alku KK]])-1)/3+1,0)</f>
        <v>2006Q4</v>
      </c>
      <c r="T175" s="43" t="str">
        <f>YEAR(Taulukko1[[#This Row],[Loppu KK]])&amp;"Q"&amp;ROUNDDOWN((MONTH(Taulukko1[[#This Row],[Loppu KK]])-1)/3+1,0)</f>
        <v>2006Q4</v>
      </c>
      <c r="U175" s="66">
        <f>IF(COUNT(Taulukko1[[#This Row],[Neuvottelujen alaiset ]])=1,Taulukko1[[#This Row],[Neuvottelujen alaiset ]],Taulukko1[[#This Row],[Vähennystarve]])</f>
        <v>30</v>
      </c>
      <c r="V175" s="44" t="str">
        <f t="shared" si="27"/>
        <v>NA</v>
      </c>
      <c r="W175" s="44">
        <f t="shared" si="28"/>
        <v>1</v>
      </c>
      <c r="X175" s="44" t="str">
        <f t="shared" si="29"/>
        <v>NA</v>
      </c>
      <c r="Y175" s="90" t="b">
        <f>AND(MONTH(Taulukko1[[#This Row],[Alku PVM]] )=6,DAY(Taulukko1[[#This Row],[Alku PVM]] )&gt;19)</f>
        <v>0</v>
      </c>
      <c r="Z175" s="90" t="b">
        <f>AND(MONTH(Taulukko1[[#This Row],[Loppu PVM]] )=6,DAY(Taulukko1[[#This Row],[Loppu PVM]] )&gt;19)</f>
        <v>0</v>
      </c>
      <c r="AA175" s="90" t="b">
        <f>OR(MONTH(Taulukko1[[#This Row],[Alku PVM]] )&lt;=5,AND(MONTH(Taulukko1[[#This Row],[Alku PVM]] )=6,DAY(Taulukko1[[#This Row],[Alku PVM]] )&lt;20))</f>
        <v>0</v>
      </c>
      <c r="AB175" s="90" t="b">
        <f>OR(MONTH(Taulukko1[[#This Row],[Loppu PVM]])&lt;=5,AND(MONTH(Taulukko1[[#This Row],[Loppu PVM]] )=6,DAY(Taulukko1[[#This Row],[Loppu PVM]])&lt;20))</f>
        <v>0</v>
      </c>
      <c r="AC175" s="90" t="b">
        <f>OR(MONTH(Taulukko1[[#This Row],[Alku PVM]] )&lt;=3,AND(MONTH(Taulukko1[[#This Row],[Alku PVM]] )=3))</f>
        <v>0</v>
      </c>
      <c r="AD175" s="90" t="b">
        <f>OR(MONTH(Taulukko1[[#This Row],[Loppu PVM]] )&lt;=3,AND(MONTH(Taulukko1[[#This Row],[Loppu PVM]] )=3))</f>
        <v>0</v>
      </c>
      <c r="AE175" s="90" t="b">
        <f>OR(MONTH(Taulukko1[[#This Row],[Alku PVM]] )&lt;=9,AND(MONTH(Taulukko1[[#This Row],[Alku PVM]] )=9))</f>
        <v>0</v>
      </c>
      <c r="AF175" s="90" t="b">
        <f>OR(MONTH(Taulukko1[[#This Row],[Loppu PVM]])&lt;=9,AND(MONTH(Taulukko1[[#This Row],[Loppu PVM]] )=9))</f>
        <v>0</v>
      </c>
      <c r="AG175" s="90" t="b">
        <f>OR(MONTH(Taulukko1[[#This Row],[Alku PVM]] )&lt;=6,AND(MONTH(Taulukko1[[#This Row],[Alku PVM]] )=6))</f>
        <v>0</v>
      </c>
      <c r="AH175" s="90" t="b">
        <f>OR(MONTH(Taulukko1[[#This Row],[Loppu PVM]])&lt;=6,AND(MONTH(Taulukko1[[#This Row],[Loppu PVM]] )=6))</f>
        <v>0</v>
      </c>
    </row>
    <row r="176" spans="1:34" ht="12.75" customHeight="1">
      <c r="A176" t="s">
        <v>1451</v>
      </c>
      <c r="B176" s="23">
        <v>39020</v>
      </c>
      <c r="C176" t="s">
        <v>1450</v>
      </c>
      <c r="F176" s="4">
        <v>39020</v>
      </c>
      <c r="G176" s="5">
        <v>13</v>
      </c>
      <c r="H176" s="1">
        <v>13</v>
      </c>
      <c r="I176" s="126" t="e">
        <f>INDEX('TOL2008'!B:B,MATCH(A176,'TOL2008'!A:A,0))</f>
        <v>#N/A</v>
      </c>
      <c r="J176" s="59" t="e">
        <f>INDEX(Pääluokka!$H$2:$H$100,MATCH(VALUE(LEFT(Taulukko1[[#This Row],[TOL2008]],2)),Pääluokka!$G$2:$G$100,0))</f>
        <v>#N/A</v>
      </c>
      <c r="K176" s="59" t="e">
        <f>INDEX(Pääluokka!$I$2:$I$100,MATCH(VALUE(LEFT(Taulukko1[[#This Row],[TOL2008]],2)),Pääluokka!$G$2:$G$100,0))</f>
        <v>#N/A</v>
      </c>
      <c r="L176" s="41" t="str">
        <f t="shared" si="20"/>
        <v>NA</v>
      </c>
      <c r="M176" s="43">
        <f t="shared" si="21"/>
        <v>39020</v>
      </c>
      <c r="N176" s="43">
        <f t="shared" si="22"/>
        <v>39020</v>
      </c>
      <c r="O176" s="43">
        <f t="shared" si="23"/>
        <v>38991</v>
      </c>
      <c r="P176" s="43">
        <f t="shared" si="24"/>
        <v>38991</v>
      </c>
      <c r="Q176" s="41">
        <f t="shared" si="25"/>
        <v>2006</v>
      </c>
      <c r="R176" s="41">
        <f t="shared" si="26"/>
        <v>2006</v>
      </c>
      <c r="S176" s="43" t="str">
        <f>YEAR(Taulukko1[[#This Row],[Alku KK]])&amp;"Q"&amp;ROUNDDOWN((MONTH(Taulukko1[[#This Row],[Alku KK]])-1)/3+1,0)</f>
        <v>2006Q4</v>
      </c>
      <c r="T176" s="43" t="str">
        <f>YEAR(Taulukko1[[#This Row],[Loppu KK]])&amp;"Q"&amp;ROUNDDOWN((MONTH(Taulukko1[[#This Row],[Loppu KK]])-1)/3+1,0)</f>
        <v>2006Q4</v>
      </c>
      <c r="U176" s="66">
        <f>IF(COUNT(Taulukko1[[#This Row],[Neuvottelujen alaiset ]])=1,Taulukko1[[#This Row],[Neuvottelujen alaiset ]],Taulukko1[[#This Row],[Vähennystarve]])</f>
        <v>13</v>
      </c>
      <c r="V176" s="44" t="str">
        <f t="shared" si="27"/>
        <v>NA</v>
      </c>
      <c r="W176" s="44">
        <f t="shared" si="28"/>
        <v>1</v>
      </c>
      <c r="X176" s="44" t="str">
        <f t="shared" si="29"/>
        <v>NA</v>
      </c>
      <c r="Y176" s="90" t="b">
        <f>AND(MONTH(Taulukko1[[#This Row],[Alku PVM]] )=6,DAY(Taulukko1[[#This Row],[Alku PVM]] )&gt;19)</f>
        <v>0</v>
      </c>
      <c r="Z176" s="90" t="b">
        <f>AND(MONTH(Taulukko1[[#This Row],[Loppu PVM]] )=6,DAY(Taulukko1[[#This Row],[Loppu PVM]] )&gt;19)</f>
        <v>0</v>
      </c>
      <c r="AA176" s="90" t="b">
        <f>OR(MONTH(Taulukko1[[#This Row],[Alku PVM]] )&lt;=5,AND(MONTH(Taulukko1[[#This Row],[Alku PVM]] )=6,DAY(Taulukko1[[#This Row],[Alku PVM]] )&lt;20))</f>
        <v>0</v>
      </c>
      <c r="AB176" s="90" t="b">
        <f>OR(MONTH(Taulukko1[[#This Row],[Loppu PVM]])&lt;=5,AND(MONTH(Taulukko1[[#This Row],[Loppu PVM]] )=6,DAY(Taulukko1[[#This Row],[Loppu PVM]])&lt;20))</f>
        <v>0</v>
      </c>
      <c r="AC176" s="90" t="b">
        <f>OR(MONTH(Taulukko1[[#This Row],[Alku PVM]] )&lt;=3,AND(MONTH(Taulukko1[[#This Row],[Alku PVM]] )=3))</f>
        <v>0</v>
      </c>
      <c r="AD176" s="90" t="b">
        <f>OR(MONTH(Taulukko1[[#This Row],[Loppu PVM]] )&lt;=3,AND(MONTH(Taulukko1[[#This Row],[Loppu PVM]] )=3))</f>
        <v>0</v>
      </c>
      <c r="AE176" s="90" t="b">
        <f>OR(MONTH(Taulukko1[[#This Row],[Alku PVM]] )&lt;=9,AND(MONTH(Taulukko1[[#This Row],[Alku PVM]] )=9))</f>
        <v>0</v>
      </c>
      <c r="AF176" s="90" t="b">
        <f>OR(MONTH(Taulukko1[[#This Row],[Loppu PVM]])&lt;=9,AND(MONTH(Taulukko1[[#This Row],[Loppu PVM]] )=9))</f>
        <v>0</v>
      </c>
      <c r="AG176" s="90" t="b">
        <f>OR(MONTH(Taulukko1[[#This Row],[Alku PVM]] )&lt;=6,AND(MONTH(Taulukko1[[#This Row],[Alku PVM]] )=6))</f>
        <v>0</v>
      </c>
      <c r="AH176" s="90" t="b">
        <f>OR(MONTH(Taulukko1[[#This Row],[Loppu PVM]])&lt;=6,AND(MONTH(Taulukko1[[#This Row],[Loppu PVM]] )=6))</f>
        <v>0</v>
      </c>
    </row>
    <row r="177" spans="1:34" ht="12.75" customHeight="1">
      <c r="A177" t="s">
        <v>351</v>
      </c>
      <c r="B177" s="23">
        <v>39022</v>
      </c>
      <c r="C177" t="s">
        <v>1520</v>
      </c>
      <c r="E177" s="62">
        <v>260</v>
      </c>
      <c r="F177" s="4">
        <v>39071</v>
      </c>
      <c r="G177" s="5">
        <v>222</v>
      </c>
      <c r="H177" s="6">
        <v>260</v>
      </c>
      <c r="I177" s="126">
        <f>INDEX('TOL2008'!B:B,MATCH(A177,'TOL2008'!A:A,0))</f>
        <v>28950</v>
      </c>
      <c r="J177" s="59" t="str">
        <f>INDEX(Pääluokka!$H$2:$H$100,MATCH(VALUE(LEFT(Taulukko1[[#This Row],[TOL2008]],2)),Pääluokka!$G$2:$G$100,0))</f>
        <v>Teollisuus</v>
      </c>
      <c r="K177" s="59" t="str">
        <f>INDEX(Pääluokka!$I$2:$I$100,MATCH(VALUE(LEFT(Taulukko1[[#This Row],[TOL2008]],2)),Pääluokka!$G$2:$G$100,0))</f>
        <v>Teollisuus (C-E)</v>
      </c>
      <c r="L177" s="41">
        <f t="shared" si="20"/>
        <v>49</v>
      </c>
      <c r="M177" s="43">
        <f t="shared" si="21"/>
        <v>39022</v>
      </c>
      <c r="N177" s="43">
        <f t="shared" si="22"/>
        <v>39071</v>
      </c>
      <c r="O177" s="43">
        <f t="shared" si="23"/>
        <v>39022</v>
      </c>
      <c r="P177" s="43">
        <f t="shared" si="24"/>
        <v>39052</v>
      </c>
      <c r="Q177" s="41">
        <f t="shared" si="25"/>
        <v>2006</v>
      </c>
      <c r="R177" s="41">
        <f t="shared" si="26"/>
        <v>2006</v>
      </c>
      <c r="S177" s="43" t="str">
        <f>YEAR(Taulukko1[[#This Row],[Alku KK]])&amp;"Q"&amp;ROUNDDOWN((MONTH(Taulukko1[[#This Row],[Alku KK]])-1)/3+1,0)</f>
        <v>2006Q4</v>
      </c>
      <c r="T177" s="43" t="str">
        <f>YEAR(Taulukko1[[#This Row],[Loppu KK]])&amp;"Q"&amp;ROUNDDOWN((MONTH(Taulukko1[[#This Row],[Loppu KK]])-1)/3+1,0)</f>
        <v>2006Q4</v>
      </c>
      <c r="U177" s="66">
        <f>IF(COUNT(Taulukko1[[#This Row],[Neuvottelujen alaiset ]])=1,Taulukko1[[#This Row],[Neuvottelujen alaiset ]],Taulukko1[[#This Row],[Vähennystarve]])</f>
        <v>260</v>
      </c>
      <c r="V177" s="44">
        <f t="shared" si="27"/>
        <v>1</v>
      </c>
      <c r="W177" s="44">
        <f t="shared" si="28"/>
        <v>0.85384615384615381</v>
      </c>
      <c r="X177" s="44">
        <f t="shared" si="29"/>
        <v>0.85384615384615381</v>
      </c>
      <c r="Y177" s="90" t="b">
        <f>AND(MONTH(Taulukko1[[#This Row],[Alku PVM]] )=6,DAY(Taulukko1[[#This Row],[Alku PVM]] )&gt;19)</f>
        <v>0</v>
      </c>
      <c r="Z177" s="90" t="b">
        <f>AND(MONTH(Taulukko1[[#This Row],[Loppu PVM]] )=6,DAY(Taulukko1[[#This Row],[Loppu PVM]] )&gt;19)</f>
        <v>0</v>
      </c>
      <c r="AA177" s="90" t="b">
        <f>OR(MONTH(Taulukko1[[#This Row],[Alku PVM]] )&lt;=5,AND(MONTH(Taulukko1[[#This Row],[Alku PVM]] )=6,DAY(Taulukko1[[#This Row],[Alku PVM]] )&lt;20))</f>
        <v>0</v>
      </c>
      <c r="AB177" s="90" t="b">
        <f>OR(MONTH(Taulukko1[[#This Row],[Loppu PVM]])&lt;=5,AND(MONTH(Taulukko1[[#This Row],[Loppu PVM]] )=6,DAY(Taulukko1[[#This Row],[Loppu PVM]])&lt;20))</f>
        <v>0</v>
      </c>
      <c r="AC177" s="90" t="b">
        <f>OR(MONTH(Taulukko1[[#This Row],[Alku PVM]] )&lt;=3,AND(MONTH(Taulukko1[[#This Row],[Alku PVM]] )=3))</f>
        <v>0</v>
      </c>
      <c r="AD177" s="90" t="b">
        <f>OR(MONTH(Taulukko1[[#This Row],[Loppu PVM]] )&lt;=3,AND(MONTH(Taulukko1[[#This Row],[Loppu PVM]] )=3))</f>
        <v>0</v>
      </c>
      <c r="AE177" s="90" t="b">
        <f>OR(MONTH(Taulukko1[[#This Row],[Alku PVM]] )&lt;=9,AND(MONTH(Taulukko1[[#This Row],[Alku PVM]] )=9))</f>
        <v>0</v>
      </c>
      <c r="AF177" s="90" t="b">
        <f>OR(MONTH(Taulukko1[[#This Row],[Loppu PVM]])&lt;=9,AND(MONTH(Taulukko1[[#This Row],[Loppu PVM]] )=9))</f>
        <v>0</v>
      </c>
      <c r="AG177" s="90" t="b">
        <f>OR(MONTH(Taulukko1[[#This Row],[Alku PVM]] )&lt;=6,AND(MONTH(Taulukko1[[#This Row],[Alku PVM]] )=6))</f>
        <v>0</v>
      </c>
      <c r="AH177" s="90" t="b">
        <f>OR(MONTH(Taulukko1[[#This Row],[Loppu PVM]])&lt;=6,AND(MONTH(Taulukko1[[#This Row],[Loppu PVM]] )=6))</f>
        <v>0</v>
      </c>
    </row>
    <row r="178" spans="1:34" ht="12.75" customHeight="1">
      <c r="A178" t="s">
        <v>1578</v>
      </c>
      <c r="B178" s="23">
        <v>39023</v>
      </c>
      <c r="C178" t="s">
        <v>1577</v>
      </c>
      <c r="E178" s="62">
        <v>30</v>
      </c>
      <c r="F178" s="4">
        <v>39070</v>
      </c>
      <c r="G178" s="5">
        <v>21</v>
      </c>
      <c r="H178" s="1">
        <v>100</v>
      </c>
      <c r="I178" s="126" t="e">
        <f>INDEX('TOL2008'!B:B,MATCH(A178,'TOL2008'!A:A,0))</f>
        <v>#N/A</v>
      </c>
      <c r="J178" s="59" t="e">
        <f>INDEX(Pääluokka!$H$2:$H$100,MATCH(VALUE(LEFT(Taulukko1[[#This Row],[TOL2008]],2)),Pääluokka!$G$2:$G$100,0))</f>
        <v>#N/A</v>
      </c>
      <c r="K178" s="59" t="e">
        <f>INDEX(Pääluokka!$I$2:$I$100,MATCH(VALUE(LEFT(Taulukko1[[#This Row],[TOL2008]],2)),Pääluokka!$G$2:$G$100,0))</f>
        <v>#N/A</v>
      </c>
      <c r="L178" s="41">
        <f t="shared" si="20"/>
        <v>47</v>
      </c>
      <c r="M178" s="43">
        <f t="shared" si="21"/>
        <v>39023</v>
      </c>
      <c r="N178" s="43">
        <f t="shared" si="22"/>
        <v>39070</v>
      </c>
      <c r="O178" s="43">
        <f t="shared" si="23"/>
        <v>39022</v>
      </c>
      <c r="P178" s="43">
        <f t="shared" si="24"/>
        <v>39052</v>
      </c>
      <c r="Q178" s="41">
        <f t="shared" si="25"/>
        <v>2006</v>
      </c>
      <c r="R178" s="41">
        <f t="shared" si="26"/>
        <v>2006</v>
      </c>
      <c r="S178" s="43" t="str">
        <f>YEAR(Taulukko1[[#This Row],[Alku KK]])&amp;"Q"&amp;ROUNDDOWN((MONTH(Taulukko1[[#This Row],[Alku KK]])-1)/3+1,0)</f>
        <v>2006Q4</v>
      </c>
      <c r="T178" s="43" t="str">
        <f>YEAR(Taulukko1[[#This Row],[Loppu KK]])&amp;"Q"&amp;ROUNDDOWN((MONTH(Taulukko1[[#This Row],[Loppu KK]])-1)/3+1,0)</f>
        <v>2006Q4</v>
      </c>
      <c r="U178" s="66">
        <f>IF(COUNT(Taulukko1[[#This Row],[Neuvottelujen alaiset ]])=1,Taulukko1[[#This Row],[Neuvottelujen alaiset ]],Taulukko1[[#This Row],[Vähennystarve]])</f>
        <v>100</v>
      </c>
      <c r="V178" s="44">
        <f t="shared" si="27"/>
        <v>0.3</v>
      </c>
      <c r="W178" s="44">
        <f t="shared" si="28"/>
        <v>0.21</v>
      </c>
      <c r="X178" s="44">
        <f t="shared" si="29"/>
        <v>0.7</v>
      </c>
      <c r="Y178" s="90" t="b">
        <f>AND(MONTH(Taulukko1[[#This Row],[Alku PVM]] )=6,DAY(Taulukko1[[#This Row],[Alku PVM]] )&gt;19)</f>
        <v>0</v>
      </c>
      <c r="Z178" s="90" t="b">
        <f>AND(MONTH(Taulukko1[[#This Row],[Loppu PVM]] )=6,DAY(Taulukko1[[#This Row],[Loppu PVM]] )&gt;19)</f>
        <v>0</v>
      </c>
      <c r="AA178" s="90" t="b">
        <f>OR(MONTH(Taulukko1[[#This Row],[Alku PVM]] )&lt;=5,AND(MONTH(Taulukko1[[#This Row],[Alku PVM]] )=6,DAY(Taulukko1[[#This Row],[Alku PVM]] )&lt;20))</f>
        <v>0</v>
      </c>
      <c r="AB178" s="90" t="b">
        <f>OR(MONTH(Taulukko1[[#This Row],[Loppu PVM]])&lt;=5,AND(MONTH(Taulukko1[[#This Row],[Loppu PVM]] )=6,DAY(Taulukko1[[#This Row],[Loppu PVM]])&lt;20))</f>
        <v>0</v>
      </c>
      <c r="AC178" s="90" t="b">
        <f>OR(MONTH(Taulukko1[[#This Row],[Alku PVM]] )&lt;=3,AND(MONTH(Taulukko1[[#This Row],[Alku PVM]] )=3))</f>
        <v>0</v>
      </c>
      <c r="AD178" s="90" t="b">
        <f>OR(MONTH(Taulukko1[[#This Row],[Loppu PVM]] )&lt;=3,AND(MONTH(Taulukko1[[#This Row],[Loppu PVM]] )=3))</f>
        <v>0</v>
      </c>
      <c r="AE178" s="90" t="b">
        <f>OR(MONTH(Taulukko1[[#This Row],[Alku PVM]] )&lt;=9,AND(MONTH(Taulukko1[[#This Row],[Alku PVM]] )=9))</f>
        <v>0</v>
      </c>
      <c r="AF178" s="90" t="b">
        <f>OR(MONTH(Taulukko1[[#This Row],[Loppu PVM]])&lt;=9,AND(MONTH(Taulukko1[[#This Row],[Loppu PVM]] )=9))</f>
        <v>0</v>
      </c>
      <c r="AG178" s="90" t="b">
        <f>OR(MONTH(Taulukko1[[#This Row],[Alku PVM]] )&lt;=6,AND(MONTH(Taulukko1[[#This Row],[Alku PVM]] )=6))</f>
        <v>0</v>
      </c>
      <c r="AH178" s="90" t="b">
        <f>OR(MONTH(Taulukko1[[#This Row],[Loppu PVM]])&lt;=6,AND(MONTH(Taulukko1[[#This Row],[Loppu PVM]] )=6))</f>
        <v>0</v>
      </c>
    </row>
    <row r="179" spans="1:34" ht="12.75" customHeight="1">
      <c r="A179" t="s">
        <v>1493</v>
      </c>
      <c r="B179" s="23">
        <v>39023</v>
      </c>
      <c r="C179" t="s">
        <v>1492</v>
      </c>
      <c r="F179" s="4"/>
      <c r="G179" s="5"/>
      <c r="H179" s="6">
        <v>140</v>
      </c>
      <c r="I179" s="126" t="e">
        <f>INDEX('TOL2008'!B:B,MATCH(A179,'TOL2008'!A:A,0))</f>
        <v>#N/A</v>
      </c>
      <c r="J179" s="59" t="e">
        <f>INDEX(Pääluokka!$H$2:$H$100,MATCH(VALUE(LEFT(Taulukko1[[#This Row],[TOL2008]],2)),Pääluokka!$G$2:$G$100,0))</f>
        <v>#N/A</v>
      </c>
      <c r="K179" s="59" t="e">
        <f>INDEX(Pääluokka!$I$2:$I$100,MATCH(VALUE(LEFT(Taulukko1[[#This Row],[TOL2008]],2)),Pääluokka!$G$2:$G$100,0))</f>
        <v>#N/A</v>
      </c>
      <c r="L179" s="41" t="str">
        <f t="shared" si="20"/>
        <v>NA</v>
      </c>
      <c r="M179" s="43">
        <f t="shared" si="21"/>
        <v>39023</v>
      </c>
      <c r="N179" s="43">
        <f t="shared" si="22"/>
        <v>39074</v>
      </c>
      <c r="O179" s="43">
        <f t="shared" si="23"/>
        <v>39022</v>
      </c>
      <c r="P179" s="43">
        <f t="shared" si="24"/>
        <v>39052</v>
      </c>
      <c r="Q179" s="41">
        <f t="shared" si="25"/>
        <v>2006</v>
      </c>
      <c r="R179" s="41">
        <f t="shared" si="26"/>
        <v>2006</v>
      </c>
      <c r="S179" s="43" t="str">
        <f>YEAR(Taulukko1[[#This Row],[Alku KK]])&amp;"Q"&amp;ROUNDDOWN((MONTH(Taulukko1[[#This Row],[Alku KK]])-1)/3+1,0)</f>
        <v>2006Q4</v>
      </c>
      <c r="T179" s="43" t="str">
        <f>YEAR(Taulukko1[[#This Row],[Loppu KK]])&amp;"Q"&amp;ROUNDDOWN((MONTH(Taulukko1[[#This Row],[Loppu KK]])-1)/3+1,0)</f>
        <v>2006Q4</v>
      </c>
      <c r="U179" s="66">
        <f>IF(COUNT(Taulukko1[[#This Row],[Neuvottelujen alaiset ]])=1,Taulukko1[[#This Row],[Neuvottelujen alaiset ]],Taulukko1[[#This Row],[Vähennystarve]])</f>
        <v>140</v>
      </c>
      <c r="V179" s="44" t="str">
        <f t="shared" si="27"/>
        <v>NA</v>
      </c>
      <c r="W179" s="44" t="str">
        <f t="shared" si="28"/>
        <v>NA</v>
      </c>
      <c r="X179" s="44" t="str">
        <f t="shared" si="29"/>
        <v>NA</v>
      </c>
      <c r="Y179" s="90" t="b">
        <f>AND(MONTH(Taulukko1[[#This Row],[Alku PVM]] )=6,DAY(Taulukko1[[#This Row],[Alku PVM]] )&gt;19)</f>
        <v>0</v>
      </c>
      <c r="Z179" s="90" t="b">
        <f>AND(MONTH(Taulukko1[[#This Row],[Loppu PVM]] )=6,DAY(Taulukko1[[#This Row],[Loppu PVM]] )&gt;19)</f>
        <v>0</v>
      </c>
      <c r="AA179" s="90" t="b">
        <f>OR(MONTH(Taulukko1[[#This Row],[Alku PVM]] )&lt;=5,AND(MONTH(Taulukko1[[#This Row],[Alku PVM]] )=6,DAY(Taulukko1[[#This Row],[Alku PVM]] )&lt;20))</f>
        <v>0</v>
      </c>
      <c r="AB179" s="90" t="b">
        <f>OR(MONTH(Taulukko1[[#This Row],[Loppu PVM]])&lt;=5,AND(MONTH(Taulukko1[[#This Row],[Loppu PVM]] )=6,DAY(Taulukko1[[#This Row],[Loppu PVM]])&lt;20))</f>
        <v>0</v>
      </c>
      <c r="AC179" s="90" t="b">
        <f>OR(MONTH(Taulukko1[[#This Row],[Alku PVM]] )&lt;=3,AND(MONTH(Taulukko1[[#This Row],[Alku PVM]] )=3))</f>
        <v>0</v>
      </c>
      <c r="AD179" s="90" t="b">
        <f>OR(MONTH(Taulukko1[[#This Row],[Loppu PVM]] )&lt;=3,AND(MONTH(Taulukko1[[#This Row],[Loppu PVM]] )=3))</f>
        <v>0</v>
      </c>
      <c r="AE179" s="90" t="b">
        <f>OR(MONTH(Taulukko1[[#This Row],[Alku PVM]] )&lt;=9,AND(MONTH(Taulukko1[[#This Row],[Alku PVM]] )=9))</f>
        <v>0</v>
      </c>
      <c r="AF179" s="90" t="b">
        <f>OR(MONTH(Taulukko1[[#This Row],[Loppu PVM]])&lt;=9,AND(MONTH(Taulukko1[[#This Row],[Loppu PVM]] )=9))</f>
        <v>0</v>
      </c>
      <c r="AG179" s="90" t="b">
        <f>OR(MONTH(Taulukko1[[#This Row],[Alku PVM]] )&lt;=6,AND(MONTH(Taulukko1[[#This Row],[Alku PVM]] )=6))</f>
        <v>0</v>
      </c>
      <c r="AH179" s="90" t="b">
        <f>OR(MONTH(Taulukko1[[#This Row],[Loppu PVM]])&lt;=6,AND(MONTH(Taulukko1[[#This Row],[Loppu PVM]] )=6))</f>
        <v>0</v>
      </c>
    </row>
    <row r="180" spans="1:34" ht="12.75" customHeight="1">
      <c r="A180" t="s">
        <v>1424</v>
      </c>
      <c r="B180" s="23">
        <v>39024</v>
      </c>
      <c r="C180" t="s">
        <v>1704</v>
      </c>
      <c r="E180" s="62">
        <v>60</v>
      </c>
      <c r="F180" s="4">
        <v>39094</v>
      </c>
      <c r="G180" s="5">
        <v>0</v>
      </c>
      <c r="H180" s="16">
        <v>370</v>
      </c>
      <c r="I180" s="126" t="e">
        <f>INDEX('TOL2008'!B:B,MATCH(A180,'TOL2008'!A:A,0))</f>
        <v>#N/A</v>
      </c>
      <c r="J180" s="59" t="e">
        <f>INDEX(Pääluokka!$H$2:$H$100,MATCH(VALUE(LEFT(Taulukko1[[#This Row],[TOL2008]],2)),Pääluokka!$G$2:$G$100,0))</f>
        <v>#N/A</v>
      </c>
      <c r="K180" s="59" t="e">
        <f>INDEX(Pääluokka!$I$2:$I$100,MATCH(VALUE(LEFT(Taulukko1[[#This Row],[TOL2008]],2)),Pääluokka!$G$2:$G$100,0))</f>
        <v>#N/A</v>
      </c>
      <c r="L180" s="41">
        <f t="shared" si="20"/>
        <v>70</v>
      </c>
      <c r="M180" s="43">
        <f t="shared" si="21"/>
        <v>39024</v>
      </c>
      <c r="N180" s="43">
        <f t="shared" si="22"/>
        <v>39094</v>
      </c>
      <c r="O180" s="43">
        <f t="shared" si="23"/>
        <v>39022</v>
      </c>
      <c r="P180" s="43">
        <f t="shared" si="24"/>
        <v>39083</v>
      </c>
      <c r="Q180" s="41">
        <f t="shared" si="25"/>
        <v>2006</v>
      </c>
      <c r="R180" s="41">
        <f t="shared" si="26"/>
        <v>2007</v>
      </c>
      <c r="S180" s="43" t="str">
        <f>YEAR(Taulukko1[[#This Row],[Alku KK]])&amp;"Q"&amp;ROUNDDOWN((MONTH(Taulukko1[[#This Row],[Alku KK]])-1)/3+1,0)</f>
        <v>2006Q4</v>
      </c>
      <c r="T180" s="43" t="str">
        <f>YEAR(Taulukko1[[#This Row],[Loppu KK]])&amp;"Q"&amp;ROUNDDOWN((MONTH(Taulukko1[[#This Row],[Loppu KK]])-1)/3+1,0)</f>
        <v>2007Q1</v>
      </c>
      <c r="U180" s="66">
        <f>IF(COUNT(Taulukko1[[#This Row],[Neuvottelujen alaiset ]])=1,Taulukko1[[#This Row],[Neuvottelujen alaiset ]],Taulukko1[[#This Row],[Vähennystarve]])</f>
        <v>370</v>
      </c>
      <c r="V180" s="44">
        <f t="shared" si="27"/>
        <v>0.16216216216216217</v>
      </c>
      <c r="W180" s="44">
        <f t="shared" si="28"/>
        <v>0</v>
      </c>
      <c r="X180" s="44">
        <f t="shared" si="29"/>
        <v>0</v>
      </c>
      <c r="Y180" s="90" t="b">
        <f>AND(MONTH(Taulukko1[[#This Row],[Alku PVM]] )=6,DAY(Taulukko1[[#This Row],[Alku PVM]] )&gt;19)</f>
        <v>0</v>
      </c>
      <c r="Z180" s="90" t="b">
        <f>AND(MONTH(Taulukko1[[#This Row],[Loppu PVM]] )=6,DAY(Taulukko1[[#This Row],[Loppu PVM]] )&gt;19)</f>
        <v>0</v>
      </c>
      <c r="AA180" s="90" t="b">
        <f>OR(MONTH(Taulukko1[[#This Row],[Alku PVM]] )&lt;=5,AND(MONTH(Taulukko1[[#This Row],[Alku PVM]] )=6,DAY(Taulukko1[[#This Row],[Alku PVM]] )&lt;20))</f>
        <v>0</v>
      </c>
      <c r="AB180" s="90" t="b">
        <f>OR(MONTH(Taulukko1[[#This Row],[Loppu PVM]])&lt;=5,AND(MONTH(Taulukko1[[#This Row],[Loppu PVM]] )=6,DAY(Taulukko1[[#This Row],[Loppu PVM]])&lt;20))</f>
        <v>1</v>
      </c>
      <c r="AC180" s="90" t="b">
        <f>OR(MONTH(Taulukko1[[#This Row],[Alku PVM]] )&lt;=3,AND(MONTH(Taulukko1[[#This Row],[Alku PVM]] )=3))</f>
        <v>0</v>
      </c>
      <c r="AD180" s="90" t="b">
        <f>OR(MONTH(Taulukko1[[#This Row],[Loppu PVM]] )&lt;=3,AND(MONTH(Taulukko1[[#This Row],[Loppu PVM]] )=3))</f>
        <v>1</v>
      </c>
      <c r="AE180" s="90" t="b">
        <f>OR(MONTH(Taulukko1[[#This Row],[Alku PVM]] )&lt;=9,AND(MONTH(Taulukko1[[#This Row],[Alku PVM]] )=9))</f>
        <v>0</v>
      </c>
      <c r="AF180" s="90" t="b">
        <f>OR(MONTH(Taulukko1[[#This Row],[Loppu PVM]])&lt;=9,AND(MONTH(Taulukko1[[#This Row],[Loppu PVM]] )=9))</f>
        <v>1</v>
      </c>
      <c r="AG180" s="90" t="b">
        <f>OR(MONTH(Taulukko1[[#This Row],[Alku PVM]] )&lt;=6,AND(MONTH(Taulukko1[[#This Row],[Alku PVM]] )=6))</f>
        <v>0</v>
      </c>
      <c r="AH180" s="90" t="b">
        <f>OR(MONTH(Taulukko1[[#This Row],[Loppu PVM]])&lt;=6,AND(MONTH(Taulukko1[[#This Row],[Loppu PVM]] )=6))</f>
        <v>1</v>
      </c>
    </row>
    <row r="181" spans="1:34" ht="12.75" customHeight="1">
      <c r="A181" t="s">
        <v>1372</v>
      </c>
      <c r="B181" s="23">
        <v>39024</v>
      </c>
      <c r="C181" t="s">
        <v>1680</v>
      </c>
      <c r="E181" s="62">
        <v>40</v>
      </c>
      <c r="F181" s="4">
        <v>39105</v>
      </c>
      <c r="G181" s="5">
        <v>0</v>
      </c>
      <c r="H181" s="16">
        <v>40</v>
      </c>
      <c r="I181" s="126" t="e">
        <f>INDEX('TOL2008'!B:B,MATCH(A181,'TOL2008'!A:A,0))</f>
        <v>#N/A</v>
      </c>
      <c r="J181" s="59" t="e">
        <f>INDEX(Pääluokka!$H$2:$H$100,MATCH(VALUE(LEFT(Taulukko1[[#This Row],[TOL2008]],2)),Pääluokka!$G$2:$G$100,0))</f>
        <v>#N/A</v>
      </c>
      <c r="K181" s="59" t="e">
        <f>INDEX(Pääluokka!$I$2:$I$100,MATCH(VALUE(LEFT(Taulukko1[[#This Row],[TOL2008]],2)),Pääluokka!$G$2:$G$100,0))</f>
        <v>#N/A</v>
      </c>
      <c r="L181" s="41">
        <f t="shared" si="20"/>
        <v>81</v>
      </c>
      <c r="M181" s="43">
        <f t="shared" si="21"/>
        <v>39024</v>
      </c>
      <c r="N181" s="43">
        <f t="shared" si="22"/>
        <v>39105</v>
      </c>
      <c r="O181" s="43">
        <f t="shared" si="23"/>
        <v>39022</v>
      </c>
      <c r="P181" s="43">
        <f t="shared" si="24"/>
        <v>39083</v>
      </c>
      <c r="Q181" s="41">
        <f t="shared" si="25"/>
        <v>2006</v>
      </c>
      <c r="R181" s="41">
        <f t="shared" si="26"/>
        <v>2007</v>
      </c>
      <c r="S181" s="43" t="str">
        <f>YEAR(Taulukko1[[#This Row],[Alku KK]])&amp;"Q"&amp;ROUNDDOWN((MONTH(Taulukko1[[#This Row],[Alku KK]])-1)/3+1,0)</f>
        <v>2006Q4</v>
      </c>
      <c r="T181" s="43" t="str">
        <f>YEAR(Taulukko1[[#This Row],[Loppu KK]])&amp;"Q"&amp;ROUNDDOWN((MONTH(Taulukko1[[#This Row],[Loppu KK]])-1)/3+1,0)</f>
        <v>2007Q1</v>
      </c>
      <c r="U181" s="66">
        <f>IF(COUNT(Taulukko1[[#This Row],[Neuvottelujen alaiset ]])=1,Taulukko1[[#This Row],[Neuvottelujen alaiset ]],Taulukko1[[#This Row],[Vähennystarve]])</f>
        <v>40</v>
      </c>
      <c r="V181" s="44">
        <f t="shared" si="27"/>
        <v>1</v>
      </c>
      <c r="W181" s="44">
        <f t="shared" si="28"/>
        <v>0</v>
      </c>
      <c r="X181" s="44">
        <f t="shared" si="29"/>
        <v>0</v>
      </c>
      <c r="Y181" s="90" t="b">
        <f>AND(MONTH(Taulukko1[[#This Row],[Alku PVM]] )=6,DAY(Taulukko1[[#This Row],[Alku PVM]] )&gt;19)</f>
        <v>0</v>
      </c>
      <c r="Z181" s="90" t="b">
        <f>AND(MONTH(Taulukko1[[#This Row],[Loppu PVM]] )=6,DAY(Taulukko1[[#This Row],[Loppu PVM]] )&gt;19)</f>
        <v>0</v>
      </c>
      <c r="AA181" s="90" t="b">
        <f>OR(MONTH(Taulukko1[[#This Row],[Alku PVM]] )&lt;=5,AND(MONTH(Taulukko1[[#This Row],[Alku PVM]] )=6,DAY(Taulukko1[[#This Row],[Alku PVM]] )&lt;20))</f>
        <v>0</v>
      </c>
      <c r="AB181" s="90" t="b">
        <f>OR(MONTH(Taulukko1[[#This Row],[Loppu PVM]])&lt;=5,AND(MONTH(Taulukko1[[#This Row],[Loppu PVM]] )=6,DAY(Taulukko1[[#This Row],[Loppu PVM]])&lt;20))</f>
        <v>1</v>
      </c>
      <c r="AC181" s="90" t="b">
        <f>OR(MONTH(Taulukko1[[#This Row],[Alku PVM]] )&lt;=3,AND(MONTH(Taulukko1[[#This Row],[Alku PVM]] )=3))</f>
        <v>0</v>
      </c>
      <c r="AD181" s="90" t="b">
        <f>OR(MONTH(Taulukko1[[#This Row],[Loppu PVM]] )&lt;=3,AND(MONTH(Taulukko1[[#This Row],[Loppu PVM]] )=3))</f>
        <v>1</v>
      </c>
      <c r="AE181" s="90" t="b">
        <f>OR(MONTH(Taulukko1[[#This Row],[Alku PVM]] )&lt;=9,AND(MONTH(Taulukko1[[#This Row],[Alku PVM]] )=9))</f>
        <v>0</v>
      </c>
      <c r="AF181" s="90" t="b">
        <f>OR(MONTH(Taulukko1[[#This Row],[Loppu PVM]])&lt;=9,AND(MONTH(Taulukko1[[#This Row],[Loppu PVM]] )=9))</f>
        <v>1</v>
      </c>
      <c r="AG181" s="90" t="b">
        <f>OR(MONTH(Taulukko1[[#This Row],[Alku PVM]] )&lt;=6,AND(MONTH(Taulukko1[[#This Row],[Alku PVM]] )=6))</f>
        <v>0</v>
      </c>
      <c r="AH181" s="90" t="b">
        <f>OR(MONTH(Taulukko1[[#This Row],[Loppu PVM]])&lt;=6,AND(MONTH(Taulukko1[[#This Row],[Loppu PVM]] )=6))</f>
        <v>1</v>
      </c>
    </row>
    <row r="182" spans="1:34" ht="12.75" customHeight="1">
      <c r="A182" t="s">
        <v>1398</v>
      </c>
      <c r="B182" s="23">
        <v>39027</v>
      </c>
      <c r="C182" t="s">
        <v>1397</v>
      </c>
      <c r="E182" s="62">
        <v>45</v>
      </c>
      <c r="F182" s="4">
        <v>39066</v>
      </c>
      <c r="G182" s="5">
        <v>25</v>
      </c>
      <c r="H182" s="1">
        <v>330</v>
      </c>
      <c r="I182" s="126" t="e">
        <f>INDEX('TOL2008'!B:B,MATCH(A182,'TOL2008'!A:A,0))</f>
        <v>#N/A</v>
      </c>
      <c r="J182" s="59" t="e">
        <f>INDEX(Pääluokka!$H$2:$H$100,MATCH(VALUE(LEFT(Taulukko1[[#This Row],[TOL2008]],2)),Pääluokka!$G$2:$G$100,0))</f>
        <v>#N/A</v>
      </c>
      <c r="K182" s="59" t="e">
        <f>INDEX(Pääluokka!$I$2:$I$100,MATCH(VALUE(LEFT(Taulukko1[[#This Row],[TOL2008]],2)),Pääluokka!$G$2:$G$100,0))</f>
        <v>#N/A</v>
      </c>
      <c r="L182" s="41">
        <f t="shared" si="20"/>
        <v>39</v>
      </c>
      <c r="M182" s="43">
        <f t="shared" si="21"/>
        <v>39027</v>
      </c>
      <c r="N182" s="43">
        <f t="shared" si="22"/>
        <v>39066</v>
      </c>
      <c r="O182" s="43">
        <f t="shared" si="23"/>
        <v>39022</v>
      </c>
      <c r="P182" s="43">
        <f t="shared" si="24"/>
        <v>39052</v>
      </c>
      <c r="Q182" s="41">
        <f t="shared" si="25"/>
        <v>2006</v>
      </c>
      <c r="R182" s="41">
        <f t="shared" si="26"/>
        <v>2006</v>
      </c>
      <c r="S182" s="43" t="str">
        <f>YEAR(Taulukko1[[#This Row],[Alku KK]])&amp;"Q"&amp;ROUNDDOWN((MONTH(Taulukko1[[#This Row],[Alku KK]])-1)/3+1,0)</f>
        <v>2006Q4</v>
      </c>
      <c r="T182" s="43" t="str">
        <f>YEAR(Taulukko1[[#This Row],[Loppu KK]])&amp;"Q"&amp;ROUNDDOWN((MONTH(Taulukko1[[#This Row],[Loppu KK]])-1)/3+1,0)</f>
        <v>2006Q4</v>
      </c>
      <c r="U182" s="66">
        <f>IF(COUNT(Taulukko1[[#This Row],[Neuvottelujen alaiset ]])=1,Taulukko1[[#This Row],[Neuvottelujen alaiset ]],Taulukko1[[#This Row],[Vähennystarve]])</f>
        <v>330</v>
      </c>
      <c r="V182" s="44">
        <f t="shared" si="27"/>
        <v>0.13636363636363635</v>
      </c>
      <c r="W182" s="44">
        <f t="shared" si="28"/>
        <v>7.575757575757576E-2</v>
      </c>
      <c r="X182" s="44">
        <f t="shared" si="29"/>
        <v>0.55555555555555558</v>
      </c>
      <c r="Y182" s="90" t="b">
        <f>AND(MONTH(Taulukko1[[#This Row],[Alku PVM]] )=6,DAY(Taulukko1[[#This Row],[Alku PVM]] )&gt;19)</f>
        <v>0</v>
      </c>
      <c r="Z182" s="90" t="b">
        <f>AND(MONTH(Taulukko1[[#This Row],[Loppu PVM]] )=6,DAY(Taulukko1[[#This Row],[Loppu PVM]] )&gt;19)</f>
        <v>0</v>
      </c>
      <c r="AA182" s="90" t="b">
        <f>OR(MONTH(Taulukko1[[#This Row],[Alku PVM]] )&lt;=5,AND(MONTH(Taulukko1[[#This Row],[Alku PVM]] )=6,DAY(Taulukko1[[#This Row],[Alku PVM]] )&lt;20))</f>
        <v>0</v>
      </c>
      <c r="AB182" s="90" t="b">
        <f>OR(MONTH(Taulukko1[[#This Row],[Loppu PVM]])&lt;=5,AND(MONTH(Taulukko1[[#This Row],[Loppu PVM]] )=6,DAY(Taulukko1[[#This Row],[Loppu PVM]])&lt;20))</f>
        <v>0</v>
      </c>
      <c r="AC182" s="90" t="b">
        <f>OR(MONTH(Taulukko1[[#This Row],[Alku PVM]] )&lt;=3,AND(MONTH(Taulukko1[[#This Row],[Alku PVM]] )=3))</f>
        <v>0</v>
      </c>
      <c r="AD182" s="90" t="b">
        <f>OR(MONTH(Taulukko1[[#This Row],[Loppu PVM]] )&lt;=3,AND(MONTH(Taulukko1[[#This Row],[Loppu PVM]] )=3))</f>
        <v>0</v>
      </c>
      <c r="AE182" s="90" t="b">
        <f>OR(MONTH(Taulukko1[[#This Row],[Alku PVM]] )&lt;=9,AND(MONTH(Taulukko1[[#This Row],[Alku PVM]] )=9))</f>
        <v>0</v>
      </c>
      <c r="AF182" s="90" t="b">
        <f>OR(MONTH(Taulukko1[[#This Row],[Loppu PVM]])&lt;=9,AND(MONTH(Taulukko1[[#This Row],[Loppu PVM]] )=9))</f>
        <v>0</v>
      </c>
      <c r="AG182" s="90" t="b">
        <f>OR(MONTH(Taulukko1[[#This Row],[Alku PVM]] )&lt;=6,AND(MONTH(Taulukko1[[#This Row],[Alku PVM]] )=6))</f>
        <v>0</v>
      </c>
      <c r="AH182" s="90" t="b">
        <f>OR(MONTH(Taulukko1[[#This Row],[Loppu PVM]])&lt;=6,AND(MONTH(Taulukko1[[#This Row],[Loppu PVM]] )=6))</f>
        <v>0</v>
      </c>
    </row>
    <row r="183" spans="1:34" ht="12.75" customHeight="1">
      <c r="A183" t="s">
        <v>664</v>
      </c>
      <c r="B183" s="23">
        <v>39028</v>
      </c>
      <c r="C183" s="21" t="s">
        <v>638</v>
      </c>
      <c r="D183" s="24"/>
      <c r="F183" s="23">
        <v>39079</v>
      </c>
      <c r="G183" s="24">
        <v>18</v>
      </c>
      <c r="H183" s="22">
        <v>18</v>
      </c>
      <c r="I183" s="126">
        <f>INDEX('TOL2008'!B:B,MATCH(A183,'TOL2008'!A:A,0))</f>
        <v>24530</v>
      </c>
      <c r="J183" s="59" t="str">
        <f>INDEX(Pääluokka!$H$2:$H$100,MATCH(VALUE(LEFT(Taulukko1[[#This Row],[TOL2008]],2)),Pääluokka!$G$2:$G$100,0))</f>
        <v>Teollisuus</v>
      </c>
      <c r="K183" s="59" t="str">
        <f>INDEX(Pääluokka!$I$2:$I$100,MATCH(VALUE(LEFT(Taulukko1[[#This Row],[TOL2008]],2)),Pääluokka!$G$2:$G$100,0))</f>
        <v>Teollisuus (C-E)</v>
      </c>
      <c r="L183" s="41">
        <f t="shared" si="20"/>
        <v>51</v>
      </c>
      <c r="M183" s="43">
        <f t="shared" si="21"/>
        <v>39028</v>
      </c>
      <c r="N183" s="43">
        <f t="shared" si="22"/>
        <v>39079</v>
      </c>
      <c r="O183" s="43">
        <f t="shared" si="23"/>
        <v>39022</v>
      </c>
      <c r="P183" s="43">
        <f t="shared" si="24"/>
        <v>39052</v>
      </c>
      <c r="Q183" s="41">
        <f t="shared" si="25"/>
        <v>2006</v>
      </c>
      <c r="R183" s="41">
        <f t="shared" si="26"/>
        <v>2006</v>
      </c>
      <c r="S183" s="43" t="str">
        <f>YEAR(Taulukko1[[#This Row],[Alku KK]])&amp;"Q"&amp;ROUNDDOWN((MONTH(Taulukko1[[#This Row],[Alku KK]])-1)/3+1,0)</f>
        <v>2006Q4</v>
      </c>
      <c r="T183" s="43" t="str">
        <f>YEAR(Taulukko1[[#This Row],[Loppu KK]])&amp;"Q"&amp;ROUNDDOWN((MONTH(Taulukko1[[#This Row],[Loppu KK]])-1)/3+1,0)</f>
        <v>2006Q4</v>
      </c>
      <c r="U183" s="66">
        <f>IF(COUNT(Taulukko1[[#This Row],[Neuvottelujen alaiset ]])=1,Taulukko1[[#This Row],[Neuvottelujen alaiset ]],Taulukko1[[#This Row],[Vähennystarve]])</f>
        <v>18</v>
      </c>
      <c r="V183" s="44" t="str">
        <f t="shared" si="27"/>
        <v>NA</v>
      </c>
      <c r="W183" s="44">
        <f t="shared" si="28"/>
        <v>1</v>
      </c>
      <c r="X183" s="44" t="str">
        <f t="shared" si="29"/>
        <v>NA</v>
      </c>
      <c r="Y183" s="90" t="b">
        <f>AND(MONTH(Taulukko1[[#This Row],[Alku PVM]] )=6,DAY(Taulukko1[[#This Row],[Alku PVM]] )&gt;19)</f>
        <v>0</v>
      </c>
      <c r="Z183" s="90" t="b">
        <f>AND(MONTH(Taulukko1[[#This Row],[Loppu PVM]] )=6,DAY(Taulukko1[[#This Row],[Loppu PVM]] )&gt;19)</f>
        <v>0</v>
      </c>
      <c r="AA183" s="90" t="b">
        <f>OR(MONTH(Taulukko1[[#This Row],[Alku PVM]] )&lt;=5,AND(MONTH(Taulukko1[[#This Row],[Alku PVM]] )=6,DAY(Taulukko1[[#This Row],[Alku PVM]] )&lt;20))</f>
        <v>0</v>
      </c>
      <c r="AB183" s="90" t="b">
        <f>OR(MONTH(Taulukko1[[#This Row],[Loppu PVM]])&lt;=5,AND(MONTH(Taulukko1[[#This Row],[Loppu PVM]] )=6,DAY(Taulukko1[[#This Row],[Loppu PVM]])&lt;20))</f>
        <v>0</v>
      </c>
      <c r="AC183" s="90" t="b">
        <f>OR(MONTH(Taulukko1[[#This Row],[Alku PVM]] )&lt;=3,AND(MONTH(Taulukko1[[#This Row],[Alku PVM]] )=3))</f>
        <v>0</v>
      </c>
      <c r="AD183" s="90" t="b">
        <f>OR(MONTH(Taulukko1[[#This Row],[Loppu PVM]] )&lt;=3,AND(MONTH(Taulukko1[[#This Row],[Loppu PVM]] )=3))</f>
        <v>0</v>
      </c>
      <c r="AE183" s="90" t="b">
        <f>OR(MONTH(Taulukko1[[#This Row],[Alku PVM]] )&lt;=9,AND(MONTH(Taulukko1[[#This Row],[Alku PVM]] )=9))</f>
        <v>0</v>
      </c>
      <c r="AF183" s="90" t="b">
        <f>OR(MONTH(Taulukko1[[#This Row],[Loppu PVM]])&lt;=9,AND(MONTH(Taulukko1[[#This Row],[Loppu PVM]] )=9))</f>
        <v>0</v>
      </c>
      <c r="AG183" s="90" t="b">
        <f>OR(MONTH(Taulukko1[[#This Row],[Alku PVM]] )&lt;=6,AND(MONTH(Taulukko1[[#This Row],[Alku PVM]] )=6))</f>
        <v>0</v>
      </c>
      <c r="AH183" s="90" t="b">
        <f>OR(MONTH(Taulukko1[[#This Row],[Loppu PVM]])&lt;=6,AND(MONTH(Taulukko1[[#This Row],[Loppu PVM]] )=6))</f>
        <v>0</v>
      </c>
    </row>
    <row r="184" spans="1:34" ht="12.75" customHeight="1">
      <c r="A184" t="s">
        <v>1591</v>
      </c>
      <c r="B184" s="23">
        <v>39028</v>
      </c>
      <c r="C184" t="s">
        <v>1590</v>
      </c>
      <c r="F184" s="4">
        <v>39079</v>
      </c>
      <c r="G184" s="5">
        <v>8</v>
      </c>
      <c r="H184" s="22">
        <v>40</v>
      </c>
      <c r="I184" s="126" t="e">
        <f>INDEX('TOL2008'!B:B,MATCH(A184,'TOL2008'!A:A,0))</f>
        <v>#N/A</v>
      </c>
      <c r="J184" s="59" t="e">
        <f>INDEX(Pääluokka!$H$2:$H$100,MATCH(VALUE(LEFT(Taulukko1[[#This Row],[TOL2008]],2)),Pääluokka!$G$2:$G$100,0))</f>
        <v>#N/A</v>
      </c>
      <c r="K184" s="59" t="e">
        <f>INDEX(Pääluokka!$I$2:$I$100,MATCH(VALUE(LEFT(Taulukko1[[#This Row],[TOL2008]],2)),Pääluokka!$G$2:$G$100,0))</f>
        <v>#N/A</v>
      </c>
      <c r="L184" s="41">
        <f t="shared" si="20"/>
        <v>51</v>
      </c>
      <c r="M184" s="43">
        <f t="shared" si="21"/>
        <v>39028</v>
      </c>
      <c r="N184" s="43">
        <f t="shared" si="22"/>
        <v>39079</v>
      </c>
      <c r="O184" s="43">
        <f t="shared" si="23"/>
        <v>39022</v>
      </c>
      <c r="P184" s="43">
        <f t="shared" si="24"/>
        <v>39052</v>
      </c>
      <c r="Q184" s="41">
        <f t="shared" si="25"/>
        <v>2006</v>
      </c>
      <c r="R184" s="41">
        <f t="shared" si="26"/>
        <v>2006</v>
      </c>
      <c r="S184" s="43" t="str">
        <f>YEAR(Taulukko1[[#This Row],[Alku KK]])&amp;"Q"&amp;ROUNDDOWN((MONTH(Taulukko1[[#This Row],[Alku KK]])-1)/3+1,0)</f>
        <v>2006Q4</v>
      </c>
      <c r="T184" s="43" t="str">
        <f>YEAR(Taulukko1[[#This Row],[Loppu KK]])&amp;"Q"&amp;ROUNDDOWN((MONTH(Taulukko1[[#This Row],[Loppu KK]])-1)/3+1,0)</f>
        <v>2006Q4</v>
      </c>
      <c r="U184" s="66">
        <f>IF(COUNT(Taulukko1[[#This Row],[Neuvottelujen alaiset ]])=1,Taulukko1[[#This Row],[Neuvottelujen alaiset ]],Taulukko1[[#This Row],[Vähennystarve]])</f>
        <v>40</v>
      </c>
      <c r="V184" s="44" t="str">
        <f t="shared" si="27"/>
        <v>NA</v>
      </c>
      <c r="W184" s="44">
        <f t="shared" si="28"/>
        <v>0.2</v>
      </c>
      <c r="X184" s="44" t="str">
        <f t="shared" si="29"/>
        <v>NA</v>
      </c>
      <c r="Y184" s="90" t="b">
        <f>AND(MONTH(Taulukko1[[#This Row],[Alku PVM]] )=6,DAY(Taulukko1[[#This Row],[Alku PVM]] )&gt;19)</f>
        <v>0</v>
      </c>
      <c r="Z184" s="90" t="b">
        <f>AND(MONTH(Taulukko1[[#This Row],[Loppu PVM]] )=6,DAY(Taulukko1[[#This Row],[Loppu PVM]] )&gt;19)</f>
        <v>0</v>
      </c>
      <c r="AA184" s="90" t="b">
        <f>OR(MONTH(Taulukko1[[#This Row],[Alku PVM]] )&lt;=5,AND(MONTH(Taulukko1[[#This Row],[Alku PVM]] )=6,DAY(Taulukko1[[#This Row],[Alku PVM]] )&lt;20))</f>
        <v>0</v>
      </c>
      <c r="AB184" s="90" t="b">
        <f>OR(MONTH(Taulukko1[[#This Row],[Loppu PVM]])&lt;=5,AND(MONTH(Taulukko1[[#This Row],[Loppu PVM]] )=6,DAY(Taulukko1[[#This Row],[Loppu PVM]])&lt;20))</f>
        <v>0</v>
      </c>
      <c r="AC184" s="90" t="b">
        <f>OR(MONTH(Taulukko1[[#This Row],[Alku PVM]] )&lt;=3,AND(MONTH(Taulukko1[[#This Row],[Alku PVM]] )=3))</f>
        <v>0</v>
      </c>
      <c r="AD184" s="90" t="b">
        <f>OR(MONTH(Taulukko1[[#This Row],[Loppu PVM]] )&lt;=3,AND(MONTH(Taulukko1[[#This Row],[Loppu PVM]] )=3))</f>
        <v>0</v>
      </c>
      <c r="AE184" s="90" t="b">
        <f>OR(MONTH(Taulukko1[[#This Row],[Alku PVM]] )&lt;=9,AND(MONTH(Taulukko1[[#This Row],[Alku PVM]] )=9))</f>
        <v>0</v>
      </c>
      <c r="AF184" s="90" t="b">
        <f>OR(MONTH(Taulukko1[[#This Row],[Loppu PVM]])&lt;=9,AND(MONTH(Taulukko1[[#This Row],[Loppu PVM]] )=9))</f>
        <v>0</v>
      </c>
      <c r="AG184" s="90" t="b">
        <f>OR(MONTH(Taulukko1[[#This Row],[Alku PVM]] )&lt;=6,AND(MONTH(Taulukko1[[#This Row],[Alku PVM]] )=6))</f>
        <v>0</v>
      </c>
      <c r="AH184" s="90" t="b">
        <f>OR(MONTH(Taulukko1[[#This Row],[Loppu PVM]])&lt;=6,AND(MONTH(Taulukko1[[#This Row],[Loppu PVM]] )=6))</f>
        <v>0</v>
      </c>
    </row>
    <row r="185" spans="1:34" ht="12.75" customHeight="1">
      <c r="A185" t="s">
        <v>647</v>
      </c>
      <c r="B185" s="23">
        <v>39029</v>
      </c>
      <c r="C185" t="s">
        <v>1660</v>
      </c>
      <c r="E185" s="62">
        <v>240</v>
      </c>
      <c r="F185" s="4">
        <v>39070</v>
      </c>
      <c r="G185" s="5">
        <v>113</v>
      </c>
      <c r="H185" s="1">
        <v>430</v>
      </c>
      <c r="I185" s="126">
        <f>INDEX('TOL2008'!B:B,MATCH(A185,'TOL2008'!A:A,0))</f>
        <v>26110</v>
      </c>
      <c r="J185" s="59" t="str">
        <f>INDEX(Pääluokka!$H$2:$H$100,MATCH(VALUE(LEFT(Taulukko1[[#This Row],[TOL2008]],2)),Pääluokka!$G$2:$G$100,0))</f>
        <v>Teollisuus</v>
      </c>
      <c r="K185" s="59" t="str">
        <f>INDEX(Pääluokka!$I$2:$I$100,MATCH(VALUE(LEFT(Taulukko1[[#This Row],[TOL2008]],2)),Pääluokka!$G$2:$G$100,0))</f>
        <v>Teollisuus (C-E)</v>
      </c>
      <c r="L185" s="41">
        <f t="shared" si="20"/>
        <v>41</v>
      </c>
      <c r="M185" s="43">
        <f t="shared" si="21"/>
        <v>39029</v>
      </c>
      <c r="N185" s="43">
        <f t="shared" si="22"/>
        <v>39070</v>
      </c>
      <c r="O185" s="43">
        <f t="shared" si="23"/>
        <v>39022</v>
      </c>
      <c r="P185" s="43">
        <f t="shared" si="24"/>
        <v>39052</v>
      </c>
      <c r="Q185" s="41">
        <f t="shared" si="25"/>
        <v>2006</v>
      </c>
      <c r="R185" s="41">
        <f t="shared" si="26"/>
        <v>2006</v>
      </c>
      <c r="S185" s="43" t="str">
        <f>YEAR(Taulukko1[[#This Row],[Alku KK]])&amp;"Q"&amp;ROUNDDOWN((MONTH(Taulukko1[[#This Row],[Alku KK]])-1)/3+1,0)</f>
        <v>2006Q4</v>
      </c>
      <c r="T185" s="43" t="str">
        <f>YEAR(Taulukko1[[#This Row],[Loppu KK]])&amp;"Q"&amp;ROUNDDOWN((MONTH(Taulukko1[[#This Row],[Loppu KK]])-1)/3+1,0)</f>
        <v>2006Q4</v>
      </c>
      <c r="U185" s="66">
        <f>IF(COUNT(Taulukko1[[#This Row],[Neuvottelujen alaiset ]])=1,Taulukko1[[#This Row],[Neuvottelujen alaiset ]],Taulukko1[[#This Row],[Vähennystarve]])</f>
        <v>430</v>
      </c>
      <c r="V185" s="44">
        <f t="shared" si="27"/>
        <v>0.55813953488372092</v>
      </c>
      <c r="W185" s="44">
        <f t="shared" si="28"/>
        <v>0.26279069767441859</v>
      </c>
      <c r="X185" s="44">
        <f t="shared" si="29"/>
        <v>0.47083333333333333</v>
      </c>
      <c r="Y185" s="90" t="b">
        <f>AND(MONTH(Taulukko1[[#This Row],[Alku PVM]] )=6,DAY(Taulukko1[[#This Row],[Alku PVM]] )&gt;19)</f>
        <v>0</v>
      </c>
      <c r="Z185" s="90" t="b">
        <f>AND(MONTH(Taulukko1[[#This Row],[Loppu PVM]] )=6,DAY(Taulukko1[[#This Row],[Loppu PVM]] )&gt;19)</f>
        <v>0</v>
      </c>
      <c r="AA185" s="90" t="b">
        <f>OR(MONTH(Taulukko1[[#This Row],[Alku PVM]] )&lt;=5,AND(MONTH(Taulukko1[[#This Row],[Alku PVM]] )=6,DAY(Taulukko1[[#This Row],[Alku PVM]] )&lt;20))</f>
        <v>0</v>
      </c>
      <c r="AB185" s="90" t="b">
        <f>OR(MONTH(Taulukko1[[#This Row],[Loppu PVM]])&lt;=5,AND(MONTH(Taulukko1[[#This Row],[Loppu PVM]] )=6,DAY(Taulukko1[[#This Row],[Loppu PVM]])&lt;20))</f>
        <v>0</v>
      </c>
      <c r="AC185" s="90" t="b">
        <f>OR(MONTH(Taulukko1[[#This Row],[Alku PVM]] )&lt;=3,AND(MONTH(Taulukko1[[#This Row],[Alku PVM]] )=3))</f>
        <v>0</v>
      </c>
      <c r="AD185" s="90" t="b">
        <f>OR(MONTH(Taulukko1[[#This Row],[Loppu PVM]] )&lt;=3,AND(MONTH(Taulukko1[[#This Row],[Loppu PVM]] )=3))</f>
        <v>0</v>
      </c>
      <c r="AE185" s="90" t="b">
        <f>OR(MONTH(Taulukko1[[#This Row],[Alku PVM]] )&lt;=9,AND(MONTH(Taulukko1[[#This Row],[Alku PVM]] )=9))</f>
        <v>0</v>
      </c>
      <c r="AF185" s="90" t="b">
        <f>OR(MONTH(Taulukko1[[#This Row],[Loppu PVM]])&lt;=9,AND(MONTH(Taulukko1[[#This Row],[Loppu PVM]] )=9))</f>
        <v>0</v>
      </c>
      <c r="AG185" s="90" t="b">
        <f>OR(MONTH(Taulukko1[[#This Row],[Alku PVM]] )&lt;=6,AND(MONTH(Taulukko1[[#This Row],[Alku PVM]] )=6))</f>
        <v>0</v>
      </c>
      <c r="AH185" s="90" t="b">
        <f>OR(MONTH(Taulukko1[[#This Row],[Loppu PVM]])&lt;=6,AND(MONTH(Taulukko1[[#This Row],[Loppu PVM]] )=6))</f>
        <v>0</v>
      </c>
    </row>
    <row r="186" spans="1:34" ht="12.75" customHeight="1">
      <c r="A186" t="s">
        <v>1434</v>
      </c>
      <c r="B186" s="23">
        <v>39030</v>
      </c>
      <c r="C186" s="21" t="s">
        <v>1433</v>
      </c>
      <c r="D186" s="24"/>
      <c r="F186" s="23">
        <v>39064</v>
      </c>
      <c r="G186" s="24">
        <v>5</v>
      </c>
      <c r="H186" s="6">
        <v>17</v>
      </c>
      <c r="I186" s="126" t="e">
        <f>INDEX('TOL2008'!B:B,MATCH(A186,'TOL2008'!A:A,0))</f>
        <v>#N/A</v>
      </c>
      <c r="J186" s="59" t="e">
        <f>INDEX(Pääluokka!$H$2:$H$100,MATCH(VALUE(LEFT(Taulukko1[[#This Row],[TOL2008]],2)),Pääluokka!$G$2:$G$100,0))</f>
        <v>#N/A</v>
      </c>
      <c r="K186" s="59" t="e">
        <f>INDEX(Pääluokka!$I$2:$I$100,MATCH(VALUE(LEFT(Taulukko1[[#This Row],[TOL2008]],2)),Pääluokka!$G$2:$G$100,0))</f>
        <v>#N/A</v>
      </c>
      <c r="L186" s="41">
        <f t="shared" si="20"/>
        <v>34</v>
      </c>
      <c r="M186" s="43">
        <f t="shared" si="21"/>
        <v>39030</v>
      </c>
      <c r="N186" s="43">
        <f t="shared" si="22"/>
        <v>39064</v>
      </c>
      <c r="O186" s="43">
        <f t="shared" si="23"/>
        <v>39022</v>
      </c>
      <c r="P186" s="43">
        <f t="shared" si="24"/>
        <v>39052</v>
      </c>
      <c r="Q186" s="41">
        <f t="shared" si="25"/>
        <v>2006</v>
      </c>
      <c r="R186" s="41">
        <f t="shared" si="26"/>
        <v>2006</v>
      </c>
      <c r="S186" s="43" t="str">
        <f>YEAR(Taulukko1[[#This Row],[Alku KK]])&amp;"Q"&amp;ROUNDDOWN((MONTH(Taulukko1[[#This Row],[Alku KK]])-1)/3+1,0)</f>
        <v>2006Q4</v>
      </c>
      <c r="T186" s="43" t="str">
        <f>YEAR(Taulukko1[[#This Row],[Loppu KK]])&amp;"Q"&amp;ROUNDDOWN((MONTH(Taulukko1[[#This Row],[Loppu KK]])-1)/3+1,0)</f>
        <v>2006Q4</v>
      </c>
      <c r="U186" s="66">
        <f>IF(COUNT(Taulukko1[[#This Row],[Neuvottelujen alaiset ]])=1,Taulukko1[[#This Row],[Neuvottelujen alaiset ]],Taulukko1[[#This Row],[Vähennystarve]])</f>
        <v>17</v>
      </c>
      <c r="V186" s="44" t="str">
        <f t="shared" si="27"/>
        <v>NA</v>
      </c>
      <c r="W186" s="44">
        <f t="shared" si="28"/>
        <v>0.29411764705882354</v>
      </c>
      <c r="X186" s="44" t="str">
        <f t="shared" si="29"/>
        <v>NA</v>
      </c>
      <c r="Y186" s="90" t="b">
        <f>AND(MONTH(Taulukko1[[#This Row],[Alku PVM]] )=6,DAY(Taulukko1[[#This Row],[Alku PVM]] )&gt;19)</f>
        <v>0</v>
      </c>
      <c r="Z186" s="90" t="b">
        <f>AND(MONTH(Taulukko1[[#This Row],[Loppu PVM]] )=6,DAY(Taulukko1[[#This Row],[Loppu PVM]] )&gt;19)</f>
        <v>0</v>
      </c>
      <c r="AA186" s="90" t="b">
        <f>OR(MONTH(Taulukko1[[#This Row],[Alku PVM]] )&lt;=5,AND(MONTH(Taulukko1[[#This Row],[Alku PVM]] )=6,DAY(Taulukko1[[#This Row],[Alku PVM]] )&lt;20))</f>
        <v>0</v>
      </c>
      <c r="AB186" s="90" t="b">
        <f>OR(MONTH(Taulukko1[[#This Row],[Loppu PVM]])&lt;=5,AND(MONTH(Taulukko1[[#This Row],[Loppu PVM]] )=6,DAY(Taulukko1[[#This Row],[Loppu PVM]])&lt;20))</f>
        <v>0</v>
      </c>
      <c r="AC186" s="90" t="b">
        <f>OR(MONTH(Taulukko1[[#This Row],[Alku PVM]] )&lt;=3,AND(MONTH(Taulukko1[[#This Row],[Alku PVM]] )=3))</f>
        <v>0</v>
      </c>
      <c r="AD186" s="90" t="b">
        <f>OR(MONTH(Taulukko1[[#This Row],[Loppu PVM]] )&lt;=3,AND(MONTH(Taulukko1[[#This Row],[Loppu PVM]] )=3))</f>
        <v>0</v>
      </c>
      <c r="AE186" s="90" t="b">
        <f>OR(MONTH(Taulukko1[[#This Row],[Alku PVM]] )&lt;=9,AND(MONTH(Taulukko1[[#This Row],[Alku PVM]] )=9))</f>
        <v>0</v>
      </c>
      <c r="AF186" s="90" t="b">
        <f>OR(MONTH(Taulukko1[[#This Row],[Loppu PVM]])&lt;=9,AND(MONTH(Taulukko1[[#This Row],[Loppu PVM]] )=9))</f>
        <v>0</v>
      </c>
      <c r="AG186" s="90" t="b">
        <f>OR(MONTH(Taulukko1[[#This Row],[Alku PVM]] )&lt;=6,AND(MONTH(Taulukko1[[#This Row],[Alku PVM]] )=6))</f>
        <v>0</v>
      </c>
      <c r="AH186" s="90" t="b">
        <f>OR(MONTH(Taulukko1[[#This Row],[Loppu PVM]])&lt;=6,AND(MONTH(Taulukko1[[#This Row],[Loppu PVM]] )=6))</f>
        <v>0</v>
      </c>
    </row>
    <row r="187" spans="1:34" ht="12.75" customHeight="1">
      <c r="A187" t="s">
        <v>1513</v>
      </c>
      <c r="B187" s="23">
        <v>39034</v>
      </c>
      <c r="C187" t="s">
        <v>1512</v>
      </c>
      <c r="E187" s="62">
        <v>10</v>
      </c>
      <c r="F187" s="4"/>
      <c r="G187" s="5"/>
      <c r="H187" s="6">
        <v>10</v>
      </c>
      <c r="I187" s="126" t="e">
        <f>INDEX('TOL2008'!B:B,MATCH(A187,'TOL2008'!A:A,0))</f>
        <v>#N/A</v>
      </c>
      <c r="J187" s="59" t="e">
        <f>INDEX(Pääluokka!$H$2:$H$100,MATCH(VALUE(LEFT(Taulukko1[[#This Row],[TOL2008]],2)),Pääluokka!$G$2:$G$100,0))</f>
        <v>#N/A</v>
      </c>
      <c r="K187" s="59" t="e">
        <f>INDEX(Pääluokka!$I$2:$I$100,MATCH(VALUE(LEFT(Taulukko1[[#This Row],[TOL2008]],2)),Pääluokka!$G$2:$G$100,0))</f>
        <v>#N/A</v>
      </c>
      <c r="L187" s="41" t="str">
        <f t="shared" si="20"/>
        <v>NA</v>
      </c>
      <c r="M187" s="43">
        <f t="shared" si="21"/>
        <v>39034</v>
      </c>
      <c r="N187" s="43">
        <f t="shared" si="22"/>
        <v>39085</v>
      </c>
      <c r="O187" s="43">
        <f t="shared" si="23"/>
        <v>39022</v>
      </c>
      <c r="P187" s="43">
        <f t="shared" si="24"/>
        <v>39083</v>
      </c>
      <c r="Q187" s="41">
        <f t="shared" si="25"/>
        <v>2006</v>
      </c>
      <c r="R187" s="41">
        <f t="shared" si="26"/>
        <v>2007</v>
      </c>
      <c r="S187" s="43" t="str">
        <f>YEAR(Taulukko1[[#This Row],[Alku KK]])&amp;"Q"&amp;ROUNDDOWN((MONTH(Taulukko1[[#This Row],[Alku KK]])-1)/3+1,0)</f>
        <v>2006Q4</v>
      </c>
      <c r="T187" s="43" t="str">
        <f>YEAR(Taulukko1[[#This Row],[Loppu KK]])&amp;"Q"&amp;ROUNDDOWN((MONTH(Taulukko1[[#This Row],[Loppu KK]])-1)/3+1,0)</f>
        <v>2007Q1</v>
      </c>
      <c r="U187" s="66">
        <f>IF(COUNT(Taulukko1[[#This Row],[Neuvottelujen alaiset ]])=1,Taulukko1[[#This Row],[Neuvottelujen alaiset ]],Taulukko1[[#This Row],[Vähennystarve]])</f>
        <v>10</v>
      </c>
      <c r="V187" s="44">
        <f t="shared" si="27"/>
        <v>1</v>
      </c>
      <c r="W187" s="44" t="str">
        <f t="shared" si="28"/>
        <v>NA</v>
      </c>
      <c r="X187" s="44" t="str">
        <f t="shared" si="29"/>
        <v>NA</v>
      </c>
      <c r="Y187" s="90" t="b">
        <f>AND(MONTH(Taulukko1[[#This Row],[Alku PVM]] )=6,DAY(Taulukko1[[#This Row],[Alku PVM]] )&gt;19)</f>
        <v>0</v>
      </c>
      <c r="Z187" s="90" t="b">
        <f>AND(MONTH(Taulukko1[[#This Row],[Loppu PVM]] )=6,DAY(Taulukko1[[#This Row],[Loppu PVM]] )&gt;19)</f>
        <v>0</v>
      </c>
      <c r="AA187" s="90" t="b">
        <f>OR(MONTH(Taulukko1[[#This Row],[Alku PVM]] )&lt;=5,AND(MONTH(Taulukko1[[#This Row],[Alku PVM]] )=6,DAY(Taulukko1[[#This Row],[Alku PVM]] )&lt;20))</f>
        <v>0</v>
      </c>
      <c r="AB187" s="90" t="b">
        <f>OR(MONTH(Taulukko1[[#This Row],[Loppu PVM]])&lt;=5,AND(MONTH(Taulukko1[[#This Row],[Loppu PVM]] )=6,DAY(Taulukko1[[#This Row],[Loppu PVM]])&lt;20))</f>
        <v>1</v>
      </c>
      <c r="AC187" s="90" t="b">
        <f>OR(MONTH(Taulukko1[[#This Row],[Alku PVM]] )&lt;=3,AND(MONTH(Taulukko1[[#This Row],[Alku PVM]] )=3))</f>
        <v>0</v>
      </c>
      <c r="AD187" s="90" t="b">
        <f>OR(MONTH(Taulukko1[[#This Row],[Loppu PVM]] )&lt;=3,AND(MONTH(Taulukko1[[#This Row],[Loppu PVM]] )=3))</f>
        <v>1</v>
      </c>
      <c r="AE187" s="90" t="b">
        <f>OR(MONTH(Taulukko1[[#This Row],[Alku PVM]] )&lt;=9,AND(MONTH(Taulukko1[[#This Row],[Alku PVM]] )=9))</f>
        <v>0</v>
      </c>
      <c r="AF187" s="90" t="b">
        <f>OR(MONTH(Taulukko1[[#This Row],[Loppu PVM]])&lt;=9,AND(MONTH(Taulukko1[[#This Row],[Loppu PVM]] )=9))</f>
        <v>1</v>
      </c>
      <c r="AG187" s="90" t="b">
        <f>OR(MONTH(Taulukko1[[#This Row],[Alku PVM]] )&lt;=6,AND(MONTH(Taulukko1[[#This Row],[Alku PVM]] )=6))</f>
        <v>0</v>
      </c>
      <c r="AH187" s="90" t="b">
        <f>OR(MONTH(Taulukko1[[#This Row],[Loppu PVM]])&lt;=6,AND(MONTH(Taulukko1[[#This Row],[Loppu PVM]] )=6))</f>
        <v>1</v>
      </c>
    </row>
    <row r="188" spans="1:34" ht="12.75" customHeight="1">
      <c r="A188" t="s">
        <v>1145</v>
      </c>
      <c r="B188" s="23">
        <v>39035</v>
      </c>
      <c r="C188" t="s">
        <v>1401</v>
      </c>
      <c r="E188" s="62">
        <v>190</v>
      </c>
      <c r="F188" s="4"/>
      <c r="G188" s="5"/>
      <c r="H188" s="1">
        <v>1500</v>
      </c>
      <c r="I188" s="126">
        <f>INDEX('TOL2008'!B:B,MATCH(A188,'TOL2008'!A:A,0))</f>
        <v>81210</v>
      </c>
      <c r="J188" s="59" t="str">
        <f>INDEX(Pääluokka!$H$2:$H$100,MATCH(VALUE(LEFT(Taulukko1[[#This Row],[TOL2008]],2)),Pääluokka!$G$2:$G$100,0))</f>
        <v>Hallinto- ja tukipalvelutoiminta</v>
      </c>
      <c r="K188" s="59" t="str">
        <f>INDEX(Pääluokka!$I$2:$I$100,MATCH(VALUE(LEFT(Taulukko1[[#This Row],[TOL2008]],2)),Pääluokka!$G$2:$G$100,0))</f>
        <v>Palvelualat (G-N, R, S)</v>
      </c>
      <c r="L188" s="41" t="str">
        <f t="shared" si="20"/>
        <v>NA</v>
      </c>
      <c r="M188" s="43">
        <f t="shared" si="21"/>
        <v>39035</v>
      </c>
      <c r="N188" s="43">
        <f t="shared" si="22"/>
        <v>39086</v>
      </c>
      <c r="O188" s="43">
        <f t="shared" si="23"/>
        <v>39022</v>
      </c>
      <c r="P188" s="43">
        <f t="shared" si="24"/>
        <v>39083</v>
      </c>
      <c r="Q188" s="41">
        <f t="shared" si="25"/>
        <v>2006</v>
      </c>
      <c r="R188" s="41">
        <f t="shared" si="26"/>
        <v>2007</v>
      </c>
      <c r="S188" s="43" t="str">
        <f>YEAR(Taulukko1[[#This Row],[Alku KK]])&amp;"Q"&amp;ROUNDDOWN((MONTH(Taulukko1[[#This Row],[Alku KK]])-1)/3+1,0)</f>
        <v>2006Q4</v>
      </c>
      <c r="T188" s="43" t="str">
        <f>YEAR(Taulukko1[[#This Row],[Loppu KK]])&amp;"Q"&amp;ROUNDDOWN((MONTH(Taulukko1[[#This Row],[Loppu KK]])-1)/3+1,0)</f>
        <v>2007Q1</v>
      </c>
      <c r="U188" s="66">
        <f>IF(COUNT(Taulukko1[[#This Row],[Neuvottelujen alaiset ]])=1,Taulukko1[[#This Row],[Neuvottelujen alaiset ]],Taulukko1[[#This Row],[Vähennystarve]])</f>
        <v>1500</v>
      </c>
      <c r="V188" s="44">
        <f t="shared" si="27"/>
        <v>0.12666666666666668</v>
      </c>
      <c r="W188" s="44" t="str">
        <f t="shared" si="28"/>
        <v>NA</v>
      </c>
      <c r="X188" s="44" t="str">
        <f t="shared" si="29"/>
        <v>NA</v>
      </c>
      <c r="Y188" s="90" t="b">
        <f>AND(MONTH(Taulukko1[[#This Row],[Alku PVM]] )=6,DAY(Taulukko1[[#This Row],[Alku PVM]] )&gt;19)</f>
        <v>0</v>
      </c>
      <c r="Z188" s="90" t="b">
        <f>AND(MONTH(Taulukko1[[#This Row],[Loppu PVM]] )=6,DAY(Taulukko1[[#This Row],[Loppu PVM]] )&gt;19)</f>
        <v>0</v>
      </c>
      <c r="AA188" s="90" t="b">
        <f>OR(MONTH(Taulukko1[[#This Row],[Alku PVM]] )&lt;=5,AND(MONTH(Taulukko1[[#This Row],[Alku PVM]] )=6,DAY(Taulukko1[[#This Row],[Alku PVM]] )&lt;20))</f>
        <v>0</v>
      </c>
      <c r="AB188" s="90" t="b">
        <f>OR(MONTH(Taulukko1[[#This Row],[Loppu PVM]])&lt;=5,AND(MONTH(Taulukko1[[#This Row],[Loppu PVM]] )=6,DAY(Taulukko1[[#This Row],[Loppu PVM]])&lt;20))</f>
        <v>1</v>
      </c>
      <c r="AC188" s="90" t="b">
        <f>OR(MONTH(Taulukko1[[#This Row],[Alku PVM]] )&lt;=3,AND(MONTH(Taulukko1[[#This Row],[Alku PVM]] )=3))</f>
        <v>0</v>
      </c>
      <c r="AD188" s="90" t="b">
        <f>OR(MONTH(Taulukko1[[#This Row],[Loppu PVM]] )&lt;=3,AND(MONTH(Taulukko1[[#This Row],[Loppu PVM]] )=3))</f>
        <v>1</v>
      </c>
      <c r="AE188" s="90" t="b">
        <f>OR(MONTH(Taulukko1[[#This Row],[Alku PVM]] )&lt;=9,AND(MONTH(Taulukko1[[#This Row],[Alku PVM]] )=9))</f>
        <v>0</v>
      </c>
      <c r="AF188" s="90" t="b">
        <f>OR(MONTH(Taulukko1[[#This Row],[Loppu PVM]])&lt;=9,AND(MONTH(Taulukko1[[#This Row],[Loppu PVM]] )=9))</f>
        <v>1</v>
      </c>
      <c r="AG188" s="90" t="b">
        <f>OR(MONTH(Taulukko1[[#This Row],[Alku PVM]] )&lt;=6,AND(MONTH(Taulukko1[[#This Row],[Alku PVM]] )=6))</f>
        <v>0</v>
      </c>
      <c r="AH188" s="90" t="b">
        <f>OR(MONTH(Taulukko1[[#This Row],[Loppu PVM]])&lt;=6,AND(MONTH(Taulukko1[[#This Row],[Loppu PVM]] )=6))</f>
        <v>1</v>
      </c>
    </row>
    <row r="189" spans="1:34" ht="12.75" customHeight="1">
      <c r="A189" s="21" t="s">
        <v>1471</v>
      </c>
      <c r="B189" s="23">
        <v>39035</v>
      </c>
      <c r="C189" s="21" t="s">
        <v>536</v>
      </c>
      <c r="D189" s="24"/>
      <c r="F189" s="23">
        <v>39035</v>
      </c>
      <c r="G189" s="24">
        <v>60</v>
      </c>
      <c r="H189" s="1">
        <v>60</v>
      </c>
      <c r="I189" s="126" t="e">
        <f>INDEX('TOL2008'!B:B,MATCH(A189,'TOL2008'!A:A,0))</f>
        <v>#N/A</v>
      </c>
      <c r="J189" s="59" t="e">
        <f>INDEX(Pääluokka!$H$2:$H$100,MATCH(VALUE(LEFT(Taulukko1[[#This Row],[TOL2008]],2)),Pääluokka!$G$2:$G$100,0))</f>
        <v>#N/A</v>
      </c>
      <c r="K189" s="59" t="e">
        <f>INDEX(Pääluokka!$I$2:$I$100,MATCH(VALUE(LEFT(Taulukko1[[#This Row],[TOL2008]],2)),Pääluokka!$G$2:$G$100,0))</f>
        <v>#N/A</v>
      </c>
      <c r="L189" s="41" t="str">
        <f t="shared" si="20"/>
        <v>NA</v>
      </c>
      <c r="M189" s="43">
        <f t="shared" si="21"/>
        <v>39035</v>
      </c>
      <c r="N189" s="43">
        <f t="shared" si="22"/>
        <v>39035</v>
      </c>
      <c r="O189" s="43">
        <f t="shared" si="23"/>
        <v>39022</v>
      </c>
      <c r="P189" s="43">
        <f t="shared" si="24"/>
        <v>39022</v>
      </c>
      <c r="Q189" s="41">
        <f t="shared" si="25"/>
        <v>2006</v>
      </c>
      <c r="R189" s="41">
        <f t="shared" si="26"/>
        <v>2006</v>
      </c>
      <c r="S189" s="43" t="str">
        <f>YEAR(Taulukko1[[#This Row],[Alku KK]])&amp;"Q"&amp;ROUNDDOWN((MONTH(Taulukko1[[#This Row],[Alku KK]])-1)/3+1,0)</f>
        <v>2006Q4</v>
      </c>
      <c r="T189" s="43" t="str">
        <f>YEAR(Taulukko1[[#This Row],[Loppu KK]])&amp;"Q"&amp;ROUNDDOWN((MONTH(Taulukko1[[#This Row],[Loppu KK]])-1)/3+1,0)</f>
        <v>2006Q4</v>
      </c>
      <c r="U189" s="66">
        <f>IF(COUNT(Taulukko1[[#This Row],[Neuvottelujen alaiset ]])=1,Taulukko1[[#This Row],[Neuvottelujen alaiset ]],Taulukko1[[#This Row],[Vähennystarve]])</f>
        <v>60</v>
      </c>
      <c r="V189" s="44" t="str">
        <f t="shared" si="27"/>
        <v>NA</v>
      </c>
      <c r="W189" s="44">
        <f t="shared" si="28"/>
        <v>1</v>
      </c>
      <c r="X189" s="44" t="str">
        <f t="shared" si="29"/>
        <v>NA</v>
      </c>
      <c r="Y189" s="90" t="b">
        <f>AND(MONTH(Taulukko1[[#This Row],[Alku PVM]] )=6,DAY(Taulukko1[[#This Row],[Alku PVM]] )&gt;19)</f>
        <v>0</v>
      </c>
      <c r="Z189" s="90" t="b">
        <f>AND(MONTH(Taulukko1[[#This Row],[Loppu PVM]] )=6,DAY(Taulukko1[[#This Row],[Loppu PVM]] )&gt;19)</f>
        <v>0</v>
      </c>
      <c r="AA189" s="90" t="b">
        <f>OR(MONTH(Taulukko1[[#This Row],[Alku PVM]] )&lt;=5,AND(MONTH(Taulukko1[[#This Row],[Alku PVM]] )=6,DAY(Taulukko1[[#This Row],[Alku PVM]] )&lt;20))</f>
        <v>0</v>
      </c>
      <c r="AB189" s="90" t="b">
        <f>OR(MONTH(Taulukko1[[#This Row],[Loppu PVM]])&lt;=5,AND(MONTH(Taulukko1[[#This Row],[Loppu PVM]] )=6,DAY(Taulukko1[[#This Row],[Loppu PVM]])&lt;20))</f>
        <v>0</v>
      </c>
      <c r="AC189" s="90" t="b">
        <f>OR(MONTH(Taulukko1[[#This Row],[Alku PVM]] )&lt;=3,AND(MONTH(Taulukko1[[#This Row],[Alku PVM]] )=3))</f>
        <v>0</v>
      </c>
      <c r="AD189" s="90" t="b">
        <f>OR(MONTH(Taulukko1[[#This Row],[Loppu PVM]] )&lt;=3,AND(MONTH(Taulukko1[[#This Row],[Loppu PVM]] )=3))</f>
        <v>0</v>
      </c>
      <c r="AE189" s="90" t="b">
        <f>OR(MONTH(Taulukko1[[#This Row],[Alku PVM]] )&lt;=9,AND(MONTH(Taulukko1[[#This Row],[Alku PVM]] )=9))</f>
        <v>0</v>
      </c>
      <c r="AF189" s="90" t="b">
        <f>OR(MONTH(Taulukko1[[#This Row],[Loppu PVM]])&lt;=9,AND(MONTH(Taulukko1[[#This Row],[Loppu PVM]] )=9))</f>
        <v>0</v>
      </c>
      <c r="AG189" s="90" t="b">
        <f>OR(MONTH(Taulukko1[[#This Row],[Alku PVM]] )&lt;=6,AND(MONTH(Taulukko1[[#This Row],[Alku PVM]] )=6))</f>
        <v>0</v>
      </c>
      <c r="AH189" s="90" t="b">
        <f>OR(MONTH(Taulukko1[[#This Row],[Loppu PVM]])&lt;=6,AND(MONTH(Taulukko1[[#This Row],[Loppu PVM]] )=6))</f>
        <v>0</v>
      </c>
    </row>
    <row r="190" spans="1:34" ht="12.75" customHeight="1">
      <c r="A190" s="21" t="s">
        <v>1525</v>
      </c>
      <c r="B190" s="23">
        <v>39036</v>
      </c>
      <c r="C190" s="21" t="s">
        <v>1524</v>
      </c>
      <c r="D190" s="24"/>
      <c r="E190" s="62">
        <v>10</v>
      </c>
      <c r="F190" s="23"/>
      <c r="G190" s="24"/>
      <c r="H190" s="6">
        <v>10</v>
      </c>
      <c r="I190" s="126" t="e">
        <f>INDEX('TOL2008'!B:B,MATCH(A190,'TOL2008'!A:A,0))</f>
        <v>#N/A</v>
      </c>
      <c r="J190" s="59" t="e">
        <f>INDEX(Pääluokka!$H$2:$H$100,MATCH(VALUE(LEFT(Taulukko1[[#This Row],[TOL2008]],2)),Pääluokka!$G$2:$G$100,0))</f>
        <v>#N/A</v>
      </c>
      <c r="K190" s="59" t="e">
        <f>INDEX(Pääluokka!$I$2:$I$100,MATCH(VALUE(LEFT(Taulukko1[[#This Row],[TOL2008]],2)),Pääluokka!$G$2:$G$100,0))</f>
        <v>#N/A</v>
      </c>
      <c r="L190" s="41" t="str">
        <f t="shared" si="20"/>
        <v>NA</v>
      </c>
      <c r="M190" s="43">
        <f t="shared" si="21"/>
        <v>39036</v>
      </c>
      <c r="N190" s="43">
        <f t="shared" si="22"/>
        <v>39087</v>
      </c>
      <c r="O190" s="43">
        <f t="shared" si="23"/>
        <v>39022</v>
      </c>
      <c r="P190" s="43">
        <f t="shared" si="24"/>
        <v>39083</v>
      </c>
      <c r="Q190" s="41">
        <f t="shared" si="25"/>
        <v>2006</v>
      </c>
      <c r="R190" s="41">
        <f t="shared" si="26"/>
        <v>2007</v>
      </c>
      <c r="S190" s="43" t="str">
        <f>YEAR(Taulukko1[[#This Row],[Alku KK]])&amp;"Q"&amp;ROUNDDOWN((MONTH(Taulukko1[[#This Row],[Alku KK]])-1)/3+1,0)</f>
        <v>2006Q4</v>
      </c>
      <c r="T190" s="43" t="str">
        <f>YEAR(Taulukko1[[#This Row],[Loppu KK]])&amp;"Q"&amp;ROUNDDOWN((MONTH(Taulukko1[[#This Row],[Loppu KK]])-1)/3+1,0)</f>
        <v>2007Q1</v>
      </c>
      <c r="U190" s="66">
        <f>IF(COUNT(Taulukko1[[#This Row],[Neuvottelujen alaiset ]])=1,Taulukko1[[#This Row],[Neuvottelujen alaiset ]],Taulukko1[[#This Row],[Vähennystarve]])</f>
        <v>10</v>
      </c>
      <c r="V190" s="44">
        <f t="shared" si="27"/>
        <v>1</v>
      </c>
      <c r="W190" s="44" t="str">
        <f t="shared" si="28"/>
        <v>NA</v>
      </c>
      <c r="X190" s="44" t="str">
        <f t="shared" si="29"/>
        <v>NA</v>
      </c>
      <c r="Y190" s="90" t="b">
        <f>AND(MONTH(Taulukko1[[#This Row],[Alku PVM]] )=6,DAY(Taulukko1[[#This Row],[Alku PVM]] )&gt;19)</f>
        <v>0</v>
      </c>
      <c r="Z190" s="90" t="b">
        <f>AND(MONTH(Taulukko1[[#This Row],[Loppu PVM]] )=6,DAY(Taulukko1[[#This Row],[Loppu PVM]] )&gt;19)</f>
        <v>0</v>
      </c>
      <c r="AA190" s="90" t="b">
        <f>OR(MONTH(Taulukko1[[#This Row],[Alku PVM]] )&lt;=5,AND(MONTH(Taulukko1[[#This Row],[Alku PVM]] )=6,DAY(Taulukko1[[#This Row],[Alku PVM]] )&lt;20))</f>
        <v>0</v>
      </c>
      <c r="AB190" s="90" t="b">
        <f>OR(MONTH(Taulukko1[[#This Row],[Loppu PVM]])&lt;=5,AND(MONTH(Taulukko1[[#This Row],[Loppu PVM]] )=6,DAY(Taulukko1[[#This Row],[Loppu PVM]])&lt;20))</f>
        <v>1</v>
      </c>
      <c r="AC190" s="90" t="b">
        <f>OR(MONTH(Taulukko1[[#This Row],[Alku PVM]] )&lt;=3,AND(MONTH(Taulukko1[[#This Row],[Alku PVM]] )=3))</f>
        <v>0</v>
      </c>
      <c r="AD190" s="90" t="b">
        <f>OR(MONTH(Taulukko1[[#This Row],[Loppu PVM]] )&lt;=3,AND(MONTH(Taulukko1[[#This Row],[Loppu PVM]] )=3))</f>
        <v>1</v>
      </c>
      <c r="AE190" s="90" t="b">
        <f>OR(MONTH(Taulukko1[[#This Row],[Alku PVM]] )&lt;=9,AND(MONTH(Taulukko1[[#This Row],[Alku PVM]] )=9))</f>
        <v>0</v>
      </c>
      <c r="AF190" s="90" t="b">
        <f>OR(MONTH(Taulukko1[[#This Row],[Loppu PVM]])&lt;=9,AND(MONTH(Taulukko1[[#This Row],[Loppu PVM]] )=9))</f>
        <v>1</v>
      </c>
      <c r="AG190" s="90" t="b">
        <f>OR(MONTH(Taulukko1[[#This Row],[Alku PVM]] )&lt;=6,AND(MONTH(Taulukko1[[#This Row],[Alku PVM]] )=6))</f>
        <v>0</v>
      </c>
      <c r="AH190" s="90" t="b">
        <f>OR(MONTH(Taulukko1[[#This Row],[Loppu PVM]])&lt;=6,AND(MONTH(Taulukko1[[#This Row],[Loppu PVM]] )=6))</f>
        <v>1</v>
      </c>
    </row>
    <row r="191" spans="1:34" ht="12.75" customHeight="1">
      <c r="A191" t="s">
        <v>1487</v>
      </c>
      <c r="B191" s="23">
        <v>39036</v>
      </c>
      <c r="C191" t="s">
        <v>1486</v>
      </c>
      <c r="E191" s="62">
        <v>11</v>
      </c>
      <c r="F191" s="4"/>
      <c r="G191" s="5"/>
      <c r="H191" s="6">
        <v>63</v>
      </c>
      <c r="I191" s="126" t="e">
        <f>INDEX('TOL2008'!B:B,MATCH(A191,'TOL2008'!A:A,0))</f>
        <v>#N/A</v>
      </c>
      <c r="J191" s="59" t="e">
        <f>INDEX(Pääluokka!$H$2:$H$100,MATCH(VALUE(LEFT(Taulukko1[[#This Row],[TOL2008]],2)),Pääluokka!$G$2:$G$100,0))</f>
        <v>#N/A</v>
      </c>
      <c r="K191" s="59" t="e">
        <f>INDEX(Pääluokka!$I$2:$I$100,MATCH(VALUE(LEFT(Taulukko1[[#This Row],[TOL2008]],2)),Pääluokka!$G$2:$G$100,0))</f>
        <v>#N/A</v>
      </c>
      <c r="L191" s="41" t="str">
        <f t="shared" si="20"/>
        <v>NA</v>
      </c>
      <c r="M191" s="43">
        <f t="shared" si="21"/>
        <v>39036</v>
      </c>
      <c r="N191" s="43">
        <f t="shared" si="22"/>
        <v>39087</v>
      </c>
      <c r="O191" s="43">
        <f t="shared" si="23"/>
        <v>39022</v>
      </c>
      <c r="P191" s="43">
        <f t="shared" si="24"/>
        <v>39083</v>
      </c>
      <c r="Q191" s="41">
        <f t="shared" si="25"/>
        <v>2006</v>
      </c>
      <c r="R191" s="41">
        <f t="shared" si="26"/>
        <v>2007</v>
      </c>
      <c r="S191" s="43" t="str">
        <f>YEAR(Taulukko1[[#This Row],[Alku KK]])&amp;"Q"&amp;ROUNDDOWN((MONTH(Taulukko1[[#This Row],[Alku KK]])-1)/3+1,0)</f>
        <v>2006Q4</v>
      </c>
      <c r="T191" s="43" t="str">
        <f>YEAR(Taulukko1[[#This Row],[Loppu KK]])&amp;"Q"&amp;ROUNDDOWN((MONTH(Taulukko1[[#This Row],[Loppu KK]])-1)/3+1,0)</f>
        <v>2007Q1</v>
      </c>
      <c r="U191" s="66">
        <f>IF(COUNT(Taulukko1[[#This Row],[Neuvottelujen alaiset ]])=1,Taulukko1[[#This Row],[Neuvottelujen alaiset ]],Taulukko1[[#This Row],[Vähennystarve]])</f>
        <v>63</v>
      </c>
      <c r="V191" s="44">
        <f t="shared" si="27"/>
        <v>0.17460317460317459</v>
      </c>
      <c r="W191" s="44" t="str">
        <f t="shared" si="28"/>
        <v>NA</v>
      </c>
      <c r="X191" s="44" t="str">
        <f t="shared" si="29"/>
        <v>NA</v>
      </c>
      <c r="Y191" s="90" t="b">
        <f>AND(MONTH(Taulukko1[[#This Row],[Alku PVM]] )=6,DAY(Taulukko1[[#This Row],[Alku PVM]] )&gt;19)</f>
        <v>0</v>
      </c>
      <c r="Z191" s="90" t="b">
        <f>AND(MONTH(Taulukko1[[#This Row],[Loppu PVM]] )=6,DAY(Taulukko1[[#This Row],[Loppu PVM]] )&gt;19)</f>
        <v>0</v>
      </c>
      <c r="AA191" s="90" t="b">
        <f>OR(MONTH(Taulukko1[[#This Row],[Alku PVM]] )&lt;=5,AND(MONTH(Taulukko1[[#This Row],[Alku PVM]] )=6,DAY(Taulukko1[[#This Row],[Alku PVM]] )&lt;20))</f>
        <v>0</v>
      </c>
      <c r="AB191" s="90" t="b">
        <f>OR(MONTH(Taulukko1[[#This Row],[Loppu PVM]])&lt;=5,AND(MONTH(Taulukko1[[#This Row],[Loppu PVM]] )=6,DAY(Taulukko1[[#This Row],[Loppu PVM]])&lt;20))</f>
        <v>1</v>
      </c>
      <c r="AC191" s="90" t="b">
        <f>OR(MONTH(Taulukko1[[#This Row],[Alku PVM]] )&lt;=3,AND(MONTH(Taulukko1[[#This Row],[Alku PVM]] )=3))</f>
        <v>0</v>
      </c>
      <c r="AD191" s="90" t="b">
        <f>OR(MONTH(Taulukko1[[#This Row],[Loppu PVM]] )&lt;=3,AND(MONTH(Taulukko1[[#This Row],[Loppu PVM]] )=3))</f>
        <v>1</v>
      </c>
      <c r="AE191" s="90" t="b">
        <f>OR(MONTH(Taulukko1[[#This Row],[Alku PVM]] )&lt;=9,AND(MONTH(Taulukko1[[#This Row],[Alku PVM]] )=9))</f>
        <v>0</v>
      </c>
      <c r="AF191" s="90" t="b">
        <f>OR(MONTH(Taulukko1[[#This Row],[Loppu PVM]])&lt;=9,AND(MONTH(Taulukko1[[#This Row],[Loppu PVM]] )=9))</f>
        <v>1</v>
      </c>
      <c r="AG191" s="90" t="b">
        <f>OR(MONTH(Taulukko1[[#This Row],[Alku PVM]] )&lt;=6,AND(MONTH(Taulukko1[[#This Row],[Alku PVM]] )=6))</f>
        <v>0</v>
      </c>
      <c r="AH191" s="90" t="b">
        <f>OR(MONTH(Taulukko1[[#This Row],[Loppu PVM]])&lt;=6,AND(MONTH(Taulukko1[[#This Row],[Loppu PVM]] )=6))</f>
        <v>1</v>
      </c>
    </row>
    <row r="192" spans="1:34" ht="12.75" customHeight="1">
      <c r="A192" t="s">
        <v>1495</v>
      </c>
      <c r="B192" s="23">
        <v>39042</v>
      </c>
      <c r="C192" t="s">
        <v>1494</v>
      </c>
      <c r="E192" s="62">
        <v>40</v>
      </c>
      <c r="F192" s="4"/>
      <c r="G192" s="5"/>
      <c r="H192" s="6">
        <v>40</v>
      </c>
      <c r="I192" s="126" t="e">
        <f>INDEX('TOL2008'!B:B,MATCH(A192,'TOL2008'!A:A,0))</f>
        <v>#N/A</v>
      </c>
      <c r="J192" s="59" t="e">
        <f>INDEX(Pääluokka!$H$2:$H$100,MATCH(VALUE(LEFT(Taulukko1[[#This Row],[TOL2008]],2)),Pääluokka!$G$2:$G$100,0))</f>
        <v>#N/A</v>
      </c>
      <c r="K192" s="59" t="e">
        <f>INDEX(Pääluokka!$I$2:$I$100,MATCH(VALUE(LEFT(Taulukko1[[#This Row],[TOL2008]],2)),Pääluokka!$G$2:$G$100,0))</f>
        <v>#N/A</v>
      </c>
      <c r="L192" s="41" t="str">
        <f t="shared" si="20"/>
        <v>NA</v>
      </c>
      <c r="M192" s="43">
        <f t="shared" si="21"/>
        <v>39042</v>
      </c>
      <c r="N192" s="43">
        <f t="shared" si="22"/>
        <v>39093</v>
      </c>
      <c r="O192" s="43">
        <f t="shared" si="23"/>
        <v>39022</v>
      </c>
      <c r="P192" s="43">
        <f t="shared" si="24"/>
        <v>39083</v>
      </c>
      <c r="Q192" s="41">
        <f t="shared" si="25"/>
        <v>2006</v>
      </c>
      <c r="R192" s="41">
        <f t="shared" si="26"/>
        <v>2007</v>
      </c>
      <c r="S192" s="43" t="str">
        <f>YEAR(Taulukko1[[#This Row],[Alku KK]])&amp;"Q"&amp;ROUNDDOWN((MONTH(Taulukko1[[#This Row],[Alku KK]])-1)/3+1,0)</f>
        <v>2006Q4</v>
      </c>
      <c r="T192" s="43" t="str">
        <f>YEAR(Taulukko1[[#This Row],[Loppu KK]])&amp;"Q"&amp;ROUNDDOWN((MONTH(Taulukko1[[#This Row],[Loppu KK]])-1)/3+1,0)</f>
        <v>2007Q1</v>
      </c>
      <c r="U192" s="66">
        <f>IF(COUNT(Taulukko1[[#This Row],[Neuvottelujen alaiset ]])=1,Taulukko1[[#This Row],[Neuvottelujen alaiset ]],Taulukko1[[#This Row],[Vähennystarve]])</f>
        <v>40</v>
      </c>
      <c r="V192" s="44">
        <f t="shared" si="27"/>
        <v>1</v>
      </c>
      <c r="W192" s="44" t="str">
        <f t="shared" si="28"/>
        <v>NA</v>
      </c>
      <c r="X192" s="44" t="str">
        <f t="shared" si="29"/>
        <v>NA</v>
      </c>
      <c r="Y192" s="90" t="b">
        <f>AND(MONTH(Taulukko1[[#This Row],[Alku PVM]] )=6,DAY(Taulukko1[[#This Row],[Alku PVM]] )&gt;19)</f>
        <v>0</v>
      </c>
      <c r="Z192" s="90" t="b">
        <f>AND(MONTH(Taulukko1[[#This Row],[Loppu PVM]] )=6,DAY(Taulukko1[[#This Row],[Loppu PVM]] )&gt;19)</f>
        <v>0</v>
      </c>
      <c r="AA192" s="90" t="b">
        <f>OR(MONTH(Taulukko1[[#This Row],[Alku PVM]] )&lt;=5,AND(MONTH(Taulukko1[[#This Row],[Alku PVM]] )=6,DAY(Taulukko1[[#This Row],[Alku PVM]] )&lt;20))</f>
        <v>0</v>
      </c>
      <c r="AB192" s="90" t="b">
        <f>OR(MONTH(Taulukko1[[#This Row],[Loppu PVM]])&lt;=5,AND(MONTH(Taulukko1[[#This Row],[Loppu PVM]] )=6,DAY(Taulukko1[[#This Row],[Loppu PVM]])&lt;20))</f>
        <v>1</v>
      </c>
      <c r="AC192" s="90" t="b">
        <f>OR(MONTH(Taulukko1[[#This Row],[Alku PVM]] )&lt;=3,AND(MONTH(Taulukko1[[#This Row],[Alku PVM]] )=3))</f>
        <v>0</v>
      </c>
      <c r="AD192" s="90" t="b">
        <f>OR(MONTH(Taulukko1[[#This Row],[Loppu PVM]] )&lt;=3,AND(MONTH(Taulukko1[[#This Row],[Loppu PVM]] )=3))</f>
        <v>1</v>
      </c>
      <c r="AE192" s="90" t="b">
        <f>OR(MONTH(Taulukko1[[#This Row],[Alku PVM]] )&lt;=9,AND(MONTH(Taulukko1[[#This Row],[Alku PVM]] )=9))</f>
        <v>0</v>
      </c>
      <c r="AF192" s="90" t="b">
        <f>OR(MONTH(Taulukko1[[#This Row],[Loppu PVM]])&lt;=9,AND(MONTH(Taulukko1[[#This Row],[Loppu PVM]] )=9))</f>
        <v>1</v>
      </c>
      <c r="AG192" s="90" t="b">
        <f>OR(MONTH(Taulukko1[[#This Row],[Alku PVM]] )&lt;=6,AND(MONTH(Taulukko1[[#This Row],[Alku PVM]] )=6))</f>
        <v>0</v>
      </c>
      <c r="AH192" s="90" t="b">
        <f>OR(MONTH(Taulukko1[[#This Row],[Loppu PVM]])&lt;=6,AND(MONTH(Taulukko1[[#This Row],[Loppu PVM]] )=6))</f>
        <v>1</v>
      </c>
    </row>
    <row r="193" spans="1:34" ht="12.75" customHeight="1">
      <c r="A193" t="s">
        <v>1589</v>
      </c>
      <c r="B193" s="23">
        <v>39051</v>
      </c>
      <c r="C193" t="s">
        <v>1588</v>
      </c>
      <c r="E193" s="62">
        <v>130</v>
      </c>
      <c r="F193" s="4"/>
      <c r="G193" s="5"/>
      <c r="H193" s="1">
        <v>430</v>
      </c>
      <c r="I193" s="126" t="e">
        <f>INDEX('TOL2008'!B:B,MATCH(A193,'TOL2008'!A:A,0))</f>
        <v>#N/A</v>
      </c>
      <c r="J193" s="59" t="e">
        <f>INDEX(Pääluokka!$H$2:$H$100,MATCH(VALUE(LEFT(Taulukko1[[#This Row],[TOL2008]],2)),Pääluokka!$G$2:$G$100,0))</f>
        <v>#N/A</v>
      </c>
      <c r="K193" s="59" t="e">
        <f>INDEX(Pääluokka!$I$2:$I$100,MATCH(VALUE(LEFT(Taulukko1[[#This Row],[TOL2008]],2)),Pääluokka!$G$2:$G$100,0))</f>
        <v>#N/A</v>
      </c>
      <c r="L193" s="41" t="str">
        <f t="shared" si="20"/>
        <v>NA</v>
      </c>
      <c r="M193" s="43">
        <f t="shared" si="21"/>
        <v>39051</v>
      </c>
      <c r="N193" s="43">
        <f t="shared" si="22"/>
        <v>39102</v>
      </c>
      <c r="O193" s="43">
        <f t="shared" si="23"/>
        <v>39022</v>
      </c>
      <c r="P193" s="43">
        <f t="shared" si="24"/>
        <v>39083</v>
      </c>
      <c r="Q193" s="41">
        <f t="shared" si="25"/>
        <v>2006</v>
      </c>
      <c r="R193" s="41">
        <f t="shared" si="26"/>
        <v>2007</v>
      </c>
      <c r="S193" s="43" t="str">
        <f>YEAR(Taulukko1[[#This Row],[Alku KK]])&amp;"Q"&amp;ROUNDDOWN((MONTH(Taulukko1[[#This Row],[Alku KK]])-1)/3+1,0)</f>
        <v>2006Q4</v>
      </c>
      <c r="T193" s="43" t="str">
        <f>YEAR(Taulukko1[[#This Row],[Loppu KK]])&amp;"Q"&amp;ROUNDDOWN((MONTH(Taulukko1[[#This Row],[Loppu KK]])-1)/3+1,0)</f>
        <v>2007Q1</v>
      </c>
      <c r="U193" s="66">
        <f>IF(COUNT(Taulukko1[[#This Row],[Neuvottelujen alaiset ]])=1,Taulukko1[[#This Row],[Neuvottelujen alaiset ]],Taulukko1[[#This Row],[Vähennystarve]])</f>
        <v>430</v>
      </c>
      <c r="V193" s="44">
        <f t="shared" si="27"/>
        <v>0.30232558139534882</v>
      </c>
      <c r="W193" s="44" t="str">
        <f t="shared" si="28"/>
        <v>NA</v>
      </c>
      <c r="X193" s="44" t="str">
        <f t="shared" si="29"/>
        <v>NA</v>
      </c>
      <c r="Y193" s="90" t="b">
        <f>AND(MONTH(Taulukko1[[#This Row],[Alku PVM]] )=6,DAY(Taulukko1[[#This Row],[Alku PVM]] )&gt;19)</f>
        <v>0</v>
      </c>
      <c r="Z193" s="90" t="b">
        <f>AND(MONTH(Taulukko1[[#This Row],[Loppu PVM]] )=6,DAY(Taulukko1[[#This Row],[Loppu PVM]] )&gt;19)</f>
        <v>0</v>
      </c>
      <c r="AA193" s="90" t="b">
        <f>OR(MONTH(Taulukko1[[#This Row],[Alku PVM]] )&lt;=5,AND(MONTH(Taulukko1[[#This Row],[Alku PVM]] )=6,DAY(Taulukko1[[#This Row],[Alku PVM]] )&lt;20))</f>
        <v>0</v>
      </c>
      <c r="AB193" s="90" t="b">
        <f>OR(MONTH(Taulukko1[[#This Row],[Loppu PVM]])&lt;=5,AND(MONTH(Taulukko1[[#This Row],[Loppu PVM]] )=6,DAY(Taulukko1[[#This Row],[Loppu PVM]])&lt;20))</f>
        <v>1</v>
      </c>
      <c r="AC193" s="90" t="b">
        <f>OR(MONTH(Taulukko1[[#This Row],[Alku PVM]] )&lt;=3,AND(MONTH(Taulukko1[[#This Row],[Alku PVM]] )=3))</f>
        <v>0</v>
      </c>
      <c r="AD193" s="90" t="b">
        <f>OR(MONTH(Taulukko1[[#This Row],[Loppu PVM]] )&lt;=3,AND(MONTH(Taulukko1[[#This Row],[Loppu PVM]] )=3))</f>
        <v>1</v>
      </c>
      <c r="AE193" s="90" t="b">
        <f>OR(MONTH(Taulukko1[[#This Row],[Alku PVM]] )&lt;=9,AND(MONTH(Taulukko1[[#This Row],[Alku PVM]] )=9))</f>
        <v>0</v>
      </c>
      <c r="AF193" s="90" t="b">
        <f>OR(MONTH(Taulukko1[[#This Row],[Loppu PVM]])&lt;=9,AND(MONTH(Taulukko1[[#This Row],[Loppu PVM]] )=9))</f>
        <v>1</v>
      </c>
      <c r="AG193" s="90" t="b">
        <f>OR(MONTH(Taulukko1[[#This Row],[Alku PVM]] )&lt;=6,AND(MONTH(Taulukko1[[#This Row],[Alku PVM]] )=6))</f>
        <v>0</v>
      </c>
      <c r="AH193" s="90" t="b">
        <f>OR(MONTH(Taulukko1[[#This Row],[Loppu PVM]])&lt;=6,AND(MONTH(Taulukko1[[#This Row],[Loppu PVM]] )=6))</f>
        <v>1</v>
      </c>
    </row>
    <row r="194" spans="1:34" ht="12.75" customHeight="1">
      <c r="A194" s="21" t="s">
        <v>1776</v>
      </c>
      <c r="B194" s="23">
        <v>39051</v>
      </c>
      <c r="C194" t="s">
        <v>1588</v>
      </c>
      <c r="E194" s="62">
        <v>130</v>
      </c>
      <c r="F194" s="4">
        <v>39093</v>
      </c>
      <c r="G194" s="5">
        <v>130</v>
      </c>
      <c r="H194" s="22">
        <v>430</v>
      </c>
      <c r="I194" s="126" t="e">
        <f>INDEX('TOL2008'!B:B,MATCH(A194,'TOL2008'!A:A,0))</f>
        <v>#N/A</v>
      </c>
      <c r="J194" s="59" t="e">
        <f>INDEX(Pääluokka!$H$2:$H$100,MATCH(VALUE(LEFT(Taulukko1[[#This Row],[TOL2008]],2)),Pääluokka!$G$2:$G$100,0))</f>
        <v>#N/A</v>
      </c>
      <c r="K194" s="59" t="e">
        <f>INDEX(Pääluokka!$I$2:$I$100,MATCH(VALUE(LEFT(Taulukko1[[#This Row],[TOL2008]],2)),Pääluokka!$G$2:$G$100,0))</f>
        <v>#N/A</v>
      </c>
      <c r="L194" s="41">
        <f t="shared" si="20"/>
        <v>42</v>
      </c>
      <c r="M194" s="43">
        <f t="shared" si="21"/>
        <v>39051</v>
      </c>
      <c r="N194" s="43">
        <f t="shared" si="22"/>
        <v>39093</v>
      </c>
      <c r="O194" s="43">
        <f t="shared" si="23"/>
        <v>39022</v>
      </c>
      <c r="P194" s="43">
        <f t="shared" si="24"/>
        <v>39083</v>
      </c>
      <c r="Q194" s="41">
        <f t="shared" si="25"/>
        <v>2006</v>
      </c>
      <c r="R194" s="41">
        <f t="shared" si="26"/>
        <v>2007</v>
      </c>
      <c r="S194" s="43" t="str">
        <f>YEAR(Taulukko1[[#This Row],[Alku KK]])&amp;"Q"&amp;ROUNDDOWN((MONTH(Taulukko1[[#This Row],[Alku KK]])-1)/3+1,0)</f>
        <v>2006Q4</v>
      </c>
      <c r="T194" s="43" t="str">
        <f>YEAR(Taulukko1[[#This Row],[Loppu KK]])&amp;"Q"&amp;ROUNDDOWN((MONTH(Taulukko1[[#This Row],[Loppu KK]])-1)/3+1,0)</f>
        <v>2007Q1</v>
      </c>
      <c r="U194" s="66">
        <f>IF(COUNT(Taulukko1[[#This Row],[Neuvottelujen alaiset ]])=1,Taulukko1[[#This Row],[Neuvottelujen alaiset ]],Taulukko1[[#This Row],[Vähennystarve]])</f>
        <v>430</v>
      </c>
      <c r="V194" s="44">
        <f t="shared" si="27"/>
        <v>0.30232558139534882</v>
      </c>
      <c r="W194" s="44">
        <f t="shared" si="28"/>
        <v>0.30232558139534882</v>
      </c>
      <c r="X194" s="44">
        <f t="shared" si="29"/>
        <v>1</v>
      </c>
      <c r="Y194" s="90" t="b">
        <f>AND(MONTH(Taulukko1[[#This Row],[Alku PVM]] )=6,DAY(Taulukko1[[#This Row],[Alku PVM]] )&gt;19)</f>
        <v>0</v>
      </c>
      <c r="Z194" s="90" t="b">
        <f>AND(MONTH(Taulukko1[[#This Row],[Loppu PVM]] )=6,DAY(Taulukko1[[#This Row],[Loppu PVM]] )&gt;19)</f>
        <v>0</v>
      </c>
      <c r="AA194" s="90" t="b">
        <f>OR(MONTH(Taulukko1[[#This Row],[Alku PVM]] )&lt;=5,AND(MONTH(Taulukko1[[#This Row],[Alku PVM]] )=6,DAY(Taulukko1[[#This Row],[Alku PVM]] )&lt;20))</f>
        <v>0</v>
      </c>
      <c r="AB194" s="90" t="b">
        <f>OR(MONTH(Taulukko1[[#This Row],[Loppu PVM]])&lt;=5,AND(MONTH(Taulukko1[[#This Row],[Loppu PVM]] )=6,DAY(Taulukko1[[#This Row],[Loppu PVM]])&lt;20))</f>
        <v>1</v>
      </c>
      <c r="AC194" s="90" t="b">
        <f>OR(MONTH(Taulukko1[[#This Row],[Alku PVM]] )&lt;=3,AND(MONTH(Taulukko1[[#This Row],[Alku PVM]] )=3))</f>
        <v>0</v>
      </c>
      <c r="AD194" s="90" t="b">
        <f>OR(MONTH(Taulukko1[[#This Row],[Loppu PVM]] )&lt;=3,AND(MONTH(Taulukko1[[#This Row],[Loppu PVM]] )=3))</f>
        <v>1</v>
      </c>
      <c r="AE194" s="90" t="b">
        <f>OR(MONTH(Taulukko1[[#This Row],[Alku PVM]] )&lt;=9,AND(MONTH(Taulukko1[[#This Row],[Alku PVM]] )=9))</f>
        <v>0</v>
      </c>
      <c r="AF194" s="90" t="b">
        <f>OR(MONTH(Taulukko1[[#This Row],[Loppu PVM]])&lt;=9,AND(MONTH(Taulukko1[[#This Row],[Loppu PVM]] )=9))</f>
        <v>1</v>
      </c>
      <c r="AG194" s="90" t="b">
        <f>OR(MONTH(Taulukko1[[#This Row],[Alku PVM]] )&lt;=6,AND(MONTH(Taulukko1[[#This Row],[Alku PVM]] )=6))</f>
        <v>0</v>
      </c>
      <c r="AH194" s="90" t="b">
        <f>OR(MONTH(Taulukko1[[#This Row],[Loppu PVM]])&lt;=6,AND(MONTH(Taulukko1[[#This Row],[Loppu PVM]] )=6))</f>
        <v>1</v>
      </c>
    </row>
    <row r="195" spans="1:34" ht="12.75" customHeight="1">
      <c r="A195" t="s">
        <v>1604</v>
      </c>
      <c r="B195" s="23">
        <v>39052</v>
      </c>
      <c r="C195" t="s">
        <v>1781</v>
      </c>
      <c r="E195" s="62">
        <v>55</v>
      </c>
      <c r="F195" s="4">
        <v>39106</v>
      </c>
      <c r="G195" s="5">
        <v>22</v>
      </c>
      <c r="H195" s="16">
        <v>55</v>
      </c>
      <c r="I195" s="126" t="e">
        <f>INDEX('TOL2008'!B:B,MATCH(A195,'TOL2008'!A:A,0))</f>
        <v>#N/A</v>
      </c>
      <c r="J195" s="59" t="e">
        <f>INDEX(Pääluokka!$H$2:$H$100,MATCH(VALUE(LEFT(Taulukko1[[#This Row],[TOL2008]],2)),Pääluokka!$G$2:$G$100,0))</f>
        <v>#N/A</v>
      </c>
      <c r="K195" s="59" t="e">
        <f>INDEX(Pääluokka!$I$2:$I$100,MATCH(VALUE(LEFT(Taulukko1[[#This Row],[TOL2008]],2)),Pääluokka!$G$2:$G$100,0))</f>
        <v>#N/A</v>
      </c>
      <c r="L195" s="41">
        <f t="shared" ref="L195:L258" si="30">IFERROR(IF(AND(ISNUMBER(B195),ISNUMBER(F195),F195&gt;B195),F195-B195,"NA"),"NA")</f>
        <v>54</v>
      </c>
      <c r="M195" s="43">
        <f t="shared" ref="M195:M258" si="31">IF(ISNUMBER(B195),B195,IF(ISNUMBER(F195),F195-$L$1,"NA"))</f>
        <v>39052</v>
      </c>
      <c r="N195" s="43">
        <f t="shared" ref="N195:N258" si="32">IF(ISNUMBER(F195),F195,IF(ISNUMBER(B195),B195+$L$1,"NA"))</f>
        <v>39106</v>
      </c>
      <c r="O195" s="43">
        <f t="shared" ref="O195:O258" si="33">IFERROR(DATE(YEAR(M195),MONTH(M195),1),"NA")</f>
        <v>39052</v>
      </c>
      <c r="P195" s="43">
        <f t="shared" ref="P195:P258" si="34">IFERROR(DATE(YEAR(N195),MONTH(N195),1),"NA")</f>
        <v>39083</v>
      </c>
      <c r="Q195" s="41">
        <f t="shared" ref="Q195:Q258" si="35">IFERROR(YEAR(O195),"NA")</f>
        <v>2006</v>
      </c>
      <c r="R195" s="41">
        <f t="shared" ref="R195:R258" si="36">IFERROR(YEAR(P195),"NA")</f>
        <v>2007</v>
      </c>
      <c r="S195" s="43" t="str">
        <f>YEAR(Taulukko1[[#This Row],[Alku KK]])&amp;"Q"&amp;ROUNDDOWN((MONTH(Taulukko1[[#This Row],[Alku KK]])-1)/3+1,0)</f>
        <v>2006Q4</v>
      </c>
      <c r="T195" s="43" t="str">
        <f>YEAR(Taulukko1[[#This Row],[Loppu KK]])&amp;"Q"&amp;ROUNDDOWN((MONTH(Taulukko1[[#This Row],[Loppu KK]])-1)/3+1,0)</f>
        <v>2007Q1</v>
      </c>
      <c r="U195" s="66">
        <f>IF(COUNT(Taulukko1[[#This Row],[Neuvottelujen alaiset ]])=1,Taulukko1[[#This Row],[Neuvottelujen alaiset ]],Taulukko1[[#This Row],[Vähennystarve]])</f>
        <v>55</v>
      </c>
      <c r="V195" s="44">
        <f t="shared" ref="V195:V258" si="37">IF(AND(ISNUMBER(E195),ISNUMBER(H195)),E195/H195,"NA")</f>
        <v>1</v>
      </c>
      <c r="W195" s="44">
        <f t="shared" ref="W195:W258" si="38">IF(AND(ISNUMBER(G195),ISNUMBER(H195)),G195/H195,"NA")</f>
        <v>0.4</v>
      </c>
      <c r="X195" s="44">
        <f t="shared" ref="X195:X258" si="39">IF(AND(ISNUMBER(G195),ISNUMBER(E195)),G195/E195,"NA")</f>
        <v>0.4</v>
      </c>
      <c r="Y195" s="90" t="b">
        <f>AND(MONTH(Taulukko1[[#This Row],[Alku PVM]] )=6,DAY(Taulukko1[[#This Row],[Alku PVM]] )&gt;19)</f>
        <v>0</v>
      </c>
      <c r="Z195" s="90" t="b">
        <f>AND(MONTH(Taulukko1[[#This Row],[Loppu PVM]] )=6,DAY(Taulukko1[[#This Row],[Loppu PVM]] )&gt;19)</f>
        <v>0</v>
      </c>
      <c r="AA195" s="90" t="b">
        <f>OR(MONTH(Taulukko1[[#This Row],[Alku PVM]] )&lt;=5,AND(MONTH(Taulukko1[[#This Row],[Alku PVM]] )=6,DAY(Taulukko1[[#This Row],[Alku PVM]] )&lt;20))</f>
        <v>0</v>
      </c>
      <c r="AB195" s="90" t="b">
        <f>OR(MONTH(Taulukko1[[#This Row],[Loppu PVM]])&lt;=5,AND(MONTH(Taulukko1[[#This Row],[Loppu PVM]] )=6,DAY(Taulukko1[[#This Row],[Loppu PVM]])&lt;20))</f>
        <v>1</v>
      </c>
      <c r="AC195" s="90" t="b">
        <f>OR(MONTH(Taulukko1[[#This Row],[Alku PVM]] )&lt;=3,AND(MONTH(Taulukko1[[#This Row],[Alku PVM]] )=3))</f>
        <v>0</v>
      </c>
      <c r="AD195" s="90" t="b">
        <f>OR(MONTH(Taulukko1[[#This Row],[Loppu PVM]] )&lt;=3,AND(MONTH(Taulukko1[[#This Row],[Loppu PVM]] )=3))</f>
        <v>1</v>
      </c>
      <c r="AE195" s="90" t="b">
        <f>OR(MONTH(Taulukko1[[#This Row],[Alku PVM]] )&lt;=9,AND(MONTH(Taulukko1[[#This Row],[Alku PVM]] )=9))</f>
        <v>0</v>
      </c>
      <c r="AF195" s="90" t="b">
        <f>OR(MONTH(Taulukko1[[#This Row],[Loppu PVM]])&lt;=9,AND(MONTH(Taulukko1[[#This Row],[Loppu PVM]] )=9))</f>
        <v>1</v>
      </c>
      <c r="AG195" s="90" t="b">
        <f>OR(MONTH(Taulukko1[[#This Row],[Alku PVM]] )&lt;=6,AND(MONTH(Taulukko1[[#This Row],[Alku PVM]] )=6))</f>
        <v>0</v>
      </c>
      <c r="AH195" s="90" t="b">
        <f>OR(MONTH(Taulukko1[[#This Row],[Loppu PVM]])&lt;=6,AND(MONTH(Taulukko1[[#This Row],[Loppu PVM]] )=6))</f>
        <v>1</v>
      </c>
    </row>
    <row r="196" spans="1:34" ht="12.75" customHeight="1">
      <c r="A196" t="s">
        <v>665</v>
      </c>
      <c r="B196" s="23">
        <v>39058</v>
      </c>
      <c r="C196" t="s">
        <v>1667</v>
      </c>
      <c r="F196" s="4"/>
      <c r="G196" s="5"/>
      <c r="H196" s="1">
        <v>40</v>
      </c>
      <c r="I196" s="126">
        <f>INDEX('TOL2008'!B:B,MATCH(A196,'TOL2008'!A:A,0))</f>
        <v>58130</v>
      </c>
      <c r="J196" s="59" t="str">
        <f>INDEX(Pääluokka!$H$2:$H$100,MATCH(VALUE(LEFT(Taulukko1[[#This Row],[TOL2008]],2)),Pääluokka!$G$2:$G$100,0))</f>
        <v>Informaatio ja viestintä</v>
      </c>
      <c r="K196" s="59" t="str">
        <f>INDEX(Pääluokka!$I$2:$I$100,MATCH(VALUE(LEFT(Taulukko1[[#This Row],[TOL2008]],2)),Pääluokka!$G$2:$G$100,0))</f>
        <v>Palvelualat (G-N, R, S)</v>
      </c>
      <c r="L196" s="41" t="str">
        <f t="shared" si="30"/>
        <v>NA</v>
      </c>
      <c r="M196" s="43">
        <f t="shared" si="31"/>
        <v>39058</v>
      </c>
      <c r="N196" s="43">
        <f t="shared" si="32"/>
        <v>39109</v>
      </c>
      <c r="O196" s="43">
        <f t="shared" si="33"/>
        <v>39052</v>
      </c>
      <c r="P196" s="43">
        <f t="shared" si="34"/>
        <v>39083</v>
      </c>
      <c r="Q196" s="41">
        <f t="shared" si="35"/>
        <v>2006</v>
      </c>
      <c r="R196" s="41">
        <f t="shared" si="36"/>
        <v>2007</v>
      </c>
      <c r="S196" s="43" t="str">
        <f>YEAR(Taulukko1[[#This Row],[Alku KK]])&amp;"Q"&amp;ROUNDDOWN((MONTH(Taulukko1[[#This Row],[Alku KK]])-1)/3+1,0)</f>
        <v>2006Q4</v>
      </c>
      <c r="T196" s="43" t="str">
        <f>YEAR(Taulukko1[[#This Row],[Loppu KK]])&amp;"Q"&amp;ROUNDDOWN((MONTH(Taulukko1[[#This Row],[Loppu KK]])-1)/3+1,0)</f>
        <v>2007Q1</v>
      </c>
      <c r="U196" s="66">
        <f>IF(COUNT(Taulukko1[[#This Row],[Neuvottelujen alaiset ]])=1,Taulukko1[[#This Row],[Neuvottelujen alaiset ]],Taulukko1[[#This Row],[Vähennystarve]])</f>
        <v>40</v>
      </c>
      <c r="V196" s="44" t="str">
        <f t="shared" si="37"/>
        <v>NA</v>
      </c>
      <c r="W196" s="44" t="str">
        <f t="shared" si="38"/>
        <v>NA</v>
      </c>
      <c r="X196" s="44" t="str">
        <f t="shared" si="39"/>
        <v>NA</v>
      </c>
      <c r="Y196" s="90" t="b">
        <f>AND(MONTH(Taulukko1[[#This Row],[Alku PVM]] )=6,DAY(Taulukko1[[#This Row],[Alku PVM]] )&gt;19)</f>
        <v>0</v>
      </c>
      <c r="Z196" s="90" t="b">
        <f>AND(MONTH(Taulukko1[[#This Row],[Loppu PVM]] )=6,DAY(Taulukko1[[#This Row],[Loppu PVM]] )&gt;19)</f>
        <v>0</v>
      </c>
      <c r="AA196" s="90" t="b">
        <f>OR(MONTH(Taulukko1[[#This Row],[Alku PVM]] )&lt;=5,AND(MONTH(Taulukko1[[#This Row],[Alku PVM]] )=6,DAY(Taulukko1[[#This Row],[Alku PVM]] )&lt;20))</f>
        <v>0</v>
      </c>
      <c r="AB196" s="90" t="b">
        <f>OR(MONTH(Taulukko1[[#This Row],[Loppu PVM]])&lt;=5,AND(MONTH(Taulukko1[[#This Row],[Loppu PVM]] )=6,DAY(Taulukko1[[#This Row],[Loppu PVM]])&lt;20))</f>
        <v>1</v>
      </c>
      <c r="AC196" s="90" t="b">
        <f>OR(MONTH(Taulukko1[[#This Row],[Alku PVM]] )&lt;=3,AND(MONTH(Taulukko1[[#This Row],[Alku PVM]] )=3))</f>
        <v>0</v>
      </c>
      <c r="AD196" s="90" t="b">
        <f>OR(MONTH(Taulukko1[[#This Row],[Loppu PVM]] )&lt;=3,AND(MONTH(Taulukko1[[#This Row],[Loppu PVM]] )=3))</f>
        <v>1</v>
      </c>
      <c r="AE196" s="90" t="b">
        <f>OR(MONTH(Taulukko1[[#This Row],[Alku PVM]] )&lt;=9,AND(MONTH(Taulukko1[[#This Row],[Alku PVM]] )=9))</f>
        <v>0</v>
      </c>
      <c r="AF196" s="90" t="b">
        <f>OR(MONTH(Taulukko1[[#This Row],[Loppu PVM]])&lt;=9,AND(MONTH(Taulukko1[[#This Row],[Loppu PVM]] )=9))</f>
        <v>1</v>
      </c>
      <c r="AG196" s="90" t="b">
        <f>OR(MONTH(Taulukko1[[#This Row],[Alku PVM]] )&lt;=6,AND(MONTH(Taulukko1[[#This Row],[Alku PVM]] )=6))</f>
        <v>0</v>
      </c>
      <c r="AH196" s="90" t="b">
        <f>OR(MONTH(Taulukko1[[#This Row],[Loppu PVM]])&lt;=6,AND(MONTH(Taulukko1[[#This Row],[Loppu PVM]] )=6))</f>
        <v>1</v>
      </c>
    </row>
    <row r="197" spans="1:34" ht="12.75" customHeight="1">
      <c r="A197" t="s">
        <v>1585</v>
      </c>
      <c r="B197" s="23">
        <v>39064</v>
      </c>
      <c r="C197" t="s">
        <v>1584</v>
      </c>
      <c r="F197" s="4"/>
      <c r="G197" s="5"/>
      <c r="H197" s="1">
        <v>55</v>
      </c>
      <c r="I197" s="126" t="e">
        <f>INDEX('TOL2008'!B:B,MATCH(A197,'TOL2008'!A:A,0))</f>
        <v>#N/A</v>
      </c>
      <c r="J197" s="59" t="e">
        <f>INDEX(Pääluokka!$H$2:$H$100,MATCH(VALUE(LEFT(Taulukko1[[#This Row],[TOL2008]],2)),Pääluokka!$G$2:$G$100,0))</f>
        <v>#N/A</v>
      </c>
      <c r="K197" s="59" t="e">
        <f>INDEX(Pääluokka!$I$2:$I$100,MATCH(VALUE(LEFT(Taulukko1[[#This Row],[TOL2008]],2)),Pääluokka!$G$2:$G$100,0))</f>
        <v>#N/A</v>
      </c>
      <c r="L197" s="41" t="str">
        <f t="shared" si="30"/>
        <v>NA</v>
      </c>
      <c r="M197" s="43">
        <f t="shared" si="31"/>
        <v>39064</v>
      </c>
      <c r="N197" s="43">
        <f t="shared" si="32"/>
        <v>39115</v>
      </c>
      <c r="O197" s="43">
        <f t="shared" si="33"/>
        <v>39052</v>
      </c>
      <c r="P197" s="43">
        <f t="shared" si="34"/>
        <v>39114</v>
      </c>
      <c r="Q197" s="41">
        <f t="shared" si="35"/>
        <v>2006</v>
      </c>
      <c r="R197" s="41">
        <f t="shared" si="36"/>
        <v>2007</v>
      </c>
      <c r="S197" s="43" t="str">
        <f>YEAR(Taulukko1[[#This Row],[Alku KK]])&amp;"Q"&amp;ROUNDDOWN((MONTH(Taulukko1[[#This Row],[Alku KK]])-1)/3+1,0)</f>
        <v>2006Q4</v>
      </c>
      <c r="T197" s="43" t="str">
        <f>YEAR(Taulukko1[[#This Row],[Loppu KK]])&amp;"Q"&amp;ROUNDDOWN((MONTH(Taulukko1[[#This Row],[Loppu KK]])-1)/3+1,0)</f>
        <v>2007Q1</v>
      </c>
      <c r="U197" s="66">
        <f>IF(COUNT(Taulukko1[[#This Row],[Neuvottelujen alaiset ]])=1,Taulukko1[[#This Row],[Neuvottelujen alaiset ]],Taulukko1[[#This Row],[Vähennystarve]])</f>
        <v>55</v>
      </c>
      <c r="V197" s="44" t="str">
        <f t="shared" si="37"/>
        <v>NA</v>
      </c>
      <c r="W197" s="44" t="str">
        <f t="shared" si="38"/>
        <v>NA</v>
      </c>
      <c r="X197" s="44" t="str">
        <f t="shared" si="39"/>
        <v>NA</v>
      </c>
      <c r="Y197" s="90" t="b">
        <f>AND(MONTH(Taulukko1[[#This Row],[Alku PVM]] )=6,DAY(Taulukko1[[#This Row],[Alku PVM]] )&gt;19)</f>
        <v>0</v>
      </c>
      <c r="Z197" s="90" t="b">
        <f>AND(MONTH(Taulukko1[[#This Row],[Loppu PVM]] )=6,DAY(Taulukko1[[#This Row],[Loppu PVM]] )&gt;19)</f>
        <v>0</v>
      </c>
      <c r="AA197" s="90" t="b">
        <f>OR(MONTH(Taulukko1[[#This Row],[Alku PVM]] )&lt;=5,AND(MONTH(Taulukko1[[#This Row],[Alku PVM]] )=6,DAY(Taulukko1[[#This Row],[Alku PVM]] )&lt;20))</f>
        <v>0</v>
      </c>
      <c r="AB197" s="90" t="b">
        <f>OR(MONTH(Taulukko1[[#This Row],[Loppu PVM]])&lt;=5,AND(MONTH(Taulukko1[[#This Row],[Loppu PVM]] )=6,DAY(Taulukko1[[#This Row],[Loppu PVM]])&lt;20))</f>
        <v>1</v>
      </c>
      <c r="AC197" s="90" t="b">
        <f>OR(MONTH(Taulukko1[[#This Row],[Alku PVM]] )&lt;=3,AND(MONTH(Taulukko1[[#This Row],[Alku PVM]] )=3))</f>
        <v>0</v>
      </c>
      <c r="AD197" s="90" t="b">
        <f>OR(MONTH(Taulukko1[[#This Row],[Loppu PVM]] )&lt;=3,AND(MONTH(Taulukko1[[#This Row],[Loppu PVM]] )=3))</f>
        <v>1</v>
      </c>
      <c r="AE197" s="90" t="b">
        <f>OR(MONTH(Taulukko1[[#This Row],[Alku PVM]] )&lt;=9,AND(MONTH(Taulukko1[[#This Row],[Alku PVM]] )=9))</f>
        <v>0</v>
      </c>
      <c r="AF197" s="90" t="b">
        <f>OR(MONTH(Taulukko1[[#This Row],[Loppu PVM]])&lt;=9,AND(MONTH(Taulukko1[[#This Row],[Loppu PVM]] )=9))</f>
        <v>1</v>
      </c>
      <c r="AG197" s="90" t="b">
        <f>OR(MONTH(Taulukko1[[#This Row],[Alku PVM]] )&lt;=6,AND(MONTH(Taulukko1[[#This Row],[Alku PVM]] )=6))</f>
        <v>0</v>
      </c>
      <c r="AH197" s="90" t="b">
        <f>OR(MONTH(Taulukko1[[#This Row],[Loppu PVM]])&lt;=6,AND(MONTH(Taulukko1[[#This Row],[Loppu PVM]] )=6))</f>
        <v>1</v>
      </c>
    </row>
    <row r="198" spans="1:34" ht="12.75" customHeight="1">
      <c r="A198" t="s">
        <v>1789</v>
      </c>
      <c r="B198" s="23">
        <v>39068</v>
      </c>
      <c r="C198" t="s">
        <v>1788</v>
      </c>
      <c r="F198" s="4">
        <v>39119</v>
      </c>
      <c r="G198" s="5">
        <v>3</v>
      </c>
      <c r="H198" s="22">
        <v>32</v>
      </c>
      <c r="I198" s="126" t="e">
        <f>INDEX('TOL2008'!B:B,MATCH(A198,'TOL2008'!A:A,0))</f>
        <v>#N/A</v>
      </c>
      <c r="J198" s="59" t="e">
        <f>INDEX(Pääluokka!$H$2:$H$100,MATCH(VALUE(LEFT(Taulukko1[[#This Row],[TOL2008]],2)),Pääluokka!$G$2:$G$100,0))</f>
        <v>#N/A</v>
      </c>
      <c r="K198" s="59" t="e">
        <f>INDEX(Pääluokka!$I$2:$I$100,MATCH(VALUE(LEFT(Taulukko1[[#This Row],[TOL2008]],2)),Pääluokka!$G$2:$G$100,0))</f>
        <v>#N/A</v>
      </c>
      <c r="L198" s="41">
        <f t="shared" si="30"/>
        <v>51</v>
      </c>
      <c r="M198" s="43">
        <f t="shared" si="31"/>
        <v>39068</v>
      </c>
      <c r="N198" s="43">
        <f t="shared" si="32"/>
        <v>39119</v>
      </c>
      <c r="O198" s="43">
        <f t="shared" si="33"/>
        <v>39052</v>
      </c>
      <c r="P198" s="43">
        <f t="shared" si="34"/>
        <v>39114</v>
      </c>
      <c r="Q198" s="41">
        <f t="shared" si="35"/>
        <v>2006</v>
      </c>
      <c r="R198" s="41">
        <f t="shared" si="36"/>
        <v>2007</v>
      </c>
      <c r="S198" s="43" t="str">
        <f>YEAR(Taulukko1[[#This Row],[Alku KK]])&amp;"Q"&amp;ROUNDDOWN((MONTH(Taulukko1[[#This Row],[Alku KK]])-1)/3+1,0)</f>
        <v>2006Q4</v>
      </c>
      <c r="T198" s="43" t="str">
        <f>YEAR(Taulukko1[[#This Row],[Loppu KK]])&amp;"Q"&amp;ROUNDDOWN((MONTH(Taulukko1[[#This Row],[Loppu KK]])-1)/3+1,0)</f>
        <v>2007Q1</v>
      </c>
      <c r="U198" s="66">
        <f>IF(COUNT(Taulukko1[[#This Row],[Neuvottelujen alaiset ]])=1,Taulukko1[[#This Row],[Neuvottelujen alaiset ]],Taulukko1[[#This Row],[Vähennystarve]])</f>
        <v>32</v>
      </c>
      <c r="V198" s="44" t="str">
        <f t="shared" si="37"/>
        <v>NA</v>
      </c>
      <c r="W198" s="44">
        <f t="shared" si="38"/>
        <v>9.375E-2</v>
      </c>
      <c r="X198" s="44" t="str">
        <f t="shared" si="39"/>
        <v>NA</v>
      </c>
      <c r="Y198" s="90" t="b">
        <f>AND(MONTH(Taulukko1[[#This Row],[Alku PVM]] )=6,DAY(Taulukko1[[#This Row],[Alku PVM]] )&gt;19)</f>
        <v>0</v>
      </c>
      <c r="Z198" s="90" t="b">
        <f>AND(MONTH(Taulukko1[[#This Row],[Loppu PVM]] )=6,DAY(Taulukko1[[#This Row],[Loppu PVM]] )&gt;19)</f>
        <v>0</v>
      </c>
      <c r="AA198" s="90" t="b">
        <f>OR(MONTH(Taulukko1[[#This Row],[Alku PVM]] )&lt;=5,AND(MONTH(Taulukko1[[#This Row],[Alku PVM]] )=6,DAY(Taulukko1[[#This Row],[Alku PVM]] )&lt;20))</f>
        <v>0</v>
      </c>
      <c r="AB198" s="90" t="b">
        <f>OR(MONTH(Taulukko1[[#This Row],[Loppu PVM]])&lt;=5,AND(MONTH(Taulukko1[[#This Row],[Loppu PVM]] )=6,DAY(Taulukko1[[#This Row],[Loppu PVM]])&lt;20))</f>
        <v>1</v>
      </c>
      <c r="AC198" s="90" t="b">
        <f>OR(MONTH(Taulukko1[[#This Row],[Alku PVM]] )&lt;=3,AND(MONTH(Taulukko1[[#This Row],[Alku PVM]] )=3))</f>
        <v>0</v>
      </c>
      <c r="AD198" s="90" t="b">
        <f>OR(MONTH(Taulukko1[[#This Row],[Loppu PVM]] )&lt;=3,AND(MONTH(Taulukko1[[#This Row],[Loppu PVM]] )=3))</f>
        <v>1</v>
      </c>
      <c r="AE198" s="90" t="b">
        <f>OR(MONTH(Taulukko1[[#This Row],[Alku PVM]] )&lt;=9,AND(MONTH(Taulukko1[[#This Row],[Alku PVM]] )=9))</f>
        <v>0</v>
      </c>
      <c r="AF198" s="90" t="b">
        <f>OR(MONTH(Taulukko1[[#This Row],[Loppu PVM]])&lt;=9,AND(MONTH(Taulukko1[[#This Row],[Loppu PVM]] )=9))</f>
        <v>1</v>
      </c>
      <c r="AG198" s="90" t="b">
        <f>OR(MONTH(Taulukko1[[#This Row],[Alku PVM]] )&lt;=6,AND(MONTH(Taulukko1[[#This Row],[Alku PVM]] )=6))</f>
        <v>0</v>
      </c>
      <c r="AH198" s="90" t="b">
        <f>OR(MONTH(Taulukko1[[#This Row],[Loppu PVM]])&lt;=6,AND(MONTH(Taulukko1[[#This Row],[Loppu PVM]] )=6))</f>
        <v>1</v>
      </c>
    </row>
    <row r="199" spans="1:34" ht="12.75" customHeight="1">
      <c r="A199" t="s">
        <v>665</v>
      </c>
      <c r="B199" s="23">
        <v>39078</v>
      </c>
      <c r="C199" t="s">
        <v>1666</v>
      </c>
      <c r="E199" s="62">
        <v>40</v>
      </c>
      <c r="F199" s="4"/>
      <c r="G199" s="5"/>
      <c r="H199" s="1">
        <v>210</v>
      </c>
      <c r="I199" s="126">
        <f>INDEX('TOL2008'!B:B,MATCH(A199,'TOL2008'!A:A,0))</f>
        <v>58130</v>
      </c>
      <c r="J199" s="59" t="str">
        <f>INDEX(Pääluokka!$H$2:$H$100,MATCH(VALUE(LEFT(Taulukko1[[#This Row],[TOL2008]],2)),Pääluokka!$G$2:$G$100,0))</f>
        <v>Informaatio ja viestintä</v>
      </c>
      <c r="K199" s="59" t="str">
        <f>INDEX(Pääluokka!$I$2:$I$100,MATCH(VALUE(LEFT(Taulukko1[[#This Row],[TOL2008]],2)),Pääluokka!$G$2:$G$100,0))</f>
        <v>Palvelualat (G-N, R, S)</v>
      </c>
      <c r="L199" s="41" t="str">
        <f t="shared" si="30"/>
        <v>NA</v>
      </c>
      <c r="M199" s="43">
        <f t="shared" si="31"/>
        <v>39078</v>
      </c>
      <c r="N199" s="43">
        <f t="shared" si="32"/>
        <v>39129</v>
      </c>
      <c r="O199" s="43">
        <f t="shared" si="33"/>
        <v>39052</v>
      </c>
      <c r="P199" s="43">
        <f t="shared" si="34"/>
        <v>39114</v>
      </c>
      <c r="Q199" s="41">
        <f t="shared" si="35"/>
        <v>2006</v>
      </c>
      <c r="R199" s="41">
        <f t="shared" si="36"/>
        <v>2007</v>
      </c>
      <c r="S199" s="43" t="str">
        <f>YEAR(Taulukko1[[#This Row],[Alku KK]])&amp;"Q"&amp;ROUNDDOWN((MONTH(Taulukko1[[#This Row],[Alku KK]])-1)/3+1,0)</f>
        <v>2006Q4</v>
      </c>
      <c r="T199" s="43" t="str">
        <f>YEAR(Taulukko1[[#This Row],[Loppu KK]])&amp;"Q"&amp;ROUNDDOWN((MONTH(Taulukko1[[#This Row],[Loppu KK]])-1)/3+1,0)</f>
        <v>2007Q1</v>
      </c>
      <c r="U199" s="66">
        <f>IF(COUNT(Taulukko1[[#This Row],[Neuvottelujen alaiset ]])=1,Taulukko1[[#This Row],[Neuvottelujen alaiset ]],Taulukko1[[#This Row],[Vähennystarve]])</f>
        <v>210</v>
      </c>
      <c r="V199" s="44">
        <f t="shared" si="37"/>
        <v>0.19047619047619047</v>
      </c>
      <c r="W199" s="44" t="str">
        <f t="shared" si="38"/>
        <v>NA</v>
      </c>
      <c r="X199" s="44" t="str">
        <f t="shared" si="39"/>
        <v>NA</v>
      </c>
      <c r="Y199" s="90" t="b">
        <f>AND(MONTH(Taulukko1[[#This Row],[Alku PVM]] )=6,DAY(Taulukko1[[#This Row],[Alku PVM]] )&gt;19)</f>
        <v>0</v>
      </c>
      <c r="Z199" s="90" t="b">
        <f>AND(MONTH(Taulukko1[[#This Row],[Loppu PVM]] )=6,DAY(Taulukko1[[#This Row],[Loppu PVM]] )&gt;19)</f>
        <v>0</v>
      </c>
      <c r="AA199" s="90" t="b">
        <f>OR(MONTH(Taulukko1[[#This Row],[Alku PVM]] )&lt;=5,AND(MONTH(Taulukko1[[#This Row],[Alku PVM]] )=6,DAY(Taulukko1[[#This Row],[Alku PVM]] )&lt;20))</f>
        <v>0</v>
      </c>
      <c r="AB199" s="90" t="b">
        <f>OR(MONTH(Taulukko1[[#This Row],[Loppu PVM]])&lt;=5,AND(MONTH(Taulukko1[[#This Row],[Loppu PVM]] )=6,DAY(Taulukko1[[#This Row],[Loppu PVM]])&lt;20))</f>
        <v>1</v>
      </c>
      <c r="AC199" s="90" t="b">
        <f>OR(MONTH(Taulukko1[[#This Row],[Alku PVM]] )&lt;=3,AND(MONTH(Taulukko1[[#This Row],[Alku PVM]] )=3))</f>
        <v>0</v>
      </c>
      <c r="AD199" s="90" t="b">
        <f>OR(MONTH(Taulukko1[[#This Row],[Loppu PVM]] )&lt;=3,AND(MONTH(Taulukko1[[#This Row],[Loppu PVM]] )=3))</f>
        <v>1</v>
      </c>
      <c r="AE199" s="90" t="b">
        <f>OR(MONTH(Taulukko1[[#This Row],[Alku PVM]] )&lt;=9,AND(MONTH(Taulukko1[[#This Row],[Alku PVM]] )=9))</f>
        <v>0</v>
      </c>
      <c r="AF199" s="90" t="b">
        <f>OR(MONTH(Taulukko1[[#This Row],[Loppu PVM]])&lt;=9,AND(MONTH(Taulukko1[[#This Row],[Loppu PVM]] )=9))</f>
        <v>1</v>
      </c>
      <c r="AG199" s="90" t="b">
        <f>OR(MONTH(Taulukko1[[#This Row],[Alku PVM]] )&lt;=6,AND(MONTH(Taulukko1[[#This Row],[Alku PVM]] )=6))</f>
        <v>0</v>
      </c>
      <c r="AH199" s="90" t="b">
        <f>OR(MONTH(Taulukko1[[#This Row],[Loppu PVM]])&lt;=6,AND(MONTH(Taulukko1[[#This Row],[Loppu PVM]] )=6))</f>
        <v>1</v>
      </c>
    </row>
    <row r="200" spans="1:34" ht="12.75" customHeight="1">
      <c r="A200" t="s">
        <v>1566</v>
      </c>
      <c r="B200" s="23">
        <v>39078</v>
      </c>
      <c r="C200" t="s">
        <v>1565</v>
      </c>
      <c r="E200" s="62">
        <v>30</v>
      </c>
      <c r="F200" s="4"/>
      <c r="G200" s="5"/>
      <c r="H200" s="6">
        <v>30</v>
      </c>
      <c r="I200" s="126" t="e">
        <f>INDEX('TOL2008'!B:B,MATCH(A200,'TOL2008'!A:A,0))</f>
        <v>#N/A</v>
      </c>
      <c r="J200" s="59" t="e">
        <f>INDEX(Pääluokka!$H$2:$H$100,MATCH(VALUE(LEFT(Taulukko1[[#This Row],[TOL2008]],2)),Pääluokka!$G$2:$G$100,0))</f>
        <v>#N/A</v>
      </c>
      <c r="K200" s="59" t="e">
        <f>INDEX(Pääluokka!$I$2:$I$100,MATCH(VALUE(LEFT(Taulukko1[[#This Row],[TOL2008]],2)),Pääluokka!$G$2:$G$100,0))</f>
        <v>#N/A</v>
      </c>
      <c r="L200" s="41" t="str">
        <f t="shared" si="30"/>
        <v>NA</v>
      </c>
      <c r="M200" s="43">
        <f t="shared" si="31"/>
        <v>39078</v>
      </c>
      <c r="N200" s="43">
        <f t="shared" si="32"/>
        <v>39129</v>
      </c>
      <c r="O200" s="43">
        <f t="shared" si="33"/>
        <v>39052</v>
      </c>
      <c r="P200" s="43">
        <f t="shared" si="34"/>
        <v>39114</v>
      </c>
      <c r="Q200" s="41">
        <f t="shared" si="35"/>
        <v>2006</v>
      </c>
      <c r="R200" s="41">
        <f t="shared" si="36"/>
        <v>2007</v>
      </c>
      <c r="S200" s="43" t="str">
        <f>YEAR(Taulukko1[[#This Row],[Alku KK]])&amp;"Q"&amp;ROUNDDOWN((MONTH(Taulukko1[[#This Row],[Alku KK]])-1)/3+1,0)</f>
        <v>2006Q4</v>
      </c>
      <c r="T200" s="43" t="str">
        <f>YEAR(Taulukko1[[#This Row],[Loppu KK]])&amp;"Q"&amp;ROUNDDOWN((MONTH(Taulukko1[[#This Row],[Loppu KK]])-1)/3+1,0)</f>
        <v>2007Q1</v>
      </c>
      <c r="U200" s="66">
        <f>IF(COUNT(Taulukko1[[#This Row],[Neuvottelujen alaiset ]])=1,Taulukko1[[#This Row],[Neuvottelujen alaiset ]],Taulukko1[[#This Row],[Vähennystarve]])</f>
        <v>30</v>
      </c>
      <c r="V200" s="44">
        <f t="shared" si="37"/>
        <v>1</v>
      </c>
      <c r="W200" s="44" t="str">
        <f t="shared" si="38"/>
        <v>NA</v>
      </c>
      <c r="X200" s="44" t="str">
        <f t="shared" si="39"/>
        <v>NA</v>
      </c>
      <c r="Y200" s="90" t="b">
        <f>AND(MONTH(Taulukko1[[#This Row],[Alku PVM]] )=6,DAY(Taulukko1[[#This Row],[Alku PVM]] )&gt;19)</f>
        <v>0</v>
      </c>
      <c r="Z200" s="90" t="b">
        <f>AND(MONTH(Taulukko1[[#This Row],[Loppu PVM]] )=6,DAY(Taulukko1[[#This Row],[Loppu PVM]] )&gt;19)</f>
        <v>0</v>
      </c>
      <c r="AA200" s="90" t="b">
        <f>OR(MONTH(Taulukko1[[#This Row],[Alku PVM]] )&lt;=5,AND(MONTH(Taulukko1[[#This Row],[Alku PVM]] )=6,DAY(Taulukko1[[#This Row],[Alku PVM]] )&lt;20))</f>
        <v>0</v>
      </c>
      <c r="AB200" s="90" t="b">
        <f>OR(MONTH(Taulukko1[[#This Row],[Loppu PVM]])&lt;=5,AND(MONTH(Taulukko1[[#This Row],[Loppu PVM]] )=6,DAY(Taulukko1[[#This Row],[Loppu PVM]])&lt;20))</f>
        <v>1</v>
      </c>
      <c r="AC200" s="90" t="b">
        <f>OR(MONTH(Taulukko1[[#This Row],[Alku PVM]] )&lt;=3,AND(MONTH(Taulukko1[[#This Row],[Alku PVM]] )=3))</f>
        <v>0</v>
      </c>
      <c r="AD200" s="90" t="b">
        <f>OR(MONTH(Taulukko1[[#This Row],[Loppu PVM]] )&lt;=3,AND(MONTH(Taulukko1[[#This Row],[Loppu PVM]] )=3))</f>
        <v>1</v>
      </c>
      <c r="AE200" s="90" t="b">
        <f>OR(MONTH(Taulukko1[[#This Row],[Alku PVM]] )&lt;=9,AND(MONTH(Taulukko1[[#This Row],[Alku PVM]] )=9))</f>
        <v>0</v>
      </c>
      <c r="AF200" s="90" t="b">
        <f>OR(MONTH(Taulukko1[[#This Row],[Loppu PVM]])&lt;=9,AND(MONTH(Taulukko1[[#This Row],[Loppu PVM]] )=9))</f>
        <v>1</v>
      </c>
      <c r="AG200" s="90" t="b">
        <f>OR(MONTH(Taulukko1[[#This Row],[Alku PVM]] )&lt;=6,AND(MONTH(Taulukko1[[#This Row],[Alku PVM]] )=6))</f>
        <v>0</v>
      </c>
      <c r="AH200" s="90" t="b">
        <f>OR(MONTH(Taulukko1[[#This Row],[Loppu PVM]])&lt;=6,AND(MONTH(Taulukko1[[#This Row],[Loppu PVM]] )=6))</f>
        <v>1</v>
      </c>
    </row>
    <row r="201" spans="1:34" ht="12.75" customHeight="1">
      <c r="A201" s="21" t="s">
        <v>665</v>
      </c>
      <c r="B201" s="23">
        <v>39083</v>
      </c>
      <c r="C201" s="21" t="s">
        <v>1809</v>
      </c>
      <c r="D201" s="24"/>
      <c r="E201" s="62">
        <v>40</v>
      </c>
      <c r="F201" s="23">
        <v>39139</v>
      </c>
      <c r="G201" s="24">
        <v>22</v>
      </c>
      <c r="H201" s="16">
        <v>40</v>
      </c>
      <c r="I201" s="126">
        <f>INDEX('TOL2008'!B:B,MATCH(A201,'TOL2008'!A:A,0))</f>
        <v>58130</v>
      </c>
      <c r="J201" s="59" t="str">
        <f>INDEX(Pääluokka!$H$2:$H$100,MATCH(VALUE(LEFT(Taulukko1[[#This Row],[TOL2008]],2)),Pääluokka!$G$2:$G$100,0))</f>
        <v>Informaatio ja viestintä</v>
      </c>
      <c r="K201" s="59" t="str">
        <f>INDEX(Pääluokka!$I$2:$I$100,MATCH(VALUE(LEFT(Taulukko1[[#This Row],[TOL2008]],2)),Pääluokka!$G$2:$G$100,0))</f>
        <v>Palvelualat (G-N, R, S)</v>
      </c>
      <c r="L201" s="41">
        <f t="shared" si="30"/>
        <v>56</v>
      </c>
      <c r="M201" s="43">
        <f t="shared" si="31"/>
        <v>39083</v>
      </c>
      <c r="N201" s="43">
        <f t="shared" si="32"/>
        <v>39139</v>
      </c>
      <c r="O201" s="43">
        <f t="shared" si="33"/>
        <v>39083</v>
      </c>
      <c r="P201" s="43">
        <f t="shared" si="34"/>
        <v>39114</v>
      </c>
      <c r="Q201" s="41">
        <f t="shared" si="35"/>
        <v>2007</v>
      </c>
      <c r="R201" s="41">
        <f t="shared" si="36"/>
        <v>2007</v>
      </c>
      <c r="S201" s="43" t="str">
        <f>YEAR(Taulukko1[[#This Row],[Alku KK]])&amp;"Q"&amp;ROUNDDOWN((MONTH(Taulukko1[[#This Row],[Alku KK]])-1)/3+1,0)</f>
        <v>2007Q1</v>
      </c>
      <c r="T201" s="43" t="str">
        <f>YEAR(Taulukko1[[#This Row],[Loppu KK]])&amp;"Q"&amp;ROUNDDOWN((MONTH(Taulukko1[[#This Row],[Loppu KK]])-1)/3+1,0)</f>
        <v>2007Q1</v>
      </c>
      <c r="U201" s="66">
        <f>IF(COUNT(Taulukko1[[#This Row],[Neuvottelujen alaiset ]])=1,Taulukko1[[#This Row],[Neuvottelujen alaiset ]],Taulukko1[[#This Row],[Vähennystarve]])</f>
        <v>40</v>
      </c>
      <c r="V201" s="44">
        <f t="shared" si="37"/>
        <v>1</v>
      </c>
      <c r="W201" s="44">
        <f t="shared" si="38"/>
        <v>0.55000000000000004</v>
      </c>
      <c r="X201" s="44">
        <f t="shared" si="39"/>
        <v>0.55000000000000004</v>
      </c>
      <c r="Y201" s="90" t="b">
        <f>AND(MONTH(Taulukko1[[#This Row],[Alku PVM]] )=6,DAY(Taulukko1[[#This Row],[Alku PVM]] )&gt;19)</f>
        <v>0</v>
      </c>
      <c r="Z201" s="90" t="b">
        <f>AND(MONTH(Taulukko1[[#This Row],[Loppu PVM]] )=6,DAY(Taulukko1[[#This Row],[Loppu PVM]] )&gt;19)</f>
        <v>0</v>
      </c>
      <c r="AA201" s="90" t="b">
        <f>OR(MONTH(Taulukko1[[#This Row],[Alku PVM]] )&lt;=5,AND(MONTH(Taulukko1[[#This Row],[Alku PVM]] )=6,DAY(Taulukko1[[#This Row],[Alku PVM]] )&lt;20))</f>
        <v>1</v>
      </c>
      <c r="AB201" s="90" t="b">
        <f>OR(MONTH(Taulukko1[[#This Row],[Loppu PVM]])&lt;=5,AND(MONTH(Taulukko1[[#This Row],[Loppu PVM]] )=6,DAY(Taulukko1[[#This Row],[Loppu PVM]])&lt;20))</f>
        <v>1</v>
      </c>
      <c r="AC201" s="90" t="b">
        <f>OR(MONTH(Taulukko1[[#This Row],[Alku PVM]] )&lt;=3,AND(MONTH(Taulukko1[[#This Row],[Alku PVM]] )=3))</f>
        <v>1</v>
      </c>
      <c r="AD201" s="90" t="b">
        <f>OR(MONTH(Taulukko1[[#This Row],[Loppu PVM]] )&lt;=3,AND(MONTH(Taulukko1[[#This Row],[Loppu PVM]] )=3))</f>
        <v>1</v>
      </c>
      <c r="AE201" s="90" t="b">
        <f>OR(MONTH(Taulukko1[[#This Row],[Alku PVM]] )&lt;=9,AND(MONTH(Taulukko1[[#This Row],[Alku PVM]] )=9))</f>
        <v>1</v>
      </c>
      <c r="AF201" s="90" t="b">
        <f>OR(MONTH(Taulukko1[[#This Row],[Loppu PVM]])&lt;=9,AND(MONTH(Taulukko1[[#This Row],[Loppu PVM]] )=9))</f>
        <v>1</v>
      </c>
      <c r="AG201" s="90" t="b">
        <f>OR(MONTH(Taulukko1[[#This Row],[Alku PVM]] )&lt;=6,AND(MONTH(Taulukko1[[#This Row],[Alku PVM]] )=6))</f>
        <v>1</v>
      </c>
      <c r="AH201" s="90" t="b">
        <f>OR(MONTH(Taulukko1[[#This Row],[Loppu PVM]])&lt;=6,AND(MONTH(Taulukko1[[#This Row],[Loppu PVM]] )=6))</f>
        <v>1</v>
      </c>
    </row>
    <row r="202" spans="1:34" ht="12.75" customHeight="1">
      <c r="A202" t="s">
        <v>429</v>
      </c>
      <c r="B202" s="23">
        <v>39084</v>
      </c>
      <c r="C202" t="s">
        <v>1753</v>
      </c>
      <c r="E202" s="62">
        <v>40</v>
      </c>
      <c r="F202" s="4"/>
      <c r="G202" s="5"/>
      <c r="H202" s="16">
        <v>40</v>
      </c>
      <c r="I202" s="126">
        <f>INDEX('TOL2008'!B:B,MATCH(A202,'TOL2008'!A:A,0))</f>
        <v>46431</v>
      </c>
      <c r="J202" s="59" t="str">
        <f>INDEX(Pääluokka!$H$2:$H$100,MATCH(VALUE(LEFT(Taulukko1[[#This Row],[TOL2008]],2)),Pääluokka!$G$2:$G$100,0))</f>
        <v>Tukku- ja vähittäiskauppa; moottoriajoneuvojen ja moottoripyörien korjaus</v>
      </c>
      <c r="K202" s="59" t="str">
        <f>INDEX(Pääluokka!$I$2:$I$100,MATCH(VALUE(LEFT(Taulukko1[[#This Row],[TOL2008]],2)),Pääluokka!$G$2:$G$100,0))</f>
        <v>Palvelualat (G-N, R, S)</v>
      </c>
      <c r="L202" s="41" t="str">
        <f t="shared" si="30"/>
        <v>NA</v>
      </c>
      <c r="M202" s="43">
        <f t="shared" si="31"/>
        <v>39084</v>
      </c>
      <c r="N202" s="43">
        <f t="shared" si="32"/>
        <v>39135</v>
      </c>
      <c r="O202" s="43">
        <f t="shared" si="33"/>
        <v>39083</v>
      </c>
      <c r="P202" s="43">
        <f t="shared" si="34"/>
        <v>39114</v>
      </c>
      <c r="Q202" s="41">
        <f t="shared" si="35"/>
        <v>2007</v>
      </c>
      <c r="R202" s="41">
        <f t="shared" si="36"/>
        <v>2007</v>
      </c>
      <c r="S202" s="43" t="str">
        <f>YEAR(Taulukko1[[#This Row],[Alku KK]])&amp;"Q"&amp;ROUNDDOWN((MONTH(Taulukko1[[#This Row],[Alku KK]])-1)/3+1,0)</f>
        <v>2007Q1</v>
      </c>
      <c r="T202" s="43" t="str">
        <f>YEAR(Taulukko1[[#This Row],[Loppu KK]])&amp;"Q"&amp;ROUNDDOWN((MONTH(Taulukko1[[#This Row],[Loppu KK]])-1)/3+1,0)</f>
        <v>2007Q1</v>
      </c>
      <c r="U202" s="66">
        <f>IF(COUNT(Taulukko1[[#This Row],[Neuvottelujen alaiset ]])=1,Taulukko1[[#This Row],[Neuvottelujen alaiset ]],Taulukko1[[#This Row],[Vähennystarve]])</f>
        <v>40</v>
      </c>
      <c r="V202" s="44">
        <f t="shared" si="37"/>
        <v>1</v>
      </c>
      <c r="W202" s="44" t="str">
        <f t="shared" si="38"/>
        <v>NA</v>
      </c>
      <c r="X202" s="44" t="str">
        <f t="shared" si="39"/>
        <v>NA</v>
      </c>
      <c r="Y202" s="90" t="b">
        <f>AND(MONTH(Taulukko1[[#This Row],[Alku PVM]] )=6,DAY(Taulukko1[[#This Row],[Alku PVM]] )&gt;19)</f>
        <v>0</v>
      </c>
      <c r="Z202" s="90" t="b">
        <f>AND(MONTH(Taulukko1[[#This Row],[Loppu PVM]] )=6,DAY(Taulukko1[[#This Row],[Loppu PVM]] )&gt;19)</f>
        <v>0</v>
      </c>
      <c r="AA202" s="90" t="b">
        <f>OR(MONTH(Taulukko1[[#This Row],[Alku PVM]] )&lt;=5,AND(MONTH(Taulukko1[[#This Row],[Alku PVM]] )=6,DAY(Taulukko1[[#This Row],[Alku PVM]] )&lt;20))</f>
        <v>1</v>
      </c>
      <c r="AB202" s="90" t="b">
        <f>OR(MONTH(Taulukko1[[#This Row],[Loppu PVM]])&lt;=5,AND(MONTH(Taulukko1[[#This Row],[Loppu PVM]] )=6,DAY(Taulukko1[[#This Row],[Loppu PVM]])&lt;20))</f>
        <v>1</v>
      </c>
      <c r="AC202" s="90" t="b">
        <f>OR(MONTH(Taulukko1[[#This Row],[Alku PVM]] )&lt;=3,AND(MONTH(Taulukko1[[#This Row],[Alku PVM]] )=3))</f>
        <v>1</v>
      </c>
      <c r="AD202" s="90" t="b">
        <f>OR(MONTH(Taulukko1[[#This Row],[Loppu PVM]] )&lt;=3,AND(MONTH(Taulukko1[[#This Row],[Loppu PVM]] )=3))</f>
        <v>1</v>
      </c>
      <c r="AE202" s="90" t="b">
        <f>OR(MONTH(Taulukko1[[#This Row],[Alku PVM]] )&lt;=9,AND(MONTH(Taulukko1[[#This Row],[Alku PVM]] )=9))</f>
        <v>1</v>
      </c>
      <c r="AF202" s="90" t="b">
        <f>OR(MONTH(Taulukko1[[#This Row],[Loppu PVM]])&lt;=9,AND(MONTH(Taulukko1[[#This Row],[Loppu PVM]] )=9))</f>
        <v>1</v>
      </c>
      <c r="AG202" s="90" t="b">
        <f>OR(MONTH(Taulukko1[[#This Row],[Alku PVM]] )&lt;=6,AND(MONTH(Taulukko1[[#This Row],[Alku PVM]] )=6))</f>
        <v>1</v>
      </c>
      <c r="AH202" s="90" t="b">
        <f>OR(MONTH(Taulukko1[[#This Row],[Loppu PVM]])&lt;=6,AND(MONTH(Taulukko1[[#This Row],[Loppu PVM]] )=6))</f>
        <v>1</v>
      </c>
    </row>
    <row r="203" spans="1:34" ht="12.75" customHeight="1">
      <c r="A203" t="s">
        <v>1779</v>
      </c>
      <c r="B203" s="23">
        <v>39086</v>
      </c>
      <c r="C203" t="s">
        <v>1778</v>
      </c>
      <c r="F203" s="4"/>
      <c r="G203" s="5"/>
      <c r="H203" s="22">
        <v>1600</v>
      </c>
      <c r="I203" s="126" t="e">
        <f>INDEX('TOL2008'!B:B,MATCH(A203,'TOL2008'!A:A,0))</f>
        <v>#N/A</v>
      </c>
      <c r="J203" s="59" t="e">
        <f>INDEX(Pääluokka!$H$2:$H$100,MATCH(VALUE(LEFT(Taulukko1[[#This Row],[TOL2008]],2)),Pääluokka!$G$2:$G$100,0))</f>
        <v>#N/A</v>
      </c>
      <c r="K203" s="59" t="e">
        <f>INDEX(Pääluokka!$I$2:$I$100,MATCH(VALUE(LEFT(Taulukko1[[#This Row],[TOL2008]],2)),Pääluokka!$G$2:$G$100,0))</f>
        <v>#N/A</v>
      </c>
      <c r="L203" s="41" t="str">
        <f t="shared" si="30"/>
        <v>NA</v>
      </c>
      <c r="M203" s="43">
        <f t="shared" si="31"/>
        <v>39086</v>
      </c>
      <c r="N203" s="43">
        <f t="shared" si="32"/>
        <v>39137</v>
      </c>
      <c r="O203" s="43">
        <f t="shared" si="33"/>
        <v>39083</v>
      </c>
      <c r="P203" s="43">
        <f t="shared" si="34"/>
        <v>39114</v>
      </c>
      <c r="Q203" s="41">
        <f t="shared" si="35"/>
        <v>2007</v>
      </c>
      <c r="R203" s="41">
        <f t="shared" si="36"/>
        <v>2007</v>
      </c>
      <c r="S203" s="43" t="str">
        <f>YEAR(Taulukko1[[#This Row],[Alku KK]])&amp;"Q"&amp;ROUNDDOWN((MONTH(Taulukko1[[#This Row],[Alku KK]])-1)/3+1,0)</f>
        <v>2007Q1</v>
      </c>
      <c r="T203" s="43" t="str">
        <f>YEAR(Taulukko1[[#This Row],[Loppu KK]])&amp;"Q"&amp;ROUNDDOWN((MONTH(Taulukko1[[#This Row],[Loppu KK]])-1)/3+1,0)</f>
        <v>2007Q1</v>
      </c>
      <c r="U203" s="66">
        <f>IF(COUNT(Taulukko1[[#This Row],[Neuvottelujen alaiset ]])=1,Taulukko1[[#This Row],[Neuvottelujen alaiset ]],Taulukko1[[#This Row],[Vähennystarve]])</f>
        <v>1600</v>
      </c>
      <c r="V203" s="44" t="str">
        <f t="shared" si="37"/>
        <v>NA</v>
      </c>
      <c r="W203" s="44" t="str">
        <f t="shared" si="38"/>
        <v>NA</v>
      </c>
      <c r="X203" s="44" t="str">
        <f t="shared" si="39"/>
        <v>NA</v>
      </c>
      <c r="Y203" s="90" t="b">
        <f>AND(MONTH(Taulukko1[[#This Row],[Alku PVM]] )=6,DAY(Taulukko1[[#This Row],[Alku PVM]] )&gt;19)</f>
        <v>0</v>
      </c>
      <c r="Z203" s="90" t="b">
        <f>AND(MONTH(Taulukko1[[#This Row],[Loppu PVM]] )=6,DAY(Taulukko1[[#This Row],[Loppu PVM]] )&gt;19)</f>
        <v>0</v>
      </c>
      <c r="AA203" s="90" t="b">
        <f>OR(MONTH(Taulukko1[[#This Row],[Alku PVM]] )&lt;=5,AND(MONTH(Taulukko1[[#This Row],[Alku PVM]] )=6,DAY(Taulukko1[[#This Row],[Alku PVM]] )&lt;20))</f>
        <v>1</v>
      </c>
      <c r="AB203" s="90" t="b">
        <f>OR(MONTH(Taulukko1[[#This Row],[Loppu PVM]])&lt;=5,AND(MONTH(Taulukko1[[#This Row],[Loppu PVM]] )=6,DAY(Taulukko1[[#This Row],[Loppu PVM]])&lt;20))</f>
        <v>1</v>
      </c>
      <c r="AC203" s="90" t="b">
        <f>OR(MONTH(Taulukko1[[#This Row],[Alku PVM]] )&lt;=3,AND(MONTH(Taulukko1[[#This Row],[Alku PVM]] )=3))</f>
        <v>1</v>
      </c>
      <c r="AD203" s="90" t="b">
        <f>OR(MONTH(Taulukko1[[#This Row],[Loppu PVM]] )&lt;=3,AND(MONTH(Taulukko1[[#This Row],[Loppu PVM]] )=3))</f>
        <v>1</v>
      </c>
      <c r="AE203" s="90" t="b">
        <f>OR(MONTH(Taulukko1[[#This Row],[Alku PVM]] )&lt;=9,AND(MONTH(Taulukko1[[#This Row],[Alku PVM]] )=9))</f>
        <v>1</v>
      </c>
      <c r="AF203" s="90" t="b">
        <f>OR(MONTH(Taulukko1[[#This Row],[Loppu PVM]])&lt;=9,AND(MONTH(Taulukko1[[#This Row],[Loppu PVM]] )=9))</f>
        <v>1</v>
      </c>
      <c r="AG203" s="90" t="b">
        <f>OR(MONTH(Taulukko1[[#This Row],[Alku PVM]] )&lt;=6,AND(MONTH(Taulukko1[[#This Row],[Alku PVM]] )=6))</f>
        <v>1</v>
      </c>
      <c r="AH203" s="90" t="b">
        <f>OR(MONTH(Taulukko1[[#This Row],[Loppu PVM]])&lt;=6,AND(MONTH(Taulukko1[[#This Row],[Loppu PVM]] )=6))</f>
        <v>1</v>
      </c>
    </row>
    <row r="204" spans="1:34" ht="12.75" customHeight="1">
      <c r="A204" t="s">
        <v>1686</v>
      </c>
      <c r="B204" s="23">
        <v>39086</v>
      </c>
      <c r="C204" t="s">
        <v>1240</v>
      </c>
      <c r="E204" s="62">
        <v>20</v>
      </c>
      <c r="F204" s="4">
        <v>39112</v>
      </c>
      <c r="G204" s="5">
        <v>1</v>
      </c>
      <c r="H204" s="22">
        <v>20</v>
      </c>
      <c r="I204" s="126" t="e">
        <f>INDEX('TOL2008'!B:B,MATCH(A204,'TOL2008'!A:A,0))</f>
        <v>#N/A</v>
      </c>
      <c r="J204" s="59" t="e">
        <f>INDEX(Pääluokka!$H$2:$H$100,MATCH(VALUE(LEFT(Taulukko1[[#This Row],[TOL2008]],2)),Pääluokka!$G$2:$G$100,0))</f>
        <v>#N/A</v>
      </c>
      <c r="K204" s="59" t="e">
        <f>INDEX(Pääluokka!$I$2:$I$100,MATCH(VALUE(LEFT(Taulukko1[[#This Row],[TOL2008]],2)),Pääluokka!$G$2:$G$100,0))</f>
        <v>#N/A</v>
      </c>
      <c r="L204" s="41">
        <f t="shared" si="30"/>
        <v>26</v>
      </c>
      <c r="M204" s="43">
        <f t="shared" si="31"/>
        <v>39086</v>
      </c>
      <c r="N204" s="43">
        <f t="shared" si="32"/>
        <v>39112</v>
      </c>
      <c r="O204" s="43">
        <f t="shared" si="33"/>
        <v>39083</v>
      </c>
      <c r="P204" s="43">
        <f t="shared" si="34"/>
        <v>39083</v>
      </c>
      <c r="Q204" s="41">
        <f t="shared" si="35"/>
        <v>2007</v>
      </c>
      <c r="R204" s="41">
        <f t="shared" si="36"/>
        <v>2007</v>
      </c>
      <c r="S204" s="43" t="str">
        <f>YEAR(Taulukko1[[#This Row],[Alku KK]])&amp;"Q"&amp;ROUNDDOWN((MONTH(Taulukko1[[#This Row],[Alku KK]])-1)/3+1,0)</f>
        <v>2007Q1</v>
      </c>
      <c r="T204" s="43" t="str">
        <f>YEAR(Taulukko1[[#This Row],[Loppu KK]])&amp;"Q"&amp;ROUNDDOWN((MONTH(Taulukko1[[#This Row],[Loppu KK]])-1)/3+1,0)</f>
        <v>2007Q1</v>
      </c>
      <c r="U204" s="66">
        <f>IF(COUNT(Taulukko1[[#This Row],[Neuvottelujen alaiset ]])=1,Taulukko1[[#This Row],[Neuvottelujen alaiset ]],Taulukko1[[#This Row],[Vähennystarve]])</f>
        <v>20</v>
      </c>
      <c r="V204" s="44">
        <f t="shared" si="37"/>
        <v>1</v>
      </c>
      <c r="W204" s="44">
        <f t="shared" si="38"/>
        <v>0.05</v>
      </c>
      <c r="X204" s="44">
        <f t="shared" si="39"/>
        <v>0.05</v>
      </c>
      <c r="Y204" s="90" t="b">
        <f>AND(MONTH(Taulukko1[[#This Row],[Alku PVM]] )=6,DAY(Taulukko1[[#This Row],[Alku PVM]] )&gt;19)</f>
        <v>0</v>
      </c>
      <c r="Z204" s="90" t="b">
        <f>AND(MONTH(Taulukko1[[#This Row],[Loppu PVM]] )=6,DAY(Taulukko1[[#This Row],[Loppu PVM]] )&gt;19)</f>
        <v>0</v>
      </c>
      <c r="AA204" s="90" t="b">
        <f>OR(MONTH(Taulukko1[[#This Row],[Alku PVM]] )&lt;=5,AND(MONTH(Taulukko1[[#This Row],[Alku PVM]] )=6,DAY(Taulukko1[[#This Row],[Alku PVM]] )&lt;20))</f>
        <v>1</v>
      </c>
      <c r="AB204" s="90" t="b">
        <f>OR(MONTH(Taulukko1[[#This Row],[Loppu PVM]])&lt;=5,AND(MONTH(Taulukko1[[#This Row],[Loppu PVM]] )=6,DAY(Taulukko1[[#This Row],[Loppu PVM]])&lt;20))</f>
        <v>1</v>
      </c>
      <c r="AC204" s="90" t="b">
        <f>OR(MONTH(Taulukko1[[#This Row],[Alku PVM]] )&lt;=3,AND(MONTH(Taulukko1[[#This Row],[Alku PVM]] )=3))</f>
        <v>1</v>
      </c>
      <c r="AD204" s="90" t="b">
        <f>OR(MONTH(Taulukko1[[#This Row],[Loppu PVM]] )&lt;=3,AND(MONTH(Taulukko1[[#This Row],[Loppu PVM]] )=3))</f>
        <v>1</v>
      </c>
      <c r="AE204" s="90" t="b">
        <f>OR(MONTH(Taulukko1[[#This Row],[Alku PVM]] )&lt;=9,AND(MONTH(Taulukko1[[#This Row],[Alku PVM]] )=9))</f>
        <v>1</v>
      </c>
      <c r="AF204" s="90" t="b">
        <f>OR(MONTH(Taulukko1[[#This Row],[Loppu PVM]])&lt;=9,AND(MONTH(Taulukko1[[#This Row],[Loppu PVM]] )=9))</f>
        <v>1</v>
      </c>
      <c r="AG204" s="90" t="b">
        <f>OR(MONTH(Taulukko1[[#This Row],[Alku PVM]] )&lt;=6,AND(MONTH(Taulukko1[[#This Row],[Alku PVM]] )=6))</f>
        <v>1</v>
      </c>
      <c r="AH204" s="90" t="b">
        <f>OR(MONTH(Taulukko1[[#This Row],[Loppu PVM]])&lt;=6,AND(MONTH(Taulukko1[[#This Row],[Loppu PVM]] )=6))</f>
        <v>1</v>
      </c>
    </row>
    <row r="205" spans="1:34" ht="12.75" customHeight="1">
      <c r="A205" t="s">
        <v>1727</v>
      </c>
      <c r="B205" s="23">
        <v>39087</v>
      </c>
      <c r="C205" t="s">
        <v>1726</v>
      </c>
      <c r="E205" s="62">
        <v>22</v>
      </c>
      <c r="F205" s="4"/>
      <c r="G205" s="5"/>
      <c r="H205" s="16">
        <v>22</v>
      </c>
      <c r="I205" s="126">
        <f>INDEX('TOL2008'!B:B,MATCH(A205,'TOL2008'!A:A,0))</f>
        <v>10820</v>
      </c>
      <c r="J205" s="59" t="str">
        <f>INDEX(Pääluokka!$H$2:$H$100,MATCH(VALUE(LEFT(Taulukko1[[#This Row],[TOL2008]],2)),Pääluokka!$G$2:$G$100,0))</f>
        <v>Teollisuus</v>
      </c>
      <c r="K205" s="59" t="str">
        <f>INDEX(Pääluokka!$I$2:$I$100,MATCH(VALUE(LEFT(Taulukko1[[#This Row],[TOL2008]],2)),Pääluokka!$G$2:$G$100,0))</f>
        <v>Teollisuus (C-E)</v>
      </c>
      <c r="L205" s="41" t="str">
        <f t="shared" si="30"/>
        <v>NA</v>
      </c>
      <c r="M205" s="43">
        <f t="shared" si="31"/>
        <v>39087</v>
      </c>
      <c r="N205" s="43">
        <f t="shared" si="32"/>
        <v>39138</v>
      </c>
      <c r="O205" s="43">
        <f t="shared" si="33"/>
        <v>39083</v>
      </c>
      <c r="P205" s="43">
        <f t="shared" si="34"/>
        <v>39114</v>
      </c>
      <c r="Q205" s="41">
        <f t="shared" si="35"/>
        <v>2007</v>
      </c>
      <c r="R205" s="41">
        <f t="shared" si="36"/>
        <v>2007</v>
      </c>
      <c r="S205" s="43" t="str">
        <f>YEAR(Taulukko1[[#This Row],[Alku KK]])&amp;"Q"&amp;ROUNDDOWN((MONTH(Taulukko1[[#This Row],[Alku KK]])-1)/3+1,0)</f>
        <v>2007Q1</v>
      </c>
      <c r="T205" s="43" t="str">
        <f>YEAR(Taulukko1[[#This Row],[Loppu KK]])&amp;"Q"&amp;ROUNDDOWN((MONTH(Taulukko1[[#This Row],[Loppu KK]])-1)/3+1,0)</f>
        <v>2007Q1</v>
      </c>
      <c r="U205" s="66">
        <f>IF(COUNT(Taulukko1[[#This Row],[Neuvottelujen alaiset ]])=1,Taulukko1[[#This Row],[Neuvottelujen alaiset ]],Taulukko1[[#This Row],[Vähennystarve]])</f>
        <v>22</v>
      </c>
      <c r="V205" s="44">
        <f t="shared" si="37"/>
        <v>1</v>
      </c>
      <c r="W205" s="44" t="str">
        <f t="shared" si="38"/>
        <v>NA</v>
      </c>
      <c r="X205" s="44" t="str">
        <f t="shared" si="39"/>
        <v>NA</v>
      </c>
      <c r="Y205" s="90" t="b">
        <f>AND(MONTH(Taulukko1[[#This Row],[Alku PVM]] )=6,DAY(Taulukko1[[#This Row],[Alku PVM]] )&gt;19)</f>
        <v>0</v>
      </c>
      <c r="Z205" s="90" t="b">
        <f>AND(MONTH(Taulukko1[[#This Row],[Loppu PVM]] )=6,DAY(Taulukko1[[#This Row],[Loppu PVM]] )&gt;19)</f>
        <v>0</v>
      </c>
      <c r="AA205" s="90" t="b">
        <f>OR(MONTH(Taulukko1[[#This Row],[Alku PVM]] )&lt;=5,AND(MONTH(Taulukko1[[#This Row],[Alku PVM]] )=6,DAY(Taulukko1[[#This Row],[Alku PVM]] )&lt;20))</f>
        <v>1</v>
      </c>
      <c r="AB205" s="90" t="b">
        <f>OR(MONTH(Taulukko1[[#This Row],[Loppu PVM]])&lt;=5,AND(MONTH(Taulukko1[[#This Row],[Loppu PVM]] )=6,DAY(Taulukko1[[#This Row],[Loppu PVM]])&lt;20))</f>
        <v>1</v>
      </c>
      <c r="AC205" s="90" t="b">
        <f>OR(MONTH(Taulukko1[[#This Row],[Alku PVM]] )&lt;=3,AND(MONTH(Taulukko1[[#This Row],[Alku PVM]] )=3))</f>
        <v>1</v>
      </c>
      <c r="AD205" s="90" t="b">
        <f>OR(MONTH(Taulukko1[[#This Row],[Loppu PVM]] )&lt;=3,AND(MONTH(Taulukko1[[#This Row],[Loppu PVM]] )=3))</f>
        <v>1</v>
      </c>
      <c r="AE205" s="90" t="b">
        <f>OR(MONTH(Taulukko1[[#This Row],[Alku PVM]] )&lt;=9,AND(MONTH(Taulukko1[[#This Row],[Alku PVM]] )=9))</f>
        <v>1</v>
      </c>
      <c r="AF205" s="90" t="b">
        <f>OR(MONTH(Taulukko1[[#This Row],[Loppu PVM]])&lt;=9,AND(MONTH(Taulukko1[[#This Row],[Loppu PVM]] )=9))</f>
        <v>1</v>
      </c>
      <c r="AG205" s="90" t="b">
        <f>OR(MONTH(Taulukko1[[#This Row],[Alku PVM]] )&lt;=6,AND(MONTH(Taulukko1[[#This Row],[Alku PVM]] )=6))</f>
        <v>1</v>
      </c>
      <c r="AH205" s="90" t="b">
        <f>OR(MONTH(Taulukko1[[#This Row],[Loppu PVM]])&lt;=6,AND(MONTH(Taulukko1[[#This Row],[Loppu PVM]] )=6))</f>
        <v>1</v>
      </c>
    </row>
    <row r="206" spans="1:34" ht="12.75" customHeight="1">
      <c r="A206" t="s">
        <v>1786</v>
      </c>
      <c r="B206" s="23">
        <v>39093</v>
      </c>
      <c r="C206" t="s">
        <v>1787</v>
      </c>
      <c r="E206" s="62">
        <v>120</v>
      </c>
      <c r="F206" s="4">
        <v>39147</v>
      </c>
      <c r="G206" s="5">
        <v>53</v>
      </c>
      <c r="H206" s="22">
        <v>450</v>
      </c>
      <c r="I206" s="126">
        <f>INDEX('TOL2008'!B:B,MATCH(A2699,'TOL2008'!A:A,0))</f>
        <v>10710</v>
      </c>
      <c r="J206" s="59" t="str">
        <f>INDEX(Pääluokka!$H$2:$H$100,MATCH(VALUE(LEFT(Taulukko1[[#This Row],[TOL2008]],2)),Pääluokka!$G$2:$G$100,0))</f>
        <v>Teollisuus</v>
      </c>
      <c r="K206" s="59" t="str">
        <f>INDEX(Pääluokka!$I$2:$I$100,MATCH(VALUE(LEFT(Taulukko1[[#This Row],[TOL2008]],2)),Pääluokka!$G$2:$G$100,0))</f>
        <v>Teollisuus (C-E)</v>
      </c>
      <c r="L206" s="41">
        <f t="shared" si="30"/>
        <v>54</v>
      </c>
      <c r="M206" s="43">
        <f t="shared" si="31"/>
        <v>39093</v>
      </c>
      <c r="N206" s="43">
        <f t="shared" si="32"/>
        <v>39147</v>
      </c>
      <c r="O206" s="43">
        <f t="shared" si="33"/>
        <v>39083</v>
      </c>
      <c r="P206" s="43">
        <f t="shared" si="34"/>
        <v>39142</v>
      </c>
      <c r="Q206" s="41">
        <f t="shared" si="35"/>
        <v>2007</v>
      </c>
      <c r="R206" s="41">
        <f t="shared" si="36"/>
        <v>2007</v>
      </c>
      <c r="S206" s="43" t="str">
        <f>YEAR(Taulukko1[[#This Row],[Alku KK]])&amp;"Q"&amp;ROUNDDOWN((MONTH(Taulukko1[[#This Row],[Alku KK]])-1)/3+1,0)</f>
        <v>2007Q1</v>
      </c>
      <c r="T206" s="43" t="str">
        <f>YEAR(Taulukko1[[#This Row],[Loppu KK]])&amp;"Q"&amp;ROUNDDOWN((MONTH(Taulukko1[[#This Row],[Loppu KK]])-1)/3+1,0)</f>
        <v>2007Q1</v>
      </c>
      <c r="U206" s="66">
        <f>IF(COUNT(Taulukko1[[#This Row],[Neuvottelujen alaiset ]])=1,Taulukko1[[#This Row],[Neuvottelujen alaiset ]],Taulukko1[[#This Row],[Vähennystarve]])</f>
        <v>450</v>
      </c>
      <c r="V206" s="44">
        <f t="shared" si="37"/>
        <v>0.26666666666666666</v>
      </c>
      <c r="W206" s="44">
        <f t="shared" si="38"/>
        <v>0.11777777777777777</v>
      </c>
      <c r="X206" s="44">
        <f t="shared" si="39"/>
        <v>0.44166666666666665</v>
      </c>
      <c r="Y206" s="90" t="b">
        <f>AND(MONTH(Taulukko1[[#This Row],[Alku PVM]] )=6,DAY(Taulukko1[[#This Row],[Alku PVM]] )&gt;19)</f>
        <v>0</v>
      </c>
      <c r="Z206" s="90" t="b">
        <f>AND(MONTH(Taulukko1[[#This Row],[Loppu PVM]] )=6,DAY(Taulukko1[[#This Row],[Loppu PVM]] )&gt;19)</f>
        <v>0</v>
      </c>
      <c r="AA206" s="90" t="b">
        <f>OR(MONTH(Taulukko1[[#This Row],[Alku PVM]] )&lt;=5,AND(MONTH(Taulukko1[[#This Row],[Alku PVM]] )=6,DAY(Taulukko1[[#This Row],[Alku PVM]] )&lt;20))</f>
        <v>1</v>
      </c>
      <c r="AB206" s="90" t="b">
        <f>OR(MONTH(Taulukko1[[#This Row],[Loppu PVM]])&lt;=5,AND(MONTH(Taulukko1[[#This Row],[Loppu PVM]] )=6,DAY(Taulukko1[[#This Row],[Loppu PVM]])&lt;20))</f>
        <v>1</v>
      </c>
      <c r="AC206" s="90" t="b">
        <f>OR(MONTH(Taulukko1[[#This Row],[Alku PVM]] )&lt;=3,AND(MONTH(Taulukko1[[#This Row],[Alku PVM]] )=3))</f>
        <v>1</v>
      </c>
      <c r="AD206" s="90" t="b">
        <f>OR(MONTH(Taulukko1[[#This Row],[Loppu PVM]] )&lt;=3,AND(MONTH(Taulukko1[[#This Row],[Loppu PVM]] )=3))</f>
        <v>1</v>
      </c>
      <c r="AE206" s="90" t="b">
        <f>OR(MONTH(Taulukko1[[#This Row],[Alku PVM]] )&lt;=9,AND(MONTH(Taulukko1[[#This Row],[Alku PVM]] )=9))</f>
        <v>1</v>
      </c>
      <c r="AF206" s="90" t="b">
        <f>OR(MONTH(Taulukko1[[#This Row],[Loppu PVM]])&lt;=9,AND(MONTH(Taulukko1[[#This Row],[Loppu PVM]] )=9))</f>
        <v>1</v>
      </c>
      <c r="AG206" s="90" t="b">
        <f>OR(MONTH(Taulukko1[[#This Row],[Alku PVM]] )&lt;=6,AND(MONTH(Taulukko1[[#This Row],[Alku PVM]] )=6))</f>
        <v>1</v>
      </c>
      <c r="AH206" s="90" t="b">
        <f>OR(MONTH(Taulukko1[[#This Row],[Loppu PVM]])&lt;=6,AND(MONTH(Taulukko1[[#This Row],[Loppu PVM]] )=6))</f>
        <v>1</v>
      </c>
    </row>
    <row r="207" spans="1:34" ht="12.75" customHeight="1">
      <c r="A207" t="s">
        <v>324</v>
      </c>
      <c r="B207" s="23">
        <v>39093</v>
      </c>
      <c r="C207" t="s">
        <v>1738</v>
      </c>
      <c r="E207" s="62">
        <v>30</v>
      </c>
      <c r="F207" s="4">
        <v>39149</v>
      </c>
      <c r="G207" s="5">
        <v>19</v>
      </c>
      <c r="H207" s="22">
        <v>200</v>
      </c>
      <c r="I207" s="126">
        <f>INDEX('TOL2008'!B:B,MATCH(A207,'TOL2008'!A:A,0))</f>
        <v>14190</v>
      </c>
      <c r="J207" s="59" t="str">
        <f>INDEX(Pääluokka!$H$2:$H$100,MATCH(VALUE(LEFT(Taulukko1[[#This Row],[TOL2008]],2)),Pääluokka!$G$2:$G$100,0))</f>
        <v>Teollisuus</v>
      </c>
      <c r="K207" s="59" t="str">
        <f>INDEX(Pääluokka!$I$2:$I$100,MATCH(VALUE(LEFT(Taulukko1[[#This Row],[TOL2008]],2)),Pääluokka!$G$2:$G$100,0))</f>
        <v>Teollisuus (C-E)</v>
      </c>
      <c r="L207" s="41">
        <f t="shared" si="30"/>
        <v>56</v>
      </c>
      <c r="M207" s="43">
        <f t="shared" si="31"/>
        <v>39093</v>
      </c>
      <c r="N207" s="43">
        <f t="shared" si="32"/>
        <v>39149</v>
      </c>
      <c r="O207" s="43">
        <f t="shared" si="33"/>
        <v>39083</v>
      </c>
      <c r="P207" s="43">
        <f t="shared" si="34"/>
        <v>39142</v>
      </c>
      <c r="Q207" s="41">
        <f t="shared" si="35"/>
        <v>2007</v>
      </c>
      <c r="R207" s="41">
        <f t="shared" si="36"/>
        <v>2007</v>
      </c>
      <c r="S207" s="43" t="str">
        <f>YEAR(Taulukko1[[#This Row],[Alku KK]])&amp;"Q"&amp;ROUNDDOWN((MONTH(Taulukko1[[#This Row],[Alku KK]])-1)/3+1,0)</f>
        <v>2007Q1</v>
      </c>
      <c r="T207" s="43" t="str">
        <f>YEAR(Taulukko1[[#This Row],[Loppu KK]])&amp;"Q"&amp;ROUNDDOWN((MONTH(Taulukko1[[#This Row],[Loppu KK]])-1)/3+1,0)</f>
        <v>2007Q1</v>
      </c>
      <c r="U207" s="66">
        <f>IF(COUNT(Taulukko1[[#This Row],[Neuvottelujen alaiset ]])=1,Taulukko1[[#This Row],[Neuvottelujen alaiset ]],Taulukko1[[#This Row],[Vähennystarve]])</f>
        <v>200</v>
      </c>
      <c r="V207" s="44">
        <f t="shared" si="37"/>
        <v>0.15</v>
      </c>
      <c r="W207" s="44">
        <f t="shared" si="38"/>
        <v>9.5000000000000001E-2</v>
      </c>
      <c r="X207" s="44">
        <f t="shared" si="39"/>
        <v>0.6333333333333333</v>
      </c>
      <c r="Y207" s="90" t="b">
        <f>AND(MONTH(Taulukko1[[#This Row],[Alku PVM]] )=6,DAY(Taulukko1[[#This Row],[Alku PVM]] )&gt;19)</f>
        <v>0</v>
      </c>
      <c r="Z207" s="90" t="b">
        <f>AND(MONTH(Taulukko1[[#This Row],[Loppu PVM]] )=6,DAY(Taulukko1[[#This Row],[Loppu PVM]] )&gt;19)</f>
        <v>0</v>
      </c>
      <c r="AA207" s="90" t="b">
        <f>OR(MONTH(Taulukko1[[#This Row],[Alku PVM]] )&lt;=5,AND(MONTH(Taulukko1[[#This Row],[Alku PVM]] )=6,DAY(Taulukko1[[#This Row],[Alku PVM]] )&lt;20))</f>
        <v>1</v>
      </c>
      <c r="AB207" s="90" t="b">
        <f>OR(MONTH(Taulukko1[[#This Row],[Loppu PVM]])&lt;=5,AND(MONTH(Taulukko1[[#This Row],[Loppu PVM]] )=6,DAY(Taulukko1[[#This Row],[Loppu PVM]])&lt;20))</f>
        <v>1</v>
      </c>
      <c r="AC207" s="90" t="b">
        <f>OR(MONTH(Taulukko1[[#This Row],[Alku PVM]] )&lt;=3,AND(MONTH(Taulukko1[[#This Row],[Alku PVM]] )=3))</f>
        <v>1</v>
      </c>
      <c r="AD207" s="90" t="b">
        <f>OR(MONTH(Taulukko1[[#This Row],[Loppu PVM]] )&lt;=3,AND(MONTH(Taulukko1[[#This Row],[Loppu PVM]] )=3))</f>
        <v>1</v>
      </c>
      <c r="AE207" s="90" t="b">
        <f>OR(MONTH(Taulukko1[[#This Row],[Alku PVM]] )&lt;=9,AND(MONTH(Taulukko1[[#This Row],[Alku PVM]] )=9))</f>
        <v>1</v>
      </c>
      <c r="AF207" s="90" t="b">
        <f>OR(MONTH(Taulukko1[[#This Row],[Loppu PVM]])&lt;=9,AND(MONTH(Taulukko1[[#This Row],[Loppu PVM]] )=9))</f>
        <v>1</v>
      </c>
      <c r="AG207" s="90" t="b">
        <f>OR(MONTH(Taulukko1[[#This Row],[Alku PVM]] )&lt;=6,AND(MONTH(Taulukko1[[#This Row],[Alku PVM]] )=6))</f>
        <v>1</v>
      </c>
      <c r="AH207" s="90" t="b">
        <f>OR(MONTH(Taulukko1[[#This Row],[Loppu PVM]])&lt;=6,AND(MONTH(Taulukko1[[#This Row],[Loppu PVM]] )=6))</f>
        <v>1</v>
      </c>
    </row>
    <row r="208" spans="1:34" ht="12.75" customHeight="1">
      <c r="A208" t="s">
        <v>1498</v>
      </c>
      <c r="B208" s="23">
        <v>39097</v>
      </c>
      <c r="C208" t="s">
        <v>1401</v>
      </c>
      <c r="E208" s="62">
        <v>1200</v>
      </c>
      <c r="F208" s="4">
        <v>39146</v>
      </c>
      <c r="G208" s="24">
        <v>1132</v>
      </c>
      <c r="H208" s="22">
        <v>1400</v>
      </c>
      <c r="I208" s="126" t="e">
        <f>INDEX('TOL2008'!B:B,MATCH(A208,'TOL2008'!A:A,0))</f>
        <v>#N/A</v>
      </c>
      <c r="J208" s="59" t="e">
        <f>INDEX(Pääluokka!$H$2:$H$100,MATCH(VALUE(LEFT(Taulukko1[[#This Row],[TOL2008]],2)),Pääluokka!$G$2:$G$100,0))</f>
        <v>#N/A</v>
      </c>
      <c r="K208" s="59" t="e">
        <f>INDEX(Pääluokka!$I$2:$I$100,MATCH(VALUE(LEFT(Taulukko1[[#This Row],[TOL2008]],2)),Pääluokka!$G$2:$G$100,0))</f>
        <v>#N/A</v>
      </c>
      <c r="L208" s="41">
        <f t="shared" si="30"/>
        <v>49</v>
      </c>
      <c r="M208" s="43">
        <f t="shared" si="31"/>
        <v>39097</v>
      </c>
      <c r="N208" s="43">
        <f t="shared" si="32"/>
        <v>39146</v>
      </c>
      <c r="O208" s="43">
        <f t="shared" si="33"/>
        <v>39083</v>
      </c>
      <c r="P208" s="43">
        <f t="shared" si="34"/>
        <v>39142</v>
      </c>
      <c r="Q208" s="41">
        <f t="shared" si="35"/>
        <v>2007</v>
      </c>
      <c r="R208" s="41">
        <f t="shared" si="36"/>
        <v>2007</v>
      </c>
      <c r="S208" s="43" t="str">
        <f>YEAR(Taulukko1[[#This Row],[Alku KK]])&amp;"Q"&amp;ROUNDDOWN((MONTH(Taulukko1[[#This Row],[Alku KK]])-1)/3+1,0)</f>
        <v>2007Q1</v>
      </c>
      <c r="T208" s="43" t="str">
        <f>YEAR(Taulukko1[[#This Row],[Loppu KK]])&amp;"Q"&amp;ROUNDDOWN((MONTH(Taulukko1[[#This Row],[Loppu KK]])-1)/3+1,0)</f>
        <v>2007Q1</v>
      </c>
      <c r="U208" s="66">
        <f>IF(COUNT(Taulukko1[[#This Row],[Neuvottelujen alaiset ]])=1,Taulukko1[[#This Row],[Neuvottelujen alaiset ]],Taulukko1[[#This Row],[Vähennystarve]])</f>
        <v>1400</v>
      </c>
      <c r="V208" s="44">
        <f t="shared" si="37"/>
        <v>0.8571428571428571</v>
      </c>
      <c r="W208" s="44">
        <f t="shared" si="38"/>
        <v>0.80857142857142861</v>
      </c>
      <c r="X208" s="44">
        <f t="shared" si="39"/>
        <v>0.94333333333333336</v>
      </c>
      <c r="Y208" s="90" t="b">
        <f>AND(MONTH(Taulukko1[[#This Row],[Alku PVM]] )=6,DAY(Taulukko1[[#This Row],[Alku PVM]] )&gt;19)</f>
        <v>0</v>
      </c>
      <c r="Z208" s="90" t="b">
        <f>AND(MONTH(Taulukko1[[#This Row],[Loppu PVM]] )=6,DAY(Taulukko1[[#This Row],[Loppu PVM]] )&gt;19)</f>
        <v>0</v>
      </c>
      <c r="AA208" s="90" t="b">
        <f>OR(MONTH(Taulukko1[[#This Row],[Alku PVM]] )&lt;=5,AND(MONTH(Taulukko1[[#This Row],[Alku PVM]] )=6,DAY(Taulukko1[[#This Row],[Alku PVM]] )&lt;20))</f>
        <v>1</v>
      </c>
      <c r="AB208" s="90" t="b">
        <f>OR(MONTH(Taulukko1[[#This Row],[Loppu PVM]])&lt;=5,AND(MONTH(Taulukko1[[#This Row],[Loppu PVM]] )=6,DAY(Taulukko1[[#This Row],[Loppu PVM]])&lt;20))</f>
        <v>1</v>
      </c>
      <c r="AC208" s="90" t="b">
        <f>OR(MONTH(Taulukko1[[#This Row],[Alku PVM]] )&lt;=3,AND(MONTH(Taulukko1[[#This Row],[Alku PVM]] )=3))</f>
        <v>1</v>
      </c>
      <c r="AD208" s="90" t="b">
        <f>OR(MONTH(Taulukko1[[#This Row],[Loppu PVM]] )&lt;=3,AND(MONTH(Taulukko1[[#This Row],[Loppu PVM]] )=3))</f>
        <v>1</v>
      </c>
      <c r="AE208" s="90" t="b">
        <f>OR(MONTH(Taulukko1[[#This Row],[Alku PVM]] )&lt;=9,AND(MONTH(Taulukko1[[#This Row],[Alku PVM]] )=9))</f>
        <v>1</v>
      </c>
      <c r="AF208" s="90" t="b">
        <f>OR(MONTH(Taulukko1[[#This Row],[Loppu PVM]])&lt;=9,AND(MONTH(Taulukko1[[#This Row],[Loppu PVM]] )=9))</f>
        <v>1</v>
      </c>
      <c r="AG208" s="90" t="b">
        <f>OR(MONTH(Taulukko1[[#This Row],[Alku PVM]] )&lt;=6,AND(MONTH(Taulukko1[[#This Row],[Alku PVM]] )=6))</f>
        <v>1</v>
      </c>
      <c r="AH208" s="90" t="b">
        <f>OR(MONTH(Taulukko1[[#This Row],[Loppu PVM]])&lt;=6,AND(MONTH(Taulukko1[[#This Row],[Loppu PVM]] )=6))</f>
        <v>1</v>
      </c>
    </row>
    <row r="209" spans="1:34" ht="12.75" customHeight="1">
      <c r="A209" t="s">
        <v>1764</v>
      </c>
      <c r="B209" s="23">
        <v>39098</v>
      </c>
      <c r="C209" t="s">
        <v>1763</v>
      </c>
      <c r="E209" s="62">
        <v>7</v>
      </c>
      <c r="F209" s="4"/>
      <c r="G209" s="5"/>
      <c r="H209" s="16">
        <v>7</v>
      </c>
      <c r="I209" s="126" t="e">
        <f>INDEX('TOL2008'!B:B,MATCH(A209,'TOL2008'!A:A,0))</f>
        <v>#N/A</v>
      </c>
      <c r="J209" s="59" t="e">
        <f>INDEX(Pääluokka!$H$2:$H$100,MATCH(VALUE(LEFT(Taulukko1[[#This Row],[TOL2008]],2)),Pääluokka!$G$2:$G$100,0))</f>
        <v>#N/A</v>
      </c>
      <c r="K209" s="59" t="e">
        <f>INDEX(Pääluokka!$I$2:$I$100,MATCH(VALUE(LEFT(Taulukko1[[#This Row],[TOL2008]],2)),Pääluokka!$G$2:$G$100,0))</f>
        <v>#N/A</v>
      </c>
      <c r="L209" s="41" t="str">
        <f t="shared" si="30"/>
        <v>NA</v>
      </c>
      <c r="M209" s="43">
        <f t="shared" si="31"/>
        <v>39098</v>
      </c>
      <c r="N209" s="43">
        <f t="shared" si="32"/>
        <v>39149</v>
      </c>
      <c r="O209" s="43">
        <f t="shared" si="33"/>
        <v>39083</v>
      </c>
      <c r="P209" s="43">
        <f t="shared" si="34"/>
        <v>39142</v>
      </c>
      <c r="Q209" s="41">
        <f t="shared" si="35"/>
        <v>2007</v>
      </c>
      <c r="R209" s="41">
        <f t="shared" si="36"/>
        <v>2007</v>
      </c>
      <c r="S209" s="43" t="str">
        <f>YEAR(Taulukko1[[#This Row],[Alku KK]])&amp;"Q"&amp;ROUNDDOWN((MONTH(Taulukko1[[#This Row],[Alku KK]])-1)/3+1,0)</f>
        <v>2007Q1</v>
      </c>
      <c r="T209" s="43" t="str">
        <f>YEAR(Taulukko1[[#This Row],[Loppu KK]])&amp;"Q"&amp;ROUNDDOWN((MONTH(Taulukko1[[#This Row],[Loppu KK]])-1)/3+1,0)</f>
        <v>2007Q1</v>
      </c>
      <c r="U209" s="66">
        <f>IF(COUNT(Taulukko1[[#This Row],[Neuvottelujen alaiset ]])=1,Taulukko1[[#This Row],[Neuvottelujen alaiset ]],Taulukko1[[#This Row],[Vähennystarve]])</f>
        <v>7</v>
      </c>
      <c r="V209" s="44">
        <f t="shared" si="37"/>
        <v>1</v>
      </c>
      <c r="W209" s="44" t="str">
        <f t="shared" si="38"/>
        <v>NA</v>
      </c>
      <c r="X209" s="44" t="str">
        <f t="shared" si="39"/>
        <v>NA</v>
      </c>
      <c r="Y209" s="90" t="b">
        <f>AND(MONTH(Taulukko1[[#This Row],[Alku PVM]] )=6,DAY(Taulukko1[[#This Row],[Alku PVM]] )&gt;19)</f>
        <v>0</v>
      </c>
      <c r="Z209" s="90" t="b">
        <f>AND(MONTH(Taulukko1[[#This Row],[Loppu PVM]] )=6,DAY(Taulukko1[[#This Row],[Loppu PVM]] )&gt;19)</f>
        <v>0</v>
      </c>
      <c r="AA209" s="90" t="b">
        <f>OR(MONTH(Taulukko1[[#This Row],[Alku PVM]] )&lt;=5,AND(MONTH(Taulukko1[[#This Row],[Alku PVM]] )=6,DAY(Taulukko1[[#This Row],[Alku PVM]] )&lt;20))</f>
        <v>1</v>
      </c>
      <c r="AB209" s="90" t="b">
        <f>OR(MONTH(Taulukko1[[#This Row],[Loppu PVM]])&lt;=5,AND(MONTH(Taulukko1[[#This Row],[Loppu PVM]] )=6,DAY(Taulukko1[[#This Row],[Loppu PVM]])&lt;20))</f>
        <v>1</v>
      </c>
      <c r="AC209" s="90" t="b">
        <f>OR(MONTH(Taulukko1[[#This Row],[Alku PVM]] )&lt;=3,AND(MONTH(Taulukko1[[#This Row],[Alku PVM]] )=3))</f>
        <v>1</v>
      </c>
      <c r="AD209" s="90" t="b">
        <f>OR(MONTH(Taulukko1[[#This Row],[Loppu PVM]] )&lt;=3,AND(MONTH(Taulukko1[[#This Row],[Loppu PVM]] )=3))</f>
        <v>1</v>
      </c>
      <c r="AE209" s="90" t="b">
        <f>OR(MONTH(Taulukko1[[#This Row],[Alku PVM]] )&lt;=9,AND(MONTH(Taulukko1[[#This Row],[Alku PVM]] )=9))</f>
        <v>1</v>
      </c>
      <c r="AF209" s="90" t="b">
        <f>OR(MONTH(Taulukko1[[#This Row],[Loppu PVM]])&lt;=9,AND(MONTH(Taulukko1[[#This Row],[Loppu PVM]] )=9))</f>
        <v>1</v>
      </c>
      <c r="AG209" s="90" t="b">
        <f>OR(MONTH(Taulukko1[[#This Row],[Alku PVM]] )&lt;=6,AND(MONTH(Taulukko1[[#This Row],[Alku PVM]] )=6))</f>
        <v>1</v>
      </c>
      <c r="AH209" s="90" t="b">
        <f>OR(MONTH(Taulukko1[[#This Row],[Loppu PVM]])&lt;=6,AND(MONTH(Taulukko1[[#This Row],[Loppu PVM]] )=6))</f>
        <v>1</v>
      </c>
    </row>
    <row r="210" spans="1:34" ht="12.75" customHeight="1">
      <c r="A210" t="s">
        <v>870</v>
      </c>
      <c r="B210" s="23">
        <v>39099</v>
      </c>
      <c r="C210" t="s">
        <v>1713</v>
      </c>
      <c r="F210" s="4"/>
      <c r="G210" s="5"/>
      <c r="H210" s="22">
        <v>150</v>
      </c>
      <c r="I210" s="126">
        <f>INDEX('TOL2008'!B:B,MATCH(A210,'TOL2008'!A:A,0))</f>
        <v>26110</v>
      </c>
      <c r="J210" s="59" t="str">
        <f>INDEX(Pääluokka!$H$2:$H$100,MATCH(VALUE(LEFT(Taulukko1[[#This Row],[TOL2008]],2)),Pääluokka!$G$2:$G$100,0))</f>
        <v>Teollisuus</v>
      </c>
      <c r="K210" s="59" t="str">
        <f>INDEX(Pääluokka!$I$2:$I$100,MATCH(VALUE(LEFT(Taulukko1[[#This Row],[TOL2008]],2)),Pääluokka!$G$2:$G$100,0))</f>
        <v>Teollisuus (C-E)</v>
      </c>
      <c r="L210" s="41" t="str">
        <f t="shared" si="30"/>
        <v>NA</v>
      </c>
      <c r="M210" s="43">
        <f t="shared" si="31"/>
        <v>39099</v>
      </c>
      <c r="N210" s="43">
        <f t="shared" si="32"/>
        <v>39150</v>
      </c>
      <c r="O210" s="43">
        <f t="shared" si="33"/>
        <v>39083</v>
      </c>
      <c r="P210" s="43">
        <f t="shared" si="34"/>
        <v>39142</v>
      </c>
      <c r="Q210" s="41">
        <f t="shared" si="35"/>
        <v>2007</v>
      </c>
      <c r="R210" s="41">
        <f t="shared" si="36"/>
        <v>2007</v>
      </c>
      <c r="S210" s="43" t="str">
        <f>YEAR(Taulukko1[[#This Row],[Alku KK]])&amp;"Q"&amp;ROUNDDOWN((MONTH(Taulukko1[[#This Row],[Alku KK]])-1)/3+1,0)</f>
        <v>2007Q1</v>
      </c>
      <c r="T210" s="43" t="str">
        <f>YEAR(Taulukko1[[#This Row],[Loppu KK]])&amp;"Q"&amp;ROUNDDOWN((MONTH(Taulukko1[[#This Row],[Loppu KK]])-1)/3+1,0)</f>
        <v>2007Q1</v>
      </c>
      <c r="U210" s="66">
        <f>IF(COUNT(Taulukko1[[#This Row],[Neuvottelujen alaiset ]])=1,Taulukko1[[#This Row],[Neuvottelujen alaiset ]],Taulukko1[[#This Row],[Vähennystarve]])</f>
        <v>150</v>
      </c>
      <c r="V210" s="44" t="str">
        <f t="shared" si="37"/>
        <v>NA</v>
      </c>
      <c r="W210" s="44" t="str">
        <f t="shared" si="38"/>
        <v>NA</v>
      </c>
      <c r="X210" s="44" t="str">
        <f t="shared" si="39"/>
        <v>NA</v>
      </c>
      <c r="Y210" s="90" t="b">
        <f>AND(MONTH(Taulukko1[[#This Row],[Alku PVM]] )=6,DAY(Taulukko1[[#This Row],[Alku PVM]] )&gt;19)</f>
        <v>0</v>
      </c>
      <c r="Z210" s="90" t="b">
        <f>AND(MONTH(Taulukko1[[#This Row],[Loppu PVM]] )=6,DAY(Taulukko1[[#This Row],[Loppu PVM]] )&gt;19)</f>
        <v>0</v>
      </c>
      <c r="AA210" s="90" t="b">
        <f>OR(MONTH(Taulukko1[[#This Row],[Alku PVM]] )&lt;=5,AND(MONTH(Taulukko1[[#This Row],[Alku PVM]] )=6,DAY(Taulukko1[[#This Row],[Alku PVM]] )&lt;20))</f>
        <v>1</v>
      </c>
      <c r="AB210" s="90" t="b">
        <f>OR(MONTH(Taulukko1[[#This Row],[Loppu PVM]])&lt;=5,AND(MONTH(Taulukko1[[#This Row],[Loppu PVM]] )=6,DAY(Taulukko1[[#This Row],[Loppu PVM]])&lt;20))</f>
        <v>1</v>
      </c>
      <c r="AC210" s="90" t="b">
        <f>OR(MONTH(Taulukko1[[#This Row],[Alku PVM]] )&lt;=3,AND(MONTH(Taulukko1[[#This Row],[Alku PVM]] )=3))</f>
        <v>1</v>
      </c>
      <c r="AD210" s="90" t="b">
        <f>OR(MONTH(Taulukko1[[#This Row],[Loppu PVM]] )&lt;=3,AND(MONTH(Taulukko1[[#This Row],[Loppu PVM]] )=3))</f>
        <v>1</v>
      </c>
      <c r="AE210" s="90" t="b">
        <f>OR(MONTH(Taulukko1[[#This Row],[Alku PVM]] )&lt;=9,AND(MONTH(Taulukko1[[#This Row],[Alku PVM]] )=9))</f>
        <v>1</v>
      </c>
      <c r="AF210" s="90" t="b">
        <f>OR(MONTH(Taulukko1[[#This Row],[Loppu PVM]])&lt;=9,AND(MONTH(Taulukko1[[#This Row],[Loppu PVM]] )=9))</f>
        <v>1</v>
      </c>
      <c r="AG210" s="90" t="b">
        <f>OR(MONTH(Taulukko1[[#This Row],[Alku PVM]] )&lt;=6,AND(MONTH(Taulukko1[[#This Row],[Alku PVM]] )=6))</f>
        <v>1</v>
      </c>
      <c r="AH210" s="90" t="b">
        <f>OR(MONTH(Taulukko1[[#This Row],[Loppu PVM]])&lt;=6,AND(MONTH(Taulukko1[[#This Row],[Loppu PVM]] )=6))</f>
        <v>1</v>
      </c>
    </row>
    <row r="211" spans="1:34" ht="12.75" customHeight="1">
      <c r="A211" t="s">
        <v>484</v>
      </c>
      <c r="B211" s="23">
        <v>39100</v>
      </c>
      <c r="C211" t="s">
        <v>1769</v>
      </c>
      <c r="E211" s="62">
        <v>192</v>
      </c>
      <c r="F211" s="4">
        <v>39195</v>
      </c>
      <c r="G211" s="5">
        <v>167</v>
      </c>
      <c r="H211" s="16">
        <v>192</v>
      </c>
      <c r="I211" s="126">
        <f>INDEX('TOL2008'!B:B,MATCH(A211,'TOL2008'!A:A,0))</f>
        <v>10130</v>
      </c>
      <c r="J211" s="59" t="str">
        <f>INDEX(Pääluokka!$H$2:$H$100,MATCH(VALUE(LEFT(Taulukko1[[#This Row],[TOL2008]],2)),Pääluokka!$G$2:$G$100,0))</f>
        <v>Teollisuus</v>
      </c>
      <c r="K211" s="59" t="str">
        <f>INDEX(Pääluokka!$I$2:$I$100,MATCH(VALUE(LEFT(Taulukko1[[#This Row],[TOL2008]],2)),Pääluokka!$G$2:$G$100,0))</f>
        <v>Teollisuus (C-E)</v>
      </c>
      <c r="L211" s="41">
        <f t="shared" si="30"/>
        <v>95</v>
      </c>
      <c r="M211" s="43">
        <f t="shared" si="31"/>
        <v>39100</v>
      </c>
      <c r="N211" s="43">
        <f t="shared" si="32"/>
        <v>39195</v>
      </c>
      <c r="O211" s="43">
        <f t="shared" si="33"/>
        <v>39083</v>
      </c>
      <c r="P211" s="43">
        <f t="shared" si="34"/>
        <v>39173</v>
      </c>
      <c r="Q211" s="41">
        <f t="shared" si="35"/>
        <v>2007</v>
      </c>
      <c r="R211" s="41">
        <f t="shared" si="36"/>
        <v>2007</v>
      </c>
      <c r="S211" s="43" t="str">
        <f>YEAR(Taulukko1[[#This Row],[Alku KK]])&amp;"Q"&amp;ROUNDDOWN((MONTH(Taulukko1[[#This Row],[Alku KK]])-1)/3+1,0)</f>
        <v>2007Q1</v>
      </c>
      <c r="T211" s="43" t="str">
        <f>YEAR(Taulukko1[[#This Row],[Loppu KK]])&amp;"Q"&amp;ROUNDDOWN((MONTH(Taulukko1[[#This Row],[Loppu KK]])-1)/3+1,0)</f>
        <v>2007Q2</v>
      </c>
      <c r="U211" s="66">
        <f>IF(COUNT(Taulukko1[[#This Row],[Neuvottelujen alaiset ]])=1,Taulukko1[[#This Row],[Neuvottelujen alaiset ]],Taulukko1[[#This Row],[Vähennystarve]])</f>
        <v>192</v>
      </c>
      <c r="V211" s="44">
        <f t="shared" si="37"/>
        <v>1</v>
      </c>
      <c r="W211" s="44">
        <f t="shared" si="38"/>
        <v>0.86979166666666663</v>
      </c>
      <c r="X211" s="44">
        <f t="shared" si="39"/>
        <v>0.86979166666666663</v>
      </c>
      <c r="Y211" s="90" t="b">
        <f>AND(MONTH(Taulukko1[[#This Row],[Alku PVM]] )=6,DAY(Taulukko1[[#This Row],[Alku PVM]] )&gt;19)</f>
        <v>0</v>
      </c>
      <c r="Z211" s="90" t="b">
        <f>AND(MONTH(Taulukko1[[#This Row],[Loppu PVM]] )=6,DAY(Taulukko1[[#This Row],[Loppu PVM]] )&gt;19)</f>
        <v>0</v>
      </c>
      <c r="AA211" s="90" t="b">
        <f>OR(MONTH(Taulukko1[[#This Row],[Alku PVM]] )&lt;=5,AND(MONTH(Taulukko1[[#This Row],[Alku PVM]] )=6,DAY(Taulukko1[[#This Row],[Alku PVM]] )&lt;20))</f>
        <v>1</v>
      </c>
      <c r="AB211" s="90" t="b">
        <f>OR(MONTH(Taulukko1[[#This Row],[Loppu PVM]])&lt;=5,AND(MONTH(Taulukko1[[#This Row],[Loppu PVM]] )=6,DAY(Taulukko1[[#This Row],[Loppu PVM]])&lt;20))</f>
        <v>1</v>
      </c>
      <c r="AC211" s="90" t="b">
        <f>OR(MONTH(Taulukko1[[#This Row],[Alku PVM]] )&lt;=3,AND(MONTH(Taulukko1[[#This Row],[Alku PVM]] )=3))</f>
        <v>1</v>
      </c>
      <c r="AD211" s="90" t="b">
        <f>OR(MONTH(Taulukko1[[#This Row],[Loppu PVM]] )&lt;=3,AND(MONTH(Taulukko1[[#This Row],[Loppu PVM]] )=3))</f>
        <v>0</v>
      </c>
      <c r="AE211" s="90" t="b">
        <f>OR(MONTH(Taulukko1[[#This Row],[Alku PVM]] )&lt;=9,AND(MONTH(Taulukko1[[#This Row],[Alku PVM]] )=9))</f>
        <v>1</v>
      </c>
      <c r="AF211" s="90" t="b">
        <f>OR(MONTH(Taulukko1[[#This Row],[Loppu PVM]])&lt;=9,AND(MONTH(Taulukko1[[#This Row],[Loppu PVM]] )=9))</f>
        <v>1</v>
      </c>
      <c r="AG211" s="90" t="b">
        <f>OR(MONTH(Taulukko1[[#This Row],[Alku PVM]] )&lt;=6,AND(MONTH(Taulukko1[[#This Row],[Alku PVM]] )=6))</f>
        <v>1</v>
      </c>
      <c r="AH211" s="90" t="b">
        <f>OR(MONTH(Taulukko1[[#This Row],[Loppu PVM]])&lt;=6,AND(MONTH(Taulukko1[[#This Row],[Loppu PVM]] )=6))</f>
        <v>1</v>
      </c>
    </row>
    <row r="212" spans="1:34" ht="12.75" customHeight="1">
      <c r="A212" t="s">
        <v>1767</v>
      </c>
      <c r="B212" s="23">
        <v>39101</v>
      </c>
      <c r="C212" t="s">
        <v>1766</v>
      </c>
      <c r="E212" s="62">
        <v>20</v>
      </c>
      <c r="F212" s="4"/>
      <c r="G212" s="5"/>
      <c r="H212" s="22">
        <v>200</v>
      </c>
      <c r="I212" s="126">
        <f>INDEX('TOL2008'!B:B,MATCH(A212,'TOL2008'!A:A,0))</f>
        <v>85420</v>
      </c>
      <c r="J212" s="59" t="str">
        <f>INDEX(Pääluokka!$H$2:$H$100,MATCH(VALUE(LEFT(Taulukko1[[#This Row],[TOL2008]],2)),Pääluokka!$G$2:$G$100,0))</f>
        <v>Koulutus</v>
      </c>
      <c r="K212" s="59" t="str">
        <f>INDEX(Pääluokka!$I$2:$I$100,MATCH(VALUE(LEFT(Taulukko1[[#This Row],[TOL2008]],2)),Pääluokka!$G$2:$G$100,0))</f>
        <v>Muut toimialat (O-Q, T-X)</v>
      </c>
      <c r="L212" s="41" t="str">
        <f t="shared" si="30"/>
        <v>NA</v>
      </c>
      <c r="M212" s="43">
        <f t="shared" si="31"/>
        <v>39101</v>
      </c>
      <c r="N212" s="43">
        <f t="shared" si="32"/>
        <v>39152</v>
      </c>
      <c r="O212" s="43">
        <f t="shared" si="33"/>
        <v>39083</v>
      </c>
      <c r="P212" s="43">
        <f t="shared" si="34"/>
        <v>39142</v>
      </c>
      <c r="Q212" s="41">
        <f t="shared" si="35"/>
        <v>2007</v>
      </c>
      <c r="R212" s="41">
        <f t="shared" si="36"/>
        <v>2007</v>
      </c>
      <c r="S212" s="43" t="str">
        <f>YEAR(Taulukko1[[#This Row],[Alku KK]])&amp;"Q"&amp;ROUNDDOWN((MONTH(Taulukko1[[#This Row],[Alku KK]])-1)/3+1,0)</f>
        <v>2007Q1</v>
      </c>
      <c r="T212" s="43" t="str">
        <f>YEAR(Taulukko1[[#This Row],[Loppu KK]])&amp;"Q"&amp;ROUNDDOWN((MONTH(Taulukko1[[#This Row],[Loppu KK]])-1)/3+1,0)</f>
        <v>2007Q1</v>
      </c>
      <c r="U212" s="66">
        <f>IF(COUNT(Taulukko1[[#This Row],[Neuvottelujen alaiset ]])=1,Taulukko1[[#This Row],[Neuvottelujen alaiset ]],Taulukko1[[#This Row],[Vähennystarve]])</f>
        <v>200</v>
      </c>
      <c r="V212" s="44">
        <f t="shared" si="37"/>
        <v>0.1</v>
      </c>
      <c r="W212" s="44" t="str">
        <f t="shared" si="38"/>
        <v>NA</v>
      </c>
      <c r="X212" s="44" t="str">
        <f t="shared" si="39"/>
        <v>NA</v>
      </c>
      <c r="Y212" s="90" t="b">
        <f>AND(MONTH(Taulukko1[[#This Row],[Alku PVM]] )=6,DAY(Taulukko1[[#This Row],[Alku PVM]] )&gt;19)</f>
        <v>0</v>
      </c>
      <c r="Z212" s="90" t="b">
        <f>AND(MONTH(Taulukko1[[#This Row],[Loppu PVM]] )=6,DAY(Taulukko1[[#This Row],[Loppu PVM]] )&gt;19)</f>
        <v>0</v>
      </c>
      <c r="AA212" s="90" t="b">
        <f>OR(MONTH(Taulukko1[[#This Row],[Alku PVM]] )&lt;=5,AND(MONTH(Taulukko1[[#This Row],[Alku PVM]] )=6,DAY(Taulukko1[[#This Row],[Alku PVM]] )&lt;20))</f>
        <v>1</v>
      </c>
      <c r="AB212" s="90" t="b">
        <f>OR(MONTH(Taulukko1[[#This Row],[Loppu PVM]])&lt;=5,AND(MONTH(Taulukko1[[#This Row],[Loppu PVM]] )=6,DAY(Taulukko1[[#This Row],[Loppu PVM]])&lt;20))</f>
        <v>1</v>
      </c>
      <c r="AC212" s="90" t="b">
        <f>OR(MONTH(Taulukko1[[#This Row],[Alku PVM]] )&lt;=3,AND(MONTH(Taulukko1[[#This Row],[Alku PVM]] )=3))</f>
        <v>1</v>
      </c>
      <c r="AD212" s="90" t="b">
        <f>OR(MONTH(Taulukko1[[#This Row],[Loppu PVM]] )&lt;=3,AND(MONTH(Taulukko1[[#This Row],[Loppu PVM]] )=3))</f>
        <v>1</v>
      </c>
      <c r="AE212" s="90" t="b">
        <f>OR(MONTH(Taulukko1[[#This Row],[Alku PVM]] )&lt;=9,AND(MONTH(Taulukko1[[#This Row],[Alku PVM]] )=9))</f>
        <v>1</v>
      </c>
      <c r="AF212" s="90" t="b">
        <f>OR(MONTH(Taulukko1[[#This Row],[Loppu PVM]])&lt;=9,AND(MONTH(Taulukko1[[#This Row],[Loppu PVM]] )=9))</f>
        <v>1</v>
      </c>
      <c r="AG212" s="90" t="b">
        <f>OR(MONTH(Taulukko1[[#This Row],[Alku PVM]] )&lt;=6,AND(MONTH(Taulukko1[[#This Row],[Alku PVM]] )=6))</f>
        <v>1</v>
      </c>
      <c r="AH212" s="90" t="b">
        <f>OR(MONTH(Taulukko1[[#This Row],[Loppu PVM]])&lt;=6,AND(MONTH(Taulukko1[[#This Row],[Loppu PVM]] )=6))</f>
        <v>1</v>
      </c>
    </row>
    <row r="213" spans="1:34" ht="12.75" customHeight="1">
      <c r="A213" t="s">
        <v>429</v>
      </c>
      <c r="B213" s="23">
        <v>39102</v>
      </c>
      <c r="C213" t="s">
        <v>1752</v>
      </c>
      <c r="E213" s="62">
        <v>90</v>
      </c>
      <c r="F213" s="4"/>
      <c r="G213" s="5"/>
      <c r="H213" s="16">
        <v>90</v>
      </c>
      <c r="I213" s="126">
        <f>INDEX('TOL2008'!B:B,MATCH(A213,'TOL2008'!A:A,0))</f>
        <v>46431</v>
      </c>
      <c r="J213" s="59" t="str">
        <f>INDEX(Pääluokka!$H$2:$H$100,MATCH(VALUE(LEFT(Taulukko1[[#This Row],[TOL2008]],2)),Pääluokka!$G$2:$G$100,0))</f>
        <v>Tukku- ja vähittäiskauppa; moottoriajoneuvojen ja moottoripyörien korjaus</v>
      </c>
      <c r="K213" s="59" t="str">
        <f>INDEX(Pääluokka!$I$2:$I$100,MATCH(VALUE(LEFT(Taulukko1[[#This Row],[TOL2008]],2)),Pääluokka!$G$2:$G$100,0))</f>
        <v>Palvelualat (G-N, R, S)</v>
      </c>
      <c r="L213" s="41" t="str">
        <f t="shared" si="30"/>
        <v>NA</v>
      </c>
      <c r="M213" s="43">
        <f t="shared" si="31"/>
        <v>39102</v>
      </c>
      <c r="N213" s="43">
        <f t="shared" si="32"/>
        <v>39153</v>
      </c>
      <c r="O213" s="43">
        <f t="shared" si="33"/>
        <v>39083</v>
      </c>
      <c r="P213" s="43">
        <f t="shared" si="34"/>
        <v>39142</v>
      </c>
      <c r="Q213" s="41">
        <f t="shared" si="35"/>
        <v>2007</v>
      </c>
      <c r="R213" s="41">
        <f t="shared" si="36"/>
        <v>2007</v>
      </c>
      <c r="S213" s="43" t="str">
        <f>YEAR(Taulukko1[[#This Row],[Alku KK]])&amp;"Q"&amp;ROUNDDOWN((MONTH(Taulukko1[[#This Row],[Alku KK]])-1)/3+1,0)</f>
        <v>2007Q1</v>
      </c>
      <c r="T213" s="43" t="str">
        <f>YEAR(Taulukko1[[#This Row],[Loppu KK]])&amp;"Q"&amp;ROUNDDOWN((MONTH(Taulukko1[[#This Row],[Loppu KK]])-1)/3+1,0)</f>
        <v>2007Q1</v>
      </c>
      <c r="U213" s="66">
        <f>IF(COUNT(Taulukko1[[#This Row],[Neuvottelujen alaiset ]])=1,Taulukko1[[#This Row],[Neuvottelujen alaiset ]],Taulukko1[[#This Row],[Vähennystarve]])</f>
        <v>90</v>
      </c>
      <c r="V213" s="44">
        <f t="shared" si="37"/>
        <v>1</v>
      </c>
      <c r="W213" s="44" t="str">
        <f t="shared" si="38"/>
        <v>NA</v>
      </c>
      <c r="X213" s="44" t="str">
        <f t="shared" si="39"/>
        <v>NA</v>
      </c>
      <c r="Y213" s="90" t="b">
        <f>AND(MONTH(Taulukko1[[#This Row],[Alku PVM]] )=6,DAY(Taulukko1[[#This Row],[Alku PVM]] )&gt;19)</f>
        <v>0</v>
      </c>
      <c r="Z213" s="90" t="b">
        <f>AND(MONTH(Taulukko1[[#This Row],[Loppu PVM]] )=6,DAY(Taulukko1[[#This Row],[Loppu PVM]] )&gt;19)</f>
        <v>0</v>
      </c>
      <c r="AA213" s="90" t="b">
        <f>OR(MONTH(Taulukko1[[#This Row],[Alku PVM]] )&lt;=5,AND(MONTH(Taulukko1[[#This Row],[Alku PVM]] )=6,DAY(Taulukko1[[#This Row],[Alku PVM]] )&lt;20))</f>
        <v>1</v>
      </c>
      <c r="AB213" s="90" t="b">
        <f>OR(MONTH(Taulukko1[[#This Row],[Loppu PVM]])&lt;=5,AND(MONTH(Taulukko1[[#This Row],[Loppu PVM]] )=6,DAY(Taulukko1[[#This Row],[Loppu PVM]])&lt;20))</f>
        <v>1</v>
      </c>
      <c r="AC213" s="90" t="b">
        <f>OR(MONTH(Taulukko1[[#This Row],[Alku PVM]] )&lt;=3,AND(MONTH(Taulukko1[[#This Row],[Alku PVM]] )=3))</f>
        <v>1</v>
      </c>
      <c r="AD213" s="90" t="b">
        <f>OR(MONTH(Taulukko1[[#This Row],[Loppu PVM]] )&lt;=3,AND(MONTH(Taulukko1[[#This Row],[Loppu PVM]] )=3))</f>
        <v>1</v>
      </c>
      <c r="AE213" s="90" t="b">
        <f>OR(MONTH(Taulukko1[[#This Row],[Alku PVM]] )&lt;=9,AND(MONTH(Taulukko1[[#This Row],[Alku PVM]] )=9))</f>
        <v>1</v>
      </c>
      <c r="AF213" s="90" t="b">
        <f>OR(MONTH(Taulukko1[[#This Row],[Loppu PVM]])&lt;=9,AND(MONTH(Taulukko1[[#This Row],[Loppu PVM]] )=9))</f>
        <v>1</v>
      </c>
      <c r="AG213" s="90" t="b">
        <f>OR(MONTH(Taulukko1[[#This Row],[Alku PVM]] )&lt;=6,AND(MONTH(Taulukko1[[#This Row],[Alku PVM]] )=6))</f>
        <v>1</v>
      </c>
      <c r="AH213" s="90" t="b">
        <f>OR(MONTH(Taulukko1[[#This Row],[Loppu PVM]])&lt;=6,AND(MONTH(Taulukko1[[#This Row],[Loppu PVM]] )=6))</f>
        <v>1</v>
      </c>
    </row>
    <row r="214" spans="1:34" ht="12.75" customHeight="1">
      <c r="A214" t="s">
        <v>1760</v>
      </c>
      <c r="B214" s="23">
        <v>39104</v>
      </c>
      <c r="C214" t="s">
        <v>1759</v>
      </c>
      <c r="E214" s="62">
        <v>30</v>
      </c>
      <c r="F214" s="4">
        <v>39161</v>
      </c>
      <c r="G214" s="5">
        <v>4</v>
      </c>
      <c r="H214" s="16">
        <v>30</v>
      </c>
      <c r="I214" s="126" t="e">
        <f>INDEX('TOL2008'!B:B,MATCH(A214,'TOL2008'!A:A,0))</f>
        <v>#N/A</v>
      </c>
      <c r="J214" s="59" t="e">
        <f>INDEX(Pääluokka!$H$2:$H$100,MATCH(VALUE(LEFT(Taulukko1[[#This Row],[TOL2008]],2)),Pääluokka!$G$2:$G$100,0))</f>
        <v>#N/A</v>
      </c>
      <c r="K214" s="59" t="e">
        <f>INDEX(Pääluokka!$I$2:$I$100,MATCH(VALUE(LEFT(Taulukko1[[#This Row],[TOL2008]],2)),Pääluokka!$G$2:$G$100,0))</f>
        <v>#N/A</v>
      </c>
      <c r="L214" s="41">
        <f t="shared" si="30"/>
        <v>57</v>
      </c>
      <c r="M214" s="43">
        <f t="shared" si="31"/>
        <v>39104</v>
      </c>
      <c r="N214" s="43">
        <f t="shared" si="32"/>
        <v>39161</v>
      </c>
      <c r="O214" s="43">
        <f t="shared" si="33"/>
        <v>39083</v>
      </c>
      <c r="P214" s="43">
        <f t="shared" si="34"/>
        <v>39142</v>
      </c>
      <c r="Q214" s="41">
        <f t="shared" si="35"/>
        <v>2007</v>
      </c>
      <c r="R214" s="41">
        <f t="shared" si="36"/>
        <v>2007</v>
      </c>
      <c r="S214" s="43" t="str">
        <f>YEAR(Taulukko1[[#This Row],[Alku KK]])&amp;"Q"&amp;ROUNDDOWN((MONTH(Taulukko1[[#This Row],[Alku KK]])-1)/3+1,0)</f>
        <v>2007Q1</v>
      </c>
      <c r="T214" s="43" t="str">
        <f>YEAR(Taulukko1[[#This Row],[Loppu KK]])&amp;"Q"&amp;ROUNDDOWN((MONTH(Taulukko1[[#This Row],[Loppu KK]])-1)/3+1,0)</f>
        <v>2007Q1</v>
      </c>
      <c r="U214" s="66">
        <f>IF(COUNT(Taulukko1[[#This Row],[Neuvottelujen alaiset ]])=1,Taulukko1[[#This Row],[Neuvottelujen alaiset ]],Taulukko1[[#This Row],[Vähennystarve]])</f>
        <v>30</v>
      </c>
      <c r="V214" s="44">
        <f t="shared" si="37"/>
        <v>1</v>
      </c>
      <c r="W214" s="44">
        <f t="shared" si="38"/>
        <v>0.13333333333333333</v>
      </c>
      <c r="X214" s="44">
        <f t="shared" si="39"/>
        <v>0.13333333333333333</v>
      </c>
      <c r="Y214" s="90" t="b">
        <f>AND(MONTH(Taulukko1[[#This Row],[Alku PVM]] )=6,DAY(Taulukko1[[#This Row],[Alku PVM]] )&gt;19)</f>
        <v>0</v>
      </c>
      <c r="Z214" s="90" t="b">
        <f>AND(MONTH(Taulukko1[[#This Row],[Loppu PVM]] )=6,DAY(Taulukko1[[#This Row],[Loppu PVM]] )&gt;19)</f>
        <v>0</v>
      </c>
      <c r="AA214" s="90" t="b">
        <f>OR(MONTH(Taulukko1[[#This Row],[Alku PVM]] )&lt;=5,AND(MONTH(Taulukko1[[#This Row],[Alku PVM]] )=6,DAY(Taulukko1[[#This Row],[Alku PVM]] )&lt;20))</f>
        <v>1</v>
      </c>
      <c r="AB214" s="90" t="b">
        <f>OR(MONTH(Taulukko1[[#This Row],[Loppu PVM]])&lt;=5,AND(MONTH(Taulukko1[[#This Row],[Loppu PVM]] )=6,DAY(Taulukko1[[#This Row],[Loppu PVM]])&lt;20))</f>
        <v>1</v>
      </c>
      <c r="AC214" s="90" t="b">
        <f>OR(MONTH(Taulukko1[[#This Row],[Alku PVM]] )&lt;=3,AND(MONTH(Taulukko1[[#This Row],[Alku PVM]] )=3))</f>
        <v>1</v>
      </c>
      <c r="AD214" s="90" t="b">
        <f>OR(MONTH(Taulukko1[[#This Row],[Loppu PVM]] )&lt;=3,AND(MONTH(Taulukko1[[#This Row],[Loppu PVM]] )=3))</f>
        <v>1</v>
      </c>
      <c r="AE214" s="90" t="b">
        <f>OR(MONTH(Taulukko1[[#This Row],[Alku PVM]] )&lt;=9,AND(MONTH(Taulukko1[[#This Row],[Alku PVM]] )=9))</f>
        <v>1</v>
      </c>
      <c r="AF214" s="90" t="b">
        <f>OR(MONTH(Taulukko1[[#This Row],[Loppu PVM]])&lt;=9,AND(MONTH(Taulukko1[[#This Row],[Loppu PVM]] )=9))</f>
        <v>1</v>
      </c>
      <c r="AG214" s="90" t="b">
        <f>OR(MONTH(Taulukko1[[#This Row],[Alku PVM]] )&lt;=6,AND(MONTH(Taulukko1[[#This Row],[Alku PVM]] )=6))</f>
        <v>1</v>
      </c>
      <c r="AH214" s="90" t="b">
        <f>OR(MONTH(Taulukko1[[#This Row],[Loppu PVM]])&lt;=6,AND(MONTH(Taulukko1[[#This Row],[Loppu PVM]] )=6))</f>
        <v>1</v>
      </c>
    </row>
    <row r="215" spans="1:34" ht="12.75" customHeight="1">
      <c r="A215" t="s">
        <v>1707</v>
      </c>
      <c r="B215" s="23">
        <v>39104</v>
      </c>
      <c r="C215" t="s">
        <v>1706</v>
      </c>
      <c r="E215" s="62">
        <v>90</v>
      </c>
      <c r="F215" s="4"/>
      <c r="G215" s="5"/>
      <c r="H215" s="16">
        <v>90</v>
      </c>
      <c r="I215" s="126" t="e">
        <f>INDEX('TOL2008'!B:B,MATCH(A215,'TOL2008'!A:A,0))</f>
        <v>#N/A</v>
      </c>
      <c r="J215" s="59" t="e">
        <f>INDEX(Pääluokka!$H$2:$H$100,MATCH(VALUE(LEFT(Taulukko1[[#This Row],[TOL2008]],2)),Pääluokka!$G$2:$G$100,0))</f>
        <v>#N/A</v>
      </c>
      <c r="K215" s="59" t="e">
        <f>INDEX(Pääluokka!$I$2:$I$100,MATCH(VALUE(LEFT(Taulukko1[[#This Row],[TOL2008]],2)),Pääluokka!$G$2:$G$100,0))</f>
        <v>#N/A</v>
      </c>
      <c r="L215" s="41" t="str">
        <f t="shared" si="30"/>
        <v>NA</v>
      </c>
      <c r="M215" s="43">
        <f t="shared" si="31"/>
        <v>39104</v>
      </c>
      <c r="N215" s="43">
        <f t="shared" si="32"/>
        <v>39155</v>
      </c>
      <c r="O215" s="43">
        <f t="shared" si="33"/>
        <v>39083</v>
      </c>
      <c r="P215" s="43">
        <f t="shared" si="34"/>
        <v>39142</v>
      </c>
      <c r="Q215" s="41">
        <f t="shared" si="35"/>
        <v>2007</v>
      </c>
      <c r="R215" s="41">
        <f t="shared" si="36"/>
        <v>2007</v>
      </c>
      <c r="S215" s="43" t="str">
        <f>YEAR(Taulukko1[[#This Row],[Alku KK]])&amp;"Q"&amp;ROUNDDOWN((MONTH(Taulukko1[[#This Row],[Alku KK]])-1)/3+1,0)</f>
        <v>2007Q1</v>
      </c>
      <c r="T215" s="43" t="str">
        <f>YEAR(Taulukko1[[#This Row],[Loppu KK]])&amp;"Q"&amp;ROUNDDOWN((MONTH(Taulukko1[[#This Row],[Loppu KK]])-1)/3+1,0)</f>
        <v>2007Q1</v>
      </c>
      <c r="U215" s="66">
        <f>IF(COUNT(Taulukko1[[#This Row],[Neuvottelujen alaiset ]])=1,Taulukko1[[#This Row],[Neuvottelujen alaiset ]],Taulukko1[[#This Row],[Vähennystarve]])</f>
        <v>90</v>
      </c>
      <c r="V215" s="44">
        <f t="shared" si="37"/>
        <v>1</v>
      </c>
      <c r="W215" s="44" t="str">
        <f t="shared" si="38"/>
        <v>NA</v>
      </c>
      <c r="X215" s="44" t="str">
        <f t="shared" si="39"/>
        <v>NA</v>
      </c>
      <c r="Y215" s="90" t="b">
        <f>AND(MONTH(Taulukko1[[#This Row],[Alku PVM]] )=6,DAY(Taulukko1[[#This Row],[Alku PVM]] )&gt;19)</f>
        <v>0</v>
      </c>
      <c r="Z215" s="90" t="b">
        <f>AND(MONTH(Taulukko1[[#This Row],[Loppu PVM]] )=6,DAY(Taulukko1[[#This Row],[Loppu PVM]] )&gt;19)</f>
        <v>0</v>
      </c>
      <c r="AA215" s="90" t="b">
        <f>OR(MONTH(Taulukko1[[#This Row],[Alku PVM]] )&lt;=5,AND(MONTH(Taulukko1[[#This Row],[Alku PVM]] )=6,DAY(Taulukko1[[#This Row],[Alku PVM]] )&lt;20))</f>
        <v>1</v>
      </c>
      <c r="AB215" s="90" t="b">
        <f>OR(MONTH(Taulukko1[[#This Row],[Loppu PVM]])&lt;=5,AND(MONTH(Taulukko1[[#This Row],[Loppu PVM]] )=6,DAY(Taulukko1[[#This Row],[Loppu PVM]])&lt;20))</f>
        <v>1</v>
      </c>
      <c r="AC215" s="90" t="b">
        <f>OR(MONTH(Taulukko1[[#This Row],[Alku PVM]] )&lt;=3,AND(MONTH(Taulukko1[[#This Row],[Alku PVM]] )=3))</f>
        <v>1</v>
      </c>
      <c r="AD215" s="90" t="b">
        <f>OR(MONTH(Taulukko1[[#This Row],[Loppu PVM]] )&lt;=3,AND(MONTH(Taulukko1[[#This Row],[Loppu PVM]] )=3))</f>
        <v>1</v>
      </c>
      <c r="AE215" s="90" t="b">
        <f>OR(MONTH(Taulukko1[[#This Row],[Alku PVM]] )&lt;=9,AND(MONTH(Taulukko1[[#This Row],[Alku PVM]] )=9))</f>
        <v>1</v>
      </c>
      <c r="AF215" s="90" t="b">
        <f>OR(MONTH(Taulukko1[[#This Row],[Loppu PVM]])&lt;=9,AND(MONTH(Taulukko1[[#This Row],[Loppu PVM]] )=9))</f>
        <v>1</v>
      </c>
      <c r="AG215" s="90" t="b">
        <f>OR(MONTH(Taulukko1[[#This Row],[Alku PVM]] )&lt;=6,AND(MONTH(Taulukko1[[#This Row],[Alku PVM]] )=6))</f>
        <v>1</v>
      </c>
      <c r="AH215" s="90" t="b">
        <f>OR(MONTH(Taulukko1[[#This Row],[Loppu PVM]])&lt;=6,AND(MONTH(Taulukko1[[#This Row],[Loppu PVM]] )=6))</f>
        <v>1</v>
      </c>
    </row>
    <row r="216" spans="1:34" ht="12.75" customHeight="1">
      <c r="A216" t="s">
        <v>1783</v>
      </c>
      <c r="B216" s="23">
        <v>39107</v>
      </c>
      <c r="C216" t="s">
        <v>1785</v>
      </c>
      <c r="E216" s="62">
        <v>35</v>
      </c>
      <c r="F216" s="4"/>
      <c r="G216" s="5"/>
      <c r="H216" s="22">
        <v>200</v>
      </c>
      <c r="I216" s="126" t="e">
        <f>INDEX('TOL2008'!B:B,MATCH(A216,'TOL2008'!A:A,0))</f>
        <v>#N/A</v>
      </c>
      <c r="J216" s="59" t="e">
        <f>INDEX(Pääluokka!$H$2:$H$100,MATCH(VALUE(LEFT(Taulukko1[[#This Row],[TOL2008]],2)),Pääluokka!$G$2:$G$100,0))</f>
        <v>#N/A</v>
      </c>
      <c r="K216" s="59" t="e">
        <f>INDEX(Pääluokka!$I$2:$I$100,MATCH(VALUE(LEFT(Taulukko1[[#This Row],[TOL2008]],2)),Pääluokka!$G$2:$G$100,0))</f>
        <v>#N/A</v>
      </c>
      <c r="L216" s="41" t="str">
        <f t="shared" si="30"/>
        <v>NA</v>
      </c>
      <c r="M216" s="43">
        <f t="shared" si="31"/>
        <v>39107</v>
      </c>
      <c r="N216" s="43">
        <f t="shared" si="32"/>
        <v>39158</v>
      </c>
      <c r="O216" s="43">
        <f t="shared" si="33"/>
        <v>39083</v>
      </c>
      <c r="P216" s="43">
        <f t="shared" si="34"/>
        <v>39142</v>
      </c>
      <c r="Q216" s="41">
        <f t="shared" si="35"/>
        <v>2007</v>
      </c>
      <c r="R216" s="41">
        <f t="shared" si="36"/>
        <v>2007</v>
      </c>
      <c r="S216" s="43" t="str">
        <f>YEAR(Taulukko1[[#This Row],[Alku KK]])&amp;"Q"&amp;ROUNDDOWN((MONTH(Taulukko1[[#This Row],[Alku KK]])-1)/3+1,0)</f>
        <v>2007Q1</v>
      </c>
      <c r="T216" s="43" t="str">
        <f>YEAR(Taulukko1[[#This Row],[Loppu KK]])&amp;"Q"&amp;ROUNDDOWN((MONTH(Taulukko1[[#This Row],[Loppu KK]])-1)/3+1,0)</f>
        <v>2007Q1</v>
      </c>
      <c r="U216" s="66">
        <f>IF(COUNT(Taulukko1[[#This Row],[Neuvottelujen alaiset ]])=1,Taulukko1[[#This Row],[Neuvottelujen alaiset ]],Taulukko1[[#This Row],[Vähennystarve]])</f>
        <v>200</v>
      </c>
      <c r="V216" s="44">
        <f t="shared" si="37"/>
        <v>0.17499999999999999</v>
      </c>
      <c r="W216" s="44" t="str">
        <f t="shared" si="38"/>
        <v>NA</v>
      </c>
      <c r="X216" s="44" t="str">
        <f t="shared" si="39"/>
        <v>NA</v>
      </c>
      <c r="Y216" s="90" t="b">
        <f>AND(MONTH(Taulukko1[[#This Row],[Alku PVM]] )=6,DAY(Taulukko1[[#This Row],[Alku PVM]] )&gt;19)</f>
        <v>0</v>
      </c>
      <c r="Z216" s="90" t="b">
        <f>AND(MONTH(Taulukko1[[#This Row],[Loppu PVM]] )=6,DAY(Taulukko1[[#This Row],[Loppu PVM]] )&gt;19)</f>
        <v>0</v>
      </c>
      <c r="AA216" s="90" t="b">
        <f>OR(MONTH(Taulukko1[[#This Row],[Alku PVM]] )&lt;=5,AND(MONTH(Taulukko1[[#This Row],[Alku PVM]] )=6,DAY(Taulukko1[[#This Row],[Alku PVM]] )&lt;20))</f>
        <v>1</v>
      </c>
      <c r="AB216" s="90" t="b">
        <f>OR(MONTH(Taulukko1[[#This Row],[Loppu PVM]])&lt;=5,AND(MONTH(Taulukko1[[#This Row],[Loppu PVM]] )=6,DAY(Taulukko1[[#This Row],[Loppu PVM]])&lt;20))</f>
        <v>1</v>
      </c>
      <c r="AC216" s="90" t="b">
        <f>OR(MONTH(Taulukko1[[#This Row],[Alku PVM]] )&lt;=3,AND(MONTH(Taulukko1[[#This Row],[Alku PVM]] )=3))</f>
        <v>1</v>
      </c>
      <c r="AD216" s="90" t="b">
        <f>OR(MONTH(Taulukko1[[#This Row],[Loppu PVM]] )&lt;=3,AND(MONTH(Taulukko1[[#This Row],[Loppu PVM]] )=3))</f>
        <v>1</v>
      </c>
      <c r="AE216" s="90" t="b">
        <f>OR(MONTH(Taulukko1[[#This Row],[Alku PVM]] )&lt;=9,AND(MONTH(Taulukko1[[#This Row],[Alku PVM]] )=9))</f>
        <v>1</v>
      </c>
      <c r="AF216" s="90" t="b">
        <f>OR(MONTH(Taulukko1[[#This Row],[Loppu PVM]])&lt;=9,AND(MONTH(Taulukko1[[#This Row],[Loppu PVM]] )=9))</f>
        <v>1</v>
      </c>
      <c r="AG216" s="90" t="b">
        <f>OR(MONTH(Taulukko1[[#This Row],[Alku PVM]] )&lt;=6,AND(MONTH(Taulukko1[[#This Row],[Alku PVM]] )=6))</f>
        <v>1</v>
      </c>
      <c r="AH216" s="90" t="b">
        <f>OR(MONTH(Taulukko1[[#This Row],[Loppu PVM]])&lt;=6,AND(MONTH(Taulukko1[[#This Row],[Loppu PVM]] )=6))</f>
        <v>1</v>
      </c>
    </row>
    <row r="217" spans="1:34" ht="12.75" customHeight="1">
      <c r="A217" t="s">
        <v>187</v>
      </c>
      <c r="B217" s="23">
        <v>39107</v>
      </c>
      <c r="C217" t="s">
        <v>1712</v>
      </c>
      <c r="F217" s="4">
        <v>39160</v>
      </c>
      <c r="G217" s="5">
        <v>112</v>
      </c>
      <c r="H217" s="22">
        <v>183</v>
      </c>
      <c r="I217" s="126">
        <f>INDEX('TOL2008'!B:B,MATCH(A217,'TOL2008'!A:A,0))</f>
        <v>26110</v>
      </c>
      <c r="J217" s="59" t="str">
        <f>INDEX(Pääluokka!$H$2:$H$100,MATCH(VALUE(LEFT(Taulukko1[[#This Row],[TOL2008]],2)),Pääluokka!$G$2:$G$100,0))</f>
        <v>Teollisuus</v>
      </c>
      <c r="K217" s="59" t="str">
        <f>INDEX(Pääluokka!$I$2:$I$100,MATCH(VALUE(LEFT(Taulukko1[[#This Row],[TOL2008]],2)),Pääluokka!$G$2:$G$100,0))</f>
        <v>Teollisuus (C-E)</v>
      </c>
      <c r="L217" s="41">
        <f t="shared" si="30"/>
        <v>53</v>
      </c>
      <c r="M217" s="43">
        <f t="shared" si="31"/>
        <v>39107</v>
      </c>
      <c r="N217" s="43">
        <f t="shared" si="32"/>
        <v>39160</v>
      </c>
      <c r="O217" s="43">
        <f t="shared" si="33"/>
        <v>39083</v>
      </c>
      <c r="P217" s="43">
        <f t="shared" si="34"/>
        <v>39142</v>
      </c>
      <c r="Q217" s="41">
        <f t="shared" si="35"/>
        <v>2007</v>
      </c>
      <c r="R217" s="41">
        <f t="shared" si="36"/>
        <v>2007</v>
      </c>
      <c r="S217" s="43" t="str">
        <f>YEAR(Taulukko1[[#This Row],[Alku KK]])&amp;"Q"&amp;ROUNDDOWN((MONTH(Taulukko1[[#This Row],[Alku KK]])-1)/3+1,0)</f>
        <v>2007Q1</v>
      </c>
      <c r="T217" s="43" t="str">
        <f>YEAR(Taulukko1[[#This Row],[Loppu KK]])&amp;"Q"&amp;ROUNDDOWN((MONTH(Taulukko1[[#This Row],[Loppu KK]])-1)/3+1,0)</f>
        <v>2007Q1</v>
      </c>
      <c r="U217" s="66">
        <f>IF(COUNT(Taulukko1[[#This Row],[Neuvottelujen alaiset ]])=1,Taulukko1[[#This Row],[Neuvottelujen alaiset ]],Taulukko1[[#This Row],[Vähennystarve]])</f>
        <v>183</v>
      </c>
      <c r="V217" s="44" t="str">
        <f t="shared" si="37"/>
        <v>NA</v>
      </c>
      <c r="W217" s="44">
        <f t="shared" si="38"/>
        <v>0.61202185792349728</v>
      </c>
      <c r="X217" s="44" t="str">
        <f t="shared" si="39"/>
        <v>NA</v>
      </c>
      <c r="Y217" s="90" t="b">
        <f>AND(MONTH(Taulukko1[[#This Row],[Alku PVM]] )=6,DAY(Taulukko1[[#This Row],[Alku PVM]] )&gt;19)</f>
        <v>0</v>
      </c>
      <c r="Z217" s="90" t="b">
        <f>AND(MONTH(Taulukko1[[#This Row],[Loppu PVM]] )=6,DAY(Taulukko1[[#This Row],[Loppu PVM]] )&gt;19)</f>
        <v>0</v>
      </c>
      <c r="AA217" s="90" t="b">
        <f>OR(MONTH(Taulukko1[[#This Row],[Alku PVM]] )&lt;=5,AND(MONTH(Taulukko1[[#This Row],[Alku PVM]] )=6,DAY(Taulukko1[[#This Row],[Alku PVM]] )&lt;20))</f>
        <v>1</v>
      </c>
      <c r="AB217" s="90" t="b">
        <f>OR(MONTH(Taulukko1[[#This Row],[Loppu PVM]])&lt;=5,AND(MONTH(Taulukko1[[#This Row],[Loppu PVM]] )=6,DAY(Taulukko1[[#This Row],[Loppu PVM]])&lt;20))</f>
        <v>1</v>
      </c>
      <c r="AC217" s="90" t="b">
        <f>OR(MONTH(Taulukko1[[#This Row],[Alku PVM]] )&lt;=3,AND(MONTH(Taulukko1[[#This Row],[Alku PVM]] )=3))</f>
        <v>1</v>
      </c>
      <c r="AD217" s="90" t="b">
        <f>OR(MONTH(Taulukko1[[#This Row],[Loppu PVM]] )&lt;=3,AND(MONTH(Taulukko1[[#This Row],[Loppu PVM]] )=3))</f>
        <v>1</v>
      </c>
      <c r="AE217" s="90" t="b">
        <f>OR(MONTH(Taulukko1[[#This Row],[Alku PVM]] )&lt;=9,AND(MONTH(Taulukko1[[#This Row],[Alku PVM]] )=9))</f>
        <v>1</v>
      </c>
      <c r="AF217" s="90" t="b">
        <f>OR(MONTH(Taulukko1[[#This Row],[Loppu PVM]])&lt;=9,AND(MONTH(Taulukko1[[#This Row],[Loppu PVM]] )=9))</f>
        <v>1</v>
      </c>
      <c r="AG217" s="90" t="b">
        <f>OR(MONTH(Taulukko1[[#This Row],[Alku PVM]] )&lt;=6,AND(MONTH(Taulukko1[[#This Row],[Alku PVM]] )=6))</f>
        <v>1</v>
      </c>
      <c r="AH217" s="90" t="b">
        <f>OR(MONTH(Taulukko1[[#This Row],[Loppu PVM]])&lt;=6,AND(MONTH(Taulukko1[[#This Row],[Loppu PVM]] )=6))</f>
        <v>1</v>
      </c>
    </row>
    <row r="218" spans="1:34" ht="12.75" customHeight="1">
      <c r="A218" t="s">
        <v>1750</v>
      </c>
      <c r="B218" s="23">
        <v>39108</v>
      </c>
      <c r="C218" t="s">
        <v>1749</v>
      </c>
      <c r="E218" s="62">
        <v>8</v>
      </c>
      <c r="F218" s="4"/>
      <c r="G218" s="5"/>
      <c r="H218" s="16">
        <v>180</v>
      </c>
      <c r="I218" s="126" t="e">
        <f>INDEX('TOL2008'!B:B,MATCH(A218,'TOL2008'!A:A,0))</f>
        <v>#N/A</v>
      </c>
      <c r="J218" s="59" t="e">
        <f>INDEX(Pääluokka!$H$2:$H$100,MATCH(VALUE(LEFT(Taulukko1[[#This Row],[TOL2008]],2)),Pääluokka!$G$2:$G$100,0))</f>
        <v>#N/A</v>
      </c>
      <c r="K218" s="59" t="e">
        <f>INDEX(Pääluokka!$I$2:$I$100,MATCH(VALUE(LEFT(Taulukko1[[#This Row],[TOL2008]],2)),Pääluokka!$G$2:$G$100,0))</f>
        <v>#N/A</v>
      </c>
      <c r="L218" s="41" t="str">
        <f t="shared" si="30"/>
        <v>NA</v>
      </c>
      <c r="M218" s="43">
        <f t="shared" si="31"/>
        <v>39108</v>
      </c>
      <c r="N218" s="43">
        <f t="shared" si="32"/>
        <v>39159</v>
      </c>
      <c r="O218" s="43">
        <f t="shared" si="33"/>
        <v>39083</v>
      </c>
      <c r="P218" s="43">
        <f t="shared" si="34"/>
        <v>39142</v>
      </c>
      <c r="Q218" s="41">
        <f t="shared" si="35"/>
        <v>2007</v>
      </c>
      <c r="R218" s="41">
        <f t="shared" si="36"/>
        <v>2007</v>
      </c>
      <c r="S218" s="43" t="str">
        <f>YEAR(Taulukko1[[#This Row],[Alku KK]])&amp;"Q"&amp;ROUNDDOWN((MONTH(Taulukko1[[#This Row],[Alku KK]])-1)/3+1,0)</f>
        <v>2007Q1</v>
      </c>
      <c r="T218" s="43" t="str">
        <f>YEAR(Taulukko1[[#This Row],[Loppu KK]])&amp;"Q"&amp;ROUNDDOWN((MONTH(Taulukko1[[#This Row],[Loppu KK]])-1)/3+1,0)</f>
        <v>2007Q1</v>
      </c>
      <c r="U218" s="66">
        <f>IF(COUNT(Taulukko1[[#This Row],[Neuvottelujen alaiset ]])=1,Taulukko1[[#This Row],[Neuvottelujen alaiset ]],Taulukko1[[#This Row],[Vähennystarve]])</f>
        <v>180</v>
      </c>
      <c r="V218" s="44">
        <f t="shared" si="37"/>
        <v>4.4444444444444446E-2</v>
      </c>
      <c r="W218" s="44" t="str">
        <f t="shared" si="38"/>
        <v>NA</v>
      </c>
      <c r="X218" s="44" t="str">
        <f t="shared" si="39"/>
        <v>NA</v>
      </c>
      <c r="Y218" s="90" t="b">
        <f>AND(MONTH(Taulukko1[[#This Row],[Alku PVM]] )=6,DAY(Taulukko1[[#This Row],[Alku PVM]] )&gt;19)</f>
        <v>0</v>
      </c>
      <c r="Z218" s="90" t="b">
        <f>AND(MONTH(Taulukko1[[#This Row],[Loppu PVM]] )=6,DAY(Taulukko1[[#This Row],[Loppu PVM]] )&gt;19)</f>
        <v>0</v>
      </c>
      <c r="AA218" s="90" t="b">
        <f>OR(MONTH(Taulukko1[[#This Row],[Alku PVM]] )&lt;=5,AND(MONTH(Taulukko1[[#This Row],[Alku PVM]] )=6,DAY(Taulukko1[[#This Row],[Alku PVM]] )&lt;20))</f>
        <v>1</v>
      </c>
      <c r="AB218" s="90" t="b">
        <f>OR(MONTH(Taulukko1[[#This Row],[Loppu PVM]])&lt;=5,AND(MONTH(Taulukko1[[#This Row],[Loppu PVM]] )=6,DAY(Taulukko1[[#This Row],[Loppu PVM]])&lt;20))</f>
        <v>1</v>
      </c>
      <c r="AC218" s="90" t="b">
        <f>OR(MONTH(Taulukko1[[#This Row],[Alku PVM]] )&lt;=3,AND(MONTH(Taulukko1[[#This Row],[Alku PVM]] )=3))</f>
        <v>1</v>
      </c>
      <c r="AD218" s="90" t="b">
        <f>OR(MONTH(Taulukko1[[#This Row],[Loppu PVM]] )&lt;=3,AND(MONTH(Taulukko1[[#This Row],[Loppu PVM]] )=3))</f>
        <v>1</v>
      </c>
      <c r="AE218" s="90" t="b">
        <f>OR(MONTH(Taulukko1[[#This Row],[Alku PVM]] )&lt;=9,AND(MONTH(Taulukko1[[#This Row],[Alku PVM]] )=9))</f>
        <v>1</v>
      </c>
      <c r="AF218" s="90" t="b">
        <f>OR(MONTH(Taulukko1[[#This Row],[Loppu PVM]])&lt;=9,AND(MONTH(Taulukko1[[#This Row],[Loppu PVM]] )=9))</f>
        <v>1</v>
      </c>
      <c r="AG218" s="90" t="b">
        <f>OR(MONTH(Taulukko1[[#This Row],[Alku PVM]] )&lt;=6,AND(MONTH(Taulukko1[[#This Row],[Alku PVM]] )=6))</f>
        <v>1</v>
      </c>
      <c r="AH218" s="90" t="b">
        <f>OR(MONTH(Taulukko1[[#This Row],[Loppu PVM]])&lt;=6,AND(MONTH(Taulukko1[[#This Row],[Loppu PVM]] )=6))</f>
        <v>1</v>
      </c>
    </row>
    <row r="219" spans="1:34" ht="12.75" customHeight="1">
      <c r="A219" t="s">
        <v>13</v>
      </c>
      <c r="B219" s="23">
        <v>39108</v>
      </c>
      <c r="C219" t="s">
        <v>1677</v>
      </c>
      <c r="E219" s="62">
        <v>36</v>
      </c>
      <c r="F219" s="4">
        <v>39162</v>
      </c>
      <c r="G219" s="5">
        <v>26</v>
      </c>
      <c r="H219" s="16">
        <v>36</v>
      </c>
      <c r="I219" s="126">
        <f>INDEX('TOL2008'!B:B,MATCH(A219,'TOL2008'!A:A,0))</f>
        <v>72192</v>
      </c>
      <c r="J219" s="59" t="str">
        <f>INDEX(Pääluokka!$H$2:$H$100,MATCH(VALUE(LEFT(Taulukko1[[#This Row],[TOL2008]],2)),Pääluokka!$G$2:$G$100,0))</f>
        <v>Ammatillinen, tieteellinen ja tekninen toiminta</v>
      </c>
      <c r="K219" s="59" t="str">
        <f>INDEX(Pääluokka!$I$2:$I$100,MATCH(VALUE(LEFT(Taulukko1[[#This Row],[TOL2008]],2)),Pääluokka!$G$2:$G$100,0))</f>
        <v>Palvelualat (G-N, R, S)</v>
      </c>
      <c r="L219" s="41">
        <f t="shared" si="30"/>
        <v>54</v>
      </c>
      <c r="M219" s="43">
        <f t="shared" si="31"/>
        <v>39108</v>
      </c>
      <c r="N219" s="43">
        <f t="shared" si="32"/>
        <v>39162</v>
      </c>
      <c r="O219" s="43">
        <f t="shared" si="33"/>
        <v>39083</v>
      </c>
      <c r="P219" s="43">
        <f t="shared" si="34"/>
        <v>39142</v>
      </c>
      <c r="Q219" s="41">
        <f t="shared" si="35"/>
        <v>2007</v>
      </c>
      <c r="R219" s="41">
        <f t="shared" si="36"/>
        <v>2007</v>
      </c>
      <c r="S219" s="43" t="str">
        <f>YEAR(Taulukko1[[#This Row],[Alku KK]])&amp;"Q"&amp;ROUNDDOWN((MONTH(Taulukko1[[#This Row],[Alku KK]])-1)/3+1,0)</f>
        <v>2007Q1</v>
      </c>
      <c r="T219" s="43" t="str">
        <f>YEAR(Taulukko1[[#This Row],[Loppu KK]])&amp;"Q"&amp;ROUNDDOWN((MONTH(Taulukko1[[#This Row],[Loppu KK]])-1)/3+1,0)</f>
        <v>2007Q1</v>
      </c>
      <c r="U219" s="66">
        <f>IF(COUNT(Taulukko1[[#This Row],[Neuvottelujen alaiset ]])=1,Taulukko1[[#This Row],[Neuvottelujen alaiset ]],Taulukko1[[#This Row],[Vähennystarve]])</f>
        <v>36</v>
      </c>
      <c r="V219" s="44">
        <f t="shared" si="37"/>
        <v>1</v>
      </c>
      <c r="W219" s="44">
        <f t="shared" si="38"/>
        <v>0.72222222222222221</v>
      </c>
      <c r="X219" s="44">
        <f t="shared" si="39"/>
        <v>0.72222222222222221</v>
      </c>
      <c r="Y219" s="90" t="b">
        <f>AND(MONTH(Taulukko1[[#This Row],[Alku PVM]] )=6,DAY(Taulukko1[[#This Row],[Alku PVM]] )&gt;19)</f>
        <v>0</v>
      </c>
      <c r="Z219" s="90" t="b">
        <f>AND(MONTH(Taulukko1[[#This Row],[Loppu PVM]] )=6,DAY(Taulukko1[[#This Row],[Loppu PVM]] )&gt;19)</f>
        <v>0</v>
      </c>
      <c r="AA219" s="90" t="b">
        <f>OR(MONTH(Taulukko1[[#This Row],[Alku PVM]] )&lt;=5,AND(MONTH(Taulukko1[[#This Row],[Alku PVM]] )=6,DAY(Taulukko1[[#This Row],[Alku PVM]] )&lt;20))</f>
        <v>1</v>
      </c>
      <c r="AB219" s="90" t="b">
        <f>OR(MONTH(Taulukko1[[#This Row],[Loppu PVM]])&lt;=5,AND(MONTH(Taulukko1[[#This Row],[Loppu PVM]] )=6,DAY(Taulukko1[[#This Row],[Loppu PVM]])&lt;20))</f>
        <v>1</v>
      </c>
      <c r="AC219" s="90" t="b">
        <f>OR(MONTH(Taulukko1[[#This Row],[Alku PVM]] )&lt;=3,AND(MONTH(Taulukko1[[#This Row],[Alku PVM]] )=3))</f>
        <v>1</v>
      </c>
      <c r="AD219" s="90" t="b">
        <f>OR(MONTH(Taulukko1[[#This Row],[Loppu PVM]] )&lt;=3,AND(MONTH(Taulukko1[[#This Row],[Loppu PVM]] )=3))</f>
        <v>1</v>
      </c>
      <c r="AE219" s="90" t="b">
        <f>OR(MONTH(Taulukko1[[#This Row],[Alku PVM]] )&lt;=9,AND(MONTH(Taulukko1[[#This Row],[Alku PVM]] )=9))</f>
        <v>1</v>
      </c>
      <c r="AF219" s="90" t="b">
        <f>OR(MONTH(Taulukko1[[#This Row],[Loppu PVM]])&lt;=9,AND(MONTH(Taulukko1[[#This Row],[Loppu PVM]] )=9))</f>
        <v>1</v>
      </c>
      <c r="AG219" s="90" t="b">
        <f>OR(MONTH(Taulukko1[[#This Row],[Alku PVM]] )&lt;=6,AND(MONTH(Taulukko1[[#This Row],[Alku PVM]] )=6))</f>
        <v>1</v>
      </c>
      <c r="AH219" s="90" t="b">
        <f>OR(MONTH(Taulukko1[[#This Row],[Loppu PVM]])&lt;=6,AND(MONTH(Taulukko1[[#This Row],[Loppu PVM]] )=6))</f>
        <v>1</v>
      </c>
    </row>
    <row r="220" spans="1:34" ht="12.75" customHeight="1">
      <c r="A220" t="s">
        <v>1725</v>
      </c>
      <c r="B220" s="23">
        <v>39112</v>
      </c>
      <c r="C220" t="s">
        <v>143</v>
      </c>
      <c r="E220" s="62">
        <v>28</v>
      </c>
      <c r="F220" s="4"/>
      <c r="G220" s="5"/>
      <c r="H220" s="22">
        <v>300</v>
      </c>
      <c r="I220" s="126" t="e">
        <f>INDEX('TOL2008'!B:B,MATCH(A220,'TOL2008'!A:A,0))</f>
        <v>#N/A</v>
      </c>
      <c r="J220" s="59" t="e">
        <f>INDEX(Pääluokka!$H$2:$H$100,MATCH(VALUE(LEFT(Taulukko1[[#This Row],[TOL2008]],2)),Pääluokka!$G$2:$G$100,0))</f>
        <v>#N/A</v>
      </c>
      <c r="K220" s="59" t="e">
        <f>INDEX(Pääluokka!$I$2:$I$100,MATCH(VALUE(LEFT(Taulukko1[[#This Row],[TOL2008]],2)),Pääluokka!$G$2:$G$100,0))</f>
        <v>#N/A</v>
      </c>
      <c r="L220" s="41" t="str">
        <f t="shared" si="30"/>
        <v>NA</v>
      </c>
      <c r="M220" s="43">
        <f t="shared" si="31"/>
        <v>39112</v>
      </c>
      <c r="N220" s="43">
        <f t="shared" si="32"/>
        <v>39163</v>
      </c>
      <c r="O220" s="43">
        <f t="shared" si="33"/>
        <v>39083</v>
      </c>
      <c r="P220" s="43">
        <f t="shared" si="34"/>
        <v>39142</v>
      </c>
      <c r="Q220" s="41">
        <f t="shared" si="35"/>
        <v>2007</v>
      </c>
      <c r="R220" s="41">
        <f t="shared" si="36"/>
        <v>2007</v>
      </c>
      <c r="S220" s="43" t="str">
        <f>YEAR(Taulukko1[[#This Row],[Alku KK]])&amp;"Q"&amp;ROUNDDOWN((MONTH(Taulukko1[[#This Row],[Alku KK]])-1)/3+1,0)</f>
        <v>2007Q1</v>
      </c>
      <c r="T220" s="43" t="str">
        <f>YEAR(Taulukko1[[#This Row],[Loppu KK]])&amp;"Q"&amp;ROUNDDOWN((MONTH(Taulukko1[[#This Row],[Loppu KK]])-1)/3+1,0)</f>
        <v>2007Q1</v>
      </c>
      <c r="U220" s="66">
        <f>IF(COUNT(Taulukko1[[#This Row],[Neuvottelujen alaiset ]])=1,Taulukko1[[#This Row],[Neuvottelujen alaiset ]],Taulukko1[[#This Row],[Vähennystarve]])</f>
        <v>300</v>
      </c>
      <c r="V220" s="44">
        <f t="shared" si="37"/>
        <v>9.3333333333333338E-2</v>
      </c>
      <c r="W220" s="44" t="str">
        <f t="shared" si="38"/>
        <v>NA</v>
      </c>
      <c r="X220" s="44" t="str">
        <f t="shared" si="39"/>
        <v>NA</v>
      </c>
      <c r="Y220" s="90" t="b">
        <f>AND(MONTH(Taulukko1[[#This Row],[Alku PVM]] )=6,DAY(Taulukko1[[#This Row],[Alku PVM]] )&gt;19)</f>
        <v>0</v>
      </c>
      <c r="Z220" s="90" t="b">
        <f>AND(MONTH(Taulukko1[[#This Row],[Loppu PVM]] )=6,DAY(Taulukko1[[#This Row],[Loppu PVM]] )&gt;19)</f>
        <v>0</v>
      </c>
      <c r="AA220" s="90" t="b">
        <f>OR(MONTH(Taulukko1[[#This Row],[Alku PVM]] )&lt;=5,AND(MONTH(Taulukko1[[#This Row],[Alku PVM]] )=6,DAY(Taulukko1[[#This Row],[Alku PVM]] )&lt;20))</f>
        <v>1</v>
      </c>
      <c r="AB220" s="90" t="b">
        <f>OR(MONTH(Taulukko1[[#This Row],[Loppu PVM]])&lt;=5,AND(MONTH(Taulukko1[[#This Row],[Loppu PVM]] )=6,DAY(Taulukko1[[#This Row],[Loppu PVM]])&lt;20))</f>
        <v>1</v>
      </c>
      <c r="AC220" s="90" t="b">
        <f>OR(MONTH(Taulukko1[[#This Row],[Alku PVM]] )&lt;=3,AND(MONTH(Taulukko1[[#This Row],[Alku PVM]] )=3))</f>
        <v>1</v>
      </c>
      <c r="AD220" s="90" t="b">
        <f>OR(MONTH(Taulukko1[[#This Row],[Loppu PVM]] )&lt;=3,AND(MONTH(Taulukko1[[#This Row],[Loppu PVM]] )=3))</f>
        <v>1</v>
      </c>
      <c r="AE220" s="90" t="b">
        <f>OR(MONTH(Taulukko1[[#This Row],[Alku PVM]] )&lt;=9,AND(MONTH(Taulukko1[[#This Row],[Alku PVM]] )=9))</f>
        <v>1</v>
      </c>
      <c r="AF220" s="90" t="b">
        <f>OR(MONTH(Taulukko1[[#This Row],[Loppu PVM]])&lt;=9,AND(MONTH(Taulukko1[[#This Row],[Loppu PVM]] )=9))</f>
        <v>1</v>
      </c>
      <c r="AG220" s="90" t="b">
        <f>OR(MONTH(Taulukko1[[#This Row],[Alku PVM]] )&lt;=6,AND(MONTH(Taulukko1[[#This Row],[Alku PVM]] )=6))</f>
        <v>1</v>
      </c>
      <c r="AH220" s="90" t="b">
        <f>OR(MONTH(Taulukko1[[#This Row],[Loppu PVM]])&lt;=6,AND(MONTH(Taulukko1[[#This Row],[Loppu PVM]] )=6))</f>
        <v>1</v>
      </c>
    </row>
    <row r="221" spans="1:34" ht="12.75" customHeight="1">
      <c r="A221" t="s">
        <v>1709</v>
      </c>
      <c r="B221" s="23">
        <v>39113</v>
      </c>
      <c r="C221" t="s">
        <v>1708</v>
      </c>
      <c r="E221" s="62">
        <v>60</v>
      </c>
      <c r="F221" s="4"/>
      <c r="G221" s="5"/>
      <c r="H221" s="22"/>
      <c r="I221" s="126" t="e">
        <f>INDEX('TOL2008'!B:B,MATCH(A221,'TOL2008'!A:A,0))</f>
        <v>#N/A</v>
      </c>
      <c r="J221" s="59" t="e">
        <f>INDEX(Pääluokka!$H$2:$H$100,MATCH(VALUE(LEFT(Taulukko1[[#This Row],[TOL2008]],2)),Pääluokka!$G$2:$G$100,0))</f>
        <v>#N/A</v>
      </c>
      <c r="K221" s="59" t="e">
        <f>INDEX(Pääluokka!$I$2:$I$100,MATCH(VALUE(LEFT(Taulukko1[[#This Row],[TOL2008]],2)),Pääluokka!$G$2:$G$100,0))</f>
        <v>#N/A</v>
      </c>
      <c r="L221" s="41" t="str">
        <f t="shared" si="30"/>
        <v>NA</v>
      </c>
      <c r="M221" s="43">
        <f t="shared" si="31"/>
        <v>39113</v>
      </c>
      <c r="N221" s="43">
        <f t="shared" si="32"/>
        <v>39164</v>
      </c>
      <c r="O221" s="43">
        <f t="shared" si="33"/>
        <v>39083</v>
      </c>
      <c r="P221" s="43">
        <f t="shared" si="34"/>
        <v>39142</v>
      </c>
      <c r="Q221" s="41">
        <f t="shared" si="35"/>
        <v>2007</v>
      </c>
      <c r="R221" s="41">
        <f t="shared" si="36"/>
        <v>2007</v>
      </c>
      <c r="S221" s="43" t="str">
        <f>YEAR(Taulukko1[[#This Row],[Alku KK]])&amp;"Q"&amp;ROUNDDOWN((MONTH(Taulukko1[[#This Row],[Alku KK]])-1)/3+1,0)</f>
        <v>2007Q1</v>
      </c>
      <c r="T221" s="43" t="str">
        <f>YEAR(Taulukko1[[#This Row],[Loppu KK]])&amp;"Q"&amp;ROUNDDOWN((MONTH(Taulukko1[[#This Row],[Loppu KK]])-1)/3+1,0)</f>
        <v>2007Q1</v>
      </c>
      <c r="U221" s="66">
        <f>IF(COUNT(Taulukko1[[#This Row],[Neuvottelujen alaiset ]])=1,Taulukko1[[#This Row],[Neuvottelujen alaiset ]],Taulukko1[[#This Row],[Vähennystarve]])</f>
        <v>60</v>
      </c>
      <c r="V221" s="44" t="str">
        <f t="shared" si="37"/>
        <v>NA</v>
      </c>
      <c r="W221" s="44" t="str">
        <f t="shared" si="38"/>
        <v>NA</v>
      </c>
      <c r="X221" s="44" t="str">
        <f t="shared" si="39"/>
        <v>NA</v>
      </c>
      <c r="Y221" s="90" t="b">
        <f>AND(MONTH(Taulukko1[[#This Row],[Alku PVM]] )=6,DAY(Taulukko1[[#This Row],[Alku PVM]] )&gt;19)</f>
        <v>0</v>
      </c>
      <c r="Z221" s="90" t="b">
        <f>AND(MONTH(Taulukko1[[#This Row],[Loppu PVM]] )=6,DAY(Taulukko1[[#This Row],[Loppu PVM]] )&gt;19)</f>
        <v>0</v>
      </c>
      <c r="AA221" s="90" t="b">
        <f>OR(MONTH(Taulukko1[[#This Row],[Alku PVM]] )&lt;=5,AND(MONTH(Taulukko1[[#This Row],[Alku PVM]] )=6,DAY(Taulukko1[[#This Row],[Alku PVM]] )&lt;20))</f>
        <v>1</v>
      </c>
      <c r="AB221" s="90" t="b">
        <f>OR(MONTH(Taulukko1[[#This Row],[Loppu PVM]])&lt;=5,AND(MONTH(Taulukko1[[#This Row],[Loppu PVM]] )=6,DAY(Taulukko1[[#This Row],[Loppu PVM]])&lt;20))</f>
        <v>1</v>
      </c>
      <c r="AC221" s="90" t="b">
        <f>OR(MONTH(Taulukko1[[#This Row],[Alku PVM]] )&lt;=3,AND(MONTH(Taulukko1[[#This Row],[Alku PVM]] )=3))</f>
        <v>1</v>
      </c>
      <c r="AD221" s="90" t="b">
        <f>OR(MONTH(Taulukko1[[#This Row],[Loppu PVM]] )&lt;=3,AND(MONTH(Taulukko1[[#This Row],[Loppu PVM]] )=3))</f>
        <v>1</v>
      </c>
      <c r="AE221" s="90" t="b">
        <f>OR(MONTH(Taulukko1[[#This Row],[Alku PVM]] )&lt;=9,AND(MONTH(Taulukko1[[#This Row],[Alku PVM]] )=9))</f>
        <v>1</v>
      </c>
      <c r="AF221" s="90" t="b">
        <f>OR(MONTH(Taulukko1[[#This Row],[Loppu PVM]])&lt;=9,AND(MONTH(Taulukko1[[#This Row],[Loppu PVM]] )=9))</f>
        <v>1</v>
      </c>
      <c r="AG221" s="90" t="b">
        <f>OR(MONTH(Taulukko1[[#This Row],[Alku PVM]] )&lt;=6,AND(MONTH(Taulukko1[[#This Row],[Alku PVM]] )=6))</f>
        <v>1</v>
      </c>
      <c r="AH221" s="90" t="b">
        <f>OR(MONTH(Taulukko1[[#This Row],[Loppu PVM]])&lt;=6,AND(MONTH(Taulukko1[[#This Row],[Loppu PVM]] )=6))</f>
        <v>1</v>
      </c>
    </row>
    <row r="222" spans="1:34" ht="12.75" customHeight="1">
      <c r="A222" t="s">
        <v>484</v>
      </c>
      <c r="B222" s="23">
        <v>39118</v>
      </c>
      <c r="C222" t="s">
        <v>1768</v>
      </c>
      <c r="E222" s="62">
        <v>160</v>
      </c>
      <c r="F222" s="4">
        <v>39350</v>
      </c>
      <c r="G222" s="5">
        <v>124</v>
      </c>
      <c r="H222" s="16">
        <v>160</v>
      </c>
      <c r="I222" s="126">
        <f>INDEX('TOL2008'!B:B,MATCH(A222,'TOL2008'!A:A,0))</f>
        <v>10130</v>
      </c>
      <c r="J222" s="59" t="str">
        <f>INDEX(Pääluokka!$H$2:$H$100,MATCH(VALUE(LEFT(Taulukko1[[#This Row],[TOL2008]],2)),Pääluokka!$G$2:$G$100,0))</f>
        <v>Teollisuus</v>
      </c>
      <c r="K222" s="59" t="str">
        <f>INDEX(Pääluokka!$I$2:$I$100,MATCH(VALUE(LEFT(Taulukko1[[#This Row],[TOL2008]],2)),Pääluokka!$G$2:$G$100,0))</f>
        <v>Teollisuus (C-E)</v>
      </c>
      <c r="L222" s="41">
        <f t="shared" si="30"/>
        <v>232</v>
      </c>
      <c r="M222" s="43">
        <f t="shared" si="31"/>
        <v>39118</v>
      </c>
      <c r="N222" s="43">
        <f t="shared" si="32"/>
        <v>39350</v>
      </c>
      <c r="O222" s="43">
        <f t="shared" si="33"/>
        <v>39114</v>
      </c>
      <c r="P222" s="43">
        <f t="shared" si="34"/>
        <v>39326</v>
      </c>
      <c r="Q222" s="41">
        <f t="shared" si="35"/>
        <v>2007</v>
      </c>
      <c r="R222" s="41">
        <f t="shared" si="36"/>
        <v>2007</v>
      </c>
      <c r="S222" s="43" t="str">
        <f>YEAR(Taulukko1[[#This Row],[Alku KK]])&amp;"Q"&amp;ROUNDDOWN((MONTH(Taulukko1[[#This Row],[Alku KK]])-1)/3+1,0)</f>
        <v>2007Q1</v>
      </c>
      <c r="T222" s="43" t="str">
        <f>YEAR(Taulukko1[[#This Row],[Loppu KK]])&amp;"Q"&amp;ROUNDDOWN((MONTH(Taulukko1[[#This Row],[Loppu KK]])-1)/3+1,0)</f>
        <v>2007Q3</v>
      </c>
      <c r="U222" s="66">
        <f>IF(COUNT(Taulukko1[[#This Row],[Neuvottelujen alaiset ]])=1,Taulukko1[[#This Row],[Neuvottelujen alaiset ]],Taulukko1[[#This Row],[Vähennystarve]])</f>
        <v>160</v>
      </c>
      <c r="V222" s="44">
        <f t="shared" si="37"/>
        <v>1</v>
      </c>
      <c r="W222" s="44">
        <f t="shared" si="38"/>
        <v>0.77500000000000002</v>
      </c>
      <c r="X222" s="44">
        <f t="shared" si="39"/>
        <v>0.77500000000000002</v>
      </c>
      <c r="Y222" s="90" t="b">
        <f>AND(MONTH(Taulukko1[[#This Row],[Alku PVM]] )=6,DAY(Taulukko1[[#This Row],[Alku PVM]] )&gt;19)</f>
        <v>0</v>
      </c>
      <c r="Z222" s="90" t="b">
        <f>AND(MONTH(Taulukko1[[#This Row],[Loppu PVM]] )=6,DAY(Taulukko1[[#This Row],[Loppu PVM]] )&gt;19)</f>
        <v>0</v>
      </c>
      <c r="AA222" s="90" t="b">
        <f>OR(MONTH(Taulukko1[[#This Row],[Alku PVM]] )&lt;=5,AND(MONTH(Taulukko1[[#This Row],[Alku PVM]] )=6,DAY(Taulukko1[[#This Row],[Alku PVM]] )&lt;20))</f>
        <v>1</v>
      </c>
      <c r="AB222" s="90" t="b">
        <f>OR(MONTH(Taulukko1[[#This Row],[Loppu PVM]])&lt;=5,AND(MONTH(Taulukko1[[#This Row],[Loppu PVM]] )=6,DAY(Taulukko1[[#This Row],[Loppu PVM]])&lt;20))</f>
        <v>0</v>
      </c>
      <c r="AC222" s="90" t="b">
        <f>OR(MONTH(Taulukko1[[#This Row],[Alku PVM]] )&lt;=3,AND(MONTH(Taulukko1[[#This Row],[Alku PVM]] )=3))</f>
        <v>1</v>
      </c>
      <c r="AD222" s="90" t="b">
        <f>OR(MONTH(Taulukko1[[#This Row],[Loppu PVM]] )&lt;=3,AND(MONTH(Taulukko1[[#This Row],[Loppu PVM]] )=3))</f>
        <v>0</v>
      </c>
      <c r="AE222" s="90" t="b">
        <f>OR(MONTH(Taulukko1[[#This Row],[Alku PVM]] )&lt;=9,AND(MONTH(Taulukko1[[#This Row],[Alku PVM]] )=9))</f>
        <v>1</v>
      </c>
      <c r="AF222" s="90" t="b">
        <f>OR(MONTH(Taulukko1[[#This Row],[Loppu PVM]])&lt;=9,AND(MONTH(Taulukko1[[#This Row],[Loppu PVM]] )=9))</f>
        <v>1</v>
      </c>
      <c r="AG222" s="90" t="b">
        <f>OR(MONTH(Taulukko1[[#This Row],[Alku PVM]] )&lt;=6,AND(MONTH(Taulukko1[[#This Row],[Alku PVM]] )=6))</f>
        <v>1</v>
      </c>
      <c r="AH222" s="90" t="b">
        <f>OR(MONTH(Taulukko1[[#This Row],[Loppu PVM]])&lt;=6,AND(MONTH(Taulukko1[[#This Row],[Loppu PVM]] )=6))</f>
        <v>0</v>
      </c>
    </row>
    <row r="223" spans="1:34" ht="12.75" customHeight="1">
      <c r="A223" t="s">
        <v>1527</v>
      </c>
      <c r="B223" s="23">
        <v>39119</v>
      </c>
      <c r="C223" t="s">
        <v>1739</v>
      </c>
      <c r="E223" s="62">
        <v>600</v>
      </c>
      <c r="F223" s="4">
        <v>39190</v>
      </c>
      <c r="G223" s="5">
        <v>397</v>
      </c>
      <c r="H223" s="16">
        <v>600</v>
      </c>
      <c r="I223" s="126" t="e">
        <f>INDEX('TOL2008'!B:B,MATCH(A223,'TOL2008'!A:A,0))</f>
        <v>#N/A</v>
      </c>
      <c r="J223" s="59" t="e">
        <f>INDEX(Pääluokka!$H$2:$H$100,MATCH(VALUE(LEFT(Taulukko1[[#This Row],[TOL2008]],2)),Pääluokka!$G$2:$G$100,0))</f>
        <v>#N/A</v>
      </c>
      <c r="K223" s="59" t="e">
        <f>INDEX(Pääluokka!$I$2:$I$100,MATCH(VALUE(LEFT(Taulukko1[[#This Row],[TOL2008]],2)),Pääluokka!$G$2:$G$100,0))</f>
        <v>#N/A</v>
      </c>
      <c r="L223" s="41">
        <f t="shared" si="30"/>
        <v>71</v>
      </c>
      <c r="M223" s="43">
        <f t="shared" si="31"/>
        <v>39119</v>
      </c>
      <c r="N223" s="43">
        <f t="shared" si="32"/>
        <v>39190</v>
      </c>
      <c r="O223" s="43">
        <f t="shared" si="33"/>
        <v>39114</v>
      </c>
      <c r="P223" s="43">
        <f t="shared" si="34"/>
        <v>39173</v>
      </c>
      <c r="Q223" s="41">
        <f t="shared" si="35"/>
        <v>2007</v>
      </c>
      <c r="R223" s="41">
        <f t="shared" si="36"/>
        <v>2007</v>
      </c>
      <c r="S223" s="43" t="str">
        <f>YEAR(Taulukko1[[#This Row],[Alku KK]])&amp;"Q"&amp;ROUNDDOWN((MONTH(Taulukko1[[#This Row],[Alku KK]])-1)/3+1,0)</f>
        <v>2007Q1</v>
      </c>
      <c r="T223" s="43" t="str">
        <f>YEAR(Taulukko1[[#This Row],[Loppu KK]])&amp;"Q"&amp;ROUNDDOWN((MONTH(Taulukko1[[#This Row],[Loppu KK]])-1)/3+1,0)</f>
        <v>2007Q2</v>
      </c>
      <c r="U223" s="66">
        <f>IF(COUNT(Taulukko1[[#This Row],[Neuvottelujen alaiset ]])=1,Taulukko1[[#This Row],[Neuvottelujen alaiset ]],Taulukko1[[#This Row],[Vähennystarve]])</f>
        <v>600</v>
      </c>
      <c r="V223" s="44">
        <f t="shared" si="37"/>
        <v>1</v>
      </c>
      <c r="W223" s="44">
        <f t="shared" si="38"/>
        <v>0.66166666666666663</v>
      </c>
      <c r="X223" s="44">
        <f t="shared" si="39"/>
        <v>0.66166666666666663</v>
      </c>
      <c r="Y223" s="90" t="b">
        <f>AND(MONTH(Taulukko1[[#This Row],[Alku PVM]] )=6,DAY(Taulukko1[[#This Row],[Alku PVM]] )&gt;19)</f>
        <v>0</v>
      </c>
      <c r="Z223" s="90" t="b">
        <f>AND(MONTH(Taulukko1[[#This Row],[Loppu PVM]] )=6,DAY(Taulukko1[[#This Row],[Loppu PVM]] )&gt;19)</f>
        <v>0</v>
      </c>
      <c r="AA223" s="90" t="b">
        <f>OR(MONTH(Taulukko1[[#This Row],[Alku PVM]] )&lt;=5,AND(MONTH(Taulukko1[[#This Row],[Alku PVM]] )=6,DAY(Taulukko1[[#This Row],[Alku PVM]] )&lt;20))</f>
        <v>1</v>
      </c>
      <c r="AB223" s="90" t="b">
        <f>OR(MONTH(Taulukko1[[#This Row],[Loppu PVM]])&lt;=5,AND(MONTH(Taulukko1[[#This Row],[Loppu PVM]] )=6,DAY(Taulukko1[[#This Row],[Loppu PVM]])&lt;20))</f>
        <v>1</v>
      </c>
      <c r="AC223" s="90" t="b">
        <f>OR(MONTH(Taulukko1[[#This Row],[Alku PVM]] )&lt;=3,AND(MONTH(Taulukko1[[#This Row],[Alku PVM]] )=3))</f>
        <v>1</v>
      </c>
      <c r="AD223" s="90" t="b">
        <f>OR(MONTH(Taulukko1[[#This Row],[Loppu PVM]] )&lt;=3,AND(MONTH(Taulukko1[[#This Row],[Loppu PVM]] )=3))</f>
        <v>0</v>
      </c>
      <c r="AE223" s="90" t="b">
        <f>OR(MONTH(Taulukko1[[#This Row],[Alku PVM]] )&lt;=9,AND(MONTH(Taulukko1[[#This Row],[Alku PVM]] )=9))</f>
        <v>1</v>
      </c>
      <c r="AF223" s="90" t="b">
        <f>OR(MONTH(Taulukko1[[#This Row],[Loppu PVM]])&lt;=9,AND(MONTH(Taulukko1[[#This Row],[Loppu PVM]] )=9))</f>
        <v>1</v>
      </c>
      <c r="AG223" s="90" t="b">
        <f>OR(MONTH(Taulukko1[[#This Row],[Alku PVM]] )&lt;=6,AND(MONTH(Taulukko1[[#This Row],[Alku PVM]] )=6))</f>
        <v>1</v>
      </c>
      <c r="AH223" s="90" t="b">
        <f>OR(MONTH(Taulukko1[[#This Row],[Loppu PVM]])&lt;=6,AND(MONTH(Taulukko1[[#This Row],[Loppu PVM]] )=6))</f>
        <v>1</v>
      </c>
    </row>
    <row r="224" spans="1:34" ht="12.75" customHeight="1">
      <c r="A224" t="s">
        <v>1797</v>
      </c>
      <c r="B224" s="23">
        <v>39120</v>
      </c>
      <c r="C224" t="s">
        <v>1796</v>
      </c>
      <c r="E224" s="62">
        <v>500</v>
      </c>
      <c r="F224" s="4">
        <v>39176</v>
      </c>
      <c r="G224" s="5">
        <v>326</v>
      </c>
      <c r="H224" s="16">
        <v>700</v>
      </c>
      <c r="I224" s="126" t="e">
        <f>INDEX('TOL2008'!B:B,MATCH(A224,'TOL2008'!A:A,0))</f>
        <v>#N/A</v>
      </c>
      <c r="J224" s="59" t="e">
        <f>INDEX(Pääluokka!$H$2:$H$100,MATCH(VALUE(LEFT(Taulukko1[[#This Row],[TOL2008]],2)),Pääluokka!$G$2:$G$100,0))</f>
        <v>#N/A</v>
      </c>
      <c r="K224" s="59" t="e">
        <f>INDEX(Pääluokka!$I$2:$I$100,MATCH(VALUE(LEFT(Taulukko1[[#This Row],[TOL2008]],2)),Pääluokka!$G$2:$G$100,0))</f>
        <v>#N/A</v>
      </c>
      <c r="L224" s="41">
        <f t="shared" si="30"/>
        <v>56</v>
      </c>
      <c r="M224" s="43">
        <f t="shared" si="31"/>
        <v>39120</v>
      </c>
      <c r="N224" s="43">
        <f t="shared" si="32"/>
        <v>39176</v>
      </c>
      <c r="O224" s="43">
        <f t="shared" si="33"/>
        <v>39114</v>
      </c>
      <c r="P224" s="43">
        <f t="shared" si="34"/>
        <v>39173</v>
      </c>
      <c r="Q224" s="41">
        <f t="shared" si="35"/>
        <v>2007</v>
      </c>
      <c r="R224" s="41">
        <f t="shared" si="36"/>
        <v>2007</v>
      </c>
      <c r="S224" s="43" t="str">
        <f>YEAR(Taulukko1[[#This Row],[Alku KK]])&amp;"Q"&amp;ROUNDDOWN((MONTH(Taulukko1[[#This Row],[Alku KK]])-1)/3+1,0)</f>
        <v>2007Q1</v>
      </c>
      <c r="T224" s="43" t="str">
        <f>YEAR(Taulukko1[[#This Row],[Loppu KK]])&amp;"Q"&amp;ROUNDDOWN((MONTH(Taulukko1[[#This Row],[Loppu KK]])-1)/3+1,0)</f>
        <v>2007Q2</v>
      </c>
      <c r="U224" s="66">
        <f>IF(COUNT(Taulukko1[[#This Row],[Neuvottelujen alaiset ]])=1,Taulukko1[[#This Row],[Neuvottelujen alaiset ]],Taulukko1[[#This Row],[Vähennystarve]])</f>
        <v>700</v>
      </c>
      <c r="V224" s="44">
        <f t="shared" si="37"/>
        <v>0.7142857142857143</v>
      </c>
      <c r="W224" s="44">
        <f t="shared" si="38"/>
        <v>0.46571428571428569</v>
      </c>
      <c r="X224" s="44">
        <f t="shared" si="39"/>
        <v>0.65200000000000002</v>
      </c>
      <c r="Y224" s="90" t="b">
        <f>AND(MONTH(Taulukko1[[#This Row],[Alku PVM]] )=6,DAY(Taulukko1[[#This Row],[Alku PVM]] )&gt;19)</f>
        <v>0</v>
      </c>
      <c r="Z224" s="90" t="b">
        <f>AND(MONTH(Taulukko1[[#This Row],[Loppu PVM]] )=6,DAY(Taulukko1[[#This Row],[Loppu PVM]] )&gt;19)</f>
        <v>0</v>
      </c>
      <c r="AA224" s="90" t="b">
        <f>OR(MONTH(Taulukko1[[#This Row],[Alku PVM]] )&lt;=5,AND(MONTH(Taulukko1[[#This Row],[Alku PVM]] )=6,DAY(Taulukko1[[#This Row],[Alku PVM]] )&lt;20))</f>
        <v>1</v>
      </c>
      <c r="AB224" s="90" t="b">
        <f>OR(MONTH(Taulukko1[[#This Row],[Loppu PVM]])&lt;=5,AND(MONTH(Taulukko1[[#This Row],[Loppu PVM]] )=6,DAY(Taulukko1[[#This Row],[Loppu PVM]])&lt;20))</f>
        <v>1</v>
      </c>
      <c r="AC224" s="90" t="b">
        <f>OR(MONTH(Taulukko1[[#This Row],[Alku PVM]] )&lt;=3,AND(MONTH(Taulukko1[[#This Row],[Alku PVM]] )=3))</f>
        <v>1</v>
      </c>
      <c r="AD224" s="90" t="b">
        <f>OR(MONTH(Taulukko1[[#This Row],[Loppu PVM]] )&lt;=3,AND(MONTH(Taulukko1[[#This Row],[Loppu PVM]] )=3))</f>
        <v>0</v>
      </c>
      <c r="AE224" s="90" t="b">
        <f>OR(MONTH(Taulukko1[[#This Row],[Alku PVM]] )&lt;=9,AND(MONTH(Taulukko1[[#This Row],[Alku PVM]] )=9))</f>
        <v>1</v>
      </c>
      <c r="AF224" s="90" t="b">
        <f>OR(MONTH(Taulukko1[[#This Row],[Loppu PVM]])&lt;=9,AND(MONTH(Taulukko1[[#This Row],[Loppu PVM]] )=9))</f>
        <v>1</v>
      </c>
      <c r="AG224" s="90" t="b">
        <f>OR(MONTH(Taulukko1[[#This Row],[Alku PVM]] )&lt;=6,AND(MONTH(Taulukko1[[#This Row],[Alku PVM]] )=6))</f>
        <v>1</v>
      </c>
      <c r="AH224" s="90" t="b">
        <f>OR(MONTH(Taulukko1[[#This Row],[Loppu PVM]])&lt;=6,AND(MONTH(Taulukko1[[#This Row],[Loppu PVM]] )=6))</f>
        <v>1</v>
      </c>
    </row>
    <row r="225" spans="1:34" ht="12.75" customHeight="1">
      <c r="A225" t="s">
        <v>1729</v>
      </c>
      <c r="B225" s="23">
        <v>39121</v>
      </c>
      <c r="C225" t="s">
        <v>1728</v>
      </c>
      <c r="E225" s="62">
        <v>9</v>
      </c>
      <c r="F225" s="4"/>
      <c r="G225" s="5"/>
      <c r="H225" s="22">
        <v>77</v>
      </c>
      <c r="I225" s="126" t="e">
        <f>INDEX('TOL2008'!B:B,MATCH(A225,'TOL2008'!A:A,0))</f>
        <v>#N/A</v>
      </c>
      <c r="J225" s="59" t="e">
        <f>INDEX(Pääluokka!$H$2:$H$100,MATCH(VALUE(LEFT(Taulukko1[[#This Row],[TOL2008]],2)),Pääluokka!$G$2:$G$100,0))</f>
        <v>#N/A</v>
      </c>
      <c r="K225" s="59" t="e">
        <f>INDEX(Pääluokka!$I$2:$I$100,MATCH(VALUE(LEFT(Taulukko1[[#This Row],[TOL2008]],2)),Pääluokka!$G$2:$G$100,0))</f>
        <v>#N/A</v>
      </c>
      <c r="L225" s="41" t="str">
        <f t="shared" si="30"/>
        <v>NA</v>
      </c>
      <c r="M225" s="43">
        <f t="shared" si="31"/>
        <v>39121</v>
      </c>
      <c r="N225" s="43">
        <f t="shared" si="32"/>
        <v>39172</v>
      </c>
      <c r="O225" s="43">
        <f t="shared" si="33"/>
        <v>39114</v>
      </c>
      <c r="P225" s="43">
        <f t="shared" si="34"/>
        <v>39142</v>
      </c>
      <c r="Q225" s="41">
        <f t="shared" si="35"/>
        <v>2007</v>
      </c>
      <c r="R225" s="41">
        <f t="shared" si="36"/>
        <v>2007</v>
      </c>
      <c r="S225" s="43" t="str">
        <f>YEAR(Taulukko1[[#This Row],[Alku KK]])&amp;"Q"&amp;ROUNDDOWN((MONTH(Taulukko1[[#This Row],[Alku KK]])-1)/3+1,0)</f>
        <v>2007Q1</v>
      </c>
      <c r="T225" s="43" t="str">
        <f>YEAR(Taulukko1[[#This Row],[Loppu KK]])&amp;"Q"&amp;ROUNDDOWN((MONTH(Taulukko1[[#This Row],[Loppu KK]])-1)/3+1,0)</f>
        <v>2007Q1</v>
      </c>
      <c r="U225" s="66">
        <f>IF(COUNT(Taulukko1[[#This Row],[Neuvottelujen alaiset ]])=1,Taulukko1[[#This Row],[Neuvottelujen alaiset ]],Taulukko1[[#This Row],[Vähennystarve]])</f>
        <v>77</v>
      </c>
      <c r="V225" s="44">
        <f t="shared" si="37"/>
        <v>0.11688311688311688</v>
      </c>
      <c r="W225" s="44" t="str">
        <f t="shared" si="38"/>
        <v>NA</v>
      </c>
      <c r="X225" s="44" t="str">
        <f t="shared" si="39"/>
        <v>NA</v>
      </c>
      <c r="Y225" s="90" t="b">
        <f>AND(MONTH(Taulukko1[[#This Row],[Alku PVM]] )=6,DAY(Taulukko1[[#This Row],[Alku PVM]] )&gt;19)</f>
        <v>0</v>
      </c>
      <c r="Z225" s="90" t="b">
        <f>AND(MONTH(Taulukko1[[#This Row],[Loppu PVM]] )=6,DAY(Taulukko1[[#This Row],[Loppu PVM]] )&gt;19)</f>
        <v>0</v>
      </c>
      <c r="AA225" s="90" t="b">
        <f>OR(MONTH(Taulukko1[[#This Row],[Alku PVM]] )&lt;=5,AND(MONTH(Taulukko1[[#This Row],[Alku PVM]] )=6,DAY(Taulukko1[[#This Row],[Alku PVM]] )&lt;20))</f>
        <v>1</v>
      </c>
      <c r="AB225" s="90" t="b">
        <f>OR(MONTH(Taulukko1[[#This Row],[Loppu PVM]])&lt;=5,AND(MONTH(Taulukko1[[#This Row],[Loppu PVM]] )=6,DAY(Taulukko1[[#This Row],[Loppu PVM]])&lt;20))</f>
        <v>1</v>
      </c>
      <c r="AC225" s="90" t="b">
        <f>OR(MONTH(Taulukko1[[#This Row],[Alku PVM]] )&lt;=3,AND(MONTH(Taulukko1[[#This Row],[Alku PVM]] )=3))</f>
        <v>1</v>
      </c>
      <c r="AD225" s="90" t="b">
        <f>OR(MONTH(Taulukko1[[#This Row],[Loppu PVM]] )&lt;=3,AND(MONTH(Taulukko1[[#This Row],[Loppu PVM]] )=3))</f>
        <v>1</v>
      </c>
      <c r="AE225" s="90" t="b">
        <f>OR(MONTH(Taulukko1[[#This Row],[Alku PVM]] )&lt;=9,AND(MONTH(Taulukko1[[#This Row],[Alku PVM]] )=9))</f>
        <v>1</v>
      </c>
      <c r="AF225" s="90" t="b">
        <f>OR(MONTH(Taulukko1[[#This Row],[Loppu PVM]])&lt;=9,AND(MONTH(Taulukko1[[#This Row],[Loppu PVM]] )=9))</f>
        <v>1</v>
      </c>
      <c r="AG225" s="90" t="b">
        <f>OR(MONTH(Taulukko1[[#This Row],[Alku PVM]] )&lt;=6,AND(MONTH(Taulukko1[[#This Row],[Alku PVM]] )=6))</f>
        <v>1</v>
      </c>
      <c r="AH225" s="90" t="b">
        <f>OR(MONTH(Taulukko1[[#This Row],[Loppu PVM]])&lt;=6,AND(MONTH(Taulukko1[[#This Row],[Loppu PVM]] )=6))</f>
        <v>1</v>
      </c>
    </row>
    <row r="226" spans="1:34" ht="12.75" customHeight="1">
      <c r="A226" t="s">
        <v>982</v>
      </c>
      <c r="B226" s="23">
        <v>39128</v>
      </c>
      <c r="C226" t="s">
        <v>1732</v>
      </c>
      <c r="E226" s="62">
        <v>340</v>
      </c>
      <c r="F226" s="4">
        <v>39185</v>
      </c>
      <c r="G226" s="5">
        <v>183</v>
      </c>
      <c r="H226" s="16">
        <v>340</v>
      </c>
      <c r="I226" s="126">
        <f>INDEX('TOL2008'!B:B,MATCH(A226,'TOL2008'!A:A,0))</f>
        <v>26300</v>
      </c>
      <c r="J226" s="59" t="str">
        <f>INDEX(Pääluokka!$H$2:$H$100,MATCH(VALUE(LEFT(Taulukko1[[#This Row],[TOL2008]],2)),Pääluokka!$G$2:$G$100,0))</f>
        <v>Teollisuus</v>
      </c>
      <c r="K226" s="59" t="str">
        <f>INDEX(Pääluokka!$I$2:$I$100,MATCH(VALUE(LEFT(Taulukko1[[#This Row],[TOL2008]],2)),Pääluokka!$G$2:$G$100,0))</f>
        <v>Teollisuus (C-E)</v>
      </c>
      <c r="L226" s="41">
        <f t="shared" si="30"/>
        <v>57</v>
      </c>
      <c r="M226" s="43">
        <f t="shared" si="31"/>
        <v>39128</v>
      </c>
      <c r="N226" s="43">
        <f t="shared" si="32"/>
        <v>39185</v>
      </c>
      <c r="O226" s="43">
        <f t="shared" si="33"/>
        <v>39114</v>
      </c>
      <c r="P226" s="43">
        <f t="shared" si="34"/>
        <v>39173</v>
      </c>
      <c r="Q226" s="41">
        <f t="shared" si="35"/>
        <v>2007</v>
      </c>
      <c r="R226" s="41">
        <f t="shared" si="36"/>
        <v>2007</v>
      </c>
      <c r="S226" s="43" t="str">
        <f>YEAR(Taulukko1[[#This Row],[Alku KK]])&amp;"Q"&amp;ROUNDDOWN((MONTH(Taulukko1[[#This Row],[Alku KK]])-1)/3+1,0)</f>
        <v>2007Q1</v>
      </c>
      <c r="T226" s="43" t="str">
        <f>YEAR(Taulukko1[[#This Row],[Loppu KK]])&amp;"Q"&amp;ROUNDDOWN((MONTH(Taulukko1[[#This Row],[Loppu KK]])-1)/3+1,0)</f>
        <v>2007Q2</v>
      </c>
      <c r="U226" s="66">
        <f>IF(COUNT(Taulukko1[[#This Row],[Neuvottelujen alaiset ]])=1,Taulukko1[[#This Row],[Neuvottelujen alaiset ]],Taulukko1[[#This Row],[Vähennystarve]])</f>
        <v>340</v>
      </c>
      <c r="V226" s="44">
        <f t="shared" si="37"/>
        <v>1</v>
      </c>
      <c r="W226" s="44">
        <f t="shared" si="38"/>
        <v>0.53823529411764703</v>
      </c>
      <c r="X226" s="44">
        <f t="shared" si="39"/>
        <v>0.53823529411764703</v>
      </c>
      <c r="Y226" s="90" t="b">
        <f>AND(MONTH(Taulukko1[[#This Row],[Alku PVM]] )=6,DAY(Taulukko1[[#This Row],[Alku PVM]] )&gt;19)</f>
        <v>0</v>
      </c>
      <c r="Z226" s="90" t="b">
        <f>AND(MONTH(Taulukko1[[#This Row],[Loppu PVM]] )=6,DAY(Taulukko1[[#This Row],[Loppu PVM]] )&gt;19)</f>
        <v>0</v>
      </c>
      <c r="AA226" s="90" t="b">
        <f>OR(MONTH(Taulukko1[[#This Row],[Alku PVM]] )&lt;=5,AND(MONTH(Taulukko1[[#This Row],[Alku PVM]] )=6,DAY(Taulukko1[[#This Row],[Alku PVM]] )&lt;20))</f>
        <v>1</v>
      </c>
      <c r="AB226" s="90" t="b">
        <f>OR(MONTH(Taulukko1[[#This Row],[Loppu PVM]])&lt;=5,AND(MONTH(Taulukko1[[#This Row],[Loppu PVM]] )=6,DAY(Taulukko1[[#This Row],[Loppu PVM]])&lt;20))</f>
        <v>1</v>
      </c>
      <c r="AC226" s="90" t="b">
        <f>OR(MONTH(Taulukko1[[#This Row],[Alku PVM]] )&lt;=3,AND(MONTH(Taulukko1[[#This Row],[Alku PVM]] )=3))</f>
        <v>1</v>
      </c>
      <c r="AD226" s="90" t="b">
        <f>OR(MONTH(Taulukko1[[#This Row],[Loppu PVM]] )&lt;=3,AND(MONTH(Taulukko1[[#This Row],[Loppu PVM]] )=3))</f>
        <v>0</v>
      </c>
      <c r="AE226" s="90" t="b">
        <f>OR(MONTH(Taulukko1[[#This Row],[Alku PVM]] )&lt;=9,AND(MONTH(Taulukko1[[#This Row],[Alku PVM]] )=9))</f>
        <v>1</v>
      </c>
      <c r="AF226" s="90" t="b">
        <f>OR(MONTH(Taulukko1[[#This Row],[Loppu PVM]])&lt;=9,AND(MONTH(Taulukko1[[#This Row],[Loppu PVM]] )=9))</f>
        <v>1</v>
      </c>
      <c r="AG226" s="90" t="b">
        <f>OR(MONTH(Taulukko1[[#This Row],[Alku PVM]] )&lt;=6,AND(MONTH(Taulukko1[[#This Row],[Alku PVM]] )=6))</f>
        <v>1</v>
      </c>
      <c r="AH226" s="90" t="b">
        <f>OR(MONTH(Taulukko1[[#This Row],[Loppu PVM]])&lt;=6,AND(MONTH(Taulukko1[[#This Row],[Loppu PVM]] )=6))</f>
        <v>1</v>
      </c>
    </row>
    <row r="227" spans="1:34" ht="12.75" customHeight="1">
      <c r="A227" t="s">
        <v>1444</v>
      </c>
      <c r="B227" s="23">
        <v>39132</v>
      </c>
      <c r="C227" t="s">
        <v>1705</v>
      </c>
      <c r="F227" s="4">
        <v>39183</v>
      </c>
      <c r="G227" s="5">
        <v>23</v>
      </c>
      <c r="H227" s="22">
        <v>23</v>
      </c>
      <c r="I227" s="126" t="e">
        <f>INDEX('TOL2008'!B:B,MATCH(A227,'TOL2008'!A:A,0))</f>
        <v>#N/A</v>
      </c>
      <c r="J227" s="59" t="e">
        <f>INDEX(Pääluokka!$H$2:$H$100,MATCH(VALUE(LEFT(Taulukko1[[#This Row],[TOL2008]],2)),Pääluokka!$G$2:$G$100,0))</f>
        <v>#N/A</v>
      </c>
      <c r="K227" s="59" t="e">
        <f>INDEX(Pääluokka!$I$2:$I$100,MATCH(VALUE(LEFT(Taulukko1[[#This Row],[TOL2008]],2)),Pääluokka!$G$2:$G$100,0))</f>
        <v>#N/A</v>
      </c>
      <c r="L227" s="41">
        <f t="shared" si="30"/>
        <v>51</v>
      </c>
      <c r="M227" s="43">
        <f t="shared" si="31"/>
        <v>39132</v>
      </c>
      <c r="N227" s="43">
        <f t="shared" si="32"/>
        <v>39183</v>
      </c>
      <c r="O227" s="43">
        <f t="shared" si="33"/>
        <v>39114</v>
      </c>
      <c r="P227" s="43">
        <f t="shared" si="34"/>
        <v>39173</v>
      </c>
      <c r="Q227" s="41">
        <f t="shared" si="35"/>
        <v>2007</v>
      </c>
      <c r="R227" s="41">
        <f t="shared" si="36"/>
        <v>2007</v>
      </c>
      <c r="S227" s="43" t="str">
        <f>YEAR(Taulukko1[[#This Row],[Alku KK]])&amp;"Q"&amp;ROUNDDOWN((MONTH(Taulukko1[[#This Row],[Alku KK]])-1)/3+1,0)</f>
        <v>2007Q1</v>
      </c>
      <c r="T227" s="43" t="str">
        <f>YEAR(Taulukko1[[#This Row],[Loppu KK]])&amp;"Q"&amp;ROUNDDOWN((MONTH(Taulukko1[[#This Row],[Loppu KK]])-1)/3+1,0)</f>
        <v>2007Q2</v>
      </c>
      <c r="U227" s="66">
        <f>IF(COUNT(Taulukko1[[#This Row],[Neuvottelujen alaiset ]])=1,Taulukko1[[#This Row],[Neuvottelujen alaiset ]],Taulukko1[[#This Row],[Vähennystarve]])</f>
        <v>23</v>
      </c>
      <c r="V227" s="44" t="str">
        <f t="shared" si="37"/>
        <v>NA</v>
      </c>
      <c r="W227" s="44">
        <f t="shared" si="38"/>
        <v>1</v>
      </c>
      <c r="X227" s="44" t="str">
        <f t="shared" si="39"/>
        <v>NA</v>
      </c>
      <c r="Y227" s="90" t="b">
        <f>AND(MONTH(Taulukko1[[#This Row],[Alku PVM]] )=6,DAY(Taulukko1[[#This Row],[Alku PVM]] )&gt;19)</f>
        <v>0</v>
      </c>
      <c r="Z227" s="90" t="b">
        <f>AND(MONTH(Taulukko1[[#This Row],[Loppu PVM]] )=6,DAY(Taulukko1[[#This Row],[Loppu PVM]] )&gt;19)</f>
        <v>0</v>
      </c>
      <c r="AA227" s="90" t="b">
        <f>OR(MONTH(Taulukko1[[#This Row],[Alku PVM]] )&lt;=5,AND(MONTH(Taulukko1[[#This Row],[Alku PVM]] )=6,DAY(Taulukko1[[#This Row],[Alku PVM]] )&lt;20))</f>
        <v>1</v>
      </c>
      <c r="AB227" s="90" t="b">
        <f>OR(MONTH(Taulukko1[[#This Row],[Loppu PVM]])&lt;=5,AND(MONTH(Taulukko1[[#This Row],[Loppu PVM]] )=6,DAY(Taulukko1[[#This Row],[Loppu PVM]])&lt;20))</f>
        <v>1</v>
      </c>
      <c r="AC227" s="90" t="b">
        <f>OR(MONTH(Taulukko1[[#This Row],[Alku PVM]] )&lt;=3,AND(MONTH(Taulukko1[[#This Row],[Alku PVM]] )=3))</f>
        <v>1</v>
      </c>
      <c r="AD227" s="90" t="b">
        <f>OR(MONTH(Taulukko1[[#This Row],[Loppu PVM]] )&lt;=3,AND(MONTH(Taulukko1[[#This Row],[Loppu PVM]] )=3))</f>
        <v>0</v>
      </c>
      <c r="AE227" s="90" t="b">
        <f>OR(MONTH(Taulukko1[[#This Row],[Alku PVM]] )&lt;=9,AND(MONTH(Taulukko1[[#This Row],[Alku PVM]] )=9))</f>
        <v>1</v>
      </c>
      <c r="AF227" s="90" t="b">
        <f>OR(MONTH(Taulukko1[[#This Row],[Loppu PVM]])&lt;=9,AND(MONTH(Taulukko1[[#This Row],[Loppu PVM]] )=9))</f>
        <v>1</v>
      </c>
      <c r="AG227" s="90" t="b">
        <f>OR(MONTH(Taulukko1[[#This Row],[Alku PVM]] )&lt;=6,AND(MONTH(Taulukko1[[#This Row],[Alku PVM]] )=6))</f>
        <v>1</v>
      </c>
      <c r="AH227" s="90" t="b">
        <f>OR(MONTH(Taulukko1[[#This Row],[Loppu PVM]])&lt;=6,AND(MONTH(Taulukko1[[#This Row],[Loppu PVM]] )=6))</f>
        <v>1</v>
      </c>
    </row>
    <row r="228" spans="1:34" ht="12.75" customHeight="1">
      <c r="A228" t="s">
        <v>1724</v>
      </c>
      <c r="B228" s="23">
        <v>39137</v>
      </c>
      <c r="C228" t="s">
        <v>1723</v>
      </c>
      <c r="F228" s="4">
        <v>39188</v>
      </c>
      <c r="G228" s="5">
        <v>139</v>
      </c>
      <c r="H228" s="22">
        <v>139</v>
      </c>
      <c r="I228" s="126" t="e">
        <f>INDEX('TOL2008'!B:B,MATCH(A228,'TOL2008'!A:A,0))</f>
        <v>#N/A</v>
      </c>
      <c r="J228" s="59" t="e">
        <f>INDEX(Pääluokka!$H$2:$H$100,MATCH(VALUE(LEFT(Taulukko1[[#This Row],[TOL2008]],2)),Pääluokka!$G$2:$G$100,0))</f>
        <v>#N/A</v>
      </c>
      <c r="K228" s="59" t="e">
        <f>INDEX(Pääluokka!$I$2:$I$100,MATCH(VALUE(LEFT(Taulukko1[[#This Row],[TOL2008]],2)),Pääluokka!$G$2:$G$100,0))</f>
        <v>#N/A</v>
      </c>
      <c r="L228" s="41">
        <f t="shared" si="30"/>
        <v>51</v>
      </c>
      <c r="M228" s="43">
        <f t="shared" si="31"/>
        <v>39137</v>
      </c>
      <c r="N228" s="43">
        <f t="shared" si="32"/>
        <v>39188</v>
      </c>
      <c r="O228" s="43">
        <f t="shared" si="33"/>
        <v>39114</v>
      </c>
      <c r="P228" s="43">
        <f t="shared" si="34"/>
        <v>39173</v>
      </c>
      <c r="Q228" s="41">
        <f t="shared" si="35"/>
        <v>2007</v>
      </c>
      <c r="R228" s="41">
        <f t="shared" si="36"/>
        <v>2007</v>
      </c>
      <c r="S228" s="43" t="str">
        <f>YEAR(Taulukko1[[#This Row],[Alku KK]])&amp;"Q"&amp;ROUNDDOWN((MONTH(Taulukko1[[#This Row],[Alku KK]])-1)/3+1,0)</f>
        <v>2007Q1</v>
      </c>
      <c r="T228" s="43" t="str">
        <f>YEAR(Taulukko1[[#This Row],[Loppu KK]])&amp;"Q"&amp;ROUNDDOWN((MONTH(Taulukko1[[#This Row],[Loppu KK]])-1)/3+1,0)</f>
        <v>2007Q2</v>
      </c>
      <c r="U228" s="66">
        <f>IF(COUNT(Taulukko1[[#This Row],[Neuvottelujen alaiset ]])=1,Taulukko1[[#This Row],[Neuvottelujen alaiset ]],Taulukko1[[#This Row],[Vähennystarve]])</f>
        <v>139</v>
      </c>
      <c r="V228" s="44" t="str">
        <f t="shared" si="37"/>
        <v>NA</v>
      </c>
      <c r="W228" s="44">
        <f t="shared" si="38"/>
        <v>1</v>
      </c>
      <c r="X228" s="44" t="str">
        <f t="shared" si="39"/>
        <v>NA</v>
      </c>
      <c r="Y228" s="90" t="b">
        <f>AND(MONTH(Taulukko1[[#This Row],[Alku PVM]] )=6,DAY(Taulukko1[[#This Row],[Alku PVM]] )&gt;19)</f>
        <v>0</v>
      </c>
      <c r="Z228" s="90" t="b">
        <f>AND(MONTH(Taulukko1[[#This Row],[Loppu PVM]] )=6,DAY(Taulukko1[[#This Row],[Loppu PVM]] )&gt;19)</f>
        <v>0</v>
      </c>
      <c r="AA228" s="90" t="b">
        <f>OR(MONTH(Taulukko1[[#This Row],[Alku PVM]] )&lt;=5,AND(MONTH(Taulukko1[[#This Row],[Alku PVM]] )=6,DAY(Taulukko1[[#This Row],[Alku PVM]] )&lt;20))</f>
        <v>1</v>
      </c>
      <c r="AB228" s="90" t="b">
        <f>OR(MONTH(Taulukko1[[#This Row],[Loppu PVM]])&lt;=5,AND(MONTH(Taulukko1[[#This Row],[Loppu PVM]] )=6,DAY(Taulukko1[[#This Row],[Loppu PVM]])&lt;20))</f>
        <v>1</v>
      </c>
      <c r="AC228" s="90" t="b">
        <f>OR(MONTH(Taulukko1[[#This Row],[Alku PVM]] )&lt;=3,AND(MONTH(Taulukko1[[#This Row],[Alku PVM]] )=3))</f>
        <v>1</v>
      </c>
      <c r="AD228" s="90" t="b">
        <f>OR(MONTH(Taulukko1[[#This Row],[Loppu PVM]] )&lt;=3,AND(MONTH(Taulukko1[[#This Row],[Loppu PVM]] )=3))</f>
        <v>0</v>
      </c>
      <c r="AE228" s="90" t="b">
        <f>OR(MONTH(Taulukko1[[#This Row],[Alku PVM]] )&lt;=9,AND(MONTH(Taulukko1[[#This Row],[Alku PVM]] )=9))</f>
        <v>1</v>
      </c>
      <c r="AF228" s="90" t="b">
        <f>OR(MONTH(Taulukko1[[#This Row],[Loppu PVM]])&lt;=9,AND(MONTH(Taulukko1[[#This Row],[Loppu PVM]] )=9))</f>
        <v>1</v>
      </c>
      <c r="AG228" s="90" t="b">
        <f>OR(MONTH(Taulukko1[[#This Row],[Alku PVM]] )&lt;=6,AND(MONTH(Taulukko1[[#This Row],[Alku PVM]] )=6))</f>
        <v>1</v>
      </c>
      <c r="AH228" s="90" t="b">
        <f>OR(MONTH(Taulukko1[[#This Row],[Loppu PVM]])&lt;=6,AND(MONTH(Taulukko1[[#This Row],[Loppu PVM]] )=6))</f>
        <v>1</v>
      </c>
    </row>
    <row r="229" spans="1:34" ht="12.75" customHeight="1">
      <c r="A229" s="21" t="s">
        <v>1717</v>
      </c>
      <c r="B229" s="23">
        <v>39137</v>
      </c>
      <c r="C229" s="21" t="s">
        <v>1716</v>
      </c>
      <c r="D229" s="24"/>
      <c r="E229" s="62">
        <v>70</v>
      </c>
      <c r="F229" s="23">
        <v>39188</v>
      </c>
      <c r="G229" s="24">
        <v>54</v>
      </c>
      <c r="H229" s="22">
        <v>70</v>
      </c>
      <c r="I229" s="126" t="e">
        <f>INDEX('TOL2008'!B:B,MATCH(A229,'TOL2008'!A:A,0))</f>
        <v>#N/A</v>
      </c>
      <c r="J229" s="59" t="e">
        <f>INDEX(Pääluokka!$H$2:$H$100,MATCH(VALUE(LEFT(Taulukko1[[#This Row],[TOL2008]],2)),Pääluokka!$G$2:$G$100,0))</f>
        <v>#N/A</v>
      </c>
      <c r="K229" s="59" t="e">
        <f>INDEX(Pääluokka!$I$2:$I$100,MATCH(VALUE(LEFT(Taulukko1[[#This Row],[TOL2008]],2)),Pääluokka!$G$2:$G$100,0))</f>
        <v>#N/A</v>
      </c>
      <c r="L229" s="41">
        <f t="shared" si="30"/>
        <v>51</v>
      </c>
      <c r="M229" s="43">
        <f t="shared" si="31"/>
        <v>39137</v>
      </c>
      <c r="N229" s="43">
        <f t="shared" si="32"/>
        <v>39188</v>
      </c>
      <c r="O229" s="43">
        <f t="shared" si="33"/>
        <v>39114</v>
      </c>
      <c r="P229" s="43">
        <f t="shared" si="34"/>
        <v>39173</v>
      </c>
      <c r="Q229" s="41">
        <f t="shared" si="35"/>
        <v>2007</v>
      </c>
      <c r="R229" s="41">
        <f t="shared" si="36"/>
        <v>2007</v>
      </c>
      <c r="S229" s="43" t="str">
        <f>YEAR(Taulukko1[[#This Row],[Alku KK]])&amp;"Q"&amp;ROUNDDOWN((MONTH(Taulukko1[[#This Row],[Alku KK]])-1)/3+1,0)</f>
        <v>2007Q1</v>
      </c>
      <c r="T229" s="43" t="str">
        <f>YEAR(Taulukko1[[#This Row],[Loppu KK]])&amp;"Q"&amp;ROUNDDOWN((MONTH(Taulukko1[[#This Row],[Loppu KK]])-1)/3+1,0)</f>
        <v>2007Q2</v>
      </c>
      <c r="U229" s="66">
        <f>IF(COUNT(Taulukko1[[#This Row],[Neuvottelujen alaiset ]])=1,Taulukko1[[#This Row],[Neuvottelujen alaiset ]],Taulukko1[[#This Row],[Vähennystarve]])</f>
        <v>70</v>
      </c>
      <c r="V229" s="44">
        <f t="shared" si="37"/>
        <v>1</v>
      </c>
      <c r="W229" s="44">
        <f t="shared" si="38"/>
        <v>0.77142857142857146</v>
      </c>
      <c r="X229" s="44">
        <f t="shared" si="39"/>
        <v>0.77142857142857146</v>
      </c>
      <c r="Y229" s="90" t="b">
        <f>AND(MONTH(Taulukko1[[#This Row],[Alku PVM]] )=6,DAY(Taulukko1[[#This Row],[Alku PVM]] )&gt;19)</f>
        <v>0</v>
      </c>
      <c r="Z229" s="90" t="b">
        <f>AND(MONTH(Taulukko1[[#This Row],[Loppu PVM]] )=6,DAY(Taulukko1[[#This Row],[Loppu PVM]] )&gt;19)</f>
        <v>0</v>
      </c>
      <c r="AA229" s="90" t="b">
        <f>OR(MONTH(Taulukko1[[#This Row],[Alku PVM]] )&lt;=5,AND(MONTH(Taulukko1[[#This Row],[Alku PVM]] )=6,DAY(Taulukko1[[#This Row],[Alku PVM]] )&lt;20))</f>
        <v>1</v>
      </c>
      <c r="AB229" s="90" t="b">
        <f>OR(MONTH(Taulukko1[[#This Row],[Loppu PVM]])&lt;=5,AND(MONTH(Taulukko1[[#This Row],[Loppu PVM]] )=6,DAY(Taulukko1[[#This Row],[Loppu PVM]])&lt;20))</f>
        <v>1</v>
      </c>
      <c r="AC229" s="90" t="b">
        <f>OR(MONTH(Taulukko1[[#This Row],[Alku PVM]] )&lt;=3,AND(MONTH(Taulukko1[[#This Row],[Alku PVM]] )=3))</f>
        <v>1</v>
      </c>
      <c r="AD229" s="90" t="b">
        <f>OR(MONTH(Taulukko1[[#This Row],[Loppu PVM]] )&lt;=3,AND(MONTH(Taulukko1[[#This Row],[Loppu PVM]] )=3))</f>
        <v>0</v>
      </c>
      <c r="AE229" s="90" t="b">
        <f>OR(MONTH(Taulukko1[[#This Row],[Alku PVM]] )&lt;=9,AND(MONTH(Taulukko1[[#This Row],[Alku PVM]] )=9))</f>
        <v>1</v>
      </c>
      <c r="AF229" s="90" t="b">
        <f>OR(MONTH(Taulukko1[[#This Row],[Loppu PVM]])&lt;=9,AND(MONTH(Taulukko1[[#This Row],[Loppu PVM]] )=9))</f>
        <v>1</v>
      </c>
      <c r="AG229" s="90" t="b">
        <f>OR(MONTH(Taulukko1[[#This Row],[Alku PVM]] )&lt;=6,AND(MONTH(Taulukko1[[#This Row],[Alku PVM]] )=6))</f>
        <v>1</v>
      </c>
      <c r="AH229" s="90" t="b">
        <f>OR(MONTH(Taulukko1[[#This Row],[Loppu PVM]])&lt;=6,AND(MONTH(Taulukko1[[#This Row],[Loppu PVM]] )=6))</f>
        <v>1</v>
      </c>
    </row>
    <row r="230" spans="1:34" ht="12.75" customHeight="1">
      <c r="A230" s="21" t="s">
        <v>78</v>
      </c>
      <c r="B230" s="23">
        <v>39139</v>
      </c>
      <c r="C230" s="21" t="s">
        <v>1684</v>
      </c>
      <c r="D230" s="24"/>
      <c r="E230" s="62">
        <v>20</v>
      </c>
      <c r="F230" s="23">
        <v>39366</v>
      </c>
      <c r="G230" s="24">
        <v>0</v>
      </c>
      <c r="H230" s="16">
        <v>20</v>
      </c>
      <c r="I230" s="126">
        <f>INDEX('TOL2008'!B:B,MATCH(A230,'TOL2008'!A:A,0))</f>
        <v>23700</v>
      </c>
      <c r="J230" s="59" t="str">
        <f>INDEX(Pääluokka!$H$2:$H$100,MATCH(VALUE(LEFT(Taulukko1[[#This Row],[TOL2008]],2)),Pääluokka!$G$2:$G$100,0))</f>
        <v>Teollisuus</v>
      </c>
      <c r="K230" s="59" t="str">
        <f>INDEX(Pääluokka!$I$2:$I$100,MATCH(VALUE(LEFT(Taulukko1[[#This Row],[TOL2008]],2)),Pääluokka!$G$2:$G$100,0))</f>
        <v>Teollisuus (C-E)</v>
      </c>
      <c r="L230" s="41">
        <f t="shared" si="30"/>
        <v>227</v>
      </c>
      <c r="M230" s="43">
        <f t="shared" si="31"/>
        <v>39139</v>
      </c>
      <c r="N230" s="43">
        <f t="shared" si="32"/>
        <v>39366</v>
      </c>
      <c r="O230" s="43">
        <f t="shared" si="33"/>
        <v>39114</v>
      </c>
      <c r="P230" s="43">
        <f t="shared" si="34"/>
        <v>39356</v>
      </c>
      <c r="Q230" s="41">
        <f t="shared" si="35"/>
        <v>2007</v>
      </c>
      <c r="R230" s="41">
        <f t="shared" si="36"/>
        <v>2007</v>
      </c>
      <c r="S230" s="43" t="str">
        <f>YEAR(Taulukko1[[#This Row],[Alku KK]])&amp;"Q"&amp;ROUNDDOWN((MONTH(Taulukko1[[#This Row],[Alku KK]])-1)/3+1,0)</f>
        <v>2007Q1</v>
      </c>
      <c r="T230" s="43" t="str">
        <f>YEAR(Taulukko1[[#This Row],[Loppu KK]])&amp;"Q"&amp;ROUNDDOWN((MONTH(Taulukko1[[#This Row],[Loppu KK]])-1)/3+1,0)</f>
        <v>2007Q4</v>
      </c>
      <c r="U230" s="66">
        <f>IF(COUNT(Taulukko1[[#This Row],[Neuvottelujen alaiset ]])=1,Taulukko1[[#This Row],[Neuvottelujen alaiset ]],Taulukko1[[#This Row],[Vähennystarve]])</f>
        <v>20</v>
      </c>
      <c r="V230" s="44">
        <f t="shared" si="37"/>
        <v>1</v>
      </c>
      <c r="W230" s="44">
        <f t="shared" si="38"/>
        <v>0</v>
      </c>
      <c r="X230" s="44">
        <f t="shared" si="39"/>
        <v>0</v>
      </c>
      <c r="Y230" s="90" t="b">
        <f>AND(MONTH(Taulukko1[[#This Row],[Alku PVM]] )=6,DAY(Taulukko1[[#This Row],[Alku PVM]] )&gt;19)</f>
        <v>0</v>
      </c>
      <c r="Z230" s="90" t="b">
        <f>AND(MONTH(Taulukko1[[#This Row],[Loppu PVM]] )=6,DAY(Taulukko1[[#This Row],[Loppu PVM]] )&gt;19)</f>
        <v>0</v>
      </c>
      <c r="AA230" s="90" t="b">
        <f>OR(MONTH(Taulukko1[[#This Row],[Alku PVM]] )&lt;=5,AND(MONTH(Taulukko1[[#This Row],[Alku PVM]] )=6,DAY(Taulukko1[[#This Row],[Alku PVM]] )&lt;20))</f>
        <v>1</v>
      </c>
      <c r="AB230" s="90" t="b">
        <f>OR(MONTH(Taulukko1[[#This Row],[Loppu PVM]])&lt;=5,AND(MONTH(Taulukko1[[#This Row],[Loppu PVM]] )=6,DAY(Taulukko1[[#This Row],[Loppu PVM]])&lt;20))</f>
        <v>0</v>
      </c>
      <c r="AC230" s="90" t="b">
        <f>OR(MONTH(Taulukko1[[#This Row],[Alku PVM]] )&lt;=3,AND(MONTH(Taulukko1[[#This Row],[Alku PVM]] )=3))</f>
        <v>1</v>
      </c>
      <c r="AD230" s="90" t="b">
        <f>OR(MONTH(Taulukko1[[#This Row],[Loppu PVM]] )&lt;=3,AND(MONTH(Taulukko1[[#This Row],[Loppu PVM]] )=3))</f>
        <v>0</v>
      </c>
      <c r="AE230" s="90" t="b">
        <f>OR(MONTH(Taulukko1[[#This Row],[Alku PVM]] )&lt;=9,AND(MONTH(Taulukko1[[#This Row],[Alku PVM]] )=9))</f>
        <v>1</v>
      </c>
      <c r="AF230" s="90" t="b">
        <f>OR(MONTH(Taulukko1[[#This Row],[Loppu PVM]])&lt;=9,AND(MONTH(Taulukko1[[#This Row],[Loppu PVM]] )=9))</f>
        <v>0</v>
      </c>
      <c r="AG230" s="90" t="b">
        <f>OR(MONTH(Taulukko1[[#This Row],[Alku PVM]] )&lt;=6,AND(MONTH(Taulukko1[[#This Row],[Alku PVM]] )=6))</f>
        <v>1</v>
      </c>
      <c r="AH230" s="90" t="b">
        <f>OR(MONTH(Taulukko1[[#This Row],[Loppu PVM]])&lt;=6,AND(MONTH(Taulukko1[[#This Row],[Loppu PVM]] )=6))</f>
        <v>0</v>
      </c>
    </row>
    <row r="231" spans="1:34" ht="12.75" customHeight="1">
      <c r="A231" t="s">
        <v>1711</v>
      </c>
      <c r="B231" s="23">
        <v>39143</v>
      </c>
      <c r="C231" t="s">
        <v>1710</v>
      </c>
      <c r="E231" s="62">
        <v>80</v>
      </c>
      <c r="F231" s="4">
        <v>39217</v>
      </c>
      <c r="G231" s="5">
        <v>66</v>
      </c>
      <c r="H231" s="16">
        <v>170</v>
      </c>
      <c r="I231" s="126" t="e">
        <f>INDEX('TOL2008'!B:B,MATCH(A231,'TOL2008'!A:A,0))</f>
        <v>#N/A</v>
      </c>
      <c r="J231" s="59" t="e">
        <f>INDEX(Pääluokka!$H$2:$H$100,MATCH(VALUE(LEFT(Taulukko1[[#This Row],[TOL2008]],2)),Pääluokka!$G$2:$G$100,0))</f>
        <v>#N/A</v>
      </c>
      <c r="K231" s="59" t="e">
        <f>INDEX(Pääluokka!$I$2:$I$100,MATCH(VALUE(LEFT(Taulukko1[[#This Row],[TOL2008]],2)),Pääluokka!$G$2:$G$100,0))</f>
        <v>#N/A</v>
      </c>
      <c r="L231" s="41">
        <f t="shared" si="30"/>
        <v>74</v>
      </c>
      <c r="M231" s="43">
        <f t="shared" si="31"/>
        <v>39143</v>
      </c>
      <c r="N231" s="43">
        <f t="shared" si="32"/>
        <v>39217</v>
      </c>
      <c r="O231" s="43">
        <f t="shared" si="33"/>
        <v>39142</v>
      </c>
      <c r="P231" s="43">
        <f t="shared" si="34"/>
        <v>39203</v>
      </c>
      <c r="Q231" s="41">
        <f t="shared" si="35"/>
        <v>2007</v>
      </c>
      <c r="R231" s="41">
        <f t="shared" si="36"/>
        <v>2007</v>
      </c>
      <c r="S231" s="43" t="str">
        <f>YEAR(Taulukko1[[#This Row],[Alku KK]])&amp;"Q"&amp;ROUNDDOWN((MONTH(Taulukko1[[#This Row],[Alku KK]])-1)/3+1,0)</f>
        <v>2007Q1</v>
      </c>
      <c r="T231" s="43" t="str">
        <f>YEAR(Taulukko1[[#This Row],[Loppu KK]])&amp;"Q"&amp;ROUNDDOWN((MONTH(Taulukko1[[#This Row],[Loppu KK]])-1)/3+1,0)</f>
        <v>2007Q2</v>
      </c>
      <c r="U231" s="66">
        <f>IF(COUNT(Taulukko1[[#This Row],[Neuvottelujen alaiset ]])=1,Taulukko1[[#This Row],[Neuvottelujen alaiset ]],Taulukko1[[#This Row],[Vähennystarve]])</f>
        <v>170</v>
      </c>
      <c r="V231" s="44">
        <f t="shared" si="37"/>
        <v>0.47058823529411764</v>
      </c>
      <c r="W231" s="44">
        <f t="shared" si="38"/>
        <v>0.38823529411764707</v>
      </c>
      <c r="X231" s="44">
        <f t="shared" si="39"/>
        <v>0.82499999999999996</v>
      </c>
      <c r="Y231" s="90" t="b">
        <f>AND(MONTH(Taulukko1[[#This Row],[Alku PVM]] )=6,DAY(Taulukko1[[#This Row],[Alku PVM]] )&gt;19)</f>
        <v>0</v>
      </c>
      <c r="Z231" s="90" t="b">
        <f>AND(MONTH(Taulukko1[[#This Row],[Loppu PVM]] )=6,DAY(Taulukko1[[#This Row],[Loppu PVM]] )&gt;19)</f>
        <v>0</v>
      </c>
      <c r="AA231" s="90" t="b">
        <f>OR(MONTH(Taulukko1[[#This Row],[Alku PVM]] )&lt;=5,AND(MONTH(Taulukko1[[#This Row],[Alku PVM]] )=6,DAY(Taulukko1[[#This Row],[Alku PVM]] )&lt;20))</f>
        <v>1</v>
      </c>
      <c r="AB231" s="90" t="b">
        <f>OR(MONTH(Taulukko1[[#This Row],[Loppu PVM]])&lt;=5,AND(MONTH(Taulukko1[[#This Row],[Loppu PVM]] )=6,DAY(Taulukko1[[#This Row],[Loppu PVM]])&lt;20))</f>
        <v>1</v>
      </c>
      <c r="AC231" s="90" t="b">
        <f>OR(MONTH(Taulukko1[[#This Row],[Alku PVM]] )&lt;=3,AND(MONTH(Taulukko1[[#This Row],[Alku PVM]] )=3))</f>
        <v>1</v>
      </c>
      <c r="AD231" s="90" t="b">
        <f>OR(MONTH(Taulukko1[[#This Row],[Loppu PVM]] )&lt;=3,AND(MONTH(Taulukko1[[#This Row],[Loppu PVM]] )=3))</f>
        <v>0</v>
      </c>
      <c r="AE231" s="90" t="b">
        <f>OR(MONTH(Taulukko1[[#This Row],[Alku PVM]] )&lt;=9,AND(MONTH(Taulukko1[[#This Row],[Alku PVM]] )=9))</f>
        <v>1</v>
      </c>
      <c r="AF231" s="90" t="b">
        <f>OR(MONTH(Taulukko1[[#This Row],[Loppu PVM]])&lt;=9,AND(MONTH(Taulukko1[[#This Row],[Loppu PVM]] )=9))</f>
        <v>1</v>
      </c>
      <c r="AG231" s="90" t="b">
        <f>OR(MONTH(Taulukko1[[#This Row],[Alku PVM]] )&lt;=6,AND(MONTH(Taulukko1[[#This Row],[Alku PVM]] )=6))</f>
        <v>1</v>
      </c>
      <c r="AH231" s="90" t="b">
        <f>OR(MONTH(Taulukko1[[#This Row],[Loppu PVM]])&lt;=6,AND(MONTH(Taulukko1[[#This Row],[Loppu PVM]] )=6))</f>
        <v>1</v>
      </c>
    </row>
    <row r="232" spans="1:34" ht="12.75" customHeight="1">
      <c r="A232" t="s">
        <v>1765</v>
      </c>
      <c r="B232" s="23">
        <v>39154</v>
      </c>
      <c r="C232" t="s">
        <v>1516</v>
      </c>
      <c r="E232" s="62">
        <v>33</v>
      </c>
      <c r="F232" s="4"/>
      <c r="G232" s="5"/>
      <c r="H232" s="16">
        <v>33</v>
      </c>
      <c r="I232" s="126" t="e">
        <f>INDEX('TOL2008'!B:B,MATCH(A232,'TOL2008'!A:A,0))</f>
        <v>#N/A</v>
      </c>
      <c r="J232" s="59" t="e">
        <f>INDEX(Pääluokka!$H$2:$H$100,MATCH(VALUE(LEFT(Taulukko1[[#This Row],[TOL2008]],2)),Pääluokka!$G$2:$G$100,0))</f>
        <v>#N/A</v>
      </c>
      <c r="K232" s="59" t="e">
        <f>INDEX(Pääluokka!$I$2:$I$100,MATCH(VALUE(LEFT(Taulukko1[[#This Row],[TOL2008]],2)),Pääluokka!$G$2:$G$100,0))</f>
        <v>#N/A</v>
      </c>
      <c r="L232" s="41" t="str">
        <f t="shared" si="30"/>
        <v>NA</v>
      </c>
      <c r="M232" s="43">
        <f t="shared" si="31"/>
        <v>39154</v>
      </c>
      <c r="N232" s="43">
        <f t="shared" si="32"/>
        <v>39205</v>
      </c>
      <c r="O232" s="43">
        <f t="shared" si="33"/>
        <v>39142</v>
      </c>
      <c r="P232" s="43">
        <f t="shared" si="34"/>
        <v>39203</v>
      </c>
      <c r="Q232" s="41">
        <f t="shared" si="35"/>
        <v>2007</v>
      </c>
      <c r="R232" s="41">
        <f t="shared" si="36"/>
        <v>2007</v>
      </c>
      <c r="S232" s="43" t="str">
        <f>YEAR(Taulukko1[[#This Row],[Alku KK]])&amp;"Q"&amp;ROUNDDOWN((MONTH(Taulukko1[[#This Row],[Alku KK]])-1)/3+1,0)</f>
        <v>2007Q1</v>
      </c>
      <c r="T232" s="43" t="str">
        <f>YEAR(Taulukko1[[#This Row],[Loppu KK]])&amp;"Q"&amp;ROUNDDOWN((MONTH(Taulukko1[[#This Row],[Loppu KK]])-1)/3+1,0)</f>
        <v>2007Q2</v>
      </c>
      <c r="U232" s="66">
        <f>IF(COUNT(Taulukko1[[#This Row],[Neuvottelujen alaiset ]])=1,Taulukko1[[#This Row],[Neuvottelujen alaiset ]],Taulukko1[[#This Row],[Vähennystarve]])</f>
        <v>33</v>
      </c>
      <c r="V232" s="44">
        <f t="shared" si="37"/>
        <v>1</v>
      </c>
      <c r="W232" s="44" t="str">
        <f t="shared" si="38"/>
        <v>NA</v>
      </c>
      <c r="X232" s="44" t="str">
        <f t="shared" si="39"/>
        <v>NA</v>
      </c>
      <c r="Y232" s="90" t="b">
        <f>AND(MONTH(Taulukko1[[#This Row],[Alku PVM]] )=6,DAY(Taulukko1[[#This Row],[Alku PVM]] )&gt;19)</f>
        <v>0</v>
      </c>
      <c r="Z232" s="90" t="b">
        <f>AND(MONTH(Taulukko1[[#This Row],[Loppu PVM]] )=6,DAY(Taulukko1[[#This Row],[Loppu PVM]] )&gt;19)</f>
        <v>0</v>
      </c>
      <c r="AA232" s="90" t="b">
        <f>OR(MONTH(Taulukko1[[#This Row],[Alku PVM]] )&lt;=5,AND(MONTH(Taulukko1[[#This Row],[Alku PVM]] )=6,DAY(Taulukko1[[#This Row],[Alku PVM]] )&lt;20))</f>
        <v>1</v>
      </c>
      <c r="AB232" s="90" t="b">
        <f>OR(MONTH(Taulukko1[[#This Row],[Loppu PVM]])&lt;=5,AND(MONTH(Taulukko1[[#This Row],[Loppu PVM]] )=6,DAY(Taulukko1[[#This Row],[Loppu PVM]])&lt;20))</f>
        <v>1</v>
      </c>
      <c r="AC232" s="90" t="b">
        <f>OR(MONTH(Taulukko1[[#This Row],[Alku PVM]] )&lt;=3,AND(MONTH(Taulukko1[[#This Row],[Alku PVM]] )=3))</f>
        <v>1</v>
      </c>
      <c r="AD232" s="90" t="b">
        <f>OR(MONTH(Taulukko1[[#This Row],[Loppu PVM]] )&lt;=3,AND(MONTH(Taulukko1[[#This Row],[Loppu PVM]] )=3))</f>
        <v>0</v>
      </c>
      <c r="AE232" s="90" t="b">
        <f>OR(MONTH(Taulukko1[[#This Row],[Alku PVM]] )&lt;=9,AND(MONTH(Taulukko1[[#This Row],[Alku PVM]] )=9))</f>
        <v>1</v>
      </c>
      <c r="AF232" s="90" t="b">
        <f>OR(MONTH(Taulukko1[[#This Row],[Loppu PVM]])&lt;=9,AND(MONTH(Taulukko1[[#This Row],[Loppu PVM]] )=9))</f>
        <v>1</v>
      </c>
      <c r="AG232" s="90" t="b">
        <f>OR(MONTH(Taulukko1[[#This Row],[Alku PVM]] )&lt;=6,AND(MONTH(Taulukko1[[#This Row],[Alku PVM]] )=6))</f>
        <v>1</v>
      </c>
      <c r="AH232" s="90" t="b">
        <f>OR(MONTH(Taulukko1[[#This Row],[Loppu PVM]])&lt;=6,AND(MONTH(Taulukko1[[#This Row],[Loppu PVM]] )=6))</f>
        <v>1</v>
      </c>
    </row>
    <row r="233" spans="1:34" ht="12.75" customHeight="1">
      <c r="A233" t="s">
        <v>1560</v>
      </c>
      <c r="B233" s="23">
        <v>39155</v>
      </c>
      <c r="C233" t="s">
        <v>1758</v>
      </c>
      <c r="F233" s="4">
        <v>39230</v>
      </c>
      <c r="G233" s="5">
        <v>26</v>
      </c>
      <c r="H233" s="22">
        <v>30</v>
      </c>
      <c r="I233" s="126" t="e">
        <f>INDEX('TOL2008'!B:B,MATCH(A233,'TOL2008'!A:A,0))</f>
        <v>#N/A</v>
      </c>
      <c r="J233" s="59" t="e">
        <f>INDEX(Pääluokka!$H$2:$H$100,MATCH(VALUE(LEFT(Taulukko1[[#This Row],[TOL2008]],2)),Pääluokka!$G$2:$G$100,0))</f>
        <v>#N/A</v>
      </c>
      <c r="K233" s="59" t="e">
        <f>INDEX(Pääluokka!$I$2:$I$100,MATCH(VALUE(LEFT(Taulukko1[[#This Row],[TOL2008]],2)),Pääluokka!$G$2:$G$100,0))</f>
        <v>#N/A</v>
      </c>
      <c r="L233" s="41">
        <f t="shared" si="30"/>
        <v>75</v>
      </c>
      <c r="M233" s="43">
        <f t="shared" si="31"/>
        <v>39155</v>
      </c>
      <c r="N233" s="43">
        <f t="shared" si="32"/>
        <v>39230</v>
      </c>
      <c r="O233" s="43">
        <f t="shared" si="33"/>
        <v>39142</v>
      </c>
      <c r="P233" s="43">
        <f t="shared" si="34"/>
        <v>39203</v>
      </c>
      <c r="Q233" s="41">
        <f t="shared" si="35"/>
        <v>2007</v>
      </c>
      <c r="R233" s="41">
        <f t="shared" si="36"/>
        <v>2007</v>
      </c>
      <c r="S233" s="43" t="str">
        <f>YEAR(Taulukko1[[#This Row],[Alku KK]])&amp;"Q"&amp;ROUNDDOWN((MONTH(Taulukko1[[#This Row],[Alku KK]])-1)/3+1,0)</f>
        <v>2007Q1</v>
      </c>
      <c r="T233" s="43" t="str">
        <f>YEAR(Taulukko1[[#This Row],[Loppu KK]])&amp;"Q"&amp;ROUNDDOWN((MONTH(Taulukko1[[#This Row],[Loppu KK]])-1)/3+1,0)</f>
        <v>2007Q2</v>
      </c>
      <c r="U233" s="66">
        <f>IF(COUNT(Taulukko1[[#This Row],[Neuvottelujen alaiset ]])=1,Taulukko1[[#This Row],[Neuvottelujen alaiset ]],Taulukko1[[#This Row],[Vähennystarve]])</f>
        <v>30</v>
      </c>
      <c r="V233" s="44" t="str">
        <f t="shared" si="37"/>
        <v>NA</v>
      </c>
      <c r="W233" s="44">
        <f t="shared" si="38"/>
        <v>0.8666666666666667</v>
      </c>
      <c r="X233" s="44" t="str">
        <f t="shared" si="39"/>
        <v>NA</v>
      </c>
      <c r="Y233" s="90" t="b">
        <f>AND(MONTH(Taulukko1[[#This Row],[Alku PVM]] )=6,DAY(Taulukko1[[#This Row],[Alku PVM]] )&gt;19)</f>
        <v>0</v>
      </c>
      <c r="Z233" s="90" t="b">
        <f>AND(MONTH(Taulukko1[[#This Row],[Loppu PVM]] )=6,DAY(Taulukko1[[#This Row],[Loppu PVM]] )&gt;19)</f>
        <v>0</v>
      </c>
      <c r="AA233" s="90" t="b">
        <f>OR(MONTH(Taulukko1[[#This Row],[Alku PVM]] )&lt;=5,AND(MONTH(Taulukko1[[#This Row],[Alku PVM]] )=6,DAY(Taulukko1[[#This Row],[Alku PVM]] )&lt;20))</f>
        <v>1</v>
      </c>
      <c r="AB233" s="90" t="b">
        <f>OR(MONTH(Taulukko1[[#This Row],[Loppu PVM]])&lt;=5,AND(MONTH(Taulukko1[[#This Row],[Loppu PVM]] )=6,DAY(Taulukko1[[#This Row],[Loppu PVM]])&lt;20))</f>
        <v>1</v>
      </c>
      <c r="AC233" s="90" t="b">
        <f>OR(MONTH(Taulukko1[[#This Row],[Alku PVM]] )&lt;=3,AND(MONTH(Taulukko1[[#This Row],[Alku PVM]] )=3))</f>
        <v>1</v>
      </c>
      <c r="AD233" s="90" t="b">
        <f>OR(MONTH(Taulukko1[[#This Row],[Loppu PVM]] )&lt;=3,AND(MONTH(Taulukko1[[#This Row],[Loppu PVM]] )=3))</f>
        <v>0</v>
      </c>
      <c r="AE233" s="90" t="b">
        <f>OR(MONTH(Taulukko1[[#This Row],[Alku PVM]] )&lt;=9,AND(MONTH(Taulukko1[[#This Row],[Alku PVM]] )=9))</f>
        <v>1</v>
      </c>
      <c r="AF233" s="90" t="b">
        <f>OR(MONTH(Taulukko1[[#This Row],[Loppu PVM]])&lt;=9,AND(MONTH(Taulukko1[[#This Row],[Loppu PVM]] )=9))</f>
        <v>1</v>
      </c>
      <c r="AG233" s="90" t="b">
        <f>OR(MONTH(Taulukko1[[#This Row],[Alku PVM]] )&lt;=6,AND(MONTH(Taulukko1[[#This Row],[Alku PVM]] )=6))</f>
        <v>1</v>
      </c>
      <c r="AH233" s="90" t="b">
        <f>OR(MONTH(Taulukko1[[#This Row],[Loppu PVM]])&lt;=6,AND(MONTH(Taulukko1[[#This Row],[Loppu PVM]] )=6))</f>
        <v>1</v>
      </c>
    </row>
    <row r="234" spans="1:34" ht="12.75" customHeight="1">
      <c r="A234" t="s">
        <v>1689</v>
      </c>
      <c r="B234" s="23">
        <v>39156</v>
      </c>
      <c r="C234" t="s">
        <v>1690</v>
      </c>
      <c r="E234" s="62">
        <v>22</v>
      </c>
      <c r="F234" s="4"/>
      <c r="G234" s="5"/>
      <c r="H234" s="16">
        <v>22</v>
      </c>
      <c r="I234" s="126" t="e">
        <f>INDEX('TOL2008'!B:B,MATCH(A234,'TOL2008'!A:A,0))</f>
        <v>#N/A</v>
      </c>
      <c r="J234" s="59" t="e">
        <f>INDEX(Pääluokka!$H$2:$H$100,MATCH(VALUE(LEFT(Taulukko1[[#This Row],[TOL2008]],2)),Pääluokka!$G$2:$G$100,0))</f>
        <v>#N/A</v>
      </c>
      <c r="K234" s="59" t="e">
        <f>INDEX(Pääluokka!$I$2:$I$100,MATCH(VALUE(LEFT(Taulukko1[[#This Row],[TOL2008]],2)),Pääluokka!$G$2:$G$100,0))</f>
        <v>#N/A</v>
      </c>
      <c r="L234" s="41" t="str">
        <f t="shared" si="30"/>
        <v>NA</v>
      </c>
      <c r="M234" s="43">
        <f t="shared" si="31"/>
        <v>39156</v>
      </c>
      <c r="N234" s="43">
        <f t="shared" si="32"/>
        <v>39207</v>
      </c>
      <c r="O234" s="43">
        <f t="shared" si="33"/>
        <v>39142</v>
      </c>
      <c r="P234" s="43">
        <f t="shared" si="34"/>
        <v>39203</v>
      </c>
      <c r="Q234" s="41">
        <f t="shared" si="35"/>
        <v>2007</v>
      </c>
      <c r="R234" s="41">
        <f t="shared" si="36"/>
        <v>2007</v>
      </c>
      <c r="S234" s="43" t="str">
        <f>YEAR(Taulukko1[[#This Row],[Alku KK]])&amp;"Q"&amp;ROUNDDOWN((MONTH(Taulukko1[[#This Row],[Alku KK]])-1)/3+1,0)</f>
        <v>2007Q1</v>
      </c>
      <c r="T234" s="43" t="str">
        <f>YEAR(Taulukko1[[#This Row],[Loppu KK]])&amp;"Q"&amp;ROUNDDOWN((MONTH(Taulukko1[[#This Row],[Loppu KK]])-1)/3+1,0)</f>
        <v>2007Q2</v>
      </c>
      <c r="U234" s="66">
        <f>IF(COUNT(Taulukko1[[#This Row],[Neuvottelujen alaiset ]])=1,Taulukko1[[#This Row],[Neuvottelujen alaiset ]],Taulukko1[[#This Row],[Vähennystarve]])</f>
        <v>22</v>
      </c>
      <c r="V234" s="44">
        <f t="shared" si="37"/>
        <v>1</v>
      </c>
      <c r="W234" s="44" t="str">
        <f t="shared" si="38"/>
        <v>NA</v>
      </c>
      <c r="X234" s="44" t="str">
        <f t="shared" si="39"/>
        <v>NA</v>
      </c>
      <c r="Y234" s="90" t="b">
        <f>AND(MONTH(Taulukko1[[#This Row],[Alku PVM]] )=6,DAY(Taulukko1[[#This Row],[Alku PVM]] )&gt;19)</f>
        <v>0</v>
      </c>
      <c r="Z234" s="90" t="b">
        <f>AND(MONTH(Taulukko1[[#This Row],[Loppu PVM]] )=6,DAY(Taulukko1[[#This Row],[Loppu PVM]] )&gt;19)</f>
        <v>0</v>
      </c>
      <c r="AA234" s="90" t="b">
        <f>OR(MONTH(Taulukko1[[#This Row],[Alku PVM]] )&lt;=5,AND(MONTH(Taulukko1[[#This Row],[Alku PVM]] )=6,DAY(Taulukko1[[#This Row],[Alku PVM]] )&lt;20))</f>
        <v>1</v>
      </c>
      <c r="AB234" s="90" t="b">
        <f>OR(MONTH(Taulukko1[[#This Row],[Loppu PVM]])&lt;=5,AND(MONTH(Taulukko1[[#This Row],[Loppu PVM]] )=6,DAY(Taulukko1[[#This Row],[Loppu PVM]])&lt;20))</f>
        <v>1</v>
      </c>
      <c r="AC234" s="90" t="b">
        <f>OR(MONTH(Taulukko1[[#This Row],[Alku PVM]] )&lt;=3,AND(MONTH(Taulukko1[[#This Row],[Alku PVM]] )=3))</f>
        <v>1</v>
      </c>
      <c r="AD234" s="90" t="b">
        <f>OR(MONTH(Taulukko1[[#This Row],[Loppu PVM]] )&lt;=3,AND(MONTH(Taulukko1[[#This Row],[Loppu PVM]] )=3))</f>
        <v>0</v>
      </c>
      <c r="AE234" s="90" t="b">
        <f>OR(MONTH(Taulukko1[[#This Row],[Alku PVM]] )&lt;=9,AND(MONTH(Taulukko1[[#This Row],[Alku PVM]] )=9))</f>
        <v>1</v>
      </c>
      <c r="AF234" s="90" t="b">
        <f>OR(MONTH(Taulukko1[[#This Row],[Loppu PVM]])&lt;=9,AND(MONTH(Taulukko1[[#This Row],[Loppu PVM]] )=9))</f>
        <v>1</v>
      </c>
      <c r="AG234" s="90" t="b">
        <f>OR(MONTH(Taulukko1[[#This Row],[Alku PVM]] )&lt;=6,AND(MONTH(Taulukko1[[#This Row],[Alku PVM]] )=6))</f>
        <v>1</v>
      </c>
      <c r="AH234" s="90" t="b">
        <f>OR(MONTH(Taulukko1[[#This Row],[Loppu PVM]])&lt;=6,AND(MONTH(Taulukko1[[#This Row],[Loppu PVM]] )=6))</f>
        <v>1</v>
      </c>
    </row>
    <row r="235" spans="1:34" ht="12.75" customHeight="1">
      <c r="A235" t="s">
        <v>1748</v>
      </c>
      <c r="B235" s="23">
        <v>39158</v>
      </c>
      <c r="C235" s="21" t="s">
        <v>1747</v>
      </c>
      <c r="D235" s="24"/>
      <c r="F235" s="23"/>
      <c r="G235" s="24"/>
      <c r="H235" s="16">
        <v>30</v>
      </c>
      <c r="I235" s="126" t="e">
        <f>INDEX('TOL2008'!B:B,MATCH(A235,'TOL2008'!A:A,0))</f>
        <v>#N/A</v>
      </c>
      <c r="J235" s="59" t="e">
        <f>INDEX(Pääluokka!$H$2:$H$100,MATCH(VALUE(LEFT(Taulukko1[[#This Row],[TOL2008]],2)),Pääluokka!$G$2:$G$100,0))</f>
        <v>#N/A</v>
      </c>
      <c r="K235" s="59" t="e">
        <f>INDEX(Pääluokka!$I$2:$I$100,MATCH(VALUE(LEFT(Taulukko1[[#This Row],[TOL2008]],2)),Pääluokka!$G$2:$G$100,0))</f>
        <v>#N/A</v>
      </c>
      <c r="L235" s="41" t="str">
        <f t="shared" si="30"/>
        <v>NA</v>
      </c>
      <c r="M235" s="43">
        <f t="shared" si="31"/>
        <v>39158</v>
      </c>
      <c r="N235" s="43">
        <f t="shared" si="32"/>
        <v>39209</v>
      </c>
      <c r="O235" s="43">
        <f t="shared" si="33"/>
        <v>39142</v>
      </c>
      <c r="P235" s="43">
        <f t="shared" si="34"/>
        <v>39203</v>
      </c>
      <c r="Q235" s="41">
        <f t="shared" si="35"/>
        <v>2007</v>
      </c>
      <c r="R235" s="41">
        <f t="shared" si="36"/>
        <v>2007</v>
      </c>
      <c r="S235" s="43" t="str">
        <f>YEAR(Taulukko1[[#This Row],[Alku KK]])&amp;"Q"&amp;ROUNDDOWN((MONTH(Taulukko1[[#This Row],[Alku KK]])-1)/3+1,0)</f>
        <v>2007Q1</v>
      </c>
      <c r="T235" s="43" t="str">
        <f>YEAR(Taulukko1[[#This Row],[Loppu KK]])&amp;"Q"&amp;ROUNDDOWN((MONTH(Taulukko1[[#This Row],[Loppu KK]])-1)/3+1,0)</f>
        <v>2007Q2</v>
      </c>
      <c r="U235" s="66">
        <f>IF(COUNT(Taulukko1[[#This Row],[Neuvottelujen alaiset ]])=1,Taulukko1[[#This Row],[Neuvottelujen alaiset ]],Taulukko1[[#This Row],[Vähennystarve]])</f>
        <v>30</v>
      </c>
      <c r="V235" s="44" t="str">
        <f t="shared" si="37"/>
        <v>NA</v>
      </c>
      <c r="W235" s="44" t="str">
        <f t="shared" si="38"/>
        <v>NA</v>
      </c>
      <c r="X235" s="44" t="str">
        <f t="shared" si="39"/>
        <v>NA</v>
      </c>
      <c r="Y235" s="90" t="b">
        <f>AND(MONTH(Taulukko1[[#This Row],[Alku PVM]] )=6,DAY(Taulukko1[[#This Row],[Alku PVM]] )&gt;19)</f>
        <v>0</v>
      </c>
      <c r="Z235" s="90" t="b">
        <f>AND(MONTH(Taulukko1[[#This Row],[Loppu PVM]] )=6,DAY(Taulukko1[[#This Row],[Loppu PVM]] )&gt;19)</f>
        <v>0</v>
      </c>
      <c r="AA235" s="90" t="b">
        <f>OR(MONTH(Taulukko1[[#This Row],[Alku PVM]] )&lt;=5,AND(MONTH(Taulukko1[[#This Row],[Alku PVM]] )=6,DAY(Taulukko1[[#This Row],[Alku PVM]] )&lt;20))</f>
        <v>1</v>
      </c>
      <c r="AB235" s="90" t="b">
        <f>OR(MONTH(Taulukko1[[#This Row],[Loppu PVM]])&lt;=5,AND(MONTH(Taulukko1[[#This Row],[Loppu PVM]] )=6,DAY(Taulukko1[[#This Row],[Loppu PVM]])&lt;20))</f>
        <v>1</v>
      </c>
      <c r="AC235" s="90" t="b">
        <f>OR(MONTH(Taulukko1[[#This Row],[Alku PVM]] )&lt;=3,AND(MONTH(Taulukko1[[#This Row],[Alku PVM]] )=3))</f>
        <v>1</v>
      </c>
      <c r="AD235" s="90" t="b">
        <f>OR(MONTH(Taulukko1[[#This Row],[Loppu PVM]] )&lt;=3,AND(MONTH(Taulukko1[[#This Row],[Loppu PVM]] )=3))</f>
        <v>0</v>
      </c>
      <c r="AE235" s="90" t="b">
        <f>OR(MONTH(Taulukko1[[#This Row],[Alku PVM]] )&lt;=9,AND(MONTH(Taulukko1[[#This Row],[Alku PVM]] )=9))</f>
        <v>1</v>
      </c>
      <c r="AF235" s="90" t="b">
        <f>OR(MONTH(Taulukko1[[#This Row],[Loppu PVM]])&lt;=9,AND(MONTH(Taulukko1[[#This Row],[Loppu PVM]] )=9))</f>
        <v>1</v>
      </c>
      <c r="AG235" s="90" t="b">
        <f>OR(MONTH(Taulukko1[[#This Row],[Alku PVM]] )&lt;=6,AND(MONTH(Taulukko1[[#This Row],[Alku PVM]] )=6))</f>
        <v>1</v>
      </c>
      <c r="AH235" s="90" t="b">
        <f>OR(MONTH(Taulukko1[[#This Row],[Loppu PVM]])&lt;=6,AND(MONTH(Taulukko1[[#This Row],[Loppu PVM]] )=6))</f>
        <v>1</v>
      </c>
    </row>
    <row r="236" spans="1:34" ht="12.75" customHeight="1">
      <c r="A236" t="s">
        <v>1791</v>
      </c>
      <c r="B236" s="23">
        <v>39170</v>
      </c>
      <c r="C236" t="s">
        <v>1790</v>
      </c>
      <c r="F236" s="4">
        <v>39233</v>
      </c>
      <c r="G236" s="5">
        <v>26</v>
      </c>
      <c r="H236" s="22">
        <v>35</v>
      </c>
      <c r="I236" s="126" t="e">
        <f>INDEX('TOL2008'!B:B,MATCH(A236,'TOL2008'!A:A,0))</f>
        <v>#N/A</v>
      </c>
      <c r="J236" s="59" t="e">
        <f>INDEX(Pääluokka!$H$2:$H$100,MATCH(VALUE(LEFT(Taulukko1[[#This Row],[TOL2008]],2)),Pääluokka!$G$2:$G$100,0))</f>
        <v>#N/A</v>
      </c>
      <c r="K236" s="59" t="e">
        <f>INDEX(Pääluokka!$I$2:$I$100,MATCH(VALUE(LEFT(Taulukko1[[#This Row],[TOL2008]],2)),Pääluokka!$G$2:$G$100,0))</f>
        <v>#N/A</v>
      </c>
      <c r="L236" s="41">
        <f t="shared" si="30"/>
        <v>63</v>
      </c>
      <c r="M236" s="43">
        <f t="shared" si="31"/>
        <v>39170</v>
      </c>
      <c r="N236" s="43">
        <f t="shared" si="32"/>
        <v>39233</v>
      </c>
      <c r="O236" s="43">
        <f t="shared" si="33"/>
        <v>39142</v>
      </c>
      <c r="P236" s="43">
        <f t="shared" si="34"/>
        <v>39203</v>
      </c>
      <c r="Q236" s="41">
        <f t="shared" si="35"/>
        <v>2007</v>
      </c>
      <c r="R236" s="41">
        <f t="shared" si="36"/>
        <v>2007</v>
      </c>
      <c r="S236" s="43" t="str">
        <f>YEAR(Taulukko1[[#This Row],[Alku KK]])&amp;"Q"&amp;ROUNDDOWN((MONTH(Taulukko1[[#This Row],[Alku KK]])-1)/3+1,0)</f>
        <v>2007Q1</v>
      </c>
      <c r="T236" s="43" t="str">
        <f>YEAR(Taulukko1[[#This Row],[Loppu KK]])&amp;"Q"&amp;ROUNDDOWN((MONTH(Taulukko1[[#This Row],[Loppu KK]])-1)/3+1,0)</f>
        <v>2007Q2</v>
      </c>
      <c r="U236" s="66">
        <f>IF(COUNT(Taulukko1[[#This Row],[Neuvottelujen alaiset ]])=1,Taulukko1[[#This Row],[Neuvottelujen alaiset ]],Taulukko1[[#This Row],[Vähennystarve]])</f>
        <v>35</v>
      </c>
      <c r="V236" s="44" t="str">
        <f t="shared" si="37"/>
        <v>NA</v>
      </c>
      <c r="W236" s="44">
        <f t="shared" si="38"/>
        <v>0.74285714285714288</v>
      </c>
      <c r="X236" s="44" t="str">
        <f t="shared" si="39"/>
        <v>NA</v>
      </c>
      <c r="Y236" s="90" t="b">
        <f>AND(MONTH(Taulukko1[[#This Row],[Alku PVM]] )=6,DAY(Taulukko1[[#This Row],[Alku PVM]] )&gt;19)</f>
        <v>0</v>
      </c>
      <c r="Z236" s="90" t="b">
        <f>AND(MONTH(Taulukko1[[#This Row],[Loppu PVM]] )=6,DAY(Taulukko1[[#This Row],[Loppu PVM]] )&gt;19)</f>
        <v>0</v>
      </c>
      <c r="AA236" s="90" t="b">
        <f>OR(MONTH(Taulukko1[[#This Row],[Alku PVM]] )&lt;=5,AND(MONTH(Taulukko1[[#This Row],[Alku PVM]] )=6,DAY(Taulukko1[[#This Row],[Alku PVM]] )&lt;20))</f>
        <v>1</v>
      </c>
      <c r="AB236" s="90" t="b">
        <f>OR(MONTH(Taulukko1[[#This Row],[Loppu PVM]])&lt;=5,AND(MONTH(Taulukko1[[#This Row],[Loppu PVM]] )=6,DAY(Taulukko1[[#This Row],[Loppu PVM]])&lt;20))</f>
        <v>1</v>
      </c>
      <c r="AC236" s="90" t="b">
        <f>OR(MONTH(Taulukko1[[#This Row],[Alku PVM]] )&lt;=3,AND(MONTH(Taulukko1[[#This Row],[Alku PVM]] )=3))</f>
        <v>1</v>
      </c>
      <c r="AD236" s="90" t="b">
        <f>OR(MONTH(Taulukko1[[#This Row],[Loppu PVM]] )&lt;=3,AND(MONTH(Taulukko1[[#This Row],[Loppu PVM]] )=3))</f>
        <v>0</v>
      </c>
      <c r="AE236" s="90" t="b">
        <f>OR(MONTH(Taulukko1[[#This Row],[Alku PVM]] )&lt;=9,AND(MONTH(Taulukko1[[#This Row],[Alku PVM]] )=9))</f>
        <v>1</v>
      </c>
      <c r="AF236" s="90" t="b">
        <f>OR(MONTH(Taulukko1[[#This Row],[Loppu PVM]])&lt;=9,AND(MONTH(Taulukko1[[#This Row],[Loppu PVM]] )=9))</f>
        <v>1</v>
      </c>
      <c r="AG236" s="90" t="b">
        <f>OR(MONTH(Taulukko1[[#This Row],[Alku PVM]] )&lt;=6,AND(MONTH(Taulukko1[[#This Row],[Alku PVM]] )=6))</f>
        <v>1</v>
      </c>
      <c r="AH236" s="90" t="b">
        <f>OR(MONTH(Taulukko1[[#This Row],[Loppu PVM]])&lt;=6,AND(MONTH(Taulukko1[[#This Row],[Loppu PVM]] )=6))</f>
        <v>1</v>
      </c>
    </row>
    <row r="237" spans="1:34" ht="12.75" customHeight="1">
      <c r="A237" t="s">
        <v>1085</v>
      </c>
      <c r="B237" s="23">
        <v>39170</v>
      </c>
      <c r="C237" t="s">
        <v>361</v>
      </c>
      <c r="E237" s="62">
        <v>20</v>
      </c>
      <c r="F237" s="4"/>
      <c r="G237" s="24"/>
      <c r="H237" s="16">
        <v>20</v>
      </c>
      <c r="I237" s="126">
        <f>INDEX('TOL2008'!B:B,MATCH(A237,'TOL2008'!A:A,0))</f>
        <v>28220</v>
      </c>
      <c r="J237" s="59" t="str">
        <f>INDEX(Pääluokka!$H$2:$H$100,MATCH(VALUE(LEFT(Taulukko1[[#This Row],[TOL2008]],2)),Pääluokka!$G$2:$G$100,0))</f>
        <v>Teollisuus</v>
      </c>
      <c r="K237" s="59" t="str">
        <f>INDEX(Pääluokka!$I$2:$I$100,MATCH(VALUE(LEFT(Taulukko1[[#This Row],[TOL2008]],2)),Pääluokka!$G$2:$G$100,0))</f>
        <v>Teollisuus (C-E)</v>
      </c>
      <c r="L237" s="41" t="str">
        <f t="shared" si="30"/>
        <v>NA</v>
      </c>
      <c r="M237" s="43">
        <f t="shared" si="31"/>
        <v>39170</v>
      </c>
      <c r="N237" s="43">
        <f t="shared" si="32"/>
        <v>39221</v>
      </c>
      <c r="O237" s="43">
        <f t="shared" si="33"/>
        <v>39142</v>
      </c>
      <c r="P237" s="43">
        <f t="shared" si="34"/>
        <v>39203</v>
      </c>
      <c r="Q237" s="41">
        <f t="shared" si="35"/>
        <v>2007</v>
      </c>
      <c r="R237" s="41">
        <f t="shared" si="36"/>
        <v>2007</v>
      </c>
      <c r="S237" s="43" t="str">
        <f>YEAR(Taulukko1[[#This Row],[Alku KK]])&amp;"Q"&amp;ROUNDDOWN((MONTH(Taulukko1[[#This Row],[Alku KK]])-1)/3+1,0)</f>
        <v>2007Q1</v>
      </c>
      <c r="T237" s="43" t="str">
        <f>YEAR(Taulukko1[[#This Row],[Loppu KK]])&amp;"Q"&amp;ROUNDDOWN((MONTH(Taulukko1[[#This Row],[Loppu KK]])-1)/3+1,0)</f>
        <v>2007Q2</v>
      </c>
      <c r="U237" s="66">
        <f>IF(COUNT(Taulukko1[[#This Row],[Neuvottelujen alaiset ]])=1,Taulukko1[[#This Row],[Neuvottelujen alaiset ]],Taulukko1[[#This Row],[Vähennystarve]])</f>
        <v>20</v>
      </c>
      <c r="V237" s="44">
        <f t="shared" si="37"/>
        <v>1</v>
      </c>
      <c r="W237" s="44" t="str">
        <f t="shared" si="38"/>
        <v>NA</v>
      </c>
      <c r="X237" s="44" t="str">
        <f t="shared" si="39"/>
        <v>NA</v>
      </c>
      <c r="Y237" s="90" t="b">
        <f>AND(MONTH(Taulukko1[[#This Row],[Alku PVM]] )=6,DAY(Taulukko1[[#This Row],[Alku PVM]] )&gt;19)</f>
        <v>0</v>
      </c>
      <c r="Z237" s="90" t="b">
        <f>AND(MONTH(Taulukko1[[#This Row],[Loppu PVM]] )=6,DAY(Taulukko1[[#This Row],[Loppu PVM]] )&gt;19)</f>
        <v>0</v>
      </c>
      <c r="AA237" s="90" t="b">
        <f>OR(MONTH(Taulukko1[[#This Row],[Alku PVM]] )&lt;=5,AND(MONTH(Taulukko1[[#This Row],[Alku PVM]] )=6,DAY(Taulukko1[[#This Row],[Alku PVM]] )&lt;20))</f>
        <v>1</v>
      </c>
      <c r="AB237" s="90" t="b">
        <f>OR(MONTH(Taulukko1[[#This Row],[Loppu PVM]])&lt;=5,AND(MONTH(Taulukko1[[#This Row],[Loppu PVM]] )=6,DAY(Taulukko1[[#This Row],[Loppu PVM]])&lt;20))</f>
        <v>1</v>
      </c>
      <c r="AC237" s="90" t="b">
        <f>OR(MONTH(Taulukko1[[#This Row],[Alku PVM]] )&lt;=3,AND(MONTH(Taulukko1[[#This Row],[Alku PVM]] )=3))</f>
        <v>1</v>
      </c>
      <c r="AD237" s="90" t="b">
        <f>OR(MONTH(Taulukko1[[#This Row],[Loppu PVM]] )&lt;=3,AND(MONTH(Taulukko1[[#This Row],[Loppu PVM]] )=3))</f>
        <v>0</v>
      </c>
      <c r="AE237" s="90" t="b">
        <f>OR(MONTH(Taulukko1[[#This Row],[Alku PVM]] )&lt;=9,AND(MONTH(Taulukko1[[#This Row],[Alku PVM]] )=9))</f>
        <v>1</v>
      </c>
      <c r="AF237" s="90" t="b">
        <f>OR(MONTH(Taulukko1[[#This Row],[Loppu PVM]])&lt;=9,AND(MONTH(Taulukko1[[#This Row],[Loppu PVM]] )=9))</f>
        <v>1</v>
      </c>
      <c r="AG237" s="90" t="b">
        <f>OR(MONTH(Taulukko1[[#This Row],[Alku PVM]] )&lt;=6,AND(MONTH(Taulukko1[[#This Row],[Alku PVM]] )=6))</f>
        <v>1</v>
      </c>
      <c r="AH237" s="90" t="b">
        <f>OR(MONTH(Taulukko1[[#This Row],[Loppu PVM]])&lt;=6,AND(MONTH(Taulukko1[[#This Row],[Loppu PVM]] )=6))</f>
        <v>1</v>
      </c>
    </row>
    <row r="238" spans="1:34" ht="12.75" customHeight="1">
      <c r="A238" t="s">
        <v>1597</v>
      </c>
      <c r="B238" s="23">
        <v>39183</v>
      </c>
      <c r="C238" t="s">
        <v>1780</v>
      </c>
      <c r="D238" s="24"/>
      <c r="E238" s="62">
        <v>100</v>
      </c>
      <c r="F238" s="23">
        <v>39220</v>
      </c>
      <c r="G238" s="24">
        <v>62</v>
      </c>
      <c r="H238" s="16">
        <v>175</v>
      </c>
      <c r="I238" s="126" t="e">
        <f>INDEX('TOL2008'!B:B,MATCH(A238,'TOL2008'!A:A,0))</f>
        <v>#N/A</v>
      </c>
      <c r="J238" s="59" t="e">
        <f>INDEX(Pääluokka!$H$2:$H$100,MATCH(VALUE(LEFT(Taulukko1[[#This Row],[TOL2008]],2)),Pääluokka!$G$2:$G$100,0))</f>
        <v>#N/A</v>
      </c>
      <c r="K238" s="59" t="e">
        <f>INDEX(Pääluokka!$I$2:$I$100,MATCH(VALUE(LEFT(Taulukko1[[#This Row],[TOL2008]],2)),Pääluokka!$G$2:$G$100,0))</f>
        <v>#N/A</v>
      </c>
      <c r="L238" s="41">
        <f t="shared" si="30"/>
        <v>37</v>
      </c>
      <c r="M238" s="43">
        <f t="shared" si="31"/>
        <v>39183</v>
      </c>
      <c r="N238" s="43">
        <f t="shared" si="32"/>
        <v>39220</v>
      </c>
      <c r="O238" s="43">
        <f t="shared" si="33"/>
        <v>39173</v>
      </c>
      <c r="P238" s="43">
        <f t="shared" si="34"/>
        <v>39203</v>
      </c>
      <c r="Q238" s="41">
        <f t="shared" si="35"/>
        <v>2007</v>
      </c>
      <c r="R238" s="41">
        <f t="shared" si="36"/>
        <v>2007</v>
      </c>
      <c r="S238" s="43" t="str">
        <f>YEAR(Taulukko1[[#This Row],[Alku KK]])&amp;"Q"&amp;ROUNDDOWN((MONTH(Taulukko1[[#This Row],[Alku KK]])-1)/3+1,0)</f>
        <v>2007Q2</v>
      </c>
      <c r="T238" s="43" t="str">
        <f>YEAR(Taulukko1[[#This Row],[Loppu KK]])&amp;"Q"&amp;ROUNDDOWN((MONTH(Taulukko1[[#This Row],[Loppu KK]])-1)/3+1,0)</f>
        <v>2007Q2</v>
      </c>
      <c r="U238" s="66">
        <f>IF(COUNT(Taulukko1[[#This Row],[Neuvottelujen alaiset ]])=1,Taulukko1[[#This Row],[Neuvottelujen alaiset ]],Taulukko1[[#This Row],[Vähennystarve]])</f>
        <v>175</v>
      </c>
      <c r="V238" s="44">
        <f t="shared" si="37"/>
        <v>0.5714285714285714</v>
      </c>
      <c r="W238" s="44">
        <f t="shared" si="38"/>
        <v>0.35428571428571426</v>
      </c>
      <c r="X238" s="44">
        <f t="shared" si="39"/>
        <v>0.62</v>
      </c>
      <c r="Y238" s="90" t="b">
        <f>AND(MONTH(Taulukko1[[#This Row],[Alku PVM]] )=6,DAY(Taulukko1[[#This Row],[Alku PVM]] )&gt;19)</f>
        <v>0</v>
      </c>
      <c r="Z238" s="90" t="b">
        <f>AND(MONTH(Taulukko1[[#This Row],[Loppu PVM]] )=6,DAY(Taulukko1[[#This Row],[Loppu PVM]] )&gt;19)</f>
        <v>0</v>
      </c>
      <c r="AA238" s="90" t="b">
        <f>OR(MONTH(Taulukko1[[#This Row],[Alku PVM]] )&lt;=5,AND(MONTH(Taulukko1[[#This Row],[Alku PVM]] )=6,DAY(Taulukko1[[#This Row],[Alku PVM]] )&lt;20))</f>
        <v>1</v>
      </c>
      <c r="AB238" s="90" t="b">
        <f>OR(MONTH(Taulukko1[[#This Row],[Loppu PVM]])&lt;=5,AND(MONTH(Taulukko1[[#This Row],[Loppu PVM]] )=6,DAY(Taulukko1[[#This Row],[Loppu PVM]])&lt;20))</f>
        <v>1</v>
      </c>
      <c r="AC238" s="90" t="b">
        <f>OR(MONTH(Taulukko1[[#This Row],[Alku PVM]] )&lt;=3,AND(MONTH(Taulukko1[[#This Row],[Alku PVM]] )=3))</f>
        <v>0</v>
      </c>
      <c r="AD238" s="90" t="b">
        <f>OR(MONTH(Taulukko1[[#This Row],[Loppu PVM]] )&lt;=3,AND(MONTH(Taulukko1[[#This Row],[Loppu PVM]] )=3))</f>
        <v>0</v>
      </c>
      <c r="AE238" s="90" t="b">
        <f>OR(MONTH(Taulukko1[[#This Row],[Alku PVM]] )&lt;=9,AND(MONTH(Taulukko1[[#This Row],[Alku PVM]] )=9))</f>
        <v>1</v>
      </c>
      <c r="AF238" s="90" t="b">
        <f>OR(MONTH(Taulukko1[[#This Row],[Loppu PVM]])&lt;=9,AND(MONTH(Taulukko1[[#This Row],[Loppu PVM]] )=9))</f>
        <v>1</v>
      </c>
      <c r="AG238" s="90" t="b">
        <f>OR(MONTH(Taulukko1[[#This Row],[Alku PVM]] )&lt;=6,AND(MONTH(Taulukko1[[#This Row],[Alku PVM]] )=6))</f>
        <v>1</v>
      </c>
      <c r="AH238" s="90" t="b">
        <f>OR(MONTH(Taulukko1[[#This Row],[Loppu PVM]])&lt;=6,AND(MONTH(Taulukko1[[#This Row],[Loppu PVM]] )=6))</f>
        <v>1</v>
      </c>
    </row>
    <row r="239" spans="1:34" ht="12.75" customHeight="1">
      <c r="A239" t="s">
        <v>1532</v>
      </c>
      <c r="B239" s="23">
        <v>39184</v>
      </c>
      <c r="C239" t="s">
        <v>1744</v>
      </c>
      <c r="E239" s="62">
        <v>14</v>
      </c>
      <c r="F239" s="4">
        <v>39238</v>
      </c>
      <c r="G239" s="5">
        <v>12</v>
      </c>
      <c r="H239" s="16">
        <v>26</v>
      </c>
      <c r="I239" s="126" t="e">
        <f>INDEX('TOL2008'!B:B,MATCH(A239,'TOL2008'!A:A,0))</f>
        <v>#N/A</v>
      </c>
      <c r="J239" s="59" t="e">
        <f>INDEX(Pääluokka!$H$2:$H$100,MATCH(VALUE(LEFT(Taulukko1[[#This Row],[TOL2008]],2)),Pääluokka!$G$2:$G$100,0))</f>
        <v>#N/A</v>
      </c>
      <c r="K239" s="59" t="e">
        <f>INDEX(Pääluokka!$I$2:$I$100,MATCH(VALUE(LEFT(Taulukko1[[#This Row],[TOL2008]],2)),Pääluokka!$G$2:$G$100,0))</f>
        <v>#N/A</v>
      </c>
      <c r="L239" s="41">
        <f t="shared" si="30"/>
        <v>54</v>
      </c>
      <c r="M239" s="43">
        <f t="shared" si="31"/>
        <v>39184</v>
      </c>
      <c r="N239" s="43">
        <f t="shared" si="32"/>
        <v>39238</v>
      </c>
      <c r="O239" s="43">
        <f t="shared" si="33"/>
        <v>39173</v>
      </c>
      <c r="P239" s="43">
        <f t="shared" si="34"/>
        <v>39234</v>
      </c>
      <c r="Q239" s="41">
        <f t="shared" si="35"/>
        <v>2007</v>
      </c>
      <c r="R239" s="41">
        <f t="shared" si="36"/>
        <v>2007</v>
      </c>
      <c r="S239" s="43" t="str">
        <f>YEAR(Taulukko1[[#This Row],[Alku KK]])&amp;"Q"&amp;ROUNDDOWN((MONTH(Taulukko1[[#This Row],[Alku KK]])-1)/3+1,0)</f>
        <v>2007Q2</v>
      </c>
      <c r="T239" s="43" t="str">
        <f>YEAR(Taulukko1[[#This Row],[Loppu KK]])&amp;"Q"&amp;ROUNDDOWN((MONTH(Taulukko1[[#This Row],[Loppu KK]])-1)/3+1,0)</f>
        <v>2007Q2</v>
      </c>
      <c r="U239" s="66">
        <f>IF(COUNT(Taulukko1[[#This Row],[Neuvottelujen alaiset ]])=1,Taulukko1[[#This Row],[Neuvottelujen alaiset ]],Taulukko1[[#This Row],[Vähennystarve]])</f>
        <v>26</v>
      </c>
      <c r="V239" s="44">
        <f t="shared" si="37"/>
        <v>0.53846153846153844</v>
      </c>
      <c r="W239" s="44">
        <f t="shared" si="38"/>
        <v>0.46153846153846156</v>
      </c>
      <c r="X239" s="44">
        <f t="shared" si="39"/>
        <v>0.8571428571428571</v>
      </c>
      <c r="Y239" s="90" t="b">
        <f>AND(MONTH(Taulukko1[[#This Row],[Alku PVM]] )=6,DAY(Taulukko1[[#This Row],[Alku PVM]] )&gt;19)</f>
        <v>0</v>
      </c>
      <c r="Z239" s="90" t="b">
        <f>AND(MONTH(Taulukko1[[#This Row],[Loppu PVM]] )=6,DAY(Taulukko1[[#This Row],[Loppu PVM]] )&gt;19)</f>
        <v>0</v>
      </c>
      <c r="AA239" s="90" t="b">
        <f>OR(MONTH(Taulukko1[[#This Row],[Alku PVM]] )&lt;=5,AND(MONTH(Taulukko1[[#This Row],[Alku PVM]] )=6,DAY(Taulukko1[[#This Row],[Alku PVM]] )&lt;20))</f>
        <v>1</v>
      </c>
      <c r="AB239" s="90" t="b">
        <f>OR(MONTH(Taulukko1[[#This Row],[Loppu PVM]])&lt;=5,AND(MONTH(Taulukko1[[#This Row],[Loppu PVM]] )=6,DAY(Taulukko1[[#This Row],[Loppu PVM]])&lt;20))</f>
        <v>1</v>
      </c>
      <c r="AC239" s="90" t="b">
        <f>OR(MONTH(Taulukko1[[#This Row],[Alku PVM]] )&lt;=3,AND(MONTH(Taulukko1[[#This Row],[Alku PVM]] )=3))</f>
        <v>0</v>
      </c>
      <c r="AD239" s="90" t="b">
        <f>OR(MONTH(Taulukko1[[#This Row],[Loppu PVM]] )&lt;=3,AND(MONTH(Taulukko1[[#This Row],[Loppu PVM]] )=3))</f>
        <v>0</v>
      </c>
      <c r="AE239" s="90" t="b">
        <f>OR(MONTH(Taulukko1[[#This Row],[Alku PVM]] )&lt;=9,AND(MONTH(Taulukko1[[#This Row],[Alku PVM]] )=9))</f>
        <v>1</v>
      </c>
      <c r="AF239" s="90" t="b">
        <f>OR(MONTH(Taulukko1[[#This Row],[Loppu PVM]])&lt;=9,AND(MONTH(Taulukko1[[#This Row],[Loppu PVM]] )=9))</f>
        <v>1</v>
      </c>
      <c r="AG239" s="90" t="b">
        <f>OR(MONTH(Taulukko1[[#This Row],[Alku PVM]] )&lt;=6,AND(MONTH(Taulukko1[[#This Row],[Alku PVM]] )=6))</f>
        <v>1</v>
      </c>
      <c r="AH239" s="90" t="b">
        <f>OR(MONTH(Taulukko1[[#This Row],[Loppu PVM]])&lt;=6,AND(MONTH(Taulukko1[[#This Row],[Loppu PVM]] )=6))</f>
        <v>1</v>
      </c>
    </row>
    <row r="240" spans="1:34" ht="12.75" customHeight="1">
      <c r="A240" t="s">
        <v>1406</v>
      </c>
      <c r="B240" s="23">
        <v>39189</v>
      </c>
      <c r="C240" t="s">
        <v>1698</v>
      </c>
      <c r="E240" s="62">
        <v>60</v>
      </c>
      <c r="F240" s="4">
        <v>39245</v>
      </c>
      <c r="G240" s="5">
        <v>29</v>
      </c>
      <c r="H240" s="16">
        <v>60</v>
      </c>
      <c r="I240" s="126" t="e">
        <f>INDEX('TOL2008'!B:B,MATCH(A240,'TOL2008'!A:A,0))</f>
        <v>#N/A</v>
      </c>
      <c r="J240" s="59" t="e">
        <f>INDEX(Pääluokka!$H$2:$H$100,MATCH(VALUE(LEFT(Taulukko1[[#This Row],[TOL2008]],2)),Pääluokka!$G$2:$G$100,0))</f>
        <v>#N/A</v>
      </c>
      <c r="K240" s="59" t="e">
        <f>INDEX(Pääluokka!$I$2:$I$100,MATCH(VALUE(LEFT(Taulukko1[[#This Row],[TOL2008]],2)),Pääluokka!$G$2:$G$100,0))</f>
        <v>#N/A</v>
      </c>
      <c r="L240" s="41">
        <f t="shared" si="30"/>
        <v>56</v>
      </c>
      <c r="M240" s="43">
        <f t="shared" si="31"/>
        <v>39189</v>
      </c>
      <c r="N240" s="43">
        <f t="shared" si="32"/>
        <v>39245</v>
      </c>
      <c r="O240" s="43">
        <f t="shared" si="33"/>
        <v>39173</v>
      </c>
      <c r="P240" s="43">
        <f t="shared" si="34"/>
        <v>39234</v>
      </c>
      <c r="Q240" s="41">
        <f t="shared" si="35"/>
        <v>2007</v>
      </c>
      <c r="R240" s="41">
        <f t="shared" si="36"/>
        <v>2007</v>
      </c>
      <c r="S240" s="43" t="str">
        <f>YEAR(Taulukko1[[#This Row],[Alku KK]])&amp;"Q"&amp;ROUNDDOWN((MONTH(Taulukko1[[#This Row],[Alku KK]])-1)/3+1,0)</f>
        <v>2007Q2</v>
      </c>
      <c r="T240" s="43" t="str">
        <f>YEAR(Taulukko1[[#This Row],[Loppu KK]])&amp;"Q"&amp;ROUNDDOWN((MONTH(Taulukko1[[#This Row],[Loppu KK]])-1)/3+1,0)</f>
        <v>2007Q2</v>
      </c>
      <c r="U240" s="66">
        <f>IF(COUNT(Taulukko1[[#This Row],[Neuvottelujen alaiset ]])=1,Taulukko1[[#This Row],[Neuvottelujen alaiset ]],Taulukko1[[#This Row],[Vähennystarve]])</f>
        <v>60</v>
      </c>
      <c r="V240" s="44">
        <f t="shared" si="37"/>
        <v>1</v>
      </c>
      <c r="W240" s="44">
        <f t="shared" si="38"/>
        <v>0.48333333333333334</v>
      </c>
      <c r="X240" s="44">
        <f t="shared" si="39"/>
        <v>0.48333333333333334</v>
      </c>
      <c r="Y240" s="90" t="b">
        <f>AND(MONTH(Taulukko1[[#This Row],[Alku PVM]] )=6,DAY(Taulukko1[[#This Row],[Alku PVM]] )&gt;19)</f>
        <v>0</v>
      </c>
      <c r="Z240" s="90" t="b">
        <f>AND(MONTH(Taulukko1[[#This Row],[Loppu PVM]] )=6,DAY(Taulukko1[[#This Row],[Loppu PVM]] )&gt;19)</f>
        <v>0</v>
      </c>
      <c r="AA240" s="90" t="b">
        <f>OR(MONTH(Taulukko1[[#This Row],[Alku PVM]] )&lt;=5,AND(MONTH(Taulukko1[[#This Row],[Alku PVM]] )=6,DAY(Taulukko1[[#This Row],[Alku PVM]] )&lt;20))</f>
        <v>1</v>
      </c>
      <c r="AB240" s="90" t="b">
        <f>OR(MONTH(Taulukko1[[#This Row],[Loppu PVM]])&lt;=5,AND(MONTH(Taulukko1[[#This Row],[Loppu PVM]] )=6,DAY(Taulukko1[[#This Row],[Loppu PVM]])&lt;20))</f>
        <v>1</v>
      </c>
      <c r="AC240" s="90" t="b">
        <f>OR(MONTH(Taulukko1[[#This Row],[Alku PVM]] )&lt;=3,AND(MONTH(Taulukko1[[#This Row],[Alku PVM]] )=3))</f>
        <v>0</v>
      </c>
      <c r="AD240" s="90" t="b">
        <f>OR(MONTH(Taulukko1[[#This Row],[Loppu PVM]] )&lt;=3,AND(MONTH(Taulukko1[[#This Row],[Loppu PVM]] )=3))</f>
        <v>0</v>
      </c>
      <c r="AE240" s="90" t="b">
        <f>OR(MONTH(Taulukko1[[#This Row],[Alku PVM]] )&lt;=9,AND(MONTH(Taulukko1[[#This Row],[Alku PVM]] )=9))</f>
        <v>1</v>
      </c>
      <c r="AF240" s="90" t="b">
        <f>OR(MONTH(Taulukko1[[#This Row],[Loppu PVM]])&lt;=9,AND(MONTH(Taulukko1[[#This Row],[Loppu PVM]] )=9))</f>
        <v>1</v>
      </c>
      <c r="AG240" s="90" t="b">
        <f>OR(MONTH(Taulukko1[[#This Row],[Alku PVM]] )&lt;=6,AND(MONTH(Taulukko1[[#This Row],[Alku PVM]] )=6))</f>
        <v>1</v>
      </c>
      <c r="AH240" s="90" t="b">
        <f>OR(MONTH(Taulukko1[[#This Row],[Loppu PVM]])&lt;=6,AND(MONTH(Taulukko1[[#This Row],[Loppu PVM]] )=6))</f>
        <v>1</v>
      </c>
    </row>
    <row r="241" spans="1:34" ht="12.75" customHeight="1">
      <c r="A241" t="s">
        <v>1388</v>
      </c>
      <c r="B241" s="23">
        <v>39189</v>
      </c>
      <c r="C241" t="s">
        <v>1692</v>
      </c>
      <c r="E241" s="62">
        <v>180</v>
      </c>
      <c r="F241" s="4">
        <v>39238</v>
      </c>
      <c r="G241" s="5">
        <v>0</v>
      </c>
      <c r="H241" s="16">
        <v>180</v>
      </c>
      <c r="I241" s="126" t="e">
        <f>INDEX('TOL2008'!B:B,MATCH(A241,'TOL2008'!A:A,0))</f>
        <v>#N/A</v>
      </c>
      <c r="J241" s="59" t="e">
        <f>INDEX(Pääluokka!$H$2:$H$100,MATCH(VALUE(LEFT(Taulukko1[[#This Row],[TOL2008]],2)),Pääluokka!$G$2:$G$100,0))</f>
        <v>#N/A</v>
      </c>
      <c r="K241" s="126" t="e">
        <f>INDEX(Pääluokka!$I$2:$I$100,MATCH(VALUE(LEFT(Taulukko1[[#This Row],[TOL2008]],2)),Pääluokka!$G$2:$G$100,0))</f>
        <v>#N/A</v>
      </c>
      <c r="L241" s="41">
        <f t="shared" si="30"/>
        <v>49</v>
      </c>
      <c r="M241" s="43">
        <f t="shared" si="31"/>
        <v>39189</v>
      </c>
      <c r="N241" s="43">
        <f t="shared" si="32"/>
        <v>39238</v>
      </c>
      <c r="O241" s="43">
        <f t="shared" si="33"/>
        <v>39173</v>
      </c>
      <c r="P241" s="43">
        <f t="shared" si="34"/>
        <v>39234</v>
      </c>
      <c r="Q241" s="41">
        <f t="shared" si="35"/>
        <v>2007</v>
      </c>
      <c r="R241" s="41">
        <f t="shared" si="36"/>
        <v>2007</v>
      </c>
      <c r="S241" s="43" t="str">
        <f>YEAR(Taulukko1[[#This Row],[Alku KK]])&amp;"Q"&amp;ROUNDDOWN((MONTH(Taulukko1[[#This Row],[Alku KK]])-1)/3+1,0)</f>
        <v>2007Q2</v>
      </c>
      <c r="T241" s="43" t="str">
        <f>YEAR(Taulukko1[[#This Row],[Loppu KK]])&amp;"Q"&amp;ROUNDDOWN((MONTH(Taulukko1[[#This Row],[Loppu KK]])-1)/3+1,0)</f>
        <v>2007Q2</v>
      </c>
      <c r="U241" s="66">
        <f>IF(COUNT(Taulukko1[[#This Row],[Neuvottelujen alaiset ]])=1,Taulukko1[[#This Row],[Neuvottelujen alaiset ]],Taulukko1[[#This Row],[Vähennystarve]])</f>
        <v>180</v>
      </c>
      <c r="V241" s="44">
        <f t="shared" si="37"/>
        <v>1</v>
      </c>
      <c r="W241" s="44">
        <f t="shared" si="38"/>
        <v>0</v>
      </c>
      <c r="X241" s="44">
        <f t="shared" si="39"/>
        <v>0</v>
      </c>
      <c r="Y241" s="90" t="b">
        <f>AND(MONTH(Taulukko1[[#This Row],[Alku PVM]] )=6,DAY(Taulukko1[[#This Row],[Alku PVM]] )&gt;19)</f>
        <v>0</v>
      </c>
      <c r="Z241" s="90" t="b">
        <f>AND(MONTH(Taulukko1[[#This Row],[Loppu PVM]] )=6,DAY(Taulukko1[[#This Row],[Loppu PVM]] )&gt;19)</f>
        <v>0</v>
      </c>
      <c r="AA241" s="90" t="b">
        <f>OR(MONTH(Taulukko1[[#This Row],[Alku PVM]] )&lt;=5,AND(MONTH(Taulukko1[[#This Row],[Alku PVM]] )=6,DAY(Taulukko1[[#This Row],[Alku PVM]] )&lt;20))</f>
        <v>1</v>
      </c>
      <c r="AB241" s="90" t="b">
        <f>OR(MONTH(Taulukko1[[#This Row],[Loppu PVM]])&lt;=5,AND(MONTH(Taulukko1[[#This Row],[Loppu PVM]] )=6,DAY(Taulukko1[[#This Row],[Loppu PVM]])&lt;20))</f>
        <v>1</v>
      </c>
      <c r="AC241" s="90" t="b">
        <f>OR(MONTH(Taulukko1[[#This Row],[Alku PVM]] )&lt;=3,AND(MONTH(Taulukko1[[#This Row],[Alku PVM]] )=3))</f>
        <v>0</v>
      </c>
      <c r="AD241" s="90" t="b">
        <f>OR(MONTH(Taulukko1[[#This Row],[Loppu PVM]] )&lt;=3,AND(MONTH(Taulukko1[[#This Row],[Loppu PVM]] )=3))</f>
        <v>0</v>
      </c>
      <c r="AE241" s="90" t="b">
        <f>OR(MONTH(Taulukko1[[#This Row],[Alku PVM]] )&lt;=9,AND(MONTH(Taulukko1[[#This Row],[Alku PVM]] )=9))</f>
        <v>1</v>
      </c>
      <c r="AF241" s="90" t="b">
        <f>OR(MONTH(Taulukko1[[#This Row],[Loppu PVM]])&lt;=9,AND(MONTH(Taulukko1[[#This Row],[Loppu PVM]] )=9))</f>
        <v>1</v>
      </c>
      <c r="AG241" s="90" t="b">
        <f>OR(MONTH(Taulukko1[[#This Row],[Alku PVM]] )&lt;=6,AND(MONTH(Taulukko1[[#This Row],[Alku PVM]] )=6))</f>
        <v>1</v>
      </c>
      <c r="AH241" s="90" t="b">
        <f>OR(MONTH(Taulukko1[[#This Row],[Loppu PVM]])&lt;=6,AND(MONTH(Taulukko1[[#This Row],[Loppu PVM]] )=6))</f>
        <v>1</v>
      </c>
    </row>
    <row r="242" spans="1:34" ht="12.75" customHeight="1">
      <c r="A242" t="s">
        <v>1737</v>
      </c>
      <c r="B242" s="23">
        <v>39190</v>
      </c>
      <c r="C242" t="s">
        <v>1736</v>
      </c>
      <c r="E242" s="62">
        <v>35</v>
      </c>
      <c r="F242" s="4"/>
      <c r="G242" s="24"/>
      <c r="H242" s="16">
        <v>35</v>
      </c>
      <c r="I242" s="126" t="e">
        <f>INDEX('TOL2008'!B:B,MATCH(A242,'TOL2008'!A:A,0))</f>
        <v>#N/A</v>
      </c>
      <c r="J242" s="59" t="e">
        <f>INDEX(Pääluokka!$H$2:$H$100,MATCH(VALUE(LEFT(Taulukko1[[#This Row],[TOL2008]],2)),Pääluokka!$G$2:$G$100,0))</f>
        <v>#N/A</v>
      </c>
      <c r="K242" s="126" t="e">
        <f>INDEX(Pääluokka!$I$2:$I$100,MATCH(VALUE(LEFT(Taulukko1[[#This Row],[TOL2008]],2)),Pääluokka!$G$2:$G$100,0))</f>
        <v>#N/A</v>
      </c>
      <c r="L242" s="41" t="str">
        <f t="shared" si="30"/>
        <v>NA</v>
      </c>
      <c r="M242" s="43">
        <f t="shared" si="31"/>
        <v>39190</v>
      </c>
      <c r="N242" s="43">
        <f t="shared" si="32"/>
        <v>39241</v>
      </c>
      <c r="O242" s="43">
        <f t="shared" si="33"/>
        <v>39173</v>
      </c>
      <c r="P242" s="43">
        <f t="shared" si="34"/>
        <v>39234</v>
      </c>
      <c r="Q242" s="41">
        <f t="shared" si="35"/>
        <v>2007</v>
      </c>
      <c r="R242" s="41">
        <f t="shared" si="36"/>
        <v>2007</v>
      </c>
      <c r="S242" s="43" t="str">
        <f>YEAR(Taulukko1[[#This Row],[Alku KK]])&amp;"Q"&amp;ROUNDDOWN((MONTH(Taulukko1[[#This Row],[Alku KK]])-1)/3+1,0)</f>
        <v>2007Q2</v>
      </c>
      <c r="T242" s="43" t="str">
        <f>YEAR(Taulukko1[[#This Row],[Loppu KK]])&amp;"Q"&amp;ROUNDDOWN((MONTH(Taulukko1[[#This Row],[Loppu KK]])-1)/3+1,0)</f>
        <v>2007Q2</v>
      </c>
      <c r="U242" s="66">
        <f>IF(COUNT(Taulukko1[[#This Row],[Neuvottelujen alaiset ]])=1,Taulukko1[[#This Row],[Neuvottelujen alaiset ]],Taulukko1[[#This Row],[Vähennystarve]])</f>
        <v>35</v>
      </c>
      <c r="V242" s="44">
        <f t="shared" si="37"/>
        <v>1</v>
      </c>
      <c r="W242" s="44" t="str">
        <f t="shared" si="38"/>
        <v>NA</v>
      </c>
      <c r="X242" s="44" t="str">
        <f t="shared" si="39"/>
        <v>NA</v>
      </c>
      <c r="Y242" s="90" t="b">
        <f>AND(MONTH(Taulukko1[[#This Row],[Alku PVM]] )=6,DAY(Taulukko1[[#This Row],[Alku PVM]] )&gt;19)</f>
        <v>0</v>
      </c>
      <c r="Z242" s="90" t="b">
        <f>AND(MONTH(Taulukko1[[#This Row],[Loppu PVM]] )=6,DAY(Taulukko1[[#This Row],[Loppu PVM]] )&gt;19)</f>
        <v>0</v>
      </c>
      <c r="AA242" s="90" t="b">
        <f>OR(MONTH(Taulukko1[[#This Row],[Alku PVM]] )&lt;=5,AND(MONTH(Taulukko1[[#This Row],[Alku PVM]] )=6,DAY(Taulukko1[[#This Row],[Alku PVM]] )&lt;20))</f>
        <v>1</v>
      </c>
      <c r="AB242" s="90" t="b">
        <f>OR(MONTH(Taulukko1[[#This Row],[Loppu PVM]])&lt;=5,AND(MONTH(Taulukko1[[#This Row],[Loppu PVM]] )=6,DAY(Taulukko1[[#This Row],[Loppu PVM]])&lt;20))</f>
        <v>1</v>
      </c>
      <c r="AC242" s="90" t="b">
        <f>OR(MONTH(Taulukko1[[#This Row],[Alku PVM]] )&lt;=3,AND(MONTH(Taulukko1[[#This Row],[Alku PVM]] )=3))</f>
        <v>0</v>
      </c>
      <c r="AD242" s="90" t="b">
        <f>OR(MONTH(Taulukko1[[#This Row],[Loppu PVM]] )&lt;=3,AND(MONTH(Taulukko1[[#This Row],[Loppu PVM]] )=3))</f>
        <v>0</v>
      </c>
      <c r="AE242" s="90" t="b">
        <f>OR(MONTH(Taulukko1[[#This Row],[Alku PVM]] )&lt;=9,AND(MONTH(Taulukko1[[#This Row],[Alku PVM]] )=9))</f>
        <v>1</v>
      </c>
      <c r="AF242" s="90" t="b">
        <f>OR(MONTH(Taulukko1[[#This Row],[Loppu PVM]])&lt;=9,AND(MONTH(Taulukko1[[#This Row],[Loppu PVM]] )=9))</f>
        <v>1</v>
      </c>
      <c r="AG242" s="90" t="b">
        <f>OR(MONTH(Taulukko1[[#This Row],[Alku PVM]] )&lt;=6,AND(MONTH(Taulukko1[[#This Row],[Alku PVM]] )=6))</f>
        <v>1</v>
      </c>
      <c r="AH242" s="90" t="b">
        <f>OR(MONTH(Taulukko1[[#This Row],[Loppu PVM]])&lt;=6,AND(MONTH(Taulukko1[[#This Row],[Loppu PVM]] )=6))</f>
        <v>1</v>
      </c>
    </row>
    <row r="243" spans="1:34" ht="12.75" customHeight="1">
      <c r="A243" t="s">
        <v>1681</v>
      </c>
      <c r="B243" s="23">
        <v>39196</v>
      </c>
      <c r="C243" t="s">
        <v>1051</v>
      </c>
      <c r="E243" s="62">
        <v>34</v>
      </c>
      <c r="F243" s="4">
        <v>39253</v>
      </c>
      <c r="G243" s="5">
        <v>9</v>
      </c>
      <c r="H243" s="16">
        <v>34</v>
      </c>
      <c r="I243" s="126">
        <f>INDEX('TOL2008'!B:B,MATCH(A676,'TOL2008'!A:A,0))</f>
        <v>10710</v>
      </c>
      <c r="J243" s="59" t="str">
        <f>INDEX(Pääluokka!$H$2:$H$100,MATCH(VALUE(LEFT(Taulukko1[[#This Row],[TOL2008]],2)),Pääluokka!$G$2:$G$100,0))</f>
        <v>Teollisuus</v>
      </c>
      <c r="K243" s="126" t="str">
        <f>INDEX(Pääluokka!$I$2:$I$100,MATCH(VALUE(LEFT(Taulukko1[[#This Row],[TOL2008]],2)),Pääluokka!$G$2:$G$100,0))</f>
        <v>Teollisuus (C-E)</v>
      </c>
      <c r="L243" s="41">
        <f t="shared" si="30"/>
        <v>57</v>
      </c>
      <c r="M243" s="43">
        <f t="shared" si="31"/>
        <v>39196</v>
      </c>
      <c r="N243" s="43">
        <f t="shared" si="32"/>
        <v>39253</v>
      </c>
      <c r="O243" s="43">
        <f t="shared" si="33"/>
        <v>39173</v>
      </c>
      <c r="P243" s="43">
        <f t="shared" si="34"/>
        <v>39234</v>
      </c>
      <c r="Q243" s="41">
        <f t="shared" si="35"/>
        <v>2007</v>
      </c>
      <c r="R243" s="41">
        <f t="shared" si="36"/>
        <v>2007</v>
      </c>
      <c r="S243" s="43" t="str">
        <f>YEAR(Taulukko1[[#This Row],[Alku KK]])&amp;"Q"&amp;ROUNDDOWN((MONTH(Taulukko1[[#This Row],[Alku KK]])-1)/3+1,0)</f>
        <v>2007Q2</v>
      </c>
      <c r="T243" s="43" t="str">
        <f>YEAR(Taulukko1[[#This Row],[Loppu KK]])&amp;"Q"&amp;ROUNDDOWN((MONTH(Taulukko1[[#This Row],[Loppu KK]])-1)/3+1,0)</f>
        <v>2007Q2</v>
      </c>
      <c r="U243" s="66">
        <f>IF(COUNT(Taulukko1[[#This Row],[Neuvottelujen alaiset ]])=1,Taulukko1[[#This Row],[Neuvottelujen alaiset ]],Taulukko1[[#This Row],[Vähennystarve]])</f>
        <v>34</v>
      </c>
      <c r="V243" s="44">
        <f t="shared" si="37"/>
        <v>1</v>
      </c>
      <c r="W243" s="44">
        <f t="shared" si="38"/>
        <v>0.26470588235294118</v>
      </c>
      <c r="X243" s="44">
        <f t="shared" si="39"/>
        <v>0.26470588235294118</v>
      </c>
      <c r="Y243" s="90" t="b">
        <f>AND(MONTH(Taulukko1[[#This Row],[Alku PVM]] )=6,DAY(Taulukko1[[#This Row],[Alku PVM]] )&gt;19)</f>
        <v>0</v>
      </c>
      <c r="Z243" s="90" t="b">
        <f>AND(MONTH(Taulukko1[[#This Row],[Loppu PVM]] )=6,DAY(Taulukko1[[#This Row],[Loppu PVM]] )&gt;19)</f>
        <v>1</v>
      </c>
      <c r="AA243" s="90" t="b">
        <f>OR(MONTH(Taulukko1[[#This Row],[Alku PVM]] )&lt;=5,AND(MONTH(Taulukko1[[#This Row],[Alku PVM]] )=6,DAY(Taulukko1[[#This Row],[Alku PVM]] )&lt;20))</f>
        <v>1</v>
      </c>
      <c r="AB243" s="90" t="b">
        <f>OR(MONTH(Taulukko1[[#This Row],[Loppu PVM]])&lt;=5,AND(MONTH(Taulukko1[[#This Row],[Loppu PVM]] )=6,DAY(Taulukko1[[#This Row],[Loppu PVM]])&lt;20))</f>
        <v>0</v>
      </c>
      <c r="AC243" s="90" t="b">
        <f>OR(MONTH(Taulukko1[[#This Row],[Alku PVM]] )&lt;=3,AND(MONTH(Taulukko1[[#This Row],[Alku PVM]] )=3))</f>
        <v>0</v>
      </c>
      <c r="AD243" s="90" t="b">
        <f>OR(MONTH(Taulukko1[[#This Row],[Loppu PVM]] )&lt;=3,AND(MONTH(Taulukko1[[#This Row],[Loppu PVM]] )=3))</f>
        <v>0</v>
      </c>
      <c r="AE243" s="90" t="b">
        <f>OR(MONTH(Taulukko1[[#This Row],[Alku PVM]] )&lt;=9,AND(MONTH(Taulukko1[[#This Row],[Alku PVM]] )=9))</f>
        <v>1</v>
      </c>
      <c r="AF243" s="90" t="b">
        <f>OR(MONTH(Taulukko1[[#This Row],[Loppu PVM]])&lt;=9,AND(MONTH(Taulukko1[[#This Row],[Loppu PVM]] )=9))</f>
        <v>1</v>
      </c>
      <c r="AG243" s="90" t="b">
        <f>OR(MONTH(Taulukko1[[#This Row],[Alku PVM]] )&lt;=6,AND(MONTH(Taulukko1[[#This Row],[Alku PVM]] )=6))</f>
        <v>1</v>
      </c>
      <c r="AH243" s="90" t="b">
        <f>OR(MONTH(Taulukko1[[#This Row],[Loppu PVM]])&lt;=6,AND(MONTH(Taulukko1[[#This Row],[Loppu PVM]] )=6))</f>
        <v>1</v>
      </c>
    </row>
    <row r="244" spans="1:34" ht="12.75" customHeight="1">
      <c r="A244" t="s">
        <v>1817</v>
      </c>
      <c r="B244" s="23">
        <v>39197</v>
      </c>
      <c r="C244" t="s">
        <v>1816</v>
      </c>
      <c r="E244" s="62">
        <v>100</v>
      </c>
      <c r="F244" s="4"/>
      <c r="G244" s="5"/>
      <c r="H244" s="16">
        <v>100</v>
      </c>
      <c r="I244" s="126" t="e">
        <f>INDEX('TOL2008'!B:B,MATCH(A244,'TOL2008'!A:A,0))</f>
        <v>#N/A</v>
      </c>
      <c r="J244" s="59" t="e">
        <f>INDEX(Pääluokka!$H$2:$H$100,MATCH(VALUE(LEFT(Taulukko1[[#This Row],[TOL2008]],2)),Pääluokka!$G$2:$G$100,0))</f>
        <v>#N/A</v>
      </c>
      <c r="K244" s="126" t="e">
        <f>INDEX(Pääluokka!$I$2:$I$100,MATCH(VALUE(LEFT(Taulukko1[[#This Row],[TOL2008]],2)),Pääluokka!$G$2:$G$100,0))</f>
        <v>#N/A</v>
      </c>
      <c r="L244" s="41" t="str">
        <f t="shared" si="30"/>
        <v>NA</v>
      </c>
      <c r="M244" s="43">
        <f t="shared" si="31"/>
        <v>39197</v>
      </c>
      <c r="N244" s="43">
        <f t="shared" si="32"/>
        <v>39248</v>
      </c>
      <c r="O244" s="43">
        <f t="shared" si="33"/>
        <v>39173</v>
      </c>
      <c r="P244" s="43">
        <f t="shared" si="34"/>
        <v>39234</v>
      </c>
      <c r="Q244" s="41">
        <f t="shared" si="35"/>
        <v>2007</v>
      </c>
      <c r="R244" s="41">
        <f t="shared" si="36"/>
        <v>2007</v>
      </c>
      <c r="S244" s="43" t="str">
        <f>YEAR(Taulukko1[[#This Row],[Alku KK]])&amp;"Q"&amp;ROUNDDOWN((MONTH(Taulukko1[[#This Row],[Alku KK]])-1)/3+1,0)</f>
        <v>2007Q2</v>
      </c>
      <c r="T244" s="43" t="str">
        <f>YEAR(Taulukko1[[#This Row],[Loppu KK]])&amp;"Q"&amp;ROUNDDOWN((MONTH(Taulukko1[[#This Row],[Loppu KK]])-1)/3+1,0)</f>
        <v>2007Q2</v>
      </c>
      <c r="U244" s="66">
        <f>IF(COUNT(Taulukko1[[#This Row],[Neuvottelujen alaiset ]])=1,Taulukko1[[#This Row],[Neuvottelujen alaiset ]],Taulukko1[[#This Row],[Vähennystarve]])</f>
        <v>100</v>
      </c>
      <c r="V244" s="44">
        <f t="shared" si="37"/>
        <v>1</v>
      </c>
      <c r="W244" s="44" t="str">
        <f t="shared" si="38"/>
        <v>NA</v>
      </c>
      <c r="X244" s="44" t="str">
        <f t="shared" si="39"/>
        <v>NA</v>
      </c>
      <c r="Y244" s="90" t="b">
        <f>AND(MONTH(Taulukko1[[#This Row],[Alku PVM]] )=6,DAY(Taulukko1[[#This Row],[Alku PVM]] )&gt;19)</f>
        <v>0</v>
      </c>
      <c r="Z244" s="90" t="b">
        <f>AND(MONTH(Taulukko1[[#This Row],[Loppu PVM]] )=6,DAY(Taulukko1[[#This Row],[Loppu PVM]] )&gt;19)</f>
        <v>0</v>
      </c>
      <c r="AA244" s="90" t="b">
        <f>OR(MONTH(Taulukko1[[#This Row],[Alku PVM]] )&lt;=5,AND(MONTH(Taulukko1[[#This Row],[Alku PVM]] )=6,DAY(Taulukko1[[#This Row],[Alku PVM]] )&lt;20))</f>
        <v>1</v>
      </c>
      <c r="AB244" s="90" t="b">
        <f>OR(MONTH(Taulukko1[[#This Row],[Loppu PVM]])&lt;=5,AND(MONTH(Taulukko1[[#This Row],[Loppu PVM]] )=6,DAY(Taulukko1[[#This Row],[Loppu PVM]])&lt;20))</f>
        <v>1</v>
      </c>
      <c r="AC244" s="90" t="b">
        <f>OR(MONTH(Taulukko1[[#This Row],[Alku PVM]] )&lt;=3,AND(MONTH(Taulukko1[[#This Row],[Alku PVM]] )=3))</f>
        <v>0</v>
      </c>
      <c r="AD244" s="90" t="b">
        <f>OR(MONTH(Taulukko1[[#This Row],[Loppu PVM]] )&lt;=3,AND(MONTH(Taulukko1[[#This Row],[Loppu PVM]] )=3))</f>
        <v>0</v>
      </c>
      <c r="AE244" s="90" t="b">
        <f>OR(MONTH(Taulukko1[[#This Row],[Alku PVM]] )&lt;=9,AND(MONTH(Taulukko1[[#This Row],[Alku PVM]] )=9))</f>
        <v>1</v>
      </c>
      <c r="AF244" s="90" t="b">
        <f>OR(MONTH(Taulukko1[[#This Row],[Loppu PVM]])&lt;=9,AND(MONTH(Taulukko1[[#This Row],[Loppu PVM]] )=9))</f>
        <v>1</v>
      </c>
      <c r="AG244" s="90" t="b">
        <f>OR(MONTH(Taulukko1[[#This Row],[Alku PVM]] )&lt;=6,AND(MONTH(Taulukko1[[#This Row],[Alku PVM]] )=6))</f>
        <v>1</v>
      </c>
      <c r="AH244" s="90" t="b">
        <f>OR(MONTH(Taulukko1[[#This Row],[Loppu PVM]])&lt;=6,AND(MONTH(Taulukko1[[#This Row],[Loppu PVM]] )=6))</f>
        <v>1</v>
      </c>
    </row>
    <row r="245" spans="1:34" ht="12.75" customHeight="1">
      <c r="A245" t="s">
        <v>1743</v>
      </c>
      <c r="B245" s="23">
        <v>39203</v>
      </c>
      <c r="C245" t="s">
        <v>1742</v>
      </c>
      <c r="F245" s="4">
        <v>39253</v>
      </c>
      <c r="G245" s="5">
        <v>32</v>
      </c>
      <c r="H245" s="16">
        <v>52</v>
      </c>
      <c r="I245" s="126" t="e">
        <f>INDEX('TOL2008'!B:B,MATCH(A245,'TOL2008'!A:A,0))</f>
        <v>#N/A</v>
      </c>
      <c r="J245" s="59" t="e">
        <f>INDEX(Pääluokka!$H$2:$H$100,MATCH(VALUE(LEFT(Taulukko1[[#This Row],[TOL2008]],2)),Pääluokka!$G$2:$G$100,0))</f>
        <v>#N/A</v>
      </c>
      <c r="K245" s="126" t="e">
        <f>INDEX(Pääluokka!$I$2:$I$100,MATCH(VALUE(LEFT(Taulukko1[[#This Row],[TOL2008]],2)),Pääluokka!$G$2:$G$100,0))</f>
        <v>#N/A</v>
      </c>
      <c r="L245" s="41">
        <f t="shared" si="30"/>
        <v>50</v>
      </c>
      <c r="M245" s="43">
        <f t="shared" si="31"/>
        <v>39203</v>
      </c>
      <c r="N245" s="43">
        <f t="shared" si="32"/>
        <v>39253</v>
      </c>
      <c r="O245" s="43">
        <f t="shared" si="33"/>
        <v>39203</v>
      </c>
      <c r="P245" s="43">
        <f t="shared" si="34"/>
        <v>39234</v>
      </c>
      <c r="Q245" s="41">
        <f t="shared" si="35"/>
        <v>2007</v>
      </c>
      <c r="R245" s="41">
        <f t="shared" si="36"/>
        <v>2007</v>
      </c>
      <c r="S245" s="43" t="str">
        <f>YEAR(Taulukko1[[#This Row],[Alku KK]])&amp;"Q"&amp;ROUNDDOWN((MONTH(Taulukko1[[#This Row],[Alku KK]])-1)/3+1,0)</f>
        <v>2007Q2</v>
      </c>
      <c r="T245" s="43" t="str">
        <f>YEAR(Taulukko1[[#This Row],[Loppu KK]])&amp;"Q"&amp;ROUNDDOWN((MONTH(Taulukko1[[#This Row],[Loppu KK]])-1)/3+1,0)</f>
        <v>2007Q2</v>
      </c>
      <c r="U245" s="66">
        <f>IF(COUNT(Taulukko1[[#This Row],[Neuvottelujen alaiset ]])=1,Taulukko1[[#This Row],[Neuvottelujen alaiset ]],Taulukko1[[#This Row],[Vähennystarve]])</f>
        <v>52</v>
      </c>
      <c r="V245" s="44" t="str">
        <f t="shared" si="37"/>
        <v>NA</v>
      </c>
      <c r="W245" s="44">
        <f t="shared" si="38"/>
        <v>0.61538461538461542</v>
      </c>
      <c r="X245" s="44" t="str">
        <f t="shared" si="39"/>
        <v>NA</v>
      </c>
      <c r="Y245" s="90" t="b">
        <f>AND(MONTH(Taulukko1[[#This Row],[Alku PVM]] )=6,DAY(Taulukko1[[#This Row],[Alku PVM]] )&gt;19)</f>
        <v>0</v>
      </c>
      <c r="Z245" s="90" t="b">
        <f>AND(MONTH(Taulukko1[[#This Row],[Loppu PVM]] )=6,DAY(Taulukko1[[#This Row],[Loppu PVM]] )&gt;19)</f>
        <v>1</v>
      </c>
      <c r="AA245" s="90" t="b">
        <f>OR(MONTH(Taulukko1[[#This Row],[Alku PVM]] )&lt;=5,AND(MONTH(Taulukko1[[#This Row],[Alku PVM]] )=6,DAY(Taulukko1[[#This Row],[Alku PVM]] )&lt;20))</f>
        <v>1</v>
      </c>
      <c r="AB245" s="90" t="b">
        <f>OR(MONTH(Taulukko1[[#This Row],[Loppu PVM]])&lt;=5,AND(MONTH(Taulukko1[[#This Row],[Loppu PVM]] )=6,DAY(Taulukko1[[#This Row],[Loppu PVM]])&lt;20))</f>
        <v>0</v>
      </c>
      <c r="AC245" s="90" t="b">
        <f>OR(MONTH(Taulukko1[[#This Row],[Alku PVM]] )&lt;=3,AND(MONTH(Taulukko1[[#This Row],[Alku PVM]] )=3))</f>
        <v>0</v>
      </c>
      <c r="AD245" s="90" t="b">
        <f>OR(MONTH(Taulukko1[[#This Row],[Loppu PVM]] )&lt;=3,AND(MONTH(Taulukko1[[#This Row],[Loppu PVM]] )=3))</f>
        <v>0</v>
      </c>
      <c r="AE245" s="90" t="b">
        <f>OR(MONTH(Taulukko1[[#This Row],[Alku PVM]] )&lt;=9,AND(MONTH(Taulukko1[[#This Row],[Alku PVM]] )=9))</f>
        <v>1</v>
      </c>
      <c r="AF245" s="90" t="b">
        <f>OR(MONTH(Taulukko1[[#This Row],[Loppu PVM]])&lt;=9,AND(MONTH(Taulukko1[[#This Row],[Loppu PVM]] )=9))</f>
        <v>1</v>
      </c>
      <c r="AG245" s="90" t="b">
        <f>OR(MONTH(Taulukko1[[#This Row],[Alku PVM]] )&lt;=6,AND(MONTH(Taulukko1[[#This Row],[Alku PVM]] )=6))</f>
        <v>1</v>
      </c>
      <c r="AH245" s="90" t="b">
        <f>OR(MONTH(Taulukko1[[#This Row],[Loppu PVM]])&lt;=6,AND(MONTH(Taulukko1[[#This Row],[Loppu PVM]] )=6))</f>
        <v>1</v>
      </c>
    </row>
    <row r="246" spans="1:34" ht="12.75" customHeight="1">
      <c r="A246" t="s">
        <v>672</v>
      </c>
      <c r="B246" s="23">
        <v>39205</v>
      </c>
      <c r="C246" t="s">
        <v>1810</v>
      </c>
      <c r="E246" s="62">
        <v>54</v>
      </c>
      <c r="F246" s="4">
        <v>39252</v>
      </c>
      <c r="G246" s="5">
        <v>32</v>
      </c>
      <c r="H246" s="16">
        <v>54</v>
      </c>
      <c r="I246" s="126">
        <f>INDEX('TOL2008'!B:B,MATCH(A246,'TOL2008'!A:A,0))</f>
        <v>58142</v>
      </c>
      <c r="J246" s="59" t="str">
        <f>INDEX(Pääluokka!$H$2:$H$100,MATCH(VALUE(LEFT(Taulukko1[[#This Row],[TOL2008]],2)),Pääluokka!$G$2:$G$100,0))</f>
        <v>Informaatio ja viestintä</v>
      </c>
      <c r="K246" s="126" t="str">
        <f>INDEX(Pääluokka!$I$2:$I$100,MATCH(VALUE(LEFT(Taulukko1[[#This Row],[TOL2008]],2)),Pääluokka!$G$2:$G$100,0))</f>
        <v>Palvelualat (G-N, R, S)</v>
      </c>
      <c r="L246" s="41">
        <f t="shared" si="30"/>
        <v>47</v>
      </c>
      <c r="M246" s="43">
        <f t="shared" si="31"/>
        <v>39205</v>
      </c>
      <c r="N246" s="43">
        <f t="shared" si="32"/>
        <v>39252</v>
      </c>
      <c r="O246" s="43">
        <f t="shared" si="33"/>
        <v>39203</v>
      </c>
      <c r="P246" s="43">
        <f t="shared" si="34"/>
        <v>39234</v>
      </c>
      <c r="Q246" s="41">
        <f t="shared" si="35"/>
        <v>2007</v>
      </c>
      <c r="R246" s="41">
        <f t="shared" si="36"/>
        <v>2007</v>
      </c>
      <c r="S246" s="43" t="str">
        <f>YEAR(Taulukko1[[#This Row],[Alku KK]])&amp;"Q"&amp;ROUNDDOWN((MONTH(Taulukko1[[#This Row],[Alku KK]])-1)/3+1,0)</f>
        <v>2007Q2</v>
      </c>
      <c r="T246" s="43" t="str">
        <f>YEAR(Taulukko1[[#This Row],[Loppu KK]])&amp;"Q"&amp;ROUNDDOWN((MONTH(Taulukko1[[#This Row],[Loppu KK]])-1)/3+1,0)</f>
        <v>2007Q2</v>
      </c>
      <c r="U246" s="66">
        <f>IF(COUNT(Taulukko1[[#This Row],[Neuvottelujen alaiset ]])=1,Taulukko1[[#This Row],[Neuvottelujen alaiset ]],Taulukko1[[#This Row],[Vähennystarve]])</f>
        <v>54</v>
      </c>
      <c r="V246" s="44">
        <f t="shared" si="37"/>
        <v>1</v>
      </c>
      <c r="W246" s="44">
        <f t="shared" si="38"/>
        <v>0.59259259259259256</v>
      </c>
      <c r="X246" s="44">
        <f t="shared" si="39"/>
        <v>0.59259259259259256</v>
      </c>
      <c r="Y246" s="90" t="b">
        <f>AND(MONTH(Taulukko1[[#This Row],[Alku PVM]] )=6,DAY(Taulukko1[[#This Row],[Alku PVM]] )&gt;19)</f>
        <v>0</v>
      </c>
      <c r="Z246" s="90" t="b">
        <f>AND(MONTH(Taulukko1[[#This Row],[Loppu PVM]] )=6,DAY(Taulukko1[[#This Row],[Loppu PVM]] )&gt;19)</f>
        <v>0</v>
      </c>
      <c r="AA246" s="90" t="b">
        <f>OR(MONTH(Taulukko1[[#This Row],[Alku PVM]] )&lt;=5,AND(MONTH(Taulukko1[[#This Row],[Alku PVM]] )=6,DAY(Taulukko1[[#This Row],[Alku PVM]] )&lt;20))</f>
        <v>1</v>
      </c>
      <c r="AB246" s="90" t="b">
        <f>OR(MONTH(Taulukko1[[#This Row],[Loppu PVM]])&lt;=5,AND(MONTH(Taulukko1[[#This Row],[Loppu PVM]] )=6,DAY(Taulukko1[[#This Row],[Loppu PVM]])&lt;20))</f>
        <v>1</v>
      </c>
      <c r="AC246" s="90" t="b">
        <f>OR(MONTH(Taulukko1[[#This Row],[Alku PVM]] )&lt;=3,AND(MONTH(Taulukko1[[#This Row],[Alku PVM]] )=3))</f>
        <v>0</v>
      </c>
      <c r="AD246" s="90" t="b">
        <f>OR(MONTH(Taulukko1[[#This Row],[Loppu PVM]] )&lt;=3,AND(MONTH(Taulukko1[[#This Row],[Loppu PVM]] )=3))</f>
        <v>0</v>
      </c>
      <c r="AE246" s="90" t="b">
        <f>OR(MONTH(Taulukko1[[#This Row],[Alku PVM]] )&lt;=9,AND(MONTH(Taulukko1[[#This Row],[Alku PVM]] )=9))</f>
        <v>1</v>
      </c>
      <c r="AF246" s="90" t="b">
        <f>OR(MONTH(Taulukko1[[#This Row],[Loppu PVM]])&lt;=9,AND(MONTH(Taulukko1[[#This Row],[Loppu PVM]] )=9))</f>
        <v>1</v>
      </c>
      <c r="AG246" s="90" t="b">
        <f>OR(MONTH(Taulukko1[[#This Row],[Alku PVM]] )&lt;=6,AND(MONTH(Taulukko1[[#This Row],[Alku PVM]] )=6))</f>
        <v>1</v>
      </c>
      <c r="AH246" s="90" t="b">
        <f>OR(MONTH(Taulukko1[[#This Row],[Loppu PVM]])&lt;=6,AND(MONTH(Taulukko1[[#This Row],[Loppu PVM]] )=6))</f>
        <v>1</v>
      </c>
    </row>
    <row r="247" spans="1:34" ht="12.75" customHeight="1">
      <c r="A247" t="s">
        <v>1813</v>
      </c>
      <c r="B247" s="23">
        <v>39206</v>
      </c>
      <c r="C247" t="s">
        <v>1812</v>
      </c>
      <c r="F247" s="4">
        <v>39262</v>
      </c>
      <c r="G247" s="5">
        <v>43</v>
      </c>
      <c r="H247" s="22">
        <v>43</v>
      </c>
      <c r="I247" s="126" t="e">
        <f>INDEX('TOL2008'!B:B,MATCH(A247,'TOL2008'!A:A,0))</f>
        <v>#N/A</v>
      </c>
      <c r="J247" s="59" t="e">
        <f>INDEX(Pääluokka!$H$2:$H$100,MATCH(VALUE(LEFT(Taulukko1[[#This Row],[TOL2008]],2)),Pääluokka!$G$2:$G$100,0))</f>
        <v>#N/A</v>
      </c>
      <c r="K247" s="126" t="e">
        <f>INDEX(Pääluokka!$I$2:$I$100,MATCH(VALUE(LEFT(Taulukko1[[#This Row],[TOL2008]],2)),Pääluokka!$G$2:$G$100,0))</f>
        <v>#N/A</v>
      </c>
      <c r="L247" s="41">
        <f t="shared" si="30"/>
        <v>56</v>
      </c>
      <c r="M247" s="43">
        <f t="shared" si="31"/>
        <v>39206</v>
      </c>
      <c r="N247" s="43">
        <f t="shared" si="32"/>
        <v>39262</v>
      </c>
      <c r="O247" s="43">
        <f t="shared" si="33"/>
        <v>39203</v>
      </c>
      <c r="P247" s="43">
        <f t="shared" si="34"/>
        <v>39234</v>
      </c>
      <c r="Q247" s="41">
        <f t="shared" si="35"/>
        <v>2007</v>
      </c>
      <c r="R247" s="41">
        <f t="shared" si="36"/>
        <v>2007</v>
      </c>
      <c r="S247" s="43" t="str">
        <f>YEAR(Taulukko1[[#This Row],[Alku KK]])&amp;"Q"&amp;ROUNDDOWN((MONTH(Taulukko1[[#This Row],[Alku KK]])-1)/3+1,0)</f>
        <v>2007Q2</v>
      </c>
      <c r="T247" s="43" t="str">
        <f>YEAR(Taulukko1[[#This Row],[Loppu KK]])&amp;"Q"&amp;ROUNDDOWN((MONTH(Taulukko1[[#This Row],[Loppu KK]])-1)/3+1,0)</f>
        <v>2007Q2</v>
      </c>
      <c r="U247" s="66">
        <f>IF(COUNT(Taulukko1[[#This Row],[Neuvottelujen alaiset ]])=1,Taulukko1[[#This Row],[Neuvottelujen alaiset ]],Taulukko1[[#This Row],[Vähennystarve]])</f>
        <v>43</v>
      </c>
      <c r="V247" s="44" t="str">
        <f t="shared" si="37"/>
        <v>NA</v>
      </c>
      <c r="W247" s="44">
        <f t="shared" si="38"/>
        <v>1</v>
      </c>
      <c r="X247" s="44" t="str">
        <f t="shared" si="39"/>
        <v>NA</v>
      </c>
      <c r="Y247" s="90" t="b">
        <f>AND(MONTH(Taulukko1[[#This Row],[Alku PVM]] )=6,DAY(Taulukko1[[#This Row],[Alku PVM]] )&gt;19)</f>
        <v>0</v>
      </c>
      <c r="Z247" s="90" t="b">
        <f>AND(MONTH(Taulukko1[[#This Row],[Loppu PVM]] )=6,DAY(Taulukko1[[#This Row],[Loppu PVM]] )&gt;19)</f>
        <v>1</v>
      </c>
      <c r="AA247" s="90" t="b">
        <f>OR(MONTH(Taulukko1[[#This Row],[Alku PVM]] )&lt;=5,AND(MONTH(Taulukko1[[#This Row],[Alku PVM]] )=6,DAY(Taulukko1[[#This Row],[Alku PVM]] )&lt;20))</f>
        <v>1</v>
      </c>
      <c r="AB247" s="90" t="b">
        <f>OR(MONTH(Taulukko1[[#This Row],[Loppu PVM]])&lt;=5,AND(MONTH(Taulukko1[[#This Row],[Loppu PVM]] )=6,DAY(Taulukko1[[#This Row],[Loppu PVM]])&lt;20))</f>
        <v>0</v>
      </c>
      <c r="AC247" s="90" t="b">
        <f>OR(MONTH(Taulukko1[[#This Row],[Alku PVM]] )&lt;=3,AND(MONTH(Taulukko1[[#This Row],[Alku PVM]] )=3))</f>
        <v>0</v>
      </c>
      <c r="AD247" s="90" t="b">
        <f>OR(MONTH(Taulukko1[[#This Row],[Loppu PVM]] )&lt;=3,AND(MONTH(Taulukko1[[#This Row],[Loppu PVM]] )=3))</f>
        <v>0</v>
      </c>
      <c r="AE247" s="90" t="b">
        <f>OR(MONTH(Taulukko1[[#This Row],[Alku PVM]] )&lt;=9,AND(MONTH(Taulukko1[[#This Row],[Alku PVM]] )=9))</f>
        <v>1</v>
      </c>
      <c r="AF247" s="90" t="b">
        <f>OR(MONTH(Taulukko1[[#This Row],[Loppu PVM]])&lt;=9,AND(MONTH(Taulukko1[[#This Row],[Loppu PVM]] )=9))</f>
        <v>1</v>
      </c>
      <c r="AG247" s="90" t="b">
        <f>OR(MONTH(Taulukko1[[#This Row],[Alku PVM]] )&lt;=6,AND(MONTH(Taulukko1[[#This Row],[Alku PVM]] )=6))</f>
        <v>1</v>
      </c>
      <c r="AH247" s="90" t="b">
        <f>OR(MONTH(Taulukko1[[#This Row],[Loppu PVM]])&lt;=6,AND(MONTH(Taulukko1[[#This Row],[Loppu PVM]] )=6))</f>
        <v>1</v>
      </c>
    </row>
    <row r="248" spans="1:34" ht="12.75" customHeight="1">
      <c r="A248" t="s">
        <v>647</v>
      </c>
      <c r="B248" s="23">
        <v>39206</v>
      </c>
      <c r="C248" t="s">
        <v>1805</v>
      </c>
      <c r="E248" s="62">
        <v>320</v>
      </c>
      <c r="F248" s="4">
        <v>39248</v>
      </c>
      <c r="G248" s="5">
        <v>237</v>
      </c>
      <c r="H248" s="22">
        <v>350</v>
      </c>
      <c r="I248" s="126">
        <f>INDEX('TOL2008'!B:B,MATCH(A248,'TOL2008'!A:A,0))</f>
        <v>26110</v>
      </c>
      <c r="J248" s="59" t="str">
        <f>INDEX(Pääluokka!$H$2:$H$100,MATCH(VALUE(LEFT(Taulukko1[[#This Row],[TOL2008]],2)),Pääluokka!$G$2:$G$100,0))</f>
        <v>Teollisuus</v>
      </c>
      <c r="K248" s="126" t="str">
        <f>INDEX(Pääluokka!$I$2:$I$100,MATCH(VALUE(LEFT(Taulukko1[[#This Row],[TOL2008]],2)),Pääluokka!$G$2:$G$100,0))</f>
        <v>Teollisuus (C-E)</v>
      </c>
      <c r="L248" s="41">
        <f t="shared" si="30"/>
        <v>42</v>
      </c>
      <c r="M248" s="43">
        <f t="shared" si="31"/>
        <v>39206</v>
      </c>
      <c r="N248" s="43">
        <f t="shared" si="32"/>
        <v>39248</v>
      </c>
      <c r="O248" s="43">
        <f t="shared" si="33"/>
        <v>39203</v>
      </c>
      <c r="P248" s="43">
        <f t="shared" si="34"/>
        <v>39234</v>
      </c>
      <c r="Q248" s="41">
        <f t="shared" si="35"/>
        <v>2007</v>
      </c>
      <c r="R248" s="41">
        <f t="shared" si="36"/>
        <v>2007</v>
      </c>
      <c r="S248" s="43" t="str">
        <f>YEAR(Taulukko1[[#This Row],[Alku KK]])&amp;"Q"&amp;ROUNDDOWN((MONTH(Taulukko1[[#This Row],[Alku KK]])-1)/3+1,0)</f>
        <v>2007Q2</v>
      </c>
      <c r="T248" s="43" t="str">
        <f>YEAR(Taulukko1[[#This Row],[Loppu KK]])&amp;"Q"&amp;ROUNDDOWN((MONTH(Taulukko1[[#This Row],[Loppu KK]])-1)/3+1,0)</f>
        <v>2007Q2</v>
      </c>
      <c r="U248" s="66">
        <f>IF(COUNT(Taulukko1[[#This Row],[Neuvottelujen alaiset ]])=1,Taulukko1[[#This Row],[Neuvottelujen alaiset ]],Taulukko1[[#This Row],[Vähennystarve]])</f>
        <v>350</v>
      </c>
      <c r="V248" s="44">
        <f t="shared" si="37"/>
        <v>0.91428571428571426</v>
      </c>
      <c r="W248" s="44">
        <f t="shared" si="38"/>
        <v>0.67714285714285716</v>
      </c>
      <c r="X248" s="44">
        <f t="shared" si="39"/>
        <v>0.74062499999999998</v>
      </c>
      <c r="Y248" s="90" t="b">
        <f>AND(MONTH(Taulukko1[[#This Row],[Alku PVM]] )=6,DAY(Taulukko1[[#This Row],[Alku PVM]] )&gt;19)</f>
        <v>0</v>
      </c>
      <c r="Z248" s="90" t="b">
        <f>AND(MONTH(Taulukko1[[#This Row],[Loppu PVM]] )=6,DAY(Taulukko1[[#This Row],[Loppu PVM]] )&gt;19)</f>
        <v>0</v>
      </c>
      <c r="AA248" s="90" t="b">
        <f>OR(MONTH(Taulukko1[[#This Row],[Alku PVM]] )&lt;=5,AND(MONTH(Taulukko1[[#This Row],[Alku PVM]] )=6,DAY(Taulukko1[[#This Row],[Alku PVM]] )&lt;20))</f>
        <v>1</v>
      </c>
      <c r="AB248" s="90" t="b">
        <f>OR(MONTH(Taulukko1[[#This Row],[Loppu PVM]])&lt;=5,AND(MONTH(Taulukko1[[#This Row],[Loppu PVM]] )=6,DAY(Taulukko1[[#This Row],[Loppu PVM]])&lt;20))</f>
        <v>1</v>
      </c>
      <c r="AC248" s="90" t="b">
        <f>OR(MONTH(Taulukko1[[#This Row],[Alku PVM]] )&lt;=3,AND(MONTH(Taulukko1[[#This Row],[Alku PVM]] )=3))</f>
        <v>0</v>
      </c>
      <c r="AD248" s="90" t="b">
        <f>OR(MONTH(Taulukko1[[#This Row],[Loppu PVM]] )&lt;=3,AND(MONTH(Taulukko1[[#This Row],[Loppu PVM]] )=3))</f>
        <v>0</v>
      </c>
      <c r="AE248" s="90" t="b">
        <f>OR(MONTH(Taulukko1[[#This Row],[Alku PVM]] )&lt;=9,AND(MONTH(Taulukko1[[#This Row],[Alku PVM]] )=9))</f>
        <v>1</v>
      </c>
      <c r="AF248" s="90" t="b">
        <f>OR(MONTH(Taulukko1[[#This Row],[Loppu PVM]])&lt;=9,AND(MONTH(Taulukko1[[#This Row],[Loppu PVM]] )=9))</f>
        <v>1</v>
      </c>
      <c r="AG248" s="90" t="b">
        <f>OR(MONTH(Taulukko1[[#This Row],[Alku PVM]] )&lt;=6,AND(MONTH(Taulukko1[[#This Row],[Alku PVM]] )=6))</f>
        <v>1</v>
      </c>
      <c r="AH248" s="90" t="b">
        <f>OR(MONTH(Taulukko1[[#This Row],[Loppu PVM]])&lt;=6,AND(MONTH(Taulukko1[[#This Row],[Loppu PVM]] )=6))</f>
        <v>1</v>
      </c>
    </row>
    <row r="249" spans="1:34" ht="12.75" customHeight="1">
      <c r="A249" t="s">
        <v>980</v>
      </c>
      <c r="B249" s="23">
        <v>39211</v>
      </c>
      <c r="C249" t="s">
        <v>1730</v>
      </c>
      <c r="E249" s="62">
        <v>700</v>
      </c>
      <c r="F249" s="4">
        <v>39325</v>
      </c>
      <c r="G249" s="5">
        <v>20</v>
      </c>
      <c r="H249" s="16">
        <v>700</v>
      </c>
      <c r="I249" s="126">
        <f>INDEX('TOL2008'!B:B,MATCH(A249,'TOL2008'!A:A,0))</f>
        <v>26200</v>
      </c>
      <c r="J249" s="59" t="str">
        <f>INDEX(Pääluokka!$H$2:$H$100,MATCH(VALUE(LEFT(Taulukko1[[#This Row],[TOL2008]],2)),Pääluokka!$G$2:$G$100,0))</f>
        <v>Teollisuus</v>
      </c>
      <c r="K249" s="126" t="str">
        <f>INDEX(Pääluokka!$I$2:$I$100,MATCH(VALUE(LEFT(Taulukko1[[#This Row],[TOL2008]],2)),Pääluokka!$G$2:$G$100,0))</f>
        <v>Teollisuus (C-E)</v>
      </c>
      <c r="L249" s="41">
        <f t="shared" si="30"/>
        <v>114</v>
      </c>
      <c r="M249" s="43">
        <f t="shared" si="31"/>
        <v>39211</v>
      </c>
      <c r="N249" s="43">
        <f t="shared" si="32"/>
        <v>39325</v>
      </c>
      <c r="O249" s="43">
        <f t="shared" si="33"/>
        <v>39203</v>
      </c>
      <c r="P249" s="43">
        <f t="shared" si="34"/>
        <v>39295</v>
      </c>
      <c r="Q249" s="41">
        <f t="shared" si="35"/>
        <v>2007</v>
      </c>
      <c r="R249" s="41">
        <f t="shared" si="36"/>
        <v>2007</v>
      </c>
      <c r="S249" s="43" t="str">
        <f>YEAR(Taulukko1[[#This Row],[Alku KK]])&amp;"Q"&amp;ROUNDDOWN((MONTH(Taulukko1[[#This Row],[Alku KK]])-1)/3+1,0)</f>
        <v>2007Q2</v>
      </c>
      <c r="T249" s="43" t="str">
        <f>YEAR(Taulukko1[[#This Row],[Loppu KK]])&amp;"Q"&amp;ROUNDDOWN((MONTH(Taulukko1[[#This Row],[Loppu KK]])-1)/3+1,0)</f>
        <v>2007Q3</v>
      </c>
      <c r="U249" s="66">
        <f>IF(COUNT(Taulukko1[[#This Row],[Neuvottelujen alaiset ]])=1,Taulukko1[[#This Row],[Neuvottelujen alaiset ]],Taulukko1[[#This Row],[Vähennystarve]])</f>
        <v>700</v>
      </c>
      <c r="V249" s="44">
        <f t="shared" si="37"/>
        <v>1</v>
      </c>
      <c r="W249" s="44">
        <f t="shared" si="38"/>
        <v>2.8571428571428571E-2</v>
      </c>
      <c r="X249" s="44">
        <f t="shared" si="39"/>
        <v>2.8571428571428571E-2</v>
      </c>
      <c r="Y249" s="90" t="b">
        <f>AND(MONTH(Taulukko1[[#This Row],[Alku PVM]] )=6,DAY(Taulukko1[[#This Row],[Alku PVM]] )&gt;19)</f>
        <v>0</v>
      </c>
      <c r="Z249" s="90" t="b">
        <f>AND(MONTH(Taulukko1[[#This Row],[Loppu PVM]] )=6,DAY(Taulukko1[[#This Row],[Loppu PVM]] )&gt;19)</f>
        <v>0</v>
      </c>
      <c r="AA249" s="90" t="b">
        <f>OR(MONTH(Taulukko1[[#This Row],[Alku PVM]] )&lt;=5,AND(MONTH(Taulukko1[[#This Row],[Alku PVM]] )=6,DAY(Taulukko1[[#This Row],[Alku PVM]] )&lt;20))</f>
        <v>1</v>
      </c>
      <c r="AB249" s="90" t="b">
        <f>OR(MONTH(Taulukko1[[#This Row],[Loppu PVM]])&lt;=5,AND(MONTH(Taulukko1[[#This Row],[Loppu PVM]] )=6,DAY(Taulukko1[[#This Row],[Loppu PVM]])&lt;20))</f>
        <v>0</v>
      </c>
      <c r="AC249" s="90" t="b">
        <f>OR(MONTH(Taulukko1[[#This Row],[Alku PVM]] )&lt;=3,AND(MONTH(Taulukko1[[#This Row],[Alku PVM]] )=3))</f>
        <v>0</v>
      </c>
      <c r="AD249" s="90" t="b">
        <f>OR(MONTH(Taulukko1[[#This Row],[Loppu PVM]] )&lt;=3,AND(MONTH(Taulukko1[[#This Row],[Loppu PVM]] )=3))</f>
        <v>0</v>
      </c>
      <c r="AE249" s="90" t="b">
        <f>OR(MONTH(Taulukko1[[#This Row],[Alku PVM]] )&lt;=9,AND(MONTH(Taulukko1[[#This Row],[Alku PVM]] )=9))</f>
        <v>1</v>
      </c>
      <c r="AF249" s="90" t="b">
        <f>OR(MONTH(Taulukko1[[#This Row],[Loppu PVM]])&lt;=9,AND(MONTH(Taulukko1[[#This Row],[Loppu PVM]] )=9))</f>
        <v>1</v>
      </c>
      <c r="AG249" s="90" t="b">
        <f>OR(MONTH(Taulukko1[[#This Row],[Alku PVM]] )&lt;=6,AND(MONTH(Taulukko1[[#This Row],[Alku PVM]] )=6))</f>
        <v>1</v>
      </c>
      <c r="AH249" s="90" t="b">
        <f>OR(MONTH(Taulukko1[[#This Row],[Loppu PVM]])&lt;=6,AND(MONTH(Taulukko1[[#This Row],[Loppu PVM]] )=6))</f>
        <v>0</v>
      </c>
    </row>
    <row r="250" spans="1:34" ht="12.75" customHeight="1">
      <c r="A250" t="s">
        <v>1679</v>
      </c>
      <c r="B250" s="23">
        <v>39213</v>
      </c>
      <c r="C250" t="s">
        <v>1678</v>
      </c>
      <c r="E250" s="62">
        <v>75</v>
      </c>
      <c r="F250" s="4"/>
      <c r="G250" s="5"/>
      <c r="H250" s="16">
        <v>75</v>
      </c>
      <c r="I250" s="126" t="e">
        <f>INDEX('TOL2008'!B:B,MATCH(A250,'TOL2008'!A:A,0))</f>
        <v>#N/A</v>
      </c>
      <c r="J250" s="59" t="e">
        <f>INDEX(Pääluokka!$H$2:$H$100,MATCH(VALUE(LEFT(Taulukko1[[#This Row],[TOL2008]],2)),Pääluokka!$G$2:$G$100,0))</f>
        <v>#N/A</v>
      </c>
      <c r="K250" s="126" t="e">
        <f>INDEX(Pääluokka!$I$2:$I$100,MATCH(VALUE(LEFT(Taulukko1[[#This Row],[TOL2008]],2)),Pääluokka!$G$2:$G$100,0))</f>
        <v>#N/A</v>
      </c>
      <c r="L250" s="41" t="str">
        <f t="shared" si="30"/>
        <v>NA</v>
      </c>
      <c r="M250" s="43">
        <f t="shared" si="31"/>
        <v>39213</v>
      </c>
      <c r="N250" s="43">
        <f t="shared" si="32"/>
        <v>39264</v>
      </c>
      <c r="O250" s="43">
        <f t="shared" si="33"/>
        <v>39203</v>
      </c>
      <c r="P250" s="43">
        <f t="shared" si="34"/>
        <v>39264</v>
      </c>
      <c r="Q250" s="41">
        <f t="shared" si="35"/>
        <v>2007</v>
      </c>
      <c r="R250" s="41">
        <f t="shared" si="36"/>
        <v>2007</v>
      </c>
      <c r="S250" s="43" t="str">
        <f>YEAR(Taulukko1[[#This Row],[Alku KK]])&amp;"Q"&amp;ROUNDDOWN((MONTH(Taulukko1[[#This Row],[Alku KK]])-1)/3+1,0)</f>
        <v>2007Q2</v>
      </c>
      <c r="T250" s="43" t="str">
        <f>YEAR(Taulukko1[[#This Row],[Loppu KK]])&amp;"Q"&amp;ROUNDDOWN((MONTH(Taulukko1[[#This Row],[Loppu KK]])-1)/3+1,0)</f>
        <v>2007Q3</v>
      </c>
      <c r="U250" s="66">
        <f>IF(COUNT(Taulukko1[[#This Row],[Neuvottelujen alaiset ]])=1,Taulukko1[[#This Row],[Neuvottelujen alaiset ]],Taulukko1[[#This Row],[Vähennystarve]])</f>
        <v>75</v>
      </c>
      <c r="V250" s="44">
        <f t="shared" si="37"/>
        <v>1</v>
      </c>
      <c r="W250" s="44" t="str">
        <f t="shared" si="38"/>
        <v>NA</v>
      </c>
      <c r="X250" s="44" t="str">
        <f t="shared" si="39"/>
        <v>NA</v>
      </c>
      <c r="Y250" s="90" t="b">
        <f>AND(MONTH(Taulukko1[[#This Row],[Alku PVM]] )=6,DAY(Taulukko1[[#This Row],[Alku PVM]] )&gt;19)</f>
        <v>0</v>
      </c>
      <c r="Z250" s="90" t="b">
        <f>AND(MONTH(Taulukko1[[#This Row],[Loppu PVM]] )=6,DAY(Taulukko1[[#This Row],[Loppu PVM]] )&gt;19)</f>
        <v>0</v>
      </c>
      <c r="AA250" s="90" t="b">
        <f>OR(MONTH(Taulukko1[[#This Row],[Alku PVM]] )&lt;=5,AND(MONTH(Taulukko1[[#This Row],[Alku PVM]] )=6,DAY(Taulukko1[[#This Row],[Alku PVM]] )&lt;20))</f>
        <v>1</v>
      </c>
      <c r="AB250" s="90" t="b">
        <f>OR(MONTH(Taulukko1[[#This Row],[Loppu PVM]])&lt;=5,AND(MONTH(Taulukko1[[#This Row],[Loppu PVM]] )=6,DAY(Taulukko1[[#This Row],[Loppu PVM]])&lt;20))</f>
        <v>0</v>
      </c>
      <c r="AC250" s="90" t="b">
        <f>OR(MONTH(Taulukko1[[#This Row],[Alku PVM]] )&lt;=3,AND(MONTH(Taulukko1[[#This Row],[Alku PVM]] )=3))</f>
        <v>0</v>
      </c>
      <c r="AD250" s="90" t="b">
        <f>OR(MONTH(Taulukko1[[#This Row],[Loppu PVM]] )&lt;=3,AND(MONTH(Taulukko1[[#This Row],[Loppu PVM]] )=3))</f>
        <v>0</v>
      </c>
      <c r="AE250" s="90" t="b">
        <f>OR(MONTH(Taulukko1[[#This Row],[Alku PVM]] )&lt;=9,AND(MONTH(Taulukko1[[#This Row],[Alku PVM]] )=9))</f>
        <v>1</v>
      </c>
      <c r="AF250" s="90" t="b">
        <f>OR(MONTH(Taulukko1[[#This Row],[Loppu PVM]])&lt;=9,AND(MONTH(Taulukko1[[#This Row],[Loppu PVM]] )=9))</f>
        <v>1</v>
      </c>
      <c r="AG250" s="90" t="b">
        <f>OR(MONTH(Taulukko1[[#This Row],[Alku PVM]] )&lt;=6,AND(MONTH(Taulukko1[[#This Row],[Alku PVM]] )=6))</f>
        <v>1</v>
      </c>
      <c r="AH250" s="90" t="b">
        <f>OR(MONTH(Taulukko1[[#This Row],[Loppu PVM]])&lt;=6,AND(MONTH(Taulukko1[[#This Row],[Loppu PVM]] )=6))</f>
        <v>0</v>
      </c>
    </row>
    <row r="251" spans="1:34" ht="12.75" customHeight="1">
      <c r="A251" t="s">
        <v>1746</v>
      </c>
      <c r="B251" s="23">
        <v>39217</v>
      </c>
      <c r="C251" t="s">
        <v>1745</v>
      </c>
      <c r="E251" s="62">
        <v>10</v>
      </c>
      <c r="F251" s="4"/>
      <c r="G251" s="5"/>
      <c r="H251" s="16">
        <v>10</v>
      </c>
      <c r="I251" s="126" t="e">
        <f>INDEX('TOL2008'!B:B,MATCH(A251,'TOL2008'!A:A,0))</f>
        <v>#N/A</v>
      </c>
      <c r="J251" s="59" t="e">
        <f>INDEX(Pääluokka!$H$2:$H$100,MATCH(VALUE(LEFT(Taulukko1[[#This Row],[TOL2008]],2)),Pääluokka!$G$2:$G$100,0))</f>
        <v>#N/A</v>
      </c>
      <c r="K251" s="126" t="e">
        <f>INDEX(Pääluokka!$I$2:$I$100,MATCH(VALUE(LEFT(Taulukko1[[#This Row],[TOL2008]],2)),Pääluokka!$G$2:$G$100,0))</f>
        <v>#N/A</v>
      </c>
      <c r="L251" s="41" t="str">
        <f t="shared" si="30"/>
        <v>NA</v>
      </c>
      <c r="M251" s="43">
        <f t="shared" si="31"/>
        <v>39217</v>
      </c>
      <c r="N251" s="43">
        <f t="shared" si="32"/>
        <v>39268</v>
      </c>
      <c r="O251" s="43">
        <f t="shared" si="33"/>
        <v>39203</v>
      </c>
      <c r="P251" s="43">
        <f t="shared" si="34"/>
        <v>39264</v>
      </c>
      <c r="Q251" s="41">
        <f t="shared" si="35"/>
        <v>2007</v>
      </c>
      <c r="R251" s="41">
        <f t="shared" si="36"/>
        <v>2007</v>
      </c>
      <c r="S251" s="43" t="str">
        <f>YEAR(Taulukko1[[#This Row],[Alku KK]])&amp;"Q"&amp;ROUNDDOWN((MONTH(Taulukko1[[#This Row],[Alku KK]])-1)/3+1,0)</f>
        <v>2007Q2</v>
      </c>
      <c r="T251" s="43" t="str">
        <f>YEAR(Taulukko1[[#This Row],[Loppu KK]])&amp;"Q"&amp;ROUNDDOWN((MONTH(Taulukko1[[#This Row],[Loppu KK]])-1)/3+1,0)</f>
        <v>2007Q3</v>
      </c>
      <c r="U251" s="66">
        <f>IF(COUNT(Taulukko1[[#This Row],[Neuvottelujen alaiset ]])=1,Taulukko1[[#This Row],[Neuvottelujen alaiset ]],Taulukko1[[#This Row],[Vähennystarve]])</f>
        <v>10</v>
      </c>
      <c r="V251" s="44">
        <f t="shared" si="37"/>
        <v>1</v>
      </c>
      <c r="W251" s="44" t="str">
        <f t="shared" si="38"/>
        <v>NA</v>
      </c>
      <c r="X251" s="44" t="str">
        <f t="shared" si="39"/>
        <v>NA</v>
      </c>
      <c r="Y251" s="90" t="b">
        <f>AND(MONTH(Taulukko1[[#This Row],[Alku PVM]] )=6,DAY(Taulukko1[[#This Row],[Alku PVM]] )&gt;19)</f>
        <v>0</v>
      </c>
      <c r="Z251" s="90" t="b">
        <f>AND(MONTH(Taulukko1[[#This Row],[Loppu PVM]] )=6,DAY(Taulukko1[[#This Row],[Loppu PVM]] )&gt;19)</f>
        <v>0</v>
      </c>
      <c r="AA251" s="90" t="b">
        <f>OR(MONTH(Taulukko1[[#This Row],[Alku PVM]] )&lt;=5,AND(MONTH(Taulukko1[[#This Row],[Alku PVM]] )=6,DAY(Taulukko1[[#This Row],[Alku PVM]] )&lt;20))</f>
        <v>1</v>
      </c>
      <c r="AB251" s="90" t="b">
        <f>OR(MONTH(Taulukko1[[#This Row],[Loppu PVM]])&lt;=5,AND(MONTH(Taulukko1[[#This Row],[Loppu PVM]] )=6,DAY(Taulukko1[[#This Row],[Loppu PVM]])&lt;20))</f>
        <v>0</v>
      </c>
      <c r="AC251" s="90" t="b">
        <f>OR(MONTH(Taulukko1[[#This Row],[Alku PVM]] )&lt;=3,AND(MONTH(Taulukko1[[#This Row],[Alku PVM]] )=3))</f>
        <v>0</v>
      </c>
      <c r="AD251" s="90" t="b">
        <f>OR(MONTH(Taulukko1[[#This Row],[Loppu PVM]] )&lt;=3,AND(MONTH(Taulukko1[[#This Row],[Loppu PVM]] )=3))</f>
        <v>0</v>
      </c>
      <c r="AE251" s="90" t="b">
        <f>OR(MONTH(Taulukko1[[#This Row],[Alku PVM]] )&lt;=9,AND(MONTH(Taulukko1[[#This Row],[Alku PVM]] )=9))</f>
        <v>1</v>
      </c>
      <c r="AF251" s="90" t="b">
        <f>OR(MONTH(Taulukko1[[#This Row],[Loppu PVM]])&lt;=9,AND(MONTH(Taulukko1[[#This Row],[Loppu PVM]] )=9))</f>
        <v>1</v>
      </c>
      <c r="AG251" s="90" t="b">
        <f>OR(MONTH(Taulukko1[[#This Row],[Alku PVM]] )&lt;=6,AND(MONTH(Taulukko1[[#This Row],[Alku PVM]] )=6))</f>
        <v>1</v>
      </c>
      <c r="AH251" s="90" t="b">
        <f>OR(MONTH(Taulukko1[[#This Row],[Loppu PVM]])&lt;=6,AND(MONTH(Taulukko1[[#This Row],[Loppu PVM]] )=6))</f>
        <v>0</v>
      </c>
    </row>
    <row r="252" spans="1:34" ht="12.75" customHeight="1">
      <c r="A252" s="21" t="s">
        <v>1741</v>
      </c>
      <c r="B252" s="23">
        <v>39217</v>
      </c>
      <c r="C252" s="21"/>
      <c r="D252" s="24"/>
      <c r="E252" s="62">
        <v>60</v>
      </c>
      <c r="F252" s="23">
        <v>39387</v>
      </c>
      <c r="G252" s="24">
        <v>22</v>
      </c>
      <c r="H252" s="16">
        <v>48</v>
      </c>
      <c r="I252" s="126" t="e">
        <f>INDEX('TOL2008'!B:B,MATCH(A252,'TOL2008'!A:A,0))</f>
        <v>#N/A</v>
      </c>
      <c r="J252" s="59" t="e">
        <f>INDEX(Pääluokka!$H$2:$H$100,MATCH(VALUE(LEFT(Taulukko1[[#This Row],[TOL2008]],2)),Pääluokka!$G$2:$G$100,0))</f>
        <v>#N/A</v>
      </c>
      <c r="K252" s="126" t="e">
        <f>INDEX(Pääluokka!$I$2:$I$100,MATCH(VALUE(LEFT(Taulukko1[[#This Row],[TOL2008]],2)),Pääluokka!$G$2:$G$100,0))</f>
        <v>#N/A</v>
      </c>
      <c r="L252" s="41">
        <f t="shared" si="30"/>
        <v>170</v>
      </c>
      <c r="M252" s="43">
        <f t="shared" si="31"/>
        <v>39217</v>
      </c>
      <c r="N252" s="43">
        <f t="shared" si="32"/>
        <v>39387</v>
      </c>
      <c r="O252" s="43">
        <f t="shared" si="33"/>
        <v>39203</v>
      </c>
      <c r="P252" s="43">
        <f t="shared" si="34"/>
        <v>39387</v>
      </c>
      <c r="Q252" s="41">
        <f t="shared" si="35"/>
        <v>2007</v>
      </c>
      <c r="R252" s="41">
        <f t="shared" si="36"/>
        <v>2007</v>
      </c>
      <c r="S252" s="43" t="str">
        <f>YEAR(Taulukko1[[#This Row],[Alku KK]])&amp;"Q"&amp;ROUNDDOWN((MONTH(Taulukko1[[#This Row],[Alku KK]])-1)/3+1,0)</f>
        <v>2007Q2</v>
      </c>
      <c r="T252" s="43" t="str">
        <f>YEAR(Taulukko1[[#This Row],[Loppu KK]])&amp;"Q"&amp;ROUNDDOWN((MONTH(Taulukko1[[#This Row],[Loppu KK]])-1)/3+1,0)</f>
        <v>2007Q4</v>
      </c>
      <c r="U252" s="66">
        <f>IF(COUNT(Taulukko1[[#This Row],[Neuvottelujen alaiset ]])=1,Taulukko1[[#This Row],[Neuvottelujen alaiset ]],Taulukko1[[#This Row],[Vähennystarve]])</f>
        <v>48</v>
      </c>
      <c r="V252" s="44">
        <f t="shared" si="37"/>
        <v>1.25</v>
      </c>
      <c r="W252" s="44">
        <f t="shared" si="38"/>
        <v>0.45833333333333331</v>
      </c>
      <c r="X252" s="44">
        <f t="shared" si="39"/>
        <v>0.36666666666666664</v>
      </c>
      <c r="Y252" s="90" t="b">
        <f>AND(MONTH(Taulukko1[[#This Row],[Alku PVM]] )=6,DAY(Taulukko1[[#This Row],[Alku PVM]] )&gt;19)</f>
        <v>0</v>
      </c>
      <c r="Z252" s="90" t="b">
        <f>AND(MONTH(Taulukko1[[#This Row],[Loppu PVM]] )=6,DAY(Taulukko1[[#This Row],[Loppu PVM]] )&gt;19)</f>
        <v>0</v>
      </c>
      <c r="AA252" s="90" t="b">
        <f>OR(MONTH(Taulukko1[[#This Row],[Alku PVM]] )&lt;=5,AND(MONTH(Taulukko1[[#This Row],[Alku PVM]] )=6,DAY(Taulukko1[[#This Row],[Alku PVM]] )&lt;20))</f>
        <v>1</v>
      </c>
      <c r="AB252" s="90" t="b">
        <f>OR(MONTH(Taulukko1[[#This Row],[Loppu PVM]])&lt;=5,AND(MONTH(Taulukko1[[#This Row],[Loppu PVM]] )=6,DAY(Taulukko1[[#This Row],[Loppu PVM]])&lt;20))</f>
        <v>0</v>
      </c>
      <c r="AC252" s="90" t="b">
        <f>OR(MONTH(Taulukko1[[#This Row],[Alku PVM]] )&lt;=3,AND(MONTH(Taulukko1[[#This Row],[Alku PVM]] )=3))</f>
        <v>0</v>
      </c>
      <c r="AD252" s="90" t="b">
        <f>OR(MONTH(Taulukko1[[#This Row],[Loppu PVM]] )&lt;=3,AND(MONTH(Taulukko1[[#This Row],[Loppu PVM]] )=3))</f>
        <v>0</v>
      </c>
      <c r="AE252" s="90" t="b">
        <f>OR(MONTH(Taulukko1[[#This Row],[Alku PVM]] )&lt;=9,AND(MONTH(Taulukko1[[#This Row],[Alku PVM]] )=9))</f>
        <v>1</v>
      </c>
      <c r="AF252" s="90" t="b">
        <f>OR(MONTH(Taulukko1[[#This Row],[Loppu PVM]])&lt;=9,AND(MONTH(Taulukko1[[#This Row],[Loppu PVM]] )=9))</f>
        <v>0</v>
      </c>
      <c r="AG252" s="90" t="b">
        <f>OR(MONTH(Taulukko1[[#This Row],[Alku PVM]] )&lt;=6,AND(MONTH(Taulukko1[[#This Row],[Alku PVM]] )=6))</f>
        <v>1</v>
      </c>
      <c r="AH252" s="90" t="b">
        <f>OR(MONTH(Taulukko1[[#This Row],[Loppu PVM]])&lt;=6,AND(MONTH(Taulukko1[[#This Row],[Loppu PVM]] )=6))</f>
        <v>0</v>
      </c>
    </row>
    <row r="253" spans="1:34" ht="12.75" customHeight="1">
      <c r="A253" s="21" t="s">
        <v>1681</v>
      </c>
      <c r="B253" s="23">
        <v>39232</v>
      </c>
      <c r="C253" t="s">
        <v>1469</v>
      </c>
      <c r="D253" s="24"/>
      <c r="F253" s="23">
        <v>39294</v>
      </c>
      <c r="G253" s="24">
        <v>34</v>
      </c>
      <c r="H253" s="16">
        <v>34</v>
      </c>
      <c r="I253" s="126">
        <f>INDEX('TOL2008'!B:B,MATCH(A676,'TOL2008'!A:A,0))</f>
        <v>10710</v>
      </c>
      <c r="J253" s="126" t="str">
        <f>INDEX(Pääluokka!$H$2:$H$100,MATCH(VALUE(LEFT(Taulukko1[[#This Row],[TOL2008]],2)),Pääluokka!$G$2:$G$100,0))</f>
        <v>Teollisuus</v>
      </c>
      <c r="K253" s="126" t="str">
        <f>INDEX(Pääluokka!$I$2:$I$100,MATCH(VALUE(LEFT(Taulukko1[[#This Row],[TOL2008]],2)),Pääluokka!$G$2:$G$100,0))</f>
        <v>Teollisuus (C-E)</v>
      </c>
      <c r="L253" s="41">
        <f t="shared" si="30"/>
        <v>62</v>
      </c>
      <c r="M253" s="43">
        <f t="shared" si="31"/>
        <v>39232</v>
      </c>
      <c r="N253" s="43">
        <f t="shared" si="32"/>
        <v>39294</v>
      </c>
      <c r="O253" s="43">
        <f t="shared" si="33"/>
        <v>39203</v>
      </c>
      <c r="P253" s="43">
        <f t="shared" si="34"/>
        <v>39264</v>
      </c>
      <c r="Q253" s="41">
        <f t="shared" si="35"/>
        <v>2007</v>
      </c>
      <c r="R253" s="41">
        <f t="shared" si="36"/>
        <v>2007</v>
      </c>
      <c r="S253" s="43" t="str">
        <f>YEAR(Taulukko1[[#This Row],[Alku KK]])&amp;"Q"&amp;ROUNDDOWN((MONTH(Taulukko1[[#This Row],[Alku KK]])-1)/3+1,0)</f>
        <v>2007Q2</v>
      </c>
      <c r="T253" s="43" t="str">
        <f>YEAR(Taulukko1[[#This Row],[Loppu KK]])&amp;"Q"&amp;ROUNDDOWN((MONTH(Taulukko1[[#This Row],[Loppu KK]])-1)/3+1,0)</f>
        <v>2007Q3</v>
      </c>
      <c r="U253" s="66">
        <f>IF(COUNT(Taulukko1[[#This Row],[Neuvottelujen alaiset ]])=1,Taulukko1[[#This Row],[Neuvottelujen alaiset ]],Taulukko1[[#This Row],[Vähennystarve]])</f>
        <v>34</v>
      </c>
      <c r="V253" s="44" t="str">
        <f t="shared" si="37"/>
        <v>NA</v>
      </c>
      <c r="W253" s="44">
        <f t="shared" si="38"/>
        <v>1</v>
      </c>
      <c r="X253" s="44" t="str">
        <f t="shared" si="39"/>
        <v>NA</v>
      </c>
      <c r="Y253" s="90" t="b">
        <f>AND(MONTH(Taulukko1[[#This Row],[Alku PVM]] )=6,DAY(Taulukko1[[#This Row],[Alku PVM]] )&gt;19)</f>
        <v>0</v>
      </c>
      <c r="Z253" s="90" t="b">
        <f>AND(MONTH(Taulukko1[[#This Row],[Loppu PVM]] )=6,DAY(Taulukko1[[#This Row],[Loppu PVM]] )&gt;19)</f>
        <v>0</v>
      </c>
      <c r="AA253" s="90" t="b">
        <f>OR(MONTH(Taulukko1[[#This Row],[Alku PVM]] )&lt;=5,AND(MONTH(Taulukko1[[#This Row],[Alku PVM]] )=6,DAY(Taulukko1[[#This Row],[Alku PVM]] )&lt;20))</f>
        <v>1</v>
      </c>
      <c r="AB253" s="90" t="b">
        <f>OR(MONTH(Taulukko1[[#This Row],[Loppu PVM]])&lt;=5,AND(MONTH(Taulukko1[[#This Row],[Loppu PVM]] )=6,DAY(Taulukko1[[#This Row],[Loppu PVM]])&lt;20))</f>
        <v>0</v>
      </c>
      <c r="AC253" s="90" t="b">
        <f>OR(MONTH(Taulukko1[[#This Row],[Alku PVM]] )&lt;=3,AND(MONTH(Taulukko1[[#This Row],[Alku PVM]] )=3))</f>
        <v>0</v>
      </c>
      <c r="AD253" s="90" t="b">
        <f>OR(MONTH(Taulukko1[[#This Row],[Loppu PVM]] )&lt;=3,AND(MONTH(Taulukko1[[#This Row],[Loppu PVM]] )=3))</f>
        <v>0</v>
      </c>
      <c r="AE253" s="90" t="b">
        <f>OR(MONTH(Taulukko1[[#This Row],[Alku PVM]] )&lt;=9,AND(MONTH(Taulukko1[[#This Row],[Alku PVM]] )=9))</f>
        <v>1</v>
      </c>
      <c r="AF253" s="90" t="b">
        <f>OR(MONTH(Taulukko1[[#This Row],[Loppu PVM]])&lt;=9,AND(MONTH(Taulukko1[[#This Row],[Loppu PVM]] )=9))</f>
        <v>1</v>
      </c>
      <c r="AG253" s="90" t="b">
        <f>OR(MONTH(Taulukko1[[#This Row],[Alku PVM]] )&lt;=6,AND(MONTH(Taulukko1[[#This Row],[Alku PVM]] )=6))</f>
        <v>1</v>
      </c>
      <c r="AH253" s="90" t="b">
        <f>OR(MONTH(Taulukko1[[#This Row],[Loppu PVM]])&lt;=6,AND(MONTH(Taulukko1[[#This Row],[Loppu PVM]] )=6))</f>
        <v>0</v>
      </c>
    </row>
    <row r="254" spans="1:34" ht="12.75" customHeight="1">
      <c r="A254" t="s">
        <v>1702</v>
      </c>
      <c r="B254" s="23">
        <v>39244</v>
      </c>
      <c r="C254" t="s">
        <v>1701</v>
      </c>
      <c r="E254" s="62">
        <v>10</v>
      </c>
      <c r="F254" s="4">
        <v>39259</v>
      </c>
      <c r="G254" s="5">
        <v>8</v>
      </c>
      <c r="H254" s="16">
        <v>10</v>
      </c>
      <c r="I254" s="126" t="e">
        <f>INDEX('TOL2008'!B:B,MATCH(A254,'TOL2008'!A:A,0))</f>
        <v>#N/A</v>
      </c>
      <c r="J254" s="126" t="e">
        <f>INDEX(Pääluokka!$H$2:$H$100,MATCH(VALUE(LEFT(Taulukko1[[#This Row],[TOL2008]],2)),Pääluokka!$G$2:$G$100,0))</f>
        <v>#N/A</v>
      </c>
      <c r="K254" s="126" t="e">
        <f>INDEX(Pääluokka!$I$2:$I$100,MATCH(VALUE(LEFT(Taulukko1[[#This Row],[TOL2008]],2)),Pääluokka!$G$2:$G$100,0))</f>
        <v>#N/A</v>
      </c>
      <c r="L254" s="41">
        <f t="shared" si="30"/>
        <v>15</v>
      </c>
      <c r="M254" s="43">
        <f t="shared" si="31"/>
        <v>39244</v>
      </c>
      <c r="N254" s="43">
        <f t="shared" si="32"/>
        <v>39259</v>
      </c>
      <c r="O254" s="43">
        <f t="shared" si="33"/>
        <v>39234</v>
      </c>
      <c r="P254" s="43">
        <f t="shared" si="34"/>
        <v>39234</v>
      </c>
      <c r="Q254" s="41">
        <f t="shared" si="35"/>
        <v>2007</v>
      </c>
      <c r="R254" s="41">
        <f t="shared" si="36"/>
        <v>2007</v>
      </c>
      <c r="S254" s="43" t="str">
        <f>YEAR(Taulukko1[[#This Row],[Alku KK]])&amp;"Q"&amp;ROUNDDOWN((MONTH(Taulukko1[[#This Row],[Alku KK]])-1)/3+1,0)</f>
        <v>2007Q2</v>
      </c>
      <c r="T254" s="43" t="str">
        <f>YEAR(Taulukko1[[#This Row],[Loppu KK]])&amp;"Q"&amp;ROUNDDOWN((MONTH(Taulukko1[[#This Row],[Loppu KK]])-1)/3+1,0)</f>
        <v>2007Q2</v>
      </c>
      <c r="U254" s="66">
        <f>IF(COUNT(Taulukko1[[#This Row],[Neuvottelujen alaiset ]])=1,Taulukko1[[#This Row],[Neuvottelujen alaiset ]],Taulukko1[[#This Row],[Vähennystarve]])</f>
        <v>10</v>
      </c>
      <c r="V254" s="44">
        <f t="shared" si="37"/>
        <v>1</v>
      </c>
      <c r="W254" s="44">
        <f t="shared" si="38"/>
        <v>0.8</v>
      </c>
      <c r="X254" s="44">
        <f t="shared" si="39"/>
        <v>0.8</v>
      </c>
      <c r="Y254" s="90" t="b">
        <f>AND(MONTH(Taulukko1[[#This Row],[Alku PVM]] )=6,DAY(Taulukko1[[#This Row],[Alku PVM]] )&gt;19)</f>
        <v>0</v>
      </c>
      <c r="Z254" s="90" t="b">
        <f>AND(MONTH(Taulukko1[[#This Row],[Loppu PVM]] )=6,DAY(Taulukko1[[#This Row],[Loppu PVM]] )&gt;19)</f>
        <v>1</v>
      </c>
      <c r="AA254" s="90" t="b">
        <f>OR(MONTH(Taulukko1[[#This Row],[Alku PVM]] )&lt;=5,AND(MONTH(Taulukko1[[#This Row],[Alku PVM]] )=6,DAY(Taulukko1[[#This Row],[Alku PVM]] )&lt;20))</f>
        <v>1</v>
      </c>
      <c r="AB254" s="90" t="b">
        <f>OR(MONTH(Taulukko1[[#This Row],[Loppu PVM]])&lt;=5,AND(MONTH(Taulukko1[[#This Row],[Loppu PVM]] )=6,DAY(Taulukko1[[#This Row],[Loppu PVM]])&lt;20))</f>
        <v>0</v>
      </c>
      <c r="AC254" s="90" t="b">
        <f>OR(MONTH(Taulukko1[[#This Row],[Alku PVM]] )&lt;=3,AND(MONTH(Taulukko1[[#This Row],[Alku PVM]] )=3))</f>
        <v>0</v>
      </c>
      <c r="AD254" s="90" t="b">
        <f>OR(MONTH(Taulukko1[[#This Row],[Loppu PVM]] )&lt;=3,AND(MONTH(Taulukko1[[#This Row],[Loppu PVM]] )=3))</f>
        <v>0</v>
      </c>
      <c r="AE254" s="90" t="b">
        <f>OR(MONTH(Taulukko1[[#This Row],[Alku PVM]] )&lt;=9,AND(MONTH(Taulukko1[[#This Row],[Alku PVM]] )=9))</f>
        <v>1</v>
      </c>
      <c r="AF254" s="90" t="b">
        <f>OR(MONTH(Taulukko1[[#This Row],[Loppu PVM]])&lt;=9,AND(MONTH(Taulukko1[[#This Row],[Loppu PVM]] )=9))</f>
        <v>1</v>
      </c>
      <c r="AG254" s="90" t="b">
        <f>OR(MONTH(Taulukko1[[#This Row],[Alku PVM]] )&lt;=6,AND(MONTH(Taulukko1[[#This Row],[Alku PVM]] )=6))</f>
        <v>1</v>
      </c>
      <c r="AH254" s="90" t="b">
        <f>OR(MONTH(Taulukko1[[#This Row],[Loppu PVM]])&lt;=6,AND(MONTH(Taulukko1[[#This Row],[Loppu PVM]] )=6))</f>
        <v>1</v>
      </c>
    </row>
    <row r="255" spans="1:34" ht="12.75" customHeight="1">
      <c r="A255" t="s">
        <v>1329</v>
      </c>
      <c r="B255" s="23">
        <v>39245</v>
      </c>
      <c r="C255" t="s">
        <v>1806</v>
      </c>
      <c r="F255" s="4">
        <v>39296</v>
      </c>
      <c r="G255" s="5">
        <v>15</v>
      </c>
      <c r="H255" s="22">
        <v>15</v>
      </c>
      <c r="I255" s="126">
        <f>INDEX('TOL2008'!B:B,MATCH(A255,'TOL2008'!A:A,0))</f>
        <v>56101</v>
      </c>
      <c r="J255" s="126" t="str">
        <f>INDEX(Pääluokka!$H$2:$H$100,MATCH(VALUE(LEFT(Taulukko1[[#This Row],[TOL2008]],2)),Pääluokka!$G$2:$G$100,0))</f>
        <v>Majoitus- ja ravitsemistoiminta</v>
      </c>
      <c r="K255" s="126" t="str">
        <f>INDEX(Pääluokka!$I$2:$I$100,MATCH(VALUE(LEFT(Taulukko1[[#This Row],[TOL2008]],2)),Pääluokka!$G$2:$G$100,0))</f>
        <v>Palvelualat (G-N, R, S)</v>
      </c>
      <c r="L255" s="41">
        <f t="shared" si="30"/>
        <v>51</v>
      </c>
      <c r="M255" s="43">
        <f t="shared" si="31"/>
        <v>39245</v>
      </c>
      <c r="N255" s="43">
        <f t="shared" si="32"/>
        <v>39296</v>
      </c>
      <c r="O255" s="43">
        <f t="shared" si="33"/>
        <v>39234</v>
      </c>
      <c r="P255" s="43">
        <f t="shared" si="34"/>
        <v>39295</v>
      </c>
      <c r="Q255" s="41">
        <f t="shared" si="35"/>
        <v>2007</v>
      </c>
      <c r="R255" s="41">
        <f t="shared" si="36"/>
        <v>2007</v>
      </c>
      <c r="S255" s="43" t="str">
        <f>YEAR(Taulukko1[[#This Row],[Alku KK]])&amp;"Q"&amp;ROUNDDOWN((MONTH(Taulukko1[[#This Row],[Alku KK]])-1)/3+1,0)</f>
        <v>2007Q2</v>
      </c>
      <c r="T255" s="43" t="str">
        <f>YEAR(Taulukko1[[#This Row],[Loppu KK]])&amp;"Q"&amp;ROUNDDOWN((MONTH(Taulukko1[[#This Row],[Loppu KK]])-1)/3+1,0)</f>
        <v>2007Q3</v>
      </c>
      <c r="U255" s="66">
        <f>IF(COUNT(Taulukko1[[#This Row],[Neuvottelujen alaiset ]])=1,Taulukko1[[#This Row],[Neuvottelujen alaiset ]],Taulukko1[[#This Row],[Vähennystarve]])</f>
        <v>15</v>
      </c>
      <c r="V255" s="44" t="str">
        <f t="shared" si="37"/>
        <v>NA</v>
      </c>
      <c r="W255" s="44">
        <f t="shared" si="38"/>
        <v>1</v>
      </c>
      <c r="X255" s="44" t="str">
        <f t="shared" si="39"/>
        <v>NA</v>
      </c>
      <c r="Y255" s="90" t="b">
        <f>AND(MONTH(Taulukko1[[#This Row],[Alku PVM]] )=6,DAY(Taulukko1[[#This Row],[Alku PVM]] )&gt;19)</f>
        <v>0</v>
      </c>
      <c r="Z255" s="90" t="b">
        <f>AND(MONTH(Taulukko1[[#This Row],[Loppu PVM]] )=6,DAY(Taulukko1[[#This Row],[Loppu PVM]] )&gt;19)</f>
        <v>0</v>
      </c>
      <c r="AA255" s="90" t="b">
        <f>OR(MONTH(Taulukko1[[#This Row],[Alku PVM]] )&lt;=5,AND(MONTH(Taulukko1[[#This Row],[Alku PVM]] )=6,DAY(Taulukko1[[#This Row],[Alku PVM]] )&lt;20))</f>
        <v>1</v>
      </c>
      <c r="AB255" s="90" t="b">
        <f>OR(MONTH(Taulukko1[[#This Row],[Loppu PVM]])&lt;=5,AND(MONTH(Taulukko1[[#This Row],[Loppu PVM]] )=6,DAY(Taulukko1[[#This Row],[Loppu PVM]])&lt;20))</f>
        <v>0</v>
      </c>
      <c r="AC255" s="90" t="b">
        <f>OR(MONTH(Taulukko1[[#This Row],[Alku PVM]] )&lt;=3,AND(MONTH(Taulukko1[[#This Row],[Alku PVM]] )=3))</f>
        <v>0</v>
      </c>
      <c r="AD255" s="90" t="b">
        <f>OR(MONTH(Taulukko1[[#This Row],[Loppu PVM]] )&lt;=3,AND(MONTH(Taulukko1[[#This Row],[Loppu PVM]] )=3))</f>
        <v>0</v>
      </c>
      <c r="AE255" s="90" t="b">
        <f>OR(MONTH(Taulukko1[[#This Row],[Alku PVM]] )&lt;=9,AND(MONTH(Taulukko1[[#This Row],[Alku PVM]] )=9))</f>
        <v>1</v>
      </c>
      <c r="AF255" s="90" t="b">
        <f>OR(MONTH(Taulukko1[[#This Row],[Loppu PVM]])&lt;=9,AND(MONTH(Taulukko1[[#This Row],[Loppu PVM]] )=9))</f>
        <v>1</v>
      </c>
      <c r="AG255" s="90" t="b">
        <f>OR(MONTH(Taulukko1[[#This Row],[Alku PVM]] )&lt;=6,AND(MONTH(Taulukko1[[#This Row],[Alku PVM]] )=6))</f>
        <v>1</v>
      </c>
      <c r="AH255" s="90" t="b">
        <f>OR(MONTH(Taulukko1[[#This Row],[Loppu PVM]])&lt;=6,AND(MONTH(Taulukko1[[#This Row],[Loppu PVM]] )=6))</f>
        <v>0</v>
      </c>
    </row>
    <row r="256" spans="1:34" ht="12.75" customHeight="1">
      <c r="A256" t="s">
        <v>1686</v>
      </c>
      <c r="B256" s="23">
        <v>39252</v>
      </c>
      <c r="C256" t="s">
        <v>1685</v>
      </c>
      <c r="E256" s="62">
        <v>3</v>
      </c>
      <c r="F256" s="4">
        <v>39267</v>
      </c>
      <c r="G256" s="5">
        <v>3</v>
      </c>
      <c r="H256" s="22">
        <v>3</v>
      </c>
      <c r="I256" s="126" t="e">
        <f>INDEX('TOL2008'!B:B,MATCH(A256,'TOL2008'!A:A,0))</f>
        <v>#N/A</v>
      </c>
      <c r="J256" s="126" t="e">
        <f>INDEX(Pääluokka!$H$2:$H$100,MATCH(VALUE(LEFT(Taulukko1[[#This Row],[TOL2008]],2)),Pääluokka!$G$2:$G$100,0))</f>
        <v>#N/A</v>
      </c>
      <c r="K256" s="126" t="e">
        <f>INDEX(Pääluokka!$I$2:$I$100,MATCH(VALUE(LEFT(Taulukko1[[#This Row],[TOL2008]],2)),Pääluokka!$G$2:$G$100,0))</f>
        <v>#N/A</v>
      </c>
      <c r="L256" s="41">
        <f t="shared" si="30"/>
        <v>15</v>
      </c>
      <c r="M256" s="43">
        <f t="shared" si="31"/>
        <v>39252</v>
      </c>
      <c r="N256" s="43">
        <f t="shared" si="32"/>
        <v>39267</v>
      </c>
      <c r="O256" s="43">
        <f t="shared" si="33"/>
        <v>39234</v>
      </c>
      <c r="P256" s="43">
        <f t="shared" si="34"/>
        <v>39264</v>
      </c>
      <c r="Q256" s="41">
        <f t="shared" si="35"/>
        <v>2007</v>
      </c>
      <c r="R256" s="41">
        <f t="shared" si="36"/>
        <v>2007</v>
      </c>
      <c r="S256" s="43" t="str">
        <f>YEAR(Taulukko1[[#This Row],[Alku KK]])&amp;"Q"&amp;ROUNDDOWN((MONTH(Taulukko1[[#This Row],[Alku KK]])-1)/3+1,0)</f>
        <v>2007Q2</v>
      </c>
      <c r="T256" s="43" t="str">
        <f>YEAR(Taulukko1[[#This Row],[Loppu KK]])&amp;"Q"&amp;ROUNDDOWN((MONTH(Taulukko1[[#This Row],[Loppu KK]])-1)/3+1,0)</f>
        <v>2007Q3</v>
      </c>
      <c r="U256" s="66">
        <f>IF(COUNT(Taulukko1[[#This Row],[Neuvottelujen alaiset ]])=1,Taulukko1[[#This Row],[Neuvottelujen alaiset ]],Taulukko1[[#This Row],[Vähennystarve]])</f>
        <v>3</v>
      </c>
      <c r="V256" s="44">
        <f t="shared" si="37"/>
        <v>1</v>
      </c>
      <c r="W256" s="44">
        <f t="shared" si="38"/>
        <v>1</v>
      </c>
      <c r="X256" s="44">
        <f t="shared" si="39"/>
        <v>1</v>
      </c>
      <c r="Y256" s="90" t="b">
        <f>AND(MONTH(Taulukko1[[#This Row],[Alku PVM]] )=6,DAY(Taulukko1[[#This Row],[Alku PVM]] )&gt;19)</f>
        <v>0</v>
      </c>
      <c r="Z256" s="90" t="b">
        <f>AND(MONTH(Taulukko1[[#This Row],[Loppu PVM]] )=6,DAY(Taulukko1[[#This Row],[Loppu PVM]] )&gt;19)</f>
        <v>0</v>
      </c>
      <c r="AA256" s="90" t="b">
        <f>OR(MONTH(Taulukko1[[#This Row],[Alku PVM]] )&lt;=5,AND(MONTH(Taulukko1[[#This Row],[Alku PVM]] )=6,DAY(Taulukko1[[#This Row],[Alku PVM]] )&lt;20))</f>
        <v>1</v>
      </c>
      <c r="AB256" s="90" t="b">
        <f>OR(MONTH(Taulukko1[[#This Row],[Loppu PVM]])&lt;=5,AND(MONTH(Taulukko1[[#This Row],[Loppu PVM]] )=6,DAY(Taulukko1[[#This Row],[Loppu PVM]])&lt;20))</f>
        <v>0</v>
      </c>
      <c r="AC256" s="90" t="b">
        <f>OR(MONTH(Taulukko1[[#This Row],[Alku PVM]] )&lt;=3,AND(MONTH(Taulukko1[[#This Row],[Alku PVM]] )=3))</f>
        <v>0</v>
      </c>
      <c r="AD256" s="90" t="b">
        <f>OR(MONTH(Taulukko1[[#This Row],[Loppu PVM]] )&lt;=3,AND(MONTH(Taulukko1[[#This Row],[Loppu PVM]] )=3))</f>
        <v>0</v>
      </c>
      <c r="AE256" s="90" t="b">
        <f>OR(MONTH(Taulukko1[[#This Row],[Alku PVM]] )&lt;=9,AND(MONTH(Taulukko1[[#This Row],[Alku PVM]] )=9))</f>
        <v>1</v>
      </c>
      <c r="AF256" s="90" t="b">
        <f>OR(MONTH(Taulukko1[[#This Row],[Loppu PVM]])&lt;=9,AND(MONTH(Taulukko1[[#This Row],[Loppu PVM]] )=9))</f>
        <v>1</v>
      </c>
      <c r="AG256" s="90" t="b">
        <f>OR(MONTH(Taulukko1[[#This Row],[Alku PVM]] )&lt;=6,AND(MONTH(Taulukko1[[#This Row],[Alku PVM]] )=6))</f>
        <v>1</v>
      </c>
      <c r="AH256" s="90" t="b">
        <f>OR(MONTH(Taulukko1[[#This Row],[Loppu PVM]])&lt;=6,AND(MONTH(Taulukko1[[#This Row],[Loppu PVM]] )=6))</f>
        <v>0</v>
      </c>
    </row>
    <row r="257" spans="1:34" ht="12.75" customHeight="1">
      <c r="A257" s="21" t="s">
        <v>1773</v>
      </c>
      <c r="B257" s="23">
        <v>39253</v>
      </c>
      <c r="C257" s="21" t="s">
        <v>1772</v>
      </c>
      <c r="D257" s="24"/>
      <c r="E257" s="62">
        <v>45</v>
      </c>
      <c r="F257" s="23"/>
      <c r="G257" s="24"/>
      <c r="H257" s="22">
        <v>790</v>
      </c>
      <c r="I257" s="126" t="e">
        <f>INDEX('TOL2008'!B:B,MATCH(A257,'TOL2008'!A:A,0))</f>
        <v>#N/A</v>
      </c>
      <c r="J257" s="126" t="e">
        <f>INDEX(Pääluokka!$H$2:$H$100,MATCH(VALUE(LEFT(Taulukko1[[#This Row],[TOL2008]],2)),Pääluokka!$G$2:$G$100,0))</f>
        <v>#N/A</v>
      </c>
      <c r="K257" s="126" t="e">
        <f>INDEX(Pääluokka!$I$2:$I$100,MATCH(VALUE(LEFT(Taulukko1[[#This Row],[TOL2008]],2)),Pääluokka!$G$2:$G$100,0))</f>
        <v>#N/A</v>
      </c>
      <c r="L257" s="41" t="str">
        <f t="shared" si="30"/>
        <v>NA</v>
      </c>
      <c r="M257" s="43">
        <f t="shared" si="31"/>
        <v>39253</v>
      </c>
      <c r="N257" s="43">
        <f t="shared" si="32"/>
        <v>39304</v>
      </c>
      <c r="O257" s="43">
        <f t="shared" si="33"/>
        <v>39234</v>
      </c>
      <c r="P257" s="43">
        <f t="shared" si="34"/>
        <v>39295</v>
      </c>
      <c r="Q257" s="41">
        <f t="shared" si="35"/>
        <v>2007</v>
      </c>
      <c r="R257" s="41">
        <f t="shared" si="36"/>
        <v>2007</v>
      </c>
      <c r="S257" s="43" t="str">
        <f>YEAR(Taulukko1[[#This Row],[Alku KK]])&amp;"Q"&amp;ROUNDDOWN((MONTH(Taulukko1[[#This Row],[Alku KK]])-1)/3+1,0)</f>
        <v>2007Q2</v>
      </c>
      <c r="T257" s="43" t="str">
        <f>YEAR(Taulukko1[[#This Row],[Loppu KK]])&amp;"Q"&amp;ROUNDDOWN((MONTH(Taulukko1[[#This Row],[Loppu KK]])-1)/3+1,0)</f>
        <v>2007Q3</v>
      </c>
      <c r="U257" s="66">
        <f>IF(COUNT(Taulukko1[[#This Row],[Neuvottelujen alaiset ]])=1,Taulukko1[[#This Row],[Neuvottelujen alaiset ]],Taulukko1[[#This Row],[Vähennystarve]])</f>
        <v>790</v>
      </c>
      <c r="V257" s="44">
        <f t="shared" si="37"/>
        <v>5.6962025316455694E-2</v>
      </c>
      <c r="W257" s="44" t="str">
        <f t="shared" si="38"/>
        <v>NA</v>
      </c>
      <c r="X257" s="44" t="str">
        <f t="shared" si="39"/>
        <v>NA</v>
      </c>
      <c r="Y257" s="90" t="b">
        <f>AND(MONTH(Taulukko1[[#This Row],[Alku PVM]] )=6,DAY(Taulukko1[[#This Row],[Alku PVM]] )&gt;19)</f>
        <v>1</v>
      </c>
      <c r="Z257" s="90" t="b">
        <f>AND(MONTH(Taulukko1[[#This Row],[Loppu PVM]] )=6,DAY(Taulukko1[[#This Row],[Loppu PVM]] )&gt;19)</f>
        <v>0</v>
      </c>
      <c r="AA257" s="90" t="b">
        <f>OR(MONTH(Taulukko1[[#This Row],[Alku PVM]] )&lt;=5,AND(MONTH(Taulukko1[[#This Row],[Alku PVM]] )=6,DAY(Taulukko1[[#This Row],[Alku PVM]] )&lt;20))</f>
        <v>0</v>
      </c>
      <c r="AB257" s="90" t="b">
        <f>OR(MONTH(Taulukko1[[#This Row],[Loppu PVM]])&lt;=5,AND(MONTH(Taulukko1[[#This Row],[Loppu PVM]] )=6,DAY(Taulukko1[[#This Row],[Loppu PVM]])&lt;20))</f>
        <v>0</v>
      </c>
      <c r="AC257" s="90" t="b">
        <f>OR(MONTH(Taulukko1[[#This Row],[Alku PVM]] )&lt;=3,AND(MONTH(Taulukko1[[#This Row],[Alku PVM]] )=3))</f>
        <v>0</v>
      </c>
      <c r="AD257" s="90" t="b">
        <f>OR(MONTH(Taulukko1[[#This Row],[Loppu PVM]] )&lt;=3,AND(MONTH(Taulukko1[[#This Row],[Loppu PVM]] )=3))</f>
        <v>0</v>
      </c>
      <c r="AE257" s="90" t="b">
        <f>OR(MONTH(Taulukko1[[#This Row],[Alku PVM]] )&lt;=9,AND(MONTH(Taulukko1[[#This Row],[Alku PVM]] )=9))</f>
        <v>1</v>
      </c>
      <c r="AF257" s="90" t="b">
        <f>OR(MONTH(Taulukko1[[#This Row],[Loppu PVM]])&lt;=9,AND(MONTH(Taulukko1[[#This Row],[Loppu PVM]] )=9))</f>
        <v>1</v>
      </c>
      <c r="AG257" s="90" t="b">
        <f>OR(MONTH(Taulukko1[[#This Row],[Alku PVM]] )&lt;=6,AND(MONTH(Taulukko1[[#This Row],[Alku PVM]] )=6))</f>
        <v>1</v>
      </c>
      <c r="AH257" s="90" t="b">
        <f>OR(MONTH(Taulukko1[[#This Row],[Loppu PVM]])&lt;=6,AND(MONTH(Taulukko1[[#This Row],[Loppu PVM]] )=6))</f>
        <v>0</v>
      </c>
    </row>
    <row r="258" spans="1:34" ht="12.75" customHeight="1">
      <c r="A258" s="21" t="s">
        <v>231</v>
      </c>
      <c r="B258" s="23">
        <v>39262</v>
      </c>
      <c r="C258" s="21" t="s">
        <v>1722</v>
      </c>
      <c r="D258" s="24"/>
      <c r="F258" s="23">
        <v>39358</v>
      </c>
      <c r="G258" s="24">
        <v>27</v>
      </c>
      <c r="H258" s="22">
        <v>70</v>
      </c>
      <c r="I258" s="126">
        <f>INDEX('TOL2008'!B:B,MATCH(A258,'TOL2008'!A:A,0))</f>
        <v>10420</v>
      </c>
      <c r="J258" s="126" t="str">
        <f>INDEX(Pääluokka!$H$2:$H$100,MATCH(VALUE(LEFT(Taulukko1[[#This Row],[TOL2008]],2)),Pääluokka!$G$2:$G$100,0))</f>
        <v>Teollisuus</v>
      </c>
      <c r="K258" s="126" t="str">
        <f>INDEX(Pääluokka!$I$2:$I$100,MATCH(VALUE(LEFT(Taulukko1[[#This Row],[TOL2008]],2)),Pääluokka!$G$2:$G$100,0))</f>
        <v>Teollisuus (C-E)</v>
      </c>
      <c r="L258" s="41">
        <f t="shared" si="30"/>
        <v>96</v>
      </c>
      <c r="M258" s="43">
        <f t="shared" si="31"/>
        <v>39262</v>
      </c>
      <c r="N258" s="43">
        <f t="shared" si="32"/>
        <v>39358</v>
      </c>
      <c r="O258" s="43">
        <f t="shared" si="33"/>
        <v>39234</v>
      </c>
      <c r="P258" s="43">
        <f t="shared" si="34"/>
        <v>39356</v>
      </c>
      <c r="Q258" s="41">
        <f t="shared" si="35"/>
        <v>2007</v>
      </c>
      <c r="R258" s="41">
        <f t="shared" si="36"/>
        <v>2007</v>
      </c>
      <c r="S258" s="43" t="str">
        <f>YEAR(Taulukko1[[#This Row],[Alku KK]])&amp;"Q"&amp;ROUNDDOWN((MONTH(Taulukko1[[#This Row],[Alku KK]])-1)/3+1,0)</f>
        <v>2007Q2</v>
      </c>
      <c r="T258" s="43" t="str">
        <f>YEAR(Taulukko1[[#This Row],[Loppu KK]])&amp;"Q"&amp;ROUNDDOWN((MONTH(Taulukko1[[#This Row],[Loppu KK]])-1)/3+1,0)</f>
        <v>2007Q4</v>
      </c>
      <c r="U258" s="66">
        <f>IF(COUNT(Taulukko1[[#This Row],[Neuvottelujen alaiset ]])=1,Taulukko1[[#This Row],[Neuvottelujen alaiset ]],Taulukko1[[#This Row],[Vähennystarve]])</f>
        <v>70</v>
      </c>
      <c r="V258" s="44" t="str">
        <f t="shared" si="37"/>
        <v>NA</v>
      </c>
      <c r="W258" s="44">
        <f t="shared" si="38"/>
        <v>0.38571428571428573</v>
      </c>
      <c r="X258" s="44" t="str">
        <f t="shared" si="39"/>
        <v>NA</v>
      </c>
      <c r="Y258" s="90" t="b">
        <f>AND(MONTH(Taulukko1[[#This Row],[Alku PVM]] )=6,DAY(Taulukko1[[#This Row],[Alku PVM]] )&gt;19)</f>
        <v>1</v>
      </c>
      <c r="Z258" s="90" t="b">
        <f>AND(MONTH(Taulukko1[[#This Row],[Loppu PVM]] )=6,DAY(Taulukko1[[#This Row],[Loppu PVM]] )&gt;19)</f>
        <v>0</v>
      </c>
      <c r="AA258" s="90" t="b">
        <f>OR(MONTH(Taulukko1[[#This Row],[Alku PVM]] )&lt;=5,AND(MONTH(Taulukko1[[#This Row],[Alku PVM]] )=6,DAY(Taulukko1[[#This Row],[Alku PVM]] )&lt;20))</f>
        <v>0</v>
      </c>
      <c r="AB258" s="90" t="b">
        <f>OR(MONTH(Taulukko1[[#This Row],[Loppu PVM]])&lt;=5,AND(MONTH(Taulukko1[[#This Row],[Loppu PVM]] )=6,DAY(Taulukko1[[#This Row],[Loppu PVM]])&lt;20))</f>
        <v>0</v>
      </c>
      <c r="AC258" s="90" t="b">
        <f>OR(MONTH(Taulukko1[[#This Row],[Alku PVM]] )&lt;=3,AND(MONTH(Taulukko1[[#This Row],[Alku PVM]] )=3))</f>
        <v>0</v>
      </c>
      <c r="AD258" s="90" t="b">
        <f>OR(MONTH(Taulukko1[[#This Row],[Loppu PVM]] )&lt;=3,AND(MONTH(Taulukko1[[#This Row],[Loppu PVM]] )=3))</f>
        <v>0</v>
      </c>
      <c r="AE258" s="90" t="b">
        <f>OR(MONTH(Taulukko1[[#This Row],[Alku PVM]] )&lt;=9,AND(MONTH(Taulukko1[[#This Row],[Alku PVM]] )=9))</f>
        <v>1</v>
      </c>
      <c r="AF258" s="90" t="b">
        <f>OR(MONTH(Taulukko1[[#This Row],[Loppu PVM]])&lt;=9,AND(MONTH(Taulukko1[[#This Row],[Loppu PVM]] )=9))</f>
        <v>0</v>
      </c>
      <c r="AG258" s="90" t="b">
        <f>OR(MONTH(Taulukko1[[#This Row],[Alku PVM]] )&lt;=6,AND(MONTH(Taulukko1[[#This Row],[Alku PVM]] )=6))</f>
        <v>1</v>
      </c>
      <c r="AH258" s="90" t="b">
        <f>OR(MONTH(Taulukko1[[#This Row],[Loppu PVM]])&lt;=6,AND(MONTH(Taulukko1[[#This Row],[Loppu PVM]] )=6))</f>
        <v>0</v>
      </c>
    </row>
    <row r="259" spans="1:34" ht="12.75" customHeight="1">
      <c r="A259" t="s">
        <v>231</v>
      </c>
      <c r="B259" s="23">
        <v>39307</v>
      </c>
      <c r="C259" t="s">
        <v>1721</v>
      </c>
      <c r="E259" s="62">
        <v>30</v>
      </c>
      <c r="F259" s="4">
        <v>39356</v>
      </c>
      <c r="G259" s="5">
        <v>18</v>
      </c>
      <c r="H259" s="22">
        <v>300</v>
      </c>
      <c r="I259" s="126">
        <f>INDEX('TOL2008'!B:B,MATCH(A259,'TOL2008'!A:A,0))</f>
        <v>10420</v>
      </c>
      <c r="J259" s="126" t="str">
        <f>INDEX(Pääluokka!$H$2:$H$100,MATCH(VALUE(LEFT(Taulukko1[[#This Row],[TOL2008]],2)),Pääluokka!$G$2:$G$100,0))</f>
        <v>Teollisuus</v>
      </c>
      <c r="K259" s="126" t="str">
        <f>INDEX(Pääluokka!$I$2:$I$100,MATCH(VALUE(LEFT(Taulukko1[[#This Row],[TOL2008]],2)),Pääluokka!$G$2:$G$100,0))</f>
        <v>Teollisuus (C-E)</v>
      </c>
      <c r="L259" s="41">
        <f t="shared" ref="L259:L322" si="40">IFERROR(IF(AND(ISNUMBER(B259),ISNUMBER(F259),F259&gt;B259),F259-B259,"NA"),"NA")</f>
        <v>49</v>
      </c>
      <c r="M259" s="43">
        <f t="shared" ref="M259:M322" si="41">IF(ISNUMBER(B259),B259,IF(ISNUMBER(F259),F259-$L$1,"NA"))</f>
        <v>39307</v>
      </c>
      <c r="N259" s="43">
        <f t="shared" ref="N259:N322" si="42">IF(ISNUMBER(F259),F259,IF(ISNUMBER(B259),B259+$L$1,"NA"))</f>
        <v>39356</v>
      </c>
      <c r="O259" s="43">
        <f t="shared" ref="O259:O322" si="43">IFERROR(DATE(YEAR(M259),MONTH(M259),1),"NA")</f>
        <v>39295</v>
      </c>
      <c r="P259" s="43">
        <f t="shared" ref="P259:P322" si="44">IFERROR(DATE(YEAR(N259),MONTH(N259),1),"NA")</f>
        <v>39356</v>
      </c>
      <c r="Q259" s="41">
        <f t="shared" ref="Q259:Q322" si="45">IFERROR(YEAR(O259),"NA")</f>
        <v>2007</v>
      </c>
      <c r="R259" s="41">
        <f t="shared" ref="R259:R322" si="46">IFERROR(YEAR(P259),"NA")</f>
        <v>2007</v>
      </c>
      <c r="S259" s="43" t="str">
        <f>YEAR(Taulukko1[[#This Row],[Alku KK]])&amp;"Q"&amp;ROUNDDOWN((MONTH(Taulukko1[[#This Row],[Alku KK]])-1)/3+1,0)</f>
        <v>2007Q3</v>
      </c>
      <c r="T259" s="43" t="str">
        <f>YEAR(Taulukko1[[#This Row],[Loppu KK]])&amp;"Q"&amp;ROUNDDOWN((MONTH(Taulukko1[[#This Row],[Loppu KK]])-1)/3+1,0)</f>
        <v>2007Q4</v>
      </c>
      <c r="U259" s="66">
        <f>IF(COUNT(Taulukko1[[#This Row],[Neuvottelujen alaiset ]])=1,Taulukko1[[#This Row],[Neuvottelujen alaiset ]],Taulukko1[[#This Row],[Vähennystarve]])</f>
        <v>300</v>
      </c>
      <c r="V259" s="44">
        <f t="shared" ref="V259:V322" si="47">IF(AND(ISNUMBER(E259),ISNUMBER(H259)),E259/H259,"NA")</f>
        <v>0.1</v>
      </c>
      <c r="W259" s="44">
        <f t="shared" ref="W259:W322" si="48">IF(AND(ISNUMBER(G259),ISNUMBER(H259)),G259/H259,"NA")</f>
        <v>0.06</v>
      </c>
      <c r="X259" s="44">
        <f t="shared" ref="X259:X322" si="49">IF(AND(ISNUMBER(G259),ISNUMBER(E259)),G259/E259,"NA")</f>
        <v>0.6</v>
      </c>
      <c r="Y259" s="90" t="b">
        <f>AND(MONTH(Taulukko1[[#This Row],[Alku PVM]] )=6,DAY(Taulukko1[[#This Row],[Alku PVM]] )&gt;19)</f>
        <v>0</v>
      </c>
      <c r="Z259" s="90" t="b">
        <f>AND(MONTH(Taulukko1[[#This Row],[Loppu PVM]] )=6,DAY(Taulukko1[[#This Row],[Loppu PVM]] )&gt;19)</f>
        <v>0</v>
      </c>
      <c r="AA259" s="90" t="b">
        <f>OR(MONTH(Taulukko1[[#This Row],[Alku PVM]] )&lt;=5,AND(MONTH(Taulukko1[[#This Row],[Alku PVM]] )=6,DAY(Taulukko1[[#This Row],[Alku PVM]] )&lt;20))</f>
        <v>0</v>
      </c>
      <c r="AB259" s="90" t="b">
        <f>OR(MONTH(Taulukko1[[#This Row],[Loppu PVM]])&lt;=5,AND(MONTH(Taulukko1[[#This Row],[Loppu PVM]] )=6,DAY(Taulukko1[[#This Row],[Loppu PVM]])&lt;20))</f>
        <v>0</v>
      </c>
      <c r="AC259" s="90" t="b">
        <f>OR(MONTH(Taulukko1[[#This Row],[Alku PVM]] )&lt;=3,AND(MONTH(Taulukko1[[#This Row],[Alku PVM]] )=3))</f>
        <v>0</v>
      </c>
      <c r="AD259" s="90" t="b">
        <f>OR(MONTH(Taulukko1[[#This Row],[Loppu PVM]] )&lt;=3,AND(MONTH(Taulukko1[[#This Row],[Loppu PVM]] )=3))</f>
        <v>0</v>
      </c>
      <c r="AE259" s="90" t="b">
        <f>OR(MONTH(Taulukko1[[#This Row],[Alku PVM]] )&lt;=9,AND(MONTH(Taulukko1[[#This Row],[Alku PVM]] )=9))</f>
        <v>1</v>
      </c>
      <c r="AF259" s="90" t="b">
        <f>OR(MONTH(Taulukko1[[#This Row],[Loppu PVM]])&lt;=9,AND(MONTH(Taulukko1[[#This Row],[Loppu PVM]] )=9))</f>
        <v>0</v>
      </c>
      <c r="AG259" s="90" t="b">
        <f>OR(MONTH(Taulukko1[[#This Row],[Alku PVM]] )&lt;=6,AND(MONTH(Taulukko1[[#This Row],[Alku PVM]] )=6))</f>
        <v>0</v>
      </c>
      <c r="AH259" s="90" t="b">
        <f>OR(MONTH(Taulukko1[[#This Row],[Loppu PVM]])&lt;=6,AND(MONTH(Taulukko1[[#This Row],[Loppu PVM]] )=6))</f>
        <v>0</v>
      </c>
    </row>
    <row r="260" spans="1:34" ht="12.75" customHeight="1">
      <c r="A260" t="s">
        <v>1720</v>
      </c>
      <c r="B260" s="23">
        <v>39308</v>
      </c>
      <c r="C260" t="s">
        <v>1719</v>
      </c>
      <c r="F260" s="4">
        <v>39359</v>
      </c>
      <c r="G260" s="5">
        <v>59</v>
      </c>
      <c r="H260" s="22">
        <v>59</v>
      </c>
      <c r="I260" s="126" t="e">
        <f>INDEX('TOL2008'!B:B,MATCH(A260,'TOL2008'!A:A,0))</f>
        <v>#N/A</v>
      </c>
      <c r="J260" s="126" t="e">
        <f>INDEX(Pääluokka!$H$2:$H$100,MATCH(VALUE(LEFT(Taulukko1[[#This Row],[TOL2008]],2)),Pääluokka!$G$2:$G$100,0))</f>
        <v>#N/A</v>
      </c>
      <c r="K260" s="126" t="e">
        <f>INDEX(Pääluokka!$I$2:$I$100,MATCH(VALUE(LEFT(Taulukko1[[#This Row],[TOL2008]],2)),Pääluokka!$G$2:$G$100,0))</f>
        <v>#N/A</v>
      </c>
      <c r="L260" s="41">
        <f t="shared" si="40"/>
        <v>51</v>
      </c>
      <c r="M260" s="43">
        <f t="shared" si="41"/>
        <v>39308</v>
      </c>
      <c r="N260" s="43">
        <f t="shared" si="42"/>
        <v>39359</v>
      </c>
      <c r="O260" s="43">
        <f t="shared" si="43"/>
        <v>39295</v>
      </c>
      <c r="P260" s="43">
        <f t="shared" si="44"/>
        <v>39356</v>
      </c>
      <c r="Q260" s="41">
        <f t="shared" si="45"/>
        <v>2007</v>
      </c>
      <c r="R260" s="41">
        <f t="shared" si="46"/>
        <v>2007</v>
      </c>
      <c r="S260" s="43" t="str">
        <f>YEAR(Taulukko1[[#This Row],[Alku KK]])&amp;"Q"&amp;ROUNDDOWN((MONTH(Taulukko1[[#This Row],[Alku KK]])-1)/3+1,0)</f>
        <v>2007Q3</v>
      </c>
      <c r="T260" s="43" t="str">
        <f>YEAR(Taulukko1[[#This Row],[Loppu KK]])&amp;"Q"&amp;ROUNDDOWN((MONTH(Taulukko1[[#This Row],[Loppu KK]])-1)/3+1,0)</f>
        <v>2007Q4</v>
      </c>
      <c r="U260" s="66">
        <f>IF(COUNT(Taulukko1[[#This Row],[Neuvottelujen alaiset ]])=1,Taulukko1[[#This Row],[Neuvottelujen alaiset ]],Taulukko1[[#This Row],[Vähennystarve]])</f>
        <v>59</v>
      </c>
      <c r="V260" s="44" t="str">
        <f t="shared" si="47"/>
        <v>NA</v>
      </c>
      <c r="W260" s="44">
        <f t="shared" si="48"/>
        <v>1</v>
      </c>
      <c r="X260" s="44" t="str">
        <f t="shared" si="49"/>
        <v>NA</v>
      </c>
      <c r="Y260" s="90" t="b">
        <f>AND(MONTH(Taulukko1[[#This Row],[Alku PVM]] )=6,DAY(Taulukko1[[#This Row],[Alku PVM]] )&gt;19)</f>
        <v>0</v>
      </c>
      <c r="Z260" s="90" t="b">
        <f>AND(MONTH(Taulukko1[[#This Row],[Loppu PVM]] )=6,DAY(Taulukko1[[#This Row],[Loppu PVM]] )&gt;19)</f>
        <v>0</v>
      </c>
      <c r="AA260" s="90" t="b">
        <f>OR(MONTH(Taulukko1[[#This Row],[Alku PVM]] )&lt;=5,AND(MONTH(Taulukko1[[#This Row],[Alku PVM]] )=6,DAY(Taulukko1[[#This Row],[Alku PVM]] )&lt;20))</f>
        <v>0</v>
      </c>
      <c r="AB260" s="90" t="b">
        <f>OR(MONTH(Taulukko1[[#This Row],[Loppu PVM]])&lt;=5,AND(MONTH(Taulukko1[[#This Row],[Loppu PVM]] )=6,DAY(Taulukko1[[#This Row],[Loppu PVM]])&lt;20))</f>
        <v>0</v>
      </c>
      <c r="AC260" s="90" t="b">
        <f>OR(MONTH(Taulukko1[[#This Row],[Alku PVM]] )&lt;=3,AND(MONTH(Taulukko1[[#This Row],[Alku PVM]] )=3))</f>
        <v>0</v>
      </c>
      <c r="AD260" s="90" t="b">
        <f>OR(MONTH(Taulukko1[[#This Row],[Loppu PVM]] )&lt;=3,AND(MONTH(Taulukko1[[#This Row],[Loppu PVM]] )=3))</f>
        <v>0</v>
      </c>
      <c r="AE260" s="90" t="b">
        <f>OR(MONTH(Taulukko1[[#This Row],[Alku PVM]] )&lt;=9,AND(MONTH(Taulukko1[[#This Row],[Alku PVM]] )=9))</f>
        <v>1</v>
      </c>
      <c r="AF260" s="90" t="b">
        <f>OR(MONTH(Taulukko1[[#This Row],[Loppu PVM]])&lt;=9,AND(MONTH(Taulukko1[[#This Row],[Loppu PVM]] )=9))</f>
        <v>0</v>
      </c>
      <c r="AG260" s="90" t="b">
        <f>OR(MONTH(Taulukko1[[#This Row],[Alku PVM]] )&lt;=6,AND(MONTH(Taulukko1[[#This Row],[Alku PVM]] )=6))</f>
        <v>0</v>
      </c>
      <c r="AH260" s="90" t="b">
        <f>OR(MONTH(Taulukko1[[#This Row],[Loppu PVM]])&lt;=6,AND(MONTH(Taulukko1[[#This Row],[Loppu PVM]] )=6))</f>
        <v>0</v>
      </c>
    </row>
    <row r="261" spans="1:34" ht="12.75" customHeight="1">
      <c r="A261" t="s">
        <v>582</v>
      </c>
      <c r="B261" s="23">
        <v>39309</v>
      </c>
      <c r="C261" t="s">
        <v>1798</v>
      </c>
      <c r="E261" s="62">
        <v>120</v>
      </c>
      <c r="F261" s="4">
        <v>39372</v>
      </c>
      <c r="G261" s="5">
        <v>115</v>
      </c>
      <c r="H261" s="16">
        <v>120</v>
      </c>
      <c r="I261" s="126">
        <f>INDEX('TOL2008'!B:B,MATCH(A261,'TOL2008'!A:A,0))</f>
        <v>61200</v>
      </c>
      <c r="J261" s="126" t="str">
        <f>INDEX(Pääluokka!$H$2:$H$100,MATCH(VALUE(LEFT(Taulukko1[[#This Row],[TOL2008]],2)),Pääluokka!$G$2:$G$100,0))</f>
        <v>Informaatio ja viestintä</v>
      </c>
      <c r="K261" s="126" t="str">
        <f>INDEX(Pääluokka!$I$2:$I$100,MATCH(VALUE(LEFT(Taulukko1[[#This Row],[TOL2008]],2)),Pääluokka!$G$2:$G$100,0))</f>
        <v>Palvelualat (G-N, R, S)</v>
      </c>
      <c r="L261" s="41">
        <f t="shared" si="40"/>
        <v>63</v>
      </c>
      <c r="M261" s="43">
        <f t="shared" si="41"/>
        <v>39309</v>
      </c>
      <c r="N261" s="43">
        <f t="shared" si="42"/>
        <v>39372</v>
      </c>
      <c r="O261" s="43">
        <f t="shared" si="43"/>
        <v>39295</v>
      </c>
      <c r="P261" s="43">
        <f t="shared" si="44"/>
        <v>39356</v>
      </c>
      <c r="Q261" s="41">
        <f t="shared" si="45"/>
        <v>2007</v>
      </c>
      <c r="R261" s="41">
        <f t="shared" si="46"/>
        <v>2007</v>
      </c>
      <c r="S261" s="43" t="str">
        <f>YEAR(Taulukko1[[#This Row],[Alku KK]])&amp;"Q"&amp;ROUNDDOWN((MONTH(Taulukko1[[#This Row],[Alku KK]])-1)/3+1,0)</f>
        <v>2007Q3</v>
      </c>
      <c r="T261" s="43" t="str">
        <f>YEAR(Taulukko1[[#This Row],[Loppu KK]])&amp;"Q"&amp;ROUNDDOWN((MONTH(Taulukko1[[#This Row],[Loppu KK]])-1)/3+1,0)</f>
        <v>2007Q4</v>
      </c>
      <c r="U261" s="66">
        <f>IF(COUNT(Taulukko1[[#This Row],[Neuvottelujen alaiset ]])=1,Taulukko1[[#This Row],[Neuvottelujen alaiset ]],Taulukko1[[#This Row],[Vähennystarve]])</f>
        <v>120</v>
      </c>
      <c r="V261" s="44">
        <f t="shared" si="47"/>
        <v>1</v>
      </c>
      <c r="W261" s="44">
        <f t="shared" si="48"/>
        <v>0.95833333333333337</v>
      </c>
      <c r="X261" s="44">
        <f t="shared" si="49"/>
        <v>0.95833333333333337</v>
      </c>
      <c r="Y261" s="90" t="b">
        <f>AND(MONTH(Taulukko1[[#This Row],[Alku PVM]] )=6,DAY(Taulukko1[[#This Row],[Alku PVM]] )&gt;19)</f>
        <v>0</v>
      </c>
      <c r="Z261" s="90" t="b">
        <f>AND(MONTH(Taulukko1[[#This Row],[Loppu PVM]] )=6,DAY(Taulukko1[[#This Row],[Loppu PVM]] )&gt;19)</f>
        <v>0</v>
      </c>
      <c r="AA261" s="90" t="b">
        <f>OR(MONTH(Taulukko1[[#This Row],[Alku PVM]] )&lt;=5,AND(MONTH(Taulukko1[[#This Row],[Alku PVM]] )=6,DAY(Taulukko1[[#This Row],[Alku PVM]] )&lt;20))</f>
        <v>0</v>
      </c>
      <c r="AB261" s="90" t="b">
        <f>OR(MONTH(Taulukko1[[#This Row],[Loppu PVM]])&lt;=5,AND(MONTH(Taulukko1[[#This Row],[Loppu PVM]] )=6,DAY(Taulukko1[[#This Row],[Loppu PVM]])&lt;20))</f>
        <v>0</v>
      </c>
      <c r="AC261" s="90" t="b">
        <f>OR(MONTH(Taulukko1[[#This Row],[Alku PVM]] )&lt;=3,AND(MONTH(Taulukko1[[#This Row],[Alku PVM]] )=3))</f>
        <v>0</v>
      </c>
      <c r="AD261" s="90" t="b">
        <f>OR(MONTH(Taulukko1[[#This Row],[Loppu PVM]] )&lt;=3,AND(MONTH(Taulukko1[[#This Row],[Loppu PVM]] )=3))</f>
        <v>0</v>
      </c>
      <c r="AE261" s="90" t="b">
        <f>OR(MONTH(Taulukko1[[#This Row],[Alku PVM]] )&lt;=9,AND(MONTH(Taulukko1[[#This Row],[Alku PVM]] )=9))</f>
        <v>1</v>
      </c>
      <c r="AF261" s="90" t="b">
        <f>OR(MONTH(Taulukko1[[#This Row],[Loppu PVM]])&lt;=9,AND(MONTH(Taulukko1[[#This Row],[Loppu PVM]] )=9))</f>
        <v>0</v>
      </c>
      <c r="AG261" s="90" t="b">
        <f>OR(MONTH(Taulukko1[[#This Row],[Alku PVM]] )&lt;=6,AND(MONTH(Taulukko1[[#This Row],[Alku PVM]] )=6))</f>
        <v>0</v>
      </c>
      <c r="AH261" s="90" t="b">
        <f>OR(MONTH(Taulukko1[[#This Row],[Loppu PVM]])&lt;=6,AND(MONTH(Taulukko1[[#This Row],[Loppu PVM]] )=6))</f>
        <v>0</v>
      </c>
    </row>
    <row r="262" spans="1:34" ht="12.75" customHeight="1">
      <c r="A262" t="s">
        <v>1777</v>
      </c>
      <c r="B262" s="23">
        <v>39309</v>
      </c>
      <c r="C262" t="s">
        <v>1754</v>
      </c>
      <c r="F262" s="4">
        <v>39351</v>
      </c>
      <c r="G262" s="5">
        <v>29</v>
      </c>
      <c r="H262" s="22">
        <v>70</v>
      </c>
      <c r="I262" s="126" t="e">
        <f>INDEX('TOL2008'!B:B,MATCH(A262,'TOL2008'!A:A,0))</f>
        <v>#N/A</v>
      </c>
      <c r="J262" s="126" t="e">
        <f>INDEX(Pääluokka!$H$2:$H$100,MATCH(VALUE(LEFT(Taulukko1[[#This Row],[TOL2008]],2)),Pääluokka!$G$2:$G$100,0))</f>
        <v>#N/A</v>
      </c>
      <c r="K262" s="126" t="e">
        <f>INDEX(Pääluokka!$I$2:$I$100,MATCH(VALUE(LEFT(Taulukko1[[#This Row],[TOL2008]],2)),Pääluokka!$G$2:$G$100,0))</f>
        <v>#N/A</v>
      </c>
      <c r="L262" s="41">
        <f t="shared" si="40"/>
        <v>42</v>
      </c>
      <c r="M262" s="43">
        <f t="shared" si="41"/>
        <v>39309</v>
      </c>
      <c r="N262" s="43">
        <f t="shared" si="42"/>
        <v>39351</v>
      </c>
      <c r="O262" s="43">
        <f t="shared" si="43"/>
        <v>39295</v>
      </c>
      <c r="P262" s="43">
        <f t="shared" si="44"/>
        <v>39326</v>
      </c>
      <c r="Q262" s="41">
        <f t="shared" si="45"/>
        <v>2007</v>
      </c>
      <c r="R262" s="41">
        <f t="shared" si="46"/>
        <v>2007</v>
      </c>
      <c r="S262" s="43" t="str">
        <f>YEAR(Taulukko1[[#This Row],[Alku KK]])&amp;"Q"&amp;ROUNDDOWN((MONTH(Taulukko1[[#This Row],[Alku KK]])-1)/3+1,0)</f>
        <v>2007Q3</v>
      </c>
      <c r="T262" s="43" t="str">
        <f>YEAR(Taulukko1[[#This Row],[Loppu KK]])&amp;"Q"&amp;ROUNDDOWN((MONTH(Taulukko1[[#This Row],[Loppu KK]])-1)/3+1,0)</f>
        <v>2007Q3</v>
      </c>
      <c r="U262" s="66">
        <f>IF(COUNT(Taulukko1[[#This Row],[Neuvottelujen alaiset ]])=1,Taulukko1[[#This Row],[Neuvottelujen alaiset ]],Taulukko1[[#This Row],[Vähennystarve]])</f>
        <v>70</v>
      </c>
      <c r="V262" s="44" t="str">
        <f t="shared" si="47"/>
        <v>NA</v>
      </c>
      <c r="W262" s="44">
        <f t="shared" si="48"/>
        <v>0.41428571428571431</v>
      </c>
      <c r="X262" s="44" t="str">
        <f t="shared" si="49"/>
        <v>NA</v>
      </c>
      <c r="Y262" s="90" t="b">
        <f>AND(MONTH(Taulukko1[[#This Row],[Alku PVM]] )=6,DAY(Taulukko1[[#This Row],[Alku PVM]] )&gt;19)</f>
        <v>0</v>
      </c>
      <c r="Z262" s="90" t="b">
        <f>AND(MONTH(Taulukko1[[#This Row],[Loppu PVM]] )=6,DAY(Taulukko1[[#This Row],[Loppu PVM]] )&gt;19)</f>
        <v>0</v>
      </c>
      <c r="AA262" s="90" t="b">
        <f>OR(MONTH(Taulukko1[[#This Row],[Alku PVM]] )&lt;=5,AND(MONTH(Taulukko1[[#This Row],[Alku PVM]] )=6,DAY(Taulukko1[[#This Row],[Alku PVM]] )&lt;20))</f>
        <v>0</v>
      </c>
      <c r="AB262" s="90" t="b">
        <f>OR(MONTH(Taulukko1[[#This Row],[Loppu PVM]])&lt;=5,AND(MONTH(Taulukko1[[#This Row],[Loppu PVM]] )=6,DAY(Taulukko1[[#This Row],[Loppu PVM]])&lt;20))</f>
        <v>0</v>
      </c>
      <c r="AC262" s="90" t="b">
        <f>OR(MONTH(Taulukko1[[#This Row],[Alku PVM]] )&lt;=3,AND(MONTH(Taulukko1[[#This Row],[Alku PVM]] )=3))</f>
        <v>0</v>
      </c>
      <c r="AD262" s="90" t="b">
        <f>OR(MONTH(Taulukko1[[#This Row],[Loppu PVM]] )&lt;=3,AND(MONTH(Taulukko1[[#This Row],[Loppu PVM]] )=3))</f>
        <v>0</v>
      </c>
      <c r="AE262" s="90" t="b">
        <f>OR(MONTH(Taulukko1[[#This Row],[Alku PVM]] )&lt;=9,AND(MONTH(Taulukko1[[#This Row],[Alku PVM]] )=9))</f>
        <v>1</v>
      </c>
      <c r="AF262" s="90" t="b">
        <f>OR(MONTH(Taulukko1[[#This Row],[Loppu PVM]])&lt;=9,AND(MONTH(Taulukko1[[#This Row],[Loppu PVM]] )=9))</f>
        <v>1</v>
      </c>
      <c r="AG262" s="90" t="b">
        <f>OR(MONTH(Taulukko1[[#This Row],[Alku PVM]] )&lt;=6,AND(MONTH(Taulukko1[[#This Row],[Alku PVM]] )=6))</f>
        <v>0</v>
      </c>
      <c r="AH262" s="90" t="b">
        <f>OR(MONTH(Taulukko1[[#This Row],[Loppu PVM]])&lt;=6,AND(MONTH(Taulukko1[[#This Row],[Loppu PVM]] )=6))</f>
        <v>0</v>
      </c>
    </row>
    <row r="263" spans="1:34" ht="12.75" customHeight="1">
      <c r="A263" t="s">
        <v>1762</v>
      </c>
      <c r="B263" s="23">
        <v>39309</v>
      </c>
      <c r="C263" t="s">
        <v>1761</v>
      </c>
      <c r="E263" s="62">
        <v>60</v>
      </c>
      <c r="F263" s="4">
        <v>39353</v>
      </c>
      <c r="G263" s="5">
        <v>15</v>
      </c>
      <c r="H263" s="16">
        <v>60</v>
      </c>
      <c r="I263" s="126" t="e">
        <f>INDEX('TOL2008'!B:B,MATCH(A263,'TOL2008'!A:A,0))</f>
        <v>#N/A</v>
      </c>
      <c r="J263" s="126" t="e">
        <f>INDEX(Pääluokka!$H$2:$H$100,MATCH(VALUE(LEFT(Taulukko1[[#This Row],[TOL2008]],2)),Pääluokka!$G$2:$G$100,0))</f>
        <v>#N/A</v>
      </c>
      <c r="K263" s="126" t="e">
        <f>INDEX(Pääluokka!$I$2:$I$100,MATCH(VALUE(LEFT(Taulukko1[[#This Row],[TOL2008]],2)),Pääluokka!$G$2:$G$100,0))</f>
        <v>#N/A</v>
      </c>
      <c r="L263" s="41">
        <f t="shared" si="40"/>
        <v>44</v>
      </c>
      <c r="M263" s="43">
        <f t="shared" si="41"/>
        <v>39309</v>
      </c>
      <c r="N263" s="43">
        <f t="shared" si="42"/>
        <v>39353</v>
      </c>
      <c r="O263" s="43">
        <f t="shared" si="43"/>
        <v>39295</v>
      </c>
      <c r="P263" s="43">
        <f t="shared" si="44"/>
        <v>39326</v>
      </c>
      <c r="Q263" s="41">
        <f t="shared" si="45"/>
        <v>2007</v>
      </c>
      <c r="R263" s="41">
        <f t="shared" si="46"/>
        <v>2007</v>
      </c>
      <c r="S263" s="43" t="str">
        <f>YEAR(Taulukko1[[#This Row],[Alku KK]])&amp;"Q"&amp;ROUNDDOWN((MONTH(Taulukko1[[#This Row],[Alku KK]])-1)/3+1,0)</f>
        <v>2007Q3</v>
      </c>
      <c r="T263" s="43" t="str">
        <f>YEAR(Taulukko1[[#This Row],[Loppu KK]])&amp;"Q"&amp;ROUNDDOWN((MONTH(Taulukko1[[#This Row],[Loppu KK]])-1)/3+1,0)</f>
        <v>2007Q3</v>
      </c>
      <c r="U263" s="66">
        <f>IF(COUNT(Taulukko1[[#This Row],[Neuvottelujen alaiset ]])=1,Taulukko1[[#This Row],[Neuvottelujen alaiset ]],Taulukko1[[#This Row],[Vähennystarve]])</f>
        <v>60</v>
      </c>
      <c r="V263" s="44">
        <f t="shared" si="47"/>
        <v>1</v>
      </c>
      <c r="W263" s="44">
        <f t="shared" si="48"/>
        <v>0.25</v>
      </c>
      <c r="X263" s="44">
        <f t="shared" si="49"/>
        <v>0.25</v>
      </c>
      <c r="Y263" s="90" t="b">
        <f>AND(MONTH(Taulukko1[[#This Row],[Alku PVM]] )=6,DAY(Taulukko1[[#This Row],[Alku PVM]] )&gt;19)</f>
        <v>0</v>
      </c>
      <c r="Z263" s="90" t="b">
        <f>AND(MONTH(Taulukko1[[#This Row],[Loppu PVM]] )=6,DAY(Taulukko1[[#This Row],[Loppu PVM]] )&gt;19)</f>
        <v>0</v>
      </c>
      <c r="AA263" s="90" t="b">
        <f>OR(MONTH(Taulukko1[[#This Row],[Alku PVM]] )&lt;=5,AND(MONTH(Taulukko1[[#This Row],[Alku PVM]] )=6,DAY(Taulukko1[[#This Row],[Alku PVM]] )&lt;20))</f>
        <v>0</v>
      </c>
      <c r="AB263" s="90" t="b">
        <f>OR(MONTH(Taulukko1[[#This Row],[Loppu PVM]])&lt;=5,AND(MONTH(Taulukko1[[#This Row],[Loppu PVM]] )=6,DAY(Taulukko1[[#This Row],[Loppu PVM]])&lt;20))</f>
        <v>0</v>
      </c>
      <c r="AC263" s="90" t="b">
        <f>OR(MONTH(Taulukko1[[#This Row],[Alku PVM]] )&lt;=3,AND(MONTH(Taulukko1[[#This Row],[Alku PVM]] )=3))</f>
        <v>0</v>
      </c>
      <c r="AD263" s="90" t="b">
        <f>OR(MONTH(Taulukko1[[#This Row],[Loppu PVM]] )&lt;=3,AND(MONTH(Taulukko1[[#This Row],[Loppu PVM]] )=3))</f>
        <v>0</v>
      </c>
      <c r="AE263" s="90" t="b">
        <f>OR(MONTH(Taulukko1[[#This Row],[Alku PVM]] )&lt;=9,AND(MONTH(Taulukko1[[#This Row],[Alku PVM]] )=9))</f>
        <v>1</v>
      </c>
      <c r="AF263" s="90" t="b">
        <f>OR(MONTH(Taulukko1[[#This Row],[Loppu PVM]])&lt;=9,AND(MONTH(Taulukko1[[#This Row],[Loppu PVM]] )=9))</f>
        <v>1</v>
      </c>
      <c r="AG263" s="90" t="b">
        <f>OR(MONTH(Taulukko1[[#This Row],[Alku PVM]] )&lt;=6,AND(MONTH(Taulukko1[[#This Row],[Alku PVM]] )=6))</f>
        <v>0</v>
      </c>
      <c r="AH263" s="90" t="b">
        <f>OR(MONTH(Taulukko1[[#This Row],[Loppu PVM]])&lt;=6,AND(MONTH(Taulukko1[[#This Row],[Loppu PVM]] )=6))</f>
        <v>0</v>
      </c>
    </row>
    <row r="264" spans="1:34" ht="12.75" customHeight="1">
      <c r="A264" t="s">
        <v>1689</v>
      </c>
      <c r="B264" s="23">
        <v>39309</v>
      </c>
      <c r="C264" t="s">
        <v>1688</v>
      </c>
      <c r="F264" s="4"/>
      <c r="G264" s="5"/>
      <c r="H264" s="22">
        <v>22</v>
      </c>
      <c r="I264" s="126" t="e">
        <f>INDEX('TOL2008'!B:B,MATCH(A264,'TOL2008'!A:A,0))</f>
        <v>#N/A</v>
      </c>
      <c r="J264" s="126" t="e">
        <f>INDEX(Pääluokka!$H$2:$H$100,MATCH(VALUE(LEFT(Taulukko1[[#This Row],[TOL2008]],2)),Pääluokka!$G$2:$G$100,0))</f>
        <v>#N/A</v>
      </c>
      <c r="K264" s="126" t="e">
        <f>INDEX(Pääluokka!$I$2:$I$100,MATCH(VALUE(LEFT(Taulukko1[[#This Row],[TOL2008]],2)),Pääluokka!$G$2:$G$100,0))</f>
        <v>#N/A</v>
      </c>
      <c r="L264" s="41" t="str">
        <f t="shared" si="40"/>
        <v>NA</v>
      </c>
      <c r="M264" s="43">
        <f t="shared" si="41"/>
        <v>39309</v>
      </c>
      <c r="N264" s="43">
        <f t="shared" si="42"/>
        <v>39360</v>
      </c>
      <c r="O264" s="43">
        <f t="shared" si="43"/>
        <v>39295</v>
      </c>
      <c r="P264" s="43">
        <f t="shared" si="44"/>
        <v>39356</v>
      </c>
      <c r="Q264" s="41">
        <f t="shared" si="45"/>
        <v>2007</v>
      </c>
      <c r="R264" s="41">
        <f t="shared" si="46"/>
        <v>2007</v>
      </c>
      <c r="S264" s="43" t="str">
        <f>YEAR(Taulukko1[[#This Row],[Alku KK]])&amp;"Q"&amp;ROUNDDOWN((MONTH(Taulukko1[[#This Row],[Alku KK]])-1)/3+1,0)</f>
        <v>2007Q3</v>
      </c>
      <c r="T264" s="43" t="str">
        <f>YEAR(Taulukko1[[#This Row],[Loppu KK]])&amp;"Q"&amp;ROUNDDOWN((MONTH(Taulukko1[[#This Row],[Loppu KK]])-1)/3+1,0)</f>
        <v>2007Q4</v>
      </c>
      <c r="U264" s="66">
        <f>IF(COUNT(Taulukko1[[#This Row],[Neuvottelujen alaiset ]])=1,Taulukko1[[#This Row],[Neuvottelujen alaiset ]],Taulukko1[[#This Row],[Vähennystarve]])</f>
        <v>22</v>
      </c>
      <c r="V264" s="44" t="str">
        <f t="shared" si="47"/>
        <v>NA</v>
      </c>
      <c r="W264" s="44" t="str">
        <f t="shared" si="48"/>
        <v>NA</v>
      </c>
      <c r="X264" s="44" t="str">
        <f t="shared" si="49"/>
        <v>NA</v>
      </c>
      <c r="Y264" s="90" t="b">
        <f>AND(MONTH(Taulukko1[[#This Row],[Alku PVM]] )=6,DAY(Taulukko1[[#This Row],[Alku PVM]] )&gt;19)</f>
        <v>0</v>
      </c>
      <c r="Z264" s="90" t="b">
        <f>AND(MONTH(Taulukko1[[#This Row],[Loppu PVM]] )=6,DAY(Taulukko1[[#This Row],[Loppu PVM]] )&gt;19)</f>
        <v>0</v>
      </c>
      <c r="AA264" s="90" t="b">
        <f>OR(MONTH(Taulukko1[[#This Row],[Alku PVM]] )&lt;=5,AND(MONTH(Taulukko1[[#This Row],[Alku PVM]] )=6,DAY(Taulukko1[[#This Row],[Alku PVM]] )&lt;20))</f>
        <v>0</v>
      </c>
      <c r="AB264" s="90" t="b">
        <f>OR(MONTH(Taulukko1[[#This Row],[Loppu PVM]])&lt;=5,AND(MONTH(Taulukko1[[#This Row],[Loppu PVM]] )=6,DAY(Taulukko1[[#This Row],[Loppu PVM]])&lt;20))</f>
        <v>0</v>
      </c>
      <c r="AC264" s="90" t="b">
        <f>OR(MONTH(Taulukko1[[#This Row],[Alku PVM]] )&lt;=3,AND(MONTH(Taulukko1[[#This Row],[Alku PVM]] )=3))</f>
        <v>0</v>
      </c>
      <c r="AD264" s="90" t="b">
        <f>OR(MONTH(Taulukko1[[#This Row],[Loppu PVM]] )&lt;=3,AND(MONTH(Taulukko1[[#This Row],[Loppu PVM]] )=3))</f>
        <v>0</v>
      </c>
      <c r="AE264" s="90" t="b">
        <f>OR(MONTH(Taulukko1[[#This Row],[Alku PVM]] )&lt;=9,AND(MONTH(Taulukko1[[#This Row],[Alku PVM]] )=9))</f>
        <v>1</v>
      </c>
      <c r="AF264" s="90" t="b">
        <f>OR(MONTH(Taulukko1[[#This Row],[Loppu PVM]])&lt;=9,AND(MONTH(Taulukko1[[#This Row],[Loppu PVM]] )=9))</f>
        <v>0</v>
      </c>
      <c r="AG264" s="90" t="b">
        <f>OR(MONTH(Taulukko1[[#This Row],[Alku PVM]] )&lt;=6,AND(MONTH(Taulukko1[[#This Row],[Alku PVM]] )=6))</f>
        <v>0</v>
      </c>
      <c r="AH264" s="90" t="b">
        <f>OR(MONTH(Taulukko1[[#This Row],[Loppu PVM]])&lt;=6,AND(MONTH(Taulukko1[[#This Row],[Loppu PVM]] )=6))</f>
        <v>0</v>
      </c>
    </row>
    <row r="265" spans="1:34" ht="12.75" customHeight="1">
      <c r="A265" s="64" t="s">
        <v>50</v>
      </c>
      <c r="B265" s="23">
        <v>39309</v>
      </c>
      <c r="C265" t="s">
        <v>1682</v>
      </c>
      <c r="E265" s="62">
        <v>70</v>
      </c>
      <c r="F265" s="4">
        <v>39372</v>
      </c>
      <c r="G265" s="5">
        <v>0</v>
      </c>
      <c r="H265" s="22">
        <v>70</v>
      </c>
      <c r="I265" s="126">
        <f>INDEX('TOL2008'!B:B,MATCH(A265,'TOL2008'!A:A,0))</f>
        <v>17120</v>
      </c>
      <c r="J265" s="126" t="str">
        <f>INDEX(Pääluokka!$H$2:$H$100,MATCH(VALUE(LEFT(Taulukko1[[#This Row],[TOL2008]],2)),Pääluokka!$G$2:$G$100,0))</f>
        <v>Teollisuus</v>
      </c>
      <c r="K265" s="126" t="str">
        <f>INDEX(Pääluokka!$I$2:$I$100,MATCH(VALUE(LEFT(Taulukko1[[#This Row],[TOL2008]],2)),Pääluokka!$G$2:$G$100,0))</f>
        <v>Teollisuus (C-E)</v>
      </c>
      <c r="L265" s="41">
        <f t="shared" si="40"/>
        <v>63</v>
      </c>
      <c r="M265" s="43">
        <f t="shared" si="41"/>
        <v>39309</v>
      </c>
      <c r="N265" s="43">
        <f t="shared" si="42"/>
        <v>39372</v>
      </c>
      <c r="O265" s="43">
        <f t="shared" si="43"/>
        <v>39295</v>
      </c>
      <c r="P265" s="43">
        <f t="shared" si="44"/>
        <v>39356</v>
      </c>
      <c r="Q265" s="41">
        <f t="shared" si="45"/>
        <v>2007</v>
      </c>
      <c r="R265" s="41">
        <f t="shared" si="46"/>
        <v>2007</v>
      </c>
      <c r="S265" s="43" t="str">
        <f>YEAR(Taulukko1[[#This Row],[Alku KK]])&amp;"Q"&amp;ROUNDDOWN((MONTH(Taulukko1[[#This Row],[Alku KK]])-1)/3+1,0)</f>
        <v>2007Q3</v>
      </c>
      <c r="T265" s="43" t="str">
        <f>YEAR(Taulukko1[[#This Row],[Loppu KK]])&amp;"Q"&amp;ROUNDDOWN((MONTH(Taulukko1[[#This Row],[Loppu KK]])-1)/3+1,0)</f>
        <v>2007Q4</v>
      </c>
      <c r="U265" s="66">
        <f>IF(COUNT(Taulukko1[[#This Row],[Neuvottelujen alaiset ]])=1,Taulukko1[[#This Row],[Neuvottelujen alaiset ]],Taulukko1[[#This Row],[Vähennystarve]])</f>
        <v>70</v>
      </c>
      <c r="V265" s="44">
        <f t="shared" si="47"/>
        <v>1</v>
      </c>
      <c r="W265" s="44">
        <f t="shared" si="48"/>
        <v>0</v>
      </c>
      <c r="X265" s="44">
        <f t="shared" si="49"/>
        <v>0</v>
      </c>
      <c r="Y265" s="90" t="b">
        <f>AND(MONTH(Taulukko1[[#This Row],[Alku PVM]] )=6,DAY(Taulukko1[[#This Row],[Alku PVM]] )&gt;19)</f>
        <v>0</v>
      </c>
      <c r="Z265" s="90" t="b">
        <f>AND(MONTH(Taulukko1[[#This Row],[Loppu PVM]] )=6,DAY(Taulukko1[[#This Row],[Loppu PVM]] )&gt;19)</f>
        <v>0</v>
      </c>
      <c r="AA265" s="90" t="b">
        <f>OR(MONTH(Taulukko1[[#This Row],[Alku PVM]] )&lt;=5,AND(MONTH(Taulukko1[[#This Row],[Alku PVM]] )=6,DAY(Taulukko1[[#This Row],[Alku PVM]] )&lt;20))</f>
        <v>0</v>
      </c>
      <c r="AB265" s="90" t="b">
        <f>OR(MONTH(Taulukko1[[#This Row],[Loppu PVM]])&lt;=5,AND(MONTH(Taulukko1[[#This Row],[Loppu PVM]] )=6,DAY(Taulukko1[[#This Row],[Loppu PVM]])&lt;20))</f>
        <v>0</v>
      </c>
      <c r="AC265" s="90" t="b">
        <f>OR(MONTH(Taulukko1[[#This Row],[Alku PVM]] )&lt;=3,AND(MONTH(Taulukko1[[#This Row],[Alku PVM]] )=3))</f>
        <v>0</v>
      </c>
      <c r="AD265" s="90" t="b">
        <f>OR(MONTH(Taulukko1[[#This Row],[Loppu PVM]] )&lt;=3,AND(MONTH(Taulukko1[[#This Row],[Loppu PVM]] )=3))</f>
        <v>0</v>
      </c>
      <c r="AE265" s="90" t="b">
        <f>OR(MONTH(Taulukko1[[#This Row],[Alku PVM]] )&lt;=9,AND(MONTH(Taulukko1[[#This Row],[Alku PVM]] )=9))</f>
        <v>1</v>
      </c>
      <c r="AF265" s="90" t="b">
        <f>OR(MONTH(Taulukko1[[#This Row],[Loppu PVM]])&lt;=9,AND(MONTH(Taulukko1[[#This Row],[Loppu PVM]] )=9))</f>
        <v>0</v>
      </c>
      <c r="AG265" s="90" t="b">
        <f>OR(MONTH(Taulukko1[[#This Row],[Alku PVM]] )&lt;=6,AND(MONTH(Taulukko1[[#This Row],[Alku PVM]] )=6))</f>
        <v>0</v>
      </c>
      <c r="AH265" s="90" t="b">
        <f>OR(MONTH(Taulukko1[[#This Row],[Loppu PVM]])&lt;=6,AND(MONTH(Taulukko1[[#This Row],[Loppu PVM]] )=6))</f>
        <v>0</v>
      </c>
    </row>
    <row r="266" spans="1:34" ht="12.75" customHeight="1">
      <c r="A266" t="s">
        <v>1799</v>
      </c>
      <c r="B266" s="23">
        <v>39311</v>
      </c>
      <c r="C266" t="s">
        <v>1754</v>
      </c>
      <c r="E266" s="62">
        <v>22</v>
      </c>
      <c r="F266" s="4"/>
      <c r="G266" s="5"/>
      <c r="H266" s="22">
        <v>22</v>
      </c>
      <c r="I266" s="126" t="e">
        <f>INDEX('TOL2008'!B:B,MATCH(A266,'TOL2008'!A:A,0))</f>
        <v>#N/A</v>
      </c>
      <c r="J266" s="126" t="e">
        <f>INDEX(Pääluokka!$H$2:$H$100,MATCH(VALUE(LEFT(Taulukko1[[#This Row],[TOL2008]],2)),Pääluokka!$G$2:$G$100,0))</f>
        <v>#N/A</v>
      </c>
      <c r="K266" s="126" t="e">
        <f>INDEX(Pääluokka!$I$2:$I$100,MATCH(VALUE(LEFT(Taulukko1[[#This Row],[TOL2008]],2)),Pääluokka!$G$2:$G$100,0))</f>
        <v>#N/A</v>
      </c>
      <c r="L266" s="41" t="str">
        <f t="shared" si="40"/>
        <v>NA</v>
      </c>
      <c r="M266" s="43">
        <f t="shared" si="41"/>
        <v>39311</v>
      </c>
      <c r="N266" s="43">
        <f t="shared" si="42"/>
        <v>39362</v>
      </c>
      <c r="O266" s="43">
        <f t="shared" si="43"/>
        <v>39295</v>
      </c>
      <c r="P266" s="43">
        <f t="shared" si="44"/>
        <v>39356</v>
      </c>
      <c r="Q266" s="41">
        <f t="shared" si="45"/>
        <v>2007</v>
      </c>
      <c r="R266" s="41">
        <f t="shared" si="46"/>
        <v>2007</v>
      </c>
      <c r="S266" s="43" t="str">
        <f>YEAR(Taulukko1[[#This Row],[Alku KK]])&amp;"Q"&amp;ROUNDDOWN((MONTH(Taulukko1[[#This Row],[Alku KK]])-1)/3+1,0)</f>
        <v>2007Q3</v>
      </c>
      <c r="T266" s="43" t="str">
        <f>YEAR(Taulukko1[[#This Row],[Loppu KK]])&amp;"Q"&amp;ROUNDDOWN((MONTH(Taulukko1[[#This Row],[Loppu KK]])-1)/3+1,0)</f>
        <v>2007Q4</v>
      </c>
      <c r="U266" s="66">
        <f>IF(COUNT(Taulukko1[[#This Row],[Neuvottelujen alaiset ]])=1,Taulukko1[[#This Row],[Neuvottelujen alaiset ]],Taulukko1[[#This Row],[Vähennystarve]])</f>
        <v>22</v>
      </c>
      <c r="V266" s="44">
        <f t="shared" si="47"/>
        <v>1</v>
      </c>
      <c r="W266" s="44" t="str">
        <f t="shared" si="48"/>
        <v>NA</v>
      </c>
      <c r="X266" s="44" t="str">
        <f t="shared" si="49"/>
        <v>NA</v>
      </c>
      <c r="Y266" s="90" t="b">
        <f>AND(MONTH(Taulukko1[[#This Row],[Alku PVM]] )=6,DAY(Taulukko1[[#This Row],[Alku PVM]] )&gt;19)</f>
        <v>0</v>
      </c>
      <c r="Z266" s="90" t="b">
        <f>AND(MONTH(Taulukko1[[#This Row],[Loppu PVM]] )=6,DAY(Taulukko1[[#This Row],[Loppu PVM]] )&gt;19)</f>
        <v>0</v>
      </c>
      <c r="AA266" s="90" t="b">
        <f>OR(MONTH(Taulukko1[[#This Row],[Alku PVM]] )&lt;=5,AND(MONTH(Taulukko1[[#This Row],[Alku PVM]] )=6,DAY(Taulukko1[[#This Row],[Alku PVM]] )&lt;20))</f>
        <v>0</v>
      </c>
      <c r="AB266" s="90" t="b">
        <f>OR(MONTH(Taulukko1[[#This Row],[Loppu PVM]])&lt;=5,AND(MONTH(Taulukko1[[#This Row],[Loppu PVM]] )=6,DAY(Taulukko1[[#This Row],[Loppu PVM]])&lt;20))</f>
        <v>0</v>
      </c>
      <c r="AC266" s="90" t="b">
        <f>OR(MONTH(Taulukko1[[#This Row],[Alku PVM]] )&lt;=3,AND(MONTH(Taulukko1[[#This Row],[Alku PVM]] )=3))</f>
        <v>0</v>
      </c>
      <c r="AD266" s="90" t="b">
        <f>OR(MONTH(Taulukko1[[#This Row],[Loppu PVM]] )&lt;=3,AND(MONTH(Taulukko1[[#This Row],[Loppu PVM]] )=3))</f>
        <v>0</v>
      </c>
      <c r="AE266" s="90" t="b">
        <f>OR(MONTH(Taulukko1[[#This Row],[Alku PVM]] )&lt;=9,AND(MONTH(Taulukko1[[#This Row],[Alku PVM]] )=9))</f>
        <v>1</v>
      </c>
      <c r="AF266" s="90" t="b">
        <f>OR(MONTH(Taulukko1[[#This Row],[Loppu PVM]])&lt;=9,AND(MONTH(Taulukko1[[#This Row],[Loppu PVM]] )=9))</f>
        <v>0</v>
      </c>
      <c r="AG266" s="90" t="b">
        <f>OR(MONTH(Taulukko1[[#This Row],[Alku PVM]] )&lt;=6,AND(MONTH(Taulukko1[[#This Row],[Alku PVM]] )=6))</f>
        <v>0</v>
      </c>
      <c r="AH266" s="90" t="b">
        <f>OR(MONTH(Taulukko1[[#This Row],[Loppu PVM]])&lt;=6,AND(MONTH(Taulukko1[[#This Row],[Loppu PVM]] )=6))</f>
        <v>0</v>
      </c>
    </row>
    <row r="267" spans="1:34" ht="12.75" customHeight="1">
      <c r="A267" t="s">
        <v>1783</v>
      </c>
      <c r="B267" s="23">
        <v>39311</v>
      </c>
      <c r="C267" t="s">
        <v>1784</v>
      </c>
      <c r="E267" s="62">
        <v>15</v>
      </c>
      <c r="F267" s="4"/>
      <c r="G267" s="5"/>
      <c r="H267" s="16">
        <v>15</v>
      </c>
      <c r="I267" s="126" t="e">
        <f>INDEX('TOL2008'!B:B,MATCH(A267,'TOL2008'!A:A,0))</f>
        <v>#N/A</v>
      </c>
      <c r="J267" s="126" t="e">
        <f>INDEX(Pääluokka!$H$2:$H$100,MATCH(VALUE(LEFT(Taulukko1[[#This Row],[TOL2008]],2)),Pääluokka!$G$2:$G$100,0))</f>
        <v>#N/A</v>
      </c>
      <c r="K267" s="126" t="e">
        <f>INDEX(Pääluokka!$I$2:$I$100,MATCH(VALUE(LEFT(Taulukko1[[#This Row],[TOL2008]],2)),Pääluokka!$G$2:$G$100,0))</f>
        <v>#N/A</v>
      </c>
      <c r="L267" s="41" t="str">
        <f t="shared" si="40"/>
        <v>NA</v>
      </c>
      <c r="M267" s="43">
        <f t="shared" si="41"/>
        <v>39311</v>
      </c>
      <c r="N267" s="43">
        <f t="shared" si="42"/>
        <v>39362</v>
      </c>
      <c r="O267" s="43">
        <f t="shared" si="43"/>
        <v>39295</v>
      </c>
      <c r="P267" s="43">
        <f t="shared" si="44"/>
        <v>39356</v>
      </c>
      <c r="Q267" s="41">
        <f t="shared" si="45"/>
        <v>2007</v>
      </c>
      <c r="R267" s="41">
        <f t="shared" si="46"/>
        <v>2007</v>
      </c>
      <c r="S267" s="43" t="str">
        <f>YEAR(Taulukko1[[#This Row],[Alku KK]])&amp;"Q"&amp;ROUNDDOWN((MONTH(Taulukko1[[#This Row],[Alku KK]])-1)/3+1,0)</f>
        <v>2007Q3</v>
      </c>
      <c r="T267" s="43" t="str">
        <f>YEAR(Taulukko1[[#This Row],[Loppu KK]])&amp;"Q"&amp;ROUNDDOWN((MONTH(Taulukko1[[#This Row],[Loppu KK]])-1)/3+1,0)</f>
        <v>2007Q4</v>
      </c>
      <c r="U267" s="66">
        <f>IF(COUNT(Taulukko1[[#This Row],[Neuvottelujen alaiset ]])=1,Taulukko1[[#This Row],[Neuvottelujen alaiset ]],Taulukko1[[#This Row],[Vähennystarve]])</f>
        <v>15</v>
      </c>
      <c r="V267" s="44">
        <f t="shared" si="47"/>
        <v>1</v>
      </c>
      <c r="W267" s="44" t="str">
        <f t="shared" si="48"/>
        <v>NA</v>
      </c>
      <c r="X267" s="44" t="str">
        <f t="shared" si="49"/>
        <v>NA</v>
      </c>
      <c r="Y267" s="90" t="b">
        <f>AND(MONTH(Taulukko1[[#This Row],[Alku PVM]] )=6,DAY(Taulukko1[[#This Row],[Alku PVM]] )&gt;19)</f>
        <v>0</v>
      </c>
      <c r="Z267" s="90" t="b">
        <f>AND(MONTH(Taulukko1[[#This Row],[Loppu PVM]] )=6,DAY(Taulukko1[[#This Row],[Loppu PVM]] )&gt;19)</f>
        <v>0</v>
      </c>
      <c r="AA267" s="90" t="b">
        <f>OR(MONTH(Taulukko1[[#This Row],[Alku PVM]] )&lt;=5,AND(MONTH(Taulukko1[[#This Row],[Alku PVM]] )=6,DAY(Taulukko1[[#This Row],[Alku PVM]] )&lt;20))</f>
        <v>0</v>
      </c>
      <c r="AB267" s="90" t="b">
        <f>OR(MONTH(Taulukko1[[#This Row],[Loppu PVM]])&lt;=5,AND(MONTH(Taulukko1[[#This Row],[Loppu PVM]] )=6,DAY(Taulukko1[[#This Row],[Loppu PVM]])&lt;20))</f>
        <v>0</v>
      </c>
      <c r="AC267" s="90" t="b">
        <f>OR(MONTH(Taulukko1[[#This Row],[Alku PVM]] )&lt;=3,AND(MONTH(Taulukko1[[#This Row],[Alku PVM]] )=3))</f>
        <v>0</v>
      </c>
      <c r="AD267" s="90" t="b">
        <f>OR(MONTH(Taulukko1[[#This Row],[Loppu PVM]] )&lt;=3,AND(MONTH(Taulukko1[[#This Row],[Loppu PVM]] )=3))</f>
        <v>0</v>
      </c>
      <c r="AE267" s="90" t="b">
        <f>OR(MONTH(Taulukko1[[#This Row],[Alku PVM]] )&lt;=9,AND(MONTH(Taulukko1[[#This Row],[Alku PVM]] )=9))</f>
        <v>1</v>
      </c>
      <c r="AF267" s="90" t="b">
        <f>OR(MONTH(Taulukko1[[#This Row],[Loppu PVM]])&lt;=9,AND(MONTH(Taulukko1[[#This Row],[Loppu PVM]] )=9))</f>
        <v>0</v>
      </c>
      <c r="AG267" s="90" t="b">
        <f>OR(MONTH(Taulukko1[[#This Row],[Alku PVM]] )&lt;=6,AND(MONTH(Taulukko1[[#This Row],[Alku PVM]] )=6))</f>
        <v>0</v>
      </c>
      <c r="AH267" s="90" t="b">
        <f>OR(MONTH(Taulukko1[[#This Row],[Loppu PVM]])&lt;=6,AND(MONTH(Taulukko1[[#This Row],[Loppu PVM]] )=6))</f>
        <v>0</v>
      </c>
    </row>
    <row r="268" spans="1:34" ht="12.75" customHeight="1">
      <c r="A268" t="s">
        <v>1775</v>
      </c>
      <c r="B268" s="23">
        <v>39317</v>
      </c>
      <c r="C268" t="s">
        <v>1774</v>
      </c>
      <c r="F268" s="4">
        <v>39366</v>
      </c>
      <c r="G268" s="5">
        <v>0</v>
      </c>
      <c r="H268" s="22">
        <v>63</v>
      </c>
      <c r="I268" s="126" t="e">
        <f>INDEX('TOL2008'!B:B,MATCH(A268,'TOL2008'!A:A,0))</f>
        <v>#N/A</v>
      </c>
      <c r="J268" s="126" t="e">
        <f>INDEX(Pääluokka!$H$2:$H$100,MATCH(VALUE(LEFT(Taulukko1[[#This Row],[TOL2008]],2)),Pääluokka!$G$2:$G$100,0))</f>
        <v>#N/A</v>
      </c>
      <c r="K268" s="126" t="e">
        <f>INDEX(Pääluokka!$I$2:$I$100,MATCH(VALUE(LEFT(Taulukko1[[#This Row],[TOL2008]],2)),Pääluokka!$G$2:$G$100,0))</f>
        <v>#N/A</v>
      </c>
      <c r="L268" s="41">
        <f t="shared" si="40"/>
        <v>49</v>
      </c>
      <c r="M268" s="43">
        <f t="shared" si="41"/>
        <v>39317</v>
      </c>
      <c r="N268" s="43">
        <f t="shared" si="42"/>
        <v>39366</v>
      </c>
      <c r="O268" s="43">
        <f t="shared" si="43"/>
        <v>39295</v>
      </c>
      <c r="P268" s="43">
        <f t="shared" si="44"/>
        <v>39356</v>
      </c>
      <c r="Q268" s="41">
        <f t="shared" si="45"/>
        <v>2007</v>
      </c>
      <c r="R268" s="41">
        <f t="shared" si="46"/>
        <v>2007</v>
      </c>
      <c r="S268" s="43" t="str">
        <f>YEAR(Taulukko1[[#This Row],[Alku KK]])&amp;"Q"&amp;ROUNDDOWN((MONTH(Taulukko1[[#This Row],[Alku KK]])-1)/3+1,0)</f>
        <v>2007Q3</v>
      </c>
      <c r="T268" s="43" t="str">
        <f>YEAR(Taulukko1[[#This Row],[Loppu KK]])&amp;"Q"&amp;ROUNDDOWN((MONTH(Taulukko1[[#This Row],[Loppu KK]])-1)/3+1,0)</f>
        <v>2007Q4</v>
      </c>
      <c r="U268" s="66">
        <f>IF(COUNT(Taulukko1[[#This Row],[Neuvottelujen alaiset ]])=1,Taulukko1[[#This Row],[Neuvottelujen alaiset ]],Taulukko1[[#This Row],[Vähennystarve]])</f>
        <v>63</v>
      </c>
      <c r="V268" s="44" t="str">
        <f t="shared" si="47"/>
        <v>NA</v>
      </c>
      <c r="W268" s="44">
        <f t="shared" si="48"/>
        <v>0</v>
      </c>
      <c r="X268" s="44" t="str">
        <f t="shared" si="49"/>
        <v>NA</v>
      </c>
      <c r="Y268" s="90" t="b">
        <f>AND(MONTH(Taulukko1[[#This Row],[Alku PVM]] )=6,DAY(Taulukko1[[#This Row],[Alku PVM]] )&gt;19)</f>
        <v>0</v>
      </c>
      <c r="Z268" s="90" t="b">
        <f>AND(MONTH(Taulukko1[[#This Row],[Loppu PVM]] )=6,DAY(Taulukko1[[#This Row],[Loppu PVM]] )&gt;19)</f>
        <v>0</v>
      </c>
      <c r="AA268" s="90" t="b">
        <f>OR(MONTH(Taulukko1[[#This Row],[Alku PVM]] )&lt;=5,AND(MONTH(Taulukko1[[#This Row],[Alku PVM]] )=6,DAY(Taulukko1[[#This Row],[Alku PVM]] )&lt;20))</f>
        <v>0</v>
      </c>
      <c r="AB268" s="90" t="b">
        <f>OR(MONTH(Taulukko1[[#This Row],[Loppu PVM]])&lt;=5,AND(MONTH(Taulukko1[[#This Row],[Loppu PVM]] )=6,DAY(Taulukko1[[#This Row],[Loppu PVM]])&lt;20))</f>
        <v>0</v>
      </c>
      <c r="AC268" s="90" t="b">
        <f>OR(MONTH(Taulukko1[[#This Row],[Alku PVM]] )&lt;=3,AND(MONTH(Taulukko1[[#This Row],[Alku PVM]] )=3))</f>
        <v>0</v>
      </c>
      <c r="AD268" s="90" t="b">
        <f>OR(MONTH(Taulukko1[[#This Row],[Loppu PVM]] )&lt;=3,AND(MONTH(Taulukko1[[#This Row],[Loppu PVM]] )=3))</f>
        <v>0</v>
      </c>
      <c r="AE268" s="90" t="b">
        <f>OR(MONTH(Taulukko1[[#This Row],[Alku PVM]] )&lt;=9,AND(MONTH(Taulukko1[[#This Row],[Alku PVM]] )=9))</f>
        <v>1</v>
      </c>
      <c r="AF268" s="90" t="b">
        <f>OR(MONTH(Taulukko1[[#This Row],[Loppu PVM]])&lt;=9,AND(MONTH(Taulukko1[[#This Row],[Loppu PVM]] )=9))</f>
        <v>0</v>
      </c>
      <c r="AG268" s="90" t="b">
        <f>OR(MONTH(Taulukko1[[#This Row],[Alku PVM]] )&lt;=6,AND(MONTH(Taulukko1[[#This Row],[Alku PVM]] )=6))</f>
        <v>0</v>
      </c>
      <c r="AH268" s="90" t="b">
        <f>OR(MONTH(Taulukko1[[#This Row],[Loppu PVM]])&lt;=6,AND(MONTH(Taulukko1[[#This Row],[Loppu PVM]] )=6))</f>
        <v>0</v>
      </c>
    </row>
    <row r="269" spans="1:34" ht="12.75" customHeight="1">
      <c r="A269" t="s">
        <v>1700</v>
      </c>
      <c r="B269" s="23">
        <v>39318</v>
      </c>
      <c r="C269" t="s">
        <v>1699</v>
      </c>
      <c r="E269" s="62">
        <v>50</v>
      </c>
      <c r="F269" s="4">
        <v>39402</v>
      </c>
      <c r="G269" s="5">
        <v>12</v>
      </c>
      <c r="H269" s="22">
        <v>50</v>
      </c>
      <c r="I269" s="126" t="e">
        <f>INDEX('TOL2008'!B:B,MATCH(A269,'TOL2008'!A:A,0))</f>
        <v>#N/A</v>
      </c>
      <c r="J269" s="126" t="e">
        <f>INDEX(Pääluokka!$H$2:$H$100,MATCH(VALUE(LEFT(Taulukko1[[#This Row],[TOL2008]],2)),Pääluokka!$G$2:$G$100,0))</f>
        <v>#N/A</v>
      </c>
      <c r="K269" s="126" t="e">
        <f>INDEX(Pääluokka!$I$2:$I$100,MATCH(VALUE(LEFT(Taulukko1[[#This Row],[TOL2008]],2)),Pääluokka!$G$2:$G$100,0))</f>
        <v>#N/A</v>
      </c>
      <c r="L269" s="41">
        <f t="shared" si="40"/>
        <v>84</v>
      </c>
      <c r="M269" s="43">
        <f t="shared" si="41"/>
        <v>39318</v>
      </c>
      <c r="N269" s="43">
        <f t="shared" si="42"/>
        <v>39402</v>
      </c>
      <c r="O269" s="43">
        <f t="shared" si="43"/>
        <v>39295</v>
      </c>
      <c r="P269" s="43">
        <f t="shared" si="44"/>
        <v>39387</v>
      </c>
      <c r="Q269" s="41">
        <f t="shared" si="45"/>
        <v>2007</v>
      </c>
      <c r="R269" s="41">
        <f t="shared" si="46"/>
        <v>2007</v>
      </c>
      <c r="S269" s="43" t="str">
        <f>YEAR(Taulukko1[[#This Row],[Alku KK]])&amp;"Q"&amp;ROUNDDOWN((MONTH(Taulukko1[[#This Row],[Alku KK]])-1)/3+1,0)</f>
        <v>2007Q3</v>
      </c>
      <c r="T269" s="43" t="str">
        <f>YEAR(Taulukko1[[#This Row],[Loppu KK]])&amp;"Q"&amp;ROUNDDOWN((MONTH(Taulukko1[[#This Row],[Loppu KK]])-1)/3+1,0)</f>
        <v>2007Q4</v>
      </c>
      <c r="U269" s="66">
        <f>IF(COUNT(Taulukko1[[#This Row],[Neuvottelujen alaiset ]])=1,Taulukko1[[#This Row],[Neuvottelujen alaiset ]],Taulukko1[[#This Row],[Vähennystarve]])</f>
        <v>50</v>
      </c>
      <c r="V269" s="44">
        <f t="shared" si="47"/>
        <v>1</v>
      </c>
      <c r="W269" s="44">
        <f t="shared" si="48"/>
        <v>0.24</v>
      </c>
      <c r="X269" s="44">
        <f t="shared" si="49"/>
        <v>0.24</v>
      </c>
      <c r="Y269" s="90" t="b">
        <f>AND(MONTH(Taulukko1[[#This Row],[Alku PVM]] )=6,DAY(Taulukko1[[#This Row],[Alku PVM]] )&gt;19)</f>
        <v>0</v>
      </c>
      <c r="Z269" s="90" t="b">
        <f>AND(MONTH(Taulukko1[[#This Row],[Loppu PVM]] )=6,DAY(Taulukko1[[#This Row],[Loppu PVM]] )&gt;19)</f>
        <v>0</v>
      </c>
      <c r="AA269" s="90" t="b">
        <f>OR(MONTH(Taulukko1[[#This Row],[Alku PVM]] )&lt;=5,AND(MONTH(Taulukko1[[#This Row],[Alku PVM]] )=6,DAY(Taulukko1[[#This Row],[Alku PVM]] )&lt;20))</f>
        <v>0</v>
      </c>
      <c r="AB269" s="90" t="b">
        <f>OR(MONTH(Taulukko1[[#This Row],[Loppu PVM]])&lt;=5,AND(MONTH(Taulukko1[[#This Row],[Loppu PVM]] )=6,DAY(Taulukko1[[#This Row],[Loppu PVM]])&lt;20))</f>
        <v>0</v>
      </c>
      <c r="AC269" s="90" t="b">
        <f>OR(MONTH(Taulukko1[[#This Row],[Alku PVM]] )&lt;=3,AND(MONTH(Taulukko1[[#This Row],[Alku PVM]] )=3))</f>
        <v>0</v>
      </c>
      <c r="AD269" s="90" t="b">
        <f>OR(MONTH(Taulukko1[[#This Row],[Loppu PVM]] )&lt;=3,AND(MONTH(Taulukko1[[#This Row],[Loppu PVM]] )=3))</f>
        <v>0</v>
      </c>
      <c r="AE269" s="90" t="b">
        <f>OR(MONTH(Taulukko1[[#This Row],[Alku PVM]] )&lt;=9,AND(MONTH(Taulukko1[[#This Row],[Alku PVM]] )=9))</f>
        <v>1</v>
      </c>
      <c r="AF269" s="90" t="b">
        <f>OR(MONTH(Taulukko1[[#This Row],[Loppu PVM]])&lt;=9,AND(MONTH(Taulukko1[[#This Row],[Loppu PVM]] )=9))</f>
        <v>0</v>
      </c>
      <c r="AG269" s="90" t="b">
        <f>OR(MONTH(Taulukko1[[#This Row],[Alku PVM]] )&lt;=6,AND(MONTH(Taulukko1[[#This Row],[Alku PVM]] )=6))</f>
        <v>0</v>
      </c>
      <c r="AH269" s="90" t="b">
        <f>OR(MONTH(Taulukko1[[#This Row],[Loppu PVM]])&lt;=6,AND(MONTH(Taulukko1[[#This Row],[Loppu PVM]] )=6))</f>
        <v>0</v>
      </c>
    </row>
    <row r="270" spans="1:34" ht="12.75" customHeight="1">
      <c r="A270" s="21" t="s">
        <v>322</v>
      </c>
      <c r="B270" s="23">
        <v>39323</v>
      </c>
      <c r="C270" s="21" t="s">
        <v>1733</v>
      </c>
      <c r="D270" s="24"/>
      <c r="F270" s="23">
        <v>39407</v>
      </c>
      <c r="G270" s="24">
        <v>0</v>
      </c>
      <c r="H270" s="22">
        <v>45</v>
      </c>
      <c r="I270" s="126">
        <f>INDEX('TOL2008'!B:B,MATCH(A270,'TOL2008'!A:A,0))</f>
        <v>50201</v>
      </c>
      <c r="J270" s="126" t="str">
        <f>INDEX(Pääluokka!$H$2:$H$100,MATCH(VALUE(LEFT(Taulukko1[[#This Row],[TOL2008]],2)),Pääluokka!$G$2:$G$100,0))</f>
        <v>Kuljetus ja varastointi</v>
      </c>
      <c r="K270" s="126" t="str">
        <f>INDEX(Pääluokka!$I$2:$I$100,MATCH(VALUE(LEFT(Taulukko1[[#This Row],[TOL2008]],2)),Pääluokka!$G$2:$G$100,0))</f>
        <v>Palvelualat (G-N, R, S)</v>
      </c>
      <c r="L270" s="41">
        <f t="shared" si="40"/>
        <v>84</v>
      </c>
      <c r="M270" s="43">
        <f t="shared" si="41"/>
        <v>39323</v>
      </c>
      <c r="N270" s="43">
        <f t="shared" si="42"/>
        <v>39407</v>
      </c>
      <c r="O270" s="43">
        <f t="shared" si="43"/>
        <v>39295</v>
      </c>
      <c r="P270" s="43">
        <f t="shared" si="44"/>
        <v>39387</v>
      </c>
      <c r="Q270" s="41">
        <f t="shared" si="45"/>
        <v>2007</v>
      </c>
      <c r="R270" s="41">
        <f t="shared" si="46"/>
        <v>2007</v>
      </c>
      <c r="S270" s="43" t="str">
        <f>YEAR(Taulukko1[[#This Row],[Alku KK]])&amp;"Q"&amp;ROUNDDOWN((MONTH(Taulukko1[[#This Row],[Alku KK]])-1)/3+1,0)</f>
        <v>2007Q3</v>
      </c>
      <c r="T270" s="43" t="str">
        <f>YEAR(Taulukko1[[#This Row],[Loppu KK]])&amp;"Q"&amp;ROUNDDOWN((MONTH(Taulukko1[[#This Row],[Loppu KK]])-1)/3+1,0)</f>
        <v>2007Q4</v>
      </c>
      <c r="U270" s="66">
        <f>IF(COUNT(Taulukko1[[#This Row],[Neuvottelujen alaiset ]])=1,Taulukko1[[#This Row],[Neuvottelujen alaiset ]],Taulukko1[[#This Row],[Vähennystarve]])</f>
        <v>45</v>
      </c>
      <c r="V270" s="44" t="str">
        <f t="shared" si="47"/>
        <v>NA</v>
      </c>
      <c r="W270" s="44">
        <f t="shared" si="48"/>
        <v>0</v>
      </c>
      <c r="X270" s="44" t="str">
        <f t="shared" si="49"/>
        <v>NA</v>
      </c>
      <c r="Y270" s="90" t="b">
        <f>AND(MONTH(Taulukko1[[#This Row],[Alku PVM]] )=6,DAY(Taulukko1[[#This Row],[Alku PVM]] )&gt;19)</f>
        <v>0</v>
      </c>
      <c r="Z270" s="90" t="b">
        <f>AND(MONTH(Taulukko1[[#This Row],[Loppu PVM]] )=6,DAY(Taulukko1[[#This Row],[Loppu PVM]] )&gt;19)</f>
        <v>0</v>
      </c>
      <c r="AA270" s="90" t="b">
        <f>OR(MONTH(Taulukko1[[#This Row],[Alku PVM]] )&lt;=5,AND(MONTH(Taulukko1[[#This Row],[Alku PVM]] )=6,DAY(Taulukko1[[#This Row],[Alku PVM]] )&lt;20))</f>
        <v>0</v>
      </c>
      <c r="AB270" s="90" t="b">
        <f>OR(MONTH(Taulukko1[[#This Row],[Loppu PVM]])&lt;=5,AND(MONTH(Taulukko1[[#This Row],[Loppu PVM]] )=6,DAY(Taulukko1[[#This Row],[Loppu PVM]])&lt;20))</f>
        <v>0</v>
      </c>
      <c r="AC270" s="90" t="b">
        <f>OR(MONTH(Taulukko1[[#This Row],[Alku PVM]] )&lt;=3,AND(MONTH(Taulukko1[[#This Row],[Alku PVM]] )=3))</f>
        <v>0</v>
      </c>
      <c r="AD270" s="90" t="b">
        <f>OR(MONTH(Taulukko1[[#This Row],[Loppu PVM]] )&lt;=3,AND(MONTH(Taulukko1[[#This Row],[Loppu PVM]] )=3))</f>
        <v>0</v>
      </c>
      <c r="AE270" s="90" t="b">
        <f>OR(MONTH(Taulukko1[[#This Row],[Alku PVM]] )&lt;=9,AND(MONTH(Taulukko1[[#This Row],[Alku PVM]] )=9))</f>
        <v>1</v>
      </c>
      <c r="AF270" s="90" t="b">
        <f>OR(MONTH(Taulukko1[[#This Row],[Loppu PVM]])&lt;=9,AND(MONTH(Taulukko1[[#This Row],[Loppu PVM]] )=9))</f>
        <v>0</v>
      </c>
      <c r="AG270" s="90" t="b">
        <f>OR(MONTH(Taulukko1[[#This Row],[Alku PVM]] )&lt;=6,AND(MONTH(Taulukko1[[#This Row],[Alku PVM]] )=6))</f>
        <v>0</v>
      </c>
      <c r="AH270" s="90" t="b">
        <f>OR(MONTH(Taulukko1[[#This Row],[Loppu PVM]])&lt;=6,AND(MONTH(Taulukko1[[#This Row],[Loppu PVM]] )=6))</f>
        <v>0</v>
      </c>
    </row>
    <row r="271" spans="1:34" ht="12.75" customHeight="1">
      <c r="A271" s="21" t="s">
        <v>1388</v>
      </c>
      <c r="B271" s="23">
        <v>39328</v>
      </c>
      <c r="C271" s="21" t="s">
        <v>1691</v>
      </c>
      <c r="D271" s="24"/>
      <c r="E271" s="62">
        <v>90</v>
      </c>
      <c r="F271" s="23">
        <v>39377</v>
      </c>
      <c r="G271" s="24">
        <v>0</v>
      </c>
      <c r="H271" s="16">
        <v>1170</v>
      </c>
      <c r="I271" s="126" t="e">
        <f>INDEX('TOL2008'!B:B,MATCH(A271,'TOL2008'!A:A,0))</f>
        <v>#N/A</v>
      </c>
      <c r="J271" s="126" t="e">
        <f>INDEX(Pääluokka!$H$2:$H$100,MATCH(VALUE(LEFT(Taulukko1[[#This Row],[TOL2008]],2)),Pääluokka!$G$2:$G$100,0))</f>
        <v>#N/A</v>
      </c>
      <c r="K271" s="126" t="e">
        <f>INDEX(Pääluokka!$I$2:$I$100,MATCH(VALUE(LEFT(Taulukko1[[#This Row],[TOL2008]],2)),Pääluokka!$G$2:$G$100,0))</f>
        <v>#N/A</v>
      </c>
      <c r="L271" s="41">
        <f t="shared" si="40"/>
        <v>49</v>
      </c>
      <c r="M271" s="43">
        <f t="shared" si="41"/>
        <v>39328</v>
      </c>
      <c r="N271" s="43">
        <f t="shared" si="42"/>
        <v>39377</v>
      </c>
      <c r="O271" s="43">
        <f t="shared" si="43"/>
        <v>39326</v>
      </c>
      <c r="P271" s="43">
        <f t="shared" si="44"/>
        <v>39356</v>
      </c>
      <c r="Q271" s="41">
        <f t="shared" si="45"/>
        <v>2007</v>
      </c>
      <c r="R271" s="41">
        <f t="shared" si="46"/>
        <v>2007</v>
      </c>
      <c r="S271" s="43" t="str">
        <f>YEAR(Taulukko1[[#This Row],[Alku KK]])&amp;"Q"&amp;ROUNDDOWN((MONTH(Taulukko1[[#This Row],[Alku KK]])-1)/3+1,0)</f>
        <v>2007Q3</v>
      </c>
      <c r="T271" s="43" t="str">
        <f>YEAR(Taulukko1[[#This Row],[Loppu KK]])&amp;"Q"&amp;ROUNDDOWN((MONTH(Taulukko1[[#This Row],[Loppu KK]])-1)/3+1,0)</f>
        <v>2007Q4</v>
      </c>
      <c r="U271" s="66">
        <f>IF(COUNT(Taulukko1[[#This Row],[Neuvottelujen alaiset ]])=1,Taulukko1[[#This Row],[Neuvottelujen alaiset ]],Taulukko1[[#This Row],[Vähennystarve]])</f>
        <v>1170</v>
      </c>
      <c r="V271" s="44">
        <f t="shared" si="47"/>
        <v>7.6923076923076927E-2</v>
      </c>
      <c r="W271" s="44">
        <f t="shared" si="48"/>
        <v>0</v>
      </c>
      <c r="X271" s="44">
        <f t="shared" si="49"/>
        <v>0</v>
      </c>
      <c r="Y271" s="90" t="b">
        <f>AND(MONTH(Taulukko1[[#This Row],[Alku PVM]] )=6,DAY(Taulukko1[[#This Row],[Alku PVM]] )&gt;19)</f>
        <v>0</v>
      </c>
      <c r="Z271" s="90" t="b">
        <f>AND(MONTH(Taulukko1[[#This Row],[Loppu PVM]] )=6,DAY(Taulukko1[[#This Row],[Loppu PVM]] )&gt;19)</f>
        <v>0</v>
      </c>
      <c r="AA271" s="90" t="b">
        <f>OR(MONTH(Taulukko1[[#This Row],[Alku PVM]] )&lt;=5,AND(MONTH(Taulukko1[[#This Row],[Alku PVM]] )=6,DAY(Taulukko1[[#This Row],[Alku PVM]] )&lt;20))</f>
        <v>0</v>
      </c>
      <c r="AB271" s="90" t="b">
        <f>OR(MONTH(Taulukko1[[#This Row],[Loppu PVM]])&lt;=5,AND(MONTH(Taulukko1[[#This Row],[Loppu PVM]] )=6,DAY(Taulukko1[[#This Row],[Loppu PVM]])&lt;20))</f>
        <v>0</v>
      </c>
      <c r="AC271" s="90" t="b">
        <f>OR(MONTH(Taulukko1[[#This Row],[Alku PVM]] )&lt;=3,AND(MONTH(Taulukko1[[#This Row],[Alku PVM]] )=3))</f>
        <v>0</v>
      </c>
      <c r="AD271" s="90" t="b">
        <f>OR(MONTH(Taulukko1[[#This Row],[Loppu PVM]] )&lt;=3,AND(MONTH(Taulukko1[[#This Row],[Loppu PVM]] )=3))</f>
        <v>0</v>
      </c>
      <c r="AE271" s="90" t="b">
        <f>OR(MONTH(Taulukko1[[#This Row],[Alku PVM]] )&lt;=9,AND(MONTH(Taulukko1[[#This Row],[Alku PVM]] )=9))</f>
        <v>1</v>
      </c>
      <c r="AF271" s="90" t="b">
        <f>OR(MONTH(Taulukko1[[#This Row],[Loppu PVM]])&lt;=9,AND(MONTH(Taulukko1[[#This Row],[Loppu PVM]] )=9))</f>
        <v>0</v>
      </c>
      <c r="AG271" s="90" t="b">
        <f>OR(MONTH(Taulukko1[[#This Row],[Alku PVM]] )&lt;=6,AND(MONTH(Taulukko1[[#This Row],[Alku PVM]] )=6))</f>
        <v>0</v>
      </c>
      <c r="AH271" s="90" t="b">
        <f>OR(MONTH(Taulukko1[[#This Row],[Loppu PVM]])&lt;=6,AND(MONTH(Taulukko1[[#This Row],[Loppu PVM]] )=6))</f>
        <v>0</v>
      </c>
    </row>
    <row r="272" spans="1:34" ht="12.75" customHeight="1">
      <c r="A272" s="21" t="s">
        <v>1715</v>
      </c>
      <c r="B272" s="23">
        <v>39329</v>
      </c>
      <c r="C272" s="21" t="s">
        <v>1714</v>
      </c>
      <c r="D272" s="24"/>
      <c r="E272" s="62">
        <v>10</v>
      </c>
      <c r="F272" s="23"/>
      <c r="G272" s="24"/>
      <c r="H272" s="22">
        <v>137</v>
      </c>
      <c r="I272" s="126" t="e">
        <f>INDEX('TOL2008'!B:B,MATCH(A272,'TOL2008'!A:A,0))</f>
        <v>#N/A</v>
      </c>
      <c r="J272" s="126" t="e">
        <f>INDEX(Pääluokka!$H$2:$H$100,MATCH(VALUE(LEFT(Taulukko1[[#This Row],[TOL2008]],2)),Pääluokka!$G$2:$G$100,0))</f>
        <v>#N/A</v>
      </c>
      <c r="K272" s="126" t="e">
        <f>INDEX(Pääluokka!$I$2:$I$100,MATCH(VALUE(LEFT(Taulukko1[[#This Row],[TOL2008]],2)),Pääluokka!$G$2:$G$100,0))</f>
        <v>#N/A</v>
      </c>
      <c r="L272" s="41" t="str">
        <f t="shared" si="40"/>
        <v>NA</v>
      </c>
      <c r="M272" s="43">
        <f t="shared" si="41"/>
        <v>39329</v>
      </c>
      <c r="N272" s="43">
        <f t="shared" si="42"/>
        <v>39380</v>
      </c>
      <c r="O272" s="43">
        <f t="shared" si="43"/>
        <v>39326</v>
      </c>
      <c r="P272" s="43">
        <f t="shared" si="44"/>
        <v>39356</v>
      </c>
      <c r="Q272" s="41">
        <f t="shared" si="45"/>
        <v>2007</v>
      </c>
      <c r="R272" s="41">
        <f t="shared" si="46"/>
        <v>2007</v>
      </c>
      <c r="S272" s="43" t="str">
        <f>YEAR(Taulukko1[[#This Row],[Alku KK]])&amp;"Q"&amp;ROUNDDOWN((MONTH(Taulukko1[[#This Row],[Alku KK]])-1)/3+1,0)</f>
        <v>2007Q3</v>
      </c>
      <c r="T272" s="43" t="str">
        <f>YEAR(Taulukko1[[#This Row],[Loppu KK]])&amp;"Q"&amp;ROUNDDOWN((MONTH(Taulukko1[[#This Row],[Loppu KK]])-1)/3+1,0)</f>
        <v>2007Q4</v>
      </c>
      <c r="U272" s="66">
        <f>IF(COUNT(Taulukko1[[#This Row],[Neuvottelujen alaiset ]])=1,Taulukko1[[#This Row],[Neuvottelujen alaiset ]],Taulukko1[[#This Row],[Vähennystarve]])</f>
        <v>137</v>
      </c>
      <c r="V272" s="44">
        <f t="shared" si="47"/>
        <v>7.2992700729927001E-2</v>
      </c>
      <c r="W272" s="44" t="str">
        <f t="shared" si="48"/>
        <v>NA</v>
      </c>
      <c r="X272" s="44" t="str">
        <f t="shared" si="49"/>
        <v>NA</v>
      </c>
      <c r="Y272" s="90" t="b">
        <f>AND(MONTH(Taulukko1[[#This Row],[Alku PVM]] )=6,DAY(Taulukko1[[#This Row],[Alku PVM]] )&gt;19)</f>
        <v>0</v>
      </c>
      <c r="Z272" s="90" t="b">
        <f>AND(MONTH(Taulukko1[[#This Row],[Loppu PVM]] )=6,DAY(Taulukko1[[#This Row],[Loppu PVM]] )&gt;19)</f>
        <v>0</v>
      </c>
      <c r="AA272" s="90" t="b">
        <f>OR(MONTH(Taulukko1[[#This Row],[Alku PVM]] )&lt;=5,AND(MONTH(Taulukko1[[#This Row],[Alku PVM]] )=6,DAY(Taulukko1[[#This Row],[Alku PVM]] )&lt;20))</f>
        <v>0</v>
      </c>
      <c r="AB272" s="90" t="b">
        <f>OR(MONTH(Taulukko1[[#This Row],[Loppu PVM]])&lt;=5,AND(MONTH(Taulukko1[[#This Row],[Loppu PVM]] )=6,DAY(Taulukko1[[#This Row],[Loppu PVM]])&lt;20))</f>
        <v>0</v>
      </c>
      <c r="AC272" s="90" t="b">
        <f>OR(MONTH(Taulukko1[[#This Row],[Alku PVM]] )&lt;=3,AND(MONTH(Taulukko1[[#This Row],[Alku PVM]] )=3))</f>
        <v>0</v>
      </c>
      <c r="AD272" s="90" t="b">
        <f>OR(MONTH(Taulukko1[[#This Row],[Loppu PVM]] )&lt;=3,AND(MONTH(Taulukko1[[#This Row],[Loppu PVM]] )=3))</f>
        <v>0</v>
      </c>
      <c r="AE272" s="90" t="b">
        <f>OR(MONTH(Taulukko1[[#This Row],[Alku PVM]] )&lt;=9,AND(MONTH(Taulukko1[[#This Row],[Alku PVM]] )=9))</f>
        <v>1</v>
      </c>
      <c r="AF272" s="90" t="b">
        <f>OR(MONTH(Taulukko1[[#This Row],[Loppu PVM]])&lt;=9,AND(MONTH(Taulukko1[[#This Row],[Loppu PVM]] )=9))</f>
        <v>0</v>
      </c>
      <c r="AG272" s="90" t="b">
        <f>OR(MONTH(Taulukko1[[#This Row],[Alku PVM]] )&lt;=6,AND(MONTH(Taulukko1[[#This Row],[Alku PVM]] )=6))</f>
        <v>0</v>
      </c>
      <c r="AH272" s="90" t="b">
        <f>OR(MONTH(Taulukko1[[#This Row],[Loppu PVM]])&lt;=6,AND(MONTH(Taulukko1[[#This Row],[Loppu PVM]] )=6))</f>
        <v>0</v>
      </c>
    </row>
    <row r="273" spans="1:34" ht="12.75" customHeight="1">
      <c r="A273" t="s">
        <v>1803</v>
      </c>
      <c r="B273" s="23">
        <v>39337</v>
      </c>
      <c r="C273" t="s">
        <v>1802</v>
      </c>
      <c r="E273" s="62">
        <v>20</v>
      </c>
      <c r="F273" s="4"/>
      <c r="G273" s="5"/>
      <c r="H273" s="22">
        <v>170</v>
      </c>
      <c r="I273" s="126" t="e">
        <f>INDEX('TOL2008'!B:B,MATCH(A273,'TOL2008'!A:A,0))</f>
        <v>#N/A</v>
      </c>
      <c r="J273" s="126" t="e">
        <f>INDEX(Pääluokka!$H$2:$H$100,MATCH(VALUE(LEFT(Taulukko1[[#This Row],[TOL2008]],2)),Pääluokka!$G$2:$G$100,0))</f>
        <v>#N/A</v>
      </c>
      <c r="K273" s="126" t="e">
        <f>INDEX(Pääluokka!$I$2:$I$100,MATCH(VALUE(LEFT(Taulukko1[[#This Row],[TOL2008]],2)),Pääluokka!$G$2:$G$100,0))</f>
        <v>#N/A</v>
      </c>
      <c r="L273" s="41" t="str">
        <f t="shared" si="40"/>
        <v>NA</v>
      </c>
      <c r="M273" s="43">
        <f t="shared" si="41"/>
        <v>39337</v>
      </c>
      <c r="N273" s="43">
        <f t="shared" si="42"/>
        <v>39388</v>
      </c>
      <c r="O273" s="43">
        <f t="shared" si="43"/>
        <v>39326</v>
      </c>
      <c r="P273" s="43">
        <f t="shared" si="44"/>
        <v>39387</v>
      </c>
      <c r="Q273" s="41">
        <f t="shared" si="45"/>
        <v>2007</v>
      </c>
      <c r="R273" s="41">
        <f t="shared" si="46"/>
        <v>2007</v>
      </c>
      <c r="S273" s="43" t="str">
        <f>YEAR(Taulukko1[[#This Row],[Alku KK]])&amp;"Q"&amp;ROUNDDOWN((MONTH(Taulukko1[[#This Row],[Alku KK]])-1)/3+1,0)</f>
        <v>2007Q3</v>
      </c>
      <c r="T273" s="43" t="str">
        <f>YEAR(Taulukko1[[#This Row],[Loppu KK]])&amp;"Q"&amp;ROUNDDOWN((MONTH(Taulukko1[[#This Row],[Loppu KK]])-1)/3+1,0)</f>
        <v>2007Q4</v>
      </c>
      <c r="U273" s="66">
        <f>IF(COUNT(Taulukko1[[#This Row],[Neuvottelujen alaiset ]])=1,Taulukko1[[#This Row],[Neuvottelujen alaiset ]],Taulukko1[[#This Row],[Vähennystarve]])</f>
        <v>170</v>
      </c>
      <c r="V273" s="44">
        <f t="shared" si="47"/>
        <v>0.11764705882352941</v>
      </c>
      <c r="W273" s="44" t="str">
        <f t="shared" si="48"/>
        <v>NA</v>
      </c>
      <c r="X273" s="44" t="str">
        <f t="shared" si="49"/>
        <v>NA</v>
      </c>
      <c r="Y273" s="90" t="b">
        <f>AND(MONTH(Taulukko1[[#This Row],[Alku PVM]] )=6,DAY(Taulukko1[[#This Row],[Alku PVM]] )&gt;19)</f>
        <v>0</v>
      </c>
      <c r="Z273" s="90" t="b">
        <f>AND(MONTH(Taulukko1[[#This Row],[Loppu PVM]] )=6,DAY(Taulukko1[[#This Row],[Loppu PVM]] )&gt;19)</f>
        <v>0</v>
      </c>
      <c r="AA273" s="90" t="b">
        <f>OR(MONTH(Taulukko1[[#This Row],[Alku PVM]] )&lt;=5,AND(MONTH(Taulukko1[[#This Row],[Alku PVM]] )=6,DAY(Taulukko1[[#This Row],[Alku PVM]] )&lt;20))</f>
        <v>0</v>
      </c>
      <c r="AB273" s="90" t="b">
        <f>OR(MONTH(Taulukko1[[#This Row],[Loppu PVM]])&lt;=5,AND(MONTH(Taulukko1[[#This Row],[Loppu PVM]] )=6,DAY(Taulukko1[[#This Row],[Loppu PVM]])&lt;20))</f>
        <v>0</v>
      </c>
      <c r="AC273" s="90" t="b">
        <f>OR(MONTH(Taulukko1[[#This Row],[Alku PVM]] )&lt;=3,AND(MONTH(Taulukko1[[#This Row],[Alku PVM]] )=3))</f>
        <v>0</v>
      </c>
      <c r="AD273" s="90" t="b">
        <f>OR(MONTH(Taulukko1[[#This Row],[Loppu PVM]] )&lt;=3,AND(MONTH(Taulukko1[[#This Row],[Loppu PVM]] )=3))</f>
        <v>0</v>
      </c>
      <c r="AE273" s="90" t="b">
        <f>OR(MONTH(Taulukko1[[#This Row],[Alku PVM]] )&lt;=9,AND(MONTH(Taulukko1[[#This Row],[Alku PVM]] )=9))</f>
        <v>1</v>
      </c>
      <c r="AF273" s="90" t="b">
        <f>OR(MONTH(Taulukko1[[#This Row],[Loppu PVM]])&lt;=9,AND(MONTH(Taulukko1[[#This Row],[Loppu PVM]] )=9))</f>
        <v>0</v>
      </c>
      <c r="AG273" s="90" t="b">
        <f>OR(MONTH(Taulukko1[[#This Row],[Alku PVM]] )&lt;=6,AND(MONTH(Taulukko1[[#This Row],[Alku PVM]] )=6))</f>
        <v>0</v>
      </c>
      <c r="AH273" s="90" t="b">
        <f>OR(MONTH(Taulukko1[[#This Row],[Loppu PVM]])&lt;=6,AND(MONTH(Taulukko1[[#This Row],[Loppu PVM]] )=6))</f>
        <v>0</v>
      </c>
    </row>
    <row r="274" spans="1:34" ht="12.75" customHeight="1">
      <c r="A274" s="21" t="s">
        <v>1674</v>
      </c>
      <c r="B274" s="23">
        <v>39339</v>
      </c>
      <c r="C274" s="21" t="s">
        <v>1675</v>
      </c>
      <c r="D274" s="24"/>
      <c r="E274" s="62">
        <v>45</v>
      </c>
      <c r="F274" s="23"/>
      <c r="G274" s="24"/>
      <c r="H274" s="22">
        <v>70</v>
      </c>
      <c r="I274" s="126" t="e">
        <f>INDEX('TOL2008'!B:B,MATCH(A274,'TOL2008'!A:A,0))</f>
        <v>#N/A</v>
      </c>
      <c r="J274" s="126" t="e">
        <f>INDEX(Pääluokka!$H$2:$H$100,MATCH(VALUE(LEFT(Taulukko1[[#This Row],[TOL2008]],2)),Pääluokka!$G$2:$G$100,0))</f>
        <v>#N/A</v>
      </c>
      <c r="K274" s="126" t="e">
        <f>INDEX(Pääluokka!$I$2:$I$100,MATCH(VALUE(LEFT(Taulukko1[[#This Row],[TOL2008]],2)),Pääluokka!$G$2:$G$100,0))</f>
        <v>#N/A</v>
      </c>
      <c r="L274" s="41" t="str">
        <f t="shared" si="40"/>
        <v>NA</v>
      </c>
      <c r="M274" s="43">
        <f t="shared" si="41"/>
        <v>39339</v>
      </c>
      <c r="N274" s="43">
        <f t="shared" si="42"/>
        <v>39390</v>
      </c>
      <c r="O274" s="43">
        <f t="shared" si="43"/>
        <v>39326</v>
      </c>
      <c r="P274" s="43">
        <f t="shared" si="44"/>
        <v>39387</v>
      </c>
      <c r="Q274" s="41">
        <f t="shared" si="45"/>
        <v>2007</v>
      </c>
      <c r="R274" s="41">
        <f t="shared" si="46"/>
        <v>2007</v>
      </c>
      <c r="S274" s="43" t="str">
        <f>YEAR(Taulukko1[[#This Row],[Alku KK]])&amp;"Q"&amp;ROUNDDOWN((MONTH(Taulukko1[[#This Row],[Alku KK]])-1)/3+1,0)</f>
        <v>2007Q3</v>
      </c>
      <c r="T274" s="43" t="str">
        <f>YEAR(Taulukko1[[#This Row],[Loppu KK]])&amp;"Q"&amp;ROUNDDOWN((MONTH(Taulukko1[[#This Row],[Loppu KK]])-1)/3+1,0)</f>
        <v>2007Q4</v>
      </c>
      <c r="U274" s="66">
        <f>IF(COUNT(Taulukko1[[#This Row],[Neuvottelujen alaiset ]])=1,Taulukko1[[#This Row],[Neuvottelujen alaiset ]],Taulukko1[[#This Row],[Vähennystarve]])</f>
        <v>70</v>
      </c>
      <c r="V274" s="44">
        <f t="shared" si="47"/>
        <v>0.6428571428571429</v>
      </c>
      <c r="W274" s="44" t="str">
        <f t="shared" si="48"/>
        <v>NA</v>
      </c>
      <c r="X274" s="44" t="str">
        <f t="shared" si="49"/>
        <v>NA</v>
      </c>
      <c r="Y274" s="90" t="b">
        <f>AND(MONTH(Taulukko1[[#This Row],[Alku PVM]] )=6,DAY(Taulukko1[[#This Row],[Alku PVM]] )&gt;19)</f>
        <v>0</v>
      </c>
      <c r="Z274" s="90" t="b">
        <f>AND(MONTH(Taulukko1[[#This Row],[Loppu PVM]] )=6,DAY(Taulukko1[[#This Row],[Loppu PVM]] )&gt;19)</f>
        <v>0</v>
      </c>
      <c r="AA274" s="90" t="b">
        <f>OR(MONTH(Taulukko1[[#This Row],[Alku PVM]] )&lt;=5,AND(MONTH(Taulukko1[[#This Row],[Alku PVM]] )=6,DAY(Taulukko1[[#This Row],[Alku PVM]] )&lt;20))</f>
        <v>0</v>
      </c>
      <c r="AB274" s="90" t="b">
        <f>OR(MONTH(Taulukko1[[#This Row],[Loppu PVM]])&lt;=5,AND(MONTH(Taulukko1[[#This Row],[Loppu PVM]] )=6,DAY(Taulukko1[[#This Row],[Loppu PVM]])&lt;20))</f>
        <v>0</v>
      </c>
      <c r="AC274" s="90" t="b">
        <f>OR(MONTH(Taulukko1[[#This Row],[Alku PVM]] )&lt;=3,AND(MONTH(Taulukko1[[#This Row],[Alku PVM]] )=3))</f>
        <v>0</v>
      </c>
      <c r="AD274" s="90" t="b">
        <f>OR(MONTH(Taulukko1[[#This Row],[Loppu PVM]] )&lt;=3,AND(MONTH(Taulukko1[[#This Row],[Loppu PVM]] )=3))</f>
        <v>0</v>
      </c>
      <c r="AE274" s="90" t="b">
        <f>OR(MONTH(Taulukko1[[#This Row],[Alku PVM]] )&lt;=9,AND(MONTH(Taulukko1[[#This Row],[Alku PVM]] )=9))</f>
        <v>1</v>
      </c>
      <c r="AF274" s="90" t="b">
        <f>OR(MONTH(Taulukko1[[#This Row],[Loppu PVM]])&lt;=9,AND(MONTH(Taulukko1[[#This Row],[Loppu PVM]] )=9))</f>
        <v>0</v>
      </c>
      <c r="AG274" s="90" t="b">
        <f>OR(MONTH(Taulukko1[[#This Row],[Alku PVM]] )&lt;=6,AND(MONTH(Taulukko1[[#This Row],[Alku PVM]] )=6))</f>
        <v>0</v>
      </c>
      <c r="AH274" s="90" t="b">
        <f>OR(MONTH(Taulukko1[[#This Row],[Loppu PVM]])&lt;=6,AND(MONTH(Taulukko1[[#This Row],[Loppu PVM]] )=6))</f>
        <v>0</v>
      </c>
    </row>
    <row r="275" spans="1:34" ht="12.75" customHeight="1">
      <c r="A275" s="21" t="s">
        <v>1695</v>
      </c>
      <c r="B275" s="23">
        <v>39343</v>
      </c>
      <c r="C275" s="21" t="s">
        <v>1694</v>
      </c>
      <c r="D275" s="24"/>
      <c r="E275" s="62">
        <v>100</v>
      </c>
      <c r="F275" s="23"/>
      <c r="G275" s="24"/>
      <c r="H275" s="16">
        <v>100</v>
      </c>
      <c r="I275" s="126" t="e">
        <f>INDEX('TOL2008'!B:B,MATCH(A275,'TOL2008'!A:A,0))</f>
        <v>#N/A</v>
      </c>
      <c r="J275" s="126" t="e">
        <f>INDEX(Pääluokka!$H$2:$H$100,MATCH(VALUE(LEFT(Taulukko1[[#This Row],[TOL2008]],2)),Pääluokka!$G$2:$G$100,0))</f>
        <v>#N/A</v>
      </c>
      <c r="K275" s="126" t="e">
        <f>INDEX(Pääluokka!$I$2:$I$100,MATCH(VALUE(LEFT(Taulukko1[[#This Row],[TOL2008]],2)),Pääluokka!$G$2:$G$100,0))</f>
        <v>#N/A</v>
      </c>
      <c r="L275" s="41" t="str">
        <f t="shared" si="40"/>
        <v>NA</v>
      </c>
      <c r="M275" s="43">
        <f t="shared" si="41"/>
        <v>39343</v>
      </c>
      <c r="N275" s="43">
        <f t="shared" si="42"/>
        <v>39394</v>
      </c>
      <c r="O275" s="43">
        <f t="shared" si="43"/>
        <v>39326</v>
      </c>
      <c r="P275" s="43">
        <f t="shared" si="44"/>
        <v>39387</v>
      </c>
      <c r="Q275" s="41">
        <f t="shared" si="45"/>
        <v>2007</v>
      </c>
      <c r="R275" s="41">
        <f t="shared" si="46"/>
        <v>2007</v>
      </c>
      <c r="S275" s="43" t="str">
        <f>YEAR(Taulukko1[[#This Row],[Alku KK]])&amp;"Q"&amp;ROUNDDOWN((MONTH(Taulukko1[[#This Row],[Alku KK]])-1)/3+1,0)</f>
        <v>2007Q3</v>
      </c>
      <c r="T275" s="43" t="str">
        <f>YEAR(Taulukko1[[#This Row],[Loppu KK]])&amp;"Q"&amp;ROUNDDOWN((MONTH(Taulukko1[[#This Row],[Loppu KK]])-1)/3+1,0)</f>
        <v>2007Q4</v>
      </c>
      <c r="U275" s="66">
        <f>IF(COUNT(Taulukko1[[#This Row],[Neuvottelujen alaiset ]])=1,Taulukko1[[#This Row],[Neuvottelujen alaiset ]],Taulukko1[[#This Row],[Vähennystarve]])</f>
        <v>100</v>
      </c>
      <c r="V275" s="44">
        <f t="shared" si="47"/>
        <v>1</v>
      </c>
      <c r="W275" s="44" t="str">
        <f t="shared" si="48"/>
        <v>NA</v>
      </c>
      <c r="X275" s="44" t="str">
        <f t="shared" si="49"/>
        <v>NA</v>
      </c>
      <c r="Y275" s="90" t="b">
        <f>AND(MONTH(Taulukko1[[#This Row],[Alku PVM]] )=6,DAY(Taulukko1[[#This Row],[Alku PVM]] )&gt;19)</f>
        <v>0</v>
      </c>
      <c r="Z275" s="90" t="b">
        <f>AND(MONTH(Taulukko1[[#This Row],[Loppu PVM]] )=6,DAY(Taulukko1[[#This Row],[Loppu PVM]] )&gt;19)</f>
        <v>0</v>
      </c>
      <c r="AA275" s="90" t="b">
        <f>OR(MONTH(Taulukko1[[#This Row],[Alku PVM]] )&lt;=5,AND(MONTH(Taulukko1[[#This Row],[Alku PVM]] )=6,DAY(Taulukko1[[#This Row],[Alku PVM]] )&lt;20))</f>
        <v>0</v>
      </c>
      <c r="AB275" s="90" t="b">
        <f>OR(MONTH(Taulukko1[[#This Row],[Loppu PVM]])&lt;=5,AND(MONTH(Taulukko1[[#This Row],[Loppu PVM]] )=6,DAY(Taulukko1[[#This Row],[Loppu PVM]])&lt;20))</f>
        <v>0</v>
      </c>
      <c r="AC275" s="90" t="b">
        <f>OR(MONTH(Taulukko1[[#This Row],[Alku PVM]] )&lt;=3,AND(MONTH(Taulukko1[[#This Row],[Alku PVM]] )=3))</f>
        <v>0</v>
      </c>
      <c r="AD275" s="90" t="b">
        <f>OR(MONTH(Taulukko1[[#This Row],[Loppu PVM]] )&lt;=3,AND(MONTH(Taulukko1[[#This Row],[Loppu PVM]] )=3))</f>
        <v>0</v>
      </c>
      <c r="AE275" s="90" t="b">
        <f>OR(MONTH(Taulukko1[[#This Row],[Alku PVM]] )&lt;=9,AND(MONTH(Taulukko1[[#This Row],[Alku PVM]] )=9))</f>
        <v>1</v>
      </c>
      <c r="AF275" s="90" t="b">
        <f>OR(MONTH(Taulukko1[[#This Row],[Loppu PVM]])&lt;=9,AND(MONTH(Taulukko1[[#This Row],[Loppu PVM]] )=9))</f>
        <v>0</v>
      </c>
      <c r="AG275" s="90" t="b">
        <f>OR(MONTH(Taulukko1[[#This Row],[Alku PVM]] )&lt;=6,AND(MONTH(Taulukko1[[#This Row],[Alku PVM]] )=6))</f>
        <v>0</v>
      </c>
      <c r="AH275" s="90" t="b">
        <f>OR(MONTH(Taulukko1[[#This Row],[Loppu PVM]])&lt;=6,AND(MONTH(Taulukko1[[#This Row],[Loppu PVM]] )=6))</f>
        <v>0</v>
      </c>
    </row>
    <row r="276" spans="1:34" ht="12.75" customHeight="1">
      <c r="A276" s="21" t="s">
        <v>1783</v>
      </c>
      <c r="B276" s="23">
        <v>39351</v>
      </c>
      <c r="C276" s="21" t="s">
        <v>1782</v>
      </c>
      <c r="D276" s="24"/>
      <c r="E276" s="62">
        <v>60</v>
      </c>
      <c r="F276" s="23">
        <v>39400</v>
      </c>
      <c r="G276" s="24">
        <v>49</v>
      </c>
      <c r="H276" s="22">
        <v>60</v>
      </c>
      <c r="I276" s="126" t="e">
        <f>INDEX('TOL2008'!B:B,MATCH(A276,'TOL2008'!A:A,0))</f>
        <v>#N/A</v>
      </c>
      <c r="J276" s="126" t="e">
        <f>INDEX(Pääluokka!$H$2:$H$100,MATCH(VALUE(LEFT(Taulukko1[[#This Row],[TOL2008]],2)),Pääluokka!$G$2:$G$100,0))</f>
        <v>#N/A</v>
      </c>
      <c r="K276" s="126" t="e">
        <f>INDEX(Pääluokka!$I$2:$I$100,MATCH(VALUE(LEFT(Taulukko1[[#This Row],[TOL2008]],2)),Pääluokka!$G$2:$G$100,0))</f>
        <v>#N/A</v>
      </c>
      <c r="L276" s="41">
        <f t="shared" si="40"/>
        <v>49</v>
      </c>
      <c r="M276" s="43">
        <f t="shared" si="41"/>
        <v>39351</v>
      </c>
      <c r="N276" s="43">
        <f t="shared" si="42"/>
        <v>39400</v>
      </c>
      <c r="O276" s="43">
        <f t="shared" si="43"/>
        <v>39326</v>
      </c>
      <c r="P276" s="43">
        <f t="shared" si="44"/>
        <v>39387</v>
      </c>
      <c r="Q276" s="41">
        <f t="shared" si="45"/>
        <v>2007</v>
      </c>
      <c r="R276" s="41">
        <f t="shared" si="46"/>
        <v>2007</v>
      </c>
      <c r="S276" s="43" t="str">
        <f>YEAR(Taulukko1[[#This Row],[Alku KK]])&amp;"Q"&amp;ROUNDDOWN((MONTH(Taulukko1[[#This Row],[Alku KK]])-1)/3+1,0)</f>
        <v>2007Q3</v>
      </c>
      <c r="T276" s="43" t="str">
        <f>YEAR(Taulukko1[[#This Row],[Loppu KK]])&amp;"Q"&amp;ROUNDDOWN((MONTH(Taulukko1[[#This Row],[Loppu KK]])-1)/3+1,0)</f>
        <v>2007Q4</v>
      </c>
      <c r="U276" s="66">
        <f>IF(COUNT(Taulukko1[[#This Row],[Neuvottelujen alaiset ]])=1,Taulukko1[[#This Row],[Neuvottelujen alaiset ]],Taulukko1[[#This Row],[Vähennystarve]])</f>
        <v>60</v>
      </c>
      <c r="V276" s="44">
        <f t="shared" si="47"/>
        <v>1</v>
      </c>
      <c r="W276" s="44">
        <f t="shared" si="48"/>
        <v>0.81666666666666665</v>
      </c>
      <c r="X276" s="44">
        <f t="shared" si="49"/>
        <v>0.81666666666666665</v>
      </c>
      <c r="Y276" s="90" t="b">
        <f>AND(MONTH(Taulukko1[[#This Row],[Alku PVM]] )=6,DAY(Taulukko1[[#This Row],[Alku PVM]] )&gt;19)</f>
        <v>0</v>
      </c>
      <c r="Z276" s="90" t="b">
        <f>AND(MONTH(Taulukko1[[#This Row],[Loppu PVM]] )=6,DAY(Taulukko1[[#This Row],[Loppu PVM]] )&gt;19)</f>
        <v>0</v>
      </c>
      <c r="AA276" s="90" t="b">
        <f>OR(MONTH(Taulukko1[[#This Row],[Alku PVM]] )&lt;=5,AND(MONTH(Taulukko1[[#This Row],[Alku PVM]] )=6,DAY(Taulukko1[[#This Row],[Alku PVM]] )&lt;20))</f>
        <v>0</v>
      </c>
      <c r="AB276" s="90" t="b">
        <f>OR(MONTH(Taulukko1[[#This Row],[Loppu PVM]])&lt;=5,AND(MONTH(Taulukko1[[#This Row],[Loppu PVM]] )=6,DAY(Taulukko1[[#This Row],[Loppu PVM]])&lt;20))</f>
        <v>0</v>
      </c>
      <c r="AC276" s="90" t="b">
        <f>OR(MONTH(Taulukko1[[#This Row],[Alku PVM]] )&lt;=3,AND(MONTH(Taulukko1[[#This Row],[Alku PVM]] )=3))</f>
        <v>0</v>
      </c>
      <c r="AD276" s="90" t="b">
        <f>OR(MONTH(Taulukko1[[#This Row],[Loppu PVM]] )&lt;=3,AND(MONTH(Taulukko1[[#This Row],[Loppu PVM]] )=3))</f>
        <v>0</v>
      </c>
      <c r="AE276" s="90" t="b">
        <f>OR(MONTH(Taulukko1[[#This Row],[Alku PVM]] )&lt;=9,AND(MONTH(Taulukko1[[#This Row],[Alku PVM]] )=9))</f>
        <v>1</v>
      </c>
      <c r="AF276" s="90" t="b">
        <f>OR(MONTH(Taulukko1[[#This Row],[Loppu PVM]])&lt;=9,AND(MONTH(Taulukko1[[#This Row],[Loppu PVM]] )=9))</f>
        <v>0</v>
      </c>
      <c r="AG276" s="90" t="b">
        <f>OR(MONTH(Taulukko1[[#This Row],[Alku PVM]] )&lt;=6,AND(MONTH(Taulukko1[[#This Row],[Alku PVM]] )=6))</f>
        <v>0</v>
      </c>
      <c r="AH276" s="90" t="b">
        <f>OR(MONTH(Taulukko1[[#This Row],[Loppu PVM]])&lt;=6,AND(MONTH(Taulukko1[[#This Row],[Loppu PVM]] )=6))</f>
        <v>0</v>
      </c>
    </row>
    <row r="277" spans="1:34" ht="12.75" customHeight="1">
      <c r="A277" s="21" t="s">
        <v>1697</v>
      </c>
      <c r="B277" s="23">
        <v>39353</v>
      </c>
      <c r="C277" s="21" t="s">
        <v>1696</v>
      </c>
      <c r="D277" s="24"/>
      <c r="E277" s="62">
        <v>8</v>
      </c>
      <c r="F277" s="23">
        <v>39353</v>
      </c>
      <c r="G277" s="24">
        <v>8</v>
      </c>
      <c r="H277" s="22">
        <v>8</v>
      </c>
      <c r="I277" s="126" t="e">
        <f>INDEX('TOL2008'!B:B,MATCH(A277,'TOL2008'!A:A,0))</f>
        <v>#N/A</v>
      </c>
      <c r="J277" s="126" t="e">
        <f>INDEX(Pääluokka!$H$2:$H$100,MATCH(VALUE(LEFT(Taulukko1[[#This Row],[TOL2008]],2)),Pääluokka!$G$2:$G$100,0))</f>
        <v>#N/A</v>
      </c>
      <c r="K277" s="126" t="e">
        <f>INDEX(Pääluokka!$I$2:$I$100,MATCH(VALUE(LEFT(Taulukko1[[#This Row],[TOL2008]],2)),Pääluokka!$G$2:$G$100,0))</f>
        <v>#N/A</v>
      </c>
      <c r="L277" s="41" t="str">
        <f t="shared" si="40"/>
        <v>NA</v>
      </c>
      <c r="M277" s="43">
        <f t="shared" si="41"/>
        <v>39353</v>
      </c>
      <c r="N277" s="43">
        <f t="shared" si="42"/>
        <v>39353</v>
      </c>
      <c r="O277" s="43">
        <f t="shared" si="43"/>
        <v>39326</v>
      </c>
      <c r="P277" s="43">
        <f t="shared" si="44"/>
        <v>39326</v>
      </c>
      <c r="Q277" s="41">
        <f t="shared" si="45"/>
        <v>2007</v>
      </c>
      <c r="R277" s="41">
        <f t="shared" si="46"/>
        <v>2007</v>
      </c>
      <c r="S277" s="43" t="str">
        <f>YEAR(Taulukko1[[#This Row],[Alku KK]])&amp;"Q"&amp;ROUNDDOWN((MONTH(Taulukko1[[#This Row],[Alku KK]])-1)/3+1,0)</f>
        <v>2007Q3</v>
      </c>
      <c r="T277" s="43" t="str">
        <f>YEAR(Taulukko1[[#This Row],[Loppu KK]])&amp;"Q"&amp;ROUNDDOWN((MONTH(Taulukko1[[#This Row],[Loppu KK]])-1)/3+1,0)</f>
        <v>2007Q3</v>
      </c>
      <c r="U277" s="66">
        <f>IF(COUNT(Taulukko1[[#This Row],[Neuvottelujen alaiset ]])=1,Taulukko1[[#This Row],[Neuvottelujen alaiset ]],Taulukko1[[#This Row],[Vähennystarve]])</f>
        <v>8</v>
      </c>
      <c r="V277" s="44">
        <f t="shared" si="47"/>
        <v>1</v>
      </c>
      <c r="W277" s="44">
        <f t="shared" si="48"/>
        <v>1</v>
      </c>
      <c r="X277" s="44">
        <f t="shared" si="49"/>
        <v>1</v>
      </c>
      <c r="Y277" s="90" t="b">
        <f>AND(MONTH(Taulukko1[[#This Row],[Alku PVM]] )=6,DAY(Taulukko1[[#This Row],[Alku PVM]] )&gt;19)</f>
        <v>0</v>
      </c>
      <c r="Z277" s="90" t="b">
        <f>AND(MONTH(Taulukko1[[#This Row],[Loppu PVM]] )=6,DAY(Taulukko1[[#This Row],[Loppu PVM]] )&gt;19)</f>
        <v>0</v>
      </c>
      <c r="AA277" s="90" t="b">
        <f>OR(MONTH(Taulukko1[[#This Row],[Alku PVM]] )&lt;=5,AND(MONTH(Taulukko1[[#This Row],[Alku PVM]] )=6,DAY(Taulukko1[[#This Row],[Alku PVM]] )&lt;20))</f>
        <v>0</v>
      </c>
      <c r="AB277" s="90" t="b">
        <f>OR(MONTH(Taulukko1[[#This Row],[Loppu PVM]])&lt;=5,AND(MONTH(Taulukko1[[#This Row],[Loppu PVM]] )=6,DAY(Taulukko1[[#This Row],[Loppu PVM]])&lt;20))</f>
        <v>0</v>
      </c>
      <c r="AC277" s="90" t="b">
        <f>OR(MONTH(Taulukko1[[#This Row],[Alku PVM]] )&lt;=3,AND(MONTH(Taulukko1[[#This Row],[Alku PVM]] )=3))</f>
        <v>0</v>
      </c>
      <c r="AD277" s="90" t="b">
        <f>OR(MONTH(Taulukko1[[#This Row],[Loppu PVM]] )&lt;=3,AND(MONTH(Taulukko1[[#This Row],[Loppu PVM]] )=3))</f>
        <v>0</v>
      </c>
      <c r="AE277" s="90" t="b">
        <f>OR(MONTH(Taulukko1[[#This Row],[Alku PVM]] )&lt;=9,AND(MONTH(Taulukko1[[#This Row],[Alku PVM]] )=9))</f>
        <v>1</v>
      </c>
      <c r="AF277" s="90" t="b">
        <f>OR(MONTH(Taulukko1[[#This Row],[Loppu PVM]])&lt;=9,AND(MONTH(Taulukko1[[#This Row],[Loppu PVM]] )=9))</f>
        <v>1</v>
      </c>
      <c r="AG277" s="90" t="b">
        <f>OR(MONTH(Taulukko1[[#This Row],[Alku PVM]] )&lt;=6,AND(MONTH(Taulukko1[[#This Row],[Alku PVM]] )=6))</f>
        <v>0</v>
      </c>
      <c r="AH277" s="90" t="b">
        <f>OR(MONTH(Taulukko1[[#This Row],[Loppu PVM]])&lt;=6,AND(MONTH(Taulukko1[[#This Row],[Loppu PVM]] )=6))</f>
        <v>0</v>
      </c>
    </row>
    <row r="278" spans="1:34" ht="12.75" customHeight="1">
      <c r="A278" t="s">
        <v>1815</v>
      </c>
      <c r="B278" s="23">
        <v>39356</v>
      </c>
      <c r="C278" t="s">
        <v>1814</v>
      </c>
      <c r="E278" s="62">
        <v>10</v>
      </c>
      <c r="F278" s="4"/>
      <c r="G278" s="5"/>
      <c r="H278" s="22">
        <v>10</v>
      </c>
      <c r="I278" s="126" t="e">
        <f>INDEX('TOL2008'!B:B,MATCH(A278,'TOL2008'!A:A,0))</f>
        <v>#N/A</v>
      </c>
      <c r="J278" s="126" t="e">
        <f>INDEX(Pääluokka!$H$2:$H$100,MATCH(VALUE(LEFT(Taulukko1[[#This Row],[TOL2008]],2)),Pääluokka!$G$2:$G$100,0))</f>
        <v>#N/A</v>
      </c>
      <c r="K278" s="126" t="e">
        <f>INDEX(Pääluokka!$I$2:$I$100,MATCH(VALUE(LEFT(Taulukko1[[#This Row],[TOL2008]],2)),Pääluokka!$G$2:$G$100,0))</f>
        <v>#N/A</v>
      </c>
      <c r="L278" s="41" t="str">
        <f t="shared" si="40"/>
        <v>NA</v>
      </c>
      <c r="M278" s="43">
        <f t="shared" si="41"/>
        <v>39356</v>
      </c>
      <c r="N278" s="43">
        <f t="shared" si="42"/>
        <v>39407</v>
      </c>
      <c r="O278" s="43">
        <f t="shared" si="43"/>
        <v>39356</v>
      </c>
      <c r="P278" s="43">
        <f t="shared" si="44"/>
        <v>39387</v>
      </c>
      <c r="Q278" s="41">
        <f t="shared" si="45"/>
        <v>2007</v>
      </c>
      <c r="R278" s="41">
        <f t="shared" si="46"/>
        <v>2007</v>
      </c>
      <c r="S278" s="43" t="str">
        <f>YEAR(Taulukko1[[#This Row],[Alku KK]])&amp;"Q"&amp;ROUNDDOWN((MONTH(Taulukko1[[#This Row],[Alku KK]])-1)/3+1,0)</f>
        <v>2007Q4</v>
      </c>
      <c r="T278" s="43" t="str">
        <f>YEAR(Taulukko1[[#This Row],[Loppu KK]])&amp;"Q"&amp;ROUNDDOWN((MONTH(Taulukko1[[#This Row],[Loppu KK]])-1)/3+1,0)</f>
        <v>2007Q4</v>
      </c>
      <c r="U278" s="66">
        <f>IF(COUNT(Taulukko1[[#This Row],[Neuvottelujen alaiset ]])=1,Taulukko1[[#This Row],[Neuvottelujen alaiset ]],Taulukko1[[#This Row],[Vähennystarve]])</f>
        <v>10</v>
      </c>
      <c r="V278" s="44">
        <f t="shared" si="47"/>
        <v>1</v>
      </c>
      <c r="W278" s="44" t="str">
        <f t="shared" si="48"/>
        <v>NA</v>
      </c>
      <c r="X278" s="44" t="str">
        <f t="shared" si="49"/>
        <v>NA</v>
      </c>
      <c r="Y278" s="90" t="b">
        <f>AND(MONTH(Taulukko1[[#This Row],[Alku PVM]] )=6,DAY(Taulukko1[[#This Row],[Alku PVM]] )&gt;19)</f>
        <v>0</v>
      </c>
      <c r="Z278" s="90" t="b">
        <f>AND(MONTH(Taulukko1[[#This Row],[Loppu PVM]] )=6,DAY(Taulukko1[[#This Row],[Loppu PVM]] )&gt;19)</f>
        <v>0</v>
      </c>
      <c r="AA278" s="90" t="b">
        <f>OR(MONTH(Taulukko1[[#This Row],[Alku PVM]] )&lt;=5,AND(MONTH(Taulukko1[[#This Row],[Alku PVM]] )=6,DAY(Taulukko1[[#This Row],[Alku PVM]] )&lt;20))</f>
        <v>0</v>
      </c>
      <c r="AB278" s="90" t="b">
        <f>OR(MONTH(Taulukko1[[#This Row],[Loppu PVM]])&lt;=5,AND(MONTH(Taulukko1[[#This Row],[Loppu PVM]] )=6,DAY(Taulukko1[[#This Row],[Loppu PVM]])&lt;20))</f>
        <v>0</v>
      </c>
      <c r="AC278" s="90" t="b">
        <f>OR(MONTH(Taulukko1[[#This Row],[Alku PVM]] )&lt;=3,AND(MONTH(Taulukko1[[#This Row],[Alku PVM]] )=3))</f>
        <v>0</v>
      </c>
      <c r="AD278" s="90" t="b">
        <f>OR(MONTH(Taulukko1[[#This Row],[Loppu PVM]] )&lt;=3,AND(MONTH(Taulukko1[[#This Row],[Loppu PVM]] )=3))</f>
        <v>0</v>
      </c>
      <c r="AE278" s="90" t="b">
        <f>OR(MONTH(Taulukko1[[#This Row],[Alku PVM]] )&lt;=9,AND(MONTH(Taulukko1[[#This Row],[Alku PVM]] )=9))</f>
        <v>0</v>
      </c>
      <c r="AF278" s="90" t="b">
        <f>OR(MONTH(Taulukko1[[#This Row],[Loppu PVM]])&lt;=9,AND(MONTH(Taulukko1[[#This Row],[Loppu PVM]] )=9))</f>
        <v>0</v>
      </c>
      <c r="AG278" s="90" t="b">
        <f>OR(MONTH(Taulukko1[[#This Row],[Alku PVM]] )&lt;=6,AND(MONTH(Taulukko1[[#This Row],[Alku PVM]] )=6))</f>
        <v>0</v>
      </c>
      <c r="AH278" s="90" t="b">
        <f>OR(MONTH(Taulukko1[[#This Row],[Loppu PVM]])&lt;=6,AND(MONTH(Taulukko1[[#This Row],[Loppu PVM]] )=6))</f>
        <v>0</v>
      </c>
    </row>
    <row r="279" spans="1:34" ht="12.75" customHeight="1">
      <c r="A279" s="21" t="s">
        <v>1106</v>
      </c>
      <c r="B279" s="23">
        <v>39358</v>
      </c>
      <c r="C279" s="21" t="s">
        <v>1312</v>
      </c>
      <c r="D279" s="24"/>
      <c r="E279" s="62">
        <v>70</v>
      </c>
      <c r="F279" s="23">
        <v>39409</v>
      </c>
      <c r="G279" s="24">
        <v>56</v>
      </c>
      <c r="H279" s="16">
        <v>70</v>
      </c>
      <c r="I279" s="126">
        <f>INDEX('TOL2008'!B:B,MATCH(A279,'TOL2008'!A:A,0))</f>
        <v>20590</v>
      </c>
      <c r="J279" s="126" t="str">
        <f>INDEX(Pääluokka!$H$2:$H$100,MATCH(VALUE(LEFT(Taulukko1[[#This Row],[TOL2008]],2)),Pääluokka!$G$2:$G$100,0))</f>
        <v>Teollisuus</v>
      </c>
      <c r="K279" s="126" t="str">
        <f>INDEX(Pääluokka!$I$2:$I$100,MATCH(VALUE(LEFT(Taulukko1[[#This Row],[TOL2008]],2)),Pääluokka!$G$2:$G$100,0))</f>
        <v>Teollisuus (C-E)</v>
      </c>
      <c r="L279" s="41">
        <f t="shared" si="40"/>
        <v>51</v>
      </c>
      <c r="M279" s="43">
        <f t="shared" si="41"/>
        <v>39358</v>
      </c>
      <c r="N279" s="43">
        <f t="shared" si="42"/>
        <v>39409</v>
      </c>
      <c r="O279" s="43">
        <f t="shared" si="43"/>
        <v>39356</v>
      </c>
      <c r="P279" s="43">
        <f t="shared" si="44"/>
        <v>39387</v>
      </c>
      <c r="Q279" s="41">
        <f t="shared" si="45"/>
        <v>2007</v>
      </c>
      <c r="R279" s="41">
        <f t="shared" si="46"/>
        <v>2007</v>
      </c>
      <c r="S279" s="43" t="str">
        <f>YEAR(Taulukko1[[#This Row],[Alku KK]])&amp;"Q"&amp;ROUNDDOWN((MONTH(Taulukko1[[#This Row],[Alku KK]])-1)/3+1,0)</f>
        <v>2007Q4</v>
      </c>
      <c r="T279" s="43" t="str">
        <f>YEAR(Taulukko1[[#This Row],[Loppu KK]])&amp;"Q"&amp;ROUNDDOWN((MONTH(Taulukko1[[#This Row],[Loppu KK]])-1)/3+1,0)</f>
        <v>2007Q4</v>
      </c>
      <c r="U279" s="66">
        <f>IF(COUNT(Taulukko1[[#This Row],[Neuvottelujen alaiset ]])=1,Taulukko1[[#This Row],[Neuvottelujen alaiset ]],Taulukko1[[#This Row],[Vähennystarve]])</f>
        <v>70</v>
      </c>
      <c r="V279" s="44">
        <f t="shared" si="47"/>
        <v>1</v>
      </c>
      <c r="W279" s="44">
        <f t="shared" si="48"/>
        <v>0.8</v>
      </c>
      <c r="X279" s="44">
        <f t="shared" si="49"/>
        <v>0.8</v>
      </c>
      <c r="Y279" s="90" t="b">
        <f>AND(MONTH(Taulukko1[[#This Row],[Alku PVM]] )=6,DAY(Taulukko1[[#This Row],[Alku PVM]] )&gt;19)</f>
        <v>0</v>
      </c>
      <c r="Z279" s="90" t="b">
        <f>AND(MONTH(Taulukko1[[#This Row],[Loppu PVM]] )=6,DAY(Taulukko1[[#This Row],[Loppu PVM]] )&gt;19)</f>
        <v>0</v>
      </c>
      <c r="AA279" s="90" t="b">
        <f>OR(MONTH(Taulukko1[[#This Row],[Alku PVM]] )&lt;=5,AND(MONTH(Taulukko1[[#This Row],[Alku PVM]] )=6,DAY(Taulukko1[[#This Row],[Alku PVM]] )&lt;20))</f>
        <v>0</v>
      </c>
      <c r="AB279" s="90" t="b">
        <f>OR(MONTH(Taulukko1[[#This Row],[Loppu PVM]])&lt;=5,AND(MONTH(Taulukko1[[#This Row],[Loppu PVM]] )=6,DAY(Taulukko1[[#This Row],[Loppu PVM]])&lt;20))</f>
        <v>0</v>
      </c>
      <c r="AC279" s="90" t="b">
        <f>OR(MONTH(Taulukko1[[#This Row],[Alku PVM]] )&lt;=3,AND(MONTH(Taulukko1[[#This Row],[Alku PVM]] )=3))</f>
        <v>0</v>
      </c>
      <c r="AD279" s="90" t="b">
        <f>OR(MONTH(Taulukko1[[#This Row],[Loppu PVM]] )&lt;=3,AND(MONTH(Taulukko1[[#This Row],[Loppu PVM]] )=3))</f>
        <v>0</v>
      </c>
      <c r="AE279" s="90" t="b">
        <f>OR(MONTH(Taulukko1[[#This Row],[Alku PVM]] )&lt;=9,AND(MONTH(Taulukko1[[#This Row],[Alku PVM]] )=9))</f>
        <v>0</v>
      </c>
      <c r="AF279" s="90" t="b">
        <f>OR(MONTH(Taulukko1[[#This Row],[Loppu PVM]])&lt;=9,AND(MONTH(Taulukko1[[#This Row],[Loppu PVM]] )=9))</f>
        <v>0</v>
      </c>
      <c r="AG279" s="90" t="b">
        <f>OR(MONTH(Taulukko1[[#This Row],[Alku PVM]] )&lt;=6,AND(MONTH(Taulukko1[[#This Row],[Alku PVM]] )=6))</f>
        <v>0</v>
      </c>
      <c r="AH279" s="90" t="b">
        <f>OR(MONTH(Taulukko1[[#This Row],[Loppu PVM]])&lt;=6,AND(MONTH(Taulukko1[[#This Row],[Loppu PVM]] )=6))</f>
        <v>0</v>
      </c>
    </row>
    <row r="280" spans="1:34" ht="12.75" customHeight="1">
      <c r="A280" s="21" t="s">
        <v>1336</v>
      </c>
      <c r="B280" s="23">
        <v>39360</v>
      </c>
      <c r="C280" s="21" t="s">
        <v>1807</v>
      </c>
      <c r="D280" s="24"/>
      <c r="E280" s="62">
        <v>41</v>
      </c>
      <c r="F280" s="23">
        <v>39419</v>
      </c>
      <c r="G280" s="24"/>
      <c r="H280" s="22">
        <v>41</v>
      </c>
      <c r="I280" s="126">
        <f>INDEX('TOL2008'!B:B,MATCH(A280,'TOL2008'!A:A,0))</f>
        <v>71126</v>
      </c>
      <c r="J280" s="126" t="str">
        <f>INDEX(Pääluokka!$H$2:$H$100,MATCH(VALUE(LEFT(Taulukko1[[#This Row],[TOL2008]],2)),Pääluokka!$G$2:$G$100,0))</f>
        <v>Ammatillinen, tieteellinen ja tekninen toiminta</v>
      </c>
      <c r="K280" s="126" t="str">
        <f>INDEX(Pääluokka!$I$2:$I$100,MATCH(VALUE(LEFT(Taulukko1[[#This Row],[TOL2008]],2)),Pääluokka!$G$2:$G$100,0))</f>
        <v>Palvelualat (G-N, R, S)</v>
      </c>
      <c r="L280" s="41">
        <f t="shared" si="40"/>
        <v>59</v>
      </c>
      <c r="M280" s="43">
        <f t="shared" si="41"/>
        <v>39360</v>
      </c>
      <c r="N280" s="43">
        <f t="shared" si="42"/>
        <v>39419</v>
      </c>
      <c r="O280" s="43">
        <f t="shared" si="43"/>
        <v>39356</v>
      </c>
      <c r="P280" s="43">
        <f t="shared" si="44"/>
        <v>39417</v>
      </c>
      <c r="Q280" s="41">
        <f t="shared" si="45"/>
        <v>2007</v>
      </c>
      <c r="R280" s="41">
        <f t="shared" si="46"/>
        <v>2007</v>
      </c>
      <c r="S280" s="43" t="str">
        <f>YEAR(Taulukko1[[#This Row],[Alku KK]])&amp;"Q"&amp;ROUNDDOWN((MONTH(Taulukko1[[#This Row],[Alku KK]])-1)/3+1,0)</f>
        <v>2007Q4</v>
      </c>
      <c r="T280" s="43" t="str">
        <f>YEAR(Taulukko1[[#This Row],[Loppu KK]])&amp;"Q"&amp;ROUNDDOWN((MONTH(Taulukko1[[#This Row],[Loppu KK]])-1)/3+1,0)</f>
        <v>2007Q4</v>
      </c>
      <c r="U280" s="66">
        <f>IF(COUNT(Taulukko1[[#This Row],[Neuvottelujen alaiset ]])=1,Taulukko1[[#This Row],[Neuvottelujen alaiset ]],Taulukko1[[#This Row],[Vähennystarve]])</f>
        <v>41</v>
      </c>
      <c r="V280" s="44">
        <f t="shared" si="47"/>
        <v>1</v>
      </c>
      <c r="W280" s="44" t="str">
        <f t="shared" si="48"/>
        <v>NA</v>
      </c>
      <c r="X280" s="44" t="str">
        <f t="shared" si="49"/>
        <v>NA</v>
      </c>
      <c r="Y280" s="90" t="b">
        <f>AND(MONTH(Taulukko1[[#This Row],[Alku PVM]] )=6,DAY(Taulukko1[[#This Row],[Alku PVM]] )&gt;19)</f>
        <v>0</v>
      </c>
      <c r="Z280" s="90" t="b">
        <f>AND(MONTH(Taulukko1[[#This Row],[Loppu PVM]] )=6,DAY(Taulukko1[[#This Row],[Loppu PVM]] )&gt;19)</f>
        <v>0</v>
      </c>
      <c r="AA280" s="90" t="b">
        <f>OR(MONTH(Taulukko1[[#This Row],[Alku PVM]] )&lt;=5,AND(MONTH(Taulukko1[[#This Row],[Alku PVM]] )=6,DAY(Taulukko1[[#This Row],[Alku PVM]] )&lt;20))</f>
        <v>0</v>
      </c>
      <c r="AB280" s="90" t="b">
        <f>OR(MONTH(Taulukko1[[#This Row],[Loppu PVM]])&lt;=5,AND(MONTH(Taulukko1[[#This Row],[Loppu PVM]] )=6,DAY(Taulukko1[[#This Row],[Loppu PVM]])&lt;20))</f>
        <v>0</v>
      </c>
      <c r="AC280" s="90" t="b">
        <f>OR(MONTH(Taulukko1[[#This Row],[Alku PVM]] )&lt;=3,AND(MONTH(Taulukko1[[#This Row],[Alku PVM]] )=3))</f>
        <v>0</v>
      </c>
      <c r="AD280" s="90" t="b">
        <f>OR(MONTH(Taulukko1[[#This Row],[Loppu PVM]] )&lt;=3,AND(MONTH(Taulukko1[[#This Row],[Loppu PVM]] )=3))</f>
        <v>0</v>
      </c>
      <c r="AE280" s="90" t="b">
        <f>OR(MONTH(Taulukko1[[#This Row],[Alku PVM]] )&lt;=9,AND(MONTH(Taulukko1[[#This Row],[Alku PVM]] )=9))</f>
        <v>0</v>
      </c>
      <c r="AF280" s="90" t="b">
        <f>OR(MONTH(Taulukko1[[#This Row],[Loppu PVM]])&lt;=9,AND(MONTH(Taulukko1[[#This Row],[Loppu PVM]] )=9))</f>
        <v>0</v>
      </c>
      <c r="AG280" s="90" t="b">
        <f>OR(MONTH(Taulukko1[[#This Row],[Alku PVM]] )&lt;=6,AND(MONTH(Taulukko1[[#This Row],[Alku PVM]] )=6))</f>
        <v>0</v>
      </c>
      <c r="AH280" s="90" t="b">
        <f>OR(MONTH(Taulukko1[[#This Row],[Loppu PVM]])&lt;=6,AND(MONTH(Taulukko1[[#This Row],[Loppu PVM]] )=6))</f>
        <v>0</v>
      </c>
    </row>
    <row r="281" spans="1:34" ht="12.75" customHeight="1">
      <c r="A281" t="s">
        <v>56</v>
      </c>
      <c r="B281" s="23">
        <v>39363</v>
      </c>
      <c r="C281" t="s">
        <v>1683</v>
      </c>
      <c r="E281" s="62">
        <v>9</v>
      </c>
      <c r="F281" s="4">
        <v>39387</v>
      </c>
      <c r="G281" s="5">
        <v>6</v>
      </c>
      <c r="H281" s="16">
        <v>9</v>
      </c>
      <c r="I281" s="126">
        <f>INDEX('TOL2008'!B:B,MATCH(A281,'TOL2008'!A:A,0))</f>
        <v>80100</v>
      </c>
      <c r="J281" s="126" t="str">
        <f>INDEX(Pääluokka!$H$2:$H$100,MATCH(VALUE(LEFT(Taulukko1[[#This Row],[TOL2008]],2)),Pääluokka!$G$2:$G$100,0))</f>
        <v>Hallinto- ja tukipalvelutoiminta</v>
      </c>
      <c r="K281" s="126" t="str">
        <f>INDEX(Pääluokka!$I$2:$I$100,MATCH(VALUE(LEFT(Taulukko1[[#This Row],[TOL2008]],2)),Pääluokka!$G$2:$G$100,0))</f>
        <v>Palvelualat (G-N, R, S)</v>
      </c>
      <c r="L281" s="41">
        <f t="shared" si="40"/>
        <v>24</v>
      </c>
      <c r="M281" s="43">
        <f t="shared" si="41"/>
        <v>39363</v>
      </c>
      <c r="N281" s="43">
        <f t="shared" si="42"/>
        <v>39387</v>
      </c>
      <c r="O281" s="43">
        <f t="shared" si="43"/>
        <v>39356</v>
      </c>
      <c r="P281" s="43">
        <f t="shared" si="44"/>
        <v>39387</v>
      </c>
      <c r="Q281" s="41">
        <f t="shared" si="45"/>
        <v>2007</v>
      </c>
      <c r="R281" s="41">
        <f t="shared" si="46"/>
        <v>2007</v>
      </c>
      <c r="S281" s="43" t="str">
        <f>YEAR(Taulukko1[[#This Row],[Alku KK]])&amp;"Q"&amp;ROUNDDOWN((MONTH(Taulukko1[[#This Row],[Alku KK]])-1)/3+1,0)</f>
        <v>2007Q4</v>
      </c>
      <c r="T281" s="43" t="str">
        <f>YEAR(Taulukko1[[#This Row],[Loppu KK]])&amp;"Q"&amp;ROUNDDOWN((MONTH(Taulukko1[[#This Row],[Loppu KK]])-1)/3+1,0)</f>
        <v>2007Q4</v>
      </c>
      <c r="U281" s="66">
        <f>IF(COUNT(Taulukko1[[#This Row],[Neuvottelujen alaiset ]])=1,Taulukko1[[#This Row],[Neuvottelujen alaiset ]],Taulukko1[[#This Row],[Vähennystarve]])</f>
        <v>9</v>
      </c>
      <c r="V281" s="44">
        <f t="shared" si="47"/>
        <v>1</v>
      </c>
      <c r="W281" s="44">
        <f t="shared" si="48"/>
        <v>0.66666666666666663</v>
      </c>
      <c r="X281" s="44">
        <f t="shared" si="49"/>
        <v>0.66666666666666663</v>
      </c>
      <c r="Y281" s="90" t="b">
        <f>AND(MONTH(Taulukko1[[#This Row],[Alku PVM]] )=6,DAY(Taulukko1[[#This Row],[Alku PVM]] )&gt;19)</f>
        <v>0</v>
      </c>
      <c r="Z281" s="90" t="b">
        <f>AND(MONTH(Taulukko1[[#This Row],[Loppu PVM]] )=6,DAY(Taulukko1[[#This Row],[Loppu PVM]] )&gt;19)</f>
        <v>0</v>
      </c>
      <c r="AA281" s="90" t="b">
        <f>OR(MONTH(Taulukko1[[#This Row],[Alku PVM]] )&lt;=5,AND(MONTH(Taulukko1[[#This Row],[Alku PVM]] )=6,DAY(Taulukko1[[#This Row],[Alku PVM]] )&lt;20))</f>
        <v>0</v>
      </c>
      <c r="AB281" s="90" t="b">
        <f>OR(MONTH(Taulukko1[[#This Row],[Loppu PVM]])&lt;=5,AND(MONTH(Taulukko1[[#This Row],[Loppu PVM]] )=6,DAY(Taulukko1[[#This Row],[Loppu PVM]])&lt;20))</f>
        <v>0</v>
      </c>
      <c r="AC281" s="90" t="b">
        <f>OR(MONTH(Taulukko1[[#This Row],[Alku PVM]] )&lt;=3,AND(MONTH(Taulukko1[[#This Row],[Alku PVM]] )=3))</f>
        <v>0</v>
      </c>
      <c r="AD281" s="90" t="b">
        <f>OR(MONTH(Taulukko1[[#This Row],[Loppu PVM]] )&lt;=3,AND(MONTH(Taulukko1[[#This Row],[Loppu PVM]] )=3))</f>
        <v>0</v>
      </c>
      <c r="AE281" s="90" t="b">
        <f>OR(MONTH(Taulukko1[[#This Row],[Alku PVM]] )&lt;=9,AND(MONTH(Taulukko1[[#This Row],[Alku PVM]] )=9))</f>
        <v>0</v>
      </c>
      <c r="AF281" s="90" t="b">
        <f>OR(MONTH(Taulukko1[[#This Row],[Loppu PVM]])&lt;=9,AND(MONTH(Taulukko1[[#This Row],[Loppu PVM]] )=9))</f>
        <v>0</v>
      </c>
      <c r="AG281" s="90" t="b">
        <f>OR(MONTH(Taulukko1[[#This Row],[Alku PVM]] )&lt;=6,AND(MONTH(Taulukko1[[#This Row],[Alku PVM]] )=6))</f>
        <v>0</v>
      </c>
      <c r="AH281" s="90" t="b">
        <f>OR(MONTH(Taulukko1[[#This Row],[Loppu PVM]])&lt;=6,AND(MONTH(Taulukko1[[#This Row],[Loppu PVM]] )=6))</f>
        <v>0</v>
      </c>
    </row>
    <row r="282" spans="1:34" ht="12.75" customHeight="1">
      <c r="A282" t="s">
        <v>13</v>
      </c>
      <c r="B282" s="23">
        <v>39366</v>
      </c>
      <c r="C282" t="s">
        <v>1676</v>
      </c>
      <c r="E282" s="62">
        <v>120</v>
      </c>
      <c r="F282" s="4"/>
      <c r="G282" s="5"/>
      <c r="H282" s="16">
        <v>120</v>
      </c>
      <c r="I282" s="126">
        <f>INDEX('TOL2008'!B:B,MATCH(A282,'TOL2008'!A:A,0))</f>
        <v>72192</v>
      </c>
      <c r="J282" s="126" t="str">
        <f>INDEX(Pääluokka!$H$2:$H$100,MATCH(VALUE(LEFT(Taulukko1[[#This Row],[TOL2008]],2)),Pääluokka!$G$2:$G$100,0))</f>
        <v>Ammatillinen, tieteellinen ja tekninen toiminta</v>
      </c>
      <c r="K282" s="126" t="str">
        <f>INDEX(Pääluokka!$I$2:$I$100,MATCH(VALUE(LEFT(Taulukko1[[#This Row],[TOL2008]],2)),Pääluokka!$G$2:$G$100,0))</f>
        <v>Palvelualat (G-N, R, S)</v>
      </c>
      <c r="L282" s="41" t="str">
        <f t="shared" si="40"/>
        <v>NA</v>
      </c>
      <c r="M282" s="43">
        <f t="shared" si="41"/>
        <v>39366</v>
      </c>
      <c r="N282" s="43">
        <f t="shared" si="42"/>
        <v>39417</v>
      </c>
      <c r="O282" s="43">
        <f t="shared" si="43"/>
        <v>39356</v>
      </c>
      <c r="P282" s="43">
        <f t="shared" si="44"/>
        <v>39417</v>
      </c>
      <c r="Q282" s="41">
        <f t="shared" si="45"/>
        <v>2007</v>
      </c>
      <c r="R282" s="41">
        <f t="shared" si="46"/>
        <v>2007</v>
      </c>
      <c r="S282" s="43" t="str">
        <f>YEAR(Taulukko1[[#This Row],[Alku KK]])&amp;"Q"&amp;ROUNDDOWN((MONTH(Taulukko1[[#This Row],[Alku KK]])-1)/3+1,0)</f>
        <v>2007Q4</v>
      </c>
      <c r="T282" s="43" t="str">
        <f>YEAR(Taulukko1[[#This Row],[Loppu KK]])&amp;"Q"&amp;ROUNDDOWN((MONTH(Taulukko1[[#This Row],[Loppu KK]])-1)/3+1,0)</f>
        <v>2007Q4</v>
      </c>
      <c r="U282" s="66">
        <f>IF(COUNT(Taulukko1[[#This Row],[Neuvottelujen alaiset ]])=1,Taulukko1[[#This Row],[Neuvottelujen alaiset ]],Taulukko1[[#This Row],[Vähennystarve]])</f>
        <v>120</v>
      </c>
      <c r="V282" s="44">
        <f t="shared" si="47"/>
        <v>1</v>
      </c>
      <c r="W282" s="44" t="str">
        <f t="shared" si="48"/>
        <v>NA</v>
      </c>
      <c r="X282" s="44" t="str">
        <f t="shared" si="49"/>
        <v>NA</v>
      </c>
      <c r="Y282" s="90" t="b">
        <f>AND(MONTH(Taulukko1[[#This Row],[Alku PVM]] )=6,DAY(Taulukko1[[#This Row],[Alku PVM]] )&gt;19)</f>
        <v>0</v>
      </c>
      <c r="Z282" s="90" t="b">
        <f>AND(MONTH(Taulukko1[[#This Row],[Loppu PVM]] )=6,DAY(Taulukko1[[#This Row],[Loppu PVM]] )&gt;19)</f>
        <v>0</v>
      </c>
      <c r="AA282" s="90" t="b">
        <f>OR(MONTH(Taulukko1[[#This Row],[Alku PVM]] )&lt;=5,AND(MONTH(Taulukko1[[#This Row],[Alku PVM]] )=6,DAY(Taulukko1[[#This Row],[Alku PVM]] )&lt;20))</f>
        <v>0</v>
      </c>
      <c r="AB282" s="90" t="b">
        <f>OR(MONTH(Taulukko1[[#This Row],[Loppu PVM]])&lt;=5,AND(MONTH(Taulukko1[[#This Row],[Loppu PVM]] )=6,DAY(Taulukko1[[#This Row],[Loppu PVM]])&lt;20))</f>
        <v>0</v>
      </c>
      <c r="AC282" s="90" t="b">
        <f>OR(MONTH(Taulukko1[[#This Row],[Alku PVM]] )&lt;=3,AND(MONTH(Taulukko1[[#This Row],[Alku PVM]] )=3))</f>
        <v>0</v>
      </c>
      <c r="AD282" s="90" t="b">
        <f>OR(MONTH(Taulukko1[[#This Row],[Loppu PVM]] )&lt;=3,AND(MONTH(Taulukko1[[#This Row],[Loppu PVM]] )=3))</f>
        <v>0</v>
      </c>
      <c r="AE282" s="90" t="b">
        <f>OR(MONTH(Taulukko1[[#This Row],[Alku PVM]] )&lt;=9,AND(MONTH(Taulukko1[[#This Row],[Alku PVM]] )=9))</f>
        <v>0</v>
      </c>
      <c r="AF282" s="90" t="b">
        <f>OR(MONTH(Taulukko1[[#This Row],[Loppu PVM]])&lt;=9,AND(MONTH(Taulukko1[[#This Row],[Loppu PVM]] )=9))</f>
        <v>0</v>
      </c>
      <c r="AG282" s="90" t="b">
        <f>OR(MONTH(Taulukko1[[#This Row],[Alku PVM]] )&lt;=6,AND(MONTH(Taulukko1[[#This Row],[Alku PVM]] )=6))</f>
        <v>0</v>
      </c>
      <c r="AH282" s="90" t="b">
        <f>OR(MONTH(Taulukko1[[#This Row],[Loppu PVM]])&lt;=6,AND(MONTH(Taulukko1[[#This Row],[Loppu PVM]] )=6))</f>
        <v>0</v>
      </c>
    </row>
    <row r="283" spans="1:34" ht="12.75" customHeight="1">
      <c r="A283" t="s">
        <v>351</v>
      </c>
      <c r="B283" s="23">
        <v>39367</v>
      </c>
      <c r="C283" t="s">
        <v>1740</v>
      </c>
      <c r="E283" s="62">
        <v>220</v>
      </c>
      <c r="F283" s="4">
        <v>39421</v>
      </c>
      <c r="G283" s="5">
        <v>210</v>
      </c>
      <c r="H283" s="16">
        <v>4000</v>
      </c>
      <c r="I283" s="126">
        <f>INDEX('TOL2008'!B:B,MATCH(A283,'TOL2008'!A:A,0))</f>
        <v>28950</v>
      </c>
      <c r="J283" s="126" t="str">
        <f>INDEX(Pääluokka!$H$2:$H$100,MATCH(VALUE(LEFT(Taulukko1[[#This Row],[TOL2008]],2)),Pääluokka!$G$2:$G$100,0))</f>
        <v>Teollisuus</v>
      </c>
      <c r="K283" s="126" t="str">
        <f>INDEX(Pääluokka!$I$2:$I$100,MATCH(VALUE(LEFT(Taulukko1[[#This Row],[TOL2008]],2)),Pääluokka!$G$2:$G$100,0))</f>
        <v>Teollisuus (C-E)</v>
      </c>
      <c r="L283" s="41">
        <f t="shared" si="40"/>
        <v>54</v>
      </c>
      <c r="M283" s="43">
        <f t="shared" si="41"/>
        <v>39367</v>
      </c>
      <c r="N283" s="43">
        <f t="shared" si="42"/>
        <v>39421</v>
      </c>
      <c r="O283" s="43">
        <f t="shared" si="43"/>
        <v>39356</v>
      </c>
      <c r="P283" s="43">
        <f t="shared" si="44"/>
        <v>39417</v>
      </c>
      <c r="Q283" s="41">
        <f t="shared" si="45"/>
        <v>2007</v>
      </c>
      <c r="R283" s="41">
        <f t="shared" si="46"/>
        <v>2007</v>
      </c>
      <c r="S283" s="43" t="str">
        <f>YEAR(Taulukko1[[#This Row],[Alku KK]])&amp;"Q"&amp;ROUNDDOWN((MONTH(Taulukko1[[#This Row],[Alku KK]])-1)/3+1,0)</f>
        <v>2007Q4</v>
      </c>
      <c r="T283" s="43" t="str">
        <f>YEAR(Taulukko1[[#This Row],[Loppu KK]])&amp;"Q"&amp;ROUNDDOWN((MONTH(Taulukko1[[#This Row],[Loppu KK]])-1)/3+1,0)</f>
        <v>2007Q4</v>
      </c>
      <c r="U283" s="66">
        <f>IF(COUNT(Taulukko1[[#This Row],[Neuvottelujen alaiset ]])=1,Taulukko1[[#This Row],[Neuvottelujen alaiset ]],Taulukko1[[#This Row],[Vähennystarve]])</f>
        <v>4000</v>
      </c>
      <c r="V283" s="44">
        <f t="shared" si="47"/>
        <v>5.5E-2</v>
      </c>
      <c r="W283" s="44">
        <f t="shared" si="48"/>
        <v>5.2499999999999998E-2</v>
      </c>
      <c r="X283" s="44">
        <f t="shared" si="49"/>
        <v>0.95454545454545459</v>
      </c>
      <c r="Y283" s="90" t="b">
        <f>AND(MONTH(Taulukko1[[#This Row],[Alku PVM]] )=6,DAY(Taulukko1[[#This Row],[Alku PVM]] )&gt;19)</f>
        <v>0</v>
      </c>
      <c r="Z283" s="90" t="b">
        <f>AND(MONTH(Taulukko1[[#This Row],[Loppu PVM]] )=6,DAY(Taulukko1[[#This Row],[Loppu PVM]] )&gt;19)</f>
        <v>0</v>
      </c>
      <c r="AA283" s="90" t="b">
        <f>OR(MONTH(Taulukko1[[#This Row],[Alku PVM]] )&lt;=5,AND(MONTH(Taulukko1[[#This Row],[Alku PVM]] )=6,DAY(Taulukko1[[#This Row],[Alku PVM]] )&lt;20))</f>
        <v>0</v>
      </c>
      <c r="AB283" s="90" t="b">
        <f>OR(MONTH(Taulukko1[[#This Row],[Loppu PVM]])&lt;=5,AND(MONTH(Taulukko1[[#This Row],[Loppu PVM]] )=6,DAY(Taulukko1[[#This Row],[Loppu PVM]])&lt;20))</f>
        <v>0</v>
      </c>
      <c r="AC283" s="90" t="b">
        <f>OR(MONTH(Taulukko1[[#This Row],[Alku PVM]] )&lt;=3,AND(MONTH(Taulukko1[[#This Row],[Alku PVM]] )=3))</f>
        <v>0</v>
      </c>
      <c r="AD283" s="90" t="b">
        <f>OR(MONTH(Taulukko1[[#This Row],[Loppu PVM]] )&lt;=3,AND(MONTH(Taulukko1[[#This Row],[Loppu PVM]] )=3))</f>
        <v>0</v>
      </c>
      <c r="AE283" s="90" t="b">
        <f>OR(MONTH(Taulukko1[[#This Row],[Alku PVM]] )&lt;=9,AND(MONTH(Taulukko1[[#This Row],[Alku PVM]] )=9))</f>
        <v>0</v>
      </c>
      <c r="AF283" s="90" t="b">
        <f>OR(MONTH(Taulukko1[[#This Row],[Loppu PVM]])&lt;=9,AND(MONTH(Taulukko1[[#This Row],[Loppu PVM]] )=9))</f>
        <v>0</v>
      </c>
      <c r="AG283" s="90" t="b">
        <f>OR(MONTH(Taulukko1[[#This Row],[Alku PVM]] )&lt;=6,AND(MONTH(Taulukko1[[#This Row],[Alku PVM]] )=6))</f>
        <v>0</v>
      </c>
      <c r="AH283" s="90" t="b">
        <f>OR(MONTH(Taulukko1[[#This Row],[Loppu PVM]])&lt;=6,AND(MONTH(Taulukko1[[#This Row],[Loppu PVM]] )=6))</f>
        <v>0</v>
      </c>
    </row>
    <row r="284" spans="1:34" ht="12.75" customHeight="1">
      <c r="A284" t="s">
        <v>1757</v>
      </c>
      <c r="B284" s="23">
        <v>39368</v>
      </c>
      <c r="C284" t="s">
        <v>1756</v>
      </c>
      <c r="F284" s="4">
        <v>39419</v>
      </c>
      <c r="G284" s="5">
        <v>35</v>
      </c>
      <c r="H284" s="22">
        <v>35</v>
      </c>
      <c r="I284" s="126" t="e">
        <f>INDEX('TOL2008'!B:B,MATCH(A284,'TOL2008'!A:A,0))</f>
        <v>#N/A</v>
      </c>
      <c r="J284" s="126" t="e">
        <f>INDEX(Pääluokka!$H$2:$H$100,MATCH(VALUE(LEFT(Taulukko1[[#This Row],[TOL2008]],2)),Pääluokka!$G$2:$G$100,0))</f>
        <v>#N/A</v>
      </c>
      <c r="K284" s="126" t="e">
        <f>INDEX(Pääluokka!$I$2:$I$100,MATCH(VALUE(LEFT(Taulukko1[[#This Row],[TOL2008]],2)),Pääluokka!$G$2:$G$100,0))</f>
        <v>#N/A</v>
      </c>
      <c r="L284" s="41">
        <f t="shared" si="40"/>
        <v>51</v>
      </c>
      <c r="M284" s="43">
        <f t="shared" si="41"/>
        <v>39368</v>
      </c>
      <c r="N284" s="43">
        <f t="shared" si="42"/>
        <v>39419</v>
      </c>
      <c r="O284" s="43">
        <f t="shared" si="43"/>
        <v>39356</v>
      </c>
      <c r="P284" s="43">
        <f t="shared" si="44"/>
        <v>39417</v>
      </c>
      <c r="Q284" s="41">
        <f t="shared" si="45"/>
        <v>2007</v>
      </c>
      <c r="R284" s="41">
        <f t="shared" si="46"/>
        <v>2007</v>
      </c>
      <c r="S284" s="43" t="str">
        <f>YEAR(Taulukko1[[#This Row],[Alku KK]])&amp;"Q"&amp;ROUNDDOWN((MONTH(Taulukko1[[#This Row],[Alku KK]])-1)/3+1,0)</f>
        <v>2007Q4</v>
      </c>
      <c r="T284" s="43" t="str">
        <f>YEAR(Taulukko1[[#This Row],[Loppu KK]])&amp;"Q"&amp;ROUNDDOWN((MONTH(Taulukko1[[#This Row],[Loppu KK]])-1)/3+1,0)</f>
        <v>2007Q4</v>
      </c>
      <c r="U284" s="66">
        <f>IF(COUNT(Taulukko1[[#This Row],[Neuvottelujen alaiset ]])=1,Taulukko1[[#This Row],[Neuvottelujen alaiset ]],Taulukko1[[#This Row],[Vähennystarve]])</f>
        <v>35</v>
      </c>
      <c r="V284" s="44" t="str">
        <f t="shared" si="47"/>
        <v>NA</v>
      </c>
      <c r="W284" s="44">
        <f t="shared" si="48"/>
        <v>1</v>
      </c>
      <c r="X284" s="44" t="str">
        <f t="shared" si="49"/>
        <v>NA</v>
      </c>
      <c r="Y284" s="90" t="b">
        <f>AND(MONTH(Taulukko1[[#This Row],[Alku PVM]] )=6,DAY(Taulukko1[[#This Row],[Alku PVM]] )&gt;19)</f>
        <v>0</v>
      </c>
      <c r="Z284" s="90" t="b">
        <f>AND(MONTH(Taulukko1[[#This Row],[Loppu PVM]] )=6,DAY(Taulukko1[[#This Row],[Loppu PVM]] )&gt;19)</f>
        <v>0</v>
      </c>
      <c r="AA284" s="90" t="b">
        <f>OR(MONTH(Taulukko1[[#This Row],[Alku PVM]] )&lt;=5,AND(MONTH(Taulukko1[[#This Row],[Alku PVM]] )=6,DAY(Taulukko1[[#This Row],[Alku PVM]] )&lt;20))</f>
        <v>0</v>
      </c>
      <c r="AB284" s="90" t="b">
        <f>OR(MONTH(Taulukko1[[#This Row],[Loppu PVM]])&lt;=5,AND(MONTH(Taulukko1[[#This Row],[Loppu PVM]] )=6,DAY(Taulukko1[[#This Row],[Loppu PVM]])&lt;20))</f>
        <v>0</v>
      </c>
      <c r="AC284" s="90" t="b">
        <f>OR(MONTH(Taulukko1[[#This Row],[Alku PVM]] )&lt;=3,AND(MONTH(Taulukko1[[#This Row],[Alku PVM]] )=3))</f>
        <v>0</v>
      </c>
      <c r="AD284" s="90" t="b">
        <f>OR(MONTH(Taulukko1[[#This Row],[Loppu PVM]] )&lt;=3,AND(MONTH(Taulukko1[[#This Row],[Loppu PVM]] )=3))</f>
        <v>0</v>
      </c>
      <c r="AE284" s="90" t="b">
        <f>OR(MONTH(Taulukko1[[#This Row],[Alku PVM]] )&lt;=9,AND(MONTH(Taulukko1[[#This Row],[Alku PVM]] )=9))</f>
        <v>0</v>
      </c>
      <c r="AF284" s="90" t="b">
        <f>OR(MONTH(Taulukko1[[#This Row],[Loppu PVM]])&lt;=9,AND(MONTH(Taulukko1[[#This Row],[Loppu PVM]] )=9))</f>
        <v>0</v>
      </c>
      <c r="AG284" s="90" t="b">
        <f>OR(MONTH(Taulukko1[[#This Row],[Alku PVM]] )&lt;=6,AND(MONTH(Taulukko1[[#This Row],[Alku PVM]] )=6))</f>
        <v>0</v>
      </c>
      <c r="AH284" s="90" t="b">
        <f>OR(MONTH(Taulukko1[[#This Row],[Loppu PVM]])&lt;=6,AND(MONTH(Taulukko1[[#This Row],[Loppu PVM]] )=6))</f>
        <v>0</v>
      </c>
    </row>
    <row r="285" spans="1:34" ht="12.75" customHeight="1">
      <c r="A285" t="s">
        <v>1674</v>
      </c>
      <c r="B285" s="23">
        <v>39371</v>
      </c>
      <c r="C285" t="s">
        <v>1673</v>
      </c>
      <c r="E285" s="62">
        <v>55</v>
      </c>
      <c r="F285" s="4">
        <v>39421</v>
      </c>
      <c r="G285" s="5">
        <v>0</v>
      </c>
      <c r="H285" s="16">
        <v>55</v>
      </c>
      <c r="I285" s="126" t="e">
        <f>INDEX('TOL2008'!B:B,MATCH(A285,'TOL2008'!A:A,0))</f>
        <v>#N/A</v>
      </c>
      <c r="J285" s="126" t="e">
        <f>INDEX(Pääluokka!$H$2:$H$100,MATCH(VALUE(LEFT(Taulukko1[[#This Row],[TOL2008]],2)),Pääluokka!$G$2:$G$100,0))</f>
        <v>#N/A</v>
      </c>
      <c r="K285" s="126" t="e">
        <f>INDEX(Pääluokka!$I$2:$I$100,MATCH(VALUE(LEFT(Taulukko1[[#This Row],[TOL2008]],2)),Pääluokka!$G$2:$G$100,0))</f>
        <v>#N/A</v>
      </c>
      <c r="L285" s="41">
        <f t="shared" si="40"/>
        <v>50</v>
      </c>
      <c r="M285" s="43">
        <f t="shared" si="41"/>
        <v>39371</v>
      </c>
      <c r="N285" s="43">
        <f t="shared" si="42"/>
        <v>39421</v>
      </c>
      <c r="O285" s="43">
        <f t="shared" si="43"/>
        <v>39356</v>
      </c>
      <c r="P285" s="43">
        <f t="shared" si="44"/>
        <v>39417</v>
      </c>
      <c r="Q285" s="41">
        <f t="shared" si="45"/>
        <v>2007</v>
      </c>
      <c r="R285" s="41">
        <f t="shared" si="46"/>
        <v>2007</v>
      </c>
      <c r="S285" s="43" t="str">
        <f>YEAR(Taulukko1[[#This Row],[Alku KK]])&amp;"Q"&amp;ROUNDDOWN((MONTH(Taulukko1[[#This Row],[Alku KK]])-1)/3+1,0)</f>
        <v>2007Q4</v>
      </c>
      <c r="T285" s="43" t="str">
        <f>YEAR(Taulukko1[[#This Row],[Loppu KK]])&amp;"Q"&amp;ROUNDDOWN((MONTH(Taulukko1[[#This Row],[Loppu KK]])-1)/3+1,0)</f>
        <v>2007Q4</v>
      </c>
      <c r="U285" s="66">
        <f>IF(COUNT(Taulukko1[[#This Row],[Neuvottelujen alaiset ]])=1,Taulukko1[[#This Row],[Neuvottelujen alaiset ]],Taulukko1[[#This Row],[Vähennystarve]])</f>
        <v>55</v>
      </c>
      <c r="V285" s="44">
        <f t="shared" si="47"/>
        <v>1</v>
      </c>
      <c r="W285" s="44">
        <f t="shared" si="48"/>
        <v>0</v>
      </c>
      <c r="X285" s="44">
        <f t="shared" si="49"/>
        <v>0</v>
      </c>
      <c r="Y285" s="90" t="b">
        <f>AND(MONTH(Taulukko1[[#This Row],[Alku PVM]] )=6,DAY(Taulukko1[[#This Row],[Alku PVM]] )&gt;19)</f>
        <v>0</v>
      </c>
      <c r="Z285" s="90" t="b">
        <f>AND(MONTH(Taulukko1[[#This Row],[Loppu PVM]] )=6,DAY(Taulukko1[[#This Row],[Loppu PVM]] )&gt;19)</f>
        <v>0</v>
      </c>
      <c r="AA285" s="90" t="b">
        <f>OR(MONTH(Taulukko1[[#This Row],[Alku PVM]] )&lt;=5,AND(MONTH(Taulukko1[[#This Row],[Alku PVM]] )=6,DAY(Taulukko1[[#This Row],[Alku PVM]] )&lt;20))</f>
        <v>0</v>
      </c>
      <c r="AB285" s="90" t="b">
        <f>OR(MONTH(Taulukko1[[#This Row],[Loppu PVM]])&lt;=5,AND(MONTH(Taulukko1[[#This Row],[Loppu PVM]] )=6,DAY(Taulukko1[[#This Row],[Loppu PVM]])&lt;20))</f>
        <v>0</v>
      </c>
      <c r="AC285" s="90" t="b">
        <f>OR(MONTH(Taulukko1[[#This Row],[Alku PVM]] )&lt;=3,AND(MONTH(Taulukko1[[#This Row],[Alku PVM]] )=3))</f>
        <v>0</v>
      </c>
      <c r="AD285" s="90" t="b">
        <f>OR(MONTH(Taulukko1[[#This Row],[Loppu PVM]] )&lt;=3,AND(MONTH(Taulukko1[[#This Row],[Loppu PVM]] )=3))</f>
        <v>0</v>
      </c>
      <c r="AE285" s="90" t="b">
        <f>OR(MONTH(Taulukko1[[#This Row],[Alku PVM]] )&lt;=9,AND(MONTH(Taulukko1[[#This Row],[Alku PVM]] )=9))</f>
        <v>0</v>
      </c>
      <c r="AF285" s="90" t="b">
        <f>OR(MONTH(Taulukko1[[#This Row],[Loppu PVM]])&lt;=9,AND(MONTH(Taulukko1[[#This Row],[Loppu PVM]] )=9))</f>
        <v>0</v>
      </c>
      <c r="AG285" s="90" t="b">
        <f>OR(MONTH(Taulukko1[[#This Row],[Alku PVM]] )&lt;=6,AND(MONTH(Taulukko1[[#This Row],[Alku PVM]] )=6))</f>
        <v>0</v>
      </c>
      <c r="AH285" s="90" t="b">
        <f>OR(MONTH(Taulukko1[[#This Row],[Loppu PVM]])&lt;=6,AND(MONTH(Taulukko1[[#This Row],[Loppu PVM]] )=6))</f>
        <v>0</v>
      </c>
    </row>
    <row r="286" spans="1:34" ht="12.75" customHeight="1">
      <c r="A286" t="s">
        <v>1254</v>
      </c>
      <c r="B286" s="23">
        <v>39372</v>
      </c>
      <c r="C286" t="s">
        <v>1795</v>
      </c>
      <c r="E286" s="62">
        <v>80</v>
      </c>
      <c r="F286" s="4">
        <v>39420</v>
      </c>
      <c r="G286" s="5">
        <v>52</v>
      </c>
      <c r="H286" s="22">
        <v>300</v>
      </c>
      <c r="I286" s="126">
        <f>INDEX('TOL2008'!B:B,MATCH(A286,'TOL2008'!A:A,0))</f>
        <v>61200</v>
      </c>
      <c r="J286" s="126" t="str">
        <f>INDEX(Pääluokka!$H$2:$H$100,MATCH(VALUE(LEFT(Taulukko1[[#This Row],[TOL2008]],2)),Pääluokka!$G$2:$G$100,0))</f>
        <v>Informaatio ja viestintä</v>
      </c>
      <c r="K286" s="126" t="str">
        <f>INDEX(Pääluokka!$I$2:$I$100,MATCH(VALUE(LEFT(Taulukko1[[#This Row],[TOL2008]],2)),Pääluokka!$G$2:$G$100,0))</f>
        <v>Palvelualat (G-N, R, S)</v>
      </c>
      <c r="L286" s="41">
        <f t="shared" si="40"/>
        <v>48</v>
      </c>
      <c r="M286" s="43">
        <f t="shared" si="41"/>
        <v>39372</v>
      </c>
      <c r="N286" s="43">
        <f t="shared" si="42"/>
        <v>39420</v>
      </c>
      <c r="O286" s="43">
        <f t="shared" si="43"/>
        <v>39356</v>
      </c>
      <c r="P286" s="43">
        <f t="shared" si="44"/>
        <v>39417</v>
      </c>
      <c r="Q286" s="41">
        <f t="shared" si="45"/>
        <v>2007</v>
      </c>
      <c r="R286" s="41">
        <f t="shared" si="46"/>
        <v>2007</v>
      </c>
      <c r="S286" s="43" t="str">
        <f>YEAR(Taulukko1[[#This Row],[Alku KK]])&amp;"Q"&amp;ROUNDDOWN((MONTH(Taulukko1[[#This Row],[Alku KK]])-1)/3+1,0)</f>
        <v>2007Q4</v>
      </c>
      <c r="T286" s="43" t="str">
        <f>YEAR(Taulukko1[[#This Row],[Loppu KK]])&amp;"Q"&amp;ROUNDDOWN((MONTH(Taulukko1[[#This Row],[Loppu KK]])-1)/3+1,0)</f>
        <v>2007Q4</v>
      </c>
      <c r="U286" s="66">
        <f>IF(COUNT(Taulukko1[[#This Row],[Neuvottelujen alaiset ]])=1,Taulukko1[[#This Row],[Neuvottelujen alaiset ]],Taulukko1[[#This Row],[Vähennystarve]])</f>
        <v>300</v>
      </c>
      <c r="V286" s="44">
        <f t="shared" si="47"/>
        <v>0.26666666666666666</v>
      </c>
      <c r="W286" s="44">
        <f t="shared" si="48"/>
        <v>0.17333333333333334</v>
      </c>
      <c r="X286" s="44">
        <f t="shared" si="49"/>
        <v>0.65</v>
      </c>
      <c r="Y286" s="90" t="b">
        <f>AND(MONTH(Taulukko1[[#This Row],[Alku PVM]] )=6,DAY(Taulukko1[[#This Row],[Alku PVM]] )&gt;19)</f>
        <v>0</v>
      </c>
      <c r="Z286" s="90" t="b">
        <f>AND(MONTH(Taulukko1[[#This Row],[Loppu PVM]] )=6,DAY(Taulukko1[[#This Row],[Loppu PVM]] )&gt;19)</f>
        <v>0</v>
      </c>
      <c r="AA286" s="90" t="b">
        <f>OR(MONTH(Taulukko1[[#This Row],[Alku PVM]] )&lt;=5,AND(MONTH(Taulukko1[[#This Row],[Alku PVM]] )=6,DAY(Taulukko1[[#This Row],[Alku PVM]] )&lt;20))</f>
        <v>0</v>
      </c>
      <c r="AB286" s="90" t="b">
        <f>OR(MONTH(Taulukko1[[#This Row],[Loppu PVM]])&lt;=5,AND(MONTH(Taulukko1[[#This Row],[Loppu PVM]] )=6,DAY(Taulukko1[[#This Row],[Loppu PVM]])&lt;20))</f>
        <v>0</v>
      </c>
      <c r="AC286" s="90" t="b">
        <f>OR(MONTH(Taulukko1[[#This Row],[Alku PVM]] )&lt;=3,AND(MONTH(Taulukko1[[#This Row],[Alku PVM]] )=3))</f>
        <v>0</v>
      </c>
      <c r="AD286" s="90" t="b">
        <f>OR(MONTH(Taulukko1[[#This Row],[Loppu PVM]] )&lt;=3,AND(MONTH(Taulukko1[[#This Row],[Loppu PVM]] )=3))</f>
        <v>0</v>
      </c>
      <c r="AE286" s="90" t="b">
        <f>OR(MONTH(Taulukko1[[#This Row],[Alku PVM]] )&lt;=9,AND(MONTH(Taulukko1[[#This Row],[Alku PVM]] )=9))</f>
        <v>0</v>
      </c>
      <c r="AF286" s="90" t="b">
        <f>OR(MONTH(Taulukko1[[#This Row],[Loppu PVM]])&lt;=9,AND(MONTH(Taulukko1[[#This Row],[Loppu PVM]] )=9))</f>
        <v>0</v>
      </c>
      <c r="AG286" s="90" t="b">
        <f>OR(MONTH(Taulukko1[[#This Row],[Alku PVM]] )&lt;=6,AND(MONTH(Taulukko1[[#This Row],[Alku PVM]] )=6))</f>
        <v>0</v>
      </c>
      <c r="AH286" s="90" t="b">
        <f>OR(MONTH(Taulukko1[[#This Row],[Loppu PVM]])&lt;=6,AND(MONTH(Taulukko1[[#This Row],[Loppu PVM]] )=6))</f>
        <v>0</v>
      </c>
    </row>
    <row r="287" spans="1:34" ht="12.75" customHeight="1">
      <c r="A287" t="s">
        <v>647</v>
      </c>
      <c r="B287" s="23">
        <v>39378</v>
      </c>
      <c r="C287" t="s">
        <v>1804</v>
      </c>
      <c r="E287" s="62">
        <v>30</v>
      </c>
      <c r="F287" s="4">
        <v>39420</v>
      </c>
      <c r="G287" s="5">
        <v>10</v>
      </c>
      <c r="H287" s="16">
        <v>30</v>
      </c>
      <c r="I287" s="126">
        <f>INDEX('TOL2008'!B:B,MATCH(A287,'TOL2008'!A:A,0))</f>
        <v>26110</v>
      </c>
      <c r="J287" s="126" t="str">
        <f>INDEX(Pääluokka!$H$2:$H$100,MATCH(VALUE(LEFT(Taulukko1[[#This Row],[TOL2008]],2)),Pääluokka!$G$2:$G$100,0))</f>
        <v>Teollisuus</v>
      </c>
      <c r="K287" s="126" t="str">
        <f>INDEX(Pääluokka!$I$2:$I$100,MATCH(VALUE(LEFT(Taulukko1[[#This Row],[TOL2008]],2)),Pääluokka!$G$2:$G$100,0))</f>
        <v>Teollisuus (C-E)</v>
      </c>
      <c r="L287" s="41">
        <f t="shared" si="40"/>
        <v>42</v>
      </c>
      <c r="M287" s="43">
        <f t="shared" si="41"/>
        <v>39378</v>
      </c>
      <c r="N287" s="43">
        <f t="shared" si="42"/>
        <v>39420</v>
      </c>
      <c r="O287" s="43">
        <f t="shared" si="43"/>
        <v>39356</v>
      </c>
      <c r="P287" s="43">
        <f t="shared" si="44"/>
        <v>39417</v>
      </c>
      <c r="Q287" s="41">
        <f t="shared" si="45"/>
        <v>2007</v>
      </c>
      <c r="R287" s="41">
        <f t="shared" si="46"/>
        <v>2007</v>
      </c>
      <c r="S287" s="43" t="str">
        <f>YEAR(Taulukko1[[#This Row],[Alku KK]])&amp;"Q"&amp;ROUNDDOWN((MONTH(Taulukko1[[#This Row],[Alku KK]])-1)/3+1,0)</f>
        <v>2007Q4</v>
      </c>
      <c r="T287" s="43" t="str">
        <f>YEAR(Taulukko1[[#This Row],[Loppu KK]])&amp;"Q"&amp;ROUNDDOWN((MONTH(Taulukko1[[#This Row],[Loppu KK]])-1)/3+1,0)</f>
        <v>2007Q4</v>
      </c>
      <c r="U287" s="66">
        <f>IF(COUNT(Taulukko1[[#This Row],[Neuvottelujen alaiset ]])=1,Taulukko1[[#This Row],[Neuvottelujen alaiset ]],Taulukko1[[#This Row],[Vähennystarve]])</f>
        <v>30</v>
      </c>
      <c r="V287" s="44">
        <f t="shared" si="47"/>
        <v>1</v>
      </c>
      <c r="W287" s="44">
        <f t="shared" si="48"/>
        <v>0.33333333333333331</v>
      </c>
      <c r="X287" s="44">
        <f t="shared" si="49"/>
        <v>0.33333333333333331</v>
      </c>
      <c r="Y287" s="90" t="b">
        <f>AND(MONTH(Taulukko1[[#This Row],[Alku PVM]] )=6,DAY(Taulukko1[[#This Row],[Alku PVM]] )&gt;19)</f>
        <v>0</v>
      </c>
      <c r="Z287" s="90" t="b">
        <f>AND(MONTH(Taulukko1[[#This Row],[Loppu PVM]] )=6,DAY(Taulukko1[[#This Row],[Loppu PVM]] )&gt;19)</f>
        <v>0</v>
      </c>
      <c r="AA287" s="90" t="b">
        <f>OR(MONTH(Taulukko1[[#This Row],[Alku PVM]] )&lt;=5,AND(MONTH(Taulukko1[[#This Row],[Alku PVM]] )=6,DAY(Taulukko1[[#This Row],[Alku PVM]] )&lt;20))</f>
        <v>0</v>
      </c>
      <c r="AB287" s="90" t="b">
        <f>OR(MONTH(Taulukko1[[#This Row],[Loppu PVM]])&lt;=5,AND(MONTH(Taulukko1[[#This Row],[Loppu PVM]] )=6,DAY(Taulukko1[[#This Row],[Loppu PVM]])&lt;20))</f>
        <v>0</v>
      </c>
      <c r="AC287" s="90" t="b">
        <f>OR(MONTH(Taulukko1[[#This Row],[Alku PVM]] )&lt;=3,AND(MONTH(Taulukko1[[#This Row],[Alku PVM]] )=3))</f>
        <v>0</v>
      </c>
      <c r="AD287" s="90" t="b">
        <f>OR(MONTH(Taulukko1[[#This Row],[Loppu PVM]] )&lt;=3,AND(MONTH(Taulukko1[[#This Row],[Loppu PVM]] )=3))</f>
        <v>0</v>
      </c>
      <c r="AE287" s="90" t="b">
        <f>OR(MONTH(Taulukko1[[#This Row],[Alku PVM]] )&lt;=9,AND(MONTH(Taulukko1[[#This Row],[Alku PVM]] )=9))</f>
        <v>0</v>
      </c>
      <c r="AF287" s="90" t="b">
        <f>OR(MONTH(Taulukko1[[#This Row],[Loppu PVM]])&lt;=9,AND(MONTH(Taulukko1[[#This Row],[Loppu PVM]] )=9))</f>
        <v>0</v>
      </c>
      <c r="AG287" s="90" t="b">
        <f>OR(MONTH(Taulukko1[[#This Row],[Alku PVM]] )&lt;=6,AND(MONTH(Taulukko1[[#This Row],[Alku PVM]] )=6))</f>
        <v>0</v>
      </c>
      <c r="AH287" s="90" t="b">
        <f>OR(MONTH(Taulukko1[[#This Row],[Loppu PVM]])&lt;=6,AND(MONTH(Taulukko1[[#This Row],[Loppu PVM]] )=6))</f>
        <v>0</v>
      </c>
    </row>
    <row r="288" spans="1:34" ht="12.75" customHeight="1">
      <c r="A288" t="s">
        <v>148</v>
      </c>
      <c r="B288" s="23">
        <v>39380</v>
      </c>
      <c r="C288" t="s">
        <v>1703</v>
      </c>
      <c r="E288" s="62">
        <v>1100</v>
      </c>
      <c r="F288" s="4">
        <v>39464</v>
      </c>
      <c r="G288" s="5">
        <v>985</v>
      </c>
      <c r="H288" s="22">
        <v>1700</v>
      </c>
      <c r="I288" s="126">
        <f>INDEX('TOL2008'!B:B,MATCH(A288,'TOL2008'!A:A,0))</f>
        <v>17120</v>
      </c>
      <c r="J288" s="126" t="str">
        <f>INDEX(Pääluokka!$H$2:$H$100,MATCH(VALUE(LEFT(Taulukko1[[#This Row],[TOL2008]],2)),Pääluokka!$G$2:$G$100,0))</f>
        <v>Teollisuus</v>
      </c>
      <c r="K288" s="126" t="str">
        <f>INDEX(Pääluokka!$I$2:$I$100,MATCH(VALUE(LEFT(Taulukko1[[#This Row],[TOL2008]],2)),Pääluokka!$G$2:$G$100,0))</f>
        <v>Teollisuus (C-E)</v>
      </c>
      <c r="L288" s="41">
        <f t="shared" si="40"/>
        <v>84</v>
      </c>
      <c r="M288" s="43">
        <f t="shared" si="41"/>
        <v>39380</v>
      </c>
      <c r="N288" s="43">
        <f t="shared" si="42"/>
        <v>39464</v>
      </c>
      <c r="O288" s="43">
        <f t="shared" si="43"/>
        <v>39356</v>
      </c>
      <c r="P288" s="43">
        <f t="shared" si="44"/>
        <v>39448</v>
      </c>
      <c r="Q288" s="41">
        <f t="shared" si="45"/>
        <v>2007</v>
      </c>
      <c r="R288" s="41">
        <f t="shared" si="46"/>
        <v>2008</v>
      </c>
      <c r="S288" s="43" t="str">
        <f>YEAR(Taulukko1[[#This Row],[Alku KK]])&amp;"Q"&amp;ROUNDDOWN((MONTH(Taulukko1[[#This Row],[Alku KK]])-1)/3+1,0)</f>
        <v>2007Q4</v>
      </c>
      <c r="T288" s="43" t="str">
        <f>YEAR(Taulukko1[[#This Row],[Loppu KK]])&amp;"Q"&amp;ROUNDDOWN((MONTH(Taulukko1[[#This Row],[Loppu KK]])-1)/3+1,0)</f>
        <v>2008Q1</v>
      </c>
      <c r="U288" s="66">
        <f>IF(COUNT(Taulukko1[[#This Row],[Neuvottelujen alaiset ]])=1,Taulukko1[[#This Row],[Neuvottelujen alaiset ]],Taulukko1[[#This Row],[Vähennystarve]])</f>
        <v>1700</v>
      </c>
      <c r="V288" s="44">
        <f t="shared" si="47"/>
        <v>0.6470588235294118</v>
      </c>
      <c r="W288" s="44">
        <f t="shared" si="48"/>
        <v>0.5794117647058824</v>
      </c>
      <c r="X288" s="44">
        <f t="shared" si="49"/>
        <v>0.8954545454545455</v>
      </c>
      <c r="Y288" s="90" t="b">
        <f>AND(MONTH(Taulukko1[[#This Row],[Alku PVM]] )=6,DAY(Taulukko1[[#This Row],[Alku PVM]] )&gt;19)</f>
        <v>0</v>
      </c>
      <c r="Z288" s="90" t="b">
        <f>AND(MONTH(Taulukko1[[#This Row],[Loppu PVM]] )=6,DAY(Taulukko1[[#This Row],[Loppu PVM]] )&gt;19)</f>
        <v>0</v>
      </c>
      <c r="AA288" s="90" t="b">
        <f>OR(MONTH(Taulukko1[[#This Row],[Alku PVM]] )&lt;=5,AND(MONTH(Taulukko1[[#This Row],[Alku PVM]] )=6,DAY(Taulukko1[[#This Row],[Alku PVM]] )&lt;20))</f>
        <v>0</v>
      </c>
      <c r="AB288" s="90" t="b">
        <f>OR(MONTH(Taulukko1[[#This Row],[Loppu PVM]])&lt;=5,AND(MONTH(Taulukko1[[#This Row],[Loppu PVM]] )=6,DAY(Taulukko1[[#This Row],[Loppu PVM]])&lt;20))</f>
        <v>1</v>
      </c>
      <c r="AC288" s="90" t="b">
        <f>OR(MONTH(Taulukko1[[#This Row],[Alku PVM]] )&lt;=3,AND(MONTH(Taulukko1[[#This Row],[Alku PVM]] )=3))</f>
        <v>0</v>
      </c>
      <c r="AD288" s="90" t="b">
        <f>OR(MONTH(Taulukko1[[#This Row],[Loppu PVM]] )&lt;=3,AND(MONTH(Taulukko1[[#This Row],[Loppu PVM]] )=3))</f>
        <v>1</v>
      </c>
      <c r="AE288" s="90" t="b">
        <f>OR(MONTH(Taulukko1[[#This Row],[Alku PVM]] )&lt;=9,AND(MONTH(Taulukko1[[#This Row],[Alku PVM]] )=9))</f>
        <v>0</v>
      </c>
      <c r="AF288" s="90" t="b">
        <f>OR(MONTH(Taulukko1[[#This Row],[Loppu PVM]])&lt;=9,AND(MONTH(Taulukko1[[#This Row],[Loppu PVM]] )=9))</f>
        <v>1</v>
      </c>
      <c r="AG288" s="90" t="b">
        <f>OR(MONTH(Taulukko1[[#This Row],[Alku PVM]] )&lt;=6,AND(MONTH(Taulukko1[[#This Row],[Alku PVM]] )=6))</f>
        <v>0</v>
      </c>
      <c r="AH288" s="90" t="b">
        <f>OR(MONTH(Taulukko1[[#This Row],[Loppu PVM]])&lt;=6,AND(MONTH(Taulukko1[[#This Row],[Loppu PVM]] )=6))</f>
        <v>1</v>
      </c>
    </row>
    <row r="289" spans="1:34" ht="12.75" customHeight="1">
      <c r="A289" t="s">
        <v>148</v>
      </c>
      <c r="B289" s="23">
        <v>39380</v>
      </c>
      <c r="C289" t="s">
        <v>1889</v>
      </c>
      <c r="F289" s="4">
        <v>39758</v>
      </c>
      <c r="G289" s="5">
        <v>27</v>
      </c>
      <c r="H289" s="22"/>
      <c r="I289" s="126">
        <f>INDEX('TOL2008'!B:B,MATCH(A289,'TOL2008'!A:A,0))</f>
        <v>17120</v>
      </c>
      <c r="J289" s="126" t="str">
        <f>INDEX(Pääluokka!$H$2:$H$100,MATCH(VALUE(LEFT(Taulukko1[[#This Row],[TOL2008]],2)),Pääluokka!$G$2:$G$100,0))</f>
        <v>Teollisuus</v>
      </c>
      <c r="K289" s="126" t="str">
        <f>INDEX(Pääluokka!$I$2:$I$100,MATCH(VALUE(LEFT(Taulukko1[[#This Row],[TOL2008]],2)),Pääluokka!$G$2:$G$100,0))</f>
        <v>Teollisuus (C-E)</v>
      </c>
      <c r="L289" s="41">
        <f t="shared" si="40"/>
        <v>378</v>
      </c>
      <c r="M289" s="43">
        <f t="shared" si="41"/>
        <v>39380</v>
      </c>
      <c r="N289" s="43">
        <f t="shared" si="42"/>
        <v>39758</v>
      </c>
      <c r="O289" s="43">
        <f t="shared" si="43"/>
        <v>39356</v>
      </c>
      <c r="P289" s="43">
        <f t="shared" si="44"/>
        <v>39753</v>
      </c>
      <c r="Q289" s="41">
        <f t="shared" si="45"/>
        <v>2007</v>
      </c>
      <c r="R289" s="41">
        <f t="shared" si="46"/>
        <v>2008</v>
      </c>
      <c r="S289" s="43" t="str">
        <f>YEAR(Taulukko1[[#This Row],[Alku KK]])&amp;"Q"&amp;ROUNDDOWN((MONTH(Taulukko1[[#This Row],[Alku KK]])-1)/3+1,0)</f>
        <v>2007Q4</v>
      </c>
      <c r="T289" s="43" t="str">
        <f>YEAR(Taulukko1[[#This Row],[Loppu KK]])&amp;"Q"&amp;ROUNDDOWN((MONTH(Taulukko1[[#This Row],[Loppu KK]])-1)/3+1,0)</f>
        <v>2008Q4</v>
      </c>
      <c r="U289" s="66">
        <f>IF(COUNT(Taulukko1[[#This Row],[Neuvottelujen alaiset ]])=1,Taulukko1[[#This Row],[Neuvottelujen alaiset ]],Taulukko1[[#This Row],[Vähennystarve]])</f>
        <v>0</v>
      </c>
      <c r="V289" s="44" t="str">
        <f t="shared" si="47"/>
        <v>NA</v>
      </c>
      <c r="W289" s="44" t="str">
        <f t="shared" si="48"/>
        <v>NA</v>
      </c>
      <c r="X289" s="44" t="str">
        <f t="shared" si="49"/>
        <v>NA</v>
      </c>
      <c r="Y289" s="90" t="b">
        <f>AND(MONTH(Taulukko1[[#This Row],[Alku PVM]] )=6,DAY(Taulukko1[[#This Row],[Alku PVM]] )&gt;19)</f>
        <v>0</v>
      </c>
      <c r="Z289" s="90" t="b">
        <f>AND(MONTH(Taulukko1[[#This Row],[Loppu PVM]] )=6,DAY(Taulukko1[[#This Row],[Loppu PVM]] )&gt;19)</f>
        <v>0</v>
      </c>
      <c r="AA289" s="90" t="b">
        <f>OR(MONTH(Taulukko1[[#This Row],[Alku PVM]] )&lt;=5,AND(MONTH(Taulukko1[[#This Row],[Alku PVM]] )=6,DAY(Taulukko1[[#This Row],[Alku PVM]] )&lt;20))</f>
        <v>0</v>
      </c>
      <c r="AB289" s="90" t="b">
        <f>OR(MONTH(Taulukko1[[#This Row],[Loppu PVM]])&lt;=5,AND(MONTH(Taulukko1[[#This Row],[Loppu PVM]] )=6,DAY(Taulukko1[[#This Row],[Loppu PVM]])&lt;20))</f>
        <v>0</v>
      </c>
      <c r="AC289" s="90" t="b">
        <f>OR(MONTH(Taulukko1[[#This Row],[Alku PVM]] )&lt;=3,AND(MONTH(Taulukko1[[#This Row],[Alku PVM]] )=3))</f>
        <v>0</v>
      </c>
      <c r="AD289" s="90" t="b">
        <f>OR(MONTH(Taulukko1[[#This Row],[Loppu PVM]] )&lt;=3,AND(MONTH(Taulukko1[[#This Row],[Loppu PVM]] )=3))</f>
        <v>0</v>
      </c>
      <c r="AE289" s="90" t="b">
        <f>OR(MONTH(Taulukko1[[#This Row],[Alku PVM]] )&lt;=9,AND(MONTH(Taulukko1[[#This Row],[Alku PVM]] )=9))</f>
        <v>0</v>
      </c>
      <c r="AF289" s="90" t="b">
        <f>OR(MONTH(Taulukko1[[#This Row],[Loppu PVM]])&lt;=9,AND(MONTH(Taulukko1[[#This Row],[Loppu PVM]] )=9))</f>
        <v>0</v>
      </c>
      <c r="AG289" s="90" t="b">
        <f>OR(MONTH(Taulukko1[[#This Row],[Alku PVM]] )&lt;=6,AND(MONTH(Taulukko1[[#This Row],[Alku PVM]] )=6))</f>
        <v>0</v>
      </c>
      <c r="AH289" s="90" t="b">
        <f>OR(MONTH(Taulukko1[[#This Row],[Loppu PVM]])&lt;=6,AND(MONTH(Taulukko1[[#This Row],[Loppu PVM]] )=6))</f>
        <v>0</v>
      </c>
    </row>
    <row r="290" spans="1:34" ht="12.75" customHeight="1">
      <c r="A290" t="s">
        <v>665</v>
      </c>
      <c r="B290" s="23">
        <v>39381</v>
      </c>
      <c r="C290" t="s">
        <v>1808</v>
      </c>
      <c r="E290" s="62">
        <v>5</v>
      </c>
      <c r="F290" s="4"/>
      <c r="G290" s="5"/>
      <c r="H290" s="22">
        <v>12</v>
      </c>
      <c r="I290" s="126">
        <f>INDEX('TOL2008'!B:B,MATCH(A290,'TOL2008'!A:A,0))</f>
        <v>58130</v>
      </c>
      <c r="J290" s="126" t="str">
        <f>INDEX(Pääluokka!$H$2:$H$100,MATCH(VALUE(LEFT(Taulukko1[[#This Row],[TOL2008]],2)),Pääluokka!$G$2:$G$100,0))</f>
        <v>Informaatio ja viestintä</v>
      </c>
      <c r="K290" s="126" t="str">
        <f>INDEX(Pääluokka!$I$2:$I$100,MATCH(VALUE(LEFT(Taulukko1[[#This Row],[TOL2008]],2)),Pääluokka!$G$2:$G$100,0))</f>
        <v>Palvelualat (G-N, R, S)</v>
      </c>
      <c r="L290" s="41" t="str">
        <f t="shared" si="40"/>
        <v>NA</v>
      </c>
      <c r="M290" s="43">
        <f t="shared" si="41"/>
        <v>39381</v>
      </c>
      <c r="N290" s="43">
        <f t="shared" si="42"/>
        <v>39432</v>
      </c>
      <c r="O290" s="43">
        <f t="shared" si="43"/>
        <v>39356</v>
      </c>
      <c r="P290" s="43">
        <f t="shared" si="44"/>
        <v>39417</v>
      </c>
      <c r="Q290" s="41">
        <f t="shared" si="45"/>
        <v>2007</v>
      </c>
      <c r="R290" s="41">
        <f t="shared" si="46"/>
        <v>2007</v>
      </c>
      <c r="S290" s="43" t="str">
        <f>YEAR(Taulukko1[[#This Row],[Alku KK]])&amp;"Q"&amp;ROUNDDOWN((MONTH(Taulukko1[[#This Row],[Alku KK]])-1)/3+1,0)</f>
        <v>2007Q4</v>
      </c>
      <c r="T290" s="43" t="str">
        <f>YEAR(Taulukko1[[#This Row],[Loppu KK]])&amp;"Q"&amp;ROUNDDOWN((MONTH(Taulukko1[[#This Row],[Loppu KK]])-1)/3+1,0)</f>
        <v>2007Q4</v>
      </c>
      <c r="U290" s="66">
        <f>IF(COUNT(Taulukko1[[#This Row],[Neuvottelujen alaiset ]])=1,Taulukko1[[#This Row],[Neuvottelujen alaiset ]],Taulukko1[[#This Row],[Vähennystarve]])</f>
        <v>12</v>
      </c>
      <c r="V290" s="44">
        <f t="shared" si="47"/>
        <v>0.41666666666666669</v>
      </c>
      <c r="W290" s="44" t="str">
        <f t="shared" si="48"/>
        <v>NA</v>
      </c>
      <c r="X290" s="44" t="str">
        <f t="shared" si="49"/>
        <v>NA</v>
      </c>
      <c r="Y290" s="90" t="b">
        <f>AND(MONTH(Taulukko1[[#This Row],[Alku PVM]] )=6,DAY(Taulukko1[[#This Row],[Alku PVM]] )&gt;19)</f>
        <v>0</v>
      </c>
      <c r="Z290" s="90" t="b">
        <f>AND(MONTH(Taulukko1[[#This Row],[Loppu PVM]] )=6,DAY(Taulukko1[[#This Row],[Loppu PVM]] )&gt;19)</f>
        <v>0</v>
      </c>
      <c r="AA290" s="90" t="b">
        <f>OR(MONTH(Taulukko1[[#This Row],[Alku PVM]] )&lt;=5,AND(MONTH(Taulukko1[[#This Row],[Alku PVM]] )=6,DAY(Taulukko1[[#This Row],[Alku PVM]] )&lt;20))</f>
        <v>0</v>
      </c>
      <c r="AB290" s="90" t="b">
        <f>OR(MONTH(Taulukko1[[#This Row],[Loppu PVM]])&lt;=5,AND(MONTH(Taulukko1[[#This Row],[Loppu PVM]] )=6,DAY(Taulukko1[[#This Row],[Loppu PVM]])&lt;20))</f>
        <v>0</v>
      </c>
      <c r="AC290" s="90" t="b">
        <f>OR(MONTH(Taulukko1[[#This Row],[Alku PVM]] )&lt;=3,AND(MONTH(Taulukko1[[#This Row],[Alku PVM]] )=3))</f>
        <v>0</v>
      </c>
      <c r="AD290" s="90" t="b">
        <f>OR(MONTH(Taulukko1[[#This Row],[Loppu PVM]] )&lt;=3,AND(MONTH(Taulukko1[[#This Row],[Loppu PVM]] )=3))</f>
        <v>0</v>
      </c>
      <c r="AE290" s="90" t="b">
        <f>OR(MONTH(Taulukko1[[#This Row],[Alku PVM]] )&lt;=9,AND(MONTH(Taulukko1[[#This Row],[Alku PVM]] )=9))</f>
        <v>0</v>
      </c>
      <c r="AF290" s="90" t="b">
        <f>OR(MONTH(Taulukko1[[#This Row],[Loppu PVM]])&lt;=9,AND(MONTH(Taulukko1[[#This Row],[Loppu PVM]] )=9))</f>
        <v>0</v>
      </c>
      <c r="AG290" s="90" t="b">
        <f>OR(MONTH(Taulukko1[[#This Row],[Alku PVM]] )&lt;=6,AND(MONTH(Taulukko1[[#This Row],[Alku PVM]] )=6))</f>
        <v>0</v>
      </c>
      <c r="AH290" s="90" t="b">
        <f>OR(MONTH(Taulukko1[[#This Row],[Loppu PVM]])&lt;=6,AND(MONTH(Taulukko1[[#This Row],[Loppu PVM]] )=6))</f>
        <v>0</v>
      </c>
    </row>
    <row r="291" spans="1:34" ht="12.75" customHeight="1">
      <c r="A291" t="s">
        <v>1468</v>
      </c>
      <c r="B291" s="23">
        <v>39384</v>
      </c>
      <c r="C291" t="s">
        <v>1718</v>
      </c>
      <c r="F291" s="4">
        <v>39420</v>
      </c>
      <c r="G291" s="5">
        <v>38</v>
      </c>
      <c r="H291" s="22">
        <v>60</v>
      </c>
      <c r="I291" s="126" t="e">
        <f>INDEX('TOL2008'!B:B,MATCH(A291,'TOL2008'!A:A,0))</f>
        <v>#N/A</v>
      </c>
      <c r="J291" s="126" t="e">
        <f>INDEX(Pääluokka!$H$2:$H$100,MATCH(VALUE(LEFT(Taulukko1[[#This Row],[TOL2008]],2)),Pääluokka!$G$2:$G$100,0))</f>
        <v>#N/A</v>
      </c>
      <c r="K291" s="126" t="e">
        <f>INDEX(Pääluokka!$I$2:$I$100,MATCH(VALUE(LEFT(Taulukko1[[#This Row],[TOL2008]],2)),Pääluokka!$G$2:$G$100,0))</f>
        <v>#N/A</v>
      </c>
      <c r="L291" s="41">
        <f t="shared" si="40"/>
        <v>36</v>
      </c>
      <c r="M291" s="43">
        <f t="shared" si="41"/>
        <v>39384</v>
      </c>
      <c r="N291" s="43">
        <f t="shared" si="42"/>
        <v>39420</v>
      </c>
      <c r="O291" s="43">
        <f t="shared" si="43"/>
        <v>39356</v>
      </c>
      <c r="P291" s="43">
        <f t="shared" si="44"/>
        <v>39417</v>
      </c>
      <c r="Q291" s="41">
        <f t="shared" si="45"/>
        <v>2007</v>
      </c>
      <c r="R291" s="41">
        <f t="shared" si="46"/>
        <v>2007</v>
      </c>
      <c r="S291" s="43" t="str">
        <f>YEAR(Taulukko1[[#This Row],[Alku KK]])&amp;"Q"&amp;ROUNDDOWN((MONTH(Taulukko1[[#This Row],[Alku KK]])-1)/3+1,0)</f>
        <v>2007Q4</v>
      </c>
      <c r="T291" s="43" t="str">
        <f>YEAR(Taulukko1[[#This Row],[Loppu KK]])&amp;"Q"&amp;ROUNDDOWN((MONTH(Taulukko1[[#This Row],[Loppu KK]])-1)/3+1,0)</f>
        <v>2007Q4</v>
      </c>
      <c r="U291" s="66">
        <f>IF(COUNT(Taulukko1[[#This Row],[Neuvottelujen alaiset ]])=1,Taulukko1[[#This Row],[Neuvottelujen alaiset ]],Taulukko1[[#This Row],[Vähennystarve]])</f>
        <v>60</v>
      </c>
      <c r="V291" s="44" t="str">
        <f t="shared" si="47"/>
        <v>NA</v>
      </c>
      <c r="W291" s="44">
        <f t="shared" si="48"/>
        <v>0.6333333333333333</v>
      </c>
      <c r="X291" s="44" t="str">
        <f t="shared" si="49"/>
        <v>NA</v>
      </c>
      <c r="Y291" s="90" t="b">
        <f>AND(MONTH(Taulukko1[[#This Row],[Alku PVM]] )=6,DAY(Taulukko1[[#This Row],[Alku PVM]] )&gt;19)</f>
        <v>0</v>
      </c>
      <c r="Z291" s="90" t="b">
        <f>AND(MONTH(Taulukko1[[#This Row],[Loppu PVM]] )=6,DAY(Taulukko1[[#This Row],[Loppu PVM]] )&gt;19)</f>
        <v>0</v>
      </c>
      <c r="AA291" s="90" t="b">
        <f>OR(MONTH(Taulukko1[[#This Row],[Alku PVM]] )&lt;=5,AND(MONTH(Taulukko1[[#This Row],[Alku PVM]] )=6,DAY(Taulukko1[[#This Row],[Alku PVM]] )&lt;20))</f>
        <v>0</v>
      </c>
      <c r="AB291" s="90" t="b">
        <f>OR(MONTH(Taulukko1[[#This Row],[Loppu PVM]])&lt;=5,AND(MONTH(Taulukko1[[#This Row],[Loppu PVM]] )=6,DAY(Taulukko1[[#This Row],[Loppu PVM]])&lt;20))</f>
        <v>0</v>
      </c>
      <c r="AC291" s="90" t="b">
        <f>OR(MONTH(Taulukko1[[#This Row],[Alku PVM]] )&lt;=3,AND(MONTH(Taulukko1[[#This Row],[Alku PVM]] )=3))</f>
        <v>0</v>
      </c>
      <c r="AD291" s="90" t="b">
        <f>OR(MONTH(Taulukko1[[#This Row],[Loppu PVM]] )&lt;=3,AND(MONTH(Taulukko1[[#This Row],[Loppu PVM]] )=3))</f>
        <v>0</v>
      </c>
      <c r="AE291" s="90" t="b">
        <f>OR(MONTH(Taulukko1[[#This Row],[Alku PVM]] )&lt;=9,AND(MONTH(Taulukko1[[#This Row],[Alku PVM]] )=9))</f>
        <v>0</v>
      </c>
      <c r="AF291" s="90" t="b">
        <f>OR(MONTH(Taulukko1[[#This Row],[Loppu PVM]])&lt;=9,AND(MONTH(Taulukko1[[#This Row],[Loppu PVM]] )=9))</f>
        <v>0</v>
      </c>
      <c r="AG291" s="90" t="b">
        <f>OR(MONTH(Taulukko1[[#This Row],[Alku PVM]] )&lt;=6,AND(MONTH(Taulukko1[[#This Row],[Alku PVM]] )=6))</f>
        <v>0</v>
      </c>
      <c r="AH291" s="90" t="b">
        <f>OR(MONTH(Taulukko1[[#This Row],[Loppu PVM]])&lt;=6,AND(MONTH(Taulukko1[[#This Row],[Loppu PVM]] )=6))</f>
        <v>0</v>
      </c>
    </row>
    <row r="292" spans="1:34" ht="12.75" customHeight="1">
      <c r="A292" s="21" t="s">
        <v>1693</v>
      </c>
      <c r="B292" s="23">
        <v>39384</v>
      </c>
      <c r="C292" s="21" t="s">
        <v>143</v>
      </c>
      <c r="D292" s="24"/>
      <c r="F292" s="23"/>
      <c r="G292" s="24"/>
      <c r="H292" s="22">
        <v>850</v>
      </c>
      <c r="I292" s="126" t="e">
        <f>INDEX('TOL2008'!B:B,MATCH(A292,'TOL2008'!A:A,0))</f>
        <v>#N/A</v>
      </c>
      <c r="J292" s="126" t="e">
        <f>INDEX(Pääluokka!$H$2:$H$100,MATCH(VALUE(LEFT(Taulukko1[[#This Row],[TOL2008]],2)),Pääluokka!$G$2:$G$100,0))</f>
        <v>#N/A</v>
      </c>
      <c r="K292" s="126" t="e">
        <f>INDEX(Pääluokka!$I$2:$I$100,MATCH(VALUE(LEFT(Taulukko1[[#This Row],[TOL2008]],2)),Pääluokka!$G$2:$G$100,0))</f>
        <v>#N/A</v>
      </c>
      <c r="L292" s="41" t="str">
        <f t="shared" si="40"/>
        <v>NA</v>
      </c>
      <c r="M292" s="43">
        <f t="shared" si="41"/>
        <v>39384</v>
      </c>
      <c r="N292" s="43">
        <f t="shared" si="42"/>
        <v>39435</v>
      </c>
      <c r="O292" s="43">
        <f t="shared" si="43"/>
        <v>39356</v>
      </c>
      <c r="P292" s="43">
        <f t="shared" si="44"/>
        <v>39417</v>
      </c>
      <c r="Q292" s="41">
        <f t="shared" si="45"/>
        <v>2007</v>
      </c>
      <c r="R292" s="41">
        <f t="shared" si="46"/>
        <v>2007</v>
      </c>
      <c r="S292" s="43" t="str">
        <f>YEAR(Taulukko1[[#This Row],[Alku KK]])&amp;"Q"&amp;ROUNDDOWN((MONTH(Taulukko1[[#This Row],[Alku KK]])-1)/3+1,0)</f>
        <v>2007Q4</v>
      </c>
      <c r="T292" s="43" t="str">
        <f>YEAR(Taulukko1[[#This Row],[Loppu KK]])&amp;"Q"&amp;ROUNDDOWN((MONTH(Taulukko1[[#This Row],[Loppu KK]])-1)/3+1,0)</f>
        <v>2007Q4</v>
      </c>
      <c r="U292" s="66">
        <f>IF(COUNT(Taulukko1[[#This Row],[Neuvottelujen alaiset ]])=1,Taulukko1[[#This Row],[Neuvottelujen alaiset ]],Taulukko1[[#This Row],[Vähennystarve]])</f>
        <v>850</v>
      </c>
      <c r="V292" s="44" t="str">
        <f t="shared" si="47"/>
        <v>NA</v>
      </c>
      <c r="W292" s="44" t="str">
        <f t="shared" si="48"/>
        <v>NA</v>
      </c>
      <c r="X292" s="44" t="str">
        <f t="shared" si="49"/>
        <v>NA</v>
      </c>
      <c r="Y292" s="90" t="b">
        <f>AND(MONTH(Taulukko1[[#This Row],[Alku PVM]] )=6,DAY(Taulukko1[[#This Row],[Alku PVM]] )&gt;19)</f>
        <v>0</v>
      </c>
      <c r="Z292" s="90" t="b">
        <f>AND(MONTH(Taulukko1[[#This Row],[Loppu PVM]] )=6,DAY(Taulukko1[[#This Row],[Loppu PVM]] )&gt;19)</f>
        <v>0</v>
      </c>
      <c r="AA292" s="90" t="b">
        <f>OR(MONTH(Taulukko1[[#This Row],[Alku PVM]] )&lt;=5,AND(MONTH(Taulukko1[[#This Row],[Alku PVM]] )=6,DAY(Taulukko1[[#This Row],[Alku PVM]] )&lt;20))</f>
        <v>0</v>
      </c>
      <c r="AB292" s="90" t="b">
        <f>OR(MONTH(Taulukko1[[#This Row],[Loppu PVM]])&lt;=5,AND(MONTH(Taulukko1[[#This Row],[Loppu PVM]] )=6,DAY(Taulukko1[[#This Row],[Loppu PVM]])&lt;20))</f>
        <v>0</v>
      </c>
      <c r="AC292" s="90" t="b">
        <f>OR(MONTH(Taulukko1[[#This Row],[Alku PVM]] )&lt;=3,AND(MONTH(Taulukko1[[#This Row],[Alku PVM]] )=3))</f>
        <v>0</v>
      </c>
      <c r="AD292" s="90" t="b">
        <f>OR(MONTH(Taulukko1[[#This Row],[Loppu PVM]] )&lt;=3,AND(MONTH(Taulukko1[[#This Row],[Loppu PVM]] )=3))</f>
        <v>0</v>
      </c>
      <c r="AE292" s="90" t="b">
        <f>OR(MONTH(Taulukko1[[#This Row],[Alku PVM]] )&lt;=9,AND(MONTH(Taulukko1[[#This Row],[Alku PVM]] )=9))</f>
        <v>0</v>
      </c>
      <c r="AF292" s="90" t="b">
        <f>OR(MONTH(Taulukko1[[#This Row],[Loppu PVM]])&lt;=9,AND(MONTH(Taulukko1[[#This Row],[Loppu PVM]] )=9))</f>
        <v>0</v>
      </c>
      <c r="AG292" s="90" t="b">
        <f>OR(MONTH(Taulukko1[[#This Row],[Alku PVM]] )&lt;=6,AND(MONTH(Taulukko1[[#This Row],[Alku PVM]] )=6))</f>
        <v>0</v>
      </c>
      <c r="AH292" s="90" t="b">
        <f>OR(MONTH(Taulukko1[[#This Row],[Loppu PVM]])&lt;=6,AND(MONTH(Taulukko1[[#This Row],[Loppu PVM]] )=6))</f>
        <v>0</v>
      </c>
    </row>
    <row r="293" spans="1:34" ht="12.75" customHeight="1">
      <c r="A293" s="21" t="s">
        <v>78</v>
      </c>
      <c r="B293" s="23">
        <v>39386</v>
      </c>
      <c r="C293" s="21" t="s">
        <v>1855</v>
      </c>
      <c r="D293" s="24"/>
      <c r="E293" s="62">
        <v>70</v>
      </c>
      <c r="F293" s="23">
        <v>39455</v>
      </c>
      <c r="G293" s="24">
        <v>67</v>
      </c>
      <c r="H293" s="16">
        <v>70</v>
      </c>
      <c r="I293" s="126">
        <f>INDEX('TOL2008'!B:B,MATCH(A293,'TOL2008'!A:A,0))</f>
        <v>23700</v>
      </c>
      <c r="J293" s="126" t="str">
        <f>INDEX(Pääluokka!$H$2:$H$100,MATCH(VALUE(LEFT(Taulukko1[[#This Row],[TOL2008]],2)),Pääluokka!$G$2:$G$100,0))</f>
        <v>Teollisuus</v>
      </c>
      <c r="K293" s="126" t="str">
        <f>INDEX(Pääluokka!$I$2:$I$100,MATCH(VALUE(LEFT(Taulukko1[[#This Row],[TOL2008]],2)),Pääluokka!$G$2:$G$100,0))</f>
        <v>Teollisuus (C-E)</v>
      </c>
      <c r="L293" s="41">
        <f t="shared" si="40"/>
        <v>69</v>
      </c>
      <c r="M293" s="43">
        <f t="shared" si="41"/>
        <v>39386</v>
      </c>
      <c r="N293" s="43">
        <f t="shared" si="42"/>
        <v>39455</v>
      </c>
      <c r="O293" s="43">
        <f t="shared" si="43"/>
        <v>39356</v>
      </c>
      <c r="P293" s="43">
        <f t="shared" si="44"/>
        <v>39448</v>
      </c>
      <c r="Q293" s="41">
        <f t="shared" si="45"/>
        <v>2007</v>
      </c>
      <c r="R293" s="41">
        <f t="shared" si="46"/>
        <v>2008</v>
      </c>
      <c r="S293" s="43" t="str">
        <f>YEAR(Taulukko1[[#This Row],[Alku KK]])&amp;"Q"&amp;ROUNDDOWN((MONTH(Taulukko1[[#This Row],[Alku KK]])-1)/3+1,0)</f>
        <v>2007Q4</v>
      </c>
      <c r="T293" s="43" t="str">
        <f>YEAR(Taulukko1[[#This Row],[Loppu KK]])&amp;"Q"&amp;ROUNDDOWN((MONTH(Taulukko1[[#This Row],[Loppu KK]])-1)/3+1,0)</f>
        <v>2008Q1</v>
      </c>
      <c r="U293" s="66">
        <f>IF(COUNT(Taulukko1[[#This Row],[Neuvottelujen alaiset ]])=1,Taulukko1[[#This Row],[Neuvottelujen alaiset ]],Taulukko1[[#This Row],[Vähennystarve]])</f>
        <v>70</v>
      </c>
      <c r="V293" s="44">
        <f t="shared" si="47"/>
        <v>1</v>
      </c>
      <c r="W293" s="44">
        <f t="shared" si="48"/>
        <v>0.95714285714285718</v>
      </c>
      <c r="X293" s="44">
        <f t="shared" si="49"/>
        <v>0.95714285714285718</v>
      </c>
      <c r="Y293" s="90" t="b">
        <f>AND(MONTH(Taulukko1[[#This Row],[Alku PVM]] )=6,DAY(Taulukko1[[#This Row],[Alku PVM]] )&gt;19)</f>
        <v>0</v>
      </c>
      <c r="Z293" s="90" t="b">
        <f>AND(MONTH(Taulukko1[[#This Row],[Loppu PVM]] )=6,DAY(Taulukko1[[#This Row],[Loppu PVM]] )&gt;19)</f>
        <v>0</v>
      </c>
      <c r="AA293" s="90" t="b">
        <f>OR(MONTH(Taulukko1[[#This Row],[Alku PVM]] )&lt;=5,AND(MONTH(Taulukko1[[#This Row],[Alku PVM]] )=6,DAY(Taulukko1[[#This Row],[Alku PVM]] )&lt;20))</f>
        <v>0</v>
      </c>
      <c r="AB293" s="90" t="b">
        <f>OR(MONTH(Taulukko1[[#This Row],[Loppu PVM]])&lt;=5,AND(MONTH(Taulukko1[[#This Row],[Loppu PVM]] )=6,DAY(Taulukko1[[#This Row],[Loppu PVM]])&lt;20))</f>
        <v>1</v>
      </c>
      <c r="AC293" s="90" t="b">
        <f>OR(MONTH(Taulukko1[[#This Row],[Alku PVM]] )&lt;=3,AND(MONTH(Taulukko1[[#This Row],[Alku PVM]] )=3))</f>
        <v>0</v>
      </c>
      <c r="AD293" s="90" t="b">
        <f>OR(MONTH(Taulukko1[[#This Row],[Loppu PVM]] )&lt;=3,AND(MONTH(Taulukko1[[#This Row],[Loppu PVM]] )=3))</f>
        <v>1</v>
      </c>
      <c r="AE293" s="90" t="b">
        <f>OR(MONTH(Taulukko1[[#This Row],[Alku PVM]] )&lt;=9,AND(MONTH(Taulukko1[[#This Row],[Alku PVM]] )=9))</f>
        <v>0</v>
      </c>
      <c r="AF293" s="90" t="b">
        <f>OR(MONTH(Taulukko1[[#This Row],[Loppu PVM]])&lt;=9,AND(MONTH(Taulukko1[[#This Row],[Loppu PVM]] )=9))</f>
        <v>1</v>
      </c>
      <c r="AG293" s="90" t="b">
        <f>OR(MONTH(Taulukko1[[#This Row],[Alku PVM]] )&lt;=6,AND(MONTH(Taulukko1[[#This Row],[Alku PVM]] )=6))</f>
        <v>0</v>
      </c>
      <c r="AH293" s="90" t="b">
        <f>OR(MONTH(Taulukko1[[#This Row],[Loppu PVM]])&lt;=6,AND(MONTH(Taulukko1[[#This Row],[Loppu PVM]] )=6))</f>
        <v>1</v>
      </c>
    </row>
    <row r="294" spans="1:34" ht="12.75" customHeight="1">
      <c r="A294" t="s">
        <v>1811</v>
      </c>
      <c r="B294" s="23">
        <v>39387</v>
      </c>
      <c r="C294" t="s">
        <v>1381</v>
      </c>
      <c r="E294" s="62">
        <v>100</v>
      </c>
      <c r="F294" s="4">
        <v>39455</v>
      </c>
      <c r="G294" s="5">
        <v>46</v>
      </c>
      <c r="H294" s="16">
        <v>100</v>
      </c>
      <c r="I294" s="126" t="e">
        <f>INDEX('TOL2008'!B:B,MATCH(A294,'TOL2008'!A:A,0))</f>
        <v>#N/A</v>
      </c>
      <c r="J294" s="126" t="e">
        <f>INDEX(Pääluokka!$H$2:$H$100,MATCH(VALUE(LEFT(Taulukko1[[#This Row],[TOL2008]],2)),Pääluokka!$G$2:$G$100,0))</f>
        <v>#N/A</v>
      </c>
      <c r="K294" s="126" t="e">
        <f>INDEX(Pääluokka!$I$2:$I$100,MATCH(VALUE(LEFT(Taulukko1[[#This Row],[TOL2008]],2)),Pääluokka!$G$2:$G$100,0))</f>
        <v>#N/A</v>
      </c>
      <c r="L294" s="41">
        <f t="shared" si="40"/>
        <v>68</v>
      </c>
      <c r="M294" s="43">
        <f t="shared" si="41"/>
        <v>39387</v>
      </c>
      <c r="N294" s="43">
        <f t="shared" si="42"/>
        <v>39455</v>
      </c>
      <c r="O294" s="43">
        <f t="shared" si="43"/>
        <v>39387</v>
      </c>
      <c r="P294" s="43">
        <f t="shared" si="44"/>
        <v>39448</v>
      </c>
      <c r="Q294" s="41">
        <f t="shared" si="45"/>
        <v>2007</v>
      </c>
      <c r="R294" s="41">
        <f t="shared" si="46"/>
        <v>2008</v>
      </c>
      <c r="S294" s="43" t="str">
        <f>YEAR(Taulukko1[[#This Row],[Alku KK]])&amp;"Q"&amp;ROUNDDOWN((MONTH(Taulukko1[[#This Row],[Alku KK]])-1)/3+1,0)</f>
        <v>2007Q4</v>
      </c>
      <c r="T294" s="43" t="str">
        <f>YEAR(Taulukko1[[#This Row],[Loppu KK]])&amp;"Q"&amp;ROUNDDOWN((MONTH(Taulukko1[[#This Row],[Loppu KK]])-1)/3+1,0)</f>
        <v>2008Q1</v>
      </c>
      <c r="U294" s="66">
        <f>IF(COUNT(Taulukko1[[#This Row],[Neuvottelujen alaiset ]])=1,Taulukko1[[#This Row],[Neuvottelujen alaiset ]],Taulukko1[[#This Row],[Vähennystarve]])</f>
        <v>100</v>
      </c>
      <c r="V294" s="44">
        <f t="shared" si="47"/>
        <v>1</v>
      </c>
      <c r="W294" s="44">
        <f t="shared" si="48"/>
        <v>0.46</v>
      </c>
      <c r="X294" s="44">
        <f t="shared" si="49"/>
        <v>0.46</v>
      </c>
      <c r="Y294" s="90" t="b">
        <f>AND(MONTH(Taulukko1[[#This Row],[Alku PVM]] )=6,DAY(Taulukko1[[#This Row],[Alku PVM]] )&gt;19)</f>
        <v>0</v>
      </c>
      <c r="Z294" s="90" t="b">
        <f>AND(MONTH(Taulukko1[[#This Row],[Loppu PVM]] )=6,DAY(Taulukko1[[#This Row],[Loppu PVM]] )&gt;19)</f>
        <v>0</v>
      </c>
      <c r="AA294" s="90" t="b">
        <f>OR(MONTH(Taulukko1[[#This Row],[Alku PVM]] )&lt;=5,AND(MONTH(Taulukko1[[#This Row],[Alku PVM]] )=6,DAY(Taulukko1[[#This Row],[Alku PVM]] )&lt;20))</f>
        <v>0</v>
      </c>
      <c r="AB294" s="90" t="b">
        <f>OR(MONTH(Taulukko1[[#This Row],[Loppu PVM]])&lt;=5,AND(MONTH(Taulukko1[[#This Row],[Loppu PVM]] )=6,DAY(Taulukko1[[#This Row],[Loppu PVM]])&lt;20))</f>
        <v>1</v>
      </c>
      <c r="AC294" s="90" t="b">
        <f>OR(MONTH(Taulukko1[[#This Row],[Alku PVM]] )&lt;=3,AND(MONTH(Taulukko1[[#This Row],[Alku PVM]] )=3))</f>
        <v>0</v>
      </c>
      <c r="AD294" s="90" t="b">
        <f>OR(MONTH(Taulukko1[[#This Row],[Loppu PVM]] )&lt;=3,AND(MONTH(Taulukko1[[#This Row],[Loppu PVM]] )=3))</f>
        <v>1</v>
      </c>
      <c r="AE294" s="90" t="b">
        <f>OR(MONTH(Taulukko1[[#This Row],[Alku PVM]] )&lt;=9,AND(MONTH(Taulukko1[[#This Row],[Alku PVM]] )=9))</f>
        <v>0</v>
      </c>
      <c r="AF294" s="90" t="b">
        <f>OR(MONTH(Taulukko1[[#This Row],[Loppu PVM]])&lt;=9,AND(MONTH(Taulukko1[[#This Row],[Loppu PVM]] )=9))</f>
        <v>1</v>
      </c>
      <c r="AG294" s="90" t="b">
        <f>OR(MONTH(Taulukko1[[#This Row],[Alku PVM]] )&lt;=6,AND(MONTH(Taulukko1[[#This Row],[Alku PVM]] )=6))</f>
        <v>0</v>
      </c>
      <c r="AH294" s="90" t="b">
        <f>OR(MONTH(Taulukko1[[#This Row],[Loppu PVM]])&lt;=6,AND(MONTH(Taulukko1[[#This Row],[Loppu PVM]] )=6))</f>
        <v>1</v>
      </c>
    </row>
    <row r="295" spans="1:34" ht="12.75" customHeight="1">
      <c r="A295" t="s">
        <v>1771</v>
      </c>
      <c r="B295" s="23">
        <v>39387</v>
      </c>
      <c r="C295" t="s">
        <v>1770</v>
      </c>
      <c r="E295" s="62">
        <v>200</v>
      </c>
      <c r="F295" s="4">
        <v>39450</v>
      </c>
      <c r="G295" s="5">
        <v>151</v>
      </c>
      <c r="H295" s="22">
        <v>200</v>
      </c>
      <c r="I295" s="126" t="e">
        <f>INDEX('TOL2008'!B:B,MATCH(A295,'TOL2008'!A:A,0))</f>
        <v>#N/A</v>
      </c>
      <c r="J295" s="126" t="e">
        <f>INDEX(Pääluokka!$H$2:$H$100,MATCH(VALUE(LEFT(Taulukko1[[#This Row],[TOL2008]],2)),Pääluokka!$G$2:$G$100,0))</f>
        <v>#N/A</v>
      </c>
      <c r="K295" s="126" t="e">
        <f>INDEX(Pääluokka!$I$2:$I$100,MATCH(VALUE(LEFT(Taulukko1[[#This Row],[TOL2008]],2)),Pääluokka!$G$2:$G$100,0))</f>
        <v>#N/A</v>
      </c>
      <c r="L295" s="41">
        <f t="shared" si="40"/>
        <v>63</v>
      </c>
      <c r="M295" s="43">
        <f t="shared" si="41"/>
        <v>39387</v>
      </c>
      <c r="N295" s="43">
        <f t="shared" si="42"/>
        <v>39450</v>
      </c>
      <c r="O295" s="43">
        <f t="shared" si="43"/>
        <v>39387</v>
      </c>
      <c r="P295" s="43">
        <f t="shared" si="44"/>
        <v>39448</v>
      </c>
      <c r="Q295" s="41">
        <f t="shared" si="45"/>
        <v>2007</v>
      </c>
      <c r="R295" s="41">
        <f t="shared" si="46"/>
        <v>2008</v>
      </c>
      <c r="S295" s="43" t="str">
        <f>YEAR(Taulukko1[[#This Row],[Alku KK]])&amp;"Q"&amp;ROUNDDOWN((MONTH(Taulukko1[[#This Row],[Alku KK]])-1)/3+1,0)</f>
        <v>2007Q4</v>
      </c>
      <c r="T295" s="43" t="str">
        <f>YEAR(Taulukko1[[#This Row],[Loppu KK]])&amp;"Q"&amp;ROUNDDOWN((MONTH(Taulukko1[[#This Row],[Loppu KK]])-1)/3+1,0)</f>
        <v>2008Q1</v>
      </c>
      <c r="U295" s="66">
        <f>IF(COUNT(Taulukko1[[#This Row],[Neuvottelujen alaiset ]])=1,Taulukko1[[#This Row],[Neuvottelujen alaiset ]],Taulukko1[[#This Row],[Vähennystarve]])</f>
        <v>200</v>
      </c>
      <c r="V295" s="44">
        <f t="shared" si="47"/>
        <v>1</v>
      </c>
      <c r="W295" s="44">
        <f t="shared" si="48"/>
        <v>0.755</v>
      </c>
      <c r="X295" s="44">
        <f t="shared" si="49"/>
        <v>0.755</v>
      </c>
      <c r="Y295" s="90" t="b">
        <f>AND(MONTH(Taulukko1[[#This Row],[Alku PVM]] )=6,DAY(Taulukko1[[#This Row],[Alku PVM]] )&gt;19)</f>
        <v>0</v>
      </c>
      <c r="Z295" s="90" t="b">
        <f>AND(MONTH(Taulukko1[[#This Row],[Loppu PVM]] )=6,DAY(Taulukko1[[#This Row],[Loppu PVM]] )&gt;19)</f>
        <v>0</v>
      </c>
      <c r="AA295" s="90" t="b">
        <f>OR(MONTH(Taulukko1[[#This Row],[Alku PVM]] )&lt;=5,AND(MONTH(Taulukko1[[#This Row],[Alku PVM]] )=6,DAY(Taulukko1[[#This Row],[Alku PVM]] )&lt;20))</f>
        <v>0</v>
      </c>
      <c r="AB295" s="90" t="b">
        <f>OR(MONTH(Taulukko1[[#This Row],[Loppu PVM]])&lt;=5,AND(MONTH(Taulukko1[[#This Row],[Loppu PVM]] )=6,DAY(Taulukko1[[#This Row],[Loppu PVM]])&lt;20))</f>
        <v>1</v>
      </c>
      <c r="AC295" s="90" t="b">
        <f>OR(MONTH(Taulukko1[[#This Row],[Alku PVM]] )&lt;=3,AND(MONTH(Taulukko1[[#This Row],[Alku PVM]] )=3))</f>
        <v>0</v>
      </c>
      <c r="AD295" s="90" t="b">
        <f>OR(MONTH(Taulukko1[[#This Row],[Loppu PVM]] )&lt;=3,AND(MONTH(Taulukko1[[#This Row],[Loppu PVM]] )=3))</f>
        <v>1</v>
      </c>
      <c r="AE295" s="90" t="b">
        <f>OR(MONTH(Taulukko1[[#This Row],[Alku PVM]] )&lt;=9,AND(MONTH(Taulukko1[[#This Row],[Alku PVM]] )=9))</f>
        <v>0</v>
      </c>
      <c r="AF295" s="90" t="b">
        <f>OR(MONTH(Taulukko1[[#This Row],[Loppu PVM]])&lt;=9,AND(MONTH(Taulukko1[[#This Row],[Loppu PVM]] )=9))</f>
        <v>1</v>
      </c>
      <c r="AG295" s="90" t="b">
        <f>OR(MONTH(Taulukko1[[#This Row],[Alku PVM]] )&lt;=6,AND(MONTH(Taulukko1[[#This Row],[Alku PVM]] )=6))</f>
        <v>0</v>
      </c>
      <c r="AH295" s="90" t="b">
        <f>OR(MONTH(Taulukko1[[#This Row],[Loppu PVM]])&lt;=6,AND(MONTH(Taulukko1[[#This Row],[Loppu PVM]] )=6))</f>
        <v>1</v>
      </c>
    </row>
    <row r="296" spans="1:34" ht="12.75" customHeight="1">
      <c r="A296" t="s">
        <v>1801</v>
      </c>
      <c r="B296" s="23">
        <v>39388</v>
      </c>
      <c r="C296" t="s">
        <v>1800</v>
      </c>
      <c r="E296" s="62">
        <v>9</v>
      </c>
      <c r="F296" s="4"/>
      <c r="G296" s="5"/>
      <c r="H296" s="22">
        <v>50</v>
      </c>
      <c r="I296" s="126" t="e">
        <f>INDEX('TOL2008'!B:B,MATCH(A296,'TOL2008'!A:A,0))</f>
        <v>#N/A</v>
      </c>
      <c r="J296" s="126" t="e">
        <f>INDEX(Pääluokka!$H$2:$H$100,MATCH(VALUE(LEFT(Taulukko1[[#This Row],[TOL2008]],2)),Pääluokka!$G$2:$G$100,0))</f>
        <v>#N/A</v>
      </c>
      <c r="K296" s="126" t="e">
        <f>INDEX(Pääluokka!$I$2:$I$100,MATCH(VALUE(LEFT(Taulukko1[[#This Row],[TOL2008]],2)),Pääluokka!$G$2:$G$100,0))</f>
        <v>#N/A</v>
      </c>
      <c r="L296" s="41" t="str">
        <f t="shared" si="40"/>
        <v>NA</v>
      </c>
      <c r="M296" s="43">
        <f t="shared" si="41"/>
        <v>39388</v>
      </c>
      <c r="N296" s="43">
        <f t="shared" si="42"/>
        <v>39439</v>
      </c>
      <c r="O296" s="43">
        <f t="shared" si="43"/>
        <v>39387</v>
      </c>
      <c r="P296" s="43">
        <f t="shared" si="44"/>
        <v>39417</v>
      </c>
      <c r="Q296" s="41">
        <f t="shared" si="45"/>
        <v>2007</v>
      </c>
      <c r="R296" s="41">
        <f t="shared" si="46"/>
        <v>2007</v>
      </c>
      <c r="S296" s="43" t="str">
        <f>YEAR(Taulukko1[[#This Row],[Alku KK]])&amp;"Q"&amp;ROUNDDOWN((MONTH(Taulukko1[[#This Row],[Alku KK]])-1)/3+1,0)</f>
        <v>2007Q4</v>
      </c>
      <c r="T296" s="43" t="str">
        <f>YEAR(Taulukko1[[#This Row],[Loppu KK]])&amp;"Q"&amp;ROUNDDOWN((MONTH(Taulukko1[[#This Row],[Loppu KK]])-1)/3+1,0)</f>
        <v>2007Q4</v>
      </c>
      <c r="U296" s="66">
        <f>IF(COUNT(Taulukko1[[#This Row],[Neuvottelujen alaiset ]])=1,Taulukko1[[#This Row],[Neuvottelujen alaiset ]],Taulukko1[[#This Row],[Vähennystarve]])</f>
        <v>50</v>
      </c>
      <c r="V296" s="44">
        <f t="shared" si="47"/>
        <v>0.18</v>
      </c>
      <c r="W296" s="44" t="str">
        <f t="shared" si="48"/>
        <v>NA</v>
      </c>
      <c r="X296" s="44" t="str">
        <f t="shared" si="49"/>
        <v>NA</v>
      </c>
      <c r="Y296" s="90" t="b">
        <f>AND(MONTH(Taulukko1[[#This Row],[Alku PVM]] )=6,DAY(Taulukko1[[#This Row],[Alku PVM]] )&gt;19)</f>
        <v>0</v>
      </c>
      <c r="Z296" s="90" t="b">
        <f>AND(MONTH(Taulukko1[[#This Row],[Loppu PVM]] )=6,DAY(Taulukko1[[#This Row],[Loppu PVM]] )&gt;19)</f>
        <v>0</v>
      </c>
      <c r="AA296" s="90" t="b">
        <f>OR(MONTH(Taulukko1[[#This Row],[Alku PVM]] )&lt;=5,AND(MONTH(Taulukko1[[#This Row],[Alku PVM]] )=6,DAY(Taulukko1[[#This Row],[Alku PVM]] )&lt;20))</f>
        <v>0</v>
      </c>
      <c r="AB296" s="90" t="b">
        <f>OR(MONTH(Taulukko1[[#This Row],[Loppu PVM]])&lt;=5,AND(MONTH(Taulukko1[[#This Row],[Loppu PVM]] )=6,DAY(Taulukko1[[#This Row],[Loppu PVM]])&lt;20))</f>
        <v>0</v>
      </c>
      <c r="AC296" s="90" t="b">
        <f>OR(MONTH(Taulukko1[[#This Row],[Alku PVM]] )&lt;=3,AND(MONTH(Taulukko1[[#This Row],[Alku PVM]] )=3))</f>
        <v>0</v>
      </c>
      <c r="AD296" s="90" t="b">
        <f>OR(MONTH(Taulukko1[[#This Row],[Loppu PVM]] )&lt;=3,AND(MONTH(Taulukko1[[#This Row],[Loppu PVM]] )=3))</f>
        <v>0</v>
      </c>
      <c r="AE296" s="90" t="b">
        <f>OR(MONTH(Taulukko1[[#This Row],[Alku PVM]] )&lt;=9,AND(MONTH(Taulukko1[[#This Row],[Alku PVM]] )=9))</f>
        <v>0</v>
      </c>
      <c r="AF296" s="90" t="b">
        <f>OR(MONTH(Taulukko1[[#This Row],[Loppu PVM]])&lt;=9,AND(MONTH(Taulukko1[[#This Row],[Loppu PVM]] )=9))</f>
        <v>0</v>
      </c>
      <c r="AG296" s="90" t="b">
        <f>OR(MONTH(Taulukko1[[#This Row],[Alku PVM]] )&lt;=6,AND(MONTH(Taulukko1[[#This Row],[Alku PVM]] )=6))</f>
        <v>0</v>
      </c>
      <c r="AH296" s="90" t="b">
        <f>OR(MONTH(Taulukko1[[#This Row],[Loppu PVM]])&lt;=6,AND(MONTH(Taulukko1[[#This Row],[Loppu PVM]] )=6))</f>
        <v>0</v>
      </c>
    </row>
    <row r="297" spans="1:34" ht="12.75" customHeight="1">
      <c r="A297" t="s">
        <v>1735</v>
      </c>
      <c r="B297" s="23">
        <v>39388</v>
      </c>
      <c r="C297" t="s">
        <v>1734</v>
      </c>
      <c r="F297" s="4">
        <v>39412</v>
      </c>
      <c r="G297" s="5">
        <v>0</v>
      </c>
      <c r="H297" s="22">
        <v>100</v>
      </c>
      <c r="I297" s="126" t="e">
        <f>INDEX('TOL2008'!B:B,MATCH(A297,'TOL2008'!A:A,0))</f>
        <v>#N/A</v>
      </c>
      <c r="J297" s="126" t="e">
        <f>INDEX(Pääluokka!$H$2:$H$100,MATCH(VALUE(LEFT(Taulukko1[[#This Row],[TOL2008]],2)),Pääluokka!$G$2:$G$100,0))</f>
        <v>#N/A</v>
      </c>
      <c r="K297" s="126" t="e">
        <f>INDEX(Pääluokka!$I$2:$I$100,MATCH(VALUE(LEFT(Taulukko1[[#This Row],[TOL2008]],2)),Pääluokka!$G$2:$G$100,0))</f>
        <v>#N/A</v>
      </c>
      <c r="L297" s="41">
        <f t="shared" si="40"/>
        <v>24</v>
      </c>
      <c r="M297" s="43">
        <f t="shared" si="41"/>
        <v>39388</v>
      </c>
      <c r="N297" s="43">
        <f t="shared" si="42"/>
        <v>39412</v>
      </c>
      <c r="O297" s="43">
        <f t="shared" si="43"/>
        <v>39387</v>
      </c>
      <c r="P297" s="43">
        <f t="shared" si="44"/>
        <v>39387</v>
      </c>
      <c r="Q297" s="41">
        <f t="shared" si="45"/>
        <v>2007</v>
      </c>
      <c r="R297" s="41">
        <f t="shared" si="46"/>
        <v>2007</v>
      </c>
      <c r="S297" s="43" t="str">
        <f>YEAR(Taulukko1[[#This Row],[Alku KK]])&amp;"Q"&amp;ROUNDDOWN((MONTH(Taulukko1[[#This Row],[Alku KK]])-1)/3+1,0)</f>
        <v>2007Q4</v>
      </c>
      <c r="T297" s="43" t="str">
        <f>YEAR(Taulukko1[[#This Row],[Loppu KK]])&amp;"Q"&amp;ROUNDDOWN((MONTH(Taulukko1[[#This Row],[Loppu KK]])-1)/3+1,0)</f>
        <v>2007Q4</v>
      </c>
      <c r="U297" s="66">
        <f>IF(COUNT(Taulukko1[[#This Row],[Neuvottelujen alaiset ]])=1,Taulukko1[[#This Row],[Neuvottelujen alaiset ]],Taulukko1[[#This Row],[Vähennystarve]])</f>
        <v>100</v>
      </c>
      <c r="V297" s="44" t="str">
        <f t="shared" si="47"/>
        <v>NA</v>
      </c>
      <c r="W297" s="44">
        <f t="shared" si="48"/>
        <v>0</v>
      </c>
      <c r="X297" s="44" t="str">
        <f t="shared" si="49"/>
        <v>NA</v>
      </c>
      <c r="Y297" s="90" t="b">
        <f>AND(MONTH(Taulukko1[[#This Row],[Alku PVM]] )=6,DAY(Taulukko1[[#This Row],[Alku PVM]] )&gt;19)</f>
        <v>0</v>
      </c>
      <c r="Z297" s="90" t="b">
        <f>AND(MONTH(Taulukko1[[#This Row],[Loppu PVM]] )=6,DAY(Taulukko1[[#This Row],[Loppu PVM]] )&gt;19)</f>
        <v>0</v>
      </c>
      <c r="AA297" s="90" t="b">
        <f>OR(MONTH(Taulukko1[[#This Row],[Alku PVM]] )&lt;=5,AND(MONTH(Taulukko1[[#This Row],[Alku PVM]] )=6,DAY(Taulukko1[[#This Row],[Alku PVM]] )&lt;20))</f>
        <v>0</v>
      </c>
      <c r="AB297" s="90" t="b">
        <f>OR(MONTH(Taulukko1[[#This Row],[Loppu PVM]])&lt;=5,AND(MONTH(Taulukko1[[#This Row],[Loppu PVM]] )=6,DAY(Taulukko1[[#This Row],[Loppu PVM]])&lt;20))</f>
        <v>0</v>
      </c>
      <c r="AC297" s="90" t="b">
        <f>OR(MONTH(Taulukko1[[#This Row],[Alku PVM]] )&lt;=3,AND(MONTH(Taulukko1[[#This Row],[Alku PVM]] )=3))</f>
        <v>0</v>
      </c>
      <c r="AD297" s="90" t="b">
        <f>OR(MONTH(Taulukko1[[#This Row],[Loppu PVM]] )&lt;=3,AND(MONTH(Taulukko1[[#This Row],[Loppu PVM]] )=3))</f>
        <v>0</v>
      </c>
      <c r="AE297" s="90" t="b">
        <f>OR(MONTH(Taulukko1[[#This Row],[Alku PVM]] )&lt;=9,AND(MONTH(Taulukko1[[#This Row],[Alku PVM]] )=9))</f>
        <v>0</v>
      </c>
      <c r="AF297" s="90" t="b">
        <f>OR(MONTH(Taulukko1[[#This Row],[Loppu PVM]])&lt;=9,AND(MONTH(Taulukko1[[#This Row],[Loppu PVM]] )=9))</f>
        <v>0</v>
      </c>
      <c r="AG297" s="90" t="b">
        <f>OR(MONTH(Taulukko1[[#This Row],[Alku PVM]] )&lt;=6,AND(MONTH(Taulukko1[[#This Row],[Alku PVM]] )=6))</f>
        <v>0</v>
      </c>
      <c r="AH297" s="90" t="b">
        <f>OR(MONTH(Taulukko1[[#This Row],[Loppu PVM]])&lt;=6,AND(MONTH(Taulukko1[[#This Row],[Loppu PVM]] )=6))</f>
        <v>0</v>
      </c>
    </row>
    <row r="298" spans="1:34" ht="12.75" customHeight="1">
      <c r="A298" t="s">
        <v>1687</v>
      </c>
      <c r="B298" s="23">
        <v>39388</v>
      </c>
      <c r="C298" t="s">
        <v>1865</v>
      </c>
      <c r="E298" s="62">
        <v>70</v>
      </c>
      <c r="F298" s="4">
        <v>39455</v>
      </c>
      <c r="G298" s="5">
        <v>0</v>
      </c>
      <c r="H298" s="16">
        <v>450</v>
      </c>
      <c r="I298" s="126" t="e">
        <f>INDEX('TOL2008'!B:B,MATCH(A298,'TOL2008'!A:A,0))</f>
        <v>#N/A</v>
      </c>
      <c r="J298" s="126" t="e">
        <f>INDEX(Pääluokka!$H$2:$H$100,MATCH(VALUE(LEFT(Taulukko1[[#This Row],[TOL2008]],2)),Pääluokka!$G$2:$G$100,0))</f>
        <v>#N/A</v>
      </c>
      <c r="K298" s="126" t="e">
        <f>INDEX(Pääluokka!$I$2:$I$100,MATCH(VALUE(LEFT(Taulukko1[[#This Row],[TOL2008]],2)),Pääluokka!$G$2:$G$100,0))</f>
        <v>#N/A</v>
      </c>
      <c r="L298" s="41">
        <f t="shared" si="40"/>
        <v>67</v>
      </c>
      <c r="M298" s="43">
        <f t="shared" si="41"/>
        <v>39388</v>
      </c>
      <c r="N298" s="43">
        <f t="shared" si="42"/>
        <v>39455</v>
      </c>
      <c r="O298" s="43">
        <f t="shared" si="43"/>
        <v>39387</v>
      </c>
      <c r="P298" s="43">
        <f t="shared" si="44"/>
        <v>39448</v>
      </c>
      <c r="Q298" s="41">
        <f t="shared" si="45"/>
        <v>2007</v>
      </c>
      <c r="R298" s="41">
        <f t="shared" si="46"/>
        <v>2008</v>
      </c>
      <c r="S298" s="43" t="str">
        <f>YEAR(Taulukko1[[#This Row],[Alku KK]])&amp;"Q"&amp;ROUNDDOWN((MONTH(Taulukko1[[#This Row],[Alku KK]])-1)/3+1,0)</f>
        <v>2007Q4</v>
      </c>
      <c r="T298" s="43" t="str">
        <f>YEAR(Taulukko1[[#This Row],[Loppu KK]])&amp;"Q"&amp;ROUNDDOWN((MONTH(Taulukko1[[#This Row],[Loppu KK]])-1)/3+1,0)</f>
        <v>2008Q1</v>
      </c>
      <c r="U298" s="66">
        <f>IF(COUNT(Taulukko1[[#This Row],[Neuvottelujen alaiset ]])=1,Taulukko1[[#This Row],[Neuvottelujen alaiset ]],Taulukko1[[#This Row],[Vähennystarve]])</f>
        <v>450</v>
      </c>
      <c r="V298" s="44">
        <f t="shared" si="47"/>
        <v>0.15555555555555556</v>
      </c>
      <c r="W298" s="44">
        <f t="shared" si="48"/>
        <v>0</v>
      </c>
      <c r="X298" s="44">
        <f t="shared" si="49"/>
        <v>0</v>
      </c>
      <c r="Y298" s="90" t="b">
        <f>AND(MONTH(Taulukko1[[#This Row],[Alku PVM]] )=6,DAY(Taulukko1[[#This Row],[Alku PVM]] )&gt;19)</f>
        <v>0</v>
      </c>
      <c r="Z298" s="90" t="b">
        <f>AND(MONTH(Taulukko1[[#This Row],[Loppu PVM]] )=6,DAY(Taulukko1[[#This Row],[Loppu PVM]] )&gt;19)</f>
        <v>0</v>
      </c>
      <c r="AA298" s="90" t="b">
        <f>OR(MONTH(Taulukko1[[#This Row],[Alku PVM]] )&lt;=5,AND(MONTH(Taulukko1[[#This Row],[Alku PVM]] )=6,DAY(Taulukko1[[#This Row],[Alku PVM]] )&lt;20))</f>
        <v>0</v>
      </c>
      <c r="AB298" s="90" t="b">
        <f>OR(MONTH(Taulukko1[[#This Row],[Loppu PVM]])&lt;=5,AND(MONTH(Taulukko1[[#This Row],[Loppu PVM]] )=6,DAY(Taulukko1[[#This Row],[Loppu PVM]])&lt;20))</f>
        <v>1</v>
      </c>
      <c r="AC298" s="90" t="b">
        <f>OR(MONTH(Taulukko1[[#This Row],[Alku PVM]] )&lt;=3,AND(MONTH(Taulukko1[[#This Row],[Alku PVM]] )=3))</f>
        <v>0</v>
      </c>
      <c r="AD298" s="90" t="b">
        <f>OR(MONTH(Taulukko1[[#This Row],[Loppu PVM]] )&lt;=3,AND(MONTH(Taulukko1[[#This Row],[Loppu PVM]] )=3))</f>
        <v>1</v>
      </c>
      <c r="AE298" s="90" t="b">
        <f>OR(MONTH(Taulukko1[[#This Row],[Alku PVM]] )&lt;=9,AND(MONTH(Taulukko1[[#This Row],[Alku PVM]] )=9))</f>
        <v>0</v>
      </c>
      <c r="AF298" s="90" t="b">
        <f>OR(MONTH(Taulukko1[[#This Row],[Loppu PVM]])&lt;=9,AND(MONTH(Taulukko1[[#This Row],[Loppu PVM]] )=9))</f>
        <v>1</v>
      </c>
      <c r="AG298" s="90" t="b">
        <f>OR(MONTH(Taulukko1[[#This Row],[Alku PVM]] )&lt;=6,AND(MONTH(Taulukko1[[#This Row],[Alku PVM]] )=6))</f>
        <v>0</v>
      </c>
      <c r="AH298" s="90" t="b">
        <f>OR(MONTH(Taulukko1[[#This Row],[Loppu PVM]])&lt;=6,AND(MONTH(Taulukko1[[#This Row],[Loppu PVM]] )=6))</f>
        <v>1</v>
      </c>
    </row>
    <row r="299" spans="1:34" ht="12.75" customHeight="1">
      <c r="A299" t="s">
        <v>1793</v>
      </c>
      <c r="B299" s="23">
        <v>39391</v>
      </c>
      <c r="C299" t="s">
        <v>1792</v>
      </c>
      <c r="E299" s="62">
        <v>100</v>
      </c>
      <c r="F299" s="4">
        <v>39479</v>
      </c>
      <c r="G299" s="5">
        <v>47</v>
      </c>
      <c r="H299" s="22">
        <v>100</v>
      </c>
      <c r="I299" s="126" t="e">
        <f>INDEX('TOL2008'!B:B,MATCH(A299,'TOL2008'!A:A,0))</f>
        <v>#N/A</v>
      </c>
      <c r="J299" s="126" t="e">
        <f>INDEX(Pääluokka!$H$2:$H$100,MATCH(VALUE(LEFT(Taulukko1[[#This Row],[TOL2008]],2)),Pääluokka!$G$2:$G$100,0))</f>
        <v>#N/A</v>
      </c>
      <c r="K299" s="126" t="e">
        <f>INDEX(Pääluokka!$I$2:$I$100,MATCH(VALUE(LEFT(Taulukko1[[#This Row],[TOL2008]],2)),Pääluokka!$G$2:$G$100,0))</f>
        <v>#N/A</v>
      </c>
      <c r="L299" s="41">
        <f t="shared" si="40"/>
        <v>88</v>
      </c>
      <c r="M299" s="43">
        <f t="shared" si="41"/>
        <v>39391</v>
      </c>
      <c r="N299" s="43">
        <f t="shared" si="42"/>
        <v>39479</v>
      </c>
      <c r="O299" s="43">
        <f t="shared" si="43"/>
        <v>39387</v>
      </c>
      <c r="P299" s="43">
        <f t="shared" si="44"/>
        <v>39479</v>
      </c>
      <c r="Q299" s="41">
        <f t="shared" si="45"/>
        <v>2007</v>
      </c>
      <c r="R299" s="41">
        <f t="shared" si="46"/>
        <v>2008</v>
      </c>
      <c r="S299" s="43" t="str">
        <f>YEAR(Taulukko1[[#This Row],[Alku KK]])&amp;"Q"&amp;ROUNDDOWN((MONTH(Taulukko1[[#This Row],[Alku KK]])-1)/3+1,0)</f>
        <v>2007Q4</v>
      </c>
      <c r="T299" s="43" t="str">
        <f>YEAR(Taulukko1[[#This Row],[Loppu KK]])&amp;"Q"&amp;ROUNDDOWN((MONTH(Taulukko1[[#This Row],[Loppu KK]])-1)/3+1,0)</f>
        <v>2008Q1</v>
      </c>
      <c r="U299" s="66">
        <f>IF(COUNT(Taulukko1[[#This Row],[Neuvottelujen alaiset ]])=1,Taulukko1[[#This Row],[Neuvottelujen alaiset ]],Taulukko1[[#This Row],[Vähennystarve]])</f>
        <v>100</v>
      </c>
      <c r="V299" s="44">
        <f t="shared" si="47"/>
        <v>1</v>
      </c>
      <c r="W299" s="44">
        <f t="shared" si="48"/>
        <v>0.47</v>
      </c>
      <c r="X299" s="44">
        <f t="shared" si="49"/>
        <v>0.47</v>
      </c>
      <c r="Y299" s="90" t="b">
        <f>AND(MONTH(Taulukko1[[#This Row],[Alku PVM]] )=6,DAY(Taulukko1[[#This Row],[Alku PVM]] )&gt;19)</f>
        <v>0</v>
      </c>
      <c r="Z299" s="90" t="b">
        <f>AND(MONTH(Taulukko1[[#This Row],[Loppu PVM]] )=6,DAY(Taulukko1[[#This Row],[Loppu PVM]] )&gt;19)</f>
        <v>0</v>
      </c>
      <c r="AA299" s="90" t="b">
        <f>OR(MONTH(Taulukko1[[#This Row],[Alku PVM]] )&lt;=5,AND(MONTH(Taulukko1[[#This Row],[Alku PVM]] )=6,DAY(Taulukko1[[#This Row],[Alku PVM]] )&lt;20))</f>
        <v>0</v>
      </c>
      <c r="AB299" s="90" t="b">
        <f>OR(MONTH(Taulukko1[[#This Row],[Loppu PVM]])&lt;=5,AND(MONTH(Taulukko1[[#This Row],[Loppu PVM]] )=6,DAY(Taulukko1[[#This Row],[Loppu PVM]])&lt;20))</f>
        <v>1</v>
      </c>
      <c r="AC299" s="90" t="b">
        <f>OR(MONTH(Taulukko1[[#This Row],[Alku PVM]] )&lt;=3,AND(MONTH(Taulukko1[[#This Row],[Alku PVM]] )=3))</f>
        <v>0</v>
      </c>
      <c r="AD299" s="90" t="b">
        <f>OR(MONTH(Taulukko1[[#This Row],[Loppu PVM]] )&lt;=3,AND(MONTH(Taulukko1[[#This Row],[Loppu PVM]] )=3))</f>
        <v>1</v>
      </c>
      <c r="AE299" s="90" t="b">
        <f>OR(MONTH(Taulukko1[[#This Row],[Alku PVM]] )&lt;=9,AND(MONTH(Taulukko1[[#This Row],[Alku PVM]] )=9))</f>
        <v>0</v>
      </c>
      <c r="AF299" s="90" t="b">
        <f>OR(MONTH(Taulukko1[[#This Row],[Loppu PVM]])&lt;=9,AND(MONTH(Taulukko1[[#This Row],[Loppu PVM]] )=9))</f>
        <v>1</v>
      </c>
      <c r="AG299" s="90" t="b">
        <f>OR(MONTH(Taulukko1[[#This Row],[Alku PVM]] )&lt;=6,AND(MONTH(Taulukko1[[#This Row],[Alku PVM]] )=6))</f>
        <v>0</v>
      </c>
      <c r="AH299" s="90" t="b">
        <f>OR(MONTH(Taulukko1[[#This Row],[Loppu PVM]])&lt;=6,AND(MONTH(Taulukko1[[#This Row],[Loppu PVM]] )=6))</f>
        <v>1</v>
      </c>
    </row>
    <row r="300" spans="1:34" ht="12.75" customHeight="1">
      <c r="A300" t="s">
        <v>1527</v>
      </c>
      <c r="B300" s="23">
        <v>39399</v>
      </c>
      <c r="C300" t="s">
        <v>2009</v>
      </c>
      <c r="E300" s="62">
        <v>200</v>
      </c>
      <c r="F300" s="4">
        <v>39497</v>
      </c>
      <c r="G300" s="5">
        <v>60</v>
      </c>
      <c r="H300" s="22">
        <v>200</v>
      </c>
      <c r="I300" s="126" t="e">
        <f>INDEX('TOL2008'!B:B,MATCH(A300,'TOL2008'!A:A,0))</f>
        <v>#N/A</v>
      </c>
      <c r="J300" s="126" t="e">
        <f>INDEX(Pääluokka!$H$2:$H$100,MATCH(VALUE(LEFT(Taulukko1[[#This Row],[TOL2008]],2)),Pääluokka!$G$2:$G$100,0))</f>
        <v>#N/A</v>
      </c>
      <c r="K300" s="126" t="e">
        <f>INDEX(Pääluokka!$I$2:$I$100,MATCH(VALUE(LEFT(Taulukko1[[#This Row],[TOL2008]],2)),Pääluokka!$G$2:$G$100,0))</f>
        <v>#N/A</v>
      </c>
      <c r="L300" s="41">
        <f t="shared" si="40"/>
        <v>98</v>
      </c>
      <c r="M300" s="43">
        <f t="shared" si="41"/>
        <v>39399</v>
      </c>
      <c r="N300" s="43">
        <f t="shared" si="42"/>
        <v>39497</v>
      </c>
      <c r="O300" s="43">
        <f t="shared" si="43"/>
        <v>39387</v>
      </c>
      <c r="P300" s="43">
        <f t="shared" si="44"/>
        <v>39479</v>
      </c>
      <c r="Q300" s="41">
        <f t="shared" si="45"/>
        <v>2007</v>
      </c>
      <c r="R300" s="41">
        <f t="shared" si="46"/>
        <v>2008</v>
      </c>
      <c r="S300" s="43" t="str">
        <f>YEAR(Taulukko1[[#This Row],[Alku KK]])&amp;"Q"&amp;ROUNDDOWN((MONTH(Taulukko1[[#This Row],[Alku KK]])-1)/3+1,0)</f>
        <v>2007Q4</v>
      </c>
      <c r="T300" s="43" t="str">
        <f>YEAR(Taulukko1[[#This Row],[Loppu KK]])&amp;"Q"&amp;ROUNDDOWN((MONTH(Taulukko1[[#This Row],[Loppu KK]])-1)/3+1,0)</f>
        <v>2008Q1</v>
      </c>
      <c r="U300" s="66">
        <f>IF(COUNT(Taulukko1[[#This Row],[Neuvottelujen alaiset ]])=1,Taulukko1[[#This Row],[Neuvottelujen alaiset ]],Taulukko1[[#This Row],[Vähennystarve]])</f>
        <v>200</v>
      </c>
      <c r="V300" s="44">
        <f t="shared" si="47"/>
        <v>1</v>
      </c>
      <c r="W300" s="44">
        <f t="shared" si="48"/>
        <v>0.3</v>
      </c>
      <c r="X300" s="44">
        <f t="shared" si="49"/>
        <v>0.3</v>
      </c>
      <c r="Y300" s="90" t="b">
        <f>AND(MONTH(Taulukko1[[#This Row],[Alku PVM]] )=6,DAY(Taulukko1[[#This Row],[Alku PVM]] )&gt;19)</f>
        <v>0</v>
      </c>
      <c r="Z300" s="90" t="b">
        <f>AND(MONTH(Taulukko1[[#This Row],[Loppu PVM]] )=6,DAY(Taulukko1[[#This Row],[Loppu PVM]] )&gt;19)</f>
        <v>0</v>
      </c>
      <c r="AA300" s="90" t="b">
        <f>OR(MONTH(Taulukko1[[#This Row],[Alku PVM]] )&lt;=5,AND(MONTH(Taulukko1[[#This Row],[Alku PVM]] )=6,DAY(Taulukko1[[#This Row],[Alku PVM]] )&lt;20))</f>
        <v>0</v>
      </c>
      <c r="AB300" s="90" t="b">
        <f>OR(MONTH(Taulukko1[[#This Row],[Loppu PVM]])&lt;=5,AND(MONTH(Taulukko1[[#This Row],[Loppu PVM]] )=6,DAY(Taulukko1[[#This Row],[Loppu PVM]])&lt;20))</f>
        <v>1</v>
      </c>
      <c r="AC300" s="90" t="b">
        <f>OR(MONTH(Taulukko1[[#This Row],[Alku PVM]] )&lt;=3,AND(MONTH(Taulukko1[[#This Row],[Alku PVM]] )=3))</f>
        <v>0</v>
      </c>
      <c r="AD300" s="90" t="b">
        <f>OR(MONTH(Taulukko1[[#This Row],[Loppu PVM]] )&lt;=3,AND(MONTH(Taulukko1[[#This Row],[Loppu PVM]] )=3))</f>
        <v>1</v>
      </c>
      <c r="AE300" s="90" t="b">
        <f>OR(MONTH(Taulukko1[[#This Row],[Alku PVM]] )&lt;=9,AND(MONTH(Taulukko1[[#This Row],[Alku PVM]] )=9))</f>
        <v>0</v>
      </c>
      <c r="AF300" s="90" t="b">
        <f>OR(MONTH(Taulukko1[[#This Row],[Loppu PVM]])&lt;=9,AND(MONTH(Taulukko1[[#This Row],[Loppu PVM]] )=9))</f>
        <v>1</v>
      </c>
      <c r="AG300" s="90" t="b">
        <f>OR(MONTH(Taulukko1[[#This Row],[Alku PVM]] )&lt;=6,AND(MONTH(Taulukko1[[#This Row],[Alku PVM]] )=6))</f>
        <v>0</v>
      </c>
      <c r="AH300" s="90" t="b">
        <f>OR(MONTH(Taulukko1[[#This Row],[Loppu PVM]])&lt;=6,AND(MONTH(Taulukko1[[#This Row],[Loppu PVM]] )=6))</f>
        <v>1</v>
      </c>
    </row>
    <row r="301" spans="1:34" ht="12.75" customHeight="1">
      <c r="A301" t="s">
        <v>1786</v>
      </c>
      <c r="B301" s="23">
        <v>39403</v>
      </c>
      <c r="C301" t="s">
        <v>2134</v>
      </c>
      <c r="F301" s="4">
        <v>39450</v>
      </c>
      <c r="G301" s="5">
        <v>28</v>
      </c>
      <c r="H301" s="22">
        <v>30</v>
      </c>
      <c r="I301" s="126">
        <f>INDEX('TOL2008'!B:B,MATCH(A2699,'TOL2008'!A:A,0))</f>
        <v>10710</v>
      </c>
      <c r="J301" s="126" t="str">
        <f>INDEX(Pääluokka!$H$2:$H$100,MATCH(VALUE(LEFT(Taulukko1[[#This Row],[TOL2008]],2)),Pääluokka!$G$2:$G$100,0))</f>
        <v>Teollisuus</v>
      </c>
      <c r="K301" s="126" t="str">
        <f>INDEX(Pääluokka!$I$2:$I$100,MATCH(VALUE(LEFT(Taulukko1[[#This Row],[TOL2008]],2)),Pääluokka!$G$2:$G$100,0))</f>
        <v>Teollisuus (C-E)</v>
      </c>
      <c r="L301" s="41">
        <f t="shared" si="40"/>
        <v>47</v>
      </c>
      <c r="M301" s="43">
        <f t="shared" si="41"/>
        <v>39403</v>
      </c>
      <c r="N301" s="43">
        <f t="shared" si="42"/>
        <v>39450</v>
      </c>
      <c r="O301" s="43">
        <f t="shared" si="43"/>
        <v>39387</v>
      </c>
      <c r="P301" s="43">
        <f t="shared" si="44"/>
        <v>39448</v>
      </c>
      <c r="Q301" s="41">
        <f t="shared" si="45"/>
        <v>2007</v>
      </c>
      <c r="R301" s="41">
        <f t="shared" si="46"/>
        <v>2008</v>
      </c>
      <c r="S301" s="43" t="str">
        <f>YEAR(Taulukko1[[#This Row],[Alku KK]])&amp;"Q"&amp;ROUNDDOWN((MONTH(Taulukko1[[#This Row],[Alku KK]])-1)/3+1,0)</f>
        <v>2007Q4</v>
      </c>
      <c r="T301" s="43" t="str">
        <f>YEAR(Taulukko1[[#This Row],[Loppu KK]])&amp;"Q"&amp;ROUNDDOWN((MONTH(Taulukko1[[#This Row],[Loppu KK]])-1)/3+1,0)</f>
        <v>2008Q1</v>
      </c>
      <c r="U301" s="66">
        <f>IF(COUNT(Taulukko1[[#This Row],[Neuvottelujen alaiset ]])=1,Taulukko1[[#This Row],[Neuvottelujen alaiset ]],Taulukko1[[#This Row],[Vähennystarve]])</f>
        <v>30</v>
      </c>
      <c r="V301" s="44" t="str">
        <f t="shared" si="47"/>
        <v>NA</v>
      </c>
      <c r="W301" s="44">
        <f t="shared" si="48"/>
        <v>0.93333333333333335</v>
      </c>
      <c r="X301" s="44" t="str">
        <f t="shared" si="49"/>
        <v>NA</v>
      </c>
      <c r="Y301" s="90" t="b">
        <f>AND(MONTH(Taulukko1[[#This Row],[Alku PVM]] )=6,DAY(Taulukko1[[#This Row],[Alku PVM]] )&gt;19)</f>
        <v>0</v>
      </c>
      <c r="Z301" s="90" t="b">
        <f>AND(MONTH(Taulukko1[[#This Row],[Loppu PVM]] )=6,DAY(Taulukko1[[#This Row],[Loppu PVM]] )&gt;19)</f>
        <v>0</v>
      </c>
      <c r="AA301" s="90" t="b">
        <f>OR(MONTH(Taulukko1[[#This Row],[Alku PVM]] )&lt;=5,AND(MONTH(Taulukko1[[#This Row],[Alku PVM]] )=6,DAY(Taulukko1[[#This Row],[Alku PVM]] )&lt;20))</f>
        <v>0</v>
      </c>
      <c r="AB301" s="90" t="b">
        <f>OR(MONTH(Taulukko1[[#This Row],[Loppu PVM]])&lt;=5,AND(MONTH(Taulukko1[[#This Row],[Loppu PVM]] )=6,DAY(Taulukko1[[#This Row],[Loppu PVM]])&lt;20))</f>
        <v>1</v>
      </c>
      <c r="AC301" s="90" t="b">
        <f>OR(MONTH(Taulukko1[[#This Row],[Alku PVM]] )&lt;=3,AND(MONTH(Taulukko1[[#This Row],[Alku PVM]] )=3))</f>
        <v>0</v>
      </c>
      <c r="AD301" s="90" t="b">
        <f>OR(MONTH(Taulukko1[[#This Row],[Loppu PVM]] )&lt;=3,AND(MONTH(Taulukko1[[#This Row],[Loppu PVM]] )=3))</f>
        <v>1</v>
      </c>
      <c r="AE301" s="90" t="b">
        <f>OR(MONTH(Taulukko1[[#This Row],[Alku PVM]] )&lt;=9,AND(MONTH(Taulukko1[[#This Row],[Alku PVM]] )=9))</f>
        <v>0</v>
      </c>
      <c r="AF301" s="90" t="b">
        <f>OR(MONTH(Taulukko1[[#This Row],[Loppu PVM]])&lt;=9,AND(MONTH(Taulukko1[[#This Row],[Loppu PVM]] )=9))</f>
        <v>1</v>
      </c>
      <c r="AG301" s="90" t="b">
        <f>OR(MONTH(Taulukko1[[#This Row],[Alku PVM]] )&lt;=6,AND(MONTH(Taulukko1[[#This Row],[Alku PVM]] )=6))</f>
        <v>0</v>
      </c>
      <c r="AH301" s="90" t="b">
        <f>OR(MONTH(Taulukko1[[#This Row],[Loppu PVM]])&lt;=6,AND(MONTH(Taulukko1[[#This Row],[Loppu PVM]] )=6))</f>
        <v>1</v>
      </c>
    </row>
    <row r="302" spans="1:34" ht="12.75" customHeight="1">
      <c r="A302" s="21" t="s">
        <v>1755</v>
      </c>
      <c r="B302" s="23">
        <v>39409</v>
      </c>
      <c r="C302" s="21" t="s">
        <v>1754</v>
      </c>
      <c r="D302" s="24"/>
      <c r="E302" s="62">
        <v>45</v>
      </c>
      <c r="F302" s="23">
        <v>39462</v>
      </c>
      <c r="G302" s="24">
        <v>20</v>
      </c>
      <c r="H302" s="16">
        <v>45</v>
      </c>
      <c r="I302" s="126" t="e">
        <f>INDEX('TOL2008'!B:B,MATCH(A302,'TOL2008'!A:A,0))</f>
        <v>#N/A</v>
      </c>
      <c r="J302" s="126" t="e">
        <f>INDEX(Pääluokka!$H$2:$H$100,MATCH(VALUE(LEFT(Taulukko1[[#This Row],[TOL2008]],2)),Pääluokka!$G$2:$G$100,0))</f>
        <v>#N/A</v>
      </c>
      <c r="K302" s="126" t="e">
        <f>INDEX(Pääluokka!$I$2:$I$100,MATCH(VALUE(LEFT(Taulukko1[[#This Row],[TOL2008]],2)),Pääluokka!$G$2:$G$100,0))</f>
        <v>#N/A</v>
      </c>
      <c r="L302" s="41">
        <f t="shared" si="40"/>
        <v>53</v>
      </c>
      <c r="M302" s="43">
        <f t="shared" si="41"/>
        <v>39409</v>
      </c>
      <c r="N302" s="43">
        <f t="shared" si="42"/>
        <v>39462</v>
      </c>
      <c r="O302" s="43">
        <f t="shared" si="43"/>
        <v>39387</v>
      </c>
      <c r="P302" s="43">
        <f t="shared" si="44"/>
        <v>39448</v>
      </c>
      <c r="Q302" s="41">
        <f t="shared" si="45"/>
        <v>2007</v>
      </c>
      <c r="R302" s="41">
        <f t="shared" si="46"/>
        <v>2008</v>
      </c>
      <c r="S302" s="43" t="str">
        <f>YEAR(Taulukko1[[#This Row],[Alku KK]])&amp;"Q"&amp;ROUNDDOWN((MONTH(Taulukko1[[#This Row],[Alku KK]])-1)/3+1,0)</f>
        <v>2007Q4</v>
      </c>
      <c r="T302" s="43" t="str">
        <f>YEAR(Taulukko1[[#This Row],[Loppu KK]])&amp;"Q"&amp;ROUNDDOWN((MONTH(Taulukko1[[#This Row],[Loppu KK]])-1)/3+1,0)</f>
        <v>2008Q1</v>
      </c>
      <c r="U302" s="66">
        <f>IF(COUNT(Taulukko1[[#This Row],[Neuvottelujen alaiset ]])=1,Taulukko1[[#This Row],[Neuvottelujen alaiset ]],Taulukko1[[#This Row],[Vähennystarve]])</f>
        <v>45</v>
      </c>
      <c r="V302" s="44">
        <f t="shared" si="47"/>
        <v>1</v>
      </c>
      <c r="W302" s="44">
        <f t="shared" si="48"/>
        <v>0.44444444444444442</v>
      </c>
      <c r="X302" s="44">
        <f t="shared" si="49"/>
        <v>0.44444444444444442</v>
      </c>
      <c r="Y302" s="90" t="b">
        <f>AND(MONTH(Taulukko1[[#This Row],[Alku PVM]] )=6,DAY(Taulukko1[[#This Row],[Alku PVM]] )&gt;19)</f>
        <v>0</v>
      </c>
      <c r="Z302" s="90" t="b">
        <f>AND(MONTH(Taulukko1[[#This Row],[Loppu PVM]] )=6,DAY(Taulukko1[[#This Row],[Loppu PVM]] )&gt;19)</f>
        <v>0</v>
      </c>
      <c r="AA302" s="90" t="b">
        <f>OR(MONTH(Taulukko1[[#This Row],[Alku PVM]] )&lt;=5,AND(MONTH(Taulukko1[[#This Row],[Alku PVM]] )=6,DAY(Taulukko1[[#This Row],[Alku PVM]] )&lt;20))</f>
        <v>0</v>
      </c>
      <c r="AB302" s="90" t="b">
        <f>OR(MONTH(Taulukko1[[#This Row],[Loppu PVM]])&lt;=5,AND(MONTH(Taulukko1[[#This Row],[Loppu PVM]] )=6,DAY(Taulukko1[[#This Row],[Loppu PVM]])&lt;20))</f>
        <v>1</v>
      </c>
      <c r="AC302" s="90" t="b">
        <f>OR(MONTH(Taulukko1[[#This Row],[Alku PVM]] )&lt;=3,AND(MONTH(Taulukko1[[#This Row],[Alku PVM]] )=3))</f>
        <v>0</v>
      </c>
      <c r="AD302" s="90" t="b">
        <f>OR(MONTH(Taulukko1[[#This Row],[Loppu PVM]] )&lt;=3,AND(MONTH(Taulukko1[[#This Row],[Loppu PVM]] )=3))</f>
        <v>1</v>
      </c>
      <c r="AE302" s="90" t="b">
        <f>OR(MONTH(Taulukko1[[#This Row],[Alku PVM]] )&lt;=9,AND(MONTH(Taulukko1[[#This Row],[Alku PVM]] )=9))</f>
        <v>0</v>
      </c>
      <c r="AF302" s="90" t="b">
        <f>OR(MONTH(Taulukko1[[#This Row],[Loppu PVM]])&lt;=9,AND(MONTH(Taulukko1[[#This Row],[Loppu PVM]] )=9))</f>
        <v>1</v>
      </c>
      <c r="AG302" s="90" t="b">
        <f>OR(MONTH(Taulukko1[[#This Row],[Alku PVM]] )&lt;=6,AND(MONTH(Taulukko1[[#This Row],[Alku PVM]] )=6))</f>
        <v>0</v>
      </c>
      <c r="AH302" s="90" t="b">
        <f>OR(MONTH(Taulukko1[[#This Row],[Loppu PVM]])&lt;=6,AND(MONTH(Taulukko1[[#This Row],[Loppu PVM]] )=6))</f>
        <v>1</v>
      </c>
    </row>
    <row r="303" spans="1:34" ht="12.75" customHeight="1">
      <c r="A303" s="21" t="s">
        <v>1604</v>
      </c>
      <c r="B303" s="23">
        <v>39412</v>
      </c>
      <c r="C303" s="21" t="s">
        <v>2128</v>
      </c>
      <c r="D303" s="24"/>
      <c r="F303" s="23">
        <v>39463</v>
      </c>
      <c r="G303" s="24">
        <v>31</v>
      </c>
      <c r="H303" s="22">
        <v>31</v>
      </c>
      <c r="I303" s="126" t="e">
        <f>INDEX('TOL2008'!B:B,MATCH(A303,'TOL2008'!A:A,0))</f>
        <v>#N/A</v>
      </c>
      <c r="J303" s="126" t="e">
        <f>INDEX(Pääluokka!$H$2:$H$100,MATCH(VALUE(LEFT(Taulukko1[[#This Row],[TOL2008]],2)),Pääluokka!$G$2:$G$100,0))</f>
        <v>#N/A</v>
      </c>
      <c r="K303" s="126" t="e">
        <f>INDEX(Pääluokka!$I$2:$I$100,MATCH(VALUE(LEFT(Taulukko1[[#This Row],[TOL2008]],2)),Pääluokka!$G$2:$G$100,0))</f>
        <v>#N/A</v>
      </c>
      <c r="L303" s="41">
        <f t="shared" si="40"/>
        <v>51</v>
      </c>
      <c r="M303" s="43">
        <f t="shared" si="41"/>
        <v>39412</v>
      </c>
      <c r="N303" s="43">
        <f t="shared" si="42"/>
        <v>39463</v>
      </c>
      <c r="O303" s="43">
        <f t="shared" si="43"/>
        <v>39387</v>
      </c>
      <c r="P303" s="43">
        <f t="shared" si="44"/>
        <v>39448</v>
      </c>
      <c r="Q303" s="41">
        <f t="shared" si="45"/>
        <v>2007</v>
      </c>
      <c r="R303" s="41">
        <f t="shared" si="46"/>
        <v>2008</v>
      </c>
      <c r="S303" s="43" t="str">
        <f>YEAR(Taulukko1[[#This Row],[Alku KK]])&amp;"Q"&amp;ROUNDDOWN((MONTH(Taulukko1[[#This Row],[Alku KK]])-1)/3+1,0)</f>
        <v>2007Q4</v>
      </c>
      <c r="T303" s="43" t="str">
        <f>YEAR(Taulukko1[[#This Row],[Loppu KK]])&amp;"Q"&amp;ROUNDDOWN((MONTH(Taulukko1[[#This Row],[Loppu KK]])-1)/3+1,0)</f>
        <v>2008Q1</v>
      </c>
      <c r="U303" s="66">
        <f>IF(COUNT(Taulukko1[[#This Row],[Neuvottelujen alaiset ]])=1,Taulukko1[[#This Row],[Neuvottelujen alaiset ]],Taulukko1[[#This Row],[Vähennystarve]])</f>
        <v>31</v>
      </c>
      <c r="V303" s="44" t="str">
        <f t="shared" si="47"/>
        <v>NA</v>
      </c>
      <c r="W303" s="44">
        <f t="shared" si="48"/>
        <v>1</v>
      </c>
      <c r="X303" s="44" t="str">
        <f t="shared" si="49"/>
        <v>NA</v>
      </c>
      <c r="Y303" s="90" t="b">
        <f>AND(MONTH(Taulukko1[[#This Row],[Alku PVM]] )=6,DAY(Taulukko1[[#This Row],[Alku PVM]] )&gt;19)</f>
        <v>0</v>
      </c>
      <c r="Z303" s="90" t="b">
        <f>AND(MONTH(Taulukko1[[#This Row],[Loppu PVM]] )=6,DAY(Taulukko1[[#This Row],[Loppu PVM]] )&gt;19)</f>
        <v>0</v>
      </c>
      <c r="AA303" s="90" t="b">
        <f>OR(MONTH(Taulukko1[[#This Row],[Alku PVM]] )&lt;=5,AND(MONTH(Taulukko1[[#This Row],[Alku PVM]] )=6,DAY(Taulukko1[[#This Row],[Alku PVM]] )&lt;20))</f>
        <v>0</v>
      </c>
      <c r="AB303" s="90" t="b">
        <f>OR(MONTH(Taulukko1[[#This Row],[Loppu PVM]])&lt;=5,AND(MONTH(Taulukko1[[#This Row],[Loppu PVM]] )=6,DAY(Taulukko1[[#This Row],[Loppu PVM]])&lt;20))</f>
        <v>1</v>
      </c>
      <c r="AC303" s="90" t="b">
        <f>OR(MONTH(Taulukko1[[#This Row],[Alku PVM]] )&lt;=3,AND(MONTH(Taulukko1[[#This Row],[Alku PVM]] )=3))</f>
        <v>0</v>
      </c>
      <c r="AD303" s="90" t="b">
        <f>OR(MONTH(Taulukko1[[#This Row],[Loppu PVM]] )&lt;=3,AND(MONTH(Taulukko1[[#This Row],[Loppu PVM]] )=3))</f>
        <v>1</v>
      </c>
      <c r="AE303" s="90" t="b">
        <f>OR(MONTH(Taulukko1[[#This Row],[Alku PVM]] )&lt;=9,AND(MONTH(Taulukko1[[#This Row],[Alku PVM]] )=9))</f>
        <v>0</v>
      </c>
      <c r="AF303" s="90" t="b">
        <f>OR(MONTH(Taulukko1[[#This Row],[Loppu PVM]])&lt;=9,AND(MONTH(Taulukko1[[#This Row],[Loppu PVM]] )=9))</f>
        <v>1</v>
      </c>
      <c r="AG303" s="90" t="b">
        <f>OR(MONTH(Taulukko1[[#This Row],[Alku PVM]] )&lt;=6,AND(MONTH(Taulukko1[[#This Row],[Alku PVM]] )=6))</f>
        <v>0</v>
      </c>
      <c r="AH303" s="90" t="b">
        <f>OR(MONTH(Taulukko1[[#This Row],[Loppu PVM]])&lt;=6,AND(MONTH(Taulukko1[[#This Row],[Loppu PVM]] )=6))</f>
        <v>1</v>
      </c>
    </row>
    <row r="304" spans="1:34" ht="12.75" customHeight="1">
      <c r="A304" t="s">
        <v>1254</v>
      </c>
      <c r="B304" s="23">
        <v>39420</v>
      </c>
      <c r="C304" t="s">
        <v>1794</v>
      </c>
      <c r="E304" s="62">
        <v>80</v>
      </c>
      <c r="F304" s="4"/>
      <c r="G304" s="5"/>
      <c r="H304" s="22">
        <v>540</v>
      </c>
      <c r="I304" s="126">
        <f>INDEX('TOL2008'!B:B,MATCH(A304,'TOL2008'!A:A,0))</f>
        <v>61200</v>
      </c>
      <c r="J304" s="126" t="str">
        <f>INDEX(Pääluokka!$H$2:$H$100,MATCH(VALUE(LEFT(Taulukko1[[#This Row],[TOL2008]],2)),Pääluokka!$G$2:$G$100,0))</f>
        <v>Informaatio ja viestintä</v>
      </c>
      <c r="K304" s="126" t="str">
        <f>INDEX(Pääluokka!$I$2:$I$100,MATCH(VALUE(LEFT(Taulukko1[[#This Row],[TOL2008]],2)),Pääluokka!$G$2:$G$100,0))</f>
        <v>Palvelualat (G-N, R, S)</v>
      </c>
      <c r="L304" s="41" t="str">
        <f t="shared" si="40"/>
        <v>NA</v>
      </c>
      <c r="M304" s="43">
        <f t="shared" si="41"/>
        <v>39420</v>
      </c>
      <c r="N304" s="43">
        <f t="shared" si="42"/>
        <v>39471</v>
      </c>
      <c r="O304" s="43">
        <f t="shared" si="43"/>
        <v>39417</v>
      </c>
      <c r="P304" s="43">
        <f t="shared" si="44"/>
        <v>39448</v>
      </c>
      <c r="Q304" s="41">
        <f t="shared" si="45"/>
        <v>2007</v>
      </c>
      <c r="R304" s="41">
        <f t="shared" si="46"/>
        <v>2008</v>
      </c>
      <c r="S304" s="43" t="str">
        <f>YEAR(Taulukko1[[#This Row],[Alku KK]])&amp;"Q"&amp;ROUNDDOWN((MONTH(Taulukko1[[#This Row],[Alku KK]])-1)/3+1,0)</f>
        <v>2007Q4</v>
      </c>
      <c r="T304" s="43" t="str">
        <f>YEAR(Taulukko1[[#This Row],[Loppu KK]])&amp;"Q"&amp;ROUNDDOWN((MONTH(Taulukko1[[#This Row],[Loppu KK]])-1)/3+1,0)</f>
        <v>2008Q1</v>
      </c>
      <c r="U304" s="66">
        <f>IF(COUNT(Taulukko1[[#This Row],[Neuvottelujen alaiset ]])=1,Taulukko1[[#This Row],[Neuvottelujen alaiset ]],Taulukko1[[#This Row],[Vähennystarve]])</f>
        <v>540</v>
      </c>
      <c r="V304" s="44">
        <f t="shared" si="47"/>
        <v>0.14814814814814814</v>
      </c>
      <c r="W304" s="44" t="str">
        <f t="shared" si="48"/>
        <v>NA</v>
      </c>
      <c r="X304" s="44" t="str">
        <f t="shared" si="49"/>
        <v>NA</v>
      </c>
      <c r="Y304" s="90" t="b">
        <f>AND(MONTH(Taulukko1[[#This Row],[Alku PVM]] )=6,DAY(Taulukko1[[#This Row],[Alku PVM]] )&gt;19)</f>
        <v>0</v>
      </c>
      <c r="Z304" s="90" t="b">
        <f>AND(MONTH(Taulukko1[[#This Row],[Loppu PVM]] )=6,DAY(Taulukko1[[#This Row],[Loppu PVM]] )&gt;19)</f>
        <v>0</v>
      </c>
      <c r="AA304" s="90" t="b">
        <f>OR(MONTH(Taulukko1[[#This Row],[Alku PVM]] )&lt;=5,AND(MONTH(Taulukko1[[#This Row],[Alku PVM]] )=6,DAY(Taulukko1[[#This Row],[Alku PVM]] )&lt;20))</f>
        <v>0</v>
      </c>
      <c r="AB304" s="90" t="b">
        <f>OR(MONTH(Taulukko1[[#This Row],[Loppu PVM]])&lt;=5,AND(MONTH(Taulukko1[[#This Row],[Loppu PVM]] )=6,DAY(Taulukko1[[#This Row],[Loppu PVM]])&lt;20))</f>
        <v>1</v>
      </c>
      <c r="AC304" s="90" t="b">
        <f>OR(MONTH(Taulukko1[[#This Row],[Alku PVM]] )&lt;=3,AND(MONTH(Taulukko1[[#This Row],[Alku PVM]] )=3))</f>
        <v>0</v>
      </c>
      <c r="AD304" s="90" t="b">
        <f>OR(MONTH(Taulukko1[[#This Row],[Loppu PVM]] )&lt;=3,AND(MONTH(Taulukko1[[#This Row],[Loppu PVM]] )=3))</f>
        <v>1</v>
      </c>
      <c r="AE304" s="90" t="b">
        <f>OR(MONTH(Taulukko1[[#This Row],[Alku PVM]] )&lt;=9,AND(MONTH(Taulukko1[[#This Row],[Alku PVM]] )=9))</f>
        <v>0</v>
      </c>
      <c r="AF304" s="90" t="b">
        <f>OR(MONTH(Taulukko1[[#This Row],[Loppu PVM]])&lt;=9,AND(MONTH(Taulukko1[[#This Row],[Loppu PVM]] )=9))</f>
        <v>1</v>
      </c>
      <c r="AG304" s="90" t="b">
        <f>OR(MONTH(Taulukko1[[#This Row],[Alku PVM]] )&lt;=6,AND(MONTH(Taulukko1[[#This Row],[Alku PVM]] )=6))</f>
        <v>0</v>
      </c>
      <c r="AH304" s="90" t="b">
        <f>OR(MONTH(Taulukko1[[#This Row],[Loppu PVM]])&lt;=6,AND(MONTH(Taulukko1[[#This Row],[Loppu PVM]] )=6))</f>
        <v>1</v>
      </c>
    </row>
    <row r="305" spans="1:34" ht="12.75" customHeight="1">
      <c r="A305" t="s">
        <v>982</v>
      </c>
      <c r="B305" s="23">
        <v>39428</v>
      </c>
      <c r="C305" t="s">
        <v>1731</v>
      </c>
      <c r="F305" s="4"/>
      <c r="G305" s="5"/>
      <c r="H305" s="22">
        <v>370</v>
      </c>
      <c r="I305" s="126">
        <f>INDEX('TOL2008'!B:B,MATCH(A305,'TOL2008'!A:A,0))</f>
        <v>26300</v>
      </c>
      <c r="J305" s="126" t="str">
        <f>INDEX(Pääluokka!$H$2:$H$100,MATCH(VALUE(LEFT(Taulukko1[[#This Row],[TOL2008]],2)),Pääluokka!$G$2:$G$100,0))</f>
        <v>Teollisuus</v>
      </c>
      <c r="K305" s="126" t="str">
        <f>INDEX(Pääluokka!$I$2:$I$100,MATCH(VALUE(LEFT(Taulukko1[[#This Row],[TOL2008]],2)),Pääluokka!$G$2:$G$100,0))</f>
        <v>Teollisuus (C-E)</v>
      </c>
      <c r="L305" s="41" t="str">
        <f t="shared" si="40"/>
        <v>NA</v>
      </c>
      <c r="M305" s="43">
        <f t="shared" si="41"/>
        <v>39428</v>
      </c>
      <c r="N305" s="43">
        <f t="shared" si="42"/>
        <v>39479</v>
      </c>
      <c r="O305" s="43">
        <f t="shared" si="43"/>
        <v>39417</v>
      </c>
      <c r="P305" s="43">
        <f t="shared" si="44"/>
        <v>39479</v>
      </c>
      <c r="Q305" s="41">
        <f t="shared" si="45"/>
        <v>2007</v>
      </c>
      <c r="R305" s="41">
        <f t="shared" si="46"/>
        <v>2008</v>
      </c>
      <c r="S305" s="43" t="str">
        <f>YEAR(Taulukko1[[#This Row],[Alku KK]])&amp;"Q"&amp;ROUNDDOWN((MONTH(Taulukko1[[#This Row],[Alku KK]])-1)/3+1,0)</f>
        <v>2007Q4</v>
      </c>
      <c r="T305" s="43" t="str">
        <f>YEAR(Taulukko1[[#This Row],[Loppu KK]])&amp;"Q"&amp;ROUNDDOWN((MONTH(Taulukko1[[#This Row],[Loppu KK]])-1)/3+1,0)</f>
        <v>2008Q1</v>
      </c>
      <c r="U305" s="66">
        <f>IF(COUNT(Taulukko1[[#This Row],[Neuvottelujen alaiset ]])=1,Taulukko1[[#This Row],[Neuvottelujen alaiset ]],Taulukko1[[#This Row],[Vähennystarve]])</f>
        <v>370</v>
      </c>
      <c r="V305" s="44" t="str">
        <f t="shared" si="47"/>
        <v>NA</v>
      </c>
      <c r="W305" s="44" t="str">
        <f t="shared" si="48"/>
        <v>NA</v>
      </c>
      <c r="X305" s="44" t="str">
        <f t="shared" si="49"/>
        <v>NA</v>
      </c>
      <c r="Y305" s="90" t="b">
        <f>AND(MONTH(Taulukko1[[#This Row],[Alku PVM]] )=6,DAY(Taulukko1[[#This Row],[Alku PVM]] )&gt;19)</f>
        <v>0</v>
      </c>
      <c r="Z305" s="90" t="b">
        <f>AND(MONTH(Taulukko1[[#This Row],[Loppu PVM]] )=6,DAY(Taulukko1[[#This Row],[Loppu PVM]] )&gt;19)</f>
        <v>0</v>
      </c>
      <c r="AA305" s="90" t="b">
        <f>OR(MONTH(Taulukko1[[#This Row],[Alku PVM]] )&lt;=5,AND(MONTH(Taulukko1[[#This Row],[Alku PVM]] )=6,DAY(Taulukko1[[#This Row],[Alku PVM]] )&lt;20))</f>
        <v>0</v>
      </c>
      <c r="AB305" s="90" t="b">
        <f>OR(MONTH(Taulukko1[[#This Row],[Loppu PVM]])&lt;=5,AND(MONTH(Taulukko1[[#This Row],[Loppu PVM]] )=6,DAY(Taulukko1[[#This Row],[Loppu PVM]])&lt;20))</f>
        <v>1</v>
      </c>
      <c r="AC305" s="90" t="b">
        <f>OR(MONTH(Taulukko1[[#This Row],[Alku PVM]] )&lt;=3,AND(MONTH(Taulukko1[[#This Row],[Alku PVM]] )=3))</f>
        <v>0</v>
      </c>
      <c r="AD305" s="90" t="b">
        <f>OR(MONTH(Taulukko1[[#This Row],[Loppu PVM]] )&lt;=3,AND(MONTH(Taulukko1[[#This Row],[Loppu PVM]] )=3))</f>
        <v>1</v>
      </c>
      <c r="AE305" s="90" t="b">
        <f>OR(MONTH(Taulukko1[[#This Row],[Alku PVM]] )&lt;=9,AND(MONTH(Taulukko1[[#This Row],[Alku PVM]] )=9))</f>
        <v>0</v>
      </c>
      <c r="AF305" s="90" t="b">
        <f>OR(MONTH(Taulukko1[[#This Row],[Loppu PVM]])&lt;=9,AND(MONTH(Taulukko1[[#This Row],[Loppu PVM]] )=9))</f>
        <v>1</v>
      </c>
      <c r="AG305" s="90" t="b">
        <f>OR(MONTH(Taulukko1[[#This Row],[Alku PVM]] )&lt;=6,AND(MONTH(Taulukko1[[#This Row],[Alku PVM]] )=6))</f>
        <v>0</v>
      </c>
      <c r="AH305" s="90" t="b">
        <f>OR(MONTH(Taulukko1[[#This Row],[Loppu PVM]])&lt;=6,AND(MONTH(Taulukko1[[#This Row],[Loppu PVM]] )=6))</f>
        <v>1</v>
      </c>
    </row>
    <row r="306" spans="1:34" ht="12.75" customHeight="1">
      <c r="A306" t="s">
        <v>429</v>
      </c>
      <c r="B306" s="23">
        <v>39429</v>
      </c>
      <c r="C306" t="s">
        <v>1751</v>
      </c>
      <c r="E306" s="62">
        <v>50</v>
      </c>
      <c r="F306" s="4"/>
      <c r="G306" s="5"/>
      <c r="H306" s="16">
        <v>50</v>
      </c>
      <c r="I306" s="126">
        <f>INDEX('TOL2008'!B:B,MATCH(A306,'TOL2008'!A:A,0))</f>
        <v>46431</v>
      </c>
      <c r="J306" s="126" t="str">
        <f>INDEX(Pääluokka!$H$2:$H$100,MATCH(VALUE(LEFT(Taulukko1[[#This Row],[TOL2008]],2)),Pääluokka!$G$2:$G$100,0))</f>
        <v>Tukku- ja vähittäiskauppa; moottoriajoneuvojen ja moottoripyörien korjaus</v>
      </c>
      <c r="K306" s="126" t="str">
        <f>INDEX(Pääluokka!$I$2:$I$100,MATCH(VALUE(LEFT(Taulukko1[[#This Row],[TOL2008]],2)),Pääluokka!$G$2:$G$100,0))</f>
        <v>Palvelualat (G-N, R, S)</v>
      </c>
      <c r="L306" s="41" t="str">
        <f t="shared" si="40"/>
        <v>NA</v>
      </c>
      <c r="M306" s="43">
        <f t="shared" si="41"/>
        <v>39429</v>
      </c>
      <c r="N306" s="43">
        <f t="shared" si="42"/>
        <v>39480</v>
      </c>
      <c r="O306" s="43">
        <f t="shared" si="43"/>
        <v>39417</v>
      </c>
      <c r="P306" s="43">
        <f t="shared" si="44"/>
        <v>39479</v>
      </c>
      <c r="Q306" s="41">
        <f t="shared" si="45"/>
        <v>2007</v>
      </c>
      <c r="R306" s="41">
        <f t="shared" si="46"/>
        <v>2008</v>
      </c>
      <c r="S306" s="43" t="str">
        <f>YEAR(Taulukko1[[#This Row],[Alku KK]])&amp;"Q"&amp;ROUNDDOWN((MONTH(Taulukko1[[#This Row],[Alku KK]])-1)/3+1,0)</f>
        <v>2007Q4</v>
      </c>
      <c r="T306" s="43" t="str">
        <f>YEAR(Taulukko1[[#This Row],[Loppu KK]])&amp;"Q"&amp;ROUNDDOWN((MONTH(Taulukko1[[#This Row],[Loppu KK]])-1)/3+1,0)</f>
        <v>2008Q1</v>
      </c>
      <c r="U306" s="66">
        <f>IF(COUNT(Taulukko1[[#This Row],[Neuvottelujen alaiset ]])=1,Taulukko1[[#This Row],[Neuvottelujen alaiset ]],Taulukko1[[#This Row],[Vähennystarve]])</f>
        <v>50</v>
      </c>
      <c r="V306" s="44">
        <f t="shared" si="47"/>
        <v>1</v>
      </c>
      <c r="W306" s="44" t="str">
        <f t="shared" si="48"/>
        <v>NA</v>
      </c>
      <c r="X306" s="44" t="str">
        <f t="shared" si="49"/>
        <v>NA</v>
      </c>
      <c r="Y306" s="90" t="b">
        <f>AND(MONTH(Taulukko1[[#This Row],[Alku PVM]] )=6,DAY(Taulukko1[[#This Row],[Alku PVM]] )&gt;19)</f>
        <v>0</v>
      </c>
      <c r="Z306" s="90" t="b">
        <f>AND(MONTH(Taulukko1[[#This Row],[Loppu PVM]] )=6,DAY(Taulukko1[[#This Row],[Loppu PVM]] )&gt;19)</f>
        <v>0</v>
      </c>
      <c r="AA306" s="90" t="b">
        <f>OR(MONTH(Taulukko1[[#This Row],[Alku PVM]] )&lt;=5,AND(MONTH(Taulukko1[[#This Row],[Alku PVM]] )=6,DAY(Taulukko1[[#This Row],[Alku PVM]] )&lt;20))</f>
        <v>0</v>
      </c>
      <c r="AB306" s="90" t="b">
        <f>OR(MONTH(Taulukko1[[#This Row],[Loppu PVM]])&lt;=5,AND(MONTH(Taulukko1[[#This Row],[Loppu PVM]] )=6,DAY(Taulukko1[[#This Row],[Loppu PVM]])&lt;20))</f>
        <v>1</v>
      </c>
      <c r="AC306" s="90" t="b">
        <f>OR(MONTH(Taulukko1[[#This Row],[Alku PVM]] )&lt;=3,AND(MONTH(Taulukko1[[#This Row],[Alku PVM]] )=3))</f>
        <v>0</v>
      </c>
      <c r="AD306" s="90" t="b">
        <f>OR(MONTH(Taulukko1[[#This Row],[Loppu PVM]] )&lt;=3,AND(MONTH(Taulukko1[[#This Row],[Loppu PVM]] )=3))</f>
        <v>1</v>
      </c>
      <c r="AE306" s="90" t="b">
        <f>OR(MONTH(Taulukko1[[#This Row],[Alku PVM]] )&lt;=9,AND(MONTH(Taulukko1[[#This Row],[Alku PVM]] )=9))</f>
        <v>0</v>
      </c>
      <c r="AF306" s="90" t="b">
        <f>OR(MONTH(Taulukko1[[#This Row],[Loppu PVM]])&lt;=9,AND(MONTH(Taulukko1[[#This Row],[Loppu PVM]] )=9))</f>
        <v>1</v>
      </c>
      <c r="AG306" s="90" t="b">
        <f>OR(MONTH(Taulukko1[[#This Row],[Alku PVM]] )&lt;=6,AND(MONTH(Taulukko1[[#This Row],[Alku PVM]] )=6))</f>
        <v>0</v>
      </c>
      <c r="AH306" s="90" t="b">
        <f>OR(MONTH(Taulukko1[[#This Row],[Loppu PVM]])&lt;=6,AND(MONTH(Taulukko1[[#This Row],[Loppu PVM]] )=6))</f>
        <v>1</v>
      </c>
    </row>
    <row r="307" spans="1:34" ht="12.75" customHeight="1">
      <c r="A307" t="s">
        <v>50</v>
      </c>
      <c r="B307" s="23">
        <v>39433</v>
      </c>
      <c r="C307" t="s">
        <v>1851</v>
      </c>
      <c r="E307" s="62">
        <v>135</v>
      </c>
      <c r="F307" s="4">
        <v>39492</v>
      </c>
      <c r="G307" s="5">
        <v>124</v>
      </c>
      <c r="H307" s="16">
        <v>400</v>
      </c>
      <c r="I307" s="126">
        <f>INDEX('TOL2008'!B:B,MATCH(A307,'TOL2008'!A:A,0))</f>
        <v>17120</v>
      </c>
      <c r="J307" s="126" t="str">
        <f>INDEX(Pääluokka!$H$2:$H$100,MATCH(VALUE(LEFT(Taulukko1[[#This Row],[TOL2008]],2)),Pääluokka!$G$2:$G$100,0))</f>
        <v>Teollisuus</v>
      </c>
      <c r="K307" s="126" t="str">
        <f>INDEX(Pääluokka!$I$2:$I$100,MATCH(VALUE(LEFT(Taulukko1[[#This Row],[TOL2008]],2)),Pääluokka!$G$2:$G$100,0))</f>
        <v>Teollisuus (C-E)</v>
      </c>
      <c r="L307" s="41">
        <f t="shared" si="40"/>
        <v>59</v>
      </c>
      <c r="M307" s="43">
        <f t="shared" si="41"/>
        <v>39433</v>
      </c>
      <c r="N307" s="43">
        <f t="shared" si="42"/>
        <v>39492</v>
      </c>
      <c r="O307" s="43">
        <f t="shared" si="43"/>
        <v>39417</v>
      </c>
      <c r="P307" s="43">
        <f t="shared" si="44"/>
        <v>39479</v>
      </c>
      <c r="Q307" s="41">
        <f t="shared" si="45"/>
        <v>2007</v>
      </c>
      <c r="R307" s="41">
        <f t="shared" si="46"/>
        <v>2008</v>
      </c>
      <c r="S307" s="43" t="str">
        <f>YEAR(Taulukko1[[#This Row],[Alku KK]])&amp;"Q"&amp;ROUNDDOWN((MONTH(Taulukko1[[#This Row],[Alku KK]])-1)/3+1,0)</f>
        <v>2007Q4</v>
      </c>
      <c r="T307" s="43" t="str">
        <f>YEAR(Taulukko1[[#This Row],[Loppu KK]])&amp;"Q"&amp;ROUNDDOWN((MONTH(Taulukko1[[#This Row],[Loppu KK]])-1)/3+1,0)</f>
        <v>2008Q1</v>
      </c>
      <c r="U307" s="66">
        <f>IF(COUNT(Taulukko1[[#This Row],[Neuvottelujen alaiset ]])=1,Taulukko1[[#This Row],[Neuvottelujen alaiset ]],Taulukko1[[#This Row],[Vähennystarve]])</f>
        <v>400</v>
      </c>
      <c r="V307" s="44">
        <f t="shared" si="47"/>
        <v>0.33750000000000002</v>
      </c>
      <c r="W307" s="44">
        <f t="shared" si="48"/>
        <v>0.31</v>
      </c>
      <c r="X307" s="44">
        <f t="shared" si="49"/>
        <v>0.91851851851851851</v>
      </c>
      <c r="Y307" s="90" t="b">
        <f>AND(MONTH(Taulukko1[[#This Row],[Alku PVM]] )=6,DAY(Taulukko1[[#This Row],[Alku PVM]] )&gt;19)</f>
        <v>0</v>
      </c>
      <c r="Z307" s="90" t="b">
        <f>AND(MONTH(Taulukko1[[#This Row],[Loppu PVM]] )=6,DAY(Taulukko1[[#This Row],[Loppu PVM]] )&gt;19)</f>
        <v>0</v>
      </c>
      <c r="AA307" s="90" t="b">
        <f>OR(MONTH(Taulukko1[[#This Row],[Alku PVM]] )&lt;=5,AND(MONTH(Taulukko1[[#This Row],[Alku PVM]] )=6,DAY(Taulukko1[[#This Row],[Alku PVM]] )&lt;20))</f>
        <v>0</v>
      </c>
      <c r="AB307" s="90" t="b">
        <f>OR(MONTH(Taulukko1[[#This Row],[Loppu PVM]])&lt;=5,AND(MONTH(Taulukko1[[#This Row],[Loppu PVM]] )=6,DAY(Taulukko1[[#This Row],[Loppu PVM]])&lt;20))</f>
        <v>1</v>
      </c>
      <c r="AC307" s="90" t="b">
        <f>OR(MONTH(Taulukko1[[#This Row],[Alku PVM]] )&lt;=3,AND(MONTH(Taulukko1[[#This Row],[Alku PVM]] )=3))</f>
        <v>0</v>
      </c>
      <c r="AD307" s="90" t="b">
        <f>OR(MONTH(Taulukko1[[#This Row],[Loppu PVM]] )&lt;=3,AND(MONTH(Taulukko1[[#This Row],[Loppu PVM]] )=3))</f>
        <v>1</v>
      </c>
      <c r="AE307" s="90" t="b">
        <f>OR(MONTH(Taulukko1[[#This Row],[Alku PVM]] )&lt;=9,AND(MONTH(Taulukko1[[#This Row],[Alku PVM]] )=9))</f>
        <v>0</v>
      </c>
      <c r="AF307" s="90" t="b">
        <f>OR(MONTH(Taulukko1[[#This Row],[Loppu PVM]])&lt;=9,AND(MONTH(Taulukko1[[#This Row],[Loppu PVM]] )=9))</f>
        <v>1</v>
      </c>
      <c r="AG307" s="90" t="b">
        <f>OR(MONTH(Taulukko1[[#This Row],[Alku PVM]] )&lt;=6,AND(MONTH(Taulukko1[[#This Row],[Alku PVM]] )=6))</f>
        <v>0</v>
      </c>
      <c r="AH307" s="90" t="b">
        <f>OR(MONTH(Taulukko1[[#This Row],[Loppu PVM]])&lt;=6,AND(MONTH(Taulukko1[[#This Row],[Loppu PVM]] )=6))</f>
        <v>1</v>
      </c>
    </row>
    <row r="308" spans="1:34" ht="12.75" customHeight="1">
      <c r="A308" t="s">
        <v>1686</v>
      </c>
      <c r="B308" s="23">
        <v>39447</v>
      </c>
      <c r="C308" t="s">
        <v>1859</v>
      </c>
      <c r="E308" s="62">
        <v>11</v>
      </c>
      <c r="F308" s="4">
        <v>39497</v>
      </c>
      <c r="G308" s="5">
        <v>11</v>
      </c>
      <c r="H308" s="22">
        <v>11</v>
      </c>
      <c r="I308" s="126" t="e">
        <f>INDEX('TOL2008'!B:B,MATCH(A308,'TOL2008'!A:A,0))</f>
        <v>#N/A</v>
      </c>
      <c r="J308" s="126" t="e">
        <f>INDEX(Pääluokka!$H$2:$H$100,MATCH(VALUE(LEFT(Taulukko1[[#This Row],[TOL2008]],2)),Pääluokka!$G$2:$G$100,0))</f>
        <v>#N/A</v>
      </c>
      <c r="K308" s="126" t="e">
        <f>INDEX(Pääluokka!$I$2:$I$100,MATCH(VALUE(LEFT(Taulukko1[[#This Row],[TOL2008]],2)),Pääluokka!$G$2:$G$100,0))</f>
        <v>#N/A</v>
      </c>
      <c r="L308" s="41">
        <f t="shared" si="40"/>
        <v>50</v>
      </c>
      <c r="M308" s="43">
        <f t="shared" si="41"/>
        <v>39447</v>
      </c>
      <c r="N308" s="43">
        <f t="shared" si="42"/>
        <v>39497</v>
      </c>
      <c r="O308" s="43">
        <f t="shared" si="43"/>
        <v>39417</v>
      </c>
      <c r="P308" s="43">
        <f t="shared" si="44"/>
        <v>39479</v>
      </c>
      <c r="Q308" s="41">
        <f t="shared" si="45"/>
        <v>2007</v>
      </c>
      <c r="R308" s="41">
        <f t="shared" si="46"/>
        <v>2008</v>
      </c>
      <c r="S308" s="43" t="str">
        <f>YEAR(Taulukko1[[#This Row],[Alku KK]])&amp;"Q"&amp;ROUNDDOWN((MONTH(Taulukko1[[#This Row],[Alku KK]])-1)/3+1,0)</f>
        <v>2007Q4</v>
      </c>
      <c r="T308" s="43" t="str">
        <f>YEAR(Taulukko1[[#This Row],[Loppu KK]])&amp;"Q"&amp;ROUNDDOWN((MONTH(Taulukko1[[#This Row],[Loppu KK]])-1)/3+1,0)</f>
        <v>2008Q1</v>
      </c>
      <c r="U308" s="66">
        <f>IF(COUNT(Taulukko1[[#This Row],[Neuvottelujen alaiset ]])=1,Taulukko1[[#This Row],[Neuvottelujen alaiset ]],Taulukko1[[#This Row],[Vähennystarve]])</f>
        <v>11</v>
      </c>
      <c r="V308" s="44">
        <f t="shared" si="47"/>
        <v>1</v>
      </c>
      <c r="W308" s="44">
        <f t="shared" si="48"/>
        <v>1</v>
      </c>
      <c r="X308" s="44">
        <f t="shared" si="49"/>
        <v>1</v>
      </c>
      <c r="Y308" s="90" t="b">
        <f>AND(MONTH(Taulukko1[[#This Row],[Alku PVM]] )=6,DAY(Taulukko1[[#This Row],[Alku PVM]] )&gt;19)</f>
        <v>0</v>
      </c>
      <c r="Z308" s="90" t="b">
        <f>AND(MONTH(Taulukko1[[#This Row],[Loppu PVM]] )=6,DAY(Taulukko1[[#This Row],[Loppu PVM]] )&gt;19)</f>
        <v>0</v>
      </c>
      <c r="AA308" s="90" t="b">
        <f>OR(MONTH(Taulukko1[[#This Row],[Alku PVM]] )&lt;=5,AND(MONTH(Taulukko1[[#This Row],[Alku PVM]] )=6,DAY(Taulukko1[[#This Row],[Alku PVM]] )&lt;20))</f>
        <v>0</v>
      </c>
      <c r="AB308" s="90" t="b">
        <f>OR(MONTH(Taulukko1[[#This Row],[Loppu PVM]])&lt;=5,AND(MONTH(Taulukko1[[#This Row],[Loppu PVM]] )=6,DAY(Taulukko1[[#This Row],[Loppu PVM]])&lt;20))</f>
        <v>1</v>
      </c>
      <c r="AC308" s="90" t="b">
        <f>OR(MONTH(Taulukko1[[#This Row],[Alku PVM]] )&lt;=3,AND(MONTH(Taulukko1[[#This Row],[Alku PVM]] )=3))</f>
        <v>0</v>
      </c>
      <c r="AD308" s="90" t="b">
        <f>OR(MONTH(Taulukko1[[#This Row],[Loppu PVM]] )&lt;=3,AND(MONTH(Taulukko1[[#This Row],[Loppu PVM]] )=3))</f>
        <v>1</v>
      </c>
      <c r="AE308" s="90" t="b">
        <f>OR(MONTH(Taulukko1[[#This Row],[Alku PVM]] )&lt;=9,AND(MONTH(Taulukko1[[#This Row],[Alku PVM]] )=9))</f>
        <v>0</v>
      </c>
      <c r="AF308" s="90" t="b">
        <f>OR(MONTH(Taulukko1[[#This Row],[Loppu PVM]])&lt;=9,AND(MONTH(Taulukko1[[#This Row],[Loppu PVM]] )=9))</f>
        <v>1</v>
      </c>
      <c r="AG308" s="90" t="b">
        <f>OR(MONTH(Taulukko1[[#This Row],[Alku PVM]] )&lt;=6,AND(MONTH(Taulukko1[[#This Row],[Alku PVM]] )=6))</f>
        <v>0</v>
      </c>
      <c r="AH308" s="90" t="b">
        <f>OR(MONTH(Taulukko1[[#This Row],[Loppu PVM]])&lt;=6,AND(MONTH(Taulukko1[[#This Row],[Loppu PVM]] )=6))</f>
        <v>1</v>
      </c>
    </row>
    <row r="309" spans="1:34" ht="12.75" customHeight="1">
      <c r="A309" t="s">
        <v>2049</v>
      </c>
      <c r="B309" s="23">
        <v>39450</v>
      </c>
      <c r="C309" t="s">
        <v>2048</v>
      </c>
      <c r="E309" s="62">
        <v>35</v>
      </c>
      <c r="F309" s="4"/>
      <c r="G309" s="5"/>
      <c r="H309" s="16">
        <v>35</v>
      </c>
      <c r="I309" s="126" t="e">
        <f>INDEX('TOL2008'!B:B,MATCH(A309,'TOL2008'!A:A,0))</f>
        <v>#N/A</v>
      </c>
      <c r="J309" s="126" t="e">
        <f>INDEX(Pääluokka!$H$2:$H$100,MATCH(VALUE(LEFT(Taulukko1[[#This Row],[TOL2008]],2)),Pääluokka!$G$2:$G$100,0))</f>
        <v>#N/A</v>
      </c>
      <c r="K309" s="126" t="e">
        <f>INDEX(Pääluokka!$I$2:$I$100,MATCH(VALUE(LEFT(Taulukko1[[#This Row],[TOL2008]],2)),Pääluokka!$G$2:$G$100,0))</f>
        <v>#N/A</v>
      </c>
      <c r="L309" s="41" t="str">
        <f t="shared" si="40"/>
        <v>NA</v>
      </c>
      <c r="M309" s="43">
        <f t="shared" si="41"/>
        <v>39450</v>
      </c>
      <c r="N309" s="43">
        <f t="shared" si="42"/>
        <v>39501</v>
      </c>
      <c r="O309" s="43">
        <f t="shared" si="43"/>
        <v>39448</v>
      </c>
      <c r="P309" s="43">
        <f t="shared" si="44"/>
        <v>39479</v>
      </c>
      <c r="Q309" s="41">
        <f t="shared" si="45"/>
        <v>2008</v>
      </c>
      <c r="R309" s="41">
        <f t="shared" si="46"/>
        <v>2008</v>
      </c>
      <c r="S309" s="43" t="str">
        <f>YEAR(Taulukko1[[#This Row],[Alku KK]])&amp;"Q"&amp;ROUNDDOWN((MONTH(Taulukko1[[#This Row],[Alku KK]])-1)/3+1,0)</f>
        <v>2008Q1</v>
      </c>
      <c r="T309" s="43" t="str">
        <f>YEAR(Taulukko1[[#This Row],[Loppu KK]])&amp;"Q"&amp;ROUNDDOWN((MONTH(Taulukko1[[#This Row],[Loppu KK]])-1)/3+1,0)</f>
        <v>2008Q1</v>
      </c>
      <c r="U309" s="66">
        <f>IF(COUNT(Taulukko1[[#This Row],[Neuvottelujen alaiset ]])=1,Taulukko1[[#This Row],[Neuvottelujen alaiset ]],Taulukko1[[#This Row],[Vähennystarve]])</f>
        <v>35</v>
      </c>
      <c r="V309" s="44">
        <f t="shared" si="47"/>
        <v>1</v>
      </c>
      <c r="W309" s="44" t="str">
        <f t="shared" si="48"/>
        <v>NA</v>
      </c>
      <c r="X309" s="44" t="str">
        <f t="shared" si="49"/>
        <v>NA</v>
      </c>
      <c r="Y309" s="90" t="b">
        <f>AND(MONTH(Taulukko1[[#This Row],[Alku PVM]] )=6,DAY(Taulukko1[[#This Row],[Alku PVM]] )&gt;19)</f>
        <v>0</v>
      </c>
      <c r="Z309" s="90" t="b">
        <f>AND(MONTH(Taulukko1[[#This Row],[Loppu PVM]] )=6,DAY(Taulukko1[[#This Row],[Loppu PVM]] )&gt;19)</f>
        <v>0</v>
      </c>
      <c r="AA309" s="90" t="b">
        <f>OR(MONTH(Taulukko1[[#This Row],[Alku PVM]] )&lt;=5,AND(MONTH(Taulukko1[[#This Row],[Alku PVM]] )=6,DAY(Taulukko1[[#This Row],[Alku PVM]] )&lt;20))</f>
        <v>1</v>
      </c>
      <c r="AB309" s="90" t="b">
        <f>OR(MONTH(Taulukko1[[#This Row],[Loppu PVM]])&lt;=5,AND(MONTH(Taulukko1[[#This Row],[Loppu PVM]] )=6,DAY(Taulukko1[[#This Row],[Loppu PVM]])&lt;20))</f>
        <v>1</v>
      </c>
      <c r="AC309" s="90" t="b">
        <f>OR(MONTH(Taulukko1[[#This Row],[Alku PVM]] )&lt;=3,AND(MONTH(Taulukko1[[#This Row],[Alku PVM]] )=3))</f>
        <v>1</v>
      </c>
      <c r="AD309" s="90" t="b">
        <f>OR(MONTH(Taulukko1[[#This Row],[Loppu PVM]] )&lt;=3,AND(MONTH(Taulukko1[[#This Row],[Loppu PVM]] )=3))</f>
        <v>1</v>
      </c>
      <c r="AE309" s="90" t="b">
        <f>OR(MONTH(Taulukko1[[#This Row],[Alku PVM]] )&lt;=9,AND(MONTH(Taulukko1[[#This Row],[Alku PVM]] )=9))</f>
        <v>1</v>
      </c>
      <c r="AF309" s="90" t="b">
        <f>OR(MONTH(Taulukko1[[#This Row],[Loppu PVM]])&lt;=9,AND(MONTH(Taulukko1[[#This Row],[Loppu PVM]] )=9))</f>
        <v>1</v>
      </c>
      <c r="AG309" s="90" t="b">
        <f>OR(MONTH(Taulukko1[[#This Row],[Alku PVM]] )&lt;=6,AND(MONTH(Taulukko1[[#This Row],[Alku PVM]] )=6))</f>
        <v>1</v>
      </c>
      <c r="AH309" s="90" t="b">
        <f>OR(MONTH(Taulukko1[[#This Row],[Loppu PVM]])&lt;=6,AND(MONTH(Taulukko1[[#This Row],[Loppu PVM]] )=6))</f>
        <v>1</v>
      </c>
    </row>
    <row r="310" spans="1:34" ht="12.75" customHeight="1">
      <c r="A310" s="21" t="s">
        <v>1612</v>
      </c>
      <c r="B310" s="23">
        <v>39451</v>
      </c>
      <c r="C310" s="21" t="s">
        <v>2140</v>
      </c>
      <c r="D310" s="24"/>
      <c r="E310" s="62">
        <v>17</v>
      </c>
      <c r="F310" s="23">
        <v>39500</v>
      </c>
      <c r="G310" s="24">
        <v>13</v>
      </c>
      <c r="H310" s="16">
        <v>17</v>
      </c>
      <c r="I310" s="126" t="e">
        <f>INDEX('TOL2008'!B:B,MATCH(A310,'TOL2008'!A:A,0))</f>
        <v>#N/A</v>
      </c>
      <c r="J310" s="126" t="e">
        <f>INDEX(Pääluokka!$H$2:$H$100,MATCH(VALUE(LEFT(Taulukko1[[#This Row],[TOL2008]],2)),Pääluokka!$G$2:$G$100,0))</f>
        <v>#N/A</v>
      </c>
      <c r="K310" s="126" t="e">
        <f>INDEX(Pääluokka!$I$2:$I$100,MATCH(VALUE(LEFT(Taulukko1[[#This Row],[TOL2008]],2)),Pääluokka!$G$2:$G$100,0))</f>
        <v>#N/A</v>
      </c>
      <c r="L310" s="41">
        <f t="shared" si="40"/>
        <v>49</v>
      </c>
      <c r="M310" s="43">
        <f t="shared" si="41"/>
        <v>39451</v>
      </c>
      <c r="N310" s="43">
        <f t="shared" si="42"/>
        <v>39500</v>
      </c>
      <c r="O310" s="43">
        <f t="shared" si="43"/>
        <v>39448</v>
      </c>
      <c r="P310" s="43">
        <f t="shared" si="44"/>
        <v>39479</v>
      </c>
      <c r="Q310" s="41">
        <f t="shared" si="45"/>
        <v>2008</v>
      </c>
      <c r="R310" s="41">
        <f t="shared" si="46"/>
        <v>2008</v>
      </c>
      <c r="S310" s="43" t="str">
        <f>YEAR(Taulukko1[[#This Row],[Alku KK]])&amp;"Q"&amp;ROUNDDOWN((MONTH(Taulukko1[[#This Row],[Alku KK]])-1)/3+1,0)</f>
        <v>2008Q1</v>
      </c>
      <c r="T310" s="43" t="str">
        <f>YEAR(Taulukko1[[#This Row],[Loppu KK]])&amp;"Q"&amp;ROUNDDOWN((MONTH(Taulukko1[[#This Row],[Loppu KK]])-1)/3+1,0)</f>
        <v>2008Q1</v>
      </c>
      <c r="U310" s="66">
        <f>IF(COUNT(Taulukko1[[#This Row],[Neuvottelujen alaiset ]])=1,Taulukko1[[#This Row],[Neuvottelujen alaiset ]],Taulukko1[[#This Row],[Vähennystarve]])</f>
        <v>17</v>
      </c>
      <c r="V310" s="44">
        <f t="shared" si="47"/>
        <v>1</v>
      </c>
      <c r="W310" s="44">
        <f t="shared" si="48"/>
        <v>0.76470588235294112</v>
      </c>
      <c r="X310" s="44">
        <f t="shared" si="49"/>
        <v>0.76470588235294112</v>
      </c>
      <c r="Y310" s="90" t="b">
        <f>AND(MONTH(Taulukko1[[#This Row],[Alku PVM]] )=6,DAY(Taulukko1[[#This Row],[Alku PVM]] )&gt;19)</f>
        <v>0</v>
      </c>
      <c r="Z310" s="90" t="b">
        <f>AND(MONTH(Taulukko1[[#This Row],[Loppu PVM]] )=6,DAY(Taulukko1[[#This Row],[Loppu PVM]] )&gt;19)</f>
        <v>0</v>
      </c>
      <c r="AA310" s="90" t="b">
        <f>OR(MONTH(Taulukko1[[#This Row],[Alku PVM]] )&lt;=5,AND(MONTH(Taulukko1[[#This Row],[Alku PVM]] )=6,DAY(Taulukko1[[#This Row],[Alku PVM]] )&lt;20))</f>
        <v>1</v>
      </c>
      <c r="AB310" s="90" t="b">
        <f>OR(MONTH(Taulukko1[[#This Row],[Loppu PVM]])&lt;=5,AND(MONTH(Taulukko1[[#This Row],[Loppu PVM]] )=6,DAY(Taulukko1[[#This Row],[Loppu PVM]])&lt;20))</f>
        <v>1</v>
      </c>
      <c r="AC310" s="90" t="b">
        <f>OR(MONTH(Taulukko1[[#This Row],[Alku PVM]] )&lt;=3,AND(MONTH(Taulukko1[[#This Row],[Alku PVM]] )=3))</f>
        <v>1</v>
      </c>
      <c r="AD310" s="90" t="b">
        <f>OR(MONTH(Taulukko1[[#This Row],[Loppu PVM]] )&lt;=3,AND(MONTH(Taulukko1[[#This Row],[Loppu PVM]] )=3))</f>
        <v>1</v>
      </c>
      <c r="AE310" s="90" t="b">
        <f>OR(MONTH(Taulukko1[[#This Row],[Alku PVM]] )&lt;=9,AND(MONTH(Taulukko1[[#This Row],[Alku PVM]] )=9))</f>
        <v>1</v>
      </c>
      <c r="AF310" s="90" t="b">
        <f>OR(MONTH(Taulukko1[[#This Row],[Loppu PVM]])&lt;=9,AND(MONTH(Taulukko1[[#This Row],[Loppu PVM]] )=9))</f>
        <v>1</v>
      </c>
      <c r="AG310" s="90" t="b">
        <f>OR(MONTH(Taulukko1[[#This Row],[Alku PVM]] )&lt;=6,AND(MONTH(Taulukko1[[#This Row],[Alku PVM]] )=6))</f>
        <v>1</v>
      </c>
      <c r="AH310" s="90" t="b">
        <f>OR(MONTH(Taulukko1[[#This Row],[Loppu PVM]])&lt;=6,AND(MONTH(Taulukko1[[#This Row],[Loppu PVM]] )=6))</f>
        <v>1</v>
      </c>
    </row>
    <row r="311" spans="1:34" ht="12.75" customHeight="1">
      <c r="A311" s="21" t="s">
        <v>1829</v>
      </c>
      <c r="B311" s="23">
        <v>39454</v>
      </c>
      <c r="C311" s="21" t="s">
        <v>1830</v>
      </c>
      <c r="D311" s="24"/>
      <c r="E311" s="62">
        <v>150</v>
      </c>
      <c r="F311" s="23">
        <v>39505</v>
      </c>
      <c r="G311" s="24">
        <v>132</v>
      </c>
      <c r="H311" s="16">
        <v>150</v>
      </c>
      <c r="I311" s="126" t="e">
        <f>INDEX('TOL2008'!B:B,MATCH(A311,'TOL2008'!A:A,0))</f>
        <v>#N/A</v>
      </c>
      <c r="J311" s="126" t="e">
        <f>INDEX(Pääluokka!$H$2:$H$100,MATCH(VALUE(LEFT(Taulukko1[[#This Row],[TOL2008]],2)),Pääluokka!$G$2:$G$100,0))</f>
        <v>#N/A</v>
      </c>
      <c r="K311" s="126" t="e">
        <f>INDEX(Pääluokka!$I$2:$I$100,MATCH(VALUE(LEFT(Taulukko1[[#This Row],[TOL2008]],2)),Pääluokka!$G$2:$G$100,0))</f>
        <v>#N/A</v>
      </c>
      <c r="L311" s="41">
        <f t="shared" si="40"/>
        <v>51</v>
      </c>
      <c r="M311" s="43">
        <f t="shared" si="41"/>
        <v>39454</v>
      </c>
      <c r="N311" s="43">
        <f t="shared" si="42"/>
        <v>39505</v>
      </c>
      <c r="O311" s="43">
        <f t="shared" si="43"/>
        <v>39448</v>
      </c>
      <c r="P311" s="43">
        <f t="shared" si="44"/>
        <v>39479</v>
      </c>
      <c r="Q311" s="41">
        <f t="shared" si="45"/>
        <v>2008</v>
      </c>
      <c r="R311" s="41">
        <f t="shared" si="46"/>
        <v>2008</v>
      </c>
      <c r="S311" s="43" t="str">
        <f>YEAR(Taulukko1[[#This Row],[Alku KK]])&amp;"Q"&amp;ROUNDDOWN((MONTH(Taulukko1[[#This Row],[Alku KK]])-1)/3+1,0)</f>
        <v>2008Q1</v>
      </c>
      <c r="T311" s="43" t="str">
        <f>YEAR(Taulukko1[[#This Row],[Loppu KK]])&amp;"Q"&amp;ROUNDDOWN((MONTH(Taulukko1[[#This Row],[Loppu KK]])-1)/3+1,0)</f>
        <v>2008Q1</v>
      </c>
      <c r="U311" s="66">
        <f>IF(COUNT(Taulukko1[[#This Row],[Neuvottelujen alaiset ]])=1,Taulukko1[[#This Row],[Neuvottelujen alaiset ]],Taulukko1[[#This Row],[Vähennystarve]])</f>
        <v>150</v>
      </c>
      <c r="V311" s="44">
        <f t="shared" si="47"/>
        <v>1</v>
      </c>
      <c r="W311" s="44">
        <f t="shared" si="48"/>
        <v>0.88</v>
      </c>
      <c r="X311" s="44">
        <f t="shared" si="49"/>
        <v>0.88</v>
      </c>
      <c r="Y311" s="90" t="b">
        <f>AND(MONTH(Taulukko1[[#This Row],[Alku PVM]] )=6,DAY(Taulukko1[[#This Row],[Alku PVM]] )&gt;19)</f>
        <v>0</v>
      </c>
      <c r="Z311" s="90" t="b">
        <f>AND(MONTH(Taulukko1[[#This Row],[Loppu PVM]] )=6,DAY(Taulukko1[[#This Row],[Loppu PVM]] )&gt;19)</f>
        <v>0</v>
      </c>
      <c r="AA311" s="90" t="b">
        <f>OR(MONTH(Taulukko1[[#This Row],[Alku PVM]] )&lt;=5,AND(MONTH(Taulukko1[[#This Row],[Alku PVM]] )=6,DAY(Taulukko1[[#This Row],[Alku PVM]] )&lt;20))</f>
        <v>1</v>
      </c>
      <c r="AB311" s="90" t="b">
        <f>OR(MONTH(Taulukko1[[#This Row],[Loppu PVM]])&lt;=5,AND(MONTH(Taulukko1[[#This Row],[Loppu PVM]] )=6,DAY(Taulukko1[[#This Row],[Loppu PVM]])&lt;20))</f>
        <v>1</v>
      </c>
      <c r="AC311" s="90" t="b">
        <f>OR(MONTH(Taulukko1[[#This Row],[Alku PVM]] )&lt;=3,AND(MONTH(Taulukko1[[#This Row],[Alku PVM]] )=3))</f>
        <v>1</v>
      </c>
      <c r="AD311" s="90" t="b">
        <f>OR(MONTH(Taulukko1[[#This Row],[Loppu PVM]] )&lt;=3,AND(MONTH(Taulukko1[[#This Row],[Loppu PVM]] )=3))</f>
        <v>1</v>
      </c>
      <c r="AE311" s="90" t="b">
        <f>OR(MONTH(Taulukko1[[#This Row],[Alku PVM]] )&lt;=9,AND(MONTH(Taulukko1[[#This Row],[Alku PVM]] )=9))</f>
        <v>1</v>
      </c>
      <c r="AF311" s="90" t="b">
        <f>OR(MONTH(Taulukko1[[#This Row],[Loppu PVM]])&lt;=9,AND(MONTH(Taulukko1[[#This Row],[Loppu PVM]] )=9))</f>
        <v>1</v>
      </c>
      <c r="AG311" s="90" t="b">
        <f>OR(MONTH(Taulukko1[[#This Row],[Alku PVM]] )&lt;=6,AND(MONTH(Taulukko1[[#This Row],[Alku PVM]] )=6))</f>
        <v>1</v>
      </c>
      <c r="AH311" s="90" t="b">
        <f>OR(MONTH(Taulukko1[[#This Row],[Loppu PVM]])&lt;=6,AND(MONTH(Taulukko1[[#This Row],[Loppu PVM]] )=6))</f>
        <v>1</v>
      </c>
    </row>
    <row r="312" spans="1:34" ht="12.75" customHeight="1">
      <c r="A312" t="s">
        <v>1931</v>
      </c>
      <c r="B312" s="23">
        <v>39455</v>
      </c>
      <c r="C312" t="s">
        <v>1930</v>
      </c>
      <c r="F312" s="4"/>
      <c r="G312" s="5"/>
      <c r="H312" s="22">
        <v>20</v>
      </c>
      <c r="I312" s="126" t="e">
        <f>INDEX('TOL2008'!B:B,MATCH(A312,'TOL2008'!A:A,0))</f>
        <v>#N/A</v>
      </c>
      <c r="J312" s="126" t="e">
        <f>INDEX(Pääluokka!$H$2:$H$100,MATCH(VALUE(LEFT(Taulukko1[[#This Row],[TOL2008]],2)),Pääluokka!$G$2:$G$100,0))</f>
        <v>#N/A</v>
      </c>
      <c r="K312" s="126" t="e">
        <f>INDEX(Pääluokka!$I$2:$I$100,MATCH(VALUE(LEFT(Taulukko1[[#This Row],[TOL2008]],2)),Pääluokka!$G$2:$G$100,0))</f>
        <v>#N/A</v>
      </c>
      <c r="L312" s="41" t="str">
        <f t="shared" si="40"/>
        <v>NA</v>
      </c>
      <c r="M312" s="43">
        <f t="shared" si="41"/>
        <v>39455</v>
      </c>
      <c r="N312" s="43">
        <f t="shared" si="42"/>
        <v>39506</v>
      </c>
      <c r="O312" s="43">
        <f t="shared" si="43"/>
        <v>39448</v>
      </c>
      <c r="P312" s="43">
        <f t="shared" si="44"/>
        <v>39479</v>
      </c>
      <c r="Q312" s="41">
        <f t="shared" si="45"/>
        <v>2008</v>
      </c>
      <c r="R312" s="41">
        <f t="shared" si="46"/>
        <v>2008</v>
      </c>
      <c r="S312" s="43" t="str">
        <f>YEAR(Taulukko1[[#This Row],[Alku KK]])&amp;"Q"&amp;ROUNDDOWN((MONTH(Taulukko1[[#This Row],[Alku KK]])-1)/3+1,0)</f>
        <v>2008Q1</v>
      </c>
      <c r="T312" s="43" t="str">
        <f>YEAR(Taulukko1[[#This Row],[Loppu KK]])&amp;"Q"&amp;ROUNDDOWN((MONTH(Taulukko1[[#This Row],[Loppu KK]])-1)/3+1,0)</f>
        <v>2008Q1</v>
      </c>
      <c r="U312" s="66">
        <f>IF(COUNT(Taulukko1[[#This Row],[Neuvottelujen alaiset ]])=1,Taulukko1[[#This Row],[Neuvottelujen alaiset ]],Taulukko1[[#This Row],[Vähennystarve]])</f>
        <v>20</v>
      </c>
      <c r="V312" s="44" t="str">
        <f t="shared" si="47"/>
        <v>NA</v>
      </c>
      <c r="W312" s="44" t="str">
        <f t="shared" si="48"/>
        <v>NA</v>
      </c>
      <c r="X312" s="44" t="str">
        <f t="shared" si="49"/>
        <v>NA</v>
      </c>
      <c r="Y312" s="90" t="b">
        <f>AND(MONTH(Taulukko1[[#This Row],[Alku PVM]] )=6,DAY(Taulukko1[[#This Row],[Alku PVM]] )&gt;19)</f>
        <v>0</v>
      </c>
      <c r="Z312" s="90" t="b">
        <f>AND(MONTH(Taulukko1[[#This Row],[Loppu PVM]] )=6,DAY(Taulukko1[[#This Row],[Loppu PVM]] )&gt;19)</f>
        <v>0</v>
      </c>
      <c r="AA312" s="90" t="b">
        <f>OR(MONTH(Taulukko1[[#This Row],[Alku PVM]] )&lt;=5,AND(MONTH(Taulukko1[[#This Row],[Alku PVM]] )=6,DAY(Taulukko1[[#This Row],[Alku PVM]] )&lt;20))</f>
        <v>1</v>
      </c>
      <c r="AB312" s="90" t="b">
        <f>OR(MONTH(Taulukko1[[#This Row],[Loppu PVM]])&lt;=5,AND(MONTH(Taulukko1[[#This Row],[Loppu PVM]] )=6,DAY(Taulukko1[[#This Row],[Loppu PVM]])&lt;20))</f>
        <v>1</v>
      </c>
      <c r="AC312" s="90" t="b">
        <f>OR(MONTH(Taulukko1[[#This Row],[Alku PVM]] )&lt;=3,AND(MONTH(Taulukko1[[#This Row],[Alku PVM]] )=3))</f>
        <v>1</v>
      </c>
      <c r="AD312" s="90" t="b">
        <f>OR(MONTH(Taulukko1[[#This Row],[Loppu PVM]] )&lt;=3,AND(MONTH(Taulukko1[[#This Row],[Loppu PVM]] )=3))</f>
        <v>1</v>
      </c>
      <c r="AE312" s="90" t="b">
        <f>OR(MONTH(Taulukko1[[#This Row],[Alku PVM]] )&lt;=9,AND(MONTH(Taulukko1[[#This Row],[Alku PVM]] )=9))</f>
        <v>1</v>
      </c>
      <c r="AF312" s="90" t="b">
        <f>OR(MONTH(Taulukko1[[#This Row],[Loppu PVM]])&lt;=9,AND(MONTH(Taulukko1[[#This Row],[Loppu PVM]] )=9))</f>
        <v>1</v>
      </c>
      <c r="AG312" s="90" t="b">
        <f>OR(MONTH(Taulukko1[[#This Row],[Alku PVM]] )&lt;=6,AND(MONTH(Taulukko1[[#This Row],[Alku PVM]] )=6))</f>
        <v>1</v>
      </c>
      <c r="AH312" s="90" t="b">
        <f>OR(MONTH(Taulukko1[[#This Row],[Loppu PVM]])&lt;=6,AND(MONTH(Taulukko1[[#This Row],[Loppu PVM]] )=6))</f>
        <v>1</v>
      </c>
    </row>
    <row r="313" spans="1:34" ht="12.75" customHeight="1">
      <c r="A313" t="s">
        <v>2033</v>
      </c>
      <c r="B313" s="23">
        <v>39456</v>
      </c>
      <c r="C313" t="s">
        <v>2032</v>
      </c>
      <c r="E313" s="62">
        <v>80</v>
      </c>
      <c r="F313" s="4">
        <v>39510</v>
      </c>
      <c r="G313" s="5">
        <v>14</v>
      </c>
      <c r="H313" s="22">
        <v>80</v>
      </c>
      <c r="I313" s="126" t="e">
        <f>INDEX('TOL2008'!B:B,MATCH(A313,'TOL2008'!A:A,0))</f>
        <v>#N/A</v>
      </c>
      <c r="J313" s="126" t="e">
        <f>INDEX(Pääluokka!$H$2:$H$100,MATCH(VALUE(LEFT(Taulukko1[[#This Row],[TOL2008]],2)),Pääluokka!$G$2:$G$100,0))</f>
        <v>#N/A</v>
      </c>
      <c r="K313" s="126" t="e">
        <f>INDEX(Pääluokka!$I$2:$I$100,MATCH(VALUE(LEFT(Taulukko1[[#This Row],[TOL2008]],2)),Pääluokka!$G$2:$G$100,0))</f>
        <v>#N/A</v>
      </c>
      <c r="L313" s="41">
        <f t="shared" si="40"/>
        <v>54</v>
      </c>
      <c r="M313" s="43">
        <f t="shared" si="41"/>
        <v>39456</v>
      </c>
      <c r="N313" s="43">
        <f t="shared" si="42"/>
        <v>39510</v>
      </c>
      <c r="O313" s="43">
        <f t="shared" si="43"/>
        <v>39448</v>
      </c>
      <c r="P313" s="43">
        <f t="shared" si="44"/>
        <v>39508</v>
      </c>
      <c r="Q313" s="41">
        <f t="shared" si="45"/>
        <v>2008</v>
      </c>
      <c r="R313" s="41">
        <f t="shared" si="46"/>
        <v>2008</v>
      </c>
      <c r="S313" s="43" t="str">
        <f>YEAR(Taulukko1[[#This Row],[Alku KK]])&amp;"Q"&amp;ROUNDDOWN((MONTH(Taulukko1[[#This Row],[Alku KK]])-1)/3+1,0)</f>
        <v>2008Q1</v>
      </c>
      <c r="T313" s="43" t="str">
        <f>YEAR(Taulukko1[[#This Row],[Loppu KK]])&amp;"Q"&amp;ROUNDDOWN((MONTH(Taulukko1[[#This Row],[Loppu KK]])-1)/3+1,0)</f>
        <v>2008Q1</v>
      </c>
      <c r="U313" s="66">
        <f>IF(COUNT(Taulukko1[[#This Row],[Neuvottelujen alaiset ]])=1,Taulukko1[[#This Row],[Neuvottelujen alaiset ]],Taulukko1[[#This Row],[Vähennystarve]])</f>
        <v>80</v>
      </c>
      <c r="V313" s="44">
        <f t="shared" si="47"/>
        <v>1</v>
      </c>
      <c r="W313" s="44">
        <f t="shared" si="48"/>
        <v>0.17499999999999999</v>
      </c>
      <c r="X313" s="44">
        <f t="shared" si="49"/>
        <v>0.17499999999999999</v>
      </c>
      <c r="Y313" s="90" t="b">
        <f>AND(MONTH(Taulukko1[[#This Row],[Alku PVM]] )=6,DAY(Taulukko1[[#This Row],[Alku PVM]] )&gt;19)</f>
        <v>0</v>
      </c>
      <c r="Z313" s="90" t="b">
        <f>AND(MONTH(Taulukko1[[#This Row],[Loppu PVM]] )=6,DAY(Taulukko1[[#This Row],[Loppu PVM]] )&gt;19)</f>
        <v>0</v>
      </c>
      <c r="AA313" s="90" t="b">
        <f>OR(MONTH(Taulukko1[[#This Row],[Alku PVM]] )&lt;=5,AND(MONTH(Taulukko1[[#This Row],[Alku PVM]] )=6,DAY(Taulukko1[[#This Row],[Alku PVM]] )&lt;20))</f>
        <v>1</v>
      </c>
      <c r="AB313" s="90" t="b">
        <f>OR(MONTH(Taulukko1[[#This Row],[Loppu PVM]])&lt;=5,AND(MONTH(Taulukko1[[#This Row],[Loppu PVM]] )=6,DAY(Taulukko1[[#This Row],[Loppu PVM]])&lt;20))</f>
        <v>1</v>
      </c>
      <c r="AC313" s="90" t="b">
        <f>OR(MONTH(Taulukko1[[#This Row],[Alku PVM]] )&lt;=3,AND(MONTH(Taulukko1[[#This Row],[Alku PVM]] )=3))</f>
        <v>1</v>
      </c>
      <c r="AD313" s="90" t="b">
        <f>OR(MONTH(Taulukko1[[#This Row],[Loppu PVM]] )&lt;=3,AND(MONTH(Taulukko1[[#This Row],[Loppu PVM]] )=3))</f>
        <v>1</v>
      </c>
      <c r="AE313" s="90" t="b">
        <f>OR(MONTH(Taulukko1[[#This Row],[Alku PVM]] )&lt;=9,AND(MONTH(Taulukko1[[#This Row],[Alku PVM]] )=9))</f>
        <v>1</v>
      </c>
      <c r="AF313" s="90" t="b">
        <f>OR(MONTH(Taulukko1[[#This Row],[Loppu PVM]])&lt;=9,AND(MONTH(Taulukko1[[#This Row],[Loppu PVM]] )=9))</f>
        <v>1</v>
      </c>
      <c r="AG313" s="90" t="b">
        <f>OR(MONTH(Taulukko1[[#This Row],[Alku PVM]] )&lt;=6,AND(MONTH(Taulukko1[[#This Row],[Alku PVM]] )=6))</f>
        <v>1</v>
      </c>
      <c r="AH313" s="90" t="b">
        <f>OR(MONTH(Taulukko1[[#This Row],[Loppu PVM]])&lt;=6,AND(MONTH(Taulukko1[[#This Row],[Loppu PVM]] )=6))</f>
        <v>1</v>
      </c>
    </row>
    <row r="314" spans="1:34" ht="12.75" customHeight="1">
      <c r="A314" t="s">
        <v>1870</v>
      </c>
      <c r="B314" s="23">
        <v>39456</v>
      </c>
      <c r="C314" t="s">
        <v>1869</v>
      </c>
      <c r="E314" s="62">
        <v>9</v>
      </c>
      <c r="F314" s="4"/>
      <c r="G314" s="5"/>
      <c r="H314" s="22">
        <v>24</v>
      </c>
      <c r="I314" s="126" t="e">
        <f>INDEX('TOL2008'!B:B,MATCH(A314,'TOL2008'!A:A,0))</f>
        <v>#N/A</v>
      </c>
      <c r="J314" s="126" t="e">
        <f>INDEX(Pääluokka!$H$2:$H$100,MATCH(VALUE(LEFT(Taulukko1[[#This Row],[TOL2008]],2)),Pääluokka!$G$2:$G$100,0))</f>
        <v>#N/A</v>
      </c>
      <c r="K314" s="126" t="e">
        <f>INDEX(Pääluokka!$I$2:$I$100,MATCH(VALUE(LEFT(Taulukko1[[#This Row],[TOL2008]],2)),Pääluokka!$G$2:$G$100,0))</f>
        <v>#N/A</v>
      </c>
      <c r="L314" s="41" t="str">
        <f t="shared" si="40"/>
        <v>NA</v>
      </c>
      <c r="M314" s="43">
        <f t="shared" si="41"/>
        <v>39456</v>
      </c>
      <c r="N314" s="43">
        <f t="shared" si="42"/>
        <v>39507</v>
      </c>
      <c r="O314" s="43">
        <f t="shared" si="43"/>
        <v>39448</v>
      </c>
      <c r="P314" s="43">
        <f t="shared" si="44"/>
        <v>39479</v>
      </c>
      <c r="Q314" s="41">
        <f t="shared" si="45"/>
        <v>2008</v>
      </c>
      <c r="R314" s="41">
        <f t="shared" si="46"/>
        <v>2008</v>
      </c>
      <c r="S314" s="43" t="str">
        <f>YEAR(Taulukko1[[#This Row],[Alku KK]])&amp;"Q"&amp;ROUNDDOWN((MONTH(Taulukko1[[#This Row],[Alku KK]])-1)/3+1,0)</f>
        <v>2008Q1</v>
      </c>
      <c r="T314" s="43" t="str">
        <f>YEAR(Taulukko1[[#This Row],[Loppu KK]])&amp;"Q"&amp;ROUNDDOWN((MONTH(Taulukko1[[#This Row],[Loppu KK]])-1)/3+1,0)</f>
        <v>2008Q1</v>
      </c>
      <c r="U314" s="66">
        <f>IF(COUNT(Taulukko1[[#This Row],[Neuvottelujen alaiset ]])=1,Taulukko1[[#This Row],[Neuvottelujen alaiset ]],Taulukko1[[#This Row],[Vähennystarve]])</f>
        <v>24</v>
      </c>
      <c r="V314" s="44">
        <f t="shared" si="47"/>
        <v>0.375</v>
      </c>
      <c r="W314" s="44" t="str">
        <f t="shared" si="48"/>
        <v>NA</v>
      </c>
      <c r="X314" s="44" t="str">
        <f t="shared" si="49"/>
        <v>NA</v>
      </c>
      <c r="Y314" s="90" t="b">
        <f>AND(MONTH(Taulukko1[[#This Row],[Alku PVM]] )=6,DAY(Taulukko1[[#This Row],[Alku PVM]] )&gt;19)</f>
        <v>0</v>
      </c>
      <c r="Z314" s="90" t="b">
        <f>AND(MONTH(Taulukko1[[#This Row],[Loppu PVM]] )=6,DAY(Taulukko1[[#This Row],[Loppu PVM]] )&gt;19)</f>
        <v>0</v>
      </c>
      <c r="AA314" s="90" t="b">
        <f>OR(MONTH(Taulukko1[[#This Row],[Alku PVM]] )&lt;=5,AND(MONTH(Taulukko1[[#This Row],[Alku PVM]] )=6,DAY(Taulukko1[[#This Row],[Alku PVM]] )&lt;20))</f>
        <v>1</v>
      </c>
      <c r="AB314" s="90" t="b">
        <f>OR(MONTH(Taulukko1[[#This Row],[Loppu PVM]])&lt;=5,AND(MONTH(Taulukko1[[#This Row],[Loppu PVM]] )=6,DAY(Taulukko1[[#This Row],[Loppu PVM]])&lt;20))</f>
        <v>1</v>
      </c>
      <c r="AC314" s="90" t="b">
        <f>OR(MONTH(Taulukko1[[#This Row],[Alku PVM]] )&lt;=3,AND(MONTH(Taulukko1[[#This Row],[Alku PVM]] )=3))</f>
        <v>1</v>
      </c>
      <c r="AD314" s="90" t="b">
        <f>OR(MONTH(Taulukko1[[#This Row],[Loppu PVM]] )&lt;=3,AND(MONTH(Taulukko1[[#This Row],[Loppu PVM]] )=3))</f>
        <v>1</v>
      </c>
      <c r="AE314" s="90" t="b">
        <f>OR(MONTH(Taulukko1[[#This Row],[Alku PVM]] )&lt;=9,AND(MONTH(Taulukko1[[#This Row],[Alku PVM]] )=9))</f>
        <v>1</v>
      </c>
      <c r="AF314" s="90" t="b">
        <f>OR(MONTH(Taulukko1[[#This Row],[Loppu PVM]])&lt;=9,AND(MONTH(Taulukko1[[#This Row],[Loppu PVM]] )=9))</f>
        <v>1</v>
      </c>
      <c r="AG314" s="90" t="b">
        <f>OR(MONTH(Taulukko1[[#This Row],[Alku PVM]] )&lt;=6,AND(MONTH(Taulukko1[[#This Row],[Alku PVM]] )=6))</f>
        <v>1</v>
      </c>
      <c r="AH314" s="90" t="b">
        <f>OR(MONTH(Taulukko1[[#This Row],[Loppu PVM]])&lt;=6,AND(MONTH(Taulukko1[[#This Row],[Loppu PVM]] )=6))</f>
        <v>1</v>
      </c>
    </row>
    <row r="315" spans="1:34" ht="12.75" customHeight="1">
      <c r="A315" s="21" t="s">
        <v>1388</v>
      </c>
      <c r="B315" s="23">
        <v>39456</v>
      </c>
      <c r="C315" t="s">
        <v>1867</v>
      </c>
      <c r="E315" s="62">
        <v>165</v>
      </c>
      <c r="F315" s="4">
        <v>39508</v>
      </c>
      <c r="G315" s="5">
        <v>0</v>
      </c>
      <c r="H315" s="22">
        <v>900</v>
      </c>
      <c r="I315" s="126" t="e">
        <f>INDEX('TOL2008'!B:B,MATCH(A315,'TOL2008'!A:A,0))</f>
        <v>#N/A</v>
      </c>
      <c r="J315" s="126" t="e">
        <f>INDEX(Pääluokka!$H$2:$H$100,MATCH(VALUE(LEFT(Taulukko1[[#This Row],[TOL2008]],2)),Pääluokka!$G$2:$G$100,0))</f>
        <v>#N/A</v>
      </c>
      <c r="K315" s="126" t="e">
        <f>INDEX(Pääluokka!$I$2:$I$100,MATCH(VALUE(LEFT(Taulukko1[[#This Row],[TOL2008]],2)),Pääluokka!$G$2:$G$100,0))</f>
        <v>#N/A</v>
      </c>
      <c r="L315" s="41">
        <f t="shared" si="40"/>
        <v>52</v>
      </c>
      <c r="M315" s="43">
        <f t="shared" si="41"/>
        <v>39456</v>
      </c>
      <c r="N315" s="43">
        <f t="shared" si="42"/>
        <v>39508</v>
      </c>
      <c r="O315" s="43">
        <f t="shared" si="43"/>
        <v>39448</v>
      </c>
      <c r="P315" s="43">
        <f t="shared" si="44"/>
        <v>39508</v>
      </c>
      <c r="Q315" s="41">
        <f t="shared" si="45"/>
        <v>2008</v>
      </c>
      <c r="R315" s="41">
        <f t="shared" si="46"/>
        <v>2008</v>
      </c>
      <c r="S315" s="43" t="str">
        <f>YEAR(Taulukko1[[#This Row],[Alku KK]])&amp;"Q"&amp;ROUNDDOWN((MONTH(Taulukko1[[#This Row],[Alku KK]])-1)/3+1,0)</f>
        <v>2008Q1</v>
      </c>
      <c r="T315" s="43" t="str">
        <f>YEAR(Taulukko1[[#This Row],[Loppu KK]])&amp;"Q"&amp;ROUNDDOWN((MONTH(Taulukko1[[#This Row],[Loppu KK]])-1)/3+1,0)</f>
        <v>2008Q1</v>
      </c>
      <c r="U315" s="66">
        <f>IF(COUNT(Taulukko1[[#This Row],[Neuvottelujen alaiset ]])=1,Taulukko1[[#This Row],[Neuvottelujen alaiset ]],Taulukko1[[#This Row],[Vähennystarve]])</f>
        <v>900</v>
      </c>
      <c r="V315" s="44">
        <f t="shared" si="47"/>
        <v>0.18333333333333332</v>
      </c>
      <c r="W315" s="44">
        <f t="shared" si="48"/>
        <v>0</v>
      </c>
      <c r="X315" s="44">
        <f t="shared" si="49"/>
        <v>0</v>
      </c>
      <c r="Y315" s="90" t="b">
        <f>AND(MONTH(Taulukko1[[#This Row],[Alku PVM]] )=6,DAY(Taulukko1[[#This Row],[Alku PVM]] )&gt;19)</f>
        <v>0</v>
      </c>
      <c r="Z315" s="90" t="b">
        <f>AND(MONTH(Taulukko1[[#This Row],[Loppu PVM]] )=6,DAY(Taulukko1[[#This Row],[Loppu PVM]] )&gt;19)</f>
        <v>0</v>
      </c>
      <c r="AA315" s="90" t="b">
        <f>OR(MONTH(Taulukko1[[#This Row],[Alku PVM]] )&lt;=5,AND(MONTH(Taulukko1[[#This Row],[Alku PVM]] )=6,DAY(Taulukko1[[#This Row],[Alku PVM]] )&lt;20))</f>
        <v>1</v>
      </c>
      <c r="AB315" s="90" t="b">
        <f>OR(MONTH(Taulukko1[[#This Row],[Loppu PVM]])&lt;=5,AND(MONTH(Taulukko1[[#This Row],[Loppu PVM]] )=6,DAY(Taulukko1[[#This Row],[Loppu PVM]])&lt;20))</f>
        <v>1</v>
      </c>
      <c r="AC315" s="90" t="b">
        <f>OR(MONTH(Taulukko1[[#This Row],[Alku PVM]] )&lt;=3,AND(MONTH(Taulukko1[[#This Row],[Alku PVM]] )=3))</f>
        <v>1</v>
      </c>
      <c r="AD315" s="90" t="b">
        <f>OR(MONTH(Taulukko1[[#This Row],[Loppu PVM]] )&lt;=3,AND(MONTH(Taulukko1[[#This Row],[Loppu PVM]] )=3))</f>
        <v>1</v>
      </c>
      <c r="AE315" s="90" t="b">
        <f>OR(MONTH(Taulukko1[[#This Row],[Alku PVM]] )&lt;=9,AND(MONTH(Taulukko1[[#This Row],[Alku PVM]] )=9))</f>
        <v>1</v>
      </c>
      <c r="AF315" s="90" t="b">
        <f>OR(MONTH(Taulukko1[[#This Row],[Loppu PVM]])&lt;=9,AND(MONTH(Taulukko1[[#This Row],[Loppu PVM]] )=9))</f>
        <v>1</v>
      </c>
      <c r="AG315" s="90" t="b">
        <f>OR(MONTH(Taulukko1[[#This Row],[Alku PVM]] )&lt;=6,AND(MONTH(Taulukko1[[#This Row],[Alku PVM]] )=6))</f>
        <v>1</v>
      </c>
      <c r="AH315" s="90" t="b">
        <f>OR(MONTH(Taulukko1[[#This Row],[Loppu PVM]])&lt;=6,AND(MONTH(Taulukko1[[#This Row],[Loppu PVM]] )=6))</f>
        <v>1</v>
      </c>
    </row>
    <row r="316" spans="1:34" ht="12.75" customHeight="1">
      <c r="A316" t="s">
        <v>2018</v>
      </c>
      <c r="B316" s="23">
        <v>39458</v>
      </c>
      <c r="C316" t="s">
        <v>2017</v>
      </c>
      <c r="E316" s="62">
        <v>25</v>
      </c>
      <c r="F316" s="4">
        <v>39514</v>
      </c>
      <c r="G316" s="5">
        <v>18</v>
      </c>
      <c r="H316" s="22">
        <v>130</v>
      </c>
      <c r="I316" s="126" t="e">
        <f>INDEX('TOL2008'!B:B,MATCH(A316,'TOL2008'!A:A,0))</f>
        <v>#N/A</v>
      </c>
      <c r="J316" s="126" t="e">
        <f>INDEX(Pääluokka!$H$2:$H$100,MATCH(VALUE(LEFT(Taulukko1[[#This Row],[TOL2008]],2)),Pääluokka!$G$2:$G$100,0))</f>
        <v>#N/A</v>
      </c>
      <c r="K316" s="126" t="e">
        <f>INDEX(Pääluokka!$I$2:$I$100,MATCH(VALUE(LEFT(Taulukko1[[#This Row],[TOL2008]],2)),Pääluokka!$G$2:$G$100,0))</f>
        <v>#N/A</v>
      </c>
      <c r="L316" s="41">
        <f t="shared" si="40"/>
        <v>56</v>
      </c>
      <c r="M316" s="43">
        <f t="shared" si="41"/>
        <v>39458</v>
      </c>
      <c r="N316" s="43">
        <f t="shared" si="42"/>
        <v>39514</v>
      </c>
      <c r="O316" s="43">
        <f t="shared" si="43"/>
        <v>39448</v>
      </c>
      <c r="P316" s="43">
        <f t="shared" si="44"/>
        <v>39508</v>
      </c>
      <c r="Q316" s="41">
        <f t="shared" si="45"/>
        <v>2008</v>
      </c>
      <c r="R316" s="41">
        <f t="shared" si="46"/>
        <v>2008</v>
      </c>
      <c r="S316" s="43" t="str">
        <f>YEAR(Taulukko1[[#This Row],[Alku KK]])&amp;"Q"&amp;ROUNDDOWN((MONTH(Taulukko1[[#This Row],[Alku KK]])-1)/3+1,0)</f>
        <v>2008Q1</v>
      </c>
      <c r="T316" s="43" t="str">
        <f>YEAR(Taulukko1[[#This Row],[Loppu KK]])&amp;"Q"&amp;ROUNDDOWN((MONTH(Taulukko1[[#This Row],[Loppu KK]])-1)/3+1,0)</f>
        <v>2008Q1</v>
      </c>
      <c r="U316" s="66">
        <f>IF(COUNT(Taulukko1[[#This Row],[Neuvottelujen alaiset ]])=1,Taulukko1[[#This Row],[Neuvottelujen alaiset ]],Taulukko1[[#This Row],[Vähennystarve]])</f>
        <v>130</v>
      </c>
      <c r="V316" s="44">
        <f t="shared" si="47"/>
        <v>0.19230769230769232</v>
      </c>
      <c r="W316" s="44">
        <f t="shared" si="48"/>
        <v>0.13846153846153847</v>
      </c>
      <c r="X316" s="44">
        <f t="shared" si="49"/>
        <v>0.72</v>
      </c>
      <c r="Y316" s="90" t="b">
        <f>AND(MONTH(Taulukko1[[#This Row],[Alku PVM]] )=6,DAY(Taulukko1[[#This Row],[Alku PVM]] )&gt;19)</f>
        <v>0</v>
      </c>
      <c r="Z316" s="90" t="b">
        <f>AND(MONTH(Taulukko1[[#This Row],[Loppu PVM]] )=6,DAY(Taulukko1[[#This Row],[Loppu PVM]] )&gt;19)</f>
        <v>0</v>
      </c>
      <c r="AA316" s="90" t="b">
        <f>OR(MONTH(Taulukko1[[#This Row],[Alku PVM]] )&lt;=5,AND(MONTH(Taulukko1[[#This Row],[Alku PVM]] )=6,DAY(Taulukko1[[#This Row],[Alku PVM]] )&lt;20))</f>
        <v>1</v>
      </c>
      <c r="AB316" s="90" t="b">
        <f>OR(MONTH(Taulukko1[[#This Row],[Loppu PVM]])&lt;=5,AND(MONTH(Taulukko1[[#This Row],[Loppu PVM]] )=6,DAY(Taulukko1[[#This Row],[Loppu PVM]])&lt;20))</f>
        <v>1</v>
      </c>
      <c r="AC316" s="90" t="b">
        <f>OR(MONTH(Taulukko1[[#This Row],[Alku PVM]] )&lt;=3,AND(MONTH(Taulukko1[[#This Row],[Alku PVM]] )=3))</f>
        <v>1</v>
      </c>
      <c r="AD316" s="90" t="b">
        <f>OR(MONTH(Taulukko1[[#This Row],[Loppu PVM]] )&lt;=3,AND(MONTH(Taulukko1[[#This Row],[Loppu PVM]] )=3))</f>
        <v>1</v>
      </c>
      <c r="AE316" s="90" t="b">
        <f>OR(MONTH(Taulukko1[[#This Row],[Alku PVM]] )&lt;=9,AND(MONTH(Taulukko1[[#This Row],[Alku PVM]] )=9))</f>
        <v>1</v>
      </c>
      <c r="AF316" s="90" t="b">
        <f>OR(MONTH(Taulukko1[[#This Row],[Loppu PVM]])&lt;=9,AND(MONTH(Taulukko1[[#This Row],[Loppu PVM]] )=9))</f>
        <v>1</v>
      </c>
      <c r="AG316" s="90" t="b">
        <f>OR(MONTH(Taulukko1[[#This Row],[Alku PVM]] )&lt;=6,AND(MONTH(Taulukko1[[#This Row],[Alku PVM]] )=6))</f>
        <v>1</v>
      </c>
      <c r="AH316" s="90" t="b">
        <f>OR(MONTH(Taulukko1[[#This Row],[Loppu PVM]])&lt;=6,AND(MONTH(Taulukko1[[#This Row],[Loppu PVM]] )=6))</f>
        <v>1</v>
      </c>
    </row>
    <row r="317" spans="1:34" ht="12.75" customHeight="1">
      <c r="A317" t="s">
        <v>2053</v>
      </c>
      <c r="B317" s="23">
        <v>39461</v>
      </c>
      <c r="C317" t="s">
        <v>2052</v>
      </c>
      <c r="E317" s="62">
        <v>28</v>
      </c>
      <c r="F317" s="4">
        <v>39511</v>
      </c>
      <c r="G317" s="5">
        <v>28</v>
      </c>
      <c r="H317" s="16">
        <v>28</v>
      </c>
      <c r="I317" s="126" t="e">
        <f>INDEX('TOL2008'!B:B,MATCH(A317,'TOL2008'!A:A,0))</f>
        <v>#N/A</v>
      </c>
      <c r="J317" s="126" t="e">
        <f>INDEX(Pääluokka!$H$2:$H$100,MATCH(VALUE(LEFT(Taulukko1[[#This Row],[TOL2008]],2)),Pääluokka!$G$2:$G$100,0))</f>
        <v>#N/A</v>
      </c>
      <c r="K317" s="126" t="e">
        <f>INDEX(Pääluokka!$I$2:$I$100,MATCH(VALUE(LEFT(Taulukko1[[#This Row],[TOL2008]],2)),Pääluokka!$G$2:$G$100,0))</f>
        <v>#N/A</v>
      </c>
      <c r="L317" s="41">
        <f t="shared" si="40"/>
        <v>50</v>
      </c>
      <c r="M317" s="43">
        <f t="shared" si="41"/>
        <v>39461</v>
      </c>
      <c r="N317" s="43">
        <f t="shared" si="42"/>
        <v>39511</v>
      </c>
      <c r="O317" s="43">
        <f t="shared" si="43"/>
        <v>39448</v>
      </c>
      <c r="P317" s="43">
        <f t="shared" si="44"/>
        <v>39508</v>
      </c>
      <c r="Q317" s="41">
        <f t="shared" si="45"/>
        <v>2008</v>
      </c>
      <c r="R317" s="41">
        <f t="shared" si="46"/>
        <v>2008</v>
      </c>
      <c r="S317" s="43" t="str">
        <f>YEAR(Taulukko1[[#This Row],[Alku KK]])&amp;"Q"&amp;ROUNDDOWN((MONTH(Taulukko1[[#This Row],[Alku KK]])-1)/3+1,0)</f>
        <v>2008Q1</v>
      </c>
      <c r="T317" s="43" t="str">
        <f>YEAR(Taulukko1[[#This Row],[Loppu KK]])&amp;"Q"&amp;ROUNDDOWN((MONTH(Taulukko1[[#This Row],[Loppu KK]])-1)/3+1,0)</f>
        <v>2008Q1</v>
      </c>
      <c r="U317" s="66">
        <f>IF(COUNT(Taulukko1[[#This Row],[Neuvottelujen alaiset ]])=1,Taulukko1[[#This Row],[Neuvottelujen alaiset ]],Taulukko1[[#This Row],[Vähennystarve]])</f>
        <v>28</v>
      </c>
      <c r="V317" s="44">
        <f t="shared" si="47"/>
        <v>1</v>
      </c>
      <c r="W317" s="44">
        <f t="shared" si="48"/>
        <v>1</v>
      </c>
      <c r="X317" s="44">
        <f t="shared" si="49"/>
        <v>1</v>
      </c>
      <c r="Y317" s="90" t="b">
        <f>AND(MONTH(Taulukko1[[#This Row],[Alku PVM]] )=6,DAY(Taulukko1[[#This Row],[Alku PVM]] )&gt;19)</f>
        <v>0</v>
      </c>
      <c r="Z317" s="90" t="b">
        <f>AND(MONTH(Taulukko1[[#This Row],[Loppu PVM]] )=6,DAY(Taulukko1[[#This Row],[Loppu PVM]] )&gt;19)</f>
        <v>0</v>
      </c>
      <c r="AA317" s="90" t="b">
        <f>OR(MONTH(Taulukko1[[#This Row],[Alku PVM]] )&lt;=5,AND(MONTH(Taulukko1[[#This Row],[Alku PVM]] )=6,DAY(Taulukko1[[#This Row],[Alku PVM]] )&lt;20))</f>
        <v>1</v>
      </c>
      <c r="AB317" s="90" t="b">
        <f>OR(MONTH(Taulukko1[[#This Row],[Loppu PVM]])&lt;=5,AND(MONTH(Taulukko1[[#This Row],[Loppu PVM]] )=6,DAY(Taulukko1[[#This Row],[Loppu PVM]])&lt;20))</f>
        <v>1</v>
      </c>
      <c r="AC317" s="90" t="b">
        <f>OR(MONTH(Taulukko1[[#This Row],[Alku PVM]] )&lt;=3,AND(MONTH(Taulukko1[[#This Row],[Alku PVM]] )=3))</f>
        <v>1</v>
      </c>
      <c r="AD317" s="90" t="b">
        <f>OR(MONTH(Taulukko1[[#This Row],[Loppu PVM]] )&lt;=3,AND(MONTH(Taulukko1[[#This Row],[Loppu PVM]] )=3))</f>
        <v>1</v>
      </c>
      <c r="AE317" s="90" t="b">
        <f>OR(MONTH(Taulukko1[[#This Row],[Alku PVM]] )&lt;=9,AND(MONTH(Taulukko1[[#This Row],[Alku PVM]] )=9))</f>
        <v>1</v>
      </c>
      <c r="AF317" s="90" t="b">
        <f>OR(MONTH(Taulukko1[[#This Row],[Loppu PVM]])&lt;=9,AND(MONTH(Taulukko1[[#This Row],[Loppu PVM]] )=9))</f>
        <v>1</v>
      </c>
      <c r="AG317" s="90" t="b">
        <f>OR(MONTH(Taulukko1[[#This Row],[Alku PVM]] )&lt;=6,AND(MONTH(Taulukko1[[#This Row],[Alku PVM]] )=6))</f>
        <v>1</v>
      </c>
      <c r="AH317" s="90" t="b">
        <f>OR(MONTH(Taulukko1[[#This Row],[Loppu PVM]])&lt;=6,AND(MONTH(Taulukko1[[#This Row],[Loppu PVM]] )=6))</f>
        <v>1</v>
      </c>
    </row>
    <row r="318" spans="1:34" ht="12.75" customHeight="1">
      <c r="A318" t="s">
        <v>1369</v>
      </c>
      <c r="B318" s="23">
        <v>39461</v>
      </c>
      <c r="C318" t="s">
        <v>1818</v>
      </c>
      <c r="F318" s="4"/>
      <c r="G318" s="5"/>
      <c r="H318" s="22">
        <v>80</v>
      </c>
      <c r="I318" s="126" t="e">
        <f>INDEX('TOL2008'!B:B,MATCH(A318,'TOL2008'!A:A,0))</f>
        <v>#N/A</v>
      </c>
      <c r="J318" s="126" t="e">
        <f>INDEX(Pääluokka!$H$2:$H$100,MATCH(VALUE(LEFT(Taulukko1[[#This Row],[TOL2008]],2)),Pääluokka!$G$2:$G$100,0))</f>
        <v>#N/A</v>
      </c>
      <c r="K318" s="126" t="e">
        <f>INDEX(Pääluokka!$I$2:$I$100,MATCH(VALUE(LEFT(Taulukko1[[#This Row],[TOL2008]],2)),Pääluokka!$G$2:$G$100,0))</f>
        <v>#N/A</v>
      </c>
      <c r="L318" s="41" t="str">
        <f t="shared" si="40"/>
        <v>NA</v>
      </c>
      <c r="M318" s="43">
        <f t="shared" si="41"/>
        <v>39461</v>
      </c>
      <c r="N318" s="43">
        <f t="shared" si="42"/>
        <v>39512</v>
      </c>
      <c r="O318" s="43">
        <f t="shared" si="43"/>
        <v>39448</v>
      </c>
      <c r="P318" s="43">
        <f t="shared" si="44"/>
        <v>39508</v>
      </c>
      <c r="Q318" s="41">
        <f t="shared" si="45"/>
        <v>2008</v>
      </c>
      <c r="R318" s="41">
        <f t="shared" si="46"/>
        <v>2008</v>
      </c>
      <c r="S318" s="43" t="str">
        <f>YEAR(Taulukko1[[#This Row],[Alku KK]])&amp;"Q"&amp;ROUNDDOWN((MONTH(Taulukko1[[#This Row],[Alku KK]])-1)/3+1,0)</f>
        <v>2008Q1</v>
      </c>
      <c r="T318" s="43" t="str">
        <f>YEAR(Taulukko1[[#This Row],[Loppu KK]])&amp;"Q"&amp;ROUNDDOWN((MONTH(Taulukko1[[#This Row],[Loppu KK]])-1)/3+1,0)</f>
        <v>2008Q1</v>
      </c>
      <c r="U318" s="66">
        <f>IF(COUNT(Taulukko1[[#This Row],[Neuvottelujen alaiset ]])=1,Taulukko1[[#This Row],[Neuvottelujen alaiset ]],Taulukko1[[#This Row],[Vähennystarve]])</f>
        <v>80</v>
      </c>
      <c r="V318" s="44" t="str">
        <f t="shared" si="47"/>
        <v>NA</v>
      </c>
      <c r="W318" s="44" t="str">
        <f t="shared" si="48"/>
        <v>NA</v>
      </c>
      <c r="X318" s="44" t="str">
        <f t="shared" si="49"/>
        <v>NA</v>
      </c>
      <c r="Y318" s="90" t="b">
        <f>AND(MONTH(Taulukko1[[#This Row],[Alku PVM]] )=6,DAY(Taulukko1[[#This Row],[Alku PVM]] )&gt;19)</f>
        <v>0</v>
      </c>
      <c r="Z318" s="90" t="b">
        <f>AND(MONTH(Taulukko1[[#This Row],[Loppu PVM]] )=6,DAY(Taulukko1[[#This Row],[Loppu PVM]] )&gt;19)</f>
        <v>0</v>
      </c>
      <c r="AA318" s="90" t="b">
        <f>OR(MONTH(Taulukko1[[#This Row],[Alku PVM]] )&lt;=5,AND(MONTH(Taulukko1[[#This Row],[Alku PVM]] )=6,DAY(Taulukko1[[#This Row],[Alku PVM]] )&lt;20))</f>
        <v>1</v>
      </c>
      <c r="AB318" s="90" t="b">
        <f>OR(MONTH(Taulukko1[[#This Row],[Loppu PVM]])&lt;=5,AND(MONTH(Taulukko1[[#This Row],[Loppu PVM]] )=6,DAY(Taulukko1[[#This Row],[Loppu PVM]])&lt;20))</f>
        <v>1</v>
      </c>
      <c r="AC318" s="90" t="b">
        <f>OR(MONTH(Taulukko1[[#This Row],[Alku PVM]] )&lt;=3,AND(MONTH(Taulukko1[[#This Row],[Alku PVM]] )=3))</f>
        <v>1</v>
      </c>
      <c r="AD318" s="90" t="b">
        <f>OR(MONTH(Taulukko1[[#This Row],[Loppu PVM]] )&lt;=3,AND(MONTH(Taulukko1[[#This Row],[Loppu PVM]] )=3))</f>
        <v>1</v>
      </c>
      <c r="AE318" s="90" t="b">
        <f>OR(MONTH(Taulukko1[[#This Row],[Alku PVM]] )&lt;=9,AND(MONTH(Taulukko1[[#This Row],[Alku PVM]] )=9))</f>
        <v>1</v>
      </c>
      <c r="AF318" s="90" t="b">
        <f>OR(MONTH(Taulukko1[[#This Row],[Loppu PVM]])&lt;=9,AND(MONTH(Taulukko1[[#This Row],[Loppu PVM]] )=9))</f>
        <v>1</v>
      </c>
      <c r="AG318" s="90" t="b">
        <f>OR(MONTH(Taulukko1[[#This Row],[Alku PVM]] )&lt;=6,AND(MONTH(Taulukko1[[#This Row],[Alku PVM]] )=6))</f>
        <v>1</v>
      </c>
      <c r="AH318" s="90" t="b">
        <f>OR(MONTH(Taulukko1[[#This Row],[Loppu PVM]])&lt;=6,AND(MONTH(Taulukko1[[#This Row],[Loppu PVM]] )=6))</f>
        <v>1</v>
      </c>
    </row>
    <row r="319" spans="1:34" ht="12.75" customHeight="1">
      <c r="A319" t="s">
        <v>1875</v>
      </c>
      <c r="B319" s="23">
        <v>39462</v>
      </c>
      <c r="C319" t="s">
        <v>1874</v>
      </c>
      <c r="E319" s="62">
        <v>30</v>
      </c>
      <c r="F319" s="4">
        <v>39519</v>
      </c>
      <c r="G319" s="5">
        <v>30</v>
      </c>
      <c r="H319" s="22">
        <v>30</v>
      </c>
      <c r="I319" s="126" t="e">
        <f>INDEX('TOL2008'!B:B,MATCH(A319,'TOL2008'!A:A,0))</f>
        <v>#N/A</v>
      </c>
      <c r="J319" s="126" t="e">
        <f>INDEX(Pääluokka!$H$2:$H$100,MATCH(VALUE(LEFT(Taulukko1[[#This Row],[TOL2008]],2)),Pääluokka!$G$2:$G$100,0))</f>
        <v>#N/A</v>
      </c>
      <c r="K319" s="126" t="e">
        <f>INDEX(Pääluokka!$I$2:$I$100,MATCH(VALUE(LEFT(Taulukko1[[#This Row],[TOL2008]],2)),Pääluokka!$G$2:$G$100,0))</f>
        <v>#N/A</v>
      </c>
      <c r="L319" s="41">
        <f t="shared" si="40"/>
        <v>57</v>
      </c>
      <c r="M319" s="43">
        <f t="shared" si="41"/>
        <v>39462</v>
      </c>
      <c r="N319" s="43">
        <f t="shared" si="42"/>
        <v>39519</v>
      </c>
      <c r="O319" s="43">
        <f t="shared" si="43"/>
        <v>39448</v>
      </c>
      <c r="P319" s="43">
        <f t="shared" si="44"/>
        <v>39508</v>
      </c>
      <c r="Q319" s="41">
        <f t="shared" si="45"/>
        <v>2008</v>
      </c>
      <c r="R319" s="41">
        <f t="shared" si="46"/>
        <v>2008</v>
      </c>
      <c r="S319" s="43" t="str">
        <f>YEAR(Taulukko1[[#This Row],[Alku KK]])&amp;"Q"&amp;ROUNDDOWN((MONTH(Taulukko1[[#This Row],[Alku KK]])-1)/3+1,0)</f>
        <v>2008Q1</v>
      </c>
      <c r="T319" s="43" t="str">
        <f>YEAR(Taulukko1[[#This Row],[Loppu KK]])&amp;"Q"&amp;ROUNDDOWN((MONTH(Taulukko1[[#This Row],[Loppu KK]])-1)/3+1,0)</f>
        <v>2008Q1</v>
      </c>
      <c r="U319" s="66">
        <f>IF(COUNT(Taulukko1[[#This Row],[Neuvottelujen alaiset ]])=1,Taulukko1[[#This Row],[Neuvottelujen alaiset ]],Taulukko1[[#This Row],[Vähennystarve]])</f>
        <v>30</v>
      </c>
      <c r="V319" s="44">
        <f t="shared" si="47"/>
        <v>1</v>
      </c>
      <c r="W319" s="44">
        <f t="shared" si="48"/>
        <v>1</v>
      </c>
      <c r="X319" s="44">
        <f t="shared" si="49"/>
        <v>1</v>
      </c>
      <c r="Y319" s="90" t="b">
        <f>AND(MONTH(Taulukko1[[#This Row],[Alku PVM]] )=6,DAY(Taulukko1[[#This Row],[Alku PVM]] )&gt;19)</f>
        <v>0</v>
      </c>
      <c r="Z319" s="90" t="b">
        <f>AND(MONTH(Taulukko1[[#This Row],[Loppu PVM]] )=6,DAY(Taulukko1[[#This Row],[Loppu PVM]] )&gt;19)</f>
        <v>0</v>
      </c>
      <c r="AA319" s="90" t="b">
        <f>OR(MONTH(Taulukko1[[#This Row],[Alku PVM]] )&lt;=5,AND(MONTH(Taulukko1[[#This Row],[Alku PVM]] )=6,DAY(Taulukko1[[#This Row],[Alku PVM]] )&lt;20))</f>
        <v>1</v>
      </c>
      <c r="AB319" s="90" t="b">
        <f>OR(MONTH(Taulukko1[[#This Row],[Loppu PVM]])&lt;=5,AND(MONTH(Taulukko1[[#This Row],[Loppu PVM]] )=6,DAY(Taulukko1[[#This Row],[Loppu PVM]])&lt;20))</f>
        <v>1</v>
      </c>
      <c r="AC319" s="90" t="b">
        <f>OR(MONTH(Taulukko1[[#This Row],[Alku PVM]] )&lt;=3,AND(MONTH(Taulukko1[[#This Row],[Alku PVM]] )=3))</f>
        <v>1</v>
      </c>
      <c r="AD319" s="90" t="b">
        <f>OR(MONTH(Taulukko1[[#This Row],[Loppu PVM]] )&lt;=3,AND(MONTH(Taulukko1[[#This Row],[Loppu PVM]] )=3))</f>
        <v>1</v>
      </c>
      <c r="AE319" s="90" t="b">
        <f>OR(MONTH(Taulukko1[[#This Row],[Alku PVM]] )&lt;=9,AND(MONTH(Taulukko1[[#This Row],[Alku PVM]] )=9))</f>
        <v>1</v>
      </c>
      <c r="AF319" s="90" t="b">
        <f>OR(MONTH(Taulukko1[[#This Row],[Loppu PVM]])&lt;=9,AND(MONTH(Taulukko1[[#This Row],[Loppu PVM]] )=9))</f>
        <v>1</v>
      </c>
      <c r="AG319" s="90" t="b">
        <f>OR(MONTH(Taulukko1[[#This Row],[Alku PVM]] )&lt;=6,AND(MONTH(Taulukko1[[#This Row],[Alku PVM]] )=6))</f>
        <v>1</v>
      </c>
      <c r="AH319" s="90" t="b">
        <f>OR(MONTH(Taulukko1[[#This Row],[Loppu PVM]])&lt;=6,AND(MONTH(Taulukko1[[#This Row],[Loppu PVM]] )=6))</f>
        <v>1</v>
      </c>
    </row>
    <row r="320" spans="1:34" ht="12.75" customHeight="1">
      <c r="A320" t="s">
        <v>2163</v>
      </c>
      <c r="B320" s="23">
        <v>39463</v>
      </c>
      <c r="C320" t="s">
        <v>2164</v>
      </c>
      <c r="E320" s="62">
        <v>8</v>
      </c>
      <c r="F320" s="4"/>
      <c r="G320" s="5"/>
      <c r="H320" s="16">
        <v>8</v>
      </c>
      <c r="I320" s="126" t="e">
        <f>INDEX('TOL2008'!B:B,MATCH(A320,'TOL2008'!A:A,0))</f>
        <v>#N/A</v>
      </c>
      <c r="J320" s="126" t="e">
        <f>INDEX(Pääluokka!$H$2:$H$100,MATCH(VALUE(LEFT(Taulukko1[[#This Row],[TOL2008]],2)),Pääluokka!$G$2:$G$100,0))</f>
        <v>#N/A</v>
      </c>
      <c r="K320" s="126" t="e">
        <f>INDEX(Pääluokka!$I$2:$I$100,MATCH(VALUE(LEFT(Taulukko1[[#This Row],[TOL2008]],2)),Pääluokka!$G$2:$G$100,0))</f>
        <v>#N/A</v>
      </c>
      <c r="L320" s="41" t="str">
        <f t="shared" si="40"/>
        <v>NA</v>
      </c>
      <c r="M320" s="43">
        <f t="shared" si="41"/>
        <v>39463</v>
      </c>
      <c r="N320" s="43">
        <f t="shared" si="42"/>
        <v>39514</v>
      </c>
      <c r="O320" s="43">
        <f t="shared" si="43"/>
        <v>39448</v>
      </c>
      <c r="P320" s="43">
        <f t="shared" si="44"/>
        <v>39508</v>
      </c>
      <c r="Q320" s="41">
        <f t="shared" si="45"/>
        <v>2008</v>
      </c>
      <c r="R320" s="41">
        <f t="shared" si="46"/>
        <v>2008</v>
      </c>
      <c r="S320" s="43" t="str">
        <f>YEAR(Taulukko1[[#This Row],[Alku KK]])&amp;"Q"&amp;ROUNDDOWN((MONTH(Taulukko1[[#This Row],[Alku KK]])-1)/3+1,0)</f>
        <v>2008Q1</v>
      </c>
      <c r="T320" s="43" t="str">
        <f>YEAR(Taulukko1[[#This Row],[Loppu KK]])&amp;"Q"&amp;ROUNDDOWN((MONTH(Taulukko1[[#This Row],[Loppu KK]])-1)/3+1,0)</f>
        <v>2008Q1</v>
      </c>
      <c r="U320" s="66">
        <f>IF(COUNT(Taulukko1[[#This Row],[Neuvottelujen alaiset ]])=1,Taulukko1[[#This Row],[Neuvottelujen alaiset ]],Taulukko1[[#This Row],[Vähennystarve]])</f>
        <v>8</v>
      </c>
      <c r="V320" s="44">
        <f t="shared" si="47"/>
        <v>1</v>
      </c>
      <c r="W320" s="44" t="str">
        <f t="shared" si="48"/>
        <v>NA</v>
      </c>
      <c r="X320" s="44" t="str">
        <f t="shared" si="49"/>
        <v>NA</v>
      </c>
      <c r="Y320" s="90" t="b">
        <f>AND(MONTH(Taulukko1[[#This Row],[Alku PVM]] )=6,DAY(Taulukko1[[#This Row],[Alku PVM]] )&gt;19)</f>
        <v>0</v>
      </c>
      <c r="Z320" s="90" t="b">
        <f>AND(MONTH(Taulukko1[[#This Row],[Loppu PVM]] )=6,DAY(Taulukko1[[#This Row],[Loppu PVM]] )&gt;19)</f>
        <v>0</v>
      </c>
      <c r="AA320" s="90" t="b">
        <f>OR(MONTH(Taulukko1[[#This Row],[Alku PVM]] )&lt;=5,AND(MONTH(Taulukko1[[#This Row],[Alku PVM]] )=6,DAY(Taulukko1[[#This Row],[Alku PVM]] )&lt;20))</f>
        <v>1</v>
      </c>
      <c r="AB320" s="90" t="b">
        <f>OR(MONTH(Taulukko1[[#This Row],[Loppu PVM]])&lt;=5,AND(MONTH(Taulukko1[[#This Row],[Loppu PVM]] )=6,DAY(Taulukko1[[#This Row],[Loppu PVM]])&lt;20))</f>
        <v>1</v>
      </c>
      <c r="AC320" s="90" t="b">
        <f>OR(MONTH(Taulukko1[[#This Row],[Alku PVM]] )&lt;=3,AND(MONTH(Taulukko1[[#This Row],[Alku PVM]] )=3))</f>
        <v>1</v>
      </c>
      <c r="AD320" s="90" t="b">
        <f>OR(MONTH(Taulukko1[[#This Row],[Loppu PVM]] )&lt;=3,AND(MONTH(Taulukko1[[#This Row],[Loppu PVM]] )=3))</f>
        <v>1</v>
      </c>
      <c r="AE320" s="90" t="b">
        <f>OR(MONTH(Taulukko1[[#This Row],[Alku PVM]] )&lt;=9,AND(MONTH(Taulukko1[[#This Row],[Alku PVM]] )=9))</f>
        <v>1</v>
      </c>
      <c r="AF320" s="90" t="b">
        <f>OR(MONTH(Taulukko1[[#This Row],[Loppu PVM]])&lt;=9,AND(MONTH(Taulukko1[[#This Row],[Loppu PVM]] )=9))</f>
        <v>1</v>
      </c>
      <c r="AG320" s="90" t="b">
        <f>OR(MONTH(Taulukko1[[#This Row],[Alku PVM]] )&lt;=6,AND(MONTH(Taulukko1[[#This Row],[Alku PVM]] )=6))</f>
        <v>1</v>
      </c>
      <c r="AH320" s="90" t="b">
        <f>OR(MONTH(Taulukko1[[#This Row],[Loppu PVM]])&lt;=6,AND(MONTH(Taulukko1[[#This Row],[Loppu PVM]] )=6))</f>
        <v>1</v>
      </c>
    </row>
    <row r="321" spans="1:34" ht="12.75" customHeight="1">
      <c r="A321" t="s">
        <v>2201</v>
      </c>
      <c r="B321" s="23">
        <v>39465</v>
      </c>
      <c r="C321" t="s">
        <v>1634</v>
      </c>
      <c r="E321" s="62">
        <v>110</v>
      </c>
      <c r="F321" s="4">
        <v>39525</v>
      </c>
      <c r="G321" s="5">
        <v>99</v>
      </c>
      <c r="H321" s="16">
        <v>110</v>
      </c>
      <c r="I321" s="126" t="e">
        <f>INDEX('TOL2008'!B:B,MATCH(A321,'TOL2008'!A:A,0))</f>
        <v>#N/A</v>
      </c>
      <c r="J321" s="126" t="e">
        <f>INDEX(Pääluokka!$H$2:$H$100,MATCH(VALUE(LEFT(Taulukko1[[#This Row],[TOL2008]],2)),Pääluokka!$G$2:$G$100,0))</f>
        <v>#N/A</v>
      </c>
      <c r="K321" s="126" t="e">
        <f>INDEX(Pääluokka!$I$2:$I$100,MATCH(VALUE(LEFT(Taulukko1[[#This Row],[TOL2008]],2)),Pääluokka!$G$2:$G$100,0))</f>
        <v>#N/A</v>
      </c>
      <c r="L321" s="41">
        <f t="shared" si="40"/>
        <v>60</v>
      </c>
      <c r="M321" s="43">
        <f t="shared" si="41"/>
        <v>39465</v>
      </c>
      <c r="N321" s="43">
        <f t="shared" si="42"/>
        <v>39525</v>
      </c>
      <c r="O321" s="43">
        <f t="shared" si="43"/>
        <v>39448</v>
      </c>
      <c r="P321" s="43">
        <f t="shared" si="44"/>
        <v>39508</v>
      </c>
      <c r="Q321" s="41">
        <f t="shared" si="45"/>
        <v>2008</v>
      </c>
      <c r="R321" s="41">
        <f t="shared" si="46"/>
        <v>2008</v>
      </c>
      <c r="S321" s="43" t="str">
        <f>YEAR(Taulukko1[[#This Row],[Alku KK]])&amp;"Q"&amp;ROUNDDOWN((MONTH(Taulukko1[[#This Row],[Alku KK]])-1)/3+1,0)</f>
        <v>2008Q1</v>
      </c>
      <c r="T321" s="43" t="str">
        <f>YEAR(Taulukko1[[#This Row],[Loppu KK]])&amp;"Q"&amp;ROUNDDOWN((MONTH(Taulukko1[[#This Row],[Loppu KK]])-1)/3+1,0)</f>
        <v>2008Q1</v>
      </c>
      <c r="U321" s="66">
        <f>IF(COUNT(Taulukko1[[#This Row],[Neuvottelujen alaiset ]])=1,Taulukko1[[#This Row],[Neuvottelujen alaiset ]],Taulukko1[[#This Row],[Vähennystarve]])</f>
        <v>110</v>
      </c>
      <c r="V321" s="44">
        <f t="shared" si="47"/>
        <v>1</v>
      </c>
      <c r="W321" s="44">
        <f t="shared" si="48"/>
        <v>0.9</v>
      </c>
      <c r="X321" s="44">
        <f t="shared" si="49"/>
        <v>0.9</v>
      </c>
      <c r="Y321" s="90" t="b">
        <f>AND(MONTH(Taulukko1[[#This Row],[Alku PVM]] )=6,DAY(Taulukko1[[#This Row],[Alku PVM]] )&gt;19)</f>
        <v>0</v>
      </c>
      <c r="Z321" s="90" t="b">
        <f>AND(MONTH(Taulukko1[[#This Row],[Loppu PVM]] )=6,DAY(Taulukko1[[#This Row],[Loppu PVM]] )&gt;19)</f>
        <v>0</v>
      </c>
      <c r="AA321" s="90" t="b">
        <f>OR(MONTH(Taulukko1[[#This Row],[Alku PVM]] )&lt;=5,AND(MONTH(Taulukko1[[#This Row],[Alku PVM]] )=6,DAY(Taulukko1[[#This Row],[Alku PVM]] )&lt;20))</f>
        <v>1</v>
      </c>
      <c r="AB321" s="90" t="b">
        <f>OR(MONTH(Taulukko1[[#This Row],[Loppu PVM]])&lt;=5,AND(MONTH(Taulukko1[[#This Row],[Loppu PVM]] )=6,DAY(Taulukko1[[#This Row],[Loppu PVM]])&lt;20))</f>
        <v>1</v>
      </c>
      <c r="AC321" s="90" t="b">
        <f>OR(MONTH(Taulukko1[[#This Row],[Alku PVM]] )&lt;=3,AND(MONTH(Taulukko1[[#This Row],[Alku PVM]] )=3))</f>
        <v>1</v>
      </c>
      <c r="AD321" s="90" t="b">
        <f>OR(MONTH(Taulukko1[[#This Row],[Loppu PVM]] )&lt;=3,AND(MONTH(Taulukko1[[#This Row],[Loppu PVM]] )=3))</f>
        <v>1</v>
      </c>
      <c r="AE321" s="90" t="b">
        <f>OR(MONTH(Taulukko1[[#This Row],[Alku PVM]] )&lt;=9,AND(MONTH(Taulukko1[[#This Row],[Alku PVM]] )=9))</f>
        <v>1</v>
      </c>
      <c r="AF321" s="90" t="b">
        <f>OR(MONTH(Taulukko1[[#This Row],[Loppu PVM]])&lt;=9,AND(MONTH(Taulukko1[[#This Row],[Loppu PVM]] )=9))</f>
        <v>1</v>
      </c>
      <c r="AG321" s="90" t="b">
        <f>OR(MONTH(Taulukko1[[#This Row],[Alku PVM]] )&lt;=6,AND(MONTH(Taulukko1[[#This Row],[Alku PVM]] )=6))</f>
        <v>1</v>
      </c>
      <c r="AH321" s="90" t="b">
        <f>OR(MONTH(Taulukko1[[#This Row],[Loppu PVM]])&lt;=6,AND(MONTH(Taulukko1[[#This Row],[Loppu PVM]] )=6))</f>
        <v>1</v>
      </c>
    </row>
    <row r="322" spans="1:34" ht="12.75" customHeight="1">
      <c r="A322" t="s">
        <v>1863</v>
      </c>
      <c r="B322" s="23">
        <v>39471</v>
      </c>
      <c r="C322" t="s">
        <v>1864</v>
      </c>
      <c r="E322" s="62">
        <v>400</v>
      </c>
      <c r="F322" s="4">
        <v>39524</v>
      </c>
      <c r="G322" s="5">
        <v>190</v>
      </c>
      <c r="H322" s="16">
        <v>400</v>
      </c>
      <c r="I322" s="126" t="e">
        <f>INDEX('TOL2008'!B:B,MATCH(A322,'TOL2008'!A:A,0))</f>
        <v>#N/A</v>
      </c>
      <c r="J322" s="126" t="e">
        <f>INDEX(Pääluokka!$H$2:$H$100,MATCH(VALUE(LEFT(Taulukko1[[#This Row],[TOL2008]],2)),Pääluokka!$G$2:$G$100,0))</f>
        <v>#N/A</v>
      </c>
      <c r="K322" s="126" t="e">
        <f>INDEX(Pääluokka!$I$2:$I$100,MATCH(VALUE(LEFT(Taulukko1[[#This Row],[TOL2008]],2)),Pääluokka!$G$2:$G$100,0))</f>
        <v>#N/A</v>
      </c>
      <c r="L322" s="41">
        <f t="shared" si="40"/>
        <v>53</v>
      </c>
      <c r="M322" s="43">
        <f t="shared" si="41"/>
        <v>39471</v>
      </c>
      <c r="N322" s="43">
        <f t="shared" si="42"/>
        <v>39524</v>
      </c>
      <c r="O322" s="43">
        <f t="shared" si="43"/>
        <v>39448</v>
      </c>
      <c r="P322" s="43">
        <f t="shared" si="44"/>
        <v>39508</v>
      </c>
      <c r="Q322" s="41">
        <f t="shared" si="45"/>
        <v>2008</v>
      </c>
      <c r="R322" s="41">
        <f t="shared" si="46"/>
        <v>2008</v>
      </c>
      <c r="S322" s="43" t="str">
        <f>YEAR(Taulukko1[[#This Row],[Alku KK]])&amp;"Q"&amp;ROUNDDOWN((MONTH(Taulukko1[[#This Row],[Alku KK]])-1)/3+1,0)</f>
        <v>2008Q1</v>
      </c>
      <c r="T322" s="43" t="str">
        <f>YEAR(Taulukko1[[#This Row],[Loppu KK]])&amp;"Q"&amp;ROUNDDOWN((MONTH(Taulukko1[[#This Row],[Loppu KK]])-1)/3+1,0)</f>
        <v>2008Q1</v>
      </c>
      <c r="U322" s="66">
        <f>IF(COUNT(Taulukko1[[#This Row],[Neuvottelujen alaiset ]])=1,Taulukko1[[#This Row],[Neuvottelujen alaiset ]],Taulukko1[[#This Row],[Vähennystarve]])</f>
        <v>400</v>
      </c>
      <c r="V322" s="44">
        <f t="shared" si="47"/>
        <v>1</v>
      </c>
      <c r="W322" s="44">
        <f t="shared" si="48"/>
        <v>0.47499999999999998</v>
      </c>
      <c r="X322" s="44">
        <f t="shared" si="49"/>
        <v>0.47499999999999998</v>
      </c>
      <c r="Y322" s="90" t="b">
        <f>AND(MONTH(Taulukko1[[#This Row],[Alku PVM]] )=6,DAY(Taulukko1[[#This Row],[Alku PVM]] )&gt;19)</f>
        <v>0</v>
      </c>
      <c r="Z322" s="90" t="b">
        <f>AND(MONTH(Taulukko1[[#This Row],[Loppu PVM]] )=6,DAY(Taulukko1[[#This Row],[Loppu PVM]] )&gt;19)</f>
        <v>0</v>
      </c>
      <c r="AA322" s="90" t="b">
        <f>OR(MONTH(Taulukko1[[#This Row],[Alku PVM]] )&lt;=5,AND(MONTH(Taulukko1[[#This Row],[Alku PVM]] )=6,DAY(Taulukko1[[#This Row],[Alku PVM]] )&lt;20))</f>
        <v>1</v>
      </c>
      <c r="AB322" s="90" t="b">
        <f>OR(MONTH(Taulukko1[[#This Row],[Loppu PVM]])&lt;=5,AND(MONTH(Taulukko1[[#This Row],[Loppu PVM]] )=6,DAY(Taulukko1[[#This Row],[Loppu PVM]])&lt;20))</f>
        <v>1</v>
      </c>
      <c r="AC322" s="90" t="b">
        <f>OR(MONTH(Taulukko1[[#This Row],[Alku PVM]] )&lt;=3,AND(MONTH(Taulukko1[[#This Row],[Alku PVM]] )=3))</f>
        <v>1</v>
      </c>
      <c r="AD322" s="90" t="b">
        <f>OR(MONTH(Taulukko1[[#This Row],[Loppu PVM]] )&lt;=3,AND(MONTH(Taulukko1[[#This Row],[Loppu PVM]] )=3))</f>
        <v>1</v>
      </c>
      <c r="AE322" s="90" t="b">
        <f>OR(MONTH(Taulukko1[[#This Row],[Alku PVM]] )&lt;=9,AND(MONTH(Taulukko1[[#This Row],[Alku PVM]] )=9))</f>
        <v>1</v>
      </c>
      <c r="AF322" s="90" t="b">
        <f>OR(MONTH(Taulukko1[[#This Row],[Loppu PVM]])&lt;=9,AND(MONTH(Taulukko1[[#This Row],[Loppu PVM]] )=9))</f>
        <v>1</v>
      </c>
      <c r="AG322" s="90" t="b">
        <f>OR(MONTH(Taulukko1[[#This Row],[Alku PVM]] )&lt;=6,AND(MONTH(Taulukko1[[#This Row],[Alku PVM]] )=6))</f>
        <v>1</v>
      </c>
      <c r="AH322" s="90" t="b">
        <f>OR(MONTH(Taulukko1[[#This Row],[Loppu PVM]])&lt;=6,AND(MONTH(Taulukko1[[#This Row],[Loppu PVM]] )=6))</f>
        <v>1</v>
      </c>
    </row>
    <row r="323" spans="1:34" ht="12.75" customHeight="1">
      <c r="A323" t="s">
        <v>1776</v>
      </c>
      <c r="B323" s="23">
        <v>39475</v>
      </c>
      <c r="C323" t="s">
        <v>2101</v>
      </c>
      <c r="E323" s="62">
        <v>70</v>
      </c>
      <c r="F323" s="4">
        <v>39540</v>
      </c>
      <c r="G323" s="5">
        <v>27</v>
      </c>
      <c r="H323" s="16">
        <v>70</v>
      </c>
      <c r="I323" s="126" t="e">
        <f>INDEX('TOL2008'!B:B,MATCH(A323,'TOL2008'!A:A,0))</f>
        <v>#N/A</v>
      </c>
      <c r="J323" s="126" t="e">
        <f>INDEX(Pääluokka!$H$2:$H$100,MATCH(VALUE(LEFT(Taulukko1[[#This Row],[TOL2008]],2)),Pääluokka!$G$2:$G$100,0))</f>
        <v>#N/A</v>
      </c>
      <c r="K323" s="126" t="e">
        <f>INDEX(Pääluokka!$I$2:$I$100,MATCH(VALUE(LEFT(Taulukko1[[#This Row],[TOL2008]],2)),Pääluokka!$G$2:$G$100,0))</f>
        <v>#N/A</v>
      </c>
      <c r="L323" s="41">
        <f t="shared" ref="L323:L386" si="50">IFERROR(IF(AND(ISNUMBER(B323),ISNUMBER(F323),F323&gt;B323),F323-B323,"NA"),"NA")</f>
        <v>65</v>
      </c>
      <c r="M323" s="43">
        <f t="shared" ref="M323:M386" si="51">IF(ISNUMBER(B323),B323,IF(ISNUMBER(F323),F323-$L$1,"NA"))</f>
        <v>39475</v>
      </c>
      <c r="N323" s="43">
        <f t="shared" ref="N323:N386" si="52">IF(ISNUMBER(F323),F323,IF(ISNUMBER(B323),B323+$L$1,"NA"))</f>
        <v>39540</v>
      </c>
      <c r="O323" s="43">
        <f t="shared" ref="O323:O386" si="53">IFERROR(DATE(YEAR(M323),MONTH(M323),1),"NA")</f>
        <v>39448</v>
      </c>
      <c r="P323" s="43">
        <f t="shared" ref="P323:P386" si="54">IFERROR(DATE(YEAR(N323),MONTH(N323),1),"NA")</f>
        <v>39539</v>
      </c>
      <c r="Q323" s="41">
        <f t="shared" ref="Q323:Q386" si="55">IFERROR(YEAR(O323),"NA")</f>
        <v>2008</v>
      </c>
      <c r="R323" s="41">
        <f t="shared" ref="R323:R386" si="56">IFERROR(YEAR(P323),"NA")</f>
        <v>2008</v>
      </c>
      <c r="S323" s="43" t="str">
        <f>YEAR(Taulukko1[[#This Row],[Alku KK]])&amp;"Q"&amp;ROUNDDOWN((MONTH(Taulukko1[[#This Row],[Alku KK]])-1)/3+1,0)</f>
        <v>2008Q1</v>
      </c>
      <c r="T323" s="43" t="str">
        <f>YEAR(Taulukko1[[#This Row],[Loppu KK]])&amp;"Q"&amp;ROUNDDOWN((MONTH(Taulukko1[[#This Row],[Loppu KK]])-1)/3+1,0)</f>
        <v>2008Q2</v>
      </c>
      <c r="U323" s="66">
        <f>IF(COUNT(Taulukko1[[#This Row],[Neuvottelujen alaiset ]])=1,Taulukko1[[#This Row],[Neuvottelujen alaiset ]],Taulukko1[[#This Row],[Vähennystarve]])</f>
        <v>70</v>
      </c>
      <c r="V323" s="44">
        <f t="shared" ref="V323:V386" si="57">IF(AND(ISNUMBER(E323),ISNUMBER(H323)),E323/H323,"NA")</f>
        <v>1</v>
      </c>
      <c r="W323" s="44">
        <f t="shared" ref="W323:W386" si="58">IF(AND(ISNUMBER(G323),ISNUMBER(H323)),G323/H323,"NA")</f>
        <v>0.38571428571428573</v>
      </c>
      <c r="X323" s="44">
        <f t="shared" ref="X323:X386" si="59">IF(AND(ISNUMBER(G323),ISNUMBER(E323)),G323/E323,"NA")</f>
        <v>0.38571428571428573</v>
      </c>
      <c r="Y323" s="90" t="b">
        <f>AND(MONTH(Taulukko1[[#This Row],[Alku PVM]] )=6,DAY(Taulukko1[[#This Row],[Alku PVM]] )&gt;19)</f>
        <v>0</v>
      </c>
      <c r="Z323" s="90" t="b">
        <f>AND(MONTH(Taulukko1[[#This Row],[Loppu PVM]] )=6,DAY(Taulukko1[[#This Row],[Loppu PVM]] )&gt;19)</f>
        <v>0</v>
      </c>
      <c r="AA323" s="90" t="b">
        <f>OR(MONTH(Taulukko1[[#This Row],[Alku PVM]] )&lt;=5,AND(MONTH(Taulukko1[[#This Row],[Alku PVM]] )=6,DAY(Taulukko1[[#This Row],[Alku PVM]] )&lt;20))</f>
        <v>1</v>
      </c>
      <c r="AB323" s="90" t="b">
        <f>OR(MONTH(Taulukko1[[#This Row],[Loppu PVM]])&lt;=5,AND(MONTH(Taulukko1[[#This Row],[Loppu PVM]] )=6,DAY(Taulukko1[[#This Row],[Loppu PVM]])&lt;20))</f>
        <v>1</v>
      </c>
      <c r="AC323" s="90" t="b">
        <f>OR(MONTH(Taulukko1[[#This Row],[Alku PVM]] )&lt;=3,AND(MONTH(Taulukko1[[#This Row],[Alku PVM]] )=3))</f>
        <v>1</v>
      </c>
      <c r="AD323" s="90" t="b">
        <f>OR(MONTH(Taulukko1[[#This Row],[Loppu PVM]] )&lt;=3,AND(MONTH(Taulukko1[[#This Row],[Loppu PVM]] )=3))</f>
        <v>0</v>
      </c>
      <c r="AE323" s="90" t="b">
        <f>OR(MONTH(Taulukko1[[#This Row],[Alku PVM]] )&lt;=9,AND(MONTH(Taulukko1[[#This Row],[Alku PVM]] )=9))</f>
        <v>1</v>
      </c>
      <c r="AF323" s="90" t="b">
        <f>OR(MONTH(Taulukko1[[#This Row],[Loppu PVM]])&lt;=9,AND(MONTH(Taulukko1[[#This Row],[Loppu PVM]] )=9))</f>
        <v>1</v>
      </c>
      <c r="AG323" s="90" t="b">
        <f>OR(MONTH(Taulukko1[[#This Row],[Alku PVM]] )&lt;=6,AND(MONTH(Taulukko1[[#This Row],[Alku PVM]] )=6))</f>
        <v>1</v>
      </c>
      <c r="AH323" s="90" t="b">
        <f>OR(MONTH(Taulukko1[[#This Row],[Loppu PVM]])&lt;=6,AND(MONTH(Taulukko1[[#This Row],[Loppu PVM]] )=6))</f>
        <v>1</v>
      </c>
    </row>
    <row r="324" spans="1:34" ht="12.75" customHeight="1">
      <c r="A324" s="21" t="s">
        <v>2068</v>
      </c>
      <c r="B324" s="23">
        <v>39476</v>
      </c>
      <c r="C324" s="21" t="s">
        <v>2067</v>
      </c>
      <c r="D324" s="24"/>
      <c r="E324" s="62">
        <v>43</v>
      </c>
      <c r="F324" s="23">
        <v>39563</v>
      </c>
      <c r="G324" s="24"/>
      <c r="H324" s="22">
        <v>99</v>
      </c>
      <c r="I324" s="126" t="e">
        <f>INDEX('TOL2008'!B:B,MATCH(A324,'TOL2008'!A:A,0))</f>
        <v>#N/A</v>
      </c>
      <c r="J324" s="126" t="e">
        <f>INDEX(Pääluokka!$H$2:$H$100,MATCH(VALUE(LEFT(Taulukko1[[#This Row],[TOL2008]],2)),Pääluokka!$G$2:$G$100,0))</f>
        <v>#N/A</v>
      </c>
      <c r="K324" s="126" t="e">
        <f>INDEX(Pääluokka!$I$2:$I$100,MATCH(VALUE(LEFT(Taulukko1[[#This Row],[TOL2008]],2)),Pääluokka!$G$2:$G$100,0))</f>
        <v>#N/A</v>
      </c>
      <c r="L324" s="41">
        <f t="shared" si="50"/>
        <v>87</v>
      </c>
      <c r="M324" s="43">
        <f t="shared" si="51"/>
        <v>39476</v>
      </c>
      <c r="N324" s="43">
        <f t="shared" si="52"/>
        <v>39563</v>
      </c>
      <c r="O324" s="43">
        <f t="shared" si="53"/>
        <v>39448</v>
      </c>
      <c r="P324" s="43">
        <f t="shared" si="54"/>
        <v>39539</v>
      </c>
      <c r="Q324" s="41">
        <f t="shared" si="55"/>
        <v>2008</v>
      </c>
      <c r="R324" s="41">
        <f t="shared" si="56"/>
        <v>2008</v>
      </c>
      <c r="S324" s="43" t="str">
        <f>YEAR(Taulukko1[[#This Row],[Alku KK]])&amp;"Q"&amp;ROUNDDOWN((MONTH(Taulukko1[[#This Row],[Alku KK]])-1)/3+1,0)</f>
        <v>2008Q1</v>
      </c>
      <c r="T324" s="43" t="str">
        <f>YEAR(Taulukko1[[#This Row],[Loppu KK]])&amp;"Q"&amp;ROUNDDOWN((MONTH(Taulukko1[[#This Row],[Loppu KK]])-1)/3+1,0)</f>
        <v>2008Q2</v>
      </c>
      <c r="U324" s="66">
        <f>IF(COUNT(Taulukko1[[#This Row],[Neuvottelujen alaiset ]])=1,Taulukko1[[#This Row],[Neuvottelujen alaiset ]],Taulukko1[[#This Row],[Vähennystarve]])</f>
        <v>99</v>
      </c>
      <c r="V324" s="44">
        <f t="shared" si="57"/>
        <v>0.43434343434343436</v>
      </c>
      <c r="W324" s="44" t="str">
        <f t="shared" si="58"/>
        <v>NA</v>
      </c>
      <c r="X324" s="44" t="str">
        <f t="shared" si="59"/>
        <v>NA</v>
      </c>
      <c r="Y324" s="90" t="b">
        <f>AND(MONTH(Taulukko1[[#This Row],[Alku PVM]] )=6,DAY(Taulukko1[[#This Row],[Alku PVM]] )&gt;19)</f>
        <v>0</v>
      </c>
      <c r="Z324" s="90" t="b">
        <f>AND(MONTH(Taulukko1[[#This Row],[Loppu PVM]] )=6,DAY(Taulukko1[[#This Row],[Loppu PVM]] )&gt;19)</f>
        <v>0</v>
      </c>
      <c r="AA324" s="90" t="b">
        <f>OR(MONTH(Taulukko1[[#This Row],[Alku PVM]] )&lt;=5,AND(MONTH(Taulukko1[[#This Row],[Alku PVM]] )=6,DAY(Taulukko1[[#This Row],[Alku PVM]] )&lt;20))</f>
        <v>1</v>
      </c>
      <c r="AB324" s="90" t="b">
        <f>OR(MONTH(Taulukko1[[#This Row],[Loppu PVM]])&lt;=5,AND(MONTH(Taulukko1[[#This Row],[Loppu PVM]] )=6,DAY(Taulukko1[[#This Row],[Loppu PVM]])&lt;20))</f>
        <v>1</v>
      </c>
      <c r="AC324" s="90" t="b">
        <f>OR(MONTH(Taulukko1[[#This Row],[Alku PVM]] )&lt;=3,AND(MONTH(Taulukko1[[#This Row],[Alku PVM]] )=3))</f>
        <v>1</v>
      </c>
      <c r="AD324" s="90" t="b">
        <f>OR(MONTH(Taulukko1[[#This Row],[Loppu PVM]] )&lt;=3,AND(MONTH(Taulukko1[[#This Row],[Loppu PVM]] )=3))</f>
        <v>0</v>
      </c>
      <c r="AE324" s="90" t="b">
        <f>OR(MONTH(Taulukko1[[#This Row],[Alku PVM]] )&lt;=9,AND(MONTH(Taulukko1[[#This Row],[Alku PVM]] )=9))</f>
        <v>1</v>
      </c>
      <c r="AF324" s="90" t="b">
        <f>OR(MONTH(Taulukko1[[#This Row],[Loppu PVM]])&lt;=9,AND(MONTH(Taulukko1[[#This Row],[Loppu PVM]] )=9))</f>
        <v>1</v>
      </c>
      <c r="AG324" s="90" t="b">
        <f>OR(MONTH(Taulukko1[[#This Row],[Alku PVM]] )&lt;=6,AND(MONTH(Taulukko1[[#This Row],[Alku PVM]] )=6))</f>
        <v>1</v>
      </c>
      <c r="AH324" s="90" t="b">
        <f>OR(MONTH(Taulukko1[[#This Row],[Loppu PVM]])&lt;=6,AND(MONTH(Taulukko1[[#This Row],[Loppu PVM]] )=6))</f>
        <v>1</v>
      </c>
    </row>
    <row r="325" spans="1:34" ht="12.75" customHeight="1">
      <c r="A325" s="21" t="s">
        <v>1160</v>
      </c>
      <c r="B325" s="23">
        <v>39478</v>
      </c>
      <c r="C325" s="21" t="s">
        <v>1869</v>
      </c>
      <c r="D325" s="24"/>
      <c r="E325" s="62">
        <v>50</v>
      </c>
      <c r="F325" s="23">
        <v>39533</v>
      </c>
      <c r="G325" s="24">
        <v>45</v>
      </c>
      <c r="H325" s="16">
        <v>50</v>
      </c>
      <c r="I325" s="126" t="e">
        <f>INDEX('TOL2008'!B:B,MATCH(A325,'TOL2008'!A:A,0))</f>
        <v>#N/A</v>
      </c>
      <c r="J325" s="126" t="e">
        <f>INDEX(Pääluokka!$H$2:$H$100,MATCH(VALUE(LEFT(Taulukko1[[#This Row],[TOL2008]],2)),Pääluokka!$G$2:$G$100,0))</f>
        <v>#N/A</v>
      </c>
      <c r="K325" s="126" t="e">
        <f>INDEX(Pääluokka!$I$2:$I$100,MATCH(VALUE(LEFT(Taulukko1[[#This Row],[TOL2008]],2)),Pääluokka!$G$2:$G$100,0))</f>
        <v>#N/A</v>
      </c>
      <c r="L325" s="41">
        <f t="shared" si="50"/>
        <v>55</v>
      </c>
      <c r="M325" s="43">
        <f t="shared" si="51"/>
        <v>39478</v>
      </c>
      <c r="N325" s="43">
        <f t="shared" si="52"/>
        <v>39533</v>
      </c>
      <c r="O325" s="43">
        <f t="shared" si="53"/>
        <v>39448</v>
      </c>
      <c r="P325" s="43">
        <f t="shared" si="54"/>
        <v>39508</v>
      </c>
      <c r="Q325" s="41">
        <f t="shared" si="55"/>
        <v>2008</v>
      </c>
      <c r="R325" s="41">
        <f t="shared" si="56"/>
        <v>2008</v>
      </c>
      <c r="S325" s="43" t="str">
        <f>YEAR(Taulukko1[[#This Row],[Alku KK]])&amp;"Q"&amp;ROUNDDOWN((MONTH(Taulukko1[[#This Row],[Alku KK]])-1)/3+1,0)</f>
        <v>2008Q1</v>
      </c>
      <c r="T325" s="43" t="str">
        <f>YEAR(Taulukko1[[#This Row],[Loppu KK]])&amp;"Q"&amp;ROUNDDOWN((MONTH(Taulukko1[[#This Row],[Loppu KK]])-1)/3+1,0)</f>
        <v>2008Q1</v>
      </c>
      <c r="U325" s="66">
        <f>IF(COUNT(Taulukko1[[#This Row],[Neuvottelujen alaiset ]])=1,Taulukko1[[#This Row],[Neuvottelujen alaiset ]],Taulukko1[[#This Row],[Vähennystarve]])</f>
        <v>50</v>
      </c>
      <c r="V325" s="44">
        <f t="shared" si="57"/>
        <v>1</v>
      </c>
      <c r="W325" s="44">
        <f t="shared" si="58"/>
        <v>0.9</v>
      </c>
      <c r="X325" s="44">
        <f t="shared" si="59"/>
        <v>0.9</v>
      </c>
      <c r="Y325" s="90" t="b">
        <f>AND(MONTH(Taulukko1[[#This Row],[Alku PVM]] )=6,DAY(Taulukko1[[#This Row],[Alku PVM]] )&gt;19)</f>
        <v>0</v>
      </c>
      <c r="Z325" s="90" t="b">
        <f>AND(MONTH(Taulukko1[[#This Row],[Loppu PVM]] )=6,DAY(Taulukko1[[#This Row],[Loppu PVM]] )&gt;19)</f>
        <v>0</v>
      </c>
      <c r="AA325" s="90" t="b">
        <f>OR(MONTH(Taulukko1[[#This Row],[Alku PVM]] )&lt;=5,AND(MONTH(Taulukko1[[#This Row],[Alku PVM]] )=6,DAY(Taulukko1[[#This Row],[Alku PVM]] )&lt;20))</f>
        <v>1</v>
      </c>
      <c r="AB325" s="90" t="b">
        <f>OR(MONTH(Taulukko1[[#This Row],[Loppu PVM]])&lt;=5,AND(MONTH(Taulukko1[[#This Row],[Loppu PVM]] )=6,DAY(Taulukko1[[#This Row],[Loppu PVM]])&lt;20))</f>
        <v>1</v>
      </c>
      <c r="AC325" s="90" t="b">
        <f>OR(MONTH(Taulukko1[[#This Row],[Alku PVM]] )&lt;=3,AND(MONTH(Taulukko1[[#This Row],[Alku PVM]] )=3))</f>
        <v>1</v>
      </c>
      <c r="AD325" s="90" t="b">
        <f>OR(MONTH(Taulukko1[[#This Row],[Loppu PVM]] )&lt;=3,AND(MONTH(Taulukko1[[#This Row],[Loppu PVM]] )=3))</f>
        <v>1</v>
      </c>
      <c r="AE325" s="90" t="b">
        <f>OR(MONTH(Taulukko1[[#This Row],[Alku PVM]] )&lt;=9,AND(MONTH(Taulukko1[[#This Row],[Alku PVM]] )=9))</f>
        <v>1</v>
      </c>
      <c r="AF325" s="90" t="b">
        <f>OR(MONTH(Taulukko1[[#This Row],[Loppu PVM]])&lt;=9,AND(MONTH(Taulukko1[[#This Row],[Loppu PVM]] )=9))</f>
        <v>1</v>
      </c>
      <c r="AG325" s="90" t="b">
        <f>OR(MONTH(Taulukko1[[#This Row],[Alku PVM]] )&lt;=6,AND(MONTH(Taulukko1[[#This Row],[Alku PVM]] )=6))</f>
        <v>1</v>
      </c>
      <c r="AH325" s="90" t="b">
        <f>OR(MONTH(Taulukko1[[#This Row],[Loppu PVM]])&lt;=6,AND(MONTH(Taulukko1[[#This Row],[Loppu PVM]] )=6))</f>
        <v>1</v>
      </c>
    </row>
    <row r="326" spans="1:34" ht="12.75" customHeight="1">
      <c r="A326" t="s">
        <v>980</v>
      </c>
      <c r="B326" s="23">
        <v>39478</v>
      </c>
      <c r="C326" s="21" t="s">
        <v>1976</v>
      </c>
      <c r="D326" s="24"/>
      <c r="E326" s="62">
        <v>250</v>
      </c>
      <c r="F326" s="23">
        <v>39504</v>
      </c>
      <c r="G326" s="24">
        <v>239</v>
      </c>
      <c r="H326" s="16">
        <v>250</v>
      </c>
      <c r="I326" s="126">
        <f>INDEX('TOL2008'!B:B,MATCH(A326,'TOL2008'!A:A,0))</f>
        <v>26200</v>
      </c>
      <c r="J326" s="126" t="str">
        <f>INDEX(Pääluokka!$H$2:$H$100,MATCH(VALUE(LEFT(Taulukko1[[#This Row],[TOL2008]],2)),Pääluokka!$G$2:$G$100,0))</f>
        <v>Teollisuus</v>
      </c>
      <c r="K326" s="126" t="str">
        <f>INDEX(Pääluokka!$I$2:$I$100,MATCH(VALUE(LEFT(Taulukko1[[#This Row],[TOL2008]],2)),Pääluokka!$G$2:$G$100,0))</f>
        <v>Teollisuus (C-E)</v>
      </c>
      <c r="L326" s="41">
        <f t="shared" si="50"/>
        <v>26</v>
      </c>
      <c r="M326" s="43">
        <f t="shared" si="51"/>
        <v>39478</v>
      </c>
      <c r="N326" s="43">
        <f t="shared" si="52"/>
        <v>39504</v>
      </c>
      <c r="O326" s="43">
        <f t="shared" si="53"/>
        <v>39448</v>
      </c>
      <c r="P326" s="43">
        <f t="shared" si="54"/>
        <v>39479</v>
      </c>
      <c r="Q326" s="41">
        <f t="shared" si="55"/>
        <v>2008</v>
      </c>
      <c r="R326" s="41">
        <f t="shared" si="56"/>
        <v>2008</v>
      </c>
      <c r="S326" s="43" t="str">
        <f>YEAR(Taulukko1[[#This Row],[Alku KK]])&amp;"Q"&amp;ROUNDDOWN((MONTH(Taulukko1[[#This Row],[Alku KK]])-1)/3+1,0)</f>
        <v>2008Q1</v>
      </c>
      <c r="T326" s="43" t="str">
        <f>YEAR(Taulukko1[[#This Row],[Loppu KK]])&amp;"Q"&amp;ROUNDDOWN((MONTH(Taulukko1[[#This Row],[Loppu KK]])-1)/3+1,0)</f>
        <v>2008Q1</v>
      </c>
      <c r="U326" s="66">
        <f>IF(COUNT(Taulukko1[[#This Row],[Neuvottelujen alaiset ]])=1,Taulukko1[[#This Row],[Neuvottelujen alaiset ]],Taulukko1[[#This Row],[Vähennystarve]])</f>
        <v>250</v>
      </c>
      <c r="V326" s="44">
        <f t="shared" si="57"/>
        <v>1</v>
      </c>
      <c r="W326" s="44">
        <f t="shared" si="58"/>
        <v>0.95599999999999996</v>
      </c>
      <c r="X326" s="44">
        <f t="shared" si="59"/>
        <v>0.95599999999999996</v>
      </c>
      <c r="Y326" s="90" t="b">
        <f>AND(MONTH(Taulukko1[[#This Row],[Alku PVM]] )=6,DAY(Taulukko1[[#This Row],[Alku PVM]] )&gt;19)</f>
        <v>0</v>
      </c>
      <c r="Z326" s="90" t="b">
        <f>AND(MONTH(Taulukko1[[#This Row],[Loppu PVM]] )=6,DAY(Taulukko1[[#This Row],[Loppu PVM]] )&gt;19)</f>
        <v>0</v>
      </c>
      <c r="AA326" s="90" t="b">
        <f>OR(MONTH(Taulukko1[[#This Row],[Alku PVM]] )&lt;=5,AND(MONTH(Taulukko1[[#This Row],[Alku PVM]] )=6,DAY(Taulukko1[[#This Row],[Alku PVM]] )&lt;20))</f>
        <v>1</v>
      </c>
      <c r="AB326" s="90" t="b">
        <f>OR(MONTH(Taulukko1[[#This Row],[Loppu PVM]])&lt;=5,AND(MONTH(Taulukko1[[#This Row],[Loppu PVM]] )=6,DAY(Taulukko1[[#This Row],[Loppu PVM]])&lt;20))</f>
        <v>1</v>
      </c>
      <c r="AC326" s="90" t="b">
        <f>OR(MONTH(Taulukko1[[#This Row],[Alku PVM]] )&lt;=3,AND(MONTH(Taulukko1[[#This Row],[Alku PVM]] )=3))</f>
        <v>1</v>
      </c>
      <c r="AD326" s="90" t="b">
        <f>OR(MONTH(Taulukko1[[#This Row],[Loppu PVM]] )&lt;=3,AND(MONTH(Taulukko1[[#This Row],[Loppu PVM]] )=3))</f>
        <v>1</v>
      </c>
      <c r="AE326" s="90" t="b">
        <f>OR(MONTH(Taulukko1[[#This Row],[Alku PVM]] )&lt;=9,AND(MONTH(Taulukko1[[#This Row],[Alku PVM]] )=9))</f>
        <v>1</v>
      </c>
      <c r="AF326" s="90" t="b">
        <f>OR(MONTH(Taulukko1[[#This Row],[Loppu PVM]])&lt;=9,AND(MONTH(Taulukko1[[#This Row],[Loppu PVM]] )=9))</f>
        <v>1</v>
      </c>
      <c r="AG326" s="90" t="b">
        <f>OR(MONTH(Taulukko1[[#This Row],[Alku PVM]] )&lt;=6,AND(MONTH(Taulukko1[[#This Row],[Alku PVM]] )=6))</f>
        <v>1</v>
      </c>
      <c r="AH326" s="90" t="b">
        <f>OR(MONTH(Taulukko1[[#This Row],[Loppu PVM]])&lt;=6,AND(MONTH(Taulukko1[[#This Row],[Loppu PVM]] )=6))</f>
        <v>1</v>
      </c>
    </row>
    <row r="327" spans="1:34" ht="12.75" customHeight="1">
      <c r="A327" t="s">
        <v>2149</v>
      </c>
      <c r="B327" s="23">
        <v>39483</v>
      </c>
      <c r="C327" s="21" t="s">
        <v>2150</v>
      </c>
      <c r="D327" s="24"/>
      <c r="E327" s="62">
        <v>110</v>
      </c>
      <c r="F327" s="23">
        <v>39532</v>
      </c>
      <c r="G327" s="24">
        <v>65</v>
      </c>
      <c r="H327" s="16">
        <v>110</v>
      </c>
      <c r="I327" s="126" t="e">
        <f>INDEX('TOL2008'!B:B,MATCH(A327,'TOL2008'!A:A,0))</f>
        <v>#N/A</v>
      </c>
      <c r="J327" s="126" t="e">
        <f>INDEX(Pääluokka!$H$2:$H$100,MATCH(VALUE(LEFT(Taulukko1[[#This Row],[TOL2008]],2)),Pääluokka!$G$2:$G$100,0))</f>
        <v>#N/A</v>
      </c>
      <c r="K327" s="126" t="e">
        <f>INDEX(Pääluokka!$I$2:$I$100,MATCH(VALUE(LEFT(Taulukko1[[#This Row],[TOL2008]],2)),Pääluokka!$G$2:$G$100,0))</f>
        <v>#N/A</v>
      </c>
      <c r="L327" s="41">
        <f t="shared" si="50"/>
        <v>49</v>
      </c>
      <c r="M327" s="43">
        <f t="shared" si="51"/>
        <v>39483</v>
      </c>
      <c r="N327" s="43">
        <f t="shared" si="52"/>
        <v>39532</v>
      </c>
      <c r="O327" s="43">
        <f t="shared" si="53"/>
        <v>39479</v>
      </c>
      <c r="P327" s="43">
        <f t="shared" si="54"/>
        <v>39508</v>
      </c>
      <c r="Q327" s="41">
        <f t="shared" si="55"/>
        <v>2008</v>
      </c>
      <c r="R327" s="41">
        <f t="shared" si="56"/>
        <v>2008</v>
      </c>
      <c r="S327" s="43" t="str">
        <f>YEAR(Taulukko1[[#This Row],[Alku KK]])&amp;"Q"&amp;ROUNDDOWN((MONTH(Taulukko1[[#This Row],[Alku KK]])-1)/3+1,0)</f>
        <v>2008Q1</v>
      </c>
      <c r="T327" s="43" t="str">
        <f>YEAR(Taulukko1[[#This Row],[Loppu KK]])&amp;"Q"&amp;ROUNDDOWN((MONTH(Taulukko1[[#This Row],[Loppu KK]])-1)/3+1,0)</f>
        <v>2008Q1</v>
      </c>
      <c r="U327" s="66">
        <f>IF(COUNT(Taulukko1[[#This Row],[Neuvottelujen alaiset ]])=1,Taulukko1[[#This Row],[Neuvottelujen alaiset ]],Taulukko1[[#This Row],[Vähennystarve]])</f>
        <v>110</v>
      </c>
      <c r="V327" s="44">
        <f t="shared" si="57"/>
        <v>1</v>
      </c>
      <c r="W327" s="44">
        <f t="shared" si="58"/>
        <v>0.59090909090909094</v>
      </c>
      <c r="X327" s="44">
        <f t="shared" si="59"/>
        <v>0.59090909090909094</v>
      </c>
      <c r="Y327" s="90" t="b">
        <f>AND(MONTH(Taulukko1[[#This Row],[Alku PVM]] )=6,DAY(Taulukko1[[#This Row],[Alku PVM]] )&gt;19)</f>
        <v>0</v>
      </c>
      <c r="Z327" s="90" t="b">
        <f>AND(MONTH(Taulukko1[[#This Row],[Loppu PVM]] )=6,DAY(Taulukko1[[#This Row],[Loppu PVM]] )&gt;19)</f>
        <v>0</v>
      </c>
      <c r="AA327" s="90" t="b">
        <f>OR(MONTH(Taulukko1[[#This Row],[Alku PVM]] )&lt;=5,AND(MONTH(Taulukko1[[#This Row],[Alku PVM]] )=6,DAY(Taulukko1[[#This Row],[Alku PVM]] )&lt;20))</f>
        <v>1</v>
      </c>
      <c r="AB327" s="90" t="b">
        <f>OR(MONTH(Taulukko1[[#This Row],[Loppu PVM]])&lt;=5,AND(MONTH(Taulukko1[[#This Row],[Loppu PVM]] )=6,DAY(Taulukko1[[#This Row],[Loppu PVM]])&lt;20))</f>
        <v>1</v>
      </c>
      <c r="AC327" s="90" t="b">
        <f>OR(MONTH(Taulukko1[[#This Row],[Alku PVM]] )&lt;=3,AND(MONTH(Taulukko1[[#This Row],[Alku PVM]] )=3))</f>
        <v>1</v>
      </c>
      <c r="AD327" s="90" t="b">
        <f>OR(MONTH(Taulukko1[[#This Row],[Loppu PVM]] )&lt;=3,AND(MONTH(Taulukko1[[#This Row],[Loppu PVM]] )=3))</f>
        <v>1</v>
      </c>
      <c r="AE327" s="90" t="b">
        <f>OR(MONTH(Taulukko1[[#This Row],[Alku PVM]] )&lt;=9,AND(MONTH(Taulukko1[[#This Row],[Alku PVM]] )=9))</f>
        <v>1</v>
      </c>
      <c r="AF327" s="90" t="b">
        <f>OR(MONTH(Taulukko1[[#This Row],[Loppu PVM]])&lt;=9,AND(MONTH(Taulukko1[[#This Row],[Loppu PVM]] )=9))</f>
        <v>1</v>
      </c>
      <c r="AG327" s="90" t="b">
        <f>OR(MONTH(Taulukko1[[#This Row],[Alku PVM]] )&lt;=6,AND(MONTH(Taulukko1[[#This Row],[Alku PVM]] )=6))</f>
        <v>1</v>
      </c>
      <c r="AH327" s="90" t="b">
        <f>OR(MONTH(Taulukko1[[#This Row],[Loppu PVM]])&lt;=6,AND(MONTH(Taulukko1[[#This Row],[Loppu PVM]] )=6))</f>
        <v>1</v>
      </c>
    </row>
    <row r="328" spans="1:34" ht="12.75" customHeight="1">
      <c r="A328" t="s">
        <v>1896</v>
      </c>
      <c r="B328" s="23">
        <v>39484</v>
      </c>
      <c r="C328" t="s">
        <v>1895</v>
      </c>
      <c r="E328" s="62">
        <v>65</v>
      </c>
      <c r="F328" s="4">
        <v>39569</v>
      </c>
      <c r="G328" s="5">
        <v>65</v>
      </c>
      <c r="H328" s="22">
        <v>65</v>
      </c>
      <c r="I328" s="126" t="e">
        <f>INDEX('TOL2008'!B:B,MATCH(A328,'TOL2008'!A:A,0))</f>
        <v>#N/A</v>
      </c>
      <c r="J328" s="126" t="e">
        <f>INDEX(Pääluokka!$H$2:$H$100,MATCH(VALUE(LEFT(Taulukko1[[#This Row],[TOL2008]],2)),Pääluokka!$G$2:$G$100,0))</f>
        <v>#N/A</v>
      </c>
      <c r="K328" s="126" t="e">
        <f>INDEX(Pääluokka!$I$2:$I$100,MATCH(VALUE(LEFT(Taulukko1[[#This Row],[TOL2008]],2)),Pääluokka!$G$2:$G$100,0))</f>
        <v>#N/A</v>
      </c>
      <c r="L328" s="41">
        <f t="shared" si="50"/>
        <v>85</v>
      </c>
      <c r="M328" s="43">
        <f t="shared" si="51"/>
        <v>39484</v>
      </c>
      <c r="N328" s="43">
        <f t="shared" si="52"/>
        <v>39569</v>
      </c>
      <c r="O328" s="43">
        <f t="shared" si="53"/>
        <v>39479</v>
      </c>
      <c r="P328" s="43">
        <f t="shared" si="54"/>
        <v>39569</v>
      </c>
      <c r="Q328" s="41">
        <f t="shared" si="55"/>
        <v>2008</v>
      </c>
      <c r="R328" s="41">
        <f t="shared" si="56"/>
        <v>2008</v>
      </c>
      <c r="S328" s="43" t="str">
        <f>YEAR(Taulukko1[[#This Row],[Alku KK]])&amp;"Q"&amp;ROUNDDOWN((MONTH(Taulukko1[[#This Row],[Alku KK]])-1)/3+1,0)</f>
        <v>2008Q1</v>
      </c>
      <c r="T328" s="43" t="str">
        <f>YEAR(Taulukko1[[#This Row],[Loppu KK]])&amp;"Q"&amp;ROUNDDOWN((MONTH(Taulukko1[[#This Row],[Loppu KK]])-1)/3+1,0)</f>
        <v>2008Q2</v>
      </c>
      <c r="U328" s="66">
        <f>IF(COUNT(Taulukko1[[#This Row],[Neuvottelujen alaiset ]])=1,Taulukko1[[#This Row],[Neuvottelujen alaiset ]],Taulukko1[[#This Row],[Vähennystarve]])</f>
        <v>65</v>
      </c>
      <c r="V328" s="44">
        <f t="shared" si="57"/>
        <v>1</v>
      </c>
      <c r="W328" s="44">
        <f t="shared" si="58"/>
        <v>1</v>
      </c>
      <c r="X328" s="44">
        <f t="shared" si="59"/>
        <v>1</v>
      </c>
      <c r="Y328" s="90" t="b">
        <f>AND(MONTH(Taulukko1[[#This Row],[Alku PVM]] )=6,DAY(Taulukko1[[#This Row],[Alku PVM]] )&gt;19)</f>
        <v>0</v>
      </c>
      <c r="Z328" s="90" t="b">
        <f>AND(MONTH(Taulukko1[[#This Row],[Loppu PVM]] )=6,DAY(Taulukko1[[#This Row],[Loppu PVM]] )&gt;19)</f>
        <v>0</v>
      </c>
      <c r="AA328" s="90" t="b">
        <f>OR(MONTH(Taulukko1[[#This Row],[Alku PVM]] )&lt;=5,AND(MONTH(Taulukko1[[#This Row],[Alku PVM]] )=6,DAY(Taulukko1[[#This Row],[Alku PVM]] )&lt;20))</f>
        <v>1</v>
      </c>
      <c r="AB328" s="90" t="b">
        <f>OR(MONTH(Taulukko1[[#This Row],[Loppu PVM]])&lt;=5,AND(MONTH(Taulukko1[[#This Row],[Loppu PVM]] )=6,DAY(Taulukko1[[#This Row],[Loppu PVM]])&lt;20))</f>
        <v>1</v>
      </c>
      <c r="AC328" s="90" t="b">
        <f>OR(MONTH(Taulukko1[[#This Row],[Alku PVM]] )&lt;=3,AND(MONTH(Taulukko1[[#This Row],[Alku PVM]] )=3))</f>
        <v>1</v>
      </c>
      <c r="AD328" s="90" t="b">
        <f>OR(MONTH(Taulukko1[[#This Row],[Loppu PVM]] )&lt;=3,AND(MONTH(Taulukko1[[#This Row],[Loppu PVM]] )=3))</f>
        <v>0</v>
      </c>
      <c r="AE328" s="90" t="b">
        <f>OR(MONTH(Taulukko1[[#This Row],[Alku PVM]] )&lt;=9,AND(MONTH(Taulukko1[[#This Row],[Alku PVM]] )=9))</f>
        <v>1</v>
      </c>
      <c r="AF328" s="90" t="b">
        <f>OR(MONTH(Taulukko1[[#This Row],[Loppu PVM]])&lt;=9,AND(MONTH(Taulukko1[[#This Row],[Loppu PVM]] )=9))</f>
        <v>1</v>
      </c>
      <c r="AG328" s="90" t="b">
        <f>OR(MONTH(Taulukko1[[#This Row],[Alku PVM]] )&lt;=6,AND(MONTH(Taulukko1[[#This Row],[Alku PVM]] )=6))</f>
        <v>1</v>
      </c>
      <c r="AH328" s="90" t="b">
        <f>OR(MONTH(Taulukko1[[#This Row],[Loppu PVM]])&lt;=6,AND(MONTH(Taulukko1[[#This Row],[Loppu PVM]] )=6))</f>
        <v>1</v>
      </c>
    </row>
    <row r="329" spans="1:34" ht="12.75" customHeight="1">
      <c r="A329" s="21" t="s">
        <v>56</v>
      </c>
      <c r="B329" s="23">
        <v>39484</v>
      </c>
      <c r="C329" s="21" t="s">
        <v>1852</v>
      </c>
      <c r="D329" s="24"/>
      <c r="E329" s="62">
        <v>44</v>
      </c>
      <c r="F329" s="23">
        <v>39533</v>
      </c>
      <c r="G329" s="24">
        <v>0</v>
      </c>
      <c r="H329" s="16">
        <v>44</v>
      </c>
      <c r="I329" s="126">
        <f>INDEX('TOL2008'!B:B,MATCH(A329,'TOL2008'!A:A,0))</f>
        <v>80100</v>
      </c>
      <c r="J329" s="126" t="str">
        <f>INDEX(Pääluokka!$H$2:$H$100,MATCH(VALUE(LEFT(Taulukko1[[#This Row],[TOL2008]],2)),Pääluokka!$G$2:$G$100,0))</f>
        <v>Hallinto- ja tukipalvelutoiminta</v>
      </c>
      <c r="K329" s="126" t="str">
        <f>INDEX(Pääluokka!$I$2:$I$100,MATCH(VALUE(LEFT(Taulukko1[[#This Row],[TOL2008]],2)),Pääluokka!$G$2:$G$100,0))</f>
        <v>Palvelualat (G-N, R, S)</v>
      </c>
      <c r="L329" s="41">
        <f t="shared" si="50"/>
        <v>49</v>
      </c>
      <c r="M329" s="43">
        <f t="shared" si="51"/>
        <v>39484</v>
      </c>
      <c r="N329" s="43">
        <f t="shared" si="52"/>
        <v>39533</v>
      </c>
      <c r="O329" s="43">
        <f t="shared" si="53"/>
        <v>39479</v>
      </c>
      <c r="P329" s="43">
        <f t="shared" si="54"/>
        <v>39508</v>
      </c>
      <c r="Q329" s="41">
        <f t="shared" si="55"/>
        <v>2008</v>
      </c>
      <c r="R329" s="41">
        <f t="shared" si="56"/>
        <v>2008</v>
      </c>
      <c r="S329" s="43" t="str">
        <f>YEAR(Taulukko1[[#This Row],[Alku KK]])&amp;"Q"&amp;ROUNDDOWN((MONTH(Taulukko1[[#This Row],[Alku KK]])-1)/3+1,0)</f>
        <v>2008Q1</v>
      </c>
      <c r="T329" s="43" t="str">
        <f>YEAR(Taulukko1[[#This Row],[Loppu KK]])&amp;"Q"&amp;ROUNDDOWN((MONTH(Taulukko1[[#This Row],[Loppu KK]])-1)/3+1,0)</f>
        <v>2008Q1</v>
      </c>
      <c r="U329" s="66">
        <f>IF(COUNT(Taulukko1[[#This Row],[Neuvottelujen alaiset ]])=1,Taulukko1[[#This Row],[Neuvottelujen alaiset ]],Taulukko1[[#This Row],[Vähennystarve]])</f>
        <v>44</v>
      </c>
      <c r="V329" s="44">
        <f t="shared" si="57"/>
        <v>1</v>
      </c>
      <c r="W329" s="44">
        <f t="shared" si="58"/>
        <v>0</v>
      </c>
      <c r="X329" s="44">
        <f t="shared" si="59"/>
        <v>0</v>
      </c>
      <c r="Y329" s="90" t="b">
        <f>AND(MONTH(Taulukko1[[#This Row],[Alku PVM]] )=6,DAY(Taulukko1[[#This Row],[Alku PVM]] )&gt;19)</f>
        <v>0</v>
      </c>
      <c r="Z329" s="90" t="b">
        <f>AND(MONTH(Taulukko1[[#This Row],[Loppu PVM]] )=6,DAY(Taulukko1[[#This Row],[Loppu PVM]] )&gt;19)</f>
        <v>0</v>
      </c>
      <c r="AA329" s="90" t="b">
        <f>OR(MONTH(Taulukko1[[#This Row],[Alku PVM]] )&lt;=5,AND(MONTH(Taulukko1[[#This Row],[Alku PVM]] )=6,DAY(Taulukko1[[#This Row],[Alku PVM]] )&lt;20))</f>
        <v>1</v>
      </c>
      <c r="AB329" s="90" t="b">
        <f>OR(MONTH(Taulukko1[[#This Row],[Loppu PVM]])&lt;=5,AND(MONTH(Taulukko1[[#This Row],[Loppu PVM]] )=6,DAY(Taulukko1[[#This Row],[Loppu PVM]])&lt;20))</f>
        <v>1</v>
      </c>
      <c r="AC329" s="90" t="b">
        <f>OR(MONTH(Taulukko1[[#This Row],[Alku PVM]] )&lt;=3,AND(MONTH(Taulukko1[[#This Row],[Alku PVM]] )=3))</f>
        <v>1</v>
      </c>
      <c r="AD329" s="90" t="b">
        <f>OR(MONTH(Taulukko1[[#This Row],[Loppu PVM]] )&lt;=3,AND(MONTH(Taulukko1[[#This Row],[Loppu PVM]] )=3))</f>
        <v>1</v>
      </c>
      <c r="AE329" s="90" t="b">
        <f>OR(MONTH(Taulukko1[[#This Row],[Alku PVM]] )&lt;=9,AND(MONTH(Taulukko1[[#This Row],[Alku PVM]] )=9))</f>
        <v>1</v>
      </c>
      <c r="AF329" s="90" t="b">
        <f>OR(MONTH(Taulukko1[[#This Row],[Loppu PVM]])&lt;=9,AND(MONTH(Taulukko1[[#This Row],[Loppu PVM]] )=9))</f>
        <v>1</v>
      </c>
      <c r="AG329" s="90" t="b">
        <f>OR(MONTH(Taulukko1[[#This Row],[Alku PVM]] )&lt;=6,AND(MONTH(Taulukko1[[#This Row],[Alku PVM]] )=6))</f>
        <v>1</v>
      </c>
      <c r="AH329" s="90" t="b">
        <f>OR(MONTH(Taulukko1[[#This Row],[Loppu PVM]])&lt;=6,AND(MONTH(Taulukko1[[#This Row],[Loppu PVM]] )=6))</f>
        <v>1</v>
      </c>
    </row>
    <row r="330" spans="1:34" ht="12.75" customHeight="1">
      <c r="A330" s="21" t="s">
        <v>453</v>
      </c>
      <c r="B330" s="23">
        <v>39485</v>
      </c>
      <c r="C330" s="21" t="s">
        <v>2063</v>
      </c>
      <c r="D330" s="24"/>
      <c r="E330" s="62">
        <v>25</v>
      </c>
      <c r="F330" s="23">
        <v>39574</v>
      </c>
      <c r="G330" s="24">
        <v>0</v>
      </c>
      <c r="H330" s="22">
        <v>73</v>
      </c>
      <c r="I330" s="126">
        <f>INDEX('TOL2008'!B:B,MATCH(A330,'TOL2008'!A:A,0))</f>
        <v>52291</v>
      </c>
      <c r="J330" s="126" t="str">
        <f>INDEX(Pääluokka!$H$2:$H$100,MATCH(VALUE(LEFT(Taulukko1[[#This Row],[TOL2008]],2)),Pääluokka!$G$2:$G$100,0))</f>
        <v>Kuljetus ja varastointi</v>
      </c>
      <c r="K330" s="126" t="str">
        <f>INDEX(Pääluokka!$I$2:$I$100,MATCH(VALUE(LEFT(Taulukko1[[#This Row],[TOL2008]],2)),Pääluokka!$G$2:$G$100,0))</f>
        <v>Palvelualat (G-N, R, S)</v>
      </c>
      <c r="L330" s="41">
        <f t="shared" si="50"/>
        <v>89</v>
      </c>
      <c r="M330" s="43">
        <f t="shared" si="51"/>
        <v>39485</v>
      </c>
      <c r="N330" s="43">
        <f t="shared" si="52"/>
        <v>39574</v>
      </c>
      <c r="O330" s="43">
        <f t="shared" si="53"/>
        <v>39479</v>
      </c>
      <c r="P330" s="43">
        <f t="shared" si="54"/>
        <v>39569</v>
      </c>
      <c r="Q330" s="41">
        <f t="shared" si="55"/>
        <v>2008</v>
      </c>
      <c r="R330" s="41">
        <f t="shared" si="56"/>
        <v>2008</v>
      </c>
      <c r="S330" s="43" t="str">
        <f>YEAR(Taulukko1[[#This Row],[Alku KK]])&amp;"Q"&amp;ROUNDDOWN((MONTH(Taulukko1[[#This Row],[Alku KK]])-1)/3+1,0)</f>
        <v>2008Q1</v>
      </c>
      <c r="T330" s="43" t="str">
        <f>YEAR(Taulukko1[[#This Row],[Loppu KK]])&amp;"Q"&amp;ROUNDDOWN((MONTH(Taulukko1[[#This Row],[Loppu KK]])-1)/3+1,0)</f>
        <v>2008Q2</v>
      </c>
      <c r="U330" s="66">
        <f>IF(COUNT(Taulukko1[[#This Row],[Neuvottelujen alaiset ]])=1,Taulukko1[[#This Row],[Neuvottelujen alaiset ]],Taulukko1[[#This Row],[Vähennystarve]])</f>
        <v>73</v>
      </c>
      <c r="V330" s="44">
        <f t="shared" si="57"/>
        <v>0.34246575342465752</v>
      </c>
      <c r="W330" s="44">
        <f t="shared" si="58"/>
        <v>0</v>
      </c>
      <c r="X330" s="44">
        <f t="shared" si="59"/>
        <v>0</v>
      </c>
      <c r="Y330" s="90" t="b">
        <f>AND(MONTH(Taulukko1[[#This Row],[Alku PVM]] )=6,DAY(Taulukko1[[#This Row],[Alku PVM]] )&gt;19)</f>
        <v>0</v>
      </c>
      <c r="Z330" s="90" t="b">
        <f>AND(MONTH(Taulukko1[[#This Row],[Loppu PVM]] )=6,DAY(Taulukko1[[#This Row],[Loppu PVM]] )&gt;19)</f>
        <v>0</v>
      </c>
      <c r="AA330" s="90" t="b">
        <f>OR(MONTH(Taulukko1[[#This Row],[Alku PVM]] )&lt;=5,AND(MONTH(Taulukko1[[#This Row],[Alku PVM]] )=6,DAY(Taulukko1[[#This Row],[Alku PVM]] )&lt;20))</f>
        <v>1</v>
      </c>
      <c r="AB330" s="90" t="b">
        <f>OR(MONTH(Taulukko1[[#This Row],[Loppu PVM]])&lt;=5,AND(MONTH(Taulukko1[[#This Row],[Loppu PVM]] )=6,DAY(Taulukko1[[#This Row],[Loppu PVM]])&lt;20))</f>
        <v>1</v>
      </c>
      <c r="AC330" s="90" t="b">
        <f>OR(MONTH(Taulukko1[[#This Row],[Alku PVM]] )&lt;=3,AND(MONTH(Taulukko1[[#This Row],[Alku PVM]] )=3))</f>
        <v>1</v>
      </c>
      <c r="AD330" s="90" t="b">
        <f>OR(MONTH(Taulukko1[[#This Row],[Loppu PVM]] )&lt;=3,AND(MONTH(Taulukko1[[#This Row],[Loppu PVM]] )=3))</f>
        <v>0</v>
      </c>
      <c r="AE330" s="90" t="b">
        <f>OR(MONTH(Taulukko1[[#This Row],[Alku PVM]] )&lt;=9,AND(MONTH(Taulukko1[[#This Row],[Alku PVM]] )=9))</f>
        <v>1</v>
      </c>
      <c r="AF330" s="90" t="b">
        <f>OR(MONTH(Taulukko1[[#This Row],[Loppu PVM]])&lt;=9,AND(MONTH(Taulukko1[[#This Row],[Loppu PVM]] )=9))</f>
        <v>1</v>
      </c>
      <c r="AG330" s="90" t="b">
        <f>OR(MONTH(Taulukko1[[#This Row],[Alku PVM]] )&lt;=6,AND(MONTH(Taulukko1[[#This Row],[Alku PVM]] )=6))</f>
        <v>1</v>
      </c>
      <c r="AH330" s="90" t="b">
        <f>OR(MONTH(Taulukko1[[#This Row],[Loppu PVM]])&lt;=6,AND(MONTH(Taulukko1[[#This Row],[Loppu PVM]] )=6))</f>
        <v>1</v>
      </c>
    </row>
    <row r="331" spans="1:34" ht="12.75" customHeight="1">
      <c r="A331" s="21" t="s">
        <v>1918</v>
      </c>
      <c r="B331" s="23">
        <v>39485</v>
      </c>
      <c r="C331" s="21" t="s">
        <v>143</v>
      </c>
      <c r="D331" s="24"/>
      <c r="E331" s="62">
        <v>380</v>
      </c>
      <c r="F331" s="23">
        <v>39539</v>
      </c>
      <c r="G331" s="24">
        <v>365</v>
      </c>
      <c r="H331" s="22">
        <v>1800</v>
      </c>
      <c r="I331" s="126" t="e">
        <f>INDEX('TOL2008'!B:B,MATCH(A331,'TOL2008'!A:A,0))</f>
        <v>#N/A</v>
      </c>
      <c r="J331" s="126" t="e">
        <f>INDEX(Pääluokka!$H$2:$H$100,MATCH(VALUE(LEFT(Taulukko1[[#This Row],[TOL2008]],2)),Pääluokka!$G$2:$G$100,0))</f>
        <v>#N/A</v>
      </c>
      <c r="K331" s="126" t="e">
        <f>INDEX(Pääluokka!$I$2:$I$100,MATCH(VALUE(LEFT(Taulukko1[[#This Row],[TOL2008]],2)),Pääluokka!$G$2:$G$100,0))</f>
        <v>#N/A</v>
      </c>
      <c r="L331" s="41">
        <f t="shared" si="50"/>
        <v>54</v>
      </c>
      <c r="M331" s="43">
        <f t="shared" si="51"/>
        <v>39485</v>
      </c>
      <c r="N331" s="43">
        <f t="shared" si="52"/>
        <v>39539</v>
      </c>
      <c r="O331" s="43">
        <f t="shared" si="53"/>
        <v>39479</v>
      </c>
      <c r="P331" s="43">
        <f t="shared" si="54"/>
        <v>39539</v>
      </c>
      <c r="Q331" s="41">
        <f t="shared" si="55"/>
        <v>2008</v>
      </c>
      <c r="R331" s="41">
        <f t="shared" si="56"/>
        <v>2008</v>
      </c>
      <c r="S331" s="43" t="str">
        <f>YEAR(Taulukko1[[#This Row],[Alku KK]])&amp;"Q"&amp;ROUNDDOWN((MONTH(Taulukko1[[#This Row],[Alku KK]])-1)/3+1,0)</f>
        <v>2008Q1</v>
      </c>
      <c r="T331" s="43" t="str">
        <f>YEAR(Taulukko1[[#This Row],[Loppu KK]])&amp;"Q"&amp;ROUNDDOWN((MONTH(Taulukko1[[#This Row],[Loppu KK]])-1)/3+1,0)</f>
        <v>2008Q2</v>
      </c>
      <c r="U331" s="66">
        <f>IF(COUNT(Taulukko1[[#This Row],[Neuvottelujen alaiset ]])=1,Taulukko1[[#This Row],[Neuvottelujen alaiset ]],Taulukko1[[#This Row],[Vähennystarve]])</f>
        <v>1800</v>
      </c>
      <c r="V331" s="44">
        <f t="shared" si="57"/>
        <v>0.21111111111111111</v>
      </c>
      <c r="W331" s="44">
        <f t="shared" si="58"/>
        <v>0.20277777777777778</v>
      </c>
      <c r="X331" s="44">
        <f t="shared" si="59"/>
        <v>0.96052631578947367</v>
      </c>
      <c r="Y331" s="90" t="b">
        <f>AND(MONTH(Taulukko1[[#This Row],[Alku PVM]] )=6,DAY(Taulukko1[[#This Row],[Alku PVM]] )&gt;19)</f>
        <v>0</v>
      </c>
      <c r="Z331" s="90" t="b">
        <f>AND(MONTH(Taulukko1[[#This Row],[Loppu PVM]] )=6,DAY(Taulukko1[[#This Row],[Loppu PVM]] )&gt;19)</f>
        <v>0</v>
      </c>
      <c r="AA331" s="90" t="b">
        <f>OR(MONTH(Taulukko1[[#This Row],[Alku PVM]] )&lt;=5,AND(MONTH(Taulukko1[[#This Row],[Alku PVM]] )=6,DAY(Taulukko1[[#This Row],[Alku PVM]] )&lt;20))</f>
        <v>1</v>
      </c>
      <c r="AB331" s="90" t="b">
        <f>OR(MONTH(Taulukko1[[#This Row],[Loppu PVM]])&lt;=5,AND(MONTH(Taulukko1[[#This Row],[Loppu PVM]] )=6,DAY(Taulukko1[[#This Row],[Loppu PVM]])&lt;20))</f>
        <v>1</v>
      </c>
      <c r="AC331" s="90" t="b">
        <f>OR(MONTH(Taulukko1[[#This Row],[Alku PVM]] )&lt;=3,AND(MONTH(Taulukko1[[#This Row],[Alku PVM]] )=3))</f>
        <v>1</v>
      </c>
      <c r="AD331" s="90" t="b">
        <f>OR(MONTH(Taulukko1[[#This Row],[Loppu PVM]] )&lt;=3,AND(MONTH(Taulukko1[[#This Row],[Loppu PVM]] )=3))</f>
        <v>0</v>
      </c>
      <c r="AE331" s="90" t="b">
        <f>OR(MONTH(Taulukko1[[#This Row],[Alku PVM]] )&lt;=9,AND(MONTH(Taulukko1[[#This Row],[Alku PVM]] )=9))</f>
        <v>1</v>
      </c>
      <c r="AF331" s="90" t="b">
        <f>OR(MONTH(Taulukko1[[#This Row],[Loppu PVM]])&lt;=9,AND(MONTH(Taulukko1[[#This Row],[Loppu PVM]] )=9))</f>
        <v>1</v>
      </c>
      <c r="AG331" s="90" t="b">
        <f>OR(MONTH(Taulukko1[[#This Row],[Alku PVM]] )&lt;=6,AND(MONTH(Taulukko1[[#This Row],[Alku PVM]] )=6))</f>
        <v>1</v>
      </c>
      <c r="AH331" s="90" t="b">
        <f>OR(MONTH(Taulukko1[[#This Row],[Loppu PVM]])&lt;=6,AND(MONTH(Taulukko1[[#This Row],[Loppu PVM]] )=6))</f>
        <v>1</v>
      </c>
    </row>
    <row r="332" spans="1:34" ht="12.75" customHeight="1">
      <c r="A332" t="s">
        <v>2040</v>
      </c>
      <c r="B332" s="23">
        <v>39488</v>
      </c>
      <c r="C332" t="s">
        <v>2039</v>
      </c>
      <c r="E332" s="62">
        <v>20</v>
      </c>
      <c r="F332" s="4">
        <v>39540</v>
      </c>
      <c r="G332" s="5">
        <v>10</v>
      </c>
      <c r="H332" s="16">
        <v>20</v>
      </c>
      <c r="I332" s="126" t="e">
        <f>INDEX('TOL2008'!B:B,MATCH(A332,'TOL2008'!A:A,0))</f>
        <v>#N/A</v>
      </c>
      <c r="J332" s="126" t="e">
        <f>INDEX(Pääluokka!$H$2:$H$100,MATCH(VALUE(LEFT(Taulukko1[[#This Row],[TOL2008]],2)),Pääluokka!$G$2:$G$100,0))</f>
        <v>#N/A</v>
      </c>
      <c r="K332" s="126" t="e">
        <f>INDEX(Pääluokka!$I$2:$I$100,MATCH(VALUE(LEFT(Taulukko1[[#This Row],[TOL2008]],2)),Pääluokka!$G$2:$G$100,0))</f>
        <v>#N/A</v>
      </c>
      <c r="L332" s="41">
        <f t="shared" si="50"/>
        <v>52</v>
      </c>
      <c r="M332" s="43">
        <f t="shared" si="51"/>
        <v>39488</v>
      </c>
      <c r="N332" s="43">
        <f t="shared" si="52"/>
        <v>39540</v>
      </c>
      <c r="O332" s="43">
        <f t="shared" si="53"/>
        <v>39479</v>
      </c>
      <c r="P332" s="43">
        <f t="shared" si="54"/>
        <v>39539</v>
      </c>
      <c r="Q332" s="41">
        <f t="shared" si="55"/>
        <v>2008</v>
      </c>
      <c r="R332" s="41">
        <f t="shared" si="56"/>
        <v>2008</v>
      </c>
      <c r="S332" s="43" t="str">
        <f>YEAR(Taulukko1[[#This Row],[Alku KK]])&amp;"Q"&amp;ROUNDDOWN((MONTH(Taulukko1[[#This Row],[Alku KK]])-1)/3+1,0)</f>
        <v>2008Q1</v>
      </c>
      <c r="T332" s="43" t="str">
        <f>YEAR(Taulukko1[[#This Row],[Loppu KK]])&amp;"Q"&amp;ROUNDDOWN((MONTH(Taulukko1[[#This Row],[Loppu KK]])-1)/3+1,0)</f>
        <v>2008Q2</v>
      </c>
      <c r="U332" s="66">
        <f>IF(COUNT(Taulukko1[[#This Row],[Neuvottelujen alaiset ]])=1,Taulukko1[[#This Row],[Neuvottelujen alaiset ]],Taulukko1[[#This Row],[Vähennystarve]])</f>
        <v>20</v>
      </c>
      <c r="V332" s="44">
        <f t="shared" si="57"/>
        <v>1</v>
      </c>
      <c r="W332" s="44">
        <f t="shared" si="58"/>
        <v>0.5</v>
      </c>
      <c r="X332" s="44">
        <f t="shared" si="59"/>
        <v>0.5</v>
      </c>
      <c r="Y332" s="90" t="b">
        <f>AND(MONTH(Taulukko1[[#This Row],[Alku PVM]] )=6,DAY(Taulukko1[[#This Row],[Alku PVM]] )&gt;19)</f>
        <v>0</v>
      </c>
      <c r="Z332" s="90" t="b">
        <f>AND(MONTH(Taulukko1[[#This Row],[Loppu PVM]] )=6,DAY(Taulukko1[[#This Row],[Loppu PVM]] )&gt;19)</f>
        <v>0</v>
      </c>
      <c r="AA332" s="90" t="b">
        <f>OR(MONTH(Taulukko1[[#This Row],[Alku PVM]] )&lt;=5,AND(MONTH(Taulukko1[[#This Row],[Alku PVM]] )=6,DAY(Taulukko1[[#This Row],[Alku PVM]] )&lt;20))</f>
        <v>1</v>
      </c>
      <c r="AB332" s="90" t="b">
        <f>OR(MONTH(Taulukko1[[#This Row],[Loppu PVM]])&lt;=5,AND(MONTH(Taulukko1[[#This Row],[Loppu PVM]] )=6,DAY(Taulukko1[[#This Row],[Loppu PVM]])&lt;20))</f>
        <v>1</v>
      </c>
      <c r="AC332" s="90" t="b">
        <f>OR(MONTH(Taulukko1[[#This Row],[Alku PVM]] )&lt;=3,AND(MONTH(Taulukko1[[#This Row],[Alku PVM]] )=3))</f>
        <v>1</v>
      </c>
      <c r="AD332" s="90" t="b">
        <f>OR(MONTH(Taulukko1[[#This Row],[Loppu PVM]] )&lt;=3,AND(MONTH(Taulukko1[[#This Row],[Loppu PVM]] )=3))</f>
        <v>0</v>
      </c>
      <c r="AE332" s="90" t="b">
        <f>OR(MONTH(Taulukko1[[#This Row],[Alku PVM]] )&lt;=9,AND(MONTH(Taulukko1[[#This Row],[Alku PVM]] )=9))</f>
        <v>1</v>
      </c>
      <c r="AF332" s="90" t="b">
        <f>OR(MONTH(Taulukko1[[#This Row],[Loppu PVM]])&lt;=9,AND(MONTH(Taulukko1[[#This Row],[Loppu PVM]] )=9))</f>
        <v>1</v>
      </c>
      <c r="AG332" s="90" t="b">
        <f>OR(MONTH(Taulukko1[[#This Row],[Alku PVM]] )&lt;=6,AND(MONTH(Taulukko1[[#This Row],[Alku PVM]] )=6))</f>
        <v>1</v>
      </c>
      <c r="AH332" s="90" t="b">
        <f>OR(MONTH(Taulukko1[[#This Row],[Loppu PVM]])&lt;=6,AND(MONTH(Taulukko1[[#This Row],[Loppu PVM]] )=6))</f>
        <v>1</v>
      </c>
    </row>
    <row r="333" spans="1:34" ht="12.75" customHeight="1">
      <c r="A333" t="s">
        <v>468</v>
      </c>
      <c r="B333" s="23">
        <v>39489</v>
      </c>
      <c r="C333" t="s">
        <v>2071</v>
      </c>
      <c r="F333" s="4">
        <v>39540</v>
      </c>
      <c r="G333" s="5">
        <v>5</v>
      </c>
      <c r="H333" s="22">
        <v>20</v>
      </c>
      <c r="I333" s="126">
        <f>INDEX('TOL2008'!B:B,MATCH(A333,'TOL2008'!A:A,0))</f>
        <v>26110</v>
      </c>
      <c r="J333" s="126" t="str">
        <f>INDEX(Pääluokka!$H$2:$H$100,MATCH(VALUE(LEFT(Taulukko1[[#This Row],[TOL2008]],2)),Pääluokka!$G$2:$G$100,0))</f>
        <v>Teollisuus</v>
      </c>
      <c r="K333" s="126" t="str">
        <f>INDEX(Pääluokka!$I$2:$I$100,MATCH(VALUE(LEFT(Taulukko1[[#This Row],[TOL2008]],2)),Pääluokka!$G$2:$G$100,0))</f>
        <v>Teollisuus (C-E)</v>
      </c>
      <c r="L333" s="41">
        <f t="shared" si="50"/>
        <v>51</v>
      </c>
      <c r="M333" s="43">
        <f t="shared" si="51"/>
        <v>39489</v>
      </c>
      <c r="N333" s="43">
        <f t="shared" si="52"/>
        <v>39540</v>
      </c>
      <c r="O333" s="43">
        <f t="shared" si="53"/>
        <v>39479</v>
      </c>
      <c r="P333" s="43">
        <f t="shared" si="54"/>
        <v>39539</v>
      </c>
      <c r="Q333" s="41">
        <f t="shared" si="55"/>
        <v>2008</v>
      </c>
      <c r="R333" s="41">
        <f t="shared" si="56"/>
        <v>2008</v>
      </c>
      <c r="S333" s="43" t="str">
        <f>YEAR(Taulukko1[[#This Row],[Alku KK]])&amp;"Q"&amp;ROUNDDOWN((MONTH(Taulukko1[[#This Row],[Alku KK]])-1)/3+1,0)</f>
        <v>2008Q1</v>
      </c>
      <c r="T333" s="43" t="str">
        <f>YEAR(Taulukko1[[#This Row],[Loppu KK]])&amp;"Q"&amp;ROUNDDOWN((MONTH(Taulukko1[[#This Row],[Loppu KK]])-1)/3+1,0)</f>
        <v>2008Q2</v>
      </c>
      <c r="U333" s="66">
        <f>IF(COUNT(Taulukko1[[#This Row],[Neuvottelujen alaiset ]])=1,Taulukko1[[#This Row],[Neuvottelujen alaiset ]],Taulukko1[[#This Row],[Vähennystarve]])</f>
        <v>20</v>
      </c>
      <c r="V333" s="44" t="str">
        <f t="shared" si="57"/>
        <v>NA</v>
      </c>
      <c r="W333" s="44">
        <f t="shared" si="58"/>
        <v>0.25</v>
      </c>
      <c r="X333" s="44" t="str">
        <f t="shared" si="59"/>
        <v>NA</v>
      </c>
      <c r="Y333" s="90" t="b">
        <f>AND(MONTH(Taulukko1[[#This Row],[Alku PVM]] )=6,DAY(Taulukko1[[#This Row],[Alku PVM]] )&gt;19)</f>
        <v>0</v>
      </c>
      <c r="Z333" s="90" t="b">
        <f>AND(MONTH(Taulukko1[[#This Row],[Loppu PVM]] )=6,DAY(Taulukko1[[#This Row],[Loppu PVM]] )&gt;19)</f>
        <v>0</v>
      </c>
      <c r="AA333" s="90" t="b">
        <f>OR(MONTH(Taulukko1[[#This Row],[Alku PVM]] )&lt;=5,AND(MONTH(Taulukko1[[#This Row],[Alku PVM]] )=6,DAY(Taulukko1[[#This Row],[Alku PVM]] )&lt;20))</f>
        <v>1</v>
      </c>
      <c r="AB333" s="90" t="b">
        <f>OR(MONTH(Taulukko1[[#This Row],[Loppu PVM]])&lt;=5,AND(MONTH(Taulukko1[[#This Row],[Loppu PVM]] )=6,DAY(Taulukko1[[#This Row],[Loppu PVM]])&lt;20))</f>
        <v>1</v>
      </c>
      <c r="AC333" s="90" t="b">
        <f>OR(MONTH(Taulukko1[[#This Row],[Alku PVM]] )&lt;=3,AND(MONTH(Taulukko1[[#This Row],[Alku PVM]] )=3))</f>
        <v>1</v>
      </c>
      <c r="AD333" s="90" t="b">
        <f>OR(MONTH(Taulukko1[[#This Row],[Loppu PVM]] )&lt;=3,AND(MONTH(Taulukko1[[#This Row],[Loppu PVM]] )=3))</f>
        <v>0</v>
      </c>
      <c r="AE333" s="90" t="b">
        <f>OR(MONTH(Taulukko1[[#This Row],[Alku PVM]] )&lt;=9,AND(MONTH(Taulukko1[[#This Row],[Alku PVM]] )=9))</f>
        <v>1</v>
      </c>
      <c r="AF333" s="90" t="b">
        <f>OR(MONTH(Taulukko1[[#This Row],[Loppu PVM]])&lt;=9,AND(MONTH(Taulukko1[[#This Row],[Loppu PVM]] )=9))</f>
        <v>1</v>
      </c>
      <c r="AG333" s="90" t="b">
        <f>OR(MONTH(Taulukko1[[#This Row],[Alku PVM]] )&lt;=6,AND(MONTH(Taulukko1[[#This Row],[Alku PVM]] )=6))</f>
        <v>1</v>
      </c>
      <c r="AH333" s="90" t="b">
        <f>OR(MONTH(Taulukko1[[#This Row],[Loppu PVM]])&lt;=6,AND(MONTH(Taulukko1[[#This Row],[Loppu PVM]] )=6))</f>
        <v>1</v>
      </c>
    </row>
    <row r="334" spans="1:34" ht="12.75" customHeight="1">
      <c r="A334" t="s">
        <v>2093</v>
      </c>
      <c r="B334" s="23">
        <v>39495</v>
      </c>
      <c r="C334" t="s">
        <v>2092</v>
      </c>
      <c r="F334" s="4">
        <v>39546</v>
      </c>
      <c r="G334" s="5">
        <v>50</v>
      </c>
      <c r="H334" s="22"/>
      <c r="I334" s="126" t="e">
        <f>INDEX('TOL2008'!B:B,MATCH(A334,'TOL2008'!A:A,0))</f>
        <v>#N/A</v>
      </c>
      <c r="J334" s="126" t="e">
        <f>INDEX(Pääluokka!$H$2:$H$100,MATCH(VALUE(LEFT(Taulukko1[[#This Row],[TOL2008]],2)),Pääluokka!$G$2:$G$100,0))</f>
        <v>#N/A</v>
      </c>
      <c r="K334" s="126" t="e">
        <f>INDEX(Pääluokka!$I$2:$I$100,MATCH(VALUE(LEFT(Taulukko1[[#This Row],[TOL2008]],2)),Pääluokka!$G$2:$G$100,0))</f>
        <v>#N/A</v>
      </c>
      <c r="L334" s="41">
        <f t="shared" si="50"/>
        <v>51</v>
      </c>
      <c r="M334" s="43">
        <f t="shared" si="51"/>
        <v>39495</v>
      </c>
      <c r="N334" s="43">
        <f t="shared" si="52"/>
        <v>39546</v>
      </c>
      <c r="O334" s="43">
        <f t="shared" si="53"/>
        <v>39479</v>
      </c>
      <c r="P334" s="43">
        <f t="shared" si="54"/>
        <v>39539</v>
      </c>
      <c r="Q334" s="41">
        <f t="shared" si="55"/>
        <v>2008</v>
      </c>
      <c r="R334" s="41">
        <f t="shared" si="56"/>
        <v>2008</v>
      </c>
      <c r="S334" s="43" t="str">
        <f>YEAR(Taulukko1[[#This Row],[Alku KK]])&amp;"Q"&amp;ROUNDDOWN((MONTH(Taulukko1[[#This Row],[Alku KK]])-1)/3+1,0)</f>
        <v>2008Q1</v>
      </c>
      <c r="T334" s="43" t="str">
        <f>YEAR(Taulukko1[[#This Row],[Loppu KK]])&amp;"Q"&amp;ROUNDDOWN((MONTH(Taulukko1[[#This Row],[Loppu KK]])-1)/3+1,0)</f>
        <v>2008Q2</v>
      </c>
      <c r="U334" s="66">
        <f>IF(COUNT(Taulukko1[[#This Row],[Neuvottelujen alaiset ]])=1,Taulukko1[[#This Row],[Neuvottelujen alaiset ]],Taulukko1[[#This Row],[Vähennystarve]])</f>
        <v>0</v>
      </c>
      <c r="V334" s="44" t="str">
        <f t="shared" si="57"/>
        <v>NA</v>
      </c>
      <c r="W334" s="44" t="str">
        <f t="shared" si="58"/>
        <v>NA</v>
      </c>
      <c r="X334" s="44" t="str">
        <f t="shared" si="59"/>
        <v>NA</v>
      </c>
      <c r="Y334" s="90" t="b">
        <f>AND(MONTH(Taulukko1[[#This Row],[Alku PVM]] )=6,DAY(Taulukko1[[#This Row],[Alku PVM]] )&gt;19)</f>
        <v>0</v>
      </c>
      <c r="Z334" s="90" t="b">
        <f>AND(MONTH(Taulukko1[[#This Row],[Loppu PVM]] )=6,DAY(Taulukko1[[#This Row],[Loppu PVM]] )&gt;19)</f>
        <v>0</v>
      </c>
      <c r="AA334" s="90" t="b">
        <f>OR(MONTH(Taulukko1[[#This Row],[Alku PVM]] )&lt;=5,AND(MONTH(Taulukko1[[#This Row],[Alku PVM]] )=6,DAY(Taulukko1[[#This Row],[Alku PVM]] )&lt;20))</f>
        <v>1</v>
      </c>
      <c r="AB334" s="90" t="b">
        <f>OR(MONTH(Taulukko1[[#This Row],[Loppu PVM]])&lt;=5,AND(MONTH(Taulukko1[[#This Row],[Loppu PVM]] )=6,DAY(Taulukko1[[#This Row],[Loppu PVM]])&lt;20))</f>
        <v>1</v>
      </c>
      <c r="AC334" s="90" t="b">
        <f>OR(MONTH(Taulukko1[[#This Row],[Alku PVM]] )&lt;=3,AND(MONTH(Taulukko1[[#This Row],[Alku PVM]] )=3))</f>
        <v>1</v>
      </c>
      <c r="AD334" s="90" t="b">
        <f>OR(MONTH(Taulukko1[[#This Row],[Loppu PVM]] )&lt;=3,AND(MONTH(Taulukko1[[#This Row],[Loppu PVM]] )=3))</f>
        <v>0</v>
      </c>
      <c r="AE334" s="90" t="b">
        <f>OR(MONTH(Taulukko1[[#This Row],[Alku PVM]] )&lt;=9,AND(MONTH(Taulukko1[[#This Row],[Alku PVM]] )=9))</f>
        <v>1</v>
      </c>
      <c r="AF334" s="90" t="b">
        <f>OR(MONTH(Taulukko1[[#This Row],[Loppu PVM]])&lt;=9,AND(MONTH(Taulukko1[[#This Row],[Loppu PVM]] )=9))</f>
        <v>1</v>
      </c>
      <c r="AG334" s="90" t="b">
        <f>OR(MONTH(Taulukko1[[#This Row],[Alku PVM]] )&lt;=6,AND(MONTH(Taulukko1[[#This Row],[Alku PVM]] )=6))</f>
        <v>1</v>
      </c>
      <c r="AH334" s="90" t="b">
        <f>OR(MONTH(Taulukko1[[#This Row],[Loppu PVM]])&lt;=6,AND(MONTH(Taulukko1[[#This Row],[Loppu PVM]] )=6))</f>
        <v>1</v>
      </c>
    </row>
    <row r="335" spans="1:34" ht="12.75" customHeight="1">
      <c r="A335" t="s">
        <v>1987</v>
      </c>
      <c r="B335" s="23">
        <v>39499</v>
      </c>
      <c r="C335" t="s">
        <v>1986</v>
      </c>
      <c r="F335" s="4"/>
      <c r="G335" s="5"/>
      <c r="H335" s="16">
        <v>550</v>
      </c>
      <c r="I335" s="126" t="e">
        <f>INDEX('TOL2008'!B:B,MATCH(A335,'TOL2008'!A:A,0))</f>
        <v>#N/A</v>
      </c>
      <c r="J335" s="126" t="e">
        <f>INDEX(Pääluokka!$H$2:$H$100,MATCH(VALUE(LEFT(Taulukko1[[#This Row],[TOL2008]],2)),Pääluokka!$G$2:$G$100,0))</f>
        <v>#N/A</v>
      </c>
      <c r="K335" s="126" t="e">
        <f>INDEX(Pääluokka!$I$2:$I$100,MATCH(VALUE(LEFT(Taulukko1[[#This Row],[TOL2008]],2)),Pääluokka!$G$2:$G$100,0))</f>
        <v>#N/A</v>
      </c>
      <c r="L335" s="41" t="str">
        <f t="shared" si="50"/>
        <v>NA</v>
      </c>
      <c r="M335" s="43">
        <f t="shared" si="51"/>
        <v>39499</v>
      </c>
      <c r="N335" s="43">
        <f t="shared" si="52"/>
        <v>39550</v>
      </c>
      <c r="O335" s="43">
        <f t="shared" si="53"/>
        <v>39479</v>
      </c>
      <c r="P335" s="43">
        <f t="shared" si="54"/>
        <v>39539</v>
      </c>
      <c r="Q335" s="41">
        <f t="shared" si="55"/>
        <v>2008</v>
      </c>
      <c r="R335" s="41">
        <f t="shared" si="56"/>
        <v>2008</v>
      </c>
      <c r="S335" s="43" t="str">
        <f>YEAR(Taulukko1[[#This Row],[Alku KK]])&amp;"Q"&amp;ROUNDDOWN((MONTH(Taulukko1[[#This Row],[Alku KK]])-1)/3+1,0)</f>
        <v>2008Q1</v>
      </c>
      <c r="T335" s="43" t="str">
        <f>YEAR(Taulukko1[[#This Row],[Loppu KK]])&amp;"Q"&amp;ROUNDDOWN((MONTH(Taulukko1[[#This Row],[Loppu KK]])-1)/3+1,0)</f>
        <v>2008Q2</v>
      </c>
      <c r="U335" s="66">
        <f>IF(COUNT(Taulukko1[[#This Row],[Neuvottelujen alaiset ]])=1,Taulukko1[[#This Row],[Neuvottelujen alaiset ]],Taulukko1[[#This Row],[Vähennystarve]])</f>
        <v>550</v>
      </c>
      <c r="V335" s="44" t="str">
        <f t="shared" si="57"/>
        <v>NA</v>
      </c>
      <c r="W335" s="44" t="str">
        <f t="shared" si="58"/>
        <v>NA</v>
      </c>
      <c r="X335" s="44" t="str">
        <f t="shared" si="59"/>
        <v>NA</v>
      </c>
      <c r="Y335" s="90" t="b">
        <f>AND(MONTH(Taulukko1[[#This Row],[Alku PVM]] )=6,DAY(Taulukko1[[#This Row],[Alku PVM]] )&gt;19)</f>
        <v>0</v>
      </c>
      <c r="Z335" s="90" t="b">
        <f>AND(MONTH(Taulukko1[[#This Row],[Loppu PVM]] )=6,DAY(Taulukko1[[#This Row],[Loppu PVM]] )&gt;19)</f>
        <v>0</v>
      </c>
      <c r="AA335" s="90" t="b">
        <f>OR(MONTH(Taulukko1[[#This Row],[Alku PVM]] )&lt;=5,AND(MONTH(Taulukko1[[#This Row],[Alku PVM]] )=6,DAY(Taulukko1[[#This Row],[Alku PVM]] )&lt;20))</f>
        <v>1</v>
      </c>
      <c r="AB335" s="90" t="b">
        <f>OR(MONTH(Taulukko1[[#This Row],[Loppu PVM]])&lt;=5,AND(MONTH(Taulukko1[[#This Row],[Loppu PVM]] )=6,DAY(Taulukko1[[#This Row],[Loppu PVM]])&lt;20))</f>
        <v>1</v>
      </c>
      <c r="AC335" s="90" t="b">
        <f>OR(MONTH(Taulukko1[[#This Row],[Alku PVM]] )&lt;=3,AND(MONTH(Taulukko1[[#This Row],[Alku PVM]] )=3))</f>
        <v>1</v>
      </c>
      <c r="AD335" s="90" t="b">
        <f>OR(MONTH(Taulukko1[[#This Row],[Loppu PVM]] )&lt;=3,AND(MONTH(Taulukko1[[#This Row],[Loppu PVM]] )=3))</f>
        <v>0</v>
      </c>
      <c r="AE335" s="90" t="b">
        <f>OR(MONTH(Taulukko1[[#This Row],[Alku PVM]] )&lt;=9,AND(MONTH(Taulukko1[[#This Row],[Alku PVM]] )=9))</f>
        <v>1</v>
      </c>
      <c r="AF335" s="90" t="b">
        <f>OR(MONTH(Taulukko1[[#This Row],[Loppu PVM]])&lt;=9,AND(MONTH(Taulukko1[[#This Row],[Loppu PVM]] )=9))</f>
        <v>1</v>
      </c>
      <c r="AG335" s="90" t="b">
        <f>OR(MONTH(Taulukko1[[#This Row],[Alku PVM]] )&lt;=6,AND(MONTH(Taulukko1[[#This Row],[Alku PVM]] )=6))</f>
        <v>1</v>
      </c>
      <c r="AH335" s="90" t="b">
        <f>OR(MONTH(Taulukko1[[#This Row],[Loppu PVM]])&lt;=6,AND(MONTH(Taulukko1[[#This Row],[Loppu PVM]] )=6))</f>
        <v>1</v>
      </c>
    </row>
    <row r="336" spans="1:34" ht="12.75" customHeight="1">
      <c r="A336" s="21" t="s">
        <v>468</v>
      </c>
      <c r="B336" s="23">
        <v>39506</v>
      </c>
      <c r="C336" s="21" t="s">
        <v>2070</v>
      </c>
      <c r="D336" s="24"/>
      <c r="E336" s="62">
        <v>0</v>
      </c>
      <c r="F336" s="23">
        <v>39541</v>
      </c>
      <c r="G336" s="24">
        <v>0</v>
      </c>
      <c r="H336" s="22"/>
      <c r="I336" s="126">
        <f>INDEX('TOL2008'!B:B,MATCH(A336,'TOL2008'!A:A,0))</f>
        <v>26110</v>
      </c>
      <c r="J336" s="126" t="str">
        <f>INDEX(Pääluokka!$H$2:$H$100,MATCH(VALUE(LEFT(Taulukko1[[#This Row],[TOL2008]],2)),Pääluokka!$G$2:$G$100,0))</f>
        <v>Teollisuus</v>
      </c>
      <c r="K336" s="126" t="str">
        <f>INDEX(Pääluokka!$I$2:$I$100,MATCH(VALUE(LEFT(Taulukko1[[#This Row],[TOL2008]],2)),Pääluokka!$G$2:$G$100,0))</f>
        <v>Teollisuus (C-E)</v>
      </c>
      <c r="L336" s="41">
        <f t="shared" si="50"/>
        <v>35</v>
      </c>
      <c r="M336" s="43">
        <f t="shared" si="51"/>
        <v>39506</v>
      </c>
      <c r="N336" s="43">
        <f t="shared" si="52"/>
        <v>39541</v>
      </c>
      <c r="O336" s="43">
        <f t="shared" si="53"/>
        <v>39479</v>
      </c>
      <c r="P336" s="43">
        <f t="shared" si="54"/>
        <v>39539</v>
      </c>
      <c r="Q336" s="41">
        <f t="shared" si="55"/>
        <v>2008</v>
      </c>
      <c r="R336" s="41">
        <f t="shared" si="56"/>
        <v>2008</v>
      </c>
      <c r="S336" s="43" t="str">
        <f>YEAR(Taulukko1[[#This Row],[Alku KK]])&amp;"Q"&amp;ROUNDDOWN((MONTH(Taulukko1[[#This Row],[Alku KK]])-1)/3+1,0)</f>
        <v>2008Q1</v>
      </c>
      <c r="T336" s="43" t="str">
        <f>YEAR(Taulukko1[[#This Row],[Loppu KK]])&amp;"Q"&amp;ROUNDDOWN((MONTH(Taulukko1[[#This Row],[Loppu KK]])-1)/3+1,0)</f>
        <v>2008Q2</v>
      </c>
      <c r="U336" s="66">
        <f>IF(COUNT(Taulukko1[[#This Row],[Neuvottelujen alaiset ]])=1,Taulukko1[[#This Row],[Neuvottelujen alaiset ]],Taulukko1[[#This Row],[Vähennystarve]])</f>
        <v>0</v>
      </c>
      <c r="V336" s="44" t="str">
        <f t="shared" si="57"/>
        <v>NA</v>
      </c>
      <c r="W336" s="44" t="str">
        <f t="shared" si="58"/>
        <v>NA</v>
      </c>
      <c r="X336" s="44" t="e">
        <f t="shared" si="59"/>
        <v>#DIV/0!</v>
      </c>
      <c r="Y336" s="90" t="b">
        <f>AND(MONTH(Taulukko1[[#This Row],[Alku PVM]] )=6,DAY(Taulukko1[[#This Row],[Alku PVM]] )&gt;19)</f>
        <v>0</v>
      </c>
      <c r="Z336" s="90" t="b">
        <f>AND(MONTH(Taulukko1[[#This Row],[Loppu PVM]] )=6,DAY(Taulukko1[[#This Row],[Loppu PVM]] )&gt;19)</f>
        <v>0</v>
      </c>
      <c r="AA336" s="90" t="b">
        <f>OR(MONTH(Taulukko1[[#This Row],[Alku PVM]] )&lt;=5,AND(MONTH(Taulukko1[[#This Row],[Alku PVM]] )=6,DAY(Taulukko1[[#This Row],[Alku PVM]] )&lt;20))</f>
        <v>1</v>
      </c>
      <c r="AB336" s="90" t="b">
        <f>OR(MONTH(Taulukko1[[#This Row],[Loppu PVM]])&lt;=5,AND(MONTH(Taulukko1[[#This Row],[Loppu PVM]] )=6,DAY(Taulukko1[[#This Row],[Loppu PVM]])&lt;20))</f>
        <v>1</v>
      </c>
      <c r="AC336" s="90" t="b">
        <f>OR(MONTH(Taulukko1[[#This Row],[Alku PVM]] )&lt;=3,AND(MONTH(Taulukko1[[#This Row],[Alku PVM]] )=3))</f>
        <v>1</v>
      </c>
      <c r="AD336" s="90" t="b">
        <f>OR(MONTH(Taulukko1[[#This Row],[Loppu PVM]] )&lt;=3,AND(MONTH(Taulukko1[[#This Row],[Loppu PVM]] )=3))</f>
        <v>0</v>
      </c>
      <c r="AE336" s="90" t="b">
        <f>OR(MONTH(Taulukko1[[#This Row],[Alku PVM]] )&lt;=9,AND(MONTH(Taulukko1[[#This Row],[Alku PVM]] )=9))</f>
        <v>1</v>
      </c>
      <c r="AF336" s="90" t="b">
        <f>OR(MONTH(Taulukko1[[#This Row],[Loppu PVM]])&lt;=9,AND(MONTH(Taulukko1[[#This Row],[Loppu PVM]] )=9))</f>
        <v>1</v>
      </c>
      <c r="AG336" s="90" t="b">
        <f>OR(MONTH(Taulukko1[[#This Row],[Alku PVM]] )&lt;=6,AND(MONTH(Taulukko1[[#This Row],[Alku PVM]] )=6))</f>
        <v>1</v>
      </c>
      <c r="AH336" s="90" t="b">
        <f>OR(MONTH(Taulukko1[[#This Row],[Loppu PVM]])&lt;=6,AND(MONTH(Taulukko1[[#This Row],[Loppu PVM]] )=6))</f>
        <v>1</v>
      </c>
    </row>
    <row r="337" spans="1:34" ht="12.75" customHeight="1">
      <c r="A337" s="21" t="s">
        <v>1400</v>
      </c>
      <c r="B337" s="23">
        <v>39510</v>
      </c>
      <c r="C337" s="21" t="s">
        <v>1878</v>
      </c>
      <c r="D337" s="24"/>
      <c r="E337" s="62">
        <v>50</v>
      </c>
      <c r="F337" s="23">
        <v>39553</v>
      </c>
      <c r="G337" s="24">
        <v>20</v>
      </c>
      <c r="H337" s="16">
        <v>50</v>
      </c>
      <c r="I337" s="126" t="e">
        <f>INDEX('TOL2008'!B:B,MATCH(A337,'TOL2008'!A:A,0))</f>
        <v>#N/A</v>
      </c>
      <c r="J337" s="126" t="e">
        <f>INDEX(Pääluokka!$H$2:$H$100,MATCH(VALUE(LEFT(Taulukko1[[#This Row],[TOL2008]],2)),Pääluokka!$G$2:$G$100,0))</f>
        <v>#N/A</v>
      </c>
      <c r="K337" s="126" t="e">
        <f>INDEX(Pääluokka!$I$2:$I$100,MATCH(VALUE(LEFT(Taulukko1[[#This Row],[TOL2008]],2)),Pääluokka!$G$2:$G$100,0))</f>
        <v>#N/A</v>
      </c>
      <c r="L337" s="41">
        <f t="shared" si="50"/>
        <v>43</v>
      </c>
      <c r="M337" s="43">
        <f t="shared" si="51"/>
        <v>39510</v>
      </c>
      <c r="N337" s="43">
        <f t="shared" si="52"/>
        <v>39553</v>
      </c>
      <c r="O337" s="43">
        <f t="shared" si="53"/>
        <v>39508</v>
      </c>
      <c r="P337" s="43">
        <f t="shared" si="54"/>
        <v>39539</v>
      </c>
      <c r="Q337" s="41">
        <f t="shared" si="55"/>
        <v>2008</v>
      </c>
      <c r="R337" s="41">
        <f t="shared" si="56"/>
        <v>2008</v>
      </c>
      <c r="S337" s="43" t="str">
        <f>YEAR(Taulukko1[[#This Row],[Alku KK]])&amp;"Q"&amp;ROUNDDOWN((MONTH(Taulukko1[[#This Row],[Alku KK]])-1)/3+1,0)</f>
        <v>2008Q1</v>
      </c>
      <c r="T337" s="43" t="str">
        <f>YEAR(Taulukko1[[#This Row],[Loppu KK]])&amp;"Q"&amp;ROUNDDOWN((MONTH(Taulukko1[[#This Row],[Loppu KK]])-1)/3+1,0)</f>
        <v>2008Q2</v>
      </c>
      <c r="U337" s="66">
        <f>IF(COUNT(Taulukko1[[#This Row],[Neuvottelujen alaiset ]])=1,Taulukko1[[#This Row],[Neuvottelujen alaiset ]],Taulukko1[[#This Row],[Vähennystarve]])</f>
        <v>50</v>
      </c>
      <c r="V337" s="44">
        <f t="shared" si="57"/>
        <v>1</v>
      </c>
      <c r="W337" s="44">
        <f t="shared" si="58"/>
        <v>0.4</v>
      </c>
      <c r="X337" s="44">
        <f t="shared" si="59"/>
        <v>0.4</v>
      </c>
      <c r="Y337" s="90" t="b">
        <f>AND(MONTH(Taulukko1[[#This Row],[Alku PVM]] )=6,DAY(Taulukko1[[#This Row],[Alku PVM]] )&gt;19)</f>
        <v>0</v>
      </c>
      <c r="Z337" s="90" t="b">
        <f>AND(MONTH(Taulukko1[[#This Row],[Loppu PVM]] )=6,DAY(Taulukko1[[#This Row],[Loppu PVM]] )&gt;19)</f>
        <v>0</v>
      </c>
      <c r="AA337" s="90" t="b">
        <f>OR(MONTH(Taulukko1[[#This Row],[Alku PVM]] )&lt;=5,AND(MONTH(Taulukko1[[#This Row],[Alku PVM]] )=6,DAY(Taulukko1[[#This Row],[Alku PVM]] )&lt;20))</f>
        <v>1</v>
      </c>
      <c r="AB337" s="90" t="b">
        <f>OR(MONTH(Taulukko1[[#This Row],[Loppu PVM]])&lt;=5,AND(MONTH(Taulukko1[[#This Row],[Loppu PVM]] )=6,DAY(Taulukko1[[#This Row],[Loppu PVM]])&lt;20))</f>
        <v>1</v>
      </c>
      <c r="AC337" s="90" t="b">
        <f>OR(MONTH(Taulukko1[[#This Row],[Alku PVM]] )&lt;=3,AND(MONTH(Taulukko1[[#This Row],[Alku PVM]] )=3))</f>
        <v>1</v>
      </c>
      <c r="AD337" s="90" t="b">
        <f>OR(MONTH(Taulukko1[[#This Row],[Loppu PVM]] )&lt;=3,AND(MONTH(Taulukko1[[#This Row],[Loppu PVM]] )=3))</f>
        <v>0</v>
      </c>
      <c r="AE337" s="90" t="b">
        <f>OR(MONTH(Taulukko1[[#This Row],[Alku PVM]] )&lt;=9,AND(MONTH(Taulukko1[[#This Row],[Alku PVM]] )=9))</f>
        <v>1</v>
      </c>
      <c r="AF337" s="90" t="b">
        <f>OR(MONTH(Taulukko1[[#This Row],[Loppu PVM]])&lt;=9,AND(MONTH(Taulukko1[[#This Row],[Loppu PVM]] )=9))</f>
        <v>1</v>
      </c>
      <c r="AG337" s="90" t="b">
        <f>OR(MONTH(Taulukko1[[#This Row],[Alku PVM]] )&lt;=6,AND(MONTH(Taulukko1[[#This Row],[Alku PVM]] )=6))</f>
        <v>1</v>
      </c>
      <c r="AH337" s="90" t="b">
        <f>OR(MONTH(Taulukko1[[#This Row],[Loppu PVM]])&lt;=6,AND(MONTH(Taulukko1[[#This Row],[Loppu PVM]] )=6))</f>
        <v>1</v>
      </c>
    </row>
    <row r="338" spans="1:34" ht="12.75" customHeight="1">
      <c r="A338" t="s">
        <v>2200</v>
      </c>
      <c r="B338" s="23">
        <v>39512</v>
      </c>
      <c r="C338" t="s">
        <v>1683</v>
      </c>
      <c r="E338" s="62">
        <v>30</v>
      </c>
      <c r="F338" s="4">
        <v>39610</v>
      </c>
      <c r="G338" s="5">
        <v>20</v>
      </c>
      <c r="H338" s="16">
        <v>30</v>
      </c>
      <c r="I338" s="126" t="e">
        <f>INDEX('TOL2008'!B:B,MATCH(A338,'TOL2008'!A:A,0))</f>
        <v>#N/A</v>
      </c>
      <c r="J338" s="126" t="e">
        <f>INDEX(Pääluokka!$H$2:$H$100,MATCH(VALUE(LEFT(Taulukko1[[#This Row],[TOL2008]],2)),Pääluokka!$G$2:$G$100,0))</f>
        <v>#N/A</v>
      </c>
      <c r="K338" s="126" t="e">
        <f>INDEX(Pääluokka!$I$2:$I$100,MATCH(VALUE(LEFT(Taulukko1[[#This Row],[TOL2008]],2)),Pääluokka!$G$2:$G$100,0))</f>
        <v>#N/A</v>
      </c>
      <c r="L338" s="41">
        <f t="shared" si="50"/>
        <v>98</v>
      </c>
      <c r="M338" s="43">
        <f t="shared" si="51"/>
        <v>39512</v>
      </c>
      <c r="N338" s="43">
        <f t="shared" si="52"/>
        <v>39610</v>
      </c>
      <c r="O338" s="43">
        <f t="shared" si="53"/>
        <v>39508</v>
      </c>
      <c r="P338" s="43">
        <f t="shared" si="54"/>
        <v>39600</v>
      </c>
      <c r="Q338" s="41">
        <f t="shared" si="55"/>
        <v>2008</v>
      </c>
      <c r="R338" s="41">
        <f t="shared" si="56"/>
        <v>2008</v>
      </c>
      <c r="S338" s="43" t="str">
        <f>YEAR(Taulukko1[[#This Row],[Alku KK]])&amp;"Q"&amp;ROUNDDOWN((MONTH(Taulukko1[[#This Row],[Alku KK]])-1)/3+1,0)</f>
        <v>2008Q1</v>
      </c>
      <c r="T338" s="43" t="str">
        <f>YEAR(Taulukko1[[#This Row],[Loppu KK]])&amp;"Q"&amp;ROUNDDOWN((MONTH(Taulukko1[[#This Row],[Loppu KK]])-1)/3+1,0)</f>
        <v>2008Q2</v>
      </c>
      <c r="U338" s="66">
        <f>IF(COUNT(Taulukko1[[#This Row],[Neuvottelujen alaiset ]])=1,Taulukko1[[#This Row],[Neuvottelujen alaiset ]],Taulukko1[[#This Row],[Vähennystarve]])</f>
        <v>30</v>
      </c>
      <c r="V338" s="44">
        <f t="shared" si="57"/>
        <v>1</v>
      </c>
      <c r="W338" s="44">
        <f t="shared" si="58"/>
        <v>0.66666666666666663</v>
      </c>
      <c r="X338" s="44">
        <f t="shared" si="59"/>
        <v>0.66666666666666663</v>
      </c>
      <c r="Y338" s="90" t="b">
        <f>AND(MONTH(Taulukko1[[#This Row],[Alku PVM]] )=6,DAY(Taulukko1[[#This Row],[Alku PVM]] )&gt;19)</f>
        <v>0</v>
      </c>
      <c r="Z338" s="90" t="b">
        <f>AND(MONTH(Taulukko1[[#This Row],[Loppu PVM]] )=6,DAY(Taulukko1[[#This Row],[Loppu PVM]] )&gt;19)</f>
        <v>0</v>
      </c>
      <c r="AA338" s="90" t="b">
        <f>OR(MONTH(Taulukko1[[#This Row],[Alku PVM]] )&lt;=5,AND(MONTH(Taulukko1[[#This Row],[Alku PVM]] )=6,DAY(Taulukko1[[#This Row],[Alku PVM]] )&lt;20))</f>
        <v>1</v>
      </c>
      <c r="AB338" s="90" t="b">
        <f>OR(MONTH(Taulukko1[[#This Row],[Loppu PVM]])&lt;=5,AND(MONTH(Taulukko1[[#This Row],[Loppu PVM]] )=6,DAY(Taulukko1[[#This Row],[Loppu PVM]])&lt;20))</f>
        <v>1</v>
      </c>
      <c r="AC338" s="90" t="b">
        <f>OR(MONTH(Taulukko1[[#This Row],[Alku PVM]] )&lt;=3,AND(MONTH(Taulukko1[[#This Row],[Alku PVM]] )=3))</f>
        <v>1</v>
      </c>
      <c r="AD338" s="90" t="b">
        <f>OR(MONTH(Taulukko1[[#This Row],[Loppu PVM]] )&lt;=3,AND(MONTH(Taulukko1[[#This Row],[Loppu PVM]] )=3))</f>
        <v>0</v>
      </c>
      <c r="AE338" s="90" t="b">
        <f>OR(MONTH(Taulukko1[[#This Row],[Alku PVM]] )&lt;=9,AND(MONTH(Taulukko1[[#This Row],[Alku PVM]] )=9))</f>
        <v>1</v>
      </c>
      <c r="AF338" s="90" t="b">
        <f>OR(MONTH(Taulukko1[[#This Row],[Loppu PVM]])&lt;=9,AND(MONTH(Taulukko1[[#This Row],[Loppu PVM]] )=9))</f>
        <v>1</v>
      </c>
      <c r="AG338" s="90" t="b">
        <f>OR(MONTH(Taulukko1[[#This Row],[Alku PVM]] )&lt;=6,AND(MONTH(Taulukko1[[#This Row],[Alku PVM]] )=6))</f>
        <v>1</v>
      </c>
      <c r="AH338" s="90" t="b">
        <f>OR(MONTH(Taulukko1[[#This Row],[Loppu PVM]])&lt;=6,AND(MONTH(Taulukko1[[#This Row],[Loppu PVM]] )=6))</f>
        <v>1</v>
      </c>
    </row>
    <row r="339" spans="1:34" ht="12.75" customHeight="1">
      <c r="A339" s="21" t="s">
        <v>1832</v>
      </c>
      <c r="B339" s="23">
        <v>39512</v>
      </c>
      <c r="C339" s="21" t="s">
        <v>1831</v>
      </c>
      <c r="D339" s="24"/>
      <c r="F339" s="23">
        <v>39560</v>
      </c>
      <c r="G339" s="24">
        <v>237</v>
      </c>
      <c r="H339" s="22">
        <v>300</v>
      </c>
      <c r="I339" s="126" t="e">
        <f>INDEX('TOL2008'!B:B,MATCH(A339,'TOL2008'!A:A,0))</f>
        <v>#N/A</v>
      </c>
      <c r="J339" s="126" t="e">
        <f>INDEX(Pääluokka!$H$2:$H$100,MATCH(VALUE(LEFT(Taulukko1[[#This Row],[TOL2008]],2)),Pääluokka!$G$2:$G$100,0))</f>
        <v>#N/A</v>
      </c>
      <c r="K339" s="126" t="e">
        <f>INDEX(Pääluokka!$I$2:$I$100,MATCH(VALUE(LEFT(Taulukko1[[#This Row],[TOL2008]],2)),Pääluokka!$G$2:$G$100,0))</f>
        <v>#N/A</v>
      </c>
      <c r="L339" s="41">
        <f t="shared" si="50"/>
        <v>48</v>
      </c>
      <c r="M339" s="43">
        <f t="shared" si="51"/>
        <v>39512</v>
      </c>
      <c r="N339" s="43">
        <f t="shared" si="52"/>
        <v>39560</v>
      </c>
      <c r="O339" s="43">
        <f t="shared" si="53"/>
        <v>39508</v>
      </c>
      <c r="P339" s="43">
        <f t="shared" si="54"/>
        <v>39539</v>
      </c>
      <c r="Q339" s="41">
        <f t="shared" si="55"/>
        <v>2008</v>
      </c>
      <c r="R339" s="41">
        <f t="shared" si="56"/>
        <v>2008</v>
      </c>
      <c r="S339" s="43" t="str">
        <f>YEAR(Taulukko1[[#This Row],[Alku KK]])&amp;"Q"&amp;ROUNDDOWN((MONTH(Taulukko1[[#This Row],[Alku KK]])-1)/3+1,0)</f>
        <v>2008Q1</v>
      </c>
      <c r="T339" s="43" t="str">
        <f>YEAR(Taulukko1[[#This Row],[Loppu KK]])&amp;"Q"&amp;ROUNDDOWN((MONTH(Taulukko1[[#This Row],[Loppu KK]])-1)/3+1,0)</f>
        <v>2008Q2</v>
      </c>
      <c r="U339" s="66">
        <f>IF(COUNT(Taulukko1[[#This Row],[Neuvottelujen alaiset ]])=1,Taulukko1[[#This Row],[Neuvottelujen alaiset ]],Taulukko1[[#This Row],[Vähennystarve]])</f>
        <v>300</v>
      </c>
      <c r="V339" s="44" t="str">
        <f t="shared" si="57"/>
        <v>NA</v>
      </c>
      <c r="W339" s="44">
        <f t="shared" si="58"/>
        <v>0.79</v>
      </c>
      <c r="X339" s="44" t="str">
        <f t="shared" si="59"/>
        <v>NA</v>
      </c>
      <c r="Y339" s="90" t="b">
        <f>AND(MONTH(Taulukko1[[#This Row],[Alku PVM]] )=6,DAY(Taulukko1[[#This Row],[Alku PVM]] )&gt;19)</f>
        <v>0</v>
      </c>
      <c r="Z339" s="90" t="b">
        <f>AND(MONTH(Taulukko1[[#This Row],[Loppu PVM]] )=6,DAY(Taulukko1[[#This Row],[Loppu PVM]] )&gt;19)</f>
        <v>0</v>
      </c>
      <c r="AA339" s="90" t="b">
        <f>OR(MONTH(Taulukko1[[#This Row],[Alku PVM]] )&lt;=5,AND(MONTH(Taulukko1[[#This Row],[Alku PVM]] )=6,DAY(Taulukko1[[#This Row],[Alku PVM]] )&lt;20))</f>
        <v>1</v>
      </c>
      <c r="AB339" s="90" t="b">
        <f>OR(MONTH(Taulukko1[[#This Row],[Loppu PVM]])&lt;=5,AND(MONTH(Taulukko1[[#This Row],[Loppu PVM]] )=6,DAY(Taulukko1[[#This Row],[Loppu PVM]])&lt;20))</f>
        <v>1</v>
      </c>
      <c r="AC339" s="90" t="b">
        <f>OR(MONTH(Taulukko1[[#This Row],[Alku PVM]] )&lt;=3,AND(MONTH(Taulukko1[[#This Row],[Alku PVM]] )=3))</f>
        <v>1</v>
      </c>
      <c r="AD339" s="90" t="b">
        <f>OR(MONTH(Taulukko1[[#This Row],[Loppu PVM]] )&lt;=3,AND(MONTH(Taulukko1[[#This Row],[Loppu PVM]] )=3))</f>
        <v>0</v>
      </c>
      <c r="AE339" s="90" t="b">
        <f>OR(MONTH(Taulukko1[[#This Row],[Alku PVM]] )&lt;=9,AND(MONTH(Taulukko1[[#This Row],[Alku PVM]] )=9))</f>
        <v>1</v>
      </c>
      <c r="AF339" s="90" t="b">
        <f>OR(MONTH(Taulukko1[[#This Row],[Loppu PVM]])&lt;=9,AND(MONTH(Taulukko1[[#This Row],[Loppu PVM]] )=9))</f>
        <v>1</v>
      </c>
      <c r="AG339" s="90" t="b">
        <f>OR(MONTH(Taulukko1[[#This Row],[Alku PVM]] )&lt;=6,AND(MONTH(Taulukko1[[#This Row],[Alku PVM]] )=6))</f>
        <v>1</v>
      </c>
      <c r="AH339" s="90" t="b">
        <f>OR(MONTH(Taulukko1[[#This Row],[Loppu PVM]])&lt;=6,AND(MONTH(Taulukko1[[#This Row],[Loppu PVM]] )=6))</f>
        <v>1</v>
      </c>
    </row>
    <row r="340" spans="1:34" ht="12.75" customHeight="1">
      <c r="A340" s="21" t="s">
        <v>2111</v>
      </c>
      <c r="B340" s="23">
        <v>39513</v>
      </c>
      <c r="C340" s="21" t="s">
        <v>2114</v>
      </c>
      <c r="D340" s="24"/>
      <c r="F340" s="23">
        <v>39560</v>
      </c>
      <c r="G340" s="24">
        <v>80</v>
      </c>
      <c r="H340" s="22">
        <v>80</v>
      </c>
      <c r="I340" s="126">
        <f>INDEX('TOL2008'!B:B,MATCH(A3864,'TOL2008'!A:A,0))</f>
        <v>25730</v>
      </c>
      <c r="J340" s="126" t="str">
        <f>INDEX(Pääluokka!$H$2:$H$100,MATCH(VALUE(LEFT(Taulukko1[[#This Row],[TOL2008]],2)),Pääluokka!$G$2:$G$100,0))</f>
        <v>Teollisuus</v>
      </c>
      <c r="K340" s="126" t="str">
        <f>INDEX(Pääluokka!$I$2:$I$100,MATCH(VALUE(LEFT(Taulukko1[[#This Row],[TOL2008]],2)),Pääluokka!$G$2:$G$100,0))</f>
        <v>Teollisuus (C-E)</v>
      </c>
      <c r="L340" s="41">
        <f t="shared" si="50"/>
        <v>47</v>
      </c>
      <c r="M340" s="43">
        <f t="shared" si="51"/>
        <v>39513</v>
      </c>
      <c r="N340" s="43">
        <f t="shared" si="52"/>
        <v>39560</v>
      </c>
      <c r="O340" s="43">
        <f t="shared" si="53"/>
        <v>39508</v>
      </c>
      <c r="P340" s="43">
        <f t="shared" si="54"/>
        <v>39539</v>
      </c>
      <c r="Q340" s="41">
        <f t="shared" si="55"/>
        <v>2008</v>
      </c>
      <c r="R340" s="41">
        <f t="shared" si="56"/>
        <v>2008</v>
      </c>
      <c r="S340" s="43" t="str">
        <f>YEAR(Taulukko1[[#This Row],[Alku KK]])&amp;"Q"&amp;ROUNDDOWN((MONTH(Taulukko1[[#This Row],[Alku KK]])-1)/3+1,0)</f>
        <v>2008Q1</v>
      </c>
      <c r="T340" s="43" t="str">
        <f>YEAR(Taulukko1[[#This Row],[Loppu KK]])&amp;"Q"&amp;ROUNDDOWN((MONTH(Taulukko1[[#This Row],[Loppu KK]])-1)/3+1,0)</f>
        <v>2008Q2</v>
      </c>
      <c r="U340" s="66">
        <f>IF(COUNT(Taulukko1[[#This Row],[Neuvottelujen alaiset ]])=1,Taulukko1[[#This Row],[Neuvottelujen alaiset ]],Taulukko1[[#This Row],[Vähennystarve]])</f>
        <v>80</v>
      </c>
      <c r="V340" s="44" t="str">
        <f t="shared" si="57"/>
        <v>NA</v>
      </c>
      <c r="W340" s="44">
        <f t="shared" si="58"/>
        <v>1</v>
      </c>
      <c r="X340" s="44" t="str">
        <f t="shared" si="59"/>
        <v>NA</v>
      </c>
      <c r="Y340" s="90" t="b">
        <f>AND(MONTH(Taulukko1[[#This Row],[Alku PVM]] )=6,DAY(Taulukko1[[#This Row],[Alku PVM]] )&gt;19)</f>
        <v>0</v>
      </c>
      <c r="Z340" s="90" t="b">
        <f>AND(MONTH(Taulukko1[[#This Row],[Loppu PVM]] )=6,DAY(Taulukko1[[#This Row],[Loppu PVM]] )&gt;19)</f>
        <v>0</v>
      </c>
      <c r="AA340" s="90" t="b">
        <f>OR(MONTH(Taulukko1[[#This Row],[Alku PVM]] )&lt;=5,AND(MONTH(Taulukko1[[#This Row],[Alku PVM]] )=6,DAY(Taulukko1[[#This Row],[Alku PVM]] )&lt;20))</f>
        <v>1</v>
      </c>
      <c r="AB340" s="90" t="b">
        <f>OR(MONTH(Taulukko1[[#This Row],[Loppu PVM]])&lt;=5,AND(MONTH(Taulukko1[[#This Row],[Loppu PVM]] )=6,DAY(Taulukko1[[#This Row],[Loppu PVM]])&lt;20))</f>
        <v>1</v>
      </c>
      <c r="AC340" s="90" t="b">
        <f>OR(MONTH(Taulukko1[[#This Row],[Alku PVM]] )&lt;=3,AND(MONTH(Taulukko1[[#This Row],[Alku PVM]] )=3))</f>
        <v>1</v>
      </c>
      <c r="AD340" s="90" t="b">
        <f>OR(MONTH(Taulukko1[[#This Row],[Loppu PVM]] )&lt;=3,AND(MONTH(Taulukko1[[#This Row],[Loppu PVM]] )=3))</f>
        <v>0</v>
      </c>
      <c r="AE340" s="90" t="b">
        <f>OR(MONTH(Taulukko1[[#This Row],[Alku PVM]] )&lt;=9,AND(MONTH(Taulukko1[[#This Row],[Alku PVM]] )=9))</f>
        <v>1</v>
      </c>
      <c r="AF340" s="90" t="b">
        <f>OR(MONTH(Taulukko1[[#This Row],[Loppu PVM]])&lt;=9,AND(MONTH(Taulukko1[[#This Row],[Loppu PVM]] )=9))</f>
        <v>1</v>
      </c>
      <c r="AG340" s="90" t="b">
        <f>OR(MONTH(Taulukko1[[#This Row],[Alku PVM]] )&lt;=6,AND(MONTH(Taulukko1[[#This Row],[Alku PVM]] )=6))</f>
        <v>1</v>
      </c>
      <c r="AH340" s="90" t="b">
        <f>OR(MONTH(Taulukko1[[#This Row],[Loppu PVM]])&lt;=6,AND(MONTH(Taulukko1[[#This Row],[Loppu PVM]] )=6))</f>
        <v>1</v>
      </c>
    </row>
    <row r="341" spans="1:34" ht="12.75" customHeight="1">
      <c r="A341" s="21" t="s">
        <v>1106</v>
      </c>
      <c r="B341" s="23">
        <v>39517</v>
      </c>
      <c r="C341" t="s">
        <v>2047</v>
      </c>
      <c r="D341" s="24"/>
      <c r="E341" s="62">
        <v>30</v>
      </c>
      <c r="F341" s="23">
        <v>39576</v>
      </c>
      <c r="G341" s="24">
        <v>7</v>
      </c>
      <c r="H341" s="16">
        <v>30</v>
      </c>
      <c r="I341" s="126">
        <f>INDEX('TOL2008'!B:B,MATCH(A341,'TOL2008'!A:A,0))</f>
        <v>20590</v>
      </c>
      <c r="J341" s="126" t="str">
        <f>INDEX(Pääluokka!$H$2:$H$100,MATCH(VALUE(LEFT(Taulukko1[[#This Row],[TOL2008]],2)),Pääluokka!$G$2:$G$100,0))</f>
        <v>Teollisuus</v>
      </c>
      <c r="K341" s="126" t="str">
        <f>INDEX(Pääluokka!$I$2:$I$100,MATCH(VALUE(LEFT(Taulukko1[[#This Row],[TOL2008]],2)),Pääluokka!$G$2:$G$100,0))</f>
        <v>Teollisuus (C-E)</v>
      </c>
      <c r="L341" s="41">
        <f t="shared" si="50"/>
        <v>59</v>
      </c>
      <c r="M341" s="43">
        <f t="shared" si="51"/>
        <v>39517</v>
      </c>
      <c r="N341" s="43">
        <f t="shared" si="52"/>
        <v>39576</v>
      </c>
      <c r="O341" s="43">
        <f t="shared" si="53"/>
        <v>39508</v>
      </c>
      <c r="P341" s="43">
        <f t="shared" si="54"/>
        <v>39569</v>
      </c>
      <c r="Q341" s="41">
        <f t="shared" si="55"/>
        <v>2008</v>
      </c>
      <c r="R341" s="41">
        <f t="shared" si="56"/>
        <v>2008</v>
      </c>
      <c r="S341" s="43" t="str">
        <f>YEAR(Taulukko1[[#This Row],[Alku KK]])&amp;"Q"&amp;ROUNDDOWN((MONTH(Taulukko1[[#This Row],[Alku KK]])-1)/3+1,0)</f>
        <v>2008Q1</v>
      </c>
      <c r="T341" s="43" t="str">
        <f>YEAR(Taulukko1[[#This Row],[Loppu KK]])&amp;"Q"&amp;ROUNDDOWN((MONTH(Taulukko1[[#This Row],[Loppu KK]])-1)/3+1,0)</f>
        <v>2008Q2</v>
      </c>
      <c r="U341" s="66">
        <f>IF(COUNT(Taulukko1[[#This Row],[Neuvottelujen alaiset ]])=1,Taulukko1[[#This Row],[Neuvottelujen alaiset ]],Taulukko1[[#This Row],[Vähennystarve]])</f>
        <v>30</v>
      </c>
      <c r="V341" s="44">
        <f t="shared" si="57"/>
        <v>1</v>
      </c>
      <c r="W341" s="44">
        <f t="shared" si="58"/>
        <v>0.23333333333333334</v>
      </c>
      <c r="X341" s="44">
        <f t="shared" si="59"/>
        <v>0.23333333333333334</v>
      </c>
      <c r="Y341" s="90" t="b">
        <f>AND(MONTH(Taulukko1[[#This Row],[Alku PVM]] )=6,DAY(Taulukko1[[#This Row],[Alku PVM]] )&gt;19)</f>
        <v>0</v>
      </c>
      <c r="Z341" s="90" t="b">
        <f>AND(MONTH(Taulukko1[[#This Row],[Loppu PVM]] )=6,DAY(Taulukko1[[#This Row],[Loppu PVM]] )&gt;19)</f>
        <v>0</v>
      </c>
      <c r="AA341" s="90" t="b">
        <f>OR(MONTH(Taulukko1[[#This Row],[Alku PVM]] )&lt;=5,AND(MONTH(Taulukko1[[#This Row],[Alku PVM]] )=6,DAY(Taulukko1[[#This Row],[Alku PVM]] )&lt;20))</f>
        <v>1</v>
      </c>
      <c r="AB341" s="90" t="b">
        <f>OR(MONTH(Taulukko1[[#This Row],[Loppu PVM]])&lt;=5,AND(MONTH(Taulukko1[[#This Row],[Loppu PVM]] )=6,DAY(Taulukko1[[#This Row],[Loppu PVM]])&lt;20))</f>
        <v>1</v>
      </c>
      <c r="AC341" s="90" t="b">
        <f>OR(MONTH(Taulukko1[[#This Row],[Alku PVM]] )&lt;=3,AND(MONTH(Taulukko1[[#This Row],[Alku PVM]] )=3))</f>
        <v>1</v>
      </c>
      <c r="AD341" s="90" t="b">
        <f>OR(MONTH(Taulukko1[[#This Row],[Loppu PVM]] )&lt;=3,AND(MONTH(Taulukko1[[#This Row],[Loppu PVM]] )=3))</f>
        <v>0</v>
      </c>
      <c r="AE341" s="90" t="b">
        <f>OR(MONTH(Taulukko1[[#This Row],[Alku PVM]] )&lt;=9,AND(MONTH(Taulukko1[[#This Row],[Alku PVM]] )=9))</f>
        <v>1</v>
      </c>
      <c r="AF341" s="90" t="b">
        <f>OR(MONTH(Taulukko1[[#This Row],[Loppu PVM]])&lt;=9,AND(MONTH(Taulukko1[[#This Row],[Loppu PVM]] )=9))</f>
        <v>1</v>
      </c>
      <c r="AG341" s="90" t="b">
        <f>OR(MONTH(Taulukko1[[#This Row],[Alku PVM]] )&lt;=6,AND(MONTH(Taulukko1[[#This Row],[Alku PVM]] )=6))</f>
        <v>1</v>
      </c>
      <c r="AH341" s="90" t="b">
        <f>OR(MONTH(Taulukko1[[#This Row],[Loppu PVM]])&lt;=6,AND(MONTH(Taulukko1[[#This Row],[Loppu PVM]] )=6))</f>
        <v>1</v>
      </c>
    </row>
    <row r="342" spans="1:34" ht="12.75" customHeight="1">
      <c r="A342" t="s">
        <v>1820</v>
      </c>
      <c r="B342" s="23">
        <v>39519</v>
      </c>
      <c r="C342" t="s">
        <v>1822</v>
      </c>
      <c r="E342" s="62">
        <v>21</v>
      </c>
      <c r="F342" s="4">
        <v>39568</v>
      </c>
      <c r="G342" s="5">
        <v>14</v>
      </c>
      <c r="H342" s="16">
        <v>21</v>
      </c>
      <c r="I342" s="126" t="e">
        <f>INDEX('TOL2008'!B:B,MATCH(A342,'TOL2008'!A:A,0))</f>
        <v>#N/A</v>
      </c>
      <c r="J342" s="126" t="e">
        <f>INDEX(Pääluokka!$H$2:$H$100,MATCH(VALUE(LEFT(Taulukko1[[#This Row],[TOL2008]],2)),Pääluokka!$G$2:$G$100,0))</f>
        <v>#N/A</v>
      </c>
      <c r="K342" s="126" t="e">
        <f>INDEX(Pääluokka!$I$2:$I$100,MATCH(VALUE(LEFT(Taulukko1[[#This Row],[TOL2008]],2)),Pääluokka!$G$2:$G$100,0))</f>
        <v>#N/A</v>
      </c>
      <c r="L342" s="41">
        <f t="shared" si="50"/>
        <v>49</v>
      </c>
      <c r="M342" s="43">
        <f t="shared" si="51"/>
        <v>39519</v>
      </c>
      <c r="N342" s="43">
        <f t="shared" si="52"/>
        <v>39568</v>
      </c>
      <c r="O342" s="43">
        <f t="shared" si="53"/>
        <v>39508</v>
      </c>
      <c r="P342" s="43">
        <f t="shared" si="54"/>
        <v>39539</v>
      </c>
      <c r="Q342" s="41">
        <f t="shared" si="55"/>
        <v>2008</v>
      </c>
      <c r="R342" s="41">
        <f t="shared" si="56"/>
        <v>2008</v>
      </c>
      <c r="S342" s="43" t="str">
        <f>YEAR(Taulukko1[[#This Row],[Alku KK]])&amp;"Q"&amp;ROUNDDOWN((MONTH(Taulukko1[[#This Row],[Alku KK]])-1)/3+1,0)</f>
        <v>2008Q1</v>
      </c>
      <c r="T342" s="43" t="str">
        <f>YEAR(Taulukko1[[#This Row],[Loppu KK]])&amp;"Q"&amp;ROUNDDOWN((MONTH(Taulukko1[[#This Row],[Loppu KK]])-1)/3+1,0)</f>
        <v>2008Q2</v>
      </c>
      <c r="U342" s="66">
        <f>IF(COUNT(Taulukko1[[#This Row],[Neuvottelujen alaiset ]])=1,Taulukko1[[#This Row],[Neuvottelujen alaiset ]],Taulukko1[[#This Row],[Vähennystarve]])</f>
        <v>21</v>
      </c>
      <c r="V342" s="44">
        <f t="shared" si="57"/>
        <v>1</v>
      </c>
      <c r="W342" s="44">
        <f t="shared" si="58"/>
        <v>0.66666666666666663</v>
      </c>
      <c r="X342" s="44">
        <f t="shared" si="59"/>
        <v>0.66666666666666663</v>
      </c>
      <c r="Y342" s="90" t="b">
        <f>AND(MONTH(Taulukko1[[#This Row],[Alku PVM]] )=6,DAY(Taulukko1[[#This Row],[Alku PVM]] )&gt;19)</f>
        <v>0</v>
      </c>
      <c r="Z342" s="90" t="b">
        <f>AND(MONTH(Taulukko1[[#This Row],[Loppu PVM]] )=6,DAY(Taulukko1[[#This Row],[Loppu PVM]] )&gt;19)</f>
        <v>0</v>
      </c>
      <c r="AA342" s="90" t="b">
        <f>OR(MONTH(Taulukko1[[#This Row],[Alku PVM]] )&lt;=5,AND(MONTH(Taulukko1[[#This Row],[Alku PVM]] )=6,DAY(Taulukko1[[#This Row],[Alku PVM]] )&lt;20))</f>
        <v>1</v>
      </c>
      <c r="AB342" s="90" t="b">
        <f>OR(MONTH(Taulukko1[[#This Row],[Loppu PVM]])&lt;=5,AND(MONTH(Taulukko1[[#This Row],[Loppu PVM]] )=6,DAY(Taulukko1[[#This Row],[Loppu PVM]])&lt;20))</f>
        <v>1</v>
      </c>
      <c r="AC342" s="90" t="b">
        <f>OR(MONTH(Taulukko1[[#This Row],[Alku PVM]] )&lt;=3,AND(MONTH(Taulukko1[[#This Row],[Alku PVM]] )=3))</f>
        <v>1</v>
      </c>
      <c r="AD342" s="90" t="b">
        <f>OR(MONTH(Taulukko1[[#This Row],[Loppu PVM]] )&lt;=3,AND(MONTH(Taulukko1[[#This Row],[Loppu PVM]] )=3))</f>
        <v>0</v>
      </c>
      <c r="AE342" s="90" t="b">
        <f>OR(MONTH(Taulukko1[[#This Row],[Alku PVM]] )&lt;=9,AND(MONTH(Taulukko1[[#This Row],[Alku PVM]] )=9))</f>
        <v>1</v>
      </c>
      <c r="AF342" s="90" t="b">
        <f>OR(MONTH(Taulukko1[[#This Row],[Loppu PVM]])&lt;=9,AND(MONTH(Taulukko1[[#This Row],[Loppu PVM]] )=9))</f>
        <v>1</v>
      </c>
      <c r="AG342" s="90" t="b">
        <f>OR(MONTH(Taulukko1[[#This Row],[Alku PVM]] )&lt;=6,AND(MONTH(Taulukko1[[#This Row],[Alku PVM]] )=6))</f>
        <v>1</v>
      </c>
      <c r="AH342" s="90" t="b">
        <f>OR(MONTH(Taulukko1[[#This Row],[Loppu PVM]])&lt;=6,AND(MONTH(Taulukko1[[#This Row],[Loppu PVM]] )=6))</f>
        <v>1</v>
      </c>
    </row>
    <row r="343" spans="1:34" ht="12.75" customHeight="1">
      <c r="A343" t="s">
        <v>1331</v>
      </c>
      <c r="B343" s="23">
        <v>39524</v>
      </c>
      <c r="C343" t="s">
        <v>2199</v>
      </c>
      <c r="E343" s="62">
        <v>10</v>
      </c>
      <c r="F343" s="4"/>
      <c r="G343" s="5"/>
      <c r="H343" s="16">
        <v>10</v>
      </c>
      <c r="I343" s="126">
        <f>INDEX('TOL2008'!B:B,MATCH(A343,'TOL2008'!A:A,0))</f>
        <v>28950</v>
      </c>
      <c r="J343" s="126" t="str">
        <f>INDEX(Pääluokka!$H$2:$H$100,MATCH(VALUE(LEFT(Taulukko1[[#This Row],[TOL2008]],2)),Pääluokka!$G$2:$G$100,0))</f>
        <v>Teollisuus</v>
      </c>
      <c r="K343" s="126" t="str">
        <f>INDEX(Pääluokka!$I$2:$I$100,MATCH(VALUE(LEFT(Taulukko1[[#This Row],[TOL2008]],2)),Pääluokka!$G$2:$G$100,0))</f>
        <v>Teollisuus (C-E)</v>
      </c>
      <c r="L343" s="41" t="str">
        <f t="shared" si="50"/>
        <v>NA</v>
      </c>
      <c r="M343" s="43">
        <f t="shared" si="51"/>
        <v>39524</v>
      </c>
      <c r="N343" s="43">
        <f t="shared" si="52"/>
        <v>39575</v>
      </c>
      <c r="O343" s="43">
        <f t="shared" si="53"/>
        <v>39508</v>
      </c>
      <c r="P343" s="43">
        <f t="shared" si="54"/>
        <v>39569</v>
      </c>
      <c r="Q343" s="41">
        <f t="shared" si="55"/>
        <v>2008</v>
      </c>
      <c r="R343" s="41">
        <f t="shared" si="56"/>
        <v>2008</v>
      </c>
      <c r="S343" s="43" t="str">
        <f>YEAR(Taulukko1[[#This Row],[Alku KK]])&amp;"Q"&amp;ROUNDDOWN((MONTH(Taulukko1[[#This Row],[Alku KK]])-1)/3+1,0)</f>
        <v>2008Q1</v>
      </c>
      <c r="T343" s="43" t="str">
        <f>YEAR(Taulukko1[[#This Row],[Loppu KK]])&amp;"Q"&amp;ROUNDDOWN((MONTH(Taulukko1[[#This Row],[Loppu KK]])-1)/3+1,0)</f>
        <v>2008Q2</v>
      </c>
      <c r="U343" s="66">
        <f>IF(COUNT(Taulukko1[[#This Row],[Neuvottelujen alaiset ]])=1,Taulukko1[[#This Row],[Neuvottelujen alaiset ]],Taulukko1[[#This Row],[Vähennystarve]])</f>
        <v>10</v>
      </c>
      <c r="V343" s="44">
        <f t="shared" si="57"/>
        <v>1</v>
      </c>
      <c r="W343" s="44" t="str">
        <f t="shared" si="58"/>
        <v>NA</v>
      </c>
      <c r="X343" s="44" t="str">
        <f t="shared" si="59"/>
        <v>NA</v>
      </c>
      <c r="Y343" s="90" t="b">
        <f>AND(MONTH(Taulukko1[[#This Row],[Alku PVM]] )=6,DAY(Taulukko1[[#This Row],[Alku PVM]] )&gt;19)</f>
        <v>0</v>
      </c>
      <c r="Z343" s="90" t="b">
        <f>AND(MONTH(Taulukko1[[#This Row],[Loppu PVM]] )=6,DAY(Taulukko1[[#This Row],[Loppu PVM]] )&gt;19)</f>
        <v>0</v>
      </c>
      <c r="AA343" s="90" t="b">
        <f>OR(MONTH(Taulukko1[[#This Row],[Alku PVM]] )&lt;=5,AND(MONTH(Taulukko1[[#This Row],[Alku PVM]] )=6,DAY(Taulukko1[[#This Row],[Alku PVM]] )&lt;20))</f>
        <v>1</v>
      </c>
      <c r="AB343" s="90" t="b">
        <f>OR(MONTH(Taulukko1[[#This Row],[Loppu PVM]])&lt;=5,AND(MONTH(Taulukko1[[#This Row],[Loppu PVM]] )=6,DAY(Taulukko1[[#This Row],[Loppu PVM]])&lt;20))</f>
        <v>1</v>
      </c>
      <c r="AC343" s="90" t="b">
        <f>OR(MONTH(Taulukko1[[#This Row],[Alku PVM]] )&lt;=3,AND(MONTH(Taulukko1[[#This Row],[Alku PVM]] )=3))</f>
        <v>1</v>
      </c>
      <c r="AD343" s="90" t="b">
        <f>OR(MONTH(Taulukko1[[#This Row],[Loppu PVM]] )&lt;=3,AND(MONTH(Taulukko1[[#This Row],[Loppu PVM]] )=3))</f>
        <v>0</v>
      </c>
      <c r="AE343" s="90" t="b">
        <f>OR(MONTH(Taulukko1[[#This Row],[Alku PVM]] )&lt;=9,AND(MONTH(Taulukko1[[#This Row],[Alku PVM]] )=9))</f>
        <v>1</v>
      </c>
      <c r="AF343" s="90" t="b">
        <f>OR(MONTH(Taulukko1[[#This Row],[Loppu PVM]])&lt;=9,AND(MONTH(Taulukko1[[#This Row],[Loppu PVM]] )=9))</f>
        <v>1</v>
      </c>
      <c r="AG343" s="90" t="b">
        <f>OR(MONTH(Taulukko1[[#This Row],[Alku PVM]] )&lt;=6,AND(MONTH(Taulukko1[[#This Row],[Alku PVM]] )=6))</f>
        <v>1</v>
      </c>
      <c r="AH343" s="90" t="b">
        <f>OR(MONTH(Taulukko1[[#This Row],[Loppu PVM]])&lt;=6,AND(MONTH(Taulukko1[[#This Row],[Loppu PVM]] )=6))</f>
        <v>1</v>
      </c>
    </row>
    <row r="344" spans="1:34" ht="12.75" customHeight="1">
      <c r="A344" s="21" t="s">
        <v>1935</v>
      </c>
      <c r="B344" s="23">
        <v>39525</v>
      </c>
      <c r="C344" s="21" t="s">
        <v>1538</v>
      </c>
      <c r="D344" s="24"/>
      <c r="E344" s="62">
        <v>76</v>
      </c>
      <c r="F344" s="23">
        <v>39580</v>
      </c>
      <c r="G344" s="24">
        <v>31</v>
      </c>
      <c r="H344" s="16">
        <v>76</v>
      </c>
      <c r="I344" s="126" t="e">
        <f>INDEX('TOL2008'!B:B,MATCH(A344,'TOL2008'!A:A,0))</f>
        <v>#N/A</v>
      </c>
      <c r="J344" s="126" t="e">
        <f>INDEX(Pääluokka!$H$2:$H$100,MATCH(VALUE(LEFT(Taulukko1[[#This Row],[TOL2008]],2)),Pääluokka!$G$2:$G$100,0))</f>
        <v>#N/A</v>
      </c>
      <c r="K344" s="126" t="e">
        <f>INDEX(Pääluokka!$I$2:$I$100,MATCH(VALUE(LEFT(Taulukko1[[#This Row],[TOL2008]],2)),Pääluokka!$G$2:$G$100,0))</f>
        <v>#N/A</v>
      </c>
      <c r="L344" s="41">
        <f t="shared" si="50"/>
        <v>55</v>
      </c>
      <c r="M344" s="43">
        <f t="shared" si="51"/>
        <v>39525</v>
      </c>
      <c r="N344" s="43">
        <f t="shared" si="52"/>
        <v>39580</v>
      </c>
      <c r="O344" s="43">
        <f t="shared" si="53"/>
        <v>39508</v>
      </c>
      <c r="P344" s="43">
        <f t="shared" si="54"/>
        <v>39569</v>
      </c>
      <c r="Q344" s="41">
        <f t="shared" si="55"/>
        <v>2008</v>
      </c>
      <c r="R344" s="41">
        <f t="shared" si="56"/>
        <v>2008</v>
      </c>
      <c r="S344" s="43" t="str">
        <f>YEAR(Taulukko1[[#This Row],[Alku KK]])&amp;"Q"&amp;ROUNDDOWN((MONTH(Taulukko1[[#This Row],[Alku KK]])-1)/3+1,0)</f>
        <v>2008Q1</v>
      </c>
      <c r="T344" s="43" t="str">
        <f>YEAR(Taulukko1[[#This Row],[Loppu KK]])&amp;"Q"&amp;ROUNDDOWN((MONTH(Taulukko1[[#This Row],[Loppu KK]])-1)/3+1,0)</f>
        <v>2008Q2</v>
      </c>
      <c r="U344" s="66">
        <f>IF(COUNT(Taulukko1[[#This Row],[Neuvottelujen alaiset ]])=1,Taulukko1[[#This Row],[Neuvottelujen alaiset ]],Taulukko1[[#This Row],[Vähennystarve]])</f>
        <v>76</v>
      </c>
      <c r="V344" s="44">
        <f t="shared" si="57"/>
        <v>1</v>
      </c>
      <c r="W344" s="44">
        <f t="shared" si="58"/>
        <v>0.40789473684210525</v>
      </c>
      <c r="X344" s="44">
        <f t="shared" si="59"/>
        <v>0.40789473684210525</v>
      </c>
      <c r="Y344" s="90" t="b">
        <f>AND(MONTH(Taulukko1[[#This Row],[Alku PVM]] )=6,DAY(Taulukko1[[#This Row],[Alku PVM]] )&gt;19)</f>
        <v>0</v>
      </c>
      <c r="Z344" s="90" t="b">
        <f>AND(MONTH(Taulukko1[[#This Row],[Loppu PVM]] )=6,DAY(Taulukko1[[#This Row],[Loppu PVM]] )&gt;19)</f>
        <v>0</v>
      </c>
      <c r="AA344" s="90" t="b">
        <f>OR(MONTH(Taulukko1[[#This Row],[Alku PVM]] )&lt;=5,AND(MONTH(Taulukko1[[#This Row],[Alku PVM]] )=6,DAY(Taulukko1[[#This Row],[Alku PVM]] )&lt;20))</f>
        <v>1</v>
      </c>
      <c r="AB344" s="90" t="b">
        <f>OR(MONTH(Taulukko1[[#This Row],[Loppu PVM]])&lt;=5,AND(MONTH(Taulukko1[[#This Row],[Loppu PVM]] )=6,DAY(Taulukko1[[#This Row],[Loppu PVM]])&lt;20))</f>
        <v>1</v>
      </c>
      <c r="AC344" s="90" t="b">
        <f>OR(MONTH(Taulukko1[[#This Row],[Alku PVM]] )&lt;=3,AND(MONTH(Taulukko1[[#This Row],[Alku PVM]] )=3))</f>
        <v>1</v>
      </c>
      <c r="AD344" s="90" t="b">
        <f>OR(MONTH(Taulukko1[[#This Row],[Loppu PVM]] )&lt;=3,AND(MONTH(Taulukko1[[#This Row],[Loppu PVM]] )=3))</f>
        <v>0</v>
      </c>
      <c r="AE344" s="90" t="b">
        <f>OR(MONTH(Taulukko1[[#This Row],[Alku PVM]] )&lt;=9,AND(MONTH(Taulukko1[[#This Row],[Alku PVM]] )=9))</f>
        <v>1</v>
      </c>
      <c r="AF344" s="90" t="b">
        <f>OR(MONTH(Taulukko1[[#This Row],[Loppu PVM]])&lt;=9,AND(MONTH(Taulukko1[[#This Row],[Loppu PVM]] )=9))</f>
        <v>1</v>
      </c>
      <c r="AG344" s="90" t="b">
        <f>OR(MONTH(Taulukko1[[#This Row],[Alku PVM]] )&lt;=6,AND(MONTH(Taulukko1[[#This Row],[Alku PVM]] )=6))</f>
        <v>1</v>
      </c>
      <c r="AH344" s="90" t="b">
        <f>OR(MONTH(Taulukko1[[#This Row],[Loppu PVM]])&lt;=6,AND(MONTH(Taulukko1[[#This Row],[Loppu PVM]] )=6))</f>
        <v>1</v>
      </c>
    </row>
    <row r="345" spans="1:34" ht="12.75" customHeight="1">
      <c r="A345" s="21" t="s">
        <v>2154</v>
      </c>
      <c r="B345" s="23">
        <v>39534</v>
      </c>
      <c r="C345" s="21" t="s">
        <v>2156</v>
      </c>
      <c r="D345" s="24"/>
      <c r="E345" s="62">
        <v>90</v>
      </c>
      <c r="F345" s="23">
        <v>39576</v>
      </c>
      <c r="G345" s="24">
        <v>59</v>
      </c>
      <c r="H345" s="16">
        <v>90</v>
      </c>
      <c r="I345" s="126" t="e">
        <f>INDEX('TOL2008'!B:B,MATCH(A345,'TOL2008'!A:A,0))</f>
        <v>#N/A</v>
      </c>
      <c r="J345" s="126" t="e">
        <f>INDEX(Pääluokka!$H$2:$H$100,MATCH(VALUE(LEFT(Taulukko1[[#This Row],[TOL2008]],2)),Pääluokka!$G$2:$G$100,0))</f>
        <v>#N/A</v>
      </c>
      <c r="K345" s="126" t="e">
        <f>INDEX(Pääluokka!$I$2:$I$100,MATCH(VALUE(LEFT(Taulukko1[[#This Row],[TOL2008]],2)),Pääluokka!$G$2:$G$100,0))</f>
        <v>#N/A</v>
      </c>
      <c r="L345" s="41">
        <f t="shared" si="50"/>
        <v>42</v>
      </c>
      <c r="M345" s="43">
        <f t="shared" si="51"/>
        <v>39534</v>
      </c>
      <c r="N345" s="43">
        <f t="shared" si="52"/>
        <v>39576</v>
      </c>
      <c r="O345" s="43">
        <f t="shared" si="53"/>
        <v>39508</v>
      </c>
      <c r="P345" s="43">
        <f t="shared" si="54"/>
        <v>39569</v>
      </c>
      <c r="Q345" s="41">
        <f t="shared" si="55"/>
        <v>2008</v>
      </c>
      <c r="R345" s="41">
        <f t="shared" si="56"/>
        <v>2008</v>
      </c>
      <c r="S345" s="43" t="str">
        <f>YEAR(Taulukko1[[#This Row],[Alku KK]])&amp;"Q"&amp;ROUNDDOWN((MONTH(Taulukko1[[#This Row],[Alku KK]])-1)/3+1,0)</f>
        <v>2008Q1</v>
      </c>
      <c r="T345" s="43" t="str">
        <f>YEAR(Taulukko1[[#This Row],[Loppu KK]])&amp;"Q"&amp;ROUNDDOWN((MONTH(Taulukko1[[#This Row],[Loppu KK]])-1)/3+1,0)</f>
        <v>2008Q2</v>
      </c>
      <c r="U345" s="66">
        <f>IF(COUNT(Taulukko1[[#This Row],[Neuvottelujen alaiset ]])=1,Taulukko1[[#This Row],[Neuvottelujen alaiset ]],Taulukko1[[#This Row],[Vähennystarve]])</f>
        <v>90</v>
      </c>
      <c r="V345" s="44">
        <f t="shared" si="57"/>
        <v>1</v>
      </c>
      <c r="W345" s="44">
        <f t="shared" si="58"/>
        <v>0.65555555555555556</v>
      </c>
      <c r="X345" s="44">
        <f t="shared" si="59"/>
        <v>0.65555555555555556</v>
      </c>
      <c r="Y345" s="90" t="b">
        <f>AND(MONTH(Taulukko1[[#This Row],[Alku PVM]] )=6,DAY(Taulukko1[[#This Row],[Alku PVM]] )&gt;19)</f>
        <v>0</v>
      </c>
      <c r="Z345" s="90" t="b">
        <f>AND(MONTH(Taulukko1[[#This Row],[Loppu PVM]] )=6,DAY(Taulukko1[[#This Row],[Loppu PVM]] )&gt;19)</f>
        <v>0</v>
      </c>
      <c r="AA345" s="90" t="b">
        <f>OR(MONTH(Taulukko1[[#This Row],[Alku PVM]] )&lt;=5,AND(MONTH(Taulukko1[[#This Row],[Alku PVM]] )=6,DAY(Taulukko1[[#This Row],[Alku PVM]] )&lt;20))</f>
        <v>1</v>
      </c>
      <c r="AB345" s="90" t="b">
        <f>OR(MONTH(Taulukko1[[#This Row],[Loppu PVM]])&lt;=5,AND(MONTH(Taulukko1[[#This Row],[Loppu PVM]] )=6,DAY(Taulukko1[[#This Row],[Loppu PVM]])&lt;20))</f>
        <v>1</v>
      </c>
      <c r="AC345" s="90" t="b">
        <f>OR(MONTH(Taulukko1[[#This Row],[Alku PVM]] )&lt;=3,AND(MONTH(Taulukko1[[#This Row],[Alku PVM]] )=3))</f>
        <v>1</v>
      </c>
      <c r="AD345" s="90" t="b">
        <f>OR(MONTH(Taulukko1[[#This Row],[Loppu PVM]] )&lt;=3,AND(MONTH(Taulukko1[[#This Row],[Loppu PVM]] )=3))</f>
        <v>0</v>
      </c>
      <c r="AE345" s="90" t="b">
        <f>OR(MONTH(Taulukko1[[#This Row],[Alku PVM]] )&lt;=9,AND(MONTH(Taulukko1[[#This Row],[Alku PVM]] )=9))</f>
        <v>1</v>
      </c>
      <c r="AF345" s="90" t="b">
        <f>OR(MONTH(Taulukko1[[#This Row],[Loppu PVM]])&lt;=9,AND(MONTH(Taulukko1[[#This Row],[Loppu PVM]] )=9))</f>
        <v>1</v>
      </c>
      <c r="AG345" s="90" t="b">
        <f>OR(MONTH(Taulukko1[[#This Row],[Alku PVM]] )&lt;=6,AND(MONTH(Taulukko1[[#This Row],[Alku PVM]] )=6))</f>
        <v>1</v>
      </c>
      <c r="AH345" s="90" t="b">
        <f>OR(MONTH(Taulukko1[[#This Row],[Loppu PVM]])&lt;=6,AND(MONTH(Taulukko1[[#This Row],[Loppu PVM]] )=6))</f>
        <v>1</v>
      </c>
    </row>
    <row r="346" spans="1:34" ht="12.75" customHeight="1">
      <c r="A346" t="s">
        <v>453</v>
      </c>
      <c r="B346" s="23">
        <v>39534</v>
      </c>
      <c r="C346" t="s">
        <v>2062</v>
      </c>
      <c r="E346" s="62">
        <v>140</v>
      </c>
      <c r="F346" s="4">
        <v>39595</v>
      </c>
      <c r="G346" s="5">
        <v>70</v>
      </c>
      <c r="H346" s="16">
        <v>140</v>
      </c>
      <c r="I346" s="126">
        <f>INDEX('TOL2008'!B:B,MATCH(A346,'TOL2008'!A:A,0))</f>
        <v>52291</v>
      </c>
      <c r="J346" s="126" t="str">
        <f>INDEX(Pääluokka!$H$2:$H$100,MATCH(VALUE(LEFT(Taulukko1[[#This Row],[TOL2008]],2)),Pääluokka!$G$2:$G$100,0))</f>
        <v>Kuljetus ja varastointi</v>
      </c>
      <c r="K346" s="126" t="str">
        <f>INDEX(Pääluokka!$I$2:$I$100,MATCH(VALUE(LEFT(Taulukko1[[#This Row],[TOL2008]],2)),Pääluokka!$G$2:$G$100,0))</f>
        <v>Palvelualat (G-N, R, S)</v>
      </c>
      <c r="L346" s="41">
        <f t="shared" si="50"/>
        <v>61</v>
      </c>
      <c r="M346" s="43">
        <f t="shared" si="51"/>
        <v>39534</v>
      </c>
      <c r="N346" s="43">
        <f t="shared" si="52"/>
        <v>39595</v>
      </c>
      <c r="O346" s="43">
        <f t="shared" si="53"/>
        <v>39508</v>
      </c>
      <c r="P346" s="43">
        <f t="shared" si="54"/>
        <v>39569</v>
      </c>
      <c r="Q346" s="41">
        <f t="shared" si="55"/>
        <v>2008</v>
      </c>
      <c r="R346" s="41">
        <f t="shared" si="56"/>
        <v>2008</v>
      </c>
      <c r="S346" s="43" t="str">
        <f>YEAR(Taulukko1[[#This Row],[Alku KK]])&amp;"Q"&amp;ROUNDDOWN((MONTH(Taulukko1[[#This Row],[Alku KK]])-1)/3+1,0)</f>
        <v>2008Q1</v>
      </c>
      <c r="T346" s="43" t="str">
        <f>YEAR(Taulukko1[[#This Row],[Loppu KK]])&amp;"Q"&amp;ROUNDDOWN((MONTH(Taulukko1[[#This Row],[Loppu KK]])-1)/3+1,0)</f>
        <v>2008Q2</v>
      </c>
      <c r="U346" s="66">
        <f>IF(COUNT(Taulukko1[[#This Row],[Neuvottelujen alaiset ]])=1,Taulukko1[[#This Row],[Neuvottelujen alaiset ]],Taulukko1[[#This Row],[Vähennystarve]])</f>
        <v>140</v>
      </c>
      <c r="V346" s="44">
        <f t="shared" si="57"/>
        <v>1</v>
      </c>
      <c r="W346" s="44">
        <f t="shared" si="58"/>
        <v>0.5</v>
      </c>
      <c r="X346" s="44">
        <f t="shared" si="59"/>
        <v>0.5</v>
      </c>
      <c r="Y346" s="90" t="b">
        <f>AND(MONTH(Taulukko1[[#This Row],[Alku PVM]] )=6,DAY(Taulukko1[[#This Row],[Alku PVM]] )&gt;19)</f>
        <v>0</v>
      </c>
      <c r="Z346" s="90" t="b">
        <f>AND(MONTH(Taulukko1[[#This Row],[Loppu PVM]] )=6,DAY(Taulukko1[[#This Row],[Loppu PVM]] )&gt;19)</f>
        <v>0</v>
      </c>
      <c r="AA346" s="90" t="b">
        <f>OR(MONTH(Taulukko1[[#This Row],[Alku PVM]] )&lt;=5,AND(MONTH(Taulukko1[[#This Row],[Alku PVM]] )=6,DAY(Taulukko1[[#This Row],[Alku PVM]] )&lt;20))</f>
        <v>1</v>
      </c>
      <c r="AB346" s="90" t="b">
        <f>OR(MONTH(Taulukko1[[#This Row],[Loppu PVM]])&lt;=5,AND(MONTH(Taulukko1[[#This Row],[Loppu PVM]] )=6,DAY(Taulukko1[[#This Row],[Loppu PVM]])&lt;20))</f>
        <v>1</v>
      </c>
      <c r="AC346" s="90" t="b">
        <f>OR(MONTH(Taulukko1[[#This Row],[Alku PVM]] )&lt;=3,AND(MONTH(Taulukko1[[#This Row],[Alku PVM]] )=3))</f>
        <v>1</v>
      </c>
      <c r="AD346" s="90" t="b">
        <f>OR(MONTH(Taulukko1[[#This Row],[Loppu PVM]] )&lt;=3,AND(MONTH(Taulukko1[[#This Row],[Loppu PVM]] )=3))</f>
        <v>0</v>
      </c>
      <c r="AE346" s="90" t="b">
        <f>OR(MONTH(Taulukko1[[#This Row],[Alku PVM]] )&lt;=9,AND(MONTH(Taulukko1[[#This Row],[Alku PVM]] )=9))</f>
        <v>1</v>
      </c>
      <c r="AF346" s="90" t="b">
        <f>OR(MONTH(Taulukko1[[#This Row],[Loppu PVM]])&lt;=9,AND(MONTH(Taulukko1[[#This Row],[Loppu PVM]] )=9))</f>
        <v>1</v>
      </c>
      <c r="AG346" s="90" t="b">
        <f>OR(MONTH(Taulukko1[[#This Row],[Alku PVM]] )&lt;=6,AND(MONTH(Taulukko1[[#This Row],[Alku PVM]] )=6))</f>
        <v>1</v>
      </c>
      <c r="AH346" s="90" t="b">
        <f>OR(MONTH(Taulukko1[[#This Row],[Loppu PVM]])&lt;=6,AND(MONTH(Taulukko1[[#This Row],[Loppu PVM]] )=6))</f>
        <v>1</v>
      </c>
    </row>
    <row r="347" spans="1:34" ht="12.75" customHeight="1">
      <c r="A347" t="s">
        <v>639</v>
      </c>
      <c r="B347" s="23">
        <v>39539</v>
      </c>
      <c r="C347" t="s">
        <v>2195</v>
      </c>
      <c r="E347" s="62">
        <v>230</v>
      </c>
      <c r="F347" s="4">
        <v>39594</v>
      </c>
      <c r="G347" s="5">
        <v>143</v>
      </c>
      <c r="H347" s="16">
        <v>230</v>
      </c>
      <c r="I347" s="126">
        <f>INDEX('TOL2008'!B:B,MATCH(A347,'TOL2008'!A:A,0))</f>
        <v>10130</v>
      </c>
      <c r="J347" s="126" t="str">
        <f>INDEX(Pääluokka!$H$2:$H$100,MATCH(VALUE(LEFT(Taulukko1[[#This Row],[TOL2008]],2)),Pääluokka!$G$2:$G$100,0))</f>
        <v>Teollisuus</v>
      </c>
      <c r="K347" s="126" t="str">
        <f>INDEX(Pääluokka!$I$2:$I$100,MATCH(VALUE(LEFT(Taulukko1[[#This Row],[TOL2008]],2)),Pääluokka!$G$2:$G$100,0))</f>
        <v>Teollisuus (C-E)</v>
      </c>
      <c r="L347" s="41">
        <f t="shared" si="50"/>
        <v>55</v>
      </c>
      <c r="M347" s="43">
        <f t="shared" si="51"/>
        <v>39539</v>
      </c>
      <c r="N347" s="43">
        <f t="shared" si="52"/>
        <v>39594</v>
      </c>
      <c r="O347" s="43">
        <f t="shared" si="53"/>
        <v>39539</v>
      </c>
      <c r="P347" s="43">
        <f t="shared" si="54"/>
        <v>39569</v>
      </c>
      <c r="Q347" s="41">
        <f t="shared" si="55"/>
        <v>2008</v>
      </c>
      <c r="R347" s="41">
        <f t="shared" si="56"/>
        <v>2008</v>
      </c>
      <c r="S347" s="43" t="str">
        <f>YEAR(Taulukko1[[#This Row],[Alku KK]])&amp;"Q"&amp;ROUNDDOWN((MONTH(Taulukko1[[#This Row],[Alku KK]])-1)/3+1,0)</f>
        <v>2008Q2</v>
      </c>
      <c r="T347" s="43" t="str">
        <f>YEAR(Taulukko1[[#This Row],[Loppu KK]])&amp;"Q"&amp;ROUNDDOWN((MONTH(Taulukko1[[#This Row],[Loppu KK]])-1)/3+1,0)</f>
        <v>2008Q2</v>
      </c>
      <c r="U347" s="66">
        <f>IF(COUNT(Taulukko1[[#This Row],[Neuvottelujen alaiset ]])=1,Taulukko1[[#This Row],[Neuvottelujen alaiset ]],Taulukko1[[#This Row],[Vähennystarve]])</f>
        <v>230</v>
      </c>
      <c r="V347" s="44">
        <f t="shared" si="57"/>
        <v>1</v>
      </c>
      <c r="W347" s="44">
        <f t="shared" si="58"/>
        <v>0.62173913043478257</v>
      </c>
      <c r="X347" s="44">
        <f t="shared" si="59"/>
        <v>0.62173913043478257</v>
      </c>
      <c r="Y347" s="90" t="b">
        <f>AND(MONTH(Taulukko1[[#This Row],[Alku PVM]] )=6,DAY(Taulukko1[[#This Row],[Alku PVM]] )&gt;19)</f>
        <v>0</v>
      </c>
      <c r="Z347" s="90" t="b">
        <f>AND(MONTH(Taulukko1[[#This Row],[Loppu PVM]] )=6,DAY(Taulukko1[[#This Row],[Loppu PVM]] )&gt;19)</f>
        <v>0</v>
      </c>
      <c r="AA347" s="90" t="b">
        <f>OR(MONTH(Taulukko1[[#This Row],[Alku PVM]] )&lt;=5,AND(MONTH(Taulukko1[[#This Row],[Alku PVM]] )=6,DAY(Taulukko1[[#This Row],[Alku PVM]] )&lt;20))</f>
        <v>1</v>
      </c>
      <c r="AB347" s="90" t="b">
        <f>OR(MONTH(Taulukko1[[#This Row],[Loppu PVM]])&lt;=5,AND(MONTH(Taulukko1[[#This Row],[Loppu PVM]] )=6,DAY(Taulukko1[[#This Row],[Loppu PVM]])&lt;20))</f>
        <v>1</v>
      </c>
      <c r="AC347" s="90" t="b">
        <f>OR(MONTH(Taulukko1[[#This Row],[Alku PVM]] )&lt;=3,AND(MONTH(Taulukko1[[#This Row],[Alku PVM]] )=3))</f>
        <v>0</v>
      </c>
      <c r="AD347" s="90" t="b">
        <f>OR(MONTH(Taulukko1[[#This Row],[Loppu PVM]] )&lt;=3,AND(MONTH(Taulukko1[[#This Row],[Loppu PVM]] )=3))</f>
        <v>0</v>
      </c>
      <c r="AE347" s="90" t="b">
        <f>OR(MONTH(Taulukko1[[#This Row],[Alku PVM]] )&lt;=9,AND(MONTH(Taulukko1[[#This Row],[Alku PVM]] )=9))</f>
        <v>1</v>
      </c>
      <c r="AF347" s="90" t="b">
        <f>OR(MONTH(Taulukko1[[#This Row],[Loppu PVM]])&lt;=9,AND(MONTH(Taulukko1[[#This Row],[Loppu PVM]] )=9))</f>
        <v>1</v>
      </c>
      <c r="AG347" s="90" t="b">
        <f>OR(MONTH(Taulukko1[[#This Row],[Alku PVM]] )&lt;=6,AND(MONTH(Taulukko1[[#This Row],[Alku PVM]] )=6))</f>
        <v>1</v>
      </c>
      <c r="AH347" s="90" t="b">
        <f>OR(MONTH(Taulukko1[[#This Row],[Loppu PVM]])&lt;=6,AND(MONTH(Taulukko1[[#This Row],[Loppu PVM]] )=6))</f>
        <v>1</v>
      </c>
    </row>
    <row r="348" spans="1:34" ht="12.75" customHeight="1">
      <c r="A348" t="s">
        <v>2132</v>
      </c>
      <c r="B348" s="23">
        <v>39540</v>
      </c>
      <c r="C348" t="s">
        <v>2131</v>
      </c>
      <c r="E348" s="62">
        <v>100</v>
      </c>
      <c r="F348" s="4"/>
      <c r="G348" s="5"/>
      <c r="H348" s="16">
        <v>100</v>
      </c>
      <c r="I348" s="126" t="e">
        <f>INDEX('TOL2008'!B:B,MATCH(A348,'TOL2008'!A:A,0))</f>
        <v>#N/A</v>
      </c>
      <c r="J348" s="126" t="e">
        <f>INDEX(Pääluokka!$H$2:$H$100,MATCH(VALUE(LEFT(Taulukko1[[#This Row],[TOL2008]],2)),Pääluokka!$G$2:$G$100,0))</f>
        <v>#N/A</v>
      </c>
      <c r="K348" s="126" t="e">
        <f>INDEX(Pääluokka!$I$2:$I$100,MATCH(VALUE(LEFT(Taulukko1[[#This Row],[TOL2008]],2)),Pääluokka!$G$2:$G$100,0))</f>
        <v>#N/A</v>
      </c>
      <c r="L348" s="41" t="str">
        <f t="shared" si="50"/>
        <v>NA</v>
      </c>
      <c r="M348" s="43">
        <f t="shared" si="51"/>
        <v>39540</v>
      </c>
      <c r="N348" s="43">
        <f t="shared" si="52"/>
        <v>39591</v>
      </c>
      <c r="O348" s="43">
        <f t="shared" si="53"/>
        <v>39539</v>
      </c>
      <c r="P348" s="43">
        <f t="shared" si="54"/>
        <v>39569</v>
      </c>
      <c r="Q348" s="41">
        <f t="shared" si="55"/>
        <v>2008</v>
      </c>
      <c r="R348" s="41">
        <f t="shared" si="56"/>
        <v>2008</v>
      </c>
      <c r="S348" s="43" t="str">
        <f>YEAR(Taulukko1[[#This Row],[Alku KK]])&amp;"Q"&amp;ROUNDDOWN((MONTH(Taulukko1[[#This Row],[Alku KK]])-1)/3+1,0)</f>
        <v>2008Q2</v>
      </c>
      <c r="T348" s="43" t="str">
        <f>YEAR(Taulukko1[[#This Row],[Loppu KK]])&amp;"Q"&amp;ROUNDDOWN((MONTH(Taulukko1[[#This Row],[Loppu KK]])-1)/3+1,0)</f>
        <v>2008Q2</v>
      </c>
      <c r="U348" s="66">
        <f>IF(COUNT(Taulukko1[[#This Row],[Neuvottelujen alaiset ]])=1,Taulukko1[[#This Row],[Neuvottelujen alaiset ]],Taulukko1[[#This Row],[Vähennystarve]])</f>
        <v>100</v>
      </c>
      <c r="V348" s="44">
        <f t="shared" si="57"/>
        <v>1</v>
      </c>
      <c r="W348" s="44" t="str">
        <f t="shared" si="58"/>
        <v>NA</v>
      </c>
      <c r="X348" s="44" t="str">
        <f t="shared" si="59"/>
        <v>NA</v>
      </c>
      <c r="Y348" s="90" t="b">
        <f>AND(MONTH(Taulukko1[[#This Row],[Alku PVM]] )=6,DAY(Taulukko1[[#This Row],[Alku PVM]] )&gt;19)</f>
        <v>0</v>
      </c>
      <c r="Z348" s="90" t="b">
        <f>AND(MONTH(Taulukko1[[#This Row],[Loppu PVM]] )=6,DAY(Taulukko1[[#This Row],[Loppu PVM]] )&gt;19)</f>
        <v>0</v>
      </c>
      <c r="AA348" s="90" t="b">
        <f>OR(MONTH(Taulukko1[[#This Row],[Alku PVM]] )&lt;=5,AND(MONTH(Taulukko1[[#This Row],[Alku PVM]] )=6,DAY(Taulukko1[[#This Row],[Alku PVM]] )&lt;20))</f>
        <v>1</v>
      </c>
      <c r="AB348" s="90" t="b">
        <f>OR(MONTH(Taulukko1[[#This Row],[Loppu PVM]])&lt;=5,AND(MONTH(Taulukko1[[#This Row],[Loppu PVM]] )=6,DAY(Taulukko1[[#This Row],[Loppu PVM]])&lt;20))</f>
        <v>1</v>
      </c>
      <c r="AC348" s="90" t="b">
        <f>OR(MONTH(Taulukko1[[#This Row],[Alku PVM]] )&lt;=3,AND(MONTH(Taulukko1[[#This Row],[Alku PVM]] )=3))</f>
        <v>0</v>
      </c>
      <c r="AD348" s="90" t="b">
        <f>OR(MONTH(Taulukko1[[#This Row],[Loppu PVM]] )&lt;=3,AND(MONTH(Taulukko1[[#This Row],[Loppu PVM]] )=3))</f>
        <v>0</v>
      </c>
      <c r="AE348" s="90" t="b">
        <f>OR(MONTH(Taulukko1[[#This Row],[Alku PVM]] )&lt;=9,AND(MONTH(Taulukko1[[#This Row],[Alku PVM]] )=9))</f>
        <v>1</v>
      </c>
      <c r="AF348" s="90" t="b">
        <f>OR(MONTH(Taulukko1[[#This Row],[Loppu PVM]])&lt;=9,AND(MONTH(Taulukko1[[#This Row],[Loppu PVM]] )=9))</f>
        <v>1</v>
      </c>
      <c r="AG348" s="90" t="b">
        <f>OR(MONTH(Taulukko1[[#This Row],[Alku PVM]] )&lt;=6,AND(MONTH(Taulukko1[[#This Row],[Alku PVM]] )=6))</f>
        <v>1</v>
      </c>
      <c r="AH348" s="90" t="b">
        <f>OR(MONTH(Taulukko1[[#This Row],[Loppu PVM]])&lt;=6,AND(MONTH(Taulukko1[[#This Row],[Loppu PVM]] )=6))</f>
        <v>1</v>
      </c>
    </row>
    <row r="349" spans="1:34" ht="12.75" customHeight="1">
      <c r="A349" t="s">
        <v>1681</v>
      </c>
      <c r="B349" s="23">
        <v>39540</v>
      </c>
      <c r="C349" t="s">
        <v>1837</v>
      </c>
      <c r="E349" s="62">
        <v>14</v>
      </c>
      <c r="F349" s="4"/>
      <c r="G349" s="5"/>
      <c r="H349" s="16">
        <v>14</v>
      </c>
      <c r="I349" s="126">
        <f>INDEX('TOL2008'!B:B,MATCH(A676,'TOL2008'!A:A,0))</f>
        <v>10710</v>
      </c>
      <c r="J349" s="126" t="str">
        <f>INDEX(Pääluokka!$H$2:$H$100,MATCH(VALUE(LEFT(Taulukko1[[#This Row],[TOL2008]],2)),Pääluokka!$G$2:$G$100,0))</f>
        <v>Teollisuus</v>
      </c>
      <c r="K349" s="126" t="str">
        <f>INDEX(Pääluokka!$I$2:$I$100,MATCH(VALUE(LEFT(Taulukko1[[#This Row],[TOL2008]],2)),Pääluokka!$G$2:$G$100,0))</f>
        <v>Teollisuus (C-E)</v>
      </c>
      <c r="L349" s="41" t="str">
        <f t="shared" si="50"/>
        <v>NA</v>
      </c>
      <c r="M349" s="43">
        <f t="shared" si="51"/>
        <v>39540</v>
      </c>
      <c r="N349" s="43">
        <f t="shared" si="52"/>
        <v>39591</v>
      </c>
      <c r="O349" s="43">
        <f t="shared" si="53"/>
        <v>39539</v>
      </c>
      <c r="P349" s="43">
        <f t="shared" si="54"/>
        <v>39569</v>
      </c>
      <c r="Q349" s="41">
        <f t="shared" si="55"/>
        <v>2008</v>
      </c>
      <c r="R349" s="41">
        <f t="shared" si="56"/>
        <v>2008</v>
      </c>
      <c r="S349" s="43" t="str">
        <f>YEAR(Taulukko1[[#This Row],[Alku KK]])&amp;"Q"&amp;ROUNDDOWN((MONTH(Taulukko1[[#This Row],[Alku KK]])-1)/3+1,0)</f>
        <v>2008Q2</v>
      </c>
      <c r="T349" s="43" t="str">
        <f>YEAR(Taulukko1[[#This Row],[Loppu KK]])&amp;"Q"&amp;ROUNDDOWN((MONTH(Taulukko1[[#This Row],[Loppu KK]])-1)/3+1,0)</f>
        <v>2008Q2</v>
      </c>
      <c r="U349" s="66">
        <f>IF(COUNT(Taulukko1[[#This Row],[Neuvottelujen alaiset ]])=1,Taulukko1[[#This Row],[Neuvottelujen alaiset ]],Taulukko1[[#This Row],[Vähennystarve]])</f>
        <v>14</v>
      </c>
      <c r="V349" s="44">
        <f t="shared" si="57"/>
        <v>1</v>
      </c>
      <c r="W349" s="44" t="str">
        <f t="shared" si="58"/>
        <v>NA</v>
      </c>
      <c r="X349" s="44" t="str">
        <f t="shared" si="59"/>
        <v>NA</v>
      </c>
      <c r="Y349" s="90" t="b">
        <f>AND(MONTH(Taulukko1[[#This Row],[Alku PVM]] )=6,DAY(Taulukko1[[#This Row],[Alku PVM]] )&gt;19)</f>
        <v>0</v>
      </c>
      <c r="Z349" s="90" t="b">
        <f>AND(MONTH(Taulukko1[[#This Row],[Loppu PVM]] )=6,DAY(Taulukko1[[#This Row],[Loppu PVM]] )&gt;19)</f>
        <v>0</v>
      </c>
      <c r="AA349" s="90" t="b">
        <f>OR(MONTH(Taulukko1[[#This Row],[Alku PVM]] )&lt;=5,AND(MONTH(Taulukko1[[#This Row],[Alku PVM]] )=6,DAY(Taulukko1[[#This Row],[Alku PVM]] )&lt;20))</f>
        <v>1</v>
      </c>
      <c r="AB349" s="90" t="b">
        <f>OR(MONTH(Taulukko1[[#This Row],[Loppu PVM]])&lt;=5,AND(MONTH(Taulukko1[[#This Row],[Loppu PVM]] )=6,DAY(Taulukko1[[#This Row],[Loppu PVM]])&lt;20))</f>
        <v>1</v>
      </c>
      <c r="AC349" s="90" t="b">
        <f>OR(MONTH(Taulukko1[[#This Row],[Alku PVM]] )&lt;=3,AND(MONTH(Taulukko1[[#This Row],[Alku PVM]] )=3))</f>
        <v>0</v>
      </c>
      <c r="AD349" s="90" t="b">
        <f>OR(MONTH(Taulukko1[[#This Row],[Loppu PVM]] )&lt;=3,AND(MONTH(Taulukko1[[#This Row],[Loppu PVM]] )=3))</f>
        <v>0</v>
      </c>
      <c r="AE349" s="90" t="b">
        <f>OR(MONTH(Taulukko1[[#This Row],[Alku PVM]] )&lt;=9,AND(MONTH(Taulukko1[[#This Row],[Alku PVM]] )=9))</f>
        <v>1</v>
      </c>
      <c r="AF349" s="90" t="b">
        <f>OR(MONTH(Taulukko1[[#This Row],[Loppu PVM]])&lt;=9,AND(MONTH(Taulukko1[[#This Row],[Loppu PVM]] )=9))</f>
        <v>1</v>
      </c>
      <c r="AG349" s="90" t="b">
        <f>OR(MONTH(Taulukko1[[#This Row],[Alku PVM]] )&lt;=6,AND(MONTH(Taulukko1[[#This Row],[Alku PVM]] )=6))</f>
        <v>1</v>
      </c>
      <c r="AH349" s="90" t="b">
        <f>OR(MONTH(Taulukko1[[#This Row],[Loppu PVM]])&lt;=6,AND(MONTH(Taulukko1[[#This Row],[Loppu PVM]] )=6))</f>
        <v>1</v>
      </c>
    </row>
    <row r="350" spans="1:34" ht="12.75" customHeight="1">
      <c r="A350" t="s">
        <v>2109</v>
      </c>
      <c r="B350" s="23">
        <v>39545</v>
      </c>
      <c r="C350" t="s">
        <v>2108</v>
      </c>
      <c r="E350" s="62">
        <v>20</v>
      </c>
      <c r="F350" s="4"/>
      <c r="G350" s="5"/>
      <c r="H350" s="16">
        <v>20</v>
      </c>
      <c r="I350" s="126" t="e">
        <f>INDEX('TOL2008'!B:B,MATCH(A350,'TOL2008'!A:A,0))</f>
        <v>#N/A</v>
      </c>
      <c r="J350" s="126" t="e">
        <f>INDEX(Pääluokka!$H$2:$H$100,MATCH(VALUE(LEFT(Taulukko1[[#This Row],[TOL2008]],2)),Pääluokka!$G$2:$G$100,0))</f>
        <v>#N/A</v>
      </c>
      <c r="K350" s="126" t="e">
        <f>INDEX(Pääluokka!$I$2:$I$100,MATCH(VALUE(LEFT(Taulukko1[[#This Row],[TOL2008]],2)),Pääluokka!$G$2:$G$100,0))</f>
        <v>#N/A</v>
      </c>
      <c r="L350" s="41" t="str">
        <f t="shared" si="50"/>
        <v>NA</v>
      </c>
      <c r="M350" s="43">
        <f t="shared" si="51"/>
        <v>39545</v>
      </c>
      <c r="N350" s="43">
        <f t="shared" si="52"/>
        <v>39596</v>
      </c>
      <c r="O350" s="43">
        <f t="shared" si="53"/>
        <v>39539</v>
      </c>
      <c r="P350" s="43">
        <f t="shared" si="54"/>
        <v>39569</v>
      </c>
      <c r="Q350" s="41">
        <f t="shared" si="55"/>
        <v>2008</v>
      </c>
      <c r="R350" s="41">
        <f t="shared" si="56"/>
        <v>2008</v>
      </c>
      <c r="S350" s="43" t="str">
        <f>YEAR(Taulukko1[[#This Row],[Alku KK]])&amp;"Q"&amp;ROUNDDOWN((MONTH(Taulukko1[[#This Row],[Alku KK]])-1)/3+1,0)</f>
        <v>2008Q2</v>
      </c>
      <c r="T350" s="43" t="str">
        <f>YEAR(Taulukko1[[#This Row],[Loppu KK]])&amp;"Q"&amp;ROUNDDOWN((MONTH(Taulukko1[[#This Row],[Loppu KK]])-1)/3+1,0)</f>
        <v>2008Q2</v>
      </c>
      <c r="U350" s="66">
        <f>IF(COUNT(Taulukko1[[#This Row],[Neuvottelujen alaiset ]])=1,Taulukko1[[#This Row],[Neuvottelujen alaiset ]],Taulukko1[[#This Row],[Vähennystarve]])</f>
        <v>20</v>
      </c>
      <c r="V350" s="44">
        <f t="shared" si="57"/>
        <v>1</v>
      </c>
      <c r="W350" s="44" t="str">
        <f t="shared" si="58"/>
        <v>NA</v>
      </c>
      <c r="X350" s="44" t="str">
        <f t="shared" si="59"/>
        <v>NA</v>
      </c>
      <c r="Y350" s="90" t="b">
        <f>AND(MONTH(Taulukko1[[#This Row],[Alku PVM]] )=6,DAY(Taulukko1[[#This Row],[Alku PVM]] )&gt;19)</f>
        <v>0</v>
      </c>
      <c r="Z350" s="90" t="b">
        <f>AND(MONTH(Taulukko1[[#This Row],[Loppu PVM]] )=6,DAY(Taulukko1[[#This Row],[Loppu PVM]] )&gt;19)</f>
        <v>0</v>
      </c>
      <c r="AA350" s="90" t="b">
        <f>OR(MONTH(Taulukko1[[#This Row],[Alku PVM]] )&lt;=5,AND(MONTH(Taulukko1[[#This Row],[Alku PVM]] )=6,DAY(Taulukko1[[#This Row],[Alku PVM]] )&lt;20))</f>
        <v>1</v>
      </c>
      <c r="AB350" s="90" t="b">
        <f>OR(MONTH(Taulukko1[[#This Row],[Loppu PVM]])&lt;=5,AND(MONTH(Taulukko1[[#This Row],[Loppu PVM]] )=6,DAY(Taulukko1[[#This Row],[Loppu PVM]])&lt;20))</f>
        <v>1</v>
      </c>
      <c r="AC350" s="90" t="b">
        <f>OR(MONTH(Taulukko1[[#This Row],[Alku PVM]] )&lt;=3,AND(MONTH(Taulukko1[[#This Row],[Alku PVM]] )=3))</f>
        <v>0</v>
      </c>
      <c r="AD350" s="90" t="b">
        <f>OR(MONTH(Taulukko1[[#This Row],[Loppu PVM]] )&lt;=3,AND(MONTH(Taulukko1[[#This Row],[Loppu PVM]] )=3))</f>
        <v>0</v>
      </c>
      <c r="AE350" s="90" t="b">
        <f>OR(MONTH(Taulukko1[[#This Row],[Alku PVM]] )&lt;=9,AND(MONTH(Taulukko1[[#This Row],[Alku PVM]] )=9))</f>
        <v>1</v>
      </c>
      <c r="AF350" s="90" t="b">
        <f>OR(MONTH(Taulukko1[[#This Row],[Loppu PVM]])&lt;=9,AND(MONTH(Taulukko1[[#This Row],[Loppu PVM]] )=9))</f>
        <v>1</v>
      </c>
      <c r="AG350" s="90" t="b">
        <f>OR(MONTH(Taulukko1[[#This Row],[Alku PVM]] )&lt;=6,AND(MONTH(Taulukko1[[#This Row],[Alku PVM]] )=6))</f>
        <v>1</v>
      </c>
      <c r="AH350" s="90" t="b">
        <f>OR(MONTH(Taulukko1[[#This Row],[Loppu PVM]])&lt;=6,AND(MONTH(Taulukko1[[#This Row],[Loppu PVM]] )=6))</f>
        <v>1</v>
      </c>
    </row>
    <row r="351" spans="1:34" ht="12.75" customHeight="1">
      <c r="A351" t="s">
        <v>2021</v>
      </c>
      <c r="B351" s="23">
        <v>39545</v>
      </c>
      <c r="C351" t="s">
        <v>1706</v>
      </c>
      <c r="E351" s="62">
        <v>35</v>
      </c>
      <c r="F351" s="4">
        <v>39596</v>
      </c>
      <c r="G351" s="5">
        <v>35</v>
      </c>
      <c r="H351" s="22">
        <v>35</v>
      </c>
      <c r="I351" s="126" t="e">
        <f>INDEX('TOL2008'!B:B,MATCH(A351,'TOL2008'!A:A,0))</f>
        <v>#N/A</v>
      </c>
      <c r="J351" s="126" t="e">
        <f>INDEX(Pääluokka!$H$2:$H$100,MATCH(VALUE(LEFT(Taulukko1[[#This Row],[TOL2008]],2)),Pääluokka!$G$2:$G$100,0))</f>
        <v>#N/A</v>
      </c>
      <c r="K351" s="126" t="e">
        <f>INDEX(Pääluokka!$I$2:$I$100,MATCH(VALUE(LEFT(Taulukko1[[#This Row],[TOL2008]],2)),Pääluokka!$G$2:$G$100,0))</f>
        <v>#N/A</v>
      </c>
      <c r="L351" s="41">
        <f t="shared" si="50"/>
        <v>51</v>
      </c>
      <c r="M351" s="43">
        <f t="shared" si="51"/>
        <v>39545</v>
      </c>
      <c r="N351" s="43">
        <f t="shared" si="52"/>
        <v>39596</v>
      </c>
      <c r="O351" s="43">
        <f t="shared" si="53"/>
        <v>39539</v>
      </c>
      <c r="P351" s="43">
        <f t="shared" si="54"/>
        <v>39569</v>
      </c>
      <c r="Q351" s="41">
        <f t="shared" si="55"/>
        <v>2008</v>
      </c>
      <c r="R351" s="41">
        <f t="shared" si="56"/>
        <v>2008</v>
      </c>
      <c r="S351" s="43" t="str">
        <f>YEAR(Taulukko1[[#This Row],[Alku KK]])&amp;"Q"&amp;ROUNDDOWN((MONTH(Taulukko1[[#This Row],[Alku KK]])-1)/3+1,0)</f>
        <v>2008Q2</v>
      </c>
      <c r="T351" s="43" t="str">
        <f>YEAR(Taulukko1[[#This Row],[Loppu KK]])&amp;"Q"&amp;ROUNDDOWN((MONTH(Taulukko1[[#This Row],[Loppu KK]])-1)/3+1,0)</f>
        <v>2008Q2</v>
      </c>
      <c r="U351" s="66">
        <f>IF(COUNT(Taulukko1[[#This Row],[Neuvottelujen alaiset ]])=1,Taulukko1[[#This Row],[Neuvottelujen alaiset ]],Taulukko1[[#This Row],[Vähennystarve]])</f>
        <v>35</v>
      </c>
      <c r="V351" s="44">
        <f t="shared" si="57"/>
        <v>1</v>
      </c>
      <c r="W351" s="44">
        <f t="shared" si="58"/>
        <v>1</v>
      </c>
      <c r="X351" s="44">
        <f t="shared" si="59"/>
        <v>1</v>
      </c>
      <c r="Y351" s="90" t="b">
        <f>AND(MONTH(Taulukko1[[#This Row],[Alku PVM]] )=6,DAY(Taulukko1[[#This Row],[Alku PVM]] )&gt;19)</f>
        <v>0</v>
      </c>
      <c r="Z351" s="90" t="b">
        <f>AND(MONTH(Taulukko1[[#This Row],[Loppu PVM]] )=6,DAY(Taulukko1[[#This Row],[Loppu PVM]] )&gt;19)</f>
        <v>0</v>
      </c>
      <c r="AA351" s="90" t="b">
        <f>OR(MONTH(Taulukko1[[#This Row],[Alku PVM]] )&lt;=5,AND(MONTH(Taulukko1[[#This Row],[Alku PVM]] )=6,DAY(Taulukko1[[#This Row],[Alku PVM]] )&lt;20))</f>
        <v>1</v>
      </c>
      <c r="AB351" s="90" t="b">
        <f>OR(MONTH(Taulukko1[[#This Row],[Loppu PVM]])&lt;=5,AND(MONTH(Taulukko1[[#This Row],[Loppu PVM]] )=6,DAY(Taulukko1[[#This Row],[Loppu PVM]])&lt;20))</f>
        <v>1</v>
      </c>
      <c r="AC351" s="90" t="b">
        <f>OR(MONTH(Taulukko1[[#This Row],[Alku PVM]] )&lt;=3,AND(MONTH(Taulukko1[[#This Row],[Alku PVM]] )=3))</f>
        <v>0</v>
      </c>
      <c r="AD351" s="90" t="b">
        <f>OR(MONTH(Taulukko1[[#This Row],[Loppu PVM]] )&lt;=3,AND(MONTH(Taulukko1[[#This Row],[Loppu PVM]] )=3))</f>
        <v>0</v>
      </c>
      <c r="AE351" s="90" t="b">
        <f>OR(MONTH(Taulukko1[[#This Row],[Alku PVM]] )&lt;=9,AND(MONTH(Taulukko1[[#This Row],[Alku PVM]] )=9))</f>
        <v>1</v>
      </c>
      <c r="AF351" s="90" t="b">
        <f>OR(MONTH(Taulukko1[[#This Row],[Loppu PVM]])&lt;=9,AND(MONTH(Taulukko1[[#This Row],[Loppu PVM]] )=9))</f>
        <v>1</v>
      </c>
      <c r="AG351" s="90" t="b">
        <f>OR(MONTH(Taulukko1[[#This Row],[Alku PVM]] )&lt;=6,AND(MONTH(Taulukko1[[#This Row],[Alku PVM]] )=6))</f>
        <v>1</v>
      </c>
      <c r="AH351" s="90" t="b">
        <f>OR(MONTH(Taulukko1[[#This Row],[Loppu PVM]])&lt;=6,AND(MONTH(Taulukko1[[#This Row],[Loppu PVM]] )=6))</f>
        <v>1</v>
      </c>
    </row>
    <row r="352" spans="1:34" ht="12.75" customHeight="1">
      <c r="A352" t="s">
        <v>2012</v>
      </c>
      <c r="B352" s="23">
        <v>39548</v>
      </c>
      <c r="C352" t="s">
        <v>1401</v>
      </c>
      <c r="E352" s="62">
        <v>60</v>
      </c>
      <c r="F352" s="4">
        <v>39598</v>
      </c>
      <c r="G352" s="5">
        <v>50</v>
      </c>
      <c r="H352" s="16">
        <v>60</v>
      </c>
      <c r="I352" s="126" t="e">
        <f>INDEX('TOL2008'!B:B,MATCH(A352,'TOL2008'!A:A,0))</f>
        <v>#N/A</v>
      </c>
      <c r="J352" s="126" t="e">
        <f>INDEX(Pääluokka!$H$2:$H$100,MATCH(VALUE(LEFT(Taulukko1[[#This Row],[TOL2008]],2)),Pääluokka!$G$2:$G$100,0))</f>
        <v>#N/A</v>
      </c>
      <c r="K352" s="126" t="e">
        <f>INDEX(Pääluokka!$I$2:$I$100,MATCH(VALUE(LEFT(Taulukko1[[#This Row],[TOL2008]],2)),Pääluokka!$G$2:$G$100,0))</f>
        <v>#N/A</v>
      </c>
      <c r="L352" s="41">
        <f t="shared" si="50"/>
        <v>50</v>
      </c>
      <c r="M352" s="43">
        <f t="shared" si="51"/>
        <v>39548</v>
      </c>
      <c r="N352" s="43">
        <f t="shared" si="52"/>
        <v>39598</v>
      </c>
      <c r="O352" s="43">
        <f t="shared" si="53"/>
        <v>39539</v>
      </c>
      <c r="P352" s="43">
        <f t="shared" si="54"/>
        <v>39569</v>
      </c>
      <c r="Q352" s="41">
        <f t="shared" si="55"/>
        <v>2008</v>
      </c>
      <c r="R352" s="41">
        <f t="shared" si="56"/>
        <v>2008</v>
      </c>
      <c r="S352" s="43" t="str">
        <f>YEAR(Taulukko1[[#This Row],[Alku KK]])&amp;"Q"&amp;ROUNDDOWN((MONTH(Taulukko1[[#This Row],[Alku KK]])-1)/3+1,0)</f>
        <v>2008Q2</v>
      </c>
      <c r="T352" s="43" t="str">
        <f>YEAR(Taulukko1[[#This Row],[Loppu KK]])&amp;"Q"&amp;ROUNDDOWN((MONTH(Taulukko1[[#This Row],[Loppu KK]])-1)/3+1,0)</f>
        <v>2008Q2</v>
      </c>
      <c r="U352" s="66">
        <f>IF(COUNT(Taulukko1[[#This Row],[Neuvottelujen alaiset ]])=1,Taulukko1[[#This Row],[Neuvottelujen alaiset ]],Taulukko1[[#This Row],[Vähennystarve]])</f>
        <v>60</v>
      </c>
      <c r="V352" s="44">
        <f t="shared" si="57"/>
        <v>1</v>
      </c>
      <c r="W352" s="44">
        <f t="shared" si="58"/>
        <v>0.83333333333333337</v>
      </c>
      <c r="X352" s="44">
        <f t="shared" si="59"/>
        <v>0.83333333333333337</v>
      </c>
      <c r="Y352" s="90" t="b">
        <f>AND(MONTH(Taulukko1[[#This Row],[Alku PVM]] )=6,DAY(Taulukko1[[#This Row],[Alku PVM]] )&gt;19)</f>
        <v>0</v>
      </c>
      <c r="Z352" s="90" t="b">
        <f>AND(MONTH(Taulukko1[[#This Row],[Loppu PVM]] )=6,DAY(Taulukko1[[#This Row],[Loppu PVM]] )&gt;19)</f>
        <v>0</v>
      </c>
      <c r="AA352" s="90" t="b">
        <f>OR(MONTH(Taulukko1[[#This Row],[Alku PVM]] )&lt;=5,AND(MONTH(Taulukko1[[#This Row],[Alku PVM]] )=6,DAY(Taulukko1[[#This Row],[Alku PVM]] )&lt;20))</f>
        <v>1</v>
      </c>
      <c r="AB352" s="90" t="b">
        <f>OR(MONTH(Taulukko1[[#This Row],[Loppu PVM]])&lt;=5,AND(MONTH(Taulukko1[[#This Row],[Loppu PVM]] )=6,DAY(Taulukko1[[#This Row],[Loppu PVM]])&lt;20))</f>
        <v>1</v>
      </c>
      <c r="AC352" s="90" t="b">
        <f>OR(MONTH(Taulukko1[[#This Row],[Alku PVM]] )&lt;=3,AND(MONTH(Taulukko1[[#This Row],[Alku PVM]] )=3))</f>
        <v>0</v>
      </c>
      <c r="AD352" s="90" t="b">
        <f>OR(MONTH(Taulukko1[[#This Row],[Loppu PVM]] )&lt;=3,AND(MONTH(Taulukko1[[#This Row],[Loppu PVM]] )=3))</f>
        <v>0</v>
      </c>
      <c r="AE352" s="90" t="b">
        <f>OR(MONTH(Taulukko1[[#This Row],[Alku PVM]] )&lt;=9,AND(MONTH(Taulukko1[[#This Row],[Alku PVM]] )=9))</f>
        <v>1</v>
      </c>
      <c r="AF352" s="90" t="b">
        <f>OR(MONTH(Taulukko1[[#This Row],[Loppu PVM]])&lt;=9,AND(MONTH(Taulukko1[[#This Row],[Loppu PVM]] )=9))</f>
        <v>1</v>
      </c>
      <c r="AG352" s="90" t="b">
        <f>OR(MONTH(Taulukko1[[#This Row],[Alku PVM]] )&lt;=6,AND(MONTH(Taulukko1[[#This Row],[Alku PVM]] )=6))</f>
        <v>1</v>
      </c>
      <c r="AH352" s="90" t="b">
        <f>OR(MONTH(Taulukko1[[#This Row],[Loppu PVM]])&lt;=6,AND(MONTH(Taulukko1[[#This Row],[Loppu PVM]] )=6))</f>
        <v>1</v>
      </c>
    </row>
    <row r="353" spans="1:34" ht="12.75" customHeight="1">
      <c r="A353" t="s">
        <v>2213</v>
      </c>
      <c r="B353" s="23">
        <v>39549</v>
      </c>
      <c r="C353" t="s">
        <v>2212</v>
      </c>
      <c r="E353" s="62">
        <v>34</v>
      </c>
      <c r="F353" s="4">
        <v>39552</v>
      </c>
      <c r="G353" s="5">
        <v>20</v>
      </c>
      <c r="H353" s="16">
        <v>34</v>
      </c>
      <c r="I353" s="126" t="e">
        <f>INDEX('TOL2008'!B:B,MATCH(A353,'TOL2008'!A:A,0))</f>
        <v>#N/A</v>
      </c>
      <c r="J353" s="126" t="e">
        <f>INDEX(Pääluokka!$H$2:$H$100,MATCH(VALUE(LEFT(Taulukko1[[#This Row],[TOL2008]],2)),Pääluokka!$G$2:$G$100,0))</f>
        <v>#N/A</v>
      </c>
      <c r="K353" s="126" t="e">
        <f>INDEX(Pääluokka!$I$2:$I$100,MATCH(VALUE(LEFT(Taulukko1[[#This Row],[TOL2008]],2)),Pääluokka!$G$2:$G$100,0))</f>
        <v>#N/A</v>
      </c>
      <c r="L353" s="41">
        <f t="shared" si="50"/>
        <v>3</v>
      </c>
      <c r="M353" s="43">
        <f t="shared" si="51"/>
        <v>39549</v>
      </c>
      <c r="N353" s="43">
        <f t="shared" si="52"/>
        <v>39552</v>
      </c>
      <c r="O353" s="43">
        <f t="shared" si="53"/>
        <v>39539</v>
      </c>
      <c r="P353" s="43">
        <f t="shared" si="54"/>
        <v>39539</v>
      </c>
      <c r="Q353" s="41">
        <f t="shared" si="55"/>
        <v>2008</v>
      </c>
      <c r="R353" s="41">
        <f t="shared" si="56"/>
        <v>2008</v>
      </c>
      <c r="S353" s="43" t="str">
        <f>YEAR(Taulukko1[[#This Row],[Alku KK]])&amp;"Q"&amp;ROUNDDOWN((MONTH(Taulukko1[[#This Row],[Alku KK]])-1)/3+1,0)</f>
        <v>2008Q2</v>
      </c>
      <c r="T353" s="43" t="str">
        <f>YEAR(Taulukko1[[#This Row],[Loppu KK]])&amp;"Q"&amp;ROUNDDOWN((MONTH(Taulukko1[[#This Row],[Loppu KK]])-1)/3+1,0)</f>
        <v>2008Q2</v>
      </c>
      <c r="U353" s="66">
        <f>IF(COUNT(Taulukko1[[#This Row],[Neuvottelujen alaiset ]])=1,Taulukko1[[#This Row],[Neuvottelujen alaiset ]],Taulukko1[[#This Row],[Vähennystarve]])</f>
        <v>34</v>
      </c>
      <c r="V353" s="44">
        <f t="shared" si="57"/>
        <v>1</v>
      </c>
      <c r="W353" s="44">
        <f t="shared" si="58"/>
        <v>0.58823529411764708</v>
      </c>
      <c r="X353" s="44">
        <f t="shared" si="59"/>
        <v>0.58823529411764708</v>
      </c>
      <c r="Y353" s="90" t="b">
        <f>AND(MONTH(Taulukko1[[#This Row],[Alku PVM]] )=6,DAY(Taulukko1[[#This Row],[Alku PVM]] )&gt;19)</f>
        <v>0</v>
      </c>
      <c r="Z353" s="90" t="b">
        <f>AND(MONTH(Taulukko1[[#This Row],[Loppu PVM]] )=6,DAY(Taulukko1[[#This Row],[Loppu PVM]] )&gt;19)</f>
        <v>0</v>
      </c>
      <c r="AA353" s="90" t="b">
        <f>OR(MONTH(Taulukko1[[#This Row],[Alku PVM]] )&lt;=5,AND(MONTH(Taulukko1[[#This Row],[Alku PVM]] )=6,DAY(Taulukko1[[#This Row],[Alku PVM]] )&lt;20))</f>
        <v>1</v>
      </c>
      <c r="AB353" s="90" t="b">
        <f>OR(MONTH(Taulukko1[[#This Row],[Loppu PVM]])&lt;=5,AND(MONTH(Taulukko1[[#This Row],[Loppu PVM]] )=6,DAY(Taulukko1[[#This Row],[Loppu PVM]])&lt;20))</f>
        <v>1</v>
      </c>
      <c r="AC353" s="90" t="b">
        <f>OR(MONTH(Taulukko1[[#This Row],[Alku PVM]] )&lt;=3,AND(MONTH(Taulukko1[[#This Row],[Alku PVM]] )=3))</f>
        <v>0</v>
      </c>
      <c r="AD353" s="90" t="b">
        <f>OR(MONTH(Taulukko1[[#This Row],[Loppu PVM]] )&lt;=3,AND(MONTH(Taulukko1[[#This Row],[Loppu PVM]] )=3))</f>
        <v>0</v>
      </c>
      <c r="AE353" s="90" t="b">
        <f>OR(MONTH(Taulukko1[[#This Row],[Alku PVM]] )&lt;=9,AND(MONTH(Taulukko1[[#This Row],[Alku PVM]] )=9))</f>
        <v>1</v>
      </c>
      <c r="AF353" s="90" t="b">
        <f>OR(MONTH(Taulukko1[[#This Row],[Loppu PVM]])&lt;=9,AND(MONTH(Taulukko1[[#This Row],[Loppu PVM]] )=9))</f>
        <v>1</v>
      </c>
      <c r="AG353" s="90" t="b">
        <f>OR(MONTH(Taulukko1[[#This Row],[Alku PVM]] )&lt;=6,AND(MONTH(Taulukko1[[#This Row],[Alku PVM]] )=6))</f>
        <v>1</v>
      </c>
      <c r="AH353" s="90" t="b">
        <f>OR(MONTH(Taulukko1[[#This Row],[Loppu PVM]])&lt;=6,AND(MONTH(Taulukko1[[#This Row],[Loppu PVM]] )=6))</f>
        <v>1</v>
      </c>
    </row>
    <row r="354" spans="1:34" ht="12.75" customHeight="1">
      <c r="A354" t="s">
        <v>1485</v>
      </c>
      <c r="B354" s="23">
        <v>39553</v>
      </c>
      <c r="C354" t="s">
        <v>1933</v>
      </c>
      <c r="E354" s="62">
        <v>20</v>
      </c>
      <c r="F354" s="4"/>
      <c r="G354" s="5"/>
      <c r="H354" s="16">
        <v>20</v>
      </c>
      <c r="I354" s="126" t="e">
        <f>INDEX('TOL2008'!B:B,MATCH(A354,'TOL2008'!A:A,0))</f>
        <v>#N/A</v>
      </c>
      <c r="J354" s="126" t="e">
        <f>INDEX(Pääluokka!$H$2:$H$100,MATCH(VALUE(LEFT(Taulukko1[[#This Row],[TOL2008]],2)),Pääluokka!$G$2:$G$100,0))</f>
        <v>#N/A</v>
      </c>
      <c r="K354" s="126" t="e">
        <f>INDEX(Pääluokka!$I$2:$I$100,MATCH(VALUE(LEFT(Taulukko1[[#This Row],[TOL2008]],2)),Pääluokka!$G$2:$G$100,0))</f>
        <v>#N/A</v>
      </c>
      <c r="L354" s="41" t="str">
        <f t="shared" si="50"/>
        <v>NA</v>
      </c>
      <c r="M354" s="43">
        <f t="shared" si="51"/>
        <v>39553</v>
      </c>
      <c r="N354" s="43">
        <f t="shared" si="52"/>
        <v>39604</v>
      </c>
      <c r="O354" s="43">
        <f t="shared" si="53"/>
        <v>39539</v>
      </c>
      <c r="P354" s="43">
        <f t="shared" si="54"/>
        <v>39600</v>
      </c>
      <c r="Q354" s="41">
        <f t="shared" si="55"/>
        <v>2008</v>
      </c>
      <c r="R354" s="41">
        <f t="shared" si="56"/>
        <v>2008</v>
      </c>
      <c r="S354" s="43" t="str">
        <f>YEAR(Taulukko1[[#This Row],[Alku KK]])&amp;"Q"&amp;ROUNDDOWN((MONTH(Taulukko1[[#This Row],[Alku KK]])-1)/3+1,0)</f>
        <v>2008Q2</v>
      </c>
      <c r="T354" s="43" t="str">
        <f>YEAR(Taulukko1[[#This Row],[Loppu KK]])&amp;"Q"&amp;ROUNDDOWN((MONTH(Taulukko1[[#This Row],[Loppu KK]])-1)/3+1,0)</f>
        <v>2008Q2</v>
      </c>
      <c r="U354" s="66">
        <f>IF(COUNT(Taulukko1[[#This Row],[Neuvottelujen alaiset ]])=1,Taulukko1[[#This Row],[Neuvottelujen alaiset ]],Taulukko1[[#This Row],[Vähennystarve]])</f>
        <v>20</v>
      </c>
      <c r="V354" s="44">
        <f t="shared" si="57"/>
        <v>1</v>
      </c>
      <c r="W354" s="44" t="str">
        <f t="shared" si="58"/>
        <v>NA</v>
      </c>
      <c r="X354" s="44" t="str">
        <f t="shared" si="59"/>
        <v>NA</v>
      </c>
      <c r="Y354" s="90" t="b">
        <f>AND(MONTH(Taulukko1[[#This Row],[Alku PVM]] )=6,DAY(Taulukko1[[#This Row],[Alku PVM]] )&gt;19)</f>
        <v>0</v>
      </c>
      <c r="Z354" s="90" t="b">
        <f>AND(MONTH(Taulukko1[[#This Row],[Loppu PVM]] )=6,DAY(Taulukko1[[#This Row],[Loppu PVM]] )&gt;19)</f>
        <v>0</v>
      </c>
      <c r="AA354" s="90" t="b">
        <f>OR(MONTH(Taulukko1[[#This Row],[Alku PVM]] )&lt;=5,AND(MONTH(Taulukko1[[#This Row],[Alku PVM]] )=6,DAY(Taulukko1[[#This Row],[Alku PVM]] )&lt;20))</f>
        <v>1</v>
      </c>
      <c r="AB354" s="90" t="b">
        <f>OR(MONTH(Taulukko1[[#This Row],[Loppu PVM]])&lt;=5,AND(MONTH(Taulukko1[[#This Row],[Loppu PVM]] )=6,DAY(Taulukko1[[#This Row],[Loppu PVM]])&lt;20))</f>
        <v>1</v>
      </c>
      <c r="AC354" s="90" t="b">
        <f>OR(MONTH(Taulukko1[[#This Row],[Alku PVM]] )&lt;=3,AND(MONTH(Taulukko1[[#This Row],[Alku PVM]] )=3))</f>
        <v>0</v>
      </c>
      <c r="AD354" s="90" t="b">
        <f>OR(MONTH(Taulukko1[[#This Row],[Loppu PVM]] )&lt;=3,AND(MONTH(Taulukko1[[#This Row],[Loppu PVM]] )=3))</f>
        <v>0</v>
      </c>
      <c r="AE354" s="90" t="b">
        <f>OR(MONTH(Taulukko1[[#This Row],[Alku PVM]] )&lt;=9,AND(MONTH(Taulukko1[[#This Row],[Alku PVM]] )=9))</f>
        <v>1</v>
      </c>
      <c r="AF354" s="90" t="b">
        <f>OR(MONTH(Taulukko1[[#This Row],[Loppu PVM]])&lt;=9,AND(MONTH(Taulukko1[[#This Row],[Loppu PVM]] )=9))</f>
        <v>1</v>
      </c>
      <c r="AG354" s="90" t="b">
        <f>OR(MONTH(Taulukko1[[#This Row],[Alku PVM]] )&lt;=6,AND(MONTH(Taulukko1[[#This Row],[Alku PVM]] )=6))</f>
        <v>1</v>
      </c>
      <c r="AH354" s="90" t="b">
        <f>OR(MONTH(Taulukko1[[#This Row],[Loppu PVM]])&lt;=6,AND(MONTH(Taulukko1[[#This Row],[Loppu PVM]] )=6))</f>
        <v>1</v>
      </c>
    </row>
    <row r="355" spans="1:34" ht="12.75" customHeight="1">
      <c r="A355" t="s">
        <v>1601</v>
      </c>
      <c r="B355" s="23">
        <v>39566</v>
      </c>
      <c r="C355" t="s">
        <v>2115</v>
      </c>
      <c r="E355" s="62">
        <v>114</v>
      </c>
      <c r="F355" s="4">
        <v>39617</v>
      </c>
      <c r="G355" s="5">
        <v>0</v>
      </c>
      <c r="H355" s="16">
        <v>114</v>
      </c>
      <c r="I355" s="126" t="e">
        <f>INDEX('TOL2008'!B:B,MATCH(A355,'TOL2008'!A:A,0))</f>
        <v>#N/A</v>
      </c>
      <c r="J355" s="126" t="e">
        <f>INDEX(Pääluokka!$H$2:$H$100,MATCH(VALUE(LEFT(Taulukko1[[#This Row],[TOL2008]],2)),Pääluokka!$G$2:$G$100,0))</f>
        <v>#N/A</v>
      </c>
      <c r="K355" s="126" t="e">
        <f>INDEX(Pääluokka!$I$2:$I$100,MATCH(VALUE(LEFT(Taulukko1[[#This Row],[TOL2008]],2)),Pääluokka!$G$2:$G$100,0))</f>
        <v>#N/A</v>
      </c>
      <c r="L355" s="41">
        <f t="shared" si="50"/>
        <v>51</v>
      </c>
      <c r="M355" s="43">
        <f t="shared" si="51"/>
        <v>39566</v>
      </c>
      <c r="N355" s="43">
        <f t="shared" si="52"/>
        <v>39617</v>
      </c>
      <c r="O355" s="43">
        <f t="shared" si="53"/>
        <v>39539</v>
      </c>
      <c r="P355" s="43">
        <f t="shared" si="54"/>
        <v>39600</v>
      </c>
      <c r="Q355" s="41">
        <f t="shared" si="55"/>
        <v>2008</v>
      </c>
      <c r="R355" s="41">
        <f t="shared" si="56"/>
        <v>2008</v>
      </c>
      <c r="S355" s="43" t="str">
        <f>YEAR(Taulukko1[[#This Row],[Alku KK]])&amp;"Q"&amp;ROUNDDOWN((MONTH(Taulukko1[[#This Row],[Alku KK]])-1)/3+1,0)</f>
        <v>2008Q2</v>
      </c>
      <c r="T355" s="43" t="str">
        <f>YEAR(Taulukko1[[#This Row],[Loppu KK]])&amp;"Q"&amp;ROUNDDOWN((MONTH(Taulukko1[[#This Row],[Loppu KK]])-1)/3+1,0)</f>
        <v>2008Q2</v>
      </c>
      <c r="U355" s="66">
        <f>IF(COUNT(Taulukko1[[#This Row],[Neuvottelujen alaiset ]])=1,Taulukko1[[#This Row],[Neuvottelujen alaiset ]],Taulukko1[[#This Row],[Vähennystarve]])</f>
        <v>114</v>
      </c>
      <c r="V355" s="44">
        <f t="shared" si="57"/>
        <v>1</v>
      </c>
      <c r="W355" s="44">
        <f t="shared" si="58"/>
        <v>0</v>
      </c>
      <c r="X355" s="44">
        <f t="shared" si="59"/>
        <v>0</v>
      </c>
      <c r="Y355" s="90" t="b">
        <f>AND(MONTH(Taulukko1[[#This Row],[Alku PVM]] )=6,DAY(Taulukko1[[#This Row],[Alku PVM]] )&gt;19)</f>
        <v>0</v>
      </c>
      <c r="Z355" s="90" t="b">
        <f>AND(MONTH(Taulukko1[[#This Row],[Loppu PVM]] )=6,DAY(Taulukko1[[#This Row],[Loppu PVM]] )&gt;19)</f>
        <v>0</v>
      </c>
      <c r="AA355" s="90" t="b">
        <f>OR(MONTH(Taulukko1[[#This Row],[Alku PVM]] )&lt;=5,AND(MONTH(Taulukko1[[#This Row],[Alku PVM]] )=6,DAY(Taulukko1[[#This Row],[Alku PVM]] )&lt;20))</f>
        <v>1</v>
      </c>
      <c r="AB355" s="90" t="b">
        <f>OR(MONTH(Taulukko1[[#This Row],[Loppu PVM]])&lt;=5,AND(MONTH(Taulukko1[[#This Row],[Loppu PVM]] )=6,DAY(Taulukko1[[#This Row],[Loppu PVM]])&lt;20))</f>
        <v>1</v>
      </c>
      <c r="AC355" s="90" t="b">
        <f>OR(MONTH(Taulukko1[[#This Row],[Alku PVM]] )&lt;=3,AND(MONTH(Taulukko1[[#This Row],[Alku PVM]] )=3))</f>
        <v>0</v>
      </c>
      <c r="AD355" s="90" t="b">
        <f>OR(MONTH(Taulukko1[[#This Row],[Loppu PVM]] )&lt;=3,AND(MONTH(Taulukko1[[#This Row],[Loppu PVM]] )=3))</f>
        <v>0</v>
      </c>
      <c r="AE355" s="90" t="b">
        <f>OR(MONTH(Taulukko1[[#This Row],[Alku PVM]] )&lt;=9,AND(MONTH(Taulukko1[[#This Row],[Alku PVM]] )=9))</f>
        <v>1</v>
      </c>
      <c r="AF355" s="90" t="b">
        <f>OR(MONTH(Taulukko1[[#This Row],[Loppu PVM]])&lt;=9,AND(MONTH(Taulukko1[[#This Row],[Loppu PVM]] )=9))</f>
        <v>1</v>
      </c>
      <c r="AG355" s="90" t="b">
        <f>OR(MONTH(Taulukko1[[#This Row],[Alku PVM]] )&lt;=6,AND(MONTH(Taulukko1[[#This Row],[Alku PVM]] )=6))</f>
        <v>1</v>
      </c>
      <c r="AH355" s="90" t="b">
        <f>OR(MONTH(Taulukko1[[#This Row],[Loppu PVM]])&lt;=6,AND(MONTH(Taulukko1[[#This Row],[Loppu PVM]] )=6))</f>
        <v>1</v>
      </c>
    </row>
    <row r="356" spans="1:34" ht="12.75" customHeight="1">
      <c r="A356" t="s">
        <v>1388</v>
      </c>
      <c r="B356" s="23">
        <v>39566</v>
      </c>
      <c r="C356" t="s">
        <v>1866</v>
      </c>
      <c r="E356" s="62">
        <v>105</v>
      </c>
      <c r="F356" s="4">
        <v>39615</v>
      </c>
      <c r="G356" s="5">
        <v>0</v>
      </c>
      <c r="H356" s="22">
        <v>496</v>
      </c>
      <c r="I356" s="126" t="e">
        <f>INDEX('TOL2008'!B:B,MATCH(A356,'TOL2008'!A:A,0))</f>
        <v>#N/A</v>
      </c>
      <c r="J356" s="126" t="e">
        <f>INDEX(Pääluokka!$H$2:$H$100,MATCH(VALUE(LEFT(Taulukko1[[#This Row],[TOL2008]],2)),Pääluokka!$G$2:$G$100,0))</f>
        <v>#N/A</v>
      </c>
      <c r="K356" s="126" t="e">
        <f>INDEX(Pääluokka!$I$2:$I$100,MATCH(VALUE(LEFT(Taulukko1[[#This Row],[TOL2008]],2)),Pääluokka!$G$2:$G$100,0))</f>
        <v>#N/A</v>
      </c>
      <c r="L356" s="41">
        <f t="shared" si="50"/>
        <v>49</v>
      </c>
      <c r="M356" s="43">
        <f t="shared" si="51"/>
        <v>39566</v>
      </c>
      <c r="N356" s="43">
        <f t="shared" si="52"/>
        <v>39615</v>
      </c>
      <c r="O356" s="43">
        <f t="shared" si="53"/>
        <v>39539</v>
      </c>
      <c r="P356" s="43">
        <f t="shared" si="54"/>
        <v>39600</v>
      </c>
      <c r="Q356" s="41">
        <f t="shared" si="55"/>
        <v>2008</v>
      </c>
      <c r="R356" s="41">
        <f t="shared" si="56"/>
        <v>2008</v>
      </c>
      <c r="S356" s="43" t="str">
        <f>YEAR(Taulukko1[[#This Row],[Alku KK]])&amp;"Q"&amp;ROUNDDOWN((MONTH(Taulukko1[[#This Row],[Alku KK]])-1)/3+1,0)</f>
        <v>2008Q2</v>
      </c>
      <c r="T356" s="43" t="str">
        <f>YEAR(Taulukko1[[#This Row],[Loppu KK]])&amp;"Q"&amp;ROUNDDOWN((MONTH(Taulukko1[[#This Row],[Loppu KK]])-1)/3+1,0)</f>
        <v>2008Q2</v>
      </c>
      <c r="U356" s="66">
        <f>IF(COUNT(Taulukko1[[#This Row],[Neuvottelujen alaiset ]])=1,Taulukko1[[#This Row],[Neuvottelujen alaiset ]],Taulukko1[[#This Row],[Vähennystarve]])</f>
        <v>496</v>
      </c>
      <c r="V356" s="44">
        <f t="shared" si="57"/>
        <v>0.21169354838709678</v>
      </c>
      <c r="W356" s="44">
        <f t="shared" si="58"/>
        <v>0</v>
      </c>
      <c r="X356" s="44">
        <f t="shared" si="59"/>
        <v>0</v>
      </c>
      <c r="Y356" s="90" t="b">
        <f>AND(MONTH(Taulukko1[[#This Row],[Alku PVM]] )=6,DAY(Taulukko1[[#This Row],[Alku PVM]] )&gt;19)</f>
        <v>0</v>
      </c>
      <c r="Z356" s="90" t="b">
        <f>AND(MONTH(Taulukko1[[#This Row],[Loppu PVM]] )=6,DAY(Taulukko1[[#This Row],[Loppu PVM]] )&gt;19)</f>
        <v>0</v>
      </c>
      <c r="AA356" s="90" t="b">
        <f>OR(MONTH(Taulukko1[[#This Row],[Alku PVM]] )&lt;=5,AND(MONTH(Taulukko1[[#This Row],[Alku PVM]] )=6,DAY(Taulukko1[[#This Row],[Alku PVM]] )&lt;20))</f>
        <v>1</v>
      </c>
      <c r="AB356" s="90" t="b">
        <f>OR(MONTH(Taulukko1[[#This Row],[Loppu PVM]])&lt;=5,AND(MONTH(Taulukko1[[#This Row],[Loppu PVM]] )=6,DAY(Taulukko1[[#This Row],[Loppu PVM]])&lt;20))</f>
        <v>1</v>
      </c>
      <c r="AC356" s="90" t="b">
        <f>OR(MONTH(Taulukko1[[#This Row],[Alku PVM]] )&lt;=3,AND(MONTH(Taulukko1[[#This Row],[Alku PVM]] )=3))</f>
        <v>0</v>
      </c>
      <c r="AD356" s="90" t="b">
        <f>OR(MONTH(Taulukko1[[#This Row],[Loppu PVM]] )&lt;=3,AND(MONTH(Taulukko1[[#This Row],[Loppu PVM]] )=3))</f>
        <v>0</v>
      </c>
      <c r="AE356" s="90" t="b">
        <f>OR(MONTH(Taulukko1[[#This Row],[Alku PVM]] )&lt;=9,AND(MONTH(Taulukko1[[#This Row],[Alku PVM]] )=9))</f>
        <v>1</v>
      </c>
      <c r="AF356" s="90" t="b">
        <f>OR(MONTH(Taulukko1[[#This Row],[Loppu PVM]])&lt;=9,AND(MONTH(Taulukko1[[#This Row],[Loppu PVM]] )=9))</f>
        <v>1</v>
      </c>
      <c r="AG356" s="90" t="b">
        <f>OR(MONTH(Taulukko1[[#This Row],[Alku PVM]] )&lt;=6,AND(MONTH(Taulukko1[[#This Row],[Alku PVM]] )=6))</f>
        <v>1</v>
      </c>
      <c r="AH356" s="90" t="b">
        <f>OR(MONTH(Taulukko1[[#This Row],[Loppu PVM]])&lt;=6,AND(MONTH(Taulukko1[[#This Row],[Loppu PVM]] )=6))</f>
        <v>1</v>
      </c>
    </row>
    <row r="357" spans="1:34" ht="12.75" customHeight="1">
      <c r="A357" t="s">
        <v>446</v>
      </c>
      <c r="B357" s="23">
        <v>39567</v>
      </c>
      <c r="C357" t="s">
        <v>2061</v>
      </c>
      <c r="E357" s="62">
        <v>80</v>
      </c>
      <c r="F357" s="4">
        <v>39602</v>
      </c>
      <c r="G357" s="5">
        <v>32</v>
      </c>
      <c r="H357" s="16">
        <v>80</v>
      </c>
      <c r="I357" s="126">
        <f>INDEX('TOL2008'!B:B,MATCH(A357,'TOL2008'!A:A,0))</f>
        <v>62010</v>
      </c>
      <c r="J357" s="126" t="str">
        <f>INDEX(Pääluokka!$H$2:$H$100,MATCH(VALUE(LEFT(Taulukko1[[#This Row],[TOL2008]],2)),Pääluokka!$G$2:$G$100,0))</f>
        <v>Informaatio ja viestintä</v>
      </c>
      <c r="K357" s="126" t="str">
        <f>INDEX(Pääluokka!$I$2:$I$100,MATCH(VALUE(LEFT(Taulukko1[[#This Row],[TOL2008]],2)),Pääluokka!$G$2:$G$100,0))</f>
        <v>Palvelualat (G-N, R, S)</v>
      </c>
      <c r="L357" s="41">
        <f t="shared" si="50"/>
        <v>35</v>
      </c>
      <c r="M357" s="43">
        <f t="shared" si="51"/>
        <v>39567</v>
      </c>
      <c r="N357" s="43">
        <f t="shared" si="52"/>
        <v>39602</v>
      </c>
      <c r="O357" s="43">
        <f t="shared" si="53"/>
        <v>39539</v>
      </c>
      <c r="P357" s="43">
        <f t="shared" si="54"/>
        <v>39600</v>
      </c>
      <c r="Q357" s="41">
        <f t="shared" si="55"/>
        <v>2008</v>
      </c>
      <c r="R357" s="41">
        <f t="shared" si="56"/>
        <v>2008</v>
      </c>
      <c r="S357" s="43" t="str">
        <f>YEAR(Taulukko1[[#This Row],[Alku KK]])&amp;"Q"&amp;ROUNDDOWN((MONTH(Taulukko1[[#This Row],[Alku KK]])-1)/3+1,0)</f>
        <v>2008Q2</v>
      </c>
      <c r="T357" s="43" t="str">
        <f>YEAR(Taulukko1[[#This Row],[Loppu KK]])&amp;"Q"&amp;ROUNDDOWN((MONTH(Taulukko1[[#This Row],[Loppu KK]])-1)/3+1,0)</f>
        <v>2008Q2</v>
      </c>
      <c r="U357" s="66">
        <f>IF(COUNT(Taulukko1[[#This Row],[Neuvottelujen alaiset ]])=1,Taulukko1[[#This Row],[Neuvottelujen alaiset ]],Taulukko1[[#This Row],[Vähennystarve]])</f>
        <v>80</v>
      </c>
      <c r="V357" s="44">
        <f t="shared" si="57"/>
        <v>1</v>
      </c>
      <c r="W357" s="44">
        <f t="shared" si="58"/>
        <v>0.4</v>
      </c>
      <c r="X357" s="44">
        <f t="shared" si="59"/>
        <v>0.4</v>
      </c>
      <c r="Y357" s="90" t="b">
        <f>AND(MONTH(Taulukko1[[#This Row],[Alku PVM]] )=6,DAY(Taulukko1[[#This Row],[Alku PVM]] )&gt;19)</f>
        <v>0</v>
      </c>
      <c r="Z357" s="90" t="b">
        <f>AND(MONTH(Taulukko1[[#This Row],[Loppu PVM]] )=6,DAY(Taulukko1[[#This Row],[Loppu PVM]] )&gt;19)</f>
        <v>0</v>
      </c>
      <c r="AA357" s="90" t="b">
        <f>OR(MONTH(Taulukko1[[#This Row],[Alku PVM]] )&lt;=5,AND(MONTH(Taulukko1[[#This Row],[Alku PVM]] )=6,DAY(Taulukko1[[#This Row],[Alku PVM]] )&lt;20))</f>
        <v>1</v>
      </c>
      <c r="AB357" s="90" t="b">
        <f>OR(MONTH(Taulukko1[[#This Row],[Loppu PVM]])&lt;=5,AND(MONTH(Taulukko1[[#This Row],[Loppu PVM]] )=6,DAY(Taulukko1[[#This Row],[Loppu PVM]])&lt;20))</f>
        <v>1</v>
      </c>
      <c r="AC357" s="90" t="b">
        <f>OR(MONTH(Taulukko1[[#This Row],[Alku PVM]] )&lt;=3,AND(MONTH(Taulukko1[[#This Row],[Alku PVM]] )=3))</f>
        <v>0</v>
      </c>
      <c r="AD357" s="90" t="b">
        <f>OR(MONTH(Taulukko1[[#This Row],[Loppu PVM]] )&lt;=3,AND(MONTH(Taulukko1[[#This Row],[Loppu PVM]] )=3))</f>
        <v>0</v>
      </c>
      <c r="AE357" s="90" t="b">
        <f>OR(MONTH(Taulukko1[[#This Row],[Alku PVM]] )&lt;=9,AND(MONTH(Taulukko1[[#This Row],[Alku PVM]] )=9))</f>
        <v>1</v>
      </c>
      <c r="AF357" s="90" t="b">
        <f>OR(MONTH(Taulukko1[[#This Row],[Loppu PVM]])&lt;=9,AND(MONTH(Taulukko1[[#This Row],[Loppu PVM]] )=9))</f>
        <v>1</v>
      </c>
      <c r="AG357" s="90" t="b">
        <f>OR(MONTH(Taulukko1[[#This Row],[Alku PVM]] )&lt;=6,AND(MONTH(Taulukko1[[#This Row],[Alku PVM]] )=6))</f>
        <v>1</v>
      </c>
      <c r="AH357" s="90" t="b">
        <f>OR(MONTH(Taulukko1[[#This Row],[Loppu PVM]])&lt;=6,AND(MONTH(Taulukko1[[#This Row],[Loppu PVM]] )=6))</f>
        <v>1</v>
      </c>
    </row>
    <row r="358" spans="1:34" ht="12.75" customHeight="1">
      <c r="A358" t="s">
        <v>2172</v>
      </c>
      <c r="B358" s="23">
        <v>39568</v>
      </c>
      <c r="C358" t="s">
        <v>2171</v>
      </c>
      <c r="E358" s="62">
        <v>20</v>
      </c>
      <c r="F358" s="4">
        <v>39611</v>
      </c>
      <c r="G358" s="5"/>
      <c r="H358" s="16">
        <v>85</v>
      </c>
      <c r="I358" s="126">
        <f>INDEX('TOL2008'!B:B,MATCH(A3934,'TOL2008'!A:A,0))</f>
        <v>45112</v>
      </c>
      <c r="J358" s="126" t="str">
        <f>INDEX(Pääluokka!$H$2:$H$100,MATCH(VALUE(LEFT(Taulukko1[[#This Row],[TOL2008]],2)),Pääluokka!$G$2:$G$100,0))</f>
        <v>Tukku- ja vähittäiskauppa; moottoriajoneuvojen ja moottoripyörien korjaus</v>
      </c>
      <c r="K358" s="126" t="str">
        <f>INDEX(Pääluokka!$I$2:$I$100,MATCH(VALUE(LEFT(Taulukko1[[#This Row],[TOL2008]],2)),Pääluokka!$G$2:$G$100,0))</f>
        <v>Palvelualat (G-N, R, S)</v>
      </c>
      <c r="L358" s="41">
        <f t="shared" si="50"/>
        <v>43</v>
      </c>
      <c r="M358" s="43">
        <f t="shared" si="51"/>
        <v>39568</v>
      </c>
      <c r="N358" s="43">
        <f t="shared" si="52"/>
        <v>39611</v>
      </c>
      <c r="O358" s="43">
        <f t="shared" si="53"/>
        <v>39539</v>
      </c>
      <c r="P358" s="43">
        <f t="shared" si="54"/>
        <v>39600</v>
      </c>
      <c r="Q358" s="41">
        <f t="shared" si="55"/>
        <v>2008</v>
      </c>
      <c r="R358" s="41">
        <f t="shared" si="56"/>
        <v>2008</v>
      </c>
      <c r="S358" s="43" t="str">
        <f>YEAR(Taulukko1[[#This Row],[Alku KK]])&amp;"Q"&amp;ROUNDDOWN((MONTH(Taulukko1[[#This Row],[Alku KK]])-1)/3+1,0)</f>
        <v>2008Q2</v>
      </c>
      <c r="T358" s="43" t="str">
        <f>YEAR(Taulukko1[[#This Row],[Loppu KK]])&amp;"Q"&amp;ROUNDDOWN((MONTH(Taulukko1[[#This Row],[Loppu KK]])-1)/3+1,0)</f>
        <v>2008Q2</v>
      </c>
      <c r="U358" s="66">
        <f>IF(COUNT(Taulukko1[[#This Row],[Neuvottelujen alaiset ]])=1,Taulukko1[[#This Row],[Neuvottelujen alaiset ]],Taulukko1[[#This Row],[Vähennystarve]])</f>
        <v>85</v>
      </c>
      <c r="V358" s="44">
        <f t="shared" si="57"/>
        <v>0.23529411764705882</v>
      </c>
      <c r="W358" s="44" t="str">
        <f t="shared" si="58"/>
        <v>NA</v>
      </c>
      <c r="X358" s="44" t="str">
        <f t="shared" si="59"/>
        <v>NA</v>
      </c>
      <c r="Y358" s="90" t="b">
        <f>AND(MONTH(Taulukko1[[#This Row],[Alku PVM]] )=6,DAY(Taulukko1[[#This Row],[Alku PVM]] )&gt;19)</f>
        <v>0</v>
      </c>
      <c r="Z358" s="90" t="b">
        <f>AND(MONTH(Taulukko1[[#This Row],[Loppu PVM]] )=6,DAY(Taulukko1[[#This Row],[Loppu PVM]] )&gt;19)</f>
        <v>0</v>
      </c>
      <c r="AA358" s="90" t="b">
        <f>OR(MONTH(Taulukko1[[#This Row],[Alku PVM]] )&lt;=5,AND(MONTH(Taulukko1[[#This Row],[Alku PVM]] )=6,DAY(Taulukko1[[#This Row],[Alku PVM]] )&lt;20))</f>
        <v>1</v>
      </c>
      <c r="AB358" s="90" t="b">
        <f>OR(MONTH(Taulukko1[[#This Row],[Loppu PVM]])&lt;=5,AND(MONTH(Taulukko1[[#This Row],[Loppu PVM]] )=6,DAY(Taulukko1[[#This Row],[Loppu PVM]])&lt;20))</f>
        <v>1</v>
      </c>
      <c r="AC358" s="90" t="b">
        <f>OR(MONTH(Taulukko1[[#This Row],[Alku PVM]] )&lt;=3,AND(MONTH(Taulukko1[[#This Row],[Alku PVM]] )=3))</f>
        <v>0</v>
      </c>
      <c r="AD358" s="90" t="b">
        <f>OR(MONTH(Taulukko1[[#This Row],[Loppu PVM]] )&lt;=3,AND(MONTH(Taulukko1[[#This Row],[Loppu PVM]] )=3))</f>
        <v>0</v>
      </c>
      <c r="AE358" s="90" t="b">
        <f>OR(MONTH(Taulukko1[[#This Row],[Alku PVM]] )&lt;=9,AND(MONTH(Taulukko1[[#This Row],[Alku PVM]] )=9))</f>
        <v>1</v>
      </c>
      <c r="AF358" s="90" t="b">
        <f>OR(MONTH(Taulukko1[[#This Row],[Loppu PVM]])&lt;=9,AND(MONTH(Taulukko1[[#This Row],[Loppu PVM]] )=9))</f>
        <v>1</v>
      </c>
      <c r="AG358" s="90" t="b">
        <f>OR(MONTH(Taulukko1[[#This Row],[Alku PVM]] )&lt;=6,AND(MONTH(Taulukko1[[#This Row],[Alku PVM]] )=6))</f>
        <v>1</v>
      </c>
      <c r="AH358" s="90" t="b">
        <f>OR(MONTH(Taulukko1[[#This Row],[Loppu PVM]])&lt;=6,AND(MONTH(Taulukko1[[#This Row],[Loppu PVM]] )=6))</f>
        <v>1</v>
      </c>
    </row>
    <row r="359" spans="1:34" ht="12.75" customHeight="1">
      <c r="A359" t="s">
        <v>672</v>
      </c>
      <c r="B359" s="23">
        <v>39569</v>
      </c>
      <c r="C359" t="s">
        <v>2214</v>
      </c>
      <c r="E359" s="62">
        <v>45</v>
      </c>
      <c r="F359" s="4">
        <v>39618</v>
      </c>
      <c r="G359" s="5">
        <v>32</v>
      </c>
      <c r="H359" s="16">
        <v>45</v>
      </c>
      <c r="I359" s="126">
        <f>INDEX('TOL2008'!B:B,MATCH(A359,'TOL2008'!A:A,0))</f>
        <v>58142</v>
      </c>
      <c r="J359" s="126" t="str">
        <f>INDEX(Pääluokka!$H$2:$H$100,MATCH(VALUE(LEFT(Taulukko1[[#This Row],[TOL2008]],2)),Pääluokka!$G$2:$G$100,0))</f>
        <v>Informaatio ja viestintä</v>
      </c>
      <c r="K359" s="126" t="str">
        <f>INDEX(Pääluokka!$I$2:$I$100,MATCH(VALUE(LEFT(Taulukko1[[#This Row],[TOL2008]],2)),Pääluokka!$G$2:$G$100,0))</f>
        <v>Palvelualat (G-N, R, S)</v>
      </c>
      <c r="L359" s="41">
        <f t="shared" si="50"/>
        <v>49</v>
      </c>
      <c r="M359" s="43">
        <f t="shared" si="51"/>
        <v>39569</v>
      </c>
      <c r="N359" s="43">
        <f t="shared" si="52"/>
        <v>39618</v>
      </c>
      <c r="O359" s="43">
        <f t="shared" si="53"/>
        <v>39569</v>
      </c>
      <c r="P359" s="43">
        <f t="shared" si="54"/>
        <v>39600</v>
      </c>
      <c r="Q359" s="41">
        <f t="shared" si="55"/>
        <v>2008</v>
      </c>
      <c r="R359" s="41">
        <f t="shared" si="56"/>
        <v>2008</v>
      </c>
      <c r="S359" s="43" t="str">
        <f>YEAR(Taulukko1[[#This Row],[Alku KK]])&amp;"Q"&amp;ROUNDDOWN((MONTH(Taulukko1[[#This Row],[Alku KK]])-1)/3+1,0)</f>
        <v>2008Q2</v>
      </c>
      <c r="T359" s="43" t="str">
        <f>YEAR(Taulukko1[[#This Row],[Loppu KK]])&amp;"Q"&amp;ROUNDDOWN((MONTH(Taulukko1[[#This Row],[Loppu KK]])-1)/3+1,0)</f>
        <v>2008Q2</v>
      </c>
      <c r="U359" s="66">
        <f>IF(COUNT(Taulukko1[[#This Row],[Neuvottelujen alaiset ]])=1,Taulukko1[[#This Row],[Neuvottelujen alaiset ]],Taulukko1[[#This Row],[Vähennystarve]])</f>
        <v>45</v>
      </c>
      <c r="V359" s="44">
        <f t="shared" si="57"/>
        <v>1</v>
      </c>
      <c r="W359" s="44">
        <f t="shared" si="58"/>
        <v>0.71111111111111114</v>
      </c>
      <c r="X359" s="44">
        <f t="shared" si="59"/>
        <v>0.71111111111111114</v>
      </c>
      <c r="Y359" s="90" t="b">
        <f>AND(MONTH(Taulukko1[[#This Row],[Alku PVM]] )=6,DAY(Taulukko1[[#This Row],[Alku PVM]] )&gt;19)</f>
        <v>0</v>
      </c>
      <c r="Z359" s="90" t="b">
        <f>AND(MONTH(Taulukko1[[#This Row],[Loppu PVM]] )=6,DAY(Taulukko1[[#This Row],[Loppu PVM]] )&gt;19)</f>
        <v>0</v>
      </c>
      <c r="AA359" s="90" t="b">
        <f>OR(MONTH(Taulukko1[[#This Row],[Alku PVM]] )&lt;=5,AND(MONTH(Taulukko1[[#This Row],[Alku PVM]] )=6,DAY(Taulukko1[[#This Row],[Alku PVM]] )&lt;20))</f>
        <v>1</v>
      </c>
      <c r="AB359" s="90" t="b">
        <f>OR(MONTH(Taulukko1[[#This Row],[Loppu PVM]])&lt;=5,AND(MONTH(Taulukko1[[#This Row],[Loppu PVM]] )=6,DAY(Taulukko1[[#This Row],[Loppu PVM]])&lt;20))</f>
        <v>1</v>
      </c>
      <c r="AC359" s="90" t="b">
        <f>OR(MONTH(Taulukko1[[#This Row],[Alku PVM]] )&lt;=3,AND(MONTH(Taulukko1[[#This Row],[Alku PVM]] )=3))</f>
        <v>0</v>
      </c>
      <c r="AD359" s="90" t="b">
        <f>OR(MONTH(Taulukko1[[#This Row],[Loppu PVM]] )&lt;=3,AND(MONTH(Taulukko1[[#This Row],[Loppu PVM]] )=3))</f>
        <v>0</v>
      </c>
      <c r="AE359" s="90" t="b">
        <f>OR(MONTH(Taulukko1[[#This Row],[Alku PVM]] )&lt;=9,AND(MONTH(Taulukko1[[#This Row],[Alku PVM]] )=9))</f>
        <v>1</v>
      </c>
      <c r="AF359" s="90" t="b">
        <f>OR(MONTH(Taulukko1[[#This Row],[Loppu PVM]])&lt;=9,AND(MONTH(Taulukko1[[#This Row],[Loppu PVM]] )=9))</f>
        <v>1</v>
      </c>
      <c r="AG359" s="90" t="b">
        <f>OR(MONTH(Taulukko1[[#This Row],[Alku PVM]] )&lt;=6,AND(MONTH(Taulukko1[[#This Row],[Alku PVM]] )=6))</f>
        <v>1</v>
      </c>
      <c r="AH359" s="90" t="b">
        <f>OR(MONTH(Taulukko1[[#This Row],[Loppu PVM]])&lt;=6,AND(MONTH(Taulukko1[[#This Row],[Loppu PVM]] )=6))</f>
        <v>1</v>
      </c>
    </row>
    <row r="360" spans="1:34" ht="12.75" customHeight="1">
      <c r="A360" t="s">
        <v>1954</v>
      </c>
      <c r="B360" s="23">
        <v>39569</v>
      </c>
      <c r="C360" t="s">
        <v>1953</v>
      </c>
      <c r="E360" s="62">
        <v>12</v>
      </c>
      <c r="F360" s="14">
        <v>39597</v>
      </c>
      <c r="G360" s="5">
        <v>12</v>
      </c>
      <c r="H360" s="16">
        <v>12</v>
      </c>
      <c r="I360" s="126" t="e">
        <f>INDEX('TOL2008'!B:B,MATCH(A360,'TOL2008'!A:A,0))</f>
        <v>#N/A</v>
      </c>
      <c r="J360" s="126" t="e">
        <f>INDEX(Pääluokka!$H$2:$H$100,MATCH(VALUE(LEFT(Taulukko1[[#This Row],[TOL2008]],2)),Pääluokka!$G$2:$G$100,0))</f>
        <v>#N/A</v>
      </c>
      <c r="K360" s="126" t="e">
        <f>INDEX(Pääluokka!$I$2:$I$100,MATCH(VALUE(LEFT(Taulukko1[[#This Row],[TOL2008]],2)),Pääluokka!$G$2:$G$100,0))</f>
        <v>#N/A</v>
      </c>
      <c r="L360" s="41">
        <f t="shared" si="50"/>
        <v>28</v>
      </c>
      <c r="M360" s="43">
        <f t="shared" si="51"/>
        <v>39569</v>
      </c>
      <c r="N360" s="43">
        <f t="shared" si="52"/>
        <v>39597</v>
      </c>
      <c r="O360" s="43">
        <f t="shared" si="53"/>
        <v>39569</v>
      </c>
      <c r="P360" s="43">
        <f t="shared" si="54"/>
        <v>39569</v>
      </c>
      <c r="Q360" s="41">
        <f t="shared" si="55"/>
        <v>2008</v>
      </c>
      <c r="R360" s="41">
        <f t="shared" si="56"/>
        <v>2008</v>
      </c>
      <c r="S360" s="43" t="str">
        <f>YEAR(Taulukko1[[#This Row],[Alku KK]])&amp;"Q"&amp;ROUNDDOWN((MONTH(Taulukko1[[#This Row],[Alku KK]])-1)/3+1,0)</f>
        <v>2008Q2</v>
      </c>
      <c r="T360" s="43" t="str">
        <f>YEAR(Taulukko1[[#This Row],[Loppu KK]])&amp;"Q"&amp;ROUNDDOWN((MONTH(Taulukko1[[#This Row],[Loppu KK]])-1)/3+1,0)</f>
        <v>2008Q2</v>
      </c>
      <c r="U360" s="66">
        <f>IF(COUNT(Taulukko1[[#This Row],[Neuvottelujen alaiset ]])=1,Taulukko1[[#This Row],[Neuvottelujen alaiset ]],Taulukko1[[#This Row],[Vähennystarve]])</f>
        <v>12</v>
      </c>
      <c r="V360" s="44">
        <f t="shared" si="57"/>
        <v>1</v>
      </c>
      <c r="W360" s="44">
        <f t="shared" si="58"/>
        <v>1</v>
      </c>
      <c r="X360" s="44">
        <f t="shared" si="59"/>
        <v>1</v>
      </c>
      <c r="Y360" s="90" t="b">
        <f>AND(MONTH(Taulukko1[[#This Row],[Alku PVM]] )=6,DAY(Taulukko1[[#This Row],[Alku PVM]] )&gt;19)</f>
        <v>0</v>
      </c>
      <c r="Z360" s="90" t="b">
        <f>AND(MONTH(Taulukko1[[#This Row],[Loppu PVM]] )=6,DAY(Taulukko1[[#This Row],[Loppu PVM]] )&gt;19)</f>
        <v>0</v>
      </c>
      <c r="AA360" s="90" t="b">
        <f>OR(MONTH(Taulukko1[[#This Row],[Alku PVM]] )&lt;=5,AND(MONTH(Taulukko1[[#This Row],[Alku PVM]] )=6,DAY(Taulukko1[[#This Row],[Alku PVM]] )&lt;20))</f>
        <v>1</v>
      </c>
      <c r="AB360" s="90" t="b">
        <f>OR(MONTH(Taulukko1[[#This Row],[Loppu PVM]])&lt;=5,AND(MONTH(Taulukko1[[#This Row],[Loppu PVM]] )=6,DAY(Taulukko1[[#This Row],[Loppu PVM]])&lt;20))</f>
        <v>1</v>
      </c>
      <c r="AC360" s="90" t="b">
        <f>OR(MONTH(Taulukko1[[#This Row],[Alku PVM]] )&lt;=3,AND(MONTH(Taulukko1[[#This Row],[Alku PVM]] )=3))</f>
        <v>0</v>
      </c>
      <c r="AD360" s="90" t="b">
        <f>OR(MONTH(Taulukko1[[#This Row],[Loppu PVM]] )&lt;=3,AND(MONTH(Taulukko1[[#This Row],[Loppu PVM]] )=3))</f>
        <v>0</v>
      </c>
      <c r="AE360" s="90" t="b">
        <f>OR(MONTH(Taulukko1[[#This Row],[Alku PVM]] )&lt;=9,AND(MONTH(Taulukko1[[#This Row],[Alku PVM]] )=9))</f>
        <v>1</v>
      </c>
      <c r="AF360" s="90" t="b">
        <f>OR(MONTH(Taulukko1[[#This Row],[Loppu PVM]])&lt;=9,AND(MONTH(Taulukko1[[#This Row],[Loppu PVM]] )=9))</f>
        <v>1</v>
      </c>
      <c r="AG360" s="90" t="b">
        <f>OR(MONTH(Taulukko1[[#This Row],[Alku PVM]] )&lt;=6,AND(MONTH(Taulukko1[[#This Row],[Alku PVM]] )=6))</f>
        <v>1</v>
      </c>
      <c r="AH360" s="90" t="b">
        <f>OR(MONTH(Taulukko1[[#This Row],[Loppu PVM]])&lt;=6,AND(MONTH(Taulukko1[[#This Row],[Loppu PVM]] )=6))</f>
        <v>1</v>
      </c>
    </row>
    <row r="361" spans="1:34" ht="12.75" customHeight="1">
      <c r="A361" t="s">
        <v>1880</v>
      </c>
      <c r="B361" s="23">
        <v>39569</v>
      </c>
      <c r="C361" t="s">
        <v>1879</v>
      </c>
      <c r="E361" s="62">
        <v>25</v>
      </c>
      <c r="F361" s="4">
        <v>39654</v>
      </c>
      <c r="G361" s="5">
        <v>8</v>
      </c>
      <c r="H361" s="22">
        <v>25</v>
      </c>
      <c r="I361" s="126" t="e">
        <f>INDEX('TOL2008'!B:B,MATCH(A361,'TOL2008'!A:A,0))</f>
        <v>#N/A</v>
      </c>
      <c r="J361" s="126" t="e">
        <f>INDEX(Pääluokka!$H$2:$H$100,MATCH(VALUE(LEFT(Taulukko1[[#This Row],[TOL2008]],2)),Pääluokka!$G$2:$G$100,0))</f>
        <v>#N/A</v>
      </c>
      <c r="K361" s="126" t="e">
        <f>INDEX(Pääluokka!$I$2:$I$100,MATCH(VALUE(LEFT(Taulukko1[[#This Row],[TOL2008]],2)),Pääluokka!$G$2:$G$100,0))</f>
        <v>#N/A</v>
      </c>
      <c r="L361" s="41">
        <f t="shared" si="50"/>
        <v>85</v>
      </c>
      <c r="M361" s="43">
        <f t="shared" si="51"/>
        <v>39569</v>
      </c>
      <c r="N361" s="43">
        <f t="shared" si="52"/>
        <v>39654</v>
      </c>
      <c r="O361" s="43">
        <f t="shared" si="53"/>
        <v>39569</v>
      </c>
      <c r="P361" s="43">
        <f t="shared" si="54"/>
        <v>39630</v>
      </c>
      <c r="Q361" s="41">
        <f t="shared" si="55"/>
        <v>2008</v>
      </c>
      <c r="R361" s="41">
        <f t="shared" si="56"/>
        <v>2008</v>
      </c>
      <c r="S361" s="43" t="str">
        <f>YEAR(Taulukko1[[#This Row],[Alku KK]])&amp;"Q"&amp;ROUNDDOWN((MONTH(Taulukko1[[#This Row],[Alku KK]])-1)/3+1,0)</f>
        <v>2008Q2</v>
      </c>
      <c r="T361" s="43" t="str">
        <f>YEAR(Taulukko1[[#This Row],[Loppu KK]])&amp;"Q"&amp;ROUNDDOWN((MONTH(Taulukko1[[#This Row],[Loppu KK]])-1)/3+1,0)</f>
        <v>2008Q3</v>
      </c>
      <c r="U361" s="66">
        <f>IF(COUNT(Taulukko1[[#This Row],[Neuvottelujen alaiset ]])=1,Taulukko1[[#This Row],[Neuvottelujen alaiset ]],Taulukko1[[#This Row],[Vähennystarve]])</f>
        <v>25</v>
      </c>
      <c r="V361" s="44">
        <f t="shared" si="57"/>
        <v>1</v>
      </c>
      <c r="W361" s="44">
        <f t="shared" si="58"/>
        <v>0.32</v>
      </c>
      <c r="X361" s="44">
        <f t="shared" si="59"/>
        <v>0.32</v>
      </c>
      <c r="Y361" s="90" t="b">
        <f>AND(MONTH(Taulukko1[[#This Row],[Alku PVM]] )=6,DAY(Taulukko1[[#This Row],[Alku PVM]] )&gt;19)</f>
        <v>0</v>
      </c>
      <c r="Z361" s="90" t="b">
        <f>AND(MONTH(Taulukko1[[#This Row],[Loppu PVM]] )=6,DAY(Taulukko1[[#This Row],[Loppu PVM]] )&gt;19)</f>
        <v>0</v>
      </c>
      <c r="AA361" s="90" t="b">
        <f>OR(MONTH(Taulukko1[[#This Row],[Alku PVM]] )&lt;=5,AND(MONTH(Taulukko1[[#This Row],[Alku PVM]] )=6,DAY(Taulukko1[[#This Row],[Alku PVM]] )&lt;20))</f>
        <v>1</v>
      </c>
      <c r="AB361" s="90" t="b">
        <f>OR(MONTH(Taulukko1[[#This Row],[Loppu PVM]])&lt;=5,AND(MONTH(Taulukko1[[#This Row],[Loppu PVM]] )=6,DAY(Taulukko1[[#This Row],[Loppu PVM]])&lt;20))</f>
        <v>0</v>
      </c>
      <c r="AC361" s="90" t="b">
        <f>OR(MONTH(Taulukko1[[#This Row],[Alku PVM]] )&lt;=3,AND(MONTH(Taulukko1[[#This Row],[Alku PVM]] )=3))</f>
        <v>0</v>
      </c>
      <c r="AD361" s="90" t="b">
        <f>OR(MONTH(Taulukko1[[#This Row],[Loppu PVM]] )&lt;=3,AND(MONTH(Taulukko1[[#This Row],[Loppu PVM]] )=3))</f>
        <v>0</v>
      </c>
      <c r="AE361" s="90" t="b">
        <f>OR(MONTH(Taulukko1[[#This Row],[Alku PVM]] )&lt;=9,AND(MONTH(Taulukko1[[#This Row],[Alku PVM]] )=9))</f>
        <v>1</v>
      </c>
      <c r="AF361" s="90" t="b">
        <f>OR(MONTH(Taulukko1[[#This Row],[Loppu PVM]])&lt;=9,AND(MONTH(Taulukko1[[#This Row],[Loppu PVM]] )=9))</f>
        <v>1</v>
      </c>
      <c r="AG361" s="90" t="b">
        <f>OR(MONTH(Taulukko1[[#This Row],[Alku PVM]] )&lt;=6,AND(MONTH(Taulukko1[[#This Row],[Alku PVM]] )=6))</f>
        <v>1</v>
      </c>
      <c r="AH361" s="90" t="b">
        <f>OR(MONTH(Taulukko1[[#This Row],[Loppu PVM]])&lt;=6,AND(MONTH(Taulukko1[[#This Row],[Loppu PVM]] )=6))</f>
        <v>0</v>
      </c>
    </row>
    <row r="362" spans="1:34" ht="12.75" customHeight="1">
      <c r="A362" t="s">
        <v>351</v>
      </c>
      <c r="B362" s="23">
        <v>39573</v>
      </c>
      <c r="C362" t="s">
        <v>2002</v>
      </c>
      <c r="E362" s="62">
        <v>140</v>
      </c>
      <c r="F362" s="4">
        <v>39623</v>
      </c>
      <c r="G362" s="5">
        <v>84</v>
      </c>
      <c r="H362" s="22">
        <v>330</v>
      </c>
      <c r="I362" s="126">
        <f>INDEX('TOL2008'!B:B,MATCH(A362,'TOL2008'!A:A,0))</f>
        <v>28950</v>
      </c>
      <c r="J362" s="126" t="str">
        <f>INDEX(Pääluokka!$H$2:$H$100,MATCH(VALUE(LEFT(Taulukko1[[#This Row],[TOL2008]],2)),Pääluokka!$G$2:$G$100,0))</f>
        <v>Teollisuus</v>
      </c>
      <c r="K362" s="126" t="str">
        <f>INDEX(Pääluokka!$I$2:$I$100,MATCH(VALUE(LEFT(Taulukko1[[#This Row],[TOL2008]],2)),Pääluokka!$G$2:$G$100,0))</f>
        <v>Teollisuus (C-E)</v>
      </c>
      <c r="L362" s="41">
        <f t="shared" si="50"/>
        <v>50</v>
      </c>
      <c r="M362" s="43">
        <f t="shared" si="51"/>
        <v>39573</v>
      </c>
      <c r="N362" s="43">
        <f t="shared" si="52"/>
        <v>39623</v>
      </c>
      <c r="O362" s="43">
        <f t="shared" si="53"/>
        <v>39569</v>
      </c>
      <c r="P362" s="43">
        <f t="shared" si="54"/>
        <v>39600</v>
      </c>
      <c r="Q362" s="41">
        <f t="shared" si="55"/>
        <v>2008</v>
      </c>
      <c r="R362" s="41">
        <f t="shared" si="56"/>
        <v>2008</v>
      </c>
      <c r="S362" s="43" t="str">
        <f>YEAR(Taulukko1[[#This Row],[Alku KK]])&amp;"Q"&amp;ROUNDDOWN((MONTH(Taulukko1[[#This Row],[Alku KK]])-1)/3+1,0)</f>
        <v>2008Q2</v>
      </c>
      <c r="T362" s="43" t="str">
        <f>YEAR(Taulukko1[[#This Row],[Loppu KK]])&amp;"Q"&amp;ROUNDDOWN((MONTH(Taulukko1[[#This Row],[Loppu KK]])-1)/3+1,0)</f>
        <v>2008Q2</v>
      </c>
      <c r="U362" s="66">
        <f>IF(COUNT(Taulukko1[[#This Row],[Neuvottelujen alaiset ]])=1,Taulukko1[[#This Row],[Neuvottelujen alaiset ]],Taulukko1[[#This Row],[Vähennystarve]])</f>
        <v>330</v>
      </c>
      <c r="V362" s="44">
        <f t="shared" si="57"/>
        <v>0.42424242424242425</v>
      </c>
      <c r="W362" s="44">
        <f t="shared" si="58"/>
        <v>0.25454545454545452</v>
      </c>
      <c r="X362" s="44">
        <f t="shared" si="59"/>
        <v>0.6</v>
      </c>
      <c r="Y362" s="90" t="b">
        <f>AND(MONTH(Taulukko1[[#This Row],[Alku PVM]] )=6,DAY(Taulukko1[[#This Row],[Alku PVM]] )&gt;19)</f>
        <v>0</v>
      </c>
      <c r="Z362" s="90" t="b">
        <f>AND(MONTH(Taulukko1[[#This Row],[Loppu PVM]] )=6,DAY(Taulukko1[[#This Row],[Loppu PVM]] )&gt;19)</f>
        <v>1</v>
      </c>
      <c r="AA362" s="90" t="b">
        <f>OR(MONTH(Taulukko1[[#This Row],[Alku PVM]] )&lt;=5,AND(MONTH(Taulukko1[[#This Row],[Alku PVM]] )=6,DAY(Taulukko1[[#This Row],[Alku PVM]] )&lt;20))</f>
        <v>1</v>
      </c>
      <c r="AB362" s="90" t="b">
        <f>OR(MONTH(Taulukko1[[#This Row],[Loppu PVM]])&lt;=5,AND(MONTH(Taulukko1[[#This Row],[Loppu PVM]] )=6,DAY(Taulukko1[[#This Row],[Loppu PVM]])&lt;20))</f>
        <v>0</v>
      </c>
      <c r="AC362" s="90" t="b">
        <f>OR(MONTH(Taulukko1[[#This Row],[Alku PVM]] )&lt;=3,AND(MONTH(Taulukko1[[#This Row],[Alku PVM]] )=3))</f>
        <v>0</v>
      </c>
      <c r="AD362" s="90" t="b">
        <f>OR(MONTH(Taulukko1[[#This Row],[Loppu PVM]] )&lt;=3,AND(MONTH(Taulukko1[[#This Row],[Loppu PVM]] )=3))</f>
        <v>0</v>
      </c>
      <c r="AE362" s="90" t="b">
        <f>OR(MONTH(Taulukko1[[#This Row],[Alku PVM]] )&lt;=9,AND(MONTH(Taulukko1[[#This Row],[Alku PVM]] )=9))</f>
        <v>1</v>
      </c>
      <c r="AF362" s="90" t="b">
        <f>OR(MONTH(Taulukko1[[#This Row],[Loppu PVM]])&lt;=9,AND(MONTH(Taulukko1[[#This Row],[Loppu PVM]] )=9))</f>
        <v>1</v>
      </c>
      <c r="AG362" s="90" t="b">
        <f>OR(MONTH(Taulukko1[[#This Row],[Alku PVM]] )&lt;=6,AND(MONTH(Taulukko1[[#This Row],[Alku PVM]] )=6))</f>
        <v>1</v>
      </c>
      <c r="AH362" s="90" t="b">
        <f>OR(MONTH(Taulukko1[[#This Row],[Loppu PVM]])&lt;=6,AND(MONTH(Taulukko1[[#This Row],[Loppu PVM]] )=6))</f>
        <v>1</v>
      </c>
    </row>
    <row r="363" spans="1:34" ht="12.75" customHeight="1">
      <c r="A363" t="s">
        <v>1940</v>
      </c>
      <c r="B363" s="23">
        <v>39573</v>
      </c>
      <c r="C363" t="s">
        <v>1942</v>
      </c>
      <c r="E363" s="62">
        <v>36</v>
      </c>
      <c r="F363" s="4">
        <v>39623</v>
      </c>
      <c r="G363" s="5">
        <v>36</v>
      </c>
      <c r="H363" s="16">
        <v>50</v>
      </c>
      <c r="I363" s="126" t="e">
        <f>INDEX('TOL2008'!B:B,MATCH(A363,'TOL2008'!A:A,0))</f>
        <v>#N/A</v>
      </c>
      <c r="J363" s="126" t="e">
        <f>INDEX(Pääluokka!$H$2:$H$100,MATCH(VALUE(LEFT(Taulukko1[[#This Row],[TOL2008]],2)),Pääluokka!$G$2:$G$100,0))</f>
        <v>#N/A</v>
      </c>
      <c r="K363" s="126" t="e">
        <f>INDEX(Pääluokka!$I$2:$I$100,MATCH(VALUE(LEFT(Taulukko1[[#This Row],[TOL2008]],2)),Pääluokka!$G$2:$G$100,0))</f>
        <v>#N/A</v>
      </c>
      <c r="L363" s="41">
        <f t="shared" si="50"/>
        <v>50</v>
      </c>
      <c r="M363" s="43">
        <f t="shared" si="51"/>
        <v>39573</v>
      </c>
      <c r="N363" s="43">
        <f t="shared" si="52"/>
        <v>39623</v>
      </c>
      <c r="O363" s="43">
        <f t="shared" si="53"/>
        <v>39569</v>
      </c>
      <c r="P363" s="43">
        <f t="shared" si="54"/>
        <v>39600</v>
      </c>
      <c r="Q363" s="41">
        <f t="shared" si="55"/>
        <v>2008</v>
      </c>
      <c r="R363" s="41">
        <f t="shared" si="56"/>
        <v>2008</v>
      </c>
      <c r="S363" s="43" t="str">
        <f>YEAR(Taulukko1[[#This Row],[Alku KK]])&amp;"Q"&amp;ROUNDDOWN((MONTH(Taulukko1[[#This Row],[Alku KK]])-1)/3+1,0)</f>
        <v>2008Q2</v>
      </c>
      <c r="T363" s="43" t="str">
        <f>YEAR(Taulukko1[[#This Row],[Loppu KK]])&amp;"Q"&amp;ROUNDDOWN((MONTH(Taulukko1[[#This Row],[Loppu KK]])-1)/3+1,0)</f>
        <v>2008Q2</v>
      </c>
      <c r="U363" s="66">
        <f>IF(COUNT(Taulukko1[[#This Row],[Neuvottelujen alaiset ]])=1,Taulukko1[[#This Row],[Neuvottelujen alaiset ]],Taulukko1[[#This Row],[Vähennystarve]])</f>
        <v>50</v>
      </c>
      <c r="V363" s="44">
        <f t="shared" si="57"/>
        <v>0.72</v>
      </c>
      <c r="W363" s="44">
        <f t="shared" si="58"/>
        <v>0.72</v>
      </c>
      <c r="X363" s="44">
        <f t="shared" si="59"/>
        <v>1</v>
      </c>
      <c r="Y363" s="90" t="b">
        <f>AND(MONTH(Taulukko1[[#This Row],[Alku PVM]] )=6,DAY(Taulukko1[[#This Row],[Alku PVM]] )&gt;19)</f>
        <v>0</v>
      </c>
      <c r="Z363" s="90" t="b">
        <f>AND(MONTH(Taulukko1[[#This Row],[Loppu PVM]] )=6,DAY(Taulukko1[[#This Row],[Loppu PVM]] )&gt;19)</f>
        <v>1</v>
      </c>
      <c r="AA363" s="90" t="b">
        <f>OR(MONTH(Taulukko1[[#This Row],[Alku PVM]] )&lt;=5,AND(MONTH(Taulukko1[[#This Row],[Alku PVM]] )=6,DAY(Taulukko1[[#This Row],[Alku PVM]] )&lt;20))</f>
        <v>1</v>
      </c>
      <c r="AB363" s="90" t="b">
        <f>OR(MONTH(Taulukko1[[#This Row],[Loppu PVM]])&lt;=5,AND(MONTH(Taulukko1[[#This Row],[Loppu PVM]] )=6,DAY(Taulukko1[[#This Row],[Loppu PVM]])&lt;20))</f>
        <v>0</v>
      </c>
      <c r="AC363" s="90" t="b">
        <f>OR(MONTH(Taulukko1[[#This Row],[Alku PVM]] )&lt;=3,AND(MONTH(Taulukko1[[#This Row],[Alku PVM]] )=3))</f>
        <v>0</v>
      </c>
      <c r="AD363" s="90" t="b">
        <f>OR(MONTH(Taulukko1[[#This Row],[Loppu PVM]] )&lt;=3,AND(MONTH(Taulukko1[[#This Row],[Loppu PVM]] )=3))</f>
        <v>0</v>
      </c>
      <c r="AE363" s="90" t="b">
        <f>OR(MONTH(Taulukko1[[#This Row],[Alku PVM]] )&lt;=9,AND(MONTH(Taulukko1[[#This Row],[Alku PVM]] )=9))</f>
        <v>1</v>
      </c>
      <c r="AF363" s="90" t="b">
        <f>OR(MONTH(Taulukko1[[#This Row],[Loppu PVM]])&lt;=9,AND(MONTH(Taulukko1[[#This Row],[Loppu PVM]] )=9))</f>
        <v>1</v>
      </c>
      <c r="AG363" s="90" t="b">
        <f>OR(MONTH(Taulukko1[[#This Row],[Alku PVM]] )&lt;=6,AND(MONTH(Taulukko1[[#This Row],[Alku PVM]] )=6))</f>
        <v>1</v>
      </c>
      <c r="AH363" s="90" t="b">
        <f>OR(MONTH(Taulukko1[[#This Row],[Loppu PVM]])&lt;=6,AND(MONTH(Taulukko1[[#This Row],[Loppu PVM]] )=6))</f>
        <v>1</v>
      </c>
    </row>
    <row r="364" spans="1:34" ht="12.75" customHeight="1">
      <c r="A364" s="21" t="s">
        <v>1835</v>
      </c>
      <c r="B364" s="23">
        <v>39574</v>
      </c>
      <c r="C364" t="s">
        <v>1834</v>
      </c>
      <c r="D364" s="24"/>
      <c r="E364" s="62">
        <v>36</v>
      </c>
      <c r="F364" s="23">
        <v>39626</v>
      </c>
      <c r="G364" s="24">
        <v>24</v>
      </c>
      <c r="H364" s="16">
        <v>36</v>
      </c>
      <c r="I364" s="126" t="e">
        <f>INDEX('TOL2008'!B:B,MATCH(A364,'TOL2008'!A:A,0))</f>
        <v>#N/A</v>
      </c>
      <c r="J364" s="126" t="e">
        <f>INDEX(Pääluokka!$H$2:$H$100,MATCH(VALUE(LEFT(Taulukko1[[#This Row],[TOL2008]],2)),Pääluokka!$G$2:$G$100,0))</f>
        <v>#N/A</v>
      </c>
      <c r="K364" s="126" t="e">
        <f>INDEX(Pääluokka!$I$2:$I$100,MATCH(VALUE(LEFT(Taulukko1[[#This Row],[TOL2008]],2)),Pääluokka!$G$2:$G$100,0))</f>
        <v>#N/A</v>
      </c>
      <c r="L364" s="41">
        <f t="shared" si="50"/>
        <v>52</v>
      </c>
      <c r="M364" s="43">
        <f t="shared" si="51"/>
        <v>39574</v>
      </c>
      <c r="N364" s="43">
        <f t="shared" si="52"/>
        <v>39626</v>
      </c>
      <c r="O364" s="43">
        <f t="shared" si="53"/>
        <v>39569</v>
      </c>
      <c r="P364" s="43">
        <f t="shared" si="54"/>
        <v>39600</v>
      </c>
      <c r="Q364" s="41">
        <f t="shared" si="55"/>
        <v>2008</v>
      </c>
      <c r="R364" s="41">
        <f t="shared" si="56"/>
        <v>2008</v>
      </c>
      <c r="S364" s="43" t="str">
        <f>YEAR(Taulukko1[[#This Row],[Alku KK]])&amp;"Q"&amp;ROUNDDOWN((MONTH(Taulukko1[[#This Row],[Alku KK]])-1)/3+1,0)</f>
        <v>2008Q2</v>
      </c>
      <c r="T364" s="43" t="str">
        <f>YEAR(Taulukko1[[#This Row],[Loppu KK]])&amp;"Q"&amp;ROUNDDOWN((MONTH(Taulukko1[[#This Row],[Loppu KK]])-1)/3+1,0)</f>
        <v>2008Q2</v>
      </c>
      <c r="U364" s="66">
        <f>IF(COUNT(Taulukko1[[#This Row],[Neuvottelujen alaiset ]])=1,Taulukko1[[#This Row],[Neuvottelujen alaiset ]],Taulukko1[[#This Row],[Vähennystarve]])</f>
        <v>36</v>
      </c>
      <c r="V364" s="44">
        <f t="shared" si="57"/>
        <v>1</v>
      </c>
      <c r="W364" s="44">
        <f t="shared" si="58"/>
        <v>0.66666666666666663</v>
      </c>
      <c r="X364" s="44">
        <f t="shared" si="59"/>
        <v>0.66666666666666663</v>
      </c>
      <c r="Y364" s="90" t="b">
        <f>AND(MONTH(Taulukko1[[#This Row],[Alku PVM]] )=6,DAY(Taulukko1[[#This Row],[Alku PVM]] )&gt;19)</f>
        <v>0</v>
      </c>
      <c r="Z364" s="90" t="b">
        <f>AND(MONTH(Taulukko1[[#This Row],[Loppu PVM]] )=6,DAY(Taulukko1[[#This Row],[Loppu PVM]] )&gt;19)</f>
        <v>1</v>
      </c>
      <c r="AA364" s="90" t="b">
        <f>OR(MONTH(Taulukko1[[#This Row],[Alku PVM]] )&lt;=5,AND(MONTH(Taulukko1[[#This Row],[Alku PVM]] )=6,DAY(Taulukko1[[#This Row],[Alku PVM]] )&lt;20))</f>
        <v>1</v>
      </c>
      <c r="AB364" s="90" t="b">
        <f>OR(MONTH(Taulukko1[[#This Row],[Loppu PVM]])&lt;=5,AND(MONTH(Taulukko1[[#This Row],[Loppu PVM]] )=6,DAY(Taulukko1[[#This Row],[Loppu PVM]])&lt;20))</f>
        <v>0</v>
      </c>
      <c r="AC364" s="90" t="b">
        <f>OR(MONTH(Taulukko1[[#This Row],[Alku PVM]] )&lt;=3,AND(MONTH(Taulukko1[[#This Row],[Alku PVM]] )=3))</f>
        <v>0</v>
      </c>
      <c r="AD364" s="90" t="b">
        <f>OR(MONTH(Taulukko1[[#This Row],[Loppu PVM]] )&lt;=3,AND(MONTH(Taulukko1[[#This Row],[Loppu PVM]] )=3))</f>
        <v>0</v>
      </c>
      <c r="AE364" s="90" t="b">
        <f>OR(MONTH(Taulukko1[[#This Row],[Alku PVM]] )&lt;=9,AND(MONTH(Taulukko1[[#This Row],[Alku PVM]] )=9))</f>
        <v>1</v>
      </c>
      <c r="AF364" s="90" t="b">
        <f>OR(MONTH(Taulukko1[[#This Row],[Loppu PVM]])&lt;=9,AND(MONTH(Taulukko1[[#This Row],[Loppu PVM]] )=9))</f>
        <v>1</v>
      </c>
      <c r="AG364" s="90" t="b">
        <f>OR(MONTH(Taulukko1[[#This Row],[Alku PVM]] )&lt;=6,AND(MONTH(Taulukko1[[#This Row],[Alku PVM]] )=6))</f>
        <v>1</v>
      </c>
      <c r="AH364" s="90" t="b">
        <f>OR(MONTH(Taulukko1[[#This Row],[Loppu PVM]])&lt;=6,AND(MONTH(Taulukko1[[#This Row],[Loppu PVM]] )=6))</f>
        <v>1</v>
      </c>
    </row>
    <row r="365" spans="1:34" ht="12.75" customHeight="1">
      <c r="A365" s="21" t="s">
        <v>2073</v>
      </c>
      <c r="B365" s="23">
        <v>39575</v>
      </c>
      <c r="C365" t="s">
        <v>2074</v>
      </c>
      <c r="D365" s="24"/>
      <c r="E365" s="62">
        <v>55</v>
      </c>
      <c r="F365" s="23">
        <v>39615</v>
      </c>
      <c r="G365" s="24">
        <v>21</v>
      </c>
      <c r="H365" s="22">
        <v>250</v>
      </c>
      <c r="I365" s="126" t="e">
        <f>INDEX('TOL2008'!B:B,MATCH(A365,'TOL2008'!A:A,0))</f>
        <v>#N/A</v>
      </c>
      <c r="J365" s="126" t="e">
        <f>INDEX(Pääluokka!$H$2:$H$100,MATCH(VALUE(LEFT(Taulukko1[[#This Row],[TOL2008]],2)),Pääluokka!$G$2:$G$100,0))</f>
        <v>#N/A</v>
      </c>
      <c r="K365" s="126" t="e">
        <f>INDEX(Pääluokka!$I$2:$I$100,MATCH(VALUE(LEFT(Taulukko1[[#This Row],[TOL2008]],2)),Pääluokka!$G$2:$G$100,0))</f>
        <v>#N/A</v>
      </c>
      <c r="L365" s="41">
        <f t="shared" si="50"/>
        <v>40</v>
      </c>
      <c r="M365" s="43">
        <f t="shared" si="51"/>
        <v>39575</v>
      </c>
      <c r="N365" s="43">
        <f t="shared" si="52"/>
        <v>39615</v>
      </c>
      <c r="O365" s="43">
        <f t="shared" si="53"/>
        <v>39569</v>
      </c>
      <c r="P365" s="43">
        <f t="shared" si="54"/>
        <v>39600</v>
      </c>
      <c r="Q365" s="41">
        <f t="shared" si="55"/>
        <v>2008</v>
      </c>
      <c r="R365" s="41">
        <f t="shared" si="56"/>
        <v>2008</v>
      </c>
      <c r="S365" s="43" t="str">
        <f>YEAR(Taulukko1[[#This Row],[Alku KK]])&amp;"Q"&amp;ROUNDDOWN((MONTH(Taulukko1[[#This Row],[Alku KK]])-1)/3+1,0)</f>
        <v>2008Q2</v>
      </c>
      <c r="T365" s="43" t="str">
        <f>YEAR(Taulukko1[[#This Row],[Loppu KK]])&amp;"Q"&amp;ROUNDDOWN((MONTH(Taulukko1[[#This Row],[Loppu KK]])-1)/3+1,0)</f>
        <v>2008Q2</v>
      </c>
      <c r="U365" s="66">
        <f>IF(COUNT(Taulukko1[[#This Row],[Neuvottelujen alaiset ]])=1,Taulukko1[[#This Row],[Neuvottelujen alaiset ]],Taulukko1[[#This Row],[Vähennystarve]])</f>
        <v>250</v>
      </c>
      <c r="V365" s="44">
        <f t="shared" si="57"/>
        <v>0.22</v>
      </c>
      <c r="W365" s="44">
        <f t="shared" si="58"/>
        <v>8.4000000000000005E-2</v>
      </c>
      <c r="X365" s="44">
        <f t="shared" si="59"/>
        <v>0.38181818181818183</v>
      </c>
      <c r="Y365" s="90" t="b">
        <f>AND(MONTH(Taulukko1[[#This Row],[Alku PVM]] )=6,DAY(Taulukko1[[#This Row],[Alku PVM]] )&gt;19)</f>
        <v>0</v>
      </c>
      <c r="Z365" s="90" t="b">
        <f>AND(MONTH(Taulukko1[[#This Row],[Loppu PVM]] )=6,DAY(Taulukko1[[#This Row],[Loppu PVM]] )&gt;19)</f>
        <v>0</v>
      </c>
      <c r="AA365" s="90" t="b">
        <f>OR(MONTH(Taulukko1[[#This Row],[Alku PVM]] )&lt;=5,AND(MONTH(Taulukko1[[#This Row],[Alku PVM]] )=6,DAY(Taulukko1[[#This Row],[Alku PVM]] )&lt;20))</f>
        <v>1</v>
      </c>
      <c r="AB365" s="90" t="b">
        <f>OR(MONTH(Taulukko1[[#This Row],[Loppu PVM]])&lt;=5,AND(MONTH(Taulukko1[[#This Row],[Loppu PVM]] )=6,DAY(Taulukko1[[#This Row],[Loppu PVM]])&lt;20))</f>
        <v>1</v>
      </c>
      <c r="AC365" s="90" t="b">
        <f>OR(MONTH(Taulukko1[[#This Row],[Alku PVM]] )&lt;=3,AND(MONTH(Taulukko1[[#This Row],[Alku PVM]] )=3))</f>
        <v>0</v>
      </c>
      <c r="AD365" s="90" t="b">
        <f>OR(MONTH(Taulukko1[[#This Row],[Loppu PVM]] )&lt;=3,AND(MONTH(Taulukko1[[#This Row],[Loppu PVM]] )=3))</f>
        <v>0</v>
      </c>
      <c r="AE365" s="90" t="b">
        <f>OR(MONTH(Taulukko1[[#This Row],[Alku PVM]] )&lt;=9,AND(MONTH(Taulukko1[[#This Row],[Alku PVM]] )=9))</f>
        <v>1</v>
      </c>
      <c r="AF365" s="90" t="b">
        <f>OR(MONTH(Taulukko1[[#This Row],[Loppu PVM]])&lt;=9,AND(MONTH(Taulukko1[[#This Row],[Loppu PVM]] )=9))</f>
        <v>1</v>
      </c>
      <c r="AG365" s="90" t="b">
        <f>OR(MONTH(Taulukko1[[#This Row],[Alku PVM]] )&lt;=6,AND(MONTH(Taulukko1[[#This Row],[Alku PVM]] )=6))</f>
        <v>1</v>
      </c>
      <c r="AH365" s="90" t="b">
        <f>OR(MONTH(Taulukko1[[#This Row],[Loppu PVM]])&lt;=6,AND(MONTH(Taulukko1[[#This Row],[Loppu PVM]] )=6))</f>
        <v>1</v>
      </c>
    </row>
    <row r="366" spans="1:34" ht="12.75" customHeight="1">
      <c r="A366" t="s">
        <v>2006</v>
      </c>
      <c r="B366" s="23">
        <v>39575</v>
      </c>
      <c r="C366" t="s">
        <v>2005</v>
      </c>
      <c r="E366" s="62">
        <v>120</v>
      </c>
      <c r="F366" s="4">
        <v>39623</v>
      </c>
      <c r="G366" s="5">
        <v>55</v>
      </c>
      <c r="H366" s="22">
        <v>450</v>
      </c>
      <c r="I366" s="126" t="e">
        <f>INDEX('TOL2008'!B:B,MATCH(A366,'TOL2008'!A:A,0))</f>
        <v>#N/A</v>
      </c>
      <c r="J366" s="126" t="e">
        <f>INDEX(Pääluokka!$H$2:$H$100,MATCH(VALUE(LEFT(Taulukko1[[#This Row],[TOL2008]],2)),Pääluokka!$G$2:$G$100,0))</f>
        <v>#N/A</v>
      </c>
      <c r="K366" s="126" t="e">
        <f>INDEX(Pääluokka!$I$2:$I$100,MATCH(VALUE(LEFT(Taulukko1[[#This Row],[TOL2008]],2)),Pääluokka!$G$2:$G$100,0))</f>
        <v>#N/A</v>
      </c>
      <c r="L366" s="41">
        <f t="shared" si="50"/>
        <v>48</v>
      </c>
      <c r="M366" s="43">
        <f t="shared" si="51"/>
        <v>39575</v>
      </c>
      <c r="N366" s="43">
        <f t="shared" si="52"/>
        <v>39623</v>
      </c>
      <c r="O366" s="43">
        <f t="shared" si="53"/>
        <v>39569</v>
      </c>
      <c r="P366" s="43">
        <f t="shared" si="54"/>
        <v>39600</v>
      </c>
      <c r="Q366" s="41">
        <f t="shared" si="55"/>
        <v>2008</v>
      </c>
      <c r="R366" s="41">
        <f t="shared" si="56"/>
        <v>2008</v>
      </c>
      <c r="S366" s="43" t="str">
        <f>YEAR(Taulukko1[[#This Row],[Alku KK]])&amp;"Q"&amp;ROUNDDOWN((MONTH(Taulukko1[[#This Row],[Alku KK]])-1)/3+1,0)</f>
        <v>2008Q2</v>
      </c>
      <c r="T366" s="43" t="str">
        <f>YEAR(Taulukko1[[#This Row],[Loppu KK]])&amp;"Q"&amp;ROUNDDOWN((MONTH(Taulukko1[[#This Row],[Loppu KK]])-1)/3+1,0)</f>
        <v>2008Q2</v>
      </c>
      <c r="U366" s="66">
        <f>IF(COUNT(Taulukko1[[#This Row],[Neuvottelujen alaiset ]])=1,Taulukko1[[#This Row],[Neuvottelujen alaiset ]],Taulukko1[[#This Row],[Vähennystarve]])</f>
        <v>450</v>
      </c>
      <c r="V366" s="44">
        <f t="shared" si="57"/>
        <v>0.26666666666666666</v>
      </c>
      <c r="W366" s="44">
        <f t="shared" si="58"/>
        <v>0.12222222222222222</v>
      </c>
      <c r="X366" s="44">
        <f t="shared" si="59"/>
        <v>0.45833333333333331</v>
      </c>
      <c r="Y366" s="90" t="b">
        <f>AND(MONTH(Taulukko1[[#This Row],[Alku PVM]] )=6,DAY(Taulukko1[[#This Row],[Alku PVM]] )&gt;19)</f>
        <v>0</v>
      </c>
      <c r="Z366" s="90" t="b">
        <f>AND(MONTH(Taulukko1[[#This Row],[Loppu PVM]] )=6,DAY(Taulukko1[[#This Row],[Loppu PVM]] )&gt;19)</f>
        <v>1</v>
      </c>
      <c r="AA366" s="90" t="b">
        <f>OR(MONTH(Taulukko1[[#This Row],[Alku PVM]] )&lt;=5,AND(MONTH(Taulukko1[[#This Row],[Alku PVM]] )=6,DAY(Taulukko1[[#This Row],[Alku PVM]] )&lt;20))</f>
        <v>1</v>
      </c>
      <c r="AB366" s="90" t="b">
        <f>OR(MONTH(Taulukko1[[#This Row],[Loppu PVM]])&lt;=5,AND(MONTH(Taulukko1[[#This Row],[Loppu PVM]] )=6,DAY(Taulukko1[[#This Row],[Loppu PVM]])&lt;20))</f>
        <v>0</v>
      </c>
      <c r="AC366" s="90" t="b">
        <f>OR(MONTH(Taulukko1[[#This Row],[Alku PVM]] )&lt;=3,AND(MONTH(Taulukko1[[#This Row],[Alku PVM]] )=3))</f>
        <v>0</v>
      </c>
      <c r="AD366" s="90" t="b">
        <f>OR(MONTH(Taulukko1[[#This Row],[Loppu PVM]] )&lt;=3,AND(MONTH(Taulukko1[[#This Row],[Loppu PVM]] )=3))</f>
        <v>0</v>
      </c>
      <c r="AE366" s="90" t="b">
        <f>OR(MONTH(Taulukko1[[#This Row],[Alku PVM]] )&lt;=9,AND(MONTH(Taulukko1[[#This Row],[Alku PVM]] )=9))</f>
        <v>1</v>
      </c>
      <c r="AF366" s="90" t="b">
        <f>OR(MONTH(Taulukko1[[#This Row],[Loppu PVM]])&lt;=9,AND(MONTH(Taulukko1[[#This Row],[Loppu PVM]] )=9))</f>
        <v>1</v>
      </c>
      <c r="AG366" s="90" t="b">
        <f>OR(MONTH(Taulukko1[[#This Row],[Alku PVM]] )&lt;=6,AND(MONTH(Taulukko1[[#This Row],[Alku PVM]] )=6))</f>
        <v>1</v>
      </c>
      <c r="AH366" s="90" t="b">
        <f>OR(MONTH(Taulukko1[[#This Row],[Loppu PVM]])&lt;=6,AND(MONTH(Taulukko1[[#This Row],[Loppu PVM]] )=6))</f>
        <v>1</v>
      </c>
    </row>
    <row r="367" spans="1:34" ht="12.75" customHeight="1">
      <c r="A367" t="s">
        <v>1415</v>
      </c>
      <c r="B367" s="23">
        <v>39577</v>
      </c>
      <c r="C367" t="s">
        <v>1886</v>
      </c>
      <c r="E367" s="62">
        <v>60</v>
      </c>
      <c r="F367" s="4">
        <v>39616</v>
      </c>
      <c r="G367" s="5">
        <v>18</v>
      </c>
      <c r="H367" s="22">
        <v>60</v>
      </c>
      <c r="I367" s="126" t="e">
        <f>INDEX('TOL2008'!B:B,MATCH(A367,'TOL2008'!A:A,0))</f>
        <v>#N/A</v>
      </c>
      <c r="J367" s="126" t="e">
        <f>INDEX(Pääluokka!$H$2:$H$100,MATCH(VALUE(LEFT(Taulukko1[[#This Row],[TOL2008]],2)),Pääluokka!$G$2:$G$100,0))</f>
        <v>#N/A</v>
      </c>
      <c r="K367" s="126" t="e">
        <f>INDEX(Pääluokka!$I$2:$I$100,MATCH(VALUE(LEFT(Taulukko1[[#This Row],[TOL2008]],2)),Pääluokka!$G$2:$G$100,0))</f>
        <v>#N/A</v>
      </c>
      <c r="L367" s="41">
        <f t="shared" si="50"/>
        <v>39</v>
      </c>
      <c r="M367" s="43">
        <f t="shared" si="51"/>
        <v>39577</v>
      </c>
      <c r="N367" s="43">
        <f t="shared" si="52"/>
        <v>39616</v>
      </c>
      <c r="O367" s="43">
        <f t="shared" si="53"/>
        <v>39569</v>
      </c>
      <c r="P367" s="43">
        <f t="shared" si="54"/>
        <v>39600</v>
      </c>
      <c r="Q367" s="41">
        <f t="shared" si="55"/>
        <v>2008</v>
      </c>
      <c r="R367" s="41">
        <f t="shared" si="56"/>
        <v>2008</v>
      </c>
      <c r="S367" s="43" t="str">
        <f>YEAR(Taulukko1[[#This Row],[Alku KK]])&amp;"Q"&amp;ROUNDDOWN((MONTH(Taulukko1[[#This Row],[Alku KK]])-1)/3+1,0)</f>
        <v>2008Q2</v>
      </c>
      <c r="T367" s="43" t="str">
        <f>YEAR(Taulukko1[[#This Row],[Loppu KK]])&amp;"Q"&amp;ROUNDDOWN((MONTH(Taulukko1[[#This Row],[Loppu KK]])-1)/3+1,0)</f>
        <v>2008Q2</v>
      </c>
      <c r="U367" s="66">
        <f>IF(COUNT(Taulukko1[[#This Row],[Neuvottelujen alaiset ]])=1,Taulukko1[[#This Row],[Neuvottelujen alaiset ]],Taulukko1[[#This Row],[Vähennystarve]])</f>
        <v>60</v>
      </c>
      <c r="V367" s="44">
        <f t="shared" si="57"/>
        <v>1</v>
      </c>
      <c r="W367" s="44">
        <f t="shared" si="58"/>
        <v>0.3</v>
      </c>
      <c r="X367" s="44">
        <f t="shared" si="59"/>
        <v>0.3</v>
      </c>
      <c r="Y367" s="90" t="b">
        <f>AND(MONTH(Taulukko1[[#This Row],[Alku PVM]] )=6,DAY(Taulukko1[[#This Row],[Alku PVM]] )&gt;19)</f>
        <v>0</v>
      </c>
      <c r="Z367" s="90" t="b">
        <f>AND(MONTH(Taulukko1[[#This Row],[Loppu PVM]] )=6,DAY(Taulukko1[[#This Row],[Loppu PVM]] )&gt;19)</f>
        <v>0</v>
      </c>
      <c r="AA367" s="90" t="b">
        <f>OR(MONTH(Taulukko1[[#This Row],[Alku PVM]] )&lt;=5,AND(MONTH(Taulukko1[[#This Row],[Alku PVM]] )=6,DAY(Taulukko1[[#This Row],[Alku PVM]] )&lt;20))</f>
        <v>1</v>
      </c>
      <c r="AB367" s="90" t="b">
        <f>OR(MONTH(Taulukko1[[#This Row],[Loppu PVM]])&lt;=5,AND(MONTH(Taulukko1[[#This Row],[Loppu PVM]] )=6,DAY(Taulukko1[[#This Row],[Loppu PVM]])&lt;20))</f>
        <v>1</v>
      </c>
      <c r="AC367" s="90" t="b">
        <f>OR(MONTH(Taulukko1[[#This Row],[Alku PVM]] )&lt;=3,AND(MONTH(Taulukko1[[#This Row],[Alku PVM]] )=3))</f>
        <v>0</v>
      </c>
      <c r="AD367" s="90" t="b">
        <f>OR(MONTH(Taulukko1[[#This Row],[Loppu PVM]] )&lt;=3,AND(MONTH(Taulukko1[[#This Row],[Loppu PVM]] )=3))</f>
        <v>0</v>
      </c>
      <c r="AE367" s="90" t="b">
        <f>OR(MONTH(Taulukko1[[#This Row],[Alku PVM]] )&lt;=9,AND(MONTH(Taulukko1[[#This Row],[Alku PVM]] )=9))</f>
        <v>1</v>
      </c>
      <c r="AF367" s="90" t="b">
        <f>OR(MONTH(Taulukko1[[#This Row],[Loppu PVM]])&lt;=9,AND(MONTH(Taulukko1[[#This Row],[Loppu PVM]] )=9))</f>
        <v>1</v>
      </c>
      <c r="AG367" s="90" t="b">
        <f>OR(MONTH(Taulukko1[[#This Row],[Alku PVM]] )&lt;=6,AND(MONTH(Taulukko1[[#This Row],[Alku PVM]] )=6))</f>
        <v>1</v>
      </c>
      <c r="AH367" s="90" t="b">
        <f>OR(MONTH(Taulukko1[[#This Row],[Loppu PVM]])&lt;=6,AND(MONTH(Taulukko1[[#This Row],[Loppu PVM]] )=6))</f>
        <v>1</v>
      </c>
    </row>
    <row r="368" spans="1:34" ht="12.75" customHeight="1">
      <c r="A368" s="21" t="s">
        <v>1820</v>
      </c>
      <c r="B368" s="23">
        <v>39577</v>
      </c>
      <c r="C368" s="21" t="s">
        <v>1821</v>
      </c>
      <c r="D368" s="24"/>
      <c r="E368" s="62">
        <v>28</v>
      </c>
      <c r="F368" s="23">
        <v>39629</v>
      </c>
      <c r="G368" s="24">
        <v>22</v>
      </c>
      <c r="H368" s="16">
        <v>28</v>
      </c>
      <c r="I368" s="126" t="e">
        <f>INDEX('TOL2008'!B:B,MATCH(A368,'TOL2008'!A:A,0))</f>
        <v>#N/A</v>
      </c>
      <c r="J368" s="126" t="e">
        <f>INDEX(Pääluokka!$H$2:$H$100,MATCH(VALUE(LEFT(Taulukko1[[#This Row],[TOL2008]],2)),Pääluokka!$G$2:$G$100,0))</f>
        <v>#N/A</v>
      </c>
      <c r="K368" s="126" t="e">
        <f>INDEX(Pääluokka!$I$2:$I$100,MATCH(VALUE(LEFT(Taulukko1[[#This Row],[TOL2008]],2)),Pääluokka!$G$2:$G$100,0))</f>
        <v>#N/A</v>
      </c>
      <c r="L368" s="41">
        <f t="shared" si="50"/>
        <v>52</v>
      </c>
      <c r="M368" s="43">
        <f t="shared" si="51"/>
        <v>39577</v>
      </c>
      <c r="N368" s="43">
        <f t="shared" si="52"/>
        <v>39629</v>
      </c>
      <c r="O368" s="43">
        <f t="shared" si="53"/>
        <v>39569</v>
      </c>
      <c r="P368" s="43">
        <f t="shared" si="54"/>
        <v>39600</v>
      </c>
      <c r="Q368" s="41">
        <f t="shared" si="55"/>
        <v>2008</v>
      </c>
      <c r="R368" s="41">
        <f t="shared" si="56"/>
        <v>2008</v>
      </c>
      <c r="S368" s="43" t="str">
        <f>YEAR(Taulukko1[[#This Row],[Alku KK]])&amp;"Q"&amp;ROUNDDOWN((MONTH(Taulukko1[[#This Row],[Alku KK]])-1)/3+1,0)</f>
        <v>2008Q2</v>
      </c>
      <c r="T368" s="43" t="str">
        <f>YEAR(Taulukko1[[#This Row],[Loppu KK]])&amp;"Q"&amp;ROUNDDOWN((MONTH(Taulukko1[[#This Row],[Loppu KK]])-1)/3+1,0)</f>
        <v>2008Q2</v>
      </c>
      <c r="U368" s="66">
        <f>IF(COUNT(Taulukko1[[#This Row],[Neuvottelujen alaiset ]])=1,Taulukko1[[#This Row],[Neuvottelujen alaiset ]],Taulukko1[[#This Row],[Vähennystarve]])</f>
        <v>28</v>
      </c>
      <c r="V368" s="44">
        <f t="shared" si="57"/>
        <v>1</v>
      </c>
      <c r="W368" s="44">
        <f t="shared" si="58"/>
        <v>0.7857142857142857</v>
      </c>
      <c r="X368" s="44">
        <f t="shared" si="59"/>
        <v>0.7857142857142857</v>
      </c>
      <c r="Y368" s="90" t="b">
        <f>AND(MONTH(Taulukko1[[#This Row],[Alku PVM]] )=6,DAY(Taulukko1[[#This Row],[Alku PVM]] )&gt;19)</f>
        <v>0</v>
      </c>
      <c r="Z368" s="90" t="b">
        <f>AND(MONTH(Taulukko1[[#This Row],[Loppu PVM]] )=6,DAY(Taulukko1[[#This Row],[Loppu PVM]] )&gt;19)</f>
        <v>1</v>
      </c>
      <c r="AA368" s="90" t="b">
        <f>OR(MONTH(Taulukko1[[#This Row],[Alku PVM]] )&lt;=5,AND(MONTH(Taulukko1[[#This Row],[Alku PVM]] )=6,DAY(Taulukko1[[#This Row],[Alku PVM]] )&lt;20))</f>
        <v>1</v>
      </c>
      <c r="AB368" s="90" t="b">
        <f>OR(MONTH(Taulukko1[[#This Row],[Loppu PVM]])&lt;=5,AND(MONTH(Taulukko1[[#This Row],[Loppu PVM]] )=6,DAY(Taulukko1[[#This Row],[Loppu PVM]])&lt;20))</f>
        <v>0</v>
      </c>
      <c r="AC368" s="90" t="b">
        <f>OR(MONTH(Taulukko1[[#This Row],[Alku PVM]] )&lt;=3,AND(MONTH(Taulukko1[[#This Row],[Alku PVM]] )=3))</f>
        <v>0</v>
      </c>
      <c r="AD368" s="90" t="b">
        <f>OR(MONTH(Taulukko1[[#This Row],[Loppu PVM]] )&lt;=3,AND(MONTH(Taulukko1[[#This Row],[Loppu PVM]] )=3))</f>
        <v>0</v>
      </c>
      <c r="AE368" s="90" t="b">
        <f>OR(MONTH(Taulukko1[[#This Row],[Alku PVM]] )&lt;=9,AND(MONTH(Taulukko1[[#This Row],[Alku PVM]] )=9))</f>
        <v>1</v>
      </c>
      <c r="AF368" s="90" t="b">
        <f>OR(MONTH(Taulukko1[[#This Row],[Loppu PVM]])&lt;=9,AND(MONTH(Taulukko1[[#This Row],[Loppu PVM]] )=9))</f>
        <v>1</v>
      </c>
      <c r="AG368" s="90" t="b">
        <f>OR(MONTH(Taulukko1[[#This Row],[Alku PVM]] )&lt;=6,AND(MONTH(Taulukko1[[#This Row],[Alku PVM]] )=6))</f>
        <v>1</v>
      </c>
      <c r="AH368" s="90" t="b">
        <f>OR(MONTH(Taulukko1[[#This Row],[Loppu PVM]])&lt;=6,AND(MONTH(Taulukko1[[#This Row],[Loppu PVM]] )=6))</f>
        <v>1</v>
      </c>
    </row>
    <row r="369" spans="1:34" ht="12.75" customHeight="1">
      <c r="A369" s="21" t="s">
        <v>2145</v>
      </c>
      <c r="B369" s="23">
        <v>39579</v>
      </c>
      <c r="C369" s="21" t="s">
        <v>1448</v>
      </c>
      <c r="D369" s="24"/>
      <c r="E369" s="62">
        <v>28</v>
      </c>
      <c r="F369" s="23">
        <v>39630</v>
      </c>
      <c r="G369" s="24">
        <v>17</v>
      </c>
      <c r="H369" s="22">
        <v>28</v>
      </c>
      <c r="I369" s="126" t="e">
        <f>INDEX('TOL2008'!B:B,MATCH(A369,'TOL2008'!A:A,0))</f>
        <v>#N/A</v>
      </c>
      <c r="J369" s="126" t="e">
        <f>INDEX(Pääluokka!$H$2:$H$100,MATCH(VALUE(LEFT(Taulukko1[[#This Row],[TOL2008]],2)),Pääluokka!$G$2:$G$100,0))</f>
        <v>#N/A</v>
      </c>
      <c r="K369" s="126" t="e">
        <f>INDEX(Pääluokka!$I$2:$I$100,MATCH(VALUE(LEFT(Taulukko1[[#This Row],[TOL2008]],2)),Pääluokka!$G$2:$G$100,0))</f>
        <v>#N/A</v>
      </c>
      <c r="L369" s="41">
        <f t="shared" si="50"/>
        <v>51</v>
      </c>
      <c r="M369" s="43">
        <f t="shared" si="51"/>
        <v>39579</v>
      </c>
      <c r="N369" s="43">
        <f t="shared" si="52"/>
        <v>39630</v>
      </c>
      <c r="O369" s="43">
        <f t="shared" si="53"/>
        <v>39569</v>
      </c>
      <c r="P369" s="43">
        <f t="shared" si="54"/>
        <v>39630</v>
      </c>
      <c r="Q369" s="41">
        <f t="shared" si="55"/>
        <v>2008</v>
      </c>
      <c r="R369" s="41">
        <f t="shared" si="56"/>
        <v>2008</v>
      </c>
      <c r="S369" s="43" t="str">
        <f>YEAR(Taulukko1[[#This Row],[Alku KK]])&amp;"Q"&amp;ROUNDDOWN((MONTH(Taulukko1[[#This Row],[Alku KK]])-1)/3+1,0)</f>
        <v>2008Q2</v>
      </c>
      <c r="T369" s="43" t="str">
        <f>YEAR(Taulukko1[[#This Row],[Loppu KK]])&amp;"Q"&amp;ROUNDDOWN((MONTH(Taulukko1[[#This Row],[Loppu KK]])-1)/3+1,0)</f>
        <v>2008Q3</v>
      </c>
      <c r="U369" s="66">
        <f>IF(COUNT(Taulukko1[[#This Row],[Neuvottelujen alaiset ]])=1,Taulukko1[[#This Row],[Neuvottelujen alaiset ]],Taulukko1[[#This Row],[Vähennystarve]])</f>
        <v>28</v>
      </c>
      <c r="V369" s="44">
        <f t="shared" si="57"/>
        <v>1</v>
      </c>
      <c r="W369" s="44">
        <f t="shared" si="58"/>
        <v>0.6071428571428571</v>
      </c>
      <c r="X369" s="44">
        <f t="shared" si="59"/>
        <v>0.6071428571428571</v>
      </c>
      <c r="Y369" s="90" t="b">
        <f>AND(MONTH(Taulukko1[[#This Row],[Alku PVM]] )=6,DAY(Taulukko1[[#This Row],[Alku PVM]] )&gt;19)</f>
        <v>0</v>
      </c>
      <c r="Z369" s="90" t="b">
        <f>AND(MONTH(Taulukko1[[#This Row],[Loppu PVM]] )=6,DAY(Taulukko1[[#This Row],[Loppu PVM]] )&gt;19)</f>
        <v>0</v>
      </c>
      <c r="AA369" s="90" t="b">
        <f>OR(MONTH(Taulukko1[[#This Row],[Alku PVM]] )&lt;=5,AND(MONTH(Taulukko1[[#This Row],[Alku PVM]] )=6,DAY(Taulukko1[[#This Row],[Alku PVM]] )&lt;20))</f>
        <v>1</v>
      </c>
      <c r="AB369" s="90" t="b">
        <f>OR(MONTH(Taulukko1[[#This Row],[Loppu PVM]])&lt;=5,AND(MONTH(Taulukko1[[#This Row],[Loppu PVM]] )=6,DAY(Taulukko1[[#This Row],[Loppu PVM]])&lt;20))</f>
        <v>0</v>
      </c>
      <c r="AC369" s="90" t="b">
        <f>OR(MONTH(Taulukko1[[#This Row],[Alku PVM]] )&lt;=3,AND(MONTH(Taulukko1[[#This Row],[Alku PVM]] )=3))</f>
        <v>0</v>
      </c>
      <c r="AD369" s="90" t="b">
        <f>OR(MONTH(Taulukko1[[#This Row],[Loppu PVM]] )&lt;=3,AND(MONTH(Taulukko1[[#This Row],[Loppu PVM]] )=3))</f>
        <v>0</v>
      </c>
      <c r="AE369" s="90" t="b">
        <f>OR(MONTH(Taulukko1[[#This Row],[Alku PVM]] )&lt;=9,AND(MONTH(Taulukko1[[#This Row],[Alku PVM]] )=9))</f>
        <v>1</v>
      </c>
      <c r="AF369" s="90" t="b">
        <f>OR(MONTH(Taulukko1[[#This Row],[Loppu PVM]])&lt;=9,AND(MONTH(Taulukko1[[#This Row],[Loppu PVM]] )=9))</f>
        <v>1</v>
      </c>
      <c r="AG369" s="90" t="b">
        <f>OR(MONTH(Taulukko1[[#This Row],[Alku PVM]] )&lt;=6,AND(MONTH(Taulukko1[[#This Row],[Alku PVM]] )=6))</f>
        <v>1</v>
      </c>
      <c r="AH369" s="90" t="b">
        <f>OR(MONTH(Taulukko1[[#This Row],[Loppu PVM]])&lt;=6,AND(MONTH(Taulukko1[[#This Row],[Loppu PVM]] )=6))</f>
        <v>0</v>
      </c>
    </row>
    <row r="370" spans="1:34" ht="12.75" customHeight="1">
      <c r="A370" t="s">
        <v>604</v>
      </c>
      <c r="B370" s="23">
        <v>39581</v>
      </c>
      <c r="C370" t="s">
        <v>2179</v>
      </c>
      <c r="E370" s="62">
        <v>40</v>
      </c>
      <c r="F370" s="4">
        <v>39626</v>
      </c>
      <c r="G370" s="5">
        <v>25</v>
      </c>
      <c r="H370" s="16">
        <v>40</v>
      </c>
      <c r="I370" s="126">
        <f>INDEX('TOL2008'!B:B,MATCH(A370,'TOL2008'!A:A,0))</f>
        <v>28990</v>
      </c>
      <c r="J370" s="126" t="str">
        <f>INDEX(Pääluokka!$H$2:$H$100,MATCH(VALUE(LEFT(Taulukko1[[#This Row],[TOL2008]],2)),Pääluokka!$G$2:$G$100,0))</f>
        <v>Teollisuus</v>
      </c>
      <c r="K370" s="126" t="str">
        <f>INDEX(Pääluokka!$I$2:$I$100,MATCH(VALUE(LEFT(Taulukko1[[#This Row],[TOL2008]],2)),Pääluokka!$G$2:$G$100,0))</f>
        <v>Teollisuus (C-E)</v>
      </c>
      <c r="L370" s="41">
        <f t="shared" si="50"/>
        <v>45</v>
      </c>
      <c r="M370" s="43">
        <f t="shared" si="51"/>
        <v>39581</v>
      </c>
      <c r="N370" s="43">
        <f t="shared" si="52"/>
        <v>39626</v>
      </c>
      <c r="O370" s="43">
        <f t="shared" si="53"/>
        <v>39569</v>
      </c>
      <c r="P370" s="43">
        <f t="shared" si="54"/>
        <v>39600</v>
      </c>
      <c r="Q370" s="41">
        <f t="shared" si="55"/>
        <v>2008</v>
      </c>
      <c r="R370" s="41">
        <f t="shared" si="56"/>
        <v>2008</v>
      </c>
      <c r="S370" s="43" t="str">
        <f>YEAR(Taulukko1[[#This Row],[Alku KK]])&amp;"Q"&amp;ROUNDDOWN((MONTH(Taulukko1[[#This Row],[Alku KK]])-1)/3+1,0)</f>
        <v>2008Q2</v>
      </c>
      <c r="T370" s="43" t="str">
        <f>YEAR(Taulukko1[[#This Row],[Loppu KK]])&amp;"Q"&amp;ROUNDDOWN((MONTH(Taulukko1[[#This Row],[Loppu KK]])-1)/3+1,0)</f>
        <v>2008Q2</v>
      </c>
      <c r="U370" s="66">
        <f>IF(COUNT(Taulukko1[[#This Row],[Neuvottelujen alaiset ]])=1,Taulukko1[[#This Row],[Neuvottelujen alaiset ]],Taulukko1[[#This Row],[Vähennystarve]])</f>
        <v>40</v>
      </c>
      <c r="V370" s="44">
        <f t="shared" si="57"/>
        <v>1</v>
      </c>
      <c r="W370" s="44">
        <f t="shared" si="58"/>
        <v>0.625</v>
      </c>
      <c r="X370" s="44">
        <f t="shared" si="59"/>
        <v>0.625</v>
      </c>
      <c r="Y370" s="90" t="b">
        <f>AND(MONTH(Taulukko1[[#This Row],[Alku PVM]] )=6,DAY(Taulukko1[[#This Row],[Alku PVM]] )&gt;19)</f>
        <v>0</v>
      </c>
      <c r="Z370" s="90" t="b">
        <f>AND(MONTH(Taulukko1[[#This Row],[Loppu PVM]] )=6,DAY(Taulukko1[[#This Row],[Loppu PVM]] )&gt;19)</f>
        <v>1</v>
      </c>
      <c r="AA370" s="90" t="b">
        <f>OR(MONTH(Taulukko1[[#This Row],[Alku PVM]] )&lt;=5,AND(MONTH(Taulukko1[[#This Row],[Alku PVM]] )=6,DAY(Taulukko1[[#This Row],[Alku PVM]] )&lt;20))</f>
        <v>1</v>
      </c>
      <c r="AB370" s="90" t="b">
        <f>OR(MONTH(Taulukko1[[#This Row],[Loppu PVM]])&lt;=5,AND(MONTH(Taulukko1[[#This Row],[Loppu PVM]] )=6,DAY(Taulukko1[[#This Row],[Loppu PVM]])&lt;20))</f>
        <v>0</v>
      </c>
      <c r="AC370" s="90" t="b">
        <f>OR(MONTH(Taulukko1[[#This Row],[Alku PVM]] )&lt;=3,AND(MONTH(Taulukko1[[#This Row],[Alku PVM]] )=3))</f>
        <v>0</v>
      </c>
      <c r="AD370" s="90" t="b">
        <f>OR(MONTH(Taulukko1[[#This Row],[Loppu PVM]] )&lt;=3,AND(MONTH(Taulukko1[[#This Row],[Loppu PVM]] )=3))</f>
        <v>0</v>
      </c>
      <c r="AE370" s="90" t="b">
        <f>OR(MONTH(Taulukko1[[#This Row],[Alku PVM]] )&lt;=9,AND(MONTH(Taulukko1[[#This Row],[Alku PVM]] )=9))</f>
        <v>1</v>
      </c>
      <c r="AF370" s="90" t="b">
        <f>OR(MONTH(Taulukko1[[#This Row],[Loppu PVM]])&lt;=9,AND(MONTH(Taulukko1[[#This Row],[Loppu PVM]] )=9))</f>
        <v>1</v>
      </c>
      <c r="AG370" s="90" t="b">
        <f>OR(MONTH(Taulukko1[[#This Row],[Alku PVM]] )&lt;=6,AND(MONTH(Taulukko1[[#This Row],[Alku PVM]] )=6))</f>
        <v>1</v>
      </c>
      <c r="AH370" s="90" t="b">
        <f>OR(MONTH(Taulukko1[[#This Row],[Loppu PVM]])&lt;=6,AND(MONTH(Taulukko1[[#This Row],[Loppu PVM]] )=6))</f>
        <v>1</v>
      </c>
    </row>
    <row r="371" spans="1:34" ht="12.75" customHeight="1">
      <c r="A371" t="s">
        <v>1604</v>
      </c>
      <c r="B371" s="23">
        <v>39581</v>
      </c>
      <c r="C371" t="s">
        <v>2127</v>
      </c>
      <c r="E371" s="62">
        <v>40</v>
      </c>
      <c r="F371" s="4">
        <v>39624</v>
      </c>
      <c r="G371" s="5">
        <v>26</v>
      </c>
      <c r="H371" s="16">
        <v>40</v>
      </c>
      <c r="I371" s="126" t="e">
        <f>INDEX('TOL2008'!B:B,MATCH(A371,'TOL2008'!A:A,0))</f>
        <v>#N/A</v>
      </c>
      <c r="J371" s="126" t="e">
        <f>INDEX(Pääluokka!$H$2:$H$100,MATCH(VALUE(LEFT(Taulukko1[[#This Row],[TOL2008]],2)),Pääluokka!$G$2:$G$100,0))</f>
        <v>#N/A</v>
      </c>
      <c r="K371" s="126" t="e">
        <f>INDEX(Pääluokka!$I$2:$I$100,MATCH(VALUE(LEFT(Taulukko1[[#This Row],[TOL2008]],2)),Pääluokka!$G$2:$G$100,0))</f>
        <v>#N/A</v>
      </c>
      <c r="L371" s="41">
        <f t="shared" si="50"/>
        <v>43</v>
      </c>
      <c r="M371" s="43">
        <f t="shared" si="51"/>
        <v>39581</v>
      </c>
      <c r="N371" s="43">
        <f t="shared" si="52"/>
        <v>39624</v>
      </c>
      <c r="O371" s="43">
        <f t="shared" si="53"/>
        <v>39569</v>
      </c>
      <c r="P371" s="43">
        <f t="shared" si="54"/>
        <v>39600</v>
      </c>
      <c r="Q371" s="41">
        <f t="shared" si="55"/>
        <v>2008</v>
      </c>
      <c r="R371" s="41">
        <f t="shared" si="56"/>
        <v>2008</v>
      </c>
      <c r="S371" s="43" t="str">
        <f>YEAR(Taulukko1[[#This Row],[Alku KK]])&amp;"Q"&amp;ROUNDDOWN((MONTH(Taulukko1[[#This Row],[Alku KK]])-1)/3+1,0)</f>
        <v>2008Q2</v>
      </c>
      <c r="T371" s="43" t="str">
        <f>YEAR(Taulukko1[[#This Row],[Loppu KK]])&amp;"Q"&amp;ROUNDDOWN((MONTH(Taulukko1[[#This Row],[Loppu KK]])-1)/3+1,0)</f>
        <v>2008Q2</v>
      </c>
      <c r="U371" s="66">
        <f>IF(COUNT(Taulukko1[[#This Row],[Neuvottelujen alaiset ]])=1,Taulukko1[[#This Row],[Neuvottelujen alaiset ]],Taulukko1[[#This Row],[Vähennystarve]])</f>
        <v>40</v>
      </c>
      <c r="V371" s="44">
        <f t="shared" si="57"/>
        <v>1</v>
      </c>
      <c r="W371" s="44">
        <f t="shared" si="58"/>
        <v>0.65</v>
      </c>
      <c r="X371" s="44">
        <f t="shared" si="59"/>
        <v>0.65</v>
      </c>
      <c r="Y371" s="90" t="b">
        <f>AND(MONTH(Taulukko1[[#This Row],[Alku PVM]] )=6,DAY(Taulukko1[[#This Row],[Alku PVM]] )&gt;19)</f>
        <v>0</v>
      </c>
      <c r="Z371" s="90" t="b">
        <f>AND(MONTH(Taulukko1[[#This Row],[Loppu PVM]] )=6,DAY(Taulukko1[[#This Row],[Loppu PVM]] )&gt;19)</f>
        <v>1</v>
      </c>
      <c r="AA371" s="90" t="b">
        <f>OR(MONTH(Taulukko1[[#This Row],[Alku PVM]] )&lt;=5,AND(MONTH(Taulukko1[[#This Row],[Alku PVM]] )=6,DAY(Taulukko1[[#This Row],[Alku PVM]] )&lt;20))</f>
        <v>1</v>
      </c>
      <c r="AB371" s="90" t="b">
        <f>OR(MONTH(Taulukko1[[#This Row],[Loppu PVM]])&lt;=5,AND(MONTH(Taulukko1[[#This Row],[Loppu PVM]] )=6,DAY(Taulukko1[[#This Row],[Loppu PVM]])&lt;20))</f>
        <v>0</v>
      </c>
      <c r="AC371" s="90" t="b">
        <f>OR(MONTH(Taulukko1[[#This Row],[Alku PVM]] )&lt;=3,AND(MONTH(Taulukko1[[#This Row],[Alku PVM]] )=3))</f>
        <v>0</v>
      </c>
      <c r="AD371" s="90" t="b">
        <f>OR(MONTH(Taulukko1[[#This Row],[Loppu PVM]] )&lt;=3,AND(MONTH(Taulukko1[[#This Row],[Loppu PVM]] )=3))</f>
        <v>0</v>
      </c>
      <c r="AE371" s="90" t="b">
        <f>OR(MONTH(Taulukko1[[#This Row],[Alku PVM]] )&lt;=9,AND(MONTH(Taulukko1[[#This Row],[Alku PVM]] )=9))</f>
        <v>1</v>
      </c>
      <c r="AF371" s="90" t="b">
        <f>OR(MONTH(Taulukko1[[#This Row],[Loppu PVM]])&lt;=9,AND(MONTH(Taulukko1[[#This Row],[Loppu PVM]] )=9))</f>
        <v>1</v>
      </c>
      <c r="AG371" s="90" t="b">
        <f>OR(MONTH(Taulukko1[[#This Row],[Alku PVM]] )&lt;=6,AND(MONTH(Taulukko1[[#This Row],[Alku PVM]] )=6))</f>
        <v>1</v>
      </c>
      <c r="AH371" s="90" t="b">
        <f>OR(MONTH(Taulukko1[[#This Row],[Loppu PVM]])&lt;=6,AND(MONTH(Taulukko1[[#This Row],[Loppu PVM]] )=6))</f>
        <v>1</v>
      </c>
    </row>
    <row r="372" spans="1:34" ht="12.75" customHeight="1">
      <c r="A372" t="s">
        <v>2034</v>
      </c>
      <c r="B372" s="23">
        <v>39589</v>
      </c>
      <c r="C372" t="s">
        <v>1736</v>
      </c>
      <c r="E372" s="62">
        <v>80</v>
      </c>
      <c r="F372" s="4">
        <v>39645</v>
      </c>
      <c r="G372" s="5">
        <v>65</v>
      </c>
      <c r="H372" s="16">
        <v>80</v>
      </c>
      <c r="I372" s="126" t="e">
        <f>INDEX('TOL2008'!B:B,MATCH(A372,'TOL2008'!A:A,0))</f>
        <v>#N/A</v>
      </c>
      <c r="J372" s="126" t="e">
        <f>INDEX(Pääluokka!$H$2:$H$100,MATCH(VALUE(LEFT(Taulukko1[[#This Row],[TOL2008]],2)),Pääluokka!$G$2:$G$100,0))</f>
        <v>#N/A</v>
      </c>
      <c r="K372" s="126" t="e">
        <f>INDEX(Pääluokka!$I$2:$I$100,MATCH(VALUE(LEFT(Taulukko1[[#This Row],[TOL2008]],2)),Pääluokka!$G$2:$G$100,0))</f>
        <v>#N/A</v>
      </c>
      <c r="L372" s="41">
        <f t="shared" si="50"/>
        <v>56</v>
      </c>
      <c r="M372" s="43">
        <f t="shared" si="51"/>
        <v>39589</v>
      </c>
      <c r="N372" s="43">
        <f t="shared" si="52"/>
        <v>39645</v>
      </c>
      <c r="O372" s="43">
        <f t="shared" si="53"/>
        <v>39569</v>
      </c>
      <c r="P372" s="43">
        <f t="shared" si="54"/>
        <v>39630</v>
      </c>
      <c r="Q372" s="41">
        <f t="shared" si="55"/>
        <v>2008</v>
      </c>
      <c r="R372" s="41">
        <f t="shared" si="56"/>
        <v>2008</v>
      </c>
      <c r="S372" s="43" t="str">
        <f>YEAR(Taulukko1[[#This Row],[Alku KK]])&amp;"Q"&amp;ROUNDDOWN((MONTH(Taulukko1[[#This Row],[Alku KK]])-1)/3+1,0)</f>
        <v>2008Q2</v>
      </c>
      <c r="T372" s="43" t="str">
        <f>YEAR(Taulukko1[[#This Row],[Loppu KK]])&amp;"Q"&amp;ROUNDDOWN((MONTH(Taulukko1[[#This Row],[Loppu KK]])-1)/3+1,0)</f>
        <v>2008Q3</v>
      </c>
      <c r="U372" s="66">
        <f>IF(COUNT(Taulukko1[[#This Row],[Neuvottelujen alaiset ]])=1,Taulukko1[[#This Row],[Neuvottelujen alaiset ]],Taulukko1[[#This Row],[Vähennystarve]])</f>
        <v>80</v>
      </c>
      <c r="V372" s="44">
        <f t="shared" si="57"/>
        <v>1</v>
      </c>
      <c r="W372" s="44">
        <f t="shared" si="58"/>
        <v>0.8125</v>
      </c>
      <c r="X372" s="44">
        <f t="shared" si="59"/>
        <v>0.8125</v>
      </c>
      <c r="Y372" s="90" t="b">
        <f>AND(MONTH(Taulukko1[[#This Row],[Alku PVM]] )=6,DAY(Taulukko1[[#This Row],[Alku PVM]] )&gt;19)</f>
        <v>0</v>
      </c>
      <c r="Z372" s="90" t="b">
        <f>AND(MONTH(Taulukko1[[#This Row],[Loppu PVM]] )=6,DAY(Taulukko1[[#This Row],[Loppu PVM]] )&gt;19)</f>
        <v>0</v>
      </c>
      <c r="AA372" s="90" t="b">
        <f>OR(MONTH(Taulukko1[[#This Row],[Alku PVM]] )&lt;=5,AND(MONTH(Taulukko1[[#This Row],[Alku PVM]] )=6,DAY(Taulukko1[[#This Row],[Alku PVM]] )&lt;20))</f>
        <v>1</v>
      </c>
      <c r="AB372" s="90" t="b">
        <f>OR(MONTH(Taulukko1[[#This Row],[Loppu PVM]])&lt;=5,AND(MONTH(Taulukko1[[#This Row],[Loppu PVM]] )=6,DAY(Taulukko1[[#This Row],[Loppu PVM]])&lt;20))</f>
        <v>0</v>
      </c>
      <c r="AC372" s="90" t="b">
        <f>OR(MONTH(Taulukko1[[#This Row],[Alku PVM]] )&lt;=3,AND(MONTH(Taulukko1[[#This Row],[Alku PVM]] )=3))</f>
        <v>0</v>
      </c>
      <c r="AD372" s="90" t="b">
        <f>OR(MONTH(Taulukko1[[#This Row],[Loppu PVM]] )&lt;=3,AND(MONTH(Taulukko1[[#This Row],[Loppu PVM]] )=3))</f>
        <v>0</v>
      </c>
      <c r="AE372" s="90" t="b">
        <f>OR(MONTH(Taulukko1[[#This Row],[Alku PVM]] )&lt;=9,AND(MONTH(Taulukko1[[#This Row],[Alku PVM]] )=9))</f>
        <v>1</v>
      </c>
      <c r="AF372" s="90" t="b">
        <f>OR(MONTH(Taulukko1[[#This Row],[Loppu PVM]])&lt;=9,AND(MONTH(Taulukko1[[#This Row],[Loppu PVM]] )=9))</f>
        <v>1</v>
      </c>
      <c r="AG372" s="90" t="b">
        <f>OR(MONTH(Taulukko1[[#This Row],[Alku PVM]] )&lt;=6,AND(MONTH(Taulukko1[[#This Row],[Alku PVM]] )=6))</f>
        <v>1</v>
      </c>
      <c r="AH372" s="90" t="b">
        <f>OR(MONTH(Taulukko1[[#This Row],[Loppu PVM]])&lt;=6,AND(MONTH(Taulukko1[[#This Row],[Loppu PVM]] )=6))</f>
        <v>0</v>
      </c>
    </row>
    <row r="373" spans="1:34" ht="12.75" customHeight="1">
      <c r="A373" t="s">
        <v>1858</v>
      </c>
      <c r="B373" s="23">
        <v>39589</v>
      </c>
      <c r="C373" t="s">
        <v>1857</v>
      </c>
      <c r="E373" s="62">
        <v>13</v>
      </c>
      <c r="F373" s="4"/>
      <c r="G373" s="5"/>
      <c r="H373" s="22">
        <v>13</v>
      </c>
      <c r="I373" s="126" t="e">
        <f>INDEX('TOL2008'!B:B,MATCH(A373,'TOL2008'!A:A,0))</f>
        <v>#N/A</v>
      </c>
      <c r="J373" s="126" t="e">
        <f>INDEX(Pääluokka!$H$2:$H$100,MATCH(VALUE(LEFT(Taulukko1[[#This Row],[TOL2008]],2)),Pääluokka!$G$2:$G$100,0))</f>
        <v>#N/A</v>
      </c>
      <c r="K373" s="126" t="e">
        <f>INDEX(Pääluokka!$I$2:$I$100,MATCH(VALUE(LEFT(Taulukko1[[#This Row],[TOL2008]],2)),Pääluokka!$G$2:$G$100,0))</f>
        <v>#N/A</v>
      </c>
      <c r="L373" s="41" t="str">
        <f t="shared" si="50"/>
        <v>NA</v>
      </c>
      <c r="M373" s="43">
        <f t="shared" si="51"/>
        <v>39589</v>
      </c>
      <c r="N373" s="43">
        <f t="shared" si="52"/>
        <v>39640</v>
      </c>
      <c r="O373" s="43">
        <f t="shared" si="53"/>
        <v>39569</v>
      </c>
      <c r="P373" s="43">
        <f t="shared" si="54"/>
        <v>39630</v>
      </c>
      <c r="Q373" s="41">
        <f t="shared" si="55"/>
        <v>2008</v>
      </c>
      <c r="R373" s="41">
        <f t="shared" si="56"/>
        <v>2008</v>
      </c>
      <c r="S373" s="43" t="str">
        <f>YEAR(Taulukko1[[#This Row],[Alku KK]])&amp;"Q"&amp;ROUNDDOWN((MONTH(Taulukko1[[#This Row],[Alku KK]])-1)/3+1,0)</f>
        <v>2008Q2</v>
      </c>
      <c r="T373" s="43" t="str">
        <f>YEAR(Taulukko1[[#This Row],[Loppu KK]])&amp;"Q"&amp;ROUNDDOWN((MONTH(Taulukko1[[#This Row],[Loppu KK]])-1)/3+1,0)</f>
        <v>2008Q3</v>
      </c>
      <c r="U373" s="66">
        <f>IF(COUNT(Taulukko1[[#This Row],[Neuvottelujen alaiset ]])=1,Taulukko1[[#This Row],[Neuvottelujen alaiset ]],Taulukko1[[#This Row],[Vähennystarve]])</f>
        <v>13</v>
      </c>
      <c r="V373" s="44">
        <f t="shared" si="57"/>
        <v>1</v>
      </c>
      <c r="W373" s="44" t="str">
        <f t="shared" si="58"/>
        <v>NA</v>
      </c>
      <c r="X373" s="44" t="str">
        <f t="shared" si="59"/>
        <v>NA</v>
      </c>
      <c r="Y373" s="90" t="b">
        <f>AND(MONTH(Taulukko1[[#This Row],[Alku PVM]] )=6,DAY(Taulukko1[[#This Row],[Alku PVM]] )&gt;19)</f>
        <v>0</v>
      </c>
      <c r="Z373" s="90" t="b">
        <f>AND(MONTH(Taulukko1[[#This Row],[Loppu PVM]] )=6,DAY(Taulukko1[[#This Row],[Loppu PVM]] )&gt;19)</f>
        <v>0</v>
      </c>
      <c r="AA373" s="90" t="b">
        <f>OR(MONTH(Taulukko1[[#This Row],[Alku PVM]] )&lt;=5,AND(MONTH(Taulukko1[[#This Row],[Alku PVM]] )=6,DAY(Taulukko1[[#This Row],[Alku PVM]] )&lt;20))</f>
        <v>1</v>
      </c>
      <c r="AB373" s="90" t="b">
        <f>OR(MONTH(Taulukko1[[#This Row],[Loppu PVM]])&lt;=5,AND(MONTH(Taulukko1[[#This Row],[Loppu PVM]] )=6,DAY(Taulukko1[[#This Row],[Loppu PVM]])&lt;20))</f>
        <v>0</v>
      </c>
      <c r="AC373" s="90" t="b">
        <f>OR(MONTH(Taulukko1[[#This Row],[Alku PVM]] )&lt;=3,AND(MONTH(Taulukko1[[#This Row],[Alku PVM]] )=3))</f>
        <v>0</v>
      </c>
      <c r="AD373" s="90" t="b">
        <f>OR(MONTH(Taulukko1[[#This Row],[Loppu PVM]] )&lt;=3,AND(MONTH(Taulukko1[[#This Row],[Loppu PVM]] )=3))</f>
        <v>0</v>
      </c>
      <c r="AE373" s="90" t="b">
        <f>OR(MONTH(Taulukko1[[#This Row],[Alku PVM]] )&lt;=9,AND(MONTH(Taulukko1[[#This Row],[Alku PVM]] )=9))</f>
        <v>1</v>
      </c>
      <c r="AF373" s="90" t="b">
        <f>OR(MONTH(Taulukko1[[#This Row],[Loppu PVM]])&lt;=9,AND(MONTH(Taulukko1[[#This Row],[Loppu PVM]] )=9))</f>
        <v>1</v>
      </c>
      <c r="AG373" s="90" t="b">
        <f>OR(MONTH(Taulukko1[[#This Row],[Alku PVM]] )&lt;=6,AND(MONTH(Taulukko1[[#This Row],[Alku PVM]] )=6))</f>
        <v>1</v>
      </c>
      <c r="AH373" s="90" t="b">
        <f>OR(MONTH(Taulukko1[[#This Row],[Loppu PVM]])&lt;=6,AND(MONTH(Taulukko1[[#This Row],[Loppu PVM]] )=6))</f>
        <v>0</v>
      </c>
    </row>
    <row r="374" spans="1:34" ht="12.75" customHeight="1">
      <c r="A374" t="s">
        <v>227</v>
      </c>
      <c r="B374" s="23">
        <v>39591</v>
      </c>
      <c r="C374" t="s">
        <v>1925</v>
      </c>
      <c r="E374" s="62">
        <v>25</v>
      </c>
      <c r="F374" s="4">
        <v>39640</v>
      </c>
      <c r="G374" s="5">
        <v>7</v>
      </c>
      <c r="H374" s="22">
        <v>60</v>
      </c>
      <c r="I374" s="126">
        <f>INDEX('TOL2008'!B:B,MATCH(A374,'TOL2008'!A:A,0))</f>
        <v>24100</v>
      </c>
      <c r="J374" s="126" t="str">
        <f>INDEX(Pääluokka!$H$2:$H$100,MATCH(VALUE(LEFT(Taulukko1[[#This Row],[TOL2008]],2)),Pääluokka!$G$2:$G$100,0))</f>
        <v>Teollisuus</v>
      </c>
      <c r="K374" s="126" t="str">
        <f>INDEX(Pääluokka!$I$2:$I$100,MATCH(VALUE(LEFT(Taulukko1[[#This Row],[TOL2008]],2)),Pääluokka!$G$2:$G$100,0))</f>
        <v>Teollisuus (C-E)</v>
      </c>
      <c r="L374" s="41">
        <f t="shared" si="50"/>
        <v>49</v>
      </c>
      <c r="M374" s="43">
        <f t="shared" si="51"/>
        <v>39591</v>
      </c>
      <c r="N374" s="43">
        <f t="shared" si="52"/>
        <v>39640</v>
      </c>
      <c r="O374" s="43">
        <f t="shared" si="53"/>
        <v>39569</v>
      </c>
      <c r="P374" s="43">
        <f t="shared" si="54"/>
        <v>39630</v>
      </c>
      <c r="Q374" s="41">
        <f t="shared" si="55"/>
        <v>2008</v>
      </c>
      <c r="R374" s="41">
        <f t="shared" si="56"/>
        <v>2008</v>
      </c>
      <c r="S374" s="43" t="str">
        <f>YEAR(Taulukko1[[#This Row],[Alku KK]])&amp;"Q"&amp;ROUNDDOWN((MONTH(Taulukko1[[#This Row],[Alku KK]])-1)/3+1,0)</f>
        <v>2008Q2</v>
      </c>
      <c r="T374" s="43" t="str">
        <f>YEAR(Taulukko1[[#This Row],[Loppu KK]])&amp;"Q"&amp;ROUNDDOWN((MONTH(Taulukko1[[#This Row],[Loppu KK]])-1)/3+1,0)</f>
        <v>2008Q3</v>
      </c>
      <c r="U374" s="66">
        <f>IF(COUNT(Taulukko1[[#This Row],[Neuvottelujen alaiset ]])=1,Taulukko1[[#This Row],[Neuvottelujen alaiset ]],Taulukko1[[#This Row],[Vähennystarve]])</f>
        <v>60</v>
      </c>
      <c r="V374" s="44">
        <f t="shared" si="57"/>
        <v>0.41666666666666669</v>
      </c>
      <c r="W374" s="44">
        <f t="shared" si="58"/>
        <v>0.11666666666666667</v>
      </c>
      <c r="X374" s="44">
        <f t="shared" si="59"/>
        <v>0.28000000000000003</v>
      </c>
      <c r="Y374" s="90" t="b">
        <f>AND(MONTH(Taulukko1[[#This Row],[Alku PVM]] )=6,DAY(Taulukko1[[#This Row],[Alku PVM]] )&gt;19)</f>
        <v>0</v>
      </c>
      <c r="Z374" s="90" t="b">
        <f>AND(MONTH(Taulukko1[[#This Row],[Loppu PVM]] )=6,DAY(Taulukko1[[#This Row],[Loppu PVM]] )&gt;19)</f>
        <v>0</v>
      </c>
      <c r="AA374" s="90" t="b">
        <f>OR(MONTH(Taulukko1[[#This Row],[Alku PVM]] )&lt;=5,AND(MONTH(Taulukko1[[#This Row],[Alku PVM]] )=6,DAY(Taulukko1[[#This Row],[Alku PVM]] )&lt;20))</f>
        <v>1</v>
      </c>
      <c r="AB374" s="90" t="b">
        <f>OR(MONTH(Taulukko1[[#This Row],[Loppu PVM]])&lt;=5,AND(MONTH(Taulukko1[[#This Row],[Loppu PVM]] )=6,DAY(Taulukko1[[#This Row],[Loppu PVM]])&lt;20))</f>
        <v>0</v>
      </c>
      <c r="AC374" s="90" t="b">
        <f>OR(MONTH(Taulukko1[[#This Row],[Alku PVM]] )&lt;=3,AND(MONTH(Taulukko1[[#This Row],[Alku PVM]] )=3))</f>
        <v>0</v>
      </c>
      <c r="AD374" s="90" t="b">
        <f>OR(MONTH(Taulukko1[[#This Row],[Loppu PVM]] )&lt;=3,AND(MONTH(Taulukko1[[#This Row],[Loppu PVM]] )=3))</f>
        <v>0</v>
      </c>
      <c r="AE374" s="90" t="b">
        <f>OR(MONTH(Taulukko1[[#This Row],[Alku PVM]] )&lt;=9,AND(MONTH(Taulukko1[[#This Row],[Alku PVM]] )=9))</f>
        <v>1</v>
      </c>
      <c r="AF374" s="90" t="b">
        <f>OR(MONTH(Taulukko1[[#This Row],[Loppu PVM]])&lt;=9,AND(MONTH(Taulukko1[[#This Row],[Loppu PVM]] )=9))</f>
        <v>1</v>
      </c>
      <c r="AG374" s="90" t="b">
        <f>OR(MONTH(Taulukko1[[#This Row],[Alku PVM]] )&lt;=6,AND(MONTH(Taulukko1[[#This Row],[Alku PVM]] )=6))</f>
        <v>1</v>
      </c>
      <c r="AH374" s="90" t="b">
        <f>OR(MONTH(Taulukko1[[#This Row],[Loppu PVM]])&lt;=6,AND(MONTH(Taulukko1[[#This Row],[Loppu PVM]] )=6))</f>
        <v>0</v>
      </c>
    </row>
    <row r="375" spans="1:34" ht="12.75" customHeight="1">
      <c r="A375" t="s">
        <v>453</v>
      </c>
      <c r="B375" s="23">
        <v>39595</v>
      </c>
      <c r="C375" t="s">
        <v>2062</v>
      </c>
      <c r="E375" s="62">
        <v>70</v>
      </c>
      <c r="F375" s="4">
        <v>39685</v>
      </c>
      <c r="G375" s="5">
        <v>70</v>
      </c>
      <c r="H375" s="16">
        <v>70</v>
      </c>
      <c r="I375" s="126">
        <f>INDEX('TOL2008'!B:B,MATCH(A375,'TOL2008'!A:A,0))</f>
        <v>52291</v>
      </c>
      <c r="J375" s="126" t="str">
        <f>INDEX(Pääluokka!$H$2:$H$100,MATCH(VALUE(LEFT(Taulukko1[[#This Row],[TOL2008]],2)),Pääluokka!$G$2:$G$100,0))</f>
        <v>Kuljetus ja varastointi</v>
      </c>
      <c r="K375" s="126" t="str">
        <f>INDEX(Pääluokka!$I$2:$I$100,MATCH(VALUE(LEFT(Taulukko1[[#This Row],[TOL2008]],2)),Pääluokka!$G$2:$G$100,0))</f>
        <v>Palvelualat (G-N, R, S)</v>
      </c>
      <c r="L375" s="41">
        <f t="shared" si="50"/>
        <v>90</v>
      </c>
      <c r="M375" s="43">
        <f t="shared" si="51"/>
        <v>39595</v>
      </c>
      <c r="N375" s="43">
        <f t="shared" si="52"/>
        <v>39685</v>
      </c>
      <c r="O375" s="43">
        <f t="shared" si="53"/>
        <v>39569</v>
      </c>
      <c r="P375" s="43">
        <f t="shared" si="54"/>
        <v>39661</v>
      </c>
      <c r="Q375" s="41">
        <f t="shared" si="55"/>
        <v>2008</v>
      </c>
      <c r="R375" s="41">
        <f t="shared" si="56"/>
        <v>2008</v>
      </c>
      <c r="S375" s="43" t="str">
        <f>YEAR(Taulukko1[[#This Row],[Alku KK]])&amp;"Q"&amp;ROUNDDOWN((MONTH(Taulukko1[[#This Row],[Alku KK]])-1)/3+1,0)</f>
        <v>2008Q2</v>
      </c>
      <c r="T375" s="43" t="str">
        <f>YEAR(Taulukko1[[#This Row],[Loppu KK]])&amp;"Q"&amp;ROUNDDOWN((MONTH(Taulukko1[[#This Row],[Loppu KK]])-1)/3+1,0)</f>
        <v>2008Q3</v>
      </c>
      <c r="U375" s="66">
        <f>IF(COUNT(Taulukko1[[#This Row],[Neuvottelujen alaiset ]])=1,Taulukko1[[#This Row],[Neuvottelujen alaiset ]],Taulukko1[[#This Row],[Vähennystarve]])</f>
        <v>70</v>
      </c>
      <c r="V375" s="44">
        <f t="shared" si="57"/>
        <v>1</v>
      </c>
      <c r="W375" s="44">
        <f t="shared" si="58"/>
        <v>1</v>
      </c>
      <c r="X375" s="44">
        <f t="shared" si="59"/>
        <v>1</v>
      </c>
      <c r="Y375" s="90" t="b">
        <f>AND(MONTH(Taulukko1[[#This Row],[Alku PVM]] )=6,DAY(Taulukko1[[#This Row],[Alku PVM]] )&gt;19)</f>
        <v>0</v>
      </c>
      <c r="Z375" s="90" t="b">
        <f>AND(MONTH(Taulukko1[[#This Row],[Loppu PVM]] )=6,DAY(Taulukko1[[#This Row],[Loppu PVM]] )&gt;19)</f>
        <v>0</v>
      </c>
      <c r="AA375" s="90" t="b">
        <f>OR(MONTH(Taulukko1[[#This Row],[Alku PVM]] )&lt;=5,AND(MONTH(Taulukko1[[#This Row],[Alku PVM]] )=6,DAY(Taulukko1[[#This Row],[Alku PVM]] )&lt;20))</f>
        <v>1</v>
      </c>
      <c r="AB375" s="90" t="b">
        <f>OR(MONTH(Taulukko1[[#This Row],[Loppu PVM]])&lt;=5,AND(MONTH(Taulukko1[[#This Row],[Loppu PVM]] )=6,DAY(Taulukko1[[#This Row],[Loppu PVM]])&lt;20))</f>
        <v>0</v>
      </c>
      <c r="AC375" s="90" t="b">
        <f>OR(MONTH(Taulukko1[[#This Row],[Alku PVM]] )&lt;=3,AND(MONTH(Taulukko1[[#This Row],[Alku PVM]] )=3))</f>
        <v>0</v>
      </c>
      <c r="AD375" s="90" t="b">
        <f>OR(MONTH(Taulukko1[[#This Row],[Loppu PVM]] )&lt;=3,AND(MONTH(Taulukko1[[#This Row],[Loppu PVM]] )=3))</f>
        <v>0</v>
      </c>
      <c r="AE375" s="90" t="b">
        <f>OR(MONTH(Taulukko1[[#This Row],[Alku PVM]] )&lt;=9,AND(MONTH(Taulukko1[[#This Row],[Alku PVM]] )=9))</f>
        <v>1</v>
      </c>
      <c r="AF375" s="90" t="b">
        <f>OR(MONTH(Taulukko1[[#This Row],[Loppu PVM]])&lt;=9,AND(MONTH(Taulukko1[[#This Row],[Loppu PVM]] )=9))</f>
        <v>1</v>
      </c>
      <c r="AG375" s="90" t="b">
        <f>OR(MONTH(Taulukko1[[#This Row],[Alku PVM]] )&lt;=6,AND(MONTH(Taulukko1[[#This Row],[Alku PVM]] )=6))</f>
        <v>1</v>
      </c>
      <c r="AH375" s="90" t="b">
        <f>OR(MONTH(Taulukko1[[#This Row],[Loppu PVM]])&lt;=6,AND(MONTH(Taulukko1[[#This Row],[Loppu PVM]] )=6))</f>
        <v>0</v>
      </c>
    </row>
    <row r="376" spans="1:34" ht="12.75" customHeight="1">
      <c r="A376" t="s">
        <v>2190</v>
      </c>
      <c r="B376" s="23">
        <v>39598</v>
      </c>
      <c r="C376" t="s">
        <v>2078</v>
      </c>
      <c r="E376" s="62">
        <v>95</v>
      </c>
      <c r="F376" s="4"/>
      <c r="G376" s="5"/>
      <c r="H376" s="16">
        <v>95</v>
      </c>
      <c r="I376" s="126" t="e">
        <f>INDEX('TOL2008'!B:B,MATCH(A376,'TOL2008'!A:A,0))</f>
        <v>#N/A</v>
      </c>
      <c r="J376" s="126" t="e">
        <f>INDEX(Pääluokka!$H$2:$H$100,MATCH(VALUE(LEFT(Taulukko1[[#This Row],[TOL2008]],2)),Pääluokka!$G$2:$G$100,0))</f>
        <v>#N/A</v>
      </c>
      <c r="K376" s="126" t="e">
        <f>INDEX(Pääluokka!$I$2:$I$100,MATCH(VALUE(LEFT(Taulukko1[[#This Row],[TOL2008]],2)),Pääluokka!$G$2:$G$100,0))</f>
        <v>#N/A</v>
      </c>
      <c r="L376" s="41" t="str">
        <f t="shared" si="50"/>
        <v>NA</v>
      </c>
      <c r="M376" s="43">
        <f t="shared" si="51"/>
        <v>39598</v>
      </c>
      <c r="N376" s="43">
        <f t="shared" si="52"/>
        <v>39649</v>
      </c>
      <c r="O376" s="43">
        <f t="shared" si="53"/>
        <v>39569</v>
      </c>
      <c r="P376" s="43">
        <f t="shared" si="54"/>
        <v>39630</v>
      </c>
      <c r="Q376" s="41">
        <f t="shared" si="55"/>
        <v>2008</v>
      </c>
      <c r="R376" s="41">
        <f t="shared" si="56"/>
        <v>2008</v>
      </c>
      <c r="S376" s="43" t="str">
        <f>YEAR(Taulukko1[[#This Row],[Alku KK]])&amp;"Q"&amp;ROUNDDOWN((MONTH(Taulukko1[[#This Row],[Alku KK]])-1)/3+1,0)</f>
        <v>2008Q2</v>
      </c>
      <c r="T376" s="43" t="str">
        <f>YEAR(Taulukko1[[#This Row],[Loppu KK]])&amp;"Q"&amp;ROUNDDOWN((MONTH(Taulukko1[[#This Row],[Loppu KK]])-1)/3+1,0)</f>
        <v>2008Q3</v>
      </c>
      <c r="U376" s="66">
        <f>IF(COUNT(Taulukko1[[#This Row],[Neuvottelujen alaiset ]])=1,Taulukko1[[#This Row],[Neuvottelujen alaiset ]],Taulukko1[[#This Row],[Vähennystarve]])</f>
        <v>95</v>
      </c>
      <c r="V376" s="44">
        <f t="shared" si="57"/>
        <v>1</v>
      </c>
      <c r="W376" s="44" t="str">
        <f t="shared" si="58"/>
        <v>NA</v>
      </c>
      <c r="X376" s="44" t="str">
        <f t="shared" si="59"/>
        <v>NA</v>
      </c>
      <c r="Y376" s="90" t="b">
        <f>AND(MONTH(Taulukko1[[#This Row],[Alku PVM]] )=6,DAY(Taulukko1[[#This Row],[Alku PVM]] )&gt;19)</f>
        <v>0</v>
      </c>
      <c r="Z376" s="90" t="b">
        <f>AND(MONTH(Taulukko1[[#This Row],[Loppu PVM]] )=6,DAY(Taulukko1[[#This Row],[Loppu PVM]] )&gt;19)</f>
        <v>0</v>
      </c>
      <c r="AA376" s="90" t="b">
        <f>OR(MONTH(Taulukko1[[#This Row],[Alku PVM]] )&lt;=5,AND(MONTH(Taulukko1[[#This Row],[Alku PVM]] )=6,DAY(Taulukko1[[#This Row],[Alku PVM]] )&lt;20))</f>
        <v>1</v>
      </c>
      <c r="AB376" s="90" t="b">
        <f>OR(MONTH(Taulukko1[[#This Row],[Loppu PVM]])&lt;=5,AND(MONTH(Taulukko1[[#This Row],[Loppu PVM]] )=6,DAY(Taulukko1[[#This Row],[Loppu PVM]])&lt;20))</f>
        <v>0</v>
      </c>
      <c r="AC376" s="90" t="b">
        <f>OR(MONTH(Taulukko1[[#This Row],[Alku PVM]] )&lt;=3,AND(MONTH(Taulukko1[[#This Row],[Alku PVM]] )=3))</f>
        <v>0</v>
      </c>
      <c r="AD376" s="90" t="b">
        <f>OR(MONTH(Taulukko1[[#This Row],[Loppu PVM]] )&lt;=3,AND(MONTH(Taulukko1[[#This Row],[Loppu PVM]] )=3))</f>
        <v>0</v>
      </c>
      <c r="AE376" s="90" t="b">
        <f>OR(MONTH(Taulukko1[[#This Row],[Alku PVM]] )&lt;=9,AND(MONTH(Taulukko1[[#This Row],[Alku PVM]] )=9))</f>
        <v>1</v>
      </c>
      <c r="AF376" s="90" t="b">
        <f>OR(MONTH(Taulukko1[[#This Row],[Loppu PVM]])&lt;=9,AND(MONTH(Taulukko1[[#This Row],[Loppu PVM]] )=9))</f>
        <v>1</v>
      </c>
      <c r="AG376" s="90" t="b">
        <f>OR(MONTH(Taulukko1[[#This Row],[Alku PVM]] )&lt;=6,AND(MONTH(Taulukko1[[#This Row],[Alku PVM]] )=6))</f>
        <v>1</v>
      </c>
      <c r="AH376" s="90" t="b">
        <f>OR(MONTH(Taulukko1[[#This Row],[Loppu PVM]])&lt;=6,AND(MONTH(Taulukko1[[#This Row],[Loppu PVM]] )=6))</f>
        <v>0</v>
      </c>
    </row>
    <row r="377" spans="1:34" ht="12.75" customHeight="1">
      <c r="A377" t="s">
        <v>1982</v>
      </c>
      <c r="B377" s="23">
        <v>39598</v>
      </c>
      <c r="C377" t="s">
        <v>1981</v>
      </c>
      <c r="E377" s="62">
        <v>60</v>
      </c>
      <c r="F377" s="4">
        <v>39622</v>
      </c>
      <c r="G377" s="5">
        <v>45</v>
      </c>
      <c r="H377" s="16">
        <v>60</v>
      </c>
      <c r="I377" s="126" t="e">
        <f>INDEX('TOL2008'!B:B,MATCH(A377,'TOL2008'!A:A,0))</f>
        <v>#N/A</v>
      </c>
      <c r="J377" s="126" t="e">
        <f>INDEX(Pääluokka!$H$2:$H$100,MATCH(VALUE(LEFT(Taulukko1[[#This Row],[TOL2008]],2)),Pääluokka!$G$2:$G$100,0))</f>
        <v>#N/A</v>
      </c>
      <c r="K377" s="126" t="e">
        <f>INDEX(Pääluokka!$I$2:$I$100,MATCH(VALUE(LEFT(Taulukko1[[#This Row],[TOL2008]],2)),Pääluokka!$G$2:$G$100,0))</f>
        <v>#N/A</v>
      </c>
      <c r="L377" s="41">
        <f t="shared" si="50"/>
        <v>24</v>
      </c>
      <c r="M377" s="43">
        <f t="shared" si="51"/>
        <v>39598</v>
      </c>
      <c r="N377" s="43">
        <f t="shared" si="52"/>
        <v>39622</v>
      </c>
      <c r="O377" s="43">
        <f t="shared" si="53"/>
        <v>39569</v>
      </c>
      <c r="P377" s="43">
        <f t="shared" si="54"/>
        <v>39600</v>
      </c>
      <c r="Q377" s="41">
        <f t="shared" si="55"/>
        <v>2008</v>
      </c>
      <c r="R377" s="41">
        <f t="shared" si="56"/>
        <v>2008</v>
      </c>
      <c r="S377" s="43" t="str">
        <f>YEAR(Taulukko1[[#This Row],[Alku KK]])&amp;"Q"&amp;ROUNDDOWN((MONTH(Taulukko1[[#This Row],[Alku KK]])-1)/3+1,0)</f>
        <v>2008Q2</v>
      </c>
      <c r="T377" s="43" t="str">
        <f>YEAR(Taulukko1[[#This Row],[Loppu KK]])&amp;"Q"&amp;ROUNDDOWN((MONTH(Taulukko1[[#This Row],[Loppu KK]])-1)/3+1,0)</f>
        <v>2008Q2</v>
      </c>
      <c r="U377" s="66">
        <f>IF(COUNT(Taulukko1[[#This Row],[Neuvottelujen alaiset ]])=1,Taulukko1[[#This Row],[Neuvottelujen alaiset ]],Taulukko1[[#This Row],[Vähennystarve]])</f>
        <v>60</v>
      </c>
      <c r="V377" s="44">
        <f t="shared" si="57"/>
        <v>1</v>
      </c>
      <c r="W377" s="44">
        <f t="shared" si="58"/>
        <v>0.75</v>
      </c>
      <c r="X377" s="44">
        <f t="shared" si="59"/>
        <v>0.75</v>
      </c>
      <c r="Y377" s="90" t="b">
        <f>AND(MONTH(Taulukko1[[#This Row],[Alku PVM]] )=6,DAY(Taulukko1[[#This Row],[Alku PVM]] )&gt;19)</f>
        <v>0</v>
      </c>
      <c r="Z377" s="90" t="b">
        <f>AND(MONTH(Taulukko1[[#This Row],[Loppu PVM]] )=6,DAY(Taulukko1[[#This Row],[Loppu PVM]] )&gt;19)</f>
        <v>1</v>
      </c>
      <c r="AA377" s="90" t="b">
        <f>OR(MONTH(Taulukko1[[#This Row],[Alku PVM]] )&lt;=5,AND(MONTH(Taulukko1[[#This Row],[Alku PVM]] )=6,DAY(Taulukko1[[#This Row],[Alku PVM]] )&lt;20))</f>
        <v>1</v>
      </c>
      <c r="AB377" s="90" t="b">
        <f>OR(MONTH(Taulukko1[[#This Row],[Loppu PVM]])&lt;=5,AND(MONTH(Taulukko1[[#This Row],[Loppu PVM]] )=6,DAY(Taulukko1[[#This Row],[Loppu PVM]])&lt;20))</f>
        <v>0</v>
      </c>
      <c r="AC377" s="90" t="b">
        <f>OR(MONTH(Taulukko1[[#This Row],[Alku PVM]] )&lt;=3,AND(MONTH(Taulukko1[[#This Row],[Alku PVM]] )=3))</f>
        <v>0</v>
      </c>
      <c r="AD377" s="90" t="b">
        <f>OR(MONTH(Taulukko1[[#This Row],[Loppu PVM]] )&lt;=3,AND(MONTH(Taulukko1[[#This Row],[Loppu PVM]] )=3))</f>
        <v>0</v>
      </c>
      <c r="AE377" s="90" t="b">
        <f>OR(MONTH(Taulukko1[[#This Row],[Alku PVM]] )&lt;=9,AND(MONTH(Taulukko1[[#This Row],[Alku PVM]] )=9))</f>
        <v>1</v>
      </c>
      <c r="AF377" s="90" t="b">
        <f>OR(MONTH(Taulukko1[[#This Row],[Loppu PVM]])&lt;=9,AND(MONTH(Taulukko1[[#This Row],[Loppu PVM]] )=9))</f>
        <v>1</v>
      </c>
      <c r="AG377" s="90" t="b">
        <f>OR(MONTH(Taulukko1[[#This Row],[Alku PVM]] )&lt;=6,AND(MONTH(Taulukko1[[#This Row],[Alku PVM]] )=6))</f>
        <v>1</v>
      </c>
      <c r="AH377" s="90" t="b">
        <f>OR(MONTH(Taulukko1[[#This Row],[Loppu PVM]])&lt;=6,AND(MONTH(Taulukko1[[#This Row],[Loppu PVM]] )=6))</f>
        <v>1</v>
      </c>
    </row>
    <row r="378" spans="1:34" ht="12.75" customHeight="1">
      <c r="A378" t="s">
        <v>1799</v>
      </c>
      <c r="B378" s="23">
        <v>39602</v>
      </c>
      <c r="C378" t="s">
        <v>2189</v>
      </c>
      <c r="E378" s="62">
        <v>0</v>
      </c>
      <c r="F378" s="4">
        <v>39689</v>
      </c>
      <c r="G378" s="5">
        <v>0</v>
      </c>
      <c r="H378" s="22">
        <v>21</v>
      </c>
      <c r="I378" s="126" t="e">
        <f>INDEX('TOL2008'!B:B,MATCH(A378,'TOL2008'!A:A,0))</f>
        <v>#N/A</v>
      </c>
      <c r="J378" s="126" t="e">
        <f>INDEX(Pääluokka!$H$2:$H$100,MATCH(VALUE(LEFT(Taulukko1[[#This Row],[TOL2008]],2)),Pääluokka!$G$2:$G$100,0))</f>
        <v>#N/A</v>
      </c>
      <c r="K378" s="126" t="e">
        <f>INDEX(Pääluokka!$I$2:$I$100,MATCH(VALUE(LEFT(Taulukko1[[#This Row],[TOL2008]],2)),Pääluokka!$G$2:$G$100,0))</f>
        <v>#N/A</v>
      </c>
      <c r="L378" s="41">
        <f t="shared" si="50"/>
        <v>87</v>
      </c>
      <c r="M378" s="43">
        <f t="shared" si="51"/>
        <v>39602</v>
      </c>
      <c r="N378" s="43">
        <f t="shared" si="52"/>
        <v>39689</v>
      </c>
      <c r="O378" s="43">
        <f t="shared" si="53"/>
        <v>39600</v>
      </c>
      <c r="P378" s="43">
        <f t="shared" si="54"/>
        <v>39661</v>
      </c>
      <c r="Q378" s="41">
        <f t="shared" si="55"/>
        <v>2008</v>
      </c>
      <c r="R378" s="41">
        <f t="shared" si="56"/>
        <v>2008</v>
      </c>
      <c r="S378" s="43" t="str">
        <f>YEAR(Taulukko1[[#This Row],[Alku KK]])&amp;"Q"&amp;ROUNDDOWN((MONTH(Taulukko1[[#This Row],[Alku KK]])-1)/3+1,0)</f>
        <v>2008Q2</v>
      </c>
      <c r="T378" s="43" t="str">
        <f>YEAR(Taulukko1[[#This Row],[Loppu KK]])&amp;"Q"&amp;ROUNDDOWN((MONTH(Taulukko1[[#This Row],[Loppu KK]])-1)/3+1,0)</f>
        <v>2008Q3</v>
      </c>
      <c r="U378" s="66">
        <f>IF(COUNT(Taulukko1[[#This Row],[Neuvottelujen alaiset ]])=1,Taulukko1[[#This Row],[Neuvottelujen alaiset ]],Taulukko1[[#This Row],[Vähennystarve]])</f>
        <v>21</v>
      </c>
      <c r="V378" s="44">
        <f t="shared" si="57"/>
        <v>0</v>
      </c>
      <c r="W378" s="44">
        <f t="shared" si="58"/>
        <v>0</v>
      </c>
      <c r="X378" s="44" t="e">
        <f t="shared" si="59"/>
        <v>#DIV/0!</v>
      </c>
      <c r="Y378" s="90" t="b">
        <f>AND(MONTH(Taulukko1[[#This Row],[Alku PVM]] )=6,DAY(Taulukko1[[#This Row],[Alku PVM]] )&gt;19)</f>
        <v>0</v>
      </c>
      <c r="Z378" s="90" t="b">
        <f>AND(MONTH(Taulukko1[[#This Row],[Loppu PVM]] )=6,DAY(Taulukko1[[#This Row],[Loppu PVM]] )&gt;19)</f>
        <v>0</v>
      </c>
      <c r="AA378" s="90" t="b">
        <f>OR(MONTH(Taulukko1[[#This Row],[Alku PVM]] )&lt;=5,AND(MONTH(Taulukko1[[#This Row],[Alku PVM]] )=6,DAY(Taulukko1[[#This Row],[Alku PVM]] )&lt;20))</f>
        <v>1</v>
      </c>
      <c r="AB378" s="90" t="b">
        <f>OR(MONTH(Taulukko1[[#This Row],[Loppu PVM]])&lt;=5,AND(MONTH(Taulukko1[[#This Row],[Loppu PVM]] )=6,DAY(Taulukko1[[#This Row],[Loppu PVM]])&lt;20))</f>
        <v>0</v>
      </c>
      <c r="AC378" s="90" t="b">
        <f>OR(MONTH(Taulukko1[[#This Row],[Alku PVM]] )&lt;=3,AND(MONTH(Taulukko1[[#This Row],[Alku PVM]] )=3))</f>
        <v>0</v>
      </c>
      <c r="AD378" s="90" t="b">
        <f>OR(MONTH(Taulukko1[[#This Row],[Loppu PVM]] )&lt;=3,AND(MONTH(Taulukko1[[#This Row],[Loppu PVM]] )=3))</f>
        <v>0</v>
      </c>
      <c r="AE378" s="90" t="b">
        <f>OR(MONTH(Taulukko1[[#This Row],[Alku PVM]] )&lt;=9,AND(MONTH(Taulukko1[[#This Row],[Alku PVM]] )=9))</f>
        <v>1</v>
      </c>
      <c r="AF378" s="90" t="b">
        <f>OR(MONTH(Taulukko1[[#This Row],[Loppu PVM]])&lt;=9,AND(MONTH(Taulukko1[[#This Row],[Loppu PVM]] )=9))</f>
        <v>1</v>
      </c>
      <c r="AG378" s="90" t="b">
        <f>OR(MONTH(Taulukko1[[#This Row],[Alku PVM]] )&lt;=6,AND(MONTH(Taulukko1[[#This Row],[Alku PVM]] )=6))</f>
        <v>1</v>
      </c>
      <c r="AH378" s="90" t="b">
        <f>OR(MONTH(Taulukko1[[#This Row],[Loppu PVM]])&lt;=6,AND(MONTH(Taulukko1[[#This Row],[Loppu PVM]] )=6))</f>
        <v>0</v>
      </c>
    </row>
    <row r="379" spans="1:34" ht="12.75" customHeight="1">
      <c r="A379" s="21" t="s">
        <v>1903</v>
      </c>
      <c r="B379" s="23">
        <v>39602</v>
      </c>
      <c r="C379" t="s">
        <v>1902</v>
      </c>
      <c r="F379" s="4"/>
      <c r="G379" s="5"/>
      <c r="H379" s="16">
        <v>150</v>
      </c>
      <c r="I379" s="126" t="e">
        <f>INDEX('TOL2008'!B:B,MATCH(A379,'TOL2008'!A:A,0))</f>
        <v>#N/A</v>
      </c>
      <c r="J379" s="126" t="e">
        <f>INDEX(Pääluokka!$H$2:$H$100,MATCH(VALUE(LEFT(Taulukko1[[#This Row],[TOL2008]],2)),Pääluokka!$G$2:$G$100,0))</f>
        <v>#N/A</v>
      </c>
      <c r="K379" s="126" t="e">
        <f>INDEX(Pääluokka!$I$2:$I$100,MATCH(VALUE(LEFT(Taulukko1[[#This Row],[TOL2008]],2)),Pääluokka!$G$2:$G$100,0))</f>
        <v>#N/A</v>
      </c>
      <c r="L379" s="41" t="str">
        <f t="shared" si="50"/>
        <v>NA</v>
      </c>
      <c r="M379" s="43">
        <f t="shared" si="51"/>
        <v>39602</v>
      </c>
      <c r="N379" s="43">
        <f t="shared" si="52"/>
        <v>39653</v>
      </c>
      <c r="O379" s="43">
        <f t="shared" si="53"/>
        <v>39600</v>
      </c>
      <c r="P379" s="43">
        <f t="shared" si="54"/>
        <v>39630</v>
      </c>
      <c r="Q379" s="41">
        <f t="shared" si="55"/>
        <v>2008</v>
      </c>
      <c r="R379" s="41">
        <f t="shared" si="56"/>
        <v>2008</v>
      </c>
      <c r="S379" s="43" t="str">
        <f>YEAR(Taulukko1[[#This Row],[Alku KK]])&amp;"Q"&amp;ROUNDDOWN((MONTH(Taulukko1[[#This Row],[Alku KK]])-1)/3+1,0)</f>
        <v>2008Q2</v>
      </c>
      <c r="T379" s="43" t="str">
        <f>YEAR(Taulukko1[[#This Row],[Loppu KK]])&amp;"Q"&amp;ROUNDDOWN((MONTH(Taulukko1[[#This Row],[Loppu KK]])-1)/3+1,0)</f>
        <v>2008Q3</v>
      </c>
      <c r="U379" s="66">
        <f>IF(COUNT(Taulukko1[[#This Row],[Neuvottelujen alaiset ]])=1,Taulukko1[[#This Row],[Neuvottelujen alaiset ]],Taulukko1[[#This Row],[Vähennystarve]])</f>
        <v>150</v>
      </c>
      <c r="V379" s="44" t="str">
        <f t="shared" si="57"/>
        <v>NA</v>
      </c>
      <c r="W379" s="44" t="str">
        <f t="shared" si="58"/>
        <v>NA</v>
      </c>
      <c r="X379" s="44" t="str">
        <f t="shared" si="59"/>
        <v>NA</v>
      </c>
      <c r="Y379" s="90" t="b">
        <f>AND(MONTH(Taulukko1[[#This Row],[Alku PVM]] )=6,DAY(Taulukko1[[#This Row],[Alku PVM]] )&gt;19)</f>
        <v>0</v>
      </c>
      <c r="Z379" s="90" t="b">
        <f>AND(MONTH(Taulukko1[[#This Row],[Loppu PVM]] )=6,DAY(Taulukko1[[#This Row],[Loppu PVM]] )&gt;19)</f>
        <v>0</v>
      </c>
      <c r="AA379" s="90" t="b">
        <f>OR(MONTH(Taulukko1[[#This Row],[Alku PVM]] )&lt;=5,AND(MONTH(Taulukko1[[#This Row],[Alku PVM]] )=6,DAY(Taulukko1[[#This Row],[Alku PVM]] )&lt;20))</f>
        <v>1</v>
      </c>
      <c r="AB379" s="90" t="b">
        <f>OR(MONTH(Taulukko1[[#This Row],[Loppu PVM]])&lt;=5,AND(MONTH(Taulukko1[[#This Row],[Loppu PVM]] )=6,DAY(Taulukko1[[#This Row],[Loppu PVM]])&lt;20))</f>
        <v>0</v>
      </c>
      <c r="AC379" s="90" t="b">
        <f>OR(MONTH(Taulukko1[[#This Row],[Alku PVM]] )&lt;=3,AND(MONTH(Taulukko1[[#This Row],[Alku PVM]] )=3))</f>
        <v>0</v>
      </c>
      <c r="AD379" s="90" t="b">
        <f>OR(MONTH(Taulukko1[[#This Row],[Loppu PVM]] )&lt;=3,AND(MONTH(Taulukko1[[#This Row],[Loppu PVM]] )=3))</f>
        <v>0</v>
      </c>
      <c r="AE379" s="90" t="b">
        <f>OR(MONTH(Taulukko1[[#This Row],[Alku PVM]] )&lt;=9,AND(MONTH(Taulukko1[[#This Row],[Alku PVM]] )=9))</f>
        <v>1</v>
      </c>
      <c r="AF379" s="90" t="b">
        <f>OR(MONTH(Taulukko1[[#This Row],[Loppu PVM]])&lt;=9,AND(MONTH(Taulukko1[[#This Row],[Loppu PVM]] )=9))</f>
        <v>1</v>
      </c>
      <c r="AG379" s="90" t="b">
        <f>OR(MONTH(Taulukko1[[#This Row],[Alku PVM]] )&lt;=6,AND(MONTH(Taulukko1[[#This Row],[Alku PVM]] )=6))</f>
        <v>1</v>
      </c>
      <c r="AH379" s="90" t="b">
        <f>OR(MONTH(Taulukko1[[#This Row],[Loppu PVM]])&lt;=6,AND(MONTH(Taulukko1[[#This Row],[Loppu PVM]] )=6))</f>
        <v>0</v>
      </c>
    </row>
    <row r="380" spans="1:34" ht="12.75" customHeight="1">
      <c r="A380" t="s">
        <v>2152</v>
      </c>
      <c r="B380" s="23">
        <v>39605</v>
      </c>
      <c r="C380" t="s">
        <v>2151</v>
      </c>
      <c r="E380" s="62">
        <v>20</v>
      </c>
      <c r="F380" s="4"/>
      <c r="G380" s="5"/>
      <c r="H380" s="22">
        <v>20</v>
      </c>
      <c r="I380" s="126" t="e">
        <f>INDEX('TOL2008'!B:B,MATCH(A380,'TOL2008'!A:A,0))</f>
        <v>#N/A</v>
      </c>
      <c r="J380" s="126" t="e">
        <f>INDEX(Pääluokka!$H$2:$H$100,MATCH(VALUE(LEFT(Taulukko1[[#This Row],[TOL2008]],2)),Pääluokka!$G$2:$G$100,0))</f>
        <v>#N/A</v>
      </c>
      <c r="K380" s="126" t="e">
        <f>INDEX(Pääluokka!$I$2:$I$100,MATCH(VALUE(LEFT(Taulukko1[[#This Row],[TOL2008]],2)),Pääluokka!$G$2:$G$100,0))</f>
        <v>#N/A</v>
      </c>
      <c r="L380" s="41" t="str">
        <f t="shared" si="50"/>
        <v>NA</v>
      </c>
      <c r="M380" s="43">
        <f t="shared" si="51"/>
        <v>39605</v>
      </c>
      <c r="N380" s="43">
        <f t="shared" si="52"/>
        <v>39656</v>
      </c>
      <c r="O380" s="43">
        <f t="shared" si="53"/>
        <v>39600</v>
      </c>
      <c r="P380" s="43">
        <f t="shared" si="54"/>
        <v>39630</v>
      </c>
      <c r="Q380" s="41">
        <f t="shared" si="55"/>
        <v>2008</v>
      </c>
      <c r="R380" s="41">
        <f t="shared" si="56"/>
        <v>2008</v>
      </c>
      <c r="S380" s="43" t="str">
        <f>YEAR(Taulukko1[[#This Row],[Alku KK]])&amp;"Q"&amp;ROUNDDOWN((MONTH(Taulukko1[[#This Row],[Alku KK]])-1)/3+1,0)</f>
        <v>2008Q2</v>
      </c>
      <c r="T380" s="43" t="str">
        <f>YEAR(Taulukko1[[#This Row],[Loppu KK]])&amp;"Q"&amp;ROUNDDOWN((MONTH(Taulukko1[[#This Row],[Loppu KK]])-1)/3+1,0)</f>
        <v>2008Q3</v>
      </c>
      <c r="U380" s="66">
        <f>IF(COUNT(Taulukko1[[#This Row],[Neuvottelujen alaiset ]])=1,Taulukko1[[#This Row],[Neuvottelujen alaiset ]],Taulukko1[[#This Row],[Vähennystarve]])</f>
        <v>20</v>
      </c>
      <c r="V380" s="44">
        <f t="shared" si="57"/>
        <v>1</v>
      </c>
      <c r="W380" s="44" t="str">
        <f t="shared" si="58"/>
        <v>NA</v>
      </c>
      <c r="X380" s="44" t="str">
        <f t="shared" si="59"/>
        <v>NA</v>
      </c>
      <c r="Y380" s="90" t="b">
        <f>AND(MONTH(Taulukko1[[#This Row],[Alku PVM]] )=6,DAY(Taulukko1[[#This Row],[Alku PVM]] )&gt;19)</f>
        <v>0</v>
      </c>
      <c r="Z380" s="90" t="b">
        <f>AND(MONTH(Taulukko1[[#This Row],[Loppu PVM]] )=6,DAY(Taulukko1[[#This Row],[Loppu PVM]] )&gt;19)</f>
        <v>0</v>
      </c>
      <c r="AA380" s="90" t="b">
        <f>OR(MONTH(Taulukko1[[#This Row],[Alku PVM]] )&lt;=5,AND(MONTH(Taulukko1[[#This Row],[Alku PVM]] )=6,DAY(Taulukko1[[#This Row],[Alku PVM]] )&lt;20))</f>
        <v>1</v>
      </c>
      <c r="AB380" s="90" t="b">
        <f>OR(MONTH(Taulukko1[[#This Row],[Loppu PVM]])&lt;=5,AND(MONTH(Taulukko1[[#This Row],[Loppu PVM]] )=6,DAY(Taulukko1[[#This Row],[Loppu PVM]])&lt;20))</f>
        <v>0</v>
      </c>
      <c r="AC380" s="90" t="b">
        <f>OR(MONTH(Taulukko1[[#This Row],[Alku PVM]] )&lt;=3,AND(MONTH(Taulukko1[[#This Row],[Alku PVM]] )=3))</f>
        <v>0</v>
      </c>
      <c r="AD380" s="90" t="b">
        <f>OR(MONTH(Taulukko1[[#This Row],[Loppu PVM]] )&lt;=3,AND(MONTH(Taulukko1[[#This Row],[Loppu PVM]] )=3))</f>
        <v>0</v>
      </c>
      <c r="AE380" s="90" t="b">
        <f>OR(MONTH(Taulukko1[[#This Row],[Alku PVM]] )&lt;=9,AND(MONTH(Taulukko1[[#This Row],[Alku PVM]] )=9))</f>
        <v>1</v>
      </c>
      <c r="AF380" s="90" t="b">
        <f>OR(MONTH(Taulukko1[[#This Row],[Loppu PVM]])&lt;=9,AND(MONTH(Taulukko1[[#This Row],[Loppu PVM]] )=9))</f>
        <v>1</v>
      </c>
      <c r="AG380" s="90" t="b">
        <f>OR(MONTH(Taulukko1[[#This Row],[Alku PVM]] )&lt;=6,AND(MONTH(Taulukko1[[#This Row],[Alku PVM]] )=6))</f>
        <v>1</v>
      </c>
      <c r="AH380" s="90" t="b">
        <f>OR(MONTH(Taulukko1[[#This Row],[Loppu PVM]])&lt;=6,AND(MONTH(Taulukko1[[#This Row],[Loppu PVM]] )=6))</f>
        <v>0</v>
      </c>
    </row>
    <row r="381" spans="1:34" ht="12.75" customHeight="1">
      <c r="A381" t="s">
        <v>1410</v>
      </c>
      <c r="B381" s="23">
        <v>39605</v>
      </c>
      <c r="C381" t="s">
        <v>1881</v>
      </c>
      <c r="E381" s="62">
        <v>30</v>
      </c>
      <c r="F381" s="4">
        <v>39621</v>
      </c>
      <c r="G381" s="5">
        <v>26</v>
      </c>
      <c r="H381" s="22">
        <v>30</v>
      </c>
      <c r="I381" s="126" t="e">
        <f>INDEX('TOL2008'!B:B,MATCH(A381,'TOL2008'!A:A,0))</f>
        <v>#N/A</v>
      </c>
      <c r="J381" s="126" t="e">
        <f>INDEX(Pääluokka!$H$2:$H$100,MATCH(VALUE(LEFT(Taulukko1[[#This Row],[TOL2008]],2)),Pääluokka!$G$2:$G$100,0))</f>
        <v>#N/A</v>
      </c>
      <c r="K381" s="126" t="e">
        <f>INDEX(Pääluokka!$I$2:$I$100,MATCH(VALUE(LEFT(Taulukko1[[#This Row],[TOL2008]],2)),Pääluokka!$G$2:$G$100,0))</f>
        <v>#N/A</v>
      </c>
      <c r="L381" s="41">
        <f t="shared" si="50"/>
        <v>16</v>
      </c>
      <c r="M381" s="43">
        <f t="shared" si="51"/>
        <v>39605</v>
      </c>
      <c r="N381" s="43">
        <f t="shared" si="52"/>
        <v>39621</v>
      </c>
      <c r="O381" s="43">
        <f t="shared" si="53"/>
        <v>39600</v>
      </c>
      <c r="P381" s="43">
        <f t="shared" si="54"/>
        <v>39600</v>
      </c>
      <c r="Q381" s="41">
        <f t="shared" si="55"/>
        <v>2008</v>
      </c>
      <c r="R381" s="41">
        <f t="shared" si="56"/>
        <v>2008</v>
      </c>
      <c r="S381" s="43" t="str">
        <f>YEAR(Taulukko1[[#This Row],[Alku KK]])&amp;"Q"&amp;ROUNDDOWN((MONTH(Taulukko1[[#This Row],[Alku KK]])-1)/3+1,0)</f>
        <v>2008Q2</v>
      </c>
      <c r="T381" s="43" t="str">
        <f>YEAR(Taulukko1[[#This Row],[Loppu KK]])&amp;"Q"&amp;ROUNDDOWN((MONTH(Taulukko1[[#This Row],[Loppu KK]])-1)/3+1,0)</f>
        <v>2008Q2</v>
      </c>
      <c r="U381" s="66">
        <f>IF(COUNT(Taulukko1[[#This Row],[Neuvottelujen alaiset ]])=1,Taulukko1[[#This Row],[Neuvottelujen alaiset ]],Taulukko1[[#This Row],[Vähennystarve]])</f>
        <v>30</v>
      </c>
      <c r="V381" s="44">
        <f t="shared" si="57"/>
        <v>1</v>
      </c>
      <c r="W381" s="44">
        <f t="shared" si="58"/>
        <v>0.8666666666666667</v>
      </c>
      <c r="X381" s="44">
        <f t="shared" si="59"/>
        <v>0.8666666666666667</v>
      </c>
      <c r="Y381" s="90" t="b">
        <f>AND(MONTH(Taulukko1[[#This Row],[Alku PVM]] )=6,DAY(Taulukko1[[#This Row],[Alku PVM]] )&gt;19)</f>
        <v>0</v>
      </c>
      <c r="Z381" s="90" t="b">
        <f>AND(MONTH(Taulukko1[[#This Row],[Loppu PVM]] )=6,DAY(Taulukko1[[#This Row],[Loppu PVM]] )&gt;19)</f>
        <v>1</v>
      </c>
      <c r="AA381" s="90" t="b">
        <f>OR(MONTH(Taulukko1[[#This Row],[Alku PVM]] )&lt;=5,AND(MONTH(Taulukko1[[#This Row],[Alku PVM]] )=6,DAY(Taulukko1[[#This Row],[Alku PVM]] )&lt;20))</f>
        <v>1</v>
      </c>
      <c r="AB381" s="90" t="b">
        <f>OR(MONTH(Taulukko1[[#This Row],[Loppu PVM]])&lt;=5,AND(MONTH(Taulukko1[[#This Row],[Loppu PVM]] )=6,DAY(Taulukko1[[#This Row],[Loppu PVM]])&lt;20))</f>
        <v>0</v>
      </c>
      <c r="AC381" s="90" t="b">
        <f>OR(MONTH(Taulukko1[[#This Row],[Alku PVM]] )&lt;=3,AND(MONTH(Taulukko1[[#This Row],[Alku PVM]] )=3))</f>
        <v>0</v>
      </c>
      <c r="AD381" s="90" t="b">
        <f>OR(MONTH(Taulukko1[[#This Row],[Loppu PVM]] )&lt;=3,AND(MONTH(Taulukko1[[#This Row],[Loppu PVM]] )=3))</f>
        <v>0</v>
      </c>
      <c r="AE381" s="90" t="b">
        <f>OR(MONTH(Taulukko1[[#This Row],[Alku PVM]] )&lt;=9,AND(MONTH(Taulukko1[[#This Row],[Alku PVM]] )=9))</f>
        <v>1</v>
      </c>
      <c r="AF381" s="90" t="b">
        <f>OR(MONTH(Taulukko1[[#This Row],[Loppu PVM]])&lt;=9,AND(MONTH(Taulukko1[[#This Row],[Loppu PVM]] )=9))</f>
        <v>1</v>
      </c>
      <c r="AG381" s="90" t="b">
        <f>OR(MONTH(Taulukko1[[#This Row],[Alku PVM]] )&lt;=6,AND(MONTH(Taulukko1[[#This Row],[Alku PVM]] )=6))</f>
        <v>1</v>
      </c>
      <c r="AH381" s="90" t="b">
        <f>OR(MONTH(Taulukko1[[#This Row],[Loppu PVM]])&lt;=6,AND(MONTH(Taulukko1[[#This Row],[Loppu PVM]] )=6))</f>
        <v>1</v>
      </c>
    </row>
    <row r="382" spans="1:34" ht="12.75" customHeight="1">
      <c r="A382" t="s">
        <v>1498</v>
      </c>
      <c r="B382" s="23">
        <v>39608</v>
      </c>
      <c r="C382" t="s">
        <v>1945</v>
      </c>
      <c r="E382" s="62">
        <v>100</v>
      </c>
      <c r="F382" s="4">
        <v>39644</v>
      </c>
      <c r="G382" s="5">
        <v>100</v>
      </c>
      <c r="H382" s="16">
        <v>100</v>
      </c>
      <c r="I382" s="126" t="e">
        <f>INDEX('TOL2008'!B:B,MATCH(A382,'TOL2008'!A:A,0))</f>
        <v>#N/A</v>
      </c>
      <c r="J382" s="126" t="e">
        <f>INDEX(Pääluokka!$H$2:$H$100,MATCH(VALUE(LEFT(Taulukko1[[#This Row],[TOL2008]],2)),Pääluokka!$G$2:$G$100,0))</f>
        <v>#N/A</v>
      </c>
      <c r="K382" s="126" t="e">
        <f>INDEX(Pääluokka!$I$2:$I$100,MATCH(VALUE(LEFT(Taulukko1[[#This Row],[TOL2008]],2)),Pääluokka!$G$2:$G$100,0))</f>
        <v>#N/A</v>
      </c>
      <c r="L382" s="41">
        <f t="shared" si="50"/>
        <v>36</v>
      </c>
      <c r="M382" s="43">
        <f t="shared" si="51"/>
        <v>39608</v>
      </c>
      <c r="N382" s="43">
        <f t="shared" si="52"/>
        <v>39644</v>
      </c>
      <c r="O382" s="43">
        <f t="shared" si="53"/>
        <v>39600</v>
      </c>
      <c r="P382" s="43">
        <f t="shared" si="54"/>
        <v>39630</v>
      </c>
      <c r="Q382" s="41">
        <f t="shared" si="55"/>
        <v>2008</v>
      </c>
      <c r="R382" s="41">
        <f t="shared" si="56"/>
        <v>2008</v>
      </c>
      <c r="S382" s="43" t="str">
        <f>YEAR(Taulukko1[[#This Row],[Alku KK]])&amp;"Q"&amp;ROUNDDOWN((MONTH(Taulukko1[[#This Row],[Alku KK]])-1)/3+1,0)</f>
        <v>2008Q2</v>
      </c>
      <c r="T382" s="43" t="str">
        <f>YEAR(Taulukko1[[#This Row],[Loppu KK]])&amp;"Q"&amp;ROUNDDOWN((MONTH(Taulukko1[[#This Row],[Loppu KK]])-1)/3+1,0)</f>
        <v>2008Q3</v>
      </c>
      <c r="U382" s="66">
        <f>IF(COUNT(Taulukko1[[#This Row],[Neuvottelujen alaiset ]])=1,Taulukko1[[#This Row],[Neuvottelujen alaiset ]],Taulukko1[[#This Row],[Vähennystarve]])</f>
        <v>100</v>
      </c>
      <c r="V382" s="44">
        <f t="shared" si="57"/>
        <v>1</v>
      </c>
      <c r="W382" s="44">
        <f t="shared" si="58"/>
        <v>1</v>
      </c>
      <c r="X382" s="44">
        <f t="shared" si="59"/>
        <v>1</v>
      </c>
      <c r="Y382" s="90" t="b">
        <f>AND(MONTH(Taulukko1[[#This Row],[Alku PVM]] )=6,DAY(Taulukko1[[#This Row],[Alku PVM]] )&gt;19)</f>
        <v>0</v>
      </c>
      <c r="Z382" s="90" t="b">
        <f>AND(MONTH(Taulukko1[[#This Row],[Loppu PVM]] )=6,DAY(Taulukko1[[#This Row],[Loppu PVM]] )&gt;19)</f>
        <v>0</v>
      </c>
      <c r="AA382" s="90" t="b">
        <f>OR(MONTH(Taulukko1[[#This Row],[Alku PVM]] )&lt;=5,AND(MONTH(Taulukko1[[#This Row],[Alku PVM]] )=6,DAY(Taulukko1[[#This Row],[Alku PVM]] )&lt;20))</f>
        <v>1</v>
      </c>
      <c r="AB382" s="90" t="b">
        <f>OR(MONTH(Taulukko1[[#This Row],[Loppu PVM]])&lt;=5,AND(MONTH(Taulukko1[[#This Row],[Loppu PVM]] )=6,DAY(Taulukko1[[#This Row],[Loppu PVM]])&lt;20))</f>
        <v>0</v>
      </c>
      <c r="AC382" s="90" t="b">
        <f>OR(MONTH(Taulukko1[[#This Row],[Alku PVM]] )&lt;=3,AND(MONTH(Taulukko1[[#This Row],[Alku PVM]] )=3))</f>
        <v>0</v>
      </c>
      <c r="AD382" s="90" t="b">
        <f>OR(MONTH(Taulukko1[[#This Row],[Loppu PVM]] )&lt;=3,AND(MONTH(Taulukko1[[#This Row],[Loppu PVM]] )=3))</f>
        <v>0</v>
      </c>
      <c r="AE382" s="90" t="b">
        <f>OR(MONTH(Taulukko1[[#This Row],[Alku PVM]] )&lt;=9,AND(MONTH(Taulukko1[[#This Row],[Alku PVM]] )=9))</f>
        <v>1</v>
      </c>
      <c r="AF382" s="90" t="b">
        <f>OR(MONTH(Taulukko1[[#This Row],[Loppu PVM]])&lt;=9,AND(MONTH(Taulukko1[[#This Row],[Loppu PVM]] )=9))</f>
        <v>1</v>
      </c>
      <c r="AG382" s="90" t="b">
        <f>OR(MONTH(Taulukko1[[#This Row],[Alku PVM]] )&lt;=6,AND(MONTH(Taulukko1[[#This Row],[Alku PVM]] )=6))</f>
        <v>1</v>
      </c>
      <c r="AH382" s="90" t="b">
        <f>OR(MONTH(Taulukko1[[#This Row],[Loppu PVM]])&lt;=6,AND(MONTH(Taulukko1[[#This Row],[Loppu PVM]] )=6))</f>
        <v>0</v>
      </c>
    </row>
    <row r="383" spans="1:34" ht="12.75" customHeight="1">
      <c r="A383" t="s">
        <v>1932</v>
      </c>
      <c r="B383" s="23">
        <v>39610</v>
      </c>
      <c r="C383" t="s">
        <v>1401</v>
      </c>
      <c r="E383" s="62">
        <v>85</v>
      </c>
      <c r="F383" s="4"/>
      <c r="G383" s="5"/>
      <c r="H383" s="16">
        <v>85</v>
      </c>
      <c r="I383" s="126" t="e">
        <f>INDEX('TOL2008'!B:B,MATCH(A383,'TOL2008'!A:A,0))</f>
        <v>#N/A</v>
      </c>
      <c r="J383" s="126" t="e">
        <f>INDEX(Pääluokka!$H$2:$H$100,MATCH(VALUE(LEFT(Taulukko1[[#This Row],[TOL2008]],2)),Pääluokka!$G$2:$G$100,0))</f>
        <v>#N/A</v>
      </c>
      <c r="K383" s="126" t="e">
        <f>INDEX(Pääluokka!$I$2:$I$100,MATCH(VALUE(LEFT(Taulukko1[[#This Row],[TOL2008]],2)),Pääluokka!$G$2:$G$100,0))</f>
        <v>#N/A</v>
      </c>
      <c r="L383" s="41" t="str">
        <f t="shared" si="50"/>
        <v>NA</v>
      </c>
      <c r="M383" s="43">
        <f t="shared" si="51"/>
        <v>39610</v>
      </c>
      <c r="N383" s="43">
        <f t="shared" si="52"/>
        <v>39661</v>
      </c>
      <c r="O383" s="43">
        <f t="shared" si="53"/>
        <v>39600</v>
      </c>
      <c r="P383" s="43">
        <f t="shared" si="54"/>
        <v>39661</v>
      </c>
      <c r="Q383" s="41">
        <f t="shared" si="55"/>
        <v>2008</v>
      </c>
      <c r="R383" s="41">
        <f t="shared" si="56"/>
        <v>2008</v>
      </c>
      <c r="S383" s="43" t="str">
        <f>YEAR(Taulukko1[[#This Row],[Alku KK]])&amp;"Q"&amp;ROUNDDOWN((MONTH(Taulukko1[[#This Row],[Alku KK]])-1)/3+1,0)</f>
        <v>2008Q2</v>
      </c>
      <c r="T383" s="43" t="str">
        <f>YEAR(Taulukko1[[#This Row],[Loppu KK]])&amp;"Q"&amp;ROUNDDOWN((MONTH(Taulukko1[[#This Row],[Loppu KK]])-1)/3+1,0)</f>
        <v>2008Q3</v>
      </c>
      <c r="U383" s="66">
        <f>IF(COUNT(Taulukko1[[#This Row],[Neuvottelujen alaiset ]])=1,Taulukko1[[#This Row],[Neuvottelujen alaiset ]],Taulukko1[[#This Row],[Vähennystarve]])</f>
        <v>85</v>
      </c>
      <c r="V383" s="44">
        <f t="shared" si="57"/>
        <v>1</v>
      </c>
      <c r="W383" s="44" t="str">
        <f t="shared" si="58"/>
        <v>NA</v>
      </c>
      <c r="X383" s="44" t="str">
        <f t="shared" si="59"/>
        <v>NA</v>
      </c>
      <c r="Y383" s="90" t="b">
        <f>AND(MONTH(Taulukko1[[#This Row],[Alku PVM]] )=6,DAY(Taulukko1[[#This Row],[Alku PVM]] )&gt;19)</f>
        <v>0</v>
      </c>
      <c r="Z383" s="90" t="b">
        <f>AND(MONTH(Taulukko1[[#This Row],[Loppu PVM]] )=6,DAY(Taulukko1[[#This Row],[Loppu PVM]] )&gt;19)</f>
        <v>0</v>
      </c>
      <c r="AA383" s="90" t="b">
        <f>OR(MONTH(Taulukko1[[#This Row],[Alku PVM]] )&lt;=5,AND(MONTH(Taulukko1[[#This Row],[Alku PVM]] )=6,DAY(Taulukko1[[#This Row],[Alku PVM]] )&lt;20))</f>
        <v>1</v>
      </c>
      <c r="AB383" s="90" t="b">
        <f>OR(MONTH(Taulukko1[[#This Row],[Loppu PVM]])&lt;=5,AND(MONTH(Taulukko1[[#This Row],[Loppu PVM]] )=6,DAY(Taulukko1[[#This Row],[Loppu PVM]])&lt;20))</f>
        <v>0</v>
      </c>
      <c r="AC383" s="90" t="b">
        <f>OR(MONTH(Taulukko1[[#This Row],[Alku PVM]] )&lt;=3,AND(MONTH(Taulukko1[[#This Row],[Alku PVM]] )=3))</f>
        <v>0</v>
      </c>
      <c r="AD383" s="90" t="b">
        <f>OR(MONTH(Taulukko1[[#This Row],[Loppu PVM]] )&lt;=3,AND(MONTH(Taulukko1[[#This Row],[Loppu PVM]] )=3))</f>
        <v>0</v>
      </c>
      <c r="AE383" s="90" t="b">
        <f>OR(MONTH(Taulukko1[[#This Row],[Alku PVM]] )&lt;=9,AND(MONTH(Taulukko1[[#This Row],[Alku PVM]] )=9))</f>
        <v>1</v>
      </c>
      <c r="AF383" s="90" t="b">
        <f>OR(MONTH(Taulukko1[[#This Row],[Loppu PVM]])&lt;=9,AND(MONTH(Taulukko1[[#This Row],[Loppu PVM]] )=9))</f>
        <v>1</v>
      </c>
      <c r="AG383" s="90" t="b">
        <f>OR(MONTH(Taulukko1[[#This Row],[Alku PVM]] )&lt;=6,AND(MONTH(Taulukko1[[#This Row],[Alku PVM]] )=6))</f>
        <v>1</v>
      </c>
      <c r="AH383" s="90" t="b">
        <f>OR(MONTH(Taulukko1[[#This Row],[Loppu PVM]])&lt;=6,AND(MONTH(Taulukko1[[#This Row],[Loppu PVM]] )=6))</f>
        <v>0</v>
      </c>
    </row>
    <row r="384" spans="1:34" ht="12.75" customHeight="1">
      <c r="A384" t="s">
        <v>531</v>
      </c>
      <c r="B384" s="23">
        <v>39611</v>
      </c>
      <c r="C384" t="s">
        <v>2120</v>
      </c>
      <c r="E384" s="62">
        <v>500</v>
      </c>
      <c r="F384" s="4">
        <v>39784</v>
      </c>
      <c r="G384" s="5">
        <v>200</v>
      </c>
      <c r="H384" s="16">
        <v>500</v>
      </c>
      <c r="I384" s="126">
        <f>INDEX('TOL2008'!B:B,MATCH(A384,'TOL2008'!A:A,0))</f>
        <v>51101</v>
      </c>
      <c r="J384" s="126" t="str">
        <f>INDEX(Pääluokka!$H$2:$H$100,MATCH(VALUE(LEFT(Taulukko1[[#This Row],[TOL2008]],2)),Pääluokka!$G$2:$G$100,0))</f>
        <v>Kuljetus ja varastointi</v>
      </c>
      <c r="K384" s="126" t="str">
        <f>INDEX(Pääluokka!$I$2:$I$100,MATCH(VALUE(LEFT(Taulukko1[[#This Row],[TOL2008]],2)),Pääluokka!$G$2:$G$100,0))</f>
        <v>Palvelualat (G-N, R, S)</v>
      </c>
      <c r="L384" s="41">
        <f t="shared" si="50"/>
        <v>173</v>
      </c>
      <c r="M384" s="43">
        <f t="shared" si="51"/>
        <v>39611</v>
      </c>
      <c r="N384" s="43">
        <f t="shared" si="52"/>
        <v>39784</v>
      </c>
      <c r="O384" s="43">
        <f t="shared" si="53"/>
        <v>39600</v>
      </c>
      <c r="P384" s="43">
        <f t="shared" si="54"/>
        <v>39783</v>
      </c>
      <c r="Q384" s="41">
        <f t="shared" si="55"/>
        <v>2008</v>
      </c>
      <c r="R384" s="41">
        <f t="shared" si="56"/>
        <v>2008</v>
      </c>
      <c r="S384" s="43" t="str">
        <f>YEAR(Taulukko1[[#This Row],[Alku KK]])&amp;"Q"&amp;ROUNDDOWN((MONTH(Taulukko1[[#This Row],[Alku KK]])-1)/3+1,0)</f>
        <v>2008Q2</v>
      </c>
      <c r="T384" s="43" t="str">
        <f>YEAR(Taulukko1[[#This Row],[Loppu KK]])&amp;"Q"&amp;ROUNDDOWN((MONTH(Taulukko1[[#This Row],[Loppu KK]])-1)/3+1,0)</f>
        <v>2008Q4</v>
      </c>
      <c r="U384" s="66">
        <f>IF(COUNT(Taulukko1[[#This Row],[Neuvottelujen alaiset ]])=1,Taulukko1[[#This Row],[Neuvottelujen alaiset ]],Taulukko1[[#This Row],[Vähennystarve]])</f>
        <v>500</v>
      </c>
      <c r="V384" s="44">
        <f t="shared" si="57"/>
        <v>1</v>
      </c>
      <c r="W384" s="44">
        <f t="shared" si="58"/>
        <v>0.4</v>
      </c>
      <c r="X384" s="44">
        <f t="shared" si="59"/>
        <v>0.4</v>
      </c>
      <c r="Y384" s="90" t="b">
        <f>AND(MONTH(Taulukko1[[#This Row],[Alku PVM]] )=6,DAY(Taulukko1[[#This Row],[Alku PVM]] )&gt;19)</f>
        <v>0</v>
      </c>
      <c r="Z384" s="90" t="b">
        <f>AND(MONTH(Taulukko1[[#This Row],[Loppu PVM]] )=6,DAY(Taulukko1[[#This Row],[Loppu PVM]] )&gt;19)</f>
        <v>0</v>
      </c>
      <c r="AA384" s="90" t="b">
        <f>OR(MONTH(Taulukko1[[#This Row],[Alku PVM]] )&lt;=5,AND(MONTH(Taulukko1[[#This Row],[Alku PVM]] )=6,DAY(Taulukko1[[#This Row],[Alku PVM]] )&lt;20))</f>
        <v>1</v>
      </c>
      <c r="AB384" s="90" t="b">
        <f>OR(MONTH(Taulukko1[[#This Row],[Loppu PVM]])&lt;=5,AND(MONTH(Taulukko1[[#This Row],[Loppu PVM]] )=6,DAY(Taulukko1[[#This Row],[Loppu PVM]])&lt;20))</f>
        <v>0</v>
      </c>
      <c r="AC384" s="90" t="b">
        <f>OR(MONTH(Taulukko1[[#This Row],[Alku PVM]] )&lt;=3,AND(MONTH(Taulukko1[[#This Row],[Alku PVM]] )=3))</f>
        <v>0</v>
      </c>
      <c r="AD384" s="90" t="b">
        <f>OR(MONTH(Taulukko1[[#This Row],[Loppu PVM]] )&lt;=3,AND(MONTH(Taulukko1[[#This Row],[Loppu PVM]] )=3))</f>
        <v>0</v>
      </c>
      <c r="AE384" s="90" t="b">
        <f>OR(MONTH(Taulukko1[[#This Row],[Alku PVM]] )&lt;=9,AND(MONTH(Taulukko1[[#This Row],[Alku PVM]] )=9))</f>
        <v>1</v>
      </c>
      <c r="AF384" s="90" t="b">
        <f>OR(MONTH(Taulukko1[[#This Row],[Loppu PVM]])&lt;=9,AND(MONTH(Taulukko1[[#This Row],[Loppu PVM]] )=9))</f>
        <v>0</v>
      </c>
      <c r="AG384" s="90" t="b">
        <f>OR(MONTH(Taulukko1[[#This Row],[Alku PVM]] )&lt;=6,AND(MONTH(Taulukko1[[#This Row],[Alku PVM]] )=6))</f>
        <v>1</v>
      </c>
      <c r="AH384" s="90" t="b">
        <f>OR(MONTH(Taulukko1[[#This Row],[Loppu PVM]])&lt;=6,AND(MONTH(Taulukko1[[#This Row],[Loppu PVM]] )=6))</f>
        <v>0</v>
      </c>
    </row>
    <row r="385" spans="1:34" ht="12.75" customHeight="1">
      <c r="A385" t="s">
        <v>531</v>
      </c>
      <c r="B385" s="23">
        <v>39611</v>
      </c>
      <c r="C385" t="s">
        <v>2964</v>
      </c>
      <c r="E385" s="62">
        <v>500</v>
      </c>
      <c r="F385" s="4">
        <v>39828</v>
      </c>
      <c r="G385" s="5">
        <v>120</v>
      </c>
      <c r="H385" s="16">
        <v>500</v>
      </c>
      <c r="I385" s="126">
        <f>INDEX('TOL2008'!B:B,MATCH(A385,'TOL2008'!A:A,0))</f>
        <v>51101</v>
      </c>
      <c r="J385" s="126" t="str">
        <f>INDEX(Pääluokka!$H$2:$H$100,MATCH(VALUE(LEFT(Taulukko1[[#This Row],[TOL2008]],2)),Pääluokka!$G$2:$G$100,0))</f>
        <v>Kuljetus ja varastointi</v>
      </c>
      <c r="K385" s="126" t="str">
        <f>INDEX(Pääluokka!$I$2:$I$100,MATCH(VALUE(LEFT(Taulukko1[[#This Row],[TOL2008]],2)),Pääluokka!$G$2:$G$100,0))</f>
        <v>Palvelualat (G-N, R, S)</v>
      </c>
      <c r="L385" s="41">
        <f t="shared" si="50"/>
        <v>217</v>
      </c>
      <c r="M385" s="43">
        <f t="shared" si="51"/>
        <v>39611</v>
      </c>
      <c r="N385" s="43">
        <f t="shared" si="52"/>
        <v>39828</v>
      </c>
      <c r="O385" s="43">
        <f t="shared" si="53"/>
        <v>39600</v>
      </c>
      <c r="P385" s="43">
        <f t="shared" si="54"/>
        <v>39814</v>
      </c>
      <c r="Q385" s="41">
        <f t="shared" si="55"/>
        <v>2008</v>
      </c>
      <c r="R385" s="41">
        <f t="shared" si="56"/>
        <v>2009</v>
      </c>
      <c r="S385" s="43" t="str">
        <f>YEAR(Taulukko1[[#This Row],[Alku KK]])&amp;"Q"&amp;ROUNDDOWN((MONTH(Taulukko1[[#This Row],[Alku KK]])-1)/3+1,0)</f>
        <v>2008Q2</v>
      </c>
      <c r="T385" s="43" t="str">
        <f>YEAR(Taulukko1[[#This Row],[Loppu KK]])&amp;"Q"&amp;ROUNDDOWN((MONTH(Taulukko1[[#This Row],[Loppu KK]])-1)/3+1,0)</f>
        <v>2009Q1</v>
      </c>
      <c r="U385" s="66">
        <f>IF(COUNT(Taulukko1[[#This Row],[Neuvottelujen alaiset ]])=1,Taulukko1[[#This Row],[Neuvottelujen alaiset ]],Taulukko1[[#This Row],[Vähennystarve]])</f>
        <v>500</v>
      </c>
      <c r="V385" s="44">
        <f t="shared" si="57"/>
        <v>1</v>
      </c>
      <c r="W385" s="44">
        <f t="shared" si="58"/>
        <v>0.24</v>
      </c>
      <c r="X385" s="44">
        <f t="shared" si="59"/>
        <v>0.24</v>
      </c>
      <c r="Y385" s="90" t="b">
        <f>AND(MONTH(Taulukko1[[#This Row],[Alku PVM]] )=6,DAY(Taulukko1[[#This Row],[Alku PVM]] )&gt;19)</f>
        <v>0</v>
      </c>
      <c r="Z385" s="90" t="b">
        <f>AND(MONTH(Taulukko1[[#This Row],[Loppu PVM]] )=6,DAY(Taulukko1[[#This Row],[Loppu PVM]] )&gt;19)</f>
        <v>0</v>
      </c>
      <c r="AA385" s="90" t="b">
        <f>OR(MONTH(Taulukko1[[#This Row],[Alku PVM]] )&lt;=5,AND(MONTH(Taulukko1[[#This Row],[Alku PVM]] )=6,DAY(Taulukko1[[#This Row],[Alku PVM]] )&lt;20))</f>
        <v>1</v>
      </c>
      <c r="AB385" s="90" t="b">
        <f>OR(MONTH(Taulukko1[[#This Row],[Loppu PVM]])&lt;=5,AND(MONTH(Taulukko1[[#This Row],[Loppu PVM]] )=6,DAY(Taulukko1[[#This Row],[Loppu PVM]])&lt;20))</f>
        <v>1</v>
      </c>
      <c r="AC385" s="90" t="b">
        <f>OR(MONTH(Taulukko1[[#This Row],[Alku PVM]] )&lt;=3,AND(MONTH(Taulukko1[[#This Row],[Alku PVM]] )=3))</f>
        <v>0</v>
      </c>
      <c r="AD385" s="90" t="b">
        <f>OR(MONTH(Taulukko1[[#This Row],[Loppu PVM]] )&lt;=3,AND(MONTH(Taulukko1[[#This Row],[Loppu PVM]] )=3))</f>
        <v>1</v>
      </c>
      <c r="AE385" s="90" t="b">
        <f>OR(MONTH(Taulukko1[[#This Row],[Alku PVM]] )&lt;=9,AND(MONTH(Taulukko1[[#This Row],[Alku PVM]] )=9))</f>
        <v>1</v>
      </c>
      <c r="AF385" s="90" t="b">
        <f>OR(MONTH(Taulukko1[[#This Row],[Loppu PVM]])&lt;=9,AND(MONTH(Taulukko1[[#This Row],[Loppu PVM]] )=9))</f>
        <v>1</v>
      </c>
      <c r="AG385" s="90" t="b">
        <f>OR(MONTH(Taulukko1[[#This Row],[Alku PVM]] )&lt;=6,AND(MONTH(Taulukko1[[#This Row],[Alku PVM]] )=6))</f>
        <v>1</v>
      </c>
      <c r="AH385" s="90" t="b">
        <f>OR(MONTH(Taulukko1[[#This Row],[Loppu PVM]])&lt;=6,AND(MONTH(Taulukko1[[#This Row],[Loppu PVM]] )=6))</f>
        <v>1</v>
      </c>
    </row>
    <row r="386" spans="1:34" ht="12.75" customHeight="1">
      <c r="A386" t="s">
        <v>1564</v>
      </c>
      <c r="B386" s="23">
        <v>39612</v>
      </c>
      <c r="C386" t="s">
        <v>2066</v>
      </c>
      <c r="E386" s="62">
        <v>70</v>
      </c>
      <c r="F386" s="4">
        <v>39694</v>
      </c>
      <c r="G386" s="5">
        <v>32</v>
      </c>
      <c r="H386" s="22">
        <v>250</v>
      </c>
      <c r="I386" s="126" t="e">
        <f>INDEX('TOL2008'!B:B,MATCH(A386,'TOL2008'!A:A,0))</f>
        <v>#N/A</v>
      </c>
      <c r="J386" s="126" t="e">
        <f>INDEX(Pääluokka!$H$2:$H$100,MATCH(VALUE(LEFT(Taulukko1[[#This Row],[TOL2008]],2)),Pääluokka!$G$2:$G$100,0))</f>
        <v>#N/A</v>
      </c>
      <c r="K386" s="126" t="e">
        <f>INDEX(Pääluokka!$I$2:$I$100,MATCH(VALUE(LEFT(Taulukko1[[#This Row],[TOL2008]],2)),Pääluokka!$G$2:$G$100,0))</f>
        <v>#N/A</v>
      </c>
      <c r="L386" s="41">
        <f t="shared" si="50"/>
        <v>82</v>
      </c>
      <c r="M386" s="43">
        <f t="shared" si="51"/>
        <v>39612</v>
      </c>
      <c r="N386" s="43">
        <f t="shared" si="52"/>
        <v>39694</v>
      </c>
      <c r="O386" s="43">
        <f t="shared" si="53"/>
        <v>39600</v>
      </c>
      <c r="P386" s="43">
        <f t="shared" si="54"/>
        <v>39692</v>
      </c>
      <c r="Q386" s="41">
        <f t="shared" si="55"/>
        <v>2008</v>
      </c>
      <c r="R386" s="41">
        <f t="shared" si="56"/>
        <v>2008</v>
      </c>
      <c r="S386" s="43" t="str">
        <f>YEAR(Taulukko1[[#This Row],[Alku KK]])&amp;"Q"&amp;ROUNDDOWN((MONTH(Taulukko1[[#This Row],[Alku KK]])-1)/3+1,0)</f>
        <v>2008Q2</v>
      </c>
      <c r="T386" s="43" t="str">
        <f>YEAR(Taulukko1[[#This Row],[Loppu KK]])&amp;"Q"&amp;ROUNDDOWN((MONTH(Taulukko1[[#This Row],[Loppu KK]])-1)/3+1,0)</f>
        <v>2008Q3</v>
      </c>
      <c r="U386" s="66">
        <f>IF(COUNT(Taulukko1[[#This Row],[Neuvottelujen alaiset ]])=1,Taulukko1[[#This Row],[Neuvottelujen alaiset ]],Taulukko1[[#This Row],[Vähennystarve]])</f>
        <v>250</v>
      </c>
      <c r="V386" s="44">
        <f t="shared" si="57"/>
        <v>0.28000000000000003</v>
      </c>
      <c r="W386" s="44">
        <f t="shared" si="58"/>
        <v>0.128</v>
      </c>
      <c r="X386" s="44">
        <f t="shared" si="59"/>
        <v>0.45714285714285713</v>
      </c>
      <c r="Y386" s="90" t="b">
        <f>AND(MONTH(Taulukko1[[#This Row],[Alku PVM]] )=6,DAY(Taulukko1[[#This Row],[Alku PVM]] )&gt;19)</f>
        <v>0</v>
      </c>
      <c r="Z386" s="90" t="b">
        <f>AND(MONTH(Taulukko1[[#This Row],[Loppu PVM]] )=6,DAY(Taulukko1[[#This Row],[Loppu PVM]] )&gt;19)</f>
        <v>0</v>
      </c>
      <c r="AA386" s="90" t="b">
        <f>OR(MONTH(Taulukko1[[#This Row],[Alku PVM]] )&lt;=5,AND(MONTH(Taulukko1[[#This Row],[Alku PVM]] )=6,DAY(Taulukko1[[#This Row],[Alku PVM]] )&lt;20))</f>
        <v>1</v>
      </c>
      <c r="AB386" s="90" t="b">
        <f>OR(MONTH(Taulukko1[[#This Row],[Loppu PVM]])&lt;=5,AND(MONTH(Taulukko1[[#This Row],[Loppu PVM]] )=6,DAY(Taulukko1[[#This Row],[Loppu PVM]])&lt;20))</f>
        <v>0</v>
      </c>
      <c r="AC386" s="90" t="b">
        <f>OR(MONTH(Taulukko1[[#This Row],[Alku PVM]] )&lt;=3,AND(MONTH(Taulukko1[[#This Row],[Alku PVM]] )=3))</f>
        <v>0</v>
      </c>
      <c r="AD386" s="90" t="b">
        <f>OR(MONTH(Taulukko1[[#This Row],[Loppu PVM]] )&lt;=3,AND(MONTH(Taulukko1[[#This Row],[Loppu PVM]] )=3))</f>
        <v>0</v>
      </c>
      <c r="AE386" s="90" t="b">
        <f>OR(MONTH(Taulukko1[[#This Row],[Alku PVM]] )&lt;=9,AND(MONTH(Taulukko1[[#This Row],[Alku PVM]] )=9))</f>
        <v>1</v>
      </c>
      <c r="AF386" s="90" t="b">
        <f>OR(MONTH(Taulukko1[[#This Row],[Loppu PVM]])&lt;=9,AND(MONTH(Taulukko1[[#This Row],[Loppu PVM]] )=9))</f>
        <v>1</v>
      </c>
      <c r="AG386" s="90" t="b">
        <f>OR(MONTH(Taulukko1[[#This Row],[Alku PVM]] )&lt;=6,AND(MONTH(Taulukko1[[#This Row],[Alku PVM]] )=6))</f>
        <v>1</v>
      </c>
      <c r="AH386" s="90" t="b">
        <f>OR(MONTH(Taulukko1[[#This Row],[Loppu PVM]])&lt;=6,AND(MONTH(Taulukko1[[#This Row],[Loppu PVM]] )=6))</f>
        <v>0</v>
      </c>
    </row>
    <row r="387" spans="1:34" ht="12.75" customHeight="1">
      <c r="A387" t="s">
        <v>50</v>
      </c>
      <c r="B387" s="23">
        <v>39612</v>
      </c>
      <c r="C387" t="s">
        <v>1850</v>
      </c>
      <c r="E387" s="62">
        <v>63</v>
      </c>
      <c r="F387" s="4">
        <v>39675</v>
      </c>
      <c r="G387" s="5"/>
      <c r="H387" s="22">
        <v>63</v>
      </c>
      <c r="I387" s="126">
        <f>INDEX('TOL2008'!B:B,MATCH(A387,'TOL2008'!A:A,0))</f>
        <v>17120</v>
      </c>
      <c r="J387" s="126" t="str">
        <f>INDEX(Pääluokka!$H$2:$H$100,MATCH(VALUE(LEFT(Taulukko1[[#This Row],[TOL2008]],2)),Pääluokka!$G$2:$G$100,0))</f>
        <v>Teollisuus</v>
      </c>
      <c r="K387" s="126" t="str">
        <f>INDEX(Pääluokka!$I$2:$I$100,MATCH(VALUE(LEFT(Taulukko1[[#This Row],[TOL2008]],2)),Pääluokka!$G$2:$G$100,0))</f>
        <v>Teollisuus (C-E)</v>
      </c>
      <c r="L387" s="41">
        <f t="shared" ref="L387:L450" si="60">IFERROR(IF(AND(ISNUMBER(B387),ISNUMBER(F387),F387&gt;B387),F387-B387,"NA"),"NA")</f>
        <v>63</v>
      </c>
      <c r="M387" s="43">
        <f t="shared" ref="M387:M450" si="61">IF(ISNUMBER(B387),B387,IF(ISNUMBER(F387),F387-$L$1,"NA"))</f>
        <v>39612</v>
      </c>
      <c r="N387" s="43">
        <f t="shared" ref="N387:N450" si="62">IF(ISNUMBER(F387),F387,IF(ISNUMBER(B387),B387+$L$1,"NA"))</f>
        <v>39675</v>
      </c>
      <c r="O387" s="43">
        <f t="shared" ref="O387:O450" si="63">IFERROR(DATE(YEAR(M387),MONTH(M387),1),"NA")</f>
        <v>39600</v>
      </c>
      <c r="P387" s="43">
        <f t="shared" ref="P387:P450" si="64">IFERROR(DATE(YEAR(N387),MONTH(N387),1),"NA")</f>
        <v>39661</v>
      </c>
      <c r="Q387" s="41">
        <f t="shared" ref="Q387:Q450" si="65">IFERROR(YEAR(O387),"NA")</f>
        <v>2008</v>
      </c>
      <c r="R387" s="41">
        <f t="shared" ref="R387:R450" si="66">IFERROR(YEAR(P387),"NA")</f>
        <v>2008</v>
      </c>
      <c r="S387" s="43" t="str">
        <f>YEAR(Taulukko1[[#This Row],[Alku KK]])&amp;"Q"&amp;ROUNDDOWN((MONTH(Taulukko1[[#This Row],[Alku KK]])-1)/3+1,0)</f>
        <v>2008Q2</v>
      </c>
      <c r="T387" s="43" t="str">
        <f>YEAR(Taulukko1[[#This Row],[Loppu KK]])&amp;"Q"&amp;ROUNDDOWN((MONTH(Taulukko1[[#This Row],[Loppu KK]])-1)/3+1,0)</f>
        <v>2008Q3</v>
      </c>
      <c r="U387" s="66">
        <f>IF(COUNT(Taulukko1[[#This Row],[Neuvottelujen alaiset ]])=1,Taulukko1[[#This Row],[Neuvottelujen alaiset ]],Taulukko1[[#This Row],[Vähennystarve]])</f>
        <v>63</v>
      </c>
      <c r="V387" s="44">
        <f t="shared" ref="V387:V450" si="67">IF(AND(ISNUMBER(E387),ISNUMBER(H387)),E387/H387,"NA")</f>
        <v>1</v>
      </c>
      <c r="W387" s="44" t="str">
        <f t="shared" ref="W387:W450" si="68">IF(AND(ISNUMBER(G387),ISNUMBER(H387)),G387/H387,"NA")</f>
        <v>NA</v>
      </c>
      <c r="X387" s="44" t="str">
        <f t="shared" ref="X387:X450" si="69">IF(AND(ISNUMBER(G387),ISNUMBER(E387)),G387/E387,"NA")</f>
        <v>NA</v>
      </c>
      <c r="Y387" s="90" t="b">
        <f>AND(MONTH(Taulukko1[[#This Row],[Alku PVM]] )=6,DAY(Taulukko1[[#This Row],[Alku PVM]] )&gt;19)</f>
        <v>0</v>
      </c>
      <c r="Z387" s="90" t="b">
        <f>AND(MONTH(Taulukko1[[#This Row],[Loppu PVM]] )=6,DAY(Taulukko1[[#This Row],[Loppu PVM]] )&gt;19)</f>
        <v>0</v>
      </c>
      <c r="AA387" s="90" t="b">
        <f>OR(MONTH(Taulukko1[[#This Row],[Alku PVM]] )&lt;=5,AND(MONTH(Taulukko1[[#This Row],[Alku PVM]] )=6,DAY(Taulukko1[[#This Row],[Alku PVM]] )&lt;20))</f>
        <v>1</v>
      </c>
      <c r="AB387" s="90" t="b">
        <f>OR(MONTH(Taulukko1[[#This Row],[Loppu PVM]])&lt;=5,AND(MONTH(Taulukko1[[#This Row],[Loppu PVM]] )=6,DAY(Taulukko1[[#This Row],[Loppu PVM]])&lt;20))</f>
        <v>0</v>
      </c>
      <c r="AC387" s="90" t="b">
        <f>OR(MONTH(Taulukko1[[#This Row],[Alku PVM]] )&lt;=3,AND(MONTH(Taulukko1[[#This Row],[Alku PVM]] )=3))</f>
        <v>0</v>
      </c>
      <c r="AD387" s="90" t="b">
        <f>OR(MONTH(Taulukko1[[#This Row],[Loppu PVM]] )&lt;=3,AND(MONTH(Taulukko1[[#This Row],[Loppu PVM]] )=3))</f>
        <v>0</v>
      </c>
      <c r="AE387" s="90" t="b">
        <f>OR(MONTH(Taulukko1[[#This Row],[Alku PVM]] )&lt;=9,AND(MONTH(Taulukko1[[#This Row],[Alku PVM]] )=9))</f>
        <v>1</v>
      </c>
      <c r="AF387" s="90" t="b">
        <f>OR(MONTH(Taulukko1[[#This Row],[Loppu PVM]])&lt;=9,AND(MONTH(Taulukko1[[#This Row],[Loppu PVM]] )=9))</f>
        <v>1</v>
      </c>
      <c r="AG387" s="90" t="b">
        <f>OR(MONTH(Taulukko1[[#This Row],[Alku PVM]] )&lt;=6,AND(MONTH(Taulukko1[[#This Row],[Alku PVM]] )=6))</f>
        <v>1</v>
      </c>
      <c r="AH387" s="90" t="b">
        <f>OR(MONTH(Taulukko1[[#This Row],[Loppu PVM]])&lt;=6,AND(MONTH(Taulukko1[[#This Row],[Loppu PVM]] )=6))</f>
        <v>0</v>
      </c>
    </row>
    <row r="388" spans="1:34" ht="12.75" customHeight="1">
      <c r="A388" t="s">
        <v>2163</v>
      </c>
      <c r="B388" s="23">
        <v>39615</v>
      </c>
      <c r="C388" t="s">
        <v>2162</v>
      </c>
      <c r="E388" s="62">
        <v>39</v>
      </c>
      <c r="F388" s="4">
        <v>39671</v>
      </c>
      <c r="G388" s="5">
        <v>17</v>
      </c>
      <c r="H388" s="16">
        <v>39</v>
      </c>
      <c r="I388" s="126" t="e">
        <f>INDEX('TOL2008'!B:B,MATCH(A388,'TOL2008'!A:A,0))</f>
        <v>#N/A</v>
      </c>
      <c r="J388" s="126" t="e">
        <f>INDEX(Pääluokka!$H$2:$H$100,MATCH(VALUE(LEFT(Taulukko1[[#This Row],[TOL2008]],2)),Pääluokka!$G$2:$G$100,0))</f>
        <v>#N/A</v>
      </c>
      <c r="K388" s="126" t="e">
        <f>INDEX(Pääluokka!$I$2:$I$100,MATCH(VALUE(LEFT(Taulukko1[[#This Row],[TOL2008]],2)),Pääluokka!$G$2:$G$100,0))</f>
        <v>#N/A</v>
      </c>
      <c r="L388" s="41">
        <f t="shared" si="60"/>
        <v>56</v>
      </c>
      <c r="M388" s="43">
        <f t="shared" si="61"/>
        <v>39615</v>
      </c>
      <c r="N388" s="43">
        <f t="shared" si="62"/>
        <v>39671</v>
      </c>
      <c r="O388" s="43">
        <f t="shared" si="63"/>
        <v>39600</v>
      </c>
      <c r="P388" s="43">
        <f t="shared" si="64"/>
        <v>39661</v>
      </c>
      <c r="Q388" s="41">
        <f t="shared" si="65"/>
        <v>2008</v>
      </c>
      <c r="R388" s="41">
        <f t="shared" si="66"/>
        <v>2008</v>
      </c>
      <c r="S388" s="43" t="str">
        <f>YEAR(Taulukko1[[#This Row],[Alku KK]])&amp;"Q"&amp;ROUNDDOWN((MONTH(Taulukko1[[#This Row],[Alku KK]])-1)/3+1,0)</f>
        <v>2008Q2</v>
      </c>
      <c r="T388" s="43" t="str">
        <f>YEAR(Taulukko1[[#This Row],[Loppu KK]])&amp;"Q"&amp;ROUNDDOWN((MONTH(Taulukko1[[#This Row],[Loppu KK]])-1)/3+1,0)</f>
        <v>2008Q3</v>
      </c>
      <c r="U388" s="66">
        <f>IF(COUNT(Taulukko1[[#This Row],[Neuvottelujen alaiset ]])=1,Taulukko1[[#This Row],[Neuvottelujen alaiset ]],Taulukko1[[#This Row],[Vähennystarve]])</f>
        <v>39</v>
      </c>
      <c r="V388" s="44">
        <f t="shared" si="67"/>
        <v>1</v>
      </c>
      <c r="W388" s="44">
        <f t="shared" si="68"/>
        <v>0.4358974358974359</v>
      </c>
      <c r="X388" s="44">
        <f t="shared" si="69"/>
        <v>0.4358974358974359</v>
      </c>
      <c r="Y388" s="90" t="b">
        <f>AND(MONTH(Taulukko1[[#This Row],[Alku PVM]] )=6,DAY(Taulukko1[[#This Row],[Alku PVM]] )&gt;19)</f>
        <v>0</v>
      </c>
      <c r="Z388" s="90" t="b">
        <f>AND(MONTH(Taulukko1[[#This Row],[Loppu PVM]] )=6,DAY(Taulukko1[[#This Row],[Loppu PVM]] )&gt;19)</f>
        <v>0</v>
      </c>
      <c r="AA388" s="90" t="b">
        <f>OR(MONTH(Taulukko1[[#This Row],[Alku PVM]] )&lt;=5,AND(MONTH(Taulukko1[[#This Row],[Alku PVM]] )=6,DAY(Taulukko1[[#This Row],[Alku PVM]] )&lt;20))</f>
        <v>1</v>
      </c>
      <c r="AB388" s="90" t="b">
        <f>OR(MONTH(Taulukko1[[#This Row],[Loppu PVM]])&lt;=5,AND(MONTH(Taulukko1[[#This Row],[Loppu PVM]] )=6,DAY(Taulukko1[[#This Row],[Loppu PVM]])&lt;20))</f>
        <v>0</v>
      </c>
      <c r="AC388" s="90" t="b">
        <f>OR(MONTH(Taulukko1[[#This Row],[Alku PVM]] )&lt;=3,AND(MONTH(Taulukko1[[#This Row],[Alku PVM]] )=3))</f>
        <v>0</v>
      </c>
      <c r="AD388" s="90" t="b">
        <f>OR(MONTH(Taulukko1[[#This Row],[Loppu PVM]] )&lt;=3,AND(MONTH(Taulukko1[[#This Row],[Loppu PVM]] )=3))</f>
        <v>0</v>
      </c>
      <c r="AE388" s="90" t="b">
        <f>OR(MONTH(Taulukko1[[#This Row],[Alku PVM]] )&lt;=9,AND(MONTH(Taulukko1[[#This Row],[Alku PVM]] )=9))</f>
        <v>1</v>
      </c>
      <c r="AF388" s="90" t="b">
        <f>OR(MONTH(Taulukko1[[#This Row],[Loppu PVM]])&lt;=9,AND(MONTH(Taulukko1[[#This Row],[Loppu PVM]] )=9))</f>
        <v>1</v>
      </c>
      <c r="AG388" s="90" t="b">
        <f>OR(MONTH(Taulukko1[[#This Row],[Alku PVM]] )&lt;=6,AND(MONTH(Taulukko1[[#This Row],[Alku PVM]] )=6))</f>
        <v>1</v>
      </c>
      <c r="AH388" s="90" t="b">
        <f>OR(MONTH(Taulukko1[[#This Row],[Loppu PVM]])&lt;=6,AND(MONTH(Taulukko1[[#This Row],[Loppu PVM]] )=6))</f>
        <v>0</v>
      </c>
    </row>
    <row r="389" spans="1:34" ht="12.75" customHeight="1">
      <c r="A389" t="s">
        <v>701</v>
      </c>
      <c r="B389" s="23">
        <v>39615</v>
      </c>
      <c r="C389" t="s">
        <v>1823</v>
      </c>
      <c r="E389" s="62">
        <v>7</v>
      </c>
      <c r="F389" s="4">
        <v>39638</v>
      </c>
      <c r="G389" s="5">
        <v>4</v>
      </c>
      <c r="H389" s="16">
        <v>7</v>
      </c>
      <c r="I389" s="126">
        <f>INDEX('TOL2008'!B:B,MATCH(A389,'TOL2008'!A:A,0))</f>
        <v>62020</v>
      </c>
      <c r="J389" s="126" t="str">
        <f>INDEX(Pääluokka!$H$2:$H$100,MATCH(VALUE(LEFT(Taulukko1[[#This Row],[TOL2008]],2)),Pääluokka!$G$2:$G$100,0))</f>
        <v>Informaatio ja viestintä</v>
      </c>
      <c r="K389" s="126" t="str">
        <f>INDEX(Pääluokka!$I$2:$I$100,MATCH(VALUE(LEFT(Taulukko1[[#This Row],[TOL2008]],2)),Pääluokka!$G$2:$G$100,0))</f>
        <v>Palvelualat (G-N, R, S)</v>
      </c>
      <c r="L389" s="41">
        <f t="shared" si="60"/>
        <v>23</v>
      </c>
      <c r="M389" s="43">
        <f t="shared" si="61"/>
        <v>39615</v>
      </c>
      <c r="N389" s="43">
        <f t="shared" si="62"/>
        <v>39638</v>
      </c>
      <c r="O389" s="43">
        <f t="shared" si="63"/>
        <v>39600</v>
      </c>
      <c r="P389" s="43">
        <f t="shared" si="64"/>
        <v>39630</v>
      </c>
      <c r="Q389" s="41">
        <f t="shared" si="65"/>
        <v>2008</v>
      </c>
      <c r="R389" s="41">
        <f t="shared" si="66"/>
        <v>2008</v>
      </c>
      <c r="S389" s="43" t="str">
        <f>YEAR(Taulukko1[[#This Row],[Alku KK]])&amp;"Q"&amp;ROUNDDOWN((MONTH(Taulukko1[[#This Row],[Alku KK]])-1)/3+1,0)</f>
        <v>2008Q2</v>
      </c>
      <c r="T389" s="43" t="str">
        <f>YEAR(Taulukko1[[#This Row],[Loppu KK]])&amp;"Q"&amp;ROUNDDOWN((MONTH(Taulukko1[[#This Row],[Loppu KK]])-1)/3+1,0)</f>
        <v>2008Q3</v>
      </c>
      <c r="U389" s="66">
        <f>IF(COUNT(Taulukko1[[#This Row],[Neuvottelujen alaiset ]])=1,Taulukko1[[#This Row],[Neuvottelujen alaiset ]],Taulukko1[[#This Row],[Vähennystarve]])</f>
        <v>7</v>
      </c>
      <c r="V389" s="44">
        <f t="shared" si="67"/>
        <v>1</v>
      </c>
      <c r="W389" s="44">
        <f t="shared" si="68"/>
        <v>0.5714285714285714</v>
      </c>
      <c r="X389" s="44">
        <f t="shared" si="69"/>
        <v>0.5714285714285714</v>
      </c>
      <c r="Y389" s="90" t="b">
        <f>AND(MONTH(Taulukko1[[#This Row],[Alku PVM]] )=6,DAY(Taulukko1[[#This Row],[Alku PVM]] )&gt;19)</f>
        <v>0</v>
      </c>
      <c r="Z389" s="90" t="b">
        <f>AND(MONTH(Taulukko1[[#This Row],[Loppu PVM]] )=6,DAY(Taulukko1[[#This Row],[Loppu PVM]] )&gt;19)</f>
        <v>0</v>
      </c>
      <c r="AA389" s="90" t="b">
        <f>OR(MONTH(Taulukko1[[#This Row],[Alku PVM]] )&lt;=5,AND(MONTH(Taulukko1[[#This Row],[Alku PVM]] )=6,DAY(Taulukko1[[#This Row],[Alku PVM]] )&lt;20))</f>
        <v>1</v>
      </c>
      <c r="AB389" s="90" t="b">
        <f>OR(MONTH(Taulukko1[[#This Row],[Loppu PVM]])&lt;=5,AND(MONTH(Taulukko1[[#This Row],[Loppu PVM]] )=6,DAY(Taulukko1[[#This Row],[Loppu PVM]])&lt;20))</f>
        <v>0</v>
      </c>
      <c r="AC389" s="90" t="b">
        <f>OR(MONTH(Taulukko1[[#This Row],[Alku PVM]] )&lt;=3,AND(MONTH(Taulukko1[[#This Row],[Alku PVM]] )=3))</f>
        <v>0</v>
      </c>
      <c r="AD389" s="90" t="b">
        <f>OR(MONTH(Taulukko1[[#This Row],[Loppu PVM]] )&lt;=3,AND(MONTH(Taulukko1[[#This Row],[Loppu PVM]] )=3))</f>
        <v>0</v>
      </c>
      <c r="AE389" s="90" t="b">
        <f>OR(MONTH(Taulukko1[[#This Row],[Alku PVM]] )&lt;=9,AND(MONTH(Taulukko1[[#This Row],[Alku PVM]] )=9))</f>
        <v>1</v>
      </c>
      <c r="AF389" s="90" t="b">
        <f>OR(MONTH(Taulukko1[[#This Row],[Loppu PVM]])&lt;=9,AND(MONTH(Taulukko1[[#This Row],[Loppu PVM]] )=9))</f>
        <v>1</v>
      </c>
      <c r="AG389" s="90" t="b">
        <f>OR(MONTH(Taulukko1[[#This Row],[Alku PVM]] )&lt;=6,AND(MONTH(Taulukko1[[#This Row],[Alku PVM]] )=6))</f>
        <v>1</v>
      </c>
      <c r="AH389" s="90" t="b">
        <f>OR(MONTH(Taulukko1[[#This Row],[Loppu PVM]])&lt;=6,AND(MONTH(Taulukko1[[#This Row],[Loppu PVM]] )=6))</f>
        <v>0</v>
      </c>
    </row>
    <row r="390" spans="1:34" ht="12.75" customHeight="1">
      <c r="A390" t="s">
        <v>1797</v>
      </c>
      <c r="B390" s="23">
        <v>39615</v>
      </c>
      <c r="C390" t="s">
        <v>2159</v>
      </c>
      <c r="F390" s="4">
        <v>39666</v>
      </c>
      <c r="G390" s="5">
        <v>8</v>
      </c>
      <c r="H390" s="22"/>
      <c r="I390" s="126" t="e">
        <f>INDEX('TOL2008'!B:B,MATCH(A390,'TOL2008'!A:A,0))</f>
        <v>#N/A</v>
      </c>
      <c r="J390" s="126" t="e">
        <f>INDEX(Pääluokka!$H$2:$H$100,MATCH(VALUE(LEFT(Taulukko1[[#This Row],[TOL2008]],2)),Pääluokka!$G$2:$G$100,0))</f>
        <v>#N/A</v>
      </c>
      <c r="K390" s="126" t="e">
        <f>INDEX(Pääluokka!$I$2:$I$100,MATCH(VALUE(LEFT(Taulukko1[[#This Row],[TOL2008]],2)),Pääluokka!$G$2:$G$100,0))</f>
        <v>#N/A</v>
      </c>
      <c r="L390" s="41">
        <f t="shared" si="60"/>
        <v>51</v>
      </c>
      <c r="M390" s="43">
        <f t="shared" si="61"/>
        <v>39615</v>
      </c>
      <c r="N390" s="43">
        <f t="shared" si="62"/>
        <v>39666</v>
      </c>
      <c r="O390" s="43">
        <f t="shared" si="63"/>
        <v>39600</v>
      </c>
      <c r="P390" s="43">
        <f t="shared" si="64"/>
        <v>39661</v>
      </c>
      <c r="Q390" s="41">
        <f t="shared" si="65"/>
        <v>2008</v>
      </c>
      <c r="R390" s="41">
        <f t="shared" si="66"/>
        <v>2008</v>
      </c>
      <c r="S390" s="43" t="str">
        <f>YEAR(Taulukko1[[#This Row],[Alku KK]])&amp;"Q"&amp;ROUNDDOWN((MONTH(Taulukko1[[#This Row],[Alku KK]])-1)/3+1,0)</f>
        <v>2008Q2</v>
      </c>
      <c r="T390" s="43" t="str">
        <f>YEAR(Taulukko1[[#This Row],[Loppu KK]])&amp;"Q"&amp;ROUNDDOWN((MONTH(Taulukko1[[#This Row],[Loppu KK]])-1)/3+1,0)</f>
        <v>2008Q3</v>
      </c>
      <c r="U390" s="66">
        <f>IF(COUNT(Taulukko1[[#This Row],[Neuvottelujen alaiset ]])=1,Taulukko1[[#This Row],[Neuvottelujen alaiset ]],Taulukko1[[#This Row],[Vähennystarve]])</f>
        <v>0</v>
      </c>
      <c r="V390" s="44" t="str">
        <f t="shared" si="67"/>
        <v>NA</v>
      </c>
      <c r="W390" s="44" t="str">
        <f t="shared" si="68"/>
        <v>NA</v>
      </c>
      <c r="X390" s="44" t="str">
        <f t="shared" si="69"/>
        <v>NA</v>
      </c>
      <c r="Y390" s="90" t="b">
        <f>AND(MONTH(Taulukko1[[#This Row],[Alku PVM]] )=6,DAY(Taulukko1[[#This Row],[Alku PVM]] )&gt;19)</f>
        <v>0</v>
      </c>
      <c r="Z390" s="90" t="b">
        <f>AND(MONTH(Taulukko1[[#This Row],[Loppu PVM]] )=6,DAY(Taulukko1[[#This Row],[Loppu PVM]] )&gt;19)</f>
        <v>0</v>
      </c>
      <c r="AA390" s="90" t="b">
        <f>OR(MONTH(Taulukko1[[#This Row],[Alku PVM]] )&lt;=5,AND(MONTH(Taulukko1[[#This Row],[Alku PVM]] )=6,DAY(Taulukko1[[#This Row],[Alku PVM]] )&lt;20))</f>
        <v>1</v>
      </c>
      <c r="AB390" s="90" t="b">
        <f>OR(MONTH(Taulukko1[[#This Row],[Loppu PVM]])&lt;=5,AND(MONTH(Taulukko1[[#This Row],[Loppu PVM]] )=6,DAY(Taulukko1[[#This Row],[Loppu PVM]])&lt;20))</f>
        <v>0</v>
      </c>
      <c r="AC390" s="90" t="b">
        <f>OR(MONTH(Taulukko1[[#This Row],[Alku PVM]] )&lt;=3,AND(MONTH(Taulukko1[[#This Row],[Alku PVM]] )=3))</f>
        <v>0</v>
      </c>
      <c r="AD390" s="90" t="b">
        <f>OR(MONTH(Taulukko1[[#This Row],[Loppu PVM]] )&lt;=3,AND(MONTH(Taulukko1[[#This Row],[Loppu PVM]] )=3))</f>
        <v>0</v>
      </c>
      <c r="AE390" s="90" t="b">
        <f>OR(MONTH(Taulukko1[[#This Row],[Alku PVM]] )&lt;=9,AND(MONTH(Taulukko1[[#This Row],[Alku PVM]] )=9))</f>
        <v>1</v>
      </c>
      <c r="AF390" s="90" t="b">
        <f>OR(MONTH(Taulukko1[[#This Row],[Loppu PVM]])&lt;=9,AND(MONTH(Taulukko1[[#This Row],[Loppu PVM]] )=9))</f>
        <v>1</v>
      </c>
      <c r="AG390" s="90" t="b">
        <f>OR(MONTH(Taulukko1[[#This Row],[Alku PVM]] )&lt;=6,AND(MONTH(Taulukko1[[#This Row],[Alku PVM]] )=6))</f>
        <v>1</v>
      </c>
      <c r="AH390" s="90" t="b">
        <f>OR(MONTH(Taulukko1[[#This Row],[Loppu PVM]])&lt;=6,AND(MONTH(Taulukko1[[#This Row],[Loppu PVM]] )=6))</f>
        <v>0</v>
      </c>
    </row>
    <row r="391" spans="1:34" ht="12.75" customHeight="1">
      <c r="A391" t="s">
        <v>227</v>
      </c>
      <c r="B391" s="23">
        <v>39616</v>
      </c>
      <c r="C391" t="s">
        <v>1924</v>
      </c>
      <c r="F391" s="4">
        <v>39675</v>
      </c>
      <c r="G391" s="5">
        <v>18</v>
      </c>
      <c r="H391" s="16">
        <v>20</v>
      </c>
      <c r="I391" s="126">
        <f>INDEX('TOL2008'!B:B,MATCH(A391,'TOL2008'!A:A,0))</f>
        <v>24100</v>
      </c>
      <c r="J391" s="126" t="str">
        <f>INDEX(Pääluokka!$H$2:$H$100,MATCH(VALUE(LEFT(Taulukko1[[#This Row],[TOL2008]],2)),Pääluokka!$G$2:$G$100,0))</f>
        <v>Teollisuus</v>
      </c>
      <c r="K391" s="126" t="str">
        <f>INDEX(Pääluokka!$I$2:$I$100,MATCH(VALUE(LEFT(Taulukko1[[#This Row],[TOL2008]],2)),Pääluokka!$G$2:$G$100,0))</f>
        <v>Teollisuus (C-E)</v>
      </c>
      <c r="L391" s="41">
        <f t="shared" si="60"/>
        <v>59</v>
      </c>
      <c r="M391" s="43">
        <f t="shared" si="61"/>
        <v>39616</v>
      </c>
      <c r="N391" s="43">
        <f t="shared" si="62"/>
        <v>39675</v>
      </c>
      <c r="O391" s="43">
        <f t="shared" si="63"/>
        <v>39600</v>
      </c>
      <c r="P391" s="43">
        <f t="shared" si="64"/>
        <v>39661</v>
      </c>
      <c r="Q391" s="41">
        <f t="shared" si="65"/>
        <v>2008</v>
      </c>
      <c r="R391" s="41">
        <f t="shared" si="66"/>
        <v>2008</v>
      </c>
      <c r="S391" s="43" t="str">
        <f>YEAR(Taulukko1[[#This Row],[Alku KK]])&amp;"Q"&amp;ROUNDDOWN((MONTH(Taulukko1[[#This Row],[Alku KK]])-1)/3+1,0)</f>
        <v>2008Q2</v>
      </c>
      <c r="T391" s="43" t="str">
        <f>YEAR(Taulukko1[[#This Row],[Loppu KK]])&amp;"Q"&amp;ROUNDDOWN((MONTH(Taulukko1[[#This Row],[Loppu KK]])-1)/3+1,0)</f>
        <v>2008Q3</v>
      </c>
      <c r="U391" s="66">
        <f>IF(COUNT(Taulukko1[[#This Row],[Neuvottelujen alaiset ]])=1,Taulukko1[[#This Row],[Neuvottelujen alaiset ]],Taulukko1[[#This Row],[Vähennystarve]])</f>
        <v>20</v>
      </c>
      <c r="V391" s="44" t="str">
        <f t="shared" si="67"/>
        <v>NA</v>
      </c>
      <c r="W391" s="44">
        <f t="shared" si="68"/>
        <v>0.9</v>
      </c>
      <c r="X391" s="44" t="str">
        <f t="shared" si="69"/>
        <v>NA</v>
      </c>
      <c r="Y391" s="90" t="b">
        <f>AND(MONTH(Taulukko1[[#This Row],[Alku PVM]] )=6,DAY(Taulukko1[[#This Row],[Alku PVM]] )&gt;19)</f>
        <v>0</v>
      </c>
      <c r="Z391" s="90" t="b">
        <f>AND(MONTH(Taulukko1[[#This Row],[Loppu PVM]] )=6,DAY(Taulukko1[[#This Row],[Loppu PVM]] )&gt;19)</f>
        <v>0</v>
      </c>
      <c r="AA391" s="90" t="b">
        <f>OR(MONTH(Taulukko1[[#This Row],[Alku PVM]] )&lt;=5,AND(MONTH(Taulukko1[[#This Row],[Alku PVM]] )=6,DAY(Taulukko1[[#This Row],[Alku PVM]] )&lt;20))</f>
        <v>1</v>
      </c>
      <c r="AB391" s="90" t="b">
        <f>OR(MONTH(Taulukko1[[#This Row],[Loppu PVM]])&lt;=5,AND(MONTH(Taulukko1[[#This Row],[Loppu PVM]] )=6,DAY(Taulukko1[[#This Row],[Loppu PVM]])&lt;20))</f>
        <v>0</v>
      </c>
      <c r="AC391" s="90" t="b">
        <f>OR(MONTH(Taulukko1[[#This Row],[Alku PVM]] )&lt;=3,AND(MONTH(Taulukko1[[#This Row],[Alku PVM]] )=3))</f>
        <v>0</v>
      </c>
      <c r="AD391" s="90" t="b">
        <f>OR(MONTH(Taulukko1[[#This Row],[Loppu PVM]] )&lt;=3,AND(MONTH(Taulukko1[[#This Row],[Loppu PVM]] )=3))</f>
        <v>0</v>
      </c>
      <c r="AE391" s="90" t="b">
        <f>OR(MONTH(Taulukko1[[#This Row],[Alku PVM]] )&lt;=9,AND(MONTH(Taulukko1[[#This Row],[Alku PVM]] )=9))</f>
        <v>1</v>
      </c>
      <c r="AF391" s="90" t="b">
        <f>OR(MONTH(Taulukko1[[#This Row],[Loppu PVM]])&lt;=9,AND(MONTH(Taulukko1[[#This Row],[Loppu PVM]] )=9))</f>
        <v>1</v>
      </c>
      <c r="AG391" s="90" t="b">
        <f>OR(MONTH(Taulukko1[[#This Row],[Alku PVM]] )&lt;=6,AND(MONTH(Taulukko1[[#This Row],[Alku PVM]] )=6))</f>
        <v>1</v>
      </c>
      <c r="AH391" s="90" t="b">
        <f>OR(MONTH(Taulukko1[[#This Row],[Loppu PVM]])&lt;=6,AND(MONTH(Taulukko1[[#This Row],[Loppu PVM]] )=6))</f>
        <v>0</v>
      </c>
    </row>
    <row r="392" spans="1:34" ht="12.75" customHeight="1">
      <c r="A392" t="s">
        <v>2119</v>
      </c>
      <c r="B392" s="23">
        <v>39618</v>
      </c>
      <c r="C392" t="s">
        <v>2118</v>
      </c>
      <c r="E392" s="62">
        <v>40</v>
      </c>
      <c r="F392" s="4">
        <v>39735</v>
      </c>
      <c r="G392" s="5">
        <v>14</v>
      </c>
      <c r="H392" s="16">
        <v>40</v>
      </c>
      <c r="I392" s="126" t="e">
        <f>INDEX('TOL2008'!B:B,MATCH(A392,'TOL2008'!A:A,0))</f>
        <v>#N/A</v>
      </c>
      <c r="J392" s="126" t="e">
        <f>INDEX(Pääluokka!$H$2:$H$100,MATCH(VALUE(LEFT(Taulukko1[[#This Row],[TOL2008]],2)),Pääluokka!$G$2:$G$100,0))</f>
        <v>#N/A</v>
      </c>
      <c r="K392" s="126" t="e">
        <f>INDEX(Pääluokka!$I$2:$I$100,MATCH(VALUE(LEFT(Taulukko1[[#This Row],[TOL2008]],2)),Pääluokka!$G$2:$G$100,0))</f>
        <v>#N/A</v>
      </c>
      <c r="L392" s="41">
        <f t="shared" si="60"/>
        <v>117</v>
      </c>
      <c r="M392" s="43">
        <f t="shared" si="61"/>
        <v>39618</v>
      </c>
      <c r="N392" s="43">
        <f t="shared" si="62"/>
        <v>39735</v>
      </c>
      <c r="O392" s="43">
        <f t="shared" si="63"/>
        <v>39600</v>
      </c>
      <c r="P392" s="43">
        <f t="shared" si="64"/>
        <v>39722</v>
      </c>
      <c r="Q392" s="41">
        <f t="shared" si="65"/>
        <v>2008</v>
      </c>
      <c r="R392" s="41">
        <f t="shared" si="66"/>
        <v>2008</v>
      </c>
      <c r="S392" s="43" t="str">
        <f>YEAR(Taulukko1[[#This Row],[Alku KK]])&amp;"Q"&amp;ROUNDDOWN((MONTH(Taulukko1[[#This Row],[Alku KK]])-1)/3+1,0)</f>
        <v>2008Q2</v>
      </c>
      <c r="T392" s="43" t="str">
        <f>YEAR(Taulukko1[[#This Row],[Loppu KK]])&amp;"Q"&amp;ROUNDDOWN((MONTH(Taulukko1[[#This Row],[Loppu KK]])-1)/3+1,0)</f>
        <v>2008Q4</v>
      </c>
      <c r="U392" s="66">
        <f>IF(COUNT(Taulukko1[[#This Row],[Neuvottelujen alaiset ]])=1,Taulukko1[[#This Row],[Neuvottelujen alaiset ]],Taulukko1[[#This Row],[Vähennystarve]])</f>
        <v>40</v>
      </c>
      <c r="V392" s="44">
        <f t="shared" si="67"/>
        <v>1</v>
      </c>
      <c r="W392" s="44">
        <f t="shared" si="68"/>
        <v>0.35</v>
      </c>
      <c r="X392" s="44">
        <f t="shared" si="69"/>
        <v>0.35</v>
      </c>
      <c r="Y392" s="90" t="b">
        <f>AND(MONTH(Taulukko1[[#This Row],[Alku PVM]] )=6,DAY(Taulukko1[[#This Row],[Alku PVM]] )&gt;19)</f>
        <v>0</v>
      </c>
      <c r="Z392" s="90" t="b">
        <f>AND(MONTH(Taulukko1[[#This Row],[Loppu PVM]] )=6,DAY(Taulukko1[[#This Row],[Loppu PVM]] )&gt;19)</f>
        <v>0</v>
      </c>
      <c r="AA392" s="90" t="b">
        <f>OR(MONTH(Taulukko1[[#This Row],[Alku PVM]] )&lt;=5,AND(MONTH(Taulukko1[[#This Row],[Alku PVM]] )=6,DAY(Taulukko1[[#This Row],[Alku PVM]] )&lt;20))</f>
        <v>1</v>
      </c>
      <c r="AB392" s="90" t="b">
        <f>OR(MONTH(Taulukko1[[#This Row],[Loppu PVM]])&lt;=5,AND(MONTH(Taulukko1[[#This Row],[Loppu PVM]] )=6,DAY(Taulukko1[[#This Row],[Loppu PVM]])&lt;20))</f>
        <v>0</v>
      </c>
      <c r="AC392" s="90" t="b">
        <f>OR(MONTH(Taulukko1[[#This Row],[Alku PVM]] )&lt;=3,AND(MONTH(Taulukko1[[#This Row],[Alku PVM]] )=3))</f>
        <v>0</v>
      </c>
      <c r="AD392" s="90" t="b">
        <f>OR(MONTH(Taulukko1[[#This Row],[Loppu PVM]] )&lt;=3,AND(MONTH(Taulukko1[[#This Row],[Loppu PVM]] )=3))</f>
        <v>0</v>
      </c>
      <c r="AE392" s="90" t="b">
        <f>OR(MONTH(Taulukko1[[#This Row],[Alku PVM]] )&lt;=9,AND(MONTH(Taulukko1[[#This Row],[Alku PVM]] )=9))</f>
        <v>1</v>
      </c>
      <c r="AF392" s="90" t="b">
        <f>OR(MONTH(Taulukko1[[#This Row],[Loppu PVM]])&lt;=9,AND(MONTH(Taulukko1[[#This Row],[Loppu PVM]] )=9))</f>
        <v>0</v>
      </c>
      <c r="AG392" s="90" t="b">
        <f>OR(MONTH(Taulukko1[[#This Row],[Alku PVM]] )&lt;=6,AND(MONTH(Taulukko1[[#This Row],[Alku PVM]] )=6))</f>
        <v>1</v>
      </c>
      <c r="AH392" s="90" t="b">
        <f>OR(MONTH(Taulukko1[[#This Row],[Loppu PVM]])&lt;=6,AND(MONTH(Taulukko1[[#This Row],[Loppu PVM]] )=6))</f>
        <v>0</v>
      </c>
    </row>
    <row r="393" spans="1:34" ht="12.75" customHeight="1">
      <c r="A393" s="21" t="s">
        <v>1912</v>
      </c>
      <c r="B393" s="23">
        <v>39631</v>
      </c>
      <c r="C393" s="21" t="s">
        <v>1911</v>
      </c>
      <c r="D393" s="24"/>
      <c r="E393" s="62">
        <v>80</v>
      </c>
      <c r="F393" s="23">
        <v>39672</v>
      </c>
      <c r="G393" s="24">
        <v>6</v>
      </c>
      <c r="H393" s="16">
        <v>80</v>
      </c>
      <c r="I393" s="126" t="e">
        <f>INDEX('TOL2008'!B:B,MATCH(A393,'TOL2008'!A:A,0))</f>
        <v>#N/A</v>
      </c>
      <c r="J393" s="126" t="e">
        <f>INDEX(Pääluokka!$H$2:$H$100,MATCH(VALUE(LEFT(Taulukko1[[#This Row],[TOL2008]],2)),Pääluokka!$G$2:$G$100,0))</f>
        <v>#N/A</v>
      </c>
      <c r="K393" s="126" t="e">
        <f>INDEX(Pääluokka!$I$2:$I$100,MATCH(VALUE(LEFT(Taulukko1[[#This Row],[TOL2008]],2)),Pääluokka!$G$2:$G$100,0))</f>
        <v>#N/A</v>
      </c>
      <c r="L393" s="41">
        <f t="shared" si="60"/>
        <v>41</v>
      </c>
      <c r="M393" s="43">
        <f t="shared" si="61"/>
        <v>39631</v>
      </c>
      <c r="N393" s="43">
        <f t="shared" si="62"/>
        <v>39672</v>
      </c>
      <c r="O393" s="43">
        <f t="shared" si="63"/>
        <v>39630</v>
      </c>
      <c r="P393" s="43">
        <f t="shared" si="64"/>
        <v>39661</v>
      </c>
      <c r="Q393" s="41">
        <f t="shared" si="65"/>
        <v>2008</v>
      </c>
      <c r="R393" s="41">
        <f t="shared" si="66"/>
        <v>2008</v>
      </c>
      <c r="S393" s="43" t="str">
        <f>YEAR(Taulukko1[[#This Row],[Alku KK]])&amp;"Q"&amp;ROUNDDOWN((MONTH(Taulukko1[[#This Row],[Alku KK]])-1)/3+1,0)</f>
        <v>2008Q3</v>
      </c>
      <c r="T393" s="43" t="str">
        <f>YEAR(Taulukko1[[#This Row],[Loppu KK]])&amp;"Q"&amp;ROUNDDOWN((MONTH(Taulukko1[[#This Row],[Loppu KK]])-1)/3+1,0)</f>
        <v>2008Q3</v>
      </c>
      <c r="U393" s="66">
        <f>IF(COUNT(Taulukko1[[#This Row],[Neuvottelujen alaiset ]])=1,Taulukko1[[#This Row],[Neuvottelujen alaiset ]],Taulukko1[[#This Row],[Vähennystarve]])</f>
        <v>80</v>
      </c>
      <c r="V393" s="44">
        <f t="shared" si="67"/>
        <v>1</v>
      </c>
      <c r="W393" s="44">
        <f t="shared" si="68"/>
        <v>7.4999999999999997E-2</v>
      </c>
      <c r="X393" s="44">
        <f t="shared" si="69"/>
        <v>7.4999999999999997E-2</v>
      </c>
      <c r="Y393" s="90" t="b">
        <f>AND(MONTH(Taulukko1[[#This Row],[Alku PVM]] )=6,DAY(Taulukko1[[#This Row],[Alku PVM]] )&gt;19)</f>
        <v>0</v>
      </c>
      <c r="Z393" s="90" t="b">
        <f>AND(MONTH(Taulukko1[[#This Row],[Loppu PVM]] )=6,DAY(Taulukko1[[#This Row],[Loppu PVM]] )&gt;19)</f>
        <v>0</v>
      </c>
      <c r="AA393" s="90" t="b">
        <f>OR(MONTH(Taulukko1[[#This Row],[Alku PVM]] )&lt;=5,AND(MONTH(Taulukko1[[#This Row],[Alku PVM]] )=6,DAY(Taulukko1[[#This Row],[Alku PVM]] )&lt;20))</f>
        <v>0</v>
      </c>
      <c r="AB393" s="90" t="b">
        <f>OR(MONTH(Taulukko1[[#This Row],[Loppu PVM]])&lt;=5,AND(MONTH(Taulukko1[[#This Row],[Loppu PVM]] )=6,DAY(Taulukko1[[#This Row],[Loppu PVM]])&lt;20))</f>
        <v>0</v>
      </c>
      <c r="AC393" s="90" t="b">
        <f>OR(MONTH(Taulukko1[[#This Row],[Alku PVM]] )&lt;=3,AND(MONTH(Taulukko1[[#This Row],[Alku PVM]] )=3))</f>
        <v>0</v>
      </c>
      <c r="AD393" s="90" t="b">
        <f>OR(MONTH(Taulukko1[[#This Row],[Loppu PVM]] )&lt;=3,AND(MONTH(Taulukko1[[#This Row],[Loppu PVM]] )=3))</f>
        <v>0</v>
      </c>
      <c r="AE393" s="90" t="b">
        <f>OR(MONTH(Taulukko1[[#This Row],[Alku PVM]] )&lt;=9,AND(MONTH(Taulukko1[[#This Row],[Alku PVM]] )=9))</f>
        <v>1</v>
      </c>
      <c r="AF393" s="90" t="b">
        <f>OR(MONTH(Taulukko1[[#This Row],[Loppu PVM]])&lt;=9,AND(MONTH(Taulukko1[[#This Row],[Loppu PVM]] )=9))</f>
        <v>1</v>
      </c>
      <c r="AG393" s="90" t="b">
        <f>OR(MONTH(Taulukko1[[#This Row],[Alku PVM]] )&lt;=6,AND(MONTH(Taulukko1[[#This Row],[Alku PVM]] )=6))</f>
        <v>0</v>
      </c>
      <c r="AH393" s="90" t="b">
        <f>OR(MONTH(Taulukko1[[#This Row],[Loppu PVM]])&lt;=6,AND(MONTH(Taulukko1[[#This Row],[Loppu PVM]] )=6))</f>
        <v>0</v>
      </c>
    </row>
    <row r="394" spans="1:34" ht="12.75" customHeight="1">
      <c r="A394" s="21" t="s">
        <v>2192</v>
      </c>
      <c r="B394" s="23">
        <v>39643</v>
      </c>
      <c r="C394" s="21" t="s">
        <v>2191</v>
      </c>
      <c r="D394" s="24"/>
      <c r="F394" s="23">
        <v>39694</v>
      </c>
      <c r="G394" s="24">
        <v>0</v>
      </c>
      <c r="H394" s="22">
        <v>250</v>
      </c>
      <c r="I394" s="126" t="e">
        <f>INDEX('TOL2008'!B:B,MATCH(A394,'TOL2008'!A:A,0))</f>
        <v>#N/A</v>
      </c>
      <c r="J394" s="126" t="e">
        <f>INDEX(Pääluokka!$H$2:$H$100,MATCH(VALUE(LEFT(Taulukko1[[#This Row],[TOL2008]],2)),Pääluokka!$G$2:$G$100,0))</f>
        <v>#N/A</v>
      </c>
      <c r="K394" s="126" t="e">
        <f>INDEX(Pääluokka!$I$2:$I$100,MATCH(VALUE(LEFT(Taulukko1[[#This Row],[TOL2008]],2)),Pääluokka!$G$2:$G$100,0))</f>
        <v>#N/A</v>
      </c>
      <c r="L394" s="41">
        <f t="shared" si="60"/>
        <v>51</v>
      </c>
      <c r="M394" s="43">
        <f t="shared" si="61"/>
        <v>39643</v>
      </c>
      <c r="N394" s="43">
        <f t="shared" si="62"/>
        <v>39694</v>
      </c>
      <c r="O394" s="43">
        <f t="shared" si="63"/>
        <v>39630</v>
      </c>
      <c r="P394" s="43">
        <f t="shared" si="64"/>
        <v>39692</v>
      </c>
      <c r="Q394" s="41">
        <f t="shared" si="65"/>
        <v>2008</v>
      </c>
      <c r="R394" s="41">
        <f t="shared" si="66"/>
        <v>2008</v>
      </c>
      <c r="S394" s="43" t="str">
        <f>YEAR(Taulukko1[[#This Row],[Alku KK]])&amp;"Q"&amp;ROUNDDOWN((MONTH(Taulukko1[[#This Row],[Alku KK]])-1)/3+1,0)</f>
        <v>2008Q3</v>
      </c>
      <c r="T394" s="43" t="str">
        <f>YEAR(Taulukko1[[#This Row],[Loppu KK]])&amp;"Q"&amp;ROUNDDOWN((MONTH(Taulukko1[[#This Row],[Loppu KK]])-1)/3+1,0)</f>
        <v>2008Q3</v>
      </c>
      <c r="U394" s="66">
        <f>IF(COUNT(Taulukko1[[#This Row],[Neuvottelujen alaiset ]])=1,Taulukko1[[#This Row],[Neuvottelujen alaiset ]],Taulukko1[[#This Row],[Vähennystarve]])</f>
        <v>250</v>
      </c>
      <c r="V394" s="44" t="str">
        <f t="shared" si="67"/>
        <v>NA</v>
      </c>
      <c r="W394" s="44">
        <f t="shared" si="68"/>
        <v>0</v>
      </c>
      <c r="X394" s="44" t="str">
        <f t="shared" si="69"/>
        <v>NA</v>
      </c>
      <c r="Y394" s="90" t="b">
        <f>AND(MONTH(Taulukko1[[#This Row],[Alku PVM]] )=6,DAY(Taulukko1[[#This Row],[Alku PVM]] )&gt;19)</f>
        <v>0</v>
      </c>
      <c r="Z394" s="90" t="b">
        <f>AND(MONTH(Taulukko1[[#This Row],[Loppu PVM]] )=6,DAY(Taulukko1[[#This Row],[Loppu PVM]] )&gt;19)</f>
        <v>0</v>
      </c>
      <c r="AA394" s="90" t="b">
        <f>OR(MONTH(Taulukko1[[#This Row],[Alku PVM]] )&lt;=5,AND(MONTH(Taulukko1[[#This Row],[Alku PVM]] )=6,DAY(Taulukko1[[#This Row],[Alku PVM]] )&lt;20))</f>
        <v>0</v>
      </c>
      <c r="AB394" s="90" t="b">
        <f>OR(MONTH(Taulukko1[[#This Row],[Loppu PVM]])&lt;=5,AND(MONTH(Taulukko1[[#This Row],[Loppu PVM]] )=6,DAY(Taulukko1[[#This Row],[Loppu PVM]])&lt;20))</f>
        <v>0</v>
      </c>
      <c r="AC394" s="90" t="b">
        <f>OR(MONTH(Taulukko1[[#This Row],[Alku PVM]] )&lt;=3,AND(MONTH(Taulukko1[[#This Row],[Alku PVM]] )=3))</f>
        <v>0</v>
      </c>
      <c r="AD394" s="90" t="b">
        <f>OR(MONTH(Taulukko1[[#This Row],[Loppu PVM]] )&lt;=3,AND(MONTH(Taulukko1[[#This Row],[Loppu PVM]] )=3))</f>
        <v>0</v>
      </c>
      <c r="AE394" s="90" t="b">
        <f>OR(MONTH(Taulukko1[[#This Row],[Alku PVM]] )&lt;=9,AND(MONTH(Taulukko1[[#This Row],[Alku PVM]] )=9))</f>
        <v>1</v>
      </c>
      <c r="AF394" s="90" t="b">
        <f>OR(MONTH(Taulukko1[[#This Row],[Loppu PVM]])&lt;=9,AND(MONTH(Taulukko1[[#This Row],[Loppu PVM]] )=9))</f>
        <v>1</v>
      </c>
      <c r="AG394" s="90" t="b">
        <f>OR(MONTH(Taulukko1[[#This Row],[Alku PVM]] )&lt;=6,AND(MONTH(Taulukko1[[#This Row],[Alku PVM]] )=6))</f>
        <v>0</v>
      </c>
      <c r="AH394" s="90" t="b">
        <f>OR(MONTH(Taulukko1[[#This Row],[Loppu PVM]])&lt;=6,AND(MONTH(Taulukko1[[#This Row],[Loppu PVM]] )=6))</f>
        <v>0</v>
      </c>
    </row>
    <row r="395" spans="1:34" ht="12.75" customHeight="1">
      <c r="A395" t="s">
        <v>2037</v>
      </c>
      <c r="B395" s="23">
        <v>39654</v>
      </c>
      <c r="C395" t="s">
        <v>2038</v>
      </c>
      <c r="E395" s="62">
        <v>0</v>
      </c>
      <c r="F395" s="4">
        <v>39794</v>
      </c>
      <c r="G395" s="5">
        <v>0</v>
      </c>
      <c r="H395" s="22">
        <v>330</v>
      </c>
      <c r="I395" s="126" t="e">
        <f>INDEX('TOL2008'!B:B,MATCH(A395,'TOL2008'!A:A,0))</f>
        <v>#N/A</v>
      </c>
      <c r="J395" s="126" t="e">
        <f>INDEX(Pääluokka!$H$2:$H$100,MATCH(VALUE(LEFT(Taulukko1[[#This Row],[TOL2008]],2)),Pääluokka!$G$2:$G$100,0))</f>
        <v>#N/A</v>
      </c>
      <c r="K395" s="126" t="e">
        <f>INDEX(Pääluokka!$I$2:$I$100,MATCH(VALUE(LEFT(Taulukko1[[#This Row],[TOL2008]],2)),Pääluokka!$G$2:$G$100,0))</f>
        <v>#N/A</v>
      </c>
      <c r="L395" s="41">
        <f t="shared" si="60"/>
        <v>140</v>
      </c>
      <c r="M395" s="43">
        <f t="shared" si="61"/>
        <v>39654</v>
      </c>
      <c r="N395" s="43">
        <f t="shared" si="62"/>
        <v>39794</v>
      </c>
      <c r="O395" s="43">
        <f t="shared" si="63"/>
        <v>39630</v>
      </c>
      <c r="P395" s="43">
        <f t="shared" si="64"/>
        <v>39783</v>
      </c>
      <c r="Q395" s="41">
        <f t="shared" si="65"/>
        <v>2008</v>
      </c>
      <c r="R395" s="41">
        <f t="shared" si="66"/>
        <v>2008</v>
      </c>
      <c r="S395" s="43" t="str">
        <f>YEAR(Taulukko1[[#This Row],[Alku KK]])&amp;"Q"&amp;ROUNDDOWN((MONTH(Taulukko1[[#This Row],[Alku KK]])-1)/3+1,0)</f>
        <v>2008Q3</v>
      </c>
      <c r="T395" s="43" t="str">
        <f>YEAR(Taulukko1[[#This Row],[Loppu KK]])&amp;"Q"&amp;ROUNDDOWN((MONTH(Taulukko1[[#This Row],[Loppu KK]])-1)/3+1,0)</f>
        <v>2008Q4</v>
      </c>
      <c r="U395" s="66">
        <f>IF(COUNT(Taulukko1[[#This Row],[Neuvottelujen alaiset ]])=1,Taulukko1[[#This Row],[Neuvottelujen alaiset ]],Taulukko1[[#This Row],[Vähennystarve]])</f>
        <v>330</v>
      </c>
      <c r="V395" s="44">
        <f t="shared" si="67"/>
        <v>0</v>
      </c>
      <c r="W395" s="44">
        <f t="shared" si="68"/>
        <v>0</v>
      </c>
      <c r="X395" s="44" t="e">
        <f t="shared" si="69"/>
        <v>#DIV/0!</v>
      </c>
      <c r="Y395" s="90" t="b">
        <f>AND(MONTH(Taulukko1[[#This Row],[Alku PVM]] )=6,DAY(Taulukko1[[#This Row],[Alku PVM]] )&gt;19)</f>
        <v>0</v>
      </c>
      <c r="Z395" s="90" t="b">
        <f>AND(MONTH(Taulukko1[[#This Row],[Loppu PVM]] )=6,DAY(Taulukko1[[#This Row],[Loppu PVM]] )&gt;19)</f>
        <v>0</v>
      </c>
      <c r="AA395" s="90" t="b">
        <f>OR(MONTH(Taulukko1[[#This Row],[Alku PVM]] )&lt;=5,AND(MONTH(Taulukko1[[#This Row],[Alku PVM]] )=6,DAY(Taulukko1[[#This Row],[Alku PVM]] )&lt;20))</f>
        <v>0</v>
      </c>
      <c r="AB395" s="90" t="b">
        <f>OR(MONTH(Taulukko1[[#This Row],[Loppu PVM]])&lt;=5,AND(MONTH(Taulukko1[[#This Row],[Loppu PVM]] )=6,DAY(Taulukko1[[#This Row],[Loppu PVM]])&lt;20))</f>
        <v>0</v>
      </c>
      <c r="AC395" s="90" t="b">
        <f>OR(MONTH(Taulukko1[[#This Row],[Alku PVM]] )&lt;=3,AND(MONTH(Taulukko1[[#This Row],[Alku PVM]] )=3))</f>
        <v>0</v>
      </c>
      <c r="AD395" s="90" t="b">
        <f>OR(MONTH(Taulukko1[[#This Row],[Loppu PVM]] )&lt;=3,AND(MONTH(Taulukko1[[#This Row],[Loppu PVM]] )=3))</f>
        <v>0</v>
      </c>
      <c r="AE395" s="90" t="b">
        <f>OR(MONTH(Taulukko1[[#This Row],[Alku PVM]] )&lt;=9,AND(MONTH(Taulukko1[[#This Row],[Alku PVM]] )=9))</f>
        <v>1</v>
      </c>
      <c r="AF395" s="90" t="b">
        <f>OR(MONTH(Taulukko1[[#This Row],[Loppu PVM]])&lt;=9,AND(MONTH(Taulukko1[[#This Row],[Loppu PVM]] )=9))</f>
        <v>0</v>
      </c>
      <c r="AG395" s="90" t="b">
        <f>OR(MONTH(Taulukko1[[#This Row],[Alku PVM]] )&lt;=6,AND(MONTH(Taulukko1[[#This Row],[Alku PVM]] )=6))</f>
        <v>0</v>
      </c>
      <c r="AH395" s="90" t="b">
        <f>OR(MONTH(Taulukko1[[#This Row],[Loppu PVM]])&lt;=6,AND(MONTH(Taulukko1[[#This Row],[Loppu PVM]] )=6))</f>
        <v>0</v>
      </c>
    </row>
    <row r="396" spans="1:34" ht="12.75" customHeight="1">
      <c r="A396" t="s">
        <v>1893</v>
      </c>
      <c r="B396" s="23">
        <v>39657</v>
      </c>
      <c r="C396" t="s">
        <v>1892</v>
      </c>
      <c r="E396" s="62">
        <v>19</v>
      </c>
      <c r="F396" s="4"/>
      <c r="G396" s="5"/>
      <c r="H396" s="22">
        <v>19</v>
      </c>
      <c r="I396" s="126" t="e">
        <f>INDEX('TOL2008'!B:B,MATCH(A396,'TOL2008'!A:A,0))</f>
        <v>#N/A</v>
      </c>
      <c r="J396" s="126" t="e">
        <f>INDEX(Pääluokka!$H$2:$H$100,MATCH(VALUE(LEFT(Taulukko1[[#This Row],[TOL2008]],2)),Pääluokka!$G$2:$G$100,0))</f>
        <v>#N/A</v>
      </c>
      <c r="K396" s="126" t="e">
        <f>INDEX(Pääluokka!$I$2:$I$100,MATCH(VALUE(LEFT(Taulukko1[[#This Row],[TOL2008]],2)),Pääluokka!$G$2:$G$100,0))</f>
        <v>#N/A</v>
      </c>
      <c r="L396" s="41" t="str">
        <f t="shared" si="60"/>
        <v>NA</v>
      </c>
      <c r="M396" s="43">
        <f t="shared" si="61"/>
        <v>39657</v>
      </c>
      <c r="N396" s="43">
        <f t="shared" si="62"/>
        <v>39708</v>
      </c>
      <c r="O396" s="43">
        <f t="shared" si="63"/>
        <v>39630</v>
      </c>
      <c r="P396" s="43">
        <f t="shared" si="64"/>
        <v>39692</v>
      </c>
      <c r="Q396" s="41">
        <f t="shared" si="65"/>
        <v>2008</v>
      </c>
      <c r="R396" s="41">
        <f t="shared" si="66"/>
        <v>2008</v>
      </c>
      <c r="S396" s="43" t="str">
        <f>YEAR(Taulukko1[[#This Row],[Alku KK]])&amp;"Q"&amp;ROUNDDOWN((MONTH(Taulukko1[[#This Row],[Alku KK]])-1)/3+1,0)</f>
        <v>2008Q3</v>
      </c>
      <c r="T396" s="43" t="str">
        <f>YEAR(Taulukko1[[#This Row],[Loppu KK]])&amp;"Q"&amp;ROUNDDOWN((MONTH(Taulukko1[[#This Row],[Loppu KK]])-1)/3+1,0)</f>
        <v>2008Q3</v>
      </c>
      <c r="U396" s="66">
        <f>IF(COUNT(Taulukko1[[#This Row],[Neuvottelujen alaiset ]])=1,Taulukko1[[#This Row],[Neuvottelujen alaiset ]],Taulukko1[[#This Row],[Vähennystarve]])</f>
        <v>19</v>
      </c>
      <c r="V396" s="44">
        <f t="shared" si="67"/>
        <v>1</v>
      </c>
      <c r="W396" s="44" t="str">
        <f t="shared" si="68"/>
        <v>NA</v>
      </c>
      <c r="X396" s="44" t="str">
        <f t="shared" si="69"/>
        <v>NA</v>
      </c>
      <c r="Y396" s="90" t="b">
        <f>AND(MONTH(Taulukko1[[#This Row],[Alku PVM]] )=6,DAY(Taulukko1[[#This Row],[Alku PVM]] )&gt;19)</f>
        <v>0</v>
      </c>
      <c r="Z396" s="90" t="b">
        <f>AND(MONTH(Taulukko1[[#This Row],[Loppu PVM]] )=6,DAY(Taulukko1[[#This Row],[Loppu PVM]] )&gt;19)</f>
        <v>0</v>
      </c>
      <c r="AA396" s="90" t="b">
        <f>OR(MONTH(Taulukko1[[#This Row],[Alku PVM]] )&lt;=5,AND(MONTH(Taulukko1[[#This Row],[Alku PVM]] )=6,DAY(Taulukko1[[#This Row],[Alku PVM]] )&lt;20))</f>
        <v>0</v>
      </c>
      <c r="AB396" s="90" t="b">
        <f>OR(MONTH(Taulukko1[[#This Row],[Loppu PVM]])&lt;=5,AND(MONTH(Taulukko1[[#This Row],[Loppu PVM]] )=6,DAY(Taulukko1[[#This Row],[Loppu PVM]])&lt;20))</f>
        <v>0</v>
      </c>
      <c r="AC396" s="90" t="b">
        <f>OR(MONTH(Taulukko1[[#This Row],[Alku PVM]] )&lt;=3,AND(MONTH(Taulukko1[[#This Row],[Alku PVM]] )=3))</f>
        <v>0</v>
      </c>
      <c r="AD396" s="90" t="b">
        <f>OR(MONTH(Taulukko1[[#This Row],[Loppu PVM]] )&lt;=3,AND(MONTH(Taulukko1[[#This Row],[Loppu PVM]] )=3))</f>
        <v>0</v>
      </c>
      <c r="AE396" s="90" t="b">
        <f>OR(MONTH(Taulukko1[[#This Row],[Alku PVM]] )&lt;=9,AND(MONTH(Taulukko1[[#This Row],[Alku PVM]] )=9))</f>
        <v>1</v>
      </c>
      <c r="AF396" s="90" t="b">
        <f>OR(MONTH(Taulukko1[[#This Row],[Loppu PVM]])&lt;=9,AND(MONTH(Taulukko1[[#This Row],[Loppu PVM]] )=9))</f>
        <v>1</v>
      </c>
      <c r="AG396" s="90" t="b">
        <f>OR(MONTH(Taulukko1[[#This Row],[Alku PVM]] )&lt;=6,AND(MONTH(Taulukko1[[#This Row],[Alku PVM]] )=6))</f>
        <v>0</v>
      </c>
      <c r="AH396" s="90" t="b">
        <f>OR(MONTH(Taulukko1[[#This Row],[Loppu PVM]])&lt;=6,AND(MONTH(Taulukko1[[#This Row],[Loppu PVM]] )=6))</f>
        <v>0</v>
      </c>
    </row>
    <row r="397" spans="1:34" ht="12.75" customHeight="1">
      <c r="A397" s="21" t="s">
        <v>2099</v>
      </c>
      <c r="B397" s="23">
        <v>39659</v>
      </c>
      <c r="C397" s="21" t="s">
        <v>2100</v>
      </c>
      <c r="D397" s="24"/>
      <c r="E397" s="62">
        <v>30</v>
      </c>
      <c r="F397" s="23">
        <v>39701</v>
      </c>
      <c r="G397" s="24">
        <v>0</v>
      </c>
      <c r="H397" s="16">
        <v>30</v>
      </c>
      <c r="I397" s="126" t="e">
        <f>INDEX('TOL2008'!B:B,MATCH(A397,'TOL2008'!A:A,0))</f>
        <v>#N/A</v>
      </c>
      <c r="J397" s="126" t="e">
        <f>INDEX(Pääluokka!$H$2:$H$100,MATCH(VALUE(LEFT(Taulukko1[[#This Row],[TOL2008]],2)),Pääluokka!$G$2:$G$100,0))</f>
        <v>#N/A</v>
      </c>
      <c r="K397" s="126" t="e">
        <f>INDEX(Pääluokka!$I$2:$I$100,MATCH(VALUE(LEFT(Taulukko1[[#This Row],[TOL2008]],2)),Pääluokka!$G$2:$G$100,0))</f>
        <v>#N/A</v>
      </c>
      <c r="L397" s="41">
        <f t="shared" si="60"/>
        <v>42</v>
      </c>
      <c r="M397" s="43">
        <f t="shared" si="61"/>
        <v>39659</v>
      </c>
      <c r="N397" s="43">
        <f t="shared" si="62"/>
        <v>39701</v>
      </c>
      <c r="O397" s="43">
        <f t="shared" si="63"/>
        <v>39630</v>
      </c>
      <c r="P397" s="43">
        <f t="shared" si="64"/>
        <v>39692</v>
      </c>
      <c r="Q397" s="41">
        <f t="shared" si="65"/>
        <v>2008</v>
      </c>
      <c r="R397" s="41">
        <f t="shared" si="66"/>
        <v>2008</v>
      </c>
      <c r="S397" s="43" t="str">
        <f>YEAR(Taulukko1[[#This Row],[Alku KK]])&amp;"Q"&amp;ROUNDDOWN((MONTH(Taulukko1[[#This Row],[Alku KK]])-1)/3+1,0)</f>
        <v>2008Q3</v>
      </c>
      <c r="T397" s="43" t="str">
        <f>YEAR(Taulukko1[[#This Row],[Loppu KK]])&amp;"Q"&amp;ROUNDDOWN((MONTH(Taulukko1[[#This Row],[Loppu KK]])-1)/3+1,0)</f>
        <v>2008Q3</v>
      </c>
      <c r="U397" s="66">
        <f>IF(COUNT(Taulukko1[[#This Row],[Neuvottelujen alaiset ]])=1,Taulukko1[[#This Row],[Neuvottelujen alaiset ]],Taulukko1[[#This Row],[Vähennystarve]])</f>
        <v>30</v>
      </c>
      <c r="V397" s="44">
        <f t="shared" si="67"/>
        <v>1</v>
      </c>
      <c r="W397" s="44">
        <f t="shared" si="68"/>
        <v>0</v>
      </c>
      <c r="X397" s="44">
        <f t="shared" si="69"/>
        <v>0</v>
      </c>
      <c r="Y397" s="90" t="b">
        <f>AND(MONTH(Taulukko1[[#This Row],[Alku PVM]] )=6,DAY(Taulukko1[[#This Row],[Alku PVM]] )&gt;19)</f>
        <v>0</v>
      </c>
      <c r="Z397" s="90" t="b">
        <f>AND(MONTH(Taulukko1[[#This Row],[Loppu PVM]] )=6,DAY(Taulukko1[[#This Row],[Loppu PVM]] )&gt;19)</f>
        <v>0</v>
      </c>
      <c r="AA397" s="90" t="b">
        <f>OR(MONTH(Taulukko1[[#This Row],[Alku PVM]] )&lt;=5,AND(MONTH(Taulukko1[[#This Row],[Alku PVM]] )=6,DAY(Taulukko1[[#This Row],[Alku PVM]] )&lt;20))</f>
        <v>0</v>
      </c>
      <c r="AB397" s="90" t="b">
        <f>OR(MONTH(Taulukko1[[#This Row],[Loppu PVM]])&lt;=5,AND(MONTH(Taulukko1[[#This Row],[Loppu PVM]] )=6,DAY(Taulukko1[[#This Row],[Loppu PVM]])&lt;20))</f>
        <v>0</v>
      </c>
      <c r="AC397" s="90" t="b">
        <f>OR(MONTH(Taulukko1[[#This Row],[Alku PVM]] )&lt;=3,AND(MONTH(Taulukko1[[#This Row],[Alku PVM]] )=3))</f>
        <v>0</v>
      </c>
      <c r="AD397" s="90" t="b">
        <f>OR(MONTH(Taulukko1[[#This Row],[Loppu PVM]] )&lt;=3,AND(MONTH(Taulukko1[[#This Row],[Loppu PVM]] )=3))</f>
        <v>0</v>
      </c>
      <c r="AE397" s="90" t="b">
        <f>OR(MONTH(Taulukko1[[#This Row],[Alku PVM]] )&lt;=9,AND(MONTH(Taulukko1[[#This Row],[Alku PVM]] )=9))</f>
        <v>1</v>
      </c>
      <c r="AF397" s="90" t="b">
        <f>OR(MONTH(Taulukko1[[#This Row],[Loppu PVM]])&lt;=9,AND(MONTH(Taulukko1[[#This Row],[Loppu PVM]] )=9))</f>
        <v>1</v>
      </c>
      <c r="AG397" s="90" t="b">
        <f>OR(MONTH(Taulukko1[[#This Row],[Alku PVM]] )&lt;=6,AND(MONTH(Taulukko1[[#This Row],[Alku PVM]] )=6))</f>
        <v>0</v>
      </c>
      <c r="AH397" s="90" t="b">
        <f>OR(MONTH(Taulukko1[[#This Row],[Loppu PVM]])&lt;=6,AND(MONTH(Taulukko1[[#This Row],[Loppu PVM]] )=6))</f>
        <v>0</v>
      </c>
    </row>
    <row r="398" spans="1:34" ht="12.75" customHeight="1">
      <c r="A398" s="21" t="s">
        <v>1106</v>
      </c>
      <c r="B398" s="23">
        <v>39664</v>
      </c>
      <c r="C398" s="21" t="s">
        <v>2046</v>
      </c>
      <c r="D398" s="24"/>
      <c r="E398" s="62">
        <v>300</v>
      </c>
      <c r="F398" s="23">
        <v>39729</v>
      </c>
      <c r="G398" s="24">
        <v>191</v>
      </c>
      <c r="H398" s="16">
        <v>300</v>
      </c>
      <c r="I398" s="126">
        <f>INDEX('TOL2008'!B:B,MATCH(A398,'TOL2008'!A:A,0))</f>
        <v>20590</v>
      </c>
      <c r="J398" s="126" t="str">
        <f>INDEX(Pääluokka!$H$2:$H$100,MATCH(VALUE(LEFT(Taulukko1[[#This Row],[TOL2008]],2)),Pääluokka!$G$2:$G$100,0))</f>
        <v>Teollisuus</v>
      </c>
      <c r="K398" s="126" t="str">
        <f>INDEX(Pääluokka!$I$2:$I$100,MATCH(VALUE(LEFT(Taulukko1[[#This Row],[TOL2008]],2)),Pääluokka!$G$2:$G$100,0))</f>
        <v>Teollisuus (C-E)</v>
      </c>
      <c r="L398" s="41">
        <f t="shared" si="60"/>
        <v>65</v>
      </c>
      <c r="M398" s="43">
        <f t="shared" si="61"/>
        <v>39664</v>
      </c>
      <c r="N398" s="43">
        <f t="shared" si="62"/>
        <v>39729</v>
      </c>
      <c r="O398" s="43">
        <f t="shared" si="63"/>
        <v>39661</v>
      </c>
      <c r="P398" s="43">
        <f t="shared" si="64"/>
        <v>39722</v>
      </c>
      <c r="Q398" s="41">
        <f t="shared" si="65"/>
        <v>2008</v>
      </c>
      <c r="R398" s="41">
        <f t="shared" si="66"/>
        <v>2008</v>
      </c>
      <c r="S398" s="43" t="str">
        <f>YEAR(Taulukko1[[#This Row],[Alku KK]])&amp;"Q"&amp;ROUNDDOWN((MONTH(Taulukko1[[#This Row],[Alku KK]])-1)/3+1,0)</f>
        <v>2008Q3</v>
      </c>
      <c r="T398" s="43" t="str">
        <f>YEAR(Taulukko1[[#This Row],[Loppu KK]])&amp;"Q"&amp;ROUNDDOWN((MONTH(Taulukko1[[#This Row],[Loppu KK]])-1)/3+1,0)</f>
        <v>2008Q4</v>
      </c>
      <c r="U398" s="66">
        <f>IF(COUNT(Taulukko1[[#This Row],[Neuvottelujen alaiset ]])=1,Taulukko1[[#This Row],[Neuvottelujen alaiset ]],Taulukko1[[#This Row],[Vähennystarve]])</f>
        <v>300</v>
      </c>
      <c r="V398" s="44">
        <f t="shared" si="67"/>
        <v>1</v>
      </c>
      <c r="W398" s="44">
        <f t="shared" si="68"/>
        <v>0.63666666666666671</v>
      </c>
      <c r="X398" s="44">
        <f t="shared" si="69"/>
        <v>0.63666666666666671</v>
      </c>
      <c r="Y398" s="90" t="b">
        <f>AND(MONTH(Taulukko1[[#This Row],[Alku PVM]] )=6,DAY(Taulukko1[[#This Row],[Alku PVM]] )&gt;19)</f>
        <v>0</v>
      </c>
      <c r="Z398" s="90" t="b">
        <f>AND(MONTH(Taulukko1[[#This Row],[Loppu PVM]] )=6,DAY(Taulukko1[[#This Row],[Loppu PVM]] )&gt;19)</f>
        <v>0</v>
      </c>
      <c r="AA398" s="90" t="b">
        <f>OR(MONTH(Taulukko1[[#This Row],[Alku PVM]] )&lt;=5,AND(MONTH(Taulukko1[[#This Row],[Alku PVM]] )=6,DAY(Taulukko1[[#This Row],[Alku PVM]] )&lt;20))</f>
        <v>0</v>
      </c>
      <c r="AB398" s="90" t="b">
        <f>OR(MONTH(Taulukko1[[#This Row],[Loppu PVM]])&lt;=5,AND(MONTH(Taulukko1[[#This Row],[Loppu PVM]] )=6,DAY(Taulukko1[[#This Row],[Loppu PVM]])&lt;20))</f>
        <v>0</v>
      </c>
      <c r="AC398" s="90" t="b">
        <f>OR(MONTH(Taulukko1[[#This Row],[Alku PVM]] )&lt;=3,AND(MONTH(Taulukko1[[#This Row],[Alku PVM]] )=3))</f>
        <v>0</v>
      </c>
      <c r="AD398" s="90" t="b">
        <f>OR(MONTH(Taulukko1[[#This Row],[Loppu PVM]] )&lt;=3,AND(MONTH(Taulukko1[[#This Row],[Loppu PVM]] )=3))</f>
        <v>0</v>
      </c>
      <c r="AE398" s="90" t="b">
        <f>OR(MONTH(Taulukko1[[#This Row],[Alku PVM]] )&lt;=9,AND(MONTH(Taulukko1[[#This Row],[Alku PVM]] )=9))</f>
        <v>1</v>
      </c>
      <c r="AF398" s="90" t="b">
        <f>OR(MONTH(Taulukko1[[#This Row],[Loppu PVM]])&lt;=9,AND(MONTH(Taulukko1[[#This Row],[Loppu PVM]] )=9))</f>
        <v>0</v>
      </c>
      <c r="AG398" s="90" t="b">
        <f>OR(MONTH(Taulukko1[[#This Row],[Alku PVM]] )&lt;=6,AND(MONTH(Taulukko1[[#This Row],[Alku PVM]] )=6))</f>
        <v>0</v>
      </c>
      <c r="AH398" s="90" t="b">
        <f>OR(MONTH(Taulukko1[[#This Row],[Loppu PVM]])&lt;=6,AND(MONTH(Taulukko1[[#This Row],[Loppu PVM]] )=6))</f>
        <v>0</v>
      </c>
    </row>
    <row r="399" spans="1:34" ht="12.75" customHeight="1">
      <c r="A399" t="s">
        <v>1901</v>
      </c>
      <c r="B399" s="23">
        <v>39666</v>
      </c>
      <c r="C399" t="s">
        <v>1900</v>
      </c>
      <c r="E399" s="62">
        <v>70</v>
      </c>
      <c r="F399" s="4"/>
      <c r="G399" s="5"/>
      <c r="H399" s="16">
        <v>70</v>
      </c>
      <c r="I399" s="126" t="e">
        <f>INDEX('TOL2008'!B:B,MATCH(A399,'TOL2008'!A:A,0))</f>
        <v>#N/A</v>
      </c>
      <c r="J399" s="126" t="e">
        <f>INDEX(Pääluokka!$H$2:$H$100,MATCH(VALUE(LEFT(Taulukko1[[#This Row],[TOL2008]],2)),Pääluokka!$G$2:$G$100,0))</f>
        <v>#N/A</v>
      </c>
      <c r="K399" s="126" t="e">
        <f>INDEX(Pääluokka!$I$2:$I$100,MATCH(VALUE(LEFT(Taulukko1[[#This Row],[TOL2008]],2)),Pääluokka!$G$2:$G$100,0))</f>
        <v>#N/A</v>
      </c>
      <c r="L399" s="41" t="str">
        <f t="shared" si="60"/>
        <v>NA</v>
      </c>
      <c r="M399" s="43">
        <f t="shared" si="61"/>
        <v>39666</v>
      </c>
      <c r="N399" s="43">
        <f t="shared" si="62"/>
        <v>39717</v>
      </c>
      <c r="O399" s="43">
        <f t="shared" si="63"/>
        <v>39661</v>
      </c>
      <c r="P399" s="43">
        <f t="shared" si="64"/>
        <v>39692</v>
      </c>
      <c r="Q399" s="41">
        <f t="shared" si="65"/>
        <v>2008</v>
      </c>
      <c r="R399" s="41">
        <f t="shared" si="66"/>
        <v>2008</v>
      </c>
      <c r="S399" s="43" t="str">
        <f>YEAR(Taulukko1[[#This Row],[Alku KK]])&amp;"Q"&amp;ROUNDDOWN((MONTH(Taulukko1[[#This Row],[Alku KK]])-1)/3+1,0)</f>
        <v>2008Q3</v>
      </c>
      <c r="T399" s="43" t="str">
        <f>YEAR(Taulukko1[[#This Row],[Loppu KK]])&amp;"Q"&amp;ROUNDDOWN((MONTH(Taulukko1[[#This Row],[Loppu KK]])-1)/3+1,0)</f>
        <v>2008Q3</v>
      </c>
      <c r="U399" s="66">
        <f>IF(COUNT(Taulukko1[[#This Row],[Neuvottelujen alaiset ]])=1,Taulukko1[[#This Row],[Neuvottelujen alaiset ]],Taulukko1[[#This Row],[Vähennystarve]])</f>
        <v>70</v>
      </c>
      <c r="V399" s="44">
        <f t="shared" si="67"/>
        <v>1</v>
      </c>
      <c r="W399" s="44" t="str">
        <f t="shared" si="68"/>
        <v>NA</v>
      </c>
      <c r="X399" s="44" t="str">
        <f t="shared" si="69"/>
        <v>NA</v>
      </c>
      <c r="Y399" s="90" t="b">
        <f>AND(MONTH(Taulukko1[[#This Row],[Alku PVM]] )=6,DAY(Taulukko1[[#This Row],[Alku PVM]] )&gt;19)</f>
        <v>0</v>
      </c>
      <c r="Z399" s="90" t="b">
        <f>AND(MONTH(Taulukko1[[#This Row],[Loppu PVM]] )=6,DAY(Taulukko1[[#This Row],[Loppu PVM]] )&gt;19)</f>
        <v>0</v>
      </c>
      <c r="AA399" s="90" t="b">
        <f>OR(MONTH(Taulukko1[[#This Row],[Alku PVM]] )&lt;=5,AND(MONTH(Taulukko1[[#This Row],[Alku PVM]] )=6,DAY(Taulukko1[[#This Row],[Alku PVM]] )&lt;20))</f>
        <v>0</v>
      </c>
      <c r="AB399" s="90" t="b">
        <f>OR(MONTH(Taulukko1[[#This Row],[Loppu PVM]])&lt;=5,AND(MONTH(Taulukko1[[#This Row],[Loppu PVM]] )=6,DAY(Taulukko1[[#This Row],[Loppu PVM]])&lt;20))</f>
        <v>0</v>
      </c>
      <c r="AC399" s="90" t="b">
        <f>OR(MONTH(Taulukko1[[#This Row],[Alku PVM]] )&lt;=3,AND(MONTH(Taulukko1[[#This Row],[Alku PVM]] )=3))</f>
        <v>0</v>
      </c>
      <c r="AD399" s="90" t="b">
        <f>OR(MONTH(Taulukko1[[#This Row],[Loppu PVM]] )&lt;=3,AND(MONTH(Taulukko1[[#This Row],[Loppu PVM]] )=3))</f>
        <v>0</v>
      </c>
      <c r="AE399" s="90" t="b">
        <f>OR(MONTH(Taulukko1[[#This Row],[Alku PVM]] )&lt;=9,AND(MONTH(Taulukko1[[#This Row],[Alku PVM]] )=9))</f>
        <v>1</v>
      </c>
      <c r="AF399" s="90" t="b">
        <f>OR(MONTH(Taulukko1[[#This Row],[Loppu PVM]])&lt;=9,AND(MONTH(Taulukko1[[#This Row],[Loppu PVM]] )=9))</f>
        <v>1</v>
      </c>
      <c r="AG399" s="90" t="b">
        <f>OR(MONTH(Taulukko1[[#This Row],[Alku PVM]] )&lt;=6,AND(MONTH(Taulukko1[[#This Row],[Alku PVM]] )=6))</f>
        <v>0</v>
      </c>
      <c r="AH399" s="90" t="b">
        <f>OR(MONTH(Taulukko1[[#This Row],[Loppu PVM]])&lt;=6,AND(MONTH(Taulukko1[[#This Row],[Loppu PVM]] )=6))</f>
        <v>0</v>
      </c>
    </row>
    <row r="400" spans="1:34" ht="12.75" customHeight="1">
      <c r="A400" t="s">
        <v>2209</v>
      </c>
      <c r="B400" s="23">
        <v>39668</v>
      </c>
      <c r="C400" t="s">
        <v>2208</v>
      </c>
      <c r="E400" s="62">
        <v>25</v>
      </c>
      <c r="F400" s="4"/>
      <c r="G400" s="5"/>
      <c r="H400" s="16">
        <v>25</v>
      </c>
      <c r="I400" s="126" t="e">
        <f>INDEX('TOL2008'!B:B,MATCH(A400,'TOL2008'!A:A,0))</f>
        <v>#N/A</v>
      </c>
      <c r="J400" s="126" t="e">
        <f>INDEX(Pääluokka!$H$2:$H$100,MATCH(VALUE(LEFT(Taulukko1[[#This Row],[TOL2008]],2)),Pääluokka!$G$2:$G$100,0))</f>
        <v>#N/A</v>
      </c>
      <c r="K400" s="126" t="e">
        <f>INDEX(Pääluokka!$I$2:$I$100,MATCH(VALUE(LEFT(Taulukko1[[#This Row],[TOL2008]],2)),Pääluokka!$G$2:$G$100,0))</f>
        <v>#N/A</v>
      </c>
      <c r="L400" s="41" t="str">
        <f t="shared" si="60"/>
        <v>NA</v>
      </c>
      <c r="M400" s="43">
        <f t="shared" si="61"/>
        <v>39668</v>
      </c>
      <c r="N400" s="43">
        <f t="shared" si="62"/>
        <v>39719</v>
      </c>
      <c r="O400" s="43">
        <f t="shared" si="63"/>
        <v>39661</v>
      </c>
      <c r="P400" s="43">
        <f t="shared" si="64"/>
        <v>39692</v>
      </c>
      <c r="Q400" s="41">
        <f t="shared" si="65"/>
        <v>2008</v>
      </c>
      <c r="R400" s="41">
        <f t="shared" si="66"/>
        <v>2008</v>
      </c>
      <c r="S400" s="43" t="str">
        <f>YEAR(Taulukko1[[#This Row],[Alku KK]])&amp;"Q"&amp;ROUNDDOWN((MONTH(Taulukko1[[#This Row],[Alku KK]])-1)/3+1,0)</f>
        <v>2008Q3</v>
      </c>
      <c r="T400" s="43" t="str">
        <f>YEAR(Taulukko1[[#This Row],[Loppu KK]])&amp;"Q"&amp;ROUNDDOWN((MONTH(Taulukko1[[#This Row],[Loppu KK]])-1)/3+1,0)</f>
        <v>2008Q3</v>
      </c>
      <c r="U400" s="66">
        <f>IF(COUNT(Taulukko1[[#This Row],[Neuvottelujen alaiset ]])=1,Taulukko1[[#This Row],[Neuvottelujen alaiset ]],Taulukko1[[#This Row],[Vähennystarve]])</f>
        <v>25</v>
      </c>
      <c r="V400" s="44">
        <f t="shared" si="67"/>
        <v>1</v>
      </c>
      <c r="W400" s="44" t="str">
        <f t="shared" si="68"/>
        <v>NA</v>
      </c>
      <c r="X400" s="44" t="str">
        <f t="shared" si="69"/>
        <v>NA</v>
      </c>
      <c r="Y400" s="90" t="b">
        <f>AND(MONTH(Taulukko1[[#This Row],[Alku PVM]] )=6,DAY(Taulukko1[[#This Row],[Alku PVM]] )&gt;19)</f>
        <v>0</v>
      </c>
      <c r="Z400" s="90" t="b">
        <f>AND(MONTH(Taulukko1[[#This Row],[Loppu PVM]] )=6,DAY(Taulukko1[[#This Row],[Loppu PVM]] )&gt;19)</f>
        <v>0</v>
      </c>
      <c r="AA400" s="90" t="b">
        <f>OR(MONTH(Taulukko1[[#This Row],[Alku PVM]] )&lt;=5,AND(MONTH(Taulukko1[[#This Row],[Alku PVM]] )=6,DAY(Taulukko1[[#This Row],[Alku PVM]] )&lt;20))</f>
        <v>0</v>
      </c>
      <c r="AB400" s="90" t="b">
        <f>OR(MONTH(Taulukko1[[#This Row],[Loppu PVM]])&lt;=5,AND(MONTH(Taulukko1[[#This Row],[Loppu PVM]] )=6,DAY(Taulukko1[[#This Row],[Loppu PVM]])&lt;20))</f>
        <v>0</v>
      </c>
      <c r="AC400" s="90" t="b">
        <f>OR(MONTH(Taulukko1[[#This Row],[Alku PVM]] )&lt;=3,AND(MONTH(Taulukko1[[#This Row],[Alku PVM]] )=3))</f>
        <v>0</v>
      </c>
      <c r="AD400" s="90" t="b">
        <f>OR(MONTH(Taulukko1[[#This Row],[Loppu PVM]] )&lt;=3,AND(MONTH(Taulukko1[[#This Row],[Loppu PVM]] )=3))</f>
        <v>0</v>
      </c>
      <c r="AE400" s="90" t="b">
        <f>OR(MONTH(Taulukko1[[#This Row],[Alku PVM]] )&lt;=9,AND(MONTH(Taulukko1[[#This Row],[Alku PVM]] )=9))</f>
        <v>1</v>
      </c>
      <c r="AF400" s="90" t="b">
        <f>OR(MONTH(Taulukko1[[#This Row],[Loppu PVM]])&lt;=9,AND(MONTH(Taulukko1[[#This Row],[Loppu PVM]] )=9))</f>
        <v>1</v>
      </c>
      <c r="AG400" s="90" t="b">
        <f>OR(MONTH(Taulukko1[[#This Row],[Alku PVM]] )&lt;=6,AND(MONTH(Taulukko1[[#This Row],[Alku PVM]] )=6))</f>
        <v>0</v>
      </c>
      <c r="AH400" s="90" t="b">
        <f>OR(MONTH(Taulukko1[[#This Row],[Loppu PVM]])&lt;=6,AND(MONTH(Taulukko1[[#This Row],[Loppu PVM]] )=6))</f>
        <v>0</v>
      </c>
    </row>
    <row r="401" spans="1:34" ht="12.75" customHeight="1">
      <c r="A401" s="21" t="s">
        <v>2004</v>
      </c>
      <c r="B401" s="23">
        <v>39671</v>
      </c>
      <c r="C401" s="21" t="s">
        <v>2003</v>
      </c>
      <c r="D401" s="24"/>
      <c r="F401" s="23">
        <v>39722</v>
      </c>
      <c r="G401" s="24">
        <v>0</v>
      </c>
      <c r="H401" s="22">
        <v>30</v>
      </c>
      <c r="I401" s="126">
        <f>INDEX('TOL2008'!B:B,MATCH(A401,'TOL2008'!A:A,0))</f>
        <v>31020</v>
      </c>
      <c r="J401" s="126" t="str">
        <f>INDEX(Pääluokka!$H$2:$H$100,MATCH(VALUE(LEFT(Taulukko1[[#This Row],[TOL2008]],2)),Pääluokka!$G$2:$G$100,0))</f>
        <v>Teollisuus</v>
      </c>
      <c r="K401" s="126" t="str">
        <f>INDEX(Pääluokka!$I$2:$I$100,MATCH(VALUE(LEFT(Taulukko1[[#This Row],[TOL2008]],2)),Pääluokka!$G$2:$G$100,0))</f>
        <v>Teollisuus (C-E)</v>
      </c>
      <c r="L401" s="41">
        <f t="shared" si="60"/>
        <v>51</v>
      </c>
      <c r="M401" s="43">
        <f t="shared" si="61"/>
        <v>39671</v>
      </c>
      <c r="N401" s="43">
        <f t="shared" si="62"/>
        <v>39722</v>
      </c>
      <c r="O401" s="43">
        <f t="shared" si="63"/>
        <v>39661</v>
      </c>
      <c r="P401" s="43">
        <f t="shared" si="64"/>
        <v>39722</v>
      </c>
      <c r="Q401" s="41">
        <f t="shared" si="65"/>
        <v>2008</v>
      </c>
      <c r="R401" s="41">
        <f t="shared" si="66"/>
        <v>2008</v>
      </c>
      <c r="S401" s="43" t="str">
        <f>YEAR(Taulukko1[[#This Row],[Alku KK]])&amp;"Q"&amp;ROUNDDOWN((MONTH(Taulukko1[[#This Row],[Alku KK]])-1)/3+1,0)</f>
        <v>2008Q3</v>
      </c>
      <c r="T401" s="43" t="str">
        <f>YEAR(Taulukko1[[#This Row],[Loppu KK]])&amp;"Q"&amp;ROUNDDOWN((MONTH(Taulukko1[[#This Row],[Loppu KK]])-1)/3+1,0)</f>
        <v>2008Q4</v>
      </c>
      <c r="U401" s="66">
        <f>IF(COUNT(Taulukko1[[#This Row],[Neuvottelujen alaiset ]])=1,Taulukko1[[#This Row],[Neuvottelujen alaiset ]],Taulukko1[[#This Row],[Vähennystarve]])</f>
        <v>30</v>
      </c>
      <c r="V401" s="44" t="str">
        <f t="shared" si="67"/>
        <v>NA</v>
      </c>
      <c r="W401" s="44">
        <f t="shared" si="68"/>
        <v>0</v>
      </c>
      <c r="X401" s="44" t="str">
        <f t="shared" si="69"/>
        <v>NA</v>
      </c>
      <c r="Y401" s="90" t="b">
        <f>AND(MONTH(Taulukko1[[#This Row],[Alku PVM]] )=6,DAY(Taulukko1[[#This Row],[Alku PVM]] )&gt;19)</f>
        <v>0</v>
      </c>
      <c r="Z401" s="90" t="b">
        <f>AND(MONTH(Taulukko1[[#This Row],[Loppu PVM]] )=6,DAY(Taulukko1[[#This Row],[Loppu PVM]] )&gt;19)</f>
        <v>0</v>
      </c>
      <c r="AA401" s="90" t="b">
        <f>OR(MONTH(Taulukko1[[#This Row],[Alku PVM]] )&lt;=5,AND(MONTH(Taulukko1[[#This Row],[Alku PVM]] )=6,DAY(Taulukko1[[#This Row],[Alku PVM]] )&lt;20))</f>
        <v>0</v>
      </c>
      <c r="AB401" s="90" t="b">
        <f>OR(MONTH(Taulukko1[[#This Row],[Loppu PVM]])&lt;=5,AND(MONTH(Taulukko1[[#This Row],[Loppu PVM]] )=6,DAY(Taulukko1[[#This Row],[Loppu PVM]])&lt;20))</f>
        <v>0</v>
      </c>
      <c r="AC401" s="90" t="b">
        <f>OR(MONTH(Taulukko1[[#This Row],[Alku PVM]] )&lt;=3,AND(MONTH(Taulukko1[[#This Row],[Alku PVM]] )=3))</f>
        <v>0</v>
      </c>
      <c r="AD401" s="90" t="b">
        <f>OR(MONTH(Taulukko1[[#This Row],[Loppu PVM]] )&lt;=3,AND(MONTH(Taulukko1[[#This Row],[Loppu PVM]] )=3))</f>
        <v>0</v>
      </c>
      <c r="AE401" s="90" t="b">
        <f>OR(MONTH(Taulukko1[[#This Row],[Alku PVM]] )&lt;=9,AND(MONTH(Taulukko1[[#This Row],[Alku PVM]] )=9))</f>
        <v>1</v>
      </c>
      <c r="AF401" s="90" t="b">
        <f>OR(MONTH(Taulukko1[[#This Row],[Loppu PVM]])&lt;=9,AND(MONTH(Taulukko1[[#This Row],[Loppu PVM]] )=9))</f>
        <v>0</v>
      </c>
      <c r="AG401" s="90" t="b">
        <f>OR(MONTH(Taulukko1[[#This Row],[Alku PVM]] )&lt;=6,AND(MONTH(Taulukko1[[#This Row],[Alku PVM]] )=6))</f>
        <v>0</v>
      </c>
      <c r="AH401" s="90" t="b">
        <f>OR(MONTH(Taulukko1[[#This Row],[Loppu PVM]])&lt;=6,AND(MONTH(Taulukko1[[#This Row],[Loppu PVM]] )=6))</f>
        <v>0</v>
      </c>
    </row>
    <row r="402" spans="1:34" ht="12.75" customHeight="1">
      <c r="A402" s="21" t="s">
        <v>1462</v>
      </c>
      <c r="B402" s="23">
        <v>39672</v>
      </c>
      <c r="C402" s="21" t="s">
        <v>1910</v>
      </c>
      <c r="D402" s="24"/>
      <c r="E402" s="62">
        <v>12</v>
      </c>
      <c r="F402" s="23">
        <v>39722</v>
      </c>
      <c r="G402" s="24">
        <v>18</v>
      </c>
      <c r="H402" s="16">
        <v>70</v>
      </c>
      <c r="I402" s="126" t="e">
        <f>INDEX('TOL2008'!B:B,MATCH(A402,'TOL2008'!A:A,0))</f>
        <v>#N/A</v>
      </c>
      <c r="J402" s="126" t="e">
        <f>INDEX(Pääluokka!$H$2:$H$100,MATCH(VALUE(LEFT(Taulukko1[[#This Row],[TOL2008]],2)),Pääluokka!$G$2:$G$100,0))</f>
        <v>#N/A</v>
      </c>
      <c r="K402" s="126" t="e">
        <f>INDEX(Pääluokka!$I$2:$I$100,MATCH(VALUE(LEFT(Taulukko1[[#This Row],[TOL2008]],2)),Pääluokka!$G$2:$G$100,0))</f>
        <v>#N/A</v>
      </c>
      <c r="L402" s="41">
        <f t="shared" si="60"/>
        <v>50</v>
      </c>
      <c r="M402" s="43">
        <f t="shared" si="61"/>
        <v>39672</v>
      </c>
      <c r="N402" s="43">
        <f t="shared" si="62"/>
        <v>39722</v>
      </c>
      <c r="O402" s="43">
        <f t="shared" si="63"/>
        <v>39661</v>
      </c>
      <c r="P402" s="43">
        <f t="shared" si="64"/>
        <v>39722</v>
      </c>
      <c r="Q402" s="41">
        <f t="shared" si="65"/>
        <v>2008</v>
      </c>
      <c r="R402" s="41">
        <f t="shared" si="66"/>
        <v>2008</v>
      </c>
      <c r="S402" s="43" t="str">
        <f>YEAR(Taulukko1[[#This Row],[Alku KK]])&amp;"Q"&amp;ROUNDDOWN((MONTH(Taulukko1[[#This Row],[Alku KK]])-1)/3+1,0)</f>
        <v>2008Q3</v>
      </c>
      <c r="T402" s="43" t="str">
        <f>YEAR(Taulukko1[[#This Row],[Loppu KK]])&amp;"Q"&amp;ROUNDDOWN((MONTH(Taulukko1[[#This Row],[Loppu KK]])-1)/3+1,0)</f>
        <v>2008Q4</v>
      </c>
      <c r="U402" s="66">
        <f>IF(COUNT(Taulukko1[[#This Row],[Neuvottelujen alaiset ]])=1,Taulukko1[[#This Row],[Neuvottelujen alaiset ]],Taulukko1[[#This Row],[Vähennystarve]])</f>
        <v>70</v>
      </c>
      <c r="V402" s="44">
        <f t="shared" si="67"/>
        <v>0.17142857142857143</v>
      </c>
      <c r="W402" s="44">
        <f t="shared" si="68"/>
        <v>0.25714285714285712</v>
      </c>
      <c r="X402" s="44">
        <f t="shared" si="69"/>
        <v>1.5</v>
      </c>
      <c r="Y402" s="90" t="b">
        <f>AND(MONTH(Taulukko1[[#This Row],[Alku PVM]] )=6,DAY(Taulukko1[[#This Row],[Alku PVM]] )&gt;19)</f>
        <v>0</v>
      </c>
      <c r="Z402" s="90" t="b">
        <f>AND(MONTH(Taulukko1[[#This Row],[Loppu PVM]] )=6,DAY(Taulukko1[[#This Row],[Loppu PVM]] )&gt;19)</f>
        <v>0</v>
      </c>
      <c r="AA402" s="90" t="b">
        <f>OR(MONTH(Taulukko1[[#This Row],[Alku PVM]] )&lt;=5,AND(MONTH(Taulukko1[[#This Row],[Alku PVM]] )=6,DAY(Taulukko1[[#This Row],[Alku PVM]] )&lt;20))</f>
        <v>0</v>
      </c>
      <c r="AB402" s="90" t="b">
        <f>OR(MONTH(Taulukko1[[#This Row],[Loppu PVM]])&lt;=5,AND(MONTH(Taulukko1[[#This Row],[Loppu PVM]] )=6,DAY(Taulukko1[[#This Row],[Loppu PVM]])&lt;20))</f>
        <v>0</v>
      </c>
      <c r="AC402" s="90" t="b">
        <f>OR(MONTH(Taulukko1[[#This Row],[Alku PVM]] )&lt;=3,AND(MONTH(Taulukko1[[#This Row],[Alku PVM]] )=3))</f>
        <v>0</v>
      </c>
      <c r="AD402" s="90" t="b">
        <f>OR(MONTH(Taulukko1[[#This Row],[Loppu PVM]] )&lt;=3,AND(MONTH(Taulukko1[[#This Row],[Loppu PVM]] )=3))</f>
        <v>0</v>
      </c>
      <c r="AE402" s="90" t="b">
        <f>OR(MONTH(Taulukko1[[#This Row],[Alku PVM]] )&lt;=9,AND(MONTH(Taulukko1[[#This Row],[Alku PVM]] )=9))</f>
        <v>1</v>
      </c>
      <c r="AF402" s="90" t="b">
        <f>OR(MONTH(Taulukko1[[#This Row],[Loppu PVM]])&lt;=9,AND(MONTH(Taulukko1[[#This Row],[Loppu PVM]] )=9))</f>
        <v>0</v>
      </c>
      <c r="AG402" s="90" t="b">
        <f>OR(MONTH(Taulukko1[[#This Row],[Alku PVM]] )&lt;=6,AND(MONTH(Taulukko1[[#This Row],[Alku PVM]] )=6))</f>
        <v>0</v>
      </c>
      <c r="AH402" s="90" t="b">
        <f>OR(MONTH(Taulukko1[[#This Row],[Loppu PVM]])&lt;=6,AND(MONTH(Taulukko1[[#This Row],[Loppu PVM]] )=6))</f>
        <v>0</v>
      </c>
    </row>
    <row r="403" spans="1:34" ht="12.75" customHeight="1">
      <c r="A403" t="s">
        <v>1164</v>
      </c>
      <c r="B403" s="23">
        <v>39674</v>
      </c>
      <c r="C403" t="s">
        <v>2079</v>
      </c>
      <c r="E403" s="62">
        <v>60</v>
      </c>
      <c r="F403" s="4">
        <v>39729</v>
      </c>
      <c r="G403" s="5">
        <v>10</v>
      </c>
      <c r="H403" s="16">
        <v>60</v>
      </c>
      <c r="I403" s="126">
        <f>INDEX('TOL2008'!B:B,MATCH(A403,'TOL2008'!A:A,0))</f>
        <v>17290</v>
      </c>
      <c r="J403" s="126" t="str">
        <f>INDEX(Pääluokka!$H$2:$H$100,MATCH(VALUE(LEFT(Taulukko1[[#This Row],[TOL2008]],2)),Pääluokka!$G$2:$G$100,0))</f>
        <v>Teollisuus</v>
      </c>
      <c r="K403" s="126" t="str">
        <f>INDEX(Pääluokka!$I$2:$I$100,MATCH(VALUE(LEFT(Taulukko1[[#This Row],[TOL2008]],2)),Pääluokka!$G$2:$G$100,0))</f>
        <v>Teollisuus (C-E)</v>
      </c>
      <c r="L403" s="41">
        <f t="shared" si="60"/>
        <v>55</v>
      </c>
      <c r="M403" s="43">
        <f t="shared" si="61"/>
        <v>39674</v>
      </c>
      <c r="N403" s="43">
        <f t="shared" si="62"/>
        <v>39729</v>
      </c>
      <c r="O403" s="43">
        <f t="shared" si="63"/>
        <v>39661</v>
      </c>
      <c r="P403" s="43">
        <f t="shared" si="64"/>
        <v>39722</v>
      </c>
      <c r="Q403" s="41">
        <f t="shared" si="65"/>
        <v>2008</v>
      </c>
      <c r="R403" s="41">
        <f t="shared" si="66"/>
        <v>2008</v>
      </c>
      <c r="S403" s="43" t="str">
        <f>YEAR(Taulukko1[[#This Row],[Alku KK]])&amp;"Q"&amp;ROUNDDOWN((MONTH(Taulukko1[[#This Row],[Alku KK]])-1)/3+1,0)</f>
        <v>2008Q3</v>
      </c>
      <c r="T403" s="43" t="str">
        <f>YEAR(Taulukko1[[#This Row],[Loppu KK]])&amp;"Q"&amp;ROUNDDOWN((MONTH(Taulukko1[[#This Row],[Loppu KK]])-1)/3+1,0)</f>
        <v>2008Q4</v>
      </c>
      <c r="U403" s="66">
        <f>IF(COUNT(Taulukko1[[#This Row],[Neuvottelujen alaiset ]])=1,Taulukko1[[#This Row],[Neuvottelujen alaiset ]],Taulukko1[[#This Row],[Vähennystarve]])</f>
        <v>60</v>
      </c>
      <c r="V403" s="44">
        <f t="shared" si="67"/>
        <v>1</v>
      </c>
      <c r="W403" s="44">
        <f t="shared" si="68"/>
        <v>0.16666666666666666</v>
      </c>
      <c r="X403" s="44">
        <f t="shared" si="69"/>
        <v>0.16666666666666666</v>
      </c>
      <c r="Y403" s="90" t="b">
        <f>AND(MONTH(Taulukko1[[#This Row],[Alku PVM]] )=6,DAY(Taulukko1[[#This Row],[Alku PVM]] )&gt;19)</f>
        <v>0</v>
      </c>
      <c r="Z403" s="90" t="b">
        <f>AND(MONTH(Taulukko1[[#This Row],[Loppu PVM]] )=6,DAY(Taulukko1[[#This Row],[Loppu PVM]] )&gt;19)</f>
        <v>0</v>
      </c>
      <c r="AA403" s="90" t="b">
        <f>OR(MONTH(Taulukko1[[#This Row],[Alku PVM]] )&lt;=5,AND(MONTH(Taulukko1[[#This Row],[Alku PVM]] )=6,DAY(Taulukko1[[#This Row],[Alku PVM]] )&lt;20))</f>
        <v>0</v>
      </c>
      <c r="AB403" s="90" t="b">
        <f>OR(MONTH(Taulukko1[[#This Row],[Loppu PVM]])&lt;=5,AND(MONTH(Taulukko1[[#This Row],[Loppu PVM]] )=6,DAY(Taulukko1[[#This Row],[Loppu PVM]])&lt;20))</f>
        <v>0</v>
      </c>
      <c r="AC403" s="90" t="b">
        <f>OR(MONTH(Taulukko1[[#This Row],[Alku PVM]] )&lt;=3,AND(MONTH(Taulukko1[[#This Row],[Alku PVM]] )=3))</f>
        <v>0</v>
      </c>
      <c r="AD403" s="90" t="b">
        <f>OR(MONTH(Taulukko1[[#This Row],[Loppu PVM]] )&lt;=3,AND(MONTH(Taulukko1[[#This Row],[Loppu PVM]] )=3))</f>
        <v>0</v>
      </c>
      <c r="AE403" s="90" t="b">
        <f>OR(MONTH(Taulukko1[[#This Row],[Alku PVM]] )&lt;=9,AND(MONTH(Taulukko1[[#This Row],[Alku PVM]] )=9))</f>
        <v>1</v>
      </c>
      <c r="AF403" s="90" t="b">
        <f>OR(MONTH(Taulukko1[[#This Row],[Loppu PVM]])&lt;=9,AND(MONTH(Taulukko1[[#This Row],[Loppu PVM]] )=9))</f>
        <v>0</v>
      </c>
      <c r="AG403" s="90" t="b">
        <f>OR(MONTH(Taulukko1[[#This Row],[Alku PVM]] )&lt;=6,AND(MONTH(Taulukko1[[#This Row],[Alku PVM]] )=6))</f>
        <v>0</v>
      </c>
      <c r="AH403" s="90" t="b">
        <f>OR(MONTH(Taulukko1[[#This Row],[Loppu PVM]])&lt;=6,AND(MONTH(Taulukko1[[#This Row],[Loppu PVM]] )=6))</f>
        <v>0</v>
      </c>
    </row>
    <row r="404" spans="1:34" ht="12.75" customHeight="1">
      <c r="A404" t="s">
        <v>1929</v>
      </c>
      <c r="B404" s="23">
        <v>39674</v>
      </c>
      <c r="C404" t="s">
        <v>1928</v>
      </c>
      <c r="E404" s="62">
        <v>80</v>
      </c>
      <c r="F404" s="4">
        <v>39751</v>
      </c>
      <c r="G404" s="5">
        <v>62</v>
      </c>
      <c r="H404" s="22">
        <v>850</v>
      </c>
      <c r="I404" s="126" t="e">
        <f>INDEX('TOL2008'!B:B,MATCH(A404,'TOL2008'!A:A,0))</f>
        <v>#N/A</v>
      </c>
      <c r="J404" s="126" t="e">
        <f>INDEX(Pääluokka!$H$2:$H$100,MATCH(VALUE(LEFT(Taulukko1[[#This Row],[TOL2008]],2)),Pääluokka!$G$2:$G$100,0))</f>
        <v>#N/A</v>
      </c>
      <c r="K404" s="126" t="e">
        <f>INDEX(Pääluokka!$I$2:$I$100,MATCH(VALUE(LEFT(Taulukko1[[#This Row],[TOL2008]],2)),Pääluokka!$G$2:$G$100,0))</f>
        <v>#N/A</v>
      </c>
      <c r="L404" s="41">
        <f t="shared" si="60"/>
        <v>77</v>
      </c>
      <c r="M404" s="43">
        <f t="shared" si="61"/>
        <v>39674</v>
      </c>
      <c r="N404" s="43">
        <f t="shared" si="62"/>
        <v>39751</v>
      </c>
      <c r="O404" s="43">
        <f t="shared" si="63"/>
        <v>39661</v>
      </c>
      <c r="P404" s="43">
        <f t="shared" si="64"/>
        <v>39722</v>
      </c>
      <c r="Q404" s="41">
        <f t="shared" si="65"/>
        <v>2008</v>
      </c>
      <c r="R404" s="41">
        <f t="shared" si="66"/>
        <v>2008</v>
      </c>
      <c r="S404" s="43" t="str">
        <f>YEAR(Taulukko1[[#This Row],[Alku KK]])&amp;"Q"&amp;ROUNDDOWN((MONTH(Taulukko1[[#This Row],[Alku KK]])-1)/3+1,0)</f>
        <v>2008Q3</v>
      </c>
      <c r="T404" s="43" t="str">
        <f>YEAR(Taulukko1[[#This Row],[Loppu KK]])&amp;"Q"&amp;ROUNDDOWN((MONTH(Taulukko1[[#This Row],[Loppu KK]])-1)/3+1,0)</f>
        <v>2008Q4</v>
      </c>
      <c r="U404" s="66">
        <f>IF(COUNT(Taulukko1[[#This Row],[Neuvottelujen alaiset ]])=1,Taulukko1[[#This Row],[Neuvottelujen alaiset ]],Taulukko1[[#This Row],[Vähennystarve]])</f>
        <v>850</v>
      </c>
      <c r="V404" s="44">
        <f t="shared" si="67"/>
        <v>9.4117647058823528E-2</v>
      </c>
      <c r="W404" s="44">
        <f t="shared" si="68"/>
        <v>7.2941176470588232E-2</v>
      </c>
      <c r="X404" s="44">
        <f t="shared" si="69"/>
        <v>0.77500000000000002</v>
      </c>
      <c r="Y404" s="90" t="b">
        <f>AND(MONTH(Taulukko1[[#This Row],[Alku PVM]] )=6,DAY(Taulukko1[[#This Row],[Alku PVM]] )&gt;19)</f>
        <v>0</v>
      </c>
      <c r="Z404" s="90" t="b">
        <f>AND(MONTH(Taulukko1[[#This Row],[Loppu PVM]] )=6,DAY(Taulukko1[[#This Row],[Loppu PVM]] )&gt;19)</f>
        <v>0</v>
      </c>
      <c r="AA404" s="90" t="b">
        <f>OR(MONTH(Taulukko1[[#This Row],[Alku PVM]] )&lt;=5,AND(MONTH(Taulukko1[[#This Row],[Alku PVM]] )=6,DAY(Taulukko1[[#This Row],[Alku PVM]] )&lt;20))</f>
        <v>0</v>
      </c>
      <c r="AB404" s="90" t="b">
        <f>OR(MONTH(Taulukko1[[#This Row],[Loppu PVM]])&lt;=5,AND(MONTH(Taulukko1[[#This Row],[Loppu PVM]] )=6,DAY(Taulukko1[[#This Row],[Loppu PVM]])&lt;20))</f>
        <v>0</v>
      </c>
      <c r="AC404" s="90" t="b">
        <f>OR(MONTH(Taulukko1[[#This Row],[Alku PVM]] )&lt;=3,AND(MONTH(Taulukko1[[#This Row],[Alku PVM]] )=3))</f>
        <v>0</v>
      </c>
      <c r="AD404" s="90" t="b">
        <f>OR(MONTH(Taulukko1[[#This Row],[Loppu PVM]] )&lt;=3,AND(MONTH(Taulukko1[[#This Row],[Loppu PVM]] )=3))</f>
        <v>0</v>
      </c>
      <c r="AE404" s="90" t="b">
        <f>OR(MONTH(Taulukko1[[#This Row],[Alku PVM]] )&lt;=9,AND(MONTH(Taulukko1[[#This Row],[Alku PVM]] )=9))</f>
        <v>1</v>
      </c>
      <c r="AF404" s="90" t="b">
        <f>OR(MONTH(Taulukko1[[#This Row],[Loppu PVM]])&lt;=9,AND(MONTH(Taulukko1[[#This Row],[Loppu PVM]] )=9))</f>
        <v>0</v>
      </c>
      <c r="AG404" s="90" t="b">
        <f>OR(MONTH(Taulukko1[[#This Row],[Alku PVM]] )&lt;=6,AND(MONTH(Taulukko1[[#This Row],[Alku PVM]] )=6))</f>
        <v>0</v>
      </c>
      <c r="AH404" s="90" t="b">
        <f>OR(MONTH(Taulukko1[[#This Row],[Loppu PVM]])&lt;=6,AND(MONTH(Taulukko1[[#This Row],[Loppu PVM]] )=6))</f>
        <v>0</v>
      </c>
    </row>
    <row r="405" spans="1:34" ht="12.75" customHeight="1">
      <c r="A405" t="s">
        <v>679</v>
      </c>
      <c r="B405" s="23">
        <v>39678</v>
      </c>
      <c r="C405" t="s">
        <v>2206</v>
      </c>
      <c r="E405" s="62">
        <v>7</v>
      </c>
      <c r="F405" s="4">
        <v>39703</v>
      </c>
      <c r="G405" s="5">
        <v>0</v>
      </c>
      <c r="H405" s="22">
        <v>10</v>
      </c>
      <c r="I405" s="126">
        <f>INDEX('TOL2008'!B:B,MATCH(A405,'TOL2008'!A:A,0))</f>
        <v>23140</v>
      </c>
      <c r="J405" s="126" t="str">
        <f>INDEX(Pääluokka!$H$2:$H$100,MATCH(VALUE(LEFT(Taulukko1[[#This Row],[TOL2008]],2)),Pääluokka!$G$2:$G$100,0))</f>
        <v>Teollisuus</v>
      </c>
      <c r="K405" s="126" t="str">
        <f>INDEX(Pääluokka!$I$2:$I$100,MATCH(VALUE(LEFT(Taulukko1[[#This Row],[TOL2008]],2)),Pääluokka!$G$2:$G$100,0))</f>
        <v>Teollisuus (C-E)</v>
      </c>
      <c r="L405" s="41">
        <f t="shared" si="60"/>
        <v>25</v>
      </c>
      <c r="M405" s="43">
        <f t="shared" si="61"/>
        <v>39678</v>
      </c>
      <c r="N405" s="43">
        <f t="shared" si="62"/>
        <v>39703</v>
      </c>
      <c r="O405" s="43">
        <f t="shared" si="63"/>
        <v>39661</v>
      </c>
      <c r="P405" s="43">
        <f t="shared" si="64"/>
        <v>39692</v>
      </c>
      <c r="Q405" s="41">
        <f t="shared" si="65"/>
        <v>2008</v>
      </c>
      <c r="R405" s="41">
        <f t="shared" si="66"/>
        <v>2008</v>
      </c>
      <c r="S405" s="43" t="str">
        <f>YEAR(Taulukko1[[#This Row],[Alku KK]])&amp;"Q"&amp;ROUNDDOWN((MONTH(Taulukko1[[#This Row],[Alku KK]])-1)/3+1,0)</f>
        <v>2008Q3</v>
      </c>
      <c r="T405" s="43" t="str">
        <f>YEAR(Taulukko1[[#This Row],[Loppu KK]])&amp;"Q"&amp;ROUNDDOWN((MONTH(Taulukko1[[#This Row],[Loppu KK]])-1)/3+1,0)</f>
        <v>2008Q3</v>
      </c>
      <c r="U405" s="66">
        <f>IF(COUNT(Taulukko1[[#This Row],[Neuvottelujen alaiset ]])=1,Taulukko1[[#This Row],[Neuvottelujen alaiset ]],Taulukko1[[#This Row],[Vähennystarve]])</f>
        <v>10</v>
      </c>
      <c r="V405" s="44">
        <f t="shared" si="67"/>
        <v>0.7</v>
      </c>
      <c r="W405" s="44">
        <f t="shared" si="68"/>
        <v>0</v>
      </c>
      <c r="X405" s="44">
        <f t="shared" si="69"/>
        <v>0</v>
      </c>
      <c r="Y405" s="90" t="b">
        <f>AND(MONTH(Taulukko1[[#This Row],[Alku PVM]] )=6,DAY(Taulukko1[[#This Row],[Alku PVM]] )&gt;19)</f>
        <v>0</v>
      </c>
      <c r="Z405" s="90" t="b">
        <f>AND(MONTH(Taulukko1[[#This Row],[Loppu PVM]] )=6,DAY(Taulukko1[[#This Row],[Loppu PVM]] )&gt;19)</f>
        <v>0</v>
      </c>
      <c r="AA405" s="90" t="b">
        <f>OR(MONTH(Taulukko1[[#This Row],[Alku PVM]] )&lt;=5,AND(MONTH(Taulukko1[[#This Row],[Alku PVM]] )=6,DAY(Taulukko1[[#This Row],[Alku PVM]] )&lt;20))</f>
        <v>0</v>
      </c>
      <c r="AB405" s="90" t="b">
        <f>OR(MONTH(Taulukko1[[#This Row],[Loppu PVM]])&lt;=5,AND(MONTH(Taulukko1[[#This Row],[Loppu PVM]] )=6,DAY(Taulukko1[[#This Row],[Loppu PVM]])&lt;20))</f>
        <v>0</v>
      </c>
      <c r="AC405" s="90" t="b">
        <f>OR(MONTH(Taulukko1[[#This Row],[Alku PVM]] )&lt;=3,AND(MONTH(Taulukko1[[#This Row],[Alku PVM]] )=3))</f>
        <v>0</v>
      </c>
      <c r="AD405" s="90" t="b">
        <f>OR(MONTH(Taulukko1[[#This Row],[Loppu PVM]] )&lt;=3,AND(MONTH(Taulukko1[[#This Row],[Loppu PVM]] )=3))</f>
        <v>0</v>
      </c>
      <c r="AE405" s="90" t="b">
        <f>OR(MONTH(Taulukko1[[#This Row],[Alku PVM]] )&lt;=9,AND(MONTH(Taulukko1[[#This Row],[Alku PVM]] )=9))</f>
        <v>1</v>
      </c>
      <c r="AF405" s="90" t="b">
        <f>OR(MONTH(Taulukko1[[#This Row],[Loppu PVM]])&lt;=9,AND(MONTH(Taulukko1[[#This Row],[Loppu PVM]] )=9))</f>
        <v>1</v>
      </c>
      <c r="AG405" s="90" t="b">
        <f>OR(MONTH(Taulukko1[[#This Row],[Alku PVM]] )&lt;=6,AND(MONTH(Taulukko1[[#This Row],[Alku PVM]] )=6))</f>
        <v>0</v>
      </c>
      <c r="AH405" s="90" t="b">
        <f>OR(MONTH(Taulukko1[[#This Row],[Loppu PVM]])&lt;=6,AND(MONTH(Taulukko1[[#This Row],[Loppu PVM]] )=6))</f>
        <v>0</v>
      </c>
    </row>
    <row r="406" spans="1:34" ht="12.75" customHeight="1">
      <c r="A406" t="s">
        <v>1971</v>
      </c>
      <c r="B406" s="23">
        <v>39679</v>
      </c>
      <c r="C406" t="s">
        <v>1972</v>
      </c>
      <c r="F406" s="4">
        <v>39722</v>
      </c>
      <c r="G406" s="5">
        <v>31</v>
      </c>
      <c r="H406" s="22">
        <v>51</v>
      </c>
      <c r="I406" s="126" t="str">
        <f>INDEX('TOL2008'!B:B,MATCH(A3687,'TOL2008'!A:A,0))</f>
        <v>08112</v>
      </c>
      <c r="J406" s="126" t="str">
        <f>INDEX(Pääluokka!$H$2:$H$100,MATCH(VALUE(LEFT(Taulukko1[[#This Row],[TOL2008]],2)),Pääluokka!$G$2:$G$100,0))</f>
        <v>Kaivostoiminta ja louhinta</v>
      </c>
      <c r="K406" s="126" t="str">
        <f>INDEX(Pääluokka!$I$2:$I$100,MATCH(VALUE(LEFT(Taulukko1[[#This Row],[TOL2008]],2)),Pääluokka!$G$2:$G$100,0))</f>
        <v>Alkutuotanto (A-B)</v>
      </c>
      <c r="L406" s="41">
        <f t="shared" si="60"/>
        <v>43</v>
      </c>
      <c r="M406" s="43">
        <f t="shared" si="61"/>
        <v>39679</v>
      </c>
      <c r="N406" s="43">
        <f t="shared" si="62"/>
        <v>39722</v>
      </c>
      <c r="O406" s="43">
        <f t="shared" si="63"/>
        <v>39661</v>
      </c>
      <c r="P406" s="43">
        <f t="shared" si="64"/>
        <v>39722</v>
      </c>
      <c r="Q406" s="41">
        <f t="shared" si="65"/>
        <v>2008</v>
      </c>
      <c r="R406" s="41">
        <f t="shared" si="66"/>
        <v>2008</v>
      </c>
      <c r="S406" s="43" t="str">
        <f>YEAR(Taulukko1[[#This Row],[Alku KK]])&amp;"Q"&amp;ROUNDDOWN((MONTH(Taulukko1[[#This Row],[Alku KK]])-1)/3+1,0)</f>
        <v>2008Q3</v>
      </c>
      <c r="T406" s="43" t="str">
        <f>YEAR(Taulukko1[[#This Row],[Loppu KK]])&amp;"Q"&amp;ROUNDDOWN((MONTH(Taulukko1[[#This Row],[Loppu KK]])-1)/3+1,0)</f>
        <v>2008Q4</v>
      </c>
      <c r="U406" s="66">
        <f>IF(COUNT(Taulukko1[[#This Row],[Neuvottelujen alaiset ]])=1,Taulukko1[[#This Row],[Neuvottelujen alaiset ]],Taulukko1[[#This Row],[Vähennystarve]])</f>
        <v>51</v>
      </c>
      <c r="V406" s="44" t="str">
        <f t="shared" si="67"/>
        <v>NA</v>
      </c>
      <c r="W406" s="44">
        <f t="shared" si="68"/>
        <v>0.60784313725490191</v>
      </c>
      <c r="X406" s="44" t="str">
        <f t="shared" si="69"/>
        <v>NA</v>
      </c>
      <c r="Y406" s="90" t="b">
        <f>AND(MONTH(Taulukko1[[#This Row],[Alku PVM]] )=6,DAY(Taulukko1[[#This Row],[Alku PVM]] )&gt;19)</f>
        <v>0</v>
      </c>
      <c r="Z406" s="90" t="b">
        <f>AND(MONTH(Taulukko1[[#This Row],[Loppu PVM]] )=6,DAY(Taulukko1[[#This Row],[Loppu PVM]] )&gt;19)</f>
        <v>0</v>
      </c>
      <c r="AA406" s="90" t="b">
        <f>OR(MONTH(Taulukko1[[#This Row],[Alku PVM]] )&lt;=5,AND(MONTH(Taulukko1[[#This Row],[Alku PVM]] )=6,DAY(Taulukko1[[#This Row],[Alku PVM]] )&lt;20))</f>
        <v>0</v>
      </c>
      <c r="AB406" s="90" t="b">
        <f>OR(MONTH(Taulukko1[[#This Row],[Loppu PVM]])&lt;=5,AND(MONTH(Taulukko1[[#This Row],[Loppu PVM]] )=6,DAY(Taulukko1[[#This Row],[Loppu PVM]])&lt;20))</f>
        <v>0</v>
      </c>
      <c r="AC406" s="90" t="b">
        <f>OR(MONTH(Taulukko1[[#This Row],[Alku PVM]] )&lt;=3,AND(MONTH(Taulukko1[[#This Row],[Alku PVM]] )=3))</f>
        <v>0</v>
      </c>
      <c r="AD406" s="90" t="b">
        <f>OR(MONTH(Taulukko1[[#This Row],[Loppu PVM]] )&lt;=3,AND(MONTH(Taulukko1[[#This Row],[Loppu PVM]] )=3))</f>
        <v>0</v>
      </c>
      <c r="AE406" s="90" t="b">
        <f>OR(MONTH(Taulukko1[[#This Row],[Alku PVM]] )&lt;=9,AND(MONTH(Taulukko1[[#This Row],[Alku PVM]] )=9))</f>
        <v>1</v>
      </c>
      <c r="AF406" s="90" t="b">
        <f>OR(MONTH(Taulukko1[[#This Row],[Loppu PVM]])&lt;=9,AND(MONTH(Taulukko1[[#This Row],[Loppu PVM]] )=9))</f>
        <v>0</v>
      </c>
      <c r="AG406" s="90" t="b">
        <f>OR(MONTH(Taulukko1[[#This Row],[Alku PVM]] )&lt;=6,AND(MONTH(Taulukko1[[#This Row],[Alku PVM]] )=6))</f>
        <v>0</v>
      </c>
      <c r="AH406" s="90" t="b">
        <f>OR(MONTH(Taulukko1[[#This Row],[Loppu PVM]])&lt;=6,AND(MONTH(Taulukko1[[#This Row],[Loppu PVM]] )=6))</f>
        <v>0</v>
      </c>
    </row>
    <row r="407" spans="1:34" ht="12.75" customHeight="1">
      <c r="A407" s="21" t="s">
        <v>2168</v>
      </c>
      <c r="B407" s="23">
        <v>39680</v>
      </c>
      <c r="C407" s="21" t="s">
        <v>2167</v>
      </c>
      <c r="D407" s="24"/>
      <c r="E407" s="62">
        <v>40</v>
      </c>
      <c r="F407" s="23">
        <v>39713</v>
      </c>
      <c r="G407" s="24">
        <v>0</v>
      </c>
      <c r="H407" s="16">
        <v>40</v>
      </c>
      <c r="I407" s="126" t="e">
        <f>INDEX('TOL2008'!B:B,MATCH(A407,'TOL2008'!A:A,0))</f>
        <v>#N/A</v>
      </c>
      <c r="J407" s="126" t="e">
        <f>INDEX(Pääluokka!$H$2:$H$100,MATCH(VALUE(LEFT(Taulukko1[[#This Row],[TOL2008]],2)),Pääluokka!$G$2:$G$100,0))</f>
        <v>#N/A</v>
      </c>
      <c r="K407" s="126" t="e">
        <f>INDEX(Pääluokka!$I$2:$I$100,MATCH(VALUE(LEFT(Taulukko1[[#This Row],[TOL2008]],2)),Pääluokka!$G$2:$G$100,0))</f>
        <v>#N/A</v>
      </c>
      <c r="L407" s="41">
        <f t="shared" si="60"/>
        <v>33</v>
      </c>
      <c r="M407" s="43">
        <f t="shared" si="61"/>
        <v>39680</v>
      </c>
      <c r="N407" s="43">
        <f t="shared" si="62"/>
        <v>39713</v>
      </c>
      <c r="O407" s="43">
        <f t="shared" si="63"/>
        <v>39661</v>
      </c>
      <c r="P407" s="43">
        <f t="shared" si="64"/>
        <v>39692</v>
      </c>
      <c r="Q407" s="41">
        <f t="shared" si="65"/>
        <v>2008</v>
      </c>
      <c r="R407" s="41">
        <f t="shared" si="66"/>
        <v>2008</v>
      </c>
      <c r="S407" s="43" t="str">
        <f>YEAR(Taulukko1[[#This Row],[Alku KK]])&amp;"Q"&amp;ROUNDDOWN((MONTH(Taulukko1[[#This Row],[Alku KK]])-1)/3+1,0)</f>
        <v>2008Q3</v>
      </c>
      <c r="T407" s="43" t="str">
        <f>YEAR(Taulukko1[[#This Row],[Loppu KK]])&amp;"Q"&amp;ROUNDDOWN((MONTH(Taulukko1[[#This Row],[Loppu KK]])-1)/3+1,0)</f>
        <v>2008Q3</v>
      </c>
      <c r="U407" s="66">
        <f>IF(COUNT(Taulukko1[[#This Row],[Neuvottelujen alaiset ]])=1,Taulukko1[[#This Row],[Neuvottelujen alaiset ]],Taulukko1[[#This Row],[Vähennystarve]])</f>
        <v>40</v>
      </c>
      <c r="V407" s="44">
        <f t="shared" si="67"/>
        <v>1</v>
      </c>
      <c r="W407" s="44">
        <f t="shared" si="68"/>
        <v>0</v>
      </c>
      <c r="X407" s="44">
        <f t="shared" si="69"/>
        <v>0</v>
      </c>
      <c r="Y407" s="90" t="b">
        <f>AND(MONTH(Taulukko1[[#This Row],[Alku PVM]] )=6,DAY(Taulukko1[[#This Row],[Alku PVM]] )&gt;19)</f>
        <v>0</v>
      </c>
      <c r="Z407" s="90" t="b">
        <f>AND(MONTH(Taulukko1[[#This Row],[Loppu PVM]] )=6,DAY(Taulukko1[[#This Row],[Loppu PVM]] )&gt;19)</f>
        <v>0</v>
      </c>
      <c r="AA407" s="90" t="b">
        <f>OR(MONTH(Taulukko1[[#This Row],[Alku PVM]] )&lt;=5,AND(MONTH(Taulukko1[[#This Row],[Alku PVM]] )=6,DAY(Taulukko1[[#This Row],[Alku PVM]] )&lt;20))</f>
        <v>0</v>
      </c>
      <c r="AB407" s="90" t="b">
        <f>OR(MONTH(Taulukko1[[#This Row],[Loppu PVM]])&lt;=5,AND(MONTH(Taulukko1[[#This Row],[Loppu PVM]] )=6,DAY(Taulukko1[[#This Row],[Loppu PVM]])&lt;20))</f>
        <v>0</v>
      </c>
      <c r="AC407" s="90" t="b">
        <f>OR(MONTH(Taulukko1[[#This Row],[Alku PVM]] )&lt;=3,AND(MONTH(Taulukko1[[#This Row],[Alku PVM]] )=3))</f>
        <v>0</v>
      </c>
      <c r="AD407" s="90" t="b">
        <f>OR(MONTH(Taulukko1[[#This Row],[Loppu PVM]] )&lt;=3,AND(MONTH(Taulukko1[[#This Row],[Loppu PVM]] )=3))</f>
        <v>0</v>
      </c>
      <c r="AE407" s="90" t="b">
        <f>OR(MONTH(Taulukko1[[#This Row],[Alku PVM]] )&lt;=9,AND(MONTH(Taulukko1[[#This Row],[Alku PVM]] )=9))</f>
        <v>1</v>
      </c>
      <c r="AF407" s="90" t="b">
        <f>OR(MONTH(Taulukko1[[#This Row],[Loppu PVM]])&lt;=9,AND(MONTH(Taulukko1[[#This Row],[Loppu PVM]] )=9))</f>
        <v>1</v>
      </c>
      <c r="AG407" s="90" t="b">
        <f>OR(MONTH(Taulukko1[[#This Row],[Alku PVM]] )&lt;=6,AND(MONTH(Taulukko1[[#This Row],[Alku PVM]] )=6))</f>
        <v>0</v>
      </c>
      <c r="AH407" s="90" t="b">
        <f>OR(MONTH(Taulukko1[[#This Row],[Loppu PVM]])&lt;=6,AND(MONTH(Taulukko1[[#This Row],[Loppu PVM]] )=6))</f>
        <v>0</v>
      </c>
    </row>
    <row r="408" spans="1:34" ht="12.75" customHeight="1">
      <c r="A408" s="21" t="s">
        <v>982</v>
      </c>
      <c r="B408" s="23">
        <v>39680</v>
      </c>
      <c r="C408" s="21" t="s">
        <v>1980</v>
      </c>
      <c r="D408" s="24"/>
      <c r="E408" s="62">
        <v>100</v>
      </c>
      <c r="F408" s="23"/>
      <c r="G408" s="24"/>
      <c r="H408" s="16">
        <v>100</v>
      </c>
      <c r="I408" s="126">
        <f>INDEX('TOL2008'!B:B,MATCH(A408,'TOL2008'!A:A,0))</f>
        <v>26300</v>
      </c>
      <c r="J408" s="126" t="str">
        <f>INDEX(Pääluokka!$H$2:$H$100,MATCH(VALUE(LEFT(Taulukko1[[#This Row],[TOL2008]],2)),Pääluokka!$G$2:$G$100,0))</f>
        <v>Teollisuus</v>
      </c>
      <c r="K408" s="126" t="str">
        <f>INDEX(Pääluokka!$I$2:$I$100,MATCH(VALUE(LEFT(Taulukko1[[#This Row],[TOL2008]],2)),Pääluokka!$G$2:$G$100,0))</f>
        <v>Teollisuus (C-E)</v>
      </c>
      <c r="L408" s="41" t="str">
        <f t="shared" si="60"/>
        <v>NA</v>
      </c>
      <c r="M408" s="43">
        <f t="shared" si="61"/>
        <v>39680</v>
      </c>
      <c r="N408" s="43">
        <f t="shared" si="62"/>
        <v>39731</v>
      </c>
      <c r="O408" s="43">
        <f t="shared" si="63"/>
        <v>39661</v>
      </c>
      <c r="P408" s="43">
        <f t="shared" si="64"/>
        <v>39722</v>
      </c>
      <c r="Q408" s="41">
        <f t="shared" si="65"/>
        <v>2008</v>
      </c>
      <c r="R408" s="41">
        <f t="shared" si="66"/>
        <v>2008</v>
      </c>
      <c r="S408" s="43" t="str">
        <f>YEAR(Taulukko1[[#This Row],[Alku KK]])&amp;"Q"&amp;ROUNDDOWN((MONTH(Taulukko1[[#This Row],[Alku KK]])-1)/3+1,0)</f>
        <v>2008Q3</v>
      </c>
      <c r="T408" s="43" t="str">
        <f>YEAR(Taulukko1[[#This Row],[Loppu KK]])&amp;"Q"&amp;ROUNDDOWN((MONTH(Taulukko1[[#This Row],[Loppu KK]])-1)/3+1,0)</f>
        <v>2008Q4</v>
      </c>
      <c r="U408" s="66">
        <f>IF(COUNT(Taulukko1[[#This Row],[Neuvottelujen alaiset ]])=1,Taulukko1[[#This Row],[Neuvottelujen alaiset ]],Taulukko1[[#This Row],[Vähennystarve]])</f>
        <v>100</v>
      </c>
      <c r="V408" s="44">
        <f t="shared" si="67"/>
        <v>1</v>
      </c>
      <c r="W408" s="44" t="str">
        <f t="shared" si="68"/>
        <v>NA</v>
      </c>
      <c r="X408" s="44" t="str">
        <f t="shared" si="69"/>
        <v>NA</v>
      </c>
      <c r="Y408" s="90" t="b">
        <f>AND(MONTH(Taulukko1[[#This Row],[Alku PVM]] )=6,DAY(Taulukko1[[#This Row],[Alku PVM]] )&gt;19)</f>
        <v>0</v>
      </c>
      <c r="Z408" s="90" t="b">
        <f>AND(MONTH(Taulukko1[[#This Row],[Loppu PVM]] )=6,DAY(Taulukko1[[#This Row],[Loppu PVM]] )&gt;19)</f>
        <v>0</v>
      </c>
      <c r="AA408" s="90" t="b">
        <f>OR(MONTH(Taulukko1[[#This Row],[Alku PVM]] )&lt;=5,AND(MONTH(Taulukko1[[#This Row],[Alku PVM]] )=6,DAY(Taulukko1[[#This Row],[Alku PVM]] )&lt;20))</f>
        <v>0</v>
      </c>
      <c r="AB408" s="90" t="b">
        <f>OR(MONTH(Taulukko1[[#This Row],[Loppu PVM]])&lt;=5,AND(MONTH(Taulukko1[[#This Row],[Loppu PVM]] )=6,DAY(Taulukko1[[#This Row],[Loppu PVM]])&lt;20))</f>
        <v>0</v>
      </c>
      <c r="AC408" s="90" t="b">
        <f>OR(MONTH(Taulukko1[[#This Row],[Alku PVM]] )&lt;=3,AND(MONTH(Taulukko1[[#This Row],[Alku PVM]] )=3))</f>
        <v>0</v>
      </c>
      <c r="AD408" s="90" t="b">
        <f>OR(MONTH(Taulukko1[[#This Row],[Loppu PVM]] )&lt;=3,AND(MONTH(Taulukko1[[#This Row],[Loppu PVM]] )=3))</f>
        <v>0</v>
      </c>
      <c r="AE408" s="90" t="b">
        <f>OR(MONTH(Taulukko1[[#This Row],[Alku PVM]] )&lt;=9,AND(MONTH(Taulukko1[[#This Row],[Alku PVM]] )=9))</f>
        <v>1</v>
      </c>
      <c r="AF408" s="90" t="b">
        <f>OR(MONTH(Taulukko1[[#This Row],[Loppu PVM]])&lt;=9,AND(MONTH(Taulukko1[[#This Row],[Loppu PVM]] )=9))</f>
        <v>0</v>
      </c>
      <c r="AG408" s="90" t="b">
        <f>OR(MONTH(Taulukko1[[#This Row],[Alku PVM]] )&lt;=6,AND(MONTH(Taulukko1[[#This Row],[Alku PVM]] )=6))</f>
        <v>0</v>
      </c>
      <c r="AH408" s="90" t="b">
        <f>OR(MONTH(Taulukko1[[#This Row],[Loppu PVM]])&lt;=6,AND(MONTH(Taulukko1[[#This Row],[Loppu PVM]] )=6))</f>
        <v>0</v>
      </c>
    </row>
    <row r="409" spans="1:34" ht="12.75" customHeight="1">
      <c r="A409" t="s">
        <v>468</v>
      </c>
      <c r="B409" s="23">
        <v>39686</v>
      </c>
      <c r="C409" t="s">
        <v>2069</v>
      </c>
      <c r="E409" s="62">
        <v>80</v>
      </c>
      <c r="F409" s="4">
        <v>39744</v>
      </c>
      <c r="G409" s="5">
        <v>13</v>
      </c>
      <c r="H409" s="22">
        <v>174</v>
      </c>
      <c r="I409" s="126">
        <f>INDEX('TOL2008'!B:B,MATCH(A409,'TOL2008'!A:A,0))</f>
        <v>26110</v>
      </c>
      <c r="J409" s="126" t="str">
        <f>INDEX(Pääluokka!$H$2:$H$100,MATCH(VALUE(LEFT(Taulukko1[[#This Row],[TOL2008]],2)),Pääluokka!$G$2:$G$100,0))</f>
        <v>Teollisuus</v>
      </c>
      <c r="K409" s="126" t="str">
        <f>INDEX(Pääluokka!$I$2:$I$100,MATCH(VALUE(LEFT(Taulukko1[[#This Row],[TOL2008]],2)),Pääluokka!$G$2:$G$100,0))</f>
        <v>Teollisuus (C-E)</v>
      </c>
      <c r="L409" s="41">
        <f t="shared" si="60"/>
        <v>58</v>
      </c>
      <c r="M409" s="43">
        <f t="shared" si="61"/>
        <v>39686</v>
      </c>
      <c r="N409" s="43">
        <f t="shared" si="62"/>
        <v>39744</v>
      </c>
      <c r="O409" s="43">
        <f t="shared" si="63"/>
        <v>39661</v>
      </c>
      <c r="P409" s="43">
        <f t="shared" si="64"/>
        <v>39722</v>
      </c>
      <c r="Q409" s="41">
        <f t="shared" si="65"/>
        <v>2008</v>
      </c>
      <c r="R409" s="41">
        <f t="shared" si="66"/>
        <v>2008</v>
      </c>
      <c r="S409" s="43" t="str">
        <f>YEAR(Taulukko1[[#This Row],[Alku KK]])&amp;"Q"&amp;ROUNDDOWN((MONTH(Taulukko1[[#This Row],[Alku KK]])-1)/3+1,0)</f>
        <v>2008Q3</v>
      </c>
      <c r="T409" s="43" t="str">
        <f>YEAR(Taulukko1[[#This Row],[Loppu KK]])&amp;"Q"&amp;ROUNDDOWN((MONTH(Taulukko1[[#This Row],[Loppu KK]])-1)/3+1,0)</f>
        <v>2008Q4</v>
      </c>
      <c r="U409" s="66">
        <f>IF(COUNT(Taulukko1[[#This Row],[Neuvottelujen alaiset ]])=1,Taulukko1[[#This Row],[Neuvottelujen alaiset ]],Taulukko1[[#This Row],[Vähennystarve]])</f>
        <v>174</v>
      </c>
      <c r="V409" s="44">
        <f t="shared" si="67"/>
        <v>0.45977011494252873</v>
      </c>
      <c r="W409" s="44">
        <f t="shared" si="68"/>
        <v>7.4712643678160925E-2</v>
      </c>
      <c r="X409" s="44">
        <f t="shared" si="69"/>
        <v>0.16250000000000001</v>
      </c>
      <c r="Y409" s="90" t="b">
        <f>AND(MONTH(Taulukko1[[#This Row],[Alku PVM]] )=6,DAY(Taulukko1[[#This Row],[Alku PVM]] )&gt;19)</f>
        <v>0</v>
      </c>
      <c r="Z409" s="90" t="b">
        <f>AND(MONTH(Taulukko1[[#This Row],[Loppu PVM]] )=6,DAY(Taulukko1[[#This Row],[Loppu PVM]] )&gt;19)</f>
        <v>0</v>
      </c>
      <c r="AA409" s="90" t="b">
        <f>OR(MONTH(Taulukko1[[#This Row],[Alku PVM]] )&lt;=5,AND(MONTH(Taulukko1[[#This Row],[Alku PVM]] )=6,DAY(Taulukko1[[#This Row],[Alku PVM]] )&lt;20))</f>
        <v>0</v>
      </c>
      <c r="AB409" s="90" t="b">
        <f>OR(MONTH(Taulukko1[[#This Row],[Loppu PVM]])&lt;=5,AND(MONTH(Taulukko1[[#This Row],[Loppu PVM]] )=6,DAY(Taulukko1[[#This Row],[Loppu PVM]])&lt;20))</f>
        <v>0</v>
      </c>
      <c r="AC409" s="90" t="b">
        <f>OR(MONTH(Taulukko1[[#This Row],[Alku PVM]] )&lt;=3,AND(MONTH(Taulukko1[[#This Row],[Alku PVM]] )=3))</f>
        <v>0</v>
      </c>
      <c r="AD409" s="90" t="b">
        <f>OR(MONTH(Taulukko1[[#This Row],[Loppu PVM]] )&lt;=3,AND(MONTH(Taulukko1[[#This Row],[Loppu PVM]] )=3))</f>
        <v>0</v>
      </c>
      <c r="AE409" s="90" t="b">
        <f>OR(MONTH(Taulukko1[[#This Row],[Alku PVM]] )&lt;=9,AND(MONTH(Taulukko1[[#This Row],[Alku PVM]] )=9))</f>
        <v>1</v>
      </c>
      <c r="AF409" s="90" t="b">
        <f>OR(MONTH(Taulukko1[[#This Row],[Loppu PVM]])&lt;=9,AND(MONTH(Taulukko1[[#This Row],[Loppu PVM]] )=9))</f>
        <v>0</v>
      </c>
      <c r="AG409" s="90" t="b">
        <f>OR(MONTH(Taulukko1[[#This Row],[Alku PVM]] )&lt;=6,AND(MONTH(Taulukko1[[#This Row],[Alku PVM]] )=6))</f>
        <v>0</v>
      </c>
      <c r="AH409" s="90" t="b">
        <f>OR(MONTH(Taulukko1[[#This Row],[Loppu PVM]])&lt;=6,AND(MONTH(Taulukko1[[#This Row],[Loppu PVM]] )=6))</f>
        <v>0</v>
      </c>
    </row>
    <row r="410" spans="1:34" ht="12.75" customHeight="1">
      <c r="A410" t="s">
        <v>1111</v>
      </c>
      <c r="B410" s="23">
        <v>39686</v>
      </c>
      <c r="C410" t="s">
        <v>2054</v>
      </c>
      <c r="E410" s="62">
        <v>190</v>
      </c>
      <c r="F410" s="4">
        <v>39750</v>
      </c>
      <c r="G410" s="5">
        <v>140</v>
      </c>
      <c r="H410" s="16">
        <v>190</v>
      </c>
      <c r="I410" s="126">
        <f>INDEX('TOL2008'!B:B,MATCH(A410,'TOL2008'!A:A,0))</f>
        <v>16220</v>
      </c>
      <c r="J410" s="126" t="str">
        <f>INDEX(Pääluokka!$H$2:$H$100,MATCH(VALUE(LEFT(Taulukko1[[#This Row],[TOL2008]],2)),Pääluokka!$G$2:$G$100,0))</f>
        <v>Teollisuus</v>
      </c>
      <c r="K410" s="126" t="str">
        <f>INDEX(Pääluokka!$I$2:$I$100,MATCH(VALUE(LEFT(Taulukko1[[#This Row],[TOL2008]],2)),Pääluokka!$G$2:$G$100,0))</f>
        <v>Teollisuus (C-E)</v>
      </c>
      <c r="L410" s="41">
        <f t="shared" si="60"/>
        <v>64</v>
      </c>
      <c r="M410" s="43">
        <f t="shared" si="61"/>
        <v>39686</v>
      </c>
      <c r="N410" s="43">
        <f t="shared" si="62"/>
        <v>39750</v>
      </c>
      <c r="O410" s="43">
        <f t="shared" si="63"/>
        <v>39661</v>
      </c>
      <c r="P410" s="43">
        <f t="shared" si="64"/>
        <v>39722</v>
      </c>
      <c r="Q410" s="41">
        <f t="shared" si="65"/>
        <v>2008</v>
      </c>
      <c r="R410" s="41">
        <f t="shared" si="66"/>
        <v>2008</v>
      </c>
      <c r="S410" s="43" t="str">
        <f>YEAR(Taulukko1[[#This Row],[Alku KK]])&amp;"Q"&amp;ROUNDDOWN((MONTH(Taulukko1[[#This Row],[Alku KK]])-1)/3+1,0)</f>
        <v>2008Q3</v>
      </c>
      <c r="T410" s="43" t="str">
        <f>YEAR(Taulukko1[[#This Row],[Loppu KK]])&amp;"Q"&amp;ROUNDDOWN((MONTH(Taulukko1[[#This Row],[Loppu KK]])-1)/3+1,0)</f>
        <v>2008Q4</v>
      </c>
      <c r="U410" s="66">
        <f>IF(COUNT(Taulukko1[[#This Row],[Neuvottelujen alaiset ]])=1,Taulukko1[[#This Row],[Neuvottelujen alaiset ]],Taulukko1[[#This Row],[Vähennystarve]])</f>
        <v>190</v>
      </c>
      <c r="V410" s="44">
        <f t="shared" si="67"/>
        <v>1</v>
      </c>
      <c r="W410" s="44">
        <f t="shared" si="68"/>
        <v>0.73684210526315785</v>
      </c>
      <c r="X410" s="44">
        <f t="shared" si="69"/>
        <v>0.73684210526315785</v>
      </c>
      <c r="Y410" s="90" t="b">
        <f>AND(MONTH(Taulukko1[[#This Row],[Alku PVM]] )=6,DAY(Taulukko1[[#This Row],[Alku PVM]] )&gt;19)</f>
        <v>0</v>
      </c>
      <c r="Z410" s="90" t="b">
        <f>AND(MONTH(Taulukko1[[#This Row],[Loppu PVM]] )=6,DAY(Taulukko1[[#This Row],[Loppu PVM]] )&gt;19)</f>
        <v>0</v>
      </c>
      <c r="AA410" s="90" t="b">
        <f>OR(MONTH(Taulukko1[[#This Row],[Alku PVM]] )&lt;=5,AND(MONTH(Taulukko1[[#This Row],[Alku PVM]] )=6,DAY(Taulukko1[[#This Row],[Alku PVM]] )&lt;20))</f>
        <v>0</v>
      </c>
      <c r="AB410" s="90" t="b">
        <f>OR(MONTH(Taulukko1[[#This Row],[Loppu PVM]])&lt;=5,AND(MONTH(Taulukko1[[#This Row],[Loppu PVM]] )=6,DAY(Taulukko1[[#This Row],[Loppu PVM]])&lt;20))</f>
        <v>0</v>
      </c>
      <c r="AC410" s="90" t="b">
        <f>OR(MONTH(Taulukko1[[#This Row],[Alku PVM]] )&lt;=3,AND(MONTH(Taulukko1[[#This Row],[Alku PVM]] )=3))</f>
        <v>0</v>
      </c>
      <c r="AD410" s="90" t="b">
        <f>OR(MONTH(Taulukko1[[#This Row],[Loppu PVM]] )&lt;=3,AND(MONTH(Taulukko1[[#This Row],[Loppu PVM]] )=3))</f>
        <v>0</v>
      </c>
      <c r="AE410" s="90" t="b">
        <f>OR(MONTH(Taulukko1[[#This Row],[Alku PVM]] )&lt;=9,AND(MONTH(Taulukko1[[#This Row],[Alku PVM]] )=9))</f>
        <v>1</v>
      </c>
      <c r="AF410" s="90" t="b">
        <f>OR(MONTH(Taulukko1[[#This Row],[Loppu PVM]])&lt;=9,AND(MONTH(Taulukko1[[#This Row],[Loppu PVM]] )=9))</f>
        <v>0</v>
      </c>
      <c r="AG410" s="90" t="b">
        <f>OR(MONTH(Taulukko1[[#This Row],[Alku PVM]] )&lt;=6,AND(MONTH(Taulukko1[[#This Row],[Alku PVM]] )=6))</f>
        <v>0</v>
      </c>
      <c r="AH410" s="90" t="b">
        <f>OR(MONTH(Taulukko1[[#This Row],[Loppu PVM]])&lt;=6,AND(MONTH(Taulukko1[[#This Row],[Loppu PVM]] )=6))</f>
        <v>0</v>
      </c>
    </row>
    <row r="411" spans="1:34" ht="12.75" customHeight="1">
      <c r="A411" t="s">
        <v>2111</v>
      </c>
      <c r="B411" s="23">
        <v>39688</v>
      </c>
      <c r="C411" t="s">
        <v>2113</v>
      </c>
      <c r="F411" s="4"/>
      <c r="G411" s="5"/>
      <c r="H411" s="22">
        <v>300</v>
      </c>
      <c r="I411" s="126">
        <f>INDEX('TOL2008'!B:B,MATCH(A3864,'TOL2008'!A:A,0))</f>
        <v>25730</v>
      </c>
      <c r="J411" s="126" t="str">
        <f>INDEX(Pääluokka!$H$2:$H$100,MATCH(VALUE(LEFT(Taulukko1[[#This Row],[TOL2008]],2)),Pääluokka!$G$2:$G$100,0))</f>
        <v>Teollisuus</v>
      </c>
      <c r="K411" s="126" t="str">
        <f>INDEX(Pääluokka!$I$2:$I$100,MATCH(VALUE(LEFT(Taulukko1[[#This Row],[TOL2008]],2)),Pääluokka!$G$2:$G$100,0))</f>
        <v>Teollisuus (C-E)</v>
      </c>
      <c r="L411" s="41" t="str">
        <f t="shared" si="60"/>
        <v>NA</v>
      </c>
      <c r="M411" s="43">
        <f t="shared" si="61"/>
        <v>39688</v>
      </c>
      <c r="N411" s="43">
        <f t="shared" si="62"/>
        <v>39739</v>
      </c>
      <c r="O411" s="43">
        <f t="shared" si="63"/>
        <v>39661</v>
      </c>
      <c r="P411" s="43">
        <f t="shared" si="64"/>
        <v>39722</v>
      </c>
      <c r="Q411" s="41">
        <f t="shared" si="65"/>
        <v>2008</v>
      </c>
      <c r="R411" s="41">
        <f t="shared" si="66"/>
        <v>2008</v>
      </c>
      <c r="S411" s="43" t="str">
        <f>YEAR(Taulukko1[[#This Row],[Alku KK]])&amp;"Q"&amp;ROUNDDOWN((MONTH(Taulukko1[[#This Row],[Alku KK]])-1)/3+1,0)</f>
        <v>2008Q3</v>
      </c>
      <c r="T411" s="43" t="str">
        <f>YEAR(Taulukko1[[#This Row],[Loppu KK]])&amp;"Q"&amp;ROUNDDOWN((MONTH(Taulukko1[[#This Row],[Loppu KK]])-1)/3+1,0)</f>
        <v>2008Q4</v>
      </c>
      <c r="U411" s="66">
        <f>IF(COUNT(Taulukko1[[#This Row],[Neuvottelujen alaiset ]])=1,Taulukko1[[#This Row],[Neuvottelujen alaiset ]],Taulukko1[[#This Row],[Vähennystarve]])</f>
        <v>300</v>
      </c>
      <c r="V411" s="44" t="str">
        <f t="shared" si="67"/>
        <v>NA</v>
      </c>
      <c r="W411" s="44" t="str">
        <f t="shared" si="68"/>
        <v>NA</v>
      </c>
      <c r="X411" s="44" t="str">
        <f t="shared" si="69"/>
        <v>NA</v>
      </c>
      <c r="Y411" s="90" t="b">
        <f>AND(MONTH(Taulukko1[[#This Row],[Alku PVM]] )=6,DAY(Taulukko1[[#This Row],[Alku PVM]] )&gt;19)</f>
        <v>0</v>
      </c>
      <c r="Z411" s="90" t="b">
        <f>AND(MONTH(Taulukko1[[#This Row],[Loppu PVM]] )=6,DAY(Taulukko1[[#This Row],[Loppu PVM]] )&gt;19)</f>
        <v>0</v>
      </c>
      <c r="AA411" s="90" t="b">
        <f>OR(MONTH(Taulukko1[[#This Row],[Alku PVM]] )&lt;=5,AND(MONTH(Taulukko1[[#This Row],[Alku PVM]] )=6,DAY(Taulukko1[[#This Row],[Alku PVM]] )&lt;20))</f>
        <v>0</v>
      </c>
      <c r="AB411" s="90" t="b">
        <f>OR(MONTH(Taulukko1[[#This Row],[Loppu PVM]])&lt;=5,AND(MONTH(Taulukko1[[#This Row],[Loppu PVM]] )=6,DAY(Taulukko1[[#This Row],[Loppu PVM]])&lt;20))</f>
        <v>0</v>
      </c>
      <c r="AC411" s="90" t="b">
        <f>OR(MONTH(Taulukko1[[#This Row],[Alku PVM]] )&lt;=3,AND(MONTH(Taulukko1[[#This Row],[Alku PVM]] )=3))</f>
        <v>0</v>
      </c>
      <c r="AD411" s="90" t="b">
        <f>OR(MONTH(Taulukko1[[#This Row],[Loppu PVM]] )&lt;=3,AND(MONTH(Taulukko1[[#This Row],[Loppu PVM]] )=3))</f>
        <v>0</v>
      </c>
      <c r="AE411" s="90" t="b">
        <f>OR(MONTH(Taulukko1[[#This Row],[Alku PVM]] )&lt;=9,AND(MONTH(Taulukko1[[#This Row],[Alku PVM]] )=9))</f>
        <v>1</v>
      </c>
      <c r="AF411" s="90" t="b">
        <f>OR(MONTH(Taulukko1[[#This Row],[Loppu PVM]])&lt;=9,AND(MONTH(Taulukko1[[#This Row],[Loppu PVM]] )=9))</f>
        <v>0</v>
      </c>
      <c r="AG411" s="90" t="b">
        <f>OR(MONTH(Taulukko1[[#This Row],[Alku PVM]] )&lt;=6,AND(MONTH(Taulukko1[[#This Row],[Alku PVM]] )=6))</f>
        <v>0</v>
      </c>
      <c r="AH411" s="90" t="b">
        <f>OR(MONTH(Taulukko1[[#This Row],[Loppu PVM]])&lt;=6,AND(MONTH(Taulukko1[[#This Row],[Loppu PVM]] )=6))</f>
        <v>0</v>
      </c>
    </row>
    <row r="412" spans="1:34" ht="12.75" customHeight="1">
      <c r="A412" t="s">
        <v>2028</v>
      </c>
      <c r="B412" s="23">
        <v>39688</v>
      </c>
      <c r="C412" t="s">
        <v>2027</v>
      </c>
      <c r="E412" s="62">
        <v>4</v>
      </c>
      <c r="F412" s="4"/>
      <c r="G412" s="5"/>
      <c r="H412" s="22">
        <v>21</v>
      </c>
      <c r="I412" s="126" t="e">
        <f>INDEX('TOL2008'!B:B,MATCH(A412,'TOL2008'!A:A,0))</f>
        <v>#N/A</v>
      </c>
      <c r="J412" s="126" t="e">
        <f>INDEX(Pääluokka!$H$2:$H$100,MATCH(VALUE(LEFT(Taulukko1[[#This Row],[TOL2008]],2)),Pääluokka!$G$2:$G$100,0))</f>
        <v>#N/A</v>
      </c>
      <c r="K412" s="126" t="e">
        <f>INDEX(Pääluokka!$I$2:$I$100,MATCH(VALUE(LEFT(Taulukko1[[#This Row],[TOL2008]],2)),Pääluokka!$G$2:$G$100,0))</f>
        <v>#N/A</v>
      </c>
      <c r="L412" s="41" t="str">
        <f t="shared" si="60"/>
        <v>NA</v>
      </c>
      <c r="M412" s="43">
        <f t="shared" si="61"/>
        <v>39688</v>
      </c>
      <c r="N412" s="43">
        <f t="shared" si="62"/>
        <v>39739</v>
      </c>
      <c r="O412" s="43">
        <f t="shared" si="63"/>
        <v>39661</v>
      </c>
      <c r="P412" s="43">
        <f t="shared" si="64"/>
        <v>39722</v>
      </c>
      <c r="Q412" s="41">
        <f t="shared" si="65"/>
        <v>2008</v>
      </c>
      <c r="R412" s="41">
        <f t="shared" si="66"/>
        <v>2008</v>
      </c>
      <c r="S412" s="43" t="str">
        <f>YEAR(Taulukko1[[#This Row],[Alku KK]])&amp;"Q"&amp;ROUNDDOWN((MONTH(Taulukko1[[#This Row],[Alku KK]])-1)/3+1,0)</f>
        <v>2008Q3</v>
      </c>
      <c r="T412" s="43" t="str">
        <f>YEAR(Taulukko1[[#This Row],[Loppu KK]])&amp;"Q"&amp;ROUNDDOWN((MONTH(Taulukko1[[#This Row],[Loppu KK]])-1)/3+1,0)</f>
        <v>2008Q4</v>
      </c>
      <c r="U412" s="66">
        <f>IF(COUNT(Taulukko1[[#This Row],[Neuvottelujen alaiset ]])=1,Taulukko1[[#This Row],[Neuvottelujen alaiset ]],Taulukko1[[#This Row],[Vähennystarve]])</f>
        <v>21</v>
      </c>
      <c r="V412" s="44">
        <f t="shared" si="67"/>
        <v>0.19047619047619047</v>
      </c>
      <c r="W412" s="44" t="str">
        <f t="shared" si="68"/>
        <v>NA</v>
      </c>
      <c r="X412" s="44" t="str">
        <f t="shared" si="69"/>
        <v>NA</v>
      </c>
      <c r="Y412" s="90" t="b">
        <f>AND(MONTH(Taulukko1[[#This Row],[Alku PVM]] )=6,DAY(Taulukko1[[#This Row],[Alku PVM]] )&gt;19)</f>
        <v>0</v>
      </c>
      <c r="Z412" s="90" t="b">
        <f>AND(MONTH(Taulukko1[[#This Row],[Loppu PVM]] )=6,DAY(Taulukko1[[#This Row],[Loppu PVM]] )&gt;19)</f>
        <v>0</v>
      </c>
      <c r="AA412" s="90" t="b">
        <f>OR(MONTH(Taulukko1[[#This Row],[Alku PVM]] )&lt;=5,AND(MONTH(Taulukko1[[#This Row],[Alku PVM]] )=6,DAY(Taulukko1[[#This Row],[Alku PVM]] )&lt;20))</f>
        <v>0</v>
      </c>
      <c r="AB412" s="90" t="b">
        <f>OR(MONTH(Taulukko1[[#This Row],[Loppu PVM]])&lt;=5,AND(MONTH(Taulukko1[[#This Row],[Loppu PVM]] )=6,DAY(Taulukko1[[#This Row],[Loppu PVM]])&lt;20))</f>
        <v>0</v>
      </c>
      <c r="AC412" s="90" t="b">
        <f>OR(MONTH(Taulukko1[[#This Row],[Alku PVM]] )&lt;=3,AND(MONTH(Taulukko1[[#This Row],[Alku PVM]] )=3))</f>
        <v>0</v>
      </c>
      <c r="AD412" s="90" t="b">
        <f>OR(MONTH(Taulukko1[[#This Row],[Loppu PVM]] )&lt;=3,AND(MONTH(Taulukko1[[#This Row],[Loppu PVM]] )=3))</f>
        <v>0</v>
      </c>
      <c r="AE412" s="90" t="b">
        <f>OR(MONTH(Taulukko1[[#This Row],[Alku PVM]] )&lt;=9,AND(MONTH(Taulukko1[[#This Row],[Alku PVM]] )=9))</f>
        <v>1</v>
      </c>
      <c r="AF412" s="90" t="b">
        <f>OR(MONTH(Taulukko1[[#This Row],[Loppu PVM]])&lt;=9,AND(MONTH(Taulukko1[[#This Row],[Loppu PVM]] )=9))</f>
        <v>0</v>
      </c>
      <c r="AG412" s="90" t="b">
        <f>OR(MONTH(Taulukko1[[#This Row],[Alku PVM]] )&lt;=6,AND(MONTH(Taulukko1[[#This Row],[Alku PVM]] )=6))</f>
        <v>0</v>
      </c>
      <c r="AH412" s="90" t="b">
        <f>OR(MONTH(Taulukko1[[#This Row],[Loppu PVM]])&lt;=6,AND(MONTH(Taulukko1[[#This Row],[Loppu PVM]] )=6))</f>
        <v>0</v>
      </c>
    </row>
    <row r="413" spans="1:34" ht="12.75" customHeight="1">
      <c r="A413" t="s">
        <v>2136</v>
      </c>
      <c r="B413" s="23">
        <v>39692</v>
      </c>
      <c r="C413" t="s">
        <v>2135</v>
      </c>
      <c r="E413" s="62">
        <v>95</v>
      </c>
      <c r="F413" s="4">
        <v>39742</v>
      </c>
      <c r="G413" s="5">
        <v>34</v>
      </c>
      <c r="H413" s="16">
        <v>95</v>
      </c>
      <c r="I413" s="126">
        <f>INDEX('TOL2008'!B:B,MATCH(A2699,'TOL2008'!A:A,0))</f>
        <v>10710</v>
      </c>
      <c r="J413" s="126" t="str">
        <f>INDEX(Pääluokka!$H$2:$H$100,MATCH(VALUE(LEFT(Taulukko1[[#This Row],[TOL2008]],2)),Pääluokka!$G$2:$G$100,0))</f>
        <v>Teollisuus</v>
      </c>
      <c r="K413" s="126" t="str">
        <f>INDEX(Pääluokka!$I$2:$I$100,MATCH(VALUE(LEFT(Taulukko1[[#This Row],[TOL2008]],2)),Pääluokka!$G$2:$G$100,0))</f>
        <v>Teollisuus (C-E)</v>
      </c>
      <c r="L413" s="41">
        <f t="shared" si="60"/>
        <v>50</v>
      </c>
      <c r="M413" s="43">
        <f t="shared" si="61"/>
        <v>39692</v>
      </c>
      <c r="N413" s="43">
        <f t="shared" si="62"/>
        <v>39742</v>
      </c>
      <c r="O413" s="43">
        <f t="shared" si="63"/>
        <v>39692</v>
      </c>
      <c r="P413" s="43">
        <f t="shared" si="64"/>
        <v>39722</v>
      </c>
      <c r="Q413" s="41">
        <f t="shared" si="65"/>
        <v>2008</v>
      </c>
      <c r="R413" s="41">
        <f t="shared" si="66"/>
        <v>2008</v>
      </c>
      <c r="S413" s="43" t="str">
        <f>YEAR(Taulukko1[[#This Row],[Alku KK]])&amp;"Q"&amp;ROUNDDOWN((MONTH(Taulukko1[[#This Row],[Alku KK]])-1)/3+1,0)</f>
        <v>2008Q3</v>
      </c>
      <c r="T413" s="43" t="str">
        <f>YEAR(Taulukko1[[#This Row],[Loppu KK]])&amp;"Q"&amp;ROUNDDOWN((MONTH(Taulukko1[[#This Row],[Loppu KK]])-1)/3+1,0)</f>
        <v>2008Q4</v>
      </c>
      <c r="U413" s="66">
        <f>IF(COUNT(Taulukko1[[#This Row],[Neuvottelujen alaiset ]])=1,Taulukko1[[#This Row],[Neuvottelujen alaiset ]],Taulukko1[[#This Row],[Vähennystarve]])</f>
        <v>95</v>
      </c>
      <c r="V413" s="44">
        <f t="shared" si="67"/>
        <v>1</v>
      </c>
      <c r="W413" s="44">
        <f t="shared" si="68"/>
        <v>0.35789473684210527</v>
      </c>
      <c r="X413" s="44">
        <f t="shared" si="69"/>
        <v>0.35789473684210527</v>
      </c>
      <c r="Y413" s="90" t="b">
        <f>AND(MONTH(Taulukko1[[#This Row],[Alku PVM]] )=6,DAY(Taulukko1[[#This Row],[Alku PVM]] )&gt;19)</f>
        <v>0</v>
      </c>
      <c r="Z413" s="90" t="b">
        <f>AND(MONTH(Taulukko1[[#This Row],[Loppu PVM]] )=6,DAY(Taulukko1[[#This Row],[Loppu PVM]] )&gt;19)</f>
        <v>0</v>
      </c>
      <c r="AA413" s="90" t="b">
        <f>OR(MONTH(Taulukko1[[#This Row],[Alku PVM]] )&lt;=5,AND(MONTH(Taulukko1[[#This Row],[Alku PVM]] )=6,DAY(Taulukko1[[#This Row],[Alku PVM]] )&lt;20))</f>
        <v>0</v>
      </c>
      <c r="AB413" s="90" t="b">
        <f>OR(MONTH(Taulukko1[[#This Row],[Loppu PVM]])&lt;=5,AND(MONTH(Taulukko1[[#This Row],[Loppu PVM]] )=6,DAY(Taulukko1[[#This Row],[Loppu PVM]])&lt;20))</f>
        <v>0</v>
      </c>
      <c r="AC413" s="90" t="b">
        <f>OR(MONTH(Taulukko1[[#This Row],[Alku PVM]] )&lt;=3,AND(MONTH(Taulukko1[[#This Row],[Alku PVM]] )=3))</f>
        <v>0</v>
      </c>
      <c r="AD413" s="90" t="b">
        <f>OR(MONTH(Taulukko1[[#This Row],[Loppu PVM]] )&lt;=3,AND(MONTH(Taulukko1[[#This Row],[Loppu PVM]] )=3))</f>
        <v>0</v>
      </c>
      <c r="AE413" s="90" t="b">
        <f>OR(MONTH(Taulukko1[[#This Row],[Alku PVM]] )&lt;=9,AND(MONTH(Taulukko1[[#This Row],[Alku PVM]] )=9))</f>
        <v>1</v>
      </c>
      <c r="AF413" s="90" t="b">
        <f>OR(MONTH(Taulukko1[[#This Row],[Loppu PVM]])&lt;=9,AND(MONTH(Taulukko1[[#This Row],[Loppu PVM]] )=9))</f>
        <v>0</v>
      </c>
      <c r="AG413" s="90" t="b">
        <f>OR(MONTH(Taulukko1[[#This Row],[Alku PVM]] )&lt;=6,AND(MONTH(Taulukko1[[#This Row],[Alku PVM]] )=6))</f>
        <v>0</v>
      </c>
      <c r="AH413" s="90" t="b">
        <f>OR(MONTH(Taulukko1[[#This Row],[Loppu PVM]])&lt;=6,AND(MONTH(Taulukko1[[#This Row],[Loppu PVM]] )=6))</f>
        <v>0</v>
      </c>
    </row>
    <row r="414" spans="1:34" ht="12.75" customHeight="1">
      <c r="A414" t="s">
        <v>1965</v>
      </c>
      <c r="B414" s="23">
        <v>39692</v>
      </c>
      <c r="C414" t="s">
        <v>1964</v>
      </c>
      <c r="E414" s="62">
        <v>66</v>
      </c>
      <c r="F414" s="4"/>
      <c r="G414" s="5"/>
      <c r="H414" s="22">
        <v>66</v>
      </c>
      <c r="I414" s="126" t="e">
        <f>INDEX('TOL2008'!B:B,MATCH(A414,'TOL2008'!A:A,0))</f>
        <v>#N/A</v>
      </c>
      <c r="J414" s="126" t="e">
        <f>INDEX(Pääluokka!$H$2:$H$100,MATCH(VALUE(LEFT(Taulukko1[[#This Row],[TOL2008]],2)),Pääluokka!$G$2:$G$100,0))</f>
        <v>#N/A</v>
      </c>
      <c r="K414" s="126" t="e">
        <f>INDEX(Pääluokka!$I$2:$I$100,MATCH(VALUE(LEFT(Taulukko1[[#This Row],[TOL2008]],2)),Pääluokka!$G$2:$G$100,0))</f>
        <v>#N/A</v>
      </c>
      <c r="L414" s="41" t="str">
        <f t="shared" si="60"/>
        <v>NA</v>
      </c>
      <c r="M414" s="43">
        <f t="shared" si="61"/>
        <v>39692</v>
      </c>
      <c r="N414" s="43">
        <f t="shared" si="62"/>
        <v>39743</v>
      </c>
      <c r="O414" s="43">
        <f t="shared" si="63"/>
        <v>39692</v>
      </c>
      <c r="P414" s="43">
        <f t="shared" si="64"/>
        <v>39722</v>
      </c>
      <c r="Q414" s="41">
        <f t="shared" si="65"/>
        <v>2008</v>
      </c>
      <c r="R414" s="41">
        <f t="shared" si="66"/>
        <v>2008</v>
      </c>
      <c r="S414" s="43" t="str">
        <f>YEAR(Taulukko1[[#This Row],[Alku KK]])&amp;"Q"&amp;ROUNDDOWN((MONTH(Taulukko1[[#This Row],[Alku KK]])-1)/3+1,0)</f>
        <v>2008Q3</v>
      </c>
      <c r="T414" s="43" t="str">
        <f>YEAR(Taulukko1[[#This Row],[Loppu KK]])&amp;"Q"&amp;ROUNDDOWN((MONTH(Taulukko1[[#This Row],[Loppu KK]])-1)/3+1,0)</f>
        <v>2008Q4</v>
      </c>
      <c r="U414" s="66">
        <f>IF(COUNT(Taulukko1[[#This Row],[Neuvottelujen alaiset ]])=1,Taulukko1[[#This Row],[Neuvottelujen alaiset ]],Taulukko1[[#This Row],[Vähennystarve]])</f>
        <v>66</v>
      </c>
      <c r="V414" s="44">
        <f t="shared" si="67"/>
        <v>1</v>
      </c>
      <c r="W414" s="44" t="str">
        <f t="shared" si="68"/>
        <v>NA</v>
      </c>
      <c r="X414" s="44" t="str">
        <f t="shared" si="69"/>
        <v>NA</v>
      </c>
      <c r="Y414" s="90" t="b">
        <f>AND(MONTH(Taulukko1[[#This Row],[Alku PVM]] )=6,DAY(Taulukko1[[#This Row],[Alku PVM]] )&gt;19)</f>
        <v>0</v>
      </c>
      <c r="Z414" s="90" t="b">
        <f>AND(MONTH(Taulukko1[[#This Row],[Loppu PVM]] )=6,DAY(Taulukko1[[#This Row],[Loppu PVM]] )&gt;19)</f>
        <v>0</v>
      </c>
      <c r="AA414" s="90" t="b">
        <f>OR(MONTH(Taulukko1[[#This Row],[Alku PVM]] )&lt;=5,AND(MONTH(Taulukko1[[#This Row],[Alku PVM]] )=6,DAY(Taulukko1[[#This Row],[Alku PVM]] )&lt;20))</f>
        <v>0</v>
      </c>
      <c r="AB414" s="90" t="b">
        <f>OR(MONTH(Taulukko1[[#This Row],[Loppu PVM]])&lt;=5,AND(MONTH(Taulukko1[[#This Row],[Loppu PVM]] )=6,DAY(Taulukko1[[#This Row],[Loppu PVM]])&lt;20))</f>
        <v>0</v>
      </c>
      <c r="AC414" s="90" t="b">
        <f>OR(MONTH(Taulukko1[[#This Row],[Alku PVM]] )&lt;=3,AND(MONTH(Taulukko1[[#This Row],[Alku PVM]] )=3))</f>
        <v>0</v>
      </c>
      <c r="AD414" s="90" t="b">
        <f>OR(MONTH(Taulukko1[[#This Row],[Loppu PVM]] )&lt;=3,AND(MONTH(Taulukko1[[#This Row],[Loppu PVM]] )=3))</f>
        <v>0</v>
      </c>
      <c r="AE414" s="90" t="b">
        <f>OR(MONTH(Taulukko1[[#This Row],[Alku PVM]] )&lt;=9,AND(MONTH(Taulukko1[[#This Row],[Alku PVM]] )=9))</f>
        <v>1</v>
      </c>
      <c r="AF414" s="90" t="b">
        <f>OR(MONTH(Taulukko1[[#This Row],[Loppu PVM]])&lt;=9,AND(MONTH(Taulukko1[[#This Row],[Loppu PVM]] )=9))</f>
        <v>0</v>
      </c>
      <c r="AG414" s="90" t="b">
        <f>OR(MONTH(Taulukko1[[#This Row],[Alku PVM]] )&lt;=6,AND(MONTH(Taulukko1[[#This Row],[Alku PVM]] )=6))</f>
        <v>0</v>
      </c>
      <c r="AH414" s="90" t="b">
        <f>OR(MONTH(Taulukko1[[#This Row],[Loppu PVM]])&lt;=6,AND(MONTH(Taulukko1[[#This Row],[Loppu PVM]] )=6))</f>
        <v>0</v>
      </c>
    </row>
    <row r="415" spans="1:34" ht="12.75" customHeight="1">
      <c r="A415" t="s">
        <v>1947</v>
      </c>
      <c r="B415" s="23">
        <v>39692</v>
      </c>
      <c r="C415" t="s">
        <v>1948</v>
      </c>
      <c r="E415" s="62">
        <v>30</v>
      </c>
      <c r="F415" s="4">
        <v>39739</v>
      </c>
      <c r="G415" s="5">
        <v>27</v>
      </c>
      <c r="H415" s="16">
        <v>30</v>
      </c>
      <c r="I415" s="126" t="e">
        <f>INDEX('TOL2008'!B:B,MATCH(A415,'TOL2008'!A:A,0))</f>
        <v>#N/A</v>
      </c>
      <c r="J415" s="126" t="e">
        <f>INDEX(Pääluokka!$H$2:$H$100,MATCH(VALUE(LEFT(Taulukko1[[#This Row],[TOL2008]],2)),Pääluokka!$G$2:$G$100,0))</f>
        <v>#N/A</v>
      </c>
      <c r="K415" s="126" t="e">
        <f>INDEX(Pääluokka!$I$2:$I$100,MATCH(VALUE(LEFT(Taulukko1[[#This Row],[TOL2008]],2)),Pääluokka!$G$2:$G$100,0))</f>
        <v>#N/A</v>
      </c>
      <c r="L415" s="41">
        <f t="shared" si="60"/>
        <v>47</v>
      </c>
      <c r="M415" s="43">
        <f t="shared" si="61"/>
        <v>39692</v>
      </c>
      <c r="N415" s="43">
        <f t="shared" si="62"/>
        <v>39739</v>
      </c>
      <c r="O415" s="43">
        <f t="shared" si="63"/>
        <v>39692</v>
      </c>
      <c r="P415" s="43">
        <f t="shared" si="64"/>
        <v>39722</v>
      </c>
      <c r="Q415" s="41">
        <f t="shared" si="65"/>
        <v>2008</v>
      </c>
      <c r="R415" s="41">
        <f t="shared" si="66"/>
        <v>2008</v>
      </c>
      <c r="S415" s="43" t="str">
        <f>YEAR(Taulukko1[[#This Row],[Alku KK]])&amp;"Q"&amp;ROUNDDOWN((MONTH(Taulukko1[[#This Row],[Alku KK]])-1)/3+1,0)</f>
        <v>2008Q3</v>
      </c>
      <c r="T415" s="43" t="str">
        <f>YEAR(Taulukko1[[#This Row],[Loppu KK]])&amp;"Q"&amp;ROUNDDOWN((MONTH(Taulukko1[[#This Row],[Loppu KK]])-1)/3+1,0)</f>
        <v>2008Q4</v>
      </c>
      <c r="U415" s="66">
        <f>IF(COUNT(Taulukko1[[#This Row],[Neuvottelujen alaiset ]])=1,Taulukko1[[#This Row],[Neuvottelujen alaiset ]],Taulukko1[[#This Row],[Vähennystarve]])</f>
        <v>30</v>
      </c>
      <c r="V415" s="44">
        <f t="shared" si="67"/>
        <v>1</v>
      </c>
      <c r="W415" s="44">
        <f t="shared" si="68"/>
        <v>0.9</v>
      </c>
      <c r="X415" s="44">
        <f t="shared" si="69"/>
        <v>0.9</v>
      </c>
      <c r="Y415" s="90" t="b">
        <f>AND(MONTH(Taulukko1[[#This Row],[Alku PVM]] )=6,DAY(Taulukko1[[#This Row],[Alku PVM]] )&gt;19)</f>
        <v>0</v>
      </c>
      <c r="Z415" s="90" t="b">
        <f>AND(MONTH(Taulukko1[[#This Row],[Loppu PVM]] )=6,DAY(Taulukko1[[#This Row],[Loppu PVM]] )&gt;19)</f>
        <v>0</v>
      </c>
      <c r="AA415" s="90" t="b">
        <f>OR(MONTH(Taulukko1[[#This Row],[Alku PVM]] )&lt;=5,AND(MONTH(Taulukko1[[#This Row],[Alku PVM]] )=6,DAY(Taulukko1[[#This Row],[Alku PVM]] )&lt;20))</f>
        <v>0</v>
      </c>
      <c r="AB415" s="90" t="b">
        <f>OR(MONTH(Taulukko1[[#This Row],[Loppu PVM]])&lt;=5,AND(MONTH(Taulukko1[[#This Row],[Loppu PVM]] )=6,DAY(Taulukko1[[#This Row],[Loppu PVM]])&lt;20))</f>
        <v>0</v>
      </c>
      <c r="AC415" s="90" t="b">
        <f>OR(MONTH(Taulukko1[[#This Row],[Alku PVM]] )&lt;=3,AND(MONTH(Taulukko1[[#This Row],[Alku PVM]] )=3))</f>
        <v>0</v>
      </c>
      <c r="AD415" s="90" t="b">
        <f>OR(MONTH(Taulukko1[[#This Row],[Loppu PVM]] )&lt;=3,AND(MONTH(Taulukko1[[#This Row],[Loppu PVM]] )=3))</f>
        <v>0</v>
      </c>
      <c r="AE415" s="90" t="b">
        <f>OR(MONTH(Taulukko1[[#This Row],[Alku PVM]] )&lt;=9,AND(MONTH(Taulukko1[[#This Row],[Alku PVM]] )=9))</f>
        <v>1</v>
      </c>
      <c r="AF415" s="90" t="b">
        <f>OR(MONTH(Taulukko1[[#This Row],[Loppu PVM]])&lt;=9,AND(MONTH(Taulukko1[[#This Row],[Loppu PVM]] )=9))</f>
        <v>0</v>
      </c>
      <c r="AG415" s="90" t="b">
        <f>OR(MONTH(Taulukko1[[#This Row],[Alku PVM]] )&lt;=6,AND(MONTH(Taulukko1[[#This Row],[Alku PVM]] )=6))</f>
        <v>0</v>
      </c>
      <c r="AH415" s="90" t="b">
        <f>OR(MONTH(Taulukko1[[#This Row],[Loppu PVM]])&lt;=6,AND(MONTH(Taulukko1[[#This Row],[Loppu PVM]] )=6))</f>
        <v>0</v>
      </c>
    </row>
    <row r="416" spans="1:34" ht="12.75" customHeight="1">
      <c r="A416" t="s">
        <v>80</v>
      </c>
      <c r="B416" s="23">
        <v>39692</v>
      </c>
      <c r="C416" t="s">
        <v>1856</v>
      </c>
      <c r="E416" s="62">
        <v>0</v>
      </c>
      <c r="F416" s="4">
        <v>39731</v>
      </c>
      <c r="G416" s="5">
        <v>70</v>
      </c>
      <c r="H416" s="22">
        <v>85</v>
      </c>
      <c r="I416" s="126">
        <f>INDEX('TOL2008'!B:B,MATCH(A416,'TOL2008'!A:A,0))</f>
        <v>30200</v>
      </c>
      <c r="J416" s="126" t="str">
        <f>INDEX(Pääluokka!$H$2:$H$100,MATCH(VALUE(LEFT(Taulukko1[[#This Row],[TOL2008]],2)),Pääluokka!$G$2:$G$100,0))</f>
        <v>Teollisuus</v>
      </c>
      <c r="K416" s="126" t="str">
        <f>INDEX(Pääluokka!$I$2:$I$100,MATCH(VALUE(LEFT(Taulukko1[[#This Row],[TOL2008]],2)),Pääluokka!$G$2:$G$100,0))</f>
        <v>Teollisuus (C-E)</v>
      </c>
      <c r="L416" s="41">
        <f t="shared" si="60"/>
        <v>39</v>
      </c>
      <c r="M416" s="43">
        <f t="shared" si="61"/>
        <v>39692</v>
      </c>
      <c r="N416" s="43">
        <f t="shared" si="62"/>
        <v>39731</v>
      </c>
      <c r="O416" s="43">
        <f t="shared" si="63"/>
        <v>39692</v>
      </c>
      <c r="P416" s="43">
        <f t="shared" si="64"/>
        <v>39722</v>
      </c>
      <c r="Q416" s="41">
        <f t="shared" si="65"/>
        <v>2008</v>
      </c>
      <c r="R416" s="41">
        <f t="shared" si="66"/>
        <v>2008</v>
      </c>
      <c r="S416" s="43" t="str">
        <f>YEAR(Taulukko1[[#This Row],[Alku KK]])&amp;"Q"&amp;ROUNDDOWN((MONTH(Taulukko1[[#This Row],[Alku KK]])-1)/3+1,0)</f>
        <v>2008Q3</v>
      </c>
      <c r="T416" s="43" t="str">
        <f>YEAR(Taulukko1[[#This Row],[Loppu KK]])&amp;"Q"&amp;ROUNDDOWN((MONTH(Taulukko1[[#This Row],[Loppu KK]])-1)/3+1,0)</f>
        <v>2008Q4</v>
      </c>
      <c r="U416" s="66">
        <f>IF(COUNT(Taulukko1[[#This Row],[Neuvottelujen alaiset ]])=1,Taulukko1[[#This Row],[Neuvottelujen alaiset ]],Taulukko1[[#This Row],[Vähennystarve]])</f>
        <v>85</v>
      </c>
      <c r="V416" s="44">
        <f t="shared" si="67"/>
        <v>0</v>
      </c>
      <c r="W416" s="44">
        <f t="shared" si="68"/>
        <v>0.82352941176470584</v>
      </c>
      <c r="X416" s="44" t="e">
        <f t="shared" si="69"/>
        <v>#DIV/0!</v>
      </c>
      <c r="Y416" s="90" t="b">
        <f>AND(MONTH(Taulukko1[[#This Row],[Alku PVM]] )=6,DAY(Taulukko1[[#This Row],[Alku PVM]] )&gt;19)</f>
        <v>0</v>
      </c>
      <c r="Z416" s="90" t="b">
        <f>AND(MONTH(Taulukko1[[#This Row],[Loppu PVM]] )=6,DAY(Taulukko1[[#This Row],[Loppu PVM]] )&gt;19)</f>
        <v>0</v>
      </c>
      <c r="AA416" s="90" t="b">
        <f>OR(MONTH(Taulukko1[[#This Row],[Alku PVM]] )&lt;=5,AND(MONTH(Taulukko1[[#This Row],[Alku PVM]] )=6,DAY(Taulukko1[[#This Row],[Alku PVM]] )&lt;20))</f>
        <v>0</v>
      </c>
      <c r="AB416" s="90" t="b">
        <f>OR(MONTH(Taulukko1[[#This Row],[Loppu PVM]])&lt;=5,AND(MONTH(Taulukko1[[#This Row],[Loppu PVM]] )=6,DAY(Taulukko1[[#This Row],[Loppu PVM]])&lt;20))</f>
        <v>0</v>
      </c>
      <c r="AC416" s="90" t="b">
        <f>OR(MONTH(Taulukko1[[#This Row],[Alku PVM]] )&lt;=3,AND(MONTH(Taulukko1[[#This Row],[Alku PVM]] )=3))</f>
        <v>0</v>
      </c>
      <c r="AD416" s="90" t="b">
        <f>OR(MONTH(Taulukko1[[#This Row],[Loppu PVM]] )&lt;=3,AND(MONTH(Taulukko1[[#This Row],[Loppu PVM]] )=3))</f>
        <v>0</v>
      </c>
      <c r="AE416" s="90" t="b">
        <f>OR(MONTH(Taulukko1[[#This Row],[Alku PVM]] )&lt;=9,AND(MONTH(Taulukko1[[#This Row],[Alku PVM]] )=9))</f>
        <v>1</v>
      </c>
      <c r="AF416" s="90" t="b">
        <f>OR(MONTH(Taulukko1[[#This Row],[Loppu PVM]])&lt;=9,AND(MONTH(Taulukko1[[#This Row],[Loppu PVM]] )=9))</f>
        <v>0</v>
      </c>
      <c r="AG416" s="90" t="b">
        <f>OR(MONTH(Taulukko1[[#This Row],[Alku PVM]] )&lt;=6,AND(MONTH(Taulukko1[[#This Row],[Alku PVM]] )=6))</f>
        <v>0</v>
      </c>
      <c r="AH416" s="90" t="b">
        <f>OR(MONTH(Taulukko1[[#This Row],[Loppu PVM]])&lt;=6,AND(MONTH(Taulukko1[[#This Row],[Loppu PVM]] )=6))</f>
        <v>0</v>
      </c>
    </row>
    <row r="417" spans="1:34" ht="12.75" customHeight="1">
      <c r="A417" t="s">
        <v>48</v>
      </c>
      <c r="B417" s="23">
        <v>39692</v>
      </c>
      <c r="C417" t="s">
        <v>1842</v>
      </c>
      <c r="E417" s="62">
        <v>70</v>
      </c>
      <c r="F417" s="4"/>
      <c r="G417" s="5"/>
      <c r="H417" s="16">
        <v>70</v>
      </c>
      <c r="I417" s="126">
        <f>INDEX('TOL2008'!B:B,MATCH(A417,'TOL2008'!A:A,0))</f>
        <v>22210</v>
      </c>
      <c r="J417" s="126" t="str">
        <f>INDEX(Pääluokka!$H$2:$H$100,MATCH(VALUE(LEFT(Taulukko1[[#This Row],[TOL2008]],2)),Pääluokka!$G$2:$G$100,0))</f>
        <v>Teollisuus</v>
      </c>
      <c r="K417" s="126" t="str">
        <f>INDEX(Pääluokka!$I$2:$I$100,MATCH(VALUE(LEFT(Taulukko1[[#This Row],[TOL2008]],2)),Pääluokka!$G$2:$G$100,0))</f>
        <v>Teollisuus (C-E)</v>
      </c>
      <c r="L417" s="41" t="str">
        <f t="shared" si="60"/>
        <v>NA</v>
      </c>
      <c r="M417" s="43">
        <f t="shared" si="61"/>
        <v>39692</v>
      </c>
      <c r="N417" s="43">
        <f t="shared" si="62"/>
        <v>39743</v>
      </c>
      <c r="O417" s="43">
        <f t="shared" si="63"/>
        <v>39692</v>
      </c>
      <c r="P417" s="43">
        <f t="shared" si="64"/>
        <v>39722</v>
      </c>
      <c r="Q417" s="41">
        <f t="shared" si="65"/>
        <v>2008</v>
      </c>
      <c r="R417" s="41">
        <f t="shared" si="66"/>
        <v>2008</v>
      </c>
      <c r="S417" s="43" t="str">
        <f>YEAR(Taulukko1[[#This Row],[Alku KK]])&amp;"Q"&amp;ROUNDDOWN((MONTH(Taulukko1[[#This Row],[Alku KK]])-1)/3+1,0)</f>
        <v>2008Q3</v>
      </c>
      <c r="T417" s="43" t="str">
        <f>YEAR(Taulukko1[[#This Row],[Loppu KK]])&amp;"Q"&amp;ROUNDDOWN((MONTH(Taulukko1[[#This Row],[Loppu KK]])-1)/3+1,0)</f>
        <v>2008Q4</v>
      </c>
      <c r="U417" s="66">
        <f>IF(COUNT(Taulukko1[[#This Row],[Neuvottelujen alaiset ]])=1,Taulukko1[[#This Row],[Neuvottelujen alaiset ]],Taulukko1[[#This Row],[Vähennystarve]])</f>
        <v>70</v>
      </c>
      <c r="V417" s="44">
        <f t="shared" si="67"/>
        <v>1</v>
      </c>
      <c r="W417" s="44" t="str">
        <f t="shared" si="68"/>
        <v>NA</v>
      </c>
      <c r="X417" s="44" t="str">
        <f t="shared" si="69"/>
        <v>NA</v>
      </c>
      <c r="Y417" s="90" t="b">
        <f>AND(MONTH(Taulukko1[[#This Row],[Alku PVM]] )=6,DAY(Taulukko1[[#This Row],[Alku PVM]] )&gt;19)</f>
        <v>0</v>
      </c>
      <c r="Z417" s="90" t="b">
        <f>AND(MONTH(Taulukko1[[#This Row],[Loppu PVM]] )=6,DAY(Taulukko1[[#This Row],[Loppu PVM]] )&gt;19)</f>
        <v>0</v>
      </c>
      <c r="AA417" s="90" t="b">
        <f>OR(MONTH(Taulukko1[[#This Row],[Alku PVM]] )&lt;=5,AND(MONTH(Taulukko1[[#This Row],[Alku PVM]] )=6,DAY(Taulukko1[[#This Row],[Alku PVM]] )&lt;20))</f>
        <v>0</v>
      </c>
      <c r="AB417" s="90" t="b">
        <f>OR(MONTH(Taulukko1[[#This Row],[Loppu PVM]])&lt;=5,AND(MONTH(Taulukko1[[#This Row],[Loppu PVM]] )=6,DAY(Taulukko1[[#This Row],[Loppu PVM]])&lt;20))</f>
        <v>0</v>
      </c>
      <c r="AC417" s="90" t="b">
        <f>OR(MONTH(Taulukko1[[#This Row],[Alku PVM]] )&lt;=3,AND(MONTH(Taulukko1[[#This Row],[Alku PVM]] )=3))</f>
        <v>0</v>
      </c>
      <c r="AD417" s="90" t="b">
        <f>OR(MONTH(Taulukko1[[#This Row],[Loppu PVM]] )&lt;=3,AND(MONTH(Taulukko1[[#This Row],[Loppu PVM]] )=3))</f>
        <v>0</v>
      </c>
      <c r="AE417" s="90" t="b">
        <f>OR(MONTH(Taulukko1[[#This Row],[Alku PVM]] )&lt;=9,AND(MONTH(Taulukko1[[#This Row],[Alku PVM]] )=9))</f>
        <v>1</v>
      </c>
      <c r="AF417" s="90" t="b">
        <f>OR(MONTH(Taulukko1[[#This Row],[Loppu PVM]])&lt;=9,AND(MONTH(Taulukko1[[#This Row],[Loppu PVM]] )=9))</f>
        <v>0</v>
      </c>
      <c r="AG417" s="90" t="b">
        <f>OR(MONTH(Taulukko1[[#This Row],[Alku PVM]] )&lt;=6,AND(MONTH(Taulukko1[[#This Row],[Alku PVM]] )=6))</f>
        <v>0</v>
      </c>
      <c r="AH417" s="90" t="b">
        <f>OR(MONTH(Taulukko1[[#This Row],[Loppu PVM]])&lt;=6,AND(MONTH(Taulukko1[[#This Row],[Loppu PVM]] )=6))</f>
        <v>0</v>
      </c>
    </row>
    <row r="418" spans="1:34" ht="12.75" customHeight="1">
      <c r="A418" t="s">
        <v>1838</v>
      </c>
      <c r="B418" s="23">
        <v>39692</v>
      </c>
      <c r="C418" t="s">
        <v>1839</v>
      </c>
      <c r="E418" s="62">
        <v>0</v>
      </c>
      <c r="F418" s="4">
        <v>39725</v>
      </c>
      <c r="G418" s="5">
        <v>0</v>
      </c>
      <c r="H418" s="22">
        <v>65</v>
      </c>
      <c r="I418" s="126" t="e">
        <f>INDEX('TOL2008'!B:B,MATCH(A418,'TOL2008'!A:A,0))</f>
        <v>#N/A</v>
      </c>
      <c r="J418" s="126" t="e">
        <f>INDEX(Pääluokka!$H$2:$H$100,MATCH(VALUE(LEFT(Taulukko1[[#This Row],[TOL2008]],2)),Pääluokka!$G$2:$G$100,0))</f>
        <v>#N/A</v>
      </c>
      <c r="K418" s="126" t="e">
        <f>INDEX(Pääluokka!$I$2:$I$100,MATCH(VALUE(LEFT(Taulukko1[[#This Row],[TOL2008]],2)),Pääluokka!$G$2:$G$100,0))</f>
        <v>#N/A</v>
      </c>
      <c r="L418" s="41">
        <f t="shared" si="60"/>
        <v>33</v>
      </c>
      <c r="M418" s="43">
        <f t="shared" si="61"/>
        <v>39692</v>
      </c>
      <c r="N418" s="43">
        <f t="shared" si="62"/>
        <v>39725</v>
      </c>
      <c r="O418" s="43">
        <f t="shared" si="63"/>
        <v>39692</v>
      </c>
      <c r="P418" s="43">
        <f t="shared" si="64"/>
        <v>39722</v>
      </c>
      <c r="Q418" s="41">
        <f t="shared" si="65"/>
        <v>2008</v>
      </c>
      <c r="R418" s="41">
        <f t="shared" si="66"/>
        <v>2008</v>
      </c>
      <c r="S418" s="43" t="str">
        <f>YEAR(Taulukko1[[#This Row],[Alku KK]])&amp;"Q"&amp;ROUNDDOWN((MONTH(Taulukko1[[#This Row],[Alku KK]])-1)/3+1,0)</f>
        <v>2008Q3</v>
      </c>
      <c r="T418" s="43" t="str">
        <f>YEAR(Taulukko1[[#This Row],[Loppu KK]])&amp;"Q"&amp;ROUNDDOWN((MONTH(Taulukko1[[#This Row],[Loppu KK]])-1)/3+1,0)</f>
        <v>2008Q4</v>
      </c>
      <c r="U418" s="66">
        <f>IF(COUNT(Taulukko1[[#This Row],[Neuvottelujen alaiset ]])=1,Taulukko1[[#This Row],[Neuvottelujen alaiset ]],Taulukko1[[#This Row],[Vähennystarve]])</f>
        <v>65</v>
      </c>
      <c r="V418" s="44">
        <f t="shared" si="67"/>
        <v>0</v>
      </c>
      <c r="W418" s="44">
        <f t="shared" si="68"/>
        <v>0</v>
      </c>
      <c r="X418" s="44" t="e">
        <f t="shared" si="69"/>
        <v>#DIV/0!</v>
      </c>
      <c r="Y418" s="90" t="b">
        <f>AND(MONTH(Taulukko1[[#This Row],[Alku PVM]] )=6,DAY(Taulukko1[[#This Row],[Alku PVM]] )&gt;19)</f>
        <v>0</v>
      </c>
      <c r="Z418" s="90" t="b">
        <f>AND(MONTH(Taulukko1[[#This Row],[Loppu PVM]] )=6,DAY(Taulukko1[[#This Row],[Loppu PVM]] )&gt;19)</f>
        <v>0</v>
      </c>
      <c r="AA418" s="90" t="b">
        <f>OR(MONTH(Taulukko1[[#This Row],[Alku PVM]] )&lt;=5,AND(MONTH(Taulukko1[[#This Row],[Alku PVM]] )=6,DAY(Taulukko1[[#This Row],[Alku PVM]] )&lt;20))</f>
        <v>0</v>
      </c>
      <c r="AB418" s="90" t="b">
        <f>OR(MONTH(Taulukko1[[#This Row],[Loppu PVM]])&lt;=5,AND(MONTH(Taulukko1[[#This Row],[Loppu PVM]] )=6,DAY(Taulukko1[[#This Row],[Loppu PVM]])&lt;20))</f>
        <v>0</v>
      </c>
      <c r="AC418" s="90" t="b">
        <f>OR(MONTH(Taulukko1[[#This Row],[Alku PVM]] )&lt;=3,AND(MONTH(Taulukko1[[#This Row],[Alku PVM]] )=3))</f>
        <v>0</v>
      </c>
      <c r="AD418" s="90" t="b">
        <f>OR(MONTH(Taulukko1[[#This Row],[Loppu PVM]] )&lt;=3,AND(MONTH(Taulukko1[[#This Row],[Loppu PVM]] )=3))</f>
        <v>0</v>
      </c>
      <c r="AE418" s="90" t="b">
        <f>OR(MONTH(Taulukko1[[#This Row],[Alku PVM]] )&lt;=9,AND(MONTH(Taulukko1[[#This Row],[Alku PVM]] )=9))</f>
        <v>1</v>
      </c>
      <c r="AF418" s="90" t="b">
        <f>OR(MONTH(Taulukko1[[#This Row],[Loppu PVM]])&lt;=9,AND(MONTH(Taulukko1[[#This Row],[Loppu PVM]] )=9))</f>
        <v>0</v>
      </c>
      <c r="AG418" s="90" t="b">
        <f>OR(MONTH(Taulukko1[[#This Row],[Alku PVM]] )&lt;=6,AND(MONTH(Taulukko1[[#This Row],[Alku PVM]] )=6))</f>
        <v>0</v>
      </c>
      <c r="AH418" s="90" t="b">
        <f>OR(MONTH(Taulukko1[[#This Row],[Loppu PVM]])&lt;=6,AND(MONTH(Taulukko1[[#This Row],[Loppu PVM]] )=6))</f>
        <v>0</v>
      </c>
    </row>
    <row r="419" spans="1:34" ht="12.75" customHeight="1">
      <c r="A419" t="s">
        <v>1331</v>
      </c>
      <c r="B419" s="23">
        <v>39693</v>
      </c>
      <c r="C419" t="s">
        <v>2198</v>
      </c>
      <c r="E419" s="62">
        <v>50</v>
      </c>
      <c r="F419" s="4">
        <v>39743</v>
      </c>
      <c r="G419" s="5">
        <v>51</v>
      </c>
      <c r="H419" s="16">
        <v>50</v>
      </c>
      <c r="I419" s="126">
        <f>INDEX('TOL2008'!B:B,MATCH(A419,'TOL2008'!A:A,0))</f>
        <v>28950</v>
      </c>
      <c r="J419" s="126" t="str">
        <f>INDEX(Pääluokka!$H$2:$H$100,MATCH(VALUE(LEFT(Taulukko1[[#This Row],[TOL2008]],2)),Pääluokka!$G$2:$G$100,0))</f>
        <v>Teollisuus</v>
      </c>
      <c r="K419" s="126" t="str">
        <f>INDEX(Pääluokka!$I$2:$I$100,MATCH(VALUE(LEFT(Taulukko1[[#This Row],[TOL2008]],2)),Pääluokka!$G$2:$G$100,0))</f>
        <v>Teollisuus (C-E)</v>
      </c>
      <c r="L419" s="41">
        <f t="shared" si="60"/>
        <v>50</v>
      </c>
      <c r="M419" s="43">
        <f t="shared" si="61"/>
        <v>39693</v>
      </c>
      <c r="N419" s="43">
        <f t="shared" si="62"/>
        <v>39743</v>
      </c>
      <c r="O419" s="43">
        <f t="shared" si="63"/>
        <v>39692</v>
      </c>
      <c r="P419" s="43">
        <f t="shared" si="64"/>
        <v>39722</v>
      </c>
      <c r="Q419" s="41">
        <f t="shared" si="65"/>
        <v>2008</v>
      </c>
      <c r="R419" s="41">
        <f t="shared" si="66"/>
        <v>2008</v>
      </c>
      <c r="S419" s="43" t="str">
        <f>YEAR(Taulukko1[[#This Row],[Alku KK]])&amp;"Q"&amp;ROUNDDOWN((MONTH(Taulukko1[[#This Row],[Alku KK]])-1)/3+1,0)</f>
        <v>2008Q3</v>
      </c>
      <c r="T419" s="43" t="str">
        <f>YEAR(Taulukko1[[#This Row],[Loppu KK]])&amp;"Q"&amp;ROUNDDOWN((MONTH(Taulukko1[[#This Row],[Loppu KK]])-1)/3+1,0)</f>
        <v>2008Q4</v>
      </c>
      <c r="U419" s="66">
        <f>IF(COUNT(Taulukko1[[#This Row],[Neuvottelujen alaiset ]])=1,Taulukko1[[#This Row],[Neuvottelujen alaiset ]],Taulukko1[[#This Row],[Vähennystarve]])</f>
        <v>50</v>
      </c>
      <c r="V419" s="44">
        <f t="shared" si="67"/>
        <v>1</v>
      </c>
      <c r="W419" s="44">
        <f t="shared" si="68"/>
        <v>1.02</v>
      </c>
      <c r="X419" s="44">
        <f t="shared" si="69"/>
        <v>1.02</v>
      </c>
      <c r="Y419" s="90" t="b">
        <f>AND(MONTH(Taulukko1[[#This Row],[Alku PVM]] )=6,DAY(Taulukko1[[#This Row],[Alku PVM]] )&gt;19)</f>
        <v>0</v>
      </c>
      <c r="Z419" s="90" t="b">
        <f>AND(MONTH(Taulukko1[[#This Row],[Loppu PVM]] )=6,DAY(Taulukko1[[#This Row],[Loppu PVM]] )&gt;19)</f>
        <v>0</v>
      </c>
      <c r="AA419" s="90" t="b">
        <f>OR(MONTH(Taulukko1[[#This Row],[Alku PVM]] )&lt;=5,AND(MONTH(Taulukko1[[#This Row],[Alku PVM]] )=6,DAY(Taulukko1[[#This Row],[Alku PVM]] )&lt;20))</f>
        <v>0</v>
      </c>
      <c r="AB419" s="90" t="b">
        <f>OR(MONTH(Taulukko1[[#This Row],[Loppu PVM]])&lt;=5,AND(MONTH(Taulukko1[[#This Row],[Loppu PVM]] )=6,DAY(Taulukko1[[#This Row],[Loppu PVM]])&lt;20))</f>
        <v>0</v>
      </c>
      <c r="AC419" s="90" t="b">
        <f>OR(MONTH(Taulukko1[[#This Row],[Alku PVM]] )&lt;=3,AND(MONTH(Taulukko1[[#This Row],[Alku PVM]] )=3))</f>
        <v>0</v>
      </c>
      <c r="AD419" s="90" t="b">
        <f>OR(MONTH(Taulukko1[[#This Row],[Loppu PVM]] )&lt;=3,AND(MONTH(Taulukko1[[#This Row],[Loppu PVM]] )=3))</f>
        <v>0</v>
      </c>
      <c r="AE419" s="90" t="b">
        <f>OR(MONTH(Taulukko1[[#This Row],[Alku PVM]] )&lt;=9,AND(MONTH(Taulukko1[[#This Row],[Alku PVM]] )=9))</f>
        <v>1</v>
      </c>
      <c r="AF419" s="90" t="b">
        <f>OR(MONTH(Taulukko1[[#This Row],[Loppu PVM]])&lt;=9,AND(MONTH(Taulukko1[[#This Row],[Loppu PVM]] )=9))</f>
        <v>0</v>
      </c>
      <c r="AG419" s="90" t="b">
        <f>OR(MONTH(Taulukko1[[#This Row],[Alku PVM]] )&lt;=6,AND(MONTH(Taulukko1[[#This Row],[Alku PVM]] )=6))</f>
        <v>0</v>
      </c>
      <c r="AH419" s="90" t="b">
        <f>OR(MONTH(Taulukko1[[#This Row],[Loppu PVM]])&lt;=6,AND(MONTH(Taulukko1[[#This Row],[Loppu PVM]] )=6))</f>
        <v>0</v>
      </c>
    </row>
    <row r="420" spans="1:34" ht="12.75" customHeight="1">
      <c r="A420" t="s">
        <v>2060</v>
      </c>
      <c r="B420" s="23">
        <v>39693</v>
      </c>
      <c r="C420" t="s">
        <v>2059</v>
      </c>
      <c r="E420" s="62">
        <v>40</v>
      </c>
      <c r="F420" s="4">
        <v>39746</v>
      </c>
      <c r="G420" s="5">
        <v>10</v>
      </c>
      <c r="H420" s="16">
        <v>40</v>
      </c>
      <c r="I420" s="126" t="e">
        <f>INDEX('TOL2008'!B:B,MATCH(A420,'TOL2008'!A:A,0))</f>
        <v>#N/A</v>
      </c>
      <c r="J420" s="126" t="e">
        <f>INDEX(Pääluokka!$H$2:$H$100,MATCH(VALUE(LEFT(Taulukko1[[#This Row],[TOL2008]],2)),Pääluokka!$G$2:$G$100,0))</f>
        <v>#N/A</v>
      </c>
      <c r="K420" s="126" t="e">
        <f>INDEX(Pääluokka!$I$2:$I$100,MATCH(VALUE(LEFT(Taulukko1[[#This Row],[TOL2008]],2)),Pääluokka!$G$2:$G$100,0))</f>
        <v>#N/A</v>
      </c>
      <c r="L420" s="41">
        <f t="shared" si="60"/>
        <v>53</v>
      </c>
      <c r="M420" s="43">
        <f t="shared" si="61"/>
        <v>39693</v>
      </c>
      <c r="N420" s="43">
        <f t="shared" si="62"/>
        <v>39746</v>
      </c>
      <c r="O420" s="43">
        <f t="shared" si="63"/>
        <v>39692</v>
      </c>
      <c r="P420" s="43">
        <f t="shared" si="64"/>
        <v>39722</v>
      </c>
      <c r="Q420" s="41">
        <f t="shared" si="65"/>
        <v>2008</v>
      </c>
      <c r="R420" s="41">
        <f t="shared" si="66"/>
        <v>2008</v>
      </c>
      <c r="S420" s="43" t="str">
        <f>YEAR(Taulukko1[[#This Row],[Alku KK]])&amp;"Q"&amp;ROUNDDOWN((MONTH(Taulukko1[[#This Row],[Alku KK]])-1)/3+1,0)</f>
        <v>2008Q3</v>
      </c>
      <c r="T420" s="43" t="str">
        <f>YEAR(Taulukko1[[#This Row],[Loppu KK]])&amp;"Q"&amp;ROUNDDOWN((MONTH(Taulukko1[[#This Row],[Loppu KK]])-1)/3+1,0)</f>
        <v>2008Q4</v>
      </c>
      <c r="U420" s="66">
        <f>IF(COUNT(Taulukko1[[#This Row],[Neuvottelujen alaiset ]])=1,Taulukko1[[#This Row],[Neuvottelujen alaiset ]],Taulukko1[[#This Row],[Vähennystarve]])</f>
        <v>40</v>
      </c>
      <c r="V420" s="44">
        <f t="shared" si="67"/>
        <v>1</v>
      </c>
      <c r="W420" s="44">
        <f t="shared" si="68"/>
        <v>0.25</v>
      </c>
      <c r="X420" s="44">
        <f t="shared" si="69"/>
        <v>0.25</v>
      </c>
      <c r="Y420" s="90" t="b">
        <f>AND(MONTH(Taulukko1[[#This Row],[Alku PVM]] )=6,DAY(Taulukko1[[#This Row],[Alku PVM]] )&gt;19)</f>
        <v>0</v>
      </c>
      <c r="Z420" s="90" t="b">
        <f>AND(MONTH(Taulukko1[[#This Row],[Loppu PVM]] )=6,DAY(Taulukko1[[#This Row],[Loppu PVM]] )&gt;19)</f>
        <v>0</v>
      </c>
      <c r="AA420" s="90" t="b">
        <f>OR(MONTH(Taulukko1[[#This Row],[Alku PVM]] )&lt;=5,AND(MONTH(Taulukko1[[#This Row],[Alku PVM]] )=6,DAY(Taulukko1[[#This Row],[Alku PVM]] )&lt;20))</f>
        <v>0</v>
      </c>
      <c r="AB420" s="90" t="b">
        <f>OR(MONTH(Taulukko1[[#This Row],[Loppu PVM]])&lt;=5,AND(MONTH(Taulukko1[[#This Row],[Loppu PVM]] )=6,DAY(Taulukko1[[#This Row],[Loppu PVM]])&lt;20))</f>
        <v>0</v>
      </c>
      <c r="AC420" s="90" t="b">
        <f>OR(MONTH(Taulukko1[[#This Row],[Alku PVM]] )&lt;=3,AND(MONTH(Taulukko1[[#This Row],[Alku PVM]] )=3))</f>
        <v>0</v>
      </c>
      <c r="AD420" s="90" t="b">
        <f>OR(MONTH(Taulukko1[[#This Row],[Loppu PVM]] )&lt;=3,AND(MONTH(Taulukko1[[#This Row],[Loppu PVM]] )=3))</f>
        <v>0</v>
      </c>
      <c r="AE420" s="90" t="b">
        <f>OR(MONTH(Taulukko1[[#This Row],[Alku PVM]] )&lt;=9,AND(MONTH(Taulukko1[[#This Row],[Alku PVM]] )=9))</f>
        <v>1</v>
      </c>
      <c r="AF420" s="90" t="b">
        <f>OR(MONTH(Taulukko1[[#This Row],[Loppu PVM]])&lt;=9,AND(MONTH(Taulukko1[[#This Row],[Loppu PVM]] )=9))</f>
        <v>0</v>
      </c>
      <c r="AG420" s="90" t="b">
        <f>OR(MONTH(Taulukko1[[#This Row],[Alku PVM]] )&lt;=6,AND(MONTH(Taulukko1[[#This Row],[Alku PVM]] )=6))</f>
        <v>0</v>
      </c>
      <c r="AH420" s="90" t="b">
        <f>OR(MONTH(Taulukko1[[#This Row],[Loppu PVM]])&lt;=6,AND(MONTH(Taulukko1[[#This Row],[Loppu PVM]] )=6))</f>
        <v>0</v>
      </c>
    </row>
    <row r="421" spans="1:34" ht="12.75" customHeight="1">
      <c r="A421" t="s">
        <v>1468</v>
      </c>
      <c r="B421" s="23">
        <v>39693</v>
      </c>
      <c r="C421" t="s">
        <v>1915</v>
      </c>
      <c r="E421" s="62">
        <v>20</v>
      </c>
      <c r="F421" s="4">
        <v>39766</v>
      </c>
      <c r="G421" s="5">
        <v>0</v>
      </c>
      <c r="H421" s="22">
        <v>155</v>
      </c>
      <c r="I421" s="126" t="e">
        <f>INDEX('TOL2008'!B:B,MATCH(A421,'TOL2008'!A:A,0))</f>
        <v>#N/A</v>
      </c>
      <c r="J421" s="126" t="e">
        <f>INDEX(Pääluokka!$H$2:$H$100,MATCH(VALUE(LEFT(Taulukko1[[#This Row],[TOL2008]],2)),Pääluokka!$G$2:$G$100,0))</f>
        <v>#N/A</v>
      </c>
      <c r="K421" s="126" t="e">
        <f>INDEX(Pääluokka!$I$2:$I$100,MATCH(VALUE(LEFT(Taulukko1[[#This Row],[TOL2008]],2)),Pääluokka!$G$2:$G$100,0))</f>
        <v>#N/A</v>
      </c>
      <c r="L421" s="41">
        <f t="shared" si="60"/>
        <v>73</v>
      </c>
      <c r="M421" s="43">
        <f t="shared" si="61"/>
        <v>39693</v>
      </c>
      <c r="N421" s="43">
        <f t="shared" si="62"/>
        <v>39766</v>
      </c>
      <c r="O421" s="43">
        <f t="shared" si="63"/>
        <v>39692</v>
      </c>
      <c r="P421" s="43">
        <f t="shared" si="64"/>
        <v>39753</v>
      </c>
      <c r="Q421" s="41">
        <f t="shared" si="65"/>
        <v>2008</v>
      </c>
      <c r="R421" s="41">
        <f t="shared" si="66"/>
        <v>2008</v>
      </c>
      <c r="S421" s="43" t="str">
        <f>YEAR(Taulukko1[[#This Row],[Alku KK]])&amp;"Q"&amp;ROUNDDOWN((MONTH(Taulukko1[[#This Row],[Alku KK]])-1)/3+1,0)</f>
        <v>2008Q3</v>
      </c>
      <c r="T421" s="43" t="str">
        <f>YEAR(Taulukko1[[#This Row],[Loppu KK]])&amp;"Q"&amp;ROUNDDOWN((MONTH(Taulukko1[[#This Row],[Loppu KK]])-1)/3+1,0)</f>
        <v>2008Q4</v>
      </c>
      <c r="U421" s="66">
        <f>IF(COUNT(Taulukko1[[#This Row],[Neuvottelujen alaiset ]])=1,Taulukko1[[#This Row],[Neuvottelujen alaiset ]],Taulukko1[[#This Row],[Vähennystarve]])</f>
        <v>155</v>
      </c>
      <c r="V421" s="44">
        <f t="shared" si="67"/>
        <v>0.12903225806451613</v>
      </c>
      <c r="W421" s="44">
        <f t="shared" si="68"/>
        <v>0</v>
      </c>
      <c r="X421" s="44">
        <f t="shared" si="69"/>
        <v>0</v>
      </c>
      <c r="Y421" s="90" t="b">
        <f>AND(MONTH(Taulukko1[[#This Row],[Alku PVM]] )=6,DAY(Taulukko1[[#This Row],[Alku PVM]] )&gt;19)</f>
        <v>0</v>
      </c>
      <c r="Z421" s="90" t="b">
        <f>AND(MONTH(Taulukko1[[#This Row],[Loppu PVM]] )=6,DAY(Taulukko1[[#This Row],[Loppu PVM]] )&gt;19)</f>
        <v>0</v>
      </c>
      <c r="AA421" s="90" t="b">
        <f>OR(MONTH(Taulukko1[[#This Row],[Alku PVM]] )&lt;=5,AND(MONTH(Taulukko1[[#This Row],[Alku PVM]] )=6,DAY(Taulukko1[[#This Row],[Alku PVM]] )&lt;20))</f>
        <v>0</v>
      </c>
      <c r="AB421" s="90" t="b">
        <f>OR(MONTH(Taulukko1[[#This Row],[Loppu PVM]])&lt;=5,AND(MONTH(Taulukko1[[#This Row],[Loppu PVM]] )=6,DAY(Taulukko1[[#This Row],[Loppu PVM]])&lt;20))</f>
        <v>0</v>
      </c>
      <c r="AC421" s="90" t="b">
        <f>OR(MONTH(Taulukko1[[#This Row],[Alku PVM]] )&lt;=3,AND(MONTH(Taulukko1[[#This Row],[Alku PVM]] )=3))</f>
        <v>0</v>
      </c>
      <c r="AD421" s="90" t="b">
        <f>OR(MONTH(Taulukko1[[#This Row],[Loppu PVM]] )&lt;=3,AND(MONTH(Taulukko1[[#This Row],[Loppu PVM]] )=3))</f>
        <v>0</v>
      </c>
      <c r="AE421" s="90" t="b">
        <f>OR(MONTH(Taulukko1[[#This Row],[Alku PVM]] )&lt;=9,AND(MONTH(Taulukko1[[#This Row],[Alku PVM]] )=9))</f>
        <v>1</v>
      </c>
      <c r="AF421" s="90" t="b">
        <f>OR(MONTH(Taulukko1[[#This Row],[Loppu PVM]])&lt;=9,AND(MONTH(Taulukko1[[#This Row],[Loppu PVM]] )=9))</f>
        <v>0</v>
      </c>
      <c r="AG421" s="90" t="b">
        <f>OR(MONTH(Taulukko1[[#This Row],[Alku PVM]] )&lt;=6,AND(MONTH(Taulukko1[[#This Row],[Alku PVM]] )=6))</f>
        <v>0</v>
      </c>
      <c r="AH421" s="90" t="b">
        <f>OR(MONTH(Taulukko1[[#This Row],[Loppu PVM]])&lt;=6,AND(MONTH(Taulukko1[[#This Row],[Loppu PVM]] )=6))</f>
        <v>0</v>
      </c>
    </row>
    <row r="422" spans="1:34" ht="12.75" customHeight="1">
      <c r="A422" t="s">
        <v>2065</v>
      </c>
      <c r="B422" s="23">
        <v>39694</v>
      </c>
      <c r="C422" t="s">
        <v>2064</v>
      </c>
      <c r="F422" s="4">
        <v>39773</v>
      </c>
      <c r="G422" s="5">
        <v>50</v>
      </c>
      <c r="H422" s="16">
        <v>80</v>
      </c>
      <c r="I422" s="126" t="e">
        <f>INDEX('TOL2008'!B:B,MATCH(A422,'TOL2008'!A:A,0))</f>
        <v>#N/A</v>
      </c>
      <c r="J422" s="126" t="e">
        <f>INDEX(Pääluokka!$H$2:$H$100,MATCH(VALUE(LEFT(Taulukko1[[#This Row],[TOL2008]],2)),Pääluokka!$G$2:$G$100,0))</f>
        <v>#N/A</v>
      </c>
      <c r="K422" s="126" t="e">
        <f>INDEX(Pääluokka!$I$2:$I$100,MATCH(VALUE(LEFT(Taulukko1[[#This Row],[TOL2008]],2)),Pääluokka!$G$2:$G$100,0))</f>
        <v>#N/A</v>
      </c>
      <c r="L422" s="41">
        <f t="shared" si="60"/>
        <v>79</v>
      </c>
      <c r="M422" s="43">
        <f t="shared" si="61"/>
        <v>39694</v>
      </c>
      <c r="N422" s="43">
        <f t="shared" si="62"/>
        <v>39773</v>
      </c>
      <c r="O422" s="43">
        <f t="shared" si="63"/>
        <v>39692</v>
      </c>
      <c r="P422" s="43">
        <f t="shared" si="64"/>
        <v>39753</v>
      </c>
      <c r="Q422" s="41">
        <f t="shared" si="65"/>
        <v>2008</v>
      </c>
      <c r="R422" s="41">
        <f t="shared" si="66"/>
        <v>2008</v>
      </c>
      <c r="S422" s="43" t="str">
        <f>YEAR(Taulukko1[[#This Row],[Alku KK]])&amp;"Q"&amp;ROUNDDOWN((MONTH(Taulukko1[[#This Row],[Alku KK]])-1)/3+1,0)</f>
        <v>2008Q3</v>
      </c>
      <c r="T422" s="43" t="str">
        <f>YEAR(Taulukko1[[#This Row],[Loppu KK]])&amp;"Q"&amp;ROUNDDOWN((MONTH(Taulukko1[[#This Row],[Loppu KK]])-1)/3+1,0)</f>
        <v>2008Q4</v>
      </c>
      <c r="U422" s="66">
        <f>IF(COUNT(Taulukko1[[#This Row],[Neuvottelujen alaiset ]])=1,Taulukko1[[#This Row],[Neuvottelujen alaiset ]],Taulukko1[[#This Row],[Vähennystarve]])</f>
        <v>80</v>
      </c>
      <c r="V422" s="44" t="str">
        <f t="shared" si="67"/>
        <v>NA</v>
      </c>
      <c r="W422" s="44">
        <f t="shared" si="68"/>
        <v>0.625</v>
      </c>
      <c r="X422" s="44" t="str">
        <f t="shared" si="69"/>
        <v>NA</v>
      </c>
      <c r="Y422" s="90" t="b">
        <f>AND(MONTH(Taulukko1[[#This Row],[Alku PVM]] )=6,DAY(Taulukko1[[#This Row],[Alku PVM]] )&gt;19)</f>
        <v>0</v>
      </c>
      <c r="Z422" s="90" t="b">
        <f>AND(MONTH(Taulukko1[[#This Row],[Loppu PVM]] )=6,DAY(Taulukko1[[#This Row],[Loppu PVM]] )&gt;19)</f>
        <v>0</v>
      </c>
      <c r="AA422" s="90" t="b">
        <f>OR(MONTH(Taulukko1[[#This Row],[Alku PVM]] )&lt;=5,AND(MONTH(Taulukko1[[#This Row],[Alku PVM]] )=6,DAY(Taulukko1[[#This Row],[Alku PVM]] )&lt;20))</f>
        <v>0</v>
      </c>
      <c r="AB422" s="90" t="b">
        <f>OR(MONTH(Taulukko1[[#This Row],[Loppu PVM]])&lt;=5,AND(MONTH(Taulukko1[[#This Row],[Loppu PVM]] )=6,DAY(Taulukko1[[#This Row],[Loppu PVM]])&lt;20))</f>
        <v>0</v>
      </c>
      <c r="AC422" s="90" t="b">
        <f>OR(MONTH(Taulukko1[[#This Row],[Alku PVM]] )&lt;=3,AND(MONTH(Taulukko1[[#This Row],[Alku PVM]] )=3))</f>
        <v>0</v>
      </c>
      <c r="AD422" s="90" t="b">
        <f>OR(MONTH(Taulukko1[[#This Row],[Loppu PVM]] )&lt;=3,AND(MONTH(Taulukko1[[#This Row],[Loppu PVM]] )=3))</f>
        <v>0</v>
      </c>
      <c r="AE422" s="90" t="b">
        <f>OR(MONTH(Taulukko1[[#This Row],[Alku PVM]] )&lt;=9,AND(MONTH(Taulukko1[[#This Row],[Alku PVM]] )=9))</f>
        <v>1</v>
      </c>
      <c r="AF422" s="90" t="b">
        <f>OR(MONTH(Taulukko1[[#This Row],[Loppu PVM]])&lt;=9,AND(MONTH(Taulukko1[[#This Row],[Loppu PVM]] )=9))</f>
        <v>0</v>
      </c>
      <c r="AG422" s="90" t="b">
        <f>OR(MONTH(Taulukko1[[#This Row],[Alku PVM]] )&lt;=6,AND(MONTH(Taulukko1[[#This Row],[Alku PVM]] )=6))</f>
        <v>0</v>
      </c>
      <c r="AH422" s="90" t="b">
        <f>OR(MONTH(Taulukko1[[#This Row],[Loppu PVM]])&lt;=6,AND(MONTH(Taulukko1[[#This Row],[Loppu PVM]] )=6))</f>
        <v>0</v>
      </c>
    </row>
    <row r="423" spans="1:34" ht="12.75" customHeight="1">
      <c r="A423" t="s">
        <v>1992</v>
      </c>
      <c r="B423" s="23">
        <v>39694</v>
      </c>
      <c r="C423" t="s">
        <v>1993</v>
      </c>
      <c r="E423" s="62">
        <v>69</v>
      </c>
      <c r="F423" s="4">
        <v>39743</v>
      </c>
      <c r="G423" s="5"/>
      <c r="H423" s="22">
        <v>69</v>
      </c>
      <c r="I423" s="126" t="e">
        <f>INDEX('TOL2008'!B:B,MATCH(A423,'TOL2008'!A:A,0))</f>
        <v>#N/A</v>
      </c>
      <c r="J423" s="126" t="e">
        <f>INDEX(Pääluokka!$H$2:$H$100,MATCH(VALUE(LEFT(Taulukko1[[#This Row],[TOL2008]],2)),Pääluokka!$G$2:$G$100,0))</f>
        <v>#N/A</v>
      </c>
      <c r="K423" s="126" t="e">
        <f>INDEX(Pääluokka!$I$2:$I$100,MATCH(VALUE(LEFT(Taulukko1[[#This Row],[TOL2008]],2)),Pääluokka!$G$2:$G$100,0))</f>
        <v>#N/A</v>
      </c>
      <c r="L423" s="41">
        <f t="shared" si="60"/>
        <v>49</v>
      </c>
      <c r="M423" s="43">
        <f t="shared" si="61"/>
        <v>39694</v>
      </c>
      <c r="N423" s="43">
        <f t="shared" si="62"/>
        <v>39743</v>
      </c>
      <c r="O423" s="43">
        <f t="shared" si="63"/>
        <v>39692</v>
      </c>
      <c r="P423" s="43">
        <f t="shared" si="64"/>
        <v>39722</v>
      </c>
      <c r="Q423" s="41">
        <f t="shared" si="65"/>
        <v>2008</v>
      </c>
      <c r="R423" s="41">
        <f t="shared" si="66"/>
        <v>2008</v>
      </c>
      <c r="S423" s="43" t="str">
        <f>YEAR(Taulukko1[[#This Row],[Alku KK]])&amp;"Q"&amp;ROUNDDOWN((MONTH(Taulukko1[[#This Row],[Alku KK]])-1)/3+1,0)</f>
        <v>2008Q3</v>
      </c>
      <c r="T423" s="43" t="str">
        <f>YEAR(Taulukko1[[#This Row],[Loppu KK]])&amp;"Q"&amp;ROUNDDOWN((MONTH(Taulukko1[[#This Row],[Loppu KK]])-1)/3+1,0)</f>
        <v>2008Q4</v>
      </c>
      <c r="U423" s="66">
        <f>IF(COUNT(Taulukko1[[#This Row],[Neuvottelujen alaiset ]])=1,Taulukko1[[#This Row],[Neuvottelujen alaiset ]],Taulukko1[[#This Row],[Vähennystarve]])</f>
        <v>69</v>
      </c>
      <c r="V423" s="44">
        <f t="shared" si="67"/>
        <v>1</v>
      </c>
      <c r="W423" s="44" t="str">
        <f t="shared" si="68"/>
        <v>NA</v>
      </c>
      <c r="X423" s="44" t="str">
        <f t="shared" si="69"/>
        <v>NA</v>
      </c>
      <c r="Y423" s="90" t="b">
        <f>AND(MONTH(Taulukko1[[#This Row],[Alku PVM]] )=6,DAY(Taulukko1[[#This Row],[Alku PVM]] )&gt;19)</f>
        <v>0</v>
      </c>
      <c r="Z423" s="90" t="b">
        <f>AND(MONTH(Taulukko1[[#This Row],[Loppu PVM]] )=6,DAY(Taulukko1[[#This Row],[Loppu PVM]] )&gt;19)</f>
        <v>0</v>
      </c>
      <c r="AA423" s="90" t="b">
        <f>OR(MONTH(Taulukko1[[#This Row],[Alku PVM]] )&lt;=5,AND(MONTH(Taulukko1[[#This Row],[Alku PVM]] )=6,DAY(Taulukko1[[#This Row],[Alku PVM]] )&lt;20))</f>
        <v>0</v>
      </c>
      <c r="AB423" s="90" t="b">
        <f>OR(MONTH(Taulukko1[[#This Row],[Loppu PVM]])&lt;=5,AND(MONTH(Taulukko1[[#This Row],[Loppu PVM]] )=6,DAY(Taulukko1[[#This Row],[Loppu PVM]])&lt;20))</f>
        <v>0</v>
      </c>
      <c r="AC423" s="90" t="b">
        <f>OR(MONTH(Taulukko1[[#This Row],[Alku PVM]] )&lt;=3,AND(MONTH(Taulukko1[[#This Row],[Alku PVM]] )=3))</f>
        <v>0</v>
      </c>
      <c r="AD423" s="90" t="b">
        <f>OR(MONTH(Taulukko1[[#This Row],[Loppu PVM]] )&lt;=3,AND(MONTH(Taulukko1[[#This Row],[Loppu PVM]] )=3))</f>
        <v>0</v>
      </c>
      <c r="AE423" s="90" t="b">
        <f>OR(MONTH(Taulukko1[[#This Row],[Alku PVM]] )&lt;=9,AND(MONTH(Taulukko1[[#This Row],[Alku PVM]] )=9))</f>
        <v>1</v>
      </c>
      <c r="AF423" s="90" t="b">
        <f>OR(MONTH(Taulukko1[[#This Row],[Loppu PVM]])&lt;=9,AND(MONTH(Taulukko1[[#This Row],[Loppu PVM]] )=9))</f>
        <v>0</v>
      </c>
      <c r="AG423" s="90" t="b">
        <f>OR(MONTH(Taulukko1[[#This Row],[Alku PVM]] )&lt;=6,AND(MONTH(Taulukko1[[#This Row],[Alku PVM]] )=6))</f>
        <v>0</v>
      </c>
      <c r="AH423" s="90" t="b">
        <f>OR(MONTH(Taulukko1[[#This Row],[Loppu PVM]])&lt;=6,AND(MONTH(Taulukko1[[#This Row],[Loppu PVM]] )=6))</f>
        <v>0</v>
      </c>
    </row>
    <row r="424" spans="1:34" ht="12.75" customHeight="1">
      <c r="A424" t="s">
        <v>1969</v>
      </c>
      <c r="B424" s="23">
        <v>39696</v>
      </c>
      <c r="C424" t="s">
        <v>1968</v>
      </c>
      <c r="E424" s="62">
        <v>190</v>
      </c>
      <c r="F424" s="4">
        <v>39752</v>
      </c>
      <c r="G424" s="5">
        <v>133</v>
      </c>
      <c r="H424" s="22">
        <v>520</v>
      </c>
      <c r="I424" s="126" t="e">
        <f>INDEX('TOL2008'!B:B,MATCH(A424,'TOL2008'!A:A,0))</f>
        <v>#N/A</v>
      </c>
      <c r="J424" s="126" t="e">
        <f>INDEX(Pääluokka!$H$2:$H$100,MATCH(VALUE(LEFT(Taulukko1[[#This Row],[TOL2008]],2)),Pääluokka!$G$2:$G$100,0))</f>
        <v>#N/A</v>
      </c>
      <c r="K424" s="126" t="e">
        <f>INDEX(Pääluokka!$I$2:$I$100,MATCH(VALUE(LEFT(Taulukko1[[#This Row],[TOL2008]],2)),Pääluokka!$G$2:$G$100,0))</f>
        <v>#N/A</v>
      </c>
      <c r="L424" s="41">
        <f t="shared" si="60"/>
        <v>56</v>
      </c>
      <c r="M424" s="43">
        <f t="shared" si="61"/>
        <v>39696</v>
      </c>
      <c r="N424" s="43">
        <f t="shared" si="62"/>
        <v>39752</v>
      </c>
      <c r="O424" s="43">
        <f t="shared" si="63"/>
        <v>39692</v>
      </c>
      <c r="P424" s="43">
        <f t="shared" si="64"/>
        <v>39722</v>
      </c>
      <c r="Q424" s="41">
        <f t="shared" si="65"/>
        <v>2008</v>
      </c>
      <c r="R424" s="41">
        <f t="shared" si="66"/>
        <v>2008</v>
      </c>
      <c r="S424" s="43" t="str">
        <f>YEAR(Taulukko1[[#This Row],[Alku KK]])&amp;"Q"&amp;ROUNDDOWN((MONTH(Taulukko1[[#This Row],[Alku KK]])-1)/3+1,0)</f>
        <v>2008Q3</v>
      </c>
      <c r="T424" s="43" t="str">
        <f>YEAR(Taulukko1[[#This Row],[Loppu KK]])&amp;"Q"&amp;ROUNDDOWN((MONTH(Taulukko1[[#This Row],[Loppu KK]])-1)/3+1,0)</f>
        <v>2008Q4</v>
      </c>
      <c r="U424" s="66">
        <f>IF(COUNT(Taulukko1[[#This Row],[Neuvottelujen alaiset ]])=1,Taulukko1[[#This Row],[Neuvottelujen alaiset ]],Taulukko1[[#This Row],[Vähennystarve]])</f>
        <v>520</v>
      </c>
      <c r="V424" s="44">
        <f t="shared" si="67"/>
        <v>0.36538461538461536</v>
      </c>
      <c r="W424" s="44">
        <f t="shared" si="68"/>
        <v>0.25576923076923075</v>
      </c>
      <c r="X424" s="44">
        <f t="shared" si="69"/>
        <v>0.7</v>
      </c>
      <c r="Y424" s="90" t="b">
        <f>AND(MONTH(Taulukko1[[#This Row],[Alku PVM]] )=6,DAY(Taulukko1[[#This Row],[Alku PVM]] )&gt;19)</f>
        <v>0</v>
      </c>
      <c r="Z424" s="90" t="b">
        <f>AND(MONTH(Taulukko1[[#This Row],[Loppu PVM]] )=6,DAY(Taulukko1[[#This Row],[Loppu PVM]] )&gt;19)</f>
        <v>0</v>
      </c>
      <c r="AA424" s="90" t="b">
        <f>OR(MONTH(Taulukko1[[#This Row],[Alku PVM]] )&lt;=5,AND(MONTH(Taulukko1[[#This Row],[Alku PVM]] )=6,DAY(Taulukko1[[#This Row],[Alku PVM]] )&lt;20))</f>
        <v>0</v>
      </c>
      <c r="AB424" s="90" t="b">
        <f>OR(MONTH(Taulukko1[[#This Row],[Loppu PVM]])&lt;=5,AND(MONTH(Taulukko1[[#This Row],[Loppu PVM]] )=6,DAY(Taulukko1[[#This Row],[Loppu PVM]])&lt;20))</f>
        <v>0</v>
      </c>
      <c r="AC424" s="90" t="b">
        <f>OR(MONTH(Taulukko1[[#This Row],[Alku PVM]] )&lt;=3,AND(MONTH(Taulukko1[[#This Row],[Alku PVM]] )=3))</f>
        <v>0</v>
      </c>
      <c r="AD424" s="90" t="b">
        <f>OR(MONTH(Taulukko1[[#This Row],[Loppu PVM]] )&lt;=3,AND(MONTH(Taulukko1[[#This Row],[Loppu PVM]] )=3))</f>
        <v>0</v>
      </c>
      <c r="AE424" s="90" t="b">
        <f>OR(MONTH(Taulukko1[[#This Row],[Alku PVM]] )&lt;=9,AND(MONTH(Taulukko1[[#This Row],[Alku PVM]] )=9))</f>
        <v>1</v>
      </c>
      <c r="AF424" s="90" t="b">
        <f>OR(MONTH(Taulukko1[[#This Row],[Loppu PVM]])&lt;=9,AND(MONTH(Taulukko1[[#This Row],[Loppu PVM]] )=9))</f>
        <v>0</v>
      </c>
      <c r="AG424" s="90" t="b">
        <f>OR(MONTH(Taulukko1[[#This Row],[Alku PVM]] )&lt;=6,AND(MONTH(Taulukko1[[#This Row],[Alku PVM]] )=6))</f>
        <v>0</v>
      </c>
      <c r="AH424" s="90" t="b">
        <f>OR(MONTH(Taulukko1[[#This Row],[Loppu PVM]])&lt;=6,AND(MONTH(Taulukko1[[#This Row],[Loppu PVM]] )=6))</f>
        <v>0</v>
      </c>
    </row>
    <row r="425" spans="1:34" ht="12.75" customHeight="1">
      <c r="A425" t="s">
        <v>2105</v>
      </c>
      <c r="B425" s="23">
        <v>39700</v>
      </c>
      <c r="C425" t="s">
        <v>2104</v>
      </c>
      <c r="E425" s="62">
        <v>55</v>
      </c>
      <c r="F425" s="4">
        <v>39778</v>
      </c>
      <c r="G425" s="5">
        <v>19</v>
      </c>
      <c r="H425" s="16">
        <v>55</v>
      </c>
      <c r="I425" s="126" t="e">
        <f>INDEX('TOL2008'!B:B,MATCH(A425,'TOL2008'!A:A,0))</f>
        <v>#N/A</v>
      </c>
      <c r="J425" s="126" t="e">
        <f>INDEX(Pääluokka!$H$2:$H$100,MATCH(VALUE(LEFT(Taulukko1[[#This Row],[TOL2008]],2)),Pääluokka!$G$2:$G$100,0))</f>
        <v>#N/A</v>
      </c>
      <c r="K425" s="126" t="e">
        <f>INDEX(Pääluokka!$I$2:$I$100,MATCH(VALUE(LEFT(Taulukko1[[#This Row],[TOL2008]],2)),Pääluokka!$G$2:$G$100,0))</f>
        <v>#N/A</v>
      </c>
      <c r="L425" s="41">
        <f t="shared" si="60"/>
        <v>78</v>
      </c>
      <c r="M425" s="43">
        <f t="shared" si="61"/>
        <v>39700</v>
      </c>
      <c r="N425" s="43">
        <f t="shared" si="62"/>
        <v>39778</v>
      </c>
      <c r="O425" s="43">
        <f t="shared" si="63"/>
        <v>39692</v>
      </c>
      <c r="P425" s="43">
        <f t="shared" si="64"/>
        <v>39753</v>
      </c>
      <c r="Q425" s="41">
        <f t="shared" si="65"/>
        <v>2008</v>
      </c>
      <c r="R425" s="41">
        <f t="shared" si="66"/>
        <v>2008</v>
      </c>
      <c r="S425" s="43" t="str">
        <f>YEAR(Taulukko1[[#This Row],[Alku KK]])&amp;"Q"&amp;ROUNDDOWN((MONTH(Taulukko1[[#This Row],[Alku KK]])-1)/3+1,0)</f>
        <v>2008Q3</v>
      </c>
      <c r="T425" s="43" t="str">
        <f>YEAR(Taulukko1[[#This Row],[Loppu KK]])&amp;"Q"&amp;ROUNDDOWN((MONTH(Taulukko1[[#This Row],[Loppu KK]])-1)/3+1,0)</f>
        <v>2008Q4</v>
      </c>
      <c r="U425" s="66">
        <f>IF(COUNT(Taulukko1[[#This Row],[Neuvottelujen alaiset ]])=1,Taulukko1[[#This Row],[Neuvottelujen alaiset ]],Taulukko1[[#This Row],[Vähennystarve]])</f>
        <v>55</v>
      </c>
      <c r="V425" s="44">
        <f t="shared" si="67"/>
        <v>1</v>
      </c>
      <c r="W425" s="44">
        <f t="shared" si="68"/>
        <v>0.34545454545454546</v>
      </c>
      <c r="X425" s="44">
        <f t="shared" si="69"/>
        <v>0.34545454545454546</v>
      </c>
      <c r="Y425" s="90" t="b">
        <f>AND(MONTH(Taulukko1[[#This Row],[Alku PVM]] )=6,DAY(Taulukko1[[#This Row],[Alku PVM]] )&gt;19)</f>
        <v>0</v>
      </c>
      <c r="Z425" s="90" t="b">
        <f>AND(MONTH(Taulukko1[[#This Row],[Loppu PVM]] )=6,DAY(Taulukko1[[#This Row],[Loppu PVM]] )&gt;19)</f>
        <v>0</v>
      </c>
      <c r="AA425" s="90" t="b">
        <f>OR(MONTH(Taulukko1[[#This Row],[Alku PVM]] )&lt;=5,AND(MONTH(Taulukko1[[#This Row],[Alku PVM]] )=6,DAY(Taulukko1[[#This Row],[Alku PVM]] )&lt;20))</f>
        <v>0</v>
      </c>
      <c r="AB425" s="90" t="b">
        <f>OR(MONTH(Taulukko1[[#This Row],[Loppu PVM]])&lt;=5,AND(MONTH(Taulukko1[[#This Row],[Loppu PVM]] )=6,DAY(Taulukko1[[#This Row],[Loppu PVM]])&lt;20))</f>
        <v>0</v>
      </c>
      <c r="AC425" s="90" t="b">
        <f>OR(MONTH(Taulukko1[[#This Row],[Alku PVM]] )&lt;=3,AND(MONTH(Taulukko1[[#This Row],[Alku PVM]] )=3))</f>
        <v>0</v>
      </c>
      <c r="AD425" s="90" t="b">
        <f>OR(MONTH(Taulukko1[[#This Row],[Loppu PVM]] )&lt;=3,AND(MONTH(Taulukko1[[#This Row],[Loppu PVM]] )=3))</f>
        <v>0</v>
      </c>
      <c r="AE425" s="90" t="b">
        <f>OR(MONTH(Taulukko1[[#This Row],[Alku PVM]] )&lt;=9,AND(MONTH(Taulukko1[[#This Row],[Alku PVM]] )=9))</f>
        <v>1</v>
      </c>
      <c r="AF425" s="90" t="b">
        <f>OR(MONTH(Taulukko1[[#This Row],[Loppu PVM]])&lt;=9,AND(MONTH(Taulukko1[[#This Row],[Loppu PVM]] )=9))</f>
        <v>0</v>
      </c>
      <c r="AG425" s="90" t="b">
        <f>OR(MONTH(Taulukko1[[#This Row],[Alku PVM]] )&lt;=6,AND(MONTH(Taulukko1[[#This Row],[Alku PVM]] )=6))</f>
        <v>0</v>
      </c>
      <c r="AH425" s="90" t="b">
        <f>OR(MONTH(Taulukko1[[#This Row],[Loppu PVM]])&lt;=6,AND(MONTH(Taulukko1[[#This Row],[Loppu PVM]] )=6))</f>
        <v>0</v>
      </c>
    </row>
    <row r="426" spans="1:34" ht="12.75" customHeight="1">
      <c r="A426" t="s">
        <v>2023</v>
      </c>
      <c r="B426" s="23">
        <v>39700</v>
      </c>
      <c r="C426" t="s">
        <v>2022</v>
      </c>
      <c r="E426" s="62">
        <v>9</v>
      </c>
      <c r="F426" s="23">
        <v>39721</v>
      </c>
      <c r="G426" s="5">
        <v>1</v>
      </c>
      <c r="H426" s="22">
        <v>100</v>
      </c>
      <c r="I426" s="126" t="e">
        <f>INDEX('TOL2008'!B:B,MATCH(A426,'TOL2008'!A:A,0))</f>
        <v>#N/A</v>
      </c>
      <c r="J426" s="126" t="e">
        <f>INDEX(Pääluokka!$H$2:$H$100,MATCH(VALUE(LEFT(Taulukko1[[#This Row],[TOL2008]],2)),Pääluokka!$G$2:$G$100,0))</f>
        <v>#N/A</v>
      </c>
      <c r="K426" s="126" t="e">
        <f>INDEX(Pääluokka!$I$2:$I$100,MATCH(VALUE(LEFT(Taulukko1[[#This Row],[TOL2008]],2)),Pääluokka!$G$2:$G$100,0))</f>
        <v>#N/A</v>
      </c>
      <c r="L426" s="41">
        <f t="shared" si="60"/>
        <v>21</v>
      </c>
      <c r="M426" s="43">
        <f t="shared" si="61"/>
        <v>39700</v>
      </c>
      <c r="N426" s="43">
        <f t="shared" si="62"/>
        <v>39721</v>
      </c>
      <c r="O426" s="43">
        <f t="shared" si="63"/>
        <v>39692</v>
      </c>
      <c r="P426" s="43">
        <f t="shared" si="64"/>
        <v>39692</v>
      </c>
      <c r="Q426" s="41">
        <f t="shared" si="65"/>
        <v>2008</v>
      </c>
      <c r="R426" s="41">
        <f t="shared" si="66"/>
        <v>2008</v>
      </c>
      <c r="S426" s="43" t="str">
        <f>YEAR(Taulukko1[[#This Row],[Alku KK]])&amp;"Q"&amp;ROUNDDOWN((MONTH(Taulukko1[[#This Row],[Alku KK]])-1)/3+1,0)</f>
        <v>2008Q3</v>
      </c>
      <c r="T426" s="43" t="str">
        <f>YEAR(Taulukko1[[#This Row],[Loppu KK]])&amp;"Q"&amp;ROUNDDOWN((MONTH(Taulukko1[[#This Row],[Loppu KK]])-1)/3+1,0)</f>
        <v>2008Q3</v>
      </c>
      <c r="U426" s="66">
        <f>IF(COUNT(Taulukko1[[#This Row],[Neuvottelujen alaiset ]])=1,Taulukko1[[#This Row],[Neuvottelujen alaiset ]],Taulukko1[[#This Row],[Vähennystarve]])</f>
        <v>100</v>
      </c>
      <c r="V426" s="44">
        <f t="shared" si="67"/>
        <v>0.09</v>
      </c>
      <c r="W426" s="44">
        <f t="shared" si="68"/>
        <v>0.01</v>
      </c>
      <c r="X426" s="44">
        <f t="shared" si="69"/>
        <v>0.1111111111111111</v>
      </c>
      <c r="Y426" s="90" t="b">
        <f>AND(MONTH(Taulukko1[[#This Row],[Alku PVM]] )=6,DAY(Taulukko1[[#This Row],[Alku PVM]] )&gt;19)</f>
        <v>0</v>
      </c>
      <c r="Z426" s="90" t="b">
        <f>AND(MONTH(Taulukko1[[#This Row],[Loppu PVM]] )=6,DAY(Taulukko1[[#This Row],[Loppu PVM]] )&gt;19)</f>
        <v>0</v>
      </c>
      <c r="AA426" s="90" t="b">
        <f>OR(MONTH(Taulukko1[[#This Row],[Alku PVM]] )&lt;=5,AND(MONTH(Taulukko1[[#This Row],[Alku PVM]] )=6,DAY(Taulukko1[[#This Row],[Alku PVM]] )&lt;20))</f>
        <v>0</v>
      </c>
      <c r="AB426" s="90" t="b">
        <f>OR(MONTH(Taulukko1[[#This Row],[Loppu PVM]])&lt;=5,AND(MONTH(Taulukko1[[#This Row],[Loppu PVM]] )=6,DAY(Taulukko1[[#This Row],[Loppu PVM]])&lt;20))</f>
        <v>0</v>
      </c>
      <c r="AC426" s="90" t="b">
        <f>OR(MONTH(Taulukko1[[#This Row],[Alku PVM]] )&lt;=3,AND(MONTH(Taulukko1[[#This Row],[Alku PVM]] )=3))</f>
        <v>0</v>
      </c>
      <c r="AD426" s="90" t="b">
        <f>OR(MONTH(Taulukko1[[#This Row],[Loppu PVM]] )&lt;=3,AND(MONTH(Taulukko1[[#This Row],[Loppu PVM]] )=3))</f>
        <v>0</v>
      </c>
      <c r="AE426" s="90" t="b">
        <f>OR(MONTH(Taulukko1[[#This Row],[Alku PVM]] )&lt;=9,AND(MONTH(Taulukko1[[#This Row],[Alku PVM]] )=9))</f>
        <v>1</v>
      </c>
      <c r="AF426" s="90" t="b">
        <f>OR(MONTH(Taulukko1[[#This Row],[Loppu PVM]])&lt;=9,AND(MONTH(Taulukko1[[#This Row],[Loppu PVM]] )=9))</f>
        <v>1</v>
      </c>
      <c r="AG426" s="90" t="b">
        <f>OR(MONTH(Taulukko1[[#This Row],[Alku PVM]] )&lt;=6,AND(MONTH(Taulukko1[[#This Row],[Alku PVM]] )=6))</f>
        <v>0</v>
      </c>
      <c r="AH426" s="90" t="b">
        <f>OR(MONTH(Taulukko1[[#This Row],[Loppu PVM]])&lt;=6,AND(MONTH(Taulukko1[[#This Row],[Loppu PVM]] )=6))</f>
        <v>0</v>
      </c>
    </row>
    <row r="427" spans="1:34" ht="12.75" customHeight="1">
      <c r="A427" t="s">
        <v>2170</v>
      </c>
      <c r="B427" s="23">
        <v>39701</v>
      </c>
      <c r="C427" t="s">
        <v>2169</v>
      </c>
      <c r="E427" s="62">
        <v>9</v>
      </c>
      <c r="F427" s="23"/>
      <c r="G427" s="5"/>
      <c r="H427" s="22">
        <v>20</v>
      </c>
      <c r="I427" s="126" t="e">
        <f>INDEX('TOL2008'!B:B,MATCH(A427,'TOL2008'!A:A,0))</f>
        <v>#N/A</v>
      </c>
      <c r="J427" s="126" t="e">
        <f>INDEX(Pääluokka!$H$2:$H$100,MATCH(VALUE(LEFT(Taulukko1[[#This Row],[TOL2008]],2)),Pääluokka!$G$2:$G$100,0))</f>
        <v>#N/A</v>
      </c>
      <c r="K427" s="126" t="e">
        <f>INDEX(Pääluokka!$I$2:$I$100,MATCH(VALUE(LEFT(Taulukko1[[#This Row],[TOL2008]],2)),Pääluokka!$G$2:$G$100,0))</f>
        <v>#N/A</v>
      </c>
      <c r="L427" s="41" t="str">
        <f t="shared" si="60"/>
        <v>NA</v>
      </c>
      <c r="M427" s="43">
        <f t="shared" si="61"/>
        <v>39701</v>
      </c>
      <c r="N427" s="43">
        <f t="shared" si="62"/>
        <v>39752</v>
      </c>
      <c r="O427" s="43">
        <f t="shared" si="63"/>
        <v>39692</v>
      </c>
      <c r="P427" s="43">
        <f t="shared" si="64"/>
        <v>39722</v>
      </c>
      <c r="Q427" s="41">
        <f t="shared" si="65"/>
        <v>2008</v>
      </c>
      <c r="R427" s="41">
        <f t="shared" si="66"/>
        <v>2008</v>
      </c>
      <c r="S427" s="43" t="str">
        <f>YEAR(Taulukko1[[#This Row],[Alku KK]])&amp;"Q"&amp;ROUNDDOWN((MONTH(Taulukko1[[#This Row],[Alku KK]])-1)/3+1,0)</f>
        <v>2008Q3</v>
      </c>
      <c r="T427" s="43" t="str">
        <f>YEAR(Taulukko1[[#This Row],[Loppu KK]])&amp;"Q"&amp;ROUNDDOWN((MONTH(Taulukko1[[#This Row],[Loppu KK]])-1)/3+1,0)</f>
        <v>2008Q4</v>
      </c>
      <c r="U427" s="66">
        <f>IF(COUNT(Taulukko1[[#This Row],[Neuvottelujen alaiset ]])=1,Taulukko1[[#This Row],[Neuvottelujen alaiset ]],Taulukko1[[#This Row],[Vähennystarve]])</f>
        <v>20</v>
      </c>
      <c r="V427" s="44">
        <f t="shared" si="67"/>
        <v>0.45</v>
      </c>
      <c r="W427" s="44" t="str">
        <f t="shared" si="68"/>
        <v>NA</v>
      </c>
      <c r="X427" s="44" t="str">
        <f t="shared" si="69"/>
        <v>NA</v>
      </c>
      <c r="Y427" s="90" t="b">
        <f>AND(MONTH(Taulukko1[[#This Row],[Alku PVM]] )=6,DAY(Taulukko1[[#This Row],[Alku PVM]] )&gt;19)</f>
        <v>0</v>
      </c>
      <c r="Z427" s="90" t="b">
        <f>AND(MONTH(Taulukko1[[#This Row],[Loppu PVM]] )=6,DAY(Taulukko1[[#This Row],[Loppu PVM]] )&gt;19)</f>
        <v>0</v>
      </c>
      <c r="AA427" s="90" t="b">
        <f>OR(MONTH(Taulukko1[[#This Row],[Alku PVM]] )&lt;=5,AND(MONTH(Taulukko1[[#This Row],[Alku PVM]] )=6,DAY(Taulukko1[[#This Row],[Alku PVM]] )&lt;20))</f>
        <v>0</v>
      </c>
      <c r="AB427" s="90" t="b">
        <f>OR(MONTH(Taulukko1[[#This Row],[Loppu PVM]])&lt;=5,AND(MONTH(Taulukko1[[#This Row],[Loppu PVM]] )=6,DAY(Taulukko1[[#This Row],[Loppu PVM]])&lt;20))</f>
        <v>0</v>
      </c>
      <c r="AC427" s="90" t="b">
        <f>OR(MONTH(Taulukko1[[#This Row],[Alku PVM]] )&lt;=3,AND(MONTH(Taulukko1[[#This Row],[Alku PVM]] )=3))</f>
        <v>0</v>
      </c>
      <c r="AD427" s="90" t="b">
        <f>OR(MONTH(Taulukko1[[#This Row],[Loppu PVM]] )&lt;=3,AND(MONTH(Taulukko1[[#This Row],[Loppu PVM]] )=3))</f>
        <v>0</v>
      </c>
      <c r="AE427" s="90" t="b">
        <f>OR(MONTH(Taulukko1[[#This Row],[Alku PVM]] )&lt;=9,AND(MONTH(Taulukko1[[#This Row],[Alku PVM]] )=9))</f>
        <v>1</v>
      </c>
      <c r="AF427" s="90" t="b">
        <f>OR(MONTH(Taulukko1[[#This Row],[Loppu PVM]])&lt;=9,AND(MONTH(Taulukko1[[#This Row],[Loppu PVM]] )=9))</f>
        <v>0</v>
      </c>
      <c r="AG427" s="90" t="b">
        <f>OR(MONTH(Taulukko1[[#This Row],[Alku PVM]] )&lt;=6,AND(MONTH(Taulukko1[[#This Row],[Alku PVM]] )=6))</f>
        <v>0</v>
      </c>
      <c r="AH427" s="90" t="b">
        <f>OR(MONTH(Taulukko1[[#This Row],[Loppu PVM]])&lt;=6,AND(MONTH(Taulukko1[[#This Row],[Loppu PVM]] )=6))</f>
        <v>0</v>
      </c>
    </row>
    <row r="428" spans="1:34" ht="12.75" customHeight="1">
      <c r="A428" t="s">
        <v>148</v>
      </c>
      <c r="B428" s="23">
        <v>39701</v>
      </c>
      <c r="C428" t="s">
        <v>1888</v>
      </c>
      <c r="E428" s="62">
        <v>550</v>
      </c>
      <c r="F428" s="4">
        <v>39778</v>
      </c>
      <c r="G428" s="5">
        <v>561</v>
      </c>
      <c r="H428" s="22">
        <v>550</v>
      </c>
      <c r="I428" s="126">
        <f>INDEX('TOL2008'!B:B,MATCH(A428,'TOL2008'!A:A,0))</f>
        <v>17120</v>
      </c>
      <c r="J428" s="126" t="str">
        <f>INDEX(Pääluokka!$H$2:$H$100,MATCH(VALUE(LEFT(Taulukko1[[#This Row],[TOL2008]],2)),Pääluokka!$G$2:$G$100,0))</f>
        <v>Teollisuus</v>
      </c>
      <c r="K428" s="126" t="str">
        <f>INDEX(Pääluokka!$I$2:$I$100,MATCH(VALUE(LEFT(Taulukko1[[#This Row],[TOL2008]],2)),Pääluokka!$G$2:$G$100,0))</f>
        <v>Teollisuus (C-E)</v>
      </c>
      <c r="L428" s="41">
        <f t="shared" si="60"/>
        <v>77</v>
      </c>
      <c r="M428" s="43">
        <f t="shared" si="61"/>
        <v>39701</v>
      </c>
      <c r="N428" s="43">
        <f t="shared" si="62"/>
        <v>39778</v>
      </c>
      <c r="O428" s="43">
        <f t="shared" si="63"/>
        <v>39692</v>
      </c>
      <c r="P428" s="43">
        <f t="shared" si="64"/>
        <v>39753</v>
      </c>
      <c r="Q428" s="41">
        <f t="shared" si="65"/>
        <v>2008</v>
      </c>
      <c r="R428" s="41">
        <f t="shared" si="66"/>
        <v>2008</v>
      </c>
      <c r="S428" s="43" t="str">
        <f>YEAR(Taulukko1[[#This Row],[Alku KK]])&amp;"Q"&amp;ROUNDDOWN((MONTH(Taulukko1[[#This Row],[Alku KK]])-1)/3+1,0)</f>
        <v>2008Q3</v>
      </c>
      <c r="T428" s="43" t="str">
        <f>YEAR(Taulukko1[[#This Row],[Loppu KK]])&amp;"Q"&amp;ROUNDDOWN((MONTH(Taulukko1[[#This Row],[Loppu KK]])-1)/3+1,0)</f>
        <v>2008Q4</v>
      </c>
      <c r="U428" s="66">
        <f>IF(COUNT(Taulukko1[[#This Row],[Neuvottelujen alaiset ]])=1,Taulukko1[[#This Row],[Neuvottelujen alaiset ]],Taulukko1[[#This Row],[Vähennystarve]])</f>
        <v>550</v>
      </c>
      <c r="V428" s="44">
        <f t="shared" si="67"/>
        <v>1</v>
      </c>
      <c r="W428" s="44">
        <f t="shared" si="68"/>
        <v>1.02</v>
      </c>
      <c r="X428" s="44">
        <f t="shared" si="69"/>
        <v>1.02</v>
      </c>
      <c r="Y428" s="90" t="b">
        <f>AND(MONTH(Taulukko1[[#This Row],[Alku PVM]] )=6,DAY(Taulukko1[[#This Row],[Alku PVM]] )&gt;19)</f>
        <v>0</v>
      </c>
      <c r="Z428" s="90" t="b">
        <f>AND(MONTH(Taulukko1[[#This Row],[Loppu PVM]] )=6,DAY(Taulukko1[[#This Row],[Loppu PVM]] )&gt;19)</f>
        <v>0</v>
      </c>
      <c r="AA428" s="90" t="b">
        <f>OR(MONTH(Taulukko1[[#This Row],[Alku PVM]] )&lt;=5,AND(MONTH(Taulukko1[[#This Row],[Alku PVM]] )=6,DAY(Taulukko1[[#This Row],[Alku PVM]] )&lt;20))</f>
        <v>0</v>
      </c>
      <c r="AB428" s="90" t="b">
        <f>OR(MONTH(Taulukko1[[#This Row],[Loppu PVM]])&lt;=5,AND(MONTH(Taulukko1[[#This Row],[Loppu PVM]] )=6,DAY(Taulukko1[[#This Row],[Loppu PVM]])&lt;20))</f>
        <v>0</v>
      </c>
      <c r="AC428" s="90" t="b">
        <f>OR(MONTH(Taulukko1[[#This Row],[Alku PVM]] )&lt;=3,AND(MONTH(Taulukko1[[#This Row],[Alku PVM]] )=3))</f>
        <v>0</v>
      </c>
      <c r="AD428" s="90" t="b">
        <f>OR(MONTH(Taulukko1[[#This Row],[Loppu PVM]] )&lt;=3,AND(MONTH(Taulukko1[[#This Row],[Loppu PVM]] )=3))</f>
        <v>0</v>
      </c>
      <c r="AE428" s="90" t="b">
        <f>OR(MONTH(Taulukko1[[#This Row],[Alku PVM]] )&lt;=9,AND(MONTH(Taulukko1[[#This Row],[Alku PVM]] )=9))</f>
        <v>1</v>
      </c>
      <c r="AF428" s="90" t="b">
        <f>OR(MONTH(Taulukko1[[#This Row],[Loppu PVM]])&lt;=9,AND(MONTH(Taulukko1[[#This Row],[Loppu PVM]] )=9))</f>
        <v>0</v>
      </c>
      <c r="AG428" s="90" t="b">
        <f>OR(MONTH(Taulukko1[[#This Row],[Alku PVM]] )&lt;=6,AND(MONTH(Taulukko1[[#This Row],[Alku PVM]] )=6))</f>
        <v>0</v>
      </c>
      <c r="AH428" s="90" t="b">
        <f>OR(MONTH(Taulukko1[[#This Row],[Loppu PVM]])&lt;=6,AND(MONTH(Taulukko1[[#This Row],[Loppu PVM]] )=6))</f>
        <v>0</v>
      </c>
    </row>
    <row r="429" spans="1:34" ht="12.75" customHeight="1">
      <c r="A429" s="64" t="s">
        <v>50</v>
      </c>
      <c r="B429" s="23">
        <v>39701</v>
      </c>
      <c r="C429" t="s">
        <v>1849</v>
      </c>
      <c r="E429" s="62">
        <v>685</v>
      </c>
      <c r="F429" s="4">
        <v>39758</v>
      </c>
      <c r="G429" s="5">
        <v>600</v>
      </c>
      <c r="H429" s="16">
        <v>685</v>
      </c>
      <c r="I429" s="126">
        <f>INDEX('TOL2008'!B:B,MATCH(A429,'TOL2008'!A:A,0))</f>
        <v>17120</v>
      </c>
      <c r="J429" s="126" t="str">
        <f>INDEX(Pääluokka!$H$2:$H$100,MATCH(VALUE(LEFT(Taulukko1[[#This Row],[TOL2008]],2)),Pääluokka!$G$2:$G$100,0))</f>
        <v>Teollisuus</v>
      </c>
      <c r="K429" s="126" t="str">
        <f>INDEX(Pääluokka!$I$2:$I$100,MATCH(VALUE(LEFT(Taulukko1[[#This Row],[TOL2008]],2)),Pääluokka!$G$2:$G$100,0))</f>
        <v>Teollisuus (C-E)</v>
      </c>
      <c r="L429" s="41">
        <f t="shared" si="60"/>
        <v>57</v>
      </c>
      <c r="M429" s="43">
        <f t="shared" si="61"/>
        <v>39701</v>
      </c>
      <c r="N429" s="43">
        <f t="shared" si="62"/>
        <v>39758</v>
      </c>
      <c r="O429" s="43">
        <f t="shared" si="63"/>
        <v>39692</v>
      </c>
      <c r="P429" s="43">
        <f t="shared" si="64"/>
        <v>39753</v>
      </c>
      <c r="Q429" s="41">
        <f t="shared" si="65"/>
        <v>2008</v>
      </c>
      <c r="R429" s="41">
        <f t="shared" si="66"/>
        <v>2008</v>
      </c>
      <c r="S429" s="43" t="str">
        <f>YEAR(Taulukko1[[#This Row],[Alku KK]])&amp;"Q"&amp;ROUNDDOWN((MONTH(Taulukko1[[#This Row],[Alku KK]])-1)/3+1,0)</f>
        <v>2008Q3</v>
      </c>
      <c r="T429" s="43" t="str">
        <f>YEAR(Taulukko1[[#This Row],[Loppu KK]])&amp;"Q"&amp;ROUNDDOWN((MONTH(Taulukko1[[#This Row],[Loppu KK]])-1)/3+1,0)</f>
        <v>2008Q4</v>
      </c>
      <c r="U429" s="66">
        <f>IF(COUNT(Taulukko1[[#This Row],[Neuvottelujen alaiset ]])=1,Taulukko1[[#This Row],[Neuvottelujen alaiset ]],Taulukko1[[#This Row],[Vähennystarve]])</f>
        <v>685</v>
      </c>
      <c r="V429" s="44">
        <f t="shared" si="67"/>
        <v>1</v>
      </c>
      <c r="W429" s="44">
        <f t="shared" si="68"/>
        <v>0.87591240875912413</v>
      </c>
      <c r="X429" s="44">
        <f t="shared" si="69"/>
        <v>0.87591240875912413</v>
      </c>
      <c r="Y429" s="90" t="b">
        <f>AND(MONTH(Taulukko1[[#This Row],[Alku PVM]] )=6,DAY(Taulukko1[[#This Row],[Alku PVM]] )&gt;19)</f>
        <v>0</v>
      </c>
      <c r="Z429" s="90" t="b">
        <f>AND(MONTH(Taulukko1[[#This Row],[Loppu PVM]] )=6,DAY(Taulukko1[[#This Row],[Loppu PVM]] )&gt;19)</f>
        <v>0</v>
      </c>
      <c r="AA429" s="90" t="b">
        <f>OR(MONTH(Taulukko1[[#This Row],[Alku PVM]] )&lt;=5,AND(MONTH(Taulukko1[[#This Row],[Alku PVM]] )=6,DAY(Taulukko1[[#This Row],[Alku PVM]] )&lt;20))</f>
        <v>0</v>
      </c>
      <c r="AB429" s="90" t="b">
        <f>OR(MONTH(Taulukko1[[#This Row],[Loppu PVM]])&lt;=5,AND(MONTH(Taulukko1[[#This Row],[Loppu PVM]] )=6,DAY(Taulukko1[[#This Row],[Loppu PVM]])&lt;20))</f>
        <v>0</v>
      </c>
      <c r="AC429" s="90" t="b">
        <f>OR(MONTH(Taulukko1[[#This Row],[Alku PVM]] )&lt;=3,AND(MONTH(Taulukko1[[#This Row],[Alku PVM]] )=3))</f>
        <v>0</v>
      </c>
      <c r="AD429" s="90" t="b">
        <f>OR(MONTH(Taulukko1[[#This Row],[Loppu PVM]] )&lt;=3,AND(MONTH(Taulukko1[[#This Row],[Loppu PVM]] )=3))</f>
        <v>0</v>
      </c>
      <c r="AE429" s="90" t="b">
        <f>OR(MONTH(Taulukko1[[#This Row],[Alku PVM]] )&lt;=9,AND(MONTH(Taulukko1[[#This Row],[Alku PVM]] )=9))</f>
        <v>1</v>
      </c>
      <c r="AF429" s="90" t="b">
        <f>OR(MONTH(Taulukko1[[#This Row],[Loppu PVM]])&lt;=9,AND(MONTH(Taulukko1[[#This Row],[Loppu PVM]] )=9))</f>
        <v>0</v>
      </c>
      <c r="AG429" s="90" t="b">
        <f>OR(MONTH(Taulukko1[[#This Row],[Alku PVM]] )&lt;=6,AND(MONTH(Taulukko1[[#This Row],[Alku PVM]] )=6))</f>
        <v>0</v>
      </c>
      <c r="AH429" s="90" t="b">
        <f>OR(MONTH(Taulukko1[[#This Row],[Loppu PVM]])&lt;=6,AND(MONTH(Taulukko1[[#This Row],[Loppu PVM]] )=6))</f>
        <v>0</v>
      </c>
    </row>
    <row r="430" spans="1:34" ht="12.75" customHeight="1">
      <c r="A430" t="s">
        <v>50</v>
      </c>
      <c r="B430" s="23">
        <v>39701</v>
      </c>
      <c r="C430" t="s">
        <v>1848</v>
      </c>
      <c r="E430" s="62">
        <v>30</v>
      </c>
      <c r="F430" s="4">
        <v>39800</v>
      </c>
      <c r="G430" s="5">
        <v>0</v>
      </c>
      <c r="H430" s="16">
        <v>690</v>
      </c>
      <c r="I430" s="126">
        <f>INDEX('TOL2008'!B:B,MATCH(A430,'TOL2008'!A:A,0))</f>
        <v>17120</v>
      </c>
      <c r="J430" s="126" t="str">
        <f>INDEX(Pääluokka!$H$2:$H$100,MATCH(VALUE(LEFT(Taulukko1[[#This Row],[TOL2008]],2)),Pääluokka!$G$2:$G$100,0))</f>
        <v>Teollisuus</v>
      </c>
      <c r="K430" s="126" t="str">
        <f>INDEX(Pääluokka!$I$2:$I$100,MATCH(VALUE(LEFT(Taulukko1[[#This Row],[TOL2008]],2)),Pääluokka!$G$2:$G$100,0))</f>
        <v>Teollisuus (C-E)</v>
      </c>
      <c r="L430" s="41">
        <f t="shared" si="60"/>
        <v>99</v>
      </c>
      <c r="M430" s="43">
        <f t="shared" si="61"/>
        <v>39701</v>
      </c>
      <c r="N430" s="43">
        <f t="shared" si="62"/>
        <v>39800</v>
      </c>
      <c r="O430" s="43">
        <f t="shared" si="63"/>
        <v>39692</v>
      </c>
      <c r="P430" s="43">
        <f t="shared" si="64"/>
        <v>39783</v>
      </c>
      <c r="Q430" s="41">
        <f t="shared" si="65"/>
        <v>2008</v>
      </c>
      <c r="R430" s="41">
        <f t="shared" si="66"/>
        <v>2008</v>
      </c>
      <c r="S430" s="43" t="str">
        <f>YEAR(Taulukko1[[#This Row],[Alku KK]])&amp;"Q"&amp;ROUNDDOWN((MONTH(Taulukko1[[#This Row],[Alku KK]])-1)/3+1,0)</f>
        <v>2008Q3</v>
      </c>
      <c r="T430" s="43" t="str">
        <f>YEAR(Taulukko1[[#This Row],[Loppu KK]])&amp;"Q"&amp;ROUNDDOWN((MONTH(Taulukko1[[#This Row],[Loppu KK]])-1)/3+1,0)</f>
        <v>2008Q4</v>
      </c>
      <c r="U430" s="66">
        <f>IF(COUNT(Taulukko1[[#This Row],[Neuvottelujen alaiset ]])=1,Taulukko1[[#This Row],[Neuvottelujen alaiset ]],Taulukko1[[#This Row],[Vähennystarve]])</f>
        <v>690</v>
      </c>
      <c r="V430" s="44">
        <f t="shared" si="67"/>
        <v>4.3478260869565216E-2</v>
      </c>
      <c r="W430" s="44">
        <f t="shared" si="68"/>
        <v>0</v>
      </c>
      <c r="X430" s="44">
        <f t="shared" si="69"/>
        <v>0</v>
      </c>
      <c r="Y430" s="90" t="b">
        <f>AND(MONTH(Taulukko1[[#This Row],[Alku PVM]] )=6,DAY(Taulukko1[[#This Row],[Alku PVM]] )&gt;19)</f>
        <v>0</v>
      </c>
      <c r="Z430" s="90" t="b">
        <f>AND(MONTH(Taulukko1[[#This Row],[Loppu PVM]] )=6,DAY(Taulukko1[[#This Row],[Loppu PVM]] )&gt;19)</f>
        <v>0</v>
      </c>
      <c r="AA430" s="90" t="b">
        <f>OR(MONTH(Taulukko1[[#This Row],[Alku PVM]] )&lt;=5,AND(MONTH(Taulukko1[[#This Row],[Alku PVM]] )=6,DAY(Taulukko1[[#This Row],[Alku PVM]] )&lt;20))</f>
        <v>0</v>
      </c>
      <c r="AB430" s="90" t="b">
        <f>OR(MONTH(Taulukko1[[#This Row],[Loppu PVM]])&lt;=5,AND(MONTH(Taulukko1[[#This Row],[Loppu PVM]] )=6,DAY(Taulukko1[[#This Row],[Loppu PVM]])&lt;20))</f>
        <v>0</v>
      </c>
      <c r="AC430" s="90" t="b">
        <f>OR(MONTH(Taulukko1[[#This Row],[Alku PVM]] )&lt;=3,AND(MONTH(Taulukko1[[#This Row],[Alku PVM]] )=3))</f>
        <v>0</v>
      </c>
      <c r="AD430" s="90" t="b">
        <f>OR(MONTH(Taulukko1[[#This Row],[Loppu PVM]] )&lt;=3,AND(MONTH(Taulukko1[[#This Row],[Loppu PVM]] )=3))</f>
        <v>0</v>
      </c>
      <c r="AE430" s="90" t="b">
        <f>OR(MONTH(Taulukko1[[#This Row],[Alku PVM]] )&lt;=9,AND(MONTH(Taulukko1[[#This Row],[Alku PVM]] )=9))</f>
        <v>1</v>
      </c>
      <c r="AF430" s="90" t="b">
        <f>OR(MONTH(Taulukko1[[#This Row],[Loppu PVM]])&lt;=9,AND(MONTH(Taulukko1[[#This Row],[Loppu PVM]] )=9))</f>
        <v>0</v>
      </c>
      <c r="AG430" s="90" t="b">
        <f>OR(MONTH(Taulukko1[[#This Row],[Alku PVM]] )&lt;=6,AND(MONTH(Taulukko1[[#This Row],[Alku PVM]] )=6))</f>
        <v>0</v>
      </c>
      <c r="AH430" s="90" t="b">
        <f>OR(MONTH(Taulukko1[[#This Row],[Loppu PVM]])&lt;=6,AND(MONTH(Taulukko1[[#This Row],[Loppu PVM]] )=6))</f>
        <v>0</v>
      </c>
    </row>
    <row r="431" spans="1:34" ht="12.75" customHeight="1">
      <c r="A431" t="s">
        <v>1863</v>
      </c>
      <c r="B431" s="23">
        <v>39703</v>
      </c>
      <c r="C431" t="s">
        <v>1862</v>
      </c>
      <c r="E431" s="62">
        <v>50</v>
      </c>
      <c r="F431" s="4"/>
      <c r="G431" s="5"/>
      <c r="H431" s="16">
        <v>50</v>
      </c>
      <c r="I431" s="126" t="e">
        <f>INDEX('TOL2008'!B:B,MATCH(A431,'TOL2008'!A:A,0))</f>
        <v>#N/A</v>
      </c>
      <c r="J431" s="126" t="e">
        <f>INDEX(Pääluokka!$H$2:$H$100,MATCH(VALUE(LEFT(Taulukko1[[#This Row],[TOL2008]],2)),Pääluokka!$G$2:$G$100,0))</f>
        <v>#N/A</v>
      </c>
      <c r="K431" s="126" t="e">
        <f>INDEX(Pääluokka!$I$2:$I$100,MATCH(VALUE(LEFT(Taulukko1[[#This Row],[TOL2008]],2)),Pääluokka!$G$2:$G$100,0))</f>
        <v>#N/A</v>
      </c>
      <c r="L431" s="41" t="str">
        <f t="shared" si="60"/>
        <v>NA</v>
      </c>
      <c r="M431" s="43">
        <f t="shared" si="61"/>
        <v>39703</v>
      </c>
      <c r="N431" s="43">
        <f t="shared" si="62"/>
        <v>39754</v>
      </c>
      <c r="O431" s="43">
        <f t="shared" si="63"/>
        <v>39692</v>
      </c>
      <c r="P431" s="43">
        <f t="shared" si="64"/>
        <v>39753</v>
      </c>
      <c r="Q431" s="41">
        <f t="shared" si="65"/>
        <v>2008</v>
      </c>
      <c r="R431" s="41">
        <f t="shared" si="66"/>
        <v>2008</v>
      </c>
      <c r="S431" s="43" t="str">
        <f>YEAR(Taulukko1[[#This Row],[Alku KK]])&amp;"Q"&amp;ROUNDDOWN((MONTH(Taulukko1[[#This Row],[Alku KK]])-1)/3+1,0)</f>
        <v>2008Q3</v>
      </c>
      <c r="T431" s="43" t="str">
        <f>YEAR(Taulukko1[[#This Row],[Loppu KK]])&amp;"Q"&amp;ROUNDDOWN((MONTH(Taulukko1[[#This Row],[Loppu KK]])-1)/3+1,0)</f>
        <v>2008Q4</v>
      </c>
      <c r="U431" s="66">
        <f>IF(COUNT(Taulukko1[[#This Row],[Neuvottelujen alaiset ]])=1,Taulukko1[[#This Row],[Neuvottelujen alaiset ]],Taulukko1[[#This Row],[Vähennystarve]])</f>
        <v>50</v>
      </c>
      <c r="V431" s="44">
        <f t="shared" si="67"/>
        <v>1</v>
      </c>
      <c r="W431" s="44" t="str">
        <f t="shared" si="68"/>
        <v>NA</v>
      </c>
      <c r="X431" s="44" t="str">
        <f t="shared" si="69"/>
        <v>NA</v>
      </c>
      <c r="Y431" s="90" t="b">
        <f>AND(MONTH(Taulukko1[[#This Row],[Alku PVM]] )=6,DAY(Taulukko1[[#This Row],[Alku PVM]] )&gt;19)</f>
        <v>0</v>
      </c>
      <c r="Z431" s="90" t="b">
        <f>AND(MONTH(Taulukko1[[#This Row],[Loppu PVM]] )=6,DAY(Taulukko1[[#This Row],[Loppu PVM]] )&gt;19)</f>
        <v>0</v>
      </c>
      <c r="AA431" s="90" t="b">
        <f>OR(MONTH(Taulukko1[[#This Row],[Alku PVM]] )&lt;=5,AND(MONTH(Taulukko1[[#This Row],[Alku PVM]] )=6,DAY(Taulukko1[[#This Row],[Alku PVM]] )&lt;20))</f>
        <v>0</v>
      </c>
      <c r="AB431" s="90" t="b">
        <f>OR(MONTH(Taulukko1[[#This Row],[Loppu PVM]])&lt;=5,AND(MONTH(Taulukko1[[#This Row],[Loppu PVM]] )=6,DAY(Taulukko1[[#This Row],[Loppu PVM]])&lt;20))</f>
        <v>0</v>
      </c>
      <c r="AC431" s="90" t="b">
        <f>OR(MONTH(Taulukko1[[#This Row],[Alku PVM]] )&lt;=3,AND(MONTH(Taulukko1[[#This Row],[Alku PVM]] )=3))</f>
        <v>0</v>
      </c>
      <c r="AD431" s="90" t="b">
        <f>OR(MONTH(Taulukko1[[#This Row],[Loppu PVM]] )&lt;=3,AND(MONTH(Taulukko1[[#This Row],[Loppu PVM]] )=3))</f>
        <v>0</v>
      </c>
      <c r="AE431" s="90" t="b">
        <f>OR(MONTH(Taulukko1[[#This Row],[Alku PVM]] )&lt;=9,AND(MONTH(Taulukko1[[#This Row],[Alku PVM]] )=9))</f>
        <v>1</v>
      </c>
      <c r="AF431" s="90" t="b">
        <f>OR(MONTH(Taulukko1[[#This Row],[Loppu PVM]])&lt;=9,AND(MONTH(Taulukko1[[#This Row],[Loppu PVM]] )=9))</f>
        <v>0</v>
      </c>
      <c r="AG431" s="90" t="b">
        <f>OR(MONTH(Taulukko1[[#This Row],[Alku PVM]] )&lt;=6,AND(MONTH(Taulukko1[[#This Row],[Alku PVM]] )=6))</f>
        <v>0</v>
      </c>
      <c r="AH431" s="90" t="b">
        <f>OR(MONTH(Taulukko1[[#This Row],[Loppu PVM]])&lt;=6,AND(MONTH(Taulukko1[[#This Row],[Loppu PVM]] )=6))</f>
        <v>0</v>
      </c>
    </row>
    <row r="432" spans="1:34" ht="12.75" customHeight="1">
      <c r="A432" s="21" t="s">
        <v>531</v>
      </c>
      <c r="B432" s="23">
        <v>39707</v>
      </c>
      <c r="C432" s="21" t="s">
        <v>2963</v>
      </c>
      <c r="D432" s="24"/>
      <c r="F432" s="23">
        <v>39885</v>
      </c>
      <c r="G432" s="24">
        <v>0</v>
      </c>
      <c r="H432" s="16">
        <v>700</v>
      </c>
      <c r="I432" s="126">
        <f>INDEX('TOL2008'!B:B,MATCH(A432,'TOL2008'!A:A,0))</f>
        <v>51101</v>
      </c>
      <c r="J432" s="126" t="str">
        <f>INDEX(Pääluokka!$H$2:$H$100,MATCH(VALUE(LEFT(Taulukko1[[#This Row],[TOL2008]],2)),Pääluokka!$G$2:$G$100,0))</f>
        <v>Kuljetus ja varastointi</v>
      </c>
      <c r="K432" s="126" t="str">
        <f>INDEX(Pääluokka!$I$2:$I$100,MATCH(VALUE(LEFT(Taulukko1[[#This Row],[TOL2008]],2)),Pääluokka!$G$2:$G$100,0))</f>
        <v>Palvelualat (G-N, R, S)</v>
      </c>
      <c r="L432" s="41">
        <f t="shared" si="60"/>
        <v>178</v>
      </c>
      <c r="M432" s="43">
        <f t="shared" si="61"/>
        <v>39707</v>
      </c>
      <c r="N432" s="43">
        <f t="shared" si="62"/>
        <v>39885</v>
      </c>
      <c r="O432" s="43">
        <f t="shared" si="63"/>
        <v>39692</v>
      </c>
      <c r="P432" s="43">
        <f t="shared" si="64"/>
        <v>39873</v>
      </c>
      <c r="Q432" s="41">
        <f t="shared" si="65"/>
        <v>2008</v>
      </c>
      <c r="R432" s="41">
        <f t="shared" si="66"/>
        <v>2009</v>
      </c>
      <c r="S432" s="43" t="str">
        <f>YEAR(Taulukko1[[#This Row],[Alku KK]])&amp;"Q"&amp;ROUNDDOWN((MONTH(Taulukko1[[#This Row],[Alku KK]])-1)/3+1,0)</f>
        <v>2008Q3</v>
      </c>
      <c r="T432" s="43" t="str">
        <f>YEAR(Taulukko1[[#This Row],[Loppu KK]])&amp;"Q"&amp;ROUNDDOWN((MONTH(Taulukko1[[#This Row],[Loppu KK]])-1)/3+1,0)</f>
        <v>2009Q1</v>
      </c>
      <c r="U432" s="66">
        <f>IF(COUNT(Taulukko1[[#This Row],[Neuvottelujen alaiset ]])=1,Taulukko1[[#This Row],[Neuvottelujen alaiset ]],Taulukko1[[#This Row],[Vähennystarve]])</f>
        <v>700</v>
      </c>
      <c r="V432" s="44" t="str">
        <f t="shared" si="67"/>
        <v>NA</v>
      </c>
      <c r="W432" s="44">
        <f t="shared" si="68"/>
        <v>0</v>
      </c>
      <c r="X432" s="44" t="str">
        <f t="shared" si="69"/>
        <v>NA</v>
      </c>
      <c r="Y432" s="90" t="b">
        <f>AND(MONTH(Taulukko1[[#This Row],[Alku PVM]] )=6,DAY(Taulukko1[[#This Row],[Alku PVM]] )&gt;19)</f>
        <v>0</v>
      </c>
      <c r="Z432" s="90" t="b">
        <f>AND(MONTH(Taulukko1[[#This Row],[Loppu PVM]] )=6,DAY(Taulukko1[[#This Row],[Loppu PVM]] )&gt;19)</f>
        <v>0</v>
      </c>
      <c r="AA432" s="90" t="b">
        <f>OR(MONTH(Taulukko1[[#This Row],[Alku PVM]] )&lt;=5,AND(MONTH(Taulukko1[[#This Row],[Alku PVM]] )=6,DAY(Taulukko1[[#This Row],[Alku PVM]] )&lt;20))</f>
        <v>0</v>
      </c>
      <c r="AB432" s="90" t="b">
        <f>OR(MONTH(Taulukko1[[#This Row],[Loppu PVM]])&lt;=5,AND(MONTH(Taulukko1[[#This Row],[Loppu PVM]] )=6,DAY(Taulukko1[[#This Row],[Loppu PVM]])&lt;20))</f>
        <v>1</v>
      </c>
      <c r="AC432" s="90" t="b">
        <f>OR(MONTH(Taulukko1[[#This Row],[Alku PVM]] )&lt;=3,AND(MONTH(Taulukko1[[#This Row],[Alku PVM]] )=3))</f>
        <v>0</v>
      </c>
      <c r="AD432" s="90" t="b">
        <f>OR(MONTH(Taulukko1[[#This Row],[Loppu PVM]] )&lt;=3,AND(MONTH(Taulukko1[[#This Row],[Loppu PVM]] )=3))</f>
        <v>1</v>
      </c>
      <c r="AE432" s="90" t="b">
        <f>OR(MONTH(Taulukko1[[#This Row],[Alku PVM]] )&lt;=9,AND(MONTH(Taulukko1[[#This Row],[Alku PVM]] )=9))</f>
        <v>1</v>
      </c>
      <c r="AF432" s="90" t="b">
        <f>OR(MONTH(Taulukko1[[#This Row],[Loppu PVM]])&lt;=9,AND(MONTH(Taulukko1[[#This Row],[Loppu PVM]] )=9))</f>
        <v>1</v>
      </c>
      <c r="AG432" s="90" t="b">
        <f>OR(MONTH(Taulukko1[[#This Row],[Alku PVM]] )&lt;=6,AND(MONTH(Taulukko1[[#This Row],[Alku PVM]] )=6))</f>
        <v>0</v>
      </c>
      <c r="AH432" s="90" t="b">
        <f>OR(MONTH(Taulukko1[[#This Row],[Loppu PVM]])&lt;=6,AND(MONTH(Taulukko1[[#This Row],[Loppu PVM]] )=6))</f>
        <v>1</v>
      </c>
    </row>
    <row r="433" spans="1:34" ht="12.75" customHeight="1">
      <c r="A433" s="21" t="s">
        <v>2012</v>
      </c>
      <c r="B433" s="23">
        <v>39707</v>
      </c>
      <c r="C433" s="21" t="s">
        <v>1401</v>
      </c>
      <c r="D433" s="24"/>
      <c r="E433" s="62">
        <v>50</v>
      </c>
      <c r="F433" s="23">
        <v>39742</v>
      </c>
      <c r="G433" s="24">
        <v>27</v>
      </c>
      <c r="H433" s="16">
        <v>50</v>
      </c>
      <c r="I433" s="126" t="e">
        <f>INDEX('TOL2008'!B:B,MATCH(A433,'TOL2008'!A:A,0))</f>
        <v>#N/A</v>
      </c>
      <c r="J433" s="126" t="e">
        <f>INDEX(Pääluokka!$H$2:$H$100,MATCH(VALUE(LEFT(Taulukko1[[#This Row],[TOL2008]],2)),Pääluokka!$G$2:$G$100,0))</f>
        <v>#N/A</v>
      </c>
      <c r="K433" s="126" t="e">
        <f>INDEX(Pääluokka!$I$2:$I$100,MATCH(VALUE(LEFT(Taulukko1[[#This Row],[TOL2008]],2)),Pääluokka!$G$2:$G$100,0))</f>
        <v>#N/A</v>
      </c>
      <c r="L433" s="41">
        <f t="shared" si="60"/>
        <v>35</v>
      </c>
      <c r="M433" s="43">
        <f t="shared" si="61"/>
        <v>39707</v>
      </c>
      <c r="N433" s="43">
        <f t="shared" si="62"/>
        <v>39742</v>
      </c>
      <c r="O433" s="43">
        <f t="shared" si="63"/>
        <v>39692</v>
      </c>
      <c r="P433" s="43">
        <f t="shared" si="64"/>
        <v>39722</v>
      </c>
      <c r="Q433" s="41">
        <f t="shared" si="65"/>
        <v>2008</v>
      </c>
      <c r="R433" s="41">
        <f t="shared" si="66"/>
        <v>2008</v>
      </c>
      <c r="S433" s="43" t="str">
        <f>YEAR(Taulukko1[[#This Row],[Alku KK]])&amp;"Q"&amp;ROUNDDOWN((MONTH(Taulukko1[[#This Row],[Alku KK]])-1)/3+1,0)</f>
        <v>2008Q3</v>
      </c>
      <c r="T433" s="43" t="str">
        <f>YEAR(Taulukko1[[#This Row],[Loppu KK]])&amp;"Q"&amp;ROUNDDOWN((MONTH(Taulukko1[[#This Row],[Loppu KK]])-1)/3+1,0)</f>
        <v>2008Q4</v>
      </c>
      <c r="U433" s="66">
        <f>IF(COUNT(Taulukko1[[#This Row],[Neuvottelujen alaiset ]])=1,Taulukko1[[#This Row],[Neuvottelujen alaiset ]],Taulukko1[[#This Row],[Vähennystarve]])</f>
        <v>50</v>
      </c>
      <c r="V433" s="44">
        <f t="shared" si="67"/>
        <v>1</v>
      </c>
      <c r="W433" s="44">
        <f t="shared" si="68"/>
        <v>0.54</v>
      </c>
      <c r="X433" s="44">
        <f t="shared" si="69"/>
        <v>0.54</v>
      </c>
      <c r="Y433" s="90" t="b">
        <f>AND(MONTH(Taulukko1[[#This Row],[Alku PVM]] )=6,DAY(Taulukko1[[#This Row],[Alku PVM]] )&gt;19)</f>
        <v>0</v>
      </c>
      <c r="Z433" s="90" t="b">
        <f>AND(MONTH(Taulukko1[[#This Row],[Loppu PVM]] )=6,DAY(Taulukko1[[#This Row],[Loppu PVM]] )&gt;19)</f>
        <v>0</v>
      </c>
      <c r="AA433" s="90" t="b">
        <f>OR(MONTH(Taulukko1[[#This Row],[Alku PVM]] )&lt;=5,AND(MONTH(Taulukko1[[#This Row],[Alku PVM]] )=6,DAY(Taulukko1[[#This Row],[Alku PVM]] )&lt;20))</f>
        <v>0</v>
      </c>
      <c r="AB433" s="90" t="b">
        <f>OR(MONTH(Taulukko1[[#This Row],[Loppu PVM]])&lt;=5,AND(MONTH(Taulukko1[[#This Row],[Loppu PVM]] )=6,DAY(Taulukko1[[#This Row],[Loppu PVM]])&lt;20))</f>
        <v>0</v>
      </c>
      <c r="AC433" s="90" t="b">
        <f>OR(MONTH(Taulukko1[[#This Row],[Alku PVM]] )&lt;=3,AND(MONTH(Taulukko1[[#This Row],[Alku PVM]] )=3))</f>
        <v>0</v>
      </c>
      <c r="AD433" s="90" t="b">
        <f>OR(MONTH(Taulukko1[[#This Row],[Loppu PVM]] )&lt;=3,AND(MONTH(Taulukko1[[#This Row],[Loppu PVM]] )=3))</f>
        <v>0</v>
      </c>
      <c r="AE433" s="90" t="b">
        <f>OR(MONTH(Taulukko1[[#This Row],[Alku PVM]] )&lt;=9,AND(MONTH(Taulukko1[[#This Row],[Alku PVM]] )=9))</f>
        <v>1</v>
      </c>
      <c r="AF433" s="90" t="b">
        <f>OR(MONTH(Taulukko1[[#This Row],[Loppu PVM]])&lt;=9,AND(MONTH(Taulukko1[[#This Row],[Loppu PVM]] )=9))</f>
        <v>0</v>
      </c>
      <c r="AG433" s="90" t="b">
        <f>OR(MONTH(Taulukko1[[#This Row],[Alku PVM]] )&lt;=6,AND(MONTH(Taulukko1[[#This Row],[Alku PVM]] )=6))</f>
        <v>0</v>
      </c>
      <c r="AH433" s="90" t="b">
        <f>OR(MONTH(Taulukko1[[#This Row],[Loppu PVM]])&lt;=6,AND(MONTH(Taulukko1[[#This Row],[Loppu PVM]] )=6))</f>
        <v>0</v>
      </c>
    </row>
    <row r="434" spans="1:34" ht="12.75" customHeight="1">
      <c r="A434" t="s">
        <v>2144</v>
      </c>
      <c r="B434" s="23">
        <v>39709</v>
      </c>
      <c r="C434" s="21" t="s">
        <v>2143</v>
      </c>
      <c r="D434" s="24"/>
      <c r="F434" s="23">
        <v>39758</v>
      </c>
      <c r="G434" s="24"/>
      <c r="H434" s="16">
        <v>49</v>
      </c>
      <c r="I434" s="126" t="e">
        <f>INDEX('TOL2008'!B:B,MATCH(A434,'TOL2008'!A:A,0))</f>
        <v>#N/A</v>
      </c>
      <c r="J434" s="126" t="e">
        <f>INDEX(Pääluokka!$H$2:$H$100,MATCH(VALUE(LEFT(Taulukko1[[#This Row],[TOL2008]],2)),Pääluokka!$G$2:$G$100,0))</f>
        <v>#N/A</v>
      </c>
      <c r="K434" s="126" t="e">
        <f>INDEX(Pääluokka!$I$2:$I$100,MATCH(VALUE(LEFT(Taulukko1[[#This Row],[TOL2008]],2)),Pääluokka!$G$2:$G$100,0))</f>
        <v>#N/A</v>
      </c>
      <c r="L434" s="41">
        <f t="shared" si="60"/>
        <v>49</v>
      </c>
      <c r="M434" s="43">
        <f t="shared" si="61"/>
        <v>39709</v>
      </c>
      <c r="N434" s="43">
        <f t="shared" si="62"/>
        <v>39758</v>
      </c>
      <c r="O434" s="43">
        <f t="shared" si="63"/>
        <v>39692</v>
      </c>
      <c r="P434" s="43">
        <f t="shared" si="64"/>
        <v>39753</v>
      </c>
      <c r="Q434" s="41">
        <f t="shared" si="65"/>
        <v>2008</v>
      </c>
      <c r="R434" s="41">
        <f t="shared" si="66"/>
        <v>2008</v>
      </c>
      <c r="S434" s="43" t="str">
        <f>YEAR(Taulukko1[[#This Row],[Alku KK]])&amp;"Q"&amp;ROUNDDOWN((MONTH(Taulukko1[[#This Row],[Alku KK]])-1)/3+1,0)</f>
        <v>2008Q3</v>
      </c>
      <c r="T434" s="43" t="str">
        <f>YEAR(Taulukko1[[#This Row],[Loppu KK]])&amp;"Q"&amp;ROUNDDOWN((MONTH(Taulukko1[[#This Row],[Loppu KK]])-1)/3+1,0)</f>
        <v>2008Q4</v>
      </c>
      <c r="U434" s="66">
        <f>IF(COUNT(Taulukko1[[#This Row],[Neuvottelujen alaiset ]])=1,Taulukko1[[#This Row],[Neuvottelujen alaiset ]],Taulukko1[[#This Row],[Vähennystarve]])</f>
        <v>49</v>
      </c>
      <c r="V434" s="44" t="str">
        <f t="shared" si="67"/>
        <v>NA</v>
      </c>
      <c r="W434" s="44" t="str">
        <f t="shared" si="68"/>
        <v>NA</v>
      </c>
      <c r="X434" s="44" t="str">
        <f t="shared" si="69"/>
        <v>NA</v>
      </c>
      <c r="Y434" s="90" t="b">
        <f>AND(MONTH(Taulukko1[[#This Row],[Alku PVM]] )=6,DAY(Taulukko1[[#This Row],[Alku PVM]] )&gt;19)</f>
        <v>0</v>
      </c>
      <c r="Z434" s="90" t="b">
        <f>AND(MONTH(Taulukko1[[#This Row],[Loppu PVM]] )=6,DAY(Taulukko1[[#This Row],[Loppu PVM]] )&gt;19)</f>
        <v>0</v>
      </c>
      <c r="AA434" s="90" t="b">
        <f>OR(MONTH(Taulukko1[[#This Row],[Alku PVM]] )&lt;=5,AND(MONTH(Taulukko1[[#This Row],[Alku PVM]] )=6,DAY(Taulukko1[[#This Row],[Alku PVM]] )&lt;20))</f>
        <v>0</v>
      </c>
      <c r="AB434" s="90" t="b">
        <f>OR(MONTH(Taulukko1[[#This Row],[Loppu PVM]])&lt;=5,AND(MONTH(Taulukko1[[#This Row],[Loppu PVM]] )=6,DAY(Taulukko1[[#This Row],[Loppu PVM]])&lt;20))</f>
        <v>0</v>
      </c>
      <c r="AC434" s="90" t="b">
        <f>OR(MONTH(Taulukko1[[#This Row],[Alku PVM]] )&lt;=3,AND(MONTH(Taulukko1[[#This Row],[Alku PVM]] )=3))</f>
        <v>0</v>
      </c>
      <c r="AD434" s="90" t="b">
        <f>OR(MONTH(Taulukko1[[#This Row],[Loppu PVM]] )&lt;=3,AND(MONTH(Taulukko1[[#This Row],[Loppu PVM]] )=3))</f>
        <v>0</v>
      </c>
      <c r="AE434" s="90" t="b">
        <f>OR(MONTH(Taulukko1[[#This Row],[Alku PVM]] )&lt;=9,AND(MONTH(Taulukko1[[#This Row],[Alku PVM]] )=9))</f>
        <v>1</v>
      </c>
      <c r="AF434" s="90" t="b">
        <f>OR(MONTH(Taulukko1[[#This Row],[Loppu PVM]])&lt;=9,AND(MONTH(Taulukko1[[#This Row],[Loppu PVM]] )=9))</f>
        <v>0</v>
      </c>
      <c r="AG434" s="90" t="b">
        <f>OR(MONTH(Taulukko1[[#This Row],[Alku PVM]] )&lt;=6,AND(MONTH(Taulukko1[[#This Row],[Alku PVM]] )=6))</f>
        <v>0</v>
      </c>
      <c r="AH434" s="90" t="b">
        <f>OR(MONTH(Taulukko1[[#This Row],[Loppu PVM]])&lt;=6,AND(MONTH(Taulukko1[[#This Row],[Loppu PVM]] )=6))</f>
        <v>0</v>
      </c>
    </row>
    <row r="435" spans="1:34" ht="12.75" customHeight="1">
      <c r="A435" t="s">
        <v>1510</v>
      </c>
      <c r="B435" s="23">
        <v>39714</v>
      </c>
      <c r="C435" s="21" t="s">
        <v>1973</v>
      </c>
      <c r="D435" s="24"/>
      <c r="E435" s="62">
        <v>80</v>
      </c>
      <c r="F435" s="23">
        <v>39758</v>
      </c>
      <c r="G435" s="24">
        <v>30</v>
      </c>
      <c r="H435" s="16">
        <v>80</v>
      </c>
      <c r="I435" s="126" t="e">
        <f>INDEX('TOL2008'!B:B,MATCH(A435,'TOL2008'!A:A,0))</f>
        <v>#N/A</v>
      </c>
      <c r="J435" s="126" t="e">
        <f>INDEX(Pääluokka!$H$2:$H$100,MATCH(VALUE(LEFT(Taulukko1[[#This Row],[TOL2008]],2)),Pääluokka!$G$2:$G$100,0))</f>
        <v>#N/A</v>
      </c>
      <c r="K435" s="126" t="e">
        <f>INDEX(Pääluokka!$I$2:$I$100,MATCH(VALUE(LEFT(Taulukko1[[#This Row],[TOL2008]],2)),Pääluokka!$G$2:$G$100,0))</f>
        <v>#N/A</v>
      </c>
      <c r="L435" s="41">
        <f t="shared" si="60"/>
        <v>44</v>
      </c>
      <c r="M435" s="43">
        <f t="shared" si="61"/>
        <v>39714</v>
      </c>
      <c r="N435" s="43">
        <f t="shared" si="62"/>
        <v>39758</v>
      </c>
      <c r="O435" s="43">
        <f t="shared" si="63"/>
        <v>39692</v>
      </c>
      <c r="P435" s="43">
        <f t="shared" si="64"/>
        <v>39753</v>
      </c>
      <c r="Q435" s="41">
        <f t="shared" si="65"/>
        <v>2008</v>
      </c>
      <c r="R435" s="41">
        <f t="shared" si="66"/>
        <v>2008</v>
      </c>
      <c r="S435" s="43" t="str">
        <f>YEAR(Taulukko1[[#This Row],[Alku KK]])&amp;"Q"&amp;ROUNDDOWN((MONTH(Taulukko1[[#This Row],[Alku KK]])-1)/3+1,0)</f>
        <v>2008Q3</v>
      </c>
      <c r="T435" s="43" t="str">
        <f>YEAR(Taulukko1[[#This Row],[Loppu KK]])&amp;"Q"&amp;ROUNDDOWN((MONTH(Taulukko1[[#This Row],[Loppu KK]])-1)/3+1,0)</f>
        <v>2008Q4</v>
      </c>
      <c r="U435" s="66">
        <f>IF(COUNT(Taulukko1[[#This Row],[Neuvottelujen alaiset ]])=1,Taulukko1[[#This Row],[Neuvottelujen alaiset ]],Taulukko1[[#This Row],[Vähennystarve]])</f>
        <v>80</v>
      </c>
      <c r="V435" s="44">
        <f t="shared" si="67"/>
        <v>1</v>
      </c>
      <c r="W435" s="44">
        <f t="shared" si="68"/>
        <v>0.375</v>
      </c>
      <c r="X435" s="44">
        <f t="shared" si="69"/>
        <v>0.375</v>
      </c>
      <c r="Y435" s="90" t="b">
        <f>AND(MONTH(Taulukko1[[#This Row],[Alku PVM]] )=6,DAY(Taulukko1[[#This Row],[Alku PVM]] )&gt;19)</f>
        <v>0</v>
      </c>
      <c r="Z435" s="90" t="b">
        <f>AND(MONTH(Taulukko1[[#This Row],[Loppu PVM]] )=6,DAY(Taulukko1[[#This Row],[Loppu PVM]] )&gt;19)</f>
        <v>0</v>
      </c>
      <c r="AA435" s="90" t="b">
        <f>OR(MONTH(Taulukko1[[#This Row],[Alku PVM]] )&lt;=5,AND(MONTH(Taulukko1[[#This Row],[Alku PVM]] )=6,DAY(Taulukko1[[#This Row],[Alku PVM]] )&lt;20))</f>
        <v>0</v>
      </c>
      <c r="AB435" s="90" t="b">
        <f>OR(MONTH(Taulukko1[[#This Row],[Loppu PVM]])&lt;=5,AND(MONTH(Taulukko1[[#This Row],[Loppu PVM]] )=6,DAY(Taulukko1[[#This Row],[Loppu PVM]])&lt;20))</f>
        <v>0</v>
      </c>
      <c r="AC435" s="90" t="b">
        <f>OR(MONTH(Taulukko1[[#This Row],[Alku PVM]] )&lt;=3,AND(MONTH(Taulukko1[[#This Row],[Alku PVM]] )=3))</f>
        <v>0</v>
      </c>
      <c r="AD435" s="90" t="b">
        <f>OR(MONTH(Taulukko1[[#This Row],[Loppu PVM]] )&lt;=3,AND(MONTH(Taulukko1[[#This Row],[Loppu PVM]] )=3))</f>
        <v>0</v>
      </c>
      <c r="AE435" s="90" t="b">
        <f>OR(MONTH(Taulukko1[[#This Row],[Alku PVM]] )&lt;=9,AND(MONTH(Taulukko1[[#This Row],[Alku PVM]] )=9))</f>
        <v>1</v>
      </c>
      <c r="AF435" s="90" t="b">
        <f>OR(MONTH(Taulukko1[[#This Row],[Loppu PVM]])&lt;=9,AND(MONTH(Taulukko1[[#This Row],[Loppu PVM]] )=9))</f>
        <v>0</v>
      </c>
      <c r="AG435" s="90" t="b">
        <f>OR(MONTH(Taulukko1[[#This Row],[Alku PVM]] )&lt;=6,AND(MONTH(Taulukko1[[#This Row],[Alku PVM]] )=6))</f>
        <v>0</v>
      </c>
      <c r="AH435" s="90" t="b">
        <f>OR(MONTH(Taulukko1[[#This Row],[Loppu PVM]])&lt;=6,AND(MONTH(Taulukko1[[#This Row],[Loppu PVM]] )=6))</f>
        <v>0</v>
      </c>
    </row>
    <row r="436" spans="1:34" ht="12.75" customHeight="1">
      <c r="A436" t="s">
        <v>1815</v>
      </c>
      <c r="B436" s="23">
        <v>39715</v>
      </c>
      <c r="C436" t="s">
        <v>2207</v>
      </c>
      <c r="E436" s="62">
        <v>20</v>
      </c>
      <c r="F436" s="4"/>
      <c r="G436" s="5"/>
      <c r="H436" s="16">
        <v>20</v>
      </c>
      <c r="I436" s="126" t="e">
        <f>INDEX('TOL2008'!B:B,MATCH(A436,'TOL2008'!A:A,0))</f>
        <v>#N/A</v>
      </c>
      <c r="J436" s="126" t="e">
        <f>INDEX(Pääluokka!$H$2:$H$100,MATCH(VALUE(LEFT(Taulukko1[[#This Row],[TOL2008]],2)),Pääluokka!$G$2:$G$100,0))</f>
        <v>#N/A</v>
      </c>
      <c r="K436" s="126" t="e">
        <f>INDEX(Pääluokka!$I$2:$I$100,MATCH(VALUE(LEFT(Taulukko1[[#This Row],[TOL2008]],2)),Pääluokka!$G$2:$G$100,0))</f>
        <v>#N/A</v>
      </c>
      <c r="L436" s="41" t="str">
        <f t="shared" si="60"/>
        <v>NA</v>
      </c>
      <c r="M436" s="43">
        <f t="shared" si="61"/>
        <v>39715</v>
      </c>
      <c r="N436" s="43">
        <f t="shared" si="62"/>
        <v>39766</v>
      </c>
      <c r="O436" s="43">
        <f t="shared" si="63"/>
        <v>39692</v>
      </c>
      <c r="P436" s="43">
        <f t="shared" si="64"/>
        <v>39753</v>
      </c>
      <c r="Q436" s="41">
        <f t="shared" si="65"/>
        <v>2008</v>
      </c>
      <c r="R436" s="41">
        <f t="shared" si="66"/>
        <v>2008</v>
      </c>
      <c r="S436" s="43" t="str">
        <f>YEAR(Taulukko1[[#This Row],[Alku KK]])&amp;"Q"&amp;ROUNDDOWN((MONTH(Taulukko1[[#This Row],[Alku KK]])-1)/3+1,0)</f>
        <v>2008Q3</v>
      </c>
      <c r="T436" s="43" t="str">
        <f>YEAR(Taulukko1[[#This Row],[Loppu KK]])&amp;"Q"&amp;ROUNDDOWN((MONTH(Taulukko1[[#This Row],[Loppu KK]])-1)/3+1,0)</f>
        <v>2008Q4</v>
      </c>
      <c r="U436" s="66">
        <f>IF(COUNT(Taulukko1[[#This Row],[Neuvottelujen alaiset ]])=1,Taulukko1[[#This Row],[Neuvottelujen alaiset ]],Taulukko1[[#This Row],[Vähennystarve]])</f>
        <v>20</v>
      </c>
      <c r="V436" s="44">
        <f t="shared" si="67"/>
        <v>1</v>
      </c>
      <c r="W436" s="44" t="str">
        <f t="shared" si="68"/>
        <v>NA</v>
      </c>
      <c r="X436" s="44" t="str">
        <f t="shared" si="69"/>
        <v>NA</v>
      </c>
      <c r="Y436" s="90" t="b">
        <f>AND(MONTH(Taulukko1[[#This Row],[Alku PVM]] )=6,DAY(Taulukko1[[#This Row],[Alku PVM]] )&gt;19)</f>
        <v>0</v>
      </c>
      <c r="Z436" s="90" t="b">
        <f>AND(MONTH(Taulukko1[[#This Row],[Loppu PVM]] )=6,DAY(Taulukko1[[#This Row],[Loppu PVM]] )&gt;19)</f>
        <v>0</v>
      </c>
      <c r="AA436" s="90" t="b">
        <f>OR(MONTH(Taulukko1[[#This Row],[Alku PVM]] )&lt;=5,AND(MONTH(Taulukko1[[#This Row],[Alku PVM]] )=6,DAY(Taulukko1[[#This Row],[Alku PVM]] )&lt;20))</f>
        <v>0</v>
      </c>
      <c r="AB436" s="90" t="b">
        <f>OR(MONTH(Taulukko1[[#This Row],[Loppu PVM]])&lt;=5,AND(MONTH(Taulukko1[[#This Row],[Loppu PVM]] )=6,DAY(Taulukko1[[#This Row],[Loppu PVM]])&lt;20))</f>
        <v>0</v>
      </c>
      <c r="AC436" s="90" t="b">
        <f>OR(MONTH(Taulukko1[[#This Row],[Alku PVM]] )&lt;=3,AND(MONTH(Taulukko1[[#This Row],[Alku PVM]] )=3))</f>
        <v>0</v>
      </c>
      <c r="AD436" s="90" t="b">
        <f>OR(MONTH(Taulukko1[[#This Row],[Loppu PVM]] )&lt;=3,AND(MONTH(Taulukko1[[#This Row],[Loppu PVM]] )=3))</f>
        <v>0</v>
      </c>
      <c r="AE436" s="90" t="b">
        <f>OR(MONTH(Taulukko1[[#This Row],[Alku PVM]] )&lt;=9,AND(MONTH(Taulukko1[[#This Row],[Alku PVM]] )=9))</f>
        <v>1</v>
      </c>
      <c r="AF436" s="90" t="b">
        <f>OR(MONTH(Taulukko1[[#This Row],[Loppu PVM]])&lt;=9,AND(MONTH(Taulukko1[[#This Row],[Loppu PVM]] )=9))</f>
        <v>0</v>
      </c>
      <c r="AG436" s="90" t="b">
        <f>OR(MONTH(Taulukko1[[#This Row],[Alku PVM]] )&lt;=6,AND(MONTH(Taulukko1[[#This Row],[Alku PVM]] )=6))</f>
        <v>0</v>
      </c>
      <c r="AH436" s="90" t="b">
        <f>OR(MONTH(Taulukko1[[#This Row],[Loppu PVM]])&lt;=6,AND(MONTH(Taulukko1[[#This Row],[Loppu PVM]] )=6))</f>
        <v>0</v>
      </c>
    </row>
    <row r="437" spans="1:34" ht="12.75" customHeight="1">
      <c r="A437" t="s">
        <v>1899</v>
      </c>
      <c r="B437" s="23">
        <v>39715</v>
      </c>
      <c r="C437" t="s">
        <v>1898</v>
      </c>
      <c r="E437" s="62">
        <v>40</v>
      </c>
      <c r="F437" s="4">
        <v>39763</v>
      </c>
      <c r="G437" s="5">
        <v>14</v>
      </c>
      <c r="H437" s="16">
        <v>40</v>
      </c>
      <c r="I437" s="126" t="e">
        <f>INDEX('TOL2008'!B:B,MATCH(A437,'TOL2008'!A:A,0))</f>
        <v>#N/A</v>
      </c>
      <c r="J437" s="126" t="e">
        <f>INDEX(Pääluokka!$H$2:$H$100,MATCH(VALUE(LEFT(Taulukko1[[#This Row],[TOL2008]],2)),Pääluokka!$G$2:$G$100,0))</f>
        <v>#N/A</v>
      </c>
      <c r="K437" s="126" t="e">
        <f>INDEX(Pääluokka!$I$2:$I$100,MATCH(VALUE(LEFT(Taulukko1[[#This Row],[TOL2008]],2)),Pääluokka!$G$2:$G$100,0))</f>
        <v>#N/A</v>
      </c>
      <c r="L437" s="41">
        <f t="shared" si="60"/>
        <v>48</v>
      </c>
      <c r="M437" s="43">
        <f t="shared" si="61"/>
        <v>39715</v>
      </c>
      <c r="N437" s="43">
        <f t="shared" si="62"/>
        <v>39763</v>
      </c>
      <c r="O437" s="43">
        <f t="shared" si="63"/>
        <v>39692</v>
      </c>
      <c r="P437" s="43">
        <f t="shared" si="64"/>
        <v>39753</v>
      </c>
      <c r="Q437" s="41">
        <f t="shared" si="65"/>
        <v>2008</v>
      </c>
      <c r="R437" s="41">
        <f t="shared" si="66"/>
        <v>2008</v>
      </c>
      <c r="S437" s="43" t="str">
        <f>YEAR(Taulukko1[[#This Row],[Alku KK]])&amp;"Q"&amp;ROUNDDOWN((MONTH(Taulukko1[[#This Row],[Alku KK]])-1)/3+1,0)</f>
        <v>2008Q3</v>
      </c>
      <c r="T437" s="43" t="str">
        <f>YEAR(Taulukko1[[#This Row],[Loppu KK]])&amp;"Q"&amp;ROUNDDOWN((MONTH(Taulukko1[[#This Row],[Loppu KK]])-1)/3+1,0)</f>
        <v>2008Q4</v>
      </c>
      <c r="U437" s="66">
        <f>IF(COUNT(Taulukko1[[#This Row],[Neuvottelujen alaiset ]])=1,Taulukko1[[#This Row],[Neuvottelujen alaiset ]],Taulukko1[[#This Row],[Vähennystarve]])</f>
        <v>40</v>
      </c>
      <c r="V437" s="44">
        <f t="shared" si="67"/>
        <v>1</v>
      </c>
      <c r="W437" s="44">
        <f t="shared" si="68"/>
        <v>0.35</v>
      </c>
      <c r="X437" s="44">
        <f t="shared" si="69"/>
        <v>0.35</v>
      </c>
      <c r="Y437" s="90" t="b">
        <f>AND(MONTH(Taulukko1[[#This Row],[Alku PVM]] )=6,DAY(Taulukko1[[#This Row],[Alku PVM]] )&gt;19)</f>
        <v>0</v>
      </c>
      <c r="Z437" s="90" t="b">
        <f>AND(MONTH(Taulukko1[[#This Row],[Loppu PVM]] )=6,DAY(Taulukko1[[#This Row],[Loppu PVM]] )&gt;19)</f>
        <v>0</v>
      </c>
      <c r="AA437" s="90" t="b">
        <f>OR(MONTH(Taulukko1[[#This Row],[Alku PVM]] )&lt;=5,AND(MONTH(Taulukko1[[#This Row],[Alku PVM]] )=6,DAY(Taulukko1[[#This Row],[Alku PVM]] )&lt;20))</f>
        <v>0</v>
      </c>
      <c r="AB437" s="90" t="b">
        <f>OR(MONTH(Taulukko1[[#This Row],[Loppu PVM]])&lt;=5,AND(MONTH(Taulukko1[[#This Row],[Loppu PVM]] )=6,DAY(Taulukko1[[#This Row],[Loppu PVM]])&lt;20))</f>
        <v>0</v>
      </c>
      <c r="AC437" s="90" t="b">
        <f>OR(MONTH(Taulukko1[[#This Row],[Alku PVM]] )&lt;=3,AND(MONTH(Taulukko1[[#This Row],[Alku PVM]] )=3))</f>
        <v>0</v>
      </c>
      <c r="AD437" s="90" t="b">
        <f>OR(MONTH(Taulukko1[[#This Row],[Loppu PVM]] )&lt;=3,AND(MONTH(Taulukko1[[#This Row],[Loppu PVM]] )=3))</f>
        <v>0</v>
      </c>
      <c r="AE437" s="90" t="b">
        <f>OR(MONTH(Taulukko1[[#This Row],[Alku PVM]] )&lt;=9,AND(MONTH(Taulukko1[[#This Row],[Alku PVM]] )=9))</f>
        <v>1</v>
      </c>
      <c r="AF437" s="90" t="b">
        <f>OR(MONTH(Taulukko1[[#This Row],[Loppu PVM]])&lt;=9,AND(MONTH(Taulukko1[[#This Row],[Loppu PVM]] )=9))</f>
        <v>0</v>
      </c>
      <c r="AG437" s="90" t="b">
        <f>OR(MONTH(Taulukko1[[#This Row],[Alku PVM]] )&lt;=6,AND(MONTH(Taulukko1[[#This Row],[Alku PVM]] )=6))</f>
        <v>0</v>
      </c>
      <c r="AH437" s="90" t="b">
        <f>OR(MONTH(Taulukko1[[#This Row],[Loppu PVM]])&lt;=6,AND(MONTH(Taulukko1[[#This Row],[Loppu PVM]] )=6))</f>
        <v>0</v>
      </c>
    </row>
    <row r="438" spans="1:34" ht="12.75" customHeight="1">
      <c r="A438" t="s">
        <v>335</v>
      </c>
      <c r="B438" s="23">
        <v>39717</v>
      </c>
      <c r="C438" t="s">
        <v>1448</v>
      </c>
      <c r="E438" s="62">
        <v>200</v>
      </c>
      <c r="F438" s="4">
        <v>39778</v>
      </c>
      <c r="G438" s="5">
        <v>180</v>
      </c>
      <c r="H438" s="16">
        <v>200</v>
      </c>
      <c r="I438" s="126">
        <f>INDEX('TOL2008'!B:B,MATCH(A438,'TOL2008'!A:A,0))</f>
        <v>17120</v>
      </c>
      <c r="J438" s="126" t="str">
        <f>INDEX(Pääluokka!$H$2:$H$100,MATCH(VALUE(LEFT(Taulukko1[[#This Row],[TOL2008]],2)),Pääluokka!$G$2:$G$100,0))</f>
        <v>Teollisuus</v>
      </c>
      <c r="K438" s="126" t="str">
        <f>INDEX(Pääluokka!$I$2:$I$100,MATCH(VALUE(LEFT(Taulukko1[[#This Row],[TOL2008]],2)),Pääluokka!$G$2:$G$100,0))</f>
        <v>Teollisuus (C-E)</v>
      </c>
      <c r="L438" s="41">
        <f t="shared" si="60"/>
        <v>61</v>
      </c>
      <c r="M438" s="43">
        <f t="shared" si="61"/>
        <v>39717</v>
      </c>
      <c r="N438" s="43">
        <f t="shared" si="62"/>
        <v>39778</v>
      </c>
      <c r="O438" s="43">
        <f t="shared" si="63"/>
        <v>39692</v>
      </c>
      <c r="P438" s="43">
        <f t="shared" si="64"/>
        <v>39753</v>
      </c>
      <c r="Q438" s="41">
        <f t="shared" si="65"/>
        <v>2008</v>
      </c>
      <c r="R438" s="41">
        <f t="shared" si="66"/>
        <v>2008</v>
      </c>
      <c r="S438" s="43" t="str">
        <f>YEAR(Taulukko1[[#This Row],[Alku KK]])&amp;"Q"&amp;ROUNDDOWN((MONTH(Taulukko1[[#This Row],[Alku KK]])-1)/3+1,0)</f>
        <v>2008Q3</v>
      </c>
      <c r="T438" s="43" t="str">
        <f>YEAR(Taulukko1[[#This Row],[Loppu KK]])&amp;"Q"&amp;ROUNDDOWN((MONTH(Taulukko1[[#This Row],[Loppu KK]])-1)/3+1,0)</f>
        <v>2008Q4</v>
      </c>
      <c r="U438" s="66">
        <f>IF(COUNT(Taulukko1[[#This Row],[Neuvottelujen alaiset ]])=1,Taulukko1[[#This Row],[Neuvottelujen alaiset ]],Taulukko1[[#This Row],[Vähennystarve]])</f>
        <v>200</v>
      </c>
      <c r="V438" s="44">
        <f t="shared" si="67"/>
        <v>1</v>
      </c>
      <c r="W438" s="44">
        <f t="shared" si="68"/>
        <v>0.9</v>
      </c>
      <c r="X438" s="44">
        <f t="shared" si="69"/>
        <v>0.9</v>
      </c>
      <c r="Y438" s="90" t="b">
        <f>AND(MONTH(Taulukko1[[#This Row],[Alku PVM]] )=6,DAY(Taulukko1[[#This Row],[Alku PVM]] )&gt;19)</f>
        <v>0</v>
      </c>
      <c r="Z438" s="90" t="b">
        <f>AND(MONTH(Taulukko1[[#This Row],[Loppu PVM]] )=6,DAY(Taulukko1[[#This Row],[Loppu PVM]] )&gt;19)</f>
        <v>0</v>
      </c>
      <c r="AA438" s="90" t="b">
        <f>OR(MONTH(Taulukko1[[#This Row],[Alku PVM]] )&lt;=5,AND(MONTH(Taulukko1[[#This Row],[Alku PVM]] )=6,DAY(Taulukko1[[#This Row],[Alku PVM]] )&lt;20))</f>
        <v>0</v>
      </c>
      <c r="AB438" s="90" t="b">
        <f>OR(MONTH(Taulukko1[[#This Row],[Loppu PVM]])&lt;=5,AND(MONTH(Taulukko1[[#This Row],[Loppu PVM]] )=6,DAY(Taulukko1[[#This Row],[Loppu PVM]])&lt;20))</f>
        <v>0</v>
      </c>
      <c r="AC438" s="90" t="b">
        <f>OR(MONTH(Taulukko1[[#This Row],[Alku PVM]] )&lt;=3,AND(MONTH(Taulukko1[[#This Row],[Alku PVM]] )=3))</f>
        <v>0</v>
      </c>
      <c r="AD438" s="90" t="b">
        <f>OR(MONTH(Taulukko1[[#This Row],[Loppu PVM]] )&lt;=3,AND(MONTH(Taulukko1[[#This Row],[Loppu PVM]] )=3))</f>
        <v>0</v>
      </c>
      <c r="AE438" s="90" t="b">
        <f>OR(MONTH(Taulukko1[[#This Row],[Alku PVM]] )&lt;=9,AND(MONTH(Taulukko1[[#This Row],[Alku PVM]] )=9))</f>
        <v>1</v>
      </c>
      <c r="AF438" s="90" t="b">
        <f>OR(MONTH(Taulukko1[[#This Row],[Loppu PVM]])&lt;=9,AND(MONTH(Taulukko1[[#This Row],[Loppu PVM]] )=9))</f>
        <v>0</v>
      </c>
      <c r="AG438" s="90" t="b">
        <f>OR(MONTH(Taulukko1[[#This Row],[Alku PVM]] )&lt;=6,AND(MONTH(Taulukko1[[#This Row],[Alku PVM]] )=6))</f>
        <v>0</v>
      </c>
      <c r="AH438" s="90" t="b">
        <f>OR(MONTH(Taulukko1[[#This Row],[Loppu PVM]])&lt;=6,AND(MONTH(Taulukko1[[#This Row],[Loppu PVM]] )=6))</f>
        <v>0</v>
      </c>
    </row>
    <row r="439" spans="1:34" ht="12.75" customHeight="1">
      <c r="A439" t="s">
        <v>1884</v>
      </c>
      <c r="B439" s="23">
        <v>39717</v>
      </c>
      <c r="C439" t="s">
        <v>1883</v>
      </c>
      <c r="E439" s="62">
        <v>45</v>
      </c>
      <c r="F439" s="4">
        <v>39765</v>
      </c>
      <c r="G439" s="5">
        <v>45</v>
      </c>
      <c r="H439" s="22">
        <v>45</v>
      </c>
      <c r="I439" s="126" t="e">
        <f>INDEX('TOL2008'!B:B,MATCH(A439,'TOL2008'!A:A,0))</f>
        <v>#N/A</v>
      </c>
      <c r="J439" s="126" t="e">
        <f>INDEX(Pääluokka!$H$2:$H$100,MATCH(VALUE(LEFT(Taulukko1[[#This Row],[TOL2008]],2)),Pääluokka!$G$2:$G$100,0))</f>
        <v>#N/A</v>
      </c>
      <c r="K439" s="126" t="e">
        <f>INDEX(Pääluokka!$I$2:$I$100,MATCH(VALUE(LEFT(Taulukko1[[#This Row],[TOL2008]],2)),Pääluokka!$G$2:$G$100,0))</f>
        <v>#N/A</v>
      </c>
      <c r="L439" s="41">
        <f t="shared" si="60"/>
        <v>48</v>
      </c>
      <c r="M439" s="43">
        <f t="shared" si="61"/>
        <v>39717</v>
      </c>
      <c r="N439" s="43">
        <f t="shared" si="62"/>
        <v>39765</v>
      </c>
      <c r="O439" s="43">
        <f t="shared" si="63"/>
        <v>39692</v>
      </c>
      <c r="P439" s="43">
        <f t="shared" si="64"/>
        <v>39753</v>
      </c>
      <c r="Q439" s="41">
        <f t="shared" si="65"/>
        <v>2008</v>
      </c>
      <c r="R439" s="41">
        <f t="shared" si="66"/>
        <v>2008</v>
      </c>
      <c r="S439" s="43" t="str">
        <f>YEAR(Taulukko1[[#This Row],[Alku KK]])&amp;"Q"&amp;ROUNDDOWN((MONTH(Taulukko1[[#This Row],[Alku KK]])-1)/3+1,0)</f>
        <v>2008Q3</v>
      </c>
      <c r="T439" s="43" t="str">
        <f>YEAR(Taulukko1[[#This Row],[Loppu KK]])&amp;"Q"&amp;ROUNDDOWN((MONTH(Taulukko1[[#This Row],[Loppu KK]])-1)/3+1,0)</f>
        <v>2008Q4</v>
      </c>
      <c r="U439" s="66">
        <f>IF(COUNT(Taulukko1[[#This Row],[Neuvottelujen alaiset ]])=1,Taulukko1[[#This Row],[Neuvottelujen alaiset ]],Taulukko1[[#This Row],[Vähennystarve]])</f>
        <v>45</v>
      </c>
      <c r="V439" s="44">
        <f t="shared" si="67"/>
        <v>1</v>
      </c>
      <c r="W439" s="44">
        <f t="shared" si="68"/>
        <v>1</v>
      </c>
      <c r="X439" s="44">
        <f t="shared" si="69"/>
        <v>1</v>
      </c>
      <c r="Y439" s="90" t="b">
        <f>AND(MONTH(Taulukko1[[#This Row],[Alku PVM]] )=6,DAY(Taulukko1[[#This Row],[Alku PVM]] )&gt;19)</f>
        <v>0</v>
      </c>
      <c r="Z439" s="90" t="b">
        <f>AND(MONTH(Taulukko1[[#This Row],[Loppu PVM]] )=6,DAY(Taulukko1[[#This Row],[Loppu PVM]] )&gt;19)</f>
        <v>0</v>
      </c>
      <c r="AA439" s="90" t="b">
        <f>OR(MONTH(Taulukko1[[#This Row],[Alku PVM]] )&lt;=5,AND(MONTH(Taulukko1[[#This Row],[Alku PVM]] )=6,DAY(Taulukko1[[#This Row],[Alku PVM]] )&lt;20))</f>
        <v>0</v>
      </c>
      <c r="AB439" s="90" t="b">
        <f>OR(MONTH(Taulukko1[[#This Row],[Loppu PVM]])&lt;=5,AND(MONTH(Taulukko1[[#This Row],[Loppu PVM]] )=6,DAY(Taulukko1[[#This Row],[Loppu PVM]])&lt;20))</f>
        <v>0</v>
      </c>
      <c r="AC439" s="90" t="b">
        <f>OR(MONTH(Taulukko1[[#This Row],[Alku PVM]] )&lt;=3,AND(MONTH(Taulukko1[[#This Row],[Alku PVM]] )=3))</f>
        <v>0</v>
      </c>
      <c r="AD439" s="90" t="b">
        <f>OR(MONTH(Taulukko1[[#This Row],[Loppu PVM]] )&lt;=3,AND(MONTH(Taulukko1[[#This Row],[Loppu PVM]] )=3))</f>
        <v>0</v>
      </c>
      <c r="AE439" s="90" t="b">
        <f>OR(MONTH(Taulukko1[[#This Row],[Alku PVM]] )&lt;=9,AND(MONTH(Taulukko1[[#This Row],[Alku PVM]] )=9))</f>
        <v>1</v>
      </c>
      <c r="AF439" s="90" t="b">
        <f>OR(MONTH(Taulukko1[[#This Row],[Loppu PVM]])&lt;=9,AND(MONTH(Taulukko1[[#This Row],[Loppu PVM]] )=9))</f>
        <v>0</v>
      </c>
      <c r="AG439" s="90" t="b">
        <f>OR(MONTH(Taulukko1[[#This Row],[Alku PVM]] )&lt;=6,AND(MONTH(Taulukko1[[#This Row],[Alku PVM]] )=6))</f>
        <v>0</v>
      </c>
      <c r="AH439" s="90" t="b">
        <f>OR(MONTH(Taulukko1[[#This Row],[Loppu PVM]])&lt;=6,AND(MONTH(Taulukko1[[#This Row],[Loppu PVM]] )=6))</f>
        <v>0</v>
      </c>
    </row>
    <row r="440" spans="1:34" ht="12.75" customHeight="1">
      <c r="A440" t="s">
        <v>982</v>
      </c>
      <c r="B440" s="23">
        <v>39720</v>
      </c>
      <c r="C440" t="s">
        <v>1979</v>
      </c>
      <c r="E440" s="62">
        <v>50</v>
      </c>
      <c r="F440" s="4"/>
      <c r="G440" s="5"/>
      <c r="H440" s="16">
        <v>50</v>
      </c>
      <c r="I440" s="126">
        <f>INDEX('TOL2008'!B:B,MATCH(A440,'TOL2008'!A:A,0))</f>
        <v>26300</v>
      </c>
      <c r="J440" s="126" t="str">
        <f>INDEX(Pääluokka!$H$2:$H$100,MATCH(VALUE(LEFT(Taulukko1[[#This Row],[TOL2008]],2)),Pääluokka!$G$2:$G$100,0))</f>
        <v>Teollisuus</v>
      </c>
      <c r="K440" s="126" t="str">
        <f>INDEX(Pääluokka!$I$2:$I$100,MATCH(VALUE(LEFT(Taulukko1[[#This Row],[TOL2008]],2)),Pääluokka!$G$2:$G$100,0))</f>
        <v>Teollisuus (C-E)</v>
      </c>
      <c r="L440" s="41" t="str">
        <f t="shared" si="60"/>
        <v>NA</v>
      </c>
      <c r="M440" s="43">
        <f t="shared" si="61"/>
        <v>39720</v>
      </c>
      <c r="N440" s="43">
        <f t="shared" si="62"/>
        <v>39771</v>
      </c>
      <c r="O440" s="43">
        <f t="shared" si="63"/>
        <v>39692</v>
      </c>
      <c r="P440" s="43">
        <f t="shared" si="64"/>
        <v>39753</v>
      </c>
      <c r="Q440" s="41">
        <f t="shared" si="65"/>
        <v>2008</v>
      </c>
      <c r="R440" s="41">
        <f t="shared" si="66"/>
        <v>2008</v>
      </c>
      <c r="S440" s="43" t="str">
        <f>YEAR(Taulukko1[[#This Row],[Alku KK]])&amp;"Q"&amp;ROUNDDOWN((MONTH(Taulukko1[[#This Row],[Alku KK]])-1)/3+1,0)</f>
        <v>2008Q3</v>
      </c>
      <c r="T440" s="43" t="str">
        <f>YEAR(Taulukko1[[#This Row],[Loppu KK]])&amp;"Q"&amp;ROUNDDOWN((MONTH(Taulukko1[[#This Row],[Loppu KK]])-1)/3+1,0)</f>
        <v>2008Q4</v>
      </c>
      <c r="U440" s="66">
        <f>IF(COUNT(Taulukko1[[#This Row],[Neuvottelujen alaiset ]])=1,Taulukko1[[#This Row],[Neuvottelujen alaiset ]],Taulukko1[[#This Row],[Vähennystarve]])</f>
        <v>50</v>
      </c>
      <c r="V440" s="44">
        <f t="shared" si="67"/>
        <v>1</v>
      </c>
      <c r="W440" s="44" t="str">
        <f t="shared" si="68"/>
        <v>NA</v>
      </c>
      <c r="X440" s="44" t="str">
        <f t="shared" si="69"/>
        <v>NA</v>
      </c>
      <c r="Y440" s="90" t="b">
        <f>AND(MONTH(Taulukko1[[#This Row],[Alku PVM]] )=6,DAY(Taulukko1[[#This Row],[Alku PVM]] )&gt;19)</f>
        <v>0</v>
      </c>
      <c r="Z440" s="90" t="b">
        <f>AND(MONTH(Taulukko1[[#This Row],[Loppu PVM]] )=6,DAY(Taulukko1[[#This Row],[Loppu PVM]] )&gt;19)</f>
        <v>0</v>
      </c>
      <c r="AA440" s="90" t="b">
        <f>OR(MONTH(Taulukko1[[#This Row],[Alku PVM]] )&lt;=5,AND(MONTH(Taulukko1[[#This Row],[Alku PVM]] )=6,DAY(Taulukko1[[#This Row],[Alku PVM]] )&lt;20))</f>
        <v>0</v>
      </c>
      <c r="AB440" s="90" t="b">
        <f>OR(MONTH(Taulukko1[[#This Row],[Loppu PVM]])&lt;=5,AND(MONTH(Taulukko1[[#This Row],[Loppu PVM]] )=6,DAY(Taulukko1[[#This Row],[Loppu PVM]])&lt;20))</f>
        <v>0</v>
      </c>
      <c r="AC440" s="90" t="b">
        <f>OR(MONTH(Taulukko1[[#This Row],[Alku PVM]] )&lt;=3,AND(MONTH(Taulukko1[[#This Row],[Alku PVM]] )=3))</f>
        <v>0</v>
      </c>
      <c r="AD440" s="90" t="b">
        <f>OR(MONTH(Taulukko1[[#This Row],[Loppu PVM]] )&lt;=3,AND(MONTH(Taulukko1[[#This Row],[Loppu PVM]] )=3))</f>
        <v>0</v>
      </c>
      <c r="AE440" s="90" t="b">
        <f>OR(MONTH(Taulukko1[[#This Row],[Alku PVM]] )&lt;=9,AND(MONTH(Taulukko1[[#This Row],[Alku PVM]] )=9))</f>
        <v>1</v>
      </c>
      <c r="AF440" s="90" t="b">
        <f>OR(MONTH(Taulukko1[[#This Row],[Loppu PVM]])&lt;=9,AND(MONTH(Taulukko1[[#This Row],[Loppu PVM]] )=9))</f>
        <v>0</v>
      </c>
      <c r="AG440" s="90" t="b">
        <f>OR(MONTH(Taulukko1[[#This Row],[Alku PVM]] )&lt;=6,AND(MONTH(Taulukko1[[#This Row],[Alku PVM]] )=6))</f>
        <v>0</v>
      </c>
      <c r="AH440" s="90" t="b">
        <f>OR(MONTH(Taulukko1[[#This Row],[Loppu PVM]])&lt;=6,AND(MONTH(Taulukko1[[#This Row],[Loppu PVM]] )=6))</f>
        <v>0</v>
      </c>
    </row>
    <row r="441" spans="1:34" ht="12.75" customHeight="1">
      <c r="A441" t="s">
        <v>2124</v>
      </c>
      <c r="B441" s="23">
        <v>39721</v>
      </c>
      <c r="C441" t="s">
        <v>2123</v>
      </c>
      <c r="E441" s="62">
        <v>0</v>
      </c>
      <c r="F441" s="4">
        <v>39779</v>
      </c>
      <c r="G441" s="5">
        <v>0</v>
      </c>
      <c r="H441" s="22">
        <v>100</v>
      </c>
      <c r="I441" s="126" t="e">
        <f>INDEX('TOL2008'!B:B,MATCH(A441,'TOL2008'!A:A,0))</f>
        <v>#N/A</v>
      </c>
      <c r="J441" s="126" t="e">
        <f>INDEX(Pääluokka!$H$2:$H$100,MATCH(VALUE(LEFT(Taulukko1[[#This Row],[TOL2008]],2)),Pääluokka!$G$2:$G$100,0))</f>
        <v>#N/A</v>
      </c>
      <c r="K441" s="126" t="e">
        <f>INDEX(Pääluokka!$I$2:$I$100,MATCH(VALUE(LEFT(Taulukko1[[#This Row],[TOL2008]],2)),Pääluokka!$G$2:$G$100,0))</f>
        <v>#N/A</v>
      </c>
      <c r="L441" s="41">
        <f t="shared" si="60"/>
        <v>58</v>
      </c>
      <c r="M441" s="43">
        <f t="shared" si="61"/>
        <v>39721</v>
      </c>
      <c r="N441" s="43">
        <f t="shared" si="62"/>
        <v>39779</v>
      </c>
      <c r="O441" s="43">
        <f t="shared" si="63"/>
        <v>39692</v>
      </c>
      <c r="P441" s="43">
        <f t="shared" si="64"/>
        <v>39753</v>
      </c>
      <c r="Q441" s="41">
        <f t="shared" si="65"/>
        <v>2008</v>
      </c>
      <c r="R441" s="41">
        <f t="shared" si="66"/>
        <v>2008</v>
      </c>
      <c r="S441" s="43" t="str">
        <f>YEAR(Taulukko1[[#This Row],[Alku KK]])&amp;"Q"&amp;ROUNDDOWN((MONTH(Taulukko1[[#This Row],[Alku KK]])-1)/3+1,0)</f>
        <v>2008Q3</v>
      </c>
      <c r="T441" s="43" t="str">
        <f>YEAR(Taulukko1[[#This Row],[Loppu KK]])&amp;"Q"&amp;ROUNDDOWN((MONTH(Taulukko1[[#This Row],[Loppu KK]])-1)/3+1,0)</f>
        <v>2008Q4</v>
      </c>
      <c r="U441" s="66">
        <f>IF(COUNT(Taulukko1[[#This Row],[Neuvottelujen alaiset ]])=1,Taulukko1[[#This Row],[Neuvottelujen alaiset ]],Taulukko1[[#This Row],[Vähennystarve]])</f>
        <v>100</v>
      </c>
      <c r="V441" s="44">
        <f t="shared" si="67"/>
        <v>0</v>
      </c>
      <c r="W441" s="44">
        <f t="shared" si="68"/>
        <v>0</v>
      </c>
      <c r="X441" s="44" t="e">
        <f t="shared" si="69"/>
        <v>#DIV/0!</v>
      </c>
      <c r="Y441" s="90" t="b">
        <f>AND(MONTH(Taulukko1[[#This Row],[Alku PVM]] )=6,DAY(Taulukko1[[#This Row],[Alku PVM]] )&gt;19)</f>
        <v>0</v>
      </c>
      <c r="Z441" s="90" t="b">
        <f>AND(MONTH(Taulukko1[[#This Row],[Loppu PVM]] )=6,DAY(Taulukko1[[#This Row],[Loppu PVM]] )&gt;19)</f>
        <v>0</v>
      </c>
      <c r="AA441" s="90" t="b">
        <f>OR(MONTH(Taulukko1[[#This Row],[Alku PVM]] )&lt;=5,AND(MONTH(Taulukko1[[#This Row],[Alku PVM]] )=6,DAY(Taulukko1[[#This Row],[Alku PVM]] )&lt;20))</f>
        <v>0</v>
      </c>
      <c r="AB441" s="90" t="b">
        <f>OR(MONTH(Taulukko1[[#This Row],[Loppu PVM]])&lt;=5,AND(MONTH(Taulukko1[[#This Row],[Loppu PVM]] )=6,DAY(Taulukko1[[#This Row],[Loppu PVM]])&lt;20))</f>
        <v>0</v>
      </c>
      <c r="AC441" s="90" t="b">
        <f>OR(MONTH(Taulukko1[[#This Row],[Alku PVM]] )&lt;=3,AND(MONTH(Taulukko1[[#This Row],[Alku PVM]] )=3))</f>
        <v>0</v>
      </c>
      <c r="AD441" s="90" t="b">
        <f>OR(MONTH(Taulukko1[[#This Row],[Loppu PVM]] )&lt;=3,AND(MONTH(Taulukko1[[#This Row],[Loppu PVM]] )=3))</f>
        <v>0</v>
      </c>
      <c r="AE441" s="90" t="b">
        <f>OR(MONTH(Taulukko1[[#This Row],[Alku PVM]] )&lt;=9,AND(MONTH(Taulukko1[[#This Row],[Alku PVM]] )=9))</f>
        <v>1</v>
      </c>
      <c r="AF441" s="90" t="b">
        <f>OR(MONTH(Taulukko1[[#This Row],[Loppu PVM]])&lt;=9,AND(MONTH(Taulukko1[[#This Row],[Loppu PVM]] )=9))</f>
        <v>0</v>
      </c>
      <c r="AG441" s="90" t="b">
        <f>OR(MONTH(Taulukko1[[#This Row],[Alku PVM]] )&lt;=6,AND(MONTH(Taulukko1[[#This Row],[Alku PVM]] )=6))</f>
        <v>0</v>
      </c>
      <c r="AH441" s="90" t="b">
        <f>OR(MONTH(Taulukko1[[#This Row],[Loppu PVM]])&lt;=6,AND(MONTH(Taulukko1[[#This Row],[Loppu PVM]] )=6))</f>
        <v>0</v>
      </c>
    </row>
    <row r="442" spans="1:34" ht="12.75" customHeight="1">
      <c r="A442" t="s">
        <v>2154</v>
      </c>
      <c r="B442" s="23">
        <v>39722</v>
      </c>
      <c r="C442" t="s">
        <v>2155</v>
      </c>
      <c r="E442" s="62">
        <v>40</v>
      </c>
      <c r="F442" s="4">
        <v>39742</v>
      </c>
      <c r="G442" s="5">
        <v>42</v>
      </c>
      <c r="H442" s="16">
        <v>40</v>
      </c>
      <c r="I442" s="126" t="e">
        <f>INDEX('TOL2008'!B:B,MATCH(A442,'TOL2008'!A:A,0))</f>
        <v>#N/A</v>
      </c>
      <c r="J442" s="126" t="e">
        <f>INDEX(Pääluokka!$H$2:$H$100,MATCH(VALUE(LEFT(Taulukko1[[#This Row],[TOL2008]],2)),Pääluokka!$G$2:$G$100,0))</f>
        <v>#N/A</v>
      </c>
      <c r="K442" s="126" t="e">
        <f>INDEX(Pääluokka!$I$2:$I$100,MATCH(VALUE(LEFT(Taulukko1[[#This Row],[TOL2008]],2)),Pääluokka!$G$2:$G$100,0))</f>
        <v>#N/A</v>
      </c>
      <c r="L442" s="41">
        <f t="shared" si="60"/>
        <v>20</v>
      </c>
      <c r="M442" s="43">
        <f t="shared" si="61"/>
        <v>39722</v>
      </c>
      <c r="N442" s="43">
        <f t="shared" si="62"/>
        <v>39742</v>
      </c>
      <c r="O442" s="43">
        <f t="shared" si="63"/>
        <v>39722</v>
      </c>
      <c r="P442" s="43">
        <f t="shared" si="64"/>
        <v>39722</v>
      </c>
      <c r="Q442" s="41">
        <f t="shared" si="65"/>
        <v>2008</v>
      </c>
      <c r="R442" s="41">
        <f t="shared" si="66"/>
        <v>2008</v>
      </c>
      <c r="S442" s="43" t="str">
        <f>YEAR(Taulukko1[[#This Row],[Alku KK]])&amp;"Q"&amp;ROUNDDOWN((MONTH(Taulukko1[[#This Row],[Alku KK]])-1)/3+1,0)</f>
        <v>2008Q4</v>
      </c>
      <c r="T442" s="43" t="str">
        <f>YEAR(Taulukko1[[#This Row],[Loppu KK]])&amp;"Q"&amp;ROUNDDOWN((MONTH(Taulukko1[[#This Row],[Loppu KK]])-1)/3+1,0)</f>
        <v>2008Q4</v>
      </c>
      <c r="U442" s="66">
        <f>IF(COUNT(Taulukko1[[#This Row],[Neuvottelujen alaiset ]])=1,Taulukko1[[#This Row],[Neuvottelujen alaiset ]],Taulukko1[[#This Row],[Vähennystarve]])</f>
        <v>40</v>
      </c>
      <c r="V442" s="44">
        <f t="shared" si="67"/>
        <v>1</v>
      </c>
      <c r="W442" s="44">
        <f t="shared" si="68"/>
        <v>1.05</v>
      </c>
      <c r="X442" s="44">
        <f t="shared" si="69"/>
        <v>1.05</v>
      </c>
      <c r="Y442" s="90" t="b">
        <f>AND(MONTH(Taulukko1[[#This Row],[Alku PVM]] )=6,DAY(Taulukko1[[#This Row],[Alku PVM]] )&gt;19)</f>
        <v>0</v>
      </c>
      <c r="Z442" s="90" t="b">
        <f>AND(MONTH(Taulukko1[[#This Row],[Loppu PVM]] )=6,DAY(Taulukko1[[#This Row],[Loppu PVM]] )&gt;19)</f>
        <v>0</v>
      </c>
      <c r="AA442" s="90" t="b">
        <f>OR(MONTH(Taulukko1[[#This Row],[Alku PVM]] )&lt;=5,AND(MONTH(Taulukko1[[#This Row],[Alku PVM]] )=6,DAY(Taulukko1[[#This Row],[Alku PVM]] )&lt;20))</f>
        <v>0</v>
      </c>
      <c r="AB442" s="90" t="b">
        <f>OR(MONTH(Taulukko1[[#This Row],[Loppu PVM]])&lt;=5,AND(MONTH(Taulukko1[[#This Row],[Loppu PVM]] )=6,DAY(Taulukko1[[#This Row],[Loppu PVM]])&lt;20))</f>
        <v>0</v>
      </c>
      <c r="AC442" s="90" t="b">
        <f>OR(MONTH(Taulukko1[[#This Row],[Alku PVM]] )&lt;=3,AND(MONTH(Taulukko1[[#This Row],[Alku PVM]] )=3))</f>
        <v>0</v>
      </c>
      <c r="AD442" s="90" t="b">
        <f>OR(MONTH(Taulukko1[[#This Row],[Loppu PVM]] )&lt;=3,AND(MONTH(Taulukko1[[#This Row],[Loppu PVM]] )=3))</f>
        <v>0</v>
      </c>
      <c r="AE442" s="90" t="b">
        <f>OR(MONTH(Taulukko1[[#This Row],[Alku PVM]] )&lt;=9,AND(MONTH(Taulukko1[[#This Row],[Alku PVM]] )=9))</f>
        <v>0</v>
      </c>
      <c r="AF442" s="90" t="b">
        <f>OR(MONTH(Taulukko1[[#This Row],[Loppu PVM]])&lt;=9,AND(MONTH(Taulukko1[[#This Row],[Loppu PVM]] )=9))</f>
        <v>0</v>
      </c>
      <c r="AG442" s="90" t="b">
        <f>OR(MONTH(Taulukko1[[#This Row],[Alku PVM]] )&lt;=6,AND(MONTH(Taulukko1[[#This Row],[Alku PVM]] )=6))</f>
        <v>0</v>
      </c>
      <c r="AH442" s="90" t="b">
        <f>OR(MONTH(Taulukko1[[#This Row],[Loppu PVM]])&lt;=6,AND(MONTH(Taulukko1[[#This Row],[Loppu PVM]] )=6))</f>
        <v>0</v>
      </c>
    </row>
    <row r="443" spans="1:34" ht="12.75" customHeight="1">
      <c r="A443" t="s">
        <v>2147</v>
      </c>
      <c r="B443" s="23">
        <v>39722</v>
      </c>
      <c r="C443" t="s">
        <v>2146</v>
      </c>
      <c r="E443" s="62">
        <v>7</v>
      </c>
      <c r="F443" s="4">
        <v>39779</v>
      </c>
      <c r="G443" s="5">
        <v>7</v>
      </c>
      <c r="H443" s="16">
        <v>38</v>
      </c>
      <c r="I443" s="126" t="e">
        <f>INDEX('TOL2008'!B:B,MATCH(A443,'TOL2008'!A:A,0))</f>
        <v>#N/A</v>
      </c>
      <c r="J443" s="126" t="e">
        <f>INDEX(Pääluokka!$H$2:$H$100,MATCH(VALUE(LEFT(Taulukko1[[#This Row],[TOL2008]],2)),Pääluokka!$G$2:$G$100,0))</f>
        <v>#N/A</v>
      </c>
      <c r="K443" s="126" t="e">
        <f>INDEX(Pääluokka!$I$2:$I$100,MATCH(VALUE(LEFT(Taulukko1[[#This Row],[TOL2008]],2)),Pääluokka!$G$2:$G$100,0))</f>
        <v>#N/A</v>
      </c>
      <c r="L443" s="41">
        <f t="shared" si="60"/>
        <v>57</v>
      </c>
      <c r="M443" s="43">
        <f t="shared" si="61"/>
        <v>39722</v>
      </c>
      <c r="N443" s="43">
        <f t="shared" si="62"/>
        <v>39779</v>
      </c>
      <c r="O443" s="43">
        <f t="shared" si="63"/>
        <v>39722</v>
      </c>
      <c r="P443" s="43">
        <f t="shared" si="64"/>
        <v>39753</v>
      </c>
      <c r="Q443" s="41">
        <f t="shared" si="65"/>
        <v>2008</v>
      </c>
      <c r="R443" s="41">
        <f t="shared" si="66"/>
        <v>2008</v>
      </c>
      <c r="S443" s="43" t="str">
        <f>YEAR(Taulukko1[[#This Row],[Alku KK]])&amp;"Q"&amp;ROUNDDOWN((MONTH(Taulukko1[[#This Row],[Alku KK]])-1)/3+1,0)</f>
        <v>2008Q4</v>
      </c>
      <c r="T443" s="43" t="str">
        <f>YEAR(Taulukko1[[#This Row],[Loppu KK]])&amp;"Q"&amp;ROUNDDOWN((MONTH(Taulukko1[[#This Row],[Loppu KK]])-1)/3+1,0)</f>
        <v>2008Q4</v>
      </c>
      <c r="U443" s="66">
        <f>IF(COUNT(Taulukko1[[#This Row],[Neuvottelujen alaiset ]])=1,Taulukko1[[#This Row],[Neuvottelujen alaiset ]],Taulukko1[[#This Row],[Vähennystarve]])</f>
        <v>38</v>
      </c>
      <c r="V443" s="44">
        <f t="shared" si="67"/>
        <v>0.18421052631578946</v>
      </c>
      <c r="W443" s="44">
        <f t="shared" si="68"/>
        <v>0.18421052631578946</v>
      </c>
      <c r="X443" s="44">
        <f t="shared" si="69"/>
        <v>1</v>
      </c>
      <c r="Y443" s="90" t="b">
        <f>AND(MONTH(Taulukko1[[#This Row],[Alku PVM]] )=6,DAY(Taulukko1[[#This Row],[Alku PVM]] )&gt;19)</f>
        <v>0</v>
      </c>
      <c r="Z443" s="90" t="b">
        <f>AND(MONTH(Taulukko1[[#This Row],[Loppu PVM]] )=6,DAY(Taulukko1[[#This Row],[Loppu PVM]] )&gt;19)</f>
        <v>0</v>
      </c>
      <c r="AA443" s="90" t="b">
        <f>OR(MONTH(Taulukko1[[#This Row],[Alku PVM]] )&lt;=5,AND(MONTH(Taulukko1[[#This Row],[Alku PVM]] )=6,DAY(Taulukko1[[#This Row],[Alku PVM]] )&lt;20))</f>
        <v>0</v>
      </c>
      <c r="AB443" s="90" t="b">
        <f>OR(MONTH(Taulukko1[[#This Row],[Loppu PVM]])&lt;=5,AND(MONTH(Taulukko1[[#This Row],[Loppu PVM]] )=6,DAY(Taulukko1[[#This Row],[Loppu PVM]])&lt;20))</f>
        <v>0</v>
      </c>
      <c r="AC443" s="90" t="b">
        <f>OR(MONTH(Taulukko1[[#This Row],[Alku PVM]] )&lt;=3,AND(MONTH(Taulukko1[[#This Row],[Alku PVM]] )=3))</f>
        <v>0</v>
      </c>
      <c r="AD443" s="90" t="b">
        <f>OR(MONTH(Taulukko1[[#This Row],[Loppu PVM]] )&lt;=3,AND(MONTH(Taulukko1[[#This Row],[Loppu PVM]] )=3))</f>
        <v>0</v>
      </c>
      <c r="AE443" s="90" t="b">
        <f>OR(MONTH(Taulukko1[[#This Row],[Alku PVM]] )&lt;=9,AND(MONTH(Taulukko1[[#This Row],[Alku PVM]] )=9))</f>
        <v>0</v>
      </c>
      <c r="AF443" s="90" t="b">
        <f>OR(MONTH(Taulukko1[[#This Row],[Loppu PVM]])&lt;=9,AND(MONTH(Taulukko1[[#This Row],[Loppu PVM]] )=9))</f>
        <v>0</v>
      </c>
      <c r="AG443" s="90" t="b">
        <f>OR(MONTH(Taulukko1[[#This Row],[Alku PVM]] )&lt;=6,AND(MONTH(Taulukko1[[#This Row],[Alku PVM]] )=6))</f>
        <v>0</v>
      </c>
      <c r="AH443" s="90" t="b">
        <f>OR(MONTH(Taulukko1[[#This Row],[Loppu PVM]])&lt;=6,AND(MONTH(Taulukko1[[#This Row],[Loppu PVM]] )=6))</f>
        <v>0</v>
      </c>
    </row>
    <row r="444" spans="1:34" ht="12.75" customHeight="1">
      <c r="A444" t="s">
        <v>1608</v>
      </c>
      <c r="B444" s="23">
        <v>39722</v>
      </c>
      <c r="C444" t="s">
        <v>2133</v>
      </c>
      <c r="E444" s="62">
        <v>60</v>
      </c>
      <c r="F444" s="4">
        <v>39773</v>
      </c>
      <c r="G444" s="5">
        <v>37</v>
      </c>
      <c r="H444" s="16">
        <v>60</v>
      </c>
      <c r="I444" s="126" t="e">
        <f>INDEX('TOL2008'!B:B,MATCH(A444,'TOL2008'!A:A,0))</f>
        <v>#N/A</v>
      </c>
      <c r="J444" s="126" t="e">
        <f>INDEX(Pääluokka!$H$2:$H$100,MATCH(VALUE(LEFT(Taulukko1[[#This Row],[TOL2008]],2)),Pääluokka!$G$2:$G$100,0))</f>
        <v>#N/A</v>
      </c>
      <c r="K444" s="126" t="e">
        <f>INDEX(Pääluokka!$I$2:$I$100,MATCH(VALUE(LEFT(Taulukko1[[#This Row],[TOL2008]],2)),Pääluokka!$G$2:$G$100,0))</f>
        <v>#N/A</v>
      </c>
      <c r="L444" s="41">
        <f t="shared" si="60"/>
        <v>51</v>
      </c>
      <c r="M444" s="43">
        <f t="shared" si="61"/>
        <v>39722</v>
      </c>
      <c r="N444" s="43">
        <f t="shared" si="62"/>
        <v>39773</v>
      </c>
      <c r="O444" s="43">
        <f t="shared" si="63"/>
        <v>39722</v>
      </c>
      <c r="P444" s="43">
        <f t="shared" si="64"/>
        <v>39753</v>
      </c>
      <c r="Q444" s="41">
        <f t="shared" si="65"/>
        <v>2008</v>
      </c>
      <c r="R444" s="41">
        <f t="shared" si="66"/>
        <v>2008</v>
      </c>
      <c r="S444" s="43" t="str">
        <f>YEAR(Taulukko1[[#This Row],[Alku KK]])&amp;"Q"&amp;ROUNDDOWN((MONTH(Taulukko1[[#This Row],[Alku KK]])-1)/3+1,0)</f>
        <v>2008Q4</v>
      </c>
      <c r="T444" s="43" t="str">
        <f>YEAR(Taulukko1[[#This Row],[Loppu KK]])&amp;"Q"&amp;ROUNDDOWN((MONTH(Taulukko1[[#This Row],[Loppu KK]])-1)/3+1,0)</f>
        <v>2008Q4</v>
      </c>
      <c r="U444" s="66">
        <f>IF(COUNT(Taulukko1[[#This Row],[Neuvottelujen alaiset ]])=1,Taulukko1[[#This Row],[Neuvottelujen alaiset ]],Taulukko1[[#This Row],[Vähennystarve]])</f>
        <v>60</v>
      </c>
      <c r="V444" s="44">
        <f t="shared" si="67"/>
        <v>1</v>
      </c>
      <c r="W444" s="44">
        <f t="shared" si="68"/>
        <v>0.6166666666666667</v>
      </c>
      <c r="X444" s="44">
        <f t="shared" si="69"/>
        <v>0.6166666666666667</v>
      </c>
      <c r="Y444" s="90" t="b">
        <f>AND(MONTH(Taulukko1[[#This Row],[Alku PVM]] )=6,DAY(Taulukko1[[#This Row],[Alku PVM]] )&gt;19)</f>
        <v>0</v>
      </c>
      <c r="Z444" s="90" t="b">
        <f>AND(MONTH(Taulukko1[[#This Row],[Loppu PVM]] )=6,DAY(Taulukko1[[#This Row],[Loppu PVM]] )&gt;19)</f>
        <v>0</v>
      </c>
      <c r="AA444" s="90" t="b">
        <f>OR(MONTH(Taulukko1[[#This Row],[Alku PVM]] )&lt;=5,AND(MONTH(Taulukko1[[#This Row],[Alku PVM]] )=6,DAY(Taulukko1[[#This Row],[Alku PVM]] )&lt;20))</f>
        <v>0</v>
      </c>
      <c r="AB444" s="90" t="b">
        <f>OR(MONTH(Taulukko1[[#This Row],[Loppu PVM]])&lt;=5,AND(MONTH(Taulukko1[[#This Row],[Loppu PVM]] )=6,DAY(Taulukko1[[#This Row],[Loppu PVM]])&lt;20))</f>
        <v>0</v>
      </c>
      <c r="AC444" s="90" t="b">
        <f>OR(MONTH(Taulukko1[[#This Row],[Alku PVM]] )&lt;=3,AND(MONTH(Taulukko1[[#This Row],[Alku PVM]] )=3))</f>
        <v>0</v>
      </c>
      <c r="AD444" s="90" t="b">
        <f>OR(MONTH(Taulukko1[[#This Row],[Loppu PVM]] )&lt;=3,AND(MONTH(Taulukko1[[#This Row],[Loppu PVM]] )=3))</f>
        <v>0</v>
      </c>
      <c r="AE444" s="90" t="b">
        <f>OR(MONTH(Taulukko1[[#This Row],[Alku PVM]] )&lt;=9,AND(MONTH(Taulukko1[[#This Row],[Alku PVM]] )=9))</f>
        <v>0</v>
      </c>
      <c r="AF444" s="90" t="b">
        <f>OR(MONTH(Taulukko1[[#This Row],[Loppu PVM]])&lt;=9,AND(MONTH(Taulukko1[[#This Row],[Loppu PVM]] )=9))</f>
        <v>0</v>
      </c>
      <c r="AG444" s="90" t="b">
        <f>OR(MONTH(Taulukko1[[#This Row],[Alku PVM]] )&lt;=6,AND(MONTH(Taulukko1[[#This Row],[Alku PVM]] )=6))</f>
        <v>0</v>
      </c>
      <c r="AH444" s="90" t="b">
        <f>OR(MONTH(Taulukko1[[#This Row],[Loppu PVM]])&lt;=6,AND(MONTH(Taulukko1[[#This Row],[Loppu PVM]] )=6))</f>
        <v>0</v>
      </c>
    </row>
    <row r="445" spans="1:34" ht="12.75" customHeight="1">
      <c r="A445" t="s">
        <v>2042</v>
      </c>
      <c r="B445" s="23">
        <v>39722</v>
      </c>
      <c r="C445" t="s">
        <v>2041</v>
      </c>
      <c r="F445" s="4">
        <v>39778</v>
      </c>
      <c r="G445" s="5">
        <v>20</v>
      </c>
      <c r="H445" s="22">
        <v>30</v>
      </c>
      <c r="I445" s="126" t="e">
        <f>INDEX('TOL2008'!B:B,MATCH(A445,'TOL2008'!A:A,0))</f>
        <v>#N/A</v>
      </c>
      <c r="J445" s="126" t="e">
        <f>INDEX(Pääluokka!$H$2:$H$100,MATCH(VALUE(LEFT(Taulukko1[[#This Row],[TOL2008]],2)),Pääluokka!$G$2:$G$100,0))</f>
        <v>#N/A</v>
      </c>
      <c r="K445" s="126" t="e">
        <f>INDEX(Pääluokka!$I$2:$I$100,MATCH(VALUE(LEFT(Taulukko1[[#This Row],[TOL2008]],2)),Pääluokka!$G$2:$G$100,0))</f>
        <v>#N/A</v>
      </c>
      <c r="L445" s="41">
        <f t="shared" si="60"/>
        <v>56</v>
      </c>
      <c r="M445" s="43">
        <f t="shared" si="61"/>
        <v>39722</v>
      </c>
      <c r="N445" s="43">
        <f t="shared" si="62"/>
        <v>39778</v>
      </c>
      <c r="O445" s="43">
        <f t="shared" si="63"/>
        <v>39722</v>
      </c>
      <c r="P445" s="43">
        <f t="shared" si="64"/>
        <v>39753</v>
      </c>
      <c r="Q445" s="41">
        <f t="shared" si="65"/>
        <v>2008</v>
      </c>
      <c r="R445" s="41">
        <f t="shared" si="66"/>
        <v>2008</v>
      </c>
      <c r="S445" s="43" t="str">
        <f>YEAR(Taulukko1[[#This Row],[Alku KK]])&amp;"Q"&amp;ROUNDDOWN((MONTH(Taulukko1[[#This Row],[Alku KK]])-1)/3+1,0)</f>
        <v>2008Q4</v>
      </c>
      <c r="T445" s="43" t="str">
        <f>YEAR(Taulukko1[[#This Row],[Loppu KK]])&amp;"Q"&amp;ROUNDDOWN((MONTH(Taulukko1[[#This Row],[Loppu KK]])-1)/3+1,0)</f>
        <v>2008Q4</v>
      </c>
      <c r="U445" s="66">
        <f>IF(COUNT(Taulukko1[[#This Row],[Neuvottelujen alaiset ]])=1,Taulukko1[[#This Row],[Neuvottelujen alaiset ]],Taulukko1[[#This Row],[Vähennystarve]])</f>
        <v>30</v>
      </c>
      <c r="V445" s="44" t="str">
        <f t="shared" si="67"/>
        <v>NA</v>
      </c>
      <c r="W445" s="44">
        <f t="shared" si="68"/>
        <v>0.66666666666666663</v>
      </c>
      <c r="X445" s="44" t="str">
        <f t="shared" si="69"/>
        <v>NA</v>
      </c>
      <c r="Y445" s="90" t="b">
        <f>AND(MONTH(Taulukko1[[#This Row],[Alku PVM]] )=6,DAY(Taulukko1[[#This Row],[Alku PVM]] )&gt;19)</f>
        <v>0</v>
      </c>
      <c r="Z445" s="90" t="b">
        <f>AND(MONTH(Taulukko1[[#This Row],[Loppu PVM]] )=6,DAY(Taulukko1[[#This Row],[Loppu PVM]] )&gt;19)</f>
        <v>0</v>
      </c>
      <c r="AA445" s="90" t="b">
        <f>OR(MONTH(Taulukko1[[#This Row],[Alku PVM]] )&lt;=5,AND(MONTH(Taulukko1[[#This Row],[Alku PVM]] )=6,DAY(Taulukko1[[#This Row],[Alku PVM]] )&lt;20))</f>
        <v>0</v>
      </c>
      <c r="AB445" s="90" t="b">
        <f>OR(MONTH(Taulukko1[[#This Row],[Loppu PVM]])&lt;=5,AND(MONTH(Taulukko1[[#This Row],[Loppu PVM]] )=6,DAY(Taulukko1[[#This Row],[Loppu PVM]])&lt;20))</f>
        <v>0</v>
      </c>
      <c r="AC445" s="90" t="b">
        <f>OR(MONTH(Taulukko1[[#This Row],[Alku PVM]] )&lt;=3,AND(MONTH(Taulukko1[[#This Row],[Alku PVM]] )=3))</f>
        <v>0</v>
      </c>
      <c r="AD445" s="90" t="b">
        <f>OR(MONTH(Taulukko1[[#This Row],[Loppu PVM]] )&lt;=3,AND(MONTH(Taulukko1[[#This Row],[Loppu PVM]] )=3))</f>
        <v>0</v>
      </c>
      <c r="AE445" s="90" t="b">
        <f>OR(MONTH(Taulukko1[[#This Row],[Alku PVM]] )&lt;=9,AND(MONTH(Taulukko1[[#This Row],[Alku PVM]] )=9))</f>
        <v>0</v>
      </c>
      <c r="AF445" s="90" t="b">
        <f>OR(MONTH(Taulukko1[[#This Row],[Loppu PVM]])&lt;=9,AND(MONTH(Taulukko1[[#This Row],[Loppu PVM]] )=9))</f>
        <v>0</v>
      </c>
      <c r="AG445" s="90" t="b">
        <f>OR(MONTH(Taulukko1[[#This Row],[Alku PVM]] )&lt;=6,AND(MONTH(Taulukko1[[#This Row],[Alku PVM]] )=6))</f>
        <v>0</v>
      </c>
      <c r="AH445" s="90" t="b">
        <f>OR(MONTH(Taulukko1[[#This Row],[Loppu PVM]])&lt;=6,AND(MONTH(Taulukko1[[#This Row],[Loppu PVM]] )=6))</f>
        <v>0</v>
      </c>
    </row>
    <row r="446" spans="1:34" ht="12.75" customHeight="1">
      <c r="A446" t="s">
        <v>2723</v>
      </c>
      <c r="B446" s="23">
        <v>39722</v>
      </c>
      <c r="C446" t="s">
        <v>2724</v>
      </c>
      <c r="F446" s="4">
        <v>39896</v>
      </c>
      <c r="G446" s="5">
        <v>83</v>
      </c>
      <c r="H446" s="16">
        <v>210</v>
      </c>
      <c r="I446" s="126" t="e">
        <f>INDEX('TOL2008'!B:B,MATCH(A446,'TOL2008'!A:A,0))</f>
        <v>#N/A</v>
      </c>
      <c r="J446" s="126" t="e">
        <f>INDEX(Pääluokka!$H$2:$H$100,MATCH(VALUE(LEFT(Taulukko1[[#This Row],[TOL2008]],2)),Pääluokka!$G$2:$G$100,0))</f>
        <v>#N/A</v>
      </c>
      <c r="K446" s="126" t="e">
        <f>INDEX(Pääluokka!$I$2:$I$100,MATCH(VALUE(LEFT(Taulukko1[[#This Row],[TOL2008]],2)),Pääluokka!$G$2:$G$100,0))</f>
        <v>#N/A</v>
      </c>
      <c r="L446" s="41">
        <f t="shared" si="60"/>
        <v>174</v>
      </c>
      <c r="M446" s="43">
        <f t="shared" si="61"/>
        <v>39722</v>
      </c>
      <c r="N446" s="43">
        <f t="shared" si="62"/>
        <v>39896</v>
      </c>
      <c r="O446" s="43">
        <f t="shared" si="63"/>
        <v>39722</v>
      </c>
      <c r="P446" s="43">
        <f t="shared" si="64"/>
        <v>39873</v>
      </c>
      <c r="Q446" s="41">
        <f t="shared" si="65"/>
        <v>2008</v>
      </c>
      <c r="R446" s="41">
        <f t="shared" si="66"/>
        <v>2009</v>
      </c>
      <c r="S446" s="43" t="str">
        <f>YEAR(Taulukko1[[#This Row],[Alku KK]])&amp;"Q"&amp;ROUNDDOWN((MONTH(Taulukko1[[#This Row],[Alku KK]])-1)/3+1,0)</f>
        <v>2008Q4</v>
      </c>
      <c r="T446" s="43" t="str">
        <f>YEAR(Taulukko1[[#This Row],[Loppu KK]])&amp;"Q"&amp;ROUNDDOWN((MONTH(Taulukko1[[#This Row],[Loppu KK]])-1)/3+1,0)</f>
        <v>2009Q1</v>
      </c>
      <c r="U446" s="66">
        <f>IF(COUNT(Taulukko1[[#This Row],[Neuvottelujen alaiset ]])=1,Taulukko1[[#This Row],[Neuvottelujen alaiset ]],Taulukko1[[#This Row],[Vähennystarve]])</f>
        <v>210</v>
      </c>
      <c r="V446" s="44" t="str">
        <f t="shared" si="67"/>
        <v>NA</v>
      </c>
      <c r="W446" s="44">
        <f t="shared" si="68"/>
        <v>0.39523809523809522</v>
      </c>
      <c r="X446" s="44" t="str">
        <f t="shared" si="69"/>
        <v>NA</v>
      </c>
      <c r="Y446" s="90" t="b">
        <f>AND(MONTH(Taulukko1[[#This Row],[Alku PVM]] )=6,DAY(Taulukko1[[#This Row],[Alku PVM]] )&gt;19)</f>
        <v>0</v>
      </c>
      <c r="Z446" s="90" t="b">
        <f>AND(MONTH(Taulukko1[[#This Row],[Loppu PVM]] )=6,DAY(Taulukko1[[#This Row],[Loppu PVM]] )&gt;19)</f>
        <v>0</v>
      </c>
      <c r="AA446" s="90" t="b">
        <f>OR(MONTH(Taulukko1[[#This Row],[Alku PVM]] )&lt;=5,AND(MONTH(Taulukko1[[#This Row],[Alku PVM]] )=6,DAY(Taulukko1[[#This Row],[Alku PVM]] )&lt;20))</f>
        <v>0</v>
      </c>
      <c r="AB446" s="90" t="b">
        <f>OR(MONTH(Taulukko1[[#This Row],[Loppu PVM]])&lt;=5,AND(MONTH(Taulukko1[[#This Row],[Loppu PVM]] )=6,DAY(Taulukko1[[#This Row],[Loppu PVM]])&lt;20))</f>
        <v>1</v>
      </c>
      <c r="AC446" s="90" t="b">
        <f>OR(MONTH(Taulukko1[[#This Row],[Alku PVM]] )&lt;=3,AND(MONTH(Taulukko1[[#This Row],[Alku PVM]] )=3))</f>
        <v>0</v>
      </c>
      <c r="AD446" s="90" t="b">
        <f>OR(MONTH(Taulukko1[[#This Row],[Loppu PVM]] )&lt;=3,AND(MONTH(Taulukko1[[#This Row],[Loppu PVM]] )=3))</f>
        <v>1</v>
      </c>
      <c r="AE446" s="90" t="b">
        <f>OR(MONTH(Taulukko1[[#This Row],[Alku PVM]] )&lt;=9,AND(MONTH(Taulukko1[[#This Row],[Alku PVM]] )=9))</f>
        <v>0</v>
      </c>
      <c r="AF446" s="90" t="b">
        <f>OR(MONTH(Taulukko1[[#This Row],[Loppu PVM]])&lt;=9,AND(MONTH(Taulukko1[[#This Row],[Loppu PVM]] )=9))</f>
        <v>1</v>
      </c>
      <c r="AG446" s="90" t="b">
        <f>OR(MONTH(Taulukko1[[#This Row],[Alku PVM]] )&lt;=6,AND(MONTH(Taulukko1[[#This Row],[Alku PVM]] )=6))</f>
        <v>0</v>
      </c>
      <c r="AH446" s="90" t="b">
        <f>OR(MONTH(Taulukko1[[#This Row],[Loppu PVM]])&lt;=6,AND(MONTH(Taulukko1[[#This Row],[Loppu PVM]] )=6))</f>
        <v>1</v>
      </c>
    </row>
    <row r="447" spans="1:34" ht="12.75" customHeight="1">
      <c r="A447" t="s">
        <v>351</v>
      </c>
      <c r="B447" s="23">
        <v>39722</v>
      </c>
      <c r="C447" t="s">
        <v>2001</v>
      </c>
      <c r="E447" s="62">
        <v>0</v>
      </c>
      <c r="F447" s="4">
        <v>39762</v>
      </c>
      <c r="G447" s="5">
        <v>0</v>
      </c>
      <c r="H447" s="22">
        <v>2720</v>
      </c>
      <c r="I447" s="126">
        <f>INDEX('TOL2008'!B:B,MATCH(A447,'TOL2008'!A:A,0))</f>
        <v>28950</v>
      </c>
      <c r="J447" s="126" t="str">
        <f>INDEX(Pääluokka!$H$2:$H$100,MATCH(VALUE(LEFT(Taulukko1[[#This Row],[TOL2008]],2)),Pääluokka!$G$2:$G$100,0))</f>
        <v>Teollisuus</v>
      </c>
      <c r="K447" s="126" t="str">
        <f>INDEX(Pääluokka!$I$2:$I$100,MATCH(VALUE(LEFT(Taulukko1[[#This Row],[TOL2008]],2)),Pääluokka!$G$2:$G$100,0))</f>
        <v>Teollisuus (C-E)</v>
      </c>
      <c r="L447" s="41">
        <f t="shared" si="60"/>
        <v>40</v>
      </c>
      <c r="M447" s="43">
        <f t="shared" si="61"/>
        <v>39722</v>
      </c>
      <c r="N447" s="43">
        <f t="shared" si="62"/>
        <v>39762</v>
      </c>
      <c r="O447" s="43">
        <f t="shared" si="63"/>
        <v>39722</v>
      </c>
      <c r="P447" s="43">
        <f t="shared" si="64"/>
        <v>39753</v>
      </c>
      <c r="Q447" s="41">
        <f t="shared" si="65"/>
        <v>2008</v>
      </c>
      <c r="R447" s="41">
        <f t="shared" si="66"/>
        <v>2008</v>
      </c>
      <c r="S447" s="43" t="str">
        <f>YEAR(Taulukko1[[#This Row],[Alku KK]])&amp;"Q"&amp;ROUNDDOWN((MONTH(Taulukko1[[#This Row],[Alku KK]])-1)/3+1,0)</f>
        <v>2008Q4</v>
      </c>
      <c r="T447" s="43" t="str">
        <f>YEAR(Taulukko1[[#This Row],[Loppu KK]])&amp;"Q"&amp;ROUNDDOWN((MONTH(Taulukko1[[#This Row],[Loppu KK]])-1)/3+1,0)</f>
        <v>2008Q4</v>
      </c>
      <c r="U447" s="66">
        <f>IF(COUNT(Taulukko1[[#This Row],[Neuvottelujen alaiset ]])=1,Taulukko1[[#This Row],[Neuvottelujen alaiset ]],Taulukko1[[#This Row],[Vähennystarve]])</f>
        <v>2720</v>
      </c>
      <c r="V447" s="44">
        <f t="shared" si="67"/>
        <v>0</v>
      </c>
      <c r="W447" s="44">
        <f t="shared" si="68"/>
        <v>0</v>
      </c>
      <c r="X447" s="44" t="e">
        <f t="shared" si="69"/>
        <v>#DIV/0!</v>
      </c>
      <c r="Y447" s="90" t="b">
        <f>AND(MONTH(Taulukko1[[#This Row],[Alku PVM]] )=6,DAY(Taulukko1[[#This Row],[Alku PVM]] )&gt;19)</f>
        <v>0</v>
      </c>
      <c r="Z447" s="90" t="b">
        <f>AND(MONTH(Taulukko1[[#This Row],[Loppu PVM]] )=6,DAY(Taulukko1[[#This Row],[Loppu PVM]] )&gt;19)</f>
        <v>0</v>
      </c>
      <c r="AA447" s="90" t="b">
        <f>OR(MONTH(Taulukko1[[#This Row],[Alku PVM]] )&lt;=5,AND(MONTH(Taulukko1[[#This Row],[Alku PVM]] )=6,DAY(Taulukko1[[#This Row],[Alku PVM]] )&lt;20))</f>
        <v>0</v>
      </c>
      <c r="AB447" s="90" t="b">
        <f>OR(MONTH(Taulukko1[[#This Row],[Loppu PVM]])&lt;=5,AND(MONTH(Taulukko1[[#This Row],[Loppu PVM]] )=6,DAY(Taulukko1[[#This Row],[Loppu PVM]])&lt;20))</f>
        <v>0</v>
      </c>
      <c r="AC447" s="90" t="b">
        <f>OR(MONTH(Taulukko1[[#This Row],[Alku PVM]] )&lt;=3,AND(MONTH(Taulukko1[[#This Row],[Alku PVM]] )=3))</f>
        <v>0</v>
      </c>
      <c r="AD447" s="90" t="b">
        <f>OR(MONTH(Taulukko1[[#This Row],[Loppu PVM]] )&lt;=3,AND(MONTH(Taulukko1[[#This Row],[Loppu PVM]] )=3))</f>
        <v>0</v>
      </c>
      <c r="AE447" s="90" t="b">
        <f>OR(MONTH(Taulukko1[[#This Row],[Alku PVM]] )&lt;=9,AND(MONTH(Taulukko1[[#This Row],[Alku PVM]] )=9))</f>
        <v>0</v>
      </c>
      <c r="AF447" s="90" t="b">
        <f>OR(MONTH(Taulukko1[[#This Row],[Loppu PVM]])&lt;=9,AND(MONTH(Taulukko1[[#This Row],[Loppu PVM]] )=9))</f>
        <v>0</v>
      </c>
      <c r="AG447" s="90" t="b">
        <f>OR(MONTH(Taulukko1[[#This Row],[Alku PVM]] )&lt;=6,AND(MONTH(Taulukko1[[#This Row],[Alku PVM]] )=6))</f>
        <v>0</v>
      </c>
      <c r="AH447" s="90" t="b">
        <f>OR(MONTH(Taulukko1[[#This Row],[Loppu PVM]])&lt;=6,AND(MONTH(Taulukko1[[#This Row],[Loppu PVM]] )=6))</f>
        <v>0</v>
      </c>
    </row>
    <row r="448" spans="1:34" ht="12.75" customHeight="1">
      <c r="A448" t="s">
        <v>1989</v>
      </c>
      <c r="B448" s="23">
        <v>39722</v>
      </c>
      <c r="C448" t="s">
        <v>1988</v>
      </c>
      <c r="E448" s="62">
        <v>55</v>
      </c>
      <c r="F448" s="4">
        <v>39749</v>
      </c>
      <c r="G448" s="5">
        <v>55</v>
      </c>
      <c r="H448" s="16">
        <v>55</v>
      </c>
      <c r="I448" s="126" t="e">
        <f>INDEX('TOL2008'!B:B,MATCH(A448,'TOL2008'!A:A,0))</f>
        <v>#N/A</v>
      </c>
      <c r="J448" s="126" t="e">
        <f>INDEX(Pääluokka!$H$2:$H$100,MATCH(VALUE(LEFT(Taulukko1[[#This Row],[TOL2008]],2)),Pääluokka!$G$2:$G$100,0))</f>
        <v>#N/A</v>
      </c>
      <c r="K448" s="126" t="e">
        <f>INDEX(Pääluokka!$I$2:$I$100,MATCH(VALUE(LEFT(Taulukko1[[#This Row],[TOL2008]],2)),Pääluokka!$G$2:$G$100,0))</f>
        <v>#N/A</v>
      </c>
      <c r="L448" s="41">
        <f t="shared" si="60"/>
        <v>27</v>
      </c>
      <c r="M448" s="43">
        <f t="shared" si="61"/>
        <v>39722</v>
      </c>
      <c r="N448" s="43">
        <f t="shared" si="62"/>
        <v>39749</v>
      </c>
      <c r="O448" s="43">
        <f t="shared" si="63"/>
        <v>39722</v>
      </c>
      <c r="P448" s="43">
        <f t="shared" si="64"/>
        <v>39722</v>
      </c>
      <c r="Q448" s="41">
        <f t="shared" si="65"/>
        <v>2008</v>
      </c>
      <c r="R448" s="41">
        <f t="shared" si="66"/>
        <v>2008</v>
      </c>
      <c r="S448" s="43" t="str">
        <f>YEAR(Taulukko1[[#This Row],[Alku KK]])&amp;"Q"&amp;ROUNDDOWN((MONTH(Taulukko1[[#This Row],[Alku KK]])-1)/3+1,0)</f>
        <v>2008Q4</v>
      </c>
      <c r="T448" s="43" t="str">
        <f>YEAR(Taulukko1[[#This Row],[Loppu KK]])&amp;"Q"&amp;ROUNDDOWN((MONTH(Taulukko1[[#This Row],[Loppu KK]])-1)/3+1,0)</f>
        <v>2008Q4</v>
      </c>
      <c r="U448" s="66">
        <f>IF(COUNT(Taulukko1[[#This Row],[Neuvottelujen alaiset ]])=1,Taulukko1[[#This Row],[Neuvottelujen alaiset ]],Taulukko1[[#This Row],[Vähennystarve]])</f>
        <v>55</v>
      </c>
      <c r="V448" s="44">
        <f t="shared" si="67"/>
        <v>1</v>
      </c>
      <c r="W448" s="44">
        <f t="shared" si="68"/>
        <v>1</v>
      </c>
      <c r="X448" s="44">
        <f t="shared" si="69"/>
        <v>1</v>
      </c>
      <c r="Y448" s="90" t="b">
        <f>AND(MONTH(Taulukko1[[#This Row],[Alku PVM]] )=6,DAY(Taulukko1[[#This Row],[Alku PVM]] )&gt;19)</f>
        <v>0</v>
      </c>
      <c r="Z448" s="90" t="b">
        <f>AND(MONTH(Taulukko1[[#This Row],[Loppu PVM]] )=6,DAY(Taulukko1[[#This Row],[Loppu PVM]] )&gt;19)</f>
        <v>0</v>
      </c>
      <c r="AA448" s="90" t="b">
        <f>OR(MONTH(Taulukko1[[#This Row],[Alku PVM]] )&lt;=5,AND(MONTH(Taulukko1[[#This Row],[Alku PVM]] )=6,DAY(Taulukko1[[#This Row],[Alku PVM]] )&lt;20))</f>
        <v>0</v>
      </c>
      <c r="AB448" s="90" t="b">
        <f>OR(MONTH(Taulukko1[[#This Row],[Loppu PVM]])&lt;=5,AND(MONTH(Taulukko1[[#This Row],[Loppu PVM]] )=6,DAY(Taulukko1[[#This Row],[Loppu PVM]])&lt;20))</f>
        <v>0</v>
      </c>
      <c r="AC448" s="90" t="b">
        <f>OR(MONTH(Taulukko1[[#This Row],[Alku PVM]] )&lt;=3,AND(MONTH(Taulukko1[[#This Row],[Alku PVM]] )=3))</f>
        <v>0</v>
      </c>
      <c r="AD448" s="90" t="b">
        <f>OR(MONTH(Taulukko1[[#This Row],[Loppu PVM]] )&lt;=3,AND(MONTH(Taulukko1[[#This Row],[Loppu PVM]] )=3))</f>
        <v>0</v>
      </c>
      <c r="AE448" s="90" t="b">
        <f>OR(MONTH(Taulukko1[[#This Row],[Alku PVM]] )&lt;=9,AND(MONTH(Taulukko1[[#This Row],[Alku PVM]] )=9))</f>
        <v>0</v>
      </c>
      <c r="AF448" s="90" t="b">
        <f>OR(MONTH(Taulukko1[[#This Row],[Loppu PVM]])&lt;=9,AND(MONTH(Taulukko1[[#This Row],[Loppu PVM]] )=9))</f>
        <v>0</v>
      </c>
      <c r="AG448" s="90" t="b">
        <f>OR(MONTH(Taulukko1[[#This Row],[Alku PVM]] )&lt;=6,AND(MONTH(Taulukko1[[#This Row],[Alku PVM]] )=6))</f>
        <v>0</v>
      </c>
      <c r="AH448" s="90" t="b">
        <f>OR(MONTH(Taulukko1[[#This Row],[Loppu PVM]])&lt;=6,AND(MONTH(Taulukko1[[#This Row],[Loppu PVM]] )=6))</f>
        <v>0</v>
      </c>
    </row>
    <row r="449" spans="1:34" ht="12.75" customHeight="1">
      <c r="A449" t="s">
        <v>2149</v>
      </c>
      <c r="B449" s="23">
        <v>39723</v>
      </c>
      <c r="C449" t="s">
        <v>2148</v>
      </c>
      <c r="E449" s="62">
        <v>186</v>
      </c>
      <c r="F449" s="4">
        <v>39786</v>
      </c>
      <c r="G449" s="5">
        <v>164</v>
      </c>
      <c r="H449" s="16">
        <v>186</v>
      </c>
      <c r="I449" s="126" t="e">
        <f>INDEX('TOL2008'!B:B,MATCH(A449,'TOL2008'!A:A,0))</f>
        <v>#N/A</v>
      </c>
      <c r="J449" s="126" t="e">
        <f>INDEX(Pääluokka!$H$2:$H$100,MATCH(VALUE(LEFT(Taulukko1[[#This Row],[TOL2008]],2)),Pääluokka!$G$2:$G$100,0))</f>
        <v>#N/A</v>
      </c>
      <c r="K449" s="126" t="e">
        <f>INDEX(Pääluokka!$I$2:$I$100,MATCH(VALUE(LEFT(Taulukko1[[#This Row],[TOL2008]],2)),Pääluokka!$G$2:$G$100,0))</f>
        <v>#N/A</v>
      </c>
      <c r="L449" s="41">
        <f t="shared" si="60"/>
        <v>63</v>
      </c>
      <c r="M449" s="43">
        <f t="shared" si="61"/>
        <v>39723</v>
      </c>
      <c r="N449" s="43">
        <f t="shared" si="62"/>
        <v>39786</v>
      </c>
      <c r="O449" s="43">
        <f t="shared" si="63"/>
        <v>39722</v>
      </c>
      <c r="P449" s="43">
        <f t="shared" si="64"/>
        <v>39783</v>
      </c>
      <c r="Q449" s="41">
        <f t="shared" si="65"/>
        <v>2008</v>
      </c>
      <c r="R449" s="41">
        <f t="shared" si="66"/>
        <v>2008</v>
      </c>
      <c r="S449" s="43" t="str">
        <f>YEAR(Taulukko1[[#This Row],[Alku KK]])&amp;"Q"&amp;ROUNDDOWN((MONTH(Taulukko1[[#This Row],[Alku KK]])-1)/3+1,0)</f>
        <v>2008Q4</v>
      </c>
      <c r="T449" s="43" t="str">
        <f>YEAR(Taulukko1[[#This Row],[Loppu KK]])&amp;"Q"&amp;ROUNDDOWN((MONTH(Taulukko1[[#This Row],[Loppu KK]])-1)/3+1,0)</f>
        <v>2008Q4</v>
      </c>
      <c r="U449" s="66">
        <f>IF(COUNT(Taulukko1[[#This Row],[Neuvottelujen alaiset ]])=1,Taulukko1[[#This Row],[Neuvottelujen alaiset ]],Taulukko1[[#This Row],[Vähennystarve]])</f>
        <v>186</v>
      </c>
      <c r="V449" s="44">
        <f t="shared" si="67"/>
        <v>1</v>
      </c>
      <c r="W449" s="44">
        <f t="shared" si="68"/>
        <v>0.88172043010752688</v>
      </c>
      <c r="X449" s="44">
        <f t="shared" si="69"/>
        <v>0.88172043010752688</v>
      </c>
      <c r="Y449" s="90" t="b">
        <f>AND(MONTH(Taulukko1[[#This Row],[Alku PVM]] )=6,DAY(Taulukko1[[#This Row],[Alku PVM]] )&gt;19)</f>
        <v>0</v>
      </c>
      <c r="Z449" s="90" t="b">
        <f>AND(MONTH(Taulukko1[[#This Row],[Loppu PVM]] )=6,DAY(Taulukko1[[#This Row],[Loppu PVM]] )&gt;19)</f>
        <v>0</v>
      </c>
      <c r="AA449" s="90" t="b">
        <f>OR(MONTH(Taulukko1[[#This Row],[Alku PVM]] )&lt;=5,AND(MONTH(Taulukko1[[#This Row],[Alku PVM]] )=6,DAY(Taulukko1[[#This Row],[Alku PVM]] )&lt;20))</f>
        <v>0</v>
      </c>
      <c r="AB449" s="90" t="b">
        <f>OR(MONTH(Taulukko1[[#This Row],[Loppu PVM]])&lt;=5,AND(MONTH(Taulukko1[[#This Row],[Loppu PVM]] )=6,DAY(Taulukko1[[#This Row],[Loppu PVM]])&lt;20))</f>
        <v>0</v>
      </c>
      <c r="AC449" s="90" t="b">
        <f>OR(MONTH(Taulukko1[[#This Row],[Alku PVM]] )&lt;=3,AND(MONTH(Taulukko1[[#This Row],[Alku PVM]] )=3))</f>
        <v>0</v>
      </c>
      <c r="AD449" s="90" t="b">
        <f>OR(MONTH(Taulukko1[[#This Row],[Loppu PVM]] )&lt;=3,AND(MONTH(Taulukko1[[#This Row],[Loppu PVM]] )=3))</f>
        <v>0</v>
      </c>
      <c r="AE449" s="90" t="b">
        <f>OR(MONTH(Taulukko1[[#This Row],[Alku PVM]] )&lt;=9,AND(MONTH(Taulukko1[[#This Row],[Alku PVM]] )=9))</f>
        <v>0</v>
      </c>
      <c r="AF449" s="90" t="b">
        <f>OR(MONTH(Taulukko1[[#This Row],[Loppu PVM]])&lt;=9,AND(MONTH(Taulukko1[[#This Row],[Loppu PVM]] )=9))</f>
        <v>0</v>
      </c>
      <c r="AG449" s="90" t="b">
        <f>OR(MONTH(Taulukko1[[#This Row],[Alku PVM]] )&lt;=6,AND(MONTH(Taulukko1[[#This Row],[Alku PVM]] )=6))</f>
        <v>0</v>
      </c>
      <c r="AH449" s="90" t="b">
        <f>OR(MONTH(Taulukko1[[#This Row],[Loppu PVM]])&lt;=6,AND(MONTH(Taulukko1[[#This Row],[Loppu PVM]] )=6))</f>
        <v>0</v>
      </c>
    </row>
    <row r="450" spans="1:34" ht="12.75" customHeight="1">
      <c r="A450" t="s">
        <v>1662</v>
      </c>
      <c r="B450" s="23">
        <v>39724</v>
      </c>
      <c r="C450" t="s">
        <v>2196</v>
      </c>
      <c r="E450" s="62">
        <v>15</v>
      </c>
      <c r="F450" s="4">
        <v>39778</v>
      </c>
      <c r="G450" s="5">
        <v>16</v>
      </c>
      <c r="H450" s="22">
        <v>50</v>
      </c>
      <c r="I450" s="126" t="e">
        <f>INDEX('TOL2008'!B:B,MATCH(A450,'TOL2008'!A:A,0))</f>
        <v>#N/A</v>
      </c>
      <c r="J450" s="126" t="e">
        <f>INDEX(Pääluokka!$H$2:$H$100,MATCH(VALUE(LEFT(Taulukko1[[#This Row],[TOL2008]],2)),Pääluokka!$G$2:$G$100,0))</f>
        <v>#N/A</v>
      </c>
      <c r="K450" s="126" t="e">
        <f>INDEX(Pääluokka!$I$2:$I$100,MATCH(VALUE(LEFT(Taulukko1[[#This Row],[TOL2008]],2)),Pääluokka!$G$2:$G$100,0))</f>
        <v>#N/A</v>
      </c>
      <c r="L450" s="41">
        <f t="shared" si="60"/>
        <v>54</v>
      </c>
      <c r="M450" s="43">
        <f t="shared" si="61"/>
        <v>39724</v>
      </c>
      <c r="N450" s="43">
        <f t="shared" si="62"/>
        <v>39778</v>
      </c>
      <c r="O450" s="43">
        <f t="shared" si="63"/>
        <v>39722</v>
      </c>
      <c r="P450" s="43">
        <f t="shared" si="64"/>
        <v>39753</v>
      </c>
      <c r="Q450" s="41">
        <f t="shared" si="65"/>
        <v>2008</v>
      </c>
      <c r="R450" s="41">
        <f t="shared" si="66"/>
        <v>2008</v>
      </c>
      <c r="S450" s="43" t="str">
        <f>YEAR(Taulukko1[[#This Row],[Alku KK]])&amp;"Q"&amp;ROUNDDOWN((MONTH(Taulukko1[[#This Row],[Alku KK]])-1)/3+1,0)</f>
        <v>2008Q4</v>
      </c>
      <c r="T450" s="43" t="str">
        <f>YEAR(Taulukko1[[#This Row],[Loppu KK]])&amp;"Q"&amp;ROUNDDOWN((MONTH(Taulukko1[[#This Row],[Loppu KK]])-1)/3+1,0)</f>
        <v>2008Q4</v>
      </c>
      <c r="U450" s="66">
        <f>IF(COUNT(Taulukko1[[#This Row],[Neuvottelujen alaiset ]])=1,Taulukko1[[#This Row],[Neuvottelujen alaiset ]],Taulukko1[[#This Row],[Vähennystarve]])</f>
        <v>50</v>
      </c>
      <c r="V450" s="44">
        <f t="shared" si="67"/>
        <v>0.3</v>
      </c>
      <c r="W450" s="44">
        <f t="shared" si="68"/>
        <v>0.32</v>
      </c>
      <c r="X450" s="44">
        <f t="shared" si="69"/>
        <v>1.0666666666666667</v>
      </c>
      <c r="Y450" s="90" t="b">
        <f>AND(MONTH(Taulukko1[[#This Row],[Alku PVM]] )=6,DAY(Taulukko1[[#This Row],[Alku PVM]] )&gt;19)</f>
        <v>0</v>
      </c>
      <c r="Z450" s="90" t="b">
        <f>AND(MONTH(Taulukko1[[#This Row],[Loppu PVM]] )=6,DAY(Taulukko1[[#This Row],[Loppu PVM]] )&gt;19)</f>
        <v>0</v>
      </c>
      <c r="AA450" s="90" t="b">
        <f>OR(MONTH(Taulukko1[[#This Row],[Alku PVM]] )&lt;=5,AND(MONTH(Taulukko1[[#This Row],[Alku PVM]] )=6,DAY(Taulukko1[[#This Row],[Alku PVM]] )&lt;20))</f>
        <v>0</v>
      </c>
      <c r="AB450" s="90" t="b">
        <f>OR(MONTH(Taulukko1[[#This Row],[Loppu PVM]])&lt;=5,AND(MONTH(Taulukko1[[#This Row],[Loppu PVM]] )=6,DAY(Taulukko1[[#This Row],[Loppu PVM]])&lt;20))</f>
        <v>0</v>
      </c>
      <c r="AC450" s="90" t="b">
        <f>OR(MONTH(Taulukko1[[#This Row],[Alku PVM]] )&lt;=3,AND(MONTH(Taulukko1[[#This Row],[Alku PVM]] )=3))</f>
        <v>0</v>
      </c>
      <c r="AD450" s="90" t="b">
        <f>OR(MONTH(Taulukko1[[#This Row],[Loppu PVM]] )&lt;=3,AND(MONTH(Taulukko1[[#This Row],[Loppu PVM]] )=3))</f>
        <v>0</v>
      </c>
      <c r="AE450" s="90" t="b">
        <f>OR(MONTH(Taulukko1[[#This Row],[Alku PVM]] )&lt;=9,AND(MONTH(Taulukko1[[#This Row],[Alku PVM]] )=9))</f>
        <v>0</v>
      </c>
      <c r="AF450" s="90" t="b">
        <f>OR(MONTH(Taulukko1[[#This Row],[Loppu PVM]])&lt;=9,AND(MONTH(Taulukko1[[#This Row],[Loppu PVM]] )=9))</f>
        <v>0</v>
      </c>
      <c r="AG450" s="90" t="b">
        <f>OR(MONTH(Taulukko1[[#This Row],[Alku PVM]] )&lt;=6,AND(MONTH(Taulukko1[[#This Row],[Alku PVM]] )=6))</f>
        <v>0</v>
      </c>
      <c r="AH450" s="90" t="b">
        <f>OR(MONTH(Taulukko1[[#This Row],[Loppu PVM]])&lt;=6,AND(MONTH(Taulukko1[[#This Row],[Loppu PVM]] )=6))</f>
        <v>0</v>
      </c>
    </row>
    <row r="451" spans="1:34" ht="12.75" customHeight="1">
      <c r="A451" t="s">
        <v>2188</v>
      </c>
      <c r="B451" s="23">
        <v>39724</v>
      </c>
      <c r="C451" t="s">
        <v>2187</v>
      </c>
      <c r="E451" s="62">
        <v>9</v>
      </c>
      <c r="F451" s="4">
        <v>39780</v>
      </c>
      <c r="G451" s="5">
        <v>0</v>
      </c>
      <c r="H451" s="16">
        <v>9</v>
      </c>
      <c r="I451" s="126" t="e">
        <f>INDEX('TOL2008'!B:B,MATCH(A451,'TOL2008'!A:A,0))</f>
        <v>#N/A</v>
      </c>
      <c r="J451" s="126" t="e">
        <f>INDEX(Pääluokka!$H$2:$H$100,MATCH(VALUE(LEFT(Taulukko1[[#This Row],[TOL2008]],2)),Pääluokka!$G$2:$G$100,0))</f>
        <v>#N/A</v>
      </c>
      <c r="K451" s="126" t="e">
        <f>INDEX(Pääluokka!$I$2:$I$100,MATCH(VALUE(LEFT(Taulukko1[[#This Row],[TOL2008]],2)),Pääluokka!$G$2:$G$100,0))</f>
        <v>#N/A</v>
      </c>
      <c r="L451" s="41">
        <f t="shared" ref="L451:L514" si="70">IFERROR(IF(AND(ISNUMBER(B451),ISNUMBER(F451),F451&gt;B451),F451-B451,"NA"),"NA")</f>
        <v>56</v>
      </c>
      <c r="M451" s="43">
        <f t="shared" ref="M451:M514" si="71">IF(ISNUMBER(B451),B451,IF(ISNUMBER(F451),F451-$L$1,"NA"))</f>
        <v>39724</v>
      </c>
      <c r="N451" s="43">
        <f t="shared" ref="N451:N514" si="72">IF(ISNUMBER(F451),F451,IF(ISNUMBER(B451),B451+$L$1,"NA"))</f>
        <v>39780</v>
      </c>
      <c r="O451" s="43">
        <f t="shared" ref="O451:O514" si="73">IFERROR(DATE(YEAR(M451),MONTH(M451),1),"NA")</f>
        <v>39722</v>
      </c>
      <c r="P451" s="43">
        <f t="shared" ref="P451:P514" si="74">IFERROR(DATE(YEAR(N451),MONTH(N451),1),"NA")</f>
        <v>39753</v>
      </c>
      <c r="Q451" s="41">
        <f t="shared" ref="Q451:Q514" si="75">IFERROR(YEAR(O451),"NA")</f>
        <v>2008</v>
      </c>
      <c r="R451" s="41">
        <f t="shared" ref="R451:R514" si="76">IFERROR(YEAR(P451),"NA")</f>
        <v>2008</v>
      </c>
      <c r="S451" s="43" t="str">
        <f>YEAR(Taulukko1[[#This Row],[Alku KK]])&amp;"Q"&amp;ROUNDDOWN((MONTH(Taulukko1[[#This Row],[Alku KK]])-1)/3+1,0)</f>
        <v>2008Q4</v>
      </c>
      <c r="T451" s="43" t="str">
        <f>YEAR(Taulukko1[[#This Row],[Loppu KK]])&amp;"Q"&amp;ROUNDDOWN((MONTH(Taulukko1[[#This Row],[Loppu KK]])-1)/3+1,0)</f>
        <v>2008Q4</v>
      </c>
      <c r="U451" s="66">
        <f>IF(COUNT(Taulukko1[[#This Row],[Neuvottelujen alaiset ]])=1,Taulukko1[[#This Row],[Neuvottelujen alaiset ]],Taulukko1[[#This Row],[Vähennystarve]])</f>
        <v>9</v>
      </c>
      <c r="V451" s="44">
        <f t="shared" ref="V451:V514" si="77">IF(AND(ISNUMBER(E451),ISNUMBER(H451)),E451/H451,"NA")</f>
        <v>1</v>
      </c>
      <c r="W451" s="44">
        <f t="shared" ref="W451:W514" si="78">IF(AND(ISNUMBER(G451),ISNUMBER(H451)),G451/H451,"NA")</f>
        <v>0</v>
      </c>
      <c r="X451" s="44">
        <f t="shared" ref="X451:X514" si="79">IF(AND(ISNUMBER(G451),ISNUMBER(E451)),G451/E451,"NA")</f>
        <v>0</v>
      </c>
      <c r="Y451" s="90" t="b">
        <f>AND(MONTH(Taulukko1[[#This Row],[Alku PVM]] )=6,DAY(Taulukko1[[#This Row],[Alku PVM]] )&gt;19)</f>
        <v>0</v>
      </c>
      <c r="Z451" s="90" t="b">
        <f>AND(MONTH(Taulukko1[[#This Row],[Loppu PVM]] )=6,DAY(Taulukko1[[#This Row],[Loppu PVM]] )&gt;19)</f>
        <v>0</v>
      </c>
      <c r="AA451" s="90" t="b">
        <f>OR(MONTH(Taulukko1[[#This Row],[Alku PVM]] )&lt;=5,AND(MONTH(Taulukko1[[#This Row],[Alku PVM]] )=6,DAY(Taulukko1[[#This Row],[Alku PVM]] )&lt;20))</f>
        <v>0</v>
      </c>
      <c r="AB451" s="90" t="b">
        <f>OR(MONTH(Taulukko1[[#This Row],[Loppu PVM]])&lt;=5,AND(MONTH(Taulukko1[[#This Row],[Loppu PVM]] )=6,DAY(Taulukko1[[#This Row],[Loppu PVM]])&lt;20))</f>
        <v>0</v>
      </c>
      <c r="AC451" s="90" t="b">
        <f>OR(MONTH(Taulukko1[[#This Row],[Alku PVM]] )&lt;=3,AND(MONTH(Taulukko1[[#This Row],[Alku PVM]] )=3))</f>
        <v>0</v>
      </c>
      <c r="AD451" s="90" t="b">
        <f>OR(MONTH(Taulukko1[[#This Row],[Loppu PVM]] )&lt;=3,AND(MONTH(Taulukko1[[#This Row],[Loppu PVM]] )=3))</f>
        <v>0</v>
      </c>
      <c r="AE451" s="90" t="b">
        <f>OR(MONTH(Taulukko1[[#This Row],[Alku PVM]] )&lt;=9,AND(MONTH(Taulukko1[[#This Row],[Alku PVM]] )=9))</f>
        <v>0</v>
      </c>
      <c r="AF451" s="90" t="b">
        <f>OR(MONTH(Taulukko1[[#This Row],[Loppu PVM]])&lt;=9,AND(MONTH(Taulukko1[[#This Row],[Loppu PVM]] )=9))</f>
        <v>0</v>
      </c>
      <c r="AG451" s="90" t="b">
        <f>OR(MONTH(Taulukko1[[#This Row],[Alku PVM]] )&lt;=6,AND(MONTH(Taulukko1[[#This Row],[Alku PVM]] )=6))</f>
        <v>0</v>
      </c>
      <c r="AH451" s="90" t="b">
        <f>OR(MONTH(Taulukko1[[#This Row],[Loppu PVM]])&lt;=6,AND(MONTH(Taulukko1[[#This Row],[Loppu PVM]] )=6))</f>
        <v>0</v>
      </c>
    </row>
    <row r="452" spans="1:34" ht="12.75" customHeight="1">
      <c r="A452" t="s">
        <v>2044</v>
      </c>
      <c r="B452" s="23">
        <v>39729</v>
      </c>
      <c r="C452" t="s">
        <v>2043</v>
      </c>
      <c r="E452" s="62">
        <v>60</v>
      </c>
      <c r="F452" s="4">
        <v>39772</v>
      </c>
      <c r="G452" s="5">
        <v>35</v>
      </c>
      <c r="H452" s="22">
        <v>220</v>
      </c>
      <c r="I452" s="126" t="e">
        <f>INDEX('TOL2008'!B:B,MATCH(A452,'TOL2008'!A:A,0))</f>
        <v>#N/A</v>
      </c>
      <c r="J452" s="126" t="e">
        <f>INDEX(Pääluokka!$H$2:$H$100,MATCH(VALUE(LEFT(Taulukko1[[#This Row],[TOL2008]],2)),Pääluokka!$G$2:$G$100,0))</f>
        <v>#N/A</v>
      </c>
      <c r="K452" s="126" t="e">
        <f>INDEX(Pääluokka!$I$2:$I$100,MATCH(VALUE(LEFT(Taulukko1[[#This Row],[TOL2008]],2)),Pääluokka!$G$2:$G$100,0))</f>
        <v>#N/A</v>
      </c>
      <c r="L452" s="41">
        <f t="shared" si="70"/>
        <v>43</v>
      </c>
      <c r="M452" s="43">
        <f t="shared" si="71"/>
        <v>39729</v>
      </c>
      <c r="N452" s="43">
        <f t="shared" si="72"/>
        <v>39772</v>
      </c>
      <c r="O452" s="43">
        <f t="shared" si="73"/>
        <v>39722</v>
      </c>
      <c r="P452" s="43">
        <f t="shared" si="74"/>
        <v>39753</v>
      </c>
      <c r="Q452" s="41">
        <f t="shared" si="75"/>
        <v>2008</v>
      </c>
      <c r="R452" s="41">
        <f t="shared" si="76"/>
        <v>2008</v>
      </c>
      <c r="S452" s="43" t="str">
        <f>YEAR(Taulukko1[[#This Row],[Alku KK]])&amp;"Q"&amp;ROUNDDOWN((MONTH(Taulukko1[[#This Row],[Alku KK]])-1)/3+1,0)</f>
        <v>2008Q4</v>
      </c>
      <c r="T452" s="43" t="str">
        <f>YEAR(Taulukko1[[#This Row],[Loppu KK]])&amp;"Q"&amp;ROUNDDOWN((MONTH(Taulukko1[[#This Row],[Loppu KK]])-1)/3+1,0)</f>
        <v>2008Q4</v>
      </c>
      <c r="U452" s="66">
        <f>IF(COUNT(Taulukko1[[#This Row],[Neuvottelujen alaiset ]])=1,Taulukko1[[#This Row],[Neuvottelujen alaiset ]],Taulukko1[[#This Row],[Vähennystarve]])</f>
        <v>220</v>
      </c>
      <c r="V452" s="44">
        <f t="shared" si="77"/>
        <v>0.27272727272727271</v>
      </c>
      <c r="W452" s="44">
        <f t="shared" si="78"/>
        <v>0.15909090909090909</v>
      </c>
      <c r="X452" s="44">
        <f t="shared" si="79"/>
        <v>0.58333333333333337</v>
      </c>
      <c r="Y452" s="90" t="b">
        <f>AND(MONTH(Taulukko1[[#This Row],[Alku PVM]] )=6,DAY(Taulukko1[[#This Row],[Alku PVM]] )&gt;19)</f>
        <v>0</v>
      </c>
      <c r="Z452" s="90" t="b">
        <f>AND(MONTH(Taulukko1[[#This Row],[Loppu PVM]] )=6,DAY(Taulukko1[[#This Row],[Loppu PVM]] )&gt;19)</f>
        <v>0</v>
      </c>
      <c r="AA452" s="90" t="b">
        <f>OR(MONTH(Taulukko1[[#This Row],[Alku PVM]] )&lt;=5,AND(MONTH(Taulukko1[[#This Row],[Alku PVM]] )=6,DAY(Taulukko1[[#This Row],[Alku PVM]] )&lt;20))</f>
        <v>0</v>
      </c>
      <c r="AB452" s="90" t="b">
        <f>OR(MONTH(Taulukko1[[#This Row],[Loppu PVM]])&lt;=5,AND(MONTH(Taulukko1[[#This Row],[Loppu PVM]] )=6,DAY(Taulukko1[[#This Row],[Loppu PVM]])&lt;20))</f>
        <v>0</v>
      </c>
      <c r="AC452" s="90" t="b">
        <f>OR(MONTH(Taulukko1[[#This Row],[Alku PVM]] )&lt;=3,AND(MONTH(Taulukko1[[#This Row],[Alku PVM]] )=3))</f>
        <v>0</v>
      </c>
      <c r="AD452" s="90" t="b">
        <f>OR(MONTH(Taulukko1[[#This Row],[Loppu PVM]] )&lt;=3,AND(MONTH(Taulukko1[[#This Row],[Loppu PVM]] )=3))</f>
        <v>0</v>
      </c>
      <c r="AE452" s="90" t="b">
        <f>OR(MONTH(Taulukko1[[#This Row],[Alku PVM]] )&lt;=9,AND(MONTH(Taulukko1[[#This Row],[Alku PVM]] )=9))</f>
        <v>0</v>
      </c>
      <c r="AF452" s="90" t="b">
        <f>OR(MONTH(Taulukko1[[#This Row],[Loppu PVM]])&lt;=9,AND(MONTH(Taulukko1[[#This Row],[Loppu PVM]] )=9))</f>
        <v>0</v>
      </c>
      <c r="AG452" s="90" t="b">
        <f>OR(MONTH(Taulukko1[[#This Row],[Alku PVM]] )&lt;=6,AND(MONTH(Taulukko1[[#This Row],[Alku PVM]] )=6))</f>
        <v>0</v>
      </c>
      <c r="AH452" s="90" t="b">
        <f>OR(MONTH(Taulukko1[[#This Row],[Loppu PVM]])&lt;=6,AND(MONTH(Taulukko1[[#This Row],[Loppu PVM]] )=6))</f>
        <v>0</v>
      </c>
    </row>
    <row r="453" spans="1:34" ht="12.75" customHeight="1">
      <c r="A453" t="s">
        <v>2016</v>
      </c>
      <c r="B453" s="23">
        <v>39730</v>
      </c>
      <c r="C453" t="s">
        <v>2015</v>
      </c>
      <c r="E453" s="62">
        <v>45</v>
      </c>
      <c r="F453" s="4">
        <v>39792</v>
      </c>
      <c r="G453" s="5">
        <v>25</v>
      </c>
      <c r="H453" s="16">
        <v>45</v>
      </c>
      <c r="I453" s="126" t="e">
        <f>INDEX('TOL2008'!B:B,MATCH(A453,'TOL2008'!A:A,0))</f>
        <v>#N/A</v>
      </c>
      <c r="J453" s="126" t="e">
        <f>INDEX(Pääluokka!$H$2:$H$100,MATCH(VALUE(LEFT(Taulukko1[[#This Row],[TOL2008]],2)),Pääluokka!$G$2:$G$100,0))</f>
        <v>#N/A</v>
      </c>
      <c r="K453" s="126" t="e">
        <f>INDEX(Pääluokka!$I$2:$I$100,MATCH(VALUE(LEFT(Taulukko1[[#This Row],[TOL2008]],2)),Pääluokka!$G$2:$G$100,0))</f>
        <v>#N/A</v>
      </c>
      <c r="L453" s="41">
        <f t="shared" si="70"/>
        <v>62</v>
      </c>
      <c r="M453" s="43">
        <f t="shared" si="71"/>
        <v>39730</v>
      </c>
      <c r="N453" s="43">
        <f t="shared" si="72"/>
        <v>39792</v>
      </c>
      <c r="O453" s="43">
        <f t="shared" si="73"/>
        <v>39722</v>
      </c>
      <c r="P453" s="43">
        <f t="shared" si="74"/>
        <v>39783</v>
      </c>
      <c r="Q453" s="41">
        <f t="shared" si="75"/>
        <v>2008</v>
      </c>
      <c r="R453" s="41">
        <f t="shared" si="76"/>
        <v>2008</v>
      </c>
      <c r="S453" s="43" t="str">
        <f>YEAR(Taulukko1[[#This Row],[Alku KK]])&amp;"Q"&amp;ROUNDDOWN((MONTH(Taulukko1[[#This Row],[Alku KK]])-1)/3+1,0)</f>
        <v>2008Q4</v>
      </c>
      <c r="T453" s="43" t="str">
        <f>YEAR(Taulukko1[[#This Row],[Loppu KK]])&amp;"Q"&amp;ROUNDDOWN((MONTH(Taulukko1[[#This Row],[Loppu KK]])-1)/3+1,0)</f>
        <v>2008Q4</v>
      </c>
      <c r="U453" s="66">
        <f>IF(COUNT(Taulukko1[[#This Row],[Neuvottelujen alaiset ]])=1,Taulukko1[[#This Row],[Neuvottelujen alaiset ]],Taulukko1[[#This Row],[Vähennystarve]])</f>
        <v>45</v>
      </c>
      <c r="V453" s="44">
        <f t="shared" si="77"/>
        <v>1</v>
      </c>
      <c r="W453" s="44">
        <f t="shared" si="78"/>
        <v>0.55555555555555558</v>
      </c>
      <c r="X453" s="44">
        <f t="shared" si="79"/>
        <v>0.55555555555555558</v>
      </c>
      <c r="Y453" s="90" t="b">
        <f>AND(MONTH(Taulukko1[[#This Row],[Alku PVM]] )=6,DAY(Taulukko1[[#This Row],[Alku PVM]] )&gt;19)</f>
        <v>0</v>
      </c>
      <c r="Z453" s="90" t="b">
        <f>AND(MONTH(Taulukko1[[#This Row],[Loppu PVM]] )=6,DAY(Taulukko1[[#This Row],[Loppu PVM]] )&gt;19)</f>
        <v>0</v>
      </c>
      <c r="AA453" s="90" t="b">
        <f>OR(MONTH(Taulukko1[[#This Row],[Alku PVM]] )&lt;=5,AND(MONTH(Taulukko1[[#This Row],[Alku PVM]] )=6,DAY(Taulukko1[[#This Row],[Alku PVM]] )&lt;20))</f>
        <v>0</v>
      </c>
      <c r="AB453" s="90" t="b">
        <f>OR(MONTH(Taulukko1[[#This Row],[Loppu PVM]])&lt;=5,AND(MONTH(Taulukko1[[#This Row],[Loppu PVM]] )=6,DAY(Taulukko1[[#This Row],[Loppu PVM]])&lt;20))</f>
        <v>0</v>
      </c>
      <c r="AC453" s="90" t="b">
        <f>OR(MONTH(Taulukko1[[#This Row],[Alku PVM]] )&lt;=3,AND(MONTH(Taulukko1[[#This Row],[Alku PVM]] )=3))</f>
        <v>0</v>
      </c>
      <c r="AD453" s="90" t="b">
        <f>OR(MONTH(Taulukko1[[#This Row],[Loppu PVM]] )&lt;=3,AND(MONTH(Taulukko1[[#This Row],[Loppu PVM]] )=3))</f>
        <v>0</v>
      </c>
      <c r="AE453" s="90" t="b">
        <f>OR(MONTH(Taulukko1[[#This Row],[Alku PVM]] )&lt;=9,AND(MONTH(Taulukko1[[#This Row],[Alku PVM]] )=9))</f>
        <v>0</v>
      </c>
      <c r="AF453" s="90" t="b">
        <f>OR(MONTH(Taulukko1[[#This Row],[Loppu PVM]])&lt;=9,AND(MONTH(Taulukko1[[#This Row],[Loppu PVM]] )=9))</f>
        <v>0</v>
      </c>
      <c r="AG453" s="90" t="b">
        <f>OR(MONTH(Taulukko1[[#This Row],[Alku PVM]] )&lt;=6,AND(MONTH(Taulukko1[[#This Row],[Alku PVM]] )=6))</f>
        <v>0</v>
      </c>
      <c r="AH453" s="90" t="b">
        <f>OR(MONTH(Taulukko1[[#This Row],[Loppu PVM]])&lt;=6,AND(MONTH(Taulukko1[[#This Row],[Loppu PVM]] )=6))</f>
        <v>0</v>
      </c>
    </row>
    <row r="454" spans="1:34" ht="12.75" customHeight="1">
      <c r="A454" t="s">
        <v>1398</v>
      </c>
      <c r="B454" s="23">
        <v>39730</v>
      </c>
      <c r="C454" t="s">
        <v>1876</v>
      </c>
      <c r="E454" s="62">
        <v>20</v>
      </c>
      <c r="F454" s="4">
        <v>39780</v>
      </c>
      <c r="G454" s="5"/>
      <c r="H454" s="22">
        <v>20</v>
      </c>
      <c r="I454" s="126" t="e">
        <f>INDEX('TOL2008'!B:B,MATCH(A454,'TOL2008'!A:A,0))</f>
        <v>#N/A</v>
      </c>
      <c r="J454" s="126" t="e">
        <f>INDEX(Pääluokka!$H$2:$H$100,MATCH(VALUE(LEFT(Taulukko1[[#This Row],[TOL2008]],2)),Pääluokka!$G$2:$G$100,0))</f>
        <v>#N/A</v>
      </c>
      <c r="K454" s="126" t="e">
        <f>INDEX(Pääluokka!$I$2:$I$100,MATCH(VALUE(LEFT(Taulukko1[[#This Row],[TOL2008]],2)),Pääluokka!$G$2:$G$100,0))</f>
        <v>#N/A</v>
      </c>
      <c r="L454" s="41">
        <f t="shared" si="70"/>
        <v>50</v>
      </c>
      <c r="M454" s="43">
        <f t="shared" si="71"/>
        <v>39730</v>
      </c>
      <c r="N454" s="43">
        <f t="shared" si="72"/>
        <v>39780</v>
      </c>
      <c r="O454" s="43">
        <f t="shared" si="73"/>
        <v>39722</v>
      </c>
      <c r="P454" s="43">
        <f t="shared" si="74"/>
        <v>39753</v>
      </c>
      <c r="Q454" s="41">
        <f t="shared" si="75"/>
        <v>2008</v>
      </c>
      <c r="R454" s="41">
        <f t="shared" si="76"/>
        <v>2008</v>
      </c>
      <c r="S454" s="43" t="str">
        <f>YEAR(Taulukko1[[#This Row],[Alku KK]])&amp;"Q"&amp;ROUNDDOWN((MONTH(Taulukko1[[#This Row],[Alku KK]])-1)/3+1,0)</f>
        <v>2008Q4</v>
      </c>
      <c r="T454" s="43" t="str">
        <f>YEAR(Taulukko1[[#This Row],[Loppu KK]])&amp;"Q"&amp;ROUNDDOWN((MONTH(Taulukko1[[#This Row],[Loppu KK]])-1)/3+1,0)</f>
        <v>2008Q4</v>
      </c>
      <c r="U454" s="66">
        <f>IF(COUNT(Taulukko1[[#This Row],[Neuvottelujen alaiset ]])=1,Taulukko1[[#This Row],[Neuvottelujen alaiset ]],Taulukko1[[#This Row],[Vähennystarve]])</f>
        <v>20</v>
      </c>
      <c r="V454" s="44">
        <f t="shared" si="77"/>
        <v>1</v>
      </c>
      <c r="W454" s="44" t="str">
        <f t="shared" si="78"/>
        <v>NA</v>
      </c>
      <c r="X454" s="44" t="str">
        <f t="shared" si="79"/>
        <v>NA</v>
      </c>
      <c r="Y454" s="90" t="b">
        <f>AND(MONTH(Taulukko1[[#This Row],[Alku PVM]] )=6,DAY(Taulukko1[[#This Row],[Alku PVM]] )&gt;19)</f>
        <v>0</v>
      </c>
      <c r="Z454" s="90" t="b">
        <f>AND(MONTH(Taulukko1[[#This Row],[Loppu PVM]] )=6,DAY(Taulukko1[[#This Row],[Loppu PVM]] )&gt;19)</f>
        <v>0</v>
      </c>
      <c r="AA454" s="90" t="b">
        <f>OR(MONTH(Taulukko1[[#This Row],[Alku PVM]] )&lt;=5,AND(MONTH(Taulukko1[[#This Row],[Alku PVM]] )=6,DAY(Taulukko1[[#This Row],[Alku PVM]] )&lt;20))</f>
        <v>0</v>
      </c>
      <c r="AB454" s="90" t="b">
        <f>OR(MONTH(Taulukko1[[#This Row],[Loppu PVM]])&lt;=5,AND(MONTH(Taulukko1[[#This Row],[Loppu PVM]] )=6,DAY(Taulukko1[[#This Row],[Loppu PVM]])&lt;20))</f>
        <v>0</v>
      </c>
      <c r="AC454" s="90" t="b">
        <f>OR(MONTH(Taulukko1[[#This Row],[Alku PVM]] )&lt;=3,AND(MONTH(Taulukko1[[#This Row],[Alku PVM]] )=3))</f>
        <v>0</v>
      </c>
      <c r="AD454" s="90" t="b">
        <f>OR(MONTH(Taulukko1[[#This Row],[Loppu PVM]] )&lt;=3,AND(MONTH(Taulukko1[[#This Row],[Loppu PVM]] )=3))</f>
        <v>0</v>
      </c>
      <c r="AE454" s="90" t="b">
        <f>OR(MONTH(Taulukko1[[#This Row],[Alku PVM]] )&lt;=9,AND(MONTH(Taulukko1[[#This Row],[Alku PVM]] )=9))</f>
        <v>0</v>
      </c>
      <c r="AF454" s="90" t="b">
        <f>OR(MONTH(Taulukko1[[#This Row],[Loppu PVM]])&lt;=9,AND(MONTH(Taulukko1[[#This Row],[Loppu PVM]] )=9))</f>
        <v>0</v>
      </c>
      <c r="AG454" s="90" t="b">
        <f>OR(MONTH(Taulukko1[[#This Row],[Alku PVM]] )&lt;=6,AND(MONTH(Taulukko1[[#This Row],[Alku PVM]] )=6))</f>
        <v>0</v>
      </c>
      <c r="AH454" s="90" t="b">
        <f>OR(MONTH(Taulukko1[[#This Row],[Loppu PVM]])&lt;=6,AND(MONTH(Taulukko1[[#This Row],[Loppu PVM]] )=6))</f>
        <v>0</v>
      </c>
    </row>
    <row r="455" spans="1:34" ht="12.75" customHeight="1">
      <c r="A455" t="s">
        <v>1952</v>
      </c>
      <c r="B455" s="23">
        <v>39734</v>
      </c>
      <c r="C455" t="s">
        <v>1951</v>
      </c>
      <c r="F455" s="4">
        <v>39792</v>
      </c>
      <c r="G455" s="5">
        <v>20</v>
      </c>
      <c r="H455" s="16">
        <v>900</v>
      </c>
      <c r="I455" s="126" t="e">
        <f>INDEX('TOL2008'!B:B,MATCH(A455,'TOL2008'!A:A,0))</f>
        <v>#N/A</v>
      </c>
      <c r="J455" s="126" t="e">
        <f>INDEX(Pääluokka!$H$2:$H$100,MATCH(VALUE(LEFT(Taulukko1[[#This Row],[TOL2008]],2)),Pääluokka!$G$2:$G$100,0))</f>
        <v>#N/A</v>
      </c>
      <c r="K455" s="126" t="e">
        <f>INDEX(Pääluokka!$I$2:$I$100,MATCH(VALUE(LEFT(Taulukko1[[#This Row],[TOL2008]],2)),Pääluokka!$G$2:$G$100,0))</f>
        <v>#N/A</v>
      </c>
      <c r="L455" s="41">
        <f t="shared" si="70"/>
        <v>58</v>
      </c>
      <c r="M455" s="43">
        <f t="shared" si="71"/>
        <v>39734</v>
      </c>
      <c r="N455" s="43">
        <f t="shared" si="72"/>
        <v>39792</v>
      </c>
      <c r="O455" s="43">
        <f t="shared" si="73"/>
        <v>39722</v>
      </c>
      <c r="P455" s="43">
        <f t="shared" si="74"/>
        <v>39783</v>
      </c>
      <c r="Q455" s="41">
        <f t="shared" si="75"/>
        <v>2008</v>
      </c>
      <c r="R455" s="41">
        <f t="shared" si="76"/>
        <v>2008</v>
      </c>
      <c r="S455" s="43" t="str">
        <f>YEAR(Taulukko1[[#This Row],[Alku KK]])&amp;"Q"&amp;ROUNDDOWN((MONTH(Taulukko1[[#This Row],[Alku KK]])-1)/3+1,0)</f>
        <v>2008Q4</v>
      </c>
      <c r="T455" s="43" t="str">
        <f>YEAR(Taulukko1[[#This Row],[Loppu KK]])&amp;"Q"&amp;ROUNDDOWN((MONTH(Taulukko1[[#This Row],[Loppu KK]])-1)/3+1,0)</f>
        <v>2008Q4</v>
      </c>
      <c r="U455" s="66">
        <f>IF(COUNT(Taulukko1[[#This Row],[Neuvottelujen alaiset ]])=1,Taulukko1[[#This Row],[Neuvottelujen alaiset ]],Taulukko1[[#This Row],[Vähennystarve]])</f>
        <v>900</v>
      </c>
      <c r="V455" s="44" t="str">
        <f t="shared" si="77"/>
        <v>NA</v>
      </c>
      <c r="W455" s="44">
        <f t="shared" si="78"/>
        <v>2.2222222222222223E-2</v>
      </c>
      <c r="X455" s="44" t="str">
        <f t="shared" si="79"/>
        <v>NA</v>
      </c>
      <c r="Y455" s="90" t="b">
        <f>AND(MONTH(Taulukko1[[#This Row],[Alku PVM]] )=6,DAY(Taulukko1[[#This Row],[Alku PVM]] )&gt;19)</f>
        <v>0</v>
      </c>
      <c r="Z455" s="90" t="b">
        <f>AND(MONTH(Taulukko1[[#This Row],[Loppu PVM]] )=6,DAY(Taulukko1[[#This Row],[Loppu PVM]] )&gt;19)</f>
        <v>0</v>
      </c>
      <c r="AA455" s="90" t="b">
        <f>OR(MONTH(Taulukko1[[#This Row],[Alku PVM]] )&lt;=5,AND(MONTH(Taulukko1[[#This Row],[Alku PVM]] )=6,DAY(Taulukko1[[#This Row],[Alku PVM]] )&lt;20))</f>
        <v>0</v>
      </c>
      <c r="AB455" s="90" t="b">
        <f>OR(MONTH(Taulukko1[[#This Row],[Loppu PVM]])&lt;=5,AND(MONTH(Taulukko1[[#This Row],[Loppu PVM]] )=6,DAY(Taulukko1[[#This Row],[Loppu PVM]])&lt;20))</f>
        <v>0</v>
      </c>
      <c r="AC455" s="90" t="b">
        <f>OR(MONTH(Taulukko1[[#This Row],[Alku PVM]] )&lt;=3,AND(MONTH(Taulukko1[[#This Row],[Alku PVM]] )=3))</f>
        <v>0</v>
      </c>
      <c r="AD455" s="90" t="b">
        <f>OR(MONTH(Taulukko1[[#This Row],[Loppu PVM]] )&lt;=3,AND(MONTH(Taulukko1[[#This Row],[Loppu PVM]] )=3))</f>
        <v>0</v>
      </c>
      <c r="AE455" s="90" t="b">
        <f>OR(MONTH(Taulukko1[[#This Row],[Alku PVM]] )&lt;=9,AND(MONTH(Taulukko1[[#This Row],[Alku PVM]] )=9))</f>
        <v>0</v>
      </c>
      <c r="AF455" s="90" t="b">
        <f>OR(MONTH(Taulukko1[[#This Row],[Loppu PVM]])&lt;=9,AND(MONTH(Taulukko1[[#This Row],[Loppu PVM]] )=9))</f>
        <v>0</v>
      </c>
      <c r="AG455" s="90" t="b">
        <f>OR(MONTH(Taulukko1[[#This Row],[Alku PVM]] )&lt;=6,AND(MONTH(Taulukko1[[#This Row],[Alku PVM]] )=6))</f>
        <v>0</v>
      </c>
      <c r="AH455" s="90" t="b">
        <f>OR(MONTH(Taulukko1[[#This Row],[Loppu PVM]])&lt;=6,AND(MONTH(Taulukko1[[#This Row],[Loppu PVM]] )=6))</f>
        <v>0</v>
      </c>
    </row>
    <row r="456" spans="1:34" ht="12.75" customHeight="1">
      <c r="A456" t="s">
        <v>1415</v>
      </c>
      <c r="B456" s="23">
        <v>39734</v>
      </c>
      <c r="C456" t="s">
        <v>1885</v>
      </c>
      <c r="E456" s="62">
        <v>50</v>
      </c>
      <c r="F456" s="4">
        <v>39779</v>
      </c>
      <c r="G456" s="5">
        <v>200</v>
      </c>
      <c r="H456" s="22">
        <v>200</v>
      </c>
      <c r="I456" s="126" t="e">
        <f>INDEX('TOL2008'!B:B,MATCH(A456,'TOL2008'!A:A,0))</f>
        <v>#N/A</v>
      </c>
      <c r="J456" s="126" t="e">
        <f>INDEX(Pääluokka!$H$2:$H$100,MATCH(VALUE(LEFT(Taulukko1[[#This Row],[TOL2008]],2)),Pääluokka!$G$2:$G$100,0))</f>
        <v>#N/A</v>
      </c>
      <c r="K456" s="126" t="e">
        <f>INDEX(Pääluokka!$I$2:$I$100,MATCH(VALUE(LEFT(Taulukko1[[#This Row],[TOL2008]],2)),Pääluokka!$G$2:$G$100,0))</f>
        <v>#N/A</v>
      </c>
      <c r="L456" s="41">
        <f t="shared" si="70"/>
        <v>45</v>
      </c>
      <c r="M456" s="43">
        <f t="shared" si="71"/>
        <v>39734</v>
      </c>
      <c r="N456" s="43">
        <f t="shared" si="72"/>
        <v>39779</v>
      </c>
      <c r="O456" s="43">
        <f t="shared" si="73"/>
        <v>39722</v>
      </c>
      <c r="P456" s="43">
        <f t="shared" si="74"/>
        <v>39753</v>
      </c>
      <c r="Q456" s="41">
        <f t="shared" si="75"/>
        <v>2008</v>
      </c>
      <c r="R456" s="41">
        <f t="shared" si="76"/>
        <v>2008</v>
      </c>
      <c r="S456" s="43" t="str">
        <f>YEAR(Taulukko1[[#This Row],[Alku KK]])&amp;"Q"&amp;ROUNDDOWN((MONTH(Taulukko1[[#This Row],[Alku KK]])-1)/3+1,0)</f>
        <v>2008Q4</v>
      </c>
      <c r="T456" s="43" t="str">
        <f>YEAR(Taulukko1[[#This Row],[Loppu KK]])&amp;"Q"&amp;ROUNDDOWN((MONTH(Taulukko1[[#This Row],[Loppu KK]])-1)/3+1,0)</f>
        <v>2008Q4</v>
      </c>
      <c r="U456" s="66">
        <f>IF(COUNT(Taulukko1[[#This Row],[Neuvottelujen alaiset ]])=1,Taulukko1[[#This Row],[Neuvottelujen alaiset ]],Taulukko1[[#This Row],[Vähennystarve]])</f>
        <v>200</v>
      </c>
      <c r="V456" s="44">
        <f t="shared" si="77"/>
        <v>0.25</v>
      </c>
      <c r="W456" s="44">
        <f t="shared" si="78"/>
        <v>1</v>
      </c>
      <c r="X456" s="44">
        <f t="shared" si="79"/>
        <v>4</v>
      </c>
      <c r="Y456" s="90" t="b">
        <f>AND(MONTH(Taulukko1[[#This Row],[Alku PVM]] )=6,DAY(Taulukko1[[#This Row],[Alku PVM]] )&gt;19)</f>
        <v>0</v>
      </c>
      <c r="Z456" s="90" t="b">
        <f>AND(MONTH(Taulukko1[[#This Row],[Loppu PVM]] )=6,DAY(Taulukko1[[#This Row],[Loppu PVM]] )&gt;19)</f>
        <v>0</v>
      </c>
      <c r="AA456" s="90" t="b">
        <f>OR(MONTH(Taulukko1[[#This Row],[Alku PVM]] )&lt;=5,AND(MONTH(Taulukko1[[#This Row],[Alku PVM]] )=6,DAY(Taulukko1[[#This Row],[Alku PVM]] )&lt;20))</f>
        <v>0</v>
      </c>
      <c r="AB456" s="90" t="b">
        <f>OR(MONTH(Taulukko1[[#This Row],[Loppu PVM]])&lt;=5,AND(MONTH(Taulukko1[[#This Row],[Loppu PVM]] )=6,DAY(Taulukko1[[#This Row],[Loppu PVM]])&lt;20))</f>
        <v>0</v>
      </c>
      <c r="AC456" s="90" t="b">
        <f>OR(MONTH(Taulukko1[[#This Row],[Alku PVM]] )&lt;=3,AND(MONTH(Taulukko1[[#This Row],[Alku PVM]] )=3))</f>
        <v>0</v>
      </c>
      <c r="AD456" s="90" t="b">
        <f>OR(MONTH(Taulukko1[[#This Row],[Loppu PVM]] )&lt;=3,AND(MONTH(Taulukko1[[#This Row],[Loppu PVM]] )=3))</f>
        <v>0</v>
      </c>
      <c r="AE456" s="90" t="b">
        <f>OR(MONTH(Taulukko1[[#This Row],[Alku PVM]] )&lt;=9,AND(MONTH(Taulukko1[[#This Row],[Alku PVM]] )=9))</f>
        <v>0</v>
      </c>
      <c r="AF456" s="90" t="b">
        <f>OR(MONTH(Taulukko1[[#This Row],[Loppu PVM]])&lt;=9,AND(MONTH(Taulukko1[[#This Row],[Loppu PVM]] )=9))</f>
        <v>0</v>
      </c>
      <c r="AG456" s="90" t="b">
        <f>OR(MONTH(Taulukko1[[#This Row],[Alku PVM]] )&lt;=6,AND(MONTH(Taulukko1[[#This Row],[Alku PVM]] )=6))</f>
        <v>0</v>
      </c>
      <c r="AH456" s="90" t="b">
        <f>OR(MONTH(Taulukko1[[#This Row],[Loppu PVM]])&lt;=6,AND(MONTH(Taulukko1[[#This Row],[Loppu PVM]] )=6))</f>
        <v>0</v>
      </c>
    </row>
    <row r="457" spans="1:34" ht="12.75" customHeight="1">
      <c r="A457" s="21" t="s">
        <v>1825</v>
      </c>
      <c r="B457" s="23">
        <v>39735</v>
      </c>
      <c r="C457" s="21" t="s">
        <v>1824</v>
      </c>
      <c r="D457" s="24"/>
      <c r="E457" s="62">
        <v>117</v>
      </c>
      <c r="F457" s="23">
        <v>39785</v>
      </c>
      <c r="G457" s="24">
        <v>0</v>
      </c>
      <c r="H457" s="22">
        <v>150</v>
      </c>
      <c r="I457" s="126" t="e">
        <f>INDEX('TOL2008'!B:B,MATCH(A457,'TOL2008'!A:A,0))</f>
        <v>#N/A</v>
      </c>
      <c r="J457" s="126" t="e">
        <f>INDEX(Pääluokka!$H$2:$H$100,MATCH(VALUE(LEFT(Taulukko1[[#This Row],[TOL2008]],2)),Pääluokka!$G$2:$G$100,0))</f>
        <v>#N/A</v>
      </c>
      <c r="K457" s="126" t="e">
        <f>INDEX(Pääluokka!$I$2:$I$100,MATCH(VALUE(LEFT(Taulukko1[[#This Row],[TOL2008]],2)),Pääluokka!$G$2:$G$100,0))</f>
        <v>#N/A</v>
      </c>
      <c r="L457" s="41">
        <f t="shared" si="70"/>
        <v>50</v>
      </c>
      <c r="M457" s="43">
        <f t="shared" si="71"/>
        <v>39735</v>
      </c>
      <c r="N457" s="43">
        <f t="shared" si="72"/>
        <v>39785</v>
      </c>
      <c r="O457" s="43">
        <f t="shared" si="73"/>
        <v>39722</v>
      </c>
      <c r="P457" s="43">
        <f t="shared" si="74"/>
        <v>39783</v>
      </c>
      <c r="Q457" s="41">
        <f t="shared" si="75"/>
        <v>2008</v>
      </c>
      <c r="R457" s="41">
        <f t="shared" si="76"/>
        <v>2008</v>
      </c>
      <c r="S457" s="43" t="str">
        <f>YEAR(Taulukko1[[#This Row],[Alku KK]])&amp;"Q"&amp;ROUNDDOWN((MONTH(Taulukko1[[#This Row],[Alku KK]])-1)/3+1,0)</f>
        <v>2008Q4</v>
      </c>
      <c r="T457" s="43" t="str">
        <f>YEAR(Taulukko1[[#This Row],[Loppu KK]])&amp;"Q"&amp;ROUNDDOWN((MONTH(Taulukko1[[#This Row],[Loppu KK]])-1)/3+1,0)</f>
        <v>2008Q4</v>
      </c>
      <c r="U457" s="66">
        <f>IF(COUNT(Taulukko1[[#This Row],[Neuvottelujen alaiset ]])=1,Taulukko1[[#This Row],[Neuvottelujen alaiset ]],Taulukko1[[#This Row],[Vähennystarve]])</f>
        <v>150</v>
      </c>
      <c r="V457" s="44">
        <f t="shared" si="77"/>
        <v>0.78</v>
      </c>
      <c r="W457" s="44">
        <f t="shared" si="78"/>
        <v>0</v>
      </c>
      <c r="X457" s="44">
        <f t="shared" si="79"/>
        <v>0</v>
      </c>
      <c r="Y457" s="90" t="b">
        <f>AND(MONTH(Taulukko1[[#This Row],[Alku PVM]] )=6,DAY(Taulukko1[[#This Row],[Alku PVM]] )&gt;19)</f>
        <v>0</v>
      </c>
      <c r="Z457" s="90" t="b">
        <f>AND(MONTH(Taulukko1[[#This Row],[Loppu PVM]] )=6,DAY(Taulukko1[[#This Row],[Loppu PVM]] )&gt;19)</f>
        <v>0</v>
      </c>
      <c r="AA457" s="90" t="b">
        <f>OR(MONTH(Taulukko1[[#This Row],[Alku PVM]] )&lt;=5,AND(MONTH(Taulukko1[[#This Row],[Alku PVM]] )=6,DAY(Taulukko1[[#This Row],[Alku PVM]] )&lt;20))</f>
        <v>0</v>
      </c>
      <c r="AB457" s="90" t="b">
        <f>OR(MONTH(Taulukko1[[#This Row],[Loppu PVM]])&lt;=5,AND(MONTH(Taulukko1[[#This Row],[Loppu PVM]] )=6,DAY(Taulukko1[[#This Row],[Loppu PVM]])&lt;20))</f>
        <v>0</v>
      </c>
      <c r="AC457" s="90" t="b">
        <f>OR(MONTH(Taulukko1[[#This Row],[Alku PVM]] )&lt;=3,AND(MONTH(Taulukko1[[#This Row],[Alku PVM]] )=3))</f>
        <v>0</v>
      </c>
      <c r="AD457" s="90" t="b">
        <f>OR(MONTH(Taulukko1[[#This Row],[Loppu PVM]] )&lt;=3,AND(MONTH(Taulukko1[[#This Row],[Loppu PVM]] )=3))</f>
        <v>0</v>
      </c>
      <c r="AE457" s="90" t="b">
        <f>OR(MONTH(Taulukko1[[#This Row],[Alku PVM]] )&lt;=9,AND(MONTH(Taulukko1[[#This Row],[Alku PVM]] )=9))</f>
        <v>0</v>
      </c>
      <c r="AF457" s="90" t="b">
        <f>OR(MONTH(Taulukko1[[#This Row],[Loppu PVM]])&lt;=9,AND(MONTH(Taulukko1[[#This Row],[Loppu PVM]] )=9))</f>
        <v>0</v>
      </c>
      <c r="AG457" s="90" t="b">
        <f>OR(MONTH(Taulukko1[[#This Row],[Alku PVM]] )&lt;=6,AND(MONTH(Taulukko1[[#This Row],[Alku PVM]] )=6))</f>
        <v>0</v>
      </c>
      <c r="AH457" s="90" t="b">
        <f>OR(MONTH(Taulukko1[[#This Row],[Loppu PVM]])&lt;=6,AND(MONTH(Taulukko1[[#This Row],[Loppu PVM]] )=6))</f>
        <v>0</v>
      </c>
    </row>
    <row r="458" spans="1:34" ht="12.75" customHeight="1">
      <c r="A458" s="21" t="s">
        <v>1285</v>
      </c>
      <c r="B458" s="23">
        <v>39736</v>
      </c>
      <c r="C458" s="21" t="s">
        <v>2178</v>
      </c>
      <c r="D458" s="24"/>
      <c r="E458" s="62">
        <v>170</v>
      </c>
      <c r="F458" s="23">
        <v>39797</v>
      </c>
      <c r="G458" s="24">
        <v>30</v>
      </c>
      <c r="H458" s="16">
        <v>170</v>
      </c>
      <c r="I458" s="126">
        <f>INDEX('TOL2008'!B:B,MATCH(A458,'TOL2008'!A:A,0))</f>
        <v>24510</v>
      </c>
      <c r="J458" s="126" t="str">
        <f>INDEX(Pääluokka!$H$2:$H$100,MATCH(VALUE(LEFT(Taulukko1[[#This Row],[TOL2008]],2)),Pääluokka!$G$2:$G$100,0))</f>
        <v>Teollisuus</v>
      </c>
      <c r="K458" s="126" t="str">
        <f>INDEX(Pääluokka!$I$2:$I$100,MATCH(VALUE(LEFT(Taulukko1[[#This Row],[TOL2008]],2)),Pääluokka!$G$2:$G$100,0))</f>
        <v>Teollisuus (C-E)</v>
      </c>
      <c r="L458" s="41">
        <f t="shared" si="70"/>
        <v>61</v>
      </c>
      <c r="M458" s="43">
        <f t="shared" si="71"/>
        <v>39736</v>
      </c>
      <c r="N458" s="43">
        <f t="shared" si="72"/>
        <v>39797</v>
      </c>
      <c r="O458" s="43">
        <f t="shared" si="73"/>
        <v>39722</v>
      </c>
      <c r="P458" s="43">
        <f t="shared" si="74"/>
        <v>39783</v>
      </c>
      <c r="Q458" s="41">
        <f t="shared" si="75"/>
        <v>2008</v>
      </c>
      <c r="R458" s="41">
        <f t="shared" si="76"/>
        <v>2008</v>
      </c>
      <c r="S458" s="43" t="str">
        <f>YEAR(Taulukko1[[#This Row],[Alku KK]])&amp;"Q"&amp;ROUNDDOWN((MONTH(Taulukko1[[#This Row],[Alku KK]])-1)/3+1,0)</f>
        <v>2008Q4</v>
      </c>
      <c r="T458" s="43" t="str">
        <f>YEAR(Taulukko1[[#This Row],[Loppu KK]])&amp;"Q"&amp;ROUNDDOWN((MONTH(Taulukko1[[#This Row],[Loppu KK]])-1)/3+1,0)</f>
        <v>2008Q4</v>
      </c>
      <c r="U458" s="66">
        <f>IF(COUNT(Taulukko1[[#This Row],[Neuvottelujen alaiset ]])=1,Taulukko1[[#This Row],[Neuvottelujen alaiset ]],Taulukko1[[#This Row],[Vähennystarve]])</f>
        <v>170</v>
      </c>
      <c r="V458" s="44">
        <f t="shared" si="77"/>
        <v>1</v>
      </c>
      <c r="W458" s="44">
        <f t="shared" si="78"/>
        <v>0.17647058823529413</v>
      </c>
      <c r="X458" s="44">
        <f t="shared" si="79"/>
        <v>0.17647058823529413</v>
      </c>
      <c r="Y458" s="90" t="b">
        <f>AND(MONTH(Taulukko1[[#This Row],[Alku PVM]] )=6,DAY(Taulukko1[[#This Row],[Alku PVM]] )&gt;19)</f>
        <v>0</v>
      </c>
      <c r="Z458" s="90" t="b">
        <f>AND(MONTH(Taulukko1[[#This Row],[Loppu PVM]] )=6,DAY(Taulukko1[[#This Row],[Loppu PVM]] )&gt;19)</f>
        <v>0</v>
      </c>
      <c r="AA458" s="90" t="b">
        <f>OR(MONTH(Taulukko1[[#This Row],[Alku PVM]] )&lt;=5,AND(MONTH(Taulukko1[[#This Row],[Alku PVM]] )=6,DAY(Taulukko1[[#This Row],[Alku PVM]] )&lt;20))</f>
        <v>0</v>
      </c>
      <c r="AB458" s="90" t="b">
        <f>OR(MONTH(Taulukko1[[#This Row],[Loppu PVM]])&lt;=5,AND(MONTH(Taulukko1[[#This Row],[Loppu PVM]] )=6,DAY(Taulukko1[[#This Row],[Loppu PVM]])&lt;20))</f>
        <v>0</v>
      </c>
      <c r="AC458" s="90" t="b">
        <f>OR(MONTH(Taulukko1[[#This Row],[Alku PVM]] )&lt;=3,AND(MONTH(Taulukko1[[#This Row],[Alku PVM]] )=3))</f>
        <v>0</v>
      </c>
      <c r="AD458" s="90" t="b">
        <f>OR(MONTH(Taulukko1[[#This Row],[Loppu PVM]] )&lt;=3,AND(MONTH(Taulukko1[[#This Row],[Loppu PVM]] )=3))</f>
        <v>0</v>
      </c>
      <c r="AE458" s="90" t="b">
        <f>OR(MONTH(Taulukko1[[#This Row],[Alku PVM]] )&lt;=9,AND(MONTH(Taulukko1[[#This Row],[Alku PVM]] )=9))</f>
        <v>0</v>
      </c>
      <c r="AF458" s="90" t="b">
        <f>OR(MONTH(Taulukko1[[#This Row],[Loppu PVM]])&lt;=9,AND(MONTH(Taulukko1[[#This Row],[Loppu PVM]] )=9))</f>
        <v>0</v>
      </c>
      <c r="AG458" s="90" t="b">
        <f>OR(MONTH(Taulukko1[[#This Row],[Alku PVM]] )&lt;=6,AND(MONTH(Taulukko1[[#This Row],[Alku PVM]] )=6))</f>
        <v>0</v>
      </c>
      <c r="AH458" s="90" t="b">
        <f>OR(MONTH(Taulukko1[[#This Row],[Loppu PVM]])&lt;=6,AND(MONTH(Taulukko1[[#This Row],[Loppu PVM]] )=6))</f>
        <v>0</v>
      </c>
    </row>
    <row r="459" spans="1:34" ht="12.75" customHeight="1">
      <c r="A459" t="s">
        <v>1797</v>
      </c>
      <c r="B459" s="23">
        <v>39736</v>
      </c>
      <c r="C459" s="21" t="s">
        <v>2158</v>
      </c>
      <c r="D459" s="24"/>
      <c r="E459" s="62">
        <v>40</v>
      </c>
      <c r="F459" s="23">
        <v>39777</v>
      </c>
      <c r="G459" s="24">
        <v>36</v>
      </c>
      <c r="H459" s="16">
        <v>40</v>
      </c>
      <c r="I459" s="126" t="e">
        <f>INDEX('TOL2008'!B:B,MATCH(A459,'TOL2008'!A:A,0))</f>
        <v>#N/A</v>
      </c>
      <c r="J459" s="126" t="e">
        <f>INDEX(Pääluokka!$H$2:$H$100,MATCH(VALUE(LEFT(Taulukko1[[#This Row],[TOL2008]],2)),Pääluokka!$G$2:$G$100,0))</f>
        <v>#N/A</v>
      </c>
      <c r="K459" s="126" t="e">
        <f>INDEX(Pääluokka!$I$2:$I$100,MATCH(VALUE(LEFT(Taulukko1[[#This Row],[TOL2008]],2)),Pääluokka!$G$2:$G$100,0))</f>
        <v>#N/A</v>
      </c>
      <c r="L459" s="41">
        <f t="shared" si="70"/>
        <v>41</v>
      </c>
      <c r="M459" s="43">
        <f t="shared" si="71"/>
        <v>39736</v>
      </c>
      <c r="N459" s="43">
        <f t="shared" si="72"/>
        <v>39777</v>
      </c>
      <c r="O459" s="43">
        <f t="shared" si="73"/>
        <v>39722</v>
      </c>
      <c r="P459" s="43">
        <f t="shared" si="74"/>
        <v>39753</v>
      </c>
      <c r="Q459" s="41">
        <f t="shared" si="75"/>
        <v>2008</v>
      </c>
      <c r="R459" s="41">
        <f t="shared" si="76"/>
        <v>2008</v>
      </c>
      <c r="S459" s="43" t="str">
        <f>YEAR(Taulukko1[[#This Row],[Alku KK]])&amp;"Q"&amp;ROUNDDOWN((MONTH(Taulukko1[[#This Row],[Alku KK]])-1)/3+1,0)</f>
        <v>2008Q4</v>
      </c>
      <c r="T459" s="43" t="str">
        <f>YEAR(Taulukko1[[#This Row],[Loppu KK]])&amp;"Q"&amp;ROUNDDOWN((MONTH(Taulukko1[[#This Row],[Loppu KK]])-1)/3+1,0)</f>
        <v>2008Q4</v>
      </c>
      <c r="U459" s="66">
        <f>IF(COUNT(Taulukko1[[#This Row],[Neuvottelujen alaiset ]])=1,Taulukko1[[#This Row],[Neuvottelujen alaiset ]],Taulukko1[[#This Row],[Vähennystarve]])</f>
        <v>40</v>
      </c>
      <c r="V459" s="44">
        <f t="shared" si="77"/>
        <v>1</v>
      </c>
      <c r="W459" s="44">
        <f t="shared" si="78"/>
        <v>0.9</v>
      </c>
      <c r="X459" s="44">
        <f t="shared" si="79"/>
        <v>0.9</v>
      </c>
      <c r="Y459" s="90" t="b">
        <f>AND(MONTH(Taulukko1[[#This Row],[Alku PVM]] )=6,DAY(Taulukko1[[#This Row],[Alku PVM]] )&gt;19)</f>
        <v>0</v>
      </c>
      <c r="Z459" s="90" t="b">
        <f>AND(MONTH(Taulukko1[[#This Row],[Loppu PVM]] )=6,DAY(Taulukko1[[#This Row],[Loppu PVM]] )&gt;19)</f>
        <v>0</v>
      </c>
      <c r="AA459" s="90" t="b">
        <f>OR(MONTH(Taulukko1[[#This Row],[Alku PVM]] )&lt;=5,AND(MONTH(Taulukko1[[#This Row],[Alku PVM]] )=6,DAY(Taulukko1[[#This Row],[Alku PVM]] )&lt;20))</f>
        <v>0</v>
      </c>
      <c r="AB459" s="90" t="b">
        <f>OR(MONTH(Taulukko1[[#This Row],[Loppu PVM]])&lt;=5,AND(MONTH(Taulukko1[[#This Row],[Loppu PVM]] )=6,DAY(Taulukko1[[#This Row],[Loppu PVM]])&lt;20))</f>
        <v>0</v>
      </c>
      <c r="AC459" s="90" t="b">
        <f>OR(MONTH(Taulukko1[[#This Row],[Alku PVM]] )&lt;=3,AND(MONTH(Taulukko1[[#This Row],[Alku PVM]] )=3))</f>
        <v>0</v>
      </c>
      <c r="AD459" s="90" t="b">
        <f>OR(MONTH(Taulukko1[[#This Row],[Loppu PVM]] )&lt;=3,AND(MONTH(Taulukko1[[#This Row],[Loppu PVM]] )=3))</f>
        <v>0</v>
      </c>
      <c r="AE459" s="90" t="b">
        <f>OR(MONTH(Taulukko1[[#This Row],[Alku PVM]] )&lt;=9,AND(MONTH(Taulukko1[[#This Row],[Alku PVM]] )=9))</f>
        <v>0</v>
      </c>
      <c r="AF459" s="90" t="b">
        <f>OR(MONTH(Taulukko1[[#This Row],[Loppu PVM]])&lt;=9,AND(MONTH(Taulukko1[[#This Row],[Loppu PVM]] )=9))</f>
        <v>0</v>
      </c>
      <c r="AG459" s="90" t="b">
        <f>OR(MONTH(Taulukko1[[#This Row],[Alku PVM]] )&lt;=6,AND(MONTH(Taulukko1[[#This Row],[Alku PVM]] )=6))</f>
        <v>0</v>
      </c>
      <c r="AH459" s="90" t="b">
        <f>OR(MONTH(Taulukko1[[#This Row],[Loppu PVM]])&lt;=6,AND(MONTH(Taulukko1[[#This Row],[Loppu PVM]] )=6))</f>
        <v>0</v>
      </c>
    </row>
    <row r="460" spans="1:34" ht="12.75" customHeight="1">
      <c r="A460" s="21" t="s">
        <v>1820</v>
      </c>
      <c r="B460" s="23">
        <v>39736</v>
      </c>
      <c r="C460" s="21" t="s">
        <v>1819</v>
      </c>
      <c r="D460" s="24"/>
      <c r="E460" s="62">
        <v>8</v>
      </c>
      <c r="F460" s="23">
        <v>39787</v>
      </c>
      <c r="G460" s="24">
        <v>7</v>
      </c>
      <c r="H460" s="16">
        <v>8</v>
      </c>
      <c r="I460" s="126" t="e">
        <f>INDEX('TOL2008'!B:B,MATCH(A460,'TOL2008'!A:A,0))</f>
        <v>#N/A</v>
      </c>
      <c r="J460" s="126" t="e">
        <f>INDEX(Pääluokka!$H$2:$H$100,MATCH(VALUE(LEFT(Taulukko1[[#This Row],[TOL2008]],2)),Pääluokka!$G$2:$G$100,0))</f>
        <v>#N/A</v>
      </c>
      <c r="K460" s="126" t="e">
        <f>INDEX(Pääluokka!$I$2:$I$100,MATCH(VALUE(LEFT(Taulukko1[[#This Row],[TOL2008]],2)),Pääluokka!$G$2:$G$100,0))</f>
        <v>#N/A</v>
      </c>
      <c r="L460" s="41">
        <f t="shared" si="70"/>
        <v>51</v>
      </c>
      <c r="M460" s="43">
        <f t="shared" si="71"/>
        <v>39736</v>
      </c>
      <c r="N460" s="43">
        <f t="shared" si="72"/>
        <v>39787</v>
      </c>
      <c r="O460" s="43">
        <f t="shared" si="73"/>
        <v>39722</v>
      </c>
      <c r="P460" s="43">
        <f t="shared" si="74"/>
        <v>39783</v>
      </c>
      <c r="Q460" s="41">
        <f t="shared" si="75"/>
        <v>2008</v>
      </c>
      <c r="R460" s="41">
        <f t="shared" si="76"/>
        <v>2008</v>
      </c>
      <c r="S460" s="43" t="str">
        <f>YEAR(Taulukko1[[#This Row],[Alku KK]])&amp;"Q"&amp;ROUNDDOWN((MONTH(Taulukko1[[#This Row],[Alku KK]])-1)/3+1,0)</f>
        <v>2008Q4</v>
      </c>
      <c r="T460" s="43" t="str">
        <f>YEAR(Taulukko1[[#This Row],[Loppu KK]])&amp;"Q"&amp;ROUNDDOWN((MONTH(Taulukko1[[#This Row],[Loppu KK]])-1)/3+1,0)</f>
        <v>2008Q4</v>
      </c>
      <c r="U460" s="66">
        <f>IF(COUNT(Taulukko1[[#This Row],[Neuvottelujen alaiset ]])=1,Taulukko1[[#This Row],[Neuvottelujen alaiset ]],Taulukko1[[#This Row],[Vähennystarve]])</f>
        <v>8</v>
      </c>
      <c r="V460" s="44">
        <f t="shared" si="77"/>
        <v>1</v>
      </c>
      <c r="W460" s="44">
        <f t="shared" si="78"/>
        <v>0.875</v>
      </c>
      <c r="X460" s="44">
        <f t="shared" si="79"/>
        <v>0.875</v>
      </c>
      <c r="Y460" s="90" t="b">
        <f>AND(MONTH(Taulukko1[[#This Row],[Alku PVM]] )=6,DAY(Taulukko1[[#This Row],[Alku PVM]] )&gt;19)</f>
        <v>0</v>
      </c>
      <c r="Z460" s="90" t="b">
        <f>AND(MONTH(Taulukko1[[#This Row],[Loppu PVM]] )=6,DAY(Taulukko1[[#This Row],[Loppu PVM]] )&gt;19)</f>
        <v>0</v>
      </c>
      <c r="AA460" s="90" t="b">
        <f>OR(MONTH(Taulukko1[[#This Row],[Alku PVM]] )&lt;=5,AND(MONTH(Taulukko1[[#This Row],[Alku PVM]] )=6,DAY(Taulukko1[[#This Row],[Alku PVM]] )&lt;20))</f>
        <v>0</v>
      </c>
      <c r="AB460" s="90" t="b">
        <f>OR(MONTH(Taulukko1[[#This Row],[Loppu PVM]])&lt;=5,AND(MONTH(Taulukko1[[#This Row],[Loppu PVM]] )=6,DAY(Taulukko1[[#This Row],[Loppu PVM]])&lt;20))</f>
        <v>0</v>
      </c>
      <c r="AC460" s="90" t="b">
        <f>OR(MONTH(Taulukko1[[#This Row],[Alku PVM]] )&lt;=3,AND(MONTH(Taulukko1[[#This Row],[Alku PVM]] )=3))</f>
        <v>0</v>
      </c>
      <c r="AD460" s="90" t="b">
        <f>OR(MONTH(Taulukko1[[#This Row],[Loppu PVM]] )&lt;=3,AND(MONTH(Taulukko1[[#This Row],[Loppu PVM]] )=3))</f>
        <v>0</v>
      </c>
      <c r="AE460" s="90" t="b">
        <f>OR(MONTH(Taulukko1[[#This Row],[Alku PVM]] )&lt;=9,AND(MONTH(Taulukko1[[#This Row],[Alku PVM]] )=9))</f>
        <v>0</v>
      </c>
      <c r="AF460" s="90" t="b">
        <f>OR(MONTH(Taulukko1[[#This Row],[Loppu PVM]])&lt;=9,AND(MONTH(Taulukko1[[#This Row],[Loppu PVM]] )=9))</f>
        <v>0</v>
      </c>
      <c r="AG460" s="90" t="b">
        <f>OR(MONTH(Taulukko1[[#This Row],[Alku PVM]] )&lt;=6,AND(MONTH(Taulukko1[[#This Row],[Alku PVM]] )=6))</f>
        <v>0</v>
      </c>
      <c r="AH460" s="90" t="b">
        <f>OR(MONTH(Taulukko1[[#This Row],[Loppu PVM]])&lt;=6,AND(MONTH(Taulukko1[[#This Row],[Loppu PVM]] )=6))</f>
        <v>0</v>
      </c>
    </row>
    <row r="461" spans="1:34" ht="12.75" customHeight="1">
      <c r="A461" s="21" t="s">
        <v>1938</v>
      </c>
      <c r="B461" s="23">
        <v>39737</v>
      </c>
      <c r="C461" s="21" t="s">
        <v>1939</v>
      </c>
      <c r="D461" s="24"/>
      <c r="E461" s="62">
        <v>0</v>
      </c>
      <c r="F461" s="23">
        <v>39751</v>
      </c>
      <c r="G461" s="24">
        <v>0</v>
      </c>
      <c r="H461" s="22">
        <v>445</v>
      </c>
      <c r="I461" s="126" t="e">
        <f>INDEX('TOL2008'!B:B,MATCH(A461,'TOL2008'!A:A,0))</f>
        <v>#N/A</v>
      </c>
      <c r="J461" s="126" t="e">
        <f>INDEX(Pääluokka!$H$2:$H$100,MATCH(VALUE(LEFT(Taulukko1[[#This Row],[TOL2008]],2)),Pääluokka!$G$2:$G$100,0))</f>
        <v>#N/A</v>
      </c>
      <c r="K461" s="126" t="e">
        <f>INDEX(Pääluokka!$I$2:$I$100,MATCH(VALUE(LEFT(Taulukko1[[#This Row],[TOL2008]],2)),Pääluokka!$G$2:$G$100,0))</f>
        <v>#N/A</v>
      </c>
      <c r="L461" s="41">
        <f t="shared" si="70"/>
        <v>14</v>
      </c>
      <c r="M461" s="43">
        <f t="shared" si="71"/>
        <v>39737</v>
      </c>
      <c r="N461" s="43">
        <f t="shared" si="72"/>
        <v>39751</v>
      </c>
      <c r="O461" s="43">
        <f t="shared" si="73"/>
        <v>39722</v>
      </c>
      <c r="P461" s="43">
        <f t="shared" si="74"/>
        <v>39722</v>
      </c>
      <c r="Q461" s="41">
        <f t="shared" si="75"/>
        <v>2008</v>
      </c>
      <c r="R461" s="41">
        <f t="shared" si="76"/>
        <v>2008</v>
      </c>
      <c r="S461" s="43" t="str">
        <f>YEAR(Taulukko1[[#This Row],[Alku KK]])&amp;"Q"&amp;ROUNDDOWN((MONTH(Taulukko1[[#This Row],[Alku KK]])-1)/3+1,0)</f>
        <v>2008Q4</v>
      </c>
      <c r="T461" s="43" t="str">
        <f>YEAR(Taulukko1[[#This Row],[Loppu KK]])&amp;"Q"&amp;ROUNDDOWN((MONTH(Taulukko1[[#This Row],[Loppu KK]])-1)/3+1,0)</f>
        <v>2008Q4</v>
      </c>
      <c r="U461" s="66">
        <f>IF(COUNT(Taulukko1[[#This Row],[Neuvottelujen alaiset ]])=1,Taulukko1[[#This Row],[Neuvottelujen alaiset ]],Taulukko1[[#This Row],[Vähennystarve]])</f>
        <v>445</v>
      </c>
      <c r="V461" s="44">
        <f t="shared" si="77"/>
        <v>0</v>
      </c>
      <c r="W461" s="44">
        <f t="shared" si="78"/>
        <v>0</v>
      </c>
      <c r="X461" s="44" t="e">
        <f t="shared" si="79"/>
        <v>#DIV/0!</v>
      </c>
      <c r="Y461" s="90" t="b">
        <f>AND(MONTH(Taulukko1[[#This Row],[Alku PVM]] )=6,DAY(Taulukko1[[#This Row],[Alku PVM]] )&gt;19)</f>
        <v>0</v>
      </c>
      <c r="Z461" s="90" t="b">
        <f>AND(MONTH(Taulukko1[[#This Row],[Loppu PVM]] )=6,DAY(Taulukko1[[#This Row],[Loppu PVM]] )&gt;19)</f>
        <v>0</v>
      </c>
      <c r="AA461" s="90" t="b">
        <f>OR(MONTH(Taulukko1[[#This Row],[Alku PVM]] )&lt;=5,AND(MONTH(Taulukko1[[#This Row],[Alku PVM]] )=6,DAY(Taulukko1[[#This Row],[Alku PVM]] )&lt;20))</f>
        <v>0</v>
      </c>
      <c r="AB461" s="90" t="b">
        <f>OR(MONTH(Taulukko1[[#This Row],[Loppu PVM]])&lt;=5,AND(MONTH(Taulukko1[[#This Row],[Loppu PVM]] )=6,DAY(Taulukko1[[#This Row],[Loppu PVM]])&lt;20))</f>
        <v>0</v>
      </c>
      <c r="AC461" s="90" t="b">
        <f>OR(MONTH(Taulukko1[[#This Row],[Alku PVM]] )&lt;=3,AND(MONTH(Taulukko1[[#This Row],[Alku PVM]] )=3))</f>
        <v>0</v>
      </c>
      <c r="AD461" s="90" t="b">
        <f>OR(MONTH(Taulukko1[[#This Row],[Loppu PVM]] )&lt;=3,AND(MONTH(Taulukko1[[#This Row],[Loppu PVM]] )=3))</f>
        <v>0</v>
      </c>
      <c r="AE461" s="90" t="b">
        <f>OR(MONTH(Taulukko1[[#This Row],[Alku PVM]] )&lt;=9,AND(MONTH(Taulukko1[[#This Row],[Alku PVM]] )=9))</f>
        <v>0</v>
      </c>
      <c r="AF461" s="90" t="b">
        <f>OR(MONTH(Taulukko1[[#This Row],[Loppu PVM]])&lt;=9,AND(MONTH(Taulukko1[[#This Row],[Loppu PVM]] )=9))</f>
        <v>0</v>
      </c>
      <c r="AG461" s="90" t="b">
        <f>OR(MONTH(Taulukko1[[#This Row],[Alku PVM]] )&lt;=6,AND(MONTH(Taulukko1[[#This Row],[Alku PVM]] )=6))</f>
        <v>0</v>
      </c>
      <c r="AH461" s="90" t="b">
        <f>OR(MONTH(Taulukko1[[#This Row],[Loppu PVM]])&lt;=6,AND(MONTH(Taulukko1[[#This Row],[Loppu PVM]] )=6))</f>
        <v>0</v>
      </c>
    </row>
    <row r="462" spans="1:34" ht="12.75" customHeight="1">
      <c r="A462" s="21" t="s">
        <v>50</v>
      </c>
      <c r="B462" s="23">
        <v>39737</v>
      </c>
      <c r="C462" s="21" t="s">
        <v>1847</v>
      </c>
      <c r="D462" s="24"/>
      <c r="E462" s="62">
        <v>0</v>
      </c>
      <c r="F462" s="23"/>
      <c r="G462" s="24"/>
      <c r="H462" s="22">
        <v>500</v>
      </c>
      <c r="I462" s="126">
        <f>INDEX('TOL2008'!B:B,MATCH(A462,'TOL2008'!A:A,0))</f>
        <v>17120</v>
      </c>
      <c r="J462" s="126" t="str">
        <f>INDEX(Pääluokka!$H$2:$H$100,MATCH(VALUE(LEFT(Taulukko1[[#This Row],[TOL2008]],2)),Pääluokka!$G$2:$G$100,0))</f>
        <v>Teollisuus</v>
      </c>
      <c r="K462" s="126" t="str">
        <f>INDEX(Pääluokka!$I$2:$I$100,MATCH(VALUE(LEFT(Taulukko1[[#This Row],[TOL2008]],2)),Pääluokka!$G$2:$G$100,0))</f>
        <v>Teollisuus (C-E)</v>
      </c>
      <c r="L462" s="41" t="str">
        <f t="shared" si="70"/>
        <v>NA</v>
      </c>
      <c r="M462" s="43">
        <f t="shared" si="71"/>
        <v>39737</v>
      </c>
      <c r="N462" s="43">
        <f t="shared" si="72"/>
        <v>39788</v>
      </c>
      <c r="O462" s="43">
        <f t="shared" si="73"/>
        <v>39722</v>
      </c>
      <c r="P462" s="43">
        <f t="shared" si="74"/>
        <v>39783</v>
      </c>
      <c r="Q462" s="41">
        <f t="shared" si="75"/>
        <v>2008</v>
      </c>
      <c r="R462" s="41">
        <f t="shared" si="76"/>
        <v>2008</v>
      </c>
      <c r="S462" s="43" t="str">
        <f>YEAR(Taulukko1[[#This Row],[Alku KK]])&amp;"Q"&amp;ROUNDDOWN((MONTH(Taulukko1[[#This Row],[Alku KK]])-1)/3+1,0)</f>
        <v>2008Q4</v>
      </c>
      <c r="T462" s="43" t="str">
        <f>YEAR(Taulukko1[[#This Row],[Loppu KK]])&amp;"Q"&amp;ROUNDDOWN((MONTH(Taulukko1[[#This Row],[Loppu KK]])-1)/3+1,0)</f>
        <v>2008Q4</v>
      </c>
      <c r="U462" s="66">
        <f>IF(COUNT(Taulukko1[[#This Row],[Neuvottelujen alaiset ]])=1,Taulukko1[[#This Row],[Neuvottelujen alaiset ]],Taulukko1[[#This Row],[Vähennystarve]])</f>
        <v>500</v>
      </c>
      <c r="V462" s="44">
        <f t="shared" si="77"/>
        <v>0</v>
      </c>
      <c r="W462" s="44" t="str">
        <f t="shared" si="78"/>
        <v>NA</v>
      </c>
      <c r="X462" s="44" t="str">
        <f t="shared" si="79"/>
        <v>NA</v>
      </c>
      <c r="Y462" s="90" t="b">
        <f>AND(MONTH(Taulukko1[[#This Row],[Alku PVM]] )=6,DAY(Taulukko1[[#This Row],[Alku PVM]] )&gt;19)</f>
        <v>0</v>
      </c>
      <c r="Z462" s="90" t="b">
        <f>AND(MONTH(Taulukko1[[#This Row],[Loppu PVM]] )=6,DAY(Taulukko1[[#This Row],[Loppu PVM]] )&gt;19)</f>
        <v>0</v>
      </c>
      <c r="AA462" s="90" t="b">
        <f>OR(MONTH(Taulukko1[[#This Row],[Alku PVM]] )&lt;=5,AND(MONTH(Taulukko1[[#This Row],[Alku PVM]] )=6,DAY(Taulukko1[[#This Row],[Alku PVM]] )&lt;20))</f>
        <v>0</v>
      </c>
      <c r="AB462" s="90" t="b">
        <f>OR(MONTH(Taulukko1[[#This Row],[Loppu PVM]])&lt;=5,AND(MONTH(Taulukko1[[#This Row],[Loppu PVM]] )=6,DAY(Taulukko1[[#This Row],[Loppu PVM]])&lt;20))</f>
        <v>0</v>
      </c>
      <c r="AC462" s="90" t="b">
        <f>OR(MONTH(Taulukko1[[#This Row],[Alku PVM]] )&lt;=3,AND(MONTH(Taulukko1[[#This Row],[Alku PVM]] )=3))</f>
        <v>0</v>
      </c>
      <c r="AD462" s="90" t="b">
        <f>OR(MONTH(Taulukko1[[#This Row],[Loppu PVM]] )&lt;=3,AND(MONTH(Taulukko1[[#This Row],[Loppu PVM]] )=3))</f>
        <v>0</v>
      </c>
      <c r="AE462" s="90" t="b">
        <f>OR(MONTH(Taulukko1[[#This Row],[Alku PVM]] )&lt;=9,AND(MONTH(Taulukko1[[#This Row],[Alku PVM]] )=9))</f>
        <v>0</v>
      </c>
      <c r="AF462" s="90" t="b">
        <f>OR(MONTH(Taulukko1[[#This Row],[Loppu PVM]])&lt;=9,AND(MONTH(Taulukko1[[#This Row],[Loppu PVM]] )=9))</f>
        <v>0</v>
      </c>
      <c r="AG462" s="90" t="b">
        <f>OR(MONTH(Taulukko1[[#This Row],[Alku PVM]] )&lt;=6,AND(MONTH(Taulukko1[[#This Row],[Alku PVM]] )=6))</f>
        <v>0</v>
      </c>
      <c r="AH462" s="90" t="b">
        <f>OR(MONTH(Taulukko1[[#This Row],[Loppu PVM]])&lt;=6,AND(MONTH(Taulukko1[[#This Row],[Loppu PVM]] )=6))</f>
        <v>0</v>
      </c>
    </row>
    <row r="463" spans="1:34" ht="12.75" customHeight="1">
      <c r="A463" t="s">
        <v>2181</v>
      </c>
      <c r="B463" s="23">
        <v>39741</v>
      </c>
      <c r="C463" t="s">
        <v>2180</v>
      </c>
      <c r="E463" s="62">
        <v>300</v>
      </c>
      <c r="F463" s="4">
        <v>39791</v>
      </c>
      <c r="G463" s="5">
        <v>271</v>
      </c>
      <c r="H463" s="16">
        <v>300</v>
      </c>
      <c r="I463" s="126" t="e">
        <f>INDEX('TOL2008'!B:B,MATCH(A463,'TOL2008'!A:A,0))</f>
        <v>#N/A</v>
      </c>
      <c r="J463" s="126" t="e">
        <f>INDEX(Pääluokka!$H$2:$H$100,MATCH(VALUE(LEFT(Taulukko1[[#This Row],[TOL2008]],2)),Pääluokka!$G$2:$G$100,0))</f>
        <v>#N/A</v>
      </c>
      <c r="K463" s="126" t="e">
        <f>INDEX(Pääluokka!$I$2:$I$100,MATCH(VALUE(LEFT(Taulukko1[[#This Row],[TOL2008]],2)),Pääluokka!$G$2:$G$100,0))</f>
        <v>#N/A</v>
      </c>
      <c r="L463" s="41">
        <f t="shared" si="70"/>
        <v>50</v>
      </c>
      <c r="M463" s="43">
        <f t="shared" si="71"/>
        <v>39741</v>
      </c>
      <c r="N463" s="43">
        <f t="shared" si="72"/>
        <v>39791</v>
      </c>
      <c r="O463" s="43">
        <f t="shared" si="73"/>
        <v>39722</v>
      </c>
      <c r="P463" s="43">
        <f t="shared" si="74"/>
        <v>39783</v>
      </c>
      <c r="Q463" s="41">
        <f t="shared" si="75"/>
        <v>2008</v>
      </c>
      <c r="R463" s="41">
        <f t="shared" si="76"/>
        <v>2008</v>
      </c>
      <c r="S463" s="43" t="str">
        <f>YEAR(Taulukko1[[#This Row],[Alku KK]])&amp;"Q"&amp;ROUNDDOWN((MONTH(Taulukko1[[#This Row],[Alku KK]])-1)/3+1,0)</f>
        <v>2008Q4</v>
      </c>
      <c r="T463" s="43" t="str">
        <f>YEAR(Taulukko1[[#This Row],[Loppu KK]])&amp;"Q"&amp;ROUNDDOWN((MONTH(Taulukko1[[#This Row],[Loppu KK]])-1)/3+1,0)</f>
        <v>2008Q4</v>
      </c>
      <c r="U463" s="66">
        <f>IF(COUNT(Taulukko1[[#This Row],[Neuvottelujen alaiset ]])=1,Taulukko1[[#This Row],[Neuvottelujen alaiset ]],Taulukko1[[#This Row],[Vähennystarve]])</f>
        <v>300</v>
      </c>
      <c r="V463" s="44">
        <f t="shared" si="77"/>
        <v>1</v>
      </c>
      <c r="W463" s="44">
        <f t="shared" si="78"/>
        <v>0.90333333333333332</v>
      </c>
      <c r="X463" s="44">
        <f t="shared" si="79"/>
        <v>0.90333333333333332</v>
      </c>
      <c r="Y463" s="90" t="b">
        <f>AND(MONTH(Taulukko1[[#This Row],[Alku PVM]] )=6,DAY(Taulukko1[[#This Row],[Alku PVM]] )&gt;19)</f>
        <v>0</v>
      </c>
      <c r="Z463" s="90" t="b">
        <f>AND(MONTH(Taulukko1[[#This Row],[Loppu PVM]] )=6,DAY(Taulukko1[[#This Row],[Loppu PVM]] )&gt;19)</f>
        <v>0</v>
      </c>
      <c r="AA463" s="90" t="b">
        <f>OR(MONTH(Taulukko1[[#This Row],[Alku PVM]] )&lt;=5,AND(MONTH(Taulukko1[[#This Row],[Alku PVM]] )=6,DAY(Taulukko1[[#This Row],[Alku PVM]] )&lt;20))</f>
        <v>0</v>
      </c>
      <c r="AB463" s="90" t="b">
        <f>OR(MONTH(Taulukko1[[#This Row],[Loppu PVM]])&lt;=5,AND(MONTH(Taulukko1[[#This Row],[Loppu PVM]] )=6,DAY(Taulukko1[[#This Row],[Loppu PVM]])&lt;20))</f>
        <v>0</v>
      </c>
      <c r="AC463" s="90" t="b">
        <f>OR(MONTH(Taulukko1[[#This Row],[Alku PVM]] )&lt;=3,AND(MONTH(Taulukko1[[#This Row],[Alku PVM]] )=3))</f>
        <v>0</v>
      </c>
      <c r="AD463" s="90" t="b">
        <f>OR(MONTH(Taulukko1[[#This Row],[Loppu PVM]] )&lt;=3,AND(MONTH(Taulukko1[[#This Row],[Loppu PVM]] )=3))</f>
        <v>0</v>
      </c>
      <c r="AE463" s="90" t="b">
        <f>OR(MONTH(Taulukko1[[#This Row],[Alku PVM]] )&lt;=9,AND(MONTH(Taulukko1[[#This Row],[Alku PVM]] )=9))</f>
        <v>0</v>
      </c>
      <c r="AF463" s="90" t="b">
        <f>OR(MONTH(Taulukko1[[#This Row],[Loppu PVM]])&lt;=9,AND(MONTH(Taulukko1[[#This Row],[Loppu PVM]] )=9))</f>
        <v>0</v>
      </c>
      <c r="AG463" s="90" t="b">
        <f>OR(MONTH(Taulukko1[[#This Row],[Alku PVM]] )&lt;=6,AND(MONTH(Taulukko1[[#This Row],[Alku PVM]] )=6))</f>
        <v>0</v>
      </c>
      <c r="AH463" s="90" t="b">
        <f>OR(MONTH(Taulukko1[[#This Row],[Loppu PVM]])&lt;=6,AND(MONTH(Taulukko1[[#This Row],[Loppu PVM]] )=6))</f>
        <v>0</v>
      </c>
    </row>
    <row r="464" spans="1:34" ht="12.75" customHeight="1">
      <c r="A464" t="s">
        <v>1560</v>
      </c>
      <c r="B464" s="23">
        <v>39741</v>
      </c>
      <c r="C464" t="s">
        <v>2055</v>
      </c>
      <c r="E464" s="62">
        <v>20</v>
      </c>
      <c r="F464" s="4">
        <v>39812</v>
      </c>
      <c r="G464" s="5">
        <v>0</v>
      </c>
      <c r="H464" s="16">
        <v>20</v>
      </c>
      <c r="I464" s="126" t="e">
        <f>INDEX('TOL2008'!B:B,MATCH(A464,'TOL2008'!A:A,0))</f>
        <v>#N/A</v>
      </c>
      <c r="J464" s="126" t="e">
        <f>INDEX(Pääluokka!$H$2:$H$100,MATCH(VALUE(LEFT(Taulukko1[[#This Row],[TOL2008]],2)),Pääluokka!$G$2:$G$100,0))</f>
        <v>#N/A</v>
      </c>
      <c r="K464" s="126" t="e">
        <f>INDEX(Pääluokka!$I$2:$I$100,MATCH(VALUE(LEFT(Taulukko1[[#This Row],[TOL2008]],2)),Pääluokka!$G$2:$G$100,0))</f>
        <v>#N/A</v>
      </c>
      <c r="L464" s="41">
        <f t="shared" si="70"/>
        <v>71</v>
      </c>
      <c r="M464" s="43">
        <f t="shared" si="71"/>
        <v>39741</v>
      </c>
      <c r="N464" s="43">
        <f t="shared" si="72"/>
        <v>39812</v>
      </c>
      <c r="O464" s="43">
        <f t="shared" si="73"/>
        <v>39722</v>
      </c>
      <c r="P464" s="43">
        <f t="shared" si="74"/>
        <v>39783</v>
      </c>
      <c r="Q464" s="41">
        <f t="shared" si="75"/>
        <v>2008</v>
      </c>
      <c r="R464" s="41">
        <f t="shared" si="76"/>
        <v>2008</v>
      </c>
      <c r="S464" s="43" t="str">
        <f>YEAR(Taulukko1[[#This Row],[Alku KK]])&amp;"Q"&amp;ROUNDDOWN((MONTH(Taulukko1[[#This Row],[Alku KK]])-1)/3+1,0)</f>
        <v>2008Q4</v>
      </c>
      <c r="T464" s="43" t="str">
        <f>YEAR(Taulukko1[[#This Row],[Loppu KK]])&amp;"Q"&amp;ROUNDDOWN((MONTH(Taulukko1[[#This Row],[Loppu KK]])-1)/3+1,0)</f>
        <v>2008Q4</v>
      </c>
      <c r="U464" s="66">
        <f>IF(COUNT(Taulukko1[[#This Row],[Neuvottelujen alaiset ]])=1,Taulukko1[[#This Row],[Neuvottelujen alaiset ]],Taulukko1[[#This Row],[Vähennystarve]])</f>
        <v>20</v>
      </c>
      <c r="V464" s="44">
        <f t="shared" si="77"/>
        <v>1</v>
      </c>
      <c r="W464" s="44">
        <f t="shared" si="78"/>
        <v>0</v>
      </c>
      <c r="X464" s="44">
        <f t="shared" si="79"/>
        <v>0</v>
      </c>
      <c r="Y464" s="90" t="b">
        <f>AND(MONTH(Taulukko1[[#This Row],[Alku PVM]] )=6,DAY(Taulukko1[[#This Row],[Alku PVM]] )&gt;19)</f>
        <v>0</v>
      </c>
      <c r="Z464" s="90" t="b">
        <f>AND(MONTH(Taulukko1[[#This Row],[Loppu PVM]] )=6,DAY(Taulukko1[[#This Row],[Loppu PVM]] )&gt;19)</f>
        <v>0</v>
      </c>
      <c r="AA464" s="90" t="b">
        <f>OR(MONTH(Taulukko1[[#This Row],[Alku PVM]] )&lt;=5,AND(MONTH(Taulukko1[[#This Row],[Alku PVM]] )=6,DAY(Taulukko1[[#This Row],[Alku PVM]] )&lt;20))</f>
        <v>0</v>
      </c>
      <c r="AB464" s="90" t="b">
        <f>OR(MONTH(Taulukko1[[#This Row],[Loppu PVM]])&lt;=5,AND(MONTH(Taulukko1[[#This Row],[Loppu PVM]] )=6,DAY(Taulukko1[[#This Row],[Loppu PVM]])&lt;20))</f>
        <v>0</v>
      </c>
      <c r="AC464" s="90" t="b">
        <f>OR(MONTH(Taulukko1[[#This Row],[Alku PVM]] )&lt;=3,AND(MONTH(Taulukko1[[#This Row],[Alku PVM]] )=3))</f>
        <v>0</v>
      </c>
      <c r="AD464" s="90" t="b">
        <f>OR(MONTH(Taulukko1[[#This Row],[Loppu PVM]] )&lt;=3,AND(MONTH(Taulukko1[[#This Row],[Loppu PVM]] )=3))</f>
        <v>0</v>
      </c>
      <c r="AE464" s="90" t="b">
        <f>OR(MONTH(Taulukko1[[#This Row],[Alku PVM]] )&lt;=9,AND(MONTH(Taulukko1[[#This Row],[Alku PVM]] )=9))</f>
        <v>0</v>
      </c>
      <c r="AF464" s="90" t="b">
        <f>OR(MONTH(Taulukko1[[#This Row],[Loppu PVM]])&lt;=9,AND(MONTH(Taulukko1[[#This Row],[Loppu PVM]] )=9))</f>
        <v>0</v>
      </c>
      <c r="AG464" s="90" t="b">
        <f>OR(MONTH(Taulukko1[[#This Row],[Alku PVM]] )&lt;=6,AND(MONTH(Taulukko1[[#This Row],[Alku PVM]] )=6))</f>
        <v>0</v>
      </c>
      <c r="AH464" s="90" t="b">
        <f>OR(MONTH(Taulukko1[[#This Row],[Loppu PVM]])&lt;=6,AND(MONTH(Taulukko1[[#This Row],[Loppu PVM]] )=6))</f>
        <v>0</v>
      </c>
    </row>
    <row r="465" spans="1:34" ht="12.75" customHeight="1">
      <c r="A465" t="s">
        <v>2176</v>
      </c>
      <c r="B465" s="23">
        <v>39742</v>
      </c>
      <c r="C465" t="s">
        <v>2175</v>
      </c>
      <c r="E465" s="62">
        <v>60</v>
      </c>
      <c r="F465" s="4">
        <v>39784</v>
      </c>
      <c r="G465" s="5">
        <v>13</v>
      </c>
      <c r="H465" s="16">
        <v>80</v>
      </c>
      <c r="I465" s="126" t="e">
        <f>INDEX('TOL2008'!B:B,MATCH(A465,'TOL2008'!A:A,0))</f>
        <v>#N/A</v>
      </c>
      <c r="J465" s="126" t="e">
        <f>INDEX(Pääluokka!$H$2:$H$100,MATCH(VALUE(LEFT(Taulukko1[[#This Row],[TOL2008]],2)),Pääluokka!$G$2:$G$100,0))</f>
        <v>#N/A</v>
      </c>
      <c r="K465" s="126" t="e">
        <f>INDEX(Pääluokka!$I$2:$I$100,MATCH(VALUE(LEFT(Taulukko1[[#This Row],[TOL2008]],2)),Pääluokka!$G$2:$G$100,0))</f>
        <v>#N/A</v>
      </c>
      <c r="L465" s="41">
        <f t="shared" si="70"/>
        <v>42</v>
      </c>
      <c r="M465" s="43">
        <f t="shared" si="71"/>
        <v>39742</v>
      </c>
      <c r="N465" s="43">
        <f t="shared" si="72"/>
        <v>39784</v>
      </c>
      <c r="O465" s="43">
        <f t="shared" si="73"/>
        <v>39722</v>
      </c>
      <c r="P465" s="43">
        <f t="shared" si="74"/>
        <v>39783</v>
      </c>
      <c r="Q465" s="41">
        <f t="shared" si="75"/>
        <v>2008</v>
      </c>
      <c r="R465" s="41">
        <f t="shared" si="76"/>
        <v>2008</v>
      </c>
      <c r="S465" s="43" t="str">
        <f>YEAR(Taulukko1[[#This Row],[Alku KK]])&amp;"Q"&amp;ROUNDDOWN((MONTH(Taulukko1[[#This Row],[Alku KK]])-1)/3+1,0)</f>
        <v>2008Q4</v>
      </c>
      <c r="T465" s="43" t="str">
        <f>YEAR(Taulukko1[[#This Row],[Loppu KK]])&amp;"Q"&amp;ROUNDDOWN((MONTH(Taulukko1[[#This Row],[Loppu KK]])-1)/3+1,0)</f>
        <v>2008Q4</v>
      </c>
      <c r="U465" s="66">
        <f>IF(COUNT(Taulukko1[[#This Row],[Neuvottelujen alaiset ]])=1,Taulukko1[[#This Row],[Neuvottelujen alaiset ]],Taulukko1[[#This Row],[Vähennystarve]])</f>
        <v>80</v>
      </c>
      <c r="V465" s="44">
        <f t="shared" si="77"/>
        <v>0.75</v>
      </c>
      <c r="W465" s="44">
        <f t="shared" si="78"/>
        <v>0.16250000000000001</v>
      </c>
      <c r="X465" s="44">
        <f t="shared" si="79"/>
        <v>0.21666666666666667</v>
      </c>
      <c r="Y465" s="90" t="b">
        <f>AND(MONTH(Taulukko1[[#This Row],[Alku PVM]] )=6,DAY(Taulukko1[[#This Row],[Alku PVM]] )&gt;19)</f>
        <v>0</v>
      </c>
      <c r="Z465" s="90" t="b">
        <f>AND(MONTH(Taulukko1[[#This Row],[Loppu PVM]] )=6,DAY(Taulukko1[[#This Row],[Loppu PVM]] )&gt;19)</f>
        <v>0</v>
      </c>
      <c r="AA465" s="90" t="b">
        <f>OR(MONTH(Taulukko1[[#This Row],[Alku PVM]] )&lt;=5,AND(MONTH(Taulukko1[[#This Row],[Alku PVM]] )=6,DAY(Taulukko1[[#This Row],[Alku PVM]] )&lt;20))</f>
        <v>0</v>
      </c>
      <c r="AB465" s="90" t="b">
        <f>OR(MONTH(Taulukko1[[#This Row],[Loppu PVM]])&lt;=5,AND(MONTH(Taulukko1[[#This Row],[Loppu PVM]] )=6,DAY(Taulukko1[[#This Row],[Loppu PVM]])&lt;20))</f>
        <v>0</v>
      </c>
      <c r="AC465" s="90" t="b">
        <f>OR(MONTH(Taulukko1[[#This Row],[Alku PVM]] )&lt;=3,AND(MONTH(Taulukko1[[#This Row],[Alku PVM]] )=3))</f>
        <v>0</v>
      </c>
      <c r="AD465" s="90" t="b">
        <f>OR(MONTH(Taulukko1[[#This Row],[Loppu PVM]] )&lt;=3,AND(MONTH(Taulukko1[[#This Row],[Loppu PVM]] )=3))</f>
        <v>0</v>
      </c>
      <c r="AE465" s="90" t="b">
        <f>OR(MONTH(Taulukko1[[#This Row],[Alku PVM]] )&lt;=9,AND(MONTH(Taulukko1[[#This Row],[Alku PVM]] )=9))</f>
        <v>0</v>
      </c>
      <c r="AF465" s="90" t="b">
        <f>OR(MONTH(Taulukko1[[#This Row],[Loppu PVM]])&lt;=9,AND(MONTH(Taulukko1[[#This Row],[Loppu PVM]] )=9))</f>
        <v>0</v>
      </c>
      <c r="AG465" s="90" t="b">
        <f>OR(MONTH(Taulukko1[[#This Row],[Alku PVM]] )&lt;=6,AND(MONTH(Taulukko1[[#This Row],[Alku PVM]] )=6))</f>
        <v>0</v>
      </c>
      <c r="AH465" s="90" t="b">
        <f>OR(MONTH(Taulukko1[[#This Row],[Loppu PVM]])&lt;=6,AND(MONTH(Taulukko1[[#This Row],[Loppu PVM]] )=6))</f>
        <v>0</v>
      </c>
    </row>
    <row r="466" spans="1:34" ht="12.75" customHeight="1">
      <c r="A466" t="s">
        <v>264</v>
      </c>
      <c r="B466" s="23">
        <v>39743</v>
      </c>
      <c r="C466" t="s">
        <v>1943</v>
      </c>
      <c r="E466" s="62">
        <v>40</v>
      </c>
      <c r="F466" s="4">
        <v>39785</v>
      </c>
      <c r="G466" s="5">
        <v>0</v>
      </c>
      <c r="H466" s="16">
        <v>490</v>
      </c>
      <c r="I466" s="126">
        <f>INDEX('TOL2008'!B:B,MATCH(A466,'TOL2008'!A:A,0))</f>
        <v>23120</v>
      </c>
      <c r="J466" s="126" t="str">
        <f>INDEX(Pääluokka!$H$2:$H$100,MATCH(VALUE(LEFT(Taulukko1[[#This Row],[TOL2008]],2)),Pääluokka!$G$2:$G$100,0))</f>
        <v>Teollisuus</v>
      </c>
      <c r="K466" s="126" t="str">
        <f>INDEX(Pääluokka!$I$2:$I$100,MATCH(VALUE(LEFT(Taulukko1[[#This Row],[TOL2008]],2)),Pääluokka!$G$2:$G$100,0))</f>
        <v>Teollisuus (C-E)</v>
      </c>
      <c r="L466" s="41">
        <f t="shared" si="70"/>
        <v>42</v>
      </c>
      <c r="M466" s="43">
        <f t="shared" si="71"/>
        <v>39743</v>
      </c>
      <c r="N466" s="43">
        <f t="shared" si="72"/>
        <v>39785</v>
      </c>
      <c r="O466" s="43">
        <f t="shared" si="73"/>
        <v>39722</v>
      </c>
      <c r="P466" s="43">
        <f t="shared" si="74"/>
        <v>39783</v>
      </c>
      <c r="Q466" s="41">
        <f t="shared" si="75"/>
        <v>2008</v>
      </c>
      <c r="R466" s="41">
        <f t="shared" si="76"/>
        <v>2008</v>
      </c>
      <c r="S466" s="43" t="str">
        <f>YEAR(Taulukko1[[#This Row],[Alku KK]])&amp;"Q"&amp;ROUNDDOWN((MONTH(Taulukko1[[#This Row],[Alku KK]])-1)/3+1,0)</f>
        <v>2008Q4</v>
      </c>
      <c r="T466" s="43" t="str">
        <f>YEAR(Taulukko1[[#This Row],[Loppu KK]])&amp;"Q"&amp;ROUNDDOWN((MONTH(Taulukko1[[#This Row],[Loppu KK]])-1)/3+1,0)</f>
        <v>2008Q4</v>
      </c>
      <c r="U466" s="66">
        <f>IF(COUNT(Taulukko1[[#This Row],[Neuvottelujen alaiset ]])=1,Taulukko1[[#This Row],[Neuvottelujen alaiset ]],Taulukko1[[#This Row],[Vähennystarve]])</f>
        <v>490</v>
      </c>
      <c r="V466" s="44">
        <f t="shared" si="77"/>
        <v>8.1632653061224483E-2</v>
      </c>
      <c r="W466" s="44">
        <f t="shared" si="78"/>
        <v>0</v>
      </c>
      <c r="X466" s="44">
        <f t="shared" si="79"/>
        <v>0</v>
      </c>
      <c r="Y466" s="90" t="b">
        <f>AND(MONTH(Taulukko1[[#This Row],[Alku PVM]] )=6,DAY(Taulukko1[[#This Row],[Alku PVM]] )&gt;19)</f>
        <v>0</v>
      </c>
      <c r="Z466" s="90" t="b">
        <f>AND(MONTH(Taulukko1[[#This Row],[Loppu PVM]] )=6,DAY(Taulukko1[[#This Row],[Loppu PVM]] )&gt;19)</f>
        <v>0</v>
      </c>
      <c r="AA466" s="90" t="b">
        <f>OR(MONTH(Taulukko1[[#This Row],[Alku PVM]] )&lt;=5,AND(MONTH(Taulukko1[[#This Row],[Alku PVM]] )=6,DAY(Taulukko1[[#This Row],[Alku PVM]] )&lt;20))</f>
        <v>0</v>
      </c>
      <c r="AB466" s="90" t="b">
        <f>OR(MONTH(Taulukko1[[#This Row],[Loppu PVM]])&lt;=5,AND(MONTH(Taulukko1[[#This Row],[Loppu PVM]] )=6,DAY(Taulukko1[[#This Row],[Loppu PVM]])&lt;20))</f>
        <v>0</v>
      </c>
      <c r="AC466" s="90" t="b">
        <f>OR(MONTH(Taulukko1[[#This Row],[Alku PVM]] )&lt;=3,AND(MONTH(Taulukko1[[#This Row],[Alku PVM]] )=3))</f>
        <v>0</v>
      </c>
      <c r="AD466" s="90" t="b">
        <f>OR(MONTH(Taulukko1[[#This Row],[Loppu PVM]] )&lt;=3,AND(MONTH(Taulukko1[[#This Row],[Loppu PVM]] )=3))</f>
        <v>0</v>
      </c>
      <c r="AE466" s="90" t="b">
        <f>OR(MONTH(Taulukko1[[#This Row],[Alku PVM]] )&lt;=9,AND(MONTH(Taulukko1[[#This Row],[Alku PVM]] )=9))</f>
        <v>0</v>
      </c>
      <c r="AF466" s="90" t="b">
        <f>OR(MONTH(Taulukko1[[#This Row],[Loppu PVM]])&lt;=9,AND(MONTH(Taulukko1[[#This Row],[Loppu PVM]] )=9))</f>
        <v>0</v>
      </c>
      <c r="AG466" s="90" t="b">
        <f>OR(MONTH(Taulukko1[[#This Row],[Alku PVM]] )&lt;=6,AND(MONTH(Taulukko1[[#This Row],[Alku PVM]] )=6))</f>
        <v>0</v>
      </c>
      <c r="AH466" s="90" t="b">
        <f>OR(MONTH(Taulukko1[[#This Row],[Loppu PVM]])&lt;=6,AND(MONTH(Taulukko1[[#This Row],[Loppu PVM]] )=6))</f>
        <v>0</v>
      </c>
    </row>
    <row r="467" spans="1:34" ht="12.75" customHeight="1">
      <c r="A467" t="s">
        <v>1992</v>
      </c>
      <c r="B467" s="23">
        <v>39748</v>
      </c>
      <c r="C467" t="s">
        <v>1991</v>
      </c>
      <c r="F467" s="4">
        <v>39793</v>
      </c>
      <c r="G467" s="5">
        <v>28</v>
      </c>
      <c r="H467" s="22">
        <v>102</v>
      </c>
      <c r="I467" s="126" t="e">
        <f>INDEX('TOL2008'!B:B,MATCH(A467,'TOL2008'!A:A,0))</f>
        <v>#N/A</v>
      </c>
      <c r="J467" s="126" t="e">
        <f>INDEX(Pääluokka!$H$2:$H$100,MATCH(VALUE(LEFT(Taulukko1[[#This Row],[TOL2008]],2)),Pääluokka!$G$2:$G$100,0))</f>
        <v>#N/A</v>
      </c>
      <c r="K467" s="126" t="e">
        <f>INDEX(Pääluokka!$I$2:$I$100,MATCH(VALUE(LEFT(Taulukko1[[#This Row],[TOL2008]],2)),Pääluokka!$G$2:$G$100,0))</f>
        <v>#N/A</v>
      </c>
      <c r="L467" s="41">
        <f t="shared" si="70"/>
        <v>45</v>
      </c>
      <c r="M467" s="43">
        <f t="shared" si="71"/>
        <v>39748</v>
      </c>
      <c r="N467" s="43">
        <f t="shared" si="72"/>
        <v>39793</v>
      </c>
      <c r="O467" s="43">
        <f t="shared" si="73"/>
        <v>39722</v>
      </c>
      <c r="P467" s="43">
        <f t="shared" si="74"/>
        <v>39783</v>
      </c>
      <c r="Q467" s="41">
        <f t="shared" si="75"/>
        <v>2008</v>
      </c>
      <c r="R467" s="41">
        <f t="shared" si="76"/>
        <v>2008</v>
      </c>
      <c r="S467" s="43" t="str">
        <f>YEAR(Taulukko1[[#This Row],[Alku KK]])&amp;"Q"&amp;ROUNDDOWN((MONTH(Taulukko1[[#This Row],[Alku KK]])-1)/3+1,0)</f>
        <v>2008Q4</v>
      </c>
      <c r="T467" s="43" t="str">
        <f>YEAR(Taulukko1[[#This Row],[Loppu KK]])&amp;"Q"&amp;ROUNDDOWN((MONTH(Taulukko1[[#This Row],[Loppu KK]])-1)/3+1,0)</f>
        <v>2008Q4</v>
      </c>
      <c r="U467" s="66">
        <f>IF(COUNT(Taulukko1[[#This Row],[Neuvottelujen alaiset ]])=1,Taulukko1[[#This Row],[Neuvottelujen alaiset ]],Taulukko1[[#This Row],[Vähennystarve]])</f>
        <v>102</v>
      </c>
      <c r="V467" s="44" t="str">
        <f t="shared" si="77"/>
        <v>NA</v>
      </c>
      <c r="W467" s="44">
        <f t="shared" si="78"/>
        <v>0.27450980392156865</v>
      </c>
      <c r="X467" s="44" t="str">
        <f t="shared" si="79"/>
        <v>NA</v>
      </c>
      <c r="Y467" s="90" t="b">
        <f>AND(MONTH(Taulukko1[[#This Row],[Alku PVM]] )=6,DAY(Taulukko1[[#This Row],[Alku PVM]] )&gt;19)</f>
        <v>0</v>
      </c>
      <c r="Z467" s="90" t="b">
        <f>AND(MONTH(Taulukko1[[#This Row],[Loppu PVM]] )=6,DAY(Taulukko1[[#This Row],[Loppu PVM]] )&gt;19)</f>
        <v>0</v>
      </c>
      <c r="AA467" s="90" t="b">
        <f>OR(MONTH(Taulukko1[[#This Row],[Alku PVM]] )&lt;=5,AND(MONTH(Taulukko1[[#This Row],[Alku PVM]] )=6,DAY(Taulukko1[[#This Row],[Alku PVM]] )&lt;20))</f>
        <v>0</v>
      </c>
      <c r="AB467" s="90" t="b">
        <f>OR(MONTH(Taulukko1[[#This Row],[Loppu PVM]])&lt;=5,AND(MONTH(Taulukko1[[#This Row],[Loppu PVM]] )=6,DAY(Taulukko1[[#This Row],[Loppu PVM]])&lt;20))</f>
        <v>0</v>
      </c>
      <c r="AC467" s="90" t="b">
        <f>OR(MONTH(Taulukko1[[#This Row],[Alku PVM]] )&lt;=3,AND(MONTH(Taulukko1[[#This Row],[Alku PVM]] )=3))</f>
        <v>0</v>
      </c>
      <c r="AD467" s="90" t="b">
        <f>OR(MONTH(Taulukko1[[#This Row],[Loppu PVM]] )&lt;=3,AND(MONTH(Taulukko1[[#This Row],[Loppu PVM]] )=3))</f>
        <v>0</v>
      </c>
      <c r="AE467" s="90" t="b">
        <f>OR(MONTH(Taulukko1[[#This Row],[Alku PVM]] )&lt;=9,AND(MONTH(Taulukko1[[#This Row],[Alku PVM]] )=9))</f>
        <v>0</v>
      </c>
      <c r="AF467" s="90" t="b">
        <f>OR(MONTH(Taulukko1[[#This Row],[Loppu PVM]])&lt;=9,AND(MONTH(Taulukko1[[#This Row],[Loppu PVM]] )=9))</f>
        <v>0</v>
      </c>
      <c r="AG467" s="90" t="b">
        <f>OR(MONTH(Taulukko1[[#This Row],[Alku PVM]] )&lt;=6,AND(MONTH(Taulukko1[[#This Row],[Alku PVM]] )=6))</f>
        <v>0</v>
      </c>
      <c r="AH467" s="90" t="b">
        <f>OR(MONTH(Taulukko1[[#This Row],[Loppu PVM]])&lt;=6,AND(MONTH(Taulukko1[[#This Row],[Loppu PVM]] )=6))</f>
        <v>0</v>
      </c>
    </row>
    <row r="468" spans="1:34" ht="12.75" customHeight="1">
      <c r="A468" t="s">
        <v>1935</v>
      </c>
      <c r="B468" s="23">
        <v>39748</v>
      </c>
      <c r="C468" t="s">
        <v>1934</v>
      </c>
      <c r="E468" s="62">
        <v>143</v>
      </c>
      <c r="F468" s="4">
        <v>39798</v>
      </c>
      <c r="G468" s="5">
        <v>134</v>
      </c>
      <c r="H468" s="22">
        <v>143</v>
      </c>
      <c r="I468" s="126" t="e">
        <f>INDEX('TOL2008'!B:B,MATCH(A468,'TOL2008'!A:A,0))</f>
        <v>#N/A</v>
      </c>
      <c r="J468" s="126" t="e">
        <f>INDEX(Pääluokka!$H$2:$H$100,MATCH(VALUE(LEFT(Taulukko1[[#This Row],[TOL2008]],2)),Pääluokka!$G$2:$G$100,0))</f>
        <v>#N/A</v>
      </c>
      <c r="K468" s="126" t="e">
        <f>INDEX(Pääluokka!$I$2:$I$100,MATCH(VALUE(LEFT(Taulukko1[[#This Row],[TOL2008]],2)),Pääluokka!$G$2:$G$100,0))</f>
        <v>#N/A</v>
      </c>
      <c r="L468" s="41">
        <f t="shared" si="70"/>
        <v>50</v>
      </c>
      <c r="M468" s="43">
        <f t="shared" si="71"/>
        <v>39748</v>
      </c>
      <c r="N468" s="43">
        <f t="shared" si="72"/>
        <v>39798</v>
      </c>
      <c r="O468" s="43">
        <f t="shared" si="73"/>
        <v>39722</v>
      </c>
      <c r="P468" s="43">
        <f t="shared" si="74"/>
        <v>39783</v>
      </c>
      <c r="Q468" s="41">
        <f t="shared" si="75"/>
        <v>2008</v>
      </c>
      <c r="R468" s="41">
        <f t="shared" si="76"/>
        <v>2008</v>
      </c>
      <c r="S468" s="43" t="str">
        <f>YEAR(Taulukko1[[#This Row],[Alku KK]])&amp;"Q"&amp;ROUNDDOWN((MONTH(Taulukko1[[#This Row],[Alku KK]])-1)/3+1,0)</f>
        <v>2008Q4</v>
      </c>
      <c r="T468" s="43" t="str">
        <f>YEAR(Taulukko1[[#This Row],[Loppu KK]])&amp;"Q"&amp;ROUNDDOWN((MONTH(Taulukko1[[#This Row],[Loppu KK]])-1)/3+1,0)</f>
        <v>2008Q4</v>
      </c>
      <c r="U468" s="66">
        <f>IF(COUNT(Taulukko1[[#This Row],[Neuvottelujen alaiset ]])=1,Taulukko1[[#This Row],[Neuvottelujen alaiset ]],Taulukko1[[#This Row],[Vähennystarve]])</f>
        <v>143</v>
      </c>
      <c r="V468" s="44">
        <f t="shared" si="77"/>
        <v>1</v>
      </c>
      <c r="W468" s="44">
        <f t="shared" si="78"/>
        <v>0.93706293706293708</v>
      </c>
      <c r="X468" s="44">
        <f t="shared" si="79"/>
        <v>0.93706293706293708</v>
      </c>
      <c r="Y468" s="90" t="b">
        <f>AND(MONTH(Taulukko1[[#This Row],[Alku PVM]] )=6,DAY(Taulukko1[[#This Row],[Alku PVM]] )&gt;19)</f>
        <v>0</v>
      </c>
      <c r="Z468" s="90" t="b">
        <f>AND(MONTH(Taulukko1[[#This Row],[Loppu PVM]] )=6,DAY(Taulukko1[[#This Row],[Loppu PVM]] )&gt;19)</f>
        <v>0</v>
      </c>
      <c r="AA468" s="90" t="b">
        <f>OR(MONTH(Taulukko1[[#This Row],[Alku PVM]] )&lt;=5,AND(MONTH(Taulukko1[[#This Row],[Alku PVM]] )=6,DAY(Taulukko1[[#This Row],[Alku PVM]] )&lt;20))</f>
        <v>0</v>
      </c>
      <c r="AB468" s="90" t="b">
        <f>OR(MONTH(Taulukko1[[#This Row],[Loppu PVM]])&lt;=5,AND(MONTH(Taulukko1[[#This Row],[Loppu PVM]] )=6,DAY(Taulukko1[[#This Row],[Loppu PVM]])&lt;20))</f>
        <v>0</v>
      </c>
      <c r="AC468" s="90" t="b">
        <f>OR(MONTH(Taulukko1[[#This Row],[Alku PVM]] )&lt;=3,AND(MONTH(Taulukko1[[#This Row],[Alku PVM]] )=3))</f>
        <v>0</v>
      </c>
      <c r="AD468" s="90" t="b">
        <f>OR(MONTH(Taulukko1[[#This Row],[Loppu PVM]] )&lt;=3,AND(MONTH(Taulukko1[[#This Row],[Loppu PVM]] )=3))</f>
        <v>0</v>
      </c>
      <c r="AE468" s="90" t="b">
        <f>OR(MONTH(Taulukko1[[#This Row],[Alku PVM]] )&lt;=9,AND(MONTH(Taulukko1[[#This Row],[Alku PVM]] )=9))</f>
        <v>0</v>
      </c>
      <c r="AF468" s="90" t="b">
        <f>OR(MONTH(Taulukko1[[#This Row],[Loppu PVM]])&lt;=9,AND(MONTH(Taulukko1[[#This Row],[Loppu PVM]] )=9))</f>
        <v>0</v>
      </c>
      <c r="AG468" s="90" t="b">
        <f>OR(MONTH(Taulukko1[[#This Row],[Alku PVM]] )&lt;=6,AND(MONTH(Taulukko1[[#This Row],[Alku PVM]] )=6))</f>
        <v>0</v>
      </c>
      <c r="AH468" s="90" t="b">
        <f>OR(MONTH(Taulukko1[[#This Row],[Loppu PVM]])&lt;=6,AND(MONTH(Taulukko1[[#This Row],[Loppu PVM]] )=6))</f>
        <v>0</v>
      </c>
    </row>
    <row r="469" spans="1:34" ht="12.75" customHeight="1">
      <c r="A469" t="s">
        <v>816</v>
      </c>
      <c r="B469" s="23">
        <v>39748</v>
      </c>
      <c r="C469" t="s">
        <v>1882</v>
      </c>
      <c r="F469" s="4">
        <v>39783</v>
      </c>
      <c r="G469" s="5">
        <v>0</v>
      </c>
      <c r="H469" s="22">
        <v>150</v>
      </c>
      <c r="I469" s="126">
        <f>INDEX('TOL2008'!B:B,MATCH(A469,'TOL2008'!A:A,0))</f>
        <v>16213</v>
      </c>
      <c r="J469" s="126" t="str">
        <f>INDEX(Pääluokka!$H$2:$H$100,MATCH(VALUE(LEFT(Taulukko1[[#This Row],[TOL2008]],2)),Pääluokka!$G$2:$G$100,0))</f>
        <v>Teollisuus</v>
      </c>
      <c r="K469" s="126" t="str">
        <f>INDEX(Pääluokka!$I$2:$I$100,MATCH(VALUE(LEFT(Taulukko1[[#This Row],[TOL2008]],2)),Pääluokka!$G$2:$G$100,0))</f>
        <v>Teollisuus (C-E)</v>
      </c>
      <c r="L469" s="41">
        <f t="shared" si="70"/>
        <v>35</v>
      </c>
      <c r="M469" s="43">
        <f t="shared" si="71"/>
        <v>39748</v>
      </c>
      <c r="N469" s="43">
        <f t="shared" si="72"/>
        <v>39783</v>
      </c>
      <c r="O469" s="43">
        <f t="shared" si="73"/>
        <v>39722</v>
      </c>
      <c r="P469" s="43">
        <f t="shared" si="74"/>
        <v>39783</v>
      </c>
      <c r="Q469" s="41">
        <f t="shared" si="75"/>
        <v>2008</v>
      </c>
      <c r="R469" s="41">
        <f t="shared" si="76"/>
        <v>2008</v>
      </c>
      <c r="S469" s="43" t="str">
        <f>YEAR(Taulukko1[[#This Row],[Alku KK]])&amp;"Q"&amp;ROUNDDOWN((MONTH(Taulukko1[[#This Row],[Alku KK]])-1)/3+1,0)</f>
        <v>2008Q4</v>
      </c>
      <c r="T469" s="43" t="str">
        <f>YEAR(Taulukko1[[#This Row],[Loppu KK]])&amp;"Q"&amp;ROUNDDOWN((MONTH(Taulukko1[[#This Row],[Loppu KK]])-1)/3+1,0)</f>
        <v>2008Q4</v>
      </c>
      <c r="U469" s="66">
        <f>IF(COUNT(Taulukko1[[#This Row],[Neuvottelujen alaiset ]])=1,Taulukko1[[#This Row],[Neuvottelujen alaiset ]],Taulukko1[[#This Row],[Vähennystarve]])</f>
        <v>150</v>
      </c>
      <c r="V469" s="44" t="str">
        <f t="shared" si="77"/>
        <v>NA</v>
      </c>
      <c r="W469" s="44">
        <f t="shared" si="78"/>
        <v>0</v>
      </c>
      <c r="X469" s="44" t="str">
        <f t="shared" si="79"/>
        <v>NA</v>
      </c>
      <c r="Y469" s="90" t="b">
        <f>AND(MONTH(Taulukko1[[#This Row],[Alku PVM]] )=6,DAY(Taulukko1[[#This Row],[Alku PVM]] )&gt;19)</f>
        <v>0</v>
      </c>
      <c r="Z469" s="90" t="b">
        <f>AND(MONTH(Taulukko1[[#This Row],[Loppu PVM]] )=6,DAY(Taulukko1[[#This Row],[Loppu PVM]] )&gt;19)</f>
        <v>0</v>
      </c>
      <c r="AA469" s="90" t="b">
        <f>OR(MONTH(Taulukko1[[#This Row],[Alku PVM]] )&lt;=5,AND(MONTH(Taulukko1[[#This Row],[Alku PVM]] )=6,DAY(Taulukko1[[#This Row],[Alku PVM]] )&lt;20))</f>
        <v>0</v>
      </c>
      <c r="AB469" s="90" t="b">
        <f>OR(MONTH(Taulukko1[[#This Row],[Loppu PVM]])&lt;=5,AND(MONTH(Taulukko1[[#This Row],[Loppu PVM]] )=6,DAY(Taulukko1[[#This Row],[Loppu PVM]])&lt;20))</f>
        <v>0</v>
      </c>
      <c r="AC469" s="90" t="b">
        <f>OR(MONTH(Taulukko1[[#This Row],[Alku PVM]] )&lt;=3,AND(MONTH(Taulukko1[[#This Row],[Alku PVM]] )=3))</f>
        <v>0</v>
      </c>
      <c r="AD469" s="90" t="b">
        <f>OR(MONTH(Taulukko1[[#This Row],[Loppu PVM]] )&lt;=3,AND(MONTH(Taulukko1[[#This Row],[Loppu PVM]] )=3))</f>
        <v>0</v>
      </c>
      <c r="AE469" s="90" t="b">
        <f>OR(MONTH(Taulukko1[[#This Row],[Alku PVM]] )&lt;=9,AND(MONTH(Taulukko1[[#This Row],[Alku PVM]] )=9))</f>
        <v>0</v>
      </c>
      <c r="AF469" s="90" t="b">
        <f>OR(MONTH(Taulukko1[[#This Row],[Loppu PVM]])&lt;=9,AND(MONTH(Taulukko1[[#This Row],[Loppu PVM]] )=9))</f>
        <v>0</v>
      </c>
      <c r="AG469" s="90" t="b">
        <f>OR(MONTH(Taulukko1[[#This Row],[Alku PVM]] )&lt;=6,AND(MONTH(Taulukko1[[#This Row],[Alku PVM]] )=6))</f>
        <v>0</v>
      </c>
      <c r="AH469" s="90" t="b">
        <f>OR(MONTH(Taulukko1[[#This Row],[Loppu PVM]])&lt;=6,AND(MONTH(Taulukko1[[#This Row],[Loppu PVM]] )=6))</f>
        <v>0</v>
      </c>
    </row>
    <row r="470" spans="1:34" ht="12.75" customHeight="1">
      <c r="A470" t="s">
        <v>2026</v>
      </c>
      <c r="B470" s="23">
        <v>39749</v>
      </c>
      <c r="C470" t="s">
        <v>2736</v>
      </c>
      <c r="E470" s="62">
        <v>50</v>
      </c>
      <c r="F470" s="4">
        <v>39822</v>
      </c>
      <c r="G470" s="5">
        <v>12</v>
      </c>
      <c r="H470" s="16">
        <v>74</v>
      </c>
      <c r="I470" s="126" t="e">
        <f>INDEX('TOL2008'!B:B,MATCH(A470,'TOL2008'!A:A,0))</f>
        <v>#N/A</v>
      </c>
      <c r="J470" s="126" t="e">
        <f>INDEX(Pääluokka!$H$2:$H$100,MATCH(VALUE(LEFT(Taulukko1[[#This Row],[TOL2008]],2)),Pääluokka!$G$2:$G$100,0))</f>
        <v>#N/A</v>
      </c>
      <c r="K470" s="126" t="e">
        <f>INDEX(Pääluokka!$I$2:$I$100,MATCH(VALUE(LEFT(Taulukko1[[#This Row],[TOL2008]],2)),Pääluokka!$G$2:$G$100,0))</f>
        <v>#N/A</v>
      </c>
      <c r="L470" s="41">
        <f t="shared" si="70"/>
        <v>73</v>
      </c>
      <c r="M470" s="43">
        <f t="shared" si="71"/>
        <v>39749</v>
      </c>
      <c r="N470" s="43">
        <f t="shared" si="72"/>
        <v>39822</v>
      </c>
      <c r="O470" s="43">
        <f t="shared" si="73"/>
        <v>39722</v>
      </c>
      <c r="P470" s="43">
        <f t="shared" si="74"/>
        <v>39814</v>
      </c>
      <c r="Q470" s="41">
        <f t="shared" si="75"/>
        <v>2008</v>
      </c>
      <c r="R470" s="41">
        <f t="shared" si="76"/>
        <v>2009</v>
      </c>
      <c r="S470" s="43" t="str">
        <f>YEAR(Taulukko1[[#This Row],[Alku KK]])&amp;"Q"&amp;ROUNDDOWN((MONTH(Taulukko1[[#This Row],[Alku KK]])-1)/3+1,0)</f>
        <v>2008Q4</v>
      </c>
      <c r="T470" s="43" t="str">
        <f>YEAR(Taulukko1[[#This Row],[Loppu KK]])&amp;"Q"&amp;ROUNDDOWN((MONTH(Taulukko1[[#This Row],[Loppu KK]])-1)/3+1,0)</f>
        <v>2009Q1</v>
      </c>
      <c r="U470" s="66">
        <f>IF(COUNT(Taulukko1[[#This Row],[Neuvottelujen alaiset ]])=1,Taulukko1[[#This Row],[Neuvottelujen alaiset ]],Taulukko1[[#This Row],[Vähennystarve]])</f>
        <v>74</v>
      </c>
      <c r="V470" s="44">
        <f t="shared" si="77"/>
        <v>0.67567567567567566</v>
      </c>
      <c r="W470" s="44">
        <f t="shared" si="78"/>
        <v>0.16216216216216217</v>
      </c>
      <c r="X470" s="44">
        <f t="shared" si="79"/>
        <v>0.24</v>
      </c>
      <c r="Y470" s="90" t="b">
        <f>AND(MONTH(Taulukko1[[#This Row],[Alku PVM]] )=6,DAY(Taulukko1[[#This Row],[Alku PVM]] )&gt;19)</f>
        <v>0</v>
      </c>
      <c r="Z470" s="90" t="b">
        <f>AND(MONTH(Taulukko1[[#This Row],[Loppu PVM]] )=6,DAY(Taulukko1[[#This Row],[Loppu PVM]] )&gt;19)</f>
        <v>0</v>
      </c>
      <c r="AA470" s="90" t="b">
        <f>OR(MONTH(Taulukko1[[#This Row],[Alku PVM]] )&lt;=5,AND(MONTH(Taulukko1[[#This Row],[Alku PVM]] )=6,DAY(Taulukko1[[#This Row],[Alku PVM]] )&lt;20))</f>
        <v>0</v>
      </c>
      <c r="AB470" s="90" t="b">
        <f>OR(MONTH(Taulukko1[[#This Row],[Loppu PVM]])&lt;=5,AND(MONTH(Taulukko1[[#This Row],[Loppu PVM]] )=6,DAY(Taulukko1[[#This Row],[Loppu PVM]])&lt;20))</f>
        <v>1</v>
      </c>
      <c r="AC470" s="90" t="b">
        <f>OR(MONTH(Taulukko1[[#This Row],[Alku PVM]] )&lt;=3,AND(MONTH(Taulukko1[[#This Row],[Alku PVM]] )=3))</f>
        <v>0</v>
      </c>
      <c r="AD470" s="90" t="b">
        <f>OR(MONTH(Taulukko1[[#This Row],[Loppu PVM]] )&lt;=3,AND(MONTH(Taulukko1[[#This Row],[Loppu PVM]] )=3))</f>
        <v>1</v>
      </c>
      <c r="AE470" s="90" t="b">
        <f>OR(MONTH(Taulukko1[[#This Row],[Alku PVM]] )&lt;=9,AND(MONTH(Taulukko1[[#This Row],[Alku PVM]] )=9))</f>
        <v>0</v>
      </c>
      <c r="AF470" s="90" t="b">
        <f>OR(MONTH(Taulukko1[[#This Row],[Loppu PVM]])&lt;=9,AND(MONTH(Taulukko1[[#This Row],[Loppu PVM]] )=9))</f>
        <v>1</v>
      </c>
      <c r="AG470" s="90" t="b">
        <f>OR(MONTH(Taulukko1[[#This Row],[Alku PVM]] )&lt;=6,AND(MONTH(Taulukko1[[#This Row],[Alku PVM]] )=6))</f>
        <v>0</v>
      </c>
      <c r="AH470" s="90" t="b">
        <f>OR(MONTH(Taulukko1[[#This Row],[Loppu PVM]])&lt;=6,AND(MONTH(Taulukko1[[#This Row],[Loppu PVM]] )=6))</f>
        <v>1</v>
      </c>
    </row>
    <row r="471" spans="1:34" ht="12.75" customHeight="1">
      <c r="A471" s="21" t="s">
        <v>2014</v>
      </c>
      <c r="B471" s="23">
        <v>39749</v>
      </c>
      <c r="C471" s="21" t="s">
        <v>2013</v>
      </c>
      <c r="D471" s="24"/>
      <c r="E471" s="62">
        <v>30</v>
      </c>
      <c r="F471" s="23">
        <v>39825</v>
      </c>
      <c r="G471" s="24">
        <v>4</v>
      </c>
      <c r="H471" s="16">
        <v>30</v>
      </c>
      <c r="I471" s="126" t="e">
        <f>INDEX('TOL2008'!B:B,MATCH(A471,'TOL2008'!A:A,0))</f>
        <v>#N/A</v>
      </c>
      <c r="J471" s="126" t="e">
        <f>INDEX(Pääluokka!$H$2:$H$100,MATCH(VALUE(LEFT(Taulukko1[[#This Row],[TOL2008]],2)),Pääluokka!$G$2:$G$100,0))</f>
        <v>#N/A</v>
      </c>
      <c r="K471" s="126" t="e">
        <f>INDEX(Pääluokka!$I$2:$I$100,MATCH(VALUE(LEFT(Taulukko1[[#This Row],[TOL2008]],2)),Pääluokka!$G$2:$G$100,0))</f>
        <v>#N/A</v>
      </c>
      <c r="L471" s="41">
        <f t="shared" si="70"/>
        <v>76</v>
      </c>
      <c r="M471" s="43">
        <f t="shared" si="71"/>
        <v>39749</v>
      </c>
      <c r="N471" s="43">
        <f t="shared" si="72"/>
        <v>39825</v>
      </c>
      <c r="O471" s="43">
        <f t="shared" si="73"/>
        <v>39722</v>
      </c>
      <c r="P471" s="43">
        <f t="shared" si="74"/>
        <v>39814</v>
      </c>
      <c r="Q471" s="41">
        <f t="shared" si="75"/>
        <v>2008</v>
      </c>
      <c r="R471" s="41">
        <f t="shared" si="76"/>
        <v>2009</v>
      </c>
      <c r="S471" s="43" t="str">
        <f>YEAR(Taulukko1[[#This Row],[Alku KK]])&amp;"Q"&amp;ROUNDDOWN((MONTH(Taulukko1[[#This Row],[Alku KK]])-1)/3+1,0)</f>
        <v>2008Q4</v>
      </c>
      <c r="T471" s="43" t="str">
        <f>YEAR(Taulukko1[[#This Row],[Loppu KK]])&amp;"Q"&amp;ROUNDDOWN((MONTH(Taulukko1[[#This Row],[Loppu KK]])-1)/3+1,0)</f>
        <v>2009Q1</v>
      </c>
      <c r="U471" s="66">
        <f>IF(COUNT(Taulukko1[[#This Row],[Neuvottelujen alaiset ]])=1,Taulukko1[[#This Row],[Neuvottelujen alaiset ]],Taulukko1[[#This Row],[Vähennystarve]])</f>
        <v>30</v>
      </c>
      <c r="V471" s="44">
        <f t="shared" si="77"/>
        <v>1</v>
      </c>
      <c r="W471" s="44">
        <f t="shared" si="78"/>
        <v>0.13333333333333333</v>
      </c>
      <c r="X471" s="44">
        <f t="shared" si="79"/>
        <v>0.13333333333333333</v>
      </c>
      <c r="Y471" s="90" t="b">
        <f>AND(MONTH(Taulukko1[[#This Row],[Alku PVM]] )=6,DAY(Taulukko1[[#This Row],[Alku PVM]] )&gt;19)</f>
        <v>0</v>
      </c>
      <c r="Z471" s="90" t="b">
        <f>AND(MONTH(Taulukko1[[#This Row],[Loppu PVM]] )=6,DAY(Taulukko1[[#This Row],[Loppu PVM]] )&gt;19)</f>
        <v>0</v>
      </c>
      <c r="AA471" s="90" t="b">
        <f>OR(MONTH(Taulukko1[[#This Row],[Alku PVM]] )&lt;=5,AND(MONTH(Taulukko1[[#This Row],[Alku PVM]] )=6,DAY(Taulukko1[[#This Row],[Alku PVM]] )&lt;20))</f>
        <v>0</v>
      </c>
      <c r="AB471" s="90" t="b">
        <f>OR(MONTH(Taulukko1[[#This Row],[Loppu PVM]])&lt;=5,AND(MONTH(Taulukko1[[#This Row],[Loppu PVM]] )=6,DAY(Taulukko1[[#This Row],[Loppu PVM]])&lt;20))</f>
        <v>1</v>
      </c>
      <c r="AC471" s="90" t="b">
        <f>OR(MONTH(Taulukko1[[#This Row],[Alku PVM]] )&lt;=3,AND(MONTH(Taulukko1[[#This Row],[Alku PVM]] )=3))</f>
        <v>0</v>
      </c>
      <c r="AD471" s="90" t="b">
        <f>OR(MONTH(Taulukko1[[#This Row],[Loppu PVM]] )&lt;=3,AND(MONTH(Taulukko1[[#This Row],[Loppu PVM]] )=3))</f>
        <v>1</v>
      </c>
      <c r="AE471" s="90" t="b">
        <f>OR(MONTH(Taulukko1[[#This Row],[Alku PVM]] )&lt;=9,AND(MONTH(Taulukko1[[#This Row],[Alku PVM]] )=9))</f>
        <v>0</v>
      </c>
      <c r="AF471" s="90" t="b">
        <f>OR(MONTH(Taulukko1[[#This Row],[Loppu PVM]])&lt;=9,AND(MONTH(Taulukko1[[#This Row],[Loppu PVM]] )=9))</f>
        <v>1</v>
      </c>
      <c r="AG471" s="90" t="b">
        <f>OR(MONTH(Taulukko1[[#This Row],[Alku PVM]] )&lt;=6,AND(MONTH(Taulukko1[[#This Row],[Alku PVM]] )=6))</f>
        <v>0</v>
      </c>
      <c r="AH471" s="90" t="b">
        <f>OR(MONTH(Taulukko1[[#This Row],[Loppu PVM]])&lt;=6,AND(MONTH(Taulukko1[[#This Row],[Loppu PVM]] )=6))</f>
        <v>1</v>
      </c>
    </row>
    <row r="472" spans="1:34" ht="12.75" customHeight="1">
      <c r="A472" s="21" t="s">
        <v>1967</v>
      </c>
      <c r="B472" s="23">
        <v>39749</v>
      </c>
      <c r="C472" s="21" t="s">
        <v>1966</v>
      </c>
      <c r="D472" s="24"/>
      <c r="E472" s="62">
        <v>25</v>
      </c>
      <c r="F472" s="23">
        <v>39773</v>
      </c>
      <c r="G472" s="24">
        <v>11</v>
      </c>
      <c r="H472" s="16">
        <v>25</v>
      </c>
      <c r="I472" s="126" t="e">
        <f>INDEX('TOL2008'!B:B,MATCH(A472,'TOL2008'!A:A,0))</f>
        <v>#N/A</v>
      </c>
      <c r="J472" s="126" t="e">
        <f>INDEX(Pääluokka!$H$2:$H$100,MATCH(VALUE(LEFT(Taulukko1[[#This Row],[TOL2008]],2)),Pääluokka!$G$2:$G$100,0))</f>
        <v>#N/A</v>
      </c>
      <c r="K472" s="126" t="e">
        <f>INDEX(Pääluokka!$I$2:$I$100,MATCH(VALUE(LEFT(Taulukko1[[#This Row],[TOL2008]],2)),Pääluokka!$G$2:$G$100,0))</f>
        <v>#N/A</v>
      </c>
      <c r="L472" s="41">
        <f t="shared" si="70"/>
        <v>24</v>
      </c>
      <c r="M472" s="43">
        <f t="shared" si="71"/>
        <v>39749</v>
      </c>
      <c r="N472" s="43">
        <f t="shared" si="72"/>
        <v>39773</v>
      </c>
      <c r="O472" s="43">
        <f t="shared" si="73"/>
        <v>39722</v>
      </c>
      <c r="P472" s="43">
        <f t="shared" si="74"/>
        <v>39753</v>
      </c>
      <c r="Q472" s="41">
        <f t="shared" si="75"/>
        <v>2008</v>
      </c>
      <c r="R472" s="41">
        <f t="shared" si="76"/>
        <v>2008</v>
      </c>
      <c r="S472" s="43" t="str">
        <f>YEAR(Taulukko1[[#This Row],[Alku KK]])&amp;"Q"&amp;ROUNDDOWN((MONTH(Taulukko1[[#This Row],[Alku KK]])-1)/3+1,0)</f>
        <v>2008Q4</v>
      </c>
      <c r="T472" s="43" t="str">
        <f>YEAR(Taulukko1[[#This Row],[Loppu KK]])&amp;"Q"&amp;ROUNDDOWN((MONTH(Taulukko1[[#This Row],[Loppu KK]])-1)/3+1,0)</f>
        <v>2008Q4</v>
      </c>
      <c r="U472" s="66">
        <f>IF(COUNT(Taulukko1[[#This Row],[Neuvottelujen alaiset ]])=1,Taulukko1[[#This Row],[Neuvottelujen alaiset ]],Taulukko1[[#This Row],[Vähennystarve]])</f>
        <v>25</v>
      </c>
      <c r="V472" s="44">
        <f t="shared" si="77"/>
        <v>1</v>
      </c>
      <c r="W472" s="44">
        <f t="shared" si="78"/>
        <v>0.44</v>
      </c>
      <c r="X472" s="44">
        <f t="shared" si="79"/>
        <v>0.44</v>
      </c>
      <c r="Y472" s="90" t="b">
        <f>AND(MONTH(Taulukko1[[#This Row],[Alku PVM]] )=6,DAY(Taulukko1[[#This Row],[Alku PVM]] )&gt;19)</f>
        <v>0</v>
      </c>
      <c r="Z472" s="90" t="b">
        <f>AND(MONTH(Taulukko1[[#This Row],[Loppu PVM]] )=6,DAY(Taulukko1[[#This Row],[Loppu PVM]] )&gt;19)</f>
        <v>0</v>
      </c>
      <c r="AA472" s="90" t="b">
        <f>OR(MONTH(Taulukko1[[#This Row],[Alku PVM]] )&lt;=5,AND(MONTH(Taulukko1[[#This Row],[Alku PVM]] )=6,DAY(Taulukko1[[#This Row],[Alku PVM]] )&lt;20))</f>
        <v>0</v>
      </c>
      <c r="AB472" s="90" t="b">
        <f>OR(MONTH(Taulukko1[[#This Row],[Loppu PVM]])&lt;=5,AND(MONTH(Taulukko1[[#This Row],[Loppu PVM]] )=6,DAY(Taulukko1[[#This Row],[Loppu PVM]])&lt;20))</f>
        <v>0</v>
      </c>
      <c r="AC472" s="90" t="b">
        <f>OR(MONTH(Taulukko1[[#This Row],[Alku PVM]] )&lt;=3,AND(MONTH(Taulukko1[[#This Row],[Alku PVM]] )=3))</f>
        <v>0</v>
      </c>
      <c r="AD472" s="90" t="b">
        <f>OR(MONTH(Taulukko1[[#This Row],[Loppu PVM]] )&lt;=3,AND(MONTH(Taulukko1[[#This Row],[Loppu PVM]] )=3))</f>
        <v>0</v>
      </c>
      <c r="AE472" s="90" t="b">
        <f>OR(MONTH(Taulukko1[[#This Row],[Alku PVM]] )&lt;=9,AND(MONTH(Taulukko1[[#This Row],[Alku PVM]] )=9))</f>
        <v>0</v>
      </c>
      <c r="AF472" s="90" t="b">
        <f>OR(MONTH(Taulukko1[[#This Row],[Loppu PVM]])&lt;=9,AND(MONTH(Taulukko1[[#This Row],[Loppu PVM]] )=9))</f>
        <v>0</v>
      </c>
      <c r="AG472" s="90" t="b">
        <f>OR(MONTH(Taulukko1[[#This Row],[Alku PVM]] )&lt;=6,AND(MONTH(Taulukko1[[#This Row],[Alku PVM]] )=6))</f>
        <v>0</v>
      </c>
      <c r="AH472" s="90" t="b">
        <f>OR(MONTH(Taulukko1[[#This Row],[Loppu PVM]])&lt;=6,AND(MONTH(Taulukko1[[#This Row],[Loppu PVM]] )=6))</f>
        <v>0</v>
      </c>
    </row>
    <row r="473" spans="1:34" ht="12.75" customHeight="1">
      <c r="A473" t="s">
        <v>1909</v>
      </c>
      <c r="B473" s="23">
        <v>39749</v>
      </c>
      <c r="C473" t="s">
        <v>1908</v>
      </c>
      <c r="E473" s="62">
        <v>30</v>
      </c>
      <c r="F473" s="4"/>
      <c r="G473" s="5"/>
      <c r="H473" s="16">
        <v>30</v>
      </c>
      <c r="I473" s="126" t="e">
        <f>INDEX('TOL2008'!B:B,MATCH(A473,'TOL2008'!A:A,0))</f>
        <v>#N/A</v>
      </c>
      <c r="J473" s="126" t="e">
        <f>INDEX(Pääluokka!$H$2:$H$100,MATCH(VALUE(LEFT(Taulukko1[[#This Row],[TOL2008]],2)),Pääluokka!$G$2:$G$100,0))</f>
        <v>#N/A</v>
      </c>
      <c r="K473" s="126" t="e">
        <f>INDEX(Pääluokka!$I$2:$I$100,MATCH(VALUE(LEFT(Taulukko1[[#This Row],[TOL2008]],2)),Pääluokka!$G$2:$G$100,0))</f>
        <v>#N/A</v>
      </c>
      <c r="L473" s="41" t="str">
        <f t="shared" si="70"/>
        <v>NA</v>
      </c>
      <c r="M473" s="43">
        <f t="shared" si="71"/>
        <v>39749</v>
      </c>
      <c r="N473" s="43">
        <f t="shared" si="72"/>
        <v>39800</v>
      </c>
      <c r="O473" s="43">
        <f t="shared" si="73"/>
        <v>39722</v>
      </c>
      <c r="P473" s="43">
        <f t="shared" si="74"/>
        <v>39783</v>
      </c>
      <c r="Q473" s="41">
        <f t="shared" si="75"/>
        <v>2008</v>
      </c>
      <c r="R473" s="41">
        <f t="shared" si="76"/>
        <v>2008</v>
      </c>
      <c r="S473" s="43" t="str">
        <f>YEAR(Taulukko1[[#This Row],[Alku KK]])&amp;"Q"&amp;ROUNDDOWN((MONTH(Taulukko1[[#This Row],[Alku KK]])-1)/3+1,0)</f>
        <v>2008Q4</v>
      </c>
      <c r="T473" s="43" t="str">
        <f>YEAR(Taulukko1[[#This Row],[Loppu KK]])&amp;"Q"&amp;ROUNDDOWN((MONTH(Taulukko1[[#This Row],[Loppu KK]])-1)/3+1,0)</f>
        <v>2008Q4</v>
      </c>
      <c r="U473" s="66">
        <f>IF(COUNT(Taulukko1[[#This Row],[Neuvottelujen alaiset ]])=1,Taulukko1[[#This Row],[Neuvottelujen alaiset ]],Taulukko1[[#This Row],[Vähennystarve]])</f>
        <v>30</v>
      </c>
      <c r="V473" s="44">
        <f t="shared" si="77"/>
        <v>1</v>
      </c>
      <c r="W473" s="44" t="str">
        <f t="shared" si="78"/>
        <v>NA</v>
      </c>
      <c r="X473" s="44" t="str">
        <f t="shared" si="79"/>
        <v>NA</v>
      </c>
      <c r="Y473" s="90" t="b">
        <f>AND(MONTH(Taulukko1[[#This Row],[Alku PVM]] )=6,DAY(Taulukko1[[#This Row],[Alku PVM]] )&gt;19)</f>
        <v>0</v>
      </c>
      <c r="Z473" s="90" t="b">
        <f>AND(MONTH(Taulukko1[[#This Row],[Loppu PVM]] )=6,DAY(Taulukko1[[#This Row],[Loppu PVM]] )&gt;19)</f>
        <v>0</v>
      </c>
      <c r="AA473" s="90" t="b">
        <f>OR(MONTH(Taulukko1[[#This Row],[Alku PVM]] )&lt;=5,AND(MONTH(Taulukko1[[#This Row],[Alku PVM]] )=6,DAY(Taulukko1[[#This Row],[Alku PVM]] )&lt;20))</f>
        <v>0</v>
      </c>
      <c r="AB473" s="90" t="b">
        <f>OR(MONTH(Taulukko1[[#This Row],[Loppu PVM]])&lt;=5,AND(MONTH(Taulukko1[[#This Row],[Loppu PVM]] )=6,DAY(Taulukko1[[#This Row],[Loppu PVM]])&lt;20))</f>
        <v>0</v>
      </c>
      <c r="AC473" s="90" t="b">
        <f>OR(MONTH(Taulukko1[[#This Row],[Alku PVM]] )&lt;=3,AND(MONTH(Taulukko1[[#This Row],[Alku PVM]] )=3))</f>
        <v>0</v>
      </c>
      <c r="AD473" s="90" t="b">
        <f>OR(MONTH(Taulukko1[[#This Row],[Loppu PVM]] )&lt;=3,AND(MONTH(Taulukko1[[#This Row],[Loppu PVM]] )=3))</f>
        <v>0</v>
      </c>
      <c r="AE473" s="90" t="b">
        <f>OR(MONTH(Taulukko1[[#This Row],[Alku PVM]] )&lt;=9,AND(MONTH(Taulukko1[[#This Row],[Alku PVM]] )=9))</f>
        <v>0</v>
      </c>
      <c r="AF473" s="90" t="b">
        <f>OR(MONTH(Taulukko1[[#This Row],[Loppu PVM]])&lt;=9,AND(MONTH(Taulukko1[[#This Row],[Loppu PVM]] )=9))</f>
        <v>0</v>
      </c>
      <c r="AG473" s="90" t="b">
        <f>OR(MONTH(Taulukko1[[#This Row],[Alku PVM]] )&lt;=6,AND(MONTH(Taulukko1[[#This Row],[Alku PVM]] )=6))</f>
        <v>0</v>
      </c>
      <c r="AH473" s="90" t="b">
        <f>OR(MONTH(Taulukko1[[#This Row],[Loppu PVM]])&lt;=6,AND(MONTH(Taulukko1[[#This Row],[Loppu PVM]] )=6))</f>
        <v>0</v>
      </c>
    </row>
    <row r="474" spans="1:34" ht="12.75" customHeight="1">
      <c r="A474" t="s">
        <v>50</v>
      </c>
      <c r="B474" s="23">
        <v>39749</v>
      </c>
      <c r="C474" t="s">
        <v>1846</v>
      </c>
      <c r="F474" s="4"/>
      <c r="G474" s="5"/>
      <c r="H474" s="22">
        <v>800</v>
      </c>
      <c r="I474" s="126">
        <f>INDEX('TOL2008'!B:B,MATCH(A474,'TOL2008'!A:A,0))</f>
        <v>17120</v>
      </c>
      <c r="J474" s="126" t="str">
        <f>INDEX(Pääluokka!$H$2:$H$100,MATCH(VALUE(LEFT(Taulukko1[[#This Row],[TOL2008]],2)),Pääluokka!$G$2:$G$100,0))</f>
        <v>Teollisuus</v>
      </c>
      <c r="K474" s="126" t="str">
        <f>INDEX(Pääluokka!$I$2:$I$100,MATCH(VALUE(LEFT(Taulukko1[[#This Row],[TOL2008]],2)),Pääluokka!$G$2:$G$100,0))</f>
        <v>Teollisuus (C-E)</v>
      </c>
      <c r="L474" s="41" t="str">
        <f t="shared" si="70"/>
        <v>NA</v>
      </c>
      <c r="M474" s="43">
        <f t="shared" si="71"/>
        <v>39749</v>
      </c>
      <c r="N474" s="43">
        <f t="shared" si="72"/>
        <v>39800</v>
      </c>
      <c r="O474" s="43">
        <f t="shared" si="73"/>
        <v>39722</v>
      </c>
      <c r="P474" s="43">
        <f t="shared" si="74"/>
        <v>39783</v>
      </c>
      <c r="Q474" s="41">
        <f t="shared" si="75"/>
        <v>2008</v>
      </c>
      <c r="R474" s="41">
        <f t="shared" si="76"/>
        <v>2008</v>
      </c>
      <c r="S474" s="43" t="str">
        <f>YEAR(Taulukko1[[#This Row],[Alku KK]])&amp;"Q"&amp;ROUNDDOWN((MONTH(Taulukko1[[#This Row],[Alku KK]])-1)/3+1,0)</f>
        <v>2008Q4</v>
      </c>
      <c r="T474" s="43" t="str">
        <f>YEAR(Taulukko1[[#This Row],[Loppu KK]])&amp;"Q"&amp;ROUNDDOWN((MONTH(Taulukko1[[#This Row],[Loppu KK]])-1)/3+1,0)</f>
        <v>2008Q4</v>
      </c>
      <c r="U474" s="66">
        <f>IF(COUNT(Taulukko1[[#This Row],[Neuvottelujen alaiset ]])=1,Taulukko1[[#This Row],[Neuvottelujen alaiset ]],Taulukko1[[#This Row],[Vähennystarve]])</f>
        <v>800</v>
      </c>
      <c r="V474" s="44" t="str">
        <f t="shared" si="77"/>
        <v>NA</v>
      </c>
      <c r="W474" s="44" t="str">
        <f t="shared" si="78"/>
        <v>NA</v>
      </c>
      <c r="X474" s="44" t="str">
        <f t="shared" si="79"/>
        <v>NA</v>
      </c>
      <c r="Y474" s="90" t="b">
        <f>AND(MONTH(Taulukko1[[#This Row],[Alku PVM]] )=6,DAY(Taulukko1[[#This Row],[Alku PVM]] )&gt;19)</f>
        <v>0</v>
      </c>
      <c r="Z474" s="90" t="b">
        <f>AND(MONTH(Taulukko1[[#This Row],[Loppu PVM]] )=6,DAY(Taulukko1[[#This Row],[Loppu PVM]] )&gt;19)</f>
        <v>0</v>
      </c>
      <c r="AA474" s="90" t="b">
        <f>OR(MONTH(Taulukko1[[#This Row],[Alku PVM]] )&lt;=5,AND(MONTH(Taulukko1[[#This Row],[Alku PVM]] )=6,DAY(Taulukko1[[#This Row],[Alku PVM]] )&lt;20))</f>
        <v>0</v>
      </c>
      <c r="AB474" s="90" t="b">
        <f>OR(MONTH(Taulukko1[[#This Row],[Loppu PVM]])&lt;=5,AND(MONTH(Taulukko1[[#This Row],[Loppu PVM]] )=6,DAY(Taulukko1[[#This Row],[Loppu PVM]])&lt;20))</f>
        <v>0</v>
      </c>
      <c r="AC474" s="90" t="b">
        <f>OR(MONTH(Taulukko1[[#This Row],[Alku PVM]] )&lt;=3,AND(MONTH(Taulukko1[[#This Row],[Alku PVM]] )=3))</f>
        <v>0</v>
      </c>
      <c r="AD474" s="90" t="b">
        <f>OR(MONTH(Taulukko1[[#This Row],[Loppu PVM]] )&lt;=3,AND(MONTH(Taulukko1[[#This Row],[Loppu PVM]] )=3))</f>
        <v>0</v>
      </c>
      <c r="AE474" s="90" t="b">
        <f>OR(MONTH(Taulukko1[[#This Row],[Alku PVM]] )&lt;=9,AND(MONTH(Taulukko1[[#This Row],[Alku PVM]] )=9))</f>
        <v>0</v>
      </c>
      <c r="AF474" s="90" t="b">
        <f>OR(MONTH(Taulukko1[[#This Row],[Loppu PVM]])&lt;=9,AND(MONTH(Taulukko1[[#This Row],[Loppu PVM]] )=9))</f>
        <v>0</v>
      </c>
      <c r="AG474" s="90" t="b">
        <f>OR(MONTH(Taulukko1[[#This Row],[Alku PVM]] )&lt;=6,AND(MONTH(Taulukko1[[#This Row],[Alku PVM]] )=6))</f>
        <v>0</v>
      </c>
      <c r="AH474" s="90" t="b">
        <f>OR(MONTH(Taulukko1[[#This Row],[Loppu PVM]])&lt;=6,AND(MONTH(Taulukko1[[#This Row],[Loppu PVM]] )=6))</f>
        <v>0</v>
      </c>
    </row>
    <row r="475" spans="1:34" ht="12.75" customHeight="1">
      <c r="A475" t="s">
        <v>2130</v>
      </c>
      <c r="B475" s="23">
        <v>39750</v>
      </c>
      <c r="C475" t="s">
        <v>2129</v>
      </c>
      <c r="F475" s="4">
        <v>39801</v>
      </c>
      <c r="G475" s="5">
        <v>29</v>
      </c>
      <c r="H475" s="16">
        <v>250</v>
      </c>
      <c r="I475" s="126" t="e">
        <f>INDEX('TOL2008'!B:B,MATCH(A475,'TOL2008'!A:A,0))</f>
        <v>#N/A</v>
      </c>
      <c r="J475" s="126" t="e">
        <f>INDEX(Pääluokka!$H$2:$H$100,MATCH(VALUE(LEFT(Taulukko1[[#This Row],[TOL2008]],2)),Pääluokka!$G$2:$G$100,0))</f>
        <v>#N/A</v>
      </c>
      <c r="K475" s="126" t="e">
        <f>INDEX(Pääluokka!$I$2:$I$100,MATCH(VALUE(LEFT(Taulukko1[[#This Row],[TOL2008]],2)),Pääluokka!$G$2:$G$100,0))</f>
        <v>#N/A</v>
      </c>
      <c r="L475" s="41">
        <f t="shared" si="70"/>
        <v>51</v>
      </c>
      <c r="M475" s="43">
        <f t="shared" si="71"/>
        <v>39750</v>
      </c>
      <c r="N475" s="43">
        <f t="shared" si="72"/>
        <v>39801</v>
      </c>
      <c r="O475" s="43">
        <f t="shared" si="73"/>
        <v>39722</v>
      </c>
      <c r="P475" s="43">
        <f t="shared" si="74"/>
        <v>39783</v>
      </c>
      <c r="Q475" s="41">
        <f t="shared" si="75"/>
        <v>2008</v>
      </c>
      <c r="R475" s="41">
        <f t="shared" si="76"/>
        <v>2008</v>
      </c>
      <c r="S475" s="43" t="str">
        <f>YEAR(Taulukko1[[#This Row],[Alku KK]])&amp;"Q"&amp;ROUNDDOWN((MONTH(Taulukko1[[#This Row],[Alku KK]])-1)/3+1,0)</f>
        <v>2008Q4</v>
      </c>
      <c r="T475" s="43" t="str">
        <f>YEAR(Taulukko1[[#This Row],[Loppu KK]])&amp;"Q"&amp;ROUNDDOWN((MONTH(Taulukko1[[#This Row],[Loppu KK]])-1)/3+1,0)</f>
        <v>2008Q4</v>
      </c>
      <c r="U475" s="66">
        <f>IF(COUNT(Taulukko1[[#This Row],[Neuvottelujen alaiset ]])=1,Taulukko1[[#This Row],[Neuvottelujen alaiset ]],Taulukko1[[#This Row],[Vähennystarve]])</f>
        <v>250</v>
      </c>
      <c r="V475" s="44" t="str">
        <f t="shared" si="77"/>
        <v>NA</v>
      </c>
      <c r="W475" s="44">
        <f t="shared" si="78"/>
        <v>0.11600000000000001</v>
      </c>
      <c r="X475" s="44" t="str">
        <f t="shared" si="79"/>
        <v>NA</v>
      </c>
      <c r="Y475" s="90" t="b">
        <f>AND(MONTH(Taulukko1[[#This Row],[Alku PVM]] )=6,DAY(Taulukko1[[#This Row],[Alku PVM]] )&gt;19)</f>
        <v>0</v>
      </c>
      <c r="Z475" s="90" t="b">
        <f>AND(MONTH(Taulukko1[[#This Row],[Loppu PVM]] )=6,DAY(Taulukko1[[#This Row],[Loppu PVM]] )&gt;19)</f>
        <v>0</v>
      </c>
      <c r="AA475" s="90" t="b">
        <f>OR(MONTH(Taulukko1[[#This Row],[Alku PVM]] )&lt;=5,AND(MONTH(Taulukko1[[#This Row],[Alku PVM]] )=6,DAY(Taulukko1[[#This Row],[Alku PVM]] )&lt;20))</f>
        <v>0</v>
      </c>
      <c r="AB475" s="90" t="b">
        <f>OR(MONTH(Taulukko1[[#This Row],[Loppu PVM]])&lt;=5,AND(MONTH(Taulukko1[[#This Row],[Loppu PVM]] )=6,DAY(Taulukko1[[#This Row],[Loppu PVM]])&lt;20))</f>
        <v>0</v>
      </c>
      <c r="AC475" s="90" t="b">
        <f>OR(MONTH(Taulukko1[[#This Row],[Alku PVM]] )&lt;=3,AND(MONTH(Taulukko1[[#This Row],[Alku PVM]] )=3))</f>
        <v>0</v>
      </c>
      <c r="AD475" s="90" t="b">
        <f>OR(MONTH(Taulukko1[[#This Row],[Loppu PVM]] )&lt;=3,AND(MONTH(Taulukko1[[#This Row],[Loppu PVM]] )=3))</f>
        <v>0</v>
      </c>
      <c r="AE475" s="90" t="b">
        <f>OR(MONTH(Taulukko1[[#This Row],[Alku PVM]] )&lt;=9,AND(MONTH(Taulukko1[[#This Row],[Alku PVM]] )=9))</f>
        <v>0</v>
      </c>
      <c r="AF475" s="90" t="b">
        <f>OR(MONTH(Taulukko1[[#This Row],[Loppu PVM]])&lt;=9,AND(MONTH(Taulukko1[[#This Row],[Loppu PVM]] )=9))</f>
        <v>0</v>
      </c>
      <c r="AG475" s="90" t="b">
        <f>OR(MONTH(Taulukko1[[#This Row],[Alku PVM]] )&lt;=6,AND(MONTH(Taulukko1[[#This Row],[Alku PVM]] )=6))</f>
        <v>0</v>
      </c>
      <c r="AH475" s="90" t="b">
        <f>OR(MONTH(Taulukko1[[#This Row],[Loppu PVM]])&lt;=6,AND(MONTH(Taulukko1[[#This Row],[Loppu PVM]] )=6))</f>
        <v>0</v>
      </c>
    </row>
    <row r="476" spans="1:34" ht="12.75" customHeight="1">
      <c r="A476" t="s">
        <v>896</v>
      </c>
      <c r="B476" s="23">
        <v>39750</v>
      </c>
      <c r="C476" t="s">
        <v>1922</v>
      </c>
      <c r="F476" s="4">
        <v>39770</v>
      </c>
      <c r="G476" s="5">
        <v>9</v>
      </c>
      <c r="H476" s="22">
        <v>400</v>
      </c>
      <c r="I476" s="126">
        <f>INDEX('TOL2008'!B:B,MATCH(A476,'TOL2008'!A:A,0))</f>
        <v>28240</v>
      </c>
      <c r="J476" s="126" t="str">
        <f>INDEX(Pääluokka!$H$2:$H$100,MATCH(VALUE(LEFT(Taulukko1[[#This Row],[TOL2008]],2)),Pääluokka!$G$2:$G$100,0))</f>
        <v>Teollisuus</v>
      </c>
      <c r="K476" s="126" t="str">
        <f>INDEX(Pääluokka!$I$2:$I$100,MATCH(VALUE(LEFT(Taulukko1[[#This Row],[TOL2008]],2)),Pääluokka!$G$2:$G$100,0))</f>
        <v>Teollisuus (C-E)</v>
      </c>
      <c r="L476" s="41">
        <f t="shared" si="70"/>
        <v>20</v>
      </c>
      <c r="M476" s="43">
        <f t="shared" si="71"/>
        <v>39750</v>
      </c>
      <c r="N476" s="43">
        <f t="shared" si="72"/>
        <v>39770</v>
      </c>
      <c r="O476" s="43">
        <f t="shared" si="73"/>
        <v>39722</v>
      </c>
      <c r="P476" s="43">
        <f t="shared" si="74"/>
        <v>39753</v>
      </c>
      <c r="Q476" s="41">
        <f t="shared" si="75"/>
        <v>2008</v>
      </c>
      <c r="R476" s="41">
        <f t="shared" si="76"/>
        <v>2008</v>
      </c>
      <c r="S476" s="43" t="str">
        <f>YEAR(Taulukko1[[#This Row],[Alku KK]])&amp;"Q"&amp;ROUNDDOWN((MONTH(Taulukko1[[#This Row],[Alku KK]])-1)/3+1,0)</f>
        <v>2008Q4</v>
      </c>
      <c r="T476" s="43" t="str">
        <f>YEAR(Taulukko1[[#This Row],[Loppu KK]])&amp;"Q"&amp;ROUNDDOWN((MONTH(Taulukko1[[#This Row],[Loppu KK]])-1)/3+1,0)</f>
        <v>2008Q4</v>
      </c>
      <c r="U476" s="66">
        <f>IF(COUNT(Taulukko1[[#This Row],[Neuvottelujen alaiset ]])=1,Taulukko1[[#This Row],[Neuvottelujen alaiset ]],Taulukko1[[#This Row],[Vähennystarve]])</f>
        <v>400</v>
      </c>
      <c r="V476" s="44" t="str">
        <f t="shared" si="77"/>
        <v>NA</v>
      </c>
      <c r="W476" s="44">
        <f t="shared" si="78"/>
        <v>2.2499999999999999E-2</v>
      </c>
      <c r="X476" s="44" t="str">
        <f t="shared" si="79"/>
        <v>NA</v>
      </c>
      <c r="Y476" s="90" t="b">
        <f>AND(MONTH(Taulukko1[[#This Row],[Alku PVM]] )=6,DAY(Taulukko1[[#This Row],[Alku PVM]] )&gt;19)</f>
        <v>0</v>
      </c>
      <c r="Z476" s="90" t="b">
        <f>AND(MONTH(Taulukko1[[#This Row],[Loppu PVM]] )=6,DAY(Taulukko1[[#This Row],[Loppu PVM]] )&gt;19)</f>
        <v>0</v>
      </c>
      <c r="AA476" s="90" t="b">
        <f>OR(MONTH(Taulukko1[[#This Row],[Alku PVM]] )&lt;=5,AND(MONTH(Taulukko1[[#This Row],[Alku PVM]] )=6,DAY(Taulukko1[[#This Row],[Alku PVM]] )&lt;20))</f>
        <v>0</v>
      </c>
      <c r="AB476" s="90" t="b">
        <f>OR(MONTH(Taulukko1[[#This Row],[Loppu PVM]])&lt;=5,AND(MONTH(Taulukko1[[#This Row],[Loppu PVM]] )=6,DAY(Taulukko1[[#This Row],[Loppu PVM]])&lt;20))</f>
        <v>0</v>
      </c>
      <c r="AC476" s="90" t="b">
        <f>OR(MONTH(Taulukko1[[#This Row],[Alku PVM]] )&lt;=3,AND(MONTH(Taulukko1[[#This Row],[Alku PVM]] )=3))</f>
        <v>0</v>
      </c>
      <c r="AD476" s="90" t="b">
        <f>OR(MONTH(Taulukko1[[#This Row],[Loppu PVM]] )&lt;=3,AND(MONTH(Taulukko1[[#This Row],[Loppu PVM]] )=3))</f>
        <v>0</v>
      </c>
      <c r="AE476" s="90" t="b">
        <f>OR(MONTH(Taulukko1[[#This Row],[Alku PVM]] )&lt;=9,AND(MONTH(Taulukko1[[#This Row],[Alku PVM]] )=9))</f>
        <v>0</v>
      </c>
      <c r="AF476" s="90" t="b">
        <f>OR(MONTH(Taulukko1[[#This Row],[Loppu PVM]])&lt;=9,AND(MONTH(Taulukko1[[#This Row],[Loppu PVM]] )=9))</f>
        <v>0</v>
      </c>
      <c r="AG476" s="90" t="b">
        <f>OR(MONTH(Taulukko1[[#This Row],[Alku PVM]] )&lt;=6,AND(MONTH(Taulukko1[[#This Row],[Alku PVM]] )=6))</f>
        <v>0</v>
      </c>
      <c r="AH476" s="90" t="b">
        <f>OR(MONTH(Taulukko1[[#This Row],[Loppu PVM]])&lt;=6,AND(MONTH(Taulukko1[[#This Row],[Loppu PVM]] )=6))</f>
        <v>0</v>
      </c>
    </row>
    <row r="477" spans="1:34" ht="12.75" customHeight="1">
      <c r="A477" t="s">
        <v>1861</v>
      </c>
      <c r="B477" s="23">
        <v>39750</v>
      </c>
      <c r="C477" t="s">
        <v>1860</v>
      </c>
      <c r="E477" s="62">
        <v>0</v>
      </c>
      <c r="F477" s="4"/>
      <c r="G477" s="5"/>
      <c r="H477" s="22">
        <v>35</v>
      </c>
      <c r="I477" s="126" t="e">
        <f>INDEX('TOL2008'!B:B,MATCH(A477,'TOL2008'!A:A,0))</f>
        <v>#N/A</v>
      </c>
      <c r="J477" s="126" t="e">
        <f>INDEX(Pääluokka!$H$2:$H$100,MATCH(VALUE(LEFT(Taulukko1[[#This Row],[TOL2008]],2)),Pääluokka!$G$2:$G$100,0))</f>
        <v>#N/A</v>
      </c>
      <c r="K477" s="126" t="e">
        <f>INDEX(Pääluokka!$I$2:$I$100,MATCH(VALUE(LEFT(Taulukko1[[#This Row],[TOL2008]],2)),Pääluokka!$G$2:$G$100,0))</f>
        <v>#N/A</v>
      </c>
      <c r="L477" s="41" t="str">
        <f t="shared" si="70"/>
        <v>NA</v>
      </c>
      <c r="M477" s="43">
        <f t="shared" si="71"/>
        <v>39750</v>
      </c>
      <c r="N477" s="43">
        <f t="shared" si="72"/>
        <v>39801</v>
      </c>
      <c r="O477" s="43">
        <f t="shared" si="73"/>
        <v>39722</v>
      </c>
      <c r="P477" s="43">
        <f t="shared" si="74"/>
        <v>39783</v>
      </c>
      <c r="Q477" s="41">
        <f t="shared" si="75"/>
        <v>2008</v>
      </c>
      <c r="R477" s="41">
        <f t="shared" si="76"/>
        <v>2008</v>
      </c>
      <c r="S477" s="43" t="str">
        <f>YEAR(Taulukko1[[#This Row],[Alku KK]])&amp;"Q"&amp;ROUNDDOWN((MONTH(Taulukko1[[#This Row],[Alku KK]])-1)/3+1,0)</f>
        <v>2008Q4</v>
      </c>
      <c r="T477" s="43" t="str">
        <f>YEAR(Taulukko1[[#This Row],[Loppu KK]])&amp;"Q"&amp;ROUNDDOWN((MONTH(Taulukko1[[#This Row],[Loppu KK]])-1)/3+1,0)</f>
        <v>2008Q4</v>
      </c>
      <c r="U477" s="66">
        <f>IF(COUNT(Taulukko1[[#This Row],[Neuvottelujen alaiset ]])=1,Taulukko1[[#This Row],[Neuvottelujen alaiset ]],Taulukko1[[#This Row],[Vähennystarve]])</f>
        <v>35</v>
      </c>
      <c r="V477" s="44">
        <f t="shared" si="77"/>
        <v>0</v>
      </c>
      <c r="W477" s="44" t="str">
        <f t="shared" si="78"/>
        <v>NA</v>
      </c>
      <c r="X477" s="44" t="str">
        <f t="shared" si="79"/>
        <v>NA</v>
      </c>
      <c r="Y477" s="90" t="b">
        <f>AND(MONTH(Taulukko1[[#This Row],[Alku PVM]] )=6,DAY(Taulukko1[[#This Row],[Alku PVM]] )&gt;19)</f>
        <v>0</v>
      </c>
      <c r="Z477" s="90" t="b">
        <f>AND(MONTH(Taulukko1[[#This Row],[Loppu PVM]] )=6,DAY(Taulukko1[[#This Row],[Loppu PVM]] )&gt;19)</f>
        <v>0</v>
      </c>
      <c r="AA477" s="90" t="b">
        <f>OR(MONTH(Taulukko1[[#This Row],[Alku PVM]] )&lt;=5,AND(MONTH(Taulukko1[[#This Row],[Alku PVM]] )=6,DAY(Taulukko1[[#This Row],[Alku PVM]] )&lt;20))</f>
        <v>0</v>
      </c>
      <c r="AB477" s="90" t="b">
        <f>OR(MONTH(Taulukko1[[#This Row],[Loppu PVM]])&lt;=5,AND(MONTH(Taulukko1[[#This Row],[Loppu PVM]] )=6,DAY(Taulukko1[[#This Row],[Loppu PVM]])&lt;20))</f>
        <v>0</v>
      </c>
      <c r="AC477" s="90" t="b">
        <f>OR(MONTH(Taulukko1[[#This Row],[Alku PVM]] )&lt;=3,AND(MONTH(Taulukko1[[#This Row],[Alku PVM]] )=3))</f>
        <v>0</v>
      </c>
      <c r="AD477" s="90" t="b">
        <f>OR(MONTH(Taulukko1[[#This Row],[Loppu PVM]] )&lt;=3,AND(MONTH(Taulukko1[[#This Row],[Loppu PVM]] )=3))</f>
        <v>0</v>
      </c>
      <c r="AE477" s="90" t="b">
        <f>OR(MONTH(Taulukko1[[#This Row],[Alku PVM]] )&lt;=9,AND(MONTH(Taulukko1[[#This Row],[Alku PVM]] )=9))</f>
        <v>0</v>
      </c>
      <c r="AF477" s="90" t="b">
        <f>OR(MONTH(Taulukko1[[#This Row],[Loppu PVM]])&lt;=9,AND(MONTH(Taulukko1[[#This Row],[Loppu PVM]] )=9))</f>
        <v>0</v>
      </c>
      <c r="AG477" s="90" t="b">
        <f>OR(MONTH(Taulukko1[[#This Row],[Alku PVM]] )&lt;=6,AND(MONTH(Taulukko1[[#This Row],[Alku PVM]] )=6))</f>
        <v>0</v>
      </c>
      <c r="AH477" s="90" t="b">
        <f>OR(MONTH(Taulukko1[[#This Row],[Loppu PVM]])&lt;=6,AND(MONTH(Taulukko1[[#This Row],[Loppu PVM]] )=6))</f>
        <v>0</v>
      </c>
    </row>
    <row r="478" spans="1:34" ht="12.75" customHeight="1">
      <c r="A478" t="s">
        <v>1612</v>
      </c>
      <c r="B478" s="23">
        <v>39751</v>
      </c>
      <c r="C478" t="s">
        <v>2139</v>
      </c>
      <c r="E478" s="62">
        <v>12</v>
      </c>
      <c r="F478" s="4">
        <v>39773</v>
      </c>
      <c r="G478" s="5">
        <v>3</v>
      </c>
      <c r="H478" s="22">
        <v>71</v>
      </c>
      <c r="I478" s="126" t="e">
        <f>INDEX('TOL2008'!B:B,MATCH(A478,'TOL2008'!A:A,0))</f>
        <v>#N/A</v>
      </c>
      <c r="J478" s="126" t="e">
        <f>INDEX(Pääluokka!$H$2:$H$100,MATCH(VALUE(LEFT(Taulukko1[[#This Row],[TOL2008]],2)),Pääluokka!$G$2:$G$100,0))</f>
        <v>#N/A</v>
      </c>
      <c r="K478" s="126" t="e">
        <f>INDEX(Pääluokka!$I$2:$I$100,MATCH(VALUE(LEFT(Taulukko1[[#This Row],[TOL2008]],2)),Pääluokka!$G$2:$G$100,0))</f>
        <v>#N/A</v>
      </c>
      <c r="L478" s="41">
        <f t="shared" si="70"/>
        <v>22</v>
      </c>
      <c r="M478" s="43">
        <f t="shared" si="71"/>
        <v>39751</v>
      </c>
      <c r="N478" s="43">
        <f t="shared" si="72"/>
        <v>39773</v>
      </c>
      <c r="O478" s="43">
        <f t="shared" si="73"/>
        <v>39722</v>
      </c>
      <c r="P478" s="43">
        <f t="shared" si="74"/>
        <v>39753</v>
      </c>
      <c r="Q478" s="41">
        <f t="shared" si="75"/>
        <v>2008</v>
      </c>
      <c r="R478" s="41">
        <f t="shared" si="76"/>
        <v>2008</v>
      </c>
      <c r="S478" s="43" t="str">
        <f>YEAR(Taulukko1[[#This Row],[Alku KK]])&amp;"Q"&amp;ROUNDDOWN((MONTH(Taulukko1[[#This Row],[Alku KK]])-1)/3+1,0)</f>
        <v>2008Q4</v>
      </c>
      <c r="T478" s="43" t="str">
        <f>YEAR(Taulukko1[[#This Row],[Loppu KK]])&amp;"Q"&amp;ROUNDDOWN((MONTH(Taulukko1[[#This Row],[Loppu KK]])-1)/3+1,0)</f>
        <v>2008Q4</v>
      </c>
      <c r="U478" s="66">
        <f>IF(COUNT(Taulukko1[[#This Row],[Neuvottelujen alaiset ]])=1,Taulukko1[[#This Row],[Neuvottelujen alaiset ]],Taulukko1[[#This Row],[Vähennystarve]])</f>
        <v>71</v>
      </c>
      <c r="V478" s="44">
        <f t="shared" si="77"/>
        <v>0.16901408450704225</v>
      </c>
      <c r="W478" s="44">
        <f t="shared" si="78"/>
        <v>4.2253521126760563E-2</v>
      </c>
      <c r="X478" s="44">
        <f t="shared" si="79"/>
        <v>0.25</v>
      </c>
      <c r="Y478" s="90" t="b">
        <f>AND(MONTH(Taulukko1[[#This Row],[Alku PVM]] )=6,DAY(Taulukko1[[#This Row],[Alku PVM]] )&gt;19)</f>
        <v>0</v>
      </c>
      <c r="Z478" s="90" t="b">
        <f>AND(MONTH(Taulukko1[[#This Row],[Loppu PVM]] )=6,DAY(Taulukko1[[#This Row],[Loppu PVM]] )&gt;19)</f>
        <v>0</v>
      </c>
      <c r="AA478" s="90" t="b">
        <f>OR(MONTH(Taulukko1[[#This Row],[Alku PVM]] )&lt;=5,AND(MONTH(Taulukko1[[#This Row],[Alku PVM]] )=6,DAY(Taulukko1[[#This Row],[Alku PVM]] )&lt;20))</f>
        <v>0</v>
      </c>
      <c r="AB478" s="90" t="b">
        <f>OR(MONTH(Taulukko1[[#This Row],[Loppu PVM]])&lt;=5,AND(MONTH(Taulukko1[[#This Row],[Loppu PVM]] )=6,DAY(Taulukko1[[#This Row],[Loppu PVM]])&lt;20))</f>
        <v>0</v>
      </c>
      <c r="AC478" s="90" t="b">
        <f>OR(MONTH(Taulukko1[[#This Row],[Alku PVM]] )&lt;=3,AND(MONTH(Taulukko1[[#This Row],[Alku PVM]] )=3))</f>
        <v>0</v>
      </c>
      <c r="AD478" s="90" t="b">
        <f>OR(MONTH(Taulukko1[[#This Row],[Loppu PVM]] )&lt;=3,AND(MONTH(Taulukko1[[#This Row],[Loppu PVM]] )=3))</f>
        <v>0</v>
      </c>
      <c r="AE478" s="90" t="b">
        <f>OR(MONTH(Taulukko1[[#This Row],[Alku PVM]] )&lt;=9,AND(MONTH(Taulukko1[[#This Row],[Alku PVM]] )=9))</f>
        <v>0</v>
      </c>
      <c r="AF478" s="90" t="b">
        <f>OR(MONTH(Taulukko1[[#This Row],[Loppu PVM]])&lt;=9,AND(MONTH(Taulukko1[[#This Row],[Loppu PVM]] )=9))</f>
        <v>0</v>
      </c>
      <c r="AG478" s="90" t="b">
        <f>OR(MONTH(Taulukko1[[#This Row],[Alku PVM]] )&lt;=6,AND(MONTH(Taulukko1[[#This Row],[Alku PVM]] )=6))</f>
        <v>0</v>
      </c>
      <c r="AH478" s="90" t="b">
        <f>OR(MONTH(Taulukko1[[#This Row],[Loppu PVM]])&lt;=6,AND(MONTH(Taulukko1[[#This Row],[Loppu PVM]] )=6))</f>
        <v>0</v>
      </c>
    </row>
    <row r="479" spans="1:34" ht="12.75" customHeight="1">
      <c r="A479" t="s">
        <v>2111</v>
      </c>
      <c r="B479" s="23">
        <v>39751</v>
      </c>
      <c r="C479" t="s">
        <v>2112</v>
      </c>
      <c r="F479" s="4">
        <v>39792</v>
      </c>
      <c r="G479" s="5">
        <v>46</v>
      </c>
      <c r="H479" s="16">
        <v>46</v>
      </c>
      <c r="I479" s="126">
        <f>INDEX('TOL2008'!B:B,MATCH(A3864,'TOL2008'!A:A,0))</f>
        <v>25730</v>
      </c>
      <c r="J479" s="126" t="str">
        <f>INDEX(Pääluokka!$H$2:$H$100,MATCH(VALUE(LEFT(Taulukko1[[#This Row],[TOL2008]],2)),Pääluokka!$G$2:$G$100,0))</f>
        <v>Teollisuus</v>
      </c>
      <c r="K479" s="126" t="str">
        <f>INDEX(Pääluokka!$I$2:$I$100,MATCH(VALUE(LEFT(Taulukko1[[#This Row],[TOL2008]],2)),Pääluokka!$G$2:$G$100,0))</f>
        <v>Teollisuus (C-E)</v>
      </c>
      <c r="L479" s="41">
        <f t="shared" si="70"/>
        <v>41</v>
      </c>
      <c r="M479" s="43">
        <f t="shared" si="71"/>
        <v>39751</v>
      </c>
      <c r="N479" s="43">
        <f t="shared" si="72"/>
        <v>39792</v>
      </c>
      <c r="O479" s="43">
        <f t="shared" si="73"/>
        <v>39722</v>
      </c>
      <c r="P479" s="43">
        <f t="shared" si="74"/>
        <v>39783</v>
      </c>
      <c r="Q479" s="41">
        <f t="shared" si="75"/>
        <v>2008</v>
      </c>
      <c r="R479" s="41">
        <f t="shared" si="76"/>
        <v>2008</v>
      </c>
      <c r="S479" s="43" t="str">
        <f>YEAR(Taulukko1[[#This Row],[Alku KK]])&amp;"Q"&amp;ROUNDDOWN((MONTH(Taulukko1[[#This Row],[Alku KK]])-1)/3+1,0)</f>
        <v>2008Q4</v>
      </c>
      <c r="T479" s="43" t="str">
        <f>YEAR(Taulukko1[[#This Row],[Loppu KK]])&amp;"Q"&amp;ROUNDDOWN((MONTH(Taulukko1[[#This Row],[Loppu KK]])-1)/3+1,0)</f>
        <v>2008Q4</v>
      </c>
      <c r="U479" s="66">
        <f>IF(COUNT(Taulukko1[[#This Row],[Neuvottelujen alaiset ]])=1,Taulukko1[[#This Row],[Neuvottelujen alaiset ]],Taulukko1[[#This Row],[Vähennystarve]])</f>
        <v>46</v>
      </c>
      <c r="V479" s="44" t="str">
        <f t="shared" si="77"/>
        <v>NA</v>
      </c>
      <c r="W479" s="44">
        <f t="shared" si="78"/>
        <v>1</v>
      </c>
      <c r="X479" s="44" t="str">
        <f t="shared" si="79"/>
        <v>NA</v>
      </c>
      <c r="Y479" s="90" t="b">
        <f>AND(MONTH(Taulukko1[[#This Row],[Alku PVM]] )=6,DAY(Taulukko1[[#This Row],[Alku PVM]] )&gt;19)</f>
        <v>0</v>
      </c>
      <c r="Z479" s="90" t="b">
        <f>AND(MONTH(Taulukko1[[#This Row],[Loppu PVM]] )=6,DAY(Taulukko1[[#This Row],[Loppu PVM]] )&gt;19)</f>
        <v>0</v>
      </c>
      <c r="AA479" s="90" t="b">
        <f>OR(MONTH(Taulukko1[[#This Row],[Alku PVM]] )&lt;=5,AND(MONTH(Taulukko1[[#This Row],[Alku PVM]] )=6,DAY(Taulukko1[[#This Row],[Alku PVM]] )&lt;20))</f>
        <v>0</v>
      </c>
      <c r="AB479" s="90" t="b">
        <f>OR(MONTH(Taulukko1[[#This Row],[Loppu PVM]])&lt;=5,AND(MONTH(Taulukko1[[#This Row],[Loppu PVM]] )=6,DAY(Taulukko1[[#This Row],[Loppu PVM]])&lt;20))</f>
        <v>0</v>
      </c>
      <c r="AC479" s="90" t="b">
        <f>OR(MONTH(Taulukko1[[#This Row],[Alku PVM]] )&lt;=3,AND(MONTH(Taulukko1[[#This Row],[Alku PVM]] )=3))</f>
        <v>0</v>
      </c>
      <c r="AD479" s="90" t="b">
        <f>OR(MONTH(Taulukko1[[#This Row],[Loppu PVM]] )&lt;=3,AND(MONTH(Taulukko1[[#This Row],[Loppu PVM]] )=3))</f>
        <v>0</v>
      </c>
      <c r="AE479" s="90" t="b">
        <f>OR(MONTH(Taulukko1[[#This Row],[Alku PVM]] )&lt;=9,AND(MONTH(Taulukko1[[#This Row],[Alku PVM]] )=9))</f>
        <v>0</v>
      </c>
      <c r="AF479" s="90" t="b">
        <f>OR(MONTH(Taulukko1[[#This Row],[Loppu PVM]])&lt;=9,AND(MONTH(Taulukko1[[#This Row],[Loppu PVM]] )=9))</f>
        <v>0</v>
      </c>
      <c r="AG479" s="90" t="b">
        <f>OR(MONTH(Taulukko1[[#This Row],[Alku PVM]] )&lt;=6,AND(MONTH(Taulukko1[[#This Row],[Alku PVM]] )=6))</f>
        <v>0</v>
      </c>
      <c r="AH479" s="90" t="b">
        <f>OR(MONTH(Taulukko1[[#This Row],[Loppu PVM]])&lt;=6,AND(MONTH(Taulukko1[[#This Row],[Loppu PVM]] )=6))</f>
        <v>0</v>
      </c>
    </row>
    <row r="480" spans="1:34" ht="12.75" customHeight="1">
      <c r="A480" t="s">
        <v>2099</v>
      </c>
      <c r="B480" s="23">
        <v>39751</v>
      </c>
      <c r="C480" t="s">
        <v>2098</v>
      </c>
      <c r="E480" s="62">
        <v>0</v>
      </c>
      <c r="F480" s="4">
        <v>39800</v>
      </c>
      <c r="G480" s="5">
        <v>100</v>
      </c>
      <c r="H480" s="22">
        <v>200</v>
      </c>
      <c r="I480" s="126" t="e">
        <f>INDEX('TOL2008'!B:B,MATCH(A480,'TOL2008'!A:A,0))</f>
        <v>#N/A</v>
      </c>
      <c r="J480" s="126" t="e">
        <f>INDEX(Pääluokka!$H$2:$H$100,MATCH(VALUE(LEFT(Taulukko1[[#This Row],[TOL2008]],2)),Pääluokka!$G$2:$G$100,0))</f>
        <v>#N/A</v>
      </c>
      <c r="K480" s="126" t="e">
        <f>INDEX(Pääluokka!$I$2:$I$100,MATCH(VALUE(LEFT(Taulukko1[[#This Row],[TOL2008]],2)),Pääluokka!$G$2:$G$100,0))</f>
        <v>#N/A</v>
      </c>
      <c r="L480" s="41">
        <f t="shared" si="70"/>
        <v>49</v>
      </c>
      <c r="M480" s="43">
        <f t="shared" si="71"/>
        <v>39751</v>
      </c>
      <c r="N480" s="43">
        <f t="shared" si="72"/>
        <v>39800</v>
      </c>
      <c r="O480" s="43">
        <f t="shared" si="73"/>
        <v>39722</v>
      </c>
      <c r="P480" s="43">
        <f t="shared" si="74"/>
        <v>39783</v>
      </c>
      <c r="Q480" s="41">
        <f t="shared" si="75"/>
        <v>2008</v>
      </c>
      <c r="R480" s="41">
        <f t="shared" si="76"/>
        <v>2008</v>
      </c>
      <c r="S480" s="43" t="str">
        <f>YEAR(Taulukko1[[#This Row],[Alku KK]])&amp;"Q"&amp;ROUNDDOWN((MONTH(Taulukko1[[#This Row],[Alku KK]])-1)/3+1,0)</f>
        <v>2008Q4</v>
      </c>
      <c r="T480" s="43" t="str">
        <f>YEAR(Taulukko1[[#This Row],[Loppu KK]])&amp;"Q"&amp;ROUNDDOWN((MONTH(Taulukko1[[#This Row],[Loppu KK]])-1)/3+1,0)</f>
        <v>2008Q4</v>
      </c>
      <c r="U480" s="66">
        <f>IF(COUNT(Taulukko1[[#This Row],[Neuvottelujen alaiset ]])=1,Taulukko1[[#This Row],[Neuvottelujen alaiset ]],Taulukko1[[#This Row],[Vähennystarve]])</f>
        <v>200</v>
      </c>
      <c r="V480" s="44">
        <f t="shared" si="77"/>
        <v>0</v>
      </c>
      <c r="W480" s="44">
        <f t="shared" si="78"/>
        <v>0.5</v>
      </c>
      <c r="X480" s="44" t="e">
        <f t="shared" si="79"/>
        <v>#DIV/0!</v>
      </c>
      <c r="Y480" s="90" t="b">
        <f>AND(MONTH(Taulukko1[[#This Row],[Alku PVM]] )=6,DAY(Taulukko1[[#This Row],[Alku PVM]] )&gt;19)</f>
        <v>0</v>
      </c>
      <c r="Z480" s="90" t="b">
        <f>AND(MONTH(Taulukko1[[#This Row],[Loppu PVM]] )=6,DAY(Taulukko1[[#This Row],[Loppu PVM]] )&gt;19)</f>
        <v>0</v>
      </c>
      <c r="AA480" s="90" t="b">
        <f>OR(MONTH(Taulukko1[[#This Row],[Alku PVM]] )&lt;=5,AND(MONTH(Taulukko1[[#This Row],[Alku PVM]] )=6,DAY(Taulukko1[[#This Row],[Alku PVM]] )&lt;20))</f>
        <v>0</v>
      </c>
      <c r="AB480" s="90" t="b">
        <f>OR(MONTH(Taulukko1[[#This Row],[Loppu PVM]])&lt;=5,AND(MONTH(Taulukko1[[#This Row],[Loppu PVM]] )=6,DAY(Taulukko1[[#This Row],[Loppu PVM]])&lt;20))</f>
        <v>0</v>
      </c>
      <c r="AC480" s="90" t="b">
        <f>OR(MONTH(Taulukko1[[#This Row],[Alku PVM]] )&lt;=3,AND(MONTH(Taulukko1[[#This Row],[Alku PVM]] )=3))</f>
        <v>0</v>
      </c>
      <c r="AD480" s="90" t="b">
        <f>OR(MONTH(Taulukko1[[#This Row],[Loppu PVM]] )&lt;=3,AND(MONTH(Taulukko1[[#This Row],[Loppu PVM]] )=3))</f>
        <v>0</v>
      </c>
      <c r="AE480" s="90" t="b">
        <f>OR(MONTH(Taulukko1[[#This Row],[Alku PVM]] )&lt;=9,AND(MONTH(Taulukko1[[#This Row],[Alku PVM]] )=9))</f>
        <v>0</v>
      </c>
      <c r="AF480" s="90" t="b">
        <f>OR(MONTH(Taulukko1[[#This Row],[Loppu PVM]])&lt;=9,AND(MONTH(Taulukko1[[#This Row],[Loppu PVM]] )=9))</f>
        <v>0</v>
      </c>
      <c r="AG480" s="90" t="b">
        <f>OR(MONTH(Taulukko1[[#This Row],[Alku PVM]] )&lt;=6,AND(MONTH(Taulukko1[[#This Row],[Alku PVM]] )=6))</f>
        <v>0</v>
      </c>
      <c r="AH480" s="90" t="b">
        <f>OR(MONTH(Taulukko1[[#This Row],[Loppu PVM]])&lt;=6,AND(MONTH(Taulukko1[[#This Row],[Loppu PVM]] )=6))</f>
        <v>0</v>
      </c>
    </row>
    <row r="481" spans="1:34" ht="12.75" customHeight="1">
      <c r="A481" t="s">
        <v>2073</v>
      </c>
      <c r="B481" s="23">
        <v>39751</v>
      </c>
      <c r="C481" t="s">
        <v>2072</v>
      </c>
      <c r="E481" s="62">
        <v>75</v>
      </c>
      <c r="F481" s="4">
        <v>39804</v>
      </c>
      <c r="G481" s="5">
        <v>38</v>
      </c>
      <c r="H481" s="16">
        <v>75</v>
      </c>
      <c r="I481" s="126" t="e">
        <f>INDEX('TOL2008'!B:B,MATCH(A481,'TOL2008'!A:A,0))</f>
        <v>#N/A</v>
      </c>
      <c r="J481" s="126" t="e">
        <f>INDEX(Pääluokka!$H$2:$H$100,MATCH(VALUE(LEFT(Taulukko1[[#This Row],[TOL2008]],2)),Pääluokka!$G$2:$G$100,0))</f>
        <v>#N/A</v>
      </c>
      <c r="K481" s="126" t="e">
        <f>INDEX(Pääluokka!$I$2:$I$100,MATCH(VALUE(LEFT(Taulukko1[[#This Row],[TOL2008]],2)),Pääluokka!$G$2:$G$100,0))</f>
        <v>#N/A</v>
      </c>
      <c r="L481" s="41">
        <f t="shared" si="70"/>
        <v>53</v>
      </c>
      <c r="M481" s="43">
        <f t="shared" si="71"/>
        <v>39751</v>
      </c>
      <c r="N481" s="43">
        <f t="shared" si="72"/>
        <v>39804</v>
      </c>
      <c r="O481" s="43">
        <f t="shared" si="73"/>
        <v>39722</v>
      </c>
      <c r="P481" s="43">
        <f t="shared" si="74"/>
        <v>39783</v>
      </c>
      <c r="Q481" s="41">
        <f t="shared" si="75"/>
        <v>2008</v>
      </c>
      <c r="R481" s="41">
        <f t="shared" si="76"/>
        <v>2008</v>
      </c>
      <c r="S481" s="43" t="str">
        <f>YEAR(Taulukko1[[#This Row],[Alku KK]])&amp;"Q"&amp;ROUNDDOWN((MONTH(Taulukko1[[#This Row],[Alku KK]])-1)/3+1,0)</f>
        <v>2008Q4</v>
      </c>
      <c r="T481" s="43" t="str">
        <f>YEAR(Taulukko1[[#This Row],[Loppu KK]])&amp;"Q"&amp;ROUNDDOWN((MONTH(Taulukko1[[#This Row],[Loppu KK]])-1)/3+1,0)</f>
        <v>2008Q4</v>
      </c>
      <c r="U481" s="66">
        <f>IF(COUNT(Taulukko1[[#This Row],[Neuvottelujen alaiset ]])=1,Taulukko1[[#This Row],[Neuvottelujen alaiset ]],Taulukko1[[#This Row],[Vähennystarve]])</f>
        <v>75</v>
      </c>
      <c r="V481" s="44">
        <f t="shared" si="77"/>
        <v>1</v>
      </c>
      <c r="W481" s="44">
        <f t="shared" si="78"/>
        <v>0.50666666666666671</v>
      </c>
      <c r="X481" s="44">
        <f t="shared" si="79"/>
        <v>0.50666666666666671</v>
      </c>
      <c r="Y481" s="90" t="b">
        <f>AND(MONTH(Taulukko1[[#This Row],[Alku PVM]] )=6,DAY(Taulukko1[[#This Row],[Alku PVM]] )&gt;19)</f>
        <v>0</v>
      </c>
      <c r="Z481" s="90" t="b">
        <f>AND(MONTH(Taulukko1[[#This Row],[Loppu PVM]] )=6,DAY(Taulukko1[[#This Row],[Loppu PVM]] )&gt;19)</f>
        <v>0</v>
      </c>
      <c r="AA481" s="90" t="b">
        <f>OR(MONTH(Taulukko1[[#This Row],[Alku PVM]] )&lt;=5,AND(MONTH(Taulukko1[[#This Row],[Alku PVM]] )=6,DAY(Taulukko1[[#This Row],[Alku PVM]] )&lt;20))</f>
        <v>0</v>
      </c>
      <c r="AB481" s="90" t="b">
        <f>OR(MONTH(Taulukko1[[#This Row],[Loppu PVM]])&lt;=5,AND(MONTH(Taulukko1[[#This Row],[Loppu PVM]] )=6,DAY(Taulukko1[[#This Row],[Loppu PVM]])&lt;20))</f>
        <v>0</v>
      </c>
      <c r="AC481" s="90" t="b">
        <f>OR(MONTH(Taulukko1[[#This Row],[Alku PVM]] )&lt;=3,AND(MONTH(Taulukko1[[#This Row],[Alku PVM]] )=3))</f>
        <v>0</v>
      </c>
      <c r="AD481" s="90" t="b">
        <f>OR(MONTH(Taulukko1[[#This Row],[Loppu PVM]] )&lt;=3,AND(MONTH(Taulukko1[[#This Row],[Loppu PVM]] )=3))</f>
        <v>0</v>
      </c>
      <c r="AE481" s="90" t="b">
        <f>OR(MONTH(Taulukko1[[#This Row],[Alku PVM]] )&lt;=9,AND(MONTH(Taulukko1[[#This Row],[Alku PVM]] )=9))</f>
        <v>0</v>
      </c>
      <c r="AF481" s="90" t="b">
        <f>OR(MONTH(Taulukko1[[#This Row],[Loppu PVM]])&lt;=9,AND(MONTH(Taulukko1[[#This Row],[Loppu PVM]] )=9))</f>
        <v>0</v>
      </c>
      <c r="AG481" s="90" t="b">
        <f>OR(MONTH(Taulukko1[[#This Row],[Alku PVM]] )&lt;=6,AND(MONTH(Taulukko1[[#This Row],[Alku PVM]] )=6))</f>
        <v>0</v>
      </c>
      <c r="AH481" s="90" t="b">
        <f>OR(MONTH(Taulukko1[[#This Row],[Loppu PVM]])&lt;=6,AND(MONTH(Taulukko1[[#This Row],[Loppu PVM]] )=6))</f>
        <v>0</v>
      </c>
    </row>
    <row r="482" spans="1:34" ht="12.75" customHeight="1">
      <c r="A482" t="s">
        <v>1428</v>
      </c>
      <c r="B482" s="23">
        <v>39751</v>
      </c>
      <c r="C482" t="s">
        <v>1894</v>
      </c>
      <c r="F482" s="4">
        <v>39764</v>
      </c>
      <c r="G482" s="5">
        <v>0</v>
      </c>
      <c r="H482" s="16">
        <v>150</v>
      </c>
      <c r="I482" s="126" t="e">
        <f>INDEX('TOL2008'!B:B,MATCH(A482,'TOL2008'!A:A,0))</f>
        <v>#N/A</v>
      </c>
      <c r="J482" s="126" t="e">
        <f>INDEX(Pääluokka!$H$2:$H$100,MATCH(VALUE(LEFT(Taulukko1[[#This Row],[TOL2008]],2)),Pääluokka!$G$2:$G$100,0))</f>
        <v>#N/A</v>
      </c>
      <c r="K482" s="126" t="e">
        <f>INDEX(Pääluokka!$I$2:$I$100,MATCH(VALUE(LEFT(Taulukko1[[#This Row],[TOL2008]],2)),Pääluokka!$G$2:$G$100,0))</f>
        <v>#N/A</v>
      </c>
      <c r="L482" s="41">
        <f t="shared" si="70"/>
        <v>13</v>
      </c>
      <c r="M482" s="43">
        <f t="shared" si="71"/>
        <v>39751</v>
      </c>
      <c r="N482" s="43">
        <f t="shared" si="72"/>
        <v>39764</v>
      </c>
      <c r="O482" s="43">
        <f t="shared" si="73"/>
        <v>39722</v>
      </c>
      <c r="P482" s="43">
        <f t="shared" si="74"/>
        <v>39753</v>
      </c>
      <c r="Q482" s="41">
        <f t="shared" si="75"/>
        <v>2008</v>
      </c>
      <c r="R482" s="41">
        <f t="shared" si="76"/>
        <v>2008</v>
      </c>
      <c r="S482" s="43" t="str">
        <f>YEAR(Taulukko1[[#This Row],[Alku KK]])&amp;"Q"&amp;ROUNDDOWN((MONTH(Taulukko1[[#This Row],[Alku KK]])-1)/3+1,0)</f>
        <v>2008Q4</v>
      </c>
      <c r="T482" s="43" t="str">
        <f>YEAR(Taulukko1[[#This Row],[Loppu KK]])&amp;"Q"&amp;ROUNDDOWN((MONTH(Taulukko1[[#This Row],[Loppu KK]])-1)/3+1,0)</f>
        <v>2008Q4</v>
      </c>
      <c r="U482" s="66">
        <f>IF(COUNT(Taulukko1[[#This Row],[Neuvottelujen alaiset ]])=1,Taulukko1[[#This Row],[Neuvottelujen alaiset ]],Taulukko1[[#This Row],[Vähennystarve]])</f>
        <v>150</v>
      </c>
      <c r="V482" s="44" t="str">
        <f t="shared" si="77"/>
        <v>NA</v>
      </c>
      <c r="W482" s="44">
        <f t="shared" si="78"/>
        <v>0</v>
      </c>
      <c r="X482" s="44" t="str">
        <f t="shared" si="79"/>
        <v>NA</v>
      </c>
      <c r="Y482" s="90" t="b">
        <f>AND(MONTH(Taulukko1[[#This Row],[Alku PVM]] )=6,DAY(Taulukko1[[#This Row],[Alku PVM]] )&gt;19)</f>
        <v>0</v>
      </c>
      <c r="Z482" s="90" t="b">
        <f>AND(MONTH(Taulukko1[[#This Row],[Loppu PVM]] )=6,DAY(Taulukko1[[#This Row],[Loppu PVM]] )&gt;19)</f>
        <v>0</v>
      </c>
      <c r="AA482" s="90" t="b">
        <f>OR(MONTH(Taulukko1[[#This Row],[Alku PVM]] )&lt;=5,AND(MONTH(Taulukko1[[#This Row],[Alku PVM]] )=6,DAY(Taulukko1[[#This Row],[Alku PVM]] )&lt;20))</f>
        <v>0</v>
      </c>
      <c r="AB482" s="90" t="b">
        <f>OR(MONTH(Taulukko1[[#This Row],[Loppu PVM]])&lt;=5,AND(MONTH(Taulukko1[[#This Row],[Loppu PVM]] )=6,DAY(Taulukko1[[#This Row],[Loppu PVM]])&lt;20))</f>
        <v>0</v>
      </c>
      <c r="AC482" s="90" t="b">
        <f>OR(MONTH(Taulukko1[[#This Row],[Alku PVM]] )&lt;=3,AND(MONTH(Taulukko1[[#This Row],[Alku PVM]] )=3))</f>
        <v>0</v>
      </c>
      <c r="AD482" s="90" t="b">
        <f>OR(MONTH(Taulukko1[[#This Row],[Loppu PVM]] )&lt;=3,AND(MONTH(Taulukko1[[#This Row],[Loppu PVM]] )=3))</f>
        <v>0</v>
      </c>
      <c r="AE482" s="90" t="b">
        <f>OR(MONTH(Taulukko1[[#This Row],[Alku PVM]] )&lt;=9,AND(MONTH(Taulukko1[[#This Row],[Alku PVM]] )=9))</f>
        <v>0</v>
      </c>
      <c r="AF482" s="90" t="b">
        <f>OR(MONTH(Taulukko1[[#This Row],[Loppu PVM]])&lt;=9,AND(MONTH(Taulukko1[[#This Row],[Loppu PVM]] )=9))</f>
        <v>0</v>
      </c>
      <c r="AG482" s="90" t="b">
        <f>OR(MONTH(Taulukko1[[#This Row],[Alku PVM]] )&lt;=6,AND(MONTH(Taulukko1[[#This Row],[Alku PVM]] )=6))</f>
        <v>0</v>
      </c>
      <c r="AH482" s="90" t="b">
        <f>OR(MONTH(Taulukko1[[#This Row],[Loppu PVM]])&lt;=6,AND(MONTH(Taulukko1[[#This Row],[Loppu PVM]] )=6))</f>
        <v>0</v>
      </c>
    </row>
    <row r="483" spans="1:34" ht="12.75" customHeight="1">
      <c r="A483" t="s">
        <v>148</v>
      </c>
      <c r="B483" s="23">
        <v>39751</v>
      </c>
      <c r="C483" t="s">
        <v>1887</v>
      </c>
      <c r="F483" s="4"/>
      <c r="G483" s="5"/>
      <c r="H483" s="22">
        <v>460</v>
      </c>
      <c r="I483" s="126">
        <f>INDEX('TOL2008'!B:B,MATCH(A483,'TOL2008'!A:A,0))</f>
        <v>17120</v>
      </c>
      <c r="J483" s="126" t="str">
        <f>INDEX(Pääluokka!$H$2:$H$100,MATCH(VALUE(LEFT(Taulukko1[[#This Row],[TOL2008]],2)),Pääluokka!$G$2:$G$100,0))</f>
        <v>Teollisuus</v>
      </c>
      <c r="K483" s="126" t="str">
        <f>INDEX(Pääluokka!$I$2:$I$100,MATCH(VALUE(LEFT(Taulukko1[[#This Row],[TOL2008]],2)),Pääluokka!$G$2:$G$100,0))</f>
        <v>Teollisuus (C-E)</v>
      </c>
      <c r="L483" s="41" t="str">
        <f t="shared" si="70"/>
        <v>NA</v>
      </c>
      <c r="M483" s="43">
        <f t="shared" si="71"/>
        <v>39751</v>
      </c>
      <c r="N483" s="43">
        <f t="shared" si="72"/>
        <v>39802</v>
      </c>
      <c r="O483" s="43">
        <f t="shared" si="73"/>
        <v>39722</v>
      </c>
      <c r="P483" s="43">
        <f t="shared" si="74"/>
        <v>39783</v>
      </c>
      <c r="Q483" s="41">
        <f t="shared" si="75"/>
        <v>2008</v>
      </c>
      <c r="R483" s="41">
        <f t="shared" si="76"/>
        <v>2008</v>
      </c>
      <c r="S483" s="43" t="str">
        <f>YEAR(Taulukko1[[#This Row],[Alku KK]])&amp;"Q"&amp;ROUNDDOWN((MONTH(Taulukko1[[#This Row],[Alku KK]])-1)/3+1,0)</f>
        <v>2008Q4</v>
      </c>
      <c r="T483" s="43" t="str">
        <f>YEAR(Taulukko1[[#This Row],[Loppu KK]])&amp;"Q"&amp;ROUNDDOWN((MONTH(Taulukko1[[#This Row],[Loppu KK]])-1)/3+1,0)</f>
        <v>2008Q4</v>
      </c>
      <c r="U483" s="66">
        <f>IF(COUNT(Taulukko1[[#This Row],[Neuvottelujen alaiset ]])=1,Taulukko1[[#This Row],[Neuvottelujen alaiset ]],Taulukko1[[#This Row],[Vähennystarve]])</f>
        <v>460</v>
      </c>
      <c r="V483" s="44" t="str">
        <f t="shared" si="77"/>
        <v>NA</v>
      </c>
      <c r="W483" s="44" t="str">
        <f t="shared" si="78"/>
        <v>NA</v>
      </c>
      <c r="X483" s="44" t="str">
        <f t="shared" si="79"/>
        <v>NA</v>
      </c>
      <c r="Y483" s="90" t="b">
        <f>AND(MONTH(Taulukko1[[#This Row],[Alku PVM]] )=6,DAY(Taulukko1[[#This Row],[Alku PVM]] )&gt;19)</f>
        <v>0</v>
      </c>
      <c r="Z483" s="90" t="b">
        <f>AND(MONTH(Taulukko1[[#This Row],[Loppu PVM]] )=6,DAY(Taulukko1[[#This Row],[Loppu PVM]] )&gt;19)</f>
        <v>0</v>
      </c>
      <c r="AA483" s="90" t="b">
        <f>OR(MONTH(Taulukko1[[#This Row],[Alku PVM]] )&lt;=5,AND(MONTH(Taulukko1[[#This Row],[Alku PVM]] )=6,DAY(Taulukko1[[#This Row],[Alku PVM]] )&lt;20))</f>
        <v>0</v>
      </c>
      <c r="AB483" s="90" t="b">
        <f>OR(MONTH(Taulukko1[[#This Row],[Loppu PVM]])&lt;=5,AND(MONTH(Taulukko1[[#This Row],[Loppu PVM]] )=6,DAY(Taulukko1[[#This Row],[Loppu PVM]])&lt;20))</f>
        <v>0</v>
      </c>
      <c r="AC483" s="90" t="b">
        <f>OR(MONTH(Taulukko1[[#This Row],[Alku PVM]] )&lt;=3,AND(MONTH(Taulukko1[[#This Row],[Alku PVM]] )=3))</f>
        <v>0</v>
      </c>
      <c r="AD483" s="90" t="b">
        <f>OR(MONTH(Taulukko1[[#This Row],[Loppu PVM]] )&lt;=3,AND(MONTH(Taulukko1[[#This Row],[Loppu PVM]] )=3))</f>
        <v>0</v>
      </c>
      <c r="AE483" s="90" t="b">
        <f>OR(MONTH(Taulukko1[[#This Row],[Alku PVM]] )&lt;=9,AND(MONTH(Taulukko1[[#This Row],[Alku PVM]] )=9))</f>
        <v>0</v>
      </c>
      <c r="AF483" s="90" t="b">
        <f>OR(MONTH(Taulukko1[[#This Row],[Loppu PVM]])&lt;=9,AND(MONTH(Taulukko1[[#This Row],[Loppu PVM]] )=9))</f>
        <v>0</v>
      </c>
      <c r="AG483" s="90" t="b">
        <f>OR(MONTH(Taulukko1[[#This Row],[Alku PVM]] )&lt;=6,AND(MONTH(Taulukko1[[#This Row],[Alku PVM]] )=6))</f>
        <v>0</v>
      </c>
      <c r="AH483" s="90" t="b">
        <f>OR(MONTH(Taulukko1[[#This Row],[Loppu PVM]])&lt;=6,AND(MONTH(Taulukko1[[#This Row],[Loppu PVM]] )=6))</f>
        <v>0</v>
      </c>
    </row>
    <row r="484" spans="1:34" ht="12.75" customHeight="1">
      <c r="A484" t="s">
        <v>2020</v>
      </c>
      <c r="B484" s="23">
        <v>39752</v>
      </c>
      <c r="C484" t="s">
        <v>2019</v>
      </c>
      <c r="F484" s="4">
        <v>39793</v>
      </c>
      <c r="G484" s="5">
        <v>28</v>
      </c>
      <c r="H484" s="16">
        <v>28</v>
      </c>
      <c r="I484" s="126" t="e">
        <f>INDEX('TOL2008'!B:B,MATCH(A484,'TOL2008'!A:A,0))</f>
        <v>#N/A</v>
      </c>
      <c r="J484" s="126" t="e">
        <f>INDEX(Pääluokka!$H$2:$H$100,MATCH(VALUE(LEFT(Taulukko1[[#This Row],[TOL2008]],2)),Pääluokka!$G$2:$G$100,0))</f>
        <v>#N/A</v>
      </c>
      <c r="K484" s="126" t="e">
        <f>INDEX(Pääluokka!$I$2:$I$100,MATCH(VALUE(LEFT(Taulukko1[[#This Row],[TOL2008]],2)),Pääluokka!$G$2:$G$100,0))</f>
        <v>#N/A</v>
      </c>
      <c r="L484" s="41">
        <f t="shared" si="70"/>
        <v>41</v>
      </c>
      <c r="M484" s="43">
        <f t="shared" si="71"/>
        <v>39752</v>
      </c>
      <c r="N484" s="43">
        <f t="shared" si="72"/>
        <v>39793</v>
      </c>
      <c r="O484" s="43">
        <f t="shared" si="73"/>
        <v>39722</v>
      </c>
      <c r="P484" s="43">
        <f t="shared" si="74"/>
        <v>39783</v>
      </c>
      <c r="Q484" s="41">
        <f t="shared" si="75"/>
        <v>2008</v>
      </c>
      <c r="R484" s="41">
        <f t="shared" si="76"/>
        <v>2008</v>
      </c>
      <c r="S484" s="43" t="str">
        <f>YEAR(Taulukko1[[#This Row],[Alku KK]])&amp;"Q"&amp;ROUNDDOWN((MONTH(Taulukko1[[#This Row],[Alku KK]])-1)/3+1,0)</f>
        <v>2008Q4</v>
      </c>
      <c r="T484" s="43" t="str">
        <f>YEAR(Taulukko1[[#This Row],[Loppu KK]])&amp;"Q"&amp;ROUNDDOWN((MONTH(Taulukko1[[#This Row],[Loppu KK]])-1)/3+1,0)</f>
        <v>2008Q4</v>
      </c>
      <c r="U484" s="66">
        <f>IF(COUNT(Taulukko1[[#This Row],[Neuvottelujen alaiset ]])=1,Taulukko1[[#This Row],[Neuvottelujen alaiset ]],Taulukko1[[#This Row],[Vähennystarve]])</f>
        <v>28</v>
      </c>
      <c r="V484" s="44" t="str">
        <f t="shared" si="77"/>
        <v>NA</v>
      </c>
      <c r="W484" s="44">
        <f t="shared" si="78"/>
        <v>1</v>
      </c>
      <c r="X484" s="44" t="str">
        <f t="shared" si="79"/>
        <v>NA</v>
      </c>
      <c r="Y484" s="90" t="b">
        <f>AND(MONTH(Taulukko1[[#This Row],[Alku PVM]] )=6,DAY(Taulukko1[[#This Row],[Alku PVM]] )&gt;19)</f>
        <v>0</v>
      </c>
      <c r="Z484" s="90" t="b">
        <f>AND(MONTH(Taulukko1[[#This Row],[Loppu PVM]] )=6,DAY(Taulukko1[[#This Row],[Loppu PVM]] )&gt;19)</f>
        <v>0</v>
      </c>
      <c r="AA484" s="90" t="b">
        <f>OR(MONTH(Taulukko1[[#This Row],[Alku PVM]] )&lt;=5,AND(MONTH(Taulukko1[[#This Row],[Alku PVM]] )=6,DAY(Taulukko1[[#This Row],[Alku PVM]] )&lt;20))</f>
        <v>0</v>
      </c>
      <c r="AB484" s="90" t="b">
        <f>OR(MONTH(Taulukko1[[#This Row],[Loppu PVM]])&lt;=5,AND(MONTH(Taulukko1[[#This Row],[Loppu PVM]] )=6,DAY(Taulukko1[[#This Row],[Loppu PVM]])&lt;20))</f>
        <v>0</v>
      </c>
      <c r="AC484" s="90" t="b">
        <f>OR(MONTH(Taulukko1[[#This Row],[Alku PVM]] )&lt;=3,AND(MONTH(Taulukko1[[#This Row],[Alku PVM]] )=3))</f>
        <v>0</v>
      </c>
      <c r="AD484" s="90" t="b">
        <f>OR(MONTH(Taulukko1[[#This Row],[Loppu PVM]] )&lt;=3,AND(MONTH(Taulukko1[[#This Row],[Loppu PVM]] )=3))</f>
        <v>0</v>
      </c>
      <c r="AE484" s="90" t="b">
        <f>OR(MONTH(Taulukko1[[#This Row],[Alku PVM]] )&lt;=9,AND(MONTH(Taulukko1[[#This Row],[Alku PVM]] )=9))</f>
        <v>0</v>
      </c>
      <c r="AF484" s="90" t="b">
        <f>OR(MONTH(Taulukko1[[#This Row],[Loppu PVM]])&lt;=9,AND(MONTH(Taulukko1[[#This Row],[Loppu PVM]] )=9))</f>
        <v>0</v>
      </c>
      <c r="AG484" s="90" t="b">
        <f>OR(MONTH(Taulukko1[[#This Row],[Alku PVM]] )&lt;=6,AND(MONTH(Taulukko1[[#This Row],[Alku PVM]] )=6))</f>
        <v>0</v>
      </c>
      <c r="AH484" s="90" t="b">
        <f>OR(MONTH(Taulukko1[[#This Row],[Loppu PVM]])&lt;=6,AND(MONTH(Taulukko1[[#This Row],[Loppu PVM]] )=6))</f>
        <v>0</v>
      </c>
    </row>
    <row r="485" spans="1:34" ht="12.75" customHeight="1">
      <c r="A485" t="s">
        <v>321</v>
      </c>
      <c r="B485" s="23">
        <v>39752</v>
      </c>
      <c r="C485" t="s">
        <v>1975</v>
      </c>
      <c r="E485" s="62">
        <v>70</v>
      </c>
      <c r="F485" s="4">
        <v>39771</v>
      </c>
      <c r="G485" s="5">
        <v>0</v>
      </c>
      <c r="H485" s="16">
        <v>1000</v>
      </c>
      <c r="I485" s="126">
        <f>INDEX('TOL2008'!B:B,MATCH(A485,'TOL2008'!A:A,0))</f>
        <v>22110</v>
      </c>
      <c r="J485" s="126" t="str">
        <f>INDEX(Pääluokka!$H$2:$H$100,MATCH(VALUE(LEFT(Taulukko1[[#This Row],[TOL2008]],2)),Pääluokka!$G$2:$G$100,0))</f>
        <v>Teollisuus</v>
      </c>
      <c r="K485" s="126" t="str">
        <f>INDEX(Pääluokka!$I$2:$I$100,MATCH(VALUE(LEFT(Taulukko1[[#This Row],[TOL2008]],2)),Pääluokka!$G$2:$G$100,0))</f>
        <v>Teollisuus (C-E)</v>
      </c>
      <c r="L485" s="41">
        <f t="shared" si="70"/>
        <v>19</v>
      </c>
      <c r="M485" s="43">
        <f t="shared" si="71"/>
        <v>39752</v>
      </c>
      <c r="N485" s="43">
        <f t="shared" si="72"/>
        <v>39771</v>
      </c>
      <c r="O485" s="43">
        <f t="shared" si="73"/>
        <v>39722</v>
      </c>
      <c r="P485" s="43">
        <f t="shared" si="74"/>
        <v>39753</v>
      </c>
      <c r="Q485" s="41">
        <f t="shared" si="75"/>
        <v>2008</v>
      </c>
      <c r="R485" s="41">
        <f t="shared" si="76"/>
        <v>2008</v>
      </c>
      <c r="S485" s="43" t="str">
        <f>YEAR(Taulukko1[[#This Row],[Alku KK]])&amp;"Q"&amp;ROUNDDOWN((MONTH(Taulukko1[[#This Row],[Alku KK]])-1)/3+1,0)</f>
        <v>2008Q4</v>
      </c>
      <c r="T485" s="43" t="str">
        <f>YEAR(Taulukko1[[#This Row],[Loppu KK]])&amp;"Q"&amp;ROUNDDOWN((MONTH(Taulukko1[[#This Row],[Loppu KK]])-1)/3+1,0)</f>
        <v>2008Q4</v>
      </c>
      <c r="U485" s="66">
        <f>IF(COUNT(Taulukko1[[#This Row],[Neuvottelujen alaiset ]])=1,Taulukko1[[#This Row],[Neuvottelujen alaiset ]],Taulukko1[[#This Row],[Vähennystarve]])</f>
        <v>1000</v>
      </c>
      <c r="V485" s="44">
        <f t="shared" si="77"/>
        <v>7.0000000000000007E-2</v>
      </c>
      <c r="W485" s="44">
        <f t="shared" si="78"/>
        <v>0</v>
      </c>
      <c r="X485" s="44">
        <f t="shared" si="79"/>
        <v>0</v>
      </c>
      <c r="Y485" s="90" t="b">
        <f>AND(MONTH(Taulukko1[[#This Row],[Alku PVM]] )=6,DAY(Taulukko1[[#This Row],[Alku PVM]] )&gt;19)</f>
        <v>0</v>
      </c>
      <c r="Z485" s="90" t="b">
        <f>AND(MONTH(Taulukko1[[#This Row],[Loppu PVM]] )=6,DAY(Taulukko1[[#This Row],[Loppu PVM]] )&gt;19)</f>
        <v>0</v>
      </c>
      <c r="AA485" s="90" t="b">
        <f>OR(MONTH(Taulukko1[[#This Row],[Alku PVM]] )&lt;=5,AND(MONTH(Taulukko1[[#This Row],[Alku PVM]] )=6,DAY(Taulukko1[[#This Row],[Alku PVM]] )&lt;20))</f>
        <v>0</v>
      </c>
      <c r="AB485" s="90" t="b">
        <f>OR(MONTH(Taulukko1[[#This Row],[Loppu PVM]])&lt;=5,AND(MONTH(Taulukko1[[#This Row],[Loppu PVM]] )=6,DAY(Taulukko1[[#This Row],[Loppu PVM]])&lt;20))</f>
        <v>0</v>
      </c>
      <c r="AC485" s="90" t="b">
        <f>OR(MONTH(Taulukko1[[#This Row],[Alku PVM]] )&lt;=3,AND(MONTH(Taulukko1[[#This Row],[Alku PVM]] )=3))</f>
        <v>0</v>
      </c>
      <c r="AD485" s="90" t="b">
        <f>OR(MONTH(Taulukko1[[#This Row],[Loppu PVM]] )&lt;=3,AND(MONTH(Taulukko1[[#This Row],[Loppu PVM]] )=3))</f>
        <v>0</v>
      </c>
      <c r="AE485" s="90" t="b">
        <f>OR(MONTH(Taulukko1[[#This Row],[Alku PVM]] )&lt;=9,AND(MONTH(Taulukko1[[#This Row],[Alku PVM]] )=9))</f>
        <v>0</v>
      </c>
      <c r="AF485" s="90" t="b">
        <f>OR(MONTH(Taulukko1[[#This Row],[Loppu PVM]])&lt;=9,AND(MONTH(Taulukko1[[#This Row],[Loppu PVM]] )=9))</f>
        <v>0</v>
      </c>
      <c r="AG485" s="90" t="b">
        <f>OR(MONTH(Taulukko1[[#This Row],[Alku PVM]] )&lt;=6,AND(MONTH(Taulukko1[[#This Row],[Alku PVM]] )=6))</f>
        <v>0</v>
      </c>
      <c r="AH485" s="90" t="b">
        <f>OR(MONTH(Taulukko1[[#This Row],[Loppu PVM]])&lt;=6,AND(MONTH(Taulukko1[[#This Row],[Loppu PVM]] )=6))</f>
        <v>0</v>
      </c>
    </row>
    <row r="486" spans="1:34" ht="12.75" customHeight="1">
      <c r="A486" t="s">
        <v>321</v>
      </c>
      <c r="B486" s="23">
        <v>39752</v>
      </c>
      <c r="C486" t="s">
        <v>1974</v>
      </c>
      <c r="E486" s="62">
        <v>0</v>
      </c>
      <c r="F486" s="4">
        <v>39801</v>
      </c>
      <c r="G486" s="5">
        <v>0</v>
      </c>
      <c r="H486" s="16">
        <v>100</v>
      </c>
      <c r="I486" s="126">
        <f>INDEX('TOL2008'!B:B,MATCH(A486,'TOL2008'!A:A,0))</f>
        <v>22110</v>
      </c>
      <c r="J486" s="126" t="str">
        <f>INDEX(Pääluokka!$H$2:$H$100,MATCH(VALUE(LEFT(Taulukko1[[#This Row],[TOL2008]],2)),Pääluokka!$G$2:$G$100,0))</f>
        <v>Teollisuus</v>
      </c>
      <c r="K486" s="126" t="str">
        <f>INDEX(Pääluokka!$I$2:$I$100,MATCH(VALUE(LEFT(Taulukko1[[#This Row],[TOL2008]],2)),Pääluokka!$G$2:$G$100,0))</f>
        <v>Teollisuus (C-E)</v>
      </c>
      <c r="L486" s="41">
        <f t="shared" si="70"/>
        <v>49</v>
      </c>
      <c r="M486" s="43">
        <f t="shared" si="71"/>
        <v>39752</v>
      </c>
      <c r="N486" s="43">
        <f t="shared" si="72"/>
        <v>39801</v>
      </c>
      <c r="O486" s="43">
        <f t="shared" si="73"/>
        <v>39722</v>
      </c>
      <c r="P486" s="43">
        <f t="shared" si="74"/>
        <v>39783</v>
      </c>
      <c r="Q486" s="41">
        <f t="shared" si="75"/>
        <v>2008</v>
      </c>
      <c r="R486" s="41">
        <f t="shared" si="76"/>
        <v>2008</v>
      </c>
      <c r="S486" s="43" t="str">
        <f>YEAR(Taulukko1[[#This Row],[Alku KK]])&amp;"Q"&amp;ROUNDDOWN((MONTH(Taulukko1[[#This Row],[Alku KK]])-1)/3+1,0)</f>
        <v>2008Q4</v>
      </c>
      <c r="T486" s="43" t="str">
        <f>YEAR(Taulukko1[[#This Row],[Loppu KK]])&amp;"Q"&amp;ROUNDDOWN((MONTH(Taulukko1[[#This Row],[Loppu KK]])-1)/3+1,0)</f>
        <v>2008Q4</v>
      </c>
      <c r="U486" s="66">
        <f>IF(COUNT(Taulukko1[[#This Row],[Neuvottelujen alaiset ]])=1,Taulukko1[[#This Row],[Neuvottelujen alaiset ]],Taulukko1[[#This Row],[Vähennystarve]])</f>
        <v>100</v>
      </c>
      <c r="V486" s="44">
        <f t="shared" si="77"/>
        <v>0</v>
      </c>
      <c r="W486" s="44">
        <f t="shared" si="78"/>
        <v>0</v>
      </c>
      <c r="X486" s="44" t="e">
        <f t="shared" si="79"/>
        <v>#DIV/0!</v>
      </c>
      <c r="Y486" s="90" t="b">
        <f>AND(MONTH(Taulukko1[[#This Row],[Alku PVM]] )=6,DAY(Taulukko1[[#This Row],[Alku PVM]] )&gt;19)</f>
        <v>0</v>
      </c>
      <c r="Z486" s="90" t="b">
        <f>AND(MONTH(Taulukko1[[#This Row],[Loppu PVM]] )=6,DAY(Taulukko1[[#This Row],[Loppu PVM]] )&gt;19)</f>
        <v>0</v>
      </c>
      <c r="AA486" s="90" t="b">
        <f>OR(MONTH(Taulukko1[[#This Row],[Alku PVM]] )&lt;=5,AND(MONTH(Taulukko1[[#This Row],[Alku PVM]] )=6,DAY(Taulukko1[[#This Row],[Alku PVM]] )&lt;20))</f>
        <v>0</v>
      </c>
      <c r="AB486" s="90" t="b">
        <f>OR(MONTH(Taulukko1[[#This Row],[Loppu PVM]])&lt;=5,AND(MONTH(Taulukko1[[#This Row],[Loppu PVM]] )=6,DAY(Taulukko1[[#This Row],[Loppu PVM]])&lt;20))</f>
        <v>0</v>
      </c>
      <c r="AC486" s="90" t="b">
        <f>OR(MONTH(Taulukko1[[#This Row],[Alku PVM]] )&lt;=3,AND(MONTH(Taulukko1[[#This Row],[Alku PVM]] )=3))</f>
        <v>0</v>
      </c>
      <c r="AD486" s="90" t="b">
        <f>OR(MONTH(Taulukko1[[#This Row],[Loppu PVM]] )&lt;=3,AND(MONTH(Taulukko1[[#This Row],[Loppu PVM]] )=3))</f>
        <v>0</v>
      </c>
      <c r="AE486" s="90" t="b">
        <f>OR(MONTH(Taulukko1[[#This Row],[Alku PVM]] )&lt;=9,AND(MONTH(Taulukko1[[#This Row],[Alku PVM]] )=9))</f>
        <v>0</v>
      </c>
      <c r="AF486" s="90" t="b">
        <f>OR(MONTH(Taulukko1[[#This Row],[Loppu PVM]])&lt;=9,AND(MONTH(Taulukko1[[#This Row],[Loppu PVM]] )=9))</f>
        <v>0</v>
      </c>
      <c r="AG486" s="90" t="b">
        <f>OR(MONTH(Taulukko1[[#This Row],[Alku PVM]] )&lt;=6,AND(MONTH(Taulukko1[[#This Row],[Alku PVM]] )=6))</f>
        <v>0</v>
      </c>
      <c r="AH486" s="90" t="b">
        <f>OR(MONTH(Taulukko1[[#This Row],[Loppu PVM]])&lt;=6,AND(MONTH(Taulukko1[[#This Row],[Loppu PVM]] )=6))</f>
        <v>0</v>
      </c>
    </row>
    <row r="487" spans="1:34" ht="12.75" customHeight="1">
      <c r="A487" t="s">
        <v>1940</v>
      </c>
      <c r="B487" s="23">
        <v>39752</v>
      </c>
      <c r="C487" t="s">
        <v>1941</v>
      </c>
      <c r="E487" s="62">
        <v>100</v>
      </c>
      <c r="F487" s="4">
        <v>39794</v>
      </c>
      <c r="G487" s="5">
        <v>94</v>
      </c>
      <c r="H487" s="16">
        <v>100</v>
      </c>
      <c r="I487" s="126" t="e">
        <f>INDEX('TOL2008'!B:B,MATCH(A487,'TOL2008'!A:A,0))</f>
        <v>#N/A</v>
      </c>
      <c r="J487" s="126" t="e">
        <f>INDEX(Pääluokka!$H$2:$H$100,MATCH(VALUE(LEFT(Taulukko1[[#This Row],[TOL2008]],2)),Pääluokka!$G$2:$G$100,0))</f>
        <v>#N/A</v>
      </c>
      <c r="K487" s="126" t="e">
        <f>INDEX(Pääluokka!$I$2:$I$100,MATCH(VALUE(LEFT(Taulukko1[[#This Row],[TOL2008]],2)),Pääluokka!$G$2:$G$100,0))</f>
        <v>#N/A</v>
      </c>
      <c r="L487" s="41">
        <f t="shared" si="70"/>
        <v>42</v>
      </c>
      <c r="M487" s="43">
        <f t="shared" si="71"/>
        <v>39752</v>
      </c>
      <c r="N487" s="43">
        <f t="shared" si="72"/>
        <v>39794</v>
      </c>
      <c r="O487" s="43">
        <f t="shared" si="73"/>
        <v>39722</v>
      </c>
      <c r="P487" s="43">
        <f t="shared" si="74"/>
        <v>39783</v>
      </c>
      <c r="Q487" s="41">
        <f t="shared" si="75"/>
        <v>2008</v>
      </c>
      <c r="R487" s="41">
        <f t="shared" si="76"/>
        <v>2008</v>
      </c>
      <c r="S487" s="43" t="str">
        <f>YEAR(Taulukko1[[#This Row],[Alku KK]])&amp;"Q"&amp;ROUNDDOWN((MONTH(Taulukko1[[#This Row],[Alku KK]])-1)/3+1,0)</f>
        <v>2008Q4</v>
      </c>
      <c r="T487" s="43" t="str">
        <f>YEAR(Taulukko1[[#This Row],[Loppu KK]])&amp;"Q"&amp;ROUNDDOWN((MONTH(Taulukko1[[#This Row],[Loppu KK]])-1)/3+1,0)</f>
        <v>2008Q4</v>
      </c>
      <c r="U487" s="66">
        <f>IF(COUNT(Taulukko1[[#This Row],[Neuvottelujen alaiset ]])=1,Taulukko1[[#This Row],[Neuvottelujen alaiset ]],Taulukko1[[#This Row],[Vähennystarve]])</f>
        <v>100</v>
      </c>
      <c r="V487" s="44">
        <f t="shared" si="77"/>
        <v>1</v>
      </c>
      <c r="W487" s="44">
        <f t="shared" si="78"/>
        <v>0.94</v>
      </c>
      <c r="X487" s="44">
        <f t="shared" si="79"/>
        <v>0.94</v>
      </c>
      <c r="Y487" s="90" t="b">
        <f>AND(MONTH(Taulukko1[[#This Row],[Alku PVM]] )=6,DAY(Taulukko1[[#This Row],[Alku PVM]] )&gt;19)</f>
        <v>0</v>
      </c>
      <c r="Z487" s="90" t="b">
        <f>AND(MONTH(Taulukko1[[#This Row],[Loppu PVM]] )=6,DAY(Taulukko1[[#This Row],[Loppu PVM]] )&gt;19)</f>
        <v>0</v>
      </c>
      <c r="AA487" s="90" t="b">
        <f>OR(MONTH(Taulukko1[[#This Row],[Alku PVM]] )&lt;=5,AND(MONTH(Taulukko1[[#This Row],[Alku PVM]] )=6,DAY(Taulukko1[[#This Row],[Alku PVM]] )&lt;20))</f>
        <v>0</v>
      </c>
      <c r="AB487" s="90" t="b">
        <f>OR(MONTH(Taulukko1[[#This Row],[Loppu PVM]])&lt;=5,AND(MONTH(Taulukko1[[#This Row],[Loppu PVM]] )=6,DAY(Taulukko1[[#This Row],[Loppu PVM]])&lt;20))</f>
        <v>0</v>
      </c>
      <c r="AC487" s="90" t="b">
        <f>OR(MONTH(Taulukko1[[#This Row],[Alku PVM]] )&lt;=3,AND(MONTH(Taulukko1[[#This Row],[Alku PVM]] )=3))</f>
        <v>0</v>
      </c>
      <c r="AD487" s="90" t="b">
        <f>OR(MONTH(Taulukko1[[#This Row],[Loppu PVM]] )&lt;=3,AND(MONTH(Taulukko1[[#This Row],[Loppu PVM]] )=3))</f>
        <v>0</v>
      </c>
      <c r="AE487" s="90" t="b">
        <f>OR(MONTH(Taulukko1[[#This Row],[Alku PVM]] )&lt;=9,AND(MONTH(Taulukko1[[#This Row],[Alku PVM]] )=9))</f>
        <v>0</v>
      </c>
      <c r="AF487" s="90" t="b">
        <f>OR(MONTH(Taulukko1[[#This Row],[Loppu PVM]])&lt;=9,AND(MONTH(Taulukko1[[#This Row],[Loppu PVM]] )=9))</f>
        <v>0</v>
      </c>
      <c r="AG487" s="90" t="b">
        <f>OR(MONTH(Taulukko1[[#This Row],[Alku PVM]] )&lt;=6,AND(MONTH(Taulukko1[[#This Row],[Alku PVM]] )=6))</f>
        <v>0</v>
      </c>
      <c r="AH487" s="90" t="b">
        <f>OR(MONTH(Taulukko1[[#This Row],[Loppu PVM]])&lt;=6,AND(MONTH(Taulukko1[[#This Row],[Loppu PVM]] )=6))</f>
        <v>0</v>
      </c>
    </row>
    <row r="488" spans="1:34" ht="12.75" customHeight="1">
      <c r="A488" t="s">
        <v>2985</v>
      </c>
      <c r="B488" s="23">
        <v>39753</v>
      </c>
      <c r="C488" t="s">
        <v>2984</v>
      </c>
      <c r="F488" s="4">
        <v>39826</v>
      </c>
      <c r="G488" s="5">
        <v>43</v>
      </c>
      <c r="H488" s="22">
        <v>43</v>
      </c>
      <c r="I488" s="126" t="e">
        <f>INDEX('TOL2008'!B:B,MATCH(A488,'TOL2008'!A:A,0))</f>
        <v>#N/A</v>
      </c>
      <c r="J488" s="126" t="e">
        <f>INDEX(Pääluokka!$H$2:$H$100,MATCH(VALUE(LEFT(Taulukko1[[#This Row],[TOL2008]],2)),Pääluokka!$G$2:$G$100,0))</f>
        <v>#N/A</v>
      </c>
      <c r="K488" s="126" t="e">
        <f>INDEX(Pääluokka!$I$2:$I$100,MATCH(VALUE(LEFT(Taulukko1[[#This Row],[TOL2008]],2)),Pääluokka!$G$2:$G$100,0))</f>
        <v>#N/A</v>
      </c>
      <c r="L488" s="41">
        <f t="shared" si="70"/>
        <v>73</v>
      </c>
      <c r="M488" s="43">
        <f t="shared" si="71"/>
        <v>39753</v>
      </c>
      <c r="N488" s="43">
        <f t="shared" si="72"/>
        <v>39826</v>
      </c>
      <c r="O488" s="43">
        <f t="shared" si="73"/>
        <v>39753</v>
      </c>
      <c r="P488" s="43">
        <f t="shared" si="74"/>
        <v>39814</v>
      </c>
      <c r="Q488" s="41">
        <f t="shared" si="75"/>
        <v>2008</v>
      </c>
      <c r="R488" s="41">
        <f t="shared" si="76"/>
        <v>2009</v>
      </c>
      <c r="S488" s="43" t="str">
        <f>YEAR(Taulukko1[[#This Row],[Alku KK]])&amp;"Q"&amp;ROUNDDOWN((MONTH(Taulukko1[[#This Row],[Alku KK]])-1)/3+1,0)</f>
        <v>2008Q4</v>
      </c>
      <c r="T488" s="43" t="str">
        <f>YEAR(Taulukko1[[#This Row],[Loppu KK]])&amp;"Q"&amp;ROUNDDOWN((MONTH(Taulukko1[[#This Row],[Loppu KK]])-1)/3+1,0)</f>
        <v>2009Q1</v>
      </c>
      <c r="U488" s="66">
        <f>IF(COUNT(Taulukko1[[#This Row],[Neuvottelujen alaiset ]])=1,Taulukko1[[#This Row],[Neuvottelujen alaiset ]],Taulukko1[[#This Row],[Vähennystarve]])</f>
        <v>43</v>
      </c>
      <c r="V488" s="44" t="str">
        <f t="shared" si="77"/>
        <v>NA</v>
      </c>
      <c r="W488" s="44">
        <f t="shared" si="78"/>
        <v>1</v>
      </c>
      <c r="X488" s="44" t="str">
        <f t="shared" si="79"/>
        <v>NA</v>
      </c>
      <c r="Y488" s="90" t="b">
        <f>AND(MONTH(Taulukko1[[#This Row],[Alku PVM]] )=6,DAY(Taulukko1[[#This Row],[Alku PVM]] )&gt;19)</f>
        <v>0</v>
      </c>
      <c r="Z488" s="90" t="b">
        <f>AND(MONTH(Taulukko1[[#This Row],[Loppu PVM]] )=6,DAY(Taulukko1[[#This Row],[Loppu PVM]] )&gt;19)</f>
        <v>0</v>
      </c>
      <c r="AA488" s="90" t="b">
        <f>OR(MONTH(Taulukko1[[#This Row],[Alku PVM]] )&lt;=5,AND(MONTH(Taulukko1[[#This Row],[Alku PVM]] )=6,DAY(Taulukko1[[#This Row],[Alku PVM]] )&lt;20))</f>
        <v>0</v>
      </c>
      <c r="AB488" s="90" t="b">
        <f>OR(MONTH(Taulukko1[[#This Row],[Loppu PVM]])&lt;=5,AND(MONTH(Taulukko1[[#This Row],[Loppu PVM]] )=6,DAY(Taulukko1[[#This Row],[Loppu PVM]])&lt;20))</f>
        <v>1</v>
      </c>
      <c r="AC488" s="90" t="b">
        <f>OR(MONTH(Taulukko1[[#This Row],[Alku PVM]] )&lt;=3,AND(MONTH(Taulukko1[[#This Row],[Alku PVM]] )=3))</f>
        <v>0</v>
      </c>
      <c r="AD488" s="90" t="b">
        <f>OR(MONTH(Taulukko1[[#This Row],[Loppu PVM]] )&lt;=3,AND(MONTH(Taulukko1[[#This Row],[Loppu PVM]] )=3))</f>
        <v>1</v>
      </c>
      <c r="AE488" s="90" t="b">
        <f>OR(MONTH(Taulukko1[[#This Row],[Alku PVM]] )&lt;=9,AND(MONTH(Taulukko1[[#This Row],[Alku PVM]] )=9))</f>
        <v>0</v>
      </c>
      <c r="AF488" s="90" t="b">
        <f>OR(MONTH(Taulukko1[[#This Row],[Loppu PVM]])&lt;=9,AND(MONTH(Taulukko1[[#This Row],[Loppu PVM]] )=9))</f>
        <v>1</v>
      </c>
      <c r="AG488" s="90" t="b">
        <f>OR(MONTH(Taulukko1[[#This Row],[Alku PVM]] )&lt;=6,AND(MONTH(Taulukko1[[#This Row],[Alku PVM]] )=6))</f>
        <v>0</v>
      </c>
      <c r="AH488" s="90" t="b">
        <f>OR(MONTH(Taulukko1[[#This Row],[Loppu PVM]])&lt;=6,AND(MONTH(Taulukko1[[#This Row],[Loppu PVM]] )=6))</f>
        <v>1</v>
      </c>
    </row>
    <row r="489" spans="1:34" ht="12.75" customHeight="1">
      <c r="A489" t="s">
        <v>2896</v>
      </c>
      <c r="B489" s="23">
        <v>39753</v>
      </c>
      <c r="C489" t="s">
        <v>2897</v>
      </c>
      <c r="F489" s="4">
        <v>39838</v>
      </c>
      <c r="G489" s="5">
        <v>0</v>
      </c>
      <c r="H489" s="22">
        <v>150</v>
      </c>
      <c r="I489" s="126" t="e">
        <f>INDEX('TOL2008'!B:B,MATCH(A489,'TOL2008'!A:A,0))</f>
        <v>#N/A</v>
      </c>
      <c r="J489" s="126" t="e">
        <f>INDEX(Pääluokka!$H$2:$H$100,MATCH(VALUE(LEFT(Taulukko1[[#This Row],[TOL2008]],2)),Pääluokka!$G$2:$G$100,0))</f>
        <v>#N/A</v>
      </c>
      <c r="K489" s="126" t="e">
        <f>INDEX(Pääluokka!$I$2:$I$100,MATCH(VALUE(LEFT(Taulukko1[[#This Row],[TOL2008]],2)),Pääluokka!$G$2:$G$100,0))</f>
        <v>#N/A</v>
      </c>
      <c r="L489" s="41">
        <f t="shared" si="70"/>
        <v>85</v>
      </c>
      <c r="M489" s="43">
        <f t="shared" si="71"/>
        <v>39753</v>
      </c>
      <c r="N489" s="43">
        <f t="shared" si="72"/>
        <v>39838</v>
      </c>
      <c r="O489" s="43">
        <f t="shared" si="73"/>
        <v>39753</v>
      </c>
      <c r="P489" s="43">
        <f t="shared" si="74"/>
        <v>39814</v>
      </c>
      <c r="Q489" s="41">
        <f t="shared" si="75"/>
        <v>2008</v>
      </c>
      <c r="R489" s="41">
        <f t="shared" si="76"/>
        <v>2009</v>
      </c>
      <c r="S489" s="43" t="str">
        <f>YEAR(Taulukko1[[#This Row],[Alku KK]])&amp;"Q"&amp;ROUNDDOWN((MONTH(Taulukko1[[#This Row],[Alku KK]])-1)/3+1,0)</f>
        <v>2008Q4</v>
      </c>
      <c r="T489" s="43" t="str">
        <f>YEAR(Taulukko1[[#This Row],[Loppu KK]])&amp;"Q"&amp;ROUNDDOWN((MONTH(Taulukko1[[#This Row],[Loppu KK]])-1)/3+1,0)</f>
        <v>2009Q1</v>
      </c>
      <c r="U489" s="66">
        <f>IF(COUNT(Taulukko1[[#This Row],[Neuvottelujen alaiset ]])=1,Taulukko1[[#This Row],[Neuvottelujen alaiset ]],Taulukko1[[#This Row],[Vähennystarve]])</f>
        <v>150</v>
      </c>
      <c r="V489" s="44" t="str">
        <f t="shared" si="77"/>
        <v>NA</v>
      </c>
      <c r="W489" s="44">
        <f t="shared" si="78"/>
        <v>0</v>
      </c>
      <c r="X489" s="44" t="str">
        <f t="shared" si="79"/>
        <v>NA</v>
      </c>
      <c r="Y489" s="90" t="b">
        <f>AND(MONTH(Taulukko1[[#This Row],[Alku PVM]] )=6,DAY(Taulukko1[[#This Row],[Alku PVM]] )&gt;19)</f>
        <v>0</v>
      </c>
      <c r="Z489" s="90" t="b">
        <f>AND(MONTH(Taulukko1[[#This Row],[Loppu PVM]] )=6,DAY(Taulukko1[[#This Row],[Loppu PVM]] )&gt;19)</f>
        <v>0</v>
      </c>
      <c r="AA489" s="90" t="b">
        <f>OR(MONTH(Taulukko1[[#This Row],[Alku PVM]] )&lt;=5,AND(MONTH(Taulukko1[[#This Row],[Alku PVM]] )=6,DAY(Taulukko1[[#This Row],[Alku PVM]] )&lt;20))</f>
        <v>0</v>
      </c>
      <c r="AB489" s="90" t="b">
        <f>OR(MONTH(Taulukko1[[#This Row],[Loppu PVM]])&lt;=5,AND(MONTH(Taulukko1[[#This Row],[Loppu PVM]] )=6,DAY(Taulukko1[[#This Row],[Loppu PVM]])&lt;20))</f>
        <v>1</v>
      </c>
      <c r="AC489" s="90" t="b">
        <f>OR(MONTH(Taulukko1[[#This Row],[Alku PVM]] )&lt;=3,AND(MONTH(Taulukko1[[#This Row],[Alku PVM]] )=3))</f>
        <v>0</v>
      </c>
      <c r="AD489" s="90" t="b">
        <f>OR(MONTH(Taulukko1[[#This Row],[Loppu PVM]] )&lt;=3,AND(MONTH(Taulukko1[[#This Row],[Loppu PVM]] )=3))</f>
        <v>1</v>
      </c>
      <c r="AE489" s="90" t="b">
        <f>OR(MONTH(Taulukko1[[#This Row],[Alku PVM]] )&lt;=9,AND(MONTH(Taulukko1[[#This Row],[Alku PVM]] )=9))</f>
        <v>0</v>
      </c>
      <c r="AF489" s="90" t="b">
        <f>OR(MONTH(Taulukko1[[#This Row],[Loppu PVM]])&lt;=9,AND(MONTH(Taulukko1[[#This Row],[Loppu PVM]] )=9))</f>
        <v>1</v>
      </c>
      <c r="AG489" s="90" t="b">
        <f>OR(MONTH(Taulukko1[[#This Row],[Alku PVM]] )&lt;=6,AND(MONTH(Taulukko1[[#This Row],[Alku PVM]] )=6))</f>
        <v>0</v>
      </c>
      <c r="AH489" s="90" t="b">
        <f>OR(MONTH(Taulukko1[[#This Row],[Loppu PVM]])&lt;=6,AND(MONTH(Taulukko1[[#This Row],[Loppu PVM]] )=6))</f>
        <v>1</v>
      </c>
    </row>
    <row r="490" spans="1:34" ht="12.75" customHeight="1">
      <c r="A490" t="s">
        <v>2087</v>
      </c>
      <c r="B490" s="23">
        <v>39753</v>
      </c>
      <c r="C490" t="s">
        <v>2086</v>
      </c>
      <c r="F490" s="4">
        <v>39801</v>
      </c>
      <c r="G490" s="5">
        <v>25</v>
      </c>
      <c r="H490" s="22"/>
      <c r="I490" s="126">
        <f>INDEX('TOL2008'!B:B,MATCH(A490,'TOL2008'!A:A,0))</f>
        <v>22290</v>
      </c>
      <c r="J490" s="126" t="str">
        <f>INDEX(Pääluokka!$H$2:$H$100,MATCH(VALUE(LEFT(Taulukko1[[#This Row],[TOL2008]],2)),Pääluokka!$G$2:$G$100,0))</f>
        <v>Teollisuus</v>
      </c>
      <c r="K490" s="126" t="str">
        <f>INDEX(Pääluokka!$I$2:$I$100,MATCH(VALUE(LEFT(Taulukko1[[#This Row],[TOL2008]],2)),Pääluokka!$G$2:$G$100,0))</f>
        <v>Teollisuus (C-E)</v>
      </c>
      <c r="L490" s="41">
        <f t="shared" si="70"/>
        <v>48</v>
      </c>
      <c r="M490" s="43">
        <f t="shared" si="71"/>
        <v>39753</v>
      </c>
      <c r="N490" s="43">
        <f t="shared" si="72"/>
        <v>39801</v>
      </c>
      <c r="O490" s="43">
        <f t="shared" si="73"/>
        <v>39753</v>
      </c>
      <c r="P490" s="43">
        <f t="shared" si="74"/>
        <v>39783</v>
      </c>
      <c r="Q490" s="41">
        <f t="shared" si="75"/>
        <v>2008</v>
      </c>
      <c r="R490" s="41">
        <f t="shared" si="76"/>
        <v>2008</v>
      </c>
      <c r="S490" s="43" t="str">
        <f>YEAR(Taulukko1[[#This Row],[Alku KK]])&amp;"Q"&amp;ROUNDDOWN((MONTH(Taulukko1[[#This Row],[Alku KK]])-1)/3+1,0)</f>
        <v>2008Q4</v>
      </c>
      <c r="T490" s="43" t="str">
        <f>YEAR(Taulukko1[[#This Row],[Loppu KK]])&amp;"Q"&amp;ROUNDDOWN((MONTH(Taulukko1[[#This Row],[Loppu KK]])-1)/3+1,0)</f>
        <v>2008Q4</v>
      </c>
      <c r="U490" s="66">
        <f>IF(COUNT(Taulukko1[[#This Row],[Neuvottelujen alaiset ]])=1,Taulukko1[[#This Row],[Neuvottelujen alaiset ]],Taulukko1[[#This Row],[Vähennystarve]])</f>
        <v>0</v>
      </c>
      <c r="V490" s="44" t="str">
        <f t="shared" si="77"/>
        <v>NA</v>
      </c>
      <c r="W490" s="44" t="str">
        <f t="shared" si="78"/>
        <v>NA</v>
      </c>
      <c r="X490" s="44" t="str">
        <f t="shared" si="79"/>
        <v>NA</v>
      </c>
      <c r="Y490" s="90" t="b">
        <f>AND(MONTH(Taulukko1[[#This Row],[Alku PVM]] )=6,DAY(Taulukko1[[#This Row],[Alku PVM]] )&gt;19)</f>
        <v>0</v>
      </c>
      <c r="Z490" s="90" t="b">
        <f>AND(MONTH(Taulukko1[[#This Row],[Loppu PVM]] )=6,DAY(Taulukko1[[#This Row],[Loppu PVM]] )&gt;19)</f>
        <v>0</v>
      </c>
      <c r="AA490" s="90" t="b">
        <f>OR(MONTH(Taulukko1[[#This Row],[Alku PVM]] )&lt;=5,AND(MONTH(Taulukko1[[#This Row],[Alku PVM]] )=6,DAY(Taulukko1[[#This Row],[Alku PVM]] )&lt;20))</f>
        <v>0</v>
      </c>
      <c r="AB490" s="90" t="b">
        <f>OR(MONTH(Taulukko1[[#This Row],[Loppu PVM]])&lt;=5,AND(MONTH(Taulukko1[[#This Row],[Loppu PVM]] )=6,DAY(Taulukko1[[#This Row],[Loppu PVM]])&lt;20))</f>
        <v>0</v>
      </c>
      <c r="AC490" s="90" t="b">
        <f>OR(MONTH(Taulukko1[[#This Row],[Alku PVM]] )&lt;=3,AND(MONTH(Taulukko1[[#This Row],[Alku PVM]] )=3))</f>
        <v>0</v>
      </c>
      <c r="AD490" s="90" t="b">
        <f>OR(MONTH(Taulukko1[[#This Row],[Loppu PVM]] )&lt;=3,AND(MONTH(Taulukko1[[#This Row],[Loppu PVM]] )=3))</f>
        <v>0</v>
      </c>
      <c r="AE490" s="90" t="b">
        <f>OR(MONTH(Taulukko1[[#This Row],[Alku PVM]] )&lt;=9,AND(MONTH(Taulukko1[[#This Row],[Alku PVM]] )=9))</f>
        <v>0</v>
      </c>
      <c r="AF490" s="90" t="b">
        <f>OR(MONTH(Taulukko1[[#This Row],[Loppu PVM]])&lt;=9,AND(MONTH(Taulukko1[[#This Row],[Loppu PVM]] )=9))</f>
        <v>0</v>
      </c>
      <c r="AG490" s="90" t="b">
        <f>OR(MONTH(Taulukko1[[#This Row],[Alku PVM]] )&lt;=6,AND(MONTH(Taulukko1[[#This Row],[Alku PVM]] )=6))</f>
        <v>0</v>
      </c>
      <c r="AH490" s="90" t="b">
        <f>OR(MONTH(Taulukko1[[#This Row],[Loppu PVM]])&lt;=6,AND(MONTH(Taulukko1[[#This Row],[Loppu PVM]] )=6))</f>
        <v>0</v>
      </c>
    </row>
    <row r="491" spans="1:34" ht="12.75" customHeight="1">
      <c r="A491" s="21" t="s">
        <v>2855</v>
      </c>
      <c r="B491" s="23">
        <v>39753</v>
      </c>
      <c r="C491" s="21" t="s">
        <v>361</v>
      </c>
      <c r="D491" s="24"/>
      <c r="F491" s="23">
        <v>39828</v>
      </c>
      <c r="G491" s="24">
        <v>15</v>
      </c>
      <c r="H491" s="16">
        <v>55</v>
      </c>
      <c r="I491" s="126" t="e">
        <f>INDEX('TOL2008'!B:B,MATCH(A491,'TOL2008'!A:A,0))</f>
        <v>#N/A</v>
      </c>
      <c r="J491" s="126" t="e">
        <f>INDEX(Pääluokka!$H$2:$H$100,MATCH(VALUE(LEFT(Taulukko1[[#This Row],[TOL2008]],2)),Pääluokka!$G$2:$G$100,0))</f>
        <v>#N/A</v>
      </c>
      <c r="K491" s="126" t="e">
        <f>INDEX(Pääluokka!$I$2:$I$100,MATCH(VALUE(LEFT(Taulukko1[[#This Row],[TOL2008]],2)),Pääluokka!$G$2:$G$100,0))</f>
        <v>#N/A</v>
      </c>
      <c r="L491" s="41">
        <f t="shared" si="70"/>
        <v>75</v>
      </c>
      <c r="M491" s="43">
        <f t="shared" si="71"/>
        <v>39753</v>
      </c>
      <c r="N491" s="43">
        <f t="shared" si="72"/>
        <v>39828</v>
      </c>
      <c r="O491" s="43">
        <f t="shared" si="73"/>
        <v>39753</v>
      </c>
      <c r="P491" s="43">
        <f t="shared" si="74"/>
        <v>39814</v>
      </c>
      <c r="Q491" s="41">
        <f t="shared" si="75"/>
        <v>2008</v>
      </c>
      <c r="R491" s="41">
        <f t="shared" si="76"/>
        <v>2009</v>
      </c>
      <c r="S491" s="43" t="str">
        <f>YEAR(Taulukko1[[#This Row],[Alku KK]])&amp;"Q"&amp;ROUNDDOWN((MONTH(Taulukko1[[#This Row],[Alku KK]])-1)/3+1,0)</f>
        <v>2008Q4</v>
      </c>
      <c r="T491" s="43" t="str">
        <f>YEAR(Taulukko1[[#This Row],[Loppu KK]])&amp;"Q"&amp;ROUNDDOWN((MONTH(Taulukko1[[#This Row],[Loppu KK]])-1)/3+1,0)</f>
        <v>2009Q1</v>
      </c>
      <c r="U491" s="66">
        <f>IF(COUNT(Taulukko1[[#This Row],[Neuvottelujen alaiset ]])=1,Taulukko1[[#This Row],[Neuvottelujen alaiset ]],Taulukko1[[#This Row],[Vähennystarve]])</f>
        <v>55</v>
      </c>
      <c r="V491" s="44" t="str">
        <f t="shared" si="77"/>
        <v>NA</v>
      </c>
      <c r="W491" s="44">
        <f t="shared" si="78"/>
        <v>0.27272727272727271</v>
      </c>
      <c r="X491" s="44" t="str">
        <f t="shared" si="79"/>
        <v>NA</v>
      </c>
      <c r="Y491" s="90" t="b">
        <f>AND(MONTH(Taulukko1[[#This Row],[Alku PVM]] )=6,DAY(Taulukko1[[#This Row],[Alku PVM]] )&gt;19)</f>
        <v>0</v>
      </c>
      <c r="Z491" s="90" t="b">
        <f>AND(MONTH(Taulukko1[[#This Row],[Loppu PVM]] )=6,DAY(Taulukko1[[#This Row],[Loppu PVM]] )&gt;19)</f>
        <v>0</v>
      </c>
      <c r="AA491" s="90" t="b">
        <f>OR(MONTH(Taulukko1[[#This Row],[Alku PVM]] )&lt;=5,AND(MONTH(Taulukko1[[#This Row],[Alku PVM]] )=6,DAY(Taulukko1[[#This Row],[Alku PVM]] )&lt;20))</f>
        <v>0</v>
      </c>
      <c r="AB491" s="90" t="b">
        <f>OR(MONTH(Taulukko1[[#This Row],[Loppu PVM]])&lt;=5,AND(MONTH(Taulukko1[[#This Row],[Loppu PVM]] )=6,DAY(Taulukko1[[#This Row],[Loppu PVM]])&lt;20))</f>
        <v>1</v>
      </c>
      <c r="AC491" s="90" t="b">
        <f>OR(MONTH(Taulukko1[[#This Row],[Alku PVM]] )&lt;=3,AND(MONTH(Taulukko1[[#This Row],[Alku PVM]] )=3))</f>
        <v>0</v>
      </c>
      <c r="AD491" s="90" t="b">
        <f>OR(MONTH(Taulukko1[[#This Row],[Loppu PVM]] )&lt;=3,AND(MONTH(Taulukko1[[#This Row],[Loppu PVM]] )=3))</f>
        <v>1</v>
      </c>
      <c r="AE491" s="90" t="b">
        <f>OR(MONTH(Taulukko1[[#This Row],[Alku PVM]] )&lt;=9,AND(MONTH(Taulukko1[[#This Row],[Alku PVM]] )=9))</f>
        <v>0</v>
      </c>
      <c r="AF491" s="90" t="b">
        <f>OR(MONTH(Taulukko1[[#This Row],[Loppu PVM]])&lt;=9,AND(MONTH(Taulukko1[[#This Row],[Loppu PVM]] )=9))</f>
        <v>1</v>
      </c>
      <c r="AG491" s="90" t="b">
        <f>OR(MONTH(Taulukko1[[#This Row],[Alku PVM]] )&lt;=6,AND(MONTH(Taulukko1[[#This Row],[Alku PVM]] )=6))</f>
        <v>0</v>
      </c>
      <c r="AH491" s="90" t="b">
        <f>OR(MONTH(Taulukko1[[#This Row],[Loppu PVM]])&lt;=6,AND(MONTH(Taulukko1[[#This Row],[Loppu PVM]] )=6))</f>
        <v>1</v>
      </c>
    </row>
    <row r="492" spans="1:34" ht="12.75" customHeight="1">
      <c r="A492" s="21" t="s">
        <v>2031</v>
      </c>
      <c r="B492" s="23">
        <v>39753</v>
      </c>
      <c r="C492" s="21" t="s">
        <v>2030</v>
      </c>
      <c r="D492" s="24"/>
      <c r="E492" s="62">
        <v>0</v>
      </c>
      <c r="F492" s="23">
        <v>39774</v>
      </c>
      <c r="G492" s="24">
        <v>0</v>
      </c>
      <c r="H492" s="16">
        <v>300</v>
      </c>
      <c r="I492" s="126" t="e">
        <f>INDEX('TOL2008'!B:B,MATCH(A492,'TOL2008'!A:A,0))</f>
        <v>#N/A</v>
      </c>
      <c r="J492" s="126" t="e">
        <f>INDEX(Pääluokka!$H$2:$H$100,MATCH(VALUE(LEFT(Taulukko1[[#This Row],[TOL2008]],2)),Pääluokka!$G$2:$G$100,0))</f>
        <v>#N/A</v>
      </c>
      <c r="K492" s="126" t="e">
        <f>INDEX(Pääluokka!$I$2:$I$100,MATCH(VALUE(LEFT(Taulukko1[[#This Row],[TOL2008]],2)),Pääluokka!$G$2:$G$100,0))</f>
        <v>#N/A</v>
      </c>
      <c r="L492" s="41">
        <f t="shared" si="70"/>
        <v>21</v>
      </c>
      <c r="M492" s="43">
        <f t="shared" si="71"/>
        <v>39753</v>
      </c>
      <c r="N492" s="43">
        <f t="shared" si="72"/>
        <v>39774</v>
      </c>
      <c r="O492" s="43">
        <f t="shared" si="73"/>
        <v>39753</v>
      </c>
      <c r="P492" s="43">
        <f t="shared" si="74"/>
        <v>39753</v>
      </c>
      <c r="Q492" s="41">
        <f t="shared" si="75"/>
        <v>2008</v>
      </c>
      <c r="R492" s="41">
        <f t="shared" si="76"/>
        <v>2008</v>
      </c>
      <c r="S492" s="43" t="str">
        <f>YEAR(Taulukko1[[#This Row],[Alku KK]])&amp;"Q"&amp;ROUNDDOWN((MONTH(Taulukko1[[#This Row],[Alku KK]])-1)/3+1,0)</f>
        <v>2008Q4</v>
      </c>
      <c r="T492" s="43" t="str">
        <f>YEAR(Taulukko1[[#This Row],[Loppu KK]])&amp;"Q"&amp;ROUNDDOWN((MONTH(Taulukko1[[#This Row],[Loppu KK]])-1)/3+1,0)</f>
        <v>2008Q4</v>
      </c>
      <c r="U492" s="66">
        <f>IF(COUNT(Taulukko1[[#This Row],[Neuvottelujen alaiset ]])=1,Taulukko1[[#This Row],[Neuvottelujen alaiset ]],Taulukko1[[#This Row],[Vähennystarve]])</f>
        <v>300</v>
      </c>
      <c r="V492" s="44">
        <f t="shared" si="77"/>
        <v>0</v>
      </c>
      <c r="W492" s="44">
        <f t="shared" si="78"/>
        <v>0</v>
      </c>
      <c r="X492" s="44" t="e">
        <f t="shared" si="79"/>
        <v>#DIV/0!</v>
      </c>
      <c r="Y492" s="90" t="b">
        <f>AND(MONTH(Taulukko1[[#This Row],[Alku PVM]] )=6,DAY(Taulukko1[[#This Row],[Alku PVM]] )&gt;19)</f>
        <v>0</v>
      </c>
      <c r="Z492" s="90" t="b">
        <f>AND(MONTH(Taulukko1[[#This Row],[Loppu PVM]] )=6,DAY(Taulukko1[[#This Row],[Loppu PVM]] )&gt;19)</f>
        <v>0</v>
      </c>
      <c r="AA492" s="90" t="b">
        <f>OR(MONTH(Taulukko1[[#This Row],[Alku PVM]] )&lt;=5,AND(MONTH(Taulukko1[[#This Row],[Alku PVM]] )=6,DAY(Taulukko1[[#This Row],[Alku PVM]] )&lt;20))</f>
        <v>0</v>
      </c>
      <c r="AB492" s="90" t="b">
        <f>OR(MONTH(Taulukko1[[#This Row],[Loppu PVM]])&lt;=5,AND(MONTH(Taulukko1[[#This Row],[Loppu PVM]] )=6,DAY(Taulukko1[[#This Row],[Loppu PVM]])&lt;20))</f>
        <v>0</v>
      </c>
      <c r="AC492" s="90" t="b">
        <f>OR(MONTH(Taulukko1[[#This Row],[Alku PVM]] )&lt;=3,AND(MONTH(Taulukko1[[#This Row],[Alku PVM]] )=3))</f>
        <v>0</v>
      </c>
      <c r="AD492" s="90" t="b">
        <f>OR(MONTH(Taulukko1[[#This Row],[Loppu PVM]] )&lt;=3,AND(MONTH(Taulukko1[[#This Row],[Loppu PVM]] )=3))</f>
        <v>0</v>
      </c>
      <c r="AE492" s="90" t="b">
        <f>OR(MONTH(Taulukko1[[#This Row],[Alku PVM]] )&lt;=9,AND(MONTH(Taulukko1[[#This Row],[Alku PVM]] )=9))</f>
        <v>0</v>
      </c>
      <c r="AF492" s="90" t="b">
        <f>OR(MONTH(Taulukko1[[#This Row],[Loppu PVM]])&lt;=9,AND(MONTH(Taulukko1[[#This Row],[Loppu PVM]] )=9))</f>
        <v>0</v>
      </c>
      <c r="AG492" s="90" t="b">
        <f>OR(MONTH(Taulukko1[[#This Row],[Alku PVM]] )&lt;=6,AND(MONTH(Taulukko1[[#This Row],[Alku PVM]] )=6))</f>
        <v>0</v>
      </c>
      <c r="AH492" s="90" t="b">
        <f>OR(MONTH(Taulukko1[[#This Row],[Loppu PVM]])&lt;=6,AND(MONTH(Taulukko1[[#This Row],[Loppu PVM]] )=6))</f>
        <v>0</v>
      </c>
    </row>
    <row r="493" spans="1:34" ht="12.75" customHeight="1">
      <c r="A493" t="s">
        <v>351</v>
      </c>
      <c r="B493" s="23">
        <v>39753</v>
      </c>
      <c r="C493" t="s">
        <v>2000</v>
      </c>
      <c r="E493" s="62">
        <v>0</v>
      </c>
      <c r="F493" s="4">
        <v>39799</v>
      </c>
      <c r="G493" s="5">
        <v>0</v>
      </c>
      <c r="H493" s="22">
        <v>384</v>
      </c>
      <c r="I493" s="126">
        <f>INDEX('TOL2008'!B:B,MATCH(A493,'TOL2008'!A:A,0))</f>
        <v>28950</v>
      </c>
      <c r="J493" s="126" t="str">
        <f>INDEX(Pääluokka!$H$2:$H$100,MATCH(VALUE(LEFT(Taulukko1[[#This Row],[TOL2008]],2)),Pääluokka!$G$2:$G$100,0))</f>
        <v>Teollisuus</v>
      </c>
      <c r="K493" s="126" t="str">
        <f>INDEX(Pääluokka!$I$2:$I$100,MATCH(VALUE(LEFT(Taulukko1[[#This Row],[TOL2008]],2)),Pääluokka!$G$2:$G$100,0))</f>
        <v>Teollisuus (C-E)</v>
      </c>
      <c r="L493" s="41">
        <f t="shared" si="70"/>
        <v>46</v>
      </c>
      <c r="M493" s="43">
        <f t="shared" si="71"/>
        <v>39753</v>
      </c>
      <c r="N493" s="43">
        <f t="shared" si="72"/>
        <v>39799</v>
      </c>
      <c r="O493" s="43">
        <f t="shared" si="73"/>
        <v>39753</v>
      </c>
      <c r="P493" s="43">
        <f t="shared" si="74"/>
        <v>39783</v>
      </c>
      <c r="Q493" s="41">
        <f t="shared" si="75"/>
        <v>2008</v>
      </c>
      <c r="R493" s="41">
        <f t="shared" si="76"/>
        <v>2008</v>
      </c>
      <c r="S493" s="43" t="str">
        <f>YEAR(Taulukko1[[#This Row],[Alku KK]])&amp;"Q"&amp;ROUNDDOWN((MONTH(Taulukko1[[#This Row],[Alku KK]])-1)/3+1,0)</f>
        <v>2008Q4</v>
      </c>
      <c r="T493" s="43" t="str">
        <f>YEAR(Taulukko1[[#This Row],[Loppu KK]])&amp;"Q"&amp;ROUNDDOWN((MONTH(Taulukko1[[#This Row],[Loppu KK]])-1)/3+1,0)</f>
        <v>2008Q4</v>
      </c>
      <c r="U493" s="66">
        <f>IF(COUNT(Taulukko1[[#This Row],[Neuvottelujen alaiset ]])=1,Taulukko1[[#This Row],[Neuvottelujen alaiset ]],Taulukko1[[#This Row],[Vähennystarve]])</f>
        <v>384</v>
      </c>
      <c r="V493" s="44">
        <f t="shared" si="77"/>
        <v>0</v>
      </c>
      <c r="W493" s="44">
        <f t="shared" si="78"/>
        <v>0</v>
      </c>
      <c r="X493" s="44" t="e">
        <f t="shared" si="79"/>
        <v>#DIV/0!</v>
      </c>
      <c r="Y493" s="90" t="b">
        <f>AND(MONTH(Taulukko1[[#This Row],[Alku PVM]] )=6,DAY(Taulukko1[[#This Row],[Alku PVM]] )&gt;19)</f>
        <v>0</v>
      </c>
      <c r="Z493" s="90" t="b">
        <f>AND(MONTH(Taulukko1[[#This Row],[Loppu PVM]] )=6,DAY(Taulukko1[[#This Row],[Loppu PVM]] )&gt;19)</f>
        <v>0</v>
      </c>
      <c r="AA493" s="90" t="b">
        <f>OR(MONTH(Taulukko1[[#This Row],[Alku PVM]] )&lt;=5,AND(MONTH(Taulukko1[[#This Row],[Alku PVM]] )=6,DAY(Taulukko1[[#This Row],[Alku PVM]] )&lt;20))</f>
        <v>0</v>
      </c>
      <c r="AB493" s="90" t="b">
        <f>OR(MONTH(Taulukko1[[#This Row],[Loppu PVM]])&lt;=5,AND(MONTH(Taulukko1[[#This Row],[Loppu PVM]] )=6,DAY(Taulukko1[[#This Row],[Loppu PVM]])&lt;20))</f>
        <v>0</v>
      </c>
      <c r="AC493" s="90" t="b">
        <f>OR(MONTH(Taulukko1[[#This Row],[Alku PVM]] )&lt;=3,AND(MONTH(Taulukko1[[#This Row],[Alku PVM]] )=3))</f>
        <v>0</v>
      </c>
      <c r="AD493" s="90" t="b">
        <f>OR(MONTH(Taulukko1[[#This Row],[Loppu PVM]] )&lt;=3,AND(MONTH(Taulukko1[[#This Row],[Loppu PVM]] )=3))</f>
        <v>0</v>
      </c>
      <c r="AE493" s="90" t="b">
        <f>OR(MONTH(Taulukko1[[#This Row],[Alku PVM]] )&lt;=9,AND(MONTH(Taulukko1[[#This Row],[Alku PVM]] )=9))</f>
        <v>0</v>
      </c>
      <c r="AF493" s="90" t="b">
        <f>OR(MONTH(Taulukko1[[#This Row],[Loppu PVM]])&lt;=9,AND(MONTH(Taulukko1[[#This Row],[Loppu PVM]] )=9))</f>
        <v>0</v>
      </c>
      <c r="AG493" s="90" t="b">
        <f>OR(MONTH(Taulukko1[[#This Row],[Alku PVM]] )&lt;=6,AND(MONTH(Taulukko1[[#This Row],[Alku PVM]] )=6))</f>
        <v>0</v>
      </c>
      <c r="AH493" s="90" t="b">
        <f>OR(MONTH(Taulukko1[[#This Row],[Loppu PVM]])&lt;=6,AND(MONTH(Taulukko1[[#This Row],[Loppu PVM]] )=6))</f>
        <v>0</v>
      </c>
    </row>
    <row r="494" spans="1:34" ht="12.75" customHeight="1">
      <c r="A494" s="21" t="s">
        <v>1950</v>
      </c>
      <c r="B494" s="23">
        <v>39753</v>
      </c>
      <c r="C494" s="21" t="s">
        <v>1949</v>
      </c>
      <c r="D494" s="24"/>
      <c r="E494" s="62">
        <v>0</v>
      </c>
      <c r="F494" s="23"/>
      <c r="G494" s="24"/>
      <c r="H494" s="22">
        <v>130</v>
      </c>
      <c r="I494" s="126">
        <f>INDEX('TOL2008'!B:B,MATCH(A3896,'TOL2008'!A:A,0))</f>
        <v>23900</v>
      </c>
      <c r="J494" s="126" t="str">
        <f>INDEX(Pääluokka!$H$2:$H$100,MATCH(VALUE(LEFT(Taulukko1[[#This Row],[TOL2008]],2)),Pääluokka!$G$2:$G$100,0))</f>
        <v>Teollisuus</v>
      </c>
      <c r="K494" s="126" t="str">
        <f>INDEX(Pääluokka!$I$2:$I$100,MATCH(VALUE(LEFT(Taulukko1[[#This Row],[TOL2008]],2)),Pääluokka!$G$2:$G$100,0))</f>
        <v>Teollisuus (C-E)</v>
      </c>
      <c r="L494" s="41" t="str">
        <f t="shared" si="70"/>
        <v>NA</v>
      </c>
      <c r="M494" s="43">
        <f t="shared" si="71"/>
        <v>39753</v>
      </c>
      <c r="N494" s="43">
        <f t="shared" si="72"/>
        <v>39804</v>
      </c>
      <c r="O494" s="43">
        <f t="shared" si="73"/>
        <v>39753</v>
      </c>
      <c r="P494" s="43">
        <f t="shared" si="74"/>
        <v>39783</v>
      </c>
      <c r="Q494" s="41">
        <f t="shared" si="75"/>
        <v>2008</v>
      </c>
      <c r="R494" s="41">
        <f t="shared" si="76"/>
        <v>2008</v>
      </c>
      <c r="S494" s="43" t="str">
        <f>YEAR(Taulukko1[[#This Row],[Alku KK]])&amp;"Q"&amp;ROUNDDOWN((MONTH(Taulukko1[[#This Row],[Alku KK]])-1)/3+1,0)</f>
        <v>2008Q4</v>
      </c>
      <c r="T494" s="43" t="str">
        <f>YEAR(Taulukko1[[#This Row],[Loppu KK]])&amp;"Q"&amp;ROUNDDOWN((MONTH(Taulukko1[[#This Row],[Loppu KK]])-1)/3+1,0)</f>
        <v>2008Q4</v>
      </c>
      <c r="U494" s="66">
        <f>IF(COUNT(Taulukko1[[#This Row],[Neuvottelujen alaiset ]])=1,Taulukko1[[#This Row],[Neuvottelujen alaiset ]],Taulukko1[[#This Row],[Vähennystarve]])</f>
        <v>130</v>
      </c>
      <c r="V494" s="44">
        <f t="shared" si="77"/>
        <v>0</v>
      </c>
      <c r="W494" s="44" t="str">
        <f t="shared" si="78"/>
        <v>NA</v>
      </c>
      <c r="X494" s="44" t="str">
        <f t="shared" si="79"/>
        <v>NA</v>
      </c>
      <c r="Y494" s="90" t="b">
        <f>AND(MONTH(Taulukko1[[#This Row],[Alku PVM]] )=6,DAY(Taulukko1[[#This Row],[Alku PVM]] )&gt;19)</f>
        <v>0</v>
      </c>
      <c r="Z494" s="90" t="b">
        <f>AND(MONTH(Taulukko1[[#This Row],[Loppu PVM]] )=6,DAY(Taulukko1[[#This Row],[Loppu PVM]] )&gt;19)</f>
        <v>0</v>
      </c>
      <c r="AA494" s="90" t="b">
        <f>OR(MONTH(Taulukko1[[#This Row],[Alku PVM]] )&lt;=5,AND(MONTH(Taulukko1[[#This Row],[Alku PVM]] )=6,DAY(Taulukko1[[#This Row],[Alku PVM]] )&lt;20))</f>
        <v>0</v>
      </c>
      <c r="AB494" s="90" t="b">
        <f>OR(MONTH(Taulukko1[[#This Row],[Loppu PVM]])&lt;=5,AND(MONTH(Taulukko1[[#This Row],[Loppu PVM]] )=6,DAY(Taulukko1[[#This Row],[Loppu PVM]])&lt;20))</f>
        <v>0</v>
      </c>
      <c r="AC494" s="90" t="b">
        <f>OR(MONTH(Taulukko1[[#This Row],[Alku PVM]] )&lt;=3,AND(MONTH(Taulukko1[[#This Row],[Alku PVM]] )=3))</f>
        <v>0</v>
      </c>
      <c r="AD494" s="90" t="b">
        <f>OR(MONTH(Taulukko1[[#This Row],[Loppu PVM]] )&lt;=3,AND(MONTH(Taulukko1[[#This Row],[Loppu PVM]] )=3))</f>
        <v>0</v>
      </c>
      <c r="AE494" s="90" t="b">
        <f>OR(MONTH(Taulukko1[[#This Row],[Alku PVM]] )&lt;=9,AND(MONTH(Taulukko1[[#This Row],[Alku PVM]] )=9))</f>
        <v>0</v>
      </c>
      <c r="AF494" s="90" t="b">
        <f>OR(MONTH(Taulukko1[[#This Row],[Loppu PVM]])&lt;=9,AND(MONTH(Taulukko1[[#This Row],[Loppu PVM]] )=9))</f>
        <v>0</v>
      </c>
      <c r="AG494" s="90" t="b">
        <f>OR(MONTH(Taulukko1[[#This Row],[Alku PVM]] )&lt;=6,AND(MONTH(Taulukko1[[#This Row],[Alku PVM]] )=6))</f>
        <v>0</v>
      </c>
      <c r="AH494" s="90" t="b">
        <f>OR(MONTH(Taulukko1[[#This Row],[Loppu PVM]])&lt;=6,AND(MONTH(Taulukko1[[#This Row],[Loppu PVM]] )=6))</f>
        <v>0</v>
      </c>
    </row>
    <row r="495" spans="1:34" ht="12.75" customHeight="1">
      <c r="A495" s="21" t="s">
        <v>1937</v>
      </c>
      <c r="B495" s="23">
        <v>39753</v>
      </c>
      <c r="C495" s="21" t="s">
        <v>1936</v>
      </c>
      <c r="D495" s="24"/>
      <c r="E495" s="62">
        <v>16</v>
      </c>
      <c r="F495" s="23">
        <v>39793</v>
      </c>
      <c r="G495" s="24">
        <v>28</v>
      </c>
      <c r="H495" s="16">
        <v>28</v>
      </c>
      <c r="I495" s="126" t="e">
        <f>INDEX('TOL2008'!B:B,MATCH(A495,'TOL2008'!A:A,0))</f>
        <v>#N/A</v>
      </c>
      <c r="J495" s="126" t="e">
        <f>INDEX(Pääluokka!$H$2:$H$100,MATCH(VALUE(LEFT(Taulukko1[[#This Row],[TOL2008]],2)),Pääluokka!$G$2:$G$100,0))</f>
        <v>#N/A</v>
      </c>
      <c r="K495" s="126" t="e">
        <f>INDEX(Pääluokka!$I$2:$I$100,MATCH(VALUE(LEFT(Taulukko1[[#This Row],[TOL2008]],2)),Pääluokka!$G$2:$G$100,0))</f>
        <v>#N/A</v>
      </c>
      <c r="L495" s="41">
        <f t="shared" si="70"/>
        <v>40</v>
      </c>
      <c r="M495" s="43">
        <f t="shared" si="71"/>
        <v>39753</v>
      </c>
      <c r="N495" s="43">
        <f t="shared" si="72"/>
        <v>39793</v>
      </c>
      <c r="O495" s="43">
        <f t="shared" si="73"/>
        <v>39753</v>
      </c>
      <c r="P495" s="43">
        <f t="shared" si="74"/>
        <v>39783</v>
      </c>
      <c r="Q495" s="41">
        <f t="shared" si="75"/>
        <v>2008</v>
      </c>
      <c r="R495" s="41">
        <f t="shared" si="76"/>
        <v>2008</v>
      </c>
      <c r="S495" s="43" t="str">
        <f>YEAR(Taulukko1[[#This Row],[Alku KK]])&amp;"Q"&amp;ROUNDDOWN((MONTH(Taulukko1[[#This Row],[Alku KK]])-1)/3+1,0)</f>
        <v>2008Q4</v>
      </c>
      <c r="T495" s="43" t="str">
        <f>YEAR(Taulukko1[[#This Row],[Loppu KK]])&amp;"Q"&amp;ROUNDDOWN((MONTH(Taulukko1[[#This Row],[Loppu KK]])-1)/3+1,0)</f>
        <v>2008Q4</v>
      </c>
      <c r="U495" s="66">
        <f>IF(COUNT(Taulukko1[[#This Row],[Neuvottelujen alaiset ]])=1,Taulukko1[[#This Row],[Neuvottelujen alaiset ]],Taulukko1[[#This Row],[Vähennystarve]])</f>
        <v>28</v>
      </c>
      <c r="V495" s="44">
        <f t="shared" si="77"/>
        <v>0.5714285714285714</v>
      </c>
      <c r="W495" s="44">
        <f t="shared" si="78"/>
        <v>1</v>
      </c>
      <c r="X495" s="44">
        <f t="shared" si="79"/>
        <v>1.75</v>
      </c>
      <c r="Y495" s="90" t="b">
        <f>AND(MONTH(Taulukko1[[#This Row],[Alku PVM]] )=6,DAY(Taulukko1[[#This Row],[Alku PVM]] )&gt;19)</f>
        <v>0</v>
      </c>
      <c r="Z495" s="90" t="b">
        <f>AND(MONTH(Taulukko1[[#This Row],[Loppu PVM]] )=6,DAY(Taulukko1[[#This Row],[Loppu PVM]] )&gt;19)</f>
        <v>0</v>
      </c>
      <c r="AA495" s="90" t="b">
        <f>OR(MONTH(Taulukko1[[#This Row],[Alku PVM]] )&lt;=5,AND(MONTH(Taulukko1[[#This Row],[Alku PVM]] )=6,DAY(Taulukko1[[#This Row],[Alku PVM]] )&lt;20))</f>
        <v>0</v>
      </c>
      <c r="AB495" s="90" t="b">
        <f>OR(MONTH(Taulukko1[[#This Row],[Loppu PVM]])&lt;=5,AND(MONTH(Taulukko1[[#This Row],[Loppu PVM]] )=6,DAY(Taulukko1[[#This Row],[Loppu PVM]])&lt;20))</f>
        <v>0</v>
      </c>
      <c r="AC495" s="90" t="b">
        <f>OR(MONTH(Taulukko1[[#This Row],[Alku PVM]] )&lt;=3,AND(MONTH(Taulukko1[[#This Row],[Alku PVM]] )=3))</f>
        <v>0</v>
      </c>
      <c r="AD495" s="90" t="b">
        <f>OR(MONTH(Taulukko1[[#This Row],[Loppu PVM]] )&lt;=3,AND(MONTH(Taulukko1[[#This Row],[Loppu PVM]] )=3))</f>
        <v>0</v>
      </c>
      <c r="AE495" s="90" t="b">
        <f>OR(MONTH(Taulukko1[[#This Row],[Alku PVM]] )&lt;=9,AND(MONTH(Taulukko1[[#This Row],[Alku PVM]] )=9))</f>
        <v>0</v>
      </c>
      <c r="AF495" s="90" t="b">
        <f>OR(MONTH(Taulukko1[[#This Row],[Loppu PVM]])&lt;=9,AND(MONTH(Taulukko1[[#This Row],[Loppu PVM]] )=9))</f>
        <v>0</v>
      </c>
      <c r="AG495" s="90" t="b">
        <f>OR(MONTH(Taulukko1[[#This Row],[Alku PVM]] )&lt;=6,AND(MONTH(Taulukko1[[#This Row],[Alku PVM]] )=6))</f>
        <v>0</v>
      </c>
      <c r="AH495" s="90" t="b">
        <f>OR(MONTH(Taulukko1[[#This Row],[Loppu PVM]])&lt;=6,AND(MONTH(Taulukko1[[#This Row],[Loppu PVM]] )=6))</f>
        <v>0</v>
      </c>
    </row>
    <row r="496" spans="1:34" ht="12.75" customHeight="1">
      <c r="A496" t="s">
        <v>227</v>
      </c>
      <c r="B496" s="23">
        <v>39753</v>
      </c>
      <c r="C496" t="s">
        <v>2491</v>
      </c>
      <c r="F496" s="4">
        <v>39847</v>
      </c>
      <c r="G496" s="5">
        <v>0</v>
      </c>
      <c r="H496" s="22">
        <v>740</v>
      </c>
      <c r="I496" s="126">
        <f>INDEX('TOL2008'!B:B,MATCH(A496,'TOL2008'!A:A,0))</f>
        <v>24100</v>
      </c>
      <c r="J496" s="126" t="str">
        <f>INDEX(Pääluokka!$H$2:$H$100,MATCH(VALUE(LEFT(Taulukko1[[#This Row],[TOL2008]],2)),Pääluokka!$G$2:$G$100,0))</f>
        <v>Teollisuus</v>
      </c>
      <c r="K496" s="126" t="str">
        <f>INDEX(Pääluokka!$I$2:$I$100,MATCH(VALUE(LEFT(Taulukko1[[#This Row],[TOL2008]],2)),Pääluokka!$G$2:$G$100,0))</f>
        <v>Teollisuus (C-E)</v>
      </c>
      <c r="L496" s="41">
        <f t="shared" si="70"/>
        <v>94</v>
      </c>
      <c r="M496" s="43">
        <f t="shared" si="71"/>
        <v>39753</v>
      </c>
      <c r="N496" s="43">
        <f t="shared" si="72"/>
        <v>39847</v>
      </c>
      <c r="O496" s="43">
        <f t="shared" si="73"/>
        <v>39753</v>
      </c>
      <c r="P496" s="43">
        <f t="shared" si="74"/>
        <v>39845</v>
      </c>
      <c r="Q496" s="41">
        <f t="shared" si="75"/>
        <v>2008</v>
      </c>
      <c r="R496" s="41">
        <f t="shared" si="76"/>
        <v>2009</v>
      </c>
      <c r="S496" s="43" t="str">
        <f>YEAR(Taulukko1[[#This Row],[Alku KK]])&amp;"Q"&amp;ROUNDDOWN((MONTH(Taulukko1[[#This Row],[Alku KK]])-1)/3+1,0)</f>
        <v>2008Q4</v>
      </c>
      <c r="T496" s="43" t="str">
        <f>YEAR(Taulukko1[[#This Row],[Loppu KK]])&amp;"Q"&amp;ROUNDDOWN((MONTH(Taulukko1[[#This Row],[Loppu KK]])-1)/3+1,0)</f>
        <v>2009Q1</v>
      </c>
      <c r="U496" s="66">
        <f>IF(COUNT(Taulukko1[[#This Row],[Neuvottelujen alaiset ]])=1,Taulukko1[[#This Row],[Neuvottelujen alaiset ]],Taulukko1[[#This Row],[Vähennystarve]])</f>
        <v>740</v>
      </c>
      <c r="V496" s="44" t="str">
        <f t="shared" si="77"/>
        <v>NA</v>
      </c>
      <c r="W496" s="44">
        <f t="shared" si="78"/>
        <v>0</v>
      </c>
      <c r="X496" s="44" t="str">
        <f t="shared" si="79"/>
        <v>NA</v>
      </c>
      <c r="Y496" s="90" t="b">
        <f>AND(MONTH(Taulukko1[[#This Row],[Alku PVM]] )=6,DAY(Taulukko1[[#This Row],[Alku PVM]] )&gt;19)</f>
        <v>0</v>
      </c>
      <c r="Z496" s="90" t="b">
        <f>AND(MONTH(Taulukko1[[#This Row],[Loppu PVM]] )=6,DAY(Taulukko1[[#This Row],[Loppu PVM]] )&gt;19)</f>
        <v>0</v>
      </c>
      <c r="AA496" s="90" t="b">
        <f>OR(MONTH(Taulukko1[[#This Row],[Alku PVM]] )&lt;=5,AND(MONTH(Taulukko1[[#This Row],[Alku PVM]] )=6,DAY(Taulukko1[[#This Row],[Alku PVM]] )&lt;20))</f>
        <v>0</v>
      </c>
      <c r="AB496" s="90" t="b">
        <f>OR(MONTH(Taulukko1[[#This Row],[Loppu PVM]])&lt;=5,AND(MONTH(Taulukko1[[#This Row],[Loppu PVM]] )=6,DAY(Taulukko1[[#This Row],[Loppu PVM]])&lt;20))</f>
        <v>1</v>
      </c>
      <c r="AC496" s="90" t="b">
        <f>OR(MONTH(Taulukko1[[#This Row],[Alku PVM]] )&lt;=3,AND(MONTH(Taulukko1[[#This Row],[Alku PVM]] )=3))</f>
        <v>0</v>
      </c>
      <c r="AD496" s="90" t="b">
        <f>OR(MONTH(Taulukko1[[#This Row],[Loppu PVM]] )&lt;=3,AND(MONTH(Taulukko1[[#This Row],[Loppu PVM]] )=3))</f>
        <v>1</v>
      </c>
      <c r="AE496" s="90" t="b">
        <f>OR(MONTH(Taulukko1[[#This Row],[Alku PVM]] )&lt;=9,AND(MONTH(Taulukko1[[#This Row],[Alku PVM]] )=9))</f>
        <v>0</v>
      </c>
      <c r="AF496" s="90" t="b">
        <f>OR(MONTH(Taulukko1[[#This Row],[Loppu PVM]])&lt;=9,AND(MONTH(Taulukko1[[#This Row],[Loppu PVM]] )=9))</f>
        <v>1</v>
      </c>
      <c r="AG496" s="90" t="b">
        <f>OR(MONTH(Taulukko1[[#This Row],[Alku PVM]] )&lt;=6,AND(MONTH(Taulukko1[[#This Row],[Alku PVM]] )=6))</f>
        <v>0</v>
      </c>
      <c r="AH496" s="90" t="b">
        <f>OR(MONTH(Taulukko1[[#This Row],[Loppu PVM]])&lt;=6,AND(MONTH(Taulukko1[[#This Row],[Loppu PVM]] )=6))</f>
        <v>1</v>
      </c>
    </row>
    <row r="497" spans="1:34" ht="12.75" customHeight="1">
      <c r="A497" t="s">
        <v>1920</v>
      </c>
      <c r="B497" s="23">
        <v>39753</v>
      </c>
      <c r="C497" t="s">
        <v>1919</v>
      </c>
      <c r="E497" s="62">
        <v>10</v>
      </c>
      <c r="F497" s="4"/>
      <c r="G497" s="5"/>
      <c r="H497" s="22">
        <v>145</v>
      </c>
      <c r="I497" s="126" t="e">
        <f>INDEX('TOL2008'!B:B,MATCH(A497,'TOL2008'!A:A,0))</f>
        <v>#N/A</v>
      </c>
      <c r="J497" s="126" t="e">
        <f>INDEX(Pääluokka!$H$2:$H$100,MATCH(VALUE(LEFT(Taulukko1[[#This Row],[TOL2008]],2)),Pääluokka!$G$2:$G$100,0))</f>
        <v>#N/A</v>
      </c>
      <c r="K497" s="126" t="e">
        <f>INDEX(Pääluokka!$I$2:$I$100,MATCH(VALUE(LEFT(Taulukko1[[#This Row],[TOL2008]],2)),Pääluokka!$G$2:$G$100,0))</f>
        <v>#N/A</v>
      </c>
      <c r="L497" s="41" t="str">
        <f t="shared" si="70"/>
        <v>NA</v>
      </c>
      <c r="M497" s="43">
        <f t="shared" si="71"/>
        <v>39753</v>
      </c>
      <c r="N497" s="43">
        <f t="shared" si="72"/>
        <v>39804</v>
      </c>
      <c r="O497" s="43">
        <f t="shared" si="73"/>
        <v>39753</v>
      </c>
      <c r="P497" s="43">
        <f t="shared" si="74"/>
        <v>39783</v>
      </c>
      <c r="Q497" s="41">
        <f t="shared" si="75"/>
        <v>2008</v>
      </c>
      <c r="R497" s="41">
        <f t="shared" si="76"/>
        <v>2008</v>
      </c>
      <c r="S497" s="43" t="str">
        <f>YEAR(Taulukko1[[#This Row],[Alku KK]])&amp;"Q"&amp;ROUNDDOWN((MONTH(Taulukko1[[#This Row],[Alku KK]])-1)/3+1,0)</f>
        <v>2008Q4</v>
      </c>
      <c r="T497" s="43" t="str">
        <f>YEAR(Taulukko1[[#This Row],[Loppu KK]])&amp;"Q"&amp;ROUNDDOWN((MONTH(Taulukko1[[#This Row],[Loppu KK]])-1)/3+1,0)</f>
        <v>2008Q4</v>
      </c>
      <c r="U497" s="66">
        <f>IF(COUNT(Taulukko1[[#This Row],[Neuvottelujen alaiset ]])=1,Taulukko1[[#This Row],[Neuvottelujen alaiset ]],Taulukko1[[#This Row],[Vähennystarve]])</f>
        <v>145</v>
      </c>
      <c r="V497" s="44">
        <f t="shared" si="77"/>
        <v>6.8965517241379309E-2</v>
      </c>
      <c r="W497" s="44" t="str">
        <f t="shared" si="78"/>
        <v>NA</v>
      </c>
      <c r="X497" s="44" t="str">
        <f t="shared" si="79"/>
        <v>NA</v>
      </c>
      <c r="Y497" s="90" t="b">
        <f>AND(MONTH(Taulukko1[[#This Row],[Alku PVM]] )=6,DAY(Taulukko1[[#This Row],[Alku PVM]] )&gt;19)</f>
        <v>0</v>
      </c>
      <c r="Z497" s="90" t="b">
        <f>AND(MONTH(Taulukko1[[#This Row],[Loppu PVM]] )=6,DAY(Taulukko1[[#This Row],[Loppu PVM]] )&gt;19)</f>
        <v>0</v>
      </c>
      <c r="AA497" s="90" t="b">
        <f>OR(MONTH(Taulukko1[[#This Row],[Alku PVM]] )&lt;=5,AND(MONTH(Taulukko1[[#This Row],[Alku PVM]] )=6,DAY(Taulukko1[[#This Row],[Alku PVM]] )&lt;20))</f>
        <v>0</v>
      </c>
      <c r="AB497" s="90" t="b">
        <f>OR(MONTH(Taulukko1[[#This Row],[Loppu PVM]])&lt;=5,AND(MONTH(Taulukko1[[#This Row],[Loppu PVM]] )=6,DAY(Taulukko1[[#This Row],[Loppu PVM]])&lt;20))</f>
        <v>0</v>
      </c>
      <c r="AC497" s="90" t="b">
        <f>OR(MONTH(Taulukko1[[#This Row],[Alku PVM]] )&lt;=3,AND(MONTH(Taulukko1[[#This Row],[Alku PVM]] )=3))</f>
        <v>0</v>
      </c>
      <c r="AD497" s="90" t="b">
        <f>OR(MONTH(Taulukko1[[#This Row],[Loppu PVM]] )&lt;=3,AND(MONTH(Taulukko1[[#This Row],[Loppu PVM]] )=3))</f>
        <v>0</v>
      </c>
      <c r="AE497" s="90" t="b">
        <f>OR(MONTH(Taulukko1[[#This Row],[Alku PVM]] )&lt;=9,AND(MONTH(Taulukko1[[#This Row],[Alku PVM]] )=9))</f>
        <v>0</v>
      </c>
      <c r="AF497" s="90" t="b">
        <f>OR(MONTH(Taulukko1[[#This Row],[Loppu PVM]])&lt;=9,AND(MONTH(Taulukko1[[#This Row],[Loppu PVM]] )=9))</f>
        <v>0</v>
      </c>
      <c r="AG497" s="90" t="b">
        <f>OR(MONTH(Taulukko1[[#This Row],[Alku PVM]] )&lt;=6,AND(MONTH(Taulukko1[[#This Row],[Alku PVM]] )=6))</f>
        <v>0</v>
      </c>
      <c r="AH497" s="90" t="b">
        <f>OR(MONTH(Taulukko1[[#This Row],[Loppu PVM]])&lt;=6,AND(MONTH(Taulukko1[[#This Row],[Loppu PVM]] )=6))</f>
        <v>0</v>
      </c>
    </row>
    <row r="498" spans="1:34" ht="12.75" customHeight="1">
      <c r="A498" t="s">
        <v>2419</v>
      </c>
      <c r="B498" s="23">
        <v>39753</v>
      </c>
      <c r="C498" t="s">
        <v>2418</v>
      </c>
      <c r="E498" s="62">
        <v>18</v>
      </c>
      <c r="F498" s="4">
        <v>39828</v>
      </c>
      <c r="G498" s="5">
        <v>18</v>
      </c>
      <c r="H498" s="22">
        <v>18</v>
      </c>
      <c r="I498" s="126" t="e">
        <f>INDEX('TOL2008'!B:B,MATCH(A498,'TOL2008'!A:A,0))</f>
        <v>#N/A</v>
      </c>
      <c r="J498" s="126" t="e">
        <f>INDEX(Pääluokka!$H$2:$H$100,MATCH(VALUE(LEFT(Taulukko1[[#This Row],[TOL2008]],2)),Pääluokka!$G$2:$G$100,0))</f>
        <v>#N/A</v>
      </c>
      <c r="K498" s="126" t="e">
        <f>INDEX(Pääluokka!$I$2:$I$100,MATCH(VALUE(LEFT(Taulukko1[[#This Row],[TOL2008]],2)),Pääluokka!$G$2:$G$100,0))</f>
        <v>#N/A</v>
      </c>
      <c r="L498" s="41">
        <f t="shared" si="70"/>
        <v>75</v>
      </c>
      <c r="M498" s="43">
        <f t="shared" si="71"/>
        <v>39753</v>
      </c>
      <c r="N498" s="43">
        <f t="shared" si="72"/>
        <v>39828</v>
      </c>
      <c r="O498" s="43">
        <f t="shared" si="73"/>
        <v>39753</v>
      </c>
      <c r="P498" s="43">
        <f t="shared" si="74"/>
        <v>39814</v>
      </c>
      <c r="Q498" s="41">
        <f t="shared" si="75"/>
        <v>2008</v>
      </c>
      <c r="R498" s="41">
        <f t="shared" si="76"/>
        <v>2009</v>
      </c>
      <c r="S498" s="43" t="str">
        <f>YEAR(Taulukko1[[#This Row],[Alku KK]])&amp;"Q"&amp;ROUNDDOWN((MONTH(Taulukko1[[#This Row],[Alku KK]])-1)/3+1,0)</f>
        <v>2008Q4</v>
      </c>
      <c r="T498" s="43" t="str">
        <f>YEAR(Taulukko1[[#This Row],[Loppu KK]])&amp;"Q"&amp;ROUNDDOWN((MONTH(Taulukko1[[#This Row],[Loppu KK]])-1)/3+1,0)</f>
        <v>2009Q1</v>
      </c>
      <c r="U498" s="66">
        <f>IF(COUNT(Taulukko1[[#This Row],[Neuvottelujen alaiset ]])=1,Taulukko1[[#This Row],[Neuvottelujen alaiset ]],Taulukko1[[#This Row],[Vähennystarve]])</f>
        <v>18</v>
      </c>
      <c r="V498" s="44">
        <f t="shared" si="77"/>
        <v>1</v>
      </c>
      <c r="W498" s="44">
        <f t="shared" si="78"/>
        <v>1</v>
      </c>
      <c r="X498" s="44">
        <f t="shared" si="79"/>
        <v>1</v>
      </c>
      <c r="Y498" s="90" t="b">
        <f>AND(MONTH(Taulukko1[[#This Row],[Alku PVM]] )=6,DAY(Taulukko1[[#This Row],[Alku PVM]] )&gt;19)</f>
        <v>0</v>
      </c>
      <c r="Z498" s="90" t="b">
        <f>AND(MONTH(Taulukko1[[#This Row],[Loppu PVM]] )=6,DAY(Taulukko1[[#This Row],[Loppu PVM]] )&gt;19)</f>
        <v>0</v>
      </c>
      <c r="AA498" s="90" t="b">
        <f>OR(MONTH(Taulukko1[[#This Row],[Alku PVM]] )&lt;=5,AND(MONTH(Taulukko1[[#This Row],[Alku PVM]] )=6,DAY(Taulukko1[[#This Row],[Alku PVM]] )&lt;20))</f>
        <v>0</v>
      </c>
      <c r="AB498" s="90" t="b">
        <f>OR(MONTH(Taulukko1[[#This Row],[Loppu PVM]])&lt;=5,AND(MONTH(Taulukko1[[#This Row],[Loppu PVM]] )=6,DAY(Taulukko1[[#This Row],[Loppu PVM]])&lt;20))</f>
        <v>1</v>
      </c>
      <c r="AC498" s="90" t="b">
        <f>OR(MONTH(Taulukko1[[#This Row],[Alku PVM]] )&lt;=3,AND(MONTH(Taulukko1[[#This Row],[Alku PVM]] )=3))</f>
        <v>0</v>
      </c>
      <c r="AD498" s="90" t="b">
        <f>OR(MONTH(Taulukko1[[#This Row],[Loppu PVM]] )&lt;=3,AND(MONTH(Taulukko1[[#This Row],[Loppu PVM]] )=3))</f>
        <v>1</v>
      </c>
      <c r="AE498" s="90" t="b">
        <f>OR(MONTH(Taulukko1[[#This Row],[Alku PVM]] )&lt;=9,AND(MONTH(Taulukko1[[#This Row],[Alku PVM]] )=9))</f>
        <v>0</v>
      </c>
      <c r="AF498" s="90" t="b">
        <f>OR(MONTH(Taulukko1[[#This Row],[Loppu PVM]])&lt;=9,AND(MONTH(Taulukko1[[#This Row],[Loppu PVM]] )=9))</f>
        <v>1</v>
      </c>
      <c r="AG498" s="90" t="b">
        <f>OR(MONTH(Taulukko1[[#This Row],[Alku PVM]] )&lt;=6,AND(MONTH(Taulukko1[[#This Row],[Alku PVM]] )=6))</f>
        <v>0</v>
      </c>
      <c r="AH498" s="90" t="b">
        <f>OR(MONTH(Taulukko1[[#This Row],[Loppu PVM]])&lt;=6,AND(MONTH(Taulukko1[[#This Row],[Loppu PVM]] )=6))</f>
        <v>1</v>
      </c>
    </row>
    <row r="499" spans="1:34" ht="12.75" customHeight="1">
      <c r="A499" t="s">
        <v>1891</v>
      </c>
      <c r="B499" s="23">
        <v>39753</v>
      </c>
      <c r="C499" t="s">
        <v>1890</v>
      </c>
      <c r="E499" s="62">
        <v>0</v>
      </c>
      <c r="F499" s="4">
        <v>39774</v>
      </c>
      <c r="G499" s="5">
        <v>0</v>
      </c>
      <c r="H499" s="22">
        <v>270</v>
      </c>
      <c r="I499" s="126" t="e">
        <f>INDEX('TOL2008'!B:B,MATCH(A499,'TOL2008'!A:A,0))</f>
        <v>#N/A</v>
      </c>
      <c r="J499" s="126" t="e">
        <f>INDEX(Pääluokka!$H$2:$H$100,MATCH(VALUE(LEFT(Taulukko1[[#This Row],[TOL2008]],2)),Pääluokka!$G$2:$G$100,0))</f>
        <v>#N/A</v>
      </c>
      <c r="K499" s="126" t="e">
        <f>INDEX(Pääluokka!$I$2:$I$100,MATCH(VALUE(LEFT(Taulukko1[[#This Row],[TOL2008]],2)),Pääluokka!$G$2:$G$100,0))</f>
        <v>#N/A</v>
      </c>
      <c r="L499" s="41">
        <f t="shared" si="70"/>
        <v>21</v>
      </c>
      <c r="M499" s="43">
        <f t="shared" si="71"/>
        <v>39753</v>
      </c>
      <c r="N499" s="43">
        <f t="shared" si="72"/>
        <v>39774</v>
      </c>
      <c r="O499" s="43">
        <f t="shared" si="73"/>
        <v>39753</v>
      </c>
      <c r="P499" s="43">
        <f t="shared" si="74"/>
        <v>39753</v>
      </c>
      <c r="Q499" s="41">
        <f t="shared" si="75"/>
        <v>2008</v>
      </c>
      <c r="R499" s="41">
        <f t="shared" si="76"/>
        <v>2008</v>
      </c>
      <c r="S499" s="43" t="str">
        <f>YEAR(Taulukko1[[#This Row],[Alku KK]])&amp;"Q"&amp;ROUNDDOWN((MONTH(Taulukko1[[#This Row],[Alku KK]])-1)/3+1,0)</f>
        <v>2008Q4</v>
      </c>
      <c r="T499" s="43" t="str">
        <f>YEAR(Taulukko1[[#This Row],[Loppu KK]])&amp;"Q"&amp;ROUNDDOWN((MONTH(Taulukko1[[#This Row],[Loppu KK]])-1)/3+1,0)</f>
        <v>2008Q4</v>
      </c>
      <c r="U499" s="66">
        <f>IF(COUNT(Taulukko1[[#This Row],[Neuvottelujen alaiset ]])=1,Taulukko1[[#This Row],[Neuvottelujen alaiset ]],Taulukko1[[#This Row],[Vähennystarve]])</f>
        <v>270</v>
      </c>
      <c r="V499" s="44">
        <f t="shared" si="77"/>
        <v>0</v>
      </c>
      <c r="W499" s="44">
        <f t="shared" si="78"/>
        <v>0</v>
      </c>
      <c r="X499" s="44" t="e">
        <f t="shared" si="79"/>
        <v>#DIV/0!</v>
      </c>
      <c r="Y499" s="90" t="b">
        <f>AND(MONTH(Taulukko1[[#This Row],[Alku PVM]] )=6,DAY(Taulukko1[[#This Row],[Alku PVM]] )&gt;19)</f>
        <v>0</v>
      </c>
      <c r="Z499" s="90" t="b">
        <f>AND(MONTH(Taulukko1[[#This Row],[Loppu PVM]] )=6,DAY(Taulukko1[[#This Row],[Loppu PVM]] )&gt;19)</f>
        <v>0</v>
      </c>
      <c r="AA499" s="90" t="b">
        <f>OR(MONTH(Taulukko1[[#This Row],[Alku PVM]] )&lt;=5,AND(MONTH(Taulukko1[[#This Row],[Alku PVM]] )=6,DAY(Taulukko1[[#This Row],[Alku PVM]] )&lt;20))</f>
        <v>0</v>
      </c>
      <c r="AB499" s="90" t="b">
        <f>OR(MONTH(Taulukko1[[#This Row],[Loppu PVM]])&lt;=5,AND(MONTH(Taulukko1[[#This Row],[Loppu PVM]] )=6,DAY(Taulukko1[[#This Row],[Loppu PVM]])&lt;20))</f>
        <v>0</v>
      </c>
      <c r="AC499" s="90" t="b">
        <f>OR(MONTH(Taulukko1[[#This Row],[Alku PVM]] )&lt;=3,AND(MONTH(Taulukko1[[#This Row],[Alku PVM]] )=3))</f>
        <v>0</v>
      </c>
      <c r="AD499" s="90" t="b">
        <f>OR(MONTH(Taulukko1[[#This Row],[Loppu PVM]] )&lt;=3,AND(MONTH(Taulukko1[[#This Row],[Loppu PVM]] )=3))</f>
        <v>0</v>
      </c>
      <c r="AE499" s="90" t="b">
        <f>OR(MONTH(Taulukko1[[#This Row],[Alku PVM]] )&lt;=9,AND(MONTH(Taulukko1[[#This Row],[Alku PVM]] )=9))</f>
        <v>0</v>
      </c>
      <c r="AF499" s="90" t="b">
        <f>OR(MONTH(Taulukko1[[#This Row],[Loppu PVM]])&lt;=9,AND(MONTH(Taulukko1[[#This Row],[Loppu PVM]] )=9))</f>
        <v>0</v>
      </c>
      <c r="AG499" s="90" t="b">
        <f>OR(MONTH(Taulukko1[[#This Row],[Alku PVM]] )&lt;=6,AND(MONTH(Taulukko1[[#This Row],[Alku PVM]] )=6))</f>
        <v>0</v>
      </c>
      <c r="AH499" s="90" t="b">
        <f>OR(MONTH(Taulukko1[[#This Row],[Loppu PVM]])&lt;=6,AND(MONTH(Taulukko1[[#This Row],[Loppu PVM]] )=6))</f>
        <v>0</v>
      </c>
    </row>
    <row r="500" spans="1:34" ht="12.75" customHeight="1">
      <c r="A500" s="21" t="s">
        <v>50</v>
      </c>
      <c r="B500" s="23">
        <v>39753</v>
      </c>
      <c r="C500" t="s">
        <v>1845</v>
      </c>
      <c r="D500" s="24"/>
      <c r="E500" s="62">
        <v>150</v>
      </c>
      <c r="F500" s="23">
        <v>39800</v>
      </c>
      <c r="G500" s="24">
        <v>140</v>
      </c>
      <c r="H500" s="16">
        <v>150</v>
      </c>
      <c r="I500" s="126">
        <f>INDEX('TOL2008'!B:B,MATCH(A500,'TOL2008'!A:A,0))</f>
        <v>17120</v>
      </c>
      <c r="J500" s="126" t="str">
        <f>INDEX(Pääluokka!$H$2:$H$100,MATCH(VALUE(LEFT(Taulukko1[[#This Row],[TOL2008]],2)),Pääluokka!$G$2:$G$100,0))</f>
        <v>Teollisuus</v>
      </c>
      <c r="K500" s="126" t="str">
        <f>INDEX(Pääluokka!$I$2:$I$100,MATCH(VALUE(LEFT(Taulukko1[[#This Row],[TOL2008]],2)),Pääluokka!$G$2:$G$100,0))</f>
        <v>Teollisuus (C-E)</v>
      </c>
      <c r="L500" s="41">
        <f t="shared" si="70"/>
        <v>47</v>
      </c>
      <c r="M500" s="43">
        <f t="shared" si="71"/>
        <v>39753</v>
      </c>
      <c r="N500" s="43">
        <f t="shared" si="72"/>
        <v>39800</v>
      </c>
      <c r="O500" s="43">
        <f t="shared" si="73"/>
        <v>39753</v>
      </c>
      <c r="P500" s="43">
        <f t="shared" si="74"/>
        <v>39783</v>
      </c>
      <c r="Q500" s="41">
        <f t="shared" si="75"/>
        <v>2008</v>
      </c>
      <c r="R500" s="41">
        <f t="shared" si="76"/>
        <v>2008</v>
      </c>
      <c r="S500" s="43" t="str">
        <f>YEAR(Taulukko1[[#This Row],[Alku KK]])&amp;"Q"&amp;ROUNDDOWN((MONTH(Taulukko1[[#This Row],[Alku KK]])-1)/3+1,0)</f>
        <v>2008Q4</v>
      </c>
      <c r="T500" s="43" t="str">
        <f>YEAR(Taulukko1[[#This Row],[Loppu KK]])&amp;"Q"&amp;ROUNDDOWN((MONTH(Taulukko1[[#This Row],[Loppu KK]])-1)/3+1,0)</f>
        <v>2008Q4</v>
      </c>
      <c r="U500" s="66">
        <f>IF(COUNT(Taulukko1[[#This Row],[Neuvottelujen alaiset ]])=1,Taulukko1[[#This Row],[Neuvottelujen alaiset ]],Taulukko1[[#This Row],[Vähennystarve]])</f>
        <v>150</v>
      </c>
      <c r="V500" s="44">
        <f t="shared" si="77"/>
        <v>1</v>
      </c>
      <c r="W500" s="44">
        <f t="shared" si="78"/>
        <v>0.93333333333333335</v>
      </c>
      <c r="X500" s="44">
        <f t="shared" si="79"/>
        <v>0.93333333333333335</v>
      </c>
      <c r="Y500" s="90" t="b">
        <f>AND(MONTH(Taulukko1[[#This Row],[Alku PVM]] )=6,DAY(Taulukko1[[#This Row],[Alku PVM]] )&gt;19)</f>
        <v>0</v>
      </c>
      <c r="Z500" s="90" t="b">
        <f>AND(MONTH(Taulukko1[[#This Row],[Loppu PVM]] )=6,DAY(Taulukko1[[#This Row],[Loppu PVM]] )&gt;19)</f>
        <v>0</v>
      </c>
      <c r="AA500" s="90" t="b">
        <f>OR(MONTH(Taulukko1[[#This Row],[Alku PVM]] )&lt;=5,AND(MONTH(Taulukko1[[#This Row],[Alku PVM]] )=6,DAY(Taulukko1[[#This Row],[Alku PVM]] )&lt;20))</f>
        <v>0</v>
      </c>
      <c r="AB500" s="90" t="b">
        <f>OR(MONTH(Taulukko1[[#This Row],[Loppu PVM]])&lt;=5,AND(MONTH(Taulukko1[[#This Row],[Loppu PVM]] )=6,DAY(Taulukko1[[#This Row],[Loppu PVM]])&lt;20))</f>
        <v>0</v>
      </c>
      <c r="AC500" s="90" t="b">
        <f>OR(MONTH(Taulukko1[[#This Row],[Alku PVM]] )&lt;=3,AND(MONTH(Taulukko1[[#This Row],[Alku PVM]] )=3))</f>
        <v>0</v>
      </c>
      <c r="AD500" s="90" t="b">
        <f>OR(MONTH(Taulukko1[[#This Row],[Loppu PVM]] )&lt;=3,AND(MONTH(Taulukko1[[#This Row],[Loppu PVM]] )=3))</f>
        <v>0</v>
      </c>
      <c r="AE500" s="90" t="b">
        <f>OR(MONTH(Taulukko1[[#This Row],[Alku PVM]] )&lt;=9,AND(MONTH(Taulukko1[[#This Row],[Alku PVM]] )=9))</f>
        <v>0</v>
      </c>
      <c r="AF500" s="90" t="b">
        <f>OR(MONTH(Taulukko1[[#This Row],[Loppu PVM]])&lt;=9,AND(MONTH(Taulukko1[[#This Row],[Loppu PVM]] )=9))</f>
        <v>0</v>
      </c>
      <c r="AG500" s="90" t="b">
        <f>OR(MONTH(Taulukko1[[#This Row],[Alku PVM]] )&lt;=6,AND(MONTH(Taulukko1[[#This Row],[Alku PVM]] )=6))</f>
        <v>0</v>
      </c>
      <c r="AH500" s="90" t="b">
        <f>OR(MONTH(Taulukko1[[#This Row],[Loppu PVM]])&lt;=6,AND(MONTH(Taulukko1[[#This Row],[Loppu PVM]] )=6))</f>
        <v>0</v>
      </c>
    </row>
    <row r="501" spans="1:34" ht="12.75" customHeight="1">
      <c r="A501" s="21" t="s">
        <v>1827</v>
      </c>
      <c r="B501" s="23">
        <v>39753</v>
      </c>
      <c r="C501" t="s">
        <v>1826</v>
      </c>
      <c r="D501" s="24"/>
      <c r="E501" s="62">
        <v>0</v>
      </c>
      <c r="F501" s="23">
        <v>39772</v>
      </c>
      <c r="G501" s="24">
        <v>0</v>
      </c>
      <c r="H501" s="17">
        <v>145</v>
      </c>
      <c r="I501" s="126" t="e">
        <f>INDEX('TOL2008'!B:B,MATCH(A501,'TOL2008'!A:A,0))</f>
        <v>#N/A</v>
      </c>
      <c r="J501" s="126" t="e">
        <f>INDEX(Pääluokka!$H$2:$H$100,MATCH(VALUE(LEFT(Taulukko1[[#This Row],[TOL2008]],2)),Pääluokka!$G$2:$G$100,0))</f>
        <v>#N/A</v>
      </c>
      <c r="K501" s="126" t="e">
        <f>INDEX(Pääluokka!$I$2:$I$100,MATCH(VALUE(LEFT(Taulukko1[[#This Row],[TOL2008]],2)),Pääluokka!$G$2:$G$100,0))</f>
        <v>#N/A</v>
      </c>
      <c r="L501" s="41">
        <f t="shared" si="70"/>
        <v>19</v>
      </c>
      <c r="M501" s="43">
        <f t="shared" si="71"/>
        <v>39753</v>
      </c>
      <c r="N501" s="43">
        <f t="shared" si="72"/>
        <v>39772</v>
      </c>
      <c r="O501" s="43">
        <f t="shared" si="73"/>
        <v>39753</v>
      </c>
      <c r="P501" s="43">
        <f t="shared" si="74"/>
        <v>39753</v>
      </c>
      <c r="Q501" s="41">
        <f t="shared" si="75"/>
        <v>2008</v>
      </c>
      <c r="R501" s="41">
        <f t="shared" si="76"/>
        <v>2008</v>
      </c>
      <c r="S501" s="43" t="str">
        <f>YEAR(Taulukko1[[#This Row],[Alku KK]])&amp;"Q"&amp;ROUNDDOWN((MONTH(Taulukko1[[#This Row],[Alku KK]])-1)/3+1,0)</f>
        <v>2008Q4</v>
      </c>
      <c r="T501" s="43" t="str">
        <f>YEAR(Taulukko1[[#This Row],[Loppu KK]])&amp;"Q"&amp;ROUNDDOWN((MONTH(Taulukko1[[#This Row],[Loppu KK]])-1)/3+1,0)</f>
        <v>2008Q4</v>
      </c>
      <c r="U501" s="66">
        <f>IF(COUNT(Taulukko1[[#This Row],[Neuvottelujen alaiset ]])=1,Taulukko1[[#This Row],[Neuvottelujen alaiset ]],Taulukko1[[#This Row],[Vähennystarve]])</f>
        <v>145</v>
      </c>
      <c r="V501" s="44">
        <f t="shared" si="77"/>
        <v>0</v>
      </c>
      <c r="W501" s="44">
        <f t="shared" si="78"/>
        <v>0</v>
      </c>
      <c r="X501" s="44" t="e">
        <f t="shared" si="79"/>
        <v>#DIV/0!</v>
      </c>
      <c r="Y501" s="90" t="b">
        <f>AND(MONTH(Taulukko1[[#This Row],[Alku PVM]] )=6,DAY(Taulukko1[[#This Row],[Alku PVM]] )&gt;19)</f>
        <v>0</v>
      </c>
      <c r="Z501" s="90" t="b">
        <f>AND(MONTH(Taulukko1[[#This Row],[Loppu PVM]] )=6,DAY(Taulukko1[[#This Row],[Loppu PVM]] )&gt;19)</f>
        <v>0</v>
      </c>
      <c r="AA501" s="90" t="b">
        <f>OR(MONTH(Taulukko1[[#This Row],[Alku PVM]] )&lt;=5,AND(MONTH(Taulukko1[[#This Row],[Alku PVM]] )=6,DAY(Taulukko1[[#This Row],[Alku PVM]] )&lt;20))</f>
        <v>0</v>
      </c>
      <c r="AB501" s="90" t="b">
        <f>OR(MONTH(Taulukko1[[#This Row],[Loppu PVM]])&lt;=5,AND(MONTH(Taulukko1[[#This Row],[Loppu PVM]] )=6,DAY(Taulukko1[[#This Row],[Loppu PVM]])&lt;20))</f>
        <v>0</v>
      </c>
      <c r="AC501" s="90" t="b">
        <f>OR(MONTH(Taulukko1[[#This Row],[Alku PVM]] )&lt;=3,AND(MONTH(Taulukko1[[#This Row],[Alku PVM]] )=3))</f>
        <v>0</v>
      </c>
      <c r="AD501" s="90" t="b">
        <f>OR(MONTH(Taulukko1[[#This Row],[Loppu PVM]] )&lt;=3,AND(MONTH(Taulukko1[[#This Row],[Loppu PVM]] )=3))</f>
        <v>0</v>
      </c>
      <c r="AE501" s="90" t="b">
        <f>OR(MONTH(Taulukko1[[#This Row],[Alku PVM]] )&lt;=9,AND(MONTH(Taulukko1[[#This Row],[Alku PVM]] )=9))</f>
        <v>0</v>
      </c>
      <c r="AF501" s="90" t="b">
        <f>OR(MONTH(Taulukko1[[#This Row],[Loppu PVM]])&lt;=9,AND(MONTH(Taulukko1[[#This Row],[Loppu PVM]] )=9))</f>
        <v>0</v>
      </c>
      <c r="AG501" s="90" t="b">
        <f>OR(MONTH(Taulukko1[[#This Row],[Alku PVM]] )&lt;=6,AND(MONTH(Taulukko1[[#This Row],[Alku PVM]] )=6))</f>
        <v>0</v>
      </c>
      <c r="AH501" s="90" t="b">
        <f>OR(MONTH(Taulukko1[[#This Row],[Loppu PVM]])&lt;=6,AND(MONTH(Taulukko1[[#This Row],[Loppu PVM]] )=6))</f>
        <v>0</v>
      </c>
    </row>
    <row r="502" spans="1:34" ht="12.75" customHeight="1">
      <c r="A502" t="s">
        <v>1331</v>
      </c>
      <c r="B502" s="23">
        <v>39756</v>
      </c>
      <c r="C502" t="s">
        <v>2197</v>
      </c>
      <c r="E502" s="62">
        <v>100</v>
      </c>
      <c r="F502" s="4">
        <v>39805</v>
      </c>
      <c r="G502" s="5">
        <v>50</v>
      </c>
      <c r="H502" s="22">
        <v>1100</v>
      </c>
      <c r="I502" s="126">
        <f>INDEX('TOL2008'!B:B,MATCH(A502,'TOL2008'!A:A,0))</f>
        <v>28950</v>
      </c>
      <c r="J502" s="126" t="str">
        <f>INDEX(Pääluokka!$H$2:$H$100,MATCH(VALUE(LEFT(Taulukko1[[#This Row],[TOL2008]],2)),Pääluokka!$G$2:$G$100,0))</f>
        <v>Teollisuus</v>
      </c>
      <c r="K502" s="126" t="str">
        <f>INDEX(Pääluokka!$I$2:$I$100,MATCH(VALUE(LEFT(Taulukko1[[#This Row],[TOL2008]],2)),Pääluokka!$G$2:$G$100,0))</f>
        <v>Teollisuus (C-E)</v>
      </c>
      <c r="L502" s="41">
        <f t="shared" si="70"/>
        <v>49</v>
      </c>
      <c r="M502" s="43">
        <f t="shared" si="71"/>
        <v>39756</v>
      </c>
      <c r="N502" s="43">
        <f t="shared" si="72"/>
        <v>39805</v>
      </c>
      <c r="O502" s="43">
        <f t="shared" si="73"/>
        <v>39753</v>
      </c>
      <c r="P502" s="43">
        <f t="shared" si="74"/>
        <v>39783</v>
      </c>
      <c r="Q502" s="41">
        <f t="shared" si="75"/>
        <v>2008</v>
      </c>
      <c r="R502" s="41">
        <f t="shared" si="76"/>
        <v>2008</v>
      </c>
      <c r="S502" s="43" t="str">
        <f>YEAR(Taulukko1[[#This Row],[Alku KK]])&amp;"Q"&amp;ROUNDDOWN((MONTH(Taulukko1[[#This Row],[Alku KK]])-1)/3+1,0)</f>
        <v>2008Q4</v>
      </c>
      <c r="T502" s="43" t="str">
        <f>YEAR(Taulukko1[[#This Row],[Loppu KK]])&amp;"Q"&amp;ROUNDDOWN((MONTH(Taulukko1[[#This Row],[Loppu KK]])-1)/3+1,0)</f>
        <v>2008Q4</v>
      </c>
      <c r="U502" s="66">
        <f>IF(COUNT(Taulukko1[[#This Row],[Neuvottelujen alaiset ]])=1,Taulukko1[[#This Row],[Neuvottelujen alaiset ]],Taulukko1[[#This Row],[Vähennystarve]])</f>
        <v>1100</v>
      </c>
      <c r="V502" s="44">
        <f t="shared" si="77"/>
        <v>9.0909090909090912E-2</v>
      </c>
      <c r="W502" s="44">
        <f t="shared" si="78"/>
        <v>4.5454545454545456E-2</v>
      </c>
      <c r="X502" s="44">
        <f t="shared" si="79"/>
        <v>0.5</v>
      </c>
      <c r="Y502" s="90" t="b">
        <f>AND(MONTH(Taulukko1[[#This Row],[Alku PVM]] )=6,DAY(Taulukko1[[#This Row],[Alku PVM]] )&gt;19)</f>
        <v>0</v>
      </c>
      <c r="Z502" s="90" t="b">
        <f>AND(MONTH(Taulukko1[[#This Row],[Loppu PVM]] )=6,DAY(Taulukko1[[#This Row],[Loppu PVM]] )&gt;19)</f>
        <v>0</v>
      </c>
      <c r="AA502" s="90" t="b">
        <f>OR(MONTH(Taulukko1[[#This Row],[Alku PVM]] )&lt;=5,AND(MONTH(Taulukko1[[#This Row],[Alku PVM]] )=6,DAY(Taulukko1[[#This Row],[Alku PVM]] )&lt;20))</f>
        <v>0</v>
      </c>
      <c r="AB502" s="90" t="b">
        <f>OR(MONTH(Taulukko1[[#This Row],[Loppu PVM]])&lt;=5,AND(MONTH(Taulukko1[[#This Row],[Loppu PVM]] )=6,DAY(Taulukko1[[#This Row],[Loppu PVM]])&lt;20))</f>
        <v>0</v>
      </c>
      <c r="AC502" s="90" t="b">
        <f>OR(MONTH(Taulukko1[[#This Row],[Alku PVM]] )&lt;=3,AND(MONTH(Taulukko1[[#This Row],[Alku PVM]] )=3))</f>
        <v>0</v>
      </c>
      <c r="AD502" s="90" t="b">
        <f>OR(MONTH(Taulukko1[[#This Row],[Loppu PVM]] )&lt;=3,AND(MONTH(Taulukko1[[#This Row],[Loppu PVM]] )=3))</f>
        <v>0</v>
      </c>
      <c r="AE502" s="90" t="b">
        <f>OR(MONTH(Taulukko1[[#This Row],[Alku PVM]] )&lt;=9,AND(MONTH(Taulukko1[[#This Row],[Alku PVM]] )=9))</f>
        <v>0</v>
      </c>
      <c r="AF502" s="90" t="b">
        <f>OR(MONTH(Taulukko1[[#This Row],[Loppu PVM]])&lt;=9,AND(MONTH(Taulukko1[[#This Row],[Loppu PVM]] )=9))</f>
        <v>0</v>
      </c>
      <c r="AG502" s="90" t="b">
        <f>OR(MONTH(Taulukko1[[#This Row],[Alku PVM]] )&lt;=6,AND(MONTH(Taulukko1[[#This Row],[Alku PVM]] )=6))</f>
        <v>0</v>
      </c>
      <c r="AH502" s="90" t="b">
        <f>OR(MONTH(Taulukko1[[#This Row],[Loppu PVM]])&lt;=6,AND(MONTH(Taulukko1[[#This Row],[Loppu PVM]] )=6))</f>
        <v>0</v>
      </c>
    </row>
    <row r="503" spans="1:34" ht="12.75" customHeight="1">
      <c r="A503" t="s">
        <v>2138</v>
      </c>
      <c r="B503" s="23">
        <v>39756</v>
      </c>
      <c r="C503" t="s">
        <v>2137</v>
      </c>
      <c r="E503" s="62">
        <v>50</v>
      </c>
      <c r="F503" s="4"/>
      <c r="G503" s="5"/>
      <c r="H503" s="16">
        <v>50</v>
      </c>
      <c r="I503" s="126" t="e">
        <f>INDEX('TOL2008'!B:B,MATCH(A503,'TOL2008'!A:A,0))</f>
        <v>#N/A</v>
      </c>
      <c r="J503" s="126" t="e">
        <f>INDEX(Pääluokka!$H$2:$H$100,MATCH(VALUE(LEFT(Taulukko1[[#This Row],[TOL2008]],2)),Pääluokka!$G$2:$G$100,0))</f>
        <v>#N/A</v>
      </c>
      <c r="K503" s="126" t="e">
        <f>INDEX(Pääluokka!$I$2:$I$100,MATCH(VALUE(LEFT(Taulukko1[[#This Row],[TOL2008]],2)),Pääluokka!$G$2:$G$100,0))</f>
        <v>#N/A</v>
      </c>
      <c r="L503" s="41" t="str">
        <f t="shared" si="70"/>
        <v>NA</v>
      </c>
      <c r="M503" s="43">
        <f t="shared" si="71"/>
        <v>39756</v>
      </c>
      <c r="N503" s="43">
        <f t="shared" si="72"/>
        <v>39807</v>
      </c>
      <c r="O503" s="43">
        <f t="shared" si="73"/>
        <v>39753</v>
      </c>
      <c r="P503" s="43">
        <f t="shared" si="74"/>
        <v>39783</v>
      </c>
      <c r="Q503" s="41">
        <f t="shared" si="75"/>
        <v>2008</v>
      </c>
      <c r="R503" s="41">
        <f t="shared" si="76"/>
        <v>2008</v>
      </c>
      <c r="S503" s="43" t="str">
        <f>YEAR(Taulukko1[[#This Row],[Alku KK]])&amp;"Q"&amp;ROUNDDOWN((MONTH(Taulukko1[[#This Row],[Alku KK]])-1)/3+1,0)</f>
        <v>2008Q4</v>
      </c>
      <c r="T503" s="43" t="str">
        <f>YEAR(Taulukko1[[#This Row],[Loppu KK]])&amp;"Q"&amp;ROUNDDOWN((MONTH(Taulukko1[[#This Row],[Loppu KK]])-1)/3+1,0)</f>
        <v>2008Q4</v>
      </c>
      <c r="U503" s="66">
        <f>IF(COUNT(Taulukko1[[#This Row],[Neuvottelujen alaiset ]])=1,Taulukko1[[#This Row],[Neuvottelujen alaiset ]],Taulukko1[[#This Row],[Vähennystarve]])</f>
        <v>50</v>
      </c>
      <c r="V503" s="44">
        <f t="shared" si="77"/>
        <v>1</v>
      </c>
      <c r="W503" s="44" t="str">
        <f t="shared" si="78"/>
        <v>NA</v>
      </c>
      <c r="X503" s="44" t="str">
        <f t="shared" si="79"/>
        <v>NA</v>
      </c>
      <c r="Y503" s="90" t="b">
        <f>AND(MONTH(Taulukko1[[#This Row],[Alku PVM]] )=6,DAY(Taulukko1[[#This Row],[Alku PVM]] )&gt;19)</f>
        <v>0</v>
      </c>
      <c r="Z503" s="90" t="b">
        <f>AND(MONTH(Taulukko1[[#This Row],[Loppu PVM]] )=6,DAY(Taulukko1[[#This Row],[Loppu PVM]] )&gt;19)</f>
        <v>0</v>
      </c>
      <c r="AA503" s="90" t="b">
        <f>OR(MONTH(Taulukko1[[#This Row],[Alku PVM]] )&lt;=5,AND(MONTH(Taulukko1[[#This Row],[Alku PVM]] )=6,DAY(Taulukko1[[#This Row],[Alku PVM]] )&lt;20))</f>
        <v>0</v>
      </c>
      <c r="AB503" s="90" t="b">
        <f>OR(MONTH(Taulukko1[[#This Row],[Loppu PVM]])&lt;=5,AND(MONTH(Taulukko1[[#This Row],[Loppu PVM]] )=6,DAY(Taulukko1[[#This Row],[Loppu PVM]])&lt;20))</f>
        <v>0</v>
      </c>
      <c r="AC503" s="90" t="b">
        <f>OR(MONTH(Taulukko1[[#This Row],[Alku PVM]] )&lt;=3,AND(MONTH(Taulukko1[[#This Row],[Alku PVM]] )=3))</f>
        <v>0</v>
      </c>
      <c r="AD503" s="90" t="b">
        <f>OR(MONTH(Taulukko1[[#This Row],[Loppu PVM]] )&lt;=3,AND(MONTH(Taulukko1[[#This Row],[Loppu PVM]] )=3))</f>
        <v>0</v>
      </c>
      <c r="AE503" s="90" t="b">
        <f>OR(MONTH(Taulukko1[[#This Row],[Alku PVM]] )&lt;=9,AND(MONTH(Taulukko1[[#This Row],[Alku PVM]] )=9))</f>
        <v>0</v>
      </c>
      <c r="AF503" s="90" t="b">
        <f>OR(MONTH(Taulukko1[[#This Row],[Loppu PVM]])&lt;=9,AND(MONTH(Taulukko1[[#This Row],[Loppu PVM]] )=9))</f>
        <v>0</v>
      </c>
      <c r="AG503" s="90" t="b">
        <f>OR(MONTH(Taulukko1[[#This Row],[Alku PVM]] )&lt;=6,AND(MONTH(Taulukko1[[#This Row],[Alku PVM]] )=6))</f>
        <v>0</v>
      </c>
      <c r="AH503" s="90" t="b">
        <f>OR(MONTH(Taulukko1[[#This Row],[Loppu PVM]])&lt;=6,AND(MONTH(Taulukko1[[#This Row],[Loppu PVM]] )=6))</f>
        <v>0</v>
      </c>
    </row>
    <row r="504" spans="1:34" ht="12.75" customHeight="1">
      <c r="A504" t="s">
        <v>2081</v>
      </c>
      <c r="B504" s="23">
        <v>39756</v>
      </c>
      <c r="C504" t="s">
        <v>2080</v>
      </c>
      <c r="F504" s="4">
        <v>39790</v>
      </c>
      <c r="G504" s="5">
        <v>14</v>
      </c>
      <c r="H504" s="22">
        <v>80</v>
      </c>
      <c r="I504" s="126" t="e">
        <f>INDEX('TOL2008'!B:B,MATCH(A504,'TOL2008'!A:A,0))</f>
        <v>#N/A</v>
      </c>
      <c r="J504" s="126" t="e">
        <f>INDEX(Pääluokka!$H$2:$H$100,MATCH(VALUE(LEFT(Taulukko1[[#This Row],[TOL2008]],2)),Pääluokka!$G$2:$G$100,0))</f>
        <v>#N/A</v>
      </c>
      <c r="K504" s="126" t="e">
        <f>INDEX(Pääluokka!$I$2:$I$100,MATCH(VALUE(LEFT(Taulukko1[[#This Row],[TOL2008]],2)),Pääluokka!$G$2:$G$100,0))</f>
        <v>#N/A</v>
      </c>
      <c r="L504" s="41">
        <f t="shared" si="70"/>
        <v>34</v>
      </c>
      <c r="M504" s="43">
        <f t="shared" si="71"/>
        <v>39756</v>
      </c>
      <c r="N504" s="43">
        <f t="shared" si="72"/>
        <v>39790</v>
      </c>
      <c r="O504" s="43">
        <f t="shared" si="73"/>
        <v>39753</v>
      </c>
      <c r="P504" s="43">
        <f t="shared" si="74"/>
        <v>39783</v>
      </c>
      <c r="Q504" s="41">
        <f t="shared" si="75"/>
        <v>2008</v>
      </c>
      <c r="R504" s="41">
        <f t="shared" si="76"/>
        <v>2008</v>
      </c>
      <c r="S504" s="43" t="str">
        <f>YEAR(Taulukko1[[#This Row],[Alku KK]])&amp;"Q"&amp;ROUNDDOWN((MONTH(Taulukko1[[#This Row],[Alku KK]])-1)/3+1,0)</f>
        <v>2008Q4</v>
      </c>
      <c r="T504" s="43" t="str">
        <f>YEAR(Taulukko1[[#This Row],[Loppu KK]])&amp;"Q"&amp;ROUNDDOWN((MONTH(Taulukko1[[#This Row],[Loppu KK]])-1)/3+1,0)</f>
        <v>2008Q4</v>
      </c>
      <c r="U504" s="66">
        <f>IF(COUNT(Taulukko1[[#This Row],[Neuvottelujen alaiset ]])=1,Taulukko1[[#This Row],[Neuvottelujen alaiset ]],Taulukko1[[#This Row],[Vähennystarve]])</f>
        <v>80</v>
      </c>
      <c r="V504" s="44" t="str">
        <f t="shared" si="77"/>
        <v>NA</v>
      </c>
      <c r="W504" s="44">
        <f t="shared" si="78"/>
        <v>0.17499999999999999</v>
      </c>
      <c r="X504" s="44" t="str">
        <f t="shared" si="79"/>
        <v>NA</v>
      </c>
      <c r="Y504" s="90" t="b">
        <f>AND(MONTH(Taulukko1[[#This Row],[Alku PVM]] )=6,DAY(Taulukko1[[#This Row],[Alku PVM]] )&gt;19)</f>
        <v>0</v>
      </c>
      <c r="Z504" s="90" t="b">
        <f>AND(MONTH(Taulukko1[[#This Row],[Loppu PVM]] )=6,DAY(Taulukko1[[#This Row],[Loppu PVM]] )&gt;19)</f>
        <v>0</v>
      </c>
      <c r="AA504" s="90" t="b">
        <f>OR(MONTH(Taulukko1[[#This Row],[Alku PVM]] )&lt;=5,AND(MONTH(Taulukko1[[#This Row],[Alku PVM]] )=6,DAY(Taulukko1[[#This Row],[Alku PVM]] )&lt;20))</f>
        <v>0</v>
      </c>
      <c r="AB504" s="90" t="b">
        <f>OR(MONTH(Taulukko1[[#This Row],[Loppu PVM]])&lt;=5,AND(MONTH(Taulukko1[[#This Row],[Loppu PVM]] )=6,DAY(Taulukko1[[#This Row],[Loppu PVM]])&lt;20))</f>
        <v>0</v>
      </c>
      <c r="AC504" s="90" t="b">
        <f>OR(MONTH(Taulukko1[[#This Row],[Alku PVM]] )&lt;=3,AND(MONTH(Taulukko1[[#This Row],[Alku PVM]] )=3))</f>
        <v>0</v>
      </c>
      <c r="AD504" s="90" t="b">
        <f>OR(MONTH(Taulukko1[[#This Row],[Loppu PVM]] )&lt;=3,AND(MONTH(Taulukko1[[#This Row],[Loppu PVM]] )=3))</f>
        <v>0</v>
      </c>
      <c r="AE504" s="90" t="b">
        <f>OR(MONTH(Taulukko1[[#This Row],[Alku PVM]] )&lt;=9,AND(MONTH(Taulukko1[[#This Row],[Alku PVM]] )=9))</f>
        <v>0</v>
      </c>
      <c r="AF504" s="90" t="b">
        <f>OR(MONTH(Taulukko1[[#This Row],[Loppu PVM]])&lt;=9,AND(MONTH(Taulukko1[[#This Row],[Loppu PVM]] )=9))</f>
        <v>0</v>
      </c>
      <c r="AG504" s="90" t="b">
        <f>OR(MONTH(Taulukko1[[#This Row],[Alku PVM]] )&lt;=6,AND(MONTH(Taulukko1[[#This Row],[Alku PVM]] )=6))</f>
        <v>0</v>
      </c>
      <c r="AH504" s="90" t="b">
        <f>OR(MONTH(Taulukko1[[#This Row],[Loppu PVM]])&lt;=6,AND(MONTH(Taulukko1[[#This Row],[Loppu PVM]] )=6))</f>
        <v>0</v>
      </c>
    </row>
    <row r="505" spans="1:34" ht="12.75" customHeight="1">
      <c r="A505" t="s">
        <v>2008</v>
      </c>
      <c r="B505" s="23">
        <v>39756</v>
      </c>
      <c r="C505" t="s">
        <v>2007</v>
      </c>
      <c r="F505" s="4">
        <v>39770</v>
      </c>
      <c r="G505" s="5">
        <v>0</v>
      </c>
      <c r="H505" s="16">
        <v>100</v>
      </c>
      <c r="I505" s="126" t="e">
        <f>INDEX('TOL2008'!B:B,MATCH(A505,'TOL2008'!A:A,0))</f>
        <v>#N/A</v>
      </c>
      <c r="J505" s="126" t="e">
        <f>INDEX(Pääluokka!$H$2:$H$100,MATCH(VALUE(LEFT(Taulukko1[[#This Row],[TOL2008]],2)),Pääluokka!$G$2:$G$100,0))</f>
        <v>#N/A</v>
      </c>
      <c r="K505" s="126" t="e">
        <f>INDEX(Pääluokka!$I$2:$I$100,MATCH(VALUE(LEFT(Taulukko1[[#This Row],[TOL2008]],2)),Pääluokka!$G$2:$G$100,0))</f>
        <v>#N/A</v>
      </c>
      <c r="L505" s="41">
        <f t="shared" si="70"/>
        <v>14</v>
      </c>
      <c r="M505" s="43">
        <f t="shared" si="71"/>
        <v>39756</v>
      </c>
      <c r="N505" s="43">
        <f t="shared" si="72"/>
        <v>39770</v>
      </c>
      <c r="O505" s="43">
        <f t="shared" si="73"/>
        <v>39753</v>
      </c>
      <c r="P505" s="43">
        <f t="shared" si="74"/>
        <v>39753</v>
      </c>
      <c r="Q505" s="41">
        <f t="shared" si="75"/>
        <v>2008</v>
      </c>
      <c r="R505" s="41">
        <f t="shared" si="76"/>
        <v>2008</v>
      </c>
      <c r="S505" s="43" t="str">
        <f>YEAR(Taulukko1[[#This Row],[Alku KK]])&amp;"Q"&amp;ROUNDDOWN((MONTH(Taulukko1[[#This Row],[Alku KK]])-1)/3+1,0)</f>
        <v>2008Q4</v>
      </c>
      <c r="T505" s="43" t="str">
        <f>YEAR(Taulukko1[[#This Row],[Loppu KK]])&amp;"Q"&amp;ROUNDDOWN((MONTH(Taulukko1[[#This Row],[Loppu KK]])-1)/3+1,0)</f>
        <v>2008Q4</v>
      </c>
      <c r="U505" s="66">
        <f>IF(COUNT(Taulukko1[[#This Row],[Neuvottelujen alaiset ]])=1,Taulukko1[[#This Row],[Neuvottelujen alaiset ]],Taulukko1[[#This Row],[Vähennystarve]])</f>
        <v>100</v>
      </c>
      <c r="V505" s="44" t="str">
        <f t="shared" si="77"/>
        <v>NA</v>
      </c>
      <c r="W505" s="44">
        <f t="shared" si="78"/>
        <v>0</v>
      </c>
      <c r="X505" s="44" t="str">
        <f t="shared" si="79"/>
        <v>NA</v>
      </c>
      <c r="Y505" s="90" t="b">
        <f>AND(MONTH(Taulukko1[[#This Row],[Alku PVM]] )=6,DAY(Taulukko1[[#This Row],[Alku PVM]] )&gt;19)</f>
        <v>0</v>
      </c>
      <c r="Z505" s="90" t="b">
        <f>AND(MONTH(Taulukko1[[#This Row],[Loppu PVM]] )=6,DAY(Taulukko1[[#This Row],[Loppu PVM]] )&gt;19)</f>
        <v>0</v>
      </c>
      <c r="AA505" s="90" t="b">
        <f>OR(MONTH(Taulukko1[[#This Row],[Alku PVM]] )&lt;=5,AND(MONTH(Taulukko1[[#This Row],[Alku PVM]] )=6,DAY(Taulukko1[[#This Row],[Alku PVM]] )&lt;20))</f>
        <v>0</v>
      </c>
      <c r="AB505" s="90" t="b">
        <f>OR(MONTH(Taulukko1[[#This Row],[Loppu PVM]])&lt;=5,AND(MONTH(Taulukko1[[#This Row],[Loppu PVM]] )=6,DAY(Taulukko1[[#This Row],[Loppu PVM]])&lt;20))</f>
        <v>0</v>
      </c>
      <c r="AC505" s="90" t="b">
        <f>OR(MONTH(Taulukko1[[#This Row],[Alku PVM]] )&lt;=3,AND(MONTH(Taulukko1[[#This Row],[Alku PVM]] )=3))</f>
        <v>0</v>
      </c>
      <c r="AD505" s="90" t="b">
        <f>OR(MONTH(Taulukko1[[#This Row],[Loppu PVM]] )&lt;=3,AND(MONTH(Taulukko1[[#This Row],[Loppu PVM]] )=3))</f>
        <v>0</v>
      </c>
      <c r="AE505" s="90" t="b">
        <f>OR(MONTH(Taulukko1[[#This Row],[Alku PVM]] )&lt;=9,AND(MONTH(Taulukko1[[#This Row],[Alku PVM]] )=9))</f>
        <v>0</v>
      </c>
      <c r="AF505" s="90" t="b">
        <f>OR(MONTH(Taulukko1[[#This Row],[Loppu PVM]])&lt;=9,AND(MONTH(Taulukko1[[#This Row],[Loppu PVM]] )=9))</f>
        <v>0</v>
      </c>
      <c r="AG505" s="90" t="b">
        <f>OR(MONTH(Taulukko1[[#This Row],[Alku PVM]] )&lt;=6,AND(MONTH(Taulukko1[[#This Row],[Alku PVM]] )=6))</f>
        <v>0</v>
      </c>
      <c r="AH505" s="90" t="b">
        <f>OR(MONTH(Taulukko1[[#This Row],[Loppu PVM]])&lt;=6,AND(MONTH(Taulukko1[[#This Row],[Loppu PVM]] )=6))</f>
        <v>0</v>
      </c>
    </row>
    <row r="506" spans="1:34" ht="12.75" customHeight="1">
      <c r="A506" t="s">
        <v>351</v>
      </c>
      <c r="B506" s="23">
        <v>39756</v>
      </c>
      <c r="C506" t="s">
        <v>1999</v>
      </c>
      <c r="F506" s="4">
        <v>39799</v>
      </c>
      <c r="G506" s="5">
        <v>0</v>
      </c>
      <c r="H506" s="16">
        <v>175</v>
      </c>
      <c r="I506" s="126">
        <f>INDEX('TOL2008'!B:B,MATCH(A506,'TOL2008'!A:A,0))</f>
        <v>28950</v>
      </c>
      <c r="J506" s="126" t="str">
        <f>INDEX(Pääluokka!$H$2:$H$100,MATCH(VALUE(LEFT(Taulukko1[[#This Row],[TOL2008]],2)),Pääluokka!$G$2:$G$100,0))</f>
        <v>Teollisuus</v>
      </c>
      <c r="K506" s="126" t="str">
        <f>INDEX(Pääluokka!$I$2:$I$100,MATCH(VALUE(LEFT(Taulukko1[[#This Row],[TOL2008]],2)),Pääluokka!$G$2:$G$100,0))</f>
        <v>Teollisuus (C-E)</v>
      </c>
      <c r="L506" s="41">
        <f t="shared" si="70"/>
        <v>43</v>
      </c>
      <c r="M506" s="43">
        <f t="shared" si="71"/>
        <v>39756</v>
      </c>
      <c r="N506" s="43">
        <f t="shared" si="72"/>
        <v>39799</v>
      </c>
      <c r="O506" s="43">
        <f t="shared" si="73"/>
        <v>39753</v>
      </c>
      <c r="P506" s="43">
        <f t="shared" si="74"/>
        <v>39783</v>
      </c>
      <c r="Q506" s="41">
        <f t="shared" si="75"/>
        <v>2008</v>
      </c>
      <c r="R506" s="41">
        <f t="shared" si="76"/>
        <v>2008</v>
      </c>
      <c r="S506" s="43" t="str">
        <f>YEAR(Taulukko1[[#This Row],[Alku KK]])&amp;"Q"&amp;ROUNDDOWN((MONTH(Taulukko1[[#This Row],[Alku KK]])-1)/3+1,0)</f>
        <v>2008Q4</v>
      </c>
      <c r="T506" s="43" t="str">
        <f>YEAR(Taulukko1[[#This Row],[Loppu KK]])&amp;"Q"&amp;ROUNDDOWN((MONTH(Taulukko1[[#This Row],[Loppu KK]])-1)/3+1,0)</f>
        <v>2008Q4</v>
      </c>
      <c r="U506" s="66">
        <f>IF(COUNT(Taulukko1[[#This Row],[Neuvottelujen alaiset ]])=1,Taulukko1[[#This Row],[Neuvottelujen alaiset ]],Taulukko1[[#This Row],[Vähennystarve]])</f>
        <v>175</v>
      </c>
      <c r="V506" s="44" t="str">
        <f t="shared" si="77"/>
        <v>NA</v>
      </c>
      <c r="W506" s="44">
        <f t="shared" si="78"/>
        <v>0</v>
      </c>
      <c r="X506" s="44" t="str">
        <f t="shared" si="79"/>
        <v>NA</v>
      </c>
      <c r="Y506" s="90" t="b">
        <f>AND(MONTH(Taulukko1[[#This Row],[Alku PVM]] )=6,DAY(Taulukko1[[#This Row],[Alku PVM]] )&gt;19)</f>
        <v>0</v>
      </c>
      <c r="Z506" s="90" t="b">
        <f>AND(MONTH(Taulukko1[[#This Row],[Loppu PVM]] )=6,DAY(Taulukko1[[#This Row],[Loppu PVM]] )&gt;19)</f>
        <v>0</v>
      </c>
      <c r="AA506" s="90" t="b">
        <f>OR(MONTH(Taulukko1[[#This Row],[Alku PVM]] )&lt;=5,AND(MONTH(Taulukko1[[#This Row],[Alku PVM]] )=6,DAY(Taulukko1[[#This Row],[Alku PVM]] )&lt;20))</f>
        <v>0</v>
      </c>
      <c r="AB506" s="90" t="b">
        <f>OR(MONTH(Taulukko1[[#This Row],[Loppu PVM]])&lt;=5,AND(MONTH(Taulukko1[[#This Row],[Loppu PVM]] )=6,DAY(Taulukko1[[#This Row],[Loppu PVM]])&lt;20))</f>
        <v>0</v>
      </c>
      <c r="AC506" s="90" t="b">
        <f>OR(MONTH(Taulukko1[[#This Row],[Alku PVM]] )&lt;=3,AND(MONTH(Taulukko1[[#This Row],[Alku PVM]] )=3))</f>
        <v>0</v>
      </c>
      <c r="AD506" s="90" t="b">
        <f>OR(MONTH(Taulukko1[[#This Row],[Loppu PVM]] )&lt;=3,AND(MONTH(Taulukko1[[#This Row],[Loppu PVM]] )=3))</f>
        <v>0</v>
      </c>
      <c r="AE506" s="90" t="b">
        <f>OR(MONTH(Taulukko1[[#This Row],[Alku PVM]] )&lt;=9,AND(MONTH(Taulukko1[[#This Row],[Alku PVM]] )=9))</f>
        <v>0</v>
      </c>
      <c r="AF506" s="90" t="b">
        <f>OR(MONTH(Taulukko1[[#This Row],[Loppu PVM]])&lt;=9,AND(MONTH(Taulukko1[[#This Row],[Loppu PVM]] )=9))</f>
        <v>0</v>
      </c>
      <c r="AG506" s="90" t="b">
        <f>OR(MONTH(Taulukko1[[#This Row],[Alku PVM]] )&lt;=6,AND(MONTH(Taulukko1[[#This Row],[Alku PVM]] )=6))</f>
        <v>0</v>
      </c>
      <c r="AH506" s="90" t="b">
        <f>OR(MONTH(Taulukko1[[#This Row],[Loppu PVM]])&lt;=6,AND(MONTH(Taulukko1[[#This Row],[Loppu PVM]] )=6))</f>
        <v>0</v>
      </c>
    </row>
    <row r="507" spans="1:34" ht="12.75" customHeight="1">
      <c r="A507" t="s">
        <v>982</v>
      </c>
      <c r="B507" s="23">
        <v>39756</v>
      </c>
      <c r="C507" t="s">
        <v>1978</v>
      </c>
      <c r="E507" s="62">
        <v>235</v>
      </c>
      <c r="F507" s="4"/>
      <c r="G507" s="5"/>
      <c r="H507" s="16">
        <v>455</v>
      </c>
      <c r="I507" s="126">
        <f>INDEX('TOL2008'!B:B,MATCH(A507,'TOL2008'!A:A,0))</f>
        <v>26300</v>
      </c>
      <c r="J507" s="126" t="str">
        <f>INDEX(Pääluokka!$H$2:$H$100,MATCH(VALUE(LEFT(Taulukko1[[#This Row],[TOL2008]],2)),Pääluokka!$G$2:$G$100,0))</f>
        <v>Teollisuus</v>
      </c>
      <c r="K507" s="126" t="str">
        <f>INDEX(Pääluokka!$I$2:$I$100,MATCH(VALUE(LEFT(Taulukko1[[#This Row],[TOL2008]],2)),Pääluokka!$G$2:$G$100,0))</f>
        <v>Teollisuus (C-E)</v>
      </c>
      <c r="L507" s="41" t="str">
        <f t="shared" si="70"/>
        <v>NA</v>
      </c>
      <c r="M507" s="43">
        <f t="shared" si="71"/>
        <v>39756</v>
      </c>
      <c r="N507" s="43">
        <f t="shared" si="72"/>
        <v>39807</v>
      </c>
      <c r="O507" s="43">
        <f t="shared" si="73"/>
        <v>39753</v>
      </c>
      <c r="P507" s="43">
        <f t="shared" si="74"/>
        <v>39783</v>
      </c>
      <c r="Q507" s="41">
        <f t="shared" si="75"/>
        <v>2008</v>
      </c>
      <c r="R507" s="41">
        <f t="shared" si="76"/>
        <v>2008</v>
      </c>
      <c r="S507" s="43" t="str">
        <f>YEAR(Taulukko1[[#This Row],[Alku KK]])&amp;"Q"&amp;ROUNDDOWN((MONTH(Taulukko1[[#This Row],[Alku KK]])-1)/3+1,0)</f>
        <v>2008Q4</v>
      </c>
      <c r="T507" s="43" t="str">
        <f>YEAR(Taulukko1[[#This Row],[Loppu KK]])&amp;"Q"&amp;ROUNDDOWN((MONTH(Taulukko1[[#This Row],[Loppu KK]])-1)/3+1,0)</f>
        <v>2008Q4</v>
      </c>
      <c r="U507" s="66">
        <f>IF(COUNT(Taulukko1[[#This Row],[Neuvottelujen alaiset ]])=1,Taulukko1[[#This Row],[Neuvottelujen alaiset ]],Taulukko1[[#This Row],[Vähennystarve]])</f>
        <v>455</v>
      </c>
      <c r="V507" s="44">
        <f t="shared" si="77"/>
        <v>0.51648351648351654</v>
      </c>
      <c r="W507" s="44" t="str">
        <f t="shared" si="78"/>
        <v>NA</v>
      </c>
      <c r="X507" s="44" t="str">
        <f t="shared" si="79"/>
        <v>NA</v>
      </c>
      <c r="Y507" s="90" t="b">
        <f>AND(MONTH(Taulukko1[[#This Row],[Alku PVM]] )=6,DAY(Taulukko1[[#This Row],[Alku PVM]] )&gt;19)</f>
        <v>0</v>
      </c>
      <c r="Z507" s="90" t="b">
        <f>AND(MONTH(Taulukko1[[#This Row],[Loppu PVM]] )=6,DAY(Taulukko1[[#This Row],[Loppu PVM]] )&gt;19)</f>
        <v>0</v>
      </c>
      <c r="AA507" s="90" t="b">
        <f>OR(MONTH(Taulukko1[[#This Row],[Alku PVM]] )&lt;=5,AND(MONTH(Taulukko1[[#This Row],[Alku PVM]] )=6,DAY(Taulukko1[[#This Row],[Alku PVM]] )&lt;20))</f>
        <v>0</v>
      </c>
      <c r="AB507" s="90" t="b">
        <f>OR(MONTH(Taulukko1[[#This Row],[Loppu PVM]])&lt;=5,AND(MONTH(Taulukko1[[#This Row],[Loppu PVM]] )=6,DAY(Taulukko1[[#This Row],[Loppu PVM]])&lt;20))</f>
        <v>0</v>
      </c>
      <c r="AC507" s="90" t="b">
        <f>OR(MONTH(Taulukko1[[#This Row],[Alku PVM]] )&lt;=3,AND(MONTH(Taulukko1[[#This Row],[Alku PVM]] )=3))</f>
        <v>0</v>
      </c>
      <c r="AD507" s="90" t="b">
        <f>OR(MONTH(Taulukko1[[#This Row],[Loppu PVM]] )&lt;=3,AND(MONTH(Taulukko1[[#This Row],[Loppu PVM]] )=3))</f>
        <v>0</v>
      </c>
      <c r="AE507" s="90" t="b">
        <f>OR(MONTH(Taulukko1[[#This Row],[Alku PVM]] )&lt;=9,AND(MONTH(Taulukko1[[#This Row],[Alku PVM]] )=9))</f>
        <v>0</v>
      </c>
      <c r="AF507" s="90" t="b">
        <f>OR(MONTH(Taulukko1[[#This Row],[Loppu PVM]])&lt;=9,AND(MONTH(Taulukko1[[#This Row],[Loppu PVM]] )=9))</f>
        <v>0</v>
      </c>
      <c r="AG507" s="90" t="b">
        <f>OR(MONTH(Taulukko1[[#This Row],[Alku PVM]] )&lt;=6,AND(MONTH(Taulukko1[[#This Row],[Alku PVM]] )=6))</f>
        <v>0</v>
      </c>
      <c r="AH507" s="90" t="b">
        <f>OR(MONTH(Taulukko1[[#This Row],[Loppu PVM]])&lt;=6,AND(MONTH(Taulukko1[[#This Row],[Loppu PVM]] )=6))</f>
        <v>0</v>
      </c>
    </row>
    <row r="508" spans="1:34" ht="12.75" customHeight="1">
      <c r="A508" t="s">
        <v>227</v>
      </c>
      <c r="B508" s="23">
        <v>39756</v>
      </c>
      <c r="C508" t="s">
        <v>1923</v>
      </c>
      <c r="E508" s="62">
        <v>74</v>
      </c>
      <c r="F508" s="4">
        <v>39842</v>
      </c>
      <c r="G508" s="5">
        <v>53</v>
      </c>
      <c r="H508" s="16">
        <v>110</v>
      </c>
      <c r="I508" s="126">
        <f>INDEX('TOL2008'!B:B,MATCH(A508,'TOL2008'!A:A,0))</f>
        <v>24100</v>
      </c>
      <c r="J508" s="126" t="str">
        <f>INDEX(Pääluokka!$H$2:$H$100,MATCH(VALUE(LEFT(Taulukko1[[#This Row],[TOL2008]],2)),Pääluokka!$G$2:$G$100,0))</f>
        <v>Teollisuus</v>
      </c>
      <c r="K508" s="126" t="str">
        <f>INDEX(Pääluokka!$I$2:$I$100,MATCH(VALUE(LEFT(Taulukko1[[#This Row],[TOL2008]],2)),Pääluokka!$G$2:$G$100,0))</f>
        <v>Teollisuus (C-E)</v>
      </c>
      <c r="L508" s="41">
        <f t="shared" si="70"/>
        <v>86</v>
      </c>
      <c r="M508" s="43">
        <f t="shared" si="71"/>
        <v>39756</v>
      </c>
      <c r="N508" s="43">
        <f t="shared" si="72"/>
        <v>39842</v>
      </c>
      <c r="O508" s="43">
        <f t="shared" si="73"/>
        <v>39753</v>
      </c>
      <c r="P508" s="43">
        <f t="shared" si="74"/>
        <v>39814</v>
      </c>
      <c r="Q508" s="41">
        <f t="shared" si="75"/>
        <v>2008</v>
      </c>
      <c r="R508" s="41">
        <f t="shared" si="76"/>
        <v>2009</v>
      </c>
      <c r="S508" s="43" t="str">
        <f>YEAR(Taulukko1[[#This Row],[Alku KK]])&amp;"Q"&amp;ROUNDDOWN((MONTH(Taulukko1[[#This Row],[Alku KK]])-1)/3+1,0)</f>
        <v>2008Q4</v>
      </c>
      <c r="T508" s="43" t="str">
        <f>YEAR(Taulukko1[[#This Row],[Loppu KK]])&amp;"Q"&amp;ROUNDDOWN((MONTH(Taulukko1[[#This Row],[Loppu KK]])-1)/3+1,0)</f>
        <v>2009Q1</v>
      </c>
      <c r="U508" s="66">
        <f>IF(COUNT(Taulukko1[[#This Row],[Neuvottelujen alaiset ]])=1,Taulukko1[[#This Row],[Neuvottelujen alaiset ]],Taulukko1[[#This Row],[Vähennystarve]])</f>
        <v>110</v>
      </c>
      <c r="V508" s="44">
        <f t="shared" si="77"/>
        <v>0.67272727272727273</v>
      </c>
      <c r="W508" s="44">
        <f t="shared" si="78"/>
        <v>0.48181818181818181</v>
      </c>
      <c r="X508" s="44">
        <f t="shared" si="79"/>
        <v>0.71621621621621623</v>
      </c>
      <c r="Y508" s="90" t="b">
        <f>AND(MONTH(Taulukko1[[#This Row],[Alku PVM]] )=6,DAY(Taulukko1[[#This Row],[Alku PVM]] )&gt;19)</f>
        <v>0</v>
      </c>
      <c r="Z508" s="90" t="b">
        <f>AND(MONTH(Taulukko1[[#This Row],[Loppu PVM]] )=6,DAY(Taulukko1[[#This Row],[Loppu PVM]] )&gt;19)</f>
        <v>0</v>
      </c>
      <c r="AA508" s="90" t="b">
        <f>OR(MONTH(Taulukko1[[#This Row],[Alku PVM]] )&lt;=5,AND(MONTH(Taulukko1[[#This Row],[Alku PVM]] )=6,DAY(Taulukko1[[#This Row],[Alku PVM]] )&lt;20))</f>
        <v>0</v>
      </c>
      <c r="AB508" s="90" t="b">
        <f>OR(MONTH(Taulukko1[[#This Row],[Loppu PVM]])&lt;=5,AND(MONTH(Taulukko1[[#This Row],[Loppu PVM]] )=6,DAY(Taulukko1[[#This Row],[Loppu PVM]])&lt;20))</f>
        <v>1</v>
      </c>
      <c r="AC508" s="90" t="b">
        <f>OR(MONTH(Taulukko1[[#This Row],[Alku PVM]] )&lt;=3,AND(MONTH(Taulukko1[[#This Row],[Alku PVM]] )=3))</f>
        <v>0</v>
      </c>
      <c r="AD508" s="90" t="b">
        <f>OR(MONTH(Taulukko1[[#This Row],[Loppu PVM]] )&lt;=3,AND(MONTH(Taulukko1[[#This Row],[Loppu PVM]] )=3))</f>
        <v>1</v>
      </c>
      <c r="AE508" s="90" t="b">
        <f>OR(MONTH(Taulukko1[[#This Row],[Alku PVM]] )&lt;=9,AND(MONTH(Taulukko1[[#This Row],[Alku PVM]] )=9))</f>
        <v>0</v>
      </c>
      <c r="AF508" s="90" t="b">
        <f>OR(MONTH(Taulukko1[[#This Row],[Loppu PVM]])&lt;=9,AND(MONTH(Taulukko1[[#This Row],[Loppu PVM]] )=9))</f>
        <v>1</v>
      </c>
      <c r="AG508" s="90" t="b">
        <f>OR(MONTH(Taulukko1[[#This Row],[Alku PVM]] )&lt;=6,AND(MONTH(Taulukko1[[#This Row],[Alku PVM]] )=6))</f>
        <v>0</v>
      </c>
      <c r="AH508" s="90" t="b">
        <f>OR(MONTH(Taulukko1[[#This Row],[Loppu PVM]])&lt;=6,AND(MONTH(Taulukko1[[#This Row],[Loppu PVM]] )=6))</f>
        <v>1</v>
      </c>
    </row>
    <row r="509" spans="1:34" ht="12.75" customHeight="1">
      <c r="A509" t="s">
        <v>1681</v>
      </c>
      <c r="B509" s="23">
        <v>39756</v>
      </c>
      <c r="C509" t="s">
        <v>1836</v>
      </c>
      <c r="F509" s="4">
        <v>39778</v>
      </c>
      <c r="G509" s="5">
        <v>0</v>
      </c>
      <c r="H509" s="22">
        <v>200</v>
      </c>
      <c r="I509" s="126">
        <f>INDEX('TOL2008'!B:B,MATCH(A676,'TOL2008'!A:A,0))</f>
        <v>10710</v>
      </c>
      <c r="J509" s="126" t="str">
        <f>INDEX(Pääluokka!$H$2:$H$100,MATCH(VALUE(LEFT(Taulukko1[[#This Row],[TOL2008]],2)),Pääluokka!$G$2:$G$100,0))</f>
        <v>Teollisuus</v>
      </c>
      <c r="K509" s="126" t="str">
        <f>INDEX(Pääluokka!$I$2:$I$100,MATCH(VALUE(LEFT(Taulukko1[[#This Row],[TOL2008]],2)),Pääluokka!$G$2:$G$100,0))</f>
        <v>Teollisuus (C-E)</v>
      </c>
      <c r="L509" s="41">
        <f t="shared" si="70"/>
        <v>22</v>
      </c>
      <c r="M509" s="43">
        <f t="shared" si="71"/>
        <v>39756</v>
      </c>
      <c r="N509" s="43">
        <f t="shared" si="72"/>
        <v>39778</v>
      </c>
      <c r="O509" s="43">
        <f t="shared" si="73"/>
        <v>39753</v>
      </c>
      <c r="P509" s="43">
        <f t="shared" si="74"/>
        <v>39753</v>
      </c>
      <c r="Q509" s="41">
        <f t="shared" si="75"/>
        <v>2008</v>
      </c>
      <c r="R509" s="41">
        <f t="shared" si="76"/>
        <v>2008</v>
      </c>
      <c r="S509" s="43" t="str">
        <f>YEAR(Taulukko1[[#This Row],[Alku KK]])&amp;"Q"&amp;ROUNDDOWN((MONTH(Taulukko1[[#This Row],[Alku KK]])-1)/3+1,0)</f>
        <v>2008Q4</v>
      </c>
      <c r="T509" s="43" t="str">
        <f>YEAR(Taulukko1[[#This Row],[Loppu KK]])&amp;"Q"&amp;ROUNDDOWN((MONTH(Taulukko1[[#This Row],[Loppu KK]])-1)/3+1,0)</f>
        <v>2008Q4</v>
      </c>
      <c r="U509" s="66">
        <f>IF(COUNT(Taulukko1[[#This Row],[Neuvottelujen alaiset ]])=1,Taulukko1[[#This Row],[Neuvottelujen alaiset ]],Taulukko1[[#This Row],[Vähennystarve]])</f>
        <v>200</v>
      </c>
      <c r="V509" s="44" t="str">
        <f t="shared" si="77"/>
        <v>NA</v>
      </c>
      <c r="W509" s="44">
        <f t="shared" si="78"/>
        <v>0</v>
      </c>
      <c r="X509" s="44" t="str">
        <f t="shared" si="79"/>
        <v>NA</v>
      </c>
      <c r="Y509" s="90" t="b">
        <f>AND(MONTH(Taulukko1[[#This Row],[Alku PVM]] )=6,DAY(Taulukko1[[#This Row],[Alku PVM]] )&gt;19)</f>
        <v>0</v>
      </c>
      <c r="Z509" s="90" t="b">
        <f>AND(MONTH(Taulukko1[[#This Row],[Loppu PVM]] )=6,DAY(Taulukko1[[#This Row],[Loppu PVM]] )&gt;19)</f>
        <v>0</v>
      </c>
      <c r="AA509" s="90" t="b">
        <f>OR(MONTH(Taulukko1[[#This Row],[Alku PVM]] )&lt;=5,AND(MONTH(Taulukko1[[#This Row],[Alku PVM]] )=6,DAY(Taulukko1[[#This Row],[Alku PVM]] )&lt;20))</f>
        <v>0</v>
      </c>
      <c r="AB509" s="90" t="b">
        <f>OR(MONTH(Taulukko1[[#This Row],[Loppu PVM]])&lt;=5,AND(MONTH(Taulukko1[[#This Row],[Loppu PVM]] )=6,DAY(Taulukko1[[#This Row],[Loppu PVM]])&lt;20))</f>
        <v>0</v>
      </c>
      <c r="AC509" s="90" t="b">
        <f>OR(MONTH(Taulukko1[[#This Row],[Alku PVM]] )&lt;=3,AND(MONTH(Taulukko1[[#This Row],[Alku PVM]] )=3))</f>
        <v>0</v>
      </c>
      <c r="AD509" s="90" t="b">
        <f>OR(MONTH(Taulukko1[[#This Row],[Loppu PVM]] )&lt;=3,AND(MONTH(Taulukko1[[#This Row],[Loppu PVM]] )=3))</f>
        <v>0</v>
      </c>
      <c r="AE509" s="90" t="b">
        <f>OR(MONTH(Taulukko1[[#This Row],[Alku PVM]] )&lt;=9,AND(MONTH(Taulukko1[[#This Row],[Alku PVM]] )=9))</f>
        <v>0</v>
      </c>
      <c r="AF509" s="90" t="b">
        <f>OR(MONTH(Taulukko1[[#This Row],[Loppu PVM]])&lt;=9,AND(MONTH(Taulukko1[[#This Row],[Loppu PVM]] )=9))</f>
        <v>0</v>
      </c>
      <c r="AG509" s="90" t="b">
        <f>OR(MONTH(Taulukko1[[#This Row],[Alku PVM]] )&lt;=6,AND(MONTH(Taulukko1[[#This Row],[Alku PVM]] )=6))</f>
        <v>0</v>
      </c>
      <c r="AH509" s="90" t="b">
        <f>OR(MONTH(Taulukko1[[#This Row],[Loppu PVM]])&lt;=6,AND(MONTH(Taulukko1[[#This Row],[Loppu PVM]] )=6))</f>
        <v>0</v>
      </c>
    </row>
    <row r="510" spans="1:34" ht="12.75" customHeight="1">
      <c r="A510" t="s">
        <v>481</v>
      </c>
      <c r="B510" s="23">
        <v>39757</v>
      </c>
      <c r="C510" t="s">
        <v>2082</v>
      </c>
      <c r="E510" s="62">
        <v>0</v>
      </c>
      <c r="F510" s="4">
        <v>39834</v>
      </c>
      <c r="G510" s="5">
        <v>18</v>
      </c>
      <c r="H510" s="22">
        <v>402</v>
      </c>
      <c r="I510" s="126">
        <f>INDEX('TOL2008'!B:B,MATCH(A510,'TOL2008'!A:A,0))</f>
        <v>16231</v>
      </c>
      <c r="J510" s="126" t="str">
        <f>INDEX(Pääluokka!$H$2:$H$100,MATCH(VALUE(LEFT(Taulukko1[[#This Row],[TOL2008]],2)),Pääluokka!$G$2:$G$100,0))</f>
        <v>Teollisuus</v>
      </c>
      <c r="K510" s="126" t="str">
        <f>INDEX(Pääluokka!$I$2:$I$100,MATCH(VALUE(LEFT(Taulukko1[[#This Row],[TOL2008]],2)),Pääluokka!$G$2:$G$100,0))</f>
        <v>Teollisuus (C-E)</v>
      </c>
      <c r="L510" s="41">
        <f t="shared" si="70"/>
        <v>77</v>
      </c>
      <c r="M510" s="43">
        <f t="shared" si="71"/>
        <v>39757</v>
      </c>
      <c r="N510" s="43">
        <f t="shared" si="72"/>
        <v>39834</v>
      </c>
      <c r="O510" s="43">
        <f t="shared" si="73"/>
        <v>39753</v>
      </c>
      <c r="P510" s="43">
        <f t="shared" si="74"/>
        <v>39814</v>
      </c>
      <c r="Q510" s="41">
        <f t="shared" si="75"/>
        <v>2008</v>
      </c>
      <c r="R510" s="41">
        <f t="shared" si="76"/>
        <v>2009</v>
      </c>
      <c r="S510" s="43" t="str">
        <f>YEAR(Taulukko1[[#This Row],[Alku KK]])&amp;"Q"&amp;ROUNDDOWN((MONTH(Taulukko1[[#This Row],[Alku KK]])-1)/3+1,0)</f>
        <v>2008Q4</v>
      </c>
      <c r="T510" s="43" t="str">
        <f>YEAR(Taulukko1[[#This Row],[Loppu KK]])&amp;"Q"&amp;ROUNDDOWN((MONTH(Taulukko1[[#This Row],[Loppu KK]])-1)/3+1,0)</f>
        <v>2009Q1</v>
      </c>
      <c r="U510" s="66">
        <f>IF(COUNT(Taulukko1[[#This Row],[Neuvottelujen alaiset ]])=1,Taulukko1[[#This Row],[Neuvottelujen alaiset ]],Taulukko1[[#This Row],[Vähennystarve]])</f>
        <v>402</v>
      </c>
      <c r="V510" s="44">
        <f t="shared" si="77"/>
        <v>0</v>
      </c>
      <c r="W510" s="44">
        <f t="shared" si="78"/>
        <v>4.4776119402985072E-2</v>
      </c>
      <c r="X510" s="44" t="e">
        <f t="shared" si="79"/>
        <v>#DIV/0!</v>
      </c>
      <c r="Y510" s="90" t="b">
        <f>AND(MONTH(Taulukko1[[#This Row],[Alku PVM]] )=6,DAY(Taulukko1[[#This Row],[Alku PVM]] )&gt;19)</f>
        <v>0</v>
      </c>
      <c r="Z510" s="90" t="b">
        <f>AND(MONTH(Taulukko1[[#This Row],[Loppu PVM]] )=6,DAY(Taulukko1[[#This Row],[Loppu PVM]] )&gt;19)</f>
        <v>0</v>
      </c>
      <c r="AA510" s="90" t="b">
        <f>OR(MONTH(Taulukko1[[#This Row],[Alku PVM]] )&lt;=5,AND(MONTH(Taulukko1[[#This Row],[Alku PVM]] )=6,DAY(Taulukko1[[#This Row],[Alku PVM]] )&lt;20))</f>
        <v>0</v>
      </c>
      <c r="AB510" s="90" t="b">
        <f>OR(MONTH(Taulukko1[[#This Row],[Loppu PVM]])&lt;=5,AND(MONTH(Taulukko1[[#This Row],[Loppu PVM]] )=6,DAY(Taulukko1[[#This Row],[Loppu PVM]])&lt;20))</f>
        <v>1</v>
      </c>
      <c r="AC510" s="90" t="b">
        <f>OR(MONTH(Taulukko1[[#This Row],[Alku PVM]] )&lt;=3,AND(MONTH(Taulukko1[[#This Row],[Alku PVM]] )=3))</f>
        <v>0</v>
      </c>
      <c r="AD510" s="90" t="b">
        <f>OR(MONTH(Taulukko1[[#This Row],[Loppu PVM]] )&lt;=3,AND(MONTH(Taulukko1[[#This Row],[Loppu PVM]] )=3))</f>
        <v>1</v>
      </c>
      <c r="AE510" s="90" t="b">
        <f>OR(MONTH(Taulukko1[[#This Row],[Alku PVM]] )&lt;=9,AND(MONTH(Taulukko1[[#This Row],[Alku PVM]] )=9))</f>
        <v>0</v>
      </c>
      <c r="AF510" s="90" t="b">
        <f>OR(MONTH(Taulukko1[[#This Row],[Loppu PVM]])&lt;=9,AND(MONTH(Taulukko1[[#This Row],[Loppu PVM]] )=9))</f>
        <v>1</v>
      </c>
      <c r="AG510" s="90" t="b">
        <f>OR(MONTH(Taulukko1[[#This Row],[Alku PVM]] )&lt;=6,AND(MONTH(Taulukko1[[#This Row],[Alku PVM]] )=6))</f>
        <v>0</v>
      </c>
      <c r="AH510" s="90" t="b">
        <f>OR(MONTH(Taulukko1[[#This Row],[Loppu PVM]])&lt;=6,AND(MONTH(Taulukko1[[#This Row],[Loppu PVM]] )=6))</f>
        <v>1</v>
      </c>
    </row>
    <row r="511" spans="1:34" ht="12.75" customHeight="1">
      <c r="A511" t="s">
        <v>2051</v>
      </c>
      <c r="B511" s="23">
        <v>39757</v>
      </c>
      <c r="C511" t="s">
        <v>2050</v>
      </c>
      <c r="F511" s="4"/>
      <c r="G511" s="5"/>
      <c r="H511" s="22">
        <v>100</v>
      </c>
      <c r="I511" s="126" t="e">
        <f>INDEX('TOL2008'!B:B,MATCH(A511,'TOL2008'!A:A,0))</f>
        <v>#N/A</v>
      </c>
      <c r="J511" s="126" t="e">
        <f>INDEX(Pääluokka!$H$2:$H$100,MATCH(VALUE(LEFT(Taulukko1[[#This Row],[TOL2008]],2)),Pääluokka!$G$2:$G$100,0))</f>
        <v>#N/A</v>
      </c>
      <c r="K511" s="126" t="e">
        <f>INDEX(Pääluokka!$I$2:$I$100,MATCH(VALUE(LEFT(Taulukko1[[#This Row],[TOL2008]],2)),Pääluokka!$G$2:$G$100,0))</f>
        <v>#N/A</v>
      </c>
      <c r="L511" s="41" t="str">
        <f t="shared" si="70"/>
        <v>NA</v>
      </c>
      <c r="M511" s="43">
        <f t="shared" si="71"/>
        <v>39757</v>
      </c>
      <c r="N511" s="43">
        <f t="shared" si="72"/>
        <v>39808</v>
      </c>
      <c r="O511" s="43">
        <f t="shared" si="73"/>
        <v>39753</v>
      </c>
      <c r="P511" s="43">
        <f t="shared" si="74"/>
        <v>39783</v>
      </c>
      <c r="Q511" s="41">
        <f t="shared" si="75"/>
        <v>2008</v>
      </c>
      <c r="R511" s="41">
        <f t="shared" si="76"/>
        <v>2008</v>
      </c>
      <c r="S511" s="43" t="str">
        <f>YEAR(Taulukko1[[#This Row],[Alku KK]])&amp;"Q"&amp;ROUNDDOWN((MONTH(Taulukko1[[#This Row],[Alku KK]])-1)/3+1,0)</f>
        <v>2008Q4</v>
      </c>
      <c r="T511" s="43" t="str">
        <f>YEAR(Taulukko1[[#This Row],[Loppu KK]])&amp;"Q"&amp;ROUNDDOWN((MONTH(Taulukko1[[#This Row],[Loppu KK]])-1)/3+1,0)</f>
        <v>2008Q4</v>
      </c>
      <c r="U511" s="66">
        <f>IF(COUNT(Taulukko1[[#This Row],[Neuvottelujen alaiset ]])=1,Taulukko1[[#This Row],[Neuvottelujen alaiset ]],Taulukko1[[#This Row],[Vähennystarve]])</f>
        <v>100</v>
      </c>
      <c r="V511" s="44" t="str">
        <f t="shared" si="77"/>
        <v>NA</v>
      </c>
      <c r="W511" s="44" t="str">
        <f t="shared" si="78"/>
        <v>NA</v>
      </c>
      <c r="X511" s="44" t="str">
        <f t="shared" si="79"/>
        <v>NA</v>
      </c>
      <c r="Y511" s="90" t="b">
        <f>AND(MONTH(Taulukko1[[#This Row],[Alku PVM]] )=6,DAY(Taulukko1[[#This Row],[Alku PVM]] )&gt;19)</f>
        <v>0</v>
      </c>
      <c r="Z511" s="90" t="b">
        <f>AND(MONTH(Taulukko1[[#This Row],[Loppu PVM]] )=6,DAY(Taulukko1[[#This Row],[Loppu PVM]] )&gt;19)</f>
        <v>0</v>
      </c>
      <c r="AA511" s="90" t="b">
        <f>OR(MONTH(Taulukko1[[#This Row],[Alku PVM]] )&lt;=5,AND(MONTH(Taulukko1[[#This Row],[Alku PVM]] )=6,DAY(Taulukko1[[#This Row],[Alku PVM]] )&lt;20))</f>
        <v>0</v>
      </c>
      <c r="AB511" s="90" t="b">
        <f>OR(MONTH(Taulukko1[[#This Row],[Loppu PVM]])&lt;=5,AND(MONTH(Taulukko1[[#This Row],[Loppu PVM]] )=6,DAY(Taulukko1[[#This Row],[Loppu PVM]])&lt;20))</f>
        <v>0</v>
      </c>
      <c r="AC511" s="90" t="b">
        <f>OR(MONTH(Taulukko1[[#This Row],[Alku PVM]] )&lt;=3,AND(MONTH(Taulukko1[[#This Row],[Alku PVM]] )=3))</f>
        <v>0</v>
      </c>
      <c r="AD511" s="90" t="b">
        <f>OR(MONTH(Taulukko1[[#This Row],[Loppu PVM]] )&lt;=3,AND(MONTH(Taulukko1[[#This Row],[Loppu PVM]] )=3))</f>
        <v>0</v>
      </c>
      <c r="AE511" s="90" t="b">
        <f>OR(MONTH(Taulukko1[[#This Row],[Alku PVM]] )&lt;=9,AND(MONTH(Taulukko1[[#This Row],[Alku PVM]] )=9))</f>
        <v>0</v>
      </c>
      <c r="AF511" s="90" t="b">
        <f>OR(MONTH(Taulukko1[[#This Row],[Loppu PVM]])&lt;=9,AND(MONTH(Taulukko1[[#This Row],[Loppu PVM]] )=9))</f>
        <v>0</v>
      </c>
      <c r="AG511" s="90" t="b">
        <f>OR(MONTH(Taulukko1[[#This Row],[Alku PVM]] )&lt;=6,AND(MONTH(Taulukko1[[#This Row],[Alku PVM]] )=6))</f>
        <v>0</v>
      </c>
      <c r="AH511" s="90" t="b">
        <f>OR(MONTH(Taulukko1[[#This Row],[Loppu PVM]])&lt;=6,AND(MONTH(Taulukko1[[#This Row],[Loppu PVM]] )=6))</f>
        <v>0</v>
      </c>
    </row>
    <row r="512" spans="1:34" ht="12.75" customHeight="1">
      <c r="A512" t="s">
        <v>2011</v>
      </c>
      <c r="B512" s="23">
        <v>39757</v>
      </c>
      <c r="C512" t="s">
        <v>2010</v>
      </c>
      <c r="E512" s="62">
        <v>70</v>
      </c>
      <c r="F512" s="4">
        <v>39791</v>
      </c>
      <c r="G512" s="5">
        <v>12</v>
      </c>
      <c r="H512" s="16">
        <v>600</v>
      </c>
      <c r="I512" s="126" t="e">
        <f>INDEX('TOL2008'!B:B,MATCH(A512,'TOL2008'!A:A,0))</f>
        <v>#N/A</v>
      </c>
      <c r="J512" s="126" t="e">
        <f>INDEX(Pääluokka!$H$2:$H$100,MATCH(VALUE(LEFT(Taulukko1[[#This Row],[TOL2008]],2)),Pääluokka!$G$2:$G$100,0))</f>
        <v>#N/A</v>
      </c>
      <c r="K512" s="126" t="e">
        <f>INDEX(Pääluokka!$I$2:$I$100,MATCH(VALUE(LEFT(Taulukko1[[#This Row],[TOL2008]],2)),Pääluokka!$G$2:$G$100,0))</f>
        <v>#N/A</v>
      </c>
      <c r="L512" s="41">
        <f t="shared" si="70"/>
        <v>34</v>
      </c>
      <c r="M512" s="43">
        <f t="shared" si="71"/>
        <v>39757</v>
      </c>
      <c r="N512" s="43">
        <f t="shared" si="72"/>
        <v>39791</v>
      </c>
      <c r="O512" s="43">
        <f t="shared" si="73"/>
        <v>39753</v>
      </c>
      <c r="P512" s="43">
        <f t="shared" si="74"/>
        <v>39783</v>
      </c>
      <c r="Q512" s="41">
        <f t="shared" si="75"/>
        <v>2008</v>
      </c>
      <c r="R512" s="41">
        <f t="shared" si="76"/>
        <v>2008</v>
      </c>
      <c r="S512" s="43" t="str">
        <f>YEAR(Taulukko1[[#This Row],[Alku KK]])&amp;"Q"&amp;ROUNDDOWN((MONTH(Taulukko1[[#This Row],[Alku KK]])-1)/3+1,0)</f>
        <v>2008Q4</v>
      </c>
      <c r="T512" s="43" t="str">
        <f>YEAR(Taulukko1[[#This Row],[Loppu KK]])&amp;"Q"&amp;ROUNDDOWN((MONTH(Taulukko1[[#This Row],[Loppu KK]])-1)/3+1,0)</f>
        <v>2008Q4</v>
      </c>
      <c r="U512" s="66">
        <f>IF(COUNT(Taulukko1[[#This Row],[Neuvottelujen alaiset ]])=1,Taulukko1[[#This Row],[Neuvottelujen alaiset ]],Taulukko1[[#This Row],[Vähennystarve]])</f>
        <v>600</v>
      </c>
      <c r="V512" s="44">
        <f t="shared" si="77"/>
        <v>0.11666666666666667</v>
      </c>
      <c r="W512" s="44">
        <f t="shared" si="78"/>
        <v>0.02</v>
      </c>
      <c r="X512" s="44">
        <f t="shared" si="79"/>
        <v>0.17142857142857143</v>
      </c>
      <c r="Y512" s="90" t="b">
        <f>AND(MONTH(Taulukko1[[#This Row],[Alku PVM]] )=6,DAY(Taulukko1[[#This Row],[Alku PVM]] )&gt;19)</f>
        <v>0</v>
      </c>
      <c r="Z512" s="90" t="b">
        <f>AND(MONTH(Taulukko1[[#This Row],[Loppu PVM]] )=6,DAY(Taulukko1[[#This Row],[Loppu PVM]] )&gt;19)</f>
        <v>0</v>
      </c>
      <c r="AA512" s="90" t="b">
        <f>OR(MONTH(Taulukko1[[#This Row],[Alku PVM]] )&lt;=5,AND(MONTH(Taulukko1[[#This Row],[Alku PVM]] )=6,DAY(Taulukko1[[#This Row],[Alku PVM]] )&lt;20))</f>
        <v>0</v>
      </c>
      <c r="AB512" s="90" t="b">
        <f>OR(MONTH(Taulukko1[[#This Row],[Loppu PVM]])&lt;=5,AND(MONTH(Taulukko1[[#This Row],[Loppu PVM]] )=6,DAY(Taulukko1[[#This Row],[Loppu PVM]])&lt;20))</f>
        <v>0</v>
      </c>
      <c r="AC512" s="90" t="b">
        <f>OR(MONTH(Taulukko1[[#This Row],[Alku PVM]] )&lt;=3,AND(MONTH(Taulukko1[[#This Row],[Alku PVM]] )=3))</f>
        <v>0</v>
      </c>
      <c r="AD512" s="90" t="b">
        <f>OR(MONTH(Taulukko1[[#This Row],[Loppu PVM]] )&lt;=3,AND(MONTH(Taulukko1[[#This Row],[Loppu PVM]] )=3))</f>
        <v>0</v>
      </c>
      <c r="AE512" s="90" t="b">
        <f>OR(MONTH(Taulukko1[[#This Row],[Alku PVM]] )&lt;=9,AND(MONTH(Taulukko1[[#This Row],[Alku PVM]] )=9))</f>
        <v>0</v>
      </c>
      <c r="AF512" s="90" t="b">
        <f>OR(MONTH(Taulukko1[[#This Row],[Loppu PVM]])&lt;=9,AND(MONTH(Taulukko1[[#This Row],[Loppu PVM]] )=9))</f>
        <v>0</v>
      </c>
      <c r="AG512" s="90" t="b">
        <f>OR(MONTH(Taulukko1[[#This Row],[Alku PVM]] )&lt;=6,AND(MONTH(Taulukko1[[#This Row],[Alku PVM]] )=6))</f>
        <v>0</v>
      </c>
      <c r="AH512" s="90" t="b">
        <f>OR(MONTH(Taulukko1[[#This Row],[Loppu PVM]])&lt;=6,AND(MONTH(Taulukko1[[#This Row],[Loppu PVM]] )=6))</f>
        <v>0</v>
      </c>
    </row>
    <row r="513" spans="1:34" ht="12.75" customHeight="1">
      <c r="A513" t="s">
        <v>351</v>
      </c>
      <c r="B513" s="23">
        <v>39757</v>
      </c>
      <c r="C513" t="s">
        <v>1998</v>
      </c>
      <c r="F513" s="4">
        <v>39790</v>
      </c>
      <c r="G513" s="5">
        <v>0</v>
      </c>
      <c r="H513" s="22">
        <v>175</v>
      </c>
      <c r="I513" s="126">
        <f>INDEX('TOL2008'!B:B,MATCH(A513,'TOL2008'!A:A,0))</f>
        <v>28950</v>
      </c>
      <c r="J513" s="126" t="str">
        <f>INDEX(Pääluokka!$H$2:$H$100,MATCH(VALUE(LEFT(Taulukko1[[#This Row],[TOL2008]],2)),Pääluokka!$G$2:$G$100,0))</f>
        <v>Teollisuus</v>
      </c>
      <c r="K513" s="126" t="str">
        <f>INDEX(Pääluokka!$I$2:$I$100,MATCH(VALUE(LEFT(Taulukko1[[#This Row],[TOL2008]],2)),Pääluokka!$G$2:$G$100,0))</f>
        <v>Teollisuus (C-E)</v>
      </c>
      <c r="L513" s="41">
        <f t="shared" si="70"/>
        <v>33</v>
      </c>
      <c r="M513" s="43">
        <f t="shared" si="71"/>
        <v>39757</v>
      </c>
      <c r="N513" s="43">
        <f t="shared" si="72"/>
        <v>39790</v>
      </c>
      <c r="O513" s="43">
        <f t="shared" si="73"/>
        <v>39753</v>
      </c>
      <c r="P513" s="43">
        <f t="shared" si="74"/>
        <v>39783</v>
      </c>
      <c r="Q513" s="41">
        <f t="shared" si="75"/>
        <v>2008</v>
      </c>
      <c r="R513" s="41">
        <f t="shared" si="76"/>
        <v>2008</v>
      </c>
      <c r="S513" s="43" t="str">
        <f>YEAR(Taulukko1[[#This Row],[Alku KK]])&amp;"Q"&amp;ROUNDDOWN((MONTH(Taulukko1[[#This Row],[Alku KK]])-1)/3+1,0)</f>
        <v>2008Q4</v>
      </c>
      <c r="T513" s="43" t="str">
        <f>YEAR(Taulukko1[[#This Row],[Loppu KK]])&amp;"Q"&amp;ROUNDDOWN((MONTH(Taulukko1[[#This Row],[Loppu KK]])-1)/3+1,0)</f>
        <v>2008Q4</v>
      </c>
      <c r="U513" s="66">
        <f>IF(COUNT(Taulukko1[[#This Row],[Neuvottelujen alaiset ]])=1,Taulukko1[[#This Row],[Neuvottelujen alaiset ]],Taulukko1[[#This Row],[Vähennystarve]])</f>
        <v>175</v>
      </c>
      <c r="V513" s="44" t="str">
        <f t="shared" si="77"/>
        <v>NA</v>
      </c>
      <c r="W513" s="44">
        <f t="shared" si="78"/>
        <v>0</v>
      </c>
      <c r="X513" s="44" t="str">
        <f t="shared" si="79"/>
        <v>NA</v>
      </c>
      <c r="Y513" s="90" t="b">
        <f>AND(MONTH(Taulukko1[[#This Row],[Alku PVM]] )=6,DAY(Taulukko1[[#This Row],[Alku PVM]] )&gt;19)</f>
        <v>0</v>
      </c>
      <c r="Z513" s="90" t="b">
        <f>AND(MONTH(Taulukko1[[#This Row],[Loppu PVM]] )=6,DAY(Taulukko1[[#This Row],[Loppu PVM]] )&gt;19)</f>
        <v>0</v>
      </c>
      <c r="AA513" s="90" t="b">
        <f>OR(MONTH(Taulukko1[[#This Row],[Alku PVM]] )&lt;=5,AND(MONTH(Taulukko1[[#This Row],[Alku PVM]] )=6,DAY(Taulukko1[[#This Row],[Alku PVM]] )&lt;20))</f>
        <v>0</v>
      </c>
      <c r="AB513" s="90" t="b">
        <f>OR(MONTH(Taulukko1[[#This Row],[Loppu PVM]])&lt;=5,AND(MONTH(Taulukko1[[#This Row],[Loppu PVM]] )=6,DAY(Taulukko1[[#This Row],[Loppu PVM]])&lt;20))</f>
        <v>0</v>
      </c>
      <c r="AC513" s="90" t="b">
        <f>OR(MONTH(Taulukko1[[#This Row],[Alku PVM]] )&lt;=3,AND(MONTH(Taulukko1[[#This Row],[Alku PVM]] )=3))</f>
        <v>0</v>
      </c>
      <c r="AD513" s="90" t="b">
        <f>OR(MONTH(Taulukko1[[#This Row],[Loppu PVM]] )&lt;=3,AND(MONTH(Taulukko1[[#This Row],[Loppu PVM]] )=3))</f>
        <v>0</v>
      </c>
      <c r="AE513" s="90" t="b">
        <f>OR(MONTH(Taulukko1[[#This Row],[Alku PVM]] )&lt;=9,AND(MONTH(Taulukko1[[#This Row],[Alku PVM]] )=9))</f>
        <v>0</v>
      </c>
      <c r="AF513" s="90" t="b">
        <f>OR(MONTH(Taulukko1[[#This Row],[Loppu PVM]])&lt;=9,AND(MONTH(Taulukko1[[#This Row],[Loppu PVM]] )=9))</f>
        <v>0</v>
      </c>
      <c r="AG513" s="90" t="b">
        <f>OR(MONTH(Taulukko1[[#This Row],[Alku PVM]] )&lt;=6,AND(MONTH(Taulukko1[[#This Row],[Alku PVM]] )=6))</f>
        <v>0</v>
      </c>
      <c r="AH513" s="90" t="b">
        <f>OR(MONTH(Taulukko1[[#This Row],[Loppu PVM]])&lt;=6,AND(MONTH(Taulukko1[[#This Row],[Loppu PVM]] )=6))</f>
        <v>0</v>
      </c>
    </row>
    <row r="514" spans="1:34" ht="12.75" customHeight="1">
      <c r="A514" t="s">
        <v>2678</v>
      </c>
      <c r="B514" s="23">
        <v>39757</v>
      </c>
      <c r="C514" t="s">
        <v>1995</v>
      </c>
      <c r="E514" s="62">
        <v>223</v>
      </c>
      <c r="F514" s="4">
        <v>39827</v>
      </c>
      <c r="G514" s="5">
        <v>103</v>
      </c>
      <c r="H514" s="22">
        <v>223</v>
      </c>
      <c r="I514" s="126" t="e">
        <f>INDEX('TOL2008'!B:B,MATCH(A514,'TOL2008'!A:A,0))</f>
        <v>#N/A</v>
      </c>
      <c r="J514" s="126" t="e">
        <f>INDEX(Pääluokka!$H$2:$H$100,MATCH(VALUE(LEFT(Taulukko1[[#This Row],[TOL2008]],2)),Pääluokka!$G$2:$G$100,0))</f>
        <v>#N/A</v>
      </c>
      <c r="K514" s="126" t="e">
        <f>INDEX(Pääluokka!$I$2:$I$100,MATCH(VALUE(LEFT(Taulukko1[[#This Row],[TOL2008]],2)),Pääluokka!$G$2:$G$100,0))</f>
        <v>#N/A</v>
      </c>
      <c r="L514" s="41">
        <f t="shared" si="70"/>
        <v>70</v>
      </c>
      <c r="M514" s="43">
        <f t="shared" si="71"/>
        <v>39757</v>
      </c>
      <c r="N514" s="43">
        <f t="shared" si="72"/>
        <v>39827</v>
      </c>
      <c r="O514" s="43">
        <f t="shared" si="73"/>
        <v>39753</v>
      </c>
      <c r="P514" s="43">
        <f t="shared" si="74"/>
        <v>39814</v>
      </c>
      <c r="Q514" s="41">
        <f t="shared" si="75"/>
        <v>2008</v>
      </c>
      <c r="R514" s="41">
        <f t="shared" si="76"/>
        <v>2009</v>
      </c>
      <c r="S514" s="43" t="str">
        <f>YEAR(Taulukko1[[#This Row],[Alku KK]])&amp;"Q"&amp;ROUNDDOWN((MONTH(Taulukko1[[#This Row],[Alku KK]])-1)/3+1,0)</f>
        <v>2008Q4</v>
      </c>
      <c r="T514" s="43" t="str">
        <f>YEAR(Taulukko1[[#This Row],[Loppu KK]])&amp;"Q"&amp;ROUNDDOWN((MONTH(Taulukko1[[#This Row],[Loppu KK]])-1)/3+1,0)</f>
        <v>2009Q1</v>
      </c>
      <c r="U514" s="66">
        <f>IF(COUNT(Taulukko1[[#This Row],[Neuvottelujen alaiset ]])=1,Taulukko1[[#This Row],[Neuvottelujen alaiset ]],Taulukko1[[#This Row],[Vähennystarve]])</f>
        <v>223</v>
      </c>
      <c r="V514" s="44">
        <f t="shared" si="77"/>
        <v>1</v>
      </c>
      <c r="W514" s="44">
        <f t="shared" si="78"/>
        <v>0.46188340807174888</v>
      </c>
      <c r="X514" s="44">
        <f t="shared" si="79"/>
        <v>0.46188340807174888</v>
      </c>
      <c r="Y514" s="90" t="b">
        <f>AND(MONTH(Taulukko1[[#This Row],[Alku PVM]] )=6,DAY(Taulukko1[[#This Row],[Alku PVM]] )&gt;19)</f>
        <v>0</v>
      </c>
      <c r="Z514" s="90" t="b">
        <f>AND(MONTH(Taulukko1[[#This Row],[Loppu PVM]] )=6,DAY(Taulukko1[[#This Row],[Loppu PVM]] )&gt;19)</f>
        <v>0</v>
      </c>
      <c r="AA514" s="90" t="b">
        <f>OR(MONTH(Taulukko1[[#This Row],[Alku PVM]] )&lt;=5,AND(MONTH(Taulukko1[[#This Row],[Alku PVM]] )=6,DAY(Taulukko1[[#This Row],[Alku PVM]] )&lt;20))</f>
        <v>0</v>
      </c>
      <c r="AB514" s="90" t="b">
        <f>OR(MONTH(Taulukko1[[#This Row],[Loppu PVM]])&lt;=5,AND(MONTH(Taulukko1[[#This Row],[Loppu PVM]] )=6,DAY(Taulukko1[[#This Row],[Loppu PVM]])&lt;20))</f>
        <v>1</v>
      </c>
      <c r="AC514" s="90" t="b">
        <f>OR(MONTH(Taulukko1[[#This Row],[Alku PVM]] )&lt;=3,AND(MONTH(Taulukko1[[#This Row],[Alku PVM]] )=3))</f>
        <v>0</v>
      </c>
      <c r="AD514" s="90" t="b">
        <f>OR(MONTH(Taulukko1[[#This Row],[Loppu PVM]] )&lt;=3,AND(MONTH(Taulukko1[[#This Row],[Loppu PVM]] )=3))</f>
        <v>1</v>
      </c>
      <c r="AE514" s="90" t="b">
        <f>OR(MONTH(Taulukko1[[#This Row],[Alku PVM]] )&lt;=9,AND(MONTH(Taulukko1[[#This Row],[Alku PVM]] )=9))</f>
        <v>0</v>
      </c>
      <c r="AF514" s="90" t="b">
        <f>OR(MONTH(Taulukko1[[#This Row],[Loppu PVM]])&lt;=9,AND(MONTH(Taulukko1[[#This Row],[Loppu PVM]] )=9))</f>
        <v>1</v>
      </c>
      <c r="AG514" s="90" t="b">
        <f>OR(MONTH(Taulukko1[[#This Row],[Alku PVM]] )&lt;=6,AND(MONTH(Taulukko1[[#This Row],[Alku PVM]] )=6))</f>
        <v>0</v>
      </c>
      <c r="AH514" s="90" t="b">
        <f>OR(MONTH(Taulukko1[[#This Row],[Loppu PVM]])&lt;=6,AND(MONTH(Taulukko1[[#This Row],[Loppu PVM]] )=6))</f>
        <v>1</v>
      </c>
    </row>
    <row r="515" spans="1:34" ht="12.75" customHeight="1">
      <c r="A515" s="21" t="s">
        <v>2678</v>
      </c>
      <c r="B515" s="23">
        <v>39757</v>
      </c>
      <c r="C515" s="21" t="s">
        <v>2681</v>
      </c>
      <c r="D515" s="24"/>
      <c r="E515" s="62">
        <v>33</v>
      </c>
      <c r="F515" s="23">
        <v>39848</v>
      </c>
      <c r="G515" s="24">
        <v>27</v>
      </c>
      <c r="H515" s="22">
        <v>33</v>
      </c>
      <c r="I515" s="126" t="e">
        <f>INDEX('TOL2008'!B:B,MATCH(A515,'TOL2008'!A:A,0))</f>
        <v>#N/A</v>
      </c>
      <c r="J515" s="126" t="e">
        <f>INDEX(Pääluokka!$H$2:$H$100,MATCH(VALUE(LEFT(Taulukko1[[#This Row],[TOL2008]],2)),Pääluokka!$G$2:$G$100,0))</f>
        <v>#N/A</v>
      </c>
      <c r="K515" s="126" t="e">
        <f>INDEX(Pääluokka!$I$2:$I$100,MATCH(VALUE(LEFT(Taulukko1[[#This Row],[TOL2008]],2)),Pääluokka!$G$2:$G$100,0))</f>
        <v>#N/A</v>
      </c>
      <c r="L515" s="41">
        <f t="shared" ref="L515:L578" si="80">IFERROR(IF(AND(ISNUMBER(B515),ISNUMBER(F515),F515&gt;B515),F515-B515,"NA"),"NA")</f>
        <v>91</v>
      </c>
      <c r="M515" s="43">
        <f t="shared" ref="M515:M578" si="81">IF(ISNUMBER(B515),B515,IF(ISNUMBER(F515),F515-$L$1,"NA"))</f>
        <v>39757</v>
      </c>
      <c r="N515" s="43">
        <f t="shared" ref="N515:N578" si="82">IF(ISNUMBER(F515),F515,IF(ISNUMBER(B515),B515+$L$1,"NA"))</f>
        <v>39848</v>
      </c>
      <c r="O515" s="43">
        <f t="shared" ref="O515:O578" si="83">IFERROR(DATE(YEAR(M515),MONTH(M515),1),"NA")</f>
        <v>39753</v>
      </c>
      <c r="P515" s="43">
        <f t="shared" ref="P515:P578" si="84">IFERROR(DATE(YEAR(N515),MONTH(N515),1),"NA")</f>
        <v>39845</v>
      </c>
      <c r="Q515" s="41">
        <f t="shared" ref="Q515:Q578" si="85">IFERROR(YEAR(O515),"NA")</f>
        <v>2008</v>
      </c>
      <c r="R515" s="41">
        <f t="shared" ref="R515:R578" si="86">IFERROR(YEAR(P515),"NA")</f>
        <v>2009</v>
      </c>
      <c r="S515" s="43" t="str">
        <f>YEAR(Taulukko1[[#This Row],[Alku KK]])&amp;"Q"&amp;ROUNDDOWN((MONTH(Taulukko1[[#This Row],[Alku KK]])-1)/3+1,0)</f>
        <v>2008Q4</v>
      </c>
      <c r="T515" s="43" t="str">
        <f>YEAR(Taulukko1[[#This Row],[Loppu KK]])&amp;"Q"&amp;ROUNDDOWN((MONTH(Taulukko1[[#This Row],[Loppu KK]])-1)/3+1,0)</f>
        <v>2009Q1</v>
      </c>
      <c r="U515" s="66">
        <f>IF(COUNT(Taulukko1[[#This Row],[Neuvottelujen alaiset ]])=1,Taulukko1[[#This Row],[Neuvottelujen alaiset ]],Taulukko1[[#This Row],[Vähennystarve]])</f>
        <v>33</v>
      </c>
      <c r="V515" s="44">
        <f t="shared" ref="V515:V578" si="87">IF(AND(ISNUMBER(E515),ISNUMBER(H515)),E515/H515,"NA")</f>
        <v>1</v>
      </c>
      <c r="W515" s="44">
        <f t="shared" ref="W515:W578" si="88">IF(AND(ISNUMBER(G515),ISNUMBER(H515)),G515/H515,"NA")</f>
        <v>0.81818181818181823</v>
      </c>
      <c r="X515" s="44">
        <f t="shared" ref="X515:X578" si="89">IF(AND(ISNUMBER(G515),ISNUMBER(E515)),G515/E515,"NA")</f>
        <v>0.81818181818181823</v>
      </c>
      <c r="Y515" s="90" t="b">
        <f>AND(MONTH(Taulukko1[[#This Row],[Alku PVM]] )=6,DAY(Taulukko1[[#This Row],[Alku PVM]] )&gt;19)</f>
        <v>0</v>
      </c>
      <c r="Z515" s="90" t="b">
        <f>AND(MONTH(Taulukko1[[#This Row],[Loppu PVM]] )=6,DAY(Taulukko1[[#This Row],[Loppu PVM]] )&gt;19)</f>
        <v>0</v>
      </c>
      <c r="AA515" s="90" t="b">
        <f>OR(MONTH(Taulukko1[[#This Row],[Alku PVM]] )&lt;=5,AND(MONTH(Taulukko1[[#This Row],[Alku PVM]] )=6,DAY(Taulukko1[[#This Row],[Alku PVM]] )&lt;20))</f>
        <v>0</v>
      </c>
      <c r="AB515" s="90" t="b">
        <f>OR(MONTH(Taulukko1[[#This Row],[Loppu PVM]])&lt;=5,AND(MONTH(Taulukko1[[#This Row],[Loppu PVM]] )=6,DAY(Taulukko1[[#This Row],[Loppu PVM]])&lt;20))</f>
        <v>1</v>
      </c>
      <c r="AC515" s="90" t="b">
        <f>OR(MONTH(Taulukko1[[#This Row],[Alku PVM]] )&lt;=3,AND(MONTH(Taulukko1[[#This Row],[Alku PVM]] )=3))</f>
        <v>0</v>
      </c>
      <c r="AD515" s="90" t="b">
        <f>OR(MONTH(Taulukko1[[#This Row],[Loppu PVM]] )&lt;=3,AND(MONTH(Taulukko1[[#This Row],[Loppu PVM]] )=3))</f>
        <v>1</v>
      </c>
      <c r="AE515" s="90" t="b">
        <f>OR(MONTH(Taulukko1[[#This Row],[Alku PVM]] )&lt;=9,AND(MONTH(Taulukko1[[#This Row],[Alku PVM]] )=9))</f>
        <v>0</v>
      </c>
      <c r="AF515" s="90" t="b">
        <f>OR(MONTH(Taulukko1[[#This Row],[Loppu PVM]])&lt;=9,AND(MONTH(Taulukko1[[#This Row],[Loppu PVM]] )=9))</f>
        <v>1</v>
      </c>
      <c r="AG515" s="90" t="b">
        <f>OR(MONTH(Taulukko1[[#This Row],[Alku PVM]] )&lt;=6,AND(MONTH(Taulukko1[[#This Row],[Alku PVM]] )=6))</f>
        <v>0</v>
      </c>
      <c r="AH515" s="90" t="b">
        <f>OR(MONTH(Taulukko1[[#This Row],[Loppu PVM]])&lt;=6,AND(MONTH(Taulukko1[[#This Row],[Loppu PVM]] )=6))</f>
        <v>1</v>
      </c>
    </row>
    <row r="516" spans="1:34" ht="12.75" customHeight="1">
      <c r="A516" s="21" t="s">
        <v>1996</v>
      </c>
      <c r="B516" s="23">
        <v>39757</v>
      </c>
      <c r="C516" s="21" t="s">
        <v>1995</v>
      </c>
      <c r="D516" s="24"/>
      <c r="E516" s="62">
        <v>223</v>
      </c>
      <c r="F516" s="23"/>
      <c r="G516" s="24"/>
      <c r="H516" s="22">
        <v>223</v>
      </c>
      <c r="I516" s="126" t="e">
        <f>INDEX('TOL2008'!B:B,MATCH(A516,'TOL2008'!A:A,0))</f>
        <v>#N/A</v>
      </c>
      <c r="J516" s="126" t="e">
        <f>INDEX(Pääluokka!$H$2:$H$100,MATCH(VALUE(LEFT(Taulukko1[[#This Row],[TOL2008]],2)),Pääluokka!$G$2:$G$100,0))</f>
        <v>#N/A</v>
      </c>
      <c r="K516" s="126" t="e">
        <f>INDEX(Pääluokka!$I$2:$I$100,MATCH(VALUE(LEFT(Taulukko1[[#This Row],[TOL2008]],2)),Pääluokka!$G$2:$G$100,0))</f>
        <v>#N/A</v>
      </c>
      <c r="L516" s="41" t="str">
        <f t="shared" si="80"/>
        <v>NA</v>
      </c>
      <c r="M516" s="43">
        <f t="shared" si="81"/>
        <v>39757</v>
      </c>
      <c r="N516" s="43">
        <f t="shared" si="82"/>
        <v>39808</v>
      </c>
      <c r="O516" s="43">
        <f t="shared" si="83"/>
        <v>39753</v>
      </c>
      <c r="P516" s="43">
        <f t="shared" si="84"/>
        <v>39783</v>
      </c>
      <c r="Q516" s="41">
        <f t="shared" si="85"/>
        <v>2008</v>
      </c>
      <c r="R516" s="41">
        <f t="shared" si="86"/>
        <v>2008</v>
      </c>
      <c r="S516" s="43" t="str">
        <f>YEAR(Taulukko1[[#This Row],[Alku KK]])&amp;"Q"&amp;ROUNDDOWN((MONTH(Taulukko1[[#This Row],[Alku KK]])-1)/3+1,0)</f>
        <v>2008Q4</v>
      </c>
      <c r="T516" s="43" t="str">
        <f>YEAR(Taulukko1[[#This Row],[Loppu KK]])&amp;"Q"&amp;ROUNDDOWN((MONTH(Taulukko1[[#This Row],[Loppu KK]])-1)/3+1,0)</f>
        <v>2008Q4</v>
      </c>
      <c r="U516" s="66">
        <f>IF(COUNT(Taulukko1[[#This Row],[Neuvottelujen alaiset ]])=1,Taulukko1[[#This Row],[Neuvottelujen alaiset ]],Taulukko1[[#This Row],[Vähennystarve]])</f>
        <v>223</v>
      </c>
      <c r="V516" s="44">
        <f t="shared" si="87"/>
        <v>1</v>
      </c>
      <c r="W516" s="44" t="str">
        <f t="shared" si="88"/>
        <v>NA</v>
      </c>
      <c r="X516" s="44" t="str">
        <f t="shared" si="89"/>
        <v>NA</v>
      </c>
      <c r="Y516" s="90" t="b">
        <f>AND(MONTH(Taulukko1[[#This Row],[Alku PVM]] )=6,DAY(Taulukko1[[#This Row],[Alku PVM]] )&gt;19)</f>
        <v>0</v>
      </c>
      <c r="Z516" s="90" t="b">
        <f>AND(MONTH(Taulukko1[[#This Row],[Loppu PVM]] )=6,DAY(Taulukko1[[#This Row],[Loppu PVM]] )&gt;19)</f>
        <v>0</v>
      </c>
      <c r="AA516" s="90" t="b">
        <f>OR(MONTH(Taulukko1[[#This Row],[Alku PVM]] )&lt;=5,AND(MONTH(Taulukko1[[#This Row],[Alku PVM]] )=6,DAY(Taulukko1[[#This Row],[Alku PVM]] )&lt;20))</f>
        <v>0</v>
      </c>
      <c r="AB516" s="90" t="b">
        <f>OR(MONTH(Taulukko1[[#This Row],[Loppu PVM]])&lt;=5,AND(MONTH(Taulukko1[[#This Row],[Loppu PVM]] )=6,DAY(Taulukko1[[#This Row],[Loppu PVM]])&lt;20))</f>
        <v>0</v>
      </c>
      <c r="AC516" s="90" t="b">
        <f>OR(MONTH(Taulukko1[[#This Row],[Alku PVM]] )&lt;=3,AND(MONTH(Taulukko1[[#This Row],[Alku PVM]] )=3))</f>
        <v>0</v>
      </c>
      <c r="AD516" s="90" t="b">
        <f>OR(MONTH(Taulukko1[[#This Row],[Loppu PVM]] )&lt;=3,AND(MONTH(Taulukko1[[#This Row],[Loppu PVM]] )=3))</f>
        <v>0</v>
      </c>
      <c r="AE516" s="90" t="b">
        <f>OR(MONTH(Taulukko1[[#This Row],[Alku PVM]] )&lt;=9,AND(MONTH(Taulukko1[[#This Row],[Alku PVM]] )=9))</f>
        <v>0</v>
      </c>
      <c r="AF516" s="90" t="b">
        <f>OR(MONTH(Taulukko1[[#This Row],[Loppu PVM]])&lt;=9,AND(MONTH(Taulukko1[[#This Row],[Loppu PVM]] )=9))</f>
        <v>0</v>
      </c>
      <c r="AG516" s="90" t="b">
        <f>OR(MONTH(Taulukko1[[#This Row],[Alku PVM]] )&lt;=6,AND(MONTH(Taulukko1[[#This Row],[Alku PVM]] )=6))</f>
        <v>0</v>
      </c>
      <c r="AH516" s="90" t="b">
        <f>OR(MONTH(Taulukko1[[#This Row],[Loppu PVM]])&lt;=6,AND(MONTH(Taulukko1[[#This Row],[Loppu PVM]] )=6))</f>
        <v>0</v>
      </c>
    </row>
    <row r="517" spans="1:34" ht="12.75" customHeight="1">
      <c r="A517" s="21" t="s">
        <v>885</v>
      </c>
      <c r="B517" s="23">
        <v>39757</v>
      </c>
      <c r="C517" s="21" t="s">
        <v>1921</v>
      </c>
      <c r="D517" s="24"/>
      <c r="F517" s="23">
        <v>39798</v>
      </c>
      <c r="G517" s="24">
        <v>0</v>
      </c>
      <c r="H517" s="22">
        <v>120</v>
      </c>
      <c r="I517" s="126">
        <f>INDEX('TOL2008'!B:B,MATCH(A517,'TOL2008'!A:A,0))</f>
        <v>27320</v>
      </c>
      <c r="J517" s="126" t="str">
        <f>INDEX(Pääluokka!$H$2:$H$100,MATCH(VALUE(LEFT(Taulukko1[[#This Row],[TOL2008]],2)),Pääluokka!$G$2:$G$100,0))</f>
        <v>Teollisuus</v>
      </c>
      <c r="K517" s="126" t="str">
        <f>INDEX(Pääluokka!$I$2:$I$100,MATCH(VALUE(LEFT(Taulukko1[[#This Row],[TOL2008]],2)),Pääluokka!$G$2:$G$100,0))</f>
        <v>Teollisuus (C-E)</v>
      </c>
      <c r="L517" s="41">
        <f t="shared" si="80"/>
        <v>41</v>
      </c>
      <c r="M517" s="43">
        <f t="shared" si="81"/>
        <v>39757</v>
      </c>
      <c r="N517" s="43">
        <f t="shared" si="82"/>
        <v>39798</v>
      </c>
      <c r="O517" s="43">
        <f t="shared" si="83"/>
        <v>39753</v>
      </c>
      <c r="P517" s="43">
        <f t="shared" si="84"/>
        <v>39783</v>
      </c>
      <c r="Q517" s="41">
        <f t="shared" si="85"/>
        <v>2008</v>
      </c>
      <c r="R517" s="41">
        <f t="shared" si="86"/>
        <v>2008</v>
      </c>
      <c r="S517" s="43" t="str">
        <f>YEAR(Taulukko1[[#This Row],[Alku KK]])&amp;"Q"&amp;ROUNDDOWN((MONTH(Taulukko1[[#This Row],[Alku KK]])-1)/3+1,0)</f>
        <v>2008Q4</v>
      </c>
      <c r="T517" s="43" t="str">
        <f>YEAR(Taulukko1[[#This Row],[Loppu KK]])&amp;"Q"&amp;ROUNDDOWN((MONTH(Taulukko1[[#This Row],[Loppu KK]])-1)/3+1,0)</f>
        <v>2008Q4</v>
      </c>
      <c r="U517" s="66">
        <f>IF(COUNT(Taulukko1[[#This Row],[Neuvottelujen alaiset ]])=1,Taulukko1[[#This Row],[Neuvottelujen alaiset ]],Taulukko1[[#This Row],[Vähennystarve]])</f>
        <v>120</v>
      </c>
      <c r="V517" s="44" t="str">
        <f t="shared" si="87"/>
        <v>NA</v>
      </c>
      <c r="W517" s="44">
        <f t="shared" si="88"/>
        <v>0</v>
      </c>
      <c r="X517" s="44" t="str">
        <f t="shared" si="89"/>
        <v>NA</v>
      </c>
      <c r="Y517" s="90" t="b">
        <f>AND(MONTH(Taulukko1[[#This Row],[Alku PVM]] )=6,DAY(Taulukko1[[#This Row],[Alku PVM]] )&gt;19)</f>
        <v>0</v>
      </c>
      <c r="Z517" s="90" t="b">
        <f>AND(MONTH(Taulukko1[[#This Row],[Loppu PVM]] )=6,DAY(Taulukko1[[#This Row],[Loppu PVM]] )&gt;19)</f>
        <v>0</v>
      </c>
      <c r="AA517" s="90" t="b">
        <f>OR(MONTH(Taulukko1[[#This Row],[Alku PVM]] )&lt;=5,AND(MONTH(Taulukko1[[#This Row],[Alku PVM]] )=6,DAY(Taulukko1[[#This Row],[Alku PVM]] )&lt;20))</f>
        <v>0</v>
      </c>
      <c r="AB517" s="90" t="b">
        <f>OR(MONTH(Taulukko1[[#This Row],[Loppu PVM]])&lt;=5,AND(MONTH(Taulukko1[[#This Row],[Loppu PVM]] )=6,DAY(Taulukko1[[#This Row],[Loppu PVM]])&lt;20))</f>
        <v>0</v>
      </c>
      <c r="AC517" s="90" t="b">
        <f>OR(MONTH(Taulukko1[[#This Row],[Alku PVM]] )&lt;=3,AND(MONTH(Taulukko1[[#This Row],[Alku PVM]] )=3))</f>
        <v>0</v>
      </c>
      <c r="AD517" s="90" t="b">
        <f>OR(MONTH(Taulukko1[[#This Row],[Loppu PVM]] )&lt;=3,AND(MONTH(Taulukko1[[#This Row],[Loppu PVM]] )=3))</f>
        <v>0</v>
      </c>
      <c r="AE517" s="90" t="b">
        <f>OR(MONTH(Taulukko1[[#This Row],[Alku PVM]] )&lt;=9,AND(MONTH(Taulukko1[[#This Row],[Alku PVM]] )=9))</f>
        <v>0</v>
      </c>
      <c r="AF517" s="90" t="b">
        <f>OR(MONTH(Taulukko1[[#This Row],[Loppu PVM]])&lt;=9,AND(MONTH(Taulukko1[[#This Row],[Loppu PVM]] )=9))</f>
        <v>0</v>
      </c>
      <c r="AG517" s="90" t="b">
        <f>OR(MONTH(Taulukko1[[#This Row],[Alku PVM]] )&lt;=6,AND(MONTH(Taulukko1[[#This Row],[Alku PVM]] )=6))</f>
        <v>0</v>
      </c>
      <c r="AH517" s="90" t="b">
        <f>OR(MONTH(Taulukko1[[#This Row],[Loppu PVM]])&lt;=6,AND(MONTH(Taulukko1[[#This Row],[Loppu PVM]] )=6))</f>
        <v>0</v>
      </c>
    </row>
    <row r="518" spans="1:34" ht="12.75" customHeight="1">
      <c r="A518" s="21" t="s">
        <v>2122</v>
      </c>
      <c r="B518" s="23">
        <v>39758</v>
      </c>
      <c r="C518" s="21" t="s">
        <v>2121</v>
      </c>
      <c r="D518" s="24"/>
      <c r="E518" s="62">
        <v>120</v>
      </c>
      <c r="F518" s="23">
        <v>39797</v>
      </c>
      <c r="G518" s="24">
        <v>0</v>
      </c>
      <c r="H518" s="22">
        <v>470</v>
      </c>
      <c r="I518" s="126" t="e">
        <f>INDEX('TOL2008'!B:B,MATCH(A518,'TOL2008'!A:A,0))</f>
        <v>#N/A</v>
      </c>
      <c r="J518" s="126" t="e">
        <f>INDEX(Pääluokka!$H$2:$H$100,MATCH(VALUE(LEFT(Taulukko1[[#This Row],[TOL2008]],2)),Pääluokka!$G$2:$G$100,0))</f>
        <v>#N/A</v>
      </c>
      <c r="K518" s="126" t="e">
        <f>INDEX(Pääluokka!$I$2:$I$100,MATCH(VALUE(LEFT(Taulukko1[[#This Row],[TOL2008]],2)),Pääluokka!$G$2:$G$100,0))</f>
        <v>#N/A</v>
      </c>
      <c r="L518" s="41">
        <f t="shared" si="80"/>
        <v>39</v>
      </c>
      <c r="M518" s="43">
        <f t="shared" si="81"/>
        <v>39758</v>
      </c>
      <c r="N518" s="43">
        <f t="shared" si="82"/>
        <v>39797</v>
      </c>
      <c r="O518" s="43">
        <f t="shared" si="83"/>
        <v>39753</v>
      </c>
      <c r="P518" s="43">
        <f t="shared" si="84"/>
        <v>39783</v>
      </c>
      <c r="Q518" s="41">
        <f t="shared" si="85"/>
        <v>2008</v>
      </c>
      <c r="R518" s="41">
        <f t="shared" si="86"/>
        <v>2008</v>
      </c>
      <c r="S518" s="43" t="str">
        <f>YEAR(Taulukko1[[#This Row],[Alku KK]])&amp;"Q"&amp;ROUNDDOWN((MONTH(Taulukko1[[#This Row],[Alku KK]])-1)/3+1,0)</f>
        <v>2008Q4</v>
      </c>
      <c r="T518" s="43" t="str">
        <f>YEAR(Taulukko1[[#This Row],[Loppu KK]])&amp;"Q"&amp;ROUNDDOWN((MONTH(Taulukko1[[#This Row],[Loppu KK]])-1)/3+1,0)</f>
        <v>2008Q4</v>
      </c>
      <c r="U518" s="66">
        <f>IF(COUNT(Taulukko1[[#This Row],[Neuvottelujen alaiset ]])=1,Taulukko1[[#This Row],[Neuvottelujen alaiset ]],Taulukko1[[#This Row],[Vähennystarve]])</f>
        <v>470</v>
      </c>
      <c r="V518" s="44">
        <f t="shared" si="87"/>
        <v>0.25531914893617019</v>
      </c>
      <c r="W518" s="44">
        <f t="shared" si="88"/>
        <v>0</v>
      </c>
      <c r="X518" s="44">
        <f t="shared" si="89"/>
        <v>0</v>
      </c>
      <c r="Y518" s="90" t="b">
        <f>AND(MONTH(Taulukko1[[#This Row],[Alku PVM]] )=6,DAY(Taulukko1[[#This Row],[Alku PVM]] )&gt;19)</f>
        <v>0</v>
      </c>
      <c r="Z518" s="90" t="b">
        <f>AND(MONTH(Taulukko1[[#This Row],[Loppu PVM]] )=6,DAY(Taulukko1[[#This Row],[Loppu PVM]] )&gt;19)</f>
        <v>0</v>
      </c>
      <c r="AA518" s="90" t="b">
        <f>OR(MONTH(Taulukko1[[#This Row],[Alku PVM]] )&lt;=5,AND(MONTH(Taulukko1[[#This Row],[Alku PVM]] )=6,DAY(Taulukko1[[#This Row],[Alku PVM]] )&lt;20))</f>
        <v>0</v>
      </c>
      <c r="AB518" s="90" t="b">
        <f>OR(MONTH(Taulukko1[[#This Row],[Loppu PVM]])&lt;=5,AND(MONTH(Taulukko1[[#This Row],[Loppu PVM]] )=6,DAY(Taulukko1[[#This Row],[Loppu PVM]])&lt;20))</f>
        <v>0</v>
      </c>
      <c r="AC518" s="90" t="b">
        <f>OR(MONTH(Taulukko1[[#This Row],[Alku PVM]] )&lt;=3,AND(MONTH(Taulukko1[[#This Row],[Alku PVM]] )=3))</f>
        <v>0</v>
      </c>
      <c r="AD518" s="90" t="b">
        <f>OR(MONTH(Taulukko1[[#This Row],[Loppu PVM]] )&lt;=3,AND(MONTH(Taulukko1[[#This Row],[Loppu PVM]] )=3))</f>
        <v>0</v>
      </c>
      <c r="AE518" s="90" t="b">
        <f>OR(MONTH(Taulukko1[[#This Row],[Alku PVM]] )&lt;=9,AND(MONTH(Taulukko1[[#This Row],[Alku PVM]] )=9))</f>
        <v>0</v>
      </c>
      <c r="AF518" s="90" t="b">
        <f>OR(MONTH(Taulukko1[[#This Row],[Loppu PVM]])&lt;=9,AND(MONTH(Taulukko1[[#This Row],[Loppu PVM]] )=9))</f>
        <v>0</v>
      </c>
      <c r="AG518" s="90" t="b">
        <f>OR(MONTH(Taulukko1[[#This Row],[Alku PVM]] )&lt;=6,AND(MONTH(Taulukko1[[#This Row],[Alku PVM]] )=6))</f>
        <v>0</v>
      </c>
      <c r="AH518" s="90" t="b">
        <f>OR(MONTH(Taulukko1[[#This Row],[Loppu PVM]])&lt;=6,AND(MONTH(Taulukko1[[#This Row],[Loppu PVM]] )=6))</f>
        <v>0</v>
      </c>
    </row>
    <row r="519" spans="1:34" ht="12.75" customHeight="1">
      <c r="A519" t="s">
        <v>2029</v>
      </c>
      <c r="B519" s="23">
        <v>39759</v>
      </c>
      <c r="C519" t="s">
        <v>2741</v>
      </c>
      <c r="E519" s="62">
        <v>0</v>
      </c>
      <c r="F519" s="4">
        <v>39844</v>
      </c>
      <c r="G519" s="5">
        <v>16</v>
      </c>
      <c r="H519" s="22">
        <v>200</v>
      </c>
      <c r="I519" s="126" t="e">
        <f>INDEX('TOL2008'!B:B,MATCH(A519,'TOL2008'!A:A,0))</f>
        <v>#N/A</v>
      </c>
      <c r="J519" s="126" t="e">
        <f>INDEX(Pääluokka!$H$2:$H$100,MATCH(VALUE(LEFT(Taulukko1[[#This Row],[TOL2008]],2)),Pääluokka!$G$2:$G$100,0))</f>
        <v>#N/A</v>
      </c>
      <c r="K519" s="126" t="e">
        <f>INDEX(Pääluokka!$I$2:$I$100,MATCH(VALUE(LEFT(Taulukko1[[#This Row],[TOL2008]],2)),Pääluokka!$G$2:$G$100,0))</f>
        <v>#N/A</v>
      </c>
      <c r="L519" s="41">
        <f t="shared" si="80"/>
        <v>85</v>
      </c>
      <c r="M519" s="43">
        <f t="shared" si="81"/>
        <v>39759</v>
      </c>
      <c r="N519" s="43">
        <f t="shared" si="82"/>
        <v>39844</v>
      </c>
      <c r="O519" s="43">
        <f t="shared" si="83"/>
        <v>39753</v>
      </c>
      <c r="P519" s="43">
        <f t="shared" si="84"/>
        <v>39814</v>
      </c>
      <c r="Q519" s="41">
        <f t="shared" si="85"/>
        <v>2008</v>
      </c>
      <c r="R519" s="41">
        <f t="shared" si="86"/>
        <v>2009</v>
      </c>
      <c r="S519" s="43" t="str">
        <f>YEAR(Taulukko1[[#This Row],[Alku KK]])&amp;"Q"&amp;ROUNDDOWN((MONTH(Taulukko1[[#This Row],[Alku KK]])-1)/3+1,0)</f>
        <v>2008Q4</v>
      </c>
      <c r="T519" s="43" t="str">
        <f>YEAR(Taulukko1[[#This Row],[Loppu KK]])&amp;"Q"&amp;ROUNDDOWN((MONTH(Taulukko1[[#This Row],[Loppu KK]])-1)/3+1,0)</f>
        <v>2009Q1</v>
      </c>
      <c r="U519" s="66">
        <f>IF(COUNT(Taulukko1[[#This Row],[Neuvottelujen alaiset ]])=1,Taulukko1[[#This Row],[Neuvottelujen alaiset ]],Taulukko1[[#This Row],[Vähennystarve]])</f>
        <v>200</v>
      </c>
      <c r="V519" s="44">
        <f t="shared" si="87"/>
        <v>0</v>
      </c>
      <c r="W519" s="44">
        <f t="shared" si="88"/>
        <v>0.08</v>
      </c>
      <c r="X519" s="44" t="e">
        <f t="shared" si="89"/>
        <v>#DIV/0!</v>
      </c>
      <c r="Y519" s="90" t="b">
        <f>AND(MONTH(Taulukko1[[#This Row],[Alku PVM]] )=6,DAY(Taulukko1[[#This Row],[Alku PVM]] )&gt;19)</f>
        <v>0</v>
      </c>
      <c r="Z519" s="90" t="b">
        <f>AND(MONTH(Taulukko1[[#This Row],[Loppu PVM]] )=6,DAY(Taulukko1[[#This Row],[Loppu PVM]] )&gt;19)</f>
        <v>0</v>
      </c>
      <c r="AA519" s="90" t="b">
        <f>OR(MONTH(Taulukko1[[#This Row],[Alku PVM]] )&lt;=5,AND(MONTH(Taulukko1[[#This Row],[Alku PVM]] )=6,DAY(Taulukko1[[#This Row],[Alku PVM]] )&lt;20))</f>
        <v>0</v>
      </c>
      <c r="AB519" s="90" t="b">
        <f>OR(MONTH(Taulukko1[[#This Row],[Loppu PVM]])&lt;=5,AND(MONTH(Taulukko1[[#This Row],[Loppu PVM]] )=6,DAY(Taulukko1[[#This Row],[Loppu PVM]])&lt;20))</f>
        <v>1</v>
      </c>
      <c r="AC519" s="90" t="b">
        <f>OR(MONTH(Taulukko1[[#This Row],[Alku PVM]] )&lt;=3,AND(MONTH(Taulukko1[[#This Row],[Alku PVM]] )=3))</f>
        <v>0</v>
      </c>
      <c r="AD519" s="90" t="b">
        <f>OR(MONTH(Taulukko1[[#This Row],[Loppu PVM]] )&lt;=3,AND(MONTH(Taulukko1[[#This Row],[Loppu PVM]] )=3))</f>
        <v>1</v>
      </c>
      <c r="AE519" s="90" t="b">
        <f>OR(MONTH(Taulukko1[[#This Row],[Alku PVM]] )&lt;=9,AND(MONTH(Taulukko1[[#This Row],[Alku PVM]] )=9))</f>
        <v>0</v>
      </c>
      <c r="AF519" s="90" t="b">
        <f>OR(MONTH(Taulukko1[[#This Row],[Loppu PVM]])&lt;=9,AND(MONTH(Taulukko1[[#This Row],[Loppu PVM]] )=9))</f>
        <v>1</v>
      </c>
      <c r="AG519" s="90" t="b">
        <f>OR(MONTH(Taulukko1[[#This Row],[Alku PVM]] )&lt;=6,AND(MONTH(Taulukko1[[#This Row],[Alku PVM]] )=6))</f>
        <v>0</v>
      </c>
      <c r="AH519" s="90" t="b">
        <f>OR(MONTH(Taulukko1[[#This Row],[Loppu PVM]])&lt;=6,AND(MONTH(Taulukko1[[#This Row],[Loppu PVM]] )=6))</f>
        <v>1</v>
      </c>
    </row>
    <row r="520" spans="1:34" ht="12.75" customHeight="1">
      <c r="A520" t="s">
        <v>954</v>
      </c>
      <c r="B520" s="23">
        <v>39762</v>
      </c>
      <c r="C520" t="s">
        <v>1960</v>
      </c>
      <c r="E520" s="62">
        <v>0</v>
      </c>
      <c r="F520" s="4">
        <v>39783</v>
      </c>
      <c r="G520" s="5">
        <v>0</v>
      </c>
      <c r="H520" s="22">
        <v>2300</v>
      </c>
      <c r="I520" s="126">
        <f>INDEX('TOL2008'!B:B,MATCH(A520,'TOL2008'!A:A,0))</f>
        <v>24100</v>
      </c>
      <c r="J520" s="126" t="str">
        <f>INDEX(Pääluokka!$H$2:$H$100,MATCH(VALUE(LEFT(Taulukko1[[#This Row],[TOL2008]],2)),Pääluokka!$G$2:$G$100,0))</f>
        <v>Teollisuus</v>
      </c>
      <c r="K520" s="126" t="str">
        <f>INDEX(Pääluokka!$I$2:$I$100,MATCH(VALUE(LEFT(Taulukko1[[#This Row],[TOL2008]],2)),Pääluokka!$G$2:$G$100,0))</f>
        <v>Teollisuus (C-E)</v>
      </c>
      <c r="L520" s="41">
        <f t="shared" si="80"/>
        <v>21</v>
      </c>
      <c r="M520" s="43">
        <f t="shared" si="81"/>
        <v>39762</v>
      </c>
      <c r="N520" s="43">
        <f t="shared" si="82"/>
        <v>39783</v>
      </c>
      <c r="O520" s="43">
        <f t="shared" si="83"/>
        <v>39753</v>
      </c>
      <c r="P520" s="43">
        <f t="shared" si="84"/>
        <v>39783</v>
      </c>
      <c r="Q520" s="41">
        <f t="shared" si="85"/>
        <v>2008</v>
      </c>
      <c r="R520" s="41">
        <f t="shared" si="86"/>
        <v>2008</v>
      </c>
      <c r="S520" s="43" t="str">
        <f>YEAR(Taulukko1[[#This Row],[Alku KK]])&amp;"Q"&amp;ROUNDDOWN((MONTH(Taulukko1[[#This Row],[Alku KK]])-1)/3+1,0)</f>
        <v>2008Q4</v>
      </c>
      <c r="T520" s="43" t="str">
        <f>YEAR(Taulukko1[[#This Row],[Loppu KK]])&amp;"Q"&amp;ROUNDDOWN((MONTH(Taulukko1[[#This Row],[Loppu KK]])-1)/3+1,0)</f>
        <v>2008Q4</v>
      </c>
      <c r="U520" s="66">
        <f>IF(COUNT(Taulukko1[[#This Row],[Neuvottelujen alaiset ]])=1,Taulukko1[[#This Row],[Neuvottelujen alaiset ]],Taulukko1[[#This Row],[Vähennystarve]])</f>
        <v>2300</v>
      </c>
      <c r="V520" s="44">
        <f t="shared" si="87"/>
        <v>0</v>
      </c>
      <c r="W520" s="44">
        <f t="shared" si="88"/>
        <v>0</v>
      </c>
      <c r="X520" s="44" t="e">
        <f t="shared" si="89"/>
        <v>#DIV/0!</v>
      </c>
      <c r="Y520" s="90" t="b">
        <f>AND(MONTH(Taulukko1[[#This Row],[Alku PVM]] )=6,DAY(Taulukko1[[#This Row],[Alku PVM]] )&gt;19)</f>
        <v>0</v>
      </c>
      <c r="Z520" s="90" t="b">
        <f>AND(MONTH(Taulukko1[[#This Row],[Loppu PVM]] )=6,DAY(Taulukko1[[#This Row],[Loppu PVM]] )&gt;19)</f>
        <v>0</v>
      </c>
      <c r="AA520" s="90" t="b">
        <f>OR(MONTH(Taulukko1[[#This Row],[Alku PVM]] )&lt;=5,AND(MONTH(Taulukko1[[#This Row],[Alku PVM]] )=6,DAY(Taulukko1[[#This Row],[Alku PVM]] )&lt;20))</f>
        <v>0</v>
      </c>
      <c r="AB520" s="90" t="b">
        <f>OR(MONTH(Taulukko1[[#This Row],[Loppu PVM]])&lt;=5,AND(MONTH(Taulukko1[[#This Row],[Loppu PVM]] )=6,DAY(Taulukko1[[#This Row],[Loppu PVM]])&lt;20))</f>
        <v>0</v>
      </c>
      <c r="AC520" s="90" t="b">
        <f>OR(MONTH(Taulukko1[[#This Row],[Alku PVM]] )&lt;=3,AND(MONTH(Taulukko1[[#This Row],[Alku PVM]] )=3))</f>
        <v>0</v>
      </c>
      <c r="AD520" s="90" t="b">
        <f>OR(MONTH(Taulukko1[[#This Row],[Loppu PVM]] )&lt;=3,AND(MONTH(Taulukko1[[#This Row],[Loppu PVM]] )=3))</f>
        <v>0</v>
      </c>
      <c r="AE520" s="90" t="b">
        <f>OR(MONTH(Taulukko1[[#This Row],[Alku PVM]] )&lt;=9,AND(MONTH(Taulukko1[[#This Row],[Alku PVM]] )=9))</f>
        <v>0</v>
      </c>
      <c r="AF520" s="90" t="b">
        <f>OR(MONTH(Taulukko1[[#This Row],[Loppu PVM]])&lt;=9,AND(MONTH(Taulukko1[[#This Row],[Loppu PVM]] )=9))</f>
        <v>0</v>
      </c>
      <c r="AG520" s="90" t="b">
        <f>OR(MONTH(Taulukko1[[#This Row],[Alku PVM]] )&lt;=6,AND(MONTH(Taulukko1[[#This Row],[Alku PVM]] )=6))</f>
        <v>0</v>
      </c>
      <c r="AH520" s="90" t="b">
        <f>OR(MONTH(Taulukko1[[#This Row],[Loppu PVM]])&lt;=6,AND(MONTH(Taulukko1[[#This Row],[Loppu PVM]] )=6))</f>
        <v>0</v>
      </c>
    </row>
    <row r="521" spans="1:34" ht="12.75" customHeight="1">
      <c r="A521" t="s">
        <v>980</v>
      </c>
      <c r="B521" s="23">
        <v>39763</v>
      </c>
      <c r="C521" t="s">
        <v>2630</v>
      </c>
      <c r="E521" s="62">
        <v>750</v>
      </c>
      <c r="F521" s="4">
        <v>39854</v>
      </c>
      <c r="G521" s="5">
        <v>559</v>
      </c>
      <c r="H521" s="16">
        <v>750</v>
      </c>
      <c r="I521" s="126">
        <f>INDEX('TOL2008'!B:B,MATCH(A521,'TOL2008'!A:A,0))</f>
        <v>26200</v>
      </c>
      <c r="J521" s="126" t="str">
        <f>INDEX(Pääluokka!$H$2:$H$100,MATCH(VALUE(LEFT(Taulukko1[[#This Row],[TOL2008]],2)),Pääluokka!$G$2:$G$100,0))</f>
        <v>Teollisuus</v>
      </c>
      <c r="K521" s="126" t="str">
        <f>INDEX(Pääluokka!$I$2:$I$100,MATCH(VALUE(LEFT(Taulukko1[[#This Row],[TOL2008]],2)),Pääluokka!$G$2:$G$100,0))</f>
        <v>Teollisuus (C-E)</v>
      </c>
      <c r="L521" s="41">
        <f t="shared" si="80"/>
        <v>91</v>
      </c>
      <c r="M521" s="43">
        <f t="shared" si="81"/>
        <v>39763</v>
      </c>
      <c r="N521" s="43">
        <f t="shared" si="82"/>
        <v>39854</v>
      </c>
      <c r="O521" s="43">
        <f t="shared" si="83"/>
        <v>39753</v>
      </c>
      <c r="P521" s="43">
        <f t="shared" si="84"/>
        <v>39845</v>
      </c>
      <c r="Q521" s="41">
        <f t="shared" si="85"/>
        <v>2008</v>
      </c>
      <c r="R521" s="41">
        <f t="shared" si="86"/>
        <v>2009</v>
      </c>
      <c r="S521" s="43" t="str">
        <f>YEAR(Taulukko1[[#This Row],[Alku KK]])&amp;"Q"&amp;ROUNDDOWN((MONTH(Taulukko1[[#This Row],[Alku KK]])-1)/3+1,0)</f>
        <v>2008Q4</v>
      </c>
      <c r="T521" s="43" t="str">
        <f>YEAR(Taulukko1[[#This Row],[Loppu KK]])&amp;"Q"&amp;ROUNDDOWN((MONTH(Taulukko1[[#This Row],[Loppu KK]])-1)/3+1,0)</f>
        <v>2009Q1</v>
      </c>
      <c r="U521" s="66">
        <f>IF(COUNT(Taulukko1[[#This Row],[Neuvottelujen alaiset ]])=1,Taulukko1[[#This Row],[Neuvottelujen alaiset ]],Taulukko1[[#This Row],[Vähennystarve]])</f>
        <v>750</v>
      </c>
      <c r="V521" s="44">
        <f t="shared" si="87"/>
        <v>1</v>
      </c>
      <c r="W521" s="44">
        <f t="shared" si="88"/>
        <v>0.74533333333333329</v>
      </c>
      <c r="X521" s="44">
        <f t="shared" si="89"/>
        <v>0.74533333333333329</v>
      </c>
      <c r="Y521" s="90" t="b">
        <f>AND(MONTH(Taulukko1[[#This Row],[Alku PVM]] )=6,DAY(Taulukko1[[#This Row],[Alku PVM]] )&gt;19)</f>
        <v>0</v>
      </c>
      <c r="Z521" s="90" t="b">
        <f>AND(MONTH(Taulukko1[[#This Row],[Loppu PVM]] )=6,DAY(Taulukko1[[#This Row],[Loppu PVM]] )&gt;19)</f>
        <v>0</v>
      </c>
      <c r="AA521" s="90" t="b">
        <f>OR(MONTH(Taulukko1[[#This Row],[Alku PVM]] )&lt;=5,AND(MONTH(Taulukko1[[#This Row],[Alku PVM]] )=6,DAY(Taulukko1[[#This Row],[Alku PVM]] )&lt;20))</f>
        <v>0</v>
      </c>
      <c r="AB521" s="90" t="b">
        <f>OR(MONTH(Taulukko1[[#This Row],[Loppu PVM]])&lt;=5,AND(MONTH(Taulukko1[[#This Row],[Loppu PVM]] )=6,DAY(Taulukko1[[#This Row],[Loppu PVM]])&lt;20))</f>
        <v>1</v>
      </c>
      <c r="AC521" s="90" t="b">
        <f>OR(MONTH(Taulukko1[[#This Row],[Alku PVM]] )&lt;=3,AND(MONTH(Taulukko1[[#This Row],[Alku PVM]] )=3))</f>
        <v>0</v>
      </c>
      <c r="AD521" s="90" t="b">
        <f>OR(MONTH(Taulukko1[[#This Row],[Loppu PVM]] )&lt;=3,AND(MONTH(Taulukko1[[#This Row],[Loppu PVM]] )=3))</f>
        <v>1</v>
      </c>
      <c r="AE521" s="90" t="b">
        <f>OR(MONTH(Taulukko1[[#This Row],[Alku PVM]] )&lt;=9,AND(MONTH(Taulukko1[[#This Row],[Alku PVM]] )=9))</f>
        <v>0</v>
      </c>
      <c r="AF521" s="90" t="b">
        <f>OR(MONTH(Taulukko1[[#This Row],[Loppu PVM]])&lt;=9,AND(MONTH(Taulukko1[[#This Row],[Loppu PVM]] )=9))</f>
        <v>1</v>
      </c>
      <c r="AG521" s="90" t="b">
        <f>OR(MONTH(Taulukko1[[#This Row],[Alku PVM]] )&lt;=6,AND(MONTH(Taulukko1[[#This Row],[Alku PVM]] )=6))</f>
        <v>0</v>
      </c>
      <c r="AH521" s="90" t="b">
        <f>OR(MONTH(Taulukko1[[#This Row],[Loppu PVM]])&lt;=6,AND(MONTH(Taulukko1[[#This Row],[Loppu PVM]] )=6))</f>
        <v>1</v>
      </c>
    </row>
    <row r="522" spans="1:34" ht="12.75" customHeight="1">
      <c r="A522" t="s">
        <v>2085</v>
      </c>
      <c r="B522" s="23">
        <v>39764</v>
      </c>
      <c r="C522" t="s">
        <v>2084</v>
      </c>
      <c r="F522" s="4">
        <v>39812</v>
      </c>
      <c r="G522" s="5">
        <v>26</v>
      </c>
      <c r="H522" s="22">
        <v>300</v>
      </c>
      <c r="I522" s="126" t="e">
        <f>INDEX('TOL2008'!B:B,MATCH(A522,'TOL2008'!A:A,0))</f>
        <v>#N/A</v>
      </c>
      <c r="J522" s="126" t="e">
        <f>INDEX(Pääluokka!$H$2:$H$100,MATCH(VALUE(LEFT(Taulukko1[[#This Row],[TOL2008]],2)),Pääluokka!$G$2:$G$100,0))</f>
        <v>#N/A</v>
      </c>
      <c r="K522" s="126" t="e">
        <f>INDEX(Pääluokka!$I$2:$I$100,MATCH(VALUE(LEFT(Taulukko1[[#This Row],[TOL2008]],2)),Pääluokka!$G$2:$G$100,0))</f>
        <v>#N/A</v>
      </c>
      <c r="L522" s="41">
        <f t="shared" si="80"/>
        <v>48</v>
      </c>
      <c r="M522" s="43">
        <f t="shared" si="81"/>
        <v>39764</v>
      </c>
      <c r="N522" s="43">
        <f t="shared" si="82"/>
        <v>39812</v>
      </c>
      <c r="O522" s="43">
        <f t="shared" si="83"/>
        <v>39753</v>
      </c>
      <c r="P522" s="43">
        <f t="shared" si="84"/>
        <v>39783</v>
      </c>
      <c r="Q522" s="41">
        <f t="shared" si="85"/>
        <v>2008</v>
      </c>
      <c r="R522" s="41">
        <f t="shared" si="86"/>
        <v>2008</v>
      </c>
      <c r="S522" s="43" t="str">
        <f>YEAR(Taulukko1[[#This Row],[Alku KK]])&amp;"Q"&amp;ROUNDDOWN((MONTH(Taulukko1[[#This Row],[Alku KK]])-1)/3+1,0)</f>
        <v>2008Q4</v>
      </c>
      <c r="T522" s="43" t="str">
        <f>YEAR(Taulukko1[[#This Row],[Loppu KK]])&amp;"Q"&amp;ROUNDDOWN((MONTH(Taulukko1[[#This Row],[Loppu KK]])-1)/3+1,0)</f>
        <v>2008Q4</v>
      </c>
      <c r="U522" s="66">
        <f>IF(COUNT(Taulukko1[[#This Row],[Neuvottelujen alaiset ]])=1,Taulukko1[[#This Row],[Neuvottelujen alaiset ]],Taulukko1[[#This Row],[Vähennystarve]])</f>
        <v>300</v>
      </c>
      <c r="V522" s="44" t="str">
        <f t="shared" si="87"/>
        <v>NA</v>
      </c>
      <c r="W522" s="44">
        <f t="shared" si="88"/>
        <v>8.666666666666667E-2</v>
      </c>
      <c r="X522" s="44" t="str">
        <f t="shared" si="89"/>
        <v>NA</v>
      </c>
      <c r="Y522" s="90" t="b">
        <f>AND(MONTH(Taulukko1[[#This Row],[Alku PVM]] )=6,DAY(Taulukko1[[#This Row],[Alku PVM]] )&gt;19)</f>
        <v>0</v>
      </c>
      <c r="Z522" s="90" t="b">
        <f>AND(MONTH(Taulukko1[[#This Row],[Loppu PVM]] )=6,DAY(Taulukko1[[#This Row],[Loppu PVM]] )&gt;19)</f>
        <v>0</v>
      </c>
      <c r="AA522" s="90" t="b">
        <f>OR(MONTH(Taulukko1[[#This Row],[Alku PVM]] )&lt;=5,AND(MONTH(Taulukko1[[#This Row],[Alku PVM]] )=6,DAY(Taulukko1[[#This Row],[Alku PVM]] )&lt;20))</f>
        <v>0</v>
      </c>
      <c r="AB522" s="90" t="b">
        <f>OR(MONTH(Taulukko1[[#This Row],[Loppu PVM]])&lt;=5,AND(MONTH(Taulukko1[[#This Row],[Loppu PVM]] )=6,DAY(Taulukko1[[#This Row],[Loppu PVM]])&lt;20))</f>
        <v>0</v>
      </c>
      <c r="AC522" s="90" t="b">
        <f>OR(MONTH(Taulukko1[[#This Row],[Alku PVM]] )&lt;=3,AND(MONTH(Taulukko1[[#This Row],[Alku PVM]] )=3))</f>
        <v>0</v>
      </c>
      <c r="AD522" s="90" t="b">
        <f>OR(MONTH(Taulukko1[[#This Row],[Loppu PVM]] )&lt;=3,AND(MONTH(Taulukko1[[#This Row],[Loppu PVM]] )=3))</f>
        <v>0</v>
      </c>
      <c r="AE522" s="90" t="b">
        <f>OR(MONTH(Taulukko1[[#This Row],[Alku PVM]] )&lt;=9,AND(MONTH(Taulukko1[[#This Row],[Alku PVM]] )=9))</f>
        <v>0</v>
      </c>
      <c r="AF522" s="90" t="b">
        <f>OR(MONTH(Taulukko1[[#This Row],[Loppu PVM]])&lt;=9,AND(MONTH(Taulukko1[[#This Row],[Loppu PVM]] )=9))</f>
        <v>0</v>
      </c>
      <c r="AG522" s="90" t="b">
        <f>OR(MONTH(Taulukko1[[#This Row],[Alku PVM]] )&lt;=6,AND(MONTH(Taulukko1[[#This Row],[Alku PVM]] )=6))</f>
        <v>0</v>
      </c>
      <c r="AH522" s="90" t="b">
        <f>OR(MONTH(Taulukko1[[#This Row],[Loppu PVM]])&lt;=6,AND(MONTH(Taulukko1[[#This Row],[Loppu PVM]] )=6))</f>
        <v>0</v>
      </c>
    </row>
    <row r="523" spans="1:34" ht="12.75" customHeight="1">
      <c r="A523" s="21" t="s">
        <v>50</v>
      </c>
      <c r="B523" s="23">
        <v>39764</v>
      </c>
      <c r="C523" s="21" t="s">
        <v>1844</v>
      </c>
      <c r="D523" s="24"/>
      <c r="E523" s="62">
        <v>50</v>
      </c>
      <c r="F523" s="23">
        <v>39825</v>
      </c>
      <c r="G523" s="24">
        <v>47</v>
      </c>
      <c r="H523" s="16">
        <v>239</v>
      </c>
      <c r="I523" s="126">
        <f>INDEX('TOL2008'!B:B,MATCH(A523,'TOL2008'!A:A,0))</f>
        <v>17120</v>
      </c>
      <c r="J523" s="126" t="str">
        <f>INDEX(Pääluokka!$H$2:$H$100,MATCH(VALUE(LEFT(Taulukko1[[#This Row],[TOL2008]],2)),Pääluokka!$G$2:$G$100,0))</f>
        <v>Teollisuus</v>
      </c>
      <c r="K523" s="126" t="str">
        <f>INDEX(Pääluokka!$I$2:$I$100,MATCH(VALUE(LEFT(Taulukko1[[#This Row],[TOL2008]],2)),Pääluokka!$G$2:$G$100,0))</f>
        <v>Teollisuus (C-E)</v>
      </c>
      <c r="L523" s="41">
        <f t="shared" si="80"/>
        <v>61</v>
      </c>
      <c r="M523" s="43">
        <f t="shared" si="81"/>
        <v>39764</v>
      </c>
      <c r="N523" s="43">
        <f t="shared" si="82"/>
        <v>39825</v>
      </c>
      <c r="O523" s="43">
        <f t="shared" si="83"/>
        <v>39753</v>
      </c>
      <c r="P523" s="43">
        <f t="shared" si="84"/>
        <v>39814</v>
      </c>
      <c r="Q523" s="41">
        <f t="shared" si="85"/>
        <v>2008</v>
      </c>
      <c r="R523" s="41">
        <f t="shared" si="86"/>
        <v>2009</v>
      </c>
      <c r="S523" s="43" t="str">
        <f>YEAR(Taulukko1[[#This Row],[Alku KK]])&amp;"Q"&amp;ROUNDDOWN((MONTH(Taulukko1[[#This Row],[Alku KK]])-1)/3+1,0)</f>
        <v>2008Q4</v>
      </c>
      <c r="T523" s="43" t="str">
        <f>YEAR(Taulukko1[[#This Row],[Loppu KK]])&amp;"Q"&amp;ROUNDDOWN((MONTH(Taulukko1[[#This Row],[Loppu KK]])-1)/3+1,0)</f>
        <v>2009Q1</v>
      </c>
      <c r="U523" s="66">
        <f>IF(COUNT(Taulukko1[[#This Row],[Neuvottelujen alaiset ]])=1,Taulukko1[[#This Row],[Neuvottelujen alaiset ]],Taulukko1[[#This Row],[Vähennystarve]])</f>
        <v>239</v>
      </c>
      <c r="V523" s="44">
        <f t="shared" si="87"/>
        <v>0.20920502092050208</v>
      </c>
      <c r="W523" s="44">
        <f t="shared" si="88"/>
        <v>0.19665271966527198</v>
      </c>
      <c r="X523" s="44">
        <f t="shared" si="89"/>
        <v>0.94</v>
      </c>
      <c r="Y523" s="90" t="b">
        <f>AND(MONTH(Taulukko1[[#This Row],[Alku PVM]] )=6,DAY(Taulukko1[[#This Row],[Alku PVM]] )&gt;19)</f>
        <v>0</v>
      </c>
      <c r="Z523" s="90" t="b">
        <f>AND(MONTH(Taulukko1[[#This Row],[Loppu PVM]] )=6,DAY(Taulukko1[[#This Row],[Loppu PVM]] )&gt;19)</f>
        <v>0</v>
      </c>
      <c r="AA523" s="90" t="b">
        <f>OR(MONTH(Taulukko1[[#This Row],[Alku PVM]] )&lt;=5,AND(MONTH(Taulukko1[[#This Row],[Alku PVM]] )=6,DAY(Taulukko1[[#This Row],[Alku PVM]] )&lt;20))</f>
        <v>0</v>
      </c>
      <c r="AB523" s="90" t="b">
        <f>OR(MONTH(Taulukko1[[#This Row],[Loppu PVM]])&lt;=5,AND(MONTH(Taulukko1[[#This Row],[Loppu PVM]] )=6,DAY(Taulukko1[[#This Row],[Loppu PVM]])&lt;20))</f>
        <v>1</v>
      </c>
      <c r="AC523" s="90" t="b">
        <f>OR(MONTH(Taulukko1[[#This Row],[Alku PVM]] )&lt;=3,AND(MONTH(Taulukko1[[#This Row],[Alku PVM]] )=3))</f>
        <v>0</v>
      </c>
      <c r="AD523" s="90" t="b">
        <f>OR(MONTH(Taulukko1[[#This Row],[Loppu PVM]] )&lt;=3,AND(MONTH(Taulukko1[[#This Row],[Loppu PVM]] )=3))</f>
        <v>1</v>
      </c>
      <c r="AE523" s="90" t="b">
        <f>OR(MONTH(Taulukko1[[#This Row],[Alku PVM]] )&lt;=9,AND(MONTH(Taulukko1[[#This Row],[Alku PVM]] )=9))</f>
        <v>0</v>
      </c>
      <c r="AF523" s="90" t="b">
        <f>OR(MONTH(Taulukko1[[#This Row],[Loppu PVM]])&lt;=9,AND(MONTH(Taulukko1[[#This Row],[Loppu PVM]] )=9))</f>
        <v>1</v>
      </c>
      <c r="AG523" s="90" t="b">
        <f>OR(MONTH(Taulukko1[[#This Row],[Alku PVM]] )&lt;=6,AND(MONTH(Taulukko1[[#This Row],[Alku PVM]] )=6))</f>
        <v>0</v>
      </c>
      <c r="AH523" s="90" t="b">
        <f>OR(MONTH(Taulukko1[[#This Row],[Loppu PVM]])&lt;=6,AND(MONTH(Taulukko1[[#This Row],[Loppu PVM]] )=6))</f>
        <v>1</v>
      </c>
    </row>
    <row r="524" spans="1:34" ht="12.75" customHeight="1">
      <c r="A524" s="21" t="s">
        <v>2203</v>
      </c>
      <c r="B524" s="23">
        <v>39765</v>
      </c>
      <c r="C524" s="21" t="s">
        <v>2202</v>
      </c>
      <c r="D524" s="24"/>
      <c r="E524" s="62">
        <v>0</v>
      </c>
      <c r="F524" s="23"/>
      <c r="G524" s="24"/>
      <c r="H524" s="17">
        <v>100</v>
      </c>
      <c r="I524" s="126" t="e">
        <f>INDEX('TOL2008'!B:B,MATCH(A524,'TOL2008'!A:A,0))</f>
        <v>#N/A</v>
      </c>
      <c r="J524" s="126" t="e">
        <f>INDEX(Pääluokka!$H$2:$H$100,MATCH(VALUE(LEFT(Taulukko1[[#This Row],[TOL2008]],2)),Pääluokka!$G$2:$G$100,0))</f>
        <v>#N/A</v>
      </c>
      <c r="K524" s="126" t="e">
        <f>INDEX(Pääluokka!$I$2:$I$100,MATCH(VALUE(LEFT(Taulukko1[[#This Row],[TOL2008]],2)),Pääluokka!$G$2:$G$100,0))</f>
        <v>#N/A</v>
      </c>
      <c r="L524" s="41" t="str">
        <f t="shared" si="80"/>
        <v>NA</v>
      </c>
      <c r="M524" s="43">
        <f t="shared" si="81"/>
        <v>39765</v>
      </c>
      <c r="N524" s="43">
        <f t="shared" si="82"/>
        <v>39816</v>
      </c>
      <c r="O524" s="43">
        <f t="shared" si="83"/>
        <v>39753</v>
      </c>
      <c r="P524" s="43">
        <f t="shared" si="84"/>
        <v>39814</v>
      </c>
      <c r="Q524" s="41">
        <f t="shared" si="85"/>
        <v>2008</v>
      </c>
      <c r="R524" s="41">
        <f t="shared" si="86"/>
        <v>2009</v>
      </c>
      <c r="S524" s="43" t="str">
        <f>YEAR(Taulukko1[[#This Row],[Alku KK]])&amp;"Q"&amp;ROUNDDOWN((MONTH(Taulukko1[[#This Row],[Alku KK]])-1)/3+1,0)</f>
        <v>2008Q4</v>
      </c>
      <c r="T524" s="43" t="str">
        <f>YEAR(Taulukko1[[#This Row],[Loppu KK]])&amp;"Q"&amp;ROUNDDOWN((MONTH(Taulukko1[[#This Row],[Loppu KK]])-1)/3+1,0)</f>
        <v>2009Q1</v>
      </c>
      <c r="U524" s="66">
        <f>IF(COUNT(Taulukko1[[#This Row],[Neuvottelujen alaiset ]])=1,Taulukko1[[#This Row],[Neuvottelujen alaiset ]],Taulukko1[[#This Row],[Vähennystarve]])</f>
        <v>100</v>
      </c>
      <c r="V524" s="44">
        <f t="shared" si="87"/>
        <v>0</v>
      </c>
      <c r="W524" s="44" t="str">
        <f t="shared" si="88"/>
        <v>NA</v>
      </c>
      <c r="X524" s="44" t="str">
        <f t="shared" si="89"/>
        <v>NA</v>
      </c>
      <c r="Y524" s="90" t="b">
        <f>AND(MONTH(Taulukko1[[#This Row],[Alku PVM]] )=6,DAY(Taulukko1[[#This Row],[Alku PVM]] )&gt;19)</f>
        <v>0</v>
      </c>
      <c r="Z524" s="90" t="b">
        <f>AND(MONTH(Taulukko1[[#This Row],[Loppu PVM]] )=6,DAY(Taulukko1[[#This Row],[Loppu PVM]] )&gt;19)</f>
        <v>0</v>
      </c>
      <c r="AA524" s="90" t="b">
        <f>OR(MONTH(Taulukko1[[#This Row],[Alku PVM]] )&lt;=5,AND(MONTH(Taulukko1[[#This Row],[Alku PVM]] )=6,DAY(Taulukko1[[#This Row],[Alku PVM]] )&lt;20))</f>
        <v>0</v>
      </c>
      <c r="AB524" s="90" t="b">
        <f>OR(MONTH(Taulukko1[[#This Row],[Loppu PVM]])&lt;=5,AND(MONTH(Taulukko1[[#This Row],[Loppu PVM]] )=6,DAY(Taulukko1[[#This Row],[Loppu PVM]])&lt;20))</f>
        <v>1</v>
      </c>
      <c r="AC524" s="90" t="b">
        <f>OR(MONTH(Taulukko1[[#This Row],[Alku PVM]] )&lt;=3,AND(MONTH(Taulukko1[[#This Row],[Alku PVM]] )=3))</f>
        <v>0</v>
      </c>
      <c r="AD524" s="90" t="b">
        <f>OR(MONTH(Taulukko1[[#This Row],[Loppu PVM]] )&lt;=3,AND(MONTH(Taulukko1[[#This Row],[Loppu PVM]] )=3))</f>
        <v>1</v>
      </c>
      <c r="AE524" s="90" t="b">
        <f>OR(MONTH(Taulukko1[[#This Row],[Alku PVM]] )&lt;=9,AND(MONTH(Taulukko1[[#This Row],[Alku PVM]] )=9))</f>
        <v>0</v>
      </c>
      <c r="AF524" s="90" t="b">
        <f>OR(MONTH(Taulukko1[[#This Row],[Loppu PVM]])&lt;=9,AND(MONTH(Taulukko1[[#This Row],[Loppu PVM]] )=9))</f>
        <v>1</v>
      </c>
      <c r="AG524" s="90" t="b">
        <f>OR(MONTH(Taulukko1[[#This Row],[Alku PVM]] )&lt;=6,AND(MONTH(Taulukko1[[#This Row],[Alku PVM]] )=6))</f>
        <v>0</v>
      </c>
      <c r="AH524" s="90" t="b">
        <f>OR(MONTH(Taulukko1[[#This Row],[Loppu PVM]])&lt;=6,AND(MONTH(Taulukko1[[#This Row],[Loppu PVM]] )=6))</f>
        <v>1</v>
      </c>
    </row>
    <row r="525" spans="1:34" ht="12.75" customHeight="1">
      <c r="A525" t="s">
        <v>2117</v>
      </c>
      <c r="B525" s="23">
        <v>39765</v>
      </c>
      <c r="C525" t="s">
        <v>2116</v>
      </c>
      <c r="E525" s="62">
        <v>22</v>
      </c>
      <c r="F525" s="4"/>
      <c r="G525" s="5"/>
      <c r="H525" s="22">
        <v>220</v>
      </c>
      <c r="I525" s="126" t="e">
        <f>INDEX('TOL2008'!B:B,MATCH(A525,'TOL2008'!A:A,0))</f>
        <v>#N/A</v>
      </c>
      <c r="J525" s="126" t="e">
        <f>INDEX(Pääluokka!$H$2:$H$100,MATCH(VALUE(LEFT(Taulukko1[[#This Row],[TOL2008]],2)),Pääluokka!$G$2:$G$100,0))</f>
        <v>#N/A</v>
      </c>
      <c r="K525" s="126" t="e">
        <f>INDEX(Pääluokka!$I$2:$I$100,MATCH(VALUE(LEFT(Taulukko1[[#This Row],[TOL2008]],2)),Pääluokka!$G$2:$G$100,0))</f>
        <v>#N/A</v>
      </c>
      <c r="L525" s="41" t="str">
        <f t="shared" si="80"/>
        <v>NA</v>
      </c>
      <c r="M525" s="43">
        <f t="shared" si="81"/>
        <v>39765</v>
      </c>
      <c r="N525" s="43">
        <f t="shared" si="82"/>
        <v>39816</v>
      </c>
      <c r="O525" s="43">
        <f t="shared" si="83"/>
        <v>39753</v>
      </c>
      <c r="P525" s="43">
        <f t="shared" si="84"/>
        <v>39814</v>
      </c>
      <c r="Q525" s="41">
        <f t="shared" si="85"/>
        <v>2008</v>
      </c>
      <c r="R525" s="41">
        <f t="shared" si="86"/>
        <v>2009</v>
      </c>
      <c r="S525" s="43" t="str">
        <f>YEAR(Taulukko1[[#This Row],[Alku KK]])&amp;"Q"&amp;ROUNDDOWN((MONTH(Taulukko1[[#This Row],[Alku KK]])-1)/3+1,0)</f>
        <v>2008Q4</v>
      </c>
      <c r="T525" s="43" t="str">
        <f>YEAR(Taulukko1[[#This Row],[Loppu KK]])&amp;"Q"&amp;ROUNDDOWN((MONTH(Taulukko1[[#This Row],[Loppu KK]])-1)/3+1,0)</f>
        <v>2009Q1</v>
      </c>
      <c r="U525" s="66">
        <f>IF(COUNT(Taulukko1[[#This Row],[Neuvottelujen alaiset ]])=1,Taulukko1[[#This Row],[Neuvottelujen alaiset ]],Taulukko1[[#This Row],[Vähennystarve]])</f>
        <v>220</v>
      </c>
      <c r="V525" s="44">
        <f t="shared" si="87"/>
        <v>0.1</v>
      </c>
      <c r="W525" s="44" t="str">
        <f t="shared" si="88"/>
        <v>NA</v>
      </c>
      <c r="X525" s="44" t="str">
        <f t="shared" si="89"/>
        <v>NA</v>
      </c>
      <c r="Y525" s="90" t="b">
        <f>AND(MONTH(Taulukko1[[#This Row],[Alku PVM]] )=6,DAY(Taulukko1[[#This Row],[Alku PVM]] )&gt;19)</f>
        <v>0</v>
      </c>
      <c r="Z525" s="90" t="b">
        <f>AND(MONTH(Taulukko1[[#This Row],[Loppu PVM]] )=6,DAY(Taulukko1[[#This Row],[Loppu PVM]] )&gt;19)</f>
        <v>0</v>
      </c>
      <c r="AA525" s="90" t="b">
        <f>OR(MONTH(Taulukko1[[#This Row],[Alku PVM]] )&lt;=5,AND(MONTH(Taulukko1[[#This Row],[Alku PVM]] )=6,DAY(Taulukko1[[#This Row],[Alku PVM]] )&lt;20))</f>
        <v>0</v>
      </c>
      <c r="AB525" s="90" t="b">
        <f>OR(MONTH(Taulukko1[[#This Row],[Loppu PVM]])&lt;=5,AND(MONTH(Taulukko1[[#This Row],[Loppu PVM]] )=6,DAY(Taulukko1[[#This Row],[Loppu PVM]])&lt;20))</f>
        <v>1</v>
      </c>
      <c r="AC525" s="90" t="b">
        <f>OR(MONTH(Taulukko1[[#This Row],[Alku PVM]] )&lt;=3,AND(MONTH(Taulukko1[[#This Row],[Alku PVM]] )=3))</f>
        <v>0</v>
      </c>
      <c r="AD525" s="90" t="b">
        <f>OR(MONTH(Taulukko1[[#This Row],[Loppu PVM]] )&lt;=3,AND(MONTH(Taulukko1[[#This Row],[Loppu PVM]] )=3))</f>
        <v>1</v>
      </c>
      <c r="AE525" s="90" t="b">
        <f>OR(MONTH(Taulukko1[[#This Row],[Alku PVM]] )&lt;=9,AND(MONTH(Taulukko1[[#This Row],[Alku PVM]] )=9))</f>
        <v>0</v>
      </c>
      <c r="AF525" s="90" t="b">
        <f>OR(MONTH(Taulukko1[[#This Row],[Loppu PVM]])&lt;=9,AND(MONTH(Taulukko1[[#This Row],[Loppu PVM]] )=9))</f>
        <v>1</v>
      </c>
      <c r="AG525" s="90" t="b">
        <f>OR(MONTH(Taulukko1[[#This Row],[Alku PVM]] )&lt;=6,AND(MONTH(Taulukko1[[#This Row],[Alku PVM]] )=6))</f>
        <v>0</v>
      </c>
      <c r="AH525" s="90" t="b">
        <f>OR(MONTH(Taulukko1[[#This Row],[Loppu PVM]])&lt;=6,AND(MONTH(Taulukko1[[#This Row],[Loppu PVM]] )=6))</f>
        <v>1</v>
      </c>
    </row>
    <row r="526" spans="1:34" ht="12.75" customHeight="1">
      <c r="A526" t="s">
        <v>1958</v>
      </c>
      <c r="B526" s="23">
        <v>39765</v>
      </c>
      <c r="C526" t="s">
        <v>1959</v>
      </c>
      <c r="E526" s="62">
        <v>0</v>
      </c>
      <c r="F526" s="4">
        <v>39784</v>
      </c>
      <c r="G526" s="5">
        <v>0</v>
      </c>
      <c r="H526" s="22">
        <v>350</v>
      </c>
      <c r="I526" s="126" t="e">
        <f>INDEX('TOL2008'!B:B,MATCH(A526,'TOL2008'!A:A,0))</f>
        <v>#N/A</v>
      </c>
      <c r="J526" s="126" t="e">
        <f>INDEX(Pääluokka!$H$2:$H$100,MATCH(VALUE(LEFT(Taulukko1[[#This Row],[TOL2008]],2)),Pääluokka!$G$2:$G$100,0))</f>
        <v>#N/A</v>
      </c>
      <c r="K526" s="126" t="e">
        <f>INDEX(Pääluokka!$I$2:$I$100,MATCH(VALUE(LEFT(Taulukko1[[#This Row],[TOL2008]],2)),Pääluokka!$G$2:$G$100,0))</f>
        <v>#N/A</v>
      </c>
      <c r="L526" s="41">
        <f t="shared" si="80"/>
        <v>19</v>
      </c>
      <c r="M526" s="43">
        <f t="shared" si="81"/>
        <v>39765</v>
      </c>
      <c r="N526" s="43">
        <f t="shared" si="82"/>
        <v>39784</v>
      </c>
      <c r="O526" s="43">
        <f t="shared" si="83"/>
        <v>39753</v>
      </c>
      <c r="P526" s="43">
        <f t="shared" si="84"/>
        <v>39783</v>
      </c>
      <c r="Q526" s="41">
        <f t="shared" si="85"/>
        <v>2008</v>
      </c>
      <c r="R526" s="41">
        <f t="shared" si="86"/>
        <v>2008</v>
      </c>
      <c r="S526" s="43" t="str">
        <f>YEAR(Taulukko1[[#This Row],[Alku KK]])&amp;"Q"&amp;ROUNDDOWN((MONTH(Taulukko1[[#This Row],[Alku KK]])-1)/3+1,0)</f>
        <v>2008Q4</v>
      </c>
      <c r="T526" s="43" t="str">
        <f>YEAR(Taulukko1[[#This Row],[Loppu KK]])&amp;"Q"&amp;ROUNDDOWN((MONTH(Taulukko1[[#This Row],[Loppu KK]])-1)/3+1,0)</f>
        <v>2008Q4</v>
      </c>
      <c r="U526" s="66">
        <f>IF(COUNT(Taulukko1[[#This Row],[Neuvottelujen alaiset ]])=1,Taulukko1[[#This Row],[Neuvottelujen alaiset ]],Taulukko1[[#This Row],[Vähennystarve]])</f>
        <v>350</v>
      </c>
      <c r="V526" s="44">
        <f t="shared" si="87"/>
        <v>0</v>
      </c>
      <c r="W526" s="44">
        <f t="shared" si="88"/>
        <v>0</v>
      </c>
      <c r="X526" s="44" t="e">
        <f t="shared" si="89"/>
        <v>#DIV/0!</v>
      </c>
      <c r="Y526" s="90" t="b">
        <f>AND(MONTH(Taulukko1[[#This Row],[Alku PVM]] )=6,DAY(Taulukko1[[#This Row],[Alku PVM]] )&gt;19)</f>
        <v>0</v>
      </c>
      <c r="Z526" s="90" t="b">
        <f>AND(MONTH(Taulukko1[[#This Row],[Loppu PVM]] )=6,DAY(Taulukko1[[#This Row],[Loppu PVM]] )&gt;19)</f>
        <v>0</v>
      </c>
      <c r="AA526" s="90" t="b">
        <f>OR(MONTH(Taulukko1[[#This Row],[Alku PVM]] )&lt;=5,AND(MONTH(Taulukko1[[#This Row],[Alku PVM]] )=6,DAY(Taulukko1[[#This Row],[Alku PVM]] )&lt;20))</f>
        <v>0</v>
      </c>
      <c r="AB526" s="90" t="b">
        <f>OR(MONTH(Taulukko1[[#This Row],[Loppu PVM]])&lt;=5,AND(MONTH(Taulukko1[[#This Row],[Loppu PVM]] )=6,DAY(Taulukko1[[#This Row],[Loppu PVM]])&lt;20))</f>
        <v>0</v>
      </c>
      <c r="AC526" s="90" t="b">
        <f>OR(MONTH(Taulukko1[[#This Row],[Alku PVM]] )&lt;=3,AND(MONTH(Taulukko1[[#This Row],[Alku PVM]] )=3))</f>
        <v>0</v>
      </c>
      <c r="AD526" s="90" t="b">
        <f>OR(MONTH(Taulukko1[[#This Row],[Loppu PVM]] )&lt;=3,AND(MONTH(Taulukko1[[#This Row],[Loppu PVM]] )=3))</f>
        <v>0</v>
      </c>
      <c r="AE526" s="90" t="b">
        <f>OR(MONTH(Taulukko1[[#This Row],[Alku PVM]] )&lt;=9,AND(MONTH(Taulukko1[[#This Row],[Alku PVM]] )=9))</f>
        <v>0</v>
      </c>
      <c r="AF526" s="90" t="b">
        <f>OR(MONTH(Taulukko1[[#This Row],[Loppu PVM]])&lt;=9,AND(MONTH(Taulukko1[[#This Row],[Loppu PVM]] )=9))</f>
        <v>0</v>
      </c>
      <c r="AG526" s="90" t="b">
        <f>OR(MONTH(Taulukko1[[#This Row],[Alku PVM]] )&lt;=6,AND(MONTH(Taulukko1[[#This Row],[Alku PVM]] )=6))</f>
        <v>0</v>
      </c>
      <c r="AH526" s="90" t="b">
        <f>OR(MONTH(Taulukko1[[#This Row],[Loppu PVM]])&lt;=6,AND(MONTH(Taulukko1[[#This Row],[Loppu PVM]] )=6))</f>
        <v>0</v>
      </c>
    </row>
    <row r="527" spans="1:34" ht="12.75" customHeight="1">
      <c r="A527" s="21" t="s">
        <v>2205</v>
      </c>
      <c r="B527" s="23">
        <v>39766</v>
      </c>
      <c r="C527" s="21" t="s">
        <v>2204</v>
      </c>
      <c r="D527" s="24"/>
      <c r="E527" s="62">
        <v>0</v>
      </c>
      <c r="F527" s="23">
        <v>39786</v>
      </c>
      <c r="G527" s="24">
        <v>0</v>
      </c>
      <c r="H527" s="17">
        <v>21</v>
      </c>
      <c r="I527" s="126" t="e">
        <f>INDEX('TOL2008'!B:B,MATCH(A527,'TOL2008'!A:A,0))</f>
        <v>#N/A</v>
      </c>
      <c r="J527" s="126" t="e">
        <f>INDEX(Pääluokka!$H$2:$H$100,MATCH(VALUE(LEFT(Taulukko1[[#This Row],[TOL2008]],2)),Pääluokka!$G$2:$G$100,0))</f>
        <v>#N/A</v>
      </c>
      <c r="K527" s="126" t="e">
        <f>INDEX(Pääluokka!$I$2:$I$100,MATCH(VALUE(LEFT(Taulukko1[[#This Row],[TOL2008]],2)),Pääluokka!$G$2:$G$100,0))</f>
        <v>#N/A</v>
      </c>
      <c r="L527" s="41">
        <f t="shared" si="80"/>
        <v>20</v>
      </c>
      <c r="M527" s="43">
        <f t="shared" si="81"/>
        <v>39766</v>
      </c>
      <c r="N527" s="43">
        <f t="shared" si="82"/>
        <v>39786</v>
      </c>
      <c r="O527" s="43">
        <f t="shared" si="83"/>
        <v>39753</v>
      </c>
      <c r="P527" s="43">
        <f t="shared" si="84"/>
        <v>39783</v>
      </c>
      <c r="Q527" s="41">
        <f t="shared" si="85"/>
        <v>2008</v>
      </c>
      <c r="R527" s="41">
        <f t="shared" si="86"/>
        <v>2008</v>
      </c>
      <c r="S527" s="43" t="str">
        <f>YEAR(Taulukko1[[#This Row],[Alku KK]])&amp;"Q"&amp;ROUNDDOWN((MONTH(Taulukko1[[#This Row],[Alku KK]])-1)/3+1,0)</f>
        <v>2008Q4</v>
      </c>
      <c r="T527" s="43" t="str">
        <f>YEAR(Taulukko1[[#This Row],[Loppu KK]])&amp;"Q"&amp;ROUNDDOWN((MONTH(Taulukko1[[#This Row],[Loppu KK]])-1)/3+1,0)</f>
        <v>2008Q4</v>
      </c>
      <c r="U527" s="66">
        <f>IF(COUNT(Taulukko1[[#This Row],[Neuvottelujen alaiset ]])=1,Taulukko1[[#This Row],[Neuvottelujen alaiset ]],Taulukko1[[#This Row],[Vähennystarve]])</f>
        <v>21</v>
      </c>
      <c r="V527" s="44">
        <f t="shared" si="87"/>
        <v>0</v>
      </c>
      <c r="W527" s="44">
        <f t="shared" si="88"/>
        <v>0</v>
      </c>
      <c r="X527" s="44" t="e">
        <f t="shared" si="89"/>
        <v>#DIV/0!</v>
      </c>
      <c r="Y527" s="90" t="b">
        <f>AND(MONTH(Taulukko1[[#This Row],[Alku PVM]] )=6,DAY(Taulukko1[[#This Row],[Alku PVM]] )&gt;19)</f>
        <v>0</v>
      </c>
      <c r="Z527" s="90" t="b">
        <f>AND(MONTH(Taulukko1[[#This Row],[Loppu PVM]] )=6,DAY(Taulukko1[[#This Row],[Loppu PVM]] )&gt;19)</f>
        <v>0</v>
      </c>
      <c r="AA527" s="90" t="b">
        <f>OR(MONTH(Taulukko1[[#This Row],[Alku PVM]] )&lt;=5,AND(MONTH(Taulukko1[[#This Row],[Alku PVM]] )=6,DAY(Taulukko1[[#This Row],[Alku PVM]] )&lt;20))</f>
        <v>0</v>
      </c>
      <c r="AB527" s="90" t="b">
        <f>OR(MONTH(Taulukko1[[#This Row],[Loppu PVM]])&lt;=5,AND(MONTH(Taulukko1[[#This Row],[Loppu PVM]] )=6,DAY(Taulukko1[[#This Row],[Loppu PVM]])&lt;20))</f>
        <v>0</v>
      </c>
      <c r="AC527" s="90" t="b">
        <f>OR(MONTH(Taulukko1[[#This Row],[Alku PVM]] )&lt;=3,AND(MONTH(Taulukko1[[#This Row],[Alku PVM]] )=3))</f>
        <v>0</v>
      </c>
      <c r="AD527" s="90" t="b">
        <f>OR(MONTH(Taulukko1[[#This Row],[Loppu PVM]] )&lt;=3,AND(MONTH(Taulukko1[[#This Row],[Loppu PVM]] )=3))</f>
        <v>0</v>
      </c>
      <c r="AE527" s="90" t="b">
        <f>OR(MONTH(Taulukko1[[#This Row],[Alku PVM]] )&lt;=9,AND(MONTH(Taulukko1[[#This Row],[Alku PVM]] )=9))</f>
        <v>0</v>
      </c>
      <c r="AF527" s="90" t="b">
        <f>OR(MONTH(Taulukko1[[#This Row],[Loppu PVM]])&lt;=9,AND(MONTH(Taulukko1[[#This Row],[Loppu PVM]] )=9))</f>
        <v>0</v>
      </c>
      <c r="AG527" s="90" t="b">
        <f>OR(MONTH(Taulukko1[[#This Row],[Alku PVM]] )&lt;=6,AND(MONTH(Taulukko1[[#This Row],[Alku PVM]] )=6))</f>
        <v>0</v>
      </c>
      <c r="AH527" s="90" t="b">
        <f>OR(MONTH(Taulukko1[[#This Row],[Loppu PVM]])&lt;=6,AND(MONTH(Taulukko1[[#This Row],[Loppu PVM]] )=6))</f>
        <v>0</v>
      </c>
    </row>
    <row r="528" spans="1:34" ht="12.75" customHeight="1">
      <c r="A528" s="21" t="s">
        <v>1737</v>
      </c>
      <c r="B528" s="23">
        <v>39766</v>
      </c>
      <c r="C528" s="21" t="s">
        <v>1984</v>
      </c>
      <c r="D528" s="24"/>
      <c r="F528" s="23">
        <v>39812</v>
      </c>
      <c r="G528" s="24"/>
      <c r="H528" s="16">
        <v>135</v>
      </c>
      <c r="I528" s="126" t="e">
        <f>INDEX('TOL2008'!B:B,MATCH(A528,'TOL2008'!A:A,0))</f>
        <v>#N/A</v>
      </c>
      <c r="J528" s="126" t="e">
        <f>INDEX(Pääluokka!$H$2:$H$100,MATCH(VALUE(LEFT(Taulukko1[[#This Row],[TOL2008]],2)),Pääluokka!$G$2:$G$100,0))</f>
        <v>#N/A</v>
      </c>
      <c r="K528" s="126" t="e">
        <f>INDEX(Pääluokka!$I$2:$I$100,MATCH(VALUE(LEFT(Taulukko1[[#This Row],[TOL2008]],2)),Pääluokka!$G$2:$G$100,0))</f>
        <v>#N/A</v>
      </c>
      <c r="L528" s="41">
        <f t="shared" si="80"/>
        <v>46</v>
      </c>
      <c r="M528" s="43">
        <f t="shared" si="81"/>
        <v>39766</v>
      </c>
      <c r="N528" s="43">
        <f t="shared" si="82"/>
        <v>39812</v>
      </c>
      <c r="O528" s="43">
        <f t="shared" si="83"/>
        <v>39753</v>
      </c>
      <c r="P528" s="43">
        <f t="shared" si="84"/>
        <v>39783</v>
      </c>
      <c r="Q528" s="41">
        <f t="shared" si="85"/>
        <v>2008</v>
      </c>
      <c r="R528" s="41">
        <f t="shared" si="86"/>
        <v>2008</v>
      </c>
      <c r="S528" s="43" t="str">
        <f>YEAR(Taulukko1[[#This Row],[Alku KK]])&amp;"Q"&amp;ROUNDDOWN((MONTH(Taulukko1[[#This Row],[Alku KK]])-1)/3+1,0)</f>
        <v>2008Q4</v>
      </c>
      <c r="T528" s="43" t="str">
        <f>YEAR(Taulukko1[[#This Row],[Loppu KK]])&amp;"Q"&amp;ROUNDDOWN((MONTH(Taulukko1[[#This Row],[Loppu KK]])-1)/3+1,0)</f>
        <v>2008Q4</v>
      </c>
      <c r="U528" s="66">
        <f>IF(COUNT(Taulukko1[[#This Row],[Neuvottelujen alaiset ]])=1,Taulukko1[[#This Row],[Neuvottelujen alaiset ]],Taulukko1[[#This Row],[Vähennystarve]])</f>
        <v>135</v>
      </c>
      <c r="V528" s="44" t="str">
        <f t="shared" si="87"/>
        <v>NA</v>
      </c>
      <c r="W528" s="44" t="str">
        <f t="shared" si="88"/>
        <v>NA</v>
      </c>
      <c r="X528" s="44" t="str">
        <f t="shared" si="89"/>
        <v>NA</v>
      </c>
      <c r="Y528" s="90" t="b">
        <f>AND(MONTH(Taulukko1[[#This Row],[Alku PVM]] )=6,DAY(Taulukko1[[#This Row],[Alku PVM]] )&gt;19)</f>
        <v>0</v>
      </c>
      <c r="Z528" s="90" t="b">
        <f>AND(MONTH(Taulukko1[[#This Row],[Loppu PVM]] )=6,DAY(Taulukko1[[#This Row],[Loppu PVM]] )&gt;19)</f>
        <v>0</v>
      </c>
      <c r="AA528" s="90" t="b">
        <f>OR(MONTH(Taulukko1[[#This Row],[Alku PVM]] )&lt;=5,AND(MONTH(Taulukko1[[#This Row],[Alku PVM]] )=6,DAY(Taulukko1[[#This Row],[Alku PVM]] )&lt;20))</f>
        <v>0</v>
      </c>
      <c r="AB528" s="90" t="b">
        <f>OR(MONTH(Taulukko1[[#This Row],[Loppu PVM]])&lt;=5,AND(MONTH(Taulukko1[[#This Row],[Loppu PVM]] )=6,DAY(Taulukko1[[#This Row],[Loppu PVM]])&lt;20))</f>
        <v>0</v>
      </c>
      <c r="AC528" s="90" t="b">
        <f>OR(MONTH(Taulukko1[[#This Row],[Alku PVM]] )&lt;=3,AND(MONTH(Taulukko1[[#This Row],[Alku PVM]] )=3))</f>
        <v>0</v>
      </c>
      <c r="AD528" s="90" t="b">
        <f>OR(MONTH(Taulukko1[[#This Row],[Loppu PVM]] )&lt;=3,AND(MONTH(Taulukko1[[#This Row],[Loppu PVM]] )=3))</f>
        <v>0</v>
      </c>
      <c r="AE528" s="90" t="b">
        <f>OR(MONTH(Taulukko1[[#This Row],[Alku PVM]] )&lt;=9,AND(MONTH(Taulukko1[[#This Row],[Alku PVM]] )=9))</f>
        <v>0</v>
      </c>
      <c r="AF528" s="90" t="b">
        <f>OR(MONTH(Taulukko1[[#This Row],[Loppu PVM]])&lt;=9,AND(MONTH(Taulukko1[[#This Row],[Loppu PVM]] )=9))</f>
        <v>0</v>
      </c>
      <c r="AG528" s="90" t="b">
        <f>OR(MONTH(Taulukko1[[#This Row],[Alku PVM]] )&lt;=6,AND(MONTH(Taulukko1[[#This Row],[Alku PVM]] )=6))</f>
        <v>0</v>
      </c>
      <c r="AH528" s="90" t="b">
        <f>OR(MONTH(Taulukko1[[#This Row],[Loppu PVM]])&lt;=6,AND(MONTH(Taulukko1[[#This Row],[Loppu PVM]] )=6))</f>
        <v>0</v>
      </c>
    </row>
    <row r="529" spans="1:34" ht="12.75" customHeight="1">
      <c r="A529" s="21" t="s">
        <v>778</v>
      </c>
      <c r="B529" s="23">
        <v>39766</v>
      </c>
      <c r="C529" t="s">
        <v>1868</v>
      </c>
      <c r="F529" s="4">
        <v>39784</v>
      </c>
      <c r="G529" s="5">
        <v>9</v>
      </c>
      <c r="H529" s="16">
        <v>450</v>
      </c>
      <c r="I529" s="126">
        <f>INDEX('TOL2008'!B:B,MATCH(A529,'TOL2008'!A:A,0))</f>
        <v>26110</v>
      </c>
      <c r="J529" s="126" t="str">
        <f>INDEX(Pääluokka!$H$2:$H$100,MATCH(VALUE(LEFT(Taulukko1[[#This Row],[TOL2008]],2)),Pääluokka!$G$2:$G$100,0))</f>
        <v>Teollisuus</v>
      </c>
      <c r="K529" s="126" t="str">
        <f>INDEX(Pääluokka!$I$2:$I$100,MATCH(VALUE(LEFT(Taulukko1[[#This Row],[TOL2008]],2)),Pääluokka!$G$2:$G$100,0))</f>
        <v>Teollisuus (C-E)</v>
      </c>
      <c r="L529" s="41">
        <f t="shared" si="80"/>
        <v>18</v>
      </c>
      <c r="M529" s="43">
        <f t="shared" si="81"/>
        <v>39766</v>
      </c>
      <c r="N529" s="43">
        <f t="shared" si="82"/>
        <v>39784</v>
      </c>
      <c r="O529" s="43">
        <f t="shared" si="83"/>
        <v>39753</v>
      </c>
      <c r="P529" s="43">
        <f t="shared" si="84"/>
        <v>39783</v>
      </c>
      <c r="Q529" s="41">
        <f t="shared" si="85"/>
        <v>2008</v>
      </c>
      <c r="R529" s="41">
        <f t="shared" si="86"/>
        <v>2008</v>
      </c>
      <c r="S529" s="43" t="str">
        <f>YEAR(Taulukko1[[#This Row],[Alku KK]])&amp;"Q"&amp;ROUNDDOWN((MONTH(Taulukko1[[#This Row],[Alku KK]])-1)/3+1,0)</f>
        <v>2008Q4</v>
      </c>
      <c r="T529" s="43" t="str">
        <f>YEAR(Taulukko1[[#This Row],[Loppu KK]])&amp;"Q"&amp;ROUNDDOWN((MONTH(Taulukko1[[#This Row],[Loppu KK]])-1)/3+1,0)</f>
        <v>2008Q4</v>
      </c>
      <c r="U529" s="66">
        <f>IF(COUNT(Taulukko1[[#This Row],[Neuvottelujen alaiset ]])=1,Taulukko1[[#This Row],[Neuvottelujen alaiset ]],Taulukko1[[#This Row],[Vähennystarve]])</f>
        <v>450</v>
      </c>
      <c r="V529" s="44" t="str">
        <f t="shared" si="87"/>
        <v>NA</v>
      </c>
      <c r="W529" s="44">
        <f t="shared" si="88"/>
        <v>0.02</v>
      </c>
      <c r="X529" s="44" t="str">
        <f t="shared" si="89"/>
        <v>NA</v>
      </c>
      <c r="Y529" s="90" t="b">
        <f>AND(MONTH(Taulukko1[[#This Row],[Alku PVM]] )=6,DAY(Taulukko1[[#This Row],[Alku PVM]] )&gt;19)</f>
        <v>0</v>
      </c>
      <c r="Z529" s="90" t="b">
        <f>AND(MONTH(Taulukko1[[#This Row],[Loppu PVM]] )=6,DAY(Taulukko1[[#This Row],[Loppu PVM]] )&gt;19)</f>
        <v>0</v>
      </c>
      <c r="AA529" s="90" t="b">
        <f>OR(MONTH(Taulukko1[[#This Row],[Alku PVM]] )&lt;=5,AND(MONTH(Taulukko1[[#This Row],[Alku PVM]] )=6,DAY(Taulukko1[[#This Row],[Alku PVM]] )&lt;20))</f>
        <v>0</v>
      </c>
      <c r="AB529" s="90" t="b">
        <f>OR(MONTH(Taulukko1[[#This Row],[Loppu PVM]])&lt;=5,AND(MONTH(Taulukko1[[#This Row],[Loppu PVM]] )=6,DAY(Taulukko1[[#This Row],[Loppu PVM]])&lt;20))</f>
        <v>0</v>
      </c>
      <c r="AC529" s="90" t="b">
        <f>OR(MONTH(Taulukko1[[#This Row],[Alku PVM]] )&lt;=3,AND(MONTH(Taulukko1[[#This Row],[Alku PVM]] )=3))</f>
        <v>0</v>
      </c>
      <c r="AD529" s="90" t="b">
        <f>OR(MONTH(Taulukko1[[#This Row],[Loppu PVM]] )&lt;=3,AND(MONTH(Taulukko1[[#This Row],[Loppu PVM]] )=3))</f>
        <v>0</v>
      </c>
      <c r="AE529" s="90" t="b">
        <f>OR(MONTH(Taulukko1[[#This Row],[Alku PVM]] )&lt;=9,AND(MONTH(Taulukko1[[#This Row],[Alku PVM]] )=9))</f>
        <v>0</v>
      </c>
      <c r="AF529" s="90" t="b">
        <f>OR(MONTH(Taulukko1[[#This Row],[Loppu PVM]])&lt;=9,AND(MONTH(Taulukko1[[#This Row],[Loppu PVM]] )=9))</f>
        <v>0</v>
      </c>
      <c r="AG529" s="90" t="b">
        <f>OR(MONTH(Taulukko1[[#This Row],[Alku PVM]] )&lt;=6,AND(MONTH(Taulukko1[[#This Row],[Alku PVM]] )=6))</f>
        <v>0</v>
      </c>
      <c r="AH529" s="90" t="b">
        <f>OR(MONTH(Taulukko1[[#This Row],[Loppu PVM]])&lt;=6,AND(MONTH(Taulukko1[[#This Row],[Loppu PVM]] )=6))</f>
        <v>0</v>
      </c>
    </row>
    <row r="530" spans="1:34" ht="12.75" customHeight="1">
      <c r="A530" t="s">
        <v>50</v>
      </c>
      <c r="B530" s="23">
        <v>39766</v>
      </c>
      <c r="C530" t="s">
        <v>2282</v>
      </c>
      <c r="E530" s="62">
        <v>90</v>
      </c>
      <c r="F530" s="4">
        <v>39833</v>
      </c>
      <c r="G530" s="5">
        <v>70</v>
      </c>
      <c r="H530" s="16">
        <v>500</v>
      </c>
      <c r="I530" s="126">
        <f>INDEX('TOL2008'!B:B,MATCH(A530,'TOL2008'!A:A,0))</f>
        <v>17120</v>
      </c>
      <c r="J530" s="126" t="str">
        <f>INDEX(Pääluokka!$H$2:$H$100,MATCH(VALUE(LEFT(Taulukko1[[#This Row],[TOL2008]],2)),Pääluokka!$G$2:$G$100,0))</f>
        <v>Teollisuus</v>
      </c>
      <c r="K530" s="126" t="str">
        <f>INDEX(Pääluokka!$I$2:$I$100,MATCH(VALUE(LEFT(Taulukko1[[#This Row],[TOL2008]],2)),Pääluokka!$G$2:$G$100,0))</f>
        <v>Teollisuus (C-E)</v>
      </c>
      <c r="L530" s="41">
        <f t="shared" si="80"/>
        <v>67</v>
      </c>
      <c r="M530" s="43">
        <f t="shared" si="81"/>
        <v>39766</v>
      </c>
      <c r="N530" s="43">
        <f t="shared" si="82"/>
        <v>39833</v>
      </c>
      <c r="O530" s="43">
        <f t="shared" si="83"/>
        <v>39753</v>
      </c>
      <c r="P530" s="43">
        <f t="shared" si="84"/>
        <v>39814</v>
      </c>
      <c r="Q530" s="41">
        <f t="shared" si="85"/>
        <v>2008</v>
      </c>
      <c r="R530" s="41">
        <f t="shared" si="86"/>
        <v>2009</v>
      </c>
      <c r="S530" s="43" t="str">
        <f>YEAR(Taulukko1[[#This Row],[Alku KK]])&amp;"Q"&amp;ROUNDDOWN((MONTH(Taulukko1[[#This Row],[Alku KK]])-1)/3+1,0)</f>
        <v>2008Q4</v>
      </c>
      <c r="T530" s="43" t="str">
        <f>YEAR(Taulukko1[[#This Row],[Loppu KK]])&amp;"Q"&amp;ROUNDDOWN((MONTH(Taulukko1[[#This Row],[Loppu KK]])-1)/3+1,0)</f>
        <v>2009Q1</v>
      </c>
      <c r="U530" s="66">
        <f>IF(COUNT(Taulukko1[[#This Row],[Neuvottelujen alaiset ]])=1,Taulukko1[[#This Row],[Neuvottelujen alaiset ]],Taulukko1[[#This Row],[Vähennystarve]])</f>
        <v>500</v>
      </c>
      <c r="V530" s="44">
        <f t="shared" si="87"/>
        <v>0.18</v>
      </c>
      <c r="W530" s="44">
        <f t="shared" si="88"/>
        <v>0.14000000000000001</v>
      </c>
      <c r="X530" s="44">
        <f t="shared" si="89"/>
        <v>0.77777777777777779</v>
      </c>
      <c r="Y530" s="90" t="b">
        <f>AND(MONTH(Taulukko1[[#This Row],[Alku PVM]] )=6,DAY(Taulukko1[[#This Row],[Alku PVM]] )&gt;19)</f>
        <v>0</v>
      </c>
      <c r="Z530" s="90" t="b">
        <f>AND(MONTH(Taulukko1[[#This Row],[Loppu PVM]] )=6,DAY(Taulukko1[[#This Row],[Loppu PVM]] )&gt;19)</f>
        <v>0</v>
      </c>
      <c r="AA530" s="90" t="b">
        <f>OR(MONTH(Taulukko1[[#This Row],[Alku PVM]] )&lt;=5,AND(MONTH(Taulukko1[[#This Row],[Alku PVM]] )=6,DAY(Taulukko1[[#This Row],[Alku PVM]] )&lt;20))</f>
        <v>0</v>
      </c>
      <c r="AB530" s="90" t="b">
        <f>OR(MONTH(Taulukko1[[#This Row],[Loppu PVM]])&lt;=5,AND(MONTH(Taulukko1[[#This Row],[Loppu PVM]] )=6,DAY(Taulukko1[[#This Row],[Loppu PVM]])&lt;20))</f>
        <v>1</v>
      </c>
      <c r="AC530" s="90" t="b">
        <f>OR(MONTH(Taulukko1[[#This Row],[Alku PVM]] )&lt;=3,AND(MONTH(Taulukko1[[#This Row],[Alku PVM]] )=3))</f>
        <v>0</v>
      </c>
      <c r="AD530" s="90" t="b">
        <f>OR(MONTH(Taulukko1[[#This Row],[Loppu PVM]] )&lt;=3,AND(MONTH(Taulukko1[[#This Row],[Loppu PVM]] )=3))</f>
        <v>1</v>
      </c>
      <c r="AE530" s="90" t="b">
        <f>OR(MONTH(Taulukko1[[#This Row],[Alku PVM]] )&lt;=9,AND(MONTH(Taulukko1[[#This Row],[Alku PVM]] )=9))</f>
        <v>0</v>
      </c>
      <c r="AF530" s="90" t="b">
        <f>OR(MONTH(Taulukko1[[#This Row],[Loppu PVM]])&lt;=9,AND(MONTH(Taulukko1[[#This Row],[Loppu PVM]] )=9))</f>
        <v>1</v>
      </c>
      <c r="AG530" s="90" t="b">
        <f>OR(MONTH(Taulukko1[[#This Row],[Alku PVM]] )&lt;=6,AND(MONTH(Taulukko1[[#This Row],[Alku PVM]] )=6))</f>
        <v>0</v>
      </c>
      <c r="AH530" s="90" t="b">
        <f>OR(MONTH(Taulukko1[[#This Row],[Loppu PVM]])&lt;=6,AND(MONTH(Taulukko1[[#This Row],[Loppu PVM]] )=6))</f>
        <v>1</v>
      </c>
    </row>
    <row r="531" spans="1:34" ht="12.75" customHeight="1">
      <c r="A531" t="s">
        <v>1829</v>
      </c>
      <c r="B531" s="23">
        <v>39766</v>
      </c>
      <c r="C531" t="s">
        <v>1828</v>
      </c>
      <c r="E531" s="62">
        <v>0</v>
      </c>
      <c r="F531" s="4">
        <v>39790</v>
      </c>
      <c r="G531" s="5">
        <v>0</v>
      </c>
      <c r="H531" s="17">
        <v>450</v>
      </c>
      <c r="I531" s="126" t="e">
        <f>INDEX('TOL2008'!B:B,MATCH(A531,'TOL2008'!A:A,0))</f>
        <v>#N/A</v>
      </c>
      <c r="J531" s="126" t="e">
        <f>INDEX(Pääluokka!$H$2:$H$100,MATCH(VALUE(LEFT(Taulukko1[[#This Row],[TOL2008]],2)),Pääluokka!$G$2:$G$100,0))</f>
        <v>#N/A</v>
      </c>
      <c r="K531" s="126" t="e">
        <f>INDEX(Pääluokka!$I$2:$I$100,MATCH(VALUE(LEFT(Taulukko1[[#This Row],[TOL2008]],2)),Pääluokka!$G$2:$G$100,0))</f>
        <v>#N/A</v>
      </c>
      <c r="L531" s="41">
        <f t="shared" si="80"/>
        <v>24</v>
      </c>
      <c r="M531" s="43">
        <f t="shared" si="81"/>
        <v>39766</v>
      </c>
      <c r="N531" s="43">
        <f t="shared" si="82"/>
        <v>39790</v>
      </c>
      <c r="O531" s="43">
        <f t="shared" si="83"/>
        <v>39753</v>
      </c>
      <c r="P531" s="43">
        <f t="shared" si="84"/>
        <v>39783</v>
      </c>
      <c r="Q531" s="41">
        <f t="shared" si="85"/>
        <v>2008</v>
      </c>
      <c r="R531" s="41">
        <f t="shared" si="86"/>
        <v>2008</v>
      </c>
      <c r="S531" s="43" t="str">
        <f>YEAR(Taulukko1[[#This Row],[Alku KK]])&amp;"Q"&amp;ROUNDDOWN((MONTH(Taulukko1[[#This Row],[Alku KK]])-1)/3+1,0)</f>
        <v>2008Q4</v>
      </c>
      <c r="T531" s="43" t="str">
        <f>YEAR(Taulukko1[[#This Row],[Loppu KK]])&amp;"Q"&amp;ROUNDDOWN((MONTH(Taulukko1[[#This Row],[Loppu KK]])-1)/3+1,0)</f>
        <v>2008Q4</v>
      </c>
      <c r="U531" s="66">
        <f>IF(COUNT(Taulukko1[[#This Row],[Neuvottelujen alaiset ]])=1,Taulukko1[[#This Row],[Neuvottelujen alaiset ]],Taulukko1[[#This Row],[Vähennystarve]])</f>
        <v>450</v>
      </c>
      <c r="V531" s="44">
        <f t="shared" si="87"/>
        <v>0</v>
      </c>
      <c r="W531" s="44">
        <f t="shared" si="88"/>
        <v>0</v>
      </c>
      <c r="X531" s="44" t="e">
        <f t="shared" si="89"/>
        <v>#DIV/0!</v>
      </c>
      <c r="Y531" s="90" t="b">
        <f>AND(MONTH(Taulukko1[[#This Row],[Alku PVM]] )=6,DAY(Taulukko1[[#This Row],[Alku PVM]] )&gt;19)</f>
        <v>0</v>
      </c>
      <c r="Z531" s="90" t="b">
        <f>AND(MONTH(Taulukko1[[#This Row],[Loppu PVM]] )=6,DAY(Taulukko1[[#This Row],[Loppu PVM]] )&gt;19)</f>
        <v>0</v>
      </c>
      <c r="AA531" s="90" t="b">
        <f>OR(MONTH(Taulukko1[[#This Row],[Alku PVM]] )&lt;=5,AND(MONTH(Taulukko1[[#This Row],[Alku PVM]] )=6,DAY(Taulukko1[[#This Row],[Alku PVM]] )&lt;20))</f>
        <v>0</v>
      </c>
      <c r="AB531" s="90" t="b">
        <f>OR(MONTH(Taulukko1[[#This Row],[Loppu PVM]])&lt;=5,AND(MONTH(Taulukko1[[#This Row],[Loppu PVM]] )=6,DAY(Taulukko1[[#This Row],[Loppu PVM]])&lt;20))</f>
        <v>0</v>
      </c>
      <c r="AC531" s="90" t="b">
        <f>OR(MONTH(Taulukko1[[#This Row],[Alku PVM]] )&lt;=3,AND(MONTH(Taulukko1[[#This Row],[Alku PVM]] )=3))</f>
        <v>0</v>
      </c>
      <c r="AD531" s="90" t="b">
        <f>OR(MONTH(Taulukko1[[#This Row],[Loppu PVM]] )&lt;=3,AND(MONTH(Taulukko1[[#This Row],[Loppu PVM]] )=3))</f>
        <v>0</v>
      </c>
      <c r="AE531" s="90" t="b">
        <f>OR(MONTH(Taulukko1[[#This Row],[Alku PVM]] )&lt;=9,AND(MONTH(Taulukko1[[#This Row],[Alku PVM]] )=9))</f>
        <v>0</v>
      </c>
      <c r="AF531" s="90" t="b">
        <f>OR(MONTH(Taulukko1[[#This Row],[Loppu PVM]])&lt;=9,AND(MONTH(Taulukko1[[#This Row],[Loppu PVM]] )=9))</f>
        <v>0</v>
      </c>
      <c r="AG531" s="90" t="b">
        <f>OR(MONTH(Taulukko1[[#This Row],[Alku PVM]] )&lt;=6,AND(MONTH(Taulukko1[[#This Row],[Alku PVM]] )=6))</f>
        <v>0</v>
      </c>
      <c r="AH531" s="90" t="b">
        <f>OR(MONTH(Taulukko1[[#This Row],[Loppu PVM]])&lt;=6,AND(MONTH(Taulukko1[[#This Row],[Loppu PVM]] )=6))</f>
        <v>0</v>
      </c>
    </row>
    <row r="532" spans="1:34" ht="12.75" customHeight="1">
      <c r="A532" t="s">
        <v>2065</v>
      </c>
      <c r="B532" s="23">
        <v>39767</v>
      </c>
      <c r="C532" t="s">
        <v>2837</v>
      </c>
      <c r="F532" s="4">
        <v>39818</v>
      </c>
      <c r="G532" s="5">
        <v>27</v>
      </c>
      <c r="H532" s="22">
        <v>250</v>
      </c>
      <c r="I532" s="126" t="e">
        <f>INDEX('TOL2008'!B:B,MATCH(A532,'TOL2008'!A:A,0))</f>
        <v>#N/A</v>
      </c>
      <c r="J532" s="126" t="e">
        <f>INDEX(Pääluokka!$H$2:$H$100,MATCH(VALUE(LEFT(Taulukko1[[#This Row],[TOL2008]],2)),Pääluokka!$G$2:$G$100,0))</f>
        <v>#N/A</v>
      </c>
      <c r="K532" s="126" t="e">
        <f>INDEX(Pääluokka!$I$2:$I$100,MATCH(VALUE(LEFT(Taulukko1[[#This Row],[TOL2008]],2)),Pääluokka!$G$2:$G$100,0))</f>
        <v>#N/A</v>
      </c>
      <c r="L532" s="41">
        <f t="shared" si="80"/>
        <v>51</v>
      </c>
      <c r="M532" s="43">
        <f t="shared" si="81"/>
        <v>39767</v>
      </c>
      <c r="N532" s="43">
        <f t="shared" si="82"/>
        <v>39818</v>
      </c>
      <c r="O532" s="43">
        <f t="shared" si="83"/>
        <v>39753</v>
      </c>
      <c r="P532" s="43">
        <f t="shared" si="84"/>
        <v>39814</v>
      </c>
      <c r="Q532" s="41">
        <f t="shared" si="85"/>
        <v>2008</v>
      </c>
      <c r="R532" s="41">
        <f t="shared" si="86"/>
        <v>2009</v>
      </c>
      <c r="S532" s="43" t="str">
        <f>YEAR(Taulukko1[[#This Row],[Alku KK]])&amp;"Q"&amp;ROUNDDOWN((MONTH(Taulukko1[[#This Row],[Alku KK]])-1)/3+1,0)</f>
        <v>2008Q4</v>
      </c>
      <c r="T532" s="43" t="str">
        <f>YEAR(Taulukko1[[#This Row],[Loppu KK]])&amp;"Q"&amp;ROUNDDOWN((MONTH(Taulukko1[[#This Row],[Loppu KK]])-1)/3+1,0)</f>
        <v>2009Q1</v>
      </c>
      <c r="U532" s="66">
        <f>IF(COUNT(Taulukko1[[#This Row],[Neuvottelujen alaiset ]])=1,Taulukko1[[#This Row],[Neuvottelujen alaiset ]],Taulukko1[[#This Row],[Vähennystarve]])</f>
        <v>250</v>
      </c>
      <c r="V532" s="44" t="str">
        <f t="shared" si="87"/>
        <v>NA</v>
      </c>
      <c r="W532" s="44">
        <f t="shared" si="88"/>
        <v>0.108</v>
      </c>
      <c r="X532" s="44" t="str">
        <f t="shared" si="89"/>
        <v>NA</v>
      </c>
      <c r="Y532" s="90" t="b">
        <f>AND(MONTH(Taulukko1[[#This Row],[Alku PVM]] )=6,DAY(Taulukko1[[#This Row],[Alku PVM]] )&gt;19)</f>
        <v>0</v>
      </c>
      <c r="Z532" s="90" t="b">
        <f>AND(MONTH(Taulukko1[[#This Row],[Loppu PVM]] )=6,DAY(Taulukko1[[#This Row],[Loppu PVM]] )&gt;19)</f>
        <v>0</v>
      </c>
      <c r="AA532" s="90" t="b">
        <f>OR(MONTH(Taulukko1[[#This Row],[Alku PVM]] )&lt;=5,AND(MONTH(Taulukko1[[#This Row],[Alku PVM]] )=6,DAY(Taulukko1[[#This Row],[Alku PVM]] )&lt;20))</f>
        <v>0</v>
      </c>
      <c r="AB532" s="90" t="b">
        <f>OR(MONTH(Taulukko1[[#This Row],[Loppu PVM]])&lt;=5,AND(MONTH(Taulukko1[[#This Row],[Loppu PVM]] )=6,DAY(Taulukko1[[#This Row],[Loppu PVM]])&lt;20))</f>
        <v>1</v>
      </c>
      <c r="AC532" s="90" t="b">
        <f>OR(MONTH(Taulukko1[[#This Row],[Alku PVM]] )&lt;=3,AND(MONTH(Taulukko1[[#This Row],[Alku PVM]] )=3))</f>
        <v>0</v>
      </c>
      <c r="AD532" s="90" t="b">
        <f>OR(MONTH(Taulukko1[[#This Row],[Loppu PVM]] )&lt;=3,AND(MONTH(Taulukko1[[#This Row],[Loppu PVM]] )=3))</f>
        <v>1</v>
      </c>
      <c r="AE532" s="90" t="b">
        <f>OR(MONTH(Taulukko1[[#This Row],[Alku PVM]] )&lt;=9,AND(MONTH(Taulukko1[[#This Row],[Alku PVM]] )=9))</f>
        <v>0</v>
      </c>
      <c r="AF532" s="90" t="b">
        <f>OR(MONTH(Taulukko1[[#This Row],[Loppu PVM]])&lt;=9,AND(MONTH(Taulukko1[[#This Row],[Loppu PVM]] )=9))</f>
        <v>1</v>
      </c>
      <c r="AG532" s="90" t="b">
        <f>OR(MONTH(Taulukko1[[#This Row],[Alku PVM]] )&lt;=6,AND(MONTH(Taulukko1[[#This Row],[Alku PVM]] )=6))</f>
        <v>0</v>
      </c>
      <c r="AH532" s="90" t="b">
        <f>OR(MONTH(Taulukko1[[#This Row],[Loppu PVM]])&lt;=6,AND(MONTH(Taulukko1[[#This Row],[Loppu PVM]] )=6))</f>
        <v>1</v>
      </c>
    </row>
    <row r="533" spans="1:34" ht="12.75" customHeight="1">
      <c r="A533" s="21" t="s">
        <v>2076</v>
      </c>
      <c r="B533" s="23">
        <v>39769</v>
      </c>
      <c r="C533" s="21" t="s">
        <v>2075</v>
      </c>
      <c r="D533" s="24"/>
      <c r="E533" s="62">
        <v>0</v>
      </c>
      <c r="F533" s="23"/>
      <c r="G533" s="24"/>
      <c r="H533" s="22">
        <v>132</v>
      </c>
      <c r="I533" s="126" t="e">
        <f>INDEX('TOL2008'!B:B,MATCH(A533,'TOL2008'!A:A,0))</f>
        <v>#N/A</v>
      </c>
      <c r="J533" s="126" t="e">
        <f>INDEX(Pääluokka!$H$2:$H$100,MATCH(VALUE(LEFT(Taulukko1[[#This Row],[TOL2008]],2)),Pääluokka!$G$2:$G$100,0))</f>
        <v>#N/A</v>
      </c>
      <c r="K533" s="126" t="e">
        <f>INDEX(Pääluokka!$I$2:$I$100,MATCH(VALUE(LEFT(Taulukko1[[#This Row],[TOL2008]],2)),Pääluokka!$G$2:$G$100,0))</f>
        <v>#N/A</v>
      </c>
      <c r="L533" s="41" t="str">
        <f t="shared" si="80"/>
        <v>NA</v>
      </c>
      <c r="M533" s="43">
        <f t="shared" si="81"/>
        <v>39769</v>
      </c>
      <c r="N533" s="43">
        <f t="shared" si="82"/>
        <v>39820</v>
      </c>
      <c r="O533" s="43">
        <f t="shared" si="83"/>
        <v>39753</v>
      </c>
      <c r="P533" s="43">
        <f t="shared" si="84"/>
        <v>39814</v>
      </c>
      <c r="Q533" s="41">
        <f t="shared" si="85"/>
        <v>2008</v>
      </c>
      <c r="R533" s="41">
        <f t="shared" si="86"/>
        <v>2009</v>
      </c>
      <c r="S533" s="43" t="str">
        <f>YEAR(Taulukko1[[#This Row],[Alku KK]])&amp;"Q"&amp;ROUNDDOWN((MONTH(Taulukko1[[#This Row],[Alku KK]])-1)/3+1,0)</f>
        <v>2008Q4</v>
      </c>
      <c r="T533" s="43" t="str">
        <f>YEAR(Taulukko1[[#This Row],[Loppu KK]])&amp;"Q"&amp;ROUNDDOWN((MONTH(Taulukko1[[#This Row],[Loppu KK]])-1)/3+1,0)</f>
        <v>2009Q1</v>
      </c>
      <c r="U533" s="66">
        <f>IF(COUNT(Taulukko1[[#This Row],[Neuvottelujen alaiset ]])=1,Taulukko1[[#This Row],[Neuvottelujen alaiset ]],Taulukko1[[#This Row],[Vähennystarve]])</f>
        <v>132</v>
      </c>
      <c r="V533" s="44">
        <f t="shared" si="87"/>
        <v>0</v>
      </c>
      <c r="W533" s="44" t="str">
        <f t="shared" si="88"/>
        <v>NA</v>
      </c>
      <c r="X533" s="44" t="str">
        <f t="shared" si="89"/>
        <v>NA</v>
      </c>
      <c r="Y533" s="90" t="b">
        <f>AND(MONTH(Taulukko1[[#This Row],[Alku PVM]] )=6,DAY(Taulukko1[[#This Row],[Alku PVM]] )&gt;19)</f>
        <v>0</v>
      </c>
      <c r="Z533" s="90" t="b">
        <f>AND(MONTH(Taulukko1[[#This Row],[Loppu PVM]] )=6,DAY(Taulukko1[[#This Row],[Loppu PVM]] )&gt;19)</f>
        <v>0</v>
      </c>
      <c r="AA533" s="90" t="b">
        <f>OR(MONTH(Taulukko1[[#This Row],[Alku PVM]] )&lt;=5,AND(MONTH(Taulukko1[[#This Row],[Alku PVM]] )=6,DAY(Taulukko1[[#This Row],[Alku PVM]] )&lt;20))</f>
        <v>0</v>
      </c>
      <c r="AB533" s="90" t="b">
        <f>OR(MONTH(Taulukko1[[#This Row],[Loppu PVM]])&lt;=5,AND(MONTH(Taulukko1[[#This Row],[Loppu PVM]] )=6,DAY(Taulukko1[[#This Row],[Loppu PVM]])&lt;20))</f>
        <v>1</v>
      </c>
      <c r="AC533" s="90" t="b">
        <f>OR(MONTH(Taulukko1[[#This Row],[Alku PVM]] )&lt;=3,AND(MONTH(Taulukko1[[#This Row],[Alku PVM]] )=3))</f>
        <v>0</v>
      </c>
      <c r="AD533" s="90" t="b">
        <f>OR(MONTH(Taulukko1[[#This Row],[Loppu PVM]] )&lt;=3,AND(MONTH(Taulukko1[[#This Row],[Loppu PVM]] )=3))</f>
        <v>1</v>
      </c>
      <c r="AE533" s="90" t="b">
        <f>OR(MONTH(Taulukko1[[#This Row],[Alku PVM]] )&lt;=9,AND(MONTH(Taulukko1[[#This Row],[Alku PVM]] )=9))</f>
        <v>0</v>
      </c>
      <c r="AF533" s="90" t="b">
        <f>OR(MONTH(Taulukko1[[#This Row],[Loppu PVM]])&lt;=9,AND(MONTH(Taulukko1[[#This Row],[Loppu PVM]] )=9))</f>
        <v>1</v>
      </c>
      <c r="AG533" s="90" t="b">
        <f>OR(MONTH(Taulukko1[[#This Row],[Alku PVM]] )&lt;=6,AND(MONTH(Taulukko1[[#This Row],[Alku PVM]] )=6))</f>
        <v>0</v>
      </c>
      <c r="AH533" s="90" t="b">
        <f>OR(MONTH(Taulukko1[[#This Row],[Loppu PVM]])&lt;=6,AND(MONTH(Taulukko1[[#This Row],[Loppu PVM]] )=6))</f>
        <v>1</v>
      </c>
    </row>
    <row r="534" spans="1:34" ht="12.75" customHeight="1">
      <c r="A534" s="21" t="s">
        <v>696</v>
      </c>
      <c r="B534" s="23">
        <v>39769</v>
      </c>
      <c r="C534" s="21" t="s">
        <v>2222</v>
      </c>
      <c r="D534" s="24"/>
      <c r="F534" s="23">
        <v>39833</v>
      </c>
      <c r="G534" s="24">
        <v>75</v>
      </c>
      <c r="H534" s="17">
        <v>350</v>
      </c>
      <c r="I534" s="126">
        <f>INDEX('TOL2008'!B:B,MATCH(A534,'TOL2008'!A:A,0))</f>
        <v>41200</v>
      </c>
      <c r="J534" s="126" t="str">
        <f>INDEX(Pääluokka!$H$2:$H$100,MATCH(VALUE(LEFT(Taulukko1[[#This Row],[TOL2008]],2)),Pääluokka!$G$2:$G$100,0))</f>
        <v>Rakentaminen</v>
      </c>
      <c r="K534" s="126" t="str">
        <f>INDEX(Pääluokka!$I$2:$I$100,MATCH(VALUE(LEFT(Taulukko1[[#This Row],[TOL2008]],2)),Pääluokka!$G$2:$G$100,0))</f>
        <v>Rakentaminen (F)</v>
      </c>
      <c r="L534" s="41">
        <f t="shared" si="80"/>
        <v>64</v>
      </c>
      <c r="M534" s="43">
        <f t="shared" si="81"/>
        <v>39769</v>
      </c>
      <c r="N534" s="43">
        <f t="shared" si="82"/>
        <v>39833</v>
      </c>
      <c r="O534" s="43">
        <f t="shared" si="83"/>
        <v>39753</v>
      </c>
      <c r="P534" s="43">
        <f t="shared" si="84"/>
        <v>39814</v>
      </c>
      <c r="Q534" s="41">
        <f t="shared" si="85"/>
        <v>2008</v>
      </c>
      <c r="R534" s="41">
        <f t="shared" si="86"/>
        <v>2009</v>
      </c>
      <c r="S534" s="43" t="str">
        <f>YEAR(Taulukko1[[#This Row],[Alku KK]])&amp;"Q"&amp;ROUNDDOWN((MONTH(Taulukko1[[#This Row],[Alku KK]])-1)/3+1,0)</f>
        <v>2008Q4</v>
      </c>
      <c r="T534" s="43" t="str">
        <f>YEAR(Taulukko1[[#This Row],[Loppu KK]])&amp;"Q"&amp;ROUNDDOWN((MONTH(Taulukko1[[#This Row],[Loppu KK]])-1)/3+1,0)</f>
        <v>2009Q1</v>
      </c>
      <c r="U534" s="66">
        <f>IF(COUNT(Taulukko1[[#This Row],[Neuvottelujen alaiset ]])=1,Taulukko1[[#This Row],[Neuvottelujen alaiset ]],Taulukko1[[#This Row],[Vähennystarve]])</f>
        <v>350</v>
      </c>
      <c r="V534" s="44" t="str">
        <f t="shared" si="87"/>
        <v>NA</v>
      </c>
      <c r="W534" s="44">
        <f t="shared" si="88"/>
        <v>0.21428571428571427</v>
      </c>
      <c r="X534" s="44" t="str">
        <f t="shared" si="89"/>
        <v>NA</v>
      </c>
      <c r="Y534" s="90" t="b">
        <f>AND(MONTH(Taulukko1[[#This Row],[Alku PVM]] )=6,DAY(Taulukko1[[#This Row],[Alku PVM]] )&gt;19)</f>
        <v>0</v>
      </c>
      <c r="Z534" s="90" t="b">
        <f>AND(MONTH(Taulukko1[[#This Row],[Loppu PVM]] )=6,DAY(Taulukko1[[#This Row],[Loppu PVM]] )&gt;19)</f>
        <v>0</v>
      </c>
      <c r="AA534" s="90" t="b">
        <f>OR(MONTH(Taulukko1[[#This Row],[Alku PVM]] )&lt;=5,AND(MONTH(Taulukko1[[#This Row],[Alku PVM]] )=6,DAY(Taulukko1[[#This Row],[Alku PVM]] )&lt;20))</f>
        <v>0</v>
      </c>
      <c r="AB534" s="90" t="b">
        <f>OR(MONTH(Taulukko1[[#This Row],[Loppu PVM]])&lt;=5,AND(MONTH(Taulukko1[[#This Row],[Loppu PVM]] )=6,DAY(Taulukko1[[#This Row],[Loppu PVM]])&lt;20))</f>
        <v>1</v>
      </c>
      <c r="AC534" s="90" t="b">
        <f>OR(MONTH(Taulukko1[[#This Row],[Alku PVM]] )&lt;=3,AND(MONTH(Taulukko1[[#This Row],[Alku PVM]] )=3))</f>
        <v>0</v>
      </c>
      <c r="AD534" s="90" t="b">
        <f>OR(MONTH(Taulukko1[[#This Row],[Loppu PVM]] )&lt;=3,AND(MONTH(Taulukko1[[#This Row],[Loppu PVM]] )=3))</f>
        <v>1</v>
      </c>
      <c r="AE534" s="90" t="b">
        <f>OR(MONTH(Taulukko1[[#This Row],[Alku PVM]] )&lt;=9,AND(MONTH(Taulukko1[[#This Row],[Alku PVM]] )=9))</f>
        <v>0</v>
      </c>
      <c r="AF534" s="90" t="b">
        <f>OR(MONTH(Taulukko1[[#This Row],[Loppu PVM]])&lt;=9,AND(MONTH(Taulukko1[[#This Row],[Loppu PVM]] )=9))</f>
        <v>1</v>
      </c>
      <c r="AG534" s="90" t="b">
        <f>OR(MONTH(Taulukko1[[#This Row],[Alku PVM]] )&lt;=6,AND(MONTH(Taulukko1[[#This Row],[Alku PVM]] )=6))</f>
        <v>0</v>
      </c>
      <c r="AH534" s="90" t="b">
        <f>OR(MONTH(Taulukko1[[#This Row],[Loppu PVM]])&lt;=6,AND(MONTH(Taulukko1[[#This Row],[Loppu PVM]] )=6))</f>
        <v>1</v>
      </c>
    </row>
    <row r="535" spans="1:34" ht="12.75" customHeight="1">
      <c r="A535" s="21" t="s">
        <v>1162</v>
      </c>
      <c r="B535" s="23">
        <v>39770</v>
      </c>
      <c r="C535" s="21" t="s">
        <v>2078</v>
      </c>
      <c r="D535" s="24"/>
      <c r="E535" s="62">
        <v>20</v>
      </c>
      <c r="F535" s="23"/>
      <c r="G535" s="24"/>
      <c r="H535" s="16">
        <v>20</v>
      </c>
      <c r="I535" s="126">
        <f>INDEX('TOL2008'!B:B,MATCH(A535,'TOL2008'!A:A,0))</f>
        <v>68310</v>
      </c>
      <c r="J535" s="126" t="str">
        <f>INDEX(Pääluokka!$H$2:$H$100,MATCH(VALUE(LEFT(Taulukko1[[#This Row],[TOL2008]],2)),Pääluokka!$G$2:$G$100,0))</f>
        <v>Kiinteistöalan toiminta</v>
      </c>
      <c r="K535" s="126" t="str">
        <f>INDEX(Pääluokka!$I$2:$I$100,MATCH(VALUE(LEFT(Taulukko1[[#This Row],[TOL2008]],2)),Pääluokka!$G$2:$G$100,0))</f>
        <v>Palvelualat (G-N, R, S)</v>
      </c>
      <c r="L535" s="41" t="str">
        <f t="shared" si="80"/>
        <v>NA</v>
      </c>
      <c r="M535" s="43">
        <f t="shared" si="81"/>
        <v>39770</v>
      </c>
      <c r="N535" s="43">
        <f t="shared" si="82"/>
        <v>39821</v>
      </c>
      <c r="O535" s="43">
        <f t="shared" si="83"/>
        <v>39753</v>
      </c>
      <c r="P535" s="43">
        <f t="shared" si="84"/>
        <v>39814</v>
      </c>
      <c r="Q535" s="41">
        <f t="shared" si="85"/>
        <v>2008</v>
      </c>
      <c r="R535" s="41">
        <f t="shared" si="86"/>
        <v>2009</v>
      </c>
      <c r="S535" s="43" t="str">
        <f>YEAR(Taulukko1[[#This Row],[Alku KK]])&amp;"Q"&amp;ROUNDDOWN((MONTH(Taulukko1[[#This Row],[Alku KK]])-1)/3+1,0)</f>
        <v>2008Q4</v>
      </c>
      <c r="T535" s="43" t="str">
        <f>YEAR(Taulukko1[[#This Row],[Loppu KK]])&amp;"Q"&amp;ROUNDDOWN((MONTH(Taulukko1[[#This Row],[Loppu KK]])-1)/3+1,0)</f>
        <v>2009Q1</v>
      </c>
      <c r="U535" s="66">
        <f>IF(COUNT(Taulukko1[[#This Row],[Neuvottelujen alaiset ]])=1,Taulukko1[[#This Row],[Neuvottelujen alaiset ]],Taulukko1[[#This Row],[Vähennystarve]])</f>
        <v>20</v>
      </c>
      <c r="V535" s="44">
        <f t="shared" si="87"/>
        <v>1</v>
      </c>
      <c r="W535" s="44" t="str">
        <f t="shared" si="88"/>
        <v>NA</v>
      </c>
      <c r="X535" s="44" t="str">
        <f t="shared" si="89"/>
        <v>NA</v>
      </c>
      <c r="Y535" s="90" t="b">
        <f>AND(MONTH(Taulukko1[[#This Row],[Alku PVM]] )=6,DAY(Taulukko1[[#This Row],[Alku PVM]] )&gt;19)</f>
        <v>0</v>
      </c>
      <c r="Z535" s="90" t="b">
        <f>AND(MONTH(Taulukko1[[#This Row],[Loppu PVM]] )=6,DAY(Taulukko1[[#This Row],[Loppu PVM]] )&gt;19)</f>
        <v>0</v>
      </c>
      <c r="AA535" s="90" t="b">
        <f>OR(MONTH(Taulukko1[[#This Row],[Alku PVM]] )&lt;=5,AND(MONTH(Taulukko1[[#This Row],[Alku PVM]] )=6,DAY(Taulukko1[[#This Row],[Alku PVM]] )&lt;20))</f>
        <v>0</v>
      </c>
      <c r="AB535" s="90" t="b">
        <f>OR(MONTH(Taulukko1[[#This Row],[Loppu PVM]])&lt;=5,AND(MONTH(Taulukko1[[#This Row],[Loppu PVM]] )=6,DAY(Taulukko1[[#This Row],[Loppu PVM]])&lt;20))</f>
        <v>1</v>
      </c>
      <c r="AC535" s="90" t="b">
        <f>OR(MONTH(Taulukko1[[#This Row],[Alku PVM]] )&lt;=3,AND(MONTH(Taulukko1[[#This Row],[Alku PVM]] )=3))</f>
        <v>0</v>
      </c>
      <c r="AD535" s="90" t="b">
        <f>OR(MONTH(Taulukko1[[#This Row],[Loppu PVM]] )&lt;=3,AND(MONTH(Taulukko1[[#This Row],[Loppu PVM]] )=3))</f>
        <v>1</v>
      </c>
      <c r="AE535" s="90" t="b">
        <f>OR(MONTH(Taulukko1[[#This Row],[Alku PVM]] )&lt;=9,AND(MONTH(Taulukko1[[#This Row],[Alku PVM]] )=9))</f>
        <v>0</v>
      </c>
      <c r="AF535" s="90" t="b">
        <f>OR(MONTH(Taulukko1[[#This Row],[Loppu PVM]])&lt;=9,AND(MONTH(Taulukko1[[#This Row],[Loppu PVM]] )=9))</f>
        <v>1</v>
      </c>
      <c r="AG535" s="90" t="b">
        <f>OR(MONTH(Taulukko1[[#This Row],[Alku PVM]] )&lt;=6,AND(MONTH(Taulukko1[[#This Row],[Alku PVM]] )=6))</f>
        <v>0</v>
      </c>
      <c r="AH535" s="90" t="b">
        <f>OR(MONTH(Taulukko1[[#This Row],[Loppu PVM]])&lt;=6,AND(MONTH(Taulukko1[[#This Row],[Loppu PVM]] )=6))</f>
        <v>1</v>
      </c>
    </row>
    <row r="536" spans="1:34" ht="12.75" customHeight="1">
      <c r="A536" t="s">
        <v>2035</v>
      </c>
      <c r="B536" s="23">
        <v>39770</v>
      </c>
      <c r="C536" t="s">
        <v>2752</v>
      </c>
      <c r="E536" s="62">
        <v>0</v>
      </c>
      <c r="F536" s="4">
        <v>39875</v>
      </c>
      <c r="G536" s="5">
        <v>0</v>
      </c>
      <c r="H536" s="16">
        <v>6000</v>
      </c>
      <c r="I536" s="126" t="e">
        <f>INDEX('TOL2008'!B:B,MATCH(A536,'TOL2008'!A:A,0))</f>
        <v>#N/A</v>
      </c>
      <c r="J536" s="126" t="e">
        <f>INDEX(Pääluokka!$H$2:$H$100,MATCH(VALUE(LEFT(Taulukko1[[#This Row],[TOL2008]],2)),Pääluokka!$G$2:$G$100,0))</f>
        <v>#N/A</v>
      </c>
      <c r="K536" s="126" t="e">
        <f>INDEX(Pääluokka!$I$2:$I$100,MATCH(VALUE(LEFT(Taulukko1[[#This Row],[TOL2008]],2)),Pääluokka!$G$2:$G$100,0))</f>
        <v>#N/A</v>
      </c>
      <c r="L536" s="41">
        <f t="shared" si="80"/>
        <v>105</v>
      </c>
      <c r="M536" s="43">
        <f t="shared" si="81"/>
        <v>39770</v>
      </c>
      <c r="N536" s="43">
        <f t="shared" si="82"/>
        <v>39875</v>
      </c>
      <c r="O536" s="43">
        <f t="shared" si="83"/>
        <v>39753</v>
      </c>
      <c r="P536" s="43">
        <f t="shared" si="84"/>
        <v>39873</v>
      </c>
      <c r="Q536" s="41">
        <f t="shared" si="85"/>
        <v>2008</v>
      </c>
      <c r="R536" s="41">
        <f t="shared" si="86"/>
        <v>2009</v>
      </c>
      <c r="S536" s="43" t="str">
        <f>YEAR(Taulukko1[[#This Row],[Alku KK]])&amp;"Q"&amp;ROUNDDOWN((MONTH(Taulukko1[[#This Row],[Alku KK]])-1)/3+1,0)</f>
        <v>2008Q4</v>
      </c>
      <c r="T536" s="43" t="str">
        <f>YEAR(Taulukko1[[#This Row],[Loppu KK]])&amp;"Q"&amp;ROUNDDOWN((MONTH(Taulukko1[[#This Row],[Loppu KK]])-1)/3+1,0)</f>
        <v>2009Q1</v>
      </c>
      <c r="U536" s="66">
        <f>IF(COUNT(Taulukko1[[#This Row],[Neuvottelujen alaiset ]])=1,Taulukko1[[#This Row],[Neuvottelujen alaiset ]],Taulukko1[[#This Row],[Vähennystarve]])</f>
        <v>6000</v>
      </c>
      <c r="V536" s="44">
        <f t="shared" si="87"/>
        <v>0</v>
      </c>
      <c r="W536" s="44">
        <f t="shared" si="88"/>
        <v>0</v>
      </c>
      <c r="X536" s="44" t="e">
        <f t="shared" si="89"/>
        <v>#DIV/0!</v>
      </c>
      <c r="Y536" s="90" t="b">
        <f>AND(MONTH(Taulukko1[[#This Row],[Alku PVM]] )=6,DAY(Taulukko1[[#This Row],[Alku PVM]] )&gt;19)</f>
        <v>0</v>
      </c>
      <c r="Z536" s="90" t="b">
        <f>AND(MONTH(Taulukko1[[#This Row],[Loppu PVM]] )=6,DAY(Taulukko1[[#This Row],[Loppu PVM]] )&gt;19)</f>
        <v>0</v>
      </c>
      <c r="AA536" s="90" t="b">
        <f>OR(MONTH(Taulukko1[[#This Row],[Alku PVM]] )&lt;=5,AND(MONTH(Taulukko1[[#This Row],[Alku PVM]] )=6,DAY(Taulukko1[[#This Row],[Alku PVM]] )&lt;20))</f>
        <v>0</v>
      </c>
      <c r="AB536" s="90" t="b">
        <f>OR(MONTH(Taulukko1[[#This Row],[Loppu PVM]])&lt;=5,AND(MONTH(Taulukko1[[#This Row],[Loppu PVM]] )=6,DAY(Taulukko1[[#This Row],[Loppu PVM]])&lt;20))</f>
        <v>1</v>
      </c>
      <c r="AC536" s="90" t="b">
        <f>OR(MONTH(Taulukko1[[#This Row],[Alku PVM]] )&lt;=3,AND(MONTH(Taulukko1[[#This Row],[Alku PVM]] )=3))</f>
        <v>0</v>
      </c>
      <c r="AD536" s="90" t="b">
        <f>OR(MONTH(Taulukko1[[#This Row],[Loppu PVM]] )&lt;=3,AND(MONTH(Taulukko1[[#This Row],[Loppu PVM]] )=3))</f>
        <v>1</v>
      </c>
      <c r="AE536" s="90" t="b">
        <f>OR(MONTH(Taulukko1[[#This Row],[Alku PVM]] )&lt;=9,AND(MONTH(Taulukko1[[#This Row],[Alku PVM]] )=9))</f>
        <v>0</v>
      </c>
      <c r="AF536" s="90" t="b">
        <f>OR(MONTH(Taulukko1[[#This Row],[Loppu PVM]])&lt;=9,AND(MONTH(Taulukko1[[#This Row],[Loppu PVM]] )=9))</f>
        <v>1</v>
      </c>
      <c r="AG536" s="90" t="b">
        <f>OR(MONTH(Taulukko1[[#This Row],[Alku PVM]] )&lt;=6,AND(MONTH(Taulukko1[[#This Row],[Alku PVM]] )=6))</f>
        <v>0</v>
      </c>
      <c r="AH536" s="90" t="b">
        <f>OR(MONTH(Taulukko1[[#This Row],[Loppu PVM]])&lt;=6,AND(MONTH(Taulukko1[[#This Row],[Loppu PVM]] )=6))</f>
        <v>1</v>
      </c>
    </row>
    <row r="537" spans="1:34" ht="12.75" customHeight="1">
      <c r="A537" t="s">
        <v>324</v>
      </c>
      <c r="B537" s="23">
        <v>39770</v>
      </c>
      <c r="C537" t="s">
        <v>1985</v>
      </c>
      <c r="E537" s="62">
        <v>70</v>
      </c>
      <c r="F537" s="4">
        <v>39821</v>
      </c>
      <c r="G537" s="5">
        <v>75</v>
      </c>
      <c r="H537" s="22">
        <v>360</v>
      </c>
      <c r="I537" s="126">
        <f>INDEX('TOL2008'!B:B,MATCH(A537,'TOL2008'!A:A,0))</f>
        <v>14190</v>
      </c>
      <c r="J537" s="126" t="str">
        <f>INDEX(Pääluokka!$H$2:$H$100,MATCH(VALUE(LEFT(Taulukko1[[#This Row],[TOL2008]],2)),Pääluokka!$G$2:$G$100,0))</f>
        <v>Teollisuus</v>
      </c>
      <c r="K537" s="126" t="str">
        <f>INDEX(Pääluokka!$I$2:$I$100,MATCH(VALUE(LEFT(Taulukko1[[#This Row],[TOL2008]],2)),Pääluokka!$G$2:$G$100,0))</f>
        <v>Teollisuus (C-E)</v>
      </c>
      <c r="L537" s="41">
        <f t="shared" si="80"/>
        <v>51</v>
      </c>
      <c r="M537" s="43">
        <f t="shared" si="81"/>
        <v>39770</v>
      </c>
      <c r="N537" s="43">
        <f t="shared" si="82"/>
        <v>39821</v>
      </c>
      <c r="O537" s="43">
        <f t="shared" si="83"/>
        <v>39753</v>
      </c>
      <c r="P537" s="43">
        <f t="shared" si="84"/>
        <v>39814</v>
      </c>
      <c r="Q537" s="41">
        <f t="shared" si="85"/>
        <v>2008</v>
      </c>
      <c r="R537" s="41">
        <f t="shared" si="86"/>
        <v>2009</v>
      </c>
      <c r="S537" s="43" t="str">
        <f>YEAR(Taulukko1[[#This Row],[Alku KK]])&amp;"Q"&amp;ROUNDDOWN((MONTH(Taulukko1[[#This Row],[Alku KK]])-1)/3+1,0)</f>
        <v>2008Q4</v>
      </c>
      <c r="T537" s="43" t="str">
        <f>YEAR(Taulukko1[[#This Row],[Loppu KK]])&amp;"Q"&amp;ROUNDDOWN((MONTH(Taulukko1[[#This Row],[Loppu KK]])-1)/3+1,0)</f>
        <v>2009Q1</v>
      </c>
      <c r="U537" s="66">
        <f>IF(COUNT(Taulukko1[[#This Row],[Neuvottelujen alaiset ]])=1,Taulukko1[[#This Row],[Neuvottelujen alaiset ]],Taulukko1[[#This Row],[Vähennystarve]])</f>
        <v>360</v>
      </c>
      <c r="V537" s="44">
        <f t="shared" si="87"/>
        <v>0.19444444444444445</v>
      </c>
      <c r="W537" s="44">
        <f t="shared" si="88"/>
        <v>0.20833333333333334</v>
      </c>
      <c r="X537" s="44">
        <f t="shared" si="89"/>
        <v>1.0714285714285714</v>
      </c>
      <c r="Y537" s="90" t="b">
        <f>AND(MONTH(Taulukko1[[#This Row],[Alku PVM]] )=6,DAY(Taulukko1[[#This Row],[Alku PVM]] )&gt;19)</f>
        <v>0</v>
      </c>
      <c r="Z537" s="90" t="b">
        <f>AND(MONTH(Taulukko1[[#This Row],[Loppu PVM]] )=6,DAY(Taulukko1[[#This Row],[Loppu PVM]] )&gt;19)</f>
        <v>0</v>
      </c>
      <c r="AA537" s="90" t="b">
        <f>OR(MONTH(Taulukko1[[#This Row],[Alku PVM]] )&lt;=5,AND(MONTH(Taulukko1[[#This Row],[Alku PVM]] )=6,DAY(Taulukko1[[#This Row],[Alku PVM]] )&lt;20))</f>
        <v>0</v>
      </c>
      <c r="AB537" s="90" t="b">
        <f>OR(MONTH(Taulukko1[[#This Row],[Loppu PVM]])&lt;=5,AND(MONTH(Taulukko1[[#This Row],[Loppu PVM]] )=6,DAY(Taulukko1[[#This Row],[Loppu PVM]])&lt;20))</f>
        <v>1</v>
      </c>
      <c r="AC537" s="90" t="b">
        <f>OR(MONTH(Taulukko1[[#This Row],[Alku PVM]] )&lt;=3,AND(MONTH(Taulukko1[[#This Row],[Alku PVM]] )=3))</f>
        <v>0</v>
      </c>
      <c r="AD537" s="90" t="b">
        <f>OR(MONTH(Taulukko1[[#This Row],[Loppu PVM]] )&lt;=3,AND(MONTH(Taulukko1[[#This Row],[Loppu PVM]] )=3))</f>
        <v>1</v>
      </c>
      <c r="AE537" s="90" t="b">
        <f>OR(MONTH(Taulukko1[[#This Row],[Alku PVM]] )&lt;=9,AND(MONTH(Taulukko1[[#This Row],[Alku PVM]] )=9))</f>
        <v>0</v>
      </c>
      <c r="AF537" s="90" t="b">
        <f>OR(MONTH(Taulukko1[[#This Row],[Loppu PVM]])&lt;=9,AND(MONTH(Taulukko1[[#This Row],[Loppu PVM]] )=9))</f>
        <v>1</v>
      </c>
      <c r="AG537" s="90" t="b">
        <f>OR(MONTH(Taulukko1[[#This Row],[Alku PVM]] )&lt;=6,AND(MONTH(Taulukko1[[#This Row],[Alku PVM]] )=6))</f>
        <v>0</v>
      </c>
      <c r="AH537" s="90" t="b">
        <f>OR(MONTH(Taulukko1[[#This Row],[Loppu PVM]])&lt;=6,AND(MONTH(Taulukko1[[#This Row],[Loppu PVM]] )=6))</f>
        <v>1</v>
      </c>
    </row>
    <row r="538" spans="1:34" ht="12.75" customHeight="1">
      <c r="A538" t="s">
        <v>2479</v>
      </c>
      <c r="B538" s="23">
        <v>39770</v>
      </c>
      <c r="C538" t="s">
        <v>2480</v>
      </c>
      <c r="E538" s="62">
        <v>20</v>
      </c>
      <c r="F538" s="4">
        <v>39826</v>
      </c>
      <c r="G538" s="5">
        <v>46</v>
      </c>
      <c r="H538" s="16">
        <v>180</v>
      </c>
      <c r="I538" s="126" t="e">
        <f>INDEX('TOL2008'!B:B,MATCH(A538,'TOL2008'!A:A,0))</f>
        <v>#N/A</v>
      </c>
      <c r="J538" s="126" t="e">
        <f>INDEX(Pääluokka!$H$2:$H$100,MATCH(VALUE(LEFT(Taulukko1[[#This Row],[TOL2008]],2)),Pääluokka!$G$2:$G$100,0))</f>
        <v>#N/A</v>
      </c>
      <c r="K538" s="126" t="e">
        <f>INDEX(Pääluokka!$I$2:$I$100,MATCH(VALUE(LEFT(Taulukko1[[#This Row],[TOL2008]],2)),Pääluokka!$G$2:$G$100,0))</f>
        <v>#N/A</v>
      </c>
      <c r="L538" s="41">
        <f t="shared" si="80"/>
        <v>56</v>
      </c>
      <c r="M538" s="43">
        <f t="shared" si="81"/>
        <v>39770</v>
      </c>
      <c r="N538" s="43">
        <f t="shared" si="82"/>
        <v>39826</v>
      </c>
      <c r="O538" s="43">
        <f t="shared" si="83"/>
        <v>39753</v>
      </c>
      <c r="P538" s="43">
        <f t="shared" si="84"/>
        <v>39814</v>
      </c>
      <c r="Q538" s="41">
        <f t="shared" si="85"/>
        <v>2008</v>
      </c>
      <c r="R538" s="41">
        <f t="shared" si="86"/>
        <v>2009</v>
      </c>
      <c r="S538" s="43" t="str">
        <f>YEAR(Taulukko1[[#This Row],[Alku KK]])&amp;"Q"&amp;ROUNDDOWN((MONTH(Taulukko1[[#This Row],[Alku KK]])-1)/3+1,0)</f>
        <v>2008Q4</v>
      </c>
      <c r="T538" s="43" t="str">
        <f>YEAR(Taulukko1[[#This Row],[Loppu KK]])&amp;"Q"&amp;ROUNDDOWN((MONTH(Taulukko1[[#This Row],[Loppu KK]])-1)/3+1,0)</f>
        <v>2009Q1</v>
      </c>
      <c r="U538" s="66">
        <f>IF(COUNT(Taulukko1[[#This Row],[Neuvottelujen alaiset ]])=1,Taulukko1[[#This Row],[Neuvottelujen alaiset ]],Taulukko1[[#This Row],[Vähennystarve]])</f>
        <v>180</v>
      </c>
      <c r="V538" s="44">
        <f t="shared" si="87"/>
        <v>0.1111111111111111</v>
      </c>
      <c r="W538" s="44">
        <f t="shared" si="88"/>
        <v>0.25555555555555554</v>
      </c>
      <c r="X538" s="44">
        <f t="shared" si="89"/>
        <v>2.2999999999999998</v>
      </c>
      <c r="Y538" s="90" t="b">
        <f>AND(MONTH(Taulukko1[[#This Row],[Alku PVM]] )=6,DAY(Taulukko1[[#This Row],[Alku PVM]] )&gt;19)</f>
        <v>0</v>
      </c>
      <c r="Z538" s="90" t="b">
        <f>AND(MONTH(Taulukko1[[#This Row],[Loppu PVM]] )=6,DAY(Taulukko1[[#This Row],[Loppu PVM]] )&gt;19)</f>
        <v>0</v>
      </c>
      <c r="AA538" s="90" t="b">
        <f>OR(MONTH(Taulukko1[[#This Row],[Alku PVM]] )&lt;=5,AND(MONTH(Taulukko1[[#This Row],[Alku PVM]] )=6,DAY(Taulukko1[[#This Row],[Alku PVM]] )&lt;20))</f>
        <v>0</v>
      </c>
      <c r="AB538" s="90" t="b">
        <f>OR(MONTH(Taulukko1[[#This Row],[Loppu PVM]])&lt;=5,AND(MONTH(Taulukko1[[#This Row],[Loppu PVM]] )=6,DAY(Taulukko1[[#This Row],[Loppu PVM]])&lt;20))</f>
        <v>1</v>
      </c>
      <c r="AC538" s="90" t="b">
        <f>OR(MONTH(Taulukko1[[#This Row],[Alku PVM]] )&lt;=3,AND(MONTH(Taulukko1[[#This Row],[Alku PVM]] )=3))</f>
        <v>0</v>
      </c>
      <c r="AD538" s="90" t="b">
        <f>OR(MONTH(Taulukko1[[#This Row],[Loppu PVM]] )&lt;=3,AND(MONTH(Taulukko1[[#This Row],[Loppu PVM]] )=3))</f>
        <v>1</v>
      </c>
      <c r="AE538" s="90" t="b">
        <f>OR(MONTH(Taulukko1[[#This Row],[Alku PVM]] )&lt;=9,AND(MONTH(Taulukko1[[#This Row],[Alku PVM]] )=9))</f>
        <v>0</v>
      </c>
      <c r="AF538" s="90" t="b">
        <f>OR(MONTH(Taulukko1[[#This Row],[Loppu PVM]])&lt;=9,AND(MONTH(Taulukko1[[#This Row],[Loppu PVM]] )=9))</f>
        <v>1</v>
      </c>
      <c r="AG538" s="90" t="b">
        <f>OR(MONTH(Taulukko1[[#This Row],[Alku PVM]] )&lt;=6,AND(MONTH(Taulukko1[[#This Row],[Alku PVM]] )=6))</f>
        <v>0</v>
      </c>
      <c r="AH538" s="90" t="b">
        <f>OR(MONTH(Taulukko1[[#This Row],[Loppu PVM]])&lt;=6,AND(MONTH(Taulukko1[[#This Row],[Loppu PVM]] )=6))</f>
        <v>1</v>
      </c>
    </row>
    <row r="539" spans="1:34" ht="12.75" customHeight="1">
      <c r="A539" t="s">
        <v>1917</v>
      </c>
      <c r="B539" s="23">
        <v>39770</v>
      </c>
      <c r="C539" t="s">
        <v>1916</v>
      </c>
      <c r="E539" s="62">
        <v>0</v>
      </c>
      <c r="F539" s="4">
        <v>39785</v>
      </c>
      <c r="G539" s="5">
        <v>0</v>
      </c>
      <c r="H539" s="22">
        <v>430</v>
      </c>
      <c r="I539" s="126" t="e">
        <f>INDEX('TOL2008'!B:B,MATCH(A539,'TOL2008'!A:A,0))</f>
        <v>#N/A</v>
      </c>
      <c r="J539" s="126" t="e">
        <f>INDEX(Pääluokka!$H$2:$H$100,MATCH(VALUE(LEFT(Taulukko1[[#This Row],[TOL2008]],2)),Pääluokka!$G$2:$G$100,0))</f>
        <v>#N/A</v>
      </c>
      <c r="K539" s="126" t="e">
        <f>INDEX(Pääluokka!$I$2:$I$100,MATCH(VALUE(LEFT(Taulukko1[[#This Row],[TOL2008]],2)),Pääluokka!$G$2:$G$100,0))</f>
        <v>#N/A</v>
      </c>
      <c r="L539" s="41">
        <f t="shared" si="80"/>
        <v>15</v>
      </c>
      <c r="M539" s="43">
        <f t="shared" si="81"/>
        <v>39770</v>
      </c>
      <c r="N539" s="43">
        <f t="shared" si="82"/>
        <v>39785</v>
      </c>
      <c r="O539" s="43">
        <f t="shared" si="83"/>
        <v>39753</v>
      </c>
      <c r="P539" s="43">
        <f t="shared" si="84"/>
        <v>39783</v>
      </c>
      <c r="Q539" s="41">
        <f t="shared" si="85"/>
        <v>2008</v>
      </c>
      <c r="R539" s="41">
        <f t="shared" si="86"/>
        <v>2008</v>
      </c>
      <c r="S539" s="43" t="str">
        <f>YEAR(Taulukko1[[#This Row],[Alku KK]])&amp;"Q"&amp;ROUNDDOWN((MONTH(Taulukko1[[#This Row],[Alku KK]])-1)/3+1,0)</f>
        <v>2008Q4</v>
      </c>
      <c r="T539" s="43" t="str">
        <f>YEAR(Taulukko1[[#This Row],[Loppu KK]])&amp;"Q"&amp;ROUNDDOWN((MONTH(Taulukko1[[#This Row],[Loppu KK]])-1)/3+1,0)</f>
        <v>2008Q4</v>
      </c>
      <c r="U539" s="66">
        <f>IF(COUNT(Taulukko1[[#This Row],[Neuvottelujen alaiset ]])=1,Taulukko1[[#This Row],[Neuvottelujen alaiset ]],Taulukko1[[#This Row],[Vähennystarve]])</f>
        <v>430</v>
      </c>
      <c r="V539" s="44">
        <f t="shared" si="87"/>
        <v>0</v>
      </c>
      <c r="W539" s="44">
        <f t="shared" si="88"/>
        <v>0</v>
      </c>
      <c r="X539" s="44" t="e">
        <f t="shared" si="89"/>
        <v>#DIV/0!</v>
      </c>
      <c r="Y539" s="90" t="b">
        <f>AND(MONTH(Taulukko1[[#This Row],[Alku PVM]] )=6,DAY(Taulukko1[[#This Row],[Alku PVM]] )&gt;19)</f>
        <v>0</v>
      </c>
      <c r="Z539" s="90" t="b">
        <f>AND(MONTH(Taulukko1[[#This Row],[Loppu PVM]] )=6,DAY(Taulukko1[[#This Row],[Loppu PVM]] )&gt;19)</f>
        <v>0</v>
      </c>
      <c r="AA539" s="90" t="b">
        <f>OR(MONTH(Taulukko1[[#This Row],[Alku PVM]] )&lt;=5,AND(MONTH(Taulukko1[[#This Row],[Alku PVM]] )=6,DAY(Taulukko1[[#This Row],[Alku PVM]] )&lt;20))</f>
        <v>0</v>
      </c>
      <c r="AB539" s="90" t="b">
        <f>OR(MONTH(Taulukko1[[#This Row],[Loppu PVM]])&lt;=5,AND(MONTH(Taulukko1[[#This Row],[Loppu PVM]] )=6,DAY(Taulukko1[[#This Row],[Loppu PVM]])&lt;20))</f>
        <v>0</v>
      </c>
      <c r="AC539" s="90" t="b">
        <f>OR(MONTH(Taulukko1[[#This Row],[Alku PVM]] )&lt;=3,AND(MONTH(Taulukko1[[#This Row],[Alku PVM]] )=3))</f>
        <v>0</v>
      </c>
      <c r="AD539" s="90" t="b">
        <f>OR(MONTH(Taulukko1[[#This Row],[Loppu PVM]] )&lt;=3,AND(MONTH(Taulukko1[[#This Row],[Loppu PVM]] )=3))</f>
        <v>0</v>
      </c>
      <c r="AE539" s="90" t="b">
        <f>OR(MONTH(Taulukko1[[#This Row],[Alku PVM]] )&lt;=9,AND(MONTH(Taulukko1[[#This Row],[Alku PVM]] )=9))</f>
        <v>0</v>
      </c>
      <c r="AF539" s="90" t="b">
        <f>OR(MONTH(Taulukko1[[#This Row],[Loppu PVM]])&lt;=9,AND(MONTH(Taulukko1[[#This Row],[Loppu PVM]] )=9))</f>
        <v>0</v>
      </c>
      <c r="AG539" s="90" t="b">
        <f>OR(MONTH(Taulukko1[[#This Row],[Alku PVM]] )&lt;=6,AND(MONTH(Taulukko1[[#This Row],[Alku PVM]] )=6))</f>
        <v>0</v>
      </c>
      <c r="AH539" s="90" t="b">
        <f>OR(MONTH(Taulukko1[[#This Row],[Loppu PVM]])&lt;=6,AND(MONTH(Taulukko1[[#This Row],[Loppu PVM]] )=6))</f>
        <v>0</v>
      </c>
    </row>
    <row r="540" spans="1:34" ht="12.75" customHeight="1">
      <c r="A540" t="s">
        <v>1172</v>
      </c>
      <c r="B540" s="23">
        <v>39771</v>
      </c>
      <c r="C540" t="s">
        <v>2083</v>
      </c>
      <c r="E540" s="62">
        <v>0</v>
      </c>
      <c r="F540" s="4">
        <v>39771</v>
      </c>
      <c r="G540" s="5">
        <v>0</v>
      </c>
      <c r="H540" s="22">
        <v>80</v>
      </c>
      <c r="I540" s="126">
        <f>INDEX('TOL2008'!B:B,MATCH(A540,'TOL2008'!A:A,0))</f>
        <v>28990</v>
      </c>
      <c r="J540" s="126" t="str">
        <f>INDEX(Pääluokka!$H$2:$H$100,MATCH(VALUE(LEFT(Taulukko1[[#This Row],[TOL2008]],2)),Pääluokka!$G$2:$G$100,0))</f>
        <v>Teollisuus</v>
      </c>
      <c r="K540" s="126" t="str">
        <f>INDEX(Pääluokka!$I$2:$I$100,MATCH(VALUE(LEFT(Taulukko1[[#This Row],[TOL2008]],2)),Pääluokka!$G$2:$G$100,0))</f>
        <v>Teollisuus (C-E)</v>
      </c>
      <c r="L540" s="41" t="str">
        <f t="shared" si="80"/>
        <v>NA</v>
      </c>
      <c r="M540" s="43">
        <f t="shared" si="81"/>
        <v>39771</v>
      </c>
      <c r="N540" s="43">
        <f t="shared" si="82"/>
        <v>39771</v>
      </c>
      <c r="O540" s="43">
        <f t="shared" si="83"/>
        <v>39753</v>
      </c>
      <c r="P540" s="43">
        <f t="shared" si="84"/>
        <v>39753</v>
      </c>
      <c r="Q540" s="41">
        <f t="shared" si="85"/>
        <v>2008</v>
      </c>
      <c r="R540" s="41">
        <f t="shared" si="86"/>
        <v>2008</v>
      </c>
      <c r="S540" s="43" t="str">
        <f>YEAR(Taulukko1[[#This Row],[Alku KK]])&amp;"Q"&amp;ROUNDDOWN((MONTH(Taulukko1[[#This Row],[Alku KK]])-1)/3+1,0)</f>
        <v>2008Q4</v>
      </c>
      <c r="T540" s="43" t="str">
        <f>YEAR(Taulukko1[[#This Row],[Loppu KK]])&amp;"Q"&amp;ROUNDDOWN((MONTH(Taulukko1[[#This Row],[Loppu KK]])-1)/3+1,0)</f>
        <v>2008Q4</v>
      </c>
      <c r="U540" s="66">
        <f>IF(COUNT(Taulukko1[[#This Row],[Neuvottelujen alaiset ]])=1,Taulukko1[[#This Row],[Neuvottelujen alaiset ]],Taulukko1[[#This Row],[Vähennystarve]])</f>
        <v>80</v>
      </c>
      <c r="V540" s="44">
        <f t="shared" si="87"/>
        <v>0</v>
      </c>
      <c r="W540" s="44">
        <f t="shared" si="88"/>
        <v>0</v>
      </c>
      <c r="X540" s="44" t="e">
        <f t="shared" si="89"/>
        <v>#DIV/0!</v>
      </c>
      <c r="Y540" s="90" t="b">
        <f>AND(MONTH(Taulukko1[[#This Row],[Alku PVM]] )=6,DAY(Taulukko1[[#This Row],[Alku PVM]] )&gt;19)</f>
        <v>0</v>
      </c>
      <c r="Z540" s="90" t="b">
        <f>AND(MONTH(Taulukko1[[#This Row],[Loppu PVM]] )=6,DAY(Taulukko1[[#This Row],[Loppu PVM]] )&gt;19)</f>
        <v>0</v>
      </c>
      <c r="AA540" s="90" t="b">
        <f>OR(MONTH(Taulukko1[[#This Row],[Alku PVM]] )&lt;=5,AND(MONTH(Taulukko1[[#This Row],[Alku PVM]] )=6,DAY(Taulukko1[[#This Row],[Alku PVM]] )&lt;20))</f>
        <v>0</v>
      </c>
      <c r="AB540" s="90" t="b">
        <f>OR(MONTH(Taulukko1[[#This Row],[Loppu PVM]])&lt;=5,AND(MONTH(Taulukko1[[#This Row],[Loppu PVM]] )=6,DAY(Taulukko1[[#This Row],[Loppu PVM]])&lt;20))</f>
        <v>0</v>
      </c>
      <c r="AC540" s="90" t="b">
        <f>OR(MONTH(Taulukko1[[#This Row],[Alku PVM]] )&lt;=3,AND(MONTH(Taulukko1[[#This Row],[Alku PVM]] )=3))</f>
        <v>0</v>
      </c>
      <c r="AD540" s="90" t="b">
        <f>OR(MONTH(Taulukko1[[#This Row],[Loppu PVM]] )&lt;=3,AND(MONTH(Taulukko1[[#This Row],[Loppu PVM]] )=3))</f>
        <v>0</v>
      </c>
      <c r="AE540" s="90" t="b">
        <f>OR(MONTH(Taulukko1[[#This Row],[Alku PVM]] )&lt;=9,AND(MONTH(Taulukko1[[#This Row],[Alku PVM]] )=9))</f>
        <v>0</v>
      </c>
      <c r="AF540" s="90" t="b">
        <f>OR(MONTH(Taulukko1[[#This Row],[Loppu PVM]])&lt;=9,AND(MONTH(Taulukko1[[#This Row],[Loppu PVM]] )=9))</f>
        <v>0</v>
      </c>
      <c r="AG540" s="90" t="b">
        <f>OR(MONTH(Taulukko1[[#This Row],[Alku PVM]] )&lt;=6,AND(MONTH(Taulukko1[[#This Row],[Alku PVM]] )=6))</f>
        <v>0</v>
      </c>
      <c r="AH540" s="90" t="b">
        <f>OR(MONTH(Taulukko1[[#This Row],[Loppu PVM]])&lt;=6,AND(MONTH(Taulukko1[[#This Row],[Loppu PVM]] )=6))</f>
        <v>0</v>
      </c>
    </row>
    <row r="541" spans="1:34" ht="12.75" customHeight="1">
      <c r="A541" t="s">
        <v>961</v>
      </c>
      <c r="B541" s="23">
        <v>39771</v>
      </c>
      <c r="C541" t="s">
        <v>1961</v>
      </c>
      <c r="E541" s="62">
        <v>300</v>
      </c>
      <c r="F541" s="4">
        <v>39820</v>
      </c>
      <c r="G541" s="5">
        <v>175</v>
      </c>
      <c r="H541" s="22">
        <v>1300</v>
      </c>
      <c r="I541" s="126">
        <f>INDEX('TOL2008'!B:B,MATCH(A541,'TOL2008'!A:A,0))</f>
        <v>20590</v>
      </c>
      <c r="J541" s="126" t="str">
        <f>INDEX(Pääluokka!$H$2:$H$100,MATCH(VALUE(LEFT(Taulukko1[[#This Row],[TOL2008]],2)),Pääluokka!$G$2:$G$100,0))</f>
        <v>Teollisuus</v>
      </c>
      <c r="K541" s="126" t="str">
        <f>INDEX(Pääluokka!$I$2:$I$100,MATCH(VALUE(LEFT(Taulukko1[[#This Row],[TOL2008]],2)),Pääluokka!$G$2:$G$100,0))</f>
        <v>Teollisuus (C-E)</v>
      </c>
      <c r="L541" s="41">
        <f t="shared" si="80"/>
        <v>49</v>
      </c>
      <c r="M541" s="43">
        <f t="shared" si="81"/>
        <v>39771</v>
      </c>
      <c r="N541" s="43">
        <f t="shared" si="82"/>
        <v>39820</v>
      </c>
      <c r="O541" s="43">
        <f t="shared" si="83"/>
        <v>39753</v>
      </c>
      <c r="P541" s="43">
        <f t="shared" si="84"/>
        <v>39814</v>
      </c>
      <c r="Q541" s="41">
        <f t="shared" si="85"/>
        <v>2008</v>
      </c>
      <c r="R541" s="41">
        <f t="shared" si="86"/>
        <v>2009</v>
      </c>
      <c r="S541" s="43" t="str">
        <f>YEAR(Taulukko1[[#This Row],[Alku KK]])&amp;"Q"&amp;ROUNDDOWN((MONTH(Taulukko1[[#This Row],[Alku KK]])-1)/3+1,0)</f>
        <v>2008Q4</v>
      </c>
      <c r="T541" s="43" t="str">
        <f>YEAR(Taulukko1[[#This Row],[Loppu KK]])&amp;"Q"&amp;ROUNDDOWN((MONTH(Taulukko1[[#This Row],[Loppu KK]])-1)/3+1,0)</f>
        <v>2009Q1</v>
      </c>
      <c r="U541" s="66">
        <f>IF(COUNT(Taulukko1[[#This Row],[Neuvottelujen alaiset ]])=1,Taulukko1[[#This Row],[Neuvottelujen alaiset ]],Taulukko1[[#This Row],[Vähennystarve]])</f>
        <v>1300</v>
      </c>
      <c r="V541" s="44">
        <f t="shared" si="87"/>
        <v>0.23076923076923078</v>
      </c>
      <c r="W541" s="44">
        <f t="shared" si="88"/>
        <v>0.13461538461538461</v>
      </c>
      <c r="X541" s="44">
        <f t="shared" si="89"/>
        <v>0.58333333333333337</v>
      </c>
      <c r="Y541" s="90" t="b">
        <f>AND(MONTH(Taulukko1[[#This Row],[Alku PVM]] )=6,DAY(Taulukko1[[#This Row],[Alku PVM]] )&gt;19)</f>
        <v>0</v>
      </c>
      <c r="Z541" s="90" t="b">
        <f>AND(MONTH(Taulukko1[[#This Row],[Loppu PVM]] )=6,DAY(Taulukko1[[#This Row],[Loppu PVM]] )&gt;19)</f>
        <v>0</v>
      </c>
      <c r="AA541" s="90" t="b">
        <f>OR(MONTH(Taulukko1[[#This Row],[Alku PVM]] )&lt;=5,AND(MONTH(Taulukko1[[#This Row],[Alku PVM]] )=6,DAY(Taulukko1[[#This Row],[Alku PVM]] )&lt;20))</f>
        <v>0</v>
      </c>
      <c r="AB541" s="90" t="b">
        <f>OR(MONTH(Taulukko1[[#This Row],[Loppu PVM]])&lt;=5,AND(MONTH(Taulukko1[[#This Row],[Loppu PVM]] )=6,DAY(Taulukko1[[#This Row],[Loppu PVM]])&lt;20))</f>
        <v>1</v>
      </c>
      <c r="AC541" s="90" t="b">
        <f>OR(MONTH(Taulukko1[[#This Row],[Alku PVM]] )&lt;=3,AND(MONTH(Taulukko1[[#This Row],[Alku PVM]] )=3))</f>
        <v>0</v>
      </c>
      <c r="AD541" s="90" t="b">
        <f>OR(MONTH(Taulukko1[[#This Row],[Loppu PVM]] )&lt;=3,AND(MONTH(Taulukko1[[#This Row],[Loppu PVM]] )=3))</f>
        <v>1</v>
      </c>
      <c r="AE541" s="90" t="b">
        <f>OR(MONTH(Taulukko1[[#This Row],[Alku PVM]] )&lt;=9,AND(MONTH(Taulukko1[[#This Row],[Alku PVM]] )=9))</f>
        <v>0</v>
      </c>
      <c r="AF541" s="90" t="b">
        <f>OR(MONTH(Taulukko1[[#This Row],[Loppu PVM]])&lt;=9,AND(MONTH(Taulukko1[[#This Row],[Loppu PVM]] )=9))</f>
        <v>1</v>
      </c>
      <c r="AG541" s="90" t="b">
        <f>OR(MONTH(Taulukko1[[#This Row],[Alku PVM]] )&lt;=6,AND(MONTH(Taulukko1[[#This Row],[Alku PVM]] )=6))</f>
        <v>0</v>
      </c>
      <c r="AH541" s="90" t="b">
        <f>OR(MONTH(Taulukko1[[#This Row],[Loppu PVM]])&lt;=6,AND(MONTH(Taulukko1[[#This Row],[Loppu PVM]] )=6))</f>
        <v>1</v>
      </c>
    </row>
    <row r="542" spans="1:34" ht="12.75" customHeight="1">
      <c r="A542" t="s">
        <v>664</v>
      </c>
      <c r="B542" s="23">
        <v>39772</v>
      </c>
      <c r="C542" t="s">
        <v>3114</v>
      </c>
      <c r="F542" s="4">
        <v>39821</v>
      </c>
      <c r="G542" s="5">
        <v>103</v>
      </c>
      <c r="H542" s="17">
        <v>140</v>
      </c>
      <c r="I542" s="126">
        <f>INDEX('TOL2008'!B:B,MATCH(A542,'TOL2008'!A:A,0))</f>
        <v>24530</v>
      </c>
      <c r="J542" s="126" t="str">
        <f>INDEX(Pääluokka!$H$2:$H$100,MATCH(VALUE(LEFT(Taulukko1[[#This Row],[TOL2008]],2)),Pääluokka!$G$2:$G$100,0))</f>
        <v>Teollisuus</v>
      </c>
      <c r="K542" s="126" t="str">
        <f>INDEX(Pääluokka!$I$2:$I$100,MATCH(VALUE(LEFT(Taulukko1[[#This Row],[TOL2008]],2)),Pääluokka!$G$2:$G$100,0))</f>
        <v>Teollisuus (C-E)</v>
      </c>
      <c r="L542" s="41">
        <f t="shared" si="80"/>
        <v>49</v>
      </c>
      <c r="M542" s="43">
        <f t="shared" si="81"/>
        <v>39772</v>
      </c>
      <c r="N542" s="43">
        <f t="shared" si="82"/>
        <v>39821</v>
      </c>
      <c r="O542" s="43">
        <f t="shared" si="83"/>
        <v>39753</v>
      </c>
      <c r="P542" s="43">
        <f t="shared" si="84"/>
        <v>39814</v>
      </c>
      <c r="Q542" s="41">
        <f t="shared" si="85"/>
        <v>2008</v>
      </c>
      <c r="R542" s="41">
        <f t="shared" si="86"/>
        <v>2009</v>
      </c>
      <c r="S542" s="43" t="str">
        <f>YEAR(Taulukko1[[#This Row],[Alku KK]])&amp;"Q"&amp;ROUNDDOWN((MONTH(Taulukko1[[#This Row],[Alku KK]])-1)/3+1,0)</f>
        <v>2008Q4</v>
      </c>
      <c r="T542" s="43" t="str">
        <f>YEAR(Taulukko1[[#This Row],[Loppu KK]])&amp;"Q"&amp;ROUNDDOWN((MONTH(Taulukko1[[#This Row],[Loppu KK]])-1)/3+1,0)</f>
        <v>2009Q1</v>
      </c>
      <c r="U542" s="66">
        <f>IF(COUNT(Taulukko1[[#This Row],[Neuvottelujen alaiset ]])=1,Taulukko1[[#This Row],[Neuvottelujen alaiset ]],Taulukko1[[#This Row],[Vähennystarve]])</f>
        <v>140</v>
      </c>
      <c r="V542" s="44" t="str">
        <f t="shared" si="87"/>
        <v>NA</v>
      </c>
      <c r="W542" s="44">
        <f t="shared" si="88"/>
        <v>0.73571428571428577</v>
      </c>
      <c r="X542" s="44" t="str">
        <f t="shared" si="89"/>
        <v>NA</v>
      </c>
      <c r="Y542" s="90" t="b">
        <f>AND(MONTH(Taulukko1[[#This Row],[Alku PVM]] )=6,DAY(Taulukko1[[#This Row],[Alku PVM]] )&gt;19)</f>
        <v>0</v>
      </c>
      <c r="Z542" s="90" t="b">
        <f>AND(MONTH(Taulukko1[[#This Row],[Loppu PVM]] )=6,DAY(Taulukko1[[#This Row],[Loppu PVM]] )&gt;19)</f>
        <v>0</v>
      </c>
      <c r="AA542" s="90" t="b">
        <f>OR(MONTH(Taulukko1[[#This Row],[Alku PVM]] )&lt;=5,AND(MONTH(Taulukko1[[#This Row],[Alku PVM]] )=6,DAY(Taulukko1[[#This Row],[Alku PVM]] )&lt;20))</f>
        <v>0</v>
      </c>
      <c r="AB542" s="90" t="b">
        <f>OR(MONTH(Taulukko1[[#This Row],[Loppu PVM]])&lt;=5,AND(MONTH(Taulukko1[[#This Row],[Loppu PVM]] )=6,DAY(Taulukko1[[#This Row],[Loppu PVM]])&lt;20))</f>
        <v>1</v>
      </c>
      <c r="AC542" s="90" t="b">
        <f>OR(MONTH(Taulukko1[[#This Row],[Alku PVM]] )&lt;=3,AND(MONTH(Taulukko1[[#This Row],[Alku PVM]] )=3))</f>
        <v>0</v>
      </c>
      <c r="AD542" s="90" t="b">
        <f>OR(MONTH(Taulukko1[[#This Row],[Loppu PVM]] )&lt;=3,AND(MONTH(Taulukko1[[#This Row],[Loppu PVM]] )=3))</f>
        <v>1</v>
      </c>
      <c r="AE542" s="90" t="b">
        <f>OR(MONTH(Taulukko1[[#This Row],[Alku PVM]] )&lt;=9,AND(MONTH(Taulukko1[[#This Row],[Alku PVM]] )=9))</f>
        <v>0</v>
      </c>
      <c r="AF542" s="90" t="b">
        <f>OR(MONTH(Taulukko1[[#This Row],[Loppu PVM]])&lt;=9,AND(MONTH(Taulukko1[[#This Row],[Loppu PVM]] )=9))</f>
        <v>1</v>
      </c>
      <c r="AG542" s="90" t="b">
        <f>OR(MONTH(Taulukko1[[#This Row],[Alku PVM]] )&lt;=6,AND(MONTH(Taulukko1[[#This Row],[Alku PVM]] )=6))</f>
        <v>0</v>
      </c>
      <c r="AH542" s="90" t="b">
        <f>OR(MONTH(Taulukko1[[#This Row],[Loppu PVM]])&lt;=6,AND(MONTH(Taulukko1[[#This Row],[Loppu PVM]] )=6))</f>
        <v>1</v>
      </c>
    </row>
    <row r="543" spans="1:34" ht="12.75" customHeight="1">
      <c r="A543" t="s">
        <v>2154</v>
      </c>
      <c r="B543" s="23">
        <v>39772</v>
      </c>
      <c r="C543" t="s">
        <v>2153</v>
      </c>
      <c r="E543" s="62">
        <v>80</v>
      </c>
      <c r="F543" s="4">
        <v>39799</v>
      </c>
      <c r="G543" s="5">
        <v>57</v>
      </c>
      <c r="H543" s="16">
        <v>80</v>
      </c>
      <c r="I543" s="126" t="e">
        <f>INDEX('TOL2008'!B:B,MATCH(A543,'TOL2008'!A:A,0))</f>
        <v>#N/A</v>
      </c>
      <c r="J543" s="126" t="e">
        <f>INDEX(Pääluokka!$H$2:$H$100,MATCH(VALUE(LEFT(Taulukko1[[#This Row],[TOL2008]],2)),Pääluokka!$G$2:$G$100,0))</f>
        <v>#N/A</v>
      </c>
      <c r="K543" s="126" t="e">
        <f>INDEX(Pääluokka!$I$2:$I$100,MATCH(VALUE(LEFT(Taulukko1[[#This Row],[TOL2008]],2)),Pääluokka!$G$2:$G$100,0))</f>
        <v>#N/A</v>
      </c>
      <c r="L543" s="41">
        <f t="shared" si="80"/>
        <v>27</v>
      </c>
      <c r="M543" s="43">
        <f t="shared" si="81"/>
        <v>39772</v>
      </c>
      <c r="N543" s="43">
        <f t="shared" si="82"/>
        <v>39799</v>
      </c>
      <c r="O543" s="43">
        <f t="shared" si="83"/>
        <v>39753</v>
      </c>
      <c r="P543" s="43">
        <f t="shared" si="84"/>
        <v>39783</v>
      </c>
      <c r="Q543" s="41">
        <f t="shared" si="85"/>
        <v>2008</v>
      </c>
      <c r="R543" s="41">
        <f t="shared" si="86"/>
        <v>2008</v>
      </c>
      <c r="S543" s="43" t="str">
        <f>YEAR(Taulukko1[[#This Row],[Alku KK]])&amp;"Q"&amp;ROUNDDOWN((MONTH(Taulukko1[[#This Row],[Alku KK]])-1)/3+1,0)</f>
        <v>2008Q4</v>
      </c>
      <c r="T543" s="43" t="str">
        <f>YEAR(Taulukko1[[#This Row],[Loppu KK]])&amp;"Q"&amp;ROUNDDOWN((MONTH(Taulukko1[[#This Row],[Loppu KK]])-1)/3+1,0)</f>
        <v>2008Q4</v>
      </c>
      <c r="U543" s="66">
        <f>IF(COUNT(Taulukko1[[#This Row],[Neuvottelujen alaiset ]])=1,Taulukko1[[#This Row],[Neuvottelujen alaiset ]],Taulukko1[[#This Row],[Vähennystarve]])</f>
        <v>80</v>
      </c>
      <c r="V543" s="44">
        <f t="shared" si="87"/>
        <v>1</v>
      </c>
      <c r="W543" s="44">
        <f t="shared" si="88"/>
        <v>0.71250000000000002</v>
      </c>
      <c r="X543" s="44">
        <f t="shared" si="89"/>
        <v>0.71250000000000002</v>
      </c>
      <c r="Y543" s="90" t="b">
        <f>AND(MONTH(Taulukko1[[#This Row],[Alku PVM]] )=6,DAY(Taulukko1[[#This Row],[Alku PVM]] )&gt;19)</f>
        <v>0</v>
      </c>
      <c r="Z543" s="90" t="b">
        <f>AND(MONTH(Taulukko1[[#This Row],[Loppu PVM]] )=6,DAY(Taulukko1[[#This Row],[Loppu PVM]] )&gt;19)</f>
        <v>0</v>
      </c>
      <c r="AA543" s="90" t="b">
        <f>OR(MONTH(Taulukko1[[#This Row],[Alku PVM]] )&lt;=5,AND(MONTH(Taulukko1[[#This Row],[Alku PVM]] )=6,DAY(Taulukko1[[#This Row],[Alku PVM]] )&lt;20))</f>
        <v>0</v>
      </c>
      <c r="AB543" s="90" t="b">
        <f>OR(MONTH(Taulukko1[[#This Row],[Loppu PVM]])&lt;=5,AND(MONTH(Taulukko1[[#This Row],[Loppu PVM]] )=6,DAY(Taulukko1[[#This Row],[Loppu PVM]])&lt;20))</f>
        <v>0</v>
      </c>
      <c r="AC543" s="90" t="b">
        <f>OR(MONTH(Taulukko1[[#This Row],[Alku PVM]] )&lt;=3,AND(MONTH(Taulukko1[[#This Row],[Alku PVM]] )=3))</f>
        <v>0</v>
      </c>
      <c r="AD543" s="90" t="b">
        <f>OR(MONTH(Taulukko1[[#This Row],[Loppu PVM]] )&lt;=3,AND(MONTH(Taulukko1[[#This Row],[Loppu PVM]] )=3))</f>
        <v>0</v>
      </c>
      <c r="AE543" s="90" t="b">
        <f>OR(MONTH(Taulukko1[[#This Row],[Alku PVM]] )&lt;=9,AND(MONTH(Taulukko1[[#This Row],[Alku PVM]] )=9))</f>
        <v>0</v>
      </c>
      <c r="AF543" s="90" t="b">
        <f>OR(MONTH(Taulukko1[[#This Row],[Loppu PVM]])&lt;=9,AND(MONTH(Taulukko1[[#This Row],[Loppu PVM]] )=9))</f>
        <v>0</v>
      </c>
      <c r="AG543" s="90" t="b">
        <f>OR(MONTH(Taulukko1[[#This Row],[Alku PVM]] )&lt;=6,AND(MONTH(Taulukko1[[#This Row],[Alku PVM]] )=6))</f>
        <v>0</v>
      </c>
      <c r="AH543" s="90" t="b">
        <f>OR(MONTH(Taulukko1[[#This Row],[Loppu PVM]])&lt;=6,AND(MONTH(Taulukko1[[#This Row],[Loppu PVM]] )=6))</f>
        <v>0</v>
      </c>
    </row>
    <row r="544" spans="1:34" ht="12.75" customHeight="1">
      <c r="A544" t="s">
        <v>2107</v>
      </c>
      <c r="B544" s="23">
        <v>39772</v>
      </c>
      <c r="C544" t="s">
        <v>2106</v>
      </c>
      <c r="E544" s="62">
        <v>15</v>
      </c>
      <c r="F544" s="4">
        <v>39799</v>
      </c>
      <c r="G544" s="5">
        <v>7</v>
      </c>
      <c r="H544" s="22">
        <v>70</v>
      </c>
      <c r="I544" s="126" t="e">
        <f>INDEX('TOL2008'!B:B,MATCH(A544,'TOL2008'!A:A,0))</f>
        <v>#N/A</v>
      </c>
      <c r="J544" s="126" t="e">
        <f>INDEX(Pääluokka!$H$2:$H$100,MATCH(VALUE(LEFT(Taulukko1[[#This Row],[TOL2008]],2)),Pääluokka!$G$2:$G$100,0))</f>
        <v>#N/A</v>
      </c>
      <c r="K544" s="126" t="e">
        <f>INDEX(Pääluokka!$I$2:$I$100,MATCH(VALUE(LEFT(Taulukko1[[#This Row],[TOL2008]],2)),Pääluokka!$G$2:$G$100,0))</f>
        <v>#N/A</v>
      </c>
      <c r="L544" s="41">
        <f t="shared" si="80"/>
        <v>27</v>
      </c>
      <c r="M544" s="43">
        <f t="shared" si="81"/>
        <v>39772</v>
      </c>
      <c r="N544" s="43">
        <f t="shared" si="82"/>
        <v>39799</v>
      </c>
      <c r="O544" s="43">
        <f t="shared" si="83"/>
        <v>39753</v>
      </c>
      <c r="P544" s="43">
        <f t="shared" si="84"/>
        <v>39783</v>
      </c>
      <c r="Q544" s="41">
        <f t="shared" si="85"/>
        <v>2008</v>
      </c>
      <c r="R544" s="41">
        <f t="shared" si="86"/>
        <v>2008</v>
      </c>
      <c r="S544" s="43" t="str">
        <f>YEAR(Taulukko1[[#This Row],[Alku KK]])&amp;"Q"&amp;ROUNDDOWN((MONTH(Taulukko1[[#This Row],[Alku KK]])-1)/3+1,0)</f>
        <v>2008Q4</v>
      </c>
      <c r="T544" s="43" t="str">
        <f>YEAR(Taulukko1[[#This Row],[Loppu KK]])&amp;"Q"&amp;ROUNDDOWN((MONTH(Taulukko1[[#This Row],[Loppu KK]])-1)/3+1,0)</f>
        <v>2008Q4</v>
      </c>
      <c r="U544" s="66">
        <f>IF(COUNT(Taulukko1[[#This Row],[Neuvottelujen alaiset ]])=1,Taulukko1[[#This Row],[Neuvottelujen alaiset ]],Taulukko1[[#This Row],[Vähennystarve]])</f>
        <v>70</v>
      </c>
      <c r="V544" s="44">
        <f t="shared" si="87"/>
        <v>0.21428571428571427</v>
      </c>
      <c r="W544" s="44">
        <f t="shared" si="88"/>
        <v>0.1</v>
      </c>
      <c r="X544" s="44">
        <f t="shared" si="89"/>
        <v>0.46666666666666667</v>
      </c>
      <c r="Y544" s="90" t="b">
        <f>AND(MONTH(Taulukko1[[#This Row],[Alku PVM]] )=6,DAY(Taulukko1[[#This Row],[Alku PVM]] )&gt;19)</f>
        <v>0</v>
      </c>
      <c r="Z544" s="90" t="b">
        <f>AND(MONTH(Taulukko1[[#This Row],[Loppu PVM]] )=6,DAY(Taulukko1[[#This Row],[Loppu PVM]] )&gt;19)</f>
        <v>0</v>
      </c>
      <c r="AA544" s="90" t="b">
        <f>OR(MONTH(Taulukko1[[#This Row],[Alku PVM]] )&lt;=5,AND(MONTH(Taulukko1[[#This Row],[Alku PVM]] )=6,DAY(Taulukko1[[#This Row],[Alku PVM]] )&lt;20))</f>
        <v>0</v>
      </c>
      <c r="AB544" s="90" t="b">
        <f>OR(MONTH(Taulukko1[[#This Row],[Loppu PVM]])&lt;=5,AND(MONTH(Taulukko1[[#This Row],[Loppu PVM]] )=6,DAY(Taulukko1[[#This Row],[Loppu PVM]])&lt;20))</f>
        <v>0</v>
      </c>
      <c r="AC544" s="90" t="b">
        <f>OR(MONTH(Taulukko1[[#This Row],[Alku PVM]] )&lt;=3,AND(MONTH(Taulukko1[[#This Row],[Alku PVM]] )=3))</f>
        <v>0</v>
      </c>
      <c r="AD544" s="90" t="b">
        <f>OR(MONTH(Taulukko1[[#This Row],[Loppu PVM]] )&lt;=3,AND(MONTH(Taulukko1[[#This Row],[Loppu PVM]] )=3))</f>
        <v>0</v>
      </c>
      <c r="AE544" s="90" t="b">
        <f>OR(MONTH(Taulukko1[[#This Row],[Alku PVM]] )&lt;=9,AND(MONTH(Taulukko1[[#This Row],[Alku PVM]] )=9))</f>
        <v>0</v>
      </c>
      <c r="AF544" s="90" t="b">
        <f>OR(MONTH(Taulukko1[[#This Row],[Loppu PVM]])&lt;=9,AND(MONTH(Taulukko1[[#This Row],[Loppu PVM]] )=9))</f>
        <v>0</v>
      </c>
      <c r="AG544" s="90" t="b">
        <f>OR(MONTH(Taulukko1[[#This Row],[Alku PVM]] )&lt;=6,AND(MONTH(Taulukko1[[#This Row],[Alku PVM]] )=6))</f>
        <v>0</v>
      </c>
      <c r="AH544" s="90" t="b">
        <f>OR(MONTH(Taulukko1[[#This Row],[Loppu PVM]])&lt;=6,AND(MONTH(Taulukko1[[#This Row],[Loppu PVM]] )=6))</f>
        <v>0</v>
      </c>
    </row>
    <row r="545" spans="1:34" ht="12.75" customHeight="1">
      <c r="A545" t="s">
        <v>2091</v>
      </c>
      <c r="B545" s="23">
        <v>39772</v>
      </c>
      <c r="C545" t="s">
        <v>2090</v>
      </c>
      <c r="E545" s="62">
        <v>0</v>
      </c>
      <c r="F545" s="4"/>
      <c r="G545" s="5"/>
      <c r="H545" s="22">
        <v>100</v>
      </c>
      <c r="I545" s="126" t="e">
        <f>INDEX('TOL2008'!B:B,MATCH(A545,'TOL2008'!A:A,0))</f>
        <v>#N/A</v>
      </c>
      <c r="J545" s="126" t="e">
        <f>INDEX(Pääluokka!$H$2:$H$100,MATCH(VALUE(LEFT(Taulukko1[[#This Row],[TOL2008]],2)),Pääluokka!$G$2:$G$100,0))</f>
        <v>#N/A</v>
      </c>
      <c r="K545" s="126" t="e">
        <f>INDEX(Pääluokka!$I$2:$I$100,MATCH(VALUE(LEFT(Taulukko1[[#This Row],[TOL2008]],2)),Pääluokka!$G$2:$G$100,0))</f>
        <v>#N/A</v>
      </c>
      <c r="L545" s="41" t="str">
        <f t="shared" si="80"/>
        <v>NA</v>
      </c>
      <c r="M545" s="43">
        <f t="shared" si="81"/>
        <v>39772</v>
      </c>
      <c r="N545" s="43">
        <f t="shared" si="82"/>
        <v>39823</v>
      </c>
      <c r="O545" s="43">
        <f t="shared" si="83"/>
        <v>39753</v>
      </c>
      <c r="P545" s="43">
        <f t="shared" si="84"/>
        <v>39814</v>
      </c>
      <c r="Q545" s="41">
        <f t="shared" si="85"/>
        <v>2008</v>
      </c>
      <c r="R545" s="41">
        <f t="shared" si="86"/>
        <v>2009</v>
      </c>
      <c r="S545" s="43" t="str">
        <f>YEAR(Taulukko1[[#This Row],[Alku KK]])&amp;"Q"&amp;ROUNDDOWN((MONTH(Taulukko1[[#This Row],[Alku KK]])-1)/3+1,0)</f>
        <v>2008Q4</v>
      </c>
      <c r="T545" s="43" t="str">
        <f>YEAR(Taulukko1[[#This Row],[Loppu KK]])&amp;"Q"&amp;ROUNDDOWN((MONTH(Taulukko1[[#This Row],[Loppu KK]])-1)/3+1,0)</f>
        <v>2009Q1</v>
      </c>
      <c r="U545" s="66">
        <f>IF(COUNT(Taulukko1[[#This Row],[Neuvottelujen alaiset ]])=1,Taulukko1[[#This Row],[Neuvottelujen alaiset ]],Taulukko1[[#This Row],[Vähennystarve]])</f>
        <v>100</v>
      </c>
      <c r="V545" s="44">
        <f t="shared" si="87"/>
        <v>0</v>
      </c>
      <c r="W545" s="44" t="str">
        <f t="shared" si="88"/>
        <v>NA</v>
      </c>
      <c r="X545" s="44" t="str">
        <f t="shared" si="89"/>
        <v>NA</v>
      </c>
      <c r="Y545" s="90" t="b">
        <f>AND(MONTH(Taulukko1[[#This Row],[Alku PVM]] )=6,DAY(Taulukko1[[#This Row],[Alku PVM]] )&gt;19)</f>
        <v>0</v>
      </c>
      <c r="Z545" s="90" t="b">
        <f>AND(MONTH(Taulukko1[[#This Row],[Loppu PVM]] )=6,DAY(Taulukko1[[#This Row],[Loppu PVM]] )&gt;19)</f>
        <v>0</v>
      </c>
      <c r="AA545" s="90" t="b">
        <f>OR(MONTH(Taulukko1[[#This Row],[Alku PVM]] )&lt;=5,AND(MONTH(Taulukko1[[#This Row],[Alku PVM]] )=6,DAY(Taulukko1[[#This Row],[Alku PVM]] )&lt;20))</f>
        <v>0</v>
      </c>
      <c r="AB545" s="90" t="b">
        <f>OR(MONTH(Taulukko1[[#This Row],[Loppu PVM]])&lt;=5,AND(MONTH(Taulukko1[[#This Row],[Loppu PVM]] )=6,DAY(Taulukko1[[#This Row],[Loppu PVM]])&lt;20))</f>
        <v>1</v>
      </c>
      <c r="AC545" s="90" t="b">
        <f>OR(MONTH(Taulukko1[[#This Row],[Alku PVM]] )&lt;=3,AND(MONTH(Taulukko1[[#This Row],[Alku PVM]] )=3))</f>
        <v>0</v>
      </c>
      <c r="AD545" s="90" t="b">
        <f>OR(MONTH(Taulukko1[[#This Row],[Loppu PVM]] )&lt;=3,AND(MONTH(Taulukko1[[#This Row],[Loppu PVM]] )=3))</f>
        <v>1</v>
      </c>
      <c r="AE545" s="90" t="b">
        <f>OR(MONTH(Taulukko1[[#This Row],[Alku PVM]] )&lt;=9,AND(MONTH(Taulukko1[[#This Row],[Alku PVM]] )=9))</f>
        <v>0</v>
      </c>
      <c r="AF545" s="90" t="b">
        <f>OR(MONTH(Taulukko1[[#This Row],[Loppu PVM]])&lt;=9,AND(MONTH(Taulukko1[[#This Row],[Loppu PVM]] )=9))</f>
        <v>1</v>
      </c>
      <c r="AG545" s="90" t="b">
        <f>OR(MONTH(Taulukko1[[#This Row],[Alku PVM]] )&lt;=6,AND(MONTH(Taulukko1[[#This Row],[Alku PVM]] )=6))</f>
        <v>0</v>
      </c>
      <c r="AH545" s="90" t="b">
        <f>OR(MONTH(Taulukko1[[#This Row],[Loppu PVM]])&lt;=6,AND(MONTH(Taulukko1[[#This Row],[Loppu PVM]] )=6))</f>
        <v>1</v>
      </c>
    </row>
    <row r="546" spans="1:34" ht="12.75" customHeight="1">
      <c r="A546" t="s">
        <v>2126</v>
      </c>
      <c r="B546" s="23">
        <v>39773</v>
      </c>
      <c r="C546" t="s">
        <v>2125</v>
      </c>
      <c r="E546" s="62">
        <v>119</v>
      </c>
      <c r="F546" s="4">
        <v>39790</v>
      </c>
      <c r="G546" s="5">
        <v>119</v>
      </c>
      <c r="H546" s="22">
        <v>119</v>
      </c>
      <c r="I546" s="126" t="e">
        <f>INDEX('TOL2008'!B:B,MATCH(A546,'TOL2008'!A:A,0))</f>
        <v>#N/A</v>
      </c>
      <c r="J546" s="126" t="e">
        <f>INDEX(Pääluokka!$H$2:$H$100,MATCH(VALUE(LEFT(Taulukko1[[#This Row],[TOL2008]],2)),Pääluokka!$G$2:$G$100,0))</f>
        <v>#N/A</v>
      </c>
      <c r="K546" s="126" t="e">
        <f>INDEX(Pääluokka!$I$2:$I$100,MATCH(VALUE(LEFT(Taulukko1[[#This Row],[TOL2008]],2)),Pääluokka!$G$2:$G$100,0))</f>
        <v>#N/A</v>
      </c>
      <c r="L546" s="41">
        <f t="shared" si="80"/>
        <v>17</v>
      </c>
      <c r="M546" s="43">
        <f t="shared" si="81"/>
        <v>39773</v>
      </c>
      <c r="N546" s="43">
        <f t="shared" si="82"/>
        <v>39790</v>
      </c>
      <c r="O546" s="43">
        <f t="shared" si="83"/>
        <v>39753</v>
      </c>
      <c r="P546" s="43">
        <f t="shared" si="84"/>
        <v>39783</v>
      </c>
      <c r="Q546" s="41">
        <f t="shared" si="85"/>
        <v>2008</v>
      </c>
      <c r="R546" s="41">
        <f t="shared" si="86"/>
        <v>2008</v>
      </c>
      <c r="S546" s="43" t="str">
        <f>YEAR(Taulukko1[[#This Row],[Alku KK]])&amp;"Q"&amp;ROUNDDOWN((MONTH(Taulukko1[[#This Row],[Alku KK]])-1)/3+1,0)</f>
        <v>2008Q4</v>
      </c>
      <c r="T546" s="43" t="str">
        <f>YEAR(Taulukko1[[#This Row],[Loppu KK]])&amp;"Q"&amp;ROUNDDOWN((MONTH(Taulukko1[[#This Row],[Loppu KK]])-1)/3+1,0)</f>
        <v>2008Q4</v>
      </c>
      <c r="U546" s="66">
        <f>IF(COUNT(Taulukko1[[#This Row],[Neuvottelujen alaiset ]])=1,Taulukko1[[#This Row],[Neuvottelujen alaiset ]],Taulukko1[[#This Row],[Vähennystarve]])</f>
        <v>119</v>
      </c>
      <c r="V546" s="44">
        <f t="shared" si="87"/>
        <v>1</v>
      </c>
      <c r="W546" s="44">
        <f t="shared" si="88"/>
        <v>1</v>
      </c>
      <c r="X546" s="44">
        <f t="shared" si="89"/>
        <v>1</v>
      </c>
      <c r="Y546" s="90" t="b">
        <f>AND(MONTH(Taulukko1[[#This Row],[Alku PVM]] )=6,DAY(Taulukko1[[#This Row],[Alku PVM]] )&gt;19)</f>
        <v>0</v>
      </c>
      <c r="Z546" s="90" t="b">
        <f>AND(MONTH(Taulukko1[[#This Row],[Loppu PVM]] )=6,DAY(Taulukko1[[#This Row],[Loppu PVM]] )&gt;19)</f>
        <v>0</v>
      </c>
      <c r="AA546" s="90" t="b">
        <f>OR(MONTH(Taulukko1[[#This Row],[Alku PVM]] )&lt;=5,AND(MONTH(Taulukko1[[#This Row],[Alku PVM]] )=6,DAY(Taulukko1[[#This Row],[Alku PVM]] )&lt;20))</f>
        <v>0</v>
      </c>
      <c r="AB546" s="90" t="b">
        <f>OR(MONTH(Taulukko1[[#This Row],[Loppu PVM]])&lt;=5,AND(MONTH(Taulukko1[[#This Row],[Loppu PVM]] )=6,DAY(Taulukko1[[#This Row],[Loppu PVM]])&lt;20))</f>
        <v>0</v>
      </c>
      <c r="AC546" s="90" t="b">
        <f>OR(MONTH(Taulukko1[[#This Row],[Alku PVM]] )&lt;=3,AND(MONTH(Taulukko1[[#This Row],[Alku PVM]] )=3))</f>
        <v>0</v>
      </c>
      <c r="AD546" s="90" t="b">
        <f>OR(MONTH(Taulukko1[[#This Row],[Loppu PVM]] )&lt;=3,AND(MONTH(Taulukko1[[#This Row],[Loppu PVM]] )=3))</f>
        <v>0</v>
      </c>
      <c r="AE546" s="90" t="b">
        <f>OR(MONTH(Taulukko1[[#This Row],[Alku PVM]] )&lt;=9,AND(MONTH(Taulukko1[[#This Row],[Alku PVM]] )=9))</f>
        <v>0</v>
      </c>
      <c r="AF546" s="90" t="b">
        <f>OR(MONTH(Taulukko1[[#This Row],[Loppu PVM]])&lt;=9,AND(MONTH(Taulukko1[[#This Row],[Loppu PVM]] )=9))</f>
        <v>0</v>
      </c>
      <c r="AG546" s="90" t="b">
        <f>OR(MONTH(Taulukko1[[#This Row],[Alku PVM]] )&lt;=6,AND(MONTH(Taulukko1[[#This Row],[Alku PVM]] )=6))</f>
        <v>0</v>
      </c>
      <c r="AH546" s="90" t="b">
        <f>OR(MONTH(Taulukko1[[#This Row],[Loppu PVM]])&lt;=6,AND(MONTH(Taulukko1[[#This Row],[Loppu PVM]] )=6))</f>
        <v>0</v>
      </c>
    </row>
    <row r="547" spans="1:34" ht="12.75" customHeight="1">
      <c r="A547" t="s">
        <v>531</v>
      </c>
      <c r="B547" s="23">
        <v>39773</v>
      </c>
      <c r="C547" t="s">
        <v>2962</v>
      </c>
      <c r="E547" s="62">
        <v>71</v>
      </c>
      <c r="F547" s="4">
        <v>39828</v>
      </c>
      <c r="G547" s="5">
        <v>20</v>
      </c>
      <c r="H547" s="16">
        <v>371</v>
      </c>
      <c r="I547" s="126">
        <f>INDEX('TOL2008'!B:B,MATCH(A547,'TOL2008'!A:A,0))</f>
        <v>51101</v>
      </c>
      <c r="J547" s="126" t="str">
        <f>INDEX(Pääluokka!$H$2:$H$100,MATCH(VALUE(LEFT(Taulukko1[[#This Row],[TOL2008]],2)),Pääluokka!$G$2:$G$100,0))</f>
        <v>Kuljetus ja varastointi</v>
      </c>
      <c r="K547" s="126" t="str">
        <f>INDEX(Pääluokka!$I$2:$I$100,MATCH(VALUE(LEFT(Taulukko1[[#This Row],[TOL2008]],2)),Pääluokka!$G$2:$G$100,0))</f>
        <v>Palvelualat (G-N, R, S)</v>
      </c>
      <c r="L547" s="41">
        <f t="shared" si="80"/>
        <v>55</v>
      </c>
      <c r="M547" s="43">
        <f t="shared" si="81"/>
        <v>39773</v>
      </c>
      <c r="N547" s="43">
        <f t="shared" si="82"/>
        <v>39828</v>
      </c>
      <c r="O547" s="43">
        <f t="shared" si="83"/>
        <v>39753</v>
      </c>
      <c r="P547" s="43">
        <f t="shared" si="84"/>
        <v>39814</v>
      </c>
      <c r="Q547" s="41">
        <f t="shared" si="85"/>
        <v>2008</v>
      </c>
      <c r="R547" s="41">
        <f t="shared" si="86"/>
        <v>2009</v>
      </c>
      <c r="S547" s="43" t="str">
        <f>YEAR(Taulukko1[[#This Row],[Alku KK]])&amp;"Q"&amp;ROUNDDOWN((MONTH(Taulukko1[[#This Row],[Alku KK]])-1)/3+1,0)</f>
        <v>2008Q4</v>
      </c>
      <c r="T547" s="43" t="str">
        <f>YEAR(Taulukko1[[#This Row],[Loppu KK]])&amp;"Q"&amp;ROUNDDOWN((MONTH(Taulukko1[[#This Row],[Loppu KK]])-1)/3+1,0)</f>
        <v>2009Q1</v>
      </c>
      <c r="U547" s="66">
        <f>IF(COUNT(Taulukko1[[#This Row],[Neuvottelujen alaiset ]])=1,Taulukko1[[#This Row],[Neuvottelujen alaiset ]],Taulukko1[[#This Row],[Vähennystarve]])</f>
        <v>371</v>
      </c>
      <c r="V547" s="44">
        <f t="shared" si="87"/>
        <v>0.19137466307277629</v>
      </c>
      <c r="W547" s="44">
        <f t="shared" si="88"/>
        <v>5.3908355795148251E-2</v>
      </c>
      <c r="X547" s="44">
        <f t="shared" si="89"/>
        <v>0.28169014084507044</v>
      </c>
      <c r="Y547" s="90" t="b">
        <f>AND(MONTH(Taulukko1[[#This Row],[Alku PVM]] )=6,DAY(Taulukko1[[#This Row],[Alku PVM]] )&gt;19)</f>
        <v>0</v>
      </c>
      <c r="Z547" s="90" t="b">
        <f>AND(MONTH(Taulukko1[[#This Row],[Loppu PVM]] )=6,DAY(Taulukko1[[#This Row],[Loppu PVM]] )&gt;19)</f>
        <v>0</v>
      </c>
      <c r="AA547" s="90" t="b">
        <f>OR(MONTH(Taulukko1[[#This Row],[Alku PVM]] )&lt;=5,AND(MONTH(Taulukko1[[#This Row],[Alku PVM]] )=6,DAY(Taulukko1[[#This Row],[Alku PVM]] )&lt;20))</f>
        <v>0</v>
      </c>
      <c r="AB547" s="90" t="b">
        <f>OR(MONTH(Taulukko1[[#This Row],[Loppu PVM]])&lt;=5,AND(MONTH(Taulukko1[[#This Row],[Loppu PVM]] )=6,DAY(Taulukko1[[#This Row],[Loppu PVM]])&lt;20))</f>
        <v>1</v>
      </c>
      <c r="AC547" s="90" t="b">
        <f>OR(MONTH(Taulukko1[[#This Row],[Alku PVM]] )&lt;=3,AND(MONTH(Taulukko1[[#This Row],[Alku PVM]] )=3))</f>
        <v>0</v>
      </c>
      <c r="AD547" s="90" t="b">
        <f>OR(MONTH(Taulukko1[[#This Row],[Loppu PVM]] )&lt;=3,AND(MONTH(Taulukko1[[#This Row],[Loppu PVM]] )=3))</f>
        <v>1</v>
      </c>
      <c r="AE547" s="90" t="b">
        <f>OR(MONTH(Taulukko1[[#This Row],[Alku PVM]] )&lt;=9,AND(MONTH(Taulukko1[[#This Row],[Alku PVM]] )=9))</f>
        <v>0</v>
      </c>
      <c r="AF547" s="90" t="b">
        <f>OR(MONTH(Taulukko1[[#This Row],[Loppu PVM]])&lt;=9,AND(MONTH(Taulukko1[[#This Row],[Loppu PVM]] )=9))</f>
        <v>1</v>
      </c>
      <c r="AG547" s="90" t="b">
        <f>OR(MONTH(Taulukko1[[#This Row],[Alku PVM]] )&lt;=6,AND(MONTH(Taulukko1[[#This Row],[Alku PVM]] )=6))</f>
        <v>0</v>
      </c>
      <c r="AH547" s="90" t="b">
        <f>OR(MONTH(Taulukko1[[#This Row],[Loppu PVM]])&lt;=6,AND(MONTH(Taulukko1[[#This Row],[Loppu PVM]] )=6))</f>
        <v>1</v>
      </c>
    </row>
    <row r="548" spans="1:34" ht="12.75" customHeight="1">
      <c r="A548" t="s">
        <v>2097</v>
      </c>
      <c r="B548" s="23">
        <v>39773</v>
      </c>
      <c r="C548" t="s">
        <v>2096</v>
      </c>
      <c r="E548" s="62">
        <v>25</v>
      </c>
      <c r="F548" s="4"/>
      <c r="G548" s="5"/>
      <c r="H548" s="16">
        <v>25</v>
      </c>
      <c r="I548" s="126" t="e">
        <f>INDEX('TOL2008'!B:B,MATCH(A548,'TOL2008'!A:A,0))</f>
        <v>#N/A</v>
      </c>
      <c r="J548" s="126" t="e">
        <f>INDEX(Pääluokka!$H$2:$H$100,MATCH(VALUE(LEFT(Taulukko1[[#This Row],[TOL2008]],2)),Pääluokka!$G$2:$G$100,0))</f>
        <v>#N/A</v>
      </c>
      <c r="K548" s="126" t="e">
        <f>INDEX(Pääluokka!$I$2:$I$100,MATCH(VALUE(LEFT(Taulukko1[[#This Row],[TOL2008]],2)),Pääluokka!$G$2:$G$100,0))</f>
        <v>#N/A</v>
      </c>
      <c r="L548" s="41" t="str">
        <f t="shared" si="80"/>
        <v>NA</v>
      </c>
      <c r="M548" s="43">
        <f t="shared" si="81"/>
        <v>39773</v>
      </c>
      <c r="N548" s="43">
        <f t="shared" si="82"/>
        <v>39824</v>
      </c>
      <c r="O548" s="43">
        <f t="shared" si="83"/>
        <v>39753</v>
      </c>
      <c r="P548" s="43">
        <f t="shared" si="84"/>
        <v>39814</v>
      </c>
      <c r="Q548" s="41">
        <f t="shared" si="85"/>
        <v>2008</v>
      </c>
      <c r="R548" s="41">
        <f t="shared" si="86"/>
        <v>2009</v>
      </c>
      <c r="S548" s="43" t="str">
        <f>YEAR(Taulukko1[[#This Row],[Alku KK]])&amp;"Q"&amp;ROUNDDOWN((MONTH(Taulukko1[[#This Row],[Alku KK]])-1)/3+1,0)</f>
        <v>2008Q4</v>
      </c>
      <c r="T548" s="43" t="str">
        <f>YEAR(Taulukko1[[#This Row],[Loppu KK]])&amp;"Q"&amp;ROUNDDOWN((MONTH(Taulukko1[[#This Row],[Loppu KK]])-1)/3+1,0)</f>
        <v>2009Q1</v>
      </c>
      <c r="U548" s="66">
        <f>IF(COUNT(Taulukko1[[#This Row],[Neuvottelujen alaiset ]])=1,Taulukko1[[#This Row],[Neuvottelujen alaiset ]],Taulukko1[[#This Row],[Vähennystarve]])</f>
        <v>25</v>
      </c>
      <c r="V548" s="44">
        <f t="shared" si="87"/>
        <v>1</v>
      </c>
      <c r="W548" s="44" t="str">
        <f t="shared" si="88"/>
        <v>NA</v>
      </c>
      <c r="X548" s="44" t="str">
        <f t="shared" si="89"/>
        <v>NA</v>
      </c>
      <c r="Y548" s="90" t="b">
        <f>AND(MONTH(Taulukko1[[#This Row],[Alku PVM]] )=6,DAY(Taulukko1[[#This Row],[Alku PVM]] )&gt;19)</f>
        <v>0</v>
      </c>
      <c r="Z548" s="90" t="b">
        <f>AND(MONTH(Taulukko1[[#This Row],[Loppu PVM]] )=6,DAY(Taulukko1[[#This Row],[Loppu PVM]] )&gt;19)</f>
        <v>0</v>
      </c>
      <c r="AA548" s="90" t="b">
        <f>OR(MONTH(Taulukko1[[#This Row],[Alku PVM]] )&lt;=5,AND(MONTH(Taulukko1[[#This Row],[Alku PVM]] )=6,DAY(Taulukko1[[#This Row],[Alku PVM]] )&lt;20))</f>
        <v>0</v>
      </c>
      <c r="AB548" s="90" t="b">
        <f>OR(MONTH(Taulukko1[[#This Row],[Loppu PVM]])&lt;=5,AND(MONTH(Taulukko1[[#This Row],[Loppu PVM]] )=6,DAY(Taulukko1[[#This Row],[Loppu PVM]])&lt;20))</f>
        <v>1</v>
      </c>
      <c r="AC548" s="90" t="b">
        <f>OR(MONTH(Taulukko1[[#This Row],[Alku PVM]] )&lt;=3,AND(MONTH(Taulukko1[[#This Row],[Alku PVM]] )=3))</f>
        <v>0</v>
      </c>
      <c r="AD548" s="90" t="b">
        <f>OR(MONTH(Taulukko1[[#This Row],[Loppu PVM]] )&lt;=3,AND(MONTH(Taulukko1[[#This Row],[Loppu PVM]] )=3))</f>
        <v>1</v>
      </c>
      <c r="AE548" s="90" t="b">
        <f>OR(MONTH(Taulukko1[[#This Row],[Alku PVM]] )&lt;=9,AND(MONTH(Taulukko1[[#This Row],[Alku PVM]] )=9))</f>
        <v>0</v>
      </c>
      <c r="AF548" s="90" t="b">
        <f>OR(MONTH(Taulukko1[[#This Row],[Loppu PVM]])&lt;=9,AND(MONTH(Taulukko1[[#This Row],[Loppu PVM]] )=9))</f>
        <v>1</v>
      </c>
      <c r="AG548" s="90" t="b">
        <f>OR(MONTH(Taulukko1[[#This Row],[Alku PVM]] )&lt;=6,AND(MONTH(Taulukko1[[#This Row],[Alku PVM]] )=6))</f>
        <v>0</v>
      </c>
      <c r="AH548" s="90" t="b">
        <f>OR(MONTH(Taulukko1[[#This Row],[Loppu PVM]])&lt;=6,AND(MONTH(Taulukko1[[#This Row],[Loppu PVM]] )=6))</f>
        <v>1</v>
      </c>
    </row>
    <row r="549" spans="1:34" ht="12.75" customHeight="1">
      <c r="A549" t="s">
        <v>351</v>
      </c>
      <c r="B549" s="23">
        <v>39773</v>
      </c>
      <c r="C549" t="s">
        <v>2691</v>
      </c>
      <c r="E549" s="62">
        <v>0</v>
      </c>
      <c r="F549" s="4">
        <v>39822</v>
      </c>
      <c r="G549" s="5">
        <v>0</v>
      </c>
      <c r="H549" s="22">
        <v>400</v>
      </c>
      <c r="I549" s="126">
        <f>INDEX('TOL2008'!B:B,MATCH(A549,'TOL2008'!A:A,0))</f>
        <v>28950</v>
      </c>
      <c r="J549" s="126" t="str">
        <f>INDEX(Pääluokka!$H$2:$H$100,MATCH(VALUE(LEFT(Taulukko1[[#This Row],[TOL2008]],2)),Pääluokka!$G$2:$G$100,0))</f>
        <v>Teollisuus</v>
      </c>
      <c r="K549" s="126" t="str">
        <f>INDEX(Pääluokka!$I$2:$I$100,MATCH(VALUE(LEFT(Taulukko1[[#This Row],[TOL2008]],2)),Pääluokka!$G$2:$G$100,0))</f>
        <v>Teollisuus (C-E)</v>
      </c>
      <c r="L549" s="41">
        <f t="shared" si="80"/>
        <v>49</v>
      </c>
      <c r="M549" s="43">
        <f t="shared" si="81"/>
        <v>39773</v>
      </c>
      <c r="N549" s="43">
        <f t="shared" si="82"/>
        <v>39822</v>
      </c>
      <c r="O549" s="43">
        <f t="shared" si="83"/>
        <v>39753</v>
      </c>
      <c r="P549" s="43">
        <f t="shared" si="84"/>
        <v>39814</v>
      </c>
      <c r="Q549" s="41">
        <f t="shared" si="85"/>
        <v>2008</v>
      </c>
      <c r="R549" s="41">
        <f t="shared" si="86"/>
        <v>2009</v>
      </c>
      <c r="S549" s="43" t="str">
        <f>YEAR(Taulukko1[[#This Row],[Alku KK]])&amp;"Q"&amp;ROUNDDOWN((MONTH(Taulukko1[[#This Row],[Alku KK]])-1)/3+1,0)</f>
        <v>2008Q4</v>
      </c>
      <c r="T549" s="43" t="str">
        <f>YEAR(Taulukko1[[#This Row],[Loppu KK]])&amp;"Q"&amp;ROUNDDOWN((MONTH(Taulukko1[[#This Row],[Loppu KK]])-1)/3+1,0)</f>
        <v>2009Q1</v>
      </c>
      <c r="U549" s="66">
        <f>IF(COUNT(Taulukko1[[#This Row],[Neuvottelujen alaiset ]])=1,Taulukko1[[#This Row],[Neuvottelujen alaiset ]],Taulukko1[[#This Row],[Vähennystarve]])</f>
        <v>400</v>
      </c>
      <c r="V549" s="44">
        <f t="shared" si="87"/>
        <v>0</v>
      </c>
      <c r="W549" s="44">
        <f t="shared" si="88"/>
        <v>0</v>
      </c>
      <c r="X549" s="44" t="e">
        <f t="shared" si="89"/>
        <v>#DIV/0!</v>
      </c>
      <c r="Y549" s="90" t="b">
        <f>AND(MONTH(Taulukko1[[#This Row],[Alku PVM]] )=6,DAY(Taulukko1[[#This Row],[Alku PVM]] )&gt;19)</f>
        <v>0</v>
      </c>
      <c r="Z549" s="90" t="b">
        <f>AND(MONTH(Taulukko1[[#This Row],[Loppu PVM]] )=6,DAY(Taulukko1[[#This Row],[Loppu PVM]] )&gt;19)</f>
        <v>0</v>
      </c>
      <c r="AA549" s="90" t="b">
        <f>OR(MONTH(Taulukko1[[#This Row],[Alku PVM]] )&lt;=5,AND(MONTH(Taulukko1[[#This Row],[Alku PVM]] )=6,DAY(Taulukko1[[#This Row],[Alku PVM]] )&lt;20))</f>
        <v>0</v>
      </c>
      <c r="AB549" s="90" t="b">
        <f>OR(MONTH(Taulukko1[[#This Row],[Loppu PVM]])&lt;=5,AND(MONTH(Taulukko1[[#This Row],[Loppu PVM]] )=6,DAY(Taulukko1[[#This Row],[Loppu PVM]])&lt;20))</f>
        <v>1</v>
      </c>
      <c r="AC549" s="90" t="b">
        <f>OR(MONTH(Taulukko1[[#This Row],[Alku PVM]] )&lt;=3,AND(MONTH(Taulukko1[[#This Row],[Alku PVM]] )=3))</f>
        <v>0</v>
      </c>
      <c r="AD549" s="90" t="b">
        <f>OR(MONTH(Taulukko1[[#This Row],[Loppu PVM]] )&lt;=3,AND(MONTH(Taulukko1[[#This Row],[Loppu PVM]] )=3))</f>
        <v>1</v>
      </c>
      <c r="AE549" s="90" t="b">
        <f>OR(MONTH(Taulukko1[[#This Row],[Alku PVM]] )&lt;=9,AND(MONTH(Taulukko1[[#This Row],[Alku PVM]] )=9))</f>
        <v>0</v>
      </c>
      <c r="AF549" s="90" t="b">
        <f>OR(MONTH(Taulukko1[[#This Row],[Loppu PVM]])&lt;=9,AND(MONTH(Taulukko1[[#This Row],[Loppu PVM]] )=9))</f>
        <v>1</v>
      </c>
      <c r="AG549" s="90" t="b">
        <f>OR(MONTH(Taulukko1[[#This Row],[Alku PVM]] )&lt;=6,AND(MONTH(Taulukko1[[#This Row],[Alku PVM]] )=6))</f>
        <v>0</v>
      </c>
      <c r="AH549" s="90" t="b">
        <f>OR(MONTH(Taulukko1[[#This Row],[Loppu PVM]])&lt;=6,AND(MONTH(Taulukko1[[#This Row],[Loppu PVM]] )=6))</f>
        <v>1</v>
      </c>
    </row>
    <row r="550" spans="1:34" ht="12.75" customHeight="1">
      <c r="A550" t="s">
        <v>1841</v>
      </c>
      <c r="B550" s="23">
        <v>39773</v>
      </c>
      <c r="C550" t="s">
        <v>1840</v>
      </c>
      <c r="E550" s="62">
        <v>0</v>
      </c>
      <c r="F550" s="4"/>
      <c r="G550" s="5"/>
      <c r="H550" s="22">
        <v>200</v>
      </c>
      <c r="I550" s="126" t="e">
        <f>INDEX('TOL2008'!B:B,MATCH(A550,'TOL2008'!A:A,0))</f>
        <v>#N/A</v>
      </c>
      <c r="J550" s="126" t="e">
        <f>INDEX(Pääluokka!$H$2:$H$100,MATCH(VALUE(LEFT(Taulukko1[[#This Row],[TOL2008]],2)),Pääluokka!$G$2:$G$100,0))</f>
        <v>#N/A</v>
      </c>
      <c r="K550" s="126" t="e">
        <f>INDEX(Pääluokka!$I$2:$I$100,MATCH(VALUE(LEFT(Taulukko1[[#This Row],[TOL2008]],2)),Pääluokka!$G$2:$G$100,0))</f>
        <v>#N/A</v>
      </c>
      <c r="L550" s="41" t="str">
        <f t="shared" si="80"/>
        <v>NA</v>
      </c>
      <c r="M550" s="43">
        <f t="shared" si="81"/>
        <v>39773</v>
      </c>
      <c r="N550" s="43">
        <f t="shared" si="82"/>
        <v>39824</v>
      </c>
      <c r="O550" s="43">
        <f t="shared" si="83"/>
        <v>39753</v>
      </c>
      <c r="P550" s="43">
        <f t="shared" si="84"/>
        <v>39814</v>
      </c>
      <c r="Q550" s="41">
        <f t="shared" si="85"/>
        <v>2008</v>
      </c>
      <c r="R550" s="41">
        <f t="shared" si="86"/>
        <v>2009</v>
      </c>
      <c r="S550" s="43" t="str">
        <f>YEAR(Taulukko1[[#This Row],[Alku KK]])&amp;"Q"&amp;ROUNDDOWN((MONTH(Taulukko1[[#This Row],[Alku KK]])-1)/3+1,0)</f>
        <v>2008Q4</v>
      </c>
      <c r="T550" s="43" t="str">
        <f>YEAR(Taulukko1[[#This Row],[Loppu KK]])&amp;"Q"&amp;ROUNDDOWN((MONTH(Taulukko1[[#This Row],[Loppu KK]])-1)/3+1,0)</f>
        <v>2009Q1</v>
      </c>
      <c r="U550" s="66">
        <f>IF(COUNT(Taulukko1[[#This Row],[Neuvottelujen alaiset ]])=1,Taulukko1[[#This Row],[Neuvottelujen alaiset ]],Taulukko1[[#This Row],[Vähennystarve]])</f>
        <v>200</v>
      </c>
      <c r="V550" s="44">
        <f t="shared" si="87"/>
        <v>0</v>
      </c>
      <c r="W550" s="44" t="str">
        <f t="shared" si="88"/>
        <v>NA</v>
      </c>
      <c r="X550" s="44" t="str">
        <f t="shared" si="89"/>
        <v>NA</v>
      </c>
      <c r="Y550" s="90" t="b">
        <f>AND(MONTH(Taulukko1[[#This Row],[Alku PVM]] )=6,DAY(Taulukko1[[#This Row],[Alku PVM]] )&gt;19)</f>
        <v>0</v>
      </c>
      <c r="Z550" s="90" t="b">
        <f>AND(MONTH(Taulukko1[[#This Row],[Loppu PVM]] )=6,DAY(Taulukko1[[#This Row],[Loppu PVM]] )&gt;19)</f>
        <v>0</v>
      </c>
      <c r="AA550" s="90" t="b">
        <f>OR(MONTH(Taulukko1[[#This Row],[Alku PVM]] )&lt;=5,AND(MONTH(Taulukko1[[#This Row],[Alku PVM]] )=6,DAY(Taulukko1[[#This Row],[Alku PVM]] )&lt;20))</f>
        <v>0</v>
      </c>
      <c r="AB550" s="90" t="b">
        <f>OR(MONTH(Taulukko1[[#This Row],[Loppu PVM]])&lt;=5,AND(MONTH(Taulukko1[[#This Row],[Loppu PVM]] )=6,DAY(Taulukko1[[#This Row],[Loppu PVM]])&lt;20))</f>
        <v>1</v>
      </c>
      <c r="AC550" s="90" t="b">
        <f>OR(MONTH(Taulukko1[[#This Row],[Alku PVM]] )&lt;=3,AND(MONTH(Taulukko1[[#This Row],[Alku PVM]] )=3))</f>
        <v>0</v>
      </c>
      <c r="AD550" s="90" t="b">
        <f>OR(MONTH(Taulukko1[[#This Row],[Loppu PVM]] )&lt;=3,AND(MONTH(Taulukko1[[#This Row],[Loppu PVM]] )=3))</f>
        <v>1</v>
      </c>
      <c r="AE550" s="90" t="b">
        <f>OR(MONTH(Taulukko1[[#This Row],[Alku PVM]] )&lt;=9,AND(MONTH(Taulukko1[[#This Row],[Alku PVM]] )=9))</f>
        <v>0</v>
      </c>
      <c r="AF550" s="90" t="b">
        <f>OR(MONTH(Taulukko1[[#This Row],[Loppu PVM]])&lt;=9,AND(MONTH(Taulukko1[[#This Row],[Loppu PVM]] )=9))</f>
        <v>1</v>
      </c>
      <c r="AG550" s="90" t="b">
        <f>OR(MONTH(Taulukko1[[#This Row],[Alku PVM]] )&lt;=6,AND(MONTH(Taulukko1[[#This Row],[Alku PVM]] )=6))</f>
        <v>0</v>
      </c>
      <c r="AH550" s="90" t="b">
        <f>OR(MONTH(Taulukko1[[#This Row],[Loppu PVM]])&lt;=6,AND(MONTH(Taulukko1[[#This Row],[Loppu PVM]] )=6))</f>
        <v>1</v>
      </c>
    </row>
    <row r="551" spans="1:34" ht="12.75" customHeight="1">
      <c r="A551" t="s">
        <v>1833</v>
      </c>
      <c r="B551" s="23">
        <v>39773</v>
      </c>
      <c r="C551" t="s">
        <v>2248</v>
      </c>
      <c r="F551" s="4">
        <v>39833</v>
      </c>
      <c r="G551" s="5">
        <v>0</v>
      </c>
      <c r="H551" s="22">
        <v>70</v>
      </c>
      <c r="I551" s="126">
        <f>INDEX('TOL2008'!B:B,MATCH(A551,'TOL2008'!A:A,0))</f>
        <v>8920</v>
      </c>
      <c r="J551" s="126" t="str">
        <f>INDEX(Pääluokka!$H$2:$H$100,MATCH(VALUE(LEFT(Taulukko1[[#This Row],[TOL2008]],2)),Pääluokka!$G$2:$G$100,0))</f>
        <v>Terveys- ja sosiaalipalvelut</v>
      </c>
      <c r="K551" s="126" t="str">
        <f>INDEX(Pääluokka!$I$2:$I$100,MATCH(VALUE(LEFT(Taulukko1[[#This Row],[TOL2008]],2)),Pääluokka!$G$2:$G$100,0))</f>
        <v>Muut toimialat (O-Q, T-X)</v>
      </c>
      <c r="L551" s="41">
        <f t="shared" si="80"/>
        <v>60</v>
      </c>
      <c r="M551" s="43">
        <f t="shared" si="81"/>
        <v>39773</v>
      </c>
      <c r="N551" s="43">
        <f t="shared" si="82"/>
        <v>39833</v>
      </c>
      <c r="O551" s="43">
        <f t="shared" si="83"/>
        <v>39753</v>
      </c>
      <c r="P551" s="43">
        <f t="shared" si="84"/>
        <v>39814</v>
      </c>
      <c r="Q551" s="41">
        <f t="shared" si="85"/>
        <v>2008</v>
      </c>
      <c r="R551" s="41">
        <f t="shared" si="86"/>
        <v>2009</v>
      </c>
      <c r="S551" s="43" t="str">
        <f>YEAR(Taulukko1[[#This Row],[Alku KK]])&amp;"Q"&amp;ROUNDDOWN((MONTH(Taulukko1[[#This Row],[Alku KK]])-1)/3+1,0)</f>
        <v>2008Q4</v>
      </c>
      <c r="T551" s="43" t="str">
        <f>YEAR(Taulukko1[[#This Row],[Loppu KK]])&amp;"Q"&amp;ROUNDDOWN((MONTH(Taulukko1[[#This Row],[Loppu KK]])-1)/3+1,0)</f>
        <v>2009Q1</v>
      </c>
      <c r="U551" s="66">
        <f>IF(COUNT(Taulukko1[[#This Row],[Neuvottelujen alaiset ]])=1,Taulukko1[[#This Row],[Neuvottelujen alaiset ]],Taulukko1[[#This Row],[Vähennystarve]])</f>
        <v>70</v>
      </c>
      <c r="V551" s="44" t="str">
        <f t="shared" si="87"/>
        <v>NA</v>
      </c>
      <c r="W551" s="44">
        <f t="shared" si="88"/>
        <v>0</v>
      </c>
      <c r="X551" s="44" t="str">
        <f t="shared" si="89"/>
        <v>NA</v>
      </c>
      <c r="Y551" s="90" t="b">
        <f>AND(MONTH(Taulukko1[[#This Row],[Alku PVM]] )=6,DAY(Taulukko1[[#This Row],[Alku PVM]] )&gt;19)</f>
        <v>0</v>
      </c>
      <c r="Z551" s="90" t="b">
        <f>AND(MONTH(Taulukko1[[#This Row],[Loppu PVM]] )=6,DAY(Taulukko1[[#This Row],[Loppu PVM]] )&gt;19)</f>
        <v>0</v>
      </c>
      <c r="AA551" s="90" t="b">
        <f>OR(MONTH(Taulukko1[[#This Row],[Alku PVM]] )&lt;=5,AND(MONTH(Taulukko1[[#This Row],[Alku PVM]] )=6,DAY(Taulukko1[[#This Row],[Alku PVM]] )&lt;20))</f>
        <v>0</v>
      </c>
      <c r="AB551" s="90" t="b">
        <f>OR(MONTH(Taulukko1[[#This Row],[Loppu PVM]])&lt;=5,AND(MONTH(Taulukko1[[#This Row],[Loppu PVM]] )=6,DAY(Taulukko1[[#This Row],[Loppu PVM]])&lt;20))</f>
        <v>1</v>
      </c>
      <c r="AC551" s="90" t="b">
        <f>OR(MONTH(Taulukko1[[#This Row],[Alku PVM]] )&lt;=3,AND(MONTH(Taulukko1[[#This Row],[Alku PVM]] )=3))</f>
        <v>0</v>
      </c>
      <c r="AD551" s="90" t="b">
        <f>OR(MONTH(Taulukko1[[#This Row],[Loppu PVM]] )&lt;=3,AND(MONTH(Taulukko1[[#This Row],[Loppu PVM]] )=3))</f>
        <v>1</v>
      </c>
      <c r="AE551" s="90" t="b">
        <f>OR(MONTH(Taulukko1[[#This Row],[Alku PVM]] )&lt;=9,AND(MONTH(Taulukko1[[#This Row],[Alku PVM]] )=9))</f>
        <v>0</v>
      </c>
      <c r="AF551" s="90" t="b">
        <f>OR(MONTH(Taulukko1[[#This Row],[Loppu PVM]])&lt;=9,AND(MONTH(Taulukko1[[#This Row],[Loppu PVM]] )=9))</f>
        <v>1</v>
      </c>
      <c r="AG551" s="90" t="b">
        <f>OR(MONTH(Taulukko1[[#This Row],[Alku PVM]] )&lt;=6,AND(MONTH(Taulukko1[[#This Row],[Alku PVM]] )=6))</f>
        <v>0</v>
      </c>
      <c r="AH551" s="90" t="b">
        <f>OR(MONTH(Taulukko1[[#This Row],[Loppu PVM]])&lt;=6,AND(MONTH(Taulukko1[[#This Row],[Loppu PVM]] )=6))</f>
        <v>1</v>
      </c>
    </row>
    <row r="552" spans="1:34" ht="12.75" customHeight="1">
      <c r="A552" t="s">
        <v>2211</v>
      </c>
      <c r="B552" s="23">
        <v>39777</v>
      </c>
      <c r="C552" t="s">
        <v>2210</v>
      </c>
      <c r="F552" s="4"/>
      <c r="G552" s="5"/>
      <c r="H552" s="17"/>
      <c r="I552" s="126" t="e">
        <f>INDEX('TOL2008'!B:B,MATCH(A552,'TOL2008'!A:A,0))</f>
        <v>#N/A</v>
      </c>
      <c r="J552" s="126" t="e">
        <f>INDEX(Pääluokka!$H$2:$H$100,MATCH(VALUE(LEFT(Taulukko1[[#This Row],[TOL2008]],2)),Pääluokka!$G$2:$G$100,0))</f>
        <v>#N/A</v>
      </c>
      <c r="K552" s="126" t="e">
        <f>INDEX(Pääluokka!$I$2:$I$100,MATCH(VALUE(LEFT(Taulukko1[[#This Row],[TOL2008]],2)),Pääluokka!$G$2:$G$100,0))</f>
        <v>#N/A</v>
      </c>
      <c r="L552" s="41" t="str">
        <f t="shared" si="80"/>
        <v>NA</v>
      </c>
      <c r="M552" s="43">
        <f t="shared" si="81"/>
        <v>39777</v>
      </c>
      <c r="N552" s="43">
        <f t="shared" si="82"/>
        <v>39828</v>
      </c>
      <c r="O552" s="43">
        <f t="shared" si="83"/>
        <v>39753</v>
      </c>
      <c r="P552" s="43">
        <f t="shared" si="84"/>
        <v>39814</v>
      </c>
      <c r="Q552" s="41">
        <f t="shared" si="85"/>
        <v>2008</v>
      </c>
      <c r="R552" s="41">
        <f t="shared" si="86"/>
        <v>2009</v>
      </c>
      <c r="S552" s="43" t="str">
        <f>YEAR(Taulukko1[[#This Row],[Alku KK]])&amp;"Q"&amp;ROUNDDOWN((MONTH(Taulukko1[[#This Row],[Alku KK]])-1)/3+1,0)</f>
        <v>2008Q4</v>
      </c>
      <c r="T552" s="43" t="str">
        <f>YEAR(Taulukko1[[#This Row],[Loppu KK]])&amp;"Q"&amp;ROUNDDOWN((MONTH(Taulukko1[[#This Row],[Loppu KK]])-1)/3+1,0)</f>
        <v>2009Q1</v>
      </c>
      <c r="U552" s="66">
        <f>IF(COUNT(Taulukko1[[#This Row],[Neuvottelujen alaiset ]])=1,Taulukko1[[#This Row],[Neuvottelujen alaiset ]],Taulukko1[[#This Row],[Vähennystarve]])</f>
        <v>0</v>
      </c>
      <c r="V552" s="44" t="str">
        <f t="shared" si="87"/>
        <v>NA</v>
      </c>
      <c r="W552" s="44" t="str">
        <f t="shared" si="88"/>
        <v>NA</v>
      </c>
      <c r="X552" s="44" t="str">
        <f t="shared" si="89"/>
        <v>NA</v>
      </c>
      <c r="Y552" s="90" t="b">
        <f>AND(MONTH(Taulukko1[[#This Row],[Alku PVM]] )=6,DAY(Taulukko1[[#This Row],[Alku PVM]] )&gt;19)</f>
        <v>0</v>
      </c>
      <c r="Z552" s="90" t="b">
        <f>AND(MONTH(Taulukko1[[#This Row],[Loppu PVM]] )=6,DAY(Taulukko1[[#This Row],[Loppu PVM]] )&gt;19)</f>
        <v>0</v>
      </c>
      <c r="AA552" s="90" t="b">
        <f>OR(MONTH(Taulukko1[[#This Row],[Alku PVM]] )&lt;=5,AND(MONTH(Taulukko1[[#This Row],[Alku PVM]] )=6,DAY(Taulukko1[[#This Row],[Alku PVM]] )&lt;20))</f>
        <v>0</v>
      </c>
      <c r="AB552" s="90" t="b">
        <f>OR(MONTH(Taulukko1[[#This Row],[Loppu PVM]])&lt;=5,AND(MONTH(Taulukko1[[#This Row],[Loppu PVM]] )=6,DAY(Taulukko1[[#This Row],[Loppu PVM]])&lt;20))</f>
        <v>1</v>
      </c>
      <c r="AC552" s="90" t="b">
        <f>OR(MONTH(Taulukko1[[#This Row],[Alku PVM]] )&lt;=3,AND(MONTH(Taulukko1[[#This Row],[Alku PVM]] )=3))</f>
        <v>0</v>
      </c>
      <c r="AD552" s="90" t="b">
        <f>OR(MONTH(Taulukko1[[#This Row],[Loppu PVM]] )&lt;=3,AND(MONTH(Taulukko1[[#This Row],[Loppu PVM]] )=3))</f>
        <v>1</v>
      </c>
      <c r="AE552" s="90" t="b">
        <f>OR(MONTH(Taulukko1[[#This Row],[Alku PVM]] )&lt;=9,AND(MONTH(Taulukko1[[#This Row],[Alku PVM]] )=9))</f>
        <v>0</v>
      </c>
      <c r="AF552" s="90" t="b">
        <f>OR(MONTH(Taulukko1[[#This Row],[Loppu PVM]])&lt;=9,AND(MONTH(Taulukko1[[#This Row],[Loppu PVM]] )=9))</f>
        <v>1</v>
      </c>
      <c r="AG552" s="90" t="b">
        <f>OR(MONTH(Taulukko1[[#This Row],[Alku PVM]] )&lt;=6,AND(MONTH(Taulukko1[[#This Row],[Alku PVM]] )=6))</f>
        <v>0</v>
      </c>
      <c r="AH552" s="90" t="b">
        <f>OR(MONTH(Taulukko1[[#This Row],[Loppu PVM]])&lt;=6,AND(MONTH(Taulukko1[[#This Row],[Loppu PVM]] )=6))</f>
        <v>1</v>
      </c>
    </row>
    <row r="553" spans="1:34" ht="12.75" customHeight="1">
      <c r="A553" t="s">
        <v>2057</v>
      </c>
      <c r="B553" s="23">
        <v>39777</v>
      </c>
      <c r="C553" t="s">
        <v>2056</v>
      </c>
      <c r="E553" s="62">
        <v>45</v>
      </c>
      <c r="F553" s="4"/>
      <c r="G553" s="5"/>
      <c r="H553" s="16">
        <v>130</v>
      </c>
      <c r="I553" s="126" t="e">
        <f>INDEX('TOL2008'!B:B,MATCH(A553,'TOL2008'!A:A,0))</f>
        <v>#N/A</v>
      </c>
      <c r="J553" s="126" t="e">
        <f>INDEX(Pääluokka!$H$2:$H$100,MATCH(VALUE(LEFT(Taulukko1[[#This Row],[TOL2008]],2)),Pääluokka!$G$2:$G$100,0))</f>
        <v>#N/A</v>
      </c>
      <c r="K553" s="126" t="e">
        <f>INDEX(Pääluokka!$I$2:$I$100,MATCH(VALUE(LEFT(Taulukko1[[#This Row],[TOL2008]],2)),Pääluokka!$G$2:$G$100,0))</f>
        <v>#N/A</v>
      </c>
      <c r="L553" s="41" t="str">
        <f t="shared" si="80"/>
        <v>NA</v>
      </c>
      <c r="M553" s="43">
        <f t="shared" si="81"/>
        <v>39777</v>
      </c>
      <c r="N553" s="43">
        <f t="shared" si="82"/>
        <v>39828</v>
      </c>
      <c r="O553" s="43">
        <f t="shared" si="83"/>
        <v>39753</v>
      </c>
      <c r="P553" s="43">
        <f t="shared" si="84"/>
        <v>39814</v>
      </c>
      <c r="Q553" s="41">
        <f t="shared" si="85"/>
        <v>2008</v>
      </c>
      <c r="R553" s="41">
        <f t="shared" si="86"/>
        <v>2009</v>
      </c>
      <c r="S553" s="43" t="str">
        <f>YEAR(Taulukko1[[#This Row],[Alku KK]])&amp;"Q"&amp;ROUNDDOWN((MONTH(Taulukko1[[#This Row],[Alku KK]])-1)/3+1,0)</f>
        <v>2008Q4</v>
      </c>
      <c r="T553" s="43" t="str">
        <f>YEAR(Taulukko1[[#This Row],[Loppu KK]])&amp;"Q"&amp;ROUNDDOWN((MONTH(Taulukko1[[#This Row],[Loppu KK]])-1)/3+1,0)</f>
        <v>2009Q1</v>
      </c>
      <c r="U553" s="66">
        <f>IF(COUNT(Taulukko1[[#This Row],[Neuvottelujen alaiset ]])=1,Taulukko1[[#This Row],[Neuvottelujen alaiset ]],Taulukko1[[#This Row],[Vähennystarve]])</f>
        <v>130</v>
      </c>
      <c r="V553" s="44">
        <f t="shared" si="87"/>
        <v>0.34615384615384615</v>
      </c>
      <c r="W553" s="44" t="str">
        <f t="shared" si="88"/>
        <v>NA</v>
      </c>
      <c r="X553" s="44" t="str">
        <f t="shared" si="89"/>
        <v>NA</v>
      </c>
      <c r="Y553" s="90" t="b">
        <f>AND(MONTH(Taulukko1[[#This Row],[Alku PVM]] )=6,DAY(Taulukko1[[#This Row],[Alku PVM]] )&gt;19)</f>
        <v>0</v>
      </c>
      <c r="Z553" s="90" t="b">
        <f>AND(MONTH(Taulukko1[[#This Row],[Loppu PVM]] )=6,DAY(Taulukko1[[#This Row],[Loppu PVM]] )&gt;19)</f>
        <v>0</v>
      </c>
      <c r="AA553" s="90" t="b">
        <f>OR(MONTH(Taulukko1[[#This Row],[Alku PVM]] )&lt;=5,AND(MONTH(Taulukko1[[#This Row],[Alku PVM]] )=6,DAY(Taulukko1[[#This Row],[Alku PVM]] )&lt;20))</f>
        <v>0</v>
      </c>
      <c r="AB553" s="90" t="b">
        <f>OR(MONTH(Taulukko1[[#This Row],[Loppu PVM]])&lt;=5,AND(MONTH(Taulukko1[[#This Row],[Loppu PVM]] )=6,DAY(Taulukko1[[#This Row],[Loppu PVM]])&lt;20))</f>
        <v>1</v>
      </c>
      <c r="AC553" s="90" t="b">
        <f>OR(MONTH(Taulukko1[[#This Row],[Alku PVM]] )&lt;=3,AND(MONTH(Taulukko1[[#This Row],[Alku PVM]] )=3))</f>
        <v>0</v>
      </c>
      <c r="AD553" s="90" t="b">
        <f>OR(MONTH(Taulukko1[[#This Row],[Loppu PVM]] )&lt;=3,AND(MONTH(Taulukko1[[#This Row],[Loppu PVM]] )=3))</f>
        <v>1</v>
      </c>
      <c r="AE553" s="90" t="b">
        <f>OR(MONTH(Taulukko1[[#This Row],[Alku PVM]] )&lt;=9,AND(MONTH(Taulukko1[[#This Row],[Alku PVM]] )=9))</f>
        <v>0</v>
      </c>
      <c r="AF553" s="90" t="b">
        <f>OR(MONTH(Taulukko1[[#This Row],[Loppu PVM]])&lt;=9,AND(MONTH(Taulukko1[[#This Row],[Loppu PVM]] )=9))</f>
        <v>1</v>
      </c>
      <c r="AG553" s="90" t="b">
        <f>OR(MONTH(Taulukko1[[#This Row],[Alku PVM]] )&lt;=6,AND(MONTH(Taulukko1[[#This Row],[Alku PVM]] )=6))</f>
        <v>0</v>
      </c>
      <c r="AH553" s="90" t="b">
        <f>OR(MONTH(Taulukko1[[#This Row],[Loppu PVM]])&lt;=6,AND(MONTH(Taulukko1[[#This Row],[Loppu PVM]] )=6))</f>
        <v>1</v>
      </c>
    </row>
    <row r="554" spans="1:34" ht="12.75" customHeight="1">
      <c r="A554" t="s">
        <v>2045</v>
      </c>
      <c r="B554" s="23">
        <v>39777</v>
      </c>
      <c r="C554" t="s">
        <v>2782</v>
      </c>
      <c r="E554" s="62">
        <v>20</v>
      </c>
      <c r="F554" s="4">
        <v>39829</v>
      </c>
      <c r="G554" s="5">
        <v>45</v>
      </c>
      <c r="H554" s="16">
        <v>50</v>
      </c>
      <c r="I554" s="126">
        <f>INDEX('TOL2008'!B:B,MATCH(A554,'TOL2008'!A:A,0))</f>
        <v>28240</v>
      </c>
      <c r="J554" s="126" t="str">
        <f>INDEX(Pääluokka!$H$2:$H$100,MATCH(VALUE(LEFT(Taulukko1[[#This Row],[TOL2008]],2)),Pääluokka!$G$2:$G$100,0))</f>
        <v>Teollisuus</v>
      </c>
      <c r="K554" s="126" t="str">
        <f>INDEX(Pääluokka!$I$2:$I$100,MATCH(VALUE(LEFT(Taulukko1[[#This Row],[TOL2008]],2)),Pääluokka!$G$2:$G$100,0))</f>
        <v>Teollisuus (C-E)</v>
      </c>
      <c r="L554" s="41">
        <f t="shared" si="80"/>
        <v>52</v>
      </c>
      <c r="M554" s="43">
        <f t="shared" si="81"/>
        <v>39777</v>
      </c>
      <c r="N554" s="43">
        <f t="shared" si="82"/>
        <v>39829</v>
      </c>
      <c r="O554" s="43">
        <f t="shared" si="83"/>
        <v>39753</v>
      </c>
      <c r="P554" s="43">
        <f t="shared" si="84"/>
        <v>39814</v>
      </c>
      <c r="Q554" s="41">
        <f t="shared" si="85"/>
        <v>2008</v>
      </c>
      <c r="R554" s="41">
        <f t="shared" si="86"/>
        <v>2009</v>
      </c>
      <c r="S554" s="43" t="str">
        <f>YEAR(Taulukko1[[#This Row],[Alku KK]])&amp;"Q"&amp;ROUNDDOWN((MONTH(Taulukko1[[#This Row],[Alku KK]])-1)/3+1,0)</f>
        <v>2008Q4</v>
      </c>
      <c r="T554" s="43" t="str">
        <f>YEAR(Taulukko1[[#This Row],[Loppu KK]])&amp;"Q"&amp;ROUNDDOWN((MONTH(Taulukko1[[#This Row],[Loppu KK]])-1)/3+1,0)</f>
        <v>2009Q1</v>
      </c>
      <c r="U554" s="66">
        <f>IF(COUNT(Taulukko1[[#This Row],[Neuvottelujen alaiset ]])=1,Taulukko1[[#This Row],[Neuvottelujen alaiset ]],Taulukko1[[#This Row],[Vähennystarve]])</f>
        <v>50</v>
      </c>
      <c r="V554" s="44">
        <f t="shared" si="87"/>
        <v>0.4</v>
      </c>
      <c r="W554" s="44">
        <f t="shared" si="88"/>
        <v>0.9</v>
      </c>
      <c r="X554" s="44">
        <f t="shared" si="89"/>
        <v>2.25</v>
      </c>
      <c r="Y554" s="90" t="b">
        <f>AND(MONTH(Taulukko1[[#This Row],[Alku PVM]] )=6,DAY(Taulukko1[[#This Row],[Alku PVM]] )&gt;19)</f>
        <v>0</v>
      </c>
      <c r="Z554" s="90" t="b">
        <f>AND(MONTH(Taulukko1[[#This Row],[Loppu PVM]] )=6,DAY(Taulukko1[[#This Row],[Loppu PVM]] )&gt;19)</f>
        <v>0</v>
      </c>
      <c r="AA554" s="90" t="b">
        <f>OR(MONTH(Taulukko1[[#This Row],[Alku PVM]] )&lt;=5,AND(MONTH(Taulukko1[[#This Row],[Alku PVM]] )=6,DAY(Taulukko1[[#This Row],[Alku PVM]] )&lt;20))</f>
        <v>0</v>
      </c>
      <c r="AB554" s="90" t="b">
        <f>OR(MONTH(Taulukko1[[#This Row],[Loppu PVM]])&lt;=5,AND(MONTH(Taulukko1[[#This Row],[Loppu PVM]] )=6,DAY(Taulukko1[[#This Row],[Loppu PVM]])&lt;20))</f>
        <v>1</v>
      </c>
      <c r="AC554" s="90" t="b">
        <f>OR(MONTH(Taulukko1[[#This Row],[Alku PVM]] )&lt;=3,AND(MONTH(Taulukko1[[#This Row],[Alku PVM]] )=3))</f>
        <v>0</v>
      </c>
      <c r="AD554" s="90" t="b">
        <f>OR(MONTH(Taulukko1[[#This Row],[Loppu PVM]] )&lt;=3,AND(MONTH(Taulukko1[[#This Row],[Loppu PVM]] )=3))</f>
        <v>1</v>
      </c>
      <c r="AE554" s="90" t="b">
        <f>OR(MONTH(Taulukko1[[#This Row],[Alku PVM]] )&lt;=9,AND(MONTH(Taulukko1[[#This Row],[Alku PVM]] )=9))</f>
        <v>0</v>
      </c>
      <c r="AF554" s="90" t="b">
        <f>OR(MONTH(Taulukko1[[#This Row],[Loppu PVM]])&lt;=9,AND(MONTH(Taulukko1[[#This Row],[Loppu PVM]] )=9))</f>
        <v>1</v>
      </c>
      <c r="AG554" s="90" t="b">
        <f>OR(MONTH(Taulukko1[[#This Row],[Alku PVM]] )&lt;=6,AND(MONTH(Taulukko1[[#This Row],[Alku PVM]] )=6))</f>
        <v>0</v>
      </c>
      <c r="AH554" s="90" t="b">
        <f>OR(MONTH(Taulukko1[[#This Row],[Loppu PVM]])&lt;=6,AND(MONTH(Taulukko1[[#This Row],[Loppu PVM]] )=6))</f>
        <v>1</v>
      </c>
    </row>
    <row r="555" spans="1:34" ht="12.75" customHeight="1">
      <c r="A555" s="21" t="s">
        <v>1994</v>
      </c>
      <c r="B555" s="23">
        <v>39777</v>
      </c>
      <c r="C555" s="21" t="s">
        <v>1634</v>
      </c>
      <c r="D555" s="24"/>
      <c r="E555" s="62">
        <v>9</v>
      </c>
      <c r="F555" s="23">
        <v>39840</v>
      </c>
      <c r="G555" s="24">
        <v>5</v>
      </c>
      <c r="H555" s="22">
        <v>61</v>
      </c>
      <c r="I555" s="126" t="e">
        <f>INDEX('TOL2008'!B:B,MATCH(A555,'TOL2008'!A:A,0))</f>
        <v>#N/A</v>
      </c>
      <c r="J555" s="126" t="e">
        <f>INDEX(Pääluokka!$H$2:$H$100,MATCH(VALUE(LEFT(Taulukko1[[#This Row],[TOL2008]],2)),Pääluokka!$G$2:$G$100,0))</f>
        <v>#N/A</v>
      </c>
      <c r="K555" s="126" t="e">
        <f>INDEX(Pääluokka!$I$2:$I$100,MATCH(VALUE(LEFT(Taulukko1[[#This Row],[TOL2008]],2)),Pääluokka!$G$2:$G$100,0))</f>
        <v>#N/A</v>
      </c>
      <c r="L555" s="41">
        <f t="shared" si="80"/>
        <v>63</v>
      </c>
      <c r="M555" s="43">
        <f t="shared" si="81"/>
        <v>39777</v>
      </c>
      <c r="N555" s="43">
        <f t="shared" si="82"/>
        <v>39840</v>
      </c>
      <c r="O555" s="43">
        <f t="shared" si="83"/>
        <v>39753</v>
      </c>
      <c r="P555" s="43">
        <f t="shared" si="84"/>
        <v>39814</v>
      </c>
      <c r="Q555" s="41">
        <f t="shared" si="85"/>
        <v>2008</v>
      </c>
      <c r="R555" s="41">
        <f t="shared" si="86"/>
        <v>2009</v>
      </c>
      <c r="S555" s="43" t="str">
        <f>YEAR(Taulukko1[[#This Row],[Alku KK]])&amp;"Q"&amp;ROUNDDOWN((MONTH(Taulukko1[[#This Row],[Alku KK]])-1)/3+1,0)</f>
        <v>2008Q4</v>
      </c>
      <c r="T555" s="43" t="str">
        <f>YEAR(Taulukko1[[#This Row],[Loppu KK]])&amp;"Q"&amp;ROUNDDOWN((MONTH(Taulukko1[[#This Row],[Loppu KK]])-1)/3+1,0)</f>
        <v>2009Q1</v>
      </c>
      <c r="U555" s="66">
        <f>IF(COUNT(Taulukko1[[#This Row],[Neuvottelujen alaiset ]])=1,Taulukko1[[#This Row],[Neuvottelujen alaiset ]],Taulukko1[[#This Row],[Vähennystarve]])</f>
        <v>61</v>
      </c>
      <c r="V555" s="44">
        <f t="shared" si="87"/>
        <v>0.14754098360655737</v>
      </c>
      <c r="W555" s="44">
        <f t="shared" si="88"/>
        <v>8.1967213114754092E-2</v>
      </c>
      <c r="X555" s="44">
        <f t="shared" si="89"/>
        <v>0.55555555555555558</v>
      </c>
      <c r="Y555" s="90" t="b">
        <f>AND(MONTH(Taulukko1[[#This Row],[Alku PVM]] )=6,DAY(Taulukko1[[#This Row],[Alku PVM]] )&gt;19)</f>
        <v>0</v>
      </c>
      <c r="Z555" s="90" t="b">
        <f>AND(MONTH(Taulukko1[[#This Row],[Loppu PVM]] )=6,DAY(Taulukko1[[#This Row],[Loppu PVM]] )&gt;19)</f>
        <v>0</v>
      </c>
      <c r="AA555" s="90" t="b">
        <f>OR(MONTH(Taulukko1[[#This Row],[Alku PVM]] )&lt;=5,AND(MONTH(Taulukko1[[#This Row],[Alku PVM]] )=6,DAY(Taulukko1[[#This Row],[Alku PVM]] )&lt;20))</f>
        <v>0</v>
      </c>
      <c r="AB555" s="90" t="b">
        <f>OR(MONTH(Taulukko1[[#This Row],[Loppu PVM]])&lt;=5,AND(MONTH(Taulukko1[[#This Row],[Loppu PVM]] )=6,DAY(Taulukko1[[#This Row],[Loppu PVM]])&lt;20))</f>
        <v>1</v>
      </c>
      <c r="AC555" s="90" t="b">
        <f>OR(MONTH(Taulukko1[[#This Row],[Alku PVM]] )&lt;=3,AND(MONTH(Taulukko1[[#This Row],[Alku PVM]] )=3))</f>
        <v>0</v>
      </c>
      <c r="AD555" s="90" t="b">
        <f>OR(MONTH(Taulukko1[[#This Row],[Loppu PVM]] )&lt;=3,AND(MONTH(Taulukko1[[#This Row],[Loppu PVM]] )=3))</f>
        <v>1</v>
      </c>
      <c r="AE555" s="90" t="b">
        <f>OR(MONTH(Taulukko1[[#This Row],[Alku PVM]] )&lt;=9,AND(MONTH(Taulukko1[[#This Row],[Alku PVM]] )=9))</f>
        <v>0</v>
      </c>
      <c r="AF555" s="90" t="b">
        <f>OR(MONTH(Taulukko1[[#This Row],[Loppu PVM]])&lt;=9,AND(MONTH(Taulukko1[[#This Row],[Loppu PVM]] )=9))</f>
        <v>1</v>
      </c>
      <c r="AG555" s="90" t="b">
        <f>OR(MONTH(Taulukko1[[#This Row],[Alku PVM]] )&lt;=6,AND(MONTH(Taulukko1[[#This Row],[Alku PVM]] )=6))</f>
        <v>0</v>
      </c>
      <c r="AH555" s="90" t="b">
        <f>OR(MONTH(Taulukko1[[#This Row],[Loppu PVM]])&lt;=6,AND(MONTH(Taulukko1[[#This Row],[Loppu PVM]] )=6))</f>
        <v>1</v>
      </c>
    </row>
    <row r="556" spans="1:34" ht="12.75" customHeight="1">
      <c r="A556" s="21" t="s">
        <v>1983</v>
      </c>
      <c r="B556" s="23">
        <v>39777</v>
      </c>
      <c r="C556" s="21" t="s">
        <v>2646</v>
      </c>
      <c r="D556" s="24"/>
      <c r="F556" s="23">
        <v>39846</v>
      </c>
      <c r="G556" s="24">
        <v>3</v>
      </c>
      <c r="H556" s="16">
        <v>70</v>
      </c>
      <c r="I556" s="126" t="e">
        <f>INDEX('TOL2008'!B:B,MATCH(A556,'TOL2008'!A:A,0))</f>
        <v>#N/A</v>
      </c>
      <c r="J556" s="126" t="e">
        <f>INDEX(Pääluokka!$H$2:$H$100,MATCH(VALUE(LEFT(Taulukko1[[#This Row],[TOL2008]],2)),Pääluokka!$G$2:$G$100,0))</f>
        <v>#N/A</v>
      </c>
      <c r="K556" s="126" t="e">
        <f>INDEX(Pääluokka!$I$2:$I$100,MATCH(VALUE(LEFT(Taulukko1[[#This Row],[TOL2008]],2)),Pääluokka!$G$2:$G$100,0))</f>
        <v>#N/A</v>
      </c>
      <c r="L556" s="41">
        <f t="shared" si="80"/>
        <v>69</v>
      </c>
      <c r="M556" s="43">
        <f t="shared" si="81"/>
        <v>39777</v>
      </c>
      <c r="N556" s="43">
        <f t="shared" si="82"/>
        <v>39846</v>
      </c>
      <c r="O556" s="43">
        <f t="shared" si="83"/>
        <v>39753</v>
      </c>
      <c r="P556" s="43">
        <f t="shared" si="84"/>
        <v>39845</v>
      </c>
      <c r="Q556" s="41">
        <f t="shared" si="85"/>
        <v>2008</v>
      </c>
      <c r="R556" s="41">
        <f t="shared" si="86"/>
        <v>2009</v>
      </c>
      <c r="S556" s="43" t="str">
        <f>YEAR(Taulukko1[[#This Row],[Alku KK]])&amp;"Q"&amp;ROUNDDOWN((MONTH(Taulukko1[[#This Row],[Alku KK]])-1)/3+1,0)</f>
        <v>2008Q4</v>
      </c>
      <c r="T556" s="43" t="str">
        <f>YEAR(Taulukko1[[#This Row],[Loppu KK]])&amp;"Q"&amp;ROUNDDOWN((MONTH(Taulukko1[[#This Row],[Loppu KK]])-1)/3+1,0)</f>
        <v>2009Q1</v>
      </c>
      <c r="U556" s="66">
        <f>IF(COUNT(Taulukko1[[#This Row],[Neuvottelujen alaiset ]])=1,Taulukko1[[#This Row],[Neuvottelujen alaiset ]],Taulukko1[[#This Row],[Vähennystarve]])</f>
        <v>70</v>
      </c>
      <c r="V556" s="44" t="str">
        <f t="shared" si="87"/>
        <v>NA</v>
      </c>
      <c r="W556" s="44">
        <f t="shared" si="88"/>
        <v>4.2857142857142858E-2</v>
      </c>
      <c r="X556" s="44" t="str">
        <f t="shared" si="89"/>
        <v>NA</v>
      </c>
      <c r="Y556" s="90" t="b">
        <f>AND(MONTH(Taulukko1[[#This Row],[Alku PVM]] )=6,DAY(Taulukko1[[#This Row],[Alku PVM]] )&gt;19)</f>
        <v>0</v>
      </c>
      <c r="Z556" s="90" t="b">
        <f>AND(MONTH(Taulukko1[[#This Row],[Loppu PVM]] )=6,DAY(Taulukko1[[#This Row],[Loppu PVM]] )&gt;19)</f>
        <v>0</v>
      </c>
      <c r="AA556" s="90" t="b">
        <f>OR(MONTH(Taulukko1[[#This Row],[Alku PVM]] )&lt;=5,AND(MONTH(Taulukko1[[#This Row],[Alku PVM]] )=6,DAY(Taulukko1[[#This Row],[Alku PVM]] )&lt;20))</f>
        <v>0</v>
      </c>
      <c r="AB556" s="90" t="b">
        <f>OR(MONTH(Taulukko1[[#This Row],[Loppu PVM]])&lt;=5,AND(MONTH(Taulukko1[[#This Row],[Loppu PVM]] )=6,DAY(Taulukko1[[#This Row],[Loppu PVM]])&lt;20))</f>
        <v>1</v>
      </c>
      <c r="AC556" s="90" t="b">
        <f>OR(MONTH(Taulukko1[[#This Row],[Alku PVM]] )&lt;=3,AND(MONTH(Taulukko1[[#This Row],[Alku PVM]] )=3))</f>
        <v>0</v>
      </c>
      <c r="AD556" s="90" t="b">
        <f>OR(MONTH(Taulukko1[[#This Row],[Loppu PVM]] )&lt;=3,AND(MONTH(Taulukko1[[#This Row],[Loppu PVM]] )=3))</f>
        <v>1</v>
      </c>
      <c r="AE556" s="90" t="b">
        <f>OR(MONTH(Taulukko1[[#This Row],[Alku PVM]] )&lt;=9,AND(MONTH(Taulukko1[[#This Row],[Alku PVM]] )=9))</f>
        <v>0</v>
      </c>
      <c r="AF556" s="90" t="b">
        <f>OR(MONTH(Taulukko1[[#This Row],[Loppu PVM]])&lt;=9,AND(MONTH(Taulukko1[[#This Row],[Loppu PVM]] )=9))</f>
        <v>1</v>
      </c>
      <c r="AG556" s="90" t="b">
        <f>OR(MONTH(Taulukko1[[#This Row],[Alku PVM]] )&lt;=6,AND(MONTH(Taulukko1[[#This Row],[Alku PVM]] )=6))</f>
        <v>0</v>
      </c>
      <c r="AH556" s="90" t="b">
        <f>OR(MONTH(Taulukko1[[#This Row],[Loppu PVM]])&lt;=6,AND(MONTH(Taulukko1[[#This Row],[Loppu PVM]] )=6))</f>
        <v>1</v>
      </c>
    </row>
    <row r="557" spans="1:34" ht="12.75" customHeight="1">
      <c r="A557" t="s">
        <v>1907</v>
      </c>
      <c r="B557" s="23">
        <v>39777</v>
      </c>
      <c r="C557" t="s">
        <v>1906</v>
      </c>
      <c r="F557" s="4"/>
      <c r="G557" s="5"/>
      <c r="H557" s="22">
        <v>145</v>
      </c>
      <c r="I557" s="126" t="e">
        <f>INDEX('TOL2008'!B:B,MATCH(A557,'TOL2008'!A:A,0))</f>
        <v>#N/A</v>
      </c>
      <c r="J557" s="126" t="e">
        <f>INDEX(Pääluokka!$H$2:$H$100,MATCH(VALUE(LEFT(Taulukko1[[#This Row],[TOL2008]],2)),Pääluokka!$G$2:$G$100,0))</f>
        <v>#N/A</v>
      </c>
      <c r="K557" s="126" t="e">
        <f>INDEX(Pääluokka!$I$2:$I$100,MATCH(VALUE(LEFT(Taulukko1[[#This Row],[TOL2008]],2)),Pääluokka!$G$2:$G$100,0))</f>
        <v>#N/A</v>
      </c>
      <c r="L557" s="41" t="str">
        <f t="shared" si="80"/>
        <v>NA</v>
      </c>
      <c r="M557" s="43">
        <f t="shared" si="81"/>
        <v>39777</v>
      </c>
      <c r="N557" s="43">
        <f t="shared" si="82"/>
        <v>39828</v>
      </c>
      <c r="O557" s="43">
        <f t="shared" si="83"/>
        <v>39753</v>
      </c>
      <c r="P557" s="43">
        <f t="shared" si="84"/>
        <v>39814</v>
      </c>
      <c r="Q557" s="41">
        <f t="shared" si="85"/>
        <v>2008</v>
      </c>
      <c r="R557" s="41">
        <f t="shared" si="86"/>
        <v>2009</v>
      </c>
      <c r="S557" s="43" t="str">
        <f>YEAR(Taulukko1[[#This Row],[Alku KK]])&amp;"Q"&amp;ROUNDDOWN((MONTH(Taulukko1[[#This Row],[Alku KK]])-1)/3+1,0)</f>
        <v>2008Q4</v>
      </c>
      <c r="T557" s="43" t="str">
        <f>YEAR(Taulukko1[[#This Row],[Loppu KK]])&amp;"Q"&amp;ROUNDDOWN((MONTH(Taulukko1[[#This Row],[Loppu KK]])-1)/3+1,0)</f>
        <v>2009Q1</v>
      </c>
      <c r="U557" s="66">
        <f>IF(COUNT(Taulukko1[[#This Row],[Neuvottelujen alaiset ]])=1,Taulukko1[[#This Row],[Neuvottelujen alaiset ]],Taulukko1[[#This Row],[Vähennystarve]])</f>
        <v>145</v>
      </c>
      <c r="V557" s="44" t="str">
        <f t="shared" si="87"/>
        <v>NA</v>
      </c>
      <c r="W557" s="44" t="str">
        <f t="shared" si="88"/>
        <v>NA</v>
      </c>
      <c r="X557" s="44" t="str">
        <f t="shared" si="89"/>
        <v>NA</v>
      </c>
      <c r="Y557" s="90" t="b">
        <f>AND(MONTH(Taulukko1[[#This Row],[Alku PVM]] )=6,DAY(Taulukko1[[#This Row],[Alku PVM]] )&gt;19)</f>
        <v>0</v>
      </c>
      <c r="Z557" s="90" t="b">
        <f>AND(MONTH(Taulukko1[[#This Row],[Loppu PVM]] )=6,DAY(Taulukko1[[#This Row],[Loppu PVM]] )&gt;19)</f>
        <v>0</v>
      </c>
      <c r="AA557" s="90" t="b">
        <f>OR(MONTH(Taulukko1[[#This Row],[Alku PVM]] )&lt;=5,AND(MONTH(Taulukko1[[#This Row],[Alku PVM]] )=6,DAY(Taulukko1[[#This Row],[Alku PVM]] )&lt;20))</f>
        <v>0</v>
      </c>
      <c r="AB557" s="90" t="b">
        <f>OR(MONTH(Taulukko1[[#This Row],[Loppu PVM]])&lt;=5,AND(MONTH(Taulukko1[[#This Row],[Loppu PVM]] )=6,DAY(Taulukko1[[#This Row],[Loppu PVM]])&lt;20))</f>
        <v>1</v>
      </c>
      <c r="AC557" s="90" t="b">
        <f>OR(MONTH(Taulukko1[[#This Row],[Alku PVM]] )&lt;=3,AND(MONTH(Taulukko1[[#This Row],[Alku PVM]] )=3))</f>
        <v>0</v>
      </c>
      <c r="AD557" s="90" t="b">
        <f>OR(MONTH(Taulukko1[[#This Row],[Loppu PVM]] )&lt;=3,AND(MONTH(Taulukko1[[#This Row],[Loppu PVM]] )=3))</f>
        <v>1</v>
      </c>
      <c r="AE557" s="90" t="b">
        <f>OR(MONTH(Taulukko1[[#This Row],[Alku PVM]] )&lt;=9,AND(MONTH(Taulukko1[[#This Row],[Alku PVM]] )=9))</f>
        <v>0</v>
      </c>
      <c r="AF557" s="90" t="b">
        <f>OR(MONTH(Taulukko1[[#This Row],[Loppu PVM]])&lt;=9,AND(MONTH(Taulukko1[[#This Row],[Loppu PVM]] )=9))</f>
        <v>1</v>
      </c>
      <c r="AG557" s="90" t="b">
        <f>OR(MONTH(Taulukko1[[#This Row],[Alku PVM]] )&lt;=6,AND(MONTH(Taulukko1[[#This Row],[Alku PVM]] )=6))</f>
        <v>0</v>
      </c>
      <c r="AH557" s="90" t="b">
        <f>OR(MONTH(Taulukko1[[#This Row],[Loppu PVM]])&lt;=6,AND(MONTH(Taulukko1[[#This Row],[Loppu PVM]] )=6))</f>
        <v>1</v>
      </c>
    </row>
    <row r="558" spans="1:34" ht="12.75" customHeight="1">
      <c r="A558" t="s">
        <v>1444</v>
      </c>
      <c r="B558" s="23">
        <v>39777</v>
      </c>
      <c r="C558" t="s">
        <v>1897</v>
      </c>
      <c r="E558" s="62">
        <v>600</v>
      </c>
      <c r="F558" s="4"/>
      <c r="G558" s="5"/>
      <c r="H558" s="16">
        <v>600</v>
      </c>
      <c r="I558" s="126" t="e">
        <f>INDEX('TOL2008'!B:B,MATCH(A558,'TOL2008'!A:A,0))</f>
        <v>#N/A</v>
      </c>
      <c r="J558" s="126" t="e">
        <f>INDEX(Pääluokka!$H$2:$H$100,MATCH(VALUE(LEFT(Taulukko1[[#This Row],[TOL2008]],2)),Pääluokka!$G$2:$G$100,0))</f>
        <v>#N/A</v>
      </c>
      <c r="K558" s="126" t="e">
        <f>INDEX(Pääluokka!$I$2:$I$100,MATCH(VALUE(LEFT(Taulukko1[[#This Row],[TOL2008]],2)),Pääluokka!$G$2:$G$100,0))</f>
        <v>#N/A</v>
      </c>
      <c r="L558" s="41" t="str">
        <f t="shared" si="80"/>
        <v>NA</v>
      </c>
      <c r="M558" s="43">
        <f t="shared" si="81"/>
        <v>39777</v>
      </c>
      <c r="N558" s="43">
        <f t="shared" si="82"/>
        <v>39828</v>
      </c>
      <c r="O558" s="43">
        <f t="shared" si="83"/>
        <v>39753</v>
      </c>
      <c r="P558" s="43">
        <f t="shared" si="84"/>
        <v>39814</v>
      </c>
      <c r="Q558" s="41">
        <f t="shared" si="85"/>
        <v>2008</v>
      </c>
      <c r="R558" s="41">
        <f t="shared" si="86"/>
        <v>2009</v>
      </c>
      <c r="S558" s="43" t="str">
        <f>YEAR(Taulukko1[[#This Row],[Alku KK]])&amp;"Q"&amp;ROUNDDOWN((MONTH(Taulukko1[[#This Row],[Alku KK]])-1)/3+1,0)</f>
        <v>2008Q4</v>
      </c>
      <c r="T558" s="43" t="str">
        <f>YEAR(Taulukko1[[#This Row],[Loppu KK]])&amp;"Q"&amp;ROUNDDOWN((MONTH(Taulukko1[[#This Row],[Loppu KK]])-1)/3+1,0)</f>
        <v>2009Q1</v>
      </c>
      <c r="U558" s="66">
        <f>IF(COUNT(Taulukko1[[#This Row],[Neuvottelujen alaiset ]])=1,Taulukko1[[#This Row],[Neuvottelujen alaiset ]],Taulukko1[[#This Row],[Vähennystarve]])</f>
        <v>600</v>
      </c>
      <c r="V558" s="44">
        <f t="shared" si="87"/>
        <v>1</v>
      </c>
      <c r="W558" s="44" t="str">
        <f t="shared" si="88"/>
        <v>NA</v>
      </c>
      <c r="X558" s="44" t="str">
        <f t="shared" si="89"/>
        <v>NA</v>
      </c>
      <c r="Y558" s="90" t="b">
        <f>AND(MONTH(Taulukko1[[#This Row],[Alku PVM]] )=6,DAY(Taulukko1[[#This Row],[Alku PVM]] )&gt;19)</f>
        <v>0</v>
      </c>
      <c r="Z558" s="90" t="b">
        <f>AND(MONTH(Taulukko1[[#This Row],[Loppu PVM]] )=6,DAY(Taulukko1[[#This Row],[Loppu PVM]] )&gt;19)</f>
        <v>0</v>
      </c>
      <c r="AA558" s="90" t="b">
        <f>OR(MONTH(Taulukko1[[#This Row],[Alku PVM]] )&lt;=5,AND(MONTH(Taulukko1[[#This Row],[Alku PVM]] )=6,DAY(Taulukko1[[#This Row],[Alku PVM]] )&lt;20))</f>
        <v>0</v>
      </c>
      <c r="AB558" s="90" t="b">
        <f>OR(MONTH(Taulukko1[[#This Row],[Loppu PVM]])&lt;=5,AND(MONTH(Taulukko1[[#This Row],[Loppu PVM]] )=6,DAY(Taulukko1[[#This Row],[Loppu PVM]])&lt;20))</f>
        <v>1</v>
      </c>
      <c r="AC558" s="90" t="b">
        <f>OR(MONTH(Taulukko1[[#This Row],[Alku PVM]] )&lt;=3,AND(MONTH(Taulukko1[[#This Row],[Alku PVM]] )=3))</f>
        <v>0</v>
      </c>
      <c r="AD558" s="90" t="b">
        <f>OR(MONTH(Taulukko1[[#This Row],[Loppu PVM]] )&lt;=3,AND(MONTH(Taulukko1[[#This Row],[Loppu PVM]] )=3))</f>
        <v>1</v>
      </c>
      <c r="AE558" s="90" t="b">
        <f>OR(MONTH(Taulukko1[[#This Row],[Alku PVM]] )&lt;=9,AND(MONTH(Taulukko1[[#This Row],[Alku PVM]] )=9))</f>
        <v>0</v>
      </c>
      <c r="AF558" s="90" t="b">
        <f>OR(MONTH(Taulukko1[[#This Row],[Loppu PVM]])&lt;=9,AND(MONTH(Taulukko1[[#This Row],[Loppu PVM]] )=9))</f>
        <v>1</v>
      </c>
      <c r="AG558" s="90" t="b">
        <f>OR(MONTH(Taulukko1[[#This Row],[Alku PVM]] )&lt;=6,AND(MONTH(Taulukko1[[#This Row],[Alku PVM]] )=6))</f>
        <v>0</v>
      </c>
      <c r="AH558" s="90" t="b">
        <f>OR(MONTH(Taulukko1[[#This Row],[Loppu PVM]])&lt;=6,AND(MONTH(Taulukko1[[#This Row],[Loppu PVM]] )=6))</f>
        <v>1</v>
      </c>
    </row>
    <row r="559" spans="1:34" ht="12.75" customHeight="1">
      <c r="A559" t="s">
        <v>2161</v>
      </c>
      <c r="B559" s="23">
        <v>39778</v>
      </c>
      <c r="C559" t="s">
        <v>2160</v>
      </c>
      <c r="E559" s="62">
        <v>0</v>
      </c>
      <c r="F559" s="4"/>
      <c r="G559" s="5"/>
      <c r="H559" s="16">
        <v>150</v>
      </c>
      <c r="I559" s="126" t="e">
        <f>INDEX('TOL2008'!B:B,MATCH(A559,'TOL2008'!A:A,0))</f>
        <v>#N/A</v>
      </c>
      <c r="J559" s="126" t="e">
        <f>INDEX(Pääluokka!$H$2:$H$100,MATCH(VALUE(LEFT(Taulukko1[[#This Row],[TOL2008]],2)),Pääluokka!$G$2:$G$100,0))</f>
        <v>#N/A</v>
      </c>
      <c r="K559" s="126" t="e">
        <f>INDEX(Pääluokka!$I$2:$I$100,MATCH(VALUE(LEFT(Taulukko1[[#This Row],[TOL2008]],2)),Pääluokka!$G$2:$G$100,0))</f>
        <v>#N/A</v>
      </c>
      <c r="L559" s="41" t="str">
        <f t="shared" si="80"/>
        <v>NA</v>
      </c>
      <c r="M559" s="43">
        <f t="shared" si="81"/>
        <v>39778</v>
      </c>
      <c r="N559" s="43">
        <f t="shared" si="82"/>
        <v>39829</v>
      </c>
      <c r="O559" s="43">
        <f t="shared" si="83"/>
        <v>39753</v>
      </c>
      <c r="P559" s="43">
        <f t="shared" si="84"/>
        <v>39814</v>
      </c>
      <c r="Q559" s="41">
        <f t="shared" si="85"/>
        <v>2008</v>
      </c>
      <c r="R559" s="41">
        <f t="shared" si="86"/>
        <v>2009</v>
      </c>
      <c r="S559" s="43" t="str">
        <f>YEAR(Taulukko1[[#This Row],[Alku KK]])&amp;"Q"&amp;ROUNDDOWN((MONTH(Taulukko1[[#This Row],[Alku KK]])-1)/3+1,0)</f>
        <v>2008Q4</v>
      </c>
      <c r="T559" s="43" t="str">
        <f>YEAR(Taulukko1[[#This Row],[Loppu KK]])&amp;"Q"&amp;ROUNDDOWN((MONTH(Taulukko1[[#This Row],[Loppu KK]])-1)/3+1,0)</f>
        <v>2009Q1</v>
      </c>
      <c r="U559" s="66">
        <f>IF(COUNT(Taulukko1[[#This Row],[Neuvottelujen alaiset ]])=1,Taulukko1[[#This Row],[Neuvottelujen alaiset ]],Taulukko1[[#This Row],[Vähennystarve]])</f>
        <v>150</v>
      </c>
      <c r="V559" s="44">
        <f t="shared" si="87"/>
        <v>0</v>
      </c>
      <c r="W559" s="44" t="str">
        <f t="shared" si="88"/>
        <v>NA</v>
      </c>
      <c r="X559" s="44" t="str">
        <f t="shared" si="89"/>
        <v>NA</v>
      </c>
      <c r="Y559" s="90" t="b">
        <f>AND(MONTH(Taulukko1[[#This Row],[Alku PVM]] )=6,DAY(Taulukko1[[#This Row],[Alku PVM]] )&gt;19)</f>
        <v>0</v>
      </c>
      <c r="Z559" s="90" t="b">
        <f>AND(MONTH(Taulukko1[[#This Row],[Loppu PVM]] )=6,DAY(Taulukko1[[#This Row],[Loppu PVM]] )&gt;19)</f>
        <v>0</v>
      </c>
      <c r="AA559" s="90" t="b">
        <f>OR(MONTH(Taulukko1[[#This Row],[Alku PVM]] )&lt;=5,AND(MONTH(Taulukko1[[#This Row],[Alku PVM]] )=6,DAY(Taulukko1[[#This Row],[Alku PVM]] )&lt;20))</f>
        <v>0</v>
      </c>
      <c r="AB559" s="90" t="b">
        <f>OR(MONTH(Taulukko1[[#This Row],[Loppu PVM]])&lt;=5,AND(MONTH(Taulukko1[[#This Row],[Loppu PVM]] )=6,DAY(Taulukko1[[#This Row],[Loppu PVM]])&lt;20))</f>
        <v>1</v>
      </c>
      <c r="AC559" s="90" t="b">
        <f>OR(MONTH(Taulukko1[[#This Row],[Alku PVM]] )&lt;=3,AND(MONTH(Taulukko1[[#This Row],[Alku PVM]] )=3))</f>
        <v>0</v>
      </c>
      <c r="AD559" s="90" t="b">
        <f>OR(MONTH(Taulukko1[[#This Row],[Loppu PVM]] )&lt;=3,AND(MONTH(Taulukko1[[#This Row],[Loppu PVM]] )=3))</f>
        <v>1</v>
      </c>
      <c r="AE559" s="90" t="b">
        <f>OR(MONTH(Taulukko1[[#This Row],[Alku PVM]] )&lt;=9,AND(MONTH(Taulukko1[[#This Row],[Alku PVM]] )=9))</f>
        <v>0</v>
      </c>
      <c r="AF559" s="90" t="b">
        <f>OR(MONTH(Taulukko1[[#This Row],[Loppu PVM]])&lt;=9,AND(MONTH(Taulukko1[[#This Row],[Loppu PVM]] )=9))</f>
        <v>1</v>
      </c>
      <c r="AG559" s="90" t="b">
        <f>OR(MONTH(Taulukko1[[#This Row],[Alku PVM]] )&lt;=6,AND(MONTH(Taulukko1[[#This Row],[Alku PVM]] )=6))</f>
        <v>0</v>
      </c>
      <c r="AH559" s="90" t="b">
        <f>OR(MONTH(Taulukko1[[#This Row],[Loppu PVM]])&lt;=6,AND(MONTH(Taulukko1[[#This Row],[Loppu PVM]] )=6))</f>
        <v>1</v>
      </c>
    </row>
    <row r="560" spans="1:34" ht="12.75" customHeight="1">
      <c r="A560" s="21" t="s">
        <v>2136</v>
      </c>
      <c r="B560" s="23">
        <v>39778</v>
      </c>
      <c r="C560" s="21" t="s">
        <v>2972</v>
      </c>
      <c r="D560" s="24"/>
      <c r="E560" s="62">
        <v>29</v>
      </c>
      <c r="F560" s="23">
        <v>39821</v>
      </c>
      <c r="G560" s="24">
        <v>29</v>
      </c>
      <c r="H560" s="22">
        <v>29</v>
      </c>
      <c r="I560" s="126">
        <f>INDEX('TOL2008'!B:B,MATCH(A2699,'TOL2008'!A:A,0))</f>
        <v>10710</v>
      </c>
      <c r="J560" s="126" t="str">
        <f>INDEX(Pääluokka!$H$2:$H$100,MATCH(VALUE(LEFT(Taulukko1[[#This Row],[TOL2008]],2)),Pääluokka!$G$2:$G$100,0))</f>
        <v>Teollisuus</v>
      </c>
      <c r="K560" s="126" t="str">
        <f>INDEX(Pääluokka!$I$2:$I$100,MATCH(VALUE(LEFT(Taulukko1[[#This Row],[TOL2008]],2)),Pääluokka!$G$2:$G$100,0))</f>
        <v>Teollisuus (C-E)</v>
      </c>
      <c r="L560" s="41">
        <f t="shared" si="80"/>
        <v>43</v>
      </c>
      <c r="M560" s="43">
        <f t="shared" si="81"/>
        <v>39778</v>
      </c>
      <c r="N560" s="43">
        <f t="shared" si="82"/>
        <v>39821</v>
      </c>
      <c r="O560" s="43">
        <f t="shared" si="83"/>
        <v>39753</v>
      </c>
      <c r="P560" s="43">
        <f t="shared" si="84"/>
        <v>39814</v>
      </c>
      <c r="Q560" s="41">
        <f t="shared" si="85"/>
        <v>2008</v>
      </c>
      <c r="R560" s="41">
        <f t="shared" si="86"/>
        <v>2009</v>
      </c>
      <c r="S560" s="43" t="str">
        <f>YEAR(Taulukko1[[#This Row],[Alku KK]])&amp;"Q"&amp;ROUNDDOWN((MONTH(Taulukko1[[#This Row],[Alku KK]])-1)/3+1,0)</f>
        <v>2008Q4</v>
      </c>
      <c r="T560" s="43" t="str">
        <f>YEAR(Taulukko1[[#This Row],[Loppu KK]])&amp;"Q"&amp;ROUNDDOWN((MONTH(Taulukko1[[#This Row],[Loppu KK]])-1)/3+1,0)</f>
        <v>2009Q1</v>
      </c>
      <c r="U560" s="66">
        <f>IF(COUNT(Taulukko1[[#This Row],[Neuvottelujen alaiset ]])=1,Taulukko1[[#This Row],[Neuvottelujen alaiset ]],Taulukko1[[#This Row],[Vähennystarve]])</f>
        <v>29</v>
      </c>
      <c r="V560" s="44">
        <f t="shared" si="87"/>
        <v>1</v>
      </c>
      <c r="W560" s="44">
        <f t="shared" si="88"/>
        <v>1</v>
      </c>
      <c r="X560" s="44">
        <f t="shared" si="89"/>
        <v>1</v>
      </c>
      <c r="Y560" s="90" t="b">
        <f>AND(MONTH(Taulukko1[[#This Row],[Alku PVM]] )=6,DAY(Taulukko1[[#This Row],[Alku PVM]] )&gt;19)</f>
        <v>0</v>
      </c>
      <c r="Z560" s="90" t="b">
        <f>AND(MONTH(Taulukko1[[#This Row],[Loppu PVM]] )=6,DAY(Taulukko1[[#This Row],[Loppu PVM]] )&gt;19)</f>
        <v>0</v>
      </c>
      <c r="AA560" s="90" t="b">
        <f>OR(MONTH(Taulukko1[[#This Row],[Alku PVM]] )&lt;=5,AND(MONTH(Taulukko1[[#This Row],[Alku PVM]] )=6,DAY(Taulukko1[[#This Row],[Alku PVM]] )&lt;20))</f>
        <v>0</v>
      </c>
      <c r="AB560" s="90" t="b">
        <f>OR(MONTH(Taulukko1[[#This Row],[Loppu PVM]])&lt;=5,AND(MONTH(Taulukko1[[#This Row],[Loppu PVM]] )=6,DAY(Taulukko1[[#This Row],[Loppu PVM]])&lt;20))</f>
        <v>1</v>
      </c>
      <c r="AC560" s="90" t="b">
        <f>OR(MONTH(Taulukko1[[#This Row],[Alku PVM]] )&lt;=3,AND(MONTH(Taulukko1[[#This Row],[Alku PVM]] )=3))</f>
        <v>0</v>
      </c>
      <c r="AD560" s="90" t="b">
        <f>OR(MONTH(Taulukko1[[#This Row],[Loppu PVM]] )&lt;=3,AND(MONTH(Taulukko1[[#This Row],[Loppu PVM]] )=3))</f>
        <v>1</v>
      </c>
      <c r="AE560" s="90" t="b">
        <f>OR(MONTH(Taulukko1[[#This Row],[Alku PVM]] )&lt;=9,AND(MONTH(Taulukko1[[#This Row],[Alku PVM]] )=9))</f>
        <v>0</v>
      </c>
      <c r="AF560" s="90" t="b">
        <f>OR(MONTH(Taulukko1[[#This Row],[Loppu PVM]])&lt;=9,AND(MONTH(Taulukko1[[#This Row],[Loppu PVM]] )=9))</f>
        <v>1</v>
      </c>
      <c r="AG560" s="90" t="b">
        <f>OR(MONTH(Taulukko1[[#This Row],[Alku PVM]] )&lt;=6,AND(MONTH(Taulukko1[[#This Row],[Alku PVM]] )=6))</f>
        <v>0</v>
      </c>
      <c r="AH560" s="90" t="b">
        <f>OR(MONTH(Taulukko1[[#This Row],[Loppu PVM]])&lt;=6,AND(MONTH(Taulukko1[[#This Row],[Loppu PVM]] )=6))</f>
        <v>1</v>
      </c>
    </row>
    <row r="561" spans="1:34" ht="12.75" customHeight="1">
      <c r="A561" s="21" t="s">
        <v>1963</v>
      </c>
      <c r="B561" s="23">
        <v>39778</v>
      </c>
      <c r="C561" s="21" t="s">
        <v>1962</v>
      </c>
      <c r="D561" s="24"/>
      <c r="F561" s="23"/>
      <c r="G561" s="24"/>
      <c r="H561" s="22">
        <v>500</v>
      </c>
      <c r="I561" s="126" t="e">
        <f>INDEX('TOL2008'!B:B,MATCH(A561,'TOL2008'!A:A,0))</f>
        <v>#N/A</v>
      </c>
      <c r="J561" s="126" t="e">
        <f>INDEX(Pääluokka!$H$2:$H$100,MATCH(VALUE(LEFT(Taulukko1[[#This Row],[TOL2008]],2)),Pääluokka!$G$2:$G$100,0))</f>
        <v>#N/A</v>
      </c>
      <c r="K561" s="126" t="e">
        <f>INDEX(Pääluokka!$I$2:$I$100,MATCH(VALUE(LEFT(Taulukko1[[#This Row],[TOL2008]],2)),Pääluokka!$G$2:$G$100,0))</f>
        <v>#N/A</v>
      </c>
      <c r="L561" s="41" t="str">
        <f t="shared" si="80"/>
        <v>NA</v>
      </c>
      <c r="M561" s="43">
        <f t="shared" si="81"/>
        <v>39778</v>
      </c>
      <c r="N561" s="43">
        <f t="shared" si="82"/>
        <v>39829</v>
      </c>
      <c r="O561" s="43">
        <f t="shared" si="83"/>
        <v>39753</v>
      </c>
      <c r="P561" s="43">
        <f t="shared" si="84"/>
        <v>39814</v>
      </c>
      <c r="Q561" s="41">
        <f t="shared" si="85"/>
        <v>2008</v>
      </c>
      <c r="R561" s="41">
        <f t="shared" si="86"/>
        <v>2009</v>
      </c>
      <c r="S561" s="43" t="str">
        <f>YEAR(Taulukko1[[#This Row],[Alku KK]])&amp;"Q"&amp;ROUNDDOWN((MONTH(Taulukko1[[#This Row],[Alku KK]])-1)/3+1,0)</f>
        <v>2008Q4</v>
      </c>
      <c r="T561" s="43" t="str">
        <f>YEAR(Taulukko1[[#This Row],[Loppu KK]])&amp;"Q"&amp;ROUNDDOWN((MONTH(Taulukko1[[#This Row],[Loppu KK]])-1)/3+1,0)</f>
        <v>2009Q1</v>
      </c>
      <c r="U561" s="66">
        <f>IF(COUNT(Taulukko1[[#This Row],[Neuvottelujen alaiset ]])=1,Taulukko1[[#This Row],[Neuvottelujen alaiset ]],Taulukko1[[#This Row],[Vähennystarve]])</f>
        <v>500</v>
      </c>
      <c r="V561" s="44" t="str">
        <f t="shared" si="87"/>
        <v>NA</v>
      </c>
      <c r="W561" s="44" t="str">
        <f t="shared" si="88"/>
        <v>NA</v>
      </c>
      <c r="X561" s="44" t="str">
        <f t="shared" si="89"/>
        <v>NA</v>
      </c>
      <c r="Y561" s="90" t="b">
        <f>AND(MONTH(Taulukko1[[#This Row],[Alku PVM]] )=6,DAY(Taulukko1[[#This Row],[Alku PVM]] )&gt;19)</f>
        <v>0</v>
      </c>
      <c r="Z561" s="90" t="b">
        <f>AND(MONTH(Taulukko1[[#This Row],[Loppu PVM]] )=6,DAY(Taulukko1[[#This Row],[Loppu PVM]] )&gt;19)</f>
        <v>0</v>
      </c>
      <c r="AA561" s="90" t="b">
        <f>OR(MONTH(Taulukko1[[#This Row],[Alku PVM]] )&lt;=5,AND(MONTH(Taulukko1[[#This Row],[Alku PVM]] )=6,DAY(Taulukko1[[#This Row],[Alku PVM]] )&lt;20))</f>
        <v>0</v>
      </c>
      <c r="AB561" s="90" t="b">
        <f>OR(MONTH(Taulukko1[[#This Row],[Loppu PVM]])&lt;=5,AND(MONTH(Taulukko1[[#This Row],[Loppu PVM]] )=6,DAY(Taulukko1[[#This Row],[Loppu PVM]])&lt;20))</f>
        <v>1</v>
      </c>
      <c r="AC561" s="90" t="b">
        <f>OR(MONTH(Taulukko1[[#This Row],[Alku PVM]] )&lt;=3,AND(MONTH(Taulukko1[[#This Row],[Alku PVM]] )=3))</f>
        <v>0</v>
      </c>
      <c r="AD561" s="90" t="b">
        <f>OR(MONTH(Taulukko1[[#This Row],[Loppu PVM]] )&lt;=3,AND(MONTH(Taulukko1[[#This Row],[Loppu PVM]] )=3))</f>
        <v>1</v>
      </c>
      <c r="AE561" s="90" t="b">
        <f>OR(MONTH(Taulukko1[[#This Row],[Alku PVM]] )&lt;=9,AND(MONTH(Taulukko1[[#This Row],[Alku PVM]] )=9))</f>
        <v>0</v>
      </c>
      <c r="AF561" s="90" t="b">
        <f>OR(MONTH(Taulukko1[[#This Row],[Loppu PVM]])&lt;=9,AND(MONTH(Taulukko1[[#This Row],[Loppu PVM]] )=9))</f>
        <v>1</v>
      </c>
      <c r="AG561" s="90" t="b">
        <f>OR(MONTH(Taulukko1[[#This Row],[Alku PVM]] )&lt;=6,AND(MONTH(Taulukko1[[#This Row],[Alku PVM]] )=6))</f>
        <v>0</v>
      </c>
      <c r="AH561" s="90" t="b">
        <f>OR(MONTH(Taulukko1[[#This Row],[Loppu PVM]])&lt;=6,AND(MONTH(Taulukko1[[#This Row],[Loppu PVM]] )=6))</f>
        <v>1</v>
      </c>
    </row>
    <row r="562" spans="1:34" ht="12.75" customHeight="1">
      <c r="A562" t="s">
        <v>1970</v>
      </c>
      <c r="B562" s="23">
        <v>39779</v>
      </c>
      <c r="C562" t="s">
        <v>2607</v>
      </c>
      <c r="E562" s="62">
        <v>0</v>
      </c>
      <c r="F562" s="4">
        <v>39859</v>
      </c>
      <c r="G562" s="5">
        <v>0</v>
      </c>
      <c r="H562" s="16">
        <v>45</v>
      </c>
      <c r="I562" s="126" t="e">
        <f>INDEX('TOL2008'!B:B,MATCH(A562,'TOL2008'!A:A,0))</f>
        <v>#N/A</v>
      </c>
      <c r="J562" s="126" t="e">
        <f>INDEX(Pääluokka!$H$2:$H$100,MATCH(VALUE(LEFT(Taulukko1[[#This Row],[TOL2008]],2)),Pääluokka!$G$2:$G$100,0))</f>
        <v>#N/A</v>
      </c>
      <c r="K562" s="126" t="e">
        <f>INDEX(Pääluokka!$I$2:$I$100,MATCH(VALUE(LEFT(Taulukko1[[#This Row],[TOL2008]],2)),Pääluokka!$G$2:$G$100,0))</f>
        <v>#N/A</v>
      </c>
      <c r="L562" s="41">
        <f t="shared" si="80"/>
        <v>80</v>
      </c>
      <c r="M562" s="43">
        <f t="shared" si="81"/>
        <v>39779</v>
      </c>
      <c r="N562" s="43">
        <f t="shared" si="82"/>
        <v>39859</v>
      </c>
      <c r="O562" s="43">
        <f t="shared" si="83"/>
        <v>39753</v>
      </c>
      <c r="P562" s="43">
        <f t="shared" si="84"/>
        <v>39845</v>
      </c>
      <c r="Q562" s="41">
        <f t="shared" si="85"/>
        <v>2008</v>
      </c>
      <c r="R562" s="41">
        <f t="shared" si="86"/>
        <v>2009</v>
      </c>
      <c r="S562" s="43" t="str">
        <f>YEAR(Taulukko1[[#This Row],[Alku KK]])&amp;"Q"&amp;ROUNDDOWN((MONTH(Taulukko1[[#This Row],[Alku KK]])-1)/3+1,0)</f>
        <v>2008Q4</v>
      </c>
      <c r="T562" s="43" t="str">
        <f>YEAR(Taulukko1[[#This Row],[Loppu KK]])&amp;"Q"&amp;ROUNDDOWN((MONTH(Taulukko1[[#This Row],[Loppu KK]])-1)/3+1,0)</f>
        <v>2009Q1</v>
      </c>
      <c r="U562" s="66">
        <f>IF(COUNT(Taulukko1[[#This Row],[Neuvottelujen alaiset ]])=1,Taulukko1[[#This Row],[Neuvottelujen alaiset ]],Taulukko1[[#This Row],[Vähennystarve]])</f>
        <v>45</v>
      </c>
      <c r="V562" s="44">
        <f t="shared" si="87"/>
        <v>0</v>
      </c>
      <c r="W562" s="44">
        <f t="shared" si="88"/>
        <v>0</v>
      </c>
      <c r="X562" s="44" t="e">
        <f t="shared" si="89"/>
        <v>#DIV/0!</v>
      </c>
      <c r="Y562" s="90" t="b">
        <f>AND(MONTH(Taulukko1[[#This Row],[Alku PVM]] )=6,DAY(Taulukko1[[#This Row],[Alku PVM]] )&gt;19)</f>
        <v>0</v>
      </c>
      <c r="Z562" s="90" t="b">
        <f>AND(MONTH(Taulukko1[[#This Row],[Loppu PVM]] )=6,DAY(Taulukko1[[#This Row],[Loppu PVM]] )&gt;19)</f>
        <v>0</v>
      </c>
      <c r="AA562" s="90" t="b">
        <f>OR(MONTH(Taulukko1[[#This Row],[Alku PVM]] )&lt;=5,AND(MONTH(Taulukko1[[#This Row],[Alku PVM]] )=6,DAY(Taulukko1[[#This Row],[Alku PVM]] )&lt;20))</f>
        <v>0</v>
      </c>
      <c r="AB562" s="90" t="b">
        <f>OR(MONTH(Taulukko1[[#This Row],[Loppu PVM]])&lt;=5,AND(MONTH(Taulukko1[[#This Row],[Loppu PVM]] )=6,DAY(Taulukko1[[#This Row],[Loppu PVM]])&lt;20))</f>
        <v>1</v>
      </c>
      <c r="AC562" s="90" t="b">
        <f>OR(MONTH(Taulukko1[[#This Row],[Alku PVM]] )&lt;=3,AND(MONTH(Taulukko1[[#This Row],[Alku PVM]] )=3))</f>
        <v>0</v>
      </c>
      <c r="AD562" s="90" t="b">
        <f>OR(MONTH(Taulukko1[[#This Row],[Loppu PVM]] )&lt;=3,AND(MONTH(Taulukko1[[#This Row],[Loppu PVM]] )=3))</f>
        <v>1</v>
      </c>
      <c r="AE562" s="90" t="b">
        <f>OR(MONTH(Taulukko1[[#This Row],[Alku PVM]] )&lt;=9,AND(MONTH(Taulukko1[[#This Row],[Alku PVM]] )=9))</f>
        <v>0</v>
      </c>
      <c r="AF562" s="90" t="b">
        <f>OR(MONTH(Taulukko1[[#This Row],[Loppu PVM]])&lt;=9,AND(MONTH(Taulukko1[[#This Row],[Loppu PVM]] )=9))</f>
        <v>1</v>
      </c>
      <c r="AG562" s="90" t="b">
        <f>OR(MONTH(Taulukko1[[#This Row],[Alku PVM]] )&lt;=6,AND(MONTH(Taulukko1[[#This Row],[Alku PVM]] )=6))</f>
        <v>0</v>
      </c>
      <c r="AH562" s="90" t="b">
        <f>OR(MONTH(Taulukko1[[#This Row],[Loppu PVM]])&lt;=6,AND(MONTH(Taulukko1[[#This Row],[Loppu PVM]] )=6))</f>
        <v>1</v>
      </c>
    </row>
    <row r="563" spans="1:34" ht="12.75" customHeight="1">
      <c r="A563" t="s">
        <v>1124</v>
      </c>
      <c r="B563" s="23">
        <v>39780</v>
      </c>
      <c r="C563" t="s">
        <v>2058</v>
      </c>
      <c r="E563" s="62">
        <v>0</v>
      </c>
      <c r="F563" s="4">
        <v>39794</v>
      </c>
      <c r="G563" s="5">
        <v>0</v>
      </c>
      <c r="H563" s="22">
        <v>700</v>
      </c>
      <c r="I563" s="126">
        <f>INDEX('TOL2008'!B:B,MATCH(A563,'TOL2008'!A:A,0))</f>
        <v>28300</v>
      </c>
      <c r="J563" s="126" t="str">
        <f>INDEX(Pääluokka!$H$2:$H$100,MATCH(VALUE(LEFT(Taulukko1[[#This Row],[TOL2008]],2)),Pääluokka!$G$2:$G$100,0))</f>
        <v>Teollisuus</v>
      </c>
      <c r="K563" s="126" t="str">
        <f>INDEX(Pääluokka!$I$2:$I$100,MATCH(VALUE(LEFT(Taulukko1[[#This Row],[TOL2008]],2)),Pääluokka!$G$2:$G$100,0))</f>
        <v>Teollisuus (C-E)</v>
      </c>
      <c r="L563" s="41">
        <f t="shared" si="80"/>
        <v>14</v>
      </c>
      <c r="M563" s="43">
        <f t="shared" si="81"/>
        <v>39780</v>
      </c>
      <c r="N563" s="43">
        <f t="shared" si="82"/>
        <v>39794</v>
      </c>
      <c r="O563" s="43">
        <f t="shared" si="83"/>
        <v>39753</v>
      </c>
      <c r="P563" s="43">
        <f t="shared" si="84"/>
        <v>39783</v>
      </c>
      <c r="Q563" s="41">
        <f t="shared" si="85"/>
        <v>2008</v>
      </c>
      <c r="R563" s="41">
        <f t="shared" si="86"/>
        <v>2008</v>
      </c>
      <c r="S563" s="43" t="str">
        <f>YEAR(Taulukko1[[#This Row],[Alku KK]])&amp;"Q"&amp;ROUNDDOWN((MONTH(Taulukko1[[#This Row],[Alku KK]])-1)/3+1,0)</f>
        <v>2008Q4</v>
      </c>
      <c r="T563" s="43" t="str">
        <f>YEAR(Taulukko1[[#This Row],[Loppu KK]])&amp;"Q"&amp;ROUNDDOWN((MONTH(Taulukko1[[#This Row],[Loppu KK]])-1)/3+1,0)</f>
        <v>2008Q4</v>
      </c>
      <c r="U563" s="66">
        <f>IF(COUNT(Taulukko1[[#This Row],[Neuvottelujen alaiset ]])=1,Taulukko1[[#This Row],[Neuvottelujen alaiset ]],Taulukko1[[#This Row],[Vähennystarve]])</f>
        <v>700</v>
      </c>
      <c r="V563" s="44">
        <f t="shared" si="87"/>
        <v>0</v>
      </c>
      <c r="W563" s="44">
        <f t="shared" si="88"/>
        <v>0</v>
      </c>
      <c r="X563" s="44" t="e">
        <f t="shared" si="89"/>
        <v>#DIV/0!</v>
      </c>
      <c r="Y563" s="90" t="b">
        <f>AND(MONTH(Taulukko1[[#This Row],[Alku PVM]] )=6,DAY(Taulukko1[[#This Row],[Alku PVM]] )&gt;19)</f>
        <v>0</v>
      </c>
      <c r="Z563" s="90" t="b">
        <f>AND(MONTH(Taulukko1[[#This Row],[Loppu PVM]] )=6,DAY(Taulukko1[[#This Row],[Loppu PVM]] )&gt;19)</f>
        <v>0</v>
      </c>
      <c r="AA563" s="90" t="b">
        <f>OR(MONTH(Taulukko1[[#This Row],[Alku PVM]] )&lt;=5,AND(MONTH(Taulukko1[[#This Row],[Alku PVM]] )=6,DAY(Taulukko1[[#This Row],[Alku PVM]] )&lt;20))</f>
        <v>0</v>
      </c>
      <c r="AB563" s="90" t="b">
        <f>OR(MONTH(Taulukko1[[#This Row],[Loppu PVM]])&lt;=5,AND(MONTH(Taulukko1[[#This Row],[Loppu PVM]] )=6,DAY(Taulukko1[[#This Row],[Loppu PVM]])&lt;20))</f>
        <v>0</v>
      </c>
      <c r="AC563" s="90" t="b">
        <f>OR(MONTH(Taulukko1[[#This Row],[Alku PVM]] )&lt;=3,AND(MONTH(Taulukko1[[#This Row],[Alku PVM]] )=3))</f>
        <v>0</v>
      </c>
      <c r="AD563" s="90" t="b">
        <f>OR(MONTH(Taulukko1[[#This Row],[Loppu PVM]] )&lt;=3,AND(MONTH(Taulukko1[[#This Row],[Loppu PVM]] )=3))</f>
        <v>0</v>
      </c>
      <c r="AE563" s="90" t="b">
        <f>OR(MONTH(Taulukko1[[#This Row],[Alku PVM]] )&lt;=9,AND(MONTH(Taulukko1[[#This Row],[Alku PVM]] )=9))</f>
        <v>0</v>
      </c>
      <c r="AF563" s="90" t="b">
        <f>OR(MONTH(Taulukko1[[#This Row],[Loppu PVM]])&lt;=9,AND(MONTH(Taulukko1[[#This Row],[Loppu PVM]] )=9))</f>
        <v>0</v>
      </c>
      <c r="AG563" s="90" t="b">
        <f>OR(MONTH(Taulukko1[[#This Row],[Alku PVM]] )&lt;=6,AND(MONTH(Taulukko1[[#This Row],[Alku PVM]] )=6))</f>
        <v>0</v>
      </c>
      <c r="AH563" s="90" t="b">
        <f>OR(MONTH(Taulukko1[[#This Row],[Loppu PVM]])&lt;=6,AND(MONTH(Taulukko1[[#This Row],[Loppu PVM]] )=6))</f>
        <v>0</v>
      </c>
    </row>
    <row r="564" spans="1:34" ht="12.75" customHeight="1">
      <c r="A564" t="s">
        <v>351</v>
      </c>
      <c r="B564" s="23">
        <v>39780</v>
      </c>
      <c r="C564" t="s">
        <v>1997</v>
      </c>
      <c r="E564" s="62">
        <v>40</v>
      </c>
      <c r="F564" s="4"/>
      <c r="G564" s="5"/>
      <c r="H564" s="22">
        <v>260</v>
      </c>
      <c r="I564" s="126">
        <f>INDEX('TOL2008'!B:B,MATCH(A564,'TOL2008'!A:A,0))</f>
        <v>28950</v>
      </c>
      <c r="J564" s="126" t="str">
        <f>INDEX(Pääluokka!$H$2:$H$100,MATCH(VALUE(LEFT(Taulukko1[[#This Row],[TOL2008]],2)),Pääluokka!$G$2:$G$100,0))</f>
        <v>Teollisuus</v>
      </c>
      <c r="K564" s="126" t="str">
        <f>INDEX(Pääluokka!$I$2:$I$100,MATCH(VALUE(LEFT(Taulukko1[[#This Row],[TOL2008]],2)),Pääluokka!$G$2:$G$100,0))</f>
        <v>Teollisuus (C-E)</v>
      </c>
      <c r="L564" s="41" t="str">
        <f t="shared" si="80"/>
        <v>NA</v>
      </c>
      <c r="M564" s="43">
        <f t="shared" si="81"/>
        <v>39780</v>
      </c>
      <c r="N564" s="43">
        <f t="shared" si="82"/>
        <v>39831</v>
      </c>
      <c r="O564" s="43">
        <f t="shared" si="83"/>
        <v>39753</v>
      </c>
      <c r="P564" s="43">
        <f t="shared" si="84"/>
        <v>39814</v>
      </c>
      <c r="Q564" s="41">
        <f t="shared" si="85"/>
        <v>2008</v>
      </c>
      <c r="R564" s="41">
        <f t="shared" si="86"/>
        <v>2009</v>
      </c>
      <c r="S564" s="43" t="str">
        <f>YEAR(Taulukko1[[#This Row],[Alku KK]])&amp;"Q"&amp;ROUNDDOWN((MONTH(Taulukko1[[#This Row],[Alku KK]])-1)/3+1,0)</f>
        <v>2008Q4</v>
      </c>
      <c r="T564" s="43" t="str">
        <f>YEAR(Taulukko1[[#This Row],[Loppu KK]])&amp;"Q"&amp;ROUNDDOWN((MONTH(Taulukko1[[#This Row],[Loppu KK]])-1)/3+1,0)</f>
        <v>2009Q1</v>
      </c>
      <c r="U564" s="66">
        <f>IF(COUNT(Taulukko1[[#This Row],[Neuvottelujen alaiset ]])=1,Taulukko1[[#This Row],[Neuvottelujen alaiset ]],Taulukko1[[#This Row],[Vähennystarve]])</f>
        <v>260</v>
      </c>
      <c r="V564" s="44">
        <f t="shared" si="87"/>
        <v>0.15384615384615385</v>
      </c>
      <c r="W564" s="44" t="str">
        <f t="shared" si="88"/>
        <v>NA</v>
      </c>
      <c r="X564" s="44" t="str">
        <f t="shared" si="89"/>
        <v>NA</v>
      </c>
      <c r="Y564" s="90" t="b">
        <f>AND(MONTH(Taulukko1[[#This Row],[Alku PVM]] )=6,DAY(Taulukko1[[#This Row],[Alku PVM]] )&gt;19)</f>
        <v>0</v>
      </c>
      <c r="Z564" s="90" t="b">
        <f>AND(MONTH(Taulukko1[[#This Row],[Loppu PVM]] )=6,DAY(Taulukko1[[#This Row],[Loppu PVM]] )&gt;19)</f>
        <v>0</v>
      </c>
      <c r="AA564" s="90" t="b">
        <f>OR(MONTH(Taulukko1[[#This Row],[Alku PVM]] )&lt;=5,AND(MONTH(Taulukko1[[#This Row],[Alku PVM]] )=6,DAY(Taulukko1[[#This Row],[Alku PVM]] )&lt;20))</f>
        <v>0</v>
      </c>
      <c r="AB564" s="90" t="b">
        <f>OR(MONTH(Taulukko1[[#This Row],[Loppu PVM]])&lt;=5,AND(MONTH(Taulukko1[[#This Row],[Loppu PVM]] )=6,DAY(Taulukko1[[#This Row],[Loppu PVM]])&lt;20))</f>
        <v>1</v>
      </c>
      <c r="AC564" s="90" t="b">
        <f>OR(MONTH(Taulukko1[[#This Row],[Alku PVM]] )&lt;=3,AND(MONTH(Taulukko1[[#This Row],[Alku PVM]] )=3))</f>
        <v>0</v>
      </c>
      <c r="AD564" s="90" t="b">
        <f>OR(MONTH(Taulukko1[[#This Row],[Loppu PVM]] )&lt;=3,AND(MONTH(Taulukko1[[#This Row],[Loppu PVM]] )=3))</f>
        <v>1</v>
      </c>
      <c r="AE564" s="90" t="b">
        <f>OR(MONTH(Taulukko1[[#This Row],[Alku PVM]] )&lt;=9,AND(MONTH(Taulukko1[[#This Row],[Alku PVM]] )=9))</f>
        <v>0</v>
      </c>
      <c r="AF564" s="90" t="b">
        <f>OR(MONTH(Taulukko1[[#This Row],[Loppu PVM]])&lt;=9,AND(MONTH(Taulukko1[[#This Row],[Loppu PVM]] )=9))</f>
        <v>1</v>
      </c>
      <c r="AG564" s="90" t="b">
        <f>OR(MONTH(Taulukko1[[#This Row],[Alku PVM]] )&lt;=6,AND(MONTH(Taulukko1[[#This Row],[Alku PVM]] )=6))</f>
        <v>0</v>
      </c>
      <c r="AH564" s="90" t="b">
        <f>OR(MONTH(Taulukko1[[#This Row],[Loppu PVM]])&lt;=6,AND(MONTH(Taulukko1[[#This Row],[Loppu PVM]] )=6))</f>
        <v>1</v>
      </c>
    </row>
    <row r="565" spans="1:34" ht="12.75" customHeight="1">
      <c r="A565" t="s">
        <v>1971</v>
      </c>
      <c r="B565" s="23">
        <v>39780</v>
      </c>
      <c r="C565" t="s">
        <v>2620</v>
      </c>
      <c r="E565" s="62">
        <v>0</v>
      </c>
      <c r="F565" s="4">
        <v>39820</v>
      </c>
      <c r="G565" s="5">
        <v>0</v>
      </c>
      <c r="H565" s="16">
        <v>184</v>
      </c>
      <c r="I565" s="126" t="str">
        <f>INDEX('TOL2008'!B:B,MATCH(A3687,'TOL2008'!A:A,0))</f>
        <v>08112</v>
      </c>
      <c r="J565" s="126" t="str">
        <f>INDEX(Pääluokka!$H$2:$H$100,MATCH(VALUE(LEFT(Taulukko1[[#This Row],[TOL2008]],2)),Pääluokka!$G$2:$G$100,0))</f>
        <v>Kaivostoiminta ja louhinta</v>
      </c>
      <c r="K565" s="126" t="str">
        <f>INDEX(Pääluokka!$I$2:$I$100,MATCH(VALUE(LEFT(Taulukko1[[#This Row],[TOL2008]],2)),Pääluokka!$G$2:$G$100,0))</f>
        <v>Alkutuotanto (A-B)</v>
      </c>
      <c r="L565" s="41">
        <f t="shared" si="80"/>
        <v>40</v>
      </c>
      <c r="M565" s="43">
        <f t="shared" si="81"/>
        <v>39780</v>
      </c>
      <c r="N565" s="43">
        <f t="shared" si="82"/>
        <v>39820</v>
      </c>
      <c r="O565" s="43">
        <f t="shared" si="83"/>
        <v>39753</v>
      </c>
      <c r="P565" s="43">
        <f t="shared" si="84"/>
        <v>39814</v>
      </c>
      <c r="Q565" s="41">
        <f t="shared" si="85"/>
        <v>2008</v>
      </c>
      <c r="R565" s="41">
        <f t="shared" si="86"/>
        <v>2009</v>
      </c>
      <c r="S565" s="43" t="str">
        <f>YEAR(Taulukko1[[#This Row],[Alku KK]])&amp;"Q"&amp;ROUNDDOWN((MONTH(Taulukko1[[#This Row],[Alku KK]])-1)/3+1,0)</f>
        <v>2008Q4</v>
      </c>
      <c r="T565" s="43" t="str">
        <f>YEAR(Taulukko1[[#This Row],[Loppu KK]])&amp;"Q"&amp;ROUNDDOWN((MONTH(Taulukko1[[#This Row],[Loppu KK]])-1)/3+1,0)</f>
        <v>2009Q1</v>
      </c>
      <c r="U565" s="66">
        <f>IF(COUNT(Taulukko1[[#This Row],[Neuvottelujen alaiset ]])=1,Taulukko1[[#This Row],[Neuvottelujen alaiset ]],Taulukko1[[#This Row],[Vähennystarve]])</f>
        <v>184</v>
      </c>
      <c r="V565" s="44">
        <f t="shared" si="87"/>
        <v>0</v>
      </c>
      <c r="W565" s="44">
        <f t="shared" si="88"/>
        <v>0</v>
      </c>
      <c r="X565" s="44" t="e">
        <f t="shared" si="89"/>
        <v>#DIV/0!</v>
      </c>
      <c r="Y565" s="90" t="b">
        <f>AND(MONTH(Taulukko1[[#This Row],[Alku PVM]] )=6,DAY(Taulukko1[[#This Row],[Alku PVM]] )&gt;19)</f>
        <v>0</v>
      </c>
      <c r="Z565" s="90" t="b">
        <f>AND(MONTH(Taulukko1[[#This Row],[Loppu PVM]] )=6,DAY(Taulukko1[[#This Row],[Loppu PVM]] )&gt;19)</f>
        <v>0</v>
      </c>
      <c r="AA565" s="90" t="b">
        <f>OR(MONTH(Taulukko1[[#This Row],[Alku PVM]] )&lt;=5,AND(MONTH(Taulukko1[[#This Row],[Alku PVM]] )=6,DAY(Taulukko1[[#This Row],[Alku PVM]] )&lt;20))</f>
        <v>0</v>
      </c>
      <c r="AB565" s="90" t="b">
        <f>OR(MONTH(Taulukko1[[#This Row],[Loppu PVM]])&lt;=5,AND(MONTH(Taulukko1[[#This Row],[Loppu PVM]] )=6,DAY(Taulukko1[[#This Row],[Loppu PVM]])&lt;20))</f>
        <v>1</v>
      </c>
      <c r="AC565" s="90" t="b">
        <f>OR(MONTH(Taulukko1[[#This Row],[Alku PVM]] )&lt;=3,AND(MONTH(Taulukko1[[#This Row],[Alku PVM]] )=3))</f>
        <v>0</v>
      </c>
      <c r="AD565" s="90" t="b">
        <f>OR(MONTH(Taulukko1[[#This Row],[Loppu PVM]] )&lt;=3,AND(MONTH(Taulukko1[[#This Row],[Loppu PVM]] )=3))</f>
        <v>1</v>
      </c>
      <c r="AE565" s="90" t="b">
        <f>OR(MONTH(Taulukko1[[#This Row],[Alku PVM]] )&lt;=9,AND(MONTH(Taulukko1[[#This Row],[Alku PVM]] )=9))</f>
        <v>0</v>
      </c>
      <c r="AF565" s="90" t="b">
        <f>OR(MONTH(Taulukko1[[#This Row],[Loppu PVM]])&lt;=9,AND(MONTH(Taulukko1[[#This Row],[Loppu PVM]] )=9))</f>
        <v>1</v>
      </c>
      <c r="AG565" s="90" t="b">
        <f>OR(MONTH(Taulukko1[[#This Row],[Alku PVM]] )&lt;=6,AND(MONTH(Taulukko1[[#This Row],[Alku PVM]] )=6))</f>
        <v>0</v>
      </c>
      <c r="AH565" s="90" t="b">
        <f>OR(MONTH(Taulukko1[[#This Row],[Loppu PVM]])&lt;=6,AND(MONTH(Taulukko1[[#This Row],[Loppu PVM]] )=6))</f>
        <v>1</v>
      </c>
    </row>
    <row r="566" spans="1:34" ht="12.75" customHeight="1">
      <c r="A566" t="s">
        <v>1940</v>
      </c>
      <c r="B566" s="23">
        <v>39780</v>
      </c>
      <c r="C566" t="s">
        <v>2536</v>
      </c>
      <c r="E566" s="62">
        <v>0</v>
      </c>
      <c r="F566" s="4">
        <v>39829</v>
      </c>
      <c r="G566" s="5">
        <v>0</v>
      </c>
      <c r="H566" s="16">
        <v>60</v>
      </c>
      <c r="I566" s="126" t="e">
        <f>INDEX('TOL2008'!B:B,MATCH(A566,'TOL2008'!A:A,0))</f>
        <v>#N/A</v>
      </c>
      <c r="J566" s="126" t="e">
        <f>INDEX(Pääluokka!$H$2:$H$100,MATCH(VALUE(LEFT(Taulukko1[[#This Row],[TOL2008]],2)),Pääluokka!$G$2:$G$100,0))</f>
        <v>#N/A</v>
      </c>
      <c r="K566" s="126" t="e">
        <f>INDEX(Pääluokka!$I$2:$I$100,MATCH(VALUE(LEFT(Taulukko1[[#This Row],[TOL2008]],2)),Pääluokka!$G$2:$G$100,0))</f>
        <v>#N/A</v>
      </c>
      <c r="L566" s="41">
        <f t="shared" si="80"/>
        <v>49</v>
      </c>
      <c r="M566" s="43">
        <f t="shared" si="81"/>
        <v>39780</v>
      </c>
      <c r="N566" s="43">
        <f t="shared" si="82"/>
        <v>39829</v>
      </c>
      <c r="O566" s="43">
        <f t="shared" si="83"/>
        <v>39753</v>
      </c>
      <c r="P566" s="43">
        <f t="shared" si="84"/>
        <v>39814</v>
      </c>
      <c r="Q566" s="41">
        <f t="shared" si="85"/>
        <v>2008</v>
      </c>
      <c r="R566" s="41">
        <f t="shared" si="86"/>
        <v>2009</v>
      </c>
      <c r="S566" s="43" t="str">
        <f>YEAR(Taulukko1[[#This Row],[Alku KK]])&amp;"Q"&amp;ROUNDDOWN((MONTH(Taulukko1[[#This Row],[Alku KK]])-1)/3+1,0)</f>
        <v>2008Q4</v>
      </c>
      <c r="T566" s="43" t="str">
        <f>YEAR(Taulukko1[[#This Row],[Loppu KK]])&amp;"Q"&amp;ROUNDDOWN((MONTH(Taulukko1[[#This Row],[Loppu KK]])-1)/3+1,0)</f>
        <v>2009Q1</v>
      </c>
      <c r="U566" s="66">
        <f>IF(COUNT(Taulukko1[[#This Row],[Neuvottelujen alaiset ]])=1,Taulukko1[[#This Row],[Neuvottelujen alaiset ]],Taulukko1[[#This Row],[Vähennystarve]])</f>
        <v>60</v>
      </c>
      <c r="V566" s="44">
        <f t="shared" si="87"/>
        <v>0</v>
      </c>
      <c r="W566" s="44">
        <f t="shared" si="88"/>
        <v>0</v>
      </c>
      <c r="X566" s="44" t="e">
        <f t="shared" si="89"/>
        <v>#DIV/0!</v>
      </c>
      <c r="Y566" s="90" t="b">
        <f>AND(MONTH(Taulukko1[[#This Row],[Alku PVM]] )=6,DAY(Taulukko1[[#This Row],[Alku PVM]] )&gt;19)</f>
        <v>0</v>
      </c>
      <c r="Z566" s="90" t="b">
        <f>AND(MONTH(Taulukko1[[#This Row],[Loppu PVM]] )=6,DAY(Taulukko1[[#This Row],[Loppu PVM]] )&gt;19)</f>
        <v>0</v>
      </c>
      <c r="AA566" s="90" t="b">
        <f>OR(MONTH(Taulukko1[[#This Row],[Alku PVM]] )&lt;=5,AND(MONTH(Taulukko1[[#This Row],[Alku PVM]] )=6,DAY(Taulukko1[[#This Row],[Alku PVM]] )&lt;20))</f>
        <v>0</v>
      </c>
      <c r="AB566" s="90" t="b">
        <f>OR(MONTH(Taulukko1[[#This Row],[Loppu PVM]])&lt;=5,AND(MONTH(Taulukko1[[#This Row],[Loppu PVM]] )=6,DAY(Taulukko1[[#This Row],[Loppu PVM]])&lt;20))</f>
        <v>1</v>
      </c>
      <c r="AC566" s="90" t="b">
        <f>OR(MONTH(Taulukko1[[#This Row],[Alku PVM]] )&lt;=3,AND(MONTH(Taulukko1[[#This Row],[Alku PVM]] )=3))</f>
        <v>0</v>
      </c>
      <c r="AD566" s="90" t="b">
        <f>OR(MONTH(Taulukko1[[#This Row],[Loppu PVM]] )&lt;=3,AND(MONTH(Taulukko1[[#This Row],[Loppu PVM]] )=3))</f>
        <v>1</v>
      </c>
      <c r="AE566" s="90" t="b">
        <f>OR(MONTH(Taulukko1[[#This Row],[Alku PVM]] )&lt;=9,AND(MONTH(Taulukko1[[#This Row],[Alku PVM]] )=9))</f>
        <v>0</v>
      </c>
      <c r="AF566" s="90" t="b">
        <f>OR(MONTH(Taulukko1[[#This Row],[Loppu PVM]])&lt;=9,AND(MONTH(Taulukko1[[#This Row],[Loppu PVM]] )=9))</f>
        <v>1</v>
      </c>
      <c r="AG566" s="90" t="b">
        <f>OR(MONTH(Taulukko1[[#This Row],[Alku PVM]] )&lt;=6,AND(MONTH(Taulukko1[[#This Row],[Alku PVM]] )=6))</f>
        <v>0</v>
      </c>
      <c r="AH566" s="90" t="b">
        <f>OR(MONTH(Taulukko1[[#This Row],[Loppu PVM]])&lt;=6,AND(MONTH(Taulukko1[[#This Row],[Loppu PVM]] )=6))</f>
        <v>1</v>
      </c>
    </row>
    <row r="567" spans="1:34" ht="12.75" customHeight="1">
      <c r="A567" t="s">
        <v>1872</v>
      </c>
      <c r="B567" s="23">
        <v>39780</v>
      </c>
      <c r="C567" t="s">
        <v>1871</v>
      </c>
      <c r="E567" s="62">
        <v>15</v>
      </c>
      <c r="F567" s="4"/>
      <c r="G567" s="5"/>
      <c r="H567" s="16">
        <v>15</v>
      </c>
      <c r="I567" s="126" t="e">
        <f>INDEX('TOL2008'!B:B,MATCH(A567,'TOL2008'!A:A,0))</f>
        <v>#N/A</v>
      </c>
      <c r="J567" s="126" t="e">
        <f>INDEX(Pääluokka!$H$2:$H$100,MATCH(VALUE(LEFT(Taulukko1[[#This Row],[TOL2008]],2)),Pääluokka!$G$2:$G$100,0))</f>
        <v>#N/A</v>
      </c>
      <c r="K567" s="126" t="e">
        <f>INDEX(Pääluokka!$I$2:$I$100,MATCH(VALUE(LEFT(Taulukko1[[#This Row],[TOL2008]],2)),Pääluokka!$G$2:$G$100,0))</f>
        <v>#N/A</v>
      </c>
      <c r="L567" s="41" t="str">
        <f t="shared" si="80"/>
        <v>NA</v>
      </c>
      <c r="M567" s="43">
        <f t="shared" si="81"/>
        <v>39780</v>
      </c>
      <c r="N567" s="43">
        <f t="shared" si="82"/>
        <v>39831</v>
      </c>
      <c r="O567" s="43">
        <f t="shared" si="83"/>
        <v>39753</v>
      </c>
      <c r="P567" s="43">
        <f t="shared" si="84"/>
        <v>39814</v>
      </c>
      <c r="Q567" s="41">
        <f t="shared" si="85"/>
        <v>2008</v>
      </c>
      <c r="R567" s="41">
        <f t="shared" si="86"/>
        <v>2009</v>
      </c>
      <c r="S567" s="43" t="str">
        <f>YEAR(Taulukko1[[#This Row],[Alku KK]])&amp;"Q"&amp;ROUNDDOWN((MONTH(Taulukko1[[#This Row],[Alku KK]])-1)/3+1,0)</f>
        <v>2008Q4</v>
      </c>
      <c r="T567" s="43" t="str">
        <f>YEAR(Taulukko1[[#This Row],[Loppu KK]])&amp;"Q"&amp;ROUNDDOWN((MONTH(Taulukko1[[#This Row],[Loppu KK]])-1)/3+1,0)</f>
        <v>2009Q1</v>
      </c>
      <c r="U567" s="66">
        <f>IF(COUNT(Taulukko1[[#This Row],[Neuvottelujen alaiset ]])=1,Taulukko1[[#This Row],[Neuvottelujen alaiset ]],Taulukko1[[#This Row],[Vähennystarve]])</f>
        <v>15</v>
      </c>
      <c r="V567" s="44">
        <f t="shared" si="87"/>
        <v>1</v>
      </c>
      <c r="W567" s="44" t="str">
        <f t="shared" si="88"/>
        <v>NA</v>
      </c>
      <c r="X567" s="44" t="str">
        <f t="shared" si="89"/>
        <v>NA</v>
      </c>
      <c r="Y567" s="90" t="b">
        <f>AND(MONTH(Taulukko1[[#This Row],[Alku PVM]] )=6,DAY(Taulukko1[[#This Row],[Alku PVM]] )&gt;19)</f>
        <v>0</v>
      </c>
      <c r="Z567" s="90" t="b">
        <f>AND(MONTH(Taulukko1[[#This Row],[Loppu PVM]] )=6,DAY(Taulukko1[[#This Row],[Loppu PVM]] )&gt;19)</f>
        <v>0</v>
      </c>
      <c r="AA567" s="90" t="b">
        <f>OR(MONTH(Taulukko1[[#This Row],[Alku PVM]] )&lt;=5,AND(MONTH(Taulukko1[[#This Row],[Alku PVM]] )=6,DAY(Taulukko1[[#This Row],[Alku PVM]] )&lt;20))</f>
        <v>0</v>
      </c>
      <c r="AB567" s="90" t="b">
        <f>OR(MONTH(Taulukko1[[#This Row],[Loppu PVM]])&lt;=5,AND(MONTH(Taulukko1[[#This Row],[Loppu PVM]] )=6,DAY(Taulukko1[[#This Row],[Loppu PVM]])&lt;20))</f>
        <v>1</v>
      </c>
      <c r="AC567" s="90" t="b">
        <f>OR(MONTH(Taulukko1[[#This Row],[Alku PVM]] )&lt;=3,AND(MONTH(Taulukko1[[#This Row],[Alku PVM]] )=3))</f>
        <v>0</v>
      </c>
      <c r="AD567" s="90" t="b">
        <f>OR(MONTH(Taulukko1[[#This Row],[Loppu PVM]] )&lt;=3,AND(MONTH(Taulukko1[[#This Row],[Loppu PVM]] )=3))</f>
        <v>1</v>
      </c>
      <c r="AE567" s="90" t="b">
        <f>OR(MONTH(Taulukko1[[#This Row],[Alku PVM]] )&lt;=9,AND(MONTH(Taulukko1[[#This Row],[Alku PVM]] )=9))</f>
        <v>0</v>
      </c>
      <c r="AF567" s="90" t="b">
        <f>OR(MONTH(Taulukko1[[#This Row],[Loppu PVM]])&lt;=9,AND(MONTH(Taulukko1[[#This Row],[Loppu PVM]] )=9))</f>
        <v>1</v>
      </c>
      <c r="AG567" s="90" t="b">
        <f>OR(MONTH(Taulukko1[[#This Row],[Alku PVM]] )&lt;=6,AND(MONTH(Taulukko1[[#This Row],[Alku PVM]] )=6))</f>
        <v>0</v>
      </c>
      <c r="AH567" s="90" t="b">
        <f>OR(MONTH(Taulukko1[[#This Row],[Loppu PVM]])&lt;=6,AND(MONTH(Taulukko1[[#This Row],[Loppu PVM]] )=6))</f>
        <v>1</v>
      </c>
    </row>
    <row r="568" spans="1:34" ht="12.75" customHeight="1">
      <c r="A568" t="s">
        <v>107</v>
      </c>
      <c r="B568" s="23">
        <v>39780</v>
      </c>
      <c r="C568" t="s">
        <v>2324</v>
      </c>
      <c r="E568" s="62">
        <v>15</v>
      </c>
      <c r="F568" s="4">
        <v>39823</v>
      </c>
      <c r="G568" s="5">
        <v>0</v>
      </c>
      <c r="H568" s="16">
        <v>15</v>
      </c>
      <c r="I568" s="126">
        <f>INDEX('TOL2008'!B:B,MATCH(A568,'TOL2008'!A:A,0))</f>
        <v>22190</v>
      </c>
      <c r="J568" s="126" t="str">
        <f>INDEX(Pääluokka!$H$2:$H$100,MATCH(VALUE(LEFT(Taulukko1[[#This Row],[TOL2008]],2)),Pääluokka!$G$2:$G$100,0))</f>
        <v>Teollisuus</v>
      </c>
      <c r="K568" s="126" t="str">
        <f>INDEX(Pääluokka!$I$2:$I$100,MATCH(VALUE(LEFT(Taulukko1[[#This Row],[TOL2008]],2)),Pääluokka!$G$2:$G$100,0))</f>
        <v>Teollisuus (C-E)</v>
      </c>
      <c r="L568" s="41">
        <f t="shared" si="80"/>
        <v>43</v>
      </c>
      <c r="M568" s="43">
        <f t="shared" si="81"/>
        <v>39780</v>
      </c>
      <c r="N568" s="43">
        <f t="shared" si="82"/>
        <v>39823</v>
      </c>
      <c r="O568" s="43">
        <f t="shared" si="83"/>
        <v>39753</v>
      </c>
      <c r="P568" s="43">
        <f t="shared" si="84"/>
        <v>39814</v>
      </c>
      <c r="Q568" s="41">
        <f t="shared" si="85"/>
        <v>2008</v>
      </c>
      <c r="R568" s="41">
        <f t="shared" si="86"/>
        <v>2009</v>
      </c>
      <c r="S568" s="43" t="str">
        <f>YEAR(Taulukko1[[#This Row],[Alku KK]])&amp;"Q"&amp;ROUNDDOWN((MONTH(Taulukko1[[#This Row],[Alku KK]])-1)/3+1,0)</f>
        <v>2008Q4</v>
      </c>
      <c r="T568" s="43" t="str">
        <f>YEAR(Taulukko1[[#This Row],[Loppu KK]])&amp;"Q"&amp;ROUNDDOWN((MONTH(Taulukko1[[#This Row],[Loppu KK]])-1)/3+1,0)</f>
        <v>2009Q1</v>
      </c>
      <c r="U568" s="66">
        <f>IF(COUNT(Taulukko1[[#This Row],[Neuvottelujen alaiset ]])=1,Taulukko1[[#This Row],[Neuvottelujen alaiset ]],Taulukko1[[#This Row],[Vähennystarve]])</f>
        <v>15</v>
      </c>
      <c r="V568" s="44">
        <f t="shared" si="87"/>
        <v>1</v>
      </c>
      <c r="W568" s="44">
        <f t="shared" si="88"/>
        <v>0</v>
      </c>
      <c r="X568" s="44">
        <f t="shared" si="89"/>
        <v>0</v>
      </c>
      <c r="Y568" s="90" t="b">
        <f>AND(MONTH(Taulukko1[[#This Row],[Alku PVM]] )=6,DAY(Taulukko1[[#This Row],[Alku PVM]] )&gt;19)</f>
        <v>0</v>
      </c>
      <c r="Z568" s="90" t="b">
        <f>AND(MONTH(Taulukko1[[#This Row],[Loppu PVM]] )=6,DAY(Taulukko1[[#This Row],[Loppu PVM]] )&gt;19)</f>
        <v>0</v>
      </c>
      <c r="AA568" s="90" t="b">
        <f>OR(MONTH(Taulukko1[[#This Row],[Alku PVM]] )&lt;=5,AND(MONTH(Taulukko1[[#This Row],[Alku PVM]] )=6,DAY(Taulukko1[[#This Row],[Alku PVM]] )&lt;20))</f>
        <v>0</v>
      </c>
      <c r="AB568" s="90" t="b">
        <f>OR(MONTH(Taulukko1[[#This Row],[Loppu PVM]])&lt;=5,AND(MONTH(Taulukko1[[#This Row],[Loppu PVM]] )=6,DAY(Taulukko1[[#This Row],[Loppu PVM]])&lt;20))</f>
        <v>1</v>
      </c>
      <c r="AC568" s="90" t="b">
        <f>OR(MONTH(Taulukko1[[#This Row],[Alku PVM]] )&lt;=3,AND(MONTH(Taulukko1[[#This Row],[Alku PVM]] )=3))</f>
        <v>0</v>
      </c>
      <c r="AD568" s="90" t="b">
        <f>OR(MONTH(Taulukko1[[#This Row],[Loppu PVM]] )&lt;=3,AND(MONTH(Taulukko1[[#This Row],[Loppu PVM]] )=3))</f>
        <v>1</v>
      </c>
      <c r="AE568" s="90" t="b">
        <f>OR(MONTH(Taulukko1[[#This Row],[Alku PVM]] )&lt;=9,AND(MONTH(Taulukko1[[#This Row],[Alku PVM]] )=9))</f>
        <v>0</v>
      </c>
      <c r="AF568" s="90" t="b">
        <f>OR(MONTH(Taulukko1[[#This Row],[Loppu PVM]])&lt;=9,AND(MONTH(Taulukko1[[#This Row],[Loppu PVM]] )=9))</f>
        <v>1</v>
      </c>
      <c r="AG568" s="90" t="b">
        <f>OR(MONTH(Taulukko1[[#This Row],[Alku PVM]] )&lt;=6,AND(MONTH(Taulukko1[[#This Row],[Alku PVM]] )=6))</f>
        <v>0</v>
      </c>
      <c r="AH568" s="90" t="b">
        <f>OR(MONTH(Taulukko1[[#This Row],[Loppu PVM]])&lt;=6,AND(MONTH(Taulukko1[[#This Row],[Loppu PVM]] )=6))</f>
        <v>1</v>
      </c>
    </row>
    <row r="569" spans="1:34" ht="12.75" customHeight="1">
      <c r="A569" t="s">
        <v>3097</v>
      </c>
      <c r="B569" s="23">
        <v>39783</v>
      </c>
      <c r="C569" t="s">
        <v>3098</v>
      </c>
      <c r="F569" s="4">
        <v>39831</v>
      </c>
      <c r="G569" s="5">
        <v>54</v>
      </c>
      <c r="H569" s="18">
        <v>74</v>
      </c>
      <c r="I569" s="126">
        <f>INDEX('TOL2008'!B:B,MATCH(A569,'TOL2008'!A:A,0))</f>
        <v>45201</v>
      </c>
      <c r="J569" s="126" t="str">
        <f>INDEX(Pääluokka!$H$2:$H$100,MATCH(VALUE(LEFT(Taulukko1[[#This Row],[TOL2008]],2)),Pääluokka!$G$2:$G$100,0))</f>
        <v>Tukku- ja vähittäiskauppa; moottoriajoneuvojen ja moottoripyörien korjaus</v>
      </c>
      <c r="K569" s="126" t="str">
        <f>INDEX(Pääluokka!$I$2:$I$100,MATCH(VALUE(LEFT(Taulukko1[[#This Row],[TOL2008]],2)),Pääluokka!$G$2:$G$100,0))</f>
        <v>Palvelualat (G-N, R, S)</v>
      </c>
      <c r="L569" s="41">
        <f t="shared" si="80"/>
        <v>48</v>
      </c>
      <c r="M569" s="43">
        <f t="shared" si="81"/>
        <v>39783</v>
      </c>
      <c r="N569" s="43">
        <f t="shared" si="82"/>
        <v>39831</v>
      </c>
      <c r="O569" s="43">
        <f t="shared" si="83"/>
        <v>39783</v>
      </c>
      <c r="P569" s="43">
        <f t="shared" si="84"/>
        <v>39814</v>
      </c>
      <c r="Q569" s="41">
        <f t="shared" si="85"/>
        <v>2008</v>
      </c>
      <c r="R569" s="41">
        <f t="shared" si="86"/>
        <v>2009</v>
      </c>
      <c r="S569" s="43" t="str">
        <f>YEAR(Taulukko1[[#This Row],[Alku KK]])&amp;"Q"&amp;ROUNDDOWN((MONTH(Taulukko1[[#This Row],[Alku KK]])-1)/3+1,0)</f>
        <v>2008Q4</v>
      </c>
      <c r="T569" s="43" t="str">
        <f>YEAR(Taulukko1[[#This Row],[Loppu KK]])&amp;"Q"&amp;ROUNDDOWN((MONTH(Taulukko1[[#This Row],[Loppu KK]])-1)/3+1,0)</f>
        <v>2009Q1</v>
      </c>
      <c r="U569" s="66">
        <f>IF(COUNT(Taulukko1[[#This Row],[Neuvottelujen alaiset ]])=1,Taulukko1[[#This Row],[Neuvottelujen alaiset ]],Taulukko1[[#This Row],[Vähennystarve]])</f>
        <v>74</v>
      </c>
      <c r="V569" s="44" t="str">
        <f t="shared" si="87"/>
        <v>NA</v>
      </c>
      <c r="W569" s="44">
        <f t="shared" si="88"/>
        <v>0.72972972972972971</v>
      </c>
      <c r="X569" s="44" t="str">
        <f t="shared" si="89"/>
        <v>NA</v>
      </c>
      <c r="Y569" s="90" t="b">
        <f>AND(MONTH(Taulukko1[[#This Row],[Alku PVM]] )=6,DAY(Taulukko1[[#This Row],[Alku PVM]] )&gt;19)</f>
        <v>0</v>
      </c>
      <c r="Z569" s="90" t="b">
        <f>AND(MONTH(Taulukko1[[#This Row],[Loppu PVM]] )=6,DAY(Taulukko1[[#This Row],[Loppu PVM]] )&gt;19)</f>
        <v>0</v>
      </c>
      <c r="AA569" s="90" t="b">
        <f>OR(MONTH(Taulukko1[[#This Row],[Alku PVM]] )&lt;=5,AND(MONTH(Taulukko1[[#This Row],[Alku PVM]] )=6,DAY(Taulukko1[[#This Row],[Alku PVM]] )&lt;20))</f>
        <v>0</v>
      </c>
      <c r="AB569" s="90" t="b">
        <f>OR(MONTH(Taulukko1[[#This Row],[Loppu PVM]])&lt;=5,AND(MONTH(Taulukko1[[#This Row],[Loppu PVM]] )=6,DAY(Taulukko1[[#This Row],[Loppu PVM]])&lt;20))</f>
        <v>1</v>
      </c>
      <c r="AC569" s="90" t="b">
        <f>OR(MONTH(Taulukko1[[#This Row],[Alku PVM]] )&lt;=3,AND(MONTH(Taulukko1[[#This Row],[Alku PVM]] )=3))</f>
        <v>0</v>
      </c>
      <c r="AD569" s="90" t="b">
        <f>OR(MONTH(Taulukko1[[#This Row],[Loppu PVM]] )&lt;=3,AND(MONTH(Taulukko1[[#This Row],[Loppu PVM]] )=3))</f>
        <v>1</v>
      </c>
      <c r="AE569" s="90" t="b">
        <f>OR(MONTH(Taulukko1[[#This Row],[Alku PVM]] )&lt;=9,AND(MONTH(Taulukko1[[#This Row],[Alku PVM]] )=9))</f>
        <v>0</v>
      </c>
      <c r="AF569" s="90" t="b">
        <f>OR(MONTH(Taulukko1[[#This Row],[Loppu PVM]])&lt;=9,AND(MONTH(Taulukko1[[#This Row],[Loppu PVM]] )=9))</f>
        <v>1</v>
      </c>
      <c r="AG569" s="90" t="b">
        <f>OR(MONTH(Taulukko1[[#This Row],[Alku PVM]] )&lt;=6,AND(MONTH(Taulukko1[[#This Row],[Alku PVM]] )=6))</f>
        <v>0</v>
      </c>
      <c r="AH569" s="90" t="b">
        <f>OR(MONTH(Taulukko1[[#This Row],[Loppu PVM]])&lt;=6,AND(MONTH(Taulukko1[[#This Row],[Loppu PVM]] )=6))</f>
        <v>1</v>
      </c>
    </row>
    <row r="570" spans="1:34" ht="12.75" customHeight="1">
      <c r="A570" t="s">
        <v>1309</v>
      </c>
      <c r="B570" s="23">
        <v>39783</v>
      </c>
      <c r="C570" t="s">
        <v>3079</v>
      </c>
      <c r="F570" s="4">
        <v>39840</v>
      </c>
      <c r="G570" s="5">
        <v>30</v>
      </c>
      <c r="H570" s="18">
        <v>400</v>
      </c>
      <c r="I570" s="126" t="str">
        <f>INDEX('TOL2008'!B:B,MATCH(A570,'TOL2008'!A:A,0))</f>
        <v>46733</v>
      </c>
      <c r="J570" s="126" t="str">
        <f>INDEX(Pääluokka!$H$2:$H$100,MATCH(VALUE(LEFT(Taulukko1[[#This Row],[TOL2008]],2)),Pääluokka!$G$2:$G$100,0))</f>
        <v>Tukku- ja vähittäiskauppa; moottoriajoneuvojen ja moottoripyörien korjaus</v>
      </c>
      <c r="K570" s="126" t="str">
        <f>INDEX(Pääluokka!$I$2:$I$100,MATCH(VALUE(LEFT(Taulukko1[[#This Row],[TOL2008]],2)),Pääluokka!$G$2:$G$100,0))</f>
        <v>Palvelualat (G-N, R, S)</v>
      </c>
      <c r="L570" s="41">
        <f t="shared" si="80"/>
        <v>57</v>
      </c>
      <c r="M570" s="43">
        <f t="shared" si="81"/>
        <v>39783</v>
      </c>
      <c r="N570" s="43">
        <f t="shared" si="82"/>
        <v>39840</v>
      </c>
      <c r="O570" s="43">
        <f t="shared" si="83"/>
        <v>39783</v>
      </c>
      <c r="P570" s="43">
        <f t="shared" si="84"/>
        <v>39814</v>
      </c>
      <c r="Q570" s="41">
        <f t="shared" si="85"/>
        <v>2008</v>
      </c>
      <c r="R570" s="41">
        <f t="shared" si="86"/>
        <v>2009</v>
      </c>
      <c r="S570" s="43" t="str">
        <f>YEAR(Taulukko1[[#This Row],[Alku KK]])&amp;"Q"&amp;ROUNDDOWN((MONTH(Taulukko1[[#This Row],[Alku KK]])-1)/3+1,0)</f>
        <v>2008Q4</v>
      </c>
      <c r="T570" s="43" t="str">
        <f>YEAR(Taulukko1[[#This Row],[Loppu KK]])&amp;"Q"&amp;ROUNDDOWN((MONTH(Taulukko1[[#This Row],[Loppu KK]])-1)/3+1,0)</f>
        <v>2009Q1</v>
      </c>
      <c r="U570" s="66">
        <f>IF(COUNT(Taulukko1[[#This Row],[Neuvottelujen alaiset ]])=1,Taulukko1[[#This Row],[Neuvottelujen alaiset ]],Taulukko1[[#This Row],[Vähennystarve]])</f>
        <v>400</v>
      </c>
      <c r="V570" s="44" t="str">
        <f t="shared" si="87"/>
        <v>NA</v>
      </c>
      <c r="W570" s="44">
        <f t="shared" si="88"/>
        <v>7.4999999999999997E-2</v>
      </c>
      <c r="X570" s="44" t="str">
        <f t="shared" si="89"/>
        <v>NA</v>
      </c>
      <c r="Y570" s="90" t="b">
        <f>AND(MONTH(Taulukko1[[#This Row],[Alku PVM]] )=6,DAY(Taulukko1[[#This Row],[Alku PVM]] )&gt;19)</f>
        <v>0</v>
      </c>
      <c r="Z570" s="90" t="b">
        <f>AND(MONTH(Taulukko1[[#This Row],[Loppu PVM]] )=6,DAY(Taulukko1[[#This Row],[Loppu PVM]] )&gt;19)</f>
        <v>0</v>
      </c>
      <c r="AA570" s="90" t="b">
        <f>OR(MONTH(Taulukko1[[#This Row],[Alku PVM]] )&lt;=5,AND(MONTH(Taulukko1[[#This Row],[Alku PVM]] )=6,DAY(Taulukko1[[#This Row],[Alku PVM]] )&lt;20))</f>
        <v>0</v>
      </c>
      <c r="AB570" s="90" t="b">
        <f>OR(MONTH(Taulukko1[[#This Row],[Loppu PVM]])&lt;=5,AND(MONTH(Taulukko1[[#This Row],[Loppu PVM]] )=6,DAY(Taulukko1[[#This Row],[Loppu PVM]])&lt;20))</f>
        <v>1</v>
      </c>
      <c r="AC570" s="90" t="b">
        <f>OR(MONTH(Taulukko1[[#This Row],[Alku PVM]] )&lt;=3,AND(MONTH(Taulukko1[[#This Row],[Alku PVM]] )=3))</f>
        <v>0</v>
      </c>
      <c r="AD570" s="90" t="b">
        <f>OR(MONTH(Taulukko1[[#This Row],[Loppu PVM]] )&lt;=3,AND(MONTH(Taulukko1[[#This Row],[Loppu PVM]] )=3))</f>
        <v>1</v>
      </c>
      <c r="AE570" s="90" t="b">
        <f>OR(MONTH(Taulukko1[[#This Row],[Alku PVM]] )&lt;=9,AND(MONTH(Taulukko1[[#This Row],[Alku PVM]] )=9))</f>
        <v>0</v>
      </c>
      <c r="AF570" s="90" t="b">
        <f>OR(MONTH(Taulukko1[[#This Row],[Loppu PVM]])&lt;=9,AND(MONTH(Taulukko1[[#This Row],[Loppu PVM]] )=9))</f>
        <v>1</v>
      </c>
      <c r="AG570" s="90" t="b">
        <f>OR(MONTH(Taulukko1[[#This Row],[Alku PVM]] )&lt;=6,AND(MONTH(Taulukko1[[#This Row],[Alku PVM]] )=6))</f>
        <v>0</v>
      </c>
      <c r="AH570" s="90" t="b">
        <f>OR(MONTH(Taulukko1[[#This Row],[Loppu PVM]])&lt;=6,AND(MONTH(Taulukko1[[#This Row],[Loppu PVM]] )=6))</f>
        <v>1</v>
      </c>
    </row>
    <row r="571" spans="1:34" ht="12.75" customHeight="1">
      <c r="A571" t="s">
        <v>3047</v>
      </c>
      <c r="B571" s="23">
        <v>39783</v>
      </c>
      <c r="C571" t="s">
        <v>3046</v>
      </c>
      <c r="F571" s="4">
        <v>39821</v>
      </c>
      <c r="G571" s="5">
        <v>19</v>
      </c>
      <c r="H571" s="16">
        <v>19</v>
      </c>
      <c r="I571" s="126" t="e">
        <f>INDEX('TOL2008'!B:B,MATCH(A571,'TOL2008'!A:A,0))</f>
        <v>#N/A</v>
      </c>
      <c r="J571" s="126" t="e">
        <f>INDEX(Pääluokka!$H$2:$H$100,MATCH(VALUE(LEFT(Taulukko1[[#This Row],[TOL2008]],2)),Pääluokka!$G$2:$G$100,0))</f>
        <v>#N/A</v>
      </c>
      <c r="K571" s="126" t="e">
        <f>INDEX(Pääluokka!$I$2:$I$100,MATCH(VALUE(LEFT(Taulukko1[[#This Row],[TOL2008]],2)),Pääluokka!$G$2:$G$100,0))</f>
        <v>#N/A</v>
      </c>
      <c r="L571" s="41">
        <f t="shared" si="80"/>
        <v>38</v>
      </c>
      <c r="M571" s="43">
        <f t="shared" si="81"/>
        <v>39783</v>
      </c>
      <c r="N571" s="43">
        <f t="shared" si="82"/>
        <v>39821</v>
      </c>
      <c r="O571" s="43">
        <f t="shared" si="83"/>
        <v>39783</v>
      </c>
      <c r="P571" s="43">
        <f t="shared" si="84"/>
        <v>39814</v>
      </c>
      <c r="Q571" s="41">
        <f t="shared" si="85"/>
        <v>2008</v>
      </c>
      <c r="R571" s="41">
        <f t="shared" si="86"/>
        <v>2009</v>
      </c>
      <c r="S571" s="43" t="str">
        <f>YEAR(Taulukko1[[#This Row],[Alku KK]])&amp;"Q"&amp;ROUNDDOWN((MONTH(Taulukko1[[#This Row],[Alku KK]])-1)/3+1,0)</f>
        <v>2008Q4</v>
      </c>
      <c r="T571" s="43" t="str">
        <f>YEAR(Taulukko1[[#This Row],[Loppu KK]])&amp;"Q"&amp;ROUNDDOWN((MONTH(Taulukko1[[#This Row],[Loppu KK]])-1)/3+1,0)</f>
        <v>2009Q1</v>
      </c>
      <c r="U571" s="66">
        <f>IF(COUNT(Taulukko1[[#This Row],[Neuvottelujen alaiset ]])=1,Taulukko1[[#This Row],[Neuvottelujen alaiset ]],Taulukko1[[#This Row],[Vähennystarve]])</f>
        <v>19</v>
      </c>
      <c r="V571" s="44" t="str">
        <f t="shared" si="87"/>
        <v>NA</v>
      </c>
      <c r="W571" s="44">
        <f t="shared" si="88"/>
        <v>1</v>
      </c>
      <c r="X571" s="44" t="str">
        <f t="shared" si="89"/>
        <v>NA</v>
      </c>
      <c r="Y571" s="90" t="b">
        <f>AND(MONTH(Taulukko1[[#This Row],[Alku PVM]] )=6,DAY(Taulukko1[[#This Row],[Alku PVM]] )&gt;19)</f>
        <v>0</v>
      </c>
      <c r="Z571" s="90" t="b">
        <f>AND(MONTH(Taulukko1[[#This Row],[Loppu PVM]] )=6,DAY(Taulukko1[[#This Row],[Loppu PVM]] )&gt;19)</f>
        <v>0</v>
      </c>
      <c r="AA571" s="90" t="b">
        <f>OR(MONTH(Taulukko1[[#This Row],[Alku PVM]] )&lt;=5,AND(MONTH(Taulukko1[[#This Row],[Alku PVM]] )=6,DAY(Taulukko1[[#This Row],[Alku PVM]] )&lt;20))</f>
        <v>0</v>
      </c>
      <c r="AB571" s="90" t="b">
        <f>OR(MONTH(Taulukko1[[#This Row],[Loppu PVM]])&lt;=5,AND(MONTH(Taulukko1[[#This Row],[Loppu PVM]] )=6,DAY(Taulukko1[[#This Row],[Loppu PVM]])&lt;20))</f>
        <v>1</v>
      </c>
      <c r="AC571" s="90" t="b">
        <f>OR(MONTH(Taulukko1[[#This Row],[Alku PVM]] )&lt;=3,AND(MONTH(Taulukko1[[#This Row],[Alku PVM]] )=3))</f>
        <v>0</v>
      </c>
      <c r="AD571" s="90" t="b">
        <f>OR(MONTH(Taulukko1[[#This Row],[Loppu PVM]] )&lt;=3,AND(MONTH(Taulukko1[[#This Row],[Loppu PVM]] )=3))</f>
        <v>1</v>
      </c>
      <c r="AE571" s="90" t="b">
        <f>OR(MONTH(Taulukko1[[#This Row],[Alku PVM]] )&lt;=9,AND(MONTH(Taulukko1[[#This Row],[Alku PVM]] )=9))</f>
        <v>0</v>
      </c>
      <c r="AF571" s="90" t="b">
        <f>OR(MONTH(Taulukko1[[#This Row],[Loppu PVM]])&lt;=9,AND(MONTH(Taulukko1[[#This Row],[Loppu PVM]] )=9))</f>
        <v>1</v>
      </c>
      <c r="AG571" s="90" t="b">
        <f>OR(MONTH(Taulukko1[[#This Row],[Alku PVM]] )&lt;=6,AND(MONTH(Taulukko1[[#This Row],[Alku PVM]] )=6))</f>
        <v>0</v>
      </c>
      <c r="AH571" s="90" t="b">
        <f>OR(MONTH(Taulukko1[[#This Row],[Loppu PVM]])&lt;=6,AND(MONTH(Taulukko1[[#This Row],[Loppu PVM]] )=6))</f>
        <v>1</v>
      </c>
    </row>
    <row r="572" spans="1:34" ht="12.75" customHeight="1">
      <c r="A572" t="s">
        <v>2771</v>
      </c>
      <c r="B572" s="23">
        <v>39783</v>
      </c>
      <c r="C572" t="s">
        <v>2770</v>
      </c>
      <c r="F572" s="4">
        <v>39823</v>
      </c>
      <c r="G572" s="5">
        <v>8</v>
      </c>
      <c r="H572" s="16">
        <v>50</v>
      </c>
      <c r="I572" s="126" t="e">
        <f>INDEX('TOL2008'!B:B,MATCH(A572,'TOL2008'!A:A,0))</f>
        <v>#N/A</v>
      </c>
      <c r="J572" s="126" t="e">
        <f>INDEX(Pääluokka!$H$2:$H$100,MATCH(VALUE(LEFT(Taulukko1[[#This Row],[TOL2008]],2)),Pääluokka!$G$2:$G$100,0))</f>
        <v>#N/A</v>
      </c>
      <c r="K572" s="126" t="e">
        <f>INDEX(Pääluokka!$I$2:$I$100,MATCH(VALUE(LEFT(Taulukko1[[#This Row],[TOL2008]],2)),Pääluokka!$G$2:$G$100,0))</f>
        <v>#N/A</v>
      </c>
      <c r="L572" s="41">
        <f t="shared" si="80"/>
        <v>40</v>
      </c>
      <c r="M572" s="43">
        <f t="shared" si="81"/>
        <v>39783</v>
      </c>
      <c r="N572" s="43">
        <f t="shared" si="82"/>
        <v>39823</v>
      </c>
      <c r="O572" s="43">
        <f t="shared" si="83"/>
        <v>39783</v>
      </c>
      <c r="P572" s="43">
        <f t="shared" si="84"/>
        <v>39814</v>
      </c>
      <c r="Q572" s="41">
        <f t="shared" si="85"/>
        <v>2008</v>
      </c>
      <c r="R572" s="41">
        <f t="shared" si="86"/>
        <v>2009</v>
      </c>
      <c r="S572" s="43" t="str">
        <f>YEAR(Taulukko1[[#This Row],[Alku KK]])&amp;"Q"&amp;ROUNDDOWN((MONTH(Taulukko1[[#This Row],[Alku KK]])-1)/3+1,0)</f>
        <v>2008Q4</v>
      </c>
      <c r="T572" s="43" t="str">
        <f>YEAR(Taulukko1[[#This Row],[Loppu KK]])&amp;"Q"&amp;ROUNDDOWN((MONTH(Taulukko1[[#This Row],[Loppu KK]])-1)/3+1,0)</f>
        <v>2009Q1</v>
      </c>
      <c r="U572" s="66">
        <f>IF(COUNT(Taulukko1[[#This Row],[Neuvottelujen alaiset ]])=1,Taulukko1[[#This Row],[Neuvottelujen alaiset ]],Taulukko1[[#This Row],[Vähennystarve]])</f>
        <v>50</v>
      </c>
      <c r="V572" s="44" t="str">
        <f t="shared" si="87"/>
        <v>NA</v>
      </c>
      <c r="W572" s="44">
        <f t="shared" si="88"/>
        <v>0.16</v>
      </c>
      <c r="X572" s="44" t="str">
        <f t="shared" si="89"/>
        <v>NA</v>
      </c>
      <c r="Y572" s="90" t="b">
        <f>AND(MONTH(Taulukko1[[#This Row],[Alku PVM]] )=6,DAY(Taulukko1[[#This Row],[Alku PVM]] )&gt;19)</f>
        <v>0</v>
      </c>
      <c r="Z572" s="90" t="b">
        <f>AND(MONTH(Taulukko1[[#This Row],[Loppu PVM]] )=6,DAY(Taulukko1[[#This Row],[Loppu PVM]] )&gt;19)</f>
        <v>0</v>
      </c>
      <c r="AA572" s="90" t="b">
        <f>OR(MONTH(Taulukko1[[#This Row],[Alku PVM]] )&lt;=5,AND(MONTH(Taulukko1[[#This Row],[Alku PVM]] )=6,DAY(Taulukko1[[#This Row],[Alku PVM]] )&lt;20))</f>
        <v>0</v>
      </c>
      <c r="AB572" s="90" t="b">
        <f>OR(MONTH(Taulukko1[[#This Row],[Loppu PVM]])&lt;=5,AND(MONTH(Taulukko1[[#This Row],[Loppu PVM]] )=6,DAY(Taulukko1[[#This Row],[Loppu PVM]])&lt;20))</f>
        <v>1</v>
      </c>
      <c r="AC572" s="90" t="b">
        <f>OR(MONTH(Taulukko1[[#This Row],[Alku PVM]] )&lt;=3,AND(MONTH(Taulukko1[[#This Row],[Alku PVM]] )=3))</f>
        <v>0</v>
      </c>
      <c r="AD572" s="90" t="b">
        <f>OR(MONTH(Taulukko1[[#This Row],[Loppu PVM]] )&lt;=3,AND(MONTH(Taulukko1[[#This Row],[Loppu PVM]] )=3))</f>
        <v>1</v>
      </c>
      <c r="AE572" s="90" t="b">
        <f>OR(MONTH(Taulukko1[[#This Row],[Alku PVM]] )&lt;=9,AND(MONTH(Taulukko1[[#This Row],[Alku PVM]] )=9))</f>
        <v>0</v>
      </c>
      <c r="AF572" s="90" t="b">
        <f>OR(MONTH(Taulukko1[[#This Row],[Loppu PVM]])&lt;=9,AND(MONTH(Taulukko1[[#This Row],[Loppu PVM]] )=9))</f>
        <v>1</v>
      </c>
      <c r="AG572" s="90" t="b">
        <f>OR(MONTH(Taulukko1[[#This Row],[Alku PVM]] )&lt;=6,AND(MONTH(Taulukko1[[#This Row],[Alku PVM]] )=6))</f>
        <v>0</v>
      </c>
      <c r="AH572" s="90" t="b">
        <f>OR(MONTH(Taulukko1[[#This Row],[Loppu PVM]])&lt;=6,AND(MONTH(Taulukko1[[#This Row],[Loppu PVM]] )=6))</f>
        <v>1</v>
      </c>
    </row>
    <row r="573" spans="1:34" ht="12.75" customHeight="1">
      <c r="A573" t="s">
        <v>1947</v>
      </c>
      <c r="B573" s="23">
        <v>39783</v>
      </c>
      <c r="C573" t="s">
        <v>1946</v>
      </c>
      <c r="E573" s="62">
        <v>0</v>
      </c>
      <c r="F573" s="4"/>
      <c r="G573" s="5"/>
      <c r="H573" s="22">
        <v>390</v>
      </c>
      <c r="I573" s="126" t="e">
        <f>INDEX('TOL2008'!B:B,MATCH(A573,'TOL2008'!A:A,0))</f>
        <v>#N/A</v>
      </c>
      <c r="J573" s="126" t="e">
        <f>INDEX(Pääluokka!$H$2:$H$100,MATCH(VALUE(LEFT(Taulukko1[[#This Row],[TOL2008]],2)),Pääluokka!$G$2:$G$100,0))</f>
        <v>#N/A</v>
      </c>
      <c r="K573" s="126" t="e">
        <f>INDEX(Pääluokka!$I$2:$I$100,MATCH(VALUE(LEFT(Taulukko1[[#This Row],[TOL2008]],2)),Pääluokka!$G$2:$G$100,0))</f>
        <v>#N/A</v>
      </c>
      <c r="L573" s="41" t="str">
        <f t="shared" si="80"/>
        <v>NA</v>
      </c>
      <c r="M573" s="43">
        <f t="shared" si="81"/>
        <v>39783</v>
      </c>
      <c r="N573" s="43">
        <f t="shared" si="82"/>
        <v>39834</v>
      </c>
      <c r="O573" s="43">
        <f t="shared" si="83"/>
        <v>39783</v>
      </c>
      <c r="P573" s="43">
        <f t="shared" si="84"/>
        <v>39814</v>
      </c>
      <c r="Q573" s="41">
        <f t="shared" si="85"/>
        <v>2008</v>
      </c>
      <c r="R573" s="41">
        <f t="shared" si="86"/>
        <v>2009</v>
      </c>
      <c r="S573" s="43" t="str">
        <f>YEAR(Taulukko1[[#This Row],[Alku KK]])&amp;"Q"&amp;ROUNDDOWN((MONTH(Taulukko1[[#This Row],[Alku KK]])-1)/3+1,0)</f>
        <v>2008Q4</v>
      </c>
      <c r="T573" s="43" t="str">
        <f>YEAR(Taulukko1[[#This Row],[Loppu KK]])&amp;"Q"&amp;ROUNDDOWN((MONTH(Taulukko1[[#This Row],[Loppu KK]])-1)/3+1,0)</f>
        <v>2009Q1</v>
      </c>
      <c r="U573" s="66">
        <f>IF(COUNT(Taulukko1[[#This Row],[Neuvottelujen alaiset ]])=1,Taulukko1[[#This Row],[Neuvottelujen alaiset ]],Taulukko1[[#This Row],[Vähennystarve]])</f>
        <v>390</v>
      </c>
      <c r="V573" s="44">
        <f t="shared" si="87"/>
        <v>0</v>
      </c>
      <c r="W573" s="44" t="str">
        <f t="shared" si="88"/>
        <v>NA</v>
      </c>
      <c r="X573" s="44" t="str">
        <f t="shared" si="89"/>
        <v>NA</v>
      </c>
      <c r="Y573" s="90" t="b">
        <f>AND(MONTH(Taulukko1[[#This Row],[Alku PVM]] )=6,DAY(Taulukko1[[#This Row],[Alku PVM]] )&gt;19)</f>
        <v>0</v>
      </c>
      <c r="Z573" s="90" t="b">
        <f>AND(MONTH(Taulukko1[[#This Row],[Loppu PVM]] )=6,DAY(Taulukko1[[#This Row],[Loppu PVM]] )&gt;19)</f>
        <v>0</v>
      </c>
      <c r="AA573" s="90" t="b">
        <f>OR(MONTH(Taulukko1[[#This Row],[Alku PVM]] )&lt;=5,AND(MONTH(Taulukko1[[#This Row],[Alku PVM]] )=6,DAY(Taulukko1[[#This Row],[Alku PVM]] )&lt;20))</f>
        <v>0</v>
      </c>
      <c r="AB573" s="90" t="b">
        <f>OR(MONTH(Taulukko1[[#This Row],[Loppu PVM]])&lt;=5,AND(MONTH(Taulukko1[[#This Row],[Loppu PVM]] )=6,DAY(Taulukko1[[#This Row],[Loppu PVM]])&lt;20))</f>
        <v>1</v>
      </c>
      <c r="AC573" s="90" t="b">
        <f>OR(MONTH(Taulukko1[[#This Row],[Alku PVM]] )&lt;=3,AND(MONTH(Taulukko1[[#This Row],[Alku PVM]] )=3))</f>
        <v>0</v>
      </c>
      <c r="AD573" s="90" t="b">
        <f>OR(MONTH(Taulukko1[[#This Row],[Loppu PVM]] )&lt;=3,AND(MONTH(Taulukko1[[#This Row],[Loppu PVM]] )=3))</f>
        <v>1</v>
      </c>
      <c r="AE573" s="90" t="b">
        <f>OR(MONTH(Taulukko1[[#This Row],[Alku PVM]] )&lt;=9,AND(MONTH(Taulukko1[[#This Row],[Alku PVM]] )=9))</f>
        <v>0</v>
      </c>
      <c r="AF573" s="90" t="b">
        <f>OR(MONTH(Taulukko1[[#This Row],[Loppu PVM]])&lt;=9,AND(MONTH(Taulukko1[[#This Row],[Loppu PVM]] )=9))</f>
        <v>1</v>
      </c>
      <c r="AG573" s="90" t="b">
        <f>OR(MONTH(Taulukko1[[#This Row],[Alku PVM]] )&lt;=6,AND(MONTH(Taulukko1[[#This Row],[Alku PVM]] )=6))</f>
        <v>0</v>
      </c>
      <c r="AH573" s="90" t="b">
        <f>OR(MONTH(Taulukko1[[#This Row],[Loppu PVM]])&lt;=6,AND(MONTH(Taulukko1[[#This Row],[Loppu PVM]] )=6))</f>
        <v>1</v>
      </c>
    </row>
    <row r="574" spans="1:34" ht="12.75" customHeight="1">
      <c r="A574" t="s">
        <v>1944</v>
      </c>
      <c r="B574" s="23">
        <v>39783</v>
      </c>
      <c r="C574" t="s">
        <v>2546</v>
      </c>
      <c r="E574" s="62">
        <v>220</v>
      </c>
      <c r="F574" s="4">
        <v>39843</v>
      </c>
      <c r="G574" s="5">
        <v>160</v>
      </c>
      <c r="H574" s="16">
        <v>290</v>
      </c>
      <c r="I574" s="126" t="e">
        <f>INDEX('TOL2008'!B:B,MATCH(A574,'TOL2008'!A:A,0))</f>
        <v>#N/A</v>
      </c>
      <c r="J574" s="126" t="e">
        <f>INDEX(Pääluokka!$H$2:$H$100,MATCH(VALUE(LEFT(Taulukko1[[#This Row],[TOL2008]],2)),Pääluokka!$G$2:$G$100,0))</f>
        <v>#N/A</v>
      </c>
      <c r="K574" s="126" t="e">
        <f>INDEX(Pääluokka!$I$2:$I$100,MATCH(VALUE(LEFT(Taulukko1[[#This Row],[TOL2008]],2)),Pääluokka!$G$2:$G$100,0))</f>
        <v>#N/A</v>
      </c>
      <c r="L574" s="41">
        <f t="shared" si="80"/>
        <v>60</v>
      </c>
      <c r="M574" s="43">
        <f t="shared" si="81"/>
        <v>39783</v>
      </c>
      <c r="N574" s="43">
        <f t="shared" si="82"/>
        <v>39843</v>
      </c>
      <c r="O574" s="43">
        <f t="shared" si="83"/>
        <v>39783</v>
      </c>
      <c r="P574" s="43">
        <f t="shared" si="84"/>
        <v>39814</v>
      </c>
      <c r="Q574" s="41">
        <f t="shared" si="85"/>
        <v>2008</v>
      </c>
      <c r="R574" s="41">
        <f t="shared" si="86"/>
        <v>2009</v>
      </c>
      <c r="S574" s="43" t="str">
        <f>YEAR(Taulukko1[[#This Row],[Alku KK]])&amp;"Q"&amp;ROUNDDOWN((MONTH(Taulukko1[[#This Row],[Alku KK]])-1)/3+1,0)</f>
        <v>2008Q4</v>
      </c>
      <c r="T574" s="43" t="str">
        <f>YEAR(Taulukko1[[#This Row],[Loppu KK]])&amp;"Q"&amp;ROUNDDOWN((MONTH(Taulukko1[[#This Row],[Loppu KK]])-1)/3+1,0)</f>
        <v>2009Q1</v>
      </c>
      <c r="U574" s="66">
        <f>IF(COUNT(Taulukko1[[#This Row],[Neuvottelujen alaiset ]])=1,Taulukko1[[#This Row],[Neuvottelujen alaiset ]],Taulukko1[[#This Row],[Vähennystarve]])</f>
        <v>290</v>
      </c>
      <c r="V574" s="44">
        <f t="shared" si="87"/>
        <v>0.75862068965517238</v>
      </c>
      <c r="W574" s="44">
        <f t="shared" si="88"/>
        <v>0.55172413793103448</v>
      </c>
      <c r="X574" s="44">
        <f t="shared" si="89"/>
        <v>0.72727272727272729</v>
      </c>
      <c r="Y574" s="90" t="b">
        <f>AND(MONTH(Taulukko1[[#This Row],[Alku PVM]] )=6,DAY(Taulukko1[[#This Row],[Alku PVM]] )&gt;19)</f>
        <v>0</v>
      </c>
      <c r="Z574" s="90" t="b">
        <f>AND(MONTH(Taulukko1[[#This Row],[Loppu PVM]] )=6,DAY(Taulukko1[[#This Row],[Loppu PVM]] )&gt;19)</f>
        <v>0</v>
      </c>
      <c r="AA574" s="90" t="b">
        <f>OR(MONTH(Taulukko1[[#This Row],[Alku PVM]] )&lt;=5,AND(MONTH(Taulukko1[[#This Row],[Alku PVM]] )=6,DAY(Taulukko1[[#This Row],[Alku PVM]] )&lt;20))</f>
        <v>0</v>
      </c>
      <c r="AB574" s="90" t="b">
        <f>OR(MONTH(Taulukko1[[#This Row],[Loppu PVM]])&lt;=5,AND(MONTH(Taulukko1[[#This Row],[Loppu PVM]] )=6,DAY(Taulukko1[[#This Row],[Loppu PVM]])&lt;20))</f>
        <v>1</v>
      </c>
      <c r="AC574" s="90" t="b">
        <f>OR(MONTH(Taulukko1[[#This Row],[Alku PVM]] )&lt;=3,AND(MONTH(Taulukko1[[#This Row],[Alku PVM]] )=3))</f>
        <v>0</v>
      </c>
      <c r="AD574" s="90" t="b">
        <f>OR(MONTH(Taulukko1[[#This Row],[Loppu PVM]] )&lt;=3,AND(MONTH(Taulukko1[[#This Row],[Loppu PVM]] )=3))</f>
        <v>1</v>
      </c>
      <c r="AE574" s="90" t="b">
        <f>OR(MONTH(Taulukko1[[#This Row],[Alku PVM]] )&lt;=9,AND(MONTH(Taulukko1[[#This Row],[Alku PVM]] )=9))</f>
        <v>0</v>
      </c>
      <c r="AF574" s="90" t="b">
        <f>OR(MONTH(Taulukko1[[#This Row],[Loppu PVM]])&lt;=9,AND(MONTH(Taulukko1[[#This Row],[Loppu PVM]] )=9))</f>
        <v>1</v>
      </c>
      <c r="AG574" s="90" t="b">
        <f>OR(MONTH(Taulukko1[[#This Row],[Alku PVM]] )&lt;=6,AND(MONTH(Taulukko1[[#This Row],[Alku PVM]] )=6))</f>
        <v>0</v>
      </c>
      <c r="AH574" s="90" t="b">
        <f>OR(MONTH(Taulukko1[[#This Row],[Loppu PVM]])&lt;=6,AND(MONTH(Taulukko1[[#This Row],[Loppu PVM]] )=6))</f>
        <v>1</v>
      </c>
    </row>
    <row r="575" spans="1:34" ht="12.75" customHeight="1">
      <c r="A575" t="s">
        <v>2495</v>
      </c>
      <c r="B575" s="23">
        <v>39783</v>
      </c>
      <c r="C575" t="s">
        <v>2496</v>
      </c>
      <c r="F575" s="4">
        <v>39826</v>
      </c>
      <c r="G575" s="5">
        <v>0</v>
      </c>
      <c r="H575" s="22">
        <v>560</v>
      </c>
      <c r="I575" s="126" t="e">
        <f>INDEX('TOL2008'!B:B,MATCH(A575,'TOL2008'!A:A,0))</f>
        <v>#N/A</v>
      </c>
      <c r="J575" s="126" t="e">
        <f>INDEX(Pääluokka!$H$2:$H$100,MATCH(VALUE(LEFT(Taulukko1[[#This Row],[TOL2008]],2)),Pääluokka!$G$2:$G$100,0))</f>
        <v>#N/A</v>
      </c>
      <c r="K575" s="126" t="e">
        <f>INDEX(Pääluokka!$I$2:$I$100,MATCH(VALUE(LEFT(Taulukko1[[#This Row],[TOL2008]],2)),Pääluokka!$G$2:$G$100,0))</f>
        <v>#N/A</v>
      </c>
      <c r="L575" s="41">
        <f t="shared" si="80"/>
        <v>43</v>
      </c>
      <c r="M575" s="43">
        <f t="shared" si="81"/>
        <v>39783</v>
      </c>
      <c r="N575" s="43">
        <f t="shared" si="82"/>
        <v>39826</v>
      </c>
      <c r="O575" s="43">
        <f t="shared" si="83"/>
        <v>39783</v>
      </c>
      <c r="P575" s="43">
        <f t="shared" si="84"/>
        <v>39814</v>
      </c>
      <c r="Q575" s="41">
        <f t="shared" si="85"/>
        <v>2008</v>
      </c>
      <c r="R575" s="41">
        <f t="shared" si="86"/>
        <v>2009</v>
      </c>
      <c r="S575" s="43" t="str">
        <f>YEAR(Taulukko1[[#This Row],[Alku KK]])&amp;"Q"&amp;ROUNDDOWN((MONTH(Taulukko1[[#This Row],[Alku KK]])-1)/3+1,0)</f>
        <v>2008Q4</v>
      </c>
      <c r="T575" s="43" t="str">
        <f>YEAR(Taulukko1[[#This Row],[Loppu KK]])&amp;"Q"&amp;ROUNDDOWN((MONTH(Taulukko1[[#This Row],[Loppu KK]])-1)/3+1,0)</f>
        <v>2009Q1</v>
      </c>
      <c r="U575" s="66">
        <f>IF(COUNT(Taulukko1[[#This Row],[Neuvottelujen alaiset ]])=1,Taulukko1[[#This Row],[Neuvottelujen alaiset ]],Taulukko1[[#This Row],[Vähennystarve]])</f>
        <v>560</v>
      </c>
      <c r="V575" s="44" t="str">
        <f t="shared" si="87"/>
        <v>NA</v>
      </c>
      <c r="W575" s="44">
        <f t="shared" si="88"/>
        <v>0</v>
      </c>
      <c r="X575" s="44" t="str">
        <f t="shared" si="89"/>
        <v>NA</v>
      </c>
      <c r="Y575" s="90" t="b">
        <f>AND(MONTH(Taulukko1[[#This Row],[Alku PVM]] )=6,DAY(Taulukko1[[#This Row],[Alku PVM]] )&gt;19)</f>
        <v>0</v>
      </c>
      <c r="Z575" s="90" t="b">
        <f>AND(MONTH(Taulukko1[[#This Row],[Loppu PVM]] )=6,DAY(Taulukko1[[#This Row],[Loppu PVM]] )&gt;19)</f>
        <v>0</v>
      </c>
      <c r="AA575" s="90" t="b">
        <f>OR(MONTH(Taulukko1[[#This Row],[Alku PVM]] )&lt;=5,AND(MONTH(Taulukko1[[#This Row],[Alku PVM]] )=6,DAY(Taulukko1[[#This Row],[Alku PVM]] )&lt;20))</f>
        <v>0</v>
      </c>
      <c r="AB575" s="90" t="b">
        <f>OR(MONTH(Taulukko1[[#This Row],[Loppu PVM]])&lt;=5,AND(MONTH(Taulukko1[[#This Row],[Loppu PVM]] )=6,DAY(Taulukko1[[#This Row],[Loppu PVM]])&lt;20))</f>
        <v>1</v>
      </c>
      <c r="AC575" s="90" t="b">
        <f>OR(MONTH(Taulukko1[[#This Row],[Alku PVM]] )&lt;=3,AND(MONTH(Taulukko1[[#This Row],[Alku PVM]] )=3))</f>
        <v>0</v>
      </c>
      <c r="AD575" s="90" t="b">
        <f>OR(MONTH(Taulukko1[[#This Row],[Loppu PVM]] )&lt;=3,AND(MONTH(Taulukko1[[#This Row],[Loppu PVM]] )=3))</f>
        <v>1</v>
      </c>
      <c r="AE575" s="90" t="b">
        <f>OR(MONTH(Taulukko1[[#This Row],[Alku PVM]] )&lt;=9,AND(MONTH(Taulukko1[[#This Row],[Alku PVM]] )=9))</f>
        <v>0</v>
      </c>
      <c r="AF575" s="90" t="b">
        <f>OR(MONTH(Taulukko1[[#This Row],[Loppu PVM]])&lt;=9,AND(MONTH(Taulukko1[[#This Row],[Loppu PVM]] )=9))</f>
        <v>1</v>
      </c>
      <c r="AG575" s="90" t="b">
        <f>OR(MONTH(Taulukko1[[#This Row],[Alku PVM]] )&lt;=6,AND(MONTH(Taulukko1[[#This Row],[Alku PVM]] )=6))</f>
        <v>0</v>
      </c>
      <c r="AH575" s="90" t="b">
        <f>OR(MONTH(Taulukko1[[#This Row],[Loppu PVM]])&lt;=6,AND(MONTH(Taulukko1[[#This Row],[Loppu PVM]] )=6))</f>
        <v>1</v>
      </c>
    </row>
    <row r="576" spans="1:34" ht="12.75" customHeight="1">
      <c r="A576" t="s">
        <v>227</v>
      </c>
      <c r="B576" s="23">
        <v>39783</v>
      </c>
      <c r="C576" t="s">
        <v>2490</v>
      </c>
      <c r="E576" s="62">
        <v>520</v>
      </c>
      <c r="F576" s="4">
        <v>39842</v>
      </c>
      <c r="G576" s="5">
        <v>460</v>
      </c>
      <c r="H576" s="22">
        <v>4000</v>
      </c>
      <c r="I576" s="126">
        <f>INDEX('TOL2008'!B:B,MATCH(A576,'TOL2008'!A:A,0))</f>
        <v>24100</v>
      </c>
      <c r="J576" s="126" t="str">
        <f>INDEX(Pääluokka!$H$2:$H$100,MATCH(VALUE(LEFT(Taulukko1[[#This Row],[TOL2008]],2)),Pääluokka!$G$2:$G$100,0))</f>
        <v>Teollisuus</v>
      </c>
      <c r="K576" s="126" t="str">
        <f>INDEX(Pääluokka!$I$2:$I$100,MATCH(VALUE(LEFT(Taulukko1[[#This Row],[TOL2008]],2)),Pääluokka!$G$2:$G$100,0))</f>
        <v>Teollisuus (C-E)</v>
      </c>
      <c r="L576" s="41">
        <f t="shared" si="80"/>
        <v>59</v>
      </c>
      <c r="M576" s="43">
        <f t="shared" si="81"/>
        <v>39783</v>
      </c>
      <c r="N576" s="43">
        <f t="shared" si="82"/>
        <v>39842</v>
      </c>
      <c r="O576" s="43">
        <f t="shared" si="83"/>
        <v>39783</v>
      </c>
      <c r="P576" s="43">
        <f t="shared" si="84"/>
        <v>39814</v>
      </c>
      <c r="Q576" s="41">
        <f t="shared" si="85"/>
        <v>2008</v>
      </c>
      <c r="R576" s="41">
        <f t="shared" si="86"/>
        <v>2009</v>
      </c>
      <c r="S576" s="43" t="str">
        <f>YEAR(Taulukko1[[#This Row],[Alku KK]])&amp;"Q"&amp;ROUNDDOWN((MONTH(Taulukko1[[#This Row],[Alku KK]])-1)/3+1,0)</f>
        <v>2008Q4</v>
      </c>
      <c r="T576" s="43" t="str">
        <f>YEAR(Taulukko1[[#This Row],[Loppu KK]])&amp;"Q"&amp;ROUNDDOWN((MONTH(Taulukko1[[#This Row],[Loppu KK]])-1)/3+1,0)</f>
        <v>2009Q1</v>
      </c>
      <c r="U576" s="66">
        <f>IF(COUNT(Taulukko1[[#This Row],[Neuvottelujen alaiset ]])=1,Taulukko1[[#This Row],[Neuvottelujen alaiset ]],Taulukko1[[#This Row],[Vähennystarve]])</f>
        <v>4000</v>
      </c>
      <c r="V576" s="44">
        <f t="shared" si="87"/>
        <v>0.13</v>
      </c>
      <c r="W576" s="44">
        <f t="shared" si="88"/>
        <v>0.115</v>
      </c>
      <c r="X576" s="44">
        <f t="shared" si="89"/>
        <v>0.88461538461538458</v>
      </c>
      <c r="Y576" s="90" t="b">
        <f>AND(MONTH(Taulukko1[[#This Row],[Alku PVM]] )=6,DAY(Taulukko1[[#This Row],[Alku PVM]] )&gt;19)</f>
        <v>0</v>
      </c>
      <c r="Z576" s="90" t="b">
        <f>AND(MONTH(Taulukko1[[#This Row],[Loppu PVM]] )=6,DAY(Taulukko1[[#This Row],[Loppu PVM]] )&gt;19)</f>
        <v>0</v>
      </c>
      <c r="AA576" s="90" t="b">
        <f>OR(MONTH(Taulukko1[[#This Row],[Alku PVM]] )&lt;=5,AND(MONTH(Taulukko1[[#This Row],[Alku PVM]] )=6,DAY(Taulukko1[[#This Row],[Alku PVM]] )&lt;20))</f>
        <v>0</v>
      </c>
      <c r="AB576" s="90" t="b">
        <f>OR(MONTH(Taulukko1[[#This Row],[Loppu PVM]])&lt;=5,AND(MONTH(Taulukko1[[#This Row],[Loppu PVM]] )=6,DAY(Taulukko1[[#This Row],[Loppu PVM]])&lt;20))</f>
        <v>1</v>
      </c>
      <c r="AC576" s="90" t="b">
        <f>OR(MONTH(Taulukko1[[#This Row],[Alku PVM]] )&lt;=3,AND(MONTH(Taulukko1[[#This Row],[Alku PVM]] )=3))</f>
        <v>0</v>
      </c>
      <c r="AD576" s="90" t="b">
        <f>OR(MONTH(Taulukko1[[#This Row],[Loppu PVM]] )&lt;=3,AND(MONTH(Taulukko1[[#This Row],[Loppu PVM]] )=3))</f>
        <v>1</v>
      </c>
      <c r="AE576" s="90" t="b">
        <f>OR(MONTH(Taulukko1[[#This Row],[Alku PVM]] )&lt;=9,AND(MONTH(Taulukko1[[#This Row],[Alku PVM]] )=9))</f>
        <v>0</v>
      </c>
      <c r="AF576" s="90" t="b">
        <f>OR(MONTH(Taulukko1[[#This Row],[Loppu PVM]])&lt;=9,AND(MONTH(Taulukko1[[#This Row],[Loppu PVM]] )=9))</f>
        <v>1</v>
      </c>
      <c r="AG576" s="90" t="b">
        <f>OR(MONTH(Taulukko1[[#This Row],[Alku PVM]] )&lt;=6,AND(MONTH(Taulukko1[[#This Row],[Alku PVM]] )=6))</f>
        <v>0</v>
      </c>
      <c r="AH576" s="90" t="b">
        <f>OR(MONTH(Taulukko1[[#This Row],[Loppu PVM]])&lt;=6,AND(MONTH(Taulukko1[[#This Row],[Loppu PVM]] )=6))</f>
        <v>1</v>
      </c>
    </row>
    <row r="577" spans="1:34" ht="12.75" customHeight="1">
      <c r="A577" t="s">
        <v>2330</v>
      </c>
      <c r="B577" s="23">
        <v>39783</v>
      </c>
      <c r="C577" t="s">
        <v>1754</v>
      </c>
      <c r="F577" s="4">
        <v>39847</v>
      </c>
      <c r="G577" s="5">
        <v>43</v>
      </c>
      <c r="H577" s="16">
        <v>43</v>
      </c>
      <c r="I577" s="126" t="e">
        <f>INDEX('TOL2008'!B:B,MATCH(A577,'TOL2008'!A:A,0))</f>
        <v>#N/A</v>
      </c>
      <c r="J577" s="126" t="e">
        <f>INDEX(Pääluokka!$H$2:$H$100,MATCH(VALUE(LEFT(Taulukko1[[#This Row],[TOL2008]],2)),Pääluokka!$G$2:$G$100,0))</f>
        <v>#N/A</v>
      </c>
      <c r="K577" s="126" t="e">
        <f>INDEX(Pääluokka!$I$2:$I$100,MATCH(VALUE(LEFT(Taulukko1[[#This Row],[TOL2008]],2)),Pääluokka!$G$2:$G$100,0))</f>
        <v>#N/A</v>
      </c>
      <c r="L577" s="41">
        <f t="shared" si="80"/>
        <v>64</v>
      </c>
      <c r="M577" s="43">
        <f t="shared" si="81"/>
        <v>39783</v>
      </c>
      <c r="N577" s="43">
        <f t="shared" si="82"/>
        <v>39847</v>
      </c>
      <c r="O577" s="43">
        <f t="shared" si="83"/>
        <v>39783</v>
      </c>
      <c r="P577" s="43">
        <f t="shared" si="84"/>
        <v>39845</v>
      </c>
      <c r="Q577" s="41">
        <f t="shared" si="85"/>
        <v>2008</v>
      </c>
      <c r="R577" s="41">
        <f t="shared" si="86"/>
        <v>2009</v>
      </c>
      <c r="S577" s="43" t="str">
        <f>YEAR(Taulukko1[[#This Row],[Alku KK]])&amp;"Q"&amp;ROUNDDOWN((MONTH(Taulukko1[[#This Row],[Alku KK]])-1)/3+1,0)</f>
        <v>2008Q4</v>
      </c>
      <c r="T577" s="43" t="str">
        <f>YEAR(Taulukko1[[#This Row],[Loppu KK]])&amp;"Q"&amp;ROUNDDOWN((MONTH(Taulukko1[[#This Row],[Loppu KK]])-1)/3+1,0)</f>
        <v>2009Q1</v>
      </c>
      <c r="U577" s="66">
        <f>IF(COUNT(Taulukko1[[#This Row],[Neuvottelujen alaiset ]])=1,Taulukko1[[#This Row],[Neuvottelujen alaiset ]],Taulukko1[[#This Row],[Vähennystarve]])</f>
        <v>43</v>
      </c>
      <c r="V577" s="44" t="str">
        <f t="shared" si="87"/>
        <v>NA</v>
      </c>
      <c r="W577" s="44">
        <f t="shared" si="88"/>
        <v>1</v>
      </c>
      <c r="X577" s="44" t="str">
        <f t="shared" si="89"/>
        <v>NA</v>
      </c>
      <c r="Y577" s="90" t="b">
        <f>AND(MONTH(Taulukko1[[#This Row],[Alku PVM]] )=6,DAY(Taulukko1[[#This Row],[Alku PVM]] )&gt;19)</f>
        <v>0</v>
      </c>
      <c r="Z577" s="90" t="b">
        <f>AND(MONTH(Taulukko1[[#This Row],[Loppu PVM]] )=6,DAY(Taulukko1[[#This Row],[Loppu PVM]] )&gt;19)</f>
        <v>0</v>
      </c>
      <c r="AA577" s="90" t="b">
        <f>OR(MONTH(Taulukko1[[#This Row],[Alku PVM]] )&lt;=5,AND(MONTH(Taulukko1[[#This Row],[Alku PVM]] )=6,DAY(Taulukko1[[#This Row],[Alku PVM]] )&lt;20))</f>
        <v>0</v>
      </c>
      <c r="AB577" s="90" t="b">
        <f>OR(MONTH(Taulukko1[[#This Row],[Loppu PVM]])&lt;=5,AND(MONTH(Taulukko1[[#This Row],[Loppu PVM]] )=6,DAY(Taulukko1[[#This Row],[Loppu PVM]])&lt;20))</f>
        <v>1</v>
      </c>
      <c r="AC577" s="90" t="b">
        <f>OR(MONTH(Taulukko1[[#This Row],[Alku PVM]] )&lt;=3,AND(MONTH(Taulukko1[[#This Row],[Alku PVM]] )=3))</f>
        <v>0</v>
      </c>
      <c r="AD577" s="90" t="b">
        <f>OR(MONTH(Taulukko1[[#This Row],[Loppu PVM]] )&lt;=3,AND(MONTH(Taulukko1[[#This Row],[Loppu PVM]] )=3))</f>
        <v>1</v>
      </c>
      <c r="AE577" s="90" t="b">
        <f>OR(MONTH(Taulukko1[[#This Row],[Alku PVM]] )&lt;=9,AND(MONTH(Taulukko1[[#This Row],[Alku PVM]] )=9))</f>
        <v>0</v>
      </c>
      <c r="AF577" s="90" t="b">
        <f>OR(MONTH(Taulukko1[[#This Row],[Loppu PVM]])&lt;=9,AND(MONTH(Taulukko1[[#This Row],[Loppu PVM]] )=9))</f>
        <v>1</v>
      </c>
      <c r="AG577" s="90" t="b">
        <f>OR(MONTH(Taulukko1[[#This Row],[Alku PVM]] )&lt;=6,AND(MONTH(Taulukko1[[#This Row],[Alku PVM]] )=6))</f>
        <v>0</v>
      </c>
      <c r="AH577" s="90" t="b">
        <f>OR(MONTH(Taulukko1[[#This Row],[Loppu PVM]])&lt;=6,AND(MONTH(Taulukko1[[#This Row],[Loppu PVM]] )=6))</f>
        <v>1</v>
      </c>
    </row>
    <row r="578" spans="1:34" ht="12.75" customHeight="1">
      <c r="A578" t="s">
        <v>1854</v>
      </c>
      <c r="B578" s="23">
        <v>39783</v>
      </c>
      <c r="C578" t="s">
        <v>1853</v>
      </c>
      <c r="F578" s="4"/>
      <c r="G578" s="5"/>
      <c r="H578" s="16">
        <v>65</v>
      </c>
      <c r="I578" s="126" t="e">
        <f>INDEX('TOL2008'!B:B,MATCH(A578,'TOL2008'!A:A,0))</f>
        <v>#N/A</v>
      </c>
      <c r="J578" s="126" t="e">
        <f>INDEX(Pääluokka!$H$2:$H$100,MATCH(VALUE(LEFT(Taulukko1[[#This Row],[TOL2008]],2)),Pääluokka!$G$2:$G$100,0))</f>
        <v>#N/A</v>
      </c>
      <c r="K578" s="126" t="e">
        <f>INDEX(Pääluokka!$I$2:$I$100,MATCH(VALUE(LEFT(Taulukko1[[#This Row],[TOL2008]],2)),Pääluokka!$G$2:$G$100,0))</f>
        <v>#N/A</v>
      </c>
      <c r="L578" s="41" t="str">
        <f t="shared" si="80"/>
        <v>NA</v>
      </c>
      <c r="M578" s="43">
        <f t="shared" si="81"/>
        <v>39783</v>
      </c>
      <c r="N578" s="43">
        <f t="shared" si="82"/>
        <v>39834</v>
      </c>
      <c r="O578" s="43">
        <f t="shared" si="83"/>
        <v>39783</v>
      </c>
      <c r="P578" s="43">
        <f t="shared" si="84"/>
        <v>39814</v>
      </c>
      <c r="Q578" s="41">
        <f t="shared" si="85"/>
        <v>2008</v>
      </c>
      <c r="R578" s="41">
        <f t="shared" si="86"/>
        <v>2009</v>
      </c>
      <c r="S578" s="43" t="str">
        <f>YEAR(Taulukko1[[#This Row],[Alku KK]])&amp;"Q"&amp;ROUNDDOWN((MONTH(Taulukko1[[#This Row],[Alku KK]])-1)/3+1,0)</f>
        <v>2008Q4</v>
      </c>
      <c r="T578" s="43" t="str">
        <f>YEAR(Taulukko1[[#This Row],[Loppu KK]])&amp;"Q"&amp;ROUNDDOWN((MONTH(Taulukko1[[#This Row],[Loppu KK]])-1)/3+1,0)</f>
        <v>2009Q1</v>
      </c>
      <c r="U578" s="66">
        <f>IF(COUNT(Taulukko1[[#This Row],[Neuvottelujen alaiset ]])=1,Taulukko1[[#This Row],[Neuvottelujen alaiset ]],Taulukko1[[#This Row],[Vähennystarve]])</f>
        <v>65</v>
      </c>
      <c r="V578" s="44" t="str">
        <f t="shared" si="87"/>
        <v>NA</v>
      </c>
      <c r="W578" s="44" t="str">
        <f t="shared" si="88"/>
        <v>NA</v>
      </c>
      <c r="X578" s="44" t="str">
        <f t="shared" si="89"/>
        <v>NA</v>
      </c>
      <c r="Y578" s="90" t="b">
        <f>AND(MONTH(Taulukko1[[#This Row],[Alku PVM]] )=6,DAY(Taulukko1[[#This Row],[Alku PVM]] )&gt;19)</f>
        <v>0</v>
      </c>
      <c r="Z578" s="90" t="b">
        <f>AND(MONTH(Taulukko1[[#This Row],[Loppu PVM]] )=6,DAY(Taulukko1[[#This Row],[Loppu PVM]] )&gt;19)</f>
        <v>0</v>
      </c>
      <c r="AA578" s="90" t="b">
        <f>OR(MONTH(Taulukko1[[#This Row],[Alku PVM]] )&lt;=5,AND(MONTH(Taulukko1[[#This Row],[Alku PVM]] )=6,DAY(Taulukko1[[#This Row],[Alku PVM]] )&lt;20))</f>
        <v>0</v>
      </c>
      <c r="AB578" s="90" t="b">
        <f>OR(MONTH(Taulukko1[[#This Row],[Loppu PVM]])&lt;=5,AND(MONTH(Taulukko1[[#This Row],[Loppu PVM]] )=6,DAY(Taulukko1[[#This Row],[Loppu PVM]])&lt;20))</f>
        <v>1</v>
      </c>
      <c r="AC578" s="90" t="b">
        <f>OR(MONTH(Taulukko1[[#This Row],[Alku PVM]] )&lt;=3,AND(MONTH(Taulukko1[[#This Row],[Alku PVM]] )=3))</f>
        <v>0</v>
      </c>
      <c r="AD578" s="90" t="b">
        <f>OR(MONTH(Taulukko1[[#This Row],[Loppu PVM]] )&lt;=3,AND(MONTH(Taulukko1[[#This Row],[Loppu PVM]] )=3))</f>
        <v>1</v>
      </c>
      <c r="AE578" s="90" t="b">
        <f>OR(MONTH(Taulukko1[[#This Row],[Alku PVM]] )&lt;=9,AND(MONTH(Taulukko1[[#This Row],[Alku PVM]] )=9))</f>
        <v>0</v>
      </c>
      <c r="AF578" s="90" t="b">
        <f>OR(MONTH(Taulukko1[[#This Row],[Loppu PVM]])&lt;=9,AND(MONTH(Taulukko1[[#This Row],[Loppu PVM]] )=9))</f>
        <v>1</v>
      </c>
      <c r="AG578" s="90" t="b">
        <f>OR(MONTH(Taulukko1[[#This Row],[Alku PVM]] )&lt;=6,AND(MONTH(Taulukko1[[#This Row],[Alku PVM]] )=6))</f>
        <v>0</v>
      </c>
      <c r="AH578" s="90" t="b">
        <f>OR(MONTH(Taulukko1[[#This Row],[Loppu PVM]])&lt;=6,AND(MONTH(Taulukko1[[#This Row],[Loppu PVM]] )=6))</f>
        <v>1</v>
      </c>
    </row>
    <row r="579" spans="1:34" ht="12.75" customHeight="1">
      <c r="A579" s="64" t="s">
        <v>50</v>
      </c>
      <c r="B579" s="23">
        <v>39783</v>
      </c>
      <c r="C579" t="s">
        <v>1843</v>
      </c>
      <c r="F579" s="4">
        <v>39798</v>
      </c>
      <c r="G579" s="5">
        <v>70</v>
      </c>
      <c r="H579" s="16">
        <v>194</v>
      </c>
      <c r="I579" s="126">
        <f>INDEX('TOL2008'!B:B,MATCH(A579,'TOL2008'!A:A,0))</f>
        <v>17120</v>
      </c>
      <c r="J579" s="126" t="str">
        <f>INDEX(Pääluokka!$H$2:$H$100,MATCH(VALUE(LEFT(Taulukko1[[#This Row],[TOL2008]],2)),Pääluokka!$G$2:$G$100,0))</f>
        <v>Teollisuus</v>
      </c>
      <c r="K579" s="126" t="str">
        <f>INDEX(Pääluokka!$I$2:$I$100,MATCH(VALUE(LEFT(Taulukko1[[#This Row],[TOL2008]],2)),Pääluokka!$G$2:$G$100,0))</f>
        <v>Teollisuus (C-E)</v>
      </c>
      <c r="L579" s="41">
        <f t="shared" ref="L579:L642" si="90">IFERROR(IF(AND(ISNUMBER(B579),ISNUMBER(F579),F579&gt;B579),F579-B579,"NA"),"NA")</f>
        <v>15</v>
      </c>
      <c r="M579" s="43">
        <f t="shared" ref="M579:M642" si="91">IF(ISNUMBER(B579),B579,IF(ISNUMBER(F579),F579-$L$1,"NA"))</f>
        <v>39783</v>
      </c>
      <c r="N579" s="43">
        <f t="shared" ref="N579:N642" si="92">IF(ISNUMBER(F579),F579,IF(ISNUMBER(B579),B579+$L$1,"NA"))</f>
        <v>39798</v>
      </c>
      <c r="O579" s="43">
        <f t="shared" ref="O579:O642" si="93">IFERROR(DATE(YEAR(M579),MONTH(M579),1),"NA")</f>
        <v>39783</v>
      </c>
      <c r="P579" s="43">
        <f t="shared" ref="P579:P642" si="94">IFERROR(DATE(YEAR(N579),MONTH(N579),1),"NA")</f>
        <v>39783</v>
      </c>
      <c r="Q579" s="41">
        <f t="shared" ref="Q579:Q642" si="95">IFERROR(YEAR(O579),"NA")</f>
        <v>2008</v>
      </c>
      <c r="R579" s="41">
        <f t="shared" ref="R579:R642" si="96">IFERROR(YEAR(P579),"NA")</f>
        <v>2008</v>
      </c>
      <c r="S579" s="43" t="str">
        <f>YEAR(Taulukko1[[#This Row],[Alku KK]])&amp;"Q"&amp;ROUNDDOWN((MONTH(Taulukko1[[#This Row],[Alku KK]])-1)/3+1,0)</f>
        <v>2008Q4</v>
      </c>
      <c r="T579" s="43" t="str">
        <f>YEAR(Taulukko1[[#This Row],[Loppu KK]])&amp;"Q"&amp;ROUNDDOWN((MONTH(Taulukko1[[#This Row],[Loppu KK]])-1)/3+1,0)</f>
        <v>2008Q4</v>
      </c>
      <c r="U579" s="66">
        <f>IF(COUNT(Taulukko1[[#This Row],[Neuvottelujen alaiset ]])=1,Taulukko1[[#This Row],[Neuvottelujen alaiset ]],Taulukko1[[#This Row],[Vähennystarve]])</f>
        <v>194</v>
      </c>
      <c r="V579" s="44" t="str">
        <f t="shared" ref="V579:V642" si="97">IF(AND(ISNUMBER(E579),ISNUMBER(H579)),E579/H579,"NA")</f>
        <v>NA</v>
      </c>
      <c r="W579" s="44">
        <f t="shared" ref="W579:W642" si="98">IF(AND(ISNUMBER(G579),ISNUMBER(H579)),G579/H579,"NA")</f>
        <v>0.36082474226804123</v>
      </c>
      <c r="X579" s="44" t="str">
        <f t="shared" ref="X579:X642" si="99">IF(AND(ISNUMBER(G579),ISNUMBER(E579)),G579/E579,"NA")</f>
        <v>NA</v>
      </c>
      <c r="Y579" s="90" t="b">
        <f>AND(MONTH(Taulukko1[[#This Row],[Alku PVM]] )=6,DAY(Taulukko1[[#This Row],[Alku PVM]] )&gt;19)</f>
        <v>0</v>
      </c>
      <c r="Z579" s="90" t="b">
        <f>AND(MONTH(Taulukko1[[#This Row],[Loppu PVM]] )=6,DAY(Taulukko1[[#This Row],[Loppu PVM]] )&gt;19)</f>
        <v>0</v>
      </c>
      <c r="AA579" s="90" t="b">
        <f>OR(MONTH(Taulukko1[[#This Row],[Alku PVM]] )&lt;=5,AND(MONTH(Taulukko1[[#This Row],[Alku PVM]] )=6,DAY(Taulukko1[[#This Row],[Alku PVM]] )&lt;20))</f>
        <v>0</v>
      </c>
      <c r="AB579" s="90" t="b">
        <f>OR(MONTH(Taulukko1[[#This Row],[Loppu PVM]])&lt;=5,AND(MONTH(Taulukko1[[#This Row],[Loppu PVM]] )=6,DAY(Taulukko1[[#This Row],[Loppu PVM]])&lt;20))</f>
        <v>0</v>
      </c>
      <c r="AC579" s="90" t="b">
        <f>OR(MONTH(Taulukko1[[#This Row],[Alku PVM]] )&lt;=3,AND(MONTH(Taulukko1[[#This Row],[Alku PVM]] )=3))</f>
        <v>0</v>
      </c>
      <c r="AD579" s="90" t="b">
        <f>OR(MONTH(Taulukko1[[#This Row],[Loppu PVM]] )&lt;=3,AND(MONTH(Taulukko1[[#This Row],[Loppu PVM]] )=3))</f>
        <v>0</v>
      </c>
      <c r="AE579" s="90" t="b">
        <f>OR(MONTH(Taulukko1[[#This Row],[Alku PVM]] )&lt;=9,AND(MONTH(Taulukko1[[#This Row],[Alku PVM]] )=9))</f>
        <v>0</v>
      </c>
      <c r="AF579" s="90" t="b">
        <f>OR(MONTH(Taulukko1[[#This Row],[Loppu PVM]])&lt;=9,AND(MONTH(Taulukko1[[#This Row],[Loppu PVM]] )=9))</f>
        <v>0</v>
      </c>
      <c r="AG579" s="90" t="b">
        <f>OR(MONTH(Taulukko1[[#This Row],[Alku PVM]] )&lt;=6,AND(MONTH(Taulukko1[[#This Row],[Alku PVM]] )=6))</f>
        <v>0</v>
      </c>
      <c r="AH579" s="90" t="b">
        <f>OR(MONTH(Taulukko1[[#This Row],[Loppu PVM]])&lt;=6,AND(MONTH(Taulukko1[[#This Row],[Loppu PVM]] )=6))</f>
        <v>0</v>
      </c>
    </row>
    <row r="580" spans="1:34" ht="12.75" customHeight="1">
      <c r="A580" t="s">
        <v>2186</v>
      </c>
      <c r="B580" s="23">
        <v>39784</v>
      </c>
      <c r="C580" t="s">
        <v>2185</v>
      </c>
      <c r="F580" s="4">
        <v>39828</v>
      </c>
      <c r="G580" s="5">
        <v>22</v>
      </c>
      <c r="H580" s="22">
        <v>250</v>
      </c>
      <c r="I580" s="126" t="e">
        <f>INDEX('TOL2008'!B:B,MATCH(A580,'TOL2008'!A:A,0))</f>
        <v>#N/A</v>
      </c>
      <c r="J580" s="126" t="e">
        <f>INDEX(Pääluokka!$H$2:$H$100,MATCH(VALUE(LEFT(Taulukko1[[#This Row],[TOL2008]],2)),Pääluokka!$G$2:$G$100,0))</f>
        <v>#N/A</v>
      </c>
      <c r="K580" s="126" t="e">
        <f>INDEX(Pääluokka!$I$2:$I$100,MATCH(VALUE(LEFT(Taulukko1[[#This Row],[TOL2008]],2)),Pääluokka!$G$2:$G$100,0))</f>
        <v>#N/A</v>
      </c>
      <c r="L580" s="41">
        <f t="shared" si="90"/>
        <v>44</v>
      </c>
      <c r="M580" s="43">
        <f t="shared" si="91"/>
        <v>39784</v>
      </c>
      <c r="N580" s="43">
        <f t="shared" si="92"/>
        <v>39828</v>
      </c>
      <c r="O580" s="43">
        <f t="shared" si="93"/>
        <v>39783</v>
      </c>
      <c r="P580" s="43">
        <f t="shared" si="94"/>
        <v>39814</v>
      </c>
      <c r="Q580" s="41">
        <f t="shared" si="95"/>
        <v>2008</v>
      </c>
      <c r="R580" s="41">
        <f t="shared" si="96"/>
        <v>2009</v>
      </c>
      <c r="S580" s="43" t="str">
        <f>YEAR(Taulukko1[[#This Row],[Alku KK]])&amp;"Q"&amp;ROUNDDOWN((MONTH(Taulukko1[[#This Row],[Alku KK]])-1)/3+1,0)</f>
        <v>2008Q4</v>
      </c>
      <c r="T580" s="43" t="str">
        <f>YEAR(Taulukko1[[#This Row],[Loppu KK]])&amp;"Q"&amp;ROUNDDOWN((MONTH(Taulukko1[[#This Row],[Loppu KK]])-1)/3+1,0)</f>
        <v>2009Q1</v>
      </c>
      <c r="U580" s="66">
        <f>IF(COUNT(Taulukko1[[#This Row],[Neuvottelujen alaiset ]])=1,Taulukko1[[#This Row],[Neuvottelujen alaiset ]],Taulukko1[[#This Row],[Vähennystarve]])</f>
        <v>250</v>
      </c>
      <c r="V580" s="44" t="str">
        <f t="shared" si="97"/>
        <v>NA</v>
      </c>
      <c r="W580" s="44">
        <f t="shared" si="98"/>
        <v>8.7999999999999995E-2</v>
      </c>
      <c r="X580" s="44" t="str">
        <f t="shared" si="99"/>
        <v>NA</v>
      </c>
      <c r="Y580" s="90" t="b">
        <f>AND(MONTH(Taulukko1[[#This Row],[Alku PVM]] )=6,DAY(Taulukko1[[#This Row],[Alku PVM]] )&gt;19)</f>
        <v>0</v>
      </c>
      <c r="Z580" s="90" t="b">
        <f>AND(MONTH(Taulukko1[[#This Row],[Loppu PVM]] )=6,DAY(Taulukko1[[#This Row],[Loppu PVM]] )&gt;19)</f>
        <v>0</v>
      </c>
      <c r="AA580" s="90" t="b">
        <f>OR(MONTH(Taulukko1[[#This Row],[Alku PVM]] )&lt;=5,AND(MONTH(Taulukko1[[#This Row],[Alku PVM]] )=6,DAY(Taulukko1[[#This Row],[Alku PVM]] )&lt;20))</f>
        <v>0</v>
      </c>
      <c r="AB580" s="90" t="b">
        <f>OR(MONTH(Taulukko1[[#This Row],[Loppu PVM]])&lt;=5,AND(MONTH(Taulukko1[[#This Row],[Loppu PVM]] )=6,DAY(Taulukko1[[#This Row],[Loppu PVM]])&lt;20))</f>
        <v>1</v>
      </c>
      <c r="AC580" s="90" t="b">
        <f>OR(MONTH(Taulukko1[[#This Row],[Alku PVM]] )&lt;=3,AND(MONTH(Taulukko1[[#This Row],[Alku PVM]] )=3))</f>
        <v>0</v>
      </c>
      <c r="AD580" s="90" t="b">
        <f>OR(MONTH(Taulukko1[[#This Row],[Loppu PVM]] )&lt;=3,AND(MONTH(Taulukko1[[#This Row],[Loppu PVM]] )=3))</f>
        <v>1</v>
      </c>
      <c r="AE580" s="90" t="b">
        <f>OR(MONTH(Taulukko1[[#This Row],[Alku PVM]] )&lt;=9,AND(MONTH(Taulukko1[[#This Row],[Alku PVM]] )=9))</f>
        <v>0</v>
      </c>
      <c r="AF580" s="90" t="b">
        <f>OR(MONTH(Taulukko1[[#This Row],[Loppu PVM]])&lt;=9,AND(MONTH(Taulukko1[[#This Row],[Loppu PVM]] )=9))</f>
        <v>1</v>
      </c>
      <c r="AG580" s="90" t="b">
        <f>OR(MONTH(Taulukko1[[#This Row],[Alku PVM]] )&lt;=6,AND(MONTH(Taulukko1[[#This Row],[Alku PVM]] )=6))</f>
        <v>0</v>
      </c>
      <c r="AH580" s="90" t="b">
        <f>OR(MONTH(Taulukko1[[#This Row],[Loppu PVM]])&lt;=6,AND(MONTH(Taulukko1[[#This Row],[Loppu PVM]] )=6))</f>
        <v>1</v>
      </c>
    </row>
    <row r="581" spans="1:34" ht="12.75" customHeight="1">
      <c r="A581" t="s">
        <v>395</v>
      </c>
      <c r="B581" s="23">
        <v>39784</v>
      </c>
      <c r="C581" t="s">
        <v>2025</v>
      </c>
      <c r="E581" s="62">
        <v>30</v>
      </c>
      <c r="F581" s="4">
        <v>39827</v>
      </c>
      <c r="G581" s="5">
        <v>10</v>
      </c>
      <c r="H581" s="16">
        <v>30</v>
      </c>
      <c r="I581" s="126">
        <f>INDEX('TOL2008'!B:B,MATCH(A581,'TOL2008'!A:A,0))</f>
        <v>32300</v>
      </c>
      <c r="J581" s="126" t="str">
        <f>INDEX(Pääluokka!$H$2:$H$100,MATCH(VALUE(LEFT(Taulukko1[[#This Row],[TOL2008]],2)),Pääluokka!$G$2:$G$100,0))</f>
        <v>Teollisuus</v>
      </c>
      <c r="K581" s="126" t="str">
        <f>INDEX(Pääluokka!$I$2:$I$100,MATCH(VALUE(LEFT(Taulukko1[[#This Row],[TOL2008]],2)),Pääluokka!$G$2:$G$100,0))</f>
        <v>Teollisuus (C-E)</v>
      </c>
      <c r="L581" s="41">
        <f t="shared" si="90"/>
        <v>43</v>
      </c>
      <c r="M581" s="43">
        <f t="shared" si="91"/>
        <v>39784</v>
      </c>
      <c r="N581" s="43">
        <f t="shared" si="92"/>
        <v>39827</v>
      </c>
      <c r="O581" s="43">
        <f t="shared" si="93"/>
        <v>39783</v>
      </c>
      <c r="P581" s="43">
        <f t="shared" si="94"/>
        <v>39814</v>
      </c>
      <c r="Q581" s="41">
        <f t="shared" si="95"/>
        <v>2008</v>
      </c>
      <c r="R581" s="41">
        <f t="shared" si="96"/>
        <v>2009</v>
      </c>
      <c r="S581" s="43" t="str">
        <f>YEAR(Taulukko1[[#This Row],[Alku KK]])&amp;"Q"&amp;ROUNDDOWN((MONTH(Taulukko1[[#This Row],[Alku KK]])-1)/3+1,0)</f>
        <v>2008Q4</v>
      </c>
      <c r="T581" s="43" t="str">
        <f>YEAR(Taulukko1[[#This Row],[Loppu KK]])&amp;"Q"&amp;ROUNDDOWN((MONTH(Taulukko1[[#This Row],[Loppu KK]])-1)/3+1,0)</f>
        <v>2009Q1</v>
      </c>
      <c r="U581" s="66">
        <f>IF(COUNT(Taulukko1[[#This Row],[Neuvottelujen alaiset ]])=1,Taulukko1[[#This Row],[Neuvottelujen alaiset ]],Taulukko1[[#This Row],[Vähennystarve]])</f>
        <v>30</v>
      </c>
      <c r="V581" s="44">
        <f t="shared" si="97"/>
        <v>1</v>
      </c>
      <c r="W581" s="44">
        <f t="shared" si="98"/>
        <v>0.33333333333333331</v>
      </c>
      <c r="X581" s="44">
        <f t="shared" si="99"/>
        <v>0.33333333333333331</v>
      </c>
      <c r="Y581" s="90" t="b">
        <f>AND(MONTH(Taulukko1[[#This Row],[Alku PVM]] )=6,DAY(Taulukko1[[#This Row],[Alku PVM]] )&gt;19)</f>
        <v>0</v>
      </c>
      <c r="Z581" s="90" t="b">
        <f>AND(MONTH(Taulukko1[[#This Row],[Loppu PVM]] )=6,DAY(Taulukko1[[#This Row],[Loppu PVM]] )&gt;19)</f>
        <v>0</v>
      </c>
      <c r="AA581" s="90" t="b">
        <f>OR(MONTH(Taulukko1[[#This Row],[Alku PVM]] )&lt;=5,AND(MONTH(Taulukko1[[#This Row],[Alku PVM]] )=6,DAY(Taulukko1[[#This Row],[Alku PVM]] )&lt;20))</f>
        <v>0</v>
      </c>
      <c r="AB581" s="90" t="b">
        <f>OR(MONTH(Taulukko1[[#This Row],[Loppu PVM]])&lt;=5,AND(MONTH(Taulukko1[[#This Row],[Loppu PVM]] )=6,DAY(Taulukko1[[#This Row],[Loppu PVM]])&lt;20))</f>
        <v>1</v>
      </c>
      <c r="AC581" s="90" t="b">
        <f>OR(MONTH(Taulukko1[[#This Row],[Alku PVM]] )&lt;=3,AND(MONTH(Taulukko1[[#This Row],[Alku PVM]] )=3))</f>
        <v>0</v>
      </c>
      <c r="AD581" s="90" t="b">
        <f>OR(MONTH(Taulukko1[[#This Row],[Loppu PVM]] )&lt;=3,AND(MONTH(Taulukko1[[#This Row],[Loppu PVM]] )=3))</f>
        <v>1</v>
      </c>
      <c r="AE581" s="90" t="b">
        <f>OR(MONTH(Taulukko1[[#This Row],[Alku PVM]] )&lt;=9,AND(MONTH(Taulukko1[[#This Row],[Alku PVM]] )=9))</f>
        <v>0</v>
      </c>
      <c r="AF581" s="90" t="b">
        <f>OR(MONTH(Taulukko1[[#This Row],[Loppu PVM]])&lt;=9,AND(MONTH(Taulukko1[[#This Row],[Loppu PVM]] )=9))</f>
        <v>1</v>
      </c>
      <c r="AG581" s="90" t="b">
        <f>OR(MONTH(Taulukko1[[#This Row],[Alku PVM]] )&lt;=6,AND(MONTH(Taulukko1[[#This Row],[Alku PVM]] )=6))</f>
        <v>0</v>
      </c>
      <c r="AH581" s="90" t="b">
        <f>OR(MONTH(Taulukko1[[#This Row],[Loppu PVM]])&lt;=6,AND(MONTH(Taulukko1[[#This Row],[Loppu PVM]] )=6))</f>
        <v>1</v>
      </c>
    </row>
    <row r="582" spans="1:34" ht="12.75" customHeight="1">
      <c r="A582" t="s">
        <v>1914</v>
      </c>
      <c r="B582" s="23">
        <v>39784</v>
      </c>
      <c r="C582" t="s">
        <v>1913</v>
      </c>
      <c r="E582" s="62">
        <v>30</v>
      </c>
      <c r="F582" s="4">
        <v>39839</v>
      </c>
      <c r="G582" s="5">
        <v>24</v>
      </c>
      <c r="H582" s="16">
        <v>30</v>
      </c>
      <c r="I582" s="126" t="e">
        <f>INDEX('TOL2008'!B:B,MATCH(A582,'TOL2008'!A:A,0))</f>
        <v>#N/A</v>
      </c>
      <c r="J582" s="126" t="e">
        <f>INDEX(Pääluokka!$H$2:$H$100,MATCH(VALUE(LEFT(Taulukko1[[#This Row],[TOL2008]],2)),Pääluokka!$G$2:$G$100,0))</f>
        <v>#N/A</v>
      </c>
      <c r="K582" s="126" t="e">
        <f>INDEX(Pääluokka!$I$2:$I$100,MATCH(VALUE(LEFT(Taulukko1[[#This Row],[TOL2008]],2)),Pääluokka!$G$2:$G$100,0))</f>
        <v>#N/A</v>
      </c>
      <c r="L582" s="41">
        <f t="shared" si="90"/>
        <v>55</v>
      </c>
      <c r="M582" s="43">
        <f t="shared" si="91"/>
        <v>39784</v>
      </c>
      <c r="N582" s="43">
        <f t="shared" si="92"/>
        <v>39839</v>
      </c>
      <c r="O582" s="43">
        <f t="shared" si="93"/>
        <v>39783</v>
      </c>
      <c r="P582" s="43">
        <f t="shared" si="94"/>
        <v>39814</v>
      </c>
      <c r="Q582" s="41">
        <f t="shared" si="95"/>
        <v>2008</v>
      </c>
      <c r="R582" s="41">
        <f t="shared" si="96"/>
        <v>2009</v>
      </c>
      <c r="S582" s="43" t="str">
        <f>YEAR(Taulukko1[[#This Row],[Alku KK]])&amp;"Q"&amp;ROUNDDOWN((MONTH(Taulukko1[[#This Row],[Alku KK]])-1)/3+1,0)</f>
        <v>2008Q4</v>
      </c>
      <c r="T582" s="43" t="str">
        <f>YEAR(Taulukko1[[#This Row],[Loppu KK]])&amp;"Q"&amp;ROUNDDOWN((MONTH(Taulukko1[[#This Row],[Loppu KK]])-1)/3+1,0)</f>
        <v>2009Q1</v>
      </c>
      <c r="U582" s="66">
        <f>IF(COUNT(Taulukko1[[#This Row],[Neuvottelujen alaiset ]])=1,Taulukko1[[#This Row],[Neuvottelujen alaiset ]],Taulukko1[[#This Row],[Vähennystarve]])</f>
        <v>30</v>
      </c>
      <c r="V582" s="44">
        <f t="shared" si="97"/>
        <v>1</v>
      </c>
      <c r="W582" s="44">
        <f t="shared" si="98"/>
        <v>0.8</v>
      </c>
      <c r="X582" s="44">
        <f t="shared" si="99"/>
        <v>0.8</v>
      </c>
      <c r="Y582" s="90" t="b">
        <f>AND(MONTH(Taulukko1[[#This Row],[Alku PVM]] )=6,DAY(Taulukko1[[#This Row],[Alku PVM]] )&gt;19)</f>
        <v>0</v>
      </c>
      <c r="Z582" s="90" t="b">
        <f>AND(MONTH(Taulukko1[[#This Row],[Loppu PVM]] )=6,DAY(Taulukko1[[#This Row],[Loppu PVM]] )&gt;19)</f>
        <v>0</v>
      </c>
      <c r="AA582" s="90" t="b">
        <f>OR(MONTH(Taulukko1[[#This Row],[Alku PVM]] )&lt;=5,AND(MONTH(Taulukko1[[#This Row],[Alku PVM]] )=6,DAY(Taulukko1[[#This Row],[Alku PVM]] )&lt;20))</f>
        <v>0</v>
      </c>
      <c r="AB582" s="90" t="b">
        <f>OR(MONTH(Taulukko1[[#This Row],[Loppu PVM]])&lt;=5,AND(MONTH(Taulukko1[[#This Row],[Loppu PVM]] )=6,DAY(Taulukko1[[#This Row],[Loppu PVM]])&lt;20))</f>
        <v>1</v>
      </c>
      <c r="AC582" s="90" t="b">
        <f>OR(MONTH(Taulukko1[[#This Row],[Alku PVM]] )&lt;=3,AND(MONTH(Taulukko1[[#This Row],[Alku PVM]] )=3))</f>
        <v>0</v>
      </c>
      <c r="AD582" s="90" t="b">
        <f>OR(MONTH(Taulukko1[[#This Row],[Loppu PVM]] )&lt;=3,AND(MONTH(Taulukko1[[#This Row],[Loppu PVM]] )=3))</f>
        <v>1</v>
      </c>
      <c r="AE582" s="90" t="b">
        <f>OR(MONTH(Taulukko1[[#This Row],[Alku PVM]] )&lt;=9,AND(MONTH(Taulukko1[[#This Row],[Alku PVM]] )=9))</f>
        <v>0</v>
      </c>
      <c r="AF582" s="90" t="b">
        <f>OR(MONTH(Taulukko1[[#This Row],[Loppu PVM]])&lt;=9,AND(MONTH(Taulukko1[[#This Row],[Loppu PVM]] )=9))</f>
        <v>1</v>
      </c>
      <c r="AG582" s="90" t="b">
        <f>OR(MONTH(Taulukko1[[#This Row],[Alku PVM]] )&lt;=6,AND(MONTH(Taulukko1[[#This Row],[Alku PVM]] )=6))</f>
        <v>0</v>
      </c>
      <c r="AH582" s="90" t="b">
        <f>OR(MONTH(Taulukko1[[#This Row],[Loppu PVM]])&lt;=6,AND(MONTH(Taulukko1[[#This Row],[Loppu PVM]] )=6))</f>
        <v>1</v>
      </c>
    </row>
    <row r="583" spans="1:34" ht="12.75" customHeight="1">
      <c r="A583" t="s">
        <v>1905</v>
      </c>
      <c r="B583" s="23">
        <v>39784</v>
      </c>
      <c r="C583" t="s">
        <v>1904</v>
      </c>
      <c r="E583" s="62">
        <v>250</v>
      </c>
      <c r="F583" s="4"/>
      <c r="G583" s="5"/>
      <c r="H583" s="16">
        <v>250</v>
      </c>
      <c r="I583" s="126" t="e">
        <f>INDEX('TOL2008'!B:B,MATCH(A583,'TOL2008'!A:A,0))</f>
        <v>#N/A</v>
      </c>
      <c r="J583" s="126" t="e">
        <f>INDEX(Pääluokka!$H$2:$H$100,MATCH(VALUE(LEFT(Taulukko1[[#This Row],[TOL2008]],2)),Pääluokka!$G$2:$G$100,0))</f>
        <v>#N/A</v>
      </c>
      <c r="K583" s="126" t="e">
        <f>INDEX(Pääluokka!$I$2:$I$100,MATCH(VALUE(LEFT(Taulukko1[[#This Row],[TOL2008]],2)),Pääluokka!$G$2:$G$100,0))</f>
        <v>#N/A</v>
      </c>
      <c r="L583" s="41" t="str">
        <f t="shared" si="90"/>
        <v>NA</v>
      </c>
      <c r="M583" s="43">
        <f t="shared" si="91"/>
        <v>39784</v>
      </c>
      <c r="N583" s="43">
        <f t="shared" si="92"/>
        <v>39835</v>
      </c>
      <c r="O583" s="43">
        <f t="shared" si="93"/>
        <v>39783</v>
      </c>
      <c r="P583" s="43">
        <f t="shared" si="94"/>
        <v>39814</v>
      </c>
      <c r="Q583" s="41">
        <f t="shared" si="95"/>
        <v>2008</v>
      </c>
      <c r="R583" s="41">
        <f t="shared" si="96"/>
        <v>2009</v>
      </c>
      <c r="S583" s="43" t="str">
        <f>YEAR(Taulukko1[[#This Row],[Alku KK]])&amp;"Q"&amp;ROUNDDOWN((MONTH(Taulukko1[[#This Row],[Alku KK]])-1)/3+1,0)</f>
        <v>2008Q4</v>
      </c>
      <c r="T583" s="43" t="str">
        <f>YEAR(Taulukko1[[#This Row],[Loppu KK]])&amp;"Q"&amp;ROUNDDOWN((MONTH(Taulukko1[[#This Row],[Loppu KK]])-1)/3+1,0)</f>
        <v>2009Q1</v>
      </c>
      <c r="U583" s="66">
        <f>IF(COUNT(Taulukko1[[#This Row],[Neuvottelujen alaiset ]])=1,Taulukko1[[#This Row],[Neuvottelujen alaiset ]],Taulukko1[[#This Row],[Vähennystarve]])</f>
        <v>250</v>
      </c>
      <c r="V583" s="44">
        <f t="shared" si="97"/>
        <v>1</v>
      </c>
      <c r="W583" s="44" t="str">
        <f t="shared" si="98"/>
        <v>NA</v>
      </c>
      <c r="X583" s="44" t="str">
        <f t="shared" si="99"/>
        <v>NA</v>
      </c>
      <c r="Y583" s="90" t="b">
        <f>AND(MONTH(Taulukko1[[#This Row],[Alku PVM]] )=6,DAY(Taulukko1[[#This Row],[Alku PVM]] )&gt;19)</f>
        <v>0</v>
      </c>
      <c r="Z583" s="90" t="b">
        <f>AND(MONTH(Taulukko1[[#This Row],[Loppu PVM]] )=6,DAY(Taulukko1[[#This Row],[Loppu PVM]] )&gt;19)</f>
        <v>0</v>
      </c>
      <c r="AA583" s="90" t="b">
        <f>OR(MONTH(Taulukko1[[#This Row],[Alku PVM]] )&lt;=5,AND(MONTH(Taulukko1[[#This Row],[Alku PVM]] )=6,DAY(Taulukko1[[#This Row],[Alku PVM]] )&lt;20))</f>
        <v>0</v>
      </c>
      <c r="AB583" s="90" t="b">
        <f>OR(MONTH(Taulukko1[[#This Row],[Loppu PVM]])&lt;=5,AND(MONTH(Taulukko1[[#This Row],[Loppu PVM]] )=6,DAY(Taulukko1[[#This Row],[Loppu PVM]])&lt;20))</f>
        <v>1</v>
      </c>
      <c r="AC583" s="90" t="b">
        <f>OR(MONTH(Taulukko1[[#This Row],[Alku PVM]] )&lt;=3,AND(MONTH(Taulukko1[[#This Row],[Alku PVM]] )=3))</f>
        <v>0</v>
      </c>
      <c r="AD583" s="90" t="b">
        <f>OR(MONTH(Taulukko1[[#This Row],[Loppu PVM]] )&lt;=3,AND(MONTH(Taulukko1[[#This Row],[Loppu PVM]] )=3))</f>
        <v>1</v>
      </c>
      <c r="AE583" s="90" t="b">
        <f>OR(MONTH(Taulukko1[[#This Row],[Alku PVM]] )&lt;=9,AND(MONTH(Taulukko1[[#This Row],[Alku PVM]] )=9))</f>
        <v>0</v>
      </c>
      <c r="AF583" s="90" t="b">
        <f>OR(MONTH(Taulukko1[[#This Row],[Loppu PVM]])&lt;=9,AND(MONTH(Taulukko1[[#This Row],[Loppu PVM]] )=9))</f>
        <v>1</v>
      </c>
      <c r="AG583" s="90" t="b">
        <f>OR(MONTH(Taulukko1[[#This Row],[Alku PVM]] )&lt;=6,AND(MONTH(Taulukko1[[#This Row],[Alku PVM]] )=6))</f>
        <v>0</v>
      </c>
      <c r="AH583" s="90" t="b">
        <f>OR(MONTH(Taulukko1[[#This Row],[Loppu PVM]])&lt;=6,AND(MONTH(Taulukko1[[#This Row],[Loppu PVM]] )=6))</f>
        <v>1</v>
      </c>
    </row>
    <row r="584" spans="1:34" ht="12.75" customHeight="1">
      <c r="A584" t="s">
        <v>2094</v>
      </c>
      <c r="B584" s="23">
        <v>39786</v>
      </c>
      <c r="C584" t="s">
        <v>2892</v>
      </c>
      <c r="E584" s="62">
        <v>80</v>
      </c>
      <c r="F584" s="4">
        <v>39842</v>
      </c>
      <c r="G584" s="5">
        <v>16</v>
      </c>
      <c r="H584" s="16">
        <v>80</v>
      </c>
      <c r="I584" s="126" t="e">
        <f>INDEX('TOL2008'!B:B,MATCH(A584,'TOL2008'!A:A,0))</f>
        <v>#N/A</v>
      </c>
      <c r="J584" s="126" t="e">
        <f>INDEX(Pääluokka!$H$2:$H$100,MATCH(VALUE(LEFT(Taulukko1[[#This Row],[TOL2008]],2)),Pääluokka!$G$2:$G$100,0))</f>
        <v>#N/A</v>
      </c>
      <c r="K584" s="126" t="e">
        <f>INDEX(Pääluokka!$I$2:$I$100,MATCH(VALUE(LEFT(Taulukko1[[#This Row],[TOL2008]],2)),Pääluokka!$G$2:$G$100,0))</f>
        <v>#N/A</v>
      </c>
      <c r="L584" s="41">
        <f t="shared" si="90"/>
        <v>56</v>
      </c>
      <c r="M584" s="43">
        <f t="shared" si="91"/>
        <v>39786</v>
      </c>
      <c r="N584" s="43">
        <f t="shared" si="92"/>
        <v>39842</v>
      </c>
      <c r="O584" s="43">
        <f t="shared" si="93"/>
        <v>39783</v>
      </c>
      <c r="P584" s="43">
        <f t="shared" si="94"/>
        <v>39814</v>
      </c>
      <c r="Q584" s="41">
        <f t="shared" si="95"/>
        <v>2008</v>
      </c>
      <c r="R584" s="41">
        <f t="shared" si="96"/>
        <v>2009</v>
      </c>
      <c r="S584" s="43" t="str">
        <f>YEAR(Taulukko1[[#This Row],[Alku KK]])&amp;"Q"&amp;ROUNDDOWN((MONTH(Taulukko1[[#This Row],[Alku KK]])-1)/3+1,0)</f>
        <v>2008Q4</v>
      </c>
      <c r="T584" s="43" t="str">
        <f>YEAR(Taulukko1[[#This Row],[Loppu KK]])&amp;"Q"&amp;ROUNDDOWN((MONTH(Taulukko1[[#This Row],[Loppu KK]])-1)/3+1,0)</f>
        <v>2009Q1</v>
      </c>
      <c r="U584" s="66">
        <f>IF(COUNT(Taulukko1[[#This Row],[Neuvottelujen alaiset ]])=1,Taulukko1[[#This Row],[Neuvottelujen alaiset ]],Taulukko1[[#This Row],[Vähennystarve]])</f>
        <v>80</v>
      </c>
      <c r="V584" s="44">
        <f t="shared" si="97"/>
        <v>1</v>
      </c>
      <c r="W584" s="44">
        <f t="shared" si="98"/>
        <v>0.2</v>
      </c>
      <c r="X584" s="44">
        <f t="shared" si="99"/>
        <v>0.2</v>
      </c>
      <c r="Y584" s="90" t="b">
        <f>AND(MONTH(Taulukko1[[#This Row],[Alku PVM]] )=6,DAY(Taulukko1[[#This Row],[Alku PVM]] )&gt;19)</f>
        <v>0</v>
      </c>
      <c r="Z584" s="90" t="b">
        <f>AND(MONTH(Taulukko1[[#This Row],[Loppu PVM]] )=6,DAY(Taulukko1[[#This Row],[Loppu PVM]] )&gt;19)</f>
        <v>0</v>
      </c>
      <c r="AA584" s="90" t="b">
        <f>OR(MONTH(Taulukko1[[#This Row],[Alku PVM]] )&lt;=5,AND(MONTH(Taulukko1[[#This Row],[Alku PVM]] )=6,DAY(Taulukko1[[#This Row],[Alku PVM]] )&lt;20))</f>
        <v>0</v>
      </c>
      <c r="AB584" s="90" t="b">
        <f>OR(MONTH(Taulukko1[[#This Row],[Loppu PVM]])&lt;=5,AND(MONTH(Taulukko1[[#This Row],[Loppu PVM]] )=6,DAY(Taulukko1[[#This Row],[Loppu PVM]])&lt;20))</f>
        <v>1</v>
      </c>
      <c r="AC584" s="90" t="b">
        <f>OR(MONTH(Taulukko1[[#This Row],[Alku PVM]] )&lt;=3,AND(MONTH(Taulukko1[[#This Row],[Alku PVM]] )=3))</f>
        <v>0</v>
      </c>
      <c r="AD584" s="90" t="b">
        <f>OR(MONTH(Taulukko1[[#This Row],[Loppu PVM]] )&lt;=3,AND(MONTH(Taulukko1[[#This Row],[Loppu PVM]] )=3))</f>
        <v>1</v>
      </c>
      <c r="AE584" s="90" t="b">
        <f>OR(MONTH(Taulukko1[[#This Row],[Alku PVM]] )&lt;=9,AND(MONTH(Taulukko1[[#This Row],[Alku PVM]] )=9))</f>
        <v>0</v>
      </c>
      <c r="AF584" s="90" t="b">
        <f>OR(MONTH(Taulukko1[[#This Row],[Loppu PVM]])&lt;=9,AND(MONTH(Taulukko1[[#This Row],[Loppu PVM]] )=9))</f>
        <v>1</v>
      </c>
      <c r="AG584" s="90" t="b">
        <f>OR(MONTH(Taulukko1[[#This Row],[Alku PVM]] )&lt;=6,AND(MONTH(Taulukko1[[#This Row],[Alku PVM]] )=6))</f>
        <v>0</v>
      </c>
      <c r="AH584" s="90" t="b">
        <f>OR(MONTH(Taulukko1[[#This Row],[Loppu PVM]])&lt;=6,AND(MONTH(Taulukko1[[#This Row],[Loppu PVM]] )=6))</f>
        <v>1</v>
      </c>
    </row>
    <row r="585" spans="1:34" ht="12.75" customHeight="1">
      <c r="A585" s="21" t="s">
        <v>1877</v>
      </c>
      <c r="B585" s="23">
        <v>39786</v>
      </c>
      <c r="C585" s="21" t="s">
        <v>2343</v>
      </c>
      <c r="D585" s="24"/>
      <c r="F585" s="23">
        <v>39825</v>
      </c>
      <c r="G585" s="24">
        <v>50</v>
      </c>
      <c r="H585" s="16">
        <v>80</v>
      </c>
      <c r="I585" s="126" t="e">
        <f>INDEX('TOL2008'!B:B,MATCH(A585,'TOL2008'!A:A,0))</f>
        <v>#N/A</v>
      </c>
      <c r="J585" s="126" t="e">
        <f>INDEX(Pääluokka!$H$2:$H$100,MATCH(VALUE(LEFT(Taulukko1[[#This Row],[TOL2008]],2)),Pääluokka!$G$2:$G$100,0))</f>
        <v>#N/A</v>
      </c>
      <c r="K585" s="126" t="e">
        <f>INDEX(Pääluokka!$I$2:$I$100,MATCH(VALUE(LEFT(Taulukko1[[#This Row],[TOL2008]],2)),Pääluokka!$G$2:$G$100,0))</f>
        <v>#N/A</v>
      </c>
      <c r="L585" s="41">
        <f t="shared" si="90"/>
        <v>39</v>
      </c>
      <c r="M585" s="43">
        <f t="shared" si="91"/>
        <v>39786</v>
      </c>
      <c r="N585" s="43">
        <f t="shared" si="92"/>
        <v>39825</v>
      </c>
      <c r="O585" s="43">
        <f t="shared" si="93"/>
        <v>39783</v>
      </c>
      <c r="P585" s="43">
        <f t="shared" si="94"/>
        <v>39814</v>
      </c>
      <c r="Q585" s="41">
        <f t="shared" si="95"/>
        <v>2008</v>
      </c>
      <c r="R585" s="41">
        <f t="shared" si="96"/>
        <v>2009</v>
      </c>
      <c r="S585" s="43" t="str">
        <f>YEAR(Taulukko1[[#This Row],[Alku KK]])&amp;"Q"&amp;ROUNDDOWN((MONTH(Taulukko1[[#This Row],[Alku KK]])-1)/3+1,0)</f>
        <v>2008Q4</v>
      </c>
      <c r="T585" s="43" t="str">
        <f>YEAR(Taulukko1[[#This Row],[Loppu KK]])&amp;"Q"&amp;ROUNDDOWN((MONTH(Taulukko1[[#This Row],[Loppu KK]])-1)/3+1,0)</f>
        <v>2009Q1</v>
      </c>
      <c r="U585" s="66">
        <f>IF(COUNT(Taulukko1[[#This Row],[Neuvottelujen alaiset ]])=1,Taulukko1[[#This Row],[Neuvottelujen alaiset ]],Taulukko1[[#This Row],[Vähennystarve]])</f>
        <v>80</v>
      </c>
      <c r="V585" s="44" t="str">
        <f t="shared" si="97"/>
        <v>NA</v>
      </c>
      <c r="W585" s="44">
        <f t="shared" si="98"/>
        <v>0.625</v>
      </c>
      <c r="X585" s="44" t="str">
        <f t="shared" si="99"/>
        <v>NA</v>
      </c>
      <c r="Y585" s="90" t="b">
        <f>AND(MONTH(Taulukko1[[#This Row],[Alku PVM]] )=6,DAY(Taulukko1[[#This Row],[Alku PVM]] )&gt;19)</f>
        <v>0</v>
      </c>
      <c r="Z585" s="90" t="b">
        <f>AND(MONTH(Taulukko1[[#This Row],[Loppu PVM]] )=6,DAY(Taulukko1[[#This Row],[Loppu PVM]] )&gt;19)</f>
        <v>0</v>
      </c>
      <c r="AA585" s="90" t="b">
        <f>OR(MONTH(Taulukko1[[#This Row],[Alku PVM]] )&lt;=5,AND(MONTH(Taulukko1[[#This Row],[Alku PVM]] )=6,DAY(Taulukko1[[#This Row],[Alku PVM]] )&lt;20))</f>
        <v>0</v>
      </c>
      <c r="AB585" s="90" t="b">
        <f>OR(MONTH(Taulukko1[[#This Row],[Loppu PVM]])&lt;=5,AND(MONTH(Taulukko1[[#This Row],[Loppu PVM]] )=6,DAY(Taulukko1[[#This Row],[Loppu PVM]])&lt;20))</f>
        <v>1</v>
      </c>
      <c r="AC585" s="90" t="b">
        <f>OR(MONTH(Taulukko1[[#This Row],[Alku PVM]] )&lt;=3,AND(MONTH(Taulukko1[[#This Row],[Alku PVM]] )=3))</f>
        <v>0</v>
      </c>
      <c r="AD585" s="90" t="b">
        <f>OR(MONTH(Taulukko1[[#This Row],[Loppu PVM]] )&lt;=3,AND(MONTH(Taulukko1[[#This Row],[Loppu PVM]] )=3))</f>
        <v>1</v>
      </c>
      <c r="AE585" s="90" t="b">
        <f>OR(MONTH(Taulukko1[[#This Row],[Alku PVM]] )&lt;=9,AND(MONTH(Taulukko1[[#This Row],[Alku PVM]] )=9))</f>
        <v>0</v>
      </c>
      <c r="AF585" s="90" t="b">
        <f>OR(MONTH(Taulukko1[[#This Row],[Loppu PVM]])&lt;=9,AND(MONTH(Taulukko1[[#This Row],[Loppu PVM]] )=9))</f>
        <v>1</v>
      </c>
      <c r="AG585" s="90" t="b">
        <f>OR(MONTH(Taulukko1[[#This Row],[Alku PVM]] )&lt;=6,AND(MONTH(Taulukko1[[#This Row],[Alku PVM]] )=6))</f>
        <v>0</v>
      </c>
      <c r="AH585" s="90" t="b">
        <f>OR(MONTH(Taulukko1[[#This Row],[Loppu PVM]])&lt;=6,AND(MONTH(Taulukko1[[#This Row],[Loppu PVM]] )=6))</f>
        <v>1</v>
      </c>
    </row>
    <row r="586" spans="1:34" ht="12.75" customHeight="1">
      <c r="A586" s="21" t="s">
        <v>2183</v>
      </c>
      <c r="B586" s="23">
        <v>39787</v>
      </c>
      <c r="C586" s="21" t="s">
        <v>2182</v>
      </c>
      <c r="D586" s="24"/>
      <c r="E586" s="62">
        <v>70</v>
      </c>
      <c r="F586" s="23">
        <v>39842</v>
      </c>
      <c r="G586" s="24">
        <v>48</v>
      </c>
      <c r="H586" s="16">
        <v>700</v>
      </c>
      <c r="I586" s="126" t="e">
        <f>INDEX('TOL2008'!B:B,MATCH(A586,'TOL2008'!A:A,0))</f>
        <v>#N/A</v>
      </c>
      <c r="J586" s="126" t="e">
        <f>INDEX(Pääluokka!$H$2:$H$100,MATCH(VALUE(LEFT(Taulukko1[[#This Row],[TOL2008]],2)),Pääluokka!$G$2:$G$100,0))</f>
        <v>#N/A</v>
      </c>
      <c r="K586" s="126" t="e">
        <f>INDEX(Pääluokka!$I$2:$I$100,MATCH(VALUE(LEFT(Taulukko1[[#This Row],[TOL2008]],2)),Pääluokka!$G$2:$G$100,0))</f>
        <v>#N/A</v>
      </c>
      <c r="L586" s="41">
        <f t="shared" si="90"/>
        <v>55</v>
      </c>
      <c r="M586" s="43">
        <f t="shared" si="91"/>
        <v>39787</v>
      </c>
      <c r="N586" s="43">
        <f t="shared" si="92"/>
        <v>39842</v>
      </c>
      <c r="O586" s="43">
        <f t="shared" si="93"/>
        <v>39783</v>
      </c>
      <c r="P586" s="43">
        <f t="shared" si="94"/>
        <v>39814</v>
      </c>
      <c r="Q586" s="41">
        <f t="shared" si="95"/>
        <v>2008</v>
      </c>
      <c r="R586" s="41">
        <f t="shared" si="96"/>
        <v>2009</v>
      </c>
      <c r="S586" s="43" t="str">
        <f>YEAR(Taulukko1[[#This Row],[Alku KK]])&amp;"Q"&amp;ROUNDDOWN((MONTH(Taulukko1[[#This Row],[Alku KK]])-1)/3+1,0)</f>
        <v>2008Q4</v>
      </c>
      <c r="T586" s="43" t="str">
        <f>YEAR(Taulukko1[[#This Row],[Loppu KK]])&amp;"Q"&amp;ROUNDDOWN((MONTH(Taulukko1[[#This Row],[Loppu KK]])-1)/3+1,0)</f>
        <v>2009Q1</v>
      </c>
      <c r="U586" s="66">
        <f>IF(COUNT(Taulukko1[[#This Row],[Neuvottelujen alaiset ]])=1,Taulukko1[[#This Row],[Neuvottelujen alaiset ]],Taulukko1[[#This Row],[Vähennystarve]])</f>
        <v>700</v>
      </c>
      <c r="V586" s="44">
        <f t="shared" si="97"/>
        <v>0.1</v>
      </c>
      <c r="W586" s="44">
        <f t="shared" si="98"/>
        <v>6.8571428571428575E-2</v>
      </c>
      <c r="X586" s="44">
        <f t="shared" si="99"/>
        <v>0.68571428571428572</v>
      </c>
      <c r="Y586" s="90" t="b">
        <f>AND(MONTH(Taulukko1[[#This Row],[Alku PVM]] )=6,DAY(Taulukko1[[#This Row],[Alku PVM]] )&gt;19)</f>
        <v>0</v>
      </c>
      <c r="Z586" s="90" t="b">
        <f>AND(MONTH(Taulukko1[[#This Row],[Loppu PVM]] )=6,DAY(Taulukko1[[#This Row],[Loppu PVM]] )&gt;19)</f>
        <v>0</v>
      </c>
      <c r="AA586" s="90" t="b">
        <f>OR(MONTH(Taulukko1[[#This Row],[Alku PVM]] )&lt;=5,AND(MONTH(Taulukko1[[#This Row],[Alku PVM]] )=6,DAY(Taulukko1[[#This Row],[Alku PVM]] )&lt;20))</f>
        <v>0</v>
      </c>
      <c r="AB586" s="90" t="b">
        <f>OR(MONTH(Taulukko1[[#This Row],[Loppu PVM]])&lt;=5,AND(MONTH(Taulukko1[[#This Row],[Loppu PVM]] )=6,DAY(Taulukko1[[#This Row],[Loppu PVM]])&lt;20))</f>
        <v>1</v>
      </c>
      <c r="AC586" s="90" t="b">
        <f>OR(MONTH(Taulukko1[[#This Row],[Alku PVM]] )&lt;=3,AND(MONTH(Taulukko1[[#This Row],[Alku PVM]] )=3))</f>
        <v>0</v>
      </c>
      <c r="AD586" s="90" t="b">
        <f>OR(MONTH(Taulukko1[[#This Row],[Loppu PVM]] )&lt;=3,AND(MONTH(Taulukko1[[#This Row],[Loppu PVM]] )=3))</f>
        <v>1</v>
      </c>
      <c r="AE586" s="90" t="b">
        <f>OR(MONTH(Taulukko1[[#This Row],[Alku PVM]] )&lt;=9,AND(MONTH(Taulukko1[[#This Row],[Alku PVM]] )=9))</f>
        <v>0</v>
      </c>
      <c r="AF586" s="90" t="b">
        <f>OR(MONTH(Taulukko1[[#This Row],[Loppu PVM]])&lt;=9,AND(MONTH(Taulukko1[[#This Row],[Loppu PVM]] )=9))</f>
        <v>1</v>
      </c>
      <c r="AG586" s="90" t="b">
        <f>OR(MONTH(Taulukko1[[#This Row],[Alku PVM]] )&lt;=6,AND(MONTH(Taulukko1[[#This Row],[Alku PVM]] )=6))</f>
        <v>0</v>
      </c>
      <c r="AH586" s="90" t="b">
        <f>OR(MONTH(Taulukko1[[#This Row],[Loppu PVM]])&lt;=6,AND(MONTH(Taulukko1[[#This Row],[Loppu PVM]] )=6))</f>
        <v>1</v>
      </c>
    </row>
    <row r="587" spans="1:34" ht="12.75" customHeight="1">
      <c r="A587" t="s">
        <v>1797</v>
      </c>
      <c r="B587" s="23">
        <v>39790</v>
      </c>
      <c r="C587" t="s">
        <v>2157</v>
      </c>
      <c r="E587" s="62">
        <v>50</v>
      </c>
      <c r="F587" s="4">
        <v>39833</v>
      </c>
      <c r="G587" s="5">
        <v>30</v>
      </c>
      <c r="H587" s="16">
        <v>50</v>
      </c>
      <c r="I587" s="126" t="e">
        <f>INDEX('TOL2008'!B:B,MATCH(A587,'TOL2008'!A:A,0))</f>
        <v>#N/A</v>
      </c>
      <c r="J587" s="126" t="e">
        <f>INDEX(Pääluokka!$H$2:$H$100,MATCH(VALUE(LEFT(Taulukko1[[#This Row],[TOL2008]],2)),Pääluokka!$G$2:$G$100,0))</f>
        <v>#N/A</v>
      </c>
      <c r="K587" s="126" t="e">
        <f>INDEX(Pääluokka!$I$2:$I$100,MATCH(VALUE(LEFT(Taulukko1[[#This Row],[TOL2008]],2)),Pääluokka!$G$2:$G$100,0))</f>
        <v>#N/A</v>
      </c>
      <c r="L587" s="41">
        <f t="shared" si="90"/>
        <v>43</v>
      </c>
      <c r="M587" s="43">
        <f t="shared" si="91"/>
        <v>39790</v>
      </c>
      <c r="N587" s="43">
        <f t="shared" si="92"/>
        <v>39833</v>
      </c>
      <c r="O587" s="43">
        <f t="shared" si="93"/>
        <v>39783</v>
      </c>
      <c r="P587" s="43">
        <f t="shared" si="94"/>
        <v>39814</v>
      </c>
      <c r="Q587" s="41">
        <f t="shared" si="95"/>
        <v>2008</v>
      </c>
      <c r="R587" s="41">
        <f t="shared" si="96"/>
        <v>2009</v>
      </c>
      <c r="S587" s="43" t="str">
        <f>YEAR(Taulukko1[[#This Row],[Alku KK]])&amp;"Q"&amp;ROUNDDOWN((MONTH(Taulukko1[[#This Row],[Alku KK]])-1)/3+1,0)</f>
        <v>2008Q4</v>
      </c>
      <c r="T587" s="43" t="str">
        <f>YEAR(Taulukko1[[#This Row],[Loppu KK]])&amp;"Q"&amp;ROUNDDOWN((MONTH(Taulukko1[[#This Row],[Loppu KK]])-1)/3+1,0)</f>
        <v>2009Q1</v>
      </c>
      <c r="U587" s="66">
        <f>IF(COUNT(Taulukko1[[#This Row],[Neuvottelujen alaiset ]])=1,Taulukko1[[#This Row],[Neuvottelujen alaiset ]],Taulukko1[[#This Row],[Vähennystarve]])</f>
        <v>50</v>
      </c>
      <c r="V587" s="44">
        <f t="shared" si="97"/>
        <v>1</v>
      </c>
      <c r="W587" s="44">
        <f t="shared" si="98"/>
        <v>0.6</v>
      </c>
      <c r="X587" s="44">
        <f t="shared" si="99"/>
        <v>0.6</v>
      </c>
      <c r="Y587" s="90" t="b">
        <f>AND(MONTH(Taulukko1[[#This Row],[Alku PVM]] )=6,DAY(Taulukko1[[#This Row],[Alku PVM]] )&gt;19)</f>
        <v>0</v>
      </c>
      <c r="Z587" s="90" t="b">
        <f>AND(MONTH(Taulukko1[[#This Row],[Loppu PVM]] )=6,DAY(Taulukko1[[#This Row],[Loppu PVM]] )&gt;19)</f>
        <v>0</v>
      </c>
      <c r="AA587" s="90" t="b">
        <f>OR(MONTH(Taulukko1[[#This Row],[Alku PVM]] )&lt;=5,AND(MONTH(Taulukko1[[#This Row],[Alku PVM]] )=6,DAY(Taulukko1[[#This Row],[Alku PVM]] )&lt;20))</f>
        <v>0</v>
      </c>
      <c r="AB587" s="90" t="b">
        <f>OR(MONTH(Taulukko1[[#This Row],[Loppu PVM]])&lt;=5,AND(MONTH(Taulukko1[[#This Row],[Loppu PVM]] )=6,DAY(Taulukko1[[#This Row],[Loppu PVM]])&lt;20))</f>
        <v>1</v>
      </c>
      <c r="AC587" s="90" t="b">
        <f>OR(MONTH(Taulukko1[[#This Row],[Alku PVM]] )&lt;=3,AND(MONTH(Taulukko1[[#This Row],[Alku PVM]] )=3))</f>
        <v>0</v>
      </c>
      <c r="AD587" s="90" t="b">
        <f>OR(MONTH(Taulukko1[[#This Row],[Loppu PVM]] )&lt;=3,AND(MONTH(Taulukko1[[#This Row],[Loppu PVM]] )=3))</f>
        <v>1</v>
      </c>
      <c r="AE587" s="90" t="b">
        <f>OR(MONTH(Taulukko1[[#This Row],[Alku PVM]] )&lt;=9,AND(MONTH(Taulukko1[[#This Row],[Alku PVM]] )=9))</f>
        <v>0</v>
      </c>
      <c r="AF587" s="90" t="b">
        <f>OR(MONTH(Taulukko1[[#This Row],[Loppu PVM]])&lt;=9,AND(MONTH(Taulukko1[[#This Row],[Loppu PVM]] )=9))</f>
        <v>1</v>
      </c>
      <c r="AG587" s="90" t="b">
        <f>OR(MONTH(Taulukko1[[#This Row],[Alku PVM]] )&lt;=6,AND(MONTH(Taulukko1[[#This Row],[Alku PVM]] )=6))</f>
        <v>0</v>
      </c>
      <c r="AH587" s="90" t="b">
        <f>OR(MONTH(Taulukko1[[#This Row],[Loppu PVM]])&lt;=6,AND(MONTH(Taulukko1[[#This Row],[Loppu PVM]] )=6))</f>
        <v>1</v>
      </c>
    </row>
    <row r="588" spans="1:34" ht="12.75" customHeight="1">
      <c r="A588" t="s">
        <v>2142</v>
      </c>
      <c r="B588" s="23">
        <v>39790</v>
      </c>
      <c r="C588" t="s">
        <v>2141</v>
      </c>
      <c r="E588" s="62">
        <v>9</v>
      </c>
      <c r="F588" s="4"/>
      <c r="G588" s="5"/>
      <c r="H588" s="16">
        <v>9</v>
      </c>
      <c r="I588" s="126" t="e">
        <f>INDEX('TOL2008'!B:B,MATCH(A588,'TOL2008'!A:A,0))</f>
        <v>#N/A</v>
      </c>
      <c r="J588" s="126" t="e">
        <f>INDEX(Pääluokka!$H$2:$H$100,MATCH(VALUE(LEFT(Taulukko1[[#This Row],[TOL2008]],2)),Pääluokka!$G$2:$G$100,0))</f>
        <v>#N/A</v>
      </c>
      <c r="K588" s="126" t="e">
        <f>INDEX(Pääluokka!$I$2:$I$100,MATCH(VALUE(LEFT(Taulukko1[[#This Row],[TOL2008]],2)),Pääluokka!$G$2:$G$100,0))</f>
        <v>#N/A</v>
      </c>
      <c r="L588" s="41" t="str">
        <f t="shared" si="90"/>
        <v>NA</v>
      </c>
      <c r="M588" s="43">
        <f t="shared" si="91"/>
        <v>39790</v>
      </c>
      <c r="N588" s="43">
        <f t="shared" si="92"/>
        <v>39841</v>
      </c>
      <c r="O588" s="43">
        <f t="shared" si="93"/>
        <v>39783</v>
      </c>
      <c r="P588" s="43">
        <f t="shared" si="94"/>
        <v>39814</v>
      </c>
      <c r="Q588" s="41">
        <f t="shared" si="95"/>
        <v>2008</v>
      </c>
      <c r="R588" s="41">
        <f t="shared" si="96"/>
        <v>2009</v>
      </c>
      <c r="S588" s="43" t="str">
        <f>YEAR(Taulukko1[[#This Row],[Alku KK]])&amp;"Q"&amp;ROUNDDOWN((MONTH(Taulukko1[[#This Row],[Alku KK]])-1)/3+1,0)</f>
        <v>2008Q4</v>
      </c>
      <c r="T588" s="43" t="str">
        <f>YEAR(Taulukko1[[#This Row],[Loppu KK]])&amp;"Q"&amp;ROUNDDOWN((MONTH(Taulukko1[[#This Row],[Loppu KK]])-1)/3+1,0)</f>
        <v>2009Q1</v>
      </c>
      <c r="U588" s="66">
        <f>IF(COUNT(Taulukko1[[#This Row],[Neuvottelujen alaiset ]])=1,Taulukko1[[#This Row],[Neuvottelujen alaiset ]],Taulukko1[[#This Row],[Vähennystarve]])</f>
        <v>9</v>
      </c>
      <c r="V588" s="44">
        <f t="shared" si="97"/>
        <v>1</v>
      </c>
      <c r="W588" s="44" t="str">
        <f t="shared" si="98"/>
        <v>NA</v>
      </c>
      <c r="X588" s="44" t="str">
        <f t="shared" si="99"/>
        <v>NA</v>
      </c>
      <c r="Y588" s="90" t="b">
        <f>AND(MONTH(Taulukko1[[#This Row],[Alku PVM]] )=6,DAY(Taulukko1[[#This Row],[Alku PVM]] )&gt;19)</f>
        <v>0</v>
      </c>
      <c r="Z588" s="90" t="b">
        <f>AND(MONTH(Taulukko1[[#This Row],[Loppu PVM]] )=6,DAY(Taulukko1[[#This Row],[Loppu PVM]] )&gt;19)</f>
        <v>0</v>
      </c>
      <c r="AA588" s="90" t="b">
        <f>OR(MONTH(Taulukko1[[#This Row],[Alku PVM]] )&lt;=5,AND(MONTH(Taulukko1[[#This Row],[Alku PVM]] )=6,DAY(Taulukko1[[#This Row],[Alku PVM]] )&lt;20))</f>
        <v>0</v>
      </c>
      <c r="AB588" s="90" t="b">
        <f>OR(MONTH(Taulukko1[[#This Row],[Loppu PVM]])&lt;=5,AND(MONTH(Taulukko1[[#This Row],[Loppu PVM]] )=6,DAY(Taulukko1[[#This Row],[Loppu PVM]])&lt;20))</f>
        <v>1</v>
      </c>
      <c r="AC588" s="90" t="b">
        <f>OR(MONTH(Taulukko1[[#This Row],[Alku PVM]] )&lt;=3,AND(MONTH(Taulukko1[[#This Row],[Alku PVM]] )=3))</f>
        <v>0</v>
      </c>
      <c r="AD588" s="90" t="b">
        <f>OR(MONTH(Taulukko1[[#This Row],[Loppu PVM]] )&lt;=3,AND(MONTH(Taulukko1[[#This Row],[Loppu PVM]] )=3))</f>
        <v>1</v>
      </c>
      <c r="AE588" s="90" t="b">
        <f>OR(MONTH(Taulukko1[[#This Row],[Alku PVM]] )&lt;=9,AND(MONTH(Taulukko1[[#This Row],[Alku PVM]] )=9))</f>
        <v>0</v>
      </c>
      <c r="AF588" s="90" t="b">
        <f>OR(MONTH(Taulukko1[[#This Row],[Loppu PVM]])&lt;=9,AND(MONTH(Taulukko1[[#This Row],[Loppu PVM]] )=9))</f>
        <v>1</v>
      </c>
      <c r="AG588" s="90" t="b">
        <f>OR(MONTH(Taulukko1[[#This Row],[Alku PVM]] )&lt;=6,AND(MONTH(Taulukko1[[#This Row],[Alku PVM]] )=6))</f>
        <v>0</v>
      </c>
      <c r="AH588" s="90" t="b">
        <f>OR(MONTH(Taulukko1[[#This Row],[Loppu PVM]])&lt;=6,AND(MONTH(Taulukko1[[#This Row],[Loppu PVM]] )=6))</f>
        <v>1</v>
      </c>
    </row>
    <row r="589" spans="1:34" ht="12.75" customHeight="1">
      <c r="A589" t="s">
        <v>1938</v>
      </c>
      <c r="B589" s="23">
        <v>39790</v>
      </c>
      <c r="C589" t="s">
        <v>2529</v>
      </c>
      <c r="E589" s="62">
        <v>230</v>
      </c>
      <c r="F589" s="4">
        <v>39847</v>
      </c>
      <c r="G589" s="5">
        <v>158</v>
      </c>
      <c r="H589" s="22">
        <v>660</v>
      </c>
      <c r="I589" s="126" t="e">
        <f>INDEX('TOL2008'!B:B,MATCH(A589,'TOL2008'!A:A,0))</f>
        <v>#N/A</v>
      </c>
      <c r="J589" s="126" t="e">
        <f>INDEX(Pääluokka!$H$2:$H$100,MATCH(VALUE(LEFT(Taulukko1[[#This Row],[TOL2008]],2)),Pääluokka!$G$2:$G$100,0))</f>
        <v>#N/A</v>
      </c>
      <c r="K589" s="126" t="e">
        <f>INDEX(Pääluokka!$I$2:$I$100,MATCH(VALUE(LEFT(Taulukko1[[#This Row],[TOL2008]],2)),Pääluokka!$G$2:$G$100,0))</f>
        <v>#N/A</v>
      </c>
      <c r="L589" s="41">
        <f t="shared" si="90"/>
        <v>57</v>
      </c>
      <c r="M589" s="43">
        <f t="shared" si="91"/>
        <v>39790</v>
      </c>
      <c r="N589" s="43">
        <f t="shared" si="92"/>
        <v>39847</v>
      </c>
      <c r="O589" s="43">
        <f t="shared" si="93"/>
        <v>39783</v>
      </c>
      <c r="P589" s="43">
        <f t="shared" si="94"/>
        <v>39845</v>
      </c>
      <c r="Q589" s="41">
        <f t="shared" si="95"/>
        <v>2008</v>
      </c>
      <c r="R589" s="41">
        <f t="shared" si="96"/>
        <v>2009</v>
      </c>
      <c r="S589" s="43" t="str">
        <f>YEAR(Taulukko1[[#This Row],[Alku KK]])&amp;"Q"&amp;ROUNDDOWN((MONTH(Taulukko1[[#This Row],[Alku KK]])-1)/3+1,0)</f>
        <v>2008Q4</v>
      </c>
      <c r="T589" s="43" t="str">
        <f>YEAR(Taulukko1[[#This Row],[Loppu KK]])&amp;"Q"&amp;ROUNDDOWN((MONTH(Taulukko1[[#This Row],[Loppu KK]])-1)/3+1,0)</f>
        <v>2009Q1</v>
      </c>
      <c r="U589" s="66">
        <f>IF(COUNT(Taulukko1[[#This Row],[Neuvottelujen alaiset ]])=1,Taulukko1[[#This Row],[Neuvottelujen alaiset ]],Taulukko1[[#This Row],[Vähennystarve]])</f>
        <v>660</v>
      </c>
      <c r="V589" s="44">
        <f t="shared" si="97"/>
        <v>0.34848484848484851</v>
      </c>
      <c r="W589" s="44">
        <f t="shared" si="98"/>
        <v>0.23939393939393938</v>
      </c>
      <c r="X589" s="44">
        <f t="shared" si="99"/>
        <v>0.68695652173913047</v>
      </c>
      <c r="Y589" s="90" t="b">
        <f>AND(MONTH(Taulukko1[[#This Row],[Alku PVM]] )=6,DAY(Taulukko1[[#This Row],[Alku PVM]] )&gt;19)</f>
        <v>0</v>
      </c>
      <c r="Z589" s="90" t="b">
        <f>AND(MONTH(Taulukko1[[#This Row],[Loppu PVM]] )=6,DAY(Taulukko1[[#This Row],[Loppu PVM]] )&gt;19)</f>
        <v>0</v>
      </c>
      <c r="AA589" s="90" t="b">
        <f>OR(MONTH(Taulukko1[[#This Row],[Alku PVM]] )&lt;=5,AND(MONTH(Taulukko1[[#This Row],[Alku PVM]] )=6,DAY(Taulukko1[[#This Row],[Alku PVM]] )&lt;20))</f>
        <v>0</v>
      </c>
      <c r="AB589" s="90" t="b">
        <f>OR(MONTH(Taulukko1[[#This Row],[Loppu PVM]])&lt;=5,AND(MONTH(Taulukko1[[#This Row],[Loppu PVM]] )=6,DAY(Taulukko1[[#This Row],[Loppu PVM]])&lt;20))</f>
        <v>1</v>
      </c>
      <c r="AC589" s="90" t="b">
        <f>OR(MONTH(Taulukko1[[#This Row],[Alku PVM]] )&lt;=3,AND(MONTH(Taulukko1[[#This Row],[Alku PVM]] )=3))</f>
        <v>0</v>
      </c>
      <c r="AD589" s="90" t="b">
        <f>OR(MONTH(Taulukko1[[#This Row],[Loppu PVM]] )&lt;=3,AND(MONTH(Taulukko1[[#This Row],[Loppu PVM]] )=3))</f>
        <v>1</v>
      </c>
      <c r="AE589" s="90" t="b">
        <f>OR(MONTH(Taulukko1[[#This Row],[Alku PVM]] )&lt;=9,AND(MONTH(Taulukko1[[#This Row],[Alku PVM]] )=9))</f>
        <v>0</v>
      </c>
      <c r="AF589" s="90" t="b">
        <f>OR(MONTH(Taulukko1[[#This Row],[Loppu PVM]])&lt;=9,AND(MONTH(Taulukko1[[#This Row],[Loppu PVM]] )=9))</f>
        <v>1</v>
      </c>
      <c r="AG589" s="90" t="b">
        <f>OR(MONTH(Taulukko1[[#This Row],[Alku PVM]] )&lt;=6,AND(MONTH(Taulukko1[[#This Row],[Alku PVM]] )=6))</f>
        <v>0</v>
      </c>
      <c r="AH589" s="90" t="b">
        <f>OR(MONTH(Taulukko1[[#This Row],[Loppu PVM]])&lt;=6,AND(MONTH(Taulukko1[[#This Row],[Loppu PVM]] )=6))</f>
        <v>1</v>
      </c>
    </row>
    <row r="590" spans="1:34" ht="12.75" customHeight="1">
      <c r="A590" t="s">
        <v>1873</v>
      </c>
      <c r="B590" s="23">
        <v>39790</v>
      </c>
      <c r="C590" t="s">
        <v>2334</v>
      </c>
      <c r="E590" s="62">
        <v>160</v>
      </c>
      <c r="F590" s="4">
        <v>39841</v>
      </c>
      <c r="G590" s="5">
        <v>54</v>
      </c>
      <c r="H590" s="16">
        <v>160</v>
      </c>
      <c r="I590" s="126" t="e">
        <f>INDEX('TOL2008'!B:B,MATCH(A590,'TOL2008'!A:A,0))</f>
        <v>#N/A</v>
      </c>
      <c r="J590" s="126" t="e">
        <f>INDEX(Pääluokka!$H$2:$H$100,MATCH(VALUE(LEFT(Taulukko1[[#This Row],[TOL2008]],2)),Pääluokka!$G$2:$G$100,0))</f>
        <v>#N/A</v>
      </c>
      <c r="K590" s="126" t="e">
        <f>INDEX(Pääluokka!$I$2:$I$100,MATCH(VALUE(LEFT(Taulukko1[[#This Row],[TOL2008]],2)),Pääluokka!$G$2:$G$100,0))</f>
        <v>#N/A</v>
      </c>
      <c r="L590" s="41">
        <f t="shared" si="90"/>
        <v>51</v>
      </c>
      <c r="M590" s="43">
        <f t="shared" si="91"/>
        <v>39790</v>
      </c>
      <c r="N590" s="43">
        <f t="shared" si="92"/>
        <v>39841</v>
      </c>
      <c r="O590" s="43">
        <f t="shared" si="93"/>
        <v>39783</v>
      </c>
      <c r="P590" s="43">
        <f t="shared" si="94"/>
        <v>39814</v>
      </c>
      <c r="Q590" s="41">
        <f t="shared" si="95"/>
        <v>2008</v>
      </c>
      <c r="R590" s="41">
        <f t="shared" si="96"/>
        <v>2009</v>
      </c>
      <c r="S590" s="43" t="str">
        <f>YEAR(Taulukko1[[#This Row],[Alku KK]])&amp;"Q"&amp;ROUNDDOWN((MONTH(Taulukko1[[#This Row],[Alku KK]])-1)/3+1,0)</f>
        <v>2008Q4</v>
      </c>
      <c r="T590" s="43" t="str">
        <f>YEAR(Taulukko1[[#This Row],[Loppu KK]])&amp;"Q"&amp;ROUNDDOWN((MONTH(Taulukko1[[#This Row],[Loppu KK]])-1)/3+1,0)</f>
        <v>2009Q1</v>
      </c>
      <c r="U590" s="66">
        <f>IF(COUNT(Taulukko1[[#This Row],[Neuvottelujen alaiset ]])=1,Taulukko1[[#This Row],[Neuvottelujen alaiset ]],Taulukko1[[#This Row],[Vähennystarve]])</f>
        <v>160</v>
      </c>
      <c r="V590" s="44">
        <f t="shared" si="97"/>
        <v>1</v>
      </c>
      <c r="W590" s="44">
        <f t="shared" si="98"/>
        <v>0.33750000000000002</v>
      </c>
      <c r="X590" s="44">
        <f t="shared" si="99"/>
        <v>0.33750000000000002</v>
      </c>
      <c r="Y590" s="90" t="b">
        <f>AND(MONTH(Taulukko1[[#This Row],[Alku PVM]] )=6,DAY(Taulukko1[[#This Row],[Alku PVM]] )&gt;19)</f>
        <v>0</v>
      </c>
      <c r="Z590" s="90" t="b">
        <f>AND(MONTH(Taulukko1[[#This Row],[Loppu PVM]] )=6,DAY(Taulukko1[[#This Row],[Loppu PVM]] )&gt;19)</f>
        <v>0</v>
      </c>
      <c r="AA590" s="90" t="b">
        <f>OR(MONTH(Taulukko1[[#This Row],[Alku PVM]] )&lt;=5,AND(MONTH(Taulukko1[[#This Row],[Alku PVM]] )=6,DAY(Taulukko1[[#This Row],[Alku PVM]] )&lt;20))</f>
        <v>0</v>
      </c>
      <c r="AB590" s="90" t="b">
        <f>OR(MONTH(Taulukko1[[#This Row],[Loppu PVM]])&lt;=5,AND(MONTH(Taulukko1[[#This Row],[Loppu PVM]] )=6,DAY(Taulukko1[[#This Row],[Loppu PVM]])&lt;20))</f>
        <v>1</v>
      </c>
      <c r="AC590" s="90" t="b">
        <f>OR(MONTH(Taulukko1[[#This Row],[Alku PVM]] )&lt;=3,AND(MONTH(Taulukko1[[#This Row],[Alku PVM]] )=3))</f>
        <v>0</v>
      </c>
      <c r="AD590" s="90" t="b">
        <f>OR(MONTH(Taulukko1[[#This Row],[Loppu PVM]] )&lt;=3,AND(MONTH(Taulukko1[[#This Row],[Loppu PVM]] )=3))</f>
        <v>1</v>
      </c>
      <c r="AE590" s="90" t="b">
        <f>OR(MONTH(Taulukko1[[#This Row],[Alku PVM]] )&lt;=9,AND(MONTH(Taulukko1[[#This Row],[Alku PVM]] )=9))</f>
        <v>0</v>
      </c>
      <c r="AF590" s="90" t="b">
        <f>OR(MONTH(Taulukko1[[#This Row],[Loppu PVM]])&lt;=9,AND(MONTH(Taulukko1[[#This Row],[Loppu PVM]] )=9))</f>
        <v>1</v>
      </c>
      <c r="AG590" s="90" t="b">
        <f>OR(MONTH(Taulukko1[[#This Row],[Alku PVM]] )&lt;=6,AND(MONTH(Taulukko1[[#This Row],[Alku PVM]] )=6))</f>
        <v>0</v>
      </c>
      <c r="AH590" s="90" t="b">
        <f>OR(MONTH(Taulukko1[[#This Row],[Loppu PVM]])&lt;=6,AND(MONTH(Taulukko1[[#This Row],[Loppu PVM]] )=6))</f>
        <v>1</v>
      </c>
    </row>
    <row r="591" spans="1:34" ht="12.75" customHeight="1">
      <c r="A591" t="s">
        <v>1838</v>
      </c>
      <c r="B591" s="23">
        <v>39790</v>
      </c>
      <c r="C591" t="s">
        <v>2265</v>
      </c>
      <c r="F591" s="4">
        <v>39840</v>
      </c>
      <c r="G591" s="5">
        <v>15</v>
      </c>
      <c r="H591" s="22">
        <v>140</v>
      </c>
      <c r="I591" s="126" t="e">
        <f>INDEX('TOL2008'!B:B,MATCH(A591,'TOL2008'!A:A,0))</f>
        <v>#N/A</v>
      </c>
      <c r="J591" s="126" t="e">
        <f>INDEX(Pääluokka!$H$2:$H$100,MATCH(VALUE(LEFT(Taulukko1[[#This Row],[TOL2008]],2)),Pääluokka!$G$2:$G$100,0))</f>
        <v>#N/A</v>
      </c>
      <c r="K591" s="126" t="e">
        <f>INDEX(Pääluokka!$I$2:$I$100,MATCH(VALUE(LEFT(Taulukko1[[#This Row],[TOL2008]],2)),Pääluokka!$G$2:$G$100,0))</f>
        <v>#N/A</v>
      </c>
      <c r="L591" s="41">
        <f t="shared" si="90"/>
        <v>50</v>
      </c>
      <c r="M591" s="43">
        <f t="shared" si="91"/>
        <v>39790</v>
      </c>
      <c r="N591" s="43">
        <f t="shared" si="92"/>
        <v>39840</v>
      </c>
      <c r="O591" s="43">
        <f t="shared" si="93"/>
        <v>39783</v>
      </c>
      <c r="P591" s="43">
        <f t="shared" si="94"/>
        <v>39814</v>
      </c>
      <c r="Q591" s="41">
        <f t="shared" si="95"/>
        <v>2008</v>
      </c>
      <c r="R591" s="41">
        <f t="shared" si="96"/>
        <v>2009</v>
      </c>
      <c r="S591" s="43" t="str">
        <f>YEAR(Taulukko1[[#This Row],[Alku KK]])&amp;"Q"&amp;ROUNDDOWN((MONTH(Taulukko1[[#This Row],[Alku KK]])-1)/3+1,0)</f>
        <v>2008Q4</v>
      </c>
      <c r="T591" s="43" t="str">
        <f>YEAR(Taulukko1[[#This Row],[Loppu KK]])&amp;"Q"&amp;ROUNDDOWN((MONTH(Taulukko1[[#This Row],[Loppu KK]])-1)/3+1,0)</f>
        <v>2009Q1</v>
      </c>
      <c r="U591" s="66">
        <f>IF(COUNT(Taulukko1[[#This Row],[Neuvottelujen alaiset ]])=1,Taulukko1[[#This Row],[Neuvottelujen alaiset ]],Taulukko1[[#This Row],[Vähennystarve]])</f>
        <v>140</v>
      </c>
      <c r="V591" s="44" t="str">
        <f t="shared" si="97"/>
        <v>NA</v>
      </c>
      <c r="W591" s="44">
        <f t="shared" si="98"/>
        <v>0.10714285714285714</v>
      </c>
      <c r="X591" s="44" t="str">
        <f t="shared" si="99"/>
        <v>NA</v>
      </c>
      <c r="Y591" s="90" t="b">
        <f>AND(MONTH(Taulukko1[[#This Row],[Alku PVM]] )=6,DAY(Taulukko1[[#This Row],[Alku PVM]] )&gt;19)</f>
        <v>0</v>
      </c>
      <c r="Z591" s="90" t="b">
        <f>AND(MONTH(Taulukko1[[#This Row],[Loppu PVM]] )=6,DAY(Taulukko1[[#This Row],[Loppu PVM]] )&gt;19)</f>
        <v>0</v>
      </c>
      <c r="AA591" s="90" t="b">
        <f>OR(MONTH(Taulukko1[[#This Row],[Alku PVM]] )&lt;=5,AND(MONTH(Taulukko1[[#This Row],[Alku PVM]] )=6,DAY(Taulukko1[[#This Row],[Alku PVM]] )&lt;20))</f>
        <v>0</v>
      </c>
      <c r="AB591" s="90" t="b">
        <f>OR(MONTH(Taulukko1[[#This Row],[Loppu PVM]])&lt;=5,AND(MONTH(Taulukko1[[#This Row],[Loppu PVM]] )=6,DAY(Taulukko1[[#This Row],[Loppu PVM]])&lt;20))</f>
        <v>1</v>
      </c>
      <c r="AC591" s="90" t="b">
        <f>OR(MONTH(Taulukko1[[#This Row],[Alku PVM]] )&lt;=3,AND(MONTH(Taulukko1[[#This Row],[Alku PVM]] )=3))</f>
        <v>0</v>
      </c>
      <c r="AD591" s="90" t="b">
        <f>OR(MONTH(Taulukko1[[#This Row],[Loppu PVM]] )&lt;=3,AND(MONTH(Taulukko1[[#This Row],[Loppu PVM]] )=3))</f>
        <v>1</v>
      </c>
      <c r="AE591" s="90" t="b">
        <f>OR(MONTH(Taulukko1[[#This Row],[Alku PVM]] )&lt;=9,AND(MONTH(Taulukko1[[#This Row],[Alku PVM]] )=9))</f>
        <v>0</v>
      </c>
      <c r="AF591" s="90" t="b">
        <f>OR(MONTH(Taulukko1[[#This Row],[Loppu PVM]])&lt;=9,AND(MONTH(Taulukko1[[#This Row],[Loppu PVM]] )=9))</f>
        <v>1</v>
      </c>
      <c r="AG591" s="90" t="b">
        <f>OR(MONTH(Taulukko1[[#This Row],[Alku PVM]] )&lt;=6,AND(MONTH(Taulukko1[[#This Row],[Alku PVM]] )=6))</f>
        <v>0</v>
      </c>
      <c r="AH591" s="90" t="b">
        <f>OR(MONTH(Taulukko1[[#This Row],[Loppu PVM]])&lt;=6,AND(MONTH(Taulukko1[[#This Row],[Loppu PVM]] )=6))</f>
        <v>1</v>
      </c>
    </row>
    <row r="592" spans="1:34" ht="12.75" customHeight="1">
      <c r="A592" t="s">
        <v>1838</v>
      </c>
      <c r="B592" s="23">
        <v>39790</v>
      </c>
      <c r="C592" t="s">
        <v>2264</v>
      </c>
      <c r="F592" s="4">
        <v>39846</v>
      </c>
      <c r="G592" s="5">
        <v>5</v>
      </c>
      <c r="H592" s="22">
        <v>65</v>
      </c>
      <c r="I592" s="126" t="e">
        <f>INDEX('TOL2008'!B:B,MATCH(A592,'TOL2008'!A:A,0))</f>
        <v>#N/A</v>
      </c>
      <c r="J592" s="126" t="e">
        <f>INDEX(Pääluokka!$H$2:$H$100,MATCH(VALUE(LEFT(Taulukko1[[#This Row],[TOL2008]],2)),Pääluokka!$G$2:$G$100,0))</f>
        <v>#N/A</v>
      </c>
      <c r="K592" s="126" t="e">
        <f>INDEX(Pääluokka!$I$2:$I$100,MATCH(VALUE(LEFT(Taulukko1[[#This Row],[TOL2008]],2)),Pääluokka!$G$2:$G$100,0))</f>
        <v>#N/A</v>
      </c>
      <c r="L592" s="41">
        <f t="shared" si="90"/>
        <v>56</v>
      </c>
      <c r="M592" s="43">
        <f t="shared" si="91"/>
        <v>39790</v>
      </c>
      <c r="N592" s="43">
        <f t="shared" si="92"/>
        <v>39846</v>
      </c>
      <c r="O592" s="43">
        <f t="shared" si="93"/>
        <v>39783</v>
      </c>
      <c r="P592" s="43">
        <f t="shared" si="94"/>
        <v>39845</v>
      </c>
      <c r="Q592" s="41">
        <f t="shared" si="95"/>
        <v>2008</v>
      </c>
      <c r="R592" s="41">
        <f t="shared" si="96"/>
        <v>2009</v>
      </c>
      <c r="S592" s="43" t="str">
        <f>YEAR(Taulukko1[[#This Row],[Alku KK]])&amp;"Q"&amp;ROUNDDOWN((MONTH(Taulukko1[[#This Row],[Alku KK]])-1)/3+1,0)</f>
        <v>2008Q4</v>
      </c>
      <c r="T592" s="43" t="str">
        <f>YEAR(Taulukko1[[#This Row],[Loppu KK]])&amp;"Q"&amp;ROUNDDOWN((MONTH(Taulukko1[[#This Row],[Loppu KK]])-1)/3+1,0)</f>
        <v>2009Q1</v>
      </c>
      <c r="U592" s="66">
        <f>IF(COUNT(Taulukko1[[#This Row],[Neuvottelujen alaiset ]])=1,Taulukko1[[#This Row],[Neuvottelujen alaiset ]],Taulukko1[[#This Row],[Vähennystarve]])</f>
        <v>65</v>
      </c>
      <c r="V592" s="44" t="str">
        <f t="shared" si="97"/>
        <v>NA</v>
      </c>
      <c r="W592" s="44">
        <f t="shared" si="98"/>
        <v>7.6923076923076927E-2</v>
      </c>
      <c r="X592" s="44" t="str">
        <f t="shared" si="99"/>
        <v>NA</v>
      </c>
      <c r="Y592" s="90" t="b">
        <f>AND(MONTH(Taulukko1[[#This Row],[Alku PVM]] )=6,DAY(Taulukko1[[#This Row],[Alku PVM]] )&gt;19)</f>
        <v>0</v>
      </c>
      <c r="Z592" s="90" t="b">
        <f>AND(MONTH(Taulukko1[[#This Row],[Loppu PVM]] )=6,DAY(Taulukko1[[#This Row],[Loppu PVM]] )&gt;19)</f>
        <v>0</v>
      </c>
      <c r="AA592" s="90" t="b">
        <f>OR(MONTH(Taulukko1[[#This Row],[Alku PVM]] )&lt;=5,AND(MONTH(Taulukko1[[#This Row],[Alku PVM]] )=6,DAY(Taulukko1[[#This Row],[Alku PVM]] )&lt;20))</f>
        <v>0</v>
      </c>
      <c r="AB592" s="90" t="b">
        <f>OR(MONTH(Taulukko1[[#This Row],[Loppu PVM]])&lt;=5,AND(MONTH(Taulukko1[[#This Row],[Loppu PVM]] )=6,DAY(Taulukko1[[#This Row],[Loppu PVM]])&lt;20))</f>
        <v>1</v>
      </c>
      <c r="AC592" s="90" t="b">
        <f>OR(MONTH(Taulukko1[[#This Row],[Alku PVM]] )&lt;=3,AND(MONTH(Taulukko1[[#This Row],[Alku PVM]] )=3))</f>
        <v>0</v>
      </c>
      <c r="AD592" s="90" t="b">
        <f>OR(MONTH(Taulukko1[[#This Row],[Loppu PVM]] )&lt;=3,AND(MONTH(Taulukko1[[#This Row],[Loppu PVM]] )=3))</f>
        <v>1</v>
      </c>
      <c r="AE592" s="90" t="b">
        <f>OR(MONTH(Taulukko1[[#This Row],[Alku PVM]] )&lt;=9,AND(MONTH(Taulukko1[[#This Row],[Alku PVM]] )=9))</f>
        <v>0</v>
      </c>
      <c r="AF592" s="90" t="b">
        <f>OR(MONTH(Taulukko1[[#This Row],[Loppu PVM]])&lt;=9,AND(MONTH(Taulukko1[[#This Row],[Loppu PVM]] )=9))</f>
        <v>1</v>
      </c>
      <c r="AG592" s="90" t="b">
        <f>OR(MONTH(Taulukko1[[#This Row],[Alku PVM]] )&lt;=6,AND(MONTH(Taulukko1[[#This Row],[Alku PVM]] )=6))</f>
        <v>0</v>
      </c>
      <c r="AH592" s="90" t="b">
        <f>OR(MONTH(Taulukko1[[#This Row],[Loppu PVM]])&lt;=6,AND(MONTH(Taulukko1[[#This Row],[Loppu PVM]] )=6))</f>
        <v>1</v>
      </c>
    </row>
    <row r="593" spans="1:34" ht="12.75" customHeight="1">
      <c r="A593" t="s">
        <v>2103</v>
      </c>
      <c r="B593" s="23">
        <v>39791</v>
      </c>
      <c r="C593" t="s">
        <v>2102</v>
      </c>
      <c r="F593" s="4"/>
      <c r="G593" s="5"/>
      <c r="H593" s="22">
        <v>65</v>
      </c>
      <c r="I593" s="126" t="e">
        <f>INDEX('TOL2008'!B:B,MATCH(A593,'TOL2008'!A:A,0))</f>
        <v>#N/A</v>
      </c>
      <c r="J593" s="126" t="e">
        <f>INDEX(Pääluokka!$H$2:$H$100,MATCH(VALUE(LEFT(Taulukko1[[#This Row],[TOL2008]],2)),Pääluokka!$G$2:$G$100,0))</f>
        <v>#N/A</v>
      </c>
      <c r="K593" s="126" t="e">
        <f>INDEX(Pääluokka!$I$2:$I$100,MATCH(VALUE(LEFT(Taulukko1[[#This Row],[TOL2008]],2)),Pääluokka!$G$2:$G$100,0))</f>
        <v>#N/A</v>
      </c>
      <c r="L593" s="41" t="str">
        <f t="shared" si="90"/>
        <v>NA</v>
      </c>
      <c r="M593" s="43">
        <f t="shared" si="91"/>
        <v>39791</v>
      </c>
      <c r="N593" s="43">
        <f t="shared" si="92"/>
        <v>39842</v>
      </c>
      <c r="O593" s="43">
        <f t="shared" si="93"/>
        <v>39783</v>
      </c>
      <c r="P593" s="43">
        <f t="shared" si="94"/>
        <v>39814</v>
      </c>
      <c r="Q593" s="41">
        <f t="shared" si="95"/>
        <v>2008</v>
      </c>
      <c r="R593" s="41">
        <f t="shared" si="96"/>
        <v>2009</v>
      </c>
      <c r="S593" s="43" t="str">
        <f>YEAR(Taulukko1[[#This Row],[Alku KK]])&amp;"Q"&amp;ROUNDDOWN((MONTH(Taulukko1[[#This Row],[Alku KK]])-1)/3+1,0)</f>
        <v>2008Q4</v>
      </c>
      <c r="T593" s="43" t="str">
        <f>YEAR(Taulukko1[[#This Row],[Loppu KK]])&amp;"Q"&amp;ROUNDDOWN((MONTH(Taulukko1[[#This Row],[Loppu KK]])-1)/3+1,0)</f>
        <v>2009Q1</v>
      </c>
      <c r="U593" s="66">
        <f>IF(COUNT(Taulukko1[[#This Row],[Neuvottelujen alaiset ]])=1,Taulukko1[[#This Row],[Neuvottelujen alaiset ]],Taulukko1[[#This Row],[Vähennystarve]])</f>
        <v>65</v>
      </c>
      <c r="V593" s="44" t="str">
        <f t="shared" si="97"/>
        <v>NA</v>
      </c>
      <c r="W593" s="44" t="str">
        <f t="shared" si="98"/>
        <v>NA</v>
      </c>
      <c r="X593" s="44" t="str">
        <f t="shared" si="99"/>
        <v>NA</v>
      </c>
      <c r="Y593" s="90" t="b">
        <f>AND(MONTH(Taulukko1[[#This Row],[Alku PVM]] )=6,DAY(Taulukko1[[#This Row],[Alku PVM]] )&gt;19)</f>
        <v>0</v>
      </c>
      <c r="Z593" s="90" t="b">
        <f>AND(MONTH(Taulukko1[[#This Row],[Loppu PVM]] )=6,DAY(Taulukko1[[#This Row],[Loppu PVM]] )&gt;19)</f>
        <v>0</v>
      </c>
      <c r="AA593" s="90" t="b">
        <f>OR(MONTH(Taulukko1[[#This Row],[Alku PVM]] )&lt;=5,AND(MONTH(Taulukko1[[#This Row],[Alku PVM]] )=6,DAY(Taulukko1[[#This Row],[Alku PVM]] )&lt;20))</f>
        <v>0</v>
      </c>
      <c r="AB593" s="90" t="b">
        <f>OR(MONTH(Taulukko1[[#This Row],[Loppu PVM]])&lt;=5,AND(MONTH(Taulukko1[[#This Row],[Loppu PVM]] )=6,DAY(Taulukko1[[#This Row],[Loppu PVM]])&lt;20))</f>
        <v>1</v>
      </c>
      <c r="AC593" s="90" t="b">
        <f>OR(MONTH(Taulukko1[[#This Row],[Alku PVM]] )&lt;=3,AND(MONTH(Taulukko1[[#This Row],[Alku PVM]] )=3))</f>
        <v>0</v>
      </c>
      <c r="AD593" s="90" t="b">
        <f>OR(MONTH(Taulukko1[[#This Row],[Loppu PVM]] )&lt;=3,AND(MONTH(Taulukko1[[#This Row],[Loppu PVM]] )=3))</f>
        <v>1</v>
      </c>
      <c r="AE593" s="90" t="b">
        <f>OR(MONTH(Taulukko1[[#This Row],[Alku PVM]] )&lt;=9,AND(MONTH(Taulukko1[[#This Row],[Alku PVM]] )=9))</f>
        <v>0</v>
      </c>
      <c r="AF593" s="90" t="b">
        <f>OR(MONTH(Taulukko1[[#This Row],[Loppu PVM]])&lt;=9,AND(MONTH(Taulukko1[[#This Row],[Loppu PVM]] )=9))</f>
        <v>1</v>
      </c>
      <c r="AG593" s="90" t="b">
        <f>OR(MONTH(Taulukko1[[#This Row],[Alku PVM]] )&lt;=6,AND(MONTH(Taulukko1[[#This Row],[Alku PVM]] )=6))</f>
        <v>0</v>
      </c>
      <c r="AH593" s="90" t="b">
        <f>OR(MONTH(Taulukko1[[#This Row],[Loppu PVM]])&lt;=6,AND(MONTH(Taulukko1[[#This Row],[Loppu PVM]] )=6))</f>
        <v>1</v>
      </c>
    </row>
    <row r="594" spans="1:34" ht="12.75" customHeight="1">
      <c r="A594" t="s">
        <v>1990</v>
      </c>
      <c r="B594" s="23">
        <v>39791</v>
      </c>
      <c r="C594" t="s">
        <v>2676</v>
      </c>
      <c r="E594" s="62">
        <v>0</v>
      </c>
      <c r="F594" s="4">
        <v>39840</v>
      </c>
      <c r="G594" s="5">
        <v>0</v>
      </c>
      <c r="H594" s="22">
        <v>67</v>
      </c>
      <c r="I594" s="126" t="e">
        <f>INDEX('TOL2008'!B:B,MATCH(A594,'TOL2008'!A:A,0))</f>
        <v>#N/A</v>
      </c>
      <c r="J594" s="126" t="e">
        <f>INDEX(Pääluokka!$H$2:$H$100,MATCH(VALUE(LEFT(Taulukko1[[#This Row],[TOL2008]],2)),Pääluokka!$G$2:$G$100,0))</f>
        <v>#N/A</v>
      </c>
      <c r="K594" s="126" t="e">
        <f>INDEX(Pääluokka!$I$2:$I$100,MATCH(VALUE(LEFT(Taulukko1[[#This Row],[TOL2008]],2)),Pääluokka!$G$2:$G$100,0))</f>
        <v>#N/A</v>
      </c>
      <c r="L594" s="41">
        <f t="shared" si="90"/>
        <v>49</v>
      </c>
      <c r="M594" s="43">
        <f t="shared" si="91"/>
        <v>39791</v>
      </c>
      <c r="N594" s="43">
        <f t="shared" si="92"/>
        <v>39840</v>
      </c>
      <c r="O594" s="43">
        <f t="shared" si="93"/>
        <v>39783</v>
      </c>
      <c r="P594" s="43">
        <f t="shared" si="94"/>
        <v>39814</v>
      </c>
      <c r="Q594" s="41">
        <f t="shared" si="95"/>
        <v>2008</v>
      </c>
      <c r="R594" s="41">
        <f t="shared" si="96"/>
        <v>2009</v>
      </c>
      <c r="S594" s="43" t="str">
        <f>YEAR(Taulukko1[[#This Row],[Alku KK]])&amp;"Q"&amp;ROUNDDOWN((MONTH(Taulukko1[[#This Row],[Alku KK]])-1)/3+1,0)</f>
        <v>2008Q4</v>
      </c>
      <c r="T594" s="43" t="str">
        <f>YEAR(Taulukko1[[#This Row],[Loppu KK]])&amp;"Q"&amp;ROUNDDOWN((MONTH(Taulukko1[[#This Row],[Loppu KK]])-1)/3+1,0)</f>
        <v>2009Q1</v>
      </c>
      <c r="U594" s="66">
        <f>IF(COUNT(Taulukko1[[#This Row],[Neuvottelujen alaiset ]])=1,Taulukko1[[#This Row],[Neuvottelujen alaiset ]],Taulukko1[[#This Row],[Vähennystarve]])</f>
        <v>67</v>
      </c>
      <c r="V594" s="44">
        <f t="shared" si="97"/>
        <v>0</v>
      </c>
      <c r="W594" s="44">
        <f t="shared" si="98"/>
        <v>0</v>
      </c>
      <c r="X594" s="44" t="e">
        <f t="shared" si="99"/>
        <v>#DIV/0!</v>
      </c>
      <c r="Y594" s="90" t="b">
        <f>AND(MONTH(Taulukko1[[#This Row],[Alku PVM]] )=6,DAY(Taulukko1[[#This Row],[Alku PVM]] )&gt;19)</f>
        <v>0</v>
      </c>
      <c r="Z594" s="90" t="b">
        <f>AND(MONTH(Taulukko1[[#This Row],[Loppu PVM]] )=6,DAY(Taulukko1[[#This Row],[Loppu PVM]] )&gt;19)</f>
        <v>0</v>
      </c>
      <c r="AA594" s="90" t="b">
        <f>OR(MONTH(Taulukko1[[#This Row],[Alku PVM]] )&lt;=5,AND(MONTH(Taulukko1[[#This Row],[Alku PVM]] )=6,DAY(Taulukko1[[#This Row],[Alku PVM]] )&lt;20))</f>
        <v>0</v>
      </c>
      <c r="AB594" s="90" t="b">
        <f>OR(MONTH(Taulukko1[[#This Row],[Loppu PVM]])&lt;=5,AND(MONTH(Taulukko1[[#This Row],[Loppu PVM]] )=6,DAY(Taulukko1[[#This Row],[Loppu PVM]])&lt;20))</f>
        <v>1</v>
      </c>
      <c r="AC594" s="90" t="b">
        <f>OR(MONTH(Taulukko1[[#This Row],[Alku PVM]] )&lt;=3,AND(MONTH(Taulukko1[[#This Row],[Alku PVM]] )=3))</f>
        <v>0</v>
      </c>
      <c r="AD594" s="90" t="b">
        <f>OR(MONTH(Taulukko1[[#This Row],[Loppu PVM]] )&lt;=3,AND(MONTH(Taulukko1[[#This Row],[Loppu PVM]] )=3))</f>
        <v>1</v>
      </c>
      <c r="AE594" s="90" t="b">
        <f>OR(MONTH(Taulukko1[[#This Row],[Alku PVM]] )&lt;=9,AND(MONTH(Taulukko1[[#This Row],[Alku PVM]] )=9))</f>
        <v>0</v>
      </c>
      <c r="AF594" s="90" t="b">
        <f>OR(MONTH(Taulukko1[[#This Row],[Loppu PVM]])&lt;=9,AND(MONTH(Taulukko1[[#This Row],[Loppu PVM]] )=9))</f>
        <v>1</v>
      </c>
      <c r="AG594" s="90" t="b">
        <f>OR(MONTH(Taulukko1[[#This Row],[Alku PVM]] )&lt;=6,AND(MONTH(Taulukko1[[#This Row],[Alku PVM]] )=6))</f>
        <v>0</v>
      </c>
      <c r="AH594" s="90" t="b">
        <f>OR(MONTH(Taulukko1[[#This Row],[Loppu PVM]])&lt;=6,AND(MONTH(Taulukko1[[#This Row],[Loppu PVM]] )=6))</f>
        <v>1</v>
      </c>
    </row>
    <row r="595" spans="1:34" ht="12.75" customHeight="1">
      <c r="A595" t="s">
        <v>321</v>
      </c>
      <c r="B595" s="23">
        <v>39791</v>
      </c>
      <c r="C595" t="s">
        <v>2627</v>
      </c>
      <c r="E595" s="62">
        <v>450</v>
      </c>
      <c r="F595" s="4">
        <v>39833</v>
      </c>
      <c r="G595" s="5">
        <v>232</v>
      </c>
      <c r="H595" s="22">
        <v>450</v>
      </c>
      <c r="I595" s="126">
        <f>INDEX('TOL2008'!B:B,MATCH(A595,'TOL2008'!A:A,0))</f>
        <v>22110</v>
      </c>
      <c r="J595" s="126" t="str">
        <f>INDEX(Pääluokka!$H$2:$H$100,MATCH(VALUE(LEFT(Taulukko1[[#This Row],[TOL2008]],2)),Pääluokka!$G$2:$G$100,0))</f>
        <v>Teollisuus</v>
      </c>
      <c r="K595" s="126" t="str">
        <f>INDEX(Pääluokka!$I$2:$I$100,MATCH(VALUE(LEFT(Taulukko1[[#This Row],[TOL2008]],2)),Pääluokka!$G$2:$G$100,0))</f>
        <v>Teollisuus (C-E)</v>
      </c>
      <c r="L595" s="41">
        <f t="shared" si="90"/>
        <v>42</v>
      </c>
      <c r="M595" s="43">
        <f t="shared" si="91"/>
        <v>39791</v>
      </c>
      <c r="N595" s="43">
        <f t="shared" si="92"/>
        <v>39833</v>
      </c>
      <c r="O595" s="43">
        <f t="shared" si="93"/>
        <v>39783</v>
      </c>
      <c r="P595" s="43">
        <f t="shared" si="94"/>
        <v>39814</v>
      </c>
      <c r="Q595" s="41">
        <f t="shared" si="95"/>
        <v>2008</v>
      </c>
      <c r="R595" s="41">
        <f t="shared" si="96"/>
        <v>2009</v>
      </c>
      <c r="S595" s="43" t="str">
        <f>YEAR(Taulukko1[[#This Row],[Alku KK]])&amp;"Q"&amp;ROUNDDOWN((MONTH(Taulukko1[[#This Row],[Alku KK]])-1)/3+1,0)</f>
        <v>2008Q4</v>
      </c>
      <c r="T595" s="43" t="str">
        <f>YEAR(Taulukko1[[#This Row],[Loppu KK]])&amp;"Q"&amp;ROUNDDOWN((MONTH(Taulukko1[[#This Row],[Loppu KK]])-1)/3+1,0)</f>
        <v>2009Q1</v>
      </c>
      <c r="U595" s="66">
        <f>IF(COUNT(Taulukko1[[#This Row],[Neuvottelujen alaiset ]])=1,Taulukko1[[#This Row],[Neuvottelujen alaiset ]],Taulukko1[[#This Row],[Vähennystarve]])</f>
        <v>450</v>
      </c>
      <c r="V595" s="44">
        <f t="shared" si="97"/>
        <v>1</v>
      </c>
      <c r="W595" s="44">
        <f t="shared" si="98"/>
        <v>0.51555555555555554</v>
      </c>
      <c r="X595" s="44">
        <f t="shared" si="99"/>
        <v>0.51555555555555554</v>
      </c>
      <c r="Y595" s="90" t="b">
        <f>AND(MONTH(Taulukko1[[#This Row],[Alku PVM]] )=6,DAY(Taulukko1[[#This Row],[Alku PVM]] )&gt;19)</f>
        <v>0</v>
      </c>
      <c r="Z595" s="90" t="b">
        <f>AND(MONTH(Taulukko1[[#This Row],[Loppu PVM]] )=6,DAY(Taulukko1[[#This Row],[Loppu PVM]] )&gt;19)</f>
        <v>0</v>
      </c>
      <c r="AA595" s="90" t="b">
        <f>OR(MONTH(Taulukko1[[#This Row],[Alku PVM]] )&lt;=5,AND(MONTH(Taulukko1[[#This Row],[Alku PVM]] )=6,DAY(Taulukko1[[#This Row],[Alku PVM]] )&lt;20))</f>
        <v>0</v>
      </c>
      <c r="AB595" s="90" t="b">
        <f>OR(MONTH(Taulukko1[[#This Row],[Loppu PVM]])&lt;=5,AND(MONTH(Taulukko1[[#This Row],[Loppu PVM]] )=6,DAY(Taulukko1[[#This Row],[Loppu PVM]])&lt;20))</f>
        <v>1</v>
      </c>
      <c r="AC595" s="90" t="b">
        <f>OR(MONTH(Taulukko1[[#This Row],[Alku PVM]] )&lt;=3,AND(MONTH(Taulukko1[[#This Row],[Alku PVM]] )=3))</f>
        <v>0</v>
      </c>
      <c r="AD595" s="90" t="b">
        <f>OR(MONTH(Taulukko1[[#This Row],[Loppu PVM]] )&lt;=3,AND(MONTH(Taulukko1[[#This Row],[Loppu PVM]] )=3))</f>
        <v>1</v>
      </c>
      <c r="AE595" s="90" t="b">
        <f>OR(MONTH(Taulukko1[[#This Row],[Alku PVM]] )&lt;=9,AND(MONTH(Taulukko1[[#This Row],[Alku PVM]] )=9))</f>
        <v>0</v>
      </c>
      <c r="AF595" s="90" t="b">
        <f>OR(MONTH(Taulukko1[[#This Row],[Loppu PVM]])&lt;=9,AND(MONTH(Taulukko1[[#This Row],[Loppu PVM]] )=9))</f>
        <v>1</v>
      </c>
      <c r="AG595" s="90" t="b">
        <f>OR(MONTH(Taulukko1[[#This Row],[Alku PVM]] )&lt;=6,AND(MONTH(Taulukko1[[#This Row],[Alku PVM]] )=6))</f>
        <v>0</v>
      </c>
      <c r="AH595" s="90" t="b">
        <f>OR(MONTH(Taulukko1[[#This Row],[Loppu PVM]])&lt;=6,AND(MONTH(Taulukko1[[#This Row],[Loppu PVM]] )=6))</f>
        <v>1</v>
      </c>
    </row>
    <row r="596" spans="1:34" ht="12.75" customHeight="1">
      <c r="A596" s="21" t="s">
        <v>2089</v>
      </c>
      <c r="B596" s="23">
        <v>39793</v>
      </c>
      <c r="C596" s="21" t="s">
        <v>2088</v>
      </c>
      <c r="D596" s="24"/>
      <c r="F596" s="23">
        <v>39793</v>
      </c>
      <c r="G596" s="24">
        <v>14</v>
      </c>
      <c r="H596" s="22">
        <v>14</v>
      </c>
      <c r="I596" s="126" t="e">
        <f>INDEX('TOL2008'!B:B,MATCH(A596,'TOL2008'!A:A,0))</f>
        <v>#N/A</v>
      </c>
      <c r="J596" s="126" t="e">
        <f>INDEX(Pääluokka!$H$2:$H$100,MATCH(VALUE(LEFT(Taulukko1[[#This Row],[TOL2008]],2)),Pääluokka!$G$2:$G$100,0))</f>
        <v>#N/A</v>
      </c>
      <c r="K596" s="126" t="e">
        <f>INDEX(Pääluokka!$I$2:$I$100,MATCH(VALUE(LEFT(Taulukko1[[#This Row],[TOL2008]],2)),Pääluokka!$G$2:$G$100,0))</f>
        <v>#N/A</v>
      </c>
      <c r="L596" s="41" t="str">
        <f t="shared" si="90"/>
        <v>NA</v>
      </c>
      <c r="M596" s="43">
        <f t="shared" si="91"/>
        <v>39793</v>
      </c>
      <c r="N596" s="43">
        <f t="shared" si="92"/>
        <v>39793</v>
      </c>
      <c r="O596" s="43">
        <f t="shared" si="93"/>
        <v>39783</v>
      </c>
      <c r="P596" s="43">
        <f t="shared" si="94"/>
        <v>39783</v>
      </c>
      <c r="Q596" s="41">
        <f t="shared" si="95"/>
        <v>2008</v>
      </c>
      <c r="R596" s="41">
        <f t="shared" si="96"/>
        <v>2008</v>
      </c>
      <c r="S596" s="43" t="str">
        <f>YEAR(Taulukko1[[#This Row],[Alku KK]])&amp;"Q"&amp;ROUNDDOWN((MONTH(Taulukko1[[#This Row],[Alku KK]])-1)/3+1,0)</f>
        <v>2008Q4</v>
      </c>
      <c r="T596" s="43" t="str">
        <f>YEAR(Taulukko1[[#This Row],[Loppu KK]])&amp;"Q"&amp;ROUNDDOWN((MONTH(Taulukko1[[#This Row],[Loppu KK]])-1)/3+1,0)</f>
        <v>2008Q4</v>
      </c>
      <c r="U596" s="66">
        <f>IF(COUNT(Taulukko1[[#This Row],[Neuvottelujen alaiset ]])=1,Taulukko1[[#This Row],[Neuvottelujen alaiset ]],Taulukko1[[#This Row],[Vähennystarve]])</f>
        <v>14</v>
      </c>
      <c r="V596" s="44" t="str">
        <f t="shared" si="97"/>
        <v>NA</v>
      </c>
      <c r="W596" s="44">
        <f t="shared" si="98"/>
        <v>1</v>
      </c>
      <c r="X596" s="44" t="str">
        <f t="shared" si="99"/>
        <v>NA</v>
      </c>
      <c r="Y596" s="90" t="b">
        <f>AND(MONTH(Taulukko1[[#This Row],[Alku PVM]] )=6,DAY(Taulukko1[[#This Row],[Alku PVM]] )&gt;19)</f>
        <v>0</v>
      </c>
      <c r="Z596" s="90" t="b">
        <f>AND(MONTH(Taulukko1[[#This Row],[Loppu PVM]] )=6,DAY(Taulukko1[[#This Row],[Loppu PVM]] )&gt;19)</f>
        <v>0</v>
      </c>
      <c r="AA596" s="90" t="b">
        <f>OR(MONTH(Taulukko1[[#This Row],[Alku PVM]] )&lt;=5,AND(MONTH(Taulukko1[[#This Row],[Alku PVM]] )=6,DAY(Taulukko1[[#This Row],[Alku PVM]] )&lt;20))</f>
        <v>0</v>
      </c>
      <c r="AB596" s="90" t="b">
        <f>OR(MONTH(Taulukko1[[#This Row],[Loppu PVM]])&lt;=5,AND(MONTH(Taulukko1[[#This Row],[Loppu PVM]] )=6,DAY(Taulukko1[[#This Row],[Loppu PVM]])&lt;20))</f>
        <v>0</v>
      </c>
      <c r="AC596" s="90" t="b">
        <f>OR(MONTH(Taulukko1[[#This Row],[Alku PVM]] )&lt;=3,AND(MONTH(Taulukko1[[#This Row],[Alku PVM]] )=3))</f>
        <v>0</v>
      </c>
      <c r="AD596" s="90" t="b">
        <f>OR(MONTH(Taulukko1[[#This Row],[Loppu PVM]] )&lt;=3,AND(MONTH(Taulukko1[[#This Row],[Loppu PVM]] )=3))</f>
        <v>0</v>
      </c>
      <c r="AE596" s="90" t="b">
        <f>OR(MONTH(Taulukko1[[#This Row],[Alku PVM]] )&lt;=9,AND(MONTH(Taulukko1[[#This Row],[Alku PVM]] )=9))</f>
        <v>0</v>
      </c>
      <c r="AF596" s="90" t="b">
        <f>OR(MONTH(Taulukko1[[#This Row],[Loppu PVM]])&lt;=9,AND(MONTH(Taulukko1[[#This Row],[Loppu PVM]] )=9))</f>
        <v>0</v>
      </c>
      <c r="AG596" s="90" t="b">
        <f>OR(MONTH(Taulukko1[[#This Row],[Alku PVM]] )&lt;=6,AND(MONTH(Taulukko1[[#This Row],[Alku PVM]] )=6))</f>
        <v>0</v>
      </c>
      <c r="AH596" s="90" t="b">
        <f>OR(MONTH(Taulukko1[[#This Row],[Loppu PVM]])&lt;=6,AND(MONTH(Taulukko1[[#This Row],[Loppu PVM]] )=6))</f>
        <v>0</v>
      </c>
    </row>
    <row r="597" spans="1:34" ht="12.75" customHeight="1">
      <c r="A597" s="21" t="s">
        <v>1162</v>
      </c>
      <c r="B597" s="23">
        <v>39793</v>
      </c>
      <c r="C597" s="21" t="s">
        <v>2077</v>
      </c>
      <c r="D597" s="24"/>
      <c r="F597" s="23"/>
      <c r="G597" s="24"/>
      <c r="H597" s="16">
        <v>160</v>
      </c>
      <c r="I597" s="126">
        <f>INDEX('TOL2008'!B:B,MATCH(A597,'TOL2008'!A:A,0))</f>
        <v>68310</v>
      </c>
      <c r="J597" s="126" t="str">
        <f>INDEX(Pääluokka!$H$2:$H$100,MATCH(VALUE(LEFT(Taulukko1[[#This Row],[TOL2008]],2)),Pääluokka!$G$2:$G$100,0))</f>
        <v>Kiinteistöalan toiminta</v>
      </c>
      <c r="K597" s="126" t="str">
        <f>INDEX(Pääluokka!$I$2:$I$100,MATCH(VALUE(LEFT(Taulukko1[[#This Row],[TOL2008]],2)),Pääluokka!$G$2:$G$100,0))</f>
        <v>Palvelualat (G-N, R, S)</v>
      </c>
      <c r="L597" s="41" t="str">
        <f t="shared" si="90"/>
        <v>NA</v>
      </c>
      <c r="M597" s="43">
        <f t="shared" si="91"/>
        <v>39793</v>
      </c>
      <c r="N597" s="43">
        <f t="shared" si="92"/>
        <v>39844</v>
      </c>
      <c r="O597" s="43">
        <f t="shared" si="93"/>
        <v>39783</v>
      </c>
      <c r="P597" s="43">
        <f t="shared" si="94"/>
        <v>39814</v>
      </c>
      <c r="Q597" s="41">
        <f t="shared" si="95"/>
        <v>2008</v>
      </c>
      <c r="R597" s="41">
        <f t="shared" si="96"/>
        <v>2009</v>
      </c>
      <c r="S597" s="43" t="str">
        <f>YEAR(Taulukko1[[#This Row],[Alku KK]])&amp;"Q"&amp;ROUNDDOWN((MONTH(Taulukko1[[#This Row],[Alku KK]])-1)/3+1,0)</f>
        <v>2008Q4</v>
      </c>
      <c r="T597" s="43" t="str">
        <f>YEAR(Taulukko1[[#This Row],[Loppu KK]])&amp;"Q"&amp;ROUNDDOWN((MONTH(Taulukko1[[#This Row],[Loppu KK]])-1)/3+1,0)</f>
        <v>2009Q1</v>
      </c>
      <c r="U597" s="66">
        <f>IF(COUNT(Taulukko1[[#This Row],[Neuvottelujen alaiset ]])=1,Taulukko1[[#This Row],[Neuvottelujen alaiset ]],Taulukko1[[#This Row],[Vähennystarve]])</f>
        <v>160</v>
      </c>
      <c r="V597" s="44" t="str">
        <f t="shared" si="97"/>
        <v>NA</v>
      </c>
      <c r="W597" s="44" t="str">
        <f t="shared" si="98"/>
        <v>NA</v>
      </c>
      <c r="X597" s="44" t="str">
        <f t="shared" si="99"/>
        <v>NA</v>
      </c>
      <c r="Y597" s="90" t="b">
        <f>AND(MONTH(Taulukko1[[#This Row],[Alku PVM]] )=6,DAY(Taulukko1[[#This Row],[Alku PVM]] )&gt;19)</f>
        <v>0</v>
      </c>
      <c r="Z597" s="90" t="b">
        <f>AND(MONTH(Taulukko1[[#This Row],[Loppu PVM]] )=6,DAY(Taulukko1[[#This Row],[Loppu PVM]] )&gt;19)</f>
        <v>0</v>
      </c>
      <c r="AA597" s="90" t="b">
        <f>OR(MONTH(Taulukko1[[#This Row],[Alku PVM]] )&lt;=5,AND(MONTH(Taulukko1[[#This Row],[Alku PVM]] )=6,DAY(Taulukko1[[#This Row],[Alku PVM]] )&lt;20))</f>
        <v>0</v>
      </c>
      <c r="AB597" s="90" t="b">
        <f>OR(MONTH(Taulukko1[[#This Row],[Loppu PVM]])&lt;=5,AND(MONTH(Taulukko1[[#This Row],[Loppu PVM]] )=6,DAY(Taulukko1[[#This Row],[Loppu PVM]])&lt;20))</f>
        <v>1</v>
      </c>
      <c r="AC597" s="90" t="b">
        <f>OR(MONTH(Taulukko1[[#This Row],[Alku PVM]] )&lt;=3,AND(MONTH(Taulukko1[[#This Row],[Alku PVM]] )=3))</f>
        <v>0</v>
      </c>
      <c r="AD597" s="90" t="b">
        <f>OR(MONTH(Taulukko1[[#This Row],[Loppu PVM]] )&lt;=3,AND(MONTH(Taulukko1[[#This Row],[Loppu PVM]] )=3))</f>
        <v>1</v>
      </c>
      <c r="AE597" s="90" t="b">
        <f>OR(MONTH(Taulukko1[[#This Row],[Alku PVM]] )&lt;=9,AND(MONTH(Taulukko1[[#This Row],[Alku PVM]] )=9))</f>
        <v>0</v>
      </c>
      <c r="AF597" s="90" t="b">
        <f>OR(MONTH(Taulukko1[[#This Row],[Loppu PVM]])&lt;=9,AND(MONTH(Taulukko1[[#This Row],[Loppu PVM]] )=9))</f>
        <v>1</v>
      </c>
      <c r="AG597" s="90" t="b">
        <f>OR(MONTH(Taulukko1[[#This Row],[Alku PVM]] )&lt;=6,AND(MONTH(Taulukko1[[#This Row],[Alku PVM]] )=6))</f>
        <v>0</v>
      </c>
      <c r="AH597" s="90" t="b">
        <f>OR(MONTH(Taulukko1[[#This Row],[Loppu PVM]])&lt;=6,AND(MONTH(Taulukko1[[#This Row],[Loppu PVM]] )=6))</f>
        <v>1</v>
      </c>
    </row>
    <row r="598" spans="1:34" ht="12.75" customHeight="1">
      <c r="A598" s="21" t="s">
        <v>1956</v>
      </c>
      <c r="B598" s="23">
        <v>39793</v>
      </c>
      <c r="C598" s="21" t="s">
        <v>1955</v>
      </c>
      <c r="D598" s="24"/>
      <c r="F598" s="23"/>
      <c r="G598" s="24"/>
      <c r="H598" s="16">
        <v>100</v>
      </c>
      <c r="I598" s="126" t="e">
        <f>INDEX('TOL2008'!B:B,MATCH(A598,'TOL2008'!A:A,0))</f>
        <v>#N/A</v>
      </c>
      <c r="J598" s="126" t="e">
        <f>INDEX(Pääluokka!$H$2:$H$100,MATCH(VALUE(LEFT(Taulukko1[[#This Row],[TOL2008]],2)),Pääluokka!$G$2:$G$100,0))</f>
        <v>#N/A</v>
      </c>
      <c r="K598" s="126" t="e">
        <f>INDEX(Pääluokka!$I$2:$I$100,MATCH(VALUE(LEFT(Taulukko1[[#This Row],[TOL2008]],2)),Pääluokka!$G$2:$G$100,0))</f>
        <v>#N/A</v>
      </c>
      <c r="L598" s="41" t="str">
        <f t="shared" si="90"/>
        <v>NA</v>
      </c>
      <c r="M598" s="43">
        <f t="shared" si="91"/>
        <v>39793</v>
      </c>
      <c r="N598" s="43">
        <f t="shared" si="92"/>
        <v>39844</v>
      </c>
      <c r="O598" s="43">
        <f t="shared" si="93"/>
        <v>39783</v>
      </c>
      <c r="P598" s="43">
        <f t="shared" si="94"/>
        <v>39814</v>
      </c>
      <c r="Q598" s="41">
        <f t="shared" si="95"/>
        <v>2008</v>
      </c>
      <c r="R598" s="41">
        <f t="shared" si="96"/>
        <v>2009</v>
      </c>
      <c r="S598" s="43" t="str">
        <f>YEAR(Taulukko1[[#This Row],[Alku KK]])&amp;"Q"&amp;ROUNDDOWN((MONTH(Taulukko1[[#This Row],[Alku KK]])-1)/3+1,0)</f>
        <v>2008Q4</v>
      </c>
      <c r="T598" s="43" t="str">
        <f>YEAR(Taulukko1[[#This Row],[Loppu KK]])&amp;"Q"&amp;ROUNDDOWN((MONTH(Taulukko1[[#This Row],[Loppu KK]])-1)/3+1,0)</f>
        <v>2009Q1</v>
      </c>
      <c r="U598" s="66">
        <f>IF(COUNT(Taulukko1[[#This Row],[Neuvottelujen alaiset ]])=1,Taulukko1[[#This Row],[Neuvottelujen alaiset ]],Taulukko1[[#This Row],[Vähennystarve]])</f>
        <v>100</v>
      </c>
      <c r="V598" s="44" t="str">
        <f t="shared" si="97"/>
        <v>NA</v>
      </c>
      <c r="W598" s="44" t="str">
        <f t="shared" si="98"/>
        <v>NA</v>
      </c>
      <c r="X598" s="44" t="str">
        <f t="shared" si="99"/>
        <v>NA</v>
      </c>
      <c r="Y598" s="90" t="b">
        <f>AND(MONTH(Taulukko1[[#This Row],[Alku PVM]] )=6,DAY(Taulukko1[[#This Row],[Alku PVM]] )&gt;19)</f>
        <v>0</v>
      </c>
      <c r="Z598" s="90" t="b">
        <f>AND(MONTH(Taulukko1[[#This Row],[Loppu PVM]] )=6,DAY(Taulukko1[[#This Row],[Loppu PVM]] )&gt;19)</f>
        <v>0</v>
      </c>
      <c r="AA598" s="90" t="b">
        <f>OR(MONTH(Taulukko1[[#This Row],[Alku PVM]] )&lt;=5,AND(MONTH(Taulukko1[[#This Row],[Alku PVM]] )=6,DAY(Taulukko1[[#This Row],[Alku PVM]] )&lt;20))</f>
        <v>0</v>
      </c>
      <c r="AB598" s="90" t="b">
        <f>OR(MONTH(Taulukko1[[#This Row],[Loppu PVM]])&lt;=5,AND(MONTH(Taulukko1[[#This Row],[Loppu PVM]] )=6,DAY(Taulukko1[[#This Row],[Loppu PVM]])&lt;20))</f>
        <v>1</v>
      </c>
      <c r="AC598" s="90" t="b">
        <f>OR(MONTH(Taulukko1[[#This Row],[Alku PVM]] )&lt;=3,AND(MONTH(Taulukko1[[#This Row],[Alku PVM]] )=3))</f>
        <v>0</v>
      </c>
      <c r="AD598" s="90" t="b">
        <f>OR(MONTH(Taulukko1[[#This Row],[Loppu PVM]] )&lt;=3,AND(MONTH(Taulukko1[[#This Row],[Loppu PVM]] )=3))</f>
        <v>1</v>
      </c>
      <c r="AE598" s="90" t="b">
        <f>OR(MONTH(Taulukko1[[#This Row],[Alku PVM]] )&lt;=9,AND(MONTH(Taulukko1[[#This Row],[Alku PVM]] )=9))</f>
        <v>0</v>
      </c>
      <c r="AF598" s="90" t="b">
        <f>OR(MONTH(Taulukko1[[#This Row],[Loppu PVM]])&lt;=9,AND(MONTH(Taulukko1[[#This Row],[Loppu PVM]] )=9))</f>
        <v>1</v>
      </c>
      <c r="AG598" s="90" t="b">
        <f>OR(MONTH(Taulukko1[[#This Row],[Alku PVM]] )&lt;=6,AND(MONTH(Taulukko1[[#This Row],[Alku PVM]] )=6))</f>
        <v>0</v>
      </c>
      <c r="AH598" s="90" t="b">
        <f>OR(MONTH(Taulukko1[[#This Row],[Loppu PVM]])&lt;=6,AND(MONTH(Taulukko1[[#This Row],[Loppu PVM]] )=6))</f>
        <v>1</v>
      </c>
    </row>
    <row r="599" spans="1:34" ht="12.75" customHeight="1">
      <c r="A599" t="s">
        <v>2184</v>
      </c>
      <c r="B599" s="23">
        <v>39794</v>
      </c>
      <c r="C599" s="21" t="s">
        <v>1634</v>
      </c>
      <c r="D599" s="24"/>
      <c r="E599" s="62">
        <v>9</v>
      </c>
      <c r="F599" s="23"/>
      <c r="G599" s="24"/>
      <c r="H599" s="16">
        <v>9</v>
      </c>
      <c r="I599" s="126" t="e">
        <f>INDEX('TOL2008'!B:B,MATCH(A599,'TOL2008'!A:A,0))</f>
        <v>#N/A</v>
      </c>
      <c r="J599" s="126" t="e">
        <f>INDEX(Pääluokka!$H$2:$H$100,MATCH(VALUE(LEFT(Taulukko1[[#This Row],[TOL2008]],2)),Pääluokka!$G$2:$G$100,0))</f>
        <v>#N/A</v>
      </c>
      <c r="K599" s="126" t="e">
        <f>INDEX(Pääluokka!$I$2:$I$100,MATCH(VALUE(LEFT(Taulukko1[[#This Row],[TOL2008]],2)),Pääluokka!$G$2:$G$100,0))</f>
        <v>#N/A</v>
      </c>
      <c r="L599" s="41" t="str">
        <f t="shared" si="90"/>
        <v>NA</v>
      </c>
      <c r="M599" s="43">
        <f t="shared" si="91"/>
        <v>39794</v>
      </c>
      <c r="N599" s="43">
        <f t="shared" si="92"/>
        <v>39845</v>
      </c>
      <c r="O599" s="43">
        <f t="shared" si="93"/>
        <v>39783</v>
      </c>
      <c r="P599" s="43">
        <f t="shared" si="94"/>
        <v>39845</v>
      </c>
      <c r="Q599" s="41">
        <f t="shared" si="95"/>
        <v>2008</v>
      </c>
      <c r="R599" s="41">
        <f t="shared" si="96"/>
        <v>2009</v>
      </c>
      <c r="S599" s="43" t="str">
        <f>YEAR(Taulukko1[[#This Row],[Alku KK]])&amp;"Q"&amp;ROUNDDOWN((MONTH(Taulukko1[[#This Row],[Alku KK]])-1)/3+1,0)</f>
        <v>2008Q4</v>
      </c>
      <c r="T599" s="43" t="str">
        <f>YEAR(Taulukko1[[#This Row],[Loppu KK]])&amp;"Q"&amp;ROUNDDOWN((MONTH(Taulukko1[[#This Row],[Loppu KK]])-1)/3+1,0)</f>
        <v>2009Q1</v>
      </c>
      <c r="U599" s="66">
        <f>IF(COUNT(Taulukko1[[#This Row],[Neuvottelujen alaiset ]])=1,Taulukko1[[#This Row],[Neuvottelujen alaiset ]],Taulukko1[[#This Row],[Vähennystarve]])</f>
        <v>9</v>
      </c>
      <c r="V599" s="44">
        <f t="shared" si="97"/>
        <v>1</v>
      </c>
      <c r="W599" s="44" t="str">
        <f t="shared" si="98"/>
        <v>NA</v>
      </c>
      <c r="X599" s="44" t="str">
        <f t="shared" si="99"/>
        <v>NA</v>
      </c>
      <c r="Y599" s="90" t="b">
        <f>AND(MONTH(Taulukko1[[#This Row],[Alku PVM]] )=6,DAY(Taulukko1[[#This Row],[Alku PVM]] )&gt;19)</f>
        <v>0</v>
      </c>
      <c r="Z599" s="90" t="b">
        <f>AND(MONTH(Taulukko1[[#This Row],[Loppu PVM]] )=6,DAY(Taulukko1[[#This Row],[Loppu PVM]] )&gt;19)</f>
        <v>0</v>
      </c>
      <c r="AA599" s="90" t="b">
        <f>OR(MONTH(Taulukko1[[#This Row],[Alku PVM]] )&lt;=5,AND(MONTH(Taulukko1[[#This Row],[Alku PVM]] )=6,DAY(Taulukko1[[#This Row],[Alku PVM]] )&lt;20))</f>
        <v>0</v>
      </c>
      <c r="AB599" s="90" t="b">
        <f>OR(MONTH(Taulukko1[[#This Row],[Loppu PVM]])&lt;=5,AND(MONTH(Taulukko1[[#This Row],[Loppu PVM]] )=6,DAY(Taulukko1[[#This Row],[Loppu PVM]])&lt;20))</f>
        <v>1</v>
      </c>
      <c r="AC599" s="90" t="b">
        <f>OR(MONTH(Taulukko1[[#This Row],[Alku PVM]] )&lt;=3,AND(MONTH(Taulukko1[[#This Row],[Alku PVM]] )=3))</f>
        <v>0</v>
      </c>
      <c r="AD599" s="90" t="b">
        <f>OR(MONTH(Taulukko1[[#This Row],[Loppu PVM]] )&lt;=3,AND(MONTH(Taulukko1[[#This Row],[Loppu PVM]] )=3))</f>
        <v>1</v>
      </c>
      <c r="AE599" s="90" t="b">
        <f>OR(MONTH(Taulukko1[[#This Row],[Alku PVM]] )&lt;=9,AND(MONTH(Taulukko1[[#This Row],[Alku PVM]] )=9))</f>
        <v>0</v>
      </c>
      <c r="AF599" s="90" t="b">
        <f>OR(MONTH(Taulukko1[[#This Row],[Loppu PVM]])&lt;=9,AND(MONTH(Taulukko1[[#This Row],[Loppu PVM]] )=9))</f>
        <v>1</v>
      </c>
      <c r="AG599" s="90" t="b">
        <f>OR(MONTH(Taulukko1[[#This Row],[Alku PVM]] )&lt;=6,AND(MONTH(Taulukko1[[#This Row],[Alku PVM]] )=6))</f>
        <v>0</v>
      </c>
      <c r="AH599" s="90" t="b">
        <f>OR(MONTH(Taulukko1[[#This Row],[Loppu PVM]])&lt;=6,AND(MONTH(Taulukko1[[#This Row],[Loppu PVM]] )=6))</f>
        <v>1</v>
      </c>
    </row>
    <row r="600" spans="1:34" ht="12.75" customHeight="1">
      <c r="A600" t="s">
        <v>2166</v>
      </c>
      <c r="B600" s="23">
        <v>39794</v>
      </c>
      <c r="C600" t="s">
        <v>2165</v>
      </c>
      <c r="E600" s="62">
        <v>10</v>
      </c>
      <c r="F600" s="4">
        <v>39799</v>
      </c>
      <c r="G600" s="5">
        <v>3</v>
      </c>
      <c r="H600" s="16">
        <v>10</v>
      </c>
      <c r="I600" s="126" t="e">
        <f>INDEX('TOL2008'!B:B,MATCH(A600,'TOL2008'!A:A,0))</f>
        <v>#N/A</v>
      </c>
      <c r="J600" s="126" t="e">
        <f>INDEX(Pääluokka!$H$2:$H$100,MATCH(VALUE(LEFT(Taulukko1[[#This Row],[TOL2008]],2)),Pääluokka!$G$2:$G$100,0))</f>
        <v>#N/A</v>
      </c>
      <c r="K600" s="126" t="e">
        <f>INDEX(Pääluokka!$I$2:$I$100,MATCH(VALUE(LEFT(Taulukko1[[#This Row],[TOL2008]],2)),Pääluokka!$G$2:$G$100,0))</f>
        <v>#N/A</v>
      </c>
      <c r="L600" s="41">
        <f t="shared" si="90"/>
        <v>5</v>
      </c>
      <c r="M600" s="43">
        <f t="shared" si="91"/>
        <v>39794</v>
      </c>
      <c r="N600" s="43">
        <f t="shared" si="92"/>
        <v>39799</v>
      </c>
      <c r="O600" s="43">
        <f t="shared" si="93"/>
        <v>39783</v>
      </c>
      <c r="P600" s="43">
        <f t="shared" si="94"/>
        <v>39783</v>
      </c>
      <c r="Q600" s="41">
        <f t="shared" si="95"/>
        <v>2008</v>
      </c>
      <c r="R600" s="41">
        <f t="shared" si="96"/>
        <v>2008</v>
      </c>
      <c r="S600" s="43" t="str">
        <f>YEAR(Taulukko1[[#This Row],[Alku KK]])&amp;"Q"&amp;ROUNDDOWN((MONTH(Taulukko1[[#This Row],[Alku KK]])-1)/3+1,0)</f>
        <v>2008Q4</v>
      </c>
      <c r="T600" s="43" t="str">
        <f>YEAR(Taulukko1[[#This Row],[Loppu KK]])&amp;"Q"&amp;ROUNDDOWN((MONTH(Taulukko1[[#This Row],[Loppu KK]])-1)/3+1,0)</f>
        <v>2008Q4</v>
      </c>
      <c r="U600" s="66">
        <f>IF(COUNT(Taulukko1[[#This Row],[Neuvottelujen alaiset ]])=1,Taulukko1[[#This Row],[Neuvottelujen alaiset ]],Taulukko1[[#This Row],[Vähennystarve]])</f>
        <v>10</v>
      </c>
      <c r="V600" s="44">
        <f t="shared" si="97"/>
        <v>1</v>
      </c>
      <c r="W600" s="44">
        <f t="shared" si="98"/>
        <v>0.3</v>
      </c>
      <c r="X600" s="44">
        <f t="shared" si="99"/>
        <v>0.3</v>
      </c>
      <c r="Y600" s="90" t="b">
        <f>AND(MONTH(Taulukko1[[#This Row],[Alku PVM]] )=6,DAY(Taulukko1[[#This Row],[Alku PVM]] )&gt;19)</f>
        <v>0</v>
      </c>
      <c r="Z600" s="90" t="b">
        <f>AND(MONTH(Taulukko1[[#This Row],[Loppu PVM]] )=6,DAY(Taulukko1[[#This Row],[Loppu PVM]] )&gt;19)</f>
        <v>0</v>
      </c>
      <c r="AA600" s="90" t="b">
        <f>OR(MONTH(Taulukko1[[#This Row],[Alku PVM]] )&lt;=5,AND(MONTH(Taulukko1[[#This Row],[Alku PVM]] )=6,DAY(Taulukko1[[#This Row],[Alku PVM]] )&lt;20))</f>
        <v>0</v>
      </c>
      <c r="AB600" s="90" t="b">
        <f>OR(MONTH(Taulukko1[[#This Row],[Loppu PVM]])&lt;=5,AND(MONTH(Taulukko1[[#This Row],[Loppu PVM]] )=6,DAY(Taulukko1[[#This Row],[Loppu PVM]])&lt;20))</f>
        <v>0</v>
      </c>
      <c r="AC600" s="90" t="b">
        <f>OR(MONTH(Taulukko1[[#This Row],[Alku PVM]] )&lt;=3,AND(MONTH(Taulukko1[[#This Row],[Alku PVM]] )=3))</f>
        <v>0</v>
      </c>
      <c r="AD600" s="90" t="b">
        <f>OR(MONTH(Taulukko1[[#This Row],[Loppu PVM]] )&lt;=3,AND(MONTH(Taulukko1[[#This Row],[Loppu PVM]] )=3))</f>
        <v>0</v>
      </c>
      <c r="AE600" s="90" t="b">
        <f>OR(MONTH(Taulukko1[[#This Row],[Alku PVM]] )&lt;=9,AND(MONTH(Taulukko1[[#This Row],[Alku PVM]] )=9))</f>
        <v>0</v>
      </c>
      <c r="AF600" s="90" t="b">
        <f>OR(MONTH(Taulukko1[[#This Row],[Loppu PVM]])&lt;=9,AND(MONTH(Taulukko1[[#This Row],[Loppu PVM]] )=9))</f>
        <v>0</v>
      </c>
      <c r="AG600" s="90" t="b">
        <f>OR(MONTH(Taulukko1[[#This Row],[Alku PVM]] )&lt;=6,AND(MONTH(Taulukko1[[#This Row],[Alku PVM]] )=6))</f>
        <v>0</v>
      </c>
      <c r="AH600" s="90" t="b">
        <f>OR(MONTH(Taulukko1[[#This Row],[Loppu PVM]])&lt;=6,AND(MONTH(Taulukko1[[#This Row],[Loppu PVM]] )=6))</f>
        <v>0</v>
      </c>
    </row>
    <row r="601" spans="1:34" ht="12.75" customHeight="1">
      <c r="A601" t="s">
        <v>982</v>
      </c>
      <c r="B601" s="23">
        <v>39794</v>
      </c>
      <c r="C601" t="s">
        <v>1977</v>
      </c>
      <c r="F601" s="4"/>
      <c r="G601" s="5"/>
      <c r="H601" s="22">
        <v>10</v>
      </c>
      <c r="I601" s="126">
        <f>INDEX('TOL2008'!B:B,MATCH(A601,'TOL2008'!A:A,0))</f>
        <v>26300</v>
      </c>
      <c r="J601" s="126" t="str">
        <f>INDEX(Pääluokka!$H$2:$H$100,MATCH(VALUE(LEFT(Taulukko1[[#This Row],[TOL2008]],2)),Pääluokka!$G$2:$G$100,0))</f>
        <v>Teollisuus</v>
      </c>
      <c r="K601" s="126" t="str">
        <f>INDEX(Pääluokka!$I$2:$I$100,MATCH(VALUE(LEFT(Taulukko1[[#This Row],[TOL2008]],2)),Pääluokka!$G$2:$G$100,0))</f>
        <v>Teollisuus (C-E)</v>
      </c>
      <c r="L601" s="41" t="str">
        <f t="shared" si="90"/>
        <v>NA</v>
      </c>
      <c r="M601" s="43">
        <f t="shared" si="91"/>
        <v>39794</v>
      </c>
      <c r="N601" s="43">
        <f t="shared" si="92"/>
        <v>39845</v>
      </c>
      <c r="O601" s="43">
        <f t="shared" si="93"/>
        <v>39783</v>
      </c>
      <c r="P601" s="43">
        <f t="shared" si="94"/>
        <v>39845</v>
      </c>
      <c r="Q601" s="41">
        <f t="shared" si="95"/>
        <v>2008</v>
      </c>
      <c r="R601" s="41">
        <f t="shared" si="96"/>
        <v>2009</v>
      </c>
      <c r="S601" s="43" t="str">
        <f>YEAR(Taulukko1[[#This Row],[Alku KK]])&amp;"Q"&amp;ROUNDDOWN((MONTH(Taulukko1[[#This Row],[Alku KK]])-1)/3+1,0)</f>
        <v>2008Q4</v>
      </c>
      <c r="T601" s="43" t="str">
        <f>YEAR(Taulukko1[[#This Row],[Loppu KK]])&amp;"Q"&amp;ROUNDDOWN((MONTH(Taulukko1[[#This Row],[Loppu KK]])-1)/3+1,0)</f>
        <v>2009Q1</v>
      </c>
      <c r="U601" s="66">
        <f>IF(COUNT(Taulukko1[[#This Row],[Neuvottelujen alaiset ]])=1,Taulukko1[[#This Row],[Neuvottelujen alaiset ]],Taulukko1[[#This Row],[Vähennystarve]])</f>
        <v>10</v>
      </c>
      <c r="V601" s="44" t="str">
        <f t="shared" si="97"/>
        <v>NA</v>
      </c>
      <c r="W601" s="44" t="str">
        <f t="shared" si="98"/>
        <v>NA</v>
      </c>
      <c r="X601" s="44" t="str">
        <f t="shared" si="99"/>
        <v>NA</v>
      </c>
      <c r="Y601" s="90" t="b">
        <f>AND(MONTH(Taulukko1[[#This Row],[Alku PVM]] )=6,DAY(Taulukko1[[#This Row],[Alku PVM]] )&gt;19)</f>
        <v>0</v>
      </c>
      <c r="Z601" s="90" t="b">
        <f>AND(MONTH(Taulukko1[[#This Row],[Loppu PVM]] )=6,DAY(Taulukko1[[#This Row],[Loppu PVM]] )&gt;19)</f>
        <v>0</v>
      </c>
      <c r="AA601" s="90" t="b">
        <f>OR(MONTH(Taulukko1[[#This Row],[Alku PVM]] )&lt;=5,AND(MONTH(Taulukko1[[#This Row],[Alku PVM]] )=6,DAY(Taulukko1[[#This Row],[Alku PVM]] )&lt;20))</f>
        <v>0</v>
      </c>
      <c r="AB601" s="90" t="b">
        <f>OR(MONTH(Taulukko1[[#This Row],[Loppu PVM]])&lt;=5,AND(MONTH(Taulukko1[[#This Row],[Loppu PVM]] )=6,DAY(Taulukko1[[#This Row],[Loppu PVM]])&lt;20))</f>
        <v>1</v>
      </c>
      <c r="AC601" s="90" t="b">
        <f>OR(MONTH(Taulukko1[[#This Row],[Alku PVM]] )&lt;=3,AND(MONTH(Taulukko1[[#This Row],[Alku PVM]] )=3))</f>
        <v>0</v>
      </c>
      <c r="AD601" s="90" t="b">
        <f>OR(MONTH(Taulukko1[[#This Row],[Loppu PVM]] )&lt;=3,AND(MONTH(Taulukko1[[#This Row],[Loppu PVM]] )=3))</f>
        <v>1</v>
      </c>
      <c r="AE601" s="90" t="b">
        <f>OR(MONTH(Taulukko1[[#This Row],[Alku PVM]] )&lt;=9,AND(MONTH(Taulukko1[[#This Row],[Alku PVM]] )=9))</f>
        <v>0</v>
      </c>
      <c r="AF601" s="90" t="b">
        <f>OR(MONTH(Taulukko1[[#This Row],[Loppu PVM]])&lt;=9,AND(MONTH(Taulukko1[[#This Row],[Loppu PVM]] )=9))</f>
        <v>1</v>
      </c>
      <c r="AG601" s="90" t="b">
        <f>OR(MONTH(Taulukko1[[#This Row],[Alku PVM]] )&lt;=6,AND(MONTH(Taulukko1[[#This Row],[Alku PVM]] )=6))</f>
        <v>0</v>
      </c>
      <c r="AH601" s="90" t="b">
        <f>OR(MONTH(Taulukko1[[#This Row],[Loppu PVM]])&lt;=6,AND(MONTH(Taulukko1[[#This Row],[Loppu PVM]] )=6))</f>
        <v>1</v>
      </c>
    </row>
    <row r="602" spans="1:34" ht="12.75" customHeight="1">
      <c r="A602" t="s">
        <v>2095</v>
      </c>
      <c r="B602" s="23">
        <v>39795</v>
      </c>
      <c r="C602" t="s">
        <v>2894</v>
      </c>
      <c r="F602" s="4">
        <v>39821</v>
      </c>
      <c r="G602" s="5">
        <v>0</v>
      </c>
      <c r="H602" s="22">
        <v>1200</v>
      </c>
      <c r="I602" s="126" t="e">
        <f>INDEX('TOL2008'!B:B,MATCH(A602,'TOL2008'!A:A,0))</f>
        <v>#N/A</v>
      </c>
      <c r="J602" s="126" t="e">
        <f>INDEX(Pääluokka!$H$2:$H$100,MATCH(VALUE(LEFT(Taulukko1[[#This Row],[TOL2008]],2)),Pääluokka!$G$2:$G$100,0))</f>
        <v>#N/A</v>
      </c>
      <c r="K602" s="126" t="e">
        <f>INDEX(Pääluokka!$I$2:$I$100,MATCH(VALUE(LEFT(Taulukko1[[#This Row],[TOL2008]],2)),Pääluokka!$G$2:$G$100,0))</f>
        <v>#N/A</v>
      </c>
      <c r="L602" s="41">
        <f t="shared" si="90"/>
        <v>26</v>
      </c>
      <c r="M602" s="43">
        <f t="shared" si="91"/>
        <v>39795</v>
      </c>
      <c r="N602" s="43">
        <f t="shared" si="92"/>
        <v>39821</v>
      </c>
      <c r="O602" s="43">
        <f t="shared" si="93"/>
        <v>39783</v>
      </c>
      <c r="P602" s="43">
        <f t="shared" si="94"/>
        <v>39814</v>
      </c>
      <c r="Q602" s="41">
        <f t="shared" si="95"/>
        <v>2008</v>
      </c>
      <c r="R602" s="41">
        <f t="shared" si="96"/>
        <v>2009</v>
      </c>
      <c r="S602" s="43" t="str">
        <f>YEAR(Taulukko1[[#This Row],[Alku KK]])&amp;"Q"&amp;ROUNDDOWN((MONTH(Taulukko1[[#This Row],[Alku KK]])-1)/3+1,0)</f>
        <v>2008Q4</v>
      </c>
      <c r="T602" s="43" t="str">
        <f>YEAR(Taulukko1[[#This Row],[Loppu KK]])&amp;"Q"&amp;ROUNDDOWN((MONTH(Taulukko1[[#This Row],[Loppu KK]])-1)/3+1,0)</f>
        <v>2009Q1</v>
      </c>
      <c r="U602" s="66">
        <f>IF(COUNT(Taulukko1[[#This Row],[Neuvottelujen alaiset ]])=1,Taulukko1[[#This Row],[Neuvottelujen alaiset ]],Taulukko1[[#This Row],[Vähennystarve]])</f>
        <v>1200</v>
      </c>
      <c r="V602" s="44" t="str">
        <f t="shared" si="97"/>
        <v>NA</v>
      </c>
      <c r="W602" s="44">
        <f t="shared" si="98"/>
        <v>0</v>
      </c>
      <c r="X602" s="44" t="str">
        <f t="shared" si="99"/>
        <v>NA</v>
      </c>
      <c r="Y602" s="90" t="b">
        <f>AND(MONTH(Taulukko1[[#This Row],[Alku PVM]] )=6,DAY(Taulukko1[[#This Row],[Alku PVM]] )&gt;19)</f>
        <v>0</v>
      </c>
      <c r="Z602" s="90" t="b">
        <f>AND(MONTH(Taulukko1[[#This Row],[Loppu PVM]] )=6,DAY(Taulukko1[[#This Row],[Loppu PVM]] )&gt;19)</f>
        <v>0</v>
      </c>
      <c r="AA602" s="90" t="b">
        <f>OR(MONTH(Taulukko1[[#This Row],[Alku PVM]] )&lt;=5,AND(MONTH(Taulukko1[[#This Row],[Alku PVM]] )=6,DAY(Taulukko1[[#This Row],[Alku PVM]] )&lt;20))</f>
        <v>0</v>
      </c>
      <c r="AB602" s="90" t="b">
        <f>OR(MONTH(Taulukko1[[#This Row],[Loppu PVM]])&lt;=5,AND(MONTH(Taulukko1[[#This Row],[Loppu PVM]] )=6,DAY(Taulukko1[[#This Row],[Loppu PVM]])&lt;20))</f>
        <v>1</v>
      </c>
      <c r="AC602" s="90" t="b">
        <f>OR(MONTH(Taulukko1[[#This Row],[Alku PVM]] )&lt;=3,AND(MONTH(Taulukko1[[#This Row],[Alku PVM]] )=3))</f>
        <v>0</v>
      </c>
      <c r="AD602" s="90" t="b">
        <f>OR(MONTH(Taulukko1[[#This Row],[Loppu PVM]] )&lt;=3,AND(MONTH(Taulukko1[[#This Row],[Loppu PVM]] )=3))</f>
        <v>1</v>
      </c>
      <c r="AE602" s="90" t="b">
        <f>OR(MONTH(Taulukko1[[#This Row],[Alku PVM]] )&lt;=9,AND(MONTH(Taulukko1[[#This Row],[Alku PVM]] )=9))</f>
        <v>0</v>
      </c>
      <c r="AF602" s="90" t="b">
        <f>OR(MONTH(Taulukko1[[#This Row],[Loppu PVM]])&lt;=9,AND(MONTH(Taulukko1[[#This Row],[Loppu PVM]] )=9))</f>
        <v>1</v>
      </c>
      <c r="AG602" s="90" t="b">
        <f>OR(MONTH(Taulukko1[[#This Row],[Alku PVM]] )&lt;=6,AND(MONTH(Taulukko1[[#This Row],[Alku PVM]] )=6))</f>
        <v>0</v>
      </c>
      <c r="AH602" s="90" t="b">
        <f>OR(MONTH(Taulukko1[[#This Row],[Loppu PVM]])&lt;=6,AND(MONTH(Taulukko1[[#This Row],[Loppu PVM]] )=6))</f>
        <v>1</v>
      </c>
    </row>
    <row r="603" spans="1:34" ht="12.75" customHeight="1">
      <c r="A603" t="s">
        <v>1958</v>
      </c>
      <c r="B603" s="23">
        <v>39797</v>
      </c>
      <c r="C603" t="s">
        <v>1957</v>
      </c>
      <c r="E603" s="62">
        <v>10</v>
      </c>
      <c r="F603" s="4"/>
      <c r="G603" s="5"/>
      <c r="H603" s="22">
        <v>630</v>
      </c>
      <c r="I603" s="126" t="e">
        <f>INDEX('TOL2008'!B:B,MATCH(A603,'TOL2008'!A:A,0))</f>
        <v>#N/A</v>
      </c>
      <c r="J603" s="126" t="e">
        <f>INDEX(Pääluokka!$H$2:$H$100,MATCH(VALUE(LEFT(Taulukko1[[#This Row],[TOL2008]],2)),Pääluokka!$G$2:$G$100,0))</f>
        <v>#N/A</v>
      </c>
      <c r="K603" s="126" t="e">
        <f>INDEX(Pääluokka!$I$2:$I$100,MATCH(VALUE(LEFT(Taulukko1[[#This Row],[TOL2008]],2)),Pääluokka!$G$2:$G$100,0))</f>
        <v>#N/A</v>
      </c>
      <c r="L603" s="41" t="str">
        <f t="shared" si="90"/>
        <v>NA</v>
      </c>
      <c r="M603" s="43">
        <f t="shared" si="91"/>
        <v>39797</v>
      </c>
      <c r="N603" s="43">
        <f t="shared" si="92"/>
        <v>39848</v>
      </c>
      <c r="O603" s="43">
        <f t="shared" si="93"/>
        <v>39783</v>
      </c>
      <c r="P603" s="43">
        <f t="shared" si="94"/>
        <v>39845</v>
      </c>
      <c r="Q603" s="41">
        <f t="shared" si="95"/>
        <v>2008</v>
      </c>
      <c r="R603" s="41">
        <f t="shared" si="96"/>
        <v>2009</v>
      </c>
      <c r="S603" s="43" t="str">
        <f>YEAR(Taulukko1[[#This Row],[Alku KK]])&amp;"Q"&amp;ROUNDDOWN((MONTH(Taulukko1[[#This Row],[Alku KK]])-1)/3+1,0)</f>
        <v>2008Q4</v>
      </c>
      <c r="T603" s="43" t="str">
        <f>YEAR(Taulukko1[[#This Row],[Loppu KK]])&amp;"Q"&amp;ROUNDDOWN((MONTH(Taulukko1[[#This Row],[Loppu KK]])-1)/3+1,0)</f>
        <v>2009Q1</v>
      </c>
      <c r="U603" s="66">
        <f>IF(COUNT(Taulukko1[[#This Row],[Neuvottelujen alaiset ]])=1,Taulukko1[[#This Row],[Neuvottelujen alaiset ]],Taulukko1[[#This Row],[Vähennystarve]])</f>
        <v>630</v>
      </c>
      <c r="V603" s="44">
        <f t="shared" si="97"/>
        <v>1.5873015873015872E-2</v>
      </c>
      <c r="W603" s="44" t="str">
        <f t="shared" si="98"/>
        <v>NA</v>
      </c>
      <c r="X603" s="44" t="str">
        <f t="shared" si="99"/>
        <v>NA</v>
      </c>
      <c r="Y603" s="90" t="b">
        <f>AND(MONTH(Taulukko1[[#This Row],[Alku PVM]] )=6,DAY(Taulukko1[[#This Row],[Alku PVM]] )&gt;19)</f>
        <v>0</v>
      </c>
      <c r="Z603" s="90" t="b">
        <f>AND(MONTH(Taulukko1[[#This Row],[Loppu PVM]] )=6,DAY(Taulukko1[[#This Row],[Loppu PVM]] )&gt;19)</f>
        <v>0</v>
      </c>
      <c r="AA603" s="90" t="b">
        <f>OR(MONTH(Taulukko1[[#This Row],[Alku PVM]] )&lt;=5,AND(MONTH(Taulukko1[[#This Row],[Alku PVM]] )=6,DAY(Taulukko1[[#This Row],[Alku PVM]] )&lt;20))</f>
        <v>0</v>
      </c>
      <c r="AB603" s="90" t="b">
        <f>OR(MONTH(Taulukko1[[#This Row],[Loppu PVM]])&lt;=5,AND(MONTH(Taulukko1[[#This Row],[Loppu PVM]] )=6,DAY(Taulukko1[[#This Row],[Loppu PVM]])&lt;20))</f>
        <v>1</v>
      </c>
      <c r="AC603" s="90" t="b">
        <f>OR(MONTH(Taulukko1[[#This Row],[Alku PVM]] )&lt;=3,AND(MONTH(Taulukko1[[#This Row],[Alku PVM]] )=3))</f>
        <v>0</v>
      </c>
      <c r="AD603" s="90" t="b">
        <f>OR(MONTH(Taulukko1[[#This Row],[Loppu PVM]] )&lt;=3,AND(MONTH(Taulukko1[[#This Row],[Loppu PVM]] )=3))</f>
        <v>1</v>
      </c>
      <c r="AE603" s="90" t="b">
        <f>OR(MONTH(Taulukko1[[#This Row],[Alku PVM]] )&lt;=9,AND(MONTH(Taulukko1[[#This Row],[Alku PVM]] )=9))</f>
        <v>0</v>
      </c>
      <c r="AF603" s="90" t="b">
        <f>OR(MONTH(Taulukko1[[#This Row],[Loppu PVM]])&lt;=9,AND(MONTH(Taulukko1[[#This Row],[Loppu PVM]] )=9))</f>
        <v>1</v>
      </c>
      <c r="AG603" s="90" t="b">
        <f>OR(MONTH(Taulukko1[[#This Row],[Alku PVM]] )&lt;=6,AND(MONTH(Taulukko1[[#This Row],[Alku PVM]] )=6))</f>
        <v>0</v>
      </c>
      <c r="AH603" s="90" t="b">
        <f>OR(MONTH(Taulukko1[[#This Row],[Loppu PVM]])&lt;=6,AND(MONTH(Taulukko1[[#This Row],[Loppu PVM]] )=6))</f>
        <v>1</v>
      </c>
    </row>
    <row r="604" spans="1:34" ht="12.75" customHeight="1">
      <c r="A604" t="s">
        <v>2569</v>
      </c>
      <c r="B604" s="23">
        <v>39797</v>
      </c>
      <c r="C604" t="s">
        <v>2572</v>
      </c>
      <c r="E604" s="62">
        <v>10</v>
      </c>
      <c r="F604" s="4">
        <v>39822</v>
      </c>
      <c r="G604" s="5">
        <v>0</v>
      </c>
      <c r="H604" s="22">
        <v>620</v>
      </c>
      <c r="I604" s="126" t="e">
        <f>INDEX('TOL2008'!B:B,MATCH(A604,'TOL2008'!A:A,0))</f>
        <v>#N/A</v>
      </c>
      <c r="J604" s="126" t="e">
        <f>INDEX(Pääluokka!$H$2:$H$100,MATCH(VALUE(LEFT(Taulukko1[[#This Row],[TOL2008]],2)),Pääluokka!$G$2:$G$100,0))</f>
        <v>#N/A</v>
      </c>
      <c r="K604" s="126" t="e">
        <f>INDEX(Pääluokka!$I$2:$I$100,MATCH(VALUE(LEFT(Taulukko1[[#This Row],[TOL2008]],2)),Pääluokka!$G$2:$G$100,0))</f>
        <v>#N/A</v>
      </c>
      <c r="L604" s="41">
        <f t="shared" si="90"/>
        <v>25</v>
      </c>
      <c r="M604" s="43">
        <f t="shared" si="91"/>
        <v>39797</v>
      </c>
      <c r="N604" s="43">
        <f t="shared" si="92"/>
        <v>39822</v>
      </c>
      <c r="O604" s="43">
        <f t="shared" si="93"/>
        <v>39783</v>
      </c>
      <c r="P604" s="43">
        <f t="shared" si="94"/>
        <v>39814</v>
      </c>
      <c r="Q604" s="41">
        <f t="shared" si="95"/>
        <v>2008</v>
      </c>
      <c r="R604" s="41">
        <f t="shared" si="96"/>
        <v>2009</v>
      </c>
      <c r="S604" s="43" t="str">
        <f>YEAR(Taulukko1[[#This Row],[Alku KK]])&amp;"Q"&amp;ROUNDDOWN((MONTH(Taulukko1[[#This Row],[Alku KK]])-1)/3+1,0)</f>
        <v>2008Q4</v>
      </c>
      <c r="T604" s="43" t="str">
        <f>YEAR(Taulukko1[[#This Row],[Loppu KK]])&amp;"Q"&amp;ROUNDDOWN((MONTH(Taulukko1[[#This Row],[Loppu KK]])-1)/3+1,0)</f>
        <v>2009Q1</v>
      </c>
      <c r="U604" s="66">
        <f>IF(COUNT(Taulukko1[[#This Row],[Neuvottelujen alaiset ]])=1,Taulukko1[[#This Row],[Neuvottelujen alaiset ]],Taulukko1[[#This Row],[Vähennystarve]])</f>
        <v>620</v>
      </c>
      <c r="V604" s="44">
        <f t="shared" si="97"/>
        <v>1.6129032258064516E-2</v>
      </c>
      <c r="W604" s="44">
        <f t="shared" si="98"/>
        <v>0</v>
      </c>
      <c r="X604" s="44">
        <f t="shared" si="99"/>
        <v>0</v>
      </c>
      <c r="Y604" s="90" t="b">
        <f>AND(MONTH(Taulukko1[[#This Row],[Alku PVM]] )=6,DAY(Taulukko1[[#This Row],[Alku PVM]] )&gt;19)</f>
        <v>0</v>
      </c>
      <c r="Z604" s="90" t="b">
        <f>AND(MONTH(Taulukko1[[#This Row],[Loppu PVM]] )=6,DAY(Taulukko1[[#This Row],[Loppu PVM]] )&gt;19)</f>
        <v>0</v>
      </c>
      <c r="AA604" s="90" t="b">
        <f>OR(MONTH(Taulukko1[[#This Row],[Alku PVM]] )&lt;=5,AND(MONTH(Taulukko1[[#This Row],[Alku PVM]] )=6,DAY(Taulukko1[[#This Row],[Alku PVM]] )&lt;20))</f>
        <v>0</v>
      </c>
      <c r="AB604" s="90" t="b">
        <f>OR(MONTH(Taulukko1[[#This Row],[Loppu PVM]])&lt;=5,AND(MONTH(Taulukko1[[#This Row],[Loppu PVM]] )=6,DAY(Taulukko1[[#This Row],[Loppu PVM]])&lt;20))</f>
        <v>1</v>
      </c>
      <c r="AC604" s="90" t="b">
        <f>OR(MONTH(Taulukko1[[#This Row],[Alku PVM]] )&lt;=3,AND(MONTH(Taulukko1[[#This Row],[Alku PVM]] )=3))</f>
        <v>0</v>
      </c>
      <c r="AD604" s="90" t="b">
        <f>OR(MONTH(Taulukko1[[#This Row],[Loppu PVM]] )&lt;=3,AND(MONTH(Taulukko1[[#This Row],[Loppu PVM]] )=3))</f>
        <v>1</v>
      </c>
      <c r="AE604" s="90" t="b">
        <f>OR(MONTH(Taulukko1[[#This Row],[Alku PVM]] )&lt;=9,AND(MONTH(Taulukko1[[#This Row],[Alku PVM]] )=9))</f>
        <v>0</v>
      </c>
      <c r="AF604" s="90" t="b">
        <f>OR(MONTH(Taulukko1[[#This Row],[Loppu PVM]])&lt;=9,AND(MONTH(Taulukko1[[#This Row],[Loppu PVM]] )=9))</f>
        <v>1</v>
      </c>
      <c r="AG604" s="90" t="b">
        <f>OR(MONTH(Taulukko1[[#This Row],[Alku PVM]] )&lt;=6,AND(MONTH(Taulukko1[[#This Row],[Alku PVM]] )=6))</f>
        <v>0</v>
      </c>
      <c r="AH604" s="90" t="b">
        <f>OR(MONTH(Taulukko1[[#This Row],[Loppu PVM]])&lt;=6,AND(MONTH(Taulukko1[[#This Row],[Loppu PVM]] )=6))</f>
        <v>1</v>
      </c>
    </row>
    <row r="605" spans="1:34" ht="12.75" customHeight="1">
      <c r="A605" t="s">
        <v>729</v>
      </c>
      <c r="B605" s="23">
        <v>39797</v>
      </c>
      <c r="C605" t="s">
        <v>2255</v>
      </c>
      <c r="F605" s="4">
        <v>39846</v>
      </c>
      <c r="G605" s="5">
        <v>0</v>
      </c>
      <c r="H605" s="16">
        <v>220</v>
      </c>
      <c r="I605" s="126">
        <f>INDEX('TOL2008'!B:B,MATCH(A605,'TOL2008'!A:A,0))</f>
        <v>29100</v>
      </c>
      <c r="J605" s="126" t="str">
        <f>INDEX(Pääluokka!$H$2:$H$100,MATCH(VALUE(LEFT(Taulukko1[[#This Row],[TOL2008]],2)),Pääluokka!$G$2:$G$100,0))</f>
        <v>Teollisuus</v>
      </c>
      <c r="K605" s="126" t="str">
        <f>INDEX(Pääluokka!$I$2:$I$100,MATCH(VALUE(LEFT(Taulukko1[[#This Row],[TOL2008]],2)),Pääluokka!$G$2:$G$100,0))</f>
        <v>Teollisuus (C-E)</v>
      </c>
      <c r="L605" s="41">
        <f t="shared" si="90"/>
        <v>49</v>
      </c>
      <c r="M605" s="43">
        <f t="shared" si="91"/>
        <v>39797</v>
      </c>
      <c r="N605" s="43">
        <f t="shared" si="92"/>
        <v>39846</v>
      </c>
      <c r="O605" s="43">
        <f t="shared" si="93"/>
        <v>39783</v>
      </c>
      <c r="P605" s="43">
        <f t="shared" si="94"/>
        <v>39845</v>
      </c>
      <c r="Q605" s="41">
        <f t="shared" si="95"/>
        <v>2008</v>
      </c>
      <c r="R605" s="41">
        <f t="shared" si="96"/>
        <v>2009</v>
      </c>
      <c r="S605" s="43" t="str">
        <f>YEAR(Taulukko1[[#This Row],[Alku KK]])&amp;"Q"&amp;ROUNDDOWN((MONTH(Taulukko1[[#This Row],[Alku KK]])-1)/3+1,0)</f>
        <v>2008Q4</v>
      </c>
      <c r="T605" s="43" t="str">
        <f>YEAR(Taulukko1[[#This Row],[Loppu KK]])&amp;"Q"&amp;ROUNDDOWN((MONTH(Taulukko1[[#This Row],[Loppu KK]])-1)/3+1,0)</f>
        <v>2009Q1</v>
      </c>
      <c r="U605" s="66">
        <f>IF(COUNT(Taulukko1[[#This Row],[Neuvottelujen alaiset ]])=1,Taulukko1[[#This Row],[Neuvottelujen alaiset ]],Taulukko1[[#This Row],[Vähennystarve]])</f>
        <v>220</v>
      </c>
      <c r="V605" s="44" t="str">
        <f t="shared" si="97"/>
        <v>NA</v>
      </c>
      <c r="W605" s="44">
        <f t="shared" si="98"/>
        <v>0</v>
      </c>
      <c r="X605" s="44" t="str">
        <f t="shared" si="99"/>
        <v>NA</v>
      </c>
      <c r="Y605" s="90" t="b">
        <f>AND(MONTH(Taulukko1[[#This Row],[Alku PVM]] )=6,DAY(Taulukko1[[#This Row],[Alku PVM]] )&gt;19)</f>
        <v>0</v>
      </c>
      <c r="Z605" s="90" t="b">
        <f>AND(MONTH(Taulukko1[[#This Row],[Loppu PVM]] )=6,DAY(Taulukko1[[#This Row],[Loppu PVM]] )&gt;19)</f>
        <v>0</v>
      </c>
      <c r="AA605" s="90" t="b">
        <f>OR(MONTH(Taulukko1[[#This Row],[Alku PVM]] )&lt;=5,AND(MONTH(Taulukko1[[#This Row],[Alku PVM]] )=6,DAY(Taulukko1[[#This Row],[Alku PVM]] )&lt;20))</f>
        <v>0</v>
      </c>
      <c r="AB605" s="90" t="b">
        <f>OR(MONTH(Taulukko1[[#This Row],[Loppu PVM]])&lt;=5,AND(MONTH(Taulukko1[[#This Row],[Loppu PVM]] )=6,DAY(Taulukko1[[#This Row],[Loppu PVM]])&lt;20))</f>
        <v>1</v>
      </c>
      <c r="AC605" s="90" t="b">
        <f>OR(MONTH(Taulukko1[[#This Row],[Alku PVM]] )&lt;=3,AND(MONTH(Taulukko1[[#This Row],[Alku PVM]] )=3))</f>
        <v>0</v>
      </c>
      <c r="AD605" s="90" t="b">
        <f>OR(MONTH(Taulukko1[[#This Row],[Loppu PVM]] )&lt;=3,AND(MONTH(Taulukko1[[#This Row],[Loppu PVM]] )=3))</f>
        <v>1</v>
      </c>
      <c r="AE605" s="90" t="b">
        <f>OR(MONTH(Taulukko1[[#This Row],[Alku PVM]] )&lt;=9,AND(MONTH(Taulukko1[[#This Row],[Alku PVM]] )=9))</f>
        <v>0</v>
      </c>
      <c r="AF605" s="90" t="b">
        <f>OR(MONTH(Taulukko1[[#This Row],[Loppu PVM]])&lt;=9,AND(MONTH(Taulukko1[[#This Row],[Loppu PVM]] )=9))</f>
        <v>1</v>
      </c>
      <c r="AG605" s="90" t="b">
        <f>OR(MONTH(Taulukko1[[#This Row],[Alku PVM]] )&lt;=6,AND(MONTH(Taulukko1[[#This Row],[Alku PVM]] )=6))</f>
        <v>0</v>
      </c>
      <c r="AH605" s="90" t="b">
        <f>OR(MONTH(Taulukko1[[#This Row],[Loppu PVM]])&lt;=6,AND(MONTH(Taulukko1[[#This Row],[Loppu PVM]] )=6))</f>
        <v>1</v>
      </c>
    </row>
    <row r="606" spans="1:34" ht="12.75" customHeight="1">
      <c r="A606" s="21" t="s">
        <v>604</v>
      </c>
      <c r="B606" s="23">
        <v>39798</v>
      </c>
      <c r="C606" s="21" t="s">
        <v>3062</v>
      </c>
      <c r="D606" s="24"/>
      <c r="F606" s="23">
        <v>39821</v>
      </c>
      <c r="G606" s="24">
        <v>0</v>
      </c>
      <c r="H606" s="16">
        <v>90</v>
      </c>
      <c r="I606" s="126">
        <f>INDEX('TOL2008'!B:B,MATCH(A606,'TOL2008'!A:A,0))</f>
        <v>28990</v>
      </c>
      <c r="J606" s="126" t="str">
        <f>INDEX(Pääluokka!$H$2:$H$100,MATCH(VALUE(LEFT(Taulukko1[[#This Row],[TOL2008]],2)),Pääluokka!$G$2:$G$100,0))</f>
        <v>Teollisuus</v>
      </c>
      <c r="K606" s="126" t="str">
        <f>INDEX(Pääluokka!$I$2:$I$100,MATCH(VALUE(LEFT(Taulukko1[[#This Row],[TOL2008]],2)),Pääluokka!$G$2:$G$100,0))</f>
        <v>Teollisuus (C-E)</v>
      </c>
      <c r="L606" s="41">
        <f t="shared" si="90"/>
        <v>23</v>
      </c>
      <c r="M606" s="43">
        <f t="shared" si="91"/>
        <v>39798</v>
      </c>
      <c r="N606" s="43">
        <f t="shared" si="92"/>
        <v>39821</v>
      </c>
      <c r="O606" s="43">
        <f t="shared" si="93"/>
        <v>39783</v>
      </c>
      <c r="P606" s="43">
        <f t="shared" si="94"/>
        <v>39814</v>
      </c>
      <c r="Q606" s="41">
        <f t="shared" si="95"/>
        <v>2008</v>
      </c>
      <c r="R606" s="41">
        <f t="shared" si="96"/>
        <v>2009</v>
      </c>
      <c r="S606" s="43" t="str">
        <f>YEAR(Taulukko1[[#This Row],[Alku KK]])&amp;"Q"&amp;ROUNDDOWN((MONTH(Taulukko1[[#This Row],[Alku KK]])-1)/3+1,0)</f>
        <v>2008Q4</v>
      </c>
      <c r="T606" s="43" t="str">
        <f>YEAR(Taulukko1[[#This Row],[Loppu KK]])&amp;"Q"&amp;ROUNDDOWN((MONTH(Taulukko1[[#This Row],[Loppu KK]])-1)/3+1,0)</f>
        <v>2009Q1</v>
      </c>
      <c r="U606" s="66">
        <f>IF(COUNT(Taulukko1[[#This Row],[Neuvottelujen alaiset ]])=1,Taulukko1[[#This Row],[Neuvottelujen alaiset ]],Taulukko1[[#This Row],[Vähennystarve]])</f>
        <v>90</v>
      </c>
      <c r="V606" s="44" t="str">
        <f t="shared" si="97"/>
        <v>NA</v>
      </c>
      <c r="W606" s="44">
        <f t="shared" si="98"/>
        <v>0</v>
      </c>
      <c r="X606" s="44" t="str">
        <f t="shared" si="99"/>
        <v>NA</v>
      </c>
      <c r="Y606" s="90" t="b">
        <f>AND(MONTH(Taulukko1[[#This Row],[Alku PVM]] )=6,DAY(Taulukko1[[#This Row],[Alku PVM]] )&gt;19)</f>
        <v>0</v>
      </c>
      <c r="Z606" s="90" t="b">
        <f>AND(MONTH(Taulukko1[[#This Row],[Loppu PVM]] )=6,DAY(Taulukko1[[#This Row],[Loppu PVM]] )&gt;19)</f>
        <v>0</v>
      </c>
      <c r="AA606" s="90" t="b">
        <f>OR(MONTH(Taulukko1[[#This Row],[Alku PVM]] )&lt;=5,AND(MONTH(Taulukko1[[#This Row],[Alku PVM]] )=6,DAY(Taulukko1[[#This Row],[Alku PVM]] )&lt;20))</f>
        <v>0</v>
      </c>
      <c r="AB606" s="90" t="b">
        <f>OR(MONTH(Taulukko1[[#This Row],[Loppu PVM]])&lt;=5,AND(MONTH(Taulukko1[[#This Row],[Loppu PVM]] )=6,DAY(Taulukko1[[#This Row],[Loppu PVM]])&lt;20))</f>
        <v>1</v>
      </c>
      <c r="AC606" s="90" t="b">
        <f>OR(MONTH(Taulukko1[[#This Row],[Alku PVM]] )&lt;=3,AND(MONTH(Taulukko1[[#This Row],[Alku PVM]] )=3))</f>
        <v>0</v>
      </c>
      <c r="AD606" s="90" t="b">
        <f>OR(MONTH(Taulukko1[[#This Row],[Loppu PVM]] )&lt;=3,AND(MONTH(Taulukko1[[#This Row],[Loppu PVM]] )=3))</f>
        <v>1</v>
      </c>
      <c r="AE606" s="90" t="b">
        <f>OR(MONTH(Taulukko1[[#This Row],[Alku PVM]] )&lt;=9,AND(MONTH(Taulukko1[[#This Row],[Alku PVM]] )=9))</f>
        <v>0</v>
      </c>
      <c r="AF606" s="90" t="b">
        <f>OR(MONTH(Taulukko1[[#This Row],[Loppu PVM]])&lt;=9,AND(MONTH(Taulukko1[[#This Row],[Loppu PVM]] )=9))</f>
        <v>1</v>
      </c>
      <c r="AG606" s="90" t="b">
        <f>OR(MONTH(Taulukko1[[#This Row],[Alku PVM]] )&lt;=6,AND(MONTH(Taulukko1[[#This Row],[Alku PVM]] )=6))</f>
        <v>0</v>
      </c>
      <c r="AH606" s="90" t="b">
        <f>OR(MONTH(Taulukko1[[#This Row],[Loppu PVM]])&lt;=6,AND(MONTH(Taulukko1[[#This Row],[Loppu PVM]] )=6))</f>
        <v>1</v>
      </c>
    </row>
    <row r="607" spans="1:34" ht="12.75" customHeight="1">
      <c r="A607" s="21" t="s">
        <v>2037</v>
      </c>
      <c r="B607" s="23">
        <v>39798</v>
      </c>
      <c r="C607" s="21" t="s">
        <v>2036</v>
      </c>
      <c r="D607" s="24"/>
      <c r="E607" s="62">
        <v>330</v>
      </c>
      <c r="F607" s="23">
        <v>39813</v>
      </c>
      <c r="G607" s="24">
        <v>330</v>
      </c>
      <c r="H607" s="22">
        <v>330</v>
      </c>
      <c r="I607" s="126" t="e">
        <f>INDEX('TOL2008'!B:B,MATCH(A607,'TOL2008'!A:A,0))</f>
        <v>#N/A</v>
      </c>
      <c r="J607" s="126" t="e">
        <f>INDEX(Pääluokka!$H$2:$H$100,MATCH(VALUE(LEFT(Taulukko1[[#This Row],[TOL2008]],2)),Pääluokka!$G$2:$G$100,0))</f>
        <v>#N/A</v>
      </c>
      <c r="K607" s="126" t="e">
        <f>INDEX(Pääluokka!$I$2:$I$100,MATCH(VALUE(LEFT(Taulukko1[[#This Row],[TOL2008]],2)),Pääluokka!$G$2:$G$100,0))</f>
        <v>#N/A</v>
      </c>
      <c r="L607" s="41">
        <f t="shared" si="90"/>
        <v>15</v>
      </c>
      <c r="M607" s="43">
        <f t="shared" si="91"/>
        <v>39798</v>
      </c>
      <c r="N607" s="43">
        <f t="shared" si="92"/>
        <v>39813</v>
      </c>
      <c r="O607" s="43">
        <f t="shared" si="93"/>
        <v>39783</v>
      </c>
      <c r="P607" s="43">
        <f t="shared" si="94"/>
        <v>39783</v>
      </c>
      <c r="Q607" s="41">
        <f t="shared" si="95"/>
        <v>2008</v>
      </c>
      <c r="R607" s="41">
        <f t="shared" si="96"/>
        <v>2008</v>
      </c>
      <c r="S607" s="43" t="str">
        <f>YEAR(Taulukko1[[#This Row],[Alku KK]])&amp;"Q"&amp;ROUNDDOWN((MONTH(Taulukko1[[#This Row],[Alku KK]])-1)/3+1,0)</f>
        <v>2008Q4</v>
      </c>
      <c r="T607" s="43" t="str">
        <f>YEAR(Taulukko1[[#This Row],[Loppu KK]])&amp;"Q"&amp;ROUNDDOWN((MONTH(Taulukko1[[#This Row],[Loppu KK]])-1)/3+1,0)</f>
        <v>2008Q4</v>
      </c>
      <c r="U607" s="66">
        <f>IF(COUNT(Taulukko1[[#This Row],[Neuvottelujen alaiset ]])=1,Taulukko1[[#This Row],[Neuvottelujen alaiset ]],Taulukko1[[#This Row],[Vähennystarve]])</f>
        <v>330</v>
      </c>
      <c r="V607" s="44">
        <f t="shared" si="97"/>
        <v>1</v>
      </c>
      <c r="W607" s="44">
        <f t="shared" si="98"/>
        <v>1</v>
      </c>
      <c r="X607" s="44">
        <f t="shared" si="99"/>
        <v>1</v>
      </c>
      <c r="Y607" s="90" t="b">
        <f>AND(MONTH(Taulukko1[[#This Row],[Alku PVM]] )=6,DAY(Taulukko1[[#This Row],[Alku PVM]] )&gt;19)</f>
        <v>0</v>
      </c>
      <c r="Z607" s="90" t="b">
        <f>AND(MONTH(Taulukko1[[#This Row],[Loppu PVM]] )=6,DAY(Taulukko1[[#This Row],[Loppu PVM]] )&gt;19)</f>
        <v>0</v>
      </c>
      <c r="AA607" s="90" t="b">
        <f>OR(MONTH(Taulukko1[[#This Row],[Alku PVM]] )&lt;=5,AND(MONTH(Taulukko1[[#This Row],[Alku PVM]] )=6,DAY(Taulukko1[[#This Row],[Alku PVM]] )&lt;20))</f>
        <v>0</v>
      </c>
      <c r="AB607" s="90" t="b">
        <f>OR(MONTH(Taulukko1[[#This Row],[Loppu PVM]])&lt;=5,AND(MONTH(Taulukko1[[#This Row],[Loppu PVM]] )=6,DAY(Taulukko1[[#This Row],[Loppu PVM]])&lt;20))</f>
        <v>0</v>
      </c>
      <c r="AC607" s="90" t="b">
        <f>OR(MONTH(Taulukko1[[#This Row],[Alku PVM]] )&lt;=3,AND(MONTH(Taulukko1[[#This Row],[Alku PVM]] )=3))</f>
        <v>0</v>
      </c>
      <c r="AD607" s="90" t="b">
        <f>OR(MONTH(Taulukko1[[#This Row],[Loppu PVM]] )&lt;=3,AND(MONTH(Taulukko1[[#This Row],[Loppu PVM]] )=3))</f>
        <v>0</v>
      </c>
      <c r="AE607" s="90" t="b">
        <f>OR(MONTH(Taulukko1[[#This Row],[Alku PVM]] )&lt;=9,AND(MONTH(Taulukko1[[#This Row],[Alku PVM]] )=9))</f>
        <v>0</v>
      </c>
      <c r="AF607" s="90" t="b">
        <f>OR(MONTH(Taulukko1[[#This Row],[Loppu PVM]])&lt;=9,AND(MONTH(Taulukko1[[#This Row],[Loppu PVM]] )=9))</f>
        <v>0</v>
      </c>
      <c r="AG607" s="90" t="b">
        <f>OR(MONTH(Taulukko1[[#This Row],[Alku PVM]] )&lt;=6,AND(MONTH(Taulukko1[[#This Row],[Alku PVM]] )=6))</f>
        <v>0</v>
      </c>
      <c r="AH607" s="90" t="b">
        <f>OR(MONTH(Taulukko1[[#This Row],[Loppu PVM]])&lt;=6,AND(MONTH(Taulukko1[[#This Row],[Loppu PVM]] )=6))</f>
        <v>0</v>
      </c>
    </row>
    <row r="608" spans="1:34" ht="12.75" customHeight="1">
      <c r="A608" t="s">
        <v>146</v>
      </c>
      <c r="B608" s="23">
        <v>39798</v>
      </c>
      <c r="C608" t="s">
        <v>2367</v>
      </c>
      <c r="F608" s="4">
        <v>39839</v>
      </c>
      <c r="G608" s="5">
        <v>0</v>
      </c>
      <c r="H608" s="22">
        <v>170</v>
      </c>
      <c r="I608" s="126">
        <f>INDEX('TOL2008'!B:B,MATCH(A608,'TOL2008'!A:A,0))</f>
        <v>26110</v>
      </c>
      <c r="J608" s="126" t="str">
        <f>INDEX(Pääluokka!$H$2:$H$100,MATCH(VALUE(LEFT(Taulukko1[[#This Row],[TOL2008]],2)),Pääluokka!$G$2:$G$100,0))</f>
        <v>Teollisuus</v>
      </c>
      <c r="K608" s="126" t="str">
        <f>INDEX(Pääluokka!$I$2:$I$100,MATCH(VALUE(LEFT(Taulukko1[[#This Row],[TOL2008]],2)),Pääluokka!$G$2:$G$100,0))</f>
        <v>Teollisuus (C-E)</v>
      </c>
      <c r="L608" s="41">
        <f t="shared" si="90"/>
        <v>41</v>
      </c>
      <c r="M608" s="43">
        <f t="shared" si="91"/>
        <v>39798</v>
      </c>
      <c r="N608" s="43">
        <f t="shared" si="92"/>
        <v>39839</v>
      </c>
      <c r="O608" s="43">
        <f t="shared" si="93"/>
        <v>39783</v>
      </c>
      <c r="P608" s="43">
        <f t="shared" si="94"/>
        <v>39814</v>
      </c>
      <c r="Q608" s="41">
        <f t="shared" si="95"/>
        <v>2008</v>
      </c>
      <c r="R608" s="41">
        <f t="shared" si="96"/>
        <v>2009</v>
      </c>
      <c r="S608" s="43" t="str">
        <f>YEAR(Taulukko1[[#This Row],[Alku KK]])&amp;"Q"&amp;ROUNDDOWN((MONTH(Taulukko1[[#This Row],[Alku KK]])-1)/3+1,0)</f>
        <v>2008Q4</v>
      </c>
      <c r="T608" s="43" t="str">
        <f>YEAR(Taulukko1[[#This Row],[Loppu KK]])&amp;"Q"&amp;ROUNDDOWN((MONTH(Taulukko1[[#This Row],[Loppu KK]])-1)/3+1,0)</f>
        <v>2009Q1</v>
      </c>
      <c r="U608" s="66">
        <f>IF(COUNT(Taulukko1[[#This Row],[Neuvottelujen alaiset ]])=1,Taulukko1[[#This Row],[Neuvottelujen alaiset ]],Taulukko1[[#This Row],[Vähennystarve]])</f>
        <v>170</v>
      </c>
      <c r="V608" s="44" t="str">
        <f t="shared" si="97"/>
        <v>NA</v>
      </c>
      <c r="W608" s="44">
        <f t="shared" si="98"/>
        <v>0</v>
      </c>
      <c r="X608" s="44" t="str">
        <f t="shared" si="99"/>
        <v>NA</v>
      </c>
      <c r="Y608" s="90" t="b">
        <f>AND(MONTH(Taulukko1[[#This Row],[Alku PVM]] )=6,DAY(Taulukko1[[#This Row],[Alku PVM]] )&gt;19)</f>
        <v>0</v>
      </c>
      <c r="Z608" s="90" t="b">
        <f>AND(MONTH(Taulukko1[[#This Row],[Loppu PVM]] )=6,DAY(Taulukko1[[#This Row],[Loppu PVM]] )&gt;19)</f>
        <v>0</v>
      </c>
      <c r="AA608" s="90" t="b">
        <f>OR(MONTH(Taulukko1[[#This Row],[Alku PVM]] )&lt;=5,AND(MONTH(Taulukko1[[#This Row],[Alku PVM]] )=6,DAY(Taulukko1[[#This Row],[Alku PVM]] )&lt;20))</f>
        <v>0</v>
      </c>
      <c r="AB608" s="90" t="b">
        <f>OR(MONTH(Taulukko1[[#This Row],[Loppu PVM]])&lt;=5,AND(MONTH(Taulukko1[[#This Row],[Loppu PVM]] )=6,DAY(Taulukko1[[#This Row],[Loppu PVM]])&lt;20))</f>
        <v>1</v>
      </c>
      <c r="AC608" s="90" t="b">
        <f>OR(MONTH(Taulukko1[[#This Row],[Alku PVM]] )&lt;=3,AND(MONTH(Taulukko1[[#This Row],[Alku PVM]] )=3))</f>
        <v>0</v>
      </c>
      <c r="AD608" s="90" t="b">
        <f>OR(MONTH(Taulukko1[[#This Row],[Loppu PVM]] )&lt;=3,AND(MONTH(Taulukko1[[#This Row],[Loppu PVM]] )=3))</f>
        <v>1</v>
      </c>
      <c r="AE608" s="90" t="b">
        <f>OR(MONTH(Taulukko1[[#This Row],[Alku PVM]] )&lt;=9,AND(MONTH(Taulukko1[[#This Row],[Alku PVM]] )=9))</f>
        <v>0</v>
      </c>
      <c r="AF608" s="90" t="b">
        <f>OR(MONTH(Taulukko1[[#This Row],[Loppu PVM]])&lt;=9,AND(MONTH(Taulukko1[[#This Row],[Loppu PVM]] )=9))</f>
        <v>1</v>
      </c>
      <c r="AG608" s="90" t="b">
        <f>OR(MONTH(Taulukko1[[#This Row],[Alku PVM]] )&lt;=6,AND(MONTH(Taulukko1[[#This Row],[Alku PVM]] )=6))</f>
        <v>0</v>
      </c>
      <c r="AH608" s="90" t="b">
        <f>OR(MONTH(Taulukko1[[#This Row],[Loppu PVM]])&lt;=6,AND(MONTH(Taulukko1[[#This Row],[Loppu PVM]] )=6))</f>
        <v>1</v>
      </c>
    </row>
    <row r="609" spans="1:34" ht="12.75" customHeight="1">
      <c r="A609" t="s">
        <v>2194</v>
      </c>
      <c r="B609" s="23">
        <v>39799</v>
      </c>
      <c r="C609" t="s">
        <v>2193</v>
      </c>
      <c r="F609" s="4"/>
      <c r="G609" s="5"/>
      <c r="H609" s="16"/>
      <c r="I609" s="126" t="e">
        <f>INDEX('TOL2008'!B:B,MATCH(A609,'TOL2008'!A:A,0))</f>
        <v>#N/A</v>
      </c>
      <c r="J609" s="126" t="e">
        <f>INDEX(Pääluokka!$H$2:$H$100,MATCH(VALUE(LEFT(Taulukko1[[#This Row],[TOL2008]],2)),Pääluokka!$G$2:$G$100,0))</f>
        <v>#N/A</v>
      </c>
      <c r="K609" s="126" t="e">
        <f>INDEX(Pääluokka!$I$2:$I$100,MATCH(VALUE(LEFT(Taulukko1[[#This Row],[TOL2008]],2)),Pääluokka!$G$2:$G$100,0))</f>
        <v>#N/A</v>
      </c>
      <c r="L609" s="41" t="str">
        <f t="shared" si="90"/>
        <v>NA</v>
      </c>
      <c r="M609" s="43">
        <f t="shared" si="91"/>
        <v>39799</v>
      </c>
      <c r="N609" s="43">
        <f t="shared" si="92"/>
        <v>39850</v>
      </c>
      <c r="O609" s="43">
        <f t="shared" si="93"/>
        <v>39783</v>
      </c>
      <c r="P609" s="43">
        <f t="shared" si="94"/>
        <v>39845</v>
      </c>
      <c r="Q609" s="41">
        <f t="shared" si="95"/>
        <v>2008</v>
      </c>
      <c r="R609" s="41">
        <f t="shared" si="96"/>
        <v>2009</v>
      </c>
      <c r="S609" s="43" t="str">
        <f>YEAR(Taulukko1[[#This Row],[Alku KK]])&amp;"Q"&amp;ROUNDDOWN((MONTH(Taulukko1[[#This Row],[Alku KK]])-1)/3+1,0)</f>
        <v>2008Q4</v>
      </c>
      <c r="T609" s="43" t="str">
        <f>YEAR(Taulukko1[[#This Row],[Loppu KK]])&amp;"Q"&amp;ROUNDDOWN((MONTH(Taulukko1[[#This Row],[Loppu KK]])-1)/3+1,0)</f>
        <v>2009Q1</v>
      </c>
      <c r="U609" s="66">
        <f>IF(COUNT(Taulukko1[[#This Row],[Neuvottelujen alaiset ]])=1,Taulukko1[[#This Row],[Neuvottelujen alaiset ]],Taulukko1[[#This Row],[Vähennystarve]])</f>
        <v>0</v>
      </c>
      <c r="V609" s="44" t="str">
        <f t="shared" si="97"/>
        <v>NA</v>
      </c>
      <c r="W609" s="44" t="str">
        <f t="shared" si="98"/>
        <v>NA</v>
      </c>
      <c r="X609" s="44" t="str">
        <f t="shared" si="99"/>
        <v>NA</v>
      </c>
      <c r="Y609" s="90" t="b">
        <f>AND(MONTH(Taulukko1[[#This Row],[Alku PVM]] )=6,DAY(Taulukko1[[#This Row],[Alku PVM]] )&gt;19)</f>
        <v>0</v>
      </c>
      <c r="Z609" s="90" t="b">
        <f>AND(MONTH(Taulukko1[[#This Row],[Loppu PVM]] )=6,DAY(Taulukko1[[#This Row],[Loppu PVM]] )&gt;19)</f>
        <v>0</v>
      </c>
      <c r="AA609" s="90" t="b">
        <f>OR(MONTH(Taulukko1[[#This Row],[Alku PVM]] )&lt;=5,AND(MONTH(Taulukko1[[#This Row],[Alku PVM]] )=6,DAY(Taulukko1[[#This Row],[Alku PVM]] )&lt;20))</f>
        <v>0</v>
      </c>
      <c r="AB609" s="90" t="b">
        <f>OR(MONTH(Taulukko1[[#This Row],[Loppu PVM]])&lt;=5,AND(MONTH(Taulukko1[[#This Row],[Loppu PVM]] )=6,DAY(Taulukko1[[#This Row],[Loppu PVM]])&lt;20))</f>
        <v>1</v>
      </c>
      <c r="AC609" s="90" t="b">
        <f>OR(MONTH(Taulukko1[[#This Row],[Alku PVM]] )&lt;=3,AND(MONTH(Taulukko1[[#This Row],[Alku PVM]] )=3))</f>
        <v>0</v>
      </c>
      <c r="AD609" s="90" t="b">
        <f>OR(MONTH(Taulukko1[[#This Row],[Loppu PVM]] )&lt;=3,AND(MONTH(Taulukko1[[#This Row],[Loppu PVM]] )=3))</f>
        <v>1</v>
      </c>
      <c r="AE609" s="90" t="b">
        <f>OR(MONTH(Taulukko1[[#This Row],[Alku PVM]] )&lt;=9,AND(MONTH(Taulukko1[[#This Row],[Alku PVM]] )=9))</f>
        <v>0</v>
      </c>
      <c r="AF609" s="90" t="b">
        <f>OR(MONTH(Taulukko1[[#This Row],[Loppu PVM]])&lt;=9,AND(MONTH(Taulukko1[[#This Row],[Loppu PVM]] )=9))</f>
        <v>1</v>
      </c>
      <c r="AG609" s="90" t="b">
        <f>OR(MONTH(Taulukko1[[#This Row],[Alku PVM]] )&lt;=6,AND(MONTH(Taulukko1[[#This Row],[Alku PVM]] )=6))</f>
        <v>0</v>
      </c>
      <c r="AH609" s="90" t="b">
        <f>OR(MONTH(Taulukko1[[#This Row],[Loppu PVM]])&lt;=6,AND(MONTH(Taulukko1[[#This Row],[Loppu PVM]] )=6))</f>
        <v>1</v>
      </c>
    </row>
    <row r="610" spans="1:34" ht="12.75" customHeight="1">
      <c r="A610" t="s">
        <v>1637</v>
      </c>
      <c r="B610" s="23">
        <v>39800</v>
      </c>
      <c r="C610" t="s">
        <v>2177</v>
      </c>
      <c r="F610" s="4"/>
      <c r="G610" s="5"/>
      <c r="H610" s="16">
        <v>20</v>
      </c>
      <c r="I610" s="126" t="e">
        <f>INDEX('TOL2008'!B:B,MATCH(A610,'TOL2008'!A:A,0))</f>
        <v>#N/A</v>
      </c>
      <c r="J610" s="126" t="e">
        <f>INDEX(Pääluokka!$H$2:$H$100,MATCH(VALUE(LEFT(Taulukko1[[#This Row],[TOL2008]],2)),Pääluokka!$G$2:$G$100,0))</f>
        <v>#N/A</v>
      </c>
      <c r="K610" s="126" t="e">
        <f>INDEX(Pääluokka!$I$2:$I$100,MATCH(VALUE(LEFT(Taulukko1[[#This Row],[TOL2008]],2)),Pääluokka!$G$2:$G$100,0))</f>
        <v>#N/A</v>
      </c>
      <c r="L610" s="41" t="str">
        <f t="shared" si="90"/>
        <v>NA</v>
      </c>
      <c r="M610" s="43">
        <f t="shared" si="91"/>
        <v>39800</v>
      </c>
      <c r="N610" s="43">
        <f t="shared" si="92"/>
        <v>39851</v>
      </c>
      <c r="O610" s="43">
        <f t="shared" si="93"/>
        <v>39783</v>
      </c>
      <c r="P610" s="43">
        <f t="shared" si="94"/>
        <v>39845</v>
      </c>
      <c r="Q610" s="41">
        <f t="shared" si="95"/>
        <v>2008</v>
      </c>
      <c r="R610" s="41">
        <f t="shared" si="96"/>
        <v>2009</v>
      </c>
      <c r="S610" s="43" t="str">
        <f>YEAR(Taulukko1[[#This Row],[Alku KK]])&amp;"Q"&amp;ROUNDDOWN((MONTH(Taulukko1[[#This Row],[Alku KK]])-1)/3+1,0)</f>
        <v>2008Q4</v>
      </c>
      <c r="T610" s="43" t="str">
        <f>YEAR(Taulukko1[[#This Row],[Loppu KK]])&amp;"Q"&amp;ROUNDDOWN((MONTH(Taulukko1[[#This Row],[Loppu KK]])-1)/3+1,0)</f>
        <v>2009Q1</v>
      </c>
      <c r="U610" s="66">
        <f>IF(COUNT(Taulukko1[[#This Row],[Neuvottelujen alaiset ]])=1,Taulukko1[[#This Row],[Neuvottelujen alaiset ]],Taulukko1[[#This Row],[Vähennystarve]])</f>
        <v>20</v>
      </c>
      <c r="V610" s="44" t="str">
        <f t="shared" si="97"/>
        <v>NA</v>
      </c>
      <c r="W610" s="44" t="str">
        <f t="shared" si="98"/>
        <v>NA</v>
      </c>
      <c r="X610" s="44" t="str">
        <f t="shared" si="99"/>
        <v>NA</v>
      </c>
      <c r="Y610" s="90" t="b">
        <f>AND(MONTH(Taulukko1[[#This Row],[Alku PVM]] )=6,DAY(Taulukko1[[#This Row],[Alku PVM]] )&gt;19)</f>
        <v>0</v>
      </c>
      <c r="Z610" s="90" t="b">
        <f>AND(MONTH(Taulukko1[[#This Row],[Loppu PVM]] )=6,DAY(Taulukko1[[#This Row],[Loppu PVM]] )&gt;19)</f>
        <v>0</v>
      </c>
      <c r="AA610" s="90" t="b">
        <f>OR(MONTH(Taulukko1[[#This Row],[Alku PVM]] )&lt;=5,AND(MONTH(Taulukko1[[#This Row],[Alku PVM]] )=6,DAY(Taulukko1[[#This Row],[Alku PVM]] )&lt;20))</f>
        <v>0</v>
      </c>
      <c r="AB610" s="90" t="b">
        <f>OR(MONTH(Taulukko1[[#This Row],[Loppu PVM]])&lt;=5,AND(MONTH(Taulukko1[[#This Row],[Loppu PVM]] )=6,DAY(Taulukko1[[#This Row],[Loppu PVM]])&lt;20))</f>
        <v>1</v>
      </c>
      <c r="AC610" s="90" t="b">
        <f>OR(MONTH(Taulukko1[[#This Row],[Alku PVM]] )&lt;=3,AND(MONTH(Taulukko1[[#This Row],[Alku PVM]] )=3))</f>
        <v>0</v>
      </c>
      <c r="AD610" s="90" t="b">
        <f>OR(MONTH(Taulukko1[[#This Row],[Loppu PVM]] )&lt;=3,AND(MONTH(Taulukko1[[#This Row],[Loppu PVM]] )=3))</f>
        <v>1</v>
      </c>
      <c r="AE610" s="90" t="b">
        <f>OR(MONTH(Taulukko1[[#This Row],[Alku PVM]] )&lt;=9,AND(MONTH(Taulukko1[[#This Row],[Alku PVM]] )=9))</f>
        <v>0</v>
      </c>
      <c r="AF610" s="90" t="b">
        <f>OR(MONTH(Taulukko1[[#This Row],[Loppu PVM]])&lt;=9,AND(MONTH(Taulukko1[[#This Row],[Loppu PVM]] )=9))</f>
        <v>1</v>
      </c>
      <c r="AG610" s="90" t="b">
        <f>OR(MONTH(Taulukko1[[#This Row],[Alku PVM]] )&lt;=6,AND(MONTH(Taulukko1[[#This Row],[Alku PVM]] )=6))</f>
        <v>0</v>
      </c>
      <c r="AH610" s="90" t="b">
        <f>OR(MONTH(Taulukko1[[#This Row],[Loppu PVM]])&lt;=6,AND(MONTH(Taulukko1[[#This Row],[Loppu PVM]] )=6))</f>
        <v>1</v>
      </c>
    </row>
    <row r="611" spans="1:34" ht="12.75" customHeight="1">
      <c r="A611" t="s">
        <v>2174</v>
      </c>
      <c r="B611" s="23">
        <v>39800</v>
      </c>
      <c r="C611" t="s">
        <v>2173</v>
      </c>
      <c r="F611" s="4"/>
      <c r="G611" s="5"/>
      <c r="H611" s="22">
        <v>192</v>
      </c>
      <c r="I611" s="126" t="e">
        <f>INDEX('TOL2008'!B:B,MATCH(A611,'TOL2008'!A:A,0))</f>
        <v>#N/A</v>
      </c>
      <c r="J611" s="126" t="e">
        <f>INDEX(Pääluokka!$H$2:$H$100,MATCH(VALUE(LEFT(Taulukko1[[#This Row],[TOL2008]],2)),Pääluokka!$G$2:$G$100,0))</f>
        <v>#N/A</v>
      </c>
      <c r="K611" s="126" t="e">
        <f>INDEX(Pääluokka!$I$2:$I$100,MATCH(VALUE(LEFT(Taulukko1[[#This Row],[TOL2008]],2)),Pääluokka!$G$2:$G$100,0))</f>
        <v>#N/A</v>
      </c>
      <c r="L611" s="41" t="str">
        <f t="shared" si="90"/>
        <v>NA</v>
      </c>
      <c r="M611" s="43">
        <f t="shared" si="91"/>
        <v>39800</v>
      </c>
      <c r="N611" s="43">
        <f t="shared" si="92"/>
        <v>39851</v>
      </c>
      <c r="O611" s="43">
        <f t="shared" si="93"/>
        <v>39783</v>
      </c>
      <c r="P611" s="43">
        <f t="shared" si="94"/>
        <v>39845</v>
      </c>
      <c r="Q611" s="41">
        <f t="shared" si="95"/>
        <v>2008</v>
      </c>
      <c r="R611" s="41">
        <f t="shared" si="96"/>
        <v>2009</v>
      </c>
      <c r="S611" s="43" t="str">
        <f>YEAR(Taulukko1[[#This Row],[Alku KK]])&amp;"Q"&amp;ROUNDDOWN((MONTH(Taulukko1[[#This Row],[Alku KK]])-1)/3+1,0)</f>
        <v>2008Q4</v>
      </c>
      <c r="T611" s="43" t="str">
        <f>YEAR(Taulukko1[[#This Row],[Loppu KK]])&amp;"Q"&amp;ROUNDDOWN((MONTH(Taulukko1[[#This Row],[Loppu KK]])-1)/3+1,0)</f>
        <v>2009Q1</v>
      </c>
      <c r="U611" s="66">
        <f>IF(COUNT(Taulukko1[[#This Row],[Neuvottelujen alaiset ]])=1,Taulukko1[[#This Row],[Neuvottelujen alaiset ]],Taulukko1[[#This Row],[Vähennystarve]])</f>
        <v>192</v>
      </c>
      <c r="V611" s="44" t="str">
        <f t="shared" si="97"/>
        <v>NA</v>
      </c>
      <c r="W611" s="44" t="str">
        <f t="shared" si="98"/>
        <v>NA</v>
      </c>
      <c r="X611" s="44" t="str">
        <f t="shared" si="99"/>
        <v>NA</v>
      </c>
      <c r="Y611" s="90" t="b">
        <f>AND(MONTH(Taulukko1[[#This Row],[Alku PVM]] )=6,DAY(Taulukko1[[#This Row],[Alku PVM]] )&gt;19)</f>
        <v>0</v>
      </c>
      <c r="Z611" s="90" t="b">
        <f>AND(MONTH(Taulukko1[[#This Row],[Loppu PVM]] )=6,DAY(Taulukko1[[#This Row],[Loppu PVM]] )&gt;19)</f>
        <v>0</v>
      </c>
      <c r="AA611" s="90" t="b">
        <f>OR(MONTH(Taulukko1[[#This Row],[Alku PVM]] )&lt;=5,AND(MONTH(Taulukko1[[#This Row],[Alku PVM]] )=6,DAY(Taulukko1[[#This Row],[Alku PVM]] )&lt;20))</f>
        <v>0</v>
      </c>
      <c r="AB611" s="90" t="b">
        <f>OR(MONTH(Taulukko1[[#This Row],[Loppu PVM]])&lt;=5,AND(MONTH(Taulukko1[[#This Row],[Loppu PVM]] )=6,DAY(Taulukko1[[#This Row],[Loppu PVM]])&lt;20))</f>
        <v>1</v>
      </c>
      <c r="AC611" s="90" t="b">
        <f>OR(MONTH(Taulukko1[[#This Row],[Alku PVM]] )&lt;=3,AND(MONTH(Taulukko1[[#This Row],[Alku PVM]] )=3))</f>
        <v>0</v>
      </c>
      <c r="AD611" s="90" t="b">
        <f>OR(MONTH(Taulukko1[[#This Row],[Loppu PVM]] )&lt;=3,AND(MONTH(Taulukko1[[#This Row],[Loppu PVM]] )=3))</f>
        <v>1</v>
      </c>
      <c r="AE611" s="90" t="b">
        <f>OR(MONTH(Taulukko1[[#This Row],[Alku PVM]] )&lt;=9,AND(MONTH(Taulukko1[[#This Row],[Alku PVM]] )=9))</f>
        <v>0</v>
      </c>
      <c r="AF611" s="90" t="b">
        <f>OR(MONTH(Taulukko1[[#This Row],[Loppu PVM]])&lt;=9,AND(MONTH(Taulukko1[[#This Row],[Loppu PVM]] )=9))</f>
        <v>1</v>
      </c>
      <c r="AG611" s="90" t="b">
        <f>OR(MONTH(Taulukko1[[#This Row],[Alku PVM]] )&lt;=6,AND(MONTH(Taulukko1[[#This Row],[Alku PVM]] )=6))</f>
        <v>0</v>
      </c>
      <c r="AH611" s="90" t="b">
        <f>OR(MONTH(Taulukko1[[#This Row],[Loppu PVM]])&lt;=6,AND(MONTH(Taulukko1[[#This Row],[Loppu PVM]] )=6))</f>
        <v>1</v>
      </c>
    </row>
    <row r="612" spans="1:34" ht="12.75" customHeight="1">
      <c r="A612" t="s">
        <v>3035</v>
      </c>
      <c r="B612" s="23">
        <v>39800</v>
      </c>
      <c r="C612" t="s">
        <v>3037</v>
      </c>
      <c r="F612" s="4">
        <v>39829</v>
      </c>
      <c r="G612" s="5">
        <v>8</v>
      </c>
      <c r="H612" s="22">
        <v>192</v>
      </c>
      <c r="I612" s="126" t="e">
        <f>INDEX('TOL2008'!B:B,MATCH(A612,'TOL2008'!A:A,0))</f>
        <v>#N/A</v>
      </c>
      <c r="J612" s="126" t="e">
        <f>INDEX(Pääluokka!$H$2:$H$100,MATCH(VALUE(LEFT(Taulukko1[[#This Row],[TOL2008]],2)),Pääluokka!$G$2:$G$100,0))</f>
        <v>#N/A</v>
      </c>
      <c r="K612" s="126" t="e">
        <f>INDEX(Pääluokka!$I$2:$I$100,MATCH(VALUE(LEFT(Taulukko1[[#This Row],[TOL2008]],2)),Pääluokka!$G$2:$G$100,0))</f>
        <v>#N/A</v>
      </c>
      <c r="L612" s="41">
        <f t="shared" si="90"/>
        <v>29</v>
      </c>
      <c r="M612" s="43">
        <f t="shared" si="91"/>
        <v>39800</v>
      </c>
      <c r="N612" s="43">
        <f t="shared" si="92"/>
        <v>39829</v>
      </c>
      <c r="O612" s="43">
        <f t="shared" si="93"/>
        <v>39783</v>
      </c>
      <c r="P612" s="43">
        <f t="shared" si="94"/>
        <v>39814</v>
      </c>
      <c r="Q612" s="41">
        <f t="shared" si="95"/>
        <v>2008</v>
      </c>
      <c r="R612" s="41">
        <f t="shared" si="96"/>
        <v>2009</v>
      </c>
      <c r="S612" s="43" t="str">
        <f>YEAR(Taulukko1[[#This Row],[Alku KK]])&amp;"Q"&amp;ROUNDDOWN((MONTH(Taulukko1[[#This Row],[Alku KK]])-1)/3+1,0)</f>
        <v>2008Q4</v>
      </c>
      <c r="T612" s="43" t="str">
        <f>YEAR(Taulukko1[[#This Row],[Loppu KK]])&amp;"Q"&amp;ROUNDDOWN((MONTH(Taulukko1[[#This Row],[Loppu KK]])-1)/3+1,0)</f>
        <v>2009Q1</v>
      </c>
      <c r="U612" s="66">
        <f>IF(COUNT(Taulukko1[[#This Row],[Neuvottelujen alaiset ]])=1,Taulukko1[[#This Row],[Neuvottelujen alaiset ]],Taulukko1[[#This Row],[Vähennystarve]])</f>
        <v>192</v>
      </c>
      <c r="V612" s="44" t="str">
        <f t="shared" si="97"/>
        <v>NA</v>
      </c>
      <c r="W612" s="44">
        <f t="shared" si="98"/>
        <v>4.1666666666666664E-2</v>
      </c>
      <c r="X612" s="44" t="str">
        <f t="shared" si="99"/>
        <v>NA</v>
      </c>
      <c r="Y612" s="90" t="b">
        <f>AND(MONTH(Taulukko1[[#This Row],[Alku PVM]] )=6,DAY(Taulukko1[[#This Row],[Alku PVM]] )&gt;19)</f>
        <v>0</v>
      </c>
      <c r="Z612" s="90" t="b">
        <f>AND(MONTH(Taulukko1[[#This Row],[Loppu PVM]] )=6,DAY(Taulukko1[[#This Row],[Loppu PVM]] )&gt;19)</f>
        <v>0</v>
      </c>
      <c r="AA612" s="90" t="b">
        <f>OR(MONTH(Taulukko1[[#This Row],[Alku PVM]] )&lt;=5,AND(MONTH(Taulukko1[[#This Row],[Alku PVM]] )=6,DAY(Taulukko1[[#This Row],[Alku PVM]] )&lt;20))</f>
        <v>0</v>
      </c>
      <c r="AB612" s="90" t="b">
        <f>OR(MONTH(Taulukko1[[#This Row],[Loppu PVM]])&lt;=5,AND(MONTH(Taulukko1[[#This Row],[Loppu PVM]] )=6,DAY(Taulukko1[[#This Row],[Loppu PVM]])&lt;20))</f>
        <v>1</v>
      </c>
      <c r="AC612" s="90" t="b">
        <f>OR(MONTH(Taulukko1[[#This Row],[Alku PVM]] )&lt;=3,AND(MONTH(Taulukko1[[#This Row],[Alku PVM]] )=3))</f>
        <v>0</v>
      </c>
      <c r="AD612" s="90" t="b">
        <f>OR(MONTH(Taulukko1[[#This Row],[Loppu PVM]] )&lt;=3,AND(MONTH(Taulukko1[[#This Row],[Loppu PVM]] )=3))</f>
        <v>1</v>
      </c>
      <c r="AE612" s="90" t="b">
        <f>OR(MONTH(Taulukko1[[#This Row],[Alku PVM]] )&lt;=9,AND(MONTH(Taulukko1[[#This Row],[Alku PVM]] )=9))</f>
        <v>0</v>
      </c>
      <c r="AF612" s="90" t="b">
        <f>OR(MONTH(Taulukko1[[#This Row],[Loppu PVM]])&lt;=9,AND(MONTH(Taulukko1[[#This Row],[Loppu PVM]] )=9))</f>
        <v>1</v>
      </c>
      <c r="AG612" s="90" t="b">
        <f>OR(MONTH(Taulukko1[[#This Row],[Alku PVM]] )&lt;=6,AND(MONTH(Taulukko1[[#This Row],[Alku PVM]] )=6))</f>
        <v>0</v>
      </c>
      <c r="AH612" s="90" t="b">
        <f>OR(MONTH(Taulukko1[[#This Row],[Loppu PVM]])&lt;=6,AND(MONTH(Taulukko1[[#This Row],[Loppu PVM]] )=6))</f>
        <v>1</v>
      </c>
    </row>
    <row r="613" spans="1:34" ht="12.75" customHeight="1">
      <c r="A613" t="s">
        <v>1927</v>
      </c>
      <c r="B613" s="23">
        <v>39800</v>
      </c>
      <c r="C613" t="s">
        <v>1926</v>
      </c>
      <c r="F613" s="4"/>
      <c r="G613" s="5"/>
      <c r="H613" s="16">
        <v>720</v>
      </c>
      <c r="I613" s="126" t="e">
        <f>INDEX('TOL2008'!B:B,MATCH(A613,'TOL2008'!A:A,0))</f>
        <v>#N/A</v>
      </c>
      <c r="J613" s="126" t="e">
        <f>INDEX(Pääluokka!$H$2:$H$100,MATCH(VALUE(LEFT(Taulukko1[[#This Row],[TOL2008]],2)),Pääluokka!$G$2:$G$100,0))</f>
        <v>#N/A</v>
      </c>
      <c r="K613" s="126" t="e">
        <f>INDEX(Pääluokka!$I$2:$I$100,MATCH(VALUE(LEFT(Taulukko1[[#This Row],[TOL2008]],2)),Pääluokka!$G$2:$G$100,0))</f>
        <v>#N/A</v>
      </c>
      <c r="L613" s="41" t="str">
        <f t="shared" si="90"/>
        <v>NA</v>
      </c>
      <c r="M613" s="43">
        <f t="shared" si="91"/>
        <v>39800</v>
      </c>
      <c r="N613" s="43">
        <f t="shared" si="92"/>
        <v>39851</v>
      </c>
      <c r="O613" s="43">
        <f t="shared" si="93"/>
        <v>39783</v>
      </c>
      <c r="P613" s="43">
        <f t="shared" si="94"/>
        <v>39845</v>
      </c>
      <c r="Q613" s="41">
        <f t="shared" si="95"/>
        <v>2008</v>
      </c>
      <c r="R613" s="41">
        <f t="shared" si="96"/>
        <v>2009</v>
      </c>
      <c r="S613" s="43" t="str">
        <f>YEAR(Taulukko1[[#This Row],[Alku KK]])&amp;"Q"&amp;ROUNDDOWN((MONTH(Taulukko1[[#This Row],[Alku KK]])-1)/3+1,0)</f>
        <v>2008Q4</v>
      </c>
      <c r="T613" s="43" t="str">
        <f>YEAR(Taulukko1[[#This Row],[Loppu KK]])&amp;"Q"&amp;ROUNDDOWN((MONTH(Taulukko1[[#This Row],[Loppu KK]])-1)/3+1,0)</f>
        <v>2009Q1</v>
      </c>
      <c r="U613" s="66">
        <f>IF(COUNT(Taulukko1[[#This Row],[Neuvottelujen alaiset ]])=1,Taulukko1[[#This Row],[Neuvottelujen alaiset ]],Taulukko1[[#This Row],[Vähennystarve]])</f>
        <v>720</v>
      </c>
      <c r="V613" s="44" t="str">
        <f t="shared" si="97"/>
        <v>NA</v>
      </c>
      <c r="W613" s="44" t="str">
        <f t="shared" si="98"/>
        <v>NA</v>
      </c>
      <c r="X613" s="44" t="str">
        <f t="shared" si="99"/>
        <v>NA</v>
      </c>
      <c r="Y613" s="90" t="b">
        <f>AND(MONTH(Taulukko1[[#This Row],[Alku PVM]] )=6,DAY(Taulukko1[[#This Row],[Alku PVM]] )&gt;19)</f>
        <v>0</v>
      </c>
      <c r="Z613" s="90" t="b">
        <f>AND(MONTH(Taulukko1[[#This Row],[Loppu PVM]] )=6,DAY(Taulukko1[[#This Row],[Loppu PVM]] )&gt;19)</f>
        <v>0</v>
      </c>
      <c r="AA613" s="90" t="b">
        <f>OR(MONTH(Taulukko1[[#This Row],[Alku PVM]] )&lt;=5,AND(MONTH(Taulukko1[[#This Row],[Alku PVM]] )=6,DAY(Taulukko1[[#This Row],[Alku PVM]] )&lt;20))</f>
        <v>0</v>
      </c>
      <c r="AB613" s="90" t="b">
        <f>OR(MONTH(Taulukko1[[#This Row],[Loppu PVM]])&lt;=5,AND(MONTH(Taulukko1[[#This Row],[Loppu PVM]] )=6,DAY(Taulukko1[[#This Row],[Loppu PVM]])&lt;20))</f>
        <v>1</v>
      </c>
      <c r="AC613" s="90" t="b">
        <f>OR(MONTH(Taulukko1[[#This Row],[Alku PVM]] )&lt;=3,AND(MONTH(Taulukko1[[#This Row],[Alku PVM]] )=3))</f>
        <v>0</v>
      </c>
      <c r="AD613" s="90" t="b">
        <f>OR(MONTH(Taulukko1[[#This Row],[Loppu PVM]] )&lt;=3,AND(MONTH(Taulukko1[[#This Row],[Loppu PVM]] )=3))</f>
        <v>1</v>
      </c>
      <c r="AE613" s="90" t="b">
        <f>OR(MONTH(Taulukko1[[#This Row],[Alku PVM]] )&lt;=9,AND(MONTH(Taulukko1[[#This Row],[Alku PVM]] )=9))</f>
        <v>0</v>
      </c>
      <c r="AF613" s="90" t="b">
        <f>OR(MONTH(Taulukko1[[#This Row],[Loppu PVM]])&lt;=9,AND(MONTH(Taulukko1[[#This Row],[Loppu PVM]] )=9))</f>
        <v>1</v>
      </c>
      <c r="AG613" s="90" t="b">
        <f>OR(MONTH(Taulukko1[[#This Row],[Alku PVM]] )&lt;=6,AND(MONTH(Taulukko1[[#This Row],[Alku PVM]] )=6))</f>
        <v>0</v>
      </c>
      <c r="AH613" s="90" t="b">
        <f>OR(MONTH(Taulukko1[[#This Row],[Loppu PVM]])&lt;=6,AND(MONTH(Taulukko1[[#This Row],[Loppu PVM]] )=6))</f>
        <v>1</v>
      </c>
    </row>
    <row r="614" spans="1:34" ht="12.75" customHeight="1">
      <c r="A614" s="21" t="s">
        <v>391</v>
      </c>
      <c r="B614" s="23">
        <v>39801</v>
      </c>
      <c r="C614" s="21" t="s">
        <v>2024</v>
      </c>
      <c r="D614" s="24"/>
      <c r="F614" s="23">
        <v>39867</v>
      </c>
      <c r="G614" s="24">
        <v>160</v>
      </c>
      <c r="H614" s="22">
        <v>70</v>
      </c>
      <c r="I614" s="126">
        <f>INDEX('TOL2008'!B:B,MATCH(A614,'TOL2008'!A:A,0))</f>
        <v>38110</v>
      </c>
      <c r="J614" s="126" t="str">
        <f>INDEX(Pääluokka!$H$2:$H$100,MATCH(VALUE(LEFT(Taulukko1[[#This Row],[TOL2008]],2)),Pääluokka!$G$2:$G$100,0))</f>
        <v>Vesihuolto, viemäri- ja jätevesihuolto, jätehuolto ja muu ympäristön puhtaanapito</v>
      </c>
      <c r="K614" s="126" t="str">
        <f>INDEX(Pääluokka!$I$2:$I$100,MATCH(VALUE(LEFT(Taulukko1[[#This Row],[TOL2008]],2)),Pääluokka!$G$2:$G$100,0))</f>
        <v>Teollisuus (C-E)</v>
      </c>
      <c r="L614" s="41">
        <f t="shared" si="90"/>
        <v>66</v>
      </c>
      <c r="M614" s="43">
        <f t="shared" si="91"/>
        <v>39801</v>
      </c>
      <c r="N614" s="43">
        <f t="shared" si="92"/>
        <v>39867</v>
      </c>
      <c r="O614" s="43">
        <f t="shared" si="93"/>
        <v>39783</v>
      </c>
      <c r="P614" s="43">
        <f t="shared" si="94"/>
        <v>39845</v>
      </c>
      <c r="Q614" s="41">
        <f t="shared" si="95"/>
        <v>2008</v>
      </c>
      <c r="R614" s="41">
        <f t="shared" si="96"/>
        <v>2009</v>
      </c>
      <c r="S614" s="43" t="str">
        <f>YEAR(Taulukko1[[#This Row],[Alku KK]])&amp;"Q"&amp;ROUNDDOWN((MONTH(Taulukko1[[#This Row],[Alku KK]])-1)/3+1,0)</f>
        <v>2008Q4</v>
      </c>
      <c r="T614" s="43" t="str">
        <f>YEAR(Taulukko1[[#This Row],[Loppu KK]])&amp;"Q"&amp;ROUNDDOWN((MONTH(Taulukko1[[#This Row],[Loppu KK]])-1)/3+1,0)</f>
        <v>2009Q1</v>
      </c>
      <c r="U614" s="66">
        <f>IF(COUNT(Taulukko1[[#This Row],[Neuvottelujen alaiset ]])=1,Taulukko1[[#This Row],[Neuvottelujen alaiset ]],Taulukko1[[#This Row],[Vähennystarve]])</f>
        <v>70</v>
      </c>
      <c r="V614" s="44" t="str">
        <f t="shared" si="97"/>
        <v>NA</v>
      </c>
      <c r="W614" s="44">
        <f t="shared" si="98"/>
        <v>2.2857142857142856</v>
      </c>
      <c r="X614" s="44" t="str">
        <f t="shared" si="99"/>
        <v>NA</v>
      </c>
      <c r="Y614" s="90" t="b">
        <f>AND(MONTH(Taulukko1[[#This Row],[Alku PVM]] )=6,DAY(Taulukko1[[#This Row],[Alku PVM]] )&gt;19)</f>
        <v>0</v>
      </c>
      <c r="Z614" s="90" t="b">
        <f>AND(MONTH(Taulukko1[[#This Row],[Loppu PVM]] )=6,DAY(Taulukko1[[#This Row],[Loppu PVM]] )&gt;19)</f>
        <v>0</v>
      </c>
      <c r="AA614" s="90" t="b">
        <f>OR(MONTH(Taulukko1[[#This Row],[Alku PVM]] )&lt;=5,AND(MONTH(Taulukko1[[#This Row],[Alku PVM]] )=6,DAY(Taulukko1[[#This Row],[Alku PVM]] )&lt;20))</f>
        <v>0</v>
      </c>
      <c r="AB614" s="90" t="b">
        <f>OR(MONTH(Taulukko1[[#This Row],[Loppu PVM]])&lt;=5,AND(MONTH(Taulukko1[[#This Row],[Loppu PVM]] )=6,DAY(Taulukko1[[#This Row],[Loppu PVM]])&lt;20))</f>
        <v>1</v>
      </c>
      <c r="AC614" s="90" t="b">
        <f>OR(MONTH(Taulukko1[[#This Row],[Alku PVM]] )&lt;=3,AND(MONTH(Taulukko1[[#This Row],[Alku PVM]] )=3))</f>
        <v>0</v>
      </c>
      <c r="AD614" s="90" t="b">
        <f>OR(MONTH(Taulukko1[[#This Row],[Loppu PVM]] )&lt;=3,AND(MONTH(Taulukko1[[#This Row],[Loppu PVM]] )=3))</f>
        <v>1</v>
      </c>
      <c r="AE614" s="90" t="b">
        <f>OR(MONTH(Taulukko1[[#This Row],[Alku PVM]] )&lt;=9,AND(MONTH(Taulukko1[[#This Row],[Alku PVM]] )=9))</f>
        <v>0</v>
      </c>
      <c r="AF614" s="90" t="b">
        <f>OR(MONTH(Taulukko1[[#This Row],[Loppu PVM]])&lt;=9,AND(MONTH(Taulukko1[[#This Row],[Loppu PVM]] )=9))</f>
        <v>1</v>
      </c>
      <c r="AG614" s="90" t="b">
        <f>OR(MONTH(Taulukko1[[#This Row],[Alku PVM]] )&lt;=6,AND(MONTH(Taulukko1[[#This Row],[Alku PVM]] )=6))</f>
        <v>0</v>
      </c>
      <c r="AH614" s="90" t="b">
        <f>OR(MONTH(Taulukko1[[#This Row],[Loppu PVM]])&lt;=6,AND(MONTH(Taulukko1[[#This Row],[Loppu PVM]] )=6))</f>
        <v>1</v>
      </c>
    </row>
    <row r="615" spans="1:34" ht="12.75" customHeight="1">
      <c r="A615" s="21" t="s">
        <v>2740</v>
      </c>
      <c r="B615" s="23">
        <v>39802</v>
      </c>
      <c r="C615" s="21" t="s">
        <v>2739</v>
      </c>
      <c r="D615" s="24"/>
      <c r="F615" s="23">
        <v>39853</v>
      </c>
      <c r="G615" s="24">
        <v>0</v>
      </c>
      <c r="H615" s="22">
        <v>55</v>
      </c>
      <c r="I615" s="126" t="e">
        <f>INDEX('TOL2008'!B:B,MATCH(A615,'TOL2008'!A:A,0))</f>
        <v>#N/A</v>
      </c>
      <c r="J615" s="126" t="e">
        <f>INDEX(Pääluokka!$H$2:$H$100,MATCH(VALUE(LEFT(Taulukko1[[#This Row],[TOL2008]],2)),Pääluokka!$G$2:$G$100,0))</f>
        <v>#N/A</v>
      </c>
      <c r="K615" s="126" t="e">
        <f>INDEX(Pääluokka!$I$2:$I$100,MATCH(VALUE(LEFT(Taulukko1[[#This Row],[TOL2008]],2)),Pääluokka!$G$2:$G$100,0))</f>
        <v>#N/A</v>
      </c>
      <c r="L615" s="41">
        <f t="shared" si="90"/>
        <v>51</v>
      </c>
      <c r="M615" s="43">
        <f t="shared" si="91"/>
        <v>39802</v>
      </c>
      <c r="N615" s="43">
        <f t="shared" si="92"/>
        <v>39853</v>
      </c>
      <c r="O615" s="43">
        <f t="shared" si="93"/>
        <v>39783</v>
      </c>
      <c r="P615" s="43">
        <f t="shared" si="94"/>
        <v>39845</v>
      </c>
      <c r="Q615" s="41">
        <f t="shared" si="95"/>
        <v>2008</v>
      </c>
      <c r="R615" s="41">
        <f t="shared" si="96"/>
        <v>2009</v>
      </c>
      <c r="S615" s="43" t="str">
        <f>YEAR(Taulukko1[[#This Row],[Alku KK]])&amp;"Q"&amp;ROUNDDOWN((MONTH(Taulukko1[[#This Row],[Alku KK]])-1)/3+1,0)</f>
        <v>2008Q4</v>
      </c>
      <c r="T615" s="43" t="str">
        <f>YEAR(Taulukko1[[#This Row],[Loppu KK]])&amp;"Q"&amp;ROUNDDOWN((MONTH(Taulukko1[[#This Row],[Loppu KK]])-1)/3+1,0)</f>
        <v>2009Q1</v>
      </c>
      <c r="U615" s="66">
        <f>IF(COUNT(Taulukko1[[#This Row],[Neuvottelujen alaiset ]])=1,Taulukko1[[#This Row],[Neuvottelujen alaiset ]],Taulukko1[[#This Row],[Vähennystarve]])</f>
        <v>55</v>
      </c>
      <c r="V615" s="44" t="str">
        <f t="shared" si="97"/>
        <v>NA</v>
      </c>
      <c r="W615" s="44">
        <f t="shared" si="98"/>
        <v>0</v>
      </c>
      <c r="X615" s="44" t="str">
        <f t="shared" si="99"/>
        <v>NA</v>
      </c>
      <c r="Y615" s="90" t="b">
        <f>AND(MONTH(Taulukko1[[#This Row],[Alku PVM]] )=6,DAY(Taulukko1[[#This Row],[Alku PVM]] )&gt;19)</f>
        <v>0</v>
      </c>
      <c r="Z615" s="90" t="b">
        <f>AND(MONTH(Taulukko1[[#This Row],[Loppu PVM]] )=6,DAY(Taulukko1[[#This Row],[Loppu PVM]] )&gt;19)</f>
        <v>0</v>
      </c>
      <c r="AA615" s="90" t="b">
        <f>OR(MONTH(Taulukko1[[#This Row],[Alku PVM]] )&lt;=5,AND(MONTH(Taulukko1[[#This Row],[Alku PVM]] )=6,DAY(Taulukko1[[#This Row],[Alku PVM]] )&lt;20))</f>
        <v>0</v>
      </c>
      <c r="AB615" s="90" t="b">
        <f>OR(MONTH(Taulukko1[[#This Row],[Loppu PVM]])&lt;=5,AND(MONTH(Taulukko1[[#This Row],[Loppu PVM]] )=6,DAY(Taulukko1[[#This Row],[Loppu PVM]])&lt;20))</f>
        <v>1</v>
      </c>
      <c r="AC615" s="90" t="b">
        <f>OR(MONTH(Taulukko1[[#This Row],[Alku PVM]] )&lt;=3,AND(MONTH(Taulukko1[[#This Row],[Alku PVM]] )=3))</f>
        <v>0</v>
      </c>
      <c r="AD615" s="90" t="b">
        <f>OR(MONTH(Taulukko1[[#This Row],[Loppu PVM]] )&lt;=3,AND(MONTH(Taulukko1[[#This Row],[Loppu PVM]] )=3))</f>
        <v>1</v>
      </c>
      <c r="AE615" s="90" t="b">
        <f>OR(MONTH(Taulukko1[[#This Row],[Alku PVM]] )&lt;=9,AND(MONTH(Taulukko1[[#This Row],[Alku PVM]] )=9))</f>
        <v>0</v>
      </c>
      <c r="AF615" s="90" t="b">
        <f>OR(MONTH(Taulukko1[[#This Row],[Loppu PVM]])&lt;=9,AND(MONTH(Taulukko1[[#This Row],[Loppu PVM]] )=9))</f>
        <v>1</v>
      </c>
      <c r="AG615" s="90" t="b">
        <f>OR(MONTH(Taulukko1[[#This Row],[Alku PVM]] )&lt;=6,AND(MONTH(Taulukko1[[#This Row],[Alku PVM]] )=6))</f>
        <v>0</v>
      </c>
      <c r="AH615" s="90" t="b">
        <f>OR(MONTH(Taulukko1[[#This Row],[Loppu PVM]])&lt;=6,AND(MONTH(Taulukko1[[#This Row],[Loppu PVM]] )=6))</f>
        <v>1</v>
      </c>
    </row>
    <row r="616" spans="1:34" ht="12.75" customHeight="1">
      <c r="A616" s="21" t="s">
        <v>522</v>
      </c>
      <c r="B616" s="23">
        <v>39811</v>
      </c>
      <c r="C616" s="21" t="s">
        <v>2941</v>
      </c>
      <c r="D616" s="24"/>
      <c r="E616" s="62">
        <v>35</v>
      </c>
      <c r="F616" s="23">
        <v>39855</v>
      </c>
      <c r="G616" s="24">
        <v>23</v>
      </c>
      <c r="H616" s="22">
        <v>500</v>
      </c>
      <c r="I616" s="126">
        <f>INDEX('TOL2008'!B:B,MATCH(A616,'TOL2008'!A:A,0))</f>
        <v>25730</v>
      </c>
      <c r="J616" s="126" t="str">
        <f>INDEX(Pääluokka!$H$2:$H$100,MATCH(VALUE(LEFT(Taulukko1[[#This Row],[TOL2008]],2)),Pääluokka!$G$2:$G$100,0))</f>
        <v>Teollisuus</v>
      </c>
      <c r="K616" s="126" t="str">
        <f>INDEX(Pääluokka!$I$2:$I$100,MATCH(VALUE(LEFT(Taulukko1[[#This Row],[TOL2008]],2)),Pääluokka!$G$2:$G$100,0))</f>
        <v>Teollisuus (C-E)</v>
      </c>
      <c r="L616" s="41">
        <f t="shared" si="90"/>
        <v>44</v>
      </c>
      <c r="M616" s="43">
        <f t="shared" si="91"/>
        <v>39811</v>
      </c>
      <c r="N616" s="43">
        <f t="shared" si="92"/>
        <v>39855</v>
      </c>
      <c r="O616" s="43">
        <f t="shared" si="93"/>
        <v>39783</v>
      </c>
      <c r="P616" s="43">
        <f t="shared" si="94"/>
        <v>39845</v>
      </c>
      <c r="Q616" s="41">
        <f t="shared" si="95"/>
        <v>2008</v>
      </c>
      <c r="R616" s="41">
        <f t="shared" si="96"/>
        <v>2009</v>
      </c>
      <c r="S616" s="43" t="str">
        <f>YEAR(Taulukko1[[#This Row],[Alku KK]])&amp;"Q"&amp;ROUNDDOWN((MONTH(Taulukko1[[#This Row],[Alku KK]])-1)/3+1,0)</f>
        <v>2008Q4</v>
      </c>
      <c r="T616" s="43" t="str">
        <f>YEAR(Taulukko1[[#This Row],[Loppu KK]])&amp;"Q"&amp;ROUNDDOWN((MONTH(Taulukko1[[#This Row],[Loppu KK]])-1)/3+1,0)</f>
        <v>2009Q1</v>
      </c>
      <c r="U616" s="66">
        <f>IF(COUNT(Taulukko1[[#This Row],[Neuvottelujen alaiset ]])=1,Taulukko1[[#This Row],[Neuvottelujen alaiset ]],Taulukko1[[#This Row],[Vähennystarve]])</f>
        <v>500</v>
      </c>
      <c r="V616" s="44">
        <f t="shared" si="97"/>
        <v>7.0000000000000007E-2</v>
      </c>
      <c r="W616" s="44">
        <f t="shared" si="98"/>
        <v>4.5999999999999999E-2</v>
      </c>
      <c r="X616" s="44">
        <f t="shared" si="99"/>
        <v>0.65714285714285714</v>
      </c>
      <c r="Y616" s="90" t="b">
        <f>AND(MONTH(Taulukko1[[#This Row],[Alku PVM]] )=6,DAY(Taulukko1[[#This Row],[Alku PVM]] )&gt;19)</f>
        <v>0</v>
      </c>
      <c r="Z616" s="90" t="b">
        <f>AND(MONTH(Taulukko1[[#This Row],[Loppu PVM]] )=6,DAY(Taulukko1[[#This Row],[Loppu PVM]] )&gt;19)</f>
        <v>0</v>
      </c>
      <c r="AA616" s="90" t="b">
        <f>OR(MONTH(Taulukko1[[#This Row],[Alku PVM]] )&lt;=5,AND(MONTH(Taulukko1[[#This Row],[Alku PVM]] )=6,DAY(Taulukko1[[#This Row],[Alku PVM]] )&lt;20))</f>
        <v>0</v>
      </c>
      <c r="AB616" s="90" t="b">
        <f>OR(MONTH(Taulukko1[[#This Row],[Loppu PVM]])&lt;=5,AND(MONTH(Taulukko1[[#This Row],[Loppu PVM]] )=6,DAY(Taulukko1[[#This Row],[Loppu PVM]])&lt;20))</f>
        <v>1</v>
      </c>
      <c r="AC616" s="90" t="b">
        <f>OR(MONTH(Taulukko1[[#This Row],[Alku PVM]] )&lt;=3,AND(MONTH(Taulukko1[[#This Row],[Alku PVM]] )=3))</f>
        <v>0</v>
      </c>
      <c r="AD616" s="90" t="b">
        <f>OR(MONTH(Taulukko1[[#This Row],[Loppu PVM]] )&lt;=3,AND(MONTH(Taulukko1[[#This Row],[Loppu PVM]] )=3))</f>
        <v>1</v>
      </c>
      <c r="AE616" s="90" t="b">
        <f>OR(MONTH(Taulukko1[[#This Row],[Alku PVM]] )&lt;=9,AND(MONTH(Taulukko1[[#This Row],[Alku PVM]] )=9))</f>
        <v>0</v>
      </c>
      <c r="AF616" s="90" t="b">
        <f>OR(MONTH(Taulukko1[[#This Row],[Loppu PVM]])&lt;=9,AND(MONTH(Taulukko1[[#This Row],[Loppu PVM]] )=9))</f>
        <v>1</v>
      </c>
      <c r="AG616" s="90" t="b">
        <f>OR(MONTH(Taulukko1[[#This Row],[Alku PVM]] )&lt;=6,AND(MONTH(Taulukko1[[#This Row],[Alku PVM]] )=6))</f>
        <v>0</v>
      </c>
      <c r="AH616" s="90" t="b">
        <f>OR(MONTH(Taulukko1[[#This Row],[Loppu PVM]])&lt;=6,AND(MONTH(Taulukko1[[#This Row],[Loppu PVM]] )=6))</f>
        <v>1</v>
      </c>
    </row>
    <row r="617" spans="1:34" ht="12.75" customHeight="1">
      <c r="A617" s="21" t="s">
        <v>2111</v>
      </c>
      <c r="B617" s="23">
        <v>39811</v>
      </c>
      <c r="C617" s="21" t="s">
        <v>2110</v>
      </c>
      <c r="D617" s="24"/>
      <c r="E617" s="62">
        <v>35</v>
      </c>
      <c r="F617" s="23"/>
      <c r="G617" s="24"/>
      <c r="H617" s="22">
        <v>500</v>
      </c>
      <c r="I617" s="126">
        <f>INDEX('TOL2008'!B:B,MATCH(A3864,'TOL2008'!A:A,0))</f>
        <v>25730</v>
      </c>
      <c r="J617" s="126" t="str">
        <f>INDEX(Pääluokka!$H$2:$H$100,MATCH(VALUE(LEFT(Taulukko1[[#This Row],[TOL2008]],2)),Pääluokka!$G$2:$G$100,0))</f>
        <v>Teollisuus</v>
      </c>
      <c r="K617" s="126" t="str">
        <f>INDEX(Pääluokka!$I$2:$I$100,MATCH(VALUE(LEFT(Taulukko1[[#This Row],[TOL2008]],2)),Pääluokka!$G$2:$G$100,0))</f>
        <v>Teollisuus (C-E)</v>
      </c>
      <c r="L617" s="41" t="str">
        <f t="shared" si="90"/>
        <v>NA</v>
      </c>
      <c r="M617" s="43">
        <f t="shared" si="91"/>
        <v>39811</v>
      </c>
      <c r="N617" s="43">
        <f t="shared" si="92"/>
        <v>39862</v>
      </c>
      <c r="O617" s="43">
        <f t="shared" si="93"/>
        <v>39783</v>
      </c>
      <c r="P617" s="43">
        <f t="shared" si="94"/>
        <v>39845</v>
      </c>
      <c r="Q617" s="41">
        <f t="shared" si="95"/>
        <v>2008</v>
      </c>
      <c r="R617" s="41">
        <f t="shared" si="96"/>
        <v>2009</v>
      </c>
      <c r="S617" s="43" t="str">
        <f>YEAR(Taulukko1[[#This Row],[Alku KK]])&amp;"Q"&amp;ROUNDDOWN((MONTH(Taulukko1[[#This Row],[Alku KK]])-1)/3+1,0)</f>
        <v>2008Q4</v>
      </c>
      <c r="T617" s="43" t="str">
        <f>YEAR(Taulukko1[[#This Row],[Loppu KK]])&amp;"Q"&amp;ROUNDDOWN((MONTH(Taulukko1[[#This Row],[Loppu KK]])-1)/3+1,0)</f>
        <v>2009Q1</v>
      </c>
      <c r="U617" s="66">
        <f>IF(COUNT(Taulukko1[[#This Row],[Neuvottelujen alaiset ]])=1,Taulukko1[[#This Row],[Neuvottelujen alaiset ]],Taulukko1[[#This Row],[Vähennystarve]])</f>
        <v>500</v>
      </c>
      <c r="V617" s="44">
        <f t="shared" si="97"/>
        <v>7.0000000000000007E-2</v>
      </c>
      <c r="W617" s="44" t="str">
        <f t="shared" si="98"/>
        <v>NA</v>
      </c>
      <c r="X617" s="44" t="str">
        <f t="shared" si="99"/>
        <v>NA</v>
      </c>
      <c r="Y617" s="90" t="b">
        <f>AND(MONTH(Taulukko1[[#This Row],[Alku PVM]] )=6,DAY(Taulukko1[[#This Row],[Alku PVM]] )&gt;19)</f>
        <v>0</v>
      </c>
      <c r="Z617" s="90" t="b">
        <f>AND(MONTH(Taulukko1[[#This Row],[Loppu PVM]] )=6,DAY(Taulukko1[[#This Row],[Loppu PVM]] )&gt;19)</f>
        <v>0</v>
      </c>
      <c r="AA617" s="90" t="b">
        <f>OR(MONTH(Taulukko1[[#This Row],[Alku PVM]] )&lt;=5,AND(MONTH(Taulukko1[[#This Row],[Alku PVM]] )=6,DAY(Taulukko1[[#This Row],[Alku PVM]] )&lt;20))</f>
        <v>0</v>
      </c>
      <c r="AB617" s="90" t="b">
        <f>OR(MONTH(Taulukko1[[#This Row],[Loppu PVM]])&lt;=5,AND(MONTH(Taulukko1[[#This Row],[Loppu PVM]] )=6,DAY(Taulukko1[[#This Row],[Loppu PVM]])&lt;20))</f>
        <v>1</v>
      </c>
      <c r="AC617" s="90" t="b">
        <f>OR(MONTH(Taulukko1[[#This Row],[Alku PVM]] )&lt;=3,AND(MONTH(Taulukko1[[#This Row],[Alku PVM]] )=3))</f>
        <v>0</v>
      </c>
      <c r="AD617" s="90" t="b">
        <f>OR(MONTH(Taulukko1[[#This Row],[Loppu PVM]] )&lt;=3,AND(MONTH(Taulukko1[[#This Row],[Loppu PVM]] )=3))</f>
        <v>1</v>
      </c>
      <c r="AE617" s="90" t="b">
        <f>OR(MONTH(Taulukko1[[#This Row],[Alku PVM]] )&lt;=9,AND(MONTH(Taulukko1[[#This Row],[Alku PVM]] )=9))</f>
        <v>0</v>
      </c>
      <c r="AF617" s="90" t="b">
        <f>OR(MONTH(Taulukko1[[#This Row],[Loppu PVM]])&lt;=9,AND(MONTH(Taulukko1[[#This Row],[Loppu PVM]] )=9))</f>
        <v>1</v>
      </c>
      <c r="AG617" s="90" t="b">
        <f>OR(MONTH(Taulukko1[[#This Row],[Alku PVM]] )&lt;=6,AND(MONTH(Taulukko1[[#This Row],[Alku PVM]] )=6))</f>
        <v>0</v>
      </c>
      <c r="AH617" s="90" t="b">
        <f>OR(MONTH(Taulukko1[[#This Row],[Loppu PVM]])&lt;=6,AND(MONTH(Taulukko1[[#This Row],[Loppu PVM]] )=6))</f>
        <v>1</v>
      </c>
    </row>
    <row r="618" spans="1:34" ht="12.75" customHeight="1">
      <c r="A618" s="21" t="s">
        <v>1347</v>
      </c>
      <c r="B618" s="23">
        <v>39814</v>
      </c>
      <c r="C618" s="21" t="s">
        <v>3124</v>
      </c>
      <c r="D618" s="24"/>
      <c r="F618" s="23">
        <v>39850</v>
      </c>
      <c r="G618" s="24">
        <v>20</v>
      </c>
      <c r="H618" s="16">
        <v>100</v>
      </c>
      <c r="I618" s="126">
        <f>INDEX('TOL2008'!B:B,MATCH(A618,'TOL2008'!A:A,0))</f>
        <v>64190</v>
      </c>
      <c r="J618" s="126" t="str">
        <f>INDEX(Pääluokka!$H$2:$H$100,MATCH(VALUE(LEFT(Taulukko1[[#This Row],[TOL2008]],2)),Pääluokka!$G$2:$G$100,0))</f>
        <v>Rahoitus- ja vakuutustoiminta</v>
      </c>
      <c r="K618" s="126" t="str">
        <f>INDEX(Pääluokka!$I$2:$I$100,MATCH(VALUE(LEFT(Taulukko1[[#This Row],[TOL2008]],2)),Pääluokka!$G$2:$G$100,0))</f>
        <v>Palvelualat (G-N, R, S)</v>
      </c>
      <c r="L618" s="41">
        <f t="shared" si="90"/>
        <v>36</v>
      </c>
      <c r="M618" s="43">
        <f t="shared" si="91"/>
        <v>39814</v>
      </c>
      <c r="N618" s="43">
        <f t="shared" si="92"/>
        <v>39850</v>
      </c>
      <c r="O618" s="43">
        <f t="shared" si="93"/>
        <v>39814</v>
      </c>
      <c r="P618" s="43">
        <f t="shared" si="94"/>
        <v>39845</v>
      </c>
      <c r="Q618" s="41">
        <f t="shared" si="95"/>
        <v>2009</v>
      </c>
      <c r="R618" s="41">
        <f t="shared" si="96"/>
        <v>2009</v>
      </c>
      <c r="S618" s="43" t="str">
        <f>YEAR(Taulukko1[[#This Row],[Alku KK]])&amp;"Q"&amp;ROUNDDOWN((MONTH(Taulukko1[[#This Row],[Alku KK]])-1)/3+1,0)</f>
        <v>2009Q1</v>
      </c>
      <c r="T618" s="43" t="str">
        <f>YEAR(Taulukko1[[#This Row],[Loppu KK]])&amp;"Q"&amp;ROUNDDOWN((MONTH(Taulukko1[[#This Row],[Loppu KK]])-1)/3+1,0)</f>
        <v>2009Q1</v>
      </c>
      <c r="U618" s="66">
        <f>IF(COUNT(Taulukko1[[#This Row],[Neuvottelujen alaiset ]])=1,Taulukko1[[#This Row],[Neuvottelujen alaiset ]],Taulukko1[[#This Row],[Vähennystarve]])</f>
        <v>100</v>
      </c>
      <c r="V618" s="44" t="str">
        <f t="shared" si="97"/>
        <v>NA</v>
      </c>
      <c r="W618" s="44">
        <f t="shared" si="98"/>
        <v>0.2</v>
      </c>
      <c r="X618" s="44" t="str">
        <f t="shared" si="99"/>
        <v>NA</v>
      </c>
      <c r="Y618" s="90" t="b">
        <f>AND(MONTH(Taulukko1[[#This Row],[Alku PVM]] )=6,DAY(Taulukko1[[#This Row],[Alku PVM]] )&gt;19)</f>
        <v>0</v>
      </c>
      <c r="Z618" s="90" t="b">
        <f>AND(MONTH(Taulukko1[[#This Row],[Loppu PVM]] )=6,DAY(Taulukko1[[#This Row],[Loppu PVM]] )&gt;19)</f>
        <v>0</v>
      </c>
      <c r="AA618" s="90" t="b">
        <f>OR(MONTH(Taulukko1[[#This Row],[Alku PVM]] )&lt;=5,AND(MONTH(Taulukko1[[#This Row],[Alku PVM]] )=6,DAY(Taulukko1[[#This Row],[Alku PVM]] )&lt;20))</f>
        <v>1</v>
      </c>
      <c r="AB618" s="90" t="b">
        <f>OR(MONTH(Taulukko1[[#This Row],[Loppu PVM]])&lt;=5,AND(MONTH(Taulukko1[[#This Row],[Loppu PVM]] )=6,DAY(Taulukko1[[#This Row],[Loppu PVM]])&lt;20))</f>
        <v>1</v>
      </c>
      <c r="AC618" s="90" t="b">
        <f>OR(MONTH(Taulukko1[[#This Row],[Alku PVM]] )&lt;=3,AND(MONTH(Taulukko1[[#This Row],[Alku PVM]] )=3))</f>
        <v>1</v>
      </c>
      <c r="AD618" s="90" t="b">
        <f>OR(MONTH(Taulukko1[[#This Row],[Loppu PVM]] )&lt;=3,AND(MONTH(Taulukko1[[#This Row],[Loppu PVM]] )=3))</f>
        <v>1</v>
      </c>
      <c r="AE618" s="90" t="b">
        <f>OR(MONTH(Taulukko1[[#This Row],[Alku PVM]] )&lt;=9,AND(MONTH(Taulukko1[[#This Row],[Alku PVM]] )=9))</f>
        <v>1</v>
      </c>
      <c r="AF618" s="90" t="b">
        <f>OR(MONTH(Taulukko1[[#This Row],[Loppu PVM]])&lt;=9,AND(MONTH(Taulukko1[[#This Row],[Loppu PVM]] )=9))</f>
        <v>1</v>
      </c>
      <c r="AG618" s="90" t="b">
        <f>OR(MONTH(Taulukko1[[#This Row],[Alku PVM]] )&lt;=6,AND(MONTH(Taulukko1[[#This Row],[Alku PVM]] )=6))</f>
        <v>1</v>
      </c>
      <c r="AH618" s="90" t="b">
        <f>OR(MONTH(Taulukko1[[#This Row],[Loppu PVM]])&lt;=6,AND(MONTH(Taulukko1[[#This Row],[Loppu PVM]] )=6))</f>
        <v>1</v>
      </c>
    </row>
    <row r="619" spans="1:34" ht="12.75" customHeight="1">
      <c r="A619" t="s">
        <v>3086</v>
      </c>
      <c r="B619" s="23">
        <v>39814</v>
      </c>
      <c r="C619" t="s">
        <v>3085</v>
      </c>
      <c r="F619" s="4">
        <v>39877</v>
      </c>
      <c r="G619" s="5">
        <v>70</v>
      </c>
      <c r="H619" s="18">
        <v>70</v>
      </c>
      <c r="I619" s="126" t="e">
        <f>INDEX('TOL2008'!B:B,MATCH(A619,'TOL2008'!A:A,0))</f>
        <v>#N/A</v>
      </c>
      <c r="J619" s="126" t="e">
        <f>INDEX(Pääluokka!$H$2:$H$100,MATCH(VALUE(LEFT(Taulukko1[[#This Row],[TOL2008]],2)),Pääluokka!$G$2:$G$100,0))</f>
        <v>#N/A</v>
      </c>
      <c r="K619" s="126" t="e">
        <f>INDEX(Pääluokka!$I$2:$I$100,MATCH(VALUE(LEFT(Taulukko1[[#This Row],[TOL2008]],2)),Pääluokka!$G$2:$G$100,0))</f>
        <v>#N/A</v>
      </c>
      <c r="L619" s="41">
        <f t="shared" si="90"/>
        <v>63</v>
      </c>
      <c r="M619" s="43">
        <f t="shared" si="91"/>
        <v>39814</v>
      </c>
      <c r="N619" s="43">
        <f t="shared" si="92"/>
        <v>39877</v>
      </c>
      <c r="O619" s="43">
        <f t="shared" si="93"/>
        <v>39814</v>
      </c>
      <c r="P619" s="43">
        <f t="shared" si="94"/>
        <v>39873</v>
      </c>
      <c r="Q619" s="41">
        <f t="shared" si="95"/>
        <v>2009</v>
      </c>
      <c r="R619" s="41">
        <f t="shared" si="96"/>
        <v>2009</v>
      </c>
      <c r="S619" s="43" t="str">
        <f>YEAR(Taulukko1[[#This Row],[Alku KK]])&amp;"Q"&amp;ROUNDDOWN((MONTH(Taulukko1[[#This Row],[Alku KK]])-1)/3+1,0)</f>
        <v>2009Q1</v>
      </c>
      <c r="T619" s="43" t="str">
        <f>YEAR(Taulukko1[[#This Row],[Loppu KK]])&amp;"Q"&amp;ROUNDDOWN((MONTH(Taulukko1[[#This Row],[Loppu KK]])-1)/3+1,0)</f>
        <v>2009Q1</v>
      </c>
      <c r="U619" s="66">
        <f>IF(COUNT(Taulukko1[[#This Row],[Neuvottelujen alaiset ]])=1,Taulukko1[[#This Row],[Neuvottelujen alaiset ]],Taulukko1[[#This Row],[Vähennystarve]])</f>
        <v>70</v>
      </c>
      <c r="V619" s="44" t="str">
        <f t="shared" si="97"/>
        <v>NA</v>
      </c>
      <c r="W619" s="44">
        <f t="shared" si="98"/>
        <v>1</v>
      </c>
      <c r="X619" s="44" t="str">
        <f t="shared" si="99"/>
        <v>NA</v>
      </c>
      <c r="Y619" s="90" t="b">
        <f>AND(MONTH(Taulukko1[[#This Row],[Alku PVM]] )=6,DAY(Taulukko1[[#This Row],[Alku PVM]] )&gt;19)</f>
        <v>0</v>
      </c>
      <c r="Z619" s="90" t="b">
        <f>AND(MONTH(Taulukko1[[#This Row],[Loppu PVM]] )=6,DAY(Taulukko1[[#This Row],[Loppu PVM]] )&gt;19)</f>
        <v>0</v>
      </c>
      <c r="AA619" s="90" t="b">
        <f>OR(MONTH(Taulukko1[[#This Row],[Alku PVM]] )&lt;=5,AND(MONTH(Taulukko1[[#This Row],[Alku PVM]] )=6,DAY(Taulukko1[[#This Row],[Alku PVM]] )&lt;20))</f>
        <v>1</v>
      </c>
      <c r="AB619" s="90" t="b">
        <f>OR(MONTH(Taulukko1[[#This Row],[Loppu PVM]])&lt;=5,AND(MONTH(Taulukko1[[#This Row],[Loppu PVM]] )=6,DAY(Taulukko1[[#This Row],[Loppu PVM]])&lt;20))</f>
        <v>1</v>
      </c>
      <c r="AC619" s="90" t="b">
        <f>OR(MONTH(Taulukko1[[#This Row],[Alku PVM]] )&lt;=3,AND(MONTH(Taulukko1[[#This Row],[Alku PVM]] )=3))</f>
        <v>1</v>
      </c>
      <c r="AD619" s="90" t="b">
        <f>OR(MONTH(Taulukko1[[#This Row],[Loppu PVM]] )&lt;=3,AND(MONTH(Taulukko1[[#This Row],[Loppu PVM]] )=3))</f>
        <v>1</v>
      </c>
      <c r="AE619" s="90" t="b">
        <f>OR(MONTH(Taulukko1[[#This Row],[Alku PVM]] )&lt;=9,AND(MONTH(Taulukko1[[#This Row],[Alku PVM]] )=9))</f>
        <v>1</v>
      </c>
      <c r="AF619" s="90" t="b">
        <f>OR(MONTH(Taulukko1[[#This Row],[Loppu PVM]])&lt;=9,AND(MONTH(Taulukko1[[#This Row],[Loppu PVM]] )=9))</f>
        <v>1</v>
      </c>
      <c r="AG619" s="90" t="b">
        <f>OR(MONTH(Taulukko1[[#This Row],[Alku PVM]] )&lt;=6,AND(MONTH(Taulukko1[[#This Row],[Alku PVM]] )=6))</f>
        <v>1</v>
      </c>
      <c r="AH619" s="90" t="b">
        <f>OR(MONTH(Taulukko1[[#This Row],[Loppu PVM]])&lt;=6,AND(MONTH(Taulukko1[[#This Row],[Loppu PVM]] )=6))</f>
        <v>1</v>
      </c>
    </row>
    <row r="620" spans="1:34" ht="12.75" customHeight="1">
      <c r="A620" t="s">
        <v>3020</v>
      </c>
      <c r="B620" s="23">
        <v>39814</v>
      </c>
      <c r="C620" t="s">
        <v>3019</v>
      </c>
      <c r="F620" s="4">
        <v>39861</v>
      </c>
      <c r="G620" s="5">
        <v>0</v>
      </c>
      <c r="H620" s="16">
        <v>300</v>
      </c>
      <c r="I620" s="126" t="e">
        <f>INDEX('TOL2008'!B:B,MATCH(A620,'TOL2008'!A:A,0))</f>
        <v>#N/A</v>
      </c>
      <c r="J620" s="126" t="e">
        <f>INDEX(Pääluokka!$H$2:$H$100,MATCH(VALUE(LEFT(Taulukko1[[#This Row],[TOL2008]],2)),Pääluokka!$G$2:$G$100,0))</f>
        <v>#N/A</v>
      </c>
      <c r="K620" s="126" t="e">
        <f>INDEX(Pääluokka!$I$2:$I$100,MATCH(VALUE(LEFT(Taulukko1[[#This Row],[TOL2008]],2)),Pääluokka!$G$2:$G$100,0))</f>
        <v>#N/A</v>
      </c>
      <c r="L620" s="41">
        <f t="shared" si="90"/>
        <v>47</v>
      </c>
      <c r="M620" s="43">
        <f t="shared" si="91"/>
        <v>39814</v>
      </c>
      <c r="N620" s="43">
        <f t="shared" si="92"/>
        <v>39861</v>
      </c>
      <c r="O620" s="43">
        <f t="shared" si="93"/>
        <v>39814</v>
      </c>
      <c r="P620" s="43">
        <f t="shared" si="94"/>
        <v>39845</v>
      </c>
      <c r="Q620" s="41">
        <f t="shared" si="95"/>
        <v>2009</v>
      </c>
      <c r="R620" s="41">
        <f t="shared" si="96"/>
        <v>2009</v>
      </c>
      <c r="S620" s="43" t="str">
        <f>YEAR(Taulukko1[[#This Row],[Alku KK]])&amp;"Q"&amp;ROUNDDOWN((MONTH(Taulukko1[[#This Row],[Alku KK]])-1)/3+1,0)</f>
        <v>2009Q1</v>
      </c>
      <c r="T620" s="43" t="str">
        <f>YEAR(Taulukko1[[#This Row],[Loppu KK]])&amp;"Q"&amp;ROUNDDOWN((MONTH(Taulukko1[[#This Row],[Loppu KK]])-1)/3+1,0)</f>
        <v>2009Q1</v>
      </c>
      <c r="U620" s="66">
        <f>IF(COUNT(Taulukko1[[#This Row],[Neuvottelujen alaiset ]])=1,Taulukko1[[#This Row],[Neuvottelujen alaiset ]],Taulukko1[[#This Row],[Vähennystarve]])</f>
        <v>300</v>
      </c>
      <c r="V620" s="44" t="str">
        <f t="shared" si="97"/>
        <v>NA</v>
      </c>
      <c r="W620" s="44">
        <f t="shared" si="98"/>
        <v>0</v>
      </c>
      <c r="X620" s="44" t="str">
        <f t="shared" si="99"/>
        <v>NA</v>
      </c>
      <c r="Y620" s="90" t="b">
        <f>AND(MONTH(Taulukko1[[#This Row],[Alku PVM]] )=6,DAY(Taulukko1[[#This Row],[Alku PVM]] )&gt;19)</f>
        <v>0</v>
      </c>
      <c r="Z620" s="90" t="b">
        <f>AND(MONTH(Taulukko1[[#This Row],[Loppu PVM]] )=6,DAY(Taulukko1[[#This Row],[Loppu PVM]] )&gt;19)</f>
        <v>0</v>
      </c>
      <c r="AA620" s="90" t="b">
        <f>OR(MONTH(Taulukko1[[#This Row],[Alku PVM]] )&lt;=5,AND(MONTH(Taulukko1[[#This Row],[Alku PVM]] )=6,DAY(Taulukko1[[#This Row],[Alku PVM]] )&lt;20))</f>
        <v>1</v>
      </c>
      <c r="AB620" s="90" t="b">
        <f>OR(MONTH(Taulukko1[[#This Row],[Loppu PVM]])&lt;=5,AND(MONTH(Taulukko1[[#This Row],[Loppu PVM]] )=6,DAY(Taulukko1[[#This Row],[Loppu PVM]])&lt;20))</f>
        <v>1</v>
      </c>
      <c r="AC620" s="90" t="b">
        <f>OR(MONTH(Taulukko1[[#This Row],[Alku PVM]] )&lt;=3,AND(MONTH(Taulukko1[[#This Row],[Alku PVM]] )=3))</f>
        <v>1</v>
      </c>
      <c r="AD620" s="90" t="b">
        <f>OR(MONTH(Taulukko1[[#This Row],[Loppu PVM]] )&lt;=3,AND(MONTH(Taulukko1[[#This Row],[Loppu PVM]] )=3))</f>
        <v>1</v>
      </c>
      <c r="AE620" s="90" t="b">
        <f>OR(MONTH(Taulukko1[[#This Row],[Alku PVM]] )&lt;=9,AND(MONTH(Taulukko1[[#This Row],[Alku PVM]] )=9))</f>
        <v>1</v>
      </c>
      <c r="AF620" s="90" t="b">
        <f>OR(MONTH(Taulukko1[[#This Row],[Loppu PVM]])&lt;=9,AND(MONTH(Taulukko1[[#This Row],[Loppu PVM]] )=9))</f>
        <v>1</v>
      </c>
      <c r="AG620" s="90" t="b">
        <f>OR(MONTH(Taulukko1[[#This Row],[Alku PVM]] )&lt;=6,AND(MONTH(Taulukko1[[#This Row],[Alku PVM]] )=6))</f>
        <v>1</v>
      </c>
      <c r="AH620" s="90" t="b">
        <f>OR(MONTH(Taulukko1[[#This Row],[Loppu PVM]])&lt;=6,AND(MONTH(Taulukko1[[#This Row],[Loppu PVM]] )=6))</f>
        <v>1</v>
      </c>
    </row>
    <row r="621" spans="1:34" ht="12.75" customHeight="1">
      <c r="A621" t="s">
        <v>2901</v>
      </c>
      <c r="B621" s="23">
        <v>39814</v>
      </c>
      <c r="C621" t="s">
        <v>2902</v>
      </c>
      <c r="F621" s="4">
        <v>39841</v>
      </c>
      <c r="G621" s="5">
        <v>0</v>
      </c>
      <c r="H621" s="22">
        <v>120</v>
      </c>
      <c r="I621" s="126" t="e">
        <f>INDEX('TOL2008'!B:B,MATCH(A621,'TOL2008'!A:A,0))</f>
        <v>#N/A</v>
      </c>
      <c r="J621" s="126" t="e">
        <f>INDEX(Pääluokka!$H$2:$H$100,MATCH(VALUE(LEFT(Taulukko1[[#This Row],[TOL2008]],2)),Pääluokka!$G$2:$G$100,0))</f>
        <v>#N/A</v>
      </c>
      <c r="K621" s="126" t="e">
        <f>INDEX(Pääluokka!$I$2:$I$100,MATCH(VALUE(LEFT(Taulukko1[[#This Row],[TOL2008]],2)),Pääluokka!$G$2:$G$100,0))</f>
        <v>#N/A</v>
      </c>
      <c r="L621" s="41">
        <f t="shared" si="90"/>
        <v>27</v>
      </c>
      <c r="M621" s="43">
        <f t="shared" si="91"/>
        <v>39814</v>
      </c>
      <c r="N621" s="43">
        <f t="shared" si="92"/>
        <v>39841</v>
      </c>
      <c r="O621" s="43">
        <f t="shared" si="93"/>
        <v>39814</v>
      </c>
      <c r="P621" s="43">
        <f t="shared" si="94"/>
        <v>39814</v>
      </c>
      <c r="Q621" s="41">
        <f t="shared" si="95"/>
        <v>2009</v>
      </c>
      <c r="R621" s="41">
        <f t="shared" si="96"/>
        <v>2009</v>
      </c>
      <c r="S621" s="43" t="str">
        <f>YEAR(Taulukko1[[#This Row],[Alku KK]])&amp;"Q"&amp;ROUNDDOWN((MONTH(Taulukko1[[#This Row],[Alku KK]])-1)/3+1,0)</f>
        <v>2009Q1</v>
      </c>
      <c r="T621" s="43" t="str">
        <f>YEAR(Taulukko1[[#This Row],[Loppu KK]])&amp;"Q"&amp;ROUNDDOWN((MONTH(Taulukko1[[#This Row],[Loppu KK]])-1)/3+1,0)</f>
        <v>2009Q1</v>
      </c>
      <c r="U621" s="66">
        <f>IF(COUNT(Taulukko1[[#This Row],[Neuvottelujen alaiset ]])=1,Taulukko1[[#This Row],[Neuvottelujen alaiset ]],Taulukko1[[#This Row],[Vähennystarve]])</f>
        <v>120</v>
      </c>
      <c r="V621" s="44" t="str">
        <f t="shared" si="97"/>
        <v>NA</v>
      </c>
      <c r="W621" s="44">
        <f t="shared" si="98"/>
        <v>0</v>
      </c>
      <c r="X621" s="44" t="str">
        <f t="shared" si="99"/>
        <v>NA</v>
      </c>
      <c r="Y621" s="90" t="b">
        <f>AND(MONTH(Taulukko1[[#This Row],[Alku PVM]] )=6,DAY(Taulukko1[[#This Row],[Alku PVM]] )&gt;19)</f>
        <v>0</v>
      </c>
      <c r="Z621" s="90" t="b">
        <f>AND(MONTH(Taulukko1[[#This Row],[Loppu PVM]] )=6,DAY(Taulukko1[[#This Row],[Loppu PVM]] )&gt;19)</f>
        <v>0</v>
      </c>
      <c r="AA621" s="90" t="b">
        <f>OR(MONTH(Taulukko1[[#This Row],[Alku PVM]] )&lt;=5,AND(MONTH(Taulukko1[[#This Row],[Alku PVM]] )=6,DAY(Taulukko1[[#This Row],[Alku PVM]] )&lt;20))</f>
        <v>1</v>
      </c>
      <c r="AB621" s="90" t="b">
        <f>OR(MONTH(Taulukko1[[#This Row],[Loppu PVM]])&lt;=5,AND(MONTH(Taulukko1[[#This Row],[Loppu PVM]] )=6,DAY(Taulukko1[[#This Row],[Loppu PVM]])&lt;20))</f>
        <v>1</v>
      </c>
      <c r="AC621" s="90" t="b">
        <f>OR(MONTH(Taulukko1[[#This Row],[Alku PVM]] )&lt;=3,AND(MONTH(Taulukko1[[#This Row],[Alku PVM]] )=3))</f>
        <v>1</v>
      </c>
      <c r="AD621" s="90" t="b">
        <f>OR(MONTH(Taulukko1[[#This Row],[Loppu PVM]] )&lt;=3,AND(MONTH(Taulukko1[[#This Row],[Loppu PVM]] )=3))</f>
        <v>1</v>
      </c>
      <c r="AE621" s="90" t="b">
        <f>OR(MONTH(Taulukko1[[#This Row],[Alku PVM]] )&lt;=9,AND(MONTH(Taulukko1[[#This Row],[Alku PVM]] )=9))</f>
        <v>1</v>
      </c>
      <c r="AF621" s="90" t="b">
        <f>OR(MONTH(Taulukko1[[#This Row],[Loppu PVM]])&lt;=9,AND(MONTH(Taulukko1[[#This Row],[Loppu PVM]] )=9))</f>
        <v>1</v>
      </c>
      <c r="AG621" s="90" t="b">
        <f>OR(MONTH(Taulukko1[[#This Row],[Alku PVM]] )&lt;=6,AND(MONTH(Taulukko1[[#This Row],[Alku PVM]] )=6))</f>
        <v>1</v>
      </c>
      <c r="AH621" s="90" t="b">
        <f>OR(MONTH(Taulukko1[[#This Row],[Loppu PVM]])&lt;=6,AND(MONTH(Taulukko1[[#This Row],[Loppu PVM]] )=6))</f>
        <v>1</v>
      </c>
    </row>
    <row r="622" spans="1:34" ht="12.75" customHeight="1">
      <c r="A622" t="s">
        <v>2807</v>
      </c>
      <c r="B622" s="23">
        <v>39814</v>
      </c>
      <c r="C622" t="s">
        <v>2806</v>
      </c>
      <c r="F622" s="4">
        <v>39837</v>
      </c>
      <c r="G622" s="5">
        <v>7</v>
      </c>
      <c r="H622" s="16">
        <v>26</v>
      </c>
      <c r="I622" s="126" t="e">
        <f>INDEX('TOL2008'!B:B,MATCH(A622,'TOL2008'!A:A,0))</f>
        <v>#N/A</v>
      </c>
      <c r="J622" s="126" t="e">
        <f>INDEX(Pääluokka!$H$2:$H$100,MATCH(VALUE(LEFT(Taulukko1[[#This Row],[TOL2008]],2)),Pääluokka!$G$2:$G$100,0))</f>
        <v>#N/A</v>
      </c>
      <c r="K622" s="126" t="e">
        <f>INDEX(Pääluokka!$I$2:$I$100,MATCH(VALUE(LEFT(Taulukko1[[#This Row],[TOL2008]],2)),Pääluokka!$G$2:$G$100,0))</f>
        <v>#N/A</v>
      </c>
      <c r="L622" s="41">
        <f t="shared" si="90"/>
        <v>23</v>
      </c>
      <c r="M622" s="43">
        <f t="shared" si="91"/>
        <v>39814</v>
      </c>
      <c r="N622" s="43">
        <f t="shared" si="92"/>
        <v>39837</v>
      </c>
      <c r="O622" s="43">
        <f t="shared" si="93"/>
        <v>39814</v>
      </c>
      <c r="P622" s="43">
        <f t="shared" si="94"/>
        <v>39814</v>
      </c>
      <c r="Q622" s="41">
        <f t="shared" si="95"/>
        <v>2009</v>
      </c>
      <c r="R622" s="41">
        <f t="shared" si="96"/>
        <v>2009</v>
      </c>
      <c r="S622" s="43" t="str">
        <f>YEAR(Taulukko1[[#This Row],[Alku KK]])&amp;"Q"&amp;ROUNDDOWN((MONTH(Taulukko1[[#This Row],[Alku KK]])-1)/3+1,0)</f>
        <v>2009Q1</v>
      </c>
      <c r="T622" s="43" t="str">
        <f>YEAR(Taulukko1[[#This Row],[Loppu KK]])&amp;"Q"&amp;ROUNDDOWN((MONTH(Taulukko1[[#This Row],[Loppu KK]])-1)/3+1,0)</f>
        <v>2009Q1</v>
      </c>
      <c r="U622" s="66">
        <f>IF(COUNT(Taulukko1[[#This Row],[Neuvottelujen alaiset ]])=1,Taulukko1[[#This Row],[Neuvottelujen alaiset ]],Taulukko1[[#This Row],[Vähennystarve]])</f>
        <v>26</v>
      </c>
      <c r="V622" s="44" t="str">
        <f t="shared" si="97"/>
        <v>NA</v>
      </c>
      <c r="W622" s="44">
        <f t="shared" si="98"/>
        <v>0.26923076923076922</v>
      </c>
      <c r="X622" s="44" t="str">
        <f t="shared" si="99"/>
        <v>NA</v>
      </c>
      <c r="Y622" s="90" t="b">
        <f>AND(MONTH(Taulukko1[[#This Row],[Alku PVM]] )=6,DAY(Taulukko1[[#This Row],[Alku PVM]] )&gt;19)</f>
        <v>0</v>
      </c>
      <c r="Z622" s="90" t="b">
        <f>AND(MONTH(Taulukko1[[#This Row],[Loppu PVM]] )=6,DAY(Taulukko1[[#This Row],[Loppu PVM]] )&gt;19)</f>
        <v>0</v>
      </c>
      <c r="AA622" s="90" t="b">
        <f>OR(MONTH(Taulukko1[[#This Row],[Alku PVM]] )&lt;=5,AND(MONTH(Taulukko1[[#This Row],[Alku PVM]] )=6,DAY(Taulukko1[[#This Row],[Alku PVM]] )&lt;20))</f>
        <v>1</v>
      </c>
      <c r="AB622" s="90" t="b">
        <f>OR(MONTH(Taulukko1[[#This Row],[Loppu PVM]])&lt;=5,AND(MONTH(Taulukko1[[#This Row],[Loppu PVM]] )=6,DAY(Taulukko1[[#This Row],[Loppu PVM]])&lt;20))</f>
        <v>1</v>
      </c>
      <c r="AC622" s="90" t="b">
        <f>OR(MONTH(Taulukko1[[#This Row],[Alku PVM]] )&lt;=3,AND(MONTH(Taulukko1[[#This Row],[Alku PVM]] )=3))</f>
        <v>1</v>
      </c>
      <c r="AD622" s="90" t="b">
        <f>OR(MONTH(Taulukko1[[#This Row],[Loppu PVM]] )&lt;=3,AND(MONTH(Taulukko1[[#This Row],[Loppu PVM]] )=3))</f>
        <v>1</v>
      </c>
      <c r="AE622" s="90" t="b">
        <f>OR(MONTH(Taulukko1[[#This Row],[Alku PVM]] )&lt;=9,AND(MONTH(Taulukko1[[#This Row],[Alku PVM]] )=9))</f>
        <v>1</v>
      </c>
      <c r="AF622" s="90" t="b">
        <f>OR(MONTH(Taulukko1[[#This Row],[Loppu PVM]])&lt;=9,AND(MONTH(Taulukko1[[#This Row],[Loppu PVM]] )=9))</f>
        <v>1</v>
      </c>
      <c r="AG622" s="90" t="b">
        <f>OR(MONTH(Taulukko1[[#This Row],[Alku PVM]] )&lt;=6,AND(MONTH(Taulukko1[[#This Row],[Alku PVM]] )=6))</f>
        <v>1</v>
      </c>
      <c r="AH622" s="90" t="b">
        <f>OR(MONTH(Taulukko1[[#This Row],[Loppu PVM]])&lt;=6,AND(MONTH(Taulukko1[[#This Row],[Loppu PVM]] )=6))</f>
        <v>1</v>
      </c>
    </row>
    <row r="623" spans="1:34" ht="12.75" customHeight="1">
      <c r="A623" t="s">
        <v>2744</v>
      </c>
      <c r="B623" s="23">
        <v>39814</v>
      </c>
      <c r="C623" t="s">
        <v>2743</v>
      </c>
      <c r="F623" s="4">
        <v>39874</v>
      </c>
      <c r="G623" s="5">
        <v>11</v>
      </c>
      <c r="H623" s="16">
        <v>11</v>
      </c>
      <c r="I623" s="126" t="e">
        <f>INDEX('TOL2008'!B:B,MATCH(A623,'TOL2008'!A:A,0))</f>
        <v>#N/A</v>
      </c>
      <c r="J623" s="126" t="e">
        <f>INDEX(Pääluokka!$H$2:$H$100,MATCH(VALUE(LEFT(Taulukko1[[#This Row],[TOL2008]],2)),Pääluokka!$G$2:$G$100,0))</f>
        <v>#N/A</v>
      </c>
      <c r="K623" s="126" t="e">
        <f>INDEX(Pääluokka!$I$2:$I$100,MATCH(VALUE(LEFT(Taulukko1[[#This Row],[TOL2008]],2)),Pääluokka!$G$2:$G$100,0))</f>
        <v>#N/A</v>
      </c>
      <c r="L623" s="41">
        <f t="shared" si="90"/>
        <v>60</v>
      </c>
      <c r="M623" s="43">
        <f t="shared" si="91"/>
        <v>39814</v>
      </c>
      <c r="N623" s="43">
        <f t="shared" si="92"/>
        <v>39874</v>
      </c>
      <c r="O623" s="43">
        <f t="shared" si="93"/>
        <v>39814</v>
      </c>
      <c r="P623" s="43">
        <f t="shared" si="94"/>
        <v>39873</v>
      </c>
      <c r="Q623" s="41">
        <f t="shared" si="95"/>
        <v>2009</v>
      </c>
      <c r="R623" s="41">
        <f t="shared" si="96"/>
        <v>2009</v>
      </c>
      <c r="S623" s="43" t="str">
        <f>YEAR(Taulukko1[[#This Row],[Alku KK]])&amp;"Q"&amp;ROUNDDOWN((MONTH(Taulukko1[[#This Row],[Alku KK]])-1)/3+1,0)</f>
        <v>2009Q1</v>
      </c>
      <c r="T623" s="43" t="str">
        <f>YEAR(Taulukko1[[#This Row],[Loppu KK]])&amp;"Q"&amp;ROUNDDOWN((MONTH(Taulukko1[[#This Row],[Loppu KK]])-1)/3+1,0)</f>
        <v>2009Q1</v>
      </c>
      <c r="U623" s="66">
        <f>IF(COUNT(Taulukko1[[#This Row],[Neuvottelujen alaiset ]])=1,Taulukko1[[#This Row],[Neuvottelujen alaiset ]],Taulukko1[[#This Row],[Vähennystarve]])</f>
        <v>11</v>
      </c>
      <c r="V623" s="44" t="str">
        <f t="shared" si="97"/>
        <v>NA</v>
      </c>
      <c r="W623" s="44">
        <f t="shared" si="98"/>
        <v>1</v>
      </c>
      <c r="X623" s="44" t="str">
        <f t="shared" si="99"/>
        <v>NA</v>
      </c>
      <c r="Y623" s="90" t="b">
        <f>AND(MONTH(Taulukko1[[#This Row],[Alku PVM]] )=6,DAY(Taulukko1[[#This Row],[Alku PVM]] )&gt;19)</f>
        <v>0</v>
      </c>
      <c r="Z623" s="90" t="b">
        <f>AND(MONTH(Taulukko1[[#This Row],[Loppu PVM]] )=6,DAY(Taulukko1[[#This Row],[Loppu PVM]] )&gt;19)</f>
        <v>0</v>
      </c>
      <c r="AA623" s="90" t="b">
        <f>OR(MONTH(Taulukko1[[#This Row],[Alku PVM]] )&lt;=5,AND(MONTH(Taulukko1[[#This Row],[Alku PVM]] )=6,DAY(Taulukko1[[#This Row],[Alku PVM]] )&lt;20))</f>
        <v>1</v>
      </c>
      <c r="AB623" s="90" t="b">
        <f>OR(MONTH(Taulukko1[[#This Row],[Loppu PVM]])&lt;=5,AND(MONTH(Taulukko1[[#This Row],[Loppu PVM]] )=6,DAY(Taulukko1[[#This Row],[Loppu PVM]])&lt;20))</f>
        <v>1</v>
      </c>
      <c r="AC623" s="90" t="b">
        <f>OR(MONTH(Taulukko1[[#This Row],[Alku PVM]] )&lt;=3,AND(MONTH(Taulukko1[[#This Row],[Alku PVM]] )=3))</f>
        <v>1</v>
      </c>
      <c r="AD623" s="90" t="b">
        <f>OR(MONTH(Taulukko1[[#This Row],[Loppu PVM]] )&lt;=3,AND(MONTH(Taulukko1[[#This Row],[Loppu PVM]] )=3))</f>
        <v>1</v>
      </c>
      <c r="AE623" s="90" t="b">
        <f>OR(MONTH(Taulukko1[[#This Row],[Alku PVM]] )&lt;=9,AND(MONTH(Taulukko1[[#This Row],[Alku PVM]] )=9))</f>
        <v>1</v>
      </c>
      <c r="AF623" s="90" t="b">
        <f>OR(MONTH(Taulukko1[[#This Row],[Loppu PVM]])&lt;=9,AND(MONTH(Taulukko1[[#This Row],[Loppu PVM]] )=9))</f>
        <v>1</v>
      </c>
      <c r="AG623" s="90" t="b">
        <f>OR(MONTH(Taulukko1[[#This Row],[Alku PVM]] )&lt;=6,AND(MONTH(Taulukko1[[#This Row],[Alku PVM]] )=6))</f>
        <v>1</v>
      </c>
      <c r="AH623" s="90" t="b">
        <f>OR(MONTH(Taulukko1[[#This Row],[Loppu PVM]])&lt;=6,AND(MONTH(Taulukko1[[#This Row],[Loppu PVM]] )=6))</f>
        <v>1</v>
      </c>
    </row>
    <row r="624" spans="1:34" ht="12.75" customHeight="1">
      <c r="A624" t="s">
        <v>2719</v>
      </c>
      <c r="B624" s="23">
        <v>39814</v>
      </c>
      <c r="C624" t="s">
        <v>2718</v>
      </c>
      <c r="F624" s="4">
        <v>39847</v>
      </c>
      <c r="G624" s="5">
        <v>10</v>
      </c>
      <c r="H624" s="16">
        <v>700</v>
      </c>
      <c r="I624" s="126">
        <f>INDEX('TOL2008'!B:B,MATCH(A624,'TOL2008'!A:A,0))</f>
        <v>25120</v>
      </c>
      <c r="J624" s="126" t="str">
        <f>INDEX(Pääluokka!$H$2:$H$100,MATCH(VALUE(LEFT(Taulukko1[[#This Row],[TOL2008]],2)),Pääluokka!$G$2:$G$100,0))</f>
        <v>Teollisuus</v>
      </c>
      <c r="K624" s="126" t="str">
        <f>INDEX(Pääluokka!$I$2:$I$100,MATCH(VALUE(LEFT(Taulukko1[[#This Row],[TOL2008]],2)),Pääluokka!$G$2:$G$100,0))</f>
        <v>Teollisuus (C-E)</v>
      </c>
      <c r="L624" s="41">
        <f t="shared" si="90"/>
        <v>33</v>
      </c>
      <c r="M624" s="43">
        <f t="shared" si="91"/>
        <v>39814</v>
      </c>
      <c r="N624" s="43">
        <f t="shared" si="92"/>
        <v>39847</v>
      </c>
      <c r="O624" s="43">
        <f t="shared" si="93"/>
        <v>39814</v>
      </c>
      <c r="P624" s="43">
        <f t="shared" si="94"/>
        <v>39845</v>
      </c>
      <c r="Q624" s="41">
        <f t="shared" si="95"/>
        <v>2009</v>
      </c>
      <c r="R624" s="41">
        <f t="shared" si="96"/>
        <v>2009</v>
      </c>
      <c r="S624" s="43" t="str">
        <f>YEAR(Taulukko1[[#This Row],[Alku KK]])&amp;"Q"&amp;ROUNDDOWN((MONTH(Taulukko1[[#This Row],[Alku KK]])-1)/3+1,0)</f>
        <v>2009Q1</v>
      </c>
      <c r="T624" s="43" t="str">
        <f>YEAR(Taulukko1[[#This Row],[Loppu KK]])&amp;"Q"&amp;ROUNDDOWN((MONTH(Taulukko1[[#This Row],[Loppu KK]])-1)/3+1,0)</f>
        <v>2009Q1</v>
      </c>
      <c r="U624" s="66">
        <f>IF(COUNT(Taulukko1[[#This Row],[Neuvottelujen alaiset ]])=1,Taulukko1[[#This Row],[Neuvottelujen alaiset ]],Taulukko1[[#This Row],[Vähennystarve]])</f>
        <v>700</v>
      </c>
      <c r="V624" s="44" t="str">
        <f t="shared" si="97"/>
        <v>NA</v>
      </c>
      <c r="W624" s="44">
        <f t="shared" si="98"/>
        <v>1.4285714285714285E-2</v>
      </c>
      <c r="X624" s="44" t="str">
        <f t="shared" si="99"/>
        <v>NA</v>
      </c>
      <c r="Y624" s="90" t="b">
        <f>AND(MONTH(Taulukko1[[#This Row],[Alku PVM]] )=6,DAY(Taulukko1[[#This Row],[Alku PVM]] )&gt;19)</f>
        <v>0</v>
      </c>
      <c r="Z624" s="90" t="b">
        <f>AND(MONTH(Taulukko1[[#This Row],[Loppu PVM]] )=6,DAY(Taulukko1[[#This Row],[Loppu PVM]] )&gt;19)</f>
        <v>0</v>
      </c>
      <c r="AA624" s="90" t="b">
        <f>OR(MONTH(Taulukko1[[#This Row],[Alku PVM]] )&lt;=5,AND(MONTH(Taulukko1[[#This Row],[Alku PVM]] )=6,DAY(Taulukko1[[#This Row],[Alku PVM]] )&lt;20))</f>
        <v>1</v>
      </c>
      <c r="AB624" s="90" t="b">
        <f>OR(MONTH(Taulukko1[[#This Row],[Loppu PVM]])&lt;=5,AND(MONTH(Taulukko1[[#This Row],[Loppu PVM]] )=6,DAY(Taulukko1[[#This Row],[Loppu PVM]])&lt;20))</f>
        <v>1</v>
      </c>
      <c r="AC624" s="90" t="b">
        <f>OR(MONTH(Taulukko1[[#This Row],[Alku PVM]] )&lt;=3,AND(MONTH(Taulukko1[[#This Row],[Alku PVM]] )=3))</f>
        <v>1</v>
      </c>
      <c r="AD624" s="90" t="b">
        <f>OR(MONTH(Taulukko1[[#This Row],[Loppu PVM]] )&lt;=3,AND(MONTH(Taulukko1[[#This Row],[Loppu PVM]] )=3))</f>
        <v>1</v>
      </c>
      <c r="AE624" s="90" t="b">
        <f>OR(MONTH(Taulukko1[[#This Row],[Alku PVM]] )&lt;=9,AND(MONTH(Taulukko1[[#This Row],[Alku PVM]] )=9))</f>
        <v>1</v>
      </c>
      <c r="AF624" s="90" t="b">
        <f>OR(MONTH(Taulukko1[[#This Row],[Loppu PVM]])&lt;=9,AND(MONTH(Taulukko1[[#This Row],[Loppu PVM]] )=9))</f>
        <v>1</v>
      </c>
      <c r="AG624" s="90" t="b">
        <f>OR(MONTH(Taulukko1[[#This Row],[Alku PVM]] )&lt;=6,AND(MONTH(Taulukko1[[#This Row],[Alku PVM]] )=6))</f>
        <v>1</v>
      </c>
      <c r="AH624" s="90" t="b">
        <f>OR(MONTH(Taulukko1[[#This Row],[Loppu PVM]])&lt;=6,AND(MONTH(Taulukko1[[#This Row],[Loppu PVM]] )=6))</f>
        <v>1</v>
      </c>
    </row>
    <row r="625" spans="1:34" ht="12.75" customHeight="1">
      <c r="A625" t="s">
        <v>1532</v>
      </c>
      <c r="B625" s="23">
        <v>39814</v>
      </c>
      <c r="C625" t="s">
        <v>2716</v>
      </c>
      <c r="F625" s="4">
        <v>39861</v>
      </c>
      <c r="G625" s="5">
        <v>0</v>
      </c>
      <c r="H625" s="16">
        <v>90</v>
      </c>
      <c r="I625" s="126" t="e">
        <f>INDEX('TOL2008'!B:B,MATCH(A625,'TOL2008'!A:A,0))</f>
        <v>#N/A</v>
      </c>
      <c r="J625" s="126" t="e">
        <f>INDEX(Pääluokka!$H$2:$H$100,MATCH(VALUE(LEFT(Taulukko1[[#This Row],[TOL2008]],2)),Pääluokka!$G$2:$G$100,0))</f>
        <v>#N/A</v>
      </c>
      <c r="K625" s="126" t="e">
        <f>INDEX(Pääluokka!$I$2:$I$100,MATCH(VALUE(LEFT(Taulukko1[[#This Row],[TOL2008]],2)),Pääluokka!$G$2:$G$100,0))</f>
        <v>#N/A</v>
      </c>
      <c r="L625" s="41">
        <f t="shared" si="90"/>
        <v>47</v>
      </c>
      <c r="M625" s="43">
        <f t="shared" si="91"/>
        <v>39814</v>
      </c>
      <c r="N625" s="43">
        <f t="shared" si="92"/>
        <v>39861</v>
      </c>
      <c r="O625" s="43">
        <f t="shared" si="93"/>
        <v>39814</v>
      </c>
      <c r="P625" s="43">
        <f t="shared" si="94"/>
        <v>39845</v>
      </c>
      <c r="Q625" s="41">
        <f t="shared" si="95"/>
        <v>2009</v>
      </c>
      <c r="R625" s="41">
        <f t="shared" si="96"/>
        <v>2009</v>
      </c>
      <c r="S625" s="43" t="str">
        <f>YEAR(Taulukko1[[#This Row],[Alku KK]])&amp;"Q"&amp;ROUNDDOWN((MONTH(Taulukko1[[#This Row],[Alku KK]])-1)/3+1,0)</f>
        <v>2009Q1</v>
      </c>
      <c r="T625" s="43" t="str">
        <f>YEAR(Taulukko1[[#This Row],[Loppu KK]])&amp;"Q"&amp;ROUNDDOWN((MONTH(Taulukko1[[#This Row],[Loppu KK]])-1)/3+1,0)</f>
        <v>2009Q1</v>
      </c>
      <c r="U625" s="66">
        <f>IF(COUNT(Taulukko1[[#This Row],[Neuvottelujen alaiset ]])=1,Taulukko1[[#This Row],[Neuvottelujen alaiset ]],Taulukko1[[#This Row],[Vähennystarve]])</f>
        <v>90</v>
      </c>
      <c r="V625" s="44" t="str">
        <f t="shared" si="97"/>
        <v>NA</v>
      </c>
      <c r="W625" s="44">
        <f t="shared" si="98"/>
        <v>0</v>
      </c>
      <c r="X625" s="44" t="str">
        <f t="shared" si="99"/>
        <v>NA</v>
      </c>
      <c r="Y625" s="90" t="b">
        <f>AND(MONTH(Taulukko1[[#This Row],[Alku PVM]] )=6,DAY(Taulukko1[[#This Row],[Alku PVM]] )&gt;19)</f>
        <v>0</v>
      </c>
      <c r="Z625" s="90" t="b">
        <f>AND(MONTH(Taulukko1[[#This Row],[Loppu PVM]] )=6,DAY(Taulukko1[[#This Row],[Loppu PVM]] )&gt;19)</f>
        <v>0</v>
      </c>
      <c r="AA625" s="90" t="b">
        <f>OR(MONTH(Taulukko1[[#This Row],[Alku PVM]] )&lt;=5,AND(MONTH(Taulukko1[[#This Row],[Alku PVM]] )=6,DAY(Taulukko1[[#This Row],[Alku PVM]] )&lt;20))</f>
        <v>1</v>
      </c>
      <c r="AB625" s="90" t="b">
        <f>OR(MONTH(Taulukko1[[#This Row],[Loppu PVM]])&lt;=5,AND(MONTH(Taulukko1[[#This Row],[Loppu PVM]] )=6,DAY(Taulukko1[[#This Row],[Loppu PVM]])&lt;20))</f>
        <v>1</v>
      </c>
      <c r="AC625" s="90" t="b">
        <f>OR(MONTH(Taulukko1[[#This Row],[Alku PVM]] )&lt;=3,AND(MONTH(Taulukko1[[#This Row],[Alku PVM]] )=3))</f>
        <v>1</v>
      </c>
      <c r="AD625" s="90" t="b">
        <f>OR(MONTH(Taulukko1[[#This Row],[Loppu PVM]] )&lt;=3,AND(MONTH(Taulukko1[[#This Row],[Loppu PVM]] )=3))</f>
        <v>1</v>
      </c>
      <c r="AE625" s="90" t="b">
        <f>OR(MONTH(Taulukko1[[#This Row],[Alku PVM]] )&lt;=9,AND(MONTH(Taulukko1[[#This Row],[Alku PVM]] )=9))</f>
        <v>1</v>
      </c>
      <c r="AF625" s="90" t="b">
        <f>OR(MONTH(Taulukko1[[#This Row],[Loppu PVM]])&lt;=9,AND(MONTH(Taulukko1[[#This Row],[Loppu PVM]] )=9))</f>
        <v>1</v>
      </c>
      <c r="AG625" s="90" t="b">
        <f>OR(MONTH(Taulukko1[[#This Row],[Alku PVM]] )&lt;=6,AND(MONTH(Taulukko1[[#This Row],[Alku PVM]] )=6))</f>
        <v>1</v>
      </c>
      <c r="AH625" s="90" t="b">
        <f>OR(MONTH(Taulukko1[[#This Row],[Loppu PVM]])&lt;=6,AND(MONTH(Taulukko1[[#This Row],[Loppu PVM]] )=6))</f>
        <v>1</v>
      </c>
    </row>
    <row r="626" spans="1:34" ht="12.75" customHeight="1">
      <c r="A626" t="s">
        <v>2700</v>
      </c>
      <c r="B626" s="23">
        <v>39814</v>
      </c>
      <c r="C626" t="s">
        <v>2699</v>
      </c>
      <c r="F626" s="4">
        <v>39857</v>
      </c>
      <c r="G626" s="5">
        <v>0</v>
      </c>
      <c r="H626" s="22">
        <v>38</v>
      </c>
      <c r="I626" s="126" t="e">
        <f>INDEX('TOL2008'!B:B,MATCH(A626,'TOL2008'!A:A,0))</f>
        <v>#N/A</v>
      </c>
      <c r="J626" s="126" t="e">
        <f>INDEX(Pääluokka!$H$2:$H$100,MATCH(VALUE(LEFT(Taulukko1[[#This Row],[TOL2008]],2)),Pääluokka!$G$2:$G$100,0))</f>
        <v>#N/A</v>
      </c>
      <c r="K626" s="126" t="e">
        <f>INDEX(Pääluokka!$I$2:$I$100,MATCH(VALUE(LEFT(Taulukko1[[#This Row],[TOL2008]],2)),Pääluokka!$G$2:$G$100,0))</f>
        <v>#N/A</v>
      </c>
      <c r="L626" s="41">
        <f t="shared" si="90"/>
        <v>43</v>
      </c>
      <c r="M626" s="43">
        <f t="shared" si="91"/>
        <v>39814</v>
      </c>
      <c r="N626" s="43">
        <f t="shared" si="92"/>
        <v>39857</v>
      </c>
      <c r="O626" s="43">
        <f t="shared" si="93"/>
        <v>39814</v>
      </c>
      <c r="P626" s="43">
        <f t="shared" si="94"/>
        <v>39845</v>
      </c>
      <c r="Q626" s="41">
        <f t="shared" si="95"/>
        <v>2009</v>
      </c>
      <c r="R626" s="41">
        <f t="shared" si="96"/>
        <v>2009</v>
      </c>
      <c r="S626" s="43" t="str">
        <f>YEAR(Taulukko1[[#This Row],[Alku KK]])&amp;"Q"&amp;ROUNDDOWN((MONTH(Taulukko1[[#This Row],[Alku KK]])-1)/3+1,0)</f>
        <v>2009Q1</v>
      </c>
      <c r="T626" s="43" t="str">
        <f>YEAR(Taulukko1[[#This Row],[Loppu KK]])&amp;"Q"&amp;ROUNDDOWN((MONTH(Taulukko1[[#This Row],[Loppu KK]])-1)/3+1,0)</f>
        <v>2009Q1</v>
      </c>
      <c r="U626" s="66">
        <f>IF(COUNT(Taulukko1[[#This Row],[Neuvottelujen alaiset ]])=1,Taulukko1[[#This Row],[Neuvottelujen alaiset ]],Taulukko1[[#This Row],[Vähennystarve]])</f>
        <v>38</v>
      </c>
      <c r="V626" s="44" t="str">
        <f t="shared" si="97"/>
        <v>NA</v>
      </c>
      <c r="W626" s="44">
        <f t="shared" si="98"/>
        <v>0</v>
      </c>
      <c r="X626" s="44" t="str">
        <f t="shared" si="99"/>
        <v>NA</v>
      </c>
      <c r="Y626" s="90" t="b">
        <f>AND(MONTH(Taulukko1[[#This Row],[Alku PVM]] )=6,DAY(Taulukko1[[#This Row],[Alku PVM]] )&gt;19)</f>
        <v>0</v>
      </c>
      <c r="Z626" s="90" t="b">
        <f>AND(MONTH(Taulukko1[[#This Row],[Loppu PVM]] )=6,DAY(Taulukko1[[#This Row],[Loppu PVM]] )&gt;19)</f>
        <v>0</v>
      </c>
      <c r="AA626" s="90" t="b">
        <f>OR(MONTH(Taulukko1[[#This Row],[Alku PVM]] )&lt;=5,AND(MONTH(Taulukko1[[#This Row],[Alku PVM]] )=6,DAY(Taulukko1[[#This Row],[Alku PVM]] )&lt;20))</f>
        <v>1</v>
      </c>
      <c r="AB626" s="90" t="b">
        <f>OR(MONTH(Taulukko1[[#This Row],[Loppu PVM]])&lt;=5,AND(MONTH(Taulukko1[[#This Row],[Loppu PVM]] )=6,DAY(Taulukko1[[#This Row],[Loppu PVM]])&lt;20))</f>
        <v>1</v>
      </c>
      <c r="AC626" s="90" t="b">
        <f>OR(MONTH(Taulukko1[[#This Row],[Alku PVM]] )&lt;=3,AND(MONTH(Taulukko1[[#This Row],[Alku PVM]] )=3))</f>
        <v>1</v>
      </c>
      <c r="AD626" s="90" t="b">
        <f>OR(MONTH(Taulukko1[[#This Row],[Loppu PVM]] )&lt;=3,AND(MONTH(Taulukko1[[#This Row],[Loppu PVM]] )=3))</f>
        <v>1</v>
      </c>
      <c r="AE626" s="90" t="b">
        <f>OR(MONTH(Taulukko1[[#This Row],[Alku PVM]] )&lt;=9,AND(MONTH(Taulukko1[[#This Row],[Alku PVM]] )=9))</f>
        <v>1</v>
      </c>
      <c r="AF626" s="90" t="b">
        <f>OR(MONTH(Taulukko1[[#This Row],[Loppu PVM]])&lt;=9,AND(MONTH(Taulukko1[[#This Row],[Loppu PVM]] )=9))</f>
        <v>1</v>
      </c>
      <c r="AG626" s="90" t="b">
        <f>OR(MONTH(Taulukko1[[#This Row],[Alku PVM]] )&lt;=6,AND(MONTH(Taulukko1[[#This Row],[Alku PVM]] )=6))</f>
        <v>1</v>
      </c>
      <c r="AH626" s="90" t="b">
        <f>OR(MONTH(Taulukko1[[#This Row],[Loppu PVM]])&lt;=6,AND(MONTH(Taulukko1[[#This Row],[Loppu PVM]] )=6))</f>
        <v>1</v>
      </c>
    </row>
    <row r="627" spans="1:34" ht="12.75" customHeight="1">
      <c r="A627" t="s">
        <v>1950</v>
      </c>
      <c r="B627" s="23">
        <v>39814</v>
      </c>
      <c r="C627" t="s">
        <v>2558</v>
      </c>
      <c r="E627" s="62">
        <v>0</v>
      </c>
      <c r="F627" s="4">
        <v>39835</v>
      </c>
      <c r="G627" s="5">
        <v>10</v>
      </c>
      <c r="H627" s="22">
        <v>360</v>
      </c>
      <c r="I627" s="126">
        <f>INDEX('TOL2008'!B:B,MATCH(A3896,'TOL2008'!A:A,0))</f>
        <v>23900</v>
      </c>
      <c r="J627" s="126" t="str">
        <f>INDEX(Pääluokka!$H$2:$H$100,MATCH(VALUE(LEFT(Taulukko1[[#This Row],[TOL2008]],2)),Pääluokka!$G$2:$G$100,0))</f>
        <v>Teollisuus</v>
      </c>
      <c r="K627" s="126" t="str">
        <f>INDEX(Pääluokka!$I$2:$I$100,MATCH(VALUE(LEFT(Taulukko1[[#This Row],[TOL2008]],2)),Pääluokka!$G$2:$G$100,0))</f>
        <v>Teollisuus (C-E)</v>
      </c>
      <c r="L627" s="41">
        <f t="shared" si="90"/>
        <v>21</v>
      </c>
      <c r="M627" s="43">
        <f t="shared" si="91"/>
        <v>39814</v>
      </c>
      <c r="N627" s="43">
        <f t="shared" si="92"/>
        <v>39835</v>
      </c>
      <c r="O627" s="43">
        <f t="shared" si="93"/>
        <v>39814</v>
      </c>
      <c r="P627" s="43">
        <f t="shared" si="94"/>
        <v>39814</v>
      </c>
      <c r="Q627" s="41">
        <f t="shared" si="95"/>
        <v>2009</v>
      </c>
      <c r="R627" s="41">
        <f t="shared" si="96"/>
        <v>2009</v>
      </c>
      <c r="S627" s="43" t="str">
        <f>YEAR(Taulukko1[[#This Row],[Alku KK]])&amp;"Q"&amp;ROUNDDOWN((MONTH(Taulukko1[[#This Row],[Alku KK]])-1)/3+1,0)</f>
        <v>2009Q1</v>
      </c>
      <c r="T627" s="43" t="str">
        <f>YEAR(Taulukko1[[#This Row],[Loppu KK]])&amp;"Q"&amp;ROUNDDOWN((MONTH(Taulukko1[[#This Row],[Loppu KK]])-1)/3+1,0)</f>
        <v>2009Q1</v>
      </c>
      <c r="U627" s="66">
        <f>IF(COUNT(Taulukko1[[#This Row],[Neuvottelujen alaiset ]])=1,Taulukko1[[#This Row],[Neuvottelujen alaiset ]],Taulukko1[[#This Row],[Vähennystarve]])</f>
        <v>360</v>
      </c>
      <c r="V627" s="44">
        <f t="shared" si="97"/>
        <v>0</v>
      </c>
      <c r="W627" s="44">
        <f t="shared" si="98"/>
        <v>2.7777777777777776E-2</v>
      </c>
      <c r="X627" s="44" t="e">
        <f t="shared" si="99"/>
        <v>#DIV/0!</v>
      </c>
      <c r="Y627" s="90" t="b">
        <f>AND(MONTH(Taulukko1[[#This Row],[Alku PVM]] )=6,DAY(Taulukko1[[#This Row],[Alku PVM]] )&gt;19)</f>
        <v>0</v>
      </c>
      <c r="Z627" s="90" t="b">
        <f>AND(MONTH(Taulukko1[[#This Row],[Loppu PVM]] )=6,DAY(Taulukko1[[#This Row],[Loppu PVM]] )&gt;19)</f>
        <v>0</v>
      </c>
      <c r="AA627" s="90" t="b">
        <f>OR(MONTH(Taulukko1[[#This Row],[Alku PVM]] )&lt;=5,AND(MONTH(Taulukko1[[#This Row],[Alku PVM]] )=6,DAY(Taulukko1[[#This Row],[Alku PVM]] )&lt;20))</f>
        <v>1</v>
      </c>
      <c r="AB627" s="90" t="b">
        <f>OR(MONTH(Taulukko1[[#This Row],[Loppu PVM]])&lt;=5,AND(MONTH(Taulukko1[[#This Row],[Loppu PVM]] )=6,DAY(Taulukko1[[#This Row],[Loppu PVM]])&lt;20))</f>
        <v>1</v>
      </c>
      <c r="AC627" s="90" t="b">
        <f>OR(MONTH(Taulukko1[[#This Row],[Alku PVM]] )&lt;=3,AND(MONTH(Taulukko1[[#This Row],[Alku PVM]] )=3))</f>
        <v>1</v>
      </c>
      <c r="AD627" s="90" t="b">
        <f>OR(MONTH(Taulukko1[[#This Row],[Loppu PVM]] )&lt;=3,AND(MONTH(Taulukko1[[#This Row],[Loppu PVM]] )=3))</f>
        <v>1</v>
      </c>
      <c r="AE627" s="90" t="b">
        <f>OR(MONTH(Taulukko1[[#This Row],[Alku PVM]] )&lt;=9,AND(MONTH(Taulukko1[[#This Row],[Alku PVM]] )=9))</f>
        <v>1</v>
      </c>
      <c r="AF627" s="90" t="b">
        <f>OR(MONTH(Taulukko1[[#This Row],[Loppu PVM]])&lt;=9,AND(MONTH(Taulukko1[[#This Row],[Loppu PVM]] )=9))</f>
        <v>1</v>
      </c>
      <c r="AG627" s="90" t="b">
        <f>OR(MONTH(Taulukko1[[#This Row],[Alku PVM]] )&lt;=6,AND(MONTH(Taulukko1[[#This Row],[Alku PVM]] )=6))</f>
        <v>1</v>
      </c>
      <c r="AH627" s="90" t="b">
        <f>OR(MONTH(Taulukko1[[#This Row],[Loppu PVM]])&lt;=6,AND(MONTH(Taulukko1[[#This Row],[Loppu PVM]] )=6))</f>
        <v>1</v>
      </c>
    </row>
    <row r="628" spans="1:34" ht="12.75" customHeight="1">
      <c r="A628" t="s">
        <v>1430</v>
      </c>
      <c r="B628" s="23">
        <v>39814</v>
      </c>
      <c r="C628" t="s">
        <v>2401</v>
      </c>
      <c r="F628" s="4">
        <v>39877</v>
      </c>
      <c r="G628" s="5">
        <v>19</v>
      </c>
      <c r="H628" s="16">
        <v>19</v>
      </c>
      <c r="I628" s="126" t="e">
        <f>INDEX('TOL2008'!B:B,MATCH(A628,'TOL2008'!A:A,0))</f>
        <v>#N/A</v>
      </c>
      <c r="J628" s="126" t="e">
        <f>INDEX(Pääluokka!$H$2:$H$100,MATCH(VALUE(LEFT(Taulukko1[[#This Row],[TOL2008]],2)),Pääluokka!$G$2:$G$100,0))</f>
        <v>#N/A</v>
      </c>
      <c r="K628" s="126" t="e">
        <f>INDEX(Pääluokka!$I$2:$I$100,MATCH(VALUE(LEFT(Taulukko1[[#This Row],[TOL2008]],2)),Pääluokka!$G$2:$G$100,0))</f>
        <v>#N/A</v>
      </c>
      <c r="L628" s="41">
        <f t="shared" si="90"/>
        <v>63</v>
      </c>
      <c r="M628" s="43">
        <f t="shared" si="91"/>
        <v>39814</v>
      </c>
      <c r="N628" s="43">
        <f t="shared" si="92"/>
        <v>39877</v>
      </c>
      <c r="O628" s="43">
        <f t="shared" si="93"/>
        <v>39814</v>
      </c>
      <c r="P628" s="43">
        <f t="shared" si="94"/>
        <v>39873</v>
      </c>
      <c r="Q628" s="41">
        <f t="shared" si="95"/>
        <v>2009</v>
      </c>
      <c r="R628" s="41">
        <f t="shared" si="96"/>
        <v>2009</v>
      </c>
      <c r="S628" s="43" t="str">
        <f>YEAR(Taulukko1[[#This Row],[Alku KK]])&amp;"Q"&amp;ROUNDDOWN((MONTH(Taulukko1[[#This Row],[Alku KK]])-1)/3+1,0)</f>
        <v>2009Q1</v>
      </c>
      <c r="T628" s="43" t="str">
        <f>YEAR(Taulukko1[[#This Row],[Loppu KK]])&amp;"Q"&amp;ROUNDDOWN((MONTH(Taulukko1[[#This Row],[Loppu KK]])-1)/3+1,0)</f>
        <v>2009Q1</v>
      </c>
      <c r="U628" s="66">
        <f>IF(COUNT(Taulukko1[[#This Row],[Neuvottelujen alaiset ]])=1,Taulukko1[[#This Row],[Neuvottelujen alaiset ]],Taulukko1[[#This Row],[Vähennystarve]])</f>
        <v>19</v>
      </c>
      <c r="V628" s="44" t="str">
        <f t="shared" si="97"/>
        <v>NA</v>
      </c>
      <c r="W628" s="44">
        <f t="shared" si="98"/>
        <v>1</v>
      </c>
      <c r="X628" s="44" t="str">
        <f t="shared" si="99"/>
        <v>NA</v>
      </c>
      <c r="Y628" s="90" t="b">
        <f>AND(MONTH(Taulukko1[[#This Row],[Alku PVM]] )=6,DAY(Taulukko1[[#This Row],[Alku PVM]] )&gt;19)</f>
        <v>0</v>
      </c>
      <c r="Z628" s="90" t="b">
        <f>AND(MONTH(Taulukko1[[#This Row],[Loppu PVM]] )=6,DAY(Taulukko1[[#This Row],[Loppu PVM]] )&gt;19)</f>
        <v>0</v>
      </c>
      <c r="AA628" s="90" t="b">
        <f>OR(MONTH(Taulukko1[[#This Row],[Alku PVM]] )&lt;=5,AND(MONTH(Taulukko1[[#This Row],[Alku PVM]] )=6,DAY(Taulukko1[[#This Row],[Alku PVM]] )&lt;20))</f>
        <v>1</v>
      </c>
      <c r="AB628" s="90" t="b">
        <f>OR(MONTH(Taulukko1[[#This Row],[Loppu PVM]])&lt;=5,AND(MONTH(Taulukko1[[#This Row],[Loppu PVM]] )=6,DAY(Taulukko1[[#This Row],[Loppu PVM]])&lt;20))</f>
        <v>1</v>
      </c>
      <c r="AC628" s="90" t="b">
        <f>OR(MONTH(Taulukko1[[#This Row],[Alku PVM]] )&lt;=3,AND(MONTH(Taulukko1[[#This Row],[Alku PVM]] )=3))</f>
        <v>1</v>
      </c>
      <c r="AD628" s="90" t="b">
        <f>OR(MONTH(Taulukko1[[#This Row],[Loppu PVM]] )&lt;=3,AND(MONTH(Taulukko1[[#This Row],[Loppu PVM]] )=3))</f>
        <v>1</v>
      </c>
      <c r="AE628" s="90" t="b">
        <f>OR(MONTH(Taulukko1[[#This Row],[Alku PVM]] )&lt;=9,AND(MONTH(Taulukko1[[#This Row],[Alku PVM]] )=9))</f>
        <v>1</v>
      </c>
      <c r="AF628" s="90" t="b">
        <f>OR(MONTH(Taulukko1[[#This Row],[Loppu PVM]])&lt;=9,AND(MONTH(Taulukko1[[#This Row],[Loppu PVM]] )=9))</f>
        <v>1</v>
      </c>
      <c r="AG628" s="90" t="b">
        <f>OR(MONTH(Taulukko1[[#This Row],[Alku PVM]] )&lt;=6,AND(MONTH(Taulukko1[[#This Row],[Alku PVM]] )=6))</f>
        <v>1</v>
      </c>
      <c r="AH628" s="90" t="b">
        <f>OR(MONTH(Taulukko1[[#This Row],[Loppu PVM]])&lt;=6,AND(MONTH(Taulukko1[[#This Row],[Loppu PVM]] )=6))</f>
        <v>1</v>
      </c>
    </row>
    <row r="629" spans="1:34" ht="12.75" customHeight="1">
      <c r="A629" t="s">
        <v>2395</v>
      </c>
      <c r="B629" s="23">
        <v>39814</v>
      </c>
      <c r="C629" t="s">
        <v>2394</v>
      </c>
      <c r="F629" s="4">
        <v>39834</v>
      </c>
      <c r="G629" s="5">
        <v>0</v>
      </c>
      <c r="H629" s="16">
        <v>66</v>
      </c>
      <c r="I629" s="126" t="e">
        <f>INDEX('TOL2008'!B:B,MATCH(A629,'TOL2008'!A:A,0))</f>
        <v>#N/A</v>
      </c>
      <c r="J629" s="126" t="e">
        <f>INDEX(Pääluokka!$H$2:$H$100,MATCH(VALUE(LEFT(Taulukko1[[#This Row],[TOL2008]],2)),Pääluokka!$G$2:$G$100,0))</f>
        <v>#N/A</v>
      </c>
      <c r="K629" s="126" t="e">
        <f>INDEX(Pääluokka!$I$2:$I$100,MATCH(VALUE(LEFT(Taulukko1[[#This Row],[TOL2008]],2)),Pääluokka!$G$2:$G$100,0))</f>
        <v>#N/A</v>
      </c>
      <c r="L629" s="41">
        <f t="shared" si="90"/>
        <v>20</v>
      </c>
      <c r="M629" s="43">
        <f t="shared" si="91"/>
        <v>39814</v>
      </c>
      <c r="N629" s="43">
        <f t="shared" si="92"/>
        <v>39834</v>
      </c>
      <c r="O629" s="43">
        <f t="shared" si="93"/>
        <v>39814</v>
      </c>
      <c r="P629" s="43">
        <f t="shared" si="94"/>
        <v>39814</v>
      </c>
      <c r="Q629" s="41">
        <f t="shared" si="95"/>
        <v>2009</v>
      </c>
      <c r="R629" s="41">
        <f t="shared" si="96"/>
        <v>2009</v>
      </c>
      <c r="S629" s="43" t="str">
        <f>YEAR(Taulukko1[[#This Row],[Alku KK]])&amp;"Q"&amp;ROUNDDOWN((MONTH(Taulukko1[[#This Row],[Alku KK]])-1)/3+1,0)</f>
        <v>2009Q1</v>
      </c>
      <c r="T629" s="43" t="str">
        <f>YEAR(Taulukko1[[#This Row],[Loppu KK]])&amp;"Q"&amp;ROUNDDOWN((MONTH(Taulukko1[[#This Row],[Loppu KK]])-1)/3+1,0)</f>
        <v>2009Q1</v>
      </c>
      <c r="U629" s="66">
        <f>IF(COUNT(Taulukko1[[#This Row],[Neuvottelujen alaiset ]])=1,Taulukko1[[#This Row],[Neuvottelujen alaiset ]],Taulukko1[[#This Row],[Vähennystarve]])</f>
        <v>66</v>
      </c>
      <c r="V629" s="44" t="str">
        <f t="shared" si="97"/>
        <v>NA</v>
      </c>
      <c r="W629" s="44">
        <f t="shared" si="98"/>
        <v>0</v>
      </c>
      <c r="X629" s="44" t="str">
        <f t="shared" si="99"/>
        <v>NA</v>
      </c>
      <c r="Y629" s="90" t="b">
        <f>AND(MONTH(Taulukko1[[#This Row],[Alku PVM]] )=6,DAY(Taulukko1[[#This Row],[Alku PVM]] )&gt;19)</f>
        <v>0</v>
      </c>
      <c r="Z629" s="90" t="b">
        <f>AND(MONTH(Taulukko1[[#This Row],[Loppu PVM]] )=6,DAY(Taulukko1[[#This Row],[Loppu PVM]] )&gt;19)</f>
        <v>0</v>
      </c>
      <c r="AA629" s="90" t="b">
        <f>OR(MONTH(Taulukko1[[#This Row],[Alku PVM]] )&lt;=5,AND(MONTH(Taulukko1[[#This Row],[Alku PVM]] )=6,DAY(Taulukko1[[#This Row],[Alku PVM]] )&lt;20))</f>
        <v>1</v>
      </c>
      <c r="AB629" s="90" t="b">
        <f>OR(MONTH(Taulukko1[[#This Row],[Loppu PVM]])&lt;=5,AND(MONTH(Taulukko1[[#This Row],[Loppu PVM]] )=6,DAY(Taulukko1[[#This Row],[Loppu PVM]])&lt;20))</f>
        <v>1</v>
      </c>
      <c r="AC629" s="90" t="b">
        <f>OR(MONTH(Taulukko1[[#This Row],[Alku PVM]] )&lt;=3,AND(MONTH(Taulukko1[[#This Row],[Alku PVM]] )=3))</f>
        <v>1</v>
      </c>
      <c r="AD629" s="90" t="b">
        <f>OR(MONTH(Taulukko1[[#This Row],[Loppu PVM]] )&lt;=3,AND(MONTH(Taulukko1[[#This Row],[Loppu PVM]] )=3))</f>
        <v>1</v>
      </c>
      <c r="AE629" s="90" t="b">
        <f>OR(MONTH(Taulukko1[[#This Row],[Alku PVM]] )&lt;=9,AND(MONTH(Taulukko1[[#This Row],[Alku PVM]] )=9))</f>
        <v>1</v>
      </c>
      <c r="AF629" s="90" t="b">
        <f>OR(MONTH(Taulukko1[[#This Row],[Loppu PVM]])&lt;=9,AND(MONTH(Taulukko1[[#This Row],[Loppu PVM]] )=9))</f>
        <v>1</v>
      </c>
      <c r="AG629" s="90" t="b">
        <f>OR(MONTH(Taulukko1[[#This Row],[Alku PVM]] )&lt;=6,AND(MONTH(Taulukko1[[#This Row],[Alku PVM]] )=6))</f>
        <v>1</v>
      </c>
      <c r="AH629" s="90" t="b">
        <f>OR(MONTH(Taulukko1[[#This Row],[Loppu PVM]])&lt;=6,AND(MONTH(Taulukko1[[#This Row],[Loppu PVM]] )=6))</f>
        <v>1</v>
      </c>
    </row>
    <row r="630" spans="1:34" ht="12.75" customHeight="1">
      <c r="A630" t="s">
        <v>2308</v>
      </c>
      <c r="B630" s="23">
        <v>39814</v>
      </c>
      <c r="C630" t="s">
        <v>2307</v>
      </c>
      <c r="F630" s="4">
        <v>39839</v>
      </c>
      <c r="G630" s="5">
        <v>32</v>
      </c>
      <c r="H630" s="16">
        <v>88</v>
      </c>
      <c r="I630" s="126" t="e">
        <f>INDEX('TOL2008'!B:B,MATCH(A630,'TOL2008'!A:A,0))</f>
        <v>#N/A</v>
      </c>
      <c r="J630" s="126" t="e">
        <f>INDEX(Pääluokka!$H$2:$H$100,MATCH(VALUE(LEFT(Taulukko1[[#This Row],[TOL2008]],2)),Pääluokka!$G$2:$G$100,0))</f>
        <v>#N/A</v>
      </c>
      <c r="K630" s="126" t="e">
        <f>INDEX(Pääluokka!$I$2:$I$100,MATCH(VALUE(LEFT(Taulukko1[[#This Row],[TOL2008]],2)),Pääluokka!$G$2:$G$100,0))</f>
        <v>#N/A</v>
      </c>
      <c r="L630" s="41">
        <f t="shared" si="90"/>
        <v>25</v>
      </c>
      <c r="M630" s="43">
        <f t="shared" si="91"/>
        <v>39814</v>
      </c>
      <c r="N630" s="43">
        <f t="shared" si="92"/>
        <v>39839</v>
      </c>
      <c r="O630" s="43">
        <f t="shared" si="93"/>
        <v>39814</v>
      </c>
      <c r="P630" s="43">
        <f t="shared" si="94"/>
        <v>39814</v>
      </c>
      <c r="Q630" s="41">
        <f t="shared" si="95"/>
        <v>2009</v>
      </c>
      <c r="R630" s="41">
        <f t="shared" si="96"/>
        <v>2009</v>
      </c>
      <c r="S630" s="43" t="str">
        <f>YEAR(Taulukko1[[#This Row],[Alku KK]])&amp;"Q"&amp;ROUNDDOWN((MONTH(Taulukko1[[#This Row],[Alku KK]])-1)/3+1,0)</f>
        <v>2009Q1</v>
      </c>
      <c r="T630" s="43" t="str">
        <f>YEAR(Taulukko1[[#This Row],[Loppu KK]])&amp;"Q"&amp;ROUNDDOWN((MONTH(Taulukko1[[#This Row],[Loppu KK]])-1)/3+1,0)</f>
        <v>2009Q1</v>
      </c>
      <c r="U630" s="66">
        <f>IF(COUNT(Taulukko1[[#This Row],[Neuvottelujen alaiset ]])=1,Taulukko1[[#This Row],[Neuvottelujen alaiset ]],Taulukko1[[#This Row],[Vähennystarve]])</f>
        <v>88</v>
      </c>
      <c r="V630" s="44" t="str">
        <f t="shared" si="97"/>
        <v>NA</v>
      </c>
      <c r="W630" s="44">
        <f t="shared" si="98"/>
        <v>0.36363636363636365</v>
      </c>
      <c r="X630" s="44" t="str">
        <f t="shared" si="99"/>
        <v>NA</v>
      </c>
      <c r="Y630" s="90" t="b">
        <f>AND(MONTH(Taulukko1[[#This Row],[Alku PVM]] )=6,DAY(Taulukko1[[#This Row],[Alku PVM]] )&gt;19)</f>
        <v>0</v>
      </c>
      <c r="Z630" s="90" t="b">
        <f>AND(MONTH(Taulukko1[[#This Row],[Loppu PVM]] )=6,DAY(Taulukko1[[#This Row],[Loppu PVM]] )&gt;19)</f>
        <v>0</v>
      </c>
      <c r="AA630" s="90" t="b">
        <f>OR(MONTH(Taulukko1[[#This Row],[Alku PVM]] )&lt;=5,AND(MONTH(Taulukko1[[#This Row],[Alku PVM]] )=6,DAY(Taulukko1[[#This Row],[Alku PVM]] )&lt;20))</f>
        <v>1</v>
      </c>
      <c r="AB630" s="90" t="b">
        <f>OR(MONTH(Taulukko1[[#This Row],[Loppu PVM]])&lt;=5,AND(MONTH(Taulukko1[[#This Row],[Loppu PVM]] )=6,DAY(Taulukko1[[#This Row],[Loppu PVM]])&lt;20))</f>
        <v>1</v>
      </c>
      <c r="AC630" s="90" t="b">
        <f>OR(MONTH(Taulukko1[[#This Row],[Alku PVM]] )&lt;=3,AND(MONTH(Taulukko1[[#This Row],[Alku PVM]] )=3))</f>
        <v>1</v>
      </c>
      <c r="AD630" s="90" t="b">
        <f>OR(MONTH(Taulukko1[[#This Row],[Loppu PVM]] )&lt;=3,AND(MONTH(Taulukko1[[#This Row],[Loppu PVM]] )=3))</f>
        <v>1</v>
      </c>
      <c r="AE630" s="90" t="b">
        <f>OR(MONTH(Taulukko1[[#This Row],[Alku PVM]] )&lt;=9,AND(MONTH(Taulukko1[[#This Row],[Alku PVM]] )=9))</f>
        <v>1</v>
      </c>
      <c r="AF630" s="90" t="b">
        <f>OR(MONTH(Taulukko1[[#This Row],[Loppu PVM]])&lt;=9,AND(MONTH(Taulukko1[[#This Row],[Loppu PVM]] )=9))</f>
        <v>1</v>
      </c>
      <c r="AG630" s="90" t="b">
        <f>OR(MONTH(Taulukko1[[#This Row],[Alku PVM]] )&lt;=6,AND(MONTH(Taulukko1[[#This Row],[Alku PVM]] )=6))</f>
        <v>1</v>
      </c>
      <c r="AH630" s="90" t="b">
        <f>OR(MONTH(Taulukko1[[#This Row],[Loppu PVM]])&lt;=6,AND(MONTH(Taulukko1[[#This Row],[Loppu PVM]] )=6))</f>
        <v>1</v>
      </c>
    </row>
    <row r="631" spans="1:34" ht="12.75" customHeight="1">
      <c r="A631" t="s">
        <v>2300</v>
      </c>
      <c r="B631" s="23">
        <v>39814</v>
      </c>
      <c r="C631" t="s">
        <v>2301</v>
      </c>
      <c r="F631" s="4">
        <v>39875</v>
      </c>
      <c r="G631" s="5">
        <v>0</v>
      </c>
      <c r="H631" s="22">
        <v>620</v>
      </c>
      <c r="I631" s="126" t="e">
        <f>INDEX('TOL2008'!B:B,MATCH(A631,'TOL2008'!A:A,0))</f>
        <v>#N/A</v>
      </c>
      <c r="J631" s="126" t="e">
        <f>INDEX(Pääluokka!$H$2:$H$100,MATCH(VALUE(LEFT(Taulukko1[[#This Row],[TOL2008]],2)),Pääluokka!$G$2:$G$100,0))</f>
        <v>#N/A</v>
      </c>
      <c r="K631" s="126" t="e">
        <f>INDEX(Pääluokka!$I$2:$I$100,MATCH(VALUE(LEFT(Taulukko1[[#This Row],[TOL2008]],2)),Pääluokka!$G$2:$G$100,0))</f>
        <v>#N/A</v>
      </c>
      <c r="L631" s="41">
        <f t="shared" si="90"/>
        <v>61</v>
      </c>
      <c r="M631" s="43">
        <f t="shared" si="91"/>
        <v>39814</v>
      </c>
      <c r="N631" s="43">
        <f t="shared" si="92"/>
        <v>39875</v>
      </c>
      <c r="O631" s="43">
        <f t="shared" si="93"/>
        <v>39814</v>
      </c>
      <c r="P631" s="43">
        <f t="shared" si="94"/>
        <v>39873</v>
      </c>
      <c r="Q631" s="41">
        <f t="shared" si="95"/>
        <v>2009</v>
      </c>
      <c r="R631" s="41">
        <f t="shared" si="96"/>
        <v>2009</v>
      </c>
      <c r="S631" s="43" t="str">
        <f>YEAR(Taulukko1[[#This Row],[Alku KK]])&amp;"Q"&amp;ROUNDDOWN((MONTH(Taulukko1[[#This Row],[Alku KK]])-1)/3+1,0)</f>
        <v>2009Q1</v>
      </c>
      <c r="T631" s="43" t="str">
        <f>YEAR(Taulukko1[[#This Row],[Loppu KK]])&amp;"Q"&amp;ROUNDDOWN((MONTH(Taulukko1[[#This Row],[Loppu KK]])-1)/3+1,0)</f>
        <v>2009Q1</v>
      </c>
      <c r="U631" s="66">
        <f>IF(COUNT(Taulukko1[[#This Row],[Neuvottelujen alaiset ]])=1,Taulukko1[[#This Row],[Neuvottelujen alaiset ]],Taulukko1[[#This Row],[Vähennystarve]])</f>
        <v>620</v>
      </c>
      <c r="V631" s="44" t="str">
        <f t="shared" si="97"/>
        <v>NA</v>
      </c>
      <c r="W631" s="44">
        <f t="shared" si="98"/>
        <v>0</v>
      </c>
      <c r="X631" s="44" t="str">
        <f t="shared" si="99"/>
        <v>NA</v>
      </c>
      <c r="Y631" s="90" t="b">
        <f>AND(MONTH(Taulukko1[[#This Row],[Alku PVM]] )=6,DAY(Taulukko1[[#This Row],[Alku PVM]] )&gt;19)</f>
        <v>0</v>
      </c>
      <c r="Z631" s="90" t="b">
        <f>AND(MONTH(Taulukko1[[#This Row],[Loppu PVM]] )=6,DAY(Taulukko1[[#This Row],[Loppu PVM]] )&gt;19)</f>
        <v>0</v>
      </c>
      <c r="AA631" s="90" t="b">
        <f>OR(MONTH(Taulukko1[[#This Row],[Alku PVM]] )&lt;=5,AND(MONTH(Taulukko1[[#This Row],[Alku PVM]] )=6,DAY(Taulukko1[[#This Row],[Alku PVM]] )&lt;20))</f>
        <v>1</v>
      </c>
      <c r="AB631" s="90" t="b">
        <f>OR(MONTH(Taulukko1[[#This Row],[Loppu PVM]])&lt;=5,AND(MONTH(Taulukko1[[#This Row],[Loppu PVM]] )=6,DAY(Taulukko1[[#This Row],[Loppu PVM]])&lt;20))</f>
        <v>1</v>
      </c>
      <c r="AC631" s="90" t="b">
        <f>OR(MONTH(Taulukko1[[#This Row],[Alku PVM]] )&lt;=3,AND(MONTH(Taulukko1[[#This Row],[Alku PVM]] )=3))</f>
        <v>1</v>
      </c>
      <c r="AD631" s="90" t="b">
        <f>OR(MONTH(Taulukko1[[#This Row],[Loppu PVM]] )&lt;=3,AND(MONTH(Taulukko1[[#This Row],[Loppu PVM]] )=3))</f>
        <v>1</v>
      </c>
      <c r="AE631" s="90" t="b">
        <f>OR(MONTH(Taulukko1[[#This Row],[Alku PVM]] )&lt;=9,AND(MONTH(Taulukko1[[#This Row],[Alku PVM]] )=9))</f>
        <v>1</v>
      </c>
      <c r="AF631" s="90" t="b">
        <f>OR(MONTH(Taulukko1[[#This Row],[Loppu PVM]])&lt;=9,AND(MONTH(Taulukko1[[#This Row],[Loppu PVM]] )=9))</f>
        <v>1</v>
      </c>
      <c r="AG631" s="90" t="b">
        <f>OR(MONTH(Taulukko1[[#This Row],[Alku PVM]] )&lt;=6,AND(MONTH(Taulukko1[[#This Row],[Alku PVM]] )=6))</f>
        <v>1</v>
      </c>
      <c r="AH631" s="90" t="b">
        <f>OR(MONTH(Taulukko1[[#This Row],[Loppu PVM]])&lt;=6,AND(MONTH(Taulukko1[[#This Row],[Loppu PVM]] )=6))</f>
        <v>1</v>
      </c>
    </row>
    <row r="632" spans="1:34" ht="12.75" customHeight="1">
      <c r="A632" t="s">
        <v>2788</v>
      </c>
      <c r="B632" s="23">
        <v>39815</v>
      </c>
      <c r="C632" t="s">
        <v>2787</v>
      </c>
      <c r="F632" s="4">
        <v>39850</v>
      </c>
      <c r="G632" s="5">
        <v>20</v>
      </c>
      <c r="H632" s="22">
        <v>130</v>
      </c>
      <c r="I632" s="126" t="e">
        <f>INDEX('TOL2008'!B:B,MATCH(A632,'TOL2008'!A:A,0))</f>
        <v>#N/A</v>
      </c>
      <c r="J632" s="126" t="e">
        <f>INDEX(Pääluokka!$H$2:$H$100,MATCH(VALUE(LEFT(Taulukko1[[#This Row],[TOL2008]],2)),Pääluokka!$G$2:$G$100,0))</f>
        <v>#N/A</v>
      </c>
      <c r="K632" s="126" t="e">
        <f>INDEX(Pääluokka!$I$2:$I$100,MATCH(VALUE(LEFT(Taulukko1[[#This Row],[TOL2008]],2)),Pääluokka!$G$2:$G$100,0))</f>
        <v>#N/A</v>
      </c>
      <c r="L632" s="41">
        <f t="shared" si="90"/>
        <v>35</v>
      </c>
      <c r="M632" s="43">
        <f t="shared" si="91"/>
        <v>39815</v>
      </c>
      <c r="N632" s="43">
        <f t="shared" si="92"/>
        <v>39850</v>
      </c>
      <c r="O632" s="43">
        <f t="shared" si="93"/>
        <v>39814</v>
      </c>
      <c r="P632" s="43">
        <f t="shared" si="94"/>
        <v>39845</v>
      </c>
      <c r="Q632" s="41">
        <f t="shared" si="95"/>
        <v>2009</v>
      </c>
      <c r="R632" s="41">
        <f t="shared" si="96"/>
        <v>2009</v>
      </c>
      <c r="S632" s="43" t="str">
        <f>YEAR(Taulukko1[[#This Row],[Alku KK]])&amp;"Q"&amp;ROUNDDOWN((MONTH(Taulukko1[[#This Row],[Alku KK]])-1)/3+1,0)</f>
        <v>2009Q1</v>
      </c>
      <c r="T632" s="43" t="str">
        <f>YEAR(Taulukko1[[#This Row],[Loppu KK]])&amp;"Q"&amp;ROUNDDOWN((MONTH(Taulukko1[[#This Row],[Loppu KK]])-1)/3+1,0)</f>
        <v>2009Q1</v>
      </c>
      <c r="U632" s="66">
        <f>IF(COUNT(Taulukko1[[#This Row],[Neuvottelujen alaiset ]])=1,Taulukko1[[#This Row],[Neuvottelujen alaiset ]],Taulukko1[[#This Row],[Vähennystarve]])</f>
        <v>130</v>
      </c>
      <c r="V632" s="44" t="str">
        <f t="shared" si="97"/>
        <v>NA</v>
      </c>
      <c r="W632" s="44">
        <f t="shared" si="98"/>
        <v>0.15384615384615385</v>
      </c>
      <c r="X632" s="44" t="str">
        <f t="shared" si="99"/>
        <v>NA</v>
      </c>
      <c r="Y632" s="90" t="b">
        <f>AND(MONTH(Taulukko1[[#This Row],[Alku PVM]] )=6,DAY(Taulukko1[[#This Row],[Alku PVM]] )&gt;19)</f>
        <v>0</v>
      </c>
      <c r="Z632" s="90" t="b">
        <f>AND(MONTH(Taulukko1[[#This Row],[Loppu PVM]] )=6,DAY(Taulukko1[[#This Row],[Loppu PVM]] )&gt;19)</f>
        <v>0</v>
      </c>
      <c r="AA632" s="90" t="b">
        <f>OR(MONTH(Taulukko1[[#This Row],[Alku PVM]] )&lt;=5,AND(MONTH(Taulukko1[[#This Row],[Alku PVM]] )=6,DAY(Taulukko1[[#This Row],[Alku PVM]] )&lt;20))</f>
        <v>1</v>
      </c>
      <c r="AB632" s="90" t="b">
        <f>OR(MONTH(Taulukko1[[#This Row],[Loppu PVM]])&lt;=5,AND(MONTH(Taulukko1[[#This Row],[Loppu PVM]] )=6,DAY(Taulukko1[[#This Row],[Loppu PVM]])&lt;20))</f>
        <v>1</v>
      </c>
      <c r="AC632" s="90" t="b">
        <f>OR(MONTH(Taulukko1[[#This Row],[Alku PVM]] )&lt;=3,AND(MONTH(Taulukko1[[#This Row],[Alku PVM]] )=3))</f>
        <v>1</v>
      </c>
      <c r="AD632" s="90" t="b">
        <f>OR(MONTH(Taulukko1[[#This Row],[Loppu PVM]] )&lt;=3,AND(MONTH(Taulukko1[[#This Row],[Loppu PVM]] )=3))</f>
        <v>1</v>
      </c>
      <c r="AE632" s="90" t="b">
        <f>OR(MONTH(Taulukko1[[#This Row],[Alku PVM]] )&lt;=9,AND(MONTH(Taulukko1[[#This Row],[Alku PVM]] )=9))</f>
        <v>1</v>
      </c>
      <c r="AF632" s="90" t="b">
        <f>OR(MONTH(Taulukko1[[#This Row],[Loppu PVM]])&lt;=9,AND(MONTH(Taulukko1[[#This Row],[Loppu PVM]] )=9))</f>
        <v>1</v>
      </c>
      <c r="AG632" s="90" t="b">
        <f>OR(MONTH(Taulukko1[[#This Row],[Alku PVM]] )&lt;=6,AND(MONTH(Taulukko1[[#This Row],[Alku PVM]] )=6))</f>
        <v>1</v>
      </c>
      <c r="AH632" s="90" t="b">
        <f>OR(MONTH(Taulukko1[[#This Row],[Loppu PVM]])&lt;=6,AND(MONTH(Taulukko1[[#This Row],[Loppu PVM]] )=6))</f>
        <v>1</v>
      </c>
    </row>
    <row r="633" spans="1:34" ht="12.75" customHeight="1">
      <c r="A633" t="s">
        <v>1931</v>
      </c>
      <c r="B633" s="23">
        <v>39815</v>
      </c>
      <c r="C633" t="s">
        <v>2506</v>
      </c>
      <c r="E633" s="62">
        <v>60</v>
      </c>
      <c r="F633" s="4">
        <v>39857</v>
      </c>
      <c r="G633" s="5">
        <v>10</v>
      </c>
      <c r="H633" s="22">
        <v>60</v>
      </c>
      <c r="I633" s="126" t="e">
        <f>INDEX('TOL2008'!B:B,MATCH(A633,'TOL2008'!A:A,0))</f>
        <v>#N/A</v>
      </c>
      <c r="J633" s="126" t="e">
        <f>INDEX(Pääluokka!$H$2:$H$100,MATCH(VALUE(LEFT(Taulukko1[[#This Row],[TOL2008]],2)),Pääluokka!$G$2:$G$100,0))</f>
        <v>#N/A</v>
      </c>
      <c r="K633" s="126" t="e">
        <f>INDEX(Pääluokka!$I$2:$I$100,MATCH(VALUE(LEFT(Taulukko1[[#This Row],[TOL2008]],2)),Pääluokka!$G$2:$G$100,0))</f>
        <v>#N/A</v>
      </c>
      <c r="L633" s="41">
        <f t="shared" si="90"/>
        <v>42</v>
      </c>
      <c r="M633" s="43">
        <f t="shared" si="91"/>
        <v>39815</v>
      </c>
      <c r="N633" s="43">
        <f t="shared" si="92"/>
        <v>39857</v>
      </c>
      <c r="O633" s="43">
        <f t="shared" si="93"/>
        <v>39814</v>
      </c>
      <c r="P633" s="43">
        <f t="shared" si="94"/>
        <v>39845</v>
      </c>
      <c r="Q633" s="41">
        <f t="shared" si="95"/>
        <v>2009</v>
      </c>
      <c r="R633" s="41">
        <f t="shared" si="96"/>
        <v>2009</v>
      </c>
      <c r="S633" s="43" t="str">
        <f>YEAR(Taulukko1[[#This Row],[Alku KK]])&amp;"Q"&amp;ROUNDDOWN((MONTH(Taulukko1[[#This Row],[Alku KK]])-1)/3+1,0)</f>
        <v>2009Q1</v>
      </c>
      <c r="T633" s="43" t="str">
        <f>YEAR(Taulukko1[[#This Row],[Loppu KK]])&amp;"Q"&amp;ROUNDDOWN((MONTH(Taulukko1[[#This Row],[Loppu KK]])-1)/3+1,0)</f>
        <v>2009Q1</v>
      </c>
      <c r="U633" s="66">
        <f>IF(COUNT(Taulukko1[[#This Row],[Neuvottelujen alaiset ]])=1,Taulukko1[[#This Row],[Neuvottelujen alaiset ]],Taulukko1[[#This Row],[Vähennystarve]])</f>
        <v>60</v>
      </c>
      <c r="V633" s="44">
        <f t="shared" si="97"/>
        <v>1</v>
      </c>
      <c r="W633" s="44">
        <f t="shared" si="98"/>
        <v>0.16666666666666666</v>
      </c>
      <c r="X633" s="44">
        <f t="shared" si="99"/>
        <v>0.16666666666666666</v>
      </c>
      <c r="Y633" s="90" t="b">
        <f>AND(MONTH(Taulukko1[[#This Row],[Alku PVM]] )=6,DAY(Taulukko1[[#This Row],[Alku PVM]] )&gt;19)</f>
        <v>0</v>
      </c>
      <c r="Z633" s="90" t="b">
        <f>AND(MONTH(Taulukko1[[#This Row],[Loppu PVM]] )=6,DAY(Taulukko1[[#This Row],[Loppu PVM]] )&gt;19)</f>
        <v>0</v>
      </c>
      <c r="AA633" s="90" t="b">
        <f>OR(MONTH(Taulukko1[[#This Row],[Alku PVM]] )&lt;=5,AND(MONTH(Taulukko1[[#This Row],[Alku PVM]] )=6,DAY(Taulukko1[[#This Row],[Alku PVM]] )&lt;20))</f>
        <v>1</v>
      </c>
      <c r="AB633" s="90" t="b">
        <f>OR(MONTH(Taulukko1[[#This Row],[Loppu PVM]])&lt;=5,AND(MONTH(Taulukko1[[#This Row],[Loppu PVM]] )=6,DAY(Taulukko1[[#This Row],[Loppu PVM]])&lt;20))</f>
        <v>1</v>
      </c>
      <c r="AC633" s="90" t="b">
        <f>OR(MONTH(Taulukko1[[#This Row],[Alku PVM]] )&lt;=3,AND(MONTH(Taulukko1[[#This Row],[Alku PVM]] )=3))</f>
        <v>1</v>
      </c>
      <c r="AD633" s="90" t="b">
        <f>OR(MONTH(Taulukko1[[#This Row],[Loppu PVM]] )&lt;=3,AND(MONTH(Taulukko1[[#This Row],[Loppu PVM]] )=3))</f>
        <v>1</v>
      </c>
      <c r="AE633" s="90" t="b">
        <f>OR(MONTH(Taulukko1[[#This Row],[Alku PVM]] )&lt;=9,AND(MONTH(Taulukko1[[#This Row],[Alku PVM]] )=9))</f>
        <v>1</v>
      </c>
      <c r="AF633" s="90" t="b">
        <f>OR(MONTH(Taulukko1[[#This Row],[Loppu PVM]])&lt;=9,AND(MONTH(Taulukko1[[#This Row],[Loppu PVM]] )=9))</f>
        <v>1</v>
      </c>
      <c r="AG633" s="90" t="b">
        <f>OR(MONTH(Taulukko1[[#This Row],[Alku PVM]] )&lt;=6,AND(MONTH(Taulukko1[[#This Row],[Alku PVM]] )=6))</f>
        <v>1</v>
      </c>
      <c r="AH633" s="90" t="b">
        <f>OR(MONTH(Taulukko1[[#This Row],[Loppu PVM]])&lt;=6,AND(MONTH(Taulukko1[[#This Row],[Loppu PVM]] )=6))</f>
        <v>1</v>
      </c>
    </row>
    <row r="634" spans="1:34" ht="12.75" customHeight="1">
      <c r="A634" t="s">
        <v>2983</v>
      </c>
      <c r="B634" s="23">
        <v>39818</v>
      </c>
      <c r="C634" t="s">
        <v>2982</v>
      </c>
      <c r="F634" s="4">
        <v>39847</v>
      </c>
      <c r="G634" s="5">
        <v>9</v>
      </c>
      <c r="H634" s="16">
        <v>9</v>
      </c>
      <c r="I634" s="126" t="e">
        <f>INDEX('TOL2008'!B:B,MATCH(A634,'TOL2008'!A:A,0))</f>
        <v>#N/A</v>
      </c>
      <c r="J634" s="126" t="e">
        <f>INDEX(Pääluokka!$H$2:$H$100,MATCH(VALUE(LEFT(Taulukko1[[#This Row],[TOL2008]],2)),Pääluokka!$G$2:$G$100,0))</f>
        <v>#N/A</v>
      </c>
      <c r="K634" s="126" t="e">
        <f>INDEX(Pääluokka!$I$2:$I$100,MATCH(VALUE(LEFT(Taulukko1[[#This Row],[TOL2008]],2)),Pääluokka!$G$2:$G$100,0))</f>
        <v>#N/A</v>
      </c>
      <c r="L634" s="41">
        <f t="shared" si="90"/>
        <v>29</v>
      </c>
      <c r="M634" s="43">
        <f t="shared" si="91"/>
        <v>39818</v>
      </c>
      <c r="N634" s="43">
        <f t="shared" si="92"/>
        <v>39847</v>
      </c>
      <c r="O634" s="43">
        <f t="shared" si="93"/>
        <v>39814</v>
      </c>
      <c r="P634" s="43">
        <f t="shared" si="94"/>
        <v>39845</v>
      </c>
      <c r="Q634" s="41">
        <f t="shared" si="95"/>
        <v>2009</v>
      </c>
      <c r="R634" s="41">
        <f t="shared" si="96"/>
        <v>2009</v>
      </c>
      <c r="S634" s="43" t="str">
        <f>YEAR(Taulukko1[[#This Row],[Alku KK]])&amp;"Q"&amp;ROUNDDOWN((MONTH(Taulukko1[[#This Row],[Alku KK]])-1)/3+1,0)</f>
        <v>2009Q1</v>
      </c>
      <c r="T634" s="43" t="str">
        <f>YEAR(Taulukko1[[#This Row],[Loppu KK]])&amp;"Q"&amp;ROUNDDOWN((MONTH(Taulukko1[[#This Row],[Loppu KK]])-1)/3+1,0)</f>
        <v>2009Q1</v>
      </c>
      <c r="U634" s="66">
        <f>IF(COUNT(Taulukko1[[#This Row],[Neuvottelujen alaiset ]])=1,Taulukko1[[#This Row],[Neuvottelujen alaiset ]],Taulukko1[[#This Row],[Vähennystarve]])</f>
        <v>9</v>
      </c>
      <c r="V634" s="44" t="str">
        <f t="shared" si="97"/>
        <v>NA</v>
      </c>
      <c r="W634" s="44">
        <f t="shared" si="98"/>
        <v>1</v>
      </c>
      <c r="X634" s="44" t="str">
        <f t="shared" si="99"/>
        <v>NA</v>
      </c>
      <c r="Y634" s="90" t="b">
        <f>AND(MONTH(Taulukko1[[#This Row],[Alku PVM]] )=6,DAY(Taulukko1[[#This Row],[Alku PVM]] )&gt;19)</f>
        <v>0</v>
      </c>
      <c r="Z634" s="90" t="b">
        <f>AND(MONTH(Taulukko1[[#This Row],[Loppu PVM]] )=6,DAY(Taulukko1[[#This Row],[Loppu PVM]] )&gt;19)</f>
        <v>0</v>
      </c>
      <c r="AA634" s="90" t="b">
        <f>OR(MONTH(Taulukko1[[#This Row],[Alku PVM]] )&lt;=5,AND(MONTH(Taulukko1[[#This Row],[Alku PVM]] )=6,DAY(Taulukko1[[#This Row],[Alku PVM]] )&lt;20))</f>
        <v>1</v>
      </c>
      <c r="AB634" s="90" t="b">
        <f>OR(MONTH(Taulukko1[[#This Row],[Loppu PVM]])&lt;=5,AND(MONTH(Taulukko1[[#This Row],[Loppu PVM]] )=6,DAY(Taulukko1[[#This Row],[Loppu PVM]])&lt;20))</f>
        <v>1</v>
      </c>
      <c r="AC634" s="90" t="b">
        <f>OR(MONTH(Taulukko1[[#This Row],[Alku PVM]] )&lt;=3,AND(MONTH(Taulukko1[[#This Row],[Alku PVM]] )=3))</f>
        <v>1</v>
      </c>
      <c r="AD634" s="90" t="b">
        <f>OR(MONTH(Taulukko1[[#This Row],[Loppu PVM]] )&lt;=3,AND(MONTH(Taulukko1[[#This Row],[Loppu PVM]] )=3))</f>
        <v>1</v>
      </c>
      <c r="AE634" s="90" t="b">
        <f>OR(MONTH(Taulukko1[[#This Row],[Alku PVM]] )&lt;=9,AND(MONTH(Taulukko1[[#This Row],[Alku PVM]] )=9))</f>
        <v>1</v>
      </c>
      <c r="AF634" s="90" t="b">
        <f>OR(MONTH(Taulukko1[[#This Row],[Loppu PVM]])&lt;=9,AND(MONTH(Taulukko1[[#This Row],[Loppu PVM]] )=9))</f>
        <v>1</v>
      </c>
      <c r="AG634" s="90" t="b">
        <f>OR(MONTH(Taulukko1[[#This Row],[Alku PVM]] )&lt;=6,AND(MONTH(Taulukko1[[#This Row],[Alku PVM]] )=6))</f>
        <v>1</v>
      </c>
      <c r="AH634" s="90" t="b">
        <f>OR(MONTH(Taulukko1[[#This Row],[Loppu PVM]])&lt;=6,AND(MONTH(Taulukko1[[#This Row],[Loppu PVM]] )=6))</f>
        <v>1</v>
      </c>
    </row>
    <row r="635" spans="1:34" ht="12.75" customHeight="1">
      <c r="A635" t="s">
        <v>1111</v>
      </c>
      <c r="B635" s="23">
        <v>39818</v>
      </c>
      <c r="C635" t="s">
        <v>2792</v>
      </c>
      <c r="F635" s="4">
        <v>39848</v>
      </c>
      <c r="G635" s="5">
        <v>0</v>
      </c>
      <c r="H635" s="16">
        <v>120</v>
      </c>
      <c r="I635" s="126">
        <f>INDEX('TOL2008'!B:B,MATCH(A635,'TOL2008'!A:A,0))</f>
        <v>16220</v>
      </c>
      <c r="J635" s="126" t="str">
        <f>INDEX(Pääluokka!$H$2:$H$100,MATCH(VALUE(LEFT(Taulukko1[[#This Row],[TOL2008]],2)),Pääluokka!$G$2:$G$100,0))</f>
        <v>Teollisuus</v>
      </c>
      <c r="K635" s="126" t="str">
        <f>INDEX(Pääluokka!$I$2:$I$100,MATCH(VALUE(LEFT(Taulukko1[[#This Row],[TOL2008]],2)),Pääluokka!$G$2:$G$100,0))</f>
        <v>Teollisuus (C-E)</v>
      </c>
      <c r="L635" s="41">
        <f t="shared" si="90"/>
        <v>30</v>
      </c>
      <c r="M635" s="43">
        <f t="shared" si="91"/>
        <v>39818</v>
      </c>
      <c r="N635" s="43">
        <f t="shared" si="92"/>
        <v>39848</v>
      </c>
      <c r="O635" s="43">
        <f t="shared" si="93"/>
        <v>39814</v>
      </c>
      <c r="P635" s="43">
        <f t="shared" si="94"/>
        <v>39845</v>
      </c>
      <c r="Q635" s="41">
        <f t="shared" si="95"/>
        <v>2009</v>
      </c>
      <c r="R635" s="41">
        <f t="shared" si="96"/>
        <v>2009</v>
      </c>
      <c r="S635" s="43" t="str">
        <f>YEAR(Taulukko1[[#This Row],[Alku KK]])&amp;"Q"&amp;ROUNDDOWN((MONTH(Taulukko1[[#This Row],[Alku KK]])-1)/3+1,0)</f>
        <v>2009Q1</v>
      </c>
      <c r="T635" s="43" t="str">
        <f>YEAR(Taulukko1[[#This Row],[Loppu KK]])&amp;"Q"&amp;ROUNDDOWN((MONTH(Taulukko1[[#This Row],[Loppu KK]])-1)/3+1,0)</f>
        <v>2009Q1</v>
      </c>
      <c r="U635" s="66">
        <f>IF(COUNT(Taulukko1[[#This Row],[Neuvottelujen alaiset ]])=1,Taulukko1[[#This Row],[Neuvottelujen alaiset ]],Taulukko1[[#This Row],[Vähennystarve]])</f>
        <v>120</v>
      </c>
      <c r="V635" s="44" t="str">
        <f t="shared" si="97"/>
        <v>NA</v>
      </c>
      <c r="W635" s="44">
        <f t="shared" si="98"/>
        <v>0</v>
      </c>
      <c r="X635" s="44" t="str">
        <f t="shared" si="99"/>
        <v>NA</v>
      </c>
      <c r="Y635" s="90" t="b">
        <f>AND(MONTH(Taulukko1[[#This Row],[Alku PVM]] )=6,DAY(Taulukko1[[#This Row],[Alku PVM]] )&gt;19)</f>
        <v>0</v>
      </c>
      <c r="Z635" s="90" t="b">
        <f>AND(MONTH(Taulukko1[[#This Row],[Loppu PVM]] )=6,DAY(Taulukko1[[#This Row],[Loppu PVM]] )&gt;19)</f>
        <v>0</v>
      </c>
      <c r="AA635" s="90" t="b">
        <f>OR(MONTH(Taulukko1[[#This Row],[Alku PVM]] )&lt;=5,AND(MONTH(Taulukko1[[#This Row],[Alku PVM]] )=6,DAY(Taulukko1[[#This Row],[Alku PVM]] )&lt;20))</f>
        <v>1</v>
      </c>
      <c r="AB635" s="90" t="b">
        <f>OR(MONTH(Taulukko1[[#This Row],[Loppu PVM]])&lt;=5,AND(MONTH(Taulukko1[[#This Row],[Loppu PVM]] )=6,DAY(Taulukko1[[#This Row],[Loppu PVM]])&lt;20))</f>
        <v>1</v>
      </c>
      <c r="AC635" s="90" t="b">
        <f>OR(MONTH(Taulukko1[[#This Row],[Alku PVM]] )&lt;=3,AND(MONTH(Taulukko1[[#This Row],[Alku PVM]] )=3))</f>
        <v>1</v>
      </c>
      <c r="AD635" s="90" t="b">
        <f>OR(MONTH(Taulukko1[[#This Row],[Loppu PVM]] )&lt;=3,AND(MONTH(Taulukko1[[#This Row],[Loppu PVM]] )=3))</f>
        <v>1</v>
      </c>
      <c r="AE635" s="90" t="b">
        <f>OR(MONTH(Taulukko1[[#This Row],[Alku PVM]] )&lt;=9,AND(MONTH(Taulukko1[[#This Row],[Alku PVM]] )=9))</f>
        <v>1</v>
      </c>
      <c r="AF635" s="90" t="b">
        <f>OR(MONTH(Taulukko1[[#This Row],[Loppu PVM]])&lt;=9,AND(MONTH(Taulukko1[[#This Row],[Loppu PVM]] )=9))</f>
        <v>1</v>
      </c>
      <c r="AG635" s="90" t="b">
        <f>OR(MONTH(Taulukko1[[#This Row],[Alku PVM]] )&lt;=6,AND(MONTH(Taulukko1[[#This Row],[Alku PVM]] )=6))</f>
        <v>1</v>
      </c>
      <c r="AH635" s="90" t="b">
        <f>OR(MONTH(Taulukko1[[#This Row],[Loppu PVM]])&lt;=6,AND(MONTH(Taulukko1[[#This Row],[Loppu PVM]] )=6))</f>
        <v>1</v>
      </c>
    </row>
    <row r="636" spans="1:34" ht="12.75" customHeight="1">
      <c r="A636" t="s">
        <v>872</v>
      </c>
      <c r="B636" s="23">
        <v>39818</v>
      </c>
      <c r="C636" t="s">
        <v>2446</v>
      </c>
      <c r="F636" s="4">
        <v>39860</v>
      </c>
      <c r="G636" s="5">
        <v>78</v>
      </c>
      <c r="H636" s="22">
        <v>950</v>
      </c>
      <c r="I636" s="126" t="str">
        <f>INDEX('TOL2008'!B:B,MATCH(A636,'TOL2008'!A:A,0))</f>
        <v>28920</v>
      </c>
      <c r="J636" s="126" t="str">
        <f>INDEX(Pääluokka!$H$2:$H$100,MATCH(VALUE(LEFT(Taulukko1[[#This Row],[TOL2008]],2)),Pääluokka!$G$2:$G$100,0))</f>
        <v>Teollisuus</v>
      </c>
      <c r="K636" s="126" t="str">
        <f>INDEX(Pääluokka!$I$2:$I$100,MATCH(VALUE(LEFT(Taulukko1[[#This Row],[TOL2008]],2)),Pääluokka!$G$2:$G$100,0))</f>
        <v>Teollisuus (C-E)</v>
      </c>
      <c r="L636" s="41">
        <f t="shared" si="90"/>
        <v>42</v>
      </c>
      <c r="M636" s="43">
        <f t="shared" si="91"/>
        <v>39818</v>
      </c>
      <c r="N636" s="43">
        <f t="shared" si="92"/>
        <v>39860</v>
      </c>
      <c r="O636" s="43">
        <f t="shared" si="93"/>
        <v>39814</v>
      </c>
      <c r="P636" s="43">
        <f t="shared" si="94"/>
        <v>39845</v>
      </c>
      <c r="Q636" s="41">
        <f t="shared" si="95"/>
        <v>2009</v>
      </c>
      <c r="R636" s="41">
        <f t="shared" si="96"/>
        <v>2009</v>
      </c>
      <c r="S636" s="43" t="str">
        <f>YEAR(Taulukko1[[#This Row],[Alku KK]])&amp;"Q"&amp;ROUNDDOWN((MONTH(Taulukko1[[#This Row],[Alku KK]])-1)/3+1,0)</f>
        <v>2009Q1</v>
      </c>
      <c r="T636" s="43" t="str">
        <f>YEAR(Taulukko1[[#This Row],[Loppu KK]])&amp;"Q"&amp;ROUNDDOWN((MONTH(Taulukko1[[#This Row],[Loppu KK]])-1)/3+1,0)</f>
        <v>2009Q1</v>
      </c>
      <c r="U636" s="66">
        <f>IF(COUNT(Taulukko1[[#This Row],[Neuvottelujen alaiset ]])=1,Taulukko1[[#This Row],[Neuvottelujen alaiset ]],Taulukko1[[#This Row],[Vähennystarve]])</f>
        <v>950</v>
      </c>
      <c r="V636" s="44" t="str">
        <f t="shared" si="97"/>
        <v>NA</v>
      </c>
      <c r="W636" s="44">
        <f t="shared" si="98"/>
        <v>8.2105263157894737E-2</v>
      </c>
      <c r="X636" s="44" t="str">
        <f t="shared" si="99"/>
        <v>NA</v>
      </c>
      <c r="Y636" s="90" t="b">
        <f>AND(MONTH(Taulukko1[[#This Row],[Alku PVM]] )=6,DAY(Taulukko1[[#This Row],[Alku PVM]] )&gt;19)</f>
        <v>0</v>
      </c>
      <c r="Z636" s="90" t="b">
        <f>AND(MONTH(Taulukko1[[#This Row],[Loppu PVM]] )=6,DAY(Taulukko1[[#This Row],[Loppu PVM]] )&gt;19)</f>
        <v>0</v>
      </c>
      <c r="AA636" s="90" t="b">
        <f>OR(MONTH(Taulukko1[[#This Row],[Alku PVM]] )&lt;=5,AND(MONTH(Taulukko1[[#This Row],[Alku PVM]] )=6,DAY(Taulukko1[[#This Row],[Alku PVM]] )&lt;20))</f>
        <v>1</v>
      </c>
      <c r="AB636" s="90" t="b">
        <f>OR(MONTH(Taulukko1[[#This Row],[Loppu PVM]])&lt;=5,AND(MONTH(Taulukko1[[#This Row],[Loppu PVM]] )=6,DAY(Taulukko1[[#This Row],[Loppu PVM]])&lt;20))</f>
        <v>1</v>
      </c>
      <c r="AC636" s="90" t="b">
        <f>OR(MONTH(Taulukko1[[#This Row],[Alku PVM]] )&lt;=3,AND(MONTH(Taulukko1[[#This Row],[Alku PVM]] )=3))</f>
        <v>1</v>
      </c>
      <c r="AD636" s="90" t="b">
        <f>OR(MONTH(Taulukko1[[#This Row],[Loppu PVM]] )&lt;=3,AND(MONTH(Taulukko1[[#This Row],[Loppu PVM]] )=3))</f>
        <v>1</v>
      </c>
      <c r="AE636" s="90" t="b">
        <f>OR(MONTH(Taulukko1[[#This Row],[Alku PVM]] )&lt;=9,AND(MONTH(Taulukko1[[#This Row],[Alku PVM]] )=9))</f>
        <v>1</v>
      </c>
      <c r="AF636" s="90" t="b">
        <f>OR(MONTH(Taulukko1[[#This Row],[Loppu PVM]])&lt;=9,AND(MONTH(Taulukko1[[#This Row],[Loppu PVM]] )=9))</f>
        <v>1</v>
      </c>
      <c r="AG636" s="90" t="b">
        <f>OR(MONTH(Taulukko1[[#This Row],[Alku PVM]] )&lt;=6,AND(MONTH(Taulukko1[[#This Row],[Alku PVM]] )=6))</f>
        <v>1</v>
      </c>
      <c r="AH636" s="90" t="b">
        <f>OR(MONTH(Taulukko1[[#This Row],[Loppu PVM]])&lt;=6,AND(MONTH(Taulukko1[[#This Row],[Loppu PVM]] )=6))</f>
        <v>1</v>
      </c>
    </row>
    <row r="637" spans="1:34" ht="12.75" customHeight="1">
      <c r="A637" t="s">
        <v>166</v>
      </c>
      <c r="B637" s="23">
        <v>39818</v>
      </c>
      <c r="C637" t="s">
        <v>2402</v>
      </c>
      <c r="E637" s="62">
        <v>30</v>
      </c>
      <c r="F637" s="4">
        <v>39841</v>
      </c>
      <c r="G637" s="5">
        <v>30</v>
      </c>
      <c r="H637" s="16">
        <v>260</v>
      </c>
      <c r="I637" s="126">
        <f>INDEX('TOL2008'!B:B,MATCH(A637,'TOL2008'!A:A,0))</f>
        <v>62010</v>
      </c>
      <c r="J637" s="126" t="str">
        <f>INDEX(Pääluokka!$H$2:$H$100,MATCH(VALUE(LEFT(Taulukko1[[#This Row],[TOL2008]],2)),Pääluokka!$G$2:$G$100,0))</f>
        <v>Informaatio ja viestintä</v>
      </c>
      <c r="K637" s="126" t="str">
        <f>INDEX(Pääluokka!$I$2:$I$100,MATCH(VALUE(LEFT(Taulukko1[[#This Row],[TOL2008]],2)),Pääluokka!$G$2:$G$100,0))</f>
        <v>Palvelualat (G-N, R, S)</v>
      </c>
      <c r="L637" s="41">
        <f t="shared" si="90"/>
        <v>23</v>
      </c>
      <c r="M637" s="43">
        <f t="shared" si="91"/>
        <v>39818</v>
      </c>
      <c r="N637" s="43">
        <f t="shared" si="92"/>
        <v>39841</v>
      </c>
      <c r="O637" s="43">
        <f t="shared" si="93"/>
        <v>39814</v>
      </c>
      <c r="P637" s="43">
        <f t="shared" si="94"/>
        <v>39814</v>
      </c>
      <c r="Q637" s="41">
        <f t="shared" si="95"/>
        <v>2009</v>
      </c>
      <c r="R637" s="41">
        <f t="shared" si="96"/>
        <v>2009</v>
      </c>
      <c r="S637" s="43" t="str">
        <f>YEAR(Taulukko1[[#This Row],[Alku KK]])&amp;"Q"&amp;ROUNDDOWN((MONTH(Taulukko1[[#This Row],[Alku KK]])-1)/3+1,0)</f>
        <v>2009Q1</v>
      </c>
      <c r="T637" s="43" t="str">
        <f>YEAR(Taulukko1[[#This Row],[Loppu KK]])&amp;"Q"&amp;ROUNDDOWN((MONTH(Taulukko1[[#This Row],[Loppu KK]])-1)/3+1,0)</f>
        <v>2009Q1</v>
      </c>
      <c r="U637" s="66">
        <f>IF(COUNT(Taulukko1[[#This Row],[Neuvottelujen alaiset ]])=1,Taulukko1[[#This Row],[Neuvottelujen alaiset ]],Taulukko1[[#This Row],[Vähennystarve]])</f>
        <v>260</v>
      </c>
      <c r="V637" s="44">
        <f t="shared" si="97"/>
        <v>0.11538461538461539</v>
      </c>
      <c r="W637" s="44">
        <f t="shared" si="98"/>
        <v>0.11538461538461539</v>
      </c>
      <c r="X637" s="44">
        <f t="shared" si="99"/>
        <v>1</v>
      </c>
      <c r="Y637" s="90" t="b">
        <f>AND(MONTH(Taulukko1[[#This Row],[Alku PVM]] )=6,DAY(Taulukko1[[#This Row],[Alku PVM]] )&gt;19)</f>
        <v>0</v>
      </c>
      <c r="Z637" s="90" t="b">
        <f>AND(MONTH(Taulukko1[[#This Row],[Loppu PVM]] )=6,DAY(Taulukko1[[#This Row],[Loppu PVM]] )&gt;19)</f>
        <v>0</v>
      </c>
      <c r="AA637" s="90" t="b">
        <f>OR(MONTH(Taulukko1[[#This Row],[Alku PVM]] )&lt;=5,AND(MONTH(Taulukko1[[#This Row],[Alku PVM]] )=6,DAY(Taulukko1[[#This Row],[Alku PVM]] )&lt;20))</f>
        <v>1</v>
      </c>
      <c r="AB637" s="90" t="b">
        <f>OR(MONTH(Taulukko1[[#This Row],[Loppu PVM]])&lt;=5,AND(MONTH(Taulukko1[[#This Row],[Loppu PVM]] )=6,DAY(Taulukko1[[#This Row],[Loppu PVM]])&lt;20))</f>
        <v>1</v>
      </c>
      <c r="AC637" s="90" t="b">
        <f>OR(MONTH(Taulukko1[[#This Row],[Alku PVM]] )&lt;=3,AND(MONTH(Taulukko1[[#This Row],[Alku PVM]] )=3))</f>
        <v>1</v>
      </c>
      <c r="AD637" s="90" t="b">
        <f>OR(MONTH(Taulukko1[[#This Row],[Loppu PVM]] )&lt;=3,AND(MONTH(Taulukko1[[#This Row],[Loppu PVM]] )=3))</f>
        <v>1</v>
      </c>
      <c r="AE637" s="90" t="b">
        <f>OR(MONTH(Taulukko1[[#This Row],[Alku PVM]] )&lt;=9,AND(MONTH(Taulukko1[[#This Row],[Alku PVM]] )=9))</f>
        <v>1</v>
      </c>
      <c r="AF637" s="90" t="b">
        <f>OR(MONTH(Taulukko1[[#This Row],[Loppu PVM]])&lt;=9,AND(MONTH(Taulukko1[[#This Row],[Loppu PVM]] )=9))</f>
        <v>1</v>
      </c>
      <c r="AG637" s="90" t="b">
        <f>OR(MONTH(Taulukko1[[#This Row],[Alku PVM]] )&lt;=6,AND(MONTH(Taulukko1[[#This Row],[Alku PVM]] )=6))</f>
        <v>1</v>
      </c>
      <c r="AH637" s="90" t="b">
        <f>OR(MONTH(Taulukko1[[#This Row],[Loppu PVM]])&lt;=6,AND(MONTH(Taulukko1[[#This Row],[Loppu PVM]] )=6))</f>
        <v>1</v>
      </c>
    </row>
    <row r="638" spans="1:34" ht="12.75" customHeight="1">
      <c r="A638" t="s">
        <v>50</v>
      </c>
      <c r="B638" s="23">
        <v>39819</v>
      </c>
      <c r="C638" t="s">
        <v>2283</v>
      </c>
      <c r="F638" s="4"/>
      <c r="G638" s="5"/>
      <c r="H638" s="22">
        <v>600</v>
      </c>
      <c r="I638" s="126">
        <f>INDEX('TOL2008'!B:B,MATCH(A638,'TOL2008'!A:A,0))</f>
        <v>17120</v>
      </c>
      <c r="J638" s="126" t="str">
        <f>INDEX(Pääluokka!$H$2:$H$100,MATCH(VALUE(LEFT(Taulukko1[[#This Row],[TOL2008]],2)),Pääluokka!$G$2:$G$100,0))</f>
        <v>Teollisuus</v>
      </c>
      <c r="K638" s="126" t="str">
        <f>INDEX(Pääluokka!$I$2:$I$100,MATCH(VALUE(LEFT(Taulukko1[[#This Row],[TOL2008]],2)),Pääluokka!$G$2:$G$100,0))</f>
        <v>Teollisuus (C-E)</v>
      </c>
      <c r="L638" s="41" t="str">
        <f t="shared" si="90"/>
        <v>NA</v>
      </c>
      <c r="M638" s="43">
        <f t="shared" si="91"/>
        <v>39819</v>
      </c>
      <c r="N638" s="43">
        <f t="shared" si="92"/>
        <v>39870</v>
      </c>
      <c r="O638" s="43">
        <f t="shared" si="93"/>
        <v>39814</v>
      </c>
      <c r="P638" s="43">
        <f t="shared" si="94"/>
        <v>39845</v>
      </c>
      <c r="Q638" s="41">
        <f t="shared" si="95"/>
        <v>2009</v>
      </c>
      <c r="R638" s="41">
        <f t="shared" si="96"/>
        <v>2009</v>
      </c>
      <c r="S638" s="43" t="str">
        <f>YEAR(Taulukko1[[#This Row],[Alku KK]])&amp;"Q"&amp;ROUNDDOWN((MONTH(Taulukko1[[#This Row],[Alku KK]])-1)/3+1,0)</f>
        <v>2009Q1</v>
      </c>
      <c r="T638" s="43" t="str">
        <f>YEAR(Taulukko1[[#This Row],[Loppu KK]])&amp;"Q"&amp;ROUNDDOWN((MONTH(Taulukko1[[#This Row],[Loppu KK]])-1)/3+1,0)</f>
        <v>2009Q1</v>
      </c>
      <c r="U638" s="66">
        <f>IF(COUNT(Taulukko1[[#This Row],[Neuvottelujen alaiset ]])=1,Taulukko1[[#This Row],[Neuvottelujen alaiset ]],Taulukko1[[#This Row],[Vähennystarve]])</f>
        <v>600</v>
      </c>
      <c r="V638" s="44" t="str">
        <f t="shared" si="97"/>
        <v>NA</v>
      </c>
      <c r="W638" s="44" t="str">
        <f t="shared" si="98"/>
        <v>NA</v>
      </c>
      <c r="X638" s="44" t="str">
        <f t="shared" si="99"/>
        <v>NA</v>
      </c>
      <c r="Y638" s="90" t="b">
        <f>AND(MONTH(Taulukko1[[#This Row],[Alku PVM]] )=6,DAY(Taulukko1[[#This Row],[Alku PVM]] )&gt;19)</f>
        <v>0</v>
      </c>
      <c r="Z638" s="90" t="b">
        <f>AND(MONTH(Taulukko1[[#This Row],[Loppu PVM]] )=6,DAY(Taulukko1[[#This Row],[Loppu PVM]] )&gt;19)</f>
        <v>0</v>
      </c>
      <c r="AA638" s="90" t="b">
        <f>OR(MONTH(Taulukko1[[#This Row],[Alku PVM]] )&lt;=5,AND(MONTH(Taulukko1[[#This Row],[Alku PVM]] )=6,DAY(Taulukko1[[#This Row],[Alku PVM]] )&lt;20))</f>
        <v>1</v>
      </c>
      <c r="AB638" s="90" t="b">
        <f>OR(MONTH(Taulukko1[[#This Row],[Loppu PVM]])&lt;=5,AND(MONTH(Taulukko1[[#This Row],[Loppu PVM]] )=6,DAY(Taulukko1[[#This Row],[Loppu PVM]])&lt;20))</f>
        <v>1</v>
      </c>
      <c r="AC638" s="90" t="b">
        <f>OR(MONTH(Taulukko1[[#This Row],[Alku PVM]] )&lt;=3,AND(MONTH(Taulukko1[[#This Row],[Alku PVM]] )=3))</f>
        <v>1</v>
      </c>
      <c r="AD638" s="90" t="b">
        <f>OR(MONTH(Taulukko1[[#This Row],[Loppu PVM]] )&lt;=3,AND(MONTH(Taulukko1[[#This Row],[Loppu PVM]] )=3))</f>
        <v>1</v>
      </c>
      <c r="AE638" s="90" t="b">
        <f>OR(MONTH(Taulukko1[[#This Row],[Alku PVM]] )&lt;=9,AND(MONTH(Taulukko1[[#This Row],[Alku PVM]] )=9))</f>
        <v>1</v>
      </c>
      <c r="AF638" s="90" t="b">
        <f>OR(MONTH(Taulukko1[[#This Row],[Loppu PVM]])&lt;=9,AND(MONTH(Taulukko1[[#This Row],[Loppu PVM]] )=9))</f>
        <v>1</v>
      </c>
      <c r="AG638" s="90" t="b">
        <f>OR(MONTH(Taulukko1[[#This Row],[Alku PVM]] )&lt;=6,AND(MONTH(Taulukko1[[#This Row],[Alku PVM]] )=6))</f>
        <v>1</v>
      </c>
      <c r="AH638" s="90" t="b">
        <f>OR(MONTH(Taulukko1[[#This Row],[Loppu PVM]])&lt;=6,AND(MONTH(Taulukko1[[#This Row],[Loppu PVM]] )=6))</f>
        <v>1</v>
      </c>
    </row>
    <row r="639" spans="1:34" ht="12.75" customHeight="1">
      <c r="A639" s="21" t="s">
        <v>679</v>
      </c>
      <c r="B639" s="23">
        <v>39820</v>
      </c>
      <c r="C639" s="21" t="s">
        <v>3131</v>
      </c>
      <c r="D639" s="24"/>
      <c r="F639" s="23">
        <v>39869</v>
      </c>
      <c r="G639" s="24">
        <v>10</v>
      </c>
      <c r="H639" s="22">
        <v>465</v>
      </c>
      <c r="I639" s="126">
        <f>INDEX('TOL2008'!B:B,MATCH(A639,'TOL2008'!A:A,0))</f>
        <v>23140</v>
      </c>
      <c r="J639" s="126" t="str">
        <f>INDEX(Pääluokka!$H$2:$H$100,MATCH(VALUE(LEFT(Taulukko1[[#This Row],[TOL2008]],2)),Pääluokka!$G$2:$G$100,0))</f>
        <v>Teollisuus</v>
      </c>
      <c r="K639" s="126" t="str">
        <f>INDEX(Pääluokka!$I$2:$I$100,MATCH(VALUE(LEFT(Taulukko1[[#This Row],[TOL2008]],2)),Pääluokka!$G$2:$G$100,0))</f>
        <v>Teollisuus (C-E)</v>
      </c>
      <c r="L639" s="41">
        <f t="shared" si="90"/>
        <v>49</v>
      </c>
      <c r="M639" s="43">
        <f t="shared" si="91"/>
        <v>39820</v>
      </c>
      <c r="N639" s="43">
        <f t="shared" si="92"/>
        <v>39869</v>
      </c>
      <c r="O639" s="43">
        <f t="shared" si="93"/>
        <v>39814</v>
      </c>
      <c r="P639" s="43">
        <f t="shared" si="94"/>
        <v>39845</v>
      </c>
      <c r="Q639" s="41">
        <f t="shared" si="95"/>
        <v>2009</v>
      </c>
      <c r="R639" s="41">
        <f t="shared" si="96"/>
        <v>2009</v>
      </c>
      <c r="S639" s="43" t="str">
        <f>YEAR(Taulukko1[[#This Row],[Alku KK]])&amp;"Q"&amp;ROUNDDOWN((MONTH(Taulukko1[[#This Row],[Alku KK]])-1)/3+1,0)</f>
        <v>2009Q1</v>
      </c>
      <c r="T639" s="43" t="str">
        <f>YEAR(Taulukko1[[#This Row],[Loppu KK]])&amp;"Q"&amp;ROUNDDOWN((MONTH(Taulukko1[[#This Row],[Loppu KK]])-1)/3+1,0)</f>
        <v>2009Q1</v>
      </c>
      <c r="U639" s="66">
        <f>IF(COUNT(Taulukko1[[#This Row],[Neuvottelujen alaiset ]])=1,Taulukko1[[#This Row],[Neuvottelujen alaiset ]],Taulukko1[[#This Row],[Vähennystarve]])</f>
        <v>465</v>
      </c>
      <c r="V639" s="44" t="str">
        <f t="shared" si="97"/>
        <v>NA</v>
      </c>
      <c r="W639" s="44">
        <f t="shared" si="98"/>
        <v>2.1505376344086023E-2</v>
      </c>
      <c r="X639" s="44" t="str">
        <f t="shared" si="99"/>
        <v>NA</v>
      </c>
      <c r="Y639" s="90" t="b">
        <f>AND(MONTH(Taulukko1[[#This Row],[Alku PVM]] )=6,DAY(Taulukko1[[#This Row],[Alku PVM]] )&gt;19)</f>
        <v>0</v>
      </c>
      <c r="Z639" s="90" t="b">
        <f>AND(MONTH(Taulukko1[[#This Row],[Loppu PVM]] )=6,DAY(Taulukko1[[#This Row],[Loppu PVM]] )&gt;19)</f>
        <v>0</v>
      </c>
      <c r="AA639" s="90" t="b">
        <f>OR(MONTH(Taulukko1[[#This Row],[Alku PVM]] )&lt;=5,AND(MONTH(Taulukko1[[#This Row],[Alku PVM]] )=6,DAY(Taulukko1[[#This Row],[Alku PVM]] )&lt;20))</f>
        <v>1</v>
      </c>
      <c r="AB639" s="90" t="b">
        <f>OR(MONTH(Taulukko1[[#This Row],[Loppu PVM]])&lt;=5,AND(MONTH(Taulukko1[[#This Row],[Loppu PVM]] )=6,DAY(Taulukko1[[#This Row],[Loppu PVM]])&lt;20))</f>
        <v>1</v>
      </c>
      <c r="AC639" s="90" t="b">
        <f>OR(MONTH(Taulukko1[[#This Row],[Alku PVM]] )&lt;=3,AND(MONTH(Taulukko1[[#This Row],[Alku PVM]] )=3))</f>
        <v>1</v>
      </c>
      <c r="AD639" s="90" t="b">
        <f>OR(MONTH(Taulukko1[[#This Row],[Loppu PVM]] )&lt;=3,AND(MONTH(Taulukko1[[#This Row],[Loppu PVM]] )=3))</f>
        <v>1</v>
      </c>
      <c r="AE639" s="90" t="b">
        <f>OR(MONTH(Taulukko1[[#This Row],[Alku PVM]] )&lt;=9,AND(MONTH(Taulukko1[[#This Row],[Alku PVM]] )=9))</f>
        <v>1</v>
      </c>
      <c r="AF639" s="90" t="b">
        <f>OR(MONTH(Taulukko1[[#This Row],[Loppu PVM]])&lt;=9,AND(MONTH(Taulukko1[[#This Row],[Loppu PVM]] )=9))</f>
        <v>1</v>
      </c>
      <c r="AG639" s="90" t="b">
        <f>OR(MONTH(Taulukko1[[#This Row],[Alku PVM]] )&lt;=6,AND(MONTH(Taulukko1[[#This Row],[Alku PVM]] )=6))</f>
        <v>1</v>
      </c>
      <c r="AH639" s="90" t="b">
        <f>OR(MONTH(Taulukko1[[#This Row],[Loppu PVM]])&lt;=6,AND(MONTH(Taulukko1[[#This Row],[Loppu PVM]] )=6))</f>
        <v>1</v>
      </c>
    </row>
    <row r="640" spans="1:34" ht="12.75" customHeight="1">
      <c r="A640" s="21" t="s">
        <v>3108</v>
      </c>
      <c r="B640" s="23">
        <v>39820</v>
      </c>
      <c r="C640" s="21" t="s">
        <v>3107</v>
      </c>
      <c r="D640" s="24"/>
      <c r="F640" s="23">
        <v>39846</v>
      </c>
      <c r="G640" s="24">
        <v>7</v>
      </c>
      <c r="H640" s="18">
        <v>45</v>
      </c>
      <c r="I640" s="126" t="e">
        <f>INDEX('TOL2008'!B:B,MATCH(A640,'TOL2008'!A:A,0))</f>
        <v>#N/A</v>
      </c>
      <c r="J640" s="126" t="e">
        <f>INDEX(Pääluokka!$H$2:$H$100,MATCH(VALUE(LEFT(Taulukko1[[#This Row],[TOL2008]],2)),Pääluokka!$G$2:$G$100,0))</f>
        <v>#N/A</v>
      </c>
      <c r="K640" s="126" t="e">
        <f>INDEX(Pääluokka!$I$2:$I$100,MATCH(VALUE(LEFT(Taulukko1[[#This Row],[TOL2008]],2)),Pääluokka!$G$2:$G$100,0))</f>
        <v>#N/A</v>
      </c>
      <c r="L640" s="41">
        <f t="shared" si="90"/>
        <v>26</v>
      </c>
      <c r="M640" s="43">
        <f t="shared" si="91"/>
        <v>39820</v>
      </c>
      <c r="N640" s="43">
        <f t="shared" si="92"/>
        <v>39846</v>
      </c>
      <c r="O640" s="43">
        <f t="shared" si="93"/>
        <v>39814</v>
      </c>
      <c r="P640" s="43">
        <f t="shared" si="94"/>
        <v>39845</v>
      </c>
      <c r="Q640" s="41">
        <f t="shared" si="95"/>
        <v>2009</v>
      </c>
      <c r="R640" s="41">
        <f t="shared" si="96"/>
        <v>2009</v>
      </c>
      <c r="S640" s="43" t="str">
        <f>YEAR(Taulukko1[[#This Row],[Alku KK]])&amp;"Q"&amp;ROUNDDOWN((MONTH(Taulukko1[[#This Row],[Alku KK]])-1)/3+1,0)</f>
        <v>2009Q1</v>
      </c>
      <c r="T640" s="43" t="str">
        <f>YEAR(Taulukko1[[#This Row],[Loppu KK]])&amp;"Q"&amp;ROUNDDOWN((MONTH(Taulukko1[[#This Row],[Loppu KK]])-1)/3+1,0)</f>
        <v>2009Q1</v>
      </c>
      <c r="U640" s="66">
        <f>IF(COUNT(Taulukko1[[#This Row],[Neuvottelujen alaiset ]])=1,Taulukko1[[#This Row],[Neuvottelujen alaiset ]],Taulukko1[[#This Row],[Vähennystarve]])</f>
        <v>45</v>
      </c>
      <c r="V640" s="44" t="str">
        <f t="shared" si="97"/>
        <v>NA</v>
      </c>
      <c r="W640" s="44">
        <f t="shared" si="98"/>
        <v>0.15555555555555556</v>
      </c>
      <c r="X640" s="44" t="str">
        <f t="shared" si="99"/>
        <v>NA</v>
      </c>
      <c r="Y640" s="90" t="b">
        <f>AND(MONTH(Taulukko1[[#This Row],[Alku PVM]] )=6,DAY(Taulukko1[[#This Row],[Alku PVM]] )&gt;19)</f>
        <v>0</v>
      </c>
      <c r="Z640" s="90" t="b">
        <f>AND(MONTH(Taulukko1[[#This Row],[Loppu PVM]] )=6,DAY(Taulukko1[[#This Row],[Loppu PVM]] )&gt;19)</f>
        <v>0</v>
      </c>
      <c r="AA640" s="90" t="b">
        <f>OR(MONTH(Taulukko1[[#This Row],[Alku PVM]] )&lt;=5,AND(MONTH(Taulukko1[[#This Row],[Alku PVM]] )=6,DAY(Taulukko1[[#This Row],[Alku PVM]] )&lt;20))</f>
        <v>1</v>
      </c>
      <c r="AB640" s="90" t="b">
        <f>OR(MONTH(Taulukko1[[#This Row],[Loppu PVM]])&lt;=5,AND(MONTH(Taulukko1[[#This Row],[Loppu PVM]] )=6,DAY(Taulukko1[[#This Row],[Loppu PVM]])&lt;20))</f>
        <v>1</v>
      </c>
      <c r="AC640" s="90" t="b">
        <f>OR(MONTH(Taulukko1[[#This Row],[Alku PVM]] )&lt;=3,AND(MONTH(Taulukko1[[#This Row],[Alku PVM]] )=3))</f>
        <v>1</v>
      </c>
      <c r="AD640" s="90" t="b">
        <f>OR(MONTH(Taulukko1[[#This Row],[Loppu PVM]] )&lt;=3,AND(MONTH(Taulukko1[[#This Row],[Loppu PVM]] )=3))</f>
        <v>1</v>
      </c>
      <c r="AE640" s="90" t="b">
        <f>OR(MONTH(Taulukko1[[#This Row],[Alku PVM]] )&lt;=9,AND(MONTH(Taulukko1[[#This Row],[Alku PVM]] )=9))</f>
        <v>1</v>
      </c>
      <c r="AF640" s="90" t="b">
        <f>OR(MONTH(Taulukko1[[#This Row],[Loppu PVM]])&lt;=9,AND(MONTH(Taulukko1[[#This Row],[Loppu PVM]] )=9))</f>
        <v>1</v>
      </c>
      <c r="AG640" s="90" t="b">
        <f>OR(MONTH(Taulukko1[[#This Row],[Alku PVM]] )&lt;=6,AND(MONTH(Taulukko1[[#This Row],[Alku PVM]] )=6))</f>
        <v>1</v>
      </c>
      <c r="AH640" s="90" t="b">
        <f>OR(MONTH(Taulukko1[[#This Row],[Loppu PVM]])&lt;=6,AND(MONTH(Taulukko1[[#This Row],[Loppu PVM]] )=6))</f>
        <v>1</v>
      </c>
    </row>
    <row r="641" spans="1:34" ht="12.75" customHeight="1">
      <c r="A641" t="s">
        <v>1791</v>
      </c>
      <c r="B641" s="23">
        <v>39820</v>
      </c>
      <c r="C641" s="21" t="s">
        <v>2990</v>
      </c>
      <c r="D641" s="24"/>
      <c r="F641" s="23">
        <v>39836</v>
      </c>
      <c r="G641" s="24">
        <v>0</v>
      </c>
      <c r="H641" s="22">
        <v>700</v>
      </c>
      <c r="I641" s="126" t="e">
        <f>INDEX('TOL2008'!B:B,MATCH(A641,'TOL2008'!A:A,0))</f>
        <v>#N/A</v>
      </c>
      <c r="J641" s="126" t="e">
        <f>INDEX(Pääluokka!$H$2:$H$100,MATCH(VALUE(LEFT(Taulukko1[[#This Row],[TOL2008]],2)),Pääluokka!$G$2:$G$100,0))</f>
        <v>#N/A</v>
      </c>
      <c r="K641" s="126" t="e">
        <f>INDEX(Pääluokka!$I$2:$I$100,MATCH(VALUE(LEFT(Taulukko1[[#This Row],[TOL2008]],2)),Pääluokka!$G$2:$G$100,0))</f>
        <v>#N/A</v>
      </c>
      <c r="L641" s="41">
        <f t="shared" si="90"/>
        <v>16</v>
      </c>
      <c r="M641" s="43">
        <f t="shared" si="91"/>
        <v>39820</v>
      </c>
      <c r="N641" s="43">
        <f t="shared" si="92"/>
        <v>39836</v>
      </c>
      <c r="O641" s="43">
        <f t="shared" si="93"/>
        <v>39814</v>
      </c>
      <c r="P641" s="43">
        <f t="shared" si="94"/>
        <v>39814</v>
      </c>
      <c r="Q641" s="41">
        <f t="shared" si="95"/>
        <v>2009</v>
      </c>
      <c r="R641" s="41">
        <f t="shared" si="96"/>
        <v>2009</v>
      </c>
      <c r="S641" s="43" t="str">
        <f>YEAR(Taulukko1[[#This Row],[Alku KK]])&amp;"Q"&amp;ROUNDDOWN((MONTH(Taulukko1[[#This Row],[Alku KK]])-1)/3+1,0)</f>
        <v>2009Q1</v>
      </c>
      <c r="T641" s="43" t="str">
        <f>YEAR(Taulukko1[[#This Row],[Loppu KK]])&amp;"Q"&amp;ROUNDDOWN((MONTH(Taulukko1[[#This Row],[Loppu KK]])-1)/3+1,0)</f>
        <v>2009Q1</v>
      </c>
      <c r="U641" s="66">
        <f>IF(COUNT(Taulukko1[[#This Row],[Neuvottelujen alaiset ]])=1,Taulukko1[[#This Row],[Neuvottelujen alaiset ]],Taulukko1[[#This Row],[Vähennystarve]])</f>
        <v>700</v>
      </c>
      <c r="V641" s="44" t="str">
        <f t="shared" si="97"/>
        <v>NA</v>
      </c>
      <c r="W641" s="44">
        <f t="shared" si="98"/>
        <v>0</v>
      </c>
      <c r="X641" s="44" t="str">
        <f t="shared" si="99"/>
        <v>NA</v>
      </c>
      <c r="Y641" s="90" t="b">
        <f>AND(MONTH(Taulukko1[[#This Row],[Alku PVM]] )=6,DAY(Taulukko1[[#This Row],[Alku PVM]] )&gt;19)</f>
        <v>0</v>
      </c>
      <c r="Z641" s="90" t="b">
        <f>AND(MONTH(Taulukko1[[#This Row],[Loppu PVM]] )=6,DAY(Taulukko1[[#This Row],[Loppu PVM]] )&gt;19)</f>
        <v>0</v>
      </c>
      <c r="AA641" s="90" t="b">
        <f>OR(MONTH(Taulukko1[[#This Row],[Alku PVM]] )&lt;=5,AND(MONTH(Taulukko1[[#This Row],[Alku PVM]] )=6,DAY(Taulukko1[[#This Row],[Alku PVM]] )&lt;20))</f>
        <v>1</v>
      </c>
      <c r="AB641" s="90" t="b">
        <f>OR(MONTH(Taulukko1[[#This Row],[Loppu PVM]])&lt;=5,AND(MONTH(Taulukko1[[#This Row],[Loppu PVM]] )=6,DAY(Taulukko1[[#This Row],[Loppu PVM]])&lt;20))</f>
        <v>1</v>
      </c>
      <c r="AC641" s="90" t="b">
        <f>OR(MONTH(Taulukko1[[#This Row],[Alku PVM]] )&lt;=3,AND(MONTH(Taulukko1[[#This Row],[Alku PVM]] )=3))</f>
        <v>1</v>
      </c>
      <c r="AD641" s="90" t="b">
        <f>OR(MONTH(Taulukko1[[#This Row],[Loppu PVM]] )&lt;=3,AND(MONTH(Taulukko1[[#This Row],[Loppu PVM]] )=3))</f>
        <v>1</v>
      </c>
      <c r="AE641" s="90" t="b">
        <f>OR(MONTH(Taulukko1[[#This Row],[Alku PVM]] )&lt;=9,AND(MONTH(Taulukko1[[#This Row],[Alku PVM]] )=9))</f>
        <v>1</v>
      </c>
      <c r="AF641" s="90" t="b">
        <f>OR(MONTH(Taulukko1[[#This Row],[Loppu PVM]])&lt;=9,AND(MONTH(Taulukko1[[#This Row],[Loppu PVM]] )=9))</f>
        <v>1</v>
      </c>
      <c r="AG641" s="90" t="b">
        <f>OR(MONTH(Taulukko1[[#This Row],[Alku PVM]] )&lt;=6,AND(MONTH(Taulukko1[[#This Row],[Alku PVM]] )=6))</f>
        <v>1</v>
      </c>
      <c r="AH641" s="90" t="b">
        <f>OR(MONTH(Taulukko1[[#This Row],[Loppu PVM]])&lt;=6,AND(MONTH(Taulukko1[[#This Row],[Loppu PVM]] )=6))</f>
        <v>1</v>
      </c>
    </row>
    <row r="642" spans="1:34" ht="12.75" customHeight="1">
      <c r="A642" s="21" t="s">
        <v>2794</v>
      </c>
      <c r="B642" s="23">
        <v>39820</v>
      </c>
      <c r="C642" s="21" t="s">
        <v>2793</v>
      </c>
      <c r="D642" s="24"/>
      <c r="F642" s="23"/>
      <c r="G642" s="24"/>
      <c r="H642" s="16">
        <v>25</v>
      </c>
      <c r="I642" s="126" t="e">
        <f>INDEX('TOL2008'!B:B,MATCH(A642,'TOL2008'!A:A,0))</f>
        <v>#N/A</v>
      </c>
      <c r="J642" s="126" t="e">
        <f>INDEX(Pääluokka!$H$2:$H$100,MATCH(VALUE(LEFT(Taulukko1[[#This Row],[TOL2008]],2)),Pääluokka!$G$2:$G$100,0))</f>
        <v>#N/A</v>
      </c>
      <c r="K642" s="126" t="e">
        <f>INDEX(Pääluokka!$I$2:$I$100,MATCH(VALUE(LEFT(Taulukko1[[#This Row],[TOL2008]],2)),Pääluokka!$G$2:$G$100,0))</f>
        <v>#N/A</v>
      </c>
      <c r="L642" s="41" t="str">
        <f t="shared" si="90"/>
        <v>NA</v>
      </c>
      <c r="M642" s="43">
        <f t="shared" si="91"/>
        <v>39820</v>
      </c>
      <c r="N642" s="43">
        <f t="shared" si="92"/>
        <v>39871</v>
      </c>
      <c r="O642" s="43">
        <f t="shared" si="93"/>
        <v>39814</v>
      </c>
      <c r="P642" s="43">
        <f t="shared" si="94"/>
        <v>39845</v>
      </c>
      <c r="Q642" s="41">
        <f t="shared" si="95"/>
        <v>2009</v>
      </c>
      <c r="R642" s="41">
        <f t="shared" si="96"/>
        <v>2009</v>
      </c>
      <c r="S642" s="43" t="str">
        <f>YEAR(Taulukko1[[#This Row],[Alku KK]])&amp;"Q"&amp;ROUNDDOWN((MONTH(Taulukko1[[#This Row],[Alku KK]])-1)/3+1,0)</f>
        <v>2009Q1</v>
      </c>
      <c r="T642" s="43" t="str">
        <f>YEAR(Taulukko1[[#This Row],[Loppu KK]])&amp;"Q"&amp;ROUNDDOWN((MONTH(Taulukko1[[#This Row],[Loppu KK]])-1)/3+1,0)</f>
        <v>2009Q1</v>
      </c>
      <c r="U642" s="66">
        <f>IF(COUNT(Taulukko1[[#This Row],[Neuvottelujen alaiset ]])=1,Taulukko1[[#This Row],[Neuvottelujen alaiset ]],Taulukko1[[#This Row],[Vähennystarve]])</f>
        <v>25</v>
      </c>
      <c r="V642" s="44" t="str">
        <f t="shared" si="97"/>
        <v>NA</v>
      </c>
      <c r="W642" s="44" t="str">
        <f t="shared" si="98"/>
        <v>NA</v>
      </c>
      <c r="X642" s="44" t="str">
        <f t="shared" si="99"/>
        <v>NA</v>
      </c>
      <c r="Y642" s="90" t="b">
        <f>AND(MONTH(Taulukko1[[#This Row],[Alku PVM]] )=6,DAY(Taulukko1[[#This Row],[Alku PVM]] )&gt;19)</f>
        <v>0</v>
      </c>
      <c r="Z642" s="90" t="b">
        <f>AND(MONTH(Taulukko1[[#This Row],[Loppu PVM]] )=6,DAY(Taulukko1[[#This Row],[Loppu PVM]] )&gt;19)</f>
        <v>0</v>
      </c>
      <c r="AA642" s="90" t="b">
        <f>OR(MONTH(Taulukko1[[#This Row],[Alku PVM]] )&lt;=5,AND(MONTH(Taulukko1[[#This Row],[Alku PVM]] )=6,DAY(Taulukko1[[#This Row],[Alku PVM]] )&lt;20))</f>
        <v>1</v>
      </c>
      <c r="AB642" s="90" t="b">
        <f>OR(MONTH(Taulukko1[[#This Row],[Loppu PVM]])&lt;=5,AND(MONTH(Taulukko1[[#This Row],[Loppu PVM]] )=6,DAY(Taulukko1[[#This Row],[Loppu PVM]])&lt;20))</f>
        <v>1</v>
      </c>
      <c r="AC642" s="90" t="b">
        <f>OR(MONTH(Taulukko1[[#This Row],[Alku PVM]] )&lt;=3,AND(MONTH(Taulukko1[[#This Row],[Alku PVM]] )=3))</f>
        <v>1</v>
      </c>
      <c r="AD642" s="90" t="b">
        <f>OR(MONTH(Taulukko1[[#This Row],[Loppu PVM]] )&lt;=3,AND(MONTH(Taulukko1[[#This Row],[Loppu PVM]] )=3))</f>
        <v>1</v>
      </c>
      <c r="AE642" s="90" t="b">
        <f>OR(MONTH(Taulukko1[[#This Row],[Alku PVM]] )&lt;=9,AND(MONTH(Taulukko1[[#This Row],[Alku PVM]] )=9))</f>
        <v>1</v>
      </c>
      <c r="AF642" s="90" t="b">
        <f>OR(MONTH(Taulukko1[[#This Row],[Loppu PVM]])&lt;=9,AND(MONTH(Taulukko1[[#This Row],[Loppu PVM]] )=9))</f>
        <v>1</v>
      </c>
      <c r="AG642" s="90" t="b">
        <f>OR(MONTH(Taulukko1[[#This Row],[Alku PVM]] )&lt;=6,AND(MONTH(Taulukko1[[#This Row],[Alku PVM]] )=6))</f>
        <v>1</v>
      </c>
      <c r="AH642" s="90" t="b">
        <f>OR(MONTH(Taulukko1[[#This Row],[Loppu PVM]])&lt;=6,AND(MONTH(Taulukko1[[#This Row],[Loppu PVM]] )=6))</f>
        <v>1</v>
      </c>
    </row>
    <row r="643" spans="1:34" ht="12.75" customHeight="1">
      <c r="A643" s="21" t="s">
        <v>2678</v>
      </c>
      <c r="B643" s="23">
        <v>39820</v>
      </c>
      <c r="C643" s="21" t="s">
        <v>2680</v>
      </c>
      <c r="D643" s="24"/>
      <c r="F643" s="23"/>
      <c r="G643" s="24"/>
      <c r="H643" s="22">
        <v>700</v>
      </c>
      <c r="I643" s="126" t="e">
        <f>INDEX('TOL2008'!B:B,MATCH(A643,'TOL2008'!A:A,0))</f>
        <v>#N/A</v>
      </c>
      <c r="J643" s="126" t="e">
        <f>INDEX(Pääluokka!$H$2:$H$100,MATCH(VALUE(LEFT(Taulukko1[[#This Row],[TOL2008]],2)),Pääluokka!$G$2:$G$100,0))</f>
        <v>#N/A</v>
      </c>
      <c r="K643" s="126" t="e">
        <f>INDEX(Pääluokka!$I$2:$I$100,MATCH(VALUE(LEFT(Taulukko1[[#This Row],[TOL2008]],2)),Pääluokka!$G$2:$G$100,0))</f>
        <v>#N/A</v>
      </c>
      <c r="L643" s="41" t="str">
        <f t="shared" ref="L643:L706" si="100">IFERROR(IF(AND(ISNUMBER(B643),ISNUMBER(F643),F643&gt;B643),F643-B643,"NA"),"NA")</f>
        <v>NA</v>
      </c>
      <c r="M643" s="43">
        <f t="shared" ref="M643:M706" si="101">IF(ISNUMBER(B643),B643,IF(ISNUMBER(F643),F643-$L$1,"NA"))</f>
        <v>39820</v>
      </c>
      <c r="N643" s="43">
        <f t="shared" ref="N643:N706" si="102">IF(ISNUMBER(F643),F643,IF(ISNUMBER(B643),B643+$L$1,"NA"))</f>
        <v>39871</v>
      </c>
      <c r="O643" s="43">
        <f t="shared" ref="O643:O706" si="103">IFERROR(DATE(YEAR(M643),MONTH(M643),1),"NA")</f>
        <v>39814</v>
      </c>
      <c r="P643" s="43">
        <f t="shared" ref="P643:P706" si="104">IFERROR(DATE(YEAR(N643),MONTH(N643),1),"NA")</f>
        <v>39845</v>
      </c>
      <c r="Q643" s="41">
        <f t="shared" ref="Q643:Q706" si="105">IFERROR(YEAR(O643),"NA")</f>
        <v>2009</v>
      </c>
      <c r="R643" s="41">
        <f t="shared" ref="R643:R706" si="106">IFERROR(YEAR(P643),"NA")</f>
        <v>2009</v>
      </c>
      <c r="S643" s="43" t="str">
        <f>YEAR(Taulukko1[[#This Row],[Alku KK]])&amp;"Q"&amp;ROUNDDOWN((MONTH(Taulukko1[[#This Row],[Alku KK]])-1)/3+1,0)</f>
        <v>2009Q1</v>
      </c>
      <c r="T643" s="43" t="str">
        <f>YEAR(Taulukko1[[#This Row],[Loppu KK]])&amp;"Q"&amp;ROUNDDOWN((MONTH(Taulukko1[[#This Row],[Loppu KK]])-1)/3+1,0)</f>
        <v>2009Q1</v>
      </c>
      <c r="U643" s="66">
        <f>IF(COUNT(Taulukko1[[#This Row],[Neuvottelujen alaiset ]])=1,Taulukko1[[#This Row],[Neuvottelujen alaiset ]],Taulukko1[[#This Row],[Vähennystarve]])</f>
        <v>700</v>
      </c>
      <c r="V643" s="44" t="str">
        <f t="shared" ref="V643:V706" si="107">IF(AND(ISNUMBER(E643),ISNUMBER(H643)),E643/H643,"NA")</f>
        <v>NA</v>
      </c>
      <c r="W643" s="44" t="str">
        <f t="shared" ref="W643:W706" si="108">IF(AND(ISNUMBER(G643),ISNUMBER(H643)),G643/H643,"NA")</f>
        <v>NA</v>
      </c>
      <c r="X643" s="44" t="str">
        <f t="shared" ref="X643:X706" si="109">IF(AND(ISNUMBER(G643),ISNUMBER(E643)),G643/E643,"NA")</f>
        <v>NA</v>
      </c>
      <c r="Y643" s="90" t="b">
        <f>AND(MONTH(Taulukko1[[#This Row],[Alku PVM]] )=6,DAY(Taulukko1[[#This Row],[Alku PVM]] )&gt;19)</f>
        <v>0</v>
      </c>
      <c r="Z643" s="90" t="b">
        <f>AND(MONTH(Taulukko1[[#This Row],[Loppu PVM]] )=6,DAY(Taulukko1[[#This Row],[Loppu PVM]] )&gt;19)</f>
        <v>0</v>
      </c>
      <c r="AA643" s="90" t="b">
        <f>OR(MONTH(Taulukko1[[#This Row],[Alku PVM]] )&lt;=5,AND(MONTH(Taulukko1[[#This Row],[Alku PVM]] )=6,DAY(Taulukko1[[#This Row],[Alku PVM]] )&lt;20))</f>
        <v>1</v>
      </c>
      <c r="AB643" s="90" t="b">
        <f>OR(MONTH(Taulukko1[[#This Row],[Loppu PVM]])&lt;=5,AND(MONTH(Taulukko1[[#This Row],[Loppu PVM]] )=6,DAY(Taulukko1[[#This Row],[Loppu PVM]])&lt;20))</f>
        <v>1</v>
      </c>
      <c r="AC643" s="90" t="b">
        <f>OR(MONTH(Taulukko1[[#This Row],[Alku PVM]] )&lt;=3,AND(MONTH(Taulukko1[[#This Row],[Alku PVM]] )=3))</f>
        <v>1</v>
      </c>
      <c r="AD643" s="90" t="b">
        <f>OR(MONTH(Taulukko1[[#This Row],[Loppu PVM]] )&lt;=3,AND(MONTH(Taulukko1[[#This Row],[Loppu PVM]] )=3))</f>
        <v>1</v>
      </c>
      <c r="AE643" s="90" t="b">
        <f>OR(MONTH(Taulukko1[[#This Row],[Alku PVM]] )&lt;=9,AND(MONTH(Taulukko1[[#This Row],[Alku PVM]] )=9))</f>
        <v>1</v>
      </c>
      <c r="AF643" s="90" t="b">
        <f>OR(MONTH(Taulukko1[[#This Row],[Loppu PVM]])&lt;=9,AND(MONTH(Taulukko1[[#This Row],[Loppu PVM]] )=9))</f>
        <v>1</v>
      </c>
      <c r="AG643" s="90" t="b">
        <f>OR(MONTH(Taulukko1[[#This Row],[Alku PVM]] )&lt;=6,AND(MONTH(Taulukko1[[#This Row],[Alku PVM]] )=6))</f>
        <v>1</v>
      </c>
      <c r="AH643" s="90" t="b">
        <f>OR(MONTH(Taulukko1[[#This Row],[Loppu PVM]])&lt;=6,AND(MONTH(Taulukko1[[#This Row],[Loppu PVM]] )=6))</f>
        <v>1</v>
      </c>
    </row>
    <row r="644" spans="1:34" ht="12.75" customHeight="1">
      <c r="A644" s="21" t="s">
        <v>1462</v>
      </c>
      <c r="B644" s="23">
        <v>39820</v>
      </c>
      <c r="C644" s="21" t="s">
        <v>2455</v>
      </c>
      <c r="D644" s="24"/>
      <c r="E644" s="62">
        <v>6</v>
      </c>
      <c r="F644" s="23">
        <v>39839</v>
      </c>
      <c r="G644" s="24">
        <v>4</v>
      </c>
      <c r="H644" s="22">
        <v>50</v>
      </c>
      <c r="I644" s="126" t="e">
        <f>INDEX('TOL2008'!B:B,MATCH(A644,'TOL2008'!A:A,0))</f>
        <v>#N/A</v>
      </c>
      <c r="J644" s="126" t="e">
        <f>INDEX(Pääluokka!$H$2:$H$100,MATCH(VALUE(LEFT(Taulukko1[[#This Row],[TOL2008]],2)),Pääluokka!$G$2:$G$100,0))</f>
        <v>#N/A</v>
      </c>
      <c r="K644" s="126" t="e">
        <f>INDEX(Pääluokka!$I$2:$I$100,MATCH(VALUE(LEFT(Taulukko1[[#This Row],[TOL2008]],2)),Pääluokka!$G$2:$G$100,0))</f>
        <v>#N/A</v>
      </c>
      <c r="L644" s="41">
        <f t="shared" si="100"/>
        <v>19</v>
      </c>
      <c r="M644" s="43">
        <f t="shared" si="101"/>
        <v>39820</v>
      </c>
      <c r="N644" s="43">
        <f t="shared" si="102"/>
        <v>39839</v>
      </c>
      <c r="O644" s="43">
        <f t="shared" si="103"/>
        <v>39814</v>
      </c>
      <c r="P644" s="43">
        <f t="shared" si="104"/>
        <v>39814</v>
      </c>
      <c r="Q644" s="41">
        <f t="shared" si="105"/>
        <v>2009</v>
      </c>
      <c r="R644" s="41">
        <f t="shared" si="106"/>
        <v>2009</v>
      </c>
      <c r="S644" s="43" t="str">
        <f>YEAR(Taulukko1[[#This Row],[Alku KK]])&amp;"Q"&amp;ROUNDDOWN((MONTH(Taulukko1[[#This Row],[Alku KK]])-1)/3+1,0)</f>
        <v>2009Q1</v>
      </c>
      <c r="T644" s="43" t="str">
        <f>YEAR(Taulukko1[[#This Row],[Loppu KK]])&amp;"Q"&amp;ROUNDDOWN((MONTH(Taulukko1[[#This Row],[Loppu KK]])-1)/3+1,0)</f>
        <v>2009Q1</v>
      </c>
      <c r="U644" s="66">
        <f>IF(COUNT(Taulukko1[[#This Row],[Neuvottelujen alaiset ]])=1,Taulukko1[[#This Row],[Neuvottelujen alaiset ]],Taulukko1[[#This Row],[Vähennystarve]])</f>
        <v>50</v>
      </c>
      <c r="V644" s="44">
        <f t="shared" si="107"/>
        <v>0.12</v>
      </c>
      <c r="W644" s="44">
        <f t="shared" si="108"/>
        <v>0.08</v>
      </c>
      <c r="X644" s="44">
        <f t="shared" si="109"/>
        <v>0.66666666666666663</v>
      </c>
      <c r="Y644" s="90" t="b">
        <f>AND(MONTH(Taulukko1[[#This Row],[Alku PVM]] )=6,DAY(Taulukko1[[#This Row],[Alku PVM]] )&gt;19)</f>
        <v>0</v>
      </c>
      <c r="Z644" s="90" t="b">
        <f>AND(MONTH(Taulukko1[[#This Row],[Loppu PVM]] )=6,DAY(Taulukko1[[#This Row],[Loppu PVM]] )&gt;19)</f>
        <v>0</v>
      </c>
      <c r="AA644" s="90" t="b">
        <f>OR(MONTH(Taulukko1[[#This Row],[Alku PVM]] )&lt;=5,AND(MONTH(Taulukko1[[#This Row],[Alku PVM]] )=6,DAY(Taulukko1[[#This Row],[Alku PVM]] )&lt;20))</f>
        <v>1</v>
      </c>
      <c r="AB644" s="90" t="b">
        <f>OR(MONTH(Taulukko1[[#This Row],[Loppu PVM]])&lt;=5,AND(MONTH(Taulukko1[[#This Row],[Loppu PVM]] )=6,DAY(Taulukko1[[#This Row],[Loppu PVM]])&lt;20))</f>
        <v>1</v>
      </c>
      <c r="AC644" s="90" t="b">
        <f>OR(MONTH(Taulukko1[[#This Row],[Alku PVM]] )&lt;=3,AND(MONTH(Taulukko1[[#This Row],[Alku PVM]] )=3))</f>
        <v>1</v>
      </c>
      <c r="AD644" s="90" t="b">
        <f>OR(MONTH(Taulukko1[[#This Row],[Loppu PVM]] )&lt;=3,AND(MONTH(Taulukko1[[#This Row],[Loppu PVM]] )=3))</f>
        <v>1</v>
      </c>
      <c r="AE644" s="90" t="b">
        <f>OR(MONTH(Taulukko1[[#This Row],[Alku PVM]] )&lt;=9,AND(MONTH(Taulukko1[[#This Row],[Alku PVM]] )=9))</f>
        <v>1</v>
      </c>
      <c r="AF644" s="90" t="b">
        <f>OR(MONTH(Taulukko1[[#This Row],[Loppu PVM]])&lt;=9,AND(MONTH(Taulukko1[[#This Row],[Loppu PVM]] )=9))</f>
        <v>1</v>
      </c>
      <c r="AG644" s="90" t="b">
        <f>OR(MONTH(Taulukko1[[#This Row],[Alku PVM]] )&lt;=6,AND(MONTH(Taulukko1[[#This Row],[Alku PVM]] )=6))</f>
        <v>1</v>
      </c>
      <c r="AH644" s="90" t="b">
        <f>OR(MONTH(Taulukko1[[#This Row],[Loppu PVM]])&lt;=6,AND(MONTH(Taulukko1[[#This Row],[Loppu PVM]] )=6))</f>
        <v>1</v>
      </c>
    </row>
    <row r="645" spans="1:34" ht="12.75" customHeight="1">
      <c r="A645" t="s">
        <v>1639</v>
      </c>
      <c r="B645" s="23">
        <v>39821</v>
      </c>
      <c r="C645" t="s">
        <v>3050</v>
      </c>
      <c r="E645" s="62">
        <v>50</v>
      </c>
      <c r="F645" s="4">
        <v>39853</v>
      </c>
      <c r="G645" s="5">
        <v>45</v>
      </c>
      <c r="H645" s="16">
        <v>50</v>
      </c>
      <c r="I645" s="126" t="e">
        <f>INDEX('TOL2008'!B:B,MATCH(A645,'TOL2008'!A:A,0))</f>
        <v>#N/A</v>
      </c>
      <c r="J645" s="126" t="e">
        <f>INDEX(Pääluokka!$H$2:$H$100,MATCH(VALUE(LEFT(Taulukko1[[#This Row],[TOL2008]],2)),Pääluokka!$G$2:$G$100,0))</f>
        <v>#N/A</v>
      </c>
      <c r="K645" s="126" t="e">
        <f>INDEX(Pääluokka!$I$2:$I$100,MATCH(VALUE(LEFT(Taulukko1[[#This Row],[TOL2008]],2)),Pääluokka!$G$2:$G$100,0))</f>
        <v>#N/A</v>
      </c>
      <c r="L645" s="41">
        <f t="shared" si="100"/>
        <v>32</v>
      </c>
      <c r="M645" s="43">
        <f t="shared" si="101"/>
        <v>39821</v>
      </c>
      <c r="N645" s="43">
        <f t="shared" si="102"/>
        <v>39853</v>
      </c>
      <c r="O645" s="43">
        <f t="shared" si="103"/>
        <v>39814</v>
      </c>
      <c r="P645" s="43">
        <f t="shared" si="104"/>
        <v>39845</v>
      </c>
      <c r="Q645" s="41">
        <f t="shared" si="105"/>
        <v>2009</v>
      </c>
      <c r="R645" s="41">
        <f t="shared" si="106"/>
        <v>2009</v>
      </c>
      <c r="S645" s="43" t="str">
        <f>YEAR(Taulukko1[[#This Row],[Alku KK]])&amp;"Q"&amp;ROUNDDOWN((MONTH(Taulukko1[[#This Row],[Alku KK]])-1)/3+1,0)</f>
        <v>2009Q1</v>
      </c>
      <c r="T645" s="43" t="str">
        <f>YEAR(Taulukko1[[#This Row],[Loppu KK]])&amp;"Q"&amp;ROUNDDOWN((MONTH(Taulukko1[[#This Row],[Loppu KK]])-1)/3+1,0)</f>
        <v>2009Q1</v>
      </c>
      <c r="U645" s="66">
        <f>IF(COUNT(Taulukko1[[#This Row],[Neuvottelujen alaiset ]])=1,Taulukko1[[#This Row],[Neuvottelujen alaiset ]],Taulukko1[[#This Row],[Vähennystarve]])</f>
        <v>50</v>
      </c>
      <c r="V645" s="44">
        <f t="shared" si="107"/>
        <v>1</v>
      </c>
      <c r="W645" s="44">
        <f t="shared" si="108"/>
        <v>0.9</v>
      </c>
      <c r="X645" s="44">
        <f t="shared" si="109"/>
        <v>0.9</v>
      </c>
      <c r="Y645" s="90" t="b">
        <f>AND(MONTH(Taulukko1[[#This Row],[Alku PVM]] )=6,DAY(Taulukko1[[#This Row],[Alku PVM]] )&gt;19)</f>
        <v>0</v>
      </c>
      <c r="Z645" s="90" t="b">
        <f>AND(MONTH(Taulukko1[[#This Row],[Loppu PVM]] )=6,DAY(Taulukko1[[#This Row],[Loppu PVM]] )&gt;19)</f>
        <v>0</v>
      </c>
      <c r="AA645" s="90" t="b">
        <f>OR(MONTH(Taulukko1[[#This Row],[Alku PVM]] )&lt;=5,AND(MONTH(Taulukko1[[#This Row],[Alku PVM]] )=6,DAY(Taulukko1[[#This Row],[Alku PVM]] )&lt;20))</f>
        <v>1</v>
      </c>
      <c r="AB645" s="90" t="b">
        <f>OR(MONTH(Taulukko1[[#This Row],[Loppu PVM]])&lt;=5,AND(MONTH(Taulukko1[[#This Row],[Loppu PVM]] )=6,DAY(Taulukko1[[#This Row],[Loppu PVM]])&lt;20))</f>
        <v>1</v>
      </c>
      <c r="AC645" s="90" t="b">
        <f>OR(MONTH(Taulukko1[[#This Row],[Alku PVM]] )&lt;=3,AND(MONTH(Taulukko1[[#This Row],[Alku PVM]] )=3))</f>
        <v>1</v>
      </c>
      <c r="AD645" s="90" t="b">
        <f>OR(MONTH(Taulukko1[[#This Row],[Loppu PVM]] )&lt;=3,AND(MONTH(Taulukko1[[#This Row],[Loppu PVM]] )=3))</f>
        <v>1</v>
      </c>
      <c r="AE645" s="90" t="b">
        <f>OR(MONTH(Taulukko1[[#This Row],[Alku PVM]] )&lt;=9,AND(MONTH(Taulukko1[[#This Row],[Alku PVM]] )=9))</f>
        <v>1</v>
      </c>
      <c r="AF645" s="90" t="b">
        <f>OR(MONTH(Taulukko1[[#This Row],[Loppu PVM]])&lt;=9,AND(MONTH(Taulukko1[[#This Row],[Loppu PVM]] )=9))</f>
        <v>1</v>
      </c>
      <c r="AG645" s="90" t="b">
        <f>OR(MONTH(Taulukko1[[#This Row],[Alku PVM]] )&lt;=6,AND(MONTH(Taulukko1[[#This Row],[Alku PVM]] )=6))</f>
        <v>1</v>
      </c>
      <c r="AH645" s="90" t="b">
        <f>OR(MONTH(Taulukko1[[#This Row],[Loppu PVM]])&lt;=6,AND(MONTH(Taulukko1[[#This Row],[Loppu PVM]] )=6))</f>
        <v>1</v>
      </c>
    </row>
    <row r="646" spans="1:34" ht="12.75" customHeight="1">
      <c r="A646" t="s">
        <v>3023</v>
      </c>
      <c r="B646" s="23">
        <v>39821</v>
      </c>
      <c r="C646" t="s">
        <v>3022</v>
      </c>
      <c r="E646" s="62">
        <v>100</v>
      </c>
      <c r="F646" s="4">
        <v>39881</v>
      </c>
      <c r="G646" s="5">
        <v>103</v>
      </c>
      <c r="H646" s="16">
        <v>100</v>
      </c>
      <c r="I646" s="126" t="e">
        <f>INDEX('TOL2008'!B:B,MATCH(A646,'TOL2008'!A:A,0))</f>
        <v>#N/A</v>
      </c>
      <c r="J646" s="126" t="e">
        <f>INDEX(Pääluokka!$H$2:$H$100,MATCH(VALUE(LEFT(Taulukko1[[#This Row],[TOL2008]],2)),Pääluokka!$G$2:$G$100,0))</f>
        <v>#N/A</v>
      </c>
      <c r="K646" s="126" t="e">
        <f>INDEX(Pääluokka!$I$2:$I$100,MATCH(VALUE(LEFT(Taulukko1[[#This Row],[TOL2008]],2)),Pääluokka!$G$2:$G$100,0))</f>
        <v>#N/A</v>
      </c>
      <c r="L646" s="41">
        <f t="shared" si="100"/>
        <v>60</v>
      </c>
      <c r="M646" s="43">
        <f t="shared" si="101"/>
        <v>39821</v>
      </c>
      <c r="N646" s="43">
        <f t="shared" si="102"/>
        <v>39881</v>
      </c>
      <c r="O646" s="43">
        <f t="shared" si="103"/>
        <v>39814</v>
      </c>
      <c r="P646" s="43">
        <f t="shared" si="104"/>
        <v>39873</v>
      </c>
      <c r="Q646" s="41">
        <f t="shared" si="105"/>
        <v>2009</v>
      </c>
      <c r="R646" s="41">
        <f t="shared" si="106"/>
        <v>2009</v>
      </c>
      <c r="S646" s="43" t="str">
        <f>YEAR(Taulukko1[[#This Row],[Alku KK]])&amp;"Q"&amp;ROUNDDOWN((MONTH(Taulukko1[[#This Row],[Alku KK]])-1)/3+1,0)</f>
        <v>2009Q1</v>
      </c>
      <c r="T646" s="43" t="str">
        <f>YEAR(Taulukko1[[#This Row],[Loppu KK]])&amp;"Q"&amp;ROUNDDOWN((MONTH(Taulukko1[[#This Row],[Loppu KK]])-1)/3+1,0)</f>
        <v>2009Q1</v>
      </c>
      <c r="U646" s="66">
        <f>IF(COUNT(Taulukko1[[#This Row],[Neuvottelujen alaiset ]])=1,Taulukko1[[#This Row],[Neuvottelujen alaiset ]],Taulukko1[[#This Row],[Vähennystarve]])</f>
        <v>100</v>
      </c>
      <c r="V646" s="44">
        <f t="shared" si="107"/>
        <v>1</v>
      </c>
      <c r="W646" s="44">
        <f t="shared" si="108"/>
        <v>1.03</v>
      </c>
      <c r="X646" s="44">
        <f t="shared" si="109"/>
        <v>1.03</v>
      </c>
      <c r="Y646" s="90" t="b">
        <f>AND(MONTH(Taulukko1[[#This Row],[Alku PVM]] )=6,DAY(Taulukko1[[#This Row],[Alku PVM]] )&gt;19)</f>
        <v>0</v>
      </c>
      <c r="Z646" s="90" t="b">
        <f>AND(MONTH(Taulukko1[[#This Row],[Loppu PVM]] )=6,DAY(Taulukko1[[#This Row],[Loppu PVM]] )&gt;19)</f>
        <v>0</v>
      </c>
      <c r="AA646" s="90" t="b">
        <f>OR(MONTH(Taulukko1[[#This Row],[Alku PVM]] )&lt;=5,AND(MONTH(Taulukko1[[#This Row],[Alku PVM]] )=6,DAY(Taulukko1[[#This Row],[Alku PVM]] )&lt;20))</f>
        <v>1</v>
      </c>
      <c r="AB646" s="90" t="b">
        <f>OR(MONTH(Taulukko1[[#This Row],[Loppu PVM]])&lt;=5,AND(MONTH(Taulukko1[[#This Row],[Loppu PVM]] )=6,DAY(Taulukko1[[#This Row],[Loppu PVM]])&lt;20))</f>
        <v>1</v>
      </c>
      <c r="AC646" s="90" t="b">
        <f>OR(MONTH(Taulukko1[[#This Row],[Alku PVM]] )&lt;=3,AND(MONTH(Taulukko1[[#This Row],[Alku PVM]] )=3))</f>
        <v>1</v>
      </c>
      <c r="AD646" s="90" t="b">
        <f>OR(MONTH(Taulukko1[[#This Row],[Loppu PVM]] )&lt;=3,AND(MONTH(Taulukko1[[#This Row],[Loppu PVM]] )=3))</f>
        <v>1</v>
      </c>
      <c r="AE646" s="90" t="b">
        <f>OR(MONTH(Taulukko1[[#This Row],[Alku PVM]] )&lt;=9,AND(MONTH(Taulukko1[[#This Row],[Alku PVM]] )=9))</f>
        <v>1</v>
      </c>
      <c r="AF646" s="90" t="b">
        <f>OR(MONTH(Taulukko1[[#This Row],[Loppu PVM]])&lt;=9,AND(MONTH(Taulukko1[[#This Row],[Loppu PVM]] )=9))</f>
        <v>1</v>
      </c>
      <c r="AG646" s="90" t="b">
        <f>OR(MONTH(Taulukko1[[#This Row],[Alku PVM]] )&lt;=6,AND(MONTH(Taulukko1[[#This Row],[Alku PVM]] )=6))</f>
        <v>1</v>
      </c>
      <c r="AH646" s="90" t="b">
        <f>OR(MONTH(Taulukko1[[#This Row],[Loppu PVM]])&lt;=6,AND(MONTH(Taulukko1[[#This Row],[Loppu PVM]] )=6))</f>
        <v>1</v>
      </c>
    </row>
    <row r="647" spans="1:34" ht="12.75" customHeight="1">
      <c r="A647" t="s">
        <v>3014</v>
      </c>
      <c r="B647" s="23">
        <v>39821</v>
      </c>
      <c r="C647" t="s">
        <v>3013</v>
      </c>
      <c r="E647" s="62">
        <v>58</v>
      </c>
      <c r="F647" s="4">
        <v>39869</v>
      </c>
      <c r="G647" s="5">
        <v>31</v>
      </c>
      <c r="H647" s="16">
        <v>58</v>
      </c>
      <c r="I647" s="126" t="e">
        <f>INDEX('TOL2008'!B:B,MATCH(A647,'TOL2008'!A:A,0))</f>
        <v>#N/A</v>
      </c>
      <c r="J647" s="126" t="e">
        <f>INDEX(Pääluokka!$H$2:$H$100,MATCH(VALUE(LEFT(Taulukko1[[#This Row],[TOL2008]],2)),Pääluokka!$G$2:$G$100,0))</f>
        <v>#N/A</v>
      </c>
      <c r="K647" s="126" t="e">
        <f>INDEX(Pääluokka!$I$2:$I$100,MATCH(VALUE(LEFT(Taulukko1[[#This Row],[TOL2008]],2)),Pääluokka!$G$2:$G$100,0))</f>
        <v>#N/A</v>
      </c>
      <c r="L647" s="41">
        <f t="shared" si="100"/>
        <v>48</v>
      </c>
      <c r="M647" s="43">
        <f t="shared" si="101"/>
        <v>39821</v>
      </c>
      <c r="N647" s="43">
        <f t="shared" si="102"/>
        <v>39869</v>
      </c>
      <c r="O647" s="43">
        <f t="shared" si="103"/>
        <v>39814</v>
      </c>
      <c r="P647" s="43">
        <f t="shared" si="104"/>
        <v>39845</v>
      </c>
      <c r="Q647" s="41">
        <f t="shared" si="105"/>
        <v>2009</v>
      </c>
      <c r="R647" s="41">
        <f t="shared" si="106"/>
        <v>2009</v>
      </c>
      <c r="S647" s="43" t="str">
        <f>YEAR(Taulukko1[[#This Row],[Alku KK]])&amp;"Q"&amp;ROUNDDOWN((MONTH(Taulukko1[[#This Row],[Alku KK]])-1)/3+1,0)</f>
        <v>2009Q1</v>
      </c>
      <c r="T647" s="43" t="str">
        <f>YEAR(Taulukko1[[#This Row],[Loppu KK]])&amp;"Q"&amp;ROUNDDOWN((MONTH(Taulukko1[[#This Row],[Loppu KK]])-1)/3+1,0)</f>
        <v>2009Q1</v>
      </c>
      <c r="U647" s="66">
        <f>IF(COUNT(Taulukko1[[#This Row],[Neuvottelujen alaiset ]])=1,Taulukko1[[#This Row],[Neuvottelujen alaiset ]],Taulukko1[[#This Row],[Vähennystarve]])</f>
        <v>58</v>
      </c>
      <c r="V647" s="44">
        <f t="shared" si="107"/>
        <v>1</v>
      </c>
      <c r="W647" s="44">
        <f t="shared" si="108"/>
        <v>0.53448275862068961</v>
      </c>
      <c r="X647" s="44">
        <f t="shared" si="109"/>
        <v>0.53448275862068961</v>
      </c>
      <c r="Y647" s="90" t="b">
        <f>AND(MONTH(Taulukko1[[#This Row],[Alku PVM]] )=6,DAY(Taulukko1[[#This Row],[Alku PVM]] )&gt;19)</f>
        <v>0</v>
      </c>
      <c r="Z647" s="90" t="b">
        <f>AND(MONTH(Taulukko1[[#This Row],[Loppu PVM]] )=6,DAY(Taulukko1[[#This Row],[Loppu PVM]] )&gt;19)</f>
        <v>0</v>
      </c>
      <c r="AA647" s="90" t="b">
        <f>OR(MONTH(Taulukko1[[#This Row],[Alku PVM]] )&lt;=5,AND(MONTH(Taulukko1[[#This Row],[Alku PVM]] )=6,DAY(Taulukko1[[#This Row],[Alku PVM]] )&lt;20))</f>
        <v>1</v>
      </c>
      <c r="AB647" s="90" t="b">
        <f>OR(MONTH(Taulukko1[[#This Row],[Loppu PVM]])&lt;=5,AND(MONTH(Taulukko1[[#This Row],[Loppu PVM]] )=6,DAY(Taulukko1[[#This Row],[Loppu PVM]])&lt;20))</f>
        <v>1</v>
      </c>
      <c r="AC647" s="90" t="b">
        <f>OR(MONTH(Taulukko1[[#This Row],[Alku PVM]] )&lt;=3,AND(MONTH(Taulukko1[[#This Row],[Alku PVM]] )=3))</f>
        <v>1</v>
      </c>
      <c r="AD647" s="90" t="b">
        <f>OR(MONTH(Taulukko1[[#This Row],[Loppu PVM]] )&lt;=3,AND(MONTH(Taulukko1[[#This Row],[Loppu PVM]] )=3))</f>
        <v>1</v>
      </c>
      <c r="AE647" s="90" t="b">
        <f>OR(MONTH(Taulukko1[[#This Row],[Alku PVM]] )&lt;=9,AND(MONTH(Taulukko1[[#This Row],[Alku PVM]] )=9))</f>
        <v>1</v>
      </c>
      <c r="AF647" s="90" t="b">
        <f>OR(MONTH(Taulukko1[[#This Row],[Loppu PVM]])&lt;=9,AND(MONTH(Taulukko1[[#This Row],[Loppu PVM]] )=9))</f>
        <v>1</v>
      </c>
      <c r="AG647" s="90" t="b">
        <f>OR(MONTH(Taulukko1[[#This Row],[Alku PVM]] )&lt;=6,AND(MONTH(Taulukko1[[#This Row],[Alku PVM]] )=6))</f>
        <v>1</v>
      </c>
      <c r="AH647" s="90" t="b">
        <f>OR(MONTH(Taulukko1[[#This Row],[Loppu PVM]])&lt;=6,AND(MONTH(Taulukko1[[#This Row],[Loppu PVM]] )=6))</f>
        <v>1</v>
      </c>
    </row>
    <row r="648" spans="1:34" ht="12.75" customHeight="1">
      <c r="A648" t="s">
        <v>2657</v>
      </c>
      <c r="B648" s="23">
        <v>39821</v>
      </c>
      <c r="C648" t="s">
        <v>2659</v>
      </c>
      <c r="E648" s="62">
        <v>120</v>
      </c>
      <c r="F648" s="4">
        <v>39864</v>
      </c>
      <c r="G648" s="5">
        <v>65</v>
      </c>
      <c r="H648" s="22">
        <v>377</v>
      </c>
      <c r="I648" s="126" t="e">
        <f>INDEX('TOL2008'!B:B,MATCH(A648,'TOL2008'!A:A,0))</f>
        <v>#N/A</v>
      </c>
      <c r="J648" s="126" t="e">
        <f>INDEX(Pääluokka!$H$2:$H$100,MATCH(VALUE(LEFT(Taulukko1[[#This Row],[TOL2008]],2)),Pääluokka!$G$2:$G$100,0))</f>
        <v>#N/A</v>
      </c>
      <c r="K648" s="126" t="e">
        <f>INDEX(Pääluokka!$I$2:$I$100,MATCH(VALUE(LEFT(Taulukko1[[#This Row],[TOL2008]],2)),Pääluokka!$G$2:$G$100,0))</f>
        <v>#N/A</v>
      </c>
      <c r="L648" s="41">
        <f t="shared" si="100"/>
        <v>43</v>
      </c>
      <c r="M648" s="43">
        <f t="shared" si="101"/>
        <v>39821</v>
      </c>
      <c r="N648" s="43">
        <f t="shared" si="102"/>
        <v>39864</v>
      </c>
      <c r="O648" s="43">
        <f t="shared" si="103"/>
        <v>39814</v>
      </c>
      <c r="P648" s="43">
        <f t="shared" si="104"/>
        <v>39845</v>
      </c>
      <c r="Q648" s="41">
        <f t="shared" si="105"/>
        <v>2009</v>
      </c>
      <c r="R648" s="41">
        <f t="shared" si="106"/>
        <v>2009</v>
      </c>
      <c r="S648" s="43" t="str">
        <f>YEAR(Taulukko1[[#This Row],[Alku KK]])&amp;"Q"&amp;ROUNDDOWN((MONTH(Taulukko1[[#This Row],[Alku KK]])-1)/3+1,0)</f>
        <v>2009Q1</v>
      </c>
      <c r="T648" s="43" t="str">
        <f>YEAR(Taulukko1[[#This Row],[Loppu KK]])&amp;"Q"&amp;ROUNDDOWN((MONTH(Taulukko1[[#This Row],[Loppu KK]])-1)/3+1,0)</f>
        <v>2009Q1</v>
      </c>
      <c r="U648" s="66">
        <f>IF(COUNT(Taulukko1[[#This Row],[Neuvottelujen alaiset ]])=1,Taulukko1[[#This Row],[Neuvottelujen alaiset ]],Taulukko1[[#This Row],[Vähennystarve]])</f>
        <v>377</v>
      </c>
      <c r="V648" s="44">
        <f t="shared" si="107"/>
        <v>0.3183023872679045</v>
      </c>
      <c r="W648" s="44">
        <f t="shared" si="108"/>
        <v>0.17241379310344829</v>
      </c>
      <c r="X648" s="44">
        <f t="shared" si="109"/>
        <v>0.54166666666666663</v>
      </c>
      <c r="Y648" s="90" t="b">
        <f>AND(MONTH(Taulukko1[[#This Row],[Alku PVM]] )=6,DAY(Taulukko1[[#This Row],[Alku PVM]] )&gt;19)</f>
        <v>0</v>
      </c>
      <c r="Z648" s="90" t="b">
        <f>AND(MONTH(Taulukko1[[#This Row],[Loppu PVM]] )=6,DAY(Taulukko1[[#This Row],[Loppu PVM]] )&gt;19)</f>
        <v>0</v>
      </c>
      <c r="AA648" s="90" t="b">
        <f>OR(MONTH(Taulukko1[[#This Row],[Alku PVM]] )&lt;=5,AND(MONTH(Taulukko1[[#This Row],[Alku PVM]] )=6,DAY(Taulukko1[[#This Row],[Alku PVM]] )&lt;20))</f>
        <v>1</v>
      </c>
      <c r="AB648" s="90" t="b">
        <f>OR(MONTH(Taulukko1[[#This Row],[Loppu PVM]])&lt;=5,AND(MONTH(Taulukko1[[#This Row],[Loppu PVM]] )=6,DAY(Taulukko1[[#This Row],[Loppu PVM]])&lt;20))</f>
        <v>1</v>
      </c>
      <c r="AC648" s="90" t="b">
        <f>OR(MONTH(Taulukko1[[#This Row],[Alku PVM]] )&lt;=3,AND(MONTH(Taulukko1[[#This Row],[Alku PVM]] )=3))</f>
        <v>1</v>
      </c>
      <c r="AD648" s="90" t="b">
        <f>OR(MONTH(Taulukko1[[#This Row],[Loppu PVM]] )&lt;=3,AND(MONTH(Taulukko1[[#This Row],[Loppu PVM]] )=3))</f>
        <v>1</v>
      </c>
      <c r="AE648" s="90" t="b">
        <f>OR(MONTH(Taulukko1[[#This Row],[Alku PVM]] )&lt;=9,AND(MONTH(Taulukko1[[#This Row],[Alku PVM]] )=9))</f>
        <v>1</v>
      </c>
      <c r="AF648" s="90" t="b">
        <f>OR(MONTH(Taulukko1[[#This Row],[Loppu PVM]])&lt;=9,AND(MONTH(Taulukko1[[#This Row],[Loppu PVM]] )=9))</f>
        <v>1</v>
      </c>
      <c r="AG648" s="90" t="b">
        <f>OR(MONTH(Taulukko1[[#This Row],[Alku PVM]] )&lt;=6,AND(MONTH(Taulukko1[[#This Row],[Alku PVM]] )=6))</f>
        <v>1</v>
      </c>
      <c r="AH648" s="90" t="b">
        <f>OR(MONTH(Taulukko1[[#This Row],[Loppu PVM]])&lt;=6,AND(MONTH(Taulukko1[[#This Row],[Loppu PVM]] )=6))</f>
        <v>1</v>
      </c>
    </row>
    <row r="649" spans="1:34" ht="12.75" customHeight="1">
      <c r="A649" s="21" t="s">
        <v>1527</v>
      </c>
      <c r="B649" s="23">
        <v>39821</v>
      </c>
      <c r="C649" s="21" t="s">
        <v>2713</v>
      </c>
      <c r="D649" s="24"/>
      <c r="F649" s="23"/>
      <c r="G649" s="24"/>
      <c r="H649" s="22">
        <v>1500</v>
      </c>
      <c r="I649" s="126" t="e">
        <f>INDEX('TOL2008'!B:B,MATCH(A649,'TOL2008'!A:A,0))</f>
        <v>#N/A</v>
      </c>
      <c r="J649" s="126" t="e">
        <f>INDEX(Pääluokka!$H$2:$H$100,MATCH(VALUE(LEFT(Taulukko1[[#This Row],[TOL2008]],2)),Pääluokka!$G$2:$G$100,0))</f>
        <v>#N/A</v>
      </c>
      <c r="K649" s="126" t="e">
        <f>INDEX(Pääluokka!$I$2:$I$100,MATCH(VALUE(LEFT(Taulukko1[[#This Row],[TOL2008]],2)),Pääluokka!$G$2:$G$100,0))</f>
        <v>#N/A</v>
      </c>
      <c r="L649" s="41" t="str">
        <f t="shared" si="100"/>
        <v>NA</v>
      </c>
      <c r="M649" s="43">
        <f t="shared" si="101"/>
        <v>39821</v>
      </c>
      <c r="N649" s="43">
        <f t="shared" si="102"/>
        <v>39872</v>
      </c>
      <c r="O649" s="43">
        <f t="shared" si="103"/>
        <v>39814</v>
      </c>
      <c r="P649" s="43">
        <f t="shared" si="104"/>
        <v>39845</v>
      </c>
      <c r="Q649" s="41">
        <f t="shared" si="105"/>
        <v>2009</v>
      </c>
      <c r="R649" s="41">
        <f t="shared" si="106"/>
        <v>2009</v>
      </c>
      <c r="S649" s="43" t="str">
        <f>YEAR(Taulukko1[[#This Row],[Alku KK]])&amp;"Q"&amp;ROUNDDOWN((MONTH(Taulukko1[[#This Row],[Alku KK]])-1)/3+1,0)</f>
        <v>2009Q1</v>
      </c>
      <c r="T649" s="43" t="str">
        <f>YEAR(Taulukko1[[#This Row],[Loppu KK]])&amp;"Q"&amp;ROUNDDOWN((MONTH(Taulukko1[[#This Row],[Loppu KK]])-1)/3+1,0)</f>
        <v>2009Q1</v>
      </c>
      <c r="U649" s="66">
        <f>IF(COUNT(Taulukko1[[#This Row],[Neuvottelujen alaiset ]])=1,Taulukko1[[#This Row],[Neuvottelujen alaiset ]],Taulukko1[[#This Row],[Vähennystarve]])</f>
        <v>1500</v>
      </c>
      <c r="V649" s="44" t="str">
        <f t="shared" si="107"/>
        <v>NA</v>
      </c>
      <c r="W649" s="44" t="str">
        <f t="shared" si="108"/>
        <v>NA</v>
      </c>
      <c r="X649" s="44" t="str">
        <f t="shared" si="109"/>
        <v>NA</v>
      </c>
      <c r="Y649" s="90" t="b">
        <f>AND(MONTH(Taulukko1[[#This Row],[Alku PVM]] )=6,DAY(Taulukko1[[#This Row],[Alku PVM]] )&gt;19)</f>
        <v>0</v>
      </c>
      <c r="Z649" s="90" t="b">
        <f>AND(MONTH(Taulukko1[[#This Row],[Loppu PVM]] )=6,DAY(Taulukko1[[#This Row],[Loppu PVM]] )&gt;19)</f>
        <v>0</v>
      </c>
      <c r="AA649" s="90" t="b">
        <f>OR(MONTH(Taulukko1[[#This Row],[Alku PVM]] )&lt;=5,AND(MONTH(Taulukko1[[#This Row],[Alku PVM]] )=6,DAY(Taulukko1[[#This Row],[Alku PVM]] )&lt;20))</f>
        <v>1</v>
      </c>
      <c r="AB649" s="90" t="b">
        <f>OR(MONTH(Taulukko1[[#This Row],[Loppu PVM]])&lt;=5,AND(MONTH(Taulukko1[[#This Row],[Loppu PVM]] )=6,DAY(Taulukko1[[#This Row],[Loppu PVM]])&lt;20))</f>
        <v>1</v>
      </c>
      <c r="AC649" s="90" t="b">
        <f>OR(MONTH(Taulukko1[[#This Row],[Alku PVM]] )&lt;=3,AND(MONTH(Taulukko1[[#This Row],[Alku PVM]] )=3))</f>
        <v>1</v>
      </c>
      <c r="AD649" s="90" t="b">
        <f>OR(MONTH(Taulukko1[[#This Row],[Loppu PVM]] )&lt;=3,AND(MONTH(Taulukko1[[#This Row],[Loppu PVM]] )=3))</f>
        <v>1</v>
      </c>
      <c r="AE649" s="90" t="b">
        <f>OR(MONTH(Taulukko1[[#This Row],[Alku PVM]] )&lt;=9,AND(MONTH(Taulukko1[[#This Row],[Alku PVM]] )=9))</f>
        <v>1</v>
      </c>
      <c r="AF649" s="90" t="b">
        <f>OR(MONTH(Taulukko1[[#This Row],[Loppu PVM]])&lt;=9,AND(MONTH(Taulukko1[[#This Row],[Loppu PVM]] )=9))</f>
        <v>1</v>
      </c>
      <c r="AG649" s="90" t="b">
        <f>OR(MONTH(Taulukko1[[#This Row],[Alku PVM]] )&lt;=6,AND(MONTH(Taulukko1[[#This Row],[Alku PVM]] )=6))</f>
        <v>1</v>
      </c>
      <c r="AH649" s="90" t="b">
        <f>OR(MONTH(Taulukko1[[#This Row],[Loppu PVM]])&lt;=6,AND(MONTH(Taulukko1[[#This Row],[Loppu PVM]] )=6))</f>
        <v>1</v>
      </c>
    </row>
    <row r="650" spans="1:34" ht="12.75" customHeight="1">
      <c r="A650" s="21" t="s">
        <v>1510</v>
      </c>
      <c r="B650" s="23">
        <v>39821</v>
      </c>
      <c r="C650" s="21" t="s">
        <v>2623</v>
      </c>
      <c r="D650" s="24"/>
      <c r="F650" s="23">
        <v>39835</v>
      </c>
      <c r="G650" s="24">
        <v>0</v>
      </c>
      <c r="H650" s="22">
        <v>270</v>
      </c>
      <c r="I650" s="126" t="e">
        <f>INDEX('TOL2008'!B:B,MATCH(A650,'TOL2008'!A:A,0))</f>
        <v>#N/A</v>
      </c>
      <c r="J650" s="126" t="e">
        <f>INDEX(Pääluokka!$H$2:$H$100,MATCH(VALUE(LEFT(Taulukko1[[#This Row],[TOL2008]],2)),Pääluokka!$G$2:$G$100,0))</f>
        <v>#N/A</v>
      </c>
      <c r="K650" s="126" t="e">
        <f>INDEX(Pääluokka!$I$2:$I$100,MATCH(VALUE(LEFT(Taulukko1[[#This Row],[TOL2008]],2)),Pääluokka!$G$2:$G$100,0))</f>
        <v>#N/A</v>
      </c>
      <c r="L650" s="41">
        <f t="shared" si="100"/>
        <v>14</v>
      </c>
      <c r="M650" s="43">
        <f t="shared" si="101"/>
        <v>39821</v>
      </c>
      <c r="N650" s="43">
        <f t="shared" si="102"/>
        <v>39835</v>
      </c>
      <c r="O650" s="43">
        <f t="shared" si="103"/>
        <v>39814</v>
      </c>
      <c r="P650" s="43">
        <f t="shared" si="104"/>
        <v>39814</v>
      </c>
      <c r="Q650" s="41">
        <f t="shared" si="105"/>
        <v>2009</v>
      </c>
      <c r="R650" s="41">
        <f t="shared" si="106"/>
        <v>2009</v>
      </c>
      <c r="S650" s="43" t="str">
        <f>YEAR(Taulukko1[[#This Row],[Alku KK]])&amp;"Q"&amp;ROUNDDOWN((MONTH(Taulukko1[[#This Row],[Alku KK]])-1)/3+1,0)</f>
        <v>2009Q1</v>
      </c>
      <c r="T650" s="43" t="str">
        <f>YEAR(Taulukko1[[#This Row],[Loppu KK]])&amp;"Q"&amp;ROUNDDOWN((MONTH(Taulukko1[[#This Row],[Loppu KK]])-1)/3+1,0)</f>
        <v>2009Q1</v>
      </c>
      <c r="U650" s="66">
        <f>IF(COUNT(Taulukko1[[#This Row],[Neuvottelujen alaiset ]])=1,Taulukko1[[#This Row],[Neuvottelujen alaiset ]],Taulukko1[[#This Row],[Vähennystarve]])</f>
        <v>270</v>
      </c>
      <c r="V650" s="44" t="str">
        <f t="shared" si="107"/>
        <v>NA</v>
      </c>
      <c r="W650" s="44">
        <f t="shared" si="108"/>
        <v>0</v>
      </c>
      <c r="X650" s="44" t="str">
        <f t="shared" si="109"/>
        <v>NA</v>
      </c>
      <c r="Y650" s="90" t="b">
        <f>AND(MONTH(Taulukko1[[#This Row],[Alku PVM]] )=6,DAY(Taulukko1[[#This Row],[Alku PVM]] )&gt;19)</f>
        <v>0</v>
      </c>
      <c r="Z650" s="90" t="b">
        <f>AND(MONTH(Taulukko1[[#This Row],[Loppu PVM]] )=6,DAY(Taulukko1[[#This Row],[Loppu PVM]] )&gt;19)</f>
        <v>0</v>
      </c>
      <c r="AA650" s="90" t="b">
        <f>OR(MONTH(Taulukko1[[#This Row],[Alku PVM]] )&lt;=5,AND(MONTH(Taulukko1[[#This Row],[Alku PVM]] )=6,DAY(Taulukko1[[#This Row],[Alku PVM]] )&lt;20))</f>
        <v>1</v>
      </c>
      <c r="AB650" s="90" t="b">
        <f>OR(MONTH(Taulukko1[[#This Row],[Loppu PVM]])&lt;=5,AND(MONTH(Taulukko1[[#This Row],[Loppu PVM]] )=6,DAY(Taulukko1[[#This Row],[Loppu PVM]])&lt;20))</f>
        <v>1</v>
      </c>
      <c r="AC650" s="90" t="b">
        <f>OR(MONTH(Taulukko1[[#This Row],[Alku PVM]] )&lt;=3,AND(MONTH(Taulukko1[[#This Row],[Alku PVM]] )=3))</f>
        <v>1</v>
      </c>
      <c r="AD650" s="90" t="b">
        <f>OR(MONTH(Taulukko1[[#This Row],[Loppu PVM]] )&lt;=3,AND(MONTH(Taulukko1[[#This Row],[Loppu PVM]] )=3))</f>
        <v>1</v>
      </c>
      <c r="AE650" s="90" t="b">
        <f>OR(MONTH(Taulukko1[[#This Row],[Alku PVM]] )&lt;=9,AND(MONTH(Taulukko1[[#This Row],[Alku PVM]] )=9))</f>
        <v>1</v>
      </c>
      <c r="AF650" s="90" t="b">
        <f>OR(MONTH(Taulukko1[[#This Row],[Loppu PVM]])&lt;=9,AND(MONTH(Taulukko1[[#This Row],[Loppu PVM]] )=9))</f>
        <v>1</v>
      </c>
      <c r="AG650" s="90" t="b">
        <f>OR(MONTH(Taulukko1[[#This Row],[Alku PVM]] )&lt;=6,AND(MONTH(Taulukko1[[#This Row],[Alku PVM]] )=6))</f>
        <v>1</v>
      </c>
      <c r="AH650" s="90" t="b">
        <f>OR(MONTH(Taulukko1[[#This Row],[Loppu PVM]])&lt;=6,AND(MONTH(Taulukko1[[#This Row],[Loppu PVM]] )=6))</f>
        <v>1</v>
      </c>
    </row>
    <row r="651" spans="1:34" ht="12.75" customHeight="1">
      <c r="A651" t="s">
        <v>2359</v>
      </c>
      <c r="B651" s="23">
        <v>39821</v>
      </c>
      <c r="C651" t="s">
        <v>2360</v>
      </c>
      <c r="F651" s="4">
        <v>39865</v>
      </c>
      <c r="G651" s="5">
        <v>25</v>
      </c>
      <c r="H651" s="22">
        <v>850</v>
      </c>
      <c r="I651" s="126" t="e">
        <f>INDEX('TOL2008'!B:B,MATCH(A651,'TOL2008'!A:A,0))</f>
        <v>#N/A</v>
      </c>
      <c r="J651" s="126" t="e">
        <f>INDEX(Pääluokka!$H$2:$H$100,MATCH(VALUE(LEFT(Taulukko1[[#This Row],[TOL2008]],2)),Pääluokka!$G$2:$G$100,0))</f>
        <v>#N/A</v>
      </c>
      <c r="K651" s="126" t="e">
        <f>INDEX(Pääluokka!$I$2:$I$100,MATCH(VALUE(LEFT(Taulukko1[[#This Row],[TOL2008]],2)),Pääluokka!$G$2:$G$100,0))</f>
        <v>#N/A</v>
      </c>
      <c r="L651" s="41">
        <f t="shared" si="100"/>
        <v>44</v>
      </c>
      <c r="M651" s="43">
        <f t="shared" si="101"/>
        <v>39821</v>
      </c>
      <c r="N651" s="43">
        <f t="shared" si="102"/>
        <v>39865</v>
      </c>
      <c r="O651" s="43">
        <f t="shared" si="103"/>
        <v>39814</v>
      </c>
      <c r="P651" s="43">
        <f t="shared" si="104"/>
        <v>39845</v>
      </c>
      <c r="Q651" s="41">
        <f t="shared" si="105"/>
        <v>2009</v>
      </c>
      <c r="R651" s="41">
        <f t="shared" si="106"/>
        <v>2009</v>
      </c>
      <c r="S651" s="43" t="str">
        <f>YEAR(Taulukko1[[#This Row],[Alku KK]])&amp;"Q"&amp;ROUNDDOWN((MONTH(Taulukko1[[#This Row],[Alku KK]])-1)/3+1,0)</f>
        <v>2009Q1</v>
      </c>
      <c r="T651" s="43" t="str">
        <f>YEAR(Taulukko1[[#This Row],[Loppu KK]])&amp;"Q"&amp;ROUNDDOWN((MONTH(Taulukko1[[#This Row],[Loppu KK]])-1)/3+1,0)</f>
        <v>2009Q1</v>
      </c>
      <c r="U651" s="66">
        <f>IF(COUNT(Taulukko1[[#This Row],[Neuvottelujen alaiset ]])=1,Taulukko1[[#This Row],[Neuvottelujen alaiset ]],Taulukko1[[#This Row],[Vähennystarve]])</f>
        <v>850</v>
      </c>
      <c r="V651" s="44" t="str">
        <f t="shared" si="107"/>
        <v>NA</v>
      </c>
      <c r="W651" s="44">
        <f t="shared" si="108"/>
        <v>2.9411764705882353E-2</v>
      </c>
      <c r="X651" s="44" t="str">
        <f t="shared" si="109"/>
        <v>NA</v>
      </c>
      <c r="Y651" s="90" t="b">
        <f>AND(MONTH(Taulukko1[[#This Row],[Alku PVM]] )=6,DAY(Taulukko1[[#This Row],[Alku PVM]] )&gt;19)</f>
        <v>0</v>
      </c>
      <c r="Z651" s="90" t="b">
        <f>AND(MONTH(Taulukko1[[#This Row],[Loppu PVM]] )=6,DAY(Taulukko1[[#This Row],[Loppu PVM]] )&gt;19)</f>
        <v>0</v>
      </c>
      <c r="AA651" s="90" t="b">
        <f>OR(MONTH(Taulukko1[[#This Row],[Alku PVM]] )&lt;=5,AND(MONTH(Taulukko1[[#This Row],[Alku PVM]] )=6,DAY(Taulukko1[[#This Row],[Alku PVM]] )&lt;20))</f>
        <v>1</v>
      </c>
      <c r="AB651" s="90" t="b">
        <f>OR(MONTH(Taulukko1[[#This Row],[Loppu PVM]])&lt;=5,AND(MONTH(Taulukko1[[#This Row],[Loppu PVM]] )=6,DAY(Taulukko1[[#This Row],[Loppu PVM]])&lt;20))</f>
        <v>1</v>
      </c>
      <c r="AC651" s="90" t="b">
        <f>OR(MONTH(Taulukko1[[#This Row],[Alku PVM]] )&lt;=3,AND(MONTH(Taulukko1[[#This Row],[Alku PVM]] )=3))</f>
        <v>1</v>
      </c>
      <c r="AD651" s="90" t="b">
        <f>OR(MONTH(Taulukko1[[#This Row],[Loppu PVM]] )&lt;=3,AND(MONTH(Taulukko1[[#This Row],[Loppu PVM]] )=3))</f>
        <v>1</v>
      </c>
      <c r="AE651" s="90" t="b">
        <f>OR(MONTH(Taulukko1[[#This Row],[Alku PVM]] )&lt;=9,AND(MONTH(Taulukko1[[#This Row],[Alku PVM]] )=9))</f>
        <v>1</v>
      </c>
      <c r="AF651" s="90" t="b">
        <f>OR(MONTH(Taulukko1[[#This Row],[Loppu PVM]])&lt;=9,AND(MONTH(Taulukko1[[#This Row],[Loppu PVM]] )=9))</f>
        <v>1</v>
      </c>
      <c r="AG651" s="90" t="b">
        <f>OR(MONTH(Taulukko1[[#This Row],[Alku PVM]] )&lt;=6,AND(MONTH(Taulukko1[[#This Row],[Alku PVM]] )=6))</f>
        <v>1</v>
      </c>
      <c r="AH651" s="90" t="b">
        <f>OR(MONTH(Taulukko1[[#This Row],[Loppu PVM]])&lt;=6,AND(MONTH(Taulukko1[[#This Row],[Loppu PVM]] )=6))</f>
        <v>1</v>
      </c>
    </row>
    <row r="652" spans="1:34" ht="12.75" customHeight="1">
      <c r="A652" t="s">
        <v>2910</v>
      </c>
      <c r="B652" s="23">
        <v>39822</v>
      </c>
      <c r="C652" t="s">
        <v>2913</v>
      </c>
      <c r="F652" s="4">
        <v>39877</v>
      </c>
      <c r="G652" s="5">
        <v>35</v>
      </c>
      <c r="H652" s="16">
        <v>110</v>
      </c>
      <c r="I652" s="126">
        <f>INDEX('TOL2008'!B:B,MATCH(A652,'TOL2008'!A:A,0))</f>
        <v>46140</v>
      </c>
      <c r="J652" s="126" t="str">
        <f>INDEX(Pääluokka!$H$2:$H$100,MATCH(VALUE(LEFT(Taulukko1[[#This Row],[TOL2008]],2)),Pääluokka!$G$2:$G$100,0))</f>
        <v>Tukku- ja vähittäiskauppa; moottoriajoneuvojen ja moottoripyörien korjaus</v>
      </c>
      <c r="K652" s="126" t="str">
        <f>INDEX(Pääluokka!$I$2:$I$100,MATCH(VALUE(LEFT(Taulukko1[[#This Row],[TOL2008]],2)),Pääluokka!$G$2:$G$100,0))</f>
        <v>Palvelualat (G-N, R, S)</v>
      </c>
      <c r="L652" s="41">
        <f t="shared" si="100"/>
        <v>55</v>
      </c>
      <c r="M652" s="43">
        <f t="shared" si="101"/>
        <v>39822</v>
      </c>
      <c r="N652" s="43">
        <f t="shared" si="102"/>
        <v>39877</v>
      </c>
      <c r="O652" s="43">
        <f t="shared" si="103"/>
        <v>39814</v>
      </c>
      <c r="P652" s="43">
        <f t="shared" si="104"/>
        <v>39873</v>
      </c>
      <c r="Q652" s="41">
        <f t="shared" si="105"/>
        <v>2009</v>
      </c>
      <c r="R652" s="41">
        <f t="shared" si="106"/>
        <v>2009</v>
      </c>
      <c r="S652" s="43" t="str">
        <f>YEAR(Taulukko1[[#This Row],[Alku KK]])&amp;"Q"&amp;ROUNDDOWN((MONTH(Taulukko1[[#This Row],[Alku KK]])-1)/3+1,0)</f>
        <v>2009Q1</v>
      </c>
      <c r="T652" s="43" t="str">
        <f>YEAR(Taulukko1[[#This Row],[Loppu KK]])&amp;"Q"&amp;ROUNDDOWN((MONTH(Taulukko1[[#This Row],[Loppu KK]])-1)/3+1,0)</f>
        <v>2009Q1</v>
      </c>
      <c r="U652" s="66">
        <f>IF(COUNT(Taulukko1[[#This Row],[Neuvottelujen alaiset ]])=1,Taulukko1[[#This Row],[Neuvottelujen alaiset ]],Taulukko1[[#This Row],[Vähennystarve]])</f>
        <v>110</v>
      </c>
      <c r="V652" s="44" t="str">
        <f t="shared" si="107"/>
        <v>NA</v>
      </c>
      <c r="W652" s="44">
        <f t="shared" si="108"/>
        <v>0.31818181818181818</v>
      </c>
      <c r="X652" s="44" t="str">
        <f t="shared" si="109"/>
        <v>NA</v>
      </c>
      <c r="Y652" s="90" t="b">
        <f>AND(MONTH(Taulukko1[[#This Row],[Alku PVM]] )=6,DAY(Taulukko1[[#This Row],[Alku PVM]] )&gt;19)</f>
        <v>0</v>
      </c>
      <c r="Z652" s="90" t="b">
        <f>AND(MONTH(Taulukko1[[#This Row],[Loppu PVM]] )=6,DAY(Taulukko1[[#This Row],[Loppu PVM]] )&gt;19)</f>
        <v>0</v>
      </c>
      <c r="AA652" s="90" t="b">
        <f>OR(MONTH(Taulukko1[[#This Row],[Alku PVM]] )&lt;=5,AND(MONTH(Taulukko1[[#This Row],[Alku PVM]] )=6,DAY(Taulukko1[[#This Row],[Alku PVM]] )&lt;20))</f>
        <v>1</v>
      </c>
      <c r="AB652" s="90" t="b">
        <f>OR(MONTH(Taulukko1[[#This Row],[Loppu PVM]])&lt;=5,AND(MONTH(Taulukko1[[#This Row],[Loppu PVM]] )=6,DAY(Taulukko1[[#This Row],[Loppu PVM]])&lt;20))</f>
        <v>1</v>
      </c>
      <c r="AC652" s="90" t="b">
        <f>OR(MONTH(Taulukko1[[#This Row],[Alku PVM]] )&lt;=3,AND(MONTH(Taulukko1[[#This Row],[Alku PVM]] )=3))</f>
        <v>1</v>
      </c>
      <c r="AD652" s="90" t="b">
        <f>OR(MONTH(Taulukko1[[#This Row],[Loppu PVM]] )&lt;=3,AND(MONTH(Taulukko1[[#This Row],[Loppu PVM]] )=3))</f>
        <v>1</v>
      </c>
      <c r="AE652" s="90" t="b">
        <f>OR(MONTH(Taulukko1[[#This Row],[Alku PVM]] )&lt;=9,AND(MONTH(Taulukko1[[#This Row],[Alku PVM]] )=9))</f>
        <v>1</v>
      </c>
      <c r="AF652" s="90" t="b">
        <f>OR(MONTH(Taulukko1[[#This Row],[Loppu PVM]])&lt;=9,AND(MONTH(Taulukko1[[#This Row],[Loppu PVM]] )=9))</f>
        <v>1</v>
      </c>
      <c r="AG652" s="90" t="b">
        <f>OR(MONTH(Taulukko1[[#This Row],[Alku PVM]] )&lt;=6,AND(MONTH(Taulukko1[[#This Row],[Alku PVM]] )=6))</f>
        <v>1</v>
      </c>
      <c r="AH652" s="90" t="b">
        <f>OR(MONTH(Taulukko1[[#This Row],[Loppu PVM]])&lt;=6,AND(MONTH(Taulukko1[[#This Row],[Loppu PVM]] )=6))</f>
        <v>1</v>
      </c>
    </row>
    <row r="653" spans="1:34" ht="12.75" customHeight="1">
      <c r="A653" t="s">
        <v>1535</v>
      </c>
      <c r="B653" s="23">
        <v>39822</v>
      </c>
      <c r="C653" t="s">
        <v>2717</v>
      </c>
      <c r="F653" s="4">
        <v>39836</v>
      </c>
      <c r="G653" s="5">
        <v>0</v>
      </c>
      <c r="H653" s="22">
        <v>350</v>
      </c>
      <c r="I653" s="126" t="e">
        <f>INDEX('TOL2008'!B:B,MATCH(A653,'TOL2008'!A:A,0))</f>
        <v>#N/A</v>
      </c>
      <c r="J653" s="126" t="e">
        <f>INDEX(Pääluokka!$H$2:$H$100,MATCH(VALUE(LEFT(Taulukko1[[#This Row],[TOL2008]],2)),Pääluokka!$G$2:$G$100,0))</f>
        <v>#N/A</v>
      </c>
      <c r="K653" s="126" t="e">
        <f>INDEX(Pääluokka!$I$2:$I$100,MATCH(VALUE(LEFT(Taulukko1[[#This Row],[TOL2008]],2)),Pääluokka!$G$2:$G$100,0))</f>
        <v>#N/A</v>
      </c>
      <c r="L653" s="41">
        <f t="shared" si="100"/>
        <v>14</v>
      </c>
      <c r="M653" s="43">
        <f t="shared" si="101"/>
        <v>39822</v>
      </c>
      <c r="N653" s="43">
        <f t="shared" si="102"/>
        <v>39836</v>
      </c>
      <c r="O653" s="43">
        <f t="shared" si="103"/>
        <v>39814</v>
      </c>
      <c r="P653" s="43">
        <f t="shared" si="104"/>
        <v>39814</v>
      </c>
      <c r="Q653" s="41">
        <f t="shared" si="105"/>
        <v>2009</v>
      </c>
      <c r="R653" s="41">
        <f t="shared" si="106"/>
        <v>2009</v>
      </c>
      <c r="S653" s="43" t="str">
        <f>YEAR(Taulukko1[[#This Row],[Alku KK]])&amp;"Q"&amp;ROUNDDOWN((MONTH(Taulukko1[[#This Row],[Alku KK]])-1)/3+1,0)</f>
        <v>2009Q1</v>
      </c>
      <c r="T653" s="43" t="str">
        <f>YEAR(Taulukko1[[#This Row],[Loppu KK]])&amp;"Q"&amp;ROUNDDOWN((MONTH(Taulukko1[[#This Row],[Loppu KK]])-1)/3+1,0)</f>
        <v>2009Q1</v>
      </c>
      <c r="U653" s="66">
        <f>IF(COUNT(Taulukko1[[#This Row],[Neuvottelujen alaiset ]])=1,Taulukko1[[#This Row],[Neuvottelujen alaiset ]],Taulukko1[[#This Row],[Vähennystarve]])</f>
        <v>350</v>
      </c>
      <c r="V653" s="44" t="str">
        <f t="shared" si="107"/>
        <v>NA</v>
      </c>
      <c r="W653" s="44">
        <f t="shared" si="108"/>
        <v>0</v>
      </c>
      <c r="X653" s="44" t="str">
        <f t="shared" si="109"/>
        <v>NA</v>
      </c>
      <c r="Y653" s="90" t="b">
        <f>AND(MONTH(Taulukko1[[#This Row],[Alku PVM]] )=6,DAY(Taulukko1[[#This Row],[Alku PVM]] )&gt;19)</f>
        <v>0</v>
      </c>
      <c r="Z653" s="90" t="b">
        <f>AND(MONTH(Taulukko1[[#This Row],[Loppu PVM]] )=6,DAY(Taulukko1[[#This Row],[Loppu PVM]] )&gt;19)</f>
        <v>0</v>
      </c>
      <c r="AA653" s="90" t="b">
        <f>OR(MONTH(Taulukko1[[#This Row],[Alku PVM]] )&lt;=5,AND(MONTH(Taulukko1[[#This Row],[Alku PVM]] )=6,DAY(Taulukko1[[#This Row],[Alku PVM]] )&lt;20))</f>
        <v>1</v>
      </c>
      <c r="AB653" s="90" t="b">
        <f>OR(MONTH(Taulukko1[[#This Row],[Loppu PVM]])&lt;=5,AND(MONTH(Taulukko1[[#This Row],[Loppu PVM]] )=6,DAY(Taulukko1[[#This Row],[Loppu PVM]])&lt;20))</f>
        <v>1</v>
      </c>
      <c r="AC653" s="90" t="b">
        <f>OR(MONTH(Taulukko1[[#This Row],[Alku PVM]] )&lt;=3,AND(MONTH(Taulukko1[[#This Row],[Alku PVM]] )=3))</f>
        <v>1</v>
      </c>
      <c r="AD653" s="90" t="b">
        <f>OR(MONTH(Taulukko1[[#This Row],[Loppu PVM]] )&lt;=3,AND(MONTH(Taulukko1[[#This Row],[Loppu PVM]] )=3))</f>
        <v>1</v>
      </c>
      <c r="AE653" s="90" t="b">
        <f>OR(MONTH(Taulukko1[[#This Row],[Alku PVM]] )&lt;=9,AND(MONTH(Taulukko1[[#This Row],[Alku PVM]] )=9))</f>
        <v>1</v>
      </c>
      <c r="AF653" s="90" t="b">
        <f>OR(MONTH(Taulukko1[[#This Row],[Loppu PVM]])&lt;=9,AND(MONTH(Taulukko1[[#This Row],[Loppu PVM]] )=9))</f>
        <v>1</v>
      </c>
      <c r="AG653" s="90" t="b">
        <f>OR(MONTH(Taulukko1[[#This Row],[Alku PVM]] )&lt;=6,AND(MONTH(Taulukko1[[#This Row],[Alku PVM]] )=6))</f>
        <v>1</v>
      </c>
      <c r="AH653" s="90" t="b">
        <f>OR(MONTH(Taulukko1[[#This Row],[Loppu PVM]])&lt;=6,AND(MONTH(Taulukko1[[#This Row],[Loppu PVM]] )=6))</f>
        <v>1</v>
      </c>
    </row>
    <row r="654" spans="1:34" ht="12.75" customHeight="1">
      <c r="A654" s="21" t="s">
        <v>2611</v>
      </c>
      <c r="B654" s="23">
        <v>39822</v>
      </c>
      <c r="C654" s="21" t="s">
        <v>2610</v>
      </c>
      <c r="D654" s="24"/>
      <c r="F654" s="23">
        <v>39839</v>
      </c>
      <c r="G654" s="24">
        <v>0</v>
      </c>
      <c r="H654" s="22">
        <v>90</v>
      </c>
      <c r="I654" s="126" t="e">
        <f>INDEX('TOL2008'!B:B,MATCH(A654,'TOL2008'!A:A,0))</f>
        <v>#N/A</v>
      </c>
      <c r="J654" s="126" t="e">
        <f>INDEX(Pääluokka!$H$2:$H$100,MATCH(VALUE(LEFT(Taulukko1[[#This Row],[TOL2008]],2)),Pääluokka!$G$2:$G$100,0))</f>
        <v>#N/A</v>
      </c>
      <c r="K654" s="126" t="e">
        <f>INDEX(Pääluokka!$I$2:$I$100,MATCH(VALUE(LEFT(Taulukko1[[#This Row],[TOL2008]],2)),Pääluokka!$G$2:$G$100,0))</f>
        <v>#N/A</v>
      </c>
      <c r="L654" s="41">
        <f t="shared" si="100"/>
        <v>17</v>
      </c>
      <c r="M654" s="43">
        <f t="shared" si="101"/>
        <v>39822</v>
      </c>
      <c r="N654" s="43">
        <f t="shared" si="102"/>
        <v>39839</v>
      </c>
      <c r="O654" s="43">
        <f t="shared" si="103"/>
        <v>39814</v>
      </c>
      <c r="P654" s="43">
        <f t="shared" si="104"/>
        <v>39814</v>
      </c>
      <c r="Q654" s="41">
        <f t="shared" si="105"/>
        <v>2009</v>
      </c>
      <c r="R654" s="41">
        <f t="shared" si="106"/>
        <v>2009</v>
      </c>
      <c r="S654" s="43" t="str">
        <f>YEAR(Taulukko1[[#This Row],[Alku KK]])&amp;"Q"&amp;ROUNDDOWN((MONTH(Taulukko1[[#This Row],[Alku KK]])-1)/3+1,0)</f>
        <v>2009Q1</v>
      </c>
      <c r="T654" s="43" t="str">
        <f>YEAR(Taulukko1[[#This Row],[Loppu KK]])&amp;"Q"&amp;ROUNDDOWN((MONTH(Taulukko1[[#This Row],[Loppu KK]])-1)/3+1,0)</f>
        <v>2009Q1</v>
      </c>
      <c r="U654" s="66">
        <f>IF(COUNT(Taulukko1[[#This Row],[Neuvottelujen alaiset ]])=1,Taulukko1[[#This Row],[Neuvottelujen alaiset ]],Taulukko1[[#This Row],[Vähennystarve]])</f>
        <v>90</v>
      </c>
      <c r="V654" s="44" t="str">
        <f t="shared" si="107"/>
        <v>NA</v>
      </c>
      <c r="W654" s="44">
        <f t="shared" si="108"/>
        <v>0</v>
      </c>
      <c r="X654" s="44" t="str">
        <f t="shared" si="109"/>
        <v>NA</v>
      </c>
      <c r="Y654" s="90" t="b">
        <f>AND(MONTH(Taulukko1[[#This Row],[Alku PVM]] )=6,DAY(Taulukko1[[#This Row],[Alku PVM]] )&gt;19)</f>
        <v>0</v>
      </c>
      <c r="Z654" s="90" t="b">
        <f>AND(MONTH(Taulukko1[[#This Row],[Loppu PVM]] )=6,DAY(Taulukko1[[#This Row],[Loppu PVM]] )&gt;19)</f>
        <v>0</v>
      </c>
      <c r="AA654" s="90" t="b">
        <f>OR(MONTH(Taulukko1[[#This Row],[Alku PVM]] )&lt;=5,AND(MONTH(Taulukko1[[#This Row],[Alku PVM]] )=6,DAY(Taulukko1[[#This Row],[Alku PVM]] )&lt;20))</f>
        <v>1</v>
      </c>
      <c r="AB654" s="90" t="b">
        <f>OR(MONTH(Taulukko1[[#This Row],[Loppu PVM]])&lt;=5,AND(MONTH(Taulukko1[[#This Row],[Loppu PVM]] )=6,DAY(Taulukko1[[#This Row],[Loppu PVM]])&lt;20))</f>
        <v>1</v>
      </c>
      <c r="AC654" s="90" t="b">
        <f>OR(MONTH(Taulukko1[[#This Row],[Alku PVM]] )&lt;=3,AND(MONTH(Taulukko1[[#This Row],[Alku PVM]] )=3))</f>
        <v>1</v>
      </c>
      <c r="AD654" s="90" t="b">
        <f>OR(MONTH(Taulukko1[[#This Row],[Loppu PVM]] )&lt;=3,AND(MONTH(Taulukko1[[#This Row],[Loppu PVM]] )=3))</f>
        <v>1</v>
      </c>
      <c r="AE654" s="90" t="b">
        <f>OR(MONTH(Taulukko1[[#This Row],[Alku PVM]] )&lt;=9,AND(MONTH(Taulukko1[[#This Row],[Alku PVM]] )=9))</f>
        <v>1</v>
      </c>
      <c r="AF654" s="90" t="b">
        <f>OR(MONTH(Taulukko1[[#This Row],[Loppu PVM]])&lt;=9,AND(MONTH(Taulukko1[[#This Row],[Loppu PVM]] )=9))</f>
        <v>1</v>
      </c>
      <c r="AG654" s="90" t="b">
        <f>OR(MONTH(Taulukko1[[#This Row],[Alku PVM]] )&lt;=6,AND(MONTH(Taulukko1[[#This Row],[Alku PVM]] )=6))</f>
        <v>1</v>
      </c>
      <c r="AH654" s="90" t="b">
        <f>OR(MONTH(Taulukko1[[#This Row],[Loppu PVM]])&lt;=6,AND(MONTH(Taulukko1[[#This Row],[Loppu PVM]] )=6))</f>
        <v>1</v>
      </c>
    </row>
    <row r="655" spans="1:34" ht="12.75" customHeight="1">
      <c r="A655" s="21" t="s">
        <v>2583</v>
      </c>
      <c r="B655" s="23">
        <v>39822</v>
      </c>
      <c r="C655" s="21" t="s">
        <v>2582</v>
      </c>
      <c r="D655" s="24"/>
      <c r="E655" s="62">
        <v>160</v>
      </c>
      <c r="F655" s="23">
        <v>39877</v>
      </c>
      <c r="G655" s="24">
        <v>46</v>
      </c>
      <c r="H655" s="22">
        <v>1100</v>
      </c>
      <c r="I655" s="126" t="e">
        <f>INDEX('TOL2008'!B:B,MATCH(A655,'TOL2008'!A:A,0))</f>
        <v>#N/A</v>
      </c>
      <c r="J655" s="126" t="e">
        <f>INDEX(Pääluokka!$H$2:$H$100,MATCH(VALUE(LEFT(Taulukko1[[#This Row],[TOL2008]],2)),Pääluokka!$G$2:$G$100,0))</f>
        <v>#N/A</v>
      </c>
      <c r="K655" s="126" t="e">
        <f>INDEX(Pääluokka!$I$2:$I$100,MATCH(VALUE(LEFT(Taulukko1[[#This Row],[TOL2008]],2)),Pääluokka!$G$2:$G$100,0))</f>
        <v>#N/A</v>
      </c>
      <c r="L655" s="41">
        <f t="shared" si="100"/>
        <v>55</v>
      </c>
      <c r="M655" s="43">
        <f t="shared" si="101"/>
        <v>39822</v>
      </c>
      <c r="N655" s="43">
        <f t="shared" si="102"/>
        <v>39877</v>
      </c>
      <c r="O655" s="43">
        <f t="shared" si="103"/>
        <v>39814</v>
      </c>
      <c r="P655" s="43">
        <f t="shared" si="104"/>
        <v>39873</v>
      </c>
      <c r="Q655" s="41">
        <f t="shared" si="105"/>
        <v>2009</v>
      </c>
      <c r="R655" s="41">
        <f t="shared" si="106"/>
        <v>2009</v>
      </c>
      <c r="S655" s="43" t="str">
        <f>YEAR(Taulukko1[[#This Row],[Alku KK]])&amp;"Q"&amp;ROUNDDOWN((MONTH(Taulukko1[[#This Row],[Alku KK]])-1)/3+1,0)</f>
        <v>2009Q1</v>
      </c>
      <c r="T655" s="43" t="str">
        <f>YEAR(Taulukko1[[#This Row],[Loppu KK]])&amp;"Q"&amp;ROUNDDOWN((MONTH(Taulukko1[[#This Row],[Loppu KK]])-1)/3+1,0)</f>
        <v>2009Q1</v>
      </c>
      <c r="U655" s="66">
        <f>IF(COUNT(Taulukko1[[#This Row],[Neuvottelujen alaiset ]])=1,Taulukko1[[#This Row],[Neuvottelujen alaiset ]],Taulukko1[[#This Row],[Vähennystarve]])</f>
        <v>1100</v>
      </c>
      <c r="V655" s="44">
        <f t="shared" si="107"/>
        <v>0.14545454545454545</v>
      </c>
      <c r="W655" s="44">
        <f t="shared" si="108"/>
        <v>4.1818181818181817E-2</v>
      </c>
      <c r="X655" s="44">
        <f t="shared" si="109"/>
        <v>0.28749999999999998</v>
      </c>
      <c r="Y655" s="90" t="b">
        <f>AND(MONTH(Taulukko1[[#This Row],[Alku PVM]] )=6,DAY(Taulukko1[[#This Row],[Alku PVM]] )&gt;19)</f>
        <v>0</v>
      </c>
      <c r="Z655" s="90" t="b">
        <f>AND(MONTH(Taulukko1[[#This Row],[Loppu PVM]] )=6,DAY(Taulukko1[[#This Row],[Loppu PVM]] )&gt;19)</f>
        <v>0</v>
      </c>
      <c r="AA655" s="90" t="b">
        <f>OR(MONTH(Taulukko1[[#This Row],[Alku PVM]] )&lt;=5,AND(MONTH(Taulukko1[[#This Row],[Alku PVM]] )=6,DAY(Taulukko1[[#This Row],[Alku PVM]] )&lt;20))</f>
        <v>1</v>
      </c>
      <c r="AB655" s="90" t="b">
        <f>OR(MONTH(Taulukko1[[#This Row],[Loppu PVM]])&lt;=5,AND(MONTH(Taulukko1[[#This Row],[Loppu PVM]] )=6,DAY(Taulukko1[[#This Row],[Loppu PVM]])&lt;20))</f>
        <v>1</v>
      </c>
      <c r="AC655" s="90" t="b">
        <f>OR(MONTH(Taulukko1[[#This Row],[Alku PVM]] )&lt;=3,AND(MONTH(Taulukko1[[#This Row],[Alku PVM]] )=3))</f>
        <v>1</v>
      </c>
      <c r="AD655" s="90" t="b">
        <f>OR(MONTH(Taulukko1[[#This Row],[Loppu PVM]] )&lt;=3,AND(MONTH(Taulukko1[[#This Row],[Loppu PVM]] )=3))</f>
        <v>1</v>
      </c>
      <c r="AE655" s="90" t="b">
        <f>OR(MONTH(Taulukko1[[#This Row],[Alku PVM]] )&lt;=9,AND(MONTH(Taulukko1[[#This Row],[Alku PVM]] )=9))</f>
        <v>1</v>
      </c>
      <c r="AF655" s="90" t="b">
        <f>OR(MONTH(Taulukko1[[#This Row],[Loppu PVM]])&lt;=9,AND(MONTH(Taulukko1[[#This Row],[Loppu PVM]] )=9))</f>
        <v>1</v>
      </c>
      <c r="AG655" s="90" t="b">
        <f>OR(MONTH(Taulukko1[[#This Row],[Alku PVM]] )&lt;=6,AND(MONTH(Taulukko1[[#This Row],[Alku PVM]] )=6))</f>
        <v>1</v>
      </c>
      <c r="AH655" s="90" t="b">
        <f>OR(MONTH(Taulukko1[[#This Row],[Loppu PVM]])&lt;=6,AND(MONTH(Taulukko1[[#This Row],[Loppu PVM]] )=6))</f>
        <v>1</v>
      </c>
    </row>
    <row r="656" spans="1:34" ht="12.75" customHeight="1">
      <c r="A656" s="21" t="s">
        <v>1940</v>
      </c>
      <c r="B656" s="23">
        <v>39822</v>
      </c>
      <c r="C656" s="21" t="s">
        <v>2537</v>
      </c>
      <c r="D656" s="24"/>
      <c r="F656" s="23">
        <v>39829</v>
      </c>
      <c r="G656" s="24">
        <v>0</v>
      </c>
      <c r="H656" s="22">
        <v>300</v>
      </c>
      <c r="I656" s="126" t="e">
        <f>INDEX('TOL2008'!B:B,MATCH(A656,'TOL2008'!A:A,0))</f>
        <v>#N/A</v>
      </c>
      <c r="J656" s="126" t="e">
        <f>INDEX(Pääluokka!$H$2:$H$100,MATCH(VALUE(LEFT(Taulukko1[[#This Row],[TOL2008]],2)),Pääluokka!$G$2:$G$100,0))</f>
        <v>#N/A</v>
      </c>
      <c r="K656" s="126" t="e">
        <f>INDEX(Pääluokka!$I$2:$I$100,MATCH(VALUE(LEFT(Taulukko1[[#This Row],[TOL2008]],2)),Pääluokka!$G$2:$G$100,0))</f>
        <v>#N/A</v>
      </c>
      <c r="L656" s="41">
        <f t="shared" si="100"/>
        <v>7</v>
      </c>
      <c r="M656" s="43">
        <f t="shared" si="101"/>
        <v>39822</v>
      </c>
      <c r="N656" s="43">
        <f t="shared" si="102"/>
        <v>39829</v>
      </c>
      <c r="O656" s="43">
        <f t="shared" si="103"/>
        <v>39814</v>
      </c>
      <c r="P656" s="43">
        <f t="shared" si="104"/>
        <v>39814</v>
      </c>
      <c r="Q656" s="41">
        <f t="shared" si="105"/>
        <v>2009</v>
      </c>
      <c r="R656" s="41">
        <f t="shared" si="106"/>
        <v>2009</v>
      </c>
      <c r="S656" s="43" t="str">
        <f>YEAR(Taulukko1[[#This Row],[Alku KK]])&amp;"Q"&amp;ROUNDDOWN((MONTH(Taulukko1[[#This Row],[Alku KK]])-1)/3+1,0)</f>
        <v>2009Q1</v>
      </c>
      <c r="T656" s="43" t="str">
        <f>YEAR(Taulukko1[[#This Row],[Loppu KK]])&amp;"Q"&amp;ROUNDDOWN((MONTH(Taulukko1[[#This Row],[Loppu KK]])-1)/3+1,0)</f>
        <v>2009Q1</v>
      </c>
      <c r="U656" s="66">
        <f>IF(COUNT(Taulukko1[[#This Row],[Neuvottelujen alaiset ]])=1,Taulukko1[[#This Row],[Neuvottelujen alaiset ]],Taulukko1[[#This Row],[Vähennystarve]])</f>
        <v>300</v>
      </c>
      <c r="V656" s="44" t="str">
        <f t="shared" si="107"/>
        <v>NA</v>
      </c>
      <c r="W656" s="44">
        <f t="shared" si="108"/>
        <v>0</v>
      </c>
      <c r="X656" s="44" t="str">
        <f t="shared" si="109"/>
        <v>NA</v>
      </c>
      <c r="Y656" s="90" t="b">
        <f>AND(MONTH(Taulukko1[[#This Row],[Alku PVM]] )=6,DAY(Taulukko1[[#This Row],[Alku PVM]] )&gt;19)</f>
        <v>0</v>
      </c>
      <c r="Z656" s="90" t="b">
        <f>AND(MONTH(Taulukko1[[#This Row],[Loppu PVM]] )=6,DAY(Taulukko1[[#This Row],[Loppu PVM]] )&gt;19)</f>
        <v>0</v>
      </c>
      <c r="AA656" s="90" t="b">
        <f>OR(MONTH(Taulukko1[[#This Row],[Alku PVM]] )&lt;=5,AND(MONTH(Taulukko1[[#This Row],[Alku PVM]] )=6,DAY(Taulukko1[[#This Row],[Alku PVM]] )&lt;20))</f>
        <v>1</v>
      </c>
      <c r="AB656" s="90" t="b">
        <f>OR(MONTH(Taulukko1[[#This Row],[Loppu PVM]])&lt;=5,AND(MONTH(Taulukko1[[#This Row],[Loppu PVM]] )=6,DAY(Taulukko1[[#This Row],[Loppu PVM]])&lt;20))</f>
        <v>1</v>
      </c>
      <c r="AC656" s="90" t="b">
        <f>OR(MONTH(Taulukko1[[#This Row],[Alku PVM]] )&lt;=3,AND(MONTH(Taulukko1[[#This Row],[Alku PVM]] )=3))</f>
        <v>1</v>
      </c>
      <c r="AD656" s="90" t="b">
        <f>OR(MONTH(Taulukko1[[#This Row],[Loppu PVM]] )&lt;=3,AND(MONTH(Taulukko1[[#This Row],[Loppu PVM]] )=3))</f>
        <v>1</v>
      </c>
      <c r="AE656" s="90" t="b">
        <f>OR(MONTH(Taulukko1[[#This Row],[Alku PVM]] )&lt;=9,AND(MONTH(Taulukko1[[#This Row],[Alku PVM]] )=9))</f>
        <v>1</v>
      </c>
      <c r="AF656" s="90" t="b">
        <f>OR(MONTH(Taulukko1[[#This Row],[Loppu PVM]])&lt;=9,AND(MONTH(Taulukko1[[#This Row],[Loppu PVM]] )=9))</f>
        <v>1</v>
      </c>
      <c r="AG656" s="90" t="b">
        <f>OR(MONTH(Taulukko1[[#This Row],[Alku PVM]] )&lt;=6,AND(MONTH(Taulukko1[[#This Row],[Alku PVM]] )=6))</f>
        <v>1</v>
      </c>
      <c r="AH656" s="90" t="b">
        <f>OR(MONTH(Taulukko1[[#This Row],[Loppu PVM]])&lt;=6,AND(MONTH(Taulukko1[[#This Row],[Loppu PVM]] )=6))</f>
        <v>1</v>
      </c>
    </row>
    <row r="657" spans="1:34" ht="12.75" customHeight="1">
      <c r="A657" t="s">
        <v>3089</v>
      </c>
      <c r="B657" s="23">
        <v>39825</v>
      </c>
      <c r="C657" t="s">
        <v>3088</v>
      </c>
      <c r="F657" s="4">
        <v>39864</v>
      </c>
      <c r="G657" s="5">
        <v>4</v>
      </c>
      <c r="H657" s="17">
        <v>70</v>
      </c>
      <c r="I657" s="126" t="e">
        <f>INDEX('TOL2008'!B:B,MATCH(A657,'TOL2008'!A:A,0))</f>
        <v>#N/A</v>
      </c>
      <c r="J657" s="126" t="e">
        <f>INDEX(Pääluokka!$H$2:$H$100,MATCH(VALUE(LEFT(Taulukko1[[#This Row],[TOL2008]],2)),Pääluokka!$G$2:$G$100,0))</f>
        <v>#N/A</v>
      </c>
      <c r="K657" s="126" t="e">
        <f>INDEX(Pääluokka!$I$2:$I$100,MATCH(VALUE(LEFT(Taulukko1[[#This Row],[TOL2008]],2)),Pääluokka!$G$2:$G$100,0))</f>
        <v>#N/A</v>
      </c>
      <c r="L657" s="41">
        <f t="shared" si="100"/>
        <v>39</v>
      </c>
      <c r="M657" s="43">
        <f t="shared" si="101"/>
        <v>39825</v>
      </c>
      <c r="N657" s="43">
        <f t="shared" si="102"/>
        <v>39864</v>
      </c>
      <c r="O657" s="43">
        <f t="shared" si="103"/>
        <v>39814</v>
      </c>
      <c r="P657" s="43">
        <f t="shared" si="104"/>
        <v>39845</v>
      </c>
      <c r="Q657" s="41">
        <f t="shared" si="105"/>
        <v>2009</v>
      </c>
      <c r="R657" s="41">
        <f t="shared" si="106"/>
        <v>2009</v>
      </c>
      <c r="S657" s="43" t="str">
        <f>YEAR(Taulukko1[[#This Row],[Alku KK]])&amp;"Q"&amp;ROUNDDOWN((MONTH(Taulukko1[[#This Row],[Alku KK]])-1)/3+1,0)</f>
        <v>2009Q1</v>
      </c>
      <c r="T657" s="43" t="str">
        <f>YEAR(Taulukko1[[#This Row],[Loppu KK]])&amp;"Q"&amp;ROUNDDOWN((MONTH(Taulukko1[[#This Row],[Loppu KK]])-1)/3+1,0)</f>
        <v>2009Q1</v>
      </c>
      <c r="U657" s="66">
        <f>IF(COUNT(Taulukko1[[#This Row],[Neuvottelujen alaiset ]])=1,Taulukko1[[#This Row],[Neuvottelujen alaiset ]],Taulukko1[[#This Row],[Vähennystarve]])</f>
        <v>70</v>
      </c>
      <c r="V657" s="44" t="str">
        <f t="shared" si="107"/>
        <v>NA</v>
      </c>
      <c r="W657" s="44">
        <f t="shared" si="108"/>
        <v>5.7142857142857141E-2</v>
      </c>
      <c r="X657" s="44" t="str">
        <f t="shared" si="109"/>
        <v>NA</v>
      </c>
      <c r="Y657" s="90" t="b">
        <f>AND(MONTH(Taulukko1[[#This Row],[Alku PVM]] )=6,DAY(Taulukko1[[#This Row],[Alku PVM]] )&gt;19)</f>
        <v>0</v>
      </c>
      <c r="Z657" s="90" t="b">
        <f>AND(MONTH(Taulukko1[[#This Row],[Loppu PVM]] )=6,DAY(Taulukko1[[#This Row],[Loppu PVM]] )&gt;19)</f>
        <v>0</v>
      </c>
      <c r="AA657" s="90" t="b">
        <f>OR(MONTH(Taulukko1[[#This Row],[Alku PVM]] )&lt;=5,AND(MONTH(Taulukko1[[#This Row],[Alku PVM]] )=6,DAY(Taulukko1[[#This Row],[Alku PVM]] )&lt;20))</f>
        <v>1</v>
      </c>
      <c r="AB657" s="90" t="b">
        <f>OR(MONTH(Taulukko1[[#This Row],[Loppu PVM]])&lt;=5,AND(MONTH(Taulukko1[[#This Row],[Loppu PVM]] )=6,DAY(Taulukko1[[#This Row],[Loppu PVM]])&lt;20))</f>
        <v>1</v>
      </c>
      <c r="AC657" s="90" t="b">
        <f>OR(MONTH(Taulukko1[[#This Row],[Alku PVM]] )&lt;=3,AND(MONTH(Taulukko1[[#This Row],[Alku PVM]] )=3))</f>
        <v>1</v>
      </c>
      <c r="AD657" s="90" t="b">
        <f>OR(MONTH(Taulukko1[[#This Row],[Loppu PVM]] )&lt;=3,AND(MONTH(Taulukko1[[#This Row],[Loppu PVM]] )=3))</f>
        <v>1</v>
      </c>
      <c r="AE657" s="90" t="b">
        <f>OR(MONTH(Taulukko1[[#This Row],[Alku PVM]] )&lt;=9,AND(MONTH(Taulukko1[[#This Row],[Alku PVM]] )=9))</f>
        <v>1</v>
      </c>
      <c r="AF657" s="90" t="b">
        <f>OR(MONTH(Taulukko1[[#This Row],[Loppu PVM]])&lt;=9,AND(MONTH(Taulukko1[[#This Row],[Loppu PVM]] )=9))</f>
        <v>1</v>
      </c>
      <c r="AG657" s="90" t="b">
        <f>OR(MONTH(Taulukko1[[#This Row],[Alku PVM]] )&lt;=6,AND(MONTH(Taulukko1[[#This Row],[Alku PVM]] )=6))</f>
        <v>1</v>
      </c>
      <c r="AH657" s="90" t="b">
        <f>OR(MONTH(Taulukko1[[#This Row],[Loppu PVM]])&lt;=6,AND(MONTH(Taulukko1[[#This Row],[Loppu PVM]] )=6))</f>
        <v>1</v>
      </c>
    </row>
    <row r="658" spans="1:34" ht="12.75" customHeight="1">
      <c r="A658" t="s">
        <v>614</v>
      </c>
      <c r="B658" s="23">
        <v>39825</v>
      </c>
      <c r="C658" t="s">
        <v>3068</v>
      </c>
      <c r="E658" s="62">
        <v>60</v>
      </c>
      <c r="F658" s="4">
        <v>39883</v>
      </c>
      <c r="G658" s="5">
        <v>350</v>
      </c>
      <c r="H658" s="17">
        <v>900</v>
      </c>
      <c r="I658" s="126">
        <f>INDEX('TOL2008'!B:B,MATCH(A658,'TOL2008'!A:A,0))</f>
        <v>28220</v>
      </c>
      <c r="J658" s="126" t="str">
        <f>INDEX(Pääluokka!$H$2:$H$100,MATCH(VALUE(LEFT(Taulukko1[[#This Row],[TOL2008]],2)),Pääluokka!$G$2:$G$100,0))</f>
        <v>Teollisuus</v>
      </c>
      <c r="K658" s="126" t="str">
        <f>INDEX(Pääluokka!$I$2:$I$100,MATCH(VALUE(LEFT(Taulukko1[[#This Row],[TOL2008]],2)),Pääluokka!$G$2:$G$100,0))</f>
        <v>Teollisuus (C-E)</v>
      </c>
      <c r="L658" s="41">
        <f t="shared" si="100"/>
        <v>58</v>
      </c>
      <c r="M658" s="43">
        <f t="shared" si="101"/>
        <v>39825</v>
      </c>
      <c r="N658" s="43">
        <f t="shared" si="102"/>
        <v>39883</v>
      </c>
      <c r="O658" s="43">
        <f t="shared" si="103"/>
        <v>39814</v>
      </c>
      <c r="P658" s="43">
        <f t="shared" si="104"/>
        <v>39873</v>
      </c>
      <c r="Q658" s="41">
        <f t="shared" si="105"/>
        <v>2009</v>
      </c>
      <c r="R658" s="41">
        <f t="shared" si="106"/>
        <v>2009</v>
      </c>
      <c r="S658" s="43" t="str">
        <f>YEAR(Taulukko1[[#This Row],[Alku KK]])&amp;"Q"&amp;ROUNDDOWN((MONTH(Taulukko1[[#This Row],[Alku KK]])-1)/3+1,0)</f>
        <v>2009Q1</v>
      </c>
      <c r="T658" s="43" t="str">
        <f>YEAR(Taulukko1[[#This Row],[Loppu KK]])&amp;"Q"&amp;ROUNDDOWN((MONTH(Taulukko1[[#This Row],[Loppu KK]])-1)/3+1,0)</f>
        <v>2009Q1</v>
      </c>
      <c r="U658" s="66">
        <f>IF(COUNT(Taulukko1[[#This Row],[Neuvottelujen alaiset ]])=1,Taulukko1[[#This Row],[Neuvottelujen alaiset ]],Taulukko1[[#This Row],[Vähennystarve]])</f>
        <v>900</v>
      </c>
      <c r="V658" s="44">
        <f t="shared" si="107"/>
        <v>6.6666666666666666E-2</v>
      </c>
      <c r="W658" s="44">
        <f t="shared" si="108"/>
        <v>0.3888888888888889</v>
      </c>
      <c r="X658" s="44">
        <f t="shared" si="109"/>
        <v>5.833333333333333</v>
      </c>
      <c r="Y658" s="90" t="b">
        <f>AND(MONTH(Taulukko1[[#This Row],[Alku PVM]] )=6,DAY(Taulukko1[[#This Row],[Alku PVM]] )&gt;19)</f>
        <v>0</v>
      </c>
      <c r="Z658" s="90" t="b">
        <f>AND(MONTH(Taulukko1[[#This Row],[Loppu PVM]] )=6,DAY(Taulukko1[[#This Row],[Loppu PVM]] )&gt;19)</f>
        <v>0</v>
      </c>
      <c r="AA658" s="90" t="b">
        <f>OR(MONTH(Taulukko1[[#This Row],[Alku PVM]] )&lt;=5,AND(MONTH(Taulukko1[[#This Row],[Alku PVM]] )=6,DAY(Taulukko1[[#This Row],[Alku PVM]] )&lt;20))</f>
        <v>1</v>
      </c>
      <c r="AB658" s="90" t="b">
        <f>OR(MONTH(Taulukko1[[#This Row],[Loppu PVM]])&lt;=5,AND(MONTH(Taulukko1[[#This Row],[Loppu PVM]] )=6,DAY(Taulukko1[[#This Row],[Loppu PVM]])&lt;20))</f>
        <v>1</v>
      </c>
      <c r="AC658" s="90" t="b">
        <f>OR(MONTH(Taulukko1[[#This Row],[Alku PVM]] )&lt;=3,AND(MONTH(Taulukko1[[#This Row],[Alku PVM]] )=3))</f>
        <v>1</v>
      </c>
      <c r="AD658" s="90" t="b">
        <f>OR(MONTH(Taulukko1[[#This Row],[Loppu PVM]] )&lt;=3,AND(MONTH(Taulukko1[[#This Row],[Loppu PVM]] )=3))</f>
        <v>1</v>
      </c>
      <c r="AE658" s="90" t="b">
        <f>OR(MONTH(Taulukko1[[#This Row],[Alku PVM]] )&lt;=9,AND(MONTH(Taulukko1[[#This Row],[Alku PVM]] )=9))</f>
        <v>1</v>
      </c>
      <c r="AF658" s="90" t="b">
        <f>OR(MONTH(Taulukko1[[#This Row],[Loppu PVM]])&lt;=9,AND(MONTH(Taulukko1[[#This Row],[Loppu PVM]] )=9))</f>
        <v>1</v>
      </c>
      <c r="AG658" s="90" t="b">
        <f>OR(MONTH(Taulukko1[[#This Row],[Alku PVM]] )&lt;=6,AND(MONTH(Taulukko1[[#This Row],[Alku PVM]] )=6))</f>
        <v>1</v>
      </c>
      <c r="AH658" s="90" t="b">
        <f>OR(MONTH(Taulukko1[[#This Row],[Loppu PVM]])&lt;=6,AND(MONTH(Taulukko1[[#This Row],[Loppu PVM]] )=6))</f>
        <v>1</v>
      </c>
    </row>
    <row r="659" spans="1:34" ht="12.75" customHeight="1">
      <c r="A659" t="s">
        <v>1783</v>
      </c>
      <c r="B659" s="23">
        <v>39825</v>
      </c>
      <c r="C659" t="s">
        <v>1853</v>
      </c>
      <c r="F659" s="4"/>
      <c r="G659" s="5"/>
      <c r="H659" s="22">
        <v>120</v>
      </c>
      <c r="I659" s="126" t="e">
        <f>INDEX('TOL2008'!B:B,MATCH(A659,'TOL2008'!A:A,0))</f>
        <v>#N/A</v>
      </c>
      <c r="J659" s="126" t="e">
        <f>INDEX(Pääluokka!$H$2:$H$100,MATCH(VALUE(LEFT(Taulukko1[[#This Row],[TOL2008]],2)),Pääluokka!$G$2:$G$100,0))</f>
        <v>#N/A</v>
      </c>
      <c r="K659" s="126" t="e">
        <f>INDEX(Pääluokka!$I$2:$I$100,MATCH(VALUE(LEFT(Taulukko1[[#This Row],[TOL2008]],2)),Pääluokka!$G$2:$G$100,0))</f>
        <v>#N/A</v>
      </c>
      <c r="L659" s="41" t="str">
        <f t="shared" si="100"/>
        <v>NA</v>
      </c>
      <c r="M659" s="43">
        <f t="shared" si="101"/>
        <v>39825</v>
      </c>
      <c r="N659" s="43">
        <f t="shared" si="102"/>
        <v>39876</v>
      </c>
      <c r="O659" s="43">
        <f t="shared" si="103"/>
        <v>39814</v>
      </c>
      <c r="P659" s="43">
        <f t="shared" si="104"/>
        <v>39873</v>
      </c>
      <c r="Q659" s="41">
        <f t="shared" si="105"/>
        <v>2009</v>
      </c>
      <c r="R659" s="41">
        <f t="shared" si="106"/>
        <v>2009</v>
      </c>
      <c r="S659" s="43" t="str">
        <f>YEAR(Taulukko1[[#This Row],[Alku KK]])&amp;"Q"&amp;ROUNDDOWN((MONTH(Taulukko1[[#This Row],[Alku KK]])-1)/3+1,0)</f>
        <v>2009Q1</v>
      </c>
      <c r="T659" s="43" t="str">
        <f>YEAR(Taulukko1[[#This Row],[Loppu KK]])&amp;"Q"&amp;ROUNDDOWN((MONTH(Taulukko1[[#This Row],[Loppu KK]])-1)/3+1,0)</f>
        <v>2009Q1</v>
      </c>
      <c r="U659" s="66">
        <f>IF(COUNT(Taulukko1[[#This Row],[Neuvottelujen alaiset ]])=1,Taulukko1[[#This Row],[Neuvottelujen alaiset ]],Taulukko1[[#This Row],[Vähennystarve]])</f>
        <v>120</v>
      </c>
      <c r="V659" s="44" t="str">
        <f t="shared" si="107"/>
        <v>NA</v>
      </c>
      <c r="W659" s="44" t="str">
        <f t="shared" si="108"/>
        <v>NA</v>
      </c>
      <c r="X659" s="44" t="str">
        <f t="shared" si="109"/>
        <v>NA</v>
      </c>
      <c r="Y659" s="90" t="b">
        <f>AND(MONTH(Taulukko1[[#This Row],[Alku PVM]] )=6,DAY(Taulukko1[[#This Row],[Alku PVM]] )&gt;19)</f>
        <v>0</v>
      </c>
      <c r="Z659" s="90" t="b">
        <f>AND(MONTH(Taulukko1[[#This Row],[Loppu PVM]] )=6,DAY(Taulukko1[[#This Row],[Loppu PVM]] )&gt;19)</f>
        <v>0</v>
      </c>
      <c r="AA659" s="90" t="b">
        <f>OR(MONTH(Taulukko1[[#This Row],[Alku PVM]] )&lt;=5,AND(MONTH(Taulukko1[[#This Row],[Alku PVM]] )=6,DAY(Taulukko1[[#This Row],[Alku PVM]] )&lt;20))</f>
        <v>1</v>
      </c>
      <c r="AB659" s="90" t="b">
        <f>OR(MONTH(Taulukko1[[#This Row],[Loppu PVM]])&lt;=5,AND(MONTH(Taulukko1[[#This Row],[Loppu PVM]] )=6,DAY(Taulukko1[[#This Row],[Loppu PVM]])&lt;20))</f>
        <v>1</v>
      </c>
      <c r="AC659" s="90" t="b">
        <f>OR(MONTH(Taulukko1[[#This Row],[Alku PVM]] )&lt;=3,AND(MONTH(Taulukko1[[#This Row],[Alku PVM]] )=3))</f>
        <v>1</v>
      </c>
      <c r="AD659" s="90" t="b">
        <f>OR(MONTH(Taulukko1[[#This Row],[Loppu PVM]] )&lt;=3,AND(MONTH(Taulukko1[[#This Row],[Loppu PVM]] )=3))</f>
        <v>1</v>
      </c>
      <c r="AE659" s="90" t="b">
        <f>OR(MONTH(Taulukko1[[#This Row],[Alku PVM]] )&lt;=9,AND(MONTH(Taulukko1[[#This Row],[Alku PVM]] )=9))</f>
        <v>1</v>
      </c>
      <c r="AF659" s="90" t="b">
        <f>OR(MONTH(Taulukko1[[#This Row],[Loppu PVM]])&lt;=9,AND(MONTH(Taulukko1[[#This Row],[Loppu PVM]] )=9))</f>
        <v>1</v>
      </c>
      <c r="AG659" s="90" t="b">
        <f>OR(MONTH(Taulukko1[[#This Row],[Alku PVM]] )&lt;=6,AND(MONTH(Taulukko1[[#This Row],[Alku PVM]] )=6))</f>
        <v>1</v>
      </c>
      <c r="AH659" s="90" t="b">
        <f>OR(MONTH(Taulukko1[[#This Row],[Loppu PVM]])&lt;=6,AND(MONTH(Taulukko1[[#This Row],[Loppu PVM]] )=6))</f>
        <v>1</v>
      </c>
    </row>
    <row r="660" spans="1:34" ht="12.75" customHeight="1">
      <c r="A660" s="21" t="s">
        <v>2754</v>
      </c>
      <c r="B660" s="23">
        <v>39825</v>
      </c>
      <c r="C660" s="21" t="s">
        <v>2753</v>
      </c>
      <c r="D660" s="24"/>
      <c r="E660" s="62">
        <v>20</v>
      </c>
      <c r="F660" s="23">
        <v>39927</v>
      </c>
      <c r="G660" s="24">
        <v>17</v>
      </c>
      <c r="H660" s="22">
        <v>70</v>
      </c>
      <c r="I660" s="126" t="e">
        <f>INDEX('TOL2008'!B:B,MATCH(A660,'TOL2008'!A:A,0))</f>
        <v>#N/A</v>
      </c>
      <c r="J660" s="126" t="e">
        <f>INDEX(Pääluokka!$H$2:$H$100,MATCH(VALUE(LEFT(Taulukko1[[#This Row],[TOL2008]],2)),Pääluokka!$G$2:$G$100,0))</f>
        <v>#N/A</v>
      </c>
      <c r="K660" s="126" t="e">
        <f>INDEX(Pääluokka!$I$2:$I$100,MATCH(VALUE(LEFT(Taulukko1[[#This Row],[TOL2008]],2)),Pääluokka!$G$2:$G$100,0))</f>
        <v>#N/A</v>
      </c>
      <c r="L660" s="41">
        <f t="shared" si="100"/>
        <v>102</v>
      </c>
      <c r="M660" s="43">
        <f t="shared" si="101"/>
        <v>39825</v>
      </c>
      <c r="N660" s="43">
        <f t="shared" si="102"/>
        <v>39927</v>
      </c>
      <c r="O660" s="43">
        <f t="shared" si="103"/>
        <v>39814</v>
      </c>
      <c r="P660" s="43">
        <f t="shared" si="104"/>
        <v>39904</v>
      </c>
      <c r="Q660" s="41">
        <f t="shared" si="105"/>
        <v>2009</v>
      </c>
      <c r="R660" s="41">
        <f t="shared" si="106"/>
        <v>2009</v>
      </c>
      <c r="S660" s="43" t="str">
        <f>YEAR(Taulukko1[[#This Row],[Alku KK]])&amp;"Q"&amp;ROUNDDOWN((MONTH(Taulukko1[[#This Row],[Alku KK]])-1)/3+1,0)</f>
        <v>2009Q1</v>
      </c>
      <c r="T660" s="43" t="str">
        <f>YEAR(Taulukko1[[#This Row],[Loppu KK]])&amp;"Q"&amp;ROUNDDOWN((MONTH(Taulukko1[[#This Row],[Loppu KK]])-1)/3+1,0)</f>
        <v>2009Q2</v>
      </c>
      <c r="U660" s="66">
        <f>IF(COUNT(Taulukko1[[#This Row],[Neuvottelujen alaiset ]])=1,Taulukko1[[#This Row],[Neuvottelujen alaiset ]],Taulukko1[[#This Row],[Vähennystarve]])</f>
        <v>70</v>
      </c>
      <c r="V660" s="44">
        <f t="shared" si="107"/>
        <v>0.2857142857142857</v>
      </c>
      <c r="W660" s="44">
        <f t="shared" si="108"/>
        <v>0.24285714285714285</v>
      </c>
      <c r="X660" s="44">
        <f t="shared" si="109"/>
        <v>0.85</v>
      </c>
      <c r="Y660" s="90" t="b">
        <f>AND(MONTH(Taulukko1[[#This Row],[Alku PVM]] )=6,DAY(Taulukko1[[#This Row],[Alku PVM]] )&gt;19)</f>
        <v>0</v>
      </c>
      <c r="Z660" s="90" t="b">
        <f>AND(MONTH(Taulukko1[[#This Row],[Loppu PVM]] )=6,DAY(Taulukko1[[#This Row],[Loppu PVM]] )&gt;19)</f>
        <v>0</v>
      </c>
      <c r="AA660" s="90" t="b">
        <f>OR(MONTH(Taulukko1[[#This Row],[Alku PVM]] )&lt;=5,AND(MONTH(Taulukko1[[#This Row],[Alku PVM]] )=6,DAY(Taulukko1[[#This Row],[Alku PVM]] )&lt;20))</f>
        <v>1</v>
      </c>
      <c r="AB660" s="90" t="b">
        <f>OR(MONTH(Taulukko1[[#This Row],[Loppu PVM]])&lt;=5,AND(MONTH(Taulukko1[[#This Row],[Loppu PVM]] )=6,DAY(Taulukko1[[#This Row],[Loppu PVM]])&lt;20))</f>
        <v>1</v>
      </c>
      <c r="AC660" s="90" t="b">
        <f>OR(MONTH(Taulukko1[[#This Row],[Alku PVM]] )&lt;=3,AND(MONTH(Taulukko1[[#This Row],[Alku PVM]] )=3))</f>
        <v>1</v>
      </c>
      <c r="AD660" s="90" t="b">
        <f>OR(MONTH(Taulukko1[[#This Row],[Loppu PVM]] )&lt;=3,AND(MONTH(Taulukko1[[#This Row],[Loppu PVM]] )=3))</f>
        <v>0</v>
      </c>
      <c r="AE660" s="90" t="b">
        <f>OR(MONTH(Taulukko1[[#This Row],[Alku PVM]] )&lt;=9,AND(MONTH(Taulukko1[[#This Row],[Alku PVM]] )=9))</f>
        <v>1</v>
      </c>
      <c r="AF660" s="90" t="b">
        <f>OR(MONTH(Taulukko1[[#This Row],[Loppu PVM]])&lt;=9,AND(MONTH(Taulukko1[[#This Row],[Loppu PVM]] )=9))</f>
        <v>1</v>
      </c>
      <c r="AG660" s="90" t="b">
        <f>OR(MONTH(Taulukko1[[#This Row],[Alku PVM]] )&lt;=6,AND(MONTH(Taulukko1[[#This Row],[Alku PVM]] )=6))</f>
        <v>1</v>
      </c>
      <c r="AH660" s="90" t="b">
        <f>OR(MONTH(Taulukko1[[#This Row],[Loppu PVM]])&lt;=6,AND(MONTH(Taulukko1[[#This Row],[Loppu PVM]] )=6))</f>
        <v>1</v>
      </c>
    </row>
    <row r="661" spans="1:34" ht="12.75" customHeight="1">
      <c r="A661" s="21" t="s">
        <v>351</v>
      </c>
      <c r="B661" s="23">
        <v>39825</v>
      </c>
      <c r="C661" s="21" t="s">
        <v>2690</v>
      </c>
      <c r="D661" s="24"/>
      <c r="F661" s="23">
        <v>39863</v>
      </c>
      <c r="G661" s="24">
        <v>1</v>
      </c>
      <c r="H661" s="22">
        <v>60</v>
      </c>
      <c r="I661" s="126">
        <f>INDEX('TOL2008'!B:B,MATCH(A661,'TOL2008'!A:A,0))</f>
        <v>28950</v>
      </c>
      <c r="J661" s="126" t="str">
        <f>INDEX(Pääluokka!$H$2:$H$100,MATCH(VALUE(LEFT(Taulukko1[[#This Row],[TOL2008]],2)),Pääluokka!$G$2:$G$100,0))</f>
        <v>Teollisuus</v>
      </c>
      <c r="K661" s="126" t="str">
        <f>INDEX(Pääluokka!$I$2:$I$100,MATCH(VALUE(LEFT(Taulukko1[[#This Row],[TOL2008]],2)),Pääluokka!$G$2:$G$100,0))</f>
        <v>Teollisuus (C-E)</v>
      </c>
      <c r="L661" s="41">
        <f t="shared" si="100"/>
        <v>38</v>
      </c>
      <c r="M661" s="43">
        <f t="shared" si="101"/>
        <v>39825</v>
      </c>
      <c r="N661" s="43">
        <f t="shared" si="102"/>
        <v>39863</v>
      </c>
      <c r="O661" s="43">
        <f t="shared" si="103"/>
        <v>39814</v>
      </c>
      <c r="P661" s="43">
        <f t="shared" si="104"/>
        <v>39845</v>
      </c>
      <c r="Q661" s="41">
        <f t="shared" si="105"/>
        <v>2009</v>
      </c>
      <c r="R661" s="41">
        <f t="shared" si="106"/>
        <v>2009</v>
      </c>
      <c r="S661" s="43" t="str">
        <f>YEAR(Taulukko1[[#This Row],[Alku KK]])&amp;"Q"&amp;ROUNDDOWN((MONTH(Taulukko1[[#This Row],[Alku KK]])-1)/3+1,0)</f>
        <v>2009Q1</v>
      </c>
      <c r="T661" s="43" t="str">
        <f>YEAR(Taulukko1[[#This Row],[Loppu KK]])&amp;"Q"&amp;ROUNDDOWN((MONTH(Taulukko1[[#This Row],[Loppu KK]])-1)/3+1,0)</f>
        <v>2009Q1</v>
      </c>
      <c r="U661" s="66">
        <f>IF(COUNT(Taulukko1[[#This Row],[Neuvottelujen alaiset ]])=1,Taulukko1[[#This Row],[Neuvottelujen alaiset ]],Taulukko1[[#This Row],[Vähennystarve]])</f>
        <v>60</v>
      </c>
      <c r="V661" s="44" t="str">
        <f t="shared" si="107"/>
        <v>NA</v>
      </c>
      <c r="W661" s="44">
        <f t="shared" si="108"/>
        <v>1.6666666666666666E-2</v>
      </c>
      <c r="X661" s="44" t="str">
        <f t="shared" si="109"/>
        <v>NA</v>
      </c>
      <c r="Y661" s="90" t="b">
        <f>AND(MONTH(Taulukko1[[#This Row],[Alku PVM]] )=6,DAY(Taulukko1[[#This Row],[Alku PVM]] )&gt;19)</f>
        <v>0</v>
      </c>
      <c r="Z661" s="90" t="b">
        <f>AND(MONTH(Taulukko1[[#This Row],[Loppu PVM]] )=6,DAY(Taulukko1[[#This Row],[Loppu PVM]] )&gt;19)</f>
        <v>0</v>
      </c>
      <c r="AA661" s="90" t="b">
        <f>OR(MONTH(Taulukko1[[#This Row],[Alku PVM]] )&lt;=5,AND(MONTH(Taulukko1[[#This Row],[Alku PVM]] )=6,DAY(Taulukko1[[#This Row],[Alku PVM]] )&lt;20))</f>
        <v>1</v>
      </c>
      <c r="AB661" s="90" t="b">
        <f>OR(MONTH(Taulukko1[[#This Row],[Loppu PVM]])&lt;=5,AND(MONTH(Taulukko1[[#This Row],[Loppu PVM]] )=6,DAY(Taulukko1[[#This Row],[Loppu PVM]])&lt;20))</f>
        <v>1</v>
      </c>
      <c r="AC661" s="90" t="b">
        <f>OR(MONTH(Taulukko1[[#This Row],[Alku PVM]] )&lt;=3,AND(MONTH(Taulukko1[[#This Row],[Alku PVM]] )=3))</f>
        <v>1</v>
      </c>
      <c r="AD661" s="90" t="b">
        <f>OR(MONTH(Taulukko1[[#This Row],[Loppu PVM]] )&lt;=3,AND(MONTH(Taulukko1[[#This Row],[Loppu PVM]] )=3))</f>
        <v>1</v>
      </c>
      <c r="AE661" s="90" t="b">
        <f>OR(MONTH(Taulukko1[[#This Row],[Alku PVM]] )&lt;=9,AND(MONTH(Taulukko1[[#This Row],[Alku PVM]] )=9))</f>
        <v>1</v>
      </c>
      <c r="AF661" s="90" t="b">
        <f>OR(MONTH(Taulukko1[[#This Row],[Loppu PVM]])&lt;=9,AND(MONTH(Taulukko1[[#This Row],[Loppu PVM]] )=9))</f>
        <v>1</v>
      </c>
      <c r="AG661" s="90" t="b">
        <f>OR(MONTH(Taulukko1[[#This Row],[Alku PVM]] )&lt;=6,AND(MONTH(Taulukko1[[#This Row],[Alku PVM]] )=6))</f>
        <v>1</v>
      </c>
      <c r="AH661" s="90" t="b">
        <f>OR(MONTH(Taulukko1[[#This Row],[Loppu PVM]])&lt;=6,AND(MONTH(Taulukko1[[#This Row],[Loppu PVM]] )=6))</f>
        <v>1</v>
      </c>
    </row>
    <row r="662" spans="1:34" ht="12.75" customHeight="1">
      <c r="A662" t="s">
        <v>2650</v>
      </c>
      <c r="B662" s="23">
        <v>39825</v>
      </c>
      <c r="C662" t="s">
        <v>2649</v>
      </c>
      <c r="F662" s="4">
        <v>39842</v>
      </c>
      <c r="G662" s="5">
        <v>7</v>
      </c>
      <c r="H662" s="22">
        <v>40</v>
      </c>
      <c r="I662" s="126" t="e">
        <f>INDEX('TOL2008'!B:B,MATCH(A662,'TOL2008'!A:A,0))</f>
        <v>#N/A</v>
      </c>
      <c r="J662" s="126" t="e">
        <f>INDEX(Pääluokka!$H$2:$H$100,MATCH(VALUE(LEFT(Taulukko1[[#This Row],[TOL2008]],2)),Pääluokka!$G$2:$G$100,0))</f>
        <v>#N/A</v>
      </c>
      <c r="K662" s="126" t="e">
        <f>INDEX(Pääluokka!$I$2:$I$100,MATCH(VALUE(LEFT(Taulukko1[[#This Row],[TOL2008]],2)),Pääluokka!$G$2:$G$100,0))</f>
        <v>#N/A</v>
      </c>
      <c r="L662" s="41">
        <f t="shared" si="100"/>
        <v>17</v>
      </c>
      <c r="M662" s="43">
        <f t="shared" si="101"/>
        <v>39825</v>
      </c>
      <c r="N662" s="43">
        <f t="shared" si="102"/>
        <v>39842</v>
      </c>
      <c r="O662" s="43">
        <f t="shared" si="103"/>
        <v>39814</v>
      </c>
      <c r="P662" s="43">
        <f t="shared" si="104"/>
        <v>39814</v>
      </c>
      <c r="Q662" s="41">
        <f t="shared" si="105"/>
        <v>2009</v>
      </c>
      <c r="R662" s="41">
        <f t="shared" si="106"/>
        <v>2009</v>
      </c>
      <c r="S662" s="43" t="str">
        <f>YEAR(Taulukko1[[#This Row],[Alku KK]])&amp;"Q"&amp;ROUNDDOWN((MONTH(Taulukko1[[#This Row],[Alku KK]])-1)/3+1,0)</f>
        <v>2009Q1</v>
      </c>
      <c r="T662" s="43" t="str">
        <f>YEAR(Taulukko1[[#This Row],[Loppu KK]])&amp;"Q"&amp;ROUNDDOWN((MONTH(Taulukko1[[#This Row],[Loppu KK]])-1)/3+1,0)</f>
        <v>2009Q1</v>
      </c>
      <c r="U662" s="66">
        <f>IF(COUNT(Taulukko1[[#This Row],[Neuvottelujen alaiset ]])=1,Taulukko1[[#This Row],[Neuvottelujen alaiset ]],Taulukko1[[#This Row],[Vähennystarve]])</f>
        <v>40</v>
      </c>
      <c r="V662" s="44" t="str">
        <f t="shared" si="107"/>
        <v>NA</v>
      </c>
      <c r="W662" s="44">
        <f t="shared" si="108"/>
        <v>0.17499999999999999</v>
      </c>
      <c r="X662" s="44" t="str">
        <f t="shared" si="109"/>
        <v>NA</v>
      </c>
      <c r="Y662" s="90" t="b">
        <f>AND(MONTH(Taulukko1[[#This Row],[Alku PVM]] )=6,DAY(Taulukko1[[#This Row],[Alku PVM]] )&gt;19)</f>
        <v>0</v>
      </c>
      <c r="Z662" s="90" t="b">
        <f>AND(MONTH(Taulukko1[[#This Row],[Loppu PVM]] )=6,DAY(Taulukko1[[#This Row],[Loppu PVM]] )&gt;19)</f>
        <v>0</v>
      </c>
      <c r="AA662" s="90" t="b">
        <f>OR(MONTH(Taulukko1[[#This Row],[Alku PVM]] )&lt;=5,AND(MONTH(Taulukko1[[#This Row],[Alku PVM]] )=6,DAY(Taulukko1[[#This Row],[Alku PVM]] )&lt;20))</f>
        <v>1</v>
      </c>
      <c r="AB662" s="90" t="b">
        <f>OR(MONTH(Taulukko1[[#This Row],[Loppu PVM]])&lt;=5,AND(MONTH(Taulukko1[[#This Row],[Loppu PVM]] )=6,DAY(Taulukko1[[#This Row],[Loppu PVM]])&lt;20))</f>
        <v>1</v>
      </c>
      <c r="AC662" s="90" t="b">
        <f>OR(MONTH(Taulukko1[[#This Row],[Alku PVM]] )&lt;=3,AND(MONTH(Taulukko1[[#This Row],[Alku PVM]] )=3))</f>
        <v>1</v>
      </c>
      <c r="AD662" s="90" t="b">
        <f>OR(MONTH(Taulukko1[[#This Row],[Loppu PVM]] )&lt;=3,AND(MONTH(Taulukko1[[#This Row],[Loppu PVM]] )=3))</f>
        <v>1</v>
      </c>
      <c r="AE662" s="90" t="b">
        <f>OR(MONTH(Taulukko1[[#This Row],[Alku PVM]] )&lt;=9,AND(MONTH(Taulukko1[[#This Row],[Alku PVM]] )=9))</f>
        <v>1</v>
      </c>
      <c r="AF662" s="90" t="b">
        <f>OR(MONTH(Taulukko1[[#This Row],[Loppu PVM]])&lt;=9,AND(MONTH(Taulukko1[[#This Row],[Loppu PVM]] )=9))</f>
        <v>1</v>
      </c>
      <c r="AG662" s="90" t="b">
        <f>OR(MONTH(Taulukko1[[#This Row],[Alku PVM]] )&lt;=6,AND(MONTH(Taulukko1[[#This Row],[Alku PVM]] )=6))</f>
        <v>1</v>
      </c>
      <c r="AH662" s="90" t="b">
        <f>OR(MONTH(Taulukko1[[#This Row],[Loppu PVM]])&lt;=6,AND(MONTH(Taulukko1[[#This Row],[Loppu PVM]] )=6))</f>
        <v>1</v>
      </c>
    </row>
    <row r="663" spans="1:34" ht="12.75" customHeight="1">
      <c r="A663" t="s">
        <v>1400</v>
      </c>
      <c r="B663" s="23">
        <v>39825</v>
      </c>
      <c r="C663" t="s">
        <v>2345</v>
      </c>
      <c r="F663" s="4">
        <v>39902</v>
      </c>
      <c r="G663" s="5">
        <v>0</v>
      </c>
      <c r="H663" s="22">
        <v>190</v>
      </c>
      <c r="I663" s="126" t="e">
        <f>INDEX('TOL2008'!B:B,MATCH(A663,'TOL2008'!A:A,0))</f>
        <v>#N/A</v>
      </c>
      <c r="J663" s="126" t="e">
        <f>INDEX(Pääluokka!$H$2:$H$100,MATCH(VALUE(LEFT(Taulukko1[[#This Row],[TOL2008]],2)),Pääluokka!$G$2:$G$100,0))</f>
        <v>#N/A</v>
      </c>
      <c r="K663" s="126" t="e">
        <f>INDEX(Pääluokka!$I$2:$I$100,MATCH(VALUE(LEFT(Taulukko1[[#This Row],[TOL2008]],2)),Pääluokka!$G$2:$G$100,0))</f>
        <v>#N/A</v>
      </c>
      <c r="L663" s="41">
        <f t="shared" si="100"/>
        <v>77</v>
      </c>
      <c r="M663" s="43">
        <f t="shared" si="101"/>
        <v>39825</v>
      </c>
      <c r="N663" s="43">
        <f t="shared" si="102"/>
        <v>39902</v>
      </c>
      <c r="O663" s="43">
        <f t="shared" si="103"/>
        <v>39814</v>
      </c>
      <c r="P663" s="43">
        <f t="shared" si="104"/>
        <v>39873</v>
      </c>
      <c r="Q663" s="41">
        <f t="shared" si="105"/>
        <v>2009</v>
      </c>
      <c r="R663" s="41">
        <f t="shared" si="106"/>
        <v>2009</v>
      </c>
      <c r="S663" s="43" t="str">
        <f>YEAR(Taulukko1[[#This Row],[Alku KK]])&amp;"Q"&amp;ROUNDDOWN((MONTH(Taulukko1[[#This Row],[Alku KK]])-1)/3+1,0)</f>
        <v>2009Q1</v>
      </c>
      <c r="T663" s="43" t="str">
        <f>YEAR(Taulukko1[[#This Row],[Loppu KK]])&amp;"Q"&amp;ROUNDDOWN((MONTH(Taulukko1[[#This Row],[Loppu KK]])-1)/3+1,0)</f>
        <v>2009Q1</v>
      </c>
      <c r="U663" s="66">
        <f>IF(COUNT(Taulukko1[[#This Row],[Neuvottelujen alaiset ]])=1,Taulukko1[[#This Row],[Neuvottelujen alaiset ]],Taulukko1[[#This Row],[Vähennystarve]])</f>
        <v>190</v>
      </c>
      <c r="V663" s="44" t="str">
        <f t="shared" si="107"/>
        <v>NA</v>
      </c>
      <c r="W663" s="44">
        <f t="shared" si="108"/>
        <v>0</v>
      </c>
      <c r="X663" s="44" t="str">
        <f t="shared" si="109"/>
        <v>NA</v>
      </c>
      <c r="Y663" s="90" t="b">
        <f>AND(MONTH(Taulukko1[[#This Row],[Alku PVM]] )=6,DAY(Taulukko1[[#This Row],[Alku PVM]] )&gt;19)</f>
        <v>0</v>
      </c>
      <c r="Z663" s="90" t="b">
        <f>AND(MONTH(Taulukko1[[#This Row],[Loppu PVM]] )=6,DAY(Taulukko1[[#This Row],[Loppu PVM]] )&gt;19)</f>
        <v>0</v>
      </c>
      <c r="AA663" s="90" t="b">
        <f>OR(MONTH(Taulukko1[[#This Row],[Alku PVM]] )&lt;=5,AND(MONTH(Taulukko1[[#This Row],[Alku PVM]] )=6,DAY(Taulukko1[[#This Row],[Alku PVM]] )&lt;20))</f>
        <v>1</v>
      </c>
      <c r="AB663" s="90" t="b">
        <f>OR(MONTH(Taulukko1[[#This Row],[Loppu PVM]])&lt;=5,AND(MONTH(Taulukko1[[#This Row],[Loppu PVM]] )=6,DAY(Taulukko1[[#This Row],[Loppu PVM]])&lt;20))</f>
        <v>1</v>
      </c>
      <c r="AC663" s="90" t="b">
        <f>OR(MONTH(Taulukko1[[#This Row],[Alku PVM]] )&lt;=3,AND(MONTH(Taulukko1[[#This Row],[Alku PVM]] )=3))</f>
        <v>1</v>
      </c>
      <c r="AD663" s="90" t="b">
        <f>OR(MONTH(Taulukko1[[#This Row],[Loppu PVM]] )&lt;=3,AND(MONTH(Taulukko1[[#This Row],[Loppu PVM]] )=3))</f>
        <v>1</v>
      </c>
      <c r="AE663" s="90" t="b">
        <f>OR(MONTH(Taulukko1[[#This Row],[Alku PVM]] )&lt;=9,AND(MONTH(Taulukko1[[#This Row],[Alku PVM]] )=9))</f>
        <v>1</v>
      </c>
      <c r="AF663" s="90" t="b">
        <f>OR(MONTH(Taulukko1[[#This Row],[Loppu PVM]])&lt;=9,AND(MONTH(Taulukko1[[#This Row],[Loppu PVM]] )=9))</f>
        <v>1</v>
      </c>
      <c r="AG663" s="90" t="b">
        <f>OR(MONTH(Taulukko1[[#This Row],[Alku PVM]] )&lt;=6,AND(MONTH(Taulukko1[[#This Row],[Alku PVM]] )=6))</f>
        <v>1</v>
      </c>
      <c r="AH663" s="90" t="b">
        <f>OR(MONTH(Taulukko1[[#This Row],[Loppu PVM]])&lt;=6,AND(MONTH(Taulukko1[[#This Row],[Loppu PVM]] )=6))</f>
        <v>1</v>
      </c>
    </row>
    <row r="664" spans="1:34" ht="12.75" customHeight="1">
      <c r="A664" t="s">
        <v>2294</v>
      </c>
      <c r="B664" s="23">
        <v>39825</v>
      </c>
      <c r="C664" t="s">
        <v>2297</v>
      </c>
      <c r="E664" s="62">
        <v>600</v>
      </c>
      <c r="F664" s="4">
        <v>39876</v>
      </c>
      <c r="G664" s="5">
        <v>100</v>
      </c>
      <c r="H664" s="16">
        <v>600</v>
      </c>
      <c r="I664" s="126" t="e">
        <f>INDEX('TOL2008'!B:B,MATCH(A664,'TOL2008'!A:A,0))</f>
        <v>#N/A</v>
      </c>
      <c r="J664" s="126" t="e">
        <f>INDEX(Pääluokka!$H$2:$H$100,MATCH(VALUE(LEFT(Taulukko1[[#This Row],[TOL2008]],2)),Pääluokka!$G$2:$G$100,0))</f>
        <v>#N/A</v>
      </c>
      <c r="K664" s="126" t="e">
        <f>INDEX(Pääluokka!$I$2:$I$100,MATCH(VALUE(LEFT(Taulukko1[[#This Row],[TOL2008]],2)),Pääluokka!$G$2:$G$100,0))</f>
        <v>#N/A</v>
      </c>
      <c r="L664" s="41">
        <f t="shared" si="100"/>
        <v>51</v>
      </c>
      <c r="M664" s="43">
        <f t="shared" si="101"/>
        <v>39825</v>
      </c>
      <c r="N664" s="43">
        <f t="shared" si="102"/>
        <v>39876</v>
      </c>
      <c r="O664" s="43">
        <f t="shared" si="103"/>
        <v>39814</v>
      </c>
      <c r="P664" s="43">
        <f t="shared" si="104"/>
        <v>39873</v>
      </c>
      <c r="Q664" s="41">
        <f t="shared" si="105"/>
        <v>2009</v>
      </c>
      <c r="R664" s="41">
        <f t="shared" si="106"/>
        <v>2009</v>
      </c>
      <c r="S664" s="43" t="str">
        <f>YEAR(Taulukko1[[#This Row],[Alku KK]])&amp;"Q"&amp;ROUNDDOWN((MONTH(Taulukko1[[#This Row],[Alku KK]])-1)/3+1,0)</f>
        <v>2009Q1</v>
      </c>
      <c r="T664" s="43" t="str">
        <f>YEAR(Taulukko1[[#This Row],[Loppu KK]])&amp;"Q"&amp;ROUNDDOWN((MONTH(Taulukko1[[#This Row],[Loppu KK]])-1)/3+1,0)</f>
        <v>2009Q1</v>
      </c>
      <c r="U664" s="66">
        <f>IF(COUNT(Taulukko1[[#This Row],[Neuvottelujen alaiset ]])=1,Taulukko1[[#This Row],[Neuvottelujen alaiset ]],Taulukko1[[#This Row],[Vähennystarve]])</f>
        <v>600</v>
      </c>
      <c r="V664" s="44">
        <f t="shared" si="107"/>
        <v>1</v>
      </c>
      <c r="W664" s="44">
        <f t="shared" si="108"/>
        <v>0.16666666666666666</v>
      </c>
      <c r="X664" s="44">
        <f t="shared" si="109"/>
        <v>0.16666666666666666</v>
      </c>
      <c r="Y664" s="90" t="b">
        <f>AND(MONTH(Taulukko1[[#This Row],[Alku PVM]] )=6,DAY(Taulukko1[[#This Row],[Alku PVM]] )&gt;19)</f>
        <v>0</v>
      </c>
      <c r="Z664" s="90" t="b">
        <f>AND(MONTH(Taulukko1[[#This Row],[Loppu PVM]] )=6,DAY(Taulukko1[[#This Row],[Loppu PVM]] )&gt;19)</f>
        <v>0</v>
      </c>
      <c r="AA664" s="90" t="b">
        <f>OR(MONTH(Taulukko1[[#This Row],[Alku PVM]] )&lt;=5,AND(MONTH(Taulukko1[[#This Row],[Alku PVM]] )=6,DAY(Taulukko1[[#This Row],[Alku PVM]] )&lt;20))</f>
        <v>1</v>
      </c>
      <c r="AB664" s="90" t="b">
        <f>OR(MONTH(Taulukko1[[#This Row],[Loppu PVM]])&lt;=5,AND(MONTH(Taulukko1[[#This Row],[Loppu PVM]] )=6,DAY(Taulukko1[[#This Row],[Loppu PVM]])&lt;20))</f>
        <v>1</v>
      </c>
      <c r="AC664" s="90" t="b">
        <f>OR(MONTH(Taulukko1[[#This Row],[Alku PVM]] )&lt;=3,AND(MONTH(Taulukko1[[#This Row],[Alku PVM]] )=3))</f>
        <v>1</v>
      </c>
      <c r="AD664" s="90" t="b">
        <f>OR(MONTH(Taulukko1[[#This Row],[Loppu PVM]] )&lt;=3,AND(MONTH(Taulukko1[[#This Row],[Loppu PVM]] )=3))</f>
        <v>1</v>
      </c>
      <c r="AE664" s="90" t="b">
        <f>OR(MONTH(Taulukko1[[#This Row],[Alku PVM]] )&lt;=9,AND(MONTH(Taulukko1[[#This Row],[Alku PVM]] )=9))</f>
        <v>1</v>
      </c>
      <c r="AF664" s="90" t="b">
        <f>OR(MONTH(Taulukko1[[#This Row],[Loppu PVM]])&lt;=9,AND(MONTH(Taulukko1[[#This Row],[Loppu PVM]] )=9))</f>
        <v>1</v>
      </c>
      <c r="AG664" s="90" t="b">
        <f>OR(MONTH(Taulukko1[[#This Row],[Alku PVM]] )&lt;=6,AND(MONTH(Taulukko1[[#This Row],[Alku PVM]] )=6))</f>
        <v>1</v>
      </c>
      <c r="AH664" s="90" t="b">
        <f>OR(MONTH(Taulukko1[[#This Row],[Loppu PVM]])&lt;=6,AND(MONTH(Taulukko1[[#This Row],[Loppu PVM]] )=6))</f>
        <v>1</v>
      </c>
    </row>
    <row r="665" spans="1:34" ht="12.75" customHeight="1">
      <c r="A665" t="s">
        <v>2219</v>
      </c>
      <c r="B665" s="23">
        <v>39825</v>
      </c>
      <c r="C665" t="s">
        <v>2218</v>
      </c>
      <c r="E665" s="62">
        <v>3</v>
      </c>
      <c r="F665" s="4">
        <v>39856</v>
      </c>
      <c r="G665" s="5">
        <v>1</v>
      </c>
      <c r="H665" s="16">
        <v>32</v>
      </c>
      <c r="I665" s="126" t="e">
        <f>INDEX('TOL2008'!B:B,MATCH(A665,'TOL2008'!A:A,0))</f>
        <v>#N/A</v>
      </c>
      <c r="J665" s="126" t="e">
        <f>INDEX(Pääluokka!$H$2:$H$100,MATCH(VALUE(LEFT(Taulukko1[[#This Row],[TOL2008]],2)),Pääluokka!$G$2:$G$100,0))</f>
        <v>#N/A</v>
      </c>
      <c r="K665" s="126" t="e">
        <f>INDEX(Pääluokka!$I$2:$I$100,MATCH(VALUE(LEFT(Taulukko1[[#This Row],[TOL2008]],2)),Pääluokka!$G$2:$G$100,0))</f>
        <v>#N/A</v>
      </c>
      <c r="L665" s="41">
        <f t="shared" si="100"/>
        <v>31</v>
      </c>
      <c r="M665" s="43">
        <f t="shared" si="101"/>
        <v>39825</v>
      </c>
      <c r="N665" s="43">
        <f t="shared" si="102"/>
        <v>39856</v>
      </c>
      <c r="O665" s="43">
        <f t="shared" si="103"/>
        <v>39814</v>
      </c>
      <c r="P665" s="43">
        <f t="shared" si="104"/>
        <v>39845</v>
      </c>
      <c r="Q665" s="41">
        <f t="shared" si="105"/>
        <v>2009</v>
      </c>
      <c r="R665" s="41">
        <f t="shared" si="106"/>
        <v>2009</v>
      </c>
      <c r="S665" s="43" t="str">
        <f>YEAR(Taulukko1[[#This Row],[Alku KK]])&amp;"Q"&amp;ROUNDDOWN((MONTH(Taulukko1[[#This Row],[Alku KK]])-1)/3+1,0)</f>
        <v>2009Q1</v>
      </c>
      <c r="T665" s="43" t="str">
        <f>YEAR(Taulukko1[[#This Row],[Loppu KK]])&amp;"Q"&amp;ROUNDDOWN((MONTH(Taulukko1[[#This Row],[Loppu KK]])-1)/3+1,0)</f>
        <v>2009Q1</v>
      </c>
      <c r="U665" s="66">
        <f>IF(COUNT(Taulukko1[[#This Row],[Neuvottelujen alaiset ]])=1,Taulukko1[[#This Row],[Neuvottelujen alaiset ]],Taulukko1[[#This Row],[Vähennystarve]])</f>
        <v>32</v>
      </c>
      <c r="V665" s="44">
        <f t="shared" si="107"/>
        <v>9.375E-2</v>
      </c>
      <c r="W665" s="44">
        <f t="shared" si="108"/>
        <v>3.125E-2</v>
      </c>
      <c r="X665" s="44">
        <f t="shared" si="109"/>
        <v>0.33333333333333331</v>
      </c>
      <c r="Y665" s="90" t="b">
        <f>AND(MONTH(Taulukko1[[#This Row],[Alku PVM]] )=6,DAY(Taulukko1[[#This Row],[Alku PVM]] )&gt;19)</f>
        <v>0</v>
      </c>
      <c r="Z665" s="90" t="b">
        <f>AND(MONTH(Taulukko1[[#This Row],[Loppu PVM]] )=6,DAY(Taulukko1[[#This Row],[Loppu PVM]] )&gt;19)</f>
        <v>0</v>
      </c>
      <c r="AA665" s="90" t="b">
        <f>OR(MONTH(Taulukko1[[#This Row],[Alku PVM]] )&lt;=5,AND(MONTH(Taulukko1[[#This Row],[Alku PVM]] )=6,DAY(Taulukko1[[#This Row],[Alku PVM]] )&lt;20))</f>
        <v>1</v>
      </c>
      <c r="AB665" s="90" t="b">
        <f>OR(MONTH(Taulukko1[[#This Row],[Loppu PVM]])&lt;=5,AND(MONTH(Taulukko1[[#This Row],[Loppu PVM]] )=6,DAY(Taulukko1[[#This Row],[Loppu PVM]])&lt;20))</f>
        <v>1</v>
      </c>
      <c r="AC665" s="90" t="b">
        <f>OR(MONTH(Taulukko1[[#This Row],[Alku PVM]] )&lt;=3,AND(MONTH(Taulukko1[[#This Row],[Alku PVM]] )=3))</f>
        <v>1</v>
      </c>
      <c r="AD665" s="90" t="b">
        <f>OR(MONTH(Taulukko1[[#This Row],[Loppu PVM]] )&lt;=3,AND(MONTH(Taulukko1[[#This Row],[Loppu PVM]] )=3))</f>
        <v>1</v>
      </c>
      <c r="AE665" s="90" t="b">
        <f>OR(MONTH(Taulukko1[[#This Row],[Alku PVM]] )&lt;=9,AND(MONTH(Taulukko1[[#This Row],[Alku PVM]] )=9))</f>
        <v>1</v>
      </c>
      <c r="AF665" s="90" t="b">
        <f>OR(MONTH(Taulukko1[[#This Row],[Loppu PVM]])&lt;=9,AND(MONTH(Taulukko1[[#This Row],[Loppu PVM]] )=9))</f>
        <v>1</v>
      </c>
      <c r="AG665" s="90" t="b">
        <f>OR(MONTH(Taulukko1[[#This Row],[Alku PVM]] )&lt;=6,AND(MONTH(Taulukko1[[#This Row],[Alku PVM]] )=6))</f>
        <v>1</v>
      </c>
      <c r="AH665" s="90" t="b">
        <f>OR(MONTH(Taulukko1[[#This Row],[Loppu PVM]])&lt;=6,AND(MONTH(Taulukko1[[#This Row],[Loppu PVM]] )=6))</f>
        <v>1</v>
      </c>
    </row>
    <row r="666" spans="1:34" ht="12.75" customHeight="1">
      <c r="A666" t="s">
        <v>1351</v>
      </c>
      <c r="B666" s="23">
        <v>39826</v>
      </c>
      <c r="C666" t="s">
        <v>3127</v>
      </c>
      <c r="F666" s="4">
        <v>39847</v>
      </c>
      <c r="G666" s="5">
        <v>0</v>
      </c>
      <c r="H666" s="16"/>
      <c r="I666" s="126">
        <f>INDEX('TOL2008'!B:B,MATCH(A666,'TOL2008'!A:A,0))</f>
        <v>61900</v>
      </c>
      <c r="J666" s="126" t="str">
        <f>INDEX(Pääluokka!$H$2:$H$100,MATCH(VALUE(LEFT(Taulukko1[[#This Row],[TOL2008]],2)),Pääluokka!$G$2:$G$100,0))</f>
        <v>Informaatio ja viestintä</v>
      </c>
      <c r="K666" s="126" t="str">
        <f>INDEX(Pääluokka!$I$2:$I$100,MATCH(VALUE(LEFT(Taulukko1[[#This Row],[TOL2008]],2)),Pääluokka!$G$2:$G$100,0))</f>
        <v>Palvelualat (G-N, R, S)</v>
      </c>
      <c r="L666" s="41">
        <f t="shared" si="100"/>
        <v>21</v>
      </c>
      <c r="M666" s="43">
        <f t="shared" si="101"/>
        <v>39826</v>
      </c>
      <c r="N666" s="43">
        <f t="shared" si="102"/>
        <v>39847</v>
      </c>
      <c r="O666" s="43">
        <f t="shared" si="103"/>
        <v>39814</v>
      </c>
      <c r="P666" s="43">
        <f t="shared" si="104"/>
        <v>39845</v>
      </c>
      <c r="Q666" s="41">
        <f t="shared" si="105"/>
        <v>2009</v>
      </c>
      <c r="R666" s="41">
        <f t="shared" si="106"/>
        <v>2009</v>
      </c>
      <c r="S666" s="43" t="str">
        <f>YEAR(Taulukko1[[#This Row],[Alku KK]])&amp;"Q"&amp;ROUNDDOWN((MONTH(Taulukko1[[#This Row],[Alku KK]])-1)/3+1,0)</f>
        <v>2009Q1</v>
      </c>
      <c r="T666" s="43" t="str">
        <f>YEAR(Taulukko1[[#This Row],[Loppu KK]])&amp;"Q"&amp;ROUNDDOWN((MONTH(Taulukko1[[#This Row],[Loppu KK]])-1)/3+1,0)</f>
        <v>2009Q1</v>
      </c>
      <c r="U666" s="66">
        <f>IF(COUNT(Taulukko1[[#This Row],[Neuvottelujen alaiset ]])=1,Taulukko1[[#This Row],[Neuvottelujen alaiset ]],Taulukko1[[#This Row],[Vähennystarve]])</f>
        <v>0</v>
      </c>
      <c r="V666" s="44" t="str">
        <f t="shared" si="107"/>
        <v>NA</v>
      </c>
      <c r="W666" s="44" t="str">
        <f t="shared" si="108"/>
        <v>NA</v>
      </c>
      <c r="X666" s="44" t="str">
        <f t="shared" si="109"/>
        <v>NA</v>
      </c>
      <c r="Y666" s="90" t="b">
        <f>AND(MONTH(Taulukko1[[#This Row],[Alku PVM]] )=6,DAY(Taulukko1[[#This Row],[Alku PVM]] )&gt;19)</f>
        <v>0</v>
      </c>
      <c r="Z666" s="90" t="b">
        <f>AND(MONTH(Taulukko1[[#This Row],[Loppu PVM]] )=6,DAY(Taulukko1[[#This Row],[Loppu PVM]] )&gt;19)</f>
        <v>0</v>
      </c>
      <c r="AA666" s="90" t="b">
        <f>OR(MONTH(Taulukko1[[#This Row],[Alku PVM]] )&lt;=5,AND(MONTH(Taulukko1[[#This Row],[Alku PVM]] )=6,DAY(Taulukko1[[#This Row],[Alku PVM]] )&lt;20))</f>
        <v>1</v>
      </c>
      <c r="AB666" s="90" t="b">
        <f>OR(MONTH(Taulukko1[[#This Row],[Loppu PVM]])&lt;=5,AND(MONTH(Taulukko1[[#This Row],[Loppu PVM]] )=6,DAY(Taulukko1[[#This Row],[Loppu PVM]])&lt;20))</f>
        <v>1</v>
      </c>
      <c r="AC666" s="90" t="b">
        <f>OR(MONTH(Taulukko1[[#This Row],[Alku PVM]] )&lt;=3,AND(MONTH(Taulukko1[[#This Row],[Alku PVM]] )=3))</f>
        <v>1</v>
      </c>
      <c r="AD666" s="90" t="b">
        <f>OR(MONTH(Taulukko1[[#This Row],[Loppu PVM]] )&lt;=3,AND(MONTH(Taulukko1[[#This Row],[Loppu PVM]] )=3))</f>
        <v>1</v>
      </c>
      <c r="AE666" s="90" t="b">
        <f>OR(MONTH(Taulukko1[[#This Row],[Alku PVM]] )&lt;=9,AND(MONTH(Taulukko1[[#This Row],[Alku PVM]] )=9))</f>
        <v>1</v>
      </c>
      <c r="AF666" s="90" t="b">
        <f>OR(MONTH(Taulukko1[[#This Row],[Loppu PVM]])&lt;=9,AND(MONTH(Taulukko1[[#This Row],[Loppu PVM]] )=9))</f>
        <v>1</v>
      </c>
      <c r="AG666" s="90" t="b">
        <f>OR(MONTH(Taulukko1[[#This Row],[Alku PVM]] )&lt;=6,AND(MONTH(Taulukko1[[#This Row],[Alku PVM]] )=6))</f>
        <v>1</v>
      </c>
      <c r="AH666" s="90" t="b">
        <f>OR(MONTH(Taulukko1[[#This Row],[Loppu PVM]])&lt;=6,AND(MONTH(Taulukko1[[#This Row],[Loppu PVM]] )=6))</f>
        <v>1</v>
      </c>
    </row>
    <row r="667" spans="1:34" ht="12.75" customHeight="1">
      <c r="A667" t="s">
        <v>2119</v>
      </c>
      <c r="B667" s="23">
        <v>39826</v>
      </c>
      <c r="C667" t="s">
        <v>2957</v>
      </c>
      <c r="E667" s="62">
        <v>100</v>
      </c>
      <c r="F667" s="4">
        <v>39896</v>
      </c>
      <c r="G667" s="5">
        <v>71</v>
      </c>
      <c r="H667" s="16">
        <v>500</v>
      </c>
      <c r="I667" s="126" t="e">
        <f>INDEX('TOL2008'!B:B,MATCH(A667,'TOL2008'!A:A,0))</f>
        <v>#N/A</v>
      </c>
      <c r="J667" s="126" t="e">
        <f>INDEX(Pääluokka!$H$2:$H$100,MATCH(VALUE(LEFT(Taulukko1[[#This Row],[TOL2008]],2)),Pääluokka!$G$2:$G$100,0))</f>
        <v>#N/A</v>
      </c>
      <c r="K667" s="126" t="e">
        <f>INDEX(Pääluokka!$I$2:$I$100,MATCH(VALUE(LEFT(Taulukko1[[#This Row],[TOL2008]],2)),Pääluokka!$G$2:$G$100,0))</f>
        <v>#N/A</v>
      </c>
      <c r="L667" s="41">
        <f t="shared" si="100"/>
        <v>70</v>
      </c>
      <c r="M667" s="43">
        <f t="shared" si="101"/>
        <v>39826</v>
      </c>
      <c r="N667" s="43">
        <f t="shared" si="102"/>
        <v>39896</v>
      </c>
      <c r="O667" s="43">
        <f t="shared" si="103"/>
        <v>39814</v>
      </c>
      <c r="P667" s="43">
        <f t="shared" si="104"/>
        <v>39873</v>
      </c>
      <c r="Q667" s="41">
        <f t="shared" si="105"/>
        <v>2009</v>
      </c>
      <c r="R667" s="41">
        <f t="shared" si="106"/>
        <v>2009</v>
      </c>
      <c r="S667" s="43" t="str">
        <f>YEAR(Taulukko1[[#This Row],[Alku KK]])&amp;"Q"&amp;ROUNDDOWN((MONTH(Taulukko1[[#This Row],[Alku KK]])-1)/3+1,0)</f>
        <v>2009Q1</v>
      </c>
      <c r="T667" s="43" t="str">
        <f>YEAR(Taulukko1[[#This Row],[Loppu KK]])&amp;"Q"&amp;ROUNDDOWN((MONTH(Taulukko1[[#This Row],[Loppu KK]])-1)/3+1,0)</f>
        <v>2009Q1</v>
      </c>
      <c r="U667" s="66">
        <f>IF(COUNT(Taulukko1[[#This Row],[Neuvottelujen alaiset ]])=1,Taulukko1[[#This Row],[Neuvottelujen alaiset ]],Taulukko1[[#This Row],[Vähennystarve]])</f>
        <v>500</v>
      </c>
      <c r="V667" s="44">
        <f t="shared" si="107"/>
        <v>0.2</v>
      </c>
      <c r="W667" s="44">
        <f t="shared" si="108"/>
        <v>0.14199999999999999</v>
      </c>
      <c r="X667" s="44">
        <f t="shared" si="109"/>
        <v>0.71</v>
      </c>
      <c r="Y667" s="90" t="b">
        <f>AND(MONTH(Taulukko1[[#This Row],[Alku PVM]] )=6,DAY(Taulukko1[[#This Row],[Alku PVM]] )&gt;19)</f>
        <v>0</v>
      </c>
      <c r="Z667" s="90" t="b">
        <f>AND(MONTH(Taulukko1[[#This Row],[Loppu PVM]] )=6,DAY(Taulukko1[[#This Row],[Loppu PVM]] )&gt;19)</f>
        <v>0</v>
      </c>
      <c r="AA667" s="90" t="b">
        <f>OR(MONTH(Taulukko1[[#This Row],[Alku PVM]] )&lt;=5,AND(MONTH(Taulukko1[[#This Row],[Alku PVM]] )=6,DAY(Taulukko1[[#This Row],[Alku PVM]] )&lt;20))</f>
        <v>1</v>
      </c>
      <c r="AB667" s="90" t="b">
        <f>OR(MONTH(Taulukko1[[#This Row],[Loppu PVM]])&lt;=5,AND(MONTH(Taulukko1[[#This Row],[Loppu PVM]] )=6,DAY(Taulukko1[[#This Row],[Loppu PVM]])&lt;20))</f>
        <v>1</v>
      </c>
      <c r="AC667" s="90" t="b">
        <f>OR(MONTH(Taulukko1[[#This Row],[Alku PVM]] )&lt;=3,AND(MONTH(Taulukko1[[#This Row],[Alku PVM]] )=3))</f>
        <v>1</v>
      </c>
      <c r="AD667" s="90" t="b">
        <f>OR(MONTH(Taulukko1[[#This Row],[Loppu PVM]] )&lt;=3,AND(MONTH(Taulukko1[[#This Row],[Loppu PVM]] )=3))</f>
        <v>1</v>
      </c>
      <c r="AE667" s="90" t="b">
        <f>OR(MONTH(Taulukko1[[#This Row],[Alku PVM]] )&lt;=9,AND(MONTH(Taulukko1[[#This Row],[Alku PVM]] )=9))</f>
        <v>1</v>
      </c>
      <c r="AF667" s="90" t="b">
        <f>OR(MONTH(Taulukko1[[#This Row],[Loppu PVM]])&lt;=9,AND(MONTH(Taulukko1[[#This Row],[Loppu PVM]] )=9))</f>
        <v>1</v>
      </c>
      <c r="AG667" s="90" t="b">
        <f>OR(MONTH(Taulukko1[[#This Row],[Alku PVM]] )&lt;=6,AND(MONTH(Taulukko1[[#This Row],[Alku PVM]] )=6))</f>
        <v>1</v>
      </c>
      <c r="AH667" s="90" t="b">
        <f>OR(MONTH(Taulukko1[[#This Row],[Loppu PVM]])&lt;=6,AND(MONTH(Taulukko1[[#This Row],[Loppu PVM]] )=6))</f>
        <v>1</v>
      </c>
    </row>
    <row r="668" spans="1:34" ht="12.75" customHeight="1">
      <c r="A668" t="s">
        <v>2946</v>
      </c>
      <c r="B668" s="23">
        <v>39826</v>
      </c>
      <c r="C668" t="s">
        <v>2945</v>
      </c>
      <c r="E668" s="62">
        <v>30</v>
      </c>
      <c r="F668" s="4">
        <v>39854</v>
      </c>
      <c r="G668" s="5">
        <v>0</v>
      </c>
      <c r="H668" s="16">
        <v>30</v>
      </c>
      <c r="I668" s="126" t="e">
        <f>INDEX('TOL2008'!B:B,MATCH(A668,'TOL2008'!A:A,0))</f>
        <v>#N/A</v>
      </c>
      <c r="J668" s="126" t="e">
        <f>INDEX(Pääluokka!$H$2:$H$100,MATCH(VALUE(LEFT(Taulukko1[[#This Row],[TOL2008]],2)),Pääluokka!$G$2:$G$100,0))</f>
        <v>#N/A</v>
      </c>
      <c r="K668" s="126" t="e">
        <f>INDEX(Pääluokka!$I$2:$I$100,MATCH(VALUE(LEFT(Taulukko1[[#This Row],[TOL2008]],2)),Pääluokka!$G$2:$G$100,0))</f>
        <v>#N/A</v>
      </c>
      <c r="L668" s="41">
        <f t="shared" si="100"/>
        <v>28</v>
      </c>
      <c r="M668" s="43">
        <f t="shared" si="101"/>
        <v>39826</v>
      </c>
      <c r="N668" s="43">
        <f t="shared" si="102"/>
        <v>39854</v>
      </c>
      <c r="O668" s="43">
        <f t="shared" si="103"/>
        <v>39814</v>
      </c>
      <c r="P668" s="43">
        <f t="shared" si="104"/>
        <v>39845</v>
      </c>
      <c r="Q668" s="41">
        <f t="shared" si="105"/>
        <v>2009</v>
      </c>
      <c r="R668" s="41">
        <f t="shared" si="106"/>
        <v>2009</v>
      </c>
      <c r="S668" s="43" t="str">
        <f>YEAR(Taulukko1[[#This Row],[Alku KK]])&amp;"Q"&amp;ROUNDDOWN((MONTH(Taulukko1[[#This Row],[Alku KK]])-1)/3+1,0)</f>
        <v>2009Q1</v>
      </c>
      <c r="T668" s="43" t="str">
        <f>YEAR(Taulukko1[[#This Row],[Loppu KK]])&amp;"Q"&amp;ROUNDDOWN((MONTH(Taulukko1[[#This Row],[Loppu KK]])-1)/3+1,0)</f>
        <v>2009Q1</v>
      </c>
      <c r="U668" s="66">
        <f>IF(COUNT(Taulukko1[[#This Row],[Neuvottelujen alaiset ]])=1,Taulukko1[[#This Row],[Neuvottelujen alaiset ]],Taulukko1[[#This Row],[Vähennystarve]])</f>
        <v>30</v>
      </c>
      <c r="V668" s="44">
        <f t="shared" si="107"/>
        <v>1</v>
      </c>
      <c r="W668" s="44">
        <f t="shared" si="108"/>
        <v>0</v>
      </c>
      <c r="X668" s="44">
        <f t="shared" si="109"/>
        <v>0</v>
      </c>
      <c r="Y668" s="90" t="b">
        <f>AND(MONTH(Taulukko1[[#This Row],[Alku PVM]] )=6,DAY(Taulukko1[[#This Row],[Alku PVM]] )&gt;19)</f>
        <v>0</v>
      </c>
      <c r="Z668" s="90" t="b">
        <f>AND(MONTH(Taulukko1[[#This Row],[Loppu PVM]] )=6,DAY(Taulukko1[[#This Row],[Loppu PVM]] )&gt;19)</f>
        <v>0</v>
      </c>
      <c r="AA668" s="90" t="b">
        <f>OR(MONTH(Taulukko1[[#This Row],[Alku PVM]] )&lt;=5,AND(MONTH(Taulukko1[[#This Row],[Alku PVM]] )=6,DAY(Taulukko1[[#This Row],[Alku PVM]] )&lt;20))</f>
        <v>1</v>
      </c>
      <c r="AB668" s="90" t="b">
        <f>OR(MONTH(Taulukko1[[#This Row],[Loppu PVM]])&lt;=5,AND(MONTH(Taulukko1[[#This Row],[Loppu PVM]] )=6,DAY(Taulukko1[[#This Row],[Loppu PVM]])&lt;20))</f>
        <v>1</v>
      </c>
      <c r="AC668" s="90" t="b">
        <f>OR(MONTH(Taulukko1[[#This Row],[Alku PVM]] )&lt;=3,AND(MONTH(Taulukko1[[#This Row],[Alku PVM]] )=3))</f>
        <v>1</v>
      </c>
      <c r="AD668" s="90" t="b">
        <f>OR(MONTH(Taulukko1[[#This Row],[Loppu PVM]] )&lt;=3,AND(MONTH(Taulukko1[[#This Row],[Loppu PVM]] )=3))</f>
        <v>1</v>
      </c>
      <c r="AE668" s="90" t="b">
        <f>OR(MONTH(Taulukko1[[#This Row],[Alku PVM]] )&lt;=9,AND(MONTH(Taulukko1[[#This Row],[Alku PVM]] )=9))</f>
        <v>1</v>
      </c>
      <c r="AF668" s="90" t="b">
        <f>OR(MONTH(Taulukko1[[#This Row],[Loppu PVM]])&lt;=9,AND(MONTH(Taulukko1[[#This Row],[Loppu PVM]] )=9))</f>
        <v>1</v>
      </c>
      <c r="AG668" s="90" t="b">
        <f>OR(MONTH(Taulukko1[[#This Row],[Alku PVM]] )&lt;=6,AND(MONTH(Taulukko1[[#This Row],[Alku PVM]] )=6))</f>
        <v>1</v>
      </c>
      <c r="AH668" s="90" t="b">
        <f>OR(MONTH(Taulukko1[[#This Row],[Loppu PVM]])&lt;=6,AND(MONTH(Taulukko1[[#This Row],[Loppu PVM]] )=6))</f>
        <v>1</v>
      </c>
    </row>
    <row r="669" spans="1:34" ht="12.75" customHeight="1">
      <c r="A669" t="s">
        <v>421</v>
      </c>
      <c r="B669" s="23">
        <v>39826</v>
      </c>
      <c r="C669" t="s">
        <v>2755</v>
      </c>
      <c r="F669" s="4">
        <v>39872</v>
      </c>
      <c r="G669" s="5">
        <v>18</v>
      </c>
      <c r="H669" s="22">
        <v>18</v>
      </c>
      <c r="I669" s="126">
        <f>INDEX('TOL2008'!B:B,MATCH(A669,'TOL2008'!A:A,0))</f>
        <v>58130</v>
      </c>
      <c r="J669" s="126" t="str">
        <f>INDEX(Pääluokka!$H$2:$H$100,MATCH(VALUE(LEFT(Taulukko1[[#This Row],[TOL2008]],2)),Pääluokka!$G$2:$G$100,0))</f>
        <v>Informaatio ja viestintä</v>
      </c>
      <c r="K669" s="126" t="str">
        <f>INDEX(Pääluokka!$I$2:$I$100,MATCH(VALUE(LEFT(Taulukko1[[#This Row],[TOL2008]],2)),Pääluokka!$G$2:$G$100,0))</f>
        <v>Palvelualat (G-N, R, S)</v>
      </c>
      <c r="L669" s="41">
        <f t="shared" si="100"/>
        <v>46</v>
      </c>
      <c r="M669" s="43">
        <f t="shared" si="101"/>
        <v>39826</v>
      </c>
      <c r="N669" s="43">
        <f t="shared" si="102"/>
        <v>39872</v>
      </c>
      <c r="O669" s="43">
        <f t="shared" si="103"/>
        <v>39814</v>
      </c>
      <c r="P669" s="43">
        <f t="shared" si="104"/>
        <v>39845</v>
      </c>
      <c r="Q669" s="41">
        <f t="shared" si="105"/>
        <v>2009</v>
      </c>
      <c r="R669" s="41">
        <f t="shared" si="106"/>
        <v>2009</v>
      </c>
      <c r="S669" s="43" t="str">
        <f>YEAR(Taulukko1[[#This Row],[Alku KK]])&amp;"Q"&amp;ROUNDDOWN((MONTH(Taulukko1[[#This Row],[Alku KK]])-1)/3+1,0)</f>
        <v>2009Q1</v>
      </c>
      <c r="T669" s="43" t="str">
        <f>YEAR(Taulukko1[[#This Row],[Loppu KK]])&amp;"Q"&amp;ROUNDDOWN((MONTH(Taulukko1[[#This Row],[Loppu KK]])-1)/3+1,0)</f>
        <v>2009Q1</v>
      </c>
      <c r="U669" s="66">
        <f>IF(COUNT(Taulukko1[[#This Row],[Neuvottelujen alaiset ]])=1,Taulukko1[[#This Row],[Neuvottelujen alaiset ]],Taulukko1[[#This Row],[Vähennystarve]])</f>
        <v>18</v>
      </c>
      <c r="V669" s="44" t="str">
        <f t="shared" si="107"/>
        <v>NA</v>
      </c>
      <c r="W669" s="44">
        <f t="shared" si="108"/>
        <v>1</v>
      </c>
      <c r="X669" s="44" t="str">
        <f t="shared" si="109"/>
        <v>NA</v>
      </c>
      <c r="Y669" s="90" t="b">
        <f>AND(MONTH(Taulukko1[[#This Row],[Alku PVM]] )=6,DAY(Taulukko1[[#This Row],[Alku PVM]] )&gt;19)</f>
        <v>0</v>
      </c>
      <c r="Z669" s="90" t="b">
        <f>AND(MONTH(Taulukko1[[#This Row],[Loppu PVM]] )=6,DAY(Taulukko1[[#This Row],[Loppu PVM]] )&gt;19)</f>
        <v>0</v>
      </c>
      <c r="AA669" s="90" t="b">
        <f>OR(MONTH(Taulukko1[[#This Row],[Alku PVM]] )&lt;=5,AND(MONTH(Taulukko1[[#This Row],[Alku PVM]] )=6,DAY(Taulukko1[[#This Row],[Alku PVM]] )&lt;20))</f>
        <v>1</v>
      </c>
      <c r="AB669" s="90" t="b">
        <f>OR(MONTH(Taulukko1[[#This Row],[Loppu PVM]])&lt;=5,AND(MONTH(Taulukko1[[#This Row],[Loppu PVM]] )=6,DAY(Taulukko1[[#This Row],[Loppu PVM]])&lt;20))</f>
        <v>1</v>
      </c>
      <c r="AC669" s="90" t="b">
        <f>OR(MONTH(Taulukko1[[#This Row],[Alku PVM]] )&lt;=3,AND(MONTH(Taulukko1[[#This Row],[Alku PVM]] )=3))</f>
        <v>1</v>
      </c>
      <c r="AD669" s="90" t="b">
        <f>OR(MONTH(Taulukko1[[#This Row],[Loppu PVM]] )&lt;=3,AND(MONTH(Taulukko1[[#This Row],[Loppu PVM]] )=3))</f>
        <v>1</v>
      </c>
      <c r="AE669" s="90" t="b">
        <f>OR(MONTH(Taulukko1[[#This Row],[Alku PVM]] )&lt;=9,AND(MONTH(Taulukko1[[#This Row],[Alku PVM]] )=9))</f>
        <v>1</v>
      </c>
      <c r="AF669" s="90" t="b">
        <f>OR(MONTH(Taulukko1[[#This Row],[Loppu PVM]])&lt;=9,AND(MONTH(Taulukko1[[#This Row],[Loppu PVM]] )=9))</f>
        <v>1</v>
      </c>
      <c r="AG669" s="90" t="b">
        <f>OR(MONTH(Taulukko1[[#This Row],[Alku PVM]] )&lt;=6,AND(MONTH(Taulukko1[[#This Row],[Alku PVM]] )=6))</f>
        <v>1</v>
      </c>
      <c r="AH669" s="90" t="b">
        <f>OR(MONTH(Taulukko1[[#This Row],[Loppu PVM]])&lt;=6,AND(MONTH(Taulukko1[[#This Row],[Loppu PVM]] )=6))</f>
        <v>1</v>
      </c>
    </row>
    <row r="670" spans="1:34" ht="12.75" customHeight="1">
      <c r="A670" s="21" t="s">
        <v>2652</v>
      </c>
      <c r="B670" s="23">
        <v>39826</v>
      </c>
      <c r="C670" s="21" t="s">
        <v>2653</v>
      </c>
      <c r="D670" s="24"/>
      <c r="F670" s="23">
        <v>39841</v>
      </c>
      <c r="G670" s="24">
        <v>0</v>
      </c>
      <c r="H670" s="22">
        <v>550</v>
      </c>
      <c r="I670" s="126" t="e">
        <f>INDEX('TOL2008'!B:B,MATCH(A670,'TOL2008'!A:A,0))</f>
        <v>#N/A</v>
      </c>
      <c r="J670" s="126" t="e">
        <f>INDEX(Pääluokka!$H$2:$H$100,MATCH(VALUE(LEFT(Taulukko1[[#This Row],[TOL2008]],2)),Pääluokka!$G$2:$G$100,0))</f>
        <v>#N/A</v>
      </c>
      <c r="K670" s="126" t="e">
        <f>INDEX(Pääluokka!$I$2:$I$100,MATCH(VALUE(LEFT(Taulukko1[[#This Row],[TOL2008]],2)),Pääluokka!$G$2:$G$100,0))</f>
        <v>#N/A</v>
      </c>
      <c r="L670" s="41">
        <f t="shared" si="100"/>
        <v>15</v>
      </c>
      <c r="M670" s="43">
        <f t="shared" si="101"/>
        <v>39826</v>
      </c>
      <c r="N670" s="43">
        <f t="shared" si="102"/>
        <v>39841</v>
      </c>
      <c r="O670" s="43">
        <f t="shared" si="103"/>
        <v>39814</v>
      </c>
      <c r="P670" s="43">
        <f t="shared" si="104"/>
        <v>39814</v>
      </c>
      <c r="Q670" s="41">
        <f t="shared" si="105"/>
        <v>2009</v>
      </c>
      <c r="R670" s="41">
        <f t="shared" si="106"/>
        <v>2009</v>
      </c>
      <c r="S670" s="43" t="str">
        <f>YEAR(Taulukko1[[#This Row],[Alku KK]])&amp;"Q"&amp;ROUNDDOWN((MONTH(Taulukko1[[#This Row],[Alku KK]])-1)/3+1,0)</f>
        <v>2009Q1</v>
      </c>
      <c r="T670" s="43" t="str">
        <f>YEAR(Taulukko1[[#This Row],[Loppu KK]])&amp;"Q"&amp;ROUNDDOWN((MONTH(Taulukko1[[#This Row],[Loppu KK]])-1)/3+1,0)</f>
        <v>2009Q1</v>
      </c>
      <c r="U670" s="66">
        <f>IF(COUNT(Taulukko1[[#This Row],[Neuvottelujen alaiset ]])=1,Taulukko1[[#This Row],[Neuvottelujen alaiset ]],Taulukko1[[#This Row],[Vähennystarve]])</f>
        <v>550</v>
      </c>
      <c r="V670" s="44" t="str">
        <f t="shared" si="107"/>
        <v>NA</v>
      </c>
      <c r="W670" s="44">
        <f t="shared" si="108"/>
        <v>0</v>
      </c>
      <c r="X670" s="44" t="str">
        <f t="shared" si="109"/>
        <v>NA</v>
      </c>
      <c r="Y670" s="90" t="b">
        <f>AND(MONTH(Taulukko1[[#This Row],[Alku PVM]] )=6,DAY(Taulukko1[[#This Row],[Alku PVM]] )&gt;19)</f>
        <v>0</v>
      </c>
      <c r="Z670" s="90" t="b">
        <f>AND(MONTH(Taulukko1[[#This Row],[Loppu PVM]] )=6,DAY(Taulukko1[[#This Row],[Loppu PVM]] )&gt;19)</f>
        <v>0</v>
      </c>
      <c r="AA670" s="90" t="b">
        <f>OR(MONTH(Taulukko1[[#This Row],[Alku PVM]] )&lt;=5,AND(MONTH(Taulukko1[[#This Row],[Alku PVM]] )=6,DAY(Taulukko1[[#This Row],[Alku PVM]] )&lt;20))</f>
        <v>1</v>
      </c>
      <c r="AB670" s="90" t="b">
        <f>OR(MONTH(Taulukko1[[#This Row],[Loppu PVM]])&lt;=5,AND(MONTH(Taulukko1[[#This Row],[Loppu PVM]] )=6,DAY(Taulukko1[[#This Row],[Loppu PVM]])&lt;20))</f>
        <v>1</v>
      </c>
      <c r="AC670" s="90" t="b">
        <f>OR(MONTH(Taulukko1[[#This Row],[Alku PVM]] )&lt;=3,AND(MONTH(Taulukko1[[#This Row],[Alku PVM]] )=3))</f>
        <v>1</v>
      </c>
      <c r="AD670" s="90" t="b">
        <f>OR(MONTH(Taulukko1[[#This Row],[Loppu PVM]] )&lt;=3,AND(MONTH(Taulukko1[[#This Row],[Loppu PVM]] )=3))</f>
        <v>1</v>
      </c>
      <c r="AE670" s="90" t="b">
        <f>OR(MONTH(Taulukko1[[#This Row],[Alku PVM]] )&lt;=9,AND(MONTH(Taulukko1[[#This Row],[Alku PVM]] )=9))</f>
        <v>1</v>
      </c>
      <c r="AF670" s="90" t="b">
        <f>OR(MONTH(Taulukko1[[#This Row],[Loppu PVM]])&lt;=9,AND(MONTH(Taulukko1[[#This Row],[Loppu PVM]] )=9))</f>
        <v>1</v>
      </c>
      <c r="AG670" s="90" t="b">
        <f>OR(MONTH(Taulukko1[[#This Row],[Alku PVM]] )&lt;=6,AND(MONTH(Taulukko1[[#This Row],[Alku PVM]] )=6))</f>
        <v>1</v>
      </c>
      <c r="AH670" s="90" t="b">
        <f>OR(MONTH(Taulukko1[[#This Row],[Loppu PVM]])&lt;=6,AND(MONTH(Taulukko1[[#This Row],[Loppu PVM]] )=6))</f>
        <v>1</v>
      </c>
    </row>
    <row r="671" spans="1:34" ht="12.75" customHeight="1">
      <c r="A671" s="21" t="s">
        <v>234</v>
      </c>
      <c r="B671" s="23">
        <v>39826</v>
      </c>
      <c r="C671" s="21" t="s">
        <v>2505</v>
      </c>
      <c r="D671" s="24"/>
      <c r="F671" s="23">
        <v>39891</v>
      </c>
      <c r="G671" s="24">
        <v>130</v>
      </c>
      <c r="H671" s="22">
        <v>600</v>
      </c>
      <c r="I671" s="126">
        <f>INDEX('TOL2008'!B:B,MATCH(A671,'TOL2008'!A:A,0))</f>
        <v>71126</v>
      </c>
      <c r="J671" s="126" t="str">
        <f>INDEX(Pääluokka!$H$2:$H$100,MATCH(VALUE(LEFT(Taulukko1[[#This Row],[TOL2008]],2)),Pääluokka!$G$2:$G$100,0))</f>
        <v>Ammatillinen, tieteellinen ja tekninen toiminta</v>
      </c>
      <c r="K671" s="126" t="str">
        <f>INDEX(Pääluokka!$I$2:$I$100,MATCH(VALUE(LEFT(Taulukko1[[#This Row],[TOL2008]],2)),Pääluokka!$G$2:$G$100,0))</f>
        <v>Palvelualat (G-N, R, S)</v>
      </c>
      <c r="L671" s="41">
        <f t="shared" si="100"/>
        <v>65</v>
      </c>
      <c r="M671" s="43">
        <f t="shared" si="101"/>
        <v>39826</v>
      </c>
      <c r="N671" s="43">
        <f t="shared" si="102"/>
        <v>39891</v>
      </c>
      <c r="O671" s="43">
        <f t="shared" si="103"/>
        <v>39814</v>
      </c>
      <c r="P671" s="43">
        <f t="shared" si="104"/>
        <v>39873</v>
      </c>
      <c r="Q671" s="41">
        <f t="shared" si="105"/>
        <v>2009</v>
      </c>
      <c r="R671" s="41">
        <f t="shared" si="106"/>
        <v>2009</v>
      </c>
      <c r="S671" s="43" t="str">
        <f>YEAR(Taulukko1[[#This Row],[Alku KK]])&amp;"Q"&amp;ROUNDDOWN((MONTH(Taulukko1[[#This Row],[Alku KK]])-1)/3+1,0)</f>
        <v>2009Q1</v>
      </c>
      <c r="T671" s="43" t="str">
        <f>YEAR(Taulukko1[[#This Row],[Loppu KK]])&amp;"Q"&amp;ROUNDDOWN((MONTH(Taulukko1[[#This Row],[Loppu KK]])-1)/3+1,0)</f>
        <v>2009Q1</v>
      </c>
      <c r="U671" s="66">
        <f>IF(COUNT(Taulukko1[[#This Row],[Neuvottelujen alaiset ]])=1,Taulukko1[[#This Row],[Neuvottelujen alaiset ]],Taulukko1[[#This Row],[Vähennystarve]])</f>
        <v>600</v>
      </c>
      <c r="V671" s="44" t="str">
        <f t="shared" si="107"/>
        <v>NA</v>
      </c>
      <c r="W671" s="44">
        <f t="shared" si="108"/>
        <v>0.21666666666666667</v>
      </c>
      <c r="X671" s="44" t="str">
        <f t="shared" si="109"/>
        <v>NA</v>
      </c>
      <c r="Y671" s="90" t="b">
        <f>AND(MONTH(Taulukko1[[#This Row],[Alku PVM]] )=6,DAY(Taulukko1[[#This Row],[Alku PVM]] )&gt;19)</f>
        <v>0</v>
      </c>
      <c r="Z671" s="90" t="b">
        <f>AND(MONTH(Taulukko1[[#This Row],[Loppu PVM]] )=6,DAY(Taulukko1[[#This Row],[Loppu PVM]] )&gt;19)</f>
        <v>0</v>
      </c>
      <c r="AA671" s="90" t="b">
        <f>OR(MONTH(Taulukko1[[#This Row],[Alku PVM]] )&lt;=5,AND(MONTH(Taulukko1[[#This Row],[Alku PVM]] )=6,DAY(Taulukko1[[#This Row],[Alku PVM]] )&lt;20))</f>
        <v>1</v>
      </c>
      <c r="AB671" s="90" t="b">
        <f>OR(MONTH(Taulukko1[[#This Row],[Loppu PVM]])&lt;=5,AND(MONTH(Taulukko1[[#This Row],[Loppu PVM]] )=6,DAY(Taulukko1[[#This Row],[Loppu PVM]])&lt;20))</f>
        <v>1</v>
      </c>
      <c r="AC671" s="90" t="b">
        <f>OR(MONTH(Taulukko1[[#This Row],[Alku PVM]] )&lt;=3,AND(MONTH(Taulukko1[[#This Row],[Alku PVM]] )=3))</f>
        <v>1</v>
      </c>
      <c r="AD671" s="90" t="b">
        <f>OR(MONTH(Taulukko1[[#This Row],[Loppu PVM]] )&lt;=3,AND(MONTH(Taulukko1[[#This Row],[Loppu PVM]] )=3))</f>
        <v>1</v>
      </c>
      <c r="AE671" s="90" t="b">
        <f>OR(MONTH(Taulukko1[[#This Row],[Alku PVM]] )&lt;=9,AND(MONTH(Taulukko1[[#This Row],[Alku PVM]] )=9))</f>
        <v>1</v>
      </c>
      <c r="AF671" s="90" t="b">
        <f>OR(MONTH(Taulukko1[[#This Row],[Loppu PVM]])&lt;=9,AND(MONTH(Taulukko1[[#This Row],[Loppu PVM]] )=9))</f>
        <v>1</v>
      </c>
      <c r="AG671" s="90" t="b">
        <f>OR(MONTH(Taulukko1[[#This Row],[Alku PVM]] )&lt;=6,AND(MONTH(Taulukko1[[#This Row],[Alku PVM]] )=6))</f>
        <v>1</v>
      </c>
      <c r="AH671" s="90" t="b">
        <f>OR(MONTH(Taulukko1[[#This Row],[Loppu PVM]])&lt;=6,AND(MONTH(Taulukko1[[#This Row],[Loppu PVM]] )=6))</f>
        <v>1</v>
      </c>
    </row>
    <row r="672" spans="1:34" ht="12.75" customHeight="1">
      <c r="A672" t="s">
        <v>180</v>
      </c>
      <c r="B672" s="23">
        <v>39826</v>
      </c>
      <c r="C672" t="s">
        <v>2405</v>
      </c>
      <c r="F672" s="4">
        <v>39868</v>
      </c>
      <c r="G672" s="5"/>
      <c r="H672" s="16">
        <v>280</v>
      </c>
      <c r="I672" s="126">
        <f>INDEX('TOL2008'!B:B,MATCH(A672,'TOL2008'!A:A,0))</f>
        <v>28990</v>
      </c>
      <c r="J672" s="126" t="str">
        <f>INDEX(Pääluokka!$H$2:$H$100,MATCH(VALUE(LEFT(Taulukko1[[#This Row],[TOL2008]],2)),Pääluokka!$G$2:$G$100,0))</f>
        <v>Teollisuus</v>
      </c>
      <c r="K672" s="126" t="str">
        <f>INDEX(Pääluokka!$I$2:$I$100,MATCH(VALUE(LEFT(Taulukko1[[#This Row],[TOL2008]],2)),Pääluokka!$G$2:$G$100,0))</f>
        <v>Teollisuus (C-E)</v>
      </c>
      <c r="L672" s="41">
        <f t="shared" si="100"/>
        <v>42</v>
      </c>
      <c r="M672" s="43">
        <f t="shared" si="101"/>
        <v>39826</v>
      </c>
      <c r="N672" s="43">
        <f t="shared" si="102"/>
        <v>39868</v>
      </c>
      <c r="O672" s="43">
        <f t="shared" si="103"/>
        <v>39814</v>
      </c>
      <c r="P672" s="43">
        <f t="shared" si="104"/>
        <v>39845</v>
      </c>
      <c r="Q672" s="41">
        <f t="shared" si="105"/>
        <v>2009</v>
      </c>
      <c r="R672" s="41">
        <f t="shared" si="106"/>
        <v>2009</v>
      </c>
      <c r="S672" s="43" t="str">
        <f>YEAR(Taulukko1[[#This Row],[Alku KK]])&amp;"Q"&amp;ROUNDDOWN((MONTH(Taulukko1[[#This Row],[Alku KK]])-1)/3+1,0)</f>
        <v>2009Q1</v>
      </c>
      <c r="T672" s="43" t="str">
        <f>YEAR(Taulukko1[[#This Row],[Loppu KK]])&amp;"Q"&amp;ROUNDDOWN((MONTH(Taulukko1[[#This Row],[Loppu KK]])-1)/3+1,0)</f>
        <v>2009Q1</v>
      </c>
      <c r="U672" s="66">
        <f>IF(COUNT(Taulukko1[[#This Row],[Neuvottelujen alaiset ]])=1,Taulukko1[[#This Row],[Neuvottelujen alaiset ]],Taulukko1[[#This Row],[Vähennystarve]])</f>
        <v>280</v>
      </c>
      <c r="V672" s="44" t="str">
        <f t="shared" si="107"/>
        <v>NA</v>
      </c>
      <c r="W672" s="44" t="str">
        <f t="shared" si="108"/>
        <v>NA</v>
      </c>
      <c r="X672" s="44" t="str">
        <f t="shared" si="109"/>
        <v>NA</v>
      </c>
      <c r="Y672" s="90" t="b">
        <f>AND(MONTH(Taulukko1[[#This Row],[Alku PVM]] )=6,DAY(Taulukko1[[#This Row],[Alku PVM]] )&gt;19)</f>
        <v>0</v>
      </c>
      <c r="Z672" s="90" t="b">
        <f>AND(MONTH(Taulukko1[[#This Row],[Loppu PVM]] )=6,DAY(Taulukko1[[#This Row],[Loppu PVM]] )&gt;19)</f>
        <v>0</v>
      </c>
      <c r="AA672" s="90" t="b">
        <f>OR(MONTH(Taulukko1[[#This Row],[Alku PVM]] )&lt;=5,AND(MONTH(Taulukko1[[#This Row],[Alku PVM]] )=6,DAY(Taulukko1[[#This Row],[Alku PVM]] )&lt;20))</f>
        <v>1</v>
      </c>
      <c r="AB672" s="90" t="b">
        <f>OR(MONTH(Taulukko1[[#This Row],[Loppu PVM]])&lt;=5,AND(MONTH(Taulukko1[[#This Row],[Loppu PVM]] )=6,DAY(Taulukko1[[#This Row],[Loppu PVM]])&lt;20))</f>
        <v>1</v>
      </c>
      <c r="AC672" s="90" t="b">
        <f>OR(MONTH(Taulukko1[[#This Row],[Alku PVM]] )&lt;=3,AND(MONTH(Taulukko1[[#This Row],[Alku PVM]] )=3))</f>
        <v>1</v>
      </c>
      <c r="AD672" s="90" t="b">
        <f>OR(MONTH(Taulukko1[[#This Row],[Loppu PVM]] )&lt;=3,AND(MONTH(Taulukko1[[#This Row],[Loppu PVM]] )=3))</f>
        <v>1</v>
      </c>
      <c r="AE672" s="90" t="b">
        <f>OR(MONTH(Taulukko1[[#This Row],[Alku PVM]] )&lt;=9,AND(MONTH(Taulukko1[[#This Row],[Alku PVM]] )=9))</f>
        <v>1</v>
      </c>
      <c r="AF672" s="90" t="b">
        <f>OR(MONTH(Taulukko1[[#This Row],[Loppu PVM]])&lt;=9,AND(MONTH(Taulukko1[[#This Row],[Loppu PVM]] )=9))</f>
        <v>1</v>
      </c>
      <c r="AG672" s="90" t="b">
        <f>OR(MONTH(Taulukko1[[#This Row],[Alku PVM]] )&lt;=6,AND(MONTH(Taulukko1[[#This Row],[Alku PVM]] )=6))</f>
        <v>1</v>
      </c>
      <c r="AH672" s="90" t="b">
        <f>OR(MONTH(Taulukko1[[#This Row],[Loppu PVM]])&lt;=6,AND(MONTH(Taulukko1[[#This Row],[Loppu PVM]] )=6))</f>
        <v>1</v>
      </c>
    </row>
    <row r="673" spans="1:34" ht="12.75" customHeight="1">
      <c r="A673" t="s">
        <v>148</v>
      </c>
      <c r="B673" s="23">
        <v>39826</v>
      </c>
      <c r="C673" t="s">
        <v>2377</v>
      </c>
      <c r="F673" s="4">
        <v>39874</v>
      </c>
      <c r="G673" s="5">
        <v>0</v>
      </c>
      <c r="H673" s="22">
        <v>260</v>
      </c>
      <c r="I673" s="126">
        <f>INDEX('TOL2008'!B:B,MATCH(A673,'TOL2008'!A:A,0))</f>
        <v>17120</v>
      </c>
      <c r="J673" s="126" t="str">
        <f>INDEX(Pääluokka!$H$2:$H$100,MATCH(VALUE(LEFT(Taulukko1[[#This Row],[TOL2008]],2)),Pääluokka!$G$2:$G$100,0))</f>
        <v>Teollisuus</v>
      </c>
      <c r="K673" s="126" t="str">
        <f>INDEX(Pääluokka!$I$2:$I$100,MATCH(VALUE(LEFT(Taulukko1[[#This Row],[TOL2008]],2)),Pääluokka!$G$2:$G$100,0))</f>
        <v>Teollisuus (C-E)</v>
      </c>
      <c r="L673" s="41">
        <f t="shared" si="100"/>
        <v>48</v>
      </c>
      <c r="M673" s="43">
        <f t="shared" si="101"/>
        <v>39826</v>
      </c>
      <c r="N673" s="43">
        <f t="shared" si="102"/>
        <v>39874</v>
      </c>
      <c r="O673" s="43">
        <f t="shared" si="103"/>
        <v>39814</v>
      </c>
      <c r="P673" s="43">
        <f t="shared" si="104"/>
        <v>39873</v>
      </c>
      <c r="Q673" s="41">
        <f t="shared" si="105"/>
        <v>2009</v>
      </c>
      <c r="R673" s="41">
        <f t="shared" si="106"/>
        <v>2009</v>
      </c>
      <c r="S673" s="43" t="str">
        <f>YEAR(Taulukko1[[#This Row],[Alku KK]])&amp;"Q"&amp;ROUNDDOWN((MONTH(Taulukko1[[#This Row],[Alku KK]])-1)/3+1,0)</f>
        <v>2009Q1</v>
      </c>
      <c r="T673" s="43" t="str">
        <f>YEAR(Taulukko1[[#This Row],[Loppu KK]])&amp;"Q"&amp;ROUNDDOWN((MONTH(Taulukko1[[#This Row],[Loppu KK]])-1)/3+1,0)</f>
        <v>2009Q1</v>
      </c>
      <c r="U673" s="66">
        <f>IF(COUNT(Taulukko1[[#This Row],[Neuvottelujen alaiset ]])=1,Taulukko1[[#This Row],[Neuvottelujen alaiset ]],Taulukko1[[#This Row],[Vähennystarve]])</f>
        <v>260</v>
      </c>
      <c r="V673" s="44" t="str">
        <f t="shared" si="107"/>
        <v>NA</v>
      </c>
      <c r="W673" s="44">
        <f t="shared" si="108"/>
        <v>0</v>
      </c>
      <c r="X673" s="44" t="str">
        <f t="shared" si="109"/>
        <v>NA</v>
      </c>
      <c r="Y673" s="90" t="b">
        <f>AND(MONTH(Taulukko1[[#This Row],[Alku PVM]] )=6,DAY(Taulukko1[[#This Row],[Alku PVM]] )&gt;19)</f>
        <v>0</v>
      </c>
      <c r="Z673" s="90" t="b">
        <f>AND(MONTH(Taulukko1[[#This Row],[Loppu PVM]] )=6,DAY(Taulukko1[[#This Row],[Loppu PVM]] )&gt;19)</f>
        <v>0</v>
      </c>
      <c r="AA673" s="90" t="b">
        <f>OR(MONTH(Taulukko1[[#This Row],[Alku PVM]] )&lt;=5,AND(MONTH(Taulukko1[[#This Row],[Alku PVM]] )=6,DAY(Taulukko1[[#This Row],[Alku PVM]] )&lt;20))</f>
        <v>1</v>
      </c>
      <c r="AB673" s="90" t="b">
        <f>OR(MONTH(Taulukko1[[#This Row],[Loppu PVM]])&lt;=5,AND(MONTH(Taulukko1[[#This Row],[Loppu PVM]] )=6,DAY(Taulukko1[[#This Row],[Loppu PVM]])&lt;20))</f>
        <v>1</v>
      </c>
      <c r="AC673" s="90" t="b">
        <f>OR(MONTH(Taulukko1[[#This Row],[Alku PVM]] )&lt;=3,AND(MONTH(Taulukko1[[#This Row],[Alku PVM]] )=3))</f>
        <v>1</v>
      </c>
      <c r="AD673" s="90" t="b">
        <f>OR(MONTH(Taulukko1[[#This Row],[Loppu PVM]] )&lt;=3,AND(MONTH(Taulukko1[[#This Row],[Loppu PVM]] )=3))</f>
        <v>1</v>
      </c>
      <c r="AE673" s="90" t="b">
        <f>OR(MONTH(Taulukko1[[#This Row],[Alku PVM]] )&lt;=9,AND(MONTH(Taulukko1[[#This Row],[Alku PVM]] )=9))</f>
        <v>1</v>
      </c>
      <c r="AF673" s="90" t="b">
        <f>OR(MONTH(Taulukko1[[#This Row],[Loppu PVM]])&lt;=9,AND(MONTH(Taulukko1[[#This Row],[Loppu PVM]] )=9))</f>
        <v>1</v>
      </c>
      <c r="AG673" s="90" t="b">
        <f>OR(MONTH(Taulukko1[[#This Row],[Alku PVM]] )&lt;=6,AND(MONTH(Taulukko1[[#This Row],[Alku PVM]] )=6))</f>
        <v>1</v>
      </c>
      <c r="AH673" s="90" t="b">
        <f>OR(MONTH(Taulukko1[[#This Row],[Loppu PVM]])&lt;=6,AND(MONTH(Taulukko1[[#This Row],[Loppu PVM]] )=6))</f>
        <v>1</v>
      </c>
    </row>
    <row r="674" spans="1:34" ht="12.75" customHeight="1">
      <c r="A674" t="s">
        <v>921</v>
      </c>
      <c r="B674" s="23">
        <v>39827</v>
      </c>
      <c r="C674" t="s">
        <v>2532</v>
      </c>
      <c r="E674" s="62">
        <v>40</v>
      </c>
      <c r="F674" s="4">
        <v>39882</v>
      </c>
      <c r="G674" s="5">
        <v>33</v>
      </c>
      <c r="H674" s="22">
        <v>200</v>
      </c>
      <c r="I674" s="126">
        <f>INDEX('TOL2008'!B:B,MATCH(A674,'TOL2008'!A:A,0))</f>
        <v>58130</v>
      </c>
      <c r="J674" s="126" t="str">
        <f>INDEX(Pääluokka!$H$2:$H$100,MATCH(VALUE(LEFT(Taulukko1[[#This Row],[TOL2008]],2)),Pääluokka!$G$2:$G$100,0))</f>
        <v>Informaatio ja viestintä</v>
      </c>
      <c r="K674" s="126" t="str">
        <f>INDEX(Pääluokka!$I$2:$I$100,MATCH(VALUE(LEFT(Taulukko1[[#This Row],[TOL2008]],2)),Pääluokka!$G$2:$G$100,0))</f>
        <v>Palvelualat (G-N, R, S)</v>
      </c>
      <c r="L674" s="41">
        <f t="shared" si="100"/>
        <v>55</v>
      </c>
      <c r="M674" s="43">
        <f t="shared" si="101"/>
        <v>39827</v>
      </c>
      <c r="N674" s="43">
        <f t="shared" si="102"/>
        <v>39882</v>
      </c>
      <c r="O674" s="43">
        <f t="shared" si="103"/>
        <v>39814</v>
      </c>
      <c r="P674" s="43">
        <f t="shared" si="104"/>
        <v>39873</v>
      </c>
      <c r="Q674" s="41">
        <f t="shared" si="105"/>
        <v>2009</v>
      </c>
      <c r="R674" s="41">
        <f t="shared" si="106"/>
        <v>2009</v>
      </c>
      <c r="S674" s="43" t="str">
        <f>YEAR(Taulukko1[[#This Row],[Alku KK]])&amp;"Q"&amp;ROUNDDOWN((MONTH(Taulukko1[[#This Row],[Alku KK]])-1)/3+1,0)</f>
        <v>2009Q1</v>
      </c>
      <c r="T674" s="43" t="str">
        <f>YEAR(Taulukko1[[#This Row],[Loppu KK]])&amp;"Q"&amp;ROUNDDOWN((MONTH(Taulukko1[[#This Row],[Loppu KK]])-1)/3+1,0)</f>
        <v>2009Q1</v>
      </c>
      <c r="U674" s="66">
        <f>IF(COUNT(Taulukko1[[#This Row],[Neuvottelujen alaiset ]])=1,Taulukko1[[#This Row],[Neuvottelujen alaiset ]],Taulukko1[[#This Row],[Vähennystarve]])</f>
        <v>200</v>
      </c>
      <c r="V674" s="44">
        <f t="shared" si="107"/>
        <v>0.2</v>
      </c>
      <c r="W674" s="44">
        <f t="shared" si="108"/>
        <v>0.16500000000000001</v>
      </c>
      <c r="X674" s="44">
        <f t="shared" si="109"/>
        <v>0.82499999999999996</v>
      </c>
      <c r="Y674" s="90" t="b">
        <f>AND(MONTH(Taulukko1[[#This Row],[Alku PVM]] )=6,DAY(Taulukko1[[#This Row],[Alku PVM]] )&gt;19)</f>
        <v>0</v>
      </c>
      <c r="Z674" s="90" t="b">
        <f>AND(MONTH(Taulukko1[[#This Row],[Loppu PVM]] )=6,DAY(Taulukko1[[#This Row],[Loppu PVM]] )&gt;19)</f>
        <v>0</v>
      </c>
      <c r="AA674" s="90" t="b">
        <f>OR(MONTH(Taulukko1[[#This Row],[Alku PVM]] )&lt;=5,AND(MONTH(Taulukko1[[#This Row],[Alku PVM]] )=6,DAY(Taulukko1[[#This Row],[Alku PVM]] )&lt;20))</f>
        <v>1</v>
      </c>
      <c r="AB674" s="90" t="b">
        <f>OR(MONTH(Taulukko1[[#This Row],[Loppu PVM]])&lt;=5,AND(MONTH(Taulukko1[[#This Row],[Loppu PVM]] )=6,DAY(Taulukko1[[#This Row],[Loppu PVM]])&lt;20))</f>
        <v>1</v>
      </c>
      <c r="AC674" s="90" t="b">
        <f>OR(MONTH(Taulukko1[[#This Row],[Alku PVM]] )&lt;=3,AND(MONTH(Taulukko1[[#This Row],[Alku PVM]] )=3))</f>
        <v>1</v>
      </c>
      <c r="AD674" s="90" t="b">
        <f>OR(MONTH(Taulukko1[[#This Row],[Loppu PVM]] )&lt;=3,AND(MONTH(Taulukko1[[#This Row],[Loppu PVM]] )=3))</f>
        <v>1</v>
      </c>
      <c r="AE674" s="90" t="b">
        <f>OR(MONTH(Taulukko1[[#This Row],[Alku PVM]] )&lt;=9,AND(MONTH(Taulukko1[[#This Row],[Alku PVM]] )=9))</f>
        <v>1</v>
      </c>
      <c r="AF674" s="90" t="b">
        <f>OR(MONTH(Taulukko1[[#This Row],[Loppu PVM]])&lt;=9,AND(MONTH(Taulukko1[[#This Row],[Loppu PVM]] )=9))</f>
        <v>1</v>
      </c>
      <c r="AG674" s="90" t="b">
        <f>OR(MONTH(Taulukko1[[#This Row],[Alku PVM]] )&lt;=6,AND(MONTH(Taulukko1[[#This Row],[Alku PVM]] )=6))</f>
        <v>1</v>
      </c>
      <c r="AH674" s="90" t="b">
        <f>OR(MONTH(Taulukko1[[#This Row],[Loppu PVM]])&lt;=6,AND(MONTH(Taulukko1[[#This Row],[Loppu PVM]] )=6))</f>
        <v>1</v>
      </c>
    </row>
    <row r="675" spans="1:34" ht="12.75" customHeight="1">
      <c r="A675" s="21" t="s">
        <v>2317</v>
      </c>
      <c r="B675" s="23">
        <v>39827</v>
      </c>
      <c r="C675" s="21" t="s">
        <v>2318</v>
      </c>
      <c r="D675" s="24"/>
      <c r="E675" s="62">
        <v>390</v>
      </c>
      <c r="F675" s="23">
        <v>39883</v>
      </c>
      <c r="G675" s="24">
        <v>318</v>
      </c>
      <c r="H675" s="16">
        <v>390</v>
      </c>
      <c r="I675" s="126" t="e">
        <f>INDEX('TOL2008'!B:B,MATCH(A675,'TOL2008'!A:A,0))</f>
        <v>#N/A</v>
      </c>
      <c r="J675" s="126" t="e">
        <f>INDEX(Pääluokka!$H$2:$H$100,MATCH(VALUE(LEFT(Taulukko1[[#This Row],[TOL2008]],2)),Pääluokka!$G$2:$G$100,0))</f>
        <v>#N/A</v>
      </c>
      <c r="K675" s="126" t="e">
        <f>INDEX(Pääluokka!$I$2:$I$100,MATCH(VALUE(LEFT(Taulukko1[[#This Row],[TOL2008]],2)),Pääluokka!$G$2:$G$100,0))</f>
        <v>#N/A</v>
      </c>
      <c r="L675" s="41">
        <f t="shared" si="100"/>
        <v>56</v>
      </c>
      <c r="M675" s="43">
        <f t="shared" si="101"/>
        <v>39827</v>
      </c>
      <c r="N675" s="43">
        <f t="shared" si="102"/>
        <v>39883</v>
      </c>
      <c r="O675" s="43">
        <f t="shared" si="103"/>
        <v>39814</v>
      </c>
      <c r="P675" s="43">
        <f t="shared" si="104"/>
        <v>39873</v>
      </c>
      <c r="Q675" s="41">
        <f t="shared" si="105"/>
        <v>2009</v>
      </c>
      <c r="R675" s="41">
        <f t="shared" si="106"/>
        <v>2009</v>
      </c>
      <c r="S675" s="43" t="str">
        <f>YEAR(Taulukko1[[#This Row],[Alku KK]])&amp;"Q"&amp;ROUNDDOWN((MONTH(Taulukko1[[#This Row],[Alku KK]])-1)/3+1,0)</f>
        <v>2009Q1</v>
      </c>
      <c r="T675" s="43" t="str">
        <f>YEAR(Taulukko1[[#This Row],[Loppu KK]])&amp;"Q"&amp;ROUNDDOWN((MONTH(Taulukko1[[#This Row],[Loppu KK]])-1)/3+1,0)</f>
        <v>2009Q1</v>
      </c>
      <c r="U675" s="66">
        <f>IF(COUNT(Taulukko1[[#This Row],[Neuvottelujen alaiset ]])=1,Taulukko1[[#This Row],[Neuvottelujen alaiset ]],Taulukko1[[#This Row],[Vähennystarve]])</f>
        <v>390</v>
      </c>
      <c r="V675" s="44">
        <f t="shared" si="107"/>
        <v>1</v>
      </c>
      <c r="W675" s="44">
        <f t="shared" si="108"/>
        <v>0.81538461538461537</v>
      </c>
      <c r="X675" s="44">
        <f t="shared" si="109"/>
        <v>0.81538461538461537</v>
      </c>
      <c r="Y675" s="90" t="b">
        <f>AND(MONTH(Taulukko1[[#This Row],[Alku PVM]] )=6,DAY(Taulukko1[[#This Row],[Alku PVM]] )&gt;19)</f>
        <v>0</v>
      </c>
      <c r="Z675" s="90" t="b">
        <f>AND(MONTH(Taulukko1[[#This Row],[Loppu PVM]] )=6,DAY(Taulukko1[[#This Row],[Loppu PVM]] )&gt;19)</f>
        <v>0</v>
      </c>
      <c r="AA675" s="90" t="b">
        <f>OR(MONTH(Taulukko1[[#This Row],[Alku PVM]] )&lt;=5,AND(MONTH(Taulukko1[[#This Row],[Alku PVM]] )=6,DAY(Taulukko1[[#This Row],[Alku PVM]] )&lt;20))</f>
        <v>1</v>
      </c>
      <c r="AB675" s="90" t="b">
        <f>OR(MONTH(Taulukko1[[#This Row],[Loppu PVM]])&lt;=5,AND(MONTH(Taulukko1[[#This Row],[Loppu PVM]] )=6,DAY(Taulukko1[[#This Row],[Loppu PVM]])&lt;20))</f>
        <v>1</v>
      </c>
      <c r="AC675" s="90" t="b">
        <f>OR(MONTH(Taulukko1[[#This Row],[Alku PVM]] )&lt;=3,AND(MONTH(Taulukko1[[#This Row],[Alku PVM]] )=3))</f>
        <v>1</v>
      </c>
      <c r="AD675" s="90" t="b">
        <f>OR(MONTH(Taulukko1[[#This Row],[Loppu PVM]] )&lt;=3,AND(MONTH(Taulukko1[[#This Row],[Loppu PVM]] )=3))</f>
        <v>1</v>
      </c>
      <c r="AE675" s="90" t="b">
        <f>OR(MONTH(Taulukko1[[#This Row],[Alku PVM]] )&lt;=9,AND(MONTH(Taulukko1[[#This Row],[Alku PVM]] )=9))</f>
        <v>1</v>
      </c>
      <c r="AF675" s="90" t="b">
        <f>OR(MONTH(Taulukko1[[#This Row],[Loppu PVM]])&lt;=9,AND(MONTH(Taulukko1[[#This Row],[Loppu PVM]] )=9))</f>
        <v>1</v>
      </c>
      <c r="AG675" s="90" t="b">
        <f>OR(MONTH(Taulukko1[[#This Row],[Alku PVM]] )&lt;=6,AND(MONTH(Taulukko1[[#This Row],[Alku PVM]] )=6))</f>
        <v>1</v>
      </c>
      <c r="AH675" s="90" t="b">
        <f>OR(MONTH(Taulukko1[[#This Row],[Loppu PVM]])&lt;=6,AND(MONTH(Taulukko1[[#This Row],[Loppu PVM]] )=6))</f>
        <v>1</v>
      </c>
    </row>
    <row r="676" spans="1:34" ht="12.75" customHeight="1">
      <c r="A676" s="21" t="s">
        <v>46</v>
      </c>
      <c r="B676" s="23">
        <v>39827</v>
      </c>
      <c r="C676" s="21" t="s">
        <v>2260</v>
      </c>
      <c r="D676" s="24"/>
      <c r="E676" s="62">
        <v>36</v>
      </c>
      <c r="F676" s="23">
        <v>39876</v>
      </c>
      <c r="G676" s="24">
        <v>34</v>
      </c>
      <c r="H676" s="16">
        <v>36</v>
      </c>
      <c r="I676" s="126">
        <f>INDEX('TOL2008'!B:B,MATCH(A676,'TOL2008'!A:A,0))</f>
        <v>10710</v>
      </c>
      <c r="J676" s="126" t="str">
        <f>INDEX(Pääluokka!$H$2:$H$100,MATCH(VALUE(LEFT(Taulukko1[[#This Row],[TOL2008]],2)),Pääluokka!$G$2:$G$100,0))</f>
        <v>Teollisuus</v>
      </c>
      <c r="K676" s="126" t="str">
        <f>INDEX(Pääluokka!$I$2:$I$100,MATCH(VALUE(LEFT(Taulukko1[[#This Row],[TOL2008]],2)),Pääluokka!$G$2:$G$100,0))</f>
        <v>Teollisuus (C-E)</v>
      </c>
      <c r="L676" s="41">
        <f t="shared" si="100"/>
        <v>49</v>
      </c>
      <c r="M676" s="43">
        <f t="shared" si="101"/>
        <v>39827</v>
      </c>
      <c r="N676" s="43">
        <f t="shared" si="102"/>
        <v>39876</v>
      </c>
      <c r="O676" s="43">
        <f t="shared" si="103"/>
        <v>39814</v>
      </c>
      <c r="P676" s="43">
        <f t="shared" si="104"/>
        <v>39873</v>
      </c>
      <c r="Q676" s="41">
        <f t="shared" si="105"/>
        <v>2009</v>
      </c>
      <c r="R676" s="41">
        <f t="shared" si="106"/>
        <v>2009</v>
      </c>
      <c r="S676" s="43" t="str">
        <f>YEAR(Taulukko1[[#This Row],[Alku KK]])&amp;"Q"&amp;ROUNDDOWN((MONTH(Taulukko1[[#This Row],[Alku KK]])-1)/3+1,0)</f>
        <v>2009Q1</v>
      </c>
      <c r="T676" s="43" t="str">
        <f>YEAR(Taulukko1[[#This Row],[Loppu KK]])&amp;"Q"&amp;ROUNDDOWN((MONTH(Taulukko1[[#This Row],[Loppu KK]])-1)/3+1,0)</f>
        <v>2009Q1</v>
      </c>
      <c r="U676" s="66">
        <f>IF(COUNT(Taulukko1[[#This Row],[Neuvottelujen alaiset ]])=1,Taulukko1[[#This Row],[Neuvottelujen alaiset ]],Taulukko1[[#This Row],[Vähennystarve]])</f>
        <v>36</v>
      </c>
      <c r="V676" s="44">
        <f t="shared" si="107"/>
        <v>1</v>
      </c>
      <c r="W676" s="44">
        <f t="shared" si="108"/>
        <v>0.94444444444444442</v>
      </c>
      <c r="X676" s="44">
        <f t="shared" si="109"/>
        <v>0.94444444444444442</v>
      </c>
      <c r="Y676" s="90" t="b">
        <f>AND(MONTH(Taulukko1[[#This Row],[Alku PVM]] )=6,DAY(Taulukko1[[#This Row],[Alku PVM]] )&gt;19)</f>
        <v>0</v>
      </c>
      <c r="Z676" s="90" t="b">
        <f>AND(MONTH(Taulukko1[[#This Row],[Loppu PVM]] )=6,DAY(Taulukko1[[#This Row],[Loppu PVM]] )&gt;19)</f>
        <v>0</v>
      </c>
      <c r="AA676" s="90" t="b">
        <f>OR(MONTH(Taulukko1[[#This Row],[Alku PVM]] )&lt;=5,AND(MONTH(Taulukko1[[#This Row],[Alku PVM]] )=6,DAY(Taulukko1[[#This Row],[Alku PVM]] )&lt;20))</f>
        <v>1</v>
      </c>
      <c r="AB676" s="90" t="b">
        <f>OR(MONTH(Taulukko1[[#This Row],[Loppu PVM]])&lt;=5,AND(MONTH(Taulukko1[[#This Row],[Loppu PVM]] )=6,DAY(Taulukko1[[#This Row],[Loppu PVM]])&lt;20))</f>
        <v>1</v>
      </c>
      <c r="AC676" s="90" t="b">
        <f>OR(MONTH(Taulukko1[[#This Row],[Alku PVM]] )&lt;=3,AND(MONTH(Taulukko1[[#This Row],[Alku PVM]] )=3))</f>
        <v>1</v>
      </c>
      <c r="AD676" s="90" t="b">
        <f>OR(MONTH(Taulukko1[[#This Row],[Loppu PVM]] )&lt;=3,AND(MONTH(Taulukko1[[#This Row],[Loppu PVM]] )=3))</f>
        <v>1</v>
      </c>
      <c r="AE676" s="90" t="b">
        <f>OR(MONTH(Taulukko1[[#This Row],[Alku PVM]] )&lt;=9,AND(MONTH(Taulukko1[[#This Row],[Alku PVM]] )=9))</f>
        <v>1</v>
      </c>
      <c r="AF676" s="90" t="b">
        <f>OR(MONTH(Taulukko1[[#This Row],[Loppu PVM]])&lt;=9,AND(MONTH(Taulukko1[[#This Row],[Loppu PVM]] )=9))</f>
        <v>1</v>
      </c>
      <c r="AG676" s="90" t="b">
        <f>OR(MONTH(Taulukko1[[#This Row],[Alku PVM]] )&lt;=6,AND(MONTH(Taulukko1[[#This Row],[Alku PVM]] )=6))</f>
        <v>1</v>
      </c>
      <c r="AH676" s="90" t="b">
        <f>OR(MONTH(Taulukko1[[#This Row],[Loppu PVM]])&lt;=6,AND(MONTH(Taulukko1[[#This Row],[Loppu PVM]] )=6))</f>
        <v>1</v>
      </c>
    </row>
    <row r="677" spans="1:34" ht="12.75" customHeight="1">
      <c r="A677" t="s">
        <v>665</v>
      </c>
      <c r="B677" s="23">
        <v>39828</v>
      </c>
      <c r="C677" t="s">
        <v>3120</v>
      </c>
      <c r="F677" s="4">
        <v>39902</v>
      </c>
      <c r="G677" s="5">
        <v>22</v>
      </c>
      <c r="H677" s="22">
        <v>90</v>
      </c>
      <c r="I677" s="126">
        <f>INDEX('TOL2008'!B:B,MATCH(A677,'TOL2008'!A:A,0))</f>
        <v>58130</v>
      </c>
      <c r="J677" s="126" t="str">
        <f>INDEX(Pääluokka!$H$2:$H$100,MATCH(VALUE(LEFT(Taulukko1[[#This Row],[TOL2008]],2)),Pääluokka!$G$2:$G$100,0))</f>
        <v>Informaatio ja viestintä</v>
      </c>
      <c r="K677" s="126" t="str">
        <f>INDEX(Pääluokka!$I$2:$I$100,MATCH(VALUE(LEFT(Taulukko1[[#This Row],[TOL2008]],2)),Pääluokka!$G$2:$G$100,0))</f>
        <v>Palvelualat (G-N, R, S)</v>
      </c>
      <c r="L677" s="41">
        <f t="shared" si="100"/>
        <v>74</v>
      </c>
      <c r="M677" s="43">
        <f t="shared" si="101"/>
        <v>39828</v>
      </c>
      <c r="N677" s="43">
        <f t="shared" si="102"/>
        <v>39902</v>
      </c>
      <c r="O677" s="43">
        <f t="shared" si="103"/>
        <v>39814</v>
      </c>
      <c r="P677" s="43">
        <f t="shared" si="104"/>
        <v>39873</v>
      </c>
      <c r="Q677" s="41">
        <f t="shared" si="105"/>
        <v>2009</v>
      </c>
      <c r="R677" s="41">
        <f t="shared" si="106"/>
        <v>2009</v>
      </c>
      <c r="S677" s="43" t="str">
        <f>YEAR(Taulukko1[[#This Row],[Alku KK]])&amp;"Q"&amp;ROUNDDOWN((MONTH(Taulukko1[[#This Row],[Alku KK]])-1)/3+1,0)</f>
        <v>2009Q1</v>
      </c>
      <c r="T677" s="43" t="str">
        <f>YEAR(Taulukko1[[#This Row],[Loppu KK]])&amp;"Q"&amp;ROUNDDOWN((MONTH(Taulukko1[[#This Row],[Loppu KK]])-1)/3+1,0)</f>
        <v>2009Q1</v>
      </c>
      <c r="U677" s="66">
        <f>IF(COUNT(Taulukko1[[#This Row],[Neuvottelujen alaiset ]])=1,Taulukko1[[#This Row],[Neuvottelujen alaiset ]],Taulukko1[[#This Row],[Vähennystarve]])</f>
        <v>90</v>
      </c>
      <c r="V677" s="44" t="str">
        <f t="shared" si="107"/>
        <v>NA</v>
      </c>
      <c r="W677" s="44">
        <f t="shared" si="108"/>
        <v>0.24444444444444444</v>
      </c>
      <c r="X677" s="44" t="str">
        <f t="shared" si="109"/>
        <v>NA</v>
      </c>
      <c r="Y677" s="90" t="b">
        <f>AND(MONTH(Taulukko1[[#This Row],[Alku PVM]] )=6,DAY(Taulukko1[[#This Row],[Alku PVM]] )&gt;19)</f>
        <v>0</v>
      </c>
      <c r="Z677" s="90" t="b">
        <f>AND(MONTH(Taulukko1[[#This Row],[Loppu PVM]] )=6,DAY(Taulukko1[[#This Row],[Loppu PVM]] )&gt;19)</f>
        <v>0</v>
      </c>
      <c r="AA677" s="90" t="b">
        <f>OR(MONTH(Taulukko1[[#This Row],[Alku PVM]] )&lt;=5,AND(MONTH(Taulukko1[[#This Row],[Alku PVM]] )=6,DAY(Taulukko1[[#This Row],[Alku PVM]] )&lt;20))</f>
        <v>1</v>
      </c>
      <c r="AB677" s="90" t="b">
        <f>OR(MONTH(Taulukko1[[#This Row],[Loppu PVM]])&lt;=5,AND(MONTH(Taulukko1[[#This Row],[Loppu PVM]] )=6,DAY(Taulukko1[[#This Row],[Loppu PVM]])&lt;20))</f>
        <v>1</v>
      </c>
      <c r="AC677" s="90" t="b">
        <f>OR(MONTH(Taulukko1[[#This Row],[Alku PVM]] )&lt;=3,AND(MONTH(Taulukko1[[#This Row],[Alku PVM]] )=3))</f>
        <v>1</v>
      </c>
      <c r="AD677" s="90" t="b">
        <f>OR(MONTH(Taulukko1[[#This Row],[Loppu PVM]] )&lt;=3,AND(MONTH(Taulukko1[[#This Row],[Loppu PVM]] )=3))</f>
        <v>1</v>
      </c>
      <c r="AE677" s="90" t="b">
        <f>OR(MONTH(Taulukko1[[#This Row],[Alku PVM]] )&lt;=9,AND(MONTH(Taulukko1[[#This Row],[Alku PVM]] )=9))</f>
        <v>1</v>
      </c>
      <c r="AF677" s="90" t="b">
        <f>OR(MONTH(Taulukko1[[#This Row],[Loppu PVM]])&lt;=9,AND(MONTH(Taulukko1[[#This Row],[Loppu PVM]] )=9))</f>
        <v>1</v>
      </c>
      <c r="AG677" s="90" t="b">
        <f>OR(MONTH(Taulukko1[[#This Row],[Alku PVM]] )&lt;=6,AND(MONTH(Taulukko1[[#This Row],[Alku PVM]] )=6))</f>
        <v>1</v>
      </c>
      <c r="AH677" s="90" t="b">
        <f>OR(MONTH(Taulukko1[[#This Row],[Loppu PVM]])&lt;=6,AND(MONTH(Taulukko1[[#This Row],[Loppu PVM]] )=6))</f>
        <v>1</v>
      </c>
    </row>
    <row r="678" spans="1:34" ht="12.75" customHeight="1">
      <c r="A678" t="s">
        <v>3009</v>
      </c>
      <c r="B678" s="23">
        <v>39828</v>
      </c>
      <c r="C678" t="s">
        <v>3008</v>
      </c>
      <c r="E678" s="62">
        <v>335</v>
      </c>
      <c r="F678" s="4">
        <v>39899</v>
      </c>
      <c r="G678" s="5">
        <v>259</v>
      </c>
      <c r="H678" s="22">
        <v>335</v>
      </c>
      <c r="I678" s="126" t="e">
        <f>INDEX('TOL2008'!B:B,MATCH(A678,'TOL2008'!A:A,0))</f>
        <v>#N/A</v>
      </c>
      <c r="J678" s="126" t="e">
        <f>INDEX(Pääluokka!$H$2:$H$100,MATCH(VALUE(LEFT(Taulukko1[[#This Row],[TOL2008]],2)),Pääluokka!$G$2:$G$100,0))</f>
        <v>#N/A</v>
      </c>
      <c r="K678" s="126" t="e">
        <f>INDEX(Pääluokka!$I$2:$I$100,MATCH(VALUE(LEFT(Taulukko1[[#This Row],[TOL2008]],2)),Pääluokka!$G$2:$G$100,0))</f>
        <v>#N/A</v>
      </c>
      <c r="L678" s="41">
        <f t="shared" si="100"/>
        <v>71</v>
      </c>
      <c r="M678" s="43">
        <f t="shared" si="101"/>
        <v>39828</v>
      </c>
      <c r="N678" s="43">
        <f t="shared" si="102"/>
        <v>39899</v>
      </c>
      <c r="O678" s="43">
        <f t="shared" si="103"/>
        <v>39814</v>
      </c>
      <c r="P678" s="43">
        <f t="shared" si="104"/>
        <v>39873</v>
      </c>
      <c r="Q678" s="41">
        <f t="shared" si="105"/>
        <v>2009</v>
      </c>
      <c r="R678" s="41">
        <f t="shared" si="106"/>
        <v>2009</v>
      </c>
      <c r="S678" s="43" t="str">
        <f>YEAR(Taulukko1[[#This Row],[Alku KK]])&amp;"Q"&amp;ROUNDDOWN((MONTH(Taulukko1[[#This Row],[Alku KK]])-1)/3+1,0)</f>
        <v>2009Q1</v>
      </c>
      <c r="T678" s="43" t="str">
        <f>YEAR(Taulukko1[[#This Row],[Loppu KK]])&amp;"Q"&amp;ROUNDDOWN((MONTH(Taulukko1[[#This Row],[Loppu KK]])-1)/3+1,0)</f>
        <v>2009Q1</v>
      </c>
      <c r="U678" s="66">
        <f>IF(COUNT(Taulukko1[[#This Row],[Neuvottelujen alaiset ]])=1,Taulukko1[[#This Row],[Neuvottelujen alaiset ]],Taulukko1[[#This Row],[Vähennystarve]])</f>
        <v>335</v>
      </c>
      <c r="V678" s="44">
        <f t="shared" si="107"/>
        <v>1</v>
      </c>
      <c r="W678" s="44">
        <f t="shared" si="108"/>
        <v>0.77313432835820894</v>
      </c>
      <c r="X678" s="44">
        <f t="shared" si="109"/>
        <v>0.77313432835820894</v>
      </c>
      <c r="Y678" s="90" t="b">
        <f>AND(MONTH(Taulukko1[[#This Row],[Alku PVM]] )=6,DAY(Taulukko1[[#This Row],[Alku PVM]] )&gt;19)</f>
        <v>0</v>
      </c>
      <c r="Z678" s="90" t="b">
        <f>AND(MONTH(Taulukko1[[#This Row],[Loppu PVM]] )=6,DAY(Taulukko1[[#This Row],[Loppu PVM]] )&gt;19)</f>
        <v>0</v>
      </c>
      <c r="AA678" s="90" t="b">
        <f>OR(MONTH(Taulukko1[[#This Row],[Alku PVM]] )&lt;=5,AND(MONTH(Taulukko1[[#This Row],[Alku PVM]] )=6,DAY(Taulukko1[[#This Row],[Alku PVM]] )&lt;20))</f>
        <v>1</v>
      </c>
      <c r="AB678" s="90" t="b">
        <f>OR(MONTH(Taulukko1[[#This Row],[Loppu PVM]])&lt;=5,AND(MONTH(Taulukko1[[#This Row],[Loppu PVM]] )=6,DAY(Taulukko1[[#This Row],[Loppu PVM]])&lt;20))</f>
        <v>1</v>
      </c>
      <c r="AC678" s="90" t="b">
        <f>OR(MONTH(Taulukko1[[#This Row],[Alku PVM]] )&lt;=3,AND(MONTH(Taulukko1[[#This Row],[Alku PVM]] )=3))</f>
        <v>1</v>
      </c>
      <c r="AD678" s="90" t="b">
        <f>OR(MONTH(Taulukko1[[#This Row],[Loppu PVM]] )&lt;=3,AND(MONTH(Taulukko1[[#This Row],[Loppu PVM]] )=3))</f>
        <v>1</v>
      </c>
      <c r="AE678" s="90" t="b">
        <f>OR(MONTH(Taulukko1[[#This Row],[Alku PVM]] )&lt;=9,AND(MONTH(Taulukko1[[#This Row],[Alku PVM]] )=9))</f>
        <v>1</v>
      </c>
      <c r="AF678" s="90" t="b">
        <f>OR(MONTH(Taulukko1[[#This Row],[Loppu PVM]])&lt;=9,AND(MONTH(Taulukko1[[#This Row],[Loppu PVM]] )=9))</f>
        <v>1</v>
      </c>
      <c r="AG678" s="90" t="b">
        <f>OR(MONTH(Taulukko1[[#This Row],[Alku PVM]] )&lt;=6,AND(MONTH(Taulukko1[[#This Row],[Alku PVM]] )=6))</f>
        <v>1</v>
      </c>
      <c r="AH678" s="90" t="b">
        <f>OR(MONTH(Taulukko1[[#This Row],[Loppu PVM]])&lt;=6,AND(MONTH(Taulukko1[[#This Row],[Loppu PVM]] )=6))</f>
        <v>1</v>
      </c>
    </row>
    <row r="679" spans="1:34" ht="12.75" customHeight="1">
      <c r="A679" t="s">
        <v>1604</v>
      </c>
      <c r="B679" s="23">
        <v>39828</v>
      </c>
      <c r="C679" t="s">
        <v>2967</v>
      </c>
      <c r="F679" s="4">
        <v>39877</v>
      </c>
      <c r="G679" s="5">
        <v>40</v>
      </c>
      <c r="H679" s="22">
        <v>300</v>
      </c>
      <c r="I679" s="126" t="e">
        <f>INDEX('TOL2008'!B:B,MATCH(A679,'TOL2008'!A:A,0))</f>
        <v>#N/A</v>
      </c>
      <c r="J679" s="126" t="e">
        <f>INDEX(Pääluokka!$H$2:$H$100,MATCH(VALUE(LEFT(Taulukko1[[#This Row],[TOL2008]],2)),Pääluokka!$G$2:$G$100,0))</f>
        <v>#N/A</v>
      </c>
      <c r="K679" s="126" t="e">
        <f>INDEX(Pääluokka!$I$2:$I$100,MATCH(VALUE(LEFT(Taulukko1[[#This Row],[TOL2008]],2)),Pääluokka!$G$2:$G$100,0))</f>
        <v>#N/A</v>
      </c>
      <c r="L679" s="41">
        <f t="shared" si="100"/>
        <v>49</v>
      </c>
      <c r="M679" s="43">
        <f t="shared" si="101"/>
        <v>39828</v>
      </c>
      <c r="N679" s="43">
        <f t="shared" si="102"/>
        <v>39877</v>
      </c>
      <c r="O679" s="43">
        <f t="shared" si="103"/>
        <v>39814</v>
      </c>
      <c r="P679" s="43">
        <f t="shared" si="104"/>
        <v>39873</v>
      </c>
      <c r="Q679" s="41">
        <f t="shared" si="105"/>
        <v>2009</v>
      </c>
      <c r="R679" s="41">
        <f t="shared" si="106"/>
        <v>2009</v>
      </c>
      <c r="S679" s="43" t="str">
        <f>YEAR(Taulukko1[[#This Row],[Alku KK]])&amp;"Q"&amp;ROUNDDOWN((MONTH(Taulukko1[[#This Row],[Alku KK]])-1)/3+1,0)</f>
        <v>2009Q1</v>
      </c>
      <c r="T679" s="43" t="str">
        <f>YEAR(Taulukko1[[#This Row],[Loppu KK]])&amp;"Q"&amp;ROUNDDOWN((MONTH(Taulukko1[[#This Row],[Loppu KK]])-1)/3+1,0)</f>
        <v>2009Q1</v>
      </c>
      <c r="U679" s="66">
        <f>IF(COUNT(Taulukko1[[#This Row],[Neuvottelujen alaiset ]])=1,Taulukko1[[#This Row],[Neuvottelujen alaiset ]],Taulukko1[[#This Row],[Vähennystarve]])</f>
        <v>300</v>
      </c>
      <c r="V679" s="44" t="str">
        <f t="shared" si="107"/>
        <v>NA</v>
      </c>
      <c r="W679" s="44">
        <f t="shared" si="108"/>
        <v>0.13333333333333333</v>
      </c>
      <c r="X679" s="44" t="str">
        <f t="shared" si="109"/>
        <v>NA</v>
      </c>
      <c r="Y679" s="90" t="b">
        <f>AND(MONTH(Taulukko1[[#This Row],[Alku PVM]] )=6,DAY(Taulukko1[[#This Row],[Alku PVM]] )&gt;19)</f>
        <v>0</v>
      </c>
      <c r="Z679" s="90" t="b">
        <f>AND(MONTH(Taulukko1[[#This Row],[Loppu PVM]] )=6,DAY(Taulukko1[[#This Row],[Loppu PVM]] )&gt;19)</f>
        <v>0</v>
      </c>
      <c r="AA679" s="90" t="b">
        <f>OR(MONTH(Taulukko1[[#This Row],[Alku PVM]] )&lt;=5,AND(MONTH(Taulukko1[[#This Row],[Alku PVM]] )=6,DAY(Taulukko1[[#This Row],[Alku PVM]] )&lt;20))</f>
        <v>1</v>
      </c>
      <c r="AB679" s="90" t="b">
        <f>OR(MONTH(Taulukko1[[#This Row],[Loppu PVM]])&lt;=5,AND(MONTH(Taulukko1[[#This Row],[Loppu PVM]] )=6,DAY(Taulukko1[[#This Row],[Loppu PVM]])&lt;20))</f>
        <v>1</v>
      </c>
      <c r="AC679" s="90" t="b">
        <f>OR(MONTH(Taulukko1[[#This Row],[Alku PVM]] )&lt;=3,AND(MONTH(Taulukko1[[#This Row],[Alku PVM]] )=3))</f>
        <v>1</v>
      </c>
      <c r="AD679" s="90" t="b">
        <f>OR(MONTH(Taulukko1[[#This Row],[Loppu PVM]] )&lt;=3,AND(MONTH(Taulukko1[[#This Row],[Loppu PVM]] )=3))</f>
        <v>1</v>
      </c>
      <c r="AE679" s="90" t="b">
        <f>OR(MONTH(Taulukko1[[#This Row],[Alku PVM]] )&lt;=9,AND(MONTH(Taulukko1[[#This Row],[Alku PVM]] )=9))</f>
        <v>1</v>
      </c>
      <c r="AF679" s="90" t="b">
        <f>OR(MONTH(Taulukko1[[#This Row],[Loppu PVM]])&lt;=9,AND(MONTH(Taulukko1[[#This Row],[Loppu PVM]] )=9))</f>
        <v>1</v>
      </c>
      <c r="AG679" s="90" t="b">
        <f>OR(MONTH(Taulukko1[[#This Row],[Alku PVM]] )&lt;=6,AND(MONTH(Taulukko1[[#This Row],[Alku PVM]] )=6))</f>
        <v>1</v>
      </c>
      <c r="AH679" s="90" t="b">
        <f>OR(MONTH(Taulukko1[[#This Row],[Loppu PVM]])&lt;=6,AND(MONTH(Taulukko1[[#This Row],[Loppu PVM]] )=6))</f>
        <v>1</v>
      </c>
    </row>
    <row r="680" spans="1:34" ht="12.75" customHeight="1">
      <c r="A680" t="s">
        <v>2808</v>
      </c>
      <c r="B680" s="23">
        <v>39828</v>
      </c>
      <c r="C680" t="s">
        <v>2809</v>
      </c>
      <c r="F680" s="4"/>
      <c r="G680" s="5"/>
      <c r="H680" s="16">
        <v>175</v>
      </c>
      <c r="I680" s="126" t="e">
        <f>INDEX('TOL2008'!B:B,MATCH(A680,'TOL2008'!A:A,0))</f>
        <v>#N/A</v>
      </c>
      <c r="J680" s="126" t="e">
        <f>INDEX(Pääluokka!$H$2:$H$100,MATCH(VALUE(LEFT(Taulukko1[[#This Row],[TOL2008]],2)),Pääluokka!$G$2:$G$100,0))</f>
        <v>#N/A</v>
      </c>
      <c r="K680" s="126" t="e">
        <f>INDEX(Pääluokka!$I$2:$I$100,MATCH(VALUE(LEFT(Taulukko1[[#This Row],[TOL2008]],2)),Pääluokka!$G$2:$G$100,0))</f>
        <v>#N/A</v>
      </c>
      <c r="L680" s="41" t="str">
        <f t="shared" si="100"/>
        <v>NA</v>
      </c>
      <c r="M680" s="43">
        <f t="shared" si="101"/>
        <v>39828</v>
      </c>
      <c r="N680" s="43">
        <f t="shared" si="102"/>
        <v>39879</v>
      </c>
      <c r="O680" s="43">
        <f t="shared" si="103"/>
        <v>39814</v>
      </c>
      <c r="P680" s="43">
        <f t="shared" si="104"/>
        <v>39873</v>
      </c>
      <c r="Q680" s="41">
        <f t="shared" si="105"/>
        <v>2009</v>
      </c>
      <c r="R680" s="41">
        <f t="shared" si="106"/>
        <v>2009</v>
      </c>
      <c r="S680" s="43" t="str">
        <f>YEAR(Taulukko1[[#This Row],[Alku KK]])&amp;"Q"&amp;ROUNDDOWN((MONTH(Taulukko1[[#This Row],[Alku KK]])-1)/3+1,0)</f>
        <v>2009Q1</v>
      </c>
      <c r="T680" s="43" t="str">
        <f>YEAR(Taulukko1[[#This Row],[Loppu KK]])&amp;"Q"&amp;ROUNDDOWN((MONTH(Taulukko1[[#This Row],[Loppu KK]])-1)/3+1,0)</f>
        <v>2009Q1</v>
      </c>
      <c r="U680" s="66">
        <f>IF(COUNT(Taulukko1[[#This Row],[Neuvottelujen alaiset ]])=1,Taulukko1[[#This Row],[Neuvottelujen alaiset ]],Taulukko1[[#This Row],[Vähennystarve]])</f>
        <v>175</v>
      </c>
      <c r="V680" s="44" t="str">
        <f t="shared" si="107"/>
        <v>NA</v>
      </c>
      <c r="W680" s="44" t="str">
        <f t="shared" si="108"/>
        <v>NA</v>
      </c>
      <c r="X680" s="44" t="str">
        <f t="shared" si="109"/>
        <v>NA</v>
      </c>
      <c r="Y680" s="90" t="b">
        <f>AND(MONTH(Taulukko1[[#This Row],[Alku PVM]] )=6,DAY(Taulukko1[[#This Row],[Alku PVM]] )&gt;19)</f>
        <v>0</v>
      </c>
      <c r="Z680" s="90" t="b">
        <f>AND(MONTH(Taulukko1[[#This Row],[Loppu PVM]] )=6,DAY(Taulukko1[[#This Row],[Loppu PVM]] )&gt;19)</f>
        <v>0</v>
      </c>
      <c r="AA680" s="90" t="b">
        <f>OR(MONTH(Taulukko1[[#This Row],[Alku PVM]] )&lt;=5,AND(MONTH(Taulukko1[[#This Row],[Alku PVM]] )=6,DAY(Taulukko1[[#This Row],[Alku PVM]] )&lt;20))</f>
        <v>1</v>
      </c>
      <c r="AB680" s="90" t="b">
        <f>OR(MONTH(Taulukko1[[#This Row],[Loppu PVM]])&lt;=5,AND(MONTH(Taulukko1[[#This Row],[Loppu PVM]] )=6,DAY(Taulukko1[[#This Row],[Loppu PVM]])&lt;20))</f>
        <v>1</v>
      </c>
      <c r="AC680" s="90" t="b">
        <f>OR(MONTH(Taulukko1[[#This Row],[Alku PVM]] )&lt;=3,AND(MONTH(Taulukko1[[#This Row],[Alku PVM]] )=3))</f>
        <v>1</v>
      </c>
      <c r="AD680" s="90" t="b">
        <f>OR(MONTH(Taulukko1[[#This Row],[Loppu PVM]] )&lt;=3,AND(MONTH(Taulukko1[[#This Row],[Loppu PVM]] )=3))</f>
        <v>1</v>
      </c>
      <c r="AE680" s="90" t="b">
        <f>OR(MONTH(Taulukko1[[#This Row],[Alku PVM]] )&lt;=9,AND(MONTH(Taulukko1[[#This Row],[Alku PVM]] )=9))</f>
        <v>1</v>
      </c>
      <c r="AF680" s="90" t="b">
        <f>OR(MONTH(Taulukko1[[#This Row],[Loppu PVM]])&lt;=9,AND(MONTH(Taulukko1[[#This Row],[Loppu PVM]] )=9))</f>
        <v>1</v>
      </c>
      <c r="AG680" s="90" t="b">
        <f>OR(MONTH(Taulukko1[[#This Row],[Alku PVM]] )&lt;=6,AND(MONTH(Taulukko1[[#This Row],[Alku PVM]] )=6))</f>
        <v>1</v>
      </c>
      <c r="AH680" s="90" t="b">
        <f>OR(MONTH(Taulukko1[[#This Row],[Loppu PVM]])&lt;=6,AND(MONTH(Taulukko1[[#This Row],[Loppu PVM]] )=6))</f>
        <v>1</v>
      </c>
    </row>
    <row r="681" spans="1:34" ht="12.75" customHeight="1">
      <c r="A681" t="s">
        <v>2746</v>
      </c>
      <c r="B681" s="23">
        <v>39828</v>
      </c>
      <c r="C681" t="s">
        <v>2745</v>
      </c>
      <c r="E681" s="62">
        <v>10</v>
      </c>
      <c r="F681" s="4">
        <v>39849</v>
      </c>
      <c r="G681" s="5">
        <v>9</v>
      </c>
      <c r="H681" s="16">
        <v>180</v>
      </c>
      <c r="I681" s="126" t="e">
        <f>INDEX('TOL2008'!B:B,MATCH(A681,'TOL2008'!A:A,0))</f>
        <v>#N/A</v>
      </c>
      <c r="J681" s="126" t="e">
        <f>INDEX(Pääluokka!$H$2:$H$100,MATCH(VALUE(LEFT(Taulukko1[[#This Row],[TOL2008]],2)),Pääluokka!$G$2:$G$100,0))</f>
        <v>#N/A</v>
      </c>
      <c r="K681" s="126" t="e">
        <f>INDEX(Pääluokka!$I$2:$I$100,MATCH(VALUE(LEFT(Taulukko1[[#This Row],[TOL2008]],2)),Pääluokka!$G$2:$G$100,0))</f>
        <v>#N/A</v>
      </c>
      <c r="L681" s="41">
        <f t="shared" si="100"/>
        <v>21</v>
      </c>
      <c r="M681" s="43">
        <f t="shared" si="101"/>
        <v>39828</v>
      </c>
      <c r="N681" s="43">
        <f t="shared" si="102"/>
        <v>39849</v>
      </c>
      <c r="O681" s="43">
        <f t="shared" si="103"/>
        <v>39814</v>
      </c>
      <c r="P681" s="43">
        <f t="shared" si="104"/>
        <v>39845</v>
      </c>
      <c r="Q681" s="41">
        <f t="shared" si="105"/>
        <v>2009</v>
      </c>
      <c r="R681" s="41">
        <f t="shared" si="106"/>
        <v>2009</v>
      </c>
      <c r="S681" s="43" t="str">
        <f>YEAR(Taulukko1[[#This Row],[Alku KK]])&amp;"Q"&amp;ROUNDDOWN((MONTH(Taulukko1[[#This Row],[Alku KK]])-1)/3+1,0)</f>
        <v>2009Q1</v>
      </c>
      <c r="T681" s="43" t="str">
        <f>YEAR(Taulukko1[[#This Row],[Loppu KK]])&amp;"Q"&amp;ROUNDDOWN((MONTH(Taulukko1[[#This Row],[Loppu KK]])-1)/3+1,0)</f>
        <v>2009Q1</v>
      </c>
      <c r="U681" s="66">
        <f>IF(COUNT(Taulukko1[[#This Row],[Neuvottelujen alaiset ]])=1,Taulukko1[[#This Row],[Neuvottelujen alaiset ]],Taulukko1[[#This Row],[Vähennystarve]])</f>
        <v>180</v>
      </c>
      <c r="V681" s="44">
        <f t="shared" si="107"/>
        <v>5.5555555555555552E-2</v>
      </c>
      <c r="W681" s="44">
        <f t="shared" si="108"/>
        <v>0.05</v>
      </c>
      <c r="X681" s="44">
        <f t="shared" si="109"/>
        <v>0.9</v>
      </c>
      <c r="Y681" s="90" t="b">
        <f>AND(MONTH(Taulukko1[[#This Row],[Alku PVM]] )=6,DAY(Taulukko1[[#This Row],[Alku PVM]] )&gt;19)</f>
        <v>0</v>
      </c>
      <c r="Z681" s="90" t="b">
        <f>AND(MONTH(Taulukko1[[#This Row],[Loppu PVM]] )=6,DAY(Taulukko1[[#This Row],[Loppu PVM]] )&gt;19)</f>
        <v>0</v>
      </c>
      <c r="AA681" s="90" t="b">
        <f>OR(MONTH(Taulukko1[[#This Row],[Alku PVM]] )&lt;=5,AND(MONTH(Taulukko1[[#This Row],[Alku PVM]] )=6,DAY(Taulukko1[[#This Row],[Alku PVM]] )&lt;20))</f>
        <v>1</v>
      </c>
      <c r="AB681" s="90" t="b">
        <f>OR(MONTH(Taulukko1[[#This Row],[Loppu PVM]])&lt;=5,AND(MONTH(Taulukko1[[#This Row],[Loppu PVM]] )=6,DAY(Taulukko1[[#This Row],[Loppu PVM]])&lt;20))</f>
        <v>1</v>
      </c>
      <c r="AC681" s="90" t="b">
        <f>OR(MONTH(Taulukko1[[#This Row],[Alku PVM]] )&lt;=3,AND(MONTH(Taulukko1[[#This Row],[Alku PVM]] )=3))</f>
        <v>1</v>
      </c>
      <c r="AD681" s="90" t="b">
        <f>OR(MONTH(Taulukko1[[#This Row],[Loppu PVM]] )&lt;=3,AND(MONTH(Taulukko1[[#This Row],[Loppu PVM]] )=3))</f>
        <v>1</v>
      </c>
      <c r="AE681" s="90" t="b">
        <f>OR(MONTH(Taulukko1[[#This Row],[Alku PVM]] )&lt;=9,AND(MONTH(Taulukko1[[#This Row],[Alku PVM]] )=9))</f>
        <v>1</v>
      </c>
      <c r="AF681" s="90" t="b">
        <f>OR(MONTH(Taulukko1[[#This Row],[Loppu PVM]])&lt;=9,AND(MONTH(Taulukko1[[#This Row],[Loppu PVM]] )=9))</f>
        <v>1</v>
      </c>
      <c r="AG681" s="90" t="b">
        <f>OR(MONTH(Taulukko1[[#This Row],[Alku PVM]] )&lt;=6,AND(MONTH(Taulukko1[[#This Row],[Alku PVM]] )=6))</f>
        <v>1</v>
      </c>
      <c r="AH681" s="90" t="b">
        <f>OR(MONTH(Taulukko1[[#This Row],[Loppu PVM]])&lt;=6,AND(MONTH(Taulukko1[[#This Row],[Loppu PVM]] )=6))</f>
        <v>1</v>
      </c>
    </row>
    <row r="682" spans="1:34" ht="12.75" customHeight="1">
      <c r="A682" t="s">
        <v>1971</v>
      </c>
      <c r="B682" s="23">
        <v>39828</v>
      </c>
      <c r="C682" t="s">
        <v>2619</v>
      </c>
      <c r="F682" s="4">
        <v>39849</v>
      </c>
      <c r="G682" s="5">
        <v>0</v>
      </c>
      <c r="H682" s="22">
        <v>13</v>
      </c>
      <c r="I682" s="126" t="str">
        <f>INDEX('TOL2008'!B:B,MATCH(A3687,'TOL2008'!A:A,0))</f>
        <v>08112</v>
      </c>
      <c r="J682" s="126" t="str">
        <f>INDEX(Pääluokka!$H$2:$H$100,MATCH(VALUE(LEFT(Taulukko1[[#This Row],[TOL2008]],2)),Pääluokka!$G$2:$G$100,0))</f>
        <v>Kaivostoiminta ja louhinta</v>
      </c>
      <c r="K682" s="126" t="str">
        <f>INDEX(Pääluokka!$I$2:$I$100,MATCH(VALUE(LEFT(Taulukko1[[#This Row],[TOL2008]],2)),Pääluokka!$G$2:$G$100,0))</f>
        <v>Alkutuotanto (A-B)</v>
      </c>
      <c r="L682" s="41">
        <f t="shared" si="100"/>
        <v>21</v>
      </c>
      <c r="M682" s="43">
        <f t="shared" si="101"/>
        <v>39828</v>
      </c>
      <c r="N682" s="43">
        <f t="shared" si="102"/>
        <v>39849</v>
      </c>
      <c r="O682" s="43">
        <f t="shared" si="103"/>
        <v>39814</v>
      </c>
      <c r="P682" s="43">
        <f t="shared" si="104"/>
        <v>39845</v>
      </c>
      <c r="Q682" s="41">
        <f t="shared" si="105"/>
        <v>2009</v>
      </c>
      <c r="R682" s="41">
        <f t="shared" si="106"/>
        <v>2009</v>
      </c>
      <c r="S682" s="43" t="str">
        <f>YEAR(Taulukko1[[#This Row],[Alku KK]])&amp;"Q"&amp;ROUNDDOWN((MONTH(Taulukko1[[#This Row],[Alku KK]])-1)/3+1,0)</f>
        <v>2009Q1</v>
      </c>
      <c r="T682" s="43" t="str">
        <f>YEAR(Taulukko1[[#This Row],[Loppu KK]])&amp;"Q"&amp;ROUNDDOWN((MONTH(Taulukko1[[#This Row],[Loppu KK]])-1)/3+1,0)</f>
        <v>2009Q1</v>
      </c>
      <c r="U682" s="66">
        <f>IF(COUNT(Taulukko1[[#This Row],[Neuvottelujen alaiset ]])=1,Taulukko1[[#This Row],[Neuvottelujen alaiset ]],Taulukko1[[#This Row],[Vähennystarve]])</f>
        <v>13</v>
      </c>
      <c r="V682" s="44" t="str">
        <f t="shared" si="107"/>
        <v>NA</v>
      </c>
      <c r="W682" s="44">
        <f t="shared" si="108"/>
        <v>0</v>
      </c>
      <c r="X682" s="44" t="str">
        <f t="shared" si="109"/>
        <v>NA</v>
      </c>
      <c r="Y682" s="90" t="b">
        <f>AND(MONTH(Taulukko1[[#This Row],[Alku PVM]] )=6,DAY(Taulukko1[[#This Row],[Alku PVM]] )&gt;19)</f>
        <v>0</v>
      </c>
      <c r="Z682" s="90" t="b">
        <f>AND(MONTH(Taulukko1[[#This Row],[Loppu PVM]] )=6,DAY(Taulukko1[[#This Row],[Loppu PVM]] )&gt;19)</f>
        <v>0</v>
      </c>
      <c r="AA682" s="90" t="b">
        <f>OR(MONTH(Taulukko1[[#This Row],[Alku PVM]] )&lt;=5,AND(MONTH(Taulukko1[[#This Row],[Alku PVM]] )=6,DAY(Taulukko1[[#This Row],[Alku PVM]] )&lt;20))</f>
        <v>1</v>
      </c>
      <c r="AB682" s="90" t="b">
        <f>OR(MONTH(Taulukko1[[#This Row],[Loppu PVM]])&lt;=5,AND(MONTH(Taulukko1[[#This Row],[Loppu PVM]] )=6,DAY(Taulukko1[[#This Row],[Loppu PVM]])&lt;20))</f>
        <v>1</v>
      </c>
      <c r="AC682" s="90" t="b">
        <f>OR(MONTH(Taulukko1[[#This Row],[Alku PVM]] )&lt;=3,AND(MONTH(Taulukko1[[#This Row],[Alku PVM]] )=3))</f>
        <v>1</v>
      </c>
      <c r="AD682" s="90" t="b">
        <f>OR(MONTH(Taulukko1[[#This Row],[Loppu PVM]] )&lt;=3,AND(MONTH(Taulukko1[[#This Row],[Loppu PVM]] )=3))</f>
        <v>1</v>
      </c>
      <c r="AE682" s="90" t="b">
        <f>OR(MONTH(Taulukko1[[#This Row],[Alku PVM]] )&lt;=9,AND(MONTH(Taulukko1[[#This Row],[Alku PVM]] )=9))</f>
        <v>1</v>
      </c>
      <c r="AF682" s="90" t="b">
        <f>OR(MONTH(Taulukko1[[#This Row],[Loppu PVM]])&lt;=9,AND(MONTH(Taulukko1[[#This Row],[Loppu PVM]] )=9))</f>
        <v>1</v>
      </c>
      <c r="AG682" s="90" t="b">
        <f>OR(MONTH(Taulukko1[[#This Row],[Alku PVM]] )&lt;=6,AND(MONTH(Taulukko1[[#This Row],[Alku PVM]] )=6))</f>
        <v>1</v>
      </c>
      <c r="AH682" s="90" t="b">
        <f>OR(MONTH(Taulukko1[[#This Row],[Loppu PVM]])&lt;=6,AND(MONTH(Taulukko1[[#This Row],[Loppu PVM]] )=6))</f>
        <v>1</v>
      </c>
    </row>
    <row r="683" spans="1:34" ht="12.75" customHeight="1">
      <c r="A683" t="s">
        <v>2519</v>
      </c>
      <c r="B683" s="23">
        <v>39828</v>
      </c>
      <c r="C683" t="s">
        <v>2518</v>
      </c>
      <c r="E683" s="62">
        <v>80</v>
      </c>
      <c r="F683" s="4">
        <v>39898</v>
      </c>
      <c r="G683" s="5">
        <v>80</v>
      </c>
      <c r="H683" s="16">
        <v>200</v>
      </c>
      <c r="I683" s="126" t="e">
        <f>INDEX('TOL2008'!B:B,MATCH(A683,'TOL2008'!A:A,0))</f>
        <v>#N/A</v>
      </c>
      <c r="J683" s="126" t="e">
        <f>INDEX(Pääluokka!$H$2:$H$100,MATCH(VALUE(LEFT(Taulukko1[[#This Row],[TOL2008]],2)),Pääluokka!$G$2:$G$100,0))</f>
        <v>#N/A</v>
      </c>
      <c r="K683" s="126" t="e">
        <f>INDEX(Pääluokka!$I$2:$I$100,MATCH(VALUE(LEFT(Taulukko1[[#This Row],[TOL2008]],2)),Pääluokka!$G$2:$G$100,0))</f>
        <v>#N/A</v>
      </c>
      <c r="L683" s="41">
        <f t="shared" si="100"/>
        <v>70</v>
      </c>
      <c r="M683" s="43">
        <f t="shared" si="101"/>
        <v>39828</v>
      </c>
      <c r="N683" s="43">
        <f t="shared" si="102"/>
        <v>39898</v>
      </c>
      <c r="O683" s="43">
        <f t="shared" si="103"/>
        <v>39814</v>
      </c>
      <c r="P683" s="43">
        <f t="shared" si="104"/>
        <v>39873</v>
      </c>
      <c r="Q683" s="41">
        <f t="shared" si="105"/>
        <v>2009</v>
      </c>
      <c r="R683" s="41">
        <f t="shared" si="106"/>
        <v>2009</v>
      </c>
      <c r="S683" s="43" t="str">
        <f>YEAR(Taulukko1[[#This Row],[Alku KK]])&amp;"Q"&amp;ROUNDDOWN((MONTH(Taulukko1[[#This Row],[Alku KK]])-1)/3+1,0)</f>
        <v>2009Q1</v>
      </c>
      <c r="T683" s="43" t="str">
        <f>YEAR(Taulukko1[[#This Row],[Loppu KK]])&amp;"Q"&amp;ROUNDDOWN((MONTH(Taulukko1[[#This Row],[Loppu KK]])-1)/3+1,0)</f>
        <v>2009Q1</v>
      </c>
      <c r="U683" s="66">
        <f>IF(COUNT(Taulukko1[[#This Row],[Neuvottelujen alaiset ]])=1,Taulukko1[[#This Row],[Neuvottelujen alaiset ]],Taulukko1[[#This Row],[Vähennystarve]])</f>
        <v>200</v>
      </c>
      <c r="V683" s="44">
        <f t="shared" si="107"/>
        <v>0.4</v>
      </c>
      <c r="W683" s="44">
        <f t="shared" si="108"/>
        <v>0.4</v>
      </c>
      <c r="X683" s="44">
        <f t="shared" si="109"/>
        <v>1</v>
      </c>
      <c r="Y683" s="90" t="b">
        <f>AND(MONTH(Taulukko1[[#This Row],[Alku PVM]] )=6,DAY(Taulukko1[[#This Row],[Alku PVM]] )&gt;19)</f>
        <v>0</v>
      </c>
      <c r="Z683" s="90" t="b">
        <f>AND(MONTH(Taulukko1[[#This Row],[Loppu PVM]] )=6,DAY(Taulukko1[[#This Row],[Loppu PVM]] )&gt;19)</f>
        <v>0</v>
      </c>
      <c r="AA683" s="90" t="b">
        <f>OR(MONTH(Taulukko1[[#This Row],[Alku PVM]] )&lt;=5,AND(MONTH(Taulukko1[[#This Row],[Alku PVM]] )=6,DAY(Taulukko1[[#This Row],[Alku PVM]] )&lt;20))</f>
        <v>1</v>
      </c>
      <c r="AB683" s="90" t="b">
        <f>OR(MONTH(Taulukko1[[#This Row],[Loppu PVM]])&lt;=5,AND(MONTH(Taulukko1[[#This Row],[Loppu PVM]] )=6,DAY(Taulukko1[[#This Row],[Loppu PVM]])&lt;20))</f>
        <v>1</v>
      </c>
      <c r="AC683" s="90" t="b">
        <f>OR(MONTH(Taulukko1[[#This Row],[Alku PVM]] )&lt;=3,AND(MONTH(Taulukko1[[#This Row],[Alku PVM]] )=3))</f>
        <v>1</v>
      </c>
      <c r="AD683" s="90" t="b">
        <f>OR(MONTH(Taulukko1[[#This Row],[Loppu PVM]] )&lt;=3,AND(MONTH(Taulukko1[[#This Row],[Loppu PVM]] )=3))</f>
        <v>1</v>
      </c>
      <c r="AE683" s="90" t="b">
        <f>OR(MONTH(Taulukko1[[#This Row],[Alku PVM]] )&lt;=9,AND(MONTH(Taulukko1[[#This Row],[Alku PVM]] )=9))</f>
        <v>1</v>
      </c>
      <c r="AF683" s="90" t="b">
        <f>OR(MONTH(Taulukko1[[#This Row],[Loppu PVM]])&lt;=9,AND(MONTH(Taulukko1[[#This Row],[Loppu PVM]] )=9))</f>
        <v>1</v>
      </c>
      <c r="AG683" s="90" t="b">
        <f>OR(MONTH(Taulukko1[[#This Row],[Alku PVM]] )&lt;=6,AND(MONTH(Taulukko1[[#This Row],[Alku PVM]] )=6))</f>
        <v>1</v>
      </c>
      <c r="AH683" s="90" t="b">
        <f>OR(MONTH(Taulukko1[[#This Row],[Loppu PVM]])&lt;=6,AND(MONTH(Taulukko1[[#This Row],[Loppu PVM]] )=6))</f>
        <v>1</v>
      </c>
    </row>
    <row r="684" spans="1:34" ht="12.75" customHeight="1">
      <c r="A684" t="s">
        <v>2366</v>
      </c>
      <c r="B684" s="23">
        <v>39828</v>
      </c>
      <c r="C684" t="s">
        <v>2365</v>
      </c>
      <c r="F684" s="4"/>
      <c r="G684" s="5"/>
      <c r="H684" s="22">
        <v>1000</v>
      </c>
      <c r="I684" s="126" t="e">
        <f>INDEX('TOL2008'!B:B,MATCH(A684,'TOL2008'!A:A,0))</f>
        <v>#N/A</v>
      </c>
      <c r="J684" s="126" t="e">
        <f>INDEX(Pääluokka!$H$2:$H$100,MATCH(VALUE(LEFT(Taulukko1[[#This Row],[TOL2008]],2)),Pääluokka!$G$2:$G$100,0))</f>
        <v>#N/A</v>
      </c>
      <c r="K684" s="126" t="e">
        <f>INDEX(Pääluokka!$I$2:$I$100,MATCH(VALUE(LEFT(Taulukko1[[#This Row],[TOL2008]],2)),Pääluokka!$G$2:$G$100,0))</f>
        <v>#N/A</v>
      </c>
      <c r="L684" s="41" t="str">
        <f t="shared" si="100"/>
        <v>NA</v>
      </c>
      <c r="M684" s="43">
        <f t="shared" si="101"/>
        <v>39828</v>
      </c>
      <c r="N684" s="43">
        <f t="shared" si="102"/>
        <v>39879</v>
      </c>
      <c r="O684" s="43">
        <f t="shared" si="103"/>
        <v>39814</v>
      </c>
      <c r="P684" s="43">
        <f t="shared" si="104"/>
        <v>39873</v>
      </c>
      <c r="Q684" s="41">
        <f t="shared" si="105"/>
        <v>2009</v>
      </c>
      <c r="R684" s="41">
        <f t="shared" si="106"/>
        <v>2009</v>
      </c>
      <c r="S684" s="43" t="str">
        <f>YEAR(Taulukko1[[#This Row],[Alku KK]])&amp;"Q"&amp;ROUNDDOWN((MONTH(Taulukko1[[#This Row],[Alku KK]])-1)/3+1,0)</f>
        <v>2009Q1</v>
      </c>
      <c r="T684" s="43" t="str">
        <f>YEAR(Taulukko1[[#This Row],[Loppu KK]])&amp;"Q"&amp;ROUNDDOWN((MONTH(Taulukko1[[#This Row],[Loppu KK]])-1)/3+1,0)</f>
        <v>2009Q1</v>
      </c>
      <c r="U684" s="66">
        <f>IF(COUNT(Taulukko1[[#This Row],[Neuvottelujen alaiset ]])=1,Taulukko1[[#This Row],[Neuvottelujen alaiset ]],Taulukko1[[#This Row],[Vähennystarve]])</f>
        <v>1000</v>
      </c>
      <c r="V684" s="44" t="str">
        <f t="shared" si="107"/>
        <v>NA</v>
      </c>
      <c r="W684" s="44" t="str">
        <f t="shared" si="108"/>
        <v>NA</v>
      </c>
      <c r="X684" s="44" t="str">
        <f t="shared" si="109"/>
        <v>NA</v>
      </c>
      <c r="Y684" s="90" t="b">
        <f>AND(MONTH(Taulukko1[[#This Row],[Alku PVM]] )=6,DAY(Taulukko1[[#This Row],[Alku PVM]] )&gt;19)</f>
        <v>0</v>
      </c>
      <c r="Z684" s="90" t="b">
        <f>AND(MONTH(Taulukko1[[#This Row],[Loppu PVM]] )=6,DAY(Taulukko1[[#This Row],[Loppu PVM]] )&gt;19)</f>
        <v>0</v>
      </c>
      <c r="AA684" s="90" t="b">
        <f>OR(MONTH(Taulukko1[[#This Row],[Alku PVM]] )&lt;=5,AND(MONTH(Taulukko1[[#This Row],[Alku PVM]] )=6,DAY(Taulukko1[[#This Row],[Alku PVM]] )&lt;20))</f>
        <v>1</v>
      </c>
      <c r="AB684" s="90" t="b">
        <f>OR(MONTH(Taulukko1[[#This Row],[Loppu PVM]])&lt;=5,AND(MONTH(Taulukko1[[#This Row],[Loppu PVM]] )=6,DAY(Taulukko1[[#This Row],[Loppu PVM]])&lt;20))</f>
        <v>1</v>
      </c>
      <c r="AC684" s="90" t="b">
        <f>OR(MONTH(Taulukko1[[#This Row],[Alku PVM]] )&lt;=3,AND(MONTH(Taulukko1[[#This Row],[Alku PVM]] )=3))</f>
        <v>1</v>
      </c>
      <c r="AD684" s="90" t="b">
        <f>OR(MONTH(Taulukko1[[#This Row],[Loppu PVM]] )&lt;=3,AND(MONTH(Taulukko1[[#This Row],[Loppu PVM]] )=3))</f>
        <v>1</v>
      </c>
      <c r="AE684" s="90" t="b">
        <f>OR(MONTH(Taulukko1[[#This Row],[Alku PVM]] )&lt;=9,AND(MONTH(Taulukko1[[#This Row],[Alku PVM]] )=9))</f>
        <v>1</v>
      </c>
      <c r="AF684" s="90" t="b">
        <f>OR(MONTH(Taulukko1[[#This Row],[Loppu PVM]])&lt;=9,AND(MONTH(Taulukko1[[#This Row],[Loppu PVM]] )=9))</f>
        <v>1</v>
      </c>
      <c r="AG684" s="90" t="b">
        <f>OR(MONTH(Taulukko1[[#This Row],[Alku PVM]] )&lt;=6,AND(MONTH(Taulukko1[[#This Row],[Alku PVM]] )=6))</f>
        <v>1</v>
      </c>
      <c r="AH684" s="90" t="b">
        <f>OR(MONTH(Taulukko1[[#This Row],[Loppu PVM]])&lt;=6,AND(MONTH(Taulukko1[[#This Row],[Loppu PVM]] )=6))</f>
        <v>1</v>
      </c>
    </row>
    <row r="685" spans="1:34" ht="12.75" customHeight="1">
      <c r="A685" t="s">
        <v>90</v>
      </c>
      <c r="B685" s="23">
        <v>39828</v>
      </c>
      <c r="C685" t="s">
        <v>2314</v>
      </c>
      <c r="E685" s="62">
        <v>50</v>
      </c>
      <c r="F685" s="4"/>
      <c r="G685" s="5"/>
      <c r="H685" s="22">
        <v>100</v>
      </c>
      <c r="I685" s="126">
        <f>INDEX('TOL2008'!B:B,MATCH(A685,'TOL2008'!A:A,0))</f>
        <v>62030</v>
      </c>
      <c r="J685" s="126" t="str">
        <f>INDEX(Pääluokka!$H$2:$H$100,MATCH(VALUE(LEFT(Taulukko1[[#This Row],[TOL2008]],2)),Pääluokka!$G$2:$G$100,0))</f>
        <v>Informaatio ja viestintä</v>
      </c>
      <c r="K685" s="126" t="str">
        <f>INDEX(Pääluokka!$I$2:$I$100,MATCH(VALUE(LEFT(Taulukko1[[#This Row],[TOL2008]],2)),Pääluokka!$G$2:$G$100,0))</f>
        <v>Palvelualat (G-N, R, S)</v>
      </c>
      <c r="L685" s="41" t="str">
        <f t="shared" si="100"/>
        <v>NA</v>
      </c>
      <c r="M685" s="43">
        <f t="shared" si="101"/>
        <v>39828</v>
      </c>
      <c r="N685" s="43">
        <f t="shared" si="102"/>
        <v>39879</v>
      </c>
      <c r="O685" s="43">
        <f t="shared" si="103"/>
        <v>39814</v>
      </c>
      <c r="P685" s="43">
        <f t="shared" si="104"/>
        <v>39873</v>
      </c>
      <c r="Q685" s="41">
        <f t="shared" si="105"/>
        <v>2009</v>
      </c>
      <c r="R685" s="41">
        <f t="shared" si="106"/>
        <v>2009</v>
      </c>
      <c r="S685" s="43" t="str">
        <f>YEAR(Taulukko1[[#This Row],[Alku KK]])&amp;"Q"&amp;ROUNDDOWN((MONTH(Taulukko1[[#This Row],[Alku KK]])-1)/3+1,0)</f>
        <v>2009Q1</v>
      </c>
      <c r="T685" s="43" t="str">
        <f>YEAR(Taulukko1[[#This Row],[Loppu KK]])&amp;"Q"&amp;ROUNDDOWN((MONTH(Taulukko1[[#This Row],[Loppu KK]])-1)/3+1,0)</f>
        <v>2009Q1</v>
      </c>
      <c r="U685" s="66">
        <f>IF(COUNT(Taulukko1[[#This Row],[Neuvottelujen alaiset ]])=1,Taulukko1[[#This Row],[Neuvottelujen alaiset ]],Taulukko1[[#This Row],[Vähennystarve]])</f>
        <v>100</v>
      </c>
      <c r="V685" s="44">
        <f t="shared" si="107"/>
        <v>0.5</v>
      </c>
      <c r="W685" s="44" t="str">
        <f t="shared" si="108"/>
        <v>NA</v>
      </c>
      <c r="X685" s="44" t="str">
        <f t="shared" si="109"/>
        <v>NA</v>
      </c>
      <c r="Y685" s="90" t="b">
        <f>AND(MONTH(Taulukko1[[#This Row],[Alku PVM]] )=6,DAY(Taulukko1[[#This Row],[Alku PVM]] )&gt;19)</f>
        <v>0</v>
      </c>
      <c r="Z685" s="90" t="b">
        <f>AND(MONTH(Taulukko1[[#This Row],[Loppu PVM]] )=6,DAY(Taulukko1[[#This Row],[Loppu PVM]] )&gt;19)</f>
        <v>0</v>
      </c>
      <c r="AA685" s="90" t="b">
        <f>OR(MONTH(Taulukko1[[#This Row],[Alku PVM]] )&lt;=5,AND(MONTH(Taulukko1[[#This Row],[Alku PVM]] )=6,DAY(Taulukko1[[#This Row],[Alku PVM]] )&lt;20))</f>
        <v>1</v>
      </c>
      <c r="AB685" s="90" t="b">
        <f>OR(MONTH(Taulukko1[[#This Row],[Loppu PVM]])&lt;=5,AND(MONTH(Taulukko1[[#This Row],[Loppu PVM]] )=6,DAY(Taulukko1[[#This Row],[Loppu PVM]])&lt;20))</f>
        <v>1</v>
      </c>
      <c r="AC685" s="90" t="b">
        <f>OR(MONTH(Taulukko1[[#This Row],[Alku PVM]] )&lt;=3,AND(MONTH(Taulukko1[[#This Row],[Alku PVM]] )=3))</f>
        <v>1</v>
      </c>
      <c r="AD685" s="90" t="b">
        <f>OR(MONTH(Taulukko1[[#This Row],[Loppu PVM]] )&lt;=3,AND(MONTH(Taulukko1[[#This Row],[Loppu PVM]] )=3))</f>
        <v>1</v>
      </c>
      <c r="AE685" s="90" t="b">
        <f>OR(MONTH(Taulukko1[[#This Row],[Alku PVM]] )&lt;=9,AND(MONTH(Taulukko1[[#This Row],[Alku PVM]] )=9))</f>
        <v>1</v>
      </c>
      <c r="AF685" s="90" t="b">
        <f>OR(MONTH(Taulukko1[[#This Row],[Loppu PVM]])&lt;=9,AND(MONTH(Taulukko1[[#This Row],[Loppu PVM]] )=9))</f>
        <v>1</v>
      </c>
      <c r="AG685" s="90" t="b">
        <f>OR(MONTH(Taulukko1[[#This Row],[Alku PVM]] )&lt;=6,AND(MONTH(Taulukko1[[#This Row],[Alku PVM]] )=6))</f>
        <v>1</v>
      </c>
      <c r="AH685" s="90" t="b">
        <f>OR(MONTH(Taulukko1[[#This Row],[Loppu PVM]])&lt;=6,AND(MONTH(Taulukko1[[#This Row],[Loppu PVM]] )=6))</f>
        <v>1</v>
      </c>
    </row>
    <row r="686" spans="1:34" ht="12.75" customHeight="1">
      <c r="A686" t="s">
        <v>3135</v>
      </c>
      <c r="B686" s="23">
        <v>39829</v>
      </c>
      <c r="C686" t="s">
        <v>3134</v>
      </c>
      <c r="F686" s="4">
        <v>39932</v>
      </c>
      <c r="G686" s="5">
        <v>40</v>
      </c>
      <c r="H686" s="22">
        <v>200</v>
      </c>
      <c r="I686" s="126" t="e">
        <f>INDEX('TOL2008'!B:B,MATCH(A686,'TOL2008'!A:A,0))</f>
        <v>#N/A</v>
      </c>
      <c r="J686" s="126" t="e">
        <f>INDEX(Pääluokka!$H$2:$H$100,MATCH(VALUE(LEFT(Taulukko1[[#This Row],[TOL2008]],2)),Pääluokka!$G$2:$G$100,0))</f>
        <v>#N/A</v>
      </c>
      <c r="K686" s="126" t="e">
        <f>INDEX(Pääluokka!$I$2:$I$100,MATCH(VALUE(LEFT(Taulukko1[[#This Row],[TOL2008]],2)),Pääluokka!$G$2:$G$100,0))</f>
        <v>#N/A</v>
      </c>
      <c r="L686" s="41">
        <f t="shared" si="100"/>
        <v>103</v>
      </c>
      <c r="M686" s="43">
        <f t="shared" si="101"/>
        <v>39829</v>
      </c>
      <c r="N686" s="43">
        <f t="shared" si="102"/>
        <v>39932</v>
      </c>
      <c r="O686" s="43">
        <f t="shared" si="103"/>
        <v>39814</v>
      </c>
      <c r="P686" s="43">
        <f t="shared" si="104"/>
        <v>39904</v>
      </c>
      <c r="Q686" s="41">
        <f t="shared" si="105"/>
        <v>2009</v>
      </c>
      <c r="R686" s="41">
        <f t="shared" si="106"/>
        <v>2009</v>
      </c>
      <c r="S686" s="43" t="str">
        <f>YEAR(Taulukko1[[#This Row],[Alku KK]])&amp;"Q"&amp;ROUNDDOWN((MONTH(Taulukko1[[#This Row],[Alku KK]])-1)/3+1,0)</f>
        <v>2009Q1</v>
      </c>
      <c r="T686" s="43" t="str">
        <f>YEAR(Taulukko1[[#This Row],[Loppu KK]])&amp;"Q"&amp;ROUNDDOWN((MONTH(Taulukko1[[#This Row],[Loppu KK]])-1)/3+1,0)</f>
        <v>2009Q2</v>
      </c>
      <c r="U686" s="66">
        <f>IF(COUNT(Taulukko1[[#This Row],[Neuvottelujen alaiset ]])=1,Taulukko1[[#This Row],[Neuvottelujen alaiset ]],Taulukko1[[#This Row],[Vähennystarve]])</f>
        <v>200</v>
      </c>
      <c r="V686" s="44" t="str">
        <f t="shared" si="107"/>
        <v>NA</v>
      </c>
      <c r="W686" s="44">
        <f t="shared" si="108"/>
        <v>0.2</v>
      </c>
      <c r="X686" s="44" t="str">
        <f t="shared" si="109"/>
        <v>NA</v>
      </c>
      <c r="Y686" s="90" t="b">
        <f>AND(MONTH(Taulukko1[[#This Row],[Alku PVM]] )=6,DAY(Taulukko1[[#This Row],[Alku PVM]] )&gt;19)</f>
        <v>0</v>
      </c>
      <c r="Z686" s="90" t="b">
        <f>AND(MONTH(Taulukko1[[#This Row],[Loppu PVM]] )=6,DAY(Taulukko1[[#This Row],[Loppu PVM]] )&gt;19)</f>
        <v>0</v>
      </c>
      <c r="AA686" s="90" t="b">
        <f>OR(MONTH(Taulukko1[[#This Row],[Alku PVM]] )&lt;=5,AND(MONTH(Taulukko1[[#This Row],[Alku PVM]] )=6,DAY(Taulukko1[[#This Row],[Alku PVM]] )&lt;20))</f>
        <v>1</v>
      </c>
      <c r="AB686" s="90" t="b">
        <f>OR(MONTH(Taulukko1[[#This Row],[Loppu PVM]])&lt;=5,AND(MONTH(Taulukko1[[#This Row],[Loppu PVM]] )=6,DAY(Taulukko1[[#This Row],[Loppu PVM]])&lt;20))</f>
        <v>1</v>
      </c>
      <c r="AC686" s="90" t="b">
        <f>OR(MONTH(Taulukko1[[#This Row],[Alku PVM]] )&lt;=3,AND(MONTH(Taulukko1[[#This Row],[Alku PVM]] )=3))</f>
        <v>1</v>
      </c>
      <c r="AD686" s="90" t="b">
        <f>OR(MONTH(Taulukko1[[#This Row],[Loppu PVM]] )&lt;=3,AND(MONTH(Taulukko1[[#This Row],[Loppu PVM]] )=3))</f>
        <v>0</v>
      </c>
      <c r="AE686" s="90" t="b">
        <f>OR(MONTH(Taulukko1[[#This Row],[Alku PVM]] )&lt;=9,AND(MONTH(Taulukko1[[#This Row],[Alku PVM]] )=9))</f>
        <v>1</v>
      </c>
      <c r="AF686" s="90" t="b">
        <f>OR(MONTH(Taulukko1[[#This Row],[Loppu PVM]])&lt;=9,AND(MONTH(Taulukko1[[#This Row],[Loppu PVM]] )=9))</f>
        <v>1</v>
      </c>
      <c r="AG686" s="90" t="b">
        <f>OR(MONTH(Taulukko1[[#This Row],[Alku PVM]] )&lt;=6,AND(MONTH(Taulukko1[[#This Row],[Alku PVM]] )=6))</f>
        <v>1</v>
      </c>
      <c r="AH686" s="90" t="b">
        <f>OR(MONTH(Taulukko1[[#This Row],[Loppu PVM]])&lt;=6,AND(MONTH(Taulukko1[[#This Row],[Loppu PVM]] )=6))</f>
        <v>1</v>
      </c>
    </row>
    <row r="687" spans="1:34" ht="12.75" customHeight="1">
      <c r="A687" s="21" t="s">
        <v>1106</v>
      </c>
      <c r="B687" s="23">
        <v>39829</v>
      </c>
      <c r="C687" s="21" t="s">
        <v>2786</v>
      </c>
      <c r="D687" s="24"/>
      <c r="E687" s="62">
        <v>200</v>
      </c>
      <c r="F687" s="23">
        <v>39918</v>
      </c>
      <c r="G687" s="24">
        <v>163</v>
      </c>
      <c r="H687" s="22">
        <v>900</v>
      </c>
      <c r="I687" s="126">
        <f>INDEX('TOL2008'!B:B,MATCH(A687,'TOL2008'!A:A,0))</f>
        <v>20590</v>
      </c>
      <c r="J687" s="126" t="str">
        <f>INDEX(Pääluokka!$H$2:$H$100,MATCH(VALUE(LEFT(Taulukko1[[#This Row],[TOL2008]],2)),Pääluokka!$G$2:$G$100,0))</f>
        <v>Teollisuus</v>
      </c>
      <c r="K687" s="126" t="str">
        <f>INDEX(Pääluokka!$I$2:$I$100,MATCH(VALUE(LEFT(Taulukko1[[#This Row],[TOL2008]],2)),Pääluokka!$G$2:$G$100,0))</f>
        <v>Teollisuus (C-E)</v>
      </c>
      <c r="L687" s="41">
        <f t="shared" si="100"/>
        <v>89</v>
      </c>
      <c r="M687" s="43">
        <f t="shared" si="101"/>
        <v>39829</v>
      </c>
      <c r="N687" s="43">
        <f t="shared" si="102"/>
        <v>39918</v>
      </c>
      <c r="O687" s="43">
        <f t="shared" si="103"/>
        <v>39814</v>
      </c>
      <c r="P687" s="43">
        <f t="shared" si="104"/>
        <v>39904</v>
      </c>
      <c r="Q687" s="41">
        <f t="shared" si="105"/>
        <v>2009</v>
      </c>
      <c r="R687" s="41">
        <f t="shared" si="106"/>
        <v>2009</v>
      </c>
      <c r="S687" s="43" t="str">
        <f>YEAR(Taulukko1[[#This Row],[Alku KK]])&amp;"Q"&amp;ROUNDDOWN((MONTH(Taulukko1[[#This Row],[Alku KK]])-1)/3+1,0)</f>
        <v>2009Q1</v>
      </c>
      <c r="T687" s="43" t="str">
        <f>YEAR(Taulukko1[[#This Row],[Loppu KK]])&amp;"Q"&amp;ROUNDDOWN((MONTH(Taulukko1[[#This Row],[Loppu KK]])-1)/3+1,0)</f>
        <v>2009Q2</v>
      </c>
      <c r="U687" s="66">
        <f>IF(COUNT(Taulukko1[[#This Row],[Neuvottelujen alaiset ]])=1,Taulukko1[[#This Row],[Neuvottelujen alaiset ]],Taulukko1[[#This Row],[Vähennystarve]])</f>
        <v>900</v>
      </c>
      <c r="V687" s="44">
        <f t="shared" si="107"/>
        <v>0.22222222222222221</v>
      </c>
      <c r="W687" s="44">
        <f t="shared" si="108"/>
        <v>0.18111111111111111</v>
      </c>
      <c r="X687" s="44">
        <f t="shared" si="109"/>
        <v>0.81499999999999995</v>
      </c>
      <c r="Y687" s="90" t="b">
        <f>AND(MONTH(Taulukko1[[#This Row],[Alku PVM]] )=6,DAY(Taulukko1[[#This Row],[Alku PVM]] )&gt;19)</f>
        <v>0</v>
      </c>
      <c r="Z687" s="90" t="b">
        <f>AND(MONTH(Taulukko1[[#This Row],[Loppu PVM]] )=6,DAY(Taulukko1[[#This Row],[Loppu PVM]] )&gt;19)</f>
        <v>0</v>
      </c>
      <c r="AA687" s="90" t="b">
        <f>OR(MONTH(Taulukko1[[#This Row],[Alku PVM]] )&lt;=5,AND(MONTH(Taulukko1[[#This Row],[Alku PVM]] )=6,DAY(Taulukko1[[#This Row],[Alku PVM]] )&lt;20))</f>
        <v>1</v>
      </c>
      <c r="AB687" s="90" t="b">
        <f>OR(MONTH(Taulukko1[[#This Row],[Loppu PVM]])&lt;=5,AND(MONTH(Taulukko1[[#This Row],[Loppu PVM]] )=6,DAY(Taulukko1[[#This Row],[Loppu PVM]])&lt;20))</f>
        <v>1</v>
      </c>
      <c r="AC687" s="90" t="b">
        <f>OR(MONTH(Taulukko1[[#This Row],[Alku PVM]] )&lt;=3,AND(MONTH(Taulukko1[[#This Row],[Alku PVM]] )=3))</f>
        <v>1</v>
      </c>
      <c r="AD687" s="90" t="b">
        <f>OR(MONTH(Taulukko1[[#This Row],[Loppu PVM]] )&lt;=3,AND(MONTH(Taulukko1[[#This Row],[Loppu PVM]] )=3))</f>
        <v>0</v>
      </c>
      <c r="AE687" s="90" t="b">
        <f>OR(MONTH(Taulukko1[[#This Row],[Alku PVM]] )&lt;=9,AND(MONTH(Taulukko1[[#This Row],[Alku PVM]] )=9))</f>
        <v>1</v>
      </c>
      <c r="AF687" s="90" t="b">
        <f>OR(MONTH(Taulukko1[[#This Row],[Loppu PVM]])&lt;=9,AND(MONTH(Taulukko1[[#This Row],[Loppu PVM]] )=9))</f>
        <v>1</v>
      </c>
      <c r="AG687" s="90" t="b">
        <f>OR(MONTH(Taulukko1[[#This Row],[Alku PVM]] )&lt;=6,AND(MONTH(Taulukko1[[#This Row],[Alku PVM]] )=6))</f>
        <v>1</v>
      </c>
      <c r="AH687" s="90" t="b">
        <f>OR(MONTH(Taulukko1[[#This Row],[Loppu PVM]])&lt;=6,AND(MONTH(Taulukko1[[#This Row],[Loppu PVM]] )=6))</f>
        <v>1</v>
      </c>
    </row>
    <row r="688" spans="1:34" ht="12.75" customHeight="1">
      <c r="A688" s="21" t="s">
        <v>2695</v>
      </c>
      <c r="B688" s="23">
        <v>39829</v>
      </c>
      <c r="C688" s="21" t="s">
        <v>2694</v>
      </c>
      <c r="D688" s="24"/>
      <c r="F688" s="23">
        <v>39888</v>
      </c>
      <c r="G688" s="24">
        <v>82</v>
      </c>
      <c r="H688" s="22">
        <v>100</v>
      </c>
      <c r="I688" s="126" t="e">
        <f>INDEX('TOL2008'!B:B,MATCH(A688,'TOL2008'!A:A,0))</f>
        <v>#N/A</v>
      </c>
      <c r="J688" s="126" t="e">
        <f>INDEX(Pääluokka!$H$2:$H$100,MATCH(VALUE(LEFT(Taulukko1[[#This Row],[TOL2008]],2)),Pääluokka!$G$2:$G$100,0))</f>
        <v>#N/A</v>
      </c>
      <c r="K688" s="126" t="e">
        <f>INDEX(Pääluokka!$I$2:$I$100,MATCH(VALUE(LEFT(Taulukko1[[#This Row],[TOL2008]],2)),Pääluokka!$G$2:$G$100,0))</f>
        <v>#N/A</v>
      </c>
      <c r="L688" s="41">
        <f t="shared" si="100"/>
        <v>59</v>
      </c>
      <c r="M688" s="43">
        <f t="shared" si="101"/>
        <v>39829</v>
      </c>
      <c r="N688" s="43">
        <f t="shared" si="102"/>
        <v>39888</v>
      </c>
      <c r="O688" s="43">
        <f t="shared" si="103"/>
        <v>39814</v>
      </c>
      <c r="P688" s="43">
        <f t="shared" si="104"/>
        <v>39873</v>
      </c>
      <c r="Q688" s="41">
        <f t="shared" si="105"/>
        <v>2009</v>
      </c>
      <c r="R688" s="41">
        <f t="shared" si="106"/>
        <v>2009</v>
      </c>
      <c r="S688" s="43" t="str">
        <f>YEAR(Taulukko1[[#This Row],[Alku KK]])&amp;"Q"&amp;ROUNDDOWN((MONTH(Taulukko1[[#This Row],[Alku KK]])-1)/3+1,0)</f>
        <v>2009Q1</v>
      </c>
      <c r="T688" s="43" t="str">
        <f>YEAR(Taulukko1[[#This Row],[Loppu KK]])&amp;"Q"&amp;ROUNDDOWN((MONTH(Taulukko1[[#This Row],[Loppu KK]])-1)/3+1,0)</f>
        <v>2009Q1</v>
      </c>
      <c r="U688" s="66">
        <f>IF(COUNT(Taulukko1[[#This Row],[Neuvottelujen alaiset ]])=1,Taulukko1[[#This Row],[Neuvottelujen alaiset ]],Taulukko1[[#This Row],[Vähennystarve]])</f>
        <v>100</v>
      </c>
      <c r="V688" s="44" t="str">
        <f t="shared" si="107"/>
        <v>NA</v>
      </c>
      <c r="W688" s="44">
        <f t="shared" si="108"/>
        <v>0.82</v>
      </c>
      <c r="X688" s="44" t="str">
        <f t="shared" si="109"/>
        <v>NA</v>
      </c>
      <c r="Y688" s="90" t="b">
        <f>AND(MONTH(Taulukko1[[#This Row],[Alku PVM]] )=6,DAY(Taulukko1[[#This Row],[Alku PVM]] )&gt;19)</f>
        <v>0</v>
      </c>
      <c r="Z688" s="90" t="b">
        <f>AND(MONTH(Taulukko1[[#This Row],[Loppu PVM]] )=6,DAY(Taulukko1[[#This Row],[Loppu PVM]] )&gt;19)</f>
        <v>0</v>
      </c>
      <c r="AA688" s="90" t="b">
        <f>OR(MONTH(Taulukko1[[#This Row],[Alku PVM]] )&lt;=5,AND(MONTH(Taulukko1[[#This Row],[Alku PVM]] )=6,DAY(Taulukko1[[#This Row],[Alku PVM]] )&lt;20))</f>
        <v>1</v>
      </c>
      <c r="AB688" s="90" t="b">
        <f>OR(MONTH(Taulukko1[[#This Row],[Loppu PVM]])&lt;=5,AND(MONTH(Taulukko1[[#This Row],[Loppu PVM]] )=6,DAY(Taulukko1[[#This Row],[Loppu PVM]])&lt;20))</f>
        <v>1</v>
      </c>
      <c r="AC688" s="90" t="b">
        <f>OR(MONTH(Taulukko1[[#This Row],[Alku PVM]] )&lt;=3,AND(MONTH(Taulukko1[[#This Row],[Alku PVM]] )=3))</f>
        <v>1</v>
      </c>
      <c r="AD688" s="90" t="b">
        <f>OR(MONTH(Taulukko1[[#This Row],[Loppu PVM]] )&lt;=3,AND(MONTH(Taulukko1[[#This Row],[Loppu PVM]] )=3))</f>
        <v>1</v>
      </c>
      <c r="AE688" s="90" t="b">
        <f>OR(MONTH(Taulukko1[[#This Row],[Alku PVM]] )&lt;=9,AND(MONTH(Taulukko1[[#This Row],[Alku PVM]] )=9))</f>
        <v>1</v>
      </c>
      <c r="AF688" s="90" t="b">
        <f>OR(MONTH(Taulukko1[[#This Row],[Loppu PVM]])&lt;=9,AND(MONTH(Taulukko1[[#This Row],[Loppu PVM]] )=9))</f>
        <v>1</v>
      </c>
      <c r="AG688" s="90" t="b">
        <f>OR(MONTH(Taulukko1[[#This Row],[Alku PVM]] )&lt;=6,AND(MONTH(Taulukko1[[#This Row],[Alku PVM]] )=6))</f>
        <v>1</v>
      </c>
      <c r="AH688" s="90" t="b">
        <f>OR(MONTH(Taulukko1[[#This Row],[Loppu PVM]])&lt;=6,AND(MONTH(Taulukko1[[#This Row],[Loppu PVM]] )=6))</f>
        <v>1</v>
      </c>
    </row>
    <row r="689" spans="1:34" ht="12.75" customHeight="1">
      <c r="A689" t="s">
        <v>2589</v>
      </c>
      <c r="B689" s="23">
        <v>39829</v>
      </c>
      <c r="C689" t="s">
        <v>2590</v>
      </c>
      <c r="F689" s="4">
        <v>39848</v>
      </c>
      <c r="G689" s="5">
        <v>0</v>
      </c>
      <c r="H689" s="22">
        <v>319</v>
      </c>
      <c r="I689" s="126" t="e">
        <f>INDEX('TOL2008'!B:B,MATCH(A689,'TOL2008'!A:A,0))</f>
        <v>#N/A</v>
      </c>
      <c r="J689" s="126" t="e">
        <f>INDEX(Pääluokka!$H$2:$H$100,MATCH(VALUE(LEFT(Taulukko1[[#This Row],[TOL2008]],2)),Pääluokka!$G$2:$G$100,0))</f>
        <v>#N/A</v>
      </c>
      <c r="K689" s="126" t="e">
        <f>INDEX(Pääluokka!$I$2:$I$100,MATCH(VALUE(LEFT(Taulukko1[[#This Row],[TOL2008]],2)),Pääluokka!$G$2:$G$100,0))</f>
        <v>#N/A</v>
      </c>
      <c r="L689" s="41">
        <f t="shared" si="100"/>
        <v>19</v>
      </c>
      <c r="M689" s="43">
        <f t="shared" si="101"/>
        <v>39829</v>
      </c>
      <c r="N689" s="43">
        <f t="shared" si="102"/>
        <v>39848</v>
      </c>
      <c r="O689" s="43">
        <f t="shared" si="103"/>
        <v>39814</v>
      </c>
      <c r="P689" s="43">
        <f t="shared" si="104"/>
        <v>39845</v>
      </c>
      <c r="Q689" s="41">
        <f t="shared" si="105"/>
        <v>2009</v>
      </c>
      <c r="R689" s="41">
        <f t="shared" si="106"/>
        <v>2009</v>
      </c>
      <c r="S689" s="43" t="str">
        <f>YEAR(Taulukko1[[#This Row],[Alku KK]])&amp;"Q"&amp;ROUNDDOWN((MONTH(Taulukko1[[#This Row],[Alku KK]])-1)/3+1,0)</f>
        <v>2009Q1</v>
      </c>
      <c r="T689" s="43" t="str">
        <f>YEAR(Taulukko1[[#This Row],[Loppu KK]])&amp;"Q"&amp;ROUNDDOWN((MONTH(Taulukko1[[#This Row],[Loppu KK]])-1)/3+1,0)</f>
        <v>2009Q1</v>
      </c>
      <c r="U689" s="66">
        <f>IF(COUNT(Taulukko1[[#This Row],[Neuvottelujen alaiset ]])=1,Taulukko1[[#This Row],[Neuvottelujen alaiset ]],Taulukko1[[#This Row],[Vähennystarve]])</f>
        <v>319</v>
      </c>
      <c r="V689" s="44" t="str">
        <f t="shared" si="107"/>
        <v>NA</v>
      </c>
      <c r="W689" s="44">
        <f t="shared" si="108"/>
        <v>0</v>
      </c>
      <c r="X689" s="44" t="str">
        <f t="shared" si="109"/>
        <v>NA</v>
      </c>
      <c r="Y689" s="90" t="b">
        <f>AND(MONTH(Taulukko1[[#This Row],[Alku PVM]] )=6,DAY(Taulukko1[[#This Row],[Alku PVM]] )&gt;19)</f>
        <v>0</v>
      </c>
      <c r="Z689" s="90" t="b">
        <f>AND(MONTH(Taulukko1[[#This Row],[Loppu PVM]] )=6,DAY(Taulukko1[[#This Row],[Loppu PVM]] )&gt;19)</f>
        <v>0</v>
      </c>
      <c r="AA689" s="90" t="b">
        <f>OR(MONTH(Taulukko1[[#This Row],[Alku PVM]] )&lt;=5,AND(MONTH(Taulukko1[[#This Row],[Alku PVM]] )=6,DAY(Taulukko1[[#This Row],[Alku PVM]] )&lt;20))</f>
        <v>1</v>
      </c>
      <c r="AB689" s="90" t="b">
        <f>OR(MONTH(Taulukko1[[#This Row],[Loppu PVM]])&lt;=5,AND(MONTH(Taulukko1[[#This Row],[Loppu PVM]] )=6,DAY(Taulukko1[[#This Row],[Loppu PVM]])&lt;20))</f>
        <v>1</v>
      </c>
      <c r="AC689" s="90" t="b">
        <f>OR(MONTH(Taulukko1[[#This Row],[Alku PVM]] )&lt;=3,AND(MONTH(Taulukko1[[#This Row],[Alku PVM]] )=3))</f>
        <v>1</v>
      </c>
      <c r="AD689" s="90" t="b">
        <f>OR(MONTH(Taulukko1[[#This Row],[Loppu PVM]] )&lt;=3,AND(MONTH(Taulukko1[[#This Row],[Loppu PVM]] )=3))</f>
        <v>1</v>
      </c>
      <c r="AE689" s="90" t="b">
        <f>OR(MONTH(Taulukko1[[#This Row],[Alku PVM]] )&lt;=9,AND(MONTH(Taulukko1[[#This Row],[Alku PVM]] )=9))</f>
        <v>1</v>
      </c>
      <c r="AF689" s="90" t="b">
        <f>OR(MONTH(Taulukko1[[#This Row],[Loppu PVM]])&lt;=9,AND(MONTH(Taulukko1[[#This Row],[Loppu PVM]] )=9))</f>
        <v>1</v>
      </c>
      <c r="AG689" s="90" t="b">
        <f>OR(MONTH(Taulukko1[[#This Row],[Alku PVM]] )&lt;=6,AND(MONTH(Taulukko1[[#This Row],[Alku PVM]] )=6))</f>
        <v>1</v>
      </c>
      <c r="AH689" s="90" t="b">
        <f>OR(MONTH(Taulukko1[[#This Row],[Loppu PVM]])&lt;=6,AND(MONTH(Taulukko1[[#This Row],[Loppu PVM]] )=6))</f>
        <v>1</v>
      </c>
    </row>
    <row r="690" spans="1:34" ht="12.75" customHeight="1">
      <c r="A690" t="s">
        <v>2904</v>
      </c>
      <c r="B690" s="23">
        <v>39830</v>
      </c>
      <c r="C690" t="s">
        <v>2903</v>
      </c>
      <c r="F690" s="4"/>
      <c r="G690" s="5"/>
      <c r="H690" s="22">
        <v>170</v>
      </c>
      <c r="I690" s="126" t="e">
        <f>INDEX('TOL2008'!B:B,MATCH(A690,'TOL2008'!A:A,0))</f>
        <v>#N/A</v>
      </c>
      <c r="J690" s="126" t="e">
        <f>INDEX(Pääluokka!$H$2:$H$100,MATCH(VALUE(LEFT(Taulukko1[[#This Row],[TOL2008]],2)),Pääluokka!$G$2:$G$100,0))</f>
        <v>#N/A</v>
      </c>
      <c r="K690" s="126" t="e">
        <f>INDEX(Pääluokka!$I$2:$I$100,MATCH(VALUE(LEFT(Taulukko1[[#This Row],[TOL2008]],2)),Pääluokka!$G$2:$G$100,0))</f>
        <v>#N/A</v>
      </c>
      <c r="L690" s="41" t="str">
        <f t="shared" si="100"/>
        <v>NA</v>
      </c>
      <c r="M690" s="43">
        <f t="shared" si="101"/>
        <v>39830</v>
      </c>
      <c r="N690" s="43">
        <f t="shared" si="102"/>
        <v>39881</v>
      </c>
      <c r="O690" s="43">
        <f t="shared" si="103"/>
        <v>39814</v>
      </c>
      <c r="P690" s="43">
        <f t="shared" si="104"/>
        <v>39873</v>
      </c>
      <c r="Q690" s="41">
        <f t="shared" si="105"/>
        <v>2009</v>
      </c>
      <c r="R690" s="41">
        <f t="shared" si="106"/>
        <v>2009</v>
      </c>
      <c r="S690" s="43" t="str">
        <f>YEAR(Taulukko1[[#This Row],[Alku KK]])&amp;"Q"&amp;ROUNDDOWN((MONTH(Taulukko1[[#This Row],[Alku KK]])-1)/3+1,0)</f>
        <v>2009Q1</v>
      </c>
      <c r="T690" s="43" t="str">
        <f>YEAR(Taulukko1[[#This Row],[Loppu KK]])&amp;"Q"&amp;ROUNDDOWN((MONTH(Taulukko1[[#This Row],[Loppu KK]])-1)/3+1,0)</f>
        <v>2009Q1</v>
      </c>
      <c r="U690" s="66">
        <f>IF(COUNT(Taulukko1[[#This Row],[Neuvottelujen alaiset ]])=1,Taulukko1[[#This Row],[Neuvottelujen alaiset ]],Taulukko1[[#This Row],[Vähennystarve]])</f>
        <v>170</v>
      </c>
      <c r="V690" s="44" t="str">
        <f t="shared" si="107"/>
        <v>NA</v>
      </c>
      <c r="W690" s="44" t="str">
        <f t="shared" si="108"/>
        <v>NA</v>
      </c>
      <c r="X690" s="44" t="str">
        <f t="shared" si="109"/>
        <v>NA</v>
      </c>
      <c r="Y690" s="90" t="b">
        <f>AND(MONTH(Taulukko1[[#This Row],[Alku PVM]] )=6,DAY(Taulukko1[[#This Row],[Alku PVM]] )&gt;19)</f>
        <v>0</v>
      </c>
      <c r="Z690" s="90" t="b">
        <f>AND(MONTH(Taulukko1[[#This Row],[Loppu PVM]] )=6,DAY(Taulukko1[[#This Row],[Loppu PVM]] )&gt;19)</f>
        <v>0</v>
      </c>
      <c r="AA690" s="90" t="b">
        <f>OR(MONTH(Taulukko1[[#This Row],[Alku PVM]] )&lt;=5,AND(MONTH(Taulukko1[[#This Row],[Alku PVM]] )=6,DAY(Taulukko1[[#This Row],[Alku PVM]] )&lt;20))</f>
        <v>1</v>
      </c>
      <c r="AB690" s="90" t="b">
        <f>OR(MONTH(Taulukko1[[#This Row],[Loppu PVM]])&lt;=5,AND(MONTH(Taulukko1[[#This Row],[Loppu PVM]] )=6,DAY(Taulukko1[[#This Row],[Loppu PVM]])&lt;20))</f>
        <v>1</v>
      </c>
      <c r="AC690" s="90" t="b">
        <f>OR(MONTH(Taulukko1[[#This Row],[Alku PVM]] )&lt;=3,AND(MONTH(Taulukko1[[#This Row],[Alku PVM]] )=3))</f>
        <v>1</v>
      </c>
      <c r="AD690" s="90" t="b">
        <f>OR(MONTH(Taulukko1[[#This Row],[Loppu PVM]] )&lt;=3,AND(MONTH(Taulukko1[[#This Row],[Loppu PVM]] )=3))</f>
        <v>1</v>
      </c>
      <c r="AE690" s="90" t="b">
        <f>OR(MONTH(Taulukko1[[#This Row],[Alku PVM]] )&lt;=9,AND(MONTH(Taulukko1[[#This Row],[Alku PVM]] )=9))</f>
        <v>1</v>
      </c>
      <c r="AF690" s="90" t="b">
        <f>OR(MONTH(Taulukko1[[#This Row],[Loppu PVM]])&lt;=9,AND(MONTH(Taulukko1[[#This Row],[Loppu PVM]] )=9))</f>
        <v>1</v>
      </c>
      <c r="AG690" s="90" t="b">
        <f>OR(MONTH(Taulukko1[[#This Row],[Alku PVM]] )&lt;=6,AND(MONTH(Taulukko1[[#This Row],[Alku PVM]] )=6))</f>
        <v>1</v>
      </c>
      <c r="AH690" s="90" t="b">
        <f>OR(MONTH(Taulukko1[[#This Row],[Loppu PVM]])&lt;=6,AND(MONTH(Taulukko1[[#This Row],[Loppu PVM]] )=6))</f>
        <v>1</v>
      </c>
    </row>
    <row r="691" spans="1:34" ht="12.75" customHeight="1">
      <c r="A691" t="s">
        <v>351</v>
      </c>
      <c r="B691" s="23">
        <v>39832</v>
      </c>
      <c r="C691" t="s">
        <v>2689</v>
      </c>
      <c r="E691" s="62">
        <v>1200</v>
      </c>
      <c r="F691" s="4">
        <v>39889</v>
      </c>
      <c r="G691" s="5">
        <v>795</v>
      </c>
      <c r="H691" s="22">
        <v>4700</v>
      </c>
      <c r="I691" s="126">
        <f>INDEX('TOL2008'!B:B,MATCH(A691,'TOL2008'!A:A,0))</f>
        <v>28950</v>
      </c>
      <c r="J691" s="126" t="str">
        <f>INDEX(Pääluokka!$H$2:$H$100,MATCH(VALUE(LEFT(Taulukko1[[#This Row],[TOL2008]],2)),Pääluokka!$G$2:$G$100,0))</f>
        <v>Teollisuus</v>
      </c>
      <c r="K691" s="126" t="str">
        <f>INDEX(Pääluokka!$I$2:$I$100,MATCH(VALUE(LEFT(Taulukko1[[#This Row],[TOL2008]],2)),Pääluokka!$G$2:$G$100,0))</f>
        <v>Teollisuus (C-E)</v>
      </c>
      <c r="L691" s="41">
        <f t="shared" si="100"/>
        <v>57</v>
      </c>
      <c r="M691" s="43">
        <f t="shared" si="101"/>
        <v>39832</v>
      </c>
      <c r="N691" s="43">
        <f t="shared" si="102"/>
        <v>39889</v>
      </c>
      <c r="O691" s="43">
        <f t="shared" si="103"/>
        <v>39814</v>
      </c>
      <c r="P691" s="43">
        <f t="shared" si="104"/>
        <v>39873</v>
      </c>
      <c r="Q691" s="41">
        <f t="shared" si="105"/>
        <v>2009</v>
      </c>
      <c r="R691" s="41">
        <f t="shared" si="106"/>
        <v>2009</v>
      </c>
      <c r="S691" s="43" t="str">
        <f>YEAR(Taulukko1[[#This Row],[Alku KK]])&amp;"Q"&amp;ROUNDDOWN((MONTH(Taulukko1[[#This Row],[Alku KK]])-1)/3+1,0)</f>
        <v>2009Q1</v>
      </c>
      <c r="T691" s="43" t="str">
        <f>YEAR(Taulukko1[[#This Row],[Loppu KK]])&amp;"Q"&amp;ROUNDDOWN((MONTH(Taulukko1[[#This Row],[Loppu KK]])-1)/3+1,0)</f>
        <v>2009Q1</v>
      </c>
      <c r="U691" s="66">
        <f>IF(COUNT(Taulukko1[[#This Row],[Neuvottelujen alaiset ]])=1,Taulukko1[[#This Row],[Neuvottelujen alaiset ]],Taulukko1[[#This Row],[Vähennystarve]])</f>
        <v>4700</v>
      </c>
      <c r="V691" s="44">
        <f t="shared" si="107"/>
        <v>0.25531914893617019</v>
      </c>
      <c r="W691" s="44">
        <f t="shared" si="108"/>
        <v>0.16914893617021276</v>
      </c>
      <c r="X691" s="44">
        <f t="shared" si="109"/>
        <v>0.66249999999999998</v>
      </c>
      <c r="Y691" s="90" t="b">
        <f>AND(MONTH(Taulukko1[[#This Row],[Alku PVM]] )=6,DAY(Taulukko1[[#This Row],[Alku PVM]] )&gt;19)</f>
        <v>0</v>
      </c>
      <c r="Z691" s="90" t="b">
        <f>AND(MONTH(Taulukko1[[#This Row],[Loppu PVM]] )=6,DAY(Taulukko1[[#This Row],[Loppu PVM]] )&gt;19)</f>
        <v>0</v>
      </c>
      <c r="AA691" s="90" t="b">
        <f>OR(MONTH(Taulukko1[[#This Row],[Alku PVM]] )&lt;=5,AND(MONTH(Taulukko1[[#This Row],[Alku PVM]] )=6,DAY(Taulukko1[[#This Row],[Alku PVM]] )&lt;20))</f>
        <v>1</v>
      </c>
      <c r="AB691" s="90" t="b">
        <f>OR(MONTH(Taulukko1[[#This Row],[Loppu PVM]])&lt;=5,AND(MONTH(Taulukko1[[#This Row],[Loppu PVM]] )=6,DAY(Taulukko1[[#This Row],[Loppu PVM]])&lt;20))</f>
        <v>1</v>
      </c>
      <c r="AC691" s="90" t="b">
        <f>OR(MONTH(Taulukko1[[#This Row],[Alku PVM]] )&lt;=3,AND(MONTH(Taulukko1[[#This Row],[Alku PVM]] )=3))</f>
        <v>1</v>
      </c>
      <c r="AD691" s="90" t="b">
        <f>OR(MONTH(Taulukko1[[#This Row],[Loppu PVM]] )&lt;=3,AND(MONTH(Taulukko1[[#This Row],[Loppu PVM]] )=3))</f>
        <v>1</v>
      </c>
      <c r="AE691" s="90" t="b">
        <f>OR(MONTH(Taulukko1[[#This Row],[Alku PVM]] )&lt;=9,AND(MONTH(Taulukko1[[#This Row],[Alku PVM]] )=9))</f>
        <v>1</v>
      </c>
      <c r="AF691" s="90" t="b">
        <f>OR(MONTH(Taulukko1[[#This Row],[Loppu PVM]])&lt;=9,AND(MONTH(Taulukko1[[#This Row],[Loppu PVM]] )=9))</f>
        <v>1</v>
      </c>
      <c r="AG691" s="90" t="b">
        <f>OR(MONTH(Taulukko1[[#This Row],[Alku PVM]] )&lt;=6,AND(MONTH(Taulukko1[[#This Row],[Alku PVM]] )=6))</f>
        <v>1</v>
      </c>
      <c r="AH691" s="90" t="b">
        <f>OR(MONTH(Taulukko1[[#This Row],[Loppu PVM]])&lt;=6,AND(MONTH(Taulukko1[[#This Row],[Loppu PVM]] )=6))</f>
        <v>1</v>
      </c>
    </row>
    <row r="692" spans="1:34" ht="12.75" customHeight="1">
      <c r="A692" s="21" t="s">
        <v>351</v>
      </c>
      <c r="B692" s="23">
        <v>39832</v>
      </c>
      <c r="C692" s="21" t="s">
        <v>2687</v>
      </c>
      <c r="D692" s="24"/>
      <c r="E692" s="62">
        <v>200</v>
      </c>
      <c r="F692" s="23">
        <v>39876</v>
      </c>
      <c r="G692" s="24">
        <v>112</v>
      </c>
      <c r="H692" s="22">
        <v>1200</v>
      </c>
      <c r="I692" s="126">
        <f>INDEX('TOL2008'!B:B,MATCH(A692,'TOL2008'!A:A,0))</f>
        <v>28950</v>
      </c>
      <c r="J692" s="126" t="str">
        <f>INDEX(Pääluokka!$H$2:$H$100,MATCH(VALUE(LEFT(Taulukko1[[#This Row],[TOL2008]],2)),Pääluokka!$G$2:$G$100,0))</f>
        <v>Teollisuus</v>
      </c>
      <c r="K692" s="126" t="str">
        <f>INDEX(Pääluokka!$I$2:$I$100,MATCH(VALUE(LEFT(Taulukko1[[#This Row],[TOL2008]],2)),Pääluokka!$G$2:$G$100,0))</f>
        <v>Teollisuus (C-E)</v>
      </c>
      <c r="L692" s="41">
        <f t="shared" si="100"/>
        <v>44</v>
      </c>
      <c r="M692" s="43">
        <f t="shared" si="101"/>
        <v>39832</v>
      </c>
      <c r="N692" s="43">
        <f t="shared" si="102"/>
        <v>39876</v>
      </c>
      <c r="O692" s="43">
        <f t="shared" si="103"/>
        <v>39814</v>
      </c>
      <c r="P692" s="43">
        <f t="shared" si="104"/>
        <v>39873</v>
      </c>
      <c r="Q692" s="41">
        <f t="shared" si="105"/>
        <v>2009</v>
      </c>
      <c r="R692" s="41">
        <f t="shared" si="106"/>
        <v>2009</v>
      </c>
      <c r="S692" s="43" t="str">
        <f>YEAR(Taulukko1[[#This Row],[Alku KK]])&amp;"Q"&amp;ROUNDDOWN((MONTH(Taulukko1[[#This Row],[Alku KK]])-1)/3+1,0)</f>
        <v>2009Q1</v>
      </c>
      <c r="T692" s="43" t="str">
        <f>YEAR(Taulukko1[[#This Row],[Loppu KK]])&amp;"Q"&amp;ROUNDDOWN((MONTH(Taulukko1[[#This Row],[Loppu KK]])-1)/3+1,0)</f>
        <v>2009Q1</v>
      </c>
      <c r="U692" s="66">
        <f>IF(COUNT(Taulukko1[[#This Row],[Neuvottelujen alaiset ]])=1,Taulukko1[[#This Row],[Neuvottelujen alaiset ]],Taulukko1[[#This Row],[Vähennystarve]])</f>
        <v>1200</v>
      </c>
      <c r="V692" s="44">
        <f t="shared" si="107"/>
        <v>0.16666666666666666</v>
      </c>
      <c r="W692" s="44">
        <f t="shared" si="108"/>
        <v>9.3333333333333338E-2</v>
      </c>
      <c r="X692" s="44">
        <f t="shared" si="109"/>
        <v>0.56000000000000005</v>
      </c>
      <c r="Y692" s="90" t="b">
        <f>AND(MONTH(Taulukko1[[#This Row],[Alku PVM]] )=6,DAY(Taulukko1[[#This Row],[Alku PVM]] )&gt;19)</f>
        <v>0</v>
      </c>
      <c r="Z692" s="90" t="b">
        <f>AND(MONTH(Taulukko1[[#This Row],[Loppu PVM]] )=6,DAY(Taulukko1[[#This Row],[Loppu PVM]] )&gt;19)</f>
        <v>0</v>
      </c>
      <c r="AA692" s="90" t="b">
        <f>OR(MONTH(Taulukko1[[#This Row],[Alku PVM]] )&lt;=5,AND(MONTH(Taulukko1[[#This Row],[Alku PVM]] )=6,DAY(Taulukko1[[#This Row],[Alku PVM]] )&lt;20))</f>
        <v>1</v>
      </c>
      <c r="AB692" s="90" t="b">
        <f>OR(MONTH(Taulukko1[[#This Row],[Loppu PVM]])&lt;=5,AND(MONTH(Taulukko1[[#This Row],[Loppu PVM]] )=6,DAY(Taulukko1[[#This Row],[Loppu PVM]])&lt;20))</f>
        <v>1</v>
      </c>
      <c r="AC692" s="90" t="b">
        <f>OR(MONTH(Taulukko1[[#This Row],[Alku PVM]] )&lt;=3,AND(MONTH(Taulukko1[[#This Row],[Alku PVM]] )=3))</f>
        <v>1</v>
      </c>
      <c r="AD692" s="90" t="b">
        <f>OR(MONTH(Taulukko1[[#This Row],[Loppu PVM]] )&lt;=3,AND(MONTH(Taulukko1[[#This Row],[Loppu PVM]] )=3))</f>
        <v>1</v>
      </c>
      <c r="AE692" s="90" t="b">
        <f>OR(MONTH(Taulukko1[[#This Row],[Alku PVM]] )&lt;=9,AND(MONTH(Taulukko1[[#This Row],[Alku PVM]] )=9))</f>
        <v>1</v>
      </c>
      <c r="AF692" s="90" t="b">
        <f>OR(MONTH(Taulukko1[[#This Row],[Loppu PVM]])&lt;=9,AND(MONTH(Taulukko1[[#This Row],[Loppu PVM]] )=9))</f>
        <v>1</v>
      </c>
      <c r="AG692" s="90" t="b">
        <f>OR(MONTH(Taulukko1[[#This Row],[Alku PVM]] )&lt;=6,AND(MONTH(Taulukko1[[#This Row],[Alku PVM]] )=6))</f>
        <v>1</v>
      </c>
      <c r="AH692" s="90" t="b">
        <f>OR(MONTH(Taulukko1[[#This Row],[Loppu PVM]])&lt;=6,AND(MONTH(Taulukko1[[#This Row],[Loppu PVM]] )=6))</f>
        <v>1</v>
      </c>
    </row>
    <row r="693" spans="1:34" ht="12.75" customHeight="1">
      <c r="A693" t="s">
        <v>2548</v>
      </c>
      <c r="B693" s="23">
        <v>39832</v>
      </c>
      <c r="C693" t="s">
        <v>2547</v>
      </c>
      <c r="E693" s="62">
        <v>40</v>
      </c>
      <c r="F693" s="4">
        <v>39847</v>
      </c>
      <c r="G693" s="5">
        <v>27</v>
      </c>
      <c r="H693" s="16">
        <v>40</v>
      </c>
      <c r="I693" s="126" t="e">
        <f>INDEX('TOL2008'!B:B,MATCH(A693,'TOL2008'!A:A,0))</f>
        <v>#N/A</v>
      </c>
      <c r="J693" s="126" t="e">
        <f>INDEX(Pääluokka!$H$2:$H$100,MATCH(VALUE(LEFT(Taulukko1[[#This Row],[TOL2008]],2)),Pääluokka!$G$2:$G$100,0))</f>
        <v>#N/A</v>
      </c>
      <c r="K693" s="126" t="e">
        <f>INDEX(Pääluokka!$I$2:$I$100,MATCH(VALUE(LEFT(Taulukko1[[#This Row],[TOL2008]],2)),Pääluokka!$G$2:$G$100,0))</f>
        <v>#N/A</v>
      </c>
      <c r="L693" s="41">
        <f t="shared" si="100"/>
        <v>15</v>
      </c>
      <c r="M693" s="43">
        <f t="shared" si="101"/>
        <v>39832</v>
      </c>
      <c r="N693" s="43">
        <f t="shared" si="102"/>
        <v>39847</v>
      </c>
      <c r="O693" s="43">
        <f t="shared" si="103"/>
        <v>39814</v>
      </c>
      <c r="P693" s="43">
        <f t="shared" si="104"/>
        <v>39845</v>
      </c>
      <c r="Q693" s="41">
        <f t="shared" si="105"/>
        <v>2009</v>
      </c>
      <c r="R693" s="41">
        <f t="shared" si="106"/>
        <v>2009</v>
      </c>
      <c r="S693" s="43" t="str">
        <f>YEAR(Taulukko1[[#This Row],[Alku KK]])&amp;"Q"&amp;ROUNDDOWN((MONTH(Taulukko1[[#This Row],[Alku KK]])-1)/3+1,0)</f>
        <v>2009Q1</v>
      </c>
      <c r="T693" s="43" t="str">
        <f>YEAR(Taulukko1[[#This Row],[Loppu KK]])&amp;"Q"&amp;ROUNDDOWN((MONTH(Taulukko1[[#This Row],[Loppu KK]])-1)/3+1,0)</f>
        <v>2009Q1</v>
      </c>
      <c r="U693" s="66">
        <f>IF(COUNT(Taulukko1[[#This Row],[Neuvottelujen alaiset ]])=1,Taulukko1[[#This Row],[Neuvottelujen alaiset ]],Taulukko1[[#This Row],[Vähennystarve]])</f>
        <v>40</v>
      </c>
      <c r="V693" s="44">
        <f t="shared" si="107"/>
        <v>1</v>
      </c>
      <c r="W693" s="44">
        <f t="shared" si="108"/>
        <v>0.67500000000000004</v>
      </c>
      <c r="X693" s="44">
        <f t="shared" si="109"/>
        <v>0.67500000000000004</v>
      </c>
      <c r="Y693" s="90" t="b">
        <f>AND(MONTH(Taulukko1[[#This Row],[Alku PVM]] )=6,DAY(Taulukko1[[#This Row],[Alku PVM]] )&gt;19)</f>
        <v>0</v>
      </c>
      <c r="Z693" s="90" t="b">
        <f>AND(MONTH(Taulukko1[[#This Row],[Loppu PVM]] )=6,DAY(Taulukko1[[#This Row],[Loppu PVM]] )&gt;19)</f>
        <v>0</v>
      </c>
      <c r="AA693" s="90" t="b">
        <f>OR(MONTH(Taulukko1[[#This Row],[Alku PVM]] )&lt;=5,AND(MONTH(Taulukko1[[#This Row],[Alku PVM]] )=6,DAY(Taulukko1[[#This Row],[Alku PVM]] )&lt;20))</f>
        <v>1</v>
      </c>
      <c r="AB693" s="90" t="b">
        <f>OR(MONTH(Taulukko1[[#This Row],[Loppu PVM]])&lt;=5,AND(MONTH(Taulukko1[[#This Row],[Loppu PVM]] )=6,DAY(Taulukko1[[#This Row],[Loppu PVM]])&lt;20))</f>
        <v>1</v>
      </c>
      <c r="AC693" s="90" t="b">
        <f>OR(MONTH(Taulukko1[[#This Row],[Alku PVM]] )&lt;=3,AND(MONTH(Taulukko1[[#This Row],[Alku PVM]] )=3))</f>
        <v>1</v>
      </c>
      <c r="AD693" s="90" t="b">
        <f>OR(MONTH(Taulukko1[[#This Row],[Loppu PVM]] )&lt;=3,AND(MONTH(Taulukko1[[#This Row],[Loppu PVM]] )=3))</f>
        <v>1</v>
      </c>
      <c r="AE693" s="90" t="b">
        <f>OR(MONTH(Taulukko1[[#This Row],[Alku PVM]] )&lt;=9,AND(MONTH(Taulukko1[[#This Row],[Alku PVM]] )=9))</f>
        <v>1</v>
      </c>
      <c r="AF693" s="90" t="b">
        <f>OR(MONTH(Taulukko1[[#This Row],[Loppu PVM]])&lt;=9,AND(MONTH(Taulukko1[[#This Row],[Loppu PVM]] )=9))</f>
        <v>1</v>
      </c>
      <c r="AG693" s="90" t="b">
        <f>OR(MONTH(Taulukko1[[#This Row],[Alku PVM]] )&lt;=6,AND(MONTH(Taulukko1[[#This Row],[Alku PVM]] )=6))</f>
        <v>1</v>
      </c>
      <c r="AH693" s="90" t="b">
        <f>OR(MONTH(Taulukko1[[#This Row],[Loppu PVM]])&lt;=6,AND(MONTH(Taulukko1[[#This Row],[Loppu PVM]] )=6))</f>
        <v>1</v>
      </c>
    </row>
    <row r="694" spans="1:34" ht="12.75" customHeight="1">
      <c r="A694" t="s">
        <v>205</v>
      </c>
      <c r="B694" s="23">
        <v>39832</v>
      </c>
      <c r="C694" t="s">
        <v>2442</v>
      </c>
      <c r="E694" s="62">
        <v>200</v>
      </c>
      <c r="F694" s="4"/>
      <c r="G694" s="5"/>
      <c r="H694" s="16">
        <v>200</v>
      </c>
      <c r="I694" s="126">
        <f>INDEX('TOL2008'!B:B,MATCH(A694,'TOL2008'!A:A,0))</f>
        <v>58130</v>
      </c>
      <c r="J694" s="126" t="str">
        <f>INDEX(Pääluokka!$H$2:$H$100,MATCH(VALUE(LEFT(Taulukko1[[#This Row],[TOL2008]],2)),Pääluokka!$G$2:$G$100,0))</f>
        <v>Informaatio ja viestintä</v>
      </c>
      <c r="K694" s="126" t="str">
        <f>INDEX(Pääluokka!$I$2:$I$100,MATCH(VALUE(LEFT(Taulukko1[[#This Row],[TOL2008]],2)),Pääluokka!$G$2:$G$100,0))</f>
        <v>Palvelualat (G-N, R, S)</v>
      </c>
      <c r="L694" s="41" t="str">
        <f t="shared" si="100"/>
        <v>NA</v>
      </c>
      <c r="M694" s="43">
        <f t="shared" si="101"/>
        <v>39832</v>
      </c>
      <c r="N694" s="43">
        <f t="shared" si="102"/>
        <v>39883</v>
      </c>
      <c r="O694" s="43">
        <f t="shared" si="103"/>
        <v>39814</v>
      </c>
      <c r="P694" s="43">
        <f t="shared" si="104"/>
        <v>39873</v>
      </c>
      <c r="Q694" s="41">
        <f t="shared" si="105"/>
        <v>2009</v>
      </c>
      <c r="R694" s="41">
        <f t="shared" si="106"/>
        <v>2009</v>
      </c>
      <c r="S694" s="43" t="str">
        <f>YEAR(Taulukko1[[#This Row],[Alku KK]])&amp;"Q"&amp;ROUNDDOWN((MONTH(Taulukko1[[#This Row],[Alku KK]])-1)/3+1,0)</f>
        <v>2009Q1</v>
      </c>
      <c r="T694" s="43" t="str">
        <f>YEAR(Taulukko1[[#This Row],[Loppu KK]])&amp;"Q"&amp;ROUNDDOWN((MONTH(Taulukko1[[#This Row],[Loppu KK]])-1)/3+1,0)</f>
        <v>2009Q1</v>
      </c>
      <c r="U694" s="66">
        <f>IF(COUNT(Taulukko1[[#This Row],[Neuvottelujen alaiset ]])=1,Taulukko1[[#This Row],[Neuvottelujen alaiset ]],Taulukko1[[#This Row],[Vähennystarve]])</f>
        <v>200</v>
      </c>
      <c r="V694" s="44">
        <f t="shared" si="107"/>
        <v>1</v>
      </c>
      <c r="W694" s="44" t="str">
        <f t="shared" si="108"/>
        <v>NA</v>
      </c>
      <c r="X694" s="44" t="str">
        <f t="shared" si="109"/>
        <v>NA</v>
      </c>
      <c r="Y694" s="90" t="b">
        <f>AND(MONTH(Taulukko1[[#This Row],[Alku PVM]] )=6,DAY(Taulukko1[[#This Row],[Alku PVM]] )&gt;19)</f>
        <v>0</v>
      </c>
      <c r="Z694" s="90" t="b">
        <f>AND(MONTH(Taulukko1[[#This Row],[Loppu PVM]] )=6,DAY(Taulukko1[[#This Row],[Loppu PVM]] )&gt;19)</f>
        <v>0</v>
      </c>
      <c r="AA694" s="90" t="b">
        <f>OR(MONTH(Taulukko1[[#This Row],[Alku PVM]] )&lt;=5,AND(MONTH(Taulukko1[[#This Row],[Alku PVM]] )=6,DAY(Taulukko1[[#This Row],[Alku PVM]] )&lt;20))</f>
        <v>1</v>
      </c>
      <c r="AB694" s="90" t="b">
        <f>OR(MONTH(Taulukko1[[#This Row],[Loppu PVM]])&lt;=5,AND(MONTH(Taulukko1[[#This Row],[Loppu PVM]] )=6,DAY(Taulukko1[[#This Row],[Loppu PVM]])&lt;20))</f>
        <v>1</v>
      </c>
      <c r="AC694" s="90" t="b">
        <f>OR(MONTH(Taulukko1[[#This Row],[Alku PVM]] )&lt;=3,AND(MONTH(Taulukko1[[#This Row],[Alku PVM]] )=3))</f>
        <v>1</v>
      </c>
      <c r="AD694" s="90" t="b">
        <f>OR(MONTH(Taulukko1[[#This Row],[Loppu PVM]] )&lt;=3,AND(MONTH(Taulukko1[[#This Row],[Loppu PVM]] )=3))</f>
        <v>1</v>
      </c>
      <c r="AE694" s="90" t="b">
        <f>OR(MONTH(Taulukko1[[#This Row],[Alku PVM]] )&lt;=9,AND(MONTH(Taulukko1[[#This Row],[Alku PVM]] )=9))</f>
        <v>1</v>
      </c>
      <c r="AF694" s="90" t="b">
        <f>OR(MONTH(Taulukko1[[#This Row],[Loppu PVM]])&lt;=9,AND(MONTH(Taulukko1[[#This Row],[Loppu PVM]] )=9))</f>
        <v>1</v>
      </c>
      <c r="AG694" s="90" t="b">
        <f>OR(MONTH(Taulukko1[[#This Row],[Alku PVM]] )&lt;=6,AND(MONTH(Taulukko1[[#This Row],[Alku PVM]] )=6))</f>
        <v>1</v>
      </c>
      <c r="AH694" s="90" t="b">
        <f>OR(MONTH(Taulukko1[[#This Row],[Loppu PVM]])&lt;=6,AND(MONTH(Taulukko1[[#This Row],[Loppu PVM]] )=6))</f>
        <v>1</v>
      </c>
    </row>
    <row r="695" spans="1:34" ht="12.75" customHeight="1">
      <c r="A695" t="s">
        <v>2398</v>
      </c>
      <c r="B695" s="23">
        <v>39832</v>
      </c>
      <c r="C695" t="s">
        <v>2397</v>
      </c>
      <c r="E695" s="62">
        <v>80</v>
      </c>
      <c r="F695" s="4">
        <v>39898</v>
      </c>
      <c r="G695" s="5">
        <v>0</v>
      </c>
      <c r="H695" s="22">
        <v>80</v>
      </c>
      <c r="I695" s="126" t="e">
        <f>INDEX('TOL2008'!B:B,MATCH(A695,'TOL2008'!A:A,0))</f>
        <v>#N/A</v>
      </c>
      <c r="J695" s="126" t="e">
        <f>INDEX(Pääluokka!$H$2:$H$100,MATCH(VALUE(LEFT(Taulukko1[[#This Row],[TOL2008]],2)),Pääluokka!$G$2:$G$100,0))</f>
        <v>#N/A</v>
      </c>
      <c r="K695" s="126" t="e">
        <f>INDEX(Pääluokka!$I$2:$I$100,MATCH(VALUE(LEFT(Taulukko1[[#This Row],[TOL2008]],2)),Pääluokka!$G$2:$G$100,0))</f>
        <v>#N/A</v>
      </c>
      <c r="L695" s="41">
        <f t="shared" si="100"/>
        <v>66</v>
      </c>
      <c r="M695" s="43">
        <f t="shared" si="101"/>
        <v>39832</v>
      </c>
      <c r="N695" s="43">
        <f t="shared" si="102"/>
        <v>39898</v>
      </c>
      <c r="O695" s="43">
        <f t="shared" si="103"/>
        <v>39814</v>
      </c>
      <c r="P695" s="43">
        <f t="shared" si="104"/>
        <v>39873</v>
      </c>
      <c r="Q695" s="41">
        <f t="shared" si="105"/>
        <v>2009</v>
      </c>
      <c r="R695" s="41">
        <f t="shared" si="106"/>
        <v>2009</v>
      </c>
      <c r="S695" s="43" t="str">
        <f>YEAR(Taulukko1[[#This Row],[Alku KK]])&amp;"Q"&amp;ROUNDDOWN((MONTH(Taulukko1[[#This Row],[Alku KK]])-1)/3+1,0)</f>
        <v>2009Q1</v>
      </c>
      <c r="T695" s="43" t="str">
        <f>YEAR(Taulukko1[[#This Row],[Loppu KK]])&amp;"Q"&amp;ROUNDDOWN((MONTH(Taulukko1[[#This Row],[Loppu KK]])-1)/3+1,0)</f>
        <v>2009Q1</v>
      </c>
      <c r="U695" s="66">
        <f>IF(COUNT(Taulukko1[[#This Row],[Neuvottelujen alaiset ]])=1,Taulukko1[[#This Row],[Neuvottelujen alaiset ]],Taulukko1[[#This Row],[Vähennystarve]])</f>
        <v>80</v>
      </c>
      <c r="V695" s="44">
        <f t="shared" si="107"/>
        <v>1</v>
      </c>
      <c r="W695" s="44">
        <f t="shared" si="108"/>
        <v>0</v>
      </c>
      <c r="X695" s="44">
        <f t="shared" si="109"/>
        <v>0</v>
      </c>
      <c r="Y695" s="90" t="b">
        <f>AND(MONTH(Taulukko1[[#This Row],[Alku PVM]] )=6,DAY(Taulukko1[[#This Row],[Alku PVM]] )&gt;19)</f>
        <v>0</v>
      </c>
      <c r="Z695" s="90" t="b">
        <f>AND(MONTH(Taulukko1[[#This Row],[Loppu PVM]] )=6,DAY(Taulukko1[[#This Row],[Loppu PVM]] )&gt;19)</f>
        <v>0</v>
      </c>
      <c r="AA695" s="90" t="b">
        <f>OR(MONTH(Taulukko1[[#This Row],[Alku PVM]] )&lt;=5,AND(MONTH(Taulukko1[[#This Row],[Alku PVM]] )=6,DAY(Taulukko1[[#This Row],[Alku PVM]] )&lt;20))</f>
        <v>1</v>
      </c>
      <c r="AB695" s="90" t="b">
        <f>OR(MONTH(Taulukko1[[#This Row],[Loppu PVM]])&lt;=5,AND(MONTH(Taulukko1[[#This Row],[Loppu PVM]] )=6,DAY(Taulukko1[[#This Row],[Loppu PVM]])&lt;20))</f>
        <v>1</v>
      </c>
      <c r="AC695" s="90" t="b">
        <f>OR(MONTH(Taulukko1[[#This Row],[Alku PVM]] )&lt;=3,AND(MONTH(Taulukko1[[#This Row],[Alku PVM]] )=3))</f>
        <v>1</v>
      </c>
      <c r="AD695" s="90" t="b">
        <f>OR(MONTH(Taulukko1[[#This Row],[Loppu PVM]] )&lt;=3,AND(MONTH(Taulukko1[[#This Row],[Loppu PVM]] )=3))</f>
        <v>1</v>
      </c>
      <c r="AE695" s="90" t="b">
        <f>OR(MONTH(Taulukko1[[#This Row],[Alku PVM]] )&lt;=9,AND(MONTH(Taulukko1[[#This Row],[Alku PVM]] )=9))</f>
        <v>1</v>
      </c>
      <c r="AF695" s="90" t="b">
        <f>OR(MONTH(Taulukko1[[#This Row],[Loppu PVM]])&lt;=9,AND(MONTH(Taulukko1[[#This Row],[Loppu PVM]] )=9))</f>
        <v>1</v>
      </c>
      <c r="AG695" s="90" t="b">
        <f>OR(MONTH(Taulukko1[[#This Row],[Alku PVM]] )&lt;=6,AND(MONTH(Taulukko1[[#This Row],[Alku PVM]] )=6))</f>
        <v>1</v>
      </c>
      <c r="AH695" s="90" t="b">
        <f>OR(MONTH(Taulukko1[[#This Row],[Loppu PVM]])&lt;=6,AND(MONTH(Taulukko1[[#This Row],[Loppu PVM]] )=6))</f>
        <v>1</v>
      </c>
    </row>
    <row r="696" spans="1:34" ht="12.75" customHeight="1">
      <c r="A696" t="s">
        <v>148</v>
      </c>
      <c r="B696" s="23">
        <v>39832</v>
      </c>
      <c r="C696" t="s">
        <v>2376</v>
      </c>
      <c r="F696" s="4"/>
      <c r="G696" s="5">
        <v>64</v>
      </c>
      <c r="H696" s="22">
        <v>5000</v>
      </c>
      <c r="I696" s="126">
        <f>INDEX('TOL2008'!B:B,MATCH(A696,'TOL2008'!A:A,0))</f>
        <v>17120</v>
      </c>
      <c r="J696" s="126" t="str">
        <f>INDEX(Pääluokka!$H$2:$H$100,MATCH(VALUE(LEFT(Taulukko1[[#This Row],[TOL2008]],2)),Pääluokka!$G$2:$G$100,0))</f>
        <v>Teollisuus</v>
      </c>
      <c r="K696" s="126" t="str">
        <f>INDEX(Pääluokka!$I$2:$I$100,MATCH(VALUE(LEFT(Taulukko1[[#This Row],[TOL2008]],2)),Pääluokka!$G$2:$G$100,0))</f>
        <v>Teollisuus (C-E)</v>
      </c>
      <c r="L696" s="41" t="str">
        <f t="shared" si="100"/>
        <v>NA</v>
      </c>
      <c r="M696" s="43">
        <f t="shared" si="101"/>
        <v>39832</v>
      </c>
      <c r="N696" s="43">
        <f t="shared" si="102"/>
        <v>39883</v>
      </c>
      <c r="O696" s="43">
        <f t="shared" si="103"/>
        <v>39814</v>
      </c>
      <c r="P696" s="43">
        <f t="shared" si="104"/>
        <v>39873</v>
      </c>
      <c r="Q696" s="41">
        <f t="shared" si="105"/>
        <v>2009</v>
      </c>
      <c r="R696" s="41">
        <f t="shared" si="106"/>
        <v>2009</v>
      </c>
      <c r="S696" s="43" t="str">
        <f>YEAR(Taulukko1[[#This Row],[Alku KK]])&amp;"Q"&amp;ROUNDDOWN((MONTH(Taulukko1[[#This Row],[Alku KK]])-1)/3+1,0)</f>
        <v>2009Q1</v>
      </c>
      <c r="T696" s="43" t="str">
        <f>YEAR(Taulukko1[[#This Row],[Loppu KK]])&amp;"Q"&amp;ROUNDDOWN((MONTH(Taulukko1[[#This Row],[Loppu KK]])-1)/3+1,0)</f>
        <v>2009Q1</v>
      </c>
      <c r="U696" s="66">
        <f>IF(COUNT(Taulukko1[[#This Row],[Neuvottelujen alaiset ]])=1,Taulukko1[[#This Row],[Neuvottelujen alaiset ]],Taulukko1[[#This Row],[Vähennystarve]])</f>
        <v>5000</v>
      </c>
      <c r="V696" s="44" t="str">
        <f t="shared" si="107"/>
        <v>NA</v>
      </c>
      <c r="W696" s="44">
        <f t="shared" si="108"/>
        <v>1.2800000000000001E-2</v>
      </c>
      <c r="X696" s="44" t="str">
        <f t="shared" si="109"/>
        <v>NA</v>
      </c>
      <c r="Y696" s="90" t="b">
        <f>AND(MONTH(Taulukko1[[#This Row],[Alku PVM]] )=6,DAY(Taulukko1[[#This Row],[Alku PVM]] )&gt;19)</f>
        <v>0</v>
      </c>
      <c r="Z696" s="90" t="b">
        <f>AND(MONTH(Taulukko1[[#This Row],[Loppu PVM]] )=6,DAY(Taulukko1[[#This Row],[Loppu PVM]] )&gt;19)</f>
        <v>0</v>
      </c>
      <c r="AA696" s="90" t="b">
        <f>OR(MONTH(Taulukko1[[#This Row],[Alku PVM]] )&lt;=5,AND(MONTH(Taulukko1[[#This Row],[Alku PVM]] )=6,DAY(Taulukko1[[#This Row],[Alku PVM]] )&lt;20))</f>
        <v>1</v>
      </c>
      <c r="AB696" s="90" t="b">
        <f>OR(MONTH(Taulukko1[[#This Row],[Loppu PVM]])&lt;=5,AND(MONTH(Taulukko1[[#This Row],[Loppu PVM]] )=6,DAY(Taulukko1[[#This Row],[Loppu PVM]])&lt;20))</f>
        <v>1</v>
      </c>
      <c r="AC696" s="90" t="b">
        <f>OR(MONTH(Taulukko1[[#This Row],[Alku PVM]] )&lt;=3,AND(MONTH(Taulukko1[[#This Row],[Alku PVM]] )=3))</f>
        <v>1</v>
      </c>
      <c r="AD696" s="90" t="b">
        <f>OR(MONTH(Taulukko1[[#This Row],[Loppu PVM]] )&lt;=3,AND(MONTH(Taulukko1[[#This Row],[Loppu PVM]] )=3))</f>
        <v>1</v>
      </c>
      <c r="AE696" s="90" t="b">
        <f>OR(MONTH(Taulukko1[[#This Row],[Alku PVM]] )&lt;=9,AND(MONTH(Taulukko1[[#This Row],[Alku PVM]] )=9))</f>
        <v>1</v>
      </c>
      <c r="AF696" s="90" t="b">
        <f>OR(MONTH(Taulukko1[[#This Row],[Loppu PVM]])&lt;=9,AND(MONTH(Taulukko1[[#This Row],[Loppu PVM]] )=9))</f>
        <v>1</v>
      </c>
      <c r="AG696" s="90" t="b">
        <f>OR(MONTH(Taulukko1[[#This Row],[Alku PVM]] )&lt;=6,AND(MONTH(Taulukko1[[#This Row],[Alku PVM]] )=6))</f>
        <v>1</v>
      </c>
      <c r="AH696" s="90" t="b">
        <f>OR(MONTH(Taulukko1[[#This Row],[Loppu PVM]])&lt;=6,AND(MONTH(Taulukko1[[#This Row],[Loppu PVM]] )=6))</f>
        <v>1</v>
      </c>
    </row>
    <row r="697" spans="1:34" ht="12.75" customHeight="1">
      <c r="A697" t="s">
        <v>2354</v>
      </c>
      <c r="B697" s="23">
        <v>39832</v>
      </c>
      <c r="C697" t="s">
        <v>2353</v>
      </c>
      <c r="F697" s="4">
        <v>39848</v>
      </c>
      <c r="G697" s="5">
        <v>0</v>
      </c>
      <c r="H697" s="16">
        <v>100</v>
      </c>
      <c r="I697" s="126" t="e">
        <f>INDEX('TOL2008'!B:B,MATCH(A697,'TOL2008'!A:A,0))</f>
        <v>#N/A</v>
      </c>
      <c r="J697" s="126" t="e">
        <f>INDEX(Pääluokka!$H$2:$H$100,MATCH(VALUE(LEFT(Taulukko1[[#This Row],[TOL2008]],2)),Pääluokka!$G$2:$G$100,0))</f>
        <v>#N/A</v>
      </c>
      <c r="K697" s="126" t="e">
        <f>INDEX(Pääluokka!$I$2:$I$100,MATCH(VALUE(LEFT(Taulukko1[[#This Row],[TOL2008]],2)),Pääluokka!$G$2:$G$100,0))</f>
        <v>#N/A</v>
      </c>
      <c r="L697" s="41">
        <f t="shared" si="100"/>
        <v>16</v>
      </c>
      <c r="M697" s="43">
        <f t="shared" si="101"/>
        <v>39832</v>
      </c>
      <c r="N697" s="43">
        <f t="shared" si="102"/>
        <v>39848</v>
      </c>
      <c r="O697" s="43">
        <f t="shared" si="103"/>
        <v>39814</v>
      </c>
      <c r="P697" s="43">
        <f t="shared" si="104"/>
        <v>39845</v>
      </c>
      <c r="Q697" s="41">
        <f t="shared" si="105"/>
        <v>2009</v>
      </c>
      <c r="R697" s="41">
        <f t="shared" si="106"/>
        <v>2009</v>
      </c>
      <c r="S697" s="43" t="str">
        <f>YEAR(Taulukko1[[#This Row],[Alku KK]])&amp;"Q"&amp;ROUNDDOWN((MONTH(Taulukko1[[#This Row],[Alku KK]])-1)/3+1,0)</f>
        <v>2009Q1</v>
      </c>
      <c r="T697" s="43" t="str">
        <f>YEAR(Taulukko1[[#This Row],[Loppu KK]])&amp;"Q"&amp;ROUNDDOWN((MONTH(Taulukko1[[#This Row],[Loppu KK]])-1)/3+1,0)</f>
        <v>2009Q1</v>
      </c>
      <c r="U697" s="66">
        <f>IF(COUNT(Taulukko1[[#This Row],[Neuvottelujen alaiset ]])=1,Taulukko1[[#This Row],[Neuvottelujen alaiset ]],Taulukko1[[#This Row],[Vähennystarve]])</f>
        <v>100</v>
      </c>
      <c r="V697" s="44" t="str">
        <f t="shared" si="107"/>
        <v>NA</v>
      </c>
      <c r="W697" s="44">
        <f t="shared" si="108"/>
        <v>0</v>
      </c>
      <c r="X697" s="44" t="str">
        <f t="shared" si="109"/>
        <v>NA</v>
      </c>
      <c r="Y697" s="90" t="b">
        <f>AND(MONTH(Taulukko1[[#This Row],[Alku PVM]] )=6,DAY(Taulukko1[[#This Row],[Alku PVM]] )&gt;19)</f>
        <v>0</v>
      </c>
      <c r="Z697" s="90" t="b">
        <f>AND(MONTH(Taulukko1[[#This Row],[Loppu PVM]] )=6,DAY(Taulukko1[[#This Row],[Loppu PVM]] )&gt;19)</f>
        <v>0</v>
      </c>
      <c r="AA697" s="90" t="b">
        <f>OR(MONTH(Taulukko1[[#This Row],[Alku PVM]] )&lt;=5,AND(MONTH(Taulukko1[[#This Row],[Alku PVM]] )=6,DAY(Taulukko1[[#This Row],[Alku PVM]] )&lt;20))</f>
        <v>1</v>
      </c>
      <c r="AB697" s="90" t="b">
        <f>OR(MONTH(Taulukko1[[#This Row],[Loppu PVM]])&lt;=5,AND(MONTH(Taulukko1[[#This Row],[Loppu PVM]] )=6,DAY(Taulukko1[[#This Row],[Loppu PVM]])&lt;20))</f>
        <v>1</v>
      </c>
      <c r="AC697" s="90" t="b">
        <f>OR(MONTH(Taulukko1[[#This Row],[Alku PVM]] )&lt;=3,AND(MONTH(Taulukko1[[#This Row],[Alku PVM]] )=3))</f>
        <v>1</v>
      </c>
      <c r="AD697" s="90" t="b">
        <f>OR(MONTH(Taulukko1[[#This Row],[Loppu PVM]] )&lt;=3,AND(MONTH(Taulukko1[[#This Row],[Loppu PVM]] )=3))</f>
        <v>1</v>
      </c>
      <c r="AE697" s="90" t="b">
        <f>OR(MONTH(Taulukko1[[#This Row],[Alku PVM]] )&lt;=9,AND(MONTH(Taulukko1[[#This Row],[Alku PVM]] )=9))</f>
        <v>1</v>
      </c>
      <c r="AF697" s="90" t="b">
        <f>OR(MONTH(Taulukko1[[#This Row],[Loppu PVM]])&lt;=9,AND(MONTH(Taulukko1[[#This Row],[Loppu PVM]] )=9))</f>
        <v>1</v>
      </c>
      <c r="AG697" s="90" t="b">
        <f>OR(MONTH(Taulukko1[[#This Row],[Alku PVM]] )&lt;=6,AND(MONTH(Taulukko1[[#This Row],[Alku PVM]] )=6))</f>
        <v>1</v>
      </c>
      <c r="AH697" s="90" t="b">
        <f>OR(MONTH(Taulukko1[[#This Row],[Loppu PVM]])&lt;=6,AND(MONTH(Taulukko1[[#This Row],[Loppu PVM]] )=6))</f>
        <v>1</v>
      </c>
    </row>
    <row r="698" spans="1:34" ht="12.75" customHeight="1">
      <c r="A698" t="s">
        <v>511</v>
      </c>
      <c r="B698" s="23">
        <v>39833</v>
      </c>
      <c r="C698" t="s">
        <v>2929</v>
      </c>
      <c r="F698" s="4">
        <v>39878</v>
      </c>
      <c r="G698" s="5">
        <v>0</v>
      </c>
      <c r="H698" s="22">
        <v>200</v>
      </c>
      <c r="I698" s="126">
        <f>INDEX('TOL2008'!B:B,MATCH(A698,'TOL2008'!A:A,0))</f>
        <v>18120</v>
      </c>
      <c r="J698" s="126" t="str">
        <f>INDEX(Pääluokka!$H$2:$H$100,MATCH(VALUE(LEFT(Taulukko1[[#This Row],[TOL2008]],2)),Pääluokka!$G$2:$G$100,0))</f>
        <v>Teollisuus</v>
      </c>
      <c r="K698" s="126" t="str">
        <f>INDEX(Pääluokka!$I$2:$I$100,MATCH(VALUE(LEFT(Taulukko1[[#This Row],[TOL2008]],2)),Pääluokka!$G$2:$G$100,0))</f>
        <v>Teollisuus (C-E)</v>
      </c>
      <c r="L698" s="41">
        <f t="shared" si="100"/>
        <v>45</v>
      </c>
      <c r="M698" s="43">
        <f t="shared" si="101"/>
        <v>39833</v>
      </c>
      <c r="N698" s="43">
        <f t="shared" si="102"/>
        <v>39878</v>
      </c>
      <c r="O698" s="43">
        <f t="shared" si="103"/>
        <v>39814</v>
      </c>
      <c r="P698" s="43">
        <f t="shared" si="104"/>
        <v>39873</v>
      </c>
      <c r="Q698" s="41">
        <f t="shared" si="105"/>
        <v>2009</v>
      </c>
      <c r="R698" s="41">
        <f t="shared" si="106"/>
        <v>2009</v>
      </c>
      <c r="S698" s="43" t="str">
        <f>YEAR(Taulukko1[[#This Row],[Alku KK]])&amp;"Q"&amp;ROUNDDOWN((MONTH(Taulukko1[[#This Row],[Alku KK]])-1)/3+1,0)</f>
        <v>2009Q1</v>
      </c>
      <c r="T698" s="43" t="str">
        <f>YEAR(Taulukko1[[#This Row],[Loppu KK]])&amp;"Q"&amp;ROUNDDOWN((MONTH(Taulukko1[[#This Row],[Loppu KK]])-1)/3+1,0)</f>
        <v>2009Q1</v>
      </c>
      <c r="U698" s="66">
        <f>IF(COUNT(Taulukko1[[#This Row],[Neuvottelujen alaiset ]])=1,Taulukko1[[#This Row],[Neuvottelujen alaiset ]],Taulukko1[[#This Row],[Vähennystarve]])</f>
        <v>200</v>
      </c>
      <c r="V698" s="44" t="str">
        <f t="shared" si="107"/>
        <v>NA</v>
      </c>
      <c r="W698" s="44">
        <f t="shared" si="108"/>
        <v>0</v>
      </c>
      <c r="X698" s="44" t="str">
        <f t="shared" si="109"/>
        <v>NA</v>
      </c>
      <c r="Y698" s="90" t="b">
        <f>AND(MONTH(Taulukko1[[#This Row],[Alku PVM]] )=6,DAY(Taulukko1[[#This Row],[Alku PVM]] )&gt;19)</f>
        <v>0</v>
      </c>
      <c r="Z698" s="90" t="b">
        <f>AND(MONTH(Taulukko1[[#This Row],[Loppu PVM]] )=6,DAY(Taulukko1[[#This Row],[Loppu PVM]] )&gt;19)</f>
        <v>0</v>
      </c>
      <c r="AA698" s="90" t="b">
        <f>OR(MONTH(Taulukko1[[#This Row],[Alku PVM]] )&lt;=5,AND(MONTH(Taulukko1[[#This Row],[Alku PVM]] )=6,DAY(Taulukko1[[#This Row],[Alku PVM]] )&lt;20))</f>
        <v>1</v>
      </c>
      <c r="AB698" s="90" t="b">
        <f>OR(MONTH(Taulukko1[[#This Row],[Loppu PVM]])&lt;=5,AND(MONTH(Taulukko1[[#This Row],[Loppu PVM]] )=6,DAY(Taulukko1[[#This Row],[Loppu PVM]])&lt;20))</f>
        <v>1</v>
      </c>
      <c r="AC698" s="90" t="b">
        <f>OR(MONTH(Taulukko1[[#This Row],[Alku PVM]] )&lt;=3,AND(MONTH(Taulukko1[[#This Row],[Alku PVM]] )=3))</f>
        <v>1</v>
      </c>
      <c r="AD698" s="90" t="b">
        <f>OR(MONTH(Taulukko1[[#This Row],[Loppu PVM]] )&lt;=3,AND(MONTH(Taulukko1[[#This Row],[Loppu PVM]] )=3))</f>
        <v>1</v>
      </c>
      <c r="AE698" s="90" t="b">
        <f>OR(MONTH(Taulukko1[[#This Row],[Alku PVM]] )&lt;=9,AND(MONTH(Taulukko1[[#This Row],[Alku PVM]] )=9))</f>
        <v>1</v>
      </c>
      <c r="AF698" s="90" t="b">
        <f>OR(MONTH(Taulukko1[[#This Row],[Loppu PVM]])&lt;=9,AND(MONTH(Taulukko1[[#This Row],[Loppu PVM]] )=9))</f>
        <v>1</v>
      </c>
      <c r="AG698" s="90" t="b">
        <f>OR(MONTH(Taulukko1[[#This Row],[Alku PVM]] )&lt;=6,AND(MONTH(Taulukko1[[#This Row],[Alku PVM]] )=6))</f>
        <v>1</v>
      </c>
      <c r="AH698" s="90" t="b">
        <f>OR(MONTH(Taulukko1[[#This Row],[Loppu PVM]])&lt;=6,AND(MONTH(Taulukko1[[#This Row],[Loppu PVM]] )=6))</f>
        <v>1</v>
      </c>
    </row>
    <row r="699" spans="1:34" ht="12.75" customHeight="1">
      <c r="A699" t="s">
        <v>321</v>
      </c>
      <c r="B699" s="23">
        <v>39833</v>
      </c>
      <c r="C699" t="s">
        <v>2626</v>
      </c>
      <c r="E699" s="62">
        <v>50</v>
      </c>
      <c r="F699" s="4">
        <v>39881</v>
      </c>
      <c r="G699" s="5">
        <v>33</v>
      </c>
      <c r="H699" s="22">
        <v>280</v>
      </c>
      <c r="I699" s="126">
        <f>INDEX('TOL2008'!B:B,MATCH(A699,'TOL2008'!A:A,0))</f>
        <v>22110</v>
      </c>
      <c r="J699" s="126" t="str">
        <f>INDEX(Pääluokka!$H$2:$H$100,MATCH(VALUE(LEFT(Taulukko1[[#This Row],[TOL2008]],2)),Pääluokka!$G$2:$G$100,0))</f>
        <v>Teollisuus</v>
      </c>
      <c r="K699" s="126" t="str">
        <f>INDEX(Pääluokka!$I$2:$I$100,MATCH(VALUE(LEFT(Taulukko1[[#This Row],[TOL2008]],2)),Pääluokka!$G$2:$G$100,0))</f>
        <v>Teollisuus (C-E)</v>
      </c>
      <c r="L699" s="41">
        <f t="shared" si="100"/>
        <v>48</v>
      </c>
      <c r="M699" s="43">
        <f t="shared" si="101"/>
        <v>39833</v>
      </c>
      <c r="N699" s="43">
        <f t="shared" si="102"/>
        <v>39881</v>
      </c>
      <c r="O699" s="43">
        <f t="shared" si="103"/>
        <v>39814</v>
      </c>
      <c r="P699" s="43">
        <f t="shared" si="104"/>
        <v>39873</v>
      </c>
      <c r="Q699" s="41">
        <f t="shared" si="105"/>
        <v>2009</v>
      </c>
      <c r="R699" s="41">
        <f t="shared" si="106"/>
        <v>2009</v>
      </c>
      <c r="S699" s="43" t="str">
        <f>YEAR(Taulukko1[[#This Row],[Alku KK]])&amp;"Q"&amp;ROUNDDOWN((MONTH(Taulukko1[[#This Row],[Alku KK]])-1)/3+1,0)</f>
        <v>2009Q1</v>
      </c>
      <c r="T699" s="43" t="str">
        <f>YEAR(Taulukko1[[#This Row],[Loppu KK]])&amp;"Q"&amp;ROUNDDOWN((MONTH(Taulukko1[[#This Row],[Loppu KK]])-1)/3+1,0)</f>
        <v>2009Q1</v>
      </c>
      <c r="U699" s="66">
        <f>IF(COUNT(Taulukko1[[#This Row],[Neuvottelujen alaiset ]])=1,Taulukko1[[#This Row],[Neuvottelujen alaiset ]],Taulukko1[[#This Row],[Vähennystarve]])</f>
        <v>280</v>
      </c>
      <c r="V699" s="44">
        <f t="shared" si="107"/>
        <v>0.17857142857142858</v>
      </c>
      <c r="W699" s="44">
        <f t="shared" si="108"/>
        <v>0.11785714285714285</v>
      </c>
      <c r="X699" s="44">
        <f t="shared" si="109"/>
        <v>0.66</v>
      </c>
      <c r="Y699" s="90" t="b">
        <f>AND(MONTH(Taulukko1[[#This Row],[Alku PVM]] )=6,DAY(Taulukko1[[#This Row],[Alku PVM]] )&gt;19)</f>
        <v>0</v>
      </c>
      <c r="Z699" s="90" t="b">
        <f>AND(MONTH(Taulukko1[[#This Row],[Loppu PVM]] )=6,DAY(Taulukko1[[#This Row],[Loppu PVM]] )&gt;19)</f>
        <v>0</v>
      </c>
      <c r="AA699" s="90" t="b">
        <f>OR(MONTH(Taulukko1[[#This Row],[Alku PVM]] )&lt;=5,AND(MONTH(Taulukko1[[#This Row],[Alku PVM]] )=6,DAY(Taulukko1[[#This Row],[Alku PVM]] )&lt;20))</f>
        <v>1</v>
      </c>
      <c r="AB699" s="90" t="b">
        <f>OR(MONTH(Taulukko1[[#This Row],[Loppu PVM]])&lt;=5,AND(MONTH(Taulukko1[[#This Row],[Loppu PVM]] )=6,DAY(Taulukko1[[#This Row],[Loppu PVM]])&lt;20))</f>
        <v>1</v>
      </c>
      <c r="AC699" s="90" t="b">
        <f>OR(MONTH(Taulukko1[[#This Row],[Alku PVM]] )&lt;=3,AND(MONTH(Taulukko1[[#This Row],[Alku PVM]] )=3))</f>
        <v>1</v>
      </c>
      <c r="AD699" s="90" t="b">
        <f>OR(MONTH(Taulukko1[[#This Row],[Loppu PVM]] )&lt;=3,AND(MONTH(Taulukko1[[#This Row],[Loppu PVM]] )=3))</f>
        <v>1</v>
      </c>
      <c r="AE699" s="90" t="b">
        <f>OR(MONTH(Taulukko1[[#This Row],[Alku PVM]] )&lt;=9,AND(MONTH(Taulukko1[[#This Row],[Alku PVM]] )=9))</f>
        <v>1</v>
      </c>
      <c r="AF699" s="90" t="b">
        <f>OR(MONTH(Taulukko1[[#This Row],[Loppu PVM]])&lt;=9,AND(MONTH(Taulukko1[[#This Row],[Loppu PVM]] )=9))</f>
        <v>1</v>
      </c>
      <c r="AG699" s="90" t="b">
        <f>OR(MONTH(Taulukko1[[#This Row],[Alku PVM]] )&lt;=6,AND(MONTH(Taulukko1[[#This Row],[Alku PVM]] )=6))</f>
        <v>1</v>
      </c>
      <c r="AH699" s="90" t="b">
        <f>OR(MONTH(Taulukko1[[#This Row],[Loppu PVM]])&lt;=6,AND(MONTH(Taulukko1[[#This Row],[Loppu PVM]] )=6))</f>
        <v>1</v>
      </c>
    </row>
    <row r="700" spans="1:34" ht="12.75" customHeight="1">
      <c r="A700" t="s">
        <v>2565</v>
      </c>
      <c r="B700" s="23">
        <v>39833</v>
      </c>
      <c r="C700" t="s">
        <v>2564</v>
      </c>
      <c r="F700" s="4">
        <v>39875</v>
      </c>
      <c r="G700" s="5">
        <v>28</v>
      </c>
      <c r="H700" s="22">
        <v>340</v>
      </c>
      <c r="I700" s="126" t="e">
        <f>INDEX('TOL2008'!B:B,MATCH(A700,'TOL2008'!A:A,0))</f>
        <v>#N/A</v>
      </c>
      <c r="J700" s="126" t="e">
        <f>INDEX(Pääluokka!$H$2:$H$100,MATCH(VALUE(LEFT(Taulukko1[[#This Row],[TOL2008]],2)),Pääluokka!$G$2:$G$100,0))</f>
        <v>#N/A</v>
      </c>
      <c r="K700" s="126" t="e">
        <f>INDEX(Pääluokka!$I$2:$I$100,MATCH(VALUE(LEFT(Taulukko1[[#This Row],[TOL2008]],2)),Pääluokka!$G$2:$G$100,0))</f>
        <v>#N/A</v>
      </c>
      <c r="L700" s="41">
        <f t="shared" si="100"/>
        <v>42</v>
      </c>
      <c r="M700" s="43">
        <f t="shared" si="101"/>
        <v>39833</v>
      </c>
      <c r="N700" s="43">
        <f t="shared" si="102"/>
        <v>39875</v>
      </c>
      <c r="O700" s="43">
        <f t="shared" si="103"/>
        <v>39814</v>
      </c>
      <c r="P700" s="43">
        <f t="shared" si="104"/>
        <v>39873</v>
      </c>
      <c r="Q700" s="41">
        <f t="shared" si="105"/>
        <v>2009</v>
      </c>
      <c r="R700" s="41">
        <f t="shared" si="106"/>
        <v>2009</v>
      </c>
      <c r="S700" s="43" t="str">
        <f>YEAR(Taulukko1[[#This Row],[Alku KK]])&amp;"Q"&amp;ROUNDDOWN((MONTH(Taulukko1[[#This Row],[Alku KK]])-1)/3+1,0)</f>
        <v>2009Q1</v>
      </c>
      <c r="T700" s="43" t="str">
        <f>YEAR(Taulukko1[[#This Row],[Loppu KK]])&amp;"Q"&amp;ROUNDDOWN((MONTH(Taulukko1[[#This Row],[Loppu KK]])-1)/3+1,0)</f>
        <v>2009Q1</v>
      </c>
      <c r="U700" s="66">
        <f>IF(COUNT(Taulukko1[[#This Row],[Neuvottelujen alaiset ]])=1,Taulukko1[[#This Row],[Neuvottelujen alaiset ]],Taulukko1[[#This Row],[Vähennystarve]])</f>
        <v>340</v>
      </c>
      <c r="V700" s="44" t="str">
        <f t="shared" si="107"/>
        <v>NA</v>
      </c>
      <c r="W700" s="44">
        <f t="shared" si="108"/>
        <v>8.2352941176470587E-2</v>
      </c>
      <c r="X700" s="44" t="str">
        <f t="shared" si="109"/>
        <v>NA</v>
      </c>
      <c r="Y700" s="90" t="b">
        <f>AND(MONTH(Taulukko1[[#This Row],[Alku PVM]] )=6,DAY(Taulukko1[[#This Row],[Alku PVM]] )&gt;19)</f>
        <v>0</v>
      </c>
      <c r="Z700" s="90" t="b">
        <f>AND(MONTH(Taulukko1[[#This Row],[Loppu PVM]] )=6,DAY(Taulukko1[[#This Row],[Loppu PVM]] )&gt;19)</f>
        <v>0</v>
      </c>
      <c r="AA700" s="90" t="b">
        <f>OR(MONTH(Taulukko1[[#This Row],[Alku PVM]] )&lt;=5,AND(MONTH(Taulukko1[[#This Row],[Alku PVM]] )=6,DAY(Taulukko1[[#This Row],[Alku PVM]] )&lt;20))</f>
        <v>1</v>
      </c>
      <c r="AB700" s="90" t="b">
        <f>OR(MONTH(Taulukko1[[#This Row],[Loppu PVM]])&lt;=5,AND(MONTH(Taulukko1[[#This Row],[Loppu PVM]] )=6,DAY(Taulukko1[[#This Row],[Loppu PVM]])&lt;20))</f>
        <v>1</v>
      </c>
      <c r="AC700" s="90" t="b">
        <f>OR(MONTH(Taulukko1[[#This Row],[Alku PVM]] )&lt;=3,AND(MONTH(Taulukko1[[#This Row],[Alku PVM]] )=3))</f>
        <v>1</v>
      </c>
      <c r="AD700" s="90" t="b">
        <f>OR(MONTH(Taulukko1[[#This Row],[Loppu PVM]] )&lt;=3,AND(MONTH(Taulukko1[[#This Row],[Loppu PVM]] )=3))</f>
        <v>1</v>
      </c>
      <c r="AE700" s="90" t="b">
        <f>OR(MONTH(Taulukko1[[#This Row],[Alku PVM]] )&lt;=9,AND(MONTH(Taulukko1[[#This Row],[Alku PVM]] )=9))</f>
        <v>1</v>
      </c>
      <c r="AF700" s="90" t="b">
        <f>OR(MONTH(Taulukko1[[#This Row],[Loppu PVM]])&lt;=9,AND(MONTH(Taulukko1[[#This Row],[Loppu PVM]] )=9))</f>
        <v>1</v>
      </c>
      <c r="AG700" s="90" t="b">
        <f>OR(MONTH(Taulukko1[[#This Row],[Alku PVM]] )&lt;=6,AND(MONTH(Taulukko1[[#This Row],[Alku PVM]] )=6))</f>
        <v>1</v>
      </c>
      <c r="AH700" s="90" t="b">
        <f>OR(MONTH(Taulukko1[[#This Row],[Loppu PVM]])&lt;=6,AND(MONTH(Taulukko1[[#This Row],[Loppu PVM]] )=6))</f>
        <v>1</v>
      </c>
    </row>
    <row r="701" spans="1:34" ht="12.75" customHeight="1">
      <c r="A701" t="s">
        <v>2541</v>
      </c>
      <c r="B701" s="23">
        <v>39833</v>
      </c>
      <c r="C701" t="s">
        <v>2543</v>
      </c>
      <c r="F701" s="4">
        <v>39903</v>
      </c>
      <c r="G701" s="5">
        <v>11</v>
      </c>
      <c r="H701" s="22">
        <v>500</v>
      </c>
      <c r="I701" s="126" t="e">
        <f>INDEX('TOL2008'!B:B,MATCH(A701,'TOL2008'!A:A,0))</f>
        <v>#N/A</v>
      </c>
      <c r="J701" s="126" t="e">
        <f>INDEX(Pääluokka!$H$2:$H$100,MATCH(VALUE(LEFT(Taulukko1[[#This Row],[TOL2008]],2)),Pääluokka!$G$2:$G$100,0))</f>
        <v>#N/A</v>
      </c>
      <c r="K701" s="126" t="e">
        <f>INDEX(Pääluokka!$I$2:$I$100,MATCH(VALUE(LEFT(Taulukko1[[#This Row],[TOL2008]],2)),Pääluokka!$G$2:$G$100,0))</f>
        <v>#N/A</v>
      </c>
      <c r="L701" s="41">
        <f t="shared" si="100"/>
        <v>70</v>
      </c>
      <c r="M701" s="43">
        <f t="shared" si="101"/>
        <v>39833</v>
      </c>
      <c r="N701" s="43">
        <f t="shared" si="102"/>
        <v>39903</v>
      </c>
      <c r="O701" s="43">
        <f t="shared" si="103"/>
        <v>39814</v>
      </c>
      <c r="P701" s="43">
        <f t="shared" si="104"/>
        <v>39873</v>
      </c>
      <c r="Q701" s="41">
        <f t="shared" si="105"/>
        <v>2009</v>
      </c>
      <c r="R701" s="41">
        <f t="shared" si="106"/>
        <v>2009</v>
      </c>
      <c r="S701" s="43" t="str">
        <f>YEAR(Taulukko1[[#This Row],[Alku KK]])&amp;"Q"&amp;ROUNDDOWN((MONTH(Taulukko1[[#This Row],[Alku KK]])-1)/3+1,0)</f>
        <v>2009Q1</v>
      </c>
      <c r="T701" s="43" t="str">
        <f>YEAR(Taulukko1[[#This Row],[Loppu KK]])&amp;"Q"&amp;ROUNDDOWN((MONTH(Taulukko1[[#This Row],[Loppu KK]])-1)/3+1,0)</f>
        <v>2009Q1</v>
      </c>
      <c r="U701" s="66">
        <f>IF(COUNT(Taulukko1[[#This Row],[Neuvottelujen alaiset ]])=1,Taulukko1[[#This Row],[Neuvottelujen alaiset ]],Taulukko1[[#This Row],[Vähennystarve]])</f>
        <v>500</v>
      </c>
      <c r="V701" s="44" t="str">
        <f t="shared" si="107"/>
        <v>NA</v>
      </c>
      <c r="W701" s="44">
        <f t="shared" si="108"/>
        <v>2.1999999999999999E-2</v>
      </c>
      <c r="X701" s="44" t="str">
        <f t="shared" si="109"/>
        <v>NA</v>
      </c>
      <c r="Y701" s="90" t="b">
        <f>AND(MONTH(Taulukko1[[#This Row],[Alku PVM]] )=6,DAY(Taulukko1[[#This Row],[Alku PVM]] )&gt;19)</f>
        <v>0</v>
      </c>
      <c r="Z701" s="90" t="b">
        <f>AND(MONTH(Taulukko1[[#This Row],[Loppu PVM]] )=6,DAY(Taulukko1[[#This Row],[Loppu PVM]] )&gt;19)</f>
        <v>0</v>
      </c>
      <c r="AA701" s="90" t="b">
        <f>OR(MONTH(Taulukko1[[#This Row],[Alku PVM]] )&lt;=5,AND(MONTH(Taulukko1[[#This Row],[Alku PVM]] )=6,DAY(Taulukko1[[#This Row],[Alku PVM]] )&lt;20))</f>
        <v>1</v>
      </c>
      <c r="AB701" s="90" t="b">
        <f>OR(MONTH(Taulukko1[[#This Row],[Loppu PVM]])&lt;=5,AND(MONTH(Taulukko1[[#This Row],[Loppu PVM]] )=6,DAY(Taulukko1[[#This Row],[Loppu PVM]])&lt;20))</f>
        <v>1</v>
      </c>
      <c r="AC701" s="90" t="b">
        <f>OR(MONTH(Taulukko1[[#This Row],[Alku PVM]] )&lt;=3,AND(MONTH(Taulukko1[[#This Row],[Alku PVM]] )=3))</f>
        <v>1</v>
      </c>
      <c r="AD701" s="90" t="b">
        <f>OR(MONTH(Taulukko1[[#This Row],[Loppu PVM]] )&lt;=3,AND(MONTH(Taulukko1[[#This Row],[Loppu PVM]] )=3))</f>
        <v>1</v>
      </c>
      <c r="AE701" s="90" t="b">
        <f>OR(MONTH(Taulukko1[[#This Row],[Alku PVM]] )&lt;=9,AND(MONTH(Taulukko1[[#This Row],[Alku PVM]] )=9))</f>
        <v>1</v>
      </c>
      <c r="AF701" s="90" t="b">
        <f>OR(MONTH(Taulukko1[[#This Row],[Loppu PVM]])&lt;=9,AND(MONTH(Taulukko1[[#This Row],[Loppu PVM]] )=9))</f>
        <v>1</v>
      </c>
      <c r="AG701" s="90" t="b">
        <f>OR(MONTH(Taulukko1[[#This Row],[Alku PVM]] )&lt;=6,AND(MONTH(Taulukko1[[#This Row],[Alku PVM]] )=6))</f>
        <v>1</v>
      </c>
      <c r="AH701" s="90" t="b">
        <f>OR(MONTH(Taulukko1[[#This Row],[Loppu PVM]])&lt;=6,AND(MONTH(Taulukko1[[#This Row],[Loppu PVM]] )=6))</f>
        <v>1</v>
      </c>
    </row>
    <row r="702" spans="1:34" ht="12.75" customHeight="1">
      <c r="A702" t="s">
        <v>1920</v>
      </c>
      <c r="B702" s="23">
        <v>39833</v>
      </c>
      <c r="C702" t="s">
        <v>2475</v>
      </c>
      <c r="E702" s="62">
        <v>45</v>
      </c>
      <c r="F702" s="4">
        <v>39874</v>
      </c>
      <c r="G702" s="5">
        <v>15</v>
      </c>
      <c r="H702" s="16">
        <v>45</v>
      </c>
      <c r="I702" s="126" t="e">
        <f>INDEX('TOL2008'!B:B,MATCH(A702,'TOL2008'!A:A,0))</f>
        <v>#N/A</v>
      </c>
      <c r="J702" s="126" t="e">
        <f>INDEX(Pääluokka!$H$2:$H$100,MATCH(VALUE(LEFT(Taulukko1[[#This Row],[TOL2008]],2)),Pääluokka!$G$2:$G$100,0))</f>
        <v>#N/A</v>
      </c>
      <c r="K702" s="126" t="e">
        <f>INDEX(Pääluokka!$I$2:$I$100,MATCH(VALUE(LEFT(Taulukko1[[#This Row],[TOL2008]],2)),Pääluokka!$G$2:$G$100,0))</f>
        <v>#N/A</v>
      </c>
      <c r="L702" s="41">
        <f t="shared" si="100"/>
        <v>41</v>
      </c>
      <c r="M702" s="43">
        <f t="shared" si="101"/>
        <v>39833</v>
      </c>
      <c r="N702" s="43">
        <f t="shared" si="102"/>
        <v>39874</v>
      </c>
      <c r="O702" s="43">
        <f t="shared" si="103"/>
        <v>39814</v>
      </c>
      <c r="P702" s="43">
        <f t="shared" si="104"/>
        <v>39873</v>
      </c>
      <c r="Q702" s="41">
        <f t="shared" si="105"/>
        <v>2009</v>
      </c>
      <c r="R702" s="41">
        <f t="shared" si="106"/>
        <v>2009</v>
      </c>
      <c r="S702" s="43" t="str">
        <f>YEAR(Taulukko1[[#This Row],[Alku KK]])&amp;"Q"&amp;ROUNDDOWN((MONTH(Taulukko1[[#This Row],[Alku KK]])-1)/3+1,0)</f>
        <v>2009Q1</v>
      </c>
      <c r="T702" s="43" t="str">
        <f>YEAR(Taulukko1[[#This Row],[Loppu KK]])&amp;"Q"&amp;ROUNDDOWN((MONTH(Taulukko1[[#This Row],[Loppu KK]])-1)/3+1,0)</f>
        <v>2009Q1</v>
      </c>
      <c r="U702" s="66">
        <f>IF(COUNT(Taulukko1[[#This Row],[Neuvottelujen alaiset ]])=1,Taulukko1[[#This Row],[Neuvottelujen alaiset ]],Taulukko1[[#This Row],[Vähennystarve]])</f>
        <v>45</v>
      </c>
      <c r="V702" s="44">
        <f t="shared" si="107"/>
        <v>1</v>
      </c>
      <c r="W702" s="44">
        <f t="shared" si="108"/>
        <v>0.33333333333333331</v>
      </c>
      <c r="X702" s="44">
        <f t="shared" si="109"/>
        <v>0.33333333333333331</v>
      </c>
      <c r="Y702" s="90" t="b">
        <f>AND(MONTH(Taulukko1[[#This Row],[Alku PVM]] )=6,DAY(Taulukko1[[#This Row],[Alku PVM]] )&gt;19)</f>
        <v>0</v>
      </c>
      <c r="Z702" s="90" t="b">
        <f>AND(MONTH(Taulukko1[[#This Row],[Loppu PVM]] )=6,DAY(Taulukko1[[#This Row],[Loppu PVM]] )&gt;19)</f>
        <v>0</v>
      </c>
      <c r="AA702" s="90" t="b">
        <f>OR(MONTH(Taulukko1[[#This Row],[Alku PVM]] )&lt;=5,AND(MONTH(Taulukko1[[#This Row],[Alku PVM]] )=6,DAY(Taulukko1[[#This Row],[Alku PVM]] )&lt;20))</f>
        <v>1</v>
      </c>
      <c r="AB702" s="90" t="b">
        <f>OR(MONTH(Taulukko1[[#This Row],[Loppu PVM]])&lt;=5,AND(MONTH(Taulukko1[[#This Row],[Loppu PVM]] )=6,DAY(Taulukko1[[#This Row],[Loppu PVM]])&lt;20))</f>
        <v>1</v>
      </c>
      <c r="AC702" s="90" t="b">
        <f>OR(MONTH(Taulukko1[[#This Row],[Alku PVM]] )&lt;=3,AND(MONTH(Taulukko1[[#This Row],[Alku PVM]] )=3))</f>
        <v>1</v>
      </c>
      <c r="AD702" s="90" t="b">
        <f>OR(MONTH(Taulukko1[[#This Row],[Loppu PVM]] )&lt;=3,AND(MONTH(Taulukko1[[#This Row],[Loppu PVM]] )=3))</f>
        <v>1</v>
      </c>
      <c r="AE702" s="90" t="b">
        <f>OR(MONTH(Taulukko1[[#This Row],[Alku PVM]] )&lt;=9,AND(MONTH(Taulukko1[[#This Row],[Alku PVM]] )=9))</f>
        <v>1</v>
      </c>
      <c r="AF702" s="90" t="b">
        <f>OR(MONTH(Taulukko1[[#This Row],[Loppu PVM]])&lt;=9,AND(MONTH(Taulukko1[[#This Row],[Loppu PVM]] )=9))</f>
        <v>1</v>
      </c>
      <c r="AG702" s="90" t="b">
        <f>OR(MONTH(Taulukko1[[#This Row],[Alku PVM]] )&lt;=6,AND(MONTH(Taulukko1[[#This Row],[Alku PVM]] )=6))</f>
        <v>1</v>
      </c>
      <c r="AH702" s="90" t="b">
        <f>OR(MONTH(Taulukko1[[#This Row],[Loppu PVM]])&lt;=6,AND(MONTH(Taulukko1[[#This Row],[Loppu PVM]] )=6))</f>
        <v>1</v>
      </c>
    </row>
    <row r="703" spans="1:34" ht="12.75" customHeight="1">
      <c r="A703" t="s">
        <v>2400</v>
      </c>
      <c r="B703" s="23">
        <v>39833</v>
      </c>
      <c r="C703" t="s">
        <v>2399</v>
      </c>
      <c r="E703" s="62">
        <v>30</v>
      </c>
      <c r="F703" s="4">
        <v>39875</v>
      </c>
      <c r="G703" s="5">
        <v>24</v>
      </c>
      <c r="H703" s="16">
        <v>90</v>
      </c>
      <c r="I703" s="126" t="e">
        <f>INDEX('TOL2008'!B:B,MATCH(A703,'TOL2008'!A:A,0))</f>
        <v>#N/A</v>
      </c>
      <c r="J703" s="126" t="e">
        <f>INDEX(Pääluokka!$H$2:$H$100,MATCH(VALUE(LEFT(Taulukko1[[#This Row],[TOL2008]],2)),Pääluokka!$G$2:$G$100,0))</f>
        <v>#N/A</v>
      </c>
      <c r="K703" s="126" t="e">
        <f>INDEX(Pääluokka!$I$2:$I$100,MATCH(VALUE(LEFT(Taulukko1[[#This Row],[TOL2008]],2)),Pääluokka!$G$2:$G$100,0))</f>
        <v>#N/A</v>
      </c>
      <c r="L703" s="41">
        <f t="shared" si="100"/>
        <v>42</v>
      </c>
      <c r="M703" s="43">
        <f t="shared" si="101"/>
        <v>39833</v>
      </c>
      <c r="N703" s="43">
        <f t="shared" si="102"/>
        <v>39875</v>
      </c>
      <c r="O703" s="43">
        <f t="shared" si="103"/>
        <v>39814</v>
      </c>
      <c r="P703" s="43">
        <f t="shared" si="104"/>
        <v>39873</v>
      </c>
      <c r="Q703" s="41">
        <f t="shared" si="105"/>
        <v>2009</v>
      </c>
      <c r="R703" s="41">
        <f t="shared" si="106"/>
        <v>2009</v>
      </c>
      <c r="S703" s="43" t="str">
        <f>YEAR(Taulukko1[[#This Row],[Alku KK]])&amp;"Q"&amp;ROUNDDOWN((MONTH(Taulukko1[[#This Row],[Alku KK]])-1)/3+1,0)</f>
        <v>2009Q1</v>
      </c>
      <c r="T703" s="43" t="str">
        <f>YEAR(Taulukko1[[#This Row],[Loppu KK]])&amp;"Q"&amp;ROUNDDOWN((MONTH(Taulukko1[[#This Row],[Loppu KK]])-1)/3+1,0)</f>
        <v>2009Q1</v>
      </c>
      <c r="U703" s="66">
        <f>IF(COUNT(Taulukko1[[#This Row],[Neuvottelujen alaiset ]])=1,Taulukko1[[#This Row],[Neuvottelujen alaiset ]],Taulukko1[[#This Row],[Vähennystarve]])</f>
        <v>90</v>
      </c>
      <c r="V703" s="44">
        <f t="shared" si="107"/>
        <v>0.33333333333333331</v>
      </c>
      <c r="W703" s="44">
        <f t="shared" si="108"/>
        <v>0.26666666666666666</v>
      </c>
      <c r="X703" s="44">
        <f t="shared" si="109"/>
        <v>0.8</v>
      </c>
      <c r="Y703" s="90" t="b">
        <f>AND(MONTH(Taulukko1[[#This Row],[Alku PVM]] )=6,DAY(Taulukko1[[#This Row],[Alku PVM]] )&gt;19)</f>
        <v>0</v>
      </c>
      <c r="Z703" s="90" t="b">
        <f>AND(MONTH(Taulukko1[[#This Row],[Loppu PVM]] )=6,DAY(Taulukko1[[#This Row],[Loppu PVM]] )&gt;19)</f>
        <v>0</v>
      </c>
      <c r="AA703" s="90" t="b">
        <f>OR(MONTH(Taulukko1[[#This Row],[Alku PVM]] )&lt;=5,AND(MONTH(Taulukko1[[#This Row],[Alku PVM]] )=6,DAY(Taulukko1[[#This Row],[Alku PVM]] )&lt;20))</f>
        <v>1</v>
      </c>
      <c r="AB703" s="90" t="b">
        <f>OR(MONTH(Taulukko1[[#This Row],[Loppu PVM]])&lt;=5,AND(MONTH(Taulukko1[[#This Row],[Loppu PVM]] )=6,DAY(Taulukko1[[#This Row],[Loppu PVM]])&lt;20))</f>
        <v>1</v>
      </c>
      <c r="AC703" s="90" t="b">
        <f>OR(MONTH(Taulukko1[[#This Row],[Alku PVM]] )&lt;=3,AND(MONTH(Taulukko1[[#This Row],[Alku PVM]] )=3))</f>
        <v>1</v>
      </c>
      <c r="AD703" s="90" t="b">
        <f>OR(MONTH(Taulukko1[[#This Row],[Loppu PVM]] )&lt;=3,AND(MONTH(Taulukko1[[#This Row],[Loppu PVM]] )=3))</f>
        <v>1</v>
      </c>
      <c r="AE703" s="90" t="b">
        <f>OR(MONTH(Taulukko1[[#This Row],[Alku PVM]] )&lt;=9,AND(MONTH(Taulukko1[[#This Row],[Alku PVM]] )=9))</f>
        <v>1</v>
      </c>
      <c r="AF703" s="90" t="b">
        <f>OR(MONTH(Taulukko1[[#This Row],[Loppu PVM]])&lt;=9,AND(MONTH(Taulukko1[[#This Row],[Loppu PVM]] )=9))</f>
        <v>1</v>
      </c>
      <c r="AG703" s="90" t="b">
        <f>OR(MONTH(Taulukko1[[#This Row],[Alku PVM]] )&lt;=6,AND(MONTH(Taulukko1[[#This Row],[Alku PVM]] )=6))</f>
        <v>1</v>
      </c>
      <c r="AH703" s="90" t="b">
        <f>OR(MONTH(Taulukko1[[#This Row],[Loppu PVM]])&lt;=6,AND(MONTH(Taulukko1[[#This Row],[Loppu PVM]] )=6))</f>
        <v>1</v>
      </c>
    </row>
    <row r="704" spans="1:34" ht="12.75" customHeight="1">
      <c r="A704" s="21" t="s">
        <v>835</v>
      </c>
      <c r="B704" s="23">
        <v>39833</v>
      </c>
      <c r="C704" s="21" t="s">
        <v>2396</v>
      </c>
      <c r="D704" s="24"/>
      <c r="F704" s="23"/>
      <c r="G704" s="24"/>
      <c r="H704" s="16">
        <v>300</v>
      </c>
      <c r="I704" s="126">
        <f>INDEX('TOL2008'!B:B,MATCH(A704,'TOL2008'!A:A,0))</f>
        <v>47521</v>
      </c>
      <c r="J704" s="126" t="str">
        <f>INDEX(Pääluokka!$H$2:$H$100,MATCH(VALUE(LEFT(Taulukko1[[#This Row],[TOL2008]],2)),Pääluokka!$G$2:$G$100,0))</f>
        <v>Tukku- ja vähittäiskauppa; moottoriajoneuvojen ja moottoripyörien korjaus</v>
      </c>
      <c r="K704" s="126" t="str">
        <f>INDEX(Pääluokka!$I$2:$I$100,MATCH(VALUE(LEFT(Taulukko1[[#This Row],[TOL2008]],2)),Pääluokka!$G$2:$G$100,0))</f>
        <v>Palvelualat (G-N, R, S)</v>
      </c>
      <c r="L704" s="41" t="str">
        <f t="shared" si="100"/>
        <v>NA</v>
      </c>
      <c r="M704" s="43">
        <f t="shared" si="101"/>
        <v>39833</v>
      </c>
      <c r="N704" s="43">
        <f t="shared" si="102"/>
        <v>39884</v>
      </c>
      <c r="O704" s="43">
        <f t="shared" si="103"/>
        <v>39814</v>
      </c>
      <c r="P704" s="43">
        <f t="shared" si="104"/>
        <v>39873</v>
      </c>
      <c r="Q704" s="41">
        <f t="shared" si="105"/>
        <v>2009</v>
      </c>
      <c r="R704" s="41">
        <f t="shared" si="106"/>
        <v>2009</v>
      </c>
      <c r="S704" s="43" t="str">
        <f>YEAR(Taulukko1[[#This Row],[Alku KK]])&amp;"Q"&amp;ROUNDDOWN((MONTH(Taulukko1[[#This Row],[Alku KK]])-1)/3+1,0)</f>
        <v>2009Q1</v>
      </c>
      <c r="T704" s="43" t="str">
        <f>YEAR(Taulukko1[[#This Row],[Loppu KK]])&amp;"Q"&amp;ROUNDDOWN((MONTH(Taulukko1[[#This Row],[Loppu KK]])-1)/3+1,0)</f>
        <v>2009Q1</v>
      </c>
      <c r="U704" s="66">
        <f>IF(COUNT(Taulukko1[[#This Row],[Neuvottelujen alaiset ]])=1,Taulukko1[[#This Row],[Neuvottelujen alaiset ]],Taulukko1[[#This Row],[Vähennystarve]])</f>
        <v>300</v>
      </c>
      <c r="V704" s="44" t="str">
        <f t="shared" si="107"/>
        <v>NA</v>
      </c>
      <c r="W704" s="44" t="str">
        <f t="shared" si="108"/>
        <v>NA</v>
      </c>
      <c r="X704" s="44" t="str">
        <f t="shared" si="109"/>
        <v>NA</v>
      </c>
      <c r="Y704" s="90" t="b">
        <f>AND(MONTH(Taulukko1[[#This Row],[Alku PVM]] )=6,DAY(Taulukko1[[#This Row],[Alku PVM]] )&gt;19)</f>
        <v>0</v>
      </c>
      <c r="Z704" s="90" t="b">
        <f>AND(MONTH(Taulukko1[[#This Row],[Loppu PVM]] )=6,DAY(Taulukko1[[#This Row],[Loppu PVM]] )&gt;19)</f>
        <v>0</v>
      </c>
      <c r="AA704" s="90" t="b">
        <f>OR(MONTH(Taulukko1[[#This Row],[Alku PVM]] )&lt;=5,AND(MONTH(Taulukko1[[#This Row],[Alku PVM]] )=6,DAY(Taulukko1[[#This Row],[Alku PVM]] )&lt;20))</f>
        <v>1</v>
      </c>
      <c r="AB704" s="90" t="b">
        <f>OR(MONTH(Taulukko1[[#This Row],[Loppu PVM]])&lt;=5,AND(MONTH(Taulukko1[[#This Row],[Loppu PVM]] )=6,DAY(Taulukko1[[#This Row],[Loppu PVM]])&lt;20))</f>
        <v>1</v>
      </c>
      <c r="AC704" s="90" t="b">
        <f>OR(MONTH(Taulukko1[[#This Row],[Alku PVM]] )&lt;=3,AND(MONTH(Taulukko1[[#This Row],[Alku PVM]] )=3))</f>
        <v>1</v>
      </c>
      <c r="AD704" s="90" t="b">
        <f>OR(MONTH(Taulukko1[[#This Row],[Loppu PVM]] )&lt;=3,AND(MONTH(Taulukko1[[#This Row],[Loppu PVM]] )=3))</f>
        <v>1</v>
      </c>
      <c r="AE704" s="90" t="b">
        <f>OR(MONTH(Taulukko1[[#This Row],[Alku PVM]] )&lt;=9,AND(MONTH(Taulukko1[[#This Row],[Alku PVM]] )=9))</f>
        <v>1</v>
      </c>
      <c r="AF704" s="90" t="b">
        <f>OR(MONTH(Taulukko1[[#This Row],[Loppu PVM]])&lt;=9,AND(MONTH(Taulukko1[[#This Row],[Loppu PVM]] )=9))</f>
        <v>1</v>
      </c>
      <c r="AG704" s="90" t="b">
        <f>OR(MONTH(Taulukko1[[#This Row],[Alku PVM]] )&lt;=6,AND(MONTH(Taulukko1[[#This Row],[Alku PVM]] )=6))</f>
        <v>1</v>
      </c>
      <c r="AH704" s="90" t="b">
        <f>OR(MONTH(Taulukko1[[#This Row],[Loppu PVM]])&lt;=6,AND(MONTH(Taulukko1[[#This Row],[Loppu PVM]] )=6))</f>
        <v>1</v>
      </c>
    </row>
    <row r="705" spans="1:34" ht="12.75" customHeight="1">
      <c r="A705" t="s">
        <v>205</v>
      </c>
      <c r="B705" s="23">
        <v>39834</v>
      </c>
      <c r="C705" t="s">
        <v>2441</v>
      </c>
      <c r="E705" s="62">
        <v>8</v>
      </c>
      <c r="F705" s="4">
        <v>39854</v>
      </c>
      <c r="G705" s="5">
        <v>0</v>
      </c>
      <c r="H705" s="16">
        <v>8</v>
      </c>
      <c r="I705" s="126">
        <f>INDEX('TOL2008'!B:B,MATCH(A705,'TOL2008'!A:A,0))</f>
        <v>58130</v>
      </c>
      <c r="J705" s="126" t="str">
        <f>INDEX(Pääluokka!$H$2:$H$100,MATCH(VALUE(LEFT(Taulukko1[[#This Row],[TOL2008]],2)),Pääluokka!$G$2:$G$100,0))</f>
        <v>Informaatio ja viestintä</v>
      </c>
      <c r="K705" s="126" t="str">
        <f>INDEX(Pääluokka!$I$2:$I$100,MATCH(VALUE(LEFT(Taulukko1[[#This Row],[TOL2008]],2)),Pääluokka!$G$2:$G$100,0))</f>
        <v>Palvelualat (G-N, R, S)</v>
      </c>
      <c r="L705" s="41">
        <f t="shared" si="100"/>
        <v>20</v>
      </c>
      <c r="M705" s="43">
        <f t="shared" si="101"/>
        <v>39834</v>
      </c>
      <c r="N705" s="43">
        <f t="shared" si="102"/>
        <v>39854</v>
      </c>
      <c r="O705" s="43">
        <f t="shared" si="103"/>
        <v>39814</v>
      </c>
      <c r="P705" s="43">
        <f t="shared" si="104"/>
        <v>39845</v>
      </c>
      <c r="Q705" s="41">
        <f t="shared" si="105"/>
        <v>2009</v>
      </c>
      <c r="R705" s="41">
        <f t="shared" si="106"/>
        <v>2009</v>
      </c>
      <c r="S705" s="43" t="str">
        <f>YEAR(Taulukko1[[#This Row],[Alku KK]])&amp;"Q"&amp;ROUNDDOWN((MONTH(Taulukko1[[#This Row],[Alku KK]])-1)/3+1,0)</f>
        <v>2009Q1</v>
      </c>
      <c r="T705" s="43" t="str">
        <f>YEAR(Taulukko1[[#This Row],[Loppu KK]])&amp;"Q"&amp;ROUNDDOWN((MONTH(Taulukko1[[#This Row],[Loppu KK]])-1)/3+1,0)</f>
        <v>2009Q1</v>
      </c>
      <c r="U705" s="66">
        <f>IF(COUNT(Taulukko1[[#This Row],[Neuvottelujen alaiset ]])=1,Taulukko1[[#This Row],[Neuvottelujen alaiset ]],Taulukko1[[#This Row],[Vähennystarve]])</f>
        <v>8</v>
      </c>
      <c r="V705" s="44">
        <f t="shared" si="107"/>
        <v>1</v>
      </c>
      <c r="W705" s="44">
        <f t="shared" si="108"/>
        <v>0</v>
      </c>
      <c r="X705" s="44">
        <f t="shared" si="109"/>
        <v>0</v>
      </c>
      <c r="Y705" s="90" t="b">
        <f>AND(MONTH(Taulukko1[[#This Row],[Alku PVM]] )=6,DAY(Taulukko1[[#This Row],[Alku PVM]] )&gt;19)</f>
        <v>0</v>
      </c>
      <c r="Z705" s="90" t="b">
        <f>AND(MONTH(Taulukko1[[#This Row],[Loppu PVM]] )=6,DAY(Taulukko1[[#This Row],[Loppu PVM]] )&gt;19)</f>
        <v>0</v>
      </c>
      <c r="AA705" s="90" t="b">
        <f>OR(MONTH(Taulukko1[[#This Row],[Alku PVM]] )&lt;=5,AND(MONTH(Taulukko1[[#This Row],[Alku PVM]] )=6,DAY(Taulukko1[[#This Row],[Alku PVM]] )&lt;20))</f>
        <v>1</v>
      </c>
      <c r="AB705" s="90" t="b">
        <f>OR(MONTH(Taulukko1[[#This Row],[Loppu PVM]])&lt;=5,AND(MONTH(Taulukko1[[#This Row],[Loppu PVM]] )=6,DAY(Taulukko1[[#This Row],[Loppu PVM]])&lt;20))</f>
        <v>1</v>
      </c>
      <c r="AC705" s="90" t="b">
        <f>OR(MONTH(Taulukko1[[#This Row],[Alku PVM]] )&lt;=3,AND(MONTH(Taulukko1[[#This Row],[Alku PVM]] )=3))</f>
        <v>1</v>
      </c>
      <c r="AD705" s="90" t="b">
        <f>OR(MONTH(Taulukko1[[#This Row],[Loppu PVM]] )&lt;=3,AND(MONTH(Taulukko1[[#This Row],[Loppu PVM]] )=3))</f>
        <v>1</v>
      </c>
      <c r="AE705" s="90" t="b">
        <f>OR(MONTH(Taulukko1[[#This Row],[Alku PVM]] )&lt;=9,AND(MONTH(Taulukko1[[#This Row],[Alku PVM]] )=9))</f>
        <v>1</v>
      </c>
      <c r="AF705" s="90" t="b">
        <f>OR(MONTH(Taulukko1[[#This Row],[Loppu PVM]])&lt;=9,AND(MONTH(Taulukko1[[#This Row],[Loppu PVM]] )=9))</f>
        <v>1</v>
      </c>
      <c r="AG705" s="90" t="b">
        <f>OR(MONTH(Taulukko1[[#This Row],[Alku PVM]] )&lt;=6,AND(MONTH(Taulukko1[[#This Row],[Alku PVM]] )=6))</f>
        <v>1</v>
      </c>
      <c r="AH705" s="90" t="b">
        <f>OR(MONTH(Taulukko1[[#This Row],[Loppu PVM]])&lt;=6,AND(MONTH(Taulukko1[[#This Row],[Loppu PVM]] )=6))</f>
        <v>1</v>
      </c>
    </row>
    <row r="706" spans="1:34" ht="12.75" customHeight="1">
      <c r="A706" s="21" t="s">
        <v>182</v>
      </c>
      <c r="B706" s="23">
        <v>39834</v>
      </c>
      <c r="C706" s="21" t="s">
        <v>2411</v>
      </c>
      <c r="D706" s="24"/>
      <c r="F706" s="23">
        <v>39870</v>
      </c>
      <c r="G706" s="24">
        <v>0</v>
      </c>
      <c r="H706" s="22">
        <v>480</v>
      </c>
      <c r="I706" s="126">
        <f>INDEX('TOL2008'!B:B,MATCH(A706,'TOL2008'!A:A,0))</f>
        <v>15200</v>
      </c>
      <c r="J706" s="126" t="str">
        <f>INDEX(Pääluokka!$H$2:$H$100,MATCH(VALUE(LEFT(Taulukko1[[#This Row],[TOL2008]],2)),Pääluokka!$G$2:$G$100,0))</f>
        <v>Teollisuus</v>
      </c>
      <c r="K706" s="126" t="str">
        <f>INDEX(Pääluokka!$I$2:$I$100,MATCH(VALUE(LEFT(Taulukko1[[#This Row],[TOL2008]],2)),Pääluokka!$G$2:$G$100,0))</f>
        <v>Teollisuus (C-E)</v>
      </c>
      <c r="L706" s="41">
        <f t="shared" si="100"/>
        <v>36</v>
      </c>
      <c r="M706" s="43">
        <f t="shared" si="101"/>
        <v>39834</v>
      </c>
      <c r="N706" s="43">
        <f t="shared" si="102"/>
        <v>39870</v>
      </c>
      <c r="O706" s="43">
        <f t="shared" si="103"/>
        <v>39814</v>
      </c>
      <c r="P706" s="43">
        <f t="shared" si="104"/>
        <v>39845</v>
      </c>
      <c r="Q706" s="41">
        <f t="shared" si="105"/>
        <v>2009</v>
      </c>
      <c r="R706" s="41">
        <f t="shared" si="106"/>
        <v>2009</v>
      </c>
      <c r="S706" s="43" t="str">
        <f>YEAR(Taulukko1[[#This Row],[Alku KK]])&amp;"Q"&amp;ROUNDDOWN((MONTH(Taulukko1[[#This Row],[Alku KK]])-1)/3+1,0)</f>
        <v>2009Q1</v>
      </c>
      <c r="T706" s="43" t="str">
        <f>YEAR(Taulukko1[[#This Row],[Loppu KK]])&amp;"Q"&amp;ROUNDDOWN((MONTH(Taulukko1[[#This Row],[Loppu KK]])-1)/3+1,0)</f>
        <v>2009Q1</v>
      </c>
      <c r="U706" s="66">
        <f>IF(COUNT(Taulukko1[[#This Row],[Neuvottelujen alaiset ]])=1,Taulukko1[[#This Row],[Neuvottelujen alaiset ]],Taulukko1[[#This Row],[Vähennystarve]])</f>
        <v>480</v>
      </c>
      <c r="V706" s="44" t="str">
        <f t="shared" si="107"/>
        <v>NA</v>
      </c>
      <c r="W706" s="44">
        <f t="shared" si="108"/>
        <v>0</v>
      </c>
      <c r="X706" s="44" t="str">
        <f t="shared" si="109"/>
        <v>NA</v>
      </c>
      <c r="Y706" s="90" t="b">
        <f>AND(MONTH(Taulukko1[[#This Row],[Alku PVM]] )=6,DAY(Taulukko1[[#This Row],[Alku PVM]] )&gt;19)</f>
        <v>0</v>
      </c>
      <c r="Z706" s="90" t="b">
        <f>AND(MONTH(Taulukko1[[#This Row],[Loppu PVM]] )=6,DAY(Taulukko1[[#This Row],[Loppu PVM]] )&gt;19)</f>
        <v>0</v>
      </c>
      <c r="AA706" s="90" t="b">
        <f>OR(MONTH(Taulukko1[[#This Row],[Alku PVM]] )&lt;=5,AND(MONTH(Taulukko1[[#This Row],[Alku PVM]] )=6,DAY(Taulukko1[[#This Row],[Alku PVM]] )&lt;20))</f>
        <v>1</v>
      </c>
      <c r="AB706" s="90" t="b">
        <f>OR(MONTH(Taulukko1[[#This Row],[Loppu PVM]])&lt;=5,AND(MONTH(Taulukko1[[#This Row],[Loppu PVM]] )=6,DAY(Taulukko1[[#This Row],[Loppu PVM]])&lt;20))</f>
        <v>1</v>
      </c>
      <c r="AC706" s="90" t="b">
        <f>OR(MONTH(Taulukko1[[#This Row],[Alku PVM]] )&lt;=3,AND(MONTH(Taulukko1[[#This Row],[Alku PVM]] )=3))</f>
        <v>1</v>
      </c>
      <c r="AD706" s="90" t="b">
        <f>OR(MONTH(Taulukko1[[#This Row],[Loppu PVM]] )&lt;=3,AND(MONTH(Taulukko1[[#This Row],[Loppu PVM]] )=3))</f>
        <v>1</v>
      </c>
      <c r="AE706" s="90" t="b">
        <f>OR(MONTH(Taulukko1[[#This Row],[Alku PVM]] )&lt;=9,AND(MONTH(Taulukko1[[#This Row],[Alku PVM]] )=9))</f>
        <v>1</v>
      </c>
      <c r="AF706" s="90" t="b">
        <f>OR(MONTH(Taulukko1[[#This Row],[Loppu PVM]])&lt;=9,AND(MONTH(Taulukko1[[#This Row],[Loppu PVM]] )=9))</f>
        <v>1</v>
      </c>
      <c r="AG706" s="90" t="b">
        <f>OR(MONTH(Taulukko1[[#This Row],[Alku PVM]] )&lt;=6,AND(MONTH(Taulukko1[[#This Row],[Alku PVM]] )=6))</f>
        <v>1</v>
      </c>
      <c r="AH706" s="90" t="b">
        <f>OR(MONTH(Taulukko1[[#This Row],[Loppu PVM]])&lt;=6,AND(MONTH(Taulukko1[[#This Row],[Loppu PVM]] )=6))</f>
        <v>1</v>
      </c>
    </row>
    <row r="707" spans="1:34" ht="12.75" customHeight="1">
      <c r="A707" t="s">
        <v>2352</v>
      </c>
      <c r="B707" s="23">
        <v>39834</v>
      </c>
      <c r="C707" t="s">
        <v>2351</v>
      </c>
      <c r="E707" s="62">
        <v>70</v>
      </c>
      <c r="F707" s="4">
        <v>39889</v>
      </c>
      <c r="G707" s="5">
        <v>68</v>
      </c>
      <c r="H707" s="22">
        <v>620</v>
      </c>
      <c r="I707" s="126" t="e">
        <f>INDEX('TOL2008'!B:B,MATCH(A707,'TOL2008'!A:A,0))</f>
        <v>#N/A</v>
      </c>
      <c r="J707" s="126" t="e">
        <f>INDEX(Pääluokka!$H$2:$H$100,MATCH(VALUE(LEFT(Taulukko1[[#This Row],[TOL2008]],2)),Pääluokka!$G$2:$G$100,0))</f>
        <v>#N/A</v>
      </c>
      <c r="K707" s="126" t="e">
        <f>INDEX(Pääluokka!$I$2:$I$100,MATCH(VALUE(LEFT(Taulukko1[[#This Row],[TOL2008]],2)),Pääluokka!$G$2:$G$100,0))</f>
        <v>#N/A</v>
      </c>
      <c r="L707" s="41">
        <f t="shared" ref="L707:L770" si="110">IFERROR(IF(AND(ISNUMBER(B707),ISNUMBER(F707),F707&gt;B707),F707-B707,"NA"),"NA")</f>
        <v>55</v>
      </c>
      <c r="M707" s="43">
        <f t="shared" ref="M707:M770" si="111">IF(ISNUMBER(B707),B707,IF(ISNUMBER(F707),F707-$L$1,"NA"))</f>
        <v>39834</v>
      </c>
      <c r="N707" s="43">
        <f t="shared" ref="N707:N770" si="112">IF(ISNUMBER(F707),F707,IF(ISNUMBER(B707),B707+$L$1,"NA"))</f>
        <v>39889</v>
      </c>
      <c r="O707" s="43">
        <f t="shared" ref="O707:O770" si="113">IFERROR(DATE(YEAR(M707),MONTH(M707),1),"NA")</f>
        <v>39814</v>
      </c>
      <c r="P707" s="43">
        <f t="shared" ref="P707:P770" si="114">IFERROR(DATE(YEAR(N707),MONTH(N707),1),"NA")</f>
        <v>39873</v>
      </c>
      <c r="Q707" s="41">
        <f t="shared" ref="Q707:Q770" si="115">IFERROR(YEAR(O707),"NA")</f>
        <v>2009</v>
      </c>
      <c r="R707" s="41">
        <f t="shared" ref="R707:R770" si="116">IFERROR(YEAR(P707),"NA")</f>
        <v>2009</v>
      </c>
      <c r="S707" s="43" t="str">
        <f>YEAR(Taulukko1[[#This Row],[Alku KK]])&amp;"Q"&amp;ROUNDDOWN((MONTH(Taulukko1[[#This Row],[Alku KK]])-1)/3+1,0)</f>
        <v>2009Q1</v>
      </c>
      <c r="T707" s="43" t="str">
        <f>YEAR(Taulukko1[[#This Row],[Loppu KK]])&amp;"Q"&amp;ROUNDDOWN((MONTH(Taulukko1[[#This Row],[Loppu KK]])-1)/3+1,0)</f>
        <v>2009Q1</v>
      </c>
      <c r="U707" s="66">
        <f>IF(COUNT(Taulukko1[[#This Row],[Neuvottelujen alaiset ]])=1,Taulukko1[[#This Row],[Neuvottelujen alaiset ]],Taulukko1[[#This Row],[Vähennystarve]])</f>
        <v>620</v>
      </c>
      <c r="V707" s="44">
        <f t="shared" ref="V707:V770" si="117">IF(AND(ISNUMBER(E707),ISNUMBER(H707)),E707/H707,"NA")</f>
        <v>0.11290322580645161</v>
      </c>
      <c r="W707" s="44">
        <f t="shared" ref="W707:W770" si="118">IF(AND(ISNUMBER(G707),ISNUMBER(H707)),G707/H707,"NA")</f>
        <v>0.10967741935483871</v>
      </c>
      <c r="X707" s="44">
        <f t="shared" ref="X707:X770" si="119">IF(AND(ISNUMBER(G707),ISNUMBER(E707)),G707/E707,"NA")</f>
        <v>0.97142857142857142</v>
      </c>
      <c r="Y707" s="90" t="b">
        <f>AND(MONTH(Taulukko1[[#This Row],[Alku PVM]] )=6,DAY(Taulukko1[[#This Row],[Alku PVM]] )&gt;19)</f>
        <v>0</v>
      </c>
      <c r="Z707" s="90" t="b">
        <f>AND(MONTH(Taulukko1[[#This Row],[Loppu PVM]] )=6,DAY(Taulukko1[[#This Row],[Loppu PVM]] )&gt;19)</f>
        <v>0</v>
      </c>
      <c r="AA707" s="90" t="b">
        <f>OR(MONTH(Taulukko1[[#This Row],[Alku PVM]] )&lt;=5,AND(MONTH(Taulukko1[[#This Row],[Alku PVM]] )=6,DAY(Taulukko1[[#This Row],[Alku PVM]] )&lt;20))</f>
        <v>1</v>
      </c>
      <c r="AB707" s="90" t="b">
        <f>OR(MONTH(Taulukko1[[#This Row],[Loppu PVM]])&lt;=5,AND(MONTH(Taulukko1[[#This Row],[Loppu PVM]] )=6,DAY(Taulukko1[[#This Row],[Loppu PVM]])&lt;20))</f>
        <v>1</v>
      </c>
      <c r="AC707" s="90" t="b">
        <f>OR(MONTH(Taulukko1[[#This Row],[Alku PVM]] )&lt;=3,AND(MONTH(Taulukko1[[#This Row],[Alku PVM]] )=3))</f>
        <v>1</v>
      </c>
      <c r="AD707" s="90" t="b">
        <f>OR(MONTH(Taulukko1[[#This Row],[Loppu PVM]] )&lt;=3,AND(MONTH(Taulukko1[[#This Row],[Loppu PVM]] )=3))</f>
        <v>1</v>
      </c>
      <c r="AE707" s="90" t="b">
        <f>OR(MONTH(Taulukko1[[#This Row],[Alku PVM]] )&lt;=9,AND(MONTH(Taulukko1[[#This Row],[Alku PVM]] )=9))</f>
        <v>1</v>
      </c>
      <c r="AF707" s="90" t="b">
        <f>OR(MONTH(Taulukko1[[#This Row],[Loppu PVM]])&lt;=9,AND(MONTH(Taulukko1[[#This Row],[Loppu PVM]] )=9))</f>
        <v>1</v>
      </c>
      <c r="AG707" s="90" t="b">
        <f>OR(MONTH(Taulukko1[[#This Row],[Alku PVM]] )&lt;=6,AND(MONTH(Taulukko1[[#This Row],[Alku PVM]] )=6))</f>
        <v>1</v>
      </c>
      <c r="AH707" s="90" t="b">
        <f>OR(MONTH(Taulukko1[[#This Row],[Loppu PVM]])&lt;=6,AND(MONTH(Taulukko1[[#This Row],[Loppu PVM]] )=6))</f>
        <v>1</v>
      </c>
    </row>
    <row r="708" spans="1:34" ht="12.75" customHeight="1">
      <c r="A708" t="s">
        <v>2998</v>
      </c>
      <c r="B708" s="23">
        <v>39835</v>
      </c>
      <c r="C708" t="s">
        <v>1051</v>
      </c>
      <c r="F708" s="4">
        <v>39885</v>
      </c>
      <c r="G708" s="5">
        <v>21</v>
      </c>
      <c r="H708" s="16">
        <v>57</v>
      </c>
      <c r="I708" s="126" t="e">
        <f>INDEX('TOL2008'!B:B,MATCH(A708,'TOL2008'!A:A,0))</f>
        <v>#N/A</v>
      </c>
      <c r="J708" s="126" t="e">
        <f>INDEX(Pääluokka!$H$2:$H$100,MATCH(VALUE(LEFT(Taulukko1[[#This Row],[TOL2008]],2)),Pääluokka!$G$2:$G$100,0))</f>
        <v>#N/A</v>
      </c>
      <c r="K708" s="126" t="e">
        <f>INDEX(Pääluokka!$I$2:$I$100,MATCH(VALUE(LEFT(Taulukko1[[#This Row],[TOL2008]],2)),Pääluokka!$G$2:$G$100,0))</f>
        <v>#N/A</v>
      </c>
      <c r="L708" s="41">
        <f t="shared" si="110"/>
        <v>50</v>
      </c>
      <c r="M708" s="43">
        <f t="shared" si="111"/>
        <v>39835</v>
      </c>
      <c r="N708" s="43">
        <f t="shared" si="112"/>
        <v>39885</v>
      </c>
      <c r="O708" s="43">
        <f t="shared" si="113"/>
        <v>39814</v>
      </c>
      <c r="P708" s="43">
        <f t="shared" si="114"/>
        <v>39873</v>
      </c>
      <c r="Q708" s="41">
        <f t="shared" si="115"/>
        <v>2009</v>
      </c>
      <c r="R708" s="41">
        <f t="shared" si="116"/>
        <v>2009</v>
      </c>
      <c r="S708" s="43" t="str">
        <f>YEAR(Taulukko1[[#This Row],[Alku KK]])&amp;"Q"&amp;ROUNDDOWN((MONTH(Taulukko1[[#This Row],[Alku KK]])-1)/3+1,0)</f>
        <v>2009Q1</v>
      </c>
      <c r="T708" s="43" t="str">
        <f>YEAR(Taulukko1[[#This Row],[Loppu KK]])&amp;"Q"&amp;ROUNDDOWN((MONTH(Taulukko1[[#This Row],[Loppu KK]])-1)/3+1,0)</f>
        <v>2009Q1</v>
      </c>
      <c r="U708" s="66">
        <f>IF(COUNT(Taulukko1[[#This Row],[Neuvottelujen alaiset ]])=1,Taulukko1[[#This Row],[Neuvottelujen alaiset ]],Taulukko1[[#This Row],[Vähennystarve]])</f>
        <v>57</v>
      </c>
      <c r="V708" s="44" t="str">
        <f t="shared" si="117"/>
        <v>NA</v>
      </c>
      <c r="W708" s="44">
        <f t="shared" si="118"/>
        <v>0.36842105263157893</v>
      </c>
      <c r="X708" s="44" t="str">
        <f t="shared" si="119"/>
        <v>NA</v>
      </c>
      <c r="Y708" s="90" t="b">
        <f>AND(MONTH(Taulukko1[[#This Row],[Alku PVM]] )=6,DAY(Taulukko1[[#This Row],[Alku PVM]] )&gt;19)</f>
        <v>0</v>
      </c>
      <c r="Z708" s="90" t="b">
        <f>AND(MONTH(Taulukko1[[#This Row],[Loppu PVM]] )=6,DAY(Taulukko1[[#This Row],[Loppu PVM]] )&gt;19)</f>
        <v>0</v>
      </c>
      <c r="AA708" s="90" t="b">
        <f>OR(MONTH(Taulukko1[[#This Row],[Alku PVM]] )&lt;=5,AND(MONTH(Taulukko1[[#This Row],[Alku PVM]] )=6,DAY(Taulukko1[[#This Row],[Alku PVM]] )&lt;20))</f>
        <v>1</v>
      </c>
      <c r="AB708" s="90" t="b">
        <f>OR(MONTH(Taulukko1[[#This Row],[Loppu PVM]])&lt;=5,AND(MONTH(Taulukko1[[#This Row],[Loppu PVM]] )=6,DAY(Taulukko1[[#This Row],[Loppu PVM]])&lt;20))</f>
        <v>1</v>
      </c>
      <c r="AC708" s="90" t="b">
        <f>OR(MONTH(Taulukko1[[#This Row],[Alku PVM]] )&lt;=3,AND(MONTH(Taulukko1[[#This Row],[Alku PVM]] )=3))</f>
        <v>1</v>
      </c>
      <c r="AD708" s="90" t="b">
        <f>OR(MONTH(Taulukko1[[#This Row],[Loppu PVM]] )&lt;=3,AND(MONTH(Taulukko1[[#This Row],[Loppu PVM]] )=3))</f>
        <v>1</v>
      </c>
      <c r="AE708" s="90" t="b">
        <f>OR(MONTH(Taulukko1[[#This Row],[Alku PVM]] )&lt;=9,AND(MONTH(Taulukko1[[#This Row],[Alku PVM]] )=9))</f>
        <v>1</v>
      </c>
      <c r="AF708" s="90" t="b">
        <f>OR(MONTH(Taulukko1[[#This Row],[Loppu PVM]])&lt;=9,AND(MONTH(Taulukko1[[#This Row],[Loppu PVM]] )=9))</f>
        <v>1</v>
      </c>
      <c r="AG708" s="90" t="b">
        <f>OR(MONTH(Taulukko1[[#This Row],[Alku PVM]] )&lt;=6,AND(MONTH(Taulukko1[[#This Row],[Alku PVM]] )=6))</f>
        <v>1</v>
      </c>
      <c r="AH708" s="90" t="b">
        <f>OR(MONTH(Taulukko1[[#This Row],[Loppu PVM]])&lt;=6,AND(MONTH(Taulukko1[[#This Row],[Loppu PVM]] )=6))</f>
        <v>1</v>
      </c>
    </row>
    <row r="709" spans="1:34" ht="12.75" customHeight="1">
      <c r="A709" t="s">
        <v>2870</v>
      </c>
      <c r="B709" s="23">
        <v>39835</v>
      </c>
      <c r="C709" t="s">
        <v>2871</v>
      </c>
      <c r="E709" s="62">
        <v>10</v>
      </c>
      <c r="F709" s="4">
        <v>39903</v>
      </c>
      <c r="G709" s="5">
        <v>0</v>
      </c>
      <c r="H709" s="22">
        <v>45</v>
      </c>
      <c r="I709" s="126" t="e">
        <f>INDEX('TOL2008'!B:B,MATCH(A709,'TOL2008'!A:A,0))</f>
        <v>#N/A</v>
      </c>
      <c r="J709" s="126" t="e">
        <f>INDEX(Pääluokka!$H$2:$H$100,MATCH(VALUE(LEFT(Taulukko1[[#This Row],[TOL2008]],2)),Pääluokka!$G$2:$G$100,0))</f>
        <v>#N/A</v>
      </c>
      <c r="K709" s="126" t="e">
        <f>INDEX(Pääluokka!$I$2:$I$100,MATCH(VALUE(LEFT(Taulukko1[[#This Row],[TOL2008]],2)),Pääluokka!$G$2:$G$100,0))</f>
        <v>#N/A</v>
      </c>
      <c r="L709" s="41">
        <f t="shared" si="110"/>
        <v>68</v>
      </c>
      <c r="M709" s="43">
        <f t="shared" si="111"/>
        <v>39835</v>
      </c>
      <c r="N709" s="43">
        <f t="shared" si="112"/>
        <v>39903</v>
      </c>
      <c r="O709" s="43">
        <f t="shared" si="113"/>
        <v>39814</v>
      </c>
      <c r="P709" s="43">
        <f t="shared" si="114"/>
        <v>39873</v>
      </c>
      <c r="Q709" s="41">
        <f t="shared" si="115"/>
        <v>2009</v>
      </c>
      <c r="R709" s="41">
        <f t="shared" si="116"/>
        <v>2009</v>
      </c>
      <c r="S709" s="43" t="str">
        <f>YEAR(Taulukko1[[#This Row],[Alku KK]])&amp;"Q"&amp;ROUNDDOWN((MONTH(Taulukko1[[#This Row],[Alku KK]])-1)/3+1,0)</f>
        <v>2009Q1</v>
      </c>
      <c r="T709" s="43" t="str">
        <f>YEAR(Taulukko1[[#This Row],[Loppu KK]])&amp;"Q"&amp;ROUNDDOWN((MONTH(Taulukko1[[#This Row],[Loppu KK]])-1)/3+1,0)</f>
        <v>2009Q1</v>
      </c>
      <c r="U709" s="66">
        <f>IF(COUNT(Taulukko1[[#This Row],[Neuvottelujen alaiset ]])=1,Taulukko1[[#This Row],[Neuvottelujen alaiset ]],Taulukko1[[#This Row],[Vähennystarve]])</f>
        <v>45</v>
      </c>
      <c r="V709" s="44">
        <f t="shared" si="117"/>
        <v>0.22222222222222221</v>
      </c>
      <c r="W709" s="44">
        <f t="shared" si="118"/>
        <v>0</v>
      </c>
      <c r="X709" s="44">
        <f t="shared" si="119"/>
        <v>0</v>
      </c>
      <c r="Y709" s="90" t="b">
        <f>AND(MONTH(Taulukko1[[#This Row],[Alku PVM]] )=6,DAY(Taulukko1[[#This Row],[Alku PVM]] )&gt;19)</f>
        <v>0</v>
      </c>
      <c r="Z709" s="90" t="b">
        <f>AND(MONTH(Taulukko1[[#This Row],[Loppu PVM]] )=6,DAY(Taulukko1[[#This Row],[Loppu PVM]] )&gt;19)</f>
        <v>0</v>
      </c>
      <c r="AA709" s="90" t="b">
        <f>OR(MONTH(Taulukko1[[#This Row],[Alku PVM]] )&lt;=5,AND(MONTH(Taulukko1[[#This Row],[Alku PVM]] )=6,DAY(Taulukko1[[#This Row],[Alku PVM]] )&lt;20))</f>
        <v>1</v>
      </c>
      <c r="AB709" s="90" t="b">
        <f>OR(MONTH(Taulukko1[[#This Row],[Loppu PVM]])&lt;=5,AND(MONTH(Taulukko1[[#This Row],[Loppu PVM]] )=6,DAY(Taulukko1[[#This Row],[Loppu PVM]])&lt;20))</f>
        <v>1</v>
      </c>
      <c r="AC709" s="90" t="b">
        <f>OR(MONTH(Taulukko1[[#This Row],[Alku PVM]] )&lt;=3,AND(MONTH(Taulukko1[[#This Row],[Alku PVM]] )=3))</f>
        <v>1</v>
      </c>
      <c r="AD709" s="90" t="b">
        <f>OR(MONTH(Taulukko1[[#This Row],[Loppu PVM]] )&lt;=3,AND(MONTH(Taulukko1[[#This Row],[Loppu PVM]] )=3))</f>
        <v>1</v>
      </c>
      <c r="AE709" s="90" t="b">
        <f>OR(MONTH(Taulukko1[[#This Row],[Alku PVM]] )&lt;=9,AND(MONTH(Taulukko1[[#This Row],[Alku PVM]] )=9))</f>
        <v>1</v>
      </c>
      <c r="AF709" s="90" t="b">
        <f>OR(MONTH(Taulukko1[[#This Row],[Loppu PVM]])&lt;=9,AND(MONTH(Taulukko1[[#This Row],[Loppu PVM]] )=9))</f>
        <v>1</v>
      </c>
      <c r="AG709" s="90" t="b">
        <f>OR(MONTH(Taulukko1[[#This Row],[Alku PVM]] )&lt;=6,AND(MONTH(Taulukko1[[#This Row],[Alku PVM]] )=6))</f>
        <v>1</v>
      </c>
      <c r="AH709" s="90" t="b">
        <f>OR(MONTH(Taulukko1[[#This Row],[Loppu PVM]])&lt;=6,AND(MONTH(Taulukko1[[#This Row],[Loppu PVM]] )=6))</f>
        <v>1</v>
      </c>
    </row>
    <row r="710" spans="1:34" ht="12.75" customHeight="1">
      <c r="A710" t="s">
        <v>908</v>
      </c>
      <c r="B710" s="23">
        <v>39835</v>
      </c>
      <c r="C710" t="s">
        <v>2510</v>
      </c>
      <c r="F710" s="4">
        <v>39859</v>
      </c>
      <c r="G710" s="5">
        <v>0</v>
      </c>
      <c r="H710" s="22">
        <v>500</v>
      </c>
      <c r="I710" s="126">
        <f>INDEX('TOL2008'!B:B,MATCH(A710,'TOL2008'!A:A,0))</f>
        <v>46732</v>
      </c>
      <c r="J710" s="126" t="str">
        <f>INDEX(Pääluokka!$H$2:$H$100,MATCH(VALUE(LEFT(Taulukko1[[#This Row],[TOL2008]],2)),Pääluokka!$G$2:$G$100,0))</f>
        <v>Tukku- ja vähittäiskauppa; moottoriajoneuvojen ja moottoripyörien korjaus</v>
      </c>
      <c r="K710" s="126" t="str">
        <f>INDEX(Pääluokka!$I$2:$I$100,MATCH(VALUE(LEFT(Taulukko1[[#This Row],[TOL2008]],2)),Pääluokka!$G$2:$G$100,0))</f>
        <v>Palvelualat (G-N, R, S)</v>
      </c>
      <c r="L710" s="41">
        <f t="shared" si="110"/>
        <v>24</v>
      </c>
      <c r="M710" s="43">
        <f t="shared" si="111"/>
        <v>39835</v>
      </c>
      <c r="N710" s="43">
        <f t="shared" si="112"/>
        <v>39859</v>
      </c>
      <c r="O710" s="43">
        <f t="shared" si="113"/>
        <v>39814</v>
      </c>
      <c r="P710" s="43">
        <f t="shared" si="114"/>
        <v>39845</v>
      </c>
      <c r="Q710" s="41">
        <f t="shared" si="115"/>
        <v>2009</v>
      </c>
      <c r="R710" s="41">
        <f t="shared" si="116"/>
        <v>2009</v>
      </c>
      <c r="S710" s="43" t="str">
        <f>YEAR(Taulukko1[[#This Row],[Alku KK]])&amp;"Q"&amp;ROUNDDOWN((MONTH(Taulukko1[[#This Row],[Alku KK]])-1)/3+1,0)</f>
        <v>2009Q1</v>
      </c>
      <c r="T710" s="43" t="str">
        <f>YEAR(Taulukko1[[#This Row],[Loppu KK]])&amp;"Q"&amp;ROUNDDOWN((MONTH(Taulukko1[[#This Row],[Loppu KK]])-1)/3+1,0)</f>
        <v>2009Q1</v>
      </c>
      <c r="U710" s="66">
        <f>IF(COUNT(Taulukko1[[#This Row],[Neuvottelujen alaiset ]])=1,Taulukko1[[#This Row],[Neuvottelujen alaiset ]],Taulukko1[[#This Row],[Vähennystarve]])</f>
        <v>500</v>
      </c>
      <c r="V710" s="44" t="str">
        <f t="shared" si="117"/>
        <v>NA</v>
      </c>
      <c r="W710" s="44">
        <f t="shared" si="118"/>
        <v>0</v>
      </c>
      <c r="X710" s="44" t="str">
        <f t="shared" si="119"/>
        <v>NA</v>
      </c>
      <c r="Y710" s="90" t="b">
        <f>AND(MONTH(Taulukko1[[#This Row],[Alku PVM]] )=6,DAY(Taulukko1[[#This Row],[Alku PVM]] )&gt;19)</f>
        <v>0</v>
      </c>
      <c r="Z710" s="90" t="b">
        <f>AND(MONTH(Taulukko1[[#This Row],[Loppu PVM]] )=6,DAY(Taulukko1[[#This Row],[Loppu PVM]] )&gt;19)</f>
        <v>0</v>
      </c>
      <c r="AA710" s="90" t="b">
        <f>OR(MONTH(Taulukko1[[#This Row],[Alku PVM]] )&lt;=5,AND(MONTH(Taulukko1[[#This Row],[Alku PVM]] )=6,DAY(Taulukko1[[#This Row],[Alku PVM]] )&lt;20))</f>
        <v>1</v>
      </c>
      <c r="AB710" s="90" t="b">
        <f>OR(MONTH(Taulukko1[[#This Row],[Loppu PVM]])&lt;=5,AND(MONTH(Taulukko1[[#This Row],[Loppu PVM]] )=6,DAY(Taulukko1[[#This Row],[Loppu PVM]])&lt;20))</f>
        <v>1</v>
      </c>
      <c r="AC710" s="90" t="b">
        <f>OR(MONTH(Taulukko1[[#This Row],[Alku PVM]] )&lt;=3,AND(MONTH(Taulukko1[[#This Row],[Alku PVM]] )=3))</f>
        <v>1</v>
      </c>
      <c r="AD710" s="90" t="b">
        <f>OR(MONTH(Taulukko1[[#This Row],[Loppu PVM]] )&lt;=3,AND(MONTH(Taulukko1[[#This Row],[Loppu PVM]] )=3))</f>
        <v>1</v>
      </c>
      <c r="AE710" s="90" t="b">
        <f>OR(MONTH(Taulukko1[[#This Row],[Alku PVM]] )&lt;=9,AND(MONTH(Taulukko1[[#This Row],[Alku PVM]] )=9))</f>
        <v>1</v>
      </c>
      <c r="AF710" s="90" t="b">
        <f>OR(MONTH(Taulukko1[[#This Row],[Loppu PVM]])&lt;=9,AND(MONTH(Taulukko1[[#This Row],[Loppu PVM]] )=9))</f>
        <v>1</v>
      </c>
      <c r="AG710" s="90" t="b">
        <f>OR(MONTH(Taulukko1[[#This Row],[Alku PVM]] )&lt;=6,AND(MONTH(Taulukko1[[#This Row],[Alku PVM]] )=6))</f>
        <v>1</v>
      </c>
      <c r="AH710" s="90" t="b">
        <f>OR(MONTH(Taulukko1[[#This Row],[Loppu PVM]])&lt;=6,AND(MONTH(Taulukko1[[#This Row],[Loppu PVM]] )=6))</f>
        <v>1</v>
      </c>
    </row>
    <row r="711" spans="1:34" ht="12.75" customHeight="1">
      <c r="A711" t="s">
        <v>686</v>
      </c>
      <c r="B711" s="23">
        <v>39836</v>
      </c>
      <c r="C711" t="s">
        <v>3145</v>
      </c>
      <c r="E711" s="62">
        <v>120</v>
      </c>
      <c r="F711" s="4">
        <v>39854</v>
      </c>
      <c r="G711" s="5">
        <v>0</v>
      </c>
      <c r="H711" s="16">
        <v>120</v>
      </c>
      <c r="I711" s="126">
        <f>INDEX('TOL2008'!B:B,MATCH(A711,'TOL2008'!A:A,0))</f>
        <v>27110</v>
      </c>
      <c r="J711" s="126" t="str">
        <f>INDEX(Pääluokka!$H$2:$H$100,MATCH(VALUE(LEFT(Taulukko1[[#This Row],[TOL2008]],2)),Pääluokka!$G$2:$G$100,0))</f>
        <v>Teollisuus</v>
      </c>
      <c r="K711" s="126" t="str">
        <f>INDEX(Pääluokka!$I$2:$I$100,MATCH(VALUE(LEFT(Taulukko1[[#This Row],[TOL2008]],2)),Pääluokka!$G$2:$G$100,0))</f>
        <v>Teollisuus (C-E)</v>
      </c>
      <c r="L711" s="41">
        <f t="shared" si="110"/>
        <v>18</v>
      </c>
      <c r="M711" s="43">
        <f t="shared" si="111"/>
        <v>39836</v>
      </c>
      <c r="N711" s="43">
        <f t="shared" si="112"/>
        <v>39854</v>
      </c>
      <c r="O711" s="43">
        <f t="shared" si="113"/>
        <v>39814</v>
      </c>
      <c r="P711" s="43">
        <f t="shared" si="114"/>
        <v>39845</v>
      </c>
      <c r="Q711" s="41">
        <f t="shared" si="115"/>
        <v>2009</v>
      </c>
      <c r="R711" s="41">
        <f t="shared" si="116"/>
        <v>2009</v>
      </c>
      <c r="S711" s="43" t="str">
        <f>YEAR(Taulukko1[[#This Row],[Alku KK]])&amp;"Q"&amp;ROUNDDOWN((MONTH(Taulukko1[[#This Row],[Alku KK]])-1)/3+1,0)</f>
        <v>2009Q1</v>
      </c>
      <c r="T711" s="43" t="str">
        <f>YEAR(Taulukko1[[#This Row],[Loppu KK]])&amp;"Q"&amp;ROUNDDOWN((MONTH(Taulukko1[[#This Row],[Loppu KK]])-1)/3+1,0)</f>
        <v>2009Q1</v>
      </c>
      <c r="U711" s="66">
        <f>IF(COUNT(Taulukko1[[#This Row],[Neuvottelujen alaiset ]])=1,Taulukko1[[#This Row],[Neuvottelujen alaiset ]],Taulukko1[[#This Row],[Vähennystarve]])</f>
        <v>120</v>
      </c>
      <c r="V711" s="44">
        <f t="shared" si="117"/>
        <v>1</v>
      </c>
      <c r="W711" s="44">
        <f t="shared" si="118"/>
        <v>0</v>
      </c>
      <c r="X711" s="44">
        <f t="shared" si="119"/>
        <v>0</v>
      </c>
      <c r="Y711" s="90" t="b">
        <f>AND(MONTH(Taulukko1[[#This Row],[Alku PVM]] )=6,DAY(Taulukko1[[#This Row],[Alku PVM]] )&gt;19)</f>
        <v>0</v>
      </c>
      <c r="Z711" s="90" t="b">
        <f>AND(MONTH(Taulukko1[[#This Row],[Loppu PVM]] )=6,DAY(Taulukko1[[#This Row],[Loppu PVM]] )&gt;19)</f>
        <v>0</v>
      </c>
      <c r="AA711" s="90" t="b">
        <f>OR(MONTH(Taulukko1[[#This Row],[Alku PVM]] )&lt;=5,AND(MONTH(Taulukko1[[#This Row],[Alku PVM]] )=6,DAY(Taulukko1[[#This Row],[Alku PVM]] )&lt;20))</f>
        <v>1</v>
      </c>
      <c r="AB711" s="90" t="b">
        <f>OR(MONTH(Taulukko1[[#This Row],[Loppu PVM]])&lt;=5,AND(MONTH(Taulukko1[[#This Row],[Loppu PVM]] )=6,DAY(Taulukko1[[#This Row],[Loppu PVM]])&lt;20))</f>
        <v>1</v>
      </c>
      <c r="AC711" s="90" t="b">
        <f>OR(MONTH(Taulukko1[[#This Row],[Alku PVM]] )&lt;=3,AND(MONTH(Taulukko1[[#This Row],[Alku PVM]] )=3))</f>
        <v>1</v>
      </c>
      <c r="AD711" s="90" t="b">
        <f>OR(MONTH(Taulukko1[[#This Row],[Loppu PVM]] )&lt;=3,AND(MONTH(Taulukko1[[#This Row],[Loppu PVM]] )=3))</f>
        <v>1</v>
      </c>
      <c r="AE711" s="90" t="b">
        <f>OR(MONTH(Taulukko1[[#This Row],[Alku PVM]] )&lt;=9,AND(MONTH(Taulukko1[[#This Row],[Alku PVM]] )=9))</f>
        <v>1</v>
      </c>
      <c r="AF711" s="90" t="b">
        <f>OR(MONTH(Taulukko1[[#This Row],[Loppu PVM]])&lt;=9,AND(MONTH(Taulukko1[[#This Row],[Loppu PVM]] )=9))</f>
        <v>1</v>
      </c>
      <c r="AG711" s="90" t="b">
        <f>OR(MONTH(Taulukko1[[#This Row],[Alku PVM]] )&lt;=6,AND(MONTH(Taulukko1[[#This Row],[Alku PVM]] )=6))</f>
        <v>1</v>
      </c>
      <c r="AH711" s="90" t="b">
        <f>OR(MONTH(Taulukko1[[#This Row],[Loppu PVM]])&lt;=6,AND(MONTH(Taulukko1[[#This Row],[Loppu PVM]] )=6))</f>
        <v>1</v>
      </c>
    </row>
    <row r="712" spans="1:34" ht="12.75" customHeight="1">
      <c r="A712" t="s">
        <v>2857</v>
      </c>
      <c r="B712" s="23">
        <v>39836</v>
      </c>
      <c r="C712" t="s">
        <v>2856</v>
      </c>
      <c r="F712" s="4"/>
      <c r="G712" s="5"/>
      <c r="H712" s="22">
        <v>100</v>
      </c>
      <c r="I712" s="126" t="e">
        <f>INDEX('TOL2008'!B:B,MATCH(A712,'TOL2008'!A:A,0))</f>
        <v>#N/A</v>
      </c>
      <c r="J712" s="126" t="e">
        <f>INDEX(Pääluokka!$H$2:$H$100,MATCH(VALUE(LEFT(Taulukko1[[#This Row],[TOL2008]],2)),Pääluokka!$G$2:$G$100,0))</f>
        <v>#N/A</v>
      </c>
      <c r="K712" s="126" t="e">
        <f>INDEX(Pääluokka!$I$2:$I$100,MATCH(VALUE(LEFT(Taulukko1[[#This Row],[TOL2008]],2)),Pääluokka!$G$2:$G$100,0))</f>
        <v>#N/A</v>
      </c>
      <c r="L712" s="41" t="str">
        <f t="shared" si="110"/>
        <v>NA</v>
      </c>
      <c r="M712" s="43">
        <f t="shared" si="111"/>
        <v>39836</v>
      </c>
      <c r="N712" s="43">
        <f t="shared" si="112"/>
        <v>39887</v>
      </c>
      <c r="O712" s="43">
        <f t="shared" si="113"/>
        <v>39814</v>
      </c>
      <c r="P712" s="43">
        <f t="shared" si="114"/>
        <v>39873</v>
      </c>
      <c r="Q712" s="41">
        <f t="shared" si="115"/>
        <v>2009</v>
      </c>
      <c r="R712" s="41">
        <f t="shared" si="116"/>
        <v>2009</v>
      </c>
      <c r="S712" s="43" t="str">
        <f>YEAR(Taulukko1[[#This Row],[Alku KK]])&amp;"Q"&amp;ROUNDDOWN((MONTH(Taulukko1[[#This Row],[Alku KK]])-1)/3+1,0)</f>
        <v>2009Q1</v>
      </c>
      <c r="T712" s="43" t="str">
        <f>YEAR(Taulukko1[[#This Row],[Loppu KK]])&amp;"Q"&amp;ROUNDDOWN((MONTH(Taulukko1[[#This Row],[Loppu KK]])-1)/3+1,0)</f>
        <v>2009Q1</v>
      </c>
      <c r="U712" s="66">
        <f>IF(COUNT(Taulukko1[[#This Row],[Neuvottelujen alaiset ]])=1,Taulukko1[[#This Row],[Neuvottelujen alaiset ]],Taulukko1[[#This Row],[Vähennystarve]])</f>
        <v>100</v>
      </c>
      <c r="V712" s="44" t="str">
        <f t="shared" si="117"/>
        <v>NA</v>
      </c>
      <c r="W712" s="44" t="str">
        <f t="shared" si="118"/>
        <v>NA</v>
      </c>
      <c r="X712" s="44" t="str">
        <f t="shared" si="119"/>
        <v>NA</v>
      </c>
      <c r="Y712" s="90" t="b">
        <f>AND(MONTH(Taulukko1[[#This Row],[Alku PVM]] )=6,DAY(Taulukko1[[#This Row],[Alku PVM]] )&gt;19)</f>
        <v>0</v>
      </c>
      <c r="Z712" s="90" t="b">
        <f>AND(MONTH(Taulukko1[[#This Row],[Loppu PVM]] )=6,DAY(Taulukko1[[#This Row],[Loppu PVM]] )&gt;19)</f>
        <v>0</v>
      </c>
      <c r="AA712" s="90" t="b">
        <f>OR(MONTH(Taulukko1[[#This Row],[Alku PVM]] )&lt;=5,AND(MONTH(Taulukko1[[#This Row],[Alku PVM]] )=6,DAY(Taulukko1[[#This Row],[Alku PVM]] )&lt;20))</f>
        <v>1</v>
      </c>
      <c r="AB712" s="90" t="b">
        <f>OR(MONTH(Taulukko1[[#This Row],[Loppu PVM]])&lt;=5,AND(MONTH(Taulukko1[[#This Row],[Loppu PVM]] )=6,DAY(Taulukko1[[#This Row],[Loppu PVM]])&lt;20))</f>
        <v>1</v>
      </c>
      <c r="AC712" s="90" t="b">
        <f>OR(MONTH(Taulukko1[[#This Row],[Alku PVM]] )&lt;=3,AND(MONTH(Taulukko1[[#This Row],[Alku PVM]] )=3))</f>
        <v>1</v>
      </c>
      <c r="AD712" s="90" t="b">
        <f>OR(MONTH(Taulukko1[[#This Row],[Loppu PVM]] )&lt;=3,AND(MONTH(Taulukko1[[#This Row],[Loppu PVM]] )=3))</f>
        <v>1</v>
      </c>
      <c r="AE712" s="90" t="b">
        <f>OR(MONTH(Taulukko1[[#This Row],[Alku PVM]] )&lt;=9,AND(MONTH(Taulukko1[[#This Row],[Alku PVM]] )=9))</f>
        <v>1</v>
      </c>
      <c r="AF712" s="90" t="b">
        <f>OR(MONTH(Taulukko1[[#This Row],[Loppu PVM]])&lt;=9,AND(MONTH(Taulukko1[[#This Row],[Loppu PVM]] )=9))</f>
        <v>1</v>
      </c>
      <c r="AG712" s="90" t="b">
        <f>OR(MONTH(Taulukko1[[#This Row],[Alku PVM]] )&lt;=6,AND(MONTH(Taulukko1[[#This Row],[Alku PVM]] )=6))</f>
        <v>1</v>
      </c>
      <c r="AH712" s="90" t="b">
        <f>OR(MONTH(Taulukko1[[#This Row],[Loppu PVM]])&lt;=6,AND(MONTH(Taulukko1[[#This Row],[Loppu PVM]] )=6))</f>
        <v>1</v>
      </c>
    </row>
    <row r="713" spans="1:34" ht="12.75" customHeight="1">
      <c r="A713" t="s">
        <v>1971</v>
      </c>
      <c r="B713" s="23">
        <v>39836</v>
      </c>
      <c r="C713" t="s">
        <v>2618</v>
      </c>
      <c r="F713" s="4">
        <v>39856</v>
      </c>
      <c r="G713" s="5">
        <v>0</v>
      </c>
      <c r="H713" s="22">
        <v>183</v>
      </c>
      <c r="I713" s="126" t="str">
        <f>INDEX('TOL2008'!B:B,MATCH(A3687,'TOL2008'!A:A,0))</f>
        <v>08112</v>
      </c>
      <c r="J713" s="126" t="str">
        <f>INDEX(Pääluokka!$H$2:$H$100,MATCH(VALUE(LEFT(Taulukko1[[#This Row],[TOL2008]],2)),Pääluokka!$G$2:$G$100,0))</f>
        <v>Kaivostoiminta ja louhinta</v>
      </c>
      <c r="K713" s="126" t="str">
        <f>INDEX(Pääluokka!$I$2:$I$100,MATCH(VALUE(LEFT(Taulukko1[[#This Row],[TOL2008]],2)),Pääluokka!$G$2:$G$100,0))</f>
        <v>Alkutuotanto (A-B)</v>
      </c>
      <c r="L713" s="41">
        <f t="shared" si="110"/>
        <v>20</v>
      </c>
      <c r="M713" s="43">
        <f t="shared" si="111"/>
        <v>39836</v>
      </c>
      <c r="N713" s="43">
        <f t="shared" si="112"/>
        <v>39856</v>
      </c>
      <c r="O713" s="43">
        <f t="shared" si="113"/>
        <v>39814</v>
      </c>
      <c r="P713" s="43">
        <f t="shared" si="114"/>
        <v>39845</v>
      </c>
      <c r="Q713" s="41">
        <f t="shared" si="115"/>
        <v>2009</v>
      </c>
      <c r="R713" s="41">
        <f t="shared" si="116"/>
        <v>2009</v>
      </c>
      <c r="S713" s="43" t="str">
        <f>YEAR(Taulukko1[[#This Row],[Alku KK]])&amp;"Q"&amp;ROUNDDOWN((MONTH(Taulukko1[[#This Row],[Alku KK]])-1)/3+1,0)</f>
        <v>2009Q1</v>
      </c>
      <c r="T713" s="43" t="str">
        <f>YEAR(Taulukko1[[#This Row],[Loppu KK]])&amp;"Q"&amp;ROUNDDOWN((MONTH(Taulukko1[[#This Row],[Loppu KK]])-1)/3+1,0)</f>
        <v>2009Q1</v>
      </c>
      <c r="U713" s="66">
        <f>IF(COUNT(Taulukko1[[#This Row],[Neuvottelujen alaiset ]])=1,Taulukko1[[#This Row],[Neuvottelujen alaiset ]],Taulukko1[[#This Row],[Vähennystarve]])</f>
        <v>183</v>
      </c>
      <c r="V713" s="44" t="str">
        <f t="shared" si="117"/>
        <v>NA</v>
      </c>
      <c r="W713" s="44">
        <f t="shared" si="118"/>
        <v>0</v>
      </c>
      <c r="X713" s="44" t="str">
        <f t="shared" si="119"/>
        <v>NA</v>
      </c>
      <c r="Y713" s="90" t="b">
        <f>AND(MONTH(Taulukko1[[#This Row],[Alku PVM]] )=6,DAY(Taulukko1[[#This Row],[Alku PVM]] )&gt;19)</f>
        <v>0</v>
      </c>
      <c r="Z713" s="90" t="b">
        <f>AND(MONTH(Taulukko1[[#This Row],[Loppu PVM]] )=6,DAY(Taulukko1[[#This Row],[Loppu PVM]] )&gt;19)</f>
        <v>0</v>
      </c>
      <c r="AA713" s="90" t="b">
        <f>OR(MONTH(Taulukko1[[#This Row],[Alku PVM]] )&lt;=5,AND(MONTH(Taulukko1[[#This Row],[Alku PVM]] )=6,DAY(Taulukko1[[#This Row],[Alku PVM]] )&lt;20))</f>
        <v>1</v>
      </c>
      <c r="AB713" s="90" t="b">
        <f>OR(MONTH(Taulukko1[[#This Row],[Loppu PVM]])&lt;=5,AND(MONTH(Taulukko1[[#This Row],[Loppu PVM]] )=6,DAY(Taulukko1[[#This Row],[Loppu PVM]])&lt;20))</f>
        <v>1</v>
      </c>
      <c r="AC713" s="90" t="b">
        <f>OR(MONTH(Taulukko1[[#This Row],[Alku PVM]] )&lt;=3,AND(MONTH(Taulukko1[[#This Row],[Alku PVM]] )=3))</f>
        <v>1</v>
      </c>
      <c r="AD713" s="90" t="b">
        <f>OR(MONTH(Taulukko1[[#This Row],[Loppu PVM]] )&lt;=3,AND(MONTH(Taulukko1[[#This Row],[Loppu PVM]] )=3))</f>
        <v>1</v>
      </c>
      <c r="AE713" s="90" t="b">
        <f>OR(MONTH(Taulukko1[[#This Row],[Alku PVM]] )&lt;=9,AND(MONTH(Taulukko1[[#This Row],[Alku PVM]] )=9))</f>
        <v>1</v>
      </c>
      <c r="AF713" s="90" t="b">
        <f>OR(MONTH(Taulukko1[[#This Row],[Loppu PVM]])&lt;=9,AND(MONTH(Taulukko1[[#This Row],[Loppu PVM]] )=9))</f>
        <v>1</v>
      </c>
      <c r="AG713" s="90" t="b">
        <f>OR(MONTH(Taulukko1[[#This Row],[Alku PVM]] )&lt;=6,AND(MONTH(Taulukko1[[#This Row],[Alku PVM]] )=6))</f>
        <v>1</v>
      </c>
      <c r="AH713" s="90" t="b">
        <f>OR(MONTH(Taulukko1[[#This Row],[Loppu PVM]])&lt;=6,AND(MONTH(Taulukko1[[#This Row],[Loppu PVM]] )=6))</f>
        <v>1</v>
      </c>
    </row>
    <row r="714" spans="1:34" ht="12.75" customHeight="1">
      <c r="A714" t="s">
        <v>2563</v>
      </c>
      <c r="B714" s="23">
        <v>39836</v>
      </c>
      <c r="C714" t="s">
        <v>2562</v>
      </c>
      <c r="F714" s="4"/>
      <c r="G714" s="5"/>
      <c r="H714" s="22">
        <v>85</v>
      </c>
      <c r="I714" s="126" t="e">
        <f>INDEX('TOL2008'!B:B,MATCH(A714,'TOL2008'!A:A,0))</f>
        <v>#N/A</v>
      </c>
      <c r="J714" s="126" t="e">
        <f>INDEX(Pääluokka!$H$2:$H$100,MATCH(VALUE(LEFT(Taulukko1[[#This Row],[TOL2008]],2)),Pääluokka!$G$2:$G$100,0))</f>
        <v>#N/A</v>
      </c>
      <c r="K714" s="126" t="e">
        <f>INDEX(Pääluokka!$I$2:$I$100,MATCH(VALUE(LEFT(Taulukko1[[#This Row],[TOL2008]],2)),Pääluokka!$G$2:$G$100,0))</f>
        <v>#N/A</v>
      </c>
      <c r="L714" s="41" t="str">
        <f t="shared" si="110"/>
        <v>NA</v>
      </c>
      <c r="M714" s="43">
        <f t="shared" si="111"/>
        <v>39836</v>
      </c>
      <c r="N714" s="43">
        <f t="shared" si="112"/>
        <v>39887</v>
      </c>
      <c r="O714" s="43">
        <f t="shared" si="113"/>
        <v>39814</v>
      </c>
      <c r="P714" s="43">
        <f t="shared" si="114"/>
        <v>39873</v>
      </c>
      <c r="Q714" s="41">
        <f t="shared" si="115"/>
        <v>2009</v>
      </c>
      <c r="R714" s="41">
        <f t="shared" si="116"/>
        <v>2009</v>
      </c>
      <c r="S714" s="43" t="str">
        <f>YEAR(Taulukko1[[#This Row],[Alku KK]])&amp;"Q"&amp;ROUNDDOWN((MONTH(Taulukko1[[#This Row],[Alku KK]])-1)/3+1,0)</f>
        <v>2009Q1</v>
      </c>
      <c r="T714" s="43" t="str">
        <f>YEAR(Taulukko1[[#This Row],[Loppu KK]])&amp;"Q"&amp;ROUNDDOWN((MONTH(Taulukko1[[#This Row],[Loppu KK]])-1)/3+1,0)</f>
        <v>2009Q1</v>
      </c>
      <c r="U714" s="66">
        <f>IF(COUNT(Taulukko1[[#This Row],[Neuvottelujen alaiset ]])=1,Taulukko1[[#This Row],[Neuvottelujen alaiset ]],Taulukko1[[#This Row],[Vähennystarve]])</f>
        <v>85</v>
      </c>
      <c r="V714" s="44" t="str">
        <f t="shared" si="117"/>
        <v>NA</v>
      </c>
      <c r="W714" s="44" t="str">
        <f t="shared" si="118"/>
        <v>NA</v>
      </c>
      <c r="X714" s="44" t="str">
        <f t="shared" si="119"/>
        <v>NA</v>
      </c>
      <c r="Y714" s="90" t="b">
        <f>AND(MONTH(Taulukko1[[#This Row],[Alku PVM]] )=6,DAY(Taulukko1[[#This Row],[Alku PVM]] )&gt;19)</f>
        <v>0</v>
      </c>
      <c r="Z714" s="90" t="b">
        <f>AND(MONTH(Taulukko1[[#This Row],[Loppu PVM]] )=6,DAY(Taulukko1[[#This Row],[Loppu PVM]] )&gt;19)</f>
        <v>0</v>
      </c>
      <c r="AA714" s="90" t="b">
        <f>OR(MONTH(Taulukko1[[#This Row],[Alku PVM]] )&lt;=5,AND(MONTH(Taulukko1[[#This Row],[Alku PVM]] )=6,DAY(Taulukko1[[#This Row],[Alku PVM]] )&lt;20))</f>
        <v>1</v>
      </c>
      <c r="AB714" s="90" t="b">
        <f>OR(MONTH(Taulukko1[[#This Row],[Loppu PVM]])&lt;=5,AND(MONTH(Taulukko1[[#This Row],[Loppu PVM]] )=6,DAY(Taulukko1[[#This Row],[Loppu PVM]])&lt;20))</f>
        <v>1</v>
      </c>
      <c r="AC714" s="90" t="b">
        <f>OR(MONTH(Taulukko1[[#This Row],[Alku PVM]] )&lt;=3,AND(MONTH(Taulukko1[[#This Row],[Alku PVM]] )=3))</f>
        <v>1</v>
      </c>
      <c r="AD714" s="90" t="b">
        <f>OR(MONTH(Taulukko1[[#This Row],[Loppu PVM]] )&lt;=3,AND(MONTH(Taulukko1[[#This Row],[Loppu PVM]] )=3))</f>
        <v>1</v>
      </c>
      <c r="AE714" s="90" t="b">
        <f>OR(MONTH(Taulukko1[[#This Row],[Alku PVM]] )&lt;=9,AND(MONTH(Taulukko1[[#This Row],[Alku PVM]] )=9))</f>
        <v>1</v>
      </c>
      <c r="AF714" s="90" t="b">
        <f>OR(MONTH(Taulukko1[[#This Row],[Loppu PVM]])&lt;=9,AND(MONTH(Taulukko1[[#This Row],[Loppu PVM]] )=9))</f>
        <v>1</v>
      </c>
      <c r="AG714" s="90" t="b">
        <f>OR(MONTH(Taulukko1[[#This Row],[Alku PVM]] )&lt;=6,AND(MONTH(Taulukko1[[#This Row],[Alku PVM]] )=6))</f>
        <v>1</v>
      </c>
      <c r="AH714" s="90" t="b">
        <f>OR(MONTH(Taulukko1[[#This Row],[Loppu PVM]])&lt;=6,AND(MONTH(Taulukko1[[#This Row],[Loppu PVM]] )=6))</f>
        <v>1</v>
      </c>
    </row>
    <row r="715" spans="1:34" ht="12.75" customHeight="1">
      <c r="A715" t="s">
        <v>351</v>
      </c>
      <c r="B715" s="23">
        <v>39839</v>
      </c>
      <c r="C715" t="s">
        <v>2688</v>
      </c>
      <c r="F715" s="4">
        <v>39927</v>
      </c>
      <c r="G715" s="5">
        <v>0</v>
      </c>
      <c r="H715" s="16">
        <v>270</v>
      </c>
      <c r="I715" s="126">
        <f>INDEX('TOL2008'!B:B,MATCH(A715,'TOL2008'!A:A,0))</f>
        <v>28950</v>
      </c>
      <c r="J715" s="126" t="str">
        <f>INDEX(Pääluokka!$H$2:$H$100,MATCH(VALUE(LEFT(Taulukko1[[#This Row],[TOL2008]],2)),Pääluokka!$G$2:$G$100,0))</f>
        <v>Teollisuus</v>
      </c>
      <c r="K715" s="126" t="str">
        <f>INDEX(Pääluokka!$I$2:$I$100,MATCH(VALUE(LEFT(Taulukko1[[#This Row],[TOL2008]],2)),Pääluokka!$G$2:$G$100,0))</f>
        <v>Teollisuus (C-E)</v>
      </c>
      <c r="L715" s="41">
        <f t="shared" si="110"/>
        <v>88</v>
      </c>
      <c r="M715" s="43">
        <f t="shared" si="111"/>
        <v>39839</v>
      </c>
      <c r="N715" s="43">
        <f t="shared" si="112"/>
        <v>39927</v>
      </c>
      <c r="O715" s="43">
        <f t="shared" si="113"/>
        <v>39814</v>
      </c>
      <c r="P715" s="43">
        <f t="shared" si="114"/>
        <v>39904</v>
      </c>
      <c r="Q715" s="41">
        <f t="shared" si="115"/>
        <v>2009</v>
      </c>
      <c r="R715" s="41">
        <f t="shared" si="116"/>
        <v>2009</v>
      </c>
      <c r="S715" s="43" t="str">
        <f>YEAR(Taulukko1[[#This Row],[Alku KK]])&amp;"Q"&amp;ROUNDDOWN((MONTH(Taulukko1[[#This Row],[Alku KK]])-1)/3+1,0)</f>
        <v>2009Q1</v>
      </c>
      <c r="T715" s="43" t="str">
        <f>YEAR(Taulukko1[[#This Row],[Loppu KK]])&amp;"Q"&amp;ROUNDDOWN((MONTH(Taulukko1[[#This Row],[Loppu KK]])-1)/3+1,0)</f>
        <v>2009Q2</v>
      </c>
      <c r="U715" s="66">
        <f>IF(COUNT(Taulukko1[[#This Row],[Neuvottelujen alaiset ]])=1,Taulukko1[[#This Row],[Neuvottelujen alaiset ]],Taulukko1[[#This Row],[Vähennystarve]])</f>
        <v>270</v>
      </c>
      <c r="V715" s="44" t="str">
        <f t="shared" si="117"/>
        <v>NA</v>
      </c>
      <c r="W715" s="44">
        <f t="shared" si="118"/>
        <v>0</v>
      </c>
      <c r="X715" s="44" t="str">
        <f t="shared" si="119"/>
        <v>NA</v>
      </c>
      <c r="Y715" s="90" t="b">
        <f>AND(MONTH(Taulukko1[[#This Row],[Alku PVM]] )=6,DAY(Taulukko1[[#This Row],[Alku PVM]] )&gt;19)</f>
        <v>0</v>
      </c>
      <c r="Z715" s="90" t="b">
        <f>AND(MONTH(Taulukko1[[#This Row],[Loppu PVM]] )=6,DAY(Taulukko1[[#This Row],[Loppu PVM]] )&gt;19)</f>
        <v>0</v>
      </c>
      <c r="AA715" s="90" t="b">
        <f>OR(MONTH(Taulukko1[[#This Row],[Alku PVM]] )&lt;=5,AND(MONTH(Taulukko1[[#This Row],[Alku PVM]] )=6,DAY(Taulukko1[[#This Row],[Alku PVM]] )&lt;20))</f>
        <v>1</v>
      </c>
      <c r="AB715" s="90" t="b">
        <f>OR(MONTH(Taulukko1[[#This Row],[Loppu PVM]])&lt;=5,AND(MONTH(Taulukko1[[#This Row],[Loppu PVM]] )=6,DAY(Taulukko1[[#This Row],[Loppu PVM]])&lt;20))</f>
        <v>1</v>
      </c>
      <c r="AC715" s="90" t="b">
        <f>OR(MONTH(Taulukko1[[#This Row],[Alku PVM]] )&lt;=3,AND(MONTH(Taulukko1[[#This Row],[Alku PVM]] )=3))</f>
        <v>1</v>
      </c>
      <c r="AD715" s="90" t="b">
        <f>OR(MONTH(Taulukko1[[#This Row],[Loppu PVM]] )&lt;=3,AND(MONTH(Taulukko1[[#This Row],[Loppu PVM]] )=3))</f>
        <v>0</v>
      </c>
      <c r="AE715" s="90" t="b">
        <f>OR(MONTH(Taulukko1[[#This Row],[Alku PVM]] )&lt;=9,AND(MONTH(Taulukko1[[#This Row],[Alku PVM]] )=9))</f>
        <v>1</v>
      </c>
      <c r="AF715" s="90" t="b">
        <f>OR(MONTH(Taulukko1[[#This Row],[Loppu PVM]])&lt;=9,AND(MONTH(Taulukko1[[#This Row],[Loppu PVM]] )=9))</f>
        <v>1</v>
      </c>
      <c r="AG715" s="90" t="b">
        <f>OR(MONTH(Taulukko1[[#This Row],[Alku PVM]] )&lt;=6,AND(MONTH(Taulukko1[[#This Row],[Alku PVM]] )=6))</f>
        <v>1</v>
      </c>
      <c r="AH715" s="90" t="b">
        <f>OR(MONTH(Taulukko1[[#This Row],[Loppu PVM]])&lt;=6,AND(MONTH(Taulukko1[[#This Row],[Loppu PVM]] )=6))</f>
        <v>1</v>
      </c>
    </row>
    <row r="716" spans="1:34" ht="12.75" customHeight="1">
      <c r="A716" s="21" t="s">
        <v>941</v>
      </c>
      <c r="B716" s="23">
        <v>39839</v>
      </c>
      <c r="C716" s="21" t="s">
        <v>2561</v>
      </c>
      <c r="D716" s="24"/>
      <c r="E716" s="62">
        <v>20</v>
      </c>
      <c r="F716" s="23">
        <v>39884</v>
      </c>
      <c r="G716" s="24">
        <v>15</v>
      </c>
      <c r="H716" s="22">
        <v>400</v>
      </c>
      <c r="I716" s="126">
        <f>INDEX('TOL2008'!B:B,MATCH(A716,'TOL2008'!A:A,0))</f>
        <v>46699</v>
      </c>
      <c r="J716" s="126" t="str">
        <f>INDEX(Pääluokka!$H$2:$H$100,MATCH(VALUE(LEFT(Taulukko1[[#This Row],[TOL2008]],2)),Pääluokka!$G$2:$G$100,0))</f>
        <v>Tukku- ja vähittäiskauppa; moottoriajoneuvojen ja moottoripyörien korjaus</v>
      </c>
      <c r="K716" s="126" t="str">
        <f>INDEX(Pääluokka!$I$2:$I$100,MATCH(VALUE(LEFT(Taulukko1[[#This Row],[TOL2008]],2)),Pääluokka!$G$2:$G$100,0))</f>
        <v>Palvelualat (G-N, R, S)</v>
      </c>
      <c r="L716" s="41">
        <f t="shared" si="110"/>
        <v>45</v>
      </c>
      <c r="M716" s="43">
        <f t="shared" si="111"/>
        <v>39839</v>
      </c>
      <c r="N716" s="43">
        <f t="shared" si="112"/>
        <v>39884</v>
      </c>
      <c r="O716" s="43">
        <f t="shared" si="113"/>
        <v>39814</v>
      </c>
      <c r="P716" s="43">
        <f t="shared" si="114"/>
        <v>39873</v>
      </c>
      <c r="Q716" s="41">
        <f t="shared" si="115"/>
        <v>2009</v>
      </c>
      <c r="R716" s="41">
        <f t="shared" si="116"/>
        <v>2009</v>
      </c>
      <c r="S716" s="43" t="str">
        <f>YEAR(Taulukko1[[#This Row],[Alku KK]])&amp;"Q"&amp;ROUNDDOWN((MONTH(Taulukko1[[#This Row],[Alku KK]])-1)/3+1,0)</f>
        <v>2009Q1</v>
      </c>
      <c r="T716" s="43" t="str">
        <f>YEAR(Taulukko1[[#This Row],[Loppu KK]])&amp;"Q"&amp;ROUNDDOWN((MONTH(Taulukko1[[#This Row],[Loppu KK]])-1)/3+1,0)</f>
        <v>2009Q1</v>
      </c>
      <c r="U716" s="66">
        <f>IF(COUNT(Taulukko1[[#This Row],[Neuvottelujen alaiset ]])=1,Taulukko1[[#This Row],[Neuvottelujen alaiset ]],Taulukko1[[#This Row],[Vähennystarve]])</f>
        <v>400</v>
      </c>
      <c r="V716" s="44">
        <f t="shared" si="117"/>
        <v>0.05</v>
      </c>
      <c r="W716" s="44">
        <f t="shared" si="118"/>
        <v>3.7499999999999999E-2</v>
      </c>
      <c r="X716" s="44">
        <f t="shared" si="119"/>
        <v>0.75</v>
      </c>
      <c r="Y716" s="90" t="b">
        <f>AND(MONTH(Taulukko1[[#This Row],[Alku PVM]] )=6,DAY(Taulukko1[[#This Row],[Alku PVM]] )&gt;19)</f>
        <v>0</v>
      </c>
      <c r="Z716" s="90" t="b">
        <f>AND(MONTH(Taulukko1[[#This Row],[Loppu PVM]] )=6,DAY(Taulukko1[[#This Row],[Loppu PVM]] )&gt;19)</f>
        <v>0</v>
      </c>
      <c r="AA716" s="90" t="b">
        <f>OR(MONTH(Taulukko1[[#This Row],[Alku PVM]] )&lt;=5,AND(MONTH(Taulukko1[[#This Row],[Alku PVM]] )=6,DAY(Taulukko1[[#This Row],[Alku PVM]] )&lt;20))</f>
        <v>1</v>
      </c>
      <c r="AB716" s="90" t="b">
        <f>OR(MONTH(Taulukko1[[#This Row],[Loppu PVM]])&lt;=5,AND(MONTH(Taulukko1[[#This Row],[Loppu PVM]] )=6,DAY(Taulukko1[[#This Row],[Loppu PVM]])&lt;20))</f>
        <v>1</v>
      </c>
      <c r="AC716" s="90" t="b">
        <f>OR(MONTH(Taulukko1[[#This Row],[Alku PVM]] )&lt;=3,AND(MONTH(Taulukko1[[#This Row],[Alku PVM]] )=3))</f>
        <v>1</v>
      </c>
      <c r="AD716" s="90" t="b">
        <f>OR(MONTH(Taulukko1[[#This Row],[Loppu PVM]] )&lt;=3,AND(MONTH(Taulukko1[[#This Row],[Loppu PVM]] )=3))</f>
        <v>1</v>
      </c>
      <c r="AE716" s="90" t="b">
        <f>OR(MONTH(Taulukko1[[#This Row],[Alku PVM]] )&lt;=9,AND(MONTH(Taulukko1[[#This Row],[Alku PVM]] )=9))</f>
        <v>1</v>
      </c>
      <c r="AF716" s="90" t="b">
        <f>OR(MONTH(Taulukko1[[#This Row],[Loppu PVM]])&lt;=9,AND(MONTH(Taulukko1[[#This Row],[Loppu PVM]] )=9))</f>
        <v>1</v>
      </c>
      <c r="AG716" s="90" t="b">
        <f>OR(MONTH(Taulukko1[[#This Row],[Alku PVM]] )&lt;=6,AND(MONTH(Taulukko1[[#This Row],[Alku PVM]] )=6))</f>
        <v>1</v>
      </c>
      <c r="AH716" s="90" t="b">
        <f>OR(MONTH(Taulukko1[[#This Row],[Loppu PVM]])&lt;=6,AND(MONTH(Taulukko1[[#This Row],[Loppu PVM]] )=6))</f>
        <v>1</v>
      </c>
    </row>
    <row r="717" spans="1:34" ht="12.75" customHeight="1">
      <c r="A717" s="21" t="s">
        <v>50</v>
      </c>
      <c r="B717" s="23">
        <v>39839</v>
      </c>
      <c r="C717" s="21" t="s">
        <v>2281</v>
      </c>
      <c r="D717" s="24"/>
      <c r="F717" s="23">
        <v>39860</v>
      </c>
      <c r="G717" s="24">
        <v>0</v>
      </c>
      <c r="H717" s="22">
        <v>604</v>
      </c>
      <c r="I717" s="126">
        <f>INDEX('TOL2008'!B:B,MATCH(A717,'TOL2008'!A:A,0))</f>
        <v>17120</v>
      </c>
      <c r="J717" s="126" t="str">
        <f>INDEX(Pääluokka!$H$2:$H$100,MATCH(VALUE(LEFT(Taulukko1[[#This Row],[TOL2008]],2)),Pääluokka!$G$2:$G$100,0))</f>
        <v>Teollisuus</v>
      </c>
      <c r="K717" s="126" t="str">
        <f>INDEX(Pääluokka!$I$2:$I$100,MATCH(VALUE(LEFT(Taulukko1[[#This Row],[TOL2008]],2)),Pääluokka!$G$2:$G$100,0))</f>
        <v>Teollisuus (C-E)</v>
      </c>
      <c r="L717" s="41">
        <f t="shared" si="110"/>
        <v>21</v>
      </c>
      <c r="M717" s="43">
        <f t="shared" si="111"/>
        <v>39839</v>
      </c>
      <c r="N717" s="43">
        <f t="shared" si="112"/>
        <v>39860</v>
      </c>
      <c r="O717" s="43">
        <f t="shared" si="113"/>
        <v>39814</v>
      </c>
      <c r="P717" s="43">
        <f t="shared" si="114"/>
        <v>39845</v>
      </c>
      <c r="Q717" s="41">
        <f t="shared" si="115"/>
        <v>2009</v>
      </c>
      <c r="R717" s="41">
        <f t="shared" si="116"/>
        <v>2009</v>
      </c>
      <c r="S717" s="43" t="str">
        <f>YEAR(Taulukko1[[#This Row],[Alku KK]])&amp;"Q"&amp;ROUNDDOWN((MONTH(Taulukko1[[#This Row],[Alku KK]])-1)/3+1,0)</f>
        <v>2009Q1</v>
      </c>
      <c r="T717" s="43" t="str">
        <f>YEAR(Taulukko1[[#This Row],[Loppu KK]])&amp;"Q"&amp;ROUNDDOWN((MONTH(Taulukko1[[#This Row],[Loppu KK]])-1)/3+1,0)</f>
        <v>2009Q1</v>
      </c>
      <c r="U717" s="66">
        <f>IF(COUNT(Taulukko1[[#This Row],[Neuvottelujen alaiset ]])=1,Taulukko1[[#This Row],[Neuvottelujen alaiset ]],Taulukko1[[#This Row],[Vähennystarve]])</f>
        <v>604</v>
      </c>
      <c r="V717" s="44" t="str">
        <f t="shared" si="117"/>
        <v>NA</v>
      </c>
      <c r="W717" s="44">
        <f t="shared" si="118"/>
        <v>0</v>
      </c>
      <c r="X717" s="44" t="str">
        <f t="shared" si="119"/>
        <v>NA</v>
      </c>
      <c r="Y717" s="90" t="b">
        <f>AND(MONTH(Taulukko1[[#This Row],[Alku PVM]] )=6,DAY(Taulukko1[[#This Row],[Alku PVM]] )&gt;19)</f>
        <v>0</v>
      </c>
      <c r="Z717" s="90" t="b">
        <f>AND(MONTH(Taulukko1[[#This Row],[Loppu PVM]] )=6,DAY(Taulukko1[[#This Row],[Loppu PVM]] )&gt;19)</f>
        <v>0</v>
      </c>
      <c r="AA717" s="90" t="b">
        <f>OR(MONTH(Taulukko1[[#This Row],[Alku PVM]] )&lt;=5,AND(MONTH(Taulukko1[[#This Row],[Alku PVM]] )=6,DAY(Taulukko1[[#This Row],[Alku PVM]] )&lt;20))</f>
        <v>1</v>
      </c>
      <c r="AB717" s="90" t="b">
        <f>OR(MONTH(Taulukko1[[#This Row],[Loppu PVM]])&lt;=5,AND(MONTH(Taulukko1[[#This Row],[Loppu PVM]] )=6,DAY(Taulukko1[[#This Row],[Loppu PVM]])&lt;20))</f>
        <v>1</v>
      </c>
      <c r="AC717" s="90" t="b">
        <f>OR(MONTH(Taulukko1[[#This Row],[Alku PVM]] )&lt;=3,AND(MONTH(Taulukko1[[#This Row],[Alku PVM]] )=3))</f>
        <v>1</v>
      </c>
      <c r="AD717" s="90" t="b">
        <f>OR(MONTH(Taulukko1[[#This Row],[Loppu PVM]] )&lt;=3,AND(MONTH(Taulukko1[[#This Row],[Loppu PVM]] )=3))</f>
        <v>1</v>
      </c>
      <c r="AE717" s="90" t="b">
        <f>OR(MONTH(Taulukko1[[#This Row],[Alku PVM]] )&lt;=9,AND(MONTH(Taulukko1[[#This Row],[Alku PVM]] )=9))</f>
        <v>1</v>
      </c>
      <c r="AF717" s="90" t="b">
        <f>OR(MONTH(Taulukko1[[#This Row],[Loppu PVM]])&lt;=9,AND(MONTH(Taulukko1[[#This Row],[Loppu PVM]] )=9))</f>
        <v>1</v>
      </c>
      <c r="AG717" s="90" t="b">
        <f>OR(MONTH(Taulukko1[[#This Row],[Alku PVM]] )&lt;=6,AND(MONTH(Taulukko1[[#This Row],[Alku PVM]] )=6))</f>
        <v>1</v>
      </c>
      <c r="AH717" s="90" t="b">
        <f>OR(MONTH(Taulukko1[[#This Row],[Loppu PVM]])&lt;=6,AND(MONTH(Taulukko1[[#This Row],[Loppu PVM]] )=6))</f>
        <v>1</v>
      </c>
    </row>
    <row r="718" spans="1:34" ht="12.75" customHeight="1">
      <c r="A718" s="21" t="s">
        <v>2842</v>
      </c>
      <c r="B718" s="23">
        <v>39840</v>
      </c>
      <c r="C718" s="21" t="s">
        <v>2841</v>
      </c>
      <c r="D718" s="24"/>
      <c r="E718" s="62">
        <v>210</v>
      </c>
      <c r="F718" s="23">
        <v>39868</v>
      </c>
      <c r="G718" s="24">
        <v>293</v>
      </c>
      <c r="H718" s="16">
        <v>293</v>
      </c>
      <c r="I718" s="126" t="e">
        <f>INDEX('TOL2008'!B:B,MATCH(A718,'TOL2008'!A:A,0))</f>
        <v>#N/A</v>
      </c>
      <c r="J718" s="126" t="e">
        <f>INDEX(Pääluokka!$H$2:$H$100,MATCH(VALUE(LEFT(Taulukko1[[#This Row],[TOL2008]],2)),Pääluokka!$G$2:$G$100,0))</f>
        <v>#N/A</v>
      </c>
      <c r="K718" s="126" t="e">
        <f>INDEX(Pääluokka!$I$2:$I$100,MATCH(VALUE(LEFT(Taulukko1[[#This Row],[TOL2008]],2)),Pääluokka!$G$2:$G$100,0))</f>
        <v>#N/A</v>
      </c>
      <c r="L718" s="41">
        <f t="shared" si="110"/>
        <v>28</v>
      </c>
      <c r="M718" s="43">
        <f t="shared" si="111"/>
        <v>39840</v>
      </c>
      <c r="N718" s="43">
        <f t="shared" si="112"/>
        <v>39868</v>
      </c>
      <c r="O718" s="43">
        <f t="shared" si="113"/>
        <v>39814</v>
      </c>
      <c r="P718" s="43">
        <f t="shared" si="114"/>
        <v>39845</v>
      </c>
      <c r="Q718" s="41">
        <f t="shared" si="115"/>
        <v>2009</v>
      </c>
      <c r="R718" s="41">
        <f t="shared" si="116"/>
        <v>2009</v>
      </c>
      <c r="S718" s="43" t="str">
        <f>YEAR(Taulukko1[[#This Row],[Alku KK]])&amp;"Q"&amp;ROUNDDOWN((MONTH(Taulukko1[[#This Row],[Alku KK]])-1)/3+1,0)</f>
        <v>2009Q1</v>
      </c>
      <c r="T718" s="43" t="str">
        <f>YEAR(Taulukko1[[#This Row],[Loppu KK]])&amp;"Q"&amp;ROUNDDOWN((MONTH(Taulukko1[[#This Row],[Loppu KK]])-1)/3+1,0)</f>
        <v>2009Q1</v>
      </c>
      <c r="U718" s="66">
        <f>IF(COUNT(Taulukko1[[#This Row],[Neuvottelujen alaiset ]])=1,Taulukko1[[#This Row],[Neuvottelujen alaiset ]],Taulukko1[[#This Row],[Vähennystarve]])</f>
        <v>293</v>
      </c>
      <c r="V718" s="44">
        <f t="shared" si="117"/>
        <v>0.71672354948805461</v>
      </c>
      <c r="W718" s="44">
        <f t="shared" si="118"/>
        <v>1</v>
      </c>
      <c r="X718" s="44">
        <f t="shared" si="119"/>
        <v>1.3952380952380952</v>
      </c>
      <c r="Y718" s="90" t="b">
        <f>AND(MONTH(Taulukko1[[#This Row],[Alku PVM]] )=6,DAY(Taulukko1[[#This Row],[Alku PVM]] )&gt;19)</f>
        <v>0</v>
      </c>
      <c r="Z718" s="90" t="b">
        <f>AND(MONTH(Taulukko1[[#This Row],[Loppu PVM]] )=6,DAY(Taulukko1[[#This Row],[Loppu PVM]] )&gt;19)</f>
        <v>0</v>
      </c>
      <c r="AA718" s="90" t="b">
        <f>OR(MONTH(Taulukko1[[#This Row],[Alku PVM]] )&lt;=5,AND(MONTH(Taulukko1[[#This Row],[Alku PVM]] )=6,DAY(Taulukko1[[#This Row],[Alku PVM]] )&lt;20))</f>
        <v>1</v>
      </c>
      <c r="AB718" s="90" t="b">
        <f>OR(MONTH(Taulukko1[[#This Row],[Loppu PVM]])&lt;=5,AND(MONTH(Taulukko1[[#This Row],[Loppu PVM]] )=6,DAY(Taulukko1[[#This Row],[Loppu PVM]])&lt;20))</f>
        <v>1</v>
      </c>
      <c r="AC718" s="90" t="b">
        <f>OR(MONTH(Taulukko1[[#This Row],[Alku PVM]] )&lt;=3,AND(MONTH(Taulukko1[[#This Row],[Alku PVM]] )=3))</f>
        <v>1</v>
      </c>
      <c r="AD718" s="90" t="b">
        <f>OR(MONTH(Taulukko1[[#This Row],[Loppu PVM]] )&lt;=3,AND(MONTH(Taulukko1[[#This Row],[Loppu PVM]] )=3))</f>
        <v>1</v>
      </c>
      <c r="AE718" s="90" t="b">
        <f>OR(MONTH(Taulukko1[[#This Row],[Alku PVM]] )&lt;=9,AND(MONTH(Taulukko1[[#This Row],[Alku PVM]] )=9))</f>
        <v>1</v>
      </c>
      <c r="AF718" s="90" t="b">
        <f>OR(MONTH(Taulukko1[[#This Row],[Loppu PVM]])&lt;=9,AND(MONTH(Taulukko1[[#This Row],[Loppu PVM]] )=9))</f>
        <v>1</v>
      </c>
      <c r="AG718" s="90" t="b">
        <f>OR(MONTH(Taulukko1[[#This Row],[Alku PVM]] )&lt;=6,AND(MONTH(Taulukko1[[#This Row],[Alku PVM]] )=6))</f>
        <v>1</v>
      </c>
      <c r="AH718" s="90" t="b">
        <f>OR(MONTH(Taulukko1[[#This Row],[Loppu PVM]])&lt;=6,AND(MONTH(Taulukko1[[#This Row],[Loppu PVM]] )=6))</f>
        <v>1</v>
      </c>
    </row>
    <row r="719" spans="1:34" ht="12.75" customHeight="1">
      <c r="A719" s="21" t="s">
        <v>1990</v>
      </c>
      <c r="B719" s="23">
        <v>39840</v>
      </c>
      <c r="C719" s="21" t="s">
        <v>2670</v>
      </c>
      <c r="D719" s="24"/>
      <c r="F719" s="23">
        <v>40053</v>
      </c>
      <c r="G719" s="24">
        <v>0</v>
      </c>
      <c r="H719" s="22">
        <v>67</v>
      </c>
      <c r="I719" s="126" t="e">
        <f>INDEX('TOL2008'!B:B,MATCH(A719,'TOL2008'!A:A,0))</f>
        <v>#N/A</v>
      </c>
      <c r="J719" s="126" t="e">
        <f>INDEX(Pääluokka!$H$2:$H$100,MATCH(VALUE(LEFT(Taulukko1[[#This Row],[TOL2008]],2)),Pääluokka!$G$2:$G$100,0))</f>
        <v>#N/A</v>
      </c>
      <c r="K719" s="126" t="e">
        <f>INDEX(Pääluokka!$I$2:$I$100,MATCH(VALUE(LEFT(Taulukko1[[#This Row],[TOL2008]],2)),Pääluokka!$G$2:$G$100,0))</f>
        <v>#N/A</v>
      </c>
      <c r="L719" s="41">
        <f t="shared" si="110"/>
        <v>213</v>
      </c>
      <c r="M719" s="43">
        <f t="shared" si="111"/>
        <v>39840</v>
      </c>
      <c r="N719" s="43">
        <f t="shared" si="112"/>
        <v>40053</v>
      </c>
      <c r="O719" s="43">
        <f t="shared" si="113"/>
        <v>39814</v>
      </c>
      <c r="P719" s="43">
        <f t="shared" si="114"/>
        <v>40026</v>
      </c>
      <c r="Q719" s="41">
        <f t="shared" si="115"/>
        <v>2009</v>
      </c>
      <c r="R719" s="41">
        <f t="shared" si="116"/>
        <v>2009</v>
      </c>
      <c r="S719" s="43" t="str">
        <f>YEAR(Taulukko1[[#This Row],[Alku KK]])&amp;"Q"&amp;ROUNDDOWN((MONTH(Taulukko1[[#This Row],[Alku KK]])-1)/3+1,0)</f>
        <v>2009Q1</v>
      </c>
      <c r="T719" s="43" t="str">
        <f>YEAR(Taulukko1[[#This Row],[Loppu KK]])&amp;"Q"&amp;ROUNDDOWN((MONTH(Taulukko1[[#This Row],[Loppu KK]])-1)/3+1,0)</f>
        <v>2009Q3</v>
      </c>
      <c r="U719" s="66">
        <f>IF(COUNT(Taulukko1[[#This Row],[Neuvottelujen alaiset ]])=1,Taulukko1[[#This Row],[Neuvottelujen alaiset ]],Taulukko1[[#This Row],[Vähennystarve]])</f>
        <v>67</v>
      </c>
      <c r="V719" s="44" t="str">
        <f t="shared" si="117"/>
        <v>NA</v>
      </c>
      <c r="W719" s="44">
        <f t="shared" si="118"/>
        <v>0</v>
      </c>
      <c r="X719" s="44" t="str">
        <f t="shared" si="119"/>
        <v>NA</v>
      </c>
      <c r="Y719" s="90" t="b">
        <f>AND(MONTH(Taulukko1[[#This Row],[Alku PVM]] )=6,DAY(Taulukko1[[#This Row],[Alku PVM]] )&gt;19)</f>
        <v>0</v>
      </c>
      <c r="Z719" s="90" t="b">
        <f>AND(MONTH(Taulukko1[[#This Row],[Loppu PVM]] )=6,DAY(Taulukko1[[#This Row],[Loppu PVM]] )&gt;19)</f>
        <v>0</v>
      </c>
      <c r="AA719" s="90" t="b">
        <f>OR(MONTH(Taulukko1[[#This Row],[Alku PVM]] )&lt;=5,AND(MONTH(Taulukko1[[#This Row],[Alku PVM]] )=6,DAY(Taulukko1[[#This Row],[Alku PVM]] )&lt;20))</f>
        <v>1</v>
      </c>
      <c r="AB719" s="90" t="b">
        <f>OR(MONTH(Taulukko1[[#This Row],[Loppu PVM]])&lt;=5,AND(MONTH(Taulukko1[[#This Row],[Loppu PVM]] )=6,DAY(Taulukko1[[#This Row],[Loppu PVM]])&lt;20))</f>
        <v>0</v>
      </c>
      <c r="AC719" s="90" t="b">
        <f>OR(MONTH(Taulukko1[[#This Row],[Alku PVM]] )&lt;=3,AND(MONTH(Taulukko1[[#This Row],[Alku PVM]] )=3))</f>
        <v>1</v>
      </c>
      <c r="AD719" s="90" t="b">
        <f>OR(MONTH(Taulukko1[[#This Row],[Loppu PVM]] )&lt;=3,AND(MONTH(Taulukko1[[#This Row],[Loppu PVM]] )=3))</f>
        <v>0</v>
      </c>
      <c r="AE719" s="90" t="b">
        <f>OR(MONTH(Taulukko1[[#This Row],[Alku PVM]] )&lt;=9,AND(MONTH(Taulukko1[[#This Row],[Alku PVM]] )=9))</f>
        <v>1</v>
      </c>
      <c r="AF719" s="90" t="b">
        <f>OR(MONTH(Taulukko1[[#This Row],[Loppu PVM]])&lt;=9,AND(MONTH(Taulukko1[[#This Row],[Loppu PVM]] )=9))</f>
        <v>1</v>
      </c>
      <c r="AG719" s="90" t="b">
        <f>OR(MONTH(Taulukko1[[#This Row],[Alku PVM]] )&lt;=6,AND(MONTH(Taulukko1[[#This Row],[Alku PVM]] )=6))</f>
        <v>1</v>
      </c>
      <c r="AH719" s="90" t="b">
        <f>OR(MONTH(Taulukko1[[#This Row],[Loppu PVM]])&lt;=6,AND(MONTH(Taulukko1[[#This Row],[Loppu PVM]] )=6))</f>
        <v>0</v>
      </c>
    </row>
    <row r="720" spans="1:34" ht="12.75" customHeight="1">
      <c r="A720" t="s">
        <v>665</v>
      </c>
      <c r="B720" s="23">
        <v>39841</v>
      </c>
      <c r="C720" t="s">
        <v>3119</v>
      </c>
      <c r="E720" s="62">
        <v>9</v>
      </c>
      <c r="F720" s="4">
        <v>39902</v>
      </c>
      <c r="G720" s="5">
        <v>1</v>
      </c>
      <c r="H720" s="16">
        <v>9</v>
      </c>
      <c r="I720" s="126">
        <f>INDEX('TOL2008'!B:B,MATCH(A720,'TOL2008'!A:A,0))</f>
        <v>58130</v>
      </c>
      <c r="J720" s="126" t="str">
        <f>INDEX(Pääluokka!$H$2:$H$100,MATCH(VALUE(LEFT(Taulukko1[[#This Row],[TOL2008]],2)),Pääluokka!$G$2:$G$100,0))</f>
        <v>Informaatio ja viestintä</v>
      </c>
      <c r="K720" s="126" t="str">
        <f>INDEX(Pääluokka!$I$2:$I$100,MATCH(VALUE(LEFT(Taulukko1[[#This Row],[TOL2008]],2)),Pääluokka!$G$2:$G$100,0))</f>
        <v>Palvelualat (G-N, R, S)</v>
      </c>
      <c r="L720" s="41">
        <f t="shared" si="110"/>
        <v>61</v>
      </c>
      <c r="M720" s="43">
        <f t="shared" si="111"/>
        <v>39841</v>
      </c>
      <c r="N720" s="43">
        <f t="shared" si="112"/>
        <v>39902</v>
      </c>
      <c r="O720" s="43">
        <f t="shared" si="113"/>
        <v>39814</v>
      </c>
      <c r="P720" s="43">
        <f t="shared" si="114"/>
        <v>39873</v>
      </c>
      <c r="Q720" s="41">
        <f t="shared" si="115"/>
        <v>2009</v>
      </c>
      <c r="R720" s="41">
        <f t="shared" si="116"/>
        <v>2009</v>
      </c>
      <c r="S720" s="43" t="str">
        <f>YEAR(Taulukko1[[#This Row],[Alku KK]])&amp;"Q"&amp;ROUNDDOWN((MONTH(Taulukko1[[#This Row],[Alku KK]])-1)/3+1,0)</f>
        <v>2009Q1</v>
      </c>
      <c r="T720" s="43" t="str">
        <f>YEAR(Taulukko1[[#This Row],[Loppu KK]])&amp;"Q"&amp;ROUNDDOWN((MONTH(Taulukko1[[#This Row],[Loppu KK]])-1)/3+1,0)</f>
        <v>2009Q1</v>
      </c>
      <c r="U720" s="66">
        <f>IF(COUNT(Taulukko1[[#This Row],[Neuvottelujen alaiset ]])=1,Taulukko1[[#This Row],[Neuvottelujen alaiset ]],Taulukko1[[#This Row],[Vähennystarve]])</f>
        <v>9</v>
      </c>
      <c r="V720" s="44">
        <f t="shared" si="117"/>
        <v>1</v>
      </c>
      <c r="W720" s="44">
        <f t="shared" si="118"/>
        <v>0.1111111111111111</v>
      </c>
      <c r="X720" s="44">
        <f t="shared" si="119"/>
        <v>0.1111111111111111</v>
      </c>
      <c r="Y720" s="90" t="b">
        <f>AND(MONTH(Taulukko1[[#This Row],[Alku PVM]] )=6,DAY(Taulukko1[[#This Row],[Alku PVM]] )&gt;19)</f>
        <v>0</v>
      </c>
      <c r="Z720" s="90" t="b">
        <f>AND(MONTH(Taulukko1[[#This Row],[Loppu PVM]] )=6,DAY(Taulukko1[[#This Row],[Loppu PVM]] )&gt;19)</f>
        <v>0</v>
      </c>
      <c r="AA720" s="90" t="b">
        <f>OR(MONTH(Taulukko1[[#This Row],[Alku PVM]] )&lt;=5,AND(MONTH(Taulukko1[[#This Row],[Alku PVM]] )=6,DAY(Taulukko1[[#This Row],[Alku PVM]] )&lt;20))</f>
        <v>1</v>
      </c>
      <c r="AB720" s="90" t="b">
        <f>OR(MONTH(Taulukko1[[#This Row],[Loppu PVM]])&lt;=5,AND(MONTH(Taulukko1[[#This Row],[Loppu PVM]] )=6,DAY(Taulukko1[[#This Row],[Loppu PVM]])&lt;20))</f>
        <v>1</v>
      </c>
      <c r="AC720" s="90" t="b">
        <f>OR(MONTH(Taulukko1[[#This Row],[Alku PVM]] )&lt;=3,AND(MONTH(Taulukko1[[#This Row],[Alku PVM]] )=3))</f>
        <v>1</v>
      </c>
      <c r="AD720" s="90" t="b">
        <f>OR(MONTH(Taulukko1[[#This Row],[Loppu PVM]] )&lt;=3,AND(MONTH(Taulukko1[[#This Row],[Loppu PVM]] )=3))</f>
        <v>1</v>
      </c>
      <c r="AE720" s="90" t="b">
        <f>OR(MONTH(Taulukko1[[#This Row],[Alku PVM]] )&lt;=9,AND(MONTH(Taulukko1[[#This Row],[Alku PVM]] )=9))</f>
        <v>1</v>
      </c>
      <c r="AF720" s="90" t="b">
        <f>OR(MONTH(Taulukko1[[#This Row],[Loppu PVM]])&lt;=9,AND(MONTH(Taulukko1[[#This Row],[Loppu PVM]] )=9))</f>
        <v>1</v>
      </c>
      <c r="AG720" s="90" t="b">
        <f>OR(MONTH(Taulukko1[[#This Row],[Alku PVM]] )&lt;=6,AND(MONTH(Taulukko1[[#This Row],[Alku PVM]] )=6))</f>
        <v>1</v>
      </c>
      <c r="AH720" s="90" t="b">
        <f>OR(MONTH(Taulukko1[[#This Row],[Loppu PVM]])&lt;=6,AND(MONTH(Taulukko1[[#This Row],[Loppu PVM]] )=6))</f>
        <v>1</v>
      </c>
    </row>
    <row r="721" spans="1:34" ht="12.75" customHeight="1">
      <c r="A721" t="s">
        <v>3076</v>
      </c>
      <c r="B721" s="23">
        <v>39841</v>
      </c>
      <c r="C721" t="s">
        <v>3075</v>
      </c>
      <c r="F721" s="4">
        <v>39856</v>
      </c>
      <c r="G721" s="5">
        <v>0</v>
      </c>
      <c r="H721" s="17">
        <v>125</v>
      </c>
      <c r="I721" s="126" t="e">
        <f>INDEX('TOL2008'!B:B,MATCH(A721,'TOL2008'!A:A,0))</f>
        <v>#N/A</v>
      </c>
      <c r="J721" s="126" t="e">
        <f>INDEX(Pääluokka!$H$2:$H$100,MATCH(VALUE(LEFT(Taulukko1[[#This Row],[TOL2008]],2)),Pääluokka!$G$2:$G$100,0))</f>
        <v>#N/A</v>
      </c>
      <c r="K721" s="126" t="e">
        <f>INDEX(Pääluokka!$I$2:$I$100,MATCH(VALUE(LEFT(Taulukko1[[#This Row],[TOL2008]],2)),Pääluokka!$G$2:$G$100,0))</f>
        <v>#N/A</v>
      </c>
      <c r="L721" s="41">
        <f t="shared" si="110"/>
        <v>15</v>
      </c>
      <c r="M721" s="43">
        <f t="shared" si="111"/>
        <v>39841</v>
      </c>
      <c r="N721" s="43">
        <f t="shared" si="112"/>
        <v>39856</v>
      </c>
      <c r="O721" s="43">
        <f t="shared" si="113"/>
        <v>39814</v>
      </c>
      <c r="P721" s="43">
        <f t="shared" si="114"/>
        <v>39845</v>
      </c>
      <c r="Q721" s="41">
        <f t="shared" si="115"/>
        <v>2009</v>
      </c>
      <c r="R721" s="41">
        <f t="shared" si="116"/>
        <v>2009</v>
      </c>
      <c r="S721" s="43" t="str">
        <f>YEAR(Taulukko1[[#This Row],[Alku KK]])&amp;"Q"&amp;ROUNDDOWN((MONTH(Taulukko1[[#This Row],[Alku KK]])-1)/3+1,0)</f>
        <v>2009Q1</v>
      </c>
      <c r="T721" s="43" t="str">
        <f>YEAR(Taulukko1[[#This Row],[Loppu KK]])&amp;"Q"&amp;ROUNDDOWN((MONTH(Taulukko1[[#This Row],[Loppu KK]])-1)/3+1,0)</f>
        <v>2009Q1</v>
      </c>
      <c r="U721" s="66">
        <f>IF(COUNT(Taulukko1[[#This Row],[Neuvottelujen alaiset ]])=1,Taulukko1[[#This Row],[Neuvottelujen alaiset ]],Taulukko1[[#This Row],[Vähennystarve]])</f>
        <v>125</v>
      </c>
      <c r="V721" s="44" t="str">
        <f t="shared" si="117"/>
        <v>NA</v>
      </c>
      <c r="W721" s="44">
        <f t="shared" si="118"/>
        <v>0</v>
      </c>
      <c r="X721" s="44" t="str">
        <f t="shared" si="119"/>
        <v>NA</v>
      </c>
      <c r="Y721" s="90" t="b">
        <f>AND(MONTH(Taulukko1[[#This Row],[Alku PVM]] )=6,DAY(Taulukko1[[#This Row],[Alku PVM]] )&gt;19)</f>
        <v>0</v>
      </c>
      <c r="Z721" s="90" t="b">
        <f>AND(MONTH(Taulukko1[[#This Row],[Loppu PVM]] )=6,DAY(Taulukko1[[#This Row],[Loppu PVM]] )&gt;19)</f>
        <v>0</v>
      </c>
      <c r="AA721" s="90" t="b">
        <f>OR(MONTH(Taulukko1[[#This Row],[Alku PVM]] )&lt;=5,AND(MONTH(Taulukko1[[#This Row],[Alku PVM]] )=6,DAY(Taulukko1[[#This Row],[Alku PVM]] )&lt;20))</f>
        <v>1</v>
      </c>
      <c r="AB721" s="90" t="b">
        <f>OR(MONTH(Taulukko1[[#This Row],[Loppu PVM]])&lt;=5,AND(MONTH(Taulukko1[[#This Row],[Loppu PVM]] )=6,DAY(Taulukko1[[#This Row],[Loppu PVM]])&lt;20))</f>
        <v>1</v>
      </c>
      <c r="AC721" s="90" t="b">
        <f>OR(MONTH(Taulukko1[[#This Row],[Alku PVM]] )&lt;=3,AND(MONTH(Taulukko1[[#This Row],[Alku PVM]] )=3))</f>
        <v>1</v>
      </c>
      <c r="AD721" s="90" t="b">
        <f>OR(MONTH(Taulukko1[[#This Row],[Loppu PVM]] )&lt;=3,AND(MONTH(Taulukko1[[#This Row],[Loppu PVM]] )=3))</f>
        <v>1</v>
      </c>
      <c r="AE721" s="90" t="b">
        <f>OR(MONTH(Taulukko1[[#This Row],[Alku PVM]] )&lt;=9,AND(MONTH(Taulukko1[[#This Row],[Alku PVM]] )=9))</f>
        <v>1</v>
      </c>
      <c r="AF721" s="90" t="b">
        <f>OR(MONTH(Taulukko1[[#This Row],[Loppu PVM]])&lt;=9,AND(MONTH(Taulukko1[[#This Row],[Loppu PVM]] )=9))</f>
        <v>1</v>
      </c>
      <c r="AG721" s="90" t="b">
        <f>OR(MONTH(Taulukko1[[#This Row],[Alku PVM]] )&lt;=6,AND(MONTH(Taulukko1[[#This Row],[Alku PVM]] )=6))</f>
        <v>1</v>
      </c>
      <c r="AH721" s="90" t="b">
        <f>OR(MONTH(Taulukko1[[#This Row],[Loppu PVM]])&lt;=6,AND(MONTH(Taulukko1[[#This Row],[Loppu PVM]] )=6))</f>
        <v>1</v>
      </c>
    </row>
    <row r="722" spans="1:34" ht="12.75" customHeight="1">
      <c r="A722" t="s">
        <v>3052</v>
      </c>
      <c r="B722" s="23">
        <v>39841</v>
      </c>
      <c r="C722" t="s">
        <v>3051</v>
      </c>
      <c r="F722" s="4"/>
      <c r="G722" s="5"/>
      <c r="H722" s="22">
        <v>180</v>
      </c>
      <c r="I722" s="126" t="e">
        <f>INDEX('TOL2008'!B:B,MATCH(A722,'TOL2008'!A:A,0))</f>
        <v>#N/A</v>
      </c>
      <c r="J722" s="126" t="e">
        <f>INDEX(Pääluokka!$H$2:$H$100,MATCH(VALUE(LEFT(Taulukko1[[#This Row],[TOL2008]],2)),Pääluokka!$G$2:$G$100,0))</f>
        <v>#N/A</v>
      </c>
      <c r="K722" s="126" t="e">
        <f>INDEX(Pääluokka!$I$2:$I$100,MATCH(VALUE(LEFT(Taulukko1[[#This Row],[TOL2008]],2)),Pääluokka!$G$2:$G$100,0))</f>
        <v>#N/A</v>
      </c>
      <c r="L722" s="41" t="str">
        <f t="shared" si="110"/>
        <v>NA</v>
      </c>
      <c r="M722" s="43">
        <f t="shared" si="111"/>
        <v>39841</v>
      </c>
      <c r="N722" s="43">
        <f t="shared" si="112"/>
        <v>39892</v>
      </c>
      <c r="O722" s="43">
        <f t="shared" si="113"/>
        <v>39814</v>
      </c>
      <c r="P722" s="43">
        <f t="shared" si="114"/>
        <v>39873</v>
      </c>
      <c r="Q722" s="41">
        <f t="shared" si="115"/>
        <v>2009</v>
      </c>
      <c r="R722" s="41">
        <f t="shared" si="116"/>
        <v>2009</v>
      </c>
      <c r="S722" s="43" t="str">
        <f>YEAR(Taulukko1[[#This Row],[Alku KK]])&amp;"Q"&amp;ROUNDDOWN((MONTH(Taulukko1[[#This Row],[Alku KK]])-1)/3+1,0)</f>
        <v>2009Q1</v>
      </c>
      <c r="T722" s="43" t="str">
        <f>YEAR(Taulukko1[[#This Row],[Loppu KK]])&amp;"Q"&amp;ROUNDDOWN((MONTH(Taulukko1[[#This Row],[Loppu KK]])-1)/3+1,0)</f>
        <v>2009Q1</v>
      </c>
      <c r="U722" s="66">
        <f>IF(COUNT(Taulukko1[[#This Row],[Neuvottelujen alaiset ]])=1,Taulukko1[[#This Row],[Neuvottelujen alaiset ]],Taulukko1[[#This Row],[Vähennystarve]])</f>
        <v>180</v>
      </c>
      <c r="V722" s="44" t="str">
        <f t="shared" si="117"/>
        <v>NA</v>
      </c>
      <c r="W722" s="44" t="str">
        <f t="shared" si="118"/>
        <v>NA</v>
      </c>
      <c r="X722" s="44" t="str">
        <f t="shared" si="119"/>
        <v>NA</v>
      </c>
      <c r="Y722" s="90" t="b">
        <f>AND(MONTH(Taulukko1[[#This Row],[Alku PVM]] )=6,DAY(Taulukko1[[#This Row],[Alku PVM]] )&gt;19)</f>
        <v>0</v>
      </c>
      <c r="Z722" s="90" t="b">
        <f>AND(MONTH(Taulukko1[[#This Row],[Loppu PVM]] )=6,DAY(Taulukko1[[#This Row],[Loppu PVM]] )&gt;19)</f>
        <v>0</v>
      </c>
      <c r="AA722" s="90" t="b">
        <f>OR(MONTH(Taulukko1[[#This Row],[Alku PVM]] )&lt;=5,AND(MONTH(Taulukko1[[#This Row],[Alku PVM]] )=6,DAY(Taulukko1[[#This Row],[Alku PVM]] )&lt;20))</f>
        <v>1</v>
      </c>
      <c r="AB722" s="90" t="b">
        <f>OR(MONTH(Taulukko1[[#This Row],[Loppu PVM]])&lt;=5,AND(MONTH(Taulukko1[[#This Row],[Loppu PVM]] )=6,DAY(Taulukko1[[#This Row],[Loppu PVM]])&lt;20))</f>
        <v>1</v>
      </c>
      <c r="AC722" s="90" t="b">
        <f>OR(MONTH(Taulukko1[[#This Row],[Alku PVM]] )&lt;=3,AND(MONTH(Taulukko1[[#This Row],[Alku PVM]] )=3))</f>
        <v>1</v>
      </c>
      <c r="AD722" s="90" t="b">
        <f>OR(MONTH(Taulukko1[[#This Row],[Loppu PVM]] )&lt;=3,AND(MONTH(Taulukko1[[#This Row],[Loppu PVM]] )=3))</f>
        <v>1</v>
      </c>
      <c r="AE722" s="90" t="b">
        <f>OR(MONTH(Taulukko1[[#This Row],[Alku PVM]] )&lt;=9,AND(MONTH(Taulukko1[[#This Row],[Alku PVM]] )=9))</f>
        <v>1</v>
      </c>
      <c r="AF722" s="90" t="b">
        <f>OR(MONTH(Taulukko1[[#This Row],[Loppu PVM]])&lt;=9,AND(MONTH(Taulukko1[[#This Row],[Loppu PVM]] )=9))</f>
        <v>1</v>
      </c>
      <c r="AG722" s="90" t="b">
        <f>OR(MONTH(Taulukko1[[#This Row],[Alku PVM]] )&lt;=6,AND(MONTH(Taulukko1[[#This Row],[Alku PVM]] )=6))</f>
        <v>1</v>
      </c>
      <c r="AH722" s="90" t="b">
        <f>OR(MONTH(Taulukko1[[#This Row],[Loppu PVM]])&lt;=6,AND(MONTH(Taulukko1[[#This Row],[Loppu PVM]] )=6))</f>
        <v>1</v>
      </c>
    </row>
    <row r="723" spans="1:34" ht="12.75" customHeight="1">
      <c r="A723" t="s">
        <v>2828</v>
      </c>
      <c r="B723" s="23">
        <v>39841</v>
      </c>
      <c r="C723" t="s">
        <v>2832</v>
      </c>
      <c r="E723" s="62">
        <v>85</v>
      </c>
      <c r="F723" s="4">
        <v>39891</v>
      </c>
      <c r="G723" s="5">
        <v>53</v>
      </c>
      <c r="H723" s="22">
        <v>325</v>
      </c>
      <c r="I723" s="126" t="e">
        <f>INDEX('TOL2008'!B:B,MATCH(A723,'TOL2008'!A:A,0))</f>
        <v>#N/A</v>
      </c>
      <c r="J723" s="126" t="e">
        <f>INDEX(Pääluokka!$H$2:$H$100,MATCH(VALUE(LEFT(Taulukko1[[#This Row],[TOL2008]],2)),Pääluokka!$G$2:$G$100,0))</f>
        <v>#N/A</v>
      </c>
      <c r="K723" s="126" t="e">
        <f>INDEX(Pääluokka!$I$2:$I$100,MATCH(VALUE(LEFT(Taulukko1[[#This Row],[TOL2008]],2)),Pääluokka!$G$2:$G$100,0))</f>
        <v>#N/A</v>
      </c>
      <c r="L723" s="41">
        <f t="shared" si="110"/>
        <v>50</v>
      </c>
      <c r="M723" s="43">
        <f t="shared" si="111"/>
        <v>39841</v>
      </c>
      <c r="N723" s="43">
        <f t="shared" si="112"/>
        <v>39891</v>
      </c>
      <c r="O723" s="43">
        <f t="shared" si="113"/>
        <v>39814</v>
      </c>
      <c r="P723" s="43">
        <f t="shared" si="114"/>
        <v>39873</v>
      </c>
      <c r="Q723" s="41">
        <f t="shared" si="115"/>
        <v>2009</v>
      </c>
      <c r="R723" s="41">
        <f t="shared" si="116"/>
        <v>2009</v>
      </c>
      <c r="S723" s="43" t="str">
        <f>YEAR(Taulukko1[[#This Row],[Alku KK]])&amp;"Q"&amp;ROUNDDOWN((MONTH(Taulukko1[[#This Row],[Alku KK]])-1)/3+1,0)</f>
        <v>2009Q1</v>
      </c>
      <c r="T723" s="43" t="str">
        <f>YEAR(Taulukko1[[#This Row],[Loppu KK]])&amp;"Q"&amp;ROUNDDOWN((MONTH(Taulukko1[[#This Row],[Loppu KK]])-1)/3+1,0)</f>
        <v>2009Q1</v>
      </c>
      <c r="U723" s="66">
        <f>IF(COUNT(Taulukko1[[#This Row],[Neuvottelujen alaiset ]])=1,Taulukko1[[#This Row],[Neuvottelujen alaiset ]],Taulukko1[[#This Row],[Vähennystarve]])</f>
        <v>325</v>
      </c>
      <c r="V723" s="44">
        <f t="shared" si="117"/>
        <v>0.26153846153846155</v>
      </c>
      <c r="W723" s="44">
        <f t="shared" si="118"/>
        <v>0.16307692307692306</v>
      </c>
      <c r="X723" s="44">
        <f t="shared" si="119"/>
        <v>0.62352941176470589</v>
      </c>
      <c r="Y723" s="90" t="b">
        <f>AND(MONTH(Taulukko1[[#This Row],[Alku PVM]] )=6,DAY(Taulukko1[[#This Row],[Alku PVM]] )&gt;19)</f>
        <v>0</v>
      </c>
      <c r="Z723" s="90" t="b">
        <f>AND(MONTH(Taulukko1[[#This Row],[Loppu PVM]] )=6,DAY(Taulukko1[[#This Row],[Loppu PVM]] )&gt;19)</f>
        <v>0</v>
      </c>
      <c r="AA723" s="90" t="b">
        <f>OR(MONTH(Taulukko1[[#This Row],[Alku PVM]] )&lt;=5,AND(MONTH(Taulukko1[[#This Row],[Alku PVM]] )=6,DAY(Taulukko1[[#This Row],[Alku PVM]] )&lt;20))</f>
        <v>1</v>
      </c>
      <c r="AB723" s="90" t="b">
        <f>OR(MONTH(Taulukko1[[#This Row],[Loppu PVM]])&lt;=5,AND(MONTH(Taulukko1[[#This Row],[Loppu PVM]] )=6,DAY(Taulukko1[[#This Row],[Loppu PVM]])&lt;20))</f>
        <v>1</v>
      </c>
      <c r="AC723" s="90" t="b">
        <f>OR(MONTH(Taulukko1[[#This Row],[Alku PVM]] )&lt;=3,AND(MONTH(Taulukko1[[#This Row],[Alku PVM]] )=3))</f>
        <v>1</v>
      </c>
      <c r="AD723" s="90" t="b">
        <f>OR(MONTH(Taulukko1[[#This Row],[Loppu PVM]] )&lt;=3,AND(MONTH(Taulukko1[[#This Row],[Loppu PVM]] )=3))</f>
        <v>1</v>
      </c>
      <c r="AE723" s="90" t="b">
        <f>OR(MONTH(Taulukko1[[#This Row],[Alku PVM]] )&lt;=9,AND(MONTH(Taulukko1[[#This Row],[Alku PVM]] )=9))</f>
        <v>1</v>
      </c>
      <c r="AF723" s="90" t="b">
        <f>OR(MONTH(Taulukko1[[#This Row],[Loppu PVM]])&lt;=9,AND(MONTH(Taulukko1[[#This Row],[Loppu PVM]] )=9))</f>
        <v>1</v>
      </c>
      <c r="AG723" s="90" t="b">
        <f>OR(MONTH(Taulukko1[[#This Row],[Alku PVM]] )&lt;=6,AND(MONTH(Taulukko1[[#This Row],[Alku PVM]] )=6))</f>
        <v>1</v>
      </c>
      <c r="AH723" s="90" t="b">
        <f>OR(MONTH(Taulukko1[[#This Row],[Loppu PVM]])&lt;=6,AND(MONTH(Taulukko1[[#This Row],[Loppu PVM]] )=6))</f>
        <v>1</v>
      </c>
    </row>
    <row r="724" spans="1:34" ht="12.75" customHeight="1">
      <c r="A724" t="s">
        <v>1093</v>
      </c>
      <c r="B724" s="23">
        <v>39841</v>
      </c>
      <c r="C724" t="s">
        <v>2778</v>
      </c>
      <c r="F724" s="4">
        <v>39953</v>
      </c>
      <c r="G724" s="5">
        <v>7</v>
      </c>
      <c r="H724" s="16">
        <v>1200</v>
      </c>
      <c r="I724" s="126">
        <f>INDEX('TOL2008'!B:B,MATCH(A724,'TOL2008'!A:A,0))</f>
        <v>18120</v>
      </c>
      <c r="J724" s="126" t="str">
        <f>INDEX(Pääluokka!$H$2:$H$100,MATCH(VALUE(LEFT(Taulukko1[[#This Row],[TOL2008]],2)),Pääluokka!$G$2:$G$100,0))</f>
        <v>Teollisuus</v>
      </c>
      <c r="K724" s="126" t="str">
        <f>INDEX(Pääluokka!$I$2:$I$100,MATCH(VALUE(LEFT(Taulukko1[[#This Row],[TOL2008]],2)),Pääluokka!$G$2:$G$100,0))</f>
        <v>Teollisuus (C-E)</v>
      </c>
      <c r="L724" s="41">
        <f t="shared" si="110"/>
        <v>112</v>
      </c>
      <c r="M724" s="43">
        <f t="shared" si="111"/>
        <v>39841</v>
      </c>
      <c r="N724" s="43">
        <f t="shared" si="112"/>
        <v>39953</v>
      </c>
      <c r="O724" s="43">
        <f t="shared" si="113"/>
        <v>39814</v>
      </c>
      <c r="P724" s="43">
        <f t="shared" si="114"/>
        <v>39934</v>
      </c>
      <c r="Q724" s="41">
        <f t="shared" si="115"/>
        <v>2009</v>
      </c>
      <c r="R724" s="41">
        <f t="shared" si="116"/>
        <v>2009</v>
      </c>
      <c r="S724" s="43" t="str">
        <f>YEAR(Taulukko1[[#This Row],[Alku KK]])&amp;"Q"&amp;ROUNDDOWN((MONTH(Taulukko1[[#This Row],[Alku KK]])-1)/3+1,0)</f>
        <v>2009Q1</v>
      </c>
      <c r="T724" s="43" t="str">
        <f>YEAR(Taulukko1[[#This Row],[Loppu KK]])&amp;"Q"&amp;ROUNDDOWN((MONTH(Taulukko1[[#This Row],[Loppu KK]])-1)/3+1,0)</f>
        <v>2009Q2</v>
      </c>
      <c r="U724" s="66">
        <f>IF(COUNT(Taulukko1[[#This Row],[Neuvottelujen alaiset ]])=1,Taulukko1[[#This Row],[Neuvottelujen alaiset ]],Taulukko1[[#This Row],[Vähennystarve]])</f>
        <v>1200</v>
      </c>
      <c r="V724" s="44" t="str">
        <f t="shared" si="117"/>
        <v>NA</v>
      </c>
      <c r="W724" s="44">
        <f t="shared" si="118"/>
        <v>5.8333333333333336E-3</v>
      </c>
      <c r="X724" s="44" t="str">
        <f t="shared" si="119"/>
        <v>NA</v>
      </c>
      <c r="Y724" s="90" t="b">
        <f>AND(MONTH(Taulukko1[[#This Row],[Alku PVM]] )=6,DAY(Taulukko1[[#This Row],[Alku PVM]] )&gt;19)</f>
        <v>0</v>
      </c>
      <c r="Z724" s="90" t="b">
        <f>AND(MONTH(Taulukko1[[#This Row],[Loppu PVM]] )=6,DAY(Taulukko1[[#This Row],[Loppu PVM]] )&gt;19)</f>
        <v>0</v>
      </c>
      <c r="AA724" s="90" t="b">
        <f>OR(MONTH(Taulukko1[[#This Row],[Alku PVM]] )&lt;=5,AND(MONTH(Taulukko1[[#This Row],[Alku PVM]] )=6,DAY(Taulukko1[[#This Row],[Alku PVM]] )&lt;20))</f>
        <v>1</v>
      </c>
      <c r="AB724" s="90" t="b">
        <f>OR(MONTH(Taulukko1[[#This Row],[Loppu PVM]])&lt;=5,AND(MONTH(Taulukko1[[#This Row],[Loppu PVM]] )=6,DAY(Taulukko1[[#This Row],[Loppu PVM]])&lt;20))</f>
        <v>1</v>
      </c>
      <c r="AC724" s="90" t="b">
        <f>OR(MONTH(Taulukko1[[#This Row],[Alku PVM]] )&lt;=3,AND(MONTH(Taulukko1[[#This Row],[Alku PVM]] )=3))</f>
        <v>1</v>
      </c>
      <c r="AD724" s="90" t="b">
        <f>OR(MONTH(Taulukko1[[#This Row],[Loppu PVM]] )&lt;=3,AND(MONTH(Taulukko1[[#This Row],[Loppu PVM]] )=3))</f>
        <v>0</v>
      </c>
      <c r="AE724" s="90" t="b">
        <f>OR(MONTH(Taulukko1[[#This Row],[Alku PVM]] )&lt;=9,AND(MONTH(Taulukko1[[#This Row],[Alku PVM]] )=9))</f>
        <v>1</v>
      </c>
      <c r="AF724" s="90" t="b">
        <f>OR(MONTH(Taulukko1[[#This Row],[Loppu PVM]])&lt;=9,AND(MONTH(Taulukko1[[#This Row],[Loppu PVM]] )=9))</f>
        <v>1</v>
      </c>
      <c r="AG724" s="90" t="b">
        <f>OR(MONTH(Taulukko1[[#This Row],[Alku PVM]] )&lt;=6,AND(MONTH(Taulukko1[[#This Row],[Alku PVM]] )=6))</f>
        <v>1</v>
      </c>
      <c r="AH724" s="90" t="b">
        <f>OR(MONTH(Taulukko1[[#This Row],[Loppu PVM]])&lt;=6,AND(MONTH(Taulukko1[[#This Row],[Loppu PVM]] )=6))</f>
        <v>1</v>
      </c>
    </row>
    <row r="725" spans="1:34" ht="12.75" customHeight="1">
      <c r="A725" t="s">
        <v>2748</v>
      </c>
      <c r="B725" s="23">
        <v>39841</v>
      </c>
      <c r="C725" t="s">
        <v>2751</v>
      </c>
      <c r="F725" s="4">
        <v>39861</v>
      </c>
      <c r="G725" s="5">
        <v>9</v>
      </c>
      <c r="H725" s="22">
        <v>475</v>
      </c>
      <c r="I725" s="126" t="e">
        <f>INDEX('TOL2008'!B:B,MATCH(A725,'TOL2008'!A:A,0))</f>
        <v>#N/A</v>
      </c>
      <c r="J725" s="126" t="e">
        <f>INDEX(Pääluokka!$H$2:$H$100,MATCH(VALUE(LEFT(Taulukko1[[#This Row],[TOL2008]],2)),Pääluokka!$G$2:$G$100,0))</f>
        <v>#N/A</v>
      </c>
      <c r="K725" s="126" t="e">
        <f>INDEX(Pääluokka!$I$2:$I$100,MATCH(VALUE(LEFT(Taulukko1[[#This Row],[TOL2008]],2)),Pääluokka!$G$2:$G$100,0))</f>
        <v>#N/A</v>
      </c>
      <c r="L725" s="41">
        <f t="shared" si="110"/>
        <v>20</v>
      </c>
      <c r="M725" s="43">
        <f t="shared" si="111"/>
        <v>39841</v>
      </c>
      <c r="N725" s="43">
        <f t="shared" si="112"/>
        <v>39861</v>
      </c>
      <c r="O725" s="43">
        <f t="shared" si="113"/>
        <v>39814</v>
      </c>
      <c r="P725" s="43">
        <f t="shared" si="114"/>
        <v>39845</v>
      </c>
      <c r="Q725" s="41">
        <f t="shared" si="115"/>
        <v>2009</v>
      </c>
      <c r="R725" s="41">
        <f t="shared" si="116"/>
        <v>2009</v>
      </c>
      <c r="S725" s="43" t="str">
        <f>YEAR(Taulukko1[[#This Row],[Alku KK]])&amp;"Q"&amp;ROUNDDOWN((MONTH(Taulukko1[[#This Row],[Alku KK]])-1)/3+1,0)</f>
        <v>2009Q1</v>
      </c>
      <c r="T725" s="43" t="str">
        <f>YEAR(Taulukko1[[#This Row],[Loppu KK]])&amp;"Q"&amp;ROUNDDOWN((MONTH(Taulukko1[[#This Row],[Loppu KK]])-1)/3+1,0)</f>
        <v>2009Q1</v>
      </c>
      <c r="U725" s="66">
        <f>IF(COUNT(Taulukko1[[#This Row],[Neuvottelujen alaiset ]])=1,Taulukko1[[#This Row],[Neuvottelujen alaiset ]],Taulukko1[[#This Row],[Vähennystarve]])</f>
        <v>475</v>
      </c>
      <c r="V725" s="44" t="str">
        <f t="shared" si="117"/>
        <v>NA</v>
      </c>
      <c r="W725" s="44">
        <f t="shared" si="118"/>
        <v>1.8947368421052633E-2</v>
      </c>
      <c r="X725" s="44" t="str">
        <f t="shared" si="119"/>
        <v>NA</v>
      </c>
      <c r="Y725" s="90" t="b">
        <f>AND(MONTH(Taulukko1[[#This Row],[Alku PVM]] )=6,DAY(Taulukko1[[#This Row],[Alku PVM]] )&gt;19)</f>
        <v>0</v>
      </c>
      <c r="Z725" s="90" t="b">
        <f>AND(MONTH(Taulukko1[[#This Row],[Loppu PVM]] )=6,DAY(Taulukko1[[#This Row],[Loppu PVM]] )&gt;19)</f>
        <v>0</v>
      </c>
      <c r="AA725" s="90" t="b">
        <f>OR(MONTH(Taulukko1[[#This Row],[Alku PVM]] )&lt;=5,AND(MONTH(Taulukko1[[#This Row],[Alku PVM]] )=6,DAY(Taulukko1[[#This Row],[Alku PVM]] )&lt;20))</f>
        <v>1</v>
      </c>
      <c r="AB725" s="90" t="b">
        <f>OR(MONTH(Taulukko1[[#This Row],[Loppu PVM]])&lt;=5,AND(MONTH(Taulukko1[[#This Row],[Loppu PVM]] )=6,DAY(Taulukko1[[#This Row],[Loppu PVM]])&lt;20))</f>
        <v>1</v>
      </c>
      <c r="AC725" s="90" t="b">
        <f>OR(MONTH(Taulukko1[[#This Row],[Alku PVM]] )&lt;=3,AND(MONTH(Taulukko1[[#This Row],[Alku PVM]] )=3))</f>
        <v>1</v>
      </c>
      <c r="AD725" s="90" t="b">
        <f>OR(MONTH(Taulukko1[[#This Row],[Loppu PVM]] )&lt;=3,AND(MONTH(Taulukko1[[#This Row],[Loppu PVM]] )=3))</f>
        <v>1</v>
      </c>
      <c r="AE725" s="90" t="b">
        <f>OR(MONTH(Taulukko1[[#This Row],[Alku PVM]] )&lt;=9,AND(MONTH(Taulukko1[[#This Row],[Alku PVM]] )=9))</f>
        <v>1</v>
      </c>
      <c r="AF725" s="90" t="b">
        <f>OR(MONTH(Taulukko1[[#This Row],[Loppu PVM]])&lt;=9,AND(MONTH(Taulukko1[[#This Row],[Loppu PVM]] )=9))</f>
        <v>1</v>
      </c>
      <c r="AG725" s="90" t="b">
        <f>OR(MONTH(Taulukko1[[#This Row],[Alku PVM]] )&lt;=6,AND(MONTH(Taulukko1[[#This Row],[Alku PVM]] )=6))</f>
        <v>1</v>
      </c>
      <c r="AH725" s="90" t="b">
        <f>OR(MONTH(Taulukko1[[#This Row],[Loppu PVM]])&lt;=6,AND(MONTH(Taulukko1[[#This Row],[Loppu PVM]] )=6))</f>
        <v>1</v>
      </c>
    </row>
    <row r="726" spans="1:34" ht="12.75" customHeight="1">
      <c r="A726" t="s">
        <v>2748</v>
      </c>
      <c r="B726" s="23">
        <v>39841</v>
      </c>
      <c r="C726" t="s">
        <v>2750</v>
      </c>
      <c r="E726" s="62">
        <v>9</v>
      </c>
      <c r="F726" s="4">
        <v>39862</v>
      </c>
      <c r="G726" s="5">
        <v>5</v>
      </c>
      <c r="H726" s="22">
        <v>100</v>
      </c>
      <c r="I726" s="126" t="e">
        <f>INDEX('TOL2008'!B:B,MATCH(A726,'TOL2008'!A:A,0))</f>
        <v>#N/A</v>
      </c>
      <c r="J726" s="126" t="e">
        <f>INDEX(Pääluokka!$H$2:$H$100,MATCH(VALUE(LEFT(Taulukko1[[#This Row],[TOL2008]],2)),Pääluokka!$G$2:$G$100,0))</f>
        <v>#N/A</v>
      </c>
      <c r="K726" s="126" t="e">
        <f>INDEX(Pääluokka!$I$2:$I$100,MATCH(VALUE(LEFT(Taulukko1[[#This Row],[TOL2008]],2)),Pääluokka!$G$2:$G$100,0))</f>
        <v>#N/A</v>
      </c>
      <c r="L726" s="41">
        <f t="shared" si="110"/>
        <v>21</v>
      </c>
      <c r="M726" s="43">
        <f t="shared" si="111"/>
        <v>39841</v>
      </c>
      <c r="N726" s="43">
        <f t="shared" si="112"/>
        <v>39862</v>
      </c>
      <c r="O726" s="43">
        <f t="shared" si="113"/>
        <v>39814</v>
      </c>
      <c r="P726" s="43">
        <f t="shared" si="114"/>
        <v>39845</v>
      </c>
      <c r="Q726" s="41">
        <f t="shared" si="115"/>
        <v>2009</v>
      </c>
      <c r="R726" s="41">
        <f t="shared" si="116"/>
        <v>2009</v>
      </c>
      <c r="S726" s="43" t="str">
        <f>YEAR(Taulukko1[[#This Row],[Alku KK]])&amp;"Q"&amp;ROUNDDOWN((MONTH(Taulukko1[[#This Row],[Alku KK]])-1)/3+1,0)</f>
        <v>2009Q1</v>
      </c>
      <c r="T726" s="43" t="str">
        <f>YEAR(Taulukko1[[#This Row],[Loppu KK]])&amp;"Q"&amp;ROUNDDOWN((MONTH(Taulukko1[[#This Row],[Loppu KK]])-1)/3+1,0)</f>
        <v>2009Q1</v>
      </c>
      <c r="U726" s="66">
        <f>IF(COUNT(Taulukko1[[#This Row],[Neuvottelujen alaiset ]])=1,Taulukko1[[#This Row],[Neuvottelujen alaiset ]],Taulukko1[[#This Row],[Vähennystarve]])</f>
        <v>100</v>
      </c>
      <c r="V726" s="44">
        <f t="shared" si="117"/>
        <v>0.09</v>
      </c>
      <c r="W726" s="44">
        <f t="shared" si="118"/>
        <v>0.05</v>
      </c>
      <c r="X726" s="44">
        <f t="shared" si="119"/>
        <v>0.55555555555555558</v>
      </c>
      <c r="Y726" s="90" t="b">
        <f>AND(MONTH(Taulukko1[[#This Row],[Alku PVM]] )=6,DAY(Taulukko1[[#This Row],[Alku PVM]] )&gt;19)</f>
        <v>0</v>
      </c>
      <c r="Z726" s="90" t="b">
        <f>AND(MONTH(Taulukko1[[#This Row],[Loppu PVM]] )=6,DAY(Taulukko1[[#This Row],[Loppu PVM]] )&gt;19)</f>
        <v>0</v>
      </c>
      <c r="AA726" s="90" t="b">
        <f>OR(MONTH(Taulukko1[[#This Row],[Alku PVM]] )&lt;=5,AND(MONTH(Taulukko1[[#This Row],[Alku PVM]] )=6,DAY(Taulukko1[[#This Row],[Alku PVM]] )&lt;20))</f>
        <v>1</v>
      </c>
      <c r="AB726" s="90" t="b">
        <f>OR(MONTH(Taulukko1[[#This Row],[Loppu PVM]])&lt;=5,AND(MONTH(Taulukko1[[#This Row],[Loppu PVM]] )=6,DAY(Taulukko1[[#This Row],[Loppu PVM]])&lt;20))</f>
        <v>1</v>
      </c>
      <c r="AC726" s="90" t="b">
        <f>OR(MONTH(Taulukko1[[#This Row],[Alku PVM]] )&lt;=3,AND(MONTH(Taulukko1[[#This Row],[Alku PVM]] )=3))</f>
        <v>1</v>
      </c>
      <c r="AD726" s="90" t="b">
        <f>OR(MONTH(Taulukko1[[#This Row],[Loppu PVM]] )&lt;=3,AND(MONTH(Taulukko1[[#This Row],[Loppu PVM]] )=3))</f>
        <v>1</v>
      </c>
      <c r="AE726" s="90" t="b">
        <f>OR(MONTH(Taulukko1[[#This Row],[Alku PVM]] )&lt;=9,AND(MONTH(Taulukko1[[#This Row],[Alku PVM]] )=9))</f>
        <v>1</v>
      </c>
      <c r="AF726" s="90" t="b">
        <f>OR(MONTH(Taulukko1[[#This Row],[Loppu PVM]])&lt;=9,AND(MONTH(Taulukko1[[#This Row],[Loppu PVM]] )=9))</f>
        <v>1</v>
      </c>
      <c r="AG726" s="90" t="b">
        <f>OR(MONTH(Taulukko1[[#This Row],[Alku PVM]] )&lt;=6,AND(MONTH(Taulukko1[[#This Row],[Alku PVM]] )=6))</f>
        <v>1</v>
      </c>
      <c r="AH726" s="90" t="b">
        <f>OR(MONTH(Taulukko1[[#This Row],[Loppu PVM]])&lt;=6,AND(MONTH(Taulukko1[[#This Row],[Loppu PVM]] )=6))</f>
        <v>1</v>
      </c>
    </row>
    <row r="727" spans="1:34" ht="12.75" customHeight="1">
      <c r="A727" t="s">
        <v>2579</v>
      </c>
      <c r="B727" s="23">
        <v>39841</v>
      </c>
      <c r="C727" t="s">
        <v>2578</v>
      </c>
      <c r="E727" s="62">
        <v>10</v>
      </c>
      <c r="F727" s="4"/>
      <c r="G727" s="5"/>
      <c r="H727" s="16">
        <v>70</v>
      </c>
      <c r="I727" s="126" t="e">
        <f>INDEX('TOL2008'!B:B,MATCH(A727,'TOL2008'!A:A,0))</f>
        <v>#N/A</v>
      </c>
      <c r="J727" s="126" t="e">
        <f>INDEX(Pääluokka!$H$2:$H$100,MATCH(VALUE(LEFT(Taulukko1[[#This Row],[TOL2008]],2)),Pääluokka!$G$2:$G$100,0))</f>
        <v>#N/A</v>
      </c>
      <c r="K727" s="126" t="e">
        <f>INDEX(Pääluokka!$I$2:$I$100,MATCH(VALUE(LEFT(Taulukko1[[#This Row],[TOL2008]],2)),Pääluokka!$G$2:$G$100,0))</f>
        <v>#N/A</v>
      </c>
      <c r="L727" s="41" t="str">
        <f t="shared" si="110"/>
        <v>NA</v>
      </c>
      <c r="M727" s="43">
        <f t="shared" si="111"/>
        <v>39841</v>
      </c>
      <c r="N727" s="43">
        <f t="shared" si="112"/>
        <v>39892</v>
      </c>
      <c r="O727" s="43">
        <f t="shared" si="113"/>
        <v>39814</v>
      </c>
      <c r="P727" s="43">
        <f t="shared" si="114"/>
        <v>39873</v>
      </c>
      <c r="Q727" s="41">
        <f t="shared" si="115"/>
        <v>2009</v>
      </c>
      <c r="R727" s="41">
        <f t="shared" si="116"/>
        <v>2009</v>
      </c>
      <c r="S727" s="43" t="str">
        <f>YEAR(Taulukko1[[#This Row],[Alku KK]])&amp;"Q"&amp;ROUNDDOWN((MONTH(Taulukko1[[#This Row],[Alku KK]])-1)/3+1,0)</f>
        <v>2009Q1</v>
      </c>
      <c r="T727" s="43" t="str">
        <f>YEAR(Taulukko1[[#This Row],[Loppu KK]])&amp;"Q"&amp;ROUNDDOWN((MONTH(Taulukko1[[#This Row],[Loppu KK]])-1)/3+1,0)</f>
        <v>2009Q1</v>
      </c>
      <c r="U727" s="66">
        <f>IF(COUNT(Taulukko1[[#This Row],[Neuvottelujen alaiset ]])=1,Taulukko1[[#This Row],[Neuvottelujen alaiset ]],Taulukko1[[#This Row],[Vähennystarve]])</f>
        <v>70</v>
      </c>
      <c r="V727" s="44">
        <f t="shared" si="117"/>
        <v>0.14285714285714285</v>
      </c>
      <c r="W727" s="44" t="str">
        <f t="shared" si="118"/>
        <v>NA</v>
      </c>
      <c r="X727" s="44" t="str">
        <f t="shared" si="119"/>
        <v>NA</v>
      </c>
      <c r="Y727" s="90" t="b">
        <f>AND(MONTH(Taulukko1[[#This Row],[Alku PVM]] )=6,DAY(Taulukko1[[#This Row],[Alku PVM]] )&gt;19)</f>
        <v>0</v>
      </c>
      <c r="Z727" s="90" t="b">
        <f>AND(MONTH(Taulukko1[[#This Row],[Loppu PVM]] )=6,DAY(Taulukko1[[#This Row],[Loppu PVM]] )&gt;19)</f>
        <v>0</v>
      </c>
      <c r="AA727" s="90" t="b">
        <f>OR(MONTH(Taulukko1[[#This Row],[Alku PVM]] )&lt;=5,AND(MONTH(Taulukko1[[#This Row],[Alku PVM]] )=6,DAY(Taulukko1[[#This Row],[Alku PVM]] )&lt;20))</f>
        <v>1</v>
      </c>
      <c r="AB727" s="90" t="b">
        <f>OR(MONTH(Taulukko1[[#This Row],[Loppu PVM]])&lt;=5,AND(MONTH(Taulukko1[[#This Row],[Loppu PVM]] )=6,DAY(Taulukko1[[#This Row],[Loppu PVM]])&lt;20))</f>
        <v>1</v>
      </c>
      <c r="AC727" s="90" t="b">
        <f>OR(MONTH(Taulukko1[[#This Row],[Alku PVM]] )&lt;=3,AND(MONTH(Taulukko1[[#This Row],[Alku PVM]] )=3))</f>
        <v>1</v>
      </c>
      <c r="AD727" s="90" t="b">
        <f>OR(MONTH(Taulukko1[[#This Row],[Loppu PVM]] )&lt;=3,AND(MONTH(Taulukko1[[#This Row],[Loppu PVM]] )=3))</f>
        <v>1</v>
      </c>
      <c r="AE727" s="90" t="b">
        <f>OR(MONTH(Taulukko1[[#This Row],[Alku PVM]] )&lt;=9,AND(MONTH(Taulukko1[[#This Row],[Alku PVM]] )=9))</f>
        <v>1</v>
      </c>
      <c r="AF727" s="90" t="b">
        <f>OR(MONTH(Taulukko1[[#This Row],[Loppu PVM]])&lt;=9,AND(MONTH(Taulukko1[[#This Row],[Loppu PVM]] )=9))</f>
        <v>1</v>
      </c>
      <c r="AG727" s="90" t="b">
        <f>OR(MONTH(Taulukko1[[#This Row],[Alku PVM]] )&lt;=6,AND(MONTH(Taulukko1[[#This Row],[Alku PVM]] )=6))</f>
        <v>1</v>
      </c>
      <c r="AH727" s="90" t="b">
        <f>OR(MONTH(Taulukko1[[#This Row],[Loppu PVM]])&lt;=6,AND(MONTH(Taulukko1[[#This Row],[Loppu PVM]] )=6))</f>
        <v>1</v>
      </c>
    </row>
    <row r="728" spans="1:34" ht="12.75" customHeight="1">
      <c r="A728" t="s">
        <v>1408</v>
      </c>
      <c r="B728" s="23">
        <v>39841</v>
      </c>
      <c r="C728" t="s">
        <v>2348</v>
      </c>
      <c r="E728" s="62">
        <v>50</v>
      </c>
      <c r="F728" s="4">
        <v>40093</v>
      </c>
      <c r="G728" s="5">
        <v>35</v>
      </c>
      <c r="H728" s="22">
        <v>350</v>
      </c>
      <c r="I728" s="126" t="e">
        <f>INDEX('TOL2008'!B:B,MATCH(A728,'TOL2008'!A:A,0))</f>
        <v>#N/A</v>
      </c>
      <c r="J728" s="126" t="e">
        <f>INDEX(Pääluokka!$H$2:$H$100,MATCH(VALUE(LEFT(Taulukko1[[#This Row],[TOL2008]],2)),Pääluokka!$G$2:$G$100,0))</f>
        <v>#N/A</v>
      </c>
      <c r="K728" s="126" t="e">
        <f>INDEX(Pääluokka!$I$2:$I$100,MATCH(VALUE(LEFT(Taulukko1[[#This Row],[TOL2008]],2)),Pääluokka!$G$2:$G$100,0))</f>
        <v>#N/A</v>
      </c>
      <c r="L728" s="41">
        <f t="shared" si="110"/>
        <v>252</v>
      </c>
      <c r="M728" s="43">
        <f t="shared" si="111"/>
        <v>39841</v>
      </c>
      <c r="N728" s="43">
        <f t="shared" si="112"/>
        <v>40093</v>
      </c>
      <c r="O728" s="43">
        <f t="shared" si="113"/>
        <v>39814</v>
      </c>
      <c r="P728" s="43">
        <f t="shared" si="114"/>
        <v>40087</v>
      </c>
      <c r="Q728" s="41">
        <f t="shared" si="115"/>
        <v>2009</v>
      </c>
      <c r="R728" s="41">
        <f t="shared" si="116"/>
        <v>2009</v>
      </c>
      <c r="S728" s="43" t="str">
        <f>YEAR(Taulukko1[[#This Row],[Alku KK]])&amp;"Q"&amp;ROUNDDOWN((MONTH(Taulukko1[[#This Row],[Alku KK]])-1)/3+1,0)</f>
        <v>2009Q1</v>
      </c>
      <c r="T728" s="43" t="str">
        <f>YEAR(Taulukko1[[#This Row],[Loppu KK]])&amp;"Q"&amp;ROUNDDOWN((MONTH(Taulukko1[[#This Row],[Loppu KK]])-1)/3+1,0)</f>
        <v>2009Q4</v>
      </c>
      <c r="U728" s="66">
        <f>IF(COUNT(Taulukko1[[#This Row],[Neuvottelujen alaiset ]])=1,Taulukko1[[#This Row],[Neuvottelujen alaiset ]],Taulukko1[[#This Row],[Vähennystarve]])</f>
        <v>350</v>
      </c>
      <c r="V728" s="44">
        <f t="shared" si="117"/>
        <v>0.14285714285714285</v>
      </c>
      <c r="W728" s="44">
        <f t="shared" si="118"/>
        <v>0.1</v>
      </c>
      <c r="X728" s="44">
        <f t="shared" si="119"/>
        <v>0.7</v>
      </c>
      <c r="Y728" s="90" t="b">
        <f>AND(MONTH(Taulukko1[[#This Row],[Alku PVM]] )=6,DAY(Taulukko1[[#This Row],[Alku PVM]] )&gt;19)</f>
        <v>0</v>
      </c>
      <c r="Z728" s="90" t="b">
        <f>AND(MONTH(Taulukko1[[#This Row],[Loppu PVM]] )=6,DAY(Taulukko1[[#This Row],[Loppu PVM]] )&gt;19)</f>
        <v>0</v>
      </c>
      <c r="AA728" s="90" t="b">
        <f>OR(MONTH(Taulukko1[[#This Row],[Alku PVM]] )&lt;=5,AND(MONTH(Taulukko1[[#This Row],[Alku PVM]] )=6,DAY(Taulukko1[[#This Row],[Alku PVM]] )&lt;20))</f>
        <v>1</v>
      </c>
      <c r="AB728" s="90" t="b">
        <f>OR(MONTH(Taulukko1[[#This Row],[Loppu PVM]])&lt;=5,AND(MONTH(Taulukko1[[#This Row],[Loppu PVM]] )=6,DAY(Taulukko1[[#This Row],[Loppu PVM]])&lt;20))</f>
        <v>0</v>
      </c>
      <c r="AC728" s="90" t="b">
        <f>OR(MONTH(Taulukko1[[#This Row],[Alku PVM]] )&lt;=3,AND(MONTH(Taulukko1[[#This Row],[Alku PVM]] )=3))</f>
        <v>1</v>
      </c>
      <c r="AD728" s="90" t="b">
        <f>OR(MONTH(Taulukko1[[#This Row],[Loppu PVM]] )&lt;=3,AND(MONTH(Taulukko1[[#This Row],[Loppu PVM]] )=3))</f>
        <v>0</v>
      </c>
      <c r="AE728" s="90" t="b">
        <f>OR(MONTH(Taulukko1[[#This Row],[Alku PVM]] )&lt;=9,AND(MONTH(Taulukko1[[#This Row],[Alku PVM]] )=9))</f>
        <v>1</v>
      </c>
      <c r="AF728" s="90" t="b">
        <f>OR(MONTH(Taulukko1[[#This Row],[Loppu PVM]])&lt;=9,AND(MONTH(Taulukko1[[#This Row],[Loppu PVM]] )=9))</f>
        <v>0</v>
      </c>
      <c r="AG728" s="90" t="b">
        <f>OR(MONTH(Taulukko1[[#This Row],[Alku PVM]] )&lt;=6,AND(MONTH(Taulukko1[[#This Row],[Alku PVM]] )=6))</f>
        <v>1</v>
      </c>
      <c r="AH728" s="90" t="b">
        <f>OR(MONTH(Taulukko1[[#This Row],[Loppu PVM]])&lt;=6,AND(MONTH(Taulukko1[[#This Row],[Loppu PVM]] )=6))</f>
        <v>0</v>
      </c>
    </row>
    <row r="729" spans="1:34" ht="12.75" customHeight="1">
      <c r="A729" t="s">
        <v>2247</v>
      </c>
      <c r="B729" s="23">
        <v>39841</v>
      </c>
      <c r="C729" t="s">
        <v>2246</v>
      </c>
      <c r="F729" s="4">
        <v>39896</v>
      </c>
      <c r="G729" s="5">
        <v>226</v>
      </c>
      <c r="H729" s="22">
        <v>1600</v>
      </c>
      <c r="I729" s="126" t="e">
        <f>INDEX('TOL2008'!B:B,MATCH(A729,'TOL2008'!A:A,0))</f>
        <v>#N/A</v>
      </c>
      <c r="J729" s="126" t="e">
        <f>INDEX(Pääluokka!$H$2:$H$100,MATCH(VALUE(LEFT(Taulukko1[[#This Row],[TOL2008]],2)),Pääluokka!$G$2:$G$100,0))</f>
        <v>#N/A</v>
      </c>
      <c r="K729" s="126" t="e">
        <f>INDEX(Pääluokka!$I$2:$I$100,MATCH(VALUE(LEFT(Taulukko1[[#This Row],[TOL2008]],2)),Pääluokka!$G$2:$G$100,0))</f>
        <v>#N/A</v>
      </c>
      <c r="L729" s="41">
        <f t="shared" si="110"/>
        <v>55</v>
      </c>
      <c r="M729" s="43">
        <f t="shared" si="111"/>
        <v>39841</v>
      </c>
      <c r="N729" s="43">
        <f t="shared" si="112"/>
        <v>39896</v>
      </c>
      <c r="O729" s="43">
        <f t="shared" si="113"/>
        <v>39814</v>
      </c>
      <c r="P729" s="43">
        <f t="shared" si="114"/>
        <v>39873</v>
      </c>
      <c r="Q729" s="41">
        <f t="shared" si="115"/>
        <v>2009</v>
      </c>
      <c r="R729" s="41">
        <f t="shared" si="116"/>
        <v>2009</v>
      </c>
      <c r="S729" s="43" t="str">
        <f>YEAR(Taulukko1[[#This Row],[Alku KK]])&amp;"Q"&amp;ROUNDDOWN((MONTH(Taulukko1[[#This Row],[Alku KK]])-1)/3+1,0)</f>
        <v>2009Q1</v>
      </c>
      <c r="T729" s="43" t="str">
        <f>YEAR(Taulukko1[[#This Row],[Loppu KK]])&amp;"Q"&amp;ROUNDDOWN((MONTH(Taulukko1[[#This Row],[Loppu KK]])-1)/3+1,0)</f>
        <v>2009Q1</v>
      </c>
      <c r="U729" s="66">
        <f>IF(COUNT(Taulukko1[[#This Row],[Neuvottelujen alaiset ]])=1,Taulukko1[[#This Row],[Neuvottelujen alaiset ]],Taulukko1[[#This Row],[Vähennystarve]])</f>
        <v>1600</v>
      </c>
      <c r="V729" s="44" t="str">
        <f t="shared" si="117"/>
        <v>NA</v>
      </c>
      <c r="W729" s="44">
        <f t="shared" si="118"/>
        <v>0.14124999999999999</v>
      </c>
      <c r="X729" s="44" t="str">
        <f t="shared" si="119"/>
        <v>NA</v>
      </c>
      <c r="Y729" s="90" t="b">
        <f>AND(MONTH(Taulukko1[[#This Row],[Alku PVM]] )=6,DAY(Taulukko1[[#This Row],[Alku PVM]] )&gt;19)</f>
        <v>0</v>
      </c>
      <c r="Z729" s="90" t="b">
        <f>AND(MONTH(Taulukko1[[#This Row],[Loppu PVM]] )=6,DAY(Taulukko1[[#This Row],[Loppu PVM]] )&gt;19)</f>
        <v>0</v>
      </c>
      <c r="AA729" s="90" t="b">
        <f>OR(MONTH(Taulukko1[[#This Row],[Alku PVM]] )&lt;=5,AND(MONTH(Taulukko1[[#This Row],[Alku PVM]] )=6,DAY(Taulukko1[[#This Row],[Alku PVM]] )&lt;20))</f>
        <v>1</v>
      </c>
      <c r="AB729" s="90" t="b">
        <f>OR(MONTH(Taulukko1[[#This Row],[Loppu PVM]])&lt;=5,AND(MONTH(Taulukko1[[#This Row],[Loppu PVM]] )=6,DAY(Taulukko1[[#This Row],[Loppu PVM]])&lt;20))</f>
        <v>1</v>
      </c>
      <c r="AC729" s="90" t="b">
        <f>OR(MONTH(Taulukko1[[#This Row],[Alku PVM]] )&lt;=3,AND(MONTH(Taulukko1[[#This Row],[Alku PVM]] )=3))</f>
        <v>1</v>
      </c>
      <c r="AD729" s="90" t="b">
        <f>OR(MONTH(Taulukko1[[#This Row],[Loppu PVM]] )&lt;=3,AND(MONTH(Taulukko1[[#This Row],[Loppu PVM]] )=3))</f>
        <v>1</v>
      </c>
      <c r="AE729" s="90" t="b">
        <f>OR(MONTH(Taulukko1[[#This Row],[Alku PVM]] )&lt;=9,AND(MONTH(Taulukko1[[#This Row],[Alku PVM]] )=9))</f>
        <v>1</v>
      </c>
      <c r="AF729" s="90" t="b">
        <f>OR(MONTH(Taulukko1[[#This Row],[Loppu PVM]])&lt;=9,AND(MONTH(Taulukko1[[#This Row],[Loppu PVM]] )=9))</f>
        <v>1</v>
      </c>
      <c r="AG729" s="90" t="b">
        <f>OR(MONTH(Taulukko1[[#This Row],[Alku PVM]] )&lt;=6,AND(MONTH(Taulukko1[[#This Row],[Alku PVM]] )=6))</f>
        <v>1</v>
      </c>
      <c r="AH729" s="90" t="b">
        <f>OR(MONTH(Taulukko1[[#This Row],[Loppu PVM]])&lt;=6,AND(MONTH(Taulukko1[[#This Row],[Loppu PVM]] )=6))</f>
        <v>1</v>
      </c>
    </row>
    <row r="730" spans="1:34" ht="12.75" customHeight="1">
      <c r="A730" t="s">
        <v>684</v>
      </c>
      <c r="B730" s="23">
        <v>39842</v>
      </c>
      <c r="C730" t="s">
        <v>3139</v>
      </c>
      <c r="E730" s="62">
        <v>100</v>
      </c>
      <c r="F730" s="4"/>
      <c r="G730" s="5"/>
      <c r="H730" s="16">
        <v>100</v>
      </c>
      <c r="I730" s="126">
        <f>INDEX('TOL2008'!B:B,MATCH(A730,'TOL2008'!A:A,0))</f>
        <v>25720</v>
      </c>
      <c r="J730" s="126" t="str">
        <f>INDEX(Pääluokka!$H$2:$H$100,MATCH(VALUE(LEFT(Taulukko1[[#This Row],[TOL2008]],2)),Pääluokka!$G$2:$G$100,0))</f>
        <v>Teollisuus</v>
      </c>
      <c r="K730" s="126" t="str">
        <f>INDEX(Pääluokka!$I$2:$I$100,MATCH(VALUE(LEFT(Taulukko1[[#This Row],[TOL2008]],2)),Pääluokka!$G$2:$G$100,0))</f>
        <v>Teollisuus (C-E)</v>
      </c>
      <c r="L730" s="41" t="str">
        <f t="shared" si="110"/>
        <v>NA</v>
      </c>
      <c r="M730" s="43">
        <f t="shared" si="111"/>
        <v>39842</v>
      </c>
      <c r="N730" s="43">
        <f t="shared" si="112"/>
        <v>39893</v>
      </c>
      <c r="O730" s="43">
        <f t="shared" si="113"/>
        <v>39814</v>
      </c>
      <c r="P730" s="43">
        <f t="shared" si="114"/>
        <v>39873</v>
      </c>
      <c r="Q730" s="41">
        <f t="shared" si="115"/>
        <v>2009</v>
      </c>
      <c r="R730" s="41">
        <f t="shared" si="116"/>
        <v>2009</v>
      </c>
      <c r="S730" s="43" t="str">
        <f>YEAR(Taulukko1[[#This Row],[Alku KK]])&amp;"Q"&amp;ROUNDDOWN((MONTH(Taulukko1[[#This Row],[Alku KK]])-1)/3+1,0)</f>
        <v>2009Q1</v>
      </c>
      <c r="T730" s="43" t="str">
        <f>YEAR(Taulukko1[[#This Row],[Loppu KK]])&amp;"Q"&amp;ROUNDDOWN((MONTH(Taulukko1[[#This Row],[Loppu KK]])-1)/3+1,0)</f>
        <v>2009Q1</v>
      </c>
      <c r="U730" s="66">
        <f>IF(COUNT(Taulukko1[[#This Row],[Neuvottelujen alaiset ]])=1,Taulukko1[[#This Row],[Neuvottelujen alaiset ]],Taulukko1[[#This Row],[Vähennystarve]])</f>
        <v>100</v>
      </c>
      <c r="V730" s="44">
        <f t="shared" si="117"/>
        <v>1</v>
      </c>
      <c r="W730" s="44" t="str">
        <f t="shared" si="118"/>
        <v>NA</v>
      </c>
      <c r="X730" s="44" t="str">
        <f t="shared" si="119"/>
        <v>NA</v>
      </c>
      <c r="Y730" s="90" t="b">
        <f>AND(MONTH(Taulukko1[[#This Row],[Alku PVM]] )=6,DAY(Taulukko1[[#This Row],[Alku PVM]] )&gt;19)</f>
        <v>0</v>
      </c>
      <c r="Z730" s="90" t="b">
        <f>AND(MONTH(Taulukko1[[#This Row],[Loppu PVM]] )=6,DAY(Taulukko1[[#This Row],[Loppu PVM]] )&gt;19)</f>
        <v>0</v>
      </c>
      <c r="AA730" s="90" t="b">
        <f>OR(MONTH(Taulukko1[[#This Row],[Alku PVM]] )&lt;=5,AND(MONTH(Taulukko1[[#This Row],[Alku PVM]] )=6,DAY(Taulukko1[[#This Row],[Alku PVM]] )&lt;20))</f>
        <v>1</v>
      </c>
      <c r="AB730" s="90" t="b">
        <f>OR(MONTH(Taulukko1[[#This Row],[Loppu PVM]])&lt;=5,AND(MONTH(Taulukko1[[#This Row],[Loppu PVM]] )=6,DAY(Taulukko1[[#This Row],[Loppu PVM]])&lt;20))</f>
        <v>1</v>
      </c>
      <c r="AC730" s="90" t="b">
        <f>OR(MONTH(Taulukko1[[#This Row],[Alku PVM]] )&lt;=3,AND(MONTH(Taulukko1[[#This Row],[Alku PVM]] )=3))</f>
        <v>1</v>
      </c>
      <c r="AD730" s="90" t="b">
        <f>OR(MONTH(Taulukko1[[#This Row],[Loppu PVM]] )&lt;=3,AND(MONTH(Taulukko1[[#This Row],[Loppu PVM]] )=3))</f>
        <v>1</v>
      </c>
      <c r="AE730" s="90" t="b">
        <f>OR(MONTH(Taulukko1[[#This Row],[Alku PVM]] )&lt;=9,AND(MONTH(Taulukko1[[#This Row],[Alku PVM]] )=9))</f>
        <v>1</v>
      </c>
      <c r="AF730" s="90" t="b">
        <f>OR(MONTH(Taulukko1[[#This Row],[Loppu PVM]])&lt;=9,AND(MONTH(Taulukko1[[#This Row],[Loppu PVM]] )=9))</f>
        <v>1</v>
      </c>
      <c r="AG730" s="90" t="b">
        <f>OR(MONTH(Taulukko1[[#This Row],[Alku PVM]] )&lt;=6,AND(MONTH(Taulukko1[[#This Row],[Alku PVM]] )=6))</f>
        <v>1</v>
      </c>
      <c r="AH730" s="90" t="b">
        <f>OR(MONTH(Taulukko1[[#This Row],[Loppu PVM]])&lt;=6,AND(MONTH(Taulukko1[[#This Row],[Loppu PVM]] )=6))</f>
        <v>1</v>
      </c>
    </row>
    <row r="731" spans="1:34" ht="12.75" customHeight="1">
      <c r="A731" t="s">
        <v>2702</v>
      </c>
      <c r="B731" s="23">
        <v>39842</v>
      </c>
      <c r="C731" t="s">
        <v>2701</v>
      </c>
      <c r="E731" s="62">
        <v>10</v>
      </c>
      <c r="F731" s="4">
        <v>39856</v>
      </c>
      <c r="G731" s="5">
        <v>3</v>
      </c>
      <c r="H731" s="22">
        <v>60</v>
      </c>
      <c r="I731" s="126" t="e">
        <f>INDEX('TOL2008'!B:B,MATCH(A731,'TOL2008'!A:A,0))</f>
        <v>#N/A</v>
      </c>
      <c r="J731" s="126" t="e">
        <f>INDEX(Pääluokka!$H$2:$H$100,MATCH(VALUE(LEFT(Taulukko1[[#This Row],[TOL2008]],2)),Pääluokka!$G$2:$G$100,0))</f>
        <v>#N/A</v>
      </c>
      <c r="K731" s="126" t="e">
        <f>INDEX(Pääluokka!$I$2:$I$100,MATCH(VALUE(LEFT(Taulukko1[[#This Row],[TOL2008]],2)),Pääluokka!$G$2:$G$100,0))</f>
        <v>#N/A</v>
      </c>
      <c r="L731" s="41">
        <f t="shared" si="110"/>
        <v>14</v>
      </c>
      <c r="M731" s="43">
        <f t="shared" si="111"/>
        <v>39842</v>
      </c>
      <c r="N731" s="43">
        <f t="shared" si="112"/>
        <v>39856</v>
      </c>
      <c r="O731" s="43">
        <f t="shared" si="113"/>
        <v>39814</v>
      </c>
      <c r="P731" s="43">
        <f t="shared" si="114"/>
        <v>39845</v>
      </c>
      <c r="Q731" s="41">
        <f t="shared" si="115"/>
        <v>2009</v>
      </c>
      <c r="R731" s="41">
        <f t="shared" si="116"/>
        <v>2009</v>
      </c>
      <c r="S731" s="43" t="str">
        <f>YEAR(Taulukko1[[#This Row],[Alku KK]])&amp;"Q"&amp;ROUNDDOWN((MONTH(Taulukko1[[#This Row],[Alku KK]])-1)/3+1,0)</f>
        <v>2009Q1</v>
      </c>
      <c r="T731" s="43" t="str">
        <f>YEAR(Taulukko1[[#This Row],[Loppu KK]])&amp;"Q"&amp;ROUNDDOWN((MONTH(Taulukko1[[#This Row],[Loppu KK]])-1)/3+1,0)</f>
        <v>2009Q1</v>
      </c>
      <c r="U731" s="66">
        <f>IF(COUNT(Taulukko1[[#This Row],[Neuvottelujen alaiset ]])=1,Taulukko1[[#This Row],[Neuvottelujen alaiset ]],Taulukko1[[#This Row],[Vähennystarve]])</f>
        <v>60</v>
      </c>
      <c r="V731" s="44">
        <f t="shared" si="117"/>
        <v>0.16666666666666666</v>
      </c>
      <c r="W731" s="44">
        <f t="shared" si="118"/>
        <v>0.05</v>
      </c>
      <c r="X731" s="44">
        <f t="shared" si="119"/>
        <v>0.3</v>
      </c>
      <c r="Y731" s="90" t="b">
        <f>AND(MONTH(Taulukko1[[#This Row],[Alku PVM]] )=6,DAY(Taulukko1[[#This Row],[Alku PVM]] )&gt;19)</f>
        <v>0</v>
      </c>
      <c r="Z731" s="90" t="b">
        <f>AND(MONTH(Taulukko1[[#This Row],[Loppu PVM]] )=6,DAY(Taulukko1[[#This Row],[Loppu PVM]] )&gt;19)</f>
        <v>0</v>
      </c>
      <c r="AA731" s="90" t="b">
        <f>OR(MONTH(Taulukko1[[#This Row],[Alku PVM]] )&lt;=5,AND(MONTH(Taulukko1[[#This Row],[Alku PVM]] )=6,DAY(Taulukko1[[#This Row],[Alku PVM]] )&lt;20))</f>
        <v>1</v>
      </c>
      <c r="AB731" s="90" t="b">
        <f>OR(MONTH(Taulukko1[[#This Row],[Loppu PVM]])&lt;=5,AND(MONTH(Taulukko1[[#This Row],[Loppu PVM]] )=6,DAY(Taulukko1[[#This Row],[Loppu PVM]])&lt;20))</f>
        <v>1</v>
      </c>
      <c r="AC731" s="90" t="b">
        <f>OR(MONTH(Taulukko1[[#This Row],[Alku PVM]] )&lt;=3,AND(MONTH(Taulukko1[[#This Row],[Alku PVM]] )=3))</f>
        <v>1</v>
      </c>
      <c r="AD731" s="90" t="b">
        <f>OR(MONTH(Taulukko1[[#This Row],[Loppu PVM]] )&lt;=3,AND(MONTH(Taulukko1[[#This Row],[Loppu PVM]] )=3))</f>
        <v>1</v>
      </c>
      <c r="AE731" s="90" t="b">
        <f>OR(MONTH(Taulukko1[[#This Row],[Alku PVM]] )&lt;=9,AND(MONTH(Taulukko1[[#This Row],[Alku PVM]] )=9))</f>
        <v>1</v>
      </c>
      <c r="AF731" s="90" t="b">
        <f>OR(MONTH(Taulukko1[[#This Row],[Loppu PVM]])&lt;=9,AND(MONTH(Taulukko1[[#This Row],[Loppu PVM]] )=9))</f>
        <v>1</v>
      </c>
      <c r="AG731" s="90" t="b">
        <f>OR(MONTH(Taulukko1[[#This Row],[Alku PVM]] )&lt;=6,AND(MONTH(Taulukko1[[#This Row],[Alku PVM]] )=6))</f>
        <v>1</v>
      </c>
      <c r="AH731" s="90" t="b">
        <f>OR(MONTH(Taulukko1[[#This Row],[Loppu PVM]])&lt;=6,AND(MONTH(Taulukko1[[#This Row],[Loppu PVM]] )=6))</f>
        <v>1</v>
      </c>
    </row>
    <row r="732" spans="1:34" ht="12.75" customHeight="1">
      <c r="A732" t="s">
        <v>2664</v>
      </c>
      <c r="B732" s="23">
        <v>39842</v>
      </c>
      <c r="C732" t="s">
        <v>2663</v>
      </c>
      <c r="E732" s="62">
        <v>40</v>
      </c>
      <c r="F732" s="4">
        <v>39944</v>
      </c>
      <c r="G732" s="5">
        <v>0</v>
      </c>
      <c r="H732" s="22">
        <v>40</v>
      </c>
      <c r="I732" s="126" t="e">
        <f>INDEX('TOL2008'!B:B,MATCH(A732,'TOL2008'!A:A,0))</f>
        <v>#N/A</v>
      </c>
      <c r="J732" s="126" t="e">
        <f>INDEX(Pääluokka!$H$2:$H$100,MATCH(VALUE(LEFT(Taulukko1[[#This Row],[TOL2008]],2)),Pääluokka!$G$2:$G$100,0))</f>
        <v>#N/A</v>
      </c>
      <c r="K732" s="126" t="e">
        <f>INDEX(Pääluokka!$I$2:$I$100,MATCH(VALUE(LEFT(Taulukko1[[#This Row],[TOL2008]],2)),Pääluokka!$G$2:$G$100,0))</f>
        <v>#N/A</v>
      </c>
      <c r="L732" s="41">
        <f t="shared" si="110"/>
        <v>102</v>
      </c>
      <c r="M732" s="43">
        <f t="shared" si="111"/>
        <v>39842</v>
      </c>
      <c r="N732" s="43">
        <f t="shared" si="112"/>
        <v>39944</v>
      </c>
      <c r="O732" s="43">
        <f t="shared" si="113"/>
        <v>39814</v>
      </c>
      <c r="P732" s="43">
        <f t="shared" si="114"/>
        <v>39934</v>
      </c>
      <c r="Q732" s="41">
        <f t="shared" si="115"/>
        <v>2009</v>
      </c>
      <c r="R732" s="41">
        <f t="shared" si="116"/>
        <v>2009</v>
      </c>
      <c r="S732" s="43" t="str">
        <f>YEAR(Taulukko1[[#This Row],[Alku KK]])&amp;"Q"&amp;ROUNDDOWN((MONTH(Taulukko1[[#This Row],[Alku KK]])-1)/3+1,0)</f>
        <v>2009Q1</v>
      </c>
      <c r="T732" s="43" t="str">
        <f>YEAR(Taulukko1[[#This Row],[Loppu KK]])&amp;"Q"&amp;ROUNDDOWN((MONTH(Taulukko1[[#This Row],[Loppu KK]])-1)/3+1,0)</f>
        <v>2009Q2</v>
      </c>
      <c r="U732" s="66">
        <f>IF(COUNT(Taulukko1[[#This Row],[Neuvottelujen alaiset ]])=1,Taulukko1[[#This Row],[Neuvottelujen alaiset ]],Taulukko1[[#This Row],[Vähennystarve]])</f>
        <v>40</v>
      </c>
      <c r="V732" s="44">
        <f t="shared" si="117"/>
        <v>1</v>
      </c>
      <c r="W732" s="44">
        <f t="shared" si="118"/>
        <v>0</v>
      </c>
      <c r="X732" s="44">
        <f t="shared" si="119"/>
        <v>0</v>
      </c>
      <c r="Y732" s="90" t="b">
        <f>AND(MONTH(Taulukko1[[#This Row],[Alku PVM]] )=6,DAY(Taulukko1[[#This Row],[Alku PVM]] )&gt;19)</f>
        <v>0</v>
      </c>
      <c r="Z732" s="90" t="b">
        <f>AND(MONTH(Taulukko1[[#This Row],[Loppu PVM]] )=6,DAY(Taulukko1[[#This Row],[Loppu PVM]] )&gt;19)</f>
        <v>0</v>
      </c>
      <c r="AA732" s="90" t="b">
        <f>OR(MONTH(Taulukko1[[#This Row],[Alku PVM]] )&lt;=5,AND(MONTH(Taulukko1[[#This Row],[Alku PVM]] )=6,DAY(Taulukko1[[#This Row],[Alku PVM]] )&lt;20))</f>
        <v>1</v>
      </c>
      <c r="AB732" s="90" t="b">
        <f>OR(MONTH(Taulukko1[[#This Row],[Loppu PVM]])&lt;=5,AND(MONTH(Taulukko1[[#This Row],[Loppu PVM]] )=6,DAY(Taulukko1[[#This Row],[Loppu PVM]])&lt;20))</f>
        <v>1</v>
      </c>
      <c r="AC732" s="90" t="b">
        <f>OR(MONTH(Taulukko1[[#This Row],[Alku PVM]] )&lt;=3,AND(MONTH(Taulukko1[[#This Row],[Alku PVM]] )=3))</f>
        <v>1</v>
      </c>
      <c r="AD732" s="90" t="b">
        <f>OR(MONTH(Taulukko1[[#This Row],[Loppu PVM]] )&lt;=3,AND(MONTH(Taulukko1[[#This Row],[Loppu PVM]] )=3))</f>
        <v>0</v>
      </c>
      <c r="AE732" s="90" t="b">
        <f>OR(MONTH(Taulukko1[[#This Row],[Alku PVM]] )&lt;=9,AND(MONTH(Taulukko1[[#This Row],[Alku PVM]] )=9))</f>
        <v>1</v>
      </c>
      <c r="AF732" s="90" t="b">
        <f>OR(MONTH(Taulukko1[[#This Row],[Loppu PVM]])&lt;=9,AND(MONTH(Taulukko1[[#This Row],[Loppu PVM]] )=9))</f>
        <v>1</v>
      </c>
      <c r="AG732" s="90" t="b">
        <f>OR(MONTH(Taulukko1[[#This Row],[Alku PVM]] )&lt;=6,AND(MONTH(Taulukko1[[#This Row],[Alku PVM]] )=6))</f>
        <v>1</v>
      </c>
      <c r="AH732" s="90" t="b">
        <f>OR(MONTH(Taulukko1[[#This Row],[Loppu PVM]])&lt;=6,AND(MONTH(Taulukko1[[#This Row],[Loppu PVM]] )=6))</f>
        <v>1</v>
      </c>
    </row>
    <row r="733" spans="1:34" ht="12.75" customHeight="1">
      <c r="A733" s="21" t="s">
        <v>1735</v>
      </c>
      <c r="B733" s="23">
        <v>39842</v>
      </c>
      <c r="C733" s="21" t="s">
        <v>2645</v>
      </c>
      <c r="D733" s="24"/>
      <c r="F733" s="23">
        <v>39890</v>
      </c>
      <c r="G733" s="24">
        <v>9</v>
      </c>
      <c r="H733" s="22">
        <v>130</v>
      </c>
      <c r="I733" s="126" t="e">
        <f>INDEX('TOL2008'!B:B,MATCH(A733,'TOL2008'!A:A,0))</f>
        <v>#N/A</v>
      </c>
      <c r="J733" s="126" t="e">
        <f>INDEX(Pääluokka!$H$2:$H$100,MATCH(VALUE(LEFT(Taulukko1[[#This Row],[TOL2008]],2)),Pääluokka!$G$2:$G$100,0))</f>
        <v>#N/A</v>
      </c>
      <c r="K733" s="126" t="e">
        <f>INDEX(Pääluokka!$I$2:$I$100,MATCH(VALUE(LEFT(Taulukko1[[#This Row],[TOL2008]],2)),Pääluokka!$G$2:$G$100,0))</f>
        <v>#N/A</v>
      </c>
      <c r="L733" s="41">
        <f t="shared" si="110"/>
        <v>48</v>
      </c>
      <c r="M733" s="43">
        <f t="shared" si="111"/>
        <v>39842</v>
      </c>
      <c r="N733" s="43">
        <f t="shared" si="112"/>
        <v>39890</v>
      </c>
      <c r="O733" s="43">
        <f t="shared" si="113"/>
        <v>39814</v>
      </c>
      <c r="P733" s="43">
        <f t="shared" si="114"/>
        <v>39873</v>
      </c>
      <c r="Q733" s="41">
        <f t="shared" si="115"/>
        <v>2009</v>
      </c>
      <c r="R733" s="41">
        <f t="shared" si="116"/>
        <v>2009</v>
      </c>
      <c r="S733" s="43" t="str">
        <f>YEAR(Taulukko1[[#This Row],[Alku KK]])&amp;"Q"&amp;ROUNDDOWN((MONTH(Taulukko1[[#This Row],[Alku KK]])-1)/3+1,0)</f>
        <v>2009Q1</v>
      </c>
      <c r="T733" s="43" t="str">
        <f>YEAR(Taulukko1[[#This Row],[Loppu KK]])&amp;"Q"&amp;ROUNDDOWN((MONTH(Taulukko1[[#This Row],[Loppu KK]])-1)/3+1,0)</f>
        <v>2009Q1</v>
      </c>
      <c r="U733" s="66">
        <f>IF(COUNT(Taulukko1[[#This Row],[Neuvottelujen alaiset ]])=1,Taulukko1[[#This Row],[Neuvottelujen alaiset ]],Taulukko1[[#This Row],[Vähennystarve]])</f>
        <v>130</v>
      </c>
      <c r="V733" s="44" t="str">
        <f t="shared" si="117"/>
        <v>NA</v>
      </c>
      <c r="W733" s="44">
        <f t="shared" si="118"/>
        <v>6.9230769230769235E-2</v>
      </c>
      <c r="X733" s="44" t="str">
        <f t="shared" si="119"/>
        <v>NA</v>
      </c>
      <c r="Y733" s="90" t="b">
        <f>AND(MONTH(Taulukko1[[#This Row],[Alku PVM]] )=6,DAY(Taulukko1[[#This Row],[Alku PVM]] )&gt;19)</f>
        <v>0</v>
      </c>
      <c r="Z733" s="90" t="b">
        <f>AND(MONTH(Taulukko1[[#This Row],[Loppu PVM]] )=6,DAY(Taulukko1[[#This Row],[Loppu PVM]] )&gt;19)</f>
        <v>0</v>
      </c>
      <c r="AA733" s="90" t="b">
        <f>OR(MONTH(Taulukko1[[#This Row],[Alku PVM]] )&lt;=5,AND(MONTH(Taulukko1[[#This Row],[Alku PVM]] )=6,DAY(Taulukko1[[#This Row],[Alku PVM]] )&lt;20))</f>
        <v>1</v>
      </c>
      <c r="AB733" s="90" t="b">
        <f>OR(MONTH(Taulukko1[[#This Row],[Loppu PVM]])&lt;=5,AND(MONTH(Taulukko1[[#This Row],[Loppu PVM]] )=6,DAY(Taulukko1[[#This Row],[Loppu PVM]])&lt;20))</f>
        <v>1</v>
      </c>
      <c r="AC733" s="90" t="b">
        <f>OR(MONTH(Taulukko1[[#This Row],[Alku PVM]] )&lt;=3,AND(MONTH(Taulukko1[[#This Row],[Alku PVM]] )=3))</f>
        <v>1</v>
      </c>
      <c r="AD733" s="90" t="b">
        <f>OR(MONTH(Taulukko1[[#This Row],[Loppu PVM]] )&lt;=3,AND(MONTH(Taulukko1[[#This Row],[Loppu PVM]] )=3))</f>
        <v>1</v>
      </c>
      <c r="AE733" s="90" t="b">
        <f>OR(MONTH(Taulukko1[[#This Row],[Alku PVM]] )&lt;=9,AND(MONTH(Taulukko1[[#This Row],[Alku PVM]] )=9))</f>
        <v>1</v>
      </c>
      <c r="AF733" s="90" t="b">
        <f>OR(MONTH(Taulukko1[[#This Row],[Loppu PVM]])&lt;=9,AND(MONTH(Taulukko1[[#This Row],[Loppu PVM]] )=9))</f>
        <v>1</v>
      </c>
      <c r="AG733" s="90" t="b">
        <f>OR(MONTH(Taulukko1[[#This Row],[Alku PVM]] )&lt;=6,AND(MONTH(Taulukko1[[#This Row],[Alku PVM]] )=6))</f>
        <v>1</v>
      </c>
      <c r="AH733" s="90" t="b">
        <f>OR(MONTH(Taulukko1[[#This Row],[Loppu PVM]])&lt;=6,AND(MONTH(Taulukko1[[#This Row],[Loppu PVM]] )=6))</f>
        <v>1</v>
      </c>
    </row>
    <row r="734" spans="1:34" ht="12.75" customHeight="1">
      <c r="A734" t="s">
        <v>227</v>
      </c>
      <c r="B734" s="23">
        <v>39842</v>
      </c>
      <c r="C734" t="s">
        <v>2489</v>
      </c>
      <c r="E734" s="62">
        <v>40</v>
      </c>
      <c r="F734" s="4">
        <v>39889</v>
      </c>
      <c r="G734" s="5">
        <v>34</v>
      </c>
      <c r="H734" s="22">
        <v>350</v>
      </c>
      <c r="I734" s="126">
        <f>INDEX('TOL2008'!B:B,MATCH(A734,'TOL2008'!A:A,0))</f>
        <v>24100</v>
      </c>
      <c r="J734" s="126" t="str">
        <f>INDEX(Pääluokka!$H$2:$H$100,MATCH(VALUE(LEFT(Taulukko1[[#This Row],[TOL2008]],2)),Pääluokka!$G$2:$G$100,0))</f>
        <v>Teollisuus</v>
      </c>
      <c r="K734" s="126" t="str">
        <f>INDEX(Pääluokka!$I$2:$I$100,MATCH(VALUE(LEFT(Taulukko1[[#This Row],[TOL2008]],2)),Pääluokka!$G$2:$G$100,0))</f>
        <v>Teollisuus (C-E)</v>
      </c>
      <c r="L734" s="41">
        <f t="shared" si="110"/>
        <v>47</v>
      </c>
      <c r="M734" s="43">
        <f t="shared" si="111"/>
        <v>39842</v>
      </c>
      <c r="N734" s="43">
        <f t="shared" si="112"/>
        <v>39889</v>
      </c>
      <c r="O734" s="43">
        <f t="shared" si="113"/>
        <v>39814</v>
      </c>
      <c r="P734" s="43">
        <f t="shared" si="114"/>
        <v>39873</v>
      </c>
      <c r="Q734" s="41">
        <f t="shared" si="115"/>
        <v>2009</v>
      </c>
      <c r="R734" s="41">
        <f t="shared" si="116"/>
        <v>2009</v>
      </c>
      <c r="S734" s="43" t="str">
        <f>YEAR(Taulukko1[[#This Row],[Alku KK]])&amp;"Q"&amp;ROUNDDOWN((MONTH(Taulukko1[[#This Row],[Alku KK]])-1)/3+1,0)</f>
        <v>2009Q1</v>
      </c>
      <c r="T734" s="43" t="str">
        <f>YEAR(Taulukko1[[#This Row],[Loppu KK]])&amp;"Q"&amp;ROUNDDOWN((MONTH(Taulukko1[[#This Row],[Loppu KK]])-1)/3+1,0)</f>
        <v>2009Q1</v>
      </c>
      <c r="U734" s="66">
        <f>IF(COUNT(Taulukko1[[#This Row],[Neuvottelujen alaiset ]])=1,Taulukko1[[#This Row],[Neuvottelujen alaiset ]],Taulukko1[[#This Row],[Vähennystarve]])</f>
        <v>350</v>
      </c>
      <c r="V734" s="44">
        <f t="shared" si="117"/>
        <v>0.11428571428571428</v>
      </c>
      <c r="W734" s="44">
        <f t="shared" si="118"/>
        <v>9.7142857142857142E-2</v>
      </c>
      <c r="X734" s="44">
        <f t="shared" si="119"/>
        <v>0.85</v>
      </c>
      <c r="Y734" s="90" t="b">
        <f>AND(MONTH(Taulukko1[[#This Row],[Alku PVM]] )=6,DAY(Taulukko1[[#This Row],[Alku PVM]] )&gt;19)</f>
        <v>0</v>
      </c>
      <c r="Z734" s="90" t="b">
        <f>AND(MONTH(Taulukko1[[#This Row],[Loppu PVM]] )=6,DAY(Taulukko1[[#This Row],[Loppu PVM]] )&gt;19)</f>
        <v>0</v>
      </c>
      <c r="AA734" s="90" t="b">
        <f>OR(MONTH(Taulukko1[[#This Row],[Alku PVM]] )&lt;=5,AND(MONTH(Taulukko1[[#This Row],[Alku PVM]] )=6,DAY(Taulukko1[[#This Row],[Alku PVM]] )&lt;20))</f>
        <v>1</v>
      </c>
      <c r="AB734" s="90" t="b">
        <f>OR(MONTH(Taulukko1[[#This Row],[Loppu PVM]])&lt;=5,AND(MONTH(Taulukko1[[#This Row],[Loppu PVM]] )=6,DAY(Taulukko1[[#This Row],[Loppu PVM]])&lt;20))</f>
        <v>1</v>
      </c>
      <c r="AC734" s="90" t="b">
        <f>OR(MONTH(Taulukko1[[#This Row],[Alku PVM]] )&lt;=3,AND(MONTH(Taulukko1[[#This Row],[Alku PVM]] )=3))</f>
        <v>1</v>
      </c>
      <c r="AD734" s="90" t="b">
        <f>OR(MONTH(Taulukko1[[#This Row],[Loppu PVM]] )&lt;=3,AND(MONTH(Taulukko1[[#This Row],[Loppu PVM]] )=3))</f>
        <v>1</v>
      </c>
      <c r="AE734" s="90" t="b">
        <f>OR(MONTH(Taulukko1[[#This Row],[Alku PVM]] )&lt;=9,AND(MONTH(Taulukko1[[#This Row],[Alku PVM]] )=9))</f>
        <v>1</v>
      </c>
      <c r="AF734" s="90" t="b">
        <f>OR(MONTH(Taulukko1[[#This Row],[Loppu PVM]])&lt;=9,AND(MONTH(Taulukko1[[#This Row],[Loppu PVM]] )=9))</f>
        <v>1</v>
      </c>
      <c r="AG734" s="90" t="b">
        <f>OR(MONTH(Taulukko1[[#This Row],[Alku PVM]] )&lt;=6,AND(MONTH(Taulukko1[[#This Row],[Alku PVM]] )=6))</f>
        <v>1</v>
      </c>
      <c r="AH734" s="90" t="b">
        <f>OR(MONTH(Taulukko1[[#This Row],[Loppu PVM]])&lt;=6,AND(MONTH(Taulukko1[[#This Row],[Loppu PVM]] )=6))</f>
        <v>1</v>
      </c>
    </row>
    <row r="735" spans="1:34" ht="12.75" customHeight="1">
      <c r="A735" s="21" t="s">
        <v>896</v>
      </c>
      <c r="B735" s="23">
        <v>39843</v>
      </c>
      <c r="C735" s="21" t="s">
        <v>2483</v>
      </c>
      <c r="D735" s="24"/>
      <c r="F735" s="23">
        <v>39888</v>
      </c>
      <c r="G735" s="24"/>
      <c r="H735" s="22">
        <v>280</v>
      </c>
      <c r="I735" s="126">
        <f>INDEX('TOL2008'!B:B,MATCH(A735,'TOL2008'!A:A,0))</f>
        <v>28240</v>
      </c>
      <c r="J735" s="126" t="str">
        <f>INDEX(Pääluokka!$H$2:$H$100,MATCH(VALUE(LEFT(Taulukko1[[#This Row],[TOL2008]],2)),Pääluokka!$G$2:$G$100,0))</f>
        <v>Teollisuus</v>
      </c>
      <c r="K735" s="126" t="str">
        <f>INDEX(Pääluokka!$I$2:$I$100,MATCH(VALUE(LEFT(Taulukko1[[#This Row],[TOL2008]],2)),Pääluokka!$G$2:$G$100,0))</f>
        <v>Teollisuus (C-E)</v>
      </c>
      <c r="L735" s="41">
        <f t="shared" si="110"/>
        <v>45</v>
      </c>
      <c r="M735" s="43">
        <f t="shared" si="111"/>
        <v>39843</v>
      </c>
      <c r="N735" s="43">
        <f t="shared" si="112"/>
        <v>39888</v>
      </c>
      <c r="O735" s="43">
        <f t="shared" si="113"/>
        <v>39814</v>
      </c>
      <c r="P735" s="43">
        <f t="shared" si="114"/>
        <v>39873</v>
      </c>
      <c r="Q735" s="41">
        <f t="shared" si="115"/>
        <v>2009</v>
      </c>
      <c r="R735" s="41">
        <f t="shared" si="116"/>
        <v>2009</v>
      </c>
      <c r="S735" s="43" t="str">
        <f>YEAR(Taulukko1[[#This Row],[Alku KK]])&amp;"Q"&amp;ROUNDDOWN((MONTH(Taulukko1[[#This Row],[Alku KK]])-1)/3+1,0)</f>
        <v>2009Q1</v>
      </c>
      <c r="T735" s="43" t="str">
        <f>YEAR(Taulukko1[[#This Row],[Loppu KK]])&amp;"Q"&amp;ROUNDDOWN((MONTH(Taulukko1[[#This Row],[Loppu KK]])-1)/3+1,0)</f>
        <v>2009Q1</v>
      </c>
      <c r="U735" s="66">
        <f>IF(COUNT(Taulukko1[[#This Row],[Neuvottelujen alaiset ]])=1,Taulukko1[[#This Row],[Neuvottelujen alaiset ]],Taulukko1[[#This Row],[Vähennystarve]])</f>
        <v>280</v>
      </c>
      <c r="V735" s="44" t="str">
        <f t="shared" si="117"/>
        <v>NA</v>
      </c>
      <c r="W735" s="44" t="str">
        <f t="shared" si="118"/>
        <v>NA</v>
      </c>
      <c r="X735" s="44" t="str">
        <f t="shared" si="119"/>
        <v>NA</v>
      </c>
      <c r="Y735" s="90" t="b">
        <f>AND(MONTH(Taulukko1[[#This Row],[Alku PVM]] )=6,DAY(Taulukko1[[#This Row],[Alku PVM]] )&gt;19)</f>
        <v>0</v>
      </c>
      <c r="Z735" s="90" t="b">
        <f>AND(MONTH(Taulukko1[[#This Row],[Loppu PVM]] )=6,DAY(Taulukko1[[#This Row],[Loppu PVM]] )&gt;19)</f>
        <v>0</v>
      </c>
      <c r="AA735" s="90" t="b">
        <f>OR(MONTH(Taulukko1[[#This Row],[Alku PVM]] )&lt;=5,AND(MONTH(Taulukko1[[#This Row],[Alku PVM]] )=6,DAY(Taulukko1[[#This Row],[Alku PVM]] )&lt;20))</f>
        <v>1</v>
      </c>
      <c r="AB735" s="90" t="b">
        <f>OR(MONTH(Taulukko1[[#This Row],[Loppu PVM]])&lt;=5,AND(MONTH(Taulukko1[[#This Row],[Loppu PVM]] )=6,DAY(Taulukko1[[#This Row],[Loppu PVM]])&lt;20))</f>
        <v>1</v>
      </c>
      <c r="AC735" s="90" t="b">
        <f>OR(MONTH(Taulukko1[[#This Row],[Alku PVM]] )&lt;=3,AND(MONTH(Taulukko1[[#This Row],[Alku PVM]] )=3))</f>
        <v>1</v>
      </c>
      <c r="AD735" s="90" t="b">
        <f>OR(MONTH(Taulukko1[[#This Row],[Loppu PVM]] )&lt;=3,AND(MONTH(Taulukko1[[#This Row],[Loppu PVM]] )=3))</f>
        <v>1</v>
      </c>
      <c r="AE735" s="90" t="b">
        <f>OR(MONTH(Taulukko1[[#This Row],[Alku PVM]] )&lt;=9,AND(MONTH(Taulukko1[[#This Row],[Alku PVM]] )=9))</f>
        <v>1</v>
      </c>
      <c r="AF735" s="90" t="b">
        <f>OR(MONTH(Taulukko1[[#This Row],[Loppu PVM]])&lt;=9,AND(MONTH(Taulukko1[[#This Row],[Loppu PVM]] )=9))</f>
        <v>1</v>
      </c>
      <c r="AG735" s="90" t="b">
        <f>OR(MONTH(Taulukko1[[#This Row],[Alku PVM]] )&lt;=6,AND(MONTH(Taulukko1[[#This Row],[Alku PVM]] )=6))</f>
        <v>1</v>
      </c>
      <c r="AH735" s="90" t="b">
        <f>OR(MONTH(Taulukko1[[#This Row],[Loppu PVM]])&lt;=6,AND(MONTH(Taulukko1[[#This Row],[Loppu PVM]] )=6))</f>
        <v>1</v>
      </c>
    </row>
    <row r="736" spans="1:34" ht="12.75" customHeight="1">
      <c r="A736" t="s">
        <v>896</v>
      </c>
      <c r="B736" s="23">
        <v>39843</v>
      </c>
      <c r="C736" t="s">
        <v>2482</v>
      </c>
      <c r="F736" s="4">
        <v>39959</v>
      </c>
      <c r="G736" s="5">
        <v>0</v>
      </c>
      <c r="H736" s="22">
        <v>140</v>
      </c>
      <c r="I736" s="126">
        <f>INDEX('TOL2008'!B:B,MATCH(A736,'TOL2008'!A:A,0))</f>
        <v>28240</v>
      </c>
      <c r="J736" s="126" t="str">
        <f>INDEX(Pääluokka!$H$2:$H$100,MATCH(VALUE(LEFT(Taulukko1[[#This Row],[TOL2008]],2)),Pääluokka!$G$2:$G$100,0))</f>
        <v>Teollisuus</v>
      </c>
      <c r="K736" s="126" t="str">
        <f>INDEX(Pääluokka!$I$2:$I$100,MATCH(VALUE(LEFT(Taulukko1[[#This Row],[TOL2008]],2)),Pääluokka!$G$2:$G$100,0))</f>
        <v>Teollisuus (C-E)</v>
      </c>
      <c r="L736" s="41">
        <f t="shared" si="110"/>
        <v>116</v>
      </c>
      <c r="M736" s="43">
        <f t="shared" si="111"/>
        <v>39843</v>
      </c>
      <c r="N736" s="43">
        <f t="shared" si="112"/>
        <v>39959</v>
      </c>
      <c r="O736" s="43">
        <f t="shared" si="113"/>
        <v>39814</v>
      </c>
      <c r="P736" s="43">
        <f t="shared" si="114"/>
        <v>39934</v>
      </c>
      <c r="Q736" s="41">
        <f t="shared" si="115"/>
        <v>2009</v>
      </c>
      <c r="R736" s="41">
        <f t="shared" si="116"/>
        <v>2009</v>
      </c>
      <c r="S736" s="43" t="str">
        <f>YEAR(Taulukko1[[#This Row],[Alku KK]])&amp;"Q"&amp;ROUNDDOWN((MONTH(Taulukko1[[#This Row],[Alku KK]])-1)/3+1,0)</f>
        <v>2009Q1</v>
      </c>
      <c r="T736" s="43" t="str">
        <f>YEAR(Taulukko1[[#This Row],[Loppu KK]])&amp;"Q"&amp;ROUNDDOWN((MONTH(Taulukko1[[#This Row],[Loppu KK]])-1)/3+1,0)</f>
        <v>2009Q2</v>
      </c>
      <c r="U736" s="66">
        <f>IF(COUNT(Taulukko1[[#This Row],[Neuvottelujen alaiset ]])=1,Taulukko1[[#This Row],[Neuvottelujen alaiset ]],Taulukko1[[#This Row],[Vähennystarve]])</f>
        <v>140</v>
      </c>
      <c r="V736" s="44" t="str">
        <f t="shared" si="117"/>
        <v>NA</v>
      </c>
      <c r="W736" s="44">
        <f t="shared" si="118"/>
        <v>0</v>
      </c>
      <c r="X736" s="44" t="str">
        <f t="shared" si="119"/>
        <v>NA</v>
      </c>
      <c r="Y736" s="90" t="b">
        <f>AND(MONTH(Taulukko1[[#This Row],[Alku PVM]] )=6,DAY(Taulukko1[[#This Row],[Alku PVM]] )&gt;19)</f>
        <v>0</v>
      </c>
      <c r="Z736" s="90" t="b">
        <f>AND(MONTH(Taulukko1[[#This Row],[Loppu PVM]] )=6,DAY(Taulukko1[[#This Row],[Loppu PVM]] )&gt;19)</f>
        <v>0</v>
      </c>
      <c r="AA736" s="90" t="b">
        <f>OR(MONTH(Taulukko1[[#This Row],[Alku PVM]] )&lt;=5,AND(MONTH(Taulukko1[[#This Row],[Alku PVM]] )=6,DAY(Taulukko1[[#This Row],[Alku PVM]] )&lt;20))</f>
        <v>1</v>
      </c>
      <c r="AB736" s="90" t="b">
        <f>OR(MONTH(Taulukko1[[#This Row],[Loppu PVM]])&lt;=5,AND(MONTH(Taulukko1[[#This Row],[Loppu PVM]] )=6,DAY(Taulukko1[[#This Row],[Loppu PVM]])&lt;20))</f>
        <v>1</v>
      </c>
      <c r="AC736" s="90" t="b">
        <f>OR(MONTH(Taulukko1[[#This Row],[Alku PVM]] )&lt;=3,AND(MONTH(Taulukko1[[#This Row],[Alku PVM]] )=3))</f>
        <v>1</v>
      </c>
      <c r="AD736" s="90" t="b">
        <f>OR(MONTH(Taulukko1[[#This Row],[Loppu PVM]] )&lt;=3,AND(MONTH(Taulukko1[[#This Row],[Loppu PVM]] )=3))</f>
        <v>0</v>
      </c>
      <c r="AE736" s="90" t="b">
        <f>OR(MONTH(Taulukko1[[#This Row],[Alku PVM]] )&lt;=9,AND(MONTH(Taulukko1[[#This Row],[Alku PVM]] )=9))</f>
        <v>1</v>
      </c>
      <c r="AF736" s="90" t="b">
        <f>OR(MONTH(Taulukko1[[#This Row],[Loppu PVM]])&lt;=9,AND(MONTH(Taulukko1[[#This Row],[Loppu PVM]] )=9))</f>
        <v>1</v>
      </c>
      <c r="AG736" s="90" t="b">
        <f>OR(MONTH(Taulukko1[[#This Row],[Alku PVM]] )&lt;=6,AND(MONTH(Taulukko1[[#This Row],[Alku PVM]] )=6))</f>
        <v>1</v>
      </c>
      <c r="AH736" s="90" t="b">
        <f>OR(MONTH(Taulukko1[[#This Row],[Loppu PVM]])&lt;=6,AND(MONTH(Taulukko1[[#This Row],[Loppu PVM]] )=6))</f>
        <v>1</v>
      </c>
    </row>
    <row r="737" spans="1:34" ht="12.75" customHeight="1">
      <c r="A737" s="21" t="s">
        <v>872</v>
      </c>
      <c r="B737" s="23">
        <v>39843</v>
      </c>
      <c r="C737" s="21" t="s">
        <v>2445</v>
      </c>
      <c r="D737" s="24"/>
      <c r="F737" s="23">
        <v>39898</v>
      </c>
      <c r="G737" s="24">
        <v>49</v>
      </c>
      <c r="H737" s="22">
        <v>440</v>
      </c>
      <c r="I737" s="126" t="str">
        <f>INDEX('TOL2008'!B:B,MATCH(A737,'TOL2008'!A:A,0))</f>
        <v>28920</v>
      </c>
      <c r="J737" s="126" t="str">
        <f>INDEX(Pääluokka!$H$2:$H$100,MATCH(VALUE(LEFT(Taulukko1[[#This Row],[TOL2008]],2)),Pääluokka!$G$2:$G$100,0))</f>
        <v>Teollisuus</v>
      </c>
      <c r="K737" s="126" t="str">
        <f>INDEX(Pääluokka!$I$2:$I$100,MATCH(VALUE(LEFT(Taulukko1[[#This Row],[TOL2008]],2)),Pääluokka!$G$2:$G$100,0))</f>
        <v>Teollisuus (C-E)</v>
      </c>
      <c r="L737" s="41">
        <f t="shared" si="110"/>
        <v>55</v>
      </c>
      <c r="M737" s="43">
        <f t="shared" si="111"/>
        <v>39843</v>
      </c>
      <c r="N737" s="43">
        <f t="shared" si="112"/>
        <v>39898</v>
      </c>
      <c r="O737" s="43">
        <f t="shared" si="113"/>
        <v>39814</v>
      </c>
      <c r="P737" s="43">
        <f t="shared" si="114"/>
        <v>39873</v>
      </c>
      <c r="Q737" s="41">
        <f t="shared" si="115"/>
        <v>2009</v>
      </c>
      <c r="R737" s="41">
        <f t="shared" si="116"/>
        <v>2009</v>
      </c>
      <c r="S737" s="43" t="str">
        <f>YEAR(Taulukko1[[#This Row],[Alku KK]])&amp;"Q"&amp;ROUNDDOWN((MONTH(Taulukko1[[#This Row],[Alku KK]])-1)/3+1,0)</f>
        <v>2009Q1</v>
      </c>
      <c r="T737" s="43" t="str">
        <f>YEAR(Taulukko1[[#This Row],[Loppu KK]])&amp;"Q"&amp;ROUNDDOWN((MONTH(Taulukko1[[#This Row],[Loppu KK]])-1)/3+1,0)</f>
        <v>2009Q1</v>
      </c>
      <c r="U737" s="66">
        <f>IF(COUNT(Taulukko1[[#This Row],[Neuvottelujen alaiset ]])=1,Taulukko1[[#This Row],[Neuvottelujen alaiset ]],Taulukko1[[#This Row],[Vähennystarve]])</f>
        <v>440</v>
      </c>
      <c r="V737" s="44" t="str">
        <f t="shared" si="117"/>
        <v>NA</v>
      </c>
      <c r="W737" s="44">
        <f t="shared" si="118"/>
        <v>0.11136363636363636</v>
      </c>
      <c r="X737" s="44" t="str">
        <f t="shared" si="119"/>
        <v>NA</v>
      </c>
      <c r="Y737" s="90" t="b">
        <f>AND(MONTH(Taulukko1[[#This Row],[Alku PVM]] )=6,DAY(Taulukko1[[#This Row],[Alku PVM]] )&gt;19)</f>
        <v>0</v>
      </c>
      <c r="Z737" s="90" t="b">
        <f>AND(MONTH(Taulukko1[[#This Row],[Loppu PVM]] )=6,DAY(Taulukko1[[#This Row],[Loppu PVM]] )&gt;19)</f>
        <v>0</v>
      </c>
      <c r="AA737" s="90" t="b">
        <f>OR(MONTH(Taulukko1[[#This Row],[Alku PVM]] )&lt;=5,AND(MONTH(Taulukko1[[#This Row],[Alku PVM]] )=6,DAY(Taulukko1[[#This Row],[Alku PVM]] )&lt;20))</f>
        <v>1</v>
      </c>
      <c r="AB737" s="90" t="b">
        <f>OR(MONTH(Taulukko1[[#This Row],[Loppu PVM]])&lt;=5,AND(MONTH(Taulukko1[[#This Row],[Loppu PVM]] )=6,DAY(Taulukko1[[#This Row],[Loppu PVM]])&lt;20))</f>
        <v>1</v>
      </c>
      <c r="AC737" s="90" t="b">
        <f>OR(MONTH(Taulukko1[[#This Row],[Alku PVM]] )&lt;=3,AND(MONTH(Taulukko1[[#This Row],[Alku PVM]] )=3))</f>
        <v>1</v>
      </c>
      <c r="AD737" s="90" t="b">
        <f>OR(MONTH(Taulukko1[[#This Row],[Loppu PVM]] )&lt;=3,AND(MONTH(Taulukko1[[#This Row],[Loppu PVM]] )=3))</f>
        <v>1</v>
      </c>
      <c r="AE737" s="90" t="b">
        <f>OR(MONTH(Taulukko1[[#This Row],[Alku PVM]] )&lt;=9,AND(MONTH(Taulukko1[[#This Row],[Alku PVM]] )=9))</f>
        <v>1</v>
      </c>
      <c r="AF737" s="90" t="b">
        <f>OR(MONTH(Taulukko1[[#This Row],[Loppu PVM]])&lt;=9,AND(MONTH(Taulukko1[[#This Row],[Loppu PVM]] )=9))</f>
        <v>1</v>
      </c>
      <c r="AG737" s="90" t="b">
        <f>OR(MONTH(Taulukko1[[#This Row],[Alku PVM]] )&lt;=6,AND(MONTH(Taulukko1[[#This Row],[Alku PVM]] )=6))</f>
        <v>1</v>
      </c>
      <c r="AH737" s="90" t="b">
        <f>OR(MONTH(Taulukko1[[#This Row],[Loppu PVM]])&lt;=6,AND(MONTH(Taulukko1[[#This Row],[Loppu PVM]] )=6))</f>
        <v>1</v>
      </c>
    </row>
    <row r="738" spans="1:34" ht="12.75" customHeight="1">
      <c r="A738" t="s">
        <v>78</v>
      </c>
      <c r="B738" s="23">
        <v>39843</v>
      </c>
      <c r="C738" t="s">
        <v>2288</v>
      </c>
      <c r="E738" s="62">
        <v>120</v>
      </c>
      <c r="F738" s="4">
        <v>39895</v>
      </c>
      <c r="G738" s="5">
        <v>79</v>
      </c>
      <c r="H738" s="22">
        <v>600</v>
      </c>
      <c r="I738" s="126">
        <f>INDEX('TOL2008'!B:B,MATCH(A738,'TOL2008'!A:A,0))</f>
        <v>23700</v>
      </c>
      <c r="J738" s="126" t="str">
        <f>INDEX(Pääluokka!$H$2:$H$100,MATCH(VALUE(LEFT(Taulukko1[[#This Row],[TOL2008]],2)),Pääluokka!$G$2:$G$100,0))</f>
        <v>Teollisuus</v>
      </c>
      <c r="K738" s="126" t="str">
        <f>INDEX(Pääluokka!$I$2:$I$100,MATCH(VALUE(LEFT(Taulukko1[[#This Row],[TOL2008]],2)),Pääluokka!$G$2:$G$100,0))</f>
        <v>Teollisuus (C-E)</v>
      </c>
      <c r="L738" s="41">
        <f t="shared" si="110"/>
        <v>52</v>
      </c>
      <c r="M738" s="43">
        <f t="shared" si="111"/>
        <v>39843</v>
      </c>
      <c r="N738" s="43">
        <f t="shared" si="112"/>
        <v>39895</v>
      </c>
      <c r="O738" s="43">
        <f t="shared" si="113"/>
        <v>39814</v>
      </c>
      <c r="P738" s="43">
        <f t="shared" si="114"/>
        <v>39873</v>
      </c>
      <c r="Q738" s="41">
        <f t="shared" si="115"/>
        <v>2009</v>
      </c>
      <c r="R738" s="41">
        <f t="shared" si="116"/>
        <v>2009</v>
      </c>
      <c r="S738" s="43" t="str">
        <f>YEAR(Taulukko1[[#This Row],[Alku KK]])&amp;"Q"&amp;ROUNDDOWN((MONTH(Taulukko1[[#This Row],[Alku KK]])-1)/3+1,0)</f>
        <v>2009Q1</v>
      </c>
      <c r="T738" s="43" t="str">
        <f>YEAR(Taulukko1[[#This Row],[Loppu KK]])&amp;"Q"&amp;ROUNDDOWN((MONTH(Taulukko1[[#This Row],[Loppu KK]])-1)/3+1,0)</f>
        <v>2009Q1</v>
      </c>
      <c r="U738" s="66">
        <f>IF(COUNT(Taulukko1[[#This Row],[Neuvottelujen alaiset ]])=1,Taulukko1[[#This Row],[Neuvottelujen alaiset ]],Taulukko1[[#This Row],[Vähennystarve]])</f>
        <v>600</v>
      </c>
      <c r="V738" s="44">
        <f t="shared" si="117"/>
        <v>0.2</v>
      </c>
      <c r="W738" s="44">
        <f t="shared" si="118"/>
        <v>0.13166666666666665</v>
      </c>
      <c r="X738" s="44">
        <f t="shared" si="119"/>
        <v>0.65833333333333333</v>
      </c>
      <c r="Y738" s="90" t="b">
        <f>AND(MONTH(Taulukko1[[#This Row],[Alku PVM]] )=6,DAY(Taulukko1[[#This Row],[Alku PVM]] )&gt;19)</f>
        <v>0</v>
      </c>
      <c r="Z738" s="90" t="b">
        <f>AND(MONTH(Taulukko1[[#This Row],[Loppu PVM]] )=6,DAY(Taulukko1[[#This Row],[Loppu PVM]] )&gt;19)</f>
        <v>0</v>
      </c>
      <c r="AA738" s="90" t="b">
        <f>OR(MONTH(Taulukko1[[#This Row],[Alku PVM]] )&lt;=5,AND(MONTH(Taulukko1[[#This Row],[Alku PVM]] )=6,DAY(Taulukko1[[#This Row],[Alku PVM]] )&lt;20))</f>
        <v>1</v>
      </c>
      <c r="AB738" s="90" t="b">
        <f>OR(MONTH(Taulukko1[[#This Row],[Loppu PVM]])&lt;=5,AND(MONTH(Taulukko1[[#This Row],[Loppu PVM]] )=6,DAY(Taulukko1[[#This Row],[Loppu PVM]])&lt;20))</f>
        <v>1</v>
      </c>
      <c r="AC738" s="90" t="b">
        <f>OR(MONTH(Taulukko1[[#This Row],[Alku PVM]] )&lt;=3,AND(MONTH(Taulukko1[[#This Row],[Alku PVM]] )=3))</f>
        <v>1</v>
      </c>
      <c r="AD738" s="90" t="b">
        <f>OR(MONTH(Taulukko1[[#This Row],[Loppu PVM]] )&lt;=3,AND(MONTH(Taulukko1[[#This Row],[Loppu PVM]] )=3))</f>
        <v>1</v>
      </c>
      <c r="AE738" s="90" t="b">
        <f>OR(MONTH(Taulukko1[[#This Row],[Alku PVM]] )&lt;=9,AND(MONTH(Taulukko1[[#This Row],[Alku PVM]] )=9))</f>
        <v>1</v>
      </c>
      <c r="AF738" s="90" t="b">
        <f>OR(MONTH(Taulukko1[[#This Row],[Loppu PVM]])&lt;=9,AND(MONTH(Taulukko1[[#This Row],[Loppu PVM]] )=9))</f>
        <v>1</v>
      </c>
      <c r="AG738" s="90" t="b">
        <f>OR(MONTH(Taulukko1[[#This Row],[Alku PVM]] )&lt;=6,AND(MONTH(Taulukko1[[#This Row],[Alku PVM]] )=6))</f>
        <v>1</v>
      </c>
      <c r="AH738" s="90" t="b">
        <f>OR(MONTH(Taulukko1[[#This Row],[Loppu PVM]])&lt;=6,AND(MONTH(Taulukko1[[#This Row],[Loppu PVM]] )=6))</f>
        <v>1</v>
      </c>
    </row>
    <row r="739" spans="1:34" ht="12.75" customHeight="1">
      <c r="A739" s="21" t="s">
        <v>713</v>
      </c>
      <c r="B739" s="23">
        <v>39843</v>
      </c>
      <c r="C739" s="21" t="s">
        <v>2238</v>
      </c>
      <c r="D739" s="24"/>
      <c r="E739" s="62">
        <v>50</v>
      </c>
      <c r="F739" s="23">
        <v>39891</v>
      </c>
      <c r="G739" s="24">
        <v>29</v>
      </c>
      <c r="H739" s="22">
        <v>400</v>
      </c>
      <c r="I739" s="126">
        <f>INDEX('TOL2008'!B:B,MATCH(A739,'TOL2008'!A:A,0))</f>
        <v>68201</v>
      </c>
      <c r="J739" s="126" t="str">
        <f>INDEX(Pääluokka!$H$2:$H$100,MATCH(VALUE(LEFT(Taulukko1[[#This Row],[TOL2008]],2)),Pääluokka!$G$2:$G$100,0))</f>
        <v>Kiinteistöalan toiminta</v>
      </c>
      <c r="K739" s="126" t="str">
        <f>INDEX(Pääluokka!$I$2:$I$100,MATCH(VALUE(LEFT(Taulukko1[[#This Row],[TOL2008]],2)),Pääluokka!$G$2:$G$100,0))</f>
        <v>Palvelualat (G-N, R, S)</v>
      </c>
      <c r="L739" s="41">
        <f t="shared" si="110"/>
        <v>48</v>
      </c>
      <c r="M739" s="43">
        <f t="shared" si="111"/>
        <v>39843</v>
      </c>
      <c r="N739" s="43">
        <f t="shared" si="112"/>
        <v>39891</v>
      </c>
      <c r="O739" s="43">
        <f t="shared" si="113"/>
        <v>39814</v>
      </c>
      <c r="P739" s="43">
        <f t="shared" si="114"/>
        <v>39873</v>
      </c>
      <c r="Q739" s="41">
        <f t="shared" si="115"/>
        <v>2009</v>
      </c>
      <c r="R739" s="41">
        <f t="shared" si="116"/>
        <v>2009</v>
      </c>
      <c r="S739" s="43" t="str">
        <f>YEAR(Taulukko1[[#This Row],[Alku KK]])&amp;"Q"&amp;ROUNDDOWN((MONTH(Taulukko1[[#This Row],[Alku KK]])-1)/3+1,0)</f>
        <v>2009Q1</v>
      </c>
      <c r="T739" s="43" t="str">
        <f>YEAR(Taulukko1[[#This Row],[Loppu KK]])&amp;"Q"&amp;ROUNDDOWN((MONTH(Taulukko1[[#This Row],[Loppu KK]])-1)/3+1,0)</f>
        <v>2009Q1</v>
      </c>
      <c r="U739" s="66">
        <f>IF(COUNT(Taulukko1[[#This Row],[Neuvottelujen alaiset ]])=1,Taulukko1[[#This Row],[Neuvottelujen alaiset ]],Taulukko1[[#This Row],[Vähennystarve]])</f>
        <v>400</v>
      </c>
      <c r="V739" s="44">
        <f t="shared" si="117"/>
        <v>0.125</v>
      </c>
      <c r="W739" s="44">
        <f t="shared" si="118"/>
        <v>7.2499999999999995E-2</v>
      </c>
      <c r="X739" s="44">
        <f t="shared" si="119"/>
        <v>0.57999999999999996</v>
      </c>
      <c r="Y739" s="90" t="b">
        <f>AND(MONTH(Taulukko1[[#This Row],[Alku PVM]] )=6,DAY(Taulukko1[[#This Row],[Alku PVM]] )&gt;19)</f>
        <v>0</v>
      </c>
      <c r="Z739" s="90" t="b">
        <f>AND(MONTH(Taulukko1[[#This Row],[Loppu PVM]] )=6,DAY(Taulukko1[[#This Row],[Loppu PVM]] )&gt;19)</f>
        <v>0</v>
      </c>
      <c r="AA739" s="90" t="b">
        <f>OR(MONTH(Taulukko1[[#This Row],[Alku PVM]] )&lt;=5,AND(MONTH(Taulukko1[[#This Row],[Alku PVM]] )=6,DAY(Taulukko1[[#This Row],[Alku PVM]] )&lt;20))</f>
        <v>1</v>
      </c>
      <c r="AB739" s="90" t="b">
        <f>OR(MONTH(Taulukko1[[#This Row],[Loppu PVM]])&lt;=5,AND(MONTH(Taulukko1[[#This Row],[Loppu PVM]] )=6,DAY(Taulukko1[[#This Row],[Loppu PVM]])&lt;20))</f>
        <v>1</v>
      </c>
      <c r="AC739" s="90" t="b">
        <f>OR(MONTH(Taulukko1[[#This Row],[Alku PVM]] )&lt;=3,AND(MONTH(Taulukko1[[#This Row],[Alku PVM]] )=3))</f>
        <v>1</v>
      </c>
      <c r="AD739" s="90" t="b">
        <f>OR(MONTH(Taulukko1[[#This Row],[Loppu PVM]] )&lt;=3,AND(MONTH(Taulukko1[[#This Row],[Loppu PVM]] )=3))</f>
        <v>1</v>
      </c>
      <c r="AE739" s="90" t="b">
        <f>OR(MONTH(Taulukko1[[#This Row],[Alku PVM]] )&lt;=9,AND(MONTH(Taulukko1[[#This Row],[Alku PVM]] )=9))</f>
        <v>1</v>
      </c>
      <c r="AF739" s="90" t="b">
        <f>OR(MONTH(Taulukko1[[#This Row],[Loppu PVM]])&lt;=9,AND(MONTH(Taulukko1[[#This Row],[Loppu PVM]] )=9))</f>
        <v>1</v>
      </c>
      <c r="AG739" s="90" t="b">
        <f>OR(MONTH(Taulukko1[[#This Row],[Alku PVM]] )&lt;=6,AND(MONTH(Taulukko1[[#This Row],[Alku PVM]] )=6))</f>
        <v>1</v>
      </c>
      <c r="AH739" s="90" t="b">
        <f>OR(MONTH(Taulukko1[[#This Row],[Loppu PVM]])&lt;=6,AND(MONTH(Taulukko1[[#This Row],[Loppu PVM]] )=6))</f>
        <v>1</v>
      </c>
    </row>
    <row r="740" spans="1:34" ht="12.75" customHeight="1">
      <c r="A740" t="s">
        <v>2800</v>
      </c>
      <c r="B740" s="23">
        <v>39844</v>
      </c>
      <c r="C740" t="s">
        <v>2799</v>
      </c>
      <c r="E740" s="62">
        <v>85</v>
      </c>
      <c r="F740" s="4">
        <v>39911</v>
      </c>
      <c r="G740" s="5">
        <v>74</v>
      </c>
      <c r="H740" s="16">
        <v>85</v>
      </c>
      <c r="I740" s="126" t="e">
        <f>INDEX('TOL2008'!B:B,MATCH(A740,'TOL2008'!A:A,0))</f>
        <v>#N/A</v>
      </c>
      <c r="J740" s="126" t="e">
        <f>INDEX(Pääluokka!$H$2:$H$100,MATCH(VALUE(LEFT(Taulukko1[[#This Row],[TOL2008]],2)),Pääluokka!$G$2:$G$100,0))</f>
        <v>#N/A</v>
      </c>
      <c r="K740" s="126" t="e">
        <f>INDEX(Pääluokka!$I$2:$I$100,MATCH(VALUE(LEFT(Taulukko1[[#This Row],[TOL2008]],2)),Pääluokka!$G$2:$G$100,0))</f>
        <v>#N/A</v>
      </c>
      <c r="L740" s="41">
        <f t="shared" si="110"/>
        <v>67</v>
      </c>
      <c r="M740" s="43">
        <f t="shared" si="111"/>
        <v>39844</v>
      </c>
      <c r="N740" s="43">
        <f t="shared" si="112"/>
        <v>39911</v>
      </c>
      <c r="O740" s="43">
        <f t="shared" si="113"/>
        <v>39814</v>
      </c>
      <c r="P740" s="43">
        <f t="shared" si="114"/>
        <v>39904</v>
      </c>
      <c r="Q740" s="41">
        <f t="shared" si="115"/>
        <v>2009</v>
      </c>
      <c r="R740" s="41">
        <f t="shared" si="116"/>
        <v>2009</v>
      </c>
      <c r="S740" s="43" t="str">
        <f>YEAR(Taulukko1[[#This Row],[Alku KK]])&amp;"Q"&amp;ROUNDDOWN((MONTH(Taulukko1[[#This Row],[Alku KK]])-1)/3+1,0)</f>
        <v>2009Q1</v>
      </c>
      <c r="T740" s="43" t="str">
        <f>YEAR(Taulukko1[[#This Row],[Loppu KK]])&amp;"Q"&amp;ROUNDDOWN((MONTH(Taulukko1[[#This Row],[Loppu KK]])-1)/3+1,0)</f>
        <v>2009Q2</v>
      </c>
      <c r="U740" s="66">
        <f>IF(COUNT(Taulukko1[[#This Row],[Neuvottelujen alaiset ]])=1,Taulukko1[[#This Row],[Neuvottelujen alaiset ]],Taulukko1[[#This Row],[Vähennystarve]])</f>
        <v>85</v>
      </c>
      <c r="V740" s="44">
        <f t="shared" si="117"/>
        <v>1</v>
      </c>
      <c r="W740" s="44">
        <f t="shared" si="118"/>
        <v>0.87058823529411766</v>
      </c>
      <c r="X740" s="44">
        <f t="shared" si="119"/>
        <v>0.87058823529411766</v>
      </c>
      <c r="Y740" s="90" t="b">
        <f>AND(MONTH(Taulukko1[[#This Row],[Alku PVM]] )=6,DAY(Taulukko1[[#This Row],[Alku PVM]] )&gt;19)</f>
        <v>0</v>
      </c>
      <c r="Z740" s="90" t="b">
        <f>AND(MONTH(Taulukko1[[#This Row],[Loppu PVM]] )=6,DAY(Taulukko1[[#This Row],[Loppu PVM]] )&gt;19)</f>
        <v>0</v>
      </c>
      <c r="AA740" s="90" t="b">
        <f>OR(MONTH(Taulukko1[[#This Row],[Alku PVM]] )&lt;=5,AND(MONTH(Taulukko1[[#This Row],[Alku PVM]] )=6,DAY(Taulukko1[[#This Row],[Alku PVM]] )&lt;20))</f>
        <v>1</v>
      </c>
      <c r="AB740" s="90" t="b">
        <f>OR(MONTH(Taulukko1[[#This Row],[Loppu PVM]])&lt;=5,AND(MONTH(Taulukko1[[#This Row],[Loppu PVM]] )=6,DAY(Taulukko1[[#This Row],[Loppu PVM]])&lt;20))</f>
        <v>1</v>
      </c>
      <c r="AC740" s="90" t="b">
        <f>OR(MONTH(Taulukko1[[#This Row],[Alku PVM]] )&lt;=3,AND(MONTH(Taulukko1[[#This Row],[Alku PVM]] )=3))</f>
        <v>1</v>
      </c>
      <c r="AD740" s="90" t="b">
        <f>OR(MONTH(Taulukko1[[#This Row],[Loppu PVM]] )&lt;=3,AND(MONTH(Taulukko1[[#This Row],[Loppu PVM]] )=3))</f>
        <v>0</v>
      </c>
      <c r="AE740" s="90" t="b">
        <f>OR(MONTH(Taulukko1[[#This Row],[Alku PVM]] )&lt;=9,AND(MONTH(Taulukko1[[#This Row],[Alku PVM]] )=9))</f>
        <v>1</v>
      </c>
      <c r="AF740" s="90" t="b">
        <f>OR(MONTH(Taulukko1[[#This Row],[Loppu PVM]])&lt;=9,AND(MONTH(Taulukko1[[#This Row],[Loppu PVM]] )=9))</f>
        <v>1</v>
      </c>
      <c r="AG740" s="90" t="b">
        <f>OR(MONTH(Taulukko1[[#This Row],[Alku PVM]] )&lt;=6,AND(MONTH(Taulukko1[[#This Row],[Alku PVM]] )=6))</f>
        <v>1</v>
      </c>
      <c r="AH740" s="90" t="b">
        <f>OR(MONTH(Taulukko1[[#This Row],[Loppu PVM]])&lt;=6,AND(MONTH(Taulukko1[[#This Row],[Loppu PVM]] )=6))</f>
        <v>1</v>
      </c>
    </row>
    <row r="741" spans="1:34" ht="12.75" customHeight="1">
      <c r="A741" t="s">
        <v>2477</v>
      </c>
      <c r="B741" s="23">
        <v>39844</v>
      </c>
      <c r="C741" t="s">
        <v>2476</v>
      </c>
      <c r="E741" s="62">
        <v>25</v>
      </c>
      <c r="F741" s="4">
        <v>39874</v>
      </c>
      <c r="G741" s="5">
        <v>19</v>
      </c>
      <c r="H741" s="22">
        <v>95</v>
      </c>
      <c r="I741" s="126" t="e">
        <f>INDEX('TOL2008'!B:B,MATCH(A741,'TOL2008'!A:A,0))</f>
        <v>#N/A</v>
      </c>
      <c r="J741" s="126" t="e">
        <f>INDEX(Pääluokka!$H$2:$H$100,MATCH(VALUE(LEFT(Taulukko1[[#This Row],[TOL2008]],2)),Pääluokka!$G$2:$G$100,0))</f>
        <v>#N/A</v>
      </c>
      <c r="K741" s="126" t="e">
        <f>INDEX(Pääluokka!$I$2:$I$100,MATCH(VALUE(LEFT(Taulukko1[[#This Row],[TOL2008]],2)),Pääluokka!$G$2:$G$100,0))</f>
        <v>#N/A</v>
      </c>
      <c r="L741" s="41">
        <f t="shared" si="110"/>
        <v>30</v>
      </c>
      <c r="M741" s="43">
        <f t="shared" si="111"/>
        <v>39844</v>
      </c>
      <c r="N741" s="43">
        <f t="shared" si="112"/>
        <v>39874</v>
      </c>
      <c r="O741" s="43">
        <f t="shared" si="113"/>
        <v>39814</v>
      </c>
      <c r="P741" s="43">
        <f t="shared" si="114"/>
        <v>39873</v>
      </c>
      <c r="Q741" s="41">
        <f t="shared" si="115"/>
        <v>2009</v>
      </c>
      <c r="R741" s="41">
        <f t="shared" si="116"/>
        <v>2009</v>
      </c>
      <c r="S741" s="43" t="str">
        <f>YEAR(Taulukko1[[#This Row],[Alku KK]])&amp;"Q"&amp;ROUNDDOWN((MONTH(Taulukko1[[#This Row],[Alku KK]])-1)/3+1,0)</f>
        <v>2009Q1</v>
      </c>
      <c r="T741" s="43" t="str">
        <f>YEAR(Taulukko1[[#This Row],[Loppu KK]])&amp;"Q"&amp;ROUNDDOWN((MONTH(Taulukko1[[#This Row],[Loppu KK]])-1)/3+1,0)</f>
        <v>2009Q1</v>
      </c>
      <c r="U741" s="66">
        <f>IF(COUNT(Taulukko1[[#This Row],[Neuvottelujen alaiset ]])=1,Taulukko1[[#This Row],[Neuvottelujen alaiset ]],Taulukko1[[#This Row],[Vähennystarve]])</f>
        <v>95</v>
      </c>
      <c r="V741" s="44">
        <f t="shared" si="117"/>
        <v>0.26315789473684209</v>
      </c>
      <c r="W741" s="44">
        <f t="shared" si="118"/>
        <v>0.2</v>
      </c>
      <c r="X741" s="44">
        <f t="shared" si="119"/>
        <v>0.76</v>
      </c>
      <c r="Y741" s="90" t="b">
        <f>AND(MONTH(Taulukko1[[#This Row],[Alku PVM]] )=6,DAY(Taulukko1[[#This Row],[Alku PVM]] )&gt;19)</f>
        <v>0</v>
      </c>
      <c r="Z741" s="90" t="b">
        <f>AND(MONTH(Taulukko1[[#This Row],[Loppu PVM]] )=6,DAY(Taulukko1[[#This Row],[Loppu PVM]] )&gt;19)</f>
        <v>0</v>
      </c>
      <c r="AA741" s="90" t="b">
        <f>OR(MONTH(Taulukko1[[#This Row],[Alku PVM]] )&lt;=5,AND(MONTH(Taulukko1[[#This Row],[Alku PVM]] )=6,DAY(Taulukko1[[#This Row],[Alku PVM]] )&lt;20))</f>
        <v>1</v>
      </c>
      <c r="AB741" s="90" t="b">
        <f>OR(MONTH(Taulukko1[[#This Row],[Loppu PVM]])&lt;=5,AND(MONTH(Taulukko1[[#This Row],[Loppu PVM]] )=6,DAY(Taulukko1[[#This Row],[Loppu PVM]])&lt;20))</f>
        <v>1</v>
      </c>
      <c r="AC741" s="90" t="b">
        <f>OR(MONTH(Taulukko1[[#This Row],[Alku PVM]] )&lt;=3,AND(MONTH(Taulukko1[[#This Row],[Alku PVM]] )=3))</f>
        <v>1</v>
      </c>
      <c r="AD741" s="90" t="b">
        <f>OR(MONTH(Taulukko1[[#This Row],[Loppu PVM]] )&lt;=3,AND(MONTH(Taulukko1[[#This Row],[Loppu PVM]] )=3))</f>
        <v>1</v>
      </c>
      <c r="AE741" s="90" t="b">
        <f>OR(MONTH(Taulukko1[[#This Row],[Alku PVM]] )&lt;=9,AND(MONTH(Taulukko1[[#This Row],[Alku PVM]] )=9))</f>
        <v>1</v>
      </c>
      <c r="AF741" s="90" t="b">
        <f>OR(MONTH(Taulukko1[[#This Row],[Loppu PVM]])&lt;=9,AND(MONTH(Taulukko1[[#This Row],[Loppu PVM]] )=9))</f>
        <v>1</v>
      </c>
      <c r="AG741" s="90" t="b">
        <f>OR(MONTH(Taulukko1[[#This Row],[Alku PVM]] )&lt;=6,AND(MONTH(Taulukko1[[#This Row],[Alku PVM]] )=6))</f>
        <v>1</v>
      </c>
      <c r="AH741" s="90" t="b">
        <f>OR(MONTH(Taulukko1[[#This Row],[Loppu PVM]])&lt;=6,AND(MONTH(Taulukko1[[#This Row],[Loppu PVM]] )=6))</f>
        <v>1</v>
      </c>
    </row>
    <row r="742" spans="1:34" ht="12.75" customHeight="1">
      <c r="A742" t="s">
        <v>3084</v>
      </c>
      <c r="B742" s="23">
        <v>39845</v>
      </c>
      <c r="C742" t="s">
        <v>3083</v>
      </c>
      <c r="F742" s="4">
        <v>39891</v>
      </c>
      <c r="G742" s="5">
        <v>20</v>
      </c>
      <c r="H742" s="17">
        <v>20</v>
      </c>
      <c r="I742" s="126">
        <f>INDEX('TOL2008'!B:B,MATCH(A2845,'TOL2008'!A:A,0))</f>
        <v>78200</v>
      </c>
      <c r="J742" s="126" t="str">
        <f>INDEX(Pääluokka!$H$2:$H$100,MATCH(VALUE(LEFT(Taulukko1[[#This Row],[TOL2008]],2)),Pääluokka!$G$2:$G$100,0))</f>
        <v>Hallinto- ja tukipalvelutoiminta</v>
      </c>
      <c r="K742" s="126" t="str">
        <f>INDEX(Pääluokka!$I$2:$I$100,MATCH(VALUE(LEFT(Taulukko1[[#This Row],[TOL2008]],2)),Pääluokka!$G$2:$G$100,0))</f>
        <v>Palvelualat (G-N, R, S)</v>
      </c>
      <c r="L742" s="41">
        <f t="shared" si="110"/>
        <v>46</v>
      </c>
      <c r="M742" s="43">
        <f t="shared" si="111"/>
        <v>39845</v>
      </c>
      <c r="N742" s="43">
        <f t="shared" si="112"/>
        <v>39891</v>
      </c>
      <c r="O742" s="43">
        <f t="shared" si="113"/>
        <v>39845</v>
      </c>
      <c r="P742" s="43">
        <f t="shared" si="114"/>
        <v>39873</v>
      </c>
      <c r="Q742" s="41">
        <f t="shared" si="115"/>
        <v>2009</v>
      </c>
      <c r="R742" s="41">
        <f t="shared" si="116"/>
        <v>2009</v>
      </c>
      <c r="S742" s="43" t="str">
        <f>YEAR(Taulukko1[[#This Row],[Alku KK]])&amp;"Q"&amp;ROUNDDOWN((MONTH(Taulukko1[[#This Row],[Alku KK]])-1)/3+1,0)</f>
        <v>2009Q1</v>
      </c>
      <c r="T742" s="43" t="str">
        <f>YEAR(Taulukko1[[#This Row],[Loppu KK]])&amp;"Q"&amp;ROUNDDOWN((MONTH(Taulukko1[[#This Row],[Loppu KK]])-1)/3+1,0)</f>
        <v>2009Q1</v>
      </c>
      <c r="U742" s="66">
        <f>IF(COUNT(Taulukko1[[#This Row],[Neuvottelujen alaiset ]])=1,Taulukko1[[#This Row],[Neuvottelujen alaiset ]],Taulukko1[[#This Row],[Vähennystarve]])</f>
        <v>20</v>
      </c>
      <c r="V742" s="44" t="str">
        <f t="shared" si="117"/>
        <v>NA</v>
      </c>
      <c r="W742" s="44">
        <f t="shared" si="118"/>
        <v>1</v>
      </c>
      <c r="X742" s="44" t="str">
        <f t="shared" si="119"/>
        <v>NA</v>
      </c>
      <c r="Y742" s="90" t="b">
        <f>AND(MONTH(Taulukko1[[#This Row],[Alku PVM]] )=6,DAY(Taulukko1[[#This Row],[Alku PVM]] )&gt;19)</f>
        <v>0</v>
      </c>
      <c r="Z742" s="90" t="b">
        <f>AND(MONTH(Taulukko1[[#This Row],[Loppu PVM]] )=6,DAY(Taulukko1[[#This Row],[Loppu PVM]] )&gt;19)</f>
        <v>0</v>
      </c>
      <c r="AA742" s="90" t="b">
        <f>OR(MONTH(Taulukko1[[#This Row],[Alku PVM]] )&lt;=5,AND(MONTH(Taulukko1[[#This Row],[Alku PVM]] )=6,DAY(Taulukko1[[#This Row],[Alku PVM]] )&lt;20))</f>
        <v>1</v>
      </c>
      <c r="AB742" s="90" t="b">
        <f>OR(MONTH(Taulukko1[[#This Row],[Loppu PVM]])&lt;=5,AND(MONTH(Taulukko1[[#This Row],[Loppu PVM]] )=6,DAY(Taulukko1[[#This Row],[Loppu PVM]])&lt;20))</f>
        <v>1</v>
      </c>
      <c r="AC742" s="90" t="b">
        <f>OR(MONTH(Taulukko1[[#This Row],[Alku PVM]] )&lt;=3,AND(MONTH(Taulukko1[[#This Row],[Alku PVM]] )=3))</f>
        <v>1</v>
      </c>
      <c r="AD742" s="90" t="b">
        <f>OR(MONTH(Taulukko1[[#This Row],[Loppu PVM]] )&lt;=3,AND(MONTH(Taulukko1[[#This Row],[Loppu PVM]] )=3))</f>
        <v>1</v>
      </c>
      <c r="AE742" s="90" t="b">
        <f>OR(MONTH(Taulukko1[[#This Row],[Alku PVM]] )&lt;=9,AND(MONTH(Taulukko1[[#This Row],[Alku PVM]] )=9))</f>
        <v>1</v>
      </c>
      <c r="AF742" s="90" t="b">
        <f>OR(MONTH(Taulukko1[[#This Row],[Loppu PVM]])&lt;=9,AND(MONTH(Taulukko1[[#This Row],[Loppu PVM]] )=9))</f>
        <v>1</v>
      </c>
      <c r="AG742" s="90" t="b">
        <f>OR(MONTH(Taulukko1[[#This Row],[Alku PVM]] )&lt;=6,AND(MONTH(Taulukko1[[#This Row],[Alku PVM]] )=6))</f>
        <v>1</v>
      </c>
      <c r="AH742" s="90" t="b">
        <f>OR(MONTH(Taulukko1[[#This Row],[Loppu PVM]])&lt;=6,AND(MONTH(Taulukko1[[#This Row],[Loppu PVM]] )=6))</f>
        <v>1</v>
      </c>
    </row>
    <row r="743" spans="1:34" ht="12.75" customHeight="1">
      <c r="A743" t="s">
        <v>2878</v>
      </c>
      <c r="B743" s="23">
        <v>39845</v>
      </c>
      <c r="C743" t="s">
        <v>2879</v>
      </c>
      <c r="F743" s="4">
        <v>39898</v>
      </c>
      <c r="G743" s="5">
        <v>24</v>
      </c>
      <c r="H743" s="16">
        <v>45</v>
      </c>
      <c r="I743" s="126" t="e">
        <f>INDEX('TOL2008'!B:B,MATCH(A743,'TOL2008'!A:A,0))</f>
        <v>#N/A</v>
      </c>
      <c r="J743" s="126" t="e">
        <f>INDEX(Pääluokka!$H$2:$H$100,MATCH(VALUE(LEFT(Taulukko1[[#This Row],[TOL2008]],2)),Pääluokka!$G$2:$G$100,0))</f>
        <v>#N/A</v>
      </c>
      <c r="K743" s="126" t="e">
        <f>INDEX(Pääluokka!$I$2:$I$100,MATCH(VALUE(LEFT(Taulukko1[[#This Row],[TOL2008]],2)),Pääluokka!$G$2:$G$100,0))</f>
        <v>#N/A</v>
      </c>
      <c r="L743" s="41">
        <f t="shared" si="110"/>
        <v>53</v>
      </c>
      <c r="M743" s="43">
        <f t="shared" si="111"/>
        <v>39845</v>
      </c>
      <c r="N743" s="43">
        <f t="shared" si="112"/>
        <v>39898</v>
      </c>
      <c r="O743" s="43">
        <f t="shared" si="113"/>
        <v>39845</v>
      </c>
      <c r="P743" s="43">
        <f t="shared" si="114"/>
        <v>39873</v>
      </c>
      <c r="Q743" s="41">
        <f t="shared" si="115"/>
        <v>2009</v>
      </c>
      <c r="R743" s="41">
        <f t="shared" si="116"/>
        <v>2009</v>
      </c>
      <c r="S743" s="43" t="str">
        <f>YEAR(Taulukko1[[#This Row],[Alku KK]])&amp;"Q"&amp;ROUNDDOWN((MONTH(Taulukko1[[#This Row],[Alku KK]])-1)/3+1,0)</f>
        <v>2009Q1</v>
      </c>
      <c r="T743" s="43" t="str">
        <f>YEAR(Taulukko1[[#This Row],[Loppu KK]])&amp;"Q"&amp;ROUNDDOWN((MONTH(Taulukko1[[#This Row],[Loppu KK]])-1)/3+1,0)</f>
        <v>2009Q1</v>
      </c>
      <c r="U743" s="66">
        <f>IF(COUNT(Taulukko1[[#This Row],[Neuvottelujen alaiset ]])=1,Taulukko1[[#This Row],[Neuvottelujen alaiset ]],Taulukko1[[#This Row],[Vähennystarve]])</f>
        <v>45</v>
      </c>
      <c r="V743" s="44" t="str">
        <f t="shared" si="117"/>
        <v>NA</v>
      </c>
      <c r="W743" s="44">
        <f t="shared" si="118"/>
        <v>0.53333333333333333</v>
      </c>
      <c r="X743" s="44" t="str">
        <f t="shared" si="119"/>
        <v>NA</v>
      </c>
      <c r="Y743" s="90" t="b">
        <f>AND(MONTH(Taulukko1[[#This Row],[Alku PVM]] )=6,DAY(Taulukko1[[#This Row],[Alku PVM]] )&gt;19)</f>
        <v>0</v>
      </c>
      <c r="Z743" s="90" t="b">
        <f>AND(MONTH(Taulukko1[[#This Row],[Loppu PVM]] )=6,DAY(Taulukko1[[#This Row],[Loppu PVM]] )&gt;19)</f>
        <v>0</v>
      </c>
      <c r="AA743" s="90" t="b">
        <f>OR(MONTH(Taulukko1[[#This Row],[Alku PVM]] )&lt;=5,AND(MONTH(Taulukko1[[#This Row],[Alku PVM]] )=6,DAY(Taulukko1[[#This Row],[Alku PVM]] )&lt;20))</f>
        <v>1</v>
      </c>
      <c r="AB743" s="90" t="b">
        <f>OR(MONTH(Taulukko1[[#This Row],[Loppu PVM]])&lt;=5,AND(MONTH(Taulukko1[[#This Row],[Loppu PVM]] )=6,DAY(Taulukko1[[#This Row],[Loppu PVM]])&lt;20))</f>
        <v>1</v>
      </c>
      <c r="AC743" s="90" t="b">
        <f>OR(MONTH(Taulukko1[[#This Row],[Alku PVM]] )&lt;=3,AND(MONTH(Taulukko1[[#This Row],[Alku PVM]] )=3))</f>
        <v>1</v>
      </c>
      <c r="AD743" s="90" t="b">
        <f>OR(MONTH(Taulukko1[[#This Row],[Loppu PVM]] )&lt;=3,AND(MONTH(Taulukko1[[#This Row],[Loppu PVM]] )=3))</f>
        <v>1</v>
      </c>
      <c r="AE743" s="90" t="b">
        <f>OR(MONTH(Taulukko1[[#This Row],[Alku PVM]] )&lt;=9,AND(MONTH(Taulukko1[[#This Row],[Alku PVM]] )=9))</f>
        <v>1</v>
      </c>
      <c r="AF743" s="90" t="b">
        <f>OR(MONTH(Taulukko1[[#This Row],[Loppu PVM]])&lt;=9,AND(MONTH(Taulukko1[[#This Row],[Loppu PVM]] )=9))</f>
        <v>1</v>
      </c>
      <c r="AG743" s="90" t="b">
        <f>OR(MONTH(Taulukko1[[#This Row],[Alku PVM]] )&lt;=6,AND(MONTH(Taulukko1[[#This Row],[Alku PVM]] )=6))</f>
        <v>1</v>
      </c>
      <c r="AH743" s="90" t="b">
        <f>OR(MONTH(Taulukko1[[#This Row],[Loppu PVM]])&lt;=6,AND(MONTH(Taulukko1[[#This Row],[Loppu PVM]] )=6))</f>
        <v>1</v>
      </c>
    </row>
    <row r="744" spans="1:34" ht="12.75" customHeight="1">
      <c r="A744" t="s">
        <v>2821</v>
      </c>
      <c r="B744" s="23">
        <v>39845</v>
      </c>
      <c r="C744" t="s">
        <v>2820</v>
      </c>
      <c r="F744" s="4">
        <v>39886</v>
      </c>
      <c r="G744" s="5">
        <v>14</v>
      </c>
      <c r="H744" s="16">
        <v>15</v>
      </c>
      <c r="I744" s="126" t="e">
        <f>INDEX('TOL2008'!B:B,MATCH(A744,'TOL2008'!A:A,0))</f>
        <v>#N/A</v>
      </c>
      <c r="J744" s="126" t="e">
        <f>INDEX(Pääluokka!$H$2:$H$100,MATCH(VALUE(LEFT(Taulukko1[[#This Row],[TOL2008]],2)),Pääluokka!$G$2:$G$100,0))</f>
        <v>#N/A</v>
      </c>
      <c r="K744" s="126" t="e">
        <f>INDEX(Pääluokka!$I$2:$I$100,MATCH(VALUE(LEFT(Taulukko1[[#This Row],[TOL2008]],2)),Pääluokka!$G$2:$G$100,0))</f>
        <v>#N/A</v>
      </c>
      <c r="L744" s="41">
        <f t="shared" si="110"/>
        <v>41</v>
      </c>
      <c r="M744" s="43">
        <f t="shared" si="111"/>
        <v>39845</v>
      </c>
      <c r="N744" s="43">
        <f t="shared" si="112"/>
        <v>39886</v>
      </c>
      <c r="O744" s="43">
        <f t="shared" si="113"/>
        <v>39845</v>
      </c>
      <c r="P744" s="43">
        <f t="shared" si="114"/>
        <v>39873</v>
      </c>
      <c r="Q744" s="41">
        <f t="shared" si="115"/>
        <v>2009</v>
      </c>
      <c r="R744" s="41">
        <f t="shared" si="116"/>
        <v>2009</v>
      </c>
      <c r="S744" s="43" t="str">
        <f>YEAR(Taulukko1[[#This Row],[Alku KK]])&amp;"Q"&amp;ROUNDDOWN((MONTH(Taulukko1[[#This Row],[Alku KK]])-1)/3+1,0)</f>
        <v>2009Q1</v>
      </c>
      <c r="T744" s="43" t="str">
        <f>YEAR(Taulukko1[[#This Row],[Loppu KK]])&amp;"Q"&amp;ROUNDDOWN((MONTH(Taulukko1[[#This Row],[Loppu KK]])-1)/3+1,0)</f>
        <v>2009Q1</v>
      </c>
      <c r="U744" s="66">
        <f>IF(COUNT(Taulukko1[[#This Row],[Neuvottelujen alaiset ]])=1,Taulukko1[[#This Row],[Neuvottelujen alaiset ]],Taulukko1[[#This Row],[Vähennystarve]])</f>
        <v>15</v>
      </c>
      <c r="V744" s="44" t="str">
        <f t="shared" si="117"/>
        <v>NA</v>
      </c>
      <c r="W744" s="44">
        <f t="shared" si="118"/>
        <v>0.93333333333333335</v>
      </c>
      <c r="X744" s="44" t="str">
        <f t="shared" si="119"/>
        <v>NA</v>
      </c>
      <c r="Y744" s="90" t="b">
        <f>AND(MONTH(Taulukko1[[#This Row],[Alku PVM]] )=6,DAY(Taulukko1[[#This Row],[Alku PVM]] )&gt;19)</f>
        <v>0</v>
      </c>
      <c r="Z744" s="90" t="b">
        <f>AND(MONTH(Taulukko1[[#This Row],[Loppu PVM]] )=6,DAY(Taulukko1[[#This Row],[Loppu PVM]] )&gt;19)</f>
        <v>0</v>
      </c>
      <c r="AA744" s="90" t="b">
        <f>OR(MONTH(Taulukko1[[#This Row],[Alku PVM]] )&lt;=5,AND(MONTH(Taulukko1[[#This Row],[Alku PVM]] )=6,DAY(Taulukko1[[#This Row],[Alku PVM]] )&lt;20))</f>
        <v>1</v>
      </c>
      <c r="AB744" s="90" t="b">
        <f>OR(MONTH(Taulukko1[[#This Row],[Loppu PVM]])&lt;=5,AND(MONTH(Taulukko1[[#This Row],[Loppu PVM]] )=6,DAY(Taulukko1[[#This Row],[Loppu PVM]])&lt;20))</f>
        <v>1</v>
      </c>
      <c r="AC744" s="90" t="b">
        <f>OR(MONTH(Taulukko1[[#This Row],[Alku PVM]] )&lt;=3,AND(MONTH(Taulukko1[[#This Row],[Alku PVM]] )=3))</f>
        <v>1</v>
      </c>
      <c r="AD744" s="90" t="b">
        <f>OR(MONTH(Taulukko1[[#This Row],[Loppu PVM]] )&lt;=3,AND(MONTH(Taulukko1[[#This Row],[Loppu PVM]] )=3))</f>
        <v>1</v>
      </c>
      <c r="AE744" s="90" t="b">
        <f>OR(MONTH(Taulukko1[[#This Row],[Alku PVM]] )&lt;=9,AND(MONTH(Taulukko1[[#This Row],[Alku PVM]] )=9))</f>
        <v>1</v>
      </c>
      <c r="AF744" s="90" t="b">
        <f>OR(MONTH(Taulukko1[[#This Row],[Loppu PVM]])&lt;=9,AND(MONTH(Taulukko1[[#This Row],[Loppu PVM]] )=9))</f>
        <v>1</v>
      </c>
      <c r="AG744" s="90" t="b">
        <f>OR(MONTH(Taulukko1[[#This Row],[Alku PVM]] )&lt;=6,AND(MONTH(Taulukko1[[#This Row],[Alku PVM]] )=6))</f>
        <v>1</v>
      </c>
      <c r="AH744" s="90" t="b">
        <f>OR(MONTH(Taulukko1[[#This Row],[Loppu PVM]])&lt;=6,AND(MONTH(Taulukko1[[#This Row],[Loppu PVM]] )=6))</f>
        <v>1</v>
      </c>
    </row>
    <row r="745" spans="1:34" ht="12.75" customHeight="1">
      <c r="A745" t="s">
        <v>2730</v>
      </c>
      <c r="B745" s="23">
        <v>39845</v>
      </c>
      <c r="C745" t="s">
        <v>2729</v>
      </c>
      <c r="F745" s="4">
        <v>39898</v>
      </c>
      <c r="G745" s="5">
        <v>25</v>
      </c>
      <c r="H745" s="16">
        <v>25</v>
      </c>
      <c r="I745" s="126" t="e">
        <f>INDEX('TOL2008'!B:B,MATCH(A745,'TOL2008'!A:A,0))</f>
        <v>#N/A</v>
      </c>
      <c r="J745" s="126" t="e">
        <f>INDEX(Pääluokka!$H$2:$H$100,MATCH(VALUE(LEFT(Taulukko1[[#This Row],[TOL2008]],2)),Pääluokka!$G$2:$G$100,0))</f>
        <v>#N/A</v>
      </c>
      <c r="K745" s="126" t="e">
        <f>INDEX(Pääluokka!$I$2:$I$100,MATCH(VALUE(LEFT(Taulukko1[[#This Row],[TOL2008]],2)),Pääluokka!$G$2:$G$100,0))</f>
        <v>#N/A</v>
      </c>
      <c r="L745" s="41">
        <f t="shared" si="110"/>
        <v>53</v>
      </c>
      <c r="M745" s="43">
        <f t="shared" si="111"/>
        <v>39845</v>
      </c>
      <c r="N745" s="43">
        <f t="shared" si="112"/>
        <v>39898</v>
      </c>
      <c r="O745" s="43">
        <f t="shared" si="113"/>
        <v>39845</v>
      </c>
      <c r="P745" s="43">
        <f t="shared" si="114"/>
        <v>39873</v>
      </c>
      <c r="Q745" s="41">
        <f t="shared" si="115"/>
        <v>2009</v>
      </c>
      <c r="R745" s="41">
        <f t="shared" si="116"/>
        <v>2009</v>
      </c>
      <c r="S745" s="43" t="str">
        <f>YEAR(Taulukko1[[#This Row],[Alku KK]])&amp;"Q"&amp;ROUNDDOWN((MONTH(Taulukko1[[#This Row],[Alku KK]])-1)/3+1,0)</f>
        <v>2009Q1</v>
      </c>
      <c r="T745" s="43" t="str">
        <f>YEAR(Taulukko1[[#This Row],[Loppu KK]])&amp;"Q"&amp;ROUNDDOWN((MONTH(Taulukko1[[#This Row],[Loppu KK]])-1)/3+1,0)</f>
        <v>2009Q1</v>
      </c>
      <c r="U745" s="66">
        <f>IF(COUNT(Taulukko1[[#This Row],[Neuvottelujen alaiset ]])=1,Taulukko1[[#This Row],[Neuvottelujen alaiset ]],Taulukko1[[#This Row],[Vähennystarve]])</f>
        <v>25</v>
      </c>
      <c r="V745" s="44" t="str">
        <f t="shared" si="117"/>
        <v>NA</v>
      </c>
      <c r="W745" s="44">
        <f t="shared" si="118"/>
        <v>1</v>
      </c>
      <c r="X745" s="44" t="str">
        <f t="shared" si="119"/>
        <v>NA</v>
      </c>
      <c r="Y745" s="90" t="b">
        <f>AND(MONTH(Taulukko1[[#This Row],[Alku PVM]] )=6,DAY(Taulukko1[[#This Row],[Alku PVM]] )&gt;19)</f>
        <v>0</v>
      </c>
      <c r="Z745" s="90" t="b">
        <f>AND(MONTH(Taulukko1[[#This Row],[Loppu PVM]] )=6,DAY(Taulukko1[[#This Row],[Loppu PVM]] )&gt;19)</f>
        <v>0</v>
      </c>
      <c r="AA745" s="90" t="b">
        <f>OR(MONTH(Taulukko1[[#This Row],[Alku PVM]] )&lt;=5,AND(MONTH(Taulukko1[[#This Row],[Alku PVM]] )=6,DAY(Taulukko1[[#This Row],[Alku PVM]] )&lt;20))</f>
        <v>1</v>
      </c>
      <c r="AB745" s="90" t="b">
        <f>OR(MONTH(Taulukko1[[#This Row],[Loppu PVM]])&lt;=5,AND(MONTH(Taulukko1[[#This Row],[Loppu PVM]] )=6,DAY(Taulukko1[[#This Row],[Loppu PVM]])&lt;20))</f>
        <v>1</v>
      </c>
      <c r="AC745" s="90" t="b">
        <f>OR(MONTH(Taulukko1[[#This Row],[Alku PVM]] )&lt;=3,AND(MONTH(Taulukko1[[#This Row],[Alku PVM]] )=3))</f>
        <v>1</v>
      </c>
      <c r="AD745" s="90" t="b">
        <f>OR(MONTH(Taulukko1[[#This Row],[Loppu PVM]] )&lt;=3,AND(MONTH(Taulukko1[[#This Row],[Loppu PVM]] )=3))</f>
        <v>1</v>
      </c>
      <c r="AE745" s="90" t="b">
        <f>OR(MONTH(Taulukko1[[#This Row],[Alku PVM]] )&lt;=9,AND(MONTH(Taulukko1[[#This Row],[Alku PVM]] )=9))</f>
        <v>1</v>
      </c>
      <c r="AF745" s="90" t="b">
        <f>OR(MONTH(Taulukko1[[#This Row],[Loppu PVM]])&lt;=9,AND(MONTH(Taulukko1[[#This Row],[Loppu PVM]] )=9))</f>
        <v>1</v>
      </c>
      <c r="AG745" s="90" t="b">
        <f>OR(MONTH(Taulukko1[[#This Row],[Alku PVM]] )&lt;=6,AND(MONTH(Taulukko1[[#This Row],[Alku PVM]] )=6))</f>
        <v>1</v>
      </c>
      <c r="AH745" s="90" t="b">
        <f>OR(MONTH(Taulukko1[[#This Row],[Loppu PVM]])&lt;=6,AND(MONTH(Taulukko1[[#This Row],[Loppu PVM]] )=6))</f>
        <v>1</v>
      </c>
    </row>
    <row r="746" spans="1:34" ht="12.75" customHeight="1">
      <c r="A746" t="s">
        <v>1879</v>
      </c>
      <c r="B746" s="23">
        <v>39845</v>
      </c>
      <c r="C746" t="s">
        <v>2696</v>
      </c>
      <c r="E746" s="62">
        <v>100</v>
      </c>
      <c r="F746" s="4">
        <v>39902</v>
      </c>
      <c r="G746" s="24">
        <v>15</v>
      </c>
      <c r="H746" s="22">
        <v>100</v>
      </c>
      <c r="I746" s="126" t="e">
        <f>INDEX('TOL2008'!B:B,MATCH(A746,'TOL2008'!A:A,0))</f>
        <v>#N/A</v>
      </c>
      <c r="J746" s="126" t="e">
        <f>INDEX(Pääluokka!$H$2:$H$100,MATCH(VALUE(LEFT(Taulukko1[[#This Row],[TOL2008]],2)),Pääluokka!$G$2:$G$100,0))</f>
        <v>#N/A</v>
      </c>
      <c r="K746" s="126" t="e">
        <f>INDEX(Pääluokka!$I$2:$I$100,MATCH(VALUE(LEFT(Taulukko1[[#This Row],[TOL2008]],2)),Pääluokka!$G$2:$G$100,0))</f>
        <v>#N/A</v>
      </c>
      <c r="L746" s="41">
        <f t="shared" si="110"/>
        <v>57</v>
      </c>
      <c r="M746" s="43">
        <f t="shared" si="111"/>
        <v>39845</v>
      </c>
      <c r="N746" s="43">
        <f t="shared" si="112"/>
        <v>39902</v>
      </c>
      <c r="O746" s="43">
        <f t="shared" si="113"/>
        <v>39845</v>
      </c>
      <c r="P746" s="43">
        <f t="shared" si="114"/>
        <v>39873</v>
      </c>
      <c r="Q746" s="41">
        <f t="shared" si="115"/>
        <v>2009</v>
      </c>
      <c r="R746" s="41">
        <f t="shared" si="116"/>
        <v>2009</v>
      </c>
      <c r="S746" s="43" t="str">
        <f>YEAR(Taulukko1[[#This Row],[Alku KK]])&amp;"Q"&amp;ROUNDDOWN((MONTH(Taulukko1[[#This Row],[Alku KK]])-1)/3+1,0)</f>
        <v>2009Q1</v>
      </c>
      <c r="T746" s="43" t="str">
        <f>YEAR(Taulukko1[[#This Row],[Loppu KK]])&amp;"Q"&amp;ROUNDDOWN((MONTH(Taulukko1[[#This Row],[Loppu KK]])-1)/3+1,0)</f>
        <v>2009Q1</v>
      </c>
      <c r="U746" s="66">
        <f>IF(COUNT(Taulukko1[[#This Row],[Neuvottelujen alaiset ]])=1,Taulukko1[[#This Row],[Neuvottelujen alaiset ]],Taulukko1[[#This Row],[Vähennystarve]])</f>
        <v>100</v>
      </c>
      <c r="V746" s="44">
        <f t="shared" si="117"/>
        <v>1</v>
      </c>
      <c r="W746" s="44">
        <f t="shared" si="118"/>
        <v>0.15</v>
      </c>
      <c r="X746" s="44">
        <f t="shared" si="119"/>
        <v>0.15</v>
      </c>
      <c r="Y746" s="90" t="b">
        <f>AND(MONTH(Taulukko1[[#This Row],[Alku PVM]] )=6,DAY(Taulukko1[[#This Row],[Alku PVM]] )&gt;19)</f>
        <v>0</v>
      </c>
      <c r="Z746" s="90" t="b">
        <f>AND(MONTH(Taulukko1[[#This Row],[Loppu PVM]] )=6,DAY(Taulukko1[[#This Row],[Loppu PVM]] )&gt;19)</f>
        <v>0</v>
      </c>
      <c r="AA746" s="90" t="b">
        <f>OR(MONTH(Taulukko1[[#This Row],[Alku PVM]] )&lt;=5,AND(MONTH(Taulukko1[[#This Row],[Alku PVM]] )=6,DAY(Taulukko1[[#This Row],[Alku PVM]] )&lt;20))</f>
        <v>1</v>
      </c>
      <c r="AB746" s="90" t="b">
        <f>OR(MONTH(Taulukko1[[#This Row],[Loppu PVM]])&lt;=5,AND(MONTH(Taulukko1[[#This Row],[Loppu PVM]] )=6,DAY(Taulukko1[[#This Row],[Loppu PVM]])&lt;20))</f>
        <v>1</v>
      </c>
      <c r="AC746" s="90" t="b">
        <f>OR(MONTH(Taulukko1[[#This Row],[Alku PVM]] )&lt;=3,AND(MONTH(Taulukko1[[#This Row],[Alku PVM]] )=3))</f>
        <v>1</v>
      </c>
      <c r="AD746" s="90" t="b">
        <f>OR(MONTH(Taulukko1[[#This Row],[Loppu PVM]] )&lt;=3,AND(MONTH(Taulukko1[[#This Row],[Loppu PVM]] )=3))</f>
        <v>1</v>
      </c>
      <c r="AE746" s="90" t="b">
        <f>OR(MONTH(Taulukko1[[#This Row],[Alku PVM]] )&lt;=9,AND(MONTH(Taulukko1[[#This Row],[Alku PVM]] )=9))</f>
        <v>1</v>
      </c>
      <c r="AF746" s="90" t="b">
        <f>OR(MONTH(Taulukko1[[#This Row],[Loppu PVM]])&lt;=9,AND(MONTH(Taulukko1[[#This Row],[Loppu PVM]] )=9))</f>
        <v>1</v>
      </c>
      <c r="AG746" s="90" t="b">
        <f>OR(MONTH(Taulukko1[[#This Row],[Alku PVM]] )&lt;=6,AND(MONTH(Taulukko1[[#This Row],[Alku PVM]] )=6))</f>
        <v>1</v>
      </c>
      <c r="AH746" s="90" t="b">
        <f>OR(MONTH(Taulukko1[[#This Row],[Loppu PVM]])&lt;=6,AND(MONTH(Taulukko1[[#This Row],[Loppu PVM]] )=6))</f>
        <v>1</v>
      </c>
    </row>
    <row r="747" spans="1:34" ht="12.75" customHeight="1">
      <c r="A747" s="21" t="s">
        <v>2569</v>
      </c>
      <c r="B747" s="23">
        <v>39845</v>
      </c>
      <c r="C747" s="21" t="s">
        <v>2571</v>
      </c>
      <c r="D747" s="24"/>
      <c r="F747" s="23"/>
      <c r="G747" s="24"/>
      <c r="H747" s="22">
        <v>260</v>
      </c>
      <c r="I747" s="126" t="e">
        <f>INDEX('TOL2008'!B:B,MATCH(A747,'TOL2008'!A:A,0))</f>
        <v>#N/A</v>
      </c>
      <c r="J747" s="126" t="e">
        <f>INDEX(Pääluokka!$H$2:$H$100,MATCH(VALUE(LEFT(Taulukko1[[#This Row],[TOL2008]],2)),Pääluokka!$G$2:$G$100,0))</f>
        <v>#N/A</v>
      </c>
      <c r="K747" s="126" t="e">
        <f>INDEX(Pääluokka!$I$2:$I$100,MATCH(VALUE(LEFT(Taulukko1[[#This Row],[TOL2008]],2)),Pääluokka!$G$2:$G$100,0))</f>
        <v>#N/A</v>
      </c>
      <c r="L747" s="41" t="str">
        <f t="shared" si="110"/>
        <v>NA</v>
      </c>
      <c r="M747" s="43">
        <f t="shared" si="111"/>
        <v>39845</v>
      </c>
      <c r="N747" s="43">
        <f t="shared" si="112"/>
        <v>39896</v>
      </c>
      <c r="O747" s="43">
        <f t="shared" si="113"/>
        <v>39845</v>
      </c>
      <c r="P747" s="43">
        <f t="shared" si="114"/>
        <v>39873</v>
      </c>
      <c r="Q747" s="41">
        <f t="shared" si="115"/>
        <v>2009</v>
      </c>
      <c r="R747" s="41">
        <f t="shared" si="116"/>
        <v>2009</v>
      </c>
      <c r="S747" s="43" t="str">
        <f>YEAR(Taulukko1[[#This Row],[Alku KK]])&amp;"Q"&amp;ROUNDDOWN((MONTH(Taulukko1[[#This Row],[Alku KK]])-1)/3+1,0)</f>
        <v>2009Q1</v>
      </c>
      <c r="T747" s="43" t="str">
        <f>YEAR(Taulukko1[[#This Row],[Loppu KK]])&amp;"Q"&amp;ROUNDDOWN((MONTH(Taulukko1[[#This Row],[Loppu KK]])-1)/3+1,0)</f>
        <v>2009Q1</v>
      </c>
      <c r="U747" s="66">
        <f>IF(COUNT(Taulukko1[[#This Row],[Neuvottelujen alaiset ]])=1,Taulukko1[[#This Row],[Neuvottelujen alaiset ]],Taulukko1[[#This Row],[Vähennystarve]])</f>
        <v>260</v>
      </c>
      <c r="V747" s="44" t="str">
        <f t="shared" si="117"/>
        <v>NA</v>
      </c>
      <c r="W747" s="44" t="str">
        <f t="shared" si="118"/>
        <v>NA</v>
      </c>
      <c r="X747" s="44" t="str">
        <f t="shared" si="119"/>
        <v>NA</v>
      </c>
      <c r="Y747" s="90" t="b">
        <f>AND(MONTH(Taulukko1[[#This Row],[Alku PVM]] )=6,DAY(Taulukko1[[#This Row],[Alku PVM]] )&gt;19)</f>
        <v>0</v>
      </c>
      <c r="Z747" s="90" t="b">
        <f>AND(MONTH(Taulukko1[[#This Row],[Loppu PVM]] )=6,DAY(Taulukko1[[#This Row],[Loppu PVM]] )&gt;19)</f>
        <v>0</v>
      </c>
      <c r="AA747" s="90" t="b">
        <f>OR(MONTH(Taulukko1[[#This Row],[Alku PVM]] )&lt;=5,AND(MONTH(Taulukko1[[#This Row],[Alku PVM]] )=6,DAY(Taulukko1[[#This Row],[Alku PVM]] )&lt;20))</f>
        <v>1</v>
      </c>
      <c r="AB747" s="90" t="b">
        <f>OR(MONTH(Taulukko1[[#This Row],[Loppu PVM]])&lt;=5,AND(MONTH(Taulukko1[[#This Row],[Loppu PVM]] )=6,DAY(Taulukko1[[#This Row],[Loppu PVM]])&lt;20))</f>
        <v>1</v>
      </c>
      <c r="AC747" s="90" t="b">
        <f>OR(MONTH(Taulukko1[[#This Row],[Alku PVM]] )&lt;=3,AND(MONTH(Taulukko1[[#This Row],[Alku PVM]] )=3))</f>
        <v>1</v>
      </c>
      <c r="AD747" s="90" t="b">
        <f>OR(MONTH(Taulukko1[[#This Row],[Loppu PVM]] )&lt;=3,AND(MONTH(Taulukko1[[#This Row],[Loppu PVM]] )=3))</f>
        <v>1</v>
      </c>
      <c r="AE747" s="90" t="b">
        <f>OR(MONTH(Taulukko1[[#This Row],[Alku PVM]] )&lt;=9,AND(MONTH(Taulukko1[[#This Row],[Alku PVM]] )=9))</f>
        <v>1</v>
      </c>
      <c r="AF747" s="90" t="b">
        <f>OR(MONTH(Taulukko1[[#This Row],[Loppu PVM]])&lt;=9,AND(MONTH(Taulukko1[[#This Row],[Loppu PVM]] )=9))</f>
        <v>1</v>
      </c>
      <c r="AG747" s="90" t="b">
        <f>OR(MONTH(Taulukko1[[#This Row],[Alku PVM]] )&lt;=6,AND(MONTH(Taulukko1[[#This Row],[Alku PVM]] )=6))</f>
        <v>1</v>
      </c>
      <c r="AH747" s="90" t="b">
        <f>OR(MONTH(Taulukko1[[#This Row],[Loppu PVM]])&lt;=6,AND(MONTH(Taulukko1[[#This Row],[Loppu PVM]] )=6))</f>
        <v>1</v>
      </c>
    </row>
    <row r="748" spans="1:34" ht="12.75" customHeight="1">
      <c r="A748" t="s">
        <v>1899</v>
      </c>
      <c r="B748" s="23">
        <v>39845</v>
      </c>
      <c r="C748" t="s">
        <v>2406</v>
      </c>
      <c r="E748" s="62">
        <v>50</v>
      </c>
      <c r="F748" s="4">
        <v>39890</v>
      </c>
      <c r="G748" s="24">
        <v>0</v>
      </c>
      <c r="H748" s="22">
        <v>170</v>
      </c>
      <c r="I748" s="126" t="e">
        <f>INDEX('TOL2008'!B:B,MATCH(A748,'TOL2008'!A:A,0))</f>
        <v>#N/A</v>
      </c>
      <c r="J748" s="126" t="e">
        <f>INDEX(Pääluokka!$H$2:$H$100,MATCH(VALUE(LEFT(Taulukko1[[#This Row],[TOL2008]],2)),Pääluokka!$G$2:$G$100,0))</f>
        <v>#N/A</v>
      </c>
      <c r="K748" s="126" t="e">
        <f>INDEX(Pääluokka!$I$2:$I$100,MATCH(VALUE(LEFT(Taulukko1[[#This Row],[TOL2008]],2)),Pääluokka!$G$2:$G$100,0))</f>
        <v>#N/A</v>
      </c>
      <c r="L748" s="41">
        <f t="shared" si="110"/>
        <v>45</v>
      </c>
      <c r="M748" s="43">
        <f t="shared" si="111"/>
        <v>39845</v>
      </c>
      <c r="N748" s="43">
        <f t="shared" si="112"/>
        <v>39890</v>
      </c>
      <c r="O748" s="43">
        <f t="shared" si="113"/>
        <v>39845</v>
      </c>
      <c r="P748" s="43">
        <f t="shared" si="114"/>
        <v>39873</v>
      </c>
      <c r="Q748" s="41">
        <f t="shared" si="115"/>
        <v>2009</v>
      </c>
      <c r="R748" s="41">
        <f t="shared" si="116"/>
        <v>2009</v>
      </c>
      <c r="S748" s="43" t="str">
        <f>YEAR(Taulukko1[[#This Row],[Alku KK]])&amp;"Q"&amp;ROUNDDOWN((MONTH(Taulukko1[[#This Row],[Alku KK]])-1)/3+1,0)</f>
        <v>2009Q1</v>
      </c>
      <c r="T748" s="43" t="str">
        <f>YEAR(Taulukko1[[#This Row],[Loppu KK]])&amp;"Q"&amp;ROUNDDOWN((MONTH(Taulukko1[[#This Row],[Loppu KK]])-1)/3+1,0)</f>
        <v>2009Q1</v>
      </c>
      <c r="U748" s="66">
        <f>IF(COUNT(Taulukko1[[#This Row],[Neuvottelujen alaiset ]])=1,Taulukko1[[#This Row],[Neuvottelujen alaiset ]],Taulukko1[[#This Row],[Vähennystarve]])</f>
        <v>170</v>
      </c>
      <c r="V748" s="44">
        <f t="shared" si="117"/>
        <v>0.29411764705882354</v>
      </c>
      <c r="W748" s="44">
        <f t="shared" si="118"/>
        <v>0</v>
      </c>
      <c r="X748" s="44">
        <f t="shared" si="119"/>
        <v>0</v>
      </c>
      <c r="Y748" s="90" t="b">
        <f>AND(MONTH(Taulukko1[[#This Row],[Alku PVM]] )=6,DAY(Taulukko1[[#This Row],[Alku PVM]] )&gt;19)</f>
        <v>0</v>
      </c>
      <c r="Z748" s="90" t="b">
        <f>AND(MONTH(Taulukko1[[#This Row],[Loppu PVM]] )=6,DAY(Taulukko1[[#This Row],[Loppu PVM]] )&gt;19)</f>
        <v>0</v>
      </c>
      <c r="AA748" s="90" t="b">
        <f>OR(MONTH(Taulukko1[[#This Row],[Alku PVM]] )&lt;=5,AND(MONTH(Taulukko1[[#This Row],[Alku PVM]] )=6,DAY(Taulukko1[[#This Row],[Alku PVM]] )&lt;20))</f>
        <v>1</v>
      </c>
      <c r="AB748" s="90" t="b">
        <f>OR(MONTH(Taulukko1[[#This Row],[Loppu PVM]])&lt;=5,AND(MONTH(Taulukko1[[#This Row],[Loppu PVM]] )=6,DAY(Taulukko1[[#This Row],[Loppu PVM]])&lt;20))</f>
        <v>1</v>
      </c>
      <c r="AC748" s="90" t="b">
        <f>OR(MONTH(Taulukko1[[#This Row],[Alku PVM]] )&lt;=3,AND(MONTH(Taulukko1[[#This Row],[Alku PVM]] )=3))</f>
        <v>1</v>
      </c>
      <c r="AD748" s="90" t="b">
        <f>OR(MONTH(Taulukko1[[#This Row],[Loppu PVM]] )&lt;=3,AND(MONTH(Taulukko1[[#This Row],[Loppu PVM]] )=3))</f>
        <v>1</v>
      </c>
      <c r="AE748" s="90" t="b">
        <f>OR(MONTH(Taulukko1[[#This Row],[Alku PVM]] )&lt;=9,AND(MONTH(Taulukko1[[#This Row],[Alku PVM]] )=9))</f>
        <v>1</v>
      </c>
      <c r="AF748" s="90" t="b">
        <f>OR(MONTH(Taulukko1[[#This Row],[Loppu PVM]])&lt;=9,AND(MONTH(Taulukko1[[#This Row],[Loppu PVM]] )=9))</f>
        <v>1</v>
      </c>
      <c r="AG748" s="90" t="b">
        <f>OR(MONTH(Taulukko1[[#This Row],[Alku PVM]] )&lt;=6,AND(MONTH(Taulukko1[[#This Row],[Alku PVM]] )=6))</f>
        <v>1</v>
      </c>
      <c r="AH748" s="90" t="b">
        <f>OR(MONTH(Taulukko1[[#This Row],[Loppu PVM]])&lt;=6,AND(MONTH(Taulukko1[[#This Row],[Loppu PVM]] )=6))</f>
        <v>1</v>
      </c>
    </row>
    <row r="749" spans="1:34" ht="12.75" customHeight="1">
      <c r="A749" s="21" t="s">
        <v>2240</v>
      </c>
      <c r="B749" s="23">
        <v>39845</v>
      </c>
      <c r="C749" s="21" t="s">
        <v>2241</v>
      </c>
      <c r="D749" s="24"/>
      <c r="F749" s="23">
        <v>39952</v>
      </c>
      <c r="G749" s="24">
        <v>0</v>
      </c>
      <c r="H749" s="22">
        <v>1400</v>
      </c>
      <c r="I749" s="126" t="e">
        <f>INDEX('TOL2008'!B:B,MATCH(A749,'TOL2008'!A:A,0))</f>
        <v>#N/A</v>
      </c>
      <c r="J749" s="126" t="e">
        <f>INDEX(Pääluokka!$H$2:$H$100,MATCH(VALUE(LEFT(Taulukko1[[#This Row],[TOL2008]],2)),Pääluokka!$G$2:$G$100,0))</f>
        <v>#N/A</v>
      </c>
      <c r="K749" s="126" t="e">
        <f>INDEX(Pääluokka!$I$2:$I$100,MATCH(VALUE(LEFT(Taulukko1[[#This Row],[TOL2008]],2)),Pääluokka!$G$2:$G$100,0))</f>
        <v>#N/A</v>
      </c>
      <c r="L749" s="41">
        <f t="shared" si="110"/>
        <v>107</v>
      </c>
      <c r="M749" s="43">
        <f t="shared" si="111"/>
        <v>39845</v>
      </c>
      <c r="N749" s="43">
        <f t="shared" si="112"/>
        <v>39952</v>
      </c>
      <c r="O749" s="43">
        <f t="shared" si="113"/>
        <v>39845</v>
      </c>
      <c r="P749" s="43">
        <f t="shared" si="114"/>
        <v>39934</v>
      </c>
      <c r="Q749" s="41">
        <f t="shared" si="115"/>
        <v>2009</v>
      </c>
      <c r="R749" s="41">
        <f t="shared" si="116"/>
        <v>2009</v>
      </c>
      <c r="S749" s="43" t="str">
        <f>YEAR(Taulukko1[[#This Row],[Alku KK]])&amp;"Q"&amp;ROUNDDOWN((MONTH(Taulukko1[[#This Row],[Alku KK]])-1)/3+1,0)</f>
        <v>2009Q1</v>
      </c>
      <c r="T749" s="43" t="str">
        <f>YEAR(Taulukko1[[#This Row],[Loppu KK]])&amp;"Q"&amp;ROUNDDOWN((MONTH(Taulukko1[[#This Row],[Loppu KK]])-1)/3+1,0)</f>
        <v>2009Q2</v>
      </c>
      <c r="U749" s="66">
        <f>IF(COUNT(Taulukko1[[#This Row],[Neuvottelujen alaiset ]])=1,Taulukko1[[#This Row],[Neuvottelujen alaiset ]],Taulukko1[[#This Row],[Vähennystarve]])</f>
        <v>1400</v>
      </c>
      <c r="V749" s="44" t="str">
        <f t="shared" si="117"/>
        <v>NA</v>
      </c>
      <c r="W749" s="44">
        <f t="shared" si="118"/>
        <v>0</v>
      </c>
      <c r="X749" s="44" t="str">
        <f t="shared" si="119"/>
        <v>NA</v>
      </c>
      <c r="Y749" s="90" t="b">
        <f>AND(MONTH(Taulukko1[[#This Row],[Alku PVM]] )=6,DAY(Taulukko1[[#This Row],[Alku PVM]] )&gt;19)</f>
        <v>0</v>
      </c>
      <c r="Z749" s="90" t="b">
        <f>AND(MONTH(Taulukko1[[#This Row],[Loppu PVM]] )=6,DAY(Taulukko1[[#This Row],[Loppu PVM]] )&gt;19)</f>
        <v>0</v>
      </c>
      <c r="AA749" s="90" t="b">
        <f>OR(MONTH(Taulukko1[[#This Row],[Alku PVM]] )&lt;=5,AND(MONTH(Taulukko1[[#This Row],[Alku PVM]] )=6,DAY(Taulukko1[[#This Row],[Alku PVM]] )&lt;20))</f>
        <v>1</v>
      </c>
      <c r="AB749" s="90" t="b">
        <f>OR(MONTH(Taulukko1[[#This Row],[Loppu PVM]])&lt;=5,AND(MONTH(Taulukko1[[#This Row],[Loppu PVM]] )=6,DAY(Taulukko1[[#This Row],[Loppu PVM]])&lt;20))</f>
        <v>1</v>
      </c>
      <c r="AC749" s="90" t="b">
        <f>OR(MONTH(Taulukko1[[#This Row],[Alku PVM]] )&lt;=3,AND(MONTH(Taulukko1[[#This Row],[Alku PVM]] )=3))</f>
        <v>1</v>
      </c>
      <c r="AD749" s="90" t="b">
        <f>OR(MONTH(Taulukko1[[#This Row],[Loppu PVM]] )&lt;=3,AND(MONTH(Taulukko1[[#This Row],[Loppu PVM]] )=3))</f>
        <v>0</v>
      </c>
      <c r="AE749" s="90" t="b">
        <f>OR(MONTH(Taulukko1[[#This Row],[Alku PVM]] )&lt;=9,AND(MONTH(Taulukko1[[#This Row],[Alku PVM]] )=9))</f>
        <v>1</v>
      </c>
      <c r="AF749" s="90" t="b">
        <f>OR(MONTH(Taulukko1[[#This Row],[Loppu PVM]])&lt;=9,AND(MONTH(Taulukko1[[#This Row],[Loppu PVM]] )=9))</f>
        <v>1</v>
      </c>
      <c r="AG749" s="90" t="b">
        <f>OR(MONTH(Taulukko1[[#This Row],[Alku PVM]] )&lt;=6,AND(MONTH(Taulukko1[[#This Row],[Alku PVM]] )=6))</f>
        <v>1</v>
      </c>
      <c r="AH749" s="90" t="b">
        <f>OR(MONTH(Taulukko1[[#This Row],[Loppu PVM]])&lt;=6,AND(MONTH(Taulukko1[[#This Row],[Loppu PVM]] )=6))</f>
        <v>1</v>
      </c>
    </row>
    <row r="750" spans="1:34" ht="12.75" customHeight="1">
      <c r="A750" t="s">
        <v>2927</v>
      </c>
      <c r="B750" s="23">
        <v>39846</v>
      </c>
      <c r="C750" t="s">
        <v>2926</v>
      </c>
      <c r="E750" s="62">
        <v>60</v>
      </c>
      <c r="F750" s="4">
        <v>39889</v>
      </c>
      <c r="G750" s="5">
        <v>14</v>
      </c>
      <c r="H750" s="16">
        <v>60</v>
      </c>
      <c r="I750" s="126" t="e">
        <f>INDEX('TOL2008'!B:B,MATCH(A750,'TOL2008'!A:A,0))</f>
        <v>#N/A</v>
      </c>
      <c r="J750" s="126" t="e">
        <f>INDEX(Pääluokka!$H$2:$H$100,MATCH(VALUE(LEFT(Taulukko1[[#This Row],[TOL2008]],2)),Pääluokka!$G$2:$G$100,0))</f>
        <v>#N/A</v>
      </c>
      <c r="K750" s="126" t="e">
        <f>INDEX(Pääluokka!$I$2:$I$100,MATCH(VALUE(LEFT(Taulukko1[[#This Row],[TOL2008]],2)),Pääluokka!$G$2:$G$100,0))</f>
        <v>#N/A</v>
      </c>
      <c r="L750" s="41">
        <f t="shared" si="110"/>
        <v>43</v>
      </c>
      <c r="M750" s="43">
        <f t="shared" si="111"/>
        <v>39846</v>
      </c>
      <c r="N750" s="43">
        <f t="shared" si="112"/>
        <v>39889</v>
      </c>
      <c r="O750" s="43">
        <f t="shared" si="113"/>
        <v>39845</v>
      </c>
      <c r="P750" s="43">
        <f t="shared" si="114"/>
        <v>39873</v>
      </c>
      <c r="Q750" s="41">
        <f t="shared" si="115"/>
        <v>2009</v>
      </c>
      <c r="R750" s="41">
        <f t="shared" si="116"/>
        <v>2009</v>
      </c>
      <c r="S750" s="43" t="str">
        <f>YEAR(Taulukko1[[#This Row],[Alku KK]])&amp;"Q"&amp;ROUNDDOWN((MONTH(Taulukko1[[#This Row],[Alku KK]])-1)/3+1,0)</f>
        <v>2009Q1</v>
      </c>
      <c r="T750" s="43" t="str">
        <f>YEAR(Taulukko1[[#This Row],[Loppu KK]])&amp;"Q"&amp;ROUNDDOWN((MONTH(Taulukko1[[#This Row],[Loppu KK]])-1)/3+1,0)</f>
        <v>2009Q1</v>
      </c>
      <c r="U750" s="66">
        <f>IF(COUNT(Taulukko1[[#This Row],[Neuvottelujen alaiset ]])=1,Taulukko1[[#This Row],[Neuvottelujen alaiset ]],Taulukko1[[#This Row],[Vähennystarve]])</f>
        <v>60</v>
      </c>
      <c r="V750" s="44">
        <f t="shared" si="117"/>
        <v>1</v>
      </c>
      <c r="W750" s="44">
        <f t="shared" si="118"/>
        <v>0.23333333333333334</v>
      </c>
      <c r="X750" s="44">
        <f t="shared" si="119"/>
        <v>0.23333333333333334</v>
      </c>
      <c r="Y750" s="90" t="b">
        <f>AND(MONTH(Taulukko1[[#This Row],[Alku PVM]] )=6,DAY(Taulukko1[[#This Row],[Alku PVM]] )&gt;19)</f>
        <v>0</v>
      </c>
      <c r="Z750" s="90" t="b">
        <f>AND(MONTH(Taulukko1[[#This Row],[Loppu PVM]] )=6,DAY(Taulukko1[[#This Row],[Loppu PVM]] )&gt;19)</f>
        <v>0</v>
      </c>
      <c r="AA750" s="90" t="b">
        <f>OR(MONTH(Taulukko1[[#This Row],[Alku PVM]] )&lt;=5,AND(MONTH(Taulukko1[[#This Row],[Alku PVM]] )=6,DAY(Taulukko1[[#This Row],[Alku PVM]] )&lt;20))</f>
        <v>1</v>
      </c>
      <c r="AB750" s="90" t="b">
        <f>OR(MONTH(Taulukko1[[#This Row],[Loppu PVM]])&lt;=5,AND(MONTH(Taulukko1[[#This Row],[Loppu PVM]] )=6,DAY(Taulukko1[[#This Row],[Loppu PVM]])&lt;20))</f>
        <v>1</v>
      </c>
      <c r="AC750" s="90" t="b">
        <f>OR(MONTH(Taulukko1[[#This Row],[Alku PVM]] )&lt;=3,AND(MONTH(Taulukko1[[#This Row],[Alku PVM]] )=3))</f>
        <v>1</v>
      </c>
      <c r="AD750" s="90" t="b">
        <f>OR(MONTH(Taulukko1[[#This Row],[Loppu PVM]] )&lt;=3,AND(MONTH(Taulukko1[[#This Row],[Loppu PVM]] )=3))</f>
        <v>1</v>
      </c>
      <c r="AE750" s="90" t="b">
        <f>OR(MONTH(Taulukko1[[#This Row],[Alku PVM]] )&lt;=9,AND(MONTH(Taulukko1[[#This Row],[Alku PVM]] )=9))</f>
        <v>1</v>
      </c>
      <c r="AF750" s="90" t="b">
        <f>OR(MONTH(Taulukko1[[#This Row],[Loppu PVM]])&lt;=9,AND(MONTH(Taulukko1[[#This Row],[Loppu PVM]] )=9))</f>
        <v>1</v>
      </c>
      <c r="AG750" s="90" t="b">
        <f>OR(MONTH(Taulukko1[[#This Row],[Alku PVM]] )&lt;=6,AND(MONTH(Taulukko1[[#This Row],[Alku PVM]] )=6))</f>
        <v>1</v>
      </c>
      <c r="AH750" s="90" t="b">
        <f>OR(MONTH(Taulukko1[[#This Row],[Loppu PVM]])&lt;=6,AND(MONTH(Taulukko1[[#This Row],[Loppu PVM]] )=6))</f>
        <v>1</v>
      </c>
    </row>
    <row r="751" spans="1:34" ht="12.75" customHeight="1">
      <c r="A751" t="s">
        <v>2905</v>
      </c>
      <c r="B751" s="23">
        <v>39846</v>
      </c>
      <c r="C751" t="s">
        <v>2908</v>
      </c>
      <c r="F751" s="4">
        <v>39953</v>
      </c>
      <c r="G751" s="5">
        <v>0</v>
      </c>
      <c r="H751" s="22">
        <v>120</v>
      </c>
      <c r="I751" s="126" t="e">
        <f>INDEX('TOL2008'!B:B,MATCH(A751,'TOL2008'!A:A,0))</f>
        <v>#N/A</v>
      </c>
      <c r="J751" s="126" t="e">
        <f>INDEX(Pääluokka!$H$2:$H$100,MATCH(VALUE(LEFT(Taulukko1[[#This Row],[TOL2008]],2)),Pääluokka!$G$2:$G$100,0))</f>
        <v>#N/A</v>
      </c>
      <c r="K751" s="126" t="e">
        <f>INDEX(Pääluokka!$I$2:$I$100,MATCH(VALUE(LEFT(Taulukko1[[#This Row],[TOL2008]],2)),Pääluokka!$G$2:$G$100,0))</f>
        <v>#N/A</v>
      </c>
      <c r="L751" s="41">
        <f t="shared" si="110"/>
        <v>107</v>
      </c>
      <c r="M751" s="43">
        <f t="shared" si="111"/>
        <v>39846</v>
      </c>
      <c r="N751" s="43">
        <f t="shared" si="112"/>
        <v>39953</v>
      </c>
      <c r="O751" s="43">
        <f t="shared" si="113"/>
        <v>39845</v>
      </c>
      <c r="P751" s="43">
        <f t="shared" si="114"/>
        <v>39934</v>
      </c>
      <c r="Q751" s="41">
        <f t="shared" si="115"/>
        <v>2009</v>
      </c>
      <c r="R751" s="41">
        <f t="shared" si="116"/>
        <v>2009</v>
      </c>
      <c r="S751" s="43" t="str">
        <f>YEAR(Taulukko1[[#This Row],[Alku KK]])&amp;"Q"&amp;ROUNDDOWN((MONTH(Taulukko1[[#This Row],[Alku KK]])-1)/3+1,0)</f>
        <v>2009Q1</v>
      </c>
      <c r="T751" s="43" t="str">
        <f>YEAR(Taulukko1[[#This Row],[Loppu KK]])&amp;"Q"&amp;ROUNDDOWN((MONTH(Taulukko1[[#This Row],[Loppu KK]])-1)/3+1,0)</f>
        <v>2009Q2</v>
      </c>
      <c r="U751" s="66">
        <f>IF(COUNT(Taulukko1[[#This Row],[Neuvottelujen alaiset ]])=1,Taulukko1[[#This Row],[Neuvottelujen alaiset ]],Taulukko1[[#This Row],[Vähennystarve]])</f>
        <v>120</v>
      </c>
      <c r="V751" s="44" t="str">
        <f t="shared" si="117"/>
        <v>NA</v>
      </c>
      <c r="W751" s="44">
        <f t="shared" si="118"/>
        <v>0</v>
      </c>
      <c r="X751" s="44" t="str">
        <f t="shared" si="119"/>
        <v>NA</v>
      </c>
      <c r="Y751" s="90" t="b">
        <f>AND(MONTH(Taulukko1[[#This Row],[Alku PVM]] )=6,DAY(Taulukko1[[#This Row],[Alku PVM]] )&gt;19)</f>
        <v>0</v>
      </c>
      <c r="Z751" s="90" t="b">
        <f>AND(MONTH(Taulukko1[[#This Row],[Loppu PVM]] )=6,DAY(Taulukko1[[#This Row],[Loppu PVM]] )&gt;19)</f>
        <v>0</v>
      </c>
      <c r="AA751" s="90" t="b">
        <f>OR(MONTH(Taulukko1[[#This Row],[Alku PVM]] )&lt;=5,AND(MONTH(Taulukko1[[#This Row],[Alku PVM]] )=6,DAY(Taulukko1[[#This Row],[Alku PVM]] )&lt;20))</f>
        <v>1</v>
      </c>
      <c r="AB751" s="90" t="b">
        <f>OR(MONTH(Taulukko1[[#This Row],[Loppu PVM]])&lt;=5,AND(MONTH(Taulukko1[[#This Row],[Loppu PVM]] )=6,DAY(Taulukko1[[#This Row],[Loppu PVM]])&lt;20))</f>
        <v>1</v>
      </c>
      <c r="AC751" s="90" t="b">
        <f>OR(MONTH(Taulukko1[[#This Row],[Alku PVM]] )&lt;=3,AND(MONTH(Taulukko1[[#This Row],[Alku PVM]] )=3))</f>
        <v>1</v>
      </c>
      <c r="AD751" s="90" t="b">
        <f>OR(MONTH(Taulukko1[[#This Row],[Loppu PVM]] )&lt;=3,AND(MONTH(Taulukko1[[#This Row],[Loppu PVM]] )=3))</f>
        <v>0</v>
      </c>
      <c r="AE751" s="90" t="b">
        <f>OR(MONTH(Taulukko1[[#This Row],[Alku PVM]] )&lt;=9,AND(MONTH(Taulukko1[[#This Row],[Alku PVM]] )=9))</f>
        <v>1</v>
      </c>
      <c r="AF751" s="90" t="b">
        <f>OR(MONTH(Taulukko1[[#This Row],[Loppu PVM]])&lt;=9,AND(MONTH(Taulukko1[[#This Row],[Loppu PVM]] )=9))</f>
        <v>1</v>
      </c>
      <c r="AG751" s="90" t="b">
        <f>OR(MONTH(Taulukko1[[#This Row],[Alku PVM]] )&lt;=6,AND(MONTH(Taulukko1[[#This Row],[Alku PVM]] )=6))</f>
        <v>1</v>
      </c>
      <c r="AH751" s="90" t="b">
        <f>OR(MONTH(Taulukko1[[#This Row],[Loppu PVM]])&lt;=6,AND(MONTH(Taulukko1[[#This Row],[Loppu PVM]] )=6))</f>
        <v>1</v>
      </c>
    </row>
    <row r="752" spans="1:34" ht="12.75" customHeight="1">
      <c r="A752" t="s">
        <v>2605</v>
      </c>
      <c r="B752" s="23">
        <v>39846</v>
      </c>
      <c r="C752" t="s">
        <v>2604</v>
      </c>
      <c r="F752" s="4">
        <v>39903</v>
      </c>
      <c r="G752" s="5">
        <v>50</v>
      </c>
      <c r="H752" s="16">
        <v>100</v>
      </c>
      <c r="I752" s="126" t="e">
        <f>INDEX('TOL2008'!B:B,MATCH(A752,'TOL2008'!A:A,0))</f>
        <v>#N/A</v>
      </c>
      <c r="J752" s="126" t="e">
        <f>INDEX(Pääluokka!$H$2:$H$100,MATCH(VALUE(LEFT(Taulukko1[[#This Row],[TOL2008]],2)),Pääluokka!$G$2:$G$100,0))</f>
        <v>#N/A</v>
      </c>
      <c r="K752" s="126" t="e">
        <f>INDEX(Pääluokka!$I$2:$I$100,MATCH(VALUE(LEFT(Taulukko1[[#This Row],[TOL2008]],2)),Pääluokka!$G$2:$G$100,0))</f>
        <v>#N/A</v>
      </c>
      <c r="L752" s="41">
        <f t="shared" si="110"/>
        <v>57</v>
      </c>
      <c r="M752" s="43">
        <f t="shared" si="111"/>
        <v>39846</v>
      </c>
      <c r="N752" s="43">
        <f t="shared" si="112"/>
        <v>39903</v>
      </c>
      <c r="O752" s="43">
        <f t="shared" si="113"/>
        <v>39845</v>
      </c>
      <c r="P752" s="43">
        <f t="shared" si="114"/>
        <v>39873</v>
      </c>
      <c r="Q752" s="41">
        <f t="shared" si="115"/>
        <v>2009</v>
      </c>
      <c r="R752" s="41">
        <f t="shared" si="116"/>
        <v>2009</v>
      </c>
      <c r="S752" s="43" t="str">
        <f>YEAR(Taulukko1[[#This Row],[Alku KK]])&amp;"Q"&amp;ROUNDDOWN((MONTH(Taulukko1[[#This Row],[Alku KK]])-1)/3+1,0)</f>
        <v>2009Q1</v>
      </c>
      <c r="T752" s="43" t="str">
        <f>YEAR(Taulukko1[[#This Row],[Loppu KK]])&amp;"Q"&amp;ROUNDDOWN((MONTH(Taulukko1[[#This Row],[Loppu KK]])-1)/3+1,0)</f>
        <v>2009Q1</v>
      </c>
      <c r="U752" s="66">
        <f>IF(COUNT(Taulukko1[[#This Row],[Neuvottelujen alaiset ]])=1,Taulukko1[[#This Row],[Neuvottelujen alaiset ]],Taulukko1[[#This Row],[Vähennystarve]])</f>
        <v>100</v>
      </c>
      <c r="V752" s="44" t="str">
        <f t="shared" si="117"/>
        <v>NA</v>
      </c>
      <c r="W752" s="44">
        <f t="shared" si="118"/>
        <v>0.5</v>
      </c>
      <c r="X752" s="44" t="str">
        <f t="shared" si="119"/>
        <v>NA</v>
      </c>
      <c r="Y752" s="90" t="b">
        <f>AND(MONTH(Taulukko1[[#This Row],[Alku PVM]] )=6,DAY(Taulukko1[[#This Row],[Alku PVM]] )&gt;19)</f>
        <v>0</v>
      </c>
      <c r="Z752" s="90" t="b">
        <f>AND(MONTH(Taulukko1[[#This Row],[Loppu PVM]] )=6,DAY(Taulukko1[[#This Row],[Loppu PVM]] )&gt;19)</f>
        <v>0</v>
      </c>
      <c r="AA752" s="90" t="b">
        <f>OR(MONTH(Taulukko1[[#This Row],[Alku PVM]] )&lt;=5,AND(MONTH(Taulukko1[[#This Row],[Alku PVM]] )=6,DAY(Taulukko1[[#This Row],[Alku PVM]] )&lt;20))</f>
        <v>1</v>
      </c>
      <c r="AB752" s="90" t="b">
        <f>OR(MONTH(Taulukko1[[#This Row],[Loppu PVM]])&lt;=5,AND(MONTH(Taulukko1[[#This Row],[Loppu PVM]] )=6,DAY(Taulukko1[[#This Row],[Loppu PVM]])&lt;20))</f>
        <v>1</v>
      </c>
      <c r="AC752" s="90" t="b">
        <f>OR(MONTH(Taulukko1[[#This Row],[Alku PVM]] )&lt;=3,AND(MONTH(Taulukko1[[#This Row],[Alku PVM]] )=3))</f>
        <v>1</v>
      </c>
      <c r="AD752" s="90" t="b">
        <f>OR(MONTH(Taulukko1[[#This Row],[Loppu PVM]] )&lt;=3,AND(MONTH(Taulukko1[[#This Row],[Loppu PVM]] )=3))</f>
        <v>1</v>
      </c>
      <c r="AE752" s="90" t="b">
        <f>OR(MONTH(Taulukko1[[#This Row],[Alku PVM]] )&lt;=9,AND(MONTH(Taulukko1[[#This Row],[Alku PVM]] )=9))</f>
        <v>1</v>
      </c>
      <c r="AF752" s="90" t="b">
        <f>OR(MONTH(Taulukko1[[#This Row],[Loppu PVM]])&lt;=9,AND(MONTH(Taulukko1[[#This Row],[Loppu PVM]] )=9))</f>
        <v>1</v>
      </c>
      <c r="AG752" s="90" t="b">
        <f>OR(MONTH(Taulukko1[[#This Row],[Alku PVM]] )&lt;=6,AND(MONTH(Taulukko1[[#This Row],[Alku PVM]] )=6))</f>
        <v>1</v>
      </c>
      <c r="AH752" s="90" t="b">
        <f>OR(MONTH(Taulukko1[[#This Row],[Loppu PVM]])&lt;=6,AND(MONTH(Taulukko1[[#This Row],[Loppu PVM]] )=6))</f>
        <v>1</v>
      </c>
    </row>
    <row r="753" spans="1:34" ht="12.75" customHeight="1">
      <c r="A753" t="s">
        <v>2503</v>
      </c>
      <c r="B753" s="23">
        <v>39846</v>
      </c>
      <c r="C753" t="s">
        <v>2502</v>
      </c>
      <c r="E753" s="62">
        <v>20</v>
      </c>
      <c r="F753" s="4"/>
      <c r="G753" s="5"/>
      <c r="H753" s="22">
        <v>20</v>
      </c>
      <c r="I753" s="126" t="e">
        <f>INDEX('TOL2008'!B:B,MATCH(A753,'TOL2008'!A:A,0))</f>
        <v>#N/A</v>
      </c>
      <c r="J753" s="126" t="e">
        <f>INDEX(Pääluokka!$H$2:$H$100,MATCH(VALUE(LEFT(Taulukko1[[#This Row],[TOL2008]],2)),Pääluokka!$G$2:$G$100,0))</f>
        <v>#N/A</v>
      </c>
      <c r="K753" s="126" t="e">
        <f>INDEX(Pääluokka!$I$2:$I$100,MATCH(VALUE(LEFT(Taulukko1[[#This Row],[TOL2008]],2)),Pääluokka!$G$2:$G$100,0))</f>
        <v>#N/A</v>
      </c>
      <c r="L753" s="41" t="str">
        <f t="shared" si="110"/>
        <v>NA</v>
      </c>
      <c r="M753" s="43">
        <f t="shared" si="111"/>
        <v>39846</v>
      </c>
      <c r="N753" s="43">
        <f t="shared" si="112"/>
        <v>39897</v>
      </c>
      <c r="O753" s="43">
        <f t="shared" si="113"/>
        <v>39845</v>
      </c>
      <c r="P753" s="43">
        <f t="shared" si="114"/>
        <v>39873</v>
      </c>
      <c r="Q753" s="41">
        <f t="shared" si="115"/>
        <v>2009</v>
      </c>
      <c r="R753" s="41">
        <f t="shared" si="116"/>
        <v>2009</v>
      </c>
      <c r="S753" s="43" t="str">
        <f>YEAR(Taulukko1[[#This Row],[Alku KK]])&amp;"Q"&amp;ROUNDDOWN((MONTH(Taulukko1[[#This Row],[Alku KK]])-1)/3+1,0)</f>
        <v>2009Q1</v>
      </c>
      <c r="T753" s="43" t="str">
        <f>YEAR(Taulukko1[[#This Row],[Loppu KK]])&amp;"Q"&amp;ROUNDDOWN((MONTH(Taulukko1[[#This Row],[Loppu KK]])-1)/3+1,0)</f>
        <v>2009Q1</v>
      </c>
      <c r="U753" s="66">
        <f>IF(COUNT(Taulukko1[[#This Row],[Neuvottelujen alaiset ]])=1,Taulukko1[[#This Row],[Neuvottelujen alaiset ]],Taulukko1[[#This Row],[Vähennystarve]])</f>
        <v>20</v>
      </c>
      <c r="V753" s="44">
        <f t="shared" si="117"/>
        <v>1</v>
      </c>
      <c r="W753" s="44" t="str">
        <f t="shared" si="118"/>
        <v>NA</v>
      </c>
      <c r="X753" s="44" t="str">
        <f t="shared" si="119"/>
        <v>NA</v>
      </c>
      <c r="Y753" s="90" t="b">
        <f>AND(MONTH(Taulukko1[[#This Row],[Alku PVM]] )=6,DAY(Taulukko1[[#This Row],[Alku PVM]] )&gt;19)</f>
        <v>0</v>
      </c>
      <c r="Z753" s="90" t="b">
        <f>AND(MONTH(Taulukko1[[#This Row],[Loppu PVM]] )=6,DAY(Taulukko1[[#This Row],[Loppu PVM]] )&gt;19)</f>
        <v>0</v>
      </c>
      <c r="AA753" s="90" t="b">
        <f>OR(MONTH(Taulukko1[[#This Row],[Alku PVM]] )&lt;=5,AND(MONTH(Taulukko1[[#This Row],[Alku PVM]] )=6,DAY(Taulukko1[[#This Row],[Alku PVM]] )&lt;20))</f>
        <v>1</v>
      </c>
      <c r="AB753" s="90" t="b">
        <f>OR(MONTH(Taulukko1[[#This Row],[Loppu PVM]])&lt;=5,AND(MONTH(Taulukko1[[#This Row],[Loppu PVM]] )=6,DAY(Taulukko1[[#This Row],[Loppu PVM]])&lt;20))</f>
        <v>1</v>
      </c>
      <c r="AC753" s="90" t="b">
        <f>OR(MONTH(Taulukko1[[#This Row],[Alku PVM]] )&lt;=3,AND(MONTH(Taulukko1[[#This Row],[Alku PVM]] )=3))</f>
        <v>1</v>
      </c>
      <c r="AD753" s="90" t="b">
        <f>OR(MONTH(Taulukko1[[#This Row],[Loppu PVM]] )&lt;=3,AND(MONTH(Taulukko1[[#This Row],[Loppu PVM]] )=3))</f>
        <v>1</v>
      </c>
      <c r="AE753" s="90" t="b">
        <f>OR(MONTH(Taulukko1[[#This Row],[Alku PVM]] )&lt;=9,AND(MONTH(Taulukko1[[#This Row],[Alku PVM]] )=9))</f>
        <v>1</v>
      </c>
      <c r="AF753" s="90" t="b">
        <f>OR(MONTH(Taulukko1[[#This Row],[Loppu PVM]])&lt;=9,AND(MONTH(Taulukko1[[#This Row],[Loppu PVM]] )=9))</f>
        <v>1</v>
      </c>
      <c r="AG753" s="90" t="b">
        <f>OR(MONTH(Taulukko1[[#This Row],[Alku PVM]] )&lt;=6,AND(MONTH(Taulukko1[[#This Row],[Alku PVM]] )=6))</f>
        <v>1</v>
      </c>
      <c r="AH753" s="90" t="b">
        <f>OR(MONTH(Taulukko1[[#This Row],[Loppu PVM]])&lt;=6,AND(MONTH(Taulukko1[[#This Row],[Loppu PVM]] )=6))</f>
        <v>1</v>
      </c>
    </row>
    <row r="754" spans="1:34" ht="12.75" customHeight="1">
      <c r="A754" t="s">
        <v>2459</v>
      </c>
      <c r="B754" s="23">
        <v>39846</v>
      </c>
      <c r="C754" t="s">
        <v>2458</v>
      </c>
      <c r="E754" s="62">
        <v>20</v>
      </c>
      <c r="F754" s="4">
        <v>39895</v>
      </c>
      <c r="G754" s="5">
        <v>26</v>
      </c>
      <c r="H754" s="16">
        <v>20</v>
      </c>
      <c r="I754" s="126" t="e">
        <f>INDEX('TOL2008'!B:B,MATCH(A754,'TOL2008'!A:A,0))</f>
        <v>#N/A</v>
      </c>
      <c r="J754" s="126" t="e">
        <f>INDEX(Pääluokka!$H$2:$H$100,MATCH(VALUE(LEFT(Taulukko1[[#This Row],[TOL2008]],2)),Pääluokka!$G$2:$G$100,0))</f>
        <v>#N/A</v>
      </c>
      <c r="K754" s="126" t="e">
        <f>INDEX(Pääluokka!$I$2:$I$100,MATCH(VALUE(LEFT(Taulukko1[[#This Row],[TOL2008]],2)),Pääluokka!$G$2:$G$100,0))</f>
        <v>#N/A</v>
      </c>
      <c r="L754" s="41">
        <f t="shared" si="110"/>
        <v>49</v>
      </c>
      <c r="M754" s="43">
        <f t="shared" si="111"/>
        <v>39846</v>
      </c>
      <c r="N754" s="43">
        <f t="shared" si="112"/>
        <v>39895</v>
      </c>
      <c r="O754" s="43">
        <f t="shared" si="113"/>
        <v>39845</v>
      </c>
      <c r="P754" s="43">
        <f t="shared" si="114"/>
        <v>39873</v>
      </c>
      <c r="Q754" s="41">
        <f t="shared" si="115"/>
        <v>2009</v>
      </c>
      <c r="R754" s="41">
        <f t="shared" si="116"/>
        <v>2009</v>
      </c>
      <c r="S754" s="43" t="str">
        <f>YEAR(Taulukko1[[#This Row],[Alku KK]])&amp;"Q"&amp;ROUNDDOWN((MONTH(Taulukko1[[#This Row],[Alku KK]])-1)/3+1,0)</f>
        <v>2009Q1</v>
      </c>
      <c r="T754" s="43" t="str">
        <f>YEAR(Taulukko1[[#This Row],[Loppu KK]])&amp;"Q"&amp;ROUNDDOWN((MONTH(Taulukko1[[#This Row],[Loppu KK]])-1)/3+1,0)</f>
        <v>2009Q1</v>
      </c>
      <c r="U754" s="66">
        <f>IF(COUNT(Taulukko1[[#This Row],[Neuvottelujen alaiset ]])=1,Taulukko1[[#This Row],[Neuvottelujen alaiset ]],Taulukko1[[#This Row],[Vähennystarve]])</f>
        <v>20</v>
      </c>
      <c r="V754" s="44">
        <f t="shared" si="117"/>
        <v>1</v>
      </c>
      <c r="W754" s="44">
        <f t="shared" si="118"/>
        <v>1.3</v>
      </c>
      <c r="X754" s="44">
        <f t="shared" si="119"/>
        <v>1.3</v>
      </c>
      <c r="Y754" s="90" t="b">
        <f>AND(MONTH(Taulukko1[[#This Row],[Alku PVM]] )=6,DAY(Taulukko1[[#This Row],[Alku PVM]] )&gt;19)</f>
        <v>0</v>
      </c>
      <c r="Z754" s="90" t="b">
        <f>AND(MONTH(Taulukko1[[#This Row],[Loppu PVM]] )=6,DAY(Taulukko1[[#This Row],[Loppu PVM]] )&gt;19)</f>
        <v>0</v>
      </c>
      <c r="AA754" s="90" t="b">
        <f>OR(MONTH(Taulukko1[[#This Row],[Alku PVM]] )&lt;=5,AND(MONTH(Taulukko1[[#This Row],[Alku PVM]] )=6,DAY(Taulukko1[[#This Row],[Alku PVM]] )&lt;20))</f>
        <v>1</v>
      </c>
      <c r="AB754" s="90" t="b">
        <f>OR(MONTH(Taulukko1[[#This Row],[Loppu PVM]])&lt;=5,AND(MONTH(Taulukko1[[#This Row],[Loppu PVM]] )=6,DAY(Taulukko1[[#This Row],[Loppu PVM]])&lt;20))</f>
        <v>1</v>
      </c>
      <c r="AC754" s="90" t="b">
        <f>OR(MONTH(Taulukko1[[#This Row],[Alku PVM]] )&lt;=3,AND(MONTH(Taulukko1[[#This Row],[Alku PVM]] )=3))</f>
        <v>1</v>
      </c>
      <c r="AD754" s="90" t="b">
        <f>OR(MONTH(Taulukko1[[#This Row],[Loppu PVM]] )&lt;=3,AND(MONTH(Taulukko1[[#This Row],[Loppu PVM]] )=3))</f>
        <v>1</v>
      </c>
      <c r="AE754" s="90" t="b">
        <f>OR(MONTH(Taulukko1[[#This Row],[Alku PVM]] )&lt;=9,AND(MONTH(Taulukko1[[#This Row],[Alku PVM]] )=9))</f>
        <v>1</v>
      </c>
      <c r="AF754" s="90" t="b">
        <f>OR(MONTH(Taulukko1[[#This Row],[Loppu PVM]])&lt;=9,AND(MONTH(Taulukko1[[#This Row],[Loppu PVM]] )=9))</f>
        <v>1</v>
      </c>
      <c r="AG754" s="90" t="b">
        <f>OR(MONTH(Taulukko1[[#This Row],[Alku PVM]] )&lt;=6,AND(MONTH(Taulukko1[[#This Row],[Alku PVM]] )=6))</f>
        <v>1</v>
      </c>
      <c r="AH754" s="90" t="b">
        <f>OR(MONTH(Taulukko1[[#This Row],[Loppu PVM]])&lt;=6,AND(MONTH(Taulukko1[[#This Row],[Loppu PVM]] )=6))</f>
        <v>1</v>
      </c>
    </row>
    <row r="755" spans="1:34" ht="12.75" customHeight="1">
      <c r="A755" t="s">
        <v>568</v>
      </c>
      <c r="B755" s="23">
        <v>39847</v>
      </c>
      <c r="C755" t="s">
        <v>3007</v>
      </c>
      <c r="F755" s="4">
        <v>39899</v>
      </c>
      <c r="G755" s="5">
        <v>23</v>
      </c>
      <c r="H755" s="22">
        <v>30</v>
      </c>
      <c r="I755" s="126">
        <f>INDEX('TOL2008'!B:B,MATCH(A755,'TOL2008'!A:A,0))</f>
        <v>27110</v>
      </c>
      <c r="J755" s="126" t="str">
        <f>INDEX(Pääluokka!$H$2:$H$100,MATCH(VALUE(LEFT(Taulukko1[[#This Row],[TOL2008]],2)),Pääluokka!$G$2:$G$100,0))</f>
        <v>Teollisuus</v>
      </c>
      <c r="K755" s="126" t="str">
        <f>INDEX(Pääluokka!$I$2:$I$100,MATCH(VALUE(LEFT(Taulukko1[[#This Row],[TOL2008]],2)),Pääluokka!$G$2:$G$100,0))</f>
        <v>Teollisuus (C-E)</v>
      </c>
      <c r="L755" s="41">
        <f t="shared" si="110"/>
        <v>52</v>
      </c>
      <c r="M755" s="43">
        <f t="shared" si="111"/>
        <v>39847</v>
      </c>
      <c r="N755" s="43">
        <f t="shared" si="112"/>
        <v>39899</v>
      </c>
      <c r="O755" s="43">
        <f t="shared" si="113"/>
        <v>39845</v>
      </c>
      <c r="P755" s="43">
        <f t="shared" si="114"/>
        <v>39873</v>
      </c>
      <c r="Q755" s="41">
        <f t="shared" si="115"/>
        <v>2009</v>
      </c>
      <c r="R755" s="41">
        <f t="shared" si="116"/>
        <v>2009</v>
      </c>
      <c r="S755" s="43" t="str">
        <f>YEAR(Taulukko1[[#This Row],[Alku KK]])&amp;"Q"&amp;ROUNDDOWN((MONTH(Taulukko1[[#This Row],[Alku KK]])-1)/3+1,0)</f>
        <v>2009Q1</v>
      </c>
      <c r="T755" s="43" t="str">
        <f>YEAR(Taulukko1[[#This Row],[Loppu KK]])&amp;"Q"&amp;ROUNDDOWN((MONTH(Taulukko1[[#This Row],[Loppu KK]])-1)/3+1,0)</f>
        <v>2009Q1</v>
      </c>
      <c r="U755" s="66">
        <f>IF(COUNT(Taulukko1[[#This Row],[Neuvottelujen alaiset ]])=1,Taulukko1[[#This Row],[Neuvottelujen alaiset ]],Taulukko1[[#This Row],[Vähennystarve]])</f>
        <v>30</v>
      </c>
      <c r="V755" s="44" t="str">
        <f t="shared" si="117"/>
        <v>NA</v>
      </c>
      <c r="W755" s="44">
        <f t="shared" si="118"/>
        <v>0.76666666666666672</v>
      </c>
      <c r="X755" s="44" t="str">
        <f t="shared" si="119"/>
        <v>NA</v>
      </c>
      <c r="Y755" s="90" t="b">
        <f>AND(MONTH(Taulukko1[[#This Row],[Alku PVM]] )=6,DAY(Taulukko1[[#This Row],[Alku PVM]] )&gt;19)</f>
        <v>0</v>
      </c>
      <c r="Z755" s="90" t="b">
        <f>AND(MONTH(Taulukko1[[#This Row],[Loppu PVM]] )=6,DAY(Taulukko1[[#This Row],[Loppu PVM]] )&gt;19)</f>
        <v>0</v>
      </c>
      <c r="AA755" s="90" t="b">
        <f>OR(MONTH(Taulukko1[[#This Row],[Alku PVM]] )&lt;=5,AND(MONTH(Taulukko1[[#This Row],[Alku PVM]] )=6,DAY(Taulukko1[[#This Row],[Alku PVM]] )&lt;20))</f>
        <v>1</v>
      </c>
      <c r="AB755" s="90" t="b">
        <f>OR(MONTH(Taulukko1[[#This Row],[Loppu PVM]])&lt;=5,AND(MONTH(Taulukko1[[#This Row],[Loppu PVM]] )=6,DAY(Taulukko1[[#This Row],[Loppu PVM]])&lt;20))</f>
        <v>1</v>
      </c>
      <c r="AC755" s="90" t="b">
        <f>OR(MONTH(Taulukko1[[#This Row],[Alku PVM]] )&lt;=3,AND(MONTH(Taulukko1[[#This Row],[Alku PVM]] )=3))</f>
        <v>1</v>
      </c>
      <c r="AD755" s="90" t="b">
        <f>OR(MONTH(Taulukko1[[#This Row],[Loppu PVM]] )&lt;=3,AND(MONTH(Taulukko1[[#This Row],[Loppu PVM]] )=3))</f>
        <v>1</v>
      </c>
      <c r="AE755" s="90" t="b">
        <f>OR(MONTH(Taulukko1[[#This Row],[Alku PVM]] )&lt;=9,AND(MONTH(Taulukko1[[#This Row],[Alku PVM]] )=9))</f>
        <v>1</v>
      </c>
      <c r="AF755" s="90" t="b">
        <f>OR(MONTH(Taulukko1[[#This Row],[Loppu PVM]])&lt;=9,AND(MONTH(Taulukko1[[#This Row],[Loppu PVM]] )=9))</f>
        <v>1</v>
      </c>
      <c r="AG755" s="90" t="b">
        <f>OR(MONTH(Taulukko1[[#This Row],[Alku PVM]] )&lt;=6,AND(MONTH(Taulukko1[[#This Row],[Alku PVM]] )=6))</f>
        <v>1</v>
      </c>
      <c r="AH755" s="90" t="b">
        <f>OR(MONTH(Taulukko1[[#This Row],[Loppu PVM]])&lt;=6,AND(MONTH(Taulukko1[[#This Row],[Loppu PVM]] )=6))</f>
        <v>1</v>
      </c>
    </row>
    <row r="756" spans="1:34" ht="12.75" customHeight="1">
      <c r="A756" t="s">
        <v>364</v>
      </c>
      <c r="B756" s="23">
        <v>39847</v>
      </c>
      <c r="C756" t="s">
        <v>2704</v>
      </c>
      <c r="E756" s="62">
        <v>30</v>
      </c>
      <c r="F756" s="4">
        <v>39885</v>
      </c>
      <c r="G756" s="5">
        <v>15</v>
      </c>
      <c r="H756" s="22">
        <v>373</v>
      </c>
      <c r="I756" s="126">
        <f>INDEX('TOL2008'!B:B,MATCH(A756,'TOL2008'!A:A,0))</f>
        <v>31010</v>
      </c>
      <c r="J756" s="126" t="str">
        <f>INDEX(Pääluokka!$H$2:$H$100,MATCH(VALUE(LEFT(Taulukko1[[#This Row],[TOL2008]],2)),Pääluokka!$G$2:$G$100,0))</f>
        <v>Teollisuus</v>
      </c>
      <c r="K756" s="126" t="str">
        <f>INDEX(Pääluokka!$I$2:$I$100,MATCH(VALUE(LEFT(Taulukko1[[#This Row],[TOL2008]],2)),Pääluokka!$G$2:$G$100,0))</f>
        <v>Teollisuus (C-E)</v>
      </c>
      <c r="L756" s="41">
        <f t="shared" si="110"/>
        <v>38</v>
      </c>
      <c r="M756" s="43">
        <f t="shared" si="111"/>
        <v>39847</v>
      </c>
      <c r="N756" s="43">
        <f t="shared" si="112"/>
        <v>39885</v>
      </c>
      <c r="O756" s="43">
        <f t="shared" si="113"/>
        <v>39845</v>
      </c>
      <c r="P756" s="43">
        <f t="shared" si="114"/>
        <v>39873</v>
      </c>
      <c r="Q756" s="41">
        <f t="shared" si="115"/>
        <v>2009</v>
      </c>
      <c r="R756" s="41">
        <f t="shared" si="116"/>
        <v>2009</v>
      </c>
      <c r="S756" s="43" t="str">
        <f>YEAR(Taulukko1[[#This Row],[Alku KK]])&amp;"Q"&amp;ROUNDDOWN((MONTH(Taulukko1[[#This Row],[Alku KK]])-1)/3+1,0)</f>
        <v>2009Q1</v>
      </c>
      <c r="T756" s="43" t="str">
        <f>YEAR(Taulukko1[[#This Row],[Loppu KK]])&amp;"Q"&amp;ROUNDDOWN((MONTH(Taulukko1[[#This Row],[Loppu KK]])-1)/3+1,0)</f>
        <v>2009Q1</v>
      </c>
      <c r="U756" s="66">
        <f>IF(COUNT(Taulukko1[[#This Row],[Neuvottelujen alaiset ]])=1,Taulukko1[[#This Row],[Neuvottelujen alaiset ]],Taulukko1[[#This Row],[Vähennystarve]])</f>
        <v>373</v>
      </c>
      <c r="V756" s="44">
        <f t="shared" si="117"/>
        <v>8.0428954423592491E-2</v>
      </c>
      <c r="W756" s="44">
        <f t="shared" si="118"/>
        <v>4.0214477211796246E-2</v>
      </c>
      <c r="X756" s="44">
        <f t="shared" si="119"/>
        <v>0.5</v>
      </c>
      <c r="Y756" s="90" t="b">
        <f>AND(MONTH(Taulukko1[[#This Row],[Alku PVM]] )=6,DAY(Taulukko1[[#This Row],[Alku PVM]] )&gt;19)</f>
        <v>0</v>
      </c>
      <c r="Z756" s="90" t="b">
        <f>AND(MONTH(Taulukko1[[#This Row],[Loppu PVM]] )=6,DAY(Taulukko1[[#This Row],[Loppu PVM]] )&gt;19)</f>
        <v>0</v>
      </c>
      <c r="AA756" s="90" t="b">
        <f>OR(MONTH(Taulukko1[[#This Row],[Alku PVM]] )&lt;=5,AND(MONTH(Taulukko1[[#This Row],[Alku PVM]] )=6,DAY(Taulukko1[[#This Row],[Alku PVM]] )&lt;20))</f>
        <v>1</v>
      </c>
      <c r="AB756" s="90" t="b">
        <f>OR(MONTH(Taulukko1[[#This Row],[Loppu PVM]])&lt;=5,AND(MONTH(Taulukko1[[#This Row],[Loppu PVM]] )=6,DAY(Taulukko1[[#This Row],[Loppu PVM]])&lt;20))</f>
        <v>1</v>
      </c>
      <c r="AC756" s="90" t="b">
        <f>OR(MONTH(Taulukko1[[#This Row],[Alku PVM]] )&lt;=3,AND(MONTH(Taulukko1[[#This Row],[Alku PVM]] )=3))</f>
        <v>1</v>
      </c>
      <c r="AD756" s="90" t="b">
        <f>OR(MONTH(Taulukko1[[#This Row],[Loppu PVM]] )&lt;=3,AND(MONTH(Taulukko1[[#This Row],[Loppu PVM]] )=3))</f>
        <v>1</v>
      </c>
      <c r="AE756" s="90" t="b">
        <f>OR(MONTH(Taulukko1[[#This Row],[Alku PVM]] )&lt;=9,AND(MONTH(Taulukko1[[#This Row],[Alku PVM]] )=9))</f>
        <v>1</v>
      </c>
      <c r="AF756" s="90" t="b">
        <f>OR(MONTH(Taulukko1[[#This Row],[Loppu PVM]])&lt;=9,AND(MONTH(Taulukko1[[#This Row],[Loppu PVM]] )=9))</f>
        <v>1</v>
      </c>
      <c r="AG756" s="90" t="b">
        <f>OR(MONTH(Taulukko1[[#This Row],[Alku PVM]] )&lt;=6,AND(MONTH(Taulukko1[[#This Row],[Alku PVM]] )=6))</f>
        <v>1</v>
      </c>
      <c r="AH756" s="90" t="b">
        <f>OR(MONTH(Taulukko1[[#This Row],[Loppu PVM]])&lt;=6,AND(MONTH(Taulukko1[[#This Row],[Loppu PVM]] )=6))</f>
        <v>1</v>
      </c>
    </row>
    <row r="757" spans="1:34" ht="12.75" customHeight="1">
      <c r="A757" t="s">
        <v>954</v>
      </c>
      <c r="B757" s="23">
        <v>39847</v>
      </c>
      <c r="C757" t="s">
        <v>2574</v>
      </c>
      <c r="E757" s="62">
        <v>100</v>
      </c>
      <c r="F757" s="4">
        <v>39896</v>
      </c>
      <c r="G757" s="5">
        <v>20</v>
      </c>
      <c r="H757" s="22">
        <v>2000</v>
      </c>
      <c r="I757" s="126">
        <f>INDEX('TOL2008'!B:B,MATCH(A757,'TOL2008'!A:A,0))</f>
        <v>24100</v>
      </c>
      <c r="J757" s="126" t="str">
        <f>INDEX(Pääluokka!$H$2:$H$100,MATCH(VALUE(LEFT(Taulukko1[[#This Row],[TOL2008]],2)),Pääluokka!$G$2:$G$100,0))</f>
        <v>Teollisuus</v>
      </c>
      <c r="K757" s="126" t="str">
        <f>INDEX(Pääluokka!$I$2:$I$100,MATCH(VALUE(LEFT(Taulukko1[[#This Row],[TOL2008]],2)),Pääluokka!$G$2:$G$100,0))</f>
        <v>Teollisuus (C-E)</v>
      </c>
      <c r="L757" s="41">
        <f t="shared" si="110"/>
        <v>49</v>
      </c>
      <c r="M757" s="43">
        <f t="shared" si="111"/>
        <v>39847</v>
      </c>
      <c r="N757" s="43">
        <f t="shared" si="112"/>
        <v>39896</v>
      </c>
      <c r="O757" s="43">
        <f t="shared" si="113"/>
        <v>39845</v>
      </c>
      <c r="P757" s="43">
        <f t="shared" si="114"/>
        <v>39873</v>
      </c>
      <c r="Q757" s="41">
        <f t="shared" si="115"/>
        <v>2009</v>
      </c>
      <c r="R757" s="41">
        <f t="shared" si="116"/>
        <v>2009</v>
      </c>
      <c r="S757" s="43" t="str">
        <f>YEAR(Taulukko1[[#This Row],[Alku KK]])&amp;"Q"&amp;ROUNDDOWN((MONTH(Taulukko1[[#This Row],[Alku KK]])-1)/3+1,0)</f>
        <v>2009Q1</v>
      </c>
      <c r="T757" s="43" t="str">
        <f>YEAR(Taulukko1[[#This Row],[Loppu KK]])&amp;"Q"&amp;ROUNDDOWN((MONTH(Taulukko1[[#This Row],[Loppu KK]])-1)/3+1,0)</f>
        <v>2009Q1</v>
      </c>
      <c r="U757" s="66">
        <f>IF(COUNT(Taulukko1[[#This Row],[Neuvottelujen alaiset ]])=1,Taulukko1[[#This Row],[Neuvottelujen alaiset ]],Taulukko1[[#This Row],[Vähennystarve]])</f>
        <v>2000</v>
      </c>
      <c r="V757" s="44">
        <f t="shared" si="117"/>
        <v>0.05</v>
      </c>
      <c r="W757" s="44">
        <f t="shared" si="118"/>
        <v>0.01</v>
      </c>
      <c r="X757" s="44">
        <f t="shared" si="119"/>
        <v>0.2</v>
      </c>
      <c r="Y757" s="90" t="b">
        <f>AND(MONTH(Taulukko1[[#This Row],[Alku PVM]] )=6,DAY(Taulukko1[[#This Row],[Alku PVM]] )&gt;19)</f>
        <v>0</v>
      </c>
      <c r="Z757" s="90" t="b">
        <f>AND(MONTH(Taulukko1[[#This Row],[Loppu PVM]] )=6,DAY(Taulukko1[[#This Row],[Loppu PVM]] )&gt;19)</f>
        <v>0</v>
      </c>
      <c r="AA757" s="90" t="b">
        <f>OR(MONTH(Taulukko1[[#This Row],[Alku PVM]] )&lt;=5,AND(MONTH(Taulukko1[[#This Row],[Alku PVM]] )=6,DAY(Taulukko1[[#This Row],[Alku PVM]] )&lt;20))</f>
        <v>1</v>
      </c>
      <c r="AB757" s="90" t="b">
        <f>OR(MONTH(Taulukko1[[#This Row],[Loppu PVM]])&lt;=5,AND(MONTH(Taulukko1[[#This Row],[Loppu PVM]] )=6,DAY(Taulukko1[[#This Row],[Loppu PVM]])&lt;20))</f>
        <v>1</v>
      </c>
      <c r="AC757" s="90" t="b">
        <f>OR(MONTH(Taulukko1[[#This Row],[Alku PVM]] )&lt;=3,AND(MONTH(Taulukko1[[#This Row],[Alku PVM]] )=3))</f>
        <v>1</v>
      </c>
      <c r="AD757" s="90" t="b">
        <f>OR(MONTH(Taulukko1[[#This Row],[Loppu PVM]] )&lt;=3,AND(MONTH(Taulukko1[[#This Row],[Loppu PVM]] )=3))</f>
        <v>1</v>
      </c>
      <c r="AE757" s="90" t="b">
        <f>OR(MONTH(Taulukko1[[#This Row],[Alku PVM]] )&lt;=9,AND(MONTH(Taulukko1[[#This Row],[Alku PVM]] )=9))</f>
        <v>1</v>
      </c>
      <c r="AF757" s="90" t="b">
        <f>OR(MONTH(Taulukko1[[#This Row],[Loppu PVM]])&lt;=9,AND(MONTH(Taulukko1[[#This Row],[Loppu PVM]] )=9))</f>
        <v>1</v>
      </c>
      <c r="AG757" s="90" t="b">
        <f>OR(MONTH(Taulukko1[[#This Row],[Alku PVM]] )&lt;=6,AND(MONTH(Taulukko1[[#This Row],[Alku PVM]] )=6))</f>
        <v>1</v>
      </c>
      <c r="AH757" s="90" t="b">
        <f>OR(MONTH(Taulukko1[[#This Row],[Loppu PVM]])&lt;=6,AND(MONTH(Taulukko1[[#This Row],[Loppu PVM]] )=6))</f>
        <v>1</v>
      </c>
    </row>
    <row r="758" spans="1:34" ht="12.75" customHeight="1">
      <c r="A758" t="s">
        <v>2541</v>
      </c>
      <c r="B758" s="23">
        <v>39847</v>
      </c>
      <c r="C758" t="s">
        <v>2542</v>
      </c>
      <c r="F758" s="4">
        <v>39898</v>
      </c>
      <c r="G758" s="5">
        <v>12</v>
      </c>
      <c r="H758" s="22">
        <v>300</v>
      </c>
      <c r="I758" s="126" t="e">
        <f>INDEX('TOL2008'!B:B,MATCH(A758,'TOL2008'!A:A,0))</f>
        <v>#N/A</v>
      </c>
      <c r="J758" s="126" t="e">
        <f>INDEX(Pääluokka!$H$2:$H$100,MATCH(VALUE(LEFT(Taulukko1[[#This Row],[TOL2008]],2)),Pääluokka!$G$2:$G$100,0))</f>
        <v>#N/A</v>
      </c>
      <c r="K758" s="126" t="e">
        <f>INDEX(Pääluokka!$I$2:$I$100,MATCH(VALUE(LEFT(Taulukko1[[#This Row],[TOL2008]],2)),Pääluokka!$G$2:$G$100,0))</f>
        <v>#N/A</v>
      </c>
      <c r="L758" s="41">
        <f t="shared" si="110"/>
        <v>51</v>
      </c>
      <c r="M758" s="43">
        <f t="shared" si="111"/>
        <v>39847</v>
      </c>
      <c r="N758" s="43">
        <f t="shared" si="112"/>
        <v>39898</v>
      </c>
      <c r="O758" s="43">
        <f t="shared" si="113"/>
        <v>39845</v>
      </c>
      <c r="P758" s="43">
        <f t="shared" si="114"/>
        <v>39873</v>
      </c>
      <c r="Q758" s="41">
        <f t="shared" si="115"/>
        <v>2009</v>
      </c>
      <c r="R758" s="41">
        <f t="shared" si="116"/>
        <v>2009</v>
      </c>
      <c r="S758" s="43" t="str">
        <f>YEAR(Taulukko1[[#This Row],[Alku KK]])&amp;"Q"&amp;ROUNDDOWN((MONTH(Taulukko1[[#This Row],[Alku KK]])-1)/3+1,0)</f>
        <v>2009Q1</v>
      </c>
      <c r="T758" s="43" t="str">
        <f>YEAR(Taulukko1[[#This Row],[Loppu KK]])&amp;"Q"&amp;ROUNDDOWN((MONTH(Taulukko1[[#This Row],[Loppu KK]])-1)/3+1,0)</f>
        <v>2009Q1</v>
      </c>
      <c r="U758" s="66">
        <f>IF(COUNT(Taulukko1[[#This Row],[Neuvottelujen alaiset ]])=1,Taulukko1[[#This Row],[Neuvottelujen alaiset ]],Taulukko1[[#This Row],[Vähennystarve]])</f>
        <v>300</v>
      </c>
      <c r="V758" s="44" t="str">
        <f t="shared" si="117"/>
        <v>NA</v>
      </c>
      <c r="W758" s="44">
        <f t="shared" si="118"/>
        <v>0.04</v>
      </c>
      <c r="X758" s="44" t="str">
        <f t="shared" si="119"/>
        <v>NA</v>
      </c>
      <c r="Y758" s="90" t="b">
        <f>AND(MONTH(Taulukko1[[#This Row],[Alku PVM]] )=6,DAY(Taulukko1[[#This Row],[Alku PVM]] )&gt;19)</f>
        <v>0</v>
      </c>
      <c r="Z758" s="90" t="b">
        <f>AND(MONTH(Taulukko1[[#This Row],[Loppu PVM]] )=6,DAY(Taulukko1[[#This Row],[Loppu PVM]] )&gt;19)</f>
        <v>0</v>
      </c>
      <c r="AA758" s="90" t="b">
        <f>OR(MONTH(Taulukko1[[#This Row],[Alku PVM]] )&lt;=5,AND(MONTH(Taulukko1[[#This Row],[Alku PVM]] )=6,DAY(Taulukko1[[#This Row],[Alku PVM]] )&lt;20))</f>
        <v>1</v>
      </c>
      <c r="AB758" s="90" t="b">
        <f>OR(MONTH(Taulukko1[[#This Row],[Loppu PVM]])&lt;=5,AND(MONTH(Taulukko1[[#This Row],[Loppu PVM]] )=6,DAY(Taulukko1[[#This Row],[Loppu PVM]])&lt;20))</f>
        <v>1</v>
      </c>
      <c r="AC758" s="90" t="b">
        <f>OR(MONTH(Taulukko1[[#This Row],[Alku PVM]] )&lt;=3,AND(MONTH(Taulukko1[[#This Row],[Alku PVM]] )=3))</f>
        <v>1</v>
      </c>
      <c r="AD758" s="90" t="b">
        <f>OR(MONTH(Taulukko1[[#This Row],[Loppu PVM]] )&lt;=3,AND(MONTH(Taulukko1[[#This Row],[Loppu PVM]] )=3))</f>
        <v>1</v>
      </c>
      <c r="AE758" s="90" t="b">
        <f>OR(MONTH(Taulukko1[[#This Row],[Alku PVM]] )&lt;=9,AND(MONTH(Taulukko1[[#This Row],[Alku PVM]] )=9))</f>
        <v>1</v>
      </c>
      <c r="AF758" s="90" t="b">
        <f>OR(MONTH(Taulukko1[[#This Row],[Loppu PVM]])&lt;=9,AND(MONTH(Taulukko1[[#This Row],[Loppu PVM]] )=9))</f>
        <v>1</v>
      </c>
      <c r="AG758" s="90" t="b">
        <f>OR(MONTH(Taulukko1[[#This Row],[Alku PVM]] )&lt;=6,AND(MONTH(Taulukko1[[#This Row],[Alku PVM]] )=6))</f>
        <v>1</v>
      </c>
      <c r="AH758" s="90" t="b">
        <f>OR(MONTH(Taulukko1[[#This Row],[Loppu PVM]])&lt;=6,AND(MONTH(Taulukko1[[#This Row],[Loppu PVM]] )=6))</f>
        <v>1</v>
      </c>
    </row>
    <row r="759" spans="1:34" ht="12.75" customHeight="1">
      <c r="A759" t="s">
        <v>205</v>
      </c>
      <c r="B759" s="23">
        <v>39847</v>
      </c>
      <c r="C759" t="s">
        <v>2443</v>
      </c>
      <c r="E759" s="62">
        <v>35</v>
      </c>
      <c r="F759" s="4">
        <v>39889</v>
      </c>
      <c r="G759" s="5">
        <v>21</v>
      </c>
      <c r="H759" s="22">
        <v>35</v>
      </c>
      <c r="I759" s="126">
        <f>INDEX('TOL2008'!B:B,MATCH(A759,'TOL2008'!A:A,0))</f>
        <v>58130</v>
      </c>
      <c r="J759" s="126" t="str">
        <f>INDEX(Pääluokka!$H$2:$H$100,MATCH(VALUE(LEFT(Taulukko1[[#This Row],[TOL2008]],2)),Pääluokka!$G$2:$G$100,0))</f>
        <v>Informaatio ja viestintä</v>
      </c>
      <c r="K759" s="126" t="str">
        <f>INDEX(Pääluokka!$I$2:$I$100,MATCH(VALUE(LEFT(Taulukko1[[#This Row],[TOL2008]],2)),Pääluokka!$G$2:$G$100,0))</f>
        <v>Palvelualat (G-N, R, S)</v>
      </c>
      <c r="L759" s="41">
        <f t="shared" si="110"/>
        <v>42</v>
      </c>
      <c r="M759" s="43">
        <f t="shared" si="111"/>
        <v>39847</v>
      </c>
      <c r="N759" s="43">
        <f t="shared" si="112"/>
        <v>39889</v>
      </c>
      <c r="O759" s="43">
        <f t="shared" si="113"/>
        <v>39845</v>
      </c>
      <c r="P759" s="43">
        <f t="shared" si="114"/>
        <v>39873</v>
      </c>
      <c r="Q759" s="41">
        <f t="shared" si="115"/>
        <v>2009</v>
      </c>
      <c r="R759" s="41">
        <f t="shared" si="116"/>
        <v>2009</v>
      </c>
      <c r="S759" s="43" t="str">
        <f>YEAR(Taulukko1[[#This Row],[Alku KK]])&amp;"Q"&amp;ROUNDDOWN((MONTH(Taulukko1[[#This Row],[Alku KK]])-1)/3+1,0)</f>
        <v>2009Q1</v>
      </c>
      <c r="T759" s="43" t="str">
        <f>YEAR(Taulukko1[[#This Row],[Loppu KK]])&amp;"Q"&amp;ROUNDDOWN((MONTH(Taulukko1[[#This Row],[Loppu KK]])-1)/3+1,0)</f>
        <v>2009Q1</v>
      </c>
      <c r="U759" s="66">
        <f>IF(COUNT(Taulukko1[[#This Row],[Neuvottelujen alaiset ]])=1,Taulukko1[[#This Row],[Neuvottelujen alaiset ]],Taulukko1[[#This Row],[Vähennystarve]])</f>
        <v>35</v>
      </c>
      <c r="V759" s="44">
        <f t="shared" si="117"/>
        <v>1</v>
      </c>
      <c r="W759" s="44">
        <f t="shared" si="118"/>
        <v>0.6</v>
      </c>
      <c r="X759" s="44">
        <f t="shared" si="119"/>
        <v>0.6</v>
      </c>
      <c r="Y759" s="90" t="b">
        <f>AND(MONTH(Taulukko1[[#This Row],[Alku PVM]] )=6,DAY(Taulukko1[[#This Row],[Alku PVM]] )&gt;19)</f>
        <v>0</v>
      </c>
      <c r="Z759" s="90" t="b">
        <f>AND(MONTH(Taulukko1[[#This Row],[Loppu PVM]] )=6,DAY(Taulukko1[[#This Row],[Loppu PVM]] )&gt;19)</f>
        <v>0</v>
      </c>
      <c r="AA759" s="90" t="b">
        <f>OR(MONTH(Taulukko1[[#This Row],[Alku PVM]] )&lt;=5,AND(MONTH(Taulukko1[[#This Row],[Alku PVM]] )=6,DAY(Taulukko1[[#This Row],[Alku PVM]] )&lt;20))</f>
        <v>1</v>
      </c>
      <c r="AB759" s="90" t="b">
        <f>OR(MONTH(Taulukko1[[#This Row],[Loppu PVM]])&lt;=5,AND(MONTH(Taulukko1[[#This Row],[Loppu PVM]] )=6,DAY(Taulukko1[[#This Row],[Loppu PVM]])&lt;20))</f>
        <v>1</v>
      </c>
      <c r="AC759" s="90" t="b">
        <f>OR(MONTH(Taulukko1[[#This Row],[Alku PVM]] )&lt;=3,AND(MONTH(Taulukko1[[#This Row],[Alku PVM]] )=3))</f>
        <v>1</v>
      </c>
      <c r="AD759" s="90" t="b">
        <f>OR(MONTH(Taulukko1[[#This Row],[Loppu PVM]] )&lt;=3,AND(MONTH(Taulukko1[[#This Row],[Loppu PVM]] )=3))</f>
        <v>1</v>
      </c>
      <c r="AE759" s="90" t="b">
        <f>OR(MONTH(Taulukko1[[#This Row],[Alku PVM]] )&lt;=9,AND(MONTH(Taulukko1[[#This Row],[Alku PVM]] )=9))</f>
        <v>1</v>
      </c>
      <c r="AF759" s="90" t="b">
        <f>OR(MONTH(Taulukko1[[#This Row],[Loppu PVM]])&lt;=9,AND(MONTH(Taulukko1[[#This Row],[Loppu PVM]] )=9))</f>
        <v>1</v>
      </c>
      <c r="AG759" s="90" t="b">
        <f>OR(MONTH(Taulukko1[[#This Row],[Alku PVM]] )&lt;=6,AND(MONTH(Taulukko1[[#This Row],[Alku PVM]] )=6))</f>
        <v>1</v>
      </c>
      <c r="AH759" s="90" t="b">
        <f>OR(MONTH(Taulukko1[[#This Row],[Loppu PVM]])&lt;=6,AND(MONTH(Taulukko1[[#This Row],[Loppu PVM]] )=6))</f>
        <v>1</v>
      </c>
    </row>
    <row r="760" spans="1:34" ht="12.75" customHeight="1">
      <c r="A760" t="s">
        <v>2391</v>
      </c>
      <c r="B760" s="23">
        <v>39847</v>
      </c>
      <c r="C760" t="s">
        <v>2390</v>
      </c>
      <c r="F760" s="4">
        <v>39897</v>
      </c>
      <c r="G760" s="5">
        <v>12</v>
      </c>
      <c r="H760" s="16">
        <v>175</v>
      </c>
      <c r="I760" s="126" t="e">
        <f>INDEX('TOL2008'!B:B,MATCH(A760,'TOL2008'!A:A,0))</f>
        <v>#N/A</v>
      </c>
      <c r="J760" s="126" t="e">
        <f>INDEX(Pääluokka!$H$2:$H$100,MATCH(VALUE(LEFT(Taulukko1[[#This Row],[TOL2008]],2)),Pääluokka!$G$2:$G$100,0))</f>
        <v>#N/A</v>
      </c>
      <c r="K760" s="126" t="e">
        <f>INDEX(Pääluokka!$I$2:$I$100,MATCH(VALUE(LEFT(Taulukko1[[#This Row],[TOL2008]],2)),Pääluokka!$G$2:$G$100,0))</f>
        <v>#N/A</v>
      </c>
      <c r="L760" s="41">
        <f t="shared" si="110"/>
        <v>50</v>
      </c>
      <c r="M760" s="43">
        <f t="shared" si="111"/>
        <v>39847</v>
      </c>
      <c r="N760" s="43">
        <f t="shared" si="112"/>
        <v>39897</v>
      </c>
      <c r="O760" s="43">
        <f t="shared" si="113"/>
        <v>39845</v>
      </c>
      <c r="P760" s="43">
        <f t="shared" si="114"/>
        <v>39873</v>
      </c>
      <c r="Q760" s="41">
        <f t="shared" si="115"/>
        <v>2009</v>
      </c>
      <c r="R760" s="41">
        <f t="shared" si="116"/>
        <v>2009</v>
      </c>
      <c r="S760" s="43" t="str">
        <f>YEAR(Taulukko1[[#This Row],[Alku KK]])&amp;"Q"&amp;ROUNDDOWN((MONTH(Taulukko1[[#This Row],[Alku KK]])-1)/3+1,0)</f>
        <v>2009Q1</v>
      </c>
      <c r="T760" s="43" t="str">
        <f>YEAR(Taulukko1[[#This Row],[Loppu KK]])&amp;"Q"&amp;ROUNDDOWN((MONTH(Taulukko1[[#This Row],[Loppu KK]])-1)/3+1,0)</f>
        <v>2009Q1</v>
      </c>
      <c r="U760" s="66">
        <f>IF(COUNT(Taulukko1[[#This Row],[Neuvottelujen alaiset ]])=1,Taulukko1[[#This Row],[Neuvottelujen alaiset ]],Taulukko1[[#This Row],[Vähennystarve]])</f>
        <v>175</v>
      </c>
      <c r="V760" s="44" t="str">
        <f t="shared" si="117"/>
        <v>NA</v>
      </c>
      <c r="W760" s="44">
        <f t="shared" si="118"/>
        <v>6.8571428571428575E-2</v>
      </c>
      <c r="X760" s="44" t="str">
        <f t="shared" si="119"/>
        <v>NA</v>
      </c>
      <c r="Y760" s="90" t="b">
        <f>AND(MONTH(Taulukko1[[#This Row],[Alku PVM]] )=6,DAY(Taulukko1[[#This Row],[Alku PVM]] )&gt;19)</f>
        <v>0</v>
      </c>
      <c r="Z760" s="90" t="b">
        <f>AND(MONTH(Taulukko1[[#This Row],[Loppu PVM]] )=6,DAY(Taulukko1[[#This Row],[Loppu PVM]] )&gt;19)</f>
        <v>0</v>
      </c>
      <c r="AA760" s="90" t="b">
        <f>OR(MONTH(Taulukko1[[#This Row],[Alku PVM]] )&lt;=5,AND(MONTH(Taulukko1[[#This Row],[Alku PVM]] )=6,DAY(Taulukko1[[#This Row],[Alku PVM]] )&lt;20))</f>
        <v>1</v>
      </c>
      <c r="AB760" s="90" t="b">
        <f>OR(MONTH(Taulukko1[[#This Row],[Loppu PVM]])&lt;=5,AND(MONTH(Taulukko1[[#This Row],[Loppu PVM]] )=6,DAY(Taulukko1[[#This Row],[Loppu PVM]])&lt;20))</f>
        <v>1</v>
      </c>
      <c r="AC760" s="90" t="b">
        <f>OR(MONTH(Taulukko1[[#This Row],[Alku PVM]] )&lt;=3,AND(MONTH(Taulukko1[[#This Row],[Alku PVM]] )=3))</f>
        <v>1</v>
      </c>
      <c r="AD760" s="90" t="b">
        <f>OR(MONTH(Taulukko1[[#This Row],[Loppu PVM]] )&lt;=3,AND(MONTH(Taulukko1[[#This Row],[Loppu PVM]] )=3))</f>
        <v>1</v>
      </c>
      <c r="AE760" s="90" t="b">
        <f>OR(MONTH(Taulukko1[[#This Row],[Alku PVM]] )&lt;=9,AND(MONTH(Taulukko1[[#This Row],[Alku PVM]] )=9))</f>
        <v>1</v>
      </c>
      <c r="AF760" s="90" t="b">
        <f>OR(MONTH(Taulukko1[[#This Row],[Loppu PVM]])&lt;=9,AND(MONTH(Taulukko1[[#This Row],[Loppu PVM]] )=9))</f>
        <v>1</v>
      </c>
      <c r="AG760" s="90" t="b">
        <f>OR(MONTH(Taulukko1[[#This Row],[Alku PVM]] )&lt;=6,AND(MONTH(Taulukko1[[#This Row],[Alku PVM]] )=6))</f>
        <v>1</v>
      </c>
      <c r="AH760" s="90" t="b">
        <f>OR(MONTH(Taulukko1[[#This Row],[Loppu PVM]])&lt;=6,AND(MONTH(Taulukko1[[#This Row],[Loppu PVM]] )=6))</f>
        <v>1</v>
      </c>
    </row>
    <row r="761" spans="1:34" ht="12.75" customHeight="1">
      <c r="A761" t="s">
        <v>3137</v>
      </c>
      <c r="B761" s="23">
        <v>39848</v>
      </c>
      <c r="C761" t="s">
        <v>3136</v>
      </c>
      <c r="E761" s="62">
        <v>50</v>
      </c>
      <c r="F761" s="4">
        <v>39904</v>
      </c>
      <c r="G761" s="5">
        <v>45</v>
      </c>
      <c r="H761" s="22">
        <v>700</v>
      </c>
      <c r="I761" s="126" t="e">
        <f>INDEX('TOL2008'!B:B,MATCH(A761,'TOL2008'!A:A,0))</f>
        <v>#N/A</v>
      </c>
      <c r="J761" s="126" t="e">
        <f>INDEX(Pääluokka!$H$2:$H$100,MATCH(VALUE(LEFT(Taulukko1[[#This Row],[TOL2008]],2)),Pääluokka!$G$2:$G$100,0))</f>
        <v>#N/A</v>
      </c>
      <c r="K761" s="126" t="e">
        <f>INDEX(Pääluokka!$I$2:$I$100,MATCH(VALUE(LEFT(Taulukko1[[#This Row],[TOL2008]],2)),Pääluokka!$G$2:$G$100,0))</f>
        <v>#N/A</v>
      </c>
      <c r="L761" s="41">
        <f t="shared" si="110"/>
        <v>56</v>
      </c>
      <c r="M761" s="43">
        <f t="shared" si="111"/>
        <v>39848</v>
      </c>
      <c r="N761" s="43">
        <f t="shared" si="112"/>
        <v>39904</v>
      </c>
      <c r="O761" s="43">
        <f t="shared" si="113"/>
        <v>39845</v>
      </c>
      <c r="P761" s="43">
        <f t="shared" si="114"/>
        <v>39904</v>
      </c>
      <c r="Q761" s="41">
        <f t="shared" si="115"/>
        <v>2009</v>
      </c>
      <c r="R761" s="41">
        <f t="shared" si="116"/>
        <v>2009</v>
      </c>
      <c r="S761" s="43" t="str">
        <f>YEAR(Taulukko1[[#This Row],[Alku KK]])&amp;"Q"&amp;ROUNDDOWN((MONTH(Taulukko1[[#This Row],[Alku KK]])-1)/3+1,0)</f>
        <v>2009Q1</v>
      </c>
      <c r="T761" s="43" t="str">
        <f>YEAR(Taulukko1[[#This Row],[Loppu KK]])&amp;"Q"&amp;ROUNDDOWN((MONTH(Taulukko1[[#This Row],[Loppu KK]])-1)/3+1,0)</f>
        <v>2009Q2</v>
      </c>
      <c r="U761" s="66">
        <f>IF(COUNT(Taulukko1[[#This Row],[Neuvottelujen alaiset ]])=1,Taulukko1[[#This Row],[Neuvottelujen alaiset ]],Taulukko1[[#This Row],[Vähennystarve]])</f>
        <v>700</v>
      </c>
      <c r="V761" s="44">
        <f t="shared" si="117"/>
        <v>7.1428571428571425E-2</v>
      </c>
      <c r="W761" s="44">
        <f t="shared" si="118"/>
        <v>6.4285714285714279E-2</v>
      </c>
      <c r="X761" s="44">
        <f t="shared" si="119"/>
        <v>0.9</v>
      </c>
      <c r="Y761" s="90" t="b">
        <f>AND(MONTH(Taulukko1[[#This Row],[Alku PVM]] )=6,DAY(Taulukko1[[#This Row],[Alku PVM]] )&gt;19)</f>
        <v>0</v>
      </c>
      <c r="Z761" s="90" t="b">
        <f>AND(MONTH(Taulukko1[[#This Row],[Loppu PVM]] )=6,DAY(Taulukko1[[#This Row],[Loppu PVM]] )&gt;19)</f>
        <v>0</v>
      </c>
      <c r="AA761" s="90" t="b">
        <f>OR(MONTH(Taulukko1[[#This Row],[Alku PVM]] )&lt;=5,AND(MONTH(Taulukko1[[#This Row],[Alku PVM]] )=6,DAY(Taulukko1[[#This Row],[Alku PVM]] )&lt;20))</f>
        <v>1</v>
      </c>
      <c r="AB761" s="90" t="b">
        <f>OR(MONTH(Taulukko1[[#This Row],[Loppu PVM]])&lt;=5,AND(MONTH(Taulukko1[[#This Row],[Loppu PVM]] )=6,DAY(Taulukko1[[#This Row],[Loppu PVM]])&lt;20))</f>
        <v>1</v>
      </c>
      <c r="AC761" s="90" t="b">
        <f>OR(MONTH(Taulukko1[[#This Row],[Alku PVM]] )&lt;=3,AND(MONTH(Taulukko1[[#This Row],[Alku PVM]] )=3))</f>
        <v>1</v>
      </c>
      <c r="AD761" s="90" t="b">
        <f>OR(MONTH(Taulukko1[[#This Row],[Loppu PVM]] )&lt;=3,AND(MONTH(Taulukko1[[#This Row],[Loppu PVM]] )=3))</f>
        <v>0</v>
      </c>
      <c r="AE761" s="90" t="b">
        <f>OR(MONTH(Taulukko1[[#This Row],[Alku PVM]] )&lt;=9,AND(MONTH(Taulukko1[[#This Row],[Alku PVM]] )=9))</f>
        <v>1</v>
      </c>
      <c r="AF761" s="90" t="b">
        <f>OR(MONTH(Taulukko1[[#This Row],[Loppu PVM]])&lt;=9,AND(MONTH(Taulukko1[[#This Row],[Loppu PVM]] )=9))</f>
        <v>1</v>
      </c>
      <c r="AG761" s="90" t="b">
        <f>OR(MONTH(Taulukko1[[#This Row],[Alku PVM]] )&lt;=6,AND(MONTH(Taulukko1[[#This Row],[Alku PVM]] )=6))</f>
        <v>1</v>
      </c>
      <c r="AH761" s="90" t="b">
        <f>OR(MONTH(Taulukko1[[#This Row],[Loppu PVM]])&lt;=6,AND(MONTH(Taulukko1[[#This Row],[Loppu PVM]] )=6))</f>
        <v>1</v>
      </c>
    </row>
    <row r="762" spans="1:34" ht="12.75" customHeight="1">
      <c r="A762" t="s">
        <v>1990</v>
      </c>
      <c r="B762" s="23">
        <v>39848</v>
      </c>
      <c r="C762" t="s">
        <v>2675</v>
      </c>
      <c r="F762" s="4">
        <v>39885</v>
      </c>
      <c r="G762" s="5">
        <v>0</v>
      </c>
      <c r="H762" s="16">
        <v>130</v>
      </c>
      <c r="I762" s="126" t="e">
        <f>INDEX('TOL2008'!B:B,MATCH(A762,'TOL2008'!A:A,0))</f>
        <v>#N/A</v>
      </c>
      <c r="J762" s="126" t="e">
        <f>INDEX(Pääluokka!$H$2:$H$100,MATCH(VALUE(LEFT(Taulukko1[[#This Row],[TOL2008]],2)),Pääluokka!$G$2:$G$100,0))</f>
        <v>#N/A</v>
      </c>
      <c r="K762" s="126" t="e">
        <f>INDEX(Pääluokka!$I$2:$I$100,MATCH(VALUE(LEFT(Taulukko1[[#This Row],[TOL2008]],2)),Pääluokka!$G$2:$G$100,0))</f>
        <v>#N/A</v>
      </c>
      <c r="L762" s="41">
        <f t="shared" si="110"/>
        <v>37</v>
      </c>
      <c r="M762" s="43">
        <f t="shared" si="111"/>
        <v>39848</v>
      </c>
      <c r="N762" s="43">
        <f t="shared" si="112"/>
        <v>39885</v>
      </c>
      <c r="O762" s="43">
        <f t="shared" si="113"/>
        <v>39845</v>
      </c>
      <c r="P762" s="43">
        <f t="shared" si="114"/>
        <v>39873</v>
      </c>
      <c r="Q762" s="41">
        <f t="shared" si="115"/>
        <v>2009</v>
      </c>
      <c r="R762" s="41">
        <f t="shared" si="116"/>
        <v>2009</v>
      </c>
      <c r="S762" s="43" t="str">
        <f>YEAR(Taulukko1[[#This Row],[Alku KK]])&amp;"Q"&amp;ROUNDDOWN((MONTH(Taulukko1[[#This Row],[Alku KK]])-1)/3+1,0)</f>
        <v>2009Q1</v>
      </c>
      <c r="T762" s="43" t="str">
        <f>YEAR(Taulukko1[[#This Row],[Loppu KK]])&amp;"Q"&amp;ROUNDDOWN((MONTH(Taulukko1[[#This Row],[Loppu KK]])-1)/3+1,0)</f>
        <v>2009Q1</v>
      </c>
      <c r="U762" s="66">
        <f>IF(COUNT(Taulukko1[[#This Row],[Neuvottelujen alaiset ]])=1,Taulukko1[[#This Row],[Neuvottelujen alaiset ]],Taulukko1[[#This Row],[Vähennystarve]])</f>
        <v>130</v>
      </c>
      <c r="V762" s="44" t="str">
        <f t="shared" si="117"/>
        <v>NA</v>
      </c>
      <c r="W762" s="44">
        <f t="shared" si="118"/>
        <v>0</v>
      </c>
      <c r="X762" s="44" t="str">
        <f t="shared" si="119"/>
        <v>NA</v>
      </c>
      <c r="Y762" s="90" t="b">
        <f>AND(MONTH(Taulukko1[[#This Row],[Alku PVM]] )=6,DAY(Taulukko1[[#This Row],[Alku PVM]] )&gt;19)</f>
        <v>0</v>
      </c>
      <c r="Z762" s="90" t="b">
        <f>AND(MONTH(Taulukko1[[#This Row],[Loppu PVM]] )=6,DAY(Taulukko1[[#This Row],[Loppu PVM]] )&gt;19)</f>
        <v>0</v>
      </c>
      <c r="AA762" s="90" t="b">
        <f>OR(MONTH(Taulukko1[[#This Row],[Alku PVM]] )&lt;=5,AND(MONTH(Taulukko1[[#This Row],[Alku PVM]] )=6,DAY(Taulukko1[[#This Row],[Alku PVM]] )&lt;20))</f>
        <v>1</v>
      </c>
      <c r="AB762" s="90" t="b">
        <f>OR(MONTH(Taulukko1[[#This Row],[Loppu PVM]])&lt;=5,AND(MONTH(Taulukko1[[#This Row],[Loppu PVM]] )=6,DAY(Taulukko1[[#This Row],[Loppu PVM]])&lt;20))</f>
        <v>1</v>
      </c>
      <c r="AC762" s="90" t="b">
        <f>OR(MONTH(Taulukko1[[#This Row],[Alku PVM]] )&lt;=3,AND(MONTH(Taulukko1[[#This Row],[Alku PVM]] )=3))</f>
        <v>1</v>
      </c>
      <c r="AD762" s="90" t="b">
        <f>OR(MONTH(Taulukko1[[#This Row],[Loppu PVM]] )&lt;=3,AND(MONTH(Taulukko1[[#This Row],[Loppu PVM]] )=3))</f>
        <v>1</v>
      </c>
      <c r="AE762" s="90" t="b">
        <f>OR(MONTH(Taulukko1[[#This Row],[Alku PVM]] )&lt;=9,AND(MONTH(Taulukko1[[#This Row],[Alku PVM]] )=9))</f>
        <v>1</v>
      </c>
      <c r="AF762" s="90" t="b">
        <f>OR(MONTH(Taulukko1[[#This Row],[Loppu PVM]])&lt;=9,AND(MONTH(Taulukko1[[#This Row],[Loppu PVM]] )=9))</f>
        <v>1</v>
      </c>
      <c r="AG762" s="90" t="b">
        <f>OR(MONTH(Taulukko1[[#This Row],[Alku PVM]] )&lt;=6,AND(MONTH(Taulukko1[[#This Row],[Alku PVM]] )=6))</f>
        <v>1</v>
      </c>
      <c r="AH762" s="90" t="b">
        <f>OR(MONTH(Taulukko1[[#This Row],[Loppu PVM]])&lt;=6,AND(MONTH(Taulukko1[[#This Row],[Loppu PVM]] )=6))</f>
        <v>1</v>
      </c>
    </row>
    <row r="763" spans="1:34" ht="12.75" customHeight="1">
      <c r="A763" t="s">
        <v>1971</v>
      </c>
      <c r="B763" s="23">
        <v>39848</v>
      </c>
      <c r="C763" t="s">
        <v>2617</v>
      </c>
      <c r="F763" s="4">
        <v>39871</v>
      </c>
      <c r="G763" s="5">
        <v>0</v>
      </c>
      <c r="H763" s="22">
        <v>75</v>
      </c>
      <c r="I763" s="126" t="str">
        <f>INDEX('TOL2008'!B:B,MATCH(A3687,'TOL2008'!A:A,0))</f>
        <v>08112</v>
      </c>
      <c r="J763" s="126" t="str">
        <f>INDEX(Pääluokka!$H$2:$H$100,MATCH(VALUE(LEFT(Taulukko1[[#This Row],[TOL2008]],2)),Pääluokka!$G$2:$G$100,0))</f>
        <v>Kaivostoiminta ja louhinta</v>
      </c>
      <c r="K763" s="126" t="str">
        <f>INDEX(Pääluokka!$I$2:$I$100,MATCH(VALUE(LEFT(Taulukko1[[#This Row],[TOL2008]],2)),Pääluokka!$G$2:$G$100,0))</f>
        <v>Alkutuotanto (A-B)</v>
      </c>
      <c r="L763" s="41">
        <f t="shared" si="110"/>
        <v>23</v>
      </c>
      <c r="M763" s="43">
        <f t="shared" si="111"/>
        <v>39848</v>
      </c>
      <c r="N763" s="43">
        <f t="shared" si="112"/>
        <v>39871</v>
      </c>
      <c r="O763" s="43">
        <f t="shared" si="113"/>
        <v>39845</v>
      </c>
      <c r="P763" s="43">
        <f t="shared" si="114"/>
        <v>39845</v>
      </c>
      <c r="Q763" s="41">
        <f t="shared" si="115"/>
        <v>2009</v>
      </c>
      <c r="R763" s="41">
        <f t="shared" si="116"/>
        <v>2009</v>
      </c>
      <c r="S763" s="43" t="str">
        <f>YEAR(Taulukko1[[#This Row],[Alku KK]])&amp;"Q"&amp;ROUNDDOWN((MONTH(Taulukko1[[#This Row],[Alku KK]])-1)/3+1,0)</f>
        <v>2009Q1</v>
      </c>
      <c r="T763" s="43" t="str">
        <f>YEAR(Taulukko1[[#This Row],[Loppu KK]])&amp;"Q"&amp;ROUNDDOWN((MONTH(Taulukko1[[#This Row],[Loppu KK]])-1)/3+1,0)</f>
        <v>2009Q1</v>
      </c>
      <c r="U763" s="66">
        <f>IF(COUNT(Taulukko1[[#This Row],[Neuvottelujen alaiset ]])=1,Taulukko1[[#This Row],[Neuvottelujen alaiset ]],Taulukko1[[#This Row],[Vähennystarve]])</f>
        <v>75</v>
      </c>
      <c r="V763" s="44" t="str">
        <f t="shared" si="117"/>
        <v>NA</v>
      </c>
      <c r="W763" s="44">
        <f t="shared" si="118"/>
        <v>0</v>
      </c>
      <c r="X763" s="44" t="str">
        <f t="shared" si="119"/>
        <v>NA</v>
      </c>
      <c r="Y763" s="90" t="b">
        <f>AND(MONTH(Taulukko1[[#This Row],[Alku PVM]] )=6,DAY(Taulukko1[[#This Row],[Alku PVM]] )&gt;19)</f>
        <v>0</v>
      </c>
      <c r="Z763" s="90" t="b">
        <f>AND(MONTH(Taulukko1[[#This Row],[Loppu PVM]] )=6,DAY(Taulukko1[[#This Row],[Loppu PVM]] )&gt;19)</f>
        <v>0</v>
      </c>
      <c r="AA763" s="90" t="b">
        <f>OR(MONTH(Taulukko1[[#This Row],[Alku PVM]] )&lt;=5,AND(MONTH(Taulukko1[[#This Row],[Alku PVM]] )=6,DAY(Taulukko1[[#This Row],[Alku PVM]] )&lt;20))</f>
        <v>1</v>
      </c>
      <c r="AB763" s="90" t="b">
        <f>OR(MONTH(Taulukko1[[#This Row],[Loppu PVM]])&lt;=5,AND(MONTH(Taulukko1[[#This Row],[Loppu PVM]] )=6,DAY(Taulukko1[[#This Row],[Loppu PVM]])&lt;20))</f>
        <v>1</v>
      </c>
      <c r="AC763" s="90" t="b">
        <f>OR(MONTH(Taulukko1[[#This Row],[Alku PVM]] )&lt;=3,AND(MONTH(Taulukko1[[#This Row],[Alku PVM]] )=3))</f>
        <v>1</v>
      </c>
      <c r="AD763" s="90" t="b">
        <f>OR(MONTH(Taulukko1[[#This Row],[Loppu PVM]] )&lt;=3,AND(MONTH(Taulukko1[[#This Row],[Loppu PVM]] )=3))</f>
        <v>1</v>
      </c>
      <c r="AE763" s="90" t="b">
        <f>OR(MONTH(Taulukko1[[#This Row],[Alku PVM]] )&lt;=9,AND(MONTH(Taulukko1[[#This Row],[Alku PVM]] )=9))</f>
        <v>1</v>
      </c>
      <c r="AF763" s="90" t="b">
        <f>OR(MONTH(Taulukko1[[#This Row],[Loppu PVM]])&lt;=9,AND(MONTH(Taulukko1[[#This Row],[Loppu PVM]] )=9))</f>
        <v>1</v>
      </c>
      <c r="AG763" s="90" t="b">
        <f>OR(MONTH(Taulukko1[[#This Row],[Alku PVM]] )&lt;=6,AND(MONTH(Taulukko1[[#This Row],[Alku PVM]] )=6))</f>
        <v>1</v>
      </c>
      <c r="AH763" s="90" t="b">
        <f>OR(MONTH(Taulukko1[[#This Row],[Loppu PVM]])&lt;=6,AND(MONTH(Taulukko1[[#This Row],[Loppu PVM]] )=6))</f>
        <v>1</v>
      </c>
    </row>
    <row r="764" spans="1:34" ht="12.75" customHeight="1">
      <c r="A764" s="64" t="s">
        <v>50</v>
      </c>
      <c r="B764" s="23">
        <v>39848</v>
      </c>
      <c r="C764" t="s">
        <v>2280</v>
      </c>
      <c r="F764" s="4">
        <v>39876</v>
      </c>
      <c r="G764" s="5"/>
      <c r="H764" s="22">
        <v>820</v>
      </c>
      <c r="I764" s="126">
        <f>INDEX('TOL2008'!B:B,MATCH(A764,'TOL2008'!A:A,0))</f>
        <v>17120</v>
      </c>
      <c r="J764" s="126" t="str">
        <f>INDEX(Pääluokka!$H$2:$H$100,MATCH(VALUE(LEFT(Taulukko1[[#This Row],[TOL2008]],2)),Pääluokka!$G$2:$G$100,0))</f>
        <v>Teollisuus</v>
      </c>
      <c r="K764" s="126" t="str">
        <f>INDEX(Pääluokka!$I$2:$I$100,MATCH(VALUE(LEFT(Taulukko1[[#This Row],[TOL2008]],2)),Pääluokka!$G$2:$G$100,0))</f>
        <v>Teollisuus (C-E)</v>
      </c>
      <c r="L764" s="41">
        <f t="shared" si="110"/>
        <v>28</v>
      </c>
      <c r="M764" s="43">
        <f t="shared" si="111"/>
        <v>39848</v>
      </c>
      <c r="N764" s="43">
        <f t="shared" si="112"/>
        <v>39876</v>
      </c>
      <c r="O764" s="43">
        <f t="shared" si="113"/>
        <v>39845</v>
      </c>
      <c r="P764" s="43">
        <f t="shared" si="114"/>
        <v>39873</v>
      </c>
      <c r="Q764" s="41">
        <f t="shared" si="115"/>
        <v>2009</v>
      </c>
      <c r="R764" s="41">
        <f t="shared" si="116"/>
        <v>2009</v>
      </c>
      <c r="S764" s="43" t="str">
        <f>YEAR(Taulukko1[[#This Row],[Alku KK]])&amp;"Q"&amp;ROUNDDOWN((MONTH(Taulukko1[[#This Row],[Alku KK]])-1)/3+1,0)</f>
        <v>2009Q1</v>
      </c>
      <c r="T764" s="43" t="str">
        <f>YEAR(Taulukko1[[#This Row],[Loppu KK]])&amp;"Q"&amp;ROUNDDOWN((MONTH(Taulukko1[[#This Row],[Loppu KK]])-1)/3+1,0)</f>
        <v>2009Q1</v>
      </c>
      <c r="U764" s="66">
        <f>IF(COUNT(Taulukko1[[#This Row],[Neuvottelujen alaiset ]])=1,Taulukko1[[#This Row],[Neuvottelujen alaiset ]],Taulukko1[[#This Row],[Vähennystarve]])</f>
        <v>820</v>
      </c>
      <c r="V764" s="44" t="str">
        <f t="shared" si="117"/>
        <v>NA</v>
      </c>
      <c r="W764" s="44" t="str">
        <f t="shared" si="118"/>
        <v>NA</v>
      </c>
      <c r="X764" s="44" t="str">
        <f t="shared" si="119"/>
        <v>NA</v>
      </c>
      <c r="Y764" s="90" t="b">
        <f>AND(MONTH(Taulukko1[[#This Row],[Alku PVM]] )=6,DAY(Taulukko1[[#This Row],[Alku PVM]] )&gt;19)</f>
        <v>0</v>
      </c>
      <c r="Z764" s="90" t="b">
        <f>AND(MONTH(Taulukko1[[#This Row],[Loppu PVM]] )=6,DAY(Taulukko1[[#This Row],[Loppu PVM]] )&gt;19)</f>
        <v>0</v>
      </c>
      <c r="AA764" s="90" t="b">
        <f>OR(MONTH(Taulukko1[[#This Row],[Alku PVM]] )&lt;=5,AND(MONTH(Taulukko1[[#This Row],[Alku PVM]] )=6,DAY(Taulukko1[[#This Row],[Alku PVM]] )&lt;20))</f>
        <v>1</v>
      </c>
      <c r="AB764" s="90" t="b">
        <f>OR(MONTH(Taulukko1[[#This Row],[Loppu PVM]])&lt;=5,AND(MONTH(Taulukko1[[#This Row],[Loppu PVM]] )=6,DAY(Taulukko1[[#This Row],[Loppu PVM]])&lt;20))</f>
        <v>1</v>
      </c>
      <c r="AC764" s="90" t="b">
        <f>OR(MONTH(Taulukko1[[#This Row],[Alku PVM]] )&lt;=3,AND(MONTH(Taulukko1[[#This Row],[Alku PVM]] )=3))</f>
        <v>1</v>
      </c>
      <c r="AD764" s="90" t="b">
        <f>OR(MONTH(Taulukko1[[#This Row],[Loppu PVM]] )&lt;=3,AND(MONTH(Taulukko1[[#This Row],[Loppu PVM]] )=3))</f>
        <v>1</v>
      </c>
      <c r="AE764" s="90" t="b">
        <f>OR(MONTH(Taulukko1[[#This Row],[Alku PVM]] )&lt;=9,AND(MONTH(Taulukko1[[#This Row],[Alku PVM]] )=9))</f>
        <v>1</v>
      </c>
      <c r="AF764" s="90" t="b">
        <f>OR(MONTH(Taulukko1[[#This Row],[Loppu PVM]])&lt;=9,AND(MONTH(Taulukko1[[#This Row],[Loppu PVM]] )=9))</f>
        <v>1</v>
      </c>
      <c r="AG764" s="90" t="b">
        <f>OR(MONTH(Taulukko1[[#This Row],[Alku PVM]] )&lt;=6,AND(MONTH(Taulukko1[[#This Row],[Alku PVM]] )=6))</f>
        <v>1</v>
      </c>
      <c r="AH764" s="90" t="b">
        <f>OR(MONTH(Taulukko1[[#This Row],[Loppu PVM]])&lt;=6,AND(MONTH(Taulukko1[[#This Row],[Loppu PVM]] )=6))</f>
        <v>1</v>
      </c>
    </row>
    <row r="765" spans="1:34" ht="12.75" customHeight="1">
      <c r="A765" t="s">
        <v>3045</v>
      </c>
      <c r="B765" s="23">
        <v>39849</v>
      </c>
      <c r="C765" t="s">
        <v>3044</v>
      </c>
      <c r="F765" s="4"/>
      <c r="G765" s="5"/>
      <c r="H765" s="16">
        <v>200</v>
      </c>
      <c r="I765" s="126" t="e">
        <f>INDEX('TOL2008'!B:B,MATCH(A765,'TOL2008'!A:A,0))</f>
        <v>#N/A</v>
      </c>
      <c r="J765" s="126" t="e">
        <f>INDEX(Pääluokka!$H$2:$H$100,MATCH(VALUE(LEFT(Taulukko1[[#This Row],[TOL2008]],2)),Pääluokka!$G$2:$G$100,0))</f>
        <v>#N/A</v>
      </c>
      <c r="K765" s="126" t="e">
        <f>INDEX(Pääluokka!$I$2:$I$100,MATCH(VALUE(LEFT(Taulukko1[[#This Row],[TOL2008]],2)),Pääluokka!$G$2:$G$100,0))</f>
        <v>#N/A</v>
      </c>
      <c r="L765" s="41" t="str">
        <f t="shared" si="110"/>
        <v>NA</v>
      </c>
      <c r="M765" s="43">
        <f t="shared" si="111"/>
        <v>39849</v>
      </c>
      <c r="N765" s="43">
        <f t="shared" si="112"/>
        <v>39900</v>
      </c>
      <c r="O765" s="43">
        <f t="shared" si="113"/>
        <v>39845</v>
      </c>
      <c r="P765" s="43">
        <f t="shared" si="114"/>
        <v>39873</v>
      </c>
      <c r="Q765" s="41">
        <f t="shared" si="115"/>
        <v>2009</v>
      </c>
      <c r="R765" s="41">
        <f t="shared" si="116"/>
        <v>2009</v>
      </c>
      <c r="S765" s="43" t="str">
        <f>YEAR(Taulukko1[[#This Row],[Alku KK]])&amp;"Q"&amp;ROUNDDOWN((MONTH(Taulukko1[[#This Row],[Alku KK]])-1)/3+1,0)</f>
        <v>2009Q1</v>
      </c>
      <c r="T765" s="43" t="str">
        <f>YEAR(Taulukko1[[#This Row],[Loppu KK]])&amp;"Q"&amp;ROUNDDOWN((MONTH(Taulukko1[[#This Row],[Loppu KK]])-1)/3+1,0)</f>
        <v>2009Q1</v>
      </c>
      <c r="U765" s="66">
        <f>IF(COUNT(Taulukko1[[#This Row],[Neuvottelujen alaiset ]])=1,Taulukko1[[#This Row],[Neuvottelujen alaiset ]],Taulukko1[[#This Row],[Vähennystarve]])</f>
        <v>200</v>
      </c>
      <c r="V765" s="44" t="str">
        <f t="shared" si="117"/>
        <v>NA</v>
      </c>
      <c r="W765" s="44" t="str">
        <f t="shared" si="118"/>
        <v>NA</v>
      </c>
      <c r="X765" s="44" t="str">
        <f t="shared" si="119"/>
        <v>NA</v>
      </c>
      <c r="Y765" s="90" t="b">
        <f>AND(MONTH(Taulukko1[[#This Row],[Alku PVM]] )=6,DAY(Taulukko1[[#This Row],[Alku PVM]] )&gt;19)</f>
        <v>0</v>
      </c>
      <c r="Z765" s="90" t="b">
        <f>AND(MONTH(Taulukko1[[#This Row],[Loppu PVM]] )=6,DAY(Taulukko1[[#This Row],[Loppu PVM]] )&gt;19)</f>
        <v>0</v>
      </c>
      <c r="AA765" s="90" t="b">
        <f>OR(MONTH(Taulukko1[[#This Row],[Alku PVM]] )&lt;=5,AND(MONTH(Taulukko1[[#This Row],[Alku PVM]] )=6,DAY(Taulukko1[[#This Row],[Alku PVM]] )&lt;20))</f>
        <v>1</v>
      </c>
      <c r="AB765" s="90" t="b">
        <f>OR(MONTH(Taulukko1[[#This Row],[Loppu PVM]])&lt;=5,AND(MONTH(Taulukko1[[#This Row],[Loppu PVM]] )=6,DAY(Taulukko1[[#This Row],[Loppu PVM]])&lt;20))</f>
        <v>1</v>
      </c>
      <c r="AC765" s="90" t="b">
        <f>OR(MONTH(Taulukko1[[#This Row],[Alku PVM]] )&lt;=3,AND(MONTH(Taulukko1[[#This Row],[Alku PVM]] )=3))</f>
        <v>1</v>
      </c>
      <c r="AD765" s="90" t="b">
        <f>OR(MONTH(Taulukko1[[#This Row],[Loppu PVM]] )&lt;=3,AND(MONTH(Taulukko1[[#This Row],[Loppu PVM]] )=3))</f>
        <v>1</v>
      </c>
      <c r="AE765" s="90" t="b">
        <f>OR(MONTH(Taulukko1[[#This Row],[Alku PVM]] )&lt;=9,AND(MONTH(Taulukko1[[#This Row],[Alku PVM]] )=9))</f>
        <v>1</v>
      </c>
      <c r="AF765" s="90" t="b">
        <f>OR(MONTH(Taulukko1[[#This Row],[Loppu PVM]])&lt;=9,AND(MONTH(Taulukko1[[#This Row],[Loppu PVM]] )=9))</f>
        <v>1</v>
      </c>
      <c r="AG765" s="90" t="b">
        <f>OR(MONTH(Taulukko1[[#This Row],[Alku PVM]] )&lt;=6,AND(MONTH(Taulukko1[[#This Row],[Alku PVM]] )=6))</f>
        <v>1</v>
      </c>
      <c r="AH765" s="90" t="b">
        <f>OR(MONTH(Taulukko1[[#This Row],[Loppu PVM]])&lt;=6,AND(MONTH(Taulukko1[[#This Row],[Loppu PVM]] )=6))</f>
        <v>1</v>
      </c>
    </row>
    <row r="766" spans="1:34" ht="12.75" customHeight="1">
      <c r="A766" t="s">
        <v>1938</v>
      </c>
      <c r="B766" s="23">
        <v>39849</v>
      </c>
      <c r="C766" t="s">
        <v>2528</v>
      </c>
      <c r="F766" s="4">
        <v>39864</v>
      </c>
      <c r="G766" s="5">
        <v>0</v>
      </c>
      <c r="H766" s="22">
        <v>109</v>
      </c>
      <c r="I766" s="126" t="e">
        <f>INDEX('TOL2008'!B:B,MATCH(A766,'TOL2008'!A:A,0))</f>
        <v>#N/A</v>
      </c>
      <c r="J766" s="126" t="e">
        <f>INDEX(Pääluokka!$H$2:$H$100,MATCH(VALUE(LEFT(Taulukko1[[#This Row],[TOL2008]],2)),Pääluokka!$G$2:$G$100,0))</f>
        <v>#N/A</v>
      </c>
      <c r="K766" s="126" t="e">
        <f>INDEX(Pääluokka!$I$2:$I$100,MATCH(VALUE(LEFT(Taulukko1[[#This Row],[TOL2008]],2)),Pääluokka!$G$2:$G$100,0))</f>
        <v>#N/A</v>
      </c>
      <c r="L766" s="41">
        <f t="shared" si="110"/>
        <v>15</v>
      </c>
      <c r="M766" s="43">
        <f t="shared" si="111"/>
        <v>39849</v>
      </c>
      <c r="N766" s="43">
        <f t="shared" si="112"/>
        <v>39864</v>
      </c>
      <c r="O766" s="43">
        <f t="shared" si="113"/>
        <v>39845</v>
      </c>
      <c r="P766" s="43">
        <f t="shared" si="114"/>
        <v>39845</v>
      </c>
      <c r="Q766" s="41">
        <f t="shared" si="115"/>
        <v>2009</v>
      </c>
      <c r="R766" s="41">
        <f t="shared" si="116"/>
        <v>2009</v>
      </c>
      <c r="S766" s="43" t="str">
        <f>YEAR(Taulukko1[[#This Row],[Alku KK]])&amp;"Q"&amp;ROUNDDOWN((MONTH(Taulukko1[[#This Row],[Alku KK]])-1)/3+1,0)</f>
        <v>2009Q1</v>
      </c>
      <c r="T766" s="43" t="str">
        <f>YEAR(Taulukko1[[#This Row],[Loppu KK]])&amp;"Q"&amp;ROUNDDOWN((MONTH(Taulukko1[[#This Row],[Loppu KK]])-1)/3+1,0)</f>
        <v>2009Q1</v>
      </c>
      <c r="U766" s="66">
        <f>IF(COUNT(Taulukko1[[#This Row],[Neuvottelujen alaiset ]])=1,Taulukko1[[#This Row],[Neuvottelujen alaiset ]],Taulukko1[[#This Row],[Vähennystarve]])</f>
        <v>109</v>
      </c>
      <c r="V766" s="44" t="str">
        <f t="shared" si="117"/>
        <v>NA</v>
      </c>
      <c r="W766" s="44">
        <f t="shared" si="118"/>
        <v>0</v>
      </c>
      <c r="X766" s="44" t="str">
        <f t="shared" si="119"/>
        <v>NA</v>
      </c>
      <c r="Y766" s="90" t="b">
        <f>AND(MONTH(Taulukko1[[#This Row],[Alku PVM]] )=6,DAY(Taulukko1[[#This Row],[Alku PVM]] )&gt;19)</f>
        <v>0</v>
      </c>
      <c r="Z766" s="90" t="b">
        <f>AND(MONTH(Taulukko1[[#This Row],[Loppu PVM]] )=6,DAY(Taulukko1[[#This Row],[Loppu PVM]] )&gt;19)</f>
        <v>0</v>
      </c>
      <c r="AA766" s="90" t="b">
        <f>OR(MONTH(Taulukko1[[#This Row],[Alku PVM]] )&lt;=5,AND(MONTH(Taulukko1[[#This Row],[Alku PVM]] )=6,DAY(Taulukko1[[#This Row],[Alku PVM]] )&lt;20))</f>
        <v>1</v>
      </c>
      <c r="AB766" s="90" t="b">
        <f>OR(MONTH(Taulukko1[[#This Row],[Loppu PVM]])&lt;=5,AND(MONTH(Taulukko1[[#This Row],[Loppu PVM]] )=6,DAY(Taulukko1[[#This Row],[Loppu PVM]])&lt;20))</f>
        <v>1</v>
      </c>
      <c r="AC766" s="90" t="b">
        <f>OR(MONTH(Taulukko1[[#This Row],[Alku PVM]] )&lt;=3,AND(MONTH(Taulukko1[[#This Row],[Alku PVM]] )=3))</f>
        <v>1</v>
      </c>
      <c r="AD766" s="90" t="b">
        <f>OR(MONTH(Taulukko1[[#This Row],[Loppu PVM]] )&lt;=3,AND(MONTH(Taulukko1[[#This Row],[Loppu PVM]] )=3))</f>
        <v>1</v>
      </c>
      <c r="AE766" s="90" t="b">
        <f>OR(MONTH(Taulukko1[[#This Row],[Alku PVM]] )&lt;=9,AND(MONTH(Taulukko1[[#This Row],[Alku PVM]] )=9))</f>
        <v>1</v>
      </c>
      <c r="AF766" s="90" t="b">
        <f>OR(MONTH(Taulukko1[[#This Row],[Loppu PVM]])&lt;=9,AND(MONTH(Taulukko1[[#This Row],[Loppu PVM]] )=9))</f>
        <v>1</v>
      </c>
      <c r="AG766" s="90" t="b">
        <f>OR(MONTH(Taulukko1[[#This Row],[Alku PVM]] )&lt;=6,AND(MONTH(Taulukko1[[#This Row],[Alku PVM]] )=6))</f>
        <v>1</v>
      </c>
      <c r="AH766" s="90" t="b">
        <f>OR(MONTH(Taulukko1[[#This Row],[Loppu PVM]])&lt;=6,AND(MONTH(Taulukko1[[#This Row],[Loppu PVM]] )=6))</f>
        <v>1</v>
      </c>
    </row>
    <row r="767" spans="1:34" ht="12.75" customHeight="1">
      <c r="A767" t="s">
        <v>2431</v>
      </c>
      <c r="B767" s="23">
        <v>39849</v>
      </c>
      <c r="C767" t="s">
        <v>2430</v>
      </c>
      <c r="E767" s="62">
        <v>20</v>
      </c>
      <c r="F767" s="4">
        <v>39898</v>
      </c>
      <c r="G767" s="5">
        <v>22</v>
      </c>
      <c r="H767" s="16">
        <v>152</v>
      </c>
      <c r="I767" s="126" t="e">
        <f>INDEX('TOL2008'!B:B,MATCH(A767,'TOL2008'!A:A,0))</f>
        <v>#N/A</v>
      </c>
      <c r="J767" s="126" t="e">
        <f>INDEX(Pääluokka!$H$2:$H$100,MATCH(VALUE(LEFT(Taulukko1[[#This Row],[TOL2008]],2)),Pääluokka!$G$2:$G$100,0))</f>
        <v>#N/A</v>
      </c>
      <c r="K767" s="126" t="e">
        <f>INDEX(Pääluokka!$I$2:$I$100,MATCH(VALUE(LEFT(Taulukko1[[#This Row],[TOL2008]],2)),Pääluokka!$G$2:$G$100,0))</f>
        <v>#N/A</v>
      </c>
      <c r="L767" s="41">
        <f t="shared" si="110"/>
        <v>49</v>
      </c>
      <c r="M767" s="43">
        <f t="shared" si="111"/>
        <v>39849</v>
      </c>
      <c r="N767" s="43">
        <f t="shared" si="112"/>
        <v>39898</v>
      </c>
      <c r="O767" s="43">
        <f t="shared" si="113"/>
        <v>39845</v>
      </c>
      <c r="P767" s="43">
        <f t="shared" si="114"/>
        <v>39873</v>
      </c>
      <c r="Q767" s="41">
        <f t="shared" si="115"/>
        <v>2009</v>
      </c>
      <c r="R767" s="41">
        <f t="shared" si="116"/>
        <v>2009</v>
      </c>
      <c r="S767" s="43" t="str">
        <f>YEAR(Taulukko1[[#This Row],[Alku KK]])&amp;"Q"&amp;ROUNDDOWN((MONTH(Taulukko1[[#This Row],[Alku KK]])-1)/3+1,0)</f>
        <v>2009Q1</v>
      </c>
      <c r="T767" s="43" t="str">
        <f>YEAR(Taulukko1[[#This Row],[Loppu KK]])&amp;"Q"&amp;ROUNDDOWN((MONTH(Taulukko1[[#This Row],[Loppu KK]])-1)/3+1,0)</f>
        <v>2009Q1</v>
      </c>
      <c r="U767" s="66">
        <f>IF(COUNT(Taulukko1[[#This Row],[Neuvottelujen alaiset ]])=1,Taulukko1[[#This Row],[Neuvottelujen alaiset ]],Taulukko1[[#This Row],[Vähennystarve]])</f>
        <v>152</v>
      </c>
      <c r="V767" s="44">
        <f t="shared" si="117"/>
        <v>0.13157894736842105</v>
      </c>
      <c r="W767" s="44">
        <f t="shared" si="118"/>
        <v>0.14473684210526316</v>
      </c>
      <c r="X767" s="44">
        <f t="shared" si="119"/>
        <v>1.1000000000000001</v>
      </c>
      <c r="Y767" s="90" t="b">
        <f>AND(MONTH(Taulukko1[[#This Row],[Alku PVM]] )=6,DAY(Taulukko1[[#This Row],[Alku PVM]] )&gt;19)</f>
        <v>0</v>
      </c>
      <c r="Z767" s="90" t="b">
        <f>AND(MONTH(Taulukko1[[#This Row],[Loppu PVM]] )=6,DAY(Taulukko1[[#This Row],[Loppu PVM]] )&gt;19)</f>
        <v>0</v>
      </c>
      <c r="AA767" s="90" t="b">
        <f>OR(MONTH(Taulukko1[[#This Row],[Alku PVM]] )&lt;=5,AND(MONTH(Taulukko1[[#This Row],[Alku PVM]] )=6,DAY(Taulukko1[[#This Row],[Alku PVM]] )&lt;20))</f>
        <v>1</v>
      </c>
      <c r="AB767" s="90" t="b">
        <f>OR(MONTH(Taulukko1[[#This Row],[Loppu PVM]])&lt;=5,AND(MONTH(Taulukko1[[#This Row],[Loppu PVM]] )=6,DAY(Taulukko1[[#This Row],[Loppu PVM]])&lt;20))</f>
        <v>1</v>
      </c>
      <c r="AC767" s="90" t="b">
        <f>OR(MONTH(Taulukko1[[#This Row],[Alku PVM]] )&lt;=3,AND(MONTH(Taulukko1[[#This Row],[Alku PVM]] )=3))</f>
        <v>1</v>
      </c>
      <c r="AD767" s="90" t="b">
        <f>OR(MONTH(Taulukko1[[#This Row],[Loppu PVM]] )&lt;=3,AND(MONTH(Taulukko1[[#This Row],[Loppu PVM]] )=3))</f>
        <v>1</v>
      </c>
      <c r="AE767" s="90" t="b">
        <f>OR(MONTH(Taulukko1[[#This Row],[Alku PVM]] )&lt;=9,AND(MONTH(Taulukko1[[#This Row],[Alku PVM]] )=9))</f>
        <v>1</v>
      </c>
      <c r="AF767" s="90" t="b">
        <f>OR(MONTH(Taulukko1[[#This Row],[Loppu PVM]])&lt;=9,AND(MONTH(Taulukko1[[#This Row],[Loppu PVM]] )=9))</f>
        <v>1</v>
      </c>
      <c r="AG767" s="90" t="b">
        <f>OR(MONTH(Taulukko1[[#This Row],[Alku PVM]] )&lt;=6,AND(MONTH(Taulukko1[[#This Row],[Alku PVM]] )=6))</f>
        <v>1</v>
      </c>
      <c r="AH767" s="90" t="b">
        <f>OR(MONTH(Taulukko1[[#This Row],[Loppu PVM]])&lt;=6,AND(MONTH(Taulukko1[[#This Row],[Loppu PVM]] )=6))</f>
        <v>1</v>
      </c>
    </row>
    <row r="768" spans="1:34" ht="12.75" customHeight="1">
      <c r="A768" t="s">
        <v>2357</v>
      </c>
      <c r="B768" s="23">
        <v>39849</v>
      </c>
      <c r="C768" t="s">
        <v>2356</v>
      </c>
      <c r="F768" s="4">
        <v>39870</v>
      </c>
      <c r="G768" s="5">
        <v>0</v>
      </c>
      <c r="H768" s="22">
        <v>34</v>
      </c>
      <c r="I768" s="126" t="e">
        <f>INDEX('TOL2008'!B:B,MATCH(A768,'TOL2008'!A:A,0))</f>
        <v>#N/A</v>
      </c>
      <c r="J768" s="126" t="e">
        <f>INDEX(Pääluokka!$H$2:$H$100,MATCH(VALUE(LEFT(Taulukko1[[#This Row],[TOL2008]],2)),Pääluokka!$G$2:$G$100,0))</f>
        <v>#N/A</v>
      </c>
      <c r="K768" s="126" t="e">
        <f>INDEX(Pääluokka!$I$2:$I$100,MATCH(VALUE(LEFT(Taulukko1[[#This Row],[TOL2008]],2)),Pääluokka!$G$2:$G$100,0))</f>
        <v>#N/A</v>
      </c>
      <c r="L768" s="41">
        <f t="shared" si="110"/>
        <v>21</v>
      </c>
      <c r="M768" s="43">
        <f t="shared" si="111"/>
        <v>39849</v>
      </c>
      <c r="N768" s="43">
        <f t="shared" si="112"/>
        <v>39870</v>
      </c>
      <c r="O768" s="43">
        <f t="shared" si="113"/>
        <v>39845</v>
      </c>
      <c r="P768" s="43">
        <f t="shared" si="114"/>
        <v>39845</v>
      </c>
      <c r="Q768" s="41">
        <f t="shared" si="115"/>
        <v>2009</v>
      </c>
      <c r="R768" s="41">
        <f t="shared" si="116"/>
        <v>2009</v>
      </c>
      <c r="S768" s="43" t="str">
        <f>YEAR(Taulukko1[[#This Row],[Alku KK]])&amp;"Q"&amp;ROUNDDOWN((MONTH(Taulukko1[[#This Row],[Alku KK]])-1)/3+1,0)</f>
        <v>2009Q1</v>
      </c>
      <c r="T768" s="43" t="str">
        <f>YEAR(Taulukko1[[#This Row],[Loppu KK]])&amp;"Q"&amp;ROUNDDOWN((MONTH(Taulukko1[[#This Row],[Loppu KK]])-1)/3+1,0)</f>
        <v>2009Q1</v>
      </c>
      <c r="U768" s="66">
        <f>IF(COUNT(Taulukko1[[#This Row],[Neuvottelujen alaiset ]])=1,Taulukko1[[#This Row],[Neuvottelujen alaiset ]],Taulukko1[[#This Row],[Vähennystarve]])</f>
        <v>34</v>
      </c>
      <c r="V768" s="44" t="str">
        <f t="shared" si="117"/>
        <v>NA</v>
      </c>
      <c r="W768" s="44">
        <f t="shared" si="118"/>
        <v>0</v>
      </c>
      <c r="X768" s="44" t="str">
        <f t="shared" si="119"/>
        <v>NA</v>
      </c>
      <c r="Y768" s="90" t="b">
        <f>AND(MONTH(Taulukko1[[#This Row],[Alku PVM]] )=6,DAY(Taulukko1[[#This Row],[Alku PVM]] )&gt;19)</f>
        <v>0</v>
      </c>
      <c r="Z768" s="90" t="b">
        <f>AND(MONTH(Taulukko1[[#This Row],[Loppu PVM]] )=6,DAY(Taulukko1[[#This Row],[Loppu PVM]] )&gt;19)</f>
        <v>0</v>
      </c>
      <c r="AA768" s="90" t="b">
        <f>OR(MONTH(Taulukko1[[#This Row],[Alku PVM]] )&lt;=5,AND(MONTH(Taulukko1[[#This Row],[Alku PVM]] )=6,DAY(Taulukko1[[#This Row],[Alku PVM]] )&lt;20))</f>
        <v>1</v>
      </c>
      <c r="AB768" s="90" t="b">
        <f>OR(MONTH(Taulukko1[[#This Row],[Loppu PVM]])&lt;=5,AND(MONTH(Taulukko1[[#This Row],[Loppu PVM]] )=6,DAY(Taulukko1[[#This Row],[Loppu PVM]])&lt;20))</f>
        <v>1</v>
      </c>
      <c r="AC768" s="90" t="b">
        <f>OR(MONTH(Taulukko1[[#This Row],[Alku PVM]] )&lt;=3,AND(MONTH(Taulukko1[[#This Row],[Alku PVM]] )=3))</f>
        <v>1</v>
      </c>
      <c r="AD768" s="90" t="b">
        <f>OR(MONTH(Taulukko1[[#This Row],[Loppu PVM]] )&lt;=3,AND(MONTH(Taulukko1[[#This Row],[Loppu PVM]] )=3))</f>
        <v>1</v>
      </c>
      <c r="AE768" s="90" t="b">
        <f>OR(MONTH(Taulukko1[[#This Row],[Alku PVM]] )&lt;=9,AND(MONTH(Taulukko1[[#This Row],[Alku PVM]] )=9))</f>
        <v>1</v>
      </c>
      <c r="AF768" s="90" t="b">
        <f>OR(MONTH(Taulukko1[[#This Row],[Loppu PVM]])&lt;=9,AND(MONTH(Taulukko1[[#This Row],[Loppu PVM]] )=9))</f>
        <v>1</v>
      </c>
      <c r="AG768" s="90" t="b">
        <f>OR(MONTH(Taulukko1[[#This Row],[Alku PVM]] )&lt;=6,AND(MONTH(Taulukko1[[#This Row],[Alku PVM]] )=6))</f>
        <v>1</v>
      </c>
      <c r="AH768" s="90" t="b">
        <f>OR(MONTH(Taulukko1[[#This Row],[Loppu PVM]])&lt;=6,AND(MONTH(Taulukko1[[#This Row],[Loppu PVM]] )=6))</f>
        <v>1</v>
      </c>
    </row>
    <row r="769" spans="1:34" ht="12.75" customHeight="1">
      <c r="A769" t="s">
        <v>1111</v>
      </c>
      <c r="B769" s="23">
        <v>39850</v>
      </c>
      <c r="C769" t="s">
        <v>2791</v>
      </c>
      <c r="F769" s="4"/>
      <c r="G769" s="5"/>
      <c r="H769" s="16">
        <v>20</v>
      </c>
      <c r="I769" s="126">
        <f>INDEX('TOL2008'!B:B,MATCH(A769,'TOL2008'!A:A,0))</f>
        <v>16220</v>
      </c>
      <c r="J769" s="126" t="str">
        <f>INDEX(Pääluokka!$H$2:$H$100,MATCH(VALUE(LEFT(Taulukko1[[#This Row],[TOL2008]],2)),Pääluokka!$G$2:$G$100,0))</f>
        <v>Teollisuus</v>
      </c>
      <c r="K769" s="126" t="str">
        <f>INDEX(Pääluokka!$I$2:$I$100,MATCH(VALUE(LEFT(Taulukko1[[#This Row],[TOL2008]],2)),Pääluokka!$G$2:$G$100,0))</f>
        <v>Teollisuus (C-E)</v>
      </c>
      <c r="L769" s="41" t="str">
        <f t="shared" si="110"/>
        <v>NA</v>
      </c>
      <c r="M769" s="43">
        <f t="shared" si="111"/>
        <v>39850</v>
      </c>
      <c r="N769" s="43">
        <f t="shared" si="112"/>
        <v>39901</v>
      </c>
      <c r="O769" s="43">
        <f t="shared" si="113"/>
        <v>39845</v>
      </c>
      <c r="P769" s="43">
        <f t="shared" si="114"/>
        <v>39873</v>
      </c>
      <c r="Q769" s="41">
        <f t="shared" si="115"/>
        <v>2009</v>
      </c>
      <c r="R769" s="41">
        <f t="shared" si="116"/>
        <v>2009</v>
      </c>
      <c r="S769" s="43" t="str">
        <f>YEAR(Taulukko1[[#This Row],[Alku KK]])&amp;"Q"&amp;ROUNDDOWN((MONTH(Taulukko1[[#This Row],[Alku KK]])-1)/3+1,0)</f>
        <v>2009Q1</v>
      </c>
      <c r="T769" s="43" t="str">
        <f>YEAR(Taulukko1[[#This Row],[Loppu KK]])&amp;"Q"&amp;ROUNDDOWN((MONTH(Taulukko1[[#This Row],[Loppu KK]])-1)/3+1,0)</f>
        <v>2009Q1</v>
      </c>
      <c r="U769" s="66">
        <f>IF(COUNT(Taulukko1[[#This Row],[Neuvottelujen alaiset ]])=1,Taulukko1[[#This Row],[Neuvottelujen alaiset ]],Taulukko1[[#This Row],[Vähennystarve]])</f>
        <v>20</v>
      </c>
      <c r="V769" s="44" t="str">
        <f t="shared" si="117"/>
        <v>NA</v>
      </c>
      <c r="W769" s="44" t="str">
        <f t="shared" si="118"/>
        <v>NA</v>
      </c>
      <c r="X769" s="44" t="str">
        <f t="shared" si="119"/>
        <v>NA</v>
      </c>
      <c r="Y769" s="90" t="b">
        <f>AND(MONTH(Taulukko1[[#This Row],[Alku PVM]] )=6,DAY(Taulukko1[[#This Row],[Alku PVM]] )&gt;19)</f>
        <v>0</v>
      </c>
      <c r="Z769" s="90" t="b">
        <f>AND(MONTH(Taulukko1[[#This Row],[Loppu PVM]] )=6,DAY(Taulukko1[[#This Row],[Loppu PVM]] )&gt;19)</f>
        <v>0</v>
      </c>
      <c r="AA769" s="90" t="b">
        <f>OR(MONTH(Taulukko1[[#This Row],[Alku PVM]] )&lt;=5,AND(MONTH(Taulukko1[[#This Row],[Alku PVM]] )=6,DAY(Taulukko1[[#This Row],[Alku PVM]] )&lt;20))</f>
        <v>1</v>
      </c>
      <c r="AB769" s="90" t="b">
        <f>OR(MONTH(Taulukko1[[#This Row],[Loppu PVM]])&lt;=5,AND(MONTH(Taulukko1[[#This Row],[Loppu PVM]] )=6,DAY(Taulukko1[[#This Row],[Loppu PVM]])&lt;20))</f>
        <v>1</v>
      </c>
      <c r="AC769" s="90" t="b">
        <f>OR(MONTH(Taulukko1[[#This Row],[Alku PVM]] )&lt;=3,AND(MONTH(Taulukko1[[#This Row],[Alku PVM]] )=3))</f>
        <v>1</v>
      </c>
      <c r="AD769" s="90" t="b">
        <f>OR(MONTH(Taulukko1[[#This Row],[Loppu PVM]] )&lt;=3,AND(MONTH(Taulukko1[[#This Row],[Loppu PVM]] )=3))</f>
        <v>1</v>
      </c>
      <c r="AE769" s="90" t="b">
        <f>OR(MONTH(Taulukko1[[#This Row],[Alku PVM]] )&lt;=9,AND(MONTH(Taulukko1[[#This Row],[Alku PVM]] )=9))</f>
        <v>1</v>
      </c>
      <c r="AF769" s="90" t="b">
        <f>OR(MONTH(Taulukko1[[#This Row],[Loppu PVM]])&lt;=9,AND(MONTH(Taulukko1[[#This Row],[Loppu PVM]] )=9))</f>
        <v>1</v>
      </c>
      <c r="AG769" s="90" t="b">
        <f>OR(MONTH(Taulukko1[[#This Row],[Alku PVM]] )&lt;=6,AND(MONTH(Taulukko1[[#This Row],[Alku PVM]] )=6))</f>
        <v>1</v>
      </c>
      <c r="AH769" s="90" t="b">
        <f>OR(MONTH(Taulukko1[[#This Row],[Loppu PVM]])&lt;=6,AND(MONTH(Taulukko1[[#This Row],[Loppu PVM]] )=6))</f>
        <v>1</v>
      </c>
    </row>
    <row r="770" spans="1:34" ht="12.75" customHeight="1">
      <c r="A770" t="s">
        <v>2554</v>
      </c>
      <c r="B770" s="23">
        <v>39850</v>
      </c>
      <c r="C770" t="s">
        <v>2556</v>
      </c>
      <c r="F770" s="4">
        <v>39898</v>
      </c>
      <c r="G770" s="5">
        <v>43</v>
      </c>
      <c r="H770" s="22">
        <v>576</v>
      </c>
      <c r="I770" s="126" t="e">
        <f>INDEX('TOL2008'!B:B,MATCH(A770,'TOL2008'!A:A,0))</f>
        <v>#N/A</v>
      </c>
      <c r="J770" s="126" t="e">
        <f>INDEX(Pääluokka!$H$2:$H$100,MATCH(VALUE(LEFT(Taulukko1[[#This Row],[TOL2008]],2)),Pääluokka!$G$2:$G$100,0))</f>
        <v>#N/A</v>
      </c>
      <c r="K770" s="126" t="e">
        <f>INDEX(Pääluokka!$I$2:$I$100,MATCH(VALUE(LEFT(Taulukko1[[#This Row],[TOL2008]],2)),Pääluokka!$G$2:$G$100,0))</f>
        <v>#N/A</v>
      </c>
      <c r="L770" s="41">
        <f t="shared" si="110"/>
        <v>48</v>
      </c>
      <c r="M770" s="43">
        <f t="shared" si="111"/>
        <v>39850</v>
      </c>
      <c r="N770" s="43">
        <f t="shared" si="112"/>
        <v>39898</v>
      </c>
      <c r="O770" s="43">
        <f t="shared" si="113"/>
        <v>39845</v>
      </c>
      <c r="P770" s="43">
        <f t="shared" si="114"/>
        <v>39873</v>
      </c>
      <c r="Q770" s="41">
        <f t="shared" si="115"/>
        <v>2009</v>
      </c>
      <c r="R770" s="41">
        <f t="shared" si="116"/>
        <v>2009</v>
      </c>
      <c r="S770" s="43" t="str">
        <f>YEAR(Taulukko1[[#This Row],[Alku KK]])&amp;"Q"&amp;ROUNDDOWN((MONTH(Taulukko1[[#This Row],[Alku KK]])-1)/3+1,0)</f>
        <v>2009Q1</v>
      </c>
      <c r="T770" s="43" t="str">
        <f>YEAR(Taulukko1[[#This Row],[Loppu KK]])&amp;"Q"&amp;ROUNDDOWN((MONTH(Taulukko1[[#This Row],[Loppu KK]])-1)/3+1,0)</f>
        <v>2009Q1</v>
      </c>
      <c r="U770" s="66">
        <f>IF(COUNT(Taulukko1[[#This Row],[Neuvottelujen alaiset ]])=1,Taulukko1[[#This Row],[Neuvottelujen alaiset ]],Taulukko1[[#This Row],[Vähennystarve]])</f>
        <v>576</v>
      </c>
      <c r="V770" s="44" t="str">
        <f t="shared" si="117"/>
        <v>NA</v>
      </c>
      <c r="W770" s="44">
        <f t="shared" si="118"/>
        <v>7.4652777777777776E-2</v>
      </c>
      <c r="X770" s="44" t="str">
        <f t="shared" si="119"/>
        <v>NA</v>
      </c>
      <c r="Y770" s="90" t="b">
        <f>AND(MONTH(Taulukko1[[#This Row],[Alku PVM]] )=6,DAY(Taulukko1[[#This Row],[Alku PVM]] )&gt;19)</f>
        <v>0</v>
      </c>
      <c r="Z770" s="90" t="b">
        <f>AND(MONTH(Taulukko1[[#This Row],[Loppu PVM]] )=6,DAY(Taulukko1[[#This Row],[Loppu PVM]] )&gt;19)</f>
        <v>0</v>
      </c>
      <c r="AA770" s="90" t="b">
        <f>OR(MONTH(Taulukko1[[#This Row],[Alku PVM]] )&lt;=5,AND(MONTH(Taulukko1[[#This Row],[Alku PVM]] )=6,DAY(Taulukko1[[#This Row],[Alku PVM]] )&lt;20))</f>
        <v>1</v>
      </c>
      <c r="AB770" s="90" t="b">
        <f>OR(MONTH(Taulukko1[[#This Row],[Loppu PVM]])&lt;=5,AND(MONTH(Taulukko1[[#This Row],[Loppu PVM]] )=6,DAY(Taulukko1[[#This Row],[Loppu PVM]])&lt;20))</f>
        <v>1</v>
      </c>
      <c r="AC770" s="90" t="b">
        <f>OR(MONTH(Taulukko1[[#This Row],[Alku PVM]] )&lt;=3,AND(MONTH(Taulukko1[[#This Row],[Alku PVM]] )=3))</f>
        <v>1</v>
      </c>
      <c r="AD770" s="90" t="b">
        <f>OR(MONTH(Taulukko1[[#This Row],[Loppu PVM]] )&lt;=3,AND(MONTH(Taulukko1[[#This Row],[Loppu PVM]] )=3))</f>
        <v>1</v>
      </c>
      <c r="AE770" s="90" t="b">
        <f>OR(MONTH(Taulukko1[[#This Row],[Alku PVM]] )&lt;=9,AND(MONTH(Taulukko1[[#This Row],[Alku PVM]] )=9))</f>
        <v>1</v>
      </c>
      <c r="AF770" s="90" t="b">
        <f>OR(MONTH(Taulukko1[[#This Row],[Loppu PVM]])&lt;=9,AND(MONTH(Taulukko1[[#This Row],[Loppu PVM]] )=9))</f>
        <v>1</v>
      </c>
      <c r="AG770" s="90" t="b">
        <f>OR(MONTH(Taulukko1[[#This Row],[Alku PVM]] )&lt;=6,AND(MONTH(Taulukko1[[#This Row],[Alku PVM]] )=6))</f>
        <v>1</v>
      </c>
      <c r="AH770" s="90" t="b">
        <f>OR(MONTH(Taulukko1[[#This Row],[Loppu PVM]])&lt;=6,AND(MONTH(Taulukko1[[#This Row],[Loppu PVM]] )=6))</f>
        <v>1</v>
      </c>
    </row>
    <row r="771" spans="1:34" ht="12.75" customHeight="1">
      <c r="A771" t="s">
        <v>1601</v>
      </c>
      <c r="B771" s="23">
        <v>39851</v>
      </c>
      <c r="C771" t="s">
        <v>2944</v>
      </c>
      <c r="F771" s="4">
        <v>39927</v>
      </c>
      <c r="G771" s="5">
        <v>1</v>
      </c>
      <c r="H771" s="22">
        <v>454</v>
      </c>
      <c r="I771" s="126" t="e">
        <f>INDEX('TOL2008'!B:B,MATCH(A771,'TOL2008'!A:A,0))</f>
        <v>#N/A</v>
      </c>
      <c r="J771" s="126" t="e">
        <f>INDEX(Pääluokka!$H$2:$H$100,MATCH(VALUE(LEFT(Taulukko1[[#This Row],[TOL2008]],2)),Pääluokka!$G$2:$G$100,0))</f>
        <v>#N/A</v>
      </c>
      <c r="K771" s="126" t="e">
        <f>INDEX(Pääluokka!$I$2:$I$100,MATCH(VALUE(LEFT(Taulukko1[[#This Row],[TOL2008]],2)),Pääluokka!$G$2:$G$100,0))</f>
        <v>#N/A</v>
      </c>
      <c r="L771" s="41">
        <f t="shared" ref="L771:L834" si="120">IFERROR(IF(AND(ISNUMBER(B771),ISNUMBER(F771),F771&gt;B771),F771-B771,"NA"),"NA")</f>
        <v>76</v>
      </c>
      <c r="M771" s="43">
        <f t="shared" ref="M771:M834" si="121">IF(ISNUMBER(B771),B771,IF(ISNUMBER(F771),F771-$L$1,"NA"))</f>
        <v>39851</v>
      </c>
      <c r="N771" s="43">
        <f t="shared" ref="N771:N834" si="122">IF(ISNUMBER(F771),F771,IF(ISNUMBER(B771),B771+$L$1,"NA"))</f>
        <v>39927</v>
      </c>
      <c r="O771" s="43">
        <f t="shared" ref="O771:O834" si="123">IFERROR(DATE(YEAR(M771),MONTH(M771),1),"NA")</f>
        <v>39845</v>
      </c>
      <c r="P771" s="43">
        <f t="shared" ref="P771:P834" si="124">IFERROR(DATE(YEAR(N771),MONTH(N771),1),"NA")</f>
        <v>39904</v>
      </c>
      <c r="Q771" s="41">
        <f t="shared" ref="Q771:Q834" si="125">IFERROR(YEAR(O771),"NA")</f>
        <v>2009</v>
      </c>
      <c r="R771" s="41">
        <f t="shared" ref="R771:R834" si="126">IFERROR(YEAR(P771),"NA")</f>
        <v>2009</v>
      </c>
      <c r="S771" s="43" t="str">
        <f>YEAR(Taulukko1[[#This Row],[Alku KK]])&amp;"Q"&amp;ROUNDDOWN((MONTH(Taulukko1[[#This Row],[Alku KK]])-1)/3+1,0)</f>
        <v>2009Q1</v>
      </c>
      <c r="T771" s="43" t="str">
        <f>YEAR(Taulukko1[[#This Row],[Loppu KK]])&amp;"Q"&amp;ROUNDDOWN((MONTH(Taulukko1[[#This Row],[Loppu KK]])-1)/3+1,0)</f>
        <v>2009Q2</v>
      </c>
      <c r="U771" s="66">
        <f>IF(COUNT(Taulukko1[[#This Row],[Neuvottelujen alaiset ]])=1,Taulukko1[[#This Row],[Neuvottelujen alaiset ]],Taulukko1[[#This Row],[Vähennystarve]])</f>
        <v>454</v>
      </c>
      <c r="V771" s="44" t="str">
        <f t="shared" ref="V771:V834" si="127">IF(AND(ISNUMBER(E771),ISNUMBER(H771)),E771/H771,"NA")</f>
        <v>NA</v>
      </c>
      <c r="W771" s="44">
        <f t="shared" ref="W771:W834" si="128">IF(AND(ISNUMBER(G771),ISNUMBER(H771)),G771/H771,"NA")</f>
        <v>2.2026431718061676E-3</v>
      </c>
      <c r="X771" s="44" t="str">
        <f t="shared" ref="X771:X834" si="129">IF(AND(ISNUMBER(G771),ISNUMBER(E771)),G771/E771,"NA")</f>
        <v>NA</v>
      </c>
      <c r="Y771" s="90" t="b">
        <f>AND(MONTH(Taulukko1[[#This Row],[Alku PVM]] )=6,DAY(Taulukko1[[#This Row],[Alku PVM]] )&gt;19)</f>
        <v>0</v>
      </c>
      <c r="Z771" s="90" t="b">
        <f>AND(MONTH(Taulukko1[[#This Row],[Loppu PVM]] )=6,DAY(Taulukko1[[#This Row],[Loppu PVM]] )&gt;19)</f>
        <v>0</v>
      </c>
      <c r="AA771" s="90" t="b">
        <f>OR(MONTH(Taulukko1[[#This Row],[Alku PVM]] )&lt;=5,AND(MONTH(Taulukko1[[#This Row],[Alku PVM]] )=6,DAY(Taulukko1[[#This Row],[Alku PVM]] )&lt;20))</f>
        <v>1</v>
      </c>
      <c r="AB771" s="90" t="b">
        <f>OR(MONTH(Taulukko1[[#This Row],[Loppu PVM]])&lt;=5,AND(MONTH(Taulukko1[[#This Row],[Loppu PVM]] )=6,DAY(Taulukko1[[#This Row],[Loppu PVM]])&lt;20))</f>
        <v>1</v>
      </c>
      <c r="AC771" s="90" t="b">
        <f>OR(MONTH(Taulukko1[[#This Row],[Alku PVM]] )&lt;=3,AND(MONTH(Taulukko1[[#This Row],[Alku PVM]] )=3))</f>
        <v>1</v>
      </c>
      <c r="AD771" s="90" t="b">
        <f>OR(MONTH(Taulukko1[[#This Row],[Loppu PVM]] )&lt;=3,AND(MONTH(Taulukko1[[#This Row],[Loppu PVM]] )=3))</f>
        <v>0</v>
      </c>
      <c r="AE771" s="90" t="b">
        <f>OR(MONTH(Taulukko1[[#This Row],[Alku PVM]] )&lt;=9,AND(MONTH(Taulukko1[[#This Row],[Alku PVM]] )=9))</f>
        <v>1</v>
      </c>
      <c r="AF771" s="90" t="b">
        <f>OR(MONTH(Taulukko1[[#This Row],[Loppu PVM]])&lt;=9,AND(MONTH(Taulukko1[[#This Row],[Loppu PVM]] )=9))</f>
        <v>1</v>
      </c>
      <c r="AG771" s="90" t="b">
        <f>OR(MONTH(Taulukko1[[#This Row],[Alku PVM]] )&lt;=6,AND(MONTH(Taulukko1[[#This Row],[Alku PVM]] )=6))</f>
        <v>1</v>
      </c>
      <c r="AH771" s="90" t="b">
        <f>OR(MONTH(Taulukko1[[#This Row],[Loppu PVM]])&lt;=6,AND(MONTH(Taulukko1[[#This Row],[Loppu PVM]] )=6))</f>
        <v>1</v>
      </c>
    </row>
    <row r="772" spans="1:34" ht="12.75" customHeight="1">
      <c r="A772" t="s">
        <v>1914</v>
      </c>
      <c r="B772" s="23">
        <v>39851</v>
      </c>
      <c r="C772" t="s">
        <v>2457</v>
      </c>
      <c r="F772" s="4"/>
      <c r="G772" s="5"/>
      <c r="H772" s="22">
        <v>550</v>
      </c>
      <c r="I772" s="126" t="e">
        <f>INDEX('TOL2008'!B:B,MATCH(A772,'TOL2008'!A:A,0))</f>
        <v>#N/A</v>
      </c>
      <c r="J772" s="126" t="e">
        <f>INDEX(Pääluokka!$H$2:$H$100,MATCH(VALUE(LEFT(Taulukko1[[#This Row],[TOL2008]],2)),Pääluokka!$G$2:$G$100,0))</f>
        <v>#N/A</v>
      </c>
      <c r="K772" s="126" t="e">
        <f>INDEX(Pääluokka!$I$2:$I$100,MATCH(VALUE(LEFT(Taulukko1[[#This Row],[TOL2008]],2)),Pääluokka!$G$2:$G$100,0))</f>
        <v>#N/A</v>
      </c>
      <c r="L772" s="41" t="str">
        <f t="shared" si="120"/>
        <v>NA</v>
      </c>
      <c r="M772" s="43">
        <f t="shared" si="121"/>
        <v>39851</v>
      </c>
      <c r="N772" s="43">
        <f t="shared" si="122"/>
        <v>39902</v>
      </c>
      <c r="O772" s="43">
        <f t="shared" si="123"/>
        <v>39845</v>
      </c>
      <c r="P772" s="43">
        <f t="shared" si="124"/>
        <v>39873</v>
      </c>
      <c r="Q772" s="41">
        <f t="shared" si="125"/>
        <v>2009</v>
      </c>
      <c r="R772" s="41">
        <f t="shared" si="126"/>
        <v>2009</v>
      </c>
      <c r="S772" s="43" t="str">
        <f>YEAR(Taulukko1[[#This Row],[Alku KK]])&amp;"Q"&amp;ROUNDDOWN((MONTH(Taulukko1[[#This Row],[Alku KK]])-1)/3+1,0)</f>
        <v>2009Q1</v>
      </c>
      <c r="T772" s="43" t="str">
        <f>YEAR(Taulukko1[[#This Row],[Loppu KK]])&amp;"Q"&amp;ROUNDDOWN((MONTH(Taulukko1[[#This Row],[Loppu KK]])-1)/3+1,0)</f>
        <v>2009Q1</v>
      </c>
      <c r="U772" s="66">
        <f>IF(COUNT(Taulukko1[[#This Row],[Neuvottelujen alaiset ]])=1,Taulukko1[[#This Row],[Neuvottelujen alaiset ]],Taulukko1[[#This Row],[Vähennystarve]])</f>
        <v>550</v>
      </c>
      <c r="V772" s="44" t="str">
        <f t="shared" si="127"/>
        <v>NA</v>
      </c>
      <c r="W772" s="44" t="str">
        <f t="shared" si="128"/>
        <v>NA</v>
      </c>
      <c r="X772" s="44" t="str">
        <f t="shared" si="129"/>
        <v>NA</v>
      </c>
      <c r="Y772" s="90" t="b">
        <f>AND(MONTH(Taulukko1[[#This Row],[Alku PVM]] )=6,DAY(Taulukko1[[#This Row],[Alku PVM]] )&gt;19)</f>
        <v>0</v>
      </c>
      <c r="Z772" s="90" t="b">
        <f>AND(MONTH(Taulukko1[[#This Row],[Loppu PVM]] )=6,DAY(Taulukko1[[#This Row],[Loppu PVM]] )&gt;19)</f>
        <v>0</v>
      </c>
      <c r="AA772" s="90" t="b">
        <f>OR(MONTH(Taulukko1[[#This Row],[Alku PVM]] )&lt;=5,AND(MONTH(Taulukko1[[#This Row],[Alku PVM]] )=6,DAY(Taulukko1[[#This Row],[Alku PVM]] )&lt;20))</f>
        <v>1</v>
      </c>
      <c r="AB772" s="90" t="b">
        <f>OR(MONTH(Taulukko1[[#This Row],[Loppu PVM]])&lt;=5,AND(MONTH(Taulukko1[[#This Row],[Loppu PVM]] )=6,DAY(Taulukko1[[#This Row],[Loppu PVM]])&lt;20))</f>
        <v>1</v>
      </c>
      <c r="AC772" s="90" t="b">
        <f>OR(MONTH(Taulukko1[[#This Row],[Alku PVM]] )&lt;=3,AND(MONTH(Taulukko1[[#This Row],[Alku PVM]] )=3))</f>
        <v>1</v>
      </c>
      <c r="AD772" s="90" t="b">
        <f>OR(MONTH(Taulukko1[[#This Row],[Loppu PVM]] )&lt;=3,AND(MONTH(Taulukko1[[#This Row],[Loppu PVM]] )=3))</f>
        <v>1</v>
      </c>
      <c r="AE772" s="90" t="b">
        <f>OR(MONTH(Taulukko1[[#This Row],[Alku PVM]] )&lt;=9,AND(MONTH(Taulukko1[[#This Row],[Alku PVM]] )=9))</f>
        <v>1</v>
      </c>
      <c r="AF772" s="90" t="b">
        <f>OR(MONTH(Taulukko1[[#This Row],[Loppu PVM]])&lt;=9,AND(MONTH(Taulukko1[[#This Row],[Loppu PVM]] )=9))</f>
        <v>1</v>
      </c>
      <c r="AG772" s="90" t="b">
        <f>OR(MONTH(Taulukko1[[#This Row],[Alku PVM]] )&lt;=6,AND(MONTH(Taulukko1[[#This Row],[Alku PVM]] )=6))</f>
        <v>1</v>
      </c>
      <c r="AH772" s="90" t="b">
        <f>OR(MONTH(Taulukko1[[#This Row],[Loppu PVM]])&lt;=6,AND(MONTH(Taulukko1[[#This Row],[Loppu PVM]] )=6))</f>
        <v>1</v>
      </c>
    </row>
    <row r="773" spans="1:34" ht="12.75" customHeight="1">
      <c r="A773" t="s">
        <v>2657</v>
      </c>
      <c r="B773" s="23">
        <v>39853</v>
      </c>
      <c r="C773" t="s">
        <v>2658</v>
      </c>
      <c r="F773" s="4">
        <v>39885</v>
      </c>
      <c r="G773" s="5">
        <v>0</v>
      </c>
      <c r="H773" s="22">
        <v>610</v>
      </c>
      <c r="I773" s="126" t="e">
        <f>INDEX('TOL2008'!B:B,MATCH(A773,'TOL2008'!A:A,0))</f>
        <v>#N/A</v>
      </c>
      <c r="J773" s="126" t="e">
        <f>INDEX(Pääluokka!$H$2:$H$100,MATCH(VALUE(LEFT(Taulukko1[[#This Row],[TOL2008]],2)),Pääluokka!$G$2:$G$100,0))</f>
        <v>#N/A</v>
      </c>
      <c r="K773" s="126" t="e">
        <f>INDEX(Pääluokka!$I$2:$I$100,MATCH(VALUE(LEFT(Taulukko1[[#This Row],[TOL2008]],2)),Pääluokka!$G$2:$G$100,0))</f>
        <v>#N/A</v>
      </c>
      <c r="L773" s="41">
        <f t="shared" si="120"/>
        <v>32</v>
      </c>
      <c r="M773" s="43">
        <f t="shared" si="121"/>
        <v>39853</v>
      </c>
      <c r="N773" s="43">
        <f t="shared" si="122"/>
        <v>39885</v>
      </c>
      <c r="O773" s="43">
        <f t="shared" si="123"/>
        <v>39845</v>
      </c>
      <c r="P773" s="43">
        <f t="shared" si="124"/>
        <v>39873</v>
      </c>
      <c r="Q773" s="41">
        <f t="shared" si="125"/>
        <v>2009</v>
      </c>
      <c r="R773" s="41">
        <f t="shared" si="126"/>
        <v>2009</v>
      </c>
      <c r="S773" s="43" t="str">
        <f>YEAR(Taulukko1[[#This Row],[Alku KK]])&amp;"Q"&amp;ROUNDDOWN((MONTH(Taulukko1[[#This Row],[Alku KK]])-1)/3+1,0)</f>
        <v>2009Q1</v>
      </c>
      <c r="T773" s="43" t="str">
        <f>YEAR(Taulukko1[[#This Row],[Loppu KK]])&amp;"Q"&amp;ROUNDDOWN((MONTH(Taulukko1[[#This Row],[Loppu KK]])-1)/3+1,0)</f>
        <v>2009Q1</v>
      </c>
      <c r="U773" s="66">
        <f>IF(COUNT(Taulukko1[[#This Row],[Neuvottelujen alaiset ]])=1,Taulukko1[[#This Row],[Neuvottelujen alaiset ]],Taulukko1[[#This Row],[Vähennystarve]])</f>
        <v>610</v>
      </c>
      <c r="V773" s="44" t="str">
        <f t="shared" si="127"/>
        <v>NA</v>
      </c>
      <c r="W773" s="44">
        <f t="shared" si="128"/>
        <v>0</v>
      </c>
      <c r="X773" s="44" t="str">
        <f t="shared" si="129"/>
        <v>NA</v>
      </c>
      <c r="Y773" s="90" t="b">
        <f>AND(MONTH(Taulukko1[[#This Row],[Alku PVM]] )=6,DAY(Taulukko1[[#This Row],[Alku PVM]] )&gt;19)</f>
        <v>0</v>
      </c>
      <c r="Z773" s="90" t="b">
        <f>AND(MONTH(Taulukko1[[#This Row],[Loppu PVM]] )=6,DAY(Taulukko1[[#This Row],[Loppu PVM]] )&gt;19)</f>
        <v>0</v>
      </c>
      <c r="AA773" s="90" t="b">
        <f>OR(MONTH(Taulukko1[[#This Row],[Alku PVM]] )&lt;=5,AND(MONTH(Taulukko1[[#This Row],[Alku PVM]] )=6,DAY(Taulukko1[[#This Row],[Alku PVM]] )&lt;20))</f>
        <v>1</v>
      </c>
      <c r="AB773" s="90" t="b">
        <f>OR(MONTH(Taulukko1[[#This Row],[Loppu PVM]])&lt;=5,AND(MONTH(Taulukko1[[#This Row],[Loppu PVM]] )=6,DAY(Taulukko1[[#This Row],[Loppu PVM]])&lt;20))</f>
        <v>1</v>
      </c>
      <c r="AC773" s="90" t="b">
        <f>OR(MONTH(Taulukko1[[#This Row],[Alku PVM]] )&lt;=3,AND(MONTH(Taulukko1[[#This Row],[Alku PVM]] )=3))</f>
        <v>1</v>
      </c>
      <c r="AD773" s="90" t="b">
        <f>OR(MONTH(Taulukko1[[#This Row],[Loppu PVM]] )&lt;=3,AND(MONTH(Taulukko1[[#This Row],[Loppu PVM]] )=3))</f>
        <v>1</v>
      </c>
      <c r="AE773" s="90" t="b">
        <f>OR(MONTH(Taulukko1[[#This Row],[Alku PVM]] )&lt;=9,AND(MONTH(Taulukko1[[#This Row],[Alku PVM]] )=9))</f>
        <v>1</v>
      </c>
      <c r="AF773" s="90" t="b">
        <f>OR(MONTH(Taulukko1[[#This Row],[Loppu PVM]])&lt;=9,AND(MONTH(Taulukko1[[#This Row],[Loppu PVM]] )=9))</f>
        <v>1</v>
      </c>
      <c r="AG773" s="90" t="b">
        <f>OR(MONTH(Taulukko1[[#This Row],[Alku PVM]] )&lt;=6,AND(MONTH(Taulukko1[[#This Row],[Alku PVM]] )=6))</f>
        <v>1</v>
      </c>
      <c r="AH773" s="90" t="b">
        <f>OR(MONTH(Taulukko1[[#This Row],[Loppu PVM]])&lt;=6,AND(MONTH(Taulukko1[[#This Row],[Loppu PVM]] )=6))</f>
        <v>1</v>
      </c>
    </row>
    <row r="774" spans="1:34" ht="12.75" customHeight="1">
      <c r="A774" t="s">
        <v>1424</v>
      </c>
      <c r="B774" s="23">
        <v>39853</v>
      </c>
      <c r="C774" t="s">
        <v>2387</v>
      </c>
      <c r="F774" s="4">
        <v>39867</v>
      </c>
      <c r="G774" s="5">
        <v>0</v>
      </c>
      <c r="H774" s="22">
        <v>700</v>
      </c>
      <c r="I774" s="126" t="e">
        <f>INDEX('TOL2008'!B:B,MATCH(A774,'TOL2008'!A:A,0))</f>
        <v>#N/A</v>
      </c>
      <c r="J774" s="126" t="e">
        <f>INDEX(Pääluokka!$H$2:$H$100,MATCH(VALUE(LEFT(Taulukko1[[#This Row],[TOL2008]],2)),Pääluokka!$G$2:$G$100,0))</f>
        <v>#N/A</v>
      </c>
      <c r="K774" s="126" t="e">
        <f>INDEX(Pääluokka!$I$2:$I$100,MATCH(VALUE(LEFT(Taulukko1[[#This Row],[TOL2008]],2)),Pääluokka!$G$2:$G$100,0))</f>
        <v>#N/A</v>
      </c>
      <c r="L774" s="41">
        <f t="shared" si="120"/>
        <v>14</v>
      </c>
      <c r="M774" s="43">
        <f t="shared" si="121"/>
        <v>39853</v>
      </c>
      <c r="N774" s="43">
        <f t="shared" si="122"/>
        <v>39867</v>
      </c>
      <c r="O774" s="43">
        <f t="shared" si="123"/>
        <v>39845</v>
      </c>
      <c r="P774" s="43">
        <f t="shared" si="124"/>
        <v>39845</v>
      </c>
      <c r="Q774" s="41">
        <f t="shared" si="125"/>
        <v>2009</v>
      </c>
      <c r="R774" s="41">
        <f t="shared" si="126"/>
        <v>2009</v>
      </c>
      <c r="S774" s="43" t="str">
        <f>YEAR(Taulukko1[[#This Row],[Alku KK]])&amp;"Q"&amp;ROUNDDOWN((MONTH(Taulukko1[[#This Row],[Alku KK]])-1)/3+1,0)</f>
        <v>2009Q1</v>
      </c>
      <c r="T774" s="43" t="str">
        <f>YEAR(Taulukko1[[#This Row],[Loppu KK]])&amp;"Q"&amp;ROUNDDOWN((MONTH(Taulukko1[[#This Row],[Loppu KK]])-1)/3+1,0)</f>
        <v>2009Q1</v>
      </c>
      <c r="U774" s="66">
        <f>IF(COUNT(Taulukko1[[#This Row],[Neuvottelujen alaiset ]])=1,Taulukko1[[#This Row],[Neuvottelujen alaiset ]],Taulukko1[[#This Row],[Vähennystarve]])</f>
        <v>700</v>
      </c>
      <c r="V774" s="44" t="str">
        <f t="shared" si="127"/>
        <v>NA</v>
      </c>
      <c r="W774" s="44">
        <f t="shared" si="128"/>
        <v>0</v>
      </c>
      <c r="X774" s="44" t="str">
        <f t="shared" si="129"/>
        <v>NA</v>
      </c>
      <c r="Y774" s="90" t="b">
        <f>AND(MONTH(Taulukko1[[#This Row],[Alku PVM]] )=6,DAY(Taulukko1[[#This Row],[Alku PVM]] )&gt;19)</f>
        <v>0</v>
      </c>
      <c r="Z774" s="90" t="b">
        <f>AND(MONTH(Taulukko1[[#This Row],[Loppu PVM]] )=6,DAY(Taulukko1[[#This Row],[Loppu PVM]] )&gt;19)</f>
        <v>0</v>
      </c>
      <c r="AA774" s="90" t="b">
        <f>OR(MONTH(Taulukko1[[#This Row],[Alku PVM]] )&lt;=5,AND(MONTH(Taulukko1[[#This Row],[Alku PVM]] )=6,DAY(Taulukko1[[#This Row],[Alku PVM]] )&lt;20))</f>
        <v>1</v>
      </c>
      <c r="AB774" s="90" t="b">
        <f>OR(MONTH(Taulukko1[[#This Row],[Loppu PVM]])&lt;=5,AND(MONTH(Taulukko1[[#This Row],[Loppu PVM]] )=6,DAY(Taulukko1[[#This Row],[Loppu PVM]])&lt;20))</f>
        <v>1</v>
      </c>
      <c r="AC774" s="90" t="b">
        <f>OR(MONTH(Taulukko1[[#This Row],[Alku PVM]] )&lt;=3,AND(MONTH(Taulukko1[[#This Row],[Alku PVM]] )=3))</f>
        <v>1</v>
      </c>
      <c r="AD774" s="90" t="b">
        <f>OR(MONTH(Taulukko1[[#This Row],[Loppu PVM]] )&lt;=3,AND(MONTH(Taulukko1[[#This Row],[Loppu PVM]] )=3))</f>
        <v>1</v>
      </c>
      <c r="AE774" s="90" t="b">
        <f>OR(MONTH(Taulukko1[[#This Row],[Alku PVM]] )&lt;=9,AND(MONTH(Taulukko1[[#This Row],[Alku PVM]] )=9))</f>
        <v>1</v>
      </c>
      <c r="AF774" s="90" t="b">
        <f>OR(MONTH(Taulukko1[[#This Row],[Loppu PVM]])&lt;=9,AND(MONTH(Taulukko1[[#This Row],[Loppu PVM]] )=9))</f>
        <v>1</v>
      </c>
      <c r="AG774" s="90" t="b">
        <f>OR(MONTH(Taulukko1[[#This Row],[Alku PVM]] )&lt;=6,AND(MONTH(Taulukko1[[#This Row],[Alku PVM]] )=6))</f>
        <v>1</v>
      </c>
      <c r="AH774" s="90" t="b">
        <f>OR(MONTH(Taulukko1[[#This Row],[Loppu PVM]])&lt;=6,AND(MONTH(Taulukko1[[#This Row],[Loppu PVM]] )=6))</f>
        <v>1</v>
      </c>
    </row>
    <row r="775" spans="1:34" ht="12.75" customHeight="1">
      <c r="A775" t="s">
        <v>50</v>
      </c>
      <c r="B775" s="23">
        <v>39853</v>
      </c>
      <c r="C775" t="s">
        <v>2279</v>
      </c>
      <c r="F775" s="4">
        <v>39917</v>
      </c>
      <c r="G775" s="5">
        <v>110</v>
      </c>
      <c r="H775" s="22">
        <v>1330</v>
      </c>
      <c r="I775" s="126">
        <f>INDEX('TOL2008'!B:B,MATCH(A775,'TOL2008'!A:A,0))</f>
        <v>17120</v>
      </c>
      <c r="J775" s="126" t="str">
        <f>INDEX(Pääluokka!$H$2:$H$100,MATCH(VALUE(LEFT(Taulukko1[[#This Row],[TOL2008]],2)),Pääluokka!$G$2:$G$100,0))</f>
        <v>Teollisuus</v>
      </c>
      <c r="K775" s="126" t="str">
        <f>INDEX(Pääluokka!$I$2:$I$100,MATCH(VALUE(LEFT(Taulukko1[[#This Row],[TOL2008]],2)),Pääluokka!$G$2:$G$100,0))</f>
        <v>Teollisuus (C-E)</v>
      </c>
      <c r="L775" s="41">
        <f t="shared" si="120"/>
        <v>64</v>
      </c>
      <c r="M775" s="43">
        <f t="shared" si="121"/>
        <v>39853</v>
      </c>
      <c r="N775" s="43">
        <f t="shared" si="122"/>
        <v>39917</v>
      </c>
      <c r="O775" s="43">
        <f t="shared" si="123"/>
        <v>39845</v>
      </c>
      <c r="P775" s="43">
        <f t="shared" si="124"/>
        <v>39904</v>
      </c>
      <c r="Q775" s="41">
        <f t="shared" si="125"/>
        <v>2009</v>
      </c>
      <c r="R775" s="41">
        <f t="shared" si="126"/>
        <v>2009</v>
      </c>
      <c r="S775" s="43" t="str">
        <f>YEAR(Taulukko1[[#This Row],[Alku KK]])&amp;"Q"&amp;ROUNDDOWN((MONTH(Taulukko1[[#This Row],[Alku KK]])-1)/3+1,0)</f>
        <v>2009Q1</v>
      </c>
      <c r="T775" s="43" t="str">
        <f>YEAR(Taulukko1[[#This Row],[Loppu KK]])&amp;"Q"&amp;ROUNDDOWN((MONTH(Taulukko1[[#This Row],[Loppu KK]])-1)/3+1,0)</f>
        <v>2009Q2</v>
      </c>
      <c r="U775" s="66">
        <f>IF(COUNT(Taulukko1[[#This Row],[Neuvottelujen alaiset ]])=1,Taulukko1[[#This Row],[Neuvottelujen alaiset ]],Taulukko1[[#This Row],[Vähennystarve]])</f>
        <v>1330</v>
      </c>
      <c r="V775" s="44" t="str">
        <f t="shared" si="127"/>
        <v>NA</v>
      </c>
      <c r="W775" s="44">
        <f t="shared" si="128"/>
        <v>8.2706766917293228E-2</v>
      </c>
      <c r="X775" s="44" t="str">
        <f t="shared" si="129"/>
        <v>NA</v>
      </c>
      <c r="Y775" s="90" t="b">
        <f>AND(MONTH(Taulukko1[[#This Row],[Alku PVM]] )=6,DAY(Taulukko1[[#This Row],[Alku PVM]] )&gt;19)</f>
        <v>0</v>
      </c>
      <c r="Z775" s="90" t="b">
        <f>AND(MONTH(Taulukko1[[#This Row],[Loppu PVM]] )=6,DAY(Taulukko1[[#This Row],[Loppu PVM]] )&gt;19)</f>
        <v>0</v>
      </c>
      <c r="AA775" s="90" t="b">
        <f>OR(MONTH(Taulukko1[[#This Row],[Alku PVM]] )&lt;=5,AND(MONTH(Taulukko1[[#This Row],[Alku PVM]] )=6,DAY(Taulukko1[[#This Row],[Alku PVM]] )&lt;20))</f>
        <v>1</v>
      </c>
      <c r="AB775" s="90" t="b">
        <f>OR(MONTH(Taulukko1[[#This Row],[Loppu PVM]])&lt;=5,AND(MONTH(Taulukko1[[#This Row],[Loppu PVM]] )=6,DAY(Taulukko1[[#This Row],[Loppu PVM]])&lt;20))</f>
        <v>1</v>
      </c>
      <c r="AC775" s="90" t="b">
        <f>OR(MONTH(Taulukko1[[#This Row],[Alku PVM]] )&lt;=3,AND(MONTH(Taulukko1[[#This Row],[Alku PVM]] )=3))</f>
        <v>1</v>
      </c>
      <c r="AD775" s="90" t="b">
        <f>OR(MONTH(Taulukko1[[#This Row],[Loppu PVM]] )&lt;=3,AND(MONTH(Taulukko1[[#This Row],[Loppu PVM]] )=3))</f>
        <v>0</v>
      </c>
      <c r="AE775" s="90" t="b">
        <f>OR(MONTH(Taulukko1[[#This Row],[Alku PVM]] )&lt;=9,AND(MONTH(Taulukko1[[#This Row],[Alku PVM]] )=9))</f>
        <v>1</v>
      </c>
      <c r="AF775" s="90" t="b">
        <f>OR(MONTH(Taulukko1[[#This Row],[Loppu PVM]])&lt;=9,AND(MONTH(Taulukko1[[#This Row],[Loppu PVM]] )=9))</f>
        <v>1</v>
      </c>
      <c r="AG775" s="90" t="b">
        <f>OR(MONTH(Taulukko1[[#This Row],[Alku PVM]] )&lt;=6,AND(MONTH(Taulukko1[[#This Row],[Alku PVM]] )=6))</f>
        <v>1</v>
      </c>
      <c r="AH775" s="90" t="b">
        <f>OR(MONTH(Taulukko1[[#This Row],[Loppu PVM]])&lt;=6,AND(MONTH(Taulukko1[[#This Row],[Loppu PVM]] )=6))</f>
        <v>1</v>
      </c>
    </row>
    <row r="776" spans="1:34" ht="12.75" customHeight="1">
      <c r="A776" t="s">
        <v>2235</v>
      </c>
      <c r="B776" s="23">
        <v>39854</v>
      </c>
      <c r="C776" t="s">
        <v>2234</v>
      </c>
      <c r="E776" s="62">
        <v>50</v>
      </c>
      <c r="F776" s="4">
        <v>39904</v>
      </c>
      <c r="G776" s="5">
        <v>24</v>
      </c>
      <c r="H776" s="22">
        <v>700</v>
      </c>
      <c r="I776" s="126" t="e">
        <f>INDEX('TOL2008'!B:B,MATCH(A776,'TOL2008'!A:A,0))</f>
        <v>#N/A</v>
      </c>
      <c r="J776" s="126" t="e">
        <f>INDEX(Pääluokka!$H$2:$H$100,MATCH(VALUE(LEFT(Taulukko1[[#This Row],[TOL2008]],2)),Pääluokka!$G$2:$G$100,0))</f>
        <v>#N/A</v>
      </c>
      <c r="K776" s="126" t="e">
        <f>INDEX(Pääluokka!$I$2:$I$100,MATCH(VALUE(LEFT(Taulukko1[[#This Row],[TOL2008]],2)),Pääluokka!$G$2:$G$100,0))</f>
        <v>#N/A</v>
      </c>
      <c r="L776" s="41">
        <f t="shared" si="120"/>
        <v>50</v>
      </c>
      <c r="M776" s="43">
        <f t="shared" si="121"/>
        <v>39854</v>
      </c>
      <c r="N776" s="43">
        <f t="shared" si="122"/>
        <v>39904</v>
      </c>
      <c r="O776" s="43">
        <f t="shared" si="123"/>
        <v>39845</v>
      </c>
      <c r="P776" s="43">
        <f t="shared" si="124"/>
        <v>39904</v>
      </c>
      <c r="Q776" s="41">
        <f t="shared" si="125"/>
        <v>2009</v>
      </c>
      <c r="R776" s="41">
        <f t="shared" si="126"/>
        <v>2009</v>
      </c>
      <c r="S776" s="43" t="str">
        <f>YEAR(Taulukko1[[#This Row],[Alku KK]])&amp;"Q"&amp;ROUNDDOWN((MONTH(Taulukko1[[#This Row],[Alku KK]])-1)/3+1,0)</f>
        <v>2009Q1</v>
      </c>
      <c r="T776" s="43" t="str">
        <f>YEAR(Taulukko1[[#This Row],[Loppu KK]])&amp;"Q"&amp;ROUNDDOWN((MONTH(Taulukko1[[#This Row],[Loppu KK]])-1)/3+1,0)</f>
        <v>2009Q2</v>
      </c>
      <c r="U776" s="66">
        <f>IF(COUNT(Taulukko1[[#This Row],[Neuvottelujen alaiset ]])=1,Taulukko1[[#This Row],[Neuvottelujen alaiset ]],Taulukko1[[#This Row],[Vähennystarve]])</f>
        <v>700</v>
      </c>
      <c r="V776" s="44">
        <f t="shared" si="127"/>
        <v>7.1428571428571425E-2</v>
      </c>
      <c r="W776" s="44">
        <f t="shared" si="128"/>
        <v>3.4285714285714287E-2</v>
      </c>
      <c r="X776" s="44">
        <f t="shared" si="129"/>
        <v>0.48</v>
      </c>
      <c r="Y776" s="90" t="b">
        <f>AND(MONTH(Taulukko1[[#This Row],[Alku PVM]] )=6,DAY(Taulukko1[[#This Row],[Alku PVM]] )&gt;19)</f>
        <v>0</v>
      </c>
      <c r="Z776" s="90" t="b">
        <f>AND(MONTH(Taulukko1[[#This Row],[Loppu PVM]] )=6,DAY(Taulukko1[[#This Row],[Loppu PVM]] )&gt;19)</f>
        <v>0</v>
      </c>
      <c r="AA776" s="90" t="b">
        <f>OR(MONTH(Taulukko1[[#This Row],[Alku PVM]] )&lt;=5,AND(MONTH(Taulukko1[[#This Row],[Alku PVM]] )=6,DAY(Taulukko1[[#This Row],[Alku PVM]] )&lt;20))</f>
        <v>1</v>
      </c>
      <c r="AB776" s="90" t="b">
        <f>OR(MONTH(Taulukko1[[#This Row],[Loppu PVM]])&lt;=5,AND(MONTH(Taulukko1[[#This Row],[Loppu PVM]] )=6,DAY(Taulukko1[[#This Row],[Loppu PVM]])&lt;20))</f>
        <v>1</v>
      </c>
      <c r="AC776" s="90" t="b">
        <f>OR(MONTH(Taulukko1[[#This Row],[Alku PVM]] )&lt;=3,AND(MONTH(Taulukko1[[#This Row],[Alku PVM]] )=3))</f>
        <v>1</v>
      </c>
      <c r="AD776" s="90" t="b">
        <f>OR(MONTH(Taulukko1[[#This Row],[Loppu PVM]] )&lt;=3,AND(MONTH(Taulukko1[[#This Row],[Loppu PVM]] )=3))</f>
        <v>0</v>
      </c>
      <c r="AE776" s="90" t="b">
        <f>OR(MONTH(Taulukko1[[#This Row],[Alku PVM]] )&lt;=9,AND(MONTH(Taulukko1[[#This Row],[Alku PVM]] )=9))</f>
        <v>1</v>
      </c>
      <c r="AF776" s="90" t="b">
        <f>OR(MONTH(Taulukko1[[#This Row],[Loppu PVM]])&lt;=9,AND(MONTH(Taulukko1[[#This Row],[Loppu PVM]] )=9))</f>
        <v>1</v>
      </c>
      <c r="AG776" s="90" t="b">
        <f>OR(MONTH(Taulukko1[[#This Row],[Alku PVM]] )&lt;=6,AND(MONTH(Taulukko1[[#This Row],[Alku PVM]] )=6))</f>
        <v>1</v>
      </c>
      <c r="AH776" s="90" t="b">
        <f>OR(MONTH(Taulukko1[[#This Row],[Loppu PVM]])&lt;=6,AND(MONTH(Taulukko1[[#This Row],[Loppu PVM]] )=6))</f>
        <v>1</v>
      </c>
    </row>
    <row r="777" spans="1:34" ht="12.75" customHeight="1">
      <c r="A777" t="s">
        <v>2168</v>
      </c>
      <c r="B777" s="23">
        <v>39855</v>
      </c>
      <c r="C777" t="s">
        <v>3021</v>
      </c>
      <c r="E777" s="62">
        <v>200</v>
      </c>
      <c r="F777" s="4">
        <v>39904</v>
      </c>
      <c r="G777" s="5">
        <v>2</v>
      </c>
      <c r="H777" s="16">
        <v>200</v>
      </c>
      <c r="I777" s="126" t="e">
        <f>INDEX('TOL2008'!B:B,MATCH(A777,'TOL2008'!A:A,0))</f>
        <v>#N/A</v>
      </c>
      <c r="J777" s="126" t="e">
        <f>INDEX(Pääluokka!$H$2:$H$100,MATCH(VALUE(LEFT(Taulukko1[[#This Row],[TOL2008]],2)),Pääluokka!$G$2:$G$100,0))</f>
        <v>#N/A</v>
      </c>
      <c r="K777" s="126" t="e">
        <f>INDEX(Pääluokka!$I$2:$I$100,MATCH(VALUE(LEFT(Taulukko1[[#This Row],[TOL2008]],2)),Pääluokka!$G$2:$G$100,0))</f>
        <v>#N/A</v>
      </c>
      <c r="L777" s="41">
        <f t="shared" si="120"/>
        <v>49</v>
      </c>
      <c r="M777" s="43">
        <f t="shared" si="121"/>
        <v>39855</v>
      </c>
      <c r="N777" s="43">
        <f t="shared" si="122"/>
        <v>39904</v>
      </c>
      <c r="O777" s="43">
        <f t="shared" si="123"/>
        <v>39845</v>
      </c>
      <c r="P777" s="43">
        <f t="shared" si="124"/>
        <v>39904</v>
      </c>
      <c r="Q777" s="41">
        <f t="shared" si="125"/>
        <v>2009</v>
      </c>
      <c r="R777" s="41">
        <f t="shared" si="126"/>
        <v>2009</v>
      </c>
      <c r="S777" s="43" t="str">
        <f>YEAR(Taulukko1[[#This Row],[Alku KK]])&amp;"Q"&amp;ROUNDDOWN((MONTH(Taulukko1[[#This Row],[Alku KK]])-1)/3+1,0)</f>
        <v>2009Q1</v>
      </c>
      <c r="T777" s="43" t="str">
        <f>YEAR(Taulukko1[[#This Row],[Loppu KK]])&amp;"Q"&amp;ROUNDDOWN((MONTH(Taulukko1[[#This Row],[Loppu KK]])-1)/3+1,0)</f>
        <v>2009Q2</v>
      </c>
      <c r="U777" s="66">
        <f>IF(COUNT(Taulukko1[[#This Row],[Neuvottelujen alaiset ]])=1,Taulukko1[[#This Row],[Neuvottelujen alaiset ]],Taulukko1[[#This Row],[Vähennystarve]])</f>
        <v>200</v>
      </c>
      <c r="V777" s="44">
        <f t="shared" si="127"/>
        <v>1</v>
      </c>
      <c r="W777" s="44">
        <f t="shared" si="128"/>
        <v>0.01</v>
      </c>
      <c r="X777" s="44">
        <f t="shared" si="129"/>
        <v>0.01</v>
      </c>
      <c r="Y777" s="90" t="b">
        <f>AND(MONTH(Taulukko1[[#This Row],[Alku PVM]] )=6,DAY(Taulukko1[[#This Row],[Alku PVM]] )&gt;19)</f>
        <v>0</v>
      </c>
      <c r="Z777" s="90" t="b">
        <f>AND(MONTH(Taulukko1[[#This Row],[Loppu PVM]] )=6,DAY(Taulukko1[[#This Row],[Loppu PVM]] )&gt;19)</f>
        <v>0</v>
      </c>
      <c r="AA777" s="90" t="b">
        <f>OR(MONTH(Taulukko1[[#This Row],[Alku PVM]] )&lt;=5,AND(MONTH(Taulukko1[[#This Row],[Alku PVM]] )=6,DAY(Taulukko1[[#This Row],[Alku PVM]] )&lt;20))</f>
        <v>1</v>
      </c>
      <c r="AB777" s="90" t="b">
        <f>OR(MONTH(Taulukko1[[#This Row],[Loppu PVM]])&lt;=5,AND(MONTH(Taulukko1[[#This Row],[Loppu PVM]] )=6,DAY(Taulukko1[[#This Row],[Loppu PVM]])&lt;20))</f>
        <v>1</v>
      </c>
      <c r="AC777" s="90" t="b">
        <f>OR(MONTH(Taulukko1[[#This Row],[Alku PVM]] )&lt;=3,AND(MONTH(Taulukko1[[#This Row],[Alku PVM]] )=3))</f>
        <v>1</v>
      </c>
      <c r="AD777" s="90" t="b">
        <f>OR(MONTH(Taulukko1[[#This Row],[Loppu PVM]] )&lt;=3,AND(MONTH(Taulukko1[[#This Row],[Loppu PVM]] )=3))</f>
        <v>0</v>
      </c>
      <c r="AE777" s="90" t="b">
        <f>OR(MONTH(Taulukko1[[#This Row],[Alku PVM]] )&lt;=9,AND(MONTH(Taulukko1[[#This Row],[Alku PVM]] )=9))</f>
        <v>1</v>
      </c>
      <c r="AF777" s="90" t="b">
        <f>OR(MONTH(Taulukko1[[#This Row],[Loppu PVM]])&lt;=9,AND(MONTH(Taulukko1[[#This Row],[Loppu PVM]] )=9))</f>
        <v>1</v>
      </c>
      <c r="AG777" s="90" t="b">
        <f>OR(MONTH(Taulukko1[[#This Row],[Alku PVM]] )&lt;=6,AND(MONTH(Taulukko1[[#This Row],[Alku PVM]] )=6))</f>
        <v>1</v>
      </c>
      <c r="AH777" s="90" t="b">
        <f>OR(MONTH(Taulukko1[[#This Row],[Loppu PVM]])&lt;=6,AND(MONTH(Taulukko1[[#This Row],[Loppu PVM]] )=6))</f>
        <v>1</v>
      </c>
    </row>
    <row r="778" spans="1:34" ht="12.75" customHeight="1">
      <c r="A778" t="s">
        <v>982</v>
      </c>
      <c r="B778" s="23">
        <v>39855</v>
      </c>
      <c r="C778" t="s">
        <v>2636</v>
      </c>
      <c r="E778" s="62">
        <v>350</v>
      </c>
      <c r="F778" s="4">
        <v>39903</v>
      </c>
      <c r="G778" s="5">
        <v>75</v>
      </c>
      <c r="H778" s="16">
        <v>2850</v>
      </c>
      <c r="I778" s="126">
        <f>INDEX('TOL2008'!B:B,MATCH(A778,'TOL2008'!A:A,0))</f>
        <v>26300</v>
      </c>
      <c r="J778" s="126" t="str">
        <f>INDEX(Pääluokka!$H$2:$H$100,MATCH(VALUE(LEFT(Taulukko1[[#This Row],[TOL2008]],2)),Pääluokka!$G$2:$G$100,0))</f>
        <v>Teollisuus</v>
      </c>
      <c r="K778" s="126" t="str">
        <f>INDEX(Pääluokka!$I$2:$I$100,MATCH(VALUE(LEFT(Taulukko1[[#This Row],[TOL2008]],2)),Pääluokka!$G$2:$G$100,0))</f>
        <v>Teollisuus (C-E)</v>
      </c>
      <c r="L778" s="41">
        <f t="shared" si="120"/>
        <v>48</v>
      </c>
      <c r="M778" s="43">
        <f t="shared" si="121"/>
        <v>39855</v>
      </c>
      <c r="N778" s="43">
        <f t="shared" si="122"/>
        <v>39903</v>
      </c>
      <c r="O778" s="43">
        <f t="shared" si="123"/>
        <v>39845</v>
      </c>
      <c r="P778" s="43">
        <f t="shared" si="124"/>
        <v>39873</v>
      </c>
      <c r="Q778" s="41">
        <f t="shared" si="125"/>
        <v>2009</v>
      </c>
      <c r="R778" s="41">
        <f t="shared" si="126"/>
        <v>2009</v>
      </c>
      <c r="S778" s="43" t="str">
        <f>YEAR(Taulukko1[[#This Row],[Alku KK]])&amp;"Q"&amp;ROUNDDOWN((MONTH(Taulukko1[[#This Row],[Alku KK]])-1)/3+1,0)</f>
        <v>2009Q1</v>
      </c>
      <c r="T778" s="43" t="str">
        <f>YEAR(Taulukko1[[#This Row],[Loppu KK]])&amp;"Q"&amp;ROUNDDOWN((MONTH(Taulukko1[[#This Row],[Loppu KK]])-1)/3+1,0)</f>
        <v>2009Q1</v>
      </c>
      <c r="U778" s="66">
        <f>IF(COUNT(Taulukko1[[#This Row],[Neuvottelujen alaiset ]])=1,Taulukko1[[#This Row],[Neuvottelujen alaiset ]],Taulukko1[[#This Row],[Vähennystarve]])</f>
        <v>2850</v>
      </c>
      <c r="V778" s="44">
        <f t="shared" si="127"/>
        <v>0.12280701754385964</v>
      </c>
      <c r="W778" s="44">
        <f t="shared" si="128"/>
        <v>2.6315789473684209E-2</v>
      </c>
      <c r="X778" s="44">
        <f t="shared" si="129"/>
        <v>0.21428571428571427</v>
      </c>
      <c r="Y778" s="90" t="b">
        <f>AND(MONTH(Taulukko1[[#This Row],[Alku PVM]] )=6,DAY(Taulukko1[[#This Row],[Alku PVM]] )&gt;19)</f>
        <v>0</v>
      </c>
      <c r="Z778" s="90" t="b">
        <f>AND(MONTH(Taulukko1[[#This Row],[Loppu PVM]] )=6,DAY(Taulukko1[[#This Row],[Loppu PVM]] )&gt;19)</f>
        <v>0</v>
      </c>
      <c r="AA778" s="90" t="b">
        <f>OR(MONTH(Taulukko1[[#This Row],[Alku PVM]] )&lt;=5,AND(MONTH(Taulukko1[[#This Row],[Alku PVM]] )=6,DAY(Taulukko1[[#This Row],[Alku PVM]] )&lt;20))</f>
        <v>1</v>
      </c>
      <c r="AB778" s="90" t="b">
        <f>OR(MONTH(Taulukko1[[#This Row],[Loppu PVM]])&lt;=5,AND(MONTH(Taulukko1[[#This Row],[Loppu PVM]] )=6,DAY(Taulukko1[[#This Row],[Loppu PVM]])&lt;20))</f>
        <v>1</v>
      </c>
      <c r="AC778" s="90" t="b">
        <f>OR(MONTH(Taulukko1[[#This Row],[Alku PVM]] )&lt;=3,AND(MONTH(Taulukko1[[#This Row],[Alku PVM]] )=3))</f>
        <v>1</v>
      </c>
      <c r="AD778" s="90" t="b">
        <f>OR(MONTH(Taulukko1[[#This Row],[Loppu PVM]] )&lt;=3,AND(MONTH(Taulukko1[[#This Row],[Loppu PVM]] )=3))</f>
        <v>1</v>
      </c>
      <c r="AE778" s="90" t="b">
        <f>OR(MONTH(Taulukko1[[#This Row],[Alku PVM]] )&lt;=9,AND(MONTH(Taulukko1[[#This Row],[Alku PVM]] )=9))</f>
        <v>1</v>
      </c>
      <c r="AF778" s="90" t="b">
        <f>OR(MONTH(Taulukko1[[#This Row],[Loppu PVM]])&lt;=9,AND(MONTH(Taulukko1[[#This Row],[Loppu PVM]] )=9))</f>
        <v>1</v>
      </c>
      <c r="AG778" s="90" t="b">
        <f>OR(MONTH(Taulukko1[[#This Row],[Alku PVM]] )&lt;=6,AND(MONTH(Taulukko1[[#This Row],[Alku PVM]] )=6))</f>
        <v>1</v>
      </c>
      <c r="AH778" s="90" t="b">
        <f>OR(MONTH(Taulukko1[[#This Row],[Loppu PVM]])&lt;=6,AND(MONTH(Taulukko1[[#This Row],[Loppu PVM]] )=6))</f>
        <v>1</v>
      </c>
    </row>
    <row r="779" spans="1:34" ht="12.75" customHeight="1">
      <c r="A779" t="s">
        <v>1917</v>
      </c>
      <c r="B779" s="23">
        <v>39855</v>
      </c>
      <c r="C779" t="s">
        <v>2165</v>
      </c>
      <c r="F779" s="4">
        <v>39911</v>
      </c>
      <c r="G779" s="5">
        <v>40</v>
      </c>
      <c r="H779" s="16">
        <v>40</v>
      </c>
      <c r="I779" s="126" t="e">
        <f>INDEX('TOL2008'!B:B,MATCH(A779,'TOL2008'!A:A,0))</f>
        <v>#N/A</v>
      </c>
      <c r="J779" s="126" t="e">
        <f>INDEX(Pääluokka!$H$2:$H$100,MATCH(VALUE(LEFT(Taulukko1[[#This Row],[TOL2008]],2)),Pääluokka!$G$2:$G$100,0))</f>
        <v>#N/A</v>
      </c>
      <c r="K779" s="126" t="e">
        <f>INDEX(Pääluokka!$I$2:$I$100,MATCH(VALUE(LEFT(Taulukko1[[#This Row],[TOL2008]],2)),Pääluokka!$G$2:$G$100,0))</f>
        <v>#N/A</v>
      </c>
      <c r="L779" s="41">
        <f t="shared" si="120"/>
        <v>56</v>
      </c>
      <c r="M779" s="43">
        <f t="shared" si="121"/>
        <v>39855</v>
      </c>
      <c r="N779" s="43">
        <f t="shared" si="122"/>
        <v>39911</v>
      </c>
      <c r="O779" s="43">
        <f t="shared" si="123"/>
        <v>39845</v>
      </c>
      <c r="P779" s="43">
        <f t="shared" si="124"/>
        <v>39904</v>
      </c>
      <c r="Q779" s="41">
        <f t="shared" si="125"/>
        <v>2009</v>
      </c>
      <c r="R779" s="41">
        <f t="shared" si="126"/>
        <v>2009</v>
      </c>
      <c r="S779" s="43" t="str">
        <f>YEAR(Taulukko1[[#This Row],[Alku KK]])&amp;"Q"&amp;ROUNDDOWN((MONTH(Taulukko1[[#This Row],[Alku KK]])-1)/3+1,0)</f>
        <v>2009Q1</v>
      </c>
      <c r="T779" s="43" t="str">
        <f>YEAR(Taulukko1[[#This Row],[Loppu KK]])&amp;"Q"&amp;ROUNDDOWN((MONTH(Taulukko1[[#This Row],[Loppu KK]])-1)/3+1,0)</f>
        <v>2009Q2</v>
      </c>
      <c r="U779" s="66">
        <f>IF(COUNT(Taulukko1[[#This Row],[Neuvottelujen alaiset ]])=1,Taulukko1[[#This Row],[Neuvottelujen alaiset ]],Taulukko1[[#This Row],[Vähennystarve]])</f>
        <v>40</v>
      </c>
      <c r="V779" s="44" t="str">
        <f t="shared" si="127"/>
        <v>NA</v>
      </c>
      <c r="W779" s="44">
        <f t="shared" si="128"/>
        <v>1</v>
      </c>
      <c r="X779" s="44" t="str">
        <f t="shared" si="129"/>
        <v>NA</v>
      </c>
      <c r="Y779" s="90" t="b">
        <f>AND(MONTH(Taulukko1[[#This Row],[Alku PVM]] )=6,DAY(Taulukko1[[#This Row],[Alku PVM]] )&gt;19)</f>
        <v>0</v>
      </c>
      <c r="Z779" s="90" t="b">
        <f>AND(MONTH(Taulukko1[[#This Row],[Loppu PVM]] )=6,DAY(Taulukko1[[#This Row],[Loppu PVM]] )&gt;19)</f>
        <v>0</v>
      </c>
      <c r="AA779" s="90" t="b">
        <f>OR(MONTH(Taulukko1[[#This Row],[Alku PVM]] )&lt;=5,AND(MONTH(Taulukko1[[#This Row],[Alku PVM]] )=6,DAY(Taulukko1[[#This Row],[Alku PVM]] )&lt;20))</f>
        <v>1</v>
      </c>
      <c r="AB779" s="90" t="b">
        <f>OR(MONTH(Taulukko1[[#This Row],[Loppu PVM]])&lt;=5,AND(MONTH(Taulukko1[[#This Row],[Loppu PVM]] )=6,DAY(Taulukko1[[#This Row],[Loppu PVM]])&lt;20))</f>
        <v>1</v>
      </c>
      <c r="AC779" s="90" t="b">
        <f>OR(MONTH(Taulukko1[[#This Row],[Alku PVM]] )&lt;=3,AND(MONTH(Taulukko1[[#This Row],[Alku PVM]] )=3))</f>
        <v>1</v>
      </c>
      <c r="AD779" s="90" t="b">
        <f>OR(MONTH(Taulukko1[[#This Row],[Loppu PVM]] )&lt;=3,AND(MONTH(Taulukko1[[#This Row],[Loppu PVM]] )=3))</f>
        <v>0</v>
      </c>
      <c r="AE779" s="90" t="b">
        <f>OR(MONTH(Taulukko1[[#This Row],[Alku PVM]] )&lt;=9,AND(MONTH(Taulukko1[[#This Row],[Alku PVM]] )=9))</f>
        <v>1</v>
      </c>
      <c r="AF779" s="90" t="b">
        <f>OR(MONTH(Taulukko1[[#This Row],[Loppu PVM]])&lt;=9,AND(MONTH(Taulukko1[[#This Row],[Loppu PVM]] )=9))</f>
        <v>1</v>
      </c>
      <c r="AG779" s="90" t="b">
        <f>OR(MONTH(Taulukko1[[#This Row],[Alku PVM]] )&lt;=6,AND(MONTH(Taulukko1[[#This Row],[Alku PVM]] )=6))</f>
        <v>1</v>
      </c>
      <c r="AH779" s="90" t="b">
        <f>OR(MONTH(Taulukko1[[#This Row],[Loppu PVM]])&lt;=6,AND(MONTH(Taulukko1[[#This Row],[Loppu PVM]] )=6))</f>
        <v>1</v>
      </c>
    </row>
    <row r="780" spans="1:34" ht="12.75" customHeight="1">
      <c r="A780" t="s">
        <v>205</v>
      </c>
      <c r="B780" s="23">
        <v>39855</v>
      </c>
      <c r="C780" t="s">
        <v>2440</v>
      </c>
      <c r="E780" s="62">
        <v>12</v>
      </c>
      <c r="F780" s="4"/>
      <c r="G780" s="5"/>
      <c r="H780" s="22">
        <v>44</v>
      </c>
      <c r="I780" s="126">
        <f>INDEX('TOL2008'!B:B,MATCH(A780,'TOL2008'!A:A,0))</f>
        <v>58130</v>
      </c>
      <c r="J780" s="126" t="str">
        <f>INDEX(Pääluokka!$H$2:$H$100,MATCH(VALUE(LEFT(Taulukko1[[#This Row],[TOL2008]],2)),Pääluokka!$G$2:$G$100,0))</f>
        <v>Informaatio ja viestintä</v>
      </c>
      <c r="K780" s="126" t="str">
        <f>INDEX(Pääluokka!$I$2:$I$100,MATCH(VALUE(LEFT(Taulukko1[[#This Row],[TOL2008]],2)),Pääluokka!$G$2:$G$100,0))</f>
        <v>Palvelualat (G-N, R, S)</v>
      </c>
      <c r="L780" s="41" t="str">
        <f t="shared" si="120"/>
        <v>NA</v>
      </c>
      <c r="M780" s="43">
        <f t="shared" si="121"/>
        <v>39855</v>
      </c>
      <c r="N780" s="43">
        <f t="shared" si="122"/>
        <v>39906</v>
      </c>
      <c r="O780" s="43">
        <f t="shared" si="123"/>
        <v>39845</v>
      </c>
      <c r="P780" s="43">
        <f t="shared" si="124"/>
        <v>39904</v>
      </c>
      <c r="Q780" s="41">
        <f t="shared" si="125"/>
        <v>2009</v>
      </c>
      <c r="R780" s="41">
        <f t="shared" si="126"/>
        <v>2009</v>
      </c>
      <c r="S780" s="43" t="str">
        <f>YEAR(Taulukko1[[#This Row],[Alku KK]])&amp;"Q"&amp;ROUNDDOWN((MONTH(Taulukko1[[#This Row],[Alku KK]])-1)/3+1,0)</f>
        <v>2009Q1</v>
      </c>
      <c r="T780" s="43" t="str">
        <f>YEAR(Taulukko1[[#This Row],[Loppu KK]])&amp;"Q"&amp;ROUNDDOWN((MONTH(Taulukko1[[#This Row],[Loppu KK]])-1)/3+1,0)</f>
        <v>2009Q2</v>
      </c>
      <c r="U780" s="66">
        <f>IF(COUNT(Taulukko1[[#This Row],[Neuvottelujen alaiset ]])=1,Taulukko1[[#This Row],[Neuvottelujen alaiset ]],Taulukko1[[#This Row],[Vähennystarve]])</f>
        <v>44</v>
      </c>
      <c r="V780" s="44">
        <f t="shared" si="127"/>
        <v>0.27272727272727271</v>
      </c>
      <c r="W780" s="44" t="str">
        <f t="shared" si="128"/>
        <v>NA</v>
      </c>
      <c r="X780" s="44" t="str">
        <f t="shared" si="129"/>
        <v>NA</v>
      </c>
      <c r="Y780" s="90" t="b">
        <f>AND(MONTH(Taulukko1[[#This Row],[Alku PVM]] )=6,DAY(Taulukko1[[#This Row],[Alku PVM]] )&gt;19)</f>
        <v>0</v>
      </c>
      <c r="Z780" s="90" t="b">
        <f>AND(MONTH(Taulukko1[[#This Row],[Loppu PVM]] )=6,DAY(Taulukko1[[#This Row],[Loppu PVM]] )&gt;19)</f>
        <v>0</v>
      </c>
      <c r="AA780" s="90" t="b">
        <f>OR(MONTH(Taulukko1[[#This Row],[Alku PVM]] )&lt;=5,AND(MONTH(Taulukko1[[#This Row],[Alku PVM]] )=6,DAY(Taulukko1[[#This Row],[Alku PVM]] )&lt;20))</f>
        <v>1</v>
      </c>
      <c r="AB780" s="90" t="b">
        <f>OR(MONTH(Taulukko1[[#This Row],[Loppu PVM]])&lt;=5,AND(MONTH(Taulukko1[[#This Row],[Loppu PVM]] )=6,DAY(Taulukko1[[#This Row],[Loppu PVM]])&lt;20))</f>
        <v>1</v>
      </c>
      <c r="AC780" s="90" t="b">
        <f>OR(MONTH(Taulukko1[[#This Row],[Alku PVM]] )&lt;=3,AND(MONTH(Taulukko1[[#This Row],[Alku PVM]] )=3))</f>
        <v>1</v>
      </c>
      <c r="AD780" s="90" t="b">
        <f>OR(MONTH(Taulukko1[[#This Row],[Loppu PVM]] )&lt;=3,AND(MONTH(Taulukko1[[#This Row],[Loppu PVM]] )=3))</f>
        <v>0</v>
      </c>
      <c r="AE780" s="90" t="b">
        <f>OR(MONTH(Taulukko1[[#This Row],[Alku PVM]] )&lt;=9,AND(MONTH(Taulukko1[[#This Row],[Alku PVM]] )=9))</f>
        <v>1</v>
      </c>
      <c r="AF780" s="90" t="b">
        <f>OR(MONTH(Taulukko1[[#This Row],[Loppu PVM]])&lt;=9,AND(MONTH(Taulukko1[[#This Row],[Loppu PVM]] )=9))</f>
        <v>1</v>
      </c>
      <c r="AG780" s="90" t="b">
        <f>OR(MONTH(Taulukko1[[#This Row],[Alku PVM]] )&lt;=6,AND(MONTH(Taulukko1[[#This Row],[Alku PVM]] )=6))</f>
        <v>1</v>
      </c>
      <c r="AH780" s="90" t="b">
        <f>OR(MONTH(Taulukko1[[#This Row],[Loppu PVM]])&lt;=6,AND(MONTH(Taulukko1[[#This Row],[Loppu PVM]] )=6))</f>
        <v>1</v>
      </c>
    </row>
    <row r="781" spans="1:34" ht="12.75" customHeight="1">
      <c r="A781" t="s">
        <v>2292</v>
      </c>
      <c r="B781" s="23">
        <v>39855</v>
      </c>
      <c r="C781" t="s">
        <v>2291</v>
      </c>
      <c r="F781" s="4"/>
      <c r="G781" s="5"/>
      <c r="H781" s="22">
        <v>70</v>
      </c>
      <c r="I781" s="126" t="e">
        <f>INDEX('TOL2008'!B:B,MATCH(A781,'TOL2008'!A:A,0))</f>
        <v>#N/A</v>
      </c>
      <c r="J781" s="126" t="e">
        <f>INDEX(Pääluokka!$H$2:$H$100,MATCH(VALUE(LEFT(Taulukko1[[#This Row],[TOL2008]],2)),Pääluokka!$G$2:$G$100,0))</f>
        <v>#N/A</v>
      </c>
      <c r="K781" s="126" t="e">
        <f>INDEX(Pääluokka!$I$2:$I$100,MATCH(VALUE(LEFT(Taulukko1[[#This Row],[TOL2008]],2)),Pääluokka!$G$2:$G$100,0))</f>
        <v>#N/A</v>
      </c>
      <c r="L781" s="41" t="str">
        <f t="shared" si="120"/>
        <v>NA</v>
      </c>
      <c r="M781" s="43">
        <f t="shared" si="121"/>
        <v>39855</v>
      </c>
      <c r="N781" s="43">
        <f t="shared" si="122"/>
        <v>39906</v>
      </c>
      <c r="O781" s="43">
        <f t="shared" si="123"/>
        <v>39845</v>
      </c>
      <c r="P781" s="43">
        <f t="shared" si="124"/>
        <v>39904</v>
      </c>
      <c r="Q781" s="41">
        <f t="shared" si="125"/>
        <v>2009</v>
      </c>
      <c r="R781" s="41">
        <f t="shared" si="126"/>
        <v>2009</v>
      </c>
      <c r="S781" s="43" t="str">
        <f>YEAR(Taulukko1[[#This Row],[Alku KK]])&amp;"Q"&amp;ROUNDDOWN((MONTH(Taulukko1[[#This Row],[Alku KK]])-1)/3+1,0)</f>
        <v>2009Q1</v>
      </c>
      <c r="T781" s="43" t="str">
        <f>YEAR(Taulukko1[[#This Row],[Loppu KK]])&amp;"Q"&amp;ROUNDDOWN((MONTH(Taulukko1[[#This Row],[Loppu KK]])-1)/3+1,0)</f>
        <v>2009Q2</v>
      </c>
      <c r="U781" s="66">
        <f>IF(COUNT(Taulukko1[[#This Row],[Neuvottelujen alaiset ]])=1,Taulukko1[[#This Row],[Neuvottelujen alaiset ]],Taulukko1[[#This Row],[Vähennystarve]])</f>
        <v>70</v>
      </c>
      <c r="V781" s="44" t="str">
        <f t="shared" si="127"/>
        <v>NA</v>
      </c>
      <c r="W781" s="44" t="str">
        <f t="shared" si="128"/>
        <v>NA</v>
      </c>
      <c r="X781" s="44" t="str">
        <f t="shared" si="129"/>
        <v>NA</v>
      </c>
      <c r="Y781" s="90" t="b">
        <f>AND(MONTH(Taulukko1[[#This Row],[Alku PVM]] )=6,DAY(Taulukko1[[#This Row],[Alku PVM]] )&gt;19)</f>
        <v>0</v>
      </c>
      <c r="Z781" s="90" t="b">
        <f>AND(MONTH(Taulukko1[[#This Row],[Loppu PVM]] )=6,DAY(Taulukko1[[#This Row],[Loppu PVM]] )&gt;19)</f>
        <v>0</v>
      </c>
      <c r="AA781" s="90" t="b">
        <f>OR(MONTH(Taulukko1[[#This Row],[Alku PVM]] )&lt;=5,AND(MONTH(Taulukko1[[#This Row],[Alku PVM]] )=6,DAY(Taulukko1[[#This Row],[Alku PVM]] )&lt;20))</f>
        <v>1</v>
      </c>
      <c r="AB781" s="90" t="b">
        <f>OR(MONTH(Taulukko1[[#This Row],[Loppu PVM]])&lt;=5,AND(MONTH(Taulukko1[[#This Row],[Loppu PVM]] )=6,DAY(Taulukko1[[#This Row],[Loppu PVM]])&lt;20))</f>
        <v>1</v>
      </c>
      <c r="AC781" s="90" t="b">
        <f>OR(MONTH(Taulukko1[[#This Row],[Alku PVM]] )&lt;=3,AND(MONTH(Taulukko1[[#This Row],[Alku PVM]] )=3))</f>
        <v>1</v>
      </c>
      <c r="AD781" s="90" t="b">
        <f>OR(MONTH(Taulukko1[[#This Row],[Loppu PVM]] )&lt;=3,AND(MONTH(Taulukko1[[#This Row],[Loppu PVM]] )=3))</f>
        <v>0</v>
      </c>
      <c r="AE781" s="90" t="b">
        <f>OR(MONTH(Taulukko1[[#This Row],[Alku PVM]] )&lt;=9,AND(MONTH(Taulukko1[[#This Row],[Alku PVM]] )=9))</f>
        <v>1</v>
      </c>
      <c r="AF781" s="90" t="b">
        <f>OR(MONTH(Taulukko1[[#This Row],[Loppu PVM]])&lt;=9,AND(MONTH(Taulukko1[[#This Row],[Loppu PVM]] )=9))</f>
        <v>1</v>
      </c>
      <c r="AG781" s="90" t="b">
        <f>OR(MONTH(Taulukko1[[#This Row],[Alku PVM]] )&lt;=6,AND(MONTH(Taulukko1[[#This Row],[Alku PVM]] )=6))</f>
        <v>1</v>
      </c>
      <c r="AH781" s="90" t="b">
        <f>OR(MONTH(Taulukko1[[#This Row],[Loppu PVM]])&lt;=6,AND(MONTH(Taulukko1[[#This Row],[Loppu PVM]] )=6))</f>
        <v>1</v>
      </c>
    </row>
    <row r="782" spans="1:34" ht="12.75" customHeight="1">
      <c r="A782" t="s">
        <v>446</v>
      </c>
      <c r="B782" s="23">
        <v>39856</v>
      </c>
      <c r="C782" t="s">
        <v>2824</v>
      </c>
      <c r="F782" s="4">
        <v>39882</v>
      </c>
      <c r="G782" s="5">
        <v>25</v>
      </c>
      <c r="H782" s="22">
        <v>120</v>
      </c>
      <c r="I782" s="126">
        <f>INDEX('TOL2008'!B:B,MATCH(A782,'TOL2008'!A:A,0))</f>
        <v>62010</v>
      </c>
      <c r="J782" s="126" t="str">
        <f>INDEX(Pääluokka!$H$2:$H$100,MATCH(VALUE(LEFT(Taulukko1[[#This Row],[TOL2008]],2)),Pääluokka!$G$2:$G$100,0))</f>
        <v>Informaatio ja viestintä</v>
      </c>
      <c r="K782" s="126" t="str">
        <f>INDEX(Pääluokka!$I$2:$I$100,MATCH(VALUE(LEFT(Taulukko1[[#This Row],[TOL2008]],2)),Pääluokka!$G$2:$G$100,0))</f>
        <v>Palvelualat (G-N, R, S)</v>
      </c>
      <c r="L782" s="41">
        <f t="shared" si="120"/>
        <v>26</v>
      </c>
      <c r="M782" s="43">
        <f t="shared" si="121"/>
        <v>39856</v>
      </c>
      <c r="N782" s="43">
        <f t="shared" si="122"/>
        <v>39882</v>
      </c>
      <c r="O782" s="43">
        <f t="shared" si="123"/>
        <v>39845</v>
      </c>
      <c r="P782" s="43">
        <f t="shared" si="124"/>
        <v>39873</v>
      </c>
      <c r="Q782" s="41">
        <f t="shared" si="125"/>
        <v>2009</v>
      </c>
      <c r="R782" s="41">
        <f t="shared" si="126"/>
        <v>2009</v>
      </c>
      <c r="S782" s="43" t="str">
        <f>YEAR(Taulukko1[[#This Row],[Alku KK]])&amp;"Q"&amp;ROUNDDOWN((MONTH(Taulukko1[[#This Row],[Alku KK]])-1)/3+1,0)</f>
        <v>2009Q1</v>
      </c>
      <c r="T782" s="43" t="str">
        <f>YEAR(Taulukko1[[#This Row],[Loppu KK]])&amp;"Q"&amp;ROUNDDOWN((MONTH(Taulukko1[[#This Row],[Loppu KK]])-1)/3+1,0)</f>
        <v>2009Q1</v>
      </c>
      <c r="U782" s="66">
        <f>IF(COUNT(Taulukko1[[#This Row],[Neuvottelujen alaiset ]])=1,Taulukko1[[#This Row],[Neuvottelujen alaiset ]],Taulukko1[[#This Row],[Vähennystarve]])</f>
        <v>120</v>
      </c>
      <c r="V782" s="44" t="str">
        <f t="shared" si="127"/>
        <v>NA</v>
      </c>
      <c r="W782" s="44">
        <f t="shared" si="128"/>
        <v>0.20833333333333334</v>
      </c>
      <c r="X782" s="44" t="str">
        <f t="shared" si="129"/>
        <v>NA</v>
      </c>
      <c r="Y782" s="90" t="b">
        <f>AND(MONTH(Taulukko1[[#This Row],[Alku PVM]] )=6,DAY(Taulukko1[[#This Row],[Alku PVM]] )&gt;19)</f>
        <v>0</v>
      </c>
      <c r="Z782" s="90" t="b">
        <f>AND(MONTH(Taulukko1[[#This Row],[Loppu PVM]] )=6,DAY(Taulukko1[[#This Row],[Loppu PVM]] )&gt;19)</f>
        <v>0</v>
      </c>
      <c r="AA782" s="90" t="b">
        <f>OR(MONTH(Taulukko1[[#This Row],[Alku PVM]] )&lt;=5,AND(MONTH(Taulukko1[[#This Row],[Alku PVM]] )=6,DAY(Taulukko1[[#This Row],[Alku PVM]] )&lt;20))</f>
        <v>1</v>
      </c>
      <c r="AB782" s="90" t="b">
        <f>OR(MONTH(Taulukko1[[#This Row],[Loppu PVM]])&lt;=5,AND(MONTH(Taulukko1[[#This Row],[Loppu PVM]] )=6,DAY(Taulukko1[[#This Row],[Loppu PVM]])&lt;20))</f>
        <v>1</v>
      </c>
      <c r="AC782" s="90" t="b">
        <f>OR(MONTH(Taulukko1[[#This Row],[Alku PVM]] )&lt;=3,AND(MONTH(Taulukko1[[#This Row],[Alku PVM]] )=3))</f>
        <v>1</v>
      </c>
      <c r="AD782" s="90" t="b">
        <f>OR(MONTH(Taulukko1[[#This Row],[Loppu PVM]] )&lt;=3,AND(MONTH(Taulukko1[[#This Row],[Loppu PVM]] )=3))</f>
        <v>1</v>
      </c>
      <c r="AE782" s="90" t="b">
        <f>OR(MONTH(Taulukko1[[#This Row],[Alku PVM]] )&lt;=9,AND(MONTH(Taulukko1[[#This Row],[Alku PVM]] )=9))</f>
        <v>1</v>
      </c>
      <c r="AF782" s="90" t="b">
        <f>OR(MONTH(Taulukko1[[#This Row],[Loppu PVM]])&lt;=9,AND(MONTH(Taulukko1[[#This Row],[Loppu PVM]] )=9))</f>
        <v>1</v>
      </c>
      <c r="AG782" s="90" t="b">
        <f>OR(MONTH(Taulukko1[[#This Row],[Alku PVM]] )&lt;=6,AND(MONTH(Taulukko1[[#This Row],[Alku PVM]] )=6))</f>
        <v>1</v>
      </c>
      <c r="AH782" s="90" t="b">
        <f>OR(MONTH(Taulukko1[[#This Row],[Loppu PVM]])&lt;=6,AND(MONTH(Taulukko1[[#This Row],[Loppu PVM]] )=6))</f>
        <v>1</v>
      </c>
    </row>
    <row r="783" spans="1:34" ht="12.75" customHeight="1">
      <c r="A783" t="s">
        <v>2710</v>
      </c>
      <c r="B783" s="23">
        <v>39856</v>
      </c>
      <c r="C783" t="s">
        <v>2709</v>
      </c>
      <c r="E783" s="62">
        <v>50</v>
      </c>
      <c r="F783" s="4">
        <v>39871</v>
      </c>
      <c r="G783" s="5">
        <v>5</v>
      </c>
      <c r="H783" s="22">
        <v>400</v>
      </c>
      <c r="I783" s="126" t="e">
        <f>INDEX('TOL2008'!B:B,MATCH(A783,'TOL2008'!A:A,0))</f>
        <v>#N/A</v>
      </c>
      <c r="J783" s="126" t="e">
        <f>INDEX(Pääluokka!$H$2:$H$100,MATCH(VALUE(LEFT(Taulukko1[[#This Row],[TOL2008]],2)),Pääluokka!$G$2:$G$100,0))</f>
        <v>#N/A</v>
      </c>
      <c r="K783" s="126" t="e">
        <f>INDEX(Pääluokka!$I$2:$I$100,MATCH(VALUE(LEFT(Taulukko1[[#This Row],[TOL2008]],2)),Pääluokka!$G$2:$G$100,0))</f>
        <v>#N/A</v>
      </c>
      <c r="L783" s="41">
        <f t="shared" si="120"/>
        <v>15</v>
      </c>
      <c r="M783" s="43">
        <f t="shared" si="121"/>
        <v>39856</v>
      </c>
      <c r="N783" s="43">
        <f t="shared" si="122"/>
        <v>39871</v>
      </c>
      <c r="O783" s="43">
        <f t="shared" si="123"/>
        <v>39845</v>
      </c>
      <c r="P783" s="43">
        <f t="shared" si="124"/>
        <v>39845</v>
      </c>
      <c r="Q783" s="41">
        <f t="shared" si="125"/>
        <v>2009</v>
      </c>
      <c r="R783" s="41">
        <f t="shared" si="126"/>
        <v>2009</v>
      </c>
      <c r="S783" s="43" t="str">
        <f>YEAR(Taulukko1[[#This Row],[Alku KK]])&amp;"Q"&amp;ROUNDDOWN((MONTH(Taulukko1[[#This Row],[Alku KK]])-1)/3+1,0)</f>
        <v>2009Q1</v>
      </c>
      <c r="T783" s="43" t="str">
        <f>YEAR(Taulukko1[[#This Row],[Loppu KK]])&amp;"Q"&amp;ROUNDDOWN((MONTH(Taulukko1[[#This Row],[Loppu KK]])-1)/3+1,0)</f>
        <v>2009Q1</v>
      </c>
      <c r="U783" s="66">
        <f>IF(COUNT(Taulukko1[[#This Row],[Neuvottelujen alaiset ]])=1,Taulukko1[[#This Row],[Neuvottelujen alaiset ]],Taulukko1[[#This Row],[Vähennystarve]])</f>
        <v>400</v>
      </c>
      <c r="V783" s="44">
        <f t="shared" si="127"/>
        <v>0.125</v>
      </c>
      <c r="W783" s="44">
        <f t="shared" si="128"/>
        <v>1.2500000000000001E-2</v>
      </c>
      <c r="X783" s="44">
        <f t="shared" si="129"/>
        <v>0.1</v>
      </c>
      <c r="Y783" s="90" t="b">
        <f>AND(MONTH(Taulukko1[[#This Row],[Alku PVM]] )=6,DAY(Taulukko1[[#This Row],[Alku PVM]] )&gt;19)</f>
        <v>0</v>
      </c>
      <c r="Z783" s="90" t="b">
        <f>AND(MONTH(Taulukko1[[#This Row],[Loppu PVM]] )=6,DAY(Taulukko1[[#This Row],[Loppu PVM]] )&gt;19)</f>
        <v>0</v>
      </c>
      <c r="AA783" s="90" t="b">
        <f>OR(MONTH(Taulukko1[[#This Row],[Alku PVM]] )&lt;=5,AND(MONTH(Taulukko1[[#This Row],[Alku PVM]] )=6,DAY(Taulukko1[[#This Row],[Alku PVM]] )&lt;20))</f>
        <v>1</v>
      </c>
      <c r="AB783" s="90" t="b">
        <f>OR(MONTH(Taulukko1[[#This Row],[Loppu PVM]])&lt;=5,AND(MONTH(Taulukko1[[#This Row],[Loppu PVM]] )=6,DAY(Taulukko1[[#This Row],[Loppu PVM]])&lt;20))</f>
        <v>1</v>
      </c>
      <c r="AC783" s="90" t="b">
        <f>OR(MONTH(Taulukko1[[#This Row],[Alku PVM]] )&lt;=3,AND(MONTH(Taulukko1[[#This Row],[Alku PVM]] )=3))</f>
        <v>1</v>
      </c>
      <c r="AD783" s="90" t="b">
        <f>OR(MONTH(Taulukko1[[#This Row],[Loppu PVM]] )&lt;=3,AND(MONTH(Taulukko1[[#This Row],[Loppu PVM]] )=3))</f>
        <v>1</v>
      </c>
      <c r="AE783" s="90" t="b">
        <f>OR(MONTH(Taulukko1[[#This Row],[Alku PVM]] )&lt;=9,AND(MONTH(Taulukko1[[#This Row],[Alku PVM]] )=9))</f>
        <v>1</v>
      </c>
      <c r="AF783" s="90" t="b">
        <f>OR(MONTH(Taulukko1[[#This Row],[Loppu PVM]])&lt;=9,AND(MONTH(Taulukko1[[#This Row],[Loppu PVM]] )=9))</f>
        <v>1</v>
      </c>
      <c r="AG783" s="90" t="b">
        <f>OR(MONTH(Taulukko1[[#This Row],[Alku PVM]] )&lt;=6,AND(MONTH(Taulukko1[[#This Row],[Alku PVM]] )=6))</f>
        <v>1</v>
      </c>
      <c r="AH783" s="90" t="b">
        <f>OR(MONTH(Taulukko1[[#This Row],[Loppu PVM]])&lt;=6,AND(MONTH(Taulukko1[[#This Row],[Loppu PVM]] )=6))</f>
        <v>1</v>
      </c>
    </row>
    <row r="784" spans="1:34" ht="12.75" customHeight="1">
      <c r="A784" t="s">
        <v>2979</v>
      </c>
      <c r="B784" s="23">
        <v>39857</v>
      </c>
      <c r="C784" t="s">
        <v>2978</v>
      </c>
      <c r="F784" s="4"/>
      <c r="G784" s="5"/>
      <c r="H784" s="22">
        <v>65</v>
      </c>
      <c r="I784" s="126" t="e">
        <f>INDEX('TOL2008'!B:B,MATCH(A784,'TOL2008'!A:A,0))</f>
        <v>#N/A</v>
      </c>
      <c r="J784" s="126" t="e">
        <f>INDEX(Pääluokka!$H$2:$H$100,MATCH(VALUE(LEFT(Taulukko1[[#This Row],[TOL2008]],2)),Pääluokka!$G$2:$G$100,0))</f>
        <v>#N/A</v>
      </c>
      <c r="K784" s="126" t="e">
        <f>INDEX(Pääluokka!$I$2:$I$100,MATCH(VALUE(LEFT(Taulukko1[[#This Row],[TOL2008]],2)),Pääluokka!$G$2:$G$100,0))</f>
        <v>#N/A</v>
      </c>
      <c r="L784" s="41" t="str">
        <f t="shared" si="120"/>
        <v>NA</v>
      </c>
      <c r="M784" s="43">
        <f t="shared" si="121"/>
        <v>39857</v>
      </c>
      <c r="N784" s="43">
        <f t="shared" si="122"/>
        <v>39908</v>
      </c>
      <c r="O784" s="43">
        <f t="shared" si="123"/>
        <v>39845</v>
      </c>
      <c r="P784" s="43">
        <f t="shared" si="124"/>
        <v>39904</v>
      </c>
      <c r="Q784" s="41">
        <f t="shared" si="125"/>
        <v>2009</v>
      </c>
      <c r="R784" s="41">
        <f t="shared" si="126"/>
        <v>2009</v>
      </c>
      <c r="S784" s="43" t="str">
        <f>YEAR(Taulukko1[[#This Row],[Alku KK]])&amp;"Q"&amp;ROUNDDOWN((MONTH(Taulukko1[[#This Row],[Alku KK]])-1)/3+1,0)</f>
        <v>2009Q1</v>
      </c>
      <c r="T784" s="43" t="str">
        <f>YEAR(Taulukko1[[#This Row],[Loppu KK]])&amp;"Q"&amp;ROUNDDOWN((MONTH(Taulukko1[[#This Row],[Loppu KK]])-1)/3+1,0)</f>
        <v>2009Q2</v>
      </c>
      <c r="U784" s="66">
        <f>IF(COUNT(Taulukko1[[#This Row],[Neuvottelujen alaiset ]])=1,Taulukko1[[#This Row],[Neuvottelujen alaiset ]],Taulukko1[[#This Row],[Vähennystarve]])</f>
        <v>65</v>
      </c>
      <c r="V784" s="44" t="str">
        <f t="shared" si="127"/>
        <v>NA</v>
      </c>
      <c r="W784" s="44" t="str">
        <f t="shared" si="128"/>
        <v>NA</v>
      </c>
      <c r="X784" s="44" t="str">
        <f t="shared" si="129"/>
        <v>NA</v>
      </c>
      <c r="Y784" s="90" t="b">
        <f>AND(MONTH(Taulukko1[[#This Row],[Alku PVM]] )=6,DAY(Taulukko1[[#This Row],[Alku PVM]] )&gt;19)</f>
        <v>0</v>
      </c>
      <c r="Z784" s="90" t="b">
        <f>AND(MONTH(Taulukko1[[#This Row],[Loppu PVM]] )=6,DAY(Taulukko1[[#This Row],[Loppu PVM]] )&gt;19)</f>
        <v>0</v>
      </c>
      <c r="AA784" s="90" t="b">
        <f>OR(MONTH(Taulukko1[[#This Row],[Alku PVM]] )&lt;=5,AND(MONTH(Taulukko1[[#This Row],[Alku PVM]] )=6,DAY(Taulukko1[[#This Row],[Alku PVM]] )&lt;20))</f>
        <v>1</v>
      </c>
      <c r="AB784" s="90" t="b">
        <f>OR(MONTH(Taulukko1[[#This Row],[Loppu PVM]])&lt;=5,AND(MONTH(Taulukko1[[#This Row],[Loppu PVM]] )=6,DAY(Taulukko1[[#This Row],[Loppu PVM]])&lt;20))</f>
        <v>1</v>
      </c>
      <c r="AC784" s="90" t="b">
        <f>OR(MONTH(Taulukko1[[#This Row],[Alku PVM]] )&lt;=3,AND(MONTH(Taulukko1[[#This Row],[Alku PVM]] )=3))</f>
        <v>1</v>
      </c>
      <c r="AD784" s="90" t="b">
        <f>OR(MONTH(Taulukko1[[#This Row],[Loppu PVM]] )&lt;=3,AND(MONTH(Taulukko1[[#This Row],[Loppu PVM]] )=3))</f>
        <v>0</v>
      </c>
      <c r="AE784" s="90" t="b">
        <f>OR(MONTH(Taulukko1[[#This Row],[Alku PVM]] )&lt;=9,AND(MONTH(Taulukko1[[#This Row],[Alku PVM]] )=9))</f>
        <v>1</v>
      </c>
      <c r="AF784" s="90" t="b">
        <f>OR(MONTH(Taulukko1[[#This Row],[Loppu PVM]])&lt;=9,AND(MONTH(Taulukko1[[#This Row],[Loppu PVM]] )=9))</f>
        <v>1</v>
      </c>
      <c r="AG784" s="90" t="b">
        <f>OR(MONTH(Taulukko1[[#This Row],[Alku PVM]] )&lt;=6,AND(MONTH(Taulukko1[[#This Row],[Alku PVM]] )=6))</f>
        <v>1</v>
      </c>
      <c r="AH784" s="90" t="b">
        <f>OR(MONTH(Taulukko1[[#This Row],[Loppu PVM]])&lt;=6,AND(MONTH(Taulukko1[[#This Row],[Loppu PVM]] )=6))</f>
        <v>1</v>
      </c>
    </row>
    <row r="785" spans="1:34" ht="12.75" customHeight="1">
      <c r="A785" t="s">
        <v>2693</v>
      </c>
      <c r="B785" s="23">
        <v>39857</v>
      </c>
      <c r="C785" t="s">
        <v>2692</v>
      </c>
      <c r="E785" s="62">
        <v>10</v>
      </c>
      <c r="F785" s="4">
        <v>40049</v>
      </c>
      <c r="G785" s="5">
        <v>9</v>
      </c>
      <c r="H785" s="22">
        <v>120</v>
      </c>
      <c r="I785" s="126" t="e">
        <f>INDEX('TOL2008'!B:B,MATCH(A785,'TOL2008'!A:A,0))</f>
        <v>#N/A</v>
      </c>
      <c r="J785" s="126" t="e">
        <f>INDEX(Pääluokka!$H$2:$H$100,MATCH(VALUE(LEFT(Taulukko1[[#This Row],[TOL2008]],2)),Pääluokka!$G$2:$G$100,0))</f>
        <v>#N/A</v>
      </c>
      <c r="K785" s="126" t="e">
        <f>INDEX(Pääluokka!$I$2:$I$100,MATCH(VALUE(LEFT(Taulukko1[[#This Row],[TOL2008]],2)),Pääluokka!$G$2:$G$100,0))</f>
        <v>#N/A</v>
      </c>
      <c r="L785" s="41">
        <f t="shared" si="120"/>
        <v>192</v>
      </c>
      <c r="M785" s="43">
        <f t="shared" si="121"/>
        <v>39857</v>
      </c>
      <c r="N785" s="43">
        <f t="shared" si="122"/>
        <v>40049</v>
      </c>
      <c r="O785" s="43">
        <f t="shared" si="123"/>
        <v>39845</v>
      </c>
      <c r="P785" s="43">
        <f t="shared" si="124"/>
        <v>40026</v>
      </c>
      <c r="Q785" s="41">
        <f t="shared" si="125"/>
        <v>2009</v>
      </c>
      <c r="R785" s="41">
        <f t="shared" si="126"/>
        <v>2009</v>
      </c>
      <c r="S785" s="43" t="str">
        <f>YEAR(Taulukko1[[#This Row],[Alku KK]])&amp;"Q"&amp;ROUNDDOWN((MONTH(Taulukko1[[#This Row],[Alku KK]])-1)/3+1,0)</f>
        <v>2009Q1</v>
      </c>
      <c r="T785" s="43" t="str">
        <f>YEAR(Taulukko1[[#This Row],[Loppu KK]])&amp;"Q"&amp;ROUNDDOWN((MONTH(Taulukko1[[#This Row],[Loppu KK]])-1)/3+1,0)</f>
        <v>2009Q3</v>
      </c>
      <c r="U785" s="66">
        <f>IF(COUNT(Taulukko1[[#This Row],[Neuvottelujen alaiset ]])=1,Taulukko1[[#This Row],[Neuvottelujen alaiset ]],Taulukko1[[#This Row],[Vähennystarve]])</f>
        <v>120</v>
      </c>
      <c r="V785" s="44">
        <f t="shared" si="127"/>
        <v>8.3333333333333329E-2</v>
      </c>
      <c r="W785" s="44">
        <f t="shared" si="128"/>
        <v>7.4999999999999997E-2</v>
      </c>
      <c r="X785" s="44">
        <f t="shared" si="129"/>
        <v>0.9</v>
      </c>
      <c r="Y785" s="90" t="b">
        <f>AND(MONTH(Taulukko1[[#This Row],[Alku PVM]] )=6,DAY(Taulukko1[[#This Row],[Alku PVM]] )&gt;19)</f>
        <v>0</v>
      </c>
      <c r="Z785" s="90" t="b">
        <f>AND(MONTH(Taulukko1[[#This Row],[Loppu PVM]] )=6,DAY(Taulukko1[[#This Row],[Loppu PVM]] )&gt;19)</f>
        <v>0</v>
      </c>
      <c r="AA785" s="90" t="b">
        <f>OR(MONTH(Taulukko1[[#This Row],[Alku PVM]] )&lt;=5,AND(MONTH(Taulukko1[[#This Row],[Alku PVM]] )=6,DAY(Taulukko1[[#This Row],[Alku PVM]] )&lt;20))</f>
        <v>1</v>
      </c>
      <c r="AB785" s="90" t="b">
        <f>OR(MONTH(Taulukko1[[#This Row],[Loppu PVM]])&lt;=5,AND(MONTH(Taulukko1[[#This Row],[Loppu PVM]] )=6,DAY(Taulukko1[[#This Row],[Loppu PVM]])&lt;20))</f>
        <v>0</v>
      </c>
      <c r="AC785" s="90" t="b">
        <f>OR(MONTH(Taulukko1[[#This Row],[Alku PVM]] )&lt;=3,AND(MONTH(Taulukko1[[#This Row],[Alku PVM]] )=3))</f>
        <v>1</v>
      </c>
      <c r="AD785" s="90" t="b">
        <f>OR(MONTH(Taulukko1[[#This Row],[Loppu PVM]] )&lt;=3,AND(MONTH(Taulukko1[[#This Row],[Loppu PVM]] )=3))</f>
        <v>0</v>
      </c>
      <c r="AE785" s="90" t="b">
        <f>OR(MONTH(Taulukko1[[#This Row],[Alku PVM]] )&lt;=9,AND(MONTH(Taulukko1[[#This Row],[Alku PVM]] )=9))</f>
        <v>1</v>
      </c>
      <c r="AF785" s="90" t="b">
        <f>OR(MONTH(Taulukko1[[#This Row],[Loppu PVM]])&lt;=9,AND(MONTH(Taulukko1[[#This Row],[Loppu PVM]] )=9))</f>
        <v>1</v>
      </c>
      <c r="AG785" s="90" t="b">
        <f>OR(MONTH(Taulukko1[[#This Row],[Alku PVM]] )&lt;=6,AND(MONTH(Taulukko1[[#This Row],[Alku PVM]] )=6))</f>
        <v>1</v>
      </c>
      <c r="AH785" s="90" t="b">
        <f>OR(MONTH(Taulukko1[[#This Row],[Loppu PVM]])&lt;=6,AND(MONTH(Taulukko1[[#This Row],[Loppu PVM]] )=6))</f>
        <v>0</v>
      </c>
    </row>
    <row r="786" spans="1:34" ht="12.75" customHeight="1">
      <c r="A786" t="s">
        <v>967</v>
      </c>
      <c r="B786" s="23">
        <v>39857</v>
      </c>
      <c r="C786" t="s">
        <v>2596</v>
      </c>
      <c r="E786" s="62">
        <v>25</v>
      </c>
      <c r="F786" s="4">
        <v>39899</v>
      </c>
      <c r="G786" s="5">
        <v>25</v>
      </c>
      <c r="H786" s="22">
        <v>240</v>
      </c>
      <c r="I786" s="126">
        <f>INDEX('TOL2008'!B:B,MATCH(A786,'TOL2008'!A:A,0))</f>
        <v>28210</v>
      </c>
      <c r="J786" s="126" t="str">
        <f>INDEX(Pääluokka!$H$2:$H$100,MATCH(VALUE(LEFT(Taulukko1[[#This Row],[TOL2008]],2)),Pääluokka!$G$2:$G$100,0))</f>
        <v>Teollisuus</v>
      </c>
      <c r="K786" s="126" t="str">
        <f>INDEX(Pääluokka!$I$2:$I$100,MATCH(VALUE(LEFT(Taulukko1[[#This Row],[TOL2008]],2)),Pääluokka!$G$2:$G$100,0))</f>
        <v>Teollisuus (C-E)</v>
      </c>
      <c r="L786" s="41">
        <f t="shared" si="120"/>
        <v>42</v>
      </c>
      <c r="M786" s="43">
        <f t="shared" si="121"/>
        <v>39857</v>
      </c>
      <c r="N786" s="43">
        <f t="shared" si="122"/>
        <v>39899</v>
      </c>
      <c r="O786" s="43">
        <f t="shared" si="123"/>
        <v>39845</v>
      </c>
      <c r="P786" s="43">
        <f t="shared" si="124"/>
        <v>39873</v>
      </c>
      <c r="Q786" s="41">
        <f t="shared" si="125"/>
        <v>2009</v>
      </c>
      <c r="R786" s="41">
        <f t="shared" si="126"/>
        <v>2009</v>
      </c>
      <c r="S786" s="43" t="str">
        <f>YEAR(Taulukko1[[#This Row],[Alku KK]])&amp;"Q"&amp;ROUNDDOWN((MONTH(Taulukko1[[#This Row],[Alku KK]])-1)/3+1,0)</f>
        <v>2009Q1</v>
      </c>
      <c r="T786" s="43" t="str">
        <f>YEAR(Taulukko1[[#This Row],[Loppu KK]])&amp;"Q"&amp;ROUNDDOWN((MONTH(Taulukko1[[#This Row],[Loppu KK]])-1)/3+1,0)</f>
        <v>2009Q1</v>
      </c>
      <c r="U786" s="66">
        <f>IF(COUNT(Taulukko1[[#This Row],[Neuvottelujen alaiset ]])=1,Taulukko1[[#This Row],[Neuvottelujen alaiset ]],Taulukko1[[#This Row],[Vähennystarve]])</f>
        <v>240</v>
      </c>
      <c r="V786" s="44">
        <f t="shared" si="127"/>
        <v>0.10416666666666667</v>
      </c>
      <c r="W786" s="44">
        <f t="shared" si="128"/>
        <v>0.10416666666666667</v>
      </c>
      <c r="X786" s="44">
        <f t="shared" si="129"/>
        <v>1</v>
      </c>
      <c r="Y786" s="90" t="b">
        <f>AND(MONTH(Taulukko1[[#This Row],[Alku PVM]] )=6,DAY(Taulukko1[[#This Row],[Alku PVM]] )&gt;19)</f>
        <v>0</v>
      </c>
      <c r="Z786" s="90" t="b">
        <f>AND(MONTH(Taulukko1[[#This Row],[Loppu PVM]] )=6,DAY(Taulukko1[[#This Row],[Loppu PVM]] )&gt;19)</f>
        <v>0</v>
      </c>
      <c r="AA786" s="90" t="b">
        <f>OR(MONTH(Taulukko1[[#This Row],[Alku PVM]] )&lt;=5,AND(MONTH(Taulukko1[[#This Row],[Alku PVM]] )=6,DAY(Taulukko1[[#This Row],[Alku PVM]] )&lt;20))</f>
        <v>1</v>
      </c>
      <c r="AB786" s="90" t="b">
        <f>OR(MONTH(Taulukko1[[#This Row],[Loppu PVM]])&lt;=5,AND(MONTH(Taulukko1[[#This Row],[Loppu PVM]] )=6,DAY(Taulukko1[[#This Row],[Loppu PVM]])&lt;20))</f>
        <v>1</v>
      </c>
      <c r="AC786" s="90" t="b">
        <f>OR(MONTH(Taulukko1[[#This Row],[Alku PVM]] )&lt;=3,AND(MONTH(Taulukko1[[#This Row],[Alku PVM]] )=3))</f>
        <v>1</v>
      </c>
      <c r="AD786" s="90" t="b">
        <f>OR(MONTH(Taulukko1[[#This Row],[Loppu PVM]] )&lt;=3,AND(MONTH(Taulukko1[[#This Row],[Loppu PVM]] )=3))</f>
        <v>1</v>
      </c>
      <c r="AE786" s="90" t="b">
        <f>OR(MONTH(Taulukko1[[#This Row],[Alku PVM]] )&lt;=9,AND(MONTH(Taulukko1[[#This Row],[Alku PVM]] )=9))</f>
        <v>1</v>
      </c>
      <c r="AF786" s="90" t="b">
        <f>OR(MONTH(Taulukko1[[#This Row],[Loppu PVM]])&lt;=9,AND(MONTH(Taulukko1[[#This Row],[Loppu PVM]] )=9))</f>
        <v>1</v>
      </c>
      <c r="AG786" s="90" t="b">
        <f>OR(MONTH(Taulukko1[[#This Row],[Alku PVM]] )&lt;=6,AND(MONTH(Taulukko1[[#This Row],[Alku PVM]] )=6))</f>
        <v>1</v>
      </c>
      <c r="AH786" s="90" t="b">
        <f>OR(MONTH(Taulukko1[[#This Row],[Loppu PVM]])&lt;=6,AND(MONTH(Taulukko1[[#This Row],[Loppu PVM]] )=6))</f>
        <v>1</v>
      </c>
    </row>
    <row r="787" spans="1:34" ht="12.75" customHeight="1">
      <c r="A787" t="s">
        <v>2253</v>
      </c>
      <c r="B787" s="23">
        <v>39857</v>
      </c>
      <c r="C787" t="s">
        <v>2252</v>
      </c>
      <c r="F787" s="4">
        <v>39946</v>
      </c>
      <c r="G787" s="5"/>
      <c r="H787" s="16">
        <v>100</v>
      </c>
      <c r="I787" s="126" t="e">
        <f>INDEX('TOL2008'!B:B,MATCH(A787,'TOL2008'!A:A,0))</f>
        <v>#N/A</v>
      </c>
      <c r="J787" s="126" t="e">
        <f>INDEX(Pääluokka!$H$2:$H$100,MATCH(VALUE(LEFT(Taulukko1[[#This Row],[TOL2008]],2)),Pääluokka!$G$2:$G$100,0))</f>
        <v>#N/A</v>
      </c>
      <c r="K787" s="126" t="e">
        <f>INDEX(Pääluokka!$I$2:$I$100,MATCH(VALUE(LEFT(Taulukko1[[#This Row],[TOL2008]],2)),Pääluokka!$G$2:$G$100,0))</f>
        <v>#N/A</v>
      </c>
      <c r="L787" s="41">
        <f t="shared" si="120"/>
        <v>89</v>
      </c>
      <c r="M787" s="43">
        <f t="shared" si="121"/>
        <v>39857</v>
      </c>
      <c r="N787" s="43">
        <f t="shared" si="122"/>
        <v>39946</v>
      </c>
      <c r="O787" s="43">
        <f t="shared" si="123"/>
        <v>39845</v>
      </c>
      <c r="P787" s="43">
        <f t="shared" si="124"/>
        <v>39934</v>
      </c>
      <c r="Q787" s="41">
        <f t="shared" si="125"/>
        <v>2009</v>
      </c>
      <c r="R787" s="41">
        <f t="shared" si="126"/>
        <v>2009</v>
      </c>
      <c r="S787" s="43" t="str">
        <f>YEAR(Taulukko1[[#This Row],[Alku KK]])&amp;"Q"&amp;ROUNDDOWN((MONTH(Taulukko1[[#This Row],[Alku KK]])-1)/3+1,0)</f>
        <v>2009Q1</v>
      </c>
      <c r="T787" s="43" t="str">
        <f>YEAR(Taulukko1[[#This Row],[Loppu KK]])&amp;"Q"&amp;ROUNDDOWN((MONTH(Taulukko1[[#This Row],[Loppu KK]])-1)/3+1,0)</f>
        <v>2009Q2</v>
      </c>
      <c r="U787" s="66">
        <f>IF(COUNT(Taulukko1[[#This Row],[Neuvottelujen alaiset ]])=1,Taulukko1[[#This Row],[Neuvottelujen alaiset ]],Taulukko1[[#This Row],[Vähennystarve]])</f>
        <v>100</v>
      </c>
      <c r="V787" s="44" t="str">
        <f t="shared" si="127"/>
        <v>NA</v>
      </c>
      <c r="W787" s="44" t="str">
        <f t="shared" si="128"/>
        <v>NA</v>
      </c>
      <c r="X787" s="44" t="str">
        <f t="shared" si="129"/>
        <v>NA</v>
      </c>
      <c r="Y787" s="90" t="b">
        <f>AND(MONTH(Taulukko1[[#This Row],[Alku PVM]] )=6,DAY(Taulukko1[[#This Row],[Alku PVM]] )&gt;19)</f>
        <v>0</v>
      </c>
      <c r="Z787" s="90" t="b">
        <f>AND(MONTH(Taulukko1[[#This Row],[Loppu PVM]] )=6,DAY(Taulukko1[[#This Row],[Loppu PVM]] )&gt;19)</f>
        <v>0</v>
      </c>
      <c r="AA787" s="90" t="b">
        <f>OR(MONTH(Taulukko1[[#This Row],[Alku PVM]] )&lt;=5,AND(MONTH(Taulukko1[[#This Row],[Alku PVM]] )=6,DAY(Taulukko1[[#This Row],[Alku PVM]] )&lt;20))</f>
        <v>1</v>
      </c>
      <c r="AB787" s="90" t="b">
        <f>OR(MONTH(Taulukko1[[#This Row],[Loppu PVM]])&lt;=5,AND(MONTH(Taulukko1[[#This Row],[Loppu PVM]] )=6,DAY(Taulukko1[[#This Row],[Loppu PVM]])&lt;20))</f>
        <v>1</v>
      </c>
      <c r="AC787" s="90" t="b">
        <f>OR(MONTH(Taulukko1[[#This Row],[Alku PVM]] )&lt;=3,AND(MONTH(Taulukko1[[#This Row],[Alku PVM]] )=3))</f>
        <v>1</v>
      </c>
      <c r="AD787" s="90" t="b">
        <f>OR(MONTH(Taulukko1[[#This Row],[Loppu PVM]] )&lt;=3,AND(MONTH(Taulukko1[[#This Row],[Loppu PVM]] )=3))</f>
        <v>0</v>
      </c>
      <c r="AE787" s="90" t="b">
        <f>OR(MONTH(Taulukko1[[#This Row],[Alku PVM]] )&lt;=9,AND(MONTH(Taulukko1[[#This Row],[Alku PVM]] )=9))</f>
        <v>1</v>
      </c>
      <c r="AF787" s="90" t="b">
        <f>OR(MONTH(Taulukko1[[#This Row],[Loppu PVM]])&lt;=9,AND(MONTH(Taulukko1[[#This Row],[Loppu PVM]] )=9))</f>
        <v>1</v>
      </c>
      <c r="AG787" s="90" t="b">
        <f>OR(MONTH(Taulukko1[[#This Row],[Alku PVM]] )&lt;=6,AND(MONTH(Taulukko1[[#This Row],[Alku PVM]] )=6))</f>
        <v>1</v>
      </c>
      <c r="AH787" s="90" t="b">
        <f>OR(MONTH(Taulukko1[[#This Row],[Loppu PVM]])&lt;=6,AND(MONTH(Taulukko1[[#This Row],[Loppu PVM]] )=6))</f>
        <v>1</v>
      </c>
    </row>
    <row r="788" spans="1:34" ht="12.75" customHeight="1">
      <c r="A788" t="s">
        <v>2521</v>
      </c>
      <c r="B788" s="23">
        <v>39858</v>
      </c>
      <c r="C788" t="s">
        <v>2520</v>
      </c>
      <c r="E788" s="62">
        <v>10</v>
      </c>
      <c r="F788" s="4">
        <v>39891</v>
      </c>
      <c r="G788" s="5">
        <v>0</v>
      </c>
      <c r="H788" s="22">
        <v>97</v>
      </c>
      <c r="I788" s="126" t="e">
        <f>INDEX('TOL2008'!B:B,MATCH(A788,'TOL2008'!A:A,0))</f>
        <v>#N/A</v>
      </c>
      <c r="J788" s="126" t="e">
        <f>INDEX(Pääluokka!$H$2:$H$100,MATCH(VALUE(LEFT(Taulukko1[[#This Row],[TOL2008]],2)),Pääluokka!$G$2:$G$100,0))</f>
        <v>#N/A</v>
      </c>
      <c r="K788" s="126" t="e">
        <f>INDEX(Pääluokka!$I$2:$I$100,MATCH(VALUE(LEFT(Taulukko1[[#This Row],[TOL2008]],2)),Pääluokka!$G$2:$G$100,0))</f>
        <v>#N/A</v>
      </c>
      <c r="L788" s="41">
        <f t="shared" si="120"/>
        <v>33</v>
      </c>
      <c r="M788" s="43">
        <f t="shared" si="121"/>
        <v>39858</v>
      </c>
      <c r="N788" s="43">
        <f t="shared" si="122"/>
        <v>39891</v>
      </c>
      <c r="O788" s="43">
        <f t="shared" si="123"/>
        <v>39845</v>
      </c>
      <c r="P788" s="43">
        <f t="shared" si="124"/>
        <v>39873</v>
      </c>
      <c r="Q788" s="41">
        <f t="shared" si="125"/>
        <v>2009</v>
      </c>
      <c r="R788" s="41">
        <f t="shared" si="126"/>
        <v>2009</v>
      </c>
      <c r="S788" s="43" t="str">
        <f>YEAR(Taulukko1[[#This Row],[Alku KK]])&amp;"Q"&amp;ROUNDDOWN((MONTH(Taulukko1[[#This Row],[Alku KK]])-1)/3+1,0)</f>
        <v>2009Q1</v>
      </c>
      <c r="T788" s="43" t="str">
        <f>YEAR(Taulukko1[[#This Row],[Loppu KK]])&amp;"Q"&amp;ROUNDDOWN((MONTH(Taulukko1[[#This Row],[Loppu KK]])-1)/3+1,0)</f>
        <v>2009Q1</v>
      </c>
      <c r="U788" s="66">
        <f>IF(COUNT(Taulukko1[[#This Row],[Neuvottelujen alaiset ]])=1,Taulukko1[[#This Row],[Neuvottelujen alaiset ]],Taulukko1[[#This Row],[Vähennystarve]])</f>
        <v>97</v>
      </c>
      <c r="V788" s="44">
        <f t="shared" si="127"/>
        <v>0.10309278350515463</v>
      </c>
      <c r="W788" s="44">
        <f t="shared" si="128"/>
        <v>0</v>
      </c>
      <c r="X788" s="44">
        <f t="shared" si="129"/>
        <v>0</v>
      </c>
      <c r="Y788" s="90" t="b">
        <f>AND(MONTH(Taulukko1[[#This Row],[Alku PVM]] )=6,DAY(Taulukko1[[#This Row],[Alku PVM]] )&gt;19)</f>
        <v>0</v>
      </c>
      <c r="Z788" s="90" t="b">
        <f>AND(MONTH(Taulukko1[[#This Row],[Loppu PVM]] )=6,DAY(Taulukko1[[#This Row],[Loppu PVM]] )&gt;19)</f>
        <v>0</v>
      </c>
      <c r="AA788" s="90" t="b">
        <f>OR(MONTH(Taulukko1[[#This Row],[Alku PVM]] )&lt;=5,AND(MONTH(Taulukko1[[#This Row],[Alku PVM]] )=6,DAY(Taulukko1[[#This Row],[Alku PVM]] )&lt;20))</f>
        <v>1</v>
      </c>
      <c r="AB788" s="90" t="b">
        <f>OR(MONTH(Taulukko1[[#This Row],[Loppu PVM]])&lt;=5,AND(MONTH(Taulukko1[[#This Row],[Loppu PVM]] )=6,DAY(Taulukko1[[#This Row],[Loppu PVM]])&lt;20))</f>
        <v>1</v>
      </c>
      <c r="AC788" s="90" t="b">
        <f>OR(MONTH(Taulukko1[[#This Row],[Alku PVM]] )&lt;=3,AND(MONTH(Taulukko1[[#This Row],[Alku PVM]] )=3))</f>
        <v>1</v>
      </c>
      <c r="AD788" s="90" t="b">
        <f>OR(MONTH(Taulukko1[[#This Row],[Loppu PVM]] )&lt;=3,AND(MONTH(Taulukko1[[#This Row],[Loppu PVM]] )=3))</f>
        <v>1</v>
      </c>
      <c r="AE788" s="90" t="b">
        <f>OR(MONTH(Taulukko1[[#This Row],[Alku PVM]] )&lt;=9,AND(MONTH(Taulukko1[[#This Row],[Alku PVM]] )=9))</f>
        <v>1</v>
      </c>
      <c r="AF788" s="90" t="b">
        <f>OR(MONTH(Taulukko1[[#This Row],[Loppu PVM]])&lt;=9,AND(MONTH(Taulukko1[[#This Row],[Loppu PVM]] )=9))</f>
        <v>1</v>
      </c>
      <c r="AG788" s="90" t="b">
        <f>OR(MONTH(Taulukko1[[#This Row],[Alku PVM]] )&lt;=6,AND(MONTH(Taulukko1[[#This Row],[Alku PVM]] )=6))</f>
        <v>1</v>
      </c>
      <c r="AH788" s="90" t="b">
        <f>OR(MONTH(Taulukko1[[#This Row],[Loppu PVM]])&lt;=6,AND(MONTH(Taulukko1[[#This Row],[Loppu PVM]] )=6))</f>
        <v>1</v>
      </c>
    </row>
    <row r="789" spans="1:34" ht="12.75" customHeight="1">
      <c r="A789" t="s">
        <v>3041</v>
      </c>
      <c r="B789" s="23">
        <v>39860</v>
      </c>
      <c r="C789" t="s">
        <v>3040</v>
      </c>
      <c r="E789" s="62">
        <v>110</v>
      </c>
      <c r="F789" s="4"/>
      <c r="G789" s="5"/>
      <c r="H789" s="22">
        <v>110</v>
      </c>
      <c r="I789" s="126" t="e">
        <f>INDEX('TOL2008'!B:B,MATCH(A789,'TOL2008'!A:A,0))</f>
        <v>#N/A</v>
      </c>
      <c r="J789" s="126" t="e">
        <f>INDEX(Pääluokka!$H$2:$H$100,MATCH(VALUE(LEFT(Taulukko1[[#This Row],[TOL2008]],2)),Pääluokka!$G$2:$G$100,0))</f>
        <v>#N/A</v>
      </c>
      <c r="K789" s="126" t="e">
        <f>INDEX(Pääluokka!$I$2:$I$100,MATCH(VALUE(LEFT(Taulukko1[[#This Row],[TOL2008]],2)),Pääluokka!$G$2:$G$100,0))</f>
        <v>#N/A</v>
      </c>
      <c r="L789" s="41" t="str">
        <f t="shared" si="120"/>
        <v>NA</v>
      </c>
      <c r="M789" s="43">
        <f t="shared" si="121"/>
        <v>39860</v>
      </c>
      <c r="N789" s="43">
        <f t="shared" si="122"/>
        <v>39911</v>
      </c>
      <c r="O789" s="43">
        <f t="shared" si="123"/>
        <v>39845</v>
      </c>
      <c r="P789" s="43">
        <f t="shared" si="124"/>
        <v>39904</v>
      </c>
      <c r="Q789" s="41">
        <f t="shared" si="125"/>
        <v>2009</v>
      </c>
      <c r="R789" s="41">
        <f t="shared" si="126"/>
        <v>2009</v>
      </c>
      <c r="S789" s="43" t="str">
        <f>YEAR(Taulukko1[[#This Row],[Alku KK]])&amp;"Q"&amp;ROUNDDOWN((MONTH(Taulukko1[[#This Row],[Alku KK]])-1)/3+1,0)</f>
        <v>2009Q1</v>
      </c>
      <c r="T789" s="43" t="str">
        <f>YEAR(Taulukko1[[#This Row],[Loppu KK]])&amp;"Q"&amp;ROUNDDOWN((MONTH(Taulukko1[[#This Row],[Loppu KK]])-1)/3+1,0)</f>
        <v>2009Q2</v>
      </c>
      <c r="U789" s="66">
        <f>IF(COUNT(Taulukko1[[#This Row],[Neuvottelujen alaiset ]])=1,Taulukko1[[#This Row],[Neuvottelujen alaiset ]],Taulukko1[[#This Row],[Vähennystarve]])</f>
        <v>110</v>
      </c>
      <c r="V789" s="44">
        <f t="shared" si="127"/>
        <v>1</v>
      </c>
      <c r="W789" s="44" t="str">
        <f t="shared" si="128"/>
        <v>NA</v>
      </c>
      <c r="X789" s="44" t="str">
        <f t="shared" si="129"/>
        <v>NA</v>
      </c>
      <c r="Y789" s="90" t="b">
        <f>AND(MONTH(Taulukko1[[#This Row],[Alku PVM]] )=6,DAY(Taulukko1[[#This Row],[Alku PVM]] )&gt;19)</f>
        <v>0</v>
      </c>
      <c r="Z789" s="90" t="b">
        <f>AND(MONTH(Taulukko1[[#This Row],[Loppu PVM]] )=6,DAY(Taulukko1[[#This Row],[Loppu PVM]] )&gt;19)</f>
        <v>0</v>
      </c>
      <c r="AA789" s="90" t="b">
        <f>OR(MONTH(Taulukko1[[#This Row],[Alku PVM]] )&lt;=5,AND(MONTH(Taulukko1[[#This Row],[Alku PVM]] )=6,DAY(Taulukko1[[#This Row],[Alku PVM]] )&lt;20))</f>
        <v>1</v>
      </c>
      <c r="AB789" s="90" t="b">
        <f>OR(MONTH(Taulukko1[[#This Row],[Loppu PVM]])&lt;=5,AND(MONTH(Taulukko1[[#This Row],[Loppu PVM]] )=6,DAY(Taulukko1[[#This Row],[Loppu PVM]])&lt;20))</f>
        <v>1</v>
      </c>
      <c r="AC789" s="90" t="b">
        <f>OR(MONTH(Taulukko1[[#This Row],[Alku PVM]] )&lt;=3,AND(MONTH(Taulukko1[[#This Row],[Alku PVM]] )=3))</f>
        <v>1</v>
      </c>
      <c r="AD789" s="90" t="b">
        <f>OR(MONTH(Taulukko1[[#This Row],[Loppu PVM]] )&lt;=3,AND(MONTH(Taulukko1[[#This Row],[Loppu PVM]] )=3))</f>
        <v>0</v>
      </c>
      <c r="AE789" s="90" t="b">
        <f>OR(MONTH(Taulukko1[[#This Row],[Alku PVM]] )&lt;=9,AND(MONTH(Taulukko1[[#This Row],[Alku PVM]] )=9))</f>
        <v>1</v>
      </c>
      <c r="AF789" s="90" t="b">
        <f>OR(MONTH(Taulukko1[[#This Row],[Loppu PVM]])&lt;=9,AND(MONTH(Taulukko1[[#This Row],[Loppu PVM]] )=9))</f>
        <v>1</v>
      </c>
      <c r="AG789" s="90" t="b">
        <f>OR(MONTH(Taulukko1[[#This Row],[Alku PVM]] )&lt;=6,AND(MONTH(Taulukko1[[#This Row],[Alku PVM]] )=6))</f>
        <v>1</v>
      </c>
      <c r="AH789" s="90" t="b">
        <f>OR(MONTH(Taulukko1[[#This Row],[Loppu PVM]])&lt;=6,AND(MONTH(Taulukko1[[#This Row],[Loppu PVM]] )=6))</f>
        <v>1</v>
      </c>
    </row>
    <row r="790" spans="1:34" ht="12.75" customHeight="1">
      <c r="A790" t="s">
        <v>522</v>
      </c>
      <c r="B790" s="23">
        <v>39860</v>
      </c>
      <c r="C790" t="s">
        <v>2940</v>
      </c>
      <c r="E790" s="62">
        <v>60</v>
      </c>
      <c r="F790" s="4">
        <v>39904</v>
      </c>
      <c r="G790" s="5">
        <v>51</v>
      </c>
      <c r="H790" s="22">
        <v>450</v>
      </c>
      <c r="I790" s="126">
        <f>INDEX('TOL2008'!B:B,MATCH(A790,'TOL2008'!A:A,0))</f>
        <v>25730</v>
      </c>
      <c r="J790" s="126" t="str">
        <f>INDEX(Pääluokka!$H$2:$H$100,MATCH(VALUE(LEFT(Taulukko1[[#This Row],[TOL2008]],2)),Pääluokka!$G$2:$G$100,0))</f>
        <v>Teollisuus</v>
      </c>
      <c r="K790" s="126" t="str">
        <f>INDEX(Pääluokka!$I$2:$I$100,MATCH(VALUE(LEFT(Taulukko1[[#This Row],[TOL2008]],2)),Pääluokka!$G$2:$G$100,0))</f>
        <v>Teollisuus (C-E)</v>
      </c>
      <c r="L790" s="41">
        <f t="shared" si="120"/>
        <v>44</v>
      </c>
      <c r="M790" s="43">
        <f t="shared" si="121"/>
        <v>39860</v>
      </c>
      <c r="N790" s="43">
        <f t="shared" si="122"/>
        <v>39904</v>
      </c>
      <c r="O790" s="43">
        <f t="shared" si="123"/>
        <v>39845</v>
      </c>
      <c r="P790" s="43">
        <f t="shared" si="124"/>
        <v>39904</v>
      </c>
      <c r="Q790" s="41">
        <f t="shared" si="125"/>
        <v>2009</v>
      </c>
      <c r="R790" s="41">
        <f t="shared" si="126"/>
        <v>2009</v>
      </c>
      <c r="S790" s="43" t="str">
        <f>YEAR(Taulukko1[[#This Row],[Alku KK]])&amp;"Q"&amp;ROUNDDOWN((MONTH(Taulukko1[[#This Row],[Alku KK]])-1)/3+1,0)</f>
        <v>2009Q1</v>
      </c>
      <c r="T790" s="43" t="str">
        <f>YEAR(Taulukko1[[#This Row],[Loppu KK]])&amp;"Q"&amp;ROUNDDOWN((MONTH(Taulukko1[[#This Row],[Loppu KK]])-1)/3+1,0)</f>
        <v>2009Q2</v>
      </c>
      <c r="U790" s="66">
        <f>IF(COUNT(Taulukko1[[#This Row],[Neuvottelujen alaiset ]])=1,Taulukko1[[#This Row],[Neuvottelujen alaiset ]],Taulukko1[[#This Row],[Vähennystarve]])</f>
        <v>450</v>
      </c>
      <c r="V790" s="44">
        <f t="shared" si="127"/>
        <v>0.13333333333333333</v>
      </c>
      <c r="W790" s="44">
        <f t="shared" si="128"/>
        <v>0.11333333333333333</v>
      </c>
      <c r="X790" s="44">
        <f t="shared" si="129"/>
        <v>0.85</v>
      </c>
      <c r="Y790" s="90" t="b">
        <f>AND(MONTH(Taulukko1[[#This Row],[Alku PVM]] )=6,DAY(Taulukko1[[#This Row],[Alku PVM]] )&gt;19)</f>
        <v>0</v>
      </c>
      <c r="Z790" s="90" t="b">
        <f>AND(MONTH(Taulukko1[[#This Row],[Loppu PVM]] )=6,DAY(Taulukko1[[#This Row],[Loppu PVM]] )&gt;19)</f>
        <v>0</v>
      </c>
      <c r="AA790" s="90" t="b">
        <f>OR(MONTH(Taulukko1[[#This Row],[Alku PVM]] )&lt;=5,AND(MONTH(Taulukko1[[#This Row],[Alku PVM]] )=6,DAY(Taulukko1[[#This Row],[Alku PVM]] )&lt;20))</f>
        <v>1</v>
      </c>
      <c r="AB790" s="90" t="b">
        <f>OR(MONTH(Taulukko1[[#This Row],[Loppu PVM]])&lt;=5,AND(MONTH(Taulukko1[[#This Row],[Loppu PVM]] )=6,DAY(Taulukko1[[#This Row],[Loppu PVM]])&lt;20))</f>
        <v>1</v>
      </c>
      <c r="AC790" s="90" t="b">
        <f>OR(MONTH(Taulukko1[[#This Row],[Alku PVM]] )&lt;=3,AND(MONTH(Taulukko1[[#This Row],[Alku PVM]] )=3))</f>
        <v>1</v>
      </c>
      <c r="AD790" s="90" t="b">
        <f>OR(MONTH(Taulukko1[[#This Row],[Loppu PVM]] )&lt;=3,AND(MONTH(Taulukko1[[#This Row],[Loppu PVM]] )=3))</f>
        <v>0</v>
      </c>
      <c r="AE790" s="90" t="b">
        <f>OR(MONTH(Taulukko1[[#This Row],[Alku PVM]] )&lt;=9,AND(MONTH(Taulukko1[[#This Row],[Alku PVM]] )=9))</f>
        <v>1</v>
      </c>
      <c r="AF790" s="90" t="b">
        <f>OR(MONTH(Taulukko1[[#This Row],[Loppu PVM]])&lt;=9,AND(MONTH(Taulukko1[[#This Row],[Loppu PVM]] )=9))</f>
        <v>1</v>
      </c>
      <c r="AG790" s="90" t="b">
        <f>OR(MONTH(Taulukko1[[#This Row],[Alku PVM]] )&lt;=6,AND(MONTH(Taulukko1[[#This Row],[Alku PVM]] )=6))</f>
        <v>1</v>
      </c>
      <c r="AH790" s="90" t="b">
        <f>OR(MONTH(Taulukko1[[#This Row],[Loppu PVM]])&lt;=6,AND(MONTH(Taulukko1[[#This Row],[Loppu PVM]] )=6))</f>
        <v>1</v>
      </c>
    </row>
    <row r="791" spans="1:34" ht="12.75" customHeight="1">
      <c r="A791" t="s">
        <v>2065</v>
      </c>
      <c r="B791" s="23">
        <v>39861</v>
      </c>
      <c r="C791" t="s">
        <v>2836</v>
      </c>
      <c r="F791" s="4">
        <v>39910</v>
      </c>
      <c r="G791" s="5">
        <v>10</v>
      </c>
      <c r="H791" s="16">
        <v>70</v>
      </c>
      <c r="I791" s="126" t="e">
        <f>INDEX('TOL2008'!B:B,MATCH(A791,'TOL2008'!A:A,0))</f>
        <v>#N/A</v>
      </c>
      <c r="J791" s="126" t="e">
        <f>INDEX(Pääluokka!$H$2:$H$100,MATCH(VALUE(LEFT(Taulukko1[[#This Row],[TOL2008]],2)),Pääluokka!$G$2:$G$100,0))</f>
        <v>#N/A</v>
      </c>
      <c r="K791" s="126" t="e">
        <f>INDEX(Pääluokka!$I$2:$I$100,MATCH(VALUE(LEFT(Taulukko1[[#This Row],[TOL2008]],2)),Pääluokka!$G$2:$G$100,0))</f>
        <v>#N/A</v>
      </c>
      <c r="L791" s="41">
        <f t="shared" si="120"/>
        <v>49</v>
      </c>
      <c r="M791" s="43">
        <f t="shared" si="121"/>
        <v>39861</v>
      </c>
      <c r="N791" s="43">
        <f t="shared" si="122"/>
        <v>39910</v>
      </c>
      <c r="O791" s="43">
        <f t="shared" si="123"/>
        <v>39845</v>
      </c>
      <c r="P791" s="43">
        <f t="shared" si="124"/>
        <v>39904</v>
      </c>
      <c r="Q791" s="41">
        <f t="shared" si="125"/>
        <v>2009</v>
      </c>
      <c r="R791" s="41">
        <f t="shared" si="126"/>
        <v>2009</v>
      </c>
      <c r="S791" s="43" t="str">
        <f>YEAR(Taulukko1[[#This Row],[Alku KK]])&amp;"Q"&amp;ROUNDDOWN((MONTH(Taulukko1[[#This Row],[Alku KK]])-1)/3+1,0)</f>
        <v>2009Q1</v>
      </c>
      <c r="T791" s="43" t="str">
        <f>YEAR(Taulukko1[[#This Row],[Loppu KK]])&amp;"Q"&amp;ROUNDDOWN((MONTH(Taulukko1[[#This Row],[Loppu KK]])-1)/3+1,0)</f>
        <v>2009Q2</v>
      </c>
      <c r="U791" s="66">
        <f>IF(COUNT(Taulukko1[[#This Row],[Neuvottelujen alaiset ]])=1,Taulukko1[[#This Row],[Neuvottelujen alaiset ]],Taulukko1[[#This Row],[Vähennystarve]])</f>
        <v>70</v>
      </c>
      <c r="V791" s="44" t="str">
        <f t="shared" si="127"/>
        <v>NA</v>
      </c>
      <c r="W791" s="44">
        <f t="shared" si="128"/>
        <v>0.14285714285714285</v>
      </c>
      <c r="X791" s="44" t="str">
        <f t="shared" si="129"/>
        <v>NA</v>
      </c>
      <c r="Y791" s="90" t="b">
        <f>AND(MONTH(Taulukko1[[#This Row],[Alku PVM]] )=6,DAY(Taulukko1[[#This Row],[Alku PVM]] )&gt;19)</f>
        <v>0</v>
      </c>
      <c r="Z791" s="90" t="b">
        <f>AND(MONTH(Taulukko1[[#This Row],[Loppu PVM]] )=6,DAY(Taulukko1[[#This Row],[Loppu PVM]] )&gt;19)</f>
        <v>0</v>
      </c>
      <c r="AA791" s="90" t="b">
        <f>OR(MONTH(Taulukko1[[#This Row],[Alku PVM]] )&lt;=5,AND(MONTH(Taulukko1[[#This Row],[Alku PVM]] )=6,DAY(Taulukko1[[#This Row],[Alku PVM]] )&lt;20))</f>
        <v>1</v>
      </c>
      <c r="AB791" s="90" t="b">
        <f>OR(MONTH(Taulukko1[[#This Row],[Loppu PVM]])&lt;=5,AND(MONTH(Taulukko1[[#This Row],[Loppu PVM]] )=6,DAY(Taulukko1[[#This Row],[Loppu PVM]])&lt;20))</f>
        <v>1</v>
      </c>
      <c r="AC791" s="90" t="b">
        <f>OR(MONTH(Taulukko1[[#This Row],[Alku PVM]] )&lt;=3,AND(MONTH(Taulukko1[[#This Row],[Alku PVM]] )=3))</f>
        <v>1</v>
      </c>
      <c r="AD791" s="90" t="b">
        <f>OR(MONTH(Taulukko1[[#This Row],[Loppu PVM]] )&lt;=3,AND(MONTH(Taulukko1[[#This Row],[Loppu PVM]] )=3))</f>
        <v>0</v>
      </c>
      <c r="AE791" s="90" t="b">
        <f>OR(MONTH(Taulukko1[[#This Row],[Alku PVM]] )&lt;=9,AND(MONTH(Taulukko1[[#This Row],[Alku PVM]] )=9))</f>
        <v>1</v>
      </c>
      <c r="AF791" s="90" t="b">
        <f>OR(MONTH(Taulukko1[[#This Row],[Loppu PVM]])&lt;=9,AND(MONTH(Taulukko1[[#This Row],[Loppu PVM]] )=9))</f>
        <v>1</v>
      </c>
      <c r="AG791" s="90" t="b">
        <f>OR(MONTH(Taulukko1[[#This Row],[Alku PVM]] )&lt;=6,AND(MONTH(Taulukko1[[#This Row],[Alku PVM]] )=6))</f>
        <v>1</v>
      </c>
      <c r="AH791" s="90" t="b">
        <f>OR(MONTH(Taulukko1[[#This Row],[Loppu PVM]])&lt;=6,AND(MONTH(Taulukko1[[#This Row],[Loppu PVM]] )=6))</f>
        <v>1</v>
      </c>
    </row>
    <row r="792" spans="1:34" ht="12.75" customHeight="1">
      <c r="A792" t="s">
        <v>5</v>
      </c>
      <c r="B792" s="23">
        <v>39861</v>
      </c>
      <c r="C792" t="s">
        <v>2221</v>
      </c>
      <c r="E792" s="62">
        <v>12</v>
      </c>
      <c r="F792" s="4">
        <v>39911</v>
      </c>
      <c r="G792" s="5">
        <v>12</v>
      </c>
      <c r="H792" s="18">
        <v>190</v>
      </c>
      <c r="I792" s="126">
        <f>INDEX('TOL2008'!B:B,MATCH(A792,'TOL2008'!A:A,0))</f>
        <v>46522</v>
      </c>
      <c r="J792" s="126" t="str">
        <f>INDEX(Pääluokka!$H$2:$H$100,MATCH(VALUE(LEFT(Taulukko1[[#This Row],[TOL2008]],2)),Pääluokka!$G$2:$G$100,0))</f>
        <v>Tukku- ja vähittäiskauppa; moottoriajoneuvojen ja moottoripyörien korjaus</v>
      </c>
      <c r="K792" s="126" t="str">
        <f>INDEX(Pääluokka!$I$2:$I$100,MATCH(VALUE(LEFT(Taulukko1[[#This Row],[TOL2008]],2)),Pääluokka!$G$2:$G$100,0))</f>
        <v>Palvelualat (G-N, R, S)</v>
      </c>
      <c r="L792" s="41">
        <f t="shared" si="120"/>
        <v>50</v>
      </c>
      <c r="M792" s="43">
        <f t="shared" si="121"/>
        <v>39861</v>
      </c>
      <c r="N792" s="43">
        <f t="shared" si="122"/>
        <v>39911</v>
      </c>
      <c r="O792" s="43">
        <f t="shared" si="123"/>
        <v>39845</v>
      </c>
      <c r="P792" s="43">
        <f t="shared" si="124"/>
        <v>39904</v>
      </c>
      <c r="Q792" s="41">
        <f t="shared" si="125"/>
        <v>2009</v>
      </c>
      <c r="R792" s="41">
        <f t="shared" si="126"/>
        <v>2009</v>
      </c>
      <c r="S792" s="43" t="str">
        <f>YEAR(Taulukko1[[#This Row],[Alku KK]])&amp;"Q"&amp;ROUNDDOWN((MONTH(Taulukko1[[#This Row],[Alku KK]])-1)/3+1,0)</f>
        <v>2009Q1</v>
      </c>
      <c r="T792" s="43" t="str">
        <f>YEAR(Taulukko1[[#This Row],[Loppu KK]])&amp;"Q"&amp;ROUNDDOWN((MONTH(Taulukko1[[#This Row],[Loppu KK]])-1)/3+1,0)</f>
        <v>2009Q2</v>
      </c>
      <c r="U792" s="66">
        <f>IF(COUNT(Taulukko1[[#This Row],[Neuvottelujen alaiset ]])=1,Taulukko1[[#This Row],[Neuvottelujen alaiset ]],Taulukko1[[#This Row],[Vähennystarve]])</f>
        <v>190</v>
      </c>
      <c r="V792" s="44">
        <f t="shared" si="127"/>
        <v>6.3157894736842107E-2</v>
      </c>
      <c r="W792" s="44">
        <f t="shared" si="128"/>
        <v>6.3157894736842107E-2</v>
      </c>
      <c r="X792" s="44">
        <f t="shared" si="129"/>
        <v>1</v>
      </c>
      <c r="Y792" s="90" t="b">
        <f>AND(MONTH(Taulukko1[[#This Row],[Alku PVM]] )=6,DAY(Taulukko1[[#This Row],[Alku PVM]] )&gt;19)</f>
        <v>0</v>
      </c>
      <c r="Z792" s="90" t="b">
        <f>AND(MONTH(Taulukko1[[#This Row],[Loppu PVM]] )=6,DAY(Taulukko1[[#This Row],[Loppu PVM]] )&gt;19)</f>
        <v>0</v>
      </c>
      <c r="AA792" s="90" t="b">
        <f>OR(MONTH(Taulukko1[[#This Row],[Alku PVM]] )&lt;=5,AND(MONTH(Taulukko1[[#This Row],[Alku PVM]] )=6,DAY(Taulukko1[[#This Row],[Alku PVM]] )&lt;20))</f>
        <v>1</v>
      </c>
      <c r="AB792" s="90" t="b">
        <f>OR(MONTH(Taulukko1[[#This Row],[Loppu PVM]])&lt;=5,AND(MONTH(Taulukko1[[#This Row],[Loppu PVM]] )=6,DAY(Taulukko1[[#This Row],[Loppu PVM]])&lt;20))</f>
        <v>1</v>
      </c>
      <c r="AC792" s="90" t="b">
        <f>OR(MONTH(Taulukko1[[#This Row],[Alku PVM]] )&lt;=3,AND(MONTH(Taulukko1[[#This Row],[Alku PVM]] )=3))</f>
        <v>1</v>
      </c>
      <c r="AD792" s="90" t="b">
        <f>OR(MONTH(Taulukko1[[#This Row],[Loppu PVM]] )&lt;=3,AND(MONTH(Taulukko1[[#This Row],[Loppu PVM]] )=3))</f>
        <v>0</v>
      </c>
      <c r="AE792" s="90" t="b">
        <f>OR(MONTH(Taulukko1[[#This Row],[Alku PVM]] )&lt;=9,AND(MONTH(Taulukko1[[#This Row],[Alku PVM]] )=9))</f>
        <v>1</v>
      </c>
      <c r="AF792" s="90" t="b">
        <f>OR(MONTH(Taulukko1[[#This Row],[Loppu PVM]])&lt;=9,AND(MONTH(Taulukko1[[#This Row],[Loppu PVM]] )=9))</f>
        <v>1</v>
      </c>
      <c r="AG792" s="90" t="b">
        <f>OR(MONTH(Taulukko1[[#This Row],[Alku PVM]] )&lt;=6,AND(MONTH(Taulukko1[[#This Row],[Alku PVM]] )=6))</f>
        <v>1</v>
      </c>
      <c r="AH792" s="90" t="b">
        <f>OR(MONTH(Taulukko1[[#This Row],[Loppu PVM]])&lt;=6,AND(MONTH(Taulukko1[[#This Row],[Loppu PVM]] )=6))</f>
        <v>1</v>
      </c>
    </row>
    <row r="793" spans="1:34" ht="12.75" customHeight="1">
      <c r="A793" t="s">
        <v>2943</v>
      </c>
      <c r="B793" s="23">
        <v>39862</v>
      </c>
      <c r="C793" t="s">
        <v>2942</v>
      </c>
      <c r="F793" s="4">
        <v>39912</v>
      </c>
      <c r="G793" s="5">
        <v>19</v>
      </c>
      <c r="H793" s="22">
        <v>20</v>
      </c>
      <c r="I793" s="126" t="e">
        <f>INDEX('TOL2008'!B:B,MATCH(A793,'TOL2008'!A:A,0))</f>
        <v>#N/A</v>
      </c>
      <c r="J793" s="126" t="e">
        <f>INDEX(Pääluokka!$H$2:$H$100,MATCH(VALUE(LEFT(Taulukko1[[#This Row],[TOL2008]],2)),Pääluokka!$G$2:$G$100,0))</f>
        <v>#N/A</v>
      </c>
      <c r="K793" s="126" t="e">
        <f>INDEX(Pääluokka!$I$2:$I$100,MATCH(VALUE(LEFT(Taulukko1[[#This Row],[TOL2008]],2)),Pääluokka!$G$2:$G$100,0))</f>
        <v>#N/A</v>
      </c>
      <c r="L793" s="41">
        <f t="shared" si="120"/>
        <v>50</v>
      </c>
      <c r="M793" s="43">
        <f t="shared" si="121"/>
        <v>39862</v>
      </c>
      <c r="N793" s="43">
        <f t="shared" si="122"/>
        <v>39912</v>
      </c>
      <c r="O793" s="43">
        <f t="shared" si="123"/>
        <v>39845</v>
      </c>
      <c r="P793" s="43">
        <f t="shared" si="124"/>
        <v>39904</v>
      </c>
      <c r="Q793" s="41">
        <f t="shared" si="125"/>
        <v>2009</v>
      </c>
      <c r="R793" s="41">
        <f t="shared" si="126"/>
        <v>2009</v>
      </c>
      <c r="S793" s="43" t="str">
        <f>YEAR(Taulukko1[[#This Row],[Alku KK]])&amp;"Q"&amp;ROUNDDOWN((MONTH(Taulukko1[[#This Row],[Alku KK]])-1)/3+1,0)</f>
        <v>2009Q1</v>
      </c>
      <c r="T793" s="43" t="str">
        <f>YEAR(Taulukko1[[#This Row],[Loppu KK]])&amp;"Q"&amp;ROUNDDOWN((MONTH(Taulukko1[[#This Row],[Loppu KK]])-1)/3+1,0)</f>
        <v>2009Q2</v>
      </c>
      <c r="U793" s="66">
        <f>IF(COUNT(Taulukko1[[#This Row],[Neuvottelujen alaiset ]])=1,Taulukko1[[#This Row],[Neuvottelujen alaiset ]],Taulukko1[[#This Row],[Vähennystarve]])</f>
        <v>20</v>
      </c>
      <c r="V793" s="44" t="str">
        <f t="shared" si="127"/>
        <v>NA</v>
      </c>
      <c r="W793" s="44">
        <f t="shared" si="128"/>
        <v>0.95</v>
      </c>
      <c r="X793" s="44" t="str">
        <f t="shared" si="129"/>
        <v>NA</v>
      </c>
      <c r="Y793" s="90" t="b">
        <f>AND(MONTH(Taulukko1[[#This Row],[Alku PVM]] )=6,DAY(Taulukko1[[#This Row],[Alku PVM]] )&gt;19)</f>
        <v>0</v>
      </c>
      <c r="Z793" s="90" t="b">
        <f>AND(MONTH(Taulukko1[[#This Row],[Loppu PVM]] )=6,DAY(Taulukko1[[#This Row],[Loppu PVM]] )&gt;19)</f>
        <v>0</v>
      </c>
      <c r="AA793" s="90" t="b">
        <f>OR(MONTH(Taulukko1[[#This Row],[Alku PVM]] )&lt;=5,AND(MONTH(Taulukko1[[#This Row],[Alku PVM]] )=6,DAY(Taulukko1[[#This Row],[Alku PVM]] )&lt;20))</f>
        <v>1</v>
      </c>
      <c r="AB793" s="90" t="b">
        <f>OR(MONTH(Taulukko1[[#This Row],[Loppu PVM]])&lt;=5,AND(MONTH(Taulukko1[[#This Row],[Loppu PVM]] )=6,DAY(Taulukko1[[#This Row],[Loppu PVM]])&lt;20))</f>
        <v>1</v>
      </c>
      <c r="AC793" s="90" t="b">
        <f>OR(MONTH(Taulukko1[[#This Row],[Alku PVM]] )&lt;=3,AND(MONTH(Taulukko1[[#This Row],[Alku PVM]] )=3))</f>
        <v>1</v>
      </c>
      <c r="AD793" s="90" t="b">
        <f>OR(MONTH(Taulukko1[[#This Row],[Loppu PVM]] )&lt;=3,AND(MONTH(Taulukko1[[#This Row],[Loppu PVM]] )=3))</f>
        <v>0</v>
      </c>
      <c r="AE793" s="90" t="b">
        <f>OR(MONTH(Taulukko1[[#This Row],[Alku PVM]] )&lt;=9,AND(MONTH(Taulukko1[[#This Row],[Alku PVM]] )=9))</f>
        <v>1</v>
      </c>
      <c r="AF793" s="90" t="b">
        <f>OR(MONTH(Taulukko1[[#This Row],[Loppu PVM]])&lt;=9,AND(MONTH(Taulukko1[[#This Row],[Loppu PVM]] )=9))</f>
        <v>1</v>
      </c>
      <c r="AG793" s="90" t="b">
        <f>OR(MONTH(Taulukko1[[#This Row],[Alku PVM]] )&lt;=6,AND(MONTH(Taulukko1[[#This Row],[Alku PVM]] )=6))</f>
        <v>1</v>
      </c>
      <c r="AH793" s="90" t="b">
        <f>OR(MONTH(Taulukko1[[#This Row],[Loppu PVM]])&lt;=6,AND(MONTH(Taulukko1[[#This Row],[Loppu PVM]] )=6))</f>
        <v>1</v>
      </c>
    </row>
    <row r="794" spans="1:34" ht="12.75" customHeight="1">
      <c r="A794" t="s">
        <v>1990</v>
      </c>
      <c r="B794" s="23">
        <v>39862</v>
      </c>
      <c r="C794" t="s">
        <v>2674</v>
      </c>
      <c r="F794" s="4">
        <v>39882</v>
      </c>
      <c r="G794" s="5">
        <v>9</v>
      </c>
      <c r="H794" s="22">
        <v>450</v>
      </c>
      <c r="I794" s="126" t="e">
        <f>INDEX('TOL2008'!B:B,MATCH(A794,'TOL2008'!A:A,0))</f>
        <v>#N/A</v>
      </c>
      <c r="J794" s="126" t="e">
        <f>INDEX(Pääluokka!$H$2:$H$100,MATCH(VALUE(LEFT(Taulukko1[[#This Row],[TOL2008]],2)),Pääluokka!$G$2:$G$100,0))</f>
        <v>#N/A</v>
      </c>
      <c r="K794" s="126" t="e">
        <f>INDEX(Pääluokka!$I$2:$I$100,MATCH(VALUE(LEFT(Taulukko1[[#This Row],[TOL2008]],2)),Pääluokka!$G$2:$G$100,0))</f>
        <v>#N/A</v>
      </c>
      <c r="L794" s="41">
        <f t="shared" si="120"/>
        <v>20</v>
      </c>
      <c r="M794" s="43">
        <f t="shared" si="121"/>
        <v>39862</v>
      </c>
      <c r="N794" s="43">
        <f t="shared" si="122"/>
        <v>39882</v>
      </c>
      <c r="O794" s="43">
        <f t="shared" si="123"/>
        <v>39845</v>
      </c>
      <c r="P794" s="43">
        <f t="shared" si="124"/>
        <v>39873</v>
      </c>
      <c r="Q794" s="41">
        <f t="shared" si="125"/>
        <v>2009</v>
      </c>
      <c r="R794" s="41">
        <f t="shared" si="126"/>
        <v>2009</v>
      </c>
      <c r="S794" s="43" t="str">
        <f>YEAR(Taulukko1[[#This Row],[Alku KK]])&amp;"Q"&amp;ROUNDDOWN((MONTH(Taulukko1[[#This Row],[Alku KK]])-1)/3+1,0)</f>
        <v>2009Q1</v>
      </c>
      <c r="T794" s="43" t="str">
        <f>YEAR(Taulukko1[[#This Row],[Loppu KK]])&amp;"Q"&amp;ROUNDDOWN((MONTH(Taulukko1[[#This Row],[Loppu KK]])-1)/3+1,0)</f>
        <v>2009Q1</v>
      </c>
      <c r="U794" s="66">
        <f>IF(COUNT(Taulukko1[[#This Row],[Neuvottelujen alaiset ]])=1,Taulukko1[[#This Row],[Neuvottelujen alaiset ]],Taulukko1[[#This Row],[Vähennystarve]])</f>
        <v>450</v>
      </c>
      <c r="V794" s="44" t="str">
        <f t="shared" si="127"/>
        <v>NA</v>
      </c>
      <c r="W794" s="44">
        <f t="shared" si="128"/>
        <v>0.02</v>
      </c>
      <c r="X794" s="44" t="str">
        <f t="shared" si="129"/>
        <v>NA</v>
      </c>
      <c r="Y794" s="90" t="b">
        <f>AND(MONTH(Taulukko1[[#This Row],[Alku PVM]] )=6,DAY(Taulukko1[[#This Row],[Alku PVM]] )&gt;19)</f>
        <v>0</v>
      </c>
      <c r="Z794" s="90" t="b">
        <f>AND(MONTH(Taulukko1[[#This Row],[Loppu PVM]] )=6,DAY(Taulukko1[[#This Row],[Loppu PVM]] )&gt;19)</f>
        <v>0</v>
      </c>
      <c r="AA794" s="90" t="b">
        <f>OR(MONTH(Taulukko1[[#This Row],[Alku PVM]] )&lt;=5,AND(MONTH(Taulukko1[[#This Row],[Alku PVM]] )=6,DAY(Taulukko1[[#This Row],[Alku PVM]] )&lt;20))</f>
        <v>1</v>
      </c>
      <c r="AB794" s="90" t="b">
        <f>OR(MONTH(Taulukko1[[#This Row],[Loppu PVM]])&lt;=5,AND(MONTH(Taulukko1[[#This Row],[Loppu PVM]] )=6,DAY(Taulukko1[[#This Row],[Loppu PVM]])&lt;20))</f>
        <v>1</v>
      </c>
      <c r="AC794" s="90" t="b">
        <f>OR(MONTH(Taulukko1[[#This Row],[Alku PVM]] )&lt;=3,AND(MONTH(Taulukko1[[#This Row],[Alku PVM]] )=3))</f>
        <v>1</v>
      </c>
      <c r="AD794" s="90" t="b">
        <f>OR(MONTH(Taulukko1[[#This Row],[Loppu PVM]] )&lt;=3,AND(MONTH(Taulukko1[[#This Row],[Loppu PVM]] )=3))</f>
        <v>1</v>
      </c>
      <c r="AE794" s="90" t="b">
        <f>OR(MONTH(Taulukko1[[#This Row],[Alku PVM]] )&lt;=9,AND(MONTH(Taulukko1[[#This Row],[Alku PVM]] )=9))</f>
        <v>1</v>
      </c>
      <c r="AF794" s="90" t="b">
        <f>OR(MONTH(Taulukko1[[#This Row],[Loppu PVM]])&lt;=9,AND(MONTH(Taulukko1[[#This Row],[Loppu PVM]] )=9))</f>
        <v>1</v>
      </c>
      <c r="AG794" s="90" t="b">
        <f>OR(MONTH(Taulukko1[[#This Row],[Alku PVM]] )&lt;=6,AND(MONTH(Taulukko1[[#This Row],[Alku PVM]] )=6))</f>
        <v>1</v>
      </c>
      <c r="AH794" s="90" t="b">
        <f>OR(MONTH(Taulukko1[[#This Row],[Loppu PVM]])&lt;=6,AND(MONTH(Taulukko1[[#This Row],[Loppu PVM]] )=6))</f>
        <v>1</v>
      </c>
    </row>
    <row r="795" spans="1:34" ht="12.75" customHeight="1">
      <c r="A795" t="s">
        <v>2581</v>
      </c>
      <c r="B795" s="23">
        <v>39862</v>
      </c>
      <c r="C795" t="s">
        <v>2580</v>
      </c>
      <c r="E795" s="62">
        <v>50</v>
      </c>
      <c r="F795" s="4">
        <v>39934</v>
      </c>
      <c r="G795" s="5">
        <v>50</v>
      </c>
      <c r="H795" s="16">
        <v>80</v>
      </c>
      <c r="I795" s="126" t="e">
        <f>INDEX('TOL2008'!B:B,MATCH(A795,'TOL2008'!A:A,0))</f>
        <v>#N/A</v>
      </c>
      <c r="J795" s="126" t="e">
        <f>INDEX(Pääluokka!$H$2:$H$100,MATCH(VALUE(LEFT(Taulukko1[[#This Row],[TOL2008]],2)),Pääluokka!$G$2:$G$100,0))</f>
        <v>#N/A</v>
      </c>
      <c r="K795" s="126" t="e">
        <f>INDEX(Pääluokka!$I$2:$I$100,MATCH(VALUE(LEFT(Taulukko1[[#This Row],[TOL2008]],2)),Pääluokka!$G$2:$G$100,0))</f>
        <v>#N/A</v>
      </c>
      <c r="L795" s="41">
        <f t="shared" si="120"/>
        <v>72</v>
      </c>
      <c r="M795" s="43">
        <f t="shared" si="121"/>
        <v>39862</v>
      </c>
      <c r="N795" s="43">
        <f t="shared" si="122"/>
        <v>39934</v>
      </c>
      <c r="O795" s="43">
        <f t="shared" si="123"/>
        <v>39845</v>
      </c>
      <c r="P795" s="43">
        <f t="shared" si="124"/>
        <v>39934</v>
      </c>
      <c r="Q795" s="41">
        <f t="shared" si="125"/>
        <v>2009</v>
      </c>
      <c r="R795" s="41">
        <f t="shared" si="126"/>
        <v>2009</v>
      </c>
      <c r="S795" s="43" t="str">
        <f>YEAR(Taulukko1[[#This Row],[Alku KK]])&amp;"Q"&amp;ROUNDDOWN((MONTH(Taulukko1[[#This Row],[Alku KK]])-1)/3+1,0)</f>
        <v>2009Q1</v>
      </c>
      <c r="T795" s="43" t="str">
        <f>YEAR(Taulukko1[[#This Row],[Loppu KK]])&amp;"Q"&amp;ROUNDDOWN((MONTH(Taulukko1[[#This Row],[Loppu KK]])-1)/3+1,0)</f>
        <v>2009Q2</v>
      </c>
      <c r="U795" s="66">
        <f>IF(COUNT(Taulukko1[[#This Row],[Neuvottelujen alaiset ]])=1,Taulukko1[[#This Row],[Neuvottelujen alaiset ]],Taulukko1[[#This Row],[Vähennystarve]])</f>
        <v>80</v>
      </c>
      <c r="V795" s="44">
        <f t="shared" si="127"/>
        <v>0.625</v>
      </c>
      <c r="W795" s="44">
        <f t="shared" si="128"/>
        <v>0.625</v>
      </c>
      <c r="X795" s="44">
        <f t="shared" si="129"/>
        <v>1</v>
      </c>
      <c r="Y795" s="90" t="b">
        <f>AND(MONTH(Taulukko1[[#This Row],[Alku PVM]] )=6,DAY(Taulukko1[[#This Row],[Alku PVM]] )&gt;19)</f>
        <v>0</v>
      </c>
      <c r="Z795" s="90" t="b">
        <f>AND(MONTH(Taulukko1[[#This Row],[Loppu PVM]] )=6,DAY(Taulukko1[[#This Row],[Loppu PVM]] )&gt;19)</f>
        <v>0</v>
      </c>
      <c r="AA795" s="90" t="b">
        <f>OR(MONTH(Taulukko1[[#This Row],[Alku PVM]] )&lt;=5,AND(MONTH(Taulukko1[[#This Row],[Alku PVM]] )=6,DAY(Taulukko1[[#This Row],[Alku PVM]] )&lt;20))</f>
        <v>1</v>
      </c>
      <c r="AB795" s="90" t="b">
        <f>OR(MONTH(Taulukko1[[#This Row],[Loppu PVM]])&lt;=5,AND(MONTH(Taulukko1[[#This Row],[Loppu PVM]] )=6,DAY(Taulukko1[[#This Row],[Loppu PVM]])&lt;20))</f>
        <v>1</v>
      </c>
      <c r="AC795" s="90" t="b">
        <f>OR(MONTH(Taulukko1[[#This Row],[Alku PVM]] )&lt;=3,AND(MONTH(Taulukko1[[#This Row],[Alku PVM]] )=3))</f>
        <v>1</v>
      </c>
      <c r="AD795" s="90" t="b">
        <f>OR(MONTH(Taulukko1[[#This Row],[Loppu PVM]] )&lt;=3,AND(MONTH(Taulukko1[[#This Row],[Loppu PVM]] )=3))</f>
        <v>0</v>
      </c>
      <c r="AE795" s="90" t="b">
        <f>OR(MONTH(Taulukko1[[#This Row],[Alku PVM]] )&lt;=9,AND(MONTH(Taulukko1[[#This Row],[Alku PVM]] )=9))</f>
        <v>1</v>
      </c>
      <c r="AF795" s="90" t="b">
        <f>OR(MONTH(Taulukko1[[#This Row],[Loppu PVM]])&lt;=9,AND(MONTH(Taulukko1[[#This Row],[Loppu PVM]] )=9))</f>
        <v>1</v>
      </c>
      <c r="AG795" s="90" t="b">
        <f>OR(MONTH(Taulukko1[[#This Row],[Alku PVM]] )&lt;=6,AND(MONTH(Taulukko1[[#This Row],[Alku PVM]] )=6))</f>
        <v>1</v>
      </c>
      <c r="AH795" s="90" t="b">
        <f>OR(MONTH(Taulukko1[[#This Row],[Loppu PVM]])&lt;=6,AND(MONTH(Taulukko1[[#This Row],[Loppu PVM]] )=6))</f>
        <v>1</v>
      </c>
    </row>
    <row r="796" spans="1:34" ht="12.75" customHeight="1">
      <c r="A796" t="s">
        <v>2992</v>
      </c>
      <c r="B796" s="23">
        <v>39863</v>
      </c>
      <c r="C796" t="s">
        <v>2991</v>
      </c>
      <c r="E796" s="62">
        <v>90</v>
      </c>
      <c r="F796" s="4"/>
      <c r="G796" s="5"/>
      <c r="H796" s="16">
        <v>600</v>
      </c>
      <c r="I796" s="126" t="e">
        <f>INDEX('TOL2008'!B:B,MATCH(A796,'TOL2008'!A:A,0))</f>
        <v>#N/A</v>
      </c>
      <c r="J796" s="126" t="e">
        <f>INDEX(Pääluokka!$H$2:$H$100,MATCH(VALUE(LEFT(Taulukko1[[#This Row],[TOL2008]],2)),Pääluokka!$G$2:$G$100,0))</f>
        <v>#N/A</v>
      </c>
      <c r="K796" s="126" t="e">
        <f>INDEX(Pääluokka!$I$2:$I$100,MATCH(VALUE(LEFT(Taulukko1[[#This Row],[TOL2008]],2)),Pääluokka!$G$2:$G$100,0))</f>
        <v>#N/A</v>
      </c>
      <c r="L796" s="41" t="str">
        <f t="shared" si="120"/>
        <v>NA</v>
      </c>
      <c r="M796" s="43">
        <f t="shared" si="121"/>
        <v>39863</v>
      </c>
      <c r="N796" s="43">
        <f t="shared" si="122"/>
        <v>39914</v>
      </c>
      <c r="O796" s="43">
        <f t="shared" si="123"/>
        <v>39845</v>
      </c>
      <c r="P796" s="43">
        <f t="shared" si="124"/>
        <v>39904</v>
      </c>
      <c r="Q796" s="41">
        <f t="shared" si="125"/>
        <v>2009</v>
      </c>
      <c r="R796" s="41">
        <f t="shared" si="126"/>
        <v>2009</v>
      </c>
      <c r="S796" s="43" t="str">
        <f>YEAR(Taulukko1[[#This Row],[Alku KK]])&amp;"Q"&amp;ROUNDDOWN((MONTH(Taulukko1[[#This Row],[Alku KK]])-1)/3+1,0)</f>
        <v>2009Q1</v>
      </c>
      <c r="T796" s="43" t="str">
        <f>YEAR(Taulukko1[[#This Row],[Loppu KK]])&amp;"Q"&amp;ROUNDDOWN((MONTH(Taulukko1[[#This Row],[Loppu KK]])-1)/3+1,0)</f>
        <v>2009Q2</v>
      </c>
      <c r="U796" s="66">
        <f>IF(COUNT(Taulukko1[[#This Row],[Neuvottelujen alaiset ]])=1,Taulukko1[[#This Row],[Neuvottelujen alaiset ]],Taulukko1[[#This Row],[Vähennystarve]])</f>
        <v>600</v>
      </c>
      <c r="V796" s="44">
        <f t="shared" si="127"/>
        <v>0.15</v>
      </c>
      <c r="W796" s="44" t="str">
        <f t="shared" si="128"/>
        <v>NA</v>
      </c>
      <c r="X796" s="44" t="str">
        <f t="shared" si="129"/>
        <v>NA</v>
      </c>
      <c r="Y796" s="90" t="b">
        <f>AND(MONTH(Taulukko1[[#This Row],[Alku PVM]] )=6,DAY(Taulukko1[[#This Row],[Alku PVM]] )&gt;19)</f>
        <v>0</v>
      </c>
      <c r="Z796" s="90" t="b">
        <f>AND(MONTH(Taulukko1[[#This Row],[Loppu PVM]] )=6,DAY(Taulukko1[[#This Row],[Loppu PVM]] )&gt;19)</f>
        <v>0</v>
      </c>
      <c r="AA796" s="90" t="b">
        <f>OR(MONTH(Taulukko1[[#This Row],[Alku PVM]] )&lt;=5,AND(MONTH(Taulukko1[[#This Row],[Alku PVM]] )=6,DAY(Taulukko1[[#This Row],[Alku PVM]] )&lt;20))</f>
        <v>1</v>
      </c>
      <c r="AB796" s="90" t="b">
        <f>OR(MONTH(Taulukko1[[#This Row],[Loppu PVM]])&lt;=5,AND(MONTH(Taulukko1[[#This Row],[Loppu PVM]] )=6,DAY(Taulukko1[[#This Row],[Loppu PVM]])&lt;20))</f>
        <v>1</v>
      </c>
      <c r="AC796" s="90" t="b">
        <f>OR(MONTH(Taulukko1[[#This Row],[Alku PVM]] )&lt;=3,AND(MONTH(Taulukko1[[#This Row],[Alku PVM]] )=3))</f>
        <v>1</v>
      </c>
      <c r="AD796" s="90" t="b">
        <f>OR(MONTH(Taulukko1[[#This Row],[Loppu PVM]] )&lt;=3,AND(MONTH(Taulukko1[[#This Row],[Loppu PVM]] )=3))</f>
        <v>0</v>
      </c>
      <c r="AE796" s="90" t="b">
        <f>OR(MONTH(Taulukko1[[#This Row],[Alku PVM]] )&lt;=9,AND(MONTH(Taulukko1[[#This Row],[Alku PVM]] )=9))</f>
        <v>1</v>
      </c>
      <c r="AF796" s="90" t="b">
        <f>OR(MONTH(Taulukko1[[#This Row],[Loppu PVM]])&lt;=9,AND(MONTH(Taulukko1[[#This Row],[Loppu PVM]] )=9))</f>
        <v>1</v>
      </c>
      <c r="AG796" s="90" t="b">
        <f>OR(MONTH(Taulukko1[[#This Row],[Alku PVM]] )&lt;=6,AND(MONTH(Taulukko1[[#This Row],[Alku PVM]] )=6))</f>
        <v>1</v>
      </c>
      <c r="AH796" s="90" t="b">
        <f>OR(MONTH(Taulukko1[[#This Row],[Loppu PVM]])&lt;=6,AND(MONTH(Taulukko1[[#This Row],[Loppu PVM]] )=6))</f>
        <v>1</v>
      </c>
    </row>
    <row r="797" spans="1:34" ht="12.75" customHeight="1">
      <c r="A797" t="s">
        <v>1990</v>
      </c>
      <c r="B797" s="23">
        <v>39863</v>
      </c>
      <c r="C797" t="s">
        <v>2673</v>
      </c>
      <c r="E797" s="62">
        <v>50</v>
      </c>
      <c r="F797" s="4">
        <v>39910</v>
      </c>
      <c r="G797" s="5">
        <v>0</v>
      </c>
      <c r="H797" s="22">
        <v>50</v>
      </c>
      <c r="I797" s="126" t="e">
        <f>INDEX('TOL2008'!B:B,MATCH(A797,'TOL2008'!A:A,0))</f>
        <v>#N/A</v>
      </c>
      <c r="J797" s="126" t="e">
        <f>INDEX(Pääluokka!$H$2:$H$100,MATCH(VALUE(LEFT(Taulukko1[[#This Row],[TOL2008]],2)),Pääluokka!$G$2:$G$100,0))</f>
        <v>#N/A</v>
      </c>
      <c r="K797" s="126" t="e">
        <f>INDEX(Pääluokka!$I$2:$I$100,MATCH(VALUE(LEFT(Taulukko1[[#This Row],[TOL2008]],2)),Pääluokka!$G$2:$G$100,0))</f>
        <v>#N/A</v>
      </c>
      <c r="L797" s="41">
        <f t="shared" si="120"/>
        <v>47</v>
      </c>
      <c r="M797" s="43">
        <f t="shared" si="121"/>
        <v>39863</v>
      </c>
      <c r="N797" s="43">
        <f t="shared" si="122"/>
        <v>39910</v>
      </c>
      <c r="O797" s="43">
        <f t="shared" si="123"/>
        <v>39845</v>
      </c>
      <c r="P797" s="43">
        <f t="shared" si="124"/>
        <v>39904</v>
      </c>
      <c r="Q797" s="41">
        <f t="shared" si="125"/>
        <v>2009</v>
      </c>
      <c r="R797" s="41">
        <f t="shared" si="126"/>
        <v>2009</v>
      </c>
      <c r="S797" s="43" t="str">
        <f>YEAR(Taulukko1[[#This Row],[Alku KK]])&amp;"Q"&amp;ROUNDDOWN((MONTH(Taulukko1[[#This Row],[Alku KK]])-1)/3+1,0)</f>
        <v>2009Q1</v>
      </c>
      <c r="T797" s="43" t="str">
        <f>YEAR(Taulukko1[[#This Row],[Loppu KK]])&amp;"Q"&amp;ROUNDDOWN((MONTH(Taulukko1[[#This Row],[Loppu KK]])-1)/3+1,0)</f>
        <v>2009Q2</v>
      </c>
      <c r="U797" s="66">
        <f>IF(COUNT(Taulukko1[[#This Row],[Neuvottelujen alaiset ]])=1,Taulukko1[[#This Row],[Neuvottelujen alaiset ]],Taulukko1[[#This Row],[Vähennystarve]])</f>
        <v>50</v>
      </c>
      <c r="V797" s="44">
        <f t="shared" si="127"/>
        <v>1</v>
      </c>
      <c r="W797" s="44">
        <f t="shared" si="128"/>
        <v>0</v>
      </c>
      <c r="X797" s="44">
        <f t="shared" si="129"/>
        <v>0</v>
      </c>
      <c r="Y797" s="90" t="b">
        <f>AND(MONTH(Taulukko1[[#This Row],[Alku PVM]] )=6,DAY(Taulukko1[[#This Row],[Alku PVM]] )&gt;19)</f>
        <v>0</v>
      </c>
      <c r="Z797" s="90" t="b">
        <f>AND(MONTH(Taulukko1[[#This Row],[Loppu PVM]] )=6,DAY(Taulukko1[[#This Row],[Loppu PVM]] )&gt;19)</f>
        <v>0</v>
      </c>
      <c r="AA797" s="90" t="b">
        <f>OR(MONTH(Taulukko1[[#This Row],[Alku PVM]] )&lt;=5,AND(MONTH(Taulukko1[[#This Row],[Alku PVM]] )=6,DAY(Taulukko1[[#This Row],[Alku PVM]] )&lt;20))</f>
        <v>1</v>
      </c>
      <c r="AB797" s="90" t="b">
        <f>OR(MONTH(Taulukko1[[#This Row],[Loppu PVM]])&lt;=5,AND(MONTH(Taulukko1[[#This Row],[Loppu PVM]] )=6,DAY(Taulukko1[[#This Row],[Loppu PVM]])&lt;20))</f>
        <v>1</v>
      </c>
      <c r="AC797" s="90" t="b">
        <f>OR(MONTH(Taulukko1[[#This Row],[Alku PVM]] )&lt;=3,AND(MONTH(Taulukko1[[#This Row],[Alku PVM]] )=3))</f>
        <v>1</v>
      </c>
      <c r="AD797" s="90" t="b">
        <f>OR(MONTH(Taulukko1[[#This Row],[Loppu PVM]] )&lt;=3,AND(MONTH(Taulukko1[[#This Row],[Loppu PVM]] )=3))</f>
        <v>0</v>
      </c>
      <c r="AE797" s="90" t="b">
        <f>OR(MONTH(Taulukko1[[#This Row],[Alku PVM]] )&lt;=9,AND(MONTH(Taulukko1[[#This Row],[Alku PVM]] )=9))</f>
        <v>1</v>
      </c>
      <c r="AF797" s="90" t="b">
        <f>OR(MONTH(Taulukko1[[#This Row],[Loppu PVM]])&lt;=9,AND(MONTH(Taulukko1[[#This Row],[Loppu PVM]] )=9))</f>
        <v>1</v>
      </c>
      <c r="AG797" s="90" t="b">
        <f>OR(MONTH(Taulukko1[[#This Row],[Alku PVM]] )&lt;=6,AND(MONTH(Taulukko1[[#This Row],[Alku PVM]] )=6))</f>
        <v>1</v>
      </c>
      <c r="AH797" s="90" t="b">
        <f>OR(MONTH(Taulukko1[[#This Row],[Loppu PVM]])&lt;=6,AND(MONTH(Taulukko1[[#This Row],[Loppu PVM]] )=6))</f>
        <v>1</v>
      </c>
    </row>
    <row r="798" spans="1:34" ht="12.75" customHeight="1">
      <c r="A798" t="s">
        <v>2545</v>
      </c>
      <c r="B798" s="23">
        <v>39863</v>
      </c>
      <c r="C798" t="s">
        <v>2544</v>
      </c>
      <c r="F798" s="4"/>
      <c r="G798" s="5"/>
      <c r="H798" s="22">
        <v>120</v>
      </c>
      <c r="I798" s="126" t="e">
        <f>INDEX('TOL2008'!B:B,MATCH(A798,'TOL2008'!A:A,0))</f>
        <v>#N/A</v>
      </c>
      <c r="J798" s="126" t="e">
        <f>INDEX(Pääluokka!$H$2:$H$100,MATCH(VALUE(LEFT(Taulukko1[[#This Row],[TOL2008]],2)),Pääluokka!$G$2:$G$100,0))</f>
        <v>#N/A</v>
      </c>
      <c r="K798" s="126" t="e">
        <f>INDEX(Pääluokka!$I$2:$I$100,MATCH(VALUE(LEFT(Taulukko1[[#This Row],[TOL2008]],2)),Pääluokka!$G$2:$G$100,0))</f>
        <v>#N/A</v>
      </c>
      <c r="L798" s="41" t="str">
        <f t="shared" si="120"/>
        <v>NA</v>
      </c>
      <c r="M798" s="43">
        <f t="shared" si="121"/>
        <v>39863</v>
      </c>
      <c r="N798" s="43">
        <f t="shared" si="122"/>
        <v>39914</v>
      </c>
      <c r="O798" s="43">
        <f t="shared" si="123"/>
        <v>39845</v>
      </c>
      <c r="P798" s="43">
        <f t="shared" si="124"/>
        <v>39904</v>
      </c>
      <c r="Q798" s="41">
        <f t="shared" si="125"/>
        <v>2009</v>
      </c>
      <c r="R798" s="41">
        <f t="shared" si="126"/>
        <v>2009</v>
      </c>
      <c r="S798" s="43" t="str">
        <f>YEAR(Taulukko1[[#This Row],[Alku KK]])&amp;"Q"&amp;ROUNDDOWN((MONTH(Taulukko1[[#This Row],[Alku KK]])-1)/3+1,0)</f>
        <v>2009Q1</v>
      </c>
      <c r="T798" s="43" t="str">
        <f>YEAR(Taulukko1[[#This Row],[Loppu KK]])&amp;"Q"&amp;ROUNDDOWN((MONTH(Taulukko1[[#This Row],[Loppu KK]])-1)/3+1,0)</f>
        <v>2009Q2</v>
      </c>
      <c r="U798" s="66">
        <f>IF(COUNT(Taulukko1[[#This Row],[Neuvottelujen alaiset ]])=1,Taulukko1[[#This Row],[Neuvottelujen alaiset ]],Taulukko1[[#This Row],[Vähennystarve]])</f>
        <v>120</v>
      </c>
      <c r="V798" s="44" t="str">
        <f t="shared" si="127"/>
        <v>NA</v>
      </c>
      <c r="W798" s="44" t="str">
        <f t="shared" si="128"/>
        <v>NA</v>
      </c>
      <c r="X798" s="44" t="str">
        <f t="shared" si="129"/>
        <v>NA</v>
      </c>
      <c r="Y798" s="90" t="b">
        <f>AND(MONTH(Taulukko1[[#This Row],[Alku PVM]] )=6,DAY(Taulukko1[[#This Row],[Alku PVM]] )&gt;19)</f>
        <v>0</v>
      </c>
      <c r="Z798" s="90" t="b">
        <f>AND(MONTH(Taulukko1[[#This Row],[Loppu PVM]] )=6,DAY(Taulukko1[[#This Row],[Loppu PVM]] )&gt;19)</f>
        <v>0</v>
      </c>
      <c r="AA798" s="90" t="b">
        <f>OR(MONTH(Taulukko1[[#This Row],[Alku PVM]] )&lt;=5,AND(MONTH(Taulukko1[[#This Row],[Alku PVM]] )=6,DAY(Taulukko1[[#This Row],[Alku PVM]] )&lt;20))</f>
        <v>1</v>
      </c>
      <c r="AB798" s="90" t="b">
        <f>OR(MONTH(Taulukko1[[#This Row],[Loppu PVM]])&lt;=5,AND(MONTH(Taulukko1[[#This Row],[Loppu PVM]] )=6,DAY(Taulukko1[[#This Row],[Loppu PVM]])&lt;20))</f>
        <v>1</v>
      </c>
      <c r="AC798" s="90" t="b">
        <f>OR(MONTH(Taulukko1[[#This Row],[Alku PVM]] )&lt;=3,AND(MONTH(Taulukko1[[#This Row],[Alku PVM]] )=3))</f>
        <v>1</v>
      </c>
      <c r="AD798" s="90" t="b">
        <f>OR(MONTH(Taulukko1[[#This Row],[Loppu PVM]] )&lt;=3,AND(MONTH(Taulukko1[[#This Row],[Loppu PVM]] )=3))</f>
        <v>0</v>
      </c>
      <c r="AE798" s="90" t="b">
        <f>OR(MONTH(Taulukko1[[#This Row],[Alku PVM]] )&lt;=9,AND(MONTH(Taulukko1[[#This Row],[Alku PVM]] )=9))</f>
        <v>1</v>
      </c>
      <c r="AF798" s="90" t="b">
        <f>OR(MONTH(Taulukko1[[#This Row],[Loppu PVM]])&lt;=9,AND(MONTH(Taulukko1[[#This Row],[Loppu PVM]] )=9))</f>
        <v>1</v>
      </c>
      <c r="AG798" s="90" t="b">
        <f>OR(MONTH(Taulukko1[[#This Row],[Alku PVM]] )&lt;=6,AND(MONTH(Taulukko1[[#This Row],[Alku PVM]] )=6))</f>
        <v>1</v>
      </c>
      <c r="AH798" s="90" t="b">
        <f>OR(MONTH(Taulukko1[[#This Row],[Loppu PVM]])&lt;=6,AND(MONTH(Taulukko1[[#This Row],[Loppu PVM]] )=6))</f>
        <v>1</v>
      </c>
    </row>
    <row r="799" spans="1:34" ht="12.75" customHeight="1">
      <c r="A799" t="s">
        <v>2393</v>
      </c>
      <c r="B799" s="23">
        <v>39863</v>
      </c>
      <c r="C799" t="s">
        <v>2392</v>
      </c>
      <c r="E799" s="62">
        <v>4</v>
      </c>
      <c r="F799" s="4"/>
      <c r="G799" s="5"/>
      <c r="H799" s="22">
        <v>40</v>
      </c>
      <c r="I799" s="126" t="e">
        <f>INDEX('TOL2008'!B:B,MATCH(A799,'TOL2008'!A:A,0))</f>
        <v>#N/A</v>
      </c>
      <c r="J799" s="126" t="e">
        <f>INDEX(Pääluokka!$H$2:$H$100,MATCH(VALUE(LEFT(Taulukko1[[#This Row],[TOL2008]],2)),Pääluokka!$G$2:$G$100,0))</f>
        <v>#N/A</v>
      </c>
      <c r="K799" s="126" t="e">
        <f>INDEX(Pääluokka!$I$2:$I$100,MATCH(VALUE(LEFT(Taulukko1[[#This Row],[TOL2008]],2)),Pääluokka!$G$2:$G$100,0))</f>
        <v>#N/A</v>
      </c>
      <c r="L799" s="41" t="str">
        <f t="shared" si="120"/>
        <v>NA</v>
      </c>
      <c r="M799" s="43">
        <f t="shared" si="121"/>
        <v>39863</v>
      </c>
      <c r="N799" s="43">
        <f t="shared" si="122"/>
        <v>39914</v>
      </c>
      <c r="O799" s="43">
        <f t="shared" si="123"/>
        <v>39845</v>
      </c>
      <c r="P799" s="43">
        <f t="shared" si="124"/>
        <v>39904</v>
      </c>
      <c r="Q799" s="41">
        <f t="shared" si="125"/>
        <v>2009</v>
      </c>
      <c r="R799" s="41">
        <f t="shared" si="126"/>
        <v>2009</v>
      </c>
      <c r="S799" s="43" t="str">
        <f>YEAR(Taulukko1[[#This Row],[Alku KK]])&amp;"Q"&amp;ROUNDDOWN((MONTH(Taulukko1[[#This Row],[Alku KK]])-1)/3+1,0)</f>
        <v>2009Q1</v>
      </c>
      <c r="T799" s="43" t="str">
        <f>YEAR(Taulukko1[[#This Row],[Loppu KK]])&amp;"Q"&amp;ROUNDDOWN((MONTH(Taulukko1[[#This Row],[Loppu KK]])-1)/3+1,0)</f>
        <v>2009Q2</v>
      </c>
      <c r="U799" s="66">
        <f>IF(COUNT(Taulukko1[[#This Row],[Neuvottelujen alaiset ]])=1,Taulukko1[[#This Row],[Neuvottelujen alaiset ]],Taulukko1[[#This Row],[Vähennystarve]])</f>
        <v>40</v>
      </c>
      <c r="V799" s="44">
        <f t="shared" si="127"/>
        <v>0.1</v>
      </c>
      <c r="W799" s="44" t="str">
        <f t="shared" si="128"/>
        <v>NA</v>
      </c>
      <c r="X799" s="44" t="str">
        <f t="shared" si="129"/>
        <v>NA</v>
      </c>
      <c r="Y799" s="90" t="b">
        <f>AND(MONTH(Taulukko1[[#This Row],[Alku PVM]] )=6,DAY(Taulukko1[[#This Row],[Alku PVM]] )&gt;19)</f>
        <v>0</v>
      </c>
      <c r="Z799" s="90" t="b">
        <f>AND(MONTH(Taulukko1[[#This Row],[Loppu PVM]] )=6,DAY(Taulukko1[[#This Row],[Loppu PVM]] )&gt;19)</f>
        <v>0</v>
      </c>
      <c r="AA799" s="90" t="b">
        <f>OR(MONTH(Taulukko1[[#This Row],[Alku PVM]] )&lt;=5,AND(MONTH(Taulukko1[[#This Row],[Alku PVM]] )=6,DAY(Taulukko1[[#This Row],[Alku PVM]] )&lt;20))</f>
        <v>1</v>
      </c>
      <c r="AB799" s="90" t="b">
        <f>OR(MONTH(Taulukko1[[#This Row],[Loppu PVM]])&lt;=5,AND(MONTH(Taulukko1[[#This Row],[Loppu PVM]] )=6,DAY(Taulukko1[[#This Row],[Loppu PVM]])&lt;20))</f>
        <v>1</v>
      </c>
      <c r="AC799" s="90" t="b">
        <f>OR(MONTH(Taulukko1[[#This Row],[Alku PVM]] )&lt;=3,AND(MONTH(Taulukko1[[#This Row],[Alku PVM]] )=3))</f>
        <v>1</v>
      </c>
      <c r="AD799" s="90" t="b">
        <f>OR(MONTH(Taulukko1[[#This Row],[Loppu PVM]] )&lt;=3,AND(MONTH(Taulukko1[[#This Row],[Loppu PVM]] )=3))</f>
        <v>0</v>
      </c>
      <c r="AE799" s="90" t="b">
        <f>OR(MONTH(Taulukko1[[#This Row],[Alku PVM]] )&lt;=9,AND(MONTH(Taulukko1[[#This Row],[Alku PVM]] )=9))</f>
        <v>1</v>
      </c>
      <c r="AF799" s="90" t="b">
        <f>OR(MONTH(Taulukko1[[#This Row],[Loppu PVM]])&lt;=9,AND(MONTH(Taulukko1[[#This Row],[Loppu PVM]] )=9))</f>
        <v>1</v>
      </c>
      <c r="AG799" s="90" t="b">
        <f>OR(MONTH(Taulukko1[[#This Row],[Alku PVM]] )&lt;=6,AND(MONTH(Taulukko1[[#This Row],[Alku PVM]] )=6))</f>
        <v>1</v>
      </c>
      <c r="AH799" s="90" t="b">
        <f>OR(MONTH(Taulukko1[[#This Row],[Loppu PVM]])&lt;=6,AND(MONTH(Taulukko1[[#This Row],[Loppu PVM]] )=6))</f>
        <v>1</v>
      </c>
    </row>
    <row r="800" spans="1:34" ht="12.75" customHeight="1">
      <c r="A800" t="s">
        <v>1873</v>
      </c>
      <c r="B800" s="23">
        <v>39863</v>
      </c>
      <c r="C800" t="s">
        <v>2333</v>
      </c>
      <c r="E800" s="62">
        <v>9</v>
      </c>
      <c r="F800" s="4">
        <v>39878</v>
      </c>
      <c r="G800" s="5">
        <v>9</v>
      </c>
      <c r="H800" s="22">
        <v>305</v>
      </c>
      <c r="I800" s="126" t="e">
        <f>INDEX('TOL2008'!B:B,MATCH(A800,'TOL2008'!A:A,0))</f>
        <v>#N/A</v>
      </c>
      <c r="J800" s="126" t="e">
        <f>INDEX(Pääluokka!$H$2:$H$100,MATCH(VALUE(LEFT(Taulukko1[[#This Row],[TOL2008]],2)),Pääluokka!$G$2:$G$100,0))</f>
        <v>#N/A</v>
      </c>
      <c r="K800" s="126" t="e">
        <f>INDEX(Pääluokka!$I$2:$I$100,MATCH(VALUE(LEFT(Taulukko1[[#This Row],[TOL2008]],2)),Pääluokka!$G$2:$G$100,0))</f>
        <v>#N/A</v>
      </c>
      <c r="L800" s="41">
        <f t="shared" si="120"/>
        <v>15</v>
      </c>
      <c r="M800" s="43">
        <f t="shared" si="121"/>
        <v>39863</v>
      </c>
      <c r="N800" s="43">
        <f t="shared" si="122"/>
        <v>39878</v>
      </c>
      <c r="O800" s="43">
        <f t="shared" si="123"/>
        <v>39845</v>
      </c>
      <c r="P800" s="43">
        <f t="shared" si="124"/>
        <v>39873</v>
      </c>
      <c r="Q800" s="41">
        <f t="shared" si="125"/>
        <v>2009</v>
      </c>
      <c r="R800" s="41">
        <f t="shared" si="126"/>
        <v>2009</v>
      </c>
      <c r="S800" s="43" t="str">
        <f>YEAR(Taulukko1[[#This Row],[Alku KK]])&amp;"Q"&amp;ROUNDDOWN((MONTH(Taulukko1[[#This Row],[Alku KK]])-1)/3+1,0)</f>
        <v>2009Q1</v>
      </c>
      <c r="T800" s="43" t="str">
        <f>YEAR(Taulukko1[[#This Row],[Loppu KK]])&amp;"Q"&amp;ROUNDDOWN((MONTH(Taulukko1[[#This Row],[Loppu KK]])-1)/3+1,0)</f>
        <v>2009Q1</v>
      </c>
      <c r="U800" s="66">
        <f>IF(COUNT(Taulukko1[[#This Row],[Neuvottelujen alaiset ]])=1,Taulukko1[[#This Row],[Neuvottelujen alaiset ]],Taulukko1[[#This Row],[Vähennystarve]])</f>
        <v>305</v>
      </c>
      <c r="V800" s="44">
        <f t="shared" si="127"/>
        <v>2.9508196721311476E-2</v>
      </c>
      <c r="W800" s="44">
        <f t="shared" si="128"/>
        <v>2.9508196721311476E-2</v>
      </c>
      <c r="X800" s="44">
        <f t="shared" si="129"/>
        <v>1</v>
      </c>
      <c r="Y800" s="90" t="b">
        <f>AND(MONTH(Taulukko1[[#This Row],[Alku PVM]] )=6,DAY(Taulukko1[[#This Row],[Alku PVM]] )&gt;19)</f>
        <v>0</v>
      </c>
      <c r="Z800" s="90" t="b">
        <f>AND(MONTH(Taulukko1[[#This Row],[Loppu PVM]] )=6,DAY(Taulukko1[[#This Row],[Loppu PVM]] )&gt;19)</f>
        <v>0</v>
      </c>
      <c r="AA800" s="90" t="b">
        <f>OR(MONTH(Taulukko1[[#This Row],[Alku PVM]] )&lt;=5,AND(MONTH(Taulukko1[[#This Row],[Alku PVM]] )=6,DAY(Taulukko1[[#This Row],[Alku PVM]] )&lt;20))</f>
        <v>1</v>
      </c>
      <c r="AB800" s="90" t="b">
        <f>OR(MONTH(Taulukko1[[#This Row],[Loppu PVM]])&lt;=5,AND(MONTH(Taulukko1[[#This Row],[Loppu PVM]] )=6,DAY(Taulukko1[[#This Row],[Loppu PVM]])&lt;20))</f>
        <v>1</v>
      </c>
      <c r="AC800" s="90" t="b">
        <f>OR(MONTH(Taulukko1[[#This Row],[Alku PVM]] )&lt;=3,AND(MONTH(Taulukko1[[#This Row],[Alku PVM]] )=3))</f>
        <v>1</v>
      </c>
      <c r="AD800" s="90" t="b">
        <f>OR(MONTH(Taulukko1[[#This Row],[Loppu PVM]] )&lt;=3,AND(MONTH(Taulukko1[[#This Row],[Loppu PVM]] )=3))</f>
        <v>1</v>
      </c>
      <c r="AE800" s="90" t="b">
        <f>OR(MONTH(Taulukko1[[#This Row],[Alku PVM]] )&lt;=9,AND(MONTH(Taulukko1[[#This Row],[Alku PVM]] )=9))</f>
        <v>1</v>
      </c>
      <c r="AF800" s="90" t="b">
        <f>OR(MONTH(Taulukko1[[#This Row],[Loppu PVM]])&lt;=9,AND(MONTH(Taulukko1[[#This Row],[Loppu PVM]] )=9))</f>
        <v>1</v>
      </c>
      <c r="AG800" s="90" t="b">
        <f>OR(MONTH(Taulukko1[[#This Row],[Alku PVM]] )&lt;=6,AND(MONTH(Taulukko1[[#This Row],[Alku PVM]] )=6))</f>
        <v>1</v>
      </c>
      <c r="AH800" s="90" t="b">
        <f>OR(MONTH(Taulukko1[[#This Row],[Loppu PVM]])&lt;=6,AND(MONTH(Taulukko1[[#This Row],[Loppu PVM]] )=6))</f>
        <v>1</v>
      </c>
    </row>
    <row r="801" spans="1:34" ht="12.75" customHeight="1">
      <c r="A801" t="s">
        <v>565</v>
      </c>
      <c r="B801" s="23">
        <v>39867</v>
      </c>
      <c r="C801" t="s">
        <v>3002</v>
      </c>
      <c r="E801" s="62">
        <v>54</v>
      </c>
      <c r="F801" s="4">
        <v>39911</v>
      </c>
      <c r="G801" s="5">
        <v>49</v>
      </c>
      <c r="H801" s="22">
        <v>54</v>
      </c>
      <c r="I801" s="126">
        <f>INDEX('TOL2008'!B:B,MATCH(A801,'TOL2008'!A:A,0))</f>
        <v>72193</v>
      </c>
      <c r="J801" s="126" t="str">
        <f>INDEX(Pääluokka!$H$2:$H$100,MATCH(VALUE(LEFT(Taulukko1[[#This Row],[TOL2008]],2)),Pääluokka!$G$2:$G$100,0))</f>
        <v>Ammatillinen, tieteellinen ja tekninen toiminta</v>
      </c>
      <c r="K801" s="126" t="str">
        <f>INDEX(Pääluokka!$I$2:$I$100,MATCH(VALUE(LEFT(Taulukko1[[#This Row],[TOL2008]],2)),Pääluokka!$G$2:$G$100,0))</f>
        <v>Palvelualat (G-N, R, S)</v>
      </c>
      <c r="L801" s="41">
        <f t="shared" si="120"/>
        <v>44</v>
      </c>
      <c r="M801" s="43">
        <f t="shared" si="121"/>
        <v>39867</v>
      </c>
      <c r="N801" s="43">
        <f t="shared" si="122"/>
        <v>39911</v>
      </c>
      <c r="O801" s="43">
        <f t="shared" si="123"/>
        <v>39845</v>
      </c>
      <c r="P801" s="43">
        <f t="shared" si="124"/>
        <v>39904</v>
      </c>
      <c r="Q801" s="41">
        <f t="shared" si="125"/>
        <v>2009</v>
      </c>
      <c r="R801" s="41">
        <f t="shared" si="126"/>
        <v>2009</v>
      </c>
      <c r="S801" s="43" t="str">
        <f>YEAR(Taulukko1[[#This Row],[Alku KK]])&amp;"Q"&amp;ROUNDDOWN((MONTH(Taulukko1[[#This Row],[Alku KK]])-1)/3+1,0)</f>
        <v>2009Q1</v>
      </c>
      <c r="T801" s="43" t="str">
        <f>YEAR(Taulukko1[[#This Row],[Loppu KK]])&amp;"Q"&amp;ROUNDDOWN((MONTH(Taulukko1[[#This Row],[Loppu KK]])-1)/3+1,0)</f>
        <v>2009Q2</v>
      </c>
      <c r="U801" s="66">
        <f>IF(COUNT(Taulukko1[[#This Row],[Neuvottelujen alaiset ]])=1,Taulukko1[[#This Row],[Neuvottelujen alaiset ]],Taulukko1[[#This Row],[Vähennystarve]])</f>
        <v>54</v>
      </c>
      <c r="V801" s="44">
        <f t="shared" si="127"/>
        <v>1</v>
      </c>
      <c r="W801" s="44">
        <f t="shared" si="128"/>
        <v>0.90740740740740744</v>
      </c>
      <c r="X801" s="44">
        <f t="shared" si="129"/>
        <v>0.90740740740740744</v>
      </c>
      <c r="Y801" s="90" t="b">
        <f>AND(MONTH(Taulukko1[[#This Row],[Alku PVM]] )=6,DAY(Taulukko1[[#This Row],[Alku PVM]] )&gt;19)</f>
        <v>0</v>
      </c>
      <c r="Z801" s="90" t="b">
        <f>AND(MONTH(Taulukko1[[#This Row],[Loppu PVM]] )=6,DAY(Taulukko1[[#This Row],[Loppu PVM]] )&gt;19)</f>
        <v>0</v>
      </c>
      <c r="AA801" s="90" t="b">
        <f>OR(MONTH(Taulukko1[[#This Row],[Alku PVM]] )&lt;=5,AND(MONTH(Taulukko1[[#This Row],[Alku PVM]] )=6,DAY(Taulukko1[[#This Row],[Alku PVM]] )&lt;20))</f>
        <v>1</v>
      </c>
      <c r="AB801" s="90" t="b">
        <f>OR(MONTH(Taulukko1[[#This Row],[Loppu PVM]])&lt;=5,AND(MONTH(Taulukko1[[#This Row],[Loppu PVM]] )=6,DAY(Taulukko1[[#This Row],[Loppu PVM]])&lt;20))</f>
        <v>1</v>
      </c>
      <c r="AC801" s="90" t="b">
        <f>OR(MONTH(Taulukko1[[#This Row],[Alku PVM]] )&lt;=3,AND(MONTH(Taulukko1[[#This Row],[Alku PVM]] )=3))</f>
        <v>1</v>
      </c>
      <c r="AD801" s="90" t="b">
        <f>OR(MONTH(Taulukko1[[#This Row],[Loppu PVM]] )&lt;=3,AND(MONTH(Taulukko1[[#This Row],[Loppu PVM]] )=3))</f>
        <v>0</v>
      </c>
      <c r="AE801" s="90" t="b">
        <f>OR(MONTH(Taulukko1[[#This Row],[Alku PVM]] )&lt;=9,AND(MONTH(Taulukko1[[#This Row],[Alku PVM]] )=9))</f>
        <v>1</v>
      </c>
      <c r="AF801" s="90" t="b">
        <f>OR(MONTH(Taulukko1[[#This Row],[Loppu PVM]])&lt;=9,AND(MONTH(Taulukko1[[#This Row],[Loppu PVM]] )=9))</f>
        <v>1</v>
      </c>
      <c r="AG801" s="90" t="b">
        <f>OR(MONTH(Taulukko1[[#This Row],[Alku PVM]] )&lt;=6,AND(MONTH(Taulukko1[[#This Row],[Alku PVM]] )=6))</f>
        <v>1</v>
      </c>
      <c r="AH801" s="90" t="b">
        <f>OR(MONTH(Taulukko1[[#This Row],[Loppu PVM]])&lt;=6,AND(MONTH(Taulukko1[[#This Row],[Loppu PVM]] )=6))</f>
        <v>1</v>
      </c>
    </row>
    <row r="802" spans="1:34" ht="12.75" customHeight="1">
      <c r="A802" t="s">
        <v>531</v>
      </c>
      <c r="B802" s="23">
        <v>39868</v>
      </c>
      <c r="C802" t="s">
        <v>2961</v>
      </c>
      <c r="E802" s="62">
        <v>90</v>
      </c>
      <c r="F802" s="4">
        <v>39938</v>
      </c>
      <c r="G802" s="5">
        <v>15</v>
      </c>
      <c r="H802" s="22">
        <v>90</v>
      </c>
      <c r="I802" s="126">
        <f>INDEX('TOL2008'!B:B,MATCH(A802,'TOL2008'!A:A,0))</f>
        <v>51101</v>
      </c>
      <c r="J802" s="126" t="str">
        <f>INDEX(Pääluokka!$H$2:$H$100,MATCH(VALUE(LEFT(Taulukko1[[#This Row],[TOL2008]],2)),Pääluokka!$G$2:$G$100,0))</f>
        <v>Kuljetus ja varastointi</v>
      </c>
      <c r="K802" s="126" t="str">
        <f>INDEX(Pääluokka!$I$2:$I$100,MATCH(VALUE(LEFT(Taulukko1[[#This Row],[TOL2008]],2)),Pääluokka!$G$2:$G$100,0))</f>
        <v>Palvelualat (G-N, R, S)</v>
      </c>
      <c r="L802" s="41">
        <f t="shared" si="120"/>
        <v>70</v>
      </c>
      <c r="M802" s="43">
        <f t="shared" si="121"/>
        <v>39868</v>
      </c>
      <c r="N802" s="43">
        <f t="shared" si="122"/>
        <v>39938</v>
      </c>
      <c r="O802" s="43">
        <f t="shared" si="123"/>
        <v>39845</v>
      </c>
      <c r="P802" s="43">
        <f t="shared" si="124"/>
        <v>39934</v>
      </c>
      <c r="Q802" s="41">
        <f t="shared" si="125"/>
        <v>2009</v>
      </c>
      <c r="R802" s="41">
        <f t="shared" si="126"/>
        <v>2009</v>
      </c>
      <c r="S802" s="43" t="str">
        <f>YEAR(Taulukko1[[#This Row],[Alku KK]])&amp;"Q"&amp;ROUNDDOWN((MONTH(Taulukko1[[#This Row],[Alku KK]])-1)/3+1,0)</f>
        <v>2009Q1</v>
      </c>
      <c r="T802" s="43" t="str">
        <f>YEAR(Taulukko1[[#This Row],[Loppu KK]])&amp;"Q"&amp;ROUNDDOWN((MONTH(Taulukko1[[#This Row],[Loppu KK]])-1)/3+1,0)</f>
        <v>2009Q2</v>
      </c>
      <c r="U802" s="66">
        <f>IF(COUNT(Taulukko1[[#This Row],[Neuvottelujen alaiset ]])=1,Taulukko1[[#This Row],[Neuvottelujen alaiset ]],Taulukko1[[#This Row],[Vähennystarve]])</f>
        <v>90</v>
      </c>
      <c r="V802" s="44">
        <f t="shared" si="127"/>
        <v>1</v>
      </c>
      <c r="W802" s="44">
        <f t="shared" si="128"/>
        <v>0.16666666666666666</v>
      </c>
      <c r="X802" s="44">
        <f t="shared" si="129"/>
        <v>0.16666666666666666</v>
      </c>
      <c r="Y802" s="90" t="b">
        <f>AND(MONTH(Taulukko1[[#This Row],[Alku PVM]] )=6,DAY(Taulukko1[[#This Row],[Alku PVM]] )&gt;19)</f>
        <v>0</v>
      </c>
      <c r="Z802" s="90" t="b">
        <f>AND(MONTH(Taulukko1[[#This Row],[Loppu PVM]] )=6,DAY(Taulukko1[[#This Row],[Loppu PVM]] )&gt;19)</f>
        <v>0</v>
      </c>
      <c r="AA802" s="90" t="b">
        <f>OR(MONTH(Taulukko1[[#This Row],[Alku PVM]] )&lt;=5,AND(MONTH(Taulukko1[[#This Row],[Alku PVM]] )=6,DAY(Taulukko1[[#This Row],[Alku PVM]] )&lt;20))</f>
        <v>1</v>
      </c>
      <c r="AB802" s="90" t="b">
        <f>OR(MONTH(Taulukko1[[#This Row],[Loppu PVM]])&lt;=5,AND(MONTH(Taulukko1[[#This Row],[Loppu PVM]] )=6,DAY(Taulukko1[[#This Row],[Loppu PVM]])&lt;20))</f>
        <v>1</v>
      </c>
      <c r="AC802" s="90" t="b">
        <f>OR(MONTH(Taulukko1[[#This Row],[Alku PVM]] )&lt;=3,AND(MONTH(Taulukko1[[#This Row],[Alku PVM]] )=3))</f>
        <v>1</v>
      </c>
      <c r="AD802" s="90" t="b">
        <f>OR(MONTH(Taulukko1[[#This Row],[Loppu PVM]] )&lt;=3,AND(MONTH(Taulukko1[[#This Row],[Loppu PVM]] )=3))</f>
        <v>0</v>
      </c>
      <c r="AE802" s="90" t="b">
        <f>OR(MONTH(Taulukko1[[#This Row],[Alku PVM]] )&lt;=9,AND(MONTH(Taulukko1[[#This Row],[Alku PVM]] )=9))</f>
        <v>1</v>
      </c>
      <c r="AF802" s="90" t="b">
        <f>OR(MONTH(Taulukko1[[#This Row],[Loppu PVM]])&lt;=9,AND(MONTH(Taulukko1[[#This Row],[Loppu PVM]] )=9))</f>
        <v>1</v>
      </c>
      <c r="AG802" s="90" t="b">
        <f>OR(MONTH(Taulukko1[[#This Row],[Alku PVM]] )&lt;=6,AND(MONTH(Taulukko1[[#This Row],[Alku PVM]] )=6))</f>
        <v>1</v>
      </c>
      <c r="AH802" s="90" t="b">
        <f>OR(MONTH(Taulukko1[[#This Row],[Loppu PVM]])&lt;=6,AND(MONTH(Taulukko1[[#This Row],[Loppu PVM]] )=6))</f>
        <v>1</v>
      </c>
    </row>
    <row r="803" spans="1:34" ht="12.75" customHeight="1">
      <c r="A803" t="s">
        <v>2828</v>
      </c>
      <c r="B803" s="23">
        <v>39868</v>
      </c>
      <c r="C803" t="s">
        <v>2831</v>
      </c>
      <c r="F803" s="4">
        <v>39891</v>
      </c>
      <c r="G803" s="5">
        <v>0</v>
      </c>
      <c r="H803" s="22">
        <v>460</v>
      </c>
      <c r="I803" s="126" t="e">
        <f>INDEX('TOL2008'!B:B,MATCH(A803,'TOL2008'!A:A,0))</f>
        <v>#N/A</v>
      </c>
      <c r="J803" s="126" t="e">
        <f>INDEX(Pääluokka!$H$2:$H$100,MATCH(VALUE(LEFT(Taulukko1[[#This Row],[TOL2008]],2)),Pääluokka!$G$2:$G$100,0))</f>
        <v>#N/A</v>
      </c>
      <c r="K803" s="126" t="e">
        <f>INDEX(Pääluokka!$I$2:$I$100,MATCH(VALUE(LEFT(Taulukko1[[#This Row],[TOL2008]],2)),Pääluokka!$G$2:$G$100,0))</f>
        <v>#N/A</v>
      </c>
      <c r="L803" s="41">
        <f t="shared" si="120"/>
        <v>23</v>
      </c>
      <c r="M803" s="43">
        <f t="shared" si="121"/>
        <v>39868</v>
      </c>
      <c r="N803" s="43">
        <f t="shared" si="122"/>
        <v>39891</v>
      </c>
      <c r="O803" s="43">
        <f t="shared" si="123"/>
        <v>39845</v>
      </c>
      <c r="P803" s="43">
        <f t="shared" si="124"/>
        <v>39873</v>
      </c>
      <c r="Q803" s="41">
        <f t="shared" si="125"/>
        <v>2009</v>
      </c>
      <c r="R803" s="41">
        <f t="shared" si="126"/>
        <v>2009</v>
      </c>
      <c r="S803" s="43" t="str">
        <f>YEAR(Taulukko1[[#This Row],[Alku KK]])&amp;"Q"&amp;ROUNDDOWN((MONTH(Taulukko1[[#This Row],[Alku KK]])-1)/3+1,0)</f>
        <v>2009Q1</v>
      </c>
      <c r="T803" s="43" t="str">
        <f>YEAR(Taulukko1[[#This Row],[Loppu KK]])&amp;"Q"&amp;ROUNDDOWN((MONTH(Taulukko1[[#This Row],[Loppu KK]])-1)/3+1,0)</f>
        <v>2009Q1</v>
      </c>
      <c r="U803" s="66">
        <f>IF(COUNT(Taulukko1[[#This Row],[Neuvottelujen alaiset ]])=1,Taulukko1[[#This Row],[Neuvottelujen alaiset ]],Taulukko1[[#This Row],[Vähennystarve]])</f>
        <v>460</v>
      </c>
      <c r="V803" s="44" t="str">
        <f t="shared" si="127"/>
        <v>NA</v>
      </c>
      <c r="W803" s="44">
        <f t="shared" si="128"/>
        <v>0</v>
      </c>
      <c r="X803" s="44" t="str">
        <f t="shared" si="129"/>
        <v>NA</v>
      </c>
      <c r="Y803" s="90" t="b">
        <f>AND(MONTH(Taulukko1[[#This Row],[Alku PVM]] )=6,DAY(Taulukko1[[#This Row],[Alku PVM]] )&gt;19)</f>
        <v>0</v>
      </c>
      <c r="Z803" s="90" t="b">
        <f>AND(MONTH(Taulukko1[[#This Row],[Loppu PVM]] )=6,DAY(Taulukko1[[#This Row],[Loppu PVM]] )&gt;19)</f>
        <v>0</v>
      </c>
      <c r="AA803" s="90" t="b">
        <f>OR(MONTH(Taulukko1[[#This Row],[Alku PVM]] )&lt;=5,AND(MONTH(Taulukko1[[#This Row],[Alku PVM]] )=6,DAY(Taulukko1[[#This Row],[Alku PVM]] )&lt;20))</f>
        <v>1</v>
      </c>
      <c r="AB803" s="90" t="b">
        <f>OR(MONTH(Taulukko1[[#This Row],[Loppu PVM]])&lt;=5,AND(MONTH(Taulukko1[[#This Row],[Loppu PVM]] )=6,DAY(Taulukko1[[#This Row],[Loppu PVM]])&lt;20))</f>
        <v>1</v>
      </c>
      <c r="AC803" s="90" t="b">
        <f>OR(MONTH(Taulukko1[[#This Row],[Alku PVM]] )&lt;=3,AND(MONTH(Taulukko1[[#This Row],[Alku PVM]] )=3))</f>
        <v>1</v>
      </c>
      <c r="AD803" s="90" t="b">
        <f>OR(MONTH(Taulukko1[[#This Row],[Loppu PVM]] )&lt;=3,AND(MONTH(Taulukko1[[#This Row],[Loppu PVM]] )=3))</f>
        <v>1</v>
      </c>
      <c r="AE803" s="90" t="b">
        <f>OR(MONTH(Taulukko1[[#This Row],[Alku PVM]] )&lt;=9,AND(MONTH(Taulukko1[[#This Row],[Alku PVM]] )=9))</f>
        <v>1</v>
      </c>
      <c r="AF803" s="90" t="b">
        <f>OR(MONTH(Taulukko1[[#This Row],[Loppu PVM]])&lt;=9,AND(MONTH(Taulukko1[[#This Row],[Loppu PVM]] )=9))</f>
        <v>1</v>
      </c>
      <c r="AG803" s="90" t="b">
        <f>OR(MONTH(Taulukko1[[#This Row],[Alku PVM]] )&lt;=6,AND(MONTH(Taulukko1[[#This Row],[Alku PVM]] )=6))</f>
        <v>1</v>
      </c>
      <c r="AH803" s="90" t="b">
        <f>OR(MONTH(Taulukko1[[#This Row],[Loppu PVM]])&lt;=6,AND(MONTH(Taulukko1[[#This Row],[Loppu PVM]] )=6))</f>
        <v>1</v>
      </c>
    </row>
    <row r="804" spans="1:34" ht="12.75" customHeight="1">
      <c r="A804" t="s">
        <v>1102</v>
      </c>
      <c r="B804" s="23">
        <v>39868</v>
      </c>
      <c r="C804" t="s">
        <v>1381</v>
      </c>
      <c r="F804" s="4"/>
      <c r="G804" s="5"/>
      <c r="H804" s="22">
        <v>250</v>
      </c>
      <c r="I804" s="126">
        <f>INDEX('TOL2008'!B:B,MATCH(A804,'TOL2008'!A:A,0))</f>
        <v>18120</v>
      </c>
      <c r="J804" s="126" t="str">
        <f>INDEX(Pääluokka!$H$2:$H$100,MATCH(VALUE(LEFT(Taulukko1[[#This Row],[TOL2008]],2)),Pääluokka!$G$2:$G$100,0))</f>
        <v>Teollisuus</v>
      </c>
      <c r="K804" s="126" t="str">
        <f>INDEX(Pääluokka!$I$2:$I$100,MATCH(VALUE(LEFT(Taulukko1[[#This Row],[TOL2008]],2)),Pääluokka!$G$2:$G$100,0))</f>
        <v>Teollisuus (C-E)</v>
      </c>
      <c r="L804" s="41" t="str">
        <f t="shared" si="120"/>
        <v>NA</v>
      </c>
      <c r="M804" s="43">
        <f t="shared" si="121"/>
        <v>39868</v>
      </c>
      <c r="N804" s="43">
        <f t="shared" si="122"/>
        <v>39919</v>
      </c>
      <c r="O804" s="43">
        <f t="shared" si="123"/>
        <v>39845</v>
      </c>
      <c r="P804" s="43">
        <f t="shared" si="124"/>
        <v>39904</v>
      </c>
      <c r="Q804" s="41">
        <f t="shared" si="125"/>
        <v>2009</v>
      </c>
      <c r="R804" s="41">
        <f t="shared" si="126"/>
        <v>2009</v>
      </c>
      <c r="S804" s="43" t="str">
        <f>YEAR(Taulukko1[[#This Row],[Alku KK]])&amp;"Q"&amp;ROUNDDOWN((MONTH(Taulukko1[[#This Row],[Alku KK]])-1)/3+1,0)</f>
        <v>2009Q1</v>
      </c>
      <c r="T804" s="43" t="str">
        <f>YEAR(Taulukko1[[#This Row],[Loppu KK]])&amp;"Q"&amp;ROUNDDOWN((MONTH(Taulukko1[[#This Row],[Loppu KK]])-1)/3+1,0)</f>
        <v>2009Q2</v>
      </c>
      <c r="U804" s="66">
        <f>IF(COUNT(Taulukko1[[#This Row],[Neuvottelujen alaiset ]])=1,Taulukko1[[#This Row],[Neuvottelujen alaiset ]],Taulukko1[[#This Row],[Vähennystarve]])</f>
        <v>250</v>
      </c>
      <c r="V804" s="44" t="str">
        <f t="shared" si="127"/>
        <v>NA</v>
      </c>
      <c r="W804" s="44" t="str">
        <f t="shared" si="128"/>
        <v>NA</v>
      </c>
      <c r="X804" s="44" t="str">
        <f t="shared" si="129"/>
        <v>NA</v>
      </c>
      <c r="Y804" s="90" t="b">
        <f>AND(MONTH(Taulukko1[[#This Row],[Alku PVM]] )=6,DAY(Taulukko1[[#This Row],[Alku PVM]] )&gt;19)</f>
        <v>0</v>
      </c>
      <c r="Z804" s="90" t="b">
        <f>AND(MONTH(Taulukko1[[#This Row],[Loppu PVM]] )=6,DAY(Taulukko1[[#This Row],[Loppu PVM]] )&gt;19)</f>
        <v>0</v>
      </c>
      <c r="AA804" s="90" t="b">
        <f>OR(MONTH(Taulukko1[[#This Row],[Alku PVM]] )&lt;=5,AND(MONTH(Taulukko1[[#This Row],[Alku PVM]] )=6,DAY(Taulukko1[[#This Row],[Alku PVM]] )&lt;20))</f>
        <v>1</v>
      </c>
      <c r="AB804" s="90" t="b">
        <f>OR(MONTH(Taulukko1[[#This Row],[Loppu PVM]])&lt;=5,AND(MONTH(Taulukko1[[#This Row],[Loppu PVM]] )=6,DAY(Taulukko1[[#This Row],[Loppu PVM]])&lt;20))</f>
        <v>1</v>
      </c>
      <c r="AC804" s="90" t="b">
        <f>OR(MONTH(Taulukko1[[#This Row],[Alku PVM]] )&lt;=3,AND(MONTH(Taulukko1[[#This Row],[Alku PVM]] )=3))</f>
        <v>1</v>
      </c>
      <c r="AD804" s="90" t="b">
        <f>OR(MONTH(Taulukko1[[#This Row],[Loppu PVM]] )&lt;=3,AND(MONTH(Taulukko1[[#This Row],[Loppu PVM]] )=3))</f>
        <v>0</v>
      </c>
      <c r="AE804" s="90" t="b">
        <f>OR(MONTH(Taulukko1[[#This Row],[Alku PVM]] )&lt;=9,AND(MONTH(Taulukko1[[#This Row],[Alku PVM]] )=9))</f>
        <v>1</v>
      </c>
      <c r="AF804" s="90" t="b">
        <f>OR(MONTH(Taulukko1[[#This Row],[Loppu PVM]])&lt;=9,AND(MONTH(Taulukko1[[#This Row],[Loppu PVM]] )=9))</f>
        <v>1</v>
      </c>
      <c r="AG804" s="90" t="b">
        <f>OR(MONTH(Taulukko1[[#This Row],[Alku PVM]] )&lt;=6,AND(MONTH(Taulukko1[[#This Row],[Alku PVM]] )=6))</f>
        <v>1</v>
      </c>
      <c r="AH804" s="90" t="b">
        <f>OR(MONTH(Taulukko1[[#This Row],[Loppu PVM]])&lt;=6,AND(MONTH(Taulukko1[[#This Row],[Loppu PVM]] )=6))</f>
        <v>1</v>
      </c>
    </row>
    <row r="805" spans="1:34" ht="12.75" customHeight="1">
      <c r="A805" t="s">
        <v>2602</v>
      </c>
      <c r="B805" s="23">
        <v>39868</v>
      </c>
      <c r="C805" t="s">
        <v>2603</v>
      </c>
      <c r="E805" s="62">
        <v>40</v>
      </c>
      <c r="F805" s="4"/>
      <c r="G805" s="5"/>
      <c r="H805" s="22">
        <v>40</v>
      </c>
      <c r="I805" s="126" t="e">
        <f>INDEX('TOL2008'!B:B,MATCH(A805,'TOL2008'!A:A,0))</f>
        <v>#N/A</v>
      </c>
      <c r="J805" s="126" t="e">
        <f>INDEX(Pääluokka!$H$2:$H$100,MATCH(VALUE(LEFT(Taulukko1[[#This Row],[TOL2008]],2)),Pääluokka!$G$2:$G$100,0))</f>
        <v>#N/A</v>
      </c>
      <c r="K805" s="126" t="e">
        <f>INDEX(Pääluokka!$I$2:$I$100,MATCH(VALUE(LEFT(Taulukko1[[#This Row],[TOL2008]],2)),Pääluokka!$G$2:$G$100,0))</f>
        <v>#N/A</v>
      </c>
      <c r="L805" s="41" t="str">
        <f t="shared" si="120"/>
        <v>NA</v>
      </c>
      <c r="M805" s="43">
        <f t="shared" si="121"/>
        <v>39868</v>
      </c>
      <c r="N805" s="43">
        <f t="shared" si="122"/>
        <v>39919</v>
      </c>
      <c r="O805" s="43">
        <f t="shared" si="123"/>
        <v>39845</v>
      </c>
      <c r="P805" s="43">
        <f t="shared" si="124"/>
        <v>39904</v>
      </c>
      <c r="Q805" s="41">
        <f t="shared" si="125"/>
        <v>2009</v>
      </c>
      <c r="R805" s="41">
        <f t="shared" si="126"/>
        <v>2009</v>
      </c>
      <c r="S805" s="43" t="str">
        <f>YEAR(Taulukko1[[#This Row],[Alku KK]])&amp;"Q"&amp;ROUNDDOWN((MONTH(Taulukko1[[#This Row],[Alku KK]])-1)/3+1,0)</f>
        <v>2009Q1</v>
      </c>
      <c r="T805" s="43" t="str">
        <f>YEAR(Taulukko1[[#This Row],[Loppu KK]])&amp;"Q"&amp;ROUNDDOWN((MONTH(Taulukko1[[#This Row],[Loppu KK]])-1)/3+1,0)</f>
        <v>2009Q2</v>
      </c>
      <c r="U805" s="66">
        <f>IF(COUNT(Taulukko1[[#This Row],[Neuvottelujen alaiset ]])=1,Taulukko1[[#This Row],[Neuvottelujen alaiset ]],Taulukko1[[#This Row],[Vähennystarve]])</f>
        <v>40</v>
      </c>
      <c r="V805" s="44">
        <f t="shared" si="127"/>
        <v>1</v>
      </c>
      <c r="W805" s="44" t="str">
        <f t="shared" si="128"/>
        <v>NA</v>
      </c>
      <c r="X805" s="44" t="str">
        <f t="shared" si="129"/>
        <v>NA</v>
      </c>
      <c r="Y805" s="90" t="b">
        <f>AND(MONTH(Taulukko1[[#This Row],[Alku PVM]] )=6,DAY(Taulukko1[[#This Row],[Alku PVM]] )&gt;19)</f>
        <v>0</v>
      </c>
      <c r="Z805" s="90" t="b">
        <f>AND(MONTH(Taulukko1[[#This Row],[Loppu PVM]] )=6,DAY(Taulukko1[[#This Row],[Loppu PVM]] )&gt;19)</f>
        <v>0</v>
      </c>
      <c r="AA805" s="90" t="b">
        <f>OR(MONTH(Taulukko1[[#This Row],[Alku PVM]] )&lt;=5,AND(MONTH(Taulukko1[[#This Row],[Alku PVM]] )=6,DAY(Taulukko1[[#This Row],[Alku PVM]] )&lt;20))</f>
        <v>1</v>
      </c>
      <c r="AB805" s="90" t="b">
        <f>OR(MONTH(Taulukko1[[#This Row],[Loppu PVM]])&lt;=5,AND(MONTH(Taulukko1[[#This Row],[Loppu PVM]] )=6,DAY(Taulukko1[[#This Row],[Loppu PVM]])&lt;20))</f>
        <v>1</v>
      </c>
      <c r="AC805" s="90" t="b">
        <f>OR(MONTH(Taulukko1[[#This Row],[Alku PVM]] )&lt;=3,AND(MONTH(Taulukko1[[#This Row],[Alku PVM]] )=3))</f>
        <v>1</v>
      </c>
      <c r="AD805" s="90" t="b">
        <f>OR(MONTH(Taulukko1[[#This Row],[Loppu PVM]] )&lt;=3,AND(MONTH(Taulukko1[[#This Row],[Loppu PVM]] )=3))</f>
        <v>0</v>
      </c>
      <c r="AE805" s="90" t="b">
        <f>OR(MONTH(Taulukko1[[#This Row],[Alku PVM]] )&lt;=9,AND(MONTH(Taulukko1[[#This Row],[Alku PVM]] )=9))</f>
        <v>1</v>
      </c>
      <c r="AF805" s="90" t="b">
        <f>OR(MONTH(Taulukko1[[#This Row],[Loppu PVM]])&lt;=9,AND(MONTH(Taulukko1[[#This Row],[Loppu PVM]] )=9))</f>
        <v>1</v>
      </c>
      <c r="AG805" s="90" t="b">
        <f>OR(MONTH(Taulukko1[[#This Row],[Alku PVM]] )&lt;=6,AND(MONTH(Taulukko1[[#This Row],[Alku PVM]] )=6))</f>
        <v>1</v>
      </c>
      <c r="AH805" s="90" t="b">
        <f>OR(MONTH(Taulukko1[[#This Row],[Loppu PVM]])&lt;=6,AND(MONTH(Taulukko1[[#This Row],[Loppu PVM]] )=6))</f>
        <v>1</v>
      </c>
    </row>
    <row r="806" spans="1:34" ht="12.75" customHeight="1">
      <c r="A806" t="s">
        <v>2863</v>
      </c>
      <c r="B806" s="23">
        <v>39869</v>
      </c>
      <c r="C806" t="s">
        <v>2867</v>
      </c>
      <c r="E806" s="62">
        <v>20</v>
      </c>
      <c r="F806" s="4">
        <v>39905</v>
      </c>
      <c r="G806" s="5">
        <v>34</v>
      </c>
      <c r="H806" s="16">
        <v>108</v>
      </c>
      <c r="I806" s="126" t="e">
        <f>INDEX('TOL2008'!B:B,MATCH(A806,'TOL2008'!A:A,0))</f>
        <v>#N/A</v>
      </c>
      <c r="J806" s="126" t="e">
        <f>INDEX(Pääluokka!$H$2:$H$100,MATCH(VALUE(LEFT(Taulukko1[[#This Row],[TOL2008]],2)),Pääluokka!$G$2:$G$100,0))</f>
        <v>#N/A</v>
      </c>
      <c r="K806" s="126" t="e">
        <f>INDEX(Pääluokka!$I$2:$I$100,MATCH(VALUE(LEFT(Taulukko1[[#This Row],[TOL2008]],2)),Pääluokka!$G$2:$G$100,0))</f>
        <v>#N/A</v>
      </c>
      <c r="L806" s="41">
        <f t="shared" si="120"/>
        <v>36</v>
      </c>
      <c r="M806" s="43">
        <f t="shared" si="121"/>
        <v>39869</v>
      </c>
      <c r="N806" s="43">
        <f t="shared" si="122"/>
        <v>39905</v>
      </c>
      <c r="O806" s="43">
        <f t="shared" si="123"/>
        <v>39845</v>
      </c>
      <c r="P806" s="43">
        <f t="shared" si="124"/>
        <v>39904</v>
      </c>
      <c r="Q806" s="41">
        <f t="shared" si="125"/>
        <v>2009</v>
      </c>
      <c r="R806" s="41">
        <f t="shared" si="126"/>
        <v>2009</v>
      </c>
      <c r="S806" s="43" t="str">
        <f>YEAR(Taulukko1[[#This Row],[Alku KK]])&amp;"Q"&amp;ROUNDDOWN((MONTH(Taulukko1[[#This Row],[Alku KK]])-1)/3+1,0)</f>
        <v>2009Q1</v>
      </c>
      <c r="T806" s="43" t="str">
        <f>YEAR(Taulukko1[[#This Row],[Loppu KK]])&amp;"Q"&amp;ROUNDDOWN((MONTH(Taulukko1[[#This Row],[Loppu KK]])-1)/3+1,0)</f>
        <v>2009Q2</v>
      </c>
      <c r="U806" s="66">
        <f>IF(COUNT(Taulukko1[[#This Row],[Neuvottelujen alaiset ]])=1,Taulukko1[[#This Row],[Neuvottelujen alaiset ]],Taulukko1[[#This Row],[Vähennystarve]])</f>
        <v>108</v>
      </c>
      <c r="V806" s="44">
        <f t="shared" si="127"/>
        <v>0.18518518518518517</v>
      </c>
      <c r="W806" s="44">
        <f t="shared" si="128"/>
        <v>0.31481481481481483</v>
      </c>
      <c r="X806" s="44">
        <f t="shared" si="129"/>
        <v>1.7</v>
      </c>
      <c r="Y806" s="90" t="b">
        <f>AND(MONTH(Taulukko1[[#This Row],[Alku PVM]] )=6,DAY(Taulukko1[[#This Row],[Alku PVM]] )&gt;19)</f>
        <v>0</v>
      </c>
      <c r="Z806" s="90" t="b">
        <f>AND(MONTH(Taulukko1[[#This Row],[Loppu PVM]] )=6,DAY(Taulukko1[[#This Row],[Loppu PVM]] )&gt;19)</f>
        <v>0</v>
      </c>
      <c r="AA806" s="90" t="b">
        <f>OR(MONTH(Taulukko1[[#This Row],[Alku PVM]] )&lt;=5,AND(MONTH(Taulukko1[[#This Row],[Alku PVM]] )=6,DAY(Taulukko1[[#This Row],[Alku PVM]] )&lt;20))</f>
        <v>1</v>
      </c>
      <c r="AB806" s="90" t="b">
        <f>OR(MONTH(Taulukko1[[#This Row],[Loppu PVM]])&lt;=5,AND(MONTH(Taulukko1[[#This Row],[Loppu PVM]] )=6,DAY(Taulukko1[[#This Row],[Loppu PVM]])&lt;20))</f>
        <v>1</v>
      </c>
      <c r="AC806" s="90" t="b">
        <f>OR(MONTH(Taulukko1[[#This Row],[Alku PVM]] )&lt;=3,AND(MONTH(Taulukko1[[#This Row],[Alku PVM]] )=3))</f>
        <v>1</v>
      </c>
      <c r="AD806" s="90" t="b">
        <f>OR(MONTH(Taulukko1[[#This Row],[Loppu PVM]] )&lt;=3,AND(MONTH(Taulukko1[[#This Row],[Loppu PVM]] )=3))</f>
        <v>0</v>
      </c>
      <c r="AE806" s="90" t="b">
        <f>OR(MONTH(Taulukko1[[#This Row],[Alku PVM]] )&lt;=9,AND(MONTH(Taulukko1[[#This Row],[Alku PVM]] )=9))</f>
        <v>1</v>
      </c>
      <c r="AF806" s="90" t="b">
        <f>OR(MONTH(Taulukko1[[#This Row],[Loppu PVM]])&lt;=9,AND(MONTH(Taulukko1[[#This Row],[Loppu PVM]] )=9))</f>
        <v>1</v>
      </c>
      <c r="AG806" s="90" t="b">
        <f>OR(MONTH(Taulukko1[[#This Row],[Alku PVM]] )&lt;=6,AND(MONTH(Taulukko1[[#This Row],[Alku PVM]] )=6))</f>
        <v>1</v>
      </c>
      <c r="AH806" s="90" t="b">
        <f>OR(MONTH(Taulukko1[[#This Row],[Loppu PVM]])&lt;=6,AND(MONTH(Taulukko1[[#This Row],[Loppu PVM]] )=6))</f>
        <v>1</v>
      </c>
    </row>
    <row r="807" spans="1:34" ht="12.75" customHeight="1">
      <c r="A807" t="s">
        <v>311</v>
      </c>
      <c r="B807" s="23">
        <v>39869</v>
      </c>
      <c r="C807" t="s">
        <v>2601</v>
      </c>
      <c r="F807" s="4">
        <v>39923</v>
      </c>
      <c r="G807" s="5">
        <v>14</v>
      </c>
      <c r="H807" s="16">
        <v>295</v>
      </c>
      <c r="I807" s="126">
        <f>INDEX('TOL2008'!B:B,MATCH(A807,'TOL2008'!A:A,0))</f>
        <v>52291</v>
      </c>
      <c r="J807" s="126" t="str">
        <f>INDEX(Pääluokka!$H$2:$H$100,MATCH(VALUE(LEFT(Taulukko1[[#This Row],[TOL2008]],2)),Pääluokka!$G$2:$G$100,0))</f>
        <v>Kuljetus ja varastointi</v>
      </c>
      <c r="K807" s="126" t="str">
        <f>INDEX(Pääluokka!$I$2:$I$100,MATCH(VALUE(LEFT(Taulukko1[[#This Row],[TOL2008]],2)),Pääluokka!$G$2:$G$100,0))</f>
        <v>Palvelualat (G-N, R, S)</v>
      </c>
      <c r="L807" s="41">
        <f t="shared" si="120"/>
        <v>54</v>
      </c>
      <c r="M807" s="43">
        <f t="shared" si="121"/>
        <v>39869</v>
      </c>
      <c r="N807" s="43">
        <f t="shared" si="122"/>
        <v>39923</v>
      </c>
      <c r="O807" s="43">
        <f t="shared" si="123"/>
        <v>39845</v>
      </c>
      <c r="P807" s="43">
        <f t="shared" si="124"/>
        <v>39904</v>
      </c>
      <c r="Q807" s="41">
        <f t="shared" si="125"/>
        <v>2009</v>
      </c>
      <c r="R807" s="41">
        <f t="shared" si="126"/>
        <v>2009</v>
      </c>
      <c r="S807" s="43" t="str">
        <f>YEAR(Taulukko1[[#This Row],[Alku KK]])&amp;"Q"&amp;ROUNDDOWN((MONTH(Taulukko1[[#This Row],[Alku KK]])-1)/3+1,0)</f>
        <v>2009Q1</v>
      </c>
      <c r="T807" s="43" t="str">
        <f>YEAR(Taulukko1[[#This Row],[Loppu KK]])&amp;"Q"&amp;ROUNDDOWN((MONTH(Taulukko1[[#This Row],[Loppu KK]])-1)/3+1,0)</f>
        <v>2009Q2</v>
      </c>
      <c r="U807" s="66">
        <f>IF(COUNT(Taulukko1[[#This Row],[Neuvottelujen alaiset ]])=1,Taulukko1[[#This Row],[Neuvottelujen alaiset ]],Taulukko1[[#This Row],[Vähennystarve]])</f>
        <v>295</v>
      </c>
      <c r="V807" s="44" t="str">
        <f t="shared" si="127"/>
        <v>NA</v>
      </c>
      <c r="W807" s="44">
        <f t="shared" si="128"/>
        <v>4.7457627118644069E-2</v>
      </c>
      <c r="X807" s="44" t="str">
        <f t="shared" si="129"/>
        <v>NA</v>
      </c>
      <c r="Y807" s="90" t="b">
        <f>AND(MONTH(Taulukko1[[#This Row],[Alku PVM]] )=6,DAY(Taulukko1[[#This Row],[Alku PVM]] )&gt;19)</f>
        <v>0</v>
      </c>
      <c r="Z807" s="90" t="b">
        <f>AND(MONTH(Taulukko1[[#This Row],[Loppu PVM]] )=6,DAY(Taulukko1[[#This Row],[Loppu PVM]] )&gt;19)</f>
        <v>0</v>
      </c>
      <c r="AA807" s="90" t="b">
        <f>OR(MONTH(Taulukko1[[#This Row],[Alku PVM]] )&lt;=5,AND(MONTH(Taulukko1[[#This Row],[Alku PVM]] )=6,DAY(Taulukko1[[#This Row],[Alku PVM]] )&lt;20))</f>
        <v>1</v>
      </c>
      <c r="AB807" s="90" t="b">
        <f>OR(MONTH(Taulukko1[[#This Row],[Loppu PVM]])&lt;=5,AND(MONTH(Taulukko1[[#This Row],[Loppu PVM]] )=6,DAY(Taulukko1[[#This Row],[Loppu PVM]])&lt;20))</f>
        <v>1</v>
      </c>
      <c r="AC807" s="90" t="b">
        <f>OR(MONTH(Taulukko1[[#This Row],[Alku PVM]] )&lt;=3,AND(MONTH(Taulukko1[[#This Row],[Alku PVM]] )=3))</f>
        <v>1</v>
      </c>
      <c r="AD807" s="90" t="b">
        <f>OR(MONTH(Taulukko1[[#This Row],[Loppu PVM]] )&lt;=3,AND(MONTH(Taulukko1[[#This Row],[Loppu PVM]] )=3))</f>
        <v>0</v>
      </c>
      <c r="AE807" s="90" t="b">
        <f>OR(MONTH(Taulukko1[[#This Row],[Alku PVM]] )&lt;=9,AND(MONTH(Taulukko1[[#This Row],[Alku PVM]] )=9))</f>
        <v>1</v>
      </c>
      <c r="AF807" s="90" t="b">
        <f>OR(MONTH(Taulukko1[[#This Row],[Loppu PVM]])&lt;=9,AND(MONTH(Taulukko1[[#This Row],[Loppu PVM]] )=9))</f>
        <v>1</v>
      </c>
      <c r="AG807" s="90" t="b">
        <f>OR(MONTH(Taulukko1[[#This Row],[Alku PVM]] )&lt;=6,AND(MONTH(Taulukko1[[#This Row],[Alku PVM]] )=6))</f>
        <v>1</v>
      </c>
      <c r="AH807" s="90" t="b">
        <f>OR(MONTH(Taulukko1[[#This Row],[Loppu PVM]])&lt;=6,AND(MONTH(Taulukko1[[#This Row],[Loppu PVM]] )=6))</f>
        <v>1</v>
      </c>
    </row>
    <row r="808" spans="1:34" ht="12.75" customHeight="1">
      <c r="A808" t="s">
        <v>757</v>
      </c>
      <c r="B808" s="23">
        <v>39869</v>
      </c>
      <c r="C808" t="s">
        <v>2302</v>
      </c>
      <c r="E808" s="62">
        <v>120</v>
      </c>
      <c r="F808" s="4">
        <v>39896</v>
      </c>
      <c r="G808" s="5">
        <v>81</v>
      </c>
      <c r="H808" s="16">
        <v>334</v>
      </c>
      <c r="I808" s="126">
        <f>INDEX('TOL2008'!B:B,MATCH(A808,'TOL2008'!A:A,0))</f>
        <v>70220</v>
      </c>
      <c r="J808" s="126" t="str">
        <f>INDEX(Pääluokka!$H$2:$H$100,MATCH(VALUE(LEFT(Taulukko1[[#This Row],[TOL2008]],2)),Pääluokka!$G$2:$G$100,0))</f>
        <v>Ammatillinen, tieteellinen ja tekninen toiminta</v>
      </c>
      <c r="K808" s="126" t="str">
        <f>INDEX(Pääluokka!$I$2:$I$100,MATCH(VALUE(LEFT(Taulukko1[[#This Row],[TOL2008]],2)),Pääluokka!$G$2:$G$100,0))</f>
        <v>Palvelualat (G-N, R, S)</v>
      </c>
      <c r="L808" s="41">
        <f t="shared" si="120"/>
        <v>27</v>
      </c>
      <c r="M808" s="43">
        <f t="shared" si="121"/>
        <v>39869</v>
      </c>
      <c r="N808" s="43">
        <f t="shared" si="122"/>
        <v>39896</v>
      </c>
      <c r="O808" s="43">
        <f t="shared" si="123"/>
        <v>39845</v>
      </c>
      <c r="P808" s="43">
        <f t="shared" si="124"/>
        <v>39873</v>
      </c>
      <c r="Q808" s="41">
        <f t="shared" si="125"/>
        <v>2009</v>
      </c>
      <c r="R808" s="41">
        <f t="shared" si="126"/>
        <v>2009</v>
      </c>
      <c r="S808" s="43" t="str">
        <f>YEAR(Taulukko1[[#This Row],[Alku KK]])&amp;"Q"&amp;ROUNDDOWN((MONTH(Taulukko1[[#This Row],[Alku KK]])-1)/3+1,0)</f>
        <v>2009Q1</v>
      </c>
      <c r="T808" s="43" t="str">
        <f>YEAR(Taulukko1[[#This Row],[Loppu KK]])&amp;"Q"&amp;ROUNDDOWN((MONTH(Taulukko1[[#This Row],[Loppu KK]])-1)/3+1,0)</f>
        <v>2009Q1</v>
      </c>
      <c r="U808" s="66">
        <f>IF(COUNT(Taulukko1[[#This Row],[Neuvottelujen alaiset ]])=1,Taulukko1[[#This Row],[Neuvottelujen alaiset ]],Taulukko1[[#This Row],[Vähennystarve]])</f>
        <v>334</v>
      </c>
      <c r="V808" s="44">
        <f t="shared" si="127"/>
        <v>0.3592814371257485</v>
      </c>
      <c r="W808" s="44">
        <f t="shared" si="128"/>
        <v>0.24251497005988024</v>
      </c>
      <c r="X808" s="44">
        <f t="shared" si="129"/>
        <v>0.67500000000000004</v>
      </c>
      <c r="Y808" s="90" t="b">
        <f>AND(MONTH(Taulukko1[[#This Row],[Alku PVM]] )=6,DAY(Taulukko1[[#This Row],[Alku PVM]] )&gt;19)</f>
        <v>0</v>
      </c>
      <c r="Z808" s="90" t="b">
        <f>AND(MONTH(Taulukko1[[#This Row],[Loppu PVM]] )=6,DAY(Taulukko1[[#This Row],[Loppu PVM]] )&gt;19)</f>
        <v>0</v>
      </c>
      <c r="AA808" s="90" t="b">
        <f>OR(MONTH(Taulukko1[[#This Row],[Alku PVM]] )&lt;=5,AND(MONTH(Taulukko1[[#This Row],[Alku PVM]] )=6,DAY(Taulukko1[[#This Row],[Alku PVM]] )&lt;20))</f>
        <v>1</v>
      </c>
      <c r="AB808" s="90" t="b">
        <f>OR(MONTH(Taulukko1[[#This Row],[Loppu PVM]])&lt;=5,AND(MONTH(Taulukko1[[#This Row],[Loppu PVM]] )=6,DAY(Taulukko1[[#This Row],[Loppu PVM]])&lt;20))</f>
        <v>1</v>
      </c>
      <c r="AC808" s="90" t="b">
        <f>OR(MONTH(Taulukko1[[#This Row],[Alku PVM]] )&lt;=3,AND(MONTH(Taulukko1[[#This Row],[Alku PVM]] )=3))</f>
        <v>1</v>
      </c>
      <c r="AD808" s="90" t="b">
        <f>OR(MONTH(Taulukko1[[#This Row],[Loppu PVM]] )&lt;=3,AND(MONTH(Taulukko1[[#This Row],[Loppu PVM]] )=3))</f>
        <v>1</v>
      </c>
      <c r="AE808" s="90" t="b">
        <f>OR(MONTH(Taulukko1[[#This Row],[Alku PVM]] )&lt;=9,AND(MONTH(Taulukko1[[#This Row],[Alku PVM]] )=9))</f>
        <v>1</v>
      </c>
      <c r="AF808" s="90" t="b">
        <f>OR(MONTH(Taulukko1[[#This Row],[Loppu PVM]])&lt;=9,AND(MONTH(Taulukko1[[#This Row],[Loppu PVM]] )=9))</f>
        <v>1</v>
      </c>
      <c r="AG808" s="90" t="b">
        <f>OR(MONTH(Taulukko1[[#This Row],[Alku PVM]] )&lt;=6,AND(MONTH(Taulukko1[[#This Row],[Alku PVM]] )=6))</f>
        <v>1</v>
      </c>
      <c r="AH808" s="90" t="b">
        <f>OR(MONTH(Taulukko1[[#This Row],[Loppu PVM]])&lt;=6,AND(MONTH(Taulukko1[[#This Row],[Loppu PVM]] )=6))</f>
        <v>1</v>
      </c>
    </row>
    <row r="809" spans="1:34" ht="12.75" customHeight="1">
      <c r="A809" t="s">
        <v>679</v>
      </c>
      <c r="B809" s="23">
        <v>39870</v>
      </c>
      <c r="C809" t="s">
        <v>3130</v>
      </c>
      <c r="F809" s="4">
        <v>39890</v>
      </c>
      <c r="G809" s="5">
        <v>0</v>
      </c>
      <c r="H809" s="22">
        <v>76</v>
      </c>
      <c r="I809" s="126">
        <f>INDEX('TOL2008'!B:B,MATCH(A809,'TOL2008'!A:A,0))</f>
        <v>23140</v>
      </c>
      <c r="J809" s="126" t="str">
        <f>INDEX(Pääluokka!$H$2:$H$100,MATCH(VALUE(LEFT(Taulukko1[[#This Row],[TOL2008]],2)),Pääluokka!$G$2:$G$100,0))</f>
        <v>Teollisuus</v>
      </c>
      <c r="K809" s="126" t="str">
        <f>INDEX(Pääluokka!$I$2:$I$100,MATCH(VALUE(LEFT(Taulukko1[[#This Row],[TOL2008]],2)),Pääluokka!$G$2:$G$100,0))</f>
        <v>Teollisuus (C-E)</v>
      </c>
      <c r="L809" s="41">
        <f t="shared" si="120"/>
        <v>20</v>
      </c>
      <c r="M809" s="43">
        <f t="shared" si="121"/>
        <v>39870</v>
      </c>
      <c r="N809" s="43">
        <f t="shared" si="122"/>
        <v>39890</v>
      </c>
      <c r="O809" s="43">
        <f t="shared" si="123"/>
        <v>39845</v>
      </c>
      <c r="P809" s="43">
        <f t="shared" si="124"/>
        <v>39873</v>
      </c>
      <c r="Q809" s="41">
        <f t="shared" si="125"/>
        <v>2009</v>
      </c>
      <c r="R809" s="41">
        <f t="shared" si="126"/>
        <v>2009</v>
      </c>
      <c r="S809" s="43" t="str">
        <f>YEAR(Taulukko1[[#This Row],[Alku KK]])&amp;"Q"&amp;ROUNDDOWN((MONTH(Taulukko1[[#This Row],[Alku KK]])-1)/3+1,0)</f>
        <v>2009Q1</v>
      </c>
      <c r="T809" s="43" t="str">
        <f>YEAR(Taulukko1[[#This Row],[Loppu KK]])&amp;"Q"&amp;ROUNDDOWN((MONTH(Taulukko1[[#This Row],[Loppu KK]])-1)/3+1,0)</f>
        <v>2009Q1</v>
      </c>
      <c r="U809" s="66">
        <f>IF(COUNT(Taulukko1[[#This Row],[Neuvottelujen alaiset ]])=1,Taulukko1[[#This Row],[Neuvottelujen alaiset ]],Taulukko1[[#This Row],[Vähennystarve]])</f>
        <v>76</v>
      </c>
      <c r="V809" s="44" t="str">
        <f t="shared" si="127"/>
        <v>NA</v>
      </c>
      <c r="W809" s="44">
        <f t="shared" si="128"/>
        <v>0</v>
      </c>
      <c r="X809" s="44" t="str">
        <f t="shared" si="129"/>
        <v>NA</v>
      </c>
      <c r="Y809" s="90" t="b">
        <f>AND(MONTH(Taulukko1[[#This Row],[Alku PVM]] )=6,DAY(Taulukko1[[#This Row],[Alku PVM]] )&gt;19)</f>
        <v>0</v>
      </c>
      <c r="Z809" s="90" t="b">
        <f>AND(MONTH(Taulukko1[[#This Row],[Loppu PVM]] )=6,DAY(Taulukko1[[#This Row],[Loppu PVM]] )&gt;19)</f>
        <v>0</v>
      </c>
      <c r="AA809" s="90" t="b">
        <f>OR(MONTH(Taulukko1[[#This Row],[Alku PVM]] )&lt;=5,AND(MONTH(Taulukko1[[#This Row],[Alku PVM]] )=6,DAY(Taulukko1[[#This Row],[Alku PVM]] )&lt;20))</f>
        <v>1</v>
      </c>
      <c r="AB809" s="90" t="b">
        <f>OR(MONTH(Taulukko1[[#This Row],[Loppu PVM]])&lt;=5,AND(MONTH(Taulukko1[[#This Row],[Loppu PVM]] )=6,DAY(Taulukko1[[#This Row],[Loppu PVM]])&lt;20))</f>
        <v>1</v>
      </c>
      <c r="AC809" s="90" t="b">
        <f>OR(MONTH(Taulukko1[[#This Row],[Alku PVM]] )&lt;=3,AND(MONTH(Taulukko1[[#This Row],[Alku PVM]] )=3))</f>
        <v>1</v>
      </c>
      <c r="AD809" s="90" t="b">
        <f>OR(MONTH(Taulukko1[[#This Row],[Loppu PVM]] )&lt;=3,AND(MONTH(Taulukko1[[#This Row],[Loppu PVM]] )=3))</f>
        <v>1</v>
      </c>
      <c r="AE809" s="90" t="b">
        <f>OR(MONTH(Taulukko1[[#This Row],[Alku PVM]] )&lt;=9,AND(MONTH(Taulukko1[[#This Row],[Alku PVM]] )=9))</f>
        <v>1</v>
      </c>
      <c r="AF809" s="90" t="b">
        <f>OR(MONTH(Taulukko1[[#This Row],[Loppu PVM]])&lt;=9,AND(MONTH(Taulukko1[[#This Row],[Loppu PVM]] )=9))</f>
        <v>1</v>
      </c>
      <c r="AG809" s="90" t="b">
        <f>OR(MONTH(Taulukko1[[#This Row],[Alku PVM]] )&lt;=6,AND(MONTH(Taulukko1[[#This Row],[Alku PVM]] )=6))</f>
        <v>1</v>
      </c>
      <c r="AH809" s="90" t="b">
        <f>OR(MONTH(Taulukko1[[#This Row],[Loppu PVM]])&lt;=6,AND(MONTH(Taulukko1[[#This Row],[Loppu PVM]] )=6))</f>
        <v>1</v>
      </c>
    </row>
    <row r="810" spans="1:34" ht="12.75" customHeight="1">
      <c r="A810" t="s">
        <v>1106</v>
      </c>
      <c r="B810" s="23">
        <v>39870</v>
      </c>
      <c r="C810" t="s">
        <v>2785</v>
      </c>
      <c r="F810" s="4"/>
      <c r="G810" s="5"/>
      <c r="H810" s="22">
        <v>189</v>
      </c>
      <c r="I810" s="126">
        <f>INDEX('TOL2008'!B:B,MATCH(A810,'TOL2008'!A:A,0))</f>
        <v>20590</v>
      </c>
      <c r="J810" s="126" t="str">
        <f>INDEX(Pääluokka!$H$2:$H$100,MATCH(VALUE(LEFT(Taulukko1[[#This Row],[TOL2008]],2)),Pääluokka!$G$2:$G$100,0))</f>
        <v>Teollisuus</v>
      </c>
      <c r="K810" s="126" t="str">
        <f>INDEX(Pääluokka!$I$2:$I$100,MATCH(VALUE(LEFT(Taulukko1[[#This Row],[TOL2008]],2)),Pääluokka!$G$2:$G$100,0))</f>
        <v>Teollisuus (C-E)</v>
      </c>
      <c r="L810" s="41" t="str">
        <f t="shared" si="120"/>
        <v>NA</v>
      </c>
      <c r="M810" s="43">
        <f t="shared" si="121"/>
        <v>39870</v>
      </c>
      <c r="N810" s="43">
        <f t="shared" si="122"/>
        <v>39921</v>
      </c>
      <c r="O810" s="43">
        <f t="shared" si="123"/>
        <v>39845</v>
      </c>
      <c r="P810" s="43">
        <f t="shared" si="124"/>
        <v>39904</v>
      </c>
      <c r="Q810" s="41">
        <f t="shared" si="125"/>
        <v>2009</v>
      </c>
      <c r="R810" s="41">
        <f t="shared" si="126"/>
        <v>2009</v>
      </c>
      <c r="S810" s="43" t="str">
        <f>YEAR(Taulukko1[[#This Row],[Alku KK]])&amp;"Q"&amp;ROUNDDOWN((MONTH(Taulukko1[[#This Row],[Alku KK]])-1)/3+1,0)</f>
        <v>2009Q1</v>
      </c>
      <c r="T810" s="43" t="str">
        <f>YEAR(Taulukko1[[#This Row],[Loppu KK]])&amp;"Q"&amp;ROUNDDOWN((MONTH(Taulukko1[[#This Row],[Loppu KK]])-1)/3+1,0)</f>
        <v>2009Q2</v>
      </c>
      <c r="U810" s="66">
        <f>IF(COUNT(Taulukko1[[#This Row],[Neuvottelujen alaiset ]])=1,Taulukko1[[#This Row],[Neuvottelujen alaiset ]],Taulukko1[[#This Row],[Vähennystarve]])</f>
        <v>189</v>
      </c>
      <c r="V810" s="44" t="str">
        <f t="shared" si="127"/>
        <v>NA</v>
      </c>
      <c r="W810" s="44" t="str">
        <f t="shared" si="128"/>
        <v>NA</v>
      </c>
      <c r="X810" s="44" t="str">
        <f t="shared" si="129"/>
        <v>NA</v>
      </c>
      <c r="Y810" s="90" t="b">
        <f>AND(MONTH(Taulukko1[[#This Row],[Alku PVM]] )=6,DAY(Taulukko1[[#This Row],[Alku PVM]] )&gt;19)</f>
        <v>0</v>
      </c>
      <c r="Z810" s="90" t="b">
        <f>AND(MONTH(Taulukko1[[#This Row],[Loppu PVM]] )=6,DAY(Taulukko1[[#This Row],[Loppu PVM]] )&gt;19)</f>
        <v>0</v>
      </c>
      <c r="AA810" s="90" t="b">
        <f>OR(MONTH(Taulukko1[[#This Row],[Alku PVM]] )&lt;=5,AND(MONTH(Taulukko1[[#This Row],[Alku PVM]] )=6,DAY(Taulukko1[[#This Row],[Alku PVM]] )&lt;20))</f>
        <v>1</v>
      </c>
      <c r="AB810" s="90" t="b">
        <f>OR(MONTH(Taulukko1[[#This Row],[Loppu PVM]])&lt;=5,AND(MONTH(Taulukko1[[#This Row],[Loppu PVM]] )=6,DAY(Taulukko1[[#This Row],[Loppu PVM]])&lt;20))</f>
        <v>1</v>
      </c>
      <c r="AC810" s="90" t="b">
        <f>OR(MONTH(Taulukko1[[#This Row],[Alku PVM]] )&lt;=3,AND(MONTH(Taulukko1[[#This Row],[Alku PVM]] )=3))</f>
        <v>1</v>
      </c>
      <c r="AD810" s="90" t="b">
        <f>OR(MONTH(Taulukko1[[#This Row],[Loppu PVM]] )&lt;=3,AND(MONTH(Taulukko1[[#This Row],[Loppu PVM]] )=3))</f>
        <v>0</v>
      </c>
      <c r="AE810" s="90" t="b">
        <f>OR(MONTH(Taulukko1[[#This Row],[Alku PVM]] )&lt;=9,AND(MONTH(Taulukko1[[#This Row],[Alku PVM]] )=9))</f>
        <v>1</v>
      </c>
      <c r="AF810" s="90" t="b">
        <f>OR(MONTH(Taulukko1[[#This Row],[Loppu PVM]])&lt;=9,AND(MONTH(Taulukko1[[#This Row],[Loppu PVM]] )=9))</f>
        <v>1</v>
      </c>
      <c r="AG810" s="90" t="b">
        <f>OR(MONTH(Taulukko1[[#This Row],[Alku PVM]] )&lt;=6,AND(MONTH(Taulukko1[[#This Row],[Alku PVM]] )=6))</f>
        <v>1</v>
      </c>
      <c r="AH810" s="90" t="b">
        <f>OR(MONTH(Taulukko1[[#This Row],[Loppu PVM]])&lt;=6,AND(MONTH(Taulukko1[[#This Row],[Loppu PVM]] )=6))</f>
        <v>1</v>
      </c>
    </row>
    <row r="811" spans="1:34" ht="12.75" customHeight="1">
      <c r="A811" t="s">
        <v>2642</v>
      </c>
      <c r="B811" s="23">
        <v>39870</v>
      </c>
      <c r="C811" t="s">
        <v>2641</v>
      </c>
      <c r="E811" s="62">
        <v>9</v>
      </c>
      <c r="F811" s="4"/>
      <c r="G811" s="5"/>
      <c r="H811" s="22"/>
      <c r="I811" s="126" t="e">
        <f>INDEX('TOL2008'!B:B,MATCH(A811,'TOL2008'!A:A,0))</f>
        <v>#N/A</v>
      </c>
      <c r="J811" s="126" t="e">
        <f>INDEX(Pääluokka!$H$2:$H$100,MATCH(VALUE(LEFT(Taulukko1[[#This Row],[TOL2008]],2)),Pääluokka!$G$2:$G$100,0))</f>
        <v>#N/A</v>
      </c>
      <c r="K811" s="126" t="e">
        <f>INDEX(Pääluokka!$I$2:$I$100,MATCH(VALUE(LEFT(Taulukko1[[#This Row],[TOL2008]],2)),Pääluokka!$G$2:$G$100,0))</f>
        <v>#N/A</v>
      </c>
      <c r="L811" s="41" t="str">
        <f t="shared" si="120"/>
        <v>NA</v>
      </c>
      <c r="M811" s="43">
        <f t="shared" si="121"/>
        <v>39870</v>
      </c>
      <c r="N811" s="43">
        <f t="shared" si="122"/>
        <v>39921</v>
      </c>
      <c r="O811" s="43">
        <f t="shared" si="123"/>
        <v>39845</v>
      </c>
      <c r="P811" s="43">
        <f t="shared" si="124"/>
        <v>39904</v>
      </c>
      <c r="Q811" s="41">
        <f t="shared" si="125"/>
        <v>2009</v>
      </c>
      <c r="R811" s="41">
        <f t="shared" si="126"/>
        <v>2009</v>
      </c>
      <c r="S811" s="43" t="str">
        <f>YEAR(Taulukko1[[#This Row],[Alku KK]])&amp;"Q"&amp;ROUNDDOWN((MONTH(Taulukko1[[#This Row],[Alku KK]])-1)/3+1,0)</f>
        <v>2009Q1</v>
      </c>
      <c r="T811" s="43" t="str">
        <f>YEAR(Taulukko1[[#This Row],[Loppu KK]])&amp;"Q"&amp;ROUNDDOWN((MONTH(Taulukko1[[#This Row],[Loppu KK]])-1)/3+1,0)</f>
        <v>2009Q2</v>
      </c>
      <c r="U811" s="66">
        <f>IF(COUNT(Taulukko1[[#This Row],[Neuvottelujen alaiset ]])=1,Taulukko1[[#This Row],[Neuvottelujen alaiset ]],Taulukko1[[#This Row],[Vähennystarve]])</f>
        <v>9</v>
      </c>
      <c r="V811" s="44" t="str">
        <f t="shared" si="127"/>
        <v>NA</v>
      </c>
      <c r="W811" s="44" t="str">
        <f t="shared" si="128"/>
        <v>NA</v>
      </c>
      <c r="X811" s="44" t="str">
        <f t="shared" si="129"/>
        <v>NA</v>
      </c>
      <c r="Y811" s="90" t="b">
        <f>AND(MONTH(Taulukko1[[#This Row],[Alku PVM]] )=6,DAY(Taulukko1[[#This Row],[Alku PVM]] )&gt;19)</f>
        <v>0</v>
      </c>
      <c r="Z811" s="90" t="b">
        <f>AND(MONTH(Taulukko1[[#This Row],[Loppu PVM]] )=6,DAY(Taulukko1[[#This Row],[Loppu PVM]] )&gt;19)</f>
        <v>0</v>
      </c>
      <c r="AA811" s="90" t="b">
        <f>OR(MONTH(Taulukko1[[#This Row],[Alku PVM]] )&lt;=5,AND(MONTH(Taulukko1[[#This Row],[Alku PVM]] )=6,DAY(Taulukko1[[#This Row],[Alku PVM]] )&lt;20))</f>
        <v>1</v>
      </c>
      <c r="AB811" s="90" t="b">
        <f>OR(MONTH(Taulukko1[[#This Row],[Loppu PVM]])&lt;=5,AND(MONTH(Taulukko1[[#This Row],[Loppu PVM]] )=6,DAY(Taulukko1[[#This Row],[Loppu PVM]])&lt;20))</f>
        <v>1</v>
      </c>
      <c r="AC811" s="90" t="b">
        <f>OR(MONTH(Taulukko1[[#This Row],[Alku PVM]] )&lt;=3,AND(MONTH(Taulukko1[[#This Row],[Alku PVM]] )=3))</f>
        <v>1</v>
      </c>
      <c r="AD811" s="90" t="b">
        <f>OR(MONTH(Taulukko1[[#This Row],[Loppu PVM]] )&lt;=3,AND(MONTH(Taulukko1[[#This Row],[Loppu PVM]] )=3))</f>
        <v>0</v>
      </c>
      <c r="AE811" s="90" t="b">
        <f>OR(MONTH(Taulukko1[[#This Row],[Alku PVM]] )&lt;=9,AND(MONTH(Taulukko1[[#This Row],[Alku PVM]] )=9))</f>
        <v>1</v>
      </c>
      <c r="AF811" s="90" t="b">
        <f>OR(MONTH(Taulukko1[[#This Row],[Loppu PVM]])&lt;=9,AND(MONTH(Taulukko1[[#This Row],[Loppu PVM]] )=9))</f>
        <v>1</v>
      </c>
      <c r="AG811" s="90" t="b">
        <f>OR(MONTH(Taulukko1[[#This Row],[Alku PVM]] )&lt;=6,AND(MONTH(Taulukko1[[#This Row],[Alku PVM]] )=6))</f>
        <v>1</v>
      </c>
      <c r="AH811" s="90" t="b">
        <f>OR(MONTH(Taulukko1[[#This Row],[Loppu PVM]])&lt;=6,AND(MONTH(Taulukko1[[#This Row],[Loppu PVM]] )=6))</f>
        <v>1</v>
      </c>
    </row>
    <row r="812" spans="1:34" ht="12.75" customHeight="1">
      <c r="A812" t="s">
        <v>701</v>
      </c>
      <c r="B812" s="23">
        <v>39870</v>
      </c>
      <c r="C812" t="s">
        <v>2226</v>
      </c>
      <c r="E812" s="62">
        <v>25</v>
      </c>
      <c r="F812" s="4">
        <v>39890</v>
      </c>
      <c r="G812" s="5">
        <v>6</v>
      </c>
      <c r="H812" s="22">
        <v>160</v>
      </c>
      <c r="I812" s="126">
        <f>INDEX('TOL2008'!B:B,MATCH(A812,'TOL2008'!A:A,0))</f>
        <v>62020</v>
      </c>
      <c r="J812" s="126" t="str">
        <f>INDEX(Pääluokka!$H$2:$H$100,MATCH(VALUE(LEFT(Taulukko1[[#This Row],[TOL2008]],2)),Pääluokka!$G$2:$G$100,0))</f>
        <v>Informaatio ja viestintä</v>
      </c>
      <c r="K812" s="126" t="str">
        <f>INDEX(Pääluokka!$I$2:$I$100,MATCH(VALUE(LEFT(Taulukko1[[#This Row],[TOL2008]],2)),Pääluokka!$G$2:$G$100,0))</f>
        <v>Palvelualat (G-N, R, S)</v>
      </c>
      <c r="L812" s="41">
        <f t="shared" si="120"/>
        <v>20</v>
      </c>
      <c r="M812" s="43">
        <f t="shared" si="121"/>
        <v>39870</v>
      </c>
      <c r="N812" s="43">
        <f t="shared" si="122"/>
        <v>39890</v>
      </c>
      <c r="O812" s="43">
        <f t="shared" si="123"/>
        <v>39845</v>
      </c>
      <c r="P812" s="43">
        <f t="shared" si="124"/>
        <v>39873</v>
      </c>
      <c r="Q812" s="41">
        <f t="shared" si="125"/>
        <v>2009</v>
      </c>
      <c r="R812" s="41">
        <f t="shared" si="126"/>
        <v>2009</v>
      </c>
      <c r="S812" s="43" t="str">
        <f>YEAR(Taulukko1[[#This Row],[Alku KK]])&amp;"Q"&amp;ROUNDDOWN((MONTH(Taulukko1[[#This Row],[Alku KK]])-1)/3+1,0)</f>
        <v>2009Q1</v>
      </c>
      <c r="T812" s="43" t="str">
        <f>YEAR(Taulukko1[[#This Row],[Loppu KK]])&amp;"Q"&amp;ROUNDDOWN((MONTH(Taulukko1[[#This Row],[Loppu KK]])-1)/3+1,0)</f>
        <v>2009Q1</v>
      </c>
      <c r="U812" s="66">
        <f>IF(COUNT(Taulukko1[[#This Row],[Neuvottelujen alaiset ]])=1,Taulukko1[[#This Row],[Neuvottelujen alaiset ]],Taulukko1[[#This Row],[Vähennystarve]])</f>
        <v>160</v>
      </c>
      <c r="V812" s="44">
        <f t="shared" si="127"/>
        <v>0.15625</v>
      </c>
      <c r="W812" s="44">
        <f t="shared" si="128"/>
        <v>3.7499999999999999E-2</v>
      </c>
      <c r="X812" s="44">
        <f t="shared" si="129"/>
        <v>0.24</v>
      </c>
      <c r="Y812" s="90" t="b">
        <f>AND(MONTH(Taulukko1[[#This Row],[Alku PVM]] )=6,DAY(Taulukko1[[#This Row],[Alku PVM]] )&gt;19)</f>
        <v>0</v>
      </c>
      <c r="Z812" s="90" t="b">
        <f>AND(MONTH(Taulukko1[[#This Row],[Loppu PVM]] )=6,DAY(Taulukko1[[#This Row],[Loppu PVM]] )&gt;19)</f>
        <v>0</v>
      </c>
      <c r="AA812" s="90" t="b">
        <f>OR(MONTH(Taulukko1[[#This Row],[Alku PVM]] )&lt;=5,AND(MONTH(Taulukko1[[#This Row],[Alku PVM]] )=6,DAY(Taulukko1[[#This Row],[Alku PVM]] )&lt;20))</f>
        <v>1</v>
      </c>
      <c r="AB812" s="90" t="b">
        <f>OR(MONTH(Taulukko1[[#This Row],[Loppu PVM]])&lt;=5,AND(MONTH(Taulukko1[[#This Row],[Loppu PVM]] )=6,DAY(Taulukko1[[#This Row],[Loppu PVM]])&lt;20))</f>
        <v>1</v>
      </c>
      <c r="AC812" s="90" t="b">
        <f>OR(MONTH(Taulukko1[[#This Row],[Alku PVM]] )&lt;=3,AND(MONTH(Taulukko1[[#This Row],[Alku PVM]] )=3))</f>
        <v>1</v>
      </c>
      <c r="AD812" s="90" t="b">
        <f>OR(MONTH(Taulukko1[[#This Row],[Loppu PVM]] )&lt;=3,AND(MONTH(Taulukko1[[#This Row],[Loppu PVM]] )=3))</f>
        <v>1</v>
      </c>
      <c r="AE812" s="90" t="b">
        <f>OR(MONTH(Taulukko1[[#This Row],[Alku PVM]] )&lt;=9,AND(MONTH(Taulukko1[[#This Row],[Alku PVM]] )=9))</f>
        <v>1</v>
      </c>
      <c r="AF812" s="90" t="b">
        <f>OR(MONTH(Taulukko1[[#This Row],[Loppu PVM]])&lt;=9,AND(MONTH(Taulukko1[[#This Row],[Loppu PVM]] )=9))</f>
        <v>1</v>
      </c>
      <c r="AG812" s="90" t="b">
        <f>OR(MONTH(Taulukko1[[#This Row],[Alku PVM]] )&lt;=6,AND(MONTH(Taulukko1[[#This Row],[Alku PVM]] )=6))</f>
        <v>1</v>
      </c>
      <c r="AH812" s="90" t="b">
        <f>OR(MONTH(Taulukko1[[#This Row],[Loppu PVM]])&lt;=6,AND(MONTH(Taulukko1[[#This Row],[Loppu PVM]] )=6))</f>
        <v>1</v>
      </c>
    </row>
    <row r="813" spans="1:34" ht="12.75" customHeight="1">
      <c r="A813" t="s">
        <v>1777</v>
      </c>
      <c r="B813" s="23">
        <v>39871</v>
      </c>
      <c r="C813" t="s">
        <v>2919</v>
      </c>
      <c r="E813" s="62">
        <v>95</v>
      </c>
      <c r="F813" s="4">
        <v>39920</v>
      </c>
      <c r="G813" s="5">
        <v>74</v>
      </c>
      <c r="H813" s="16">
        <v>275</v>
      </c>
      <c r="I813" s="126" t="e">
        <f>INDEX('TOL2008'!B:B,MATCH(A813,'TOL2008'!A:A,0))</f>
        <v>#N/A</v>
      </c>
      <c r="J813" s="126" t="e">
        <f>INDEX(Pääluokka!$H$2:$H$100,MATCH(VALUE(LEFT(Taulukko1[[#This Row],[TOL2008]],2)),Pääluokka!$G$2:$G$100,0))</f>
        <v>#N/A</v>
      </c>
      <c r="K813" s="126" t="e">
        <f>INDEX(Pääluokka!$I$2:$I$100,MATCH(VALUE(LEFT(Taulukko1[[#This Row],[TOL2008]],2)),Pääluokka!$G$2:$G$100,0))</f>
        <v>#N/A</v>
      </c>
      <c r="L813" s="41">
        <f t="shared" si="120"/>
        <v>49</v>
      </c>
      <c r="M813" s="43">
        <f t="shared" si="121"/>
        <v>39871</v>
      </c>
      <c r="N813" s="43">
        <f t="shared" si="122"/>
        <v>39920</v>
      </c>
      <c r="O813" s="43">
        <f t="shared" si="123"/>
        <v>39845</v>
      </c>
      <c r="P813" s="43">
        <f t="shared" si="124"/>
        <v>39904</v>
      </c>
      <c r="Q813" s="41">
        <f t="shared" si="125"/>
        <v>2009</v>
      </c>
      <c r="R813" s="41">
        <f t="shared" si="126"/>
        <v>2009</v>
      </c>
      <c r="S813" s="43" t="str">
        <f>YEAR(Taulukko1[[#This Row],[Alku KK]])&amp;"Q"&amp;ROUNDDOWN((MONTH(Taulukko1[[#This Row],[Alku KK]])-1)/3+1,0)</f>
        <v>2009Q1</v>
      </c>
      <c r="T813" s="43" t="str">
        <f>YEAR(Taulukko1[[#This Row],[Loppu KK]])&amp;"Q"&amp;ROUNDDOWN((MONTH(Taulukko1[[#This Row],[Loppu KK]])-1)/3+1,0)</f>
        <v>2009Q2</v>
      </c>
      <c r="U813" s="66">
        <f>IF(COUNT(Taulukko1[[#This Row],[Neuvottelujen alaiset ]])=1,Taulukko1[[#This Row],[Neuvottelujen alaiset ]],Taulukko1[[#This Row],[Vähennystarve]])</f>
        <v>275</v>
      </c>
      <c r="V813" s="44">
        <f t="shared" si="127"/>
        <v>0.34545454545454546</v>
      </c>
      <c r="W813" s="44">
        <f t="shared" si="128"/>
        <v>0.2690909090909091</v>
      </c>
      <c r="X813" s="44">
        <f t="shared" si="129"/>
        <v>0.77894736842105261</v>
      </c>
      <c r="Y813" s="90" t="b">
        <f>AND(MONTH(Taulukko1[[#This Row],[Alku PVM]] )=6,DAY(Taulukko1[[#This Row],[Alku PVM]] )&gt;19)</f>
        <v>0</v>
      </c>
      <c r="Z813" s="90" t="b">
        <f>AND(MONTH(Taulukko1[[#This Row],[Loppu PVM]] )=6,DAY(Taulukko1[[#This Row],[Loppu PVM]] )&gt;19)</f>
        <v>0</v>
      </c>
      <c r="AA813" s="90" t="b">
        <f>OR(MONTH(Taulukko1[[#This Row],[Alku PVM]] )&lt;=5,AND(MONTH(Taulukko1[[#This Row],[Alku PVM]] )=6,DAY(Taulukko1[[#This Row],[Alku PVM]] )&lt;20))</f>
        <v>1</v>
      </c>
      <c r="AB813" s="90" t="b">
        <f>OR(MONTH(Taulukko1[[#This Row],[Loppu PVM]])&lt;=5,AND(MONTH(Taulukko1[[#This Row],[Loppu PVM]] )=6,DAY(Taulukko1[[#This Row],[Loppu PVM]])&lt;20))</f>
        <v>1</v>
      </c>
      <c r="AC813" s="90" t="b">
        <f>OR(MONTH(Taulukko1[[#This Row],[Alku PVM]] )&lt;=3,AND(MONTH(Taulukko1[[#This Row],[Alku PVM]] )=3))</f>
        <v>1</v>
      </c>
      <c r="AD813" s="90" t="b">
        <f>OR(MONTH(Taulukko1[[#This Row],[Loppu PVM]] )&lt;=3,AND(MONTH(Taulukko1[[#This Row],[Loppu PVM]] )=3))</f>
        <v>0</v>
      </c>
      <c r="AE813" s="90" t="b">
        <f>OR(MONTH(Taulukko1[[#This Row],[Alku PVM]] )&lt;=9,AND(MONTH(Taulukko1[[#This Row],[Alku PVM]] )=9))</f>
        <v>1</v>
      </c>
      <c r="AF813" s="90" t="b">
        <f>OR(MONTH(Taulukko1[[#This Row],[Loppu PVM]])&lt;=9,AND(MONTH(Taulukko1[[#This Row],[Loppu PVM]] )=9))</f>
        <v>1</v>
      </c>
      <c r="AG813" s="90" t="b">
        <f>OR(MONTH(Taulukko1[[#This Row],[Alku PVM]] )&lt;=6,AND(MONTH(Taulukko1[[#This Row],[Alku PVM]] )=6))</f>
        <v>1</v>
      </c>
      <c r="AH813" s="90" t="b">
        <f>OR(MONTH(Taulukko1[[#This Row],[Loppu PVM]])&lt;=6,AND(MONTH(Taulukko1[[#This Row],[Loppu PVM]] )=6))</f>
        <v>1</v>
      </c>
    </row>
    <row r="814" spans="1:34" ht="12.75" customHeight="1">
      <c r="A814" t="s">
        <v>2748</v>
      </c>
      <c r="B814" s="23">
        <v>39871</v>
      </c>
      <c r="C814" t="s">
        <v>2749</v>
      </c>
      <c r="E814" s="62">
        <v>10</v>
      </c>
      <c r="F814" s="4">
        <v>39889</v>
      </c>
      <c r="G814" s="5">
        <v>4</v>
      </c>
      <c r="H814" s="16">
        <v>73</v>
      </c>
      <c r="I814" s="126" t="e">
        <f>INDEX('TOL2008'!B:B,MATCH(A814,'TOL2008'!A:A,0))</f>
        <v>#N/A</v>
      </c>
      <c r="J814" s="126" t="e">
        <f>INDEX(Pääluokka!$H$2:$H$100,MATCH(VALUE(LEFT(Taulukko1[[#This Row],[TOL2008]],2)),Pääluokka!$G$2:$G$100,0))</f>
        <v>#N/A</v>
      </c>
      <c r="K814" s="126" t="e">
        <f>INDEX(Pääluokka!$I$2:$I$100,MATCH(VALUE(LEFT(Taulukko1[[#This Row],[TOL2008]],2)),Pääluokka!$G$2:$G$100,0))</f>
        <v>#N/A</v>
      </c>
      <c r="L814" s="41">
        <f t="shared" si="120"/>
        <v>18</v>
      </c>
      <c r="M814" s="43">
        <f t="shared" si="121"/>
        <v>39871</v>
      </c>
      <c r="N814" s="43">
        <f t="shared" si="122"/>
        <v>39889</v>
      </c>
      <c r="O814" s="43">
        <f t="shared" si="123"/>
        <v>39845</v>
      </c>
      <c r="P814" s="43">
        <f t="shared" si="124"/>
        <v>39873</v>
      </c>
      <c r="Q814" s="41">
        <f t="shared" si="125"/>
        <v>2009</v>
      </c>
      <c r="R814" s="41">
        <f t="shared" si="126"/>
        <v>2009</v>
      </c>
      <c r="S814" s="43" t="str">
        <f>YEAR(Taulukko1[[#This Row],[Alku KK]])&amp;"Q"&amp;ROUNDDOWN((MONTH(Taulukko1[[#This Row],[Alku KK]])-1)/3+1,0)</f>
        <v>2009Q1</v>
      </c>
      <c r="T814" s="43" t="str">
        <f>YEAR(Taulukko1[[#This Row],[Loppu KK]])&amp;"Q"&amp;ROUNDDOWN((MONTH(Taulukko1[[#This Row],[Loppu KK]])-1)/3+1,0)</f>
        <v>2009Q1</v>
      </c>
      <c r="U814" s="66">
        <f>IF(COUNT(Taulukko1[[#This Row],[Neuvottelujen alaiset ]])=1,Taulukko1[[#This Row],[Neuvottelujen alaiset ]],Taulukko1[[#This Row],[Vähennystarve]])</f>
        <v>73</v>
      </c>
      <c r="V814" s="44">
        <f t="shared" si="127"/>
        <v>0.13698630136986301</v>
      </c>
      <c r="W814" s="44">
        <f t="shared" si="128"/>
        <v>5.4794520547945202E-2</v>
      </c>
      <c r="X814" s="44">
        <f t="shared" si="129"/>
        <v>0.4</v>
      </c>
      <c r="Y814" s="90" t="b">
        <f>AND(MONTH(Taulukko1[[#This Row],[Alku PVM]] )=6,DAY(Taulukko1[[#This Row],[Alku PVM]] )&gt;19)</f>
        <v>0</v>
      </c>
      <c r="Z814" s="90" t="b">
        <f>AND(MONTH(Taulukko1[[#This Row],[Loppu PVM]] )=6,DAY(Taulukko1[[#This Row],[Loppu PVM]] )&gt;19)</f>
        <v>0</v>
      </c>
      <c r="AA814" s="90" t="b">
        <f>OR(MONTH(Taulukko1[[#This Row],[Alku PVM]] )&lt;=5,AND(MONTH(Taulukko1[[#This Row],[Alku PVM]] )=6,DAY(Taulukko1[[#This Row],[Alku PVM]] )&lt;20))</f>
        <v>1</v>
      </c>
      <c r="AB814" s="90" t="b">
        <f>OR(MONTH(Taulukko1[[#This Row],[Loppu PVM]])&lt;=5,AND(MONTH(Taulukko1[[#This Row],[Loppu PVM]] )=6,DAY(Taulukko1[[#This Row],[Loppu PVM]])&lt;20))</f>
        <v>1</v>
      </c>
      <c r="AC814" s="90" t="b">
        <f>OR(MONTH(Taulukko1[[#This Row],[Alku PVM]] )&lt;=3,AND(MONTH(Taulukko1[[#This Row],[Alku PVM]] )=3))</f>
        <v>1</v>
      </c>
      <c r="AD814" s="90" t="b">
        <f>OR(MONTH(Taulukko1[[#This Row],[Loppu PVM]] )&lt;=3,AND(MONTH(Taulukko1[[#This Row],[Loppu PVM]] )=3))</f>
        <v>1</v>
      </c>
      <c r="AE814" s="90" t="b">
        <f>OR(MONTH(Taulukko1[[#This Row],[Alku PVM]] )&lt;=9,AND(MONTH(Taulukko1[[#This Row],[Alku PVM]] )=9))</f>
        <v>1</v>
      </c>
      <c r="AF814" s="90" t="b">
        <f>OR(MONTH(Taulukko1[[#This Row],[Loppu PVM]])&lt;=9,AND(MONTH(Taulukko1[[#This Row],[Loppu PVM]] )=9))</f>
        <v>1</v>
      </c>
      <c r="AG814" s="90" t="b">
        <f>OR(MONTH(Taulukko1[[#This Row],[Alku PVM]] )&lt;=6,AND(MONTH(Taulukko1[[#This Row],[Alku PVM]] )=6))</f>
        <v>1</v>
      </c>
      <c r="AH814" s="90" t="b">
        <f>OR(MONTH(Taulukko1[[#This Row],[Loppu PVM]])&lt;=6,AND(MONTH(Taulukko1[[#This Row],[Loppu PVM]] )=6))</f>
        <v>1</v>
      </c>
    </row>
    <row r="815" spans="1:34" ht="12.75" customHeight="1">
      <c r="A815" t="s">
        <v>2454</v>
      </c>
      <c r="B815" s="23">
        <v>39871</v>
      </c>
      <c r="C815" t="s">
        <v>2453</v>
      </c>
      <c r="E815" s="62">
        <v>34</v>
      </c>
      <c r="F815" s="4"/>
      <c r="G815" s="5"/>
      <c r="H815" s="22">
        <v>145</v>
      </c>
      <c r="I815" s="126" t="e">
        <f>INDEX('TOL2008'!B:B,MATCH(A815,'TOL2008'!A:A,0))</f>
        <v>#N/A</v>
      </c>
      <c r="J815" s="126" t="e">
        <f>INDEX(Pääluokka!$H$2:$H$100,MATCH(VALUE(LEFT(Taulukko1[[#This Row],[TOL2008]],2)),Pääluokka!$G$2:$G$100,0))</f>
        <v>#N/A</v>
      </c>
      <c r="K815" s="126" t="e">
        <f>INDEX(Pääluokka!$I$2:$I$100,MATCH(VALUE(LEFT(Taulukko1[[#This Row],[TOL2008]],2)),Pääluokka!$G$2:$G$100,0))</f>
        <v>#N/A</v>
      </c>
      <c r="L815" s="41" t="str">
        <f t="shared" si="120"/>
        <v>NA</v>
      </c>
      <c r="M815" s="43">
        <f t="shared" si="121"/>
        <v>39871</v>
      </c>
      <c r="N815" s="43">
        <f t="shared" si="122"/>
        <v>39922</v>
      </c>
      <c r="O815" s="43">
        <f t="shared" si="123"/>
        <v>39845</v>
      </c>
      <c r="P815" s="43">
        <f t="shared" si="124"/>
        <v>39904</v>
      </c>
      <c r="Q815" s="41">
        <f t="shared" si="125"/>
        <v>2009</v>
      </c>
      <c r="R815" s="41">
        <f t="shared" si="126"/>
        <v>2009</v>
      </c>
      <c r="S815" s="43" t="str">
        <f>YEAR(Taulukko1[[#This Row],[Alku KK]])&amp;"Q"&amp;ROUNDDOWN((MONTH(Taulukko1[[#This Row],[Alku KK]])-1)/3+1,0)</f>
        <v>2009Q1</v>
      </c>
      <c r="T815" s="43" t="str">
        <f>YEAR(Taulukko1[[#This Row],[Loppu KK]])&amp;"Q"&amp;ROUNDDOWN((MONTH(Taulukko1[[#This Row],[Loppu KK]])-1)/3+1,0)</f>
        <v>2009Q2</v>
      </c>
      <c r="U815" s="66">
        <f>IF(COUNT(Taulukko1[[#This Row],[Neuvottelujen alaiset ]])=1,Taulukko1[[#This Row],[Neuvottelujen alaiset ]],Taulukko1[[#This Row],[Vähennystarve]])</f>
        <v>145</v>
      </c>
      <c r="V815" s="44">
        <f t="shared" si="127"/>
        <v>0.23448275862068965</v>
      </c>
      <c r="W815" s="44" t="str">
        <f t="shared" si="128"/>
        <v>NA</v>
      </c>
      <c r="X815" s="44" t="str">
        <f t="shared" si="129"/>
        <v>NA</v>
      </c>
      <c r="Y815" s="90" t="b">
        <f>AND(MONTH(Taulukko1[[#This Row],[Alku PVM]] )=6,DAY(Taulukko1[[#This Row],[Alku PVM]] )&gt;19)</f>
        <v>0</v>
      </c>
      <c r="Z815" s="90" t="b">
        <f>AND(MONTH(Taulukko1[[#This Row],[Loppu PVM]] )=6,DAY(Taulukko1[[#This Row],[Loppu PVM]] )&gt;19)</f>
        <v>0</v>
      </c>
      <c r="AA815" s="90" t="b">
        <f>OR(MONTH(Taulukko1[[#This Row],[Alku PVM]] )&lt;=5,AND(MONTH(Taulukko1[[#This Row],[Alku PVM]] )=6,DAY(Taulukko1[[#This Row],[Alku PVM]] )&lt;20))</f>
        <v>1</v>
      </c>
      <c r="AB815" s="90" t="b">
        <f>OR(MONTH(Taulukko1[[#This Row],[Loppu PVM]])&lt;=5,AND(MONTH(Taulukko1[[#This Row],[Loppu PVM]] )=6,DAY(Taulukko1[[#This Row],[Loppu PVM]])&lt;20))</f>
        <v>1</v>
      </c>
      <c r="AC815" s="90" t="b">
        <f>OR(MONTH(Taulukko1[[#This Row],[Alku PVM]] )&lt;=3,AND(MONTH(Taulukko1[[#This Row],[Alku PVM]] )=3))</f>
        <v>1</v>
      </c>
      <c r="AD815" s="90" t="b">
        <f>OR(MONTH(Taulukko1[[#This Row],[Loppu PVM]] )&lt;=3,AND(MONTH(Taulukko1[[#This Row],[Loppu PVM]] )=3))</f>
        <v>0</v>
      </c>
      <c r="AE815" s="90" t="b">
        <f>OR(MONTH(Taulukko1[[#This Row],[Alku PVM]] )&lt;=9,AND(MONTH(Taulukko1[[#This Row],[Alku PVM]] )=9))</f>
        <v>1</v>
      </c>
      <c r="AF815" s="90" t="b">
        <f>OR(MONTH(Taulukko1[[#This Row],[Loppu PVM]])&lt;=9,AND(MONTH(Taulukko1[[#This Row],[Loppu PVM]] )=9))</f>
        <v>1</v>
      </c>
      <c r="AG815" s="90" t="b">
        <f>OR(MONTH(Taulukko1[[#This Row],[Alku PVM]] )&lt;=6,AND(MONTH(Taulukko1[[#This Row],[Alku PVM]] )=6))</f>
        <v>1</v>
      </c>
      <c r="AH815" s="90" t="b">
        <f>OR(MONTH(Taulukko1[[#This Row],[Loppu PVM]])&lt;=6,AND(MONTH(Taulukko1[[#This Row],[Loppu PVM]] )=6))</f>
        <v>1</v>
      </c>
    </row>
    <row r="816" spans="1:34" ht="12.75" customHeight="1">
      <c r="A816" t="s">
        <v>50</v>
      </c>
      <c r="B816" s="23">
        <v>39871</v>
      </c>
      <c r="C816" t="s">
        <v>2278</v>
      </c>
      <c r="F816" s="4">
        <v>39896</v>
      </c>
      <c r="G816" s="5">
        <v>0</v>
      </c>
      <c r="H816" s="22">
        <v>600</v>
      </c>
      <c r="I816" s="126">
        <f>INDEX('TOL2008'!B:B,MATCH(A816,'TOL2008'!A:A,0))</f>
        <v>17120</v>
      </c>
      <c r="J816" s="126" t="str">
        <f>INDEX(Pääluokka!$H$2:$H$100,MATCH(VALUE(LEFT(Taulukko1[[#This Row],[TOL2008]],2)),Pääluokka!$G$2:$G$100,0))</f>
        <v>Teollisuus</v>
      </c>
      <c r="K816" s="126" t="str">
        <f>INDEX(Pääluokka!$I$2:$I$100,MATCH(VALUE(LEFT(Taulukko1[[#This Row],[TOL2008]],2)),Pääluokka!$G$2:$G$100,0))</f>
        <v>Teollisuus (C-E)</v>
      </c>
      <c r="L816" s="41">
        <f t="shared" si="120"/>
        <v>25</v>
      </c>
      <c r="M816" s="43">
        <f t="shared" si="121"/>
        <v>39871</v>
      </c>
      <c r="N816" s="43">
        <f t="shared" si="122"/>
        <v>39896</v>
      </c>
      <c r="O816" s="43">
        <f t="shared" si="123"/>
        <v>39845</v>
      </c>
      <c r="P816" s="43">
        <f t="shared" si="124"/>
        <v>39873</v>
      </c>
      <c r="Q816" s="41">
        <f t="shared" si="125"/>
        <v>2009</v>
      </c>
      <c r="R816" s="41">
        <f t="shared" si="126"/>
        <v>2009</v>
      </c>
      <c r="S816" s="43" t="str">
        <f>YEAR(Taulukko1[[#This Row],[Alku KK]])&amp;"Q"&amp;ROUNDDOWN((MONTH(Taulukko1[[#This Row],[Alku KK]])-1)/3+1,0)</f>
        <v>2009Q1</v>
      </c>
      <c r="T816" s="43" t="str">
        <f>YEAR(Taulukko1[[#This Row],[Loppu KK]])&amp;"Q"&amp;ROUNDDOWN((MONTH(Taulukko1[[#This Row],[Loppu KK]])-1)/3+1,0)</f>
        <v>2009Q1</v>
      </c>
      <c r="U816" s="66">
        <f>IF(COUNT(Taulukko1[[#This Row],[Neuvottelujen alaiset ]])=1,Taulukko1[[#This Row],[Neuvottelujen alaiset ]],Taulukko1[[#This Row],[Vähennystarve]])</f>
        <v>600</v>
      </c>
      <c r="V816" s="44" t="str">
        <f t="shared" si="127"/>
        <v>NA</v>
      </c>
      <c r="W816" s="44">
        <f t="shared" si="128"/>
        <v>0</v>
      </c>
      <c r="X816" s="44" t="str">
        <f t="shared" si="129"/>
        <v>NA</v>
      </c>
      <c r="Y816" s="90" t="b">
        <f>AND(MONTH(Taulukko1[[#This Row],[Alku PVM]] )=6,DAY(Taulukko1[[#This Row],[Alku PVM]] )&gt;19)</f>
        <v>0</v>
      </c>
      <c r="Z816" s="90" t="b">
        <f>AND(MONTH(Taulukko1[[#This Row],[Loppu PVM]] )=6,DAY(Taulukko1[[#This Row],[Loppu PVM]] )&gt;19)</f>
        <v>0</v>
      </c>
      <c r="AA816" s="90" t="b">
        <f>OR(MONTH(Taulukko1[[#This Row],[Alku PVM]] )&lt;=5,AND(MONTH(Taulukko1[[#This Row],[Alku PVM]] )=6,DAY(Taulukko1[[#This Row],[Alku PVM]] )&lt;20))</f>
        <v>1</v>
      </c>
      <c r="AB816" s="90" t="b">
        <f>OR(MONTH(Taulukko1[[#This Row],[Loppu PVM]])&lt;=5,AND(MONTH(Taulukko1[[#This Row],[Loppu PVM]] )=6,DAY(Taulukko1[[#This Row],[Loppu PVM]])&lt;20))</f>
        <v>1</v>
      </c>
      <c r="AC816" s="90" t="b">
        <f>OR(MONTH(Taulukko1[[#This Row],[Alku PVM]] )&lt;=3,AND(MONTH(Taulukko1[[#This Row],[Alku PVM]] )=3))</f>
        <v>1</v>
      </c>
      <c r="AD816" s="90" t="b">
        <f>OR(MONTH(Taulukko1[[#This Row],[Loppu PVM]] )&lt;=3,AND(MONTH(Taulukko1[[#This Row],[Loppu PVM]] )=3))</f>
        <v>1</v>
      </c>
      <c r="AE816" s="90" t="b">
        <f>OR(MONTH(Taulukko1[[#This Row],[Alku PVM]] )&lt;=9,AND(MONTH(Taulukko1[[#This Row],[Alku PVM]] )=9))</f>
        <v>1</v>
      </c>
      <c r="AF816" s="90" t="b">
        <f>OR(MONTH(Taulukko1[[#This Row],[Loppu PVM]])&lt;=9,AND(MONTH(Taulukko1[[#This Row],[Loppu PVM]] )=9))</f>
        <v>1</v>
      </c>
      <c r="AG816" s="90" t="b">
        <f>OR(MONTH(Taulukko1[[#This Row],[Alku PVM]] )&lt;=6,AND(MONTH(Taulukko1[[#This Row],[Alku PVM]] )=6))</f>
        <v>1</v>
      </c>
      <c r="AH816" s="90" t="b">
        <f>OR(MONTH(Taulukko1[[#This Row],[Loppu PVM]])&lt;=6,AND(MONTH(Taulukko1[[#This Row],[Loppu PVM]] )=6))</f>
        <v>1</v>
      </c>
    </row>
    <row r="817" spans="1:34" ht="12.75" customHeight="1">
      <c r="A817" t="s">
        <v>3110</v>
      </c>
      <c r="B817" s="23">
        <v>39873</v>
      </c>
      <c r="C817" t="s">
        <v>3109</v>
      </c>
      <c r="E817" s="62">
        <v>15</v>
      </c>
      <c r="F817" s="4">
        <v>39912</v>
      </c>
      <c r="G817" s="5">
        <v>15</v>
      </c>
      <c r="H817" s="17">
        <v>15</v>
      </c>
      <c r="I817" s="126" t="e">
        <f>INDEX('TOL2008'!B:B,MATCH(A817,'TOL2008'!A:A,0))</f>
        <v>#N/A</v>
      </c>
      <c r="J817" s="126" t="e">
        <f>INDEX(Pääluokka!$H$2:$H$100,MATCH(VALUE(LEFT(Taulukko1[[#This Row],[TOL2008]],2)),Pääluokka!$G$2:$G$100,0))</f>
        <v>#N/A</v>
      </c>
      <c r="K817" s="126" t="e">
        <f>INDEX(Pääluokka!$I$2:$I$100,MATCH(VALUE(LEFT(Taulukko1[[#This Row],[TOL2008]],2)),Pääluokka!$G$2:$G$100,0))</f>
        <v>#N/A</v>
      </c>
      <c r="L817" s="41">
        <f t="shared" si="120"/>
        <v>39</v>
      </c>
      <c r="M817" s="43">
        <f t="shared" si="121"/>
        <v>39873</v>
      </c>
      <c r="N817" s="43">
        <f t="shared" si="122"/>
        <v>39912</v>
      </c>
      <c r="O817" s="43">
        <f t="shared" si="123"/>
        <v>39873</v>
      </c>
      <c r="P817" s="43">
        <f t="shared" si="124"/>
        <v>39904</v>
      </c>
      <c r="Q817" s="41">
        <f t="shared" si="125"/>
        <v>2009</v>
      </c>
      <c r="R817" s="41">
        <f t="shared" si="126"/>
        <v>2009</v>
      </c>
      <c r="S817" s="43" t="str">
        <f>YEAR(Taulukko1[[#This Row],[Alku KK]])&amp;"Q"&amp;ROUNDDOWN((MONTH(Taulukko1[[#This Row],[Alku KK]])-1)/3+1,0)</f>
        <v>2009Q1</v>
      </c>
      <c r="T817" s="43" t="str">
        <f>YEAR(Taulukko1[[#This Row],[Loppu KK]])&amp;"Q"&amp;ROUNDDOWN((MONTH(Taulukko1[[#This Row],[Loppu KK]])-1)/3+1,0)</f>
        <v>2009Q2</v>
      </c>
      <c r="U817" s="66">
        <f>IF(COUNT(Taulukko1[[#This Row],[Neuvottelujen alaiset ]])=1,Taulukko1[[#This Row],[Neuvottelujen alaiset ]],Taulukko1[[#This Row],[Vähennystarve]])</f>
        <v>15</v>
      </c>
      <c r="V817" s="44">
        <f t="shared" si="127"/>
        <v>1</v>
      </c>
      <c r="W817" s="44">
        <f t="shared" si="128"/>
        <v>1</v>
      </c>
      <c r="X817" s="44">
        <f t="shared" si="129"/>
        <v>1</v>
      </c>
      <c r="Y817" s="90" t="b">
        <f>AND(MONTH(Taulukko1[[#This Row],[Alku PVM]] )=6,DAY(Taulukko1[[#This Row],[Alku PVM]] )&gt;19)</f>
        <v>0</v>
      </c>
      <c r="Z817" s="90" t="b">
        <f>AND(MONTH(Taulukko1[[#This Row],[Loppu PVM]] )=6,DAY(Taulukko1[[#This Row],[Loppu PVM]] )&gt;19)</f>
        <v>0</v>
      </c>
      <c r="AA817" s="90" t="b">
        <f>OR(MONTH(Taulukko1[[#This Row],[Alku PVM]] )&lt;=5,AND(MONTH(Taulukko1[[#This Row],[Alku PVM]] )=6,DAY(Taulukko1[[#This Row],[Alku PVM]] )&lt;20))</f>
        <v>1</v>
      </c>
      <c r="AB817" s="90" t="b">
        <f>OR(MONTH(Taulukko1[[#This Row],[Loppu PVM]])&lt;=5,AND(MONTH(Taulukko1[[#This Row],[Loppu PVM]] )=6,DAY(Taulukko1[[#This Row],[Loppu PVM]])&lt;20))</f>
        <v>1</v>
      </c>
      <c r="AC817" s="90" t="b">
        <f>OR(MONTH(Taulukko1[[#This Row],[Alku PVM]] )&lt;=3,AND(MONTH(Taulukko1[[#This Row],[Alku PVM]] )=3))</f>
        <v>1</v>
      </c>
      <c r="AD817" s="90" t="b">
        <f>OR(MONTH(Taulukko1[[#This Row],[Loppu PVM]] )&lt;=3,AND(MONTH(Taulukko1[[#This Row],[Loppu PVM]] )=3))</f>
        <v>0</v>
      </c>
      <c r="AE817" s="90" t="b">
        <f>OR(MONTH(Taulukko1[[#This Row],[Alku PVM]] )&lt;=9,AND(MONTH(Taulukko1[[#This Row],[Alku PVM]] )=9))</f>
        <v>1</v>
      </c>
      <c r="AF817" s="90" t="b">
        <f>OR(MONTH(Taulukko1[[#This Row],[Loppu PVM]])&lt;=9,AND(MONTH(Taulukko1[[#This Row],[Loppu PVM]] )=9))</f>
        <v>1</v>
      </c>
      <c r="AG817" s="90" t="b">
        <f>OR(MONTH(Taulukko1[[#This Row],[Alku PVM]] )&lt;=6,AND(MONTH(Taulukko1[[#This Row],[Alku PVM]] )=6))</f>
        <v>1</v>
      </c>
      <c r="AH817" s="90" t="b">
        <f>OR(MONTH(Taulukko1[[#This Row],[Loppu PVM]])&lt;=6,AND(MONTH(Taulukko1[[#This Row],[Loppu PVM]] )=6))</f>
        <v>1</v>
      </c>
    </row>
    <row r="818" spans="1:34" ht="12.75" customHeight="1">
      <c r="A818" t="s">
        <v>3100</v>
      </c>
      <c r="B818" s="23">
        <v>39873</v>
      </c>
      <c r="C818" t="s">
        <v>3099</v>
      </c>
      <c r="F818" s="4">
        <v>39919</v>
      </c>
      <c r="G818" s="5">
        <v>35</v>
      </c>
      <c r="H818" s="17">
        <v>35</v>
      </c>
      <c r="I818" s="126" t="e">
        <f>INDEX('TOL2008'!B:B,MATCH(A818,'TOL2008'!A:A,0))</f>
        <v>#N/A</v>
      </c>
      <c r="J818" s="126" t="e">
        <f>INDEX(Pääluokka!$H$2:$H$100,MATCH(VALUE(LEFT(Taulukko1[[#This Row],[TOL2008]],2)),Pääluokka!$G$2:$G$100,0))</f>
        <v>#N/A</v>
      </c>
      <c r="K818" s="126" t="e">
        <f>INDEX(Pääluokka!$I$2:$I$100,MATCH(VALUE(LEFT(Taulukko1[[#This Row],[TOL2008]],2)),Pääluokka!$G$2:$G$100,0))</f>
        <v>#N/A</v>
      </c>
      <c r="L818" s="41">
        <f t="shared" si="120"/>
        <v>46</v>
      </c>
      <c r="M818" s="43">
        <f t="shared" si="121"/>
        <v>39873</v>
      </c>
      <c r="N818" s="43">
        <f t="shared" si="122"/>
        <v>39919</v>
      </c>
      <c r="O818" s="43">
        <f t="shared" si="123"/>
        <v>39873</v>
      </c>
      <c r="P818" s="43">
        <f t="shared" si="124"/>
        <v>39904</v>
      </c>
      <c r="Q818" s="41">
        <f t="shared" si="125"/>
        <v>2009</v>
      </c>
      <c r="R818" s="41">
        <f t="shared" si="126"/>
        <v>2009</v>
      </c>
      <c r="S818" s="43" t="str">
        <f>YEAR(Taulukko1[[#This Row],[Alku KK]])&amp;"Q"&amp;ROUNDDOWN((MONTH(Taulukko1[[#This Row],[Alku KK]])-1)/3+1,0)</f>
        <v>2009Q1</v>
      </c>
      <c r="T818" s="43" t="str">
        <f>YEAR(Taulukko1[[#This Row],[Loppu KK]])&amp;"Q"&amp;ROUNDDOWN((MONTH(Taulukko1[[#This Row],[Loppu KK]])-1)/3+1,0)</f>
        <v>2009Q2</v>
      </c>
      <c r="U818" s="66">
        <f>IF(COUNT(Taulukko1[[#This Row],[Neuvottelujen alaiset ]])=1,Taulukko1[[#This Row],[Neuvottelujen alaiset ]],Taulukko1[[#This Row],[Vähennystarve]])</f>
        <v>35</v>
      </c>
      <c r="V818" s="44" t="str">
        <f t="shared" si="127"/>
        <v>NA</v>
      </c>
      <c r="W818" s="44">
        <f t="shared" si="128"/>
        <v>1</v>
      </c>
      <c r="X818" s="44" t="str">
        <f t="shared" si="129"/>
        <v>NA</v>
      </c>
      <c r="Y818" s="90" t="b">
        <f>AND(MONTH(Taulukko1[[#This Row],[Alku PVM]] )=6,DAY(Taulukko1[[#This Row],[Alku PVM]] )&gt;19)</f>
        <v>0</v>
      </c>
      <c r="Z818" s="90" t="b">
        <f>AND(MONTH(Taulukko1[[#This Row],[Loppu PVM]] )=6,DAY(Taulukko1[[#This Row],[Loppu PVM]] )&gt;19)</f>
        <v>0</v>
      </c>
      <c r="AA818" s="90" t="b">
        <f>OR(MONTH(Taulukko1[[#This Row],[Alku PVM]] )&lt;=5,AND(MONTH(Taulukko1[[#This Row],[Alku PVM]] )=6,DAY(Taulukko1[[#This Row],[Alku PVM]] )&lt;20))</f>
        <v>1</v>
      </c>
      <c r="AB818" s="90" t="b">
        <f>OR(MONTH(Taulukko1[[#This Row],[Loppu PVM]])&lt;=5,AND(MONTH(Taulukko1[[#This Row],[Loppu PVM]] )=6,DAY(Taulukko1[[#This Row],[Loppu PVM]])&lt;20))</f>
        <v>1</v>
      </c>
      <c r="AC818" s="90" t="b">
        <f>OR(MONTH(Taulukko1[[#This Row],[Alku PVM]] )&lt;=3,AND(MONTH(Taulukko1[[#This Row],[Alku PVM]] )=3))</f>
        <v>1</v>
      </c>
      <c r="AD818" s="90" t="b">
        <f>OR(MONTH(Taulukko1[[#This Row],[Loppu PVM]] )&lt;=3,AND(MONTH(Taulukko1[[#This Row],[Loppu PVM]] )=3))</f>
        <v>0</v>
      </c>
      <c r="AE818" s="90" t="b">
        <f>OR(MONTH(Taulukko1[[#This Row],[Alku PVM]] )&lt;=9,AND(MONTH(Taulukko1[[#This Row],[Alku PVM]] )=9))</f>
        <v>1</v>
      </c>
      <c r="AF818" s="90" t="b">
        <f>OR(MONTH(Taulukko1[[#This Row],[Loppu PVM]])&lt;=9,AND(MONTH(Taulukko1[[#This Row],[Loppu PVM]] )=9))</f>
        <v>1</v>
      </c>
      <c r="AG818" s="90" t="b">
        <f>OR(MONTH(Taulukko1[[#This Row],[Alku PVM]] )&lt;=6,AND(MONTH(Taulukko1[[#This Row],[Alku PVM]] )=6))</f>
        <v>1</v>
      </c>
      <c r="AH818" s="90" t="b">
        <f>OR(MONTH(Taulukko1[[#This Row],[Loppu PVM]])&lt;=6,AND(MONTH(Taulukko1[[#This Row],[Loppu PVM]] )=6))</f>
        <v>1</v>
      </c>
    </row>
    <row r="819" spans="1:34" ht="12.75" customHeight="1">
      <c r="A819" s="21" t="s">
        <v>2955</v>
      </c>
      <c r="B819" s="23">
        <v>39873</v>
      </c>
      <c r="C819" s="21" t="s">
        <v>2954</v>
      </c>
      <c r="D819" s="24"/>
      <c r="F819" s="23">
        <v>39926</v>
      </c>
      <c r="G819" s="24">
        <v>15</v>
      </c>
      <c r="H819" s="22">
        <v>28</v>
      </c>
      <c r="I819" s="126" t="e">
        <f>INDEX('TOL2008'!B:B,MATCH(A819,'TOL2008'!A:A,0))</f>
        <v>#N/A</v>
      </c>
      <c r="J819" s="126" t="e">
        <f>INDEX(Pääluokka!$H$2:$H$100,MATCH(VALUE(LEFT(Taulukko1[[#This Row],[TOL2008]],2)),Pääluokka!$G$2:$G$100,0))</f>
        <v>#N/A</v>
      </c>
      <c r="K819" s="126" t="e">
        <f>INDEX(Pääluokka!$I$2:$I$100,MATCH(VALUE(LEFT(Taulukko1[[#This Row],[TOL2008]],2)),Pääluokka!$G$2:$G$100,0))</f>
        <v>#N/A</v>
      </c>
      <c r="L819" s="41">
        <f t="shared" si="120"/>
        <v>53</v>
      </c>
      <c r="M819" s="43">
        <f t="shared" si="121"/>
        <v>39873</v>
      </c>
      <c r="N819" s="43">
        <f t="shared" si="122"/>
        <v>39926</v>
      </c>
      <c r="O819" s="43">
        <f t="shared" si="123"/>
        <v>39873</v>
      </c>
      <c r="P819" s="43">
        <f t="shared" si="124"/>
        <v>39904</v>
      </c>
      <c r="Q819" s="41">
        <f t="shared" si="125"/>
        <v>2009</v>
      </c>
      <c r="R819" s="41">
        <f t="shared" si="126"/>
        <v>2009</v>
      </c>
      <c r="S819" s="43" t="str">
        <f>YEAR(Taulukko1[[#This Row],[Alku KK]])&amp;"Q"&amp;ROUNDDOWN((MONTH(Taulukko1[[#This Row],[Alku KK]])-1)/3+1,0)</f>
        <v>2009Q1</v>
      </c>
      <c r="T819" s="43" t="str">
        <f>YEAR(Taulukko1[[#This Row],[Loppu KK]])&amp;"Q"&amp;ROUNDDOWN((MONTH(Taulukko1[[#This Row],[Loppu KK]])-1)/3+1,0)</f>
        <v>2009Q2</v>
      </c>
      <c r="U819" s="66">
        <f>IF(COUNT(Taulukko1[[#This Row],[Neuvottelujen alaiset ]])=1,Taulukko1[[#This Row],[Neuvottelujen alaiset ]],Taulukko1[[#This Row],[Vähennystarve]])</f>
        <v>28</v>
      </c>
      <c r="V819" s="44" t="str">
        <f t="shared" si="127"/>
        <v>NA</v>
      </c>
      <c r="W819" s="44">
        <f t="shared" si="128"/>
        <v>0.5357142857142857</v>
      </c>
      <c r="X819" s="44" t="str">
        <f t="shared" si="129"/>
        <v>NA</v>
      </c>
      <c r="Y819" s="90" t="b">
        <f>AND(MONTH(Taulukko1[[#This Row],[Alku PVM]] )=6,DAY(Taulukko1[[#This Row],[Alku PVM]] )&gt;19)</f>
        <v>0</v>
      </c>
      <c r="Z819" s="90" t="b">
        <f>AND(MONTH(Taulukko1[[#This Row],[Loppu PVM]] )=6,DAY(Taulukko1[[#This Row],[Loppu PVM]] )&gt;19)</f>
        <v>0</v>
      </c>
      <c r="AA819" s="90" t="b">
        <f>OR(MONTH(Taulukko1[[#This Row],[Alku PVM]] )&lt;=5,AND(MONTH(Taulukko1[[#This Row],[Alku PVM]] )=6,DAY(Taulukko1[[#This Row],[Alku PVM]] )&lt;20))</f>
        <v>1</v>
      </c>
      <c r="AB819" s="90" t="b">
        <f>OR(MONTH(Taulukko1[[#This Row],[Loppu PVM]])&lt;=5,AND(MONTH(Taulukko1[[#This Row],[Loppu PVM]] )=6,DAY(Taulukko1[[#This Row],[Loppu PVM]])&lt;20))</f>
        <v>1</v>
      </c>
      <c r="AC819" s="90" t="b">
        <f>OR(MONTH(Taulukko1[[#This Row],[Alku PVM]] )&lt;=3,AND(MONTH(Taulukko1[[#This Row],[Alku PVM]] )=3))</f>
        <v>1</v>
      </c>
      <c r="AD819" s="90" t="b">
        <f>OR(MONTH(Taulukko1[[#This Row],[Loppu PVM]] )&lt;=3,AND(MONTH(Taulukko1[[#This Row],[Loppu PVM]] )=3))</f>
        <v>0</v>
      </c>
      <c r="AE819" s="90" t="b">
        <f>OR(MONTH(Taulukko1[[#This Row],[Alku PVM]] )&lt;=9,AND(MONTH(Taulukko1[[#This Row],[Alku PVM]] )=9))</f>
        <v>1</v>
      </c>
      <c r="AF819" s="90" t="b">
        <f>OR(MONTH(Taulukko1[[#This Row],[Loppu PVM]])&lt;=9,AND(MONTH(Taulukko1[[#This Row],[Loppu PVM]] )=9))</f>
        <v>1</v>
      </c>
      <c r="AG819" s="90" t="b">
        <f>OR(MONTH(Taulukko1[[#This Row],[Alku PVM]] )&lt;=6,AND(MONTH(Taulukko1[[#This Row],[Alku PVM]] )=6))</f>
        <v>1</v>
      </c>
      <c r="AH819" s="90" t="b">
        <f>OR(MONTH(Taulukko1[[#This Row],[Loppu PVM]])&lt;=6,AND(MONTH(Taulukko1[[#This Row],[Loppu PVM]] )=6))</f>
        <v>1</v>
      </c>
    </row>
    <row r="820" spans="1:34" ht="12.75" customHeight="1">
      <c r="A820" t="s">
        <v>1597</v>
      </c>
      <c r="B820" s="23">
        <v>39873</v>
      </c>
      <c r="C820" t="s">
        <v>2938</v>
      </c>
      <c r="F820" s="4">
        <v>39912</v>
      </c>
      <c r="G820" s="5">
        <v>54</v>
      </c>
      <c r="H820" s="22">
        <v>54</v>
      </c>
      <c r="I820" s="126" t="e">
        <f>INDEX('TOL2008'!B:B,MATCH(A820,'TOL2008'!A:A,0))</f>
        <v>#N/A</v>
      </c>
      <c r="J820" s="126" t="e">
        <f>INDEX(Pääluokka!$H$2:$H$100,MATCH(VALUE(LEFT(Taulukko1[[#This Row],[TOL2008]],2)),Pääluokka!$G$2:$G$100,0))</f>
        <v>#N/A</v>
      </c>
      <c r="K820" s="126" t="e">
        <f>INDEX(Pääluokka!$I$2:$I$100,MATCH(VALUE(LEFT(Taulukko1[[#This Row],[TOL2008]],2)),Pääluokka!$G$2:$G$100,0))</f>
        <v>#N/A</v>
      </c>
      <c r="L820" s="41">
        <f t="shared" si="120"/>
        <v>39</v>
      </c>
      <c r="M820" s="43">
        <f t="shared" si="121"/>
        <v>39873</v>
      </c>
      <c r="N820" s="43">
        <f t="shared" si="122"/>
        <v>39912</v>
      </c>
      <c r="O820" s="43">
        <f t="shared" si="123"/>
        <v>39873</v>
      </c>
      <c r="P820" s="43">
        <f t="shared" si="124"/>
        <v>39904</v>
      </c>
      <c r="Q820" s="41">
        <f t="shared" si="125"/>
        <v>2009</v>
      </c>
      <c r="R820" s="41">
        <f t="shared" si="126"/>
        <v>2009</v>
      </c>
      <c r="S820" s="43" t="str">
        <f>YEAR(Taulukko1[[#This Row],[Alku KK]])&amp;"Q"&amp;ROUNDDOWN((MONTH(Taulukko1[[#This Row],[Alku KK]])-1)/3+1,0)</f>
        <v>2009Q1</v>
      </c>
      <c r="T820" s="43" t="str">
        <f>YEAR(Taulukko1[[#This Row],[Loppu KK]])&amp;"Q"&amp;ROUNDDOWN((MONTH(Taulukko1[[#This Row],[Loppu KK]])-1)/3+1,0)</f>
        <v>2009Q2</v>
      </c>
      <c r="U820" s="66">
        <f>IF(COUNT(Taulukko1[[#This Row],[Neuvottelujen alaiset ]])=1,Taulukko1[[#This Row],[Neuvottelujen alaiset ]],Taulukko1[[#This Row],[Vähennystarve]])</f>
        <v>54</v>
      </c>
      <c r="V820" s="44" t="str">
        <f t="shared" si="127"/>
        <v>NA</v>
      </c>
      <c r="W820" s="44">
        <f t="shared" si="128"/>
        <v>1</v>
      </c>
      <c r="X820" s="44" t="str">
        <f t="shared" si="129"/>
        <v>NA</v>
      </c>
      <c r="Y820" s="90" t="b">
        <f>AND(MONTH(Taulukko1[[#This Row],[Alku PVM]] )=6,DAY(Taulukko1[[#This Row],[Alku PVM]] )&gt;19)</f>
        <v>0</v>
      </c>
      <c r="Z820" s="90" t="b">
        <f>AND(MONTH(Taulukko1[[#This Row],[Loppu PVM]] )=6,DAY(Taulukko1[[#This Row],[Loppu PVM]] )&gt;19)</f>
        <v>0</v>
      </c>
      <c r="AA820" s="90" t="b">
        <f>OR(MONTH(Taulukko1[[#This Row],[Alku PVM]] )&lt;=5,AND(MONTH(Taulukko1[[#This Row],[Alku PVM]] )=6,DAY(Taulukko1[[#This Row],[Alku PVM]] )&lt;20))</f>
        <v>1</v>
      </c>
      <c r="AB820" s="90" t="b">
        <f>OR(MONTH(Taulukko1[[#This Row],[Loppu PVM]])&lt;=5,AND(MONTH(Taulukko1[[#This Row],[Loppu PVM]] )=6,DAY(Taulukko1[[#This Row],[Loppu PVM]])&lt;20))</f>
        <v>1</v>
      </c>
      <c r="AC820" s="90" t="b">
        <f>OR(MONTH(Taulukko1[[#This Row],[Alku PVM]] )&lt;=3,AND(MONTH(Taulukko1[[#This Row],[Alku PVM]] )=3))</f>
        <v>1</v>
      </c>
      <c r="AD820" s="90" t="b">
        <f>OR(MONTH(Taulukko1[[#This Row],[Loppu PVM]] )&lt;=3,AND(MONTH(Taulukko1[[#This Row],[Loppu PVM]] )=3))</f>
        <v>0</v>
      </c>
      <c r="AE820" s="90" t="b">
        <f>OR(MONTH(Taulukko1[[#This Row],[Alku PVM]] )&lt;=9,AND(MONTH(Taulukko1[[#This Row],[Alku PVM]] )=9))</f>
        <v>1</v>
      </c>
      <c r="AF820" s="90" t="b">
        <f>OR(MONTH(Taulukko1[[#This Row],[Loppu PVM]])&lt;=9,AND(MONTH(Taulukko1[[#This Row],[Loppu PVM]] )=9))</f>
        <v>1</v>
      </c>
      <c r="AG820" s="90" t="b">
        <f>OR(MONTH(Taulukko1[[#This Row],[Alku PVM]] )&lt;=6,AND(MONTH(Taulukko1[[#This Row],[Alku PVM]] )=6))</f>
        <v>1</v>
      </c>
      <c r="AH820" s="90" t="b">
        <f>OR(MONTH(Taulukko1[[#This Row],[Loppu PVM]])&lt;=6,AND(MONTH(Taulukko1[[#This Row],[Loppu PVM]] )=6))</f>
        <v>1</v>
      </c>
    </row>
    <row r="821" spans="1:34" ht="12.75" customHeight="1">
      <c r="A821" s="21" t="s">
        <v>2887</v>
      </c>
      <c r="B821" s="23">
        <v>39873</v>
      </c>
      <c r="C821" s="21" t="s">
        <v>2886</v>
      </c>
      <c r="D821" s="24"/>
      <c r="F821" s="23">
        <v>39933</v>
      </c>
      <c r="G821" s="24">
        <v>20</v>
      </c>
      <c r="H821" s="22">
        <v>250</v>
      </c>
      <c r="I821" s="126" t="e">
        <f>INDEX('TOL2008'!B:B,MATCH(A821,'TOL2008'!A:A,0))</f>
        <v>#N/A</v>
      </c>
      <c r="J821" s="126" t="e">
        <f>INDEX(Pääluokka!$H$2:$H$100,MATCH(VALUE(LEFT(Taulukko1[[#This Row],[TOL2008]],2)),Pääluokka!$G$2:$G$100,0))</f>
        <v>#N/A</v>
      </c>
      <c r="K821" s="126" t="e">
        <f>INDEX(Pääluokka!$I$2:$I$100,MATCH(VALUE(LEFT(Taulukko1[[#This Row],[TOL2008]],2)),Pääluokka!$G$2:$G$100,0))</f>
        <v>#N/A</v>
      </c>
      <c r="L821" s="41">
        <f t="shared" si="120"/>
        <v>60</v>
      </c>
      <c r="M821" s="43">
        <f t="shared" si="121"/>
        <v>39873</v>
      </c>
      <c r="N821" s="43">
        <f t="shared" si="122"/>
        <v>39933</v>
      </c>
      <c r="O821" s="43">
        <f t="shared" si="123"/>
        <v>39873</v>
      </c>
      <c r="P821" s="43">
        <f t="shared" si="124"/>
        <v>39904</v>
      </c>
      <c r="Q821" s="41">
        <f t="shared" si="125"/>
        <v>2009</v>
      </c>
      <c r="R821" s="41">
        <f t="shared" si="126"/>
        <v>2009</v>
      </c>
      <c r="S821" s="43" t="str">
        <f>YEAR(Taulukko1[[#This Row],[Alku KK]])&amp;"Q"&amp;ROUNDDOWN((MONTH(Taulukko1[[#This Row],[Alku KK]])-1)/3+1,0)</f>
        <v>2009Q1</v>
      </c>
      <c r="T821" s="43" t="str">
        <f>YEAR(Taulukko1[[#This Row],[Loppu KK]])&amp;"Q"&amp;ROUNDDOWN((MONTH(Taulukko1[[#This Row],[Loppu KK]])-1)/3+1,0)</f>
        <v>2009Q2</v>
      </c>
      <c r="U821" s="66">
        <f>IF(COUNT(Taulukko1[[#This Row],[Neuvottelujen alaiset ]])=1,Taulukko1[[#This Row],[Neuvottelujen alaiset ]],Taulukko1[[#This Row],[Vähennystarve]])</f>
        <v>250</v>
      </c>
      <c r="V821" s="44" t="str">
        <f t="shared" si="127"/>
        <v>NA</v>
      </c>
      <c r="W821" s="44">
        <f t="shared" si="128"/>
        <v>0.08</v>
      </c>
      <c r="X821" s="44" t="str">
        <f t="shared" si="129"/>
        <v>NA</v>
      </c>
      <c r="Y821" s="90" t="b">
        <f>AND(MONTH(Taulukko1[[#This Row],[Alku PVM]] )=6,DAY(Taulukko1[[#This Row],[Alku PVM]] )&gt;19)</f>
        <v>0</v>
      </c>
      <c r="Z821" s="90" t="b">
        <f>AND(MONTH(Taulukko1[[#This Row],[Loppu PVM]] )=6,DAY(Taulukko1[[#This Row],[Loppu PVM]] )&gt;19)</f>
        <v>0</v>
      </c>
      <c r="AA821" s="90" t="b">
        <f>OR(MONTH(Taulukko1[[#This Row],[Alku PVM]] )&lt;=5,AND(MONTH(Taulukko1[[#This Row],[Alku PVM]] )=6,DAY(Taulukko1[[#This Row],[Alku PVM]] )&lt;20))</f>
        <v>1</v>
      </c>
      <c r="AB821" s="90" t="b">
        <f>OR(MONTH(Taulukko1[[#This Row],[Loppu PVM]])&lt;=5,AND(MONTH(Taulukko1[[#This Row],[Loppu PVM]] )=6,DAY(Taulukko1[[#This Row],[Loppu PVM]])&lt;20))</f>
        <v>1</v>
      </c>
      <c r="AC821" s="90" t="b">
        <f>OR(MONTH(Taulukko1[[#This Row],[Alku PVM]] )&lt;=3,AND(MONTH(Taulukko1[[#This Row],[Alku PVM]] )=3))</f>
        <v>1</v>
      </c>
      <c r="AD821" s="90" t="b">
        <f>OR(MONTH(Taulukko1[[#This Row],[Loppu PVM]] )&lt;=3,AND(MONTH(Taulukko1[[#This Row],[Loppu PVM]] )=3))</f>
        <v>0</v>
      </c>
      <c r="AE821" s="90" t="b">
        <f>OR(MONTH(Taulukko1[[#This Row],[Alku PVM]] )&lt;=9,AND(MONTH(Taulukko1[[#This Row],[Alku PVM]] )=9))</f>
        <v>1</v>
      </c>
      <c r="AF821" s="90" t="b">
        <f>OR(MONTH(Taulukko1[[#This Row],[Loppu PVM]])&lt;=9,AND(MONTH(Taulukko1[[#This Row],[Loppu PVM]] )=9))</f>
        <v>1</v>
      </c>
      <c r="AG821" s="90" t="b">
        <f>OR(MONTH(Taulukko1[[#This Row],[Alku PVM]] )&lt;=6,AND(MONTH(Taulukko1[[#This Row],[Alku PVM]] )=6))</f>
        <v>1</v>
      </c>
      <c r="AH821" s="90" t="b">
        <f>OR(MONTH(Taulukko1[[#This Row],[Loppu PVM]])&lt;=6,AND(MONTH(Taulukko1[[#This Row],[Loppu PVM]] )=6))</f>
        <v>1</v>
      </c>
    </row>
    <row r="822" spans="1:34" ht="12.75" customHeight="1">
      <c r="A822" t="s">
        <v>2853</v>
      </c>
      <c r="B822" s="23">
        <v>39873</v>
      </c>
      <c r="C822" t="s">
        <v>2852</v>
      </c>
      <c r="E822" s="62">
        <v>9</v>
      </c>
      <c r="F822" s="4">
        <v>39901</v>
      </c>
      <c r="G822" s="5">
        <v>0</v>
      </c>
      <c r="H822" s="22">
        <v>250</v>
      </c>
      <c r="I822" s="126">
        <f>INDEX('TOL2008'!B:B,MATCH(A822,'TOL2008'!A:A,0))</f>
        <v>23420</v>
      </c>
      <c r="J822" s="126" t="str">
        <f>INDEX(Pääluokka!$H$2:$H$100,MATCH(VALUE(LEFT(Taulukko1[[#This Row],[TOL2008]],2)),Pääluokka!$G$2:$G$100,0))</f>
        <v>Teollisuus</v>
      </c>
      <c r="K822" s="126" t="str">
        <f>INDEX(Pääluokka!$I$2:$I$100,MATCH(VALUE(LEFT(Taulukko1[[#This Row],[TOL2008]],2)),Pääluokka!$G$2:$G$100,0))</f>
        <v>Teollisuus (C-E)</v>
      </c>
      <c r="L822" s="41">
        <f t="shared" si="120"/>
        <v>28</v>
      </c>
      <c r="M822" s="43">
        <f t="shared" si="121"/>
        <v>39873</v>
      </c>
      <c r="N822" s="43">
        <f t="shared" si="122"/>
        <v>39901</v>
      </c>
      <c r="O822" s="43">
        <f t="shared" si="123"/>
        <v>39873</v>
      </c>
      <c r="P822" s="43">
        <f t="shared" si="124"/>
        <v>39873</v>
      </c>
      <c r="Q822" s="41">
        <f t="shared" si="125"/>
        <v>2009</v>
      </c>
      <c r="R822" s="41">
        <f t="shared" si="126"/>
        <v>2009</v>
      </c>
      <c r="S822" s="43" t="str">
        <f>YEAR(Taulukko1[[#This Row],[Alku KK]])&amp;"Q"&amp;ROUNDDOWN((MONTH(Taulukko1[[#This Row],[Alku KK]])-1)/3+1,0)</f>
        <v>2009Q1</v>
      </c>
      <c r="T822" s="43" t="str">
        <f>YEAR(Taulukko1[[#This Row],[Loppu KK]])&amp;"Q"&amp;ROUNDDOWN((MONTH(Taulukko1[[#This Row],[Loppu KK]])-1)/3+1,0)</f>
        <v>2009Q1</v>
      </c>
      <c r="U822" s="66">
        <f>IF(COUNT(Taulukko1[[#This Row],[Neuvottelujen alaiset ]])=1,Taulukko1[[#This Row],[Neuvottelujen alaiset ]],Taulukko1[[#This Row],[Vähennystarve]])</f>
        <v>250</v>
      </c>
      <c r="V822" s="44">
        <f t="shared" si="127"/>
        <v>3.5999999999999997E-2</v>
      </c>
      <c r="W822" s="44">
        <f t="shared" si="128"/>
        <v>0</v>
      </c>
      <c r="X822" s="44">
        <f t="shared" si="129"/>
        <v>0</v>
      </c>
      <c r="Y822" s="90" t="b">
        <f>AND(MONTH(Taulukko1[[#This Row],[Alku PVM]] )=6,DAY(Taulukko1[[#This Row],[Alku PVM]] )&gt;19)</f>
        <v>0</v>
      </c>
      <c r="Z822" s="90" t="b">
        <f>AND(MONTH(Taulukko1[[#This Row],[Loppu PVM]] )=6,DAY(Taulukko1[[#This Row],[Loppu PVM]] )&gt;19)</f>
        <v>0</v>
      </c>
      <c r="AA822" s="90" t="b">
        <f>OR(MONTH(Taulukko1[[#This Row],[Alku PVM]] )&lt;=5,AND(MONTH(Taulukko1[[#This Row],[Alku PVM]] )=6,DAY(Taulukko1[[#This Row],[Alku PVM]] )&lt;20))</f>
        <v>1</v>
      </c>
      <c r="AB822" s="90" t="b">
        <f>OR(MONTH(Taulukko1[[#This Row],[Loppu PVM]])&lt;=5,AND(MONTH(Taulukko1[[#This Row],[Loppu PVM]] )=6,DAY(Taulukko1[[#This Row],[Loppu PVM]])&lt;20))</f>
        <v>1</v>
      </c>
      <c r="AC822" s="90" t="b">
        <f>OR(MONTH(Taulukko1[[#This Row],[Alku PVM]] )&lt;=3,AND(MONTH(Taulukko1[[#This Row],[Alku PVM]] )=3))</f>
        <v>1</v>
      </c>
      <c r="AD822" s="90" t="b">
        <f>OR(MONTH(Taulukko1[[#This Row],[Loppu PVM]] )&lt;=3,AND(MONTH(Taulukko1[[#This Row],[Loppu PVM]] )=3))</f>
        <v>1</v>
      </c>
      <c r="AE822" s="90" t="b">
        <f>OR(MONTH(Taulukko1[[#This Row],[Alku PVM]] )&lt;=9,AND(MONTH(Taulukko1[[#This Row],[Alku PVM]] )=9))</f>
        <v>1</v>
      </c>
      <c r="AF822" s="90" t="b">
        <f>OR(MONTH(Taulukko1[[#This Row],[Loppu PVM]])&lt;=9,AND(MONTH(Taulukko1[[#This Row],[Loppu PVM]] )=9))</f>
        <v>1</v>
      </c>
      <c r="AG822" s="90" t="b">
        <f>OR(MONTH(Taulukko1[[#This Row],[Alku PVM]] )&lt;=6,AND(MONTH(Taulukko1[[#This Row],[Alku PVM]] )=6))</f>
        <v>1</v>
      </c>
      <c r="AH822" s="90" t="b">
        <f>OR(MONTH(Taulukko1[[#This Row],[Loppu PVM]])&lt;=6,AND(MONTH(Taulukko1[[#This Row],[Loppu PVM]] )=6))</f>
        <v>1</v>
      </c>
    </row>
    <row r="823" spans="1:34" ht="12.75" customHeight="1">
      <c r="A823" t="s">
        <v>1566</v>
      </c>
      <c r="B823" s="23">
        <v>39873</v>
      </c>
      <c r="C823" t="s">
        <v>2838</v>
      </c>
      <c r="F823" s="4">
        <v>39891</v>
      </c>
      <c r="G823" s="5"/>
      <c r="H823" s="16">
        <v>62</v>
      </c>
      <c r="I823" s="126" t="e">
        <f>INDEX('TOL2008'!B:B,MATCH(A823,'TOL2008'!A:A,0))</f>
        <v>#N/A</v>
      </c>
      <c r="J823" s="126" t="e">
        <f>INDEX(Pääluokka!$H$2:$H$100,MATCH(VALUE(LEFT(Taulukko1[[#This Row],[TOL2008]],2)),Pääluokka!$G$2:$G$100,0))</f>
        <v>#N/A</v>
      </c>
      <c r="K823" s="126" t="e">
        <f>INDEX(Pääluokka!$I$2:$I$100,MATCH(VALUE(LEFT(Taulukko1[[#This Row],[TOL2008]],2)),Pääluokka!$G$2:$G$100,0))</f>
        <v>#N/A</v>
      </c>
      <c r="L823" s="41">
        <f t="shared" si="120"/>
        <v>18</v>
      </c>
      <c r="M823" s="43">
        <f t="shared" si="121"/>
        <v>39873</v>
      </c>
      <c r="N823" s="43">
        <f t="shared" si="122"/>
        <v>39891</v>
      </c>
      <c r="O823" s="43">
        <f t="shared" si="123"/>
        <v>39873</v>
      </c>
      <c r="P823" s="43">
        <f t="shared" si="124"/>
        <v>39873</v>
      </c>
      <c r="Q823" s="41">
        <f t="shared" si="125"/>
        <v>2009</v>
      </c>
      <c r="R823" s="41">
        <f t="shared" si="126"/>
        <v>2009</v>
      </c>
      <c r="S823" s="43" t="str">
        <f>YEAR(Taulukko1[[#This Row],[Alku KK]])&amp;"Q"&amp;ROUNDDOWN((MONTH(Taulukko1[[#This Row],[Alku KK]])-1)/3+1,0)</f>
        <v>2009Q1</v>
      </c>
      <c r="T823" s="43" t="str">
        <f>YEAR(Taulukko1[[#This Row],[Loppu KK]])&amp;"Q"&amp;ROUNDDOWN((MONTH(Taulukko1[[#This Row],[Loppu KK]])-1)/3+1,0)</f>
        <v>2009Q1</v>
      </c>
      <c r="U823" s="66">
        <f>IF(COUNT(Taulukko1[[#This Row],[Neuvottelujen alaiset ]])=1,Taulukko1[[#This Row],[Neuvottelujen alaiset ]],Taulukko1[[#This Row],[Vähennystarve]])</f>
        <v>62</v>
      </c>
      <c r="V823" s="44" t="str">
        <f t="shared" si="127"/>
        <v>NA</v>
      </c>
      <c r="W823" s="44" t="str">
        <f t="shared" si="128"/>
        <v>NA</v>
      </c>
      <c r="X823" s="44" t="str">
        <f t="shared" si="129"/>
        <v>NA</v>
      </c>
      <c r="Y823" s="90" t="b">
        <f>AND(MONTH(Taulukko1[[#This Row],[Alku PVM]] )=6,DAY(Taulukko1[[#This Row],[Alku PVM]] )&gt;19)</f>
        <v>0</v>
      </c>
      <c r="Z823" s="90" t="b">
        <f>AND(MONTH(Taulukko1[[#This Row],[Loppu PVM]] )=6,DAY(Taulukko1[[#This Row],[Loppu PVM]] )&gt;19)</f>
        <v>0</v>
      </c>
      <c r="AA823" s="90" t="b">
        <f>OR(MONTH(Taulukko1[[#This Row],[Alku PVM]] )&lt;=5,AND(MONTH(Taulukko1[[#This Row],[Alku PVM]] )=6,DAY(Taulukko1[[#This Row],[Alku PVM]] )&lt;20))</f>
        <v>1</v>
      </c>
      <c r="AB823" s="90" t="b">
        <f>OR(MONTH(Taulukko1[[#This Row],[Loppu PVM]])&lt;=5,AND(MONTH(Taulukko1[[#This Row],[Loppu PVM]] )=6,DAY(Taulukko1[[#This Row],[Loppu PVM]])&lt;20))</f>
        <v>1</v>
      </c>
      <c r="AC823" s="90" t="b">
        <f>OR(MONTH(Taulukko1[[#This Row],[Alku PVM]] )&lt;=3,AND(MONTH(Taulukko1[[#This Row],[Alku PVM]] )=3))</f>
        <v>1</v>
      </c>
      <c r="AD823" s="90" t="b">
        <f>OR(MONTH(Taulukko1[[#This Row],[Loppu PVM]] )&lt;=3,AND(MONTH(Taulukko1[[#This Row],[Loppu PVM]] )=3))</f>
        <v>1</v>
      </c>
      <c r="AE823" s="90" t="b">
        <f>OR(MONTH(Taulukko1[[#This Row],[Alku PVM]] )&lt;=9,AND(MONTH(Taulukko1[[#This Row],[Alku PVM]] )=9))</f>
        <v>1</v>
      </c>
      <c r="AF823" s="90" t="b">
        <f>OR(MONTH(Taulukko1[[#This Row],[Loppu PVM]])&lt;=9,AND(MONTH(Taulukko1[[#This Row],[Loppu PVM]] )=9))</f>
        <v>1</v>
      </c>
      <c r="AG823" s="90" t="b">
        <f>OR(MONTH(Taulukko1[[#This Row],[Alku PVM]] )&lt;=6,AND(MONTH(Taulukko1[[#This Row],[Alku PVM]] )=6))</f>
        <v>1</v>
      </c>
      <c r="AH823" s="90" t="b">
        <f>OR(MONTH(Taulukko1[[#This Row],[Loppu PVM]])&lt;=6,AND(MONTH(Taulukko1[[#This Row],[Loppu PVM]] )=6))</f>
        <v>1</v>
      </c>
    </row>
    <row r="824" spans="1:34" ht="12.75" customHeight="1">
      <c r="A824" t="s">
        <v>2738</v>
      </c>
      <c r="B824" s="23">
        <v>39873</v>
      </c>
      <c r="C824" t="s">
        <v>2737</v>
      </c>
      <c r="F824" s="4">
        <v>39911</v>
      </c>
      <c r="G824" s="5">
        <v>0</v>
      </c>
      <c r="H824" s="22">
        <v>25</v>
      </c>
      <c r="I824" s="126" t="e">
        <f>INDEX('TOL2008'!B:B,MATCH(A824,'TOL2008'!A:A,0))</f>
        <v>#N/A</v>
      </c>
      <c r="J824" s="126" t="e">
        <f>INDEX(Pääluokka!$H$2:$H$100,MATCH(VALUE(LEFT(Taulukko1[[#This Row],[TOL2008]],2)),Pääluokka!$G$2:$G$100,0))</f>
        <v>#N/A</v>
      </c>
      <c r="K824" s="126" t="e">
        <f>INDEX(Pääluokka!$I$2:$I$100,MATCH(VALUE(LEFT(Taulukko1[[#This Row],[TOL2008]],2)),Pääluokka!$G$2:$G$100,0))</f>
        <v>#N/A</v>
      </c>
      <c r="L824" s="41">
        <f t="shared" si="120"/>
        <v>38</v>
      </c>
      <c r="M824" s="43">
        <f t="shared" si="121"/>
        <v>39873</v>
      </c>
      <c r="N824" s="43">
        <f t="shared" si="122"/>
        <v>39911</v>
      </c>
      <c r="O824" s="43">
        <f t="shared" si="123"/>
        <v>39873</v>
      </c>
      <c r="P824" s="43">
        <f t="shared" si="124"/>
        <v>39904</v>
      </c>
      <c r="Q824" s="41">
        <f t="shared" si="125"/>
        <v>2009</v>
      </c>
      <c r="R824" s="41">
        <f t="shared" si="126"/>
        <v>2009</v>
      </c>
      <c r="S824" s="43" t="str">
        <f>YEAR(Taulukko1[[#This Row],[Alku KK]])&amp;"Q"&amp;ROUNDDOWN((MONTH(Taulukko1[[#This Row],[Alku KK]])-1)/3+1,0)</f>
        <v>2009Q1</v>
      </c>
      <c r="T824" s="43" t="str">
        <f>YEAR(Taulukko1[[#This Row],[Loppu KK]])&amp;"Q"&amp;ROUNDDOWN((MONTH(Taulukko1[[#This Row],[Loppu KK]])-1)/3+1,0)</f>
        <v>2009Q2</v>
      </c>
      <c r="U824" s="66">
        <f>IF(COUNT(Taulukko1[[#This Row],[Neuvottelujen alaiset ]])=1,Taulukko1[[#This Row],[Neuvottelujen alaiset ]],Taulukko1[[#This Row],[Vähennystarve]])</f>
        <v>25</v>
      </c>
      <c r="V824" s="44" t="str">
        <f t="shared" si="127"/>
        <v>NA</v>
      </c>
      <c r="W824" s="44">
        <f t="shared" si="128"/>
        <v>0</v>
      </c>
      <c r="X824" s="44" t="str">
        <f t="shared" si="129"/>
        <v>NA</v>
      </c>
      <c r="Y824" s="90" t="b">
        <f>AND(MONTH(Taulukko1[[#This Row],[Alku PVM]] )=6,DAY(Taulukko1[[#This Row],[Alku PVM]] )&gt;19)</f>
        <v>0</v>
      </c>
      <c r="Z824" s="90" t="b">
        <f>AND(MONTH(Taulukko1[[#This Row],[Loppu PVM]] )=6,DAY(Taulukko1[[#This Row],[Loppu PVM]] )&gt;19)</f>
        <v>0</v>
      </c>
      <c r="AA824" s="90" t="b">
        <f>OR(MONTH(Taulukko1[[#This Row],[Alku PVM]] )&lt;=5,AND(MONTH(Taulukko1[[#This Row],[Alku PVM]] )=6,DAY(Taulukko1[[#This Row],[Alku PVM]] )&lt;20))</f>
        <v>1</v>
      </c>
      <c r="AB824" s="90" t="b">
        <f>OR(MONTH(Taulukko1[[#This Row],[Loppu PVM]])&lt;=5,AND(MONTH(Taulukko1[[#This Row],[Loppu PVM]] )=6,DAY(Taulukko1[[#This Row],[Loppu PVM]])&lt;20))</f>
        <v>1</v>
      </c>
      <c r="AC824" s="90" t="b">
        <f>OR(MONTH(Taulukko1[[#This Row],[Alku PVM]] )&lt;=3,AND(MONTH(Taulukko1[[#This Row],[Alku PVM]] )=3))</f>
        <v>1</v>
      </c>
      <c r="AD824" s="90" t="b">
        <f>OR(MONTH(Taulukko1[[#This Row],[Loppu PVM]] )&lt;=3,AND(MONTH(Taulukko1[[#This Row],[Loppu PVM]] )=3))</f>
        <v>0</v>
      </c>
      <c r="AE824" s="90" t="b">
        <f>OR(MONTH(Taulukko1[[#This Row],[Alku PVM]] )&lt;=9,AND(MONTH(Taulukko1[[#This Row],[Alku PVM]] )=9))</f>
        <v>1</v>
      </c>
      <c r="AF824" s="90" t="b">
        <f>OR(MONTH(Taulukko1[[#This Row],[Loppu PVM]])&lt;=9,AND(MONTH(Taulukko1[[#This Row],[Loppu PVM]] )=9))</f>
        <v>1</v>
      </c>
      <c r="AG824" s="90" t="b">
        <f>OR(MONTH(Taulukko1[[#This Row],[Alku PVM]] )&lt;=6,AND(MONTH(Taulukko1[[#This Row],[Alku PVM]] )=6))</f>
        <v>1</v>
      </c>
      <c r="AH824" s="90" t="b">
        <f>OR(MONTH(Taulukko1[[#This Row],[Loppu PVM]])&lt;=6,AND(MONTH(Taulukko1[[#This Row],[Loppu PVM]] )=6))</f>
        <v>1</v>
      </c>
    </row>
    <row r="825" spans="1:34" ht="12.75" customHeight="1">
      <c r="A825" t="s">
        <v>2585</v>
      </c>
      <c r="B825" s="23">
        <v>39873</v>
      </c>
      <c r="C825" t="s">
        <v>2584</v>
      </c>
      <c r="F825" s="4">
        <v>39898</v>
      </c>
      <c r="G825" s="5">
        <v>0</v>
      </c>
      <c r="H825" s="22">
        <v>60</v>
      </c>
      <c r="I825" s="126" t="e">
        <f>INDEX('TOL2008'!B:B,MATCH(A825,'TOL2008'!A:A,0))</f>
        <v>#N/A</v>
      </c>
      <c r="J825" s="126" t="e">
        <f>INDEX(Pääluokka!$H$2:$H$100,MATCH(VALUE(LEFT(Taulukko1[[#This Row],[TOL2008]],2)),Pääluokka!$G$2:$G$100,0))</f>
        <v>#N/A</v>
      </c>
      <c r="K825" s="126" t="e">
        <f>INDEX(Pääluokka!$I$2:$I$100,MATCH(VALUE(LEFT(Taulukko1[[#This Row],[TOL2008]],2)),Pääluokka!$G$2:$G$100,0))</f>
        <v>#N/A</v>
      </c>
      <c r="L825" s="41">
        <f t="shared" si="120"/>
        <v>25</v>
      </c>
      <c r="M825" s="43">
        <f t="shared" si="121"/>
        <v>39873</v>
      </c>
      <c r="N825" s="43">
        <f t="shared" si="122"/>
        <v>39898</v>
      </c>
      <c r="O825" s="43">
        <f t="shared" si="123"/>
        <v>39873</v>
      </c>
      <c r="P825" s="43">
        <f t="shared" si="124"/>
        <v>39873</v>
      </c>
      <c r="Q825" s="41">
        <f t="shared" si="125"/>
        <v>2009</v>
      </c>
      <c r="R825" s="41">
        <f t="shared" si="126"/>
        <v>2009</v>
      </c>
      <c r="S825" s="43" t="str">
        <f>YEAR(Taulukko1[[#This Row],[Alku KK]])&amp;"Q"&amp;ROUNDDOWN((MONTH(Taulukko1[[#This Row],[Alku KK]])-1)/3+1,0)</f>
        <v>2009Q1</v>
      </c>
      <c r="T825" s="43" t="str">
        <f>YEAR(Taulukko1[[#This Row],[Loppu KK]])&amp;"Q"&amp;ROUNDDOWN((MONTH(Taulukko1[[#This Row],[Loppu KK]])-1)/3+1,0)</f>
        <v>2009Q1</v>
      </c>
      <c r="U825" s="66">
        <f>IF(COUNT(Taulukko1[[#This Row],[Neuvottelujen alaiset ]])=1,Taulukko1[[#This Row],[Neuvottelujen alaiset ]],Taulukko1[[#This Row],[Vähennystarve]])</f>
        <v>60</v>
      </c>
      <c r="V825" s="44" t="str">
        <f t="shared" si="127"/>
        <v>NA</v>
      </c>
      <c r="W825" s="44">
        <f t="shared" si="128"/>
        <v>0</v>
      </c>
      <c r="X825" s="44" t="str">
        <f t="shared" si="129"/>
        <v>NA</v>
      </c>
      <c r="Y825" s="90" t="b">
        <f>AND(MONTH(Taulukko1[[#This Row],[Alku PVM]] )=6,DAY(Taulukko1[[#This Row],[Alku PVM]] )&gt;19)</f>
        <v>0</v>
      </c>
      <c r="Z825" s="90" t="b">
        <f>AND(MONTH(Taulukko1[[#This Row],[Loppu PVM]] )=6,DAY(Taulukko1[[#This Row],[Loppu PVM]] )&gt;19)</f>
        <v>0</v>
      </c>
      <c r="AA825" s="90" t="b">
        <f>OR(MONTH(Taulukko1[[#This Row],[Alku PVM]] )&lt;=5,AND(MONTH(Taulukko1[[#This Row],[Alku PVM]] )=6,DAY(Taulukko1[[#This Row],[Alku PVM]] )&lt;20))</f>
        <v>1</v>
      </c>
      <c r="AB825" s="90" t="b">
        <f>OR(MONTH(Taulukko1[[#This Row],[Loppu PVM]])&lt;=5,AND(MONTH(Taulukko1[[#This Row],[Loppu PVM]] )=6,DAY(Taulukko1[[#This Row],[Loppu PVM]])&lt;20))</f>
        <v>1</v>
      </c>
      <c r="AC825" s="90" t="b">
        <f>OR(MONTH(Taulukko1[[#This Row],[Alku PVM]] )&lt;=3,AND(MONTH(Taulukko1[[#This Row],[Alku PVM]] )=3))</f>
        <v>1</v>
      </c>
      <c r="AD825" s="90" t="b">
        <f>OR(MONTH(Taulukko1[[#This Row],[Loppu PVM]] )&lt;=3,AND(MONTH(Taulukko1[[#This Row],[Loppu PVM]] )=3))</f>
        <v>1</v>
      </c>
      <c r="AE825" s="90" t="b">
        <f>OR(MONTH(Taulukko1[[#This Row],[Alku PVM]] )&lt;=9,AND(MONTH(Taulukko1[[#This Row],[Alku PVM]] )=9))</f>
        <v>1</v>
      </c>
      <c r="AF825" s="90" t="b">
        <f>OR(MONTH(Taulukko1[[#This Row],[Loppu PVM]])&lt;=9,AND(MONTH(Taulukko1[[#This Row],[Loppu PVM]] )=9))</f>
        <v>1</v>
      </c>
      <c r="AG825" s="90" t="b">
        <f>OR(MONTH(Taulukko1[[#This Row],[Alku PVM]] )&lt;=6,AND(MONTH(Taulukko1[[#This Row],[Alku PVM]] )=6))</f>
        <v>1</v>
      </c>
      <c r="AH825" s="90" t="b">
        <f>OR(MONTH(Taulukko1[[#This Row],[Loppu PVM]])&lt;=6,AND(MONTH(Taulukko1[[#This Row],[Loppu PVM]] )=6))</f>
        <v>1</v>
      </c>
    </row>
    <row r="826" spans="1:34" ht="12.75" customHeight="1">
      <c r="A826" t="s">
        <v>2311</v>
      </c>
      <c r="B826" s="23">
        <v>39874</v>
      </c>
      <c r="C826" t="s">
        <v>2312</v>
      </c>
      <c r="E826" s="62">
        <v>15</v>
      </c>
      <c r="F826" s="4">
        <v>40073</v>
      </c>
      <c r="G826" s="5"/>
      <c r="H826" s="16">
        <v>15</v>
      </c>
      <c r="I826" s="126" t="e">
        <f>INDEX('TOL2008'!B:B,MATCH(A826,'TOL2008'!A:A,0))</f>
        <v>#N/A</v>
      </c>
      <c r="J826" s="126" t="e">
        <f>INDEX(Pääluokka!$H$2:$H$100,MATCH(VALUE(LEFT(Taulukko1[[#This Row],[TOL2008]],2)),Pääluokka!$G$2:$G$100,0))</f>
        <v>#N/A</v>
      </c>
      <c r="K826" s="126" t="e">
        <f>INDEX(Pääluokka!$I$2:$I$100,MATCH(VALUE(LEFT(Taulukko1[[#This Row],[TOL2008]],2)),Pääluokka!$G$2:$G$100,0))</f>
        <v>#N/A</v>
      </c>
      <c r="L826" s="41">
        <f t="shared" si="120"/>
        <v>199</v>
      </c>
      <c r="M826" s="43">
        <f t="shared" si="121"/>
        <v>39874</v>
      </c>
      <c r="N826" s="43">
        <f t="shared" si="122"/>
        <v>40073</v>
      </c>
      <c r="O826" s="43">
        <f t="shared" si="123"/>
        <v>39873</v>
      </c>
      <c r="P826" s="43">
        <f t="shared" si="124"/>
        <v>40057</v>
      </c>
      <c r="Q826" s="41">
        <f t="shared" si="125"/>
        <v>2009</v>
      </c>
      <c r="R826" s="41">
        <f t="shared" si="126"/>
        <v>2009</v>
      </c>
      <c r="S826" s="43" t="str">
        <f>YEAR(Taulukko1[[#This Row],[Alku KK]])&amp;"Q"&amp;ROUNDDOWN((MONTH(Taulukko1[[#This Row],[Alku KK]])-1)/3+1,0)</f>
        <v>2009Q1</v>
      </c>
      <c r="T826" s="43" t="str">
        <f>YEAR(Taulukko1[[#This Row],[Loppu KK]])&amp;"Q"&amp;ROUNDDOWN((MONTH(Taulukko1[[#This Row],[Loppu KK]])-1)/3+1,0)</f>
        <v>2009Q3</v>
      </c>
      <c r="U826" s="66">
        <f>IF(COUNT(Taulukko1[[#This Row],[Neuvottelujen alaiset ]])=1,Taulukko1[[#This Row],[Neuvottelujen alaiset ]],Taulukko1[[#This Row],[Vähennystarve]])</f>
        <v>15</v>
      </c>
      <c r="V826" s="44">
        <f t="shared" si="127"/>
        <v>1</v>
      </c>
      <c r="W826" s="44" t="str">
        <f t="shared" si="128"/>
        <v>NA</v>
      </c>
      <c r="X826" s="44" t="str">
        <f t="shared" si="129"/>
        <v>NA</v>
      </c>
      <c r="Y826" s="90" t="b">
        <f>AND(MONTH(Taulukko1[[#This Row],[Alku PVM]] )=6,DAY(Taulukko1[[#This Row],[Alku PVM]] )&gt;19)</f>
        <v>0</v>
      </c>
      <c r="Z826" s="90" t="b">
        <f>AND(MONTH(Taulukko1[[#This Row],[Loppu PVM]] )=6,DAY(Taulukko1[[#This Row],[Loppu PVM]] )&gt;19)</f>
        <v>0</v>
      </c>
      <c r="AA826" s="90" t="b">
        <f>OR(MONTH(Taulukko1[[#This Row],[Alku PVM]] )&lt;=5,AND(MONTH(Taulukko1[[#This Row],[Alku PVM]] )=6,DAY(Taulukko1[[#This Row],[Alku PVM]] )&lt;20))</f>
        <v>1</v>
      </c>
      <c r="AB826" s="90" t="b">
        <f>OR(MONTH(Taulukko1[[#This Row],[Loppu PVM]])&lt;=5,AND(MONTH(Taulukko1[[#This Row],[Loppu PVM]] )=6,DAY(Taulukko1[[#This Row],[Loppu PVM]])&lt;20))</f>
        <v>0</v>
      </c>
      <c r="AC826" s="90" t="b">
        <f>OR(MONTH(Taulukko1[[#This Row],[Alku PVM]] )&lt;=3,AND(MONTH(Taulukko1[[#This Row],[Alku PVM]] )=3))</f>
        <v>1</v>
      </c>
      <c r="AD826" s="90" t="b">
        <f>OR(MONTH(Taulukko1[[#This Row],[Loppu PVM]] )&lt;=3,AND(MONTH(Taulukko1[[#This Row],[Loppu PVM]] )=3))</f>
        <v>0</v>
      </c>
      <c r="AE826" s="90" t="b">
        <f>OR(MONTH(Taulukko1[[#This Row],[Alku PVM]] )&lt;=9,AND(MONTH(Taulukko1[[#This Row],[Alku PVM]] )=9))</f>
        <v>1</v>
      </c>
      <c r="AF826" s="90" t="b">
        <f>OR(MONTH(Taulukko1[[#This Row],[Loppu PVM]])&lt;=9,AND(MONTH(Taulukko1[[#This Row],[Loppu PVM]] )=9))</f>
        <v>1</v>
      </c>
      <c r="AG826" s="90" t="b">
        <f>OR(MONTH(Taulukko1[[#This Row],[Alku PVM]] )&lt;=6,AND(MONTH(Taulukko1[[#This Row],[Alku PVM]] )=6))</f>
        <v>1</v>
      </c>
      <c r="AH826" s="90" t="b">
        <f>OR(MONTH(Taulukko1[[#This Row],[Loppu PVM]])&lt;=6,AND(MONTH(Taulukko1[[#This Row],[Loppu PVM]] )=6))</f>
        <v>0</v>
      </c>
    </row>
    <row r="827" spans="1:34" ht="12.75" customHeight="1">
      <c r="A827" t="s">
        <v>2953</v>
      </c>
      <c r="B827" s="23">
        <v>39875</v>
      </c>
      <c r="C827" t="s">
        <v>2952</v>
      </c>
      <c r="F827" s="4">
        <v>39892</v>
      </c>
      <c r="G827" s="5">
        <v>0</v>
      </c>
      <c r="H827" s="16">
        <v>127</v>
      </c>
      <c r="I827" s="126" t="e">
        <f>INDEX('TOL2008'!B:B,MATCH(A827,'TOL2008'!A:A,0))</f>
        <v>#N/A</v>
      </c>
      <c r="J827" s="126" t="e">
        <f>INDEX(Pääluokka!$H$2:$H$100,MATCH(VALUE(LEFT(Taulukko1[[#This Row],[TOL2008]],2)),Pääluokka!$G$2:$G$100,0))</f>
        <v>#N/A</v>
      </c>
      <c r="K827" s="126" t="e">
        <f>INDEX(Pääluokka!$I$2:$I$100,MATCH(VALUE(LEFT(Taulukko1[[#This Row],[TOL2008]],2)),Pääluokka!$G$2:$G$100,0))</f>
        <v>#N/A</v>
      </c>
      <c r="L827" s="41">
        <f t="shared" si="120"/>
        <v>17</v>
      </c>
      <c r="M827" s="43">
        <f t="shared" si="121"/>
        <v>39875</v>
      </c>
      <c r="N827" s="43">
        <f t="shared" si="122"/>
        <v>39892</v>
      </c>
      <c r="O827" s="43">
        <f t="shared" si="123"/>
        <v>39873</v>
      </c>
      <c r="P827" s="43">
        <f t="shared" si="124"/>
        <v>39873</v>
      </c>
      <c r="Q827" s="41">
        <f t="shared" si="125"/>
        <v>2009</v>
      </c>
      <c r="R827" s="41">
        <f t="shared" si="126"/>
        <v>2009</v>
      </c>
      <c r="S827" s="43" t="str">
        <f>YEAR(Taulukko1[[#This Row],[Alku KK]])&amp;"Q"&amp;ROUNDDOWN((MONTH(Taulukko1[[#This Row],[Alku KK]])-1)/3+1,0)</f>
        <v>2009Q1</v>
      </c>
      <c r="T827" s="43" t="str">
        <f>YEAR(Taulukko1[[#This Row],[Loppu KK]])&amp;"Q"&amp;ROUNDDOWN((MONTH(Taulukko1[[#This Row],[Loppu KK]])-1)/3+1,0)</f>
        <v>2009Q1</v>
      </c>
      <c r="U827" s="66">
        <f>IF(COUNT(Taulukko1[[#This Row],[Neuvottelujen alaiset ]])=1,Taulukko1[[#This Row],[Neuvottelujen alaiset ]],Taulukko1[[#This Row],[Vähennystarve]])</f>
        <v>127</v>
      </c>
      <c r="V827" s="44" t="str">
        <f t="shared" si="127"/>
        <v>NA</v>
      </c>
      <c r="W827" s="44">
        <f t="shared" si="128"/>
        <v>0</v>
      </c>
      <c r="X827" s="44" t="str">
        <f t="shared" si="129"/>
        <v>NA</v>
      </c>
      <c r="Y827" s="90" t="b">
        <f>AND(MONTH(Taulukko1[[#This Row],[Alku PVM]] )=6,DAY(Taulukko1[[#This Row],[Alku PVM]] )&gt;19)</f>
        <v>0</v>
      </c>
      <c r="Z827" s="90" t="b">
        <f>AND(MONTH(Taulukko1[[#This Row],[Loppu PVM]] )=6,DAY(Taulukko1[[#This Row],[Loppu PVM]] )&gt;19)</f>
        <v>0</v>
      </c>
      <c r="AA827" s="90" t="b">
        <f>OR(MONTH(Taulukko1[[#This Row],[Alku PVM]] )&lt;=5,AND(MONTH(Taulukko1[[#This Row],[Alku PVM]] )=6,DAY(Taulukko1[[#This Row],[Alku PVM]] )&lt;20))</f>
        <v>1</v>
      </c>
      <c r="AB827" s="90" t="b">
        <f>OR(MONTH(Taulukko1[[#This Row],[Loppu PVM]])&lt;=5,AND(MONTH(Taulukko1[[#This Row],[Loppu PVM]] )=6,DAY(Taulukko1[[#This Row],[Loppu PVM]])&lt;20))</f>
        <v>1</v>
      </c>
      <c r="AC827" s="90" t="b">
        <f>OR(MONTH(Taulukko1[[#This Row],[Alku PVM]] )&lt;=3,AND(MONTH(Taulukko1[[#This Row],[Alku PVM]] )=3))</f>
        <v>1</v>
      </c>
      <c r="AD827" s="90" t="b">
        <f>OR(MONTH(Taulukko1[[#This Row],[Loppu PVM]] )&lt;=3,AND(MONTH(Taulukko1[[#This Row],[Loppu PVM]] )=3))</f>
        <v>1</v>
      </c>
      <c r="AE827" s="90" t="b">
        <f>OR(MONTH(Taulukko1[[#This Row],[Alku PVM]] )&lt;=9,AND(MONTH(Taulukko1[[#This Row],[Alku PVM]] )=9))</f>
        <v>1</v>
      </c>
      <c r="AF827" s="90" t="b">
        <f>OR(MONTH(Taulukko1[[#This Row],[Loppu PVM]])&lt;=9,AND(MONTH(Taulukko1[[#This Row],[Loppu PVM]] )=9))</f>
        <v>1</v>
      </c>
      <c r="AG827" s="90" t="b">
        <f>OR(MONTH(Taulukko1[[#This Row],[Alku PVM]] )&lt;=6,AND(MONTH(Taulukko1[[#This Row],[Alku PVM]] )=6))</f>
        <v>1</v>
      </c>
      <c r="AH827" s="90" t="b">
        <f>OR(MONTH(Taulukko1[[#This Row],[Loppu PVM]])&lt;=6,AND(MONTH(Taulukko1[[#This Row],[Loppu PVM]] )=6))</f>
        <v>1</v>
      </c>
    </row>
    <row r="828" spans="1:34" ht="12.75" customHeight="1">
      <c r="A828" t="s">
        <v>2948</v>
      </c>
      <c r="B828" s="23">
        <v>39875</v>
      </c>
      <c r="C828" t="s">
        <v>2951</v>
      </c>
      <c r="F828" s="4">
        <v>39923</v>
      </c>
      <c r="G828" s="5">
        <v>0</v>
      </c>
      <c r="H828" s="22">
        <v>400</v>
      </c>
      <c r="I828" s="126" t="e">
        <f>INDEX('TOL2008'!B:B,MATCH(A828,'TOL2008'!A:A,0))</f>
        <v>#N/A</v>
      </c>
      <c r="J828" s="126" t="e">
        <f>INDEX(Pääluokka!$H$2:$H$100,MATCH(VALUE(LEFT(Taulukko1[[#This Row],[TOL2008]],2)),Pääluokka!$G$2:$G$100,0))</f>
        <v>#N/A</v>
      </c>
      <c r="K828" s="126" t="e">
        <f>INDEX(Pääluokka!$I$2:$I$100,MATCH(VALUE(LEFT(Taulukko1[[#This Row],[TOL2008]],2)),Pääluokka!$G$2:$G$100,0))</f>
        <v>#N/A</v>
      </c>
      <c r="L828" s="41">
        <f t="shared" si="120"/>
        <v>48</v>
      </c>
      <c r="M828" s="43">
        <f t="shared" si="121"/>
        <v>39875</v>
      </c>
      <c r="N828" s="43">
        <f t="shared" si="122"/>
        <v>39923</v>
      </c>
      <c r="O828" s="43">
        <f t="shared" si="123"/>
        <v>39873</v>
      </c>
      <c r="P828" s="43">
        <f t="shared" si="124"/>
        <v>39904</v>
      </c>
      <c r="Q828" s="41">
        <f t="shared" si="125"/>
        <v>2009</v>
      </c>
      <c r="R828" s="41">
        <f t="shared" si="126"/>
        <v>2009</v>
      </c>
      <c r="S828" s="43" t="str">
        <f>YEAR(Taulukko1[[#This Row],[Alku KK]])&amp;"Q"&amp;ROUNDDOWN((MONTH(Taulukko1[[#This Row],[Alku KK]])-1)/3+1,0)</f>
        <v>2009Q1</v>
      </c>
      <c r="T828" s="43" t="str">
        <f>YEAR(Taulukko1[[#This Row],[Loppu KK]])&amp;"Q"&amp;ROUNDDOWN((MONTH(Taulukko1[[#This Row],[Loppu KK]])-1)/3+1,0)</f>
        <v>2009Q2</v>
      </c>
      <c r="U828" s="66">
        <f>IF(COUNT(Taulukko1[[#This Row],[Neuvottelujen alaiset ]])=1,Taulukko1[[#This Row],[Neuvottelujen alaiset ]],Taulukko1[[#This Row],[Vähennystarve]])</f>
        <v>400</v>
      </c>
      <c r="V828" s="44" t="str">
        <f t="shared" si="127"/>
        <v>NA</v>
      </c>
      <c r="W828" s="44">
        <f t="shared" si="128"/>
        <v>0</v>
      </c>
      <c r="X828" s="44" t="str">
        <f t="shared" si="129"/>
        <v>NA</v>
      </c>
      <c r="Y828" s="90" t="b">
        <f>AND(MONTH(Taulukko1[[#This Row],[Alku PVM]] )=6,DAY(Taulukko1[[#This Row],[Alku PVM]] )&gt;19)</f>
        <v>0</v>
      </c>
      <c r="Z828" s="90" t="b">
        <f>AND(MONTH(Taulukko1[[#This Row],[Loppu PVM]] )=6,DAY(Taulukko1[[#This Row],[Loppu PVM]] )&gt;19)</f>
        <v>0</v>
      </c>
      <c r="AA828" s="90" t="b">
        <f>OR(MONTH(Taulukko1[[#This Row],[Alku PVM]] )&lt;=5,AND(MONTH(Taulukko1[[#This Row],[Alku PVM]] )=6,DAY(Taulukko1[[#This Row],[Alku PVM]] )&lt;20))</f>
        <v>1</v>
      </c>
      <c r="AB828" s="90" t="b">
        <f>OR(MONTH(Taulukko1[[#This Row],[Loppu PVM]])&lt;=5,AND(MONTH(Taulukko1[[#This Row],[Loppu PVM]] )=6,DAY(Taulukko1[[#This Row],[Loppu PVM]])&lt;20))</f>
        <v>1</v>
      </c>
      <c r="AC828" s="90" t="b">
        <f>OR(MONTH(Taulukko1[[#This Row],[Alku PVM]] )&lt;=3,AND(MONTH(Taulukko1[[#This Row],[Alku PVM]] )=3))</f>
        <v>1</v>
      </c>
      <c r="AD828" s="90" t="b">
        <f>OR(MONTH(Taulukko1[[#This Row],[Loppu PVM]] )&lt;=3,AND(MONTH(Taulukko1[[#This Row],[Loppu PVM]] )=3))</f>
        <v>0</v>
      </c>
      <c r="AE828" s="90" t="b">
        <f>OR(MONTH(Taulukko1[[#This Row],[Alku PVM]] )&lt;=9,AND(MONTH(Taulukko1[[#This Row],[Alku PVM]] )=9))</f>
        <v>1</v>
      </c>
      <c r="AF828" s="90" t="b">
        <f>OR(MONTH(Taulukko1[[#This Row],[Loppu PVM]])&lt;=9,AND(MONTH(Taulukko1[[#This Row],[Loppu PVM]] )=9))</f>
        <v>1</v>
      </c>
      <c r="AG828" s="90" t="b">
        <f>OR(MONTH(Taulukko1[[#This Row],[Alku PVM]] )&lt;=6,AND(MONTH(Taulukko1[[#This Row],[Alku PVM]] )=6))</f>
        <v>1</v>
      </c>
      <c r="AH828" s="90" t="b">
        <f>OR(MONTH(Taulukko1[[#This Row],[Loppu PVM]])&lt;=6,AND(MONTH(Taulukko1[[#This Row],[Loppu PVM]] )=6))</f>
        <v>1</v>
      </c>
    </row>
    <row r="829" spans="1:34" ht="12.75" customHeight="1">
      <c r="A829" t="s">
        <v>2122</v>
      </c>
      <c r="B829" s="23">
        <v>39875</v>
      </c>
      <c r="C829" t="s">
        <v>2966</v>
      </c>
      <c r="F829" s="4">
        <v>39923</v>
      </c>
      <c r="G829" s="5">
        <v>70</v>
      </c>
      <c r="H829" s="16">
        <v>470</v>
      </c>
      <c r="I829" s="126" t="e">
        <f>INDEX('TOL2008'!B:B,MATCH(A829,'TOL2008'!A:A,0))</f>
        <v>#N/A</v>
      </c>
      <c r="J829" s="126" t="e">
        <f>INDEX(Pääluokka!$H$2:$H$100,MATCH(VALUE(LEFT(Taulukko1[[#This Row],[TOL2008]],2)),Pääluokka!$G$2:$G$100,0))</f>
        <v>#N/A</v>
      </c>
      <c r="K829" s="126" t="e">
        <f>INDEX(Pääluokka!$I$2:$I$100,MATCH(VALUE(LEFT(Taulukko1[[#This Row],[TOL2008]],2)),Pääluokka!$G$2:$G$100,0))</f>
        <v>#N/A</v>
      </c>
      <c r="L829" s="41">
        <f t="shared" si="120"/>
        <v>48</v>
      </c>
      <c r="M829" s="43">
        <f t="shared" si="121"/>
        <v>39875</v>
      </c>
      <c r="N829" s="43">
        <f t="shared" si="122"/>
        <v>39923</v>
      </c>
      <c r="O829" s="43">
        <f t="shared" si="123"/>
        <v>39873</v>
      </c>
      <c r="P829" s="43">
        <f t="shared" si="124"/>
        <v>39904</v>
      </c>
      <c r="Q829" s="41">
        <f t="shared" si="125"/>
        <v>2009</v>
      </c>
      <c r="R829" s="41">
        <f t="shared" si="126"/>
        <v>2009</v>
      </c>
      <c r="S829" s="43" t="str">
        <f>YEAR(Taulukko1[[#This Row],[Alku KK]])&amp;"Q"&amp;ROUNDDOWN((MONTH(Taulukko1[[#This Row],[Alku KK]])-1)/3+1,0)</f>
        <v>2009Q1</v>
      </c>
      <c r="T829" s="43" t="str">
        <f>YEAR(Taulukko1[[#This Row],[Loppu KK]])&amp;"Q"&amp;ROUNDDOWN((MONTH(Taulukko1[[#This Row],[Loppu KK]])-1)/3+1,0)</f>
        <v>2009Q2</v>
      </c>
      <c r="U829" s="66">
        <f>IF(COUNT(Taulukko1[[#This Row],[Neuvottelujen alaiset ]])=1,Taulukko1[[#This Row],[Neuvottelujen alaiset ]],Taulukko1[[#This Row],[Vähennystarve]])</f>
        <v>470</v>
      </c>
      <c r="V829" s="44" t="str">
        <f t="shared" si="127"/>
        <v>NA</v>
      </c>
      <c r="W829" s="44">
        <f t="shared" si="128"/>
        <v>0.14893617021276595</v>
      </c>
      <c r="X829" s="44" t="str">
        <f t="shared" si="129"/>
        <v>NA</v>
      </c>
      <c r="Y829" s="90" t="b">
        <f>AND(MONTH(Taulukko1[[#This Row],[Alku PVM]] )=6,DAY(Taulukko1[[#This Row],[Alku PVM]] )&gt;19)</f>
        <v>0</v>
      </c>
      <c r="Z829" s="90" t="b">
        <f>AND(MONTH(Taulukko1[[#This Row],[Loppu PVM]] )=6,DAY(Taulukko1[[#This Row],[Loppu PVM]] )&gt;19)</f>
        <v>0</v>
      </c>
      <c r="AA829" s="90" t="b">
        <f>OR(MONTH(Taulukko1[[#This Row],[Alku PVM]] )&lt;=5,AND(MONTH(Taulukko1[[#This Row],[Alku PVM]] )=6,DAY(Taulukko1[[#This Row],[Alku PVM]] )&lt;20))</f>
        <v>1</v>
      </c>
      <c r="AB829" s="90" t="b">
        <f>OR(MONTH(Taulukko1[[#This Row],[Loppu PVM]])&lt;=5,AND(MONTH(Taulukko1[[#This Row],[Loppu PVM]] )=6,DAY(Taulukko1[[#This Row],[Loppu PVM]])&lt;20))</f>
        <v>1</v>
      </c>
      <c r="AC829" s="90" t="b">
        <f>OR(MONTH(Taulukko1[[#This Row],[Alku PVM]] )&lt;=3,AND(MONTH(Taulukko1[[#This Row],[Alku PVM]] )=3))</f>
        <v>1</v>
      </c>
      <c r="AD829" s="90" t="b">
        <f>OR(MONTH(Taulukko1[[#This Row],[Loppu PVM]] )&lt;=3,AND(MONTH(Taulukko1[[#This Row],[Loppu PVM]] )=3))</f>
        <v>0</v>
      </c>
      <c r="AE829" s="90" t="b">
        <f>OR(MONTH(Taulukko1[[#This Row],[Alku PVM]] )&lt;=9,AND(MONTH(Taulukko1[[#This Row],[Alku PVM]] )=9))</f>
        <v>1</v>
      </c>
      <c r="AF829" s="90" t="b">
        <f>OR(MONTH(Taulukko1[[#This Row],[Loppu PVM]])&lt;=9,AND(MONTH(Taulukko1[[#This Row],[Loppu PVM]] )=9))</f>
        <v>1</v>
      </c>
      <c r="AG829" s="90" t="b">
        <f>OR(MONTH(Taulukko1[[#This Row],[Alku PVM]] )&lt;=6,AND(MONTH(Taulukko1[[#This Row],[Alku PVM]] )=6))</f>
        <v>1</v>
      </c>
      <c r="AH829" s="90" t="b">
        <f>OR(MONTH(Taulukko1[[#This Row],[Loppu PVM]])&lt;=6,AND(MONTH(Taulukko1[[#This Row],[Loppu PVM]] )=6))</f>
        <v>1</v>
      </c>
    </row>
    <row r="830" spans="1:34" ht="12.75" customHeight="1">
      <c r="A830" t="s">
        <v>2910</v>
      </c>
      <c r="B830" s="23">
        <v>39875</v>
      </c>
      <c r="C830" t="s">
        <v>2912</v>
      </c>
      <c r="E830" s="62">
        <v>10</v>
      </c>
      <c r="F830" s="4">
        <v>39889</v>
      </c>
      <c r="G830" s="5">
        <v>10</v>
      </c>
      <c r="H830" s="22">
        <v>200</v>
      </c>
      <c r="I830" s="126">
        <f>INDEX('TOL2008'!B:B,MATCH(A830,'TOL2008'!A:A,0))</f>
        <v>46140</v>
      </c>
      <c r="J830" s="126" t="str">
        <f>INDEX(Pääluokka!$H$2:$H$100,MATCH(VALUE(LEFT(Taulukko1[[#This Row],[TOL2008]],2)),Pääluokka!$G$2:$G$100,0))</f>
        <v>Tukku- ja vähittäiskauppa; moottoriajoneuvojen ja moottoripyörien korjaus</v>
      </c>
      <c r="K830" s="126" t="str">
        <f>INDEX(Pääluokka!$I$2:$I$100,MATCH(VALUE(LEFT(Taulukko1[[#This Row],[TOL2008]],2)),Pääluokka!$G$2:$G$100,0))</f>
        <v>Palvelualat (G-N, R, S)</v>
      </c>
      <c r="L830" s="41">
        <f t="shared" si="120"/>
        <v>14</v>
      </c>
      <c r="M830" s="43">
        <f t="shared" si="121"/>
        <v>39875</v>
      </c>
      <c r="N830" s="43">
        <f t="shared" si="122"/>
        <v>39889</v>
      </c>
      <c r="O830" s="43">
        <f t="shared" si="123"/>
        <v>39873</v>
      </c>
      <c r="P830" s="43">
        <f t="shared" si="124"/>
        <v>39873</v>
      </c>
      <c r="Q830" s="41">
        <f t="shared" si="125"/>
        <v>2009</v>
      </c>
      <c r="R830" s="41">
        <f t="shared" si="126"/>
        <v>2009</v>
      </c>
      <c r="S830" s="43" t="str">
        <f>YEAR(Taulukko1[[#This Row],[Alku KK]])&amp;"Q"&amp;ROUNDDOWN((MONTH(Taulukko1[[#This Row],[Alku KK]])-1)/3+1,0)</f>
        <v>2009Q1</v>
      </c>
      <c r="T830" s="43" t="str">
        <f>YEAR(Taulukko1[[#This Row],[Loppu KK]])&amp;"Q"&amp;ROUNDDOWN((MONTH(Taulukko1[[#This Row],[Loppu KK]])-1)/3+1,0)</f>
        <v>2009Q1</v>
      </c>
      <c r="U830" s="66">
        <f>IF(COUNT(Taulukko1[[#This Row],[Neuvottelujen alaiset ]])=1,Taulukko1[[#This Row],[Neuvottelujen alaiset ]],Taulukko1[[#This Row],[Vähennystarve]])</f>
        <v>200</v>
      </c>
      <c r="V830" s="44">
        <f t="shared" si="127"/>
        <v>0.05</v>
      </c>
      <c r="W830" s="44">
        <f t="shared" si="128"/>
        <v>0.05</v>
      </c>
      <c r="X830" s="44">
        <f t="shared" si="129"/>
        <v>1</v>
      </c>
      <c r="Y830" s="90" t="b">
        <f>AND(MONTH(Taulukko1[[#This Row],[Alku PVM]] )=6,DAY(Taulukko1[[#This Row],[Alku PVM]] )&gt;19)</f>
        <v>0</v>
      </c>
      <c r="Z830" s="90" t="b">
        <f>AND(MONTH(Taulukko1[[#This Row],[Loppu PVM]] )=6,DAY(Taulukko1[[#This Row],[Loppu PVM]] )&gt;19)</f>
        <v>0</v>
      </c>
      <c r="AA830" s="90" t="b">
        <f>OR(MONTH(Taulukko1[[#This Row],[Alku PVM]] )&lt;=5,AND(MONTH(Taulukko1[[#This Row],[Alku PVM]] )=6,DAY(Taulukko1[[#This Row],[Alku PVM]] )&lt;20))</f>
        <v>1</v>
      </c>
      <c r="AB830" s="90" t="b">
        <f>OR(MONTH(Taulukko1[[#This Row],[Loppu PVM]])&lt;=5,AND(MONTH(Taulukko1[[#This Row],[Loppu PVM]] )=6,DAY(Taulukko1[[#This Row],[Loppu PVM]])&lt;20))</f>
        <v>1</v>
      </c>
      <c r="AC830" s="90" t="b">
        <f>OR(MONTH(Taulukko1[[#This Row],[Alku PVM]] )&lt;=3,AND(MONTH(Taulukko1[[#This Row],[Alku PVM]] )=3))</f>
        <v>1</v>
      </c>
      <c r="AD830" s="90" t="b">
        <f>OR(MONTH(Taulukko1[[#This Row],[Loppu PVM]] )&lt;=3,AND(MONTH(Taulukko1[[#This Row],[Loppu PVM]] )=3))</f>
        <v>1</v>
      </c>
      <c r="AE830" s="90" t="b">
        <f>OR(MONTH(Taulukko1[[#This Row],[Alku PVM]] )&lt;=9,AND(MONTH(Taulukko1[[#This Row],[Alku PVM]] )=9))</f>
        <v>1</v>
      </c>
      <c r="AF830" s="90" t="b">
        <f>OR(MONTH(Taulukko1[[#This Row],[Loppu PVM]])&lt;=9,AND(MONTH(Taulukko1[[#This Row],[Loppu PVM]] )=9))</f>
        <v>1</v>
      </c>
      <c r="AG830" s="90" t="b">
        <f>OR(MONTH(Taulukko1[[#This Row],[Alku PVM]] )&lt;=6,AND(MONTH(Taulukko1[[#This Row],[Alku PVM]] )=6))</f>
        <v>1</v>
      </c>
      <c r="AH830" s="90" t="b">
        <f>OR(MONTH(Taulukko1[[#This Row],[Loppu PVM]])&lt;=6,AND(MONTH(Taulukko1[[#This Row],[Loppu PVM]] )=6))</f>
        <v>1</v>
      </c>
    </row>
    <row r="831" spans="1:34" ht="12.75" customHeight="1">
      <c r="A831" t="s">
        <v>472</v>
      </c>
      <c r="B831" s="23">
        <v>39875</v>
      </c>
      <c r="C831" t="s">
        <v>2849</v>
      </c>
      <c r="F831" s="4">
        <v>39905</v>
      </c>
      <c r="G831" s="5">
        <v>6</v>
      </c>
      <c r="H831" s="22">
        <v>400</v>
      </c>
      <c r="I831" s="126">
        <f>INDEX('TOL2008'!B:B,MATCH(A831,'TOL2008'!A:A,0))</f>
        <v>58130</v>
      </c>
      <c r="J831" s="126" t="str">
        <f>INDEX(Pääluokka!$H$2:$H$100,MATCH(VALUE(LEFT(Taulukko1[[#This Row],[TOL2008]],2)),Pääluokka!$G$2:$G$100,0))</f>
        <v>Informaatio ja viestintä</v>
      </c>
      <c r="K831" s="126" t="str">
        <f>INDEX(Pääluokka!$I$2:$I$100,MATCH(VALUE(LEFT(Taulukko1[[#This Row],[TOL2008]],2)),Pääluokka!$G$2:$G$100,0))</f>
        <v>Palvelualat (G-N, R, S)</v>
      </c>
      <c r="L831" s="41">
        <f t="shared" si="120"/>
        <v>30</v>
      </c>
      <c r="M831" s="43">
        <f t="shared" si="121"/>
        <v>39875</v>
      </c>
      <c r="N831" s="43">
        <f t="shared" si="122"/>
        <v>39905</v>
      </c>
      <c r="O831" s="43">
        <f t="shared" si="123"/>
        <v>39873</v>
      </c>
      <c r="P831" s="43">
        <f t="shared" si="124"/>
        <v>39904</v>
      </c>
      <c r="Q831" s="41">
        <f t="shared" si="125"/>
        <v>2009</v>
      </c>
      <c r="R831" s="41">
        <f t="shared" si="126"/>
        <v>2009</v>
      </c>
      <c r="S831" s="43" t="str">
        <f>YEAR(Taulukko1[[#This Row],[Alku KK]])&amp;"Q"&amp;ROUNDDOWN((MONTH(Taulukko1[[#This Row],[Alku KK]])-1)/3+1,0)</f>
        <v>2009Q1</v>
      </c>
      <c r="T831" s="43" t="str">
        <f>YEAR(Taulukko1[[#This Row],[Loppu KK]])&amp;"Q"&amp;ROUNDDOWN((MONTH(Taulukko1[[#This Row],[Loppu KK]])-1)/3+1,0)</f>
        <v>2009Q2</v>
      </c>
      <c r="U831" s="66">
        <f>IF(COUNT(Taulukko1[[#This Row],[Neuvottelujen alaiset ]])=1,Taulukko1[[#This Row],[Neuvottelujen alaiset ]],Taulukko1[[#This Row],[Vähennystarve]])</f>
        <v>400</v>
      </c>
      <c r="V831" s="44" t="str">
        <f t="shared" si="127"/>
        <v>NA</v>
      </c>
      <c r="W831" s="44">
        <f t="shared" si="128"/>
        <v>1.4999999999999999E-2</v>
      </c>
      <c r="X831" s="44" t="str">
        <f t="shared" si="129"/>
        <v>NA</v>
      </c>
      <c r="Y831" s="90" t="b">
        <f>AND(MONTH(Taulukko1[[#This Row],[Alku PVM]] )=6,DAY(Taulukko1[[#This Row],[Alku PVM]] )&gt;19)</f>
        <v>0</v>
      </c>
      <c r="Z831" s="90" t="b">
        <f>AND(MONTH(Taulukko1[[#This Row],[Loppu PVM]] )=6,DAY(Taulukko1[[#This Row],[Loppu PVM]] )&gt;19)</f>
        <v>0</v>
      </c>
      <c r="AA831" s="90" t="b">
        <f>OR(MONTH(Taulukko1[[#This Row],[Alku PVM]] )&lt;=5,AND(MONTH(Taulukko1[[#This Row],[Alku PVM]] )=6,DAY(Taulukko1[[#This Row],[Alku PVM]] )&lt;20))</f>
        <v>1</v>
      </c>
      <c r="AB831" s="90" t="b">
        <f>OR(MONTH(Taulukko1[[#This Row],[Loppu PVM]])&lt;=5,AND(MONTH(Taulukko1[[#This Row],[Loppu PVM]] )=6,DAY(Taulukko1[[#This Row],[Loppu PVM]])&lt;20))</f>
        <v>1</v>
      </c>
      <c r="AC831" s="90" t="b">
        <f>OR(MONTH(Taulukko1[[#This Row],[Alku PVM]] )&lt;=3,AND(MONTH(Taulukko1[[#This Row],[Alku PVM]] )=3))</f>
        <v>1</v>
      </c>
      <c r="AD831" s="90" t="b">
        <f>OR(MONTH(Taulukko1[[#This Row],[Loppu PVM]] )&lt;=3,AND(MONTH(Taulukko1[[#This Row],[Loppu PVM]] )=3))</f>
        <v>0</v>
      </c>
      <c r="AE831" s="90" t="b">
        <f>OR(MONTH(Taulukko1[[#This Row],[Alku PVM]] )&lt;=9,AND(MONTH(Taulukko1[[#This Row],[Alku PVM]] )=9))</f>
        <v>1</v>
      </c>
      <c r="AF831" s="90" t="b">
        <f>OR(MONTH(Taulukko1[[#This Row],[Loppu PVM]])&lt;=9,AND(MONTH(Taulukko1[[#This Row],[Loppu PVM]] )=9))</f>
        <v>1</v>
      </c>
      <c r="AG831" s="90" t="b">
        <f>OR(MONTH(Taulukko1[[#This Row],[Alku PVM]] )&lt;=6,AND(MONTH(Taulukko1[[#This Row],[Alku PVM]] )=6))</f>
        <v>1</v>
      </c>
      <c r="AH831" s="90" t="b">
        <f>OR(MONTH(Taulukko1[[#This Row],[Loppu PVM]])&lt;=6,AND(MONTH(Taulukko1[[#This Row],[Loppu PVM]] )=6))</f>
        <v>1</v>
      </c>
    </row>
    <row r="832" spans="1:34" ht="12.75" customHeight="1">
      <c r="A832" t="s">
        <v>2734</v>
      </c>
      <c r="B832" s="23">
        <v>39875</v>
      </c>
      <c r="C832" t="s">
        <v>2735</v>
      </c>
      <c r="E832" s="62">
        <v>40</v>
      </c>
      <c r="F832" s="4">
        <v>39925</v>
      </c>
      <c r="G832" s="5"/>
      <c r="H832" s="16">
        <v>270</v>
      </c>
      <c r="I832" s="126" t="e">
        <f>INDEX('TOL2008'!B:B,MATCH(A832,'TOL2008'!A:A,0))</f>
        <v>#N/A</v>
      </c>
      <c r="J832" s="126" t="e">
        <f>INDEX(Pääluokka!$H$2:$H$100,MATCH(VALUE(LEFT(Taulukko1[[#This Row],[TOL2008]],2)),Pääluokka!$G$2:$G$100,0))</f>
        <v>#N/A</v>
      </c>
      <c r="K832" s="126" t="e">
        <f>INDEX(Pääluokka!$I$2:$I$100,MATCH(VALUE(LEFT(Taulukko1[[#This Row],[TOL2008]],2)),Pääluokka!$G$2:$G$100,0))</f>
        <v>#N/A</v>
      </c>
      <c r="L832" s="41">
        <f t="shared" si="120"/>
        <v>50</v>
      </c>
      <c r="M832" s="43">
        <f t="shared" si="121"/>
        <v>39875</v>
      </c>
      <c r="N832" s="43">
        <f t="shared" si="122"/>
        <v>39925</v>
      </c>
      <c r="O832" s="43">
        <f t="shared" si="123"/>
        <v>39873</v>
      </c>
      <c r="P832" s="43">
        <f t="shared" si="124"/>
        <v>39904</v>
      </c>
      <c r="Q832" s="41">
        <f t="shared" si="125"/>
        <v>2009</v>
      </c>
      <c r="R832" s="41">
        <f t="shared" si="126"/>
        <v>2009</v>
      </c>
      <c r="S832" s="43" t="str">
        <f>YEAR(Taulukko1[[#This Row],[Alku KK]])&amp;"Q"&amp;ROUNDDOWN((MONTH(Taulukko1[[#This Row],[Alku KK]])-1)/3+1,0)</f>
        <v>2009Q1</v>
      </c>
      <c r="T832" s="43" t="str">
        <f>YEAR(Taulukko1[[#This Row],[Loppu KK]])&amp;"Q"&amp;ROUNDDOWN((MONTH(Taulukko1[[#This Row],[Loppu KK]])-1)/3+1,0)</f>
        <v>2009Q2</v>
      </c>
      <c r="U832" s="66">
        <f>IF(COUNT(Taulukko1[[#This Row],[Neuvottelujen alaiset ]])=1,Taulukko1[[#This Row],[Neuvottelujen alaiset ]],Taulukko1[[#This Row],[Vähennystarve]])</f>
        <v>270</v>
      </c>
      <c r="V832" s="44">
        <f t="shared" si="127"/>
        <v>0.14814814814814814</v>
      </c>
      <c r="W832" s="44" t="str">
        <f t="shared" si="128"/>
        <v>NA</v>
      </c>
      <c r="X832" s="44" t="str">
        <f t="shared" si="129"/>
        <v>NA</v>
      </c>
      <c r="Y832" s="90" t="b">
        <f>AND(MONTH(Taulukko1[[#This Row],[Alku PVM]] )=6,DAY(Taulukko1[[#This Row],[Alku PVM]] )&gt;19)</f>
        <v>0</v>
      </c>
      <c r="Z832" s="90" t="b">
        <f>AND(MONTH(Taulukko1[[#This Row],[Loppu PVM]] )=6,DAY(Taulukko1[[#This Row],[Loppu PVM]] )&gt;19)</f>
        <v>0</v>
      </c>
      <c r="AA832" s="90" t="b">
        <f>OR(MONTH(Taulukko1[[#This Row],[Alku PVM]] )&lt;=5,AND(MONTH(Taulukko1[[#This Row],[Alku PVM]] )=6,DAY(Taulukko1[[#This Row],[Alku PVM]] )&lt;20))</f>
        <v>1</v>
      </c>
      <c r="AB832" s="90" t="b">
        <f>OR(MONTH(Taulukko1[[#This Row],[Loppu PVM]])&lt;=5,AND(MONTH(Taulukko1[[#This Row],[Loppu PVM]] )=6,DAY(Taulukko1[[#This Row],[Loppu PVM]])&lt;20))</f>
        <v>1</v>
      </c>
      <c r="AC832" s="90" t="b">
        <f>OR(MONTH(Taulukko1[[#This Row],[Alku PVM]] )&lt;=3,AND(MONTH(Taulukko1[[#This Row],[Alku PVM]] )=3))</f>
        <v>1</v>
      </c>
      <c r="AD832" s="90" t="b">
        <f>OR(MONTH(Taulukko1[[#This Row],[Loppu PVM]] )&lt;=3,AND(MONTH(Taulukko1[[#This Row],[Loppu PVM]] )=3))</f>
        <v>0</v>
      </c>
      <c r="AE832" s="90" t="b">
        <f>OR(MONTH(Taulukko1[[#This Row],[Alku PVM]] )&lt;=9,AND(MONTH(Taulukko1[[#This Row],[Alku PVM]] )=9))</f>
        <v>1</v>
      </c>
      <c r="AF832" s="90" t="b">
        <f>OR(MONTH(Taulukko1[[#This Row],[Loppu PVM]])&lt;=9,AND(MONTH(Taulukko1[[#This Row],[Loppu PVM]] )=9))</f>
        <v>1</v>
      </c>
      <c r="AG832" s="90" t="b">
        <f>OR(MONTH(Taulukko1[[#This Row],[Alku PVM]] )&lt;=6,AND(MONTH(Taulukko1[[#This Row],[Alku PVM]] )=6))</f>
        <v>1</v>
      </c>
      <c r="AH832" s="90" t="b">
        <f>OR(MONTH(Taulukko1[[#This Row],[Loppu PVM]])&lt;=6,AND(MONTH(Taulukko1[[#This Row],[Loppu PVM]] )=6))</f>
        <v>1</v>
      </c>
    </row>
    <row r="833" spans="1:34" ht="12.75" customHeight="1">
      <c r="A833" s="21" t="s">
        <v>1947</v>
      </c>
      <c r="B833" s="23">
        <v>39875</v>
      </c>
      <c r="C833" s="21" t="s">
        <v>2550</v>
      </c>
      <c r="D833" s="24"/>
      <c r="E833" s="62">
        <v>160</v>
      </c>
      <c r="F833" s="23"/>
      <c r="G833" s="24"/>
      <c r="H833" s="16">
        <v>360</v>
      </c>
      <c r="I833" s="126" t="e">
        <f>INDEX('TOL2008'!B:B,MATCH(A833,'TOL2008'!A:A,0))</f>
        <v>#N/A</v>
      </c>
      <c r="J833" s="126" t="e">
        <f>INDEX(Pääluokka!$H$2:$H$100,MATCH(VALUE(LEFT(Taulukko1[[#This Row],[TOL2008]],2)),Pääluokka!$G$2:$G$100,0))</f>
        <v>#N/A</v>
      </c>
      <c r="K833" s="126" t="e">
        <f>INDEX(Pääluokka!$I$2:$I$100,MATCH(VALUE(LEFT(Taulukko1[[#This Row],[TOL2008]],2)),Pääluokka!$G$2:$G$100,0))</f>
        <v>#N/A</v>
      </c>
      <c r="L833" s="41" t="str">
        <f t="shared" si="120"/>
        <v>NA</v>
      </c>
      <c r="M833" s="43">
        <f t="shared" si="121"/>
        <v>39875</v>
      </c>
      <c r="N833" s="43">
        <f t="shared" si="122"/>
        <v>39926</v>
      </c>
      <c r="O833" s="43">
        <f t="shared" si="123"/>
        <v>39873</v>
      </c>
      <c r="P833" s="43">
        <f t="shared" si="124"/>
        <v>39904</v>
      </c>
      <c r="Q833" s="41">
        <f t="shared" si="125"/>
        <v>2009</v>
      </c>
      <c r="R833" s="41">
        <f t="shared" si="126"/>
        <v>2009</v>
      </c>
      <c r="S833" s="43" t="str">
        <f>YEAR(Taulukko1[[#This Row],[Alku KK]])&amp;"Q"&amp;ROUNDDOWN((MONTH(Taulukko1[[#This Row],[Alku KK]])-1)/3+1,0)</f>
        <v>2009Q1</v>
      </c>
      <c r="T833" s="43" t="str">
        <f>YEAR(Taulukko1[[#This Row],[Loppu KK]])&amp;"Q"&amp;ROUNDDOWN((MONTH(Taulukko1[[#This Row],[Loppu KK]])-1)/3+1,0)</f>
        <v>2009Q2</v>
      </c>
      <c r="U833" s="66">
        <f>IF(COUNT(Taulukko1[[#This Row],[Neuvottelujen alaiset ]])=1,Taulukko1[[#This Row],[Neuvottelujen alaiset ]],Taulukko1[[#This Row],[Vähennystarve]])</f>
        <v>360</v>
      </c>
      <c r="V833" s="44">
        <f t="shared" si="127"/>
        <v>0.44444444444444442</v>
      </c>
      <c r="W833" s="44" t="str">
        <f t="shared" si="128"/>
        <v>NA</v>
      </c>
      <c r="X833" s="44" t="str">
        <f t="shared" si="129"/>
        <v>NA</v>
      </c>
      <c r="Y833" s="90" t="b">
        <f>AND(MONTH(Taulukko1[[#This Row],[Alku PVM]] )=6,DAY(Taulukko1[[#This Row],[Alku PVM]] )&gt;19)</f>
        <v>0</v>
      </c>
      <c r="Z833" s="90" t="b">
        <f>AND(MONTH(Taulukko1[[#This Row],[Loppu PVM]] )=6,DAY(Taulukko1[[#This Row],[Loppu PVM]] )&gt;19)</f>
        <v>0</v>
      </c>
      <c r="AA833" s="90" t="b">
        <f>OR(MONTH(Taulukko1[[#This Row],[Alku PVM]] )&lt;=5,AND(MONTH(Taulukko1[[#This Row],[Alku PVM]] )=6,DAY(Taulukko1[[#This Row],[Alku PVM]] )&lt;20))</f>
        <v>1</v>
      </c>
      <c r="AB833" s="90" t="b">
        <f>OR(MONTH(Taulukko1[[#This Row],[Loppu PVM]])&lt;=5,AND(MONTH(Taulukko1[[#This Row],[Loppu PVM]] )=6,DAY(Taulukko1[[#This Row],[Loppu PVM]])&lt;20))</f>
        <v>1</v>
      </c>
      <c r="AC833" s="90" t="b">
        <f>OR(MONTH(Taulukko1[[#This Row],[Alku PVM]] )&lt;=3,AND(MONTH(Taulukko1[[#This Row],[Alku PVM]] )=3))</f>
        <v>1</v>
      </c>
      <c r="AD833" s="90" t="b">
        <f>OR(MONTH(Taulukko1[[#This Row],[Loppu PVM]] )&lt;=3,AND(MONTH(Taulukko1[[#This Row],[Loppu PVM]] )=3))</f>
        <v>0</v>
      </c>
      <c r="AE833" s="90" t="b">
        <f>OR(MONTH(Taulukko1[[#This Row],[Alku PVM]] )&lt;=9,AND(MONTH(Taulukko1[[#This Row],[Alku PVM]] )=9))</f>
        <v>1</v>
      </c>
      <c r="AF833" s="90" t="b">
        <f>OR(MONTH(Taulukko1[[#This Row],[Loppu PVM]])&lt;=9,AND(MONTH(Taulukko1[[#This Row],[Loppu PVM]] )=9))</f>
        <v>1</v>
      </c>
      <c r="AG833" s="90" t="b">
        <f>OR(MONTH(Taulukko1[[#This Row],[Alku PVM]] )&lt;=6,AND(MONTH(Taulukko1[[#This Row],[Alku PVM]] )=6))</f>
        <v>1</v>
      </c>
      <c r="AH833" s="90" t="b">
        <f>OR(MONTH(Taulukko1[[#This Row],[Loppu PVM]])&lt;=6,AND(MONTH(Taulukko1[[#This Row],[Loppu PVM]] )=6))</f>
        <v>1</v>
      </c>
    </row>
    <row r="834" spans="1:34" ht="12.75" customHeight="1">
      <c r="A834" s="21" t="s">
        <v>2517</v>
      </c>
      <c r="B834" s="23">
        <v>39875</v>
      </c>
      <c r="C834" s="21" t="s">
        <v>2516</v>
      </c>
      <c r="D834" s="24"/>
      <c r="F834" s="23"/>
      <c r="G834" s="24"/>
      <c r="H834" s="22">
        <v>60</v>
      </c>
      <c r="I834" s="126" t="e">
        <f>INDEX('TOL2008'!B:B,MATCH(A834,'TOL2008'!A:A,0))</f>
        <v>#N/A</v>
      </c>
      <c r="J834" s="126" t="e">
        <f>INDEX(Pääluokka!$H$2:$H$100,MATCH(VALUE(LEFT(Taulukko1[[#This Row],[TOL2008]],2)),Pääluokka!$G$2:$G$100,0))</f>
        <v>#N/A</v>
      </c>
      <c r="K834" s="126" t="e">
        <f>INDEX(Pääluokka!$I$2:$I$100,MATCH(VALUE(LEFT(Taulukko1[[#This Row],[TOL2008]],2)),Pääluokka!$G$2:$G$100,0))</f>
        <v>#N/A</v>
      </c>
      <c r="L834" s="41" t="str">
        <f t="shared" si="120"/>
        <v>NA</v>
      </c>
      <c r="M834" s="43">
        <f t="shared" si="121"/>
        <v>39875</v>
      </c>
      <c r="N834" s="43">
        <f t="shared" si="122"/>
        <v>39926</v>
      </c>
      <c r="O834" s="43">
        <f t="shared" si="123"/>
        <v>39873</v>
      </c>
      <c r="P834" s="43">
        <f t="shared" si="124"/>
        <v>39904</v>
      </c>
      <c r="Q834" s="41">
        <f t="shared" si="125"/>
        <v>2009</v>
      </c>
      <c r="R834" s="41">
        <f t="shared" si="126"/>
        <v>2009</v>
      </c>
      <c r="S834" s="43" t="str">
        <f>YEAR(Taulukko1[[#This Row],[Alku KK]])&amp;"Q"&amp;ROUNDDOWN((MONTH(Taulukko1[[#This Row],[Alku KK]])-1)/3+1,0)</f>
        <v>2009Q1</v>
      </c>
      <c r="T834" s="43" t="str">
        <f>YEAR(Taulukko1[[#This Row],[Loppu KK]])&amp;"Q"&amp;ROUNDDOWN((MONTH(Taulukko1[[#This Row],[Loppu KK]])-1)/3+1,0)</f>
        <v>2009Q2</v>
      </c>
      <c r="U834" s="66">
        <f>IF(COUNT(Taulukko1[[#This Row],[Neuvottelujen alaiset ]])=1,Taulukko1[[#This Row],[Neuvottelujen alaiset ]],Taulukko1[[#This Row],[Vähennystarve]])</f>
        <v>60</v>
      </c>
      <c r="V834" s="44" t="str">
        <f t="shared" si="127"/>
        <v>NA</v>
      </c>
      <c r="W834" s="44" t="str">
        <f t="shared" si="128"/>
        <v>NA</v>
      </c>
      <c r="X834" s="44" t="str">
        <f t="shared" si="129"/>
        <v>NA</v>
      </c>
      <c r="Y834" s="90" t="b">
        <f>AND(MONTH(Taulukko1[[#This Row],[Alku PVM]] )=6,DAY(Taulukko1[[#This Row],[Alku PVM]] )&gt;19)</f>
        <v>0</v>
      </c>
      <c r="Z834" s="90" t="b">
        <f>AND(MONTH(Taulukko1[[#This Row],[Loppu PVM]] )=6,DAY(Taulukko1[[#This Row],[Loppu PVM]] )&gt;19)</f>
        <v>0</v>
      </c>
      <c r="AA834" s="90" t="b">
        <f>OR(MONTH(Taulukko1[[#This Row],[Alku PVM]] )&lt;=5,AND(MONTH(Taulukko1[[#This Row],[Alku PVM]] )=6,DAY(Taulukko1[[#This Row],[Alku PVM]] )&lt;20))</f>
        <v>1</v>
      </c>
      <c r="AB834" s="90" t="b">
        <f>OR(MONTH(Taulukko1[[#This Row],[Loppu PVM]])&lt;=5,AND(MONTH(Taulukko1[[#This Row],[Loppu PVM]] )=6,DAY(Taulukko1[[#This Row],[Loppu PVM]])&lt;20))</f>
        <v>1</v>
      </c>
      <c r="AC834" s="90" t="b">
        <f>OR(MONTH(Taulukko1[[#This Row],[Alku PVM]] )&lt;=3,AND(MONTH(Taulukko1[[#This Row],[Alku PVM]] )=3))</f>
        <v>1</v>
      </c>
      <c r="AD834" s="90" t="b">
        <f>OR(MONTH(Taulukko1[[#This Row],[Loppu PVM]] )&lt;=3,AND(MONTH(Taulukko1[[#This Row],[Loppu PVM]] )=3))</f>
        <v>0</v>
      </c>
      <c r="AE834" s="90" t="b">
        <f>OR(MONTH(Taulukko1[[#This Row],[Alku PVM]] )&lt;=9,AND(MONTH(Taulukko1[[#This Row],[Alku PVM]] )=9))</f>
        <v>1</v>
      </c>
      <c r="AF834" s="90" t="b">
        <f>OR(MONTH(Taulukko1[[#This Row],[Loppu PVM]])&lt;=9,AND(MONTH(Taulukko1[[#This Row],[Loppu PVM]] )=9))</f>
        <v>1</v>
      </c>
      <c r="AG834" s="90" t="b">
        <f>OR(MONTH(Taulukko1[[#This Row],[Alku PVM]] )&lt;=6,AND(MONTH(Taulukko1[[#This Row],[Alku PVM]] )=6))</f>
        <v>1</v>
      </c>
      <c r="AH834" s="90" t="b">
        <f>OR(MONTH(Taulukko1[[#This Row],[Loppu PVM]])&lt;=6,AND(MONTH(Taulukko1[[#This Row],[Loppu PVM]] )=6))</f>
        <v>1</v>
      </c>
    </row>
    <row r="835" spans="1:34" ht="12.75" customHeight="1">
      <c r="A835" s="21" t="s">
        <v>2381</v>
      </c>
      <c r="B835" s="23">
        <v>39875</v>
      </c>
      <c r="C835" s="21" t="s">
        <v>2383</v>
      </c>
      <c r="D835" s="24"/>
      <c r="E835" s="62">
        <v>59</v>
      </c>
      <c r="F835" s="23"/>
      <c r="G835" s="24"/>
      <c r="H835" s="16">
        <v>59</v>
      </c>
      <c r="I835" s="126">
        <f>INDEX('TOL2008'!B:B,MATCH(A835,'TOL2008'!A:A,0))</f>
        <v>47192</v>
      </c>
      <c r="J835" s="126" t="str">
        <f>INDEX(Pääluokka!$H$2:$H$100,MATCH(VALUE(LEFT(Taulukko1[[#This Row],[TOL2008]],2)),Pääluokka!$G$2:$G$100,0))</f>
        <v>Tukku- ja vähittäiskauppa; moottoriajoneuvojen ja moottoripyörien korjaus</v>
      </c>
      <c r="K835" s="126" t="str">
        <f>INDEX(Pääluokka!$I$2:$I$100,MATCH(VALUE(LEFT(Taulukko1[[#This Row],[TOL2008]],2)),Pääluokka!$G$2:$G$100,0))</f>
        <v>Palvelualat (G-N, R, S)</v>
      </c>
      <c r="L835" s="41" t="str">
        <f t="shared" ref="L835:L898" si="130">IFERROR(IF(AND(ISNUMBER(B835),ISNUMBER(F835),F835&gt;B835),F835-B835,"NA"),"NA")</f>
        <v>NA</v>
      </c>
      <c r="M835" s="43">
        <f t="shared" ref="M835:M898" si="131">IF(ISNUMBER(B835),B835,IF(ISNUMBER(F835),F835-$L$1,"NA"))</f>
        <v>39875</v>
      </c>
      <c r="N835" s="43">
        <f t="shared" ref="N835:N898" si="132">IF(ISNUMBER(F835),F835,IF(ISNUMBER(B835),B835+$L$1,"NA"))</f>
        <v>39926</v>
      </c>
      <c r="O835" s="43">
        <f t="shared" ref="O835:O898" si="133">IFERROR(DATE(YEAR(M835),MONTH(M835),1),"NA")</f>
        <v>39873</v>
      </c>
      <c r="P835" s="43">
        <f t="shared" ref="P835:P898" si="134">IFERROR(DATE(YEAR(N835),MONTH(N835),1),"NA")</f>
        <v>39904</v>
      </c>
      <c r="Q835" s="41">
        <f t="shared" ref="Q835:Q898" si="135">IFERROR(YEAR(O835),"NA")</f>
        <v>2009</v>
      </c>
      <c r="R835" s="41">
        <f t="shared" ref="R835:R898" si="136">IFERROR(YEAR(P835),"NA")</f>
        <v>2009</v>
      </c>
      <c r="S835" s="43" t="str">
        <f>YEAR(Taulukko1[[#This Row],[Alku KK]])&amp;"Q"&amp;ROUNDDOWN((MONTH(Taulukko1[[#This Row],[Alku KK]])-1)/3+1,0)</f>
        <v>2009Q1</v>
      </c>
      <c r="T835" s="43" t="str">
        <f>YEAR(Taulukko1[[#This Row],[Loppu KK]])&amp;"Q"&amp;ROUNDDOWN((MONTH(Taulukko1[[#This Row],[Loppu KK]])-1)/3+1,0)</f>
        <v>2009Q2</v>
      </c>
      <c r="U835" s="66">
        <f>IF(COUNT(Taulukko1[[#This Row],[Neuvottelujen alaiset ]])=1,Taulukko1[[#This Row],[Neuvottelujen alaiset ]],Taulukko1[[#This Row],[Vähennystarve]])</f>
        <v>59</v>
      </c>
      <c r="V835" s="44">
        <f t="shared" ref="V835:V898" si="137">IF(AND(ISNUMBER(E835),ISNUMBER(H835)),E835/H835,"NA")</f>
        <v>1</v>
      </c>
      <c r="W835" s="44" t="str">
        <f t="shared" ref="W835:W898" si="138">IF(AND(ISNUMBER(G835),ISNUMBER(H835)),G835/H835,"NA")</f>
        <v>NA</v>
      </c>
      <c r="X835" s="44" t="str">
        <f t="shared" ref="X835:X898" si="139">IF(AND(ISNUMBER(G835),ISNUMBER(E835)),G835/E835,"NA")</f>
        <v>NA</v>
      </c>
      <c r="Y835" s="90" t="b">
        <f>AND(MONTH(Taulukko1[[#This Row],[Alku PVM]] )=6,DAY(Taulukko1[[#This Row],[Alku PVM]] )&gt;19)</f>
        <v>0</v>
      </c>
      <c r="Z835" s="90" t="b">
        <f>AND(MONTH(Taulukko1[[#This Row],[Loppu PVM]] )=6,DAY(Taulukko1[[#This Row],[Loppu PVM]] )&gt;19)</f>
        <v>0</v>
      </c>
      <c r="AA835" s="90" t="b">
        <f>OR(MONTH(Taulukko1[[#This Row],[Alku PVM]] )&lt;=5,AND(MONTH(Taulukko1[[#This Row],[Alku PVM]] )=6,DAY(Taulukko1[[#This Row],[Alku PVM]] )&lt;20))</f>
        <v>1</v>
      </c>
      <c r="AB835" s="90" t="b">
        <f>OR(MONTH(Taulukko1[[#This Row],[Loppu PVM]])&lt;=5,AND(MONTH(Taulukko1[[#This Row],[Loppu PVM]] )=6,DAY(Taulukko1[[#This Row],[Loppu PVM]])&lt;20))</f>
        <v>1</v>
      </c>
      <c r="AC835" s="90" t="b">
        <f>OR(MONTH(Taulukko1[[#This Row],[Alku PVM]] )&lt;=3,AND(MONTH(Taulukko1[[#This Row],[Alku PVM]] )=3))</f>
        <v>1</v>
      </c>
      <c r="AD835" s="90" t="b">
        <f>OR(MONTH(Taulukko1[[#This Row],[Loppu PVM]] )&lt;=3,AND(MONTH(Taulukko1[[#This Row],[Loppu PVM]] )=3))</f>
        <v>0</v>
      </c>
      <c r="AE835" s="90" t="b">
        <f>OR(MONTH(Taulukko1[[#This Row],[Alku PVM]] )&lt;=9,AND(MONTH(Taulukko1[[#This Row],[Alku PVM]] )=9))</f>
        <v>1</v>
      </c>
      <c r="AF835" s="90" t="b">
        <f>OR(MONTH(Taulukko1[[#This Row],[Loppu PVM]])&lt;=9,AND(MONTH(Taulukko1[[#This Row],[Loppu PVM]] )=9))</f>
        <v>1</v>
      </c>
      <c r="AG835" s="90" t="b">
        <f>OR(MONTH(Taulukko1[[#This Row],[Alku PVM]] )&lt;=6,AND(MONTH(Taulukko1[[#This Row],[Alku PVM]] )=6))</f>
        <v>1</v>
      </c>
      <c r="AH835" s="90" t="b">
        <f>OR(MONTH(Taulukko1[[#This Row],[Loppu PVM]])&lt;=6,AND(MONTH(Taulukko1[[#This Row],[Loppu PVM]] )=6))</f>
        <v>1</v>
      </c>
    </row>
    <row r="836" spans="1:34" ht="12.75" customHeight="1">
      <c r="A836" s="21" t="s">
        <v>2433</v>
      </c>
      <c r="B836" s="23">
        <v>39876</v>
      </c>
      <c r="C836" s="21" t="s">
        <v>2432</v>
      </c>
      <c r="D836" s="24"/>
      <c r="F836" s="23">
        <v>39941</v>
      </c>
      <c r="G836" s="24">
        <v>2</v>
      </c>
      <c r="H836" s="22">
        <v>100</v>
      </c>
      <c r="I836" s="126" t="e">
        <f>INDEX('TOL2008'!B:B,MATCH(A836,'TOL2008'!A:A,0))</f>
        <v>#N/A</v>
      </c>
      <c r="J836" s="126" t="e">
        <f>INDEX(Pääluokka!$H$2:$H$100,MATCH(VALUE(LEFT(Taulukko1[[#This Row],[TOL2008]],2)),Pääluokka!$G$2:$G$100,0))</f>
        <v>#N/A</v>
      </c>
      <c r="K836" s="126" t="e">
        <f>INDEX(Pääluokka!$I$2:$I$100,MATCH(VALUE(LEFT(Taulukko1[[#This Row],[TOL2008]],2)),Pääluokka!$G$2:$G$100,0))</f>
        <v>#N/A</v>
      </c>
      <c r="L836" s="41">
        <f t="shared" si="130"/>
        <v>65</v>
      </c>
      <c r="M836" s="43">
        <f t="shared" si="131"/>
        <v>39876</v>
      </c>
      <c r="N836" s="43">
        <f t="shared" si="132"/>
        <v>39941</v>
      </c>
      <c r="O836" s="43">
        <f t="shared" si="133"/>
        <v>39873</v>
      </c>
      <c r="P836" s="43">
        <f t="shared" si="134"/>
        <v>39934</v>
      </c>
      <c r="Q836" s="41">
        <f t="shared" si="135"/>
        <v>2009</v>
      </c>
      <c r="R836" s="41">
        <f t="shared" si="136"/>
        <v>2009</v>
      </c>
      <c r="S836" s="43" t="str">
        <f>YEAR(Taulukko1[[#This Row],[Alku KK]])&amp;"Q"&amp;ROUNDDOWN((MONTH(Taulukko1[[#This Row],[Alku KK]])-1)/3+1,0)</f>
        <v>2009Q1</v>
      </c>
      <c r="T836" s="43" t="str">
        <f>YEAR(Taulukko1[[#This Row],[Loppu KK]])&amp;"Q"&amp;ROUNDDOWN((MONTH(Taulukko1[[#This Row],[Loppu KK]])-1)/3+1,0)</f>
        <v>2009Q2</v>
      </c>
      <c r="U836" s="66">
        <f>IF(COUNT(Taulukko1[[#This Row],[Neuvottelujen alaiset ]])=1,Taulukko1[[#This Row],[Neuvottelujen alaiset ]],Taulukko1[[#This Row],[Vähennystarve]])</f>
        <v>100</v>
      </c>
      <c r="V836" s="44" t="str">
        <f t="shared" si="137"/>
        <v>NA</v>
      </c>
      <c r="W836" s="44">
        <f t="shared" si="138"/>
        <v>0.02</v>
      </c>
      <c r="X836" s="44" t="str">
        <f t="shared" si="139"/>
        <v>NA</v>
      </c>
      <c r="Y836" s="90" t="b">
        <f>AND(MONTH(Taulukko1[[#This Row],[Alku PVM]] )=6,DAY(Taulukko1[[#This Row],[Alku PVM]] )&gt;19)</f>
        <v>0</v>
      </c>
      <c r="Z836" s="90" t="b">
        <f>AND(MONTH(Taulukko1[[#This Row],[Loppu PVM]] )=6,DAY(Taulukko1[[#This Row],[Loppu PVM]] )&gt;19)</f>
        <v>0</v>
      </c>
      <c r="AA836" s="90" t="b">
        <f>OR(MONTH(Taulukko1[[#This Row],[Alku PVM]] )&lt;=5,AND(MONTH(Taulukko1[[#This Row],[Alku PVM]] )=6,DAY(Taulukko1[[#This Row],[Alku PVM]] )&lt;20))</f>
        <v>1</v>
      </c>
      <c r="AB836" s="90" t="b">
        <f>OR(MONTH(Taulukko1[[#This Row],[Loppu PVM]])&lt;=5,AND(MONTH(Taulukko1[[#This Row],[Loppu PVM]] )=6,DAY(Taulukko1[[#This Row],[Loppu PVM]])&lt;20))</f>
        <v>1</v>
      </c>
      <c r="AC836" s="90" t="b">
        <f>OR(MONTH(Taulukko1[[#This Row],[Alku PVM]] )&lt;=3,AND(MONTH(Taulukko1[[#This Row],[Alku PVM]] )=3))</f>
        <v>1</v>
      </c>
      <c r="AD836" s="90" t="b">
        <f>OR(MONTH(Taulukko1[[#This Row],[Loppu PVM]] )&lt;=3,AND(MONTH(Taulukko1[[#This Row],[Loppu PVM]] )=3))</f>
        <v>0</v>
      </c>
      <c r="AE836" s="90" t="b">
        <f>OR(MONTH(Taulukko1[[#This Row],[Alku PVM]] )&lt;=9,AND(MONTH(Taulukko1[[#This Row],[Alku PVM]] )=9))</f>
        <v>1</v>
      </c>
      <c r="AF836" s="90" t="b">
        <f>OR(MONTH(Taulukko1[[#This Row],[Loppu PVM]])&lt;=9,AND(MONTH(Taulukko1[[#This Row],[Loppu PVM]] )=9))</f>
        <v>1</v>
      </c>
      <c r="AG836" s="90" t="b">
        <f>OR(MONTH(Taulukko1[[#This Row],[Alku PVM]] )&lt;=6,AND(MONTH(Taulukko1[[#This Row],[Alku PVM]] )=6))</f>
        <v>1</v>
      </c>
      <c r="AH836" s="90" t="b">
        <f>OR(MONTH(Taulukko1[[#This Row],[Loppu PVM]])&lt;=6,AND(MONTH(Taulukko1[[#This Row],[Loppu PVM]] )=6))</f>
        <v>1</v>
      </c>
    </row>
    <row r="837" spans="1:34" ht="12.75" customHeight="1">
      <c r="A837" t="s">
        <v>2250</v>
      </c>
      <c r="B837" s="23">
        <v>39876</v>
      </c>
      <c r="C837" t="s">
        <v>2251</v>
      </c>
      <c r="E837" s="62">
        <v>50</v>
      </c>
      <c r="F837" s="4">
        <v>39942</v>
      </c>
      <c r="G837" s="5">
        <v>24</v>
      </c>
      <c r="H837" s="16">
        <v>50</v>
      </c>
      <c r="I837" s="126" t="e">
        <f>INDEX('TOL2008'!B:B,MATCH(A837,'TOL2008'!A:A,0))</f>
        <v>#N/A</v>
      </c>
      <c r="J837" s="126" t="e">
        <f>INDEX(Pääluokka!$H$2:$H$100,MATCH(VALUE(LEFT(Taulukko1[[#This Row],[TOL2008]],2)),Pääluokka!$G$2:$G$100,0))</f>
        <v>#N/A</v>
      </c>
      <c r="K837" s="126" t="e">
        <f>INDEX(Pääluokka!$I$2:$I$100,MATCH(VALUE(LEFT(Taulukko1[[#This Row],[TOL2008]],2)),Pääluokka!$G$2:$G$100,0))</f>
        <v>#N/A</v>
      </c>
      <c r="L837" s="41">
        <f t="shared" si="130"/>
        <v>66</v>
      </c>
      <c r="M837" s="43">
        <f t="shared" si="131"/>
        <v>39876</v>
      </c>
      <c r="N837" s="43">
        <f t="shared" si="132"/>
        <v>39942</v>
      </c>
      <c r="O837" s="43">
        <f t="shared" si="133"/>
        <v>39873</v>
      </c>
      <c r="P837" s="43">
        <f t="shared" si="134"/>
        <v>39934</v>
      </c>
      <c r="Q837" s="41">
        <f t="shared" si="135"/>
        <v>2009</v>
      </c>
      <c r="R837" s="41">
        <f t="shared" si="136"/>
        <v>2009</v>
      </c>
      <c r="S837" s="43" t="str">
        <f>YEAR(Taulukko1[[#This Row],[Alku KK]])&amp;"Q"&amp;ROUNDDOWN((MONTH(Taulukko1[[#This Row],[Alku KK]])-1)/3+1,0)</f>
        <v>2009Q1</v>
      </c>
      <c r="T837" s="43" t="str">
        <f>YEAR(Taulukko1[[#This Row],[Loppu KK]])&amp;"Q"&amp;ROUNDDOWN((MONTH(Taulukko1[[#This Row],[Loppu KK]])-1)/3+1,0)</f>
        <v>2009Q2</v>
      </c>
      <c r="U837" s="66">
        <f>IF(COUNT(Taulukko1[[#This Row],[Neuvottelujen alaiset ]])=1,Taulukko1[[#This Row],[Neuvottelujen alaiset ]],Taulukko1[[#This Row],[Vähennystarve]])</f>
        <v>50</v>
      </c>
      <c r="V837" s="44">
        <f t="shared" si="137"/>
        <v>1</v>
      </c>
      <c r="W837" s="44">
        <f t="shared" si="138"/>
        <v>0.48</v>
      </c>
      <c r="X837" s="44">
        <f t="shared" si="139"/>
        <v>0.48</v>
      </c>
      <c r="Y837" s="90" t="b">
        <f>AND(MONTH(Taulukko1[[#This Row],[Alku PVM]] )=6,DAY(Taulukko1[[#This Row],[Alku PVM]] )&gt;19)</f>
        <v>0</v>
      </c>
      <c r="Z837" s="90" t="b">
        <f>AND(MONTH(Taulukko1[[#This Row],[Loppu PVM]] )=6,DAY(Taulukko1[[#This Row],[Loppu PVM]] )&gt;19)</f>
        <v>0</v>
      </c>
      <c r="AA837" s="90" t="b">
        <f>OR(MONTH(Taulukko1[[#This Row],[Alku PVM]] )&lt;=5,AND(MONTH(Taulukko1[[#This Row],[Alku PVM]] )=6,DAY(Taulukko1[[#This Row],[Alku PVM]] )&lt;20))</f>
        <v>1</v>
      </c>
      <c r="AB837" s="90" t="b">
        <f>OR(MONTH(Taulukko1[[#This Row],[Loppu PVM]])&lt;=5,AND(MONTH(Taulukko1[[#This Row],[Loppu PVM]] )=6,DAY(Taulukko1[[#This Row],[Loppu PVM]])&lt;20))</f>
        <v>1</v>
      </c>
      <c r="AC837" s="90" t="b">
        <f>OR(MONTH(Taulukko1[[#This Row],[Alku PVM]] )&lt;=3,AND(MONTH(Taulukko1[[#This Row],[Alku PVM]] )=3))</f>
        <v>1</v>
      </c>
      <c r="AD837" s="90" t="b">
        <f>OR(MONTH(Taulukko1[[#This Row],[Loppu PVM]] )&lt;=3,AND(MONTH(Taulukko1[[#This Row],[Loppu PVM]] )=3))</f>
        <v>0</v>
      </c>
      <c r="AE837" s="90" t="b">
        <f>OR(MONTH(Taulukko1[[#This Row],[Alku PVM]] )&lt;=9,AND(MONTH(Taulukko1[[#This Row],[Alku PVM]] )=9))</f>
        <v>1</v>
      </c>
      <c r="AF837" s="90" t="b">
        <f>OR(MONTH(Taulukko1[[#This Row],[Loppu PVM]])&lt;=9,AND(MONTH(Taulukko1[[#This Row],[Loppu PVM]] )=9))</f>
        <v>1</v>
      </c>
      <c r="AG837" s="90" t="b">
        <f>OR(MONTH(Taulukko1[[#This Row],[Alku PVM]] )&lt;=6,AND(MONTH(Taulukko1[[#This Row],[Alku PVM]] )=6))</f>
        <v>1</v>
      </c>
      <c r="AH837" s="90" t="b">
        <f>OR(MONTH(Taulukko1[[#This Row],[Loppu PVM]])&lt;=6,AND(MONTH(Taulukko1[[#This Row],[Loppu PVM]] )=6))</f>
        <v>1</v>
      </c>
    </row>
    <row r="838" spans="1:34" ht="12.75" customHeight="1">
      <c r="A838" t="s">
        <v>2901</v>
      </c>
      <c r="B838" s="23">
        <v>39878</v>
      </c>
      <c r="C838" t="s">
        <v>2900</v>
      </c>
      <c r="E838" s="62">
        <v>31</v>
      </c>
      <c r="F838" s="4"/>
      <c r="G838" s="5"/>
      <c r="H838" s="16">
        <v>31</v>
      </c>
      <c r="I838" s="126" t="e">
        <f>INDEX('TOL2008'!B:B,MATCH(A838,'TOL2008'!A:A,0))</f>
        <v>#N/A</v>
      </c>
      <c r="J838" s="126" t="e">
        <f>INDEX(Pääluokka!$H$2:$H$100,MATCH(VALUE(LEFT(Taulukko1[[#This Row],[TOL2008]],2)),Pääluokka!$G$2:$G$100,0))</f>
        <v>#N/A</v>
      </c>
      <c r="K838" s="126" t="e">
        <f>INDEX(Pääluokka!$I$2:$I$100,MATCH(VALUE(LEFT(Taulukko1[[#This Row],[TOL2008]],2)),Pääluokka!$G$2:$G$100,0))</f>
        <v>#N/A</v>
      </c>
      <c r="L838" s="41" t="str">
        <f t="shared" si="130"/>
        <v>NA</v>
      </c>
      <c r="M838" s="43">
        <f t="shared" si="131"/>
        <v>39878</v>
      </c>
      <c r="N838" s="43">
        <f t="shared" si="132"/>
        <v>39929</v>
      </c>
      <c r="O838" s="43">
        <f t="shared" si="133"/>
        <v>39873</v>
      </c>
      <c r="P838" s="43">
        <f t="shared" si="134"/>
        <v>39904</v>
      </c>
      <c r="Q838" s="41">
        <f t="shared" si="135"/>
        <v>2009</v>
      </c>
      <c r="R838" s="41">
        <f t="shared" si="136"/>
        <v>2009</v>
      </c>
      <c r="S838" s="43" t="str">
        <f>YEAR(Taulukko1[[#This Row],[Alku KK]])&amp;"Q"&amp;ROUNDDOWN((MONTH(Taulukko1[[#This Row],[Alku KK]])-1)/3+1,0)</f>
        <v>2009Q1</v>
      </c>
      <c r="T838" s="43" t="str">
        <f>YEAR(Taulukko1[[#This Row],[Loppu KK]])&amp;"Q"&amp;ROUNDDOWN((MONTH(Taulukko1[[#This Row],[Loppu KK]])-1)/3+1,0)</f>
        <v>2009Q2</v>
      </c>
      <c r="U838" s="66">
        <f>IF(COUNT(Taulukko1[[#This Row],[Neuvottelujen alaiset ]])=1,Taulukko1[[#This Row],[Neuvottelujen alaiset ]],Taulukko1[[#This Row],[Vähennystarve]])</f>
        <v>31</v>
      </c>
      <c r="V838" s="44">
        <f t="shared" si="137"/>
        <v>1</v>
      </c>
      <c r="W838" s="44" t="str">
        <f t="shared" si="138"/>
        <v>NA</v>
      </c>
      <c r="X838" s="44" t="str">
        <f t="shared" si="139"/>
        <v>NA</v>
      </c>
      <c r="Y838" s="90" t="b">
        <f>AND(MONTH(Taulukko1[[#This Row],[Alku PVM]] )=6,DAY(Taulukko1[[#This Row],[Alku PVM]] )&gt;19)</f>
        <v>0</v>
      </c>
      <c r="Z838" s="90" t="b">
        <f>AND(MONTH(Taulukko1[[#This Row],[Loppu PVM]] )=6,DAY(Taulukko1[[#This Row],[Loppu PVM]] )&gt;19)</f>
        <v>0</v>
      </c>
      <c r="AA838" s="90" t="b">
        <f>OR(MONTH(Taulukko1[[#This Row],[Alku PVM]] )&lt;=5,AND(MONTH(Taulukko1[[#This Row],[Alku PVM]] )=6,DAY(Taulukko1[[#This Row],[Alku PVM]] )&lt;20))</f>
        <v>1</v>
      </c>
      <c r="AB838" s="90" t="b">
        <f>OR(MONTH(Taulukko1[[#This Row],[Loppu PVM]])&lt;=5,AND(MONTH(Taulukko1[[#This Row],[Loppu PVM]] )=6,DAY(Taulukko1[[#This Row],[Loppu PVM]])&lt;20))</f>
        <v>1</v>
      </c>
      <c r="AC838" s="90" t="b">
        <f>OR(MONTH(Taulukko1[[#This Row],[Alku PVM]] )&lt;=3,AND(MONTH(Taulukko1[[#This Row],[Alku PVM]] )=3))</f>
        <v>1</v>
      </c>
      <c r="AD838" s="90" t="b">
        <f>OR(MONTH(Taulukko1[[#This Row],[Loppu PVM]] )&lt;=3,AND(MONTH(Taulukko1[[#This Row],[Loppu PVM]] )=3))</f>
        <v>0</v>
      </c>
      <c r="AE838" s="90" t="b">
        <f>OR(MONTH(Taulukko1[[#This Row],[Alku PVM]] )&lt;=9,AND(MONTH(Taulukko1[[#This Row],[Alku PVM]] )=9))</f>
        <v>1</v>
      </c>
      <c r="AF838" s="90" t="b">
        <f>OR(MONTH(Taulukko1[[#This Row],[Loppu PVM]])&lt;=9,AND(MONTH(Taulukko1[[#This Row],[Loppu PVM]] )=9))</f>
        <v>1</v>
      </c>
      <c r="AG838" s="90" t="b">
        <f>OR(MONTH(Taulukko1[[#This Row],[Alku PVM]] )&lt;=6,AND(MONTH(Taulukko1[[#This Row],[Alku PVM]] )=6))</f>
        <v>1</v>
      </c>
      <c r="AH838" s="90" t="b">
        <f>OR(MONTH(Taulukko1[[#This Row],[Loppu PVM]])&lt;=6,AND(MONTH(Taulukko1[[#This Row],[Loppu PVM]] )=6))</f>
        <v>1</v>
      </c>
    </row>
    <row r="839" spans="1:34" ht="12.75" customHeight="1">
      <c r="A839" t="s">
        <v>2567</v>
      </c>
      <c r="B839" s="23">
        <v>39878</v>
      </c>
      <c r="C839" t="s">
        <v>2566</v>
      </c>
      <c r="E839" s="62">
        <v>168</v>
      </c>
      <c r="F839" s="4">
        <v>39931</v>
      </c>
      <c r="G839" s="5">
        <v>158</v>
      </c>
      <c r="H839" s="22">
        <v>168</v>
      </c>
      <c r="I839" s="126" t="e">
        <f>INDEX('TOL2008'!B:B,MATCH(A839,'TOL2008'!A:A,0))</f>
        <v>#N/A</v>
      </c>
      <c r="J839" s="126" t="e">
        <f>INDEX(Pääluokka!$H$2:$H$100,MATCH(VALUE(LEFT(Taulukko1[[#This Row],[TOL2008]],2)),Pääluokka!$G$2:$G$100,0))</f>
        <v>#N/A</v>
      </c>
      <c r="K839" s="126" t="e">
        <f>INDEX(Pääluokka!$I$2:$I$100,MATCH(VALUE(LEFT(Taulukko1[[#This Row],[TOL2008]],2)),Pääluokka!$G$2:$G$100,0))</f>
        <v>#N/A</v>
      </c>
      <c r="L839" s="41">
        <f t="shared" si="130"/>
        <v>53</v>
      </c>
      <c r="M839" s="43">
        <f t="shared" si="131"/>
        <v>39878</v>
      </c>
      <c r="N839" s="43">
        <f t="shared" si="132"/>
        <v>39931</v>
      </c>
      <c r="O839" s="43">
        <f t="shared" si="133"/>
        <v>39873</v>
      </c>
      <c r="P839" s="43">
        <f t="shared" si="134"/>
        <v>39904</v>
      </c>
      <c r="Q839" s="41">
        <f t="shared" si="135"/>
        <v>2009</v>
      </c>
      <c r="R839" s="41">
        <f t="shared" si="136"/>
        <v>2009</v>
      </c>
      <c r="S839" s="43" t="str">
        <f>YEAR(Taulukko1[[#This Row],[Alku KK]])&amp;"Q"&amp;ROUNDDOWN((MONTH(Taulukko1[[#This Row],[Alku KK]])-1)/3+1,0)</f>
        <v>2009Q1</v>
      </c>
      <c r="T839" s="43" t="str">
        <f>YEAR(Taulukko1[[#This Row],[Loppu KK]])&amp;"Q"&amp;ROUNDDOWN((MONTH(Taulukko1[[#This Row],[Loppu KK]])-1)/3+1,0)</f>
        <v>2009Q2</v>
      </c>
      <c r="U839" s="66">
        <f>IF(COUNT(Taulukko1[[#This Row],[Neuvottelujen alaiset ]])=1,Taulukko1[[#This Row],[Neuvottelujen alaiset ]],Taulukko1[[#This Row],[Vähennystarve]])</f>
        <v>168</v>
      </c>
      <c r="V839" s="44">
        <f t="shared" si="137"/>
        <v>1</v>
      </c>
      <c r="W839" s="44">
        <f t="shared" si="138"/>
        <v>0.94047619047619047</v>
      </c>
      <c r="X839" s="44">
        <f t="shared" si="139"/>
        <v>0.94047619047619047</v>
      </c>
      <c r="Y839" s="90" t="b">
        <f>AND(MONTH(Taulukko1[[#This Row],[Alku PVM]] )=6,DAY(Taulukko1[[#This Row],[Alku PVM]] )&gt;19)</f>
        <v>0</v>
      </c>
      <c r="Z839" s="90" t="b">
        <f>AND(MONTH(Taulukko1[[#This Row],[Loppu PVM]] )=6,DAY(Taulukko1[[#This Row],[Loppu PVM]] )&gt;19)</f>
        <v>0</v>
      </c>
      <c r="AA839" s="90" t="b">
        <f>OR(MONTH(Taulukko1[[#This Row],[Alku PVM]] )&lt;=5,AND(MONTH(Taulukko1[[#This Row],[Alku PVM]] )=6,DAY(Taulukko1[[#This Row],[Alku PVM]] )&lt;20))</f>
        <v>1</v>
      </c>
      <c r="AB839" s="90" t="b">
        <f>OR(MONTH(Taulukko1[[#This Row],[Loppu PVM]])&lt;=5,AND(MONTH(Taulukko1[[#This Row],[Loppu PVM]] )=6,DAY(Taulukko1[[#This Row],[Loppu PVM]])&lt;20))</f>
        <v>1</v>
      </c>
      <c r="AC839" s="90" t="b">
        <f>OR(MONTH(Taulukko1[[#This Row],[Alku PVM]] )&lt;=3,AND(MONTH(Taulukko1[[#This Row],[Alku PVM]] )=3))</f>
        <v>1</v>
      </c>
      <c r="AD839" s="90" t="b">
        <f>OR(MONTH(Taulukko1[[#This Row],[Loppu PVM]] )&lt;=3,AND(MONTH(Taulukko1[[#This Row],[Loppu PVM]] )=3))</f>
        <v>0</v>
      </c>
      <c r="AE839" s="90" t="b">
        <f>OR(MONTH(Taulukko1[[#This Row],[Alku PVM]] )&lt;=9,AND(MONTH(Taulukko1[[#This Row],[Alku PVM]] )=9))</f>
        <v>1</v>
      </c>
      <c r="AF839" s="90" t="b">
        <f>OR(MONTH(Taulukko1[[#This Row],[Loppu PVM]])&lt;=9,AND(MONTH(Taulukko1[[#This Row],[Loppu PVM]] )=9))</f>
        <v>1</v>
      </c>
      <c r="AG839" s="90" t="b">
        <f>OR(MONTH(Taulukko1[[#This Row],[Alku PVM]] )&lt;=6,AND(MONTH(Taulukko1[[#This Row],[Alku PVM]] )=6))</f>
        <v>1</v>
      </c>
      <c r="AH839" s="90" t="b">
        <f>OR(MONTH(Taulukko1[[#This Row],[Loppu PVM]])&lt;=6,AND(MONTH(Taulukko1[[#This Row],[Loppu PVM]] )=6))</f>
        <v>1</v>
      </c>
    </row>
    <row r="840" spans="1:34" ht="12.75" customHeight="1">
      <c r="A840" t="s">
        <v>778</v>
      </c>
      <c r="B840" s="23">
        <v>39878</v>
      </c>
      <c r="C840" t="s">
        <v>2319</v>
      </c>
      <c r="E840" s="62">
        <v>9</v>
      </c>
      <c r="F840" s="4"/>
      <c r="G840" s="5"/>
      <c r="H840" s="16"/>
      <c r="I840" s="126">
        <f>INDEX('TOL2008'!B:B,MATCH(A840,'TOL2008'!A:A,0))</f>
        <v>26110</v>
      </c>
      <c r="J840" s="126" t="str">
        <f>INDEX(Pääluokka!$H$2:$H$100,MATCH(VALUE(LEFT(Taulukko1[[#This Row],[TOL2008]],2)),Pääluokka!$G$2:$G$100,0))</f>
        <v>Teollisuus</v>
      </c>
      <c r="K840" s="126" t="str">
        <f>INDEX(Pääluokka!$I$2:$I$100,MATCH(VALUE(LEFT(Taulukko1[[#This Row],[TOL2008]],2)),Pääluokka!$G$2:$G$100,0))</f>
        <v>Teollisuus (C-E)</v>
      </c>
      <c r="L840" s="41" t="str">
        <f t="shared" si="130"/>
        <v>NA</v>
      </c>
      <c r="M840" s="43">
        <f t="shared" si="131"/>
        <v>39878</v>
      </c>
      <c r="N840" s="43">
        <f t="shared" si="132"/>
        <v>39929</v>
      </c>
      <c r="O840" s="43">
        <f t="shared" si="133"/>
        <v>39873</v>
      </c>
      <c r="P840" s="43">
        <f t="shared" si="134"/>
        <v>39904</v>
      </c>
      <c r="Q840" s="41">
        <f t="shared" si="135"/>
        <v>2009</v>
      </c>
      <c r="R840" s="41">
        <f t="shared" si="136"/>
        <v>2009</v>
      </c>
      <c r="S840" s="43" t="str">
        <f>YEAR(Taulukko1[[#This Row],[Alku KK]])&amp;"Q"&amp;ROUNDDOWN((MONTH(Taulukko1[[#This Row],[Alku KK]])-1)/3+1,0)</f>
        <v>2009Q1</v>
      </c>
      <c r="T840" s="43" t="str">
        <f>YEAR(Taulukko1[[#This Row],[Loppu KK]])&amp;"Q"&amp;ROUNDDOWN((MONTH(Taulukko1[[#This Row],[Loppu KK]])-1)/3+1,0)</f>
        <v>2009Q2</v>
      </c>
      <c r="U840" s="66">
        <f>IF(COUNT(Taulukko1[[#This Row],[Neuvottelujen alaiset ]])=1,Taulukko1[[#This Row],[Neuvottelujen alaiset ]],Taulukko1[[#This Row],[Vähennystarve]])</f>
        <v>9</v>
      </c>
      <c r="V840" s="44" t="str">
        <f t="shared" si="137"/>
        <v>NA</v>
      </c>
      <c r="W840" s="44" t="str">
        <f t="shared" si="138"/>
        <v>NA</v>
      </c>
      <c r="X840" s="44" t="str">
        <f t="shared" si="139"/>
        <v>NA</v>
      </c>
      <c r="Y840" s="90" t="b">
        <f>AND(MONTH(Taulukko1[[#This Row],[Alku PVM]] )=6,DAY(Taulukko1[[#This Row],[Alku PVM]] )&gt;19)</f>
        <v>0</v>
      </c>
      <c r="Z840" s="90" t="b">
        <f>AND(MONTH(Taulukko1[[#This Row],[Loppu PVM]] )=6,DAY(Taulukko1[[#This Row],[Loppu PVM]] )&gt;19)</f>
        <v>0</v>
      </c>
      <c r="AA840" s="90" t="b">
        <f>OR(MONTH(Taulukko1[[#This Row],[Alku PVM]] )&lt;=5,AND(MONTH(Taulukko1[[#This Row],[Alku PVM]] )=6,DAY(Taulukko1[[#This Row],[Alku PVM]] )&lt;20))</f>
        <v>1</v>
      </c>
      <c r="AB840" s="90" t="b">
        <f>OR(MONTH(Taulukko1[[#This Row],[Loppu PVM]])&lt;=5,AND(MONTH(Taulukko1[[#This Row],[Loppu PVM]] )=6,DAY(Taulukko1[[#This Row],[Loppu PVM]])&lt;20))</f>
        <v>1</v>
      </c>
      <c r="AC840" s="90" t="b">
        <f>OR(MONTH(Taulukko1[[#This Row],[Alku PVM]] )&lt;=3,AND(MONTH(Taulukko1[[#This Row],[Alku PVM]] )=3))</f>
        <v>1</v>
      </c>
      <c r="AD840" s="90" t="b">
        <f>OR(MONTH(Taulukko1[[#This Row],[Loppu PVM]] )&lt;=3,AND(MONTH(Taulukko1[[#This Row],[Loppu PVM]] )=3))</f>
        <v>0</v>
      </c>
      <c r="AE840" s="90" t="b">
        <f>OR(MONTH(Taulukko1[[#This Row],[Alku PVM]] )&lt;=9,AND(MONTH(Taulukko1[[#This Row],[Alku PVM]] )=9))</f>
        <v>1</v>
      </c>
      <c r="AF840" s="90" t="b">
        <f>OR(MONTH(Taulukko1[[#This Row],[Loppu PVM]])&lt;=9,AND(MONTH(Taulukko1[[#This Row],[Loppu PVM]] )=9))</f>
        <v>1</v>
      </c>
      <c r="AG840" s="90" t="b">
        <f>OR(MONTH(Taulukko1[[#This Row],[Alku PVM]] )&lt;=6,AND(MONTH(Taulukko1[[#This Row],[Alku PVM]] )=6))</f>
        <v>1</v>
      </c>
      <c r="AH840" s="90" t="b">
        <f>OR(MONTH(Taulukko1[[#This Row],[Loppu PVM]])&lt;=6,AND(MONTH(Taulukko1[[#This Row],[Loppu PVM]] )=6))</f>
        <v>1</v>
      </c>
    </row>
    <row r="841" spans="1:34" ht="12.75" customHeight="1">
      <c r="A841" t="s">
        <v>665</v>
      </c>
      <c r="B841" s="23">
        <v>39881</v>
      </c>
      <c r="C841" t="s">
        <v>3115</v>
      </c>
      <c r="E841" s="62">
        <v>7</v>
      </c>
      <c r="F841" s="4">
        <v>39904</v>
      </c>
      <c r="G841" s="5">
        <v>0</v>
      </c>
      <c r="H841" s="16">
        <v>40</v>
      </c>
      <c r="I841" s="126">
        <f>INDEX('TOL2008'!B:B,MATCH(A841,'TOL2008'!A:A,0))</f>
        <v>58130</v>
      </c>
      <c r="J841" s="126" t="str">
        <f>INDEX(Pääluokka!$H$2:$H$100,MATCH(VALUE(LEFT(Taulukko1[[#This Row],[TOL2008]],2)),Pääluokka!$G$2:$G$100,0))</f>
        <v>Informaatio ja viestintä</v>
      </c>
      <c r="K841" s="126" t="str">
        <f>INDEX(Pääluokka!$I$2:$I$100,MATCH(VALUE(LEFT(Taulukko1[[#This Row],[TOL2008]],2)),Pääluokka!$G$2:$G$100,0))</f>
        <v>Palvelualat (G-N, R, S)</v>
      </c>
      <c r="L841" s="41">
        <f t="shared" si="130"/>
        <v>23</v>
      </c>
      <c r="M841" s="43">
        <f t="shared" si="131"/>
        <v>39881</v>
      </c>
      <c r="N841" s="43">
        <f t="shared" si="132"/>
        <v>39904</v>
      </c>
      <c r="O841" s="43">
        <f t="shared" si="133"/>
        <v>39873</v>
      </c>
      <c r="P841" s="43">
        <f t="shared" si="134"/>
        <v>39904</v>
      </c>
      <c r="Q841" s="41">
        <f t="shared" si="135"/>
        <v>2009</v>
      </c>
      <c r="R841" s="41">
        <f t="shared" si="136"/>
        <v>2009</v>
      </c>
      <c r="S841" s="43" t="str">
        <f>YEAR(Taulukko1[[#This Row],[Alku KK]])&amp;"Q"&amp;ROUNDDOWN((MONTH(Taulukko1[[#This Row],[Alku KK]])-1)/3+1,0)</f>
        <v>2009Q1</v>
      </c>
      <c r="T841" s="43" t="str">
        <f>YEAR(Taulukko1[[#This Row],[Loppu KK]])&amp;"Q"&amp;ROUNDDOWN((MONTH(Taulukko1[[#This Row],[Loppu KK]])-1)/3+1,0)</f>
        <v>2009Q2</v>
      </c>
      <c r="U841" s="66">
        <f>IF(COUNT(Taulukko1[[#This Row],[Neuvottelujen alaiset ]])=1,Taulukko1[[#This Row],[Neuvottelujen alaiset ]],Taulukko1[[#This Row],[Vähennystarve]])</f>
        <v>40</v>
      </c>
      <c r="V841" s="44">
        <f t="shared" si="137"/>
        <v>0.17499999999999999</v>
      </c>
      <c r="W841" s="44">
        <f t="shared" si="138"/>
        <v>0</v>
      </c>
      <c r="X841" s="44">
        <f t="shared" si="139"/>
        <v>0</v>
      </c>
      <c r="Y841" s="90" t="b">
        <f>AND(MONTH(Taulukko1[[#This Row],[Alku PVM]] )=6,DAY(Taulukko1[[#This Row],[Alku PVM]] )&gt;19)</f>
        <v>0</v>
      </c>
      <c r="Z841" s="90" t="b">
        <f>AND(MONTH(Taulukko1[[#This Row],[Loppu PVM]] )=6,DAY(Taulukko1[[#This Row],[Loppu PVM]] )&gt;19)</f>
        <v>0</v>
      </c>
      <c r="AA841" s="90" t="b">
        <f>OR(MONTH(Taulukko1[[#This Row],[Alku PVM]] )&lt;=5,AND(MONTH(Taulukko1[[#This Row],[Alku PVM]] )=6,DAY(Taulukko1[[#This Row],[Alku PVM]] )&lt;20))</f>
        <v>1</v>
      </c>
      <c r="AB841" s="90" t="b">
        <f>OR(MONTH(Taulukko1[[#This Row],[Loppu PVM]])&lt;=5,AND(MONTH(Taulukko1[[#This Row],[Loppu PVM]] )=6,DAY(Taulukko1[[#This Row],[Loppu PVM]])&lt;20))</f>
        <v>1</v>
      </c>
      <c r="AC841" s="90" t="b">
        <f>OR(MONTH(Taulukko1[[#This Row],[Alku PVM]] )&lt;=3,AND(MONTH(Taulukko1[[#This Row],[Alku PVM]] )=3))</f>
        <v>1</v>
      </c>
      <c r="AD841" s="90" t="b">
        <f>OR(MONTH(Taulukko1[[#This Row],[Loppu PVM]] )&lt;=3,AND(MONTH(Taulukko1[[#This Row],[Loppu PVM]] )=3))</f>
        <v>0</v>
      </c>
      <c r="AE841" s="90" t="b">
        <f>OR(MONTH(Taulukko1[[#This Row],[Alku PVM]] )&lt;=9,AND(MONTH(Taulukko1[[#This Row],[Alku PVM]] )=9))</f>
        <v>1</v>
      </c>
      <c r="AF841" s="90" t="b">
        <f>OR(MONTH(Taulukko1[[#This Row],[Loppu PVM]])&lt;=9,AND(MONTH(Taulukko1[[#This Row],[Loppu PVM]] )=9))</f>
        <v>1</v>
      </c>
      <c r="AG841" s="90" t="b">
        <f>OR(MONTH(Taulukko1[[#This Row],[Alku PVM]] )&lt;=6,AND(MONTH(Taulukko1[[#This Row],[Alku PVM]] )=6))</f>
        <v>1</v>
      </c>
      <c r="AH841" s="90" t="b">
        <f>OR(MONTH(Taulukko1[[#This Row],[Loppu PVM]])&lt;=6,AND(MONTH(Taulukko1[[#This Row],[Loppu PVM]] )=6))</f>
        <v>1</v>
      </c>
    </row>
    <row r="842" spans="1:34" ht="12.75" customHeight="1">
      <c r="A842" t="s">
        <v>665</v>
      </c>
      <c r="B842" s="23">
        <v>39881</v>
      </c>
      <c r="C842" t="s">
        <v>3118</v>
      </c>
      <c r="F842" s="4">
        <v>39934</v>
      </c>
      <c r="G842" s="5">
        <v>2</v>
      </c>
      <c r="H842" s="22">
        <v>90</v>
      </c>
      <c r="I842" s="126">
        <f>INDEX('TOL2008'!B:B,MATCH(A842,'TOL2008'!A:A,0))</f>
        <v>58130</v>
      </c>
      <c r="J842" s="126" t="str">
        <f>INDEX(Pääluokka!$H$2:$H$100,MATCH(VALUE(LEFT(Taulukko1[[#This Row],[TOL2008]],2)),Pääluokka!$G$2:$G$100,0))</f>
        <v>Informaatio ja viestintä</v>
      </c>
      <c r="K842" s="126" t="str">
        <f>INDEX(Pääluokka!$I$2:$I$100,MATCH(VALUE(LEFT(Taulukko1[[#This Row],[TOL2008]],2)),Pääluokka!$G$2:$G$100,0))</f>
        <v>Palvelualat (G-N, R, S)</v>
      </c>
      <c r="L842" s="41">
        <f t="shared" si="130"/>
        <v>53</v>
      </c>
      <c r="M842" s="43">
        <f t="shared" si="131"/>
        <v>39881</v>
      </c>
      <c r="N842" s="43">
        <f t="shared" si="132"/>
        <v>39934</v>
      </c>
      <c r="O842" s="43">
        <f t="shared" si="133"/>
        <v>39873</v>
      </c>
      <c r="P842" s="43">
        <f t="shared" si="134"/>
        <v>39934</v>
      </c>
      <c r="Q842" s="41">
        <f t="shared" si="135"/>
        <v>2009</v>
      </c>
      <c r="R842" s="41">
        <f t="shared" si="136"/>
        <v>2009</v>
      </c>
      <c r="S842" s="43" t="str">
        <f>YEAR(Taulukko1[[#This Row],[Alku KK]])&amp;"Q"&amp;ROUNDDOWN((MONTH(Taulukko1[[#This Row],[Alku KK]])-1)/3+1,0)</f>
        <v>2009Q1</v>
      </c>
      <c r="T842" s="43" t="str">
        <f>YEAR(Taulukko1[[#This Row],[Loppu KK]])&amp;"Q"&amp;ROUNDDOWN((MONTH(Taulukko1[[#This Row],[Loppu KK]])-1)/3+1,0)</f>
        <v>2009Q2</v>
      </c>
      <c r="U842" s="66">
        <f>IF(COUNT(Taulukko1[[#This Row],[Neuvottelujen alaiset ]])=1,Taulukko1[[#This Row],[Neuvottelujen alaiset ]],Taulukko1[[#This Row],[Vähennystarve]])</f>
        <v>90</v>
      </c>
      <c r="V842" s="44" t="str">
        <f t="shared" si="137"/>
        <v>NA</v>
      </c>
      <c r="W842" s="44">
        <f t="shared" si="138"/>
        <v>2.2222222222222223E-2</v>
      </c>
      <c r="X842" s="44" t="str">
        <f t="shared" si="139"/>
        <v>NA</v>
      </c>
      <c r="Y842" s="90" t="b">
        <f>AND(MONTH(Taulukko1[[#This Row],[Alku PVM]] )=6,DAY(Taulukko1[[#This Row],[Alku PVM]] )&gt;19)</f>
        <v>0</v>
      </c>
      <c r="Z842" s="90" t="b">
        <f>AND(MONTH(Taulukko1[[#This Row],[Loppu PVM]] )=6,DAY(Taulukko1[[#This Row],[Loppu PVM]] )&gt;19)</f>
        <v>0</v>
      </c>
      <c r="AA842" s="90" t="b">
        <f>OR(MONTH(Taulukko1[[#This Row],[Alku PVM]] )&lt;=5,AND(MONTH(Taulukko1[[#This Row],[Alku PVM]] )=6,DAY(Taulukko1[[#This Row],[Alku PVM]] )&lt;20))</f>
        <v>1</v>
      </c>
      <c r="AB842" s="90" t="b">
        <f>OR(MONTH(Taulukko1[[#This Row],[Loppu PVM]])&lt;=5,AND(MONTH(Taulukko1[[#This Row],[Loppu PVM]] )=6,DAY(Taulukko1[[#This Row],[Loppu PVM]])&lt;20))</f>
        <v>1</v>
      </c>
      <c r="AC842" s="90" t="b">
        <f>OR(MONTH(Taulukko1[[#This Row],[Alku PVM]] )&lt;=3,AND(MONTH(Taulukko1[[#This Row],[Alku PVM]] )=3))</f>
        <v>1</v>
      </c>
      <c r="AD842" s="90" t="b">
        <f>OR(MONTH(Taulukko1[[#This Row],[Loppu PVM]] )&lt;=3,AND(MONTH(Taulukko1[[#This Row],[Loppu PVM]] )=3))</f>
        <v>0</v>
      </c>
      <c r="AE842" s="90" t="b">
        <f>OR(MONTH(Taulukko1[[#This Row],[Alku PVM]] )&lt;=9,AND(MONTH(Taulukko1[[#This Row],[Alku PVM]] )=9))</f>
        <v>1</v>
      </c>
      <c r="AF842" s="90" t="b">
        <f>OR(MONTH(Taulukko1[[#This Row],[Loppu PVM]])&lt;=9,AND(MONTH(Taulukko1[[#This Row],[Loppu PVM]] )=9))</f>
        <v>1</v>
      </c>
      <c r="AG842" s="90" t="b">
        <f>OR(MONTH(Taulukko1[[#This Row],[Alku PVM]] )&lt;=6,AND(MONTH(Taulukko1[[#This Row],[Alku PVM]] )=6))</f>
        <v>1</v>
      </c>
      <c r="AH842" s="90" t="b">
        <f>OR(MONTH(Taulukko1[[#This Row],[Loppu PVM]])&lt;=6,AND(MONTH(Taulukko1[[#This Row],[Loppu PVM]] )=6))</f>
        <v>1</v>
      </c>
    </row>
    <row r="843" spans="1:34" ht="12.75" customHeight="1">
      <c r="A843" t="s">
        <v>1791</v>
      </c>
      <c r="B843" s="23">
        <v>39881</v>
      </c>
      <c r="C843" t="s">
        <v>2989</v>
      </c>
      <c r="E843" s="62">
        <v>150</v>
      </c>
      <c r="F843" s="4">
        <v>39938</v>
      </c>
      <c r="G843" s="5">
        <v>137</v>
      </c>
      <c r="H843" s="16">
        <v>150</v>
      </c>
      <c r="I843" s="126" t="e">
        <f>INDEX('TOL2008'!B:B,MATCH(A843,'TOL2008'!A:A,0))</f>
        <v>#N/A</v>
      </c>
      <c r="J843" s="126" t="e">
        <f>INDEX(Pääluokka!$H$2:$H$100,MATCH(VALUE(LEFT(Taulukko1[[#This Row],[TOL2008]],2)),Pääluokka!$G$2:$G$100,0))</f>
        <v>#N/A</v>
      </c>
      <c r="K843" s="126" t="e">
        <f>INDEX(Pääluokka!$I$2:$I$100,MATCH(VALUE(LEFT(Taulukko1[[#This Row],[TOL2008]],2)),Pääluokka!$G$2:$G$100,0))</f>
        <v>#N/A</v>
      </c>
      <c r="L843" s="41">
        <f t="shared" si="130"/>
        <v>57</v>
      </c>
      <c r="M843" s="43">
        <f t="shared" si="131"/>
        <v>39881</v>
      </c>
      <c r="N843" s="43">
        <f t="shared" si="132"/>
        <v>39938</v>
      </c>
      <c r="O843" s="43">
        <f t="shared" si="133"/>
        <v>39873</v>
      </c>
      <c r="P843" s="43">
        <f t="shared" si="134"/>
        <v>39934</v>
      </c>
      <c r="Q843" s="41">
        <f t="shared" si="135"/>
        <v>2009</v>
      </c>
      <c r="R843" s="41">
        <f t="shared" si="136"/>
        <v>2009</v>
      </c>
      <c r="S843" s="43" t="str">
        <f>YEAR(Taulukko1[[#This Row],[Alku KK]])&amp;"Q"&amp;ROUNDDOWN((MONTH(Taulukko1[[#This Row],[Alku KK]])-1)/3+1,0)</f>
        <v>2009Q1</v>
      </c>
      <c r="T843" s="43" t="str">
        <f>YEAR(Taulukko1[[#This Row],[Loppu KK]])&amp;"Q"&amp;ROUNDDOWN((MONTH(Taulukko1[[#This Row],[Loppu KK]])-1)/3+1,0)</f>
        <v>2009Q2</v>
      </c>
      <c r="U843" s="66">
        <f>IF(COUNT(Taulukko1[[#This Row],[Neuvottelujen alaiset ]])=1,Taulukko1[[#This Row],[Neuvottelujen alaiset ]],Taulukko1[[#This Row],[Vähennystarve]])</f>
        <v>150</v>
      </c>
      <c r="V843" s="44">
        <f t="shared" si="137"/>
        <v>1</v>
      </c>
      <c r="W843" s="44">
        <f t="shared" si="138"/>
        <v>0.91333333333333333</v>
      </c>
      <c r="X843" s="44">
        <f t="shared" si="139"/>
        <v>0.91333333333333333</v>
      </c>
      <c r="Y843" s="90" t="b">
        <f>AND(MONTH(Taulukko1[[#This Row],[Alku PVM]] )=6,DAY(Taulukko1[[#This Row],[Alku PVM]] )&gt;19)</f>
        <v>0</v>
      </c>
      <c r="Z843" s="90" t="b">
        <f>AND(MONTH(Taulukko1[[#This Row],[Loppu PVM]] )=6,DAY(Taulukko1[[#This Row],[Loppu PVM]] )&gt;19)</f>
        <v>0</v>
      </c>
      <c r="AA843" s="90" t="b">
        <f>OR(MONTH(Taulukko1[[#This Row],[Alku PVM]] )&lt;=5,AND(MONTH(Taulukko1[[#This Row],[Alku PVM]] )=6,DAY(Taulukko1[[#This Row],[Alku PVM]] )&lt;20))</f>
        <v>1</v>
      </c>
      <c r="AB843" s="90" t="b">
        <f>OR(MONTH(Taulukko1[[#This Row],[Loppu PVM]])&lt;=5,AND(MONTH(Taulukko1[[#This Row],[Loppu PVM]] )=6,DAY(Taulukko1[[#This Row],[Loppu PVM]])&lt;20))</f>
        <v>1</v>
      </c>
      <c r="AC843" s="90" t="b">
        <f>OR(MONTH(Taulukko1[[#This Row],[Alku PVM]] )&lt;=3,AND(MONTH(Taulukko1[[#This Row],[Alku PVM]] )=3))</f>
        <v>1</v>
      </c>
      <c r="AD843" s="90" t="b">
        <f>OR(MONTH(Taulukko1[[#This Row],[Loppu PVM]] )&lt;=3,AND(MONTH(Taulukko1[[#This Row],[Loppu PVM]] )=3))</f>
        <v>0</v>
      </c>
      <c r="AE843" s="90" t="b">
        <f>OR(MONTH(Taulukko1[[#This Row],[Alku PVM]] )&lt;=9,AND(MONTH(Taulukko1[[#This Row],[Alku PVM]] )=9))</f>
        <v>1</v>
      </c>
      <c r="AF843" s="90" t="b">
        <f>OR(MONTH(Taulukko1[[#This Row],[Loppu PVM]])&lt;=9,AND(MONTH(Taulukko1[[#This Row],[Loppu PVM]] )=9))</f>
        <v>1</v>
      </c>
      <c r="AG843" s="90" t="b">
        <f>OR(MONTH(Taulukko1[[#This Row],[Alku PVM]] )&lt;=6,AND(MONTH(Taulukko1[[#This Row],[Alku PVM]] )=6))</f>
        <v>1</v>
      </c>
      <c r="AH843" s="90" t="b">
        <f>OR(MONTH(Taulukko1[[#This Row],[Loppu PVM]])&lt;=6,AND(MONTH(Taulukko1[[#This Row],[Loppu PVM]] )=6))</f>
        <v>1</v>
      </c>
    </row>
    <row r="844" spans="1:34" ht="12.75" customHeight="1">
      <c r="A844" t="s">
        <v>2726</v>
      </c>
      <c r="B844" s="23">
        <v>39881</v>
      </c>
      <c r="C844" t="s">
        <v>2725</v>
      </c>
      <c r="E844" s="62">
        <v>9</v>
      </c>
      <c r="F844" s="4">
        <v>39909</v>
      </c>
      <c r="G844" s="5">
        <v>4</v>
      </c>
      <c r="H844" s="22">
        <v>16</v>
      </c>
      <c r="I844" s="126" t="e">
        <f>INDEX('TOL2008'!B:B,MATCH(A844,'TOL2008'!A:A,0))</f>
        <v>#N/A</v>
      </c>
      <c r="J844" s="126" t="e">
        <f>INDEX(Pääluokka!$H$2:$H$100,MATCH(VALUE(LEFT(Taulukko1[[#This Row],[TOL2008]],2)),Pääluokka!$G$2:$G$100,0))</f>
        <v>#N/A</v>
      </c>
      <c r="K844" s="126" t="e">
        <f>INDEX(Pääluokka!$I$2:$I$100,MATCH(VALUE(LEFT(Taulukko1[[#This Row],[TOL2008]],2)),Pääluokka!$G$2:$G$100,0))</f>
        <v>#N/A</v>
      </c>
      <c r="L844" s="41">
        <f t="shared" si="130"/>
        <v>28</v>
      </c>
      <c r="M844" s="43">
        <f t="shared" si="131"/>
        <v>39881</v>
      </c>
      <c r="N844" s="43">
        <f t="shared" si="132"/>
        <v>39909</v>
      </c>
      <c r="O844" s="43">
        <f t="shared" si="133"/>
        <v>39873</v>
      </c>
      <c r="P844" s="43">
        <f t="shared" si="134"/>
        <v>39904</v>
      </c>
      <c r="Q844" s="41">
        <f t="shared" si="135"/>
        <v>2009</v>
      </c>
      <c r="R844" s="41">
        <f t="shared" si="136"/>
        <v>2009</v>
      </c>
      <c r="S844" s="43" t="str">
        <f>YEAR(Taulukko1[[#This Row],[Alku KK]])&amp;"Q"&amp;ROUNDDOWN((MONTH(Taulukko1[[#This Row],[Alku KK]])-1)/3+1,0)</f>
        <v>2009Q1</v>
      </c>
      <c r="T844" s="43" t="str">
        <f>YEAR(Taulukko1[[#This Row],[Loppu KK]])&amp;"Q"&amp;ROUNDDOWN((MONTH(Taulukko1[[#This Row],[Loppu KK]])-1)/3+1,0)</f>
        <v>2009Q2</v>
      </c>
      <c r="U844" s="66">
        <f>IF(COUNT(Taulukko1[[#This Row],[Neuvottelujen alaiset ]])=1,Taulukko1[[#This Row],[Neuvottelujen alaiset ]],Taulukko1[[#This Row],[Vähennystarve]])</f>
        <v>16</v>
      </c>
      <c r="V844" s="44">
        <f t="shared" si="137"/>
        <v>0.5625</v>
      </c>
      <c r="W844" s="44">
        <f t="shared" si="138"/>
        <v>0.25</v>
      </c>
      <c r="X844" s="44">
        <f t="shared" si="139"/>
        <v>0.44444444444444442</v>
      </c>
      <c r="Y844" s="90" t="b">
        <f>AND(MONTH(Taulukko1[[#This Row],[Alku PVM]] )=6,DAY(Taulukko1[[#This Row],[Alku PVM]] )&gt;19)</f>
        <v>0</v>
      </c>
      <c r="Z844" s="90" t="b">
        <f>AND(MONTH(Taulukko1[[#This Row],[Loppu PVM]] )=6,DAY(Taulukko1[[#This Row],[Loppu PVM]] )&gt;19)</f>
        <v>0</v>
      </c>
      <c r="AA844" s="90" t="b">
        <f>OR(MONTH(Taulukko1[[#This Row],[Alku PVM]] )&lt;=5,AND(MONTH(Taulukko1[[#This Row],[Alku PVM]] )=6,DAY(Taulukko1[[#This Row],[Alku PVM]] )&lt;20))</f>
        <v>1</v>
      </c>
      <c r="AB844" s="90" t="b">
        <f>OR(MONTH(Taulukko1[[#This Row],[Loppu PVM]])&lt;=5,AND(MONTH(Taulukko1[[#This Row],[Loppu PVM]] )=6,DAY(Taulukko1[[#This Row],[Loppu PVM]])&lt;20))</f>
        <v>1</v>
      </c>
      <c r="AC844" s="90" t="b">
        <f>OR(MONTH(Taulukko1[[#This Row],[Alku PVM]] )&lt;=3,AND(MONTH(Taulukko1[[#This Row],[Alku PVM]] )=3))</f>
        <v>1</v>
      </c>
      <c r="AD844" s="90" t="b">
        <f>OR(MONTH(Taulukko1[[#This Row],[Loppu PVM]] )&lt;=3,AND(MONTH(Taulukko1[[#This Row],[Loppu PVM]] )=3))</f>
        <v>0</v>
      </c>
      <c r="AE844" s="90" t="b">
        <f>OR(MONTH(Taulukko1[[#This Row],[Alku PVM]] )&lt;=9,AND(MONTH(Taulukko1[[#This Row],[Alku PVM]] )=9))</f>
        <v>1</v>
      </c>
      <c r="AF844" s="90" t="b">
        <f>OR(MONTH(Taulukko1[[#This Row],[Loppu PVM]])&lt;=9,AND(MONTH(Taulukko1[[#This Row],[Loppu PVM]] )=9))</f>
        <v>1</v>
      </c>
      <c r="AG844" s="90" t="b">
        <f>OR(MONTH(Taulukko1[[#This Row],[Alku PVM]] )&lt;=6,AND(MONTH(Taulukko1[[#This Row],[Alku PVM]] )=6))</f>
        <v>1</v>
      </c>
      <c r="AH844" s="90" t="b">
        <f>OR(MONTH(Taulukko1[[#This Row],[Loppu PVM]])&lt;=6,AND(MONTH(Taulukko1[[#This Row],[Loppu PVM]] )=6))</f>
        <v>1</v>
      </c>
    </row>
    <row r="845" spans="1:34" ht="12.75" customHeight="1">
      <c r="A845" t="s">
        <v>231</v>
      </c>
      <c r="B845" s="23">
        <v>39881</v>
      </c>
      <c r="C845" t="s">
        <v>2501</v>
      </c>
      <c r="F845" s="4">
        <v>39903</v>
      </c>
      <c r="G845" s="5">
        <v>0</v>
      </c>
      <c r="H845" s="22">
        <v>31</v>
      </c>
      <c r="I845" s="126">
        <f>INDEX('TOL2008'!B:B,MATCH(A845,'TOL2008'!A:A,0))</f>
        <v>10420</v>
      </c>
      <c r="J845" s="126" t="str">
        <f>INDEX(Pääluokka!$H$2:$H$100,MATCH(VALUE(LEFT(Taulukko1[[#This Row],[TOL2008]],2)),Pääluokka!$G$2:$G$100,0))</f>
        <v>Teollisuus</v>
      </c>
      <c r="K845" s="126" t="str">
        <f>INDEX(Pääluokka!$I$2:$I$100,MATCH(VALUE(LEFT(Taulukko1[[#This Row],[TOL2008]],2)),Pääluokka!$G$2:$G$100,0))</f>
        <v>Teollisuus (C-E)</v>
      </c>
      <c r="L845" s="41">
        <f t="shared" si="130"/>
        <v>22</v>
      </c>
      <c r="M845" s="43">
        <f t="shared" si="131"/>
        <v>39881</v>
      </c>
      <c r="N845" s="43">
        <f t="shared" si="132"/>
        <v>39903</v>
      </c>
      <c r="O845" s="43">
        <f t="shared" si="133"/>
        <v>39873</v>
      </c>
      <c r="P845" s="43">
        <f t="shared" si="134"/>
        <v>39873</v>
      </c>
      <c r="Q845" s="41">
        <f t="shared" si="135"/>
        <v>2009</v>
      </c>
      <c r="R845" s="41">
        <f t="shared" si="136"/>
        <v>2009</v>
      </c>
      <c r="S845" s="43" t="str">
        <f>YEAR(Taulukko1[[#This Row],[Alku KK]])&amp;"Q"&amp;ROUNDDOWN((MONTH(Taulukko1[[#This Row],[Alku KK]])-1)/3+1,0)</f>
        <v>2009Q1</v>
      </c>
      <c r="T845" s="43" t="str">
        <f>YEAR(Taulukko1[[#This Row],[Loppu KK]])&amp;"Q"&amp;ROUNDDOWN((MONTH(Taulukko1[[#This Row],[Loppu KK]])-1)/3+1,0)</f>
        <v>2009Q1</v>
      </c>
      <c r="U845" s="66">
        <f>IF(COUNT(Taulukko1[[#This Row],[Neuvottelujen alaiset ]])=1,Taulukko1[[#This Row],[Neuvottelujen alaiset ]],Taulukko1[[#This Row],[Vähennystarve]])</f>
        <v>31</v>
      </c>
      <c r="V845" s="44" t="str">
        <f t="shared" si="137"/>
        <v>NA</v>
      </c>
      <c r="W845" s="44">
        <f t="shared" si="138"/>
        <v>0</v>
      </c>
      <c r="X845" s="44" t="str">
        <f t="shared" si="139"/>
        <v>NA</v>
      </c>
      <c r="Y845" s="90" t="b">
        <f>AND(MONTH(Taulukko1[[#This Row],[Alku PVM]] )=6,DAY(Taulukko1[[#This Row],[Alku PVM]] )&gt;19)</f>
        <v>0</v>
      </c>
      <c r="Z845" s="90" t="b">
        <f>AND(MONTH(Taulukko1[[#This Row],[Loppu PVM]] )=6,DAY(Taulukko1[[#This Row],[Loppu PVM]] )&gt;19)</f>
        <v>0</v>
      </c>
      <c r="AA845" s="90" t="b">
        <f>OR(MONTH(Taulukko1[[#This Row],[Alku PVM]] )&lt;=5,AND(MONTH(Taulukko1[[#This Row],[Alku PVM]] )=6,DAY(Taulukko1[[#This Row],[Alku PVM]] )&lt;20))</f>
        <v>1</v>
      </c>
      <c r="AB845" s="90" t="b">
        <f>OR(MONTH(Taulukko1[[#This Row],[Loppu PVM]])&lt;=5,AND(MONTH(Taulukko1[[#This Row],[Loppu PVM]] )=6,DAY(Taulukko1[[#This Row],[Loppu PVM]])&lt;20))</f>
        <v>1</v>
      </c>
      <c r="AC845" s="90" t="b">
        <f>OR(MONTH(Taulukko1[[#This Row],[Alku PVM]] )&lt;=3,AND(MONTH(Taulukko1[[#This Row],[Alku PVM]] )=3))</f>
        <v>1</v>
      </c>
      <c r="AD845" s="90" t="b">
        <f>OR(MONTH(Taulukko1[[#This Row],[Loppu PVM]] )&lt;=3,AND(MONTH(Taulukko1[[#This Row],[Loppu PVM]] )=3))</f>
        <v>1</v>
      </c>
      <c r="AE845" s="90" t="b">
        <f>OR(MONTH(Taulukko1[[#This Row],[Alku PVM]] )&lt;=9,AND(MONTH(Taulukko1[[#This Row],[Alku PVM]] )=9))</f>
        <v>1</v>
      </c>
      <c r="AF845" s="90" t="b">
        <f>OR(MONTH(Taulukko1[[#This Row],[Loppu PVM]])&lt;=9,AND(MONTH(Taulukko1[[#This Row],[Loppu PVM]] )=9))</f>
        <v>1</v>
      </c>
      <c r="AG845" s="90" t="b">
        <f>OR(MONTH(Taulukko1[[#This Row],[Alku PVM]] )&lt;=6,AND(MONTH(Taulukko1[[#This Row],[Alku PVM]] )=6))</f>
        <v>1</v>
      </c>
      <c r="AH845" s="90" t="b">
        <f>OR(MONTH(Taulukko1[[#This Row],[Loppu PVM]])&lt;=6,AND(MONTH(Taulukko1[[#This Row],[Loppu PVM]] )=6))</f>
        <v>1</v>
      </c>
    </row>
    <row r="846" spans="1:34" ht="12.75" customHeight="1">
      <c r="A846" t="s">
        <v>187</v>
      </c>
      <c r="B846" s="23">
        <v>39881</v>
      </c>
      <c r="C846" t="s">
        <v>2424</v>
      </c>
      <c r="E846" s="62">
        <v>100</v>
      </c>
      <c r="F846" s="4">
        <v>39924</v>
      </c>
      <c r="G846" s="5">
        <v>31</v>
      </c>
      <c r="H846" s="16">
        <v>100</v>
      </c>
      <c r="I846" s="126">
        <f>INDEX('TOL2008'!B:B,MATCH(A846,'TOL2008'!A:A,0))</f>
        <v>26110</v>
      </c>
      <c r="J846" s="126" t="str">
        <f>INDEX(Pääluokka!$H$2:$H$100,MATCH(VALUE(LEFT(Taulukko1[[#This Row],[TOL2008]],2)),Pääluokka!$G$2:$G$100,0))</f>
        <v>Teollisuus</v>
      </c>
      <c r="K846" s="126" t="str">
        <f>INDEX(Pääluokka!$I$2:$I$100,MATCH(VALUE(LEFT(Taulukko1[[#This Row],[TOL2008]],2)),Pääluokka!$G$2:$G$100,0))</f>
        <v>Teollisuus (C-E)</v>
      </c>
      <c r="L846" s="41">
        <f t="shared" si="130"/>
        <v>43</v>
      </c>
      <c r="M846" s="43">
        <f t="shared" si="131"/>
        <v>39881</v>
      </c>
      <c r="N846" s="43">
        <f t="shared" si="132"/>
        <v>39924</v>
      </c>
      <c r="O846" s="43">
        <f t="shared" si="133"/>
        <v>39873</v>
      </c>
      <c r="P846" s="43">
        <f t="shared" si="134"/>
        <v>39904</v>
      </c>
      <c r="Q846" s="41">
        <f t="shared" si="135"/>
        <v>2009</v>
      </c>
      <c r="R846" s="41">
        <f t="shared" si="136"/>
        <v>2009</v>
      </c>
      <c r="S846" s="43" t="str">
        <f>YEAR(Taulukko1[[#This Row],[Alku KK]])&amp;"Q"&amp;ROUNDDOWN((MONTH(Taulukko1[[#This Row],[Alku KK]])-1)/3+1,0)</f>
        <v>2009Q1</v>
      </c>
      <c r="T846" s="43" t="str">
        <f>YEAR(Taulukko1[[#This Row],[Loppu KK]])&amp;"Q"&amp;ROUNDDOWN((MONTH(Taulukko1[[#This Row],[Loppu KK]])-1)/3+1,0)</f>
        <v>2009Q2</v>
      </c>
      <c r="U846" s="66">
        <f>IF(COUNT(Taulukko1[[#This Row],[Neuvottelujen alaiset ]])=1,Taulukko1[[#This Row],[Neuvottelujen alaiset ]],Taulukko1[[#This Row],[Vähennystarve]])</f>
        <v>100</v>
      </c>
      <c r="V846" s="44">
        <f t="shared" si="137"/>
        <v>1</v>
      </c>
      <c r="W846" s="44">
        <f t="shared" si="138"/>
        <v>0.31</v>
      </c>
      <c r="X846" s="44">
        <f t="shared" si="139"/>
        <v>0.31</v>
      </c>
      <c r="Y846" s="90" t="b">
        <f>AND(MONTH(Taulukko1[[#This Row],[Alku PVM]] )=6,DAY(Taulukko1[[#This Row],[Alku PVM]] )&gt;19)</f>
        <v>0</v>
      </c>
      <c r="Z846" s="90" t="b">
        <f>AND(MONTH(Taulukko1[[#This Row],[Loppu PVM]] )=6,DAY(Taulukko1[[#This Row],[Loppu PVM]] )&gt;19)</f>
        <v>0</v>
      </c>
      <c r="AA846" s="90" t="b">
        <f>OR(MONTH(Taulukko1[[#This Row],[Alku PVM]] )&lt;=5,AND(MONTH(Taulukko1[[#This Row],[Alku PVM]] )=6,DAY(Taulukko1[[#This Row],[Alku PVM]] )&lt;20))</f>
        <v>1</v>
      </c>
      <c r="AB846" s="90" t="b">
        <f>OR(MONTH(Taulukko1[[#This Row],[Loppu PVM]])&lt;=5,AND(MONTH(Taulukko1[[#This Row],[Loppu PVM]] )=6,DAY(Taulukko1[[#This Row],[Loppu PVM]])&lt;20))</f>
        <v>1</v>
      </c>
      <c r="AC846" s="90" t="b">
        <f>OR(MONTH(Taulukko1[[#This Row],[Alku PVM]] )&lt;=3,AND(MONTH(Taulukko1[[#This Row],[Alku PVM]] )=3))</f>
        <v>1</v>
      </c>
      <c r="AD846" s="90" t="b">
        <f>OR(MONTH(Taulukko1[[#This Row],[Loppu PVM]] )&lt;=3,AND(MONTH(Taulukko1[[#This Row],[Loppu PVM]] )=3))</f>
        <v>0</v>
      </c>
      <c r="AE846" s="90" t="b">
        <f>OR(MONTH(Taulukko1[[#This Row],[Alku PVM]] )&lt;=9,AND(MONTH(Taulukko1[[#This Row],[Alku PVM]] )=9))</f>
        <v>1</v>
      </c>
      <c r="AF846" s="90" t="b">
        <f>OR(MONTH(Taulukko1[[#This Row],[Loppu PVM]])&lt;=9,AND(MONTH(Taulukko1[[#This Row],[Loppu PVM]] )=9))</f>
        <v>1</v>
      </c>
      <c r="AG846" s="90" t="b">
        <f>OR(MONTH(Taulukko1[[#This Row],[Alku PVM]] )&lt;=6,AND(MONTH(Taulukko1[[#This Row],[Alku PVM]] )=6))</f>
        <v>1</v>
      </c>
      <c r="AH846" s="90" t="b">
        <f>OR(MONTH(Taulukko1[[#This Row],[Loppu PVM]])&lt;=6,AND(MONTH(Taulukko1[[#This Row],[Loppu PVM]] )=6))</f>
        <v>1</v>
      </c>
    </row>
    <row r="847" spans="1:34" ht="12.75" customHeight="1">
      <c r="A847" s="21" t="s">
        <v>3149</v>
      </c>
      <c r="B847" s="23">
        <v>39882</v>
      </c>
      <c r="C847" s="21" t="s">
        <v>3148</v>
      </c>
      <c r="D847" s="24"/>
      <c r="E847" s="62">
        <v>45</v>
      </c>
      <c r="F847" s="23">
        <v>39937</v>
      </c>
      <c r="G847" s="24">
        <v>18</v>
      </c>
      <c r="H847" s="16">
        <v>45</v>
      </c>
      <c r="I847" s="126" t="e">
        <f>INDEX('TOL2008'!B:B,MATCH(A847,'TOL2008'!A:A,0))</f>
        <v>#N/A</v>
      </c>
      <c r="J847" s="126" t="e">
        <f>INDEX(Pääluokka!$H$2:$H$100,MATCH(VALUE(LEFT(Taulukko1[[#This Row],[TOL2008]],2)),Pääluokka!$G$2:$G$100,0))</f>
        <v>#N/A</v>
      </c>
      <c r="K847" s="126" t="e">
        <f>INDEX(Pääluokka!$I$2:$I$100,MATCH(VALUE(LEFT(Taulukko1[[#This Row],[TOL2008]],2)),Pääluokka!$G$2:$G$100,0))</f>
        <v>#N/A</v>
      </c>
      <c r="L847" s="41">
        <f t="shared" si="130"/>
        <v>55</v>
      </c>
      <c r="M847" s="43">
        <f t="shared" si="131"/>
        <v>39882</v>
      </c>
      <c r="N847" s="43">
        <f t="shared" si="132"/>
        <v>39937</v>
      </c>
      <c r="O847" s="43">
        <f t="shared" si="133"/>
        <v>39873</v>
      </c>
      <c r="P847" s="43">
        <f t="shared" si="134"/>
        <v>39934</v>
      </c>
      <c r="Q847" s="41">
        <f t="shared" si="135"/>
        <v>2009</v>
      </c>
      <c r="R847" s="41">
        <f t="shared" si="136"/>
        <v>2009</v>
      </c>
      <c r="S847" s="43" t="str">
        <f>YEAR(Taulukko1[[#This Row],[Alku KK]])&amp;"Q"&amp;ROUNDDOWN((MONTH(Taulukko1[[#This Row],[Alku KK]])-1)/3+1,0)</f>
        <v>2009Q1</v>
      </c>
      <c r="T847" s="43" t="str">
        <f>YEAR(Taulukko1[[#This Row],[Loppu KK]])&amp;"Q"&amp;ROUNDDOWN((MONTH(Taulukko1[[#This Row],[Loppu KK]])-1)/3+1,0)</f>
        <v>2009Q2</v>
      </c>
      <c r="U847" s="66">
        <f>IF(COUNT(Taulukko1[[#This Row],[Neuvottelujen alaiset ]])=1,Taulukko1[[#This Row],[Neuvottelujen alaiset ]],Taulukko1[[#This Row],[Vähennystarve]])</f>
        <v>45</v>
      </c>
      <c r="V847" s="44">
        <f t="shared" si="137"/>
        <v>1</v>
      </c>
      <c r="W847" s="44">
        <f t="shared" si="138"/>
        <v>0.4</v>
      </c>
      <c r="X847" s="44">
        <f t="shared" si="139"/>
        <v>0.4</v>
      </c>
      <c r="Y847" s="90" t="b">
        <f>AND(MONTH(Taulukko1[[#This Row],[Alku PVM]] )=6,DAY(Taulukko1[[#This Row],[Alku PVM]] )&gt;19)</f>
        <v>0</v>
      </c>
      <c r="Z847" s="90" t="b">
        <f>AND(MONTH(Taulukko1[[#This Row],[Loppu PVM]] )=6,DAY(Taulukko1[[#This Row],[Loppu PVM]] )&gt;19)</f>
        <v>0</v>
      </c>
      <c r="AA847" s="90" t="b">
        <f>OR(MONTH(Taulukko1[[#This Row],[Alku PVM]] )&lt;=5,AND(MONTH(Taulukko1[[#This Row],[Alku PVM]] )=6,DAY(Taulukko1[[#This Row],[Alku PVM]] )&lt;20))</f>
        <v>1</v>
      </c>
      <c r="AB847" s="90" t="b">
        <f>OR(MONTH(Taulukko1[[#This Row],[Loppu PVM]])&lt;=5,AND(MONTH(Taulukko1[[#This Row],[Loppu PVM]] )=6,DAY(Taulukko1[[#This Row],[Loppu PVM]])&lt;20))</f>
        <v>1</v>
      </c>
      <c r="AC847" s="90" t="b">
        <f>OR(MONTH(Taulukko1[[#This Row],[Alku PVM]] )&lt;=3,AND(MONTH(Taulukko1[[#This Row],[Alku PVM]] )=3))</f>
        <v>1</v>
      </c>
      <c r="AD847" s="90" t="b">
        <f>OR(MONTH(Taulukko1[[#This Row],[Loppu PVM]] )&lt;=3,AND(MONTH(Taulukko1[[#This Row],[Loppu PVM]] )=3))</f>
        <v>0</v>
      </c>
      <c r="AE847" s="90" t="b">
        <f>OR(MONTH(Taulukko1[[#This Row],[Alku PVM]] )&lt;=9,AND(MONTH(Taulukko1[[#This Row],[Alku PVM]] )=9))</f>
        <v>1</v>
      </c>
      <c r="AF847" s="90" t="b">
        <f>OR(MONTH(Taulukko1[[#This Row],[Loppu PVM]])&lt;=9,AND(MONTH(Taulukko1[[#This Row],[Loppu PVM]] )=9))</f>
        <v>1</v>
      </c>
      <c r="AG847" s="90" t="b">
        <f>OR(MONTH(Taulukko1[[#This Row],[Alku PVM]] )&lt;=6,AND(MONTH(Taulukko1[[#This Row],[Alku PVM]] )=6))</f>
        <v>1</v>
      </c>
      <c r="AH847" s="90" t="b">
        <f>OR(MONTH(Taulukko1[[#This Row],[Loppu PVM]])&lt;=6,AND(MONTH(Taulukko1[[#This Row],[Loppu PVM]] )=6))</f>
        <v>1</v>
      </c>
    </row>
    <row r="848" spans="1:34" ht="12.75" customHeight="1">
      <c r="A848" t="s">
        <v>428</v>
      </c>
      <c r="B848" s="23">
        <v>39882</v>
      </c>
      <c r="C848" t="s">
        <v>2774</v>
      </c>
      <c r="F848" s="4">
        <v>39927</v>
      </c>
      <c r="G848" s="5">
        <v>40</v>
      </c>
      <c r="H848" s="22">
        <v>300</v>
      </c>
      <c r="I848" s="126">
        <f>INDEX('TOL2008'!B:B,MATCH(A848,'TOL2008'!A:A,0))</f>
        <v>28220</v>
      </c>
      <c r="J848" s="126" t="str">
        <f>INDEX(Pääluokka!$H$2:$H$100,MATCH(VALUE(LEFT(Taulukko1[[#This Row],[TOL2008]],2)),Pääluokka!$G$2:$G$100,0))</f>
        <v>Teollisuus</v>
      </c>
      <c r="K848" s="126" t="str">
        <f>INDEX(Pääluokka!$I$2:$I$100,MATCH(VALUE(LEFT(Taulukko1[[#This Row],[TOL2008]],2)),Pääluokka!$G$2:$G$100,0))</f>
        <v>Teollisuus (C-E)</v>
      </c>
      <c r="L848" s="41">
        <f t="shared" si="130"/>
        <v>45</v>
      </c>
      <c r="M848" s="43">
        <f t="shared" si="131"/>
        <v>39882</v>
      </c>
      <c r="N848" s="43">
        <f t="shared" si="132"/>
        <v>39927</v>
      </c>
      <c r="O848" s="43">
        <f t="shared" si="133"/>
        <v>39873</v>
      </c>
      <c r="P848" s="43">
        <f t="shared" si="134"/>
        <v>39904</v>
      </c>
      <c r="Q848" s="41">
        <f t="shared" si="135"/>
        <v>2009</v>
      </c>
      <c r="R848" s="41">
        <f t="shared" si="136"/>
        <v>2009</v>
      </c>
      <c r="S848" s="43" t="str">
        <f>YEAR(Taulukko1[[#This Row],[Alku KK]])&amp;"Q"&amp;ROUNDDOWN((MONTH(Taulukko1[[#This Row],[Alku KK]])-1)/3+1,0)</f>
        <v>2009Q1</v>
      </c>
      <c r="T848" s="43" t="str">
        <f>YEAR(Taulukko1[[#This Row],[Loppu KK]])&amp;"Q"&amp;ROUNDDOWN((MONTH(Taulukko1[[#This Row],[Loppu KK]])-1)/3+1,0)</f>
        <v>2009Q2</v>
      </c>
      <c r="U848" s="66">
        <f>IF(COUNT(Taulukko1[[#This Row],[Neuvottelujen alaiset ]])=1,Taulukko1[[#This Row],[Neuvottelujen alaiset ]],Taulukko1[[#This Row],[Vähennystarve]])</f>
        <v>300</v>
      </c>
      <c r="V848" s="44" t="str">
        <f t="shared" si="137"/>
        <v>NA</v>
      </c>
      <c r="W848" s="44">
        <f t="shared" si="138"/>
        <v>0.13333333333333333</v>
      </c>
      <c r="X848" s="44" t="str">
        <f t="shared" si="139"/>
        <v>NA</v>
      </c>
      <c r="Y848" s="90" t="b">
        <f>AND(MONTH(Taulukko1[[#This Row],[Alku PVM]] )=6,DAY(Taulukko1[[#This Row],[Alku PVM]] )&gt;19)</f>
        <v>0</v>
      </c>
      <c r="Z848" s="90" t="b">
        <f>AND(MONTH(Taulukko1[[#This Row],[Loppu PVM]] )=6,DAY(Taulukko1[[#This Row],[Loppu PVM]] )&gt;19)</f>
        <v>0</v>
      </c>
      <c r="AA848" s="90" t="b">
        <f>OR(MONTH(Taulukko1[[#This Row],[Alku PVM]] )&lt;=5,AND(MONTH(Taulukko1[[#This Row],[Alku PVM]] )=6,DAY(Taulukko1[[#This Row],[Alku PVM]] )&lt;20))</f>
        <v>1</v>
      </c>
      <c r="AB848" s="90" t="b">
        <f>OR(MONTH(Taulukko1[[#This Row],[Loppu PVM]])&lt;=5,AND(MONTH(Taulukko1[[#This Row],[Loppu PVM]] )=6,DAY(Taulukko1[[#This Row],[Loppu PVM]])&lt;20))</f>
        <v>1</v>
      </c>
      <c r="AC848" s="90" t="b">
        <f>OR(MONTH(Taulukko1[[#This Row],[Alku PVM]] )&lt;=3,AND(MONTH(Taulukko1[[#This Row],[Alku PVM]] )=3))</f>
        <v>1</v>
      </c>
      <c r="AD848" s="90" t="b">
        <f>OR(MONTH(Taulukko1[[#This Row],[Loppu PVM]] )&lt;=3,AND(MONTH(Taulukko1[[#This Row],[Loppu PVM]] )=3))</f>
        <v>0</v>
      </c>
      <c r="AE848" s="90" t="b">
        <f>OR(MONTH(Taulukko1[[#This Row],[Alku PVM]] )&lt;=9,AND(MONTH(Taulukko1[[#This Row],[Alku PVM]] )=9))</f>
        <v>1</v>
      </c>
      <c r="AF848" s="90" t="b">
        <f>OR(MONTH(Taulukko1[[#This Row],[Loppu PVM]])&lt;=9,AND(MONTH(Taulukko1[[#This Row],[Loppu PVM]] )=9))</f>
        <v>1</v>
      </c>
      <c r="AG848" s="90" t="b">
        <f>OR(MONTH(Taulukko1[[#This Row],[Alku PVM]] )&lt;=6,AND(MONTH(Taulukko1[[#This Row],[Alku PVM]] )=6))</f>
        <v>1</v>
      </c>
      <c r="AH848" s="90" t="b">
        <f>OR(MONTH(Taulukko1[[#This Row],[Loppu PVM]])&lt;=6,AND(MONTH(Taulukko1[[#This Row],[Loppu PVM]] )=6))</f>
        <v>1</v>
      </c>
    </row>
    <row r="849" spans="1:34" ht="12.75" customHeight="1">
      <c r="A849" s="21" t="s">
        <v>1513</v>
      </c>
      <c r="B849" s="23">
        <v>39882</v>
      </c>
      <c r="C849" s="21" t="s">
        <v>2639</v>
      </c>
      <c r="D849" s="24"/>
      <c r="E849" s="62">
        <v>20</v>
      </c>
      <c r="F849" s="23">
        <v>39927</v>
      </c>
      <c r="G849" s="24">
        <v>14</v>
      </c>
      <c r="H849" s="22">
        <v>160</v>
      </c>
      <c r="I849" s="126" t="e">
        <f>INDEX('TOL2008'!B:B,MATCH(A849,'TOL2008'!A:A,0))</f>
        <v>#N/A</v>
      </c>
      <c r="J849" s="126" t="e">
        <f>INDEX(Pääluokka!$H$2:$H$100,MATCH(VALUE(LEFT(Taulukko1[[#This Row],[TOL2008]],2)),Pääluokka!$G$2:$G$100,0))</f>
        <v>#N/A</v>
      </c>
      <c r="K849" s="126" t="e">
        <f>INDEX(Pääluokka!$I$2:$I$100,MATCH(VALUE(LEFT(Taulukko1[[#This Row],[TOL2008]],2)),Pääluokka!$G$2:$G$100,0))</f>
        <v>#N/A</v>
      </c>
      <c r="L849" s="41">
        <f t="shared" si="130"/>
        <v>45</v>
      </c>
      <c r="M849" s="43">
        <f t="shared" si="131"/>
        <v>39882</v>
      </c>
      <c r="N849" s="43">
        <f t="shared" si="132"/>
        <v>39927</v>
      </c>
      <c r="O849" s="43">
        <f t="shared" si="133"/>
        <v>39873</v>
      </c>
      <c r="P849" s="43">
        <f t="shared" si="134"/>
        <v>39904</v>
      </c>
      <c r="Q849" s="41">
        <f t="shared" si="135"/>
        <v>2009</v>
      </c>
      <c r="R849" s="41">
        <f t="shared" si="136"/>
        <v>2009</v>
      </c>
      <c r="S849" s="43" t="str">
        <f>YEAR(Taulukko1[[#This Row],[Alku KK]])&amp;"Q"&amp;ROUNDDOWN((MONTH(Taulukko1[[#This Row],[Alku KK]])-1)/3+1,0)</f>
        <v>2009Q1</v>
      </c>
      <c r="T849" s="43" t="str">
        <f>YEAR(Taulukko1[[#This Row],[Loppu KK]])&amp;"Q"&amp;ROUNDDOWN((MONTH(Taulukko1[[#This Row],[Loppu KK]])-1)/3+1,0)</f>
        <v>2009Q2</v>
      </c>
      <c r="U849" s="66">
        <f>IF(COUNT(Taulukko1[[#This Row],[Neuvottelujen alaiset ]])=1,Taulukko1[[#This Row],[Neuvottelujen alaiset ]],Taulukko1[[#This Row],[Vähennystarve]])</f>
        <v>160</v>
      </c>
      <c r="V849" s="44">
        <f t="shared" si="137"/>
        <v>0.125</v>
      </c>
      <c r="W849" s="44">
        <f t="shared" si="138"/>
        <v>8.7499999999999994E-2</v>
      </c>
      <c r="X849" s="44">
        <f t="shared" si="139"/>
        <v>0.7</v>
      </c>
      <c r="Y849" s="90" t="b">
        <f>AND(MONTH(Taulukko1[[#This Row],[Alku PVM]] )=6,DAY(Taulukko1[[#This Row],[Alku PVM]] )&gt;19)</f>
        <v>0</v>
      </c>
      <c r="Z849" s="90" t="b">
        <f>AND(MONTH(Taulukko1[[#This Row],[Loppu PVM]] )=6,DAY(Taulukko1[[#This Row],[Loppu PVM]] )&gt;19)</f>
        <v>0</v>
      </c>
      <c r="AA849" s="90" t="b">
        <f>OR(MONTH(Taulukko1[[#This Row],[Alku PVM]] )&lt;=5,AND(MONTH(Taulukko1[[#This Row],[Alku PVM]] )=6,DAY(Taulukko1[[#This Row],[Alku PVM]] )&lt;20))</f>
        <v>1</v>
      </c>
      <c r="AB849" s="90" t="b">
        <f>OR(MONTH(Taulukko1[[#This Row],[Loppu PVM]])&lt;=5,AND(MONTH(Taulukko1[[#This Row],[Loppu PVM]] )=6,DAY(Taulukko1[[#This Row],[Loppu PVM]])&lt;20))</f>
        <v>1</v>
      </c>
      <c r="AC849" s="90" t="b">
        <f>OR(MONTH(Taulukko1[[#This Row],[Alku PVM]] )&lt;=3,AND(MONTH(Taulukko1[[#This Row],[Alku PVM]] )=3))</f>
        <v>1</v>
      </c>
      <c r="AD849" s="90" t="b">
        <f>OR(MONTH(Taulukko1[[#This Row],[Loppu PVM]] )&lt;=3,AND(MONTH(Taulukko1[[#This Row],[Loppu PVM]] )=3))</f>
        <v>0</v>
      </c>
      <c r="AE849" s="90" t="b">
        <f>OR(MONTH(Taulukko1[[#This Row],[Alku PVM]] )&lt;=9,AND(MONTH(Taulukko1[[#This Row],[Alku PVM]] )=9))</f>
        <v>1</v>
      </c>
      <c r="AF849" s="90" t="b">
        <f>OR(MONTH(Taulukko1[[#This Row],[Loppu PVM]])&lt;=9,AND(MONTH(Taulukko1[[#This Row],[Loppu PVM]] )=9))</f>
        <v>1</v>
      </c>
      <c r="AG849" s="90" t="b">
        <f>OR(MONTH(Taulukko1[[#This Row],[Alku PVM]] )&lt;=6,AND(MONTH(Taulukko1[[#This Row],[Alku PVM]] )=6))</f>
        <v>1</v>
      </c>
      <c r="AH849" s="90" t="b">
        <f>OR(MONTH(Taulukko1[[#This Row],[Loppu PVM]])&lt;=6,AND(MONTH(Taulukko1[[#This Row],[Loppu PVM]] )=6))</f>
        <v>1</v>
      </c>
    </row>
    <row r="850" spans="1:34" ht="12.75" customHeight="1">
      <c r="A850" s="21" t="s">
        <v>1971</v>
      </c>
      <c r="B850" s="23">
        <v>39882</v>
      </c>
      <c r="C850" s="21" t="s">
        <v>2616</v>
      </c>
      <c r="D850" s="24"/>
      <c r="F850" s="23">
        <v>39904</v>
      </c>
      <c r="G850" s="24">
        <v>0</v>
      </c>
      <c r="H850" s="22">
        <v>22</v>
      </c>
      <c r="I850" s="126" t="str">
        <f>INDEX('TOL2008'!B:B,MATCH(A3687,'TOL2008'!A:A,0))</f>
        <v>08112</v>
      </c>
      <c r="J850" s="126" t="str">
        <f>INDEX(Pääluokka!$H$2:$H$100,MATCH(VALUE(LEFT(Taulukko1[[#This Row],[TOL2008]],2)),Pääluokka!$G$2:$G$100,0))</f>
        <v>Kaivostoiminta ja louhinta</v>
      </c>
      <c r="K850" s="126" t="str">
        <f>INDEX(Pääluokka!$I$2:$I$100,MATCH(VALUE(LEFT(Taulukko1[[#This Row],[TOL2008]],2)),Pääluokka!$G$2:$G$100,0))</f>
        <v>Alkutuotanto (A-B)</v>
      </c>
      <c r="L850" s="41">
        <f t="shared" si="130"/>
        <v>22</v>
      </c>
      <c r="M850" s="43">
        <f t="shared" si="131"/>
        <v>39882</v>
      </c>
      <c r="N850" s="43">
        <f t="shared" si="132"/>
        <v>39904</v>
      </c>
      <c r="O850" s="43">
        <f t="shared" si="133"/>
        <v>39873</v>
      </c>
      <c r="P850" s="43">
        <f t="shared" si="134"/>
        <v>39904</v>
      </c>
      <c r="Q850" s="41">
        <f t="shared" si="135"/>
        <v>2009</v>
      </c>
      <c r="R850" s="41">
        <f t="shared" si="136"/>
        <v>2009</v>
      </c>
      <c r="S850" s="43" t="str">
        <f>YEAR(Taulukko1[[#This Row],[Alku KK]])&amp;"Q"&amp;ROUNDDOWN((MONTH(Taulukko1[[#This Row],[Alku KK]])-1)/3+1,0)</f>
        <v>2009Q1</v>
      </c>
      <c r="T850" s="43" t="str">
        <f>YEAR(Taulukko1[[#This Row],[Loppu KK]])&amp;"Q"&amp;ROUNDDOWN((MONTH(Taulukko1[[#This Row],[Loppu KK]])-1)/3+1,0)</f>
        <v>2009Q2</v>
      </c>
      <c r="U850" s="66">
        <f>IF(COUNT(Taulukko1[[#This Row],[Neuvottelujen alaiset ]])=1,Taulukko1[[#This Row],[Neuvottelujen alaiset ]],Taulukko1[[#This Row],[Vähennystarve]])</f>
        <v>22</v>
      </c>
      <c r="V850" s="44" t="str">
        <f t="shared" si="137"/>
        <v>NA</v>
      </c>
      <c r="W850" s="44">
        <f t="shared" si="138"/>
        <v>0</v>
      </c>
      <c r="X850" s="44" t="str">
        <f t="shared" si="139"/>
        <v>NA</v>
      </c>
      <c r="Y850" s="90" t="b">
        <f>AND(MONTH(Taulukko1[[#This Row],[Alku PVM]] )=6,DAY(Taulukko1[[#This Row],[Alku PVM]] )&gt;19)</f>
        <v>0</v>
      </c>
      <c r="Z850" s="90" t="b">
        <f>AND(MONTH(Taulukko1[[#This Row],[Loppu PVM]] )=6,DAY(Taulukko1[[#This Row],[Loppu PVM]] )&gt;19)</f>
        <v>0</v>
      </c>
      <c r="AA850" s="90" t="b">
        <f>OR(MONTH(Taulukko1[[#This Row],[Alku PVM]] )&lt;=5,AND(MONTH(Taulukko1[[#This Row],[Alku PVM]] )=6,DAY(Taulukko1[[#This Row],[Alku PVM]] )&lt;20))</f>
        <v>1</v>
      </c>
      <c r="AB850" s="90" t="b">
        <f>OR(MONTH(Taulukko1[[#This Row],[Loppu PVM]])&lt;=5,AND(MONTH(Taulukko1[[#This Row],[Loppu PVM]] )=6,DAY(Taulukko1[[#This Row],[Loppu PVM]])&lt;20))</f>
        <v>1</v>
      </c>
      <c r="AC850" s="90" t="b">
        <f>OR(MONTH(Taulukko1[[#This Row],[Alku PVM]] )&lt;=3,AND(MONTH(Taulukko1[[#This Row],[Alku PVM]] )=3))</f>
        <v>1</v>
      </c>
      <c r="AD850" s="90" t="b">
        <f>OR(MONTH(Taulukko1[[#This Row],[Loppu PVM]] )&lt;=3,AND(MONTH(Taulukko1[[#This Row],[Loppu PVM]] )=3))</f>
        <v>0</v>
      </c>
      <c r="AE850" s="90" t="b">
        <f>OR(MONTH(Taulukko1[[#This Row],[Alku PVM]] )&lt;=9,AND(MONTH(Taulukko1[[#This Row],[Alku PVM]] )=9))</f>
        <v>1</v>
      </c>
      <c r="AF850" s="90" t="b">
        <f>OR(MONTH(Taulukko1[[#This Row],[Loppu PVM]])&lt;=9,AND(MONTH(Taulukko1[[#This Row],[Loppu PVM]] )=9))</f>
        <v>1</v>
      </c>
      <c r="AG850" s="90" t="b">
        <f>OR(MONTH(Taulukko1[[#This Row],[Alku PVM]] )&lt;=6,AND(MONTH(Taulukko1[[#This Row],[Alku PVM]] )=6))</f>
        <v>1</v>
      </c>
      <c r="AH850" s="90" t="b">
        <f>OR(MONTH(Taulukko1[[#This Row],[Loppu PVM]])&lt;=6,AND(MONTH(Taulukko1[[#This Row],[Loppu PVM]] )=6))</f>
        <v>1</v>
      </c>
    </row>
    <row r="851" spans="1:34" ht="12.75" customHeight="1">
      <c r="A851" t="s">
        <v>2299</v>
      </c>
      <c r="B851" s="23">
        <v>39882</v>
      </c>
      <c r="C851" t="s">
        <v>2298</v>
      </c>
      <c r="E851" s="62">
        <v>50</v>
      </c>
      <c r="F851" s="4">
        <v>39912</v>
      </c>
      <c r="G851" s="5">
        <v>50</v>
      </c>
      <c r="H851" s="16">
        <v>50</v>
      </c>
      <c r="I851" s="126" t="e">
        <f>INDEX('TOL2008'!B:B,MATCH(A851,'TOL2008'!A:A,0))</f>
        <v>#N/A</v>
      </c>
      <c r="J851" s="126" t="e">
        <f>INDEX(Pääluokka!$H$2:$H$100,MATCH(VALUE(LEFT(Taulukko1[[#This Row],[TOL2008]],2)),Pääluokka!$G$2:$G$100,0))</f>
        <v>#N/A</v>
      </c>
      <c r="K851" s="126" t="e">
        <f>INDEX(Pääluokka!$I$2:$I$100,MATCH(VALUE(LEFT(Taulukko1[[#This Row],[TOL2008]],2)),Pääluokka!$G$2:$G$100,0))</f>
        <v>#N/A</v>
      </c>
      <c r="L851" s="41">
        <f t="shared" si="130"/>
        <v>30</v>
      </c>
      <c r="M851" s="43">
        <f t="shared" si="131"/>
        <v>39882</v>
      </c>
      <c r="N851" s="43">
        <f t="shared" si="132"/>
        <v>39912</v>
      </c>
      <c r="O851" s="43">
        <f t="shared" si="133"/>
        <v>39873</v>
      </c>
      <c r="P851" s="43">
        <f t="shared" si="134"/>
        <v>39904</v>
      </c>
      <c r="Q851" s="41">
        <f t="shared" si="135"/>
        <v>2009</v>
      </c>
      <c r="R851" s="41">
        <f t="shared" si="136"/>
        <v>2009</v>
      </c>
      <c r="S851" s="43" t="str">
        <f>YEAR(Taulukko1[[#This Row],[Alku KK]])&amp;"Q"&amp;ROUNDDOWN((MONTH(Taulukko1[[#This Row],[Alku KK]])-1)/3+1,0)</f>
        <v>2009Q1</v>
      </c>
      <c r="T851" s="43" t="str">
        <f>YEAR(Taulukko1[[#This Row],[Loppu KK]])&amp;"Q"&amp;ROUNDDOWN((MONTH(Taulukko1[[#This Row],[Loppu KK]])-1)/3+1,0)</f>
        <v>2009Q2</v>
      </c>
      <c r="U851" s="66">
        <f>IF(COUNT(Taulukko1[[#This Row],[Neuvottelujen alaiset ]])=1,Taulukko1[[#This Row],[Neuvottelujen alaiset ]],Taulukko1[[#This Row],[Vähennystarve]])</f>
        <v>50</v>
      </c>
      <c r="V851" s="44">
        <f t="shared" si="137"/>
        <v>1</v>
      </c>
      <c r="W851" s="44">
        <f t="shared" si="138"/>
        <v>1</v>
      </c>
      <c r="X851" s="44">
        <f t="shared" si="139"/>
        <v>1</v>
      </c>
      <c r="Y851" s="90" t="b">
        <f>AND(MONTH(Taulukko1[[#This Row],[Alku PVM]] )=6,DAY(Taulukko1[[#This Row],[Alku PVM]] )&gt;19)</f>
        <v>0</v>
      </c>
      <c r="Z851" s="90" t="b">
        <f>AND(MONTH(Taulukko1[[#This Row],[Loppu PVM]] )=6,DAY(Taulukko1[[#This Row],[Loppu PVM]] )&gt;19)</f>
        <v>0</v>
      </c>
      <c r="AA851" s="90" t="b">
        <f>OR(MONTH(Taulukko1[[#This Row],[Alku PVM]] )&lt;=5,AND(MONTH(Taulukko1[[#This Row],[Alku PVM]] )=6,DAY(Taulukko1[[#This Row],[Alku PVM]] )&lt;20))</f>
        <v>1</v>
      </c>
      <c r="AB851" s="90" t="b">
        <f>OR(MONTH(Taulukko1[[#This Row],[Loppu PVM]])&lt;=5,AND(MONTH(Taulukko1[[#This Row],[Loppu PVM]] )=6,DAY(Taulukko1[[#This Row],[Loppu PVM]])&lt;20))</f>
        <v>1</v>
      </c>
      <c r="AC851" s="90" t="b">
        <f>OR(MONTH(Taulukko1[[#This Row],[Alku PVM]] )&lt;=3,AND(MONTH(Taulukko1[[#This Row],[Alku PVM]] )=3))</f>
        <v>1</v>
      </c>
      <c r="AD851" s="90" t="b">
        <f>OR(MONTH(Taulukko1[[#This Row],[Loppu PVM]] )&lt;=3,AND(MONTH(Taulukko1[[#This Row],[Loppu PVM]] )=3))</f>
        <v>0</v>
      </c>
      <c r="AE851" s="90" t="b">
        <f>OR(MONTH(Taulukko1[[#This Row],[Alku PVM]] )&lt;=9,AND(MONTH(Taulukko1[[#This Row],[Alku PVM]] )=9))</f>
        <v>1</v>
      </c>
      <c r="AF851" s="90" t="b">
        <f>OR(MONTH(Taulukko1[[#This Row],[Loppu PVM]])&lt;=9,AND(MONTH(Taulukko1[[#This Row],[Loppu PVM]] )=9))</f>
        <v>1</v>
      </c>
      <c r="AG851" s="90" t="b">
        <f>OR(MONTH(Taulukko1[[#This Row],[Alku PVM]] )&lt;=6,AND(MONTH(Taulukko1[[#This Row],[Alku PVM]] )=6))</f>
        <v>1</v>
      </c>
      <c r="AH851" s="90" t="b">
        <f>OR(MONTH(Taulukko1[[#This Row],[Loppu PVM]])&lt;=6,AND(MONTH(Taulukko1[[#This Row],[Loppu PVM]] )=6))</f>
        <v>1</v>
      </c>
    </row>
    <row r="852" spans="1:34" ht="12.75" customHeight="1">
      <c r="A852" s="21" t="s">
        <v>2969</v>
      </c>
      <c r="B852" s="23">
        <v>39883</v>
      </c>
      <c r="C852" s="21" t="s">
        <v>2968</v>
      </c>
      <c r="D852" s="24"/>
      <c r="F852" s="23">
        <v>40071</v>
      </c>
      <c r="G852" s="24">
        <v>50</v>
      </c>
      <c r="H852" s="22">
        <v>1700</v>
      </c>
      <c r="I852" s="126" t="e">
        <f>INDEX('TOL2008'!B:B,MATCH(A852,'TOL2008'!A:A,0))</f>
        <v>#N/A</v>
      </c>
      <c r="J852" s="126" t="e">
        <f>INDEX(Pääluokka!$H$2:$H$100,MATCH(VALUE(LEFT(Taulukko1[[#This Row],[TOL2008]],2)),Pääluokka!$G$2:$G$100,0))</f>
        <v>#N/A</v>
      </c>
      <c r="K852" s="126" t="e">
        <f>INDEX(Pääluokka!$I$2:$I$100,MATCH(VALUE(LEFT(Taulukko1[[#This Row],[TOL2008]],2)),Pääluokka!$G$2:$G$100,0))</f>
        <v>#N/A</v>
      </c>
      <c r="L852" s="41">
        <f t="shared" si="130"/>
        <v>188</v>
      </c>
      <c r="M852" s="43">
        <f t="shared" si="131"/>
        <v>39883</v>
      </c>
      <c r="N852" s="43">
        <f t="shared" si="132"/>
        <v>40071</v>
      </c>
      <c r="O852" s="43">
        <f t="shared" si="133"/>
        <v>39873</v>
      </c>
      <c r="P852" s="43">
        <f t="shared" si="134"/>
        <v>40057</v>
      </c>
      <c r="Q852" s="41">
        <f t="shared" si="135"/>
        <v>2009</v>
      </c>
      <c r="R852" s="41">
        <f t="shared" si="136"/>
        <v>2009</v>
      </c>
      <c r="S852" s="43" t="str">
        <f>YEAR(Taulukko1[[#This Row],[Alku KK]])&amp;"Q"&amp;ROUNDDOWN((MONTH(Taulukko1[[#This Row],[Alku KK]])-1)/3+1,0)</f>
        <v>2009Q1</v>
      </c>
      <c r="T852" s="43" t="str">
        <f>YEAR(Taulukko1[[#This Row],[Loppu KK]])&amp;"Q"&amp;ROUNDDOWN((MONTH(Taulukko1[[#This Row],[Loppu KK]])-1)/3+1,0)</f>
        <v>2009Q3</v>
      </c>
      <c r="U852" s="66">
        <f>IF(COUNT(Taulukko1[[#This Row],[Neuvottelujen alaiset ]])=1,Taulukko1[[#This Row],[Neuvottelujen alaiset ]],Taulukko1[[#This Row],[Vähennystarve]])</f>
        <v>1700</v>
      </c>
      <c r="V852" s="44" t="str">
        <f t="shared" si="137"/>
        <v>NA</v>
      </c>
      <c r="W852" s="44">
        <f t="shared" si="138"/>
        <v>2.9411764705882353E-2</v>
      </c>
      <c r="X852" s="44" t="str">
        <f t="shared" si="139"/>
        <v>NA</v>
      </c>
      <c r="Y852" s="90" t="b">
        <f>AND(MONTH(Taulukko1[[#This Row],[Alku PVM]] )=6,DAY(Taulukko1[[#This Row],[Alku PVM]] )&gt;19)</f>
        <v>0</v>
      </c>
      <c r="Z852" s="90" t="b">
        <f>AND(MONTH(Taulukko1[[#This Row],[Loppu PVM]] )=6,DAY(Taulukko1[[#This Row],[Loppu PVM]] )&gt;19)</f>
        <v>0</v>
      </c>
      <c r="AA852" s="90" t="b">
        <f>OR(MONTH(Taulukko1[[#This Row],[Alku PVM]] )&lt;=5,AND(MONTH(Taulukko1[[#This Row],[Alku PVM]] )=6,DAY(Taulukko1[[#This Row],[Alku PVM]] )&lt;20))</f>
        <v>1</v>
      </c>
      <c r="AB852" s="90" t="b">
        <f>OR(MONTH(Taulukko1[[#This Row],[Loppu PVM]])&lt;=5,AND(MONTH(Taulukko1[[#This Row],[Loppu PVM]] )=6,DAY(Taulukko1[[#This Row],[Loppu PVM]])&lt;20))</f>
        <v>0</v>
      </c>
      <c r="AC852" s="90" t="b">
        <f>OR(MONTH(Taulukko1[[#This Row],[Alku PVM]] )&lt;=3,AND(MONTH(Taulukko1[[#This Row],[Alku PVM]] )=3))</f>
        <v>1</v>
      </c>
      <c r="AD852" s="90" t="b">
        <f>OR(MONTH(Taulukko1[[#This Row],[Loppu PVM]] )&lt;=3,AND(MONTH(Taulukko1[[#This Row],[Loppu PVM]] )=3))</f>
        <v>0</v>
      </c>
      <c r="AE852" s="90" t="b">
        <f>OR(MONTH(Taulukko1[[#This Row],[Alku PVM]] )&lt;=9,AND(MONTH(Taulukko1[[#This Row],[Alku PVM]] )=9))</f>
        <v>1</v>
      </c>
      <c r="AF852" s="90" t="b">
        <f>OR(MONTH(Taulukko1[[#This Row],[Loppu PVM]])&lt;=9,AND(MONTH(Taulukko1[[#This Row],[Loppu PVM]] )=9))</f>
        <v>1</v>
      </c>
      <c r="AG852" s="90" t="b">
        <f>OR(MONTH(Taulukko1[[#This Row],[Alku PVM]] )&lt;=6,AND(MONTH(Taulukko1[[#This Row],[Alku PVM]] )=6))</f>
        <v>1</v>
      </c>
      <c r="AH852" s="90" t="b">
        <f>OR(MONTH(Taulukko1[[#This Row],[Loppu PVM]])&lt;=6,AND(MONTH(Taulukko1[[#This Row],[Loppu PVM]] )=6))</f>
        <v>0</v>
      </c>
    </row>
    <row r="853" spans="1:34" ht="12.75" customHeight="1">
      <c r="A853" t="s">
        <v>324</v>
      </c>
      <c r="B853" s="23">
        <v>39883</v>
      </c>
      <c r="C853" t="s">
        <v>2648</v>
      </c>
      <c r="E853" s="62">
        <v>19</v>
      </c>
      <c r="F853" s="4">
        <v>39935</v>
      </c>
      <c r="G853" s="5">
        <v>12</v>
      </c>
      <c r="H853" s="22">
        <v>19</v>
      </c>
      <c r="I853" s="126">
        <f>INDEX('TOL2008'!B:B,MATCH(A853,'TOL2008'!A:A,0))</f>
        <v>14190</v>
      </c>
      <c r="J853" s="126" t="str">
        <f>INDEX(Pääluokka!$H$2:$H$100,MATCH(VALUE(LEFT(Taulukko1[[#This Row],[TOL2008]],2)),Pääluokka!$G$2:$G$100,0))</f>
        <v>Teollisuus</v>
      </c>
      <c r="K853" s="126" t="str">
        <f>INDEX(Pääluokka!$I$2:$I$100,MATCH(VALUE(LEFT(Taulukko1[[#This Row],[TOL2008]],2)),Pääluokka!$G$2:$G$100,0))</f>
        <v>Teollisuus (C-E)</v>
      </c>
      <c r="L853" s="41">
        <f t="shared" si="130"/>
        <v>52</v>
      </c>
      <c r="M853" s="43">
        <f t="shared" si="131"/>
        <v>39883</v>
      </c>
      <c r="N853" s="43">
        <f t="shared" si="132"/>
        <v>39935</v>
      </c>
      <c r="O853" s="43">
        <f t="shared" si="133"/>
        <v>39873</v>
      </c>
      <c r="P853" s="43">
        <f t="shared" si="134"/>
        <v>39934</v>
      </c>
      <c r="Q853" s="41">
        <f t="shared" si="135"/>
        <v>2009</v>
      </c>
      <c r="R853" s="41">
        <f t="shared" si="136"/>
        <v>2009</v>
      </c>
      <c r="S853" s="43" t="str">
        <f>YEAR(Taulukko1[[#This Row],[Alku KK]])&amp;"Q"&amp;ROUNDDOWN((MONTH(Taulukko1[[#This Row],[Alku KK]])-1)/3+1,0)</f>
        <v>2009Q1</v>
      </c>
      <c r="T853" s="43" t="str">
        <f>YEAR(Taulukko1[[#This Row],[Loppu KK]])&amp;"Q"&amp;ROUNDDOWN((MONTH(Taulukko1[[#This Row],[Loppu KK]])-1)/3+1,0)</f>
        <v>2009Q2</v>
      </c>
      <c r="U853" s="66">
        <f>IF(COUNT(Taulukko1[[#This Row],[Neuvottelujen alaiset ]])=1,Taulukko1[[#This Row],[Neuvottelujen alaiset ]],Taulukko1[[#This Row],[Vähennystarve]])</f>
        <v>19</v>
      </c>
      <c r="V853" s="44">
        <f t="shared" si="137"/>
        <v>1</v>
      </c>
      <c r="W853" s="44">
        <f t="shared" si="138"/>
        <v>0.63157894736842102</v>
      </c>
      <c r="X853" s="44">
        <f t="shared" si="139"/>
        <v>0.63157894736842102</v>
      </c>
      <c r="Y853" s="90" t="b">
        <f>AND(MONTH(Taulukko1[[#This Row],[Alku PVM]] )=6,DAY(Taulukko1[[#This Row],[Alku PVM]] )&gt;19)</f>
        <v>0</v>
      </c>
      <c r="Z853" s="90" t="b">
        <f>AND(MONTH(Taulukko1[[#This Row],[Loppu PVM]] )=6,DAY(Taulukko1[[#This Row],[Loppu PVM]] )&gt;19)</f>
        <v>0</v>
      </c>
      <c r="AA853" s="90" t="b">
        <f>OR(MONTH(Taulukko1[[#This Row],[Alku PVM]] )&lt;=5,AND(MONTH(Taulukko1[[#This Row],[Alku PVM]] )=6,DAY(Taulukko1[[#This Row],[Alku PVM]] )&lt;20))</f>
        <v>1</v>
      </c>
      <c r="AB853" s="90" t="b">
        <f>OR(MONTH(Taulukko1[[#This Row],[Loppu PVM]])&lt;=5,AND(MONTH(Taulukko1[[#This Row],[Loppu PVM]] )=6,DAY(Taulukko1[[#This Row],[Loppu PVM]])&lt;20))</f>
        <v>1</v>
      </c>
      <c r="AC853" s="90" t="b">
        <f>OR(MONTH(Taulukko1[[#This Row],[Alku PVM]] )&lt;=3,AND(MONTH(Taulukko1[[#This Row],[Alku PVM]] )=3))</f>
        <v>1</v>
      </c>
      <c r="AD853" s="90" t="b">
        <f>OR(MONTH(Taulukko1[[#This Row],[Loppu PVM]] )&lt;=3,AND(MONTH(Taulukko1[[#This Row],[Loppu PVM]] )=3))</f>
        <v>0</v>
      </c>
      <c r="AE853" s="90" t="b">
        <f>OR(MONTH(Taulukko1[[#This Row],[Alku PVM]] )&lt;=9,AND(MONTH(Taulukko1[[#This Row],[Alku PVM]] )=9))</f>
        <v>1</v>
      </c>
      <c r="AF853" s="90" t="b">
        <f>OR(MONTH(Taulukko1[[#This Row],[Loppu PVM]])&lt;=9,AND(MONTH(Taulukko1[[#This Row],[Loppu PVM]] )=9))</f>
        <v>1</v>
      </c>
      <c r="AG853" s="90" t="b">
        <f>OR(MONTH(Taulukko1[[#This Row],[Alku PVM]] )&lt;=6,AND(MONTH(Taulukko1[[#This Row],[Alku PVM]] )=6))</f>
        <v>1</v>
      </c>
      <c r="AH853" s="90" t="b">
        <f>OR(MONTH(Taulukko1[[#This Row],[Loppu PVM]])&lt;=6,AND(MONTH(Taulukko1[[#This Row],[Loppu PVM]] )=6))</f>
        <v>1</v>
      </c>
    </row>
    <row r="854" spans="1:34" ht="12.75" customHeight="1">
      <c r="A854" t="s">
        <v>3102</v>
      </c>
      <c r="B854" s="23">
        <v>39884</v>
      </c>
      <c r="C854" t="s">
        <v>3101</v>
      </c>
      <c r="E854" s="62">
        <v>40</v>
      </c>
      <c r="F854" s="4">
        <v>39930</v>
      </c>
      <c r="G854" s="5">
        <v>40</v>
      </c>
      <c r="H854" s="17">
        <v>40</v>
      </c>
      <c r="I854" s="126">
        <f>INDEX('TOL2008'!B:B,MATCH(A2018,'TOL2008'!A:A,0))</f>
        <v>61100</v>
      </c>
      <c r="J854" s="126" t="str">
        <f>INDEX(Pääluokka!$H$2:$H$100,MATCH(VALUE(LEFT(Taulukko1[[#This Row],[TOL2008]],2)),Pääluokka!$G$2:$G$100,0))</f>
        <v>Informaatio ja viestintä</v>
      </c>
      <c r="K854" s="126" t="str">
        <f>INDEX(Pääluokka!$I$2:$I$100,MATCH(VALUE(LEFT(Taulukko1[[#This Row],[TOL2008]],2)),Pääluokka!$G$2:$G$100,0))</f>
        <v>Palvelualat (G-N, R, S)</v>
      </c>
      <c r="L854" s="41">
        <f t="shared" si="130"/>
        <v>46</v>
      </c>
      <c r="M854" s="43">
        <f t="shared" si="131"/>
        <v>39884</v>
      </c>
      <c r="N854" s="43">
        <f t="shared" si="132"/>
        <v>39930</v>
      </c>
      <c r="O854" s="43">
        <f t="shared" si="133"/>
        <v>39873</v>
      </c>
      <c r="P854" s="43">
        <f t="shared" si="134"/>
        <v>39904</v>
      </c>
      <c r="Q854" s="41">
        <f t="shared" si="135"/>
        <v>2009</v>
      </c>
      <c r="R854" s="41">
        <f t="shared" si="136"/>
        <v>2009</v>
      </c>
      <c r="S854" s="43" t="str">
        <f>YEAR(Taulukko1[[#This Row],[Alku KK]])&amp;"Q"&amp;ROUNDDOWN((MONTH(Taulukko1[[#This Row],[Alku KK]])-1)/3+1,0)</f>
        <v>2009Q1</v>
      </c>
      <c r="T854" s="43" t="str">
        <f>YEAR(Taulukko1[[#This Row],[Loppu KK]])&amp;"Q"&amp;ROUNDDOWN((MONTH(Taulukko1[[#This Row],[Loppu KK]])-1)/3+1,0)</f>
        <v>2009Q2</v>
      </c>
      <c r="U854" s="66">
        <f>IF(COUNT(Taulukko1[[#This Row],[Neuvottelujen alaiset ]])=1,Taulukko1[[#This Row],[Neuvottelujen alaiset ]],Taulukko1[[#This Row],[Vähennystarve]])</f>
        <v>40</v>
      </c>
      <c r="V854" s="44">
        <f t="shared" si="137"/>
        <v>1</v>
      </c>
      <c r="W854" s="44">
        <f t="shared" si="138"/>
        <v>1</v>
      </c>
      <c r="X854" s="44">
        <f t="shared" si="139"/>
        <v>1</v>
      </c>
      <c r="Y854" s="90" t="b">
        <f>AND(MONTH(Taulukko1[[#This Row],[Alku PVM]] )=6,DAY(Taulukko1[[#This Row],[Alku PVM]] )&gt;19)</f>
        <v>0</v>
      </c>
      <c r="Z854" s="90" t="b">
        <f>AND(MONTH(Taulukko1[[#This Row],[Loppu PVM]] )=6,DAY(Taulukko1[[#This Row],[Loppu PVM]] )&gt;19)</f>
        <v>0</v>
      </c>
      <c r="AA854" s="90" t="b">
        <f>OR(MONTH(Taulukko1[[#This Row],[Alku PVM]] )&lt;=5,AND(MONTH(Taulukko1[[#This Row],[Alku PVM]] )=6,DAY(Taulukko1[[#This Row],[Alku PVM]] )&lt;20))</f>
        <v>1</v>
      </c>
      <c r="AB854" s="90" t="b">
        <f>OR(MONTH(Taulukko1[[#This Row],[Loppu PVM]])&lt;=5,AND(MONTH(Taulukko1[[#This Row],[Loppu PVM]] )=6,DAY(Taulukko1[[#This Row],[Loppu PVM]])&lt;20))</f>
        <v>1</v>
      </c>
      <c r="AC854" s="90" t="b">
        <f>OR(MONTH(Taulukko1[[#This Row],[Alku PVM]] )&lt;=3,AND(MONTH(Taulukko1[[#This Row],[Alku PVM]] )=3))</f>
        <v>1</v>
      </c>
      <c r="AD854" s="90" t="b">
        <f>OR(MONTH(Taulukko1[[#This Row],[Loppu PVM]] )&lt;=3,AND(MONTH(Taulukko1[[#This Row],[Loppu PVM]] )=3))</f>
        <v>0</v>
      </c>
      <c r="AE854" s="90" t="b">
        <f>OR(MONTH(Taulukko1[[#This Row],[Alku PVM]] )&lt;=9,AND(MONTH(Taulukko1[[#This Row],[Alku PVM]] )=9))</f>
        <v>1</v>
      </c>
      <c r="AF854" s="90" t="b">
        <f>OR(MONTH(Taulukko1[[#This Row],[Loppu PVM]])&lt;=9,AND(MONTH(Taulukko1[[#This Row],[Loppu PVM]] )=9))</f>
        <v>1</v>
      </c>
      <c r="AG854" s="90" t="b">
        <f>OR(MONTH(Taulukko1[[#This Row],[Alku PVM]] )&lt;=6,AND(MONTH(Taulukko1[[#This Row],[Alku PVM]] )=6))</f>
        <v>1</v>
      </c>
      <c r="AH854" s="90" t="b">
        <f>OR(MONTH(Taulukko1[[#This Row],[Loppu PVM]])&lt;=6,AND(MONTH(Taulukko1[[#This Row],[Loppu PVM]] )=6))</f>
        <v>1</v>
      </c>
    </row>
    <row r="855" spans="1:34" ht="12.75" customHeight="1">
      <c r="A855" t="s">
        <v>1927</v>
      </c>
      <c r="B855" s="23">
        <v>39884</v>
      </c>
      <c r="C855" t="s">
        <v>2499</v>
      </c>
      <c r="E855" s="62">
        <v>150</v>
      </c>
      <c r="F855" s="4"/>
      <c r="G855" s="5"/>
      <c r="H855" s="22">
        <v>150</v>
      </c>
      <c r="I855" s="126" t="e">
        <f>INDEX('TOL2008'!B:B,MATCH(A855,'TOL2008'!A:A,0))</f>
        <v>#N/A</v>
      </c>
      <c r="J855" s="126" t="e">
        <f>INDEX(Pääluokka!$H$2:$H$100,MATCH(VALUE(LEFT(Taulukko1[[#This Row],[TOL2008]],2)),Pääluokka!$G$2:$G$100,0))</f>
        <v>#N/A</v>
      </c>
      <c r="K855" s="126" t="e">
        <f>INDEX(Pääluokka!$I$2:$I$100,MATCH(VALUE(LEFT(Taulukko1[[#This Row],[TOL2008]],2)),Pääluokka!$G$2:$G$100,0))</f>
        <v>#N/A</v>
      </c>
      <c r="L855" s="41" t="str">
        <f t="shared" si="130"/>
        <v>NA</v>
      </c>
      <c r="M855" s="43">
        <f t="shared" si="131"/>
        <v>39884</v>
      </c>
      <c r="N855" s="43">
        <f t="shared" si="132"/>
        <v>39935</v>
      </c>
      <c r="O855" s="43">
        <f t="shared" si="133"/>
        <v>39873</v>
      </c>
      <c r="P855" s="43">
        <f t="shared" si="134"/>
        <v>39934</v>
      </c>
      <c r="Q855" s="41">
        <f t="shared" si="135"/>
        <v>2009</v>
      </c>
      <c r="R855" s="41">
        <f t="shared" si="136"/>
        <v>2009</v>
      </c>
      <c r="S855" s="43" t="str">
        <f>YEAR(Taulukko1[[#This Row],[Alku KK]])&amp;"Q"&amp;ROUNDDOWN((MONTH(Taulukko1[[#This Row],[Alku KK]])-1)/3+1,0)</f>
        <v>2009Q1</v>
      </c>
      <c r="T855" s="43" t="str">
        <f>YEAR(Taulukko1[[#This Row],[Loppu KK]])&amp;"Q"&amp;ROUNDDOWN((MONTH(Taulukko1[[#This Row],[Loppu KK]])-1)/3+1,0)</f>
        <v>2009Q2</v>
      </c>
      <c r="U855" s="66">
        <f>IF(COUNT(Taulukko1[[#This Row],[Neuvottelujen alaiset ]])=1,Taulukko1[[#This Row],[Neuvottelujen alaiset ]],Taulukko1[[#This Row],[Vähennystarve]])</f>
        <v>150</v>
      </c>
      <c r="V855" s="44">
        <f t="shared" si="137"/>
        <v>1</v>
      </c>
      <c r="W855" s="44" t="str">
        <f t="shared" si="138"/>
        <v>NA</v>
      </c>
      <c r="X855" s="44" t="str">
        <f t="shared" si="139"/>
        <v>NA</v>
      </c>
      <c r="Y855" s="90" t="b">
        <f>AND(MONTH(Taulukko1[[#This Row],[Alku PVM]] )=6,DAY(Taulukko1[[#This Row],[Alku PVM]] )&gt;19)</f>
        <v>0</v>
      </c>
      <c r="Z855" s="90" t="b">
        <f>AND(MONTH(Taulukko1[[#This Row],[Loppu PVM]] )=6,DAY(Taulukko1[[#This Row],[Loppu PVM]] )&gt;19)</f>
        <v>0</v>
      </c>
      <c r="AA855" s="90" t="b">
        <f>OR(MONTH(Taulukko1[[#This Row],[Alku PVM]] )&lt;=5,AND(MONTH(Taulukko1[[#This Row],[Alku PVM]] )=6,DAY(Taulukko1[[#This Row],[Alku PVM]] )&lt;20))</f>
        <v>1</v>
      </c>
      <c r="AB855" s="90" t="b">
        <f>OR(MONTH(Taulukko1[[#This Row],[Loppu PVM]])&lt;=5,AND(MONTH(Taulukko1[[#This Row],[Loppu PVM]] )=6,DAY(Taulukko1[[#This Row],[Loppu PVM]])&lt;20))</f>
        <v>1</v>
      </c>
      <c r="AC855" s="90" t="b">
        <f>OR(MONTH(Taulukko1[[#This Row],[Alku PVM]] )&lt;=3,AND(MONTH(Taulukko1[[#This Row],[Alku PVM]] )=3))</f>
        <v>1</v>
      </c>
      <c r="AD855" s="90" t="b">
        <f>OR(MONTH(Taulukko1[[#This Row],[Loppu PVM]] )&lt;=3,AND(MONTH(Taulukko1[[#This Row],[Loppu PVM]] )=3))</f>
        <v>0</v>
      </c>
      <c r="AE855" s="90" t="b">
        <f>OR(MONTH(Taulukko1[[#This Row],[Alku PVM]] )&lt;=9,AND(MONTH(Taulukko1[[#This Row],[Alku PVM]] )=9))</f>
        <v>1</v>
      </c>
      <c r="AF855" s="90" t="b">
        <f>OR(MONTH(Taulukko1[[#This Row],[Loppu PVM]])&lt;=9,AND(MONTH(Taulukko1[[#This Row],[Loppu PVM]] )=9))</f>
        <v>1</v>
      </c>
      <c r="AG855" s="90" t="b">
        <f>OR(MONTH(Taulukko1[[#This Row],[Alku PVM]] )&lt;=6,AND(MONTH(Taulukko1[[#This Row],[Alku PVM]] )=6))</f>
        <v>1</v>
      </c>
      <c r="AH855" s="90" t="b">
        <f>OR(MONTH(Taulukko1[[#This Row],[Loppu PVM]])&lt;=6,AND(MONTH(Taulukko1[[#This Row],[Loppu PVM]] )=6))</f>
        <v>1</v>
      </c>
    </row>
    <row r="856" spans="1:34" ht="12.75" customHeight="1">
      <c r="A856" t="s">
        <v>2381</v>
      </c>
      <c r="B856" s="23">
        <v>39884</v>
      </c>
      <c r="C856" t="s">
        <v>2382</v>
      </c>
      <c r="E856" s="62">
        <v>52</v>
      </c>
      <c r="F856" s="4"/>
      <c r="G856" s="5"/>
      <c r="H856" s="16">
        <v>52</v>
      </c>
      <c r="I856" s="126">
        <f>INDEX('TOL2008'!B:B,MATCH(A856,'TOL2008'!A:A,0))</f>
        <v>47192</v>
      </c>
      <c r="J856" s="126" t="str">
        <f>INDEX(Pääluokka!$H$2:$H$100,MATCH(VALUE(LEFT(Taulukko1[[#This Row],[TOL2008]],2)),Pääluokka!$G$2:$G$100,0))</f>
        <v>Tukku- ja vähittäiskauppa; moottoriajoneuvojen ja moottoripyörien korjaus</v>
      </c>
      <c r="K856" s="126" t="str">
        <f>INDEX(Pääluokka!$I$2:$I$100,MATCH(VALUE(LEFT(Taulukko1[[#This Row],[TOL2008]],2)),Pääluokka!$G$2:$G$100,0))</f>
        <v>Palvelualat (G-N, R, S)</v>
      </c>
      <c r="L856" s="41" t="str">
        <f t="shared" si="130"/>
        <v>NA</v>
      </c>
      <c r="M856" s="43">
        <f t="shared" si="131"/>
        <v>39884</v>
      </c>
      <c r="N856" s="43">
        <f t="shared" si="132"/>
        <v>39935</v>
      </c>
      <c r="O856" s="43">
        <f t="shared" si="133"/>
        <v>39873</v>
      </c>
      <c r="P856" s="43">
        <f t="shared" si="134"/>
        <v>39934</v>
      </c>
      <c r="Q856" s="41">
        <f t="shared" si="135"/>
        <v>2009</v>
      </c>
      <c r="R856" s="41">
        <f t="shared" si="136"/>
        <v>2009</v>
      </c>
      <c r="S856" s="43" t="str">
        <f>YEAR(Taulukko1[[#This Row],[Alku KK]])&amp;"Q"&amp;ROUNDDOWN((MONTH(Taulukko1[[#This Row],[Alku KK]])-1)/3+1,0)</f>
        <v>2009Q1</v>
      </c>
      <c r="T856" s="43" t="str">
        <f>YEAR(Taulukko1[[#This Row],[Loppu KK]])&amp;"Q"&amp;ROUNDDOWN((MONTH(Taulukko1[[#This Row],[Loppu KK]])-1)/3+1,0)</f>
        <v>2009Q2</v>
      </c>
      <c r="U856" s="66">
        <f>IF(COUNT(Taulukko1[[#This Row],[Neuvottelujen alaiset ]])=1,Taulukko1[[#This Row],[Neuvottelujen alaiset ]],Taulukko1[[#This Row],[Vähennystarve]])</f>
        <v>52</v>
      </c>
      <c r="V856" s="44">
        <f t="shared" si="137"/>
        <v>1</v>
      </c>
      <c r="W856" s="44" t="str">
        <f t="shared" si="138"/>
        <v>NA</v>
      </c>
      <c r="X856" s="44" t="str">
        <f t="shared" si="139"/>
        <v>NA</v>
      </c>
      <c r="Y856" s="90" t="b">
        <f>AND(MONTH(Taulukko1[[#This Row],[Alku PVM]] )=6,DAY(Taulukko1[[#This Row],[Alku PVM]] )&gt;19)</f>
        <v>0</v>
      </c>
      <c r="Z856" s="90" t="b">
        <f>AND(MONTH(Taulukko1[[#This Row],[Loppu PVM]] )=6,DAY(Taulukko1[[#This Row],[Loppu PVM]] )&gt;19)</f>
        <v>0</v>
      </c>
      <c r="AA856" s="90" t="b">
        <f>OR(MONTH(Taulukko1[[#This Row],[Alku PVM]] )&lt;=5,AND(MONTH(Taulukko1[[#This Row],[Alku PVM]] )=6,DAY(Taulukko1[[#This Row],[Alku PVM]] )&lt;20))</f>
        <v>1</v>
      </c>
      <c r="AB856" s="90" t="b">
        <f>OR(MONTH(Taulukko1[[#This Row],[Loppu PVM]])&lt;=5,AND(MONTH(Taulukko1[[#This Row],[Loppu PVM]] )=6,DAY(Taulukko1[[#This Row],[Loppu PVM]])&lt;20))</f>
        <v>1</v>
      </c>
      <c r="AC856" s="90" t="b">
        <f>OR(MONTH(Taulukko1[[#This Row],[Alku PVM]] )&lt;=3,AND(MONTH(Taulukko1[[#This Row],[Alku PVM]] )=3))</f>
        <v>1</v>
      </c>
      <c r="AD856" s="90" t="b">
        <f>OR(MONTH(Taulukko1[[#This Row],[Loppu PVM]] )&lt;=3,AND(MONTH(Taulukko1[[#This Row],[Loppu PVM]] )=3))</f>
        <v>0</v>
      </c>
      <c r="AE856" s="90" t="b">
        <f>OR(MONTH(Taulukko1[[#This Row],[Alku PVM]] )&lt;=9,AND(MONTH(Taulukko1[[#This Row],[Alku PVM]] )=9))</f>
        <v>1</v>
      </c>
      <c r="AF856" s="90" t="b">
        <f>OR(MONTH(Taulukko1[[#This Row],[Loppu PVM]])&lt;=9,AND(MONTH(Taulukko1[[#This Row],[Loppu PVM]] )=9))</f>
        <v>1</v>
      </c>
      <c r="AG856" s="90" t="b">
        <f>OR(MONTH(Taulukko1[[#This Row],[Alku PVM]] )&lt;=6,AND(MONTH(Taulukko1[[#This Row],[Alku PVM]] )=6))</f>
        <v>1</v>
      </c>
      <c r="AH856" s="90" t="b">
        <f>OR(MONTH(Taulukko1[[#This Row],[Loppu PVM]])&lt;=6,AND(MONTH(Taulukko1[[#This Row],[Loppu PVM]] )=6))</f>
        <v>1</v>
      </c>
    </row>
    <row r="857" spans="1:34" ht="12.75" customHeight="1">
      <c r="A857" t="s">
        <v>1398</v>
      </c>
      <c r="B857" s="23">
        <v>39884</v>
      </c>
      <c r="C857" t="s">
        <v>2338</v>
      </c>
      <c r="F857" s="4"/>
      <c r="G857" s="5"/>
      <c r="H857" s="16"/>
      <c r="I857" s="126" t="e">
        <f>INDEX('TOL2008'!B:B,MATCH(A857,'TOL2008'!A:A,0))</f>
        <v>#N/A</v>
      </c>
      <c r="J857" s="126" t="e">
        <f>INDEX(Pääluokka!$H$2:$H$100,MATCH(VALUE(LEFT(Taulukko1[[#This Row],[TOL2008]],2)),Pääluokka!$G$2:$G$100,0))</f>
        <v>#N/A</v>
      </c>
      <c r="K857" s="126" t="e">
        <f>INDEX(Pääluokka!$I$2:$I$100,MATCH(VALUE(LEFT(Taulukko1[[#This Row],[TOL2008]],2)),Pääluokka!$G$2:$G$100,0))</f>
        <v>#N/A</v>
      </c>
      <c r="L857" s="41" t="str">
        <f t="shared" si="130"/>
        <v>NA</v>
      </c>
      <c r="M857" s="43">
        <f t="shared" si="131"/>
        <v>39884</v>
      </c>
      <c r="N857" s="43">
        <f t="shared" si="132"/>
        <v>39935</v>
      </c>
      <c r="O857" s="43">
        <f t="shared" si="133"/>
        <v>39873</v>
      </c>
      <c r="P857" s="43">
        <f t="shared" si="134"/>
        <v>39934</v>
      </c>
      <c r="Q857" s="41">
        <f t="shared" si="135"/>
        <v>2009</v>
      </c>
      <c r="R857" s="41">
        <f t="shared" si="136"/>
        <v>2009</v>
      </c>
      <c r="S857" s="43" t="str">
        <f>YEAR(Taulukko1[[#This Row],[Alku KK]])&amp;"Q"&amp;ROUNDDOWN((MONTH(Taulukko1[[#This Row],[Alku KK]])-1)/3+1,0)</f>
        <v>2009Q1</v>
      </c>
      <c r="T857" s="43" t="str">
        <f>YEAR(Taulukko1[[#This Row],[Loppu KK]])&amp;"Q"&amp;ROUNDDOWN((MONTH(Taulukko1[[#This Row],[Loppu KK]])-1)/3+1,0)</f>
        <v>2009Q2</v>
      </c>
      <c r="U857" s="66">
        <f>IF(COUNT(Taulukko1[[#This Row],[Neuvottelujen alaiset ]])=1,Taulukko1[[#This Row],[Neuvottelujen alaiset ]],Taulukko1[[#This Row],[Vähennystarve]])</f>
        <v>0</v>
      </c>
      <c r="V857" s="44" t="str">
        <f t="shared" si="137"/>
        <v>NA</v>
      </c>
      <c r="W857" s="44" t="str">
        <f t="shared" si="138"/>
        <v>NA</v>
      </c>
      <c r="X857" s="44" t="str">
        <f t="shared" si="139"/>
        <v>NA</v>
      </c>
      <c r="Y857" s="90" t="b">
        <f>AND(MONTH(Taulukko1[[#This Row],[Alku PVM]] )=6,DAY(Taulukko1[[#This Row],[Alku PVM]] )&gt;19)</f>
        <v>0</v>
      </c>
      <c r="Z857" s="90" t="b">
        <f>AND(MONTH(Taulukko1[[#This Row],[Loppu PVM]] )=6,DAY(Taulukko1[[#This Row],[Loppu PVM]] )&gt;19)</f>
        <v>0</v>
      </c>
      <c r="AA857" s="90" t="b">
        <f>OR(MONTH(Taulukko1[[#This Row],[Alku PVM]] )&lt;=5,AND(MONTH(Taulukko1[[#This Row],[Alku PVM]] )=6,DAY(Taulukko1[[#This Row],[Alku PVM]] )&lt;20))</f>
        <v>1</v>
      </c>
      <c r="AB857" s="90" t="b">
        <f>OR(MONTH(Taulukko1[[#This Row],[Loppu PVM]])&lt;=5,AND(MONTH(Taulukko1[[#This Row],[Loppu PVM]] )=6,DAY(Taulukko1[[#This Row],[Loppu PVM]])&lt;20))</f>
        <v>1</v>
      </c>
      <c r="AC857" s="90" t="b">
        <f>OR(MONTH(Taulukko1[[#This Row],[Alku PVM]] )&lt;=3,AND(MONTH(Taulukko1[[#This Row],[Alku PVM]] )=3))</f>
        <v>1</v>
      </c>
      <c r="AD857" s="90" t="b">
        <f>OR(MONTH(Taulukko1[[#This Row],[Loppu PVM]] )&lt;=3,AND(MONTH(Taulukko1[[#This Row],[Loppu PVM]] )=3))</f>
        <v>0</v>
      </c>
      <c r="AE857" s="90" t="b">
        <f>OR(MONTH(Taulukko1[[#This Row],[Alku PVM]] )&lt;=9,AND(MONTH(Taulukko1[[#This Row],[Alku PVM]] )=9))</f>
        <v>1</v>
      </c>
      <c r="AF857" s="90" t="b">
        <f>OR(MONTH(Taulukko1[[#This Row],[Loppu PVM]])&lt;=9,AND(MONTH(Taulukko1[[#This Row],[Loppu PVM]] )=9))</f>
        <v>1</v>
      </c>
      <c r="AG857" s="90" t="b">
        <f>OR(MONTH(Taulukko1[[#This Row],[Alku PVM]] )&lt;=6,AND(MONTH(Taulukko1[[#This Row],[Alku PVM]] )=6))</f>
        <v>1</v>
      </c>
      <c r="AH857" s="90" t="b">
        <f>OR(MONTH(Taulukko1[[#This Row],[Loppu PVM]])&lt;=6,AND(MONTH(Taulukko1[[#This Row],[Loppu PVM]] )=6))</f>
        <v>1</v>
      </c>
    </row>
    <row r="858" spans="1:34" ht="12.75" customHeight="1">
      <c r="A858" t="s">
        <v>2217</v>
      </c>
      <c r="B858" s="23">
        <v>39884</v>
      </c>
      <c r="C858" t="s">
        <v>2216</v>
      </c>
      <c r="E858" s="62">
        <v>9</v>
      </c>
      <c r="F858" s="4">
        <v>39905</v>
      </c>
      <c r="G858" s="5">
        <v>7</v>
      </c>
      <c r="H858" s="22">
        <v>30</v>
      </c>
      <c r="I858" s="126" t="e">
        <f>INDEX('TOL2008'!B:B,MATCH(A858,'TOL2008'!A:A,0))</f>
        <v>#N/A</v>
      </c>
      <c r="J858" s="126" t="e">
        <f>INDEX(Pääluokka!$H$2:$H$100,MATCH(VALUE(LEFT(Taulukko1[[#This Row],[TOL2008]],2)),Pääluokka!$G$2:$G$100,0))</f>
        <v>#N/A</v>
      </c>
      <c r="K858" s="126" t="e">
        <f>INDEX(Pääluokka!$I$2:$I$100,MATCH(VALUE(LEFT(Taulukko1[[#This Row],[TOL2008]],2)),Pääluokka!$G$2:$G$100,0))</f>
        <v>#N/A</v>
      </c>
      <c r="L858" s="41">
        <f t="shared" si="130"/>
        <v>21</v>
      </c>
      <c r="M858" s="43">
        <f t="shared" si="131"/>
        <v>39884</v>
      </c>
      <c r="N858" s="43">
        <f t="shared" si="132"/>
        <v>39905</v>
      </c>
      <c r="O858" s="43">
        <f t="shared" si="133"/>
        <v>39873</v>
      </c>
      <c r="P858" s="43">
        <f t="shared" si="134"/>
        <v>39904</v>
      </c>
      <c r="Q858" s="41">
        <f t="shared" si="135"/>
        <v>2009</v>
      </c>
      <c r="R858" s="41">
        <f t="shared" si="136"/>
        <v>2009</v>
      </c>
      <c r="S858" s="43" t="str">
        <f>YEAR(Taulukko1[[#This Row],[Alku KK]])&amp;"Q"&amp;ROUNDDOWN((MONTH(Taulukko1[[#This Row],[Alku KK]])-1)/3+1,0)</f>
        <v>2009Q1</v>
      </c>
      <c r="T858" s="43" t="str">
        <f>YEAR(Taulukko1[[#This Row],[Loppu KK]])&amp;"Q"&amp;ROUNDDOWN((MONTH(Taulukko1[[#This Row],[Loppu KK]])-1)/3+1,0)</f>
        <v>2009Q2</v>
      </c>
      <c r="U858" s="66">
        <f>IF(COUNT(Taulukko1[[#This Row],[Neuvottelujen alaiset ]])=1,Taulukko1[[#This Row],[Neuvottelujen alaiset ]],Taulukko1[[#This Row],[Vähennystarve]])</f>
        <v>30</v>
      </c>
      <c r="V858" s="44">
        <f t="shared" si="137"/>
        <v>0.3</v>
      </c>
      <c r="W858" s="44">
        <f t="shared" si="138"/>
        <v>0.23333333333333334</v>
      </c>
      <c r="X858" s="44">
        <f t="shared" si="139"/>
        <v>0.77777777777777779</v>
      </c>
      <c r="Y858" s="90" t="b">
        <f>AND(MONTH(Taulukko1[[#This Row],[Alku PVM]] )=6,DAY(Taulukko1[[#This Row],[Alku PVM]] )&gt;19)</f>
        <v>0</v>
      </c>
      <c r="Z858" s="90" t="b">
        <f>AND(MONTH(Taulukko1[[#This Row],[Loppu PVM]] )=6,DAY(Taulukko1[[#This Row],[Loppu PVM]] )&gt;19)</f>
        <v>0</v>
      </c>
      <c r="AA858" s="90" t="b">
        <f>OR(MONTH(Taulukko1[[#This Row],[Alku PVM]] )&lt;=5,AND(MONTH(Taulukko1[[#This Row],[Alku PVM]] )=6,DAY(Taulukko1[[#This Row],[Alku PVM]] )&lt;20))</f>
        <v>1</v>
      </c>
      <c r="AB858" s="90" t="b">
        <f>OR(MONTH(Taulukko1[[#This Row],[Loppu PVM]])&lt;=5,AND(MONTH(Taulukko1[[#This Row],[Loppu PVM]] )=6,DAY(Taulukko1[[#This Row],[Loppu PVM]])&lt;20))</f>
        <v>1</v>
      </c>
      <c r="AC858" s="90" t="b">
        <f>OR(MONTH(Taulukko1[[#This Row],[Alku PVM]] )&lt;=3,AND(MONTH(Taulukko1[[#This Row],[Alku PVM]] )=3))</f>
        <v>1</v>
      </c>
      <c r="AD858" s="90" t="b">
        <f>OR(MONTH(Taulukko1[[#This Row],[Loppu PVM]] )&lt;=3,AND(MONTH(Taulukko1[[#This Row],[Loppu PVM]] )=3))</f>
        <v>0</v>
      </c>
      <c r="AE858" s="90" t="b">
        <f>OR(MONTH(Taulukko1[[#This Row],[Alku PVM]] )&lt;=9,AND(MONTH(Taulukko1[[#This Row],[Alku PVM]] )=9))</f>
        <v>1</v>
      </c>
      <c r="AF858" s="90" t="b">
        <f>OR(MONTH(Taulukko1[[#This Row],[Loppu PVM]])&lt;=9,AND(MONTH(Taulukko1[[#This Row],[Loppu PVM]] )=9))</f>
        <v>1</v>
      </c>
      <c r="AG858" s="90" t="b">
        <f>OR(MONTH(Taulukko1[[#This Row],[Alku PVM]] )&lt;=6,AND(MONTH(Taulukko1[[#This Row],[Alku PVM]] )=6))</f>
        <v>1</v>
      </c>
      <c r="AH858" s="90" t="b">
        <f>OR(MONTH(Taulukko1[[#This Row],[Loppu PVM]])&lt;=6,AND(MONTH(Taulukko1[[#This Row],[Loppu PVM]] )=6))</f>
        <v>1</v>
      </c>
    </row>
    <row r="859" spans="1:34" ht="12.75" customHeight="1">
      <c r="A859" t="s">
        <v>531</v>
      </c>
      <c r="B859" s="23">
        <v>39885</v>
      </c>
      <c r="C859" t="s">
        <v>2960</v>
      </c>
      <c r="F859" s="4">
        <v>39902</v>
      </c>
      <c r="G859" s="5">
        <v>17</v>
      </c>
      <c r="H859" s="22">
        <v>970</v>
      </c>
      <c r="I859" s="126">
        <f>INDEX('TOL2008'!B:B,MATCH(A859,'TOL2008'!A:A,0))</f>
        <v>51101</v>
      </c>
      <c r="J859" s="126" t="str">
        <f>INDEX(Pääluokka!$H$2:$H$100,MATCH(VALUE(LEFT(Taulukko1[[#This Row],[TOL2008]],2)),Pääluokka!$G$2:$G$100,0))</f>
        <v>Kuljetus ja varastointi</v>
      </c>
      <c r="K859" s="126" t="str">
        <f>INDEX(Pääluokka!$I$2:$I$100,MATCH(VALUE(LEFT(Taulukko1[[#This Row],[TOL2008]],2)),Pääluokka!$G$2:$G$100,0))</f>
        <v>Palvelualat (G-N, R, S)</v>
      </c>
      <c r="L859" s="41">
        <f t="shared" si="130"/>
        <v>17</v>
      </c>
      <c r="M859" s="43">
        <f t="shared" si="131"/>
        <v>39885</v>
      </c>
      <c r="N859" s="43">
        <f t="shared" si="132"/>
        <v>39902</v>
      </c>
      <c r="O859" s="43">
        <f t="shared" si="133"/>
        <v>39873</v>
      </c>
      <c r="P859" s="43">
        <f t="shared" si="134"/>
        <v>39873</v>
      </c>
      <c r="Q859" s="41">
        <f t="shared" si="135"/>
        <v>2009</v>
      </c>
      <c r="R859" s="41">
        <f t="shared" si="136"/>
        <v>2009</v>
      </c>
      <c r="S859" s="43" t="str">
        <f>YEAR(Taulukko1[[#This Row],[Alku KK]])&amp;"Q"&amp;ROUNDDOWN((MONTH(Taulukko1[[#This Row],[Alku KK]])-1)/3+1,0)</f>
        <v>2009Q1</v>
      </c>
      <c r="T859" s="43" t="str">
        <f>YEAR(Taulukko1[[#This Row],[Loppu KK]])&amp;"Q"&amp;ROUNDDOWN((MONTH(Taulukko1[[#This Row],[Loppu KK]])-1)/3+1,0)</f>
        <v>2009Q1</v>
      </c>
      <c r="U859" s="66">
        <f>IF(COUNT(Taulukko1[[#This Row],[Neuvottelujen alaiset ]])=1,Taulukko1[[#This Row],[Neuvottelujen alaiset ]],Taulukko1[[#This Row],[Vähennystarve]])</f>
        <v>970</v>
      </c>
      <c r="V859" s="44" t="str">
        <f t="shared" si="137"/>
        <v>NA</v>
      </c>
      <c r="W859" s="44">
        <f t="shared" si="138"/>
        <v>1.7525773195876289E-2</v>
      </c>
      <c r="X859" s="44" t="str">
        <f t="shared" si="139"/>
        <v>NA</v>
      </c>
      <c r="Y859" s="90" t="b">
        <f>AND(MONTH(Taulukko1[[#This Row],[Alku PVM]] )=6,DAY(Taulukko1[[#This Row],[Alku PVM]] )&gt;19)</f>
        <v>0</v>
      </c>
      <c r="Z859" s="90" t="b">
        <f>AND(MONTH(Taulukko1[[#This Row],[Loppu PVM]] )=6,DAY(Taulukko1[[#This Row],[Loppu PVM]] )&gt;19)</f>
        <v>0</v>
      </c>
      <c r="AA859" s="90" t="b">
        <f>OR(MONTH(Taulukko1[[#This Row],[Alku PVM]] )&lt;=5,AND(MONTH(Taulukko1[[#This Row],[Alku PVM]] )=6,DAY(Taulukko1[[#This Row],[Alku PVM]] )&lt;20))</f>
        <v>1</v>
      </c>
      <c r="AB859" s="90" t="b">
        <f>OR(MONTH(Taulukko1[[#This Row],[Loppu PVM]])&lt;=5,AND(MONTH(Taulukko1[[#This Row],[Loppu PVM]] )=6,DAY(Taulukko1[[#This Row],[Loppu PVM]])&lt;20))</f>
        <v>1</v>
      </c>
      <c r="AC859" s="90" t="b">
        <f>OR(MONTH(Taulukko1[[#This Row],[Alku PVM]] )&lt;=3,AND(MONTH(Taulukko1[[#This Row],[Alku PVM]] )=3))</f>
        <v>1</v>
      </c>
      <c r="AD859" s="90" t="b">
        <f>OR(MONTH(Taulukko1[[#This Row],[Loppu PVM]] )&lt;=3,AND(MONTH(Taulukko1[[#This Row],[Loppu PVM]] )=3))</f>
        <v>1</v>
      </c>
      <c r="AE859" s="90" t="b">
        <f>OR(MONTH(Taulukko1[[#This Row],[Alku PVM]] )&lt;=9,AND(MONTH(Taulukko1[[#This Row],[Alku PVM]] )=9))</f>
        <v>1</v>
      </c>
      <c r="AF859" s="90" t="b">
        <f>OR(MONTH(Taulukko1[[#This Row],[Loppu PVM]])&lt;=9,AND(MONTH(Taulukko1[[#This Row],[Loppu PVM]] )=9))</f>
        <v>1</v>
      </c>
      <c r="AG859" s="90" t="b">
        <f>OR(MONTH(Taulukko1[[#This Row],[Alku PVM]] )&lt;=6,AND(MONTH(Taulukko1[[#This Row],[Alku PVM]] )=6))</f>
        <v>1</v>
      </c>
      <c r="AH859" s="90" t="b">
        <f>OR(MONTH(Taulukko1[[#This Row],[Loppu PVM]])&lt;=6,AND(MONTH(Taulukko1[[#This Row],[Loppu PVM]] )=6))</f>
        <v>1</v>
      </c>
    </row>
    <row r="860" spans="1:34" ht="12.75" customHeight="1">
      <c r="A860" t="s">
        <v>1166</v>
      </c>
      <c r="B860" s="23">
        <v>39885</v>
      </c>
      <c r="C860" t="s">
        <v>2861</v>
      </c>
      <c r="E860" s="62">
        <v>20</v>
      </c>
      <c r="F860" s="4">
        <v>39944</v>
      </c>
      <c r="G860" s="5">
        <v>0</v>
      </c>
      <c r="H860" s="16">
        <v>20</v>
      </c>
      <c r="I860" s="126">
        <f>INDEX('TOL2008'!B:B,MATCH(A860,'TOL2008'!A:A,0))</f>
        <v>58130</v>
      </c>
      <c r="J860" s="126" t="str">
        <f>INDEX(Pääluokka!$H$2:$H$100,MATCH(VALUE(LEFT(Taulukko1[[#This Row],[TOL2008]],2)),Pääluokka!$G$2:$G$100,0))</f>
        <v>Informaatio ja viestintä</v>
      </c>
      <c r="K860" s="126" t="str">
        <f>INDEX(Pääluokka!$I$2:$I$100,MATCH(VALUE(LEFT(Taulukko1[[#This Row],[TOL2008]],2)),Pääluokka!$G$2:$G$100,0))</f>
        <v>Palvelualat (G-N, R, S)</v>
      </c>
      <c r="L860" s="41">
        <f t="shared" si="130"/>
        <v>59</v>
      </c>
      <c r="M860" s="43">
        <f t="shared" si="131"/>
        <v>39885</v>
      </c>
      <c r="N860" s="43">
        <f t="shared" si="132"/>
        <v>39944</v>
      </c>
      <c r="O860" s="43">
        <f t="shared" si="133"/>
        <v>39873</v>
      </c>
      <c r="P860" s="43">
        <f t="shared" si="134"/>
        <v>39934</v>
      </c>
      <c r="Q860" s="41">
        <f t="shared" si="135"/>
        <v>2009</v>
      </c>
      <c r="R860" s="41">
        <f t="shared" si="136"/>
        <v>2009</v>
      </c>
      <c r="S860" s="43" t="str">
        <f>YEAR(Taulukko1[[#This Row],[Alku KK]])&amp;"Q"&amp;ROUNDDOWN((MONTH(Taulukko1[[#This Row],[Alku KK]])-1)/3+1,0)</f>
        <v>2009Q1</v>
      </c>
      <c r="T860" s="43" t="str">
        <f>YEAR(Taulukko1[[#This Row],[Loppu KK]])&amp;"Q"&amp;ROUNDDOWN((MONTH(Taulukko1[[#This Row],[Loppu KK]])-1)/3+1,0)</f>
        <v>2009Q2</v>
      </c>
      <c r="U860" s="66">
        <f>IF(COUNT(Taulukko1[[#This Row],[Neuvottelujen alaiset ]])=1,Taulukko1[[#This Row],[Neuvottelujen alaiset ]],Taulukko1[[#This Row],[Vähennystarve]])</f>
        <v>20</v>
      </c>
      <c r="V860" s="44">
        <f t="shared" si="137"/>
        <v>1</v>
      </c>
      <c r="W860" s="44">
        <f t="shared" si="138"/>
        <v>0</v>
      </c>
      <c r="X860" s="44">
        <f t="shared" si="139"/>
        <v>0</v>
      </c>
      <c r="Y860" s="90" t="b">
        <f>AND(MONTH(Taulukko1[[#This Row],[Alku PVM]] )=6,DAY(Taulukko1[[#This Row],[Alku PVM]] )&gt;19)</f>
        <v>0</v>
      </c>
      <c r="Z860" s="90" t="b">
        <f>AND(MONTH(Taulukko1[[#This Row],[Loppu PVM]] )=6,DAY(Taulukko1[[#This Row],[Loppu PVM]] )&gt;19)</f>
        <v>0</v>
      </c>
      <c r="AA860" s="90" t="b">
        <f>OR(MONTH(Taulukko1[[#This Row],[Alku PVM]] )&lt;=5,AND(MONTH(Taulukko1[[#This Row],[Alku PVM]] )=6,DAY(Taulukko1[[#This Row],[Alku PVM]] )&lt;20))</f>
        <v>1</v>
      </c>
      <c r="AB860" s="90" t="b">
        <f>OR(MONTH(Taulukko1[[#This Row],[Loppu PVM]])&lt;=5,AND(MONTH(Taulukko1[[#This Row],[Loppu PVM]] )=6,DAY(Taulukko1[[#This Row],[Loppu PVM]])&lt;20))</f>
        <v>1</v>
      </c>
      <c r="AC860" s="90" t="b">
        <f>OR(MONTH(Taulukko1[[#This Row],[Alku PVM]] )&lt;=3,AND(MONTH(Taulukko1[[#This Row],[Alku PVM]] )=3))</f>
        <v>1</v>
      </c>
      <c r="AD860" s="90" t="b">
        <f>OR(MONTH(Taulukko1[[#This Row],[Loppu PVM]] )&lt;=3,AND(MONTH(Taulukko1[[#This Row],[Loppu PVM]] )=3))</f>
        <v>0</v>
      </c>
      <c r="AE860" s="90" t="b">
        <f>OR(MONTH(Taulukko1[[#This Row],[Alku PVM]] )&lt;=9,AND(MONTH(Taulukko1[[#This Row],[Alku PVM]] )=9))</f>
        <v>1</v>
      </c>
      <c r="AF860" s="90" t="b">
        <f>OR(MONTH(Taulukko1[[#This Row],[Loppu PVM]])&lt;=9,AND(MONTH(Taulukko1[[#This Row],[Loppu PVM]] )=9))</f>
        <v>1</v>
      </c>
      <c r="AG860" s="90" t="b">
        <f>OR(MONTH(Taulukko1[[#This Row],[Alku PVM]] )&lt;=6,AND(MONTH(Taulukko1[[#This Row],[Alku PVM]] )=6))</f>
        <v>1</v>
      </c>
      <c r="AH860" s="90" t="b">
        <f>OR(MONTH(Taulukko1[[#This Row],[Loppu PVM]])&lt;=6,AND(MONTH(Taulukko1[[#This Row],[Loppu PVM]] )=6))</f>
        <v>1</v>
      </c>
    </row>
    <row r="861" spans="1:34" ht="12.75" customHeight="1">
      <c r="A861" t="s">
        <v>2045</v>
      </c>
      <c r="B861" s="23">
        <v>39885</v>
      </c>
      <c r="C861" t="s">
        <v>2781</v>
      </c>
      <c r="E861" s="62">
        <v>25</v>
      </c>
      <c r="F861" s="4">
        <v>39939</v>
      </c>
      <c r="G861" s="5">
        <v>8</v>
      </c>
      <c r="H861" s="16">
        <v>25</v>
      </c>
      <c r="I861" s="126">
        <f>INDEX('TOL2008'!B:B,MATCH(A861,'TOL2008'!A:A,0))</f>
        <v>28240</v>
      </c>
      <c r="J861" s="126" t="str">
        <f>INDEX(Pääluokka!$H$2:$H$100,MATCH(VALUE(LEFT(Taulukko1[[#This Row],[TOL2008]],2)),Pääluokka!$G$2:$G$100,0))</f>
        <v>Teollisuus</v>
      </c>
      <c r="K861" s="126" t="str">
        <f>INDEX(Pääluokka!$I$2:$I$100,MATCH(VALUE(LEFT(Taulukko1[[#This Row],[TOL2008]],2)),Pääluokka!$G$2:$G$100,0))</f>
        <v>Teollisuus (C-E)</v>
      </c>
      <c r="L861" s="41">
        <f t="shared" si="130"/>
        <v>54</v>
      </c>
      <c r="M861" s="43">
        <f t="shared" si="131"/>
        <v>39885</v>
      </c>
      <c r="N861" s="43">
        <f t="shared" si="132"/>
        <v>39939</v>
      </c>
      <c r="O861" s="43">
        <f t="shared" si="133"/>
        <v>39873</v>
      </c>
      <c r="P861" s="43">
        <f t="shared" si="134"/>
        <v>39934</v>
      </c>
      <c r="Q861" s="41">
        <f t="shared" si="135"/>
        <v>2009</v>
      </c>
      <c r="R861" s="41">
        <f t="shared" si="136"/>
        <v>2009</v>
      </c>
      <c r="S861" s="43" t="str">
        <f>YEAR(Taulukko1[[#This Row],[Alku KK]])&amp;"Q"&amp;ROUNDDOWN((MONTH(Taulukko1[[#This Row],[Alku KK]])-1)/3+1,0)</f>
        <v>2009Q1</v>
      </c>
      <c r="T861" s="43" t="str">
        <f>YEAR(Taulukko1[[#This Row],[Loppu KK]])&amp;"Q"&amp;ROUNDDOWN((MONTH(Taulukko1[[#This Row],[Loppu KK]])-1)/3+1,0)</f>
        <v>2009Q2</v>
      </c>
      <c r="U861" s="66">
        <f>IF(COUNT(Taulukko1[[#This Row],[Neuvottelujen alaiset ]])=1,Taulukko1[[#This Row],[Neuvottelujen alaiset ]],Taulukko1[[#This Row],[Vähennystarve]])</f>
        <v>25</v>
      </c>
      <c r="V861" s="44">
        <f t="shared" si="137"/>
        <v>1</v>
      </c>
      <c r="W861" s="44">
        <f t="shared" si="138"/>
        <v>0.32</v>
      </c>
      <c r="X861" s="44">
        <f t="shared" si="139"/>
        <v>0.32</v>
      </c>
      <c r="Y861" s="90" t="b">
        <f>AND(MONTH(Taulukko1[[#This Row],[Alku PVM]] )=6,DAY(Taulukko1[[#This Row],[Alku PVM]] )&gt;19)</f>
        <v>0</v>
      </c>
      <c r="Z861" s="90" t="b">
        <f>AND(MONTH(Taulukko1[[#This Row],[Loppu PVM]] )=6,DAY(Taulukko1[[#This Row],[Loppu PVM]] )&gt;19)</f>
        <v>0</v>
      </c>
      <c r="AA861" s="90" t="b">
        <f>OR(MONTH(Taulukko1[[#This Row],[Alku PVM]] )&lt;=5,AND(MONTH(Taulukko1[[#This Row],[Alku PVM]] )=6,DAY(Taulukko1[[#This Row],[Alku PVM]] )&lt;20))</f>
        <v>1</v>
      </c>
      <c r="AB861" s="90" t="b">
        <f>OR(MONTH(Taulukko1[[#This Row],[Loppu PVM]])&lt;=5,AND(MONTH(Taulukko1[[#This Row],[Loppu PVM]] )=6,DAY(Taulukko1[[#This Row],[Loppu PVM]])&lt;20))</f>
        <v>1</v>
      </c>
      <c r="AC861" s="90" t="b">
        <f>OR(MONTH(Taulukko1[[#This Row],[Alku PVM]] )&lt;=3,AND(MONTH(Taulukko1[[#This Row],[Alku PVM]] )=3))</f>
        <v>1</v>
      </c>
      <c r="AD861" s="90" t="b">
        <f>OR(MONTH(Taulukko1[[#This Row],[Loppu PVM]] )&lt;=3,AND(MONTH(Taulukko1[[#This Row],[Loppu PVM]] )=3))</f>
        <v>0</v>
      </c>
      <c r="AE861" s="90" t="b">
        <f>OR(MONTH(Taulukko1[[#This Row],[Alku PVM]] )&lt;=9,AND(MONTH(Taulukko1[[#This Row],[Alku PVM]] )=9))</f>
        <v>1</v>
      </c>
      <c r="AF861" s="90" t="b">
        <f>OR(MONTH(Taulukko1[[#This Row],[Loppu PVM]])&lt;=9,AND(MONTH(Taulukko1[[#This Row],[Loppu PVM]] )=9))</f>
        <v>1</v>
      </c>
      <c r="AG861" s="90" t="b">
        <f>OR(MONTH(Taulukko1[[#This Row],[Alku PVM]] )&lt;=6,AND(MONTH(Taulukko1[[#This Row],[Alku PVM]] )=6))</f>
        <v>1</v>
      </c>
      <c r="AH861" s="90" t="b">
        <f>OR(MONTH(Taulukko1[[#This Row],[Loppu PVM]])&lt;=6,AND(MONTH(Taulukko1[[#This Row],[Loppu PVM]] )=6))</f>
        <v>1</v>
      </c>
    </row>
    <row r="862" spans="1:34" ht="12.75" customHeight="1">
      <c r="A862" s="21" t="s">
        <v>614</v>
      </c>
      <c r="B862" s="23">
        <v>39888</v>
      </c>
      <c r="C862" s="21" t="s">
        <v>3067</v>
      </c>
      <c r="D862" s="24"/>
      <c r="E862" s="62">
        <v>90</v>
      </c>
      <c r="F862" s="23"/>
      <c r="G862" s="24"/>
      <c r="H862" s="17">
        <v>400</v>
      </c>
      <c r="I862" s="126">
        <f>INDEX('TOL2008'!B:B,MATCH(A862,'TOL2008'!A:A,0))</f>
        <v>28220</v>
      </c>
      <c r="J862" s="126" t="str">
        <f>INDEX(Pääluokka!$H$2:$H$100,MATCH(VALUE(LEFT(Taulukko1[[#This Row],[TOL2008]],2)),Pääluokka!$G$2:$G$100,0))</f>
        <v>Teollisuus</v>
      </c>
      <c r="K862" s="126" t="str">
        <f>INDEX(Pääluokka!$I$2:$I$100,MATCH(VALUE(LEFT(Taulukko1[[#This Row],[TOL2008]],2)),Pääluokka!$G$2:$G$100,0))</f>
        <v>Teollisuus (C-E)</v>
      </c>
      <c r="L862" s="41" t="str">
        <f t="shared" si="130"/>
        <v>NA</v>
      </c>
      <c r="M862" s="43">
        <f t="shared" si="131"/>
        <v>39888</v>
      </c>
      <c r="N862" s="43">
        <f t="shared" si="132"/>
        <v>39939</v>
      </c>
      <c r="O862" s="43">
        <f t="shared" si="133"/>
        <v>39873</v>
      </c>
      <c r="P862" s="43">
        <f t="shared" si="134"/>
        <v>39934</v>
      </c>
      <c r="Q862" s="41">
        <f t="shared" si="135"/>
        <v>2009</v>
      </c>
      <c r="R862" s="41">
        <f t="shared" si="136"/>
        <v>2009</v>
      </c>
      <c r="S862" s="43" t="str">
        <f>YEAR(Taulukko1[[#This Row],[Alku KK]])&amp;"Q"&amp;ROUNDDOWN((MONTH(Taulukko1[[#This Row],[Alku KK]])-1)/3+1,0)</f>
        <v>2009Q1</v>
      </c>
      <c r="T862" s="43" t="str">
        <f>YEAR(Taulukko1[[#This Row],[Loppu KK]])&amp;"Q"&amp;ROUNDDOWN((MONTH(Taulukko1[[#This Row],[Loppu KK]])-1)/3+1,0)</f>
        <v>2009Q2</v>
      </c>
      <c r="U862" s="66">
        <f>IF(COUNT(Taulukko1[[#This Row],[Neuvottelujen alaiset ]])=1,Taulukko1[[#This Row],[Neuvottelujen alaiset ]],Taulukko1[[#This Row],[Vähennystarve]])</f>
        <v>400</v>
      </c>
      <c r="V862" s="44">
        <f t="shared" si="137"/>
        <v>0.22500000000000001</v>
      </c>
      <c r="W862" s="44" t="str">
        <f t="shared" si="138"/>
        <v>NA</v>
      </c>
      <c r="X862" s="44" t="str">
        <f t="shared" si="139"/>
        <v>NA</v>
      </c>
      <c r="Y862" s="90" t="b">
        <f>AND(MONTH(Taulukko1[[#This Row],[Alku PVM]] )=6,DAY(Taulukko1[[#This Row],[Alku PVM]] )&gt;19)</f>
        <v>0</v>
      </c>
      <c r="Z862" s="90" t="b">
        <f>AND(MONTH(Taulukko1[[#This Row],[Loppu PVM]] )=6,DAY(Taulukko1[[#This Row],[Loppu PVM]] )&gt;19)</f>
        <v>0</v>
      </c>
      <c r="AA862" s="90" t="b">
        <f>OR(MONTH(Taulukko1[[#This Row],[Alku PVM]] )&lt;=5,AND(MONTH(Taulukko1[[#This Row],[Alku PVM]] )=6,DAY(Taulukko1[[#This Row],[Alku PVM]] )&lt;20))</f>
        <v>1</v>
      </c>
      <c r="AB862" s="90" t="b">
        <f>OR(MONTH(Taulukko1[[#This Row],[Loppu PVM]])&lt;=5,AND(MONTH(Taulukko1[[#This Row],[Loppu PVM]] )=6,DAY(Taulukko1[[#This Row],[Loppu PVM]])&lt;20))</f>
        <v>1</v>
      </c>
      <c r="AC862" s="90" t="b">
        <f>OR(MONTH(Taulukko1[[#This Row],[Alku PVM]] )&lt;=3,AND(MONTH(Taulukko1[[#This Row],[Alku PVM]] )=3))</f>
        <v>1</v>
      </c>
      <c r="AD862" s="90" t="b">
        <f>OR(MONTH(Taulukko1[[#This Row],[Loppu PVM]] )&lt;=3,AND(MONTH(Taulukko1[[#This Row],[Loppu PVM]] )=3))</f>
        <v>0</v>
      </c>
      <c r="AE862" s="90" t="b">
        <f>OR(MONTH(Taulukko1[[#This Row],[Alku PVM]] )&lt;=9,AND(MONTH(Taulukko1[[#This Row],[Alku PVM]] )=9))</f>
        <v>1</v>
      </c>
      <c r="AF862" s="90" t="b">
        <f>OR(MONTH(Taulukko1[[#This Row],[Loppu PVM]])&lt;=9,AND(MONTH(Taulukko1[[#This Row],[Loppu PVM]] )=9))</f>
        <v>1</v>
      </c>
      <c r="AG862" s="90" t="b">
        <f>OR(MONTH(Taulukko1[[#This Row],[Alku PVM]] )&lt;=6,AND(MONTH(Taulukko1[[#This Row],[Alku PVM]] )=6))</f>
        <v>1</v>
      </c>
      <c r="AH862" s="90" t="b">
        <f>OR(MONTH(Taulukko1[[#This Row],[Loppu PVM]])&lt;=6,AND(MONTH(Taulukko1[[#This Row],[Loppu PVM]] )=6))</f>
        <v>1</v>
      </c>
    </row>
    <row r="863" spans="1:34" ht="12.75" customHeight="1">
      <c r="A863" s="21" t="s">
        <v>2464</v>
      </c>
      <c r="B863" s="23">
        <v>39888</v>
      </c>
      <c r="C863" s="21" t="s">
        <v>2463</v>
      </c>
      <c r="D863" s="24"/>
      <c r="E863" s="62">
        <v>9</v>
      </c>
      <c r="F863" s="23"/>
      <c r="G863" s="24"/>
      <c r="H863" s="16">
        <v>159</v>
      </c>
      <c r="I863" s="126" t="e">
        <f>INDEX('TOL2008'!B:B,MATCH(A863,'TOL2008'!A:A,0))</f>
        <v>#N/A</v>
      </c>
      <c r="J863" s="126" t="e">
        <f>INDEX(Pääluokka!$H$2:$H$100,MATCH(VALUE(LEFT(Taulukko1[[#This Row],[TOL2008]],2)),Pääluokka!$G$2:$G$100,0))</f>
        <v>#N/A</v>
      </c>
      <c r="K863" s="126" t="e">
        <f>INDEX(Pääluokka!$I$2:$I$100,MATCH(VALUE(LEFT(Taulukko1[[#This Row],[TOL2008]],2)),Pääluokka!$G$2:$G$100,0))</f>
        <v>#N/A</v>
      </c>
      <c r="L863" s="41" t="str">
        <f t="shared" si="130"/>
        <v>NA</v>
      </c>
      <c r="M863" s="43">
        <f t="shared" si="131"/>
        <v>39888</v>
      </c>
      <c r="N863" s="43">
        <f t="shared" si="132"/>
        <v>39939</v>
      </c>
      <c r="O863" s="43">
        <f t="shared" si="133"/>
        <v>39873</v>
      </c>
      <c r="P863" s="43">
        <f t="shared" si="134"/>
        <v>39934</v>
      </c>
      <c r="Q863" s="41">
        <f t="shared" si="135"/>
        <v>2009</v>
      </c>
      <c r="R863" s="41">
        <f t="shared" si="136"/>
        <v>2009</v>
      </c>
      <c r="S863" s="43" t="str">
        <f>YEAR(Taulukko1[[#This Row],[Alku KK]])&amp;"Q"&amp;ROUNDDOWN((MONTH(Taulukko1[[#This Row],[Alku KK]])-1)/3+1,0)</f>
        <v>2009Q1</v>
      </c>
      <c r="T863" s="43" t="str">
        <f>YEAR(Taulukko1[[#This Row],[Loppu KK]])&amp;"Q"&amp;ROUNDDOWN((MONTH(Taulukko1[[#This Row],[Loppu KK]])-1)/3+1,0)</f>
        <v>2009Q2</v>
      </c>
      <c r="U863" s="66">
        <f>IF(COUNT(Taulukko1[[#This Row],[Neuvottelujen alaiset ]])=1,Taulukko1[[#This Row],[Neuvottelujen alaiset ]],Taulukko1[[#This Row],[Vähennystarve]])</f>
        <v>159</v>
      </c>
      <c r="V863" s="44">
        <f t="shared" si="137"/>
        <v>5.6603773584905662E-2</v>
      </c>
      <c r="W863" s="44" t="str">
        <f t="shared" si="138"/>
        <v>NA</v>
      </c>
      <c r="X863" s="44" t="str">
        <f t="shared" si="139"/>
        <v>NA</v>
      </c>
      <c r="Y863" s="90" t="b">
        <f>AND(MONTH(Taulukko1[[#This Row],[Alku PVM]] )=6,DAY(Taulukko1[[#This Row],[Alku PVM]] )&gt;19)</f>
        <v>0</v>
      </c>
      <c r="Z863" s="90" t="b">
        <f>AND(MONTH(Taulukko1[[#This Row],[Loppu PVM]] )=6,DAY(Taulukko1[[#This Row],[Loppu PVM]] )&gt;19)</f>
        <v>0</v>
      </c>
      <c r="AA863" s="90" t="b">
        <f>OR(MONTH(Taulukko1[[#This Row],[Alku PVM]] )&lt;=5,AND(MONTH(Taulukko1[[#This Row],[Alku PVM]] )=6,DAY(Taulukko1[[#This Row],[Alku PVM]] )&lt;20))</f>
        <v>1</v>
      </c>
      <c r="AB863" s="90" t="b">
        <f>OR(MONTH(Taulukko1[[#This Row],[Loppu PVM]])&lt;=5,AND(MONTH(Taulukko1[[#This Row],[Loppu PVM]] )=6,DAY(Taulukko1[[#This Row],[Loppu PVM]])&lt;20))</f>
        <v>1</v>
      </c>
      <c r="AC863" s="90" t="b">
        <f>OR(MONTH(Taulukko1[[#This Row],[Alku PVM]] )&lt;=3,AND(MONTH(Taulukko1[[#This Row],[Alku PVM]] )=3))</f>
        <v>1</v>
      </c>
      <c r="AD863" s="90" t="b">
        <f>OR(MONTH(Taulukko1[[#This Row],[Loppu PVM]] )&lt;=3,AND(MONTH(Taulukko1[[#This Row],[Loppu PVM]] )=3))</f>
        <v>0</v>
      </c>
      <c r="AE863" s="90" t="b">
        <f>OR(MONTH(Taulukko1[[#This Row],[Alku PVM]] )&lt;=9,AND(MONTH(Taulukko1[[#This Row],[Alku PVM]] )=9))</f>
        <v>1</v>
      </c>
      <c r="AF863" s="90" t="b">
        <f>OR(MONTH(Taulukko1[[#This Row],[Loppu PVM]])&lt;=9,AND(MONTH(Taulukko1[[#This Row],[Loppu PVM]] )=9))</f>
        <v>1</v>
      </c>
      <c r="AG863" s="90" t="b">
        <f>OR(MONTH(Taulukko1[[#This Row],[Alku PVM]] )&lt;=6,AND(MONTH(Taulukko1[[#This Row],[Alku PVM]] )=6))</f>
        <v>1</v>
      </c>
      <c r="AH863" s="90" t="b">
        <f>OR(MONTH(Taulukko1[[#This Row],[Loppu PVM]])&lt;=6,AND(MONTH(Taulukko1[[#This Row],[Loppu PVM]] )=6))</f>
        <v>1</v>
      </c>
    </row>
    <row r="864" spans="1:34" ht="12.75" customHeight="1">
      <c r="A864" s="21" t="s">
        <v>1693</v>
      </c>
      <c r="B864" s="23">
        <v>39888</v>
      </c>
      <c r="C864" s="21" t="s">
        <v>2329</v>
      </c>
      <c r="D864" s="24"/>
      <c r="F864" s="23">
        <v>39938</v>
      </c>
      <c r="G864" s="24">
        <v>0</v>
      </c>
      <c r="H864" s="22">
        <v>245</v>
      </c>
      <c r="I864" s="126" t="e">
        <f>INDEX('TOL2008'!B:B,MATCH(A864,'TOL2008'!A:A,0))</f>
        <v>#N/A</v>
      </c>
      <c r="J864" s="126" t="e">
        <f>INDEX(Pääluokka!$H$2:$H$100,MATCH(VALUE(LEFT(Taulukko1[[#This Row],[TOL2008]],2)),Pääluokka!$G$2:$G$100,0))</f>
        <v>#N/A</v>
      </c>
      <c r="K864" s="126" t="e">
        <f>INDEX(Pääluokka!$I$2:$I$100,MATCH(VALUE(LEFT(Taulukko1[[#This Row],[TOL2008]],2)),Pääluokka!$G$2:$G$100,0))</f>
        <v>#N/A</v>
      </c>
      <c r="L864" s="41">
        <f t="shared" si="130"/>
        <v>50</v>
      </c>
      <c r="M864" s="43">
        <f t="shared" si="131"/>
        <v>39888</v>
      </c>
      <c r="N864" s="43">
        <f t="shared" si="132"/>
        <v>39938</v>
      </c>
      <c r="O864" s="43">
        <f t="shared" si="133"/>
        <v>39873</v>
      </c>
      <c r="P864" s="43">
        <f t="shared" si="134"/>
        <v>39934</v>
      </c>
      <c r="Q864" s="41">
        <f t="shared" si="135"/>
        <v>2009</v>
      </c>
      <c r="R864" s="41">
        <f t="shared" si="136"/>
        <v>2009</v>
      </c>
      <c r="S864" s="43" t="str">
        <f>YEAR(Taulukko1[[#This Row],[Alku KK]])&amp;"Q"&amp;ROUNDDOWN((MONTH(Taulukko1[[#This Row],[Alku KK]])-1)/3+1,0)</f>
        <v>2009Q1</v>
      </c>
      <c r="T864" s="43" t="str">
        <f>YEAR(Taulukko1[[#This Row],[Loppu KK]])&amp;"Q"&amp;ROUNDDOWN((MONTH(Taulukko1[[#This Row],[Loppu KK]])-1)/3+1,0)</f>
        <v>2009Q2</v>
      </c>
      <c r="U864" s="66">
        <f>IF(COUNT(Taulukko1[[#This Row],[Neuvottelujen alaiset ]])=1,Taulukko1[[#This Row],[Neuvottelujen alaiset ]],Taulukko1[[#This Row],[Vähennystarve]])</f>
        <v>245</v>
      </c>
      <c r="V864" s="44" t="str">
        <f t="shared" si="137"/>
        <v>NA</v>
      </c>
      <c r="W864" s="44">
        <f t="shared" si="138"/>
        <v>0</v>
      </c>
      <c r="X864" s="44" t="str">
        <f t="shared" si="139"/>
        <v>NA</v>
      </c>
      <c r="Y864" s="90" t="b">
        <f>AND(MONTH(Taulukko1[[#This Row],[Alku PVM]] )=6,DAY(Taulukko1[[#This Row],[Alku PVM]] )&gt;19)</f>
        <v>0</v>
      </c>
      <c r="Z864" s="90" t="b">
        <f>AND(MONTH(Taulukko1[[#This Row],[Loppu PVM]] )=6,DAY(Taulukko1[[#This Row],[Loppu PVM]] )&gt;19)</f>
        <v>0</v>
      </c>
      <c r="AA864" s="90" t="b">
        <f>OR(MONTH(Taulukko1[[#This Row],[Alku PVM]] )&lt;=5,AND(MONTH(Taulukko1[[#This Row],[Alku PVM]] )=6,DAY(Taulukko1[[#This Row],[Alku PVM]] )&lt;20))</f>
        <v>1</v>
      </c>
      <c r="AB864" s="90" t="b">
        <f>OR(MONTH(Taulukko1[[#This Row],[Loppu PVM]])&lt;=5,AND(MONTH(Taulukko1[[#This Row],[Loppu PVM]] )=6,DAY(Taulukko1[[#This Row],[Loppu PVM]])&lt;20))</f>
        <v>1</v>
      </c>
      <c r="AC864" s="90" t="b">
        <f>OR(MONTH(Taulukko1[[#This Row],[Alku PVM]] )&lt;=3,AND(MONTH(Taulukko1[[#This Row],[Alku PVM]] )=3))</f>
        <v>1</v>
      </c>
      <c r="AD864" s="90" t="b">
        <f>OR(MONTH(Taulukko1[[#This Row],[Loppu PVM]] )&lt;=3,AND(MONTH(Taulukko1[[#This Row],[Loppu PVM]] )=3))</f>
        <v>0</v>
      </c>
      <c r="AE864" s="90" t="b">
        <f>OR(MONTH(Taulukko1[[#This Row],[Alku PVM]] )&lt;=9,AND(MONTH(Taulukko1[[#This Row],[Alku PVM]] )=9))</f>
        <v>1</v>
      </c>
      <c r="AF864" s="90" t="b">
        <f>OR(MONTH(Taulukko1[[#This Row],[Loppu PVM]])&lt;=9,AND(MONTH(Taulukko1[[#This Row],[Loppu PVM]] )=9))</f>
        <v>1</v>
      </c>
      <c r="AG864" s="90" t="b">
        <f>OR(MONTH(Taulukko1[[#This Row],[Alku PVM]] )&lt;=6,AND(MONTH(Taulukko1[[#This Row],[Alku PVM]] )=6))</f>
        <v>1</v>
      </c>
      <c r="AH864" s="90" t="b">
        <f>OR(MONTH(Taulukko1[[#This Row],[Loppu PVM]])&lt;=6,AND(MONTH(Taulukko1[[#This Row],[Loppu PVM]] )=6))</f>
        <v>1</v>
      </c>
    </row>
    <row r="865" spans="1:34" ht="12.75" customHeight="1">
      <c r="A865" s="21" t="s">
        <v>2937</v>
      </c>
      <c r="B865" s="23">
        <v>39889</v>
      </c>
      <c r="C865" s="21" t="s">
        <v>2936</v>
      </c>
      <c r="D865" s="24"/>
      <c r="F865" s="23"/>
      <c r="G865" s="24"/>
      <c r="H865" s="22">
        <v>45</v>
      </c>
      <c r="I865" s="126">
        <f>INDEX('TOL2008'!B:B,MATCH(A865,'TOL2008'!A:A,0))</f>
        <v>46733</v>
      </c>
      <c r="J865" s="126" t="str">
        <f>INDEX(Pääluokka!$H$2:$H$100,MATCH(VALUE(LEFT(Taulukko1[[#This Row],[TOL2008]],2)),Pääluokka!$G$2:$G$100,0))</f>
        <v>Tukku- ja vähittäiskauppa; moottoriajoneuvojen ja moottoripyörien korjaus</v>
      </c>
      <c r="K865" s="126" t="str">
        <f>INDEX(Pääluokka!$I$2:$I$100,MATCH(VALUE(LEFT(Taulukko1[[#This Row],[TOL2008]],2)),Pääluokka!$G$2:$G$100,0))</f>
        <v>Palvelualat (G-N, R, S)</v>
      </c>
      <c r="L865" s="41" t="str">
        <f t="shared" si="130"/>
        <v>NA</v>
      </c>
      <c r="M865" s="43">
        <f t="shared" si="131"/>
        <v>39889</v>
      </c>
      <c r="N865" s="43">
        <f t="shared" si="132"/>
        <v>39940</v>
      </c>
      <c r="O865" s="43">
        <f t="shared" si="133"/>
        <v>39873</v>
      </c>
      <c r="P865" s="43">
        <f t="shared" si="134"/>
        <v>39934</v>
      </c>
      <c r="Q865" s="41">
        <f t="shared" si="135"/>
        <v>2009</v>
      </c>
      <c r="R865" s="41">
        <f t="shared" si="136"/>
        <v>2009</v>
      </c>
      <c r="S865" s="43" t="str">
        <f>YEAR(Taulukko1[[#This Row],[Alku KK]])&amp;"Q"&amp;ROUNDDOWN((MONTH(Taulukko1[[#This Row],[Alku KK]])-1)/3+1,0)</f>
        <v>2009Q1</v>
      </c>
      <c r="T865" s="43" t="str">
        <f>YEAR(Taulukko1[[#This Row],[Loppu KK]])&amp;"Q"&amp;ROUNDDOWN((MONTH(Taulukko1[[#This Row],[Loppu KK]])-1)/3+1,0)</f>
        <v>2009Q2</v>
      </c>
      <c r="U865" s="66">
        <f>IF(COUNT(Taulukko1[[#This Row],[Neuvottelujen alaiset ]])=1,Taulukko1[[#This Row],[Neuvottelujen alaiset ]],Taulukko1[[#This Row],[Vähennystarve]])</f>
        <v>45</v>
      </c>
      <c r="V865" s="44" t="str">
        <f t="shared" si="137"/>
        <v>NA</v>
      </c>
      <c r="W865" s="44" t="str">
        <f t="shared" si="138"/>
        <v>NA</v>
      </c>
      <c r="X865" s="44" t="str">
        <f t="shared" si="139"/>
        <v>NA</v>
      </c>
      <c r="Y865" s="90" t="b">
        <f>AND(MONTH(Taulukko1[[#This Row],[Alku PVM]] )=6,DAY(Taulukko1[[#This Row],[Alku PVM]] )&gt;19)</f>
        <v>0</v>
      </c>
      <c r="Z865" s="90" t="b">
        <f>AND(MONTH(Taulukko1[[#This Row],[Loppu PVM]] )=6,DAY(Taulukko1[[#This Row],[Loppu PVM]] )&gt;19)</f>
        <v>0</v>
      </c>
      <c r="AA865" s="90" t="b">
        <f>OR(MONTH(Taulukko1[[#This Row],[Alku PVM]] )&lt;=5,AND(MONTH(Taulukko1[[#This Row],[Alku PVM]] )=6,DAY(Taulukko1[[#This Row],[Alku PVM]] )&lt;20))</f>
        <v>1</v>
      </c>
      <c r="AB865" s="90" t="b">
        <f>OR(MONTH(Taulukko1[[#This Row],[Loppu PVM]])&lt;=5,AND(MONTH(Taulukko1[[#This Row],[Loppu PVM]] )=6,DAY(Taulukko1[[#This Row],[Loppu PVM]])&lt;20))</f>
        <v>1</v>
      </c>
      <c r="AC865" s="90" t="b">
        <f>OR(MONTH(Taulukko1[[#This Row],[Alku PVM]] )&lt;=3,AND(MONTH(Taulukko1[[#This Row],[Alku PVM]] )=3))</f>
        <v>1</v>
      </c>
      <c r="AD865" s="90" t="b">
        <f>OR(MONTH(Taulukko1[[#This Row],[Loppu PVM]] )&lt;=3,AND(MONTH(Taulukko1[[#This Row],[Loppu PVM]] )=3))</f>
        <v>0</v>
      </c>
      <c r="AE865" s="90" t="b">
        <f>OR(MONTH(Taulukko1[[#This Row],[Alku PVM]] )&lt;=9,AND(MONTH(Taulukko1[[#This Row],[Alku PVM]] )=9))</f>
        <v>1</v>
      </c>
      <c r="AF865" s="90" t="b">
        <f>OR(MONTH(Taulukko1[[#This Row],[Loppu PVM]])&lt;=9,AND(MONTH(Taulukko1[[#This Row],[Loppu PVM]] )=9))</f>
        <v>1</v>
      </c>
      <c r="AG865" s="90" t="b">
        <f>OR(MONTH(Taulukko1[[#This Row],[Alku PVM]] )&lt;=6,AND(MONTH(Taulukko1[[#This Row],[Alku PVM]] )=6))</f>
        <v>1</v>
      </c>
      <c r="AH865" s="90" t="b">
        <f>OR(MONTH(Taulukko1[[#This Row],[Loppu PVM]])&lt;=6,AND(MONTH(Taulukko1[[#This Row],[Loppu PVM]] )=6))</f>
        <v>1</v>
      </c>
    </row>
    <row r="866" spans="1:34" ht="12.75" customHeight="1">
      <c r="A866" t="s">
        <v>2094</v>
      </c>
      <c r="B866" s="23">
        <v>39889</v>
      </c>
      <c r="C866" t="s">
        <v>2891</v>
      </c>
      <c r="E866" s="62">
        <v>76</v>
      </c>
      <c r="F866" s="4">
        <v>39941</v>
      </c>
      <c r="G866" s="5">
        <v>60</v>
      </c>
      <c r="H866" s="22">
        <v>140</v>
      </c>
      <c r="I866" s="126" t="e">
        <f>INDEX('TOL2008'!B:B,MATCH(A866,'TOL2008'!A:A,0))</f>
        <v>#N/A</v>
      </c>
      <c r="J866" s="126" t="e">
        <f>INDEX(Pääluokka!$H$2:$H$100,MATCH(VALUE(LEFT(Taulukko1[[#This Row],[TOL2008]],2)),Pääluokka!$G$2:$G$100,0))</f>
        <v>#N/A</v>
      </c>
      <c r="K866" s="126" t="e">
        <f>INDEX(Pääluokka!$I$2:$I$100,MATCH(VALUE(LEFT(Taulukko1[[#This Row],[TOL2008]],2)),Pääluokka!$G$2:$G$100,0))</f>
        <v>#N/A</v>
      </c>
      <c r="L866" s="41">
        <f t="shared" si="130"/>
        <v>52</v>
      </c>
      <c r="M866" s="43">
        <f t="shared" si="131"/>
        <v>39889</v>
      </c>
      <c r="N866" s="43">
        <f t="shared" si="132"/>
        <v>39941</v>
      </c>
      <c r="O866" s="43">
        <f t="shared" si="133"/>
        <v>39873</v>
      </c>
      <c r="P866" s="43">
        <f t="shared" si="134"/>
        <v>39934</v>
      </c>
      <c r="Q866" s="41">
        <f t="shared" si="135"/>
        <v>2009</v>
      </c>
      <c r="R866" s="41">
        <f t="shared" si="136"/>
        <v>2009</v>
      </c>
      <c r="S866" s="43" t="str">
        <f>YEAR(Taulukko1[[#This Row],[Alku KK]])&amp;"Q"&amp;ROUNDDOWN((MONTH(Taulukko1[[#This Row],[Alku KK]])-1)/3+1,0)</f>
        <v>2009Q1</v>
      </c>
      <c r="T866" s="43" t="str">
        <f>YEAR(Taulukko1[[#This Row],[Loppu KK]])&amp;"Q"&amp;ROUNDDOWN((MONTH(Taulukko1[[#This Row],[Loppu KK]])-1)/3+1,0)</f>
        <v>2009Q2</v>
      </c>
      <c r="U866" s="66">
        <f>IF(COUNT(Taulukko1[[#This Row],[Neuvottelujen alaiset ]])=1,Taulukko1[[#This Row],[Neuvottelujen alaiset ]],Taulukko1[[#This Row],[Vähennystarve]])</f>
        <v>140</v>
      </c>
      <c r="V866" s="44">
        <f t="shared" si="137"/>
        <v>0.54285714285714282</v>
      </c>
      <c r="W866" s="44">
        <f t="shared" si="138"/>
        <v>0.42857142857142855</v>
      </c>
      <c r="X866" s="44">
        <f t="shared" si="139"/>
        <v>0.78947368421052633</v>
      </c>
      <c r="Y866" s="90" t="b">
        <f>AND(MONTH(Taulukko1[[#This Row],[Alku PVM]] )=6,DAY(Taulukko1[[#This Row],[Alku PVM]] )&gt;19)</f>
        <v>0</v>
      </c>
      <c r="Z866" s="90" t="b">
        <f>AND(MONTH(Taulukko1[[#This Row],[Loppu PVM]] )=6,DAY(Taulukko1[[#This Row],[Loppu PVM]] )&gt;19)</f>
        <v>0</v>
      </c>
      <c r="AA866" s="90" t="b">
        <f>OR(MONTH(Taulukko1[[#This Row],[Alku PVM]] )&lt;=5,AND(MONTH(Taulukko1[[#This Row],[Alku PVM]] )=6,DAY(Taulukko1[[#This Row],[Alku PVM]] )&lt;20))</f>
        <v>1</v>
      </c>
      <c r="AB866" s="90" t="b">
        <f>OR(MONTH(Taulukko1[[#This Row],[Loppu PVM]])&lt;=5,AND(MONTH(Taulukko1[[#This Row],[Loppu PVM]] )=6,DAY(Taulukko1[[#This Row],[Loppu PVM]])&lt;20))</f>
        <v>1</v>
      </c>
      <c r="AC866" s="90" t="b">
        <f>OR(MONTH(Taulukko1[[#This Row],[Alku PVM]] )&lt;=3,AND(MONTH(Taulukko1[[#This Row],[Alku PVM]] )=3))</f>
        <v>1</v>
      </c>
      <c r="AD866" s="90" t="b">
        <f>OR(MONTH(Taulukko1[[#This Row],[Loppu PVM]] )&lt;=3,AND(MONTH(Taulukko1[[#This Row],[Loppu PVM]] )=3))</f>
        <v>0</v>
      </c>
      <c r="AE866" s="90" t="b">
        <f>OR(MONTH(Taulukko1[[#This Row],[Alku PVM]] )&lt;=9,AND(MONTH(Taulukko1[[#This Row],[Alku PVM]] )=9))</f>
        <v>1</v>
      </c>
      <c r="AF866" s="90" t="b">
        <f>OR(MONTH(Taulukko1[[#This Row],[Loppu PVM]])&lt;=9,AND(MONTH(Taulukko1[[#This Row],[Loppu PVM]] )=9))</f>
        <v>1</v>
      </c>
      <c r="AG866" s="90" t="b">
        <f>OR(MONTH(Taulukko1[[#This Row],[Alku PVM]] )&lt;=6,AND(MONTH(Taulukko1[[#This Row],[Alku PVM]] )=6))</f>
        <v>1</v>
      </c>
      <c r="AH866" s="90" t="b">
        <f>OR(MONTH(Taulukko1[[#This Row],[Loppu PVM]])&lt;=6,AND(MONTH(Taulukko1[[#This Row],[Loppu PVM]] )=6))</f>
        <v>1</v>
      </c>
    </row>
    <row r="867" spans="1:34" ht="12.75" customHeight="1">
      <c r="A867" t="s">
        <v>982</v>
      </c>
      <c r="B867" s="23">
        <v>39889</v>
      </c>
      <c r="C867" t="s">
        <v>2635</v>
      </c>
      <c r="E867" s="62">
        <v>700</v>
      </c>
      <c r="F867" s="4"/>
      <c r="G867" s="5"/>
      <c r="H867" s="22">
        <v>700</v>
      </c>
      <c r="I867" s="126">
        <f>INDEX('TOL2008'!B:B,MATCH(A867,'TOL2008'!A:A,0))</f>
        <v>26300</v>
      </c>
      <c r="J867" s="126" t="str">
        <f>INDEX(Pääluokka!$H$2:$H$100,MATCH(VALUE(LEFT(Taulukko1[[#This Row],[TOL2008]],2)),Pääluokka!$G$2:$G$100,0))</f>
        <v>Teollisuus</v>
      </c>
      <c r="K867" s="126" t="str">
        <f>INDEX(Pääluokka!$I$2:$I$100,MATCH(VALUE(LEFT(Taulukko1[[#This Row],[TOL2008]],2)),Pääluokka!$G$2:$G$100,0))</f>
        <v>Teollisuus (C-E)</v>
      </c>
      <c r="L867" s="41" t="str">
        <f t="shared" si="130"/>
        <v>NA</v>
      </c>
      <c r="M867" s="43">
        <f t="shared" si="131"/>
        <v>39889</v>
      </c>
      <c r="N867" s="43">
        <f t="shared" si="132"/>
        <v>39940</v>
      </c>
      <c r="O867" s="43">
        <f t="shared" si="133"/>
        <v>39873</v>
      </c>
      <c r="P867" s="43">
        <f t="shared" si="134"/>
        <v>39934</v>
      </c>
      <c r="Q867" s="41">
        <f t="shared" si="135"/>
        <v>2009</v>
      </c>
      <c r="R867" s="41">
        <f t="shared" si="136"/>
        <v>2009</v>
      </c>
      <c r="S867" s="43" t="str">
        <f>YEAR(Taulukko1[[#This Row],[Alku KK]])&amp;"Q"&amp;ROUNDDOWN((MONTH(Taulukko1[[#This Row],[Alku KK]])-1)/3+1,0)</f>
        <v>2009Q1</v>
      </c>
      <c r="T867" s="43" t="str">
        <f>YEAR(Taulukko1[[#This Row],[Loppu KK]])&amp;"Q"&amp;ROUNDDOWN((MONTH(Taulukko1[[#This Row],[Loppu KK]])-1)/3+1,0)</f>
        <v>2009Q2</v>
      </c>
      <c r="U867" s="66">
        <f>IF(COUNT(Taulukko1[[#This Row],[Neuvottelujen alaiset ]])=1,Taulukko1[[#This Row],[Neuvottelujen alaiset ]],Taulukko1[[#This Row],[Vähennystarve]])</f>
        <v>700</v>
      </c>
      <c r="V867" s="44">
        <f t="shared" si="137"/>
        <v>1</v>
      </c>
      <c r="W867" s="44" t="str">
        <f t="shared" si="138"/>
        <v>NA</v>
      </c>
      <c r="X867" s="44" t="str">
        <f t="shared" si="139"/>
        <v>NA</v>
      </c>
      <c r="Y867" s="90" t="b">
        <f>AND(MONTH(Taulukko1[[#This Row],[Alku PVM]] )=6,DAY(Taulukko1[[#This Row],[Alku PVM]] )&gt;19)</f>
        <v>0</v>
      </c>
      <c r="Z867" s="90" t="b">
        <f>AND(MONTH(Taulukko1[[#This Row],[Loppu PVM]] )=6,DAY(Taulukko1[[#This Row],[Loppu PVM]] )&gt;19)</f>
        <v>0</v>
      </c>
      <c r="AA867" s="90" t="b">
        <f>OR(MONTH(Taulukko1[[#This Row],[Alku PVM]] )&lt;=5,AND(MONTH(Taulukko1[[#This Row],[Alku PVM]] )=6,DAY(Taulukko1[[#This Row],[Alku PVM]] )&lt;20))</f>
        <v>1</v>
      </c>
      <c r="AB867" s="90" t="b">
        <f>OR(MONTH(Taulukko1[[#This Row],[Loppu PVM]])&lt;=5,AND(MONTH(Taulukko1[[#This Row],[Loppu PVM]] )=6,DAY(Taulukko1[[#This Row],[Loppu PVM]])&lt;20))</f>
        <v>1</v>
      </c>
      <c r="AC867" s="90" t="b">
        <f>OR(MONTH(Taulukko1[[#This Row],[Alku PVM]] )&lt;=3,AND(MONTH(Taulukko1[[#This Row],[Alku PVM]] )=3))</f>
        <v>1</v>
      </c>
      <c r="AD867" s="90" t="b">
        <f>OR(MONTH(Taulukko1[[#This Row],[Loppu PVM]] )&lt;=3,AND(MONTH(Taulukko1[[#This Row],[Loppu PVM]] )=3))</f>
        <v>0</v>
      </c>
      <c r="AE867" s="90" t="b">
        <f>OR(MONTH(Taulukko1[[#This Row],[Alku PVM]] )&lt;=9,AND(MONTH(Taulukko1[[#This Row],[Alku PVM]] )=9))</f>
        <v>1</v>
      </c>
      <c r="AF867" s="90" t="b">
        <f>OR(MONTH(Taulukko1[[#This Row],[Loppu PVM]])&lt;=9,AND(MONTH(Taulukko1[[#This Row],[Loppu PVM]] )=9))</f>
        <v>1</v>
      </c>
      <c r="AG867" s="90" t="b">
        <f>OR(MONTH(Taulukko1[[#This Row],[Alku PVM]] )&lt;=6,AND(MONTH(Taulukko1[[#This Row],[Alku PVM]] )=6))</f>
        <v>1</v>
      </c>
      <c r="AH867" s="90" t="b">
        <f>OR(MONTH(Taulukko1[[#This Row],[Loppu PVM]])&lt;=6,AND(MONTH(Taulukko1[[#This Row],[Loppu PVM]] )=6))</f>
        <v>1</v>
      </c>
    </row>
    <row r="868" spans="1:34" ht="12.75" customHeight="1">
      <c r="A868" t="s">
        <v>227</v>
      </c>
      <c r="B868" s="23">
        <v>39889</v>
      </c>
      <c r="C868" t="s">
        <v>2488</v>
      </c>
      <c r="F868" s="4"/>
      <c r="G868" s="5"/>
      <c r="H868" s="22">
        <v>340</v>
      </c>
      <c r="I868" s="126">
        <f>INDEX('TOL2008'!B:B,MATCH(A868,'TOL2008'!A:A,0))</f>
        <v>24100</v>
      </c>
      <c r="J868" s="126" t="str">
        <f>INDEX(Pääluokka!$H$2:$H$100,MATCH(VALUE(LEFT(Taulukko1[[#This Row],[TOL2008]],2)),Pääluokka!$G$2:$G$100,0))</f>
        <v>Teollisuus</v>
      </c>
      <c r="K868" s="126" t="str">
        <f>INDEX(Pääluokka!$I$2:$I$100,MATCH(VALUE(LEFT(Taulukko1[[#This Row],[TOL2008]],2)),Pääluokka!$G$2:$G$100,0))</f>
        <v>Teollisuus (C-E)</v>
      </c>
      <c r="L868" s="41" t="str">
        <f t="shared" si="130"/>
        <v>NA</v>
      </c>
      <c r="M868" s="43">
        <f t="shared" si="131"/>
        <v>39889</v>
      </c>
      <c r="N868" s="43">
        <f t="shared" si="132"/>
        <v>39940</v>
      </c>
      <c r="O868" s="43">
        <f t="shared" si="133"/>
        <v>39873</v>
      </c>
      <c r="P868" s="43">
        <f t="shared" si="134"/>
        <v>39934</v>
      </c>
      <c r="Q868" s="41">
        <f t="shared" si="135"/>
        <v>2009</v>
      </c>
      <c r="R868" s="41">
        <f t="shared" si="136"/>
        <v>2009</v>
      </c>
      <c r="S868" s="43" t="str">
        <f>YEAR(Taulukko1[[#This Row],[Alku KK]])&amp;"Q"&amp;ROUNDDOWN((MONTH(Taulukko1[[#This Row],[Alku KK]])-1)/3+1,0)</f>
        <v>2009Q1</v>
      </c>
      <c r="T868" s="43" t="str">
        <f>YEAR(Taulukko1[[#This Row],[Loppu KK]])&amp;"Q"&amp;ROUNDDOWN((MONTH(Taulukko1[[#This Row],[Loppu KK]])-1)/3+1,0)</f>
        <v>2009Q2</v>
      </c>
      <c r="U868" s="66">
        <f>IF(COUNT(Taulukko1[[#This Row],[Neuvottelujen alaiset ]])=1,Taulukko1[[#This Row],[Neuvottelujen alaiset ]],Taulukko1[[#This Row],[Vähennystarve]])</f>
        <v>340</v>
      </c>
      <c r="V868" s="44" t="str">
        <f t="shared" si="137"/>
        <v>NA</v>
      </c>
      <c r="W868" s="44" t="str">
        <f t="shared" si="138"/>
        <v>NA</v>
      </c>
      <c r="X868" s="44" t="str">
        <f t="shared" si="139"/>
        <v>NA</v>
      </c>
      <c r="Y868" s="90" t="b">
        <f>AND(MONTH(Taulukko1[[#This Row],[Alku PVM]] )=6,DAY(Taulukko1[[#This Row],[Alku PVM]] )&gt;19)</f>
        <v>0</v>
      </c>
      <c r="Z868" s="90" t="b">
        <f>AND(MONTH(Taulukko1[[#This Row],[Loppu PVM]] )=6,DAY(Taulukko1[[#This Row],[Loppu PVM]] )&gt;19)</f>
        <v>0</v>
      </c>
      <c r="AA868" s="90" t="b">
        <f>OR(MONTH(Taulukko1[[#This Row],[Alku PVM]] )&lt;=5,AND(MONTH(Taulukko1[[#This Row],[Alku PVM]] )=6,DAY(Taulukko1[[#This Row],[Alku PVM]] )&lt;20))</f>
        <v>1</v>
      </c>
      <c r="AB868" s="90" t="b">
        <f>OR(MONTH(Taulukko1[[#This Row],[Loppu PVM]])&lt;=5,AND(MONTH(Taulukko1[[#This Row],[Loppu PVM]] )=6,DAY(Taulukko1[[#This Row],[Loppu PVM]])&lt;20))</f>
        <v>1</v>
      </c>
      <c r="AC868" s="90" t="b">
        <f>OR(MONTH(Taulukko1[[#This Row],[Alku PVM]] )&lt;=3,AND(MONTH(Taulukko1[[#This Row],[Alku PVM]] )=3))</f>
        <v>1</v>
      </c>
      <c r="AD868" s="90" t="b">
        <f>OR(MONTH(Taulukko1[[#This Row],[Loppu PVM]] )&lt;=3,AND(MONTH(Taulukko1[[#This Row],[Loppu PVM]] )=3))</f>
        <v>0</v>
      </c>
      <c r="AE868" s="90" t="b">
        <f>OR(MONTH(Taulukko1[[#This Row],[Alku PVM]] )&lt;=9,AND(MONTH(Taulukko1[[#This Row],[Alku PVM]] )=9))</f>
        <v>1</v>
      </c>
      <c r="AF868" s="90" t="b">
        <f>OR(MONTH(Taulukko1[[#This Row],[Loppu PVM]])&lt;=9,AND(MONTH(Taulukko1[[#This Row],[Loppu PVM]] )=9))</f>
        <v>1</v>
      </c>
      <c r="AG868" s="90" t="b">
        <f>OR(MONTH(Taulukko1[[#This Row],[Alku PVM]] )&lt;=6,AND(MONTH(Taulukko1[[#This Row],[Alku PVM]] )=6))</f>
        <v>1</v>
      </c>
      <c r="AH868" s="90" t="b">
        <f>OR(MONTH(Taulukko1[[#This Row],[Loppu PVM]])&lt;=6,AND(MONTH(Taulukko1[[#This Row],[Loppu PVM]] )=6))</f>
        <v>1</v>
      </c>
    </row>
    <row r="869" spans="1:34" ht="12.75" customHeight="1">
      <c r="A869" s="21" t="s">
        <v>1912</v>
      </c>
      <c r="B869" s="23">
        <v>39889</v>
      </c>
      <c r="C869" s="21" t="s">
        <v>2456</v>
      </c>
      <c r="D869" s="24"/>
      <c r="F869" s="23"/>
      <c r="G869" s="24"/>
      <c r="H869" s="22">
        <v>105</v>
      </c>
      <c r="I869" s="126" t="e">
        <f>INDEX('TOL2008'!B:B,MATCH(A869,'TOL2008'!A:A,0))</f>
        <v>#N/A</v>
      </c>
      <c r="J869" s="126" t="e">
        <f>INDEX(Pääluokka!$H$2:$H$100,MATCH(VALUE(LEFT(Taulukko1[[#This Row],[TOL2008]],2)),Pääluokka!$G$2:$G$100,0))</f>
        <v>#N/A</v>
      </c>
      <c r="K869" s="126" t="e">
        <f>INDEX(Pääluokka!$I$2:$I$100,MATCH(VALUE(LEFT(Taulukko1[[#This Row],[TOL2008]],2)),Pääluokka!$G$2:$G$100,0))</f>
        <v>#N/A</v>
      </c>
      <c r="L869" s="41" t="str">
        <f t="shared" si="130"/>
        <v>NA</v>
      </c>
      <c r="M869" s="43">
        <f t="shared" si="131"/>
        <v>39889</v>
      </c>
      <c r="N869" s="43">
        <f t="shared" si="132"/>
        <v>39940</v>
      </c>
      <c r="O869" s="43">
        <f t="shared" si="133"/>
        <v>39873</v>
      </c>
      <c r="P869" s="43">
        <f t="shared" si="134"/>
        <v>39934</v>
      </c>
      <c r="Q869" s="41">
        <f t="shared" si="135"/>
        <v>2009</v>
      </c>
      <c r="R869" s="41">
        <f t="shared" si="136"/>
        <v>2009</v>
      </c>
      <c r="S869" s="43" t="str">
        <f>YEAR(Taulukko1[[#This Row],[Alku KK]])&amp;"Q"&amp;ROUNDDOWN((MONTH(Taulukko1[[#This Row],[Alku KK]])-1)/3+1,0)</f>
        <v>2009Q1</v>
      </c>
      <c r="T869" s="43" t="str">
        <f>YEAR(Taulukko1[[#This Row],[Loppu KK]])&amp;"Q"&amp;ROUNDDOWN((MONTH(Taulukko1[[#This Row],[Loppu KK]])-1)/3+1,0)</f>
        <v>2009Q2</v>
      </c>
      <c r="U869" s="66">
        <f>IF(COUNT(Taulukko1[[#This Row],[Neuvottelujen alaiset ]])=1,Taulukko1[[#This Row],[Neuvottelujen alaiset ]],Taulukko1[[#This Row],[Vähennystarve]])</f>
        <v>105</v>
      </c>
      <c r="V869" s="44" t="str">
        <f t="shared" si="137"/>
        <v>NA</v>
      </c>
      <c r="W869" s="44" t="str">
        <f t="shared" si="138"/>
        <v>NA</v>
      </c>
      <c r="X869" s="44" t="str">
        <f t="shared" si="139"/>
        <v>NA</v>
      </c>
      <c r="Y869" s="90" t="b">
        <f>AND(MONTH(Taulukko1[[#This Row],[Alku PVM]] )=6,DAY(Taulukko1[[#This Row],[Alku PVM]] )&gt;19)</f>
        <v>0</v>
      </c>
      <c r="Z869" s="90" t="b">
        <f>AND(MONTH(Taulukko1[[#This Row],[Loppu PVM]] )=6,DAY(Taulukko1[[#This Row],[Loppu PVM]] )&gt;19)</f>
        <v>0</v>
      </c>
      <c r="AA869" s="90" t="b">
        <f>OR(MONTH(Taulukko1[[#This Row],[Alku PVM]] )&lt;=5,AND(MONTH(Taulukko1[[#This Row],[Alku PVM]] )=6,DAY(Taulukko1[[#This Row],[Alku PVM]] )&lt;20))</f>
        <v>1</v>
      </c>
      <c r="AB869" s="90" t="b">
        <f>OR(MONTH(Taulukko1[[#This Row],[Loppu PVM]])&lt;=5,AND(MONTH(Taulukko1[[#This Row],[Loppu PVM]] )=6,DAY(Taulukko1[[#This Row],[Loppu PVM]])&lt;20))</f>
        <v>1</v>
      </c>
      <c r="AC869" s="90" t="b">
        <f>OR(MONTH(Taulukko1[[#This Row],[Alku PVM]] )&lt;=3,AND(MONTH(Taulukko1[[#This Row],[Alku PVM]] )=3))</f>
        <v>1</v>
      </c>
      <c r="AD869" s="90" t="b">
        <f>OR(MONTH(Taulukko1[[#This Row],[Loppu PVM]] )&lt;=3,AND(MONTH(Taulukko1[[#This Row],[Loppu PVM]] )=3))</f>
        <v>0</v>
      </c>
      <c r="AE869" s="90" t="b">
        <f>OR(MONTH(Taulukko1[[#This Row],[Alku PVM]] )&lt;=9,AND(MONTH(Taulukko1[[#This Row],[Alku PVM]] )=9))</f>
        <v>1</v>
      </c>
      <c r="AF869" s="90" t="b">
        <f>OR(MONTH(Taulukko1[[#This Row],[Loppu PVM]])&lt;=9,AND(MONTH(Taulukko1[[#This Row],[Loppu PVM]] )=9))</f>
        <v>1</v>
      </c>
      <c r="AG869" s="90" t="b">
        <f>OR(MONTH(Taulukko1[[#This Row],[Alku PVM]] )&lt;=6,AND(MONTH(Taulukko1[[#This Row],[Alku PVM]] )=6))</f>
        <v>1</v>
      </c>
      <c r="AH869" s="90" t="b">
        <f>OR(MONTH(Taulukko1[[#This Row],[Loppu PVM]])&lt;=6,AND(MONTH(Taulukko1[[#This Row],[Loppu PVM]] )=6))</f>
        <v>1</v>
      </c>
    </row>
    <row r="870" spans="1:34" ht="12.75" customHeight="1">
      <c r="A870" t="s">
        <v>1085</v>
      </c>
      <c r="B870" s="23">
        <v>39890</v>
      </c>
      <c r="C870" t="s">
        <v>2767</v>
      </c>
      <c r="E870" s="62">
        <v>50</v>
      </c>
      <c r="F870" s="4">
        <v>39969</v>
      </c>
      <c r="G870" s="5">
        <v>10</v>
      </c>
      <c r="H870" s="22">
        <v>1050</v>
      </c>
      <c r="I870" s="126">
        <f>INDEX('TOL2008'!B:B,MATCH(A870,'TOL2008'!A:A,0))</f>
        <v>28220</v>
      </c>
      <c r="J870" s="126" t="str">
        <f>INDEX(Pääluokka!$H$2:$H$100,MATCH(VALUE(LEFT(Taulukko1[[#This Row],[TOL2008]],2)),Pääluokka!$G$2:$G$100,0))</f>
        <v>Teollisuus</v>
      </c>
      <c r="K870" s="126" t="str">
        <f>INDEX(Pääluokka!$I$2:$I$100,MATCH(VALUE(LEFT(Taulukko1[[#This Row],[TOL2008]],2)),Pääluokka!$G$2:$G$100,0))</f>
        <v>Teollisuus (C-E)</v>
      </c>
      <c r="L870" s="41">
        <f t="shared" si="130"/>
        <v>79</v>
      </c>
      <c r="M870" s="43">
        <f t="shared" si="131"/>
        <v>39890</v>
      </c>
      <c r="N870" s="43">
        <f t="shared" si="132"/>
        <v>39969</v>
      </c>
      <c r="O870" s="43">
        <f t="shared" si="133"/>
        <v>39873</v>
      </c>
      <c r="P870" s="43">
        <f t="shared" si="134"/>
        <v>39965</v>
      </c>
      <c r="Q870" s="41">
        <f t="shared" si="135"/>
        <v>2009</v>
      </c>
      <c r="R870" s="41">
        <f t="shared" si="136"/>
        <v>2009</v>
      </c>
      <c r="S870" s="43" t="str">
        <f>YEAR(Taulukko1[[#This Row],[Alku KK]])&amp;"Q"&amp;ROUNDDOWN((MONTH(Taulukko1[[#This Row],[Alku KK]])-1)/3+1,0)</f>
        <v>2009Q1</v>
      </c>
      <c r="T870" s="43" t="str">
        <f>YEAR(Taulukko1[[#This Row],[Loppu KK]])&amp;"Q"&amp;ROUNDDOWN((MONTH(Taulukko1[[#This Row],[Loppu KK]])-1)/3+1,0)</f>
        <v>2009Q2</v>
      </c>
      <c r="U870" s="66">
        <f>IF(COUNT(Taulukko1[[#This Row],[Neuvottelujen alaiset ]])=1,Taulukko1[[#This Row],[Neuvottelujen alaiset ]],Taulukko1[[#This Row],[Vähennystarve]])</f>
        <v>1050</v>
      </c>
      <c r="V870" s="44">
        <f t="shared" si="137"/>
        <v>4.7619047619047616E-2</v>
      </c>
      <c r="W870" s="44">
        <f t="shared" si="138"/>
        <v>9.5238095238095247E-3</v>
      </c>
      <c r="X870" s="44">
        <f t="shared" si="139"/>
        <v>0.2</v>
      </c>
      <c r="Y870" s="90" t="b">
        <f>AND(MONTH(Taulukko1[[#This Row],[Alku PVM]] )=6,DAY(Taulukko1[[#This Row],[Alku PVM]] )&gt;19)</f>
        <v>0</v>
      </c>
      <c r="Z870" s="90" t="b">
        <f>AND(MONTH(Taulukko1[[#This Row],[Loppu PVM]] )=6,DAY(Taulukko1[[#This Row],[Loppu PVM]] )&gt;19)</f>
        <v>0</v>
      </c>
      <c r="AA870" s="90" t="b">
        <f>OR(MONTH(Taulukko1[[#This Row],[Alku PVM]] )&lt;=5,AND(MONTH(Taulukko1[[#This Row],[Alku PVM]] )=6,DAY(Taulukko1[[#This Row],[Alku PVM]] )&lt;20))</f>
        <v>1</v>
      </c>
      <c r="AB870" s="90" t="b">
        <f>OR(MONTH(Taulukko1[[#This Row],[Loppu PVM]])&lt;=5,AND(MONTH(Taulukko1[[#This Row],[Loppu PVM]] )=6,DAY(Taulukko1[[#This Row],[Loppu PVM]])&lt;20))</f>
        <v>1</v>
      </c>
      <c r="AC870" s="90" t="b">
        <f>OR(MONTH(Taulukko1[[#This Row],[Alku PVM]] )&lt;=3,AND(MONTH(Taulukko1[[#This Row],[Alku PVM]] )=3))</f>
        <v>1</v>
      </c>
      <c r="AD870" s="90" t="b">
        <f>OR(MONTH(Taulukko1[[#This Row],[Loppu PVM]] )&lt;=3,AND(MONTH(Taulukko1[[#This Row],[Loppu PVM]] )=3))</f>
        <v>0</v>
      </c>
      <c r="AE870" s="90" t="b">
        <f>OR(MONTH(Taulukko1[[#This Row],[Alku PVM]] )&lt;=9,AND(MONTH(Taulukko1[[#This Row],[Alku PVM]] )=9))</f>
        <v>1</v>
      </c>
      <c r="AF870" s="90" t="b">
        <f>OR(MONTH(Taulukko1[[#This Row],[Loppu PVM]])&lt;=9,AND(MONTH(Taulukko1[[#This Row],[Loppu PVM]] )=9))</f>
        <v>1</v>
      </c>
      <c r="AG870" s="90" t="b">
        <f>OR(MONTH(Taulukko1[[#This Row],[Alku PVM]] )&lt;=6,AND(MONTH(Taulukko1[[#This Row],[Alku PVM]] )=6))</f>
        <v>1</v>
      </c>
      <c r="AH870" s="90" t="b">
        <f>OR(MONTH(Taulukko1[[#This Row],[Loppu PVM]])&lt;=6,AND(MONTH(Taulukko1[[#This Row],[Loppu PVM]] )=6))</f>
        <v>1</v>
      </c>
    </row>
    <row r="871" spans="1:34" ht="12.75" customHeight="1">
      <c r="A871" s="21" t="s">
        <v>1085</v>
      </c>
      <c r="B871" s="23">
        <v>39890</v>
      </c>
      <c r="C871" s="21" t="s">
        <v>2766</v>
      </c>
      <c r="D871" s="24"/>
      <c r="F871" s="23">
        <v>40057</v>
      </c>
      <c r="G871" s="24">
        <v>39</v>
      </c>
      <c r="H871" s="16">
        <v>450</v>
      </c>
      <c r="I871" s="126">
        <f>INDEX('TOL2008'!B:B,MATCH(A871,'TOL2008'!A:A,0))</f>
        <v>28220</v>
      </c>
      <c r="J871" s="126" t="str">
        <f>INDEX(Pääluokka!$H$2:$H$100,MATCH(VALUE(LEFT(Taulukko1[[#This Row],[TOL2008]],2)),Pääluokka!$G$2:$G$100,0))</f>
        <v>Teollisuus</v>
      </c>
      <c r="K871" s="126" t="str">
        <f>INDEX(Pääluokka!$I$2:$I$100,MATCH(VALUE(LEFT(Taulukko1[[#This Row],[TOL2008]],2)),Pääluokka!$G$2:$G$100,0))</f>
        <v>Teollisuus (C-E)</v>
      </c>
      <c r="L871" s="41">
        <f t="shared" si="130"/>
        <v>167</v>
      </c>
      <c r="M871" s="43">
        <f t="shared" si="131"/>
        <v>39890</v>
      </c>
      <c r="N871" s="43">
        <f t="shared" si="132"/>
        <v>40057</v>
      </c>
      <c r="O871" s="43">
        <f t="shared" si="133"/>
        <v>39873</v>
      </c>
      <c r="P871" s="43">
        <f t="shared" si="134"/>
        <v>40057</v>
      </c>
      <c r="Q871" s="41">
        <f t="shared" si="135"/>
        <v>2009</v>
      </c>
      <c r="R871" s="41">
        <f t="shared" si="136"/>
        <v>2009</v>
      </c>
      <c r="S871" s="43" t="str">
        <f>YEAR(Taulukko1[[#This Row],[Alku KK]])&amp;"Q"&amp;ROUNDDOWN((MONTH(Taulukko1[[#This Row],[Alku KK]])-1)/3+1,0)</f>
        <v>2009Q1</v>
      </c>
      <c r="T871" s="43" t="str">
        <f>YEAR(Taulukko1[[#This Row],[Loppu KK]])&amp;"Q"&amp;ROUNDDOWN((MONTH(Taulukko1[[#This Row],[Loppu KK]])-1)/3+1,0)</f>
        <v>2009Q3</v>
      </c>
      <c r="U871" s="66">
        <f>IF(COUNT(Taulukko1[[#This Row],[Neuvottelujen alaiset ]])=1,Taulukko1[[#This Row],[Neuvottelujen alaiset ]],Taulukko1[[#This Row],[Vähennystarve]])</f>
        <v>450</v>
      </c>
      <c r="V871" s="44" t="str">
        <f t="shared" si="137"/>
        <v>NA</v>
      </c>
      <c r="W871" s="44">
        <f t="shared" si="138"/>
        <v>8.666666666666667E-2</v>
      </c>
      <c r="X871" s="44" t="str">
        <f t="shared" si="139"/>
        <v>NA</v>
      </c>
      <c r="Y871" s="90" t="b">
        <f>AND(MONTH(Taulukko1[[#This Row],[Alku PVM]] )=6,DAY(Taulukko1[[#This Row],[Alku PVM]] )&gt;19)</f>
        <v>0</v>
      </c>
      <c r="Z871" s="90" t="b">
        <f>AND(MONTH(Taulukko1[[#This Row],[Loppu PVM]] )=6,DAY(Taulukko1[[#This Row],[Loppu PVM]] )&gt;19)</f>
        <v>0</v>
      </c>
      <c r="AA871" s="90" t="b">
        <f>OR(MONTH(Taulukko1[[#This Row],[Alku PVM]] )&lt;=5,AND(MONTH(Taulukko1[[#This Row],[Alku PVM]] )=6,DAY(Taulukko1[[#This Row],[Alku PVM]] )&lt;20))</f>
        <v>1</v>
      </c>
      <c r="AB871" s="90" t="b">
        <f>OR(MONTH(Taulukko1[[#This Row],[Loppu PVM]])&lt;=5,AND(MONTH(Taulukko1[[#This Row],[Loppu PVM]] )=6,DAY(Taulukko1[[#This Row],[Loppu PVM]])&lt;20))</f>
        <v>0</v>
      </c>
      <c r="AC871" s="90" t="b">
        <f>OR(MONTH(Taulukko1[[#This Row],[Alku PVM]] )&lt;=3,AND(MONTH(Taulukko1[[#This Row],[Alku PVM]] )=3))</f>
        <v>1</v>
      </c>
      <c r="AD871" s="90" t="b">
        <f>OR(MONTH(Taulukko1[[#This Row],[Loppu PVM]] )&lt;=3,AND(MONTH(Taulukko1[[#This Row],[Loppu PVM]] )=3))</f>
        <v>0</v>
      </c>
      <c r="AE871" s="90" t="b">
        <f>OR(MONTH(Taulukko1[[#This Row],[Alku PVM]] )&lt;=9,AND(MONTH(Taulukko1[[#This Row],[Alku PVM]] )=9))</f>
        <v>1</v>
      </c>
      <c r="AF871" s="90" t="b">
        <f>OR(MONTH(Taulukko1[[#This Row],[Loppu PVM]])&lt;=9,AND(MONTH(Taulukko1[[#This Row],[Loppu PVM]] )=9))</f>
        <v>1</v>
      </c>
      <c r="AG871" s="90" t="b">
        <f>OR(MONTH(Taulukko1[[#This Row],[Alku PVM]] )&lt;=6,AND(MONTH(Taulukko1[[#This Row],[Alku PVM]] )=6))</f>
        <v>1</v>
      </c>
      <c r="AH871" s="90" t="b">
        <f>OR(MONTH(Taulukko1[[#This Row],[Loppu PVM]])&lt;=6,AND(MONTH(Taulukko1[[#This Row],[Loppu PVM]] )=6))</f>
        <v>0</v>
      </c>
    </row>
    <row r="872" spans="1:34" ht="12.75" customHeight="1">
      <c r="A872" t="s">
        <v>1735</v>
      </c>
      <c r="B872" s="23">
        <v>39890</v>
      </c>
      <c r="C872" t="s">
        <v>2644</v>
      </c>
      <c r="E872" s="62">
        <v>10</v>
      </c>
      <c r="F872" s="4">
        <v>39940</v>
      </c>
      <c r="G872" s="5">
        <v>5</v>
      </c>
      <c r="H872" s="22">
        <v>64</v>
      </c>
      <c r="I872" s="126" t="e">
        <f>INDEX('TOL2008'!B:B,MATCH(A872,'TOL2008'!A:A,0))</f>
        <v>#N/A</v>
      </c>
      <c r="J872" s="126" t="e">
        <f>INDEX(Pääluokka!$H$2:$H$100,MATCH(VALUE(LEFT(Taulukko1[[#This Row],[TOL2008]],2)),Pääluokka!$G$2:$G$100,0))</f>
        <v>#N/A</v>
      </c>
      <c r="K872" s="126" t="e">
        <f>INDEX(Pääluokka!$I$2:$I$100,MATCH(VALUE(LEFT(Taulukko1[[#This Row],[TOL2008]],2)),Pääluokka!$G$2:$G$100,0))</f>
        <v>#N/A</v>
      </c>
      <c r="L872" s="41">
        <f t="shared" si="130"/>
        <v>50</v>
      </c>
      <c r="M872" s="43">
        <f t="shared" si="131"/>
        <v>39890</v>
      </c>
      <c r="N872" s="43">
        <f t="shared" si="132"/>
        <v>39940</v>
      </c>
      <c r="O872" s="43">
        <f t="shared" si="133"/>
        <v>39873</v>
      </c>
      <c r="P872" s="43">
        <f t="shared" si="134"/>
        <v>39934</v>
      </c>
      <c r="Q872" s="41">
        <f t="shared" si="135"/>
        <v>2009</v>
      </c>
      <c r="R872" s="41">
        <f t="shared" si="136"/>
        <v>2009</v>
      </c>
      <c r="S872" s="43" t="str">
        <f>YEAR(Taulukko1[[#This Row],[Alku KK]])&amp;"Q"&amp;ROUNDDOWN((MONTH(Taulukko1[[#This Row],[Alku KK]])-1)/3+1,0)</f>
        <v>2009Q1</v>
      </c>
      <c r="T872" s="43" t="str">
        <f>YEAR(Taulukko1[[#This Row],[Loppu KK]])&amp;"Q"&amp;ROUNDDOWN((MONTH(Taulukko1[[#This Row],[Loppu KK]])-1)/3+1,0)</f>
        <v>2009Q2</v>
      </c>
      <c r="U872" s="66">
        <f>IF(COUNT(Taulukko1[[#This Row],[Neuvottelujen alaiset ]])=1,Taulukko1[[#This Row],[Neuvottelujen alaiset ]],Taulukko1[[#This Row],[Vähennystarve]])</f>
        <v>64</v>
      </c>
      <c r="V872" s="44">
        <f t="shared" si="137"/>
        <v>0.15625</v>
      </c>
      <c r="W872" s="44">
        <f t="shared" si="138"/>
        <v>7.8125E-2</v>
      </c>
      <c r="X872" s="44">
        <f t="shared" si="139"/>
        <v>0.5</v>
      </c>
      <c r="Y872" s="90" t="b">
        <f>AND(MONTH(Taulukko1[[#This Row],[Alku PVM]] )=6,DAY(Taulukko1[[#This Row],[Alku PVM]] )&gt;19)</f>
        <v>0</v>
      </c>
      <c r="Z872" s="90" t="b">
        <f>AND(MONTH(Taulukko1[[#This Row],[Loppu PVM]] )=6,DAY(Taulukko1[[#This Row],[Loppu PVM]] )&gt;19)</f>
        <v>0</v>
      </c>
      <c r="AA872" s="90" t="b">
        <f>OR(MONTH(Taulukko1[[#This Row],[Alku PVM]] )&lt;=5,AND(MONTH(Taulukko1[[#This Row],[Alku PVM]] )=6,DAY(Taulukko1[[#This Row],[Alku PVM]] )&lt;20))</f>
        <v>1</v>
      </c>
      <c r="AB872" s="90" t="b">
        <f>OR(MONTH(Taulukko1[[#This Row],[Loppu PVM]])&lt;=5,AND(MONTH(Taulukko1[[#This Row],[Loppu PVM]] )=6,DAY(Taulukko1[[#This Row],[Loppu PVM]])&lt;20))</f>
        <v>1</v>
      </c>
      <c r="AC872" s="90" t="b">
        <f>OR(MONTH(Taulukko1[[#This Row],[Alku PVM]] )&lt;=3,AND(MONTH(Taulukko1[[#This Row],[Alku PVM]] )=3))</f>
        <v>1</v>
      </c>
      <c r="AD872" s="90" t="b">
        <f>OR(MONTH(Taulukko1[[#This Row],[Loppu PVM]] )&lt;=3,AND(MONTH(Taulukko1[[#This Row],[Loppu PVM]] )=3))</f>
        <v>0</v>
      </c>
      <c r="AE872" s="90" t="b">
        <f>OR(MONTH(Taulukko1[[#This Row],[Alku PVM]] )&lt;=9,AND(MONTH(Taulukko1[[#This Row],[Alku PVM]] )=9))</f>
        <v>1</v>
      </c>
      <c r="AF872" s="90" t="b">
        <f>OR(MONTH(Taulukko1[[#This Row],[Loppu PVM]])&lt;=9,AND(MONTH(Taulukko1[[#This Row],[Loppu PVM]] )=9))</f>
        <v>1</v>
      </c>
      <c r="AG872" s="90" t="b">
        <f>OR(MONTH(Taulukko1[[#This Row],[Alku PVM]] )&lt;=6,AND(MONTH(Taulukko1[[#This Row],[Alku PVM]] )=6))</f>
        <v>1</v>
      </c>
      <c r="AH872" s="90" t="b">
        <f>OR(MONTH(Taulukko1[[#This Row],[Loppu PVM]])&lt;=6,AND(MONTH(Taulukko1[[#This Row],[Loppu PVM]] )=6))</f>
        <v>1</v>
      </c>
    </row>
    <row r="873" spans="1:34" ht="12.75" customHeight="1">
      <c r="A873" t="s">
        <v>2410</v>
      </c>
      <c r="B873" s="23">
        <v>39890</v>
      </c>
      <c r="C873" t="s">
        <v>2409</v>
      </c>
      <c r="E873" s="62">
        <v>31</v>
      </c>
      <c r="F873" s="4">
        <v>39945</v>
      </c>
      <c r="G873" s="5">
        <v>0</v>
      </c>
      <c r="H873" s="22">
        <v>31</v>
      </c>
      <c r="I873" s="126">
        <f>INDEX('TOL2008'!B:B,MATCH(A3814,'TOL2008'!A:A,0))</f>
        <v>11050</v>
      </c>
      <c r="J873" s="126" t="str">
        <f>INDEX(Pääluokka!$H$2:$H$100,MATCH(VALUE(LEFT(Taulukko1[[#This Row],[TOL2008]],2)),Pääluokka!$G$2:$G$100,0))</f>
        <v>Teollisuus</v>
      </c>
      <c r="K873" s="126" t="str">
        <f>INDEX(Pääluokka!$I$2:$I$100,MATCH(VALUE(LEFT(Taulukko1[[#This Row],[TOL2008]],2)),Pääluokka!$G$2:$G$100,0))</f>
        <v>Teollisuus (C-E)</v>
      </c>
      <c r="L873" s="41">
        <f t="shared" si="130"/>
        <v>55</v>
      </c>
      <c r="M873" s="43">
        <f t="shared" si="131"/>
        <v>39890</v>
      </c>
      <c r="N873" s="43">
        <f t="shared" si="132"/>
        <v>39945</v>
      </c>
      <c r="O873" s="43">
        <f t="shared" si="133"/>
        <v>39873</v>
      </c>
      <c r="P873" s="43">
        <f t="shared" si="134"/>
        <v>39934</v>
      </c>
      <c r="Q873" s="41">
        <f t="shared" si="135"/>
        <v>2009</v>
      </c>
      <c r="R873" s="41">
        <f t="shared" si="136"/>
        <v>2009</v>
      </c>
      <c r="S873" s="43" t="str">
        <f>YEAR(Taulukko1[[#This Row],[Alku KK]])&amp;"Q"&amp;ROUNDDOWN((MONTH(Taulukko1[[#This Row],[Alku KK]])-1)/3+1,0)</f>
        <v>2009Q1</v>
      </c>
      <c r="T873" s="43" t="str">
        <f>YEAR(Taulukko1[[#This Row],[Loppu KK]])&amp;"Q"&amp;ROUNDDOWN((MONTH(Taulukko1[[#This Row],[Loppu KK]])-1)/3+1,0)</f>
        <v>2009Q2</v>
      </c>
      <c r="U873" s="66">
        <f>IF(COUNT(Taulukko1[[#This Row],[Neuvottelujen alaiset ]])=1,Taulukko1[[#This Row],[Neuvottelujen alaiset ]],Taulukko1[[#This Row],[Vähennystarve]])</f>
        <v>31</v>
      </c>
      <c r="V873" s="44">
        <f t="shared" si="137"/>
        <v>1</v>
      </c>
      <c r="W873" s="44">
        <f t="shared" si="138"/>
        <v>0</v>
      </c>
      <c r="X873" s="44">
        <f t="shared" si="139"/>
        <v>0</v>
      </c>
      <c r="Y873" s="90" t="b">
        <f>AND(MONTH(Taulukko1[[#This Row],[Alku PVM]] )=6,DAY(Taulukko1[[#This Row],[Alku PVM]] )&gt;19)</f>
        <v>0</v>
      </c>
      <c r="Z873" s="90" t="b">
        <f>AND(MONTH(Taulukko1[[#This Row],[Loppu PVM]] )=6,DAY(Taulukko1[[#This Row],[Loppu PVM]] )&gt;19)</f>
        <v>0</v>
      </c>
      <c r="AA873" s="90" t="b">
        <f>OR(MONTH(Taulukko1[[#This Row],[Alku PVM]] )&lt;=5,AND(MONTH(Taulukko1[[#This Row],[Alku PVM]] )=6,DAY(Taulukko1[[#This Row],[Alku PVM]] )&lt;20))</f>
        <v>1</v>
      </c>
      <c r="AB873" s="90" t="b">
        <f>OR(MONTH(Taulukko1[[#This Row],[Loppu PVM]])&lt;=5,AND(MONTH(Taulukko1[[#This Row],[Loppu PVM]] )=6,DAY(Taulukko1[[#This Row],[Loppu PVM]])&lt;20))</f>
        <v>1</v>
      </c>
      <c r="AC873" s="90" t="b">
        <f>OR(MONTH(Taulukko1[[#This Row],[Alku PVM]] )&lt;=3,AND(MONTH(Taulukko1[[#This Row],[Alku PVM]] )=3))</f>
        <v>1</v>
      </c>
      <c r="AD873" s="90" t="b">
        <f>OR(MONTH(Taulukko1[[#This Row],[Loppu PVM]] )&lt;=3,AND(MONTH(Taulukko1[[#This Row],[Loppu PVM]] )=3))</f>
        <v>0</v>
      </c>
      <c r="AE873" s="90" t="b">
        <f>OR(MONTH(Taulukko1[[#This Row],[Alku PVM]] )&lt;=9,AND(MONTH(Taulukko1[[#This Row],[Alku PVM]] )=9))</f>
        <v>1</v>
      </c>
      <c r="AF873" s="90" t="b">
        <f>OR(MONTH(Taulukko1[[#This Row],[Loppu PVM]])&lt;=9,AND(MONTH(Taulukko1[[#This Row],[Loppu PVM]] )=9))</f>
        <v>1</v>
      </c>
      <c r="AG873" s="90" t="b">
        <f>OR(MONTH(Taulukko1[[#This Row],[Alku PVM]] )&lt;=6,AND(MONTH(Taulukko1[[#This Row],[Alku PVM]] )=6))</f>
        <v>1</v>
      </c>
      <c r="AH873" s="90" t="b">
        <f>OR(MONTH(Taulukko1[[#This Row],[Loppu PVM]])&lt;=6,AND(MONTH(Taulukko1[[#This Row],[Loppu PVM]] )=6))</f>
        <v>1</v>
      </c>
    </row>
    <row r="874" spans="1:34" ht="12.75" customHeight="1">
      <c r="A874" t="s">
        <v>1940</v>
      </c>
      <c r="B874" s="23">
        <v>39891</v>
      </c>
      <c r="C874" t="s">
        <v>2535</v>
      </c>
      <c r="E874" s="62">
        <v>226</v>
      </c>
      <c r="F874" s="4">
        <v>39937</v>
      </c>
      <c r="G874" s="5">
        <v>128</v>
      </c>
      <c r="H874" s="16">
        <v>226</v>
      </c>
      <c r="I874" s="126" t="e">
        <f>INDEX('TOL2008'!B:B,MATCH(A874,'TOL2008'!A:A,0))</f>
        <v>#N/A</v>
      </c>
      <c r="J874" s="126" t="e">
        <f>INDEX(Pääluokka!$H$2:$H$100,MATCH(VALUE(LEFT(Taulukko1[[#This Row],[TOL2008]],2)),Pääluokka!$G$2:$G$100,0))</f>
        <v>#N/A</v>
      </c>
      <c r="K874" s="126" t="e">
        <f>INDEX(Pääluokka!$I$2:$I$100,MATCH(VALUE(LEFT(Taulukko1[[#This Row],[TOL2008]],2)),Pääluokka!$G$2:$G$100,0))</f>
        <v>#N/A</v>
      </c>
      <c r="L874" s="41">
        <f t="shared" si="130"/>
        <v>46</v>
      </c>
      <c r="M874" s="43">
        <f t="shared" si="131"/>
        <v>39891</v>
      </c>
      <c r="N874" s="43">
        <f t="shared" si="132"/>
        <v>39937</v>
      </c>
      <c r="O874" s="43">
        <f t="shared" si="133"/>
        <v>39873</v>
      </c>
      <c r="P874" s="43">
        <f t="shared" si="134"/>
        <v>39934</v>
      </c>
      <c r="Q874" s="41">
        <f t="shared" si="135"/>
        <v>2009</v>
      </c>
      <c r="R874" s="41">
        <f t="shared" si="136"/>
        <v>2009</v>
      </c>
      <c r="S874" s="43" t="str">
        <f>YEAR(Taulukko1[[#This Row],[Alku KK]])&amp;"Q"&amp;ROUNDDOWN((MONTH(Taulukko1[[#This Row],[Alku KK]])-1)/3+1,0)</f>
        <v>2009Q1</v>
      </c>
      <c r="T874" s="43" t="str">
        <f>YEAR(Taulukko1[[#This Row],[Loppu KK]])&amp;"Q"&amp;ROUNDDOWN((MONTH(Taulukko1[[#This Row],[Loppu KK]])-1)/3+1,0)</f>
        <v>2009Q2</v>
      </c>
      <c r="U874" s="66">
        <f>IF(COUNT(Taulukko1[[#This Row],[Neuvottelujen alaiset ]])=1,Taulukko1[[#This Row],[Neuvottelujen alaiset ]],Taulukko1[[#This Row],[Vähennystarve]])</f>
        <v>226</v>
      </c>
      <c r="V874" s="44">
        <f t="shared" si="137"/>
        <v>1</v>
      </c>
      <c r="W874" s="44">
        <f t="shared" si="138"/>
        <v>0.5663716814159292</v>
      </c>
      <c r="X874" s="44">
        <f t="shared" si="139"/>
        <v>0.5663716814159292</v>
      </c>
      <c r="Y874" s="90" t="b">
        <f>AND(MONTH(Taulukko1[[#This Row],[Alku PVM]] )=6,DAY(Taulukko1[[#This Row],[Alku PVM]] )&gt;19)</f>
        <v>0</v>
      </c>
      <c r="Z874" s="90" t="b">
        <f>AND(MONTH(Taulukko1[[#This Row],[Loppu PVM]] )=6,DAY(Taulukko1[[#This Row],[Loppu PVM]] )&gt;19)</f>
        <v>0</v>
      </c>
      <c r="AA874" s="90" t="b">
        <f>OR(MONTH(Taulukko1[[#This Row],[Alku PVM]] )&lt;=5,AND(MONTH(Taulukko1[[#This Row],[Alku PVM]] )=6,DAY(Taulukko1[[#This Row],[Alku PVM]] )&lt;20))</f>
        <v>1</v>
      </c>
      <c r="AB874" s="90" t="b">
        <f>OR(MONTH(Taulukko1[[#This Row],[Loppu PVM]])&lt;=5,AND(MONTH(Taulukko1[[#This Row],[Loppu PVM]] )=6,DAY(Taulukko1[[#This Row],[Loppu PVM]])&lt;20))</f>
        <v>1</v>
      </c>
      <c r="AC874" s="90" t="b">
        <f>OR(MONTH(Taulukko1[[#This Row],[Alku PVM]] )&lt;=3,AND(MONTH(Taulukko1[[#This Row],[Alku PVM]] )=3))</f>
        <v>1</v>
      </c>
      <c r="AD874" s="90" t="b">
        <f>OR(MONTH(Taulukko1[[#This Row],[Loppu PVM]] )&lt;=3,AND(MONTH(Taulukko1[[#This Row],[Loppu PVM]] )=3))</f>
        <v>0</v>
      </c>
      <c r="AE874" s="90" t="b">
        <f>OR(MONTH(Taulukko1[[#This Row],[Alku PVM]] )&lt;=9,AND(MONTH(Taulukko1[[#This Row],[Alku PVM]] )=9))</f>
        <v>1</v>
      </c>
      <c r="AF874" s="90" t="b">
        <f>OR(MONTH(Taulukko1[[#This Row],[Loppu PVM]])&lt;=9,AND(MONTH(Taulukko1[[#This Row],[Loppu PVM]] )=9))</f>
        <v>1</v>
      </c>
      <c r="AG874" s="90" t="b">
        <f>OR(MONTH(Taulukko1[[#This Row],[Alku PVM]] )&lt;=6,AND(MONTH(Taulukko1[[#This Row],[Alku PVM]] )=6))</f>
        <v>1</v>
      </c>
      <c r="AH874" s="90" t="b">
        <f>OR(MONTH(Taulukko1[[#This Row],[Loppu PVM]])&lt;=6,AND(MONTH(Taulukko1[[#This Row],[Loppu PVM]] )=6))</f>
        <v>1</v>
      </c>
    </row>
    <row r="875" spans="1:34" ht="12.75" customHeight="1">
      <c r="A875" t="s">
        <v>531</v>
      </c>
      <c r="B875" s="23">
        <v>39892</v>
      </c>
      <c r="C875" t="s">
        <v>2959</v>
      </c>
      <c r="F875" s="4">
        <v>39902</v>
      </c>
      <c r="G875" s="5"/>
      <c r="H875" s="22">
        <v>1600</v>
      </c>
      <c r="I875" s="126">
        <f>INDEX('TOL2008'!B:B,MATCH(A875,'TOL2008'!A:A,0))</f>
        <v>51101</v>
      </c>
      <c r="J875" s="126" t="str">
        <f>INDEX(Pääluokka!$H$2:$H$100,MATCH(VALUE(LEFT(Taulukko1[[#This Row],[TOL2008]],2)),Pääluokka!$G$2:$G$100,0))</f>
        <v>Kuljetus ja varastointi</v>
      </c>
      <c r="K875" s="126" t="str">
        <f>INDEX(Pääluokka!$I$2:$I$100,MATCH(VALUE(LEFT(Taulukko1[[#This Row],[TOL2008]],2)),Pääluokka!$G$2:$G$100,0))</f>
        <v>Palvelualat (G-N, R, S)</v>
      </c>
      <c r="L875" s="41">
        <f t="shared" si="130"/>
        <v>10</v>
      </c>
      <c r="M875" s="43">
        <f t="shared" si="131"/>
        <v>39892</v>
      </c>
      <c r="N875" s="43">
        <f t="shared" si="132"/>
        <v>39902</v>
      </c>
      <c r="O875" s="43">
        <f t="shared" si="133"/>
        <v>39873</v>
      </c>
      <c r="P875" s="43">
        <f t="shared" si="134"/>
        <v>39873</v>
      </c>
      <c r="Q875" s="41">
        <f t="shared" si="135"/>
        <v>2009</v>
      </c>
      <c r="R875" s="41">
        <f t="shared" si="136"/>
        <v>2009</v>
      </c>
      <c r="S875" s="43" t="str">
        <f>YEAR(Taulukko1[[#This Row],[Alku KK]])&amp;"Q"&amp;ROUNDDOWN((MONTH(Taulukko1[[#This Row],[Alku KK]])-1)/3+1,0)</f>
        <v>2009Q1</v>
      </c>
      <c r="T875" s="43" t="str">
        <f>YEAR(Taulukko1[[#This Row],[Loppu KK]])&amp;"Q"&amp;ROUNDDOWN((MONTH(Taulukko1[[#This Row],[Loppu KK]])-1)/3+1,0)</f>
        <v>2009Q1</v>
      </c>
      <c r="U875" s="66">
        <f>IF(COUNT(Taulukko1[[#This Row],[Neuvottelujen alaiset ]])=1,Taulukko1[[#This Row],[Neuvottelujen alaiset ]],Taulukko1[[#This Row],[Vähennystarve]])</f>
        <v>1600</v>
      </c>
      <c r="V875" s="44" t="str">
        <f t="shared" si="137"/>
        <v>NA</v>
      </c>
      <c r="W875" s="44" t="str">
        <f t="shared" si="138"/>
        <v>NA</v>
      </c>
      <c r="X875" s="44" t="str">
        <f t="shared" si="139"/>
        <v>NA</v>
      </c>
      <c r="Y875" s="90" t="b">
        <f>AND(MONTH(Taulukko1[[#This Row],[Alku PVM]] )=6,DAY(Taulukko1[[#This Row],[Alku PVM]] )&gt;19)</f>
        <v>0</v>
      </c>
      <c r="Z875" s="90" t="b">
        <f>AND(MONTH(Taulukko1[[#This Row],[Loppu PVM]] )=6,DAY(Taulukko1[[#This Row],[Loppu PVM]] )&gt;19)</f>
        <v>0</v>
      </c>
      <c r="AA875" s="90" t="b">
        <f>OR(MONTH(Taulukko1[[#This Row],[Alku PVM]] )&lt;=5,AND(MONTH(Taulukko1[[#This Row],[Alku PVM]] )=6,DAY(Taulukko1[[#This Row],[Alku PVM]] )&lt;20))</f>
        <v>1</v>
      </c>
      <c r="AB875" s="90" t="b">
        <f>OR(MONTH(Taulukko1[[#This Row],[Loppu PVM]])&lt;=5,AND(MONTH(Taulukko1[[#This Row],[Loppu PVM]] )=6,DAY(Taulukko1[[#This Row],[Loppu PVM]])&lt;20))</f>
        <v>1</v>
      </c>
      <c r="AC875" s="90" t="b">
        <f>OR(MONTH(Taulukko1[[#This Row],[Alku PVM]] )&lt;=3,AND(MONTH(Taulukko1[[#This Row],[Alku PVM]] )=3))</f>
        <v>1</v>
      </c>
      <c r="AD875" s="90" t="b">
        <f>OR(MONTH(Taulukko1[[#This Row],[Loppu PVM]] )&lt;=3,AND(MONTH(Taulukko1[[#This Row],[Loppu PVM]] )=3))</f>
        <v>1</v>
      </c>
      <c r="AE875" s="90" t="b">
        <f>OR(MONTH(Taulukko1[[#This Row],[Alku PVM]] )&lt;=9,AND(MONTH(Taulukko1[[#This Row],[Alku PVM]] )=9))</f>
        <v>1</v>
      </c>
      <c r="AF875" s="90" t="b">
        <f>OR(MONTH(Taulukko1[[#This Row],[Loppu PVM]])&lt;=9,AND(MONTH(Taulukko1[[#This Row],[Loppu PVM]] )=9))</f>
        <v>1</v>
      </c>
      <c r="AG875" s="90" t="b">
        <f>OR(MONTH(Taulukko1[[#This Row],[Alku PVM]] )&lt;=6,AND(MONTH(Taulukko1[[#This Row],[Alku PVM]] )=6))</f>
        <v>1</v>
      </c>
      <c r="AH875" s="90" t="b">
        <f>OR(MONTH(Taulukko1[[#This Row],[Loppu PVM]])&lt;=6,AND(MONTH(Taulukko1[[#This Row],[Loppu PVM]] )=6))</f>
        <v>1</v>
      </c>
    </row>
    <row r="876" spans="1:34" ht="12.75" customHeight="1">
      <c r="A876" t="s">
        <v>2508</v>
      </c>
      <c r="B876" s="23">
        <v>39892</v>
      </c>
      <c r="C876" t="s">
        <v>2507</v>
      </c>
      <c r="E876" s="62">
        <v>85</v>
      </c>
      <c r="F876" s="4">
        <v>39927</v>
      </c>
      <c r="G876" s="5">
        <v>50</v>
      </c>
      <c r="H876" s="22">
        <v>175</v>
      </c>
      <c r="I876" s="126" t="e">
        <f>INDEX('TOL2008'!B:B,MATCH(A876,'TOL2008'!A:A,0))</f>
        <v>#N/A</v>
      </c>
      <c r="J876" s="126" t="e">
        <f>INDEX(Pääluokka!$H$2:$H$100,MATCH(VALUE(LEFT(Taulukko1[[#This Row],[TOL2008]],2)),Pääluokka!$G$2:$G$100,0))</f>
        <v>#N/A</v>
      </c>
      <c r="K876" s="126" t="e">
        <f>INDEX(Pääluokka!$I$2:$I$100,MATCH(VALUE(LEFT(Taulukko1[[#This Row],[TOL2008]],2)),Pääluokka!$G$2:$G$100,0))</f>
        <v>#N/A</v>
      </c>
      <c r="L876" s="41">
        <f t="shared" si="130"/>
        <v>35</v>
      </c>
      <c r="M876" s="43">
        <f t="shared" si="131"/>
        <v>39892</v>
      </c>
      <c r="N876" s="43">
        <f t="shared" si="132"/>
        <v>39927</v>
      </c>
      <c r="O876" s="43">
        <f t="shared" si="133"/>
        <v>39873</v>
      </c>
      <c r="P876" s="43">
        <f t="shared" si="134"/>
        <v>39904</v>
      </c>
      <c r="Q876" s="41">
        <f t="shared" si="135"/>
        <v>2009</v>
      </c>
      <c r="R876" s="41">
        <f t="shared" si="136"/>
        <v>2009</v>
      </c>
      <c r="S876" s="43" t="str">
        <f>YEAR(Taulukko1[[#This Row],[Alku KK]])&amp;"Q"&amp;ROUNDDOWN((MONTH(Taulukko1[[#This Row],[Alku KK]])-1)/3+1,0)</f>
        <v>2009Q1</v>
      </c>
      <c r="T876" s="43" t="str">
        <f>YEAR(Taulukko1[[#This Row],[Loppu KK]])&amp;"Q"&amp;ROUNDDOWN((MONTH(Taulukko1[[#This Row],[Loppu KK]])-1)/3+1,0)</f>
        <v>2009Q2</v>
      </c>
      <c r="U876" s="66">
        <f>IF(COUNT(Taulukko1[[#This Row],[Neuvottelujen alaiset ]])=1,Taulukko1[[#This Row],[Neuvottelujen alaiset ]],Taulukko1[[#This Row],[Vähennystarve]])</f>
        <v>175</v>
      </c>
      <c r="V876" s="44">
        <f t="shared" si="137"/>
        <v>0.48571428571428571</v>
      </c>
      <c r="W876" s="44">
        <f t="shared" si="138"/>
        <v>0.2857142857142857</v>
      </c>
      <c r="X876" s="44">
        <f t="shared" si="139"/>
        <v>0.58823529411764708</v>
      </c>
      <c r="Y876" s="90" t="b">
        <f>AND(MONTH(Taulukko1[[#This Row],[Alku PVM]] )=6,DAY(Taulukko1[[#This Row],[Alku PVM]] )&gt;19)</f>
        <v>0</v>
      </c>
      <c r="Z876" s="90" t="b">
        <f>AND(MONTH(Taulukko1[[#This Row],[Loppu PVM]] )=6,DAY(Taulukko1[[#This Row],[Loppu PVM]] )&gt;19)</f>
        <v>0</v>
      </c>
      <c r="AA876" s="90" t="b">
        <f>OR(MONTH(Taulukko1[[#This Row],[Alku PVM]] )&lt;=5,AND(MONTH(Taulukko1[[#This Row],[Alku PVM]] )=6,DAY(Taulukko1[[#This Row],[Alku PVM]] )&lt;20))</f>
        <v>1</v>
      </c>
      <c r="AB876" s="90" t="b">
        <f>OR(MONTH(Taulukko1[[#This Row],[Loppu PVM]])&lt;=5,AND(MONTH(Taulukko1[[#This Row],[Loppu PVM]] )=6,DAY(Taulukko1[[#This Row],[Loppu PVM]])&lt;20))</f>
        <v>1</v>
      </c>
      <c r="AC876" s="90" t="b">
        <f>OR(MONTH(Taulukko1[[#This Row],[Alku PVM]] )&lt;=3,AND(MONTH(Taulukko1[[#This Row],[Alku PVM]] )=3))</f>
        <v>1</v>
      </c>
      <c r="AD876" s="90" t="b">
        <f>OR(MONTH(Taulukko1[[#This Row],[Loppu PVM]] )&lt;=3,AND(MONTH(Taulukko1[[#This Row],[Loppu PVM]] )=3))</f>
        <v>0</v>
      </c>
      <c r="AE876" s="90" t="b">
        <f>OR(MONTH(Taulukko1[[#This Row],[Alku PVM]] )&lt;=9,AND(MONTH(Taulukko1[[#This Row],[Alku PVM]] )=9))</f>
        <v>1</v>
      </c>
      <c r="AF876" s="90" t="b">
        <f>OR(MONTH(Taulukko1[[#This Row],[Loppu PVM]])&lt;=9,AND(MONTH(Taulukko1[[#This Row],[Loppu PVM]] )=9))</f>
        <v>1</v>
      </c>
      <c r="AG876" s="90" t="b">
        <f>OR(MONTH(Taulukko1[[#This Row],[Alku PVM]] )&lt;=6,AND(MONTH(Taulukko1[[#This Row],[Alku PVM]] )=6))</f>
        <v>1</v>
      </c>
      <c r="AH876" s="90" t="b">
        <f>OR(MONTH(Taulukko1[[#This Row],[Loppu PVM]])&lt;=6,AND(MONTH(Taulukko1[[#This Row],[Loppu PVM]] )=6))</f>
        <v>1</v>
      </c>
    </row>
    <row r="877" spans="1:34" ht="12.75" customHeight="1">
      <c r="A877" t="s">
        <v>2452</v>
      </c>
      <c r="B877" s="23">
        <v>39892</v>
      </c>
      <c r="C877" t="s">
        <v>2451</v>
      </c>
      <c r="E877" s="62">
        <v>50</v>
      </c>
      <c r="F877" s="4"/>
      <c r="G877" s="5"/>
      <c r="H877" s="22">
        <v>50</v>
      </c>
      <c r="I877" s="126" t="e">
        <f>INDEX('TOL2008'!B:B,MATCH(A877,'TOL2008'!A:A,0))</f>
        <v>#N/A</v>
      </c>
      <c r="J877" s="126" t="e">
        <f>INDEX(Pääluokka!$H$2:$H$100,MATCH(VALUE(LEFT(Taulukko1[[#This Row],[TOL2008]],2)),Pääluokka!$G$2:$G$100,0))</f>
        <v>#N/A</v>
      </c>
      <c r="K877" s="126" t="e">
        <f>INDEX(Pääluokka!$I$2:$I$100,MATCH(VALUE(LEFT(Taulukko1[[#This Row],[TOL2008]],2)),Pääluokka!$G$2:$G$100,0))</f>
        <v>#N/A</v>
      </c>
      <c r="L877" s="41" t="str">
        <f t="shared" si="130"/>
        <v>NA</v>
      </c>
      <c r="M877" s="43">
        <f t="shared" si="131"/>
        <v>39892</v>
      </c>
      <c r="N877" s="43">
        <f t="shared" si="132"/>
        <v>39943</v>
      </c>
      <c r="O877" s="43">
        <f t="shared" si="133"/>
        <v>39873</v>
      </c>
      <c r="P877" s="43">
        <f t="shared" si="134"/>
        <v>39934</v>
      </c>
      <c r="Q877" s="41">
        <f t="shared" si="135"/>
        <v>2009</v>
      </c>
      <c r="R877" s="41">
        <f t="shared" si="136"/>
        <v>2009</v>
      </c>
      <c r="S877" s="43" t="str">
        <f>YEAR(Taulukko1[[#This Row],[Alku KK]])&amp;"Q"&amp;ROUNDDOWN((MONTH(Taulukko1[[#This Row],[Alku KK]])-1)/3+1,0)</f>
        <v>2009Q1</v>
      </c>
      <c r="T877" s="43" t="str">
        <f>YEAR(Taulukko1[[#This Row],[Loppu KK]])&amp;"Q"&amp;ROUNDDOWN((MONTH(Taulukko1[[#This Row],[Loppu KK]])-1)/3+1,0)</f>
        <v>2009Q2</v>
      </c>
      <c r="U877" s="66">
        <f>IF(COUNT(Taulukko1[[#This Row],[Neuvottelujen alaiset ]])=1,Taulukko1[[#This Row],[Neuvottelujen alaiset ]],Taulukko1[[#This Row],[Vähennystarve]])</f>
        <v>50</v>
      </c>
      <c r="V877" s="44">
        <f t="shared" si="137"/>
        <v>1</v>
      </c>
      <c r="W877" s="44" t="str">
        <f t="shared" si="138"/>
        <v>NA</v>
      </c>
      <c r="X877" s="44" t="str">
        <f t="shared" si="139"/>
        <v>NA</v>
      </c>
      <c r="Y877" s="90" t="b">
        <f>AND(MONTH(Taulukko1[[#This Row],[Alku PVM]] )=6,DAY(Taulukko1[[#This Row],[Alku PVM]] )&gt;19)</f>
        <v>0</v>
      </c>
      <c r="Z877" s="90" t="b">
        <f>AND(MONTH(Taulukko1[[#This Row],[Loppu PVM]] )=6,DAY(Taulukko1[[#This Row],[Loppu PVM]] )&gt;19)</f>
        <v>0</v>
      </c>
      <c r="AA877" s="90" t="b">
        <f>OR(MONTH(Taulukko1[[#This Row],[Alku PVM]] )&lt;=5,AND(MONTH(Taulukko1[[#This Row],[Alku PVM]] )=6,DAY(Taulukko1[[#This Row],[Alku PVM]] )&lt;20))</f>
        <v>1</v>
      </c>
      <c r="AB877" s="90" t="b">
        <f>OR(MONTH(Taulukko1[[#This Row],[Loppu PVM]])&lt;=5,AND(MONTH(Taulukko1[[#This Row],[Loppu PVM]] )=6,DAY(Taulukko1[[#This Row],[Loppu PVM]])&lt;20))</f>
        <v>1</v>
      </c>
      <c r="AC877" s="90" t="b">
        <f>OR(MONTH(Taulukko1[[#This Row],[Alku PVM]] )&lt;=3,AND(MONTH(Taulukko1[[#This Row],[Alku PVM]] )=3))</f>
        <v>1</v>
      </c>
      <c r="AD877" s="90" t="b">
        <f>OR(MONTH(Taulukko1[[#This Row],[Loppu PVM]] )&lt;=3,AND(MONTH(Taulukko1[[#This Row],[Loppu PVM]] )=3))</f>
        <v>0</v>
      </c>
      <c r="AE877" s="90" t="b">
        <f>OR(MONTH(Taulukko1[[#This Row],[Alku PVM]] )&lt;=9,AND(MONTH(Taulukko1[[#This Row],[Alku PVM]] )=9))</f>
        <v>1</v>
      </c>
      <c r="AF877" s="90" t="b">
        <f>OR(MONTH(Taulukko1[[#This Row],[Loppu PVM]])&lt;=9,AND(MONTH(Taulukko1[[#This Row],[Loppu PVM]] )=9))</f>
        <v>1</v>
      </c>
      <c r="AG877" s="90" t="b">
        <f>OR(MONTH(Taulukko1[[#This Row],[Alku PVM]] )&lt;=6,AND(MONTH(Taulukko1[[#This Row],[Alku PVM]] )=6))</f>
        <v>1</v>
      </c>
      <c r="AH877" s="90" t="b">
        <f>OR(MONTH(Taulukko1[[#This Row],[Loppu PVM]])&lt;=6,AND(MONTH(Taulukko1[[#This Row],[Loppu PVM]] )=6))</f>
        <v>1</v>
      </c>
    </row>
    <row r="878" spans="1:34" ht="12.75" customHeight="1">
      <c r="A878" t="s">
        <v>729</v>
      </c>
      <c r="B878" s="23">
        <v>39892</v>
      </c>
      <c r="C878" t="s">
        <v>2254</v>
      </c>
      <c r="F878" s="4">
        <v>39912</v>
      </c>
      <c r="G878" s="5">
        <v>0</v>
      </c>
      <c r="H878" s="16">
        <v>600</v>
      </c>
      <c r="I878" s="126">
        <f>INDEX('TOL2008'!B:B,MATCH(A878,'TOL2008'!A:A,0))</f>
        <v>29100</v>
      </c>
      <c r="J878" s="126" t="str">
        <f>INDEX(Pääluokka!$H$2:$H$100,MATCH(VALUE(LEFT(Taulukko1[[#This Row],[TOL2008]],2)),Pääluokka!$G$2:$G$100,0))</f>
        <v>Teollisuus</v>
      </c>
      <c r="K878" s="126" t="str">
        <f>INDEX(Pääluokka!$I$2:$I$100,MATCH(VALUE(LEFT(Taulukko1[[#This Row],[TOL2008]],2)),Pääluokka!$G$2:$G$100,0))</f>
        <v>Teollisuus (C-E)</v>
      </c>
      <c r="L878" s="41">
        <f t="shared" si="130"/>
        <v>20</v>
      </c>
      <c r="M878" s="43">
        <f t="shared" si="131"/>
        <v>39892</v>
      </c>
      <c r="N878" s="43">
        <f t="shared" si="132"/>
        <v>39912</v>
      </c>
      <c r="O878" s="43">
        <f t="shared" si="133"/>
        <v>39873</v>
      </c>
      <c r="P878" s="43">
        <f t="shared" si="134"/>
        <v>39904</v>
      </c>
      <c r="Q878" s="41">
        <f t="shared" si="135"/>
        <v>2009</v>
      </c>
      <c r="R878" s="41">
        <f t="shared" si="136"/>
        <v>2009</v>
      </c>
      <c r="S878" s="43" t="str">
        <f>YEAR(Taulukko1[[#This Row],[Alku KK]])&amp;"Q"&amp;ROUNDDOWN((MONTH(Taulukko1[[#This Row],[Alku KK]])-1)/3+1,0)</f>
        <v>2009Q1</v>
      </c>
      <c r="T878" s="43" t="str">
        <f>YEAR(Taulukko1[[#This Row],[Loppu KK]])&amp;"Q"&amp;ROUNDDOWN((MONTH(Taulukko1[[#This Row],[Loppu KK]])-1)/3+1,0)</f>
        <v>2009Q2</v>
      </c>
      <c r="U878" s="66">
        <f>IF(COUNT(Taulukko1[[#This Row],[Neuvottelujen alaiset ]])=1,Taulukko1[[#This Row],[Neuvottelujen alaiset ]],Taulukko1[[#This Row],[Vähennystarve]])</f>
        <v>600</v>
      </c>
      <c r="V878" s="44" t="str">
        <f t="shared" si="137"/>
        <v>NA</v>
      </c>
      <c r="W878" s="44">
        <f t="shared" si="138"/>
        <v>0</v>
      </c>
      <c r="X878" s="44" t="str">
        <f t="shared" si="139"/>
        <v>NA</v>
      </c>
      <c r="Y878" s="90" t="b">
        <f>AND(MONTH(Taulukko1[[#This Row],[Alku PVM]] )=6,DAY(Taulukko1[[#This Row],[Alku PVM]] )&gt;19)</f>
        <v>0</v>
      </c>
      <c r="Z878" s="90" t="b">
        <f>AND(MONTH(Taulukko1[[#This Row],[Loppu PVM]] )=6,DAY(Taulukko1[[#This Row],[Loppu PVM]] )&gt;19)</f>
        <v>0</v>
      </c>
      <c r="AA878" s="90" t="b">
        <f>OR(MONTH(Taulukko1[[#This Row],[Alku PVM]] )&lt;=5,AND(MONTH(Taulukko1[[#This Row],[Alku PVM]] )=6,DAY(Taulukko1[[#This Row],[Alku PVM]] )&lt;20))</f>
        <v>1</v>
      </c>
      <c r="AB878" s="90" t="b">
        <f>OR(MONTH(Taulukko1[[#This Row],[Loppu PVM]])&lt;=5,AND(MONTH(Taulukko1[[#This Row],[Loppu PVM]] )=6,DAY(Taulukko1[[#This Row],[Loppu PVM]])&lt;20))</f>
        <v>1</v>
      </c>
      <c r="AC878" s="90" t="b">
        <f>OR(MONTH(Taulukko1[[#This Row],[Alku PVM]] )&lt;=3,AND(MONTH(Taulukko1[[#This Row],[Alku PVM]] )=3))</f>
        <v>1</v>
      </c>
      <c r="AD878" s="90" t="b">
        <f>OR(MONTH(Taulukko1[[#This Row],[Loppu PVM]] )&lt;=3,AND(MONTH(Taulukko1[[#This Row],[Loppu PVM]] )=3))</f>
        <v>0</v>
      </c>
      <c r="AE878" s="90" t="b">
        <f>OR(MONTH(Taulukko1[[#This Row],[Alku PVM]] )&lt;=9,AND(MONTH(Taulukko1[[#This Row],[Alku PVM]] )=9))</f>
        <v>1</v>
      </c>
      <c r="AF878" s="90" t="b">
        <f>OR(MONTH(Taulukko1[[#This Row],[Loppu PVM]])&lt;=9,AND(MONTH(Taulukko1[[#This Row],[Loppu PVM]] )=9))</f>
        <v>1</v>
      </c>
      <c r="AG878" s="90" t="b">
        <f>OR(MONTH(Taulukko1[[#This Row],[Alku PVM]] )&lt;=6,AND(MONTH(Taulukko1[[#This Row],[Alku PVM]] )=6))</f>
        <v>1</v>
      </c>
      <c r="AH878" s="90" t="b">
        <f>OR(MONTH(Taulukko1[[#This Row],[Loppu PVM]])&lt;=6,AND(MONTH(Taulukko1[[#This Row],[Loppu PVM]] )=6))</f>
        <v>1</v>
      </c>
    </row>
    <row r="879" spans="1:34" ht="12.75" customHeight="1">
      <c r="A879" t="s">
        <v>2845</v>
      </c>
      <c r="B879" s="23">
        <v>39893</v>
      </c>
      <c r="C879" t="s">
        <v>2844</v>
      </c>
      <c r="F879" s="4"/>
      <c r="G879" s="5"/>
      <c r="H879" s="22">
        <v>120</v>
      </c>
      <c r="I879" s="126" t="e">
        <f>INDEX('TOL2008'!B:B,MATCH(A879,'TOL2008'!A:A,0))</f>
        <v>#N/A</v>
      </c>
      <c r="J879" s="126" t="e">
        <f>INDEX(Pääluokka!$H$2:$H$100,MATCH(VALUE(LEFT(Taulukko1[[#This Row],[TOL2008]],2)),Pääluokka!$G$2:$G$100,0))</f>
        <v>#N/A</v>
      </c>
      <c r="K879" s="126" t="e">
        <f>INDEX(Pääluokka!$I$2:$I$100,MATCH(VALUE(LEFT(Taulukko1[[#This Row],[TOL2008]],2)),Pääluokka!$G$2:$G$100,0))</f>
        <v>#N/A</v>
      </c>
      <c r="L879" s="41" t="str">
        <f t="shared" si="130"/>
        <v>NA</v>
      </c>
      <c r="M879" s="43">
        <f t="shared" si="131"/>
        <v>39893</v>
      </c>
      <c r="N879" s="43">
        <f t="shared" si="132"/>
        <v>39944</v>
      </c>
      <c r="O879" s="43">
        <f t="shared" si="133"/>
        <v>39873</v>
      </c>
      <c r="P879" s="43">
        <f t="shared" si="134"/>
        <v>39934</v>
      </c>
      <c r="Q879" s="41">
        <f t="shared" si="135"/>
        <v>2009</v>
      </c>
      <c r="R879" s="41">
        <f t="shared" si="136"/>
        <v>2009</v>
      </c>
      <c r="S879" s="43" t="str">
        <f>YEAR(Taulukko1[[#This Row],[Alku KK]])&amp;"Q"&amp;ROUNDDOWN((MONTH(Taulukko1[[#This Row],[Alku KK]])-1)/3+1,0)</f>
        <v>2009Q1</v>
      </c>
      <c r="T879" s="43" t="str">
        <f>YEAR(Taulukko1[[#This Row],[Loppu KK]])&amp;"Q"&amp;ROUNDDOWN((MONTH(Taulukko1[[#This Row],[Loppu KK]])-1)/3+1,0)</f>
        <v>2009Q2</v>
      </c>
      <c r="U879" s="66">
        <f>IF(COUNT(Taulukko1[[#This Row],[Neuvottelujen alaiset ]])=1,Taulukko1[[#This Row],[Neuvottelujen alaiset ]],Taulukko1[[#This Row],[Vähennystarve]])</f>
        <v>120</v>
      </c>
      <c r="V879" s="44" t="str">
        <f t="shared" si="137"/>
        <v>NA</v>
      </c>
      <c r="W879" s="44" t="str">
        <f t="shared" si="138"/>
        <v>NA</v>
      </c>
      <c r="X879" s="44" t="str">
        <f t="shared" si="139"/>
        <v>NA</v>
      </c>
      <c r="Y879" s="90" t="b">
        <f>AND(MONTH(Taulukko1[[#This Row],[Alku PVM]] )=6,DAY(Taulukko1[[#This Row],[Alku PVM]] )&gt;19)</f>
        <v>0</v>
      </c>
      <c r="Z879" s="90" t="b">
        <f>AND(MONTH(Taulukko1[[#This Row],[Loppu PVM]] )=6,DAY(Taulukko1[[#This Row],[Loppu PVM]] )&gt;19)</f>
        <v>0</v>
      </c>
      <c r="AA879" s="90" t="b">
        <f>OR(MONTH(Taulukko1[[#This Row],[Alku PVM]] )&lt;=5,AND(MONTH(Taulukko1[[#This Row],[Alku PVM]] )=6,DAY(Taulukko1[[#This Row],[Alku PVM]] )&lt;20))</f>
        <v>1</v>
      </c>
      <c r="AB879" s="90" t="b">
        <f>OR(MONTH(Taulukko1[[#This Row],[Loppu PVM]])&lt;=5,AND(MONTH(Taulukko1[[#This Row],[Loppu PVM]] )=6,DAY(Taulukko1[[#This Row],[Loppu PVM]])&lt;20))</f>
        <v>1</v>
      </c>
      <c r="AC879" s="90" t="b">
        <f>OR(MONTH(Taulukko1[[#This Row],[Alku PVM]] )&lt;=3,AND(MONTH(Taulukko1[[#This Row],[Alku PVM]] )=3))</f>
        <v>1</v>
      </c>
      <c r="AD879" s="90" t="b">
        <f>OR(MONTH(Taulukko1[[#This Row],[Loppu PVM]] )&lt;=3,AND(MONTH(Taulukko1[[#This Row],[Loppu PVM]] )=3))</f>
        <v>0</v>
      </c>
      <c r="AE879" s="90" t="b">
        <f>OR(MONTH(Taulukko1[[#This Row],[Alku PVM]] )&lt;=9,AND(MONTH(Taulukko1[[#This Row],[Alku PVM]] )=9))</f>
        <v>1</v>
      </c>
      <c r="AF879" s="90" t="b">
        <f>OR(MONTH(Taulukko1[[#This Row],[Loppu PVM]])&lt;=9,AND(MONTH(Taulukko1[[#This Row],[Loppu PVM]] )=9))</f>
        <v>1</v>
      </c>
      <c r="AG879" s="90" t="b">
        <f>OR(MONTH(Taulukko1[[#This Row],[Alku PVM]] )&lt;=6,AND(MONTH(Taulukko1[[#This Row],[Alku PVM]] )=6))</f>
        <v>1</v>
      </c>
      <c r="AH879" s="90" t="b">
        <f>OR(MONTH(Taulukko1[[#This Row],[Loppu PVM]])&lt;=6,AND(MONTH(Taulukko1[[#This Row],[Loppu PVM]] )=6))</f>
        <v>1</v>
      </c>
    </row>
    <row r="880" spans="1:34" ht="12.75" customHeight="1">
      <c r="A880" t="s">
        <v>2790</v>
      </c>
      <c r="B880" s="23">
        <v>39893</v>
      </c>
      <c r="C880" t="s">
        <v>2789</v>
      </c>
      <c r="F880" s="4"/>
      <c r="G880" s="5"/>
      <c r="H880" s="22">
        <v>110</v>
      </c>
      <c r="I880" s="126" t="e">
        <f>INDEX('TOL2008'!B:B,MATCH(A880,'TOL2008'!A:A,0))</f>
        <v>#N/A</v>
      </c>
      <c r="J880" s="126" t="e">
        <f>INDEX(Pääluokka!$H$2:$H$100,MATCH(VALUE(LEFT(Taulukko1[[#This Row],[TOL2008]],2)),Pääluokka!$G$2:$G$100,0))</f>
        <v>#N/A</v>
      </c>
      <c r="K880" s="126" t="e">
        <f>INDEX(Pääluokka!$I$2:$I$100,MATCH(VALUE(LEFT(Taulukko1[[#This Row],[TOL2008]],2)),Pääluokka!$G$2:$G$100,0))</f>
        <v>#N/A</v>
      </c>
      <c r="L880" s="41" t="str">
        <f t="shared" si="130"/>
        <v>NA</v>
      </c>
      <c r="M880" s="43">
        <f t="shared" si="131"/>
        <v>39893</v>
      </c>
      <c r="N880" s="43">
        <f t="shared" si="132"/>
        <v>39944</v>
      </c>
      <c r="O880" s="43">
        <f t="shared" si="133"/>
        <v>39873</v>
      </c>
      <c r="P880" s="43">
        <f t="shared" si="134"/>
        <v>39934</v>
      </c>
      <c r="Q880" s="41">
        <f t="shared" si="135"/>
        <v>2009</v>
      </c>
      <c r="R880" s="41">
        <f t="shared" si="136"/>
        <v>2009</v>
      </c>
      <c r="S880" s="43" t="str">
        <f>YEAR(Taulukko1[[#This Row],[Alku KK]])&amp;"Q"&amp;ROUNDDOWN((MONTH(Taulukko1[[#This Row],[Alku KK]])-1)/3+1,0)</f>
        <v>2009Q1</v>
      </c>
      <c r="T880" s="43" t="str">
        <f>YEAR(Taulukko1[[#This Row],[Loppu KK]])&amp;"Q"&amp;ROUNDDOWN((MONTH(Taulukko1[[#This Row],[Loppu KK]])-1)/3+1,0)</f>
        <v>2009Q2</v>
      </c>
      <c r="U880" s="66">
        <f>IF(COUNT(Taulukko1[[#This Row],[Neuvottelujen alaiset ]])=1,Taulukko1[[#This Row],[Neuvottelujen alaiset ]],Taulukko1[[#This Row],[Vähennystarve]])</f>
        <v>110</v>
      </c>
      <c r="V880" s="44" t="str">
        <f t="shared" si="137"/>
        <v>NA</v>
      </c>
      <c r="W880" s="44" t="str">
        <f t="shared" si="138"/>
        <v>NA</v>
      </c>
      <c r="X880" s="44" t="str">
        <f t="shared" si="139"/>
        <v>NA</v>
      </c>
      <c r="Y880" s="90" t="b">
        <f>AND(MONTH(Taulukko1[[#This Row],[Alku PVM]] )=6,DAY(Taulukko1[[#This Row],[Alku PVM]] )&gt;19)</f>
        <v>0</v>
      </c>
      <c r="Z880" s="90" t="b">
        <f>AND(MONTH(Taulukko1[[#This Row],[Loppu PVM]] )=6,DAY(Taulukko1[[#This Row],[Loppu PVM]] )&gt;19)</f>
        <v>0</v>
      </c>
      <c r="AA880" s="90" t="b">
        <f>OR(MONTH(Taulukko1[[#This Row],[Alku PVM]] )&lt;=5,AND(MONTH(Taulukko1[[#This Row],[Alku PVM]] )=6,DAY(Taulukko1[[#This Row],[Alku PVM]] )&lt;20))</f>
        <v>1</v>
      </c>
      <c r="AB880" s="90" t="b">
        <f>OR(MONTH(Taulukko1[[#This Row],[Loppu PVM]])&lt;=5,AND(MONTH(Taulukko1[[#This Row],[Loppu PVM]] )=6,DAY(Taulukko1[[#This Row],[Loppu PVM]])&lt;20))</f>
        <v>1</v>
      </c>
      <c r="AC880" s="90" t="b">
        <f>OR(MONTH(Taulukko1[[#This Row],[Alku PVM]] )&lt;=3,AND(MONTH(Taulukko1[[#This Row],[Alku PVM]] )=3))</f>
        <v>1</v>
      </c>
      <c r="AD880" s="90" t="b">
        <f>OR(MONTH(Taulukko1[[#This Row],[Loppu PVM]] )&lt;=3,AND(MONTH(Taulukko1[[#This Row],[Loppu PVM]] )=3))</f>
        <v>0</v>
      </c>
      <c r="AE880" s="90" t="b">
        <f>OR(MONTH(Taulukko1[[#This Row],[Alku PVM]] )&lt;=9,AND(MONTH(Taulukko1[[#This Row],[Alku PVM]] )=9))</f>
        <v>1</v>
      </c>
      <c r="AF880" s="90" t="b">
        <f>OR(MONTH(Taulukko1[[#This Row],[Loppu PVM]])&lt;=9,AND(MONTH(Taulukko1[[#This Row],[Loppu PVM]] )=9))</f>
        <v>1</v>
      </c>
      <c r="AG880" s="90" t="b">
        <f>OR(MONTH(Taulukko1[[#This Row],[Alku PVM]] )&lt;=6,AND(MONTH(Taulukko1[[#This Row],[Alku PVM]] )=6))</f>
        <v>1</v>
      </c>
      <c r="AH880" s="90" t="b">
        <f>OR(MONTH(Taulukko1[[#This Row],[Loppu PVM]])&lt;=6,AND(MONTH(Taulukko1[[#This Row],[Loppu PVM]] )=6))</f>
        <v>1</v>
      </c>
    </row>
    <row r="881" spans="1:34" ht="12.75" customHeight="1">
      <c r="A881" t="s">
        <v>2290</v>
      </c>
      <c r="B881" s="23">
        <v>39893</v>
      </c>
      <c r="C881" t="s">
        <v>2289</v>
      </c>
      <c r="E881" s="62">
        <v>84</v>
      </c>
      <c r="F881" s="4"/>
      <c r="G881" s="5"/>
      <c r="H881" s="16">
        <v>84</v>
      </c>
      <c r="I881" s="126">
        <f>INDEX('TOL2008'!B:B,MATCH(A881,'TOL2008'!A:A,0))</f>
        <v>46390</v>
      </c>
      <c r="J881" s="126" t="str">
        <f>INDEX(Pääluokka!$H$2:$H$100,MATCH(VALUE(LEFT(Taulukko1[[#This Row],[TOL2008]],2)),Pääluokka!$G$2:$G$100,0))</f>
        <v>Tukku- ja vähittäiskauppa; moottoriajoneuvojen ja moottoripyörien korjaus</v>
      </c>
      <c r="K881" s="126" t="str">
        <f>INDEX(Pääluokka!$I$2:$I$100,MATCH(VALUE(LEFT(Taulukko1[[#This Row],[TOL2008]],2)),Pääluokka!$G$2:$G$100,0))</f>
        <v>Palvelualat (G-N, R, S)</v>
      </c>
      <c r="L881" s="41" t="str">
        <f t="shared" si="130"/>
        <v>NA</v>
      </c>
      <c r="M881" s="43">
        <f t="shared" si="131"/>
        <v>39893</v>
      </c>
      <c r="N881" s="43">
        <f t="shared" si="132"/>
        <v>39944</v>
      </c>
      <c r="O881" s="43">
        <f t="shared" si="133"/>
        <v>39873</v>
      </c>
      <c r="P881" s="43">
        <f t="shared" si="134"/>
        <v>39934</v>
      </c>
      <c r="Q881" s="41">
        <f t="shared" si="135"/>
        <v>2009</v>
      </c>
      <c r="R881" s="41">
        <f t="shared" si="136"/>
        <v>2009</v>
      </c>
      <c r="S881" s="43" t="str">
        <f>YEAR(Taulukko1[[#This Row],[Alku KK]])&amp;"Q"&amp;ROUNDDOWN((MONTH(Taulukko1[[#This Row],[Alku KK]])-1)/3+1,0)</f>
        <v>2009Q1</v>
      </c>
      <c r="T881" s="43" t="str">
        <f>YEAR(Taulukko1[[#This Row],[Loppu KK]])&amp;"Q"&amp;ROUNDDOWN((MONTH(Taulukko1[[#This Row],[Loppu KK]])-1)/3+1,0)</f>
        <v>2009Q2</v>
      </c>
      <c r="U881" s="66">
        <f>IF(COUNT(Taulukko1[[#This Row],[Neuvottelujen alaiset ]])=1,Taulukko1[[#This Row],[Neuvottelujen alaiset ]],Taulukko1[[#This Row],[Vähennystarve]])</f>
        <v>84</v>
      </c>
      <c r="V881" s="44">
        <f t="shared" si="137"/>
        <v>1</v>
      </c>
      <c r="W881" s="44" t="str">
        <f t="shared" si="138"/>
        <v>NA</v>
      </c>
      <c r="X881" s="44" t="str">
        <f t="shared" si="139"/>
        <v>NA</v>
      </c>
      <c r="Y881" s="90" t="b">
        <f>AND(MONTH(Taulukko1[[#This Row],[Alku PVM]] )=6,DAY(Taulukko1[[#This Row],[Alku PVM]] )&gt;19)</f>
        <v>0</v>
      </c>
      <c r="Z881" s="90" t="b">
        <f>AND(MONTH(Taulukko1[[#This Row],[Loppu PVM]] )=6,DAY(Taulukko1[[#This Row],[Loppu PVM]] )&gt;19)</f>
        <v>0</v>
      </c>
      <c r="AA881" s="90" t="b">
        <f>OR(MONTH(Taulukko1[[#This Row],[Alku PVM]] )&lt;=5,AND(MONTH(Taulukko1[[#This Row],[Alku PVM]] )=6,DAY(Taulukko1[[#This Row],[Alku PVM]] )&lt;20))</f>
        <v>1</v>
      </c>
      <c r="AB881" s="90" t="b">
        <f>OR(MONTH(Taulukko1[[#This Row],[Loppu PVM]])&lt;=5,AND(MONTH(Taulukko1[[#This Row],[Loppu PVM]] )=6,DAY(Taulukko1[[#This Row],[Loppu PVM]])&lt;20))</f>
        <v>1</v>
      </c>
      <c r="AC881" s="90" t="b">
        <f>OR(MONTH(Taulukko1[[#This Row],[Alku PVM]] )&lt;=3,AND(MONTH(Taulukko1[[#This Row],[Alku PVM]] )=3))</f>
        <v>1</v>
      </c>
      <c r="AD881" s="90" t="b">
        <f>OR(MONTH(Taulukko1[[#This Row],[Loppu PVM]] )&lt;=3,AND(MONTH(Taulukko1[[#This Row],[Loppu PVM]] )=3))</f>
        <v>0</v>
      </c>
      <c r="AE881" s="90" t="b">
        <f>OR(MONTH(Taulukko1[[#This Row],[Alku PVM]] )&lt;=9,AND(MONTH(Taulukko1[[#This Row],[Alku PVM]] )=9))</f>
        <v>1</v>
      </c>
      <c r="AF881" s="90" t="b">
        <f>OR(MONTH(Taulukko1[[#This Row],[Loppu PVM]])&lt;=9,AND(MONTH(Taulukko1[[#This Row],[Loppu PVM]] )=9))</f>
        <v>1</v>
      </c>
      <c r="AG881" s="90" t="b">
        <f>OR(MONTH(Taulukko1[[#This Row],[Alku PVM]] )&lt;=6,AND(MONTH(Taulukko1[[#This Row],[Alku PVM]] )=6))</f>
        <v>1</v>
      </c>
      <c r="AH881" s="90" t="b">
        <f>OR(MONTH(Taulukko1[[#This Row],[Loppu PVM]])&lt;=6,AND(MONTH(Taulukko1[[#This Row],[Loppu PVM]] )=6))</f>
        <v>1</v>
      </c>
    </row>
    <row r="882" spans="1:34" ht="12.75" customHeight="1">
      <c r="A882" t="s">
        <v>227</v>
      </c>
      <c r="B882" s="23">
        <v>39895</v>
      </c>
      <c r="C882" t="s">
        <v>2487</v>
      </c>
      <c r="E882" s="62">
        <v>35</v>
      </c>
      <c r="F882" s="4">
        <v>39941</v>
      </c>
      <c r="G882" s="5">
        <v>12</v>
      </c>
      <c r="H882" s="22">
        <v>140</v>
      </c>
      <c r="I882" s="126">
        <f>INDEX('TOL2008'!B:B,MATCH(A882,'TOL2008'!A:A,0))</f>
        <v>24100</v>
      </c>
      <c r="J882" s="126" t="str">
        <f>INDEX(Pääluokka!$H$2:$H$100,MATCH(VALUE(LEFT(Taulukko1[[#This Row],[TOL2008]],2)),Pääluokka!$G$2:$G$100,0))</f>
        <v>Teollisuus</v>
      </c>
      <c r="K882" s="126" t="str">
        <f>INDEX(Pääluokka!$I$2:$I$100,MATCH(VALUE(LEFT(Taulukko1[[#This Row],[TOL2008]],2)),Pääluokka!$G$2:$G$100,0))</f>
        <v>Teollisuus (C-E)</v>
      </c>
      <c r="L882" s="41">
        <f t="shared" si="130"/>
        <v>46</v>
      </c>
      <c r="M882" s="43">
        <f t="shared" si="131"/>
        <v>39895</v>
      </c>
      <c r="N882" s="43">
        <f t="shared" si="132"/>
        <v>39941</v>
      </c>
      <c r="O882" s="43">
        <f t="shared" si="133"/>
        <v>39873</v>
      </c>
      <c r="P882" s="43">
        <f t="shared" si="134"/>
        <v>39934</v>
      </c>
      <c r="Q882" s="41">
        <f t="shared" si="135"/>
        <v>2009</v>
      </c>
      <c r="R882" s="41">
        <f t="shared" si="136"/>
        <v>2009</v>
      </c>
      <c r="S882" s="43" t="str">
        <f>YEAR(Taulukko1[[#This Row],[Alku KK]])&amp;"Q"&amp;ROUNDDOWN((MONTH(Taulukko1[[#This Row],[Alku KK]])-1)/3+1,0)</f>
        <v>2009Q1</v>
      </c>
      <c r="T882" s="43" t="str">
        <f>YEAR(Taulukko1[[#This Row],[Loppu KK]])&amp;"Q"&amp;ROUNDDOWN((MONTH(Taulukko1[[#This Row],[Loppu KK]])-1)/3+1,0)</f>
        <v>2009Q2</v>
      </c>
      <c r="U882" s="66">
        <f>IF(COUNT(Taulukko1[[#This Row],[Neuvottelujen alaiset ]])=1,Taulukko1[[#This Row],[Neuvottelujen alaiset ]],Taulukko1[[#This Row],[Vähennystarve]])</f>
        <v>140</v>
      </c>
      <c r="V882" s="44">
        <f t="shared" si="137"/>
        <v>0.25</v>
      </c>
      <c r="W882" s="44">
        <f t="shared" si="138"/>
        <v>8.5714285714285715E-2</v>
      </c>
      <c r="X882" s="44">
        <f t="shared" si="139"/>
        <v>0.34285714285714286</v>
      </c>
      <c r="Y882" s="90" t="b">
        <f>AND(MONTH(Taulukko1[[#This Row],[Alku PVM]] )=6,DAY(Taulukko1[[#This Row],[Alku PVM]] )&gt;19)</f>
        <v>0</v>
      </c>
      <c r="Z882" s="90" t="b">
        <f>AND(MONTH(Taulukko1[[#This Row],[Loppu PVM]] )=6,DAY(Taulukko1[[#This Row],[Loppu PVM]] )&gt;19)</f>
        <v>0</v>
      </c>
      <c r="AA882" s="90" t="b">
        <f>OR(MONTH(Taulukko1[[#This Row],[Alku PVM]] )&lt;=5,AND(MONTH(Taulukko1[[#This Row],[Alku PVM]] )=6,DAY(Taulukko1[[#This Row],[Alku PVM]] )&lt;20))</f>
        <v>1</v>
      </c>
      <c r="AB882" s="90" t="b">
        <f>OR(MONTH(Taulukko1[[#This Row],[Loppu PVM]])&lt;=5,AND(MONTH(Taulukko1[[#This Row],[Loppu PVM]] )=6,DAY(Taulukko1[[#This Row],[Loppu PVM]])&lt;20))</f>
        <v>1</v>
      </c>
      <c r="AC882" s="90" t="b">
        <f>OR(MONTH(Taulukko1[[#This Row],[Alku PVM]] )&lt;=3,AND(MONTH(Taulukko1[[#This Row],[Alku PVM]] )=3))</f>
        <v>1</v>
      </c>
      <c r="AD882" s="90" t="b">
        <f>OR(MONTH(Taulukko1[[#This Row],[Loppu PVM]] )&lt;=3,AND(MONTH(Taulukko1[[#This Row],[Loppu PVM]] )=3))</f>
        <v>0</v>
      </c>
      <c r="AE882" s="90" t="b">
        <f>OR(MONTH(Taulukko1[[#This Row],[Alku PVM]] )&lt;=9,AND(MONTH(Taulukko1[[#This Row],[Alku PVM]] )=9))</f>
        <v>1</v>
      </c>
      <c r="AF882" s="90" t="b">
        <f>OR(MONTH(Taulukko1[[#This Row],[Loppu PVM]])&lt;=9,AND(MONTH(Taulukko1[[#This Row],[Loppu PVM]] )=9))</f>
        <v>1</v>
      </c>
      <c r="AG882" s="90" t="b">
        <f>OR(MONTH(Taulukko1[[#This Row],[Alku PVM]] )&lt;=6,AND(MONTH(Taulukko1[[#This Row],[Alku PVM]] )=6))</f>
        <v>1</v>
      </c>
      <c r="AH882" s="90" t="b">
        <f>OR(MONTH(Taulukko1[[#This Row],[Loppu PVM]])&lt;=6,AND(MONTH(Taulukko1[[#This Row],[Loppu PVM]] )=6))</f>
        <v>1</v>
      </c>
    </row>
    <row r="883" spans="1:34" ht="12.75" customHeight="1">
      <c r="A883" t="s">
        <v>3147</v>
      </c>
      <c r="B883" s="23">
        <v>39896</v>
      </c>
      <c r="C883" t="s">
        <v>3146</v>
      </c>
      <c r="E883" s="62">
        <v>9</v>
      </c>
      <c r="F883" s="4">
        <v>39911</v>
      </c>
      <c r="G883" s="5">
        <v>0</v>
      </c>
      <c r="H883" s="16">
        <v>9</v>
      </c>
      <c r="I883" s="126" t="e">
        <f>INDEX('TOL2008'!B:B,MATCH(A883,'TOL2008'!A:A,0))</f>
        <v>#N/A</v>
      </c>
      <c r="J883" s="126" t="e">
        <f>INDEX(Pääluokka!$H$2:$H$100,MATCH(VALUE(LEFT(Taulukko1[[#This Row],[TOL2008]],2)),Pääluokka!$G$2:$G$100,0))</f>
        <v>#N/A</v>
      </c>
      <c r="K883" s="126" t="e">
        <f>INDEX(Pääluokka!$I$2:$I$100,MATCH(VALUE(LEFT(Taulukko1[[#This Row],[TOL2008]],2)),Pääluokka!$G$2:$G$100,0))</f>
        <v>#N/A</v>
      </c>
      <c r="L883" s="41">
        <f t="shared" si="130"/>
        <v>15</v>
      </c>
      <c r="M883" s="43">
        <f t="shared" si="131"/>
        <v>39896</v>
      </c>
      <c r="N883" s="43">
        <f t="shared" si="132"/>
        <v>39911</v>
      </c>
      <c r="O883" s="43">
        <f t="shared" si="133"/>
        <v>39873</v>
      </c>
      <c r="P883" s="43">
        <f t="shared" si="134"/>
        <v>39904</v>
      </c>
      <c r="Q883" s="41">
        <f t="shared" si="135"/>
        <v>2009</v>
      </c>
      <c r="R883" s="41">
        <f t="shared" si="136"/>
        <v>2009</v>
      </c>
      <c r="S883" s="43" t="str">
        <f>YEAR(Taulukko1[[#This Row],[Alku KK]])&amp;"Q"&amp;ROUNDDOWN((MONTH(Taulukko1[[#This Row],[Alku KK]])-1)/3+1,0)</f>
        <v>2009Q1</v>
      </c>
      <c r="T883" s="43" t="str">
        <f>YEAR(Taulukko1[[#This Row],[Loppu KK]])&amp;"Q"&amp;ROUNDDOWN((MONTH(Taulukko1[[#This Row],[Loppu KK]])-1)/3+1,0)</f>
        <v>2009Q2</v>
      </c>
      <c r="U883" s="66">
        <f>IF(COUNT(Taulukko1[[#This Row],[Neuvottelujen alaiset ]])=1,Taulukko1[[#This Row],[Neuvottelujen alaiset ]],Taulukko1[[#This Row],[Vähennystarve]])</f>
        <v>9</v>
      </c>
      <c r="V883" s="44">
        <f t="shared" si="137"/>
        <v>1</v>
      </c>
      <c r="W883" s="44">
        <f t="shared" si="138"/>
        <v>0</v>
      </c>
      <c r="X883" s="44">
        <f t="shared" si="139"/>
        <v>0</v>
      </c>
      <c r="Y883" s="90" t="b">
        <f>AND(MONTH(Taulukko1[[#This Row],[Alku PVM]] )=6,DAY(Taulukko1[[#This Row],[Alku PVM]] )&gt;19)</f>
        <v>0</v>
      </c>
      <c r="Z883" s="90" t="b">
        <f>AND(MONTH(Taulukko1[[#This Row],[Loppu PVM]] )=6,DAY(Taulukko1[[#This Row],[Loppu PVM]] )&gt;19)</f>
        <v>0</v>
      </c>
      <c r="AA883" s="90" t="b">
        <f>OR(MONTH(Taulukko1[[#This Row],[Alku PVM]] )&lt;=5,AND(MONTH(Taulukko1[[#This Row],[Alku PVM]] )=6,DAY(Taulukko1[[#This Row],[Alku PVM]] )&lt;20))</f>
        <v>1</v>
      </c>
      <c r="AB883" s="90" t="b">
        <f>OR(MONTH(Taulukko1[[#This Row],[Loppu PVM]])&lt;=5,AND(MONTH(Taulukko1[[#This Row],[Loppu PVM]] )=6,DAY(Taulukko1[[#This Row],[Loppu PVM]])&lt;20))</f>
        <v>1</v>
      </c>
      <c r="AC883" s="90" t="b">
        <f>OR(MONTH(Taulukko1[[#This Row],[Alku PVM]] )&lt;=3,AND(MONTH(Taulukko1[[#This Row],[Alku PVM]] )=3))</f>
        <v>1</v>
      </c>
      <c r="AD883" s="90" t="b">
        <f>OR(MONTH(Taulukko1[[#This Row],[Loppu PVM]] )&lt;=3,AND(MONTH(Taulukko1[[#This Row],[Loppu PVM]] )=3))</f>
        <v>0</v>
      </c>
      <c r="AE883" s="90" t="b">
        <f>OR(MONTH(Taulukko1[[#This Row],[Alku PVM]] )&lt;=9,AND(MONTH(Taulukko1[[#This Row],[Alku PVM]] )=9))</f>
        <v>1</v>
      </c>
      <c r="AF883" s="90" t="b">
        <f>OR(MONTH(Taulukko1[[#This Row],[Loppu PVM]])&lt;=9,AND(MONTH(Taulukko1[[#This Row],[Loppu PVM]] )=9))</f>
        <v>1</v>
      </c>
      <c r="AG883" s="90" t="b">
        <f>OR(MONTH(Taulukko1[[#This Row],[Alku PVM]] )&lt;=6,AND(MONTH(Taulukko1[[#This Row],[Alku PVM]] )=6))</f>
        <v>1</v>
      </c>
      <c r="AH883" s="90" t="b">
        <f>OR(MONTH(Taulukko1[[#This Row],[Loppu PVM]])&lt;=6,AND(MONTH(Taulukko1[[#This Row],[Loppu PVM]] )=6))</f>
        <v>1</v>
      </c>
    </row>
    <row r="884" spans="1:34" ht="12.75" customHeight="1">
      <c r="A884" s="21" t="s">
        <v>2802</v>
      </c>
      <c r="B884" s="23">
        <v>39896</v>
      </c>
      <c r="C884" s="21" t="s">
        <v>2803</v>
      </c>
      <c r="D884" s="24"/>
      <c r="E884" s="62">
        <v>6</v>
      </c>
      <c r="F884" s="23">
        <v>39946</v>
      </c>
      <c r="G884" s="24">
        <v>3</v>
      </c>
      <c r="H884" s="16">
        <v>6</v>
      </c>
      <c r="I884" s="126" t="e">
        <f>INDEX('TOL2008'!B:B,MATCH(A884,'TOL2008'!A:A,0))</f>
        <v>#N/A</v>
      </c>
      <c r="J884" s="126" t="e">
        <f>INDEX(Pääluokka!$H$2:$H$100,MATCH(VALUE(LEFT(Taulukko1[[#This Row],[TOL2008]],2)),Pääluokka!$G$2:$G$100,0))</f>
        <v>#N/A</v>
      </c>
      <c r="K884" s="126" t="e">
        <f>INDEX(Pääluokka!$I$2:$I$100,MATCH(VALUE(LEFT(Taulukko1[[#This Row],[TOL2008]],2)),Pääluokka!$G$2:$G$100,0))</f>
        <v>#N/A</v>
      </c>
      <c r="L884" s="41">
        <f t="shared" si="130"/>
        <v>50</v>
      </c>
      <c r="M884" s="43">
        <f t="shared" si="131"/>
        <v>39896</v>
      </c>
      <c r="N884" s="43">
        <f t="shared" si="132"/>
        <v>39946</v>
      </c>
      <c r="O884" s="43">
        <f t="shared" si="133"/>
        <v>39873</v>
      </c>
      <c r="P884" s="43">
        <f t="shared" si="134"/>
        <v>39934</v>
      </c>
      <c r="Q884" s="41">
        <f t="shared" si="135"/>
        <v>2009</v>
      </c>
      <c r="R884" s="41">
        <f t="shared" si="136"/>
        <v>2009</v>
      </c>
      <c r="S884" s="43" t="str">
        <f>YEAR(Taulukko1[[#This Row],[Alku KK]])&amp;"Q"&amp;ROUNDDOWN((MONTH(Taulukko1[[#This Row],[Alku KK]])-1)/3+1,0)</f>
        <v>2009Q1</v>
      </c>
      <c r="T884" s="43" t="str">
        <f>YEAR(Taulukko1[[#This Row],[Loppu KK]])&amp;"Q"&amp;ROUNDDOWN((MONTH(Taulukko1[[#This Row],[Loppu KK]])-1)/3+1,0)</f>
        <v>2009Q2</v>
      </c>
      <c r="U884" s="66">
        <f>IF(COUNT(Taulukko1[[#This Row],[Neuvottelujen alaiset ]])=1,Taulukko1[[#This Row],[Neuvottelujen alaiset ]],Taulukko1[[#This Row],[Vähennystarve]])</f>
        <v>6</v>
      </c>
      <c r="V884" s="44">
        <f t="shared" si="137"/>
        <v>1</v>
      </c>
      <c r="W884" s="44">
        <f t="shared" si="138"/>
        <v>0.5</v>
      </c>
      <c r="X884" s="44">
        <f t="shared" si="139"/>
        <v>0.5</v>
      </c>
      <c r="Y884" s="90" t="b">
        <f>AND(MONTH(Taulukko1[[#This Row],[Alku PVM]] )=6,DAY(Taulukko1[[#This Row],[Alku PVM]] )&gt;19)</f>
        <v>0</v>
      </c>
      <c r="Z884" s="90" t="b">
        <f>AND(MONTH(Taulukko1[[#This Row],[Loppu PVM]] )=6,DAY(Taulukko1[[#This Row],[Loppu PVM]] )&gt;19)</f>
        <v>0</v>
      </c>
      <c r="AA884" s="90" t="b">
        <f>OR(MONTH(Taulukko1[[#This Row],[Alku PVM]] )&lt;=5,AND(MONTH(Taulukko1[[#This Row],[Alku PVM]] )=6,DAY(Taulukko1[[#This Row],[Alku PVM]] )&lt;20))</f>
        <v>1</v>
      </c>
      <c r="AB884" s="90" t="b">
        <f>OR(MONTH(Taulukko1[[#This Row],[Loppu PVM]])&lt;=5,AND(MONTH(Taulukko1[[#This Row],[Loppu PVM]] )=6,DAY(Taulukko1[[#This Row],[Loppu PVM]])&lt;20))</f>
        <v>1</v>
      </c>
      <c r="AC884" s="90" t="b">
        <f>OR(MONTH(Taulukko1[[#This Row],[Alku PVM]] )&lt;=3,AND(MONTH(Taulukko1[[#This Row],[Alku PVM]] )=3))</f>
        <v>1</v>
      </c>
      <c r="AD884" s="90" t="b">
        <f>OR(MONTH(Taulukko1[[#This Row],[Loppu PVM]] )&lt;=3,AND(MONTH(Taulukko1[[#This Row],[Loppu PVM]] )=3))</f>
        <v>0</v>
      </c>
      <c r="AE884" s="90" t="b">
        <f>OR(MONTH(Taulukko1[[#This Row],[Alku PVM]] )&lt;=9,AND(MONTH(Taulukko1[[#This Row],[Alku PVM]] )=9))</f>
        <v>1</v>
      </c>
      <c r="AF884" s="90" t="b">
        <f>OR(MONTH(Taulukko1[[#This Row],[Loppu PVM]])&lt;=9,AND(MONTH(Taulukko1[[#This Row],[Loppu PVM]] )=9))</f>
        <v>1</v>
      </c>
      <c r="AG884" s="90" t="b">
        <f>OR(MONTH(Taulukko1[[#This Row],[Alku PVM]] )&lt;=6,AND(MONTH(Taulukko1[[#This Row],[Alku PVM]] )=6))</f>
        <v>1</v>
      </c>
      <c r="AH884" s="90" t="b">
        <f>OR(MONTH(Taulukko1[[#This Row],[Loppu PVM]])&lt;=6,AND(MONTH(Taulukko1[[#This Row],[Loppu PVM]] )=6))</f>
        <v>1</v>
      </c>
    </row>
    <row r="885" spans="1:34" ht="12.75" customHeight="1">
      <c r="A885" t="s">
        <v>50</v>
      </c>
      <c r="B885" s="23">
        <v>39896</v>
      </c>
      <c r="C885" t="s">
        <v>2277</v>
      </c>
      <c r="E885" s="62">
        <v>25</v>
      </c>
      <c r="F885" s="4">
        <v>39951</v>
      </c>
      <c r="G885" s="5">
        <v>15</v>
      </c>
      <c r="H885" s="22">
        <v>100</v>
      </c>
      <c r="I885" s="126">
        <f>INDEX('TOL2008'!B:B,MATCH(A885,'TOL2008'!A:A,0))</f>
        <v>17120</v>
      </c>
      <c r="J885" s="126" t="str">
        <f>INDEX(Pääluokka!$H$2:$H$100,MATCH(VALUE(LEFT(Taulukko1[[#This Row],[TOL2008]],2)),Pääluokka!$G$2:$G$100,0))</f>
        <v>Teollisuus</v>
      </c>
      <c r="K885" s="126" t="str">
        <f>INDEX(Pääluokka!$I$2:$I$100,MATCH(VALUE(LEFT(Taulukko1[[#This Row],[TOL2008]],2)),Pääluokka!$G$2:$G$100,0))</f>
        <v>Teollisuus (C-E)</v>
      </c>
      <c r="L885" s="41">
        <f t="shared" si="130"/>
        <v>55</v>
      </c>
      <c r="M885" s="43">
        <f t="shared" si="131"/>
        <v>39896</v>
      </c>
      <c r="N885" s="43">
        <f t="shared" si="132"/>
        <v>39951</v>
      </c>
      <c r="O885" s="43">
        <f t="shared" si="133"/>
        <v>39873</v>
      </c>
      <c r="P885" s="43">
        <f t="shared" si="134"/>
        <v>39934</v>
      </c>
      <c r="Q885" s="41">
        <f t="shared" si="135"/>
        <v>2009</v>
      </c>
      <c r="R885" s="41">
        <f t="shared" si="136"/>
        <v>2009</v>
      </c>
      <c r="S885" s="43" t="str">
        <f>YEAR(Taulukko1[[#This Row],[Alku KK]])&amp;"Q"&amp;ROUNDDOWN((MONTH(Taulukko1[[#This Row],[Alku KK]])-1)/3+1,0)</f>
        <v>2009Q1</v>
      </c>
      <c r="T885" s="43" t="str">
        <f>YEAR(Taulukko1[[#This Row],[Loppu KK]])&amp;"Q"&amp;ROUNDDOWN((MONTH(Taulukko1[[#This Row],[Loppu KK]])-1)/3+1,0)</f>
        <v>2009Q2</v>
      </c>
      <c r="U885" s="66">
        <f>IF(COUNT(Taulukko1[[#This Row],[Neuvottelujen alaiset ]])=1,Taulukko1[[#This Row],[Neuvottelujen alaiset ]],Taulukko1[[#This Row],[Vähennystarve]])</f>
        <v>100</v>
      </c>
      <c r="V885" s="44">
        <f t="shared" si="137"/>
        <v>0.25</v>
      </c>
      <c r="W885" s="44">
        <f t="shared" si="138"/>
        <v>0.15</v>
      </c>
      <c r="X885" s="44">
        <f t="shared" si="139"/>
        <v>0.6</v>
      </c>
      <c r="Y885" s="90" t="b">
        <f>AND(MONTH(Taulukko1[[#This Row],[Alku PVM]] )=6,DAY(Taulukko1[[#This Row],[Alku PVM]] )&gt;19)</f>
        <v>0</v>
      </c>
      <c r="Z885" s="90" t="b">
        <f>AND(MONTH(Taulukko1[[#This Row],[Loppu PVM]] )=6,DAY(Taulukko1[[#This Row],[Loppu PVM]] )&gt;19)</f>
        <v>0</v>
      </c>
      <c r="AA885" s="90" t="b">
        <f>OR(MONTH(Taulukko1[[#This Row],[Alku PVM]] )&lt;=5,AND(MONTH(Taulukko1[[#This Row],[Alku PVM]] )=6,DAY(Taulukko1[[#This Row],[Alku PVM]] )&lt;20))</f>
        <v>1</v>
      </c>
      <c r="AB885" s="90" t="b">
        <f>OR(MONTH(Taulukko1[[#This Row],[Loppu PVM]])&lt;=5,AND(MONTH(Taulukko1[[#This Row],[Loppu PVM]] )=6,DAY(Taulukko1[[#This Row],[Loppu PVM]])&lt;20))</f>
        <v>1</v>
      </c>
      <c r="AC885" s="90" t="b">
        <f>OR(MONTH(Taulukko1[[#This Row],[Alku PVM]] )&lt;=3,AND(MONTH(Taulukko1[[#This Row],[Alku PVM]] )=3))</f>
        <v>1</v>
      </c>
      <c r="AD885" s="90" t="b">
        <f>OR(MONTH(Taulukko1[[#This Row],[Loppu PVM]] )&lt;=3,AND(MONTH(Taulukko1[[#This Row],[Loppu PVM]] )=3))</f>
        <v>0</v>
      </c>
      <c r="AE885" s="90" t="b">
        <f>OR(MONTH(Taulukko1[[#This Row],[Alku PVM]] )&lt;=9,AND(MONTH(Taulukko1[[#This Row],[Alku PVM]] )=9))</f>
        <v>1</v>
      </c>
      <c r="AF885" s="90" t="b">
        <f>OR(MONTH(Taulukko1[[#This Row],[Loppu PVM]])&lt;=9,AND(MONTH(Taulukko1[[#This Row],[Loppu PVM]] )=9))</f>
        <v>1</v>
      </c>
      <c r="AG885" s="90" t="b">
        <f>OR(MONTH(Taulukko1[[#This Row],[Alku PVM]] )&lt;=6,AND(MONTH(Taulukko1[[#This Row],[Alku PVM]] )=6))</f>
        <v>1</v>
      </c>
      <c r="AH885" s="90" t="b">
        <f>OR(MONTH(Taulukko1[[#This Row],[Loppu PVM]])&lt;=6,AND(MONTH(Taulukko1[[#This Row],[Loppu PVM]] )=6))</f>
        <v>1</v>
      </c>
    </row>
    <row r="886" spans="1:34" ht="12.75" customHeight="1">
      <c r="A886" s="21" t="s">
        <v>2715</v>
      </c>
      <c r="B886" s="23">
        <v>39897</v>
      </c>
      <c r="C886" s="21" t="s">
        <v>2714</v>
      </c>
      <c r="D886" s="24"/>
      <c r="F886" s="23">
        <v>40049</v>
      </c>
      <c r="G886" s="24">
        <v>9</v>
      </c>
      <c r="H886" s="22">
        <v>349</v>
      </c>
      <c r="I886" s="126" t="e">
        <f>INDEX('TOL2008'!B:B,MATCH(A886,'TOL2008'!A:A,0))</f>
        <v>#N/A</v>
      </c>
      <c r="J886" s="126" t="e">
        <f>INDEX(Pääluokka!$H$2:$H$100,MATCH(VALUE(LEFT(Taulukko1[[#This Row],[TOL2008]],2)),Pääluokka!$G$2:$G$100,0))</f>
        <v>#N/A</v>
      </c>
      <c r="K886" s="126" t="e">
        <f>INDEX(Pääluokka!$I$2:$I$100,MATCH(VALUE(LEFT(Taulukko1[[#This Row],[TOL2008]],2)),Pääluokka!$G$2:$G$100,0))</f>
        <v>#N/A</v>
      </c>
      <c r="L886" s="41">
        <f t="shared" si="130"/>
        <v>152</v>
      </c>
      <c r="M886" s="43">
        <f t="shared" si="131"/>
        <v>39897</v>
      </c>
      <c r="N886" s="43">
        <f t="shared" si="132"/>
        <v>40049</v>
      </c>
      <c r="O886" s="43">
        <f t="shared" si="133"/>
        <v>39873</v>
      </c>
      <c r="P886" s="43">
        <f t="shared" si="134"/>
        <v>40026</v>
      </c>
      <c r="Q886" s="41">
        <f t="shared" si="135"/>
        <v>2009</v>
      </c>
      <c r="R886" s="41">
        <f t="shared" si="136"/>
        <v>2009</v>
      </c>
      <c r="S886" s="43" t="str">
        <f>YEAR(Taulukko1[[#This Row],[Alku KK]])&amp;"Q"&amp;ROUNDDOWN((MONTH(Taulukko1[[#This Row],[Alku KK]])-1)/3+1,0)</f>
        <v>2009Q1</v>
      </c>
      <c r="T886" s="43" t="str">
        <f>YEAR(Taulukko1[[#This Row],[Loppu KK]])&amp;"Q"&amp;ROUNDDOWN((MONTH(Taulukko1[[#This Row],[Loppu KK]])-1)/3+1,0)</f>
        <v>2009Q3</v>
      </c>
      <c r="U886" s="66">
        <f>IF(COUNT(Taulukko1[[#This Row],[Neuvottelujen alaiset ]])=1,Taulukko1[[#This Row],[Neuvottelujen alaiset ]],Taulukko1[[#This Row],[Vähennystarve]])</f>
        <v>349</v>
      </c>
      <c r="V886" s="44" t="str">
        <f t="shared" si="137"/>
        <v>NA</v>
      </c>
      <c r="W886" s="44">
        <f t="shared" si="138"/>
        <v>2.5787965616045846E-2</v>
      </c>
      <c r="X886" s="44" t="str">
        <f t="shared" si="139"/>
        <v>NA</v>
      </c>
      <c r="Y886" s="90" t="b">
        <f>AND(MONTH(Taulukko1[[#This Row],[Alku PVM]] )=6,DAY(Taulukko1[[#This Row],[Alku PVM]] )&gt;19)</f>
        <v>0</v>
      </c>
      <c r="Z886" s="90" t="b">
        <f>AND(MONTH(Taulukko1[[#This Row],[Loppu PVM]] )=6,DAY(Taulukko1[[#This Row],[Loppu PVM]] )&gt;19)</f>
        <v>0</v>
      </c>
      <c r="AA886" s="90" t="b">
        <f>OR(MONTH(Taulukko1[[#This Row],[Alku PVM]] )&lt;=5,AND(MONTH(Taulukko1[[#This Row],[Alku PVM]] )=6,DAY(Taulukko1[[#This Row],[Alku PVM]] )&lt;20))</f>
        <v>1</v>
      </c>
      <c r="AB886" s="90" t="b">
        <f>OR(MONTH(Taulukko1[[#This Row],[Loppu PVM]])&lt;=5,AND(MONTH(Taulukko1[[#This Row],[Loppu PVM]] )=6,DAY(Taulukko1[[#This Row],[Loppu PVM]])&lt;20))</f>
        <v>0</v>
      </c>
      <c r="AC886" s="90" t="b">
        <f>OR(MONTH(Taulukko1[[#This Row],[Alku PVM]] )&lt;=3,AND(MONTH(Taulukko1[[#This Row],[Alku PVM]] )=3))</f>
        <v>1</v>
      </c>
      <c r="AD886" s="90" t="b">
        <f>OR(MONTH(Taulukko1[[#This Row],[Loppu PVM]] )&lt;=3,AND(MONTH(Taulukko1[[#This Row],[Loppu PVM]] )=3))</f>
        <v>0</v>
      </c>
      <c r="AE886" s="90" t="b">
        <f>OR(MONTH(Taulukko1[[#This Row],[Alku PVM]] )&lt;=9,AND(MONTH(Taulukko1[[#This Row],[Alku PVM]] )=9))</f>
        <v>1</v>
      </c>
      <c r="AF886" s="90" t="b">
        <f>OR(MONTH(Taulukko1[[#This Row],[Loppu PVM]])&lt;=9,AND(MONTH(Taulukko1[[#This Row],[Loppu PVM]] )=9))</f>
        <v>1</v>
      </c>
      <c r="AG886" s="90" t="b">
        <f>OR(MONTH(Taulukko1[[#This Row],[Alku PVM]] )&lt;=6,AND(MONTH(Taulukko1[[#This Row],[Alku PVM]] )=6))</f>
        <v>1</v>
      </c>
      <c r="AH886" s="90" t="b">
        <f>OR(MONTH(Taulukko1[[#This Row],[Loppu PVM]])&lt;=6,AND(MONTH(Taulukko1[[#This Row],[Loppu PVM]] )=6))</f>
        <v>0</v>
      </c>
    </row>
    <row r="887" spans="1:34" ht="12.75" customHeight="1">
      <c r="A887" t="s">
        <v>2286</v>
      </c>
      <c r="B887" s="23">
        <v>39897</v>
      </c>
      <c r="C887" t="s">
        <v>2285</v>
      </c>
      <c r="F887" s="4"/>
      <c r="G887" s="5"/>
      <c r="H887" s="22">
        <v>13000</v>
      </c>
      <c r="I887" s="126" t="e">
        <f>INDEX('TOL2008'!B:B,MATCH(A887,'TOL2008'!A:A,0))</f>
        <v>#N/A</v>
      </c>
      <c r="J887" s="126" t="e">
        <f>INDEX(Pääluokka!$H$2:$H$100,MATCH(VALUE(LEFT(Taulukko1[[#This Row],[TOL2008]],2)),Pääluokka!$G$2:$G$100,0))</f>
        <v>#N/A</v>
      </c>
      <c r="K887" s="126" t="e">
        <f>INDEX(Pääluokka!$I$2:$I$100,MATCH(VALUE(LEFT(Taulukko1[[#This Row],[TOL2008]],2)),Pääluokka!$G$2:$G$100,0))</f>
        <v>#N/A</v>
      </c>
      <c r="L887" s="41" t="str">
        <f t="shared" si="130"/>
        <v>NA</v>
      </c>
      <c r="M887" s="43">
        <f t="shared" si="131"/>
        <v>39897</v>
      </c>
      <c r="N887" s="43">
        <f t="shared" si="132"/>
        <v>39948</v>
      </c>
      <c r="O887" s="43">
        <f t="shared" si="133"/>
        <v>39873</v>
      </c>
      <c r="P887" s="43">
        <f t="shared" si="134"/>
        <v>39934</v>
      </c>
      <c r="Q887" s="41">
        <f t="shared" si="135"/>
        <v>2009</v>
      </c>
      <c r="R887" s="41">
        <f t="shared" si="136"/>
        <v>2009</v>
      </c>
      <c r="S887" s="43" t="str">
        <f>YEAR(Taulukko1[[#This Row],[Alku KK]])&amp;"Q"&amp;ROUNDDOWN((MONTH(Taulukko1[[#This Row],[Alku KK]])-1)/3+1,0)</f>
        <v>2009Q1</v>
      </c>
      <c r="T887" s="43" t="str">
        <f>YEAR(Taulukko1[[#This Row],[Loppu KK]])&amp;"Q"&amp;ROUNDDOWN((MONTH(Taulukko1[[#This Row],[Loppu KK]])-1)/3+1,0)</f>
        <v>2009Q2</v>
      </c>
      <c r="U887" s="66">
        <f>IF(COUNT(Taulukko1[[#This Row],[Neuvottelujen alaiset ]])=1,Taulukko1[[#This Row],[Neuvottelujen alaiset ]],Taulukko1[[#This Row],[Vähennystarve]])</f>
        <v>13000</v>
      </c>
      <c r="V887" s="44" t="str">
        <f t="shared" si="137"/>
        <v>NA</v>
      </c>
      <c r="W887" s="44" t="str">
        <f t="shared" si="138"/>
        <v>NA</v>
      </c>
      <c r="X887" s="44" t="str">
        <f t="shared" si="139"/>
        <v>NA</v>
      </c>
      <c r="Y887" s="90" t="b">
        <f>AND(MONTH(Taulukko1[[#This Row],[Alku PVM]] )=6,DAY(Taulukko1[[#This Row],[Alku PVM]] )&gt;19)</f>
        <v>0</v>
      </c>
      <c r="Z887" s="90" t="b">
        <f>AND(MONTH(Taulukko1[[#This Row],[Loppu PVM]] )=6,DAY(Taulukko1[[#This Row],[Loppu PVM]] )&gt;19)</f>
        <v>0</v>
      </c>
      <c r="AA887" s="90" t="b">
        <f>OR(MONTH(Taulukko1[[#This Row],[Alku PVM]] )&lt;=5,AND(MONTH(Taulukko1[[#This Row],[Alku PVM]] )=6,DAY(Taulukko1[[#This Row],[Alku PVM]] )&lt;20))</f>
        <v>1</v>
      </c>
      <c r="AB887" s="90" t="b">
        <f>OR(MONTH(Taulukko1[[#This Row],[Loppu PVM]])&lt;=5,AND(MONTH(Taulukko1[[#This Row],[Loppu PVM]] )=6,DAY(Taulukko1[[#This Row],[Loppu PVM]])&lt;20))</f>
        <v>1</v>
      </c>
      <c r="AC887" s="90" t="b">
        <f>OR(MONTH(Taulukko1[[#This Row],[Alku PVM]] )&lt;=3,AND(MONTH(Taulukko1[[#This Row],[Alku PVM]] )=3))</f>
        <v>1</v>
      </c>
      <c r="AD887" s="90" t="b">
        <f>OR(MONTH(Taulukko1[[#This Row],[Loppu PVM]] )&lt;=3,AND(MONTH(Taulukko1[[#This Row],[Loppu PVM]] )=3))</f>
        <v>0</v>
      </c>
      <c r="AE887" s="90" t="b">
        <f>OR(MONTH(Taulukko1[[#This Row],[Alku PVM]] )&lt;=9,AND(MONTH(Taulukko1[[#This Row],[Alku PVM]] )=9))</f>
        <v>1</v>
      </c>
      <c r="AF887" s="90" t="b">
        <f>OR(MONTH(Taulukko1[[#This Row],[Loppu PVM]])&lt;=9,AND(MONTH(Taulukko1[[#This Row],[Loppu PVM]] )=9))</f>
        <v>1</v>
      </c>
      <c r="AG887" s="90" t="b">
        <f>OR(MONTH(Taulukko1[[#This Row],[Alku PVM]] )&lt;=6,AND(MONTH(Taulukko1[[#This Row],[Alku PVM]] )=6))</f>
        <v>1</v>
      </c>
      <c r="AH887" s="90" t="b">
        <f>OR(MONTH(Taulukko1[[#This Row],[Loppu PVM]])&lt;=6,AND(MONTH(Taulukko1[[#This Row],[Loppu PVM]] )=6))</f>
        <v>1</v>
      </c>
    </row>
    <row r="888" spans="1:34" ht="12.75" customHeight="1">
      <c r="A888" t="s">
        <v>3071</v>
      </c>
      <c r="B888" s="23">
        <v>39898</v>
      </c>
      <c r="C888" t="s">
        <v>3070</v>
      </c>
      <c r="F888" s="4">
        <v>39944</v>
      </c>
      <c r="G888" s="5">
        <v>0</v>
      </c>
      <c r="H888" s="17">
        <v>400</v>
      </c>
      <c r="I888" s="126" t="e">
        <f>INDEX('TOL2008'!B:B,MATCH(A888,'TOL2008'!A:A,0))</f>
        <v>#N/A</v>
      </c>
      <c r="J888" s="126" t="e">
        <f>INDEX(Pääluokka!$H$2:$H$100,MATCH(VALUE(LEFT(Taulukko1[[#This Row],[TOL2008]],2)),Pääluokka!$G$2:$G$100,0))</f>
        <v>#N/A</v>
      </c>
      <c r="K888" s="126" t="e">
        <f>INDEX(Pääluokka!$I$2:$I$100,MATCH(VALUE(LEFT(Taulukko1[[#This Row],[TOL2008]],2)),Pääluokka!$G$2:$G$100,0))</f>
        <v>#N/A</v>
      </c>
      <c r="L888" s="41">
        <f t="shared" si="130"/>
        <v>46</v>
      </c>
      <c r="M888" s="43">
        <f t="shared" si="131"/>
        <v>39898</v>
      </c>
      <c r="N888" s="43">
        <f t="shared" si="132"/>
        <v>39944</v>
      </c>
      <c r="O888" s="43">
        <f t="shared" si="133"/>
        <v>39873</v>
      </c>
      <c r="P888" s="43">
        <f t="shared" si="134"/>
        <v>39934</v>
      </c>
      <c r="Q888" s="41">
        <f t="shared" si="135"/>
        <v>2009</v>
      </c>
      <c r="R888" s="41">
        <f t="shared" si="136"/>
        <v>2009</v>
      </c>
      <c r="S888" s="43" t="str">
        <f>YEAR(Taulukko1[[#This Row],[Alku KK]])&amp;"Q"&amp;ROUNDDOWN((MONTH(Taulukko1[[#This Row],[Alku KK]])-1)/3+1,0)</f>
        <v>2009Q1</v>
      </c>
      <c r="T888" s="43" t="str">
        <f>YEAR(Taulukko1[[#This Row],[Loppu KK]])&amp;"Q"&amp;ROUNDDOWN((MONTH(Taulukko1[[#This Row],[Loppu KK]])-1)/3+1,0)</f>
        <v>2009Q2</v>
      </c>
      <c r="U888" s="66">
        <f>IF(COUNT(Taulukko1[[#This Row],[Neuvottelujen alaiset ]])=1,Taulukko1[[#This Row],[Neuvottelujen alaiset ]],Taulukko1[[#This Row],[Vähennystarve]])</f>
        <v>400</v>
      </c>
      <c r="V888" s="44" t="str">
        <f t="shared" si="137"/>
        <v>NA</v>
      </c>
      <c r="W888" s="44">
        <f t="shared" si="138"/>
        <v>0</v>
      </c>
      <c r="X888" s="44" t="str">
        <f t="shared" si="139"/>
        <v>NA</v>
      </c>
      <c r="Y888" s="90" t="b">
        <f>AND(MONTH(Taulukko1[[#This Row],[Alku PVM]] )=6,DAY(Taulukko1[[#This Row],[Alku PVM]] )&gt;19)</f>
        <v>0</v>
      </c>
      <c r="Z888" s="90" t="b">
        <f>AND(MONTH(Taulukko1[[#This Row],[Loppu PVM]] )=6,DAY(Taulukko1[[#This Row],[Loppu PVM]] )&gt;19)</f>
        <v>0</v>
      </c>
      <c r="AA888" s="90" t="b">
        <f>OR(MONTH(Taulukko1[[#This Row],[Alku PVM]] )&lt;=5,AND(MONTH(Taulukko1[[#This Row],[Alku PVM]] )=6,DAY(Taulukko1[[#This Row],[Alku PVM]] )&lt;20))</f>
        <v>1</v>
      </c>
      <c r="AB888" s="90" t="b">
        <f>OR(MONTH(Taulukko1[[#This Row],[Loppu PVM]])&lt;=5,AND(MONTH(Taulukko1[[#This Row],[Loppu PVM]] )=6,DAY(Taulukko1[[#This Row],[Loppu PVM]])&lt;20))</f>
        <v>1</v>
      </c>
      <c r="AC888" s="90" t="b">
        <f>OR(MONTH(Taulukko1[[#This Row],[Alku PVM]] )&lt;=3,AND(MONTH(Taulukko1[[#This Row],[Alku PVM]] )=3))</f>
        <v>1</v>
      </c>
      <c r="AD888" s="90" t="b">
        <f>OR(MONTH(Taulukko1[[#This Row],[Loppu PVM]] )&lt;=3,AND(MONTH(Taulukko1[[#This Row],[Loppu PVM]] )=3))</f>
        <v>0</v>
      </c>
      <c r="AE888" s="90" t="b">
        <f>OR(MONTH(Taulukko1[[#This Row],[Alku PVM]] )&lt;=9,AND(MONTH(Taulukko1[[#This Row],[Alku PVM]] )=9))</f>
        <v>1</v>
      </c>
      <c r="AF888" s="90" t="b">
        <f>OR(MONTH(Taulukko1[[#This Row],[Loppu PVM]])&lt;=9,AND(MONTH(Taulukko1[[#This Row],[Loppu PVM]] )=9))</f>
        <v>1</v>
      </c>
      <c r="AG888" s="90" t="b">
        <f>OR(MONTH(Taulukko1[[#This Row],[Alku PVM]] )&lt;=6,AND(MONTH(Taulukko1[[#This Row],[Alku PVM]] )=6))</f>
        <v>1</v>
      </c>
      <c r="AH888" s="90" t="b">
        <f>OR(MONTH(Taulukko1[[#This Row],[Loppu PVM]])&lt;=6,AND(MONTH(Taulukko1[[#This Row],[Loppu PVM]] )=6))</f>
        <v>1</v>
      </c>
    </row>
    <row r="889" spans="1:34" ht="12.75" customHeight="1">
      <c r="A889" s="21" t="s">
        <v>2873</v>
      </c>
      <c r="B889" s="23">
        <v>39898</v>
      </c>
      <c r="C889" s="21" t="s">
        <v>2872</v>
      </c>
      <c r="D889" s="24"/>
      <c r="E889" s="62">
        <v>53</v>
      </c>
      <c r="F889" s="23">
        <v>39951</v>
      </c>
      <c r="G889" s="24"/>
      <c r="H889" s="22">
        <v>53</v>
      </c>
      <c r="I889" s="126" t="e">
        <f>INDEX('TOL2008'!B:B,MATCH(A889,'TOL2008'!A:A,0))</f>
        <v>#N/A</v>
      </c>
      <c r="J889" s="126" t="e">
        <f>INDEX(Pääluokka!$H$2:$H$100,MATCH(VALUE(LEFT(Taulukko1[[#This Row],[TOL2008]],2)),Pääluokka!$G$2:$G$100,0))</f>
        <v>#N/A</v>
      </c>
      <c r="K889" s="126" t="e">
        <f>INDEX(Pääluokka!$I$2:$I$100,MATCH(VALUE(LEFT(Taulukko1[[#This Row],[TOL2008]],2)),Pääluokka!$G$2:$G$100,0))</f>
        <v>#N/A</v>
      </c>
      <c r="L889" s="41">
        <f t="shared" si="130"/>
        <v>53</v>
      </c>
      <c r="M889" s="43">
        <f t="shared" si="131"/>
        <v>39898</v>
      </c>
      <c r="N889" s="43">
        <f t="shared" si="132"/>
        <v>39951</v>
      </c>
      <c r="O889" s="43">
        <f t="shared" si="133"/>
        <v>39873</v>
      </c>
      <c r="P889" s="43">
        <f t="shared" si="134"/>
        <v>39934</v>
      </c>
      <c r="Q889" s="41">
        <f t="shared" si="135"/>
        <v>2009</v>
      </c>
      <c r="R889" s="41">
        <f t="shared" si="136"/>
        <v>2009</v>
      </c>
      <c r="S889" s="43" t="str">
        <f>YEAR(Taulukko1[[#This Row],[Alku KK]])&amp;"Q"&amp;ROUNDDOWN((MONTH(Taulukko1[[#This Row],[Alku KK]])-1)/3+1,0)</f>
        <v>2009Q1</v>
      </c>
      <c r="T889" s="43" t="str">
        <f>YEAR(Taulukko1[[#This Row],[Loppu KK]])&amp;"Q"&amp;ROUNDDOWN((MONTH(Taulukko1[[#This Row],[Loppu KK]])-1)/3+1,0)</f>
        <v>2009Q2</v>
      </c>
      <c r="U889" s="66">
        <f>IF(COUNT(Taulukko1[[#This Row],[Neuvottelujen alaiset ]])=1,Taulukko1[[#This Row],[Neuvottelujen alaiset ]],Taulukko1[[#This Row],[Vähennystarve]])</f>
        <v>53</v>
      </c>
      <c r="V889" s="44">
        <f t="shared" si="137"/>
        <v>1</v>
      </c>
      <c r="W889" s="44" t="str">
        <f t="shared" si="138"/>
        <v>NA</v>
      </c>
      <c r="X889" s="44" t="str">
        <f t="shared" si="139"/>
        <v>NA</v>
      </c>
      <c r="Y889" s="90" t="b">
        <f>AND(MONTH(Taulukko1[[#This Row],[Alku PVM]] )=6,DAY(Taulukko1[[#This Row],[Alku PVM]] )&gt;19)</f>
        <v>0</v>
      </c>
      <c r="Z889" s="90" t="b">
        <f>AND(MONTH(Taulukko1[[#This Row],[Loppu PVM]] )=6,DAY(Taulukko1[[#This Row],[Loppu PVM]] )&gt;19)</f>
        <v>0</v>
      </c>
      <c r="AA889" s="90" t="b">
        <f>OR(MONTH(Taulukko1[[#This Row],[Alku PVM]] )&lt;=5,AND(MONTH(Taulukko1[[#This Row],[Alku PVM]] )=6,DAY(Taulukko1[[#This Row],[Alku PVM]] )&lt;20))</f>
        <v>1</v>
      </c>
      <c r="AB889" s="90" t="b">
        <f>OR(MONTH(Taulukko1[[#This Row],[Loppu PVM]])&lt;=5,AND(MONTH(Taulukko1[[#This Row],[Loppu PVM]] )=6,DAY(Taulukko1[[#This Row],[Loppu PVM]])&lt;20))</f>
        <v>1</v>
      </c>
      <c r="AC889" s="90" t="b">
        <f>OR(MONTH(Taulukko1[[#This Row],[Alku PVM]] )&lt;=3,AND(MONTH(Taulukko1[[#This Row],[Alku PVM]] )=3))</f>
        <v>1</v>
      </c>
      <c r="AD889" s="90" t="b">
        <f>OR(MONTH(Taulukko1[[#This Row],[Loppu PVM]] )&lt;=3,AND(MONTH(Taulukko1[[#This Row],[Loppu PVM]] )=3))</f>
        <v>0</v>
      </c>
      <c r="AE889" s="90" t="b">
        <f>OR(MONTH(Taulukko1[[#This Row],[Alku PVM]] )&lt;=9,AND(MONTH(Taulukko1[[#This Row],[Alku PVM]] )=9))</f>
        <v>1</v>
      </c>
      <c r="AF889" s="90" t="b">
        <f>OR(MONTH(Taulukko1[[#This Row],[Loppu PVM]])&lt;=9,AND(MONTH(Taulukko1[[#This Row],[Loppu PVM]] )=9))</f>
        <v>1</v>
      </c>
      <c r="AG889" s="90" t="b">
        <f>OR(MONTH(Taulukko1[[#This Row],[Alku PVM]] )&lt;=6,AND(MONTH(Taulukko1[[#This Row],[Alku PVM]] )=6))</f>
        <v>1</v>
      </c>
      <c r="AH889" s="90" t="b">
        <f>OR(MONTH(Taulukko1[[#This Row],[Loppu PVM]])&lt;=6,AND(MONTH(Taulukko1[[#This Row],[Loppu PVM]] )=6))</f>
        <v>1</v>
      </c>
    </row>
    <row r="890" spans="1:34" ht="12.75" customHeight="1">
      <c r="A890" t="s">
        <v>2678</v>
      </c>
      <c r="B890" s="23">
        <v>39898</v>
      </c>
      <c r="C890" t="s">
        <v>2679</v>
      </c>
      <c r="F890" s="4"/>
      <c r="G890" s="5"/>
      <c r="H890" s="22">
        <v>48</v>
      </c>
      <c r="I890" s="126" t="e">
        <f>INDEX('TOL2008'!B:B,MATCH(A890,'TOL2008'!A:A,0))</f>
        <v>#N/A</v>
      </c>
      <c r="J890" s="126" t="e">
        <f>INDEX(Pääluokka!$H$2:$H$100,MATCH(VALUE(LEFT(Taulukko1[[#This Row],[TOL2008]],2)),Pääluokka!$G$2:$G$100,0))</f>
        <v>#N/A</v>
      </c>
      <c r="K890" s="126" t="e">
        <f>INDEX(Pääluokka!$I$2:$I$100,MATCH(VALUE(LEFT(Taulukko1[[#This Row],[TOL2008]],2)),Pääluokka!$G$2:$G$100,0))</f>
        <v>#N/A</v>
      </c>
      <c r="L890" s="41" t="str">
        <f t="shared" si="130"/>
        <v>NA</v>
      </c>
      <c r="M890" s="43">
        <f t="shared" si="131"/>
        <v>39898</v>
      </c>
      <c r="N890" s="43">
        <f t="shared" si="132"/>
        <v>39949</v>
      </c>
      <c r="O890" s="43">
        <f t="shared" si="133"/>
        <v>39873</v>
      </c>
      <c r="P890" s="43">
        <f t="shared" si="134"/>
        <v>39934</v>
      </c>
      <c r="Q890" s="41">
        <f t="shared" si="135"/>
        <v>2009</v>
      </c>
      <c r="R890" s="41">
        <f t="shared" si="136"/>
        <v>2009</v>
      </c>
      <c r="S890" s="43" t="str">
        <f>YEAR(Taulukko1[[#This Row],[Alku KK]])&amp;"Q"&amp;ROUNDDOWN((MONTH(Taulukko1[[#This Row],[Alku KK]])-1)/3+1,0)</f>
        <v>2009Q1</v>
      </c>
      <c r="T890" s="43" t="str">
        <f>YEAR(Taulukko1[[#This Row],[Loppu KK]])&amp;"Q"&amp;ROUNDDOWN((MONTH(Taulukko1[[#This Row],[Loppu KK]])-1)/3+1,0)</f>
        <v>2009Q2</v>
      </c>
      <c r="U890" s="66">
        <f>IF(COUNT(Taulukko1[[#This Row],[Neuvottelujen alaiset ]])=1,Taulukko1[[#This Row],[Neuvottelujen alaiset ]],Taulukko1[[#This Row],[Vähennystarve]])</f>
        <v>48</v>
      </c>
      <c r="V890" s="44" t="str">
        <f t="shared" si="137"/>
        <v>NA</v>
      </c>
      <c r="W890" s="44" t="str">
        <f t="shared" si="138"/>
        <v>NA</v>
      </c>
      <c r="X890" s="44" t="str">
        <f t="shared" si="139"/>
        <v>NA</v>
      </c>
      <c r="Y890" s="90" t="b">
        <f>AND(MONTH(Taulukko1[[#This Row],[Alku PVM]] )=6,DAY(Taulukko1[[#This Row],[Alku PVM]] )&gt;19)</f>
        <v>0</v>
      </c>
      <c r="Z890" s="90" t="b">
        <f>AND(MONTH(Taulukko1[[#This Row],[Loppu PVM]] )=6,DAY(Taulukko1[[#This Row],[Loppu PVM]] )&gt;19)</f>
        <v>0</v>
      </c>
      <c r="AA890" s="90" t="b">
        <f>OR(MONTH(Taulukko1[[#This Row],[Alku PVM]] )&lt;=5,AND(MONTH(Taulukko1[[#This Row],[Alku PVM]] )=6,DAY(Taulukko1[[#This Row],[Alku PVM]] )&lt;20))</f>
        <v>1</v>
      </c>
      <c r="AB890" s="90" t="b">
        <f>OR(MONTH(Taulukko1[[#This Row],[Loppu PVM]])&lt;=5,AND(MONTH(Taulukko1[[#This Row],[Loppu PVM]] )=6,DAY(Taulukko1[[#This Row],[Loppu PVM]])&lt;20))</f>
        <v>1</v>
      </c>
      <c r="AC890" s="90" t="b">
        <f>OR(MONTH(Taulukko1[[#This Row],[Alku PVM]] )&lt;=3,AND(MONTH(Taulukko1[[#This Row],[Alku PVM]] )=3))</f>
        <v>1</v>
      </c>
      <c r="AD890" s="90" t="b">
        <f>OR(MONTH(Taulukko1[[#This Row],[Loppu PVM]] )&lt;=3,AND(MONTH(Taulukko1[[#This Row],[Loppu PVM]] )=3))</f>
        <v>0</v>
      </c>
      <c r="AE890" s="90" t="b">
        <f>OR(MONTH(Taulukko1[[#This Row],[Alku PVM]] )&lt;=9,AND(MONTH(Taulukko1[[#This Row],[Alku PVM]] )=9))</f>
        <v>1</v>
      </c>
      <c r="AF890" s="90" t="b">
        <f>OR(MONTH(Taulukko1[[#This Row],[Loppu PVM]])&lt;=9,AND(MONTH(Taulukko1[[#This Row],[Loppu PVM]] )=9))</f>
        <v>1</v>
      </c>
      <c r="AG890" s="90" t="b">
        <f>OR(MONTH(Taulukko1[[#This Row],[Alku PVM]] )&lt;=6,AND(MONTH(Taulukko1[[#This Row],[Alku PVM]] )=6))</f>
        <v>1</v>
      </c>
      <c r="AH890" s="90" t="b">
        <f>OR(MONTH(Taulukko1[[#This Row],[Loppu PVM]])&lt;=6,AND(MONTH(Taulukko1[[#This Row],[Loppu PVM]] )=6))</f>
        <v>1</v>
      </c>
    </row>
    <row r="891" spans="1:34" ht="12.75" customHeight="1">
      <c r="A891" s="21" t="s">
        <v>2625</v>
      </c>
      <c r="B891" s="23">
        <v>39898</v>
      </c>
      <c r="C891" s="21" t="s">
        <v>2624</v>
      </c>
      <c r="D891" s="24"/>
      <c r="E891" s="62">
        <v>150</v>
      </c>
      <c r="F891" s="23">
        <v>39969</v>
      </c>
      <c r="G891" s="24">
        <v>0</v>
      </c>
      <c r="H891" s="22">
        <v>150</v>
      </c>
      <c r="I891" s="126" t="e">
        <f>INDEX('TOL2008'!B:B,MATCH(A891,'TOL2008'!A:A,0))</f>
        <v>#N/A</v>
      </c>
      <c r="J891" s="126" t="e">
        <f>INDEX(Pääluokka!$H$2:$H$100,MATCH(VALUE(LEFT(Taulukko1[[#This Row],[TOL2008]],2)),Pääluokka!$G$2:$G$100,0))</f>
        <v>#N/A</v>
      </c>
      <c r="K891" s="126" t="e">
        <f>INDEX(Pääluokka!$I$2:$I$100,MATCH(VALUE(LEFT(Taulukko1[[#This Row],[TOL2008]],2)),Pääluokka!$G$2:$G$100,0))</f>
        <v>#N/A</v>
      </c>
      <c r="L891" s="41">
        <f t="shared" si="130"/>
        <v>71</v>
      </c>
      <c r="M891" s="43">
        <f t="shared" si="131"/>
        <v>39898</v>
      </c>
      <c r="N891" s="43">
        <f t="shared" si="132"/>
        <v>39969</v>
      </c>
      <c r="O891" s="43">
        <f t="shared" si="133"/>
        <v>39873</v>
      </c>
      <c r="P891" s="43">
        <f t="shared" si="134"/>
        <v>39965</v>
      </c>
      <c r="Q891" s="41">
        <f t="shared" si="135"/>
        <v>2009</v>
      </c>
      <c r="R891" s="41">
        <f t="shared" si="136"/>
        <v>2009</v>
      </c>
      <c r="S891" s="43" t="str">
        <f>YEAR(Taulukko1[[#This Row],[Alku KK]])&amp;"Q"&amp;ROUNDDOWN((MONTH(Taulukko1[[#This Row],[Alku KK]])-1)/3+1,0)</f>
        <v>2009Q1</v>
      </c>
      <c r="T891" s="43" t="str">
        <f>YEAR(Taulukko1[[#This Row],[Loppu KK]])&amp;"Q"&amp;ROUNDDOWN((MONTH(Taulukko1[[#This Row],[Loppu KK]])-1)/3+1,0)</f>
        <v>2009Q2</v>
      </c>
      <c r="U891" s="66">
        <f>IF(COUNT(Taulukko1[[#This Row],[Neuvottelujen alaiset ]])=1,Taulukko1[[#This Row],[Neuvottelujen alaiset ]],Taulukko1[[#This Row],[Vähennystarve]])</f>
        <v>150</v>
      </c>
      <c r="V891" s="44">
        <f t="shared" si="137"/>
        <v>1</v>
      </c>
      <c r="W891" s="44">
        <f t="shared" si="138"/>
        <v>0</v>
      </c>
      <c r="X891" s="44">
        <f t="shared" si="139"/>
        <v>0</v>
      </c>
      <c r="Y891" s="90" t="b">
        <f>AND(MONTH(Taulukko1[[#This Row],[Alku PVM]] )=6,DAY(Taulukko1[[#This Row],[Alku PVM]] )&gt;19)</f>
        <v>0</v>
      </c>
      <c r="Z891" s="90" t="b">
        <f>AND(MONTH(Taulukko1[[#This Row],[Loppu PVM]] )=6,DAY(Taulukko1[[#This Row],[Loppu PVM]] )&gt;19)</f>
        <v>0</v>
      </c>
      <c r="AA891" s="90" t="b">
        <f>OR(MONTH(Taulukko1[[#This Row],[Alku PVM]] )&lt;=5,AND(MONTH(Taulukko1[[#This Row],[Alku PVM]] )=6,DAY(Taulukko1[[#This Row],[Alku PVM]] )&lt;20))</f>
        <v>1</v>
      </c>
      <c r="AB891" s="90" t="b">
        <f>OR(MONTH(Taulukko1[[#This Row],[Loppu PVM]])&lt;=5,AND(MONTH(Taulukko1[[#This Row],[Loppu PVM]] )=6,DAY(Taulukko1[[#This Row],[Loppu PVM]])&lt;20))</f>
        <v>1</v>
      </c>
      <c r="AC891" s="90" t="b">
        <f>OR(MONTH(Taulukko1[[#This Row],[Alku PVM]] )&lt;=3,AND(MONTH(Taulukko1[[#This Row],[Alku PVM]] )=3))</f>
        <v>1</v>
      </c>
      <c r="AD891" s="90" t="b">
        <f>OR(MONTH(Taulukko1[[#This Row],[Loppu PVM]] )&lt;=3,AND(MONTH(Taulukko1[[#This Row],[Loppu PVM]] )=3))</f>
        <v>0</v>
      </c>
      <c r="AE891" s="90" t="b">
        <f>OR(MONTH(Taulukko1[[#This Row],[Alku PVM]] )&lt;=9,AND(MONTH(Taulukko1[[#This Row],[Alku PVM]] )=9))</f>
        <v>1</v>
      </c>
      <c r="AF891" s="90" t="b">
        <f>OR(MONTH(Taulukko1[[#This Row],[Loppu PVM]])&lt;=9,AND(MONTH(Taulukko1[[#This Row],[Loppu PVM]] )=9))</f>
        <v>1</v>
      </c>
      <c r="AG891" s="90" t="b">
        <f>OR(MONTH(Taulukko1[[#This Row],[Alku PVM]] )&lt;=6,AND(MONTH(Taulukko1[[#This Row],[Alku PVM]] )=6))</f>
        <v>1</v>
      </c>
      <c r="AH891" s="90" t="b">
        <f>OR(MONTH(Taulukko1[[#This Row],[Loppu PVM]])&lt;=6,AND(MONTH(Taulukko1[[#This Row],[Loppu PVM]] )=6))</f>
        <v>1</v>
      </c>
    </row>
    <row r="892" spans="1:34" ht="12.75" customHeight="1">
      <c r="A892" t="s">
        <v>2609</v>
      </c>
      <c r="B892" s="23">
        <v>39898</v>
      </c>
      <c r="C892" t="s">
        <v>2608</v>
      </c>
      <c r="E892" s="62">
        <v>50</v>
      </c>
      <c r="F892" s="4">
        <v>39946</v>
      </c>
      <c r="G892" s="5">
        <v>34</v>
      </c>
      <c r="H892" s="22">
        <v>550</v>
      </c>
      <c r="I892" s="126" t="e">
        <f>INDEX('TOL2008'!B:B,MATCH(A892,'TOL2008'!A:A,0))</f>
        <v>#N/A</v>
      </c>
      <c r="J892" s="126" t="e">
        <f>INDEX(Pääluokka!$H$2:$H$100,MATCH(VALUE(LEFT(Taulukko1[[#This Row],[TOL2008]],2)),Pääluokka!$G$2:$G$100,0))</f>
        <v>#N/A</v>
      </c>
      <c r="K892" s="126" t="e">
        <f>INDEX(Pääluokka!$I$2:$I$100,MATCH(VALUE(LEFT(Taulukko1[[#This Row],[TOL2008]],2)),Pääluokka!$G$2:$G$100,0))</f>
        <v>#N/A</v>
      </c>
      <c r="L892" s="41">
        <f t="shared" si="130"/>
        <v>48</v>
      </c>
      <c r="M892" s="43">
        <f t="shared" si="131"/>
        <v>39898</v>
      </c>
      <c r="N892" s="43">
        <f t="shared" si="132"/>
        <v>39946</v>
      </c>
      <c r="O892" s="43">
        <f t="shared" si="133"/>
        <v>39873</v>
      </c>
      <c r="P892" s="43">
        <f t="shared" si="134"/>
        <v>39934</v>
      </c>
      <c r="Q892" s="41">
        <f t="shared" si="135"/>
        <v>2009</v>
      </c>
      <c r="R892" s="41">
        <f t="shared" si="136"/>
        <v>2009</v>
      </c>
      <c r="S892" s="43" t="str">
        <f>YEAR(Taulukko1[[#This Row],[Alku KK]])&amp;"Q"&amp;ROUNDDOWN((MONTH(Taulukko1[[#This Row],[Alku KK]])-1)/3+1,0)</f>
        <v>2009Q1</v>
      </c>
      <c r="T892" s="43" t="str">
        <f>YEAR(Taulukko1[[#This Row],[Loppu KK]])&amp;"Q"&amp;ROUNDDOWN((MONTH(Taulukko1[[#This Row],[Loppu KK]])-1)/3+1,0)</f>
        <v>2009Q2</v>
      </c>
      <c r="U892" s="66">
        <f>IF(COUNT(Taulukko1[[#This Row],[Neuvottelujen alaiset ]])=1,Taulukko1[[#This Row],[Neuvottelujen alaiset ]],Taulukko1[[#This Row],[Vähennystarve]])</f>
        <v>550</v>
      </c>
      <c r="V892" s="44">
        <f t="shared" si="137"/>
        <v>9.0909090909090912E-2</v>
      </c>
      <c r="W892" s="44">
        <f t="shared" si="138"/>
        <v>6.1818181818181821E-2</v>
      </c>
      <c r="X892" s="44">
        <f t="shared" si="139"/>
        <v>0.68</v>
      </c>
      <c r="Y892" s="90" t="b">
        <f>AND(MONTH(Taulukko1[[#This Row],[Alku PVM]] )=6,DAY(Taulukko1[[#This Row],[Alku PVM]] )&gt;19)</f>
        <v>0</v>
      </c>
      <c r="Z892" s="90" t="b">
        <f>AND(MONTH(Taulukko1[[#This Row],[Loppu PVM]] )=6,DAY(Taulukko1[[#This Row],[Loppu PVM]] )&gt;19)</f>
        <v>0</v>
      </c>
      <c r="AA892" s="90" t="b">
        <f>OR(MONTH(Taulukko1[[#This Row],[Alku PVM]] )&lt;=5,AND(MONTH(Taulukko1[[#This Row],[Alku PVM]] )=6,DAY(Taulukko1[[#This Row],[Alku PVM]] )&lt;20))</f>
        <v>1</v>
      </c>
      <c r="AB892" s="90" t="b">
        <f>OR(MONTH(Taulukko1[[#This Row],[Loppu PVM]])&lt;=5,AND(MONTH(Taulukko1[[#This Row],[Loppu PVM]] )=6,DAY(Taulukko1[[#This Row],[Loppu PVM]])&lt;20))</f>
        <v>1</v>
      </c>
      <c r="AC892" s="90" t="b">
        <f>OR(MONTH(Taulukko1[[#This Row],[Alku PVM]] )&lt;=3,AND(MONTH(Taulukko1[[#This Row],[Alku PVM]] )=3))</f>
        <v>1</v>
      </c>
      <c r="AD892" s="90" t="b">
        <f>OR(MONTH(Taulukko1[[#This Row],[Loppu PVM]] )&lt;=3,AND(MONTH(Taulukko1[[#This Row],[Loppu PVM]] )=3))</f>
        <v>0</v>
      </c>
      <c r="AE892" s="90" t="b">
        <f>OR(MONTH(Taulukko1[[#This Row],[Alku PVM]] )&lt;=9,AND(MONTH(Taulukko1[[#This Row],[Alku PVM]] )=9))</f>
        <v>1</v>
      </c>
      <c r="AF892" s="90" t="b">
        <f>OR(MONTH(Taulukko1[[#This Row],[Loppu PVM]])&lt;=9,AND(MONTH(Taulukko1[[#This Row],[Loppu PVM]] )=9))</f>
        <v>1</v>
      </c>
      <c r="AG892" s="90" t="b">
        <f>OR(MONTH(Taulukko1[[#This Row],[Alku PVM]] )&lt;=6,AND(MONTH(Taulukko1[[#This Row],[Alku PVM]] )=6))</f>
        <v>1</v>
      </c>
      <c r="AH892" s="90" t="b">
        <f>OR(MONTH(Taulukko1[[#This Row],[Loppu PVM]])&lt;=6,AND(MONTH(Taulukko1[[#This Row],[Loppu PVM]] )=6))</f>
        <v>1</v>
      </c>
    </row>
    <row r="893" spans="1:34" ht="12.75" customHeight="1">
      <c r="A893" t="s">
        <v>2466</v>
      </c>
      <c r="B893" s="23">
        <v>39898</v>
      </c>
      <c r="C893" t="s">
        <v>2465</v>
      </c>
      <c r="E893" s="62">
        <v>10</v>
      </c>
      <c r="F893" s="4">
        <v>39926</v>
      </c>
      <c r="G893" s="5">
        <v>2</v>
      </c>
      <c r="H893" s="16">
        <v>100</v>
      </c>
      <c r="I893" s="126" t="e">
        <f>INDEX('TOL2008'!B:B,MATCH(A893,'TOL2008'!A:A,0))</f>
        <v>#N/A</v>
      </c>
      <c r="J893" s="126" t="e">
        <f>INDEX(Pääluokka!$H$2:$H$100,MATCH(VALUE(LEFT(Taulukko1[[#This Row],[TOL2008]],2)),Pääluokka!$G$2:$G$100,0))</f>
        <v>#N/A</v>
      </c>
      <c r="K893" s="126" t="e">
        <f>INDEX(Pääluokka!$I$2:$I$100,MATCH(VALUE(LEFT(Taulukko1[[#This Row],[TOL2008]],2)),Pääluokka!$G$2:$G$100,0))</f>
        <v>#N/A</v>
      </c>
      <c r="L893" s="41">
        <f t="shared" si="130"/>
        <v>28</v>
      </c>
      <c r="M893" s="43">
        <f t="shared" si="131"/>
        <v>39898</v>
      </c>
      <c r="N893" s="43">
        <f t="shared" si="132"/>
        <v>39926</v>
      </c>
      <c r="O893" s="43">
        <f t="shared" si="133"/>
        <v>39873</v>
      </c>
      <c r="P893" s="43">
        <f t="shared" si="134"/>
        <v>39904</v>
      </c>
      <c r="Q893" s="41">
        <f t="shared" si="135"/>
        <v>2009</v>
      </c>
      <c r="R893" s="41">
        <f t="shared" si="136"/>
        <v>2009</v>
      </c>
      <c r="S893" s="43" t="str">
        <f>YEAR(Taulukko1[[#This Row],[Alku KK]])&amp;"Q"&amp;ROUNDDOWN((MONTH(Taulukko1[[#This Row],[Alku KK]])-1)/3+1,0)</f>
        <v>2009Q1</v>
      </c>
      <c r="T893" s="43" t="str">
        <f>YEAR(Taulukko1[[#This Row],[Loppu KK]])&amp;"Q"&amp;ROUNDDOWN((MONTH(Taulukko1[[#This Row],[Loppu KK]])-1)/3+1,0)</f>
        <v>2009Q2</v>
      </c>
      <c r="U893" s="66">
        <f>IF(COUNT(Taulukko1[[#This Row],[Neuvottelujen alaiset ]])=1,Taulukko1[[#This Row],[Neuvottelujen alaiset ]],Taulukko1[[#This Row],[Vähennystarve]])</f>
        <v>100</v>
      </c>
      <c r="V893" s="44">
        <f t="shared" si="137"/>
        <v>0.1</v>
      </c>
      <c r="W893" s="44">
        <f t="shared" si="138"/>
        <v>0.02</v>
      </c>
      <c r="X893" s="44">
        <f t="shared" si="139"/>
        <v>0.2</v>
      </c>
      <c r="Y893" s="90" t="b">
        <f>AND(MONTH(Taulukko1[[#This Row],[Alku PVM]] )=6,DAY(Taulukko1[[#This Row],[Alku PVM]] )&gt;19)</f>
        <v>0</v>
      </c>
      <c r="Z893" s="90" t="b">
        <f>AND(MONTH(Taulukko1[[#This Row],[Loppu PVM]] )=6,DAY(Taulukko1[[#This Row],[Loppu PVM]] )&gt;19)</f>
        <v>0</v>
      </c>
      <c r="AA893" s="90" t="b">
        <f>OR(MONTH(Taulukko1[[#This Row],[Alku PVM]] )&lt;=5,AND(MONTH(Taulukko1[[#This Row],[Alku PVM]] )=6,DAY(Taulukko1[[#This Row],[Alku PVM]] )&lt;20))</f>
        <v>1</v>
      </c>
      <c r="AB893" s="90" t="b">
        <f>OR(MONTH(Taulukko1[[#This Row],[Loppu PVM]])&lt;=5,AND(MONTH(Taulukko1[[#This Row],[Loppu PVM]] )=6,DAY(Taulukko1[[#This Row],[Loppu PVM]])&lt;20))</f>
        <v>1</v>
      </c>
      <c r="AC893" s="90" t="b">
        <f>OR(MONTH(Taulukko1[[#This Row],[Alku PVM]] )&lt;=3,AND(MONTH(Taulukko1[[#This Row],[Alku PVM]] )=3))</f>
        <v>1</v>
      </c>
      <c r="AD893" s="90" t="b">
        <f>OR(MONTH(Taulukko1[[#This Row],[Loppu PVM]] )&lt;=3,AND(MONTH(Taulukko1[[#This Row],[Loppu PVM]] )=3))</f>
        <v>0</v>
      </c>
      <c r="AE893" s="90" t="b">
        <f>OR(MONTH(Taulukko1[[#This Row],[Alku PVM]] )&lt;=9,AND(MONTH(Taulukko1[[#This Row],[Alku PVM]] )=9))</f>
        <v>1</v>
      </c>
      <c r="AF893" s="90" t="b">
        <f>OR(MONTH(Taulukko1[[#This Row],[Loppu PVM]])&lt;=9,AND(MONTH(Taulukko1[[#This Row],[Loppu PVM]] )=9))</f>
        <v>1</v>
      </c>
      <c r="AG893" s="90" t="b">
        <f>OR(MONTH(Taulukko1[[#This Row],[Alku PVM]] )&lt;=6,AND(MONTH(Taulukko1[[#This Row],[Alku PVM]] )=6))</f>
        <v>1</v>
      </c>
      <c r="AH893" s="90" t="b">
        <f>OR(MONTH(Taulukko1[[#This Row],[Loppu PVM]])&lt;=6,AND(MONTH(Taulukko1[[#This Row],[Loppu PVM]] )=6))</f>
        <v>1</v>
      </c>
    </row>
    <row r="894" spans="1:34" ht="12.75" customHeight="1">
      <c r="A894" t="s">
        <v>2408</v>
      </c>
      <c r="B894" s="23">
        <v>39899</v>
      </c>
      <c r="C894" t="s">
        <v>2407</v>
      </c>
      <c r="F894" s="4"/>
      <c r="G894" s="5"/>
      <c r="H894" s="22">
        <v>110</v>
      </c>
      <c r="I894" s="126" t="e">
        <f>INDEX('TOL2008'!B:B,MATCH(A894,'TOL2008'!A:A,0))</f>
        <v>#N/A</v>
      </c>
      <c r="J894" s="126" t="e">
        <f>INDEX(Pääluokka!$H$2:$H$100,MATCH(VALUE(LEFT(Taulukko1[[#This Row],[TOL2008]],2)),Pääluokka!$G$2:$G$100,0))</f>
        <v>#N/A</v>
      </c>
      <c r="K894" s="126" t="e">
        <f>INDEX(Pääluokka!$I$2:$I$100,MATCH(VALUE(LEFT(Taulukko1[[#This Row],[TOL2008]],2)),Pääluokka!$G$2:$G$100,0))</f>
        <v>#N/A</v>
      </c>
      <c r="L894" s="41" t="str">
        <f t="shared" si="130"/>
        <v>NA</v>
      </c>
      <c r="M894" s="43">
        <f t="shared" si="131"/>
        <v>39899</v>
      </c>
      <c r="N894" s="43">
        <f t="shared" si="132"/>
        <v>39950</v>
      </c>
      <c r="O894" s="43">
        <f t="shared" si="133"/>
        <v>39873</v>
      </c>
      <c r="P894" s="43">
        <f t="shared" si="134"/>
        <v>39934</v>
      </c>
      <c r="Q894" s="41">
        <f t="shared" si="135"/>
        <v>2009</v>
      </c>
      <c r="R894" s="41">
        <f t="shared" si="136"/>
        <v>2009</v>
      </c>
      <c r="S894" s="43" t="str">
        <f>YEAR(Taulukko1[[#This Row],[Alku KK]])&amp;"Q"&amp;ROUNDDOWN((MONTH(Taulukko1[[#This Row],[Alku KK]])-1)/3+1,0)</f>
        <v>2009Q1</v>
      </c>
      <c r="T894" s="43" t="str">
        <f>YEAR(Taulukko1[[#This Row],[Loppu KK]])&amp;"Q"&amp;ROUNDDOWN((MONTH(Taulukko1[[#This Row],[Loppu KK]])-1)/3+1,0)</f>
        <v>2009Q2</v>
      </c>
      <c r="U894" s="66">
        <f>IF(COUNT(Taulukko1[[#This Row],[Neuvottelujen alaiset ]])=1,Taulukko1[[#This Row],[Neuvottelujen alaiset ]],Taulukko1[[#This Row],[Vähennystarve]])</f>
        <v>110</v>
      </c>
      <c r="V894" s="44" t="str">
        <f t="shared" si="137"/>
        <v>NA</v>
      </c>
      <c r="W894" s="44" t="str">
        <f t="shared" si="138"/>
        <v>NA</v>
      </c>
      <c r="X894" s="44" t="str">
        <f t="shared" si="139"/>
        <v>NA</v>
      </c>
      <c r="Y894" s="90" t="b">
        <f>AND(MONTH(Taulukko1[[#This Row],[Alku PVM]] )=6,DAY(Taulukko1[[#This Row],[Alku PVM]] )&gt;19)</f>
        <v>0</v>
      </c>
      <c r="Z894" s="90" t="b">
        <f>AND(MONTH(Taulukko1[[#This Row],[Loppu PVM]] )=6,DAY(Taulukko1[[#This Row],[Loppu PVM]] )&gt;19)</f>
        <v>0</v>
      </c>
      <c r="AA894" s="90" t="b">
        <f>OR(MONTH(Taulukko1[[#This Row],[Alku PVM]] )&lt;=5,AND(MONTH(Taulukko1[[#This Row],[Alku PVM]] )=6,DAY(Taulukko1[[#This Row],[Alku PVM]] )&lt;20))</f>
        <v>1</v>
      </c>
      <c r="AB894" s="90" t="b">
        <f>OR(MONTH(Taulukko1[[#This Row],[Loppu PVM]])&lt;=5,AND(MONTH(Taulukko1[[#This Row],[Loppu PVM]] )=6,DAY(Taulukko1[[#This Row],[Loppu PVM]])&lt;20))</f>
        <v>1</v>
      </c>
      <c r="AC894" s="90" t="b">
        <f>OR(MONTH(Taulukko1[[#This Row],[Alku PVM]] )&lt;=3,AND(MONTH(Taulukko1[[#This Row],[Alku PVM]] )=3))</f>
        <v>1</v>
      </c>
      <c r="AD894" s="90" t="b">
        <f>OR(MONTH(Taulukko1[[#This Row],[Loppu PVM]] )&lt;=3,AND(MONTH(Taulukko1[[#This Row],[Loppu PVM]] )=3))</f>
        <v>0</v>
      </c>
      <c r="AE894" s="90" t="b">
        <f>OR(MONTH(Taulukko1[[#This Row],[Alku PVM]] )&lt;=9,AND(MONTH(Taulukko1[[#This Row],[Alku PVM]] )=9))</f>
        <v>1</v>
      </c>
      <c r="AF894" s="90" t="b">
        <f>OR(MONTH(Taulukko1[[#This Row],[Loppu PVM]])&lt;=9,AND(MONTH(Taulukko1[[#This Row],[Loppu PVM]] )=9))</f>
        <v>1</v>
      </c>
      <c r="AG894" s="90" t="b">
        <f>OR(MONTH(Taulukko1[[#This Row],[Alku PVM]] )&lt;=6,AND(MONTH(Taulukko1[[#This Row],[Alku PVM]] )=6))</f>
        <v>1</v>
      </c>
      <c r="AH894" s="90" t="b">
        <f>OR(MONTH(Taulukko1[[#This Row],[Loppu PVM]])&lt;=6,AND(MONTH(Taulukko1[[#This Row],[Loppu PVM]] )=6))</f>
        <v>1</v>
      </c>
    </row>
    <row r="895" spans="1:34" ht="12.75" customHeight="1">
      <c r="A895" t="s">
        <v>2661</v>
      </c>
      <c r="B895" s="23">
        <v>39900</v>
      </c>
      <c r="C895" t="s">
        <v>2662</v>
      </c>
      <c r="F895" s="4">
        <v>39923</v>
      </c>
      <c r="G895" s="5">
        <v>0</v>
      </c>
      <c r="H895" s="22">
        <v>160</v>
      </c>
      <c r="I895" s="126" t="e">
        <f>INDEX('TOL2008'!B:B,MATCH(A895,'TOL2008'!A:A,0))</f>
        <v>#N/A</v>
      </c>
      <c r="J895" s="126" t="e">
        <f>INDEX(Pääluokka!$H$2:$H$100,MATCH(VALUE(LEFT(Taulukko1[[#This Row],[TOL2008]],2)),Pääluokka!$G$2:$G$100,0))</f>
        <v>#N/A</v>
      </c>
      <c r="K895" s="126" t="e">
        <f>INDEX(Pääluokka!$I$2:$I$100,MATCH(VALUE(LEFT(Taulukko1[[#This Row],[TOL2008]],2)),Pääluokka!$G$2:$G$100,0))</f>
        <v>#N/A</v>
      </c>
      <c r="L895" s="41">
        <f t="shared" si="130"/>
        <v>23</v>
      </c>
      <c r="M895" s="43">
        <f t="shared" si="131"/>
        <v>39900</v>
      </c>
      <c r="N895" s="43">
        <f t="shared" si="132"/>
        <v>39923</v>
      </c>
      <c r="O895" s="43">
        <f t="shared" si="133"/>
        <v>39873</v>
      </c>
      <c r="P895" s="43">
        <f t="shared" si="134"/>
        <v>39904</v>
      </c>
      <c r="Q895" s="41">
        <f t="shared" si="135"/>
        <v>2009</v>
      </c>
      <c r="R895" s="41">
        <f t="shared" si="136"/>
        <v>2009</v>
      </c>
      <c r="S895" s="43" t="str">
        <f>YEAR(Taulukko1[[#This Row],[Alku KK]])&amp;"Q"&amp;ROUNDDOWN((MONTH(Taulukko1[[#This Row],[Alku KK]])-1)/3+1,0)</f>
        <v>2009Q1</v>
      </c>
      <c r="T895" s="43" t="str">
        <f>YEAR(Taulukko1[[#This Row],[Loppu KK]])&amp;"Q"&amp;ROUNDDOWN((MONTH(Taulukko1[[#This Row],[Loppu KK]])-1)/3+1,0)</f>
        <v>2009Q2</v>
      </c>
      <c r="U895" s="66">
        <f>IF(COUNT(Taulukko1[[#This Row],[Neuvottelujen alaiset ]])=1,Taulukko1[[#This Row],[Neuvottelujen alaiset ]],Taulukko1[[#This Row],[Vähennystarve]])</f>
        <v>160</v>
      </c>
      <c r="V895" s="44" t="str">
        <f t="shared" si="137"/>
        <v>NA</v>
      </c>
      <c r="W895" s="44">
        <f t="shared" si="138"/>
        <v>0</v>
      </c>
      <c r="X895" s="44" t="str">
        <f t="shared" si="139"/>
        <v>NA</v>
      </c>
      <c r="Y895" s="90" t="b">
        <f>AND(MONTH(Taulukko1[[#This Row],[Alku PVM]] )=6,DAY(Taulukko1[[#This Row],[Alku PVM]] )&gt;19)</f>
        <v>0</v>
      </c>
      <c r="Z895" s="90" t="b">
        <f>AND(MONTH(Taulukko1[[#This Row],[Loppu PVM]] )=6,DAY(Taulukko1[[#This Row],[Loppu PVM]] )&gt;19)</f>
        <v>0</v>
      </c>
      <c r="AA895" s="90" t="b">
        <f>OR(MONTH(Taulukko1[[#This Row],[Alku PVM]] )&lt;=5,AND(MONTH(Taulukko1[[#This Row],[Alku PVM]] )=6,DAY(Taulukko1[[#This Row],[Alku PVM]] )&lt;20))</f>
        <v>1</v>
      </c>
      <c r="AB895" s="90" t="b">
        <f>OR(MONTH(Taulukko1[[#This Row],[Loppu PVM]])&lt;=5,AND(MONTH(Taulukko1[[#This Row],[Loppu PVM]] )=6,DAY(Taulukko1[[#This Row],[Loppu PVM]])&lt;20))</f>
        <v>1</v>
      </c>
      <c r="AC895" s="90" t="b">
        <f>OR(MONTH(Taulukko1[[#This Row],[Alku PVM]] )&lt;=3,AND(MONTH(Taulukko1[[#This Row],[Alku PVM]] )=3))</f>
        <v>1</v>
      </c>
      <c r="AD895" s="90" t="b">
        <f>OR(MONTH(Taulukko1[[#This Row],[Loppu PVM]] )&lt;=3,AND(MONTH(Taulukko1[[#This Row],[Loppu PVM]] )=3))</f>
        <v>0</v>
      </c>
      <c r="AE895" s="90" t="b">
        <f>OR(MONTH(Taulukko1[[#This Row],[Alku PVM]] )&lt;=9,AND(MONTH(Taulukko1[[#This Row],[Alku PVM]] )=9))</f>
        <v>1</v>
      </c>
      <c r="AF895" s="90" t="b">
        <f>OR(MONTH(Taulukko1[[#This Row],[Loppu PVM]])&lt;=9,AND(MONTH(Taulukko1[[#This Row],[Loppu PVM]] )=9))</f>
        <v>1</v>
      </c>
      <c r="AG895" s="90" t="b">
        <f>OR(MONTH(Taulukko1[[#This Row],[Alku PVM]] )&lt;=6,AND(MONTH(Taulukko1[[#This Row],[Alku PVM]] )=6))</f>
        <v>1</v>
      </c>
      <c r="AH895" s="90" t="b">
        <f>OR(MONTH(Taulukko1[[#This Row],[Loppu PVM]])&lt;=6,AND(MONTH(Taulukko1[[#This Row],[Loppu PVM]] )=6))</f>
        <v>1</v>
      </c>
    </row>
    <row r="896" spans="1:34" ht="12.75" customHeight="1">
      <c r="A896" s="21" t="s">
        <v>2661</v>
      </c>
      <c r="B896" s="23">
        <v>39900</v>
      </c>
      <c r="C896" s="21" t="s">
        <v>2660</v>
      </c>
      <c r="D896" s="24"/>
      <c r="F896" s="23">
        <v>40059</v>
      </c>
      <c r="G896" s="24">
        <v>0</v>
      </c>
      <c r="H896" s="22">
        <v>100</v>
      </c>
      <c r="I896" s="126" t="e">
        <f>INDEX('TOL2008'!B:B,MATCH(A896,'TOL2008'!A:A,0))</f>
        <v>#N/A</v>
      </c>
      <c r="J896" s="126" t="e">
        <f>INDEX(Pääluokka!$H$2:$H$100,MATCH(VALUE(LEFT(Taulukko1[[#This Row],[TOL2008]],2)),Pääluokka!$G$2:$G$100,0))</f>
        <v>#N/A</v>
      </c>
      <c r="K896" s="126" t="e">
        <f>INDEX(Pääluokka!$I$2:$I$100,MATCH(VALUE(LEFT(Taulukko1[[#This Row],[TOL2008]],2)),Pääluokka!$G$2:$G$100,0))</f>
        <v>#N/A</v>
      </c>
      <c r="L896" s="41">
        <f t="shared" si="130"/>
        <v>159</v>
      </c>
      <c r="M896" s="43">
        <f t="shared" si="131"/>
        <v>39900</v>
      </c>
      <c r="N896" s="43">
        <f t="shared" si="132"/>
        <v>40059</v>
      </c>
      <c r="O896" s="43">
        <f t="shared" si="133"/>
        <v>39873</v>
      </c>
      <c r="P896" s="43">
        <f t="shared" si="134"/>
        <v>40057</v>
      </c>
      <c r="Q896" s="41">
        <f t="shared" si="135"/>
        <v>2009</v>
      </c>
      <c r="R896" s="41">
        <f t="shared" si="136"/>
        <v>2009</v>
      </c>
      <c r="S896" s="43" t="str">
        <f>YEAR(Taulukko1[[#This Row],[Alku KK]])&amp;"Q"&amp;ROUNDDOWN((MONTH(Taulukko1[[#This Row],[Alku KK]])-1)/3+1,0)</f>
        <v>2009Q1</v>
      </c>
      <c r="T896" s="43" t="str">
        <f>YEAR(Taulukko1[[#This Row],[Loppu KK]])&amp;"Q"&amp;ROUNDDOWN((MONTH(Taulukko1[[#This Row],[Loppu KK]])-1)/3+1,0)</f>
        <v>2009Q3</v>
      </c>
      <c r="U896" s="66">
        <f>IF(COUNT(Taulukko1[[#This Row],[Neuvottelujen alaiset ]])=1,Taulukko1[[#This Row],[Neuvottelujen alaiset ]],Taulukko1[[#This Row],[Vähennystarve]])</f>
        <v>100</v>
      </c>
      <c r="V896" s="44" t="str">
        <f t="shared" si="137"/>
        <v>NA</v>
      </c>
      <c r="W896" s="44">
        <f t="shared" si="138"/>
        <v>0</v>
      </c>
      <c r="X896" s="44" t="str">
        <f t="shared" si="139"/>
        <v>NA</v>
      </c>
      <c r="Y896" s="90" t="b">
        <f>AND(MONTH(Taulukko1[[#This Row],[Alku PVM]] )=6,DAY(Taulukko1[[#This Row],[Alku PVM]] )&gt;19)</f>
        <v>0</v>
      </c>
      <c r="Z896" s="90" t="b">
        <f>AND(MONTH(Taulukko1[[#This Row],[Loppu PVM]] )=6,DAY(Taulukko1[[#This Row],[Loppu PVM]] )&gt;19)</f>
        <v>0</v>
      </c>
      <c r="AA896" s="90" t="b">
        <f>OR(MONTH(Taulukko1[[#This Row],[Alku PVM]] )&lt;=5,AND(MONTH(Taulukko1[[#This Row],[Alku PVM]] )=6,DAY(Taulukko1[[#This Row],[Alku PVM]] )&lt;20))</f>
        <v>1</v>
      </c>
      <c r="AB896" s="90" t="b">
        <f>OR(MONTH(Taulukko1[[#This Row],[Loppu PVM]])&lt;=5,AND(MONTH(Taulukko1[[#This Row],[Loppu PVM]] )=6,DAY(Taulukko1[[#This Row],[Loppu PVM]])&lt;20))</f>
        <v>0</v>
      </c>
      <c r="AC896" s="90" t="b">
        <f>OR(MONTH(Taulukko1[[#This Row],[Alku PVM]] )&lt;=3,AND(MONTH(Taulukko1[[#This Row],[Alku PVM]] )=3))</f>
        <v>1</v>
      </c>
      <c r="AD896" s="90" t="b">
        <f>OR(MONTH(Taulukko1[[#This Row],[Loppu PVM]] )&lt;=3,AND(MONTH(Taulukko1[[#This Row],[Loppu PVM]] )=3))</f>
        <v>0</v>
      </c>
      <c r="AE896" s="90" t="b">
        <f>OR(MONTH(Taulukko1[[#This Row],[Alku PVM]] )&lt;=9,AND(MONTH(Taulukko1[[#This Row],[Alku PVM]] )=9))</f>
        <v>1</v>
      </c>
      <c r="AF896" s="90" t="b">
        <f>OR(MONTH(Taulukko1[[#This Row],[Loppu PVM]])&lt;=9,AND(MONTH(Taulukko1[[#This Row],[Loppu PVM]] )=9))</f>
        <v>1</v>
      </c>
      <c r="AG896" s="90" t="b">
        <f>OR(MONTH(Taulukko1[[#This Row],[Alku PVM]] )&lt;=6,AND(MONTH(Taulukko1[[#This Row],[Alku PVM]] )=6))</f>
        <v>1</v>
      </c>
      <c r="AH896" s="90" t="b">
        <f>OR(MONTH(Taulukko1[[#This Row],[Loppu PVM]])&lt;=6,AND(MONTH(Taulukko1[[#This Row],[Loppu PVM]] )=6))</f>
        <v>0</v>
      </c>
    </row>
    <row r="897" spans="1:34" ht="12.75" customHeight="1">
      <c r="A897" t="s">
        <v>686</v>
      </c>
      <c r="B897" s="23">
        <v>39902</v>
      </c>
      <c r="C897" t="s">
        <v>3144</v>
      </c>
      <c r="E897" s="62">
        <v>50</v>
      </c>
      <c r="F897" s="4">
        <v>39944</v>
      </c>
      <c r="G897" s="5">
        <v>23</v>
      </c>
      <c r="H897" s="16">
        <v>320</v>
      </c>
      <c r="I897" s="126">
        <f>INDEX('TOL2008'!B:B,MATCH(A897,'TOL2008'!A:A,0))</f>
        <v>27110</v>
      </c>
      <c r="J897" s="126" t="str">
        <f>INDEX(Pääluokka!$H$2:$H$100,MATCH(VALUE(LEFT(Taulukko1[[#This Row],[TOL2008]],2)),Pääluokka!$G$2:$G$100,0))</f>
        <v>Teollisuus</v>
      </c>
      <c r="K897" s="126" t="str">
        <f>INDEX(Pääluokka!$I$2:$I$100,MATCH(VALUE(LEFT(Taulukko1[[#This Row],[TOL2008]],2)),Pääluokka!$G$2:$G$100,0))</f>
        <v>Teollisuus (C-E)</v>
      </c>
      <c r="L897" s="41">
        <f t="shared" si="130"/>
        <v>42</v>
      </c>
      <c r="M897" s="43">
        <f t="shared" si="131"/>
        <v>39902</v>
      </c>
      <c r="N897" s="43">
        <f t="shared" si="132"/>
        <v>39944</v>
      </c>
      <c r="O897" s="43">
        <f t="shared" si="133"/>
        <v>39873</v>
      </c>
      <c r="P897" s="43">
        <f t="shared" si="134"/>
        <v>39934</v>
      </c>
      <c r="Q897" s="41">
        <f t="shared" si="135"/>
        <v>2009</v>
      </c>
      <c r="R897" s="41">
        <f t="shared" si="136"/>
        <v>2009</v>
      </c>
      <c r="S897" s="43" t="str">
        <f>YEAR(Taulukko1[[#This Row],[Alku KK]])&amp;"Q"&amp;ROUNDDOWN((MONTH(Taulukko1[[#This Row],[Alku KK]])-1)/3+1,0)</f>
        <v>2009Q1</v>
      </c>
      <c r="T897" s="43" t="str">
        <f>YEAR(Taulukko1[[#This Row],[Loppu KK]])&amp;"Q"&amp;ROUNDDOWN((MONTH(Taulukko1[[#This Row],[Loppu KK]])-1)/3+1,0)</f>
        <v>2009Q2</v>
      </c>
      <c r="U897" s="66">
        <f>IF(COUNT(Taulukko1[[#This Row],[Neuvottelujen alaiset ]])=1,Taulukko1[[#This Row],[Neuvottelujen alaiset ]],Taulukko1[[#This Row],[Vähennystarve]])</f>
        <v>320</v>
      </c>
      <c r="V897" s="44">
        <f t="shared" si="137"/>
        <v>0.15625</v>
      </c>
      <c r="W897" s="44">
        <f t="shared" si="138"/>
        <v>7.1874999999999994E-2</v>
      </c>
      <c r="X897" s="44">
        <f t="shared" si="139"/>
        <v>0.46</v>
      </c>
      <c r="Y897" s="90" t="b">
        <f>AND(MONTH(Taulukko1[[#This Row],[Alku PVM]] )=6,DAY(Taulukko1[[#This Row],[Alku PVM]] )&gt;19)</f>
        <v>0</v>
      </c>
      <c r="Z897" s="90" t="b">
        <f>AND(MONTH(Taulukko1[[#This Row],[Loppu PVM]] )=6,DAY(Taulukko1[[#This Row],[Loppu PVM]] )&gt;19)</f>
        <v>0</v>
      </c>
      <c r="AA897" s="90" t="b">
        <f>OR(MONTH(Taulukko1[[#This Row],[Alku PVM]] )&lt;=5,AND(MONTH(Taulukko1[[#This Row],[Alku PVM]] )=6,DAY(Taulukko1[[#This Row],[Alku PVM]] )&lt;20))</f>
        <v>1</v>
      </c>
      <c r="AB897" s="90" t="b">
        <f>OR(MONTH(Taulukko1[[#This Row],[Loppu PVM]])&lt;=5,AND(MONTH(Taulukko1[[#This Row],[Loppu PVM]] )=6,DAY(Taulukko1[[#This Row],[Loppu PVM]])&lt;20))</f>
        <v>1</v>
      </c>
      <c r="AC897" s="90" t="b">
        <f>OR(MONTH(Taulukko1[[#This Row],[Alku PVM]] )&lt;=3,AND(MONTH(Taulukko1[[#This Row],[Alku PVM]] )=3))</f>
        <v>1</v>
      </c>
      <c r="AD897" s="90" t="b">
        <f>OR(MONTH(Taulukko1[[#This Row],[Loppu PVM]] )&lt;=3,AND(MONTH(Taulukko1[[#This Row],[Loppu PVM]] )=3))</f>
        <v>0</v>
      </c>
      <c r="AE897" s="90" t="b">
        <f>OR(MONTH(Taulukko1[[#This Row],[Alku PVM]] )&lt;=9,AND(MONTH(Taulukko1[[#This Row],[Alku PVM]] )=9))</f>
        <v>1</v>
      </c>
      <c r="AF897" s="90" t="b">
        <f>OR(MONTH(Taulukko1[[#This Row],[Loppu PVM]])&lt;=9,AND(MONTH(Taulukko1[[#This Row],[Loppu PVM]] )=9))</f>
        <v>1</v>
      </c>
      <c r="AG897" s="90" t="b">
        <f>OR(MONTH(Taulukko1[[#This Row],[Alku PVM]] )&lt;=6,AND(MONTH(Taulukko1[[#This Row],[Alku PVM]] )=6))</f>
        <v>1</v>
      </c>
      <c r="AH897" s="90" t="b">
        <f>OR(MONTH(Taulukko1[[#This Row],[Loppu PVM]])&lt;=6,AND(MONTH(Taulukko1[[#This Row],[Loppu PVM]] )=6))</f>
        <v>1</v>
      </c>
    </row>
    <row r="898" spans="1:34" ht="12.75" customHeight="1">
      <c r="A898" s="21" t="s">
        <v>1655</v>
      </c>
      <c r="B898" s="23">
        <v>39902</v>
      </c>
      <c r="C898" s="21" t="s">
        <v>3087</v>
      </c>
      <c r="D898" s="24"/>
      <c r="F898" s="23">
        <v>39933</v>
      </c>
      <c r="G898" s="24">
        <v>12</v>
      </c>
      <c r="H898" s="17">
        <v>12</v>
      </c>
      <c r="I898" s="126" t="e">
        <f>INDEX('TOL2008'!B:B,MATCH(A898,'TOL2008'!A:A,0))</f>
        <v>#N/A</v>
      </c>
      <c r="J898" s="126" t="e">
        <f>INDEX(Pääluokka!$H$2:$H$100,MATCH(VALUE(LEFT(Taulukko1[[#This Row],[TOL2008]],2)),Pääluokka!$G$2:$G$100,0))</f>
        <v>#N/A</v>
      </c>
      <c r="K898" s="126" t="e">
        <f>INDEX(Pääluokka!$I$2:$I$100,MATCH(VALUE(LEFT(Taulukko1[[#This Row],[TOL2008]],2)),Pääluokka!$G$2:$G$100,0))</f>
        <v>#N/A</v>
      </c>
      <c r="L898" s="41">
        <f t="shared" si="130"/>
        <v>31</v>
      </c>
      <c r="M898" s="43">
        <f t="shared" si="131"/>
        <v>39902</v>
      </c>
      <c r="N898" s="43">
        <f t="shared" si="132"/>
        <v>39933</v>
      </c>
      <c r="O898" s="43">
        <f t="shared" si="133"/>
        <v>39873</v>
      </c>
      <c r="P898" s="43">
        <f t="shared" si="134"/>
        <v>39904</v>
      </c>
      <c r="Q898" s="41">
        <f t="shared" si="135"/>
        <v>2009</v>
      </c>
      <c r="R898" s="41">
        <f t="shared" si="136"/>
        <v>2009</v>
      </c>
      <c r="S898" s="43" t="str">
        <f>YEAR(Taulukko1[[#This Row],[Alku KK]])&amp;"Q"&amp;ROUNDDOWN((MONTH(Taulukko1[[#This Row],[Alku KK]])-1)/3+1,0)</f>
        <v>2009Q1</v>
      </c>
      <c r="T898" s="43" t="str">
        <f>YEAR(Taulukko1[[#This Row],[Loppu KK]])&amp;"Q"&amp;ROUNDDOWN((MONTH(Taulukko1[[#This Row],[Loppu KK]])-1)/3+1,0)</f>
        <v>2009Q2</v>
      </c>
      <c r="U898" s="66">
        <f>IF(COUNT(Taulukko1[[#This Row],[Neuvottelujen alaiset ]])=1,Taulukko1[[#This Row],[Neuvottelujen alaiset ]],Taulukko1[[#This Row],[Vähennystarve]])</f>
        <v>12</v>
      </c>
      <c r="V898" s="44" t="str">
        <f t="shared" si="137"/>
        <v>NA</v>
      </c>
      <c r="W898" s="44">
        <f t="shared" si="138"/>
        <v>1</v>
      </c>
      <c r="X898" s="44" t="str">
        <f t="shared" si="139"/>
        <v>NA</v>
      </c>
      <c r="Y898" s="90" t="b">
        <f>AND(MONTH(Taulukko1[[#This Row],[Alku PVM]] )=6,DAY(Taulukko1[[#This Row],[Alku PVM]] )&gt;19)</f>
        <v>0</v>
      </c>
      <c r="Z898" s="90" t="b">
        <f>AND(MONTH(Taulukko1[[#This Row],[Loppu PVM]] )=6,DAY(Taulukko1[[#This Row],[Loppu PVM]] )&gt;19)</f>
        <v>0</v>
      </c>
      <c r="AA898" s="90" t="b">
        <f>OR(MONTH(Taulukko1[[#This Row],[Alku PVM]] )&lt;=5,AND(MONTH(Taulukko1[[#This Row],[Alku PVM]] )=6,DAY(Taulukko1[[#This Row],[Alku PVM]] )&lt;20))</f>
        <v>1</v>
      </c>
      <c r="AB898" s="90" t="b">
        <f>OR(MONTH(Taulukko1[[#This Row],[Loppu PVM]])&lt;=5,AND(MONTH(Taulukko1[[#This Row],[Loppu PVM]] )=6,DAY(Taulukko1[[#This Row],[Loppu PVM]])&lt;20))</f>
        <v>1</v>
      </c>
      <c r="AC898" s="90" t="b">
        <f>OR(MONTH(Taulukko1[[#This Row],[Alku PVM]] )&lt;=3,AND(MONTH(Taulukko1[[#This Row],[Alku PVM]] )=3))</f>
        <v>1</v>
      </c>
      <c r="AD898" s="90" t="b">
        <f>OR(MONTH(Taulukko1[[#This Row],[Loppu PVM]] )&lt;=3,AND(MONTH(Taulukko1[[#This Row],[Loppu PVM]] )=3))</f>
        <v>0</v>
      </c>
      <c r="AE898" s="90" t="b">
        <f>OR(MONTH(Taulukko1[[#This Row],[Alku PVM]] )&lt;=9,AND(MONTH(Taulukko1[[#This Row],[Alku PVM]] )=9))</f>
        <v>1</v>
      </c>
      <c r="AF898" s="90" t="b">
        <f>OR(MONTH(Taulukko1[[#This Row],[Loppu PVM]])&lt;=9,AND(MONTH(Taulukko1[[#This Row],[Loppu PVM]] )=9))</f>
        <v>1</v>
      </c>
      <c r="AG898" s="90" t="b">
        <f>OR(MONTH(Taulukko1[[#This Row],[Alku PVM]] )&lt;=6,AND(MONTH(Taulukko1[[#This Row],[Alku PVM]] )=6))</f>
        <v>1</v>
      </c>
      <c r="AH898" s="90" t="b">
        <f>OR(MONTH(Taulukko1[[#This Row],[Loppu PVM]])&lt;=6,AND(MONTH(Taulukko1[[#This Row],[Loppu PVM]] )=6))</f>
        <v>1</v>
      </c>
    </row>
    <row r="899" spans="1:34" ht="12.75" customHeight="1">
      <c r="A899" t="s">
        <v>351</v>
      </c>
      <c r="B899" s="23">
        <v>39902</v>
      </c>
      <c r="C899" t="s">
        <v>2686</v>
      </c>
      <c r="E899" s="62">
        <v>80</v>
      </c>
      <c r="F899" s="4">
        <v>39946</v>
      </c>
      <c r="G899" s="5">
        <v>15</v>
      </c>
      <c r="H899" s="22">
        <v>840</v>
      </c>
      <c r="I899" s="126">
        <f>INDEX('TOL2008'!B:B,MATCH(A899,'TOL2008'!A:A,0))</f>
        <v>28950</v>
      </c>
      <c r="J899" s="126" t="str">
        <f>INDEX(Pääluokka!$H$2:$H$100,MATCH(VALUE(LEFT(Taulukko1[[#This Row],[TOL2008]],2)),Pääluokka!$G$2:$G$100,0))</f>
        <v>Teollisuus</v>
      </c>
      <c r="K899" s="126" t="str">
        <f>INDEX(Pääluokka!$I$2:$I$100,MATCH(VALUE(LEFT(Taulukko1[[#This Row],[TOL2008]],2)),Pääluokka!$G$2:$G$100,0))</f>
        <v>Teollisuus (C-E)</v>
      </c>
      <c r="L899" s="41">
        <f t="shared" ref="L899:L962" si="140">IFERROR(IF(AND(ISNUMBER(B899),ISNUMBER(F899),F899&gt;B899),F899-B899,"NA"),"NA")</f>
        <v>44</v>
      </c>
      <c r="M899" s="43">
        <f t="shared" ref="M899:M962" si="141">IF(ISNUMBER(B899),B899,IF(ISNUMBER(F899),F899-$L$1,"NA"))</f>
        <v>39902</v>
      </c>
      <c r="N899" s="43">
        <f t="shared" ref="N899:N962" si="142">IF(ISNUMBER(F899),F899,IF(ISNUMBER(B899),B899+$L$1,"NA"))</f>
        <v>39946</v>
      </c>
      <c r="O899" s="43">
        <f t="shared" ref="O899:O962" si="143">IFERROR(DATE(YEAR(M899),MONTH(M899),1),"NA")</f>
        <v>39873</v>
      </c>
      <c r="P899" s="43">
        <f t="shared" ref="P899:P962" si="144">IFERROR(DATE(YEAR(N899),MONTH(N899),1),"NA")</f>
        <v>39934</v>
      </c>
      <c r="Q899" s="41">
        <f t="shared" ref="Q899:Q962" si="145">IFERROR(YEAR(O899),"NA")</f>
        <v>2009</v>
      </c>
      <c r="R899" s="41">
        <f t="shared" ref="R899:R962" si="146">IFERROR(YEAR(P899),"NA")</f>
        <v>2009</v>
      </c>
      <c r="S899" s="43" t="str">
        <f>YEAR(Taulukko1[[#This Row],[Alku KK]])&amp;"Q"&amp;ROUNDDOWN((MONTH(Taulukko1[[#This Row],[Alku KK]])-1)/3+1,0)</f>
        <v>2009Q1</v>
      </c>
      <c r="T899" s="43" t="str">
        <f>YEAR(Taulukko1[[#This Row],[Loppu KK]])&amp;"Q"&amp;ROUNDDOWN((MONTH(Taulukko1[[#This Row],[Loppu KK]])-1)/3+1,0)</f>
        <v>2009Q2</v>
      </c>
      <c r="U899" s="66">
        <f>IF(COUNT(Taulukko1[[#This Row],[Neuvottelujen alaiset ]])=1,Taulukko1[[#This Row],[Neuvottelujen alaiset ]],Taulukko1[[#This Row],[Vähennystarve]])</f>
        <v>840</v>
      </c>
      <c r="V899" s="44">
        <f t="shared" ref="V899:V962" si="147">IF(AND(ISNUMBER(E899),ISNUMBER(H899)),E899/H899,"NA")</f>
        <v>9.5238095238095233E-2</v>
      </c>
      <c r="W899" s="44">
        <f t="shared" ref="W899:W962" si="148">IF(AND(ISNUMBER(G899),ISNUMBER(H899)),G899/H899,"NA")</f>
        <v>1.7857142857142856E-2</v>
      </c>
      <c r="X899" s="44">
        <f t="shared" ref="X899:X962" si="149">IF(AND(ISNUMBER(G899),ISNUMBER(E899)),G899/E899,"NA")</f>
        <v>0.1875</v>
      </c>
      <c r="Y899" s="90" t="b">
        <f>AND(MONTH(Taulukko1[[#This Row],[Alku PVM]] )=6,DAY(Taulukko1[[#This Row],[Alku PVM]] )&gt;19)</f>
        <v>0</v>
      </c>
      <c r="Z899" s="90" t="b">
        <f>AND(MONTH(Taulukko1[[#This Row],[Loppu PVM]] )=6,DAY(Taulukko1[[#This Row],[Loppu PVM]] )&gt;19)</f>
        <v>0</v>
      </c>
      <c r="AA899" s="90" t="b">
        <f>OR(MONTH(Taulukko1[[#This Row],[Alku PVM]] )&lt;=5,AND(MONTH(Taulukko1[[#This Row],[Alku PVM]] )=6,DAY(Taulukko1[[#This Row],[Alku PVM]] )&lt;20))</f>
        <v>1</v>
      </c>
      <c r="AB899" s="90" t="b">
        <f>OR(MONTH(Taulukko1[[#This Row],[Loppu PVM]])&lt;=5,AND(MONTH(Taulukko1[[#This Row],[Loppu PVM]] )=6,DAY(Taulukko1[[#This Row],[Loppu PVM]])&lt;20))</f>
        <v>1</v>
      </c>
      <c r="AC899" s="90" t="b">
        <f>OR(MONTH(Taulukko1[[#This Row],[Alku PVM]] )&lt;=3,AND(MONTH(Taulukko1[[#This Row],[Alku PVM]] )=3))</f>
        <v>1</v>
      </c>
      <c r="AD899" s="90" t="b">
        <f>OR(MONTH(Taulukko1[[#This Row],[Loppu PVM]] )&lt;=3,AND(MONTH(Taulukko1[[#This Row],[Loppu PVM]] )=3))</f>
        <v>0</v>
      </c>
      <c r="AE899" s="90" t="b">
        <f>OR(MONTH(Taulukko1[[#This Row],[Alku PVM]] )&lt;=9,AND(MONTH(Taulukko1[[#This Row],[Alku PVM]] )=9))</f>
        <v>1</v>
      </c>
      <c r="AF899" s="90" t="b">
        <f>OR(MONTH(Taulukko1[[#This Row],[Loppu PVM]])&lt;=9,AND(MONTH(Taulukko1[[#This Row],[Loppu PVM]] )=9))</f>
        <v>1</v>
      </c>
      <c r="AG899" s="90" t="b">
        <f>OR(MONTH(Taulukko1[[#This Row],[Alku PVM]] )&lt;=6,AND(MONTH(Taulukko1[[#This Row],[Alku PVM]] )=6))</f>
        <v>1</v>
      </c>
      <c r="AH899" s="90" t="b">
        <f>OR(MONTH(Taulukko1[[#This Row],[Loppu PVM]])&lt;=6,AND(MONTH(Taulukko1[[#This Row],[Loppu PVM]] )=6))</f>
        <v>1</v>
      </c>
    </row>
    <row r="900" spans="1:34" ht="12.75" customHeight="1">
      <c r="A900" t="s">
        <v>2525</v>
      </c>
      <c r="B900" s="23">
        <v>39902</v>
      </c>
      <c r="C900" t="s">
        <v>2524</v>
      </c>
      <c r="F900" s="4">
        <v>39924</v>
      </c>
      <c r="G900" s="5">
        <v>0</v>
      </c>
      <c r="H900" s="22">
        <v>3600</v>
      </c>
      <c r="I900" s="126" t="e">
        <f>INDEX('TOL2008'!B:B,MATCH(A900,'TOL2008'!A:A,0))</f>
        <v>#N/A</v>
      </c>
      <c r="J900" s="126" t="e">
        <f>INDEX(Pääluokka!$H$2:$H$100,MATCH(VALUE(LEFT(Taulukko1[[#This Row],[TOL2008]],2)),Pääluokka!$G$2:$G$100,0))</f>
        <v>#N/A</v>
      </c>
      <c r="K900" s="126" t="e">
        <f>INDEX(Pääluokka!$I$2:$I$100,MATCH(VALUE(LEFT(Taulukko1[[#This Row],[TOL2008]],2)),Pääluokka!$G$2:$G$100,0))</f>
        <v>#N/A</v>
      </c>
      <c r="L900" s="41">
        <f t="shared" si="140"/>
        <v>22</v>
      </c>
      <c r="M900" s="43">
        <f t="shared" si="141"/>
        <v>39902</v>
      </c>
      <c r="N900" s="43">
        <f t="shared" si="142"/>
        <v>39924</v>
      </c>
      <c r="O900" s="43">
        <f t="shared" si="143"/>
        <v>39873</v>
      </c>
      <c r="P900" s="43">
        <f t="shared" si="144"/>
        <v>39904</v>
      </c>
      <c r="Q900" s="41">
        <f t="shared" si="145"/>
        <v>2009</v>
      </c>
      <c r="R900" s="41">
        <f t="shared" si="146"/>
        <v>2009</v>
      </c>
      <c r="S900" s="43" t="str">
        <f>YEAR(Taulukko1[[#This Row],[Alku KK]])&amp;"Q"&amp;ROUNDDOWN((MONTH(Taulukko1[[#This Row],[Alku KK]])-1)/3+1,0)</f>
        <v>2009Q1</v>
      </c>
      <c r="T900" s="43" t="str">
        <f>YEAR(Taulukko1[[#This Row],[Loppu KK]])&amp;"Q"&amp;ROUNDDOWN((MONTH(Taulukko1[[#This Row],[Loppu KK]])-1)/3+1,0)</f>
        <v>2009Q2</v>
      </c>
      <c r="U900" s="66">
        <f>IF(COUNT(Taulukko1[[#This Row],[Neuvottelujen alaiset ]])=1,Taulukko1[[#This Row],[Neuvottelujen alaiset ]],Taulukko1[[#This Row],[Vähennystarve]])</f>
        <v>3600</v>
      </c>
      <c r="V900" s="44" t="str">
        <f t="shared" si="147"/>
        <v>NA</v>
      </c>
      <c r="W900" s="44">
        <f t="shared" si="148"/>
        <v>0</v>
      </c>
      <c r="X900" s="44" t="str">
        <f t="shared" si="149"/>
        <v>NA</v>
      </c>
      <c r="Y900" s="90" t="b">
        <f>AND(MONTH(Taulukko1[[#This Row],[Alku PVM]] )=6,DAY(Taulukko1[[#This Row],[Alku PVM]] )&gt;19)</f>
        <v>0</v>
      </c>
      <c r="Z900" s="90" t="b">
        <f>AND(MONTH(Taulukko1[[#This Row],[Loppu PVM]] )=6,DAY(Taulukko1[[#This Row],[Loppu PVM]] )&gt;19)</f>
        <v>0</v>
      </c>
      <c r="AA900" s="90" t="b">
        <f>OR(MONTH(Taulukko1[[#This Row],[Alku PVM]] )&lt;=5,AND(MONTH(Taulukko1[[#This Row],[Alku PVM]] )=6,DAY(Taulukko1[[#This Row],[Alku PVM]] )&lt;20))</f>
        <v>1</v>
      </c>
      <c r="AB900" s="90" t="b">
        <f>OR(MONTH(Taulukko1[[#This Row],[Loppu PVM]])&lt;=5,AND(MONTH(Taulukko1[[#This Row],[Loppu PVM]] )=6,DAY(Taulukko1[[#This Row],[Loppu PVM]])&lt;20))</f>
        <v>1</v>
      </c>
      <c r="AC900" s="90" t="b">
        <f>OR(MONTH(Taulukko1[[#This Row],[Alku PVM]] )&lt;=3,AND(MONTH(Taulukko1[[#This Row],[Alku PVM]] )=3))</f>
        <v>1</v>
      </c>
      <c r="AD900" s="90" t="b">
        <f>OR(MONTH(Taulukko1[[#This Row],[Loppu PVM]] )&lt;=3,AND(MONTH(Taulukko1[[#This Row],[Loppu PVM]] )=3))</f>
        <v>0</v>
      </c>
      <c r="AE900" s="90" t="b">
        <f>OR(MONTH(Taulukko1[[#This Row],[Alku PVM]] )&lt;=9,AND(MONTH(Taulukko1[[#This Row],[Alku PVM]] )=9))</f>
        <v>1</v>
      </c>
      <c r="AF900" s="90" t="b">
        <f>OR(MONTH(Taulukko1[[#This Row],[Loppu PVM]])&lt;=9,AND(MONTH(Taulukko1[[#This Row],[Loppu PVM]] )=9))</f>
        <v>1</v>
      </c>
      <c r="AG900" s="90" t="b">
        <f>OR(MONTH(Taulukko1[[#This Row],[Alku PVM]] )&lt;=6,AND(MONTH(Taulukko1[[#This Row],[Alku PVM]] )=6))</f>
        <v>1</v>
      </c>
      <c r="AH900" s="90" t="b">
        <f>OR(MONTH(Taulukko1[[#This Row],[Loppu PVM]])&lt;=6,AND(MONTH(Taulukko1[[#This Row],[Loppu PVM]] )=6))</f>
        <v>1</v>
      </c>
    </row>
    <row r="901" spans="1:34" ht="12.75" customHeight="1">
      <c r="A901" t="s">
        <v>2404</v>
      </c>
      <c r="B901" s="23">
        <v>39902</v>
      </c>
      <c r="C901" t="s">
        <v>2403</v>
      </c>
      <c r="E901" s="62">
        <v>200</v>
      </c>
      <c r="F901" s="4"/>
      <c r="G901" s="5"/>
      <c r="H901" s="16">
        <v>200</v>
      </c>
      <c r="I901" s="126" t="e">
        <f>INDEX('TOL2008'!B:B,MATCH(A901,'TOL2008'!A:A,0))</f>
        <v>#N/A</v>
      </c>
      <c r="J901" s="126" t="e">
        <f>INDEX(Pääluokka!$H$2:$H$100,MATCH(VALUE(LEFT(Taulukko1[[#This Row],[TOL2008]],2)),Pääluokka!$G$2:$G$100,0))</f>
        <v>#N/A</v>
      </c>
      <c r="K901" s="126" t="e">
        <f>INDEX(Pääluokka!$I$2:$I$100,MATCH(VALUE(LEFT(Taulukko1[[#This Row],[TOL2008]],2)),Pääluokka!$G$2:$G$100,0))</f>
        <v>#N/A</v>
      </c>
      <c r="L901" s="41" t="str">
        <f t="shared" si="140"/>
        <v>NA</v>
      </c>
      <c r="M901" s="43">
        <f t="shared" si="141"/>
        <v>39902</v>
      </c>
      <c r="N901" s="43">
        <f t="shared" si="142"/>
        <v>39953</v>
      </c>
      <c r="O901" s="43">
        <f t="shared" si="143"/>
        <v>39873</v>
      </c>
      <c r="P901" s="43">
        <f t="shared" si="144"/>
        <v>39934</v>
      </c>
      <c r="Q901" s="41">
        <f t="shared" si="145"/>
        <v>2009</v>
      </c>
      <c r="R901" s="41">
        <f t="shared" si="146"/>
        <v>2009</v>
      </c>
      <c r="S901" s="43" t="str">
        <f>YEAR(Taulukko1[[#This Row],[Alku KK]])&amp;"Q"&amp;ROUNDDOWN((MONTH(Taulukko1[[#This Row],[Alku KK]])-1)/3+1,0)</f>
        <v>2009Q1</v>
      </c>
      <c r="T901" s="43" t="str">
        <f>YEAR(Taulukko1[[#This Row],[Loppu KK]])&amp;"Q"&amp;ROUNDDOWN((MONTH(Taulukko1[[#This Row],[Loppu KK]])-1)/3+1,0)</f>
        <v>2009Q2</v>
      </c>
      <c r="U901" s="66">
        <f>IF(COUNT(Taulukko1[[#This Row],[Neuvottelujen alaiset ]])=1,Taulukko1[[#This Row],[Neuvottelujen alaiset ]],Taulukko1[[#This Row],[Vähennystarve]])</f>
        <v>200</v>
      </c>
      <c r="V901" s="44">
        <f t="shared" si="147"/>
        <v>1</v>
      </c>
      <c r="W901" s="44" t="str">
        <f t="shared" si="148"/>
        <v>NA</v>
      </c>
      <c r="X901" s="44" t="str">
        <f t="shared" si="149"/>
        <v>NA</v>
      </c>
      <c r="Y901" s="90" t="b">
        <f>AND(MONTH(Taulukko1[[#This Row],[Alku PVM]] )=6,DAY(Taulukko1[[#This Row],[Alku PVM]] )&gt;19)</f>
        <v>0</v>
      </c>
      <c r="Z901" s="90" t="b">
        <f>AND(MONTH(Taulukko1[[#This Row],[Loppu PVM]] )=6,DAY(Taulukko1[[#This Row],[Loppu PVM]] )&gt;19)</f>
        <v>0</v>
      </c>
      <c r="AA901" s="90" t="b">
        <f>OR(MONTH(Taulukko1[[#This Row],[Alku PVM]] )&lt;=5,AND(MONTH(Taulukko1[[#This Row],[Alku PVM]] )=6,DAY(Taulukko1[[#This Row],[Alku PVM]] )&lt;20))</f>
        <v>1</v>
      </c>
      <c r="AB901" s="90" t="b">
        <f>OR(MONTH(Taulukko1[[#This Row],[Loppu PVM]])&lt;=5,AND(MONTH(Taulukko1[[#This Row],[Loppu PVM]] )=6,DAY(Taulukko1[[#This Row],[Loppu PVM]])&lt;20))</f>
        <v>1</v>
      </c>
      <c r="AC901" s="90" t="b">
        <f>OR(MONTH(Taulukko1[[#This Row],[Alku PVM]] )&lt;=3,AND(MONTH(Taulukko1[[#This Row],[Alku PVM]] )=3))</f>
        <v>1</v>
      </c>
      <c r="AD901" s="90" t="b">
        <f>OR(MONTH(Taulukko1[[#This Row],[Loppu PVM]] )&lt;=3,AND(MONTH(Taulukko1[[#This Row],[Loppu PVM]] )=3))</f>
        <v>0</v>
      </c>
      <c r="AE901" s="90" t="b">
        <f>OR(MONTH(Taulukko1[[#This Row],[Alku PVM]] )&lt;=9,AND(MONTH(Taulukko1[[#This Row],[Alku PVM]] )=9))</f>
        <v>1</v>
      </c>
      <c r="AF901" s="90" t="b">
        <f>OR(MONTH(Taulukko1[[#This Row],[Loppu PVM]])&lt;=9,AND(MONTH(Taulukko1[[#This Row],[Loppu PVM]] )=9))</f>
        <v>1</v>
      </c>
      <c r="AG901" s="90" t="b">
        <f>OR(MONTH(Taulukko1[[#This Row],[Alku PVM]] )&lt;=6,AND(MONTH(Taulukko1[[#This Row],[Alku PVM]] )=6))</f>
        <v>1</v>
      </c>
      <c r="AH901" s="90" t="b">
        <f>OR(MONTH(Taulukko1[[#This Row],[Loppu PVM]])&lt;=6,AND(MONTH(Taulukko1[[#This Row],[Loppu PVM]] )=6))</f>
        <v>1</v>
      </c>
    </row>
    <row r="902" spans="1:34" ht="12.75" customHeight="1">
      <c r="A902" t="s">
        <v>2915</v>
      </c>
      <c r="B902" s="23">
        <v>39903</v>
      </c>
      <c r="C902" t="s">
        <v>2914</v>
      </c>
      <c r="E902" s="62">
        <v>17</v>
      </c>
      <c r="F902" s="4">
        <v>39976</v>
      </c>
      <c r="G902" s="5">
        <v>11</v>
      </c>
      <c r="H902" s="22">
        <v>31</v>
      </c>
      <c r="I902" s="126" t="e">
        <f>INDEX('TOL2008'!B:B,MATCH(A902,'TOL2008'!A:A,0))</f>
        <v>#N/A</v>
      </c>
      <c r="J902" s="126" t="e">
        <f>INDEX(Pääluokka!$H$2:$H$100,MATCH(VALUE(LEFT(Taulukko1[[#This Row],[TOL2008]],2)),Pääluokka!$G$2:$G$100,0))</f>
        <v>#N/A</v>
      </c>
      <c r="K902" s="126" t="e">
        <f>INDEX(Pääluokka!$I$2:$I$100,MATCH(VALUE(LEFT(Taulukko1[[#This Row],[TOL2008]],2)),Pääluokka!$G$2:$G$100,0))</f>
        <v>#N/A</v>
      </c>
      <c r="L902" s="41">
        <f t="shared" si="140"/>
        <v>73</v>
      </c>
      <c r="M902" s="43">
        <f t="shared" si="141"/>
        <v>39903</v>
      </c>
      <c r="N902" s="43">
        <f t="shared" si="142"/>
        <v>39976</v>
      </c>
      <c r="O902" s="43">
        <f t="shared" si="143"/>
        <v>39873</v>
      </c>
      <c r="P902" s="43">
        <f t="shared" si="144"/>
        <v>39965</v>
      </c>
      <c r="Q902" s="41">
        <f t="shared" si="145"/>
        <v>2009</v>
      </c>
      <c r="R902" s="41">
        <f t="shared" si="146"/>
        <v>2009</v>
      </c>
      <c r="S902" s="43" t="str">
        <f>YEAR(Taulukko1[[#This Row],[Alku KK]])&amp;"Q"&amp;ROUNDDOWN((MONTH(Taulukko1[[#This Row],[Alku KK]])-1)/3+1,0)</f>
        <v>2009Q1</v>
      </c>
      <c r="T902" s="43" t="str">
        <f>YEAR(Taulukko1[[#This Row],[Loppu KK]])&amp;"Q"&amp;ROUNDDOWN((MONTH(Taulukko1[[#This Row],[Loppu KK]])-1)/3+1,0)</f>
        <v>2009Q2</v>
      </c>
      <c r="U902" s="66">
        <f>IF(COUNT(Taulukko1[[#This Row],[Neuvottelujen alaiset ]])=1,Taulukko1[[#This Row],[Neuvottelujen alaiset ]],Taulukko1[[#This Row],[Vähennystarve]])</f>
        <v>31</v>
      </c>
      <c r="V902" s="44">
        <f t="shared" si="147"/>
        <v>0.54838709677419351</v>
      </c>
      <c r="W902" s="44">
        <f t="shared" si="148"/>
        <v>0.35483870967741937</v>
      </c>
      <c r="X902" s="44">
        <f t="shared" si="149"/>
        <v>0.6470588235294118</v>
      </c>
      <c r="Y902" s="90" t="b">
        <f>AND(MONTH(Taulukko1[[#This Row],[Alku PVM]] )=6,DAY(Taulukko1[[#This Row],[Alku PVM]] )&gt;19)</f>
        <v>0</v>
      </c>
      <c r="Z902" s="90" t="b">
        <f>AND(MONTH(Taulukko1[[#This Row],[Loppu PVM]] )=6,DAY(Taulukko1[[#This Row],[Loppu PVM]] )&gt;19)</f>
        <v>0</v>
      </c>
      <c r="AA902" s="90" t="b">
        <f>OR(MONTH(Taulukko1[[#This Row],[Alku PVM]] )&lt;=5,AND(MONTH(Taulukko1[[#This Row],[Alku PVM]] )=6,DAY(Taulukko1[[#This Row],[Alku PVM]] )&lt;20))</f>
        <v>1</v>
      </c>
      <c r="AB902" s="90" t="b">
        <f>OR(MONTH(Taulukko1[[#This Row],[Loppu PVM]])&lt;=5,AND(MONTH(Taulukko1[[#This Row],[Loppu PVM]] )=6,DAY(Taulukko1[[#This Row],[Loppu PVM]])&lt;20))</f>
        <v>1</v>
      </c>
      <c r="AC902" s="90" t="b">
        <f>OR(MONTH(Taulukko1[[#This Row],[Alku PVM]] )&lt;=3,AND(MONTH(Taulukko1[[#This Row],[Alku PVM]] )=3))</f>
        <v>1</v>
      </c>
      <c r="AD902" s="90" t="b">
        <f>OR(MONTH(Taulukko1[[#This Row],[Loppu PVM]] )&lt;=3,AND(MONTH(Taulukko1[[#This Row],[Loppu PVM]] )=3))</f>
        <v>0</v>
      </c>
      <c r="AE902" s="90" t="b">
        <f>OR(MONTH(Taulukko1[[#This Row],[Alku PVM]] )&lt;=9,AND(MONTH(Taulukko1[[#This Row],[Alku PVM]] )=9))</f>
        <v>1</v>
      </c>
      <c r="AF902" s="90" t="b">
        <f>OR(MONTH(Taulukko1[[#This Row],[Loppu PVM]])&lt;=9,AND(MONTH(Taulukko1[[#This Row],[Loppu PVM]] )=9))</f>
        <v>1</v>
      </c>
      <c r="AG902" s="90" t="b">
        <f>OR(MONTH(Taulukko1[[#This Row],[Alku PVM]] )&lt;=6,AND(MONTH(Taulukko1[[#This Row],[Alku PVM]] )=6))</f>
        <v>1</v>
      </c>
      <c r="AH902" s="90" t="b">
        <f>OR(MONTH(Taulukko1[[#This Row],[Loppu PVM]])&lt;=6,AND(MONTH(Taulukko1[[#This Row],[Loppu PVM]] )=6))</f>
        <v>1</v>
      </c>
    </row>
    <row r="903" spans="1:34" ht="12.75" customHeight="1">
      <c r="A903" t="s">
        <v>2006</v>
      </c>
      <c r="B903" s="23">
        <v>39903</v>
      </c>
      <c r="C903" t="s">
        <v>2705</v>
      </c>
      <c r="F903" s="4">
        <v>39976</v>
      </c>
      <c r="G903" s="5">
        <v>190</v>
      </c>
      <c r="H903" s="22">
        <v>253</v>
      </c>
      <c r="I903" s="126" t="e">
        <f>INDEX('TOL2008'!B:B,MATCH(A903,'TOL2008'!A:A,0))</f>
        <v>#N/A</v>
      </c>
      <c r="J903" s="126" t="e">
        <f>INDEX(Pääluokka!$H$2:$H$100,MATCH(VALUE(LEFT(Taulukko1[[#This Row],[TOL2008]],2)),Pääluokka!$G$2:$G$100,0))</f>
        <v>#N/A</v>
      </c>
      <c r="K903" s="126" t="e">
        <f>INDEX(Pääluokka!$I$2:$I$100,MATCH(VALUE(LEFT(Taulukko1[[#This Row],[TOL2008]],2)),Pääluokka!$G$2:$G$100,0))</f>
        <v>#N/A</v>
      </c>
      <c r="L903" s="41">
        <f t="shared" si="140"/>
        <v>73</v>
      </c>
      <c r="M903" s="43">
        <f t="shared" si="141"/>
        <v>39903</v>
      </c>
      <c r="N903" s="43">
        <f t="shared" si="142"/>
        <v>39976</v>
      </c>
      <c r="O903" s="43">
        <f t="shared" si="143"/>
        <v>39873</v>
      </c>
      <c r="P903" s="43">
        <f t="shared" si="144"/>
        <v>39965</v>
      </c>
      <c r="Q903" s="41">
        <f t="shared" si="145"/>
        <v>2009</v>
      </c>
      <c r="R903" s="41">
        <f t="shared" si="146"/>
        <v>2009</v>
      </c>
      <c r="S903" s="43" t="str">
        <f>YEAR(Taulukko1[[#This Row],[Alku KK]])&amp;"Q"&amp;ROUNDDOWN((MONTH(Taulukko1[[#This Row],[Alku KK]])-1)/3+1,0)</f>
        <v>2009Q1</v>
      </c>
      <c r="T903" s="43" t="str">
        <f>YEAR(Taulukko1[[#This Row],[Loppu KK]])&amp;"Q"&amp;ROUNDDOWN((MONTH(Taulukko1[[#This Row],[Loppu KK]])-1)/3+1,0)</f>
        <v>2009Q2</v>
      </c>
      <c r="U903" s="66">
        <f>IF(COUNT(Taulukko1[[#This Row],[Neuvottelujen alaiset ]])=1,Taulukko1[[#This Row],[Neuvottelujen alaiset ]],Taulukko1[[#This Row],[Vähennystarve]])</f>
        <v>253</v>
      </c>
      <c r="V903" s="44" t="str">
        <f t="shared" si="147"/>
        <v>NA</v>
      </c>
      <c r="W903" s="44">
        <f t="shared" si="148"/>
        <v>0.75098814229249011</v>
      </c>
      <c r="X903" s="44" t="str">
        <f t="shared" si="149"/>
        <v>NA</v>
      </c>
      <c r="Y903" s="90" t="b">
        <f>AND(MONTH(Taulukko1[[#This Row],[Alku PVM]] )=6,DAY(Taulukko1[[#This Row],[Alku PVM]] )&gt;19)</f>
        <v>0</v>
      </c>
      <c r="Z903" s="90" t="b">
        <f>AND(MONTH(Taulukko1[[#This Row],[Loppu PVM]] )=6,DAY(Taulukko1[[#This Row],[Loppu PVM]] )&gt;19)</f>
        <v>0</v>
      </c>
      <c r="AA903" s="90" t="b">
        <f>OR(MONTH(Taulukko1[[#This Row],[Alku PVM]] )&lt;=5,AND(MONTH(Taulukko1[[#This Row],[Alku PVM]] )=6,DAY(Taulukko1[[#This Row],[Alku PVM]] )&lt;20))</f>
        <v>1</v>
      </c>
      <c r="AB903" s="90" t="b">
        <f>OR(MONTH(Taulukko1[[#This Row],[Loppu PVM]])&lt;=5,AND(MONTH(Taulukko1[[#This Row],[Loppu PVM]] )=6,DAY(Taulukko1[[#This Row],[Loppu PVM]])&lt;20))</f>
        <v>1</v>
      </c>
      <c r="AC903" s="90" t="b">
        <f>OR(MONTH(Taulukko1[[#This Row],[Alku PVM]] )&lt;=3,AND(MONTH(Taulukko1[[#This Row],[Alku PVM]] )=3))</f>
        <v>1</v>
      </c>
      <c r="AD903" s="90" t="b">
        <f>OR(MONTH(Taulukko1[[#This Row],[Loppu PVM]] )&lt;=3,AND(MONTH(Taulukko1[[#This Row],[Loppu PVM]] )=3))</f>
        <v>0</v>
      </c>
      <c r="AE903" s="90" t="b">
        <f>OR(MONTH(Taulukko1[[#This Row],[Alku PVM]] )&lt;=9,AND(MONTH(Taulukko1[[#This Row],[Alku PVM]] )=9))</f>
        <v>1</v>
      </c>
      <c r="AF903" s="90" t="b">
        <f>OR(MONTH(Taulukko1[[#This Row],[Loppu PVM]])&lt;=9,AND(MONTH(Taulukko1[[#This Row],[Loppu PVM]] )=9))</f>
        <v>1</v>
      </c>
      <c r="AG903" s="90" t="b">
        <f>OR(MONTH(Taulukko1[[#This Row],[Alku PVM]] )&lt;=6,AND(MONTH(Taulukko1[[#This Row],[Alku PVM]] )=6))</f>
        <v>1</v>
      </c>
      <c r="AH903" s="90" t="b">
        <f>OR(MONTH(Taulukko1[[#This Row],[Loppu PVM]])&lt;=6,AND(MONTH(Taulukko1[[#This Row],[Loppu PVM]] )=6))</f>
        <v>1</v>
      </c>
    </row>
    <row r="904" spans="1:34" ht="12.75" customHeight="1">
      <c r="A904" t="s">
        <v>142</v>
      </c>
      <c r="B904" s="23">
        <v>39903</v>
      </c>
      <c r="C904" t="s">
        <v>2350</v>
      </c>
      <c r="E904" s="62">
        <v>230</v>
      </c>
      <c r="F904" s="4">
        <v>39967</v>
      </c>
      <c r="G904" s="5">
        <v>25</v>
      </c>
      <c r="H904" s="22">
        <v>1500</v>
      </c>
      <c r="I904" s="126">
        <f>INDEX('TOL2008'!B:B,MATCH(A904,'TOL2008'!A:A,0))</f>
        <v>46901</v>
      </c>
      <c r="J904" s="126" t="str">
        <f>INDEX(Pääluokka!$H$2:$H$100,MATCH(VALUE(LEFT(Taulukko1[[#This Row],[TOL2008]],2)),Pääluokka!$G$2:$G$100,0))</f>
        <v>Tukku- ja vähittäiskauppa; moottoriajoneuvojen ja moottoripyörien korjaus</v>
      </c>
      <c r="K904" s="126" t="str">
        <f>INDEX(Pääluokka!$I$2:$I$100,MATCH(VALUE(LEFT(Taulukko1[[#This Row],[TOL2008]],2)),Pääluokka!$G$2:$G$100,0))</f>
        <v>Palvelualat (G-N, R, S)</v>
      </c>
      <c r="L904" s="41">
        <f t="shared" si="140"/>
        <v>64</v>
      </c>
      <c r="M904" s="43">
        <f t="shared" si="141"/>
        <v>39903</v>
      </c>
      <c r="N904" s="43">
        <f t="shared" si="142"/>
        <v>39967</v>
      </c>
      <c r="O904" s="43">
        <f t="shared" si="143"/>
        <v>39873</v>
      </c>
      <c r="P904" s="43">
        <f t="shared" si="144"/>
        <v>39965</v>
      </c>
      <c r="Q904" s="41">
        <f t="shared" si="145"/>
        <v>2009</v>
      </c>
      <c r="R904" s="41">
        <f t="shared" si="146"/>
        <v>2009</v>
      </c>
      <c r="S904" s="43" t="str">
        <f>YEAR(Taulukko1[[#This Row],[Alku KK]])&amp;"Q"&amp;ROUNDDOWN((MONTH(Taulukko1[[#This Row],[Alku KK]])-1)/3+1,0)</f>
        <v>2009Q1</v>
      </c>
      <c r="T904" s="43" t="str">
        <f>YEAR(Taulukko1[[#This Row],[Loppu KK]])&amp;"Q"&amp;ROUNDDOWN((MONTH(Taulukko1[[#This Row],[Loppu KK]])-1)/3+1,0)</f>
        <v>2009Q2</v>
      </c>
      <c r="U904" s="66">
        <f>IF(COUNT(Taulukko1[[#This Row],[Neuvottelujen alaiset ]])=1,Taulukko1[[#This Row],[Neuvottelujen alaiset ]],Taulukko1[[#This Row],[Vähennystarve]])</f>
        <v>1500</v>
      </c>
      <c r="V904" s="44">
        <f t="shared" si="147"/>
        <v>0.15333333333333332</v>
      </c>
      <c r="W904" s="44">
        <f t="shared" si="148"/>
        <v>1.6666666666666666E-2</v>
      </c>
      <c r="X904" s="44">
        <f t="shared" si="149"/>
        <v>0.10869565217391304</v>
      </c>
      <c r="Y904" s="90" t="b">
        <f>AND(MONTH(Taulukko1[[#This Row],[Alku PVM]] )=6,DAY(Taulukko1[[#This Row],[Alku PVM]] )&gt;19)</f>
        <v>0</v>
      </c>
      <c r="Z904" s="90" t="b">
        <f>AND(MONTH(Taulukko1[[#This Row],[Loppu PVM]] )=6,DAY(Taulukko1[[#This Row],[Loppu PVM]] )&gt;19)</f>
        <v>0</v>
      </c>
      <c r="AA904" s="90" t="b">
        <f>OR(MONTH(Taulukko1[[#This Row],[Alku PVM]] )&lt;=5,AND(MONTH(Taulukko1[[#This Row],[Alku PVM]] )=6,DAY(Taulukko1[[#This Row],[Alku PVM]] )&lt;20))</f>
        <v>1</v>
      </c>
      <c r="AB904" s="90" t="b">
        <f>OR(MONTH(Taulukko1[[#This Row],[Loppu PVM]])&lt;=5,AND(MONTH(Taulukko1[[#This Row],[Loppu PVM]] )=6,DAY(Taulukko1[[#This Row],[Loppu PVM]])&lt;20))</f>
        <v>1</v>
      </c>
      <c r="AC904" s="90" t="b">
        <f>OR(MONTH(Taulukko1[[#This Row],[Alku PVM]] )&lt;=3,AND(MONTH(Taulukko1[[#This Row],[Alku PVM]] )=3))</f>
        <v>1</v>
      </c>
      <c r="AD904" s="90" t="b">
        <f>OR(MONTH(Taulukko1[[#This Row],[Loppu PVM]] )&lt;=3,AND(MONTH(Taulukko1[[#This Row],[Loppu PVM]] )=3))</f>
        <v>0</v>
      </c>
      <c r="AE904" s="90" t="b">
        <f>OR(MONTH(Taulukko1[[#This Row],[Alku PVM]] )&lt;=9,AND(MONTH(Taulukko1[[#This Row],[Alku PVM]] )=9))</f>
        <v>1</v>
      </c>
      <c r="AF904" s="90" t="b">
        <f>OR(MONTH(Taulukko1[[#This Row],[Loppu PVM]])&lt;=9,AND(MONTH(Taulukko1[[#This Row],[Loppu PVM]] )=9))</f>
        <v>1</v>
      </c>
      <c r="AG904" s="90" t="b">
        <f>OR(MONTH(Taulukko1[[#This Row],[Alku PVM]] )&lt;=6,AND(MONTH(Taulukko1[[#This Row],[Alku PVM]] )=6))</f>
        <v>1</v>
      </c>
      <c r="AH904" s="90" t="b">
        <f>OR(MONTH(Taulukko1[[#This Row],[Loppu PVM]])&lt;=6,AND(MONTH(Taulukko1[[#This Row],[Loppu PVM]] )=6))</f>
        <v>1</v>
      </c>
    </row>
    <row r="905" spans="1:34" ht="12.75" customHeight="1">
      <c r="A905" t="s">
        <v>3104</v>
      </c>
      <c r="B905" s="23">
        <v>39904</v>
      </c>
      <c r="C905" t="s">
        <v>3103</v>
      </c>
      <c r="F905" s="4">
        <v>39979</v>
      </c>
      <c r="G905" s="5">
        <v>11</v>
      </c>
      <c r="H905" s="18">
        <v>11</v>
      </c>
      <c r="I905" s="126">
        <f>INDEX('TOL2008'!B:B,MATCH(A905,'TOL2008'!A:A,0))</f>
        <v>10710</v>
      </c>
      <c r="J905" s="126" t="str">
        <f>INDEX(Pääluokka!$H$2:$H$100,MATCH(VALUE(LEFT(Taulukko1[[#This Row],[TOL2008]],2)),Pääluokka!$G$2:$G$100,0))</f>
        <v>Teollisuus</v>
      </c>
      <c r="K905" s="126" t="str">
        <f>INDEX(Pääluokka!$I$2:$I$100,MATCH(VALUE(LEFT(Taulukko1[[#This Row],[TOL2008]],2)),Pääluokka!$G$2:$G$100,0))</f>
        <v>Teollisuus (C-E)</v>
      </c>
      <c r="L905" s="41">
        <f t="shared" si="140"/>
        <v>75</v>
      </c>
      <c r="M905" s="43">
        <f t="shared" si="141"/>
        <v>39904</v>
      </c>
      <c r="N905" s="43">
        <f t="shared" si="142"/>
        <v>39979</v>
      </c>
      <c r="O905" s="43">
        <f t="shared" si="143"/>
        <v>39904</v>
      </c>
      <c r="P905" s="43">
        <f t="shared" si="144"/>
        <v>39965</v>
      </c>
      <c r="Q905" s="41">
        <f t="shared" si="145"/>
        <v>2009</v>
      </c>
      <c r="R905" s="41">
        <f t="shared" si="146"/>
        <v>2009</v>
      </c>
      <c r="S905" s="43" t="str">
        <f>YEAR(Taulukko1[[#This Row],[Alku KK]])&amp;"Q"&amp;ROUNDDOWN((MONTH(Taulukko1[[#This Row],[Alku KK]])-1)/3+1,0)</f>
        <v>2009Q2</v>
      </c>
      <c r="T905" s="43" t="str">
        <f>YEAR(Taulukko1[[#This Row],[Loppu KK]])&amp;"Q"&amp;ROUNDDOWN((MONTH(Taulukko1[[#This Row],[Loppu KK]])-1)/3+1,0)</f>
        <v>2009Q2</v>
      </c>
      <c r="U905" s="66">
        <f>IF(COUNT(Taulukko1[[#This Row],[Neuvottelujen alaiset ]])=1,Taulukko1[[#This Row],[Neuvottelujen alaiset ]],Taulukko1[[#This Row],[Vähennystarve]])</f>
        <v>11</v>
      </c>
      <c r="V905" s="44" t="str">
        <f t="shared" si="147"/>
        <v>NA</v>
      </c>
      <c r="W905" s="44">
        <f t="shared" si="148"/>
        <v>1</v>
      </c>
      <c r="X905" s="44" t="str">
        <f t="shared" si="149"/>
        <v>NA</v>
      </c>
      <c r="Y905" s="90" t="b">
        <f>AND(MONTH(Taulukko1[[#This Row],[Alku PVM]] )=6,DAY(Taulukko1[[#This Row],[Alku PVM]] )&gt;19)</f>
        <v>0</v>
      </c>
      <c r="Z905" s="90" t="b">
        <f>AND(MONTH(Taulukko1[[#This Row],[Loppu PVM]] )=6,DAY(Taulukko1[[#This Row],[Loppu PVM]] )&gt;19)</f>
        <v>0</v>
      </c>
      <c r="AA905" s="90" t="b">
        <f>OR(MONTH(Taulukko1[[#This Row],[Alku PVM]] )&lt;=5,AND(MONTH(Taulukko1[[#This Row],[Alku PVM]] )=6,DAY(Taulukko1[[#This Row],[Alku PVM]] )&lt;20))</f>
        <v>1</v>
      </c>
      <c r="AB905" s="90" t="b">
        <f>OR(MONTH(Taulukko1[[#This Row],[Loppu PVM]])&lt;=5,AND(MONTH(Taulukko1[[#This Row],[Loppu PVM]] )=6,DAY(Taulukko1[[#This Row],[Loppu PVM]])&lt;20))</f>
        <v>1</v>
      </c>
      <c r="AC905" s="90" t="b">
        <f>OR(MONTH(Taulukko1[[#This Row],[Alku PVM]] )&lt;=3,AND(MONTH(Taulukko1[[#This Row],[Alku PVM]] )=3))</f>
        <v>0</v>
      </c>
      <c r="AD905" s="90" t="b">
        <f>OR(MONTH(Taulukko1[[#This Row],[Loppu PVM]] )&lt;=3,AND(MONTH(Taulukko1[[#This Row],[Loppu PVM]] )=3))</f>
        <v>0</v>
      </c>
      <c r="AE905" s="90" t="b">
        <f>OR(MONTH(Taulukko1[[#This Row],[Alku PVM]] )&lt;=9,AND(MONTH(Taulukko1[[#This Row],[Alku PVM]] )=9))</f>
        <v>1</v>
      </c>
      <c r="AF905" s="90" t="b">
        <f>OR(MONTH(Taulukko1[[#This Row],[Loppu PVM]])&lt;=9,AND(MONTH(Taulukko1[[#This Row],[Loppu PVM]] )=9))</f>
        <v>1</v>
      </c>
      <c r="AG905" s="90" t="b">
        <f>OR(MONTH(Taulukko1[[#This Row],[Alku PVM]] )&lt;=6,AND(MONTH(Taulukko1[[#This Row],[Alku PVM]] )=6))</f>
        <v>1</v>
      </c>
      <c r="AH905" s="90" t="b">
        <f>OR(MONTH(Taulukko1[[#This Row],[Loppu PVM]])&lt;=6,AND(MONTH(Taulukko1[[#This Row],[Loppu PVM]] )=6))</f>
        <v>1</v>
      </c>
    </row>
    <row r="906" spans="1:34" ht="12.75" customHeight="1">
      <c r="A906" t="s">
        <v>3056</v>
      </c>
      <c r="B906" s="23">
        <v>39904</v>
      </c>
      <c r="C906" t="s">
        <v>3057</v>
      </c>
      <c r="F906" s="4">
        <v>39948</v>
      </c>
      <c r="G906" s="5">
        <v>0</v>
      </c>
      <c r="H906" s="22">
        <v>120</v>
      </c>
      <c r="I906" s="126" t="e">
        <f>INDEX('TOL2008'!B:B,MATCH(A906,'TOL2008'!A:A,0))</f>
        <v>#N/A</v>
      </c>
      <c r="J906" s="126" t="e">
        <f>INDEX(Pääluokka!$H$2:$H$100,MATCH(VALUE(LEFT(Taulukko1[[#This Row],[TOL2008]],2)),Pääluokka!$G$2:$G$100,0))</f>
        <v>#N/A</v>
      </c>
      <c r="K906" s="126" t="e">
        <f>INDEX(Pääluokka!$I$2:$I$100,MATCH(VALUE(LEFT(Taulukko1[[#This Row],[TOL2008]],2)),Pääluokka!$G$2:$G$100,0))</f>
        <v>#N/A</v>
      </c>
      <c r="L906" s="41">
        <f t="shared" si="140"/>
        <v>44</v>
      </c>
      <c r="M906" s="43">
        <f t="shared" si="141"/>
        <v>39904</v>
      </c>
      <c r="N906" s="43">
        <f t="shared" si="142"/>
        <v>39948</v>
      </c>
      <c r="O906" s="43">
        <f t="shared" si="143"/>
        <v>39904</v>
      </c>
      <c r="P906" s="43">
        <f t="shared" si="144"/>
        <v>39934</v>
      </c>
      <c r="Q906" s="41">
        <f t="shared" si="145"/>
        <v>2009</v>
      </c>
      <c r="R906" s="41">
        <f t="shared" si="146"/>
        <v>2009</v>
      </c>
      <c r="S906" s="43" t="str">
        <f>YEAR(Taulukko1[[#This Row],[Alku KK]])&amp;"Q"&amp;ROUNDDOWN((MONTH(Taulukko1[[#This Row],[Alku KK]])-1)/3+1,0)</f>
        <v>2009Q2</v>
      </c>
      <c r="T906" s="43" t="str">
        <f>YEAR(Taulukko1[[#This Row],[Loppu KK]])&amp;"Q"&amp;ROUNDDOWN((MONTH(Taulukko1[[#This Row],[Loppu KK]])-1)/3+1,0)</f>
        <v>2009Q2</v>
      </c>
      <c r="U906" s="66">
        <f>IF(COUNT(Taulukko1[[#This Row],[Neuvottelujen alaiset ]])=1,Taulukko1[[#This Row],[Neuvottelujen alaiset ]],Taulukko1[[#This Row],[Vähennystarve]])</f>
        <v>120</v>
      </c>
      <c r="V906" s="44" t="str">
        <f t="shared" si="147"/>
        <v>NA</v>
      </c>
      <c r="W906" s="44">
        <f t="shared" si="148"/>
        <v>0</v>
      </c>
      <c r="X906" s="44" t="str">
        <f t="shared" si="149"/>
        <v>NA</v>
      </c>
      <c r="Y906" s="90" t="b">
        <f>AND(MONTH(Taulukko1[[#This Row],[Alku PVM]] )=6,DAY(Taulukko1[[#This Row],[Alku PVM]] )&gt;19)</f>
        <v>0</v>
      </c>
      <c r="Z906" s="90" t="b">
        <f>AND(MONTH(Taulukko1[[#This Row],[Loppu PVM]] )=6,DAY(Taulukko1[[#This Row],[Loppu PVM]] )&gt;19)</f>
        <v>0</v>
      </c>
      <c r="AA906" s="90" t="b">
        <f>OR(MONTH(Taulukko1[[#This Row],[Alku PVM]] )&lt;=5,AND(MONTH(Taulukko1[[#This Row],[Alku PVM]] )=6,DAY(Taulukko1[[#This Row],[Alku PVM]] )&lt;20))</f>
        <v>1</v>
      </c>
      <c r="AB906" s="90" t="b">
        <f>OR(MONTH(Taulukko1[[#This Row],[Loppu PVM]])&lt;=5,AND(MONTH(Taulukko1[[#This Row],[Loppu PVM]] )=6,DAY(Taulukko1[[#This Row],[Loppu PVM]])&lt;20))</f>
        <v>1</v>
      </c>
      <c r="AC906" s="90" t="b">
        <f>OR(MONTH(Taulukko1[[#This Row],[Alku PVM]] )&lt;=3,AND(MONTH(Taulukko1[[#This Row],[Alku PVM]] )=3))</f>
        <v>0</v>
      </c>
      <c r="AD906" s="90" t="b">
        <f>OR(MONTH(Taulukko1[[#This Row],[Loppu PVM]] )&lt;=3,AND(MONTH(Taulukko1[[#This Row],[Loppu PVM]] )=3))</f>
        <v>0</v>
      </c>
      <c r="AE906" s="90" t="b">
        <f>OR(MONTH(Taulukko1[[#This Row],[Alku PVM]] )&lt;=9,AND(MONTH(Taulukko1[[#This Row],[Alku PVM]] )=9))</f>
        <v>1</v>
      </c>
      <c r="AF906" s="90" t="b">
        <f>OR(MONTH(Taulukko1[[#This Row],[Loppu PVM]])&lt;=9,AND(MONTH(Taulukko1[[#This Row],[Loppu PVM]] )=9))</f>
        <v>1</v>
      </c>
      <c r="AG906" s="90" t="b">
        <f>OR(MONTH(Taulukko1[[#This Row],[Alku PVM]] )&lt;=6,AND(MONTH(Taulukko1[[#This Row],[Alku PVM]] )=6))</f>
        <v>1</v>
      </c>
      <c r="AH906" s="90" t="b">
        <f>OR(MONTH(Taulukko1[[#This Row],[Loppu PVM]])&lt;=6,AND(MONTH(Taulukko1[[#This Row],[Loppu PVM]] )=6))</f>
        <v>1</v>
      </c>
    </row>
    <row r="907" spans="1:34" ht="12.75" customHeight="1">
      <c r="A907" t="s">
        <v>2981</v>
      </c>
      <c r="B907" s="23">
        <v>39904</v>
      </c>
      <c r="C907" t="s">
        <v>2980</v>
      </c>
      <c r="F907" s="4">
        <v>39948</v>
      </c>
      <c r="G907" s="5">
        <v>55</v>
      </c>
      <c r="H907" s="16">
        <v>55</v>
      </c>
      <c r="I907" s="126" t="e">
        <f>INDEX('TOL2008'!B:B,MATCH(A907,'TOL2008'!A:A,0))</f>
        <v>#N/A</v>
      </c>
      <c r="J907" s="126" t="e">
        <f>INDEX(Pääluokka!$H$2:$H$100,MATCH(VALUE(LEFT(Taulukko1[[#This Row],[TOL2008]],2)),Pääluokka!$G$2:$G$100,0))</f>
        <v>#N/A</v>
      </c>
      <c r="K907" s="126" t="e">
        <f>INDEX(Pääluokka!$I$2:$I$100,MATCH(VALUE(LEFT(Taulukko1[[#This Row],[TOL2008]],2)),Pääluokka!$G$2:$G$100,0))</f>
        <v>#N/A</v>
      </c>
      <c r="L907" s="41">
        <f t="shared" si="140"/>
        <v>44</v>
      </c>
      <c r="M907" s="43">
        <f t="shared" si="141"/>
        <v>39904</v>
      </c>
      <c r="N907" s="43">
        <f t="shared" si="142"/>
        <v>39948</v>
      </c>
      <c r="O907" s="43">
        <f t="shared" si="143"/>
        <v>39904</v>
      </c>
      <c r="P907" s="43">
        <f t="shared" si="144"/>
        <v>39934</v>
      </c>
      <c r="Q907" s="41">
        <f t="shared" si="145"/>
        <v>2009</v>
      </c>
      <c r="R907" s="41">
        <f t="shared" si="146"/>
        <v>2009</v>
      </c>
      <c r="S907" s="43" t="str">
        <f>YEAR(Taulukko1[[#This Row],[Alku KK]])&amp;"Q"&amp;ROUNDDOWN((MONTH(Taulukko1[[#This Row],[Alku KK]])-1)/3+1,0)</f>
        <v>2009Q2</v>
      </c>
      <c r="T907" s="43" t="str">
        <f>YEAR(Taulukko1[[#This Row],[Loppu KK]])&amp;"Q"&amp;ROUNDDOWN((MONTH(Taulukko1[[#This Row],[Loppu KK]])-1)/3+1,0)</f>
        <v>2009Q2</v>
      </c>
      <c r="U907" s="66">
        <f>IF(COUNT(Taulukko1[[#This Row],[Neuvottelujen alaiset ]])=1,Taulukko1[[#This Row],[Neuvottelujen alaiset ]],Taulukko1[[#This Row],[Vähennystarve]])</f>
        <v>55</v>
      </c>
      <c r="V907" s="44" t="str">
        <f t="shared" si="147"/>
        <v>NA</v>
      </c>
      <c r="W907" s="44">
        <f t="shared" si="148"/>
        <v>1</v>
      </c>
      <c r="X907" s="44" t="str">
        <f t="shared" si="149"/>
        <v>NA</v>
      </c>
      <c r="Y907" s="90" t="b">
        <f>AND(MONTH(Taulukko1[[#This Row],[Alku PVM]] )=6,DAY(Taulukko1[[#This Row],[Alku PVM]] )&gt;19)</f>
        <v>0</v>
      </c>
      <c r="Z907" s="90" t="b">
        <f>AND(MONTH(Taulukko1[[#This Row],[Loppu PVM]] )=6,DAY(Taulukko1[[#This Row],[Loppu PVM]] )&gt;19)</f>
        <v>0</v>
      </c>
      <c r="AA907" s="90" t="b">
        <f>OR(MONTH(Taulukko1[[#This Row],[Alku PVM]] )&lt;=5,AND(MONTH(Taulukko1[[#This Row],[Alku PVM]] )=6,DAY(Taulukko1[[#This Row],[Alku PVM]] )&lt;20))</f>
        <v>1</v>
      </c>
      <c r="AB907" s="90" t="b">
        <f>OR(MONTH(Taulukko1[[#This Row],[Loppu PVM]])&lt;=5,AND(MONTH(Taulukko1[[#This Row],[Loppu PVM]] )=6,DAY(Taulukko1[[#This Row],[Loppu PVM]])&lt;20))</f>
        <v>1</v>
      </c>
      <c r="AC907" s="90" t="b">
        <f>OR(MONTH(Taulukko1[[#This Row],[Alku PVM]] )&lt;=3,AND(MONTH(Taulukko1[[#This Row],[Alku PVM]] )=3))</f>
        <v>0</v>
      </c>
      <c r="AD907" s="90" t="b">
        <f>OR(MONTH(Taulukko1[[#This Row],[Loppu PVM]] )&lt;=3,AND(MONTH(Taulukko1[[#This Row],[Loppu PVM]] )=3))</f>
        <v>0</v>
      </c>
      <c r="AE907" s="90" t="b">
        <f>OR(MONTH(Taulukko1[[#This Row],[Alku PVM]] )&lt;=9,AND(MONTH(Taulukko1[[#This Row],[Alku PVM]] )=9))</f>
        <v>1</v>
      </c>
      <c r="AF907" s="90" t="b">
        <f>OR(MONTH(Taulukko1[[#This Row],[Loppu PVM]])&lt;=9,AND(MONTH(Taulukko1[[#This Row],[Loppu PVM]] )=9))</f>
        <v>1</v>
      </c>
      <c r="AG907" s="90" t="b">
        <f>OR(MONTH(Taulukko1[[#This Row],[Alku PVM]] )&lt;=6,AND(MONTH(Taulukko1[[#This Row],[Alku PVM]] )=6))</f>
        <v>1</v>
      </c>
      <c r="AH907" s="90" t="b">
        <f>OR(MONTH(Taulukko1[[#This Row],[Loppu PVM]])&lt;=6,AND(MONTH(Taulukko1[[#This Row],[Loppu PVM]] )=6))</f>
        <v>1</v>
      </c>
    </row>
    <row r="908" spans="1:34" ht="12.75" customHeight="1">
      <c r="A908" t="s">
        <v>2896</v>
      </c>
      <c r="B908" s="23">
        <v>39904</v>
      </c>
      <c r="C908" s="21" t="s">
        <v>2895</v>
      </c>
      <c r="D908" s="24"/>
      <c r="E908" s="62">
        <v>45</v>
      </c>
      <c r="F908" s="23">
        <v>39960</v>
      </c>
      <c r="G908" s="24">
        <v>37</v>
      </c>
      <c r="H908" s="22">
        <v>45</v>
      </c>
      <c r="I908" s="126" t="e">
        <f>INDEX('TOL2008'!B:B,MATCH(A908,'TOL2008'!A:A,0))</f>
        <v>#N/A</v>
      </c>
      <c r="J908" s="126" t="e">
        <f>INDEX(Pääluokka!$H$2:$H$100,MATCH(VALUE(LEFT(Taulukko1[[#This Row],[TOL2008]],2)),Pääluokka!$G$2:$G$100,0))</f>
        <v>#N/A</v>
      </c>
      <c r="K908" s="126" t="e">
        <f>INDEX(Pääluokka!$I$2:$I$100,MATCH(VALUE(LEFT(Taulukko1[[#This Row],[TOL2008]],2)),Pääluokka!$G$2:$G$100,0))</f>
        <v>#N/A</v>
      </c>
      <c r="L908" s="41">
        <f t="shared" si="140"/>
        <v>56</v>
      </c>
      <c r="M908" s="43">
        <f t="shared" si="141"/>
        <v>39904</v>
      </c>
      <c r="N908" s="43">
        <f t="shared" si="142"/>
        <v>39960</v>
      </c>
      <c r="O908" s="43">
        <f t="shared" si="143"/>
        <v>39904</v>
      </c>
      <c r="P908" s="43">
        <f t="shared" si="144"/>
        <v>39934</v>
      </c>
      <c r="Q908" s="41">
        <f t="shared" si="145"/>
        <v>2009</v>
      </c>
      <c r="R908" s="41">
        <f t="shared" si="146"/>
        <v>2009</v>
      </c>
      <c r="S908" s="43" t="str">
        <f>YEAR(Taulukko1[[#This Row],[Alku KK]])&amp;"Q"&amp;ROUNDDOWN((MONTH(Taulukko1[[#This Row],[Alku KK]])-1)/3+1,0)</f>
        <v>2009Q2</v>
      </c>
      <c r="T908" s="43" t="str">
        <f>YEAR(Taulukko1[[#This Row],[Loppu KK]])&amp;"Q"&amp;ROUNDDOWN((MONTH(Taulukko1[[#This Row],[Loppu KK]])-1)/3+1,0)</f>
        <v>2009Q2</v>
      </c>
      <c r="U908" s="66">
        <f>IF(COUNT(Taulukko1[[#This Row],[Neuvottelujen alaiset ]])=1,Taulukko1[[#This Row],[Neuvottelujen alaiset ]],Taulukko1[[#This Row],[Vähennystarve]])</f>
        <v>45</v>
      </c>
      <c r="V908" s="44">
        <f t="shared" si="147"/>
        <v>1</v>
      </c>
      <c r="W908" s="44">
        <f t="shared" si="148"/>
        <v>0.82222222222222219</v>
      </c>
      <c r="X908" s="44">
        <f t="shared" si="149"/>
        <v>0.82222222222222219</v>
      </c>
      <c r="Y908" s="90" t="b">
        <f>AND(MONTH(Taulukko1[[#This Row],[Alku PVM]] )=6,DAY(Taulukko1[[#This Row],[Alku PVM]] )&gt;19)</f>
        <v>0</v>
      </c>
      <c r="Z908" s="90" t="b">
        <f>AND(MONTH(Taulukko1[[#This Row],[Loppu PVM]] )=6,DAY(Taulukko1[[#This Row],[Loppu PVM]] )&gt;19)</f>
        <v>0</v>
      </c>
      <c r="AA908" s="90" t="b">
        <f>OR(MONTH(Taulukko1[[#This Row],[Alku PVM]] )&lt;=5,AND(MONTH(Taulukko1[[#This Row],[Alku PVM]] )=6,DAY(Taulukko1[[#This Row],[Alku PVM]] )&lt;20))</f>
        <v>1</v>
      </c>
      <c r="AB908" s="90" t="b">
        <f>OR(MONTH(Taulukko1[[#This Row],[Loppu PVM]])&lt;=5,AND(MONTH(Taulukko1[[#This Row],[Loppu PVM]] )=6,DAY(Taulukko1[[#This Row],[Loppu PVM]])&lt;20))</f>
        <v>1</v>
      </c>
      <c r="AC908" s="90" t="b">
        <f>OR(MONTH(Taulukko1[[#This Row],[Alku PVM]] )&lt;=3,AND(MONTH(Taulukko1[[#This Row],[Alku PVM]] )=3))</f>
        <v>0</v>
      </c>
      <c r="AD908" s="90" t="b">
        <f>OR(MONTH(Taulukko1[[#This Row],[Loppu PVM]] )&lt;=3,AND(MONTH(Taulukko1[[#This Row],[Loppu PVM]] )=3))</f>
        <v>0</v>
      </c>
      <c r="AE908" s="90" t="b">
        <f>OR(MONTH(Taulukko1[[#This Row],[Alku PVM]] )&lt;=9,AND(MONTH(Taulukko1[[#This Row],[Alku PVM]] )=9))</f>
        <v>1</v>
      </c>
      <c r="AF908" s="90" t="b">
        <f>OR(MONTH(Taulukko1[[#This Row],[Loppu PVM]])&lt;=9,AND(MONTH(Taulukko1[[#This Row],[Loppu PVM]] )=9))</f>
        <v>1</v>
      </c>
      <c r="AG908" s="90" t="b">
        <f>OR(MONTH(Taulukko1[[#This Row],[Alku PVM]] )&lt;=6,AND(MONTH(Taulukko1[[#This Row],[Alku PVM]] )=6))</f>
        <v>1</v>
      </c>
      <c r="AH908" s="90" t="b">
        <f>OR(MONTH(Taulukko1[[#This Row],[Loppu PVM]])&lt;=6,AND(MONTH(Taulukko1[[#This Row],[Loppu PVM]] )=6))</f>
        <v>1</v>
      </c>
    </row>
    <row r="909" spans="1:34" ht="12.75" customHeight="1">
      <c r="A909" s="21" t="s">
        <v>2761</v>
      </c>
      <c r="B909" s="23">
        <v>39904</v>
      </c>
      <c r="C909" t="s">
        <v>2760</v>
      </c>
      <c r="D909" s="24"/>
      <c r="F909" s="23">
        <v>39982</v>
      </c>
      <c r="G909" s="24">
        <v>20</v>
      </c>
      <c r="H909" s="22">
        <v>78</v>
      </c>
      <c r="I909" s="126" t="e">
        <f>INDEX('TOL2008'!B:B,MATCH(A909,'TOL2008'!A:A,0))</f>
        <v>#N/A</v>
      </c>
      <c r="J909" s="126" t="e">
        <f>INDEX(Pääluokka!$H$2:$H$100,MATCH(VALUE(LEFT(Taulukko1[[#This Row],[TOL2008]],2)),Pääluokka!$G$2:$G$100,0))</f>
        <v>#N/A</v>
      </c>
      <c r="K909" s="126" t="e">
        <f>INDEX(Pääluokka!$I$2:$I$100,MATCH(VALUE(LEFT(Taulukko1[[#This Row],[TOL2008]],2)),Pääluokka!$G$2:$G$100,0))</f>
        <v>#N/A</v>
      </c>
      <c r="L909" s="41">
        <f t="shared" si="140"/>
        <v>78</v>
      </c>
      <c r="M909" s="43">
        <f t="shared" si="141"/>
        <v>39904</v>
      </c>
      <c r="N909" s="43">
        <f t="shared" si="142"/>
        <v>39982</v>
      </c>
      <c r="O909" s="43">
        <f t="shared" si="143"/>
        <v>39904</v>
      </c>
      <c r="P909" s="43">
        <f t="shared" si="144"/>
        <v>39965</v>
      </c>
      <c r="Q909" s="41">
        <f t="shared" si="145"/>
        <v>2009</v>
      </c>
      <c r="R909" s="41">
        <f t="shared" si="146"/>
        <v>2009</v>
      </c>
      <c r="S909" s="43" t="str">
        <f>YEAR(Taulukko1[[#This Row],[Alku KK]])&amp;"Q"&amp;ROUNDDOWN((MONTH(Taulukko1[[#This Row],[Alku KK]])-1)/3+1,0)</f>
        <v>2009Q2</v>
      </c>
      <c r="T909" s="43" t="str">
        <f>YEAR(Taulukko1[[#This Row],[Loppu KK]])&amp;"Q"&amp;ROUNDDOWN((MONTH(Taulukko1[[#This Row],[Loppu KK]])-1)/3+1,0)</f>
        <v>2009Q2</v>
      </c>
      <c r="U909" s="66">
        <f>IF(COUNT(Taulukko1[[#This Row],[Neuvottelujen alaiset ]])=1,Taulukko1[[#This Row],[Neuvottelujen alaiset ]],Taulukko1[[#This Row],[Vähennystarve]])</f>
        <v>78</v>
      </c>
      <c r="V909" s="44" t="str">
        <f t="shared" si="147"/>
        <v>NA</v>
      </c>
      <c r="W909" s="44">
        <f t="shared" si="148"/>
        <v>0.25641025641025639</v>
      </c>
      <c r="X909" s="44" t="str">
        <f t="shared" si="149"/>
        <v>NA</v>
      </c>
      <c r="Y909" s="90" t="b">
        <f>AND(MONTH(Taulukko1[[#This Row],[Alku PVM]] )=6,DAY(Taulukko1[[#This Row],[Alku PVM]] )&gt;19)</f>
        <v>0</v>
      </c>
      <c r="Z909" s="90" t="b">
        <f>AND(MONTH(Taulukko1[[#This Row],[Loppu PVM]] )=6,DAY(Taulukko1[[#This Row],[Loppu PVM]] )&gt;19)</f>
        <v>0</v>
      </c>
      <c r="AA909" s="90" t="b">
        <f>OR(MONTH(Taulukko1[[#This Row],[Alku PVM]] )&lt;=5,AND(MONTH(Taulukko1[[#This Row],[Alku PVM]] )=6,DAY(Taulukko1[[#This Row],[Alku PVM]] )&lt;20))</f>
        <v>1</v>
      </c>
      <c r="AB909" s="90" t="b">
        <f>OR(MONTH(Taulukko1[[#This Row],[Loppu PVM]])&lt;=5,AND(MONTH(Taulukko1[[#This Row],[Loppu PVM]] )=6,DAY(Taulukko1[[#This Row],[Loppu PVM]])&lt;20))</f>
        <v>1</v>
      </c>
      <c r="AC909" s="90" t="b">
        <f>OR(MONTH(Taulukko1[[#This Row],[Alku PVM]] )&lt;=3,AND(MONTH(Taulukko1[[#This Row],[Alku PVM]] )=3))</f>
        <v>0</v>
      </c>
      <c r="AD909" s="90" t="b">
        <f>OR(MONTH(Taulukko1[[#This Row],[Loppu PVM]] )&lt;=3,AND(MONTH(Taulukko1[[#This Row],[Loppu PVM]] )=3))</f>
        <v>0</v>
      </c>
      <c r="AE909" s="90" t="b">
        <f>OR(MONTH(Taulukko1[[#This Row],[Alku PVM]] )&lt;=9,AND(MONTH(Taulukko1[[#This Row],[Alku PVM]] )=9))</f>
        <v>1</v>
      </c>
      <c r="AF909" s="90" t="b">
        <f>OR(MONTH(Taulukko1[[#This Row],[Loppu PVM]])&lt;=9,AND(MONTH(Taulukko1[[#This Row],[Loppu PVM]] )=9))</f>
        <v>1</v>
      </c>
      <c r="AG909" s="90" t="b">
        <f>OR(MONTH(Taulukko1[[#This Row],[Alku PVM]] )&lt;=6,AND(MONTH(Taulukko1[[#This Row],[Alku PVM]] )=6))</f>
        <v>1</v>
      </c>
      <c r="AH909" s="90" t="b">
        <f>OR(MONTH(Taulukko1[[#This Row],[Loppu PVM]])&lt;=6,AND(MONTH(Taulukko1[[#This Row],[Loppu PVM]] )=6))</f>
        <v>1</v>
      </c>
    </row>
    <row r="910" spans="1:34" ht="12.75" customHeight="1">
      <c r="A910" t="s">
        <v>1510</v>
      </c>
      <c r="B910" s="23">
        <v>39904</v>
      </c>
      <c r="C910" s="21" t="s">
        <v>2622</v>
      </c>
      <c r="D910" s="24"/>
      <c r="E910" s="62">
        <v>104</v>
      </c>
      <c r="F910" s="23">
        <v>39951</v>
      </c>
      <c r="G910" s="24">
        <v>102</v>
      </c>
      <c r="H910" s="22">
        <v>104</v>
      </c>
      <c r="I910" s="126" t="e">
        <f>INDEX('TOL2008'!B:B,MATCH(A910,'TOL2008'!A:A,0))</f>
        <v>#N/A</v>
      </c>
      <c r="J910" s="126" t="e">
        <f>INDEX(Pääluokka!$H$2:$H$100,MATCH(VALUE(LEFT(Taulukko1[[#This Row],[TOL2008]],2)),Pääluokka!$G$2:$G$100,0))</f>
        <v>#N/A</v>
      </c>
      <c r="K910" s="126" t="e">
        <f>INDEX(Pääluokka!$I$2:$I$100,MATCH(VALUE(LEFT(Taulukko1[[#This Row],[TOL2008]],2)),Pääluokka!$G$2:$G$100,0))</f>
        <v>#N/A</v>
      </c>
      <c r="L910" s="41">
        <f t="shared" si="140"/>
        <v>47</v>
      </c>
      <c r="M910" s="43">
        <f t="shared" si="141"/>
        <v>39904</v>
      </c>
      <c r="N910" s="43">
        <f t="shared" si="142"/>
        <v>39951</v>
      </c>
      <c r="O910" s="43">
        <f t="shared" si="143"/>
        <v>39904</v>
      </c>
      <c r="P910" s="43">
        <f t="shared" si="144"/>
        <v>39934</v>
      </c>
      <c r="Q910" s="41">
        <f t="shared" si="145"/>
        <v>2009</v>
      </c>
      <c r="R910" s="41">
        <f t="shared" si="146"/>
        <v>2009</v>
      </c>
      <c r="S910" s="43" t="str">
        <f>YEAR(Taulukko1[[#This Row],[Alku KK]])&amp;"Q"&amp;ROUNDDOWN((MONTH(Taulukko1[[#This Row],[Alku KK]])-1)/3+1,0)</f>
        <v>2009Q2</v>
      </c>
      <c r="T910" s="43" t="str">
        <f>YEAR(Taulukko1[[#This Row],[Loppu KK]])&amp;"Q"&amp;ROUNDDOWN((MONTH(Taulukko1[[#This Row],[Loppu KK]])-1)/3+1,0)</f>
        <v>2009Q2</v>
      </c>
      <c r="U910" s="66">
        <f>IF(COUNT(Taulukko1[[#This Row],[Neuvottelujen alaiset ]])=1,Taulukko1[[#This Row],[Neuvottelujen alaiset ]],Taulukko1[[#This Row],[Vähennystarve]])</f>
        <v>104</v>
      </c>
      <c r="V910" s="44">
        <f t="shared" si="147"/>
        <v>1</v>
      </c>
      <c r="W910" s="44">
        <f t="shared" si="148"/>
        <v>0.98076923076923073</v>
      </c>
      <c r="X910" s="44">
        <f t="shared" si="149"/>
        <v>0.98076923076923073</v>
      </c>
      <c r="Y910" s="90" t="b">
        <f>AND(MONTH(Taulukko1[[#This Row],[Alku PVM]] )=6,DAY(Taulukko1[[#This Row],[Alku PVM]] )&gt;19)</f>
        <v>0</v>
      </c>
      <c r="Z910" s="90" t="b">
        <f>AND(MONTH(Taulukko1[[#This Row],[Loppu PVM]] )=6,DAY(Taulukko1[[#This Row],[Loppu PVM]] )&gt;19)</f>
        <v>0</v>
      </c>
      <c r="AA910" s="90" t="b">
        <f>OR(MONTH(Taulukko1[[#This Row],[Alku PVM]] )&lt;=5,AND(MONTH(Taulukko1[[#This Row],[Alku PVM]] )=6,DAY(Taulukko1[[#This Row],[Alku PVM]] )&lt;20))</f>
        <v>1</v>
      </c>
      <c r="AB910" s="90" t="b">
        <f>OR(MONTH(Taulukko1[[#This Row],[Loppu PVM]])&lt;=5,AND(MONTH(Taulukko1[[#This Row],[Loppu PVM]] )=6,DAY(Taulukko1[[#This Row],[Loppu PVM]])&lt;20))</f>
        <v>1</v>
      </c>
      <c r="AC910" s="90" t="b">
        <f>OR(MONTH(Taulukko1[[#This Row],[Alku PVM]] )&lt;=3,AND(MONTH(Taulukko1[[#This Row],[Alku PVM]] )=3))</f>
        <v>0</v>
      </c>
      <c r="AD910" s="90" t="b">
        <f>OR(MONTH(Taulukko1[[#This Row],[Loppu PVM]] )&lt;=3,AND(MONTH(Taulukko1[[#This Row],[Loppu PVM]] )=3))</f>
        <v>0</v>
      </c>
      <c r="AE910" s="90" t="b">
        <f>OR(MONTH(Taulukko1[[#This Row],[Alku PVM]] )&lt;=9,AND(MONTH(Taulukko1[[#This Row],[Alku PVM]] )=9))</f>
        <v>1</v>
      </c>
      <c r="AF910" s="90" t="b">
        <f>OR(MONTH(Taulukko1[[#This Row],[Loppu PVM]])&lt;=9,AND(MONTH(Taulukko1[[#This Row],[Loppu PVM]] )=9))</f>
        <v>1</v>
      </c>
      <c r="AG910" s="90" t="b">
        <f>OR(MONTH(Taulukko1[[#This Row],[Alku PVM]] )&lt;=6,AND(MONTH(Taulukko1[[#This Row],[Alku PVM]] )=6))</f>
        <v>1</v>
      </c>
      <c r="AH910" s="90" t="b">
        <f>OR(MONTH(Taulukko1[[#This Row],[Loppu PVM]])&lt;=6,AND(MONTH(Taulukko1[[#This Row],[Loppu PVM]] )=6))</f>
        <v>1</v>
      </c>
    </row>
    <row r="911" spans="1:34" ht="12.75" customHeight="1">
      <c r="A911" s="21" t="s">
        <v>2994</v>
      </c>
      <c r="B911" s="23">
        <v>39905</v>
      </c>
      <c r="C911" t="s">
        <v>2995</v>
      </c>
      <c r="D911" s="24"/>
      <c r="E911" s="62">
        <v>150</v>
      </c>
      <c r="F911" s="23">
        <v>39960</v>
      </c>
      <c r="G911" s="24">
        <v>101</v>
      </c>
      <c r="H911" s="22">
        <v>500</v>
      </c>
      <c r="I911" s="126" t="e">
        <f>INDEX('TOL2008'!B:B,MATCH(A911,'TOL2008'!A:A,0))</f>
        <v>#N/A</v>
      </c>
      <c r="J911" s="126" t="e">
        <f>INDEX(Pääluokka!$H$2:$H$100,MATCH(VALUE(LEFT(Taulukko1[[#This Row],[TOL2008]],2)),Pääluokka!$G$2:$G$100,0))</f>
        <v>#N/A</v>
      </c>
      <c r="K911" s="126" t="e">
        <f>INDEX(Pääluokka!$I$2:$I$100,MATCH(VALUE(LEFT(Taulukko1[[#This Row],[TOL2008]],2)),Pääluokka!$G$2:$G$100,0))</f>
        <v>#N/A</v>
      </c>
      <c r="L911" s="41">
        <f t="shared" si="140"/>
        <v>55</v>
      </c>
      <c r="M911" s="43">
        <f t="shared" si="141"/>
        <v>39905</v>
      </c>
      <c r="N911" s="43">
        <f t="shared" si="142"/>
        <v>39960</v>
      </c>
      <c r="O911" s="43">
        <f t="shared" si="143"/>
        <v>39904</v>
      </c>
      <c r="P911" s="43">
        <f t="shared" si="144"/>
        <v>39934</v>
      </c>
      <c r="Q911" s="41">
        <f t="shared" si="145"/>
        <v>2009</v>
      </c>
      <c r="R911" s="41">
        <f t="shared" si="146"/>
        <v>2009</v>
      </c>
      <c r="S911" s="43" t="str">
        <f>YEAR(Taulukko1[[#This Row],[Alku KK]])&amp;"Q"&amp;ROUNDDOWN((MONTH(Taulukko1[[#This Row],[Alku KK]])-1)/3+1,0)</f>
        <v>2009Q2</v>
      </c>
      <c r="T911" s="43" t="str">
        <f>YEAR(Taulukko1[[#This Row],[Loppu KK]])&amp;"Q"&amp;ROUNDDOWN((MONTH(Taulukko1[[#This Row],[Loppu KK]])-1)/3+1,0)</f>
        <v>2009Q2</v>
      </c>
      <c r="U911" s="66">
        <f>IF(COUNT(Taulukko1[[#This Row],[Neuvottelujen alaiset ]])=1,Taulukko1[[#This Row],[Neuvottelujen alaiset ]],Taulukko1[[#This Row],[Vähennystarve]])</f>
        <v>500</v>
      </c>
      <c r="V911" s="44">
        <f t="shared" si="147"/>
        <v>0.3</v>
      </c>
      <c r="W911" s="44">
        <f t="shared" si="148"/>
        <v>0.20200000000000001</v>
      </c>
      <c r="X911" s="44">
        <f t="shared" si="149"/>
        <v>0.67333333333333334</v>
      </c>
      <c r="Y911" s="90" t="b">
        <f>AND(MONTH(Taulukko1[[#This Row],[Alku PVM]] )=6,DAY(Taulukko1[[#This Row],[Alku PVM]] )&gt;19)</f>
        <v>0</v>
      </c>
      <c r="Z911" s="90" t="b">
        <f>AND(MONTH(Taulukko1[[#This Row],[Loppu PVM]] )=6,DAY(Taulukko1[[#This Row],[Loppu PVM]] )&gt;19)</f>
        <v>0</v>
      </c>
      <c r="AA911" s="90" t="b">
        <f>OR(MONTH(Taulukko1[[#This Row],[Alku PVM]] )&lt;=5,AND(MONTH(Taulukko1[[#This Row],[Alku PVM]] )=6,DAY(Taulukko1[[#This Row],[Alku PVM]] )&lt;20))</f>
        <v>1</v>
      </c>
      <c r="AB911" s="90" t="b">
        <f>OR(MONTH(Taulukko1[[#This Row],[Loppu PVM]])&lt;=5,AND(MONTH(Taulukko1[[#This Row],[Loppu PVM]] )=6,DAY(Taulukko1[[#This Row],[Loppu PVM]])&lt;20))</f>
        <v>1</v>
      </c>
      <c r="AC911" s="90" t="b">
        <f>OR(MONTH(Taulukko1[[#This Row],[Alku PVM]] )&lt;=3,AND(MONTH(Taulukko1[[#This Row],[Alku PVM]] )=3))</f>
        <v>0</v>
      </c>
      <c r="AD911" s="90" t="b">
        <f>OR(MONTH(Taulukko1[[#This Row],[Loppu PVM]] )&lt;=3,AND(MONTH(Taulukko1[[#This Row],[Loppu PVM]] )=3))</f>
        <v>0</v>
      </c>
      <c r="AE911" s="90" t="b">
        <f>OR(MONTH(Taulukko1[[#This Row],[Alku PVM]] )&lt;=9,AND(MONTH(Taulukko1[[#This Row],[Alku PVM]] )=9))</f>
        <v>1</v>
      </c>
      <c r="AF911" s="90" t="b">
        <f>OR(MONTH(Taulukko1[[#This Row],[Loppu PVM]])&lt;=9,AND(MONTH(Taulukko1[[#This Row],[Loppu PVM]] )=9))</f>
        <v>1</v>
      </c>
      <c r="AG911" s="90" t="b">
        <f>OR(MONTH(Taulukko1[[#This Row],[Alku PVM]] )&lt;=6,AND(MONTH(Taulukko1[[#This Row],[Alku PVM]] )=6))</f>
        <v>1</v>
      </c>
      <c r="AH911" s="90" t="b">
        <f>OR(MONTH(Taulukko1[[#This Row],[Loppu PVM]])&lt;=6,AND(MONTH(Taulukko1[[#This Row],[Loppu PVM]] )=6))</f>
        <v>1</v>
      </c>
    </row>
    <row r="912" spans="1:34" ht="12.75" customHeight="1">
      <c r="A912" t="s">
        <v>2805</v>
      </c>
      <c r="B912" s="23">
        <v>39905</v>
      </c>
      <c r="C912" t="s">
        <v>2804</v>
      </c>
      <c r="F912" s="4"/>
      <c r="G912" s="5"/>
      <c r="H912" s="16">
        <v>43</v>
      </c>
      <c r="I912" s="126" t="e">
        <f>INDEX('TOL2008'!B:B,MATCH(A912,'TOL2008'!A:A,0))</f>
        <v>#N/A</v>
      </c>
      <c r="J912" s="126" t="e">
        <f>INDEX(Pääluokka!$H$2:$H$100,MATCH(VALUE(LEFT(Taulukko1[[#This Row],[TOL2008]],2)),Pääluokka!$G$2:$G$100,0))</f>
        <v>#N/A</v>
      </c>
      <c r="K912" s="126" t="e">
        <f>INDEX(Pääluokka!$I$2:$I$100,MATCH(VALUE(LEFT(Taulukko1[[#This Row],[TOL2008]],2)),Pääluokka!$G$2:$G$100,0))</f>
        <v>#N/A</v>
      </c>
      <c r="L912" s="41" t="str">
        <f t="shared" si="140"/>
        <v>NA</v>
      </c>
      <c r="M912" s="43">
        <f t="shared" si="141"/>
        <v>39905</v>
      </c>
      <c r="N912" s="43">
        <f t="shared" si="142"/>
        <v>39956</v>
      </c>
      <c r="O912" s="43">
        <f t="shared" si="143"/>
        <v>39904</v>
      </c>
      <c r="P912" s="43">
        <f t="shared" si="144"/>
        <v>39934</v>
      </c>
      <c r="Q912" s="41">
        <f t="shared" si="145"/>
        <v>2009</v>
      </c>
      <c r="R912" s="41">
        <f t="shared" si="146"/>
        <v>2009</v>
      </c>
      <c r="S912" s="43" t="str">
        <f>YEAR(Taulukko1[[#This Row],[Alku KK]])&amp;"Q"&amp;ROUNDDOWN((MONTH(Taulukko1[[#This Row],[Alku KK]])-1)/3+1,0)</f>
        <v>2009Q2</v>
      </c>
      <c r="T912" s="43" t="str">
        <f>YEAR(Taulukko1[[#This Row],[Loppu KK]])&amp;"Q"&amp;ROUNDDOWN((MONTH(Taulukko1[[#This Row],[Loppu KK]])-1)/3+1,0)</f>
        <v>2009Q2</v>
      </c>
      <c r="U912" s="66">
        <f>IF(COUNT(Taulukko1[[#This Row],[Neuvottelujen alaiset ]])=1,Taulukko1[[#This Row],[Neuvottelujen alaiset ]],Taulukko1[[#This Row],[Vähennystarve]])</f>
        <v>43</v>
      </c>
      <c r="V912" s="44" t="str">
        <f t="shared" si="147"/>
        <v>NA</v>
      </c>
      <c r="W912" s="44" t="str">
        <f t="shared" si="148"/>
        <v>NA</v>
      </c>
      <c r="X912" s="44" t="str">
        <f t="shared" si="149"/>
        <v>NA</v>
      </c>
      <c r="Y912" s="90" t="b">
        <f>AND(MONTH(Taulukko1[[#This Row],[Alku PVM]] )=6,DAY(Taulukko1[[#This Row],[Alku PVM]] )&gt;19)</f>
        <v>0</v>
      </c>
      <c r="Z912" s="90" t="b">
        <f>AND(MONTH(Taulukko1[[#This Row],[Loppu PVM]] )=6,DAY(Taulukko1[[#This Row],[Loppu PVM]] )&gt;19)</f>
        <v>0</v>
      </c>
      <c r="AA912" s="90" t="b">
        <f>OR(MONTH(Taulukko1[[#This Row],[Alku PVM]] )&lt;=5,AND(MONTH(Taulukko1[[#This Row],[Alku PVM]] )=6,DAY(Taulukko1[[#This Row],[Alku PVM]] )&lt;20))</f>
        <v>1</v>
      </c>
      <c r="AB912" s="90" t="b">
        <f>OR(MONTH(Taulukko1[[#This Row],[Loppu PVM]])&lt;=5,AND(MONTH(Taulukko1[[#This Row],[Loppu PVM]] )=6,DAY(Taulukko1[[#This Row],[Loppu PVM]])&lt;20))</f>
        <v>1</v>
      </c>
      <c r="AC912" s="90" t="b">
        <f>OR(MONTH(Taulukko1[[#This Row],[Alku PVM]] )&lt;=3,AND(MONTH(Taulukko1[[#This Row],[Alku PVM]] )=3))</f>
        <v>0</v>
      </c>
      <c r="AD912" s="90" t="b">
        <f>OR(MONTH(Taulukko1[[#This Row],[Loppu PVM]] )&lt;=3,AND(MONTH(Taulukko1[[#This Row],[Loppu PVM]] )=3))</f>
        <v>0</v>
      </c>
      <c r="AE912" s="90" t="b">
        <f>OR(MONTH(Taulukko1[[#This Row],[Alku PVM]] )&lt;=9,AND(MONTH(Taulukko1[[#This Row],[Alku PVM]] )=9))</f>
        <v>1</v>
      </c>
      <c r="AF912" s="90" t="b">
        <f>OR(MONTH(Taulukko1[[#This Row],[Loppu PVM]])&lt;=9,AND(MONTH(Taulukko1[[#This Row],[Loppu PVM]] )=9))</f>
        <v>1</v>
      </c>
      <c r="AG912" s="90" t="b">
        <f>OR(MONTH(Taulukko1[[#This Row],[Alku PVM]] )&lt;=6,AND(MONTH(Taulukko1[[#This Row],[Alku PVM]] )=6))</f>
        <v>1</v>
      </c>
      <c r="AH912" s="90" t="b">
        <f>OR(MONTH(Taulukko1[[#This Row],[Loppu PVM]])&lt;=6,AND(MONTH(Taulukko1[[#This Row],[Loppu PVM]] )=6))</f>
        <v>1</v>
      </c>
    </row>
    <row r="913" spans="1:34" ht="12.75" customHeight="1">
      <c r="A913" t="s">
        <v>2470</v>
      </c>
      <c r="B913" s="23">
        <v>39905</v>
      </c>
      <c r="C913" t="s">
        <v>2469</v>
      </c>
      <c r="E913" s="62">
        <v>30</v>
      </c>
      <c r="F913" s="4">
        <v>39959</v>
      </c>
      <c r="G913" s="5">
        <v>0</v>
      </c>
      <c r="H913" s="16">
        <v>330</v>
      </c>
      <c r="I913" s="126" t="e">
        <f>INDEX('TOL2008'!B:B,MATCH(A913,'TOL2008'!A:A,0))</f>
        <v>#N/A</v>
      </c>
      <c r="J913" s="126" t="e">
        <f>INDEX(Pääluokka!$H$2:$H$100,MATCH(VALUE(LEFT(Taulukko1[[#This Row],[TOL2008]],2)),Pääluokka!$G$2:$G$100,0))</f>
        <v>#N/A</v>
      </c>
      <c r="K913" s="126" t="e">
        <f>INDEX(Pääluokka!$I$2:$I$100,MATCH(VALUE(LEFT(Taulukko1[[#This Row],[TOL2008]],2)),Pääluokka!$G$2:$G$100,0))</f>
        <v>#N/A</v>
      </c>
      <c r="L913" s="41">
        <f t="shared" si="140"/>
        <v>54</v>
      </c>
      <c r="M913" s="43">
        <f t="shared" si="141"/>
        <v>39905</v>
      </c>
      <c r="N913" s="43">
        <f t="shared" si="142"/>
        <v>39959</v>
      </c>
      <c r="O913" s="43">
        <f t="shared" si="143"/>
        <v>39904</v>
      </c>
      <c r="P913" s="43">
        <f t="shared" si="144"/>
        <v>39934</v>
      </c>
      <c r="Q913" s="41">
        <f t="shared" si="145"/>
        <v>2009</v>
      </c>
      <c r="R913" s="41">
        <f t="shared" si="146"/>
        <v>2009</v>
      </c>
      <c r="S913" s="43" t="str">
        <f>YEAR(Taulukko1[[#This Row],[Alku KK]])&amp;"Q"&amp;ROUNDDOWN((MONTH(Taulukko1[[#This Row],[Alku KK]])-1)/3+1,0)</f>
        <v>2009Q2</v>
      </c>
      <c r="T913" s="43" t="str">
        <f>YEAR(Taulukko1[[#This Row],[Loppu KK]])&amp;"Q"&amp;ROUNDDOWN((MONTH(Taulukko1[[#This Row],[Loppu KK]])-1)/3+1,0)</f>
        <v>2009Q2</v>
      </c>
      <c r="U913" s="66">
        <f>IF(COUNT(Taulukko1[[#This Row],[Neuvottelujen alaiset ]])=1,Taulukko1[[#This Row],[Neuvottelujen alaiset ]],Taulukko1[[#This Row],[Vähennystarve]])</f>
        <v>330</v>
      </c>
      <c r="V913" s="44">
        <f t="shared" si="147"/>
        <v>9.0909090909090912E-2</v>
      </c>
      <c r="W913" s="44">
        <f t="shared" si="148"/>
        <v>0</v>
      </c>
      <c r="X913" s="44">
        <f t="shared" si="149"/>
        <v>0</v>
      </c>
      <c r="Y913" s="90" t="b">
        <f>AND(MONTH(Taulukko1[[#This Row],[Alku PVM]] )=6,DAY(Taulukko1[[#This Row],[Alku PVM]] )&gt;19)</f>
        <v>0</v>
      </c>
      <c r="Z913" s="90" t="b">
        <f>AND(MONTH(Taulukko1[[#This Row],[Loppu PVM]] )=6,DAY(Taulukko1[[#This Row],[Loppu PVM]] )&gt;19)</f>
        <v>0</v>
      </c>
      <c r="AA913" s="90" t="b">
        <f>OR(MONTH(Taulukko1[[#This Row],[Alku PVM]] )&lt;=5,AND(MONTH(Taulukko1[[#This Row],[Alku PVM]] )=6,DAY(Taulukko1[[#This Row],[Alku PVM]] )&lt;20))</f>
        <v>1</v>
      </c>
      <c r="AB913" s="90" t="b">
        <f>OR(MONTH(Taulukko1[[#This Row],[Loppu PVM]])&lt;=5,AND(MONTH(Taulukko1[[#This Row],[Loppu PVM]] )=6,DAY(Taulukko1[[#This Row],[Loppu PVM]])&lt;20))</f>
        <v>1</v>
      </c>
      <c r="AC913" s="90" t="b">
        <f>OR(MONTH(Taulukko1[[#This Row],[Alku PVM]] )&lt;=3,AND(MONTH(Taulukko1[[#This Row],[Alku PVM]] )=3))</f>
        <v>0</v>
      </c>
      <c r="AD913" s="90" t="b">
        <f>OR(MONTH(Taulukko1[[#This Row],[Loppu PVM]] )&lt;=3,AND(MONTH(Taulukko1[[#This Row],[Loppu PVM]] )=3))</f>
        <v>0</v>
      </c>
      <c r="AE913" s="90" t="b">
        <f>OR(MONTH(Taulukko1[[#This Row],[Alku PVM]] )&lt;=9,AND(MONTH(Taulukko1[[#This Row],[Alku PVM]] )=9))</f>
        <v>1</v>
      </c>
      <c r="AF913" s="90" t="b">
        <f>OR(MONTH(Taulukko1[[#This Row],[Loppu PVM]])&lt;=9,AND(MONTH(Taulukko1[[#This Row],[Loppu PVM]] )=9))</f>
        <v>1</v>
      </c>
      <c r="AG913" s="90" t="b">
        <f>OR(MONTH(Taulukko1[[#This Row],[Alku PVM]] )&lt;=6,AND(MONTH(Taulukko1[[#This Row],[Alku PVM]] )=6))</f>
        <v>1</v>
      </c>
      <c r="AH913" s="90" t="b">
        <f>OR(MONTH(Taulukko1[[#This Row],[Loppu PVM]])&lt;=6,AND(MONTH(Taulukko1[[#This Row],[Loppu PVM]] )=6))</f>
        <v>1</v>
      </c>
    </row>
    <row r="914" spans="1:34" ht="12.75" customHeight="1">
      <c r="A914" s="21" t="s">
        <v>2317</v>
      </c>
      <c r="B914" s="23">
        <v>39905</v>
      </c>
      <c r="C914" s="21" t="s">
        <v>2316</v>
      </c>
      <c r="D914" s="24"/>
      <c r="F914" s="23">
        <v>39972</v>
      </c>
      <c r="G914" s="24">
        <v>0</v>
      </c>
      <c r="H914" s="22">
        <v>140</v>
      </c>
      <c r="I914" s="126" t="e">
        <f>INDEX('TOL2008'!B:B,MATCH(A914,'TOL2008'!A:A,0))</f>
        <v>#N/A</v>
      </c>
      <c r="J914" s="126" t="e">
        <f>INDEX(Pääluokka!$H$2:$H$100,MATCH(VALUE(LEFT(Taulukko1[[#This Row],[TOL2008]],2)),Pääluokka!$G$2:$G$100,0))</f>
        <v>#N/A</v>
      </c>
      <c r="K914" s="126" t="e">
        <f>INDEX(Pääluokka!$I$2:$I$100,MATCH(VALUE(LEFT(Taulukko1[[#This Row],[TOL2008]],2)),Pääluokka!$G$2:$G$100,0))</f>
        <v>#N/A</v>
      </c>
      <c r="L914" s="41">
        <f t="shared" si="140"/>
        <v>67</v>
      </c>
      <c r="M914" s="43">
        <f t="shared" si="141"/>
        <v>39905</v>
      </c>
      <c r="N914" s="43">
        <f t="shared" si="142"/>
        <v>39972</v>
      </c>
      <c r="O914" s="43">
        <f t="shared" si="143"/>
        <v>39904</v>
      </c>
      <c r="P914" s="43">
        <f t="shared" si="144"/>
        <v>39965</v>
      </c>
      <c r="Q914" s="41">
        <f t="shared" si="145"/>
        <v>2009</v>
      </c>
      <c r="R914" s="41">
        <f t="shared" si="146"/>
        <v>2009</v>
      </c>
      <c r="S914" s="43" t="str">
        <f>YEAR(Taulukko1[[#This Row],[Alku KK]])&amp;"Q"&amp;ROUNDDOWN((MONTH(Taulukko1[[#This Row],[Alku KK]])-1)/3+1,0)</f>
        <v>2009Q2</v>
      </c>
      <c r="T914" s="43" t="str">
        <f>YEAR(Taulukko1[[#This Row],[Loppu KK]])&amp;"Q"&amp;ROUNDDOWN((MONTH(Taulukko1[[#This Row],[Loppu KK]])-1)/3+1,0)</f>
        <v>2009Q2</v>
      </c>
      <c r="U914" s="66">
        <f>IF(COUNT(Taulukko1[[#This Row],[Neuvottelujen alaiset ]])=1,Taulukko1[[#This Row],[Neuvottelujen alaiset ]],Taulukko1[[#This Row],[Vähennystarve]])</f>
        <v>140</v>
      </c>
      <c r="V914" s="44" t="str">
        <f t="shared" si="147"/>
        <v>NA</v>
      </c>
      <c r="W914" s="44">
        <f t="shared" si="148"/>
        <v>0</v>
      </c>
      <c r="X914" s="44" t="str">
        <f t="shared" si="149"/>
        <v>NA</v>
      </c>
      <c r="Y914" s="90" t="b">
        <f>AND(MONTH(Taulukko1[[#This Row],[Alku PVM]] )=6,DAY(Taulukko1[[#This Row],[Alku PVM]] )&gt;19)</f>
        <v>0</v>
      </c>
      <c r="Z914" s="90" t="b">
        <f>AND(MONTH(Taulukko1[[#This Row],[Loppu PVM]] )=6,DAY(Taulukko1[[#This Row],[Loppu PVM]] )&gt;19)</f>
        <v>0</v>
      </c>
      <c r="AA914" s="90" t="b">
        <f>OR(MONTH(Taulukko1[[#This Row],[Alku PVM]] )&lt;=5,AND(MONTH(Taulukko1[[#This Row],[Alku PVM]] )=6,DAY(Taulukko1[[#This Row],[Alku PVM]] )&lt;20))</f>
        <v>1</v>
      </c>
      <c r="AB914" s="90" t="b">
        <f>OR(MONTH(Taulukko1[[#This Row],[Loppu PVM]])&lt;=5,AND(MONTH(Taulukko1[[#This Row],[Loppu PVM]] )=6,DAY(Taulukko1[[#This Row],[Loppu PVM]])&lt;20))</f>
        <v>1</v>
      </c>
      <c r="AC914" s="90" t="b">
        <f>OR(MONTH(Taulukko1[[#This Row],[Alku PVM]] )&lt;=3,AND(MONTH(Taulukko1[[#This Row],[Alku PVM]] )=3))</f>
        <v>0</v>
      </c>
      <c r="AD914" s="90" t="b">
        <f>OR(MONTH(Taulukko1[[#This Row],[Loppu PVM]] )&lt;=3,AND(MONTH(Taulukko1[[#This Row],[Loppu PVM]] )=3))</f>
        <v>0</v>
      </c>
      <c r="AE914" s="90" t="b">
        <f>OR(MONTH(Taulukko1[[#This Row],[Alku PVM]] )&lt;=9,AND(MONTH(Taulukko1[[#This Row],[Alku PVM]] )=9))</f>
        <v>1</v>
      </c>
      <c r="AF914" s="90" t="b">
        <f>OR(MONTH(Taulukko1[[#This Row],[Loppu PVM]])&lt;=9,AND(MONTH(Taulukko1[[#This Row],[Loppu PVM]] )=9))</f>
        <v>1</v>
      </c>
      <c r="AG914" s="90" t="b">
        <f>OR(MONTH(Taulukko1[[#This Row],[Alku PVM]] )&lt;=6,AND(MONTH(Taulukko1[[#This Row],[Alku PVM]] )=6))</f>
        <v>1</v>
      </c>
      <c r="AH914" s="90" t="b">
        <f>OR(MONTH(Taulukko1[[#This Row],[Loppu PVM]])&lt;=6,AND(MONTH(Taulukko1[[#This Row],[Loppu PVM]] )=6))</f>
        <v>1</v>
      </c>
    </row>
    <row r="915" spans="1:34" ht="12.75" customHeight="1">
      <c r="A915" s="21" t="s">
        <v>3092</v>
      </c>
      <c r="B915" s="23">
        <v>39909</v>
      </c>
      <c r="C915" s="21" t="s">
        <v>3091</v>
      </c>
      <c r="D915" s="24"/>
      <c r="E915" s="62">
        <v>20</v>
      </c>
      <c r="F915" s="23"/>
      <c r="G915" s="24"/>
      <c r="H915" s="17">
        <v>20</v>
      </c>
      <c r="I915" s="126" t="e">
        <f>INDEX('TOL2008'!B:B,MATCH(A915,'TOL2008'!A:A,0))</f>
        <v>#N/A</v>
      </c>
      <c r="J915" s="126" t="e">
        <f>INDEX(Pääluokka!$H$2:$H$100,MATCH(VALUE(LEFT(Taulukko1[[#This Row],[TOL2008]],2)),Pääluokka!$G$2:$G$100,0))</f>
        <v>#N/A</v>
      </c>
      <c r="K915" s="126" t="e">
        <f>INDEX(Pääluokka!$I$2:$I$100,MATCH(VALUE(LEFT(Taulukko1[[#This Row],[TOL2008]],2)),Pääluokka!$G$2:$G$100,0))</f>
        <v>#N/A</v>
      </c>
      <c r="L915" s="41" t="str">
        <f t="shared" si="140"/>
        <v>NA</v>
      </c>
      <c r="M915" s="43">
        <f t="shared" si="141"/>
        <v>39909</v>
      </c>
      <c r="N915" s="43">
        <f t="shared" si="142"/>
        <v>39960</v>
      </c>
      <c r="O915" s="43">
        <f t="shared" si="143"/>
        <v>39904</v>
      </c>
      <c r="P915" s="43">
        <f t="shared" si="144"/>
        <v>39934</v>
      </c>
      <c r="Q915" s="41">
        <f t="shared" si="145"/>
        <v>2009</v>
      </c>
      <c r="R915" s="41">
        <f t="shared" si="146"/>
        <v>2009</v>
      </c>
      <c r="S915" s="43" t="str">
        <f>YEAR(Taulukko1[[#This Row],[Alku KK]])&amp;"Q"&amp;ROUNDDOWN((MONTH(Taulukko1[[#This Row],[Alku KK]])-1)/3+1,0)</f>
        <v>2009Q2</v>
      </c>
      <c r="T915" s="43" t="str">
        <f>YEAR(Taulukko1[[#This Row],[Loppu KK]])&amp;"Q"&amp;ROUNDDOWN((MONTH(Taulukko1[[#This Row],[Loppu KK]])-1)/3+1,0)</f>
        <v>2009Q2</v>
      </c>
      <c r="U915" s="66">
        <f>IF(COUNT(Taulukko1[[#This Row],[Neuvottelujen alaiset ]])=1,Taulukko1[[#This Row],[Neuvottelujen alaiset ]],Taulukko1[[#This Row],[Vähennystarve]])</f>
        <v>20</v>
      </c>
      <c r="V915" s="44">
        <f t="shared" si="147"/>
        <v>1</v>
      </c>
      <c r="W915" s="44" t="str">
        <f t="shared" si="148"/>
        <v>NA</v>
      </c>
      <c r="X915" s="44" t="str">
        <f t="shared" si="149"/>
        <v>NA</v>
      </c>
      <c r="Y915" s="90" t="b">
        <f>AND(MONTH(Taulukko1[[#This Row],[Alku PVM]] )=6,DAY(Taulukko1[[#This Row],[Alku PVM]] )&gt;19)</f>
        <v>0</v>
      </c>
      <c r="Z915" s="90" t="b">
        <f>AND(MONTH(Taulukko1[[#This Row],[Loppu PVM]] )=6,DAY(Taulukko1[[#This Row],[Loppu PVM]] )&gt;19)</f>
        <v>0</v>
      </c>
      <c r="AA915" s="90" t="b">
        <f>OR(MONTH(Taulukko1[[#This Row],[Alku PVM]] )&lt;=5,AND(MONTH(Taulukko1[[#This Row],[Alku PVM]] )=6,DAY(Taulukko1[[#This Row],[Alku PVM]] )&lt;20))</f>
        <v>1</v>
      </c>
      <c r="AB915" s="90" t="b">
        <f>OR(MONTH(Taulukko1[[#This Row],[Loppu PVM]])&lt;=5,AND(MONTH(Taulukko1[[#This Row],[Loppu PVM]] )=6,DAY(Taulukko1[[#This Row],[Loppu PVM]])&lt;20))</f>
        <v>1</v>
      </c>
      <c r="AC915" s="90" t="b">
        <f>OR(MONTH(Taulukko1[[#This Row],[Alku PVM]] )&lt;=3,AND(MONTH(Taulukko1[[#This Row],[Alku PVM]] )=3))</f>
        <v>0</v>
      </c>
      <c r="AD915" s="90" t="b">
        <f>OR(MONTH(Taulukko1[[#This Row],[Loppu PVM]] )&lt;=3,AND(MONTH(Taulukko1[[#This Row],[Loppu PVM]] )=3))</f>
        <v>0</v>
      </c>
      <c r="AE915" s="90" t="b">
        <f>OR(MONTH(Taulukko1[[#This Row],[Alku PVM]] )&lt;=9,AND(MONTH(Taulukko1[[#This Row],[Alku PVM]] )=9))</f>
        <v>1</v>
      </c>
      <c r="AF915" s="90" t="b">
        <f>OR(MONTH(Taulukko1[[#This Row],[Loppu PVM]])&lt;=9,AND(MONTH(Taulukko1[[#This Row],[Loppu PVM]] )=9))</f>
        <v>1</v>
      </c>
      <c r="AG915" s="90" t="b">
        <f>OR(MONTH(Taulukko1[[#This Row],[Alku PVM]] )&lt;=6,AND(MONTH(Taulukko1[[#This Row],[Alku PVM]] )=6))</f>
        <v>1</v>
      </c>
      <c r="AH915" s="90" t="b">
        <f>OR(MONTH(Taulukko1[[#This Row],[Loppu PVM]])&lt;=6,AND(MONTH(Taulukko1[[#This Row],[Loppu PVM]] )=6))</f>
        <v>1</v>
      </c>
    </row>
    <row r="916" spans="1:34" ht="12.75" customHeight="1">
      <c r="A916" s="21" t="s">
        <v>3073</v>
      </c>
      <c r="B916" s="23">
        <v>39909</v>
      </c>
      <c r="C916" s="21" t="s">
        <v>3072</v>
      </c>
      <c r="D916" s="24"/>
      <c r="E916" s="62">
        <v>10</v>
      </c>
      <c r="F916" s="23">
        <v>39933</v>
      </c>
      <c r="G916" s="24">
        <v>6</v>
      </c>
      <c r="H916" s="17">
        <v>40</v>
      </c>
      <c r="I916" s="126" t="e">
        <f>INDEX('TOL2008'!B:B,MATCH(A916,'TOL2008'!A:A,0))</f>
        <v>#N/A</v>
      </c>
      <c r="J916" s="126" t="e">
        <f>INDEX(Pääluokka!$H$2:$H$100,MATCH(VALUE(LEFT(Taulukko1[[#This Row],[TOL2008]],2)),Pääluokka!$G$2:$G$100,0))</f>
        <v>#N/A</v>
      </c>
      <c r="K916" s="126" t="e">
        <f>INDEX(Pääluokka!$I$2:$I$100,MATCH(VALUE(LEFT(Taulukko1[[#This Row],[TOL2008]],2)),Pääluokka!$G$2:$G$100,0))</f>
        <v>#N/A</v>
      </c>
      <c r="L916" s="41">
        <f t="shared" si="140"/>
        <v>24</v>
      </c>
      <c r="M916" s="43">
        <f t="shared" si="141"/>
        <v>39909</v>
      </c>
      <c r="N916" s="43">
        <f t="shared" si="142"/>
        <v>39933</v>
      </c>
      <c r="O916" s="43">
        <f t="shared" si="143"/>
        <v>39904</v>
      </c>
      <c r="P916" s="43">
        <f t="shared" si="144"/>
        <v>39904</v>
      </c>
      <c r="Q916" s="41">
        <f t="shared" si="145"/>
        <v>2009</v>
      </c>
      <c r="R916" s="41">
        <f t="shared" si="146"/>
        <v>2009</v>
      </c>
      <c r="S916" s="43" t="str">
        <f>YEAR(Taulukko1[[#This Row],[Alku KK]])&amp;"Q"&amp;ROUNDDOWN((MONTH(Taulukko1[[#This Row],[Alku KK]])-1)/3+1,0)</f>
        <v>2009Q2</v>
      </c>
      <c r="T916" s="43" t="str">
        <f>YEAR(Taulukko1[[#This Row],[Loppu KK]])&amp;"Q"&amp;ROUNDDOWN((MONTH(Taulukko1[[#This Row],[Loppu KK]])-1)/3+1,0)</f>
        <v>2009Q2</v>
      </c>
      <c r="U916" s="66">
        <f>IF(COUNT(Taulukko1[[#This Row],[Neuvottelujen alaiset ]])=1,Taulukko1[[#This Row],[Neuvottelujen alaiset ]],Taulukko1[[#This Row],[Vähennystarve]])</f>
        <v>40</v>
      </c>
      <c r="V916" s="44">
        <f t="shared" si="147"/>
        <v>0.25</v>
      </c>
      <c r="W916" s="44">
        <f t="shared" si="148"/>
        <v>0.15</v>
      </c>
      <c r="X916" s="44">
        <f t="shared" si="149"/>
        <v>0.6</v>
      </c>
      <c r="Y916" s="90" t="b">
        <f>AND(MONTH(Taulukko1[[#This Row],[Alku PVM]] )=6,DAY(Taulukko1[[#This Row],[Alku PVM]] )&gt;19)</f>
        <v>0</v>
      </c>
      <c r="Z916" s="90" t="b">
        <f>AND(MONTH(Taulukko1[[#This Row],[Loppu PVM]] )=6,DAY(Taulukko1[[#This Row],[Loppu PVM]] )&gt;19)</f>
        <v>0</v>
      </c>
      <c r="AA916" s="90" t="b">
        <f>OR(MONTH(Taulukko1[[#This Row],[Alku PVM]] )&lt;=5,AND(MONTH(Taulukko1[[#This Row],[Alku PVM]] )=6,DAY(Taulukko1[[#This Row],[Alku PVM]] )&lt;20))</f>
        <v>1</v>
      </c>
      <c r="AB916" s="90" t="b">
        <f>OR(MONTH(Taulukko1[[#This Row],[Loppu PVM]])&lt;=5,AND(MONTH(Taulukko1[[#This Row],[Loppu PVM]] )=6,DAY(Taulukko1[[#This Row],[Loppu PVM]])&lt;20))</f>
        <v>1</v>
      </c>
      <c r="AC916" s="90" t="b">
        <f>OR(MONTH(Taulukko1[[#This Row],[Alku PVM]] )&lt;=3,AND(MONTH(Taulukko1[[#This Row],[Alku PVM]] )=3))</f>
        <v>0</v>
      </c>
      <c r="AD916" s="90" t="b">
        <f>OR(MONTH(Taulukko1[[#This Row],[Loppu PVM]] )&lt;=3,AND(MONTH(Taulukko1[[#This Row],[Loppu PVM]] )=3))</f>
        <v>0</v>
      </c>
      <c r="AE916" s="90" t="b">
        <f>OR(MONTH(Taulukko1[[#This Row],[Alku PVM]] )&lt;=9,AND(MONTH(Taulukko1[[#This Row],[Alku PVM]] )=9))</f>
        <v>1</v>
      </c>
      <c r="AF916" s="90" t="b">
        <f>OR(MONTH(Taulukko1[[#This Row],[Loppu PVM]])&lt;=9,AND(MONTH(Taulukko1[[#This Row],[Loppu PVM]] )=9))</f>
        <v>1</v>
      </c>
      <c r="AG916" s="90" t="b">
        <f>OR(MONTH(Taulukko1[[#This Row],[Alku PVM]] )&lt;=6,AND(MONTH(Taulukko1[[#This Row],[Alku PVM]] )=6))</f>
        <v>1</v>
      </c>
      <c r="AH916" s="90" t="b">
        <f>OR(MONTH(Taulukko1[[#This Row],[Loppu PVM]])&lt;=6,AND(MONTH(Taulukko1[[#This Row],[Loppu PVM]] )=6))</f>
        <v>1</v>
      </c>
    </row>
    <row r="917" spans="1:34" ht="12.75" customHeight="1">
      <c r="A917" s="21" t="s">
        <v>3039</v>
      </c>
      <c r="B917" s="23">
        <v>39909</v>
      </c>
      <c r="C917" s="21" t="s">
        <v>3038</v>
      </c>
      <c r="D917" s="24"/>
      <c r="E917" s="62">
        <v>25</v>
      </c>
      <c r="F917" s="23">
        <v>39947</v>
      </c>
      <c r="G917" s="24">
        <v>19</v>
      </c>
      <c r="H917" s="22">
        <v>125</v>
      </c>
      <c r="I917" s="126" t="e">
        <f>INDEX('TOL2008'!B:B,MATCH(A917,'TOL2008'!A:A,0))</f>
        <v>#N/A</v>
      </c>
      <c r="J917" s="126" t="e">
        <f>INDEX(Pääluokka!$H$2:$H$100,MATCH(VALUE(LEFT(Taulukko1[[#This Row],[TOL2008]],2)),Pääluokka!$G$2:$G$100,0))</f>
        <v>#N/A</v>
      </c>
      <c r="K917" s="126" t="e">
        <f>INDEX(Pääluokka!$I$2:$I$100,MATCH(VALUE(LEFT(Taulukko1[[#This Row],[TOL2008]],2)),Pääluokka!$G$2:$G$100,0))</f>
        <v>#N/A</v>
      </c>
      <c r="L917" s="41">
        <f t="shared" si="140"/>
        <v>38</v>
      </c>
      <c r="M917" s="43">
        <f t="shared" si="141"/>
        <v>39909</v>
      </c>
      <c r="N917" s="43">
        <f t="shared" si="142"/>
        <v>39947</v>
      </c>
      <c r="O917" s="43">
        <f t="shared" si="143"/>
        <v>39904</v>
      </c>
      <c r="P917" s="43">
        <f t="shared" si="144"/>
        <v>39934</v>
      </c>
      <c r="Q917" s="41">
        <f t="shared" si="145"/>
        <v>2009</v>
      </c>
      <c r="R917" s="41">
        <f t="shared" si="146"/>
        <v>2009</v>
      </c>
      <c r="S917" s="43" t="str">
        <f>YEAR(Taulukko1[[#This Row],[Alku KK]])&amp;"Q"&amp;ROUNDDOWN((MONTH(Taulukko1[[#This Row],[Alku KK]])-1)/3+1,0)</f>
        <v>2009Q2</v>
      </c>
      <c r="T917" s="43" t="str">
        <f>YEAR(Taulukko1[[#This Row],[Loppu KK]])&amp;"Q"&amp;ROUNDDOWN((MONTH(Taulukko1[[#This Row],[Loppu KK]])-1)/3+1,0)</f>
        <v>2009Q2</v>
      </c>
      <c r="U917" s="66">
        <f>IF(COUNT(Taulukko1[[#This Row],[Neuvottelujen alaiset ]])=1,Taulukko1[[#This Row],[Neuvottelujen alaiset ]],Taulukko1[[#This Row],[Vähennystarve]])</f>
        <v>125</v>
      </c>
      <c r="V917" s="44">
        <f t="shared" si="147"/>
        <v>0.2</v>
      </c>
      <c r="W917" s="44">
        <f t="shared" si="148"/>
        <v>0.152</v>
      </c>
      <c r="X917" s="44">
        <f t="shared" si="149"/>
        <v>0.76</v>
      </c>
      <c r="Y917" s="90" t="b">
        <f>AND(MONTH(Taulukko1[[#This Row],[Alku PVM]] )=6,DAY(Taulukko1[[#This Row],[Alku PVM]] )&gt;19)</f>
        <v>0</v>
      </c>
      <c r="Z917" s="90" t="b">
        <f>AND(MONTH(Taulukko1[[#This Row],[Loppu PVM]] )=6,DAY(Taulukko1[[#This Row],[Loppu PVM]] )&gt;19)</f>
        <v>0</v>
      </c>
      <c r="AA917" s="90" t="b">
        <f>OR(MONTH(Taulukko1[[#This Row],[Alku PVM]] )&lt;=5,AND(MONTH(Taulukko1[[#This Row],[Alku PVM]] )=6,DAY(Taulukko1[[#This Row],[Alku PVM]] )&lt;20))</f>
        <v>1</v>
      </c>
      <c r="AB917" s="90" t="b">
        <f>OR(MONTH(Taulukko1[[#This Row],[Loppu PVM]])&lt;=5,AND(MONTH(Taulukko1[[#This Row],[Loppu PVM]] )=6,DAY(Taulukko1[[#This Row],[Loppu PVM]])&lt;20))</f>
        <v>1</v>
      </c>
      <c r="AC917" s="90" t="b">
        <f>OR(MONTH(Taulukko1[[#This Row],[Alku PVM]] )&lt;=3,AND(MONTH(Taulukko1[[#This Row],[Alku PVM]] )=3))</f>
        <v>0</v>
      </c>
      <c r="AD917" s="90" t="b">
        <f>OR(MONTH(Taulukko1[[#This Row],[Loppu PVM]] )&lt;=3,AND(MONTH(Taulukko1[[#This Row],[Loppu PVM]] )=3))</f>
        <v>0</v>
      </c>
      <c r="AE917" s="90" t="b">
        <f>OR(MONTH(Taulukko1[[#This Row],[Alku PVM]] )&lt;=9,AND(MONTH(Taulukko1[[#This Row],[Alku PVM]] )=9))</f>
        <v>1</v>
      </c>
      <c r="AF917" s="90" t="b">
        <f>OR(MONTH(Taulukko1[[#This Row],[Loppu PVM]])&lt;=9,AND(MONTH(Taulukko1[[#This Row],[Loppu PVM]] )=9))</f>
        <v>1</v>
      </c>
      <c r="AG917" s="90" t="b">
        <f>OR(MONTH(Taulukko1[[#This Row],[Alku PVM]] )&lt;=6,AND(MONTH(Taulukko1[[#This Row],[Alku PVM]] )=6))</f>
        <v>1</v>
      </c>
      <c r="AH917" s="90" t="b">
        <f>OR(MONTH(Taulukko1[[#This Row],[Loppu PVM]])&lt;=6,AND(MONTH(Taulukko1[[#This Row],[Loppu PVM]] )=6))</f>
        <v>1</v>
      </c>
    </row>
    <row r="918" spans="1:34" ht="12.75" customHeight="1">
      <c r="A918" t="s">
        <v>2435</v>
      </c>
      <c r="B918" s="23">
        <v>39909</v>
      </c>
      <c r="C918" t="s">
        <v>2437</v>
      </c>
      <c r="E918" s="62">
        <v>90</v>
      </c>
      <c r="F918" s="4">
        <v>39953</v>
      </c>
      <c r="G918" s="5">
        <v>63</v>
      </c>
      <c r="H918" s="22">
        <v>90</v>
      </c>
      <c r="I918" s="126" t="e">
        <f>INDEX('TOL2008'!B:B,MATCH(A918,'TOL2008'!A:A,0))</f>
        <v>#N/A</v>
      </c>
      <c r="J918" s="126" t="e">
        <f>INDEX(Pääluokka!$H$2:$H$100,MATCH(VALUE(LEFT(Taulukko1[[#This Row],[TOL2008]],2)),Pääluokka!$G$2:$G$100,0))</f>
        <v>#N/A</v>
      </c>
      <c r="K918" s="126" t="e">
        <f>INDEX(Pääluokka!$I$2:$I$100,MATCH(VALUE(LEFT(Taulukko1[[#This Row],[TOL2008]],2)),Pääluokka!$G$2:$G$100,0))</f>
        <v>#N/A</v>
      </c>
      <c r="L918" s="41">
        <f t="shared" si="140"/>
        <v>44</v>
      </c>
      <c r="M918" s="43">
        <f t="shared" si="141"/>
        <v>39909</v>
      </c>
      <c r="N918" s="43">
        <f t="shared" si="142"/>
        <v>39953</v>
      </c>
      <c r="O918" s="43">
        <f t="shared" si="143"/>
        <v>39904</v>
      </c>
      <c r="P918" s="43">
        <f t="shared" si="144"/>
        <v>39934</v>
      </c>
      <c r="Q918" s="41">
        <f t="shared" si="145"/>
        <v>2009</v>
      </c>
      <c r="R918" s="41">
        <f t="shared" si="146"/>
        <v>2009</v>
      </c>
      <c r="S918" s="43" t="str">
        <f>YEAR(Taulukko1[[#This Row],[Alku KK]])&amp;"Q"&amp;ROUNDDOWN((MONTH(Taulukko1[[#This Row],[Alku KK]])-1)/3+1,0)</f>
        <v>2009Q2</v>
      </c>
      <c r="T918" s="43" t="str">
        <f>YEAR(Taulukko1[[#This Row],[Loppu KK]])&amp;"Q"&amp;ROUNDDOWN((MONTH(Taulukko1[[#This Row],[Loppu KK]])-1)/3+1,0)</f>
        <v>2009Q2</v>
      </c>
      <c r="U918" s="66">
        <f>IF(COUNT(Taulukko1[[#This Row],[Neuvottelujen alaiset ]])=1,Taulukko1[[#This Row],[Neuvottelujen alaiset ]],Taulukko1[[#This Row],[Vähennystarve]])</f>
        <v>90</v>
      </c>
      <c r="V918" s="44">
        <f t="shared" si="147"/>
        <v>1</v>
      </c>
      <c r="W918" s="44">
        <f t="shared" si="148"/>
        <v>0.7</v>
      </c>
      <c r="X918" s="44">
        <f t="shared" si="149"/>
        <v>0.7</v>
      </c>
      <c r="Y918" s="90" t="b">
        <f>AND(MONTH(Taulukko1[[#This Row],[Alku PVM]] )=6,DAY(Taulukko1[[#This Row],[Alku PVM]] )&gt;19)</f>
        <v>0</v>
      </c>
      <c r="Z918" s="90" t="b">
        <f>AND(MONTH(Taulukko1[[#This Row],[Loppu PVM]] )=6,DAY(Taulukko1[[#This Row],[Loppu PVM]] )&gt;19)</f>
        <v>0</v>
      </c>
      <c r="AA918" s="90" t="b">
        <f>OR(MONTH(Taulukko1[[#This Row],[Alku PVM]] )&lt;=5,AND(MONTH(Taulukko1[[#This Row],[Alku PVM]] )=6,DAY(Taulukko1[[#This Row],[Alku PVM]] )&lt;20))</f>
        <v>1</v>
      </c>
      <c r="AB918" s="90" t="b">
        <f>OR(MONTH(Taulukko1[[#This Row],[Loppu PVM]])&lt;=5,AND(MONTH(Taulukko1[[#This Row],[Loppu PVM]] )=6,DAY(Taulukko1[[#This Row],[Loppu PVM]])&lt;20))</f>
        <v>1</v>
      </c>
      <c r="AC918" s="90" t="b">
        <f>OR(MONTH(Taulukko1[[#This Row],[Alku PVM]] )&lt;=3,AND(MONTH(Taulukko1[[#This Row],[Alku PVM]] )=3))</f>
        <v>0</v>
      </c>
      <c r="AD918" s="90" t="b">
        <f>OR(MONTH(Taulukko1[[#This Row],[Loppu PVM]] )&lt;=3,AND(MONTH(Taulukko1[[#This Row],[Loppu PVM]] )=3))</f>
        <v>0</v>
      </c>
      <c r="AE918" s="90" t="b">
        <f>OR(MONTH(Taulukko1[[#This Row],[Alku PVM]] )&lt;=9,AND(MONTH(Taulukko1[[#This Row],[Alku PVM]] )=9))</f>
        <v>1</v>
      </c>
      <c r="AF918" s="90" t="b">
        <f>OR(MONTH(Taulukko1[[#This Row],[Loppu PVM]])&lt;=9,AND(MONTH(Taulukko1[[#This Row],[Loppu PVM]] )=9))</f>
        <v>1</v>
      </c>
      <c r="AG918" s="90" t="b">
        <f>OR(MONTH(Taulukko1[[#This Row],[Alku PVM]] )&lt;=6,AND(MONTH(Taulukko1[[#This Row],[Alku PVM]] )=6))</f>
        <v>1</v>
      </c>
      <c r="AH918" s="90" t="b">
        <f>OR(MONTH(Taulukko1[[#This Row],[Loppu PVM]])&lt;=6,AND(MONTH(Taulukko1[[#This Row],[Loppu PVM]] )=6))</f>
        <v>1</v>
      </c>
    </row>
    <row r="919" spans="1:34" ht="12.75" customHeight="1">
      <c r="A919" t="s">
        <v>2294</v>
      </c>
      <c r="B919" s="23">
        <v>39909</v>
      </c>
      <c r="C919" t="s">
        <v>2296</v>
      </c>
      <c r="F919" s="4">
        <v>39939</v>
      </c>
      <c r="G919" s="5">
        <v>0</v>
      </c>
      <c r="H919" s="22">
        <v>130</v>
      </c>
      <c r="I919" s="126" t="e">
        <f>INDEX('TOL2008'!B:B,MATCH(A919,'TOL2008'!A:A,0))</f>
        <v>#N/A</v>
      </c>
      <c r="J919" s="126" t="e">
        <f>INDEX(Pääluokka!$H$2:$H$100,MATCH(VALUE(LEFT(Taulukko1[[#This Row],[TOL2008]],2)),Pääluokka!$G$2:$G$100,0))</f>
        <v>#N/A</v>
      </c>
      <c r="K919" s="126" t="e">
        <f>INDEX(Pääluokka!$I$2:$I$100,MATCH(VALUE(LEFT(Taulukko1[[#This Row],[TOL2008]],2)),Pääluokka!$G$2:$G$100,0))</f>
        <v>#N/A</v>
      </c>
      <c r="L919" s="41">
        <f t="shared" si="140"/>
        <v>30</v>
      </c>
      <c r="M919" s="43">
        <f t="shared" si="141"/>
        <v>39909</v>
      </c>
      <c r="N919" s="43">
        <f t="shared" si="142"/>
        <v>39939</v>
      </c>
      <c r="O919" s="43">
        <f t="shared" si="143"/>
        <v>39904</v>
      </c>
      <c r="P919" s="43">
        <f t="shared" si="144"/>
        <v>39934</v>
      </c>
      <c r="Q919" s="41">
        <f t="shared" si="145"/>
        <v>2009</v>
      </c>
      <c r="R919" s="41">
        <f t="shared" si="146"/>
        <v>2009</v>
      </c>
      <c r="S919" s="43" t="str">
        <f>YEAR(Taulukko1[[#This Row],[Alku KK]])&amp;"Q"&amp;ROUNDDOWN((MONTH(Taulukko1[[#This Row],[Alku KK]])-1)/3+1,0)</f>
        <v>2009Q2</v>
      </c>
      <c r="T919" s="43" t="str">
        <f>YEAR(Taulukko1[[#This Row],[Loppu KK]])&amp;"Q"&amp;ROUNDDOWN((MONTH(Taulukko1[[#This Row],[Loppu KK]])-1)/3+1,0)</f>
        <v>2009Q2</v>
      </c>
      <c r="U919" s="66">
        <f>IF(COUNT(Taulukko1[[#This Row],[Neuvottelujen alaiset ]])=1,Taulukko1[[#This Row],[Neuvottelujen alaiset ]],Taulukko1[[#This Row],[Vähennystarve]])</f>
        <v>130</v>
      </c>
      <c r="V919" s="44" t="str">
        <f t="shared" si="147"/>
        <v>NA</v>
      </c>
      <c r="W919" s="44">
        <f t="shared" si="148"/>
        <v>0</v>
      </c>
      <c r="X919" s="44" t="str">
        <f t="shared" si="149"/>
        <v>NA</v>
      </c>
      <c r="Y919" s="90" t="b">
        <f>AND(MONTH(Taulukko1[[#This Row],[Alku PVM]] )=6,DAY(Taulukko1[[#This Row],[Alku PVM]] )&gt;19)</f>
        <v>0</v>
      </c>
      <c r="Z919" s="90" t="b">
        <f>AND(MONTH(Taulukko1[[#This Row],[Loppu PVM]] )=6,DAY(Taulukko1[[#This Row],[Loppu PVM]] )&gt;19)</f>
        <v>0</v>
      </c>
      <c r="AA919" s="90" t="b">
        <f>OR(MONTH(Taulukko1[[#This Row],[Alku PVM]] )&lt;=5,AND(MONTH(Taulukko1[[#This Row],[Alku PVM]] )=6,DAY(Taulukko1[[#This Row],[Alku PVM]] )&lt;20))</f>
        <v>1</v>
      </c>
      <c r="AB919" s="90" t="b">
        <f>OR(MONTH(Taulukko1[[#This Row],[Loppu PVM]])&lt;=5,AND(MONTH(Taulukko1[[#This Row],[Loppu PVM]] )=6,DAY(Taulukko1[[#This Row],[Loppu PVM]])&lt;20))</f>
        <v>1</v>
      </c>
      <c r="AC919" s="90" t="b">
        <f>OR(MONTH(Taulukko1[[#This Row],[Alku PVM]] )&lt;=3,AND(MONTH(Taulukko1[[#This Row],[Alku PVM]] )=3))</f>
        <v>0</v>
      </c>
      <c r="AD919" s="90" t="b">
        <f>OR(MONTH(Taulukko1[[#This Row],[Loppu PVM]] )&lt;=3,AND(MONTH(Taulukko1[[#This Row],[Loppu PVM]] )=3))</f>
        <v>0</v>
      </c>
      <c r="AE919" s="90" t="b">
        <f>OR(MONTH(Taulukko1[[#This Row],[Alku PVM]] )&lt;=9,AND(MONTH(Taulukko1[[#This Row],[Alku PVM]] )=9))</f>
        <v>1</v>
      </c>
      <c r="AF919" s="90" t="b">
        <f>OR(MONTH(Taulukko1[[#This Row],[Loppu PVM]])&lt;=9,AND(MONTH(Taulukko1[[#This Row],[Loppu PVM]] )=9))</f>
        <v>1</v>
      </c>
      <c r="AG919" s="90" t="b">
        <f>OR(MONTH(Taulukko1[[#This Row],[Alku PVM]] )&lt;=6,AND(MONTH(Taulukko1[[#This Row],[Alku PVM]] )=6))</f>
        <v>1</v>
      </c>
      <c r="AH919" s="90" t="b">
        <f>OR(MONTH(Taulukko1[[#This Row],[Loppu PVM]])&lt;=6,AND(MONTH(Taulukko1[[#This Row],[Loppu PVM]] )=6))</f>
        <v>1</v>
      </c>
    </row>
    <row r="920" spans="1:34" ht="12.75" customHeight="1">
      <c r="A920" t="s">
        <v>2668</v>
      </c>
      <c r="B920" s="23">
        <v>39910</v>
      </c>
      <c r="C920" t="s">
        <v>2667</v>
      </c>
      <c r="F920" s="4"/>
      <c r="G920" s="5"/>
      <c r="H920" s="22">
        <v>70</v>
      </c>
      <c r="I920" s="126" t="e">
        <f>INDEX('TOL2008'!B:B,MATCH(A920,'TOL2008'!A:A,0))</f>
        <v>#N/A</v>
      </c>
      <c r="J920" s="126" t="e">
        <f>INDEX(Pääluokka!$H$2:$H$100,MATCH(VALUE(LEFT(Taulukko1[[#This Row],[TOL2008]],2)),Pääluokka!$G$2:$G$100,0))</f>
        <v>#N/A</v>
      </c>
      <c r="K920" s="126" t="e">
        <f>INDEX(Pääluokka!$I$2:$I$100,MATCH(VALUE(LEFT(Taulukko1[[#This Row],[TOL2008]],2)),Pääluokka!$G$2:$G$100,0))</f>
        <v>#N/A</v>
      </c>
      <c r="L920" s="41" t="str">
        <f t="shared" si="140"/>
        <v>NA</v>
      </c>
      <c r="M920" s="43">
        <f t="shared" si="141"/>
        <v>39910</v>
      </c>
      <c r="N920" s="43">
        <f t="shared" si="142"/>
        <v>39961</v>
      </c>
      <c r="O920" s="43">
        <f t="shared" si="143"/>
        <v>39904</v>
      </c>
      <c r="P920" s="43">
        <f t="shared" si="144"/>
        <v>39934</v>
      </c>
      <c r="Q920" s="41">
        <f t="shared" si="145"/>
        <v>2009</v>
      </c>
      <c r="R920" s="41">
        <f t="shared" si="146"/>
        <v>2009</v>
      </c>
      <c r="S920" s="43" t="str">
        <f>YEAR(Taulukko1[[#This Row],[Alku KK]])&amp;"Q"&amp;ROUNDDOWN((MONTH(Taulukko1[[#This Row],[Alku KK]])-1)/3+1,0)</f>
        <v>2009Q2</v>
      </c>
      <c r="T920" s="43" t="str">
        <f>YEAR(Taulukko1[[#This Row],[Loppu KK]])&amp;"Q"&amp;ROUNDDOWN((MONTH(Taulukko1[[#This Row],[Loppu KK]])-1)/3+1,0)</f>
        <v>2009Q2</v>
      </c>
      <c r="U920" s="66">
        <f>IF(COUNT(Taulukko1[[#This Row],[Neuvottelujen alaiset ]])=1,Taulukko1[[#This Row],[Neuvottelujen alaiset ]],Taulukko1[[#This Row],[Vähennystarve]])</f>
        <v>70</v>
      </c>
      <c r="V920" s="44" t="str">
        <f t="shared" si="147"/>
        <v>NA</v>
      </c>
      <c r="W920" s="44" t="str">
        <f t="shared" si="148"/>
        <v>NA</v>
      </c>
      <c r="X920" s="44" t="str">
        <f t="shared" si="149"/>
        <v>NA</v>
      </c>
      <c r="Y920" s="90" t="b">
        <f>AND(MONTH(Taulukko1[[#This Row],[Alku PVM]] )=6,DAY(Taulukko1[[#This Row],[Alku PVM]] )&gt;19)</f>
        <v>0</v>
      </c>
      <c r="Z920" s="90" t="b">
        <f>AND(MONTH(Taulukko1[[#This Row],[Loppu PVM]] )=6,DAY(Taulukko1[[#This Row],[Loppu PVM]] )&gt;19)</f>
        <v>0</v>
      </c>
      <c r="AA920" s="90" t="b">
        <f>OR(MONTH(Taulukko1[[#This Row],[Alku PVM]] )&lt;=5,AND(MONTH(Taulukko1[[#This Row],[Alku PVM]] )=6,DAY(Taulukko1[[#This Row],[Alku PVM]] )&lt;20))</f>
        <v>1</v>
      </c>
      <c r="AB920" s="90" t="b">
        <f>OR(MONTH(Taulukko1[[#This Row],[Loppu PVM]])&lt;=5,AND(MONTH(Taulukko1[[#This Row],[Loppu PVM]] )=6,DAY(Taulukko1[[#This Row],[Loppu PVM]])&lt;20))</f>
        <v>1</v>
      </c>
      <c r="AC920" s="90" t="b">
        <f>OR(MONTH(Taulukko1[[#This Row],[Alku PVM]] )&lt;=3,AND(MONTH(Taulukko1[[#This Row],[Alku PVM]] )=3))</f>
        <v>0</v>
      </c>
      <c r="AD920" s="90" t="b">
        <f>OR(MONTH(Taulukko1[[#This Row],[Loppu PVM]] )&lt;=3,AND(MONTH(Taulukko1[[#This Row],[Loppu PVM]] )=3))</f>
        <v>0</v>
      </c>
      <c r="AE920" s="90" t="b">
        <f>OR(MONTH(Taulukko1[[#This Row],[Alku PVM]] )&lt;=9,AND(MONTH(Taulukko1[[#This Row],[Alku PVM]] )=9))</f>
        <v>1</v>
      </c>
      <c r="AF920" s="90" t="b">
        <f>OR(MONTH(Taulukko1[[#This Row],[Loppu PVM]])&lt;=9,AND(MONTH(Taulukko1[[#This Row],[Loppu PVM]] )=9))</f>
        <v>1</v>
      </c>
      <c r="AG920" s="90" t="b">
        <f>OR(MONTH(Taulukko1[[#This Row],[Alku PVM]] )&lt;=6,AND(MONTH(Taulukko1[[#This Row],[Alku PVM]] )=6))</f>
        <v>1</v>
      </c>
      <c r="AH920" s="90" t="b">
        <f>OR(MONTH(Taulukko1[[#This Row],[Loppu PVM]])&lt;=6,AND(MONTH(Taulukko1[[#This Row],[Loppu PVM]] )=6))</f>
        <v>1</v>
      </c>
    </row>
    <row r="921" spans="1:34" ht="12.75" customHeight="1">
      <c r="A921" t="s">
        <v>90</v>
      </c>
      <c r="B921" s="23">
        <v>39910</v>
      </c>
      <c r="C921" t="s">
        <v>2313</v>
      </c>
      <c r="E921" s="62">
        <v>300</v>
      </c>
      <c r="F921" s="4">
        <v>39961</v>
      </c>
      <c r="G921" s="5">
        <v>220</v>
      </c>
      <c r="H921" s="22">
        <v>300</v>
      </c>
      <c r="I921" s="126">
        <f>INDEX('TOL2008'!B:B,MATCH(A921,'TOL2008'!A:A,0))</f>
        <v>62030</v>
      </c>
      <c r="J921" s="126" t="str">
        <f>INDEX(Pääluokka!$H$2:$H$100,MATCH(VALUE(LEFT(Taulukko1[[#This Row],[TOL2008]],2)),Pääluokka!$G$2:$G$100,0))</f>
        <v>Informaatio ja viestintä</v>
      </c>
      <c r="K921" s="126" t="str">
        <f>INDEX(Pääluokka!$I$2:$I$100,MATCH(VALUE(LEFT(Taulukko1[[#This Row],[TOL2008]],2)),Pääluokka!$G$2:$G$100,0))</f>
        <v>Palvelualat (G-N, R, S)</v>
      </c>
      <c r="L921" s="41">
        <f t="shared" si="140"/>
        <v>51</v>
      </c>
      <c r="M921" s="43">
        <f t="shared" si="141"/>
        <v>39910</v>
      </c>
      <c r="N921" s="43">
        <f t="shared" si="142"/>
        <v>39961</v>
      </c>
      <c r="O921" s="43">
        <f t="shared" si="143"/>
        <v>39904</v>
      </c>
      <c r="P921" s="43">
        <f t="shared" si="144"/>
        <v>39934</v>
      </c>
      <c r="Q921" s="41">
        <f t="shared" si="145"/>
        <v>2009</v>
      </c>
      <c r="R921" s="41">
        <f t="shared" si="146"/>
        <v>2009</v>
      </c>
      <c r="S921" s="43" t="str">
        <f>YEAR(Taulukko1[[#This Row],[Alku KK]])&amp;"Q"&amp;ROUNDDOWN((MONTH(Taulukko1[[#This Row],[Alku KK]])-1)/3+1,0)</f>
        <v>2009Q2</v>
      </c>
      <c r="T921" s="43" t="str">
        <f>YEAR(Taulukko1[[#This Row],[Loppu KK]])&amp;"Q"&amp;ROUNDDOWN((MONTH(Taulukko1[[#This Row],[Loppu KK]])-1)/3+1,0)</f>
        <v>2009Q2</v>
      </c>
      <c r="U921" s="66">
        <f>IF(COUNT(Taulukko1[[#This Row],[Neuvottelujen alaiset ]])=1,Taulukko1[[#This Row],[Neuvottelujen alaiset ]],Taulukko1[[#This Row],[Vähennystarve]])</f>
        <v>300</v>
      </c>
      <c r="V921" s="44">
        <f t="shared" si="147"/>
        <v>1</v>
      </c>
      <c r="W921" s="44">
        <f t="shared" si="148"/>
        <v>0.73333333333333328</v>
      </c>
      <c r="X921" s="44">
        <f t="shared" si="149"/>
        <v>0.73333333333333328</v>
      </c>
      <c r="Y921" s="90" t="b">
        <f>AND(MONTH(Taulukko1[[#This Row],[Alku PVM]] )=6,DAY(Taulukko1[[#This Row],[Alku PVM]] )&gt;19)</f>
        <v>0</v>
      </c>
      <c r="Z921" s="90" t="b">
        <f>AND(MONTH(Taulukko1[[#This Row],[Loppu PVM]] )=6,DAY(Taulukko1[[#This Row],[Loppu PVM]] )&gt;19)</f>
        <v>0</v>
      </c>
      <c r="AA921" s="90" t="b">
        <f>OR(MONTH(Taulukko1[[#This Row],[Alku PVM]] )&lt;=5,AND(MONTH(Taulukko1[[#This Row],[Alku PVM]] )=6,DAY(Taulukko1[[#This Row],[Alku PVM]] )&lt;20))</f>
        <v>1</v>
      </c>
      <c r="AB921" s="90" t="b">
        <f>OR(MONTH(Taulukko1[[#This Row],[Loppu PVM]])&lt;=5,AND(MONTH(Taulukko1[[#This Row],[Loppu PVM]] )=6,DAY(Taulukko1[[#This Row],[Loppu PVM]])&lt;20))</f>
        <v>1</v>
      </c>
      <c r="AC921" s="90" t="b">
        <f>OR(MONTH(Taulukko1[[#This Row],[Alku PVM]] )&lt;=3,AND(MONTH(Taulukko1[[#This Row],[Alku PVM]] )=3))</f>
        <v>0</v>
      </c>
      <c r="AD921" s="90" t="b">
        <f>OR(MONTH(Taulukko1[[#This Row],[Loppu PVM]] )&lt;=3,AND(MONTH(Taulukko1[[#This Row],[Loppu PVM]] )=3))</f>
        <v>0</v>
      </c>
      <c r="AE921" s="90" t="b">
        <f>OR(MONTH(Taulukko1[[#This Row],[Alku PVM]] )&lt;=9,AND(MONTH(Taulukko1[[#This Row],[Alku PVM]] )=9))</f>
        <v>1</v>
      </c>
      <c r="AF921" s="90" t="b">
        <f>OR(MONTH(Taulukko1[[#This Row],[Loppu PVM]])&lt;=9,AND(MONTH(Taulukko1[[#This Row],[Loppu PVM]] )=9))</f>
        <v>1</v>
      </c>
      <c r="AG921" s="90" t="b">
        <f>OR(MONTH(Taulukko1[[#This Row],[Alku PVM]] )&lt;=6,AND(MONTH(Taulukko1[[#This Row],[Alku PVM]] )=6))</f>
        <v>1</v>
      </c>
      <c r="AH921" s="90" t="b">
        <f>OR(MONTH(Taulukko1[[#This Row],[Loppu PVM]])&lt;=6,AND(MONTH(Taulukko1[[#This Row],[Loppu PVM]] )=6))</f>
        <v>1</v>
      </c>
    </row>
    <row r="922" spans="1:34" ht="12.75" customHeight="1">
      <c r="A922" t="s">
        <v>2817</v>
      </c>
      <c r="B922" s="23">
        <v>39912</v>
      </c>
      <c r="C922" t="s">
        <v>2816</v>
      </c>
      <c r="E922" s="62">
        <v>3</v>
      </c>
      <c r="F922" s="4">
        <v>39948</v>
      </c>
      <c r="G922" s="5">
        <v>2</v>
      </c>
      <c r="H922" s="22">
        <v>8</v>
      </c>
      <c r="I922" s="126" t="e">
        <f>INDEX('TOL2008'!B:B,MATCH(A922,'TOL2008'!A:A,0))</f>
        <v>#N/A</v>
      </c>
      <c r="J922" s="126" t="e">
        <f>INDEX(Pääluokka!$H$2:$H$100,MATCH(VALUE(LEFT(Taulukko1[[#This Row],[TOL2008]],2)),Pääluokka!$G$2:$G$100,0))</f>
        <v>#N/A</v>
      </c>
      <c r="K922" s="126" t="e">
        <f>INDEX(Pääluokka!$I$2:$I$100,MATCH(VALUE(LEFT(Taulukko1[[#This Row],[TOL2008]],2)),Pääluokka!$G$2:$G$100,0))</f>
        <v>#N/A</v>
      </c>
      <c r="L922" s="41">
        <f t="shared" si="140"/>
        <v>36</v>
      </c>
      <c r="M922" s="43">
        <f t="shared" si="141"/>
        <v>39912</v>
      </c>
      <c r="N922" s="43">
        <f t="shared" si="142"/>
        <v>39948</v>
      </c>
      <c r="O922" s="43">
        <f t="shared" si="143"/>
        <v>39904</v>
      </c>
      <c r="P922" s="43">
        <f t="shared" si="144"/>
        <v>39934</v>
      </c>
      <c r="Q922" s="41">
        <f t="shared" si="145"/>
        <v>2009</v>
      </c>
      <c r="R922" s="41">
        <f t="shared" si="146"/>
        <v>2009</v>
      </c>
      <c r="S922" s="43" t="str">
        <f>YEAR(Taulukko1[[#This Row],[Alku KK]])&amp;"Q"&amp;ROUNDDOWN((MONTH(Taulukko1[[#This Row],[Alku KK]])-1)/3+1,0)</f>
        <v>2009Q2</v>
      </c>
      <c r="T922" s="43" t="str">
        <f>YEAR(Taulukko1[[#This Row],[Loppu KK]])&amp;"Q"&amp;ROUNDDOWN((MONTH(Taulukko1[[#This Row],[Loppu KK]])-1)/3+1,0)</f>
        <v>2009Q2</v>
      </c>
      <c r="U922" s="66">
        <f>IF(COUNT(Taulukko1[[#This Row],[Neuvottelujen alaiset ]])=1,Taulukko1[[#This Row],[Neuvottelujen alaiset ]],Taulukko1[[#This Row],[Vähennystarve]])</f>
        <v>8</v>
      </c>
      <c r="V922" s="44">
        <f t="shared" si="147"/>
        <v>0.375</v>
      </c>
      <c r="W922" s="44">
        <f t="shared" si="148"/>
        <v>0.25</v>
      </c>
      <c r="X922" s="44">
        <f t="shared" si="149"/>
        <v>0.66666666666666663</v>
      </c>
      <c r="Y922" s="90" t="b">
        <f>AND(MONTH(Taulukko1[[#This Row],[Alku PVM]] )=6,DAY(Taulukko1[[#This Row],[Alku PVM]] )&gt;19)</f>
        <v>0</v>
      </c>
      <c r="Z922" s="90" t="b">
        <f>AND(MONTH(Taulukko1[[#This Row],[Loppu PVM]] )=6,DAY(Taulukko1[[#This Row],[Loppu PVM]] )&gt;19)</f>
        <v>0</v>
      </c>
      <c r="AA922" s="90" t="b">
        <f>OR(MONTH(Taulukko1[[#This Row],[Alku PVM]] )&lt;=5,AND(MONTH(Taulukko1[[#This Row],[Alku PVM]] )=6,DAY(Taulukko1[[#This Row],[Alku PVM]] )&lt;20))</f>
        <v>1</v>
      </c>
      <c r="AB922" s="90" t="b">
        <f>OR(MONTH(Taulukko1[[#This Row],[Loppu PVM]])&lt;=5,AND(MONTH(Taulukko1[[#This Row],[Loppu PVM]] )=6,DAY(Taulukko1[[#This Row],[Loppu PVM]])&lt;20))</f>
        <v>1</v>
      </c>
      <c r="AC922" s="90" t="b">
        <f>OR(MONTH(Taulukko1[[#This Row],[Alku PVM]] )&lt;=3,AND(MONTH(Taulukko1[[#This Row],[Alku PVM]] )=3))</f>
        <v>0</v>
      </c>
      <c r="AD922" s="90" t="b">
        <f>OR(MONTH(Taulukko1[[#This Row],[Loppu PVM]] )&lt;=3,AND(MONTH(Taulukko1[[#This Row],[Loppu PVM]] )=3))</f>
        <v>0</v>
      </c>
      <c r="AE922" s="90" t="b">
        <f>OR(MONTH(Taulukko1[[#This Row],[Alku PVM]] )&lt;=9,AND(MONTH(Taulukko1[[#This Row],[Alku PVM]] )=9))</f>
        <v>1</v>
      </c>
      <c r="AF922" s="90" t="b">
        <f>OR(MONTH(Taulukko1[[#This Row],[Loppu PVM]])&lt;=9,AND(MONTH(Taulukko1[[#This Row],[Loppu PVM]] )=9))</f>
        <v>1</v>
      </c>
      <c r="AG922" s="90" t="b">
        <f>OR(MONTH(Taulukko1[[#This Row],[Alku PVM]] )&lt;=6,AND(MONTH(Taulukko1[[#This Row],[Alku PVM]] )=6))</f>
        <v>1</v>
      </c>
      <c r="AH922" s="90" t="b">
        <f>OR(MONTH(Taulukko1[[#This Row],[Loppu PVM]])&lt;=6,AND(MONTH(Taulukko1[[#This Row],[Loppu PVM]] )=6))</f>
        <v>1</v>
      </c>
    </row>
    <row r="923" spans="1:34" ht="12.75" customHeight="1">
      <c r="A923" s="21" t="s">
        <v>2479</v>
      </c>
      <c r="B923" s="23">
        <v>39912</v>
      </c>
      <c r="C923" s="21" t="s">
        <v>2478</v>
      </c>
      <c r="D923" s="24"/>
      <c r="F923" s="23"/>
      <c r="G923" s="24"/>
      <c r="H923" s="22">
        <v>40</v>
      </c>
      <c r="I923" s="126" t="e">
        <f>INDEX('TOL2008'!B:B,MATCH(A923,'TOL2008'!A:A,0))</f>
        <v>#N/A</v>
      </c>
      <c r="J923" s="126" t="e">
        <f>INDEX(Pääluokka!$H$2:$H$100,MATCH(VALUE(LEFT(Taulukko1[[#This Row],[TOL2008]],2)),Pääluokka!$G$2:$G$100,0))</f>
        <v>#N/A</v>
      </c>
      <c r="K923" s="126" t="e">
        <f>INDEX(Pääluokka!$I$2:$I$100,MATCH(VALUE(LEFT(Taulukko1[[#This Row],[TOL2008]],2)),Pääluokka!$G$2:$G$100,0))</f>
        <v>#N/A</v>
      </c>
      <c r="L923" s="41" t="str">
        <f t="shared" si="140"/>
        <v>NA</v>
      </c>
      <c r="M923" s="43">
        <f t="shared" si="141"/>
        <v>39912</v>
      </c>
      <c r="N923" s="43">
        <f t="shared" si="142"/>
        <v>39963</v>
      </c>
      <c r="O923" s="43">
        <f t="shared" si="143"/>
        <v>39904</v>
      </c>
      <c r="P923" s="43">
        <f t="shared" si="144"/>
        <v>39934</v>
      </c>
      <c r="Q923" s="41">
        <f t="shared" si="145"/>
        <v>2009</v>
      </c>
      <c r="R923" s="41">
        <f t="shared" si="146"/>
        <v>2009</v>
      </c>
      <c r="S923" s="43" t="str">
        <f>YEAR(Taulukko1[[#This Row],[Alku KK]])&amp;"Q"&amp;ROUNDDOWN((MONTH(Taulukko1[[#This Row],[Alku KK]])-1)/3+1,0)</f>
        <v>2009Q2</v>
      </c>
      <c r="T923" s="43" t="str">
        <f>YEAR(Taulukko1[[#This Row],[Loppu KK]])&amp;"Q"&amp;ROUNDDOWN((MONTH(Taulukko1[[#This Row],[Loppu KK]])-1)/3+1,0)</f>
        <v>2009Q2</v>
      </c>
      <c r="U923" s="66">
        <f>IF(COUNT(Taulukko1[[#This Row],[Neuvottelujen alaiset ]])=1,Taulukko1[[#This Row],[Neuvottelujen alaiset ]],Taulukko1[[#This Row],[Vähennystarve]])</f>
        <v>40</v>
      </c>
      <c r="V923" s="44" t="str">
        <f t="shared" si="147"/>
        <v>NA</v>
      </c>
      <c r="W923" s="44" t="str">
        <f t="shared" si="148"/>
        <v>NA</v>
      </c>
      <c r="X923" s="44" t="str">
        <f t="shared" si="149"/>
        <v>NA</v>
      </c>
      <c r="Y923" s="90" t="b">
        <f>AND(MONTH(Taulukko1[[#This Row],[Alku PVM]] )=6,DAY(Taulukko1[[#This Row],[Alku PVM]] )&gt;19)</f>
        <v>0</v>
      </c>
      <c r="Z923" s="90" t="b">
        <f>AND(MONTH(Taulukko1[[#This Row],[Loppu PVM]] )=6,DAY(Taulukko1[[#This Row],[Loppu PVM]] )&gt;19)</f>
        <v>0</v>
      </c>
      <c r="AA923" s="90" t="b">
        <f>OR(MONTH(Taulukko1[[#This Row],[Alku PVM]] )&lt;=5,AND(MONTH(Taulukko1[[#This Row],[Alku PVM]] )=6,DAY(Taulukko1[[#This Row],[Alku PVM]] )&lt;20))</f>
        <v>1</v>
      </c>
      <c r="AB923" s="90" t="b">
        <f>OR(MONTH(Taulukko1[[#This Row],[Loppu PVM]])&lt;=5,AND(MONTH(Taulukko1[[#This Row],[Loppu PVM]] )=6,DAY(Taulukko1[[#This Row],[Loppu PVM]])&lt;20))</f>
        <v>1</v>
      </c>
      <c r="AC923" s="90" t="b">
        <f>OR(MONTH(Taulukko1[[#This Row],[Alku PVM]] )&lt;=3,AND(MONTH(Taulukko1[[#This Row],[Alku PVM]] )=3))</f>
        <v>0</v>
      </c>
      <c r="AD923" s="90" t="b">
        <f>OR(MONTH(Taulukko1[[#This Row],[Loppu PVM]] )&lt;=3,AND(MONTH(Taulukko1[[#This Row],[Loppu PVM]] )=3))</f>
        <v>0</v>
      </c>
      <c r="AE923" s="90" t="b">
        <f>OR(MONTH(Taulukko1[[#This Row],[Alku PVM]] )&lt;=9,AND(MONTH(Taulukko1[[#This Row],[Alku PVM]] )=9))</f>
        <v>1</v>
      </c>
      <c r="AF923" s="90" t="b">
        <f>OR(MONTH(Taulukko1[[#This Row],[Loppu PVM]])&lt;=9,AND(MONTH(Taulukko1[[#This Row],[Loppu PVM]] )=9))</f>
        <v>1</v>
      </c>
      <c r="AG923" s="90" t="b">
        <f>OR(MONTH(Taulukko1[[#This Row],[Alku PVM]] )&lt;=6,AND(MONTH(Taulukko1[[#This Row],[Alku PVM]] )=6))</f>
        <v>1</v>
      </c>
      <c r="AH923" s="90" t="b">
        <f>OR(MONTH(Taulukko1[[#This Row],[Loppu PVM]])&lt;=6,AND(MONTH(Taulukko1[[#This Row],[Loppu PVM]] )=6))</f>
        <v>1</v>
      </c>
    </row>
    <row r="924" spans="1:34" ht="12.75" customHeight="1">
      <c r="A924" s="21" t="s">
        <v>1901</v>
      </c>
      <c r="B924" s="23">
        <v>39912</v>
      </c>
      <c r="C924" s="21" t="s">
        <v>2413</v>
      </c>
      <c r="D924" s="24"/>
      <c r="E924" s="62">
        <v>38</v>
      </c>
      <c r="F924" s="23">
        <v>39959</v>
      </c>
      <c r="G924" s="24">
        <v>0</v>
      </c>
      <c r="H924" s="22">
        <v>38</v>
      </c>
      <c r="I924" s="126" t="e">
        <f>INDEX('TOL2008'!B:B,MATCH(A924,'TOL2008'!A:A,0))</f>
        <v>#N/A</v>
      </c>
      <c r="J924" s="126" t="e">
        <f>INDEX(Pääluokka!$H$2:$H$100,MATCH(VALUE(LEFT(Taulukko1[[#This Row],[TOL2008]],2)),Pääluokka!$G$2:$G$100,0))</f>
        <v>#N/A</v>
      </c>
      <c r="K924" s="126" t="e">
        <f>INDEX(Pääluokka!$I$2:$I$100,MATCH(VALUE(LEFT(Taulukko1[[#This Row],[TOL2008]],2)),Pääluokka!$G$2:$G$100,0))</f>
        <v>#N/A</v>
      </c>
      <c r="L924" s="41">
        <f t="shared" si="140"/>
        <v>47</v>
      </c>
      <c r="M924" s="43">
        <f t="shared" si="141"/>
        <v>39912</v>
      </c>
      <c r="N924" s="43">
        <f t="shared" si="142"/>
        <v>39959</v>
      </c>
      <c r="O924" s="43">
        <f t="shared" si="143"/>
        <v>39904</v>
      </c>
      <c r="P924" s="43">
        <f t="shared" si="144"/>
        <v>39934</v>
      </c>
      <c r="Q924" s="41">
        <f t="shared" si="145"/>
        <v>2009</v>
      </c>
      <c r="R924" s="41">
        <f t="shared" si="146"/>
        <v>2009</v>
      </c>
      <c r="S924" s="43" t="str">
        <f>YEAR(Taulukko1[[#This Row],[Alku KK]])&amp;"Q"&amp;ROUNDDOWN((MONTH(Taulukko1[[#This Row],[Alku KK]])-1)/3+1,0)</f>
        <v>2009Q2</v>
      </c>
      <c r="T924" s="43" t="str">
        <f>YEAR(Taulukko1[[#This Row],[Loppu KK]])&amp;"Q"&amp;ROUNDDOWN((MONTH(Taulukko1[[#This Row],[Loppu KK]])-1)/3+1,0)</f>
        <v>2009Q2</v>
      </c>
      <c r="U924" s="66">
        <f>IF(COUNT(Taulukko1[[#This Row],[Neuvottelujen alaiset ]])=1,Taulukko1[[#This Row],[Neuvottelujen alaiset ]],Taulukko1[[#This Row],[Vähennystarve]])</f>
        <v>38</v>
      </c>
      <c r="V924" s="44">
        <f t="shared" si="147"/>
        <v>1</v>
      </c>
      <c r="W924" s="44">
        <f t="shared" si="148"/>
        <v>0</v>
      </c>
      <c r="X924" s="44">
        <f t="shared" si="149"/>
        <v>0</v>
      </c>
      <c r="Y924" s="90" t="b">
        <f>AND(MONTH(Taulukko1[[#This Row],[Alku PVM]] )=6,DAY(Taulukko1[[#This Row],[Alku PVM]] )&gt;19)</f>
        <v>0</v>
      </c>
      <c r="Z924" s="90" t="b">
        <f>AND(MONTH(Taulukko1[[#This Row],[Loppu PVM]] )=6,DAY(Taulukko1[[#This Row],[Loppu PVM]] )&gt;19)</f>
        <v>0</v>
      </c>
      <c r="AA924" s="90" t="b">
        <f>OR(MONTH(Taulukko1[[#This Row],[Alku PVM]] )&lt;=5,AND(MONTH(Taulukko1[[#This Row],[Alku PVM]] )=6,DAY(Taulukko1[[#This Row],[Alku PVM]] )&lt;20))</f>
        <v>1</v>
      </c>
      <c r="AB924" s="90" t="b">
        <f>OR(MONTH(Taulukko1[[#This Row],[Loppu PVM]])&lt;=5,AND(MONTH(Taulukko1[[#This Row],[Loppu PVM]] )=6,DAY(Taulukko1[[#This Row],[Loppu PVM]])&lt;20))</f>
        <v>1</v>
      </c>
      <c r="AC924" s="90" t="b">
        <f>OR(MONTH(Taulukko1[[#This Row],[Alku PVM]] )&lt;=3,AND(MONTH(Taulukko1[[#This Row],[Alku PVM]] )=3))</f>
        <v>0</v>
      </c>
      <c r="AD924" s="90" t="b">
        <f>OR(MONTH(Taulukko1[[#This Row],[Loppu PVM]] )&lt;=3,AND(MONTH(Taulukko1[[#This Row],[Loppu PVM]] )=3))</f>
        <v>0</v>
      </c>
      <c r="AE924" s="90" t="b">
        <f>OR(MONTH(Taulukko1[[#This Row],[Alku PVM]] )&lt;=9,AND(MONTH(Taulukko1[[#This Row],[Alku PVM]] )=9))</f>
        <v>1</v>
      </c>
      <c r="AF924" s="90" t="b">
        <f>OR(MONTH(Taulukko1[[#This Row],[Loppu PVM]])&lt;=9,AND(MONTH(Taulukko1[[#This Row],[Loppu PVM]] )=9))</f>
        <v>1</v>
      </c>
      <c r="AG924" s="90" t="b">
        <f>OR(MONTH(Taulukko1[[#This Row],[Alku PVM]] )&lt;=6,AND(MONTH(Taulukko1[[#This Row],[Alku PVM]] )=6))</f>
        <v>1</v>
      </c>
      <c r="AH924" s="90" t="b">
        <f>OR(MONTH(Taulukko1[[#This Row],[Loppu PVM]])&lt;=6,AND(MONTH(Taulukko1[[#This Row],[Loppu PVM]] )=6))</f>
        <v>1</v>
      </c>
    </row>
    <row r="925" spans="1:34" ht="12.75" customHeight="1">
      <c r="A925" s="21" t="s">
        <v>2828</v>
      </c>
      <c r="B925" s="23">
        <v>39918</v>
      </c>
      <c r="C925" s="21" t="s">
        <v>2830</v>
      </c>
      <c r="D925" s="24"/>
      <c r="E925" s="62">
        <v>390</v>
      </c>
      <c r="F925" s="23">
        <v>39965</v>
      </c>
      <c r="G925" s="24">
        <v>231</v>
      </c>
      <c r="H925" s="22">
        <v>2200</v>
      </c>
      <c r="I925" s="126" t="e">
        <f>INDEX('TOL2008'!B:B,MATCH(A925,'TOL2008'!A:A,0))</f>
        <v>#N/A</v>
      </c>
      <c r="J925" s="126" t="e">
        <f>INDEX(Pääluokka!$H$2:$H$100,MATCH(VALUE(LEFT(Taulukko1[[#This Row],[TOL2008]],2)),Pääluokka!$G$2:$G$100,0))</f>
        <v>#N/A</v>
      </c>
      <c r="K925" s="126" t="e">
        <f>INDEX(Pääluokka!$I$2:$I$100,MATCH(VALUE(LEFT(Taulukko1[[#This Row],[TOL2008]],2)),Pääluokka!$G$2:$G$100,0))</f>
        <v>#N/A</v>
      </c>
      <c r="L925" s="41">
        <f t="shared" si="140"/>
        <v>47</v>
      </c>
      <c r="M925" s="43">
        <f t="shared" si="141"/>
        <v>39918</v>
      </c>
      <c r="N925" s="43">
        <f t="shared" si="142"/>
        <v>39965</v>
      </c>
      <c r="O925" s="43">
        <f t="shared" si="143"/>
        <v>39904</v>
      </c>
      <c r="P925" s="43">
        <f t="shared" si="144"/>
        <v>39965</v>
      </c>
      <c r="Q925" s="41">
        <f t="shared" si="145"/>
        <v>2009</v>
      </c>
      <c r="R925" s="41">
        <f t="shared" si="146"/>
        <v>2009</v>
      </c>
      <c r="S925" s="43" t="str">
        <f>YEAR(Taulukko1[[#This Row],[Alku KK]])&amp;"Q"&amp;ROUNDDOWN((MONTH(Taulukko1[[#This Row],[Alku KK]])-1)/3+1,0)</f>
        <v>2009Q2</v>
      </c>
      <c r="T925" s="43" t="str">
        <f>YEAR(Taulukko1[[#This Row],[Loppu KK]])&amp;"Q"&amp;ROUNDDOWN((MONTH(Taulukko1[[#This Row],[Loppu KK]])-1)/3+1,0)</f>
        <v>2009Q2</v>
      </c>
      <c r="U925" s="66">
        <f>IF(COUNT(Taulukko1[[#This Row],[Neuvottelujen alaiset ]])=1,Taulukko1[[#This Row],[Neuvottelujen alaiset ]],Taulukko1[[#This Row],[Vähennystarve]])</f>
        <v>2200</v>
      </c>
      <c r="V925" s="44">
        <f t="shared" si="147"/>
        <v>0.17727272727272728</v>
      </c>
      <c r="W925" s="44">
        <f t="shared" si="148"/>
        <v>0.105</v>
      </c>
      <c r="X925" s="44">
        <f t="shared" si="149"/>
        <v>0.59230769230769231</v>
      </c>
      <c r="Y925" s="90" t="b">
        <f>AND(MONTH(Taulukko1[[#This Row],[Alku PVM]] )=6,DAY(Taulukko1[[#This Row],[Alku PVM]] )&gt;19)</f>
        <v>0</v>
      </c>
      <c r="Z925" s="90" t="b">
        <f>AND(MONTH(Taulukko1[[#This Row],[Loppu PVM]] )=6,DAY(Taulukko1[[#This Row],[Loppu PVM]] )&gt;19)</f>
        <v>0</v>
      </c>
      <c r="AA925" s="90" t="b">
        <f>OR(MONTH(Taulukko1[[#This Row],[Alku PVM]] )&lt;=5,AND(MONTH(Taulukko1[[#This Row],[Alku PVM]] )=6,DAY(Taulukko1[[#This Row],[Alku PVM]] )&lt;20))</f>
        <v>1</v>
      </c>
      <c r="AB925" s="90" t="b">
        <f>OR(MONTH(Taulukko1[[#This Row],[Loppu PVM]])&lt;=5,AND(MONTH(Taulukko1[[#This Row],[Loppu PVM]] )=6,DAY(Taulukko1[[#This Row],[Loppu PVM]])&lt;20))</f>
        <v>1</v>
      </c>
      <c r="AC925" s="90" t="b">
        <f>OR(MONTH(Taulukko1[[#This Row],[Alku PVM]] )&lt;=3,AND(MONTH(Taulukko1[[#This Row],[Alku PVM]] )=3))</f>
        <v>0</v>
      </c>
      <c r="AD925" s="90" t="b">
        <f>OR(MONTH(Taulukko1[[#This Row],[Loppu PVM]] )&lt;=3,AND(MONTH(Taulukko1[[#This Row],[Loppu PVM]] )=3))</f>
        <v>0</v>
      </c>
      <c r="AE925" s="90" t="b">
        <f>OR(MONTH(Taulukko1[[#This Row],[Alku PVM]] )&lt;=9,AND(MONTH(Taulukko1[[#This Row],[Alku PVM]] )=9))</f>
        <v>1</v>
      </c>
      <c r="AF925" s="90" t="b">
        <f>OR(MONTH(Taulukko1[[#This Row],[Loppu PVM]])&lt;=9,AND(MONTH(Taulukko1[[#This Row],[Loppu PVM]] )=9))</f>
        <v>1</v>
      </c>
      <c r="AG925" s="90" t="b">
        <f>OR(MONTH(Taulukko1[[#This Row],[Alku PVM]] )&lt;=6,AND(MONTH(Taulukko1[[#This Row],[Alku PVM]] )=6))</f>
        <v>1</v>
      </c>
      <c r="AH925" s="90" t="b">
        <f>OR(MONTH(Taulukko1[[#This Row],[Loppu PVM]])&lt;=6,AND(MONTH(Taulukko1[[#This Row],[Loppu PVM]] )=6))</f>
        <v>1</v>
      </c>
    </row>
    <row r="926" spans="1:34" ht="12.75" customHeight="1">
      <c r="A926" s="21" t="s">
        <v>2828</v>
      </c>
      <c r="B926" s="23">
        <v>39918</v>
      </c>
      <c r="C926" s="21" t="s">
        <v>2829</v>
      </c>
      <c r="D926" s="24"/>
      <c r="E926" s="62">
        <v>73</v>
      </c>
      <c r="F926" s="23">
        <v>40056</v>
      </c>
      <c r="G926" s="24">
        <v>29</v>
      </c>
      <c r="H926" s="16">
        <v>29</v>
      </c>
      <c r="I926" s="126" t="e">
        <f>INDEX('TOL2008'!B:B,MATCH(A926,'TOL2008'!A:A,0))</f>
        <v>#N/A</v>
      </c>
      <c r="J926" s="126" t="e">
        <f>INDEX(Pääluokka!$H$2:$H$100,MATCH(VALUE(LEFT(Taulukko1[[#This Row],[TOL2008]],2)),Pääluokka!$G$2:$G$100,0))</f>
        <v>#N/A</v>
      </c>
      <c r="K926" s="126" t="e">
        <f>INDEX(Pääluokka!$I$2:$I$100,MATCH(VALUE(LEFT(Taulukko1[[#This Row],[TOL2008]],2)),Pääluokka!$G$2:$G$100,0))</f>
        <v>#N/A</v>
      </c>
      <c r="L926" s="41">
        <f t="shared" si="140"/>
        <v>138</v>
      </c>
      <c r="M926" s="43">
        <f t="shared" si="141"/>
        <v>39918</v>
      </c>
      <c r="N926" s="43">
        <f t="shared" si="142"/>
        <v>40056</v>
      </c>
      <c r="O926" s="43">
        <f t="shared" si="143"/>
        <v>39904</v>
      </c>
      <c r="P926" s="43">
        <f t="shared" si="144"/>
        <v>40026</v>
      </c>
      <c r="Q926" s="41">
        <f t="shared" si="145"/>
        <v>2009</v>
      </c>
      <c r="R926" s="41">
        <f t="shared" si="146"/>
        <v>2009</v>
      </c>
      <c r="S926" s="43" t="str">
        <f>YEAR(Taulukko1[[#This Row],[Alku KK]])&amp;"Q"&amp;ROUNDDOWN((MONTH(Taulukko1[[#This Row],[Alku KK]])-1)/3+1,0)</f>
        <v>2009Q2</v>
      </c>
      <c r="T926" s="43" t="str">
        <f>YEAR(Taulukko1[[#This Row],[Loppu KK]])&amp;"Q"&amp;ROUNDDOWN((MONTH(Taulukko1[[#This Row],[Loppu KK]])-1)/3+1,0)</f>
        <v>2009Q3</v>
      </c>
      <c r="U926" s="66">
        <f>IF(COUNT(Taulukko1[[#This Row],[Neuvottelujen alaiset ]])=1,Taulukko1[[#This Row],[Neuvottelujen alaiset ]],Taulukko1[[#This Row],[Vähennystarve]])</f>
        <v>29</v>
      </c>
      <c r="V926" s="44">
        <f t="shared" si="147"/>
        <v>2.5172413793103448</v>
      </c>
      <c r="W926" s="44">
        <f t="shared" si="148"/>
        <v>1</v>
      </c>
      <c r="X926" s="44">
        <f t="shared" si="149"/>
        <v>0.39726027397260272</v>
      </c>
      <c r="Y926" s="90" t="b">
        <f>AND(MONTH(Taulukko1[[#This Row],[Alku PVM]] )=6,DAY(Taulukko1[[#This Row],[Alku PVM]] )&gt;19)</f>
        <v>0</v>
      </c>
      <c r="Z926" s="90" t="b">
        <f>AND(MONTH(Taulukko1[[#This Row],[Loppu PVM]] )=6,DAY(Taulukko1[[#This Row],[Loppu PVM]] )&gt;19)</f>
        <v>0</v>
      </c>
      <c r="AA926" s="90" t="b">
        <f>OR(MONTH(Taulukko1[[#This Row],[Alku PVM]] )&lt;=5,AND(MONTH(Taulukko1[[#This Row],[Alku PVM]] )=6,DAY(Taulukko1[[#This Row],[Alku PVM]] )&lt;20))</f>
        <v>1</v>
      </c>
      <c r="AB926" s="90" t="b">
        <f>OR(MONTH(Taulukko1[[#This Row],[Loppu PVM]])&lt;=5,AND(MONTH(Taulukko1[[#This Row],[Loppu PVM]] )=6,DAY(Taulukko1[[#This Row],[Loppu PVM]])&lt;20))</f>
        <v>0</v>
      </c>
      <c r="AC926" s="90" t="b">
        <f>OR(MONTH(Taulukko1[[#This Row],[Alku PVM]] )&lt;=3,AND(MONTH(Taulukko1[[#This Row],[Alku PVM]] )=3))</f>
        <v>0</v>
      </c>
      <c r="AD926" s="90" t="b">
        <f>OR(MONTH(Taulukko1[[#This Row],[Loppu PVM]] )&lt;=3,AND(MONTH(Taulukko1[[#This Row],[Loppu PVM]] )=3))</f>
        <v>0</v>
      </c>
      <c r="AE926" s="90" t="b">
        <f>OR(MONTH(Taulukko1[[#This Row],[Alku PVM]] )&lt;=9,AND(MONTH(Taulukko1[[#This Row],[Alku PVM]] )=9))</f>
        <v>1</v>
      </c>
      <c r="AF926" s="90" t="b">
        <f>OR(MONTH(Taulukko1[[#This Row],[Loppu PVM]])&lt;=9,AND(MONTH(Taulukko1[[#This Row],[Loppu PVM]] )=9))</f>
        <v>1</v>
      </c>
      <c r="AG926" s="90" t="b">
        <f>OR(MONTH(Taulukko1[[#This Row],[Alku PVM]] )&lt;=6,AND(MONTH(Taulukko1[[#This Row],[Alku PVM]] )=6))</f>
        <v>1</v>
      </c>
      <c r="AH926" s="90" t="b">
        <f>OR(MONTH(Taulukko1[[#This Row],[Loppu PVM]])&lt;=6,AND(MONTH(Taulukko1[[#This Row],[Loppu PVM]] )=6))</f>
        <v>0</v>
      </c>
    </row>
    <row r="927" spans="1:34" ht="12.75" customHeight="1">
      <c r="A927" t="s">
        <v>2815</v>
      </c>
      <c r="B927" s="23">
        <v>39918</v>
      </c>
      <c r="C927" t="s">
        <v>2814</v>
      </c>
      <c r="E927" s="62">
        <v>80</v>
      </c>
      <c r="F927" s="4">
        <v>39997</v>
      </c>
      <c r="G927" s="5">
        <v>65</v>
      </c>
      <c r="H927" s="22">
        <v>630</v>
      </c>
      <c r="I927" s="126" t="e">
        <f>INDEX('TOL2008'!B:B,MATCH(A927,'TOL2008'!A:A,0))</f>
        <v>#N/A</v>
      </c>
      <c r="J927" s="126" t="e">
        <f>INDEX(Pääluokka!$H$2:$H$100,MATCH(VALUE(LEFT(Taulukko1[[#This Row],[TOL2008]],2)),Pääluokka!$G$2:$G$100,0))</f>
        <v>#N/A</v>
      </c>
      <c r="K927" s="126" t="e">
        <f>INDEX(Pääluokka!$I$2:$I$100,MATCH(VALUE(LEFT(Taulukko1[[#This Row],[TOL2008]],2)),Pääluokka!$G$2:$G$100,0))</f>
        <v>#N/A</v>
      </c>
      <c r="L927" s="41">
        <f t="shared" si="140"/>
        <v>79</v>
      </c>
      <c r="M927" s="43">
        <f t="shared" si="141"/>
        <v>39918</v>
      </c>
      <c r="N927" s="43">
        <f t="shared" si="142"/>
        <v>39997</v>
      </c>
      <c r="O927" s="43">
        <f t="shared" si="143"/>
        <v>39904</v>
      </c>
      <c r="P927" s="43">
        <f t="shared" si="144"/>
        <v>39995</v>
      </c>
      <c r="Q927" s="41">
        <f t="shared" si="145"/>
        <v>2009</v>
      </c>
      <c r="R927" s="41">
        <f t="shared" si="146"/>
        <v>2009</v>
      </c>
      <c r="S927" s="43" t="str">
        <f>YEAR(Taulukko1[[#This Row],[Alku KK]])&amp;"Q"&amp;ROUNDDOWN((MONTH(Taulukko1[[#This Row],[Alku KK]])-1)/3+1,0)</f>
        <v>2009Q2</v>
      </c>
      <c r="T927" s="43" t="str">
        <f>YEAR(Taulukko1[[#This Row],[Loppu KK]])&amp;"Q"&amp;ROUNDDOWN((MONTH(Taulukko1[[#This Row],[Loppu KK]])-1)/3+1,0)</f>
        <v>2009Q3</v>
      </c>
      <c r="U927" s="66">
        <f>IF(COUNT(Taulukko1[[#This Row],[Neuvottelujen alaiset ]])=1,Taulukko1[[#This Row],[Neuvottelujen alaiset ]],Taulukko1[[#This Row],[Vähennystarve]])</f>
        <v>630</v>
      </c>
      <c r="V927" s="44">
        <f t="shared" si="147"/>
        <v>0.12698412698412698</v>
      </c>
      <c r="W927" s="44">
        <f t="shared" si="148"/>
        <v>0.10317460317460317</v>
      </c>
      <c r="X927" s="44">
        <f t="shared" si="149"/>
        <v>0.8125</v>
      </c>
      <c r="Y927" s="90" t="b">
        <f>AND(MONTH(Taulukko1[[#This Row],[Alku PVM]] )=6,DAY(Taulukko1[[#This Row],[Alku PVM]] )&gt;19)</f>
        <v>0</v>
      </c>
      <c r="Z927" s="90" t="b">
        <f>AND(MONTH(Taulukko1[[#This Row],[Loppu PVM]] )=6,DAY(Taulukko1[[#This Row],[Loppu PVM]] )&gt;19)</f>
        <v>0</v>
      </c>
      <c r="AA927" s="90" t="b">
        <f>OR(MONTH(Taulukko1[[#This Row],[Alku PVM]] )&lt;=5,AND(MONTH(Taulukko1[[#This Row],[Alku PVM]] )=6,DAY(Taulukko1[[#This Row],[Alku PVM]] )&lt;20))</f>
        <v>1</v>
      </c>
      <c r="AB927" s="90" t="b">
        <f>OR(MONTH(Taulukko1[[#This Row],[Loppu PVM]])&lt;=5,AND(MONTH(Taulukko1[[#This Row],[Loppu PVM]] )=6,DAY(Taulukko1[[#This Row],[Loppu PVM]])&lt;20))</f>
        <v>0</v>
      </c>
      <c r="AC927" s="90" t="b">
        <f>OR(MONTH(Taulukko1[[#This Row],[Alku PVM]] )&lt;=3,AND(MONTH(Taulukko1[[#This Row],[Alku PVM]] )=3))</f>
        <v>0</v>
      </c>
      <c r="AD927" s="90" t="b">
        <f>OR(MONTH(Taulukko1[[#This Row],[Loppu PVM]] )&lt;=3,AND(MONTH(Taulukko1[[#This Row],[Loppu PVM]] )=3))</f>
        <v>0</v>
      </c>
      <c r="AE927" s="90" t="b">
        <f>OR(MONTH(Taulukko1[[#This Row],[Alku PVM]] )&lt;=9,AND(MONTH(Taulukko1[[#This Row],[Alku PVM]] )=9))</f>
        <v>1</v>
      </c>
      <c r="AF927" s="90" t="b">
        <f>OR(MONTH(Taulukko1[[#This Row],[Loppu PVM]])&lt;=9,AND(MONTH(Taulukko1[[#This Row],[Loppu PVM]] )=9))</f>
        <v>1</v>
      </c>
      <c r="AG927" s="90" t="b">
        <f>OR(MONTH(Taulukko1[[#This Row],[Alku PVM]] )&lt;=6,AND(MONTH(Taulukko1[[#This Row],[Alku PVM]] )=6))</f>
        <v>1</v>
      </c>
      <c r="AH927" s="90" t="b">
        <f>OR(MONTH(Taulukko1[[#This Row],[Loppu PVM]])&lt;=6,AND(MONTH(Taulukko1[[#This Row],[Loppu PVM]] )=6))</f>
        <v>0</v>
      </c>
    </row>
    <row r="928" spans="1:34" ht="12.75" customHeight="1">
      <c r="A928" t="s">
        <v>2638</v>
      </c>
      <c r="B928" s="23">
        <v>39918</v>
      </c>
      <c r="C928" t="s">
        <v>2637</v>
      </c>
      <c r="E928" s="62">
        <v>20</v>
      </c>
      <c r="F928" s="4"/>
      <c r="G928" s="5"/>
      <c r="H928" s="16">
        <v>20</v>
      </c>
      <c r="I928" s="126" t="e">
        <f>INDEX('TOL2008'!B:B,MATCH(A928,'TOL2008'!A:A,0))</f>
        <v>#N/A</v>
      </c>
      <c r="J928" s="126" t="e">
        <f>INDEX(Pääluokka!$H$2:$H$100,MATCH(VALUE(LEFT(Taulukko1[[#This Row],[TOL2008]],2)),Pääluokka!$G$2:$G$100,0))</f>
        <v>#N/A</v>
      </c>
      <c r="K928" s="126" t="e">
        <f>INDEX(Pääluokka!$I$2:$I$100,MATCH(VALUE(LEFT(Taulukko1[[#This Row],[TOL2008]],2)),Pääluokka!$G$2:$G$100,0))</f>
        <v>#N/A</v>
      </c>
      <c r="L928" s="41" t="str">
        <f t="shared" si="140"/>
        <v>NA</v>
      </c>
      <c r="M928" s="43">
        <f t="shared" si="141"/>
        <v>39918</v>
      </c>
      <c r="N928" s="43">
        <f t="shared" si="142"/>
        <v>39969</v>
      </c>
      <c r="O928" s="43">
        <f t="shared" si="143"/>
        <v>39904</v>
      </c>
      <c r="P928" s="43">
        <f t="shared" si="144"/>
        <v>39965</v>
      </c>
      <c r="Q928" s="41">
        <f t="shared" si="145"/>
        <v>2009</v>
      </c>
      <c r="R928" s="41">
        <f t="shared" si="146"/>
        <v>2009</v>
      </c>
      <c r="S928" s="43" t="str">
        <f>YEAR(Taulukko1[[#This Row],[Alku KK]])&amp;"Q"&amp;ROUNDDOWN((MONTH(Taulukko1[[#This Row],[Alku KK]])-1)/3+1,0)</f>
        <v>2009Q2</v>
      </c>
      <c r="T928" s="43" t="str">
        <f>YEAR(Taulukko1[[#This Row],[Loppu KK]])&amp;"Q"&amp;ROUNDDOWN((MONTH(Taulukko1[[#This Row],[Loppu KK]])-1)/3+1,0)</f>
        <v>2009Q2</v>
      </c>
      <c r="U928" s="66">
        <f>IF(COUNT(Taulukko1[[#This Row],[Neuvottelujen alaiset ]])=1,Taulukko1[[#This Row],[Neuvottelujen alaiset ]],Taulukko1[[#This Row],[Vähennystarve]])</f>
        <v>20</v>
      </c>
      <c r="V928" s="44">
        <f t="shared" si="147"/>
        <v>1</v>
      </c>
      <c r="W928" s="44" t="str">
        <f t="shared" si="148"/>
        <v>NA</v>
      </c>
      <c r="X928" s="44" t="str">
        <f t="shared" si="149"/>
        <v>NA</v>
      </c>
      <c r="Y928" s="90" t="b">
        <f>AND(MONTH(Taulukko1[[#This Row],[Alku PVM]] )=6,DAY(Taulukko1[[#This Row],[Alku PVM]] )&gt;19)</f>
        <v>0</v>
      </c>
      <c r="Z928" s="90" t="b">
        <f>AND(MONTH(Taulukko1[[#This Row],[Loppu PVM]] )=6,DAY(Taulukko1[[#This Row],[Loppu PVM]] )&gt;19)</f>
        <v>0</v>
      </c>
      <c r="AA928" s="90" t="b">
        <f>OR(MONTH(Taulukko1[[#This Row],[Alku PVM]] )&lt;=5,AND(MONTH(Taulukko1[[#This Row],[Alku PVM]] )=6,DAY(Taulukko1[[#This Row],[Alku PVM]] )&lt;20))</f>
        <v>1</v>
      </c>
      <c r="AB928" s="90" t="b">
        <f>OR(MONTH(Taulukko1[[#This Row],[Loppu PVM]])&lt;=5,AND(MONTH(Taulukko1[[#This Row],[Loppu PVM]] )=6,DAY(Taulukko1[[#This Row],[Loppu PVM]])&lt;20))</f>
        <v>1</v>
      </c>
      <c r="AC928" s="90" t="b">
        <f>OR(MONTH(Taulukko1[[#This Row],[Alku PVM]] )&lt;=3,AND(MONTH(Taulukko1[[#This Row],[Alku PVM]] )=3))</f>
        <v>0</v>
      </c>
      <c r="AD928" s="90" t="b">
        <f>OR(MONTH(Taulukko1[[#This Row],[Loppu PVM]] )&lt;=3,AND(MONTH(Taulukko1[[#This Row],[Loppu PVM]] )=3))</f>
        <v>0</v>
      </c>
      <c r="AE928" s="90" t="b">
        <f>OR(MONTH(Taulukko1[[#This Row],[Alku PVM]] )&lt;=9,AND(MONTH(Taulukko1[[#This Row],[Alku PVM]] )=9))</f>
        <v>1</v>
      </c>
      <c r="AF928" s="90" t="b">
        <f>OR(MONTH(Taulukko1[[#This Row],[Loppu PVM]])&lt;=9,AND(MONTH(Taulukko1[[#This Row],[Loppu PVM]] )=9))</f>
        <v>1</v>
      </c>
      <c r="AG928" s="90" t="b">
        <f>OR(MONTH(Taulukko1[[#This Row],[Alku PVM]] )&lt;=6,AND(MONTH(Taulukko1[[#This Row],[Alku PVM]] )=6))</f>
        <v>1</v>
      </c>
      <c r="AH928" s="90" t="b">
        <f>OR(MONTH(Taulukko1[[#This Row],[Loppu PVM]])&lt;=6,AND(MONTH(Taulukko1[[#This Row],[Loppu PVM]] )=6))</f>
        <v>1</v>
      </c>
    </row>
    <row r="929" spans="1:34" ht="12.75" customHeight="1">
      <c r="A929" t="s">
        <v>870</v>
      </c>
      <c r="B929" s="23">
        <v>39918</v>
      </c>
      <c r="C929" t="s">
        <v>1713</v>
      </c>
      <c r="E929" s="62">
        <v>170</v>
      </c>
      <c r="F929" s="4">
        <v>39952</v>
      </c>
      <c r="G929" s="5">
        <v>155</v>
      </c>
      <c r="H929" s="22">
        <v>170</v>
      </c>
      <c r="I929" s="126">
        <f>INDEX('TOL2008'!B:B,MATCH(A929,'TOL2008'!A:A,0))</f>
        <v>26110</v>
      </c>
      <c r="J929" s="126" t="str">
        <f>INDEX(Pääluokka!$H$2:$H$100,MATCH(VALUE(LEFT(Taulukko1[[#This Row],[TOL2008]],2)),Pääluokka!$G$2:$G$100,0))</f>
        <v>Teollisuus</v>
      </c>
      <c r="K929" s="126" t="str">
        <f>INDEX(Pääluokka!$I$2:$I$100,MATCH(VALUE(LEFT(Taulukko1[[#This Row],[TOL2008]],2)),Pääluokka!$G$2:$G$100,0))</f>
        <v>Teollisuus (C-E)</v>
      </c>
      <c r="L929" s="41">
        <f t="shared" si="140"/>
        <v>34</v>
      </c>
      <c r="M929" s="43">
        <f t="shared" si="141"/>
        <v>39918</v>
      </c>
      <c r="N929" s="43">
        <f t="shared" si="142"/>
        <v>39952</v>
      </c>
      <c r="O929" s="43">
        <f t="shared" si="143"/>
        <v>39904</v>
      </c>
      <c r="P929" s="43">
        <f t="shared" si="144"/>
        <v>39934</v>
      </c>
      <c r="Q929" s="41">
        <f t="shared" si="145"/>
        <v>2009</v>
      </c>
      <c r="R929" s="41">
        <f t="shared" si="146"/>
        <v>2009</v>
      </c>
      <c r="S929" s="43" t="str">
        <f>YEAR(Taulukko1[[#This Row],[Alku KK]])&amp;"Q"&amp;ROUNDDOWN((MONTH(Taulukko1[[#This Row],[Alku KK]])-1)/3+1,0)</f>
        <v>2009Q2</v>
      </c>
      <c r="T929" s="43" t="str">
        <f>YEAR(Taulukko1[[#This Row],[Loppu KK]])&amp;"Q"&amp;ROUNDDOWN((MONTH(Taulukko1[[#This Row],[Loppu KK]])-1)/3+1,0)</f>
        <v>2009Q2</v>
      </c>
      <c r="U929" s="66">
        <f>IF(COUNT(Taulukko1[[#This Row],[Neuvottelujen alaiset ]])=1,Taulukko1[[#This Row],[Neuvottelujen alaiset ]],Taulukko1[[#This Row],[Vähennystarve]])</f>
        <v>170</v>
      </c>
      <c r="V929" s="44">
        <f t="shared" si="147"/>
        <v>1</v>
      </c>
      <c r="W929" s="44">
        <f t="shared" si="148"/>
        <v>0.91176470588235292</v>
      </c>
      <c r="X929" s="44">
        <f t="shared" si="149"/>
        <v>0.91176470588235292</v>
      </c>
      <c r="Y929" s="90" t="b">
        <f>AND(MONTH(Taulukko1[[#This Row],[Alku PVM]] )=6,DAY(Taulukko1[[#This Row],[Alku PVM]] )&gt;19)</f>
        <v>0</v>
      </c>
      <c r="Z929" s="90" t="b">
        <f>AND(MONTH(Taulukko1[[#This Row],[Loppu PVM]] )=6,DAY(Taulukko1[[#This Row],[Loppu PVM]] )&gt;19)</f>
        <v>0</v>
      </c>
      <c r="AA929" s="90" t="b">
        <f>OR(MONTH(Taulukko1[[#This Row],[Alku PVM]] )&lt;=5,AND(MONTH(Taulukko1[[#This Row],[Alku PVM]] )=6,DAY(Taulukko1[[#This Row],[Alku PVM]] )&lt;20))</f>
        <v>1</v>
      </c>
      <c r="AB929" s="90" t="b">
        <f>OR(MONTH(Taulukko1[[#This Row],[Loppu PVM]])&lt;=5,AND(MONTH(Taulukko1[[#This Row],[Loppu PVM]] )=6,DAY(Taulukko1[[#This Row],[Loppu PVM]])&lt;20))</f>
        <v>1</v>
      </c>
      <c r="AC929" s="90" t="b">
        <f>OR(MONTH(Taulukko1[[#This Row],[Alku PVM]] )&lt;=3,AND(MONTH(Taulukko1[[#This Row],[Alku PVM]] )=3))</f>
        <v>0</v>
      </c>
      <c r="AD929" s="90" t="b">
        <f>OR(MONTH(Taulukko1[[#This Row],[Loppu PVM]] )&lt;=3,AND(MONTH(Taulukko1[[#This Row],[Loppu PVM]] )=3))</f>
        <v>0</v>
      </c>
      <c r="AE929" s="90" t="b">
        <f>OR(MONTH(Taulukko1[[#This Row],[Alku PVM]] )&lt;=9,AND(MONTH(Taulukko1[[#This Row],[Alku PVM]] )=9))</f>
        <v>1</v>
      </c>
      <c r="AF929" s="90" t="b">
        <f>OR(MONTH(Taulukko1[[#This Row],[Loppu PVM]])&lt;=9,AND(MONTH(Taulukko1[[#This Row],[Loppu PVM]] )=9))</f>
        <v>1</v>
      </c>
      <c r="AG929" s="90" t="b">
        <f>OR(MONTH(Taulukko1[[#This Row],[Alku PVM]] )&lt;=6,AND(MONTH(Taulukko1[[#This Row],[Alku PVM]] )=6))</f>
        <v>1</v>
      </c>
      <c r="AH929" s="90" t="b">
        <f>OR(MONTH(Taulukko1[[#This Row],[Loppu PVM]])&lt;=6,AND(MONTH(Taulukko1[[#This Row],[Loppu PVM]] )=6))</f>
        <v>1</v>
      </c>
    </row>
    <row r="930" spans="1:34" ht="12.75" customHeight="1">
      <c r="A930" t="s">
        <v>1398</v>
      </c>
      <c r="B930" s="23">
        <v>39918</v>
      </c>
      <c r="C930" t="s">
        <v>2337</v>
      </c>
      <c r="E930" s="62">
        <v>50</v>
      </c>
      <c r="F930" s="4">
        <v>39967</v>
      </c>
      <c r="G930" s="5">
        <v>20</v>
      </c>
      <c r="H930" s="16">
        <v>50</v>
      </c>
      <c r="I930" s="126" t="e">
        <f>INDEX('TOL2008'!B:B,MATCH(A930,'TOL2008'!A:A,0))</f>
        <v>#N/A</v>
      </c>
      <c r="J930" s="126" t="e">
        <f>INDEX(Pääluokka!$H$2:$H$100,MATCH(VALUE(LEFT(Taulukko1[[#This Row],[TOL2008]],2)),Pääluokka!$G$2:$G$100,0))</f>
        <v>#N/A</v>
      </c>
      <c r="K930" s="126" t="e">
        <f>INDEX(Pääluokka!$I$2:$I$100,MATCH(VALUE(LEFT(Taulukko1[[#This Row],[TOL2008]],2)),Pääluokka!$G$2:$G$100,0))</f>
        <v>#N/A</v>
      </c>
      <c r="L930" s="41">
        <f t="shared" si="140"/>
        <v>49</v>
      </c>
      <c r="M930" s="43">
        <f t="shared" si="141"/>
        <v>39918</v>
      </c>
      <c r="N930" s="43">
        <f t="shared" si="142"/>
        <v>39967</v>
      </c>
      <c r="O930" s="43">
        <f t="shared" si="143"/>
        <v>39904</v>
      </c>
      <c r="P930" s="43">
        <f t="shared" si="144"/>
        <v>39965</v>
      </c>
      <c r="Q930" s="41">
        <f t="shared" si="145"/>
        <v>2009</v>
      </c>
      <c r="R930" s="41">
        <f t="shared" si="146"/>
        <v>2009</v>
      </c>
      <c r="S930" s="43" t="str">
        <f>YEAR(Taulukko1[[#This Row],[Alku KK]])&amp;"Q"&amp;ROUNDDOWN((MONTH(Taulukko1[[#This Row],[Alku KK]])-1)/3+1,0)</f>
        <v>2009Q2</v>
      </c>
      <c r="T930" s="43" t="str">
        <f>YEAR(Taulukko1[[#This Row],[Loppu KK]])&amp;"Q"&amp;ROUNDDOWN((MONTH(Taulukko1[[#This Row],[Loppu KK]])-1)/3+1,0)</f>
        <v>2009Q2</v>
      </c>
      <c r="U930" s="66">
        <f>IF(COUNT(Taulukko1[[#This Row],[Neuvottelujen alaiset ]])=1,Taulukko1[[#This Row],[Neuvottelujen alaiset ]],Taulukko1[[#This Row],[Vähennystarve]])</f>
        <v>50</v>
      </c>
      <c r="V930" s="44">
        <f t="shared" si="147"/>
        <v>1</v>
      </c>
      <c r="W930" s="44">
        <f t="shared" si="148"/>
        <v>0.4</v>
      </c>
      <c r="X930" s="44">
        <f t="shared" si="149"/>
        <v>0.4</v>
      </c>
      <c r="Y930" s="90" t="b">
        <f>AND(MONTH(Taulukko1[[#This Row],[Alku PVM]] )=6,DAY(Taulukko1[[#This Row],[Alku PVM]] )&gt;19)</f>
        <v>0</v>
      </c>
      <c r="Z930" s="90" t="b">
        <f>AND(MONTH(Taulukko1[[#This Row],[Loppu PVM]] )=6,DAY(Taulukko1[[#This Row],[Loppu PVM]] )&gt;19)</f>
        <v>0</v>
      </c>
      <c r="AA930" s="90" t="b">
        <f>OR(MONTH(Taulukko1[[#This Row],[Alku PVM]] )&lt;=5,AND(MONTH(Taulukko1[[#This Row],[Alku PVM]] )=6,DAY(Taulukko1[[#This Row],[Alku PVM]] )&lt;20))</f>
        <v>1</v>
      </c>
      <c r="AB930" s="90" t="b">
        <f>OR(MONTH(Taulukko1[[#This Row],[Loppu PVM]])&lt;=5,AND(MONTH(Taulukko1[[#This Row],[Loppu PVM]] )=6,DAY(Taulukko1[[#This Row],[Loppu PVM]])&lt;20))</f>
        <v>1</v>
      </c>
      <c r="AC930" s="90" t="b">
        <f>OR(MONTH(Taulukko1[[#This Row],[Alku PVM]] )&lt;=3,AND(MONTH(Taulukko1[[#This Row],[Alku PVM]] )=3))</f>
        <v>0</v>
      </c>
      <c r="AD930" s="90" t="b">
        <f>OR(MONTH(Taulukko1[[#This Row],[Loppu PVM]] )&lt;=3,AND(MONTH(Taulukko1[[#This Row],[Loppu PVM]] )=3))</f>
        <v>0</v>
      </c>
      <c r="AE930" s="90" t="b">
        <f>OR(MONTH(Taulukko1[[#This Row],[Alku PVM]] )&lt;=9,AND(MONTH(Taulukko1[[#This Row],[Alku PVM]] )=9))</f>
        <v>1</v>
      </c>
      <c r="AF930" s="90" t="b">
        <f>OR(MONTH(Taulukko1[[#This Row],[Loppu PVM]])&lt;=9,AND(MONTH(Taulukko1[[#This Row],[Loppu PVM]] )=9))</f>
        <v>1</v>
      </c>
      <c r="AG930" s="90" t="b">
        <f>OR(MONTH(Taulukko1[[#This Row],[Alku PVM]] )&lt;=6,AND(MONTH(Taulukko1[[#This Row],[Alku PVM]] )=6))</f>
        <v>1</v>
      </c>
      <c r="AH930" s="90" t="b">
        <f>OR(MONTH(Taulukko1[[#This Row],[Loppu PVM]])&lt;=6,AND(MONTH(Taulukko1[[#This Row],[Loppu PVM]] )=6))</f>
        <v>1</v>
      </c>
    </row>
    <row r="931" spans="1:34" ht="12.75" customHeight="1">
      <c r="A931" t="s">
        <v>2922</v>
      </c>
      <c r="B931" s="23">
        <v>39919</v>
      </c>
      <c r="C931" t="s">
        <v>2921</v>
      </c>
      <c r="E931" s="62">
        <v>10</v>
      </c>
      <c r="F931" s="4"/>
      <c r="G931" s="5"/>
      <c r="H931" s="22">
        <v>30</v>
      </c>
      <c r="I931" s="126" t="e">
        <f>INDEX('TOL2008'!B:B,MATCH(A931,'TOL2008'!A:A,0))</f>
        <v>#N/A</v>
      </c>
      <c r="J931" s="126" t="e">
        <f>INDEX(Pääluokka!$H$2:$H$100,MATCH(VALUE(LEFT(Taulukko1[[#This Row],[TOL2008]],2)),Pääluokka!$G$2:$G$100,0))</f>
        <v>#N/A</v>
      </c>
      <c r="K931" s="126" t="e">
        <f>INDEX(Pääluokka!$I$2:$I$100,MATCH(VALUE(LEFT(Taulukko1[[#This Row],[TOL2008]],2)),Pääluokka!$G$2:$G$100,0))</f>
        <v>#N/A</v>
      </c>
      <c r="L931" s="41" t="str">
        <f t="shared" si="140"/>
        <v>NA</v>
      </c>
      <c r="M931" s="43">
        <f t="shared" si="141"/>
        <v>39919</v>
      </c>
      <c r="N931" s="43">
        <f t="shared" si="142"/>
        <v>39970</v>
      </c>
      <c r="O931" s="43">
        <f t="shared" si="143"/>
        <v>39904</v>
      </c>
      <c r="P931" s="43">
        <f t="shared" si="144"/>
        <v>39965</v>
      </c>
      <c r="Q931" s="41">
        <f t="shared" si="145"/>
        <v>2009</v>
      </c>
      <c r="R931" s="41">
        <f t="shared" si="146"/>
        <v>2009</v>
      </c>
      <c r="S931" s="43" t="str">
        <f>YEAR(Taulukko1[[#This Row],[Alku KK]])&amp;"Q"&amp;ROUNDDOWN((MONTH(Taulukko1[[#This Row],[Alku KK]])-1)/3+1,0)</f>
        <v>2009Q2</v>
      </c>
      <c r="T931" s="43" t="str">
        <f>YEAR(Taulukko1[[#This Row],[Loppu KK]])&amp;"Q"&amp;ROUNDDOWN((MONTH(Taulukko1[[#This Row],[Loppu KK]])-1)/3+1,0)</f>
        <v>2009Q2</v>
      </c>
      <c r="U931" s="66">
        <f>IF(COUNT(Taulukko1[[#This Row],[Neuvottelujen alaiset ]])=1,Taulukko1[[#This Row],[Neuvottelujen alaiset ]],Taulukko1[[#This Row],[Vähennystarve]])</f>
        <v>30</v>
      </c>
      <c r="V931" s="44">
        <f t="shared" si="147"/>
        <v>0.33333333333333331</v>
      </c>
      <c r="W931" s="44" t="str">
        <f t="shared" si="148"/>
        <v>NA</v>
      </c>
      <c r="X931" s="44" t="str">
        <f t="shared" si="149"/>
        <v>NA</v>
      </c>
      <c r="Y931" s="90" t="b">
        <f>AND(MONTH(Taulukko1[[#This Row],[Alku PVM]] )=6,DAY(Taulukko1[[#This Row],[Alku PVM]] )&gt;19)</f>
        <v>0</v>
      </c>
      <c r="Z931" s="90" t="b">
        <f>AND(MONTH(Taulukko1[[#This Row],[Loppu PVM]] )=6,DAY(Taulukko1[[#This Row],[Loppu PVM]] )&gt;19)</f>
        <v>0</v>
      </c>
      <c r="AA931" s="90" t="b">
        <f>OR(MONTH(Taulukko1[[#This Row],[Alku PVM]] )&lt;=5,AND(MONTH(Taulukko1[[#This Row],[Alku PVM]] )=6,DAY(Taulukko1[[#This Row],[Alku PVM]] )&lt;20))</f>
        <v>1</v>
      </c>
      <c r="AB931" s="90" t="b">
        <f>OR(MONTH(Taulukko1[[#This Row],[Loppu PVM]])&lt;=5,AND(MONTH(Taulukko1[[#This Row],[Loppu PVM]] )=6,DAY(Taulukko1[[#This Row],[Loppu PVM]])&lt;20))</f>
        <v>1</v>
      </c>
      <c r="AC931" s="90" t="b">
        <f>OR(MONTH(Taulukko1[[#This Row],[Alku PVM]] )&lt;=3,AND(MONTH(Taulukko1[[#This Row],[Alku PVM]] )=3))</f>
        <v>0</v>
      </c>
      <c r="AD931" s="90" t="b">
        <f>OR(MONTH(Taulukko1[[#This Row],[Loppu PVM]] )&lt;=3,AND(MONTH(Taulukko1[[#This Row],[Loppu PVM]] )=3))</f>
        <v>0</v>
      </c>
      <c r="AE931" s="90" t="b">
        <f>OR(MONTH(Taulukko1[[#This Row],[Alku PVM]] )&lt;=9,AND(MONTH(Taulukko1[[#This Row],[Alku PVM]] )=9))</f>
        <v>1</v>
      </c>
      <c r="AF931" s="90" t="b">
        <f>OR(MONTH(Taulukko1[[#This Row],[Loppu PVM]])&lt;=9,AND(MONTH(Taulukko1[[#This Row],[Loppu PVM]] )=9))</f>
        <v>1</v>
      </c>
      <c r="AG931" s="90" t="b">
        <f>OR(MONTH(Taulukko1[[#This Row],[Alku PVM]] )&lt;=6,AND(MONTH(Taulukko1[[#This Row],[Alku PVM]] )=6))</f>
        <v>1</v>
      </c>
      <c r="AH931" s="90" t="b">
        <f>OR(MONTH(Taulukko1[[#This Row],[Loppu PVM]])&lt;=6,AND(MONTH(Taulukko1[[#This Row],[Loppu PVM]] )=6))</f>
        <v>1</v>
      </c>
    </row>
    <row r="932" spans="1:34" ht="12.75" customHeight="1">
      <c r="A932" t="s">
        <v>227</v>
      </c>
      <c r="B932" s="23">
        <v>39919</v>
      </c>
      <c r="C932" t="s">
        <v>2486</v>
      </c>
      <c r="F932" s="4"/>
      <c r="G932" s="5"/>
      <c r="H932" s="22">
        <v>410</v>
      </c>
      <c r="I932" s="126">
        <f>INDEX('TOL2008'!B:B,MATCH(A932,'TOL2008'!A:A,0))</f>
        <v>24100</v>
      </c>
      <c r="J932" s="126" t="str">
        <f>INDEX(Pääluokka!$H$2:$H$100,MATCH(VALUE(LEFT(Taulukko1[[#This Row],[TOL2008]],2)),Pääluokka!$G$2:$G$100,0))</f>
        <v>Teollisuus</v>
      </c>
      <c r="K932" s="126" t="str">
        <f>INDEX(Pääluokka!$I$2:$I$100,MATCH(VALUE(LEFT(Taulukko1[[#This Row],[TOL2008]],2)),Pääluokka!$G$2:$G$100,0))</f>
        <v>Teollisuus (C-E)</v>
      </c>
      <c r="L932" s="41" t="str">
        <f t="shared" si="140"/>
        <v>NA</v>
      </c>
      <c r="M932" s="43">
        <f t="shared" si="141"/>
        <v>39919</v>
      </c>
      <c r="N932" s="43">
        <f t="shared" si="142"/>
        <v>39970</v>
      </c>
      <c r="O932" s="43">
        <f t="shared" si="143"/>
        <v>39904</v>
      </c>
      <c r="P932" s="43">
        <f t="shared" si="144"/>
        <v>39965</v>
      </c>
      <c r="Q932" s="41">
        <f t="shared" si="145"/>
        <v>2009</v>
      </c>
      <c r="R932" s="41">
        <f t="shared" si="146"/>
        <v>2009</v>
      </c>
      <c r="S932" s="43" t="str">
        <f>YEAR(Taulukko1[[#This Row],[Alku KK]])&amp;"Q"&amp;ROUNDDOWN((MONTH(Taulukko1[[#This Row],[Alku KK]])-1)/3+1,0)</f>
        <v>2009Q2</v>
      </c>
      <c r="T932" s="43" t="str">
        <f>YEAR(Taulukko1[[#This Row],[Loppu KK]])&amp;"Q"&amp;ROUNDDOWN((MONTH(Taulukko1[[#This Row],[Loppu KK]])-1)/3+1,0)</f>
        <v>2009Q2</v>
      </c>
      <c r="U932" s="66">
        <f>IF(COUNT(Taulukko1[[#This Row],[Neuvottelujen alaiset ]])=1,Taulukko1[[#This Row],[Neuvottelujen alaiset ]],Taulukko1[[#This Row],[Vähennystarve]])</f>
        <v>410</v>
      </c>
      <c r="V932" s="44" t="str">
        <f t="shared" si="147"/>
        <v>NA</v>
      </c>
      <c r="W932" s="44" t="str">
        <f t="shared" si="148"/>
        <v>NA</v>
      </c>
      <c r="X932" s="44" t="str">
        <f t="shared" si="149"/>
        <v>NA</v>
      </c>
      <c r="Y932" s="90" t="b">
        <f>AND(MONTH(Taulukko1[[#This Row],[Alku PVM]] )=6,DAY(Taulukko1[[#This Row],[Alku PVM]] )&gt;19)</f>
        <v>0</v>
      </c>
      <c r="Z932" s="90" t="b">
        <f>AND(MONTH(Taulukko1[[#This Row],[Loppu PVM]] )=6,DAY(Taulukko1[[#This Row],[Loppu PVM]] )&gt;19)</f>
        <v>0</v>
      </c>
      <c r="AA932" s="90" t="b">
        <f>OR(MONTH(Taulukko1[[#This Row],[Alku PVM]] )&lt;=5,AND(MONTH(Taulukko1[[#This Row],[Alku PVM]] )=6,DAY(Taulukko1[[#This Row],[Alku PVM]] )&lt;20))</f>
        <v>1</v>
      </c>
      <c r="AB932" s="90" t="b">
        <f>OR(MONTH(Taulukko1[[#This Row],[Loppu PVM]])&lt;=5,AND(MONTH(Taulukko1[[#This Row],[Loppu PVM]] )=6,DAY(Taulukko1[[#This Row],[Loppu PVM]])&lt;20))</f>
        <v>1</v>
      </c>
      <c r="AC932" s="90" t="b">
        <f>OR(MONTH(Taulukko1[[#This Row],[Alku PVM]] )&lt;=3,AND(MONTH(Taulukko1[[#This Row],[Alku PVM]] )=3))</f>
        <v>0</v>
      </c>
      <c r="AD932" s="90" t="b">
        <f>OR(MONTH(Taulukko1[[#This Row],[Loppu PVM]] )&lt;=3,AND(MONTH(Taulukko1[[#This Row],[Loppu PVM]] )=3))</f>
        <v>0</v>
      </c>
      <c r="AE932" s="90" t="b">
        <f>OR(MONTH(Taulukko1[[#This Row],[Alku PVM]] )&lt;=9,AND(MONTH(Taulukko1[[#This Row],[Alku PVM]] )=9))</f>
        <v>1</v>
      </c>
      <c r="AF932" s="90" t="b">
        <f>OR(MONTH(Taulukko1[[#This Row],[Loppu PVM]])&lt;=9,AND(MONTH(Taulukko1[[#This Row],[Loppu PVM]] )=9))</f>
        <v>1</v>
      </c>
      <c r="AG932" s="90" t="b">
        <f>OR(MONTH(Taulukko1[[#This Row],[Alku PVM]] )&lt;=6,AND(MONTH(Taulukko1[[#This Row],[Alku PVM]] )=6))</f>
        <v>1</v>
      </c>
      <c r="AH932" s="90" t="b">
        <f>OR(MONTH(Taulukko1[[#This Row],[Loppu PVM]])&lt;=6,AND(MONTH(Taulukko1[[#This Row],[Loppu PVM]] )=6))</f>
        <v>1</v>
      </c>
    </row>
    <row r="933" spans="1:34" ht="12.75" customHeight="1">
      <c r="A933" t="s">
        <v>1424</v>
      </c>
      <c r="B933" s="23">
        <v>39919</v>
      </c>
      <c r="C933" t="s">
        <v>2386</v>
      </c>
      <c r="F933" s="4"/>
      <c r="G933" s="5"/>
      <c r="H933" s="22">
        <v>500</v>
      </c>
      <c r="I933" s="126" t="e">
        <f>INDEX('TOL2008'!B:B,MATCH(A933,'TOL2008'!A:A,0))</f>
        <v>#N/A</v>
      </c>
      <c r="J933" s="126" t="e">
        <f>INDEX(Pääluokka!$H$2:$H$100,MATCH(VALUE(LEFT(Taulukko1[[#This Row],[TOL2008]],2)),Pääluokka!$G$2:$G$100,0))</f>
        <v>#N/A</v>
      </c>
      <c r="K933" s="126" t="e">
        <f>INDEX(Pääluokka!$I$2:$I$100,MATCH(VALUE(LEFT(Taulukko1[[#This Row],[TOL2008]],2)),Pääluokka!$G$2:$G$100,0))</f>
        <v>#N/A</v>
      </c>
      <c r="L933" s="41" t="str">
        <f t="shared" si="140"/>
        <v>NA</v>
      </c>
      <c r="M933" s="43">
        <f t="shared" si="141"/>
        <v>39919</v>
      </c>
      <c r="N933" s="43">
        <f t="shared" si="142"/>
        <v>39970</v>
      </c>
      <c r="O933" s="43">
        <f t="shared" si="143"/>
        <v>39904</v>
      </c>
      <c r="P933" s="43">
        <f t="shared" si="144"/>
        <v>39965</v>
      </c>
      <c r="Q933" s="41">
        <f t="shared" si="145"/>
        <v>2009</v>
      </c>
      <c r="R933" s="41">
        <f t="shared" si="146"/>
        <v>2009</v>
      </c>
      <c r="S933" s="43" t="str">
        <f>YEAR(Taulukko1[[#This Row],[Alku KK]])&amp;"Q"&amp;ROUNDDOWN((MONTH(Taulukko1[[#This Row],[Alku KK]])-1)/3+1,0)</f>
        <v>2009Q2</v>
      </c>
      <c r="T933" s="43" t="str">
        <f>YEAR(Taulukko1[[#This Row],[Loppu KK]])&amp;"Q"&amp;ROUNDDOWN((MONTH(Taulukko1[[#This Row],[Loppu KK]])-1)/3+1,0)</f>
        <v>2009Q2</v>
      </c>
      <c r="U933" s="66">
        <f>IF(COUNT(Taulukko1[[#This Row],[Neuvottelujen alaiset ]])=1,Taulukko1[[#This Row],[Neuvottelujen alaiset ]],Taulukko1[[#This Row],[Vähennystarve]])</f>
        <v>500</v>
      </c>
      <c r="V933" s="44" t="str">
        <f t="shared" si="147"/>
        <v>NA</v>
      </c>
      <c r="W933" s="44" t="str">
        <f t="shared" si="148"/>
        <v>NA</v>
      </c>
      <c r="X933" s="44" t="str">
        <f t="shared" si="149"/>
        <v>NA</v>
      </c>
      <c r="Y933" s="90" t="b">
        <f>AND(MONTH(Taulukko1[[#This Row],[Alku PVM]] )=6,DAY(Taulukko1[[#This Row],[Alku PVM]] )&gt;19)</f>
        <v>0</v>
      </c>
      <c r="Z933" s="90" t="b">
        <f>AND(MONTH(Taulukko1[[#This Row],[Loppu PVM]] )=6,DAY(Taulukko1[[#This Row],[Loppu PVM]] )&gt;19)</f>
        <v>0</v>
      </c>
      <c r="AA933" s="90" t="b">
        <f>OR(MONTH(Taulukko1[[#This Row],[Alku PVM]] )&lt;=5,AND(MONTH(Taulukko1[[#This Row],[Alku PVM]] )=6,DAY(Taulukko1[[#This Row],[Alku PVM]] )&lt;20))</f>
        <v>1</v>
      </c>
      <c r="AB933" s="90" t="b">
        <f>OR(MONTH(Taulukko1[[#This Row],[Loppu PVM]])&lt;=5,AND(MONTH(Taulukko1[[#This Row],[Loppu PVM]] )=6,DAY(Taulukko1[[#This Row],[Loppu PVM]])&lt;20))</f>
        <v>1</v>
      </c>
      <c r="AC933" s="90" t="b">
        <f>OR(MONTH(Taulukko1[[#This Row],[Alku PVM]] )&lt;=3,AND(MONTH(Taulukko1[[#This Row],[Alku PVM]] )=3))</f>
        <v>0</v>
      </c>
      <c r="AD933" s="90" t="b">
        <f>OR(MONTH(Taulukko1[[#This Row],[Loppu PVM]] )&lt;=3,AND(MONTH(Taulukko1[[#This Row],[Loppu PVM]] )=3))</f>
        <v>0</v>
      </c>
      <c r="AE933" s="90" t="b">
        <f>OR(MONTH(Taulukko1[[#This Row],[Alku PVM]] )&lt;=9,AND(MONTH(Taulukko1[[#This Row],[Alku PVM]] )=9))</f>
        <v>1</v>
      </c>
      <c r="AF933" s="90" t="b">
        <f>OR(MONTH(Taulukko1[[#This Row],[Loppu PVM]])&lt;=9,AND(MONTH(Taulukko1[[#This Row],[Loppu PVM]] )=9))</f>
        <v>1</v>
      </c>
      <c r="AG933" s="90" t="b">
        <f>OR(MONTH(Taulukko1[[#This Row],[Alku PVM]] )&lt;=6,AND(MONTH(Taulukko1[[#This Row],[Alku PVM]] )=6))</f>
        <v>1</v>
      </c>
      <c r="AH933" s="90" t="b">
        <f>OR(MONTH(Taulukko1[[#This Row],[Loppu PVM]])&lt;=6,AND(MONTH(Taulukko1[[#This Row],[Loppu PVM]] )=6))</f>
        <v>1</v>
      </c>
    </row>
    <row r="934" spans="1:34" ht="12.75" customHeight="1">
      <c r="A934" t="s">
        <v>48</v>
      </c>
      <c r="B934" s="23">
        <v>39920</v>
      </c>
      <c r="C934" t="s">
        <v>2269</v>
      </c>
      <c r="F934" s="4">
        <v>39962</v>
      </c>
      <c r="G934" s="5">
        <v>0</v>
      </c>
      <c r="H934" s="22">
        <v>360</v>
      </c>
      <c r="I934" s="126">
        <f>INDEX('TOL2008'!B:B,MATCH(A934,'TOL2008'!A:A,0))</f>
        <v>22210</v>
      </c>
      <c r="J934" s="126" t="str">
        <f>INDEX(Pääluokka!$H$2:$H$100,MATCH(VALUE(LEFT(Taulukko1[[#This Row],[TOL2008]],2)),Pääluokka!$G$2:$G$100,0))</f>
        <v>Teollisuus</v>
      </c>
      <c r="K934" s="126" t="str">
        <f>INDEX(Pääluokka!$I$2:$I$100,MATCH(VALUE(LEFT(Taulukko1[[#This Row],[TOL2008]],2)),Pääluokka!$G$2:$G$100,0))</f>
        <v>Teollisuus (C-E)</v>
      </c>
      <c r="L934" s="41">
        <f t="shared" si="140"/>
        <v>42</v>
      </c>
      <c r="M934" s="43">
        <f t="shared" si="141"/>
        <v>39920</v>
      </c>
      <c r="N934" s="43">
        <f t="shared" si="142"/>
        <v>39962</v>
      </c>
      <c r="O934" s="43">
        <f t="shared" si="143"/>
        <v>39904</v>
      </c>
      <c r="P934" s="43">
        <f t="shared" si="144"/>
        <v>39934</v>
      </c>
      <c r="Q934" s="41">
        <f t="shared" si="145"/>
        <v>2009</v>
      </c>
      <c r="R934" s="41">
        <f t="shared" si="146"/>
        <v>2009</v>
      </c>
      <c r="S934" s="43" t="str">
        <f>YEAR(Taulukko1[[#This Row],[Alku KK]])&amp;"Q"&amp;ROUNDDOWN((MONTH(Taulukko1[[#This Row],[Alku KK]])-1)/3+1,0)</f>
        <v>2009Q2</v>
      </c>
      <c r="T934" s="43" t="str">
        <f>YEAR(Taulukko1[[#This Row],[Loppu KK]])&amp;"Q"&amp;ROUNDDOWN((MONTH(Taulukko1[[#This Row],[Loppu KK]])-1)/3+1,0)</f>
        <v>2009Q2</v>
      </c>
      <c r="U934" s="66">
        <f>IF(COUNT(Taulukko1[[#This Row],[Neuvottelujen alaiset ]])=1,Taulukko1[[#This Row],[Neuvottelujen alaiset ]],Taulukko1[[#This Row],[Vähennystarve]])</f>
        <v>360</v>
      </c>
      <c r="V934" s="44" t="str">
        <f t="shared" si="147"/>
        <v>NA</v>
      </c>
      <c r="W934" s="44">
        <f t="shared" si="148"/>
        <v>0</v>
      </c>
      <c r="X934" s="44" t="str">
        <f t="shared" si="149"/>
        <v>NA</v>
      </c>
      <c r="Y934" s="90" t="b">
        <f>AND(MONTH(Taulukko1[[#This Row],[Alku PVM]] )=6,DAY(Taulukko1[[#This Row],[Alku PVM]] )&gt;19)</f>
        <v>0</v>
      </c>
      <c r="Z934" s="90" t="b">
        <f>AND(MONTH(Taulukko1[[#This Row],[Loppu PVM]] )=6,DAY(Taulukko1[[#This Row],[Loppu PVM]] )&gt;19)</f>
        <v>0</v>
      </c>
      <c r="AA934" s="90" t="b">
        <f>OR(MONTH(Taulukko1[[#This Row],[Alku PVM]] )&lt;=5,AND(MONTH(Taulukko1[[#This Row],[Alku PVM]] )=6,DAY(Taulukko1[[#This Row],[Alku PVM]] )&lt;20))</f>
        <v>1</v>
      </c>
      <c r="AB934" s="90" t="b">
        <f>OR(MONTH(Taulukko1[[#This Row],[Loppu PVM]])&lt;=5,AND(MONTH(Taulukko1[[#This Row],[Loppu PVM]] )=6,DAY(Taulukko1[[#This Row],[Loppu PVM]])&lt;20))</f>
        <v>1</v>
      </c>
      <c r="AC934" s="90" t="b">
        <f>OR(MONTH(Taulukko1[[#This Row],[Alku PVM]] )&lt;=3,AND(MONTH(Taulukko1[[#This Row],[Alku PVM]] )=3))</f>
        <v>0</v>
      </c>
      <c r="AD934" s="90" t="b">
        <f>OR(MONTH(Taulukko1[[#This Row],[Loppu PVM]] )&lt;=3,AND(MONTH(Taulukko1[[#This Row],[Loppu PVM]] )=3))</f>
        <v>0</v>
      </c>
      <c r="AE934" s="90" t="b">
        <f>OR(MONTH(Taulukko1[[#This Row],[Alku PVM]] )&lt;=9,AND(MONTH(Taulukko1[[#This Row],[Alku PVM]] )=9))</f>
        <v>1</v>
      </c>
      <c r="AF934" s="90" t="b">
        <f>OR(MONTH(Taulukko1[[#This Row],[Loppu PVM]])&lt;=9,AND(MONTH(Taulukko1[[#This Row],[Loppu PVM]] )=9))</f>
        <v>1</v>
      </c>
      <c r="AG934" s="90" t="b">
        <f>OR(MONTH(Taulukko1[[#This Row],[Alku PVM]] )&lt;=6,AND(MONTH(Taulukko1[[#This Row],[Alku PVM]] )=6))</f>
        <v>1</v>
      </c>
      <c r="AH934" s="90" t="b">
        <f>OR(MONTH(Taulukko1[[#This Row],[Loppu PVM]])&lt;=6,AND(MONTH(Taulukko1[[#This Row],[Loppu PVM]] )=6))</f>
        <v>1</v>
      </c>
    </row>
    <row r="935" spans="1:34" ht="12.75" customHeight="1">
      <c r="A935" t="s">
        <v>665</v>
      </c>
      <c r="B935" s="23">
        <v>39923</v>
      </c>
      <c r="C935" t="s">
        <v>3117</v>
      </c>
      <c r="E935" s="62">
        <v>18</v>
      </c>
      <c r="F935" s="4">
        <v>39973</v>
      </c>
      <c r="G935" s="5">
        <v>11</v>
      </c>
      <c r="H935" s="22">
        <v>90</v>
      </c>
      <c r="I935" s="126">
        <f>INDEX('TOL2008'!B:B,MATCH(A935,'TOL2008'!A:A,0))</f>
        <v>58130</v>
      </c>
      <c r="J935" s="126" t="str">
        <f>INDEX(Pääluokka!$H$2:$H$100,MATCH(VALUE(LEFT(Taulukko1[[#This Row],[TOL2008]],2)),Pääluokka!$G$2:$G$100,0))</f>
        <v>Informaatio ja viestintä</v>
      </c>
      <c r="K935" s="126" t="str">
        <f>INDEX(Pääluokka!$I$2:$I$100,MATCH(VALUE(LEFT(Taulukko1[[#This Row],[TOL2008]],2)),Pääluokka!$G$2:$G$100,0))</f>
        <v>Palvelualat (G-N, R, S)</v>
      </c>
      <c r="L935" s="41">
        <f t="shared" si="140"/>
        <v>50</v>
      </c>
      <c r="M935" s="43">
        <f t="shared" si="141"/>
        <v>39923</v>
      </c>
      <c r="N935" s="43">
        <f t="shared" si="142"/>
        <v>39973</v>
      </c>
      <c r="O935" s="43">
        <f t="shared" si="143"/>
        <v>39904</v>
      </c>
      <c r="P935" s="43">
        <f t="shared" si="144"/>
        <v>39965</v>
      </c>
      <c r="Q935" s="41">
        <f t="shared" si="145"/>
        <v>2009</v>
      </c>
      <c r="R935" s="41">
        <f t="shared" si="146"/>
        <v>2009</v>
      </c>
      <c r="S935" s="43" t="str">
        <f>YEAR(Taulukko1[[#This Row],[Alku KK]])&amp;"Q"&amp;ROUNDDOWN((MONTH(Taulukko1[[#This Row],[Alku KK]])-1)/3+1,0)</f>
        <v>2009Q2</v>
      </c>
      <c r="T935" s="43" t="str">
        <f>YEAR(Taulukko1[[#This Row],[Loppu KK]])&amp;"Q"&amp;ROUNDDOWN((MONTH(Taulukko1[[#This Row],[Loppu KK]])-1)/3+1,0)</f>
        <v>2009Q2</v>
      </c>
      <c r="U935" s="66">
        <f>IF(COUNT(Taulukko1[[#This Row],[Neuvottelujen alaiset ]])=1,Taulukko1[[#This Row],[Neuvottelujen alaiset ]],Taulukko1[[#This Row],[Vähennystarve]])</f>
        <v>90</v>
      </c>
      <c r="V935" s="44">
        <f t="shared" si="147"/>
        <v>0.2</v>
      </c>
      <c r="W935" s="44">
        <f t="shared" si="148"/>
        <v>0.12222222222222222</v>
      </c>
      <c r="X935" s="44">
        <f t="shared" si="149"/>
        <v>0.61111111111111116</v>
      </c>
      <c r="Y935" s="90" t="b">
        <f>AND(MONTH(Taulukko1[[#This Row],[Alku PVM]] )=6,DAY(Taulukko1[[#This Row],[Alku PVM]] )&gt;19)</f>
        <v>0</v>
      </c>
      <c r="Z935" s="90" t="b">
        <f>AND(MONTH(Taulukko1[[#This Row],[Loppu PVM]] )=6,DAY(Taulukko1[[#This Row],[Loppu PVM]] )&gt;19)</f>
        <v>0</v>
      </c>
      <c r="AA935" s="90" t="b">
        <f>OR(MONTH(Taulukko1[[#This Row],[Alku PVM]] )&lt;=5,AND(MONTH(Taulukko1[[#This Row],[Alku PVM]] )=6,DAY(Taulukko1[[#This Row],[Alku PVM]] )&lt;20))</f>
        <v>1</v>
      </c>
      <c r="AB935" s="90" t="b">
        <f>OR(MONTH(Taulukko1[[#This Row],[Loppu PVM]])&lt;=5,AND(MONTH(Taulukko1[[#This Row],[Loppu PVM]] )=6,DAY(Taulukko1[[#This Row],[Loppu PVM]])&lt;20))</f>
        <v>1</v>
      </c>
      <c r="AC935" s="90" t="b">
        <f>OR(MONTH(Taulukko1[[#This Row],[Alku PVM]] )&lt;=3,AND(MONTH(Taulukko1[[#This Row],[Alku PVM]] )=3))</f>
        <v>0</v>
      </c>
      <c r="AD935" s="90" t="b">
        <f>OR(MONTH(Taulukko1[[#This Row],[Loppu PVM]] )&lt;=3,AND(MONTH(Taulukko1[[#This Row],[Loppu PVM]] )=3))</f>
        <v>0</v>
      </c>
      <c r="AE935" s="90" t="b">
        <f>OR(MONTH(Taulukko1[[#This Row],[Alku PVM]] )&lt;=9,AND(MONTH(Taulukko1[[#This Row],[Alku PVM]] )=9))</f>
        <v>1</v>
      </c>
      <c r="AF935" s="90" t="b">
        <f>OR(MONTH(Taulukko1[[#This Row],[Loppu PVM]])&lt;=9,AND(MONTH(Taulukko1[[#This Row],[Loppu PVM]] )=9))</f>
        <v>1</v>
      </c>
      <c r="AG935" s="90" t="b">
        <f>OR(MONTH(Taulukko1[[#This Row],[Alku PVM]] )&lt;=6,AND(MONTH(Taulukko1[[#This Row],[Alku PVM]] )=6))</f>
        <v>1</v>
      </c>
      <c r="AH935" s="90" t="b">
        <f>OR(MONTH(Taulukko1[[#This Row],[Loppu PVM]])&lt;=6,AND(MONTH(Taulukko1[[#This Row],[Loppu PVM]] )=6))</f>
        <v>1</v>
      </c>
    </row>
    <row r="936" spans="1:34" ht="12.75" customHeight="1">
      <c r="A936" t="s">
        <v>3033</v>
      </c>
      <c r="B936" s="23">
        <v>39924</v>
      </c>
      <c r="C936" t="s">
        <v>3032</v>
      </c>
      <c r="F936" s="4"/>
      <c r="G936" s="5"/>
      <c r="H936" s="22">
        <v>170</v>
      </c>
      <c r="I936" s="126" t="e">
        <f>INDEX('TOL2008'!B:B,MATCH(A936,'TOL2008'!A:A,0))</f>
        <v>#N/A</v>
      </c>
      <c r="J936" s="126" t="e">
        <f>INDEX(Pääluokka!$H$2:$H$100,MATCH(VALUE(LEFT(Taulukko1[[#This Row],[TOL2008]],2)),Pääluokka!$G$2:$G$100,0))</f>
        <v>#N/A</v>
      </c>
      <c r="K936" s="126" t="e">
        <f>INDEX(Pääluokka!$I$2:$I$100,MATCH(VALUE(LEFT(Taulukko1[[#This Row],[TOL2008]],2)),Pääluokka!$G$2:$G$100,0))</f>
        <v>#N/A</v>
      </c>
      <c r="L936" s="41" t="str">
        <f t="shared" si="140"/>
        <v>NA</v>
      </c>
      <c r="M936" s="43">
        <f t="shared" si="141"/>
        <v>39924</v>
      </c>
      <c r="N936" s="43">
        <f t="shared" si="142"/>
        <v>39975</v>
      </c>
      <c r="O936" s="43">
        <f t="shared" si="143"/>
        <v>39904</v>
      </c>
      <c r="P936" s="43">
        <f t="shared" si="144"/>
        <v>39965</v>
      </c>
      <c r="Q936" s="41">
        <f t="shared" si="145"/>
        <v>2009</v>
      </c>
      <c r="R936" s="41">
        <f t="shared" si="146"/>
        <v>2009</v>
      </c>
      <c r="S936" s="43" t="str">
        <f>YEAR(Taulukko1[[#This Row],[Alku KK]])&amp;"Q"&amp;ROUNDDOWN((MONTH(Taulukko1[[#This Row],[Alku KK]])-1)/3+1,0)</f>
        <v>2009Q2</v>
      </c>
      <c r="T936" s="43" t="str">
        <f>YEAR(Taulukko1[[#This Row],[Loppu KK]])&amp;"Q"&amp;ROUNDDOWN((MONTH(Taulukko1[[#This Row],[Loppu KK]])-1)/3+1,0)</f>
        <v>2009Q2</v>
      </c>
      <c r="U936" s="66">
        <f>IF(COUNT(Taulukko1[[#This Row],[Neuvottelujen alaiset ]])=1,Taulukko1[[#This Row],[Neuvottelujen alaiset ]],Taulukko1[[#This Row],[Vähennystarve]])</f>
        <v>170</v>
      </c>
      <c r="V936" s="44" t="str">
        <f t="shared" si="147"/>
        <v>NA</v>
      </c>
      <c r="W936" s="44" t="str">
        <f t="shared" si="148"/>
        <v>NA</v>
      </c>
      <c r="X936" s="44" t="str">
        <f t="shared" si="149"/>
        <v>NA</v>
      </c>
      <c r="Y936" s="90" t="b">
        <f>AND(MONTH(Taulukko1[[#This Row],[Alku PVM]] )=6,DAY(Taulukko1[[#This Row],[Alku PVM]] )&gt;19)</f>
        <v>0</v>
      </c>
      <c r="Z936" s="90" t="b">
        <f>AND(MONTH(Taulukko1[[#This Row],[Loppu PVM]] )=6,DAY(Taulukko1[[#This Row],[Loppu PVM]] )&gt;19)</f>
        <v>0</v>
      </c>
      <c r="AA936" s="90" t="b">
        <f>OR(MONTH(Taulukko1[[#This Row],[Alku PVM]] )&lt;=5,AND(MONTH(Taulukko1[[#This Row],[Alku PVM]] )=6,DAY(Taulukko1[[#This Row],[Alku PVM]] )&lt;20))</f>
        <v>1</v>
      </c>
      <c r="AB936" s="90" t="b">
        <f>OR(MONTH(Taulukko1[[#This Row],[Loppu PVM]])&lt;=5,AND(MONTH(Taulukko1[[#This Row],[Loppu PVM]] )=6,DAY(Taulukko1[[#This Row],[Loppu PVM]])&lt;20))</f>
        <v>1</v>
      </c>
      <c r="AC936" s="90" t="b">
        <f>OR(MONTH(Taulukko1[[#This Row],[Alku PVM]] )&lt;=3,AND(MONTH(Taulukko1[[#This Row],[Alku PVM]] )=3))</f>
        <v>0</v>
      </c>
      <c r="AD936" s="90" t="b">
        <f>OR(MONTH(Taulukko1[[#This Row],[Loppu PVM]] )&lt;=3,AND(MONTH(Taulukko1[[#This Row],[Loppu PVM]] )=3))</f>
        <v>0</v>
      </c>
      <c r="AE936" s="90" t="b">
        <f>OR(MONTH(Taulukko1[[#This Row],[Alku PVM]] )&lt;=9,AND(MONTH(Taulukko1[[#This Row],[Alku PVM]] )=9))</f>
        <v>1</v>
      </c>
      <c r="AF936" s="90" t="b">
        <f>OR(MONTH(Taulukko1[[#This Row],[Loppu PVM]])&lt;=9,AND(MONTH(Taulukko1[[#This Row],[Loppu PVM]] )=9))</f>
        <v>1</v>
      </c>
      <c r="AG936" s="90" t="b">
        <f>OR(MONTH(Taulukko1[[#This Row],[Alku PVM]] )&lt;=6,AND(MONTH(Taulukko1[[#This Row],[Alku PVM]] )=6))</f>
        <v>1</v>
      </c>
      <c r="AH936" s="90" t="b">
        <f>OR(MONTH(Taulukko1[[#This Row],[Loppu PVM]])&lt;=6,AND(MONTH(Taulukko1[[#This Row],[Loppu PVM]] )=6))</f>
        <v>1</v>
      </c>
    </row>
    <row r="937" spans="1:34" ht="12.75" customHeight="1">
      <c r="A937" t="s">
        <v>2321</v>
      </c>
      <c r="B937" s="23">
        <v>39924</v>
      </c>
      <c r="C937" t="s">
        <v>2320</v>
      </c>
      <c r="E937" s="62">
        <v>48</v>
      </c>
      <c r="F937" s="4">
        <v>39965</v>
      </c>
      <c r="G937" s="5">
        <v>23</v>
      </c>
      <c r="H937" s="16">
        <v>400</v>
      </c>
      <c r="I937" s="126" t="e">
        <f>INDEX('TOL2008'!B:B,MATCH(A937,'TOL2008'!A:A,0))</f>
        <v>#N/A</v>
      </c>
      <c r="J937" s="126" t="e">
        <f>INDEX(Pääluokka!$H$2:$H$100,MATCH(VALUE(LEFT(Taulukko1[[#This Row],[TOL2008]],2)),Pääluokka!$G$2:$G$100,0))</f>
        <v>#N/A</v>
      </c>
      <c r="K937" s="126" t="e">
        <f>INDEX(Pääluokka!$I$2:$I$100,MATCH(VALUE(LEFT(Taulukko1[[#This Row],[TOL2008]],2)),Pääluokka!$G$2:$G$100,0))</f>
        <v>#N/A</v>
      </c>
      <c r="L937" s="41">
        <f t="shared" si="140"/>
        <v>41</v>
      </c>
      <c r="M937" s="43">
        <f t="shared" si="141"/>
        <v>39924</v>
      </c>
      <c r="N937" s="43">
        <f t="shared" si="142"/>
        <v>39965</v>
      </c>
      <c r="O937" s="43">
        <f t="shared" si="143"/>
        <v>39904</v>
      </c>
      <c r="P937" s="43">
        <f t="shared" si="144"/>
        <v>39965</v>
      </c>
      <c r="Q937" s="41">
        <f t="shared" si="145"/>
        <v>2009</v>
      </c>
      <c r="R937" s="41">
        <f t="shared" si="146"/>
        <v>2009</v>
      </c>
      <c r="S937" s="43" t="str">
        <f>YEAR(Taulukko1[[#This Row],[Alku KK]])&amp;"Q"&amp;ROUNDDOWN((MONTH(Taulukko1[[#This Row],[Alku KK]])-1)/3+1,0)</f>
        <v>2009Q2</v>
      </c>
      <c r="T937" s="43" t="str">
        <f>YEAR(Taulukko1[[#This Row],[Loppu KK]])&amp;"Q"&amp;ROUNDDOWN((MONTH(Taulukko1[[#This Row],[Loppu KK]])-1)/3+1,0)</f>
        <v>2009Q2</v>
      </c>
      <c r="U937" s="66">
        <f>IF(COUNT(Taulukko1[[#This Row],[Neuvottelujen alaiset ]])=1,Taulukko1[[#This Row],[Neuvottelujen alaiset ]],Taulukko1[[#This Row],[Vähennystarve]])</f>
        <v>400</v>
      </c>
      <c r="V937" s="44">
        <f t="shared" si="147"/>
        <v>0.12</v>
      </c>
      <c r="W937" s="44">
        <f t="shared" si="148"/>
        <v>5.7500000000000002E-2</v>
      </c>
      <c r="X937" s="44">
        <f t="shared" si="149"/>
        <v>0.47916666666666669</v>
      </c>
      <c r="Y937" s="90" t="b">
        <f>AND(MONTH(Taulukko1[[#This Row],[Alku PVM]] )=6,DAY(Taulukko1[[#This Row],[Alku PVM]] )&gt;19)</f>
        <v>0</v>
      </c>
      <c r="Z937" s="90" t="b">
        <f>AND(MONTH(Taulukko1[[#This Row],[Loppu PVM]] )=6,DAY(Taulukko1[[#This Row],[Loppu PVM]] )&gt;19)</f>
        <v>0</v>
      </c>
      <c r="AA937" s="90" t="b">
        <f>OR(MONTH(Taulukko1[[#This Row],[Alku PVM]] )&lt;=5,AND(MONTH(Taulukko1[[#This Row],[Alku PVM]] )=6,DAY(Taulukko1[[#This Row],[Alku PVM]] )&lt;20))</f>
        <v>1</v>
      </c>
      <c r="AB937" s="90" t="b">
        <f>OR(MONTH(Taulukko1[[#This Row],[Loppu PVM]])&lt;=5,AND(MONTH(Taulukko1[[#This Row],[Loppu PVM]] )=6,DAY(Taulukko1[[#This Row],[Loppu PVM]])&lt;20))</f>
        <v>1</v>
      </c>
      <c r="AC937" s="90" t="b">
        <f>OR(MONTH(Taulukko1[[#This Row],[Alku PVM]] )&lt;=3,AND(MONTH(Taulukko1[[#This Row],[Alku PVM]] )=3))</f>
        <v>0</v>
      </c>
      <c r="AD937" s="90" t="b">
        <f>OR(MONTH(Taulukko1[[#This Row],[Loppu PVM]] )&lt;=3,AND(MONTH(Taulukko1[[#This Row],[Loppu PVM]] )=3))</f>
        <v>0</v>
      </c>
      <c r="AE937" s="90" t="b">
        <f>OR(MONTH(Taulukko1[[#This Row],[Alku PVM]] )&lt;=9,AND(MONTH(Taulukko1[[#This Row],[Alku PVM]] )=9))</f>
        <v>1</v>
      </c>
      <c r="AF937" s="90" t="b">
        <f>OR(MONTH(Taulukko1[[#This Row],[Loppu PVM]])&lt;=9,AND(MONTH(Taulukko1[[#This Row],[Loppu PVM]] )=9))</f>
        <v>1</v>
      </c>
      <c r="AG937" s="90" t="b">
        <f>OR(MONTH(Taulukko1[[#This Row],[Alku PVM]] )&lt;=6,AND(MONTH(Taulukko1[[#This Row],[Alku PVM]] )=6))</f>
        <v>1</v>
      </c>
      <c r="AH937" s="90" t="b">
        <f>OR(MONTH(Taulukko1[[#This Row],[Loppu PVM]])&lt;=6,AND(MONTH(Taulukko1[[#This Row],[Loppu PVM]] )=6))</f>
        <v>1</v>
      </c>
    </row>
    <row r="938" spans="1:34" ht="12.75" customHeight="1">
      <c r="A938" t="s">
        <v>50</v>
      </c>
      <c r="B938" s="23">
        <v>39924</v>
      </c>
      <c r="C938" t="s">
        <v>2276</v>
      </c>
      <c r="F938" s="4"/>
      <c r="G938" s="5"/>
      <c r="H938" s="22">
        <v>80</v>
      </c>
      <c r="I938" s="126">
        <f>INDEX('TOL2008'!B:B,MATCH(A938,'TOL2008'!A:A,0))</f>
        <v>17120</v>
      </c>
      <c r="J938" s="126" t="str">
        <f>INDEX(Pääluokka!$H$2:$H$100,MATCH(VALUE(LEFT(Taulukko1[[#This Row],[TOL2008]],2)),Pääluokka!$G$2:$G$100,0))</f>
        <v>Teollisuus</v>
      </c>
      <c r="K938" s="126" t="str">
        <f>INDEX(Pääluokka!$I$2:$I$100,MATCH(VALUE(LEFT(Taulukko1[[#This Row],[TOL2008]],2)),Pääluokka!$G$2:$G$100,0))</f>
        <v>Teollisuus (C-E)</v>
      </c>
      <c r="L938" s="41" t="str">
        <f t="shared" si="140"/>
        <v>NA</v>
      </c>
      <c r="M938" s="43">
        <f t="shared" si="141"/>
        <v>39924</v>
      </c>
      <c r="N938" s="43">
        <f t="shared" si="142"/>
        <v>39975</v>
      </c>
      <c r="O938" s="43">
        <f t="shared" si="143"/>
        <v>39904</v>
      </c>
      <c r="P938" s="43">
        <f t="shared" si="144"/>
        <v>39965</v>
      </c>
      <c r="Q938" s="41">
        <f t="shared" si="145"/>
        <v>2009</v>
      </c>
      <c r="R938" s="41">
        <f t="shared" si="146"/>
        <v>2009</v>
      </c>
      <c r="S938" s="43" t="str">
        <f>YEAR(Taulukko1[[#This Row],[Alku KK]])&amp;"Q"&amp;ROUNDDOWN((MONTH(Taulukko1[[#This Row],[Alku KK]])-1)/3+1,0)</f>
        <v>2009Q2</v>
      </c>
      <c r="T938" s="43" t="str">
        <f>YEAR(Taulukko1[[#This Row],[Loppu KK]])&amp;"Q"&amp;ROUNDDOWN((MONTH(Taulukko1[[#This Row],[Loppu KK]])-1)/3+1,0)</f>
        <v>2009Q2</v>
      </c>
      <c r="U938" s="66">
        <f>IF(COUNT(Taulukko1[[#This Row],[Neuvottelujen alaiset ]])=1,Taulukko1[[#This Row],[Neuvottelujen alaiset ]],Taulukko1[[#This Row],[Vähennystarve]])</f>
        <v>80</v>
      </c>
      <c r="V938" s="44" t="str">
        <f t="shared" si="147"/>
        <v>NA</v>
      </c>
      <c r="W938" s="44" t="str">
        <f t="shared" si="148"/>
        <v>NA</v>
      </c>
      <c r="X938" s="44" t="str">
        <f t="shared" si="149"/>
        <v>NA</v>
      </c>
      <c r="Y938" s="90" t="b">
        <f>AND(MONTH(Taulukko1[[#This Row],[Alku PVM]] )=6,DAY(Taulukko1[[#This Row],[Alku PVM]] )&gt;19)</f>
        <v>0</v>
      </c>
      <c r="Z938" s="90" t="b">
        <f>AND(MONTH(Taulukko1[[#This Row],[Loppu PVM]] )=6,DAY(Taulukko1[[#This Row],[Loppu PVM]] )&gt;19)</f>
        <v>0</v>
      </c>
      <c r="AA938" s="90" t="b">
        <f>OR(MONTH(Taulukko1[[#This Row],[Alku PVM]] )&lt;=5,AND(MONTH(Taulukko1[[#This Row],[Alku PVM]] )=6,DAY(Taulukko1[[#This Row],[Alku PVM]] )&lt;20))</f>
        <v>1</v>
      </c>
      <c r="AB938" s="90" t="b">
        <f>OR(MONTH(Taulukko1[[#This Row],[Loppu PVM]])&lt;=5,AND(MONTH(Taulukko1[[#This Row],[Loppu PVM]] )=6,DAY(Taulukko1[[#This Row],[Loppu PVM]])&lt;20))</f>
        <v>1</v>
      </c>
      <c r="AC938" s="90" t="b">
        <f>OR(MONTH(Taulukko1[[#This Row],[Alku PVM]] )&lt;=3,AND(MONTH(Taulukko1[[#This Row],[Alku PVM]] )=3))</f>
        <v>0</v>
      </c>
      <c r="AD938" s="90" t="b">
        <f>OR(MONTH(Taulukko1[[#This Row],[Loppu PVM]] )&lt;=3,AND(MONTH(Taulukko1[[#This Row],[Loppu PVM]] )=3))</f>
        <v>0</v>
      </c>
      <c r="AE938" s="90" t="b">
        <f>OR(MONTH(Taulukko1[[#This Row],[Alku PVM]] )&lt;=9,AND(MONTH(Taulukko1[[#This Row],[Alku PVM]] )=9))</f>
        <v>1</v>
      </c>
      <c r="AF938" s="90" t="b">
        <f>OR(MONTH(Taulukko1[[#This Row],[Loppu PVM]])&lt;=9,AND(MONTH(Taulukko1[[#This Row],[Loppu PVM]] )=9))</f>
        <v>1</v>
      </c>
      <c r="AG938" s="90" t="b">
        <f>OR(MONTH(Taulukko1[[#This Row],[Alku PVM]] )&lt;=6,AND(MONTH(Taulukko1[[#This Row],[Alku PVM]] )=6))</f>
        <v>1</v>
      </c>
      <c r="AH938" s="90" t="b">
        <f>OR(MONTH(Taulukko1[[#This Row],[Loppu PVM]])&lt;=6,AND(MONTH(Taulukko1[[#This Row],[Loppu PVM]] )=6))</f>
        <v>1</v>
      </c>
    </row>
    <row r="939" spans="1:34" ht="12.75" customHeight="1">
      <c r="A939" t="s">
        <v>1971</v>
      </c>
      <c r="B939" s="23">
        <v>39925</v>
      </c>
      <c r="C939" t="s">
        <v>2615</v>
      </c>
      <c r="F939" s="4"/>
      <c r="G939" s="5"/>
      <c r="H939" s="22">
        <v>18</v>
      </c>
      <c r="I939" s="126" t="str">
        <f>INDEX('TOL2008'!B:B,MATCH(A3687,'TOL2008'!A:A,0))</f>
        <v>08112</v>
      </c>
      <c r="J939" s="126" t="str">
        <f>INDEX(Pääluokka!$H$2:$H$100,MATCH(VALUE(LEFT(Taulukko1[[#This Row],[TOL2008]],2)),Pääluokka!$G$2:$G$100,0))</f>
        <v>Kaivostoiminta ja louhinta</v>
      </c>
      <c r="K939" s="126" t="str">
        <f>INDEX(Pääluokka!$I$2:$I$100,MATCH(VALUE(LEFT(Taulukko1[[#This Row],[TOL2008]],2)),Pääluokka!$G$2:$G$100,0))</f>
        <v>Alkutuotanto (A-B)</v>
      </c>
      <c r="L939" s="41" t="str">
        <f t="shared" si="140"/>
        <v>NA</v>
      </c>
      <c r="M939" s="43">
        <f t="shared" si="141"/>
        <v>39925</v>
      </c>
      <c r="N939" s="43">
        <f t="shared" si="142"/>
        <v>39976</v>
      </c>
      <c r="O939" s="43">
        <f t="shared" si="143"/>
        <v>39904</v>
      </c>
      <c r="P939" s="43">
        <f t="shared" si="144"/>
        <v>39965</v>
      </c>
      <c r="Q939" s="41">
        <f t="shared" si="145"/>
        <v>2009</v>
      </c>
      <c r="R939" s="41">
        <f t="shared" si="146"/>
        <v>2009</v>
      </c>
      <c r="S939" s="43" t="str">
        <f>YEAR(Taulukko1[[#This Row],[Alku KK]])&amp;"Q"&amp;ROUNDDOWN((MONTH(Taulukko1[[#This Row],[Alku KK]])-1)/3+1,0)</f>
        <v>2009Q2</v>
      </c>
      <c r="T939" s="43" t="str">
        <f>YEAR(Taulukko1[[#This Row],[Loppu KK]])&amp;"Q"&amp;ROUNDDOWN((MONTH(Taulukko1[[#This Row],[Loppu KK]])-1)/3+1,0)</f>
        <v>2009Q2</v>
      </c>
      <c r="U939" s="66">
        <f>IF(COUNT(Taulukko1[[#This Row],[Neuvottelujen alaiset ]])=1,Taulukko1[[#This Row],[Neuvottelujen alaiset ]],Taulukko1[[#This Row],[Vähennystarve]])</f>
        <v>18</v>
      </c>
      <c r="V939" s="44" t="str">
        <f t="shared" si="147"/>
        <v>NA</v>
      </c>
      <c r="W939" s="44" t="str">
        <f t="shared" si="148"/>
        <v>NA</v>
      </c>
      <c r="X939" s="44" t="str">
        <f t="shared" si="149"/>
        <v>NA</v>
      </c>
      <c r="Y939" s="90" t="b">
        <f>AND(MONTH(Taulukko1[[#This Row],[Alku PVM]] )=6,DAY(Taulukko1[[#This Row],[Alku PVM]] )&gt;19)</f>
        <v>0</v>
      </c>
      <c r="Z939" s="90" t="b">
        <f>AND(MONTH(Taulukko1[[#This Row],[Loppu PVM]] )=6,DAY(Taulukko1[[#This Row],[Loppu PVM]] )&gt;19)</f>
        <v>0</v>
      </c>
      <c r="AA939" s="90" t="b">
        <f>OR(MONTH(Taulukko1[[#This Row],[Alku PVM]] )&lt;=5,AND(MONTH(Taulukko1[[#This Row],[Alku PVM]] )=6,DAY(Taulukko1[[#This Row],[Alku PVM]] )&lt;20))</f>
        <v>1</v>
      </c>
      <c r="AB939" s="90" t="b">
        <f>OR(MONTH(Taulukko1[[#This Row],[Loppu PVM]])&lt;=5,AND(MONTH(Taulukko1[[#This Row],[Loppu PVM]] )=6,DAY(Taulukko1[[#This Row],[Loppu PVM]])&lt;20))</f>
        <v>1</v>
      </c>
      <c r="AC939" s="90" t="b">
        <f>OR(MONTH(Taulukko1[[#This Row],[Alku PVM]] )&lt;=3,AND(MONTH(Taulukko1[[#This Row],[Alku PVM]] )=3))</f>
        <v>0</v>
      </c>
      <c r="AD939" s="90" t="b">
        <f>OR(MONTH(Taulukko1[[#This Row],[Loppu PVM]] )&lt;=3,AND(MONTH(Taulukko1[[#This Row],[Loppu PVM]] )=3))</f>
        <v>0</v>
      </c>
      <c r="AE939" s="90" t="b">
        <f>OR(MONTH(Taulukko1[[#This Row],[Alku PVM]] )&lt;=9,AND(MONTH(Taulukko1[[#This Row],[Alku PVM]] )=9))</f>
        <v>1</v>
      </c>
      <c r="AF939" s="90" t="b">
        <f>OR(MONTH(Taulukko1[[#This Row],[Loppu PVM]])&lt;=9,AND(MONTH(Taulukko1[[#This Row],[Loppu PVM]] )=9))</f>
        <v>1</v>
      </c>
      <c r="AG939" s="90" t="b">
        <f>OR(MONTH(Taulukko1[[#This Row],[Alku PVM]] )&lt;=6,AND(MONTH(Taulukko1[[#This Row],[Alku PVM]] )=6))</f>
        <v>1</v>
      </c>
      <c r="AH939" s="90" t="b">
        <f>OR(MONTH(Taulukko1[[#This Row],[Loppu PVM]])&lt;=6,AND(MONTH(Taulukko1[[#This Row],[Loppu PVM]] )=6))</f>
        <v>1</v>
      </c>
    </row>
    <row r="940" spans="1:34" ht="12.75" customHeight="1">
      <c r="A940" t="s">
        <v>2918</v>
      </c>
      <c r="B940" s="23">
        <v>39926</v>
      </c>
      <c r="C940" t="s">
        <v>2917</v>
      </c>
      <c r="F940" s="4">
        <v>39969</v>
      </c>
      <c r="G940" s="5">
        <v>0</v>
      </c>
      <c r="H940" s="22">
        <v>100</v>
      </c>
      <c r="I940" s="126" t="e">
        <f>INDEX('TOL2008'!B:B,MATCH(A940,'TOL2008'!A:A,0))</f>
        <v>#N/A</v>
      </c>
      <c r="J940" s="126" t="e">
        <f>INDEX(Pääluokka!$H$2:$H$100,MATCH(VALUE(LEFT(Taulukko1[[#This Row],[TOL2008]],2)),Pääluokka!$G$2:$G$100,0))</f>
        <v>#N/A</v>
      </c>
      <c r="K940" s="126" t="e">
        <f>INDEX(Pääluokka!$I$2:$I$100,MATCH(VALUE(LEFT(Taulukko1[[#This Row],[TOL2008]],2)),Pääluokka!$G$2:$G$100,0))</f>
        <v>#N/A</v>
      </c>
      <c r="L940" s="41">
        <f t="shared" si="140"/>
        <v>43</v>
      </c>
      <c r="M940" s="43">
        <f t="shared" si="141"/>
        <v>39926</v>
      </c>
      <c r="N940" s="43">
        <f t="shared" si="142"/>
        <v>39969</v>
      </c>
      <c r="O940" s="43">
        <f t="shared" si="143"/>
        <v>39904</v>
      </c>
      <c r="P940" s="43">
        <f t="shared" si="144"/>
        <v>39965</v>
      </c>
      <c r="Q940" s="41">
        <f t="shared" si="145"/>
        <v>2009</v>
      </c>
      <c r="R940" s="41">
        <f t="shared" si="146"/>
        <v>2009</v>
      </c>
      <c r="S940" s="43" t="str">
        <f>YEAR(Taulukko1[[#This Row],[Alku KK]])&amp;"Q"&amp;ROUNDDOWN((MONTH(Taulukko1[[#This Row],[Alku KK]])-1)/3+1,0)</f>
        <v>2009Q2</v>
      </c>
      <c r="T940" s="43" t="str">
        <f>YEAR(Taulukko1[[#This Row],[Loppu KK]])&amp;"Q"&amp;ROUNDDOWN((MONTH(Taulukko1[[#This Row],[Loppu KK]])-1)/3+1,0)</f>
        <v>2009Q2</v>
      </c>
      <c r="U940" s="66">
        <f>IF(COUNT(Taulukko1[[#This Row],[Neuvottelujen alaiset ]])=1,Taulukko1[[#This Row],[Neuvottelujen alaiset ]],Taulukko1[[#This Row],[Vähennystarve]])</f>
        <v>100</v>
      </c>
      <c r="V940" s="44" t="str">
        <f t="shared" si="147"/>
        <v>NA</v>
      </c>
      <c r="W940" s="44">
        <f t="shared" si="148"/>
        <v>0</v>
      </c>
      <c r="X940" s="44" t="str">
        <f t="shared" si="149"/>
        <v>NA</v>
      </c>
      <c r="Y940" s="90" t="b">
        <f>AND(MONTH(Taulukko1[[#This Row],[Alku PVM]] )=6,DAY(Taulukko1[[#This Row],[Alku PVM]] )&gt;19)</f>
        <v>0</v>
      </c>
      <c r="Z940" s="90" t="b">
        <f>AND(MONTH(Taulukko1[[#This Row],[Loppu PVM]] )=6,DAY(Taulukko1[[#This Row],[Loppu PVM]] )&gt;19)</f>
        <v>0</v>
      </c>
      <c r="AA940" s="90" t="b">
        <f>OR(MONTH(Taulukko1[[#This Row],[Alku PVM]] )&lt;=5,AND(MONTH(Taulukko1[[#This Row],[Alku PVM]] )=6,DAY(Taulukko1[[#This Row],[Alku PVM]] )&lt;20))</f>
        <v>1</v>
      </c>
      <c r="AB940" s="90" t="b">
        <f>OR(MONTH(Taulukko1[[#This Row],[Loppu PVM]])&lt;=5,AND(MONTH(Taulukko1[[#This Row],[Loppu PVM]] )=6,DAY(Taulukko1[[#This Row],[Loppu PVM]])&lt;20))</f>
        <v>1</v>
      </c>
      <c r="AC940" s="90" t="b">
        <f>OR(MONTH(Taulukko1[[#This Row],[Alku PVM]] )&lt;=3,AND(MONTH(Taulukko1[[#This Row],[Alku PVM]] )=3))</f>
        <v>0</v>
      </c>
      <c r="AD940" s="90" t="b">
        <f>OR(MONTH(Taulukko1[[#This Row],[Loppu PVM]] )&lt;=3,AND(MONTH(Taulukko1[[#This Row],[Loppu PVM]] )=3))</f>
        <v>0</v>
      </c>
      <c r="AE940" s="90" t="b">
        <f>OR(MONTH(Taulukko1[[#This Row],[Alku PVM]] )&lt;=9,AND(MONTH(Taulukko1[[#This Row],[Alku PVM]] )=9))</f>
        <v>1</v>
      </c>
      <c r="AF940" s="90" t="b">
        <f>OR(MONTH(Taulukko1[[#This Row],[Loppu PVM]])&lt;=9,AND(MONTH(Taulukko1[[#This Row],[Loppu PVM]] )=9))</f>
        <v>1</v>
      </c>
      <c r="AG940" s="90" t="b">
        <f>OR(MONTH(Taulukko1[[#This Row],[Alku PVM]] )&lt;=6,AND(MONTH(Taulukko1[[#This Row],[Alku PVM]] )=6))</f>
        <v>1</v>
      </c>
      <c r="AH940" s="90" t="b">
        <f>OR(MONTH(Taulukko1[[#This Row],[Loppu PVM]])&lt;=6,AND(MONTH(Taulukko1[[#This Row],[Loppu PVM]] )=6))</f>
        <v>1</v>
      </c>
    </row>
    <row r="941" spans="1:34" ht="12.75" customHeight="1">
      <c r="A941" t="s">
        <v>148</v>
      </c>
      <c r="B941" s="23">
        <v>39926</v>
      </c>
      <c r="C941" t="s">
        <v>2375</v>
      </c>
      <c r="E941" s="62">
        <v>1000</v>
      </c>
      <c r="F941" s="4"/>
      <c r="G941" s="5"/>
      <c r="H941" s="22">
        <v>1000</v>
      </c>
      <c r="I941" s="126">
        <f>INDEX('TOL2008'!B:B,MATCH(A941,'TOL2008'!A:A,0))</f>
        <v>17120</v>
      </c>
      <c r="J941" s="126" t="str">
        <f>INDEX(Pääluokka!$H$2:$H$100,MATCH(VALUE(LEFT(Taulukko1[[#This Row],[TOL2008]],2)),Pääluokka!$G$2:$G$100,0))</f>
        <v>Teollisuus</v>
      </c>
      <c r="K941" s="126" t="str">
        <f>INDEX(Pääluokka!$I$2:$I$100,MATCH(VALUE(LEFT(Taulukko1[[#This Row],[TOL2008]],2)),Pääluokka!$G$2:$G$100,0))</f>
        <v>Teollisuus (C-E)</v>
      </c>
      <c r="L941" s="41" t="str">
        <f t="shared" si="140"/>
        <v>NA</v>
      </c>
      <c r="M941" s="43">
        <f t="shared" si="141"/>
        <v>39926</v>
      </c>
      <c r="N941" s="43">
        <f t="shared" si="142"/>
        <v>39977</v>
      </c>
      <c r="O941" s="43">
        <f t="shared" si="143"/>
        <v>39904</v>
      </c>
      <c r="P941" s="43">
        <f t="shared" si="144"/>
        <v>39965</v>
      </c>
      <c r="Q941" s="41">
        <f t="shared" si="145"/>
        <v>2009</v>
      </c>
      <c r="R941" s="41">
        <f t="shared" si="146"/>
        <v>2009</v>
      </c>
      <c r="S941" s="43" t="str">
        <f>YEAR(Taulukko1[[#This Row],[Alku KK]])&amp;"Q"&amp;ROUNDDOWN((MONTH(Taulukko1[[#This Row],[Alku KK]])-1)/3+1,0)</f>
        <v>2009Q2</v>
      </c>
      <c r="T941" s="43" t="str">
        <f>YEAR(Taulukko1[[#This Row],[Loppu KK]])&amp;"Q"&amp;ROUNDDOWN((MONTH(Taulukko1[[#This Row],[Loppu KK]])-1)/3+1,0)</f>
        <v>2009Q2</v>
      </c>
      <c r="U941" s="66">
        <f>IF(COUNT(Taulukko1[[#This Row],[Neuvottelujen alaiset ]])=1,Taulukko1[[#This Row],[Neuvottelujen alaiset ]],Taulukko1[[#This Row],[Vähennystarve]])</f>
        <v>1000</v>
      </c>
      <c r="V941" s="44">
        <f t="shared" si="147"/>
        <v>1</v>
      </c>
      <c r="W941" s="44" t="str">
        <f t="shared" si="148"/>
        <v>NA</v>
      </c>
      <c r="X941" s="44" t="str">
        <f t="shared" si="149"/>
        <v>NA</v>
      </c>
      <c r="Y941" s="90" t="b">
        <f>AND(MONTH(Taulukko1[[#This Row],[Alku PVM]] )=6,DAY(Taulukko1[[#This Row],[Alku PVM]] )&gt;19)</f>
        <v>0</v>
      </c>
      <c r="Z941" s="90" t="b">
        <f>AND(MONTH(Taulukko1[[#This Row],[Loppu PVM]] )=6,DAY(Taulukko1[[#This Row],[Loppu PVM]] )&gt;19)</f>
        <v>0</v>
      </c>
      <c r="AA941" s="90" t="b">
        <f>OR(MONTH(Taulukko1[[#This Row],[Alku PVM]] )&lt;=5,AND(MONTH(Taulukko1[[#This Row],[Alku PVM]] )=6,DAY(Taulukko1[[#This Row],[Alku PVM]] )&lt;20))</f>
        <v>1</v>
      </c>
      <c r="AB941" s="90" t="b">
        <f>OR(MONTH(Taulukko1[[#This Row],[Loppu PVM]])&lt;=5,AND(MONTH(Taulukko1[[#This Row],[Loppu PVM]] )=6,DAY(Taulukko1[[#This Row],[Loppu PVM]])&lt;20))</f>
        <v>1</v>
      </c>
      <c r="AC941" s="90" t="b">
        <f>OR(MONTH(Taulukko1[[#This Row],[Alku PVM]] )&lt;=3,AND(MONTH(Taulukko1[[#This Row],[Alku PVM]] )=3))</f>
        <v>0</v>
      </c>
      <c r="AD941" s="90" t="b">
        <f>OR(MONTH(Taulukko1[[#This Row],[Loppu PVM]] )&lt;=3,AND(MONTH(Taulukko1[[#This Row],[Loppu PVM]] )=3))</f>
        <v>0</v>
      </c>
      <c r="AE941" s="90" t="b">
        <f>OR(MONTH(Taulukko1[[#This Row],[Alku PVM]] )&lt;=9,AND(MONTH(Taulukko1[[#This Row],[Alku PVM]] )=9))</f>
        <v>1</v>
      </c>
      <c r="AF941" s="90" t="b">
        <f>OR(MONTH(Taulukko1[[#This Row],[Loppu PVM]])&lt;=9,AND(MONTH(Taulukko1[[#This Row],[Loppu PVM]] )=9))</f>
        <v>1</v>
      </c>
      <c r="AG941" s="90" t="b">
        <f>OR(MONTH(Taulukko1[[#This Row],[Alku PVM]] )&lt;=6,AND(MONTH(Taulukko1[[#This Row],[Alku PVM]] )=6))</f>
        <v>1</v>
      </c>
      <c r="AH941" s="90" t="b">
        <f>OR(MONTH(Taulukko1[[#This Row],[Loppu PVM]])&lt;=6,AND(MONTH(Taulukko1[[#This Row],[Loppu PVM]] )=6))</f>
        <v>1</v>
      </c>
    </row>
    <row r="942" spans="1:34" ht="12.75" customHeight="1">
      <c r="A942" t="s">
        <v>148</v>
      </c>
      <c r="B942" s="23">
        <v>39926</v>
      </c>
      <c r="C942" t="s">
        <v>2374</v>
      </c>
      <c r="E942" s="62">
        <v>50</v>
      </c>
      <c r="F942" s="4">
        <v>39979</v>
      </c>
      <c r="G942" s="5">
        <v>35</v>
      </c>
      <c r="H942" s="22">
        <v>373</v>
      </c>
      <c r="I942" s="126">
        <f>INDEX('TOL2008'!B:B,MATCH(A942,'TOL2008'!A:A,0))</f>
        <v>17120</v>
      </c>
      <c r="J942" s="126" t="str">
        <f>INDEX(Pääluokka!$H$2:$H$100,MATCH(VALUE(LEFT(Taulukko1[[#This Row],[TOL2008]],2)),Pääluokka!$G$2:$G$100,0))</f>
        <v>Teollisuus</v>
      </c>
      <c r="K942" s="126" t="str">
        <f>INDEX(Pääluokka!$I$2:$I$100,MATCH(VALUE(LEFT(Taulukko1[[#This Row],[TOL2008]],2)),Pääluokka!$G$2:$G$100,0))</f>
        <v>Teollisuus (C-E)</v>
      </c>
      <c r="L942" s="41">
        <f t="shared" si="140"/>
        <v>53</v>
      </c>
      <c r="M942" s="43">
        <f t="shared" si="141"/>
        <v>39926</v>
      </c>
      <c r="N942" s="43">
        <f t="shared" si="142"/>
        <v>39979</v>
      </c>
      <c r="O942" s="43">
        <f t="shared" si="143"/>
        <v>39904</v>
      </c>
      <c r="P942" s="43">
        <f t="shared" si="144"/>
        <v>39965</v>
      </c>
      <c r="Q942" s="41">
        <f t="shared" si="145"/>
        <v>2009</v>
      </c>
      <c r="R942" s="41">
        <f t="shared" si="146"/>
        <v>2009</v>
      </c>
      <c r="S942" s="43" t="str">
        <f>YEAR(Taulukko1[[#This Row],[Alku KK]])&amp;"Q"&amp;ROUNDDOWN((MONTH(Taulukko1[[#This Row],[Alku KK]])-1)/3+1,0)</f>
        <v>2009Q2</v>
      </c>
      <c r="T942" s="43" t="str">
        <f>YEAR(Taulukko1[[#This Row],[Loppu KK]])&amp;"Q"&amp;ROUNDDOWN((MONTH(Taulukko1[[#This Row],[Loppu KK]])-1)/3+1,0)</f>
        <v>2009Q2</v>
      </c>
      <c r="U942" s="66">
        <f>IF(COUNT(Taulukko1[[#This Row],[Neuvottelujen alaiset ]])=1,Taulukko1[[#This Row],[Neuvottelujen alaiset ]],Taulukko1[[#This Row],[Vähennystarve]])</f>
        <v>373</v>
      </c>
      <c r="V942" s="44">
        <f t="shared" si="147"/>
        <v>0.13404825737265416</v>
      </c>
      <c r="W942" s="44">
        <f t="shared" si="148"/>
        <v>9.3833780160857902E-2</v>
      </c>
      <c r="X942" s="44">
        <f t="shared" si="149"/>
        <v>0.7</v>
      </c>
      <c r="Y942" s="90" t="b">
        <f>AND(MONTH(Taulukko1[[#This Row],[Alku PVM]] )=6,DAY(Taulukko1[[#This Row],[Alku PVM]] )&gt;19)</f>
        <v>0</v>
      </c>
      <c r="Z942" s="90" t="b">
        <f>AND(MONTH(Taulukko1[[#This Row],[Loppu PVM]] )=6,DAY(Taulukko1[[#This Row],[Loppu PVM]] )&gt;19)</f>
        <v>0</v>
      </c>
      <c r="AA942" s="90" t="b">
        <f>OR(MONTH(Taulukko1[[#This Row],[Alku PVM]] )&lt;=5,AND(MONTH(Taulukko1[[#This Row],[Alku PVM]] )=6,DAY(Taulukko1[[#This Row],[Alku PVM]] )&lt;20))</f>
        <v>1</v>
      </c>
      <c r="AB942" s="90" t="b">
        <f>OR(MONTH(Taulukko1[[#This Row],[Loppu PVM]])&lt;=5,AND(MONTH(Taulukko1[[#This Row],[Loppu PVM]] )=6,DAY(Taulukko1[[#This Row],[Loppu PVM]])&lt;20))</f>
        <v>1</v>
      </c>
      <c r="AC942" s="90" t="b">
        <f>OR(MONTH(Taulukko1[[#This Row],[Alku PVM]] )&lt;=3,AND(MONTH(Taulukko1[[#This Row],[Alku PVM]] )=3))</f>
        <v>0</v>
      </c>
      <c r="AD942" s="90" t="b">
        <f>OR(MONTH(Taulukko1[[#This Row],[Loppu PVM]] )&lt;=3,AND(MONTH(Taulukko1[[#This Row],[Loppu PVM]] )=3))</f>
        <v>0</v>
      </c>
      <c r="AE942" s="90" t="b">
        <f>OR(MONTH(Taulukko1[[#This Row],[Alku PVM]] )&lt;=9,AND(MONTH(Taulukko1[[#This Row],[Alku PVM]] )=9))</f>
        <v>1</v>
      </c>
      <c r="AF942" s="90" t="b">
        <f>OR(MONTH(Taulukko1[[#This Row],[Loppu PVM]])&lt;=9,AND(MONTH(Taulukko1[[#This Row],[Loppu PVM]] )=9))</f>
        <v>1</v>
      </c>
      <c r="AG942" s="90" t="b">
        <f>OR(MONTH(Taulukko1[[#This Row],[Alku PVM]] )&lt;=6,AND(MONTH(Taulukko1[[#This Row],[Alku PVM]] )=6))</f>
        <v>1</v>
      </c>
      <c r="AH942" s="90" t="b">
        <f>OR(MONTH(Taulukko1[[#This Row],[Loppu PVM]])&lt;=6,AND(MONTH(Taulukko1[[#This Row],[Loppu PVM]] )=6))</f>
        <v>1</v>
      </c>
    </row>
    <row r="943" spans="1:34" ht="12.75" customHeight="1">
      <c r="A943" t="s">
        <v>3106</v>
      </c>
      <c r="B943" s="23">
        <v>39927</v>
      </c>
      <c r="C943" t="s">
        <v>3105</v>
      </c>
      <c r="F943" s="4">
        <v>39980</v>
      </c>
      <c r="G943" s="5">
        <v>67</v>
      </c>
      <c r="H943" s="17">
        <v>75</v>
      </c>
      <c r="I943" s="126" t="e">
        <f>INDEX('TOL2008'!B:B,MATCH(A943,'TOL2008'!A:A,0))</f>
        <v>#N/A</v>
      </c>
      <c r="J943" s="126" t="e">
        <f>INDEX(Pääluokka!$H$2:$H$100,MATCH(VALUE(LEFT(Taulukko1[[#This Row],[TOL2008]],2)),Pääluokka!$G$2:$G$100,0))</f>
        <v>#N/A</v>
      </c>
      <c r="K943" s="126" t="e">
        <f>INDEX(Pääluokka!$I$2:$I$100,MATCH(VALUE(LEFT(Taulukko1[[#This Row],[TOL2008]],2)),Pääluokka!$G$2:$G$100,0))</f>
        <v>#N/A</v>
      </c>
      <c r="L943" s="41">
        <f t="shared" si="140"/>
        <v>53</v>
      </c>
      <c r="M943" s="43">
        <f t="shared" si="141"/>
        <v>39927</v>
      </c>
      <c r="N943" s="43">
        <f t="shared" si="142"/>
        <v>39980</v>
      </c>
      <c r="O943" s="43">
        <f t="shared" si="143"/>
        <v>39904</v>
      </c>
      <c r="P943" s="43">
        <f t="shared" si="144"/>
        <v>39965</v>
      </c>
      <c r="Q943" s="41">
        <f t="shared" si="145"/>
        <v>2009</v>
      </c>
      <c r="R943" s="41">
        <f t="shared" si="146"/>
        <v>2009</v>
      </c>
      <c r="S943" s="43" t="str">
        <f>YEAR(Taulukko1[[#This Row],[Alku KK]])&amp;"Q"&amp;ROUNDDOWN((MONTH(Taulukko1[[#This Row],[Alku KK]])-1)/3+1,0)</f>
        <v>2009Q2</v>
      </c>
      <c r="T943" s="43" t="str">
        <f>YEAR(Taulukko1[[#This Row],[Loppu KK]])&amp;"Q"&amp;ROUNDDOWN((MONTH(Taulukko1[[#This Row],[Loppu KK]])-1)/3+1,0)</f>
        <v>2009Q2</v>
      </c>
      <c r="U943" s="66">
        <f>IF(COUNT(Taulukko1[[#This Row],[Neuvottelujen alaiset ]])=1,Taulukko1[[#This Row],[Neuvottelujen alaiset ]],Taulukko1[[#This Row],[Vähennystarve]])</f>
        <v>75</v>
      </c>
      <c r="V943" s="44" t="str">
        <f t="shared" si="147"/>
        <v>NA</v>
      </c>
      <c r="W943" s="44">
        <f t="shared" si="148"/>
        <v>0.89333333333333331</v>
      </c>
      <c r="X943" s="44" t="str">
        <f t="shared" si="149"/>
        <v>NA</v>
      </c>
      <c r="Y943" s="90" t="b">
        <f>AND(MONTH(Taulukko1[[#This Row],[Alku PVM]] )=6,DAY(Taulukko1[[#This Row],[Alku PVM]] )&gt;19)</f>
        <v>0</v>
      </c>
      <c r="Z943" s="90" t="b">
        <f>AND(MONTH(Taulukko1[[#This Row],[Loppu PVM]] )=6,DAY(Taulukko1[[#This Row],[Loppu PVM]] )&gt;19)</f>
        <v>0</v>
      </c>
      <c r="AA943" s="90" t="b">
        <f>OR(MONTH(Taulukko1[[#This Row],[Alku PVM]] )&lt;=5,AND(MONTH(Taulukko1[[#This Row],[Alku PVM]] )=6,DAY(Taulukko1[[#This Row],[Alku PVM]] )&lt;20))</f>
        <v>1</v>
      </c>
      <c r="AB943" s="90" t="b">
        <f>OR(MONTH(Taulukko1[[#This Row],[Loppu PVM]])&lt;=5,AND(MONTH(Taulukko1[[#This Row],[Loppu PVM]] )=6,DAY(Taulukko1[[#This Row],[Loppu PVM]])&lt;20))</f>
        <v>1</v>
      </c>
      <c r="AC943" s="90" t="b">
        <f>OR(MONTH(Taulukko1[[#This Row],[Alku PVM]] )&lt;=3,AND(MONTH(Taulukko1[[#This Row],[Alku PVM]] )=3))</f>
        <v>0</v>
      </c>
      <c r="AD943" s="90" t="b">
        <f>OR(MONTH(Taulukko1[[#This Row],[Loppu PVM]] )&lt;=3,AND(MONTH(Taulukko1[[#This Row],[Loppu PVM]] )=3))</f>
        <v>0</v>
      </c>
      <c r="AE943" s="90" t="b">
        <f>OR(MONTH(Taulukko1[[#This Row],[Alku PVM]] )&lt;=9,AND(MONTH(Taulukko1[[#This Row],[Alku PVM]] )=9))</f>
        <v>1</v>
      </c>
      <c r="AF943" s="90" t="b">
        <f>OR(MONTH(Taulukko1[[#This Row],[Loppu PVM]])&lt;=9,AND(MONTH(Taulukko1[[#This Row],[Loppu PVM]] )=9))</f>
        <v>1</v>
      </c>
      <c r="AG943" s="90" t="b">
        <f>OR(MONTH(Taulukko1[[#This Row],[Alku PVM]] )&lt;=6,AND(MONTH(Taulukko1[[#This Row],[Alku PVM]] )=6))</f>
        <v>1</v>
      </c>
      <c r="AH943" s="90" t="b">
        <f>OR(MONTH(Taulukko1[[#This Row],[Loppu PVM]])&lt;=6,AND(MONTH(Taulukko1[[#This Row],[Loppu PVM]] )=6))</f>
        <v>1</v>
      </c>
    </row>
    <row r="944" spans="1:34" ht="12.75" customHeight="1">
      <c r="A944" s="21" t="s">
        <v>2889</v>
      </c>
      <c r="B944" s="23">
        <v>39927</v>
      </c>
      <c r="C944" s="21" t="s">
        <v>2888</v>
      </c>
      <c r="D944" s="24"/>
      <c r="F944" s="23"/>
      <c r="G944" s="24"/>
      <c r="H944" s="22">
        <v>25</v>
      </c>
      <c r="I944" s="126" t="e">
        <f>INDEX('TOL2008'!B:B,MATCH(A944,'TOL2008'!A:A,0))</f>
        <v>#N/A</v>
      </c>
      <c r="J944" s="126" t="e">
        <f>INDEX(Pääluokka!$H$2:$H$100,MATCH(VALUE(LEFT(Taulukko1[[#This Row],[TOL2008]],2)),Pääluokka!$G$2:$G$100,0))</f>
        <v>#N/A</v>
      </c>
      <c r="K944" s="126" t="e">
        <f>INDEX(Pääluokka!$I$2:$I$100,MATCH(VALUE(LEFT(Taulukko1[[#This Row],[TOL2008]],2)),Pääluokka!$G$2:$G$100,0))</f>
        <v>#N/A</v>
      </c>
      <c r="L944" s="41" t="str">
        <f t="shared" si="140"/>
        <v>NA</v>
      </c>
      <c r="M944" s="43">
        <f t="shared" si="141"/>
        <v>39927</v>
      </c>
      <c r="N944" s="43">
        <f t="shared" si="142"/>
        <v>39978</v>
      </c>
      <c r="O944" s="43">
        <f t="shared" si="143"/>
        <v>39904</v>
      </c>
      <c r="P944" s="43">
        <f t="shared" si="144"/>
        <v>39965</v>
      </c>
      <c r="Q944" s="41">
        <f t="shared" si="145"/>
        <v>2009</v>
      </c>
      <c r="R944" s="41">
        <f t="shared" si="146"/>
        <v>2009</v>
      </c>
      <c r="S944" s="43" t="str">
        <f>YEAR(Taulukko1[[#This Row],[Alku KK]])&amp;"Q"&amp;ROUNDDOWN((MONTH(Taulukko1[[#This Row],[Alku KK]])-1)/3+1,0)</f>
        <v>2009Q2</v>
      </c>
      <c r="T944" s="43" t="str">
        <f>YEAR(Taulukko1[[#This Row],[Loppu KK]])&amp;"Q"&amp;ROUNDDOWN((MONTH(Taulukko1[[#This Row],[Loppu KK]])-1)/3+1,0)</f>
        <v>2009Q2</v>
      </c>
      <c r="U944" s="66">
        <f>IF(COUNT(Taulukko1[[#This Row],[Neuvottelujen alaiset ]])=1,Taulukko1[[#This Row],[Neuvottelujen alaiset ]],Taulukko1[[#This Row],[Vähennystarve]])</f>
        <v>25</v>
      </c>
      <c r="V944" s="44" t="str">
        <f t="shared" si="147"/>
        <v>NA</v>
      </c>
      <c r="W944" s="44" t="str">
        <f t="shared" si="148"/>
        <v>NA</v>
      </c>
      <c r="X944" s="44" t="str">
        <f t="shared" si="149"/>
        <v>NA</v>
      </c>
      <c r="Y944" s="90" t="b">
        <f>AND(MONTH(Taulukko1[[#This Row],[Alku PVM]] )=6,DAY(Taulukko1[[#This Row],[Alku PVM]] )&gt;19)</f>
        <v>0</v>
      </c>
      <c r="Z944" s="90" t="b">
        <f>AND(MONTH(Taulukko1[[#This Row],[Loppu PVM]] )=6,DAY(Taulukko1[[#This Row],[Loppu PVM]] )&gt;19)</f>
        <v>0</v>
      </c>
      <c r="AA944" s="90" t="b">
        <f>OR(MONTH(Taulukko1[[#This Row],[Alku PVM]] )&lt;=5,AND(MONTH(Taulukko1[[#This Row],[Alku PVM]] )=6,DAY(Taulukko1[[#This Row],[Alku PVM]] )&lt;20))</f>
        <v>1</v>
      </c>
      <c r="AB944" s="90" t="b">
        <f>OR(MONTH(Taulukko1[[#This Row],[Loppu PVM]])&lt;=5,AND(MONTH(Taulukko1[[#This Row],[Loppu PVM]] )=6,DAY(Taulukko1[[#This Row],[Loppu PVM]])&lt;20))</f>
        <v>1</v>
      </c>
      <c r="AC944" s="90" t="b">
        <f>OR(MONTH(Taulukko1[[#This Row],[Alku PVM]] )&lt;=3,AND(MONTH(Taulukko1[[#This Row],[Alku PVM]] )=3))</f>
        <v>0</v>
      </c>
      <c r="AD944" s="90" t="b">
        <f>OR(MONTH(Taulukko1[[#This Row],[Loppu PVM]] )&lt;=3,AND(MONTH(Taulukko1[[#This Row],[Loppu PVM]] )=3))</f>
        <v>0</v>
      </c>
      <c r="AE944" s="90" t="b">
        <f>OR(MONTH(Taulukko1[[#This Row],[Alku PVM]] )&lt;=9,AND(MONTH(Taulukko1[[#This Row],[Alku PVM]] )=9))</f>
        <v>1</v>
      </c>
      <c r="AF944" s="90" t="b">
        <f>OR(MONTH(Taulukko1[[#This Row],[Loppu PVM]])&lt;=9,AND(MONTH(Taulukko1[[#This Row],[Loppu PVM]] )=9))</f>
        <v>1</v>
      </c>
      <c r="AG944" s="90" t="b">
        <f>OR(MONTH(Taulukko1[[#This Row],[Alku PVM]] )&lt;=6,AND(MONTH(Taulukko1[[#This Row],[Alku PVM]] )=6))</f>
        <v>1</v>
      </c>
      <c r="AH944" s="90" t="b">
        <f>OR(MONTH(Taulukko1[[#This Row],[Loppu PVM]])&lt;=6,AND(MONTH(Taulukko1[[#This Row],[Loppu PVM]] )=6))</f>
        <v>1</v>
      </c>
    </row>
    <row r="945" spans="1:34" ht="12.75" customHeight="1">
      <c r="A945" t="s">
        <v>234</v>
      </c>
      <c r="B945" s="23">
        <v>39927</v>
      </c>
      <c r="C945" t="s">
        <v>2504</v>
      </c>
      <c r="F945" s="4">
        <v>39975</v>
      </c>
      <c r="G945" s="5">
        <v>100</v>
      </c>
      <c r="H945" s="16">
        <v>100</v>
      </c>
      <c r="I945" s="126">
        <f>INDEX('TOL2008'!B:B,MATCH(A945,'TOL2008'!A:A,0))</f>
        <v>71126</v>
      </c>
      <c r="J945" s="126" t="str">
        <f>INDEX(Pääluokka!$H$2:$H$100,MATCH(VALUE(LEFT(Taulukko1[[#This Row],[TOL2008]],2)),Pääluokka!$G$2:$G$100,0))</f>
        <v>Ammatillinen, tieteellinen ja tekninen toiminta</v>
      </c>
      <c r="K945" s="126" t="str">
        <f>INDEX(Pääluokka!$I$2:$I$100,MATCH(VALUE(LEFT(Taulukko1[[#This Row],[TOL2008]],2)),Pääluokka!$G$2:$G$100,0))</f>
        <v>Palvelualat (G-N, R, S)</v>
      </c>
      <c r="L945" s="41">
        <f t="shared" si="140"/>
        <v>48</v>
      </c>
      <c r="M945" s="43">
        <f t="shared" si="141"/>
        <v>39927</v>
      </c>
      <c r="N945" s="43">
        <f t="shared" si="142"/>
        <v>39975</v>
      </c>
      <c r="O945" s="43">
        <f t="shared" si="143"/>
        <v>39904</v>
      </c>
      <c r="P945" s="43">
        <f t="shared" si="144"/>
        <v>39965</v>
      </c>
      <c r="Q945" s="41">
        <f t="shared" si="145"/>
        <v>2009</v>
      </c>
      <c r="R945" s="41">
        <f t="shared" si="146"/>
        <v>2009</v>
      </c>
      <c r="S945" s="43" t="str">
        <f>YEAR(Taulukko1[[#This Row],[Alku KK]])&amp;"Q"&amp;ROUNDDOWN((MONTH(Taulukko1[[#This Row],[Alku KK]])-1)/3+1,0)</f>
        <v>2009Q2</v>
      </c>
      <c r="T945" s="43" t="str">
        <f>YEAR(Taulukko1[[#This Row],[Loppu KK]])&amp;"Q"&amp;ROUNDDOWN((MONTH(Taulukko1[[#This Row],[Loppu KK]])-1)/3+1,0)</f>
        <v>2009Q2</v>
      </c>
      <c r="U945" s="66">
        <f>IF(COUNT(Taulukko1[[#This Row],[Neuvottelujen alaiset ]])=1,Taulukko1[[#This Row],[Neuvottelujen alaiset ]],Taulukko1[[#This Row],[Vähennystarve]])</f>
        <v>100</v>
      </c>
      <c r="V945" s="44" t="str">
        <f t="shared" si="147"/>
        <v>NA</v>
      </c>
      <c r="W945" s="44">
        <f t="shared" si="148"/>
        <v>1</v>
      </c>
      <c r="X945" s="44" t="str">
        <f t="shared" si="149"/>
        <v>NA</v>
      </c>
      <c r="Y945" s="90" t="b">
        <f>AND(MONTH(Taulukko1[[#This Row],[Alku PVM]] )=6,DAY(Taulukko1[[#This Row],[Alku PVM]] )&gt;19)</f>
        <v>0</v>
      </c>
      <c r="Z945" s="90" t="b">
        <f>AND(MONTH(Taulukko1[[#This Row],[Loppu PVM]] )=6,DAY(Taulukko1[[#This Row],[Loppu PVM]] )&gt;19)</f>
        <v>0</v>
      </c>
      <c r="AA945" s="90" t="b">
        <f>OR(MONTH(Taulukko1[[#This Row],[Alku PVM]] )&lt;=5,AND(MONTH(Taulukko1[[#This Row],[Alku PVM]] )=6,DAY(Taulukko1[[#This Row],[Alku PVM]] )&lt;20))</f>
        <v>1</v>
      </c>
      <c r="AB945" s="90" t="b">
        <f>OR(MONTH(Taulukko1[[#This Row],[Loppu PVM]])&lt;=5,AND(MONTH(Taulukko1[[#This Row],[Loppu PVM]] )=6,DAY(Taulukko1[[#This Row],[Loppu PVM]])&lt;20))</f>
        <v>1</v>
      </c>
      <c r="AC945" s="90" t="b">
        <f>OR(MONTH(Taulukko1[[#This Row],[Alku PVM]] )&lt;=3,AND(MONTH(Taulukko1[[#This Row],[Alku PVM]] )=3))</f>
        <v>0</v>
      </c>
      <c r="AD945" s="90" t="b">
        <f>OR(MONTH(Taulukko1[[#This Row],[Loppu PVM]] )&lt;=3,AND(MONTH(Taulukko1[[#This Row],[Loppu PVM]] )=3))</f>
        <v>0</v>
      </c>
      <c r="AE945" s="90" t="b">
        <f>OR(MONTH(Taulukko1[[#This Row],[Alku PVM]] )&lt;=9,AND(MONTH(Taulukko1[[#This Row],[Alku PVM]] )=9))</f>
        <v>1</v>
      </c>
      <c r="AF945" s="90" t="b">
        <f>OR(MONTH(Taulukko1[[#This Row],[Loppu PVM]])&lt;=9,AND(MONTH(Taulukko1[[#This Row],[Loppu PVM]] )=9))</f>
        <v>1</v>
      </c>
      <c r="AG945" s="90" t="b">
        <f>OR(MONTH(Taulukko1[[#This Row],[Alku PVM]] )&lt;=6,AND(MONTH(Taulukko1[[#This Row],[Alku PVM]] )=6))</f>
        <v>1</v>
      </c>
      <c r="AH945" s="90" t="b">
        <f>OR(MONTH(Taulukko1[[#This Row],[Loppu PVM]])&lt;=6,AND(MONTH(Taulukko1[[#This Row],[Loppu PVM]] )=6))</f>
        <v>1</v>
      </c>
    </row>
    <row r="946" spans="1:34" ht="12.75" customHeight="1">
      <c r="A946" s="21" t="s">
        <v>2136</v>
      </c>
      <c r="B946" s="23">
        <v>39928</v>
      </c>
      <c r="C946" s="21" t="s">
        <v>2971</v>
      </c>
      <c r="D946" s="24"/>
      <c r="E946" s="62">
        <v>29</v>
      </c>
      <c r="F946" s="23">
        <v>39981</v>
      </c>
      <c r="G946" s="24">
        <v>29</v>
      </c>
      <c r="H946" s="22">
        <v>29</v>
      </c>
      <c r="I946" s="126">
        <f>INDEX('TOL2008'!B:B,MATCH(A2699,'TOL2008'!A:A,0))</f>
        <v>10710</v>
      </c>
      <c r="J946" s="126" t="str">
        <f>INDEX(Pääluokka!$H$2:$H$100,MATCH(VALUE(LEFT(Taulukko1[[#This Row],[TOL2008]],2)),Pääluokka!$G$2:$G$100,0))</f>
        <v>Teollisuus</v>
      </c>
      <c r="K946" s="126" t="str">
        <f>INDEX(Pääluokka!$I$2:$I$100,MATCH(VALUE(LEFT(Taulukko1[[#This Row],[TOL2008]],2)),Pääluokka!$G$2:$G$100,0))</f>
        <v>Teollisuus (C-E)</v>
      </c>
      <c r="L946" s="41">
        <f t="shared" si="140"/>
        <v>53</v>
      </c>
      <c r="M946" s="43">
        <f t="shared" si="141"/>
        <v>39928</v>
      </c>
      <c r="N946" s="43">
        <f t="shared" si="142"/>
        <v>39981</v>
      </c>
      <c r="O946" s="43">
        <f t="shared" si="143"/>
        <v>39904</v>
      </c>
      <c r="P946" s="43">
        <f t="shared" si="144"/>
        <v>39965</v>
      </c>
      <c r="Q946" s="41">
        <f t="shared" si="145"/>
        <v>2009</v>
      </c>
      <c r="R946" s="41">
        <f t="shared" si="146"/>
        <v>2009</v>
      </c>
      <c r="S946" s="43" t="str">
        <f>YEAR(Taulukko1[[#This Row],[Alku KK]])&amp;"Q"&amp;ROUNDDOWN((MONTH(Taulukko1[[#This Row],[Alku KK]])-1)/3+1,0)</f>
        <v>2009Q2</v>
      </c>
      <c r="T946" s="43" t="str">
        <f>YEAR(Taulukko1[[#This Row],[Loppu KK]])&amp;"Q"&amp;ROUNDDOWN((MONTH(Taulukko1[[#This Row],[Loppu KK]])-1)/3+1,0)</f>
        <v>2009Q2</v>
      </c>
      <c r="U946" s="66">
        <f>IF(COUNT(Taulukko1[[#This Row],[Neuvottelujen alaiset ]])=1,Taulukko1[[#This Row],[Neuvottelujen alaiset ]],Taulukko1[[#This Row],[Vähennystarve]])</f>
        <v>29</v>
      </c>
      <c r="V946" s="44">
        <f t="shared" si="147"/>
        <v>1</v>
      </c>
      <c r="W946" s="44">
        <f t="shared" si="148"/>
        <v>1</v>
      </c>
      <c r="X946" s="44">
        <f t="shared" si="149"/>
        <v>1</v>
      </c>
      <c r="Y946" s="90" t="b">
        <f>AND(MONTH(Taulukko1[[#This Row],[Alku PVM]] )=6,DAY(Taulukko1[[#This Row],[Alku PVM]] )&gt;19)</f>
        <v>0</v>
      </c>
      <c r="Z946" s="90" t="b">
        <f>AND(MONTH(Taulukko1[[#This Row],[Loppu PVM]] )=6,DAY(Taulukko1[[#This Row],[Loppu PVM]] )&gt;19)</f>
        <v>0</v>
      </c>
      <c r="AA946" s="90" t="b">
        <f>OR(MONTH(Taulukko1[[#This Row],[Alku PVM]] )&lt;=5,AND(MONTH(Taulukko1[[#This Row],[Alku PVM]] )=6,DAY(Taulukko1[[#This Row],[Alku PVM]] )&lt;20))</f>
        <v>1</v>
      </c>
      <c r="AB946" s="90" t="b">
        <f>OR(MONTH(Taulukko1[[#This Row],[Loppu PVM]])&lt;=5,AND(MONTH(Taulukko1[[#This Row],[Loppu PVM]] )=6,DAY(Taulukko1[[#This Row],[Loppu PVM]])&lt;20))</f>
        <v>1</v>
      </c>
      <c r="AC946" s="90" t="b">
        <f>OR(MONTH(Taulukko1[[#This Row],[Alku PVM]] )&lt;=3,AND(MONTH(Taulukko1[[#This Row],[Alku PVM]] )=3))</f>
        <v>0</v>
      </c>
      <c r="AD946" s="90" t="b">
        <f>OR(MONTH(Taulukko1[[#This Row],[Loppu PVM]] )&lt;=3,AND(MONTH(Taulukko1[[#This Row],[Loppu PVM]] )=3))</f>
        <v>0</v>
      </c>
      <c r="AE946" s="90" t="b">
        <f>OR(MONTH(Taulukko1[[#This Row],[Alku PVM]] )&lt;=9,AND(MONTH(Taulukko1[[#This Row],[Alku PVM]] )=9))</f>
        <v>1</v>
      </c>
      <c r="AF946" s="90" t="b">
        <f>OR(MONTH(Taulukko1[[#This Row],[Loppu PVM]])&lt;=9,AND(MONTH(Taulukko1[[#This Row],[Loppu PVM]] )=9))</f>
        <v>1</v>
      </c>
      <c r="AG946" s="90" t="b">
        <f>OR(MONTH(Taulukko1[[#This Row],[Alku PVM]] )&lt;=6,AND(MONTH(Taulukko1[[#This Row],[Alku PVM]] )=6))</f>
        <v>1</v>
      </c>
      <c r="AH946" s="90" t="b">
        <f>OR(MONTH(Taulukko1[[#This Row],[Loppu PVM]])&lt;=6,AND(MONTH(Taulukko1[[#This Row],[Loppu PVM]] )=6))</f>
        <v>1</v>
      </c>
    </row>
    <row r="947" spans="1:34" ht="12.75" customHeight="1">
      <c r="A947" t="s">
        <v>3094</v>
      </c>
      <c r="B947" s="23">
        <v>39931</v>
      </c>
      <c r="C947" t="s">
        <v>3095</v>
      </c>
      <c r="E947" s="62">
        <v>65</v>
      </c>
      <c r="F947" s="4">
        <v>39946</v>
      </c>
      <c r="G947" s="5"/>
      <c r="H947" s="16">
        <v>130</v>
      </c>
      <c r="I947" s="126" t="e">
        <f>INDEX('TOL2008'!B:B,MATCH(A947,'TOL2008'!A:A,0))</f>
        <v>#N/A</v>
      </c>
      <c r="J947" s="126" t="e">
        <f>INDEX(Pääluokka!$H$2:$H$100,MATCH(VALUE(LEFT(Taulukko1[[#This Row],[TOL2008]],2)),Pääluokka!$G$2:$G$100,0))</f>
        <v>#N/A</v>
      </c>
      <c r="K947" s="126" t="e">
        <f>INDEX(Pääluokka!$I$2:$I$100,MATCH(VALUE(LEFT(Taulukko1[[#This Row],[TOL2008]],2)),Pääluokka!$G$2:$G$100,0))</f>
        <v>#N/A</v>
      </c>
      <c r="L947" s="41">
        <f t="shared" si="140"/>
        <v>15</v>
      </c>
      <c r="M947" s="43">
        <f t="shared" si="141"/>
        <v>39931</v>
      </c>
      <c r="N947" s="43">
        <f t="shared" si="142"/>
        <v>39946</v>
      </c>
      <c r="O947" s="43">
        <f t="shared" si="143"/>
        <v>39904</v>
      </c>
      <c r="P947" s="43">
        <f t="shared" si="144"/>
        <v>39934</v>
      </c>
      <c r="Q947" s="41">
        <f t="shared" si="145"/>
        <v>2009</v>
      </c>
      <c r="R947" s="41">
        <f t="shared" si="146"/>
        <v>2009</v>
      </c>
      <c r="S947" s="43" t="str">
        <f>YEAR(Taulukko1[[#This Row],[Alku KK]])&amp;"Q"&amp;ROUNDDOWN((MONTH(Taulukko1[[#This Row],[Alku KK]])-1)/3+1,0)</f>
        <v>2009Q2</v>
      </c>
      <c r="T947" s="43" t="str">
        <f>YEAR(Taulukko1[[#This Row],[Loppu KK]])&amp;"Q"&amp;ROUNDDOWN((MONTH(Taulukko1[[#This Row],[Loppu KK]])-1)/3+1,0)</f>
        <v>2009Q2</v>
      </c>
      <c r="U947" s="66">
        <f>IF(COUNT(Taulukko1[[#This Row],[Neuvottelujen alaiset ]])=1,Taulukko1[[#This Row],[Neuvottelujen alaiset ]],Taulukko1[[#This Row],[Vähennystarve]])</f>
        <v>130</v>
      </c>
      <c r="V947" s="44">
        <f t="shared" si="147"/>
        <v>0.5</v>
      </c>
      <c r="W947" s="44" t="str">
        <f t="shared" si="148"/>
        <v>NA</v>
      </c>
      <c r="X947" s="44" t="str">
        <f t="shared" si="149"/>
        <v>NA</v>
      </c>
      <c r="Y947" s="90" t="b">
        <f>AND(MONTH(Taulukko1[[#This Row],[Alku PVM]] )=6,DAY(Taulukko1[[#This Row],[Alku PVM]] )&gt;19)</f>
        <v>0</v>
      </c>
      <c r="Z947" s="90" t="b">
        <f>AND(MONTH(Taulukko1[[#This Row],[Loppu PVM]] )=6,DAY(Taulukko1[[#This Row],[Loppu PVM]] )&gt;19)</f>
        <v>0</v>
      </c>
      <c r="AA947" s="90" t="b">
        <f>OR(MONTH(Taulukko1[[#This Row],[Alku PVM]] )&lt;=5,AND(MONTH(Taulukko1[[#This Row],[Alku PVM]] )=6,DAY(Taulukko1[[#This Row],[Alku PVM]] )&lt;20))</f>
        <v>1</v>
      </c>
      <c r="AB947" s="90" t="b">
        <f>OR(MONTH(Taulukko1[[#This Row],[Loppu PVM]])&lt;=5,AND(MONTH(Taulukko1[[#This Row],[Loppu PVM]] )=6,DAY(Taulukko1[[#This Row],[Loppu PVM]])&lt;20))</f>
        <v>1</v>
      </c>
      <c r="AC947" s="90" t="b">
        <f>OR(MONTH(Taulukko1[[#This Row],[Alku PVM]] )&lt;=3,AND(MONTH(Taulukko1[[#This Row],[Alku PVM]] )=3))</f>
        <v>0</v>
      </c>
      <c r="AD947" s="90" t="b">
        <f>OR(MONTH(Taulukko1[[#This Row],[Loppu PVM]] )&lt;=3,AND(MONTH(Taulukko1[[#This Row],[Loppu PVM]] )=3))</f>
        <v>0</v>
      </c>
      <c r="AE947" s="90" t="b">
        <f>OR(MONTH(Taulukko1[[#This Row],[Alku PVM]] )&lt;=9,AND(MONTH(Taulukko1[[#This Row],[Alku PVM]] )=9))</f>
        <v>1</v>
      </c>
      <c r="AF947" s="90" t="b">
        <f>OR(MONTH(Taulukko1[[#This Row],[Loppu PVM]])&lt;=9,AND(MONTH(Taulukko1[[#This Row],[Loppu PVM]] )=9))</f>
        <v>1</v>
      </c>
      <c r="AG947" s="90" t="b">
        <f>OR(MONTH(Taulukko1[[#This Row],[Alku PVM]] )&lt;=6,AND(MONTH(Taulukko1[[#This Row],[Alku PVM]] )=6))</f>
        <v>1</v>
      </c>
      <c r="AH947" s="90" t="b">
        <f>OR(MONTH(Taulukko1[[#This Row],[Loppu PVM]])&lt;=6,AND(MONTH(Taulukko1[[#This Row],[Loppu PVM]] )=6))</f>
        <v>1</v>
      </c>
    </row>
    <row r="948" spans="1:34" ht="12.75" customHeight="1">
      <c r="A948" t="s">
        <v>2138</v>
      </c>
      <c r="B948" s="23">
        <v>39931</v>
      </c>
      <c r="C948" t="s">
        <v>536</v>
      </c>
      <c r="F948" s="4">
        <v>40050</v>
      </c>
      <c r="G948" s="5">
        <v>50</v>
      </c>
      <c r="H948" s="22">
        <v>100</v>
      </c>
      <c r="I948" s="126" t="e">
        <f>INDEX('TOL2008'!B:B,MATCH(A948,'TOL2008'!A:A,0))</f>
        <v>#N/A</v>
      </c>
      <c r="J948" s="126" t="e">
        <f>INDEX(Pääluokka!$H$2:$H$100,MATCH(VALUE(LEFT(Taulukko1[[#This Row],[TOL2008]],2)),Pääluokka!$G$2:$G$100,0))</f>
        <v>#N/A</v>
      </c>
      <c r="K948" s="126" t="e">
        <f>INDEX(Pääluokka!$I$2:$I$100,MATCH(VALUE(LEFT(Taulukko1[[#This Row],[TOL2008]],2)),Pääluokka!$G$2:$G$100,0))</f>
        <v>#N/A</v>
      </c>
      <c r="L948" s="41">
        <f t="shared" si="140"/>
        <v>119</v>
      </c>
      <c r="M948" s="43">
        <f t="shared" si="141"/>
        <v>39931</v>
      </c>
      <c r="N948" s="43">
        <f t="shared" si="142"/>
        <v>40050</v>
      </c>
      <c r="O948" s="43">
        <f t="shared" si="143"/>
        <v>39904</v>
      </c>
      <c r="P948" s="43">
        <f t="shared" si="144"/>
        <v>40026</v>
      </c>
      <c r="Q948" s="41">
        <f t="shared" si="145"/>
        <v>2009</v>
      </c>
      <c r="R948" s="41">
        <f t="shared" si="146"/>
        <v>2009</v>
      </c>
      <c r="S948" s="43" t="str">
        <f>YEAR(Taulukko1[[#This Row],[Alku KK]])&amp;"Q"&amp;ROUNDDOWN((MONTH(Taulukko1[[#This Row],[Alku KK]])-1)/3+1,0)</f>
        <v>2009Q2</v>
      </c>
      <c r="T948" s="43" t="str">
        <f>YEAR(Taulukko1[[#This Row],[Loppu KK]])&amp;"Q"&amp;ROUNDDOWN((MONTH(Taulukko1[[#This Row],[Loppu KK]])-1)/3+1,0)</f>
        <v>2009Q3</v>
      </c>
      <c r="U948" s="66">
        <f>IF(COUNT(Taulukko1[[#This Row],[Neuvottelujen alaiset ]])=1,Taulukko1[[#This Row],[Neuvottelujen alaiset ]],Taulukko1[[#This Row],[Vähennystarve]])</f>
        <v>100</v>
      </c>
      <c r="V948" s="44" t="str">
        <f t="shared" si="147"/>
        <v>NA</v>
      </c>
      <c r="W948" s="44">
        <f t="shared" si="148"/>
        <v>0.5</v>
      </c>
      <c r="X948" s="44" t="str">
        <f t="shared" si="149"/>
        <v>NA</v>
      </c>
      <c r="Y948" s="90" t="b">
        <f>AND(MONTH(Taulukko1[[#This Row],[Alku PVM]] )=6,DAY(Taulukko1[[#This Row],[Alku PVM]] )&gt;19)</f>
        <v>0</v>
      </c>
      <c r="Z948" s="90" t="b">
        <f>AND(MONTH(Taulukko1[[#This Row],[Loppu PVM]] )=6,DAY(Taulukko1[[#This Row],[Loppu PVM]] )&gt;19)</f>
        <v>0</v>
      </c>
      <c r="AA948" s="90" t="b">
        <f>OR(MONTH(Taulukko1[[#This Row],[Alku PVM]] )&lt;=5,AND(MONTH(Taulukko1[[#This Row],[Alku PVM]] )=6,DAY(Taulukko1[[#This Row],[Alku PVM]] )&lt;20))</f>
        <v>1</v>
      </c>
      <c r="AB948" s="90" t="b">
        <f>OR(MONTH(Taulukko1[[#This Row],[Loppu PVM]])&lt;=5,AND(MONTH(Taulukko1[[#This Row],[Loppu PVM]] )=6,DAY(Taulukko1[[#This Row],[Loppu PVM]])&lt;20))</f>
        <v>0</v>
      </c>
      <c r="AC948" s="90" t="b">
        <f>OR(MONTH(Taulukko1[[#This Row],[Alku PVM]] )&lt;=3,AND(MONTH(Taulukko1[[#This Row],[Alku PVM]] )=3))</f>
        <v>0</v>
      </c>
      <c r="AD948" s="90" t="b">
        <f>OR(MONTH(Taulukko1[[#This Row],[Loppu PVM]] )&lt;=3,AND(MONTH(Taulukko1[[#This Row],[Loppu PVM]] )=3))</f>
        <v>0</v>
      </c>
      <c r="AE948" s="90" t="b">
        <f>OR(MONTH(Taulukko1[[#This Row],[Alku PVM]] )&lt;=9,AND(MONTH(Taulukko1[[#This Row],[Alku PVM]] )=9))</f>
        <v>1</v>
      </c>
      <c r="AF948" s="90" t="b">
        <f>OR(MONTH(Taulukko1[[#This Row],[Loppu PVM]])&lt;=9,AND(MONTH(Taulukko1[[#This Row],[Loppu PVM]] )=9))</f>
        <v>1</v>
      </c>
      <c r="AG948" s="90" t="b">
        <f>OR(MONTH(Taulukko1[[#This Row],[Alku PVM]] )&lt;=6,AND(MONTH(Taulukko1[[#This Row],[Alku PVM]] )=6))</f>
        <v>1</v>
      </c>
      <c r="AH948" s="90" t="b">
        <f>OR(MONTH(Taulukko1[[#This Row],[Loppu PVM]])&lt;=6,AND(MONTH(Taulukko1[[#This Row],[Loppu PVM]] )=6))</f>
        <v>0</v>
      </c>
    </row>
    <row r="949" spans="1:34" ht="12.75" customHeight="1">
      <c r="A949" t="s">
        <v>2763</v>
      </c>
      <c r="B949" s="23">
        <v>39931</v>
      </c>
      <c r="C949" t="s">
        <v>2762</v>
      </c>
      <c r="E949" s="62">
        <v>35</v>
      </c>
      <c r="F949" s="4"/>
      <c r="G949" s="5"/>
      <c r="H949" s="22">
        <v>160</v>
      </c>
      <c r="I949" s="126" t="e">
        <f>INDEX('TOL2008'!B:B,MATCH(A949,'TOL2008'!A:A,0))</f>
        <v>#N/A</v>
      </c>
      <c r="J949" s="126" t="e">
        <f>INDEX(Pääluokka!$H$2:$H$100,MATCH(VALUE(LEFT(Taulukko1[[#This Row],[TOL2008]],2)),Pääluokka!$G$2:$G$100,0))</f>
        <v>#N/A</v>
      </c>
      <c r="K949" s="126" t="e">
        <f>INDEX(Pääluokka!$I$2:$I$100,MATCH(VALUE(LEFT(Taulukko1[[#This Row],[TOL2008]],2)),Pääluokka!$G$2:$G$100,0))</f>
        <v>#N/A</v>
      </c>
      <c r="L949" s="41" t="str">
        <f t="shared" si="140"/>
        <v>NA</v>
      </c>
      <c r="M949" s="43">
        <f t="shared" si="141"/>
        <v>39931</v>
      </c>
      <c r="N949" s="43">
        <f t="shared" si="142"/>
        <v>39982</v>
      </c>
      <c r="O949" s="43">
        <f t="shared" si="143"/>
        <v>39904</v>
      </c>
      <c r="P949" s="43">
        <f t="shared" si="144"/>
        <v>39965</v>
      </c>
      <c r="Q949" s="41">
        <f t="shared" si="145"/>
        <v>2009</v>
      </c>
      <c r="R949" s="41">
        <f t="shared" si="146"/>
        <v>2009</v>
      </c>
      <c r="S949" s="43" t="str">
        <f>YEAR(Taulukko1[[#This Row],[Alku KK]])&amp;"Q"&amp;ROUNDDOWN((MONTH(Taulukko1[[#This Row],[Alku KK]])-1)/3+1,0)</f>
        <v>2009Q2</v>
      </c>
      <c r="T949" s="43" t="str">
        <f>YEAR(Taulukko1[[#This Row],[Loppu KK]])&amp;"Q"&amp;ROUNDDOWN((MONTH(Taulukko1[[#This Row],[Loppu KK]])-1)/3+1,0)</f>
        <v>2009Q2</v>
      </c>
      <c r="U949" s="66">
        <f>IF(COUNT(Taulukko1[[#This Row],[Neuvottelujen alaiset ]])=1,Taulukko1[[#This Row],[Neuvottelujen alaiset ]],Taulukko1[[#This Row],[Vähennystarve]])</f>
        <v>160</v>
      </c>
      <c r="V949" s="44">
        <f t="shared" si="147"/>
        <v>0.21875</v>
      </c>
      <c r="W949" s="44" t="str">
        <f t="shared" si="148"/>
        <v>NA</v>
      </c>
      <c r="X949" s="44" t="str">
        <f t="shared" si="149"/>
        <v>NA</v>
      </c>
      <c r="Y949" s="90" t="b">
        <f>AND(MONTH(Taulukko1[[#This Row],[Alku PVM]] )=6,DAY(Taulukko1[[#This Row],[Alku PVM]] )&gt;19)</f>
        <v>0</v>
      </c>
      <c r="Z949" s="90" t="b">
        <f>AND(MONTH(Taulukko1[[#This Row],[Loppu PVM]] )=6,DAY(Taulukko1[[#This Row],[Loppu PVM]] )&gt;19)</f>
        <v>0</v>
      </c>
      <c r="AA949" s="90" t="b">
        <f>OR(MONTH(Taulukko1[[#This Row],[Alku PVM]] )&lt;=5,AND(MONTH(Taulukko1[[#This Row],[Alku PVM]] )=6,DAY(Taulukko1[[#This Row],[Alku PVM]] )&lt;20))</f>
        <v>1</v>
      </c>
      <c r="AB949" s="90" t="b">
        <f>OR(MONTH(Taulukko1[[#This Row],[Loppu PVM]])&lt;=5,AND(MONTH(Taulukko1[[#This Row],[Loppu PVM]] )=6,DAY(Taulukko1[[#This Row],[Loppu PVM]])&lt;20))</f>
        <v>1</v>
      </c>
      <c r="AC949" s="90" t="b">
        <f>OR(MONTH(Taulukko1[[#This Row],[Alku PVM]] )&lt;=3,AND(MONTH(Taulukko1[[#This Row],[Alku PVM]] )=3))</f>
        <v>0</v>
      </c>
      <c r="AD949" s="90" t="b">
        <f>OR(MONTH(Taulukko1[[#This Row],[Loppu PVM]] )&lt;=3,AND(MONTH(Taulukko1[[#This Row],[Loppu PVM]] )=3))</f>
        <v>0</v>
      </c>
      <c r="AE949" s="90" t="b">
        <f>OR(MONTH(Taulukko1[[#This Row],[Alku PVM]] )&lt;=9,AND(MONTH(Taulukko1[[#This Row],[Alku PVM]] )=9))</f>
        <v>1</v>
      </c>
      <c r="AF949" s="90" t="b">
        <f>OR(MONTH(Taulukko1[[#This Row],[Loppu PVM]])&lt;=9,AND(MONTH(Taulukko1[[#This Row],[Loppu PVM]] )=9))</f>
        <v>1</v>
      </c>
      <c r="AG949" s="90" t="b">
        <f>OR(MONTH(Taulukko1[[#This Row],[Alku PVM]] )&lt;=6,AND(MONTH(Taulukko1[[#This Row],[Alku PVM]] )=6))</f>
        <v>1</v>
      </c>
      <c r="AH949" s="90" t="b">
        <f>OR(MONTH(Taulukko1[[#This Row],[Loppu PVM]])&lt;=6,AND(MONTH(Taulukko1[[#This Row],[Loppu PVM]] )=6))</f>
        <v>1</v>
      </c>
    </row>
    <row r="950" spans="1:34" ht="12.75" customHeight="1">
      <c r="A950" t="s">
        <v>1737</v>
      </c>
      <c r="B950" s="23">
        <v>39931</v>
      </c>
      <c r="C950" t="s">
        <v>1736</v>
      </c>
      <c r="F950" s="4"/>
      <c r="G950" s="5"/>
      <c r="H950" s="22">
        <v>400</v>
      </c>
      <c r="I950" s="126" t="e">
        <f>INDEX('TOL2008'!B:B,MATCH(A950,'TOL2008'!A:A,0))</f>
        <v>#N/A</v>
      </c>
      <c r="J950" s="126" t="e">
        <f>INDEX(Pääluokka!$H$2:$H$100,MATCH(VALUE(LEFT(Taulukko1[[#This Row],[TOL2008]],2)),Pääluokka!$G$2:$G$100,0))</f>
        <v>#N/A</v>
      </c>
      <c r="K950" s="126" t="e">
        <f>INDEX(Pääluokka!$I$2:$I$100,MATCH(VALUE(LEFT(Taulukko1[[#This Row],[TOL2008]],2)),Pääluokka!$G$2:$G$100,0))</f>
        <v>#N/A</v>
      </c>
      <c r="L950" s="41" t="str">
        <f t="shared" si="140"/>
        <v>NA</v>
      </c>
      <c r="M950" s="43">
        <f t="shared" si="141"/>
        <v>39931</v>
      </c>
      <c r="N950" s="43">
        <f t="shared" si="142"/>
        <v>39982</v>
      </c>
      <c r="O950" s="43">
        <f t="shared" si="143"/>
        <v>39904</v>
      </c>
      <c r="P950" s="43">
        <f t="shared" si="144"/>
        <v>39965</v>
      </c>
      <c r="Q950" s="41">
        <f t="shared" si="145"/>
        <v>2009</v>
      </c>
      <c r="R950" s="41">
        <f t="shared" si="146"/>
        <v>2009</v>
      </c>
      <c r="S950" s="43" t="str">
        <f>YEAR(Taulukko1[[#This Row],[Alku KK]])&amp;"Q"&amp;ROUNDDOWN((MONTH(Taulukko1[[#This Row],[Alku KK]])-1)/3+1,0)</f>
        <v>2009Q2</v>
      </c>
      <c r="T950" s="43" t="str">
        <f>YEAR(Taulukko1[[#This Row],[Loppu KK]])&amp;"Q"&amp;ROUNDDOWN((MONTH(Taulukko1[[#This Row],[Loppu KK]])-1)/3+1,0)</f>
        <v>2009Q2</v>
      </c>
      <c r="U950" s="66">
        <f>IF(COUNT(Taulukko1[[#This Row],[Neuvottelujen alaiset ]])=1,Taulukko1[[#This Row],[Neuvottelujen alaiset ]],Taulukko1[[#This Row],[Vähennystarve]])</f>
        <v>400</v>
      </c>
      <c r="V950" s="44" t="str">
        <f t="shared" si="147"/>
        <v>NA</v>
      </c>
      <c r="W950" s="44" t="str">
        <f t="shared" si="148"/>
        <v>NA</v>
      </c>
      <c r="X950" s="44" t="str">
        <f t="shared" si="149"/>
        <v>NA</v>
      </c>
      <c r="Y950" s="90" t="b">
        <f>AND(MONTH(Taulukko1[[#This Row],[Alku PVM]] )=6,DAY(Taulukko1[[#This Row],[Alku PVM]] )&gt;19)</f>
        <v>0</v>
      </c>
      <c r="Z950" s="90" t="b">
        <f>AND(MONTH(Taulukko1[[#This Row],[Loppu PVM]] )=6,DAY(Taulukko1[[#This Row],[Loppu PVM]] )&gt;19)</f>
        <v>0</v>
      </c>
      <c r="AA950" s="90" t="b">
        <f>OR(MONTH(Taulukko1[[#This Row],[Alku PVM]] )&lt;=5,AND(MONTH(Taulukko1[[#This Row],[Alku PVM]] )=6,DAY(Taulukko1[[#This Row],[Alku PVM]] )&lt;20))</f>
        <v>1</v>
      </c>
      <c r="AB950" s="90" t="b">
        <f>OR(MONTH(Taulukko1[[#This Row],[Loppu PVM]])&lt;=5,AND(MONTH(Taulukko1[[#This Row],[Loppu PVM]] )=6,DAY(Taulukko1[[#This Row],[Loppu PVM]])&lt;20))</f>
        <v>1</v>
      </c>
      <c r="AC950" s="90" t="b">
        <f>OR(MONTH(Taulukko1[[#This Row],[Alku PVM]] )&lt;=3,AND(MONTH(Taulukko1[[#This Row],[Alku PVM]] )=3))</f>
        <v>0</v>
      </c>
      <c r="AD950" s="90" t="b">
        <f>OR(MONTH(Taulukko1[[#This Row],[Loppu PVM]] )&lt;=3,AND(MONTH(Taulukko1[[#This Row],[Loppu PVM]] )=3))</f>
        <v>0</v>
      </c>
      <c r="AE950" s="90" t="b">
        <f>OR(MONTH(Taulukko1[[#This Row],[Alku PVM]] )&lt;=9,AND(MONTH(Taulukko1[[#This Row],[Alku PVM]] )=9))</f>
        <v>1</v>
      </c>
      <c r="AF950" s="90" t="b">
        <f>OR(MONTH(Taulukko1[[#This Row],[Loppu PVM]])&lt;=9,AND(MONTH(Taulukko1[[#This Row],[Loppu PVM]] )=9))</f>
        <v>1</v>
      </c>
      <c r="AG950" s="90" t="b">
        <f>OR(MONTH(Taulukko1[[#This Row],[Alku PVM]] )&lt;=6,AND(MONTH(Taulukko1[[#This Row],[Alku PVM]] )=6))</f>
        <v>1</v>
      </c>
      <c r="AH950" s="90" t="b">
        <f>OR(MONTH(Taulukko1[[#This Row],[Loppu PVM]])&lt;=6,AND(MONTH(Taulukko1[[#This Row],[Loppu PVM]] )=6))</f>
        <v>1</v>
      </c>
    </row>
    <row r="951" spans="1:34" ht="12.75" customHeight="1">
      <c r="A951" t="s">
        <v>982</v>
      </c>
      <c r="B951" s="23">
        <v>39931</v>
      </c>
      <c r="C951" t="s">
        <v>2634</v>
      </c>
      <c r="E951" s="62">
        <v>100</v>
      </c>
      <c r="F951" s="4"/>
      <c r="G951" s="5"/>
      <c r="H951" s="22">
        <v>100</v>
      </c>
      <c r="I951" s="126">
        <f>INDEX('TOL2008'!B:B,MATCH(A951,'TOL2008'!A:A,0))</f>
        <v>26300</v>
      </c>
      <c r="J951" s="126" t="str">
        <f>INDEX(Pääluokka!$H$2:$H$100,MATCH(VALUE(LEFT(Taulukko1[[#This Row],[TOL2008]],2)),Pääluokka!$G$2:$G$100,0))</f>
        <v>Teollisuus</v>
      </c>
      <c r="K951" s="126" t="str">
        <f>INDEX(Pääluokka!$I$2:$I$100,MATCH(VALUE(LEFT(Taulukko1[[#This Row],[TOL2008]],2)),Pääluokka!$G$2:$G$100,0))</f>
        <v>Teollisuus (C-E)</v>
      </c>
      <c r="L951" s="41" t="str">
        <f t="shared" si="140"/>
        <v>NA</v>
      </c>
      <c r="M951" s="43">
        <f t="shared" si="141"/>
        <v>39931</v>
      </c>
      <c r="N951" s="43">
        <f t="shared" si="142"/>
        <v>39982</v>
      </c>
      <c r="O951" s="43">
        <f t="shared" si="143"/>
        <v>39904</v>
      </c>
      <c r="P951" s="43">
        <f t="shared" si="144"/>
        <v>39965</v>
      </c>
      <c r="Q951" s="41">
        <f t="shared" si="145"/>
        <v>2009</v>
      </c>
      <c r="R951" s="41">
        <f t="shared" si="146"/>
        <v>2009</v>
      </c>
      <c r="S951" s="43" t="str">
        <f>YEAR(Taulukko1[[#This Row],[Alku KK]])&amp;"Q"&amp;ROUNDDOWN((MONTH(Taulukko1[[#This Row],[Alku KK]])-1)/3+1,0)</f>
        <v>2009Q2</v>
      </c>
      <c r="T951" s="43" t="str">
        <f>YEAR(Taulukko1[[#This Row],[Loppu KK]])&amp;"Q"&amp;ROUNDDOWN((MONTH(Taulukko1[[#This Row],[Loppu KK]])-1)/3+1,0)</f>
        <v>2009Q2</v>
      </c>
      <c r="U951" s="66">
        <f>IF(COUNT(Taulukko1[[#This Row],[Neuvottelujen alaiset ]])=1,Taulukko1[[#This Row],[Neuvottelujen alaiset ]],Taulukko1[[#This Row],[Vähennystarve]])</f>
        <v>100</v>
      </c>
      <c r="V951" s="44">
        <f t="shared" si="147"/>
        <v>1</v>
      </c>
      <c r="W951" s="44" t="str">
        <f t="shared" si="148"/>
        <v>NA</v>
      </c>
      <c r="X951" s="44" t="str">
        <f t="shared" si="149"/>
        <v>NA</v>
      </c>
      <c r="Y951" s="90" t="b">
        <f>AND(MONTH(Taulukko1[[#This Row],[Alku PVM]] )=6,DAY(Taulukko1[[#This Row],[Alku PVM]] )&gt;19)</f>
        <v>0</v>
      </c>
      <c r="Z951" s="90" t="b">
        <f>AND(MONTH(Taulukko1[[#This Row],[Loppu PVM]] )=6,DAY(Taulukko1[[#This Row],[Loppu PVM]] )&gt;19)</f>
        <v>0</v>
      </c>
      <c r="AA951" s="90" t="b">
        <f>OR(MONTH(Taulukko1[[#This Row],[Alku PVM]] )&lt;=5,AND(MONTH(Taulukko1[[#This Row],[Alku PVM]] )=6,DAY(Taulukko1[[#This Row],[Alku PVM]] )&lt;20))</f>
        <v>1</v>
      </c>
      <c r="AB951" s="90" t="b">
        <f>OR(MONTH(Taulukko1[[#This Row],[Loppu PVM]])&lt;=5,AND(MONTH(Taulukko1[[#This Row],[Loppu PVM]] )=6,DAY(Taulukko1[[#This Row],[Loppu PVM]])&lt;20))</f>
        <v>1</v>
      </c>
      <c r="AC951" s="90" t="b">
        <f>OR(MONTH(Taulukko1[[#This Row],[Alku PVM]] )&lt;=3,AND(MONTH(Taulukko1[[#This Row],[Alku PVM]] )=3))</f>
        <v>0</v>
      </c>
      <c r="AD951" s="90" t="b">
        <f>OR(MONTH(Taulukko1[[#This Row],[Loppu PVM]] )&lt;=3,AND(MONTH(Taulukko1[[#This Row],[Loppu PVM]] )=3))</f>
        <v>0</v>
      </c>
      <c r="AE951" s="90" t="b">
        <f>OR(MONTH(Taulukko1[[#This Row],[Alku PVM]] )&lt;=9,AND(MONTH(Taulukko1[[#This Row],[Alku PVM]] )=9))</f>
        <v>1</v>
      </c>
      <c r="AF951" s="90" t="b">
        <f>OR(MONTH(Taulukko1[[#This Row],[Loppu PVM]])&lt;=9,AND(MONTH(Taulukko1[[#This Row],[Loppu PVM]] )=9))</f>
        <v>1</v>
      </c>
      <c r="AG951" s="90" t="b">
        <f>OR(MONTH(Taulukko1[[#This Row],[Alku PVM]] )&lt;=6,AND(MONTH(Taulukko1[[#This Row],[Alku PVM]] )=6))</f>
        <v>1</v>
      </c>
      <c r="AH951" s="90" t="b">
        <f>OR(MONTH(Taulukko1[[#This Row],[Loppu PVM]])&lt;=6,AND(MONTH(Taulukko1[[#This Row],[Loppu PVM]] )=6))</f>
        <v>1</v>
      </c>
    </row>
    <row r="952" spans="1:34" ht="12.75" customHeight="1">
      <c r="A952" t="s">
        <v>2332</v>
      </c>
      <c r="B952" s="23">
        <v>39931</v>
      </c>
      <c r="C952" t="s">
        <v>2331</v>
      </c>
      <c r="E952" s="62">
        <v>30</v>
      </c>
      <c r="F952" s="4">
        <v>39981</v>
      </c>
      <c r="G952" s="5">
        <v>19</v>
      </c>
      <c r="H952" s="22">
        <v>125</v>
      </c>
      <c r="I952" s="126" t="e">
        <f>INDEX('TOL2008'!B:B,MATCH(A952,'TOL2008'!A:A,0))</f>
        <v>#N/A</v>
      </c>
      <c r="J952" s="126" t="e">
        <f>INDEX(Pääluokka!$H$2:$H$100,MATCH(VALUE(LEFT(Taulukko1[[#This Row],[TOL2008]],2)),Pääluokka!$G$2:$G$100,0))</f>
        <v>#N/A</v>
      </c>
      <c r="K952" s="126" t="e">
        <f>INDEX(Pääluokka!$I$2:$I$100,MATCH(VALUE(LEFT(Taulukko1[[#This Row],[TOL2008]],2)),Pääluokka!$G$2:$G$100,0))</f>
        <v>#N/A</v>
      </c>
      <c r="L952" s="41">
        <f t="shared" si="140"/>
        <v>50</v>
      </c>
      <c r="M952" s="43">
        <f t="shared" si="141"/>
        <v>39931</v>
      </c>
      <c r="N952" s="43">
        <f t="shared" si="142"/>
        <v>39981</v>
      </c>
      <c r="O952" s="43">
        <f t="shared" si="143"/>
        <v>39904</v>
      </c>
      <c r="P952" s="43">
        <f t="shared" si="144"/>
        <v>39965</v>
      </c>
      <c r="Q952" s="41">
        <f t="shared" si="145"/>
        <v>2009</v>
      </c>
      <c r="R952" s="41">
        <f t="shared" si="146"/>
        <v>2009</v>
      </c>
      <c r="S952" s="43" t="str">
        <f>YEAR(Taulukko1[[#This Row],[Alku KK]])&amp;"Q"&amp;ROUNDDOWN((MONTH(Taulukko1[[#This Row],[Alku KK]])-1)/3+1,0)</f>
        <v>2009Q2</v>
      </c>
      <c r="T952" s="43" t="str">
        <f>YEAR(Taulukko1[[#This Row],[Loppu KK]])&amp;"Q"&amp;ROUNDDOWN((MONTH(Taulukko1[[#This Row],[Loppu KK]])-1)/3+1,0)</f>
        <v>2009Q2</v>
      </c>
      <c r="U952" s="66">
        <f>IF(COUNT(Taulukko1[[#This Row],[Neuvottelujen alaiset ]])=1,Taulukko1[[#This Row],[Neuvottelujen alaiset ]],Taulukko1[[#This Row],[Vähennystarve]])</f>
        <v>125</v>
      </c>
      <c r="V952" s="44">
        <f t="shared" si="147"/>
        <v>0.24</v>
      </c>
      <c r="W952" s="44">
        <f t="shared" si="148"/>
        <v>0.152</v>
      </c>
      <c r="X952" s="44">
        <f t="shared" si="149"/>
        <v>0.6333333333333333</v>
      </c>
      <c r="Y952" s="90" t="b">
        <f>AND(MONTH(Taulukko1[[#This Row],[Alku PVM]] )=6,DAY(Taulukko1[[#This Row],[Alku PVM]] )&gt;19)</f>
        <v>0</v>
      </c>
      <c r="Z952" s="90" t="b">
        <f>AND(MONTH(Taulukko1[[#This Row],[Loppu PVM]] )=6,DAY(Taulukko1[[#This Row],[Loppu PVM]] )&gt;19)</f>
        <v>0</v>
      </c>
      <c r="AA952" s="90" t="b">
        <f>OR(MONTH(Taulukko1[[#This Row],[Alku PVM]] )&lt;=5,AND(MONTH(Taulukko1[[#This Row],[Alku PVM]] )=6,DAY(Taulukko1[[#This Row],[Alku PVM]] )&lt;20))</f>
        <v>1</v>
      </c>
      <c r="AB952" s="90" t="b">
        <f>OR(MONTH(Taulukko1[[#This Row],[Loppu PVM]])&lt;=5,AND(MONTH(Taulukko1[[#This Row],[Loppu PVM]] )=6,DAY(Taulukko1[[#This Row],[Loppu PVM]])&lt;20))</f>
        <v>1</v>
      </c>
      <c r="AC952" s="90" t="b">
        <f>OR(MONTH(Taulukko1[[#This Row],[Alku PVM]] )&lt;=3,AND(MONTH(Taulukko1[[#This Row],[Alku PVM]] )=3))</f>
        <v>0</v>
      </c>
      <c r="AD952" s="90" t="b">
        <f>OR(MONTH(Taulukko1[[#This Row],[Loppu PVM]] )&lt;=3,AND(MONTH(Taulukko1[[#This Row],[Loppu PVM]] )=3))</f>
        <v>0</v>
      </c>
      <c r="AE952" s="90" t="b">
        <f>OR(MONTH(Taulukko1[[#This Row],[Alku PVM]] )&lt;=9,AND(MONTH(Taulukko1[[#This Row],[Alku PVM]] )=9))</f>
        <v>1</v>
      </c>
      <c r="AF952" s="90" t="b">
        <f>OR(MONTH(Taulukko1[[#This Row],[Loppu PVM]])&lt;=9,AND(MONTH(Taulukko1[[#This Row],[Loppu PVM]] )=9))</f>
        <v>1</v>
      </c>
      <c r="AG952" s="90" t="b">
        <f>OR(MONTH(Taulukko1[[#This Row],[Alku PVM]] )&lt;=6,AND(MONTH(Taulukko1[[#This Row],[Alku PVM]] )=6))</f>
        <v>1</v>
      </c>
      <c r="AH952" s="90" t="b">
        <f>OR(MONTH(Taulukko1[[#This Row],[Loppu PVM]])&lt;=6,AND(MONTH(Taulukko1[[#This Row],[Loppu PVM]] )=6))</f>
        <v>1</v>
      </c>
    </row>
    <row r="953" spans="1:34" ht="12.75" customHeight="1">
      <c r="A953" t="s">
        <v>2267</v>
      </c>
      <c r="B953" s="23">
        <v>39931</v>
      </c>
      <c r="C953" t="s">
        <v>2268</v>
      </c>
      <c r="E953" s="62">
        <v>20</v>
      </c>
      <c r="F953" s="4">
        <v>39982</v>
      </c>
      <c r="G953" s="5">
        <v>20</v>
      </c>
      <c r="H953" s="16">
        <v>20</v>
      </c>
      <c r="I953" s="126" t="e">
        <f>INDEX('TOL2008'!B:B,MATCH(A953,'TOL2008'!A:A,0))</f>
        <v>#N/A</v>
      </c>
      <c r="J953" s="126" t="e">
        <f>INDEX(Pääluokka!$H$2:$H$100,MATCH(VALUE(LEFT(Taulukko1[[#This Row],[TOL2008]],2)),Pääluokka!$G$2:$G$100,0))</f>
        <v>#N/A</v>
      </c>
      <c r="K953" s="126" t="e">
        <f>INDEX(Pääluokka!$I$2:$I$100,MATCH(VALUE(LEFT(Taulukko1[[#This Row],[TOL2008]],2)),Pääluokka!$G$2:$G$100,0))</f>
        <v>#N/A</v>
      </c>
      <c r="L953" s="41">
        <f t="shared" si="140"/>
        <v>51</v>
      </c>
      <c r="M953" s="43">
        <f t="shared" si="141"/>
        <v>39931</v>
      </c>
      <c r="N953" s="43">
        <f t="shared" si="142"/>
        <v>39982</v>
      </c>
      <c r="O953" s="43">
        <f t="shared" si="143"/>
        <v>39904</v>
      </c>
      <c r="P953" s="43">
        <f t="shared" si="144"/>
        <v>39965</v>
      </c>
      <c r="Q953" s="41">
        <f t="shared" si="145"/>
        <v>2009</v>
      </c>
      <c r="R953" s="41">
        <f t="shared" si="146"/>
        <v>2009</v>
      </c>
      <c r="S953" s="43" t="str">
        <f>YEAR(Taulukko1[[#This Row],[Alku KK]])&amp;"Q"&amp;ROUNDDOWN((MONTH(Taulukko1[[#This Row],[Alku KK]])-1)/3+1,0)</f>
        <v>2009Q2</v>
      </c>
      <c r="T953" s="43" t="str">
        <f>YEAR(Taulukko1[[#This Row],[Loppu KK]])&amp;"Q"&amp;ROUNDDOWN((MONTH(Taulukko1[[#This Row],[Loppu KK]])-1)/3+1,0)</f>
        <v>2009Q2</v>
      </c>
      <c r="U953" s="66">
        <f>IF(COUNT(Taulukko1[[#This Row],[Neuvottelujen alaiset ]])=1,Taulukko1[[#This Row],[Neuvottelujen alaiset ]],Taulukko1[[#This Row],[Vähennystarve]])</f>
        <v>20</v>
      </c>
      <c r="V953" s="44">
        <f t="shared" si="147"/>
        <v>1</v>
      </c>
      <c r="W953" s="44">
        <f t="shared" si="148"/>
        <v>1</v>
      </c>
      <c r="X953" s="44">
        <f t="shared" si="149"/>
        <v>1</v>
      </c>
      <c r="Y953" s="90" t="b">
        <f>AND(MONTH(Taulukko1[[#This Row],[Alku PVM]] )=6,DAY(Taulukko1[[#This Row],[Alku PVM]] )&gt;19)</f>
        <v>0</v>
      </c>
      <c r="Z953" s="90" t="b">
        <f>AND(MONTH(Taulukko1[[#This Row],[Loppu PVM]] )=6,DAY(Taulukko1[[#This Row],[Loppu PVM]] )&gt;19)</f>
        <v>0</v>
      </c>
      <c r="AA953" s="90" t="b">
        <f>OR(MONTH(Taulukko1[[#This Row],[Alku PVM]] )&lt;=5,AND(MONTH(Taulukko1[[#This Row],[Alku PVM]] )=6,DAY(Taulukko1[[#This Row],[Alku PVM]] )&lt;20))</f>
        <v>1</v>
      </c>
      <c r="AB953" s="90" t="b">
        <f>OR(MONTH(Taulukko1[[#This Row],[Loppu PVM]])&lt;=5,AND(MONTH(Taulukko1[[#This Row],[Loppu PVM]] )=6,DAY(Taulukko1[[#This Row],[Loppu PVM]])&lt;20))</f>
        <v>1</v>
      </c>
      <c r="AC953" s="90" t="b">
        <f>OR(MONTH(Taulukko1[[#This Row],[Alku PVM]] )&lt;=3,AND(MONTH(Taulukko1[[#This Row],[Alku PVM]] )=3))</f>
        <v>0</v>
      </c>
      <c r="AD953" s="90" t="b">
        <f>OR(MONTH(Taulukko1[[#This Row],[Loppu PVM]] )&lt;=3,AND(MONTH(Taulukko1[[#This Row],[Loppu PVM]] )=3))</f>
        <v>0</v>
      </c>
      <c r="AE953" s="90" t="b">
        <f>OR(MONTH(Taulukko1[[#This Row],[Alku PVM]] )&lt;=9,AND(MONTH(Taulukko1[[#This Row],[Alku PVM]] )=9))</f>
        <v>1</v>
      </c>
      <c r="AF953" s="90" t="b">
        <f>OR(MONTH(Taulukko1[[#This Row],[Loppu PVM]])&lt;=9,AND(MONTH(Taulukko1[[#This Row],[Loppu PVM]] )=9))</f>
        <v>1</v>
      </c>
      <c r="AG953" s="90" t="b">
        <f>OR(MONTH(Taulukko1[[#This Row],[Alku PVM]] )&lt;=6,AND(MONTH(Taulukko1[[#This Row],[Alku PVM]] )=6))</f>
        <v>1</v>
      </c>
      <c r="AH953" s="90" t="b">
        <f>OR(MONTH(Taulukko1[[#This Row],[Loppu PVM]])&lt;=6,AND(MONTH(Taulukko1[[#This Row],[Loppu PVM]] )=6))</f>
        <v>1</v>
      </c>
    </row>
    <row r="954" spans="1:34" ht="12.75" customHeight="1">
      <c r="A954" t="s">
        <v>732</v>
      </c>
      <c r="B954" s="23">
        <v>39931</v>
      </c>
      <c r="C954" t="s">
        <v>2256</v>
      </c>
      <c r="E954" s="62">
        <v>90</v>
      </c>
      <c r="F954" s="4">
        <v>39980</v>
      </c>
      <c r="G954" s="5">
        <v>55</v>
      </c>
      <c r="H954" s="16">
        <v>90</v>
      </c>
      <c r="I954" s="126">
        <f>INDEX('TOL2008'!B:B,MATCH(A954,'TOL2008'!A:A,0))</f>
        <v>10510</v>
      </c>
      <c r="J954" s="126" t="str">
        <f>INDEX(Pääluokka!$H$2:$H$100,MATCH(VALUE(LEFT(Taulukko1[[#This Row],[TOL2008]],2)),Pääluokka!$G$2:$G$100,0))</f>
        <v>Teollisuus</v>
      </c>
      <c r="K954" s="126" t="str">
        <f>INDEX(Pääluokka!$I$2:$I$100,MATCH(VALUE(LEFT(Taulukko1[[#This Row],[TOL2008]],2)),Pääluokka!$G$2:$G$100,0))</f>
        <v>Teollisuus (C-E)</v>
      </c>
      <c r="L954" s="41">
        <f t="shared" si="140"/>
        <v>49</v>
      </c>
      <c r="M954" s="43">
        <f t="shared" si="141"/>
        <v>39931</v>
      </c>
      <c r="N954" s="43">
        <f t="shared" si="142"/>
        <v>39980</v>
      </c>
      <c r="O954" s="43">
        <f t="shared" si="143"/>
        <v>39904</v>
      </c>
      <c r="P954" s="43">
        <f t="shared" si="144"/>
        <v>39965</v>
      </c>
      <c r="Q954" s="41">
        <f t="shared" si="145"/>
        <v>2009</v>
      </c>
      <c r="R954" s="41">
        <f t="shared" si="146"/>
        <v>2009</v>
      </c>
      <c r="S954" s="43" t="str">
        <f>YEAR(Taulukko1[[#This Row],[Alku KK]])&amp;"Q"&amp;ROUNDDOWN((MONTH(Taulukko1[[#This Row],[Alku KK]])-1)/3+1,0)</f>
        <v>2009Q2</v>
      </c>
      <c r="T954" s="43" t="str">
        <f>YEAR(Taulukko1[[#This Row],[Loppu KK]])&amp;"Q"&amp;ROUNDDOWN((MONTH(Taulukko1[[#This Row],[Loppu KK]])-1)/3+1,0)</f>
        <v>2009Q2</v>
      </c>
      <c r="U954" s="66">
        <f>IF(COUNT(Taulukko1[[#This Row],[Neuvottelujen alaiset ]])=1,Taulukko1[[#This Row],[Neuvottelujen alaiset ]],Taulukko1[[#This Row],[Vähennystarve]])</f>
        <v>90</v>
      </c>
      <c r="V954" s="44">
        <f t="shared" si="147"/>
        <v>1</v>
      </c>
      <c r="W954" s="44">
        <f t="shared" si="148"/>
        <v>0.61111111111111116</v>
      </c>
      <c r="X954" s="44">
        <f t="shared" si="149"/>
        <v>0.61111111111111116</v>
      </c>
      <c r="Y954" s="90" t="b">
        <f>AND(MONTH(Taulukko1[[#This Row],[Alku PVM]] )=6,DAY(Taulukko1[[#This Row],[Alku PVM]] )&gt;19)</f>
        <v>0</v>
      </c>
      <c r="Z954" s="90" t="b">
        <f>AND(MONTH(Taulukko1[[#This Row],[Loppu PVM]] )=6,DAY(Taulukko1[[#This Row],[Loppu PVM]] )&gt;19)</f>
        <v>0</v>
      </c>
      <c r="AA954" s="90" t="b">
        <f>OR(MONTH(Taulukko1[[#This Row],[Alku PVM]] )&lt;=5,AND(MONTH(Taulukko1[[#This Row],[Alku PVM]] )=6,DAY(Taulukko1[[#This Row],[Alku PVM]] )&lt;20))</f>
        <v>1</v>
      </c>
      <c r="AB954" s="90" t="b">
        <f>OR(MONTH(Taulukko1[[#This Row],[Loppu PVM]])&lt;=5,AND(MONTH(Taulukko1[[#This Row],[Loppu PVM]] )=6,DAY(Taulukko1[[#This Row],[Loppu PVM]])&lt;20))</f>
        <v>1</v>
      </c>
      <c r="AC954" s="90" t="b">
        <f>OR(MONTH(Taulukko1[[#This Row],[Alku PVM]] )&lt;=3,AND(MONTH(Taulukko1[[#This Row],[Alku PVM]] )=3))</f>
        <v>0</v>
      </c>
      <c r="AD954" s="90" t="b">
        <f>OR(MONTH(Taulukko1[[#This Row],[Loppu PVM]] )&lt;=3,AND(MONTH(Taulukko1[[#This Row],[Loppu PVM]] )=3))</f>
        <v>0</v>
      </c>
      <c r="AE954" s="90" t="b">
        <f>OR(MONTH(Taulukko1[[#This Row],[Alku PVM]] )&lt;=9,AND(MONTH(Taulukko1[[#This Row],[Alku PVM]] )=9))</f>
        <v>1</v>
      </c>
      <c r="AF954" s="90" t="b">
        <f>OR(MONTH(Taulukko1[[#This Row],[Loppu PVM]])&lt;=9,AND(MONTH(Taulukko1[[#This Row],[Loppu PVM]] )=9))</f>
        <v>1</v>
      </c>
      <c r="AG954" s="90" t="b">
        <f>OR(MONTH(Taulukko1[[#This Row],[Alku PVM]] )&lt;=6,AND(MONTH(Taulukko1[[#This Row],[Alku PVM]] )=6))</f>
        <v>1</v>
      </c>
      <c r="AH954" s="90" t="b">
        <f>OR(MONTH(Taulukko1[[#This Row],[Loppu PVM]])&lt;=6,AND(MONTH(Taulukko1[[#This Row],[Loppu PVM]] )=6))</f>
        <v>1</v>
      </c>
    </row>
    <row r="955" spans="1:34" ht="12.75" customHeight="1">
      <c r="A955" t="s">
        <v>1820</v>
      </c>
      <c r="B955" s="23">
        <v>39931</v>
      </c>
      <c r="C955" t="s">
        <v>2224</v>
      </c>
      <c r="F955" s="4">
        <v>39962</v>
      </c>
      <c r="G955" s="5">
        <v>0</v>
      </c>
      <c r="H955" s="22">
        <v>21</v>
      </c>
      <c r="I955" s="126" t="e">
        <f>INDEX('TOL2008'!B:B,MATCH(A955,'TOL2008'!A:A,0))</f>
        <v>#N/A</v>
      </c>
      <c r="J955" s="126" t="e">
        <f>INDEX(Pääluokka!$H$2:$H$100,MATCH(VALUE(LEFT(Taulukko1[[#This Row],[TOL2008]],2)),Pääluokka!$G$2:$G$100,0))</f>
        <v>#N/A</v>
      </c>
      <c r="K955" s="126" t="e">
        <f>INDEX(Pääluokka!$I$2:$I$100,MATCH(VALUE(LEFT(Taulukko1[[#This Row],[TOL2008]],2)),Pääluokka!$G$2:$G$100,0))</f>
        <v>#N/A</v>
      </c>
      <c r="L955" s="41">
        <f t="shared" si="140"/>
        <v>31</v>
      </c>
      <c r="M955" s="43">
        <f t="shared" si="141"/>
        <v>39931</v>
      </c>
      <c r="N955" s="43">
        <f t="shared" si="142"/>
        <v>39962</v>
      </c>
      <c r="O955" s="43">
        <f t="shared" si="143"/>
        <v>39904</v>
      </c>
      <c r="P955" s="43">
        <f t="shared" si="144"/>
        <v>39934</v>
      </c>
      <c r="Q955" s="41">
        <f t="shared" si="145"/>
        <v>2009</v>
      </c>
      <c r="R955" s="41">
        <f t="shared" si="146"/>
        <v>2009</v>
      </c>
      <c r="S955" s="43" t="str">
        <f>YEAR(Taulukko1[[#This Row],[Alku KK]])&amp;"Q"&amp;ROUNDDOWN((MONTH(Taulukko1[[#This Row],[Alku KK]])-1)/3+1,0)</f>
        <v>2009Q2</v>
      </c>
      <c r="T955" s="43" t="str">
        <f>YEAR(Taulukko1[[#This Row],[Loppu KK]])&amp;"Q"&amp;ROUNDDOWN((MONTH(Taulukko1[[#This Row],[Loppu KK]])-1)/3+1,0)</f>
        <v>2009Q2</v>
      </c>
      <c r="U955" s="66">
        <f>IF(COUNT(Taulukko1[[#This Row],[Neuvottelujen alaiset ]])=1,Taulukko1[[#This Row],[Neuvottelujen alaiset ]],Taulukko1[[#This Row],[Vähennystarve]])</f>
        <v>21</v>
      </c>
      <c r="V955" s="44" t="str">
        <f t="shared" si="147"/>
        <v>NA</v>
      </c>
      <c r="W955" s="44">
        <f t="shared" si="148"/>
        <v>0</v>
      </c>
      <c r="X955" s="44" t="str">
        <f t="shared" si="149"/>
        <v>NA</v>
      </c>
      <c r="Y955" s="90" t="b">
        <f>AND(MONTH(Taulukko1[[#This Row],[Alku PVM]] )=6,DAY(Taulukko1[[#This Row],[Alku PVM]] )&gt;19)</f>
        <v>0</v>
      </c>
      <c r="Z955" s="90" t="b">
        <f>AND(MONTH(Taulukko1[[#This Row],[Loppu PVM]] )=6,DAY(Taulukko1[[#This Row],[Loppu PVM]] )&gt;19)</f>
        <v>0</v>
      </c>
      <c r="AA955" s="90" t="b">
        <f>OR(MONTH(Taulukko1[[#This Row],[Alku PVM]] )&lt;=5,AND(MONTH(Taulukko1[[#This Row],[Alku PVM]] )=6,DAY(Taulukko1[[#This Row],[Alku PVM]] )&lt;20))</f>
        <v>1</v>
      </c>
      <c r="AB955" s="90" t="b">
        <f>OR(MONTH(Taulukko1[[#This Row],[Loppu PVM]])&lt;=5,AND(MONTH(Taulukko1[[#This Row],[Loppu PVM]] )=6,DAY(Taulukko1[[#This Row],[Loppu PVM]])&lt;20))</f>
        <v>1</v>
      </c>
      <c r="AC955" s="90" t="b">
        <f>OR(MONTH(Taulukko1[[#This Row],[Alku PVM]] )&lt;=3,AND(MONTH(Taulukko1[[#This Row],[Alku PVM]] )=3))</f>
        <v>0</v>
      </c>
      <c r="AD955" s="90" t="b">
        <f>OR(MONTH(Taulukko1[[#This Row],[Loppu PVM]] )&lt;=3,AND(MONTH(Taulukko1[[#This Row],[Loppu PVM]] )=3))</f>
        <v>0</v>
      </c>
      <c r="AE955" s="90" t="b">
        <f>OR(MONTH(Taulukko1[[#This Row],[Alku PVM]] )&lt;=9,AND(MONTH(Taulukko1[[#This Row],[Alku PVM]] )=9))</f>
        <v>1</v>
      </c>
      <c r="AF955" s="90" t="b">
        <f>OR(MONTH(Taulukko1[[#This Row],[Loppu PVM]])&lt;=9,AND(MONTH(Taulukko1[[#This Row],[Loppu PVM]] )=9))</f>
        <v>1</v>
      </c>
      <c r="AG955" s="90" t="b">
        <f>OR(MONTH(Taulukko1[[#This Row],[Alku PVM]] )&lt;=6,AND(MONTH(Taulukko1[[#This Row],[Alku PVM]] )=6))</f>
        <v>1</v>
      </c>
      <c r="AH955" s="90" t="b">
        <f>OR(MONTH(Taulukko1[[#This Row],[Loppu PVM]])&lt;=6,AND(MONTH(Taulukko1[[#This Row],[Loppu PVM]] )=6))</f>
        <v>1</v>
      </c>
    </row>
    <row r="956" spans="1:34" ht="12.75" customHeight="1">
      <c r="A956" t="s">
        <v>2652</v>
      </c>
      <c r="B956" s="23">
        <v>39932</v>
      </c>
      <c r="C956" t="s">
        <v>2651</v>
      </c>
      <c r="E956" s="62">
        <v>45</v>
      </c>
      <c r="F956" s="4">
        <v>40042</v>
      </c>
      <c r="G956" s="5">
        <v>15</v>
      </c>
      <c r="H956" s="22">
        <v>500</v>
      </c>
      <c r="I956" s="126" t="e">
        <f>INDEX('TOL2008'!B:B,MATCH(A956,'TOL2008'!A:A,0))</f>
        <v>#N/A</v>
      </c>
      <c r="J956" s="126" t="e">
        <f>INDEX(Pääluokka!$H$2:$H$100,MATCH(VALUE(LEFT(Taulukko1[[#This Row],[TOL2008]],2)),Pääluokka!$G$2:$G$100,0))</f>
        <v>#N/A</v>
      </c>
      <c r="K956" s="126" t="e">
        <f>INDEX(Pääluokka!$I$2:$I$100,MATCH(VALUE(LEFT(Taulukko1[[#This Row],[TOL2008]],2)),Pääluokka!$G$2:$G$100,0))</f>
        <v>#N/A</v>
      </c>
      <c r="L956" s="41">
        <f t="shared" si="140"/>
        <v>110</v>
      </c>
      <c r="M956" s="43">
        <f t="shared" si="141"/>
        <v>39932</v>
      </c>
      <c r="N956" s="43">
        <f t="shared" si="142"/>
        <v>40042</v>
      </c>
      <c r="O956" s="43">
        <f t="shared" si="143"/>
        <v>39904</v>
      </c>
      <c r="P956" s="43">
        <f t="shared" si="144"/>
        <v>40026</v>
      </c>
      <c r="Q956" s="41">
        <f t="shared" si="145"/>
        <v>2009</v>
      </c>
      <c r="R956" s="41">
        <f t="shared" si="146"/>
        <v>2009</v>
      </c>
      <c r="S956" s="43" t="str">
        <f>YEAR(Taulukko1[[#This Row],[Alku KK]])&amp;"Q"&amp;ROUNDDOWN((MONTH(Taulukko1[[#This Row],[Alku KK]])-1)/3+1,0)</f>
        <v>2009Q2</v>
      </c>
      <c r="T956" s="43" t="str">
        <f>YEAR(Taulukko1[[#This Row],[Loppu KK]])&amp;"Q"&amp;ROUNDDOWN((MONTH(Taulukko1[[#This Row],[Loppu KK]])-1)/3+1,0)</f>
        <v>2009Q3</v>
      </c>
      <c r="U956" s="66">
        <f>IF(COUNT(Taulukko1[[#This Row],[Neuvottelujen alaiset ]])=1,Taulukko1[[#This Row],[Neuvottelujen alaiset ]],Taulukko1[[#This Row],[Vähennystarve]])</f>
        <v>500</v>
      </c>
      <c r="V956" s="44">
        <f t="shared" si="147"/>
        <v>0.09</v>
      </c>
      <c r="W956" s="44">
        <f t="shared" si="148"/>
        <v>0.03</v>
      </c>
      <c r="X956" s="44">
        <f t="shared" si="149"/>
        <v>0.33333333333333331</v>
      </c>
      <c r="Y956" s="90" t="b">
        <f>AND(MONTH(Taulukko1[[#This Row],[Alku PVM]] )=6,DAY(Taulukko1[[#This Row],[Alku PVM]] )&gt;19)</f>
        <v>0</v>
      </c>
      <c r="Z956" s="90" t="b">
        <f>AND(MONTH(Taulukko1[[#This Row],[Loppu PVM]] )=6,DAY(Taulukko1[[#This Row],[Loppu PVM]] )&gt;19)</f>
        <v>0</v>
      </c>
      <c r="AA956" s="90" t="b">
        <f>OR(MONTH(Taulukko1[[#This Row],[Alku PVM]] )&lt;=5,AND(MONTH(Taulukko1[[#This Row],[Alku PVM]] )=6,DAY(Taulukko1[[#This Row],[Alku PVM]] )&lt;20))</f>
        <v>1</v>
      </c>
      <c r="AB956" s="90" t="b">
        <f>OR(MONTH(Taulukko1[[#This Row],[Loppu PVM]])&lt;=5,AND(MONTH(Taulukko1[[#This Row],[Loppu PVM]] )=6,DAY(Taulukko1[[#This Row],[Loppu PVM]])&lt;20))</f>
        <v>0</v>
      </c>
      <c r="AC956" s="90" t="b">
        <f>OR(MONTH(Taulukko1[[#This Row],[Alku PVM]] )&lt;=3,AND(MONTH(Taulukko1[[#This Row],[Alku PVM]] )=3))</f>
        <v>0</v>
      </c>
      <c r="AD956" s="90" t="b">
        <f>OR(MONTH(Taulukko1[[#This Row],[Loppu PVM]] )&lt;=3,AND(MONTH(Taulukko1[[#This Row],[Loppu PVM]] )=3))</f>
        <v>0</v>
      </c>
      <c r="AE956" s="90" t="b">
        <f>OR(MONTH(Taulukko1[[#This Row],[Alku PVM]] )&lt;=9,AND(MONTH(Taulukko1[[#This Row],[Alku PVM]] )=9))</f>
        <v>1</v>
      </c>
      <c r="AF956" s="90" t="b">
        <f>OR(MONTH(Taulukko1[[#This Row],[Loppu PVM]])&lt;=9,AND(MONTH(Taulukko1[[#This Row],[Loppu PVM]] )=9))</f>
        <v>1</v>
      </c>
      <c r="AG956" s="90" t="b">
        <f>OR(MONTH(Taulukko1[[#This Row],[Alku PVM]] )&lt;=6,AND(MONTH(Taulukko1[[#This Row],[Alku PVM]] )=6))</f>
        <v>1</v>
      </c>
      <c r="AH956" s="90" t="b">
        <f>OR(MONTH(Taulukko1[[#This Row],[Loppu PVM]])&lt;=6,AND(MONTH(Taulukko1[[#This Row],[Loppu PVM]] )=6))</f>
        <v>0</v>
      </c>
    </row>
    <row r="957" spans="1:34" ht="12.75" customHeight="1">
      <c r="A957" t="s">
        <v>2363</v>
      </c>
      <c r="B957" s="23">
        <v>39932</v>
      </c>
      <c r="C957" t="s">
        <v>2364</v>
      </c>
      <c r="F957" s="4">
        <v>39990</v>
      </c>
      <c r="G957" s="5">
        <v>98</v>
      </c>
      <c r="H957" s="22">
        <v>320</v>
      </c>
      <c r="I957" s="126" t="e">
        <f>INDEX('TOL2008'!B:B,MATCH(A957,'TOL2008'!A:A,0))</f>
        <v>#N/A</v>
      </c>
      <c r="J957" s="126" t="e">
        <f>INDEX(Pääluokka!$H$2:$H$100,MATCH(VALUE(LEFT(Taulukko1[[#This Row],[TOL2008]],2)),Pääluokka!$G$2:$G$100,0))</f>
        <v>#N/A</v>
      </c>
      <c r="K957" s="126" t="e">
        <f>INDEX(Pääluokka!$I$2:$I$100,MATCH(VALUE(LEFT(Taulukko1[[#This Row],[TOL2008]],2)),Pääluokka!$G$2:$G$100,0))</f>
        <v>#N/A</v>
      </c>
      <c r="L957" s="41">
        <f t="shared" si="140"/>
        <v>58</v>
      </c>
      <c r="M957" s="43">
        <f t="shared" si="141"/>
        <v>39932</v>
      </c>
      <c r="N957" s="43">
        <f t="shared" si="142"/>
        <v>39990</v>
      </c>
      <c r="O957" s="43">
        <f t="shared" si="143"/>
        <v>39904</v>
      </c>
      <c r="P957" s="43">
        <f t="shared" si="144"/>
        <v>39965</v>
      </c>
      <c r="Q957" s="41">
        <f t="shared" si="145"/>
        <v>2009</v>
      </c>
      <c r="R957" s="41">
        <f t="shared" si="146"/>
        <v>2009</v>
      </c>
      <c r="S957" s="43" t="str">
        <f>YEAR(Taulukko1[[#This Row],[Alku KK]])&amp;"Q"&amp;ROUNDDOWN((MONTH(Taulukko1[[#This Row],[Alku KK]])-1)/3+1,0)</f>
        <v>2009Q2</v>
      </c>
      <c r="T957" s="43" t="str">
        <f>YEAR(Taulukko1[[#This Row],[Loppu KK]])&amp;"Q"&amp;ROUNDDOWN((MONTH(Taulukko1[[#This Row],[Loppu KK]])-1)/3+1,0)</f>
        <v>2009Q2</v>
      </c>
      <c r="U957" s="66">
        <f>IF(COUNT(Taulukko1[[#This Row],[Neuvottelujen alaiset ]])=1,Taulukko1[[#This Row],[Neuvottelujen alaiset ]],Taulukko1[[#This Row],[Vähennystarve]])</f>
        <v>320</v>
      </c>
      <c r="V957" s="44" t="str">
        <f t="shared" si="147"/>
        <v>NA</v>
      </c>
      <c r="W957" s="44">
        <f t="shared" si="148"/>
        <v>0.30625000000000002</v>
      </c>
      <c r="X957" s="44" t="str">
        <f t="shared" si="149"/>
        <v>NA</v>
      </c>
      <c r="Y957" s="90" t="b">
        <f>AND(MONTH(Taulukko1[[#This Row],[Alku PVM]] )=6,DAY(Taulukko1[[#This Row],[Alku PVM]] )&gt;19)</f>
        <v>0</v>
      </c>
      <c r="Z957" s="90" t="b">
        <f>AND(MONTH(Taulukko1[[#This Row],[Loppu PVM]] )=6,DAY(Taulukko1[[#This Row],[Loppu PVM]] )&gt;19)</f>
        <v>1</v>
      </c>
      <c r="AA957" s="90" t="b">
        <f>OR(MONTH(Taulukko1[[#This Row],[Alku PVM]] )&lt;=5,AND(MONTH(Taulukko1[[#This Row],[Alku PVM]] )=6,DAY(Taulukko1[[#This Row],[Alku PVM]] )&lt;20))</f>
        <v>1</v>
      </c>
      <c r="AB957" s="90" t="b">
        <f>OR(MONTH(Taulukko1[[#This Row],[Loppu PVM]])&lt;=5,AND(MONTH(Taulukko1[[#This Row],[Loppu PVM]] )=6,DAY(Taulukko1[[#This Row],[Loppu PVM]])&lt;20))</f>
        <v>0</v>
      </c>
      <c r="AC957" s="90" t="b">
        <f>OR(MONTH(Taulukko1[[#This Row],[Alku PVM]] )&lt;=3,AND(MONTH(Taulukko1[[#This Row],[Alku PVM]] )=3))</f>
        <v>0</v>
      </c>
      <c r="AD957" s="90" t="b">
        <f>OR(MONTH(Taulukko1[[#This Row],[Loppu PVM]] )&lt;=3,AND(MONTH(Taulukko1[[#This Row],[Loppu PVM]] )=3))</f>
        <v>0</v>
      </c>
      <c r="AE957" s="90" t="b">
        <f>OR(MONTH(Taulukko1[[#This Row],[Alku PVM]] )&lt;=9,AND(MONTH(Taulukko1[[#This Row],[Alku PVM]] )=9))</f>
        <v>1</v>
      </c>
      <c r="AF957" s="90" t="b">
        <f>OR(MONTH(Taulukko1[[#This Row],[Loppu PVM]])&lt;=9,AND(MONTH(Taulukko1[[#This Row],[Loppu PVM]] )=9))</f>
        <v>1</v>
      </c>
      <c r="AG957" s="90" t="b">
        <f>OR(MONTH(Taulukko1[[#This Row],[Alku PVM]] )&lt;=6,AND(MONTH(Taulukko1[[#This Row],[Alku PVM]] )=6))</f>
        <v>1</v>
      </c>
      <c r="AH957" s="90" t="b">
        <f>OR(MONTH(Taulukko1[[#This Row],[Loppu PVM]])&lt;=6,AND(MONTH(Taulukko1[[#This Row],[Loppu PVM]] )=6))</f>
        <v>1</v>
      </c>
    </row>
    <row r="958" spans="1:34" ht="12.75" customHeight="1">
      <c r="A958" t="s">
        <v>3035</v>
      </c>
      <c r="B958" s="23">
        <v>39933</v>
      </c>
      <c r="C958" t="s">
        <v>3036</v>
      </c>
      <c r="E958" s="62">
        <v>10</v>
      </c>
      <c r="F958" s="4">
        <v>39953</v>
      </c>
      <c r="G958" s="5">
        <v>90</v>
      </c>
      <c r="H958" s="22">
        <v>190</v>
      </c>
      <c r="I958" s="126" t="e">
        <f>INDEX('TOL2008'!B:B,MATCH(A958,'TOL2008'!A:A,0))</f>
        <v>#N/A</v>
      </c>
      <c r="J958" s="126" t="e">
        <f>INDEX(Pääluokka!$H$2:$H$100,MATCH(VALUE(LEFT(Taulukko1[[#This Row],[TOL2008]],2)),Pääluokka!$G$2:$G$100,0))</f>
        <v>#N/A</v>
      </c>
      <c r="K958" s="126" t="e">
        <f>INDEX(Pääluokka!$I$2:$I$100,MATCH(VALUE(LEFT(Taulukko1[[#This Row],[TOL2008]],2)),Pääluokka!$G$2:$G$100,0))</f>
        <v>#N/A</v>
      </c>
      <c r="L958" s="41">
        <f t="shared" si="140"/>
        <v>20</v>
      </c>
      <c r="M958" s="43">
        <f t="shared" si="141"/>
        <v>39933</v>
      </c>
      <c r="N958" s="43">
        <f t="shared" si="142"/>
        <v>39953</v>
      </c>
      <c r="O958" s="43">
        <f t="shared" si="143"/>
        <v>39904</v>
      </c>
      <c r="P958" s="43">
        <f t="shared" si="144"/>
        <v>39934</v>
      </c>
      <c r="Q958" s="41">
        <f t="shared" si="145"/>
        <v>2009</v>
      </c>
      <c r="R958" s="41">
        <f t="shared" si="146"/>
        <v>2009</v>
      </c>
      <c r="S958" s="43" t="str">
        <f>YEAR(Taulukko1[[#This Row],[Alku KK]])&amp;"Q"&amp;ROUNDDOWN((MONTH(Taulukko1[[#This Row],[Alku KK]])-1)/3+1,0)</f>
        <v>2009Q2</v>
      </c>
      <c r="T958" s="43" t="str">
        <f>YEAR(Taulukko1[[#This Row],[Loppu KK]])&amp;"Q"&amp;ROUNDDOWN((MONTH(Taulukko1[[#This Row],[Loppu KK]])-1)/3+1,0)</f>
        <v>2009Q2</v>
      </c>
      <c r="U958" s="66">
        <f>IF(COUNT(Taulukko1[[#This Row],[Neuvottelujen alaiset ]])=1,Taulukko1[[#This Row],[Neuvottelujen alaiset ]],Taulukko1[[#This Row],[Vähennystarve]])</f>
        <v>190</v>
      </c>
      <c r="V958" s="44">
        <f t="shared" si="147"/>
        <v>5.2631578947368418E-2</v>
      </c>
      <c r="W958" s="44">
        <f t="shared" si="148"/>
        <v>0.47368421052631576</v>
      </c>
      <c r="X958" s="44">
        <f t="shared" si="149"/>
        <v>9</v>
      </c>
      <c r="Y958" s="90" t="b">
        <f>AND(MONTH(Taulukko1[[#This Row],[Alku PVM]] )=6,DAY(Taulukko1[[#This Row],[Alku PVM]] )&gt;19)</f>
        <v>0</v>
      </c>
      <c r="Z958" s="90" t="b">
        <f>AND(MONTH(Taulukko1[[#This Row],[Loppu PVM]] )=6,DAY(Taulukko1[[#This Row],[Loppu PVM]] )&gt;19)</f>
        <v>0</v>
      </c>
      <c r="AA958" s="90" t="b">
        <f>OR(MONTH(Taulukko1[[#This Row],[Alku PVM]] )&lt;=5,AND(MONTH(Taulukko1[[#This Row],[Alku PVM]] )=6,DAY(Taulukko1[[#This Row],[Alku PVM]] )&lt;20))</f>
        <v>1</v>
      </c>
      <c r="AB958" s="90" t="b">
        <f>OR(MONTH(Taulukko1[[#This Row],[Loppu PVM]])&lt;=5,AND(MONTH(Taulukko1[[#This Row],[Loppu PVM]] )=6,DAY(Taulukko1[[#This Row],[Loppu PVM]])&lt;20))</f>
        <v>1</v>
      </c>
      <c r="AC958" s="90" t="b">
        <f>OR(MONTH(Taulukko1[[#This Row],[Alku PVM]] )&lt;=3,AND(MONTH(Taulukko1[[#This Row],[Alku PVM]] )=3))</f>
        <v>0</v>
      </c>
      <c r="AD958" s="90" t="b">
        <f>OR(MONTH(Taulukko1[[#This Row],[Loppu PVM]] )&lt;=3,AND(MONTH(Taulukko1[[#This Row],[Loppu PVM]] )=3))</f>
        <v>0</v>
      </c>
      <c r="AE958" s="90" t="b">
        <f>OR(MONTH(Taulukko1[[#This Row],[Alku PVM]] )&lt;=9,AND(MONTH(Taulukko1[[#This Row],[Alku PVM]] )=9))</f>
        <v>1</v>
      </c>
      <c r="AF958" s="90" t="b">
        <f>OR(MONTH(Taulukko1[[#This Row],[Loppu PVM]])&lt;=9,AND(MONTH(Taulukko1[[#This Row],[Loppu PVM]] )=9))</f>
        <v>1</v>
      </c>
      <c r="AG958" s="90" t="b">
        <f>OR(MONTH(Taulukko1[[#This Row],[Alku PVM]] )&lt;=6,AND(MONTH(Taulukko1[[#This Row],[Alku PVM]] )=6))</f>
        <v>1</v>
      </c>
      <c r="AH958" s="90" t="b">
        <f>OR(MONTH(Taulukko1[[#This Row],[Loppu PVM]])&lt;=6,AND(MONTH(Taulukko1[[#This Row],[Loppu PVM]] )=6))</f>
        <v>1</v>
      </c>
    </row>
    <row r="959" spans="1:34" ht="12.75" customHeight="1">
      <c r="A959" t="s">
        <v>1990</v>
      </c>
      <c r="B959" s="23">
        <v>39933</v>
      </c>
      <c r="C959" t="s">
        <v>2672</v>
      </c>
      <c r="E959" s="62">
        <v>25</v>
      </c>
      <c r="F959" s="4">
        <v>39980</v>
      </c>
      <c r="G959" s="5">
        <v>20</v>
      </c>
      <c r="H959" s="22">
        <v>78</v>
      </c>
      <c r="I959" s="126" t="e">
        <f>INDEX('TOL2008'!B:B,MATCH(A959,'TOL2008'!A:A,0))</f>
        <v>#N/A</v>
      </c>
      <c r="J959" s="126" t="e">
        <f>INDEX(Pääluokka!$H$2:$H$100,MATCH(VALUE(LEFT(Taulukko1[[#This Row],[TOL2008]],2)),Pääluokka!$G$2:$G$100,0))</f>
        <v>#N/A</v>
      </c>
      <c r="K959" s="126" t="e">
        <f>INDEX(Pääluokka!$I$2:$I$100,MATCH(VALUE(LEFT(Taulukko1[[#This Row],[TOL2008]],2)),Pääluokka!$G$2:$G$100,0))</f>
        <v>#N/A</v>
      </c>
      <c r="L959" s="41">
        <f t="shared" si="140"/>
        <v>47</v>
      </c>
      <c r="M959" s="43">
        <f t="shared" si="141"/>
        <v>39933</v>
      </c>
      <c r="N959" s="43">
        <f t="shared" si="142"/>
        <v>39980</v>
      </c>
      <c r="O959" s="43">
        <f t="shared" si="143"/>
        <v>39904</v>
      </c>
      <c r="P959" s="43">
        <f t="shared" si="144"/>
        <v>39965</v>
      </c>
      <c r="Q959" s="41">
        <f t="shared" si="145"/>
        <v>2009</v>
      </c>
      <c r="R959" s="41">
        <f t="shared" si="146"/>
        <v>2009</v>
      </c>
      <c r="S959" s="43" t="str">
        <f>YEAR(Taulukko1[[#This Row],[Alku KK]])&amp;"Q"&amp;ROUNDDOWN((MONTH(Taulukko1[[#This Row],[Alku KK]])-1)/3+1,0)</f>
        <v>2009Q2</v>
      </c>
      <c r="T959" s="43" t="str">
        <f>YEAR(Taulukko1[[#This Row],[Loppu KK]])&amp;"Q"&amp;ROUNDDOWN((MONTH(Taulukko1[[#This Row],[Loppu KK]])-1)/3+1,0)</f>
        <v>2009Q2</v>
      </c>
      <c r="U959" s="66">
        <f>IF(COUNT(Taulukko1[[#This Row],[Neuvottelujen alaiset ]])=1,Taulukko1[[#This Row],[Neuvottelujen alaiset ]],Taulukko1[[#This Row],[Vähennystarve]])</f>
        <v>78</v>
      </c>
      <c r="V959" s="44">
        <f t="shared" si="147"/>
        <v>0.32051282051282054</v>
      </c>
      <c r="W959" s="44">
        <f t="shared" si="148"/>
        <v>0.25641025641025639</v>
      </c>
      <c r="X959" s="44">
        <f t="shared" si="149"/>
        <v>0.8</v>
      </c>
      <c r="Y959" s="90" t="b">
        <f>AND(MONTH(Taulukko1[[#This Row],[Alku PVM]] )=6,DAY(Taulukko1[[#This Row],[Alku PVM]] )&gt;19)</f>
        <v>0</v>
      </c>
      <c r="Z959" s="90" t="b">
        <f>AND(MONTH(Taulukko1[[#This Row],[Loppu PVM]] )=6,DAY(Taulukko1[[#This Row],[Loppu PVM]] )&gt;19)</f>
        <v>0</v>
      </c>
      <c r="AA959" s="90" t="b">
        <f>OR(MONTH(Taulukko1[[#This Row],[Alku PVM]] )&lt;=5,AND(MONTH(Taulukko1[[#This Row],[Alku PVM]] )=6,DAY(Taulukko1[[#This Row],[Alku PVM]] )&lt;20))</f>
        <v>1</v>
      </c>
      <c r="AB959" s="90" t="b">
        <f>OR(MONTH(Taulukko1[[#This Row],[Loppu PVM]])&lt;=5,AND(MONTH(Taulukko1[[#This Row],[Loppu PVM]] )=6,DAY(Taulukko1[[#This Row],[Loppu PVM]])&lt;20))</f>
        <v>1</v>
      </c>
      <c r="AC959" s="90" t="b">
        <f>OR(MONTH(Taulukko1[[#This Row],[Alku PVM]] )&lt;=3,AND(MONTH(Taulukko1[[#This Row],[Alku PVM]] )=3))</f>
        <v>0</v>
      </c>
      <c r="AD959" s="90" t="b">
        <f>OR(MONTH(Taulukko1[[#This Row],[Loppu PVM]] )&lt;=3,AND(MONTH(Taulukko1[[#This Row],[Loppu PVM]] )=3))</f>
        <v>0</v>
      </c>
      <c r="AE959" s="90" t="b">
        <f>OR(MONTH(Taulukko1[[#This Row],[Alku PVM]] )&lt;=9,AND(MONTH(Taulukko1[[#This Row],[Alku PVM]] )=9))</f>
        <v>1</v>
      </c>
      <c r="AF959" s="90" t="b">
        <f>OR(MONTH(Taulukko1[[#This Row],[Loppu PVM]])&lt;=9,AND(MONTH(Taulukko1[[#This Row],[Loppu PVM]] )=9))</f>
        <v>1</v>
      </c>
      <c r="AG959" s="90" t="b">
        <f>OR(MONTH(Taulukko1[[#This Row],[Alku PVM]] )&lt;=6,AND(MONTH(Taulukko1[[#This Row],[Alku PVM]] )=6))</f>
        <v>1</v>
      </c>
      <c r="AH959" s="90" t="b">
        <f>OR(MONTH(Taulukko1[[#This Row],[Loppu PVM]])&lt;=6,AND(MONTH(Taulukko1[[#This Row],[Loppu PVM]] )=6))</f>
        <v>1</v>
      </c>
    </row>
    <row r="960" spans="1:34" ht="12.75" customHeight="1">
      <c r="A960" t="s">
        <v>941</v>
      </c>
      <c r="B960" s="23">
        <v>39933</v>
      </c>
      <c r="C960" t="s">
        <v>2560</v>
      </c>
      <c r="E960" s="62">
        <v>60</v>
      </c>
      <c r="F960" s="4">
        <v>39980</v>
      </c>
      <c r="G960" s="5">
        <v>28</v>
      </c>
      <c r="H960" s="22">
        <v>160</v>
      </c>
      <c r="I960" s="126">
        <f>INDEX('TOL2008'!B:B,MATCH(A960,'TOL2008'!A:A,0))</f>
        <v>46699</v>
      </c>
      <c r="J960" s="126" t="str">
        <f>INDEX(Pääluokka!$H$2:$H$100,MATCH(VALUE(LEFT(Taulukko1[[#This Row],[TOL2008]],2)),Pääluokka!$G$2:$G$100,0))</f>
        <v>Tukku- ja vähittäiskauppa; moottoriajoneuvojen ja moottoripyörien korjaus</v>
      </c>
      <c r="K960" s="126" t="str">
        <f>INDEX(Pääluokka!$I$2:$I$100,MATCH(VALUE(LEFT(Taulukko1[[#This Row],[TOL2008]],2)),Pääluokka!$G$2:$G$100,0))</f>
        <v>Palvelualat (G-N, R, S)</v>
      </c>
      <c r="L960" s="41">
        <f t="shared" si="140"/>
        <v>47</v>
      </c>
      <c r="M960" s="43">
        <f t="shared" si="141"/>
        <v>39933</v>
      </c>
      <c r="N960" s="43">
        <f t="shared" si="142"/>
        <v>39980</v>
      </c>
      <c r="O960" s="43">
        <f t="shared" si="143"/>
        <v>39904</v>
      </c>
      <c r="P960" s="43">
        <f t="shared" si="144"/>
        <v>39965</v>
      </c>
      <c r="Q960" s="41">
        <f t="shared" si="145"/>
        <v>2009</v>
      </c>
      <c r="R960" s="41">
        <f t="shared" si="146"/>
        <v>2009</v>
      </c>
      <c r="S960" s="43" t="str">
        <f>YEAR(Taulukko1[[#This Row],[Alku KK]])&amp;"Q"&amp;ROUNDDOWN((MONTH(Taulukko1[[#This Row],[Alku KK]])-1)/3+1,0)</f>
        <v>2009Q2</v>
      </c>
      <c r="T960" s="43" t="str">
        <f>YEAR(Taulukko1[[#This Row],[Loppu KK]])&amp;"Q"&amp;ROUNDDOWN((MONTH(Taulukko1[[#This Row],[Loppu KK]])-1)/3+1,0)</f>
        <v>2009Q2</v>
      </c>
      <c r="U960" s="66">
        <f>IF(COUNT(Taulukko1[[#This Row],[Neuvottelujen alaiset ]])=1,Taulukko1[[#This Row],[Neuvottelujen alaiset ]],Taulukko1[[#This Row],[Vähennystarve]])</f>
        <v>160</v>
      </c>
      <c r="V960" s="44">
        <f t="shared" si="147"/>
        <v>0.375</v>
      </c>
      <c r="W960" s="44">
        <f t="shared" si="148"/>
        <v>0.17499999999999999</v>
      </c>
      <c r="X960" s="44">
        <f t="shared" si="149"/>
        <v>0.46666666666666667</v>
      </c>
      <c r="Y960" s="90" t="b">
        <f>AND(MONTH(Taulukko1[[#This Row],[Alku PVM]] )=6,DAY(Taulukko1[[#This Row],[Alku PVM]] )&gt;19)</f>
        <v>0</v>
      </c>
      <c r="Z960" s="90" t="b">
        <f>AND(MONTH(Taulukko1[[#This Row],[Loppu PVM]] )=6,DAY(Taulukko1[[#This Row],[Loppu PVM]] )&gt;19)</f>
        <v>0</v>
      </c>
      <c r="AA960" s="90" t="b">
        <f>OR(MONTH(Taulukko1[[#This Row],[Alku PVM]] )&lt;=5,AND(MONTH(Taulukko1[[#This Row],[Alku PVM]] )=6,DAY(Taulukko1[[#This Row],[Alku PVM]] )&lt;20))</f>
        <v>1</v>
      </c>
      <c r="AB960" s="90" t="b">
        <f>OR(MONTH(Taulukko1[[#This Row],[Loppu PVM]])&lt;=5,AND(MONTH(Taulukko1[[#This Row],[Loppu PVM]] )=6,DAY(Taulukko1[[#This Row],[Loppu PVM]])&lt;20))</f>
        <v>1</v>
      </c>
      <c r="AC960" s="90" t="b">
        <f>OR(MONTH(Taulukko1[[#This Row],[Alku PVM]] )&lt;=3,AND(MONTH(Taulukko1[[#This Row],[Alku PVM]] )=3))</f>
        <v>0</v>
      </c>
      <c r="AD960" s="90" t="b">
        <f>OR(MONTH(Taulukko1[[#This Row],[Loppu PVM]] )&lt;=3,AND(MONTH(Taulukko1[[#This Row],[Loppu PVM]] )=3))</f>
        <v>0</v>
      </c>
      <c r="AE960" s="90" t="b">
        <f>OR(MONTH(Taulukko1[[#This Row],[Alku PVM]] )&lt;=9,AND(MONTH(Taulukko1[[#This Row],[Alku PVM]] )=9))</f>
        <v>1</v>
      </c>
      <c r="AF960" s="90" t="b">
        <f>OR(MONTH(Taulukko1[[#This Row],[Loppu PVM]])&lt;=9,AND(MONTH(Taulukko1[[#This Row],[Loppu PVM]] )=9))</f>
        <v>1</v>
      </c>
      <c r="AG960" s="90" t="b">
        <f>OR(MONTH(Taulukko1[[#This Row],[Alku PVM]] )&lt;=6,AND(MONTH(Taulukko1[[#This Row],[Alku PVM]] )=6))</f>
        <v>1</v>
      </c>
      <c r="AH960" s="90" t="b">
        <f>OR(MONTH(Taulukko1[[#This Row],[Loppu PVM]])&lt;=6,AND(MONTH(Taulukko1[[#This Row],[Loppu PVM]] )=6))</f>
        <v>1</v>
      </c>
    </row>
    <row r="961" spans="1:34" ht="12.75" customHeight="1">
      <c r="A961" s="21" t="s">
        <v>3035</v>
      </c>
      <c r="B961" s="23">
        <v>39934</v>
      </c>
      <c r="C961" s="21" t="s">
        <v>3034</v>
      </c>
      <c r="D961" s="24"/>
      <c r="E961" s="62">
        <v>80</v>
      </c>
      <c r="F961" s="23">
        <v>39989</v>
      </c>
      <c r="G961" s="24">
        <v>54</v>
      </c>
      <c r="H961" s="16">
        <v>180</v>
      </c>
      <c r="I961" s="126" t="e">
        <f>INDEX('TOL2008'!B:B,MATCH(A961,'TOL2008'!A:A,0))</f>
        <v>#N/A</v>
      </c>
      <c r="J961" s="126" t="e">
        <f>INDEX(Pääluokka!$H$2:$H$100,MATCH(VALUE(LEFT(Taulukko1[[#This Row],[TOL2008]],2)),Pääluokka!$G$2:$G$100,0))</f>
        <v>#N/A</v>
      </c>
      <c r="K961" s="126" t="e">
        <f>INDEX(Pääluokka!$I$2:$I$100,MATCH(VALUE(LEFT(Taulukko1[[#This Row],[TOL2008]],2)),Pääluokka!$G$2:$G$100,0))</f>
        <v>#N/A</v>
      </c>
      <c r="L961" s="41">
        <f t="shared" si="140"/>
        <v>55</v>
      </c>
      <c r="M961" s="43">
        <f t="shared" si="141"/>
        <v>39934</v>
      </c>
      <c r="N961" s="43">
        <f t="shared" si="142"/>
        <v>39989</v>
      </c>
      <c r="O961" s="43">
        <f t="shared" si="143"/>
        <v>39934</v>
      </c>
      <c r="P961" s="43">
        <f t="shared" si="144"/>
        <v>39965</v>
      </c>
      <c r="Q961" s="41">
        <f t="shared" si="145"/>
        <v>2009</v>
      </c>
      <c r="R961" s="41">
        <f t="shared" si="146"/>
        <v>2009</v>
      </c>
      <c r="S961" s="43" t="str">
        <f>YEAR(Taulukko1[[#This Row],[Alku KK]])&amp;"Q"&amp;ROUNDDOWN((MONTH(Taulukko1[[#This Row],[Alku KK]])-1)/3+1,0)</f>
        <v>2009Q2</v>
      </c>
      <c r="T961" s="43" t="str">
        <f>YEAR(Taulukko1[[#This Row],[Loppu KK]])&amp;"Q"&amp;ROUNDDOWN((MONTH(Taulukko1[[#This Row],[Loppu KK]])-1)/3+1,0)</f>
        <v>2009Q2</v>
      </c>
      <c r="U961" s="66">
        <f>IF(COUNT(Taulukko1[[#This Row],[Neuvottelujen alaiset ]])=1,Taulukko1[[#This Row],[Neuvottelujen alaiset ]],Taulukko1[[#This Row],[Vähennystarve]])</f>
        <v>180</v>
      </c>
      <c r="V961" s="44">
        <f t="shared" si="147"/>
        <v>0.44444444444444442</v>
      </c>
      <c r="W961" s="44">
        <f t="shared" si="148"/>
        <v>0.3</v>
      </c>
      <c r="X961" s="44">
        <f t="shared" si="149"/>
        <v>0.67500000000000004</v>
      </c>
      <c r="Y961" s="90" t="b">
        <f>AND(MONTH(Taulukko1[[#This Row],[Alku PVM]] )=6,DAY(Taulukko1[[#This Row],[Alku PVM]] )&gt;19)</f>
        <v>0</v>
      </c>
      <c r="Z961" s="90" t="b">
        <f>AND(MONTH(Taulukko1[[#This Row],[Loppu PVM]] )=6,DAY(Taulukko1[[#This Row],[Loppu PVM]] )&gt;19)</f>
        <v>1</v>
      </c>
      <c r="AA961" s="90" t="b">
        <f>OR(MONTH(Taulukko1[[#This Row],[Alku PVM]] )&lt;=5,AND(MONTH(Taulukko1[[#This Row],[Alku PVM]] )=6,DAY(Taulukko1[[#This Row],[Alku PVM]] )&lt;20))</f>
        <v>1</v>
      </c>
      <c r="AB961" s="90" t="b">
        <f>OR(MONTH(Taulukko1[[#This Row],[Loppu PVM]])&lt;=5,AND(MONTH(Taulukko1[[#This Row],[Loppu PVM]] )=6,DAY(Taulukko1[[#This Row],[Loppu PVM]])&lt;20))</f>
        <v>0</v>
      </c>
      <c r="AC961" s="90" t="b">
        <f>OR(MONTH(Taulukko1[[#This Row],[Alku PVM]] )&lt;=3,AND(MONTH(Taulukko1[[#This Row],[Alku PVM]] )=3))</f>
        <v>0</v>
      </c>
      <c r="AD961" s="90" t="b">
        <f>OR(MONTH(Taulukko1[[#This Row],[Loppu PVM]] )&lt;=3,AND(MONTH(Taulukko1[[#This Row],[Loppu PVM]] )=3))</f>
        <v>0</v>
      </c>
      <c r="AE961" s="90" t="b">
        <f>OR(MONTH(Taulukko1[[#This Row],[Alku PVM]] )&lt;=9,AND(MONTH(Taulukko1[[#This Row],[Alku PVM]] )=9))</f>
        <v>1</v>
      </c>
      <c r="AF961" s="90" t="b">
        <f>OR(MONTH(Taulukko1[[#This Row],[Loppu PVM]])&lt;=9,AND(MONTH(Taulukko1[[#This Row],[Loppu PVM]] )=9))</f>
        <v>1</v>
      </c>
      <c r="AG961" s="90" t="b">
        <f>OR(MONTH(Taulukko1[[#This Row],[Alku PVM]] )&lt;=6,AND(MONTH(Taulukko1[[#This Row],[Alku PVM]] )=6))</f>
        <v>1</v>
      </c>
      <c r="AH961" s="90" t="b">
        <f>OR(MONTH(Taulukko1[[#This Row],[Loppu PVM]])&lt;=6,AND(MONTH(Taulukko1[[#This Row],[Loppu PVM]] )=6))</f>
        <v>1</v>
      </c>
    </row>
    <row r="962" spans="1:34" ht="12.75" customHeight="1">
      <c r="A962" t="s">
        <v>3016</v>
      </c>
      <c r="B962" s="23">
        <v>39934</v>
      </c>
      <c r="C962" t="s">
        <v>3015</v>
      </c>
      <c r="F962" s="4">
        <v>40116</v>
      </c>
      <c r="G962" s="5">
        <v>8</v>
      </c>
      <c r="H962" s="22">
        <v>38</v>
      </c>
      <c r="I962" s="126" t="e">
        <f>INDEX('TOL2008'!B:B,MATCH(A962,'TOL2008'!A:A,0))</f>
        <v>#N/A</v>
      </c>
      <c r="J962" s="126" t="e">
        <f>INDEX(Pääluokka!$H$2:$H$100,MATCH(VALUE(LEFT(Taulukko1[[#This Row],[TOL2008]],2)),Pääluokka!$G$2:$G$100,0))</f>
        <v>#N/A</v>
      </c>
      <c r="K962" s="126" t="e">
        <f>INDEX(Pääluokka!$I$2:$I$100,MATCH(VALUE(LEFT(Taulukko1[[#This Row],[TOL2008]],2)),Pääluokka!$G$2:$G$100,0))</f>
        <v>#N/A</v>
      </c>
      <c r="L962" s="41">
        <f t="shared" si="140"/>
        <v>182</v>
      </c>
      <c r="M962" s="43">
        <f t="shared" si="141"/>
        <v>39934</v>
      </c>
      <c r="N962" s="43">
        <f t="shared" si="142"/>
        <v>40116</v>
      </c>
      <c r="O962" s="43">
        <f t="shared" si="143"/>
        <v>39934</v>
      </c>
      <c r="P962" s="43">
        <f t="shared" si="144"/>
        <v>40087</v>
      </c>
      <c r="Q962" s="41">
        <f t="shared" si="145"/>
        <v>2009</v>
      </c>
      <c r="R962" s="41">
        <f t="shared" si="146"/>
        <v>2009</v>
      </c>
      <c r="S962" s="43" t="str">
        <f>YEAR(Taulukko1[[#This Row],[Alku KK]])&amp;"Q"&amp;ROUNDDOWN((MONTH(Taulukko1[[#This Row],[Alku KK]])-1)/3+1,0)</f>
        <v>2009Q2</v>
      </c>
      <c r="T962" s="43" t="str">
        <f>YEAR(Taulukko1[[#This Row],[Loppu KK]])&amp;"Q"&amp;ROUNDDOWN((MONTH(Taulukko1[[#This Row],[Loppu KK]])-1)/3+1,0)</f>
        <v>2009Q4</v>
      </c>
      <c r="U962" s="66">
        <f>IF(COUNT(Taulukko1[[#This Row],[Neuvottelujen alaiset ]])=1,Taulukko1[[#This Row],[Neuvottelujen alaiset ]],Taulukko1[[#This Row],[Vähennystarve]])</f>
        <v>38</v>
      </c>
      <c r="V962" s="44" t="str">
        <f t="shared" si="147"/>
        <v>NA</v>
      </c>
      <c r="W962" s="44">
        <f t="shared" si="148"/>
        <v>0.21052631578947367</v>
      </c>
      <c r="X962" s="44" t="str">
        <f t="shared" si="149"/>
        <v>NA</v>
      </c>
      <c r="Y962" s="90" t="b">
        <f>AND(MONTH(Taulukko1[[#This Row],[Alku PVM]] )=6,DAY(Taulukko1[[#This Row],[Alku PVM]] )&gt;19)</f>
        <v>0</v>
      </c>
      <c r="Z962" s="90" t="b">
        <f>AND(MONTH(Taulukko1[[#This Row],[Loppu PVM]] )=6,DAY(Taulukko1[[#This Row],[Loppu PVM]] )&gt;19)</f>
        <v>0</v>
      </c>
      <c r="AA962" s="90" t="b">
        <f>OR(MONTH(Taulukko1[[#This Row],[Alku PVM]] )&lt;=5,AND(MONTH(Taulukko1[[#This Row],[Alku PVM]] )=6,DAY(Taulukko1[[#This Row],[Alku PVM]] )&lt;20))</f>
        <v>1</v>
      </c>
      <c r="AB962" s="90" t="b">
        <f>OR(MONTH(Taulukko1[[#This Row],[Loppu PVM]])&lt;=5,AND(MONTH(Taulukko1[[#This Row],[Loppu PVM]] )=6,DAY(Taulukko1[[#This Row],[Loppu PVM]])&lt;20))</f>
        <v>0</v>
      </c>
      <c r="AC962" s="90" t="b">
        <f>OR(MONTH(Taulukko1[[#This Row],[Alku PVM]] )&lt;=3,AND(MONTH(Taulukko1[[#This Row],[Alku PVM]] )=3))</f>
        <v>0</v>
      </c>
      <c r="AD962" s="90" t="b">
        <f>OR(MONTH(Taulukko1[[#This Row],[Loppu PVM]] )&lt;=3,AND(MONTH(Taulukko1[[#This Row],[Loppu PVM]] )=3))</f>
        <v>0</v>
      </c>
      <c r="AE962" s="90" t="b">
        <f>OR(MONTH(Taulukko1[[#This Row],[Alku PVM]] )&lt;=9,AND(MONTH(Taulukko1[[#This Row],[Alku PVM]] )=9))</f>
        <v>1</v>
      </c>
      <c r="AF962" s="90" t="b">
        <f>OR(MONTH(Taulukko1[[#This Row],[Loppu PVM]])&lt;=9,AND(MONTH(Taulukko1[[#This Row],[Loppu PVM]] )=9))</f>
        <v>0</v>
      </c>
      <c r="AG962" s="90" t="b">
        <f>OR(MONTH(Taulukko1[[#This Row],[Alku PVM]] )&lt;=6,AND(MONTH(Taulukko1[[#This Row],[Alku PVM]] )=6))</f>
        <v>1</v>
      </c>
      <c r="AH962" s="90" t="b">
        <f>OR(MONTH(Taulukko1[[#This Row],[Loppu PVM]])&lt;=6,AND(MONTH(Taulukko1[[#This Row],[Loppu PVM]] )=6))</f>
        <v>0</v>
      </c>
    </row>
    <row r="963" spans="1:34" ht="12.75" customHeight="1">
      <c r="A963" s="21" t="s">
        <v>3001</v>
      </c>
      <c r="B963" s="23">
        <v>39934</v>
      </c>
      <c r="C963" s="21" t="s">
        <v>1051</v>
      </c>
      <c r="D963" s="24"/>
      <c r="F963" s="23">
        <v>39975</v>
      </c>
      <c r="G963" s="24">
        <v>17</v>
      </c>
      <c r="H963" s="22">
        <v>50</v>
      </c>
      <c r="I963" s="126" t="e">
        <f>INDEX('TOL2008'!B:B,MATCH(A963,'TOL2008'!A:A,0))</f>
        <v>#N/A</v>
      </c>
      <c r="J963" s="126" t="e">
        <f>INDEX(Pääluokka!$H$2:$H$100,MATCH(VALUE(LEFT(Taulukko1[[#This Row],[TOL2008]],2)),Pääluokka!$G$2:$G$100,0))</f>
        <v>#N/A</v>
      </c>
      <c r="K963" s="126" t="e">
        <f>INDEX(Pääluokka!$I$2:$I$100,MATCH(VALUE(LEFT(Taulukko1[[#This Row],[TOL2008]],2)),Pääluokka!$G$2:$G$100,0))</f>
        <v>#N/A</v>
      </c>
      <c r="L963" s="41">
        <f t="shared" ref="L963:L1026" si="150">IFERROR(IF(AND(ISNUMBER(B963),ISNUMBER(F963),F963&gt;B963),F963-B963,"NA"),"NA")</f>
        <v>41</v>
      </c>
      <c r="M963" s="43">
        <f t="shared" ref="M963:M1026" si="151">IF(ISNUMBER(B963),B963,IF(ISNUMBER(F963),F963-$L$1,"NA"))</f>
        <v>39934</v>
      </c>
      <c r="N963" s="43">
        <f t="shared" ref="N963:N1026" si="152">IF(ISNUMBER(F963),F963,IF(ISNUMBER(B963),B963+$L$1,"NA"))</f>
        <v>39975</v>
      </c>
      <c r="O963" s="43">
        <f t="shared" ref="O963:O1026" si="153">IFERROR(DATE(YEAR(M963),MONTH(M963),1),"NA")</f>
        <v>39934</v>
      </c>
      <c r="P963" s="43">
        <f t="shared" ref="P963:P1026" si="154">IFERROR(DATE(YEAR(N963),MONTH(N963),1),"NA")</f>
        <v>39965</v>
      </c>
      <c r="Q963" s="41">
        <f t="shared" ref="Q963:Q1026" si="155">IFERROR(YEAR(O963),"NA")</f>
        <v>2009</v>
      </c>
      <c r="R963" s="41">
        <f t="shared" ref="R963:R1026" si="156">IFERROR(YEAR(P963),"NA")</f>
        <v>2009</v>
      </c>
      <c r="S963" s="43" t="str">
        <f>YEAR(Taulukko1[[#This Row],[Alku KK]])&amp;"Q"&amp;ROUNDDOWN((MONTH(Taulukko1[[#This Row],[Alku KK]])-1)/3+1,0)</f>
        <v>2009Q2</v>
      </c>
      <c r="T963" s="43" t="str">
        <f>YEAR(Taulukko1[[#This Row],[Loppu KK]])&amp;"Q"&amp;ROUNDDOWN((MONTH(Taulukko1[[#This Row],[Loppu KK]])-1)/3+1,0)</f>
        <v>2009Q2</v>
      </c>
      <c r="U963" s="66">
        <f>IF(COUNT(Taulukko1[[#This Row],[Neuvottelujen alaiset ]])=1,Taulukko1[[#This Row],[Neuvottelujen alaiset ]],Taulukko1[[#This Row],[Vähennystarve]])</f>
        <v>50</v>
      </c>
      <c r="V963" s="44" t="str">
        <f t="shared" ref="V963:V1026" si="157">IF(AND(ISNUMBER(E963),ISNUMBER(H963)),E963/H963,"NA")</f>
        <v>NA</v>
      </c>
      <c r="W963" s="44">
        <f t="shared" ref="W963:W1026" si="158">IF(AND(ISNUMBER(G963),ISNUMBER(H963)),G963/H963,"NA")</f>
        <v>0.34</v>
      </c>
      <c r="X963" s="44" t="str">
        <f t="shared" ref="X963:X1026" si="159">IF(AND(ISNUMBER(G963),ISNUMBER(E963)),G963/E963,"NA")</f>
        <v>NA</v>
      </c>
      <c r="Y963" s="90" t="b">
        <f>AND(MONTH(Taulukko1[[#This Row],[Alku PVM]] )=6,DAY(Taulukko1[[#This Row],[Alku PVM]] )&gt;19)</f>
        <v>0</v>
      </c>
      <c r="Z963" s="90" t="b">
        <f>AND(MONTH(Taulukko1[[#This Row],[Loppu PVM]] )=6,DAY(Taulukko1[[#This Row],[Loppu PVM]] )&gt;19)</f>
        <v>0</v>
      </c>
      <c r="AA963" s="90" t="b">
        <f>OR(MONTH(Taulukko1[[#This Row],[Alku PVM]] )&lt;=5,AND(MONTH(Taulukko1[[#This Row],[Alku PVM]] )=6,DAY(Taulukko1[[#This Row],[Alku PVM]] )&lt;20))</f>
        <v>1</v>
      </c>
      <c r="AB963" s="90" t="b">
        <f>OR(MONTH(Taulukko1[[#This Row],[Loppu PVM]])&lt;=5,AND(MONTH(Taulukko1[[#This Row],[Loppu PVM]] )=6,DAY(Taulukko1[[#This Row],[Loppu PVM]])&lt;20))</f>
        <v>1</v>
      </c>
      <c r="AC963" s="90" t="b">
        <f>OR(MONTH(Taulukko1[[#This Row],[Alku PVM]] )&lt;=3,AND(MONTH(Taulukko1[[#This Row],[Alku PVM]] )=3))</f>
        <v>0</v>
      </c>
      <c r="AD963" s="90" t="b">
        <f>OR(MONTH(Taulukko1[[#This Row],[Loppu PVM]] )&lt;=3,AND(MONTH(Taulukko1[[#This Row],[Loppu PVM]] )=3))</f>
        <v>0</v>
      </c>
      <c r="AE963" s="90" t="b">
        <f>OR(MONTH(Taulukko1[[#This Row],[Alku PVM]] )&lt;=9,AND(MONTH(Taulukko1[[#This Row],[Alku PVM]] )=9))</f>
        <v>1</v>
      </c>
      <c r="AF963" s="90" t="b">
        <f>OR(MONTH(Taulukko1[[#This Row],[Loppu PVM]])&lt;=9,AND(MONTH(Taulukko1[[#This Row],[Loppu PVM]] )=9))</f>
        <v>1</v>
      </c>
      <c r="AG963" s="90" t="b">
        <f>OR(MONTH(Taulukko1[[#This Row],[Alku PVM]] )&lt;=6,AND(MONTH(Taulukko1[[#This Row],[Alku PVM]] )=6))</f>
        <v>1</v>
      </c>
      <c r="AH963" s="90" t="b">
        <f>OR(MONTH(Taulukko1[[#This Row],[Loppu PVM]])&lt;=6,AND(MONTH(Taulukko1[[#This Row],[Loppu PVM]] )=6))</f>
        <v>1</v>
      </c>
    </row>
    <row r="964" spans="1:34" ht="12.75" customHeight="1">
      <c r="A964" t="s">
        <v>2863</v>
      </c>
      <c r="B964" s="23">
        <v>39934</v>
      </c>
      <c r="C964" t="s">
        <v>2866</v>
      </c>
      <c r="F964" s="4">
        <v>39987</v>
      </c>
      <c r="G964" s="5">
        <v>24</v>
      </c>
      <c r="H964" s="22">
        <v>127</v>
      </c>
      <c r="I964" s="126" t="e">
        <f>INDEX('TOL2008'!B:B,MATCH(A964,'TOL2008'!A:A,0))</f>
        <v>#N/A</v>
      </c>
      <c r="J964" s="126" t="e">
        <f>INDEX(Pääluokka!$H$2:$H$100,MATCH(VALUE(LEFT(Taulukko1[[#This Row],[TOL2008]],2)),Pääluokka!$G$2:$G$100,0))</f>
        <v>#N/A</v>
      </c>
      <c r="K964" s="126" t="e">
        <f>INDEX(Pääluokka!$I$2:$I$100,MATCH(VALUE(LEFT(Taulukko1[[#This Row],[TOL2008]],2)),Pääluokka!$G$2:$G$100,0))</f>
        <v>#N/A</v>
      </c>
      <c r="L964" s="41">
        <f t="shared" si="150"/>
        <v>53</v>
      </c>
      <c r="M964" s="43">
        <f t="shared" si="151"/>
        <v>39934</v>
      </c>
      <c r="N964" s="43">
        <f t="shared" si="152"/>
        <v>39987</v>
      </c>
      <c r="O964" s="43">
        <f t="shared" si="153"/>
        <v>39934</v>
      </c>
      <c r="P964" s="43">
        <f t="shared" si="154"/>
        <v>39965</v>
      </c>
      <c r="Q964" s="41">
        <f t="shared" si="155"/>
        <v>2009</v>
      </c>
      <c r="R964" s="41">
        <f t="shared" si="156"/>
        <v>2009</v>
      </c>
      <c r="S964" s="43" t="str">
        <f>YEAR(Taulukko1[[#This Row],[Alku KK]])&amp;"Q"&amp;ROUNDDOWN((MONTH(Taulukko1[[#This Row],[Alku KK]])-1)/3+1,0)</f>
        <v>2009Q2</v>
      </c>
      <c r="T964" s="43" t="str">
        <f>YEAR(Taulukko1[[#This Row],[Loppu KK]])&amp;"Q"&amp;ROUNDDOWN((MONTH(Taulukko1[[#This Row],[Loppu KK]])-1)/3+1,0)</f>
        <v>2009Q2</v>
      </c>
      <c r="U964" s="66">
        <f>IF(COUNT(Taulukko1[[#This Row],[Neuvottelujen alaiset ]])=1,Taulukko1[[#This Row],[Neuvottelujen alaiset ]],Taulukko1[[#This Row],[Vähennystarve]])</f>
        <v>127</v>
      </c>
      <c r="V964" s="44" t="str">
        <f t="shared" si="157"/>
        <v>NA</v>
      </c>
      <c r="W964" s="44">
        <f t="shared" si="158"/>
        <v>0.1889763779527559</v>
      </c>
      <c r="X964" s="44" t="str">
        <f t="shared" si="159"/>
        <v>NA</v>
      </c>
      <c r="Y964" s="90" t="b">
        <f>AND(MONTH(Taulukko1[[#This Row],[Alku PVM]] )=6,DAY(Taulukko1[[#This Row],[Alku PVM]] )&gt;19)</f>
        <v>0</v>
      </c>
      <c r="Z964" s="90" t="b">
        <f>AND(MONTH(Taulukko1[[#This Row],[Loppu PVM]] )=6,DAY(Taulukko1[[#This Row],[Loppu PVM]] )&gt;19)</f>
        <v>1</v>
      </c>
      <c r="AA964" s="90" t="b">
        <f>OR(MONTH(Taulukko1[[#This Row],[Alku PVM]] )&lt;=5,AND(MONTH(Taulukko1[[#This Row],[Alku PVM]] )=6,DAY(Taulukko1[[#This Row],[Alku PVM]] )&lt;20))</f>
        <v>1</v>
      </c>
      <c r="AB964" s="90" t="b">
        <f>OR(MONTH(Taulukko1[[#This Row],[Loppu PVM]])&lt;=5,AND(MONTH(Taulukko1[[#This Row],[Loppu PVM]] )=6,DAY(Taulukko1[[#This Row],[Loppu PVM]])&lt;20))</f>
        <v>0</v>
      </c>
      <c r="AC964" s="90" t="b">
        <f>OR(MONTH(Taulukko1[[#This Row],[Alku PVM]] )&lt;=3,AND(MONTH(Taulukko1[[#This Row],[Alku PVM]] )=3))</f>
        <v>0</v>
      </c>
      <c r="AD964" s="90" t="b">
        <f>OR(MONTH(Taulukko1[[#This Row],[Loppu PVM]] )&lt;=3,AND(MONTH(Taulukko1[[#This Row],[Loppu PVM]] )=3))</f>
        <v>0</v>
      </c>
      <c r="AE964" s="90" t="b">
        <f>OR(MONTH(Taulukko1[[#This Row],[Alku PVM]] )&lt;=9,AND(MONTH(Taulukko1[[#This Row],[Alku PVM]] )=9))</f>
        <v>1</v>
      </c>
      <c r="AF964" s="90" t="b">
        <f>OR(MONTH(Taulukko1[[#This Row],[Loppu PVM]])&lt;=9,AND(MONTH(Taulukko1[[#This Row],[Loppu PVM]] )=9))</f>
        <v>1</v>
      </c>
      <c r="AG964" s="90" t="b">
        <f>OR(MONTH(Taulukko1[[#This Row],[Alku PVM]] )&lt;=6,AND(MONTH(Taulukko1[[#This Row],[Alku PVM]] )=6))</f>
        <v>1</v>
      </c>
      <c r="AH964" s="90" t="b">
        <f>OR(MONTH(Taulukko1[[#This Row],[Loppu PVM]])&lt;=6,AND(MONTH(Taulukko1[[#This Row],[Loppu PVM]] )=6))</f>
        <v>1</v>
      </c>
    </row>
    <row r="965" spans="1:34" ht="12.75" customHeight="1">
      <c r="A965" s="21" t="s">
        <v>2859</v>
      </c>
      <c r="B965" s="23">
        <v>39934</v>
      </c>
      <c r="C965" s="21" t="s">
        <v>2858</v>
      </c>
      <c r="D965" s="24"/>
      <c r="E965" s="62">
        <v>35</v>
      </c>
      <c r="F965" s="23">
        <v>40008</v>
      </c>
      <c r="G965" s="24">
        <v>27</v>
      </c>
      <c r="H965" s="16">
        <v>135</v>
      </c>
      <c r="I965" s="126" t="e">
        <f>INDEX('TOL2008'!B:B,MATCH(A965,'TOL2008'!A:A,0))</f>
        <v>#N/A</v>
      </c>
      <c r="J965" s="126" t="e">
        <f>INDEX(Pääluokka!$H$2:$H$100,MATCH(VALUE(LEFT(Taulukko1[[#This Row],[TOL2008]],2)),Pääluokka!$G$2:$G$100,0))</f>
        <v>#N/A</v>
      </c>
      <c r="K965" s="126" t="e">
        <f>INDEX(Pääluokka!$I$2:$I$100,MATCH(VALUE(LEFT(Taulukko1[[#This Row],[TOL2008]],2)),Pääluokka!$G$2:$G$100,0))</f>
        <v>#N/A</v>
      </c>
      <c r="L965" s="41">
        <f t="shared" si="150"/>
        <v>74</v>
      </c>
      <c r="M965" s="43">
        <f t="shared" si="151"/>
        <v>39934</v>
      </c>
      <c r="N965" s="43">
        <f t="shared" si="152"/>
        <v>40008</v>
      </c>
      <c r="O965" s="43">
        <f t="shared" si="153"/>
        <v>39934</v>
      </c>
      <c r="P965" s="43">
        <f t="shared" si="154"/>
        <v>39995</v>
      </c>
      <c r="Q965" s="41">
        <f t="shared" si="155"/>
        <v>2009</v>
      </c>
      <c r="R965" s="41">
        <f t="shared" si="156"/>
        <v>2009</v>
      </c>
      <c r="S965" s="43" t="str">
        <f>YEAR(Taulukko1[[#This Row],[Alku KK]])&amp;"Q"&amp;ROUNDDOWN((MONTH(Taulukko1[[#This Row],[Alku KK]])-1)/3+1,0)</f>
        <v>2009Q2</v>
      </c>
      <c r="T965" s="43" t="str">
        <f>YEAR(Taulukko1[[#This Row],[Loppu KK]])&amp;"Q"&amp;ROUNDDOWN((MONTH(Taulukko1[[#This Row],[Loppu KK]])-1)/3+1,0)</f>
        <v>2009Q3</v>
      </c>
      <c r="U965" s="66">
        <f>IF(COUNT(Taulukko1[[#This Row],[Neuvottelujen alaiset ]])=1,Taulukko1[[#This Row],[Neuvottelujen alaiset ]],Taulukko1[[#This Row],[Vähennystarve]])</f>
        <v>135</v>
      </c>
      <c r="V965" s="44">
        <f t="shared" si="157"/>
        <v>0.25925925925925924</v>
      </c>
      <c r="W965" s="44">
        <f t="shared" si="158"/>
        <v>0.2</v>
      </c>
      <c r="X965" s="44">
        <f t="shared" si="159"/>
        <v>0.77142857142857146</v>
      </c>
      <c r="Y965" s="90" t="b">
        <f>AND(MONTH(Taulukko1[[#This Row],[Alku PVM]] )=6,DAY(Taulukko1[[#This Row],[Alku PVM]] )&gt;19)</f>
        <v>0</v>
      </c>
      <c r="Z965" s="90" t="b">
        <f>AND(MONTH(Taulukko1[[#This Row],[Loppu PVM]] )=6,DAY(Taulukko1[[#This Row],[Loppu PVM]] )&gt;19)</f>
        <v>0</v>
      </c>
      <c r="AA965" s="90" t="b">
        <f>OR(MONTH(Taulukko1[[#This Row],[Alku PVM]] )&lt;=5,AND(MONTH(Taulukko1[[#This Row],[Alku PVM]] )=6,DAY(Taulukko1[[#This Row],[Alku PVM]] )&lt;20))</f>
        <v>1</v>
      </c>
      <c r="AB965" s="90" t="b">
        <f>OR(MONTH(Taulukko1[[#This Row],[Loppu PVM]])&lt;=5,AND(MONTH(Taulukko1[[#This Row],[Loppu PVM]] )=6,DAY(Taulukko1[[#This Row],[Loppu PVM]])&lt;20))</f>
        <v>0</v>
      </c>
      <c r="AC965" s="90" t="b">
        <f>OR(MONTH(Taulukko1[[#This Row],[Alku PVM]] )&lt;=3,AND(MONTH(Taulukko1[[#This Row],[Alku PVM]] )=3))</f>
        <v>0</v>
      </c>
      <c r="AD965" s="90" t="b">
        <f>OR(MONTH(Taulukko1[[#This Row],[Loppu PVM]] )&lt;=3,AND(MONTH(Taulukko1[[#This Row],[Loppu PVM]] )=3))</f>
        <v>0</v>
      </c>
      <c r="AE965" s="90" t="b">
        <f>OR(MONTH(Taulukko1[[#This Row],[Alku PVM]] )&lt;=9,AND(MONTH(Taulukko1[[#This Row],[Alku PVM]] )=9))</f>
        <v>1</v>
      </c>
      <c r="AF965" s="90" t="b">
        <f>OR(MONTH(Taulukko1[[#This Row],[Loppu PVM]])&lt;=9,AND(MONTH(Taulukko1[[#This Row],[Loppu PVM]] )=9))</f>
        <v>1</v>
      </c>
      <c r="AG965" s="90" t="b">
        <f>OR(MONTH(Taulukko1[[#This Row],[Alku PVM]] )&lt;=6,AND(MONTH(Taulukko1[[#This Row],[Alku PVM]] )=6))</f>
        <v>1</v>
      </c>
      <c r="AH965" s="90" t="b">
        <f>OR(MONTH(Taulukko1[[#This Row],[Loppu PVM]])&lt;=6,AND(MONTH(Taulukko1[[#This Row],[Loppu PVM]] )=6))</f>
        <v>0</v>
      </c>
    </row>
    <row r="966" spans="1:34" ht="12.75" customHeight="1">
      <c r="A966" t="s">
        <v>2065</v>
      </c>
      <c r="B966" s="23">
        <v>39934</v>
      </c>
      <c r="C966" t="s">
        <v>2835</v>
      </c>
      <c r="F966" s="4">
        <v>39987</v>
      </c>
      <c r="G966" s="5">
        <v>70</v>
      </c>
      <c r="H966" s="16">
        <v>70</v>
      </c>
      <c r="I966" s="126" t="e">
        <f>INDEX('TOL2008'!B:B,MATCH(A966,'TOL2008'!A:A,0))</f>
        <v>#N/A</v>
      </c>
      <c r="J966" s="126" t="e">
        <f>INDEX(Pääluokka!$H$2:$H$100,MATCH(VALUE(LEFT(Taulukko1[[#This Row],[TOL2008]],2)),Pääluokka!$G$2:$G$100,0))</f>
        <v>#N/A</v>
      </c>
      <c r="K966" s="126" t="e">
        <f>INDEX(Pääluokka!$I$2:$I$100,MATCH(VALUE(LEFT(Taulukko1[[#This Row],[TOL2008]],2)),Pääluokka!$G$2:$G$100,0))</f>
        <v>#N/A</v>
      </c>
      <c r="L966" s="41">
        <f t="shared" si="150"/>
        <v>53</v>
      </c>
      <c r="M966" s="43">
        <f t="shared" si="151"/>
        <v>39934</v>
      </c>
      <c r="N966" s="43">
        <f t="shared" si="152"/>
        <v>39987</v>
      </c>
      <c r="O966" s="43">
        <f t="shared" si="153"/>
        <v>39934</v>
      </c>
      <c r="P966" s="43">
        <f t="shared" si="154"/>
        <v>39965</v>
      </c>
      <c r="Q966" s="41">
        <f t="shared" si="155"/>
        <v>2009</v>
      </c>
      <c r="R966" s="41">
        <f t="shared" si="156"/>
        <v>2009</v>
      </c>
      <c r="S966" s="43" t="str">
        <f>YEAR(Taulukko1[[#This Row],[Alku KK]])&amp;"Q"&amp;ROUNDDOWN((MONTH(Taulukko1[[#This Row],[Alku KK]])-1)/3+1,0)</f>
        <v>2009Q2</v>
      </c>
      <c r="T966" s="43" t="str">
        <f>YEAR(Taulukko1[[#This Row],[Loppu KK]])&amp;"Q"&amp;ROUNDDOWN((MONTH(Taulukko1[[#This Row],[Loppu KK]])-1)/3+1,0)</f>
        <v>2009Q2</v>
      </c>
      <c r="U966" s="66">
        <f>IF(COUNT(Taulukko1[[#This Row],[Neuvottelujen alaiset ]])=1,Taulukko1[[#This Row],[Neuvottelujen alaiset ]],Taulukko1[[#This Row],[Vähennystarve]])</f>
        <v>70</v>
      </c>
      <c r="V966" s="44" t="str">
        <f t="shared" si="157"/>
        <v>NA</v>
      </c>
      <c r="W966" s="44">
        <f t="shared" si="158"/>
        <v>1</v>
      </c>
      <c r="X966" s="44" t="str">
        <f t="shared" si="159"/>
        <v>NA</v>
      </c>
      <c r="Y966" s="90" t="b">
        <f>AND(MONTH(Taulukko1[[#This Row],[Alku PVM]] )=6,DAY(Taulukko1[[#This Row],[Alku PVM]] )&gt;19)</f>
        <v>0</v>
      </c>
      <c r="Z966" s="90" t="b">
        <f>AND(MONTH(Taulukko1[[#This Row],[Loppu PVM]] )=6,DAY(Taulukko1[[#This Row],[Loppu PVM]] )&gt;19)</f>
        <v>1</v>
      </c>
      <c r="AA966" s="90" t="b">
        <f>OR(MONTH(Taulukko1[[#This Row],[Alku PVM]] )&lt;=5,AND(MONTH(Taulukko1[[#This Row],[Alku PVM]] )=6,DAY(Taulukko1[[#This Row],[Alku PVM]] )&lt;20))</f>
        <v>1</v>
      </c>
      <c r="AB966" s="90" t="b">
        <f>OR(MONTH(Taulukko1[[#This Row],[Loppu PVM]])&lt;=5,AND(MONTH(Taulukko1[[#This Row],[Loppu PVM]] )=6,DAY(Taulukko1[[#This Row],[Loppu PVM]])&lt;20))</f>
        <v>0</v>
      </c>
      <c r="AC966" s="90" t="b">
        <f>OR(MONTH(Taulukko1[[#This Row],[Alku PVM]] )&lt;=3,AND(MONTH(Taulukko1[[#This Row],[Alku PVM]] )=3))</f>
        <v>0</v>
      </c>
      <c r="AD966" s="90" t="b">
        <f>OR(MONTH(Taulukko1[[#This Row],[Loppu PVM]] )&lt;=3,AND(MONTH(Taulukko1[[#This Row],[Loppu PVM]] )=3))</f>
        <v>0</v>
      </c>
      <c r="AE966" s="90" t="b">
        <f>OR(MONTH(Taulukko1[[#This Row],[Alku PVM]] )&lt;=9,AND(MONTH(Taulukko1[[#This Row],[Alku PVM]] )=9))</f>
        <v>1</v>
      </c>
      <c r="AF966" s="90" t="b">
        <f>OR(MONTH(Taulukko1[[#This Row],[Loppu PVM]])&lt;=9,AND(MONTH(Taulukko1[[#This Row],[Loppu PVM]] )=9))</f>
        <v>1</v>
      </c>
      <c r="AG966" s="90" t="b">
        <f>OR(MONTH(Taulukko1[[#This Row],[Alku PVM]] )&lt;=6,AND(MONTH(Taulukko1[[#This Row],[Alku PVM]] )=6))</f>
        <v>1</v>
      </c>
      <c r="AH966" s="90" t="b">
        <f>OR(MONTH(Taulukko1[[#This Row],[Loppu PVM]])&lt;=6,AND(MONTH(Taulukko1[[#This Row],[Loppu PVM]] )=6))</f>
        <v>1</v>
      </c>
    </row>
    <row r="967" spans="1:34" ht="12.75" customHeight="1">
      <c r="A967" t="s">
        <v>2819</v>
      </c>
      <c r="B967" s="23">
        <v>39934</v>
      </c>
      <c r="C967" t="s">
        <v>2818</v>
      </c>
      <c r="F967" s="4">
        <v>39994</v>
      </c>
      <c r="G967" s="5">
        <v>0</v>
      </c>
      <c r="H967" s="16">
        <v>75</v>
      </c>
      <c r="I967" s="126" t="e">
        <f>INDEX('TOL2008'!B:B,MATCH(A967,'TOL2008'!A:A,0))</f>
        <v>#N/A</v>
      </c>
      <c r="J967" s="126" t="e">
        <f>INDEX(Pääluokka!$H$2:$H$100,MATCH(VALUE(LEFT(Taulukko1[[#This Row],[TOL2008]],2)),Pääluokka!$G$2:$G$100,0))</f>
        <v>#N/A</v>
      </c>
      <c r="K967" s="126" t="e">
        <f>INDEX(Pääluokka!$I$2:$I$100,MATCH(VALUE(LEFT(Taulukko1[[#This Row],[TOL2008]],2)),Pääluokka!$G$2:$G$100,0))</f>
        <v>#N/A</v>
      </c>
      <c r="L967" s="41">
        <f t="shared" si="150"/>
        <v>60</v>
      </c>
      <c r="M967" s="43">
        <f t="shared" si="151"/>
        <v>39934</v>
      </c>
      <c r="N967" s="43">
        <f t="shared" si="152"/>
        <v>39994</v>
      </c>
      <c r="O967" s="43">
        <f t="shared" si="153"/>
        <v>39934</v>
      </c>
      <c r="P967" s="43">
        <f t="shared" si="154"/>
        <v>39965</v>
      </c>
      <c r="Q967" s="41">
        <f t="shared" si="155"/>
        <v>2009</v>
      </c>
      <c r="R967" s="41">
        <f t="shared" si="156"/>
        <v>2009</v>
      </c>
      <c r="S967" s="43" t="str">
        <f>YEAR(Taulukko1[[#This Row],[Alku KK]])&amp;"Q"&amp;ROUNDDOWN((MONTH(Taulukko1[[#This Row],[Alku KK]])-1)/3+1,0)</f>
        <v>2009Q2</v>
      </c>
      <c r="T967" s="43" t="str">
        <f>YEAR(Taulukko1[[#This Row],[Loppu KK]])&amp;"Q"&amp;ROUNDDOWN((MONTH(Taulukko1[[#This Row],[Loppu KK]])-1)/3+1,0)</f>
        <v>2009Q2</v>
      </c>
      <c r="U967" s="66">
        <f>IF(COUNT(Taulukko1[[#This Row],[Neuvottelujen alaiset ]])=1,Taulukko1[[#This Row],[Neuvottelujen alaiset ]],Taulukko1[[#This Row],[Vähennystarve]])</f>
        <v>75</v>
      </c>
      <c r="V967" s="44" t="str">
        <f t="shared" si="157"/>
        <v>NA</v>
      </c>
      <c r="W967" s="44">
        <f t="shared" si="158"/>
        <v>0</v>
      </c>
      <c r="X967" s="44" t="str">
        <f t="shared" si="159"/>
        <v>NA</v>
      </c>
      <c r="Y967" s="90" t="b">
        <f>AND(MONTH(Taulukko1[[#This Row],[Alku PVM]] )=6,DAY(Taulukko1[[#This Row],[Alku PVM]] )&gt;19)</f>
        <v>0</v>
      </c>
      <c r="Z967" s="90" t="b">
        <f>AND(MONTH(Taulukko1[[#This Row],[Loppu PVM]] )=6,DAY(Taulukko1[[#This Row],[Loppu PVM]] )&gt;19)</f>
        <v>1</v>
      </c>
      <c r="AA967" s="90" t="b">
        <f>OR(MONTH(Taulukko1[[#This Row],[Alku PVM]] )&lt;=5,AND(MONTH(Taulukko1[[#This Row],[Alku PVM]] )=6,DAY(Taulukko1[[#This Row],[Alku PVM]] )&lt;20))</f>
        <v>1</v>
      </c>
      <c r="AB967" s="90" t="b">
        <f>OR(MONTH(Taulukko1[[#This Row],[Loppu PVM]])&lt;=5,AND(MONTH(Taulukko1[[#This Row],[Loppu PVM]] )=6,DAY(Taulukko1[[#This Row],[Loppu PVM]])&lt;20))</f>
        <v>0</v>
      </c>
      <c r="AC967" s="90" t="b">
        <f>OR(MONTH(Taulukko1[[#This Row],[Alku PVM]] )&lt;=3,AND(MONTH(Taulukko1[[#This Row],[Alku PVM]] )=3))</f>
        <v>0</v>
      </c>
      <c r="AD967" s="90" t="b">
        <f>OR(MONTH(Taulukko1[[#This Row],[Loppu PVM]] )&lt;=3,AND(MONTH(Taulukko1[[#This Row],[Loppu PVM]] )=3))</f>
        <v>0</v>
      </c>
      <c r="AE967" s="90" t="b">
        <f>OR(MONTH(Taulukko1[[#This Row],[Alku PVM]] )&lt;=9,AND(MONTH(Taulukko1[[#This Row],[Alku PVM]] )=9))</f>
        <v>1</v>
      </c>
      <c r="AF967" s="90" t="b">
        <f>OR(MONTH(Taulukko1[[#This Row],[Loppu PVM]])&lt;=9,AND(MONTH(Taulukko1[[#This Row],[Loppu PVM]] )=9))</f>
        <v>1</v>
      </c>
      <c r="AG967" s="90" t="b">
        <f>OR(MONTH(Taulukko1[[#This Row],[Alku PVM]] )&lt;=6,AND(MONTH(Taulukko1[[#This Row],[Alku PVM]] )=6))</f>
        <v>1</v>
      </c>
      <c r="AH967" s="90" t="b">
        <f>OR(MONTH(Taulukko1[[#This Row],[Loppu PVM]])&lt;=6,AND(MONTH(Taulukko1[[#This Row],[Loppu PVM]] )=6))</f>
        <v>1</v>
      </c>
    </row>
    <row r="968" spans="1:34" ht="12.75" customHeight="1">
      <c r="A968" t="s">
        <v>2554</v>
      </c>
      <c r="B968" s="23">
        <v>39934</v>
      </c>
      <c r="C968" t="s">
        <v>2555</v>
      </c>
      <c r="F968" s="4">
        <v>39976</v>
      </c>
      <c r="G968" s="5">
        <v>12</v>
      </c>
      <c r="H968" s="22">
        <v>260</v>
      </c>
      <c r="I968" s="126" t="e">
        <f>INDEX('TOL2008'!B:B,MATCH(A968,'TOL2008'!A:A,0))</f>
        <v>#N/A</v>
      </c>
      <c r="J968" s="126" t="e">
        <f>INDEX(Pääluokka!$H$2:$H$100,MATCH(VALUE(LEFT(Taulukko1[[#This Row],[TOL2008]],2)),Pääluokka!$G$2:$G$100,0))</f>
        <v>#N/A</v>
      </c>
      <c r="K968" s="126" t="e">
        <f>INDEX(Pääluokka!$I$2:$I$100,MATCH(VALUE(LEFT(Taulukko1[[#This Row],[TOL2008]],2)),Pääluokka!$G$2:$G$100,0))</f>
        <v>#N/A</v>
      </c>
      <c r="L968" s="41">
        <f t="shared" si="150"/>
        <v>42</v>
      </c>
      <c r="M968" s="43">
        <f t="shared" si="151"/>
        <v>39934</v>
      </c>
      <c r="N968" s="43">
        <f t="shared" si="152"/>
        <v>39976</v>
      </c>
      <c r="O968" s="43">
        <f t="shared" si="153"/>
        <v>39934</v>
      </c>
      <c r="P968" s="43">
        <f t="shared" si="154"/>
        <v>39965</v>
      </c>
      <c r="Q968" s="41">
        <f t="shared" si="155"/>
        <v>2009</v>
      </c>
      <c r="R968" s="41">
        <f t="shared" si="156"/>
        <v>2009</v>
      </c>
      <c r="S968" s="43" t="str">
        <f>YEAR(Taulukko1[[#This Row],[Alku KK]])&amp;"Q"&amp;ROUNDDOWN((MONTH(Taulukko1[[#This Row],[Alku KK]])-1)/3+1,0)</f>
        <v>2009Q2</v>
      </c>
      <c r="T968" s="43" t="str">
        <f>YEAR(Taulukko1[[#This Row],[Loppu KK]])&amp;"Q"&amp;ROUNDDOWN((MONTH(Taulukko1[[#This Row],[Loppu KK]])-1)/3+1,0)</f>
        <v>2009Q2</v>
      </c>
      <c r="U968" s="66">
        <f>IF(COUNT(Taulukko1[[#This Row],[Neuvottelujen alaiset ]])=1,Taulukko1[[#This Row],[Neuvottelujen alaiset ]],Taulukko1[[#This Row],[Vähennystarve]])</f>
        <v>260</v>
      </c>
      <c r="V968" s="44" t="str">
        <f t="shared" si="157"/>
        <v>NA</v>
      </c>
      <c r="W968" s="44">
        <f t="shared" si="158"/>
        <v>4.6153846153846156E-2</v>
      </c>
      <c r="X968" s="44" t="str">
        <f t="shared" si="159"/>
        <v>NA</v>
      </c>
      <c r="Y968" s="90" t="b">
        <f>AND(MONTH(Taulukko1[[#This Row],[Alku PVM]] )=6,DAY(Taulukko1[[#This Row],[Alku PVM]] )&gt;19)</f>
        <v>0</v>
      </c>
      <c r="Z968" s="90" t="b">
        <f>AND(MONTH(Taulukko1[[#This Row],[Loppu PVM]] )=6,DAY(Taulukko1[[#This Row],[Loppu PVM]] )&gt;19)</f>
        <v>0</v>
      </c>
      <c r="AA968" s="90" t="b">
        <f>OR(MONTH(Taulukko1[[#This Row],[Alku PVM]] )&lt;=5,AND(MONTH(Taulukko1[[#This Row],[Alku PVM]] )=6,DAY(Taulukko1[[#This Row],[Alku PVM]] )&lt;20))</f>
        <v>1</v>
      </c>
      <c r="AB968" s="90" t="b">
        <f>OR(MONTH(Taulukko1[[#This Row],[Loppu PVM]])&lt;=5,AND(MONTH(Taulukko1[[#This Row],[Loppu PVM]] )=6,DAY(Taulukko1[[#This Row],[Loppu PVM]])&lt;20))</f>
        <v>1</v>
      </c>
      <c r="AC968" s="90" t="b">
        <f>OR(MONTH(Taulukko1[[#This Row],[Alku PVM]] )&lt;=3,AND(MONTH(Taulukko1[[#This Row],[Alku PVM]] )=3))</f>
        <v>0</v>
      </c>
      <c r="AD968" s="90" t="b">
        <f>OR(MONTH(Taulukko1[[#This Row],[Loppu PVM]] )&lt;=3,AND(MONTH(Taulukko1[[#This Row],[Loppu PVM]] )=3))</f>
        <v>0</v>
      </c>
      <c r="AE968" s="90" t="b">
        <f>OR(MONTH(Taulukko1[[#This Row],[Alku PVM]] )&lt;=9,AND(MONTH(Taulukko1[[#This Row],[Alku PVM]] )=9))</f>
        <v>1</v>
      </c>
      <c r="AF968" s="90" t="b">
        <f>OR(MONTH(Taulukko1[[#This Row],[Loppu PVM]])&lt;=9,AND(MONTH(Taulukko1[[#This Row],[Loppu PVM]] )=9))</f>
        <v>1</v>
      </c>
      <c r="AG968" s="90" t="b">
        <f>OR(MONTH(Taulukko1[[#This Row],[Alku PVM]] )&lt;=6,AND(MONTH(Taulukko1[[#This Row],[Alku PVM]] )=6))</f>
        <v>1</v>
      </c>
      <c r="AH968" s="90" t="b">
        <f>OR(MONTH(Taulukko1[[#This Row],[Loppu PVM]])&lt;=6,AND(MONTH(Taulukko1[[#This Row],[Loppu PVM]] )=6))</f>
        <v>1</v>
      </c>
    </row>
    <row r="969" spans="1:34" ht="12.75" customHeight="1">
      <c r="A969" t="s">
        <v>148</v>
      </c>
      <c r="B969" s="23">
        <v>39934</v>
      </c>
      <c r="C969" t="s">
        <v>2372</v>
      </c>
      <c r="F969" s="4">
        <v>39962</v>
      </c>
      <c r="G969" s="5">
        <v>0</v>
      </c>
      <c r="H969" s="22">
        <v>260</v>
      </c>
      <c r="I969" s="126">
        <f>INDEX('TOL2008'!B:B,MATCH(A969,'TOL2008'!A:A,0))</f>
        <v>17120</v>
      </c>
      <c r="J969" s="126" t="str">
        <f>INDEX(Pääluokka!$H$2:$H$100,MATCH(VALUE(LEFT(Taulukko1[[#This Row],[TOL2008]],2)),Pääluokka!$G$2:$G$100,0))</f>
        <v>Teollisuus</v>
      </c>
      <c r="K969" s="126" t="str">
        <f>INDEX(Pääluokka!$I$2:$I$100,MATCH(VALUE(LEFT(Taulukko1[[#This Row],[TOL2008]],2)),Pääluokka!$G$2:$G$100,0))</f>
        <v>Teollisuus (C-E)</v>
      </c>
      <c r="L969" s="41">
        <f t="shared" si="150"/>
        <v>28</v>
      </c>
      <c r="M969" s="43">
        <f t="shared" si="151"/>
        <v>39934</v>
      </c>
      <c r="N969" s="43">
        <f t="shared" si="152"/>
        <v>39962</v>
      </c>
      <c r="O969" s="43">
        <f t="shared" si="153"/>
        <v>39934</v>
      </c>
      <c r="P969" s="43">
        <f t="shared" si="154"/>
        <v>39934</v>
      </c>
      <c r="Q969" s="41">
        <f t="shared" si="155"/>
        <v>2009</v>
      </c>
      <c r="R969" s="41">
        <f t="shared" si="156"/>
        <v>2009</v>
      </c>
      <c r="S969" s="43" t="str">
        <f>YEAR(Taulukko1[[#This Row],[Alku KK]])&amp;"Q"&amp;ROUNDDOWN((MONTH(Taulukko1[[#This Row],[Alku KK]])-1)/3+1,0)</f>
        <v>2009Q2</v>
      </c>
      <c r="T969" s="43" t="str">
        <f>YEAR(Taulukko1[[#This Row],[Loppu KK]])&amp;"Q"&amp;ROUNDDOWN((MONTH(Taulukko1[[#This Row],[Loppu KK]])-1)/3+1,0)</f>
        <v>2009Q2</v>
      </c>
      <c r="U969" s="66">
        <f>IF(COUNT(Taulukko1[[#This Row],[Neuvottelujen alaiset ]])=1,Taulukko1[[#This Row],[Neuvottelujen alaiset ]],Taulukko1[[#This Row],[Vähennystarve]])</f>
        <v>260</v>
      </c>
      <c r="V969" s="44" t="str">
        <f t="shared" si="157"/>
        <v>NA</v>
      </c>
      <c r="W969" s="44">
        <f t="shared" si="158"/>
        <v>0</v>
      </c>
      <c r="X969" s="44" t="str">
        <f t="shared" si="159"/>
        <v>NA</v>
      </c>
      <c r="Y969" s="90" t="b">
        <f>AND(MONTH(Taulukko1[[#This Row],[Alku PVM]] )=6,DAY(Taulukko1[[#This Row],[Alku PVM]] )&gt;19)</f>
        <v>0</v>
      </c>
      <c r="Z969" s="90" t="b">
        <f>AND(MONTH(Taulukko1[[#This Row],[Loppu PVM]] )=6,DAY(Taulukko1[[#This Row],[Loppu PVM]] )&gt;19)</f>
        <v>0</v>
      </c>
      <c r="AA969" s="90" t="b">
        <f>OR(MONTH(Taulukko1[[#This Row],[Alku PVM]] )&lt;=5,AND(MONTH(Taulukko1[[#This Row],[Alku PVM]] )=6,DAY(Taulukko1[[#This Row],[Alku PVM]] )&lt;20))</f>
        <v>1</v>
      </c>
      <c r="AB969" s="90" t="b">
        <f>OR(MONTH(Taulukko1[[#This Row],[Loppu PVM]])&lt;=5,AND(MONTH(Taulukko1[[#This Row],[Loppu PVM]] )=6,DAY(Taulukko1[[#This Row],[Loppu PVM]])&lt;20))</f>
        <v>1</v>
      </c>
      <c r="AC969" s="90" t="b">
        <f>OR(MONTH(Taulukko1[[#This Row],[Alku PVM]] )&lt;=3,AND(MONTH(Taulukko1[[#This Row],[Alku PVM]] )=3))</f>
        <v>0</v>
      </c>
      <c r="AD969" s="90" t="b">
        <f>OR(MONTH(Taulukko1[[#This Row],[Loppu PVM]] )&lt;=3,AND(MONTH(Taulukko1[[#This Row],[Loppu PVM]] )=3))</f>
        <v>0</v>
      </c>
      <c r="AE969" s="90" t="b">
        <f>OR(MONTH(Taulukko1[[#This Row],[Alku PVM]] )&lt;=9,AND(MONTH(Taulukko1[[#This Row],[Alku PVM]] )=9))</f>
        <v>1</v>
      </c>
      <c r="AF969" s="90" t="b">
        <f>OR(MONTH(Taulukko1[[#This Row],[Loppu PVM]])&lt;=9,AND(MONTH(Taulukko1[[#This Row],[Loppu PVM]] )=9))</f>
        <v>1</v>
      </c>
      <c r="AG969" s="90" t="b">
        <f>OR(MONTH(Taulukko1[[#This Row],[Alku PVM]] )&lt;=6,AND(MONTH(Taulukko1[[#This Row],[Alku PVM]] )=6))</f>
        <v>1</v>
      </c>
      <c r="AH969" s="90" t="b">
        <f>OR(MONTH(Taulukko1[[#This Row],[Loppu PVM]])&lt;=6,AND(MONTH(Taulukko1[[#This Row],[Loppu PVM]] )=6))</f>
        <v>1</v>
      </c>
    </row>
    <row r="970" spans="1:34" ht="12.75" customHeight="1">
      <c r="A970" t="s">
        <v>2300</v>
      </c>
      <c r="B970" s="23">
        <v>39934</v>
      </c>
      <c r="C970" t="s">
        <v>1185</v>
      </c>
      <c r="F970" s="4">
        <v>39995</v>
      </c>
      <c r="G970" s="5">
        <v>67</v>
      </c>
      <c r="H970" s="16">
        <v>67</v>
      </c>
      <c r="I970" s="126" t="e">
        <f>INDEX('TOL2008'!B:B,MATCH(A970,'TOL2008'!A:A,0))</f>
        <v>#N/A</v>
      </c>
      <c r="J970" s="126" t="e">
        <f>INDEX(Pääluokka!$H$2:$H$100,MATCH(VALUE(LEFT(Taulukko1[[#This Row],[TOL2008]],2)),Pääluokka!$G$2:$G$100,0))</f>
        <v>#N/A</v>
      </c>
      <c r="K970" s="126" t="e">
        <f>INDEX(Pääluokka!$I$2:$I$100,MATCH(VALUE(LEFT(Taulukko1[[#This Row],[TOL2008]],2)),Pääluokka!$G$2:$G$100,0))</f>
        <v>#N/A</v>
      </c>
      <c r="L970" s="41">
        <f t="shared" si="150"/>
        <v>61</v>
      </c>
      <c r="M970" s="43">
        <f t="shared" si="151"/>
        <v>39934</v>
      </c>
      <c r="N970" s="43">
        <f t="shared" si="152"/>
        <v>39995</v>
      </c>
      <c r="O970" s="43">
        <f t="shared" si="153"/>
        <v>39934</v>
      </c>
      <c r="P970" s="43">
        <f t="shared" si="154"/>
        <v>39995</v>
      </c>
      <c r="Q970" s="41">
        <f t="shared" si="155"/>
        <v>2009</v>
      </c>
      <c r="R970" s="41">
        <f t="shared" si="156"/>
        <v>2009</v>
      </c>
      <c r="S970" s="43" t="str">
        <f>YEAR(Taulukko1[[#This Row],[Alku KK]])&amp;"Q"&amp;ROUNDDOWN((MONTH(Taulukko1[[#This Row],[Alku KK]])-1)/3+1,0)</f>
        <v>2009Q2</v>
      </c>
      <c r="T970" s="43" t="str">
        <f>YEAR(Taulukko1[[#This Row],[Loppu KK]])&amp;"Q"&amp;ROUNDDOWN((MONTH(Taulukko1[[#This Row],[Loppu KK]])-1)/3+1,0)</f>
        <v>2009Q3</v>
      </c>
      <c r="U970" s="66">
        <f>IF(COUNT(Taulukko1[[#This Row],[Neuvottelujen alaiset ]])=1,Taulukko1[[#This Row],[Neuvottelujen alaiset ]],Taulukko1[[#This Row],[Vähennystarve]])</f>
        <v>67</v>
      </c>
      <c r="V970" s="44" t="str">
        <f t="shared" si="157"/>
        <v>NA</v>
      </c>
      <c r="W970" s="44">
        <f t="shared" si="158"/>
        <v>1</v>
      </c>
      <c r="X970" s="44" t="str">
        <f t="shared" si="159"/>
        <v>NA</v>
      </c>
      <c r="Y970" s="90" t="b">
        <f>AND(MONTH(Taulukko1[[#This Row],[Alku PVM]] )=6,DAY(Taulukko1[[#This Row],[Alku PVM]] )&gt;19)</f>
        <v>0</v>
      </c>
      <c r="Z970" s="90" t="b">
        <f>AND(MONTH(Taulukko1[[#This Row],[Loppu PVM]] )=6,DAY(Taulukko1[[#This Row],[Loppu PVM]] )&gt;19)</f>
        <v>0</v>
      </c>
      <c r="AA970" s="90" t="b">
        <f>OR(MONTH(Taulukko1[[#This Row],[Alku PVM]] )&lt;=5,AND(MONTH(Taulukko1[[#This Row],[Alku PVM]] )=6,DAY(Taulukko1[[#This Row],[Alku PVM]] )&lt;20))</f>
        <v>1</v>
      </c>
      <c r="AB970" s="90" t="b">
        <f>OR(MONTH(Taulukko1[[#This Row],[Loppu PVM]])&lt;=5,AND(MONTH(Taulukko1[[#This Row],[Loppu PVM]] )=6,DAY(Taulukko1[[#This Row],[Loppu PVM]])&lt;20))</f>
        <v>0</v>
      </c>
      <c r="AC970" s="90" t="b">
        <f>OR(MONTH(Taulukko1[[#This Row],[Alku PVM]] )&lt;=3,AND(MONTH(Taulukko1[[#This Row],[Alku PVM]] )=3))</f>
        <v>0</v>
      </c>
      <c r="AD970" s="90" t="b">
        <f>OR(MONTH(Taulukko1[[#This Row],[Loppu PVM]] )&lt;=3,AND(MONTH(Taulukko1[[#This Row],[Loppu PVM]] )=3))</f>
        <v>0</v>
      </c>
      <c r="AE970" s="90" t="b">
        <f>OR(MONTH(Taulukko1[[#This Row],[Alku PVM]] )&lt;=9,AND(MONTH(Taulukko1[[#This Row],[Alku PVM]] )=9))</f>
        <v>1</v>
      </c>
      <c r="AF970" s="90" t="b">
        <f>OR(MONTH(Taulukko1[[#This Row],[Loppu PVM]])&lt;=9,AND(MONTH(Taulukko1[[#This Row],[Loppu PVM]] )=9))</f>
        <v>1</v>
      </c>
      <c r="AG970" s="90" t="b">
        <f>OR(MONTH(Taulukko1[[#This Row],[Alku PVM]] )&lt;=6,AND(MONTH(Taulukko1[[#This Row],[Alku PVM]] )=6))</f>
        <v>1</v>
      </c>
      <c r="AH970" s="90" t="b">
        <f>OR(MONTH(Taulukko1[[#This Row],[Loppu PVM]])&lt;=6,AND(MONTH(Taulukko1[[#This Row],[Loppu PVM]] )=6))</f>
        <v>0</v>
      </c>
    </row>
    <row r="971" spans="1:34" ht="12.75" customHeight="1">
      <c r="A971" t="s">
        <v>2230</v>
      </c>
      <c r="B971" s="23">
        <v>39934</v>
      </c>
      <c r="C971" t="s">
        <v>2229</v>
      </c>
      <c r="F971" s="4">
        <v>39973</v>
      </c>
      <c r="G971" s="5">
        <v>16</v>
      </c>
      <c r="H971" s="22">
        <v>175</v>
      </c>
      <c r="I971" s="126" t="e">
        <f>INDEX('TOL2008'!B:B,MATCH(A971,'TOL2008'!A:A,0))</f>
        <v>#N/A</v>
      </c>
      <c r="J971" s="126" t="e">
        <f>INDEX(Pääluokka!$H$2:$H$100,MATCH(VALUE(LEFT(Taulukko1[[#This Row],[TOL2008]],2)),Pääluokka!$G$2:$G$100,0))</f>
        <v>#N/A</v>
      </c>
      <c r="K971" s="126" t="e">
        <f>INDEX(Pääluokka!$I$2:$I$100,MATCH(VALUE(LEFT(Taulukko1[[#This Row],[TOL2008]],2)),Pääluokka!$G$2:$G$100,0))</f>
        <v>#N/A</v>
      </c>
      <c r="L971" s="41">
        <f t="shared" si="150"/>
        <v>39</v>
      </c>
      <c r="M971" s="43">
        <f t="shared" si="151"/>
        <v>39934</v>
      </c>
      <c r="N971" s="43">
        <f t="shared" si="152"/>
        <v>39973</v>
      </c>
      <c r="O971" s="43">
        <f t="shared" si="153"/>
        <v>39934</v>
      </c>
      <c r="P971" s="43">
        <f t="shared" si="154"/>
        <v>39965</v>
      </c>
      <c r="Q971" s="41">
        <f t="shared" si="155"/>
        <v>2009</v>
      </c>
      <c r="R971" s="41">
        <f t="shared" si="156"/>
        <v>2009</v>
      </c>
      <c r="S971" s="43" t="str">
        <f>YEAR(Taulukko1[[#This Row],[Alku KK]])&amp;"Q"&amp;ROUNDDOWN((MONTH(Taulukko1[[#This Row],[Alku KK]])-1)/3+1,0)</f>
        <v>2009Q2</v>
      </c>
      <c r="T971" s="43" t="str">
        <f>YEAR(Taulukko1[[#This Row],[Loppu KK]])&amp;"Q"&amp;ROUNDDOWN((MONTH(Taulukko1[[#This Row],[Loppu KK]])-1)/3+1,0)</f>
        <v>2009Q2</v>
      </c>
      <c r="U971" s="66">
        <f>IF(COUNT(Taulukko1[[#This Row],[Neuvottelujen alaiset ]])=1,Taulukko1[[#This Row],[Neuvottelujen alaiset ]],Taulukko1[[#This Row],[Vähennystarve]])</f>
        <v>175</v>
      </c>
      <c r="V971" s="44" t="str">
        <f t="shared" si="157"/>
        <v>NA</v>
      </c>
      <c r="W971" s="44">
        <f t="shared" si="158"/>
        <v>9.1428571428571428E-2</v>
      </c>
      <c r="X971" s="44" t="str">
        <f t="shared" si="159"/>
        <v>NA</v>
      </c>
      <c r="Y971" s="90" t="b">
        <f>AND(MONTH(Taulukko1[[#This Row],[Alku PVM]] )=6,DAY(Taulukko1[[#This Row],[Alku PVM]] )&gt;19)</f>
        <v>0</v>
      </c>
      <c r="Z971" s="90" t="b">
        <f>AND(MONTH(Taulukko1[[#This Row],[Loppu PVM]] )=6,DAY(Taulukko1[[#This Row],[Loppu PVM]] )&gt;19)</f>
        <v>0</v>
      </c>
      <c r="AA971" s="90" t="b">
        <f>OR(MONTH(Taulukko1[[#This Row],[Alku PVM]] )&lt;=5,AND(MONTH(Taulukko1[[#This Row],[Alku PVM]] )=6,DAY(Taulukko1[[#This Row],[Alku PVM]] )&lt;20))</f>
        <v>1</v>
      </c>
      <c r="AB971" s="90" t="b">
        <f>OR(MONTH(Taulukko1[[#This Row],[Loppu PVM]])&lt;=5,AND(MONTH(Taulukko1[[#This Row],[Loppu PVM]] )=6,DAY(Taulukko1[[#This Row],[Loppu PVM]])&lt;20))</f>
        <v>1</v>
      </c>
      <c r="AC971" s="90" t="b">
        <f>OR(MONTH(Taulukko1[[#This Row],[Alku PVM]] )&lt;=3,AND(MONTH(Taulukko1[[#This Row],[Alku PVM]] )=3))</f>
        <v>0</v>
      </c>
      <c r="AD971" s="90" t="b">
        <f>OR(MONTH(Taulukko1[[#This Row],[Loppu PVM]] )&lt;=3,AND(MONTH(Taulukko1[[#This Row],[Loppu PVM]] )=3))</f>
        <v>0</v>
      </c>
      <c r="AE971" s="90" t="b">
        <f>OR(MONTH(Taulukko1[[#This Row],[Alku PVM]] )&lt;=9,AND(MONTH(Taulukko1[[#This Row],[Alku PVM]] )=9))</f>
        <v>1</v>
      </c>
      <c r="AF971" s="90" t="b">
        <f>OR(MONTH(Taulukko1[[#This Row],[Loppu PVM]])&lt;=9,AND(MONTH(Taulukko1[[#This Row],[Loppu PVM]] )=9))</f>
        <v>1</v>
      </c>
      <c r="AG971" s="90" t="b">
        <f>OR(MONTH(Taulukko1[[#This Row],[Alku PVM]] )&lt;=6,AND(MONTH(Taulukko1[[#This Row],[Alku PVM]] )=6))</f>
        <v>1</v>
      </c>
      <c r="AH971" s="90" t="b">
        <f>OR(MONTH(Taulukko1[[#This Row],[Loppu PVM]])&lt;=6,AND(MONTH(Taulukko1[[#This Row],[Loppu PVM]] )=6))</f>
        <v>1</v>
      </c>
    </row>
    <row r="972" spans="1:34" ht="12.75" customHeight="1">
      <c r="A972" t="s">
        <v>2905</v>
      </c>
      <c r="B972" s="23">
        <v>39936</v>
      </c>
      <c r="C972" t="s">
        <v>2906</v>
      </c>
      <c r="E972" s="62">
        <v>7</v>
      </c>
      <c r="F972" s="4">
        <v>39953</v>
      </c>
      <c r="G972" s="5">
        <v>5</v>
      </c>
      <c r="H972" s="16">
        <v>7</v>
      </c>
      <c r="I972" s="126" t="e">
        <f>INDEX('TOL2008'!B:B,MATCH(A972,'TOL2008'!A:A,0))</f>
        <v>#N/A</v>
      </c>
      <c r="J972" s="126" t="e">
        <f>INDEX(Pääluokka!$H$2:$H$100,MATCH(VALUE(LEFT(Taulukko1[[#This Row],[TOL2008]],2)),Pääluokka!$G$2:$G$100,0))</f>
        <v>#N/A</v>
      </c>
      <c r="K972" s="126" t="e">
        <f>INDEX(Pääluokka!$I$2:$I$100,MATCH(VALUE(LEFT(Taulukko1[[#This Row],[TOL2008]],2)),Pääluokka!$G$2:$G$100,0))</f>
        <v>#N/A</v>
      </c>
      <c r="L972" s="41">
        <f t="shared" si="150"/>
        <v>17</v>
      </c>
      <c r="M972" s="43">
        <f t="shared" si="151"/>
        <v>39936</v>
      </c>
      <c r="N972" s="43">
        <f t="shared" si="152"/>
        <v>39953</v>
      </c>
      <c r="O972" s="43">
        <f t="shared" si="153"/>
        <v>39934</v>
      </c>
      <c r="P972" s="43">
        <f t="shared" si="154"/>
        <v>39934</v>
      </c>
      <c r="Q972" s="41">
        <f t="shared" si="155"/>
        <v>2009</v>
      </c>
      <c r="R972" s="41">
        <f t="shared" si="156"/>
        <v>2009</v>
      </c>
      <c r="S972" s="43" t="str">
        <f>YEAR(Taulukko1[[#This Row],[Alku KK]])&amp;"Q"&amp;ROUNDDOWN((MONTH(Taulukko1[[#This Row],[Alku KK]])-1)/3+1,0)</f>
        <v>2009Q2</v>
      </c>
      <c r="T972" s="43" t="str">
        <f>YEAR(Taulukko1[[#This Row],[Loppu KK]])&amp;"Q"&amp;ROUNDDOWN((MONTH(Taulukko1[[#This Row],[Loppu KK]])-1)/3+1,0)</f>
        <v>2009Q2</v>
      </c>
      <c r="U972" s="66">
        <f>IF(COUNT(Taulukko1[[#This Row],[Neuvottelujen alaiset ]])=1,Taulukko1[[#This Row],[Neuvottelujen alaiset ]],Taulukko1[[#This Row],[Vähennystarve]])</f>
        <v>7</v>
      </c>
      <c r="V972" s="44">
        <f t="shared" si="157"/>
        <v>1</v>
      </c>
      <c r="W972" s="44">
        <f t="shared" si="158"/>
        <v>0.7142857142857143</v>
      </c>
      <c r="X972" s="44">
        <f t="shared" si="159"/>
        <v>0.7142857142857143</v>
      </c>
      <c r="Y972" s="90" t="b">
        <f>AND(MONTH(Taulukko1[[#This Row],[Alku PVM]] )=6,DAY(Taulukko1[[#This Row],[Alku PVM]] )&gt;19)</f>
        <v>0</v>
      </c>
      <c r="Z972" s="90" t="b">
        <f>AND(MONTH(Taulukko1[[#This Row],[Loppu PVM]] )=6,DAY(Taulukko1[[#This Row],[Loppu PVM]] )&gt;19)</f>
        <v>0</v>
      </c>
      <c r="AA972" s="90" t="b">
        <f>OR(MONTH(Taulukko1[[#This Row],[Alku PVM]] )&lt;=5,AND(MONTH(Taulukko1[[#This Row],[Alku PVM]] )=6,DAY(Taulukko1[[#This Row],[Alku PVM]] )&lt;20))</f>
        <v>1</v>
      </c>
      <c r="AB972" s="90" t="b">
        <f>OR(MONTH(Taulukko1[[#This Row],[Loppu PVM]])&lt;=5,AND(MONTH(Taulukko1[[#This Row],[Loppu PVM]] )=6,DAY(Taulukko1[[#This Row],[Loppu PVM]])&lt;20))</f>
        <v>1</v>
      </c>
      <c r="AC972" s="90" t="b">
        <f>OR(MONTH(Taulukko1[[#This Row],[Alku PVM]] )&lt;=3,AND(MONTH(Taulukko1[[#This Row],[Alku PVM]] )=3))</f>
        <v>0</v>
      </c>
      <c r="AD972" s="90" t="b">
        <f>OR(MONTH(Taulukko1[[#This Row],[Loppu PVM]] )&lt;=3,AND(MONTH(Taulukko1[[#This Row],[Loppu PVM]] )=3))</f>
        <v>0</v>
      </c>
      <c r="AE972" s="90" t="b">
        <f>OR(MONTH(Taulukko1[[#This Row],[Alku PVM]] )&lt;=9,AND(MONTH(Taulukko1[[#This Row],[Alku PVM]] )=9))</f>
        <v>1</v>
      </c>
      <c r="AF972" s="90" t="b">
        <f>OR(MONTH(Taulukko1[[#This Row],[Loppu PVM]])&lt;=9,AND(MONTH(Taulukko1[[#This Row],[Loppu PVM]] )=9))</f>
        <v>1</v>
      </c>
      <c r="AG972" s="90" t="b">
        <f>OR(MONTH(Taulukko1[[#This Row],[Alku PVM]] )&lt;=6,AND(MONTH(Taulukko1[[#This Row],[Alku PVM]] )=6))</f>
        <v>1</v>
      </c>
      <c r="AH972" s="90" t="b">
        <f>OR(MONTH(Taulukko1[[#This Row],[Loppu PVM]])&lt;=6,AND(MONTH(Taulukko1[[#This Row],[Loppu PVM]] )=6))</f>
        <v>1</v>
      </c>
    </row>
    <row r="973" spans="1:34" ht="12.75" customHeight="1">
      <c r="A973" t="s">
        <v>1202</v>
      </c>
      <c r="B973" s="23">
        <v>39937</v>
      </c>
      <c r="C973" t="s">
        <v>2928</v>
      </c>
      <c r="E973" s="62">
        <v>60</v>
      </c>
      <c r="F973" s="4">
        <v>39981</v>
      </c>
      <c r="G973" s="5">
        <v>8</v>
      </c>
      <c r="H973" s="22">
        <v>125</v>
      </c>
      <c r="I973" s="126">
        <f>INDEX('TOL2008'!B:B,MATCH(A973,'TOL2008'!A:A,0))</f>
        <v>35140</v>
      </c>
      <c r="J973" s="126" t="str">
        <f>INDEX(Pääluokka!$H$2:$H$100,MATCH(VALUE(LEFT(Taulukko1[[#This Row],[TOL2008]],2)),Pääluokka!$G$2:$G$100,0))</f>
        <v>Sähkö-, kaasu- ja lämpöhuolto, jäähdytysliiketoiminta</v>
      </c>
      <c r="K973" s="126" t="str">
        <f>INDEX(Pääluokka!$I$2:$I$100,MATCH(VALUE(LEFT(Taulukko1[[#This Row],[TOL2008]],2)),Pääluokka!$G$2:$G$100,0))</f>
        <v>Teollisuus (C-E)</v>
      </c>
      <c r="L973" s="41">
        <f t="shared" si="150"/>
        <v>44</v>
      </c>
      <c r="M973" s="43">
        <f t="shared" si="151"/>
        <v>39937</v>
      </c>
      <c r="N973" s="43">
        <f t="shared" si="152"/>
        <v>39981</v>
      </c>
      <c r="O973" s="43">
        <f t="shared" si="153"/>
        <v>39934</v>
      </c>
      <c r="P973" s="43">
        <f t="shared" si="154"/>
        <v>39965</v>
      </c>
      <c r="Q973" s="41">
        <f t="shared" si="155"/>
        <v>2009</v>
      </c>
      <c r="R973" s="41">
        <f t="shared" si="156"/>
        <v>2009</v>
      </c>
      <c r="S973" s="43" t="str">
        <f>YEAR(Taulukko1[[#This Row],[Alku KK]])&amp;"Q"&amp;ROUNDDOWN((MONTH(Taulukko1[[#This Row],[Alku KK]])-1)/3+1,0)</f>
        <v>2009Q2</v>
      </c>
      <c r="T973" s="43" t="str">
        <f>YEAR(Taulukko1[[#This Row],[Loppu KK]])&amp;"Q"&amp;ROUNDDOWN((MONTH(Taulukko1[[#This Row],[Loppu KK]])-1)/3+1,0)</f>
        <v>2009Q2</v>
      </c>
      <c r="U973" s="66">
        <f>IF(COUNT(Taulukko1[[#This Row],[Neuvottelujen alaiset ]])=1,Taulukko1[[#This Row],[Neuvottelujen alaiset ]],Taulukko1[[#This Row],[Vähennystarve]])</f>
        <v>125</v>
      </c>
      <c r="V973" s="44">
        <f t="shared" si="157"/>
        <v>0.48</v>
      </c>
      <c r="W973" s="44">
        <f t="shared" si="158"/>
        <v>6.4000000000000001E-2</v>
      </c>
      <c r="X973" s="44">
        <f t="shared" si="159"/>
        <v>0.13333333333333333</v>
      </c>
      <c r="Y973" s="90" t="b">
        <f>AND(MONTH(Taulukko1[[#This Row],[Alku PVM]] )=6,DAY(Taulukko1[[#This Row],[Alku PVM]] )&gt;19)</f>
        <v>0</v>
      </c>
      <c r="Z973" s="90" t="b">
        <f>AND(MONTH(Taulukko1[[#This Row],[Loppu PVM]] )=6,DAY(Taulukko1[[#This Row],[Loppu PVM]] )&gt;19)</f>
        <v>0</v>
      </c>
      <c r="AA973" s="90" t="b">
        <f>OR(MONTH(Taulukko1[[#This Row],[Alku PVM]] )&lt;=5,AND(MONTH(Taulukko1[[#This Row],[Alku PVM]] )=6,DAY(Taulukko1[[#This Row],[Alku PVM]] )&lt;20))</f>
        <v>1</v>
      </c>
      <c r="AB973" s="90" t="b">
        <f>OR(MONTH(Taulukko1[[#This Row],[Loppu PVM]])&lt;=5,AND(MONTH(Taulukko1[[#This Row],[Loppu PVM]] )=6,DAY(Taulukko1[[#This Row],[Loppu PVM]])&lt;20))</f>
        <v>1</v>
      </c>
      <c r="AC973" s="90" t="b">
        <f>OR(MONTH(Taulukko1[[#This Row],[Alku PVM]] )&lt;=3,AND(MONTH(Taulukko1[[#This Row],[Alku PVM]] )=3))</f>
        <v>0</v>
      </c>
      <c r="AD973" s="90" t="b">
        <f>OR(MONTH(Taulukko1[[#This Row],[Loppu PVM]] )&lt;=3,AND(MONTH(Taulukko1[[#This Row],[Loppu PVM]] )=3))</f>
        <v>0</v>
      </c>
      <c r="AE973" s="90" t="b">
        <f>OR(MONTH(Taulukko1[[#This Row],[Alku PVM]] )&lt;=9,AND(MONTH(Taulukko1[[#This Row],[Alku PVM]] )=9))</f>
        <v>1</v>
      </c>
      <c r="AF973" s="90" t="b">
        <f>OR(MONTH(Taulukko1[[#This Row],[Loppu PVM]])&lt;=9,AND(MONTH(Taulukko1[[#This Row],[Loppu PVM]] )=9))</f>
        <v>1</v>
      </c>
      <c r="AG973" s="90" t="b">
        <f>OR(MONTH(Taulukko1[[#This Row],[Alku PVM]] )&lt;=6,AND(MONTH(Taulukko1[[#This Row],[Alku PVM]] )=6))</f>
        <v>1</v>
      </c>
      <c r="AH973" s="90" t="b">
        <f>OR(MONTH(Taulukko1[[#This Row],[Loppu PVM]])&lt;=6,AND(MONTH(Taulukko1[[#This Row],[Loppu PVM]] )=6))</f>
        <v>1</v>
      </c>
    </row>
    <row r="974" spans="1:34" ht="12.75" customHeight="1">
      <c r="A974" t="s">
        <v>1970</v>
      </c>
      <c r="B974" s="23">
        <v>39937</v>
      </c>
      <c r="C974" t="s">
        <v>2606</v>
      </c>
      <c r="F974" s="4">
        <v>40050</v>
      </c>
      <c r="G974" s="5">
        <v>39</v>
      </c>
      <c r="H974" s="16">
        <v>55</v>
      </c>
      <c r="I974" s="126" t="e">
        <f>INDEX('TOL2008'!B:B,MATCH(A974,'TOL2008'!A:A,0))</f>
        <v>#N/A</v>
      </c>
      <c r="J974" s="126" t="e">
        <f>INDEX(Pääluokka!$H$2:$H$100,MATCH(VALUE(LEFT(Taulukko1[[#This Row],[TOL2008]],2)),Pääluokka!$G$2:$G$100,0))</f>
        <v>#N/A</v>
      </c>
      <c r="K974" s="126" t="e">
        <f>INDEX(Pääluokka!$I$2:$I$100,MATCH(VALUE(LEFT(Taulukko1[[#This Row],[TOL2008]],2)),Pääluokka!$G$2:$G$100,0))</f>
        <v>#N/A</v>
      </c>
      <c r="L974" s="41">
        <f t="shared" si="150"/>
        <v>113</v>
      </c>
      <c r="M974" s="43">
        <f t="shared" si="151"/>
        <v>39937</v>
      </c>
      <c r="N974" s="43">
        <f t="shared" si="152"/>
        <v>40050</v>
      </c>
      <c r="O974" s="43">
        <f t="shared" si="153"/>
        <v>39934</v>
      </c>
      <c r="P974" s="43">
        <f t="shared" si="154"/>
        <v>40026</v>
      </c>
      <c r="Q974" s="41">
        <f t="shared" si="155"/>
        <v>2009</v>
      </c>
      <c r="R974" s="41">
        <f t="shared" si="156"/>
        <v>2009</v>
      </c>
      <c r="S974" s="43" t="str">
        <f>YEAR(Taulukko1[[#This Row],[Alku KK]])&amp;"Q"&amp;ROUNDDOWN((MONTH(Taulukko1[[#This Row],[Alku KK]])-1)/3+1,0)</f>
        <v>2009Q2</v>
      </c>
      <c r="T974" s="43" t="str">
        <f>YEAR(Taulukko1[[#This Row],[Loppu KK]])&amp;"Q"&amp;ROUNDDOWN((MONTH(Taulukko1[[#This Row],[Loppu KK]])-1)/3+1,0)</f>
        <v>2009Q3</v>
      </c>
      <c r="U974" s="66">
        <f>IF(COUNT(Taulukko1[[#This Row],[Neuvottelujen alaiset ]])=1,Taulukko1[[#This Row],[Neuvottelujen alaiset ]],Taulukko1[[#This Row],[Vähennystarve]])</f>
        <v>55</v>
      </c>
      <c r="V974" s="44" t="str">
        <f t="shared" si="157"/>
        <v>NA</v>
      </c>
      <c r="W974" s="44">
        <f t="shared" si="158"/>
        <v>0.70909090909090911</v>
      </c>
      <c r="X974" s="44" t="str">
        <f t="shared" si="159"/>
        <v>NA</v>
      </c>
      <c r="Y974" s="90" t="b">
        <f>AND(MONTH(Taulukko1[[#This Row],[Alku PVM]] )=6,DAY(Taulukko1[[#This Row],[Alku PVM]] )&gt;19)</f>
        <v>0</v>
      </c>
      <c r="Z974" s="90" t="b">
        <f>AND(MONTH(Taulukko1[[#This Row],[Loppu PVM]] )=6,DAY(Taulukko1[[#This Row],[Loppu PVM]] )&gt;19)</f>
        <v>0</v>
      </c>
      <c r="AA974" s="90" t="b">
        <f>OR(MONTH(Taulukko1[[#This Row],[Alku PVM]] )&lt;=5,AND(MONTH(Taulukko1[[#This Row],[Alku PVM]] )=6,DAY(Taulukko1[[#This Row],[Alku PVM]] )&lt;20))</f>
        <v>1</v>
      </c>
      <c r="AB974" s="90" t="b">
        <f>OR(MONTH(Taulukko1[[#This Row],[Loppu PVM]])&lt;=5,AND(MONTH(Taulukko1[[#This Row],[Loppu PVM]] )=6,DAY(Taulukko1[[#This Row],[Loppu PVM]])&lt;20))</f>
        <v>0</v>
      </c>
      <c r="AC974" s="90" t="b">
        <f>OR(MONTH(Taulukko1[[#This Row],[Alku PVM]] )&lt;=3,AND(MONTH(Taulukko1[[#This Row],[Alku PVM]] )=3))</f>
        <v>0</v>
      </c>
      <c r="AD974" s="90" t="b">
        <f>OR(MONTH(Taulukko1[[#This Row],[Loppu PVM]] )&lt;=3,AND(MONTH(Taulukko1[[#This Row],[Loppu PVM]] )=3))</f>
        <v>0</v>
      </c>
      <c r="AE974" s="90" t="b">
        <f>OR(MONTH(Taulukko1[[#This Row],[Alku PVM]] )&lt;=9,AND(MONTH(Taulukko1[[#This Row],[Alku PVM]] )=9))</f>
        <v>1</v>
      </c>
      <c r="AF974" s="90" t="b">
        <f>OR(MONTH(Taulukko1[[#This Row],[Loppu PVM]])&lt;=9,AND(MONTH(Taulukko1[[#This Row],[Loppu PVM]] )=9))</f>
        <v>1</v>
      </c>
      <c r="AG974" s="90" t="b">
        <f>OR(MONTH(Taulukko1[[#This Row],[Alku PVM]] )&lt;=6,AND(MONTH(Taulukko1[[#This Row],[Alku PVM]] )=6))</f>
        <v>1</v>
      </c>
      <c r="AH974" s="90" t="b">
        <f>OR(MONTH(Taulukko1[[#This Row],[Loppu PVM]])&lt;=6,AND(MONTH(Taulukko1[[#This Row],[Loppu PVM]] )=6))</f>
        <v>0</v>
      </c>
    </row>
    <row r="975" spans="1:34" ht="12.75" customHeight="1">
      <c r="A975" t="s">
        <v>2600</v>
      </c>
      <c r="B975" s="23">
        <v>39937</v>
      </c>
      <c r="C975" t="s">
        <v>2599</v>
      </c>
      <c r="E975" s="62">
        <v>106</v>
      </c>
      <c r="F975" s="4">
        <v>40022</v>
      </c>
      <c r="G975" s="5">
        <v>106</v>
      </c>
      <c r="H975" s="22">
        <v>106</v>
      </c>
      <c r="I975" s="126" t="e">
        <f>INDEX('TOL2008'!B:B,MATCH(A975,'TOL2008'!A:A,0))</f>
        <v>#N/A</v>
      </c>
      <c r="J975" s="126" t="e">
        <f>INDEX(Pääluokka!$H$2:$H$100,MATCH(VALUE(LEFT(Taulukko1[[#This Row],[TOL2008]],2)),Pääluokka!$G$2:$G$100,0))</f>
        <v>#N/A</v>
      </c>
      <c r="K975" s="126" t="e">
        <f>INDEX(Pääluokka!$I$2:$I$100,MATCH(VALUE(LEFT(Taulukko1[[#This Row],[TOL2008]],2)),Pääluokka!$G$2:$G$100,0))</f>
        <v>#N/A</v>
      </c>
      <c r="L975" s="41">
        <f t="shared" si="150"/>
        <v>85</v>
      </c>
      <c r="M975" s="43">
        <f t="shared" si="151"/>
        <v>39937</v>
      </c>
      <c r="N975" s="43">
        <f t="shared" si="152"/>
        <v>40022</v>
      </c>
      <c r="O975" s="43">
        <f t="shared" si="153"/>
        <v>39934</v>
      </c>
      <c r="P975" s="43">
        <f t="shared" si="154"/>
        <v>39995</v>
      </c>
      <c r="Q975" s="41">
        <f t="shared" si="155"/>
        <v>2009</v>
      </c>
      <c r="R975" s="41">
        <f t="shared" si="156"/>
        <v>2009</v>
      </c>
      <c r="S975" s="43" t="str">
        <f>YEAR(Taulukko1[[#This Row],[Alku KK]])&amp;"Q"&amp;ROUNDDOWN((MONTH(Taulukko1[[#This Row],[Alku KK]])-1)/3+1,0)</f>
        <v>2009Q2</v>
      </c>
      <c r="T975" s="43" t="str">
        <f>YEAR(Taulukko1[[#This Row],[Loppu KK]])&amp;"Q"&amp;ROUNDDOWN((MONTH(Taulukko1[[#This Row],[Loppu KK]])-1)/3+1,0)</f>
        <v>2009Q3</v>
      </c>
      <c r="U975" s="66">
        <f>IF(COUNT(Taulukko1[[#This Row],[Neuvottelujen alaiset ]])=1,Taulukko1[[#This Row],[Neuvottelujen alaiset ]],Taulukko1[[#This Row],[Vähennystarve]])</f>
        <v>106</v>
      </c>
      <c r="V975" s="44">
        <f t="shared" si="157"/>
        <v>1</v>
      </c>
      <c r="W975" s="44">
        <f t="shared" si="158"/>
        <v>1</v>
      </c>
      <c r="X975" s="44">
        <f t="shared" si="159"/>
        <v>1</v>
      </c>
      <c r="Y975" s="90" t="b">
        <f>AND(MONTH(Taulukko1[[#This Row],[Alku PVM]] )=6,DAY(Taulukko1[[#This Row],[Alku PVM]] )&gt;19)</f>
        <v>0</v>
      </c>
      <c r="Z975" s="90" t="b">
        <f>AND(MONTH(Taulukko1[[#This Row],[Loppu PVM]] )=6,DAY(Taulukko1[[#This Row],[Loppu PVM]] )&gt;19)</f>
        <v>0</v>
      </c>
      <c r="AA975" s="90" t="b">
        <f>OR(MONTH(Taulukko1[[#This Row],[Alku PVM]] )&lt;=5,AND(MONTH(Taulukko1[[#This Row],[Alku PVM]] )=6,DAY(Taulukko1[[#This Row],[Alku PVM]] )&lt;20))</f>
        <v>1</v>
      </c>
      <c r="AB975" s="90" t="b">
        <f>OR(MONTH(Taulukko1[[#This Row],[Loppu PVM]])&lt;=5,AND(MONTH(Taulukko1[[#This Row],[Loppu PVM]] )=6,DAY(Taulukko1[[#This Row],[Loppu PVM]])&lt;20))</f>
        <v>0</v>
      </c>
      <c r="AC975" s="90" t="b">
        <f>OR(MONTH(Taulukko1[[#This Row],[Alku PVM]] )&lt;=3,AND(MONTH(Taulukko1[[#This Row],[Alku PVM]] )=3))</f>
        <v>0</v>
      </c>
      <c r="AD975" s="90" t="b">
        <f>OR(MONTH(Taulukko1[[#This Row],[Loppu PVM]] )&lt;=3,AND(MONTH(Taulukko1[[#This Row],[Loppu PVM]] )=3))</f>
        <v>0</v>
      </c>
      <c r="AE975" s="90" t="b">
        <f>OR(MONTH(Taulukko1[[#This Row],[Alku PVM]] )&lt;=9,AND(MONTH(Taulukko1[[#This Row],[Alku PVM]] )=9))</f>
        <v>1</v>
      </c>
      <c r="AF975" s="90" t="b">
        <f>OR(MONTH(Taulukko1[[#This Row],[Loppu PVM]])&lt;=9,AND(MONTH(Taulukko1[[#This Row],[Loppu PVM]] )=9))</f>
        <v>1</v>
      </c>
      <c r="AG975" s="90" t="b">
        <f>OR(MONTH(Taulukko1[[#This Row],[Alku PVM]] )&lt;=6,AND(MONTH(Taulukko1[[#This Row],[Alku PVM]] )=6))</f>
        <v>1</v>
      </c>
      <c r="AH975" s="90" t="b">
        <f>OR(MONTH(Taulukko1[[#This Row],[Loppu PVM]])&lt;=6,AND(MONTH(Taulukko1[[#This Row],[Loppu PVM]] )=6))</f>
        <v>0</v>
      </c>
    </row>
    <row r="976" spans="1:34" ht="12.75" customHeight="1">
      <c r="A976" t="s">
        <v>2379</v>
      </c>
      <c r="B976" s="23">
        <v>39937</v>
      </c>
      <c r="C976" t="s">
        <v>2378</v>
      </c>
      <c r="E976" s="62">
        <v>9</v>
      </c>
      <c r="F976" s="4">
        <v>39951</v>
      </c>
      <c r="G976" s="5">
        <v>6</v>
      </c>
      <c r="H976" s="22">
        <v>100</v>
      </c>
      <c r="I976" s="126" t="e">
        <f>INDEX('TOL2008'!B:B,MATCH(A976,'TOL2008'!A:A,0))</f>
        <v>#N/A</v>
      </c>
      <c r="J976" s="126" t="e">
        <f>INDEX(Pääluokka!$H$2:$H$100,MATCH(VALUE(LEFT(Taulukko1[[#This Row],[TOL2008]],2)),Pääluokka!$G$2:$G$100,0))</f>
        <v>#N/A</v>
      </c>
      <c r="K976" s="126" t="e">
        <f>INDEX(Pääluokka!$I$2:$I$100,MATCH(VALUE(LEFT(Taulukko1[[#This Row],[TOL2008]],2)),Pääluokka!$G$2:$G$100,0))</f>
        <v>#N/A</v>
      </c>
      <c r="L976" s="41">
        <f t="shared" si="150"/>
        <v>14</v>
      </c>
      <c r="M976" s="43">
        <f t="shared" si="151"/>
        <v>39937</v>
      </c>
      <c r="N976" s="43">
        <f t="shared" si="152"/>
        <v>39951</v>
      </c>
      <c r="O976" s="43">
        <f t="shared" si="153"/>
        <v>39934</v>
      </c>
      <c r="P976" s="43">
        <f t="shared" si="154"/>
        <v>39934</v>
      </c>
      <c r="Q976" s="41">
        <f t="shared" si="155"/>
        <v>2009</v>
      </c>
      <c r="R976" s="41">
        <f t="shared" si="156"/>
        <v>2009</v>
      </c>
      <c r="S976" s="43" t="str">
        <f>YEAR(Taulukko1[[#This Row],[Alku KK]])&amp;"Q"&amp;ROUNDDOWN((MONTH(Taulukko1[[#This Row],[Alku KK]])-1)/3+1,0)</f>
        <v>2009Q2</v>
      </c>
      <c r="T976" s="43" t="str">
        <f>YEAR(Taulukko1[[#This Row],[Loppu KK]])&amp;"Q"&amp;ROUNDDOWN((MONTH(Taulukko1[[#This Row],[Loppu KK]])-1)/3+1,0)</f>
        <v>2009Q2</v>
      </c>
      <c r="U976" s="66">
        <f>IF(COUNT(Taulukko1[[#This Row],[Neuvottelujen alaiset ]])=1,Taulukko1[[#This Row],[Neuvottelujen alaiset ]],Taulukko1[[#This Row],[Vähennystarve]])</f>
        <v>100</v>
      </c>
      <c r="V976" s="44">
        <f t="shared" si="157"/>
        <v>0.09</v>
      </c>
      <c r="W976" s="44">
        <f t="shared" si="158"/>
        <v>0.06</v>
      </c>
      <c r="X976" s="44">
        <f t="shared" si="159"/>
        <v>0.66666666666666663</v>
      </c>
      <c r="Y976" s="90" t="b">
        <f>AND(MONTH(Taulukko1[[#This Row],[Alku PVM]] )=6,DAY(Taulukko1[[#This Row],[Alku PVM]] )&gt;19)</f>
        <v>0</v>
      </c>
      <c r="Z976" s="90" t="b">
        <f>AND(MONTH(Taulukko1[[#This Row],[Loppu PVM]] )=6,DAY(Taulukko1[[#This Row],[Loppu PVM]] )&gt;19)</f>
        <v>0</v>
      </c>
      <c r="AA976" s="90" t="b">
        <f>OR(MONTH(Taulukko1[[#This Row],[Alku PVM]] )&lt;=5,AND(MONTH(Taulukko1[[#This Row],[Alku PVM]] )=6,DAY(Taulukko1[[#This Row],[Alku PVM]] )&lt;20))</f>
        <v>1</v>
      </c>
      <c r="AB976" s="90" t="b">
        <f>OR(MONTH(Taulukko1[[#This Row],[Loppu PVM]])&lt;=5,AND(MONTH(Taulukko1[[#This Row],[Loppu PVM]] )=6,DAY(Taulukko1[[#This Row],[Loppu PVM]])&lt;20))</f>
        <v>1</v>
      </c>
      <c r="AC976" s="90" t="b">
        <f>OR(MONTH(Taulukko1[[#This Row],[Alku PVM]] )&lt;=3,AND(MONTH(Taulukko1[[#This Row],[Alku PVM]] )=3))</f>
        <v>0</v>
      </c>
      <c r="AD976" s="90" t="b">
        <f>OR(MONTH(Taulukko1[[#This Row],[Loppu PVM]] )&lt;=3,AND(MONTH(Taulukko1[[#This Row],[Loppu PVM]] )=3))</f>
        <v>0</v>
      </c>
      <c r="AE976" s="90" t="b">
        <f>OR(MONTH(Taulukko1[[#This Row],[Alku PVM]] )&lt;=9,AND(MONTH(Taulukko1[[#This Row],[Alku PVM]] )=9))</f>
        <v>1</v>
      </c>
      <c r="AF976" s="90" t="b">
        <f>OR(MONTH(Taulukko1[[#This Row],[Loppu PVM]])&lt;=9,AND(MONTH(Taulukko1[[#This Row],[Loppu PVM]] )=9))</f>
        <v>1</v>
      </c>
      <c r="AG976" s="90" t="b">
        <f>OR(MONTH(Taulukko1[[#This Row],[Alku PVM]] )&lt;=6,AND(MONTH(Taulukko1[[#This Row],[Alku PVM]] )=6))</f>
        <v>1</v>
      </c>
      <c r="AH976" s="90" t="b">
        <f>OR(MONTH(Taulukko1[[#This Row],[Loppu PVM]])&lt;=6,AND(MONTH(Taulukko1[[#This Row],[Loppu PVM]] )=6))</f>
        <v>1</v>
      </c>
    </row>
    <row r="977" spans="1:34" ht="12.75" customHeight="1">
      <c r="A977" t="s">
        <v>2997</v>
      </c>
      <c r="B977" s="23">
        <v>39938</v>
      </c>
      <c r="C977" t="s">
        <v>2996</v>
      </c>
      <c r="F977" s="4">
        <v>39946</v>
      </c>
      <c r="G977" s="5">
        <v>0</v>
      </c>
      <c r="H977" s="22">
        <v>78</v>
      </c>
      <c r="I977" s="126">
        <f>INDEX('TOL2008'!B:B,MATCH(A3887,'TOL2008'!A:A,0))</f>
        <v>63110</v>
      </c>
      <c r="J977" s="126" t="str">
        <f>INDEX(Pääluokka!$H$2:$H$100,MATCH(VALUE(LEFT(Taulukko1[[#This Row],[TOL2008]],2)),Pääluokka!$G$2:$G$100,0))</f>
        <v>Informaatio ja viestintä</v>
      </c>
      <c r="K977" s="126" t="str">
        <f>INDEX(Pääluokka!$I$2:$I$100,MATCH(VALUE(LEFT(Taulukko1[[#This Row],[TOL2008]],2)),Pääluokka!$G$2:$G$100,0))</f>
        <v>Palvelualat (G-N, R, S)</v>
      </c>
      <c r="L977" s="41">
        <f t="shared" si="150"/>
        <v>8</v>
      </c>
      <c r="M977" s="43">
        <f t="shared" si="151"/>
        <v>39938</v>
      </c>
      <c r="N977" s="43">
        <f t="shared" si="152"/>
        <v>39946</v>
      </c>
      <c r="O977" s="43">
        <f t="shared" si="153"/>
        <v>39934</v>
      </c>
      <c r="P977" s="43">
        <f t="shared" si="154"/>
        <v>39934</v>
      </c>
      <c r="Q977" s="41">
        <f t="shared" si="155"/>
        <v>2009</v>
      </c>
      <c r="R977" s="41">
        <f t="shared" si="156"/>
        <v>2009</v>
      </c>
      <c r="S977" s="43" t="str">
        <f>YEAR(Taulukko1[[#This Row],[Alku KK]])&amp;"Q"&amp;ROUNDDOWN((MONTH(Taulukko1[[#This Row],[Alku KK]])-1)/3+1,0)</f>
        <v>2009Q2</v>
      </c>
      <c r="T977" s="43" t="str">
        <f>YEAR(Taulukko1[[#This Row],[Loppu KK]])&amp;"Q"&amp;ROUNDDOWN((MONTH(Taulukko1[[#This Row],[Loppu KK]])-1)/3+1,0)</f>
        <v>2009Q2</v>
      </c>
      <c r="U977" s="66">
        <f>IF(COUNT(Taulukko1[[#This Row],[Neuvottelujen alaiset ]])=1,Taulukko1[[#This Row],[Neuvottelujen alaiset ]],Taulukko1[[#This Row],[Vähennystarve]])</f>
        <v>78</v>
      </c>
      <c r="V977" s="44" t="str">
        <f t="shared" si="157"/>
        <v>NA</v>
      </c>
      <c r="W977" s="44">
        <f t="shared" si="158"/>
        <v>0</v>
      </c>
      <c r="X977" s="44" t="str">
        <f t="shared" si="159"/>
        <v>NA</v>
      </c>
      <c r="Y977" s="90" t="b">
        <f>AND(MONTH(Taulukko1[[#This Row],[Alku PVM]] )=6,DAY(Taulukko1[[#This Row],[Alku PVM]] )&gt;19)</f>
        <v>0</v>
      </c>
      <c r="Z977" s="90" t="b">
        <f>AND(MONTH(Taulukko1[[#This Row],[Loppu PVM]] )=6,DAY(Taulukko1[[#This Row],[Loppu PVM]] )&gt;19)</f>
        <v>0</v>
      </c>
      <c r="AA977" s="90" t="b">
        <f>OR(MONTH(Taulukko1[[#This Row],[Alku PVM]] )&lt;=5,AND(MONTH(Taulukko1[[#This Row],[Alku PVM]] )=6,DAY(Taulukko1[[#This Row],[Alku PVM]] )&lt;20))</f>
        <v>1</v>
      </c>
      <c r="AB977" s="90" t="b">
        <f>OR(MONTH(Taulukko1[[#This Row],[Loppu PVM]])&lt;=5,AND(MONTH(Taulukko1[[#This Row],[Loppu PVM]] )=6,DAY(Taulukko1[[#This Row],[Loppu PVM]])&lt;20))</f>
        <v>1</v>
      </c>
      <c r="AC977" s="90" t="b">
        <f>OR(MONTH(Taulukko1[[#This Row],[Alku PVM]] )&lt;=3,AND(MONTH(Taulukko1[[#This Row],[Alku PVM]] )=3))</f>
        <v>0</v>
      </c>
      <c r="AD977" s="90" t="b">
        <f>OR(MONTH(Taulukko1[[#This Row],[Loppu PVM]] )&lt;=3,AND(MONTH(Taulukko1[[#This Row],[Loppu PVM]] )=3))</f>
        <v>0</v>
      </c>
      <c r="AE977" s="90" t="b">
        <f>OR(MONTH(Taulukko1[[#This Row],[Alku PVM]] )&lt;=9,AND(MONTH(Taulukko1[[#This Row],[Alku PVM]] )=9))</f>
        <v>1</v>
      </c>
      <c r="AF977" s="90" t="b">
        <f>OR(MONTH(Taulukko1[[#This Row],[Loppu PVM]])&lt;=9,AND(MONTH(Taulukko1[[#This Row],[Loppu PVM]] )=9))</f>
        <v>1</v>
      </c>
      <c r="AG977" s="90" t="b">
        <f>OR(MONTH(Taulukko1[[#This Row],[Alku PVM]] )&lt;=6,AND(MONTH(Taulukko1[[#This Row],[Alku PVM]] )=6))</f>
        <v>1</v>
      </c>
      <c r="AH977" s="90" t="b">
        <f>OR(MONTH(Taulukko1[[#This Row],[Loppu PVM]])&lt;=6,AND(MONTH(Taulukko1[[#This Row],[Loppu PVM]] )=6))</f>
        <v>1</v>
      </c>
    </row>
    <row r="978" spans="1:34" ht="12.75" customHeight="1">
      <c r="A978" t="s">
        <v>2977</v>
      </c>
      <c r="B978" s="23">
        <v>39938</v>
      </c>
      <c r="C978" t="s">
        <v>2976</v>
      </c>
      <c r="E978" s="62">
        <v>90</v>
      </c>
      <c r="F978" s="4">
        <v>39966</v>
      </c>
      <c r="G978" s="5">
        <v>90</v>
      </c>
      <c r="H978" s="22">
        <v>90</v>
      </c>
      <c r="I978" s="126" t="e">
        <f>INDEX('TOL2008'!B:B,MATCH(A978,'TOL2008'!A:A,0))</f>
        <v>#N/A</v>
      </c>
      <c r="J978" s="126" t="e">
        <f>INDEX(Pääluokka!$H$2:$H$100,MATCH(VALUE(LEFT(Taulukko1[[#This Row],[TOL2008]],2)),Pääluokka!$G$2:$G$100,0))</f>
        <v>#N/A</v>
      </c>
      <c r="K978" s="126" t="e">
        <f>INDEX(Pääluokka!$I$2:$I$100,MATCH(VALUE(LEFT(Taulukko1[[#This Row],[TOL2008]],2)),Pääluokka!$G$2:$G$100,0))</f>
        <v>#N/A</v>
      </c>
      <c r="L978" s="41">
        <f t="shared" si="150"/>
        <v>28</v>
      </c>
      <c r="M978" s="43">
        <f t="shared" si="151"/>
        <v>39938</v>
      </c>
      <c r="N978" s="43">
        <f t="shared" si="152"/>
        <v>39966</v>
      </c>
      <c r="O978" s="43">
        <f t="shared" si="153"/>
        <v>39934</v>
      </c>
      <c r="P978" s="43">
        <f t="shared" si="154"/>
        <v>39965</v>
      </c>
      <c r="Q978" s="41">
        <f t="shared" si="155"/>
        <v>2009</v>
      </c>
      <c r="R978" s="41">
        <f t="shared" si="156"/>
        <v>2009</v>
      </c>
      <c r="S978" s="43" t="str">
        <f>YEAR(Taulukko1[[#This Row],[Alku KK]])&amp;"Q"&amp;ROUNDDOWN((MONTH(Taulukko1[[#This Row],[Alku KK]])-1)/3+1,0)</f>
        <v>2009Q2</v>
      </c>
      <c r="T978" s="43" t="str">
        <f>YEAR(Taulukko1[[#This Row],[Loppu KK]])&amp;"Q"&amp;ROUNDDOWN((MONTH(Taulukko1[[#This Row],[Loppu KK]])-1)/3+1,0)</f>
        <v>2009Q2</v>
      </c>
      <c r="U978" s="66">
        <f>IF(COUNT(Taulukko1[[#This Row],[Neuvottelujen alaiset ]])=1,Taulukko1[[#This Row],[Neuvottelujen alaiset ]],Taulukko1[[#This Row],[Vähennystarve]])</f>
        <v>90</v>
      </c>
      <c r="V978" s="44">
        <f t="shared" si="157"/>
        <v>1</v>
      </c>
      <c r="W978" s="44">
        <f t="shared" si="158"/>
        <v>1</v>
      </c>
      <c r="X978" s="44">
        <f t="shared" si="159"/>
        <v>1</v>
      </c>
      <c r="Y978" s="90" t="b">
        <f>AND(MONTH(Taulukko1[[#This Row],[Alku PVM]] )=6,DAY(Taulukko1[[#This Row],[Alku PVM]] )&gt;19)</f>
        <v>0</v>
      </c>
      <c r="Z978" s="90" t="b">
        <f>AND(MONTH(Taulukko1[[#This Row],[Loppu PVM]] )=6,DAY(Taulukko1[[#This Row],[Loppu PVM]] )&gt;19)</f>
        <v>0</v>
      </c>
      <c r="AA978" s="90" t="b">
        <f>OR(MONTH(Taulukko1[[#This Row],[Alku PVM]] )&lt;=5,AND(MONTH(Taulukko1[[#This Row],[Alku PVM]] )=6,DAY(Taulukko1[[#This Row],[Alku PVM]] )&lt;20))</f>
        <v>1</v>
      </c>
      <c r="AB978" s="90" t="b">
        <f>OR(MONTH(Taulukko1[[#This Row],[Loppu PVM]])&lt;=5,AND(MONTH(Taulukko1[[#This Row],[Loppu PVM]] )=6,DAY(Taulukko1[[#This Row],[Loppu PVM]])&lt;20))</f>
        <v>1</v>
      </c>
      <c r="AC978" s="90" t="b">
        <f>OR(MONTH(Taulukko1[[#This Row],[Alku PVM]] )&lt;=3,AND(MONTH(Taulukko1[[#This Row],[Alku PVM]] )=3))</f>
        <v>0</v>
      </c>
      <c r="AD978" s="90" t="b">
        <f>OR(MONTH(Taulukko1[[#This Row],[Loppu PVM]] )&lt;=3,AND(MONTH(Taulukko1[[#This Row],[Loppu PVM]] )=3))</f>
        <v>0</v>
      </c>
      <c r="AE978" s="90" t="b">
        <f>OR(MONTH(Taulukko1[[#This Row],[Alku PVM]] )&lt;=9,AND(MONTH(Taulukko1[[#This Row],[Alku PVM]] )=9))</f>
        <v>1</v>
      </c>
      <c r="AF978" s="90" t="b">
        <f>OR(MONTH(Taulukko1[[#This Row],[Loppu PVM]])&lt;=9,AND(MONTH(Taulukko1[[#This Row],[Loppu PVM]] )=9))</f>
        <v>1</v>
      </c>
      <c r="AG978" s="90" t="b">
        <f>OR(MONTH(Taulukko1[[#This Row],[Alku PVM]] )&lt;=6,AND(MONTH(Taulukko1[[#This Row],[Alku PVM]] )=6))</f>
        <v>1</v>
      </c>
      <c r="AH978" s="90" t="b">
        <f>OR(MONTH(Taulukko1[[#This Row],[Loppu PVM]])&lt;=6,AND(MONTH(Taulukko1[[#This Row],[Loppu PVM]] )=6))</f>
        <v>1</v>
      </c>
    </row>
    <row r="979" spans="1:34" ht="12.75" customHeight="1">
      <c r="A979" s="21" t="s">
        <v>662</v>
      </c>
      <c r="B979" s="23">
        <v>39939</v>
      </c>
      <c r="C979" s="21" t="s">
        <v>3113</v>
      </c>
      <c r="D979" s="24"/>
      <c r="E979" s="62">
        <v>80</v>
      </c>
      <c r="F979" s="23">
        <v>39994</v>
      </c>
      <c r="G979" s="24">
        <v>14</v>
      </c>
      <c r="H979" s="17">
        <v>650</v>
      </c>
      <c r="I979" s="126">
        <f>INDEX('TOL2008'!B:B,MATCH(A979,'TOL2008'!A:A,0))</f>
        <v>11010</v>
      </c>
      <c r="J979" s="126" t="str">
        <f>INDEX(Pääluokka!$H$2:$H$100,MATCH(VALUE(LEFT(Taulukko1[[#This Row],[TOL2008]],2)),Pääluokka!$G$2:$G$100,0))</f>
        <v>Teollisuus</v>
      </c>
      <c r="K979" s="126" t="str">
        <f>INDEX(Pääluokka!$I$2:$I$100,MATCH(VALUE(LEFT(Taulukko1[[#This Row],[TOL2008]],2)),Pääluokka!$G$2:$G$100,0))</f>
        <v>Teollisuus (C-E)</v>
      </c>
      <c r="L979" s="41">
        <f t="shared" si="150"/>
        <v>55</v>
      </c>
      <c r="M979" s="43">
        <f t="shared" si="151"/>
        <v>39939</v>
      </c>
      <c r="N979" s="43">
        <f t="shared" si="152"/>
        <v>39994</v>
      </c>
      <c r="O979" s="43">
        <f t="shared" si="153"/>
        <v>39934</v>
      </c>
      <c r="P979" s="43">
        <f t="shared" si="154"/>
        <v>39965</v>
      </c>
      <c r="Q979" s="41">
        <f t="shared" si="155"/>
        <v>2009</v>
      </c>
      <c r="R979" s="41">
        <f t="shared" si="156"/>
        <v>2009</v>
      </c>
      <c r="S979" s="43" t="str">
        <f>YEAR(Taulukko1[[#This Row],[Alku KK]])&amp;"Q"&amp;ROUNDDOWN((MONTH(Taulukko1[[#This Row],[Alku KK]])-1)/3+1,0)</f>
        <v>2009Q2</v>
      </c>
      <c r="T979" s="43" t="str">
        <f>YEAR(Taulukko1[[#This Row],[Loppu KK]])&amp;"Q"&amp;ROUNDDOWN((MONTH(Taulukko1[[#This Row],[Loppu KK]])-1)/3+1,0)</f>
        <v>2009Q2</v>
      </c>
      <c r="U979" s="66">
        <f>IF(COUNT(Taulukko1[[#This Row],[Neuvottelujen alaiset ]])=1,Taulukko1[[#This Row],[Neuvottelujen alaiset ]],Taulukko1[[#This Row],[Vähennystarve]])</f>
        <v>650</v>
      </c>
      <c r="V979" s="44">
        <f t="shared" si="157"/>
        <v>0.12307692307692308</v>
      </c>
      <c r="W979" s="44">
        <f t="shared" si="158"/>
        <v>2.1538461538461538E-2</v>
      </c>
      <c r="X979" s="44">
        <f t="shared" si="159"/>
        <v>0.17499999999999999</v>
      </c>
      <c r="Y979" s="90" t="b">
        <f>AND(MONTH(Taulukko1[[#This Row],[Alku PVM]] )=6,DAY(Taulukko1[[#This Row],[Alku PVM]] )&gt;19)</f>
        <v>0</v>
      </c>
      <c r="Z979" s="90" t="b">
        <f>AND(MONTH(Taulukko1[[#This Row],[Loppu PVM]] )=6,DAY(Taulukko1[[#This Row],[Loppu PVM]] )&gt;19)</f>
        <v>1</v>
      </c>
      <c r="AA979" s="90" t="b">
        <f>OR(MONTH(Taulukko1[[#This Row],[Alku PVM]] )&lt;=5,AND(MONTH(Taulukko1[[#This Row],[Alku PVM]] )=6,DAY(Taulukko1[[#This Row],[Alku PVM]] )&lt;20))</f>
        <v>1</v>
      </c>
      <c r="AB979" s="90" t="b">
        <f>OR(MONTH(Taulukko1[[#This Row],[Loppu PVM]])&lt;=5,AND(MONTH(Taulukko1[[#This Row],[Loppu PVM]] )=6,DAY(Taulukko1[[#This Row],[Loppu PVM]])&lt;20))</f>
        <v>0</v>
      </c>
      <c r="AC979" s="90" t="b">
        <f>OR(MONTH(Taulukko1[[#This Row],[Alku PVM]] )&lt;=3,AND(MONTH(Taulukko1[[#This Row],[Alku PVM]] )=3))</f>
        <v>0</v>
      </c>
      <c r="AD979" s="90" t="b">
        <f>OR(MONTH(Taulukko1[[#This Row],[Loppu PVM]] )&lt;=3,AND(MONTH(Taulukko1[[#This Row],[Loppu PVM]] )=3))</f>
        <v>0</v>
      </c>
      <c r="AE979" s="90" t="b">
        <f>OR(MONTH(Taulukko1[[#This Row],[Alku PVM]] )&lt;=9,AND(MONTH(Taulukko1[[#This Row],[Alku PVM]] )=9))</f>
        <v>1</v>
      </c>
      <c r="AF979" s="90" t="b">
        <f>OR(MONTH(Taulukko1[[#This Row],[Loppu PVM]])&lt;=9,AND(MONTH(Taulukko1[[#This Row],[Loppu PVM]] )=9))</f>
        <v>1</v>
      </c>
      <c r="AG979" s="90" t="b">
        <f>OR(MONTH(Taulukko1[[#This Row],[Alku PVM]] )&lt;=6,AND(MONTH(Taulukko1[[#This Row],[Alku PVM]] )=6))</f>
        <v>1</v>
      </c>
      <c r="AH979" s="90" t="b">
        <f>OR(MONTH(Taulukko1[[#This Row],[Loppu PVM]])&lt;=6,AND(MONTH(Taulukko1[[#This Row],[Loppu PVM]] )=6))</f>
        <v>1</v>
      </c>
    </row>
    <row r="980" spans="1:34" ht="12.75" customHeight="1">
      <c r="A980" s="21" t="s">
        <v>2987</v>
      </c>
      <c r="B980" s="23">
        <v>39939</v>
      </c>
      <c r="C980" s="21" t="s">
        <v>2986</v>
      </c>
      <c r="D980" s="24"/>
      <c r="E980" s="62">
        <v>60</v>
      </c>
      <c r="F980" s="23"/>
      <c r="G980" s="24"/>
      <c r="H980" s="16">
        <v>60</v>
      </c>
      <c r="I980" s="126" t="e">
        <f>INDEX('TOL2008'!B:B,MATCH(A980,'TOL2008'!A:A,0))</f>
        <v>#N/A</v>
      </c>
      <c r="J980" s="126" t="e">
        <f>INDEX(Pääluokka!$H$2:$H$100,MATCH(VALUE(LEFT(Taulukko1[[#This Row],[TOL2008]],2)),Pääluokka!$G$2:$G$100,0))</f>
        <v>#N/A</v>
      </c>
      <c r="K980" s="126" t="e">
        <f>INDEX(Pääluokka!$I$2:$I$100,MATCH(VALUE(LEFT(Taulukko1[[#This Row],[TOL2008]],2)),Pääluokka!$G$2:$G$100,0))</f>
        <v>#N/A</v>
      </c>
      <c r="L980" s="41" t="str">
        <f t="shared" si="150"/>
        <v>NA</v>
      </c>
      <c r="M980" s="43">
        <f t="shared" si="151"/>
        <v>39939</v>
      </c>
      <c r="N980" s="43">
        <f t="shared" si="152"/>
        <v>39990</v>
      </c>
      <c r="O980" s="43">
        <f t="shared" si="153"/>
        <v>39934</v>
      </c>
      <c r="P980" s="43">
        <f t="shared" si="154"/>
        <v>39965</v>
      </c>
      <c r="Q980" s="41">
        <f t="shared" si="155"/>
        <v>2009</v>
      </c>
      <c r="R980" s="41">
        <f t="shared" si="156"/>
        <v>2009</v>
      </c>
      <c r="S980" s="43" t="str">
        <f>YEAR(Taulukko1[[#This Row],[Alku KK]])&amp;"Q"&amp;ROUNDDOWN((MONTH(Taulukko1[[#This Row],[Alku KK]])-1)/3+1,0)</f>
        <v>2009Q2</v>
      </c>
      <c r="T980" s="43" t="str">
        <f>YEAR(Taulukko1[[#This Row],[Loppu KK]])&amp;"Q"&amp;ROUNDDOWN((MONTH(Taulukko1[[#This Row],[Loppu KK]])-1)/3+1,0)</f>
        <v>2009Q2</v>
      </c>
      <c r="U980" s="66">
        <f>IF(COUNT(Taulukko1[[#This Row],[Neuvottelujen alaiset ]])=1,Taulukko1[[#This Row],[Neuvottelujen alaiset ]],Taulukko1[[#This Row],[Vähennystarve]])</f>
        <v>60</v>
      </c>
      <c r="V980" s="44">
        <f t="shared" si="157"/>
        <v>1</v>
      </c>
      <c r="W980" s="44" t="str">
        <f t="shared" si="158"/>
        <v>NA</v>
      </c>
      <c r="X980" s="44" t="str">
        <f t="shared" si="159"/>
        <v>NA</v>
      </c>
      <c r="Y980" s="90" t="b">
        <f>AND(MONTH(Taulukko1[[#This Row],[Alku PVM]] )=6,DAY(Taulukko1[[#This Row],[Alku PVM]] )&gt;19)</f>
        <v>0</v>
      </c>
      <c r="Z980" s="90" t="b">
        <f>AND(MONTH(Taulukko1[[#This Row],[Loppu PVM]] )=6,DAY(Taulukko1[[#This Row],[Loppu PVM]] )&gt;19)</f>
        <v>1</v>
      </c>
      <c r="AA980" s="90" t="b">
        <f>OR(MONTH(Taulukko1[[#This Row],[Alku PVM]] )&lt;=5,AND(MONTH(Taulukko1[[#This Row],[Alku PVM]] )=6,DAY(Taulukko1[[#This Row],[Alku PVM]] )&lt;20))</f>
        <v>1</v>
      </c>
      <c r="AB980" s="90" t="b">
        <f>OR(MONTH(Taulukko1[[#This Row],[Loppu PVM]])&lt;=5,AND(MONTH(Taulukko1[[#This Row],[Loppu PVM]] )=6,DAY(Taulukko1[[#This Row],[Loppu PVM]])&lt;20))</f>
        <v>0</v>
      </c>
      <c r="AC980" s="90" t="b">
        <f>OR(MONTH(Taulukko1[[#This Row],[Alku PVM]] )&lt;=3,AND(MONTH(Taulukko1[[#This Row],[Alku PVM]] )=3))</f>
        <v>0</v>
      </c>
      <c r="AD980" s="90" t="b">
        <f>OR(MONTH(Taulukko1[[#This Row],[Loppu PVM]] )&lt;=3,AND(MONTH(Taulukko1[[#This Row],[Loppu PVM]] )=3))</f>
        <v>0</v>
      </c>
      <c r="AE980" s="90" t="b">
        <f>OR(MONTH(Taulukko1[[#This Row],[Alku PVM]] )&lt;=9,AND(MONTH(Taulukko1[[#This Row],[Alku PVM]] )=9))</f>
        <v>1</v>
      </c>
      <c r="AF980" s="90" t="b">
        <f>OR(MONTH(Taulukko1[[#This Row],[Loppu PVM]])&lt;=9,AND(MONTH(Taulukko1[[#This Row],[Loppu PVM]] )=9))</f>
        <v>1</v>
      </c>
      <c r="AG980" s="90" t="b">
        <f>OR(MONTH(Taulukko1[[#This Row],[Alku PVM]] )&lt;=6,AND(MONTH(Taulukko1[[#This Row],[Alku PVM]] )=6))</f>
        <v>1</v>
      </c>
      <c r="AH980" s="90" t="b">
        <f>OR(MONTH(Taulukko1[[#This Row],[Loppu PVM]])&lt;=6,AND(MONTH(Taulukko1[[#This Row],[Loppu PVM]] )=6))</f>
        <v>1</v>
      </c>
    </row>
    <row r="981" spans="1:34" ht="12.75" customHeight="1">
      <c r="A981" s="21" t="s">
        <v>1106</v>
      </c>
      <c r="B981" s="23">
        <v>39939</v>
      </c>
      <c r="C981" s="21" t="s">
        <v>2784</v>
      </c>
      <c r="D981" s="24"/>
      <c r="F981" s="23"/>
      <c r="G981" s="24"/>
      <c r="H981" s="22">
        <v>235</v>
      </c>
      <c r="I981" s="126">
        <f>INDEX('TOL2008'!B:B,MATCH(A981,'TOL2008'!A:A,0))</f>
        <v>20590</v>
      </c>
      <c r="J981" s="126" t="str">
        <f>INDEX(Pääluokka!$H$2:$H$100,MATCH(VALUE(LEFT(Taulukko1[[#This Row],[TOL2008]],2)),Pääluokka!$G$2:$G$100,0))</f>
        <v>Teollisuus</v>
      </c>
      <c r="K981" s="126" t="str">
        <f>INDEX(Pääluokka!$I$2:$I$100,MATCH(VALUE(LEFT(Taulukko1[[#This Row],[TOL2008]],2)),Pääluokka!$G$2:$G$100,0))</f>
        <v>Teollisuus (C-E)</v>
      </c>
      <c r="L981" s="41" t="str">
        <f t="shared" si="150"/>
        <v>NA</v>
      </c>
      <c r="M981" s="43">
        <f t="shared" si="151"/>
        <v>39939</v>
      </c>
      <c r="N981" s="43">
        <f t="shared" si="152"/>
        <v>39990</v>
      </c>
      <c r="O981" s="43">
        <f t="shared" si="153"/>
        <v>39934</v>
      </c>
      <c r="P981" s="43">
        <f t="shared" si="154"/>
        <v>39965</v>
      </c>
      <c r="Q981" s="41">
        <f t="shared" si="155"/>
        <v>2009</v>
      </c>
      <c r="R981" s="41">
        <f t="shared" si="156"/>
        <v>2009</v>
      </c>
      <c r="S981" s="43" t="str">
        <f>YEAR(Taulukko1[[#This Row],[Alku KK]])&amp;"Q"&amp;ROUNDDOWN((MONTH(Taulukko1[[#This Row],[Alku KK]])-1)/3+1,0)</f>
        <v>2009Q2</v>
      </c>
      <c r="T981" s="43" t="str">
        <f>YEAR(Taulukko1[[#This Row],[Loppu KK]])&amp;"Q"&amp;ROUNDDOWN((MONTH(Taulukko1[[#This Row],[Loppu KK]])-1)/3+1,0)</f>
        <v>2009Q2</v>
      </c>
      <c r="U981" s="66">
        <f>IF(COUNT(Taulukko1[[#This Row],[Neuvottelujen alaiset ]])=1,Taulukko1[[#This Row],[Neuvottelujen alaiset ]],Taulukko1[[#This Row],[Vähennystarve]])</f>
        <v>235</v>
      </c>
      <c r="V981" s="44" t="str">
        <f t="shared" si="157"/>
        <v>NA</v>
      </c>
      <c r="W981" s="44" t="str">
        <f t="shared" si="158"/>
        <v>NA</v>
      </c>
      <c r="X981" s="44" t="str">
        <f t="shared" si="159"/>
        <v>NA</v>
      </c>
      <c r="Y981" s="90" t="b">
        <f>AND(MONTH(Taulukko1[[#This Row],[Alku PVM]] )=6,DAY(Taulukko1[[#This Row],[Alku PVM]] )&gt;19)</f>
        <v>0</v>
      </c>
      <c r="Z981" s="90" t="b">
        <f>AND(MONTH(Taulukko1[[#This Row],[Loppu PVM]] )=6,DAY(Taulukko1[[#This Row],[Loppu PVM]] )&gt;19)</f>
        <v>1</v>
      </c>
      <c r="AA981" s="90" t="b">
        <f>OR(MONTH(Taulukko1[[#This Row],[Alku PVM]] )&lt;=5,AND(MONTH(Taulukko1[[#This Row],[Alku PVM]] )=6,DAY(Taulukko1[[#This Row],[Alku PVM]] )&lt;20))</f>
        <v>1</v>
      </c>
      <c r="AB981" s="90" t="b">
        <f>OR(MONTH(Taulukko1[[#This Row],[Loppu PVM]])&lt;=5,AND(MONTH(Taulukko1[[#This Row],[Loppu PVM]] )=6,DAY(Taulukko1[[#This Row],[Loppu PVM]])&lt;20))</f>
        <v>0</v>
      </c>
      <c r="AC981" s="90" t="b">
        <f>OR(MONTH(Taulukko1[[#This Row],[Alku PVM]] )&lt;=3,AND(MONTH(Taulukko1[[#This Row],[Alku PVM]] )=3))</f>
        <v>0</v>
      </c>
      <c r="AD981" s="90" t="b">
        <f>OR(MONTH(Taulukko1[[#This Row],[Loppu PVM]] )&lt;=3,AND(MONTH(Taulukko1[[#This Row],[Loppu PVM]] )=3))</f>
        <v>0</v>
      </c>
      <c r="AE981" s="90" t="b">
        <f>OR(MONTH(Taulukko1[[#This Row],[Alku PVM]] )&lt;=9,AND(MONTH(Taulukko1[[#This Row],[Alku PVM]] )=9))</f>
        <v>1</v>
      </c>
      <c r="AF981" s="90" t="b">
        <f>OR(MONTH(Taulukko1[[#This Row],[Loppu PVM]])&lt;=9,AND(MONTH(Taulukko1[[#This Row],[Loppu PVM]] )=9))</f>
        <v>1</v>
      </c>
      <c r="AG981" s="90" t="b">
        <f>OR(MONTH(Taulukko1[[#This Row],[Alku PVM]] )&lt;=6,AND(MONTH(Taulukko1[[#This Row],[Alku PVM]] )=6))</f>
        <v>1</v>
      </c>
      <c r="AH981" s="90" t="b">
        <f>OR(MONTH(Taulukko1[[#This Row],[Loppu PVM]])&lt;=6,AND(MONTH(Taulukko1[[#This Row],[Loppu PVM]] )=6))</f>
        <v>1</v>
      </c>
    </row>
    <row r="982" spans="1:34" ht="12.75" customHeight="1">
      <c r="A982" s="21" t="s">
        <v>148</v>
      </c>
      <c r="B982" s="23">
        <v>39939</v>
      </c>
      <c r="C982" s="21" t="s">
        <v>2373</v>
      </c>
      <c r="D982" s="24"/>
      <c r="F982" s="23">
        <v>39953</v>
      </c>
      <c r="G982" s="24">
        <v>0</v>
      </c>
      <c r="H982" s="22">
        <v>650</v>
      </c>
      <c r="I982" s="126">
        <f>INDEX('TOL2008'!B:B,MATCH(A982,'TOL2008'!A:A,0))</f>
        <v>17120</v>
      </c>
      <c r="J982" s="126" t="str">
        <f>INDEX(Pääluokka!$H$2:$H$100,MATCH(VALUE(LEFT(Taulukko1[[#This Row],[TOL2008]],2)),Pääluokka!$G$2:$G$100,0))</f>
        <v>Teollisuus</v>
      </c>
      <c r="K982" s="126" t="str">
        <f>INDEX(Pääluokka!$I$2:$I$100,MATCH(VALUE(LEFT(Taulukko1[[#This Row],[TOL2008]],2)),Pääluokka!$G$2:$G$100,0))</f>
        <v>Teollisuus (C-E)</v>
      </c>
      <c r="L982" s="41">
        <f t="shared" si="150"/>
        <v>14</v>
      </c>
      <c r="M982" s="43">
        <f t="shared" si="151"/>
        <v>39939</v>
      </c>
      <c r="N982" s="43">
        <f t="shared" si="152"/>
        <v>39953</v>
      </c>
      <c r="O982" s="43">
        <f t="shared" si="153"/>
        <v>39934</v>
      </c>
      <c r="P982" s="43">
        <f t="shared" si="154"/>
        <v>39934</v>
      </c>
      <c r="Q982" s="41">
        <f t="shared" si="155"/>
        <v>2009</v>
      </c>
      <c r="R982" s="41">
        <f t="shared" si="156"/>
        <v>2009</v>
      </c>
      <c r="S982" s="43" t="str">
        <f>YEAR(Taulukko1[[#This Row],[Alku KK]])&amp;"Q"&amp;ROUNDDOWN((MONTH(Taulukko1[[#This Row],[Alku KK]])-1)/3+1,0)</f>
        <v>2009Q2</v>
      </c>
      <c r="T982" s="43" t="str">
        <f>YEAR(Taulukko1[[#This Row],[Loppu KK]])&amp;"Q"&amp;ROUNDDOWN((MONTH(Taulukko1[[#This Row],[Loppu KK]])-1)/3+1,0)</f>
        <v>2009Q2</v>
      </c>
      <c r="U982" s="66">
        <f>IF(COUNT(Taulukko1[[#This Row],[Neuvottelujen alaiset ]])=1,Taulukko1[[#This Row],[Neuvottelujen alaiset ]],Taulukko1[[#This Row],[Vähennystarve]])</f>
        <v>650</v>
      </c>
      <c r="V982" s="44" t="str">
        <f t="shared" si="157"/>
        <v>NA</v>
      </c>
      <c r="W982" s="44">
        <f t="shared" si="158"/>
        <v>0</v>
      </c>
      <c r="X982" s="44" t="str">
        <f t="shared" si="159"/>
        <v>NA</v>
      </c>
      <c r="Y982" s="90" t="b">
        <f>AND(MONTH(Taulukko1[[#This Row],[Alku PVM]] )=6,DAY(Taulukko1[[#This Row],[Alku PVM]] )&gt;19)</f>
        <v>0</v>
      </c>
      <c r="Z982" s="90" t="b">
        <f>AND(MONTH(Taulukko1[[#This Row],[Loppu PVM]] )=6,DAY(Taulukko1[[#This Row],[Loppu PVM]] )&gt;19)</f>
        <v>0</v>
      </c>
      <c r="AA982" s="90" t="b">
        <f>OR(MONTH(Taulukko1[[#This Row],[Alku PVM]] )&lt;=5,AND(MONTH(Taulukko1[[#This Row],[Alku PVM]] )=6,DAY(Taulukko1[[#This Row],[Alku PVM]] )&lt;20))</f>
        <v>1</v>
      </c>
      <c r="AB982" s="90" t="b">
        <f>OR(MONTH(Taulukko1[[#This Row],[Loppu PVM]])&lt;=5,AND(MONTH(Taulukko1[[#This Row],[Loppu PVM]] )=6,DAY(Taulukko1[[#This Row],[Loppu PVM]])&lt;20))</f>
        <v>1</v>
      </c>
      <c r="AC982" s="90" t="b">
        <f>OR(MONTH(Taulukko1[[#This Row],[Alku PVM]] )&lt;=3,AND(MONTH(Taulukko1[[#This Row],[Alku PVM]] )=3))</f>
        <v>0</v>
      </c>
      <c r="AD982" s="90" t="b">
        <f>OR(MONTH(Taulukko1[[#This Row],[Loppu PVM]] )&lt;=3,AND(MONTH(Taulukko1[[#This Row],[Loppu PVM]] )=3))</f>
        <v>0</v>
      </c>
      <c r="AE982" s="90" t="b">
        <f>OR(MONTH(Taulukko1[[#This Row],[Alku PVM]] )&lt;=9,AND(MONTH(Taulukko1[[#This Row],[Alku PVM]] )=9))</f>
        <v>1</v>
      </c>
      <c r="AF982" s="90" t="b">
        <f>OR(MONTH(Taulukko1[[#This Row],[Loppu PVM]])&lt;=9,AND(MONTH(Taulukko1[[#This Row],[Loppu PVM]] )=9))</f>
        <v>1</v>
      </c>
      <c r="AG982" s="90" t="b">
        <f>OR(MONTH(Taulukko1[[#This Row],[Alku PVM]] )&lt;=6,AND(MONTH(Taulukko1[[#This Row],[Alku PVM]] )=6))</f>
        <v>1</v>
      </c>
      <c r="AH982" s="90" t="b">
        <f>OR(MONTH(Taulukko1[[#This Row],[Loppu PVM]])&lt;=6,AND(MONTH(Taulukko1[[#This Row],[Loppu PVM]] )=6))</f>
        <v>1</v>
      </c>
    </row>
    <row r="983" spans="1:34" ht="12.75" customHeight="1">
      <c r="A983" s="21" t="s">
        <v>3006</v>
      </c>
      <c r="B983" s="23">
        <v>39940</v>
      </c>
      <c r="C983" s="21" t="s">
        <v>143</v>
      </c>
      <c r="D983" s="24"/>
      <c r="F983" s="23">
        <v>39953</v>
      </c>
      <c r="G983" s="24">
        <v>8</v>
      </c>
      <c r="H983" s="22">
        <v>45</v>
      </c>
      <c r="I983" s="126" t="e">
        <f>INDEX('TOL2008'!B:B,MATCH(A983,'TOL2008'!A:A,0))</f>
        <v>#N/A</v>
      </c>
      <c r="J983" s="126" t="e">
        <f>INDEX(Pääluokka!$H$2:$H$100,MATCH(VALUE(LEFT(Taulukko1[[#This Row],[TOL2008]],2)),Pääluokka!$G$2:$G$100,0))</f>
        <v>#N/A</v>
      </c>
      <c r="K983" s="126" t="e">
        <f>INDEX(Pääluokka!$I$2:$I$100,MATCH(VALUE(LEFT(Taulukko1[[#This Row],[TOL2008]],2)),Pääluokka!$G$2:$G$100,0))</f>
        <v>#N/A</v>
      </c>
      <c r="L983" s="41">
        <f t="shared" si="150"/>
        <v>13</v>
      </c>
      <c r="M983" s="43">
        <f t="shared" si="151"/>
        <v>39940</v>
      </c>
      <c r="N983" s="43">
        <f t="shared" si="152"/>
        <v>39953</v>
      </c>
      <c r="O983" s="43">
        <f t="shared" si="153"/>
        <v>39934</v>
      </c>
      <c r="P983" s="43">
        <f t="shared" si="154"/>
        <v>39934</v>
      </c>
      <c r="Q983" s="41">
        <f t="shared" si="155"/>
        <v>2009</v>
      </c>
      <c r="R983" s="41">
        <f t="shared" si="156"/>
        <v>2009</v>
      </c>
      <c r="S983" s="43" t="str">
        <f>YEAR(Taulukko1[[#This Row],[Alku KK]])&amp;"Q"&amp;ROUNDDOWN((MONTH(Taulukko1[[#This Row],[Alku KK]])-1)/3+1,0)</f>
        <v>2009Q2</v>
      </c>
      <c r="T983" s="43" t="str">
        <f>YEAR(Taulukko1[[#This Row],[Loppu KK]])&amp;"Q"&amp;ROUNDDOWN((MONTH(Taulukko1[[#This Row],[Loppu KK]])-1)/3+1,0)</f>
        <v>2009Q2</v>
      </c>
      <c r="U983" s="66">
        <f>IF(COUNT(Taulukko1[[#This Row],[Neuvottelujen alaiset ]])=1,Taulukko1[[#This Row],[Neuvottelujen alaiset ]],Taulukko1[[#This Row],[Vähennystarve]])</f>
        <v>45</v>
      </c>
      <c r="V983" s="44" t="str">
        <f t="shared" si="157"/>
        <v>NA</v>
      </c>
      <c r="W983" s="44">
        <f t="shared" si="158"/>
        <v>0.17777777777777778</v>
      </c>
      <c r="X983" s="44" t="str">
        <f t="shared" si="159"/>
        <v>NA</v>
      </c>
      <c r="Y983" s="90" t="b">
        <f>AND(MONTH(Taulukko1[[#This Row],[Alku PVM]] )=6,DAY(Taulukko1[[#This Row],[Alku PVM]] )&gt;19)</f>
        <v>0</v>
      </c>
      <c r="Z983" s="90" t="b">
        <f>AND(MONTH(Taulukko1[[#This Row],[Loppu PVM]] )=6,DAY(Taulukko1[[#This Row],[Loppu PVM]] )&gt;19)</f>
        <v>0</v>
      </c>
      <c r="AA983" s="90" t="b">
        <f>OR(MONTH(Taulukko1[[#This Row],[Alku PVM]] )&lt;=5,AND(MONTH(Taulukko1[[#This Row],[Alku PVM]] )=6,DAY(Taulukko1[[#This Row],[Alku PVM]] )&lt;20))</f>
        <v>1</v>
      </c>
      <c r="AB983" s="90" t="b">
        <f>OR(MONTH(Taulukko1[[#This Row],[Loppu PVM]])&lt;=5,AND(MONTH(Taulukko1[[#This Row],[Loppu PVM]] )=6,DAY(Taulukko1[[#This Row],[Loppu PVM]])&lt;20))</f>
        <v>1</v>
      </c>
      <c r="AC983" s="90" t="b">
        <f>OR(MONTH(Taulukko1[[#This Row],[Alku PVM]] )&lt;=3,AND(MONTH(Taulukko1[[#This Row],[Alku PVM]] )=3))</f>
        <v>0</v>
      </c>
      <c r="AD983" s="90" t="b">
        <f>OR(MONTH(Taulukko1[[#This Row],[Loppu PVM]] )&lt;=3,AND(MONTH(Taulukko1[[#This Row],[Loppu PVM]] )=3))</f>
        <v>0</v>
      </c>
      <c r="AE983" s="90" t="b">
        <f>OR(MONTH(Taulukko1[[#This Row],[Alku PVM]] )&lt;=9,AND(MONTH(Taulukko1[[#This Row],[Alku PVM]] )=9))</f>
        <v>1</v>
      </c>
      <c r="AF983" s="90" t="b">
        <f>OR(MONTH(Taulukko1[[#This Row],[Loppu PVM]])&lt;=9,AND(MONTH(Taulukko1[[#This Row],[Loppu PVM]] )=9))</f>
        <v>1</v>
      </c>
      <c r="AG983" s="90" t="b">
        <f>OR(MONTH(Taulukko1[[#This Row],[Alku PVM]] )&lt;=6,AND(MONTH(Taulukko1[[#This Row],[Alku PVM]] )=6))</f>
        <v>1</v>
      </c>
      <c r="AH983" s="90" t="b">
        <f>OR(MONTH(Taulukko1[[#This Row],[Loppu PVM]])&lt;=6,AND(MONTH(Taulukko1[[#This Row],[Loppu PVM]] )=6))</f>
        <v>1</v>
      </c>
    </row>
    <row r="984" spans="1:34" ht="12.75" customHeight="1">
      <c r="A984" t="s">
        <v>522</v>
      </c>
      <c r="B984" s="23">
        <v>39940</v>
      </c>
      <c r="C984" t="s">
        <v>2939</v>
      </c>
      <c r="E984" s="62">
        <v>15</v>
      </c>
      <c r="F984" s="4">
        <v>39986</v>
      </c>
      <c r="G984" s="5">
        <v>13</v>
      </c>
      <c r="H984" s="22">
        <v>380</v>
      </c>
      <c r="I984" s="126">
        <f>INDEX('TOL2008'!B:B,MATCH(A984,'TOL2008'!A:A,0))</f>
        <v>25730</v>
      </c>
      <c r="J984" s="126" t="str">
        <f>INDEX(Pääluokka!$H$2:$H$100,MATCH(VALUE(LEFT(Taulukko1[[#This Row],[TOL2008]],2)),Pääluokka!$G$2:$G$100,0))</f>
        <v>Teollisuus</v>
      </c>
      <c r="K984" s="126" t="str">
        <f>INDEX(Pääluokka!$I$2:$I$100,MATCH(VALUE(LEFT(Taulukko1[[#This Row],[TOL2008]],2)),Pääluokka!$G$2:$G$100,0))</f>
        <v>Teollisuus (C-E)</v>
      </c>
      <c r="L984" s="41">
        <f t="shared" si="150"/>
        <v>46</v>
      </c>
      <c r="M984" s="43">
        <f t="shared" si="151"/>
        <v>39940</v>
      </c>
      <c r="N984" s="43">
        <f t="shared" si="152"/>
        <v>39986</v>
      </c>
      <c r="O984" s="43">
        <f t="shared" si="153"/>
        <v>39934</v>
      </c>
      <c r="P984" s="43">
        <f t="shared" si="154"/>
        <v>39965</v>
      </c>
      <c r="Q984" s="41">
        <f t="shared" si="155"/>
        <v>2009</v>
      </c>
      <c r="R984" s="41">
        <f t="shared" si="156"/>
        <v>2009</v>
      </c>
      <c r="S984" s="43" t="str">
        <f>YEAR(Taulukko1[[#This Row],[Alku KK]])&amp;"Q"&amp;ROUNDDOWN((MONTH(Taulukko1[[#This Row],[Alku KK]])-1)/3+1,0)</f>
        <v>2009Q2</v>
      </c>
      <c r="T984" s="43" t="str">
        <f>YEAR(Taulukko1[[#This Row],[Loppu KK]])&amp;"Q"&amp;ROUNDDOWN((MONTH(Taulukko1[[#This Row],[Loppu KK]])-1)/3+1,0)</f>
        <v>2009Q2</v>
      </c>
      <c r="U984" s="66">
        <f>IF(COUNT(Taulukko1[[#This Row],[Neuvottelujen alaiset ]])=1,Taulukko1[[#This Row],[Neuvottelujen alaiset ]],Taulukko1[[#This Row],[Vähennystarve]])</f>
        <v>380</v>
      </c>
      <c r="V984" s="44">
        <f t="shared" si="157"/>
        <v>3.9473684210526314E-2</v>
      </c>
      <c r="W984" s="44">
        <f t="shared" si="158"/>
        <v>3.4210526315789476E-2</v>
      </c>
      <c r="X984" s="44">
        <f t="shared" si="159"/>
        <v>0.8666666666666667</v>
      </c>
      <c r="Y984" s="90" t="b">
        <f>AND(MONTH(Taulukko1[[#This Row],[Alku PVM]] )=6,DAY(Taulukko1[[#This Row],[Alku PVM]] )&gt;19)</f>
        <v>0</v>
      </c>
      <c r="Z984" s="90" t="b">
        <f>AND(MONTH(Taulukko1[[#This Row],[Loppu PVM]] )=6,DAY(Taulukko1[[#This Row],[Loppu PVM]] )&gt;19)</f>
        <v>1</v>
      </c>
      <c r="AA984" s="90" t="b">
        <f>OR(MONTH(Taulukko1[[#This Row],[Alku PVM]] )&lt;=5,AND(MONTH(Taulukko1[[#This Row],[Alku PVM]] )=6,DAY(Taulukko1[[#This Row],[Alku PVM]] )&lt;20))</f>
        <v>1</v>
      </c>
      <c r="AB984" s="90" t="b">
        <f>OR(MONTH(Taulukko1[[#This Row],[Loppu PVM]])&lt;=5,AND(MONTH(Taulukko1[[#This Row],[Loppu PVM]] )=6,DAY(Taulukko1[[#This Row],[Loppu PVM]])&lt;20))</f>
        <v>0</v>
      </c>
      <c r="AC984" s="90" t="b">
        <f>OR(MONTH(Taulukko1[[#This Row],[Alku PVM]] )&lt;=3,AND(MONTH(Taulukko1[[#This Row],[Alku PVM]] )=3))</f>
        <v>0</v>
      </c>
      <c r="AD984" s="90" t="b">
        <f>OR(MONTH(Taulukko1[[#This Row],[Loppu PVM]] )&lt;=3,AND(MONTH(Taulukko1[[#This Row],[Loppu PVM]] )=3))</f>
        <v>0</v>
      </c>
      <c r="AE984" s="90" t="b">
        <f>OR(MONTH(Taulukko1[[#This Row],[Alku PVM]] )&lt;=9,AND(MONTH(Taulukko1[[#This Row],[Alku PVM]] )=9))</f>
        <v>1</v>
      </c>
      <c r="AF984" s="90" t="b">
        <f>OR(MONTH(Taulukko1[[#This Row],[Loppu PVM]])&lt;=9,AND(MONTH(Taulukko1[[#This Row],[Loppu PVM]] )=9))</f>
        <v>1</v>
      </c>
      <c r="AG984" s="90" t="b">
        <f>OR(MONTH(Taulukko1[[#This Row],[Alku PVM]] )&lt;=6,AND(MONTH(Taulukko1[[#This Row],[Alku PVM]] )=6))</f>
        <v>1</v>
      </c>
      <c r="AH984" s="90" t="b">
        <f>OR(MONTH(Taulukko1[[#This Row],[Loppu PVM]])&lt;=6,AND(MONTH(Taulukko1[[#This Row],[Loppu PVM]] )=6))</f>
        <v>1</v>
      </c>
    </row>
    <row r="985" spans="1:34" ht="12.75" customHeight="1">
      <c r="A985" t="s">
        <v>324</v>
      </c>
      <c r="B985" s="23">
        <v>39940</v>
      </c>
      <c r="C985" t="s">
        <v>2647</v>
      </c>
      <c r="E985" s="62">
        <v>40</v>
      </c>
      <c r="F985" s="4">
        <v>39988</v>
      </c>
      <c r="G985" s="5">
        <v>30</v>
      </c>
      <c r="H985" s="22">
        <v>510</v>
      </c>
      <c r="I985" s="126">
        <f>INDEX('TOL2008'!B:B,MATCH(A985,'TOL2008'!A:A,0))</f>
        <v>14190</v>
      </c>
      <c r="J985" s="126" t="str">
        <f>INDEX(Pääluokka!$H$2:$H$100,MATCH(VALUE(LEFT(Taulukko1[[#This Row],[TOL2008]],2)),Pääluokka!$G$2:$G$100,0))</f>
        <v>Teollisuus</v>
      </c>
      <c r="K985" s="126" t="str">
        <f>INDEX(Pääluokka!$I$2:$I$100,MATCH(VALUE(LEFT(Taulukko1[[#This Row],[TOL2008]],2)),Pääluokka!$G$2:$G$100,0))</f>
        <v>Teollisuus (C-E)</v>
      </c>
      <c r="L985" s="41">
        <f t="shared" si="150"/>
        <v>48</v>
      </c>
      <c r="M985" s="43">
        <f t="shared" si="151"/>
        <v>39940</v>
      </c>
      <c r="N985" s="43">
        <f t="shared" si="152"/>
        <v>39988</v>
      </c>
      <c r="O985" s="43">
        <f t="shared" si="153"/>
        <v>39934</v>
      </c>
      <c r="P985" s="43">
        <f t="shared" si="154"/>
        <v>39965</v>
      </c>
      <c r="Q985" s="41">
        <f t="shared" si="155"/>
        <v>2009</v>
      </c>
      <c r="R985" s="41">
        <f t="shared" si="156"/>
        <v>2009</v>
      </c>
      <c r="S985" s="43" t="str">
        <f>YEAR(Taulukko1[[#This Row],[Alku KK]])&amp;"Q"&amp;ROUNDDOWN((MONTH(Taulukko1[[#This Row],[Alku KK]])-1)/3+1,0)</f>
        <v>2009Q2</v>
      </c>
      <c r="T985" s="43" t="str">
        <f>YEAR(Taulukko1[[#This Row],[Loppu KK]])&amp;"Q"&amp;ROUNDDOWN((MONTH(Taulukko1[[#This Row],[Loppu KK]])-1)/3+1,0)</f>
        <v>2009Q2</v>
      </c>
      <c r="U985" s="66">
        <f>IF(COUNT(Taulukko1[[#This Row],[Neuvottelujen alaiset ]])=1,Taulukko1[[#This Row],[Neuvottelujen alaiset ]],Taulukko1[[#This Row],[Vähennystarve]])</f>
        <v>510</v>
      </c>
      <c r="V985" s="44">
        <f t="shared" si="157"/>
        <v>7.8431372549019607E-2</v>
      </c>
      <c r="W985" s="44">
        <f t="shared" si="158"/>
        <v>5.8823529411764705E-2</v>
      </c>
      <c r="X985" s="44">
        <f t="shared" si="159"/>
        <v>0.75</v>
      </c>
      <c r="Y985" s="90" t="b">
        <f>AND(MONTH(Taulukko1[[#This Row],[Alku PVM]] )=6,DAY(Taulukko1[[#This Row],[Alku PVM]] )&gt;19)</f>
        <v>0</v>
      </c>
      <c r="Z985" s="90" t="b">
        <f>AND(MONTH(Taulukko1[[#This Row],[Loppu PVM]] )=6,DAY(Taulukko1[[#This Row],[Loppu PVM]] )&gt;19)</f>
        <v>1</v>
      </c>
      <c r="AA985" s="90" t="b">
        <f>OR(MONTH(Taulukko1[[#This Row],[Alku PVM]] )&lt;=5,AND(MONTH(Taulukko1[[#This Row],[Alku PVM]] )=6,DAY(Taulukko1[[#This Row],[Alku PVM]] )&lt;20))</f>
        <v>1</v>
      </c>
      <c r="AB985" s="90" t="b">
        <f>OR(MONTH(Taulukko1[[#This Row],[Loppu PVM]])&lt;=5,AND(MONTH(Taulukko1[[#This Row],[Loppu PVM]] )=6,DAY(Taulukko1[[#This Row],[Loppu PVM]])&lt;20))</f>
        <v>0</v>
      </c>
      <c r="AC985" s="90" t="b">
        <f>OR(MONTH(Taulukko1[[#This Row],[Alku PVM]] )&lt;=3,AND(MONTH(Taulukko1[[#This Row],[Alku PVM]] )=3))</f>
        <v>0</v>
      </c>
      <c r="AD985" s="90" t="b">
        <f>OR(MONTH(Taulukko1[[#This Row],[Loppu PVM]] )&lt;=3,AND(MONTH(Taulukko1[[#This Row],[Loppu PVM]] )=3))</f>
        <v>0</v>
      </c>
      <c r="AE985" s="90" t="b">
        <f>OR(MONTH(Taulukko1[[#This Row],[Alku PVM]] )&lt;=9,AND(MONTH(Taulukko1[[#This Row],[Alku PVM]] )=9))</f>
        <v>1</v>
      </c>
      <c r="AF985" s="90" t="b">
        <f>OR(MONTH(Taulukko1[[#This Row],[Loppu PVM]])&lt;=9,AND(MONTH(Taulukko1[[#This Row],[Loppu PVM]] )=9))</f>
        <v>1</v>
      </c>
      <c r="AG985" s="90" t="b">
        <f>OR(MONTH(Taulukko1[[#This Row],[Alku PVM]] )&lt;=6,AND(MONTH(Taulukko1[[#This Row],[Alku PVM]] )=6))</f>
        <v>1</v>
      </c>
      <c r="AH985" s="90" t="b">
        <f>OR(MONTH(Taulukko1[[#This Row],[Loppu PVM]])&lt;=6,AND(MONTH(Taulukko1[[#This Row],[Loppu PVM]] )=6))</f>
        <v>1</v>
      </c>
    </row>
    <row r="986" spans="1:34" ht="12.75" customHeight="1">
      <c r="A986" t="s">
        <v>872</v>
      </c>
      <c r="B986" s="23">
        <v>39940</v>
      </c>
      <c r="C986" t="s">
        <v>2444</v>
      </c>
      <c r="F986" s="4">
        <v>39974</v>
      </c>
      <c r="G986" s="5">
        <v>31</v>
      </c>
      <c r="H986" s="22">
        <v>200</v>
      </c>
      <c r="I986" s="126" t="str">
        <f>INDEX('TOL2008'!B:B,MATCH(A986,'TOL2008'!A:A,0))</f>
        <v>28920</v>
      </c>
      <c r="J986" s="126" t="str">
        <f>INDEX(Pääluokka!$H$2:$H$100,MATCH(VALUE(LEFT(Taulukko1[[#This Row],[TOL2008]],2)),Pääluokka!$G$2:$G$100,0))</f>
        <v>Teollisuus</v>
      </c>
      <c r="K986" s="126" t="str">
        <f>INDEX(Pääluokka!$I$2:$I$100,MATCH(VALUE(LEFT(Taulukko1[[#This Row],[TOL2008]],2)),Pääluokka!$G$2:$G$100,0))</f>
        <v>Teollisuus (C-E)</v>
      </c>
      <c r="L986" s="41">
        <f t="shared" si="150"/>
        <v>34</v>
      </c>
      <c r="M986" s="43">
        <f t="shared" si="151"/>
        <v>39940</v>
      </c>
      <c r="N986" s="43">
        <f t="shared" si="152"/>
        <v>39974</v>
      </c>
      <c r="O986" s="43">
        <f t="shared" si="153"/>
        <v>39934</v>
      </c>
      <c r="P986" s="43">
        <f t="shared" si="154"/>
        <v>39965</v>
      </c>
      <c r="Q986" s="41">
        <f t="shared" si="155"/>
        <v>2009</v>
      </c>
      <c r="R986" s="41">
        <f t="shared" si="156"/>
        <v>2009</v>
      </c>
      <c r="S986" s="43" t="str">
        <f>YEAR(Taulukko1[[#This Row],[Alku KK]])&amp;"Q"&amp;ROUNDDOWN((MONTH(Taulukko1[[#This Row],[Alku KK]])-1)/3+1,0)</f>
        <v>2009Q2</v>
      </c>
      <c r="T986" s="43" t="str">
        <f>YEAR(Taulukko1[[#This Row],[Loppu KK]])&amp;"Q"&amp;ROUNDDOWN((MONTH(Taulukko1[[#This Row],[Loppu KK]])-1)/3+1,0)</f>
        <v>2009Q2</v>
      </c>
      <c r="U986" s="66">
        <f>IF(COUNT(Taulukko1[[#This Row],[Neuvottelujen alaiset ]])=1,Taulukko1[[#This Row],[Neuvottelujen alaiset ]],Taulukko1[[#This Row],[Vähennystarve]])</f>
        <v>200</v>
      </c>
      <c r="V986" s="44" t="str">
        <f t="shared" si="157"/>
        <v>NA</v>
      </c>
      <c r="W986" s="44">
        <f t="shared" si="158"/>
        <v>0.155</v>
      </c>
      <c r="X986" s="44" t="str">
        <f t="shared" si="159"/>
        <v>NA</v>
      </c>
      <c r="Y986" s="90" t="b">
        <f>AND(MONTH(Taulukko1[[#This Row],[Alku PVM]] )=6,DAY(Taulukko1[[#This Row],[Alku PVM]] )&gt;19)</f>
        <v>0</v>
      </c>
      <c r="Z986" s="90" t="b">
        <f>AND(MONTH(Taulukko1[[#This Row],[Loppu PVM]] )=6,DAY(Taulukko1[[#This Row],[Loppu PVM]] )&gt;19)</f>
        <v>0</v>
      </c>
      <c r="AA986" s="90" t="b">
        <f>OR(MONTH(Taulukko1[[#This Row],[Alku PVM]] )&lt;=5,AND(MONTH(Taulukko1[[#This Row],[Alku PVM]] )=6,DAY(Taulukko1[[#This Row],[Alku PVM]] )&lt;20))</f>
        <v>1</v>
      </c>
      <c r="AB986" s="90" t="b">
        <f>OR(MONTH(Taulukko1[[#This Row],[Loppu PVM]])&lt;=5,AND(MONTH(Taulukko1[[#This Row],[Loppu PVM]] )=6,DAY(Taulukko1[[#This Row],[Loppu PVM]])&lt;20))</f>
        <v>1</v>
      </c>
      <c r="AC986" s="90" t="b">
        <f>OR(MONTH(Taulukko1[[#This Row],[Alku PVM]] )&lt;=3,AND(MONTH(Taulukko1[[#This Row],[Alku PVM]] )=3))</f>
        <v>0</v>
      </c>
      <c r="AD986" s="90" t="b">
        <f>OR(MONTH(Taulukko1[[#This Row],[Loppu PVM]] )&lt;=3,AND(MONTH(Taulukko1[[#This Row],[Loppu PVM]] )=3))</f>
        <v>0</v>
      </c>
      <c r="AE986" s="90" t="b">
        <f>OR(MONTH(Taulukko1[[#This Row],[Alku PVM]] )&lt;=9,AND(MONTH(Taulukko1[[#This Row],[Alku PVM]] )=9))</f>
        <v>1</v>
      </c>
      <c r="AF986" s="90" t="b">
        <f>OR(MONTH(Taulukko1[[#This Row],[Loppu PVM]])&lt;=9,AND(MONTH(Taulukko1[[#This Row],[Loppu PVM]] )=9))</f>
        <v>1</v>
      </c>
      <c r="AG986" s="90" t="b">
        <f>OR(MONTH(Taulukko1[[#This Row],[Alku PVM]] )&lt;=6,AND(MONTH(Taulukko1[[#This Row],[Alku PVM]] )=6))</f>
        <v>1</v>
      </c>
      <c r="AH986" s="90" t="b">
        <f>OR(MONTH(Taulukko1[[#This Row],[Loppu PVM]])&lt;=6,AND(MONTH(Taulukko1[[#This Row],[Loppu PVM]] )=6))</f>
        <v>1</v>
      </c>
    </row>
    <row r="987" spans="1:34" ht="12.75" customHeight="1">
      <c r="A987" t="s">
        <v>205</v>
      </c>
      <c r="B987" s="23">
        <v>39940</v>
      </c>
      <c r="C987" t="s">
        <v>2439</v>
      </c>
      <c r="E987" s="62">
        <v>300</v>
      </c>
      <c r="F987" s="4"/>
      <c r="G987" s="5"/>
      <c r="H987" s="22">
        <v>300</v>
      </c>
      <c r="I987" s="126">
        <f>INDEX('TOL2008'!B:B,MATCH(A987,'TOL2008'!A:A,0))</f>
        <v>58130</v>
      </c>
      <c r="J987" s="126" t="str">
        <f>INDEX(Pääluokka!$H$2:$H$100,MATCH(VALUE(LEFT(Taulukko1[[#This Row],[TOL2008]],2)),Pääluokka!$G$2:$G$100,0))</f>
        <v>Informaatio ja viestintä</v>
      </c>
      <c r="K987" s="126" t="str">
        <f>INDEX(Pääluokka!$I$2:$I$100,MATCH(VALUE(LEFT(Taulukko1[[#This Row],[TOL2008]],2)),Pääluokka!$G$2:$G$100,0))</f>
        <v>Palvelualat (G-N, R, S)</v>
      </c>
      <c r="L987" s="41" t="str">
        <f t="shared" si="150"/>
        <v>NA</v>
      </c>
      <c r="M987" s="43">
        <f t="shared" si="151"/>
        <v>39940</v>
      </c>
      <c r="N987" s="43">
        <f t="shared" si="152"/>
        <v>39991</v>
      </c>
      <c r="O987" s="43">
        <f t="shared" si="153"/>
        <v>39934</v>
      </c>
      <c r="P987" s="43">
        <f t="shared" si="154"/>
        <v>39965</v>
      </c>
      <c r="Q987" s="41">
        <f t="shared" si="155"/>
        <v>2009</v>
      </c>
      <c r="R987" s="41">
        <f t="shared" si="156"/>
        <v>2009</v>
      </c>
      <c r="S987" s="43" t="str">
        <f>YEAR(Taulukko1[[#This Row],[Alku KK]])&amp;"Q"&amp;ROUNDDOWN((MONTH(Taulukko1[[#This Row],[Alku KK]])-1)/3+1,0)</f>
        <v>2009Q2</v>
      </c>
      <c r="T987" s="43" t="str">
        <f>YEAR(Taulukko1[[#This Row],[Loppu KK]])&amp;"Q"&amp;ROUNDDOWN((MONTH(Taulukko1[[#This Row],[Loppu KK]])-1)/3+1,0)</f>
        <v>2009Q2</v>
      </c>
      <c r="U987" s="66">
        <f>IF(COUNT(Taulukko1[[#This Row],[Neuvottelujen alaiset ]])=1,Taulukko1[[#This Row],[Neuvottelujen alaiset ]],Taulukko1[[#This Row],[Vähennystarve]])</f>
        <v>300</v>
      </c>
      <c r="V987" s="44">
        <f t="shared" si="157"/>
        <v>1</v>
      </c>
      <c r="W987" s="44" t="str">
        <f t="shared" si="158"/>
        <v>NA</v>
      </c>
      <c r="X987" s="44" t="str">
        <f t="shared" si="159"/>
        <v>NA</v>
      </c>
      <c r="Y987" s="90" t="b">
        <f>AND(MONTH(Taulukko1[[#This Row],[Alku PVM]] )=6,DAY(Taulukko1[[#This Row],[Alku PVM]] )&gt;19)</f>
        <v>0</v>
      </c>
      <c r="Z987" s="90" t="b">
        <f>AND(MONTH(Taulukko1[[#This Row],[Loppu PVM]] )=6,DAY(Taulukko1[[#This Row],[Loppu PVM]] )&gt;19)</f>
        <v>1</v>
      </c>
      <c r="AA987" s="90" t="b">
        <f>OR(MONTH(Taulukko1[[#This Row],[Alku PVM]] )&lt;=5,AND(MONTH(Taulukko1[[#This Row],[Alku PVM]] )=6,DAY(Taulukko1[[#This Row],[Alku PVM]] )&lt;20))</f>
        <v>1</v>
      </c>
      <c r="AB987" s="90" t="b">
        <f>OR(MONTH(Taulukko1[[#This Row],[Loppu PVM]])&lt;=5,AND(MONTH(Taulukko1[[#This Row],[Loppu PVM]] )=6,DAY(Taulukko1[[#This Row],[Loppu PVM]])&lt;20))</f>
        <v>0</v>
      </c>
      <c r="AC987" s="90" t="b">
        <f>OR(MONTH(Taulukko1[[#This Row],[Alku PVM]] )&lt;=3,AND(MONTH(Taulukko1[[#This Row],[Alku PVM]] )=3))</f>
        <v>0</v>
      </c>
      <c r="AD987" s="90" t="b">
        <f>OR(MONTH(Taulukko1[[#This Row],[Loppu PVM]] )&lt;=3,AND(MONTH(Taulukko1[[#This Row],[Loppu PVM]] )=3))</f>
        <v>0</v>
      </c>
      <c r="AE987" s="90" t="b">
        <f>OR(MONTH(Taulukko1[[#This Row],[Alku PVM]] )&lt;=9,AND(MONTH(Taulukko1[[#This Row],[Alku PVM]] )=9))</f>
        <v>1</v>
      </c>
      <c r="AF987" s="90" t="b">
        <f>OR(MONTH(Taulukko1[[#This Row],[Loppu PVM]])&lt;=9,AND(MONTH(Taulukko1[[#This Row],[Loppu PVM]] )=9))</f>
        <v>1</v>
      </c>
      <c r="AG987" s="90" t="b">
        <f>OR(MONTH(Taulukko1[[#This Row],[Alku PVM]] )&lt;=6,AND(MONTH(Taulukko1[[#This Row],[Alku PVM]] )=6))</f>
        <v>1</v>
      </c>
      <c r="AH987" s="90" t="b">
        <f>OR(MONTH(Taulukko1[[#This Row],[Loppu PVM]])&lt;=6,AND(MONTH(Taulukko1[[#This Row],[Loppu PVM]] )=6))</f>
        <v>1</v>
      </c>
    </row>
    <row r="988" spans="1:34" ht="12.75" customHeight="1">
      <c r="A988" s="21" t="s">
        <v>665</v>
      </c>
      <c r="B988" s="23">
        <v>39941</v>
      </c>
      <c r="C988" s="21" t="s">
        <v>3116</v>
      </c>
      <c r="D988" s="24"/>
      <c r="E988" s="62">
        <v>8</v>
      </c>
      <c r="F988" s="23"/>
      <c r="G988" s="24"/>
      <c r="H988" s="22">
        <v>30</v>
      </c>
      <c r="I988" s="126">
        <f>INDEX('TOL2008'!B:B,MATCH(A988,'TOL2008'!A:A,0))</f>
        <v>58130</v>
      </c>
      <c r="J988" s="126" t="str">
        <f>INDEX(Pääluokka!$H$2:$H$100,MATCH(VALUE(LEFT(Taulukko1[[#This Row],[TOL2008]],2)),Pääluokka!$G$2:$G$100,0))</f>
        <v>Informaatio ja viestintä</v>
      </c>
      <c r="K988" s="126" t="str">
        <f>INDEX(Pääluokka!$I$2:$I$100,MATCH(VALUE(LEFT(Taulukko1[[#This Row],[TOL2008]],2)),Pääluokka!$G$2:$G$100,0))</f>
        <v>Palvelualat (G-N, R, S)</v>
      </c>
      <c r="L988" s="41" t="str">
        <f t="shared" si="150"/>
        <v>NA</v>
      </c>
      <c r="M988" s="43">
        <f t="shared" si="151"/>
        <v>39941</v>
      </c>
      <c r="N988" s="43">
        <f t="shared" si="152"/>
        <v>39992</v>
      </c>
      <c r="O988" s="43">
        <f t="shared" si="153"/>
        <v>39934</v>
      </c>
      <c r="P988" s="43">
        <f t="shared" si="154"/>
        <v>39965</v>
      </c>
      <c r="Q988" s="41">
        <f t="shared" si="155"/>
        <v>2009</v>
      </c>
      <c r="R988" s="41">
        <f t="shared" si="156"/>
        <v>2009</v>
      </c>
      <c r="S988" s="43" t="str">
        <f>YEAR(Taulukko1[[#This Row],[Alku KK]])&amp;"Q"&amp;ROUNDDOWN((MONTH(Taulukko1[[#This Row],[Alku KK]])-1)/3+1,0)</f>
        <v>2009Q2</v>
      </c>
      <c r="T988" s="43" t="str">
        <f>YEAR(Taulukko1[[#This Row],[Loppu KK]])&amp;"Q"&amp;ROUNDDOWN((MONTH(Taulukko1[[#This Row],[Loppu KK]])-1)/3+1,0)</f>
        <v>2009Q2</v>
      </c>
      <c r="U988" s="66">
        <f>IF(COUNT(Taulukko1[[#This Row],[Neuvottelujen alaiset ]])=1,Taulukko1[[#This Row],[Neuvottelujen alaiset ]],Taulukko1[[#This Row],[Vähennystarve]])</f>
        <v>30</v>
      </c>
      <c r="V988" s="44">
        <f t="shared" si="157"/>
        <v>0.26666666666666666</v>
      </c>
      <c r="W988" s="44" t="str">
        <f t="shared" si="158"/>
        <v>NA</v>
      </c>
      <c r="X988" s="44" t="str">
        <f t="shared" si="159"/>
        <v>NA</v>
      </c>
      <c r="Y988" s="90" t="b">
        <f>AND(MONTH(Taulukko1[[#This Row],[Alku PVM]] )=6,DAY(Taulukko1[[#This Row],[Alku PVM]] )&gt;19)</f>
        <v>0</v>
      </c>
      <c r="Z988" s="90" t="b">
        <f>AND(MONTH(Taulukko1[[#This Row],[Loppu PVM]] )=6,DAY(Taulukko1[[#This Row],[Loppu PVM]] )&gt;19)</f>
        <v>1</v>
      </c>
      <c r="AA988" s="90" t="b">
        <f>OR(MONTH(Taulukko1[[#This Row],[Alku PVM]] )&lt;=5,AND(MONTH(Taulukko1[[#This Row],[Alku PVM]] )=6,DAY(Taulukko1[[#This Row],[Alku PVM]] )&lt;20))</f>
        <v>1</v>
      </c>
      <c r="AB988" s="90" t="b">
        <f>OR(MONTH(Taulukko1[[#This Row],[Loppu PVM]])&lt;=5,AND(MONTH(Taulukko1[[#This Row],[Loppu PVM]] )=6,DAY(Taulukko1[[#This Row],[Loppu PVM]])&lt;20))</f>
        <v>0</v>
      </c>
      <c r="AC988" s="90" t="b">
        <f>OR(MONTH(Taulukko1[[#This Row],[Alku PVM]] )&lt;=3,AND(MONTH(Taulukko1[[#This Row],[Alku PVM]] )=3))</f>
        <v>0</v>
      </c>
      <c r="AD988" s="90" t="b">
        <f>OR(MONTH(Taulukko1[[#This Row],[Loppu PVM]] )&lt;=3,AND(MONTH(Taulukko1[[#This Row],[Loppu PVM]] )=3))</f>
        <v>0</v>
      </c>
      <c r="AE988" s="90" t="b">
        <f>OR(MONTH(Taulukko1[[#This Row],[Alku PVM]] )&lt;=9,AND(MONTH(Taulukko1[[#This Row],[Alku PVM]] )=9))</f>
        <v>1</v>
      </c>
      <c r="AF988" s="90" t="b">
        <f>OR(MONTH(Taulukko1[[#This Row],[Loppu PVM]])&lt;=9,AND(MONTH(Taulukko1[[#This Row],[Loppu PVM]] )=9))</f>
        <v>1</v>
      </c>
      <c r="AG988" s="90" t="b">
        <f>OR(MONTH(Taulukko1[[#This Row],[Alku PVM]] )&lt;=6,AND(MONTH(Taulukko1[[#This Row],[Alku PVM]] )=6))</f>
        <v>1</v>
      </c>
      <c r="AH988" s="90" t="b">
        <f>OR(MONTH(Taulukko1[[#This Row],[Loppu PVM]])&lt;=6,AND(MONTH(Taulukko1[[#This Row],[Loppu PVM]] )=6))</f>
        <v>1</v>
      </c>
    </row>
    <row r="989" spans="1:34" ht="12.75" customHeight="1">
      <c r="A989" t="s">
        <v>50</v>
      </c>
      <c r="B989" s="23">
        <v>39941</v>
      </c>
      <c r="C989" t="s">
        <v>2275</v>
      </c>
      <c r="E989" s="62">
        <v>25</v>
      </c>
      <c r="F989" s="4">
        <v>39990</v>
      </c>
      <c r="G989" s="5">
        <v>25</v>
      </c>
      <c r="H989" s="22">
        <v>200</v>
      </c>
      <c r="I989" s="126">
        <f>INDEX('TOL2008'!B:B,MATCH(A989,'TOL2008'!A:A,0))</f>
        <v>17120</v>
      </c>
      <c r="J989" s="126" t="str">
        <f>INDEX(Pääluokka!$H$2:$H$100,MATCH(VALUE(LEFT(Taulukko1[[#This Row],[TOL2008]],2)),Pääluokka!$G$2:$G$100,0))</f>
        <v>Teollisuus</v>
      </c>
      <c r="K989" s="126" t="str">
        <f>INDEX(Pääluokka!$I$2:$I$100,MATCH(VALUE(LEFT(Taulukko1[[#This Row],[TOL2008]],2)),Pääluokka!$G$2:$G$100,0))</f>
        <v>Teollisuus (C-E)</v>
      </c>
      <c r="L989" s="41">
        <f t="shared" si="150"/>
        <v>49</v>
      </c>
      <c r="M989" s="43">
        <f t="shared" si="151"/>
        <v>39941</v>
      </c>
      <c r="N989" s="43">
        <f t="shared" si="152"/>
        <v>39990</v>
      </c>
      <c r="O989" s="43">
        <f t="shared" si="153"/>
        <v>39934</v>
      </c>
      <c r="P989" s="43">
        <f t="shared" si="154"/>
        <v>39965</v>
      </c>
      <c r="Q989" s="41">
        <f t="shared" si="155"/>
        <v>2009</v>
      </c>
      <c r="R989" s="41">
        <f t="shared" si="156"/>
        <v>2009</v>
      </c>
      <c r="S989" s="43" t="str">
        <f>YEAR(Taulukko1[[#This Row],[Alku KK]])&amp;"Q"&amp;ROUNDDOWN((MONTH(Taulukko1[[#This Row],[Alku KK]])-1)/3+1,0)</f>
        <v>2009Q2</v>
      </c>
      <c r="T989" s="43" t="str">
        <f>YEAR(Taulukko1[[#This Row],[Loppu KK]])&amp;"Q"&amp;ROUNDDOWN((MONTH(Taulukko1[[#This Row],[Loppu KK]])-1)/3+1,0)</f>
        <v>2009Q2</v>
      </c>
      <c r="U989" s="66">
        <f>IF(COUNT(Taulukko1[[#This Row],[Neuvottelujen alaiset ]])=1,Taulukko1[[#This Row],[Neuvottelujen alaiset ]],Taulukko1[[#This Row],[Vähennystarve]])</f>
        <v>200</v>
      </c>
      <c r="V989" s="44">
        <f t="shared" si="157"/>
        <v>0.125</v>
      </c>
      <c r="W989" s="44">
        <f t="shared" si="158"/>
        <v>0.125</v>
      </c>
      <c r="X989" s="44">
        <f t="shared" si="159"/>
        <v>1</v>
      </c>
      <c r="Y989" s="90" t="b">
        <f>AND(MONTH(Taulukko1[[#This Row],[Alku PVM]] )=6,DAY(Taulukko1[[#This Row],[Alku PVM]] )&gt;19)</f>
        <v>0</v>
      </c>
      <c r="Z989" s="90" t="b">
        <f>AND(MONTH(Taulukko1[[#This Row],[Loppu PVM]] )=6,DAY(Taulukko1[[#This Row],[Loppu PVM]] )&gt;19)</f>
        <v>1</v>
      </c>
      <c r="AA989" s="90" t="b">
        <f>OR(MONTH(Taulukko1[[#This Row],[Alku PVM]] )&lt;=5,AND(MONTH(Taulukko1[[#This Row],[Alku PVM]] )=6,DAY(Taulukko1[[#This Row],[Alku PVM]] )&lt;20))</f>
        <v>1</v>
      </c>
      <c r="AB989" s="90" t="b">
        <f>OR(MONTH(Taulukko1[[#This Row],[Loppu PVM]])&lt;=5,AND(MONTH(Taulukko1[[#This Row],[Loppu PVM]] )=6,DAY(Taulukko1[[#This Row],[Loppu PVM]])&lt;20))</f>
        <v>0</v>
      </c>
      <c r="AC989" s="90" t="b">
        <f>OR(MONTH(Taulukko1[[#This Row],[Alku PVM]] )&lt;=3,AND(MONTH(Taulukko1[[#This Row],[Alku PVM]] )=3))</f>
        <v>0</v>
      </c>
      <c r="AD989" s="90" t="b">
        <f>OR(MONTH(Taulukko1[[#This Row],[Loppu PVM]] )&lt;=3,AND(MONTH(Taulukko1[[#This Row],[Loppu PVM]] )=3))</f>
        <v>0</v>
      </c>
      <c r="AE989" s="90" t="b">
        <f>OR(MONTH(Taulukko1[[#This Row],[Alku PVM]] )&lt;=9,AND(MONTH(Taulukko1[[#This Row],[Alku PVM]] )=9))</f>
        <v>1</v>
      </c>
      <c r="AF989" s="90" t="b">
        <f>OR(MONTH(Taulukko1[[#This Row],[Loppu PVM]])&lt;=9,AND(MONTH(Taulukko1[[#This Row],[Loppu PVM]] )=9))</f>
        <v>1</v>
      </c>
      <c r="AG989" s="90" t="b">
        <f>OR(MONTH(Taulukko1[[#This Row],[Alku PVM]] )&lt;=6,AND(MONTH(Taulukko1[[#This Row],[Alku PVM]] )=6))</f>
        <v>1</v>
      </c>
      <c r="AH989" s="90" t="b">
        <f>OR(MONTH(Taulukko1[[#This Row],[Loppu PVM]])&lt;=6,AND(MONTH(Taulukko1[[#This Row],[Loppu PVM]] )=6))</f>
        <v>1</v>
      </c>
    </row>
    <row r="990" spans="1:34" ht="12.75" customHeight="1">
      <c r="A990" s="21" t="s">
        <v>2233</v>
      </c>
      <c r="B990" s="23">
        <v>39942</v>
      </c>
      <c r="C990" s="21" t="s">
        <v>1185</v>
      </c>
      <c r="D990" s="24"/>
      <c r="E990" s="62">
        <v>21</v>
      </c>
      <c r="F990" s="23"/>
      <c r="G990" s="24"/>
      <c r="H990" s="16">
        <v>21</v>
      </c>
      <c r="I990" s="126" t="e">
        <f>INDEX('TOL2008'!B:B,MATCH(A990,'TOL2008'!A:A,0))</f>
        <v>#N/A</v>
      </c>
      <c r="J990" s="126" t="e">
        <f>INDEX(Pääluokka!$H$2:$H$100,MATCH(VALUE(LEFT(Taulukko1[[#This Row],[TOL2008]],2)),Pääluokka!$G$2:$G$100,0))</f>
        <v>#N/A</v>
      </c>
      <c r="K990" s="126" t="e">
        <f>INDEX(Pääluokka!$I$2:$I$100,MATCH(VALUE(LEFT(Taulukko1[[#This Row],[TOL2008]],2)),Pääluokka!$G$2:$G$100,0))</f>
        <v>#N/A</v>
      </c>
      <c r="L990" s="41" t="str">
        <f t="shared" si="150"/>
        <v>NA</v>
      </c>
      <c r="M990" s="43">
        <f t="shared" si="151"/>
        <v>39942</v>
      </c>
      <c r="N990" s="43">
        <f t="shared" si="152"/>
        <v>39993</v>
      </c>
      <c r="O990" s="43">
        <f t="shared" si="153"/>
        <v>39934</v>
      </c>
      <c r="P990" s="43">
        <f t="shared" si="154"/>
        <v>39965</v>
      </c>
      <c r="Q990" s="41">
        <f t="shared" si="155"/>
        <v>2009</v>
      </c>
      <c r="R990" s="41">
        <f t="shared" si="156"/>
        <v>2009</v>
      </c>
      <c r="S990" s="43" t="str">
        <f>YEAR(Taulukko1[[#This Row],[Alku KK]])&amp;"Q"&amp;ROUNDDOWN((MONTH(Taulukko1[[#This Row],[Alku KK]])-1)/3+1,0)</f>
        <v>2009Q2</v>
      </c>
      <c r="T990" s="43" t="str">
        <f>YEAR(Taulukko1[[#This Row],[Loppu KK]])&amp;"Q"&amp;ROUNDDOWN((MONTH(Taulukko1[[#This Row],[Loppu KK]])-1)/3+1,0)</f>
        <v>2009Q2</v>
      </c>
      <c r="U990" s="66">
        <f>IF(COUNT(Taulukko1[[#This Row],[Neuvottelujen alaiset ]])=1,Taulukko1[[#This Row],[Neuvottelujen alaiset ]],Taulukko1[[#This Row],[Vähennystarve]])</f>
        <v>21</v>
      </c>
      <c r="V990" s="44">
        <f t="shared" si="157"/>
        <v>1</v>
      </c>
      <c r="W990" s="44" t="str">
        <f t="shared" si="158"/>
        <v>NA</v>
      </c>
      <c r="X990" s="44" t="str">
        <f t="shared" si="159"/>
        <v>NA</v>
      </c>
      <c r="Y990" s="90" t="b">
        <f>AND(MONTH(Taulukko1[[#This Row],[Alku PVM]] )=6,DAY(Taulukko1[[#This Row],[Alku PVM]] )&gt;19)</f>
        <v>0</v>
      </c>
      <c r="Z990" s="90" t="b">
        <f>AND(MONTH(Taulukko1[[#This Row],[Loppu PVM]] )=6,DAY(Taulukko1[[#This Row],[Loppu PVM]] )&gt;19)</f>
        <v>1</v>
      </c>
      <c r="AA990" s="90" t="b">
        <f>OR(MONTH(Taulukko1[[#This Row],[Alku PVM]] )&lt;=5,AND(MONTH(Taulukko1[[#This Row],[Alku PVM]] )=6,DAY(Taulukko1[[#This Row],[Alku PVM]] )&lt;20))</f>
        <v>1</v>
      </c>
      <c r="AB990" s="90" t="b">
        <f>OR(MONTH(Taulukko1[[#This Row],[Loppu PVM]])&lt;=5,AND(MONTH(Taulukko1[[#This Row],[Loppu PVM]] )=6,DAY(Taulukko1[[#This Row],[Loppu PVM]])&lt;20))</f>
        <v>0</v>
      </c>
      <c r="AC990" s="90" t="b">
        <f>OR(MONTH(Taulukko1[[#This Row],[Alku PVM]] )&lt;=3,AND(MONTH(Taulukko1[[#This Row],[Alku PVM]] )=3))</f>
        <v>0</v>
      </c>
      <c r="AD990" s="90" t="b">
        <f>OR(MONTH(Taulukko1[[#This Row],[Loppu PVM]] )&lt;=3,AND(MONTH(Taulukko1[[#This Row],[Loppu PVM]] )=3))</f>
        <v>0</v>
      </c>
      <c r="AE990" s="90" t="b">
        <f>OR(MONTH(Taulukko1[[#This Row],[Alku PVM]] )&lt;=9,AND(MONTH(Taulukko1[[#This Row],[Alku PVM]] )=9))</f>
        <v>1</v>
      </c>
      <c r="AF990" s="90" t="b">
        <f>OR(MONTH(Taulukko1[[#This Row],[Loppu PVM]])&lt;=9,AND(MONTH(Taulukko1[[#This Row],[Loppu PVM]] )=9))</f>
        <v>1</v>
      </c>
      <c r="AG990" s="90" t="b">
        <f>OR(MONTH(Taulukko1[[#This Row],[Alku PVM]] )&lt;=6,AND(MONTH(Taulukko1[[#This Row],[Alku PVM]] )=6))</f>
        <v>1</v>
      </c>
      <c r="AH990" s="90" t="b">
        <f>OR(MONTH(Taulukko1[[#This Row],[Loppu PVM]])&lt;=6,AND(MONTH(Taulukko1[[#This Row],[Loppu PVM]] )=6))</f>
        <v>1</v>
      </c>
    </row>
    <row r="991" spans="1:34" ht="12.75" customHeight="1">
      <c r="A991" t="s">
        <v>2417</v>
      </c>
      <c r="B991" s="23">
        <v>39944</v>
      </c>
      <c r="C991" t="s">
        <v>2416</v>
      </c>
      <c r="E991" s="62">
        <v>30</v>
      </c>
      <c r="F991" s="4"/>
      <c r="G991" s="5"/>
      <c r="H991" s="22">
        <v>44</v>
      </c>
      <c r="I991" s="126" t="e">
        <f>INDEX('TOL2008'!B:B,MATCH(A991,'TOL2008'!A:A,0))</f>
        <v>#N/A</v>
      </c>
      <c r="J991" s="126" t="e">
        <f>INDEX(Pääluokka!$H$2:$H$100,MATCH(VALUE(LEFT(Taulukko1[[#This Row],[TOL2008]],2)),Pääluokka!$G$2:$G$100,0))</f>
        <v>#N/A</v>
      </c>
      <c r="K991" s="126" t="e">
        <f>INDEX(Pääluokka!$I$2:$I$100,MATCH(VALUE(LEFT(Taulukko1[[#This Row],[TOL2008]],2)),Pääluokka!$G$2:$G$100,0))</f>
        <v>#N/A</v>
      </c>
      <c r="L991" s="41" t="str">
        <f t="shared" si="150"/>
        <v>NA</v>
      </c>
      <c r="M991" s="43">
        <f t="shared" si="151"/>
        <v>39944</v>
      </c>
      <c r="N991" s="43">
        <f t="shared" si="152"/>
        <v>39995</v>
      </c>
      <c r="O991" s="43">
        <f t="shared" si="153"/>
        <v>39934</v>
      </c>
      <c r="P991" s="43">
        <f t="shared" si="154"/>
        <v>39995</v>
      </c>
      <c r="Q991" s="41">
        <f t="shared" si="155"/>
        <v>2009</v>
      </c>
      <c r="R991" s="41">
        <f t="shared" si="156"/>
        <v>2009</v>
      </c>
      <c r="S991" s="43" t="str">
        <f>YEAR(Taulukko1[[#This Row],[Alku KK]])&amp;"Q"&amp;ROUNDDOWN((MONTH(Taulukko1[[#This Row],[Alku KK]])-1)/3+1,0)</f>
        <v>2009Q2</v>
      </c>
      <c r="T991" s="43" t="str">
        <f>YEAR(Taulukko1[[#This Row],[Loppu KK]])&amp;"Q"&amp;ROUNDDOWN((MONTH(Taulukko1[[#This Row],[Loppu KK]])-1)/3+1,0)</f>
        <v>2009Q3</v>
      </c>
      <c r="U991" s="66">
        <f>IF(COUNT(Taulukko1[[#This Row],[Neuvottelujen alaiset ]])=1,Taulukko1[[#This Row],[Neuvottelujen alaiset ]],Taulukko1[[#This Row],[Vähennystarve]])</f>
        <v>44</v>
      </c>
      <c r="V991" s="44">
        <f t="shared" si="157"/>
        <v>0.68181818181818177</v>
      </c>
      <c r="W991" s="44" t="str">
        <f t="shared" si="158"/>
        <v>NA</v>
      </c>
      <c r="X991" s="44" t="str">
        <f t="shared" si="159"/>
        <v>NA</v>
      </c>
      <c r="Y991" s="90" t="b">
        <f>AND(MONTH(Taulukko1[[#This Row],[Alku PVM]] )=6,DAY(Taulukko1[[#This Row],[Alku PVM]] )&gt;19)</f>
        <v>0</v>
      </c>
      <c r="Z991" s="90" t="b">
        <f>AND(MONTH(Taulukko1[[#This Row],[Loppu PVM]] )=6,DAY(Taulukko1[[#This Row],[Loppu PVM]] )&gt;19)</f>
        <v>0</v>
      </c>
      <c r="AA991" s="90" t="b">
        <f>OR(MONTH(Taulukko1[[#This Row],[Alku PVM]] )&lt;=5,AND(MONTH(Taulukko1[[#This Row],[Alku PVM]] )=6,DAY(Taulukko1[[#This Row],[Alku PVM]] )&lt;20))</f>
        <v>1</v>
      </c>
      <c r="AB991" s="90" t="b">
        <f>OR(MONTH(Taulukko1[[#This Row],[Loppu PVM]])&lt;=5,AND(MONTH(Taulukko1[[#This Row],[Loppu PVM]] )=6,DAY(Taulukko1[[#This Row],[Loppu PVM]])&lt;20))</f>
        <v>0</v>
      </c>
      <c r="AC991" s="90" t="b">
        <f>OR(MONTH(Taulukko1[[#This Row],[Alku PVM]] )&lt;=3,AND(MONTH(Taulukko1[[#This Row],[Alku PVM]] )=3))</f>
        <v>0</v>
      </c>
      <c r="AD991" s="90" t="b">
        <f>OR(MONTH(Taulukko1[[#This Row],[Loppu PVM]] )&lt;=3,AND(MONTH(Taulukko1[[#This Row],[Loppu PVM]] )=3))</f>
        <v>0</v>
      </c>
      <c r="AE991" s="90" t="b">
        <f>OR(MONTH(Taulukko1[[#This Row],[Alku PVM]] )&lt;=9,AND(MONTH(Taulukko1[[#This Row],[Alku PVM]] )=9))</f>
        <v>1</v>
      </c>
      <c r="AF991" s="90" t="b">
        <f>OR(MONTH(Taulukko1[[#This Row],[Loppu PVM]])&lt;=9,AND(MONTH(Taulukko1[[#This Row],[Loppu PVM]] )=9))</f>
        <v>1</v>
      </c>
      <c r="AG991" s="90" t="b">
        <f>OR(MONTH(Taulukko1[[#This Row],[Alku PVM]] )&lt;=6,AND(MONTH(Taulukko1[[#This Row],[Alku PVM]] )=6))</f>
        <v>1</v>
      </c>
      <c r="AH991" s="90" t="b">
        <f>OR(MONTH(Taulukko1[[#This Row],[Loppu PVM]])&lt;=6,AND(MONTH(Taulukko1[[#This Row],[Loppu PVM]] )=6))</f>
        <v>0</v>
      </c>
    </row>
    <row r="992" spans="1:34" ht="12.75" customHeight="1">
      <c r="A992" t="s">
        <v>2381</v>
      </c>
      <c r="B992" s="23">
        <v>39944</v>
      </c>
      <c r="C992" t="s">
        <v>2380</v>
      </c>
      <c r="E992" s="62">
        <v>42</v>
      </c>
      <c r="F992" s="4"/>
      <c r="G992" s="5"/>
      <c r="H992" s="16">
        <v>42</v>
      </c>
      <c r="I992" s="126">
        <f>INDEX('TOL2008'!B:B,MATCH(A992,'TOL2008'!A:A,0))</f>
        <v>47192</v>
      </c>
      <c r="J992" s="126" t="str">
        <f>INDEX(Pääluokka!$H$2:$H$100,MATCH(VALUE(LEFT(Taulukko1[[#This Row],[TOL2008]],2)),Pääluokka!$G$2:$G$100,0))</f>
        <v>Tukku- ja vähittäiskauppa; moottoriajoneuvojen ja moottoripyörien korjaus</v>
      </c>
      <c r="K992" s="126" t="str">
        <f>INDEX(Pääluokka!$I$2:$I$100,MATCH(VALUE(LEFT(Taulukko1[[#This Row],[TOL2008]],2)),Pääluokka!$G$2:$G$100,0))</f>
        <v>Palvelualat (G-N, R, S)</v>
      </c>
      <c r="L992" s="41" t="str">
        <f t="shared" si="150"/>
        <v>NA</v>
      </c>
      <c r="M992" s="43">
        <f t="shared" si="151"/>
        <v>39944</v>
      </c>
      <c r="N992" s="43">
        <f t="shared" si="152"/>
        <v>39995</v>
      </c>
      <c r="O992" s="43">
        <f t="shared" si="153"/>
        <v>39934</v>
      </c>
      <c r="P992" s="43">
        <f t="shared" si="154"/>
        <v>39995</v>
      </c>
      <c r="Q992" s="41">
        <f t="shared" si="155"/>
        <v>2009</v>
      </c>
      <c r="R992" s="41">
        <f t="shared" si="156"/>
        <v>2009</v>
      </c>
      <c r="S992" s="43" t="str">
        <f>YEAR(Taulukko1[[#This Row],[Alku KK]])&amp;"Q"&amp;ROUNDDOWN((MONTH(Taulukko1[[#This Row],[Alku KK]])-1)/3+1,0)</f>
        <v>2009Q2</v>
      </c>
      <c r="T992" s="43" t="str">
        <f>YEAR(Taulukko1[[#This Row],[Loppu KK]])&amp;"Q"&amp;ROUNDDOWN((MONTH(Taulukko1[[#This Row],[Loppu KK]])-1)/3+1,0)</f>
        <v>2009Q3</v>
      </c>
      <c r="U992" s="66">
        <f>IF(COUNT(Taulukko1[[#This Row],[Neuvottelujen alaiset ]])=1,Taulukko1[[#This Row],[Neuvottelujen alaiset ]],Taulukko1[[#This Row],[Vähennystarve]])</f>
        <v>42</v>
      </c>
      <c r="V992" s="44">
        <f t="shared" si="157"/>
        <v>1</v>
      </c>
      <c r="W992" s="44" t="str">
        <f t="shared" si="158"/>
        <v>NA</v>
      </c>
      <c r="X992" s="44" t="str">
        <f t="shared" si="159"/>
        <v>NA</v>
      </c>
      <c r="Y992" s="90" t="b">
        <f>AND(MONTH(Taulukko1[[#This Row],[Alku PVM]] )=6,DAY(Taulukko1[[#This Row],[Alku PVM]] )&gt;19)</f>
        <v>0</v>
      </c>
      <c r="Z992" s="90" t="b">
        <f>AND(MONTH(Taulukko1[[#This Row],[Loppu PVM]] )=6,DAY(Taulukko1[[#This Row],[Loppu PVM]] )&gt;19)</f>
        <v>0</v>
      </c>
      <c r="AA992" s="90" t="b">
        <f>OR(MONTH(Taulukko1[[#This Row],[Alku PVM]] )&lt;=5,AND(MONTH(Taulukko1[[#This Row],[Alku PVM]] )=6,DAY(Taulukko1[[#This Row],[Alku PVM]] )&lt;20))</f>
        <v>1</v>
      </c>
      <c r="AB992" s="90" t="b">
        <f>OR(MONTH(Taulukko1[[#This Row],[Loppu PVM]])&lt;=5,AND(MONTH(Taulukko1[[#This Row],[Loppu PVM]] )=6,DAY(Taulukko1[[#This Row],[Loppu PVM]])&lt;20))</f>
        <v>0</v>
      </c>
      <c r="AC992" s="90" t="b">
        <f>OR(MONTH(Taulukko1[[#This Row],[Alku PVM]] )&lt;=3,AND(MONTH(Taulukko1[[#This Row],[Alku PVM]] )=3))</f>
        <v>0</v>
      </c>
      <c r="AD992" s="90" t="b">
        <f>OR(MONTH(Taulukko1[[#This Row],[Loppu PVM]] )&lt;=3,AND(MONTH(Taulukko1[[#This Row],[Loppu PVM]] )=3))</f>
        <v>0</v>
      </c>
      <c r="AE992" s="90" t="b">
        <f>OR(MONTH(Taulukko1[[#This Row],[Alku PVM]] )&lt;=9,AND(MONTH(Taulukko1[[#This Row],[Alku PVM]] )=9))</f>
        <v>1</v>
      </c>
      <c r="AF992" s="90" t="b">
        <f>OR(MONTH(Taulukko1[[#This Row],[Loppu PVM]])&lt;=9,AND(MONTH(Taulukko1[[#This Row],[Loppu PVM]] )=9))</f>
        <v>1</v>
      </c>
      <c r="AG992" s="90" t="b">
        <f>OR(MONTH(Taulukko1[[#This Row],[Alku PVM]] )&lt;=6,AND(MONTH(Taulukko1[[#This Row],[Alku PVM]] )=6))</f>
        <v>1</v>
      </c>
      <c r="AH992" s="90" t="b">
        <f>OR(MONTH(Taulukko1[[#This Row],[Loppu PVM]])&lt;=6,AND(MONTH(Taulukko1[[#This Row],[Loppu PVM]] )=6))</f>
        <v>0</v>
      </c>
    </row>
    <row r="993" spans="1:34" ht="12.75" customHeight="1">
      <c r="A993" t="s">
        <v>1971</v>
      </c>
      <c r="B993" s="23">
        <v>39945</v>
      </c>
      <c r="C993" t="s">
        <v>2614</v>
      </c>
      <c r="F993" s="4"/>
      <c r="G993" s="5"/>
      <c r="H993" s="16">
        <v>110</v>
      </c>
      <c r="I993" s="126" t="str">
        <f>INDEX('TOL2008'!B:B,MATCH(A3687,'TOL2008'!A:A,0))</f>
        <v>08112</v>
      </c>
      <c r="J993" s="126" t="str">
        <f>INDEX(Pääluokka!$H$2:$H$100,MATCH(VALUE(LEFT(Taulukko1[[#This Row],[TOL2008]],2)),Pääluokka!$G$2:$G$100,0))</f>
        <v>Kaivostoiminta ja louhinta</v>
      </c>
      <c r="K993" s="126" t="str">
        <f>INDEX(Pääluokka!$I$2:$I$100,MATCH(VALUE(LEFT(Taulukko1[[#This Row],[TOL2008]],2)),Pääluokka!$G$2:$G$100,0))</f>
        <v>Alkutuotanto (A-B)</v>
      </c>
      <c r="L993" s="41" t="str">
        <f t="shared" si="150"/>
        <v>NA</v>
      </c>
      <c r="M993" s="43">
        <f t="shared" si="151"/>
        <v>39945</v>
      </c>
      <c r="N993" s="43">
        <f t="shared" si="152"/>
        <v>39996</v>
      </c>
      <c r="O993" s="43">
        <f t="shared" si="153"/>
        <v>39934</v>
      </c>
      <c r="P993" s="43">
        <f t="shared" si="154"/>
        <v>39995</v>
      </c>
      <c r="Q993" s="41">
        <f t="shared" si="155"/>
        <v>2009</v>
      </c>
      <c r="R993" s="41">
        <f t="shared" si="156"/>
        <v>2009</v>
      </c>
      <c r="S993" s="43" t="str">
        <f>YEAR(Taulukko1[[#This Row],[Alku KK]])&amp;"Q"&amp;ROUNDDOWN((MONTH(Taulukko1[[#This Row],[Alku KK]])-1)/3+1,0)</f>
        <v>2009Q2</v>
      </c>
      <c r="T993" s="43" t="str">
        <f>YEAR(Taulukko1[[#This Row],[Loppu KK]])&amp;"Q"&amp;ROUNDDOWN((MONTH(Taulukko1[[#This Row],[Loppu KK]])-1)/3+1,0)</f>
        <v>2009Q3</v>
      </c>
      <c r="U993" s="66">
        <f>IF(COUNT(Taulukko1[[#This Row],[Neuvottelujen alaiset ]])=1,Taulukko1[[#This Row],[Neuvottelujen alaiset ]],Taulukko1[[#This Row],[Vähennystarve]])</f>
        <v>110</v>
      </c>
      <c r="V993" s="44" t="str">
        <f t="shared" si="157"/>
        <v>NA</v>
      </c>
      <c r="W993" s="44" t="str">
        <f t="shared" si="158"/>
        <v>NA</v>
      </c>
      <c r="X993" s="44" t="str">
        <f t="shared" si="159"/>
        <v>NA</v>
      </c>
      <c r="Y993" s="90" t="b">
        <f>AND(MONTH(Taulukko1[[#This Row],[Alku PVM]] )=6,DAY(Taulukko1[[#This Row],[Alku PVM]] )&gt;19)</f>
        <v>0</v>
      </c>
      <c r="Z993" s="90" t="b">
        <f>AND(MONTH(Taulukko1[[#This Row],[Loppu PVM]] )=6,DAY(Taulukko1[[#This Row],[Loppu PVM]] )&gt;19)</f>
        <v>0</v>
      </c>
      <c r="AA993" s="90" t="b">
        <f>OR(MONTH(Taulukko1[[#This Row],[Alku PVM]] )&lt;=5,AND(MONTH(Taulukko1[[#This Row],[Alku PVM]] )=6,DAY(Taulukko1[[#This Row],[Alku PVM]] )&lt;20))</f>
        <v>1</v>
      </c>
      <c r="AB993" s="90" t="b">
        <f>OR(MONTH(Taulukko1[[#This Row],[Loppu PVM]])&lt;=5,AND(MONTH(Taulukko1[[#This Row],[Loppu PVM]] )=6,DAY(Taulukko1[[#This Row],[Loppu PVM]])&lt;20))</f>
        <v>0</v>
      </c>
      <c r="AC993" s="90" t="b">
        <f>OR(MONTH(Taulukko1[[#This Row],[Alku PVM]] )&lt;=3,AND(MONTH(Taulukko1[[#This Row],[Alku PVM]] )=3))</f>
        <v>0</v>
      </c>
      <c r="AD993" s="90" t="b">
        <f>OR(MONTH(Taulukko1[[#This Row],[Loppu PVM]] )&lt;=3,AND(MONTH(Taulukko1[[#This Row],[Loppu PVM]] )=3))</f>
        <v>0</v>
      </c>
      <c r="AE993" s="90" t="b">
        <f>OR(MONTH(Taulukko1[[#This Row],[Alku PVM]] )&lt;=9,AND(MONTH(Taulukko1[[#This Row],[Alku PVM]] )=9))</f>
        <v>1</v>
      </c>
      <c r="AF993" s="90" t="b">
        <f>OR(MONTH(Taulukko1[[#This Row],[Loppu PVM]])&lt;=9,AND(MONTH(Taulukko1[[#This Row],[Loppu PVM]] )=9))</f>
        <v>1</v>
      </c>
      <c r="AG993" s="90" t="b">
        <f>OR(MONTH(Taulukko1[[#This Row],[Alku PVM]] )&lt;=6,AND(MONTH(Taulukko1[[#This Row],[Alku PVM]] )=6))</f>
        <v>1</v>
      </c>
      <c r="AH993" s="90" t="b">
        <f>OR(MONTH(Taulukko1[[#This Row],[Loppu PVM]])&lt;=6,AND(MONTH(Taulukko1[[#This Row],[Loppu PVM]] )=6))</f>
        <v>0</v>
      </c>
    </row>
    <row r="994" spans="1:34" ht="12.75" customHeight="1">
      <c r="A994" t="s">
        <v>2422</v>
      </c>
      <c r="B994" s="23">
        <v>39945</v>
      </c>
      <c r="C994" t="s">
        <v>308</v>
      </c>
      <c r="F994" s="4">
        <v>39952</v>
      </c>
      <c r="G994" s="5">
        <v>9</v>
      </c>
      <c r="H994" s="16">
        <v>9</v>
      </c>
      <c r="I994" s="126" t="e">
        <f>INDEX('TOL2008'!B:B,MATCH(A994,'TOL2008'!A:A,0))</f>
        <v>#N/A</v>
      </c>
      <c r="J994" s="126" t="e">
        <f>INDEX(Pääluokka!$H$2:$H$100,MATCH(VALUE(LEFT(Taulukko1[[#This Row],[TOL2008]],2)),Pääluokka!$G$2:$G$100,0))</f>
        <v>#N/A</v>
      </c>
      <c r="K994" s="126" t="e">
        <f>INDEX(Pääluokka!$I$2:$I$100,MATCH(VALUE(LEFT(Taulukko1[[#This Row],[TOL2008]],2)),Pääluokka!$G$2:$G$100,0))</f>
        <v>#N/A</v>
      </c>
      <c r="L994" s="41">
        <f t="shared" si="150"/>
        <v>7</v>
      </c>
      <c r="M994" s="43">
        <f t="shared" si="151"/>
        <v>39945</v>
      </c>
      <c r="N994" s="43">
        <f t="shared" si="152"/>
        <v>39952</v>
      </c>
      <c r="O994" s="43">
        <f t="shared" si="153"/>
        <v>39934</v>
      </c>
      <c r="P994" s="43">
        <f t="shared" si="154"/>
        <v>39934</v>
      </c>
      <c r="Q994" s="41">
        <f t="shared" si="155"/>
        <v>2009</v>
      </c>
      <c r="R994" s="41">
        <f t="shared" si="156"/>
        <v>2009</v>
      </c>
      <c r="S994" s="43" t="str">
        <f>YEAR(Taulukko1[[#This Row],[Alku KK]])&amp;"Q"&amp;ROUNDDOWN((MONTH(Taulukko1[[#This Row],[Alku KK]])-1)/3+1,0)</f>
        <v>2009Q2</v>
      </c>
      <c r="T994" s="43" t="str">
        <f>YEAR(Taulukko1[[#This Row],[Loppu KK]])&amp;"Q"&amp;ROUNDDOWN((MONTH(Taulukko1[[#This Row],[Loppu KK]])-1)/3+1,0)</f>
        <v>2009Q2</v>
      </c>
      <c r="U994" s="66">
        <f>IF(COUNT(Taulukko1[[#This Row],[Neuvottelujen alaiset ]])=1,Taulukko1[[#This Row],[Neuvottelujen alaiset ]],Taulukko1[[#This Row],[Vähennystarve]])</f>
        <v>9</v>
      </c>
      <c r="V994" s="44" t="str">
        <f t="shared" si="157"/>
        <v>NA</v>
      </c>
      <c r="W994" s="44">
        <f t="shared" si="158"/>
        <v>1</v>
      </c>
      <c r="X994" s="44" t="str">
        <f t="shared" si="159"/>
        <v>NA</v>
      </c>
      <c r="Y994" s="90" t="b">
        <f>AND(MONTH(Taulukko1[[#This Row],[Alku PVM]] )=6,DAY(Taulukko1[[#This Row],[Alku PVM]] )&gt;19)</f>
        <v>0</v>
      </c>
      <c r="Z994" s="90" t="b">
        <f>AND(MONTH(Taulukko1[[#This Row],[Loppu PVM]] )=6,DAY(Taulukko1[[#This Row],[Loppu PVM]] )&gt;19)</f>
        <v>0</v>
      </c>
      <c r="AA994" s="90" t="b">
        <f>OR(MONTH(Taulukko1[[#This Row],[Alku PVM]] )&lt;=5,AND(MONTH(Taulukko1[[#This Row],[Alku PVM]] )=6,DAY(Taulukko1[[#This Row],[Alku PVM]] )&lt;20))</f>
        <v>1</v>
      </c>
      <c r="AB994" s="90" t="b">
        <f>OR(MONTH(Taulukko1[[#This Row],[Loppu PVM]])&lt;=5,AND(MONTH(Taulukko1[[#This Row],[Loppu PVM]] )=6,DAY(Taulukko1[[#This Row],[Loppu PVM]])&lt;20))</f>
        <v>1</v>
      </c>
      <c r="AC994" s="90" t="b">
        <f>OR(MONTH(Taulukko1[[#This Row],[Alku PVM]] )&lt;=3,AND(MONTH(Taulukko1[[#This Row],[Alku PVM]] )=3))</f>
        <v>0</v>
      </c>
      <c r="AD994" s="90" t="b">
        <f>OR(MONTH(Taulukko1[[#This Row],[Loppu PVM]] )&lt;=3,AND(MONTH(Taulukko1[[#This Row],[Loppu PVM]] )=3))</f>
        <v>0</v>
      </c>
      <c r="AE994" s="90" t="b">
        <f>OR(MONTH(Taulukko1[[#This Row],[Alku PVM]] )&lt;=9,AND(MONTH(Taulukko1[[#This Row],[Alku PVM]] )=9))</f>
        <v>1</v>
      </c>
      <c r="AF994" s="90" t="b">
        <f>OR(MONTH(Taulukko1[[#This Row],[Loppu PVM]])&lt;=9,AND(MONTH(Taulukko1[[#This Row],[Loppu PVM]] )=9))</f>
        <v>1</v>
      </c>
      <c r="AG994" s="90" t="b">
        <f>OR(MONTH(Taulukko1[[#This Row],[Alku PVM]] )&lt;=6,AND(MONTH(Taulukko1[[#This Row],[Alku PVM]] )=6))</f>
        <v>1</v>
      </c>
      <c r="AH994" s="90" t="b">
        <f>OR(MONTH(Taulukko1[[#This Row],[Loppu PVM]])&lt;=6,AND(MONTH(Taulukko1[[#This Row],[Loppu PVM]] )=6))</f>
        <v>1</v>
      </c>
    </row>
    <row r="995" spans="1:34" ht="12.75" customHeight="1">
      <c r="A995" t="s">
        <v>1854</v>
      </c>
      <c r="B995" s="23">
        <v>39945</v>
      </c>
      <c r="C995" t="s">
        <v>2287</v>
      </c>
      <c r="E995" s="62">
        <v>30</v>
      </c>
      <c r="F995" s="4">
        <v>39993</v>
      </c>
      <c r="G995" s="5">
        <v>33</v>
      </c>
      <c r="H995" s="22">
        <v>65</v>
      </c>
      <c r="I995" s="126" t="e">
        <f>INDEX('TOL2008'!B:B,MATCH(A995,'TOL2008'!A:A,0))</f>
        <v>#N/A</v>
      </c>
      <c r="J995" s="126" t="e">
        <f>INDEX(Pääluokka!$H$2:$H$100,MATCH(VALUE(LEFT(Taulukko1[[#This Row],[TOL2008]],2)),Pääluokka!$G$2:$G$100,0))</f>
        <v>#N/A</v>
      </c>
      <c r="K995" s="126" t="e">
        <f>INDEX(Pääluokka!$I$2:$I$100,MATCH(VALUE(LEFT(Taulukko1[[#This Row],[TOL2008]],2)),Pääluokka!$G$2:$G$100,0))</f>
        <v>#N/A</v>
      </c>
      <c r="L995" s="41">
        <f t="shared" si="150"/>
        <v>48</v>
      </c>
      <c r="M995" s="43">
        <f t="shared" si="151"/>
        <v>39945</v>
      </c>
      <c r="N995" s="43">
        <f t="shared" si="152"/>
        <v>39993</v>
      </c>
      <c r="O995" s="43">
        <f t="shared" si="153"/>
        <v>39934</v>
      </c>
      <c r="P995" s="43">
        <f t="shared" si="154"/>
        <v>39965</v>
      </c>
      <c r="Q995" s="41">
        <f t="shared" si="155"/>
        <v>2009</v>
      </c>
      <c r="R995" s="41">
        <f t="shared" si="156"/>
        <v>2009</v>
      </c>
      <c r="S995" s="43" t="str">
        <f>YEAR(Taulukko1[[#This Row],[Alku KK]])&amp;"Q"&amp;ROUNDDOWN((MONTH(Taulukko1[[#This Row],[Alku KK]])-1)/3+1,0)</f>
        <v>2009Q2</v>
      </c>
      <c r="T995" s="43" t="str">
        <f>YEAR(Taulukko1[[#This Row],[Loppu KK]])&amp;"Q"&amp;ROUNDDOWN((MONTH(Taulukko1[[#This Row],[Loppu KK]])-1)/3+1,0)</f>
        <v>2009Q2</v>
      </c>
      <c r="U995" s="66">
        <f>IF(COUNT(Taulukko1[[#This Row],[Neuvottelujen alaiset ]])=1,Taulukko1[[#This Row],[Neuvottelujen alaiset ]],Taulukko1[[#This Row],[Vähennystarve]])</f>
        <v>65</v>
      </c>
      <c r="V995" s="44">
        <f t="shared" si="157"/>
        <v>0.46153846153846156</v>
      </c>
      <c r="W995" s="44">
        <f t="shared" si="158"/>
        <v>0.50769230769230766</v>
      </c>
      <c r="X995" s="44">
        <f t="shared" si="159"/>
        <v>1.1000000000000001</v>
      </c>
      <c r="Y995" s="90" t="b">
        <f>AND(MONTH(Taulukko1[[#This Row],[Alku PVM]] )=6,DAY(Taulukko1[[#This Row],[Alku PVM]] )&gt;19)</f>
        <v>0</v>
      </c>
      <c r="Z995" s="90" t="b">
        <f>AND(MONTH(Taulukko1[[#This Row],[Loppu PVM]] )=6,DAY(Taulukko1[[#This Row],[Loppu PVM]] )&gt;19)</f>
        <v>1</v>
      </c>
      <c r="AA995" s="90" t="b">
        <f>OR(MONTH(Taulukko1[[#This Row],[Alku PVM]] )&lt;=5,AND(MONTH(Taulukko1[[#This Row],[Alku PVM]] )=6,DAY(Taulukko1[[#This Row],[Alku PVM]] )&lt;20))</f>
        <v>1</v>
      </c>
      <c r="AB995" s="90" t="b">
        <f>OR(MONTH(Taulukko1[[#This Row],[Loppu PVM]])&lt;=5,AND(MONTH(Taulukko1[[#This Row],[Loppu PVM]] )=6,DAY(Taulukko1[[#This Row],[Loppu PVM]])&lt;20))</f>
        <v>0</v>
      </c>
      <c r="AC995" s="90" t="b">
        <f>OR(MONTH(Taulukko1[[#This Row],[Alku PVM]] )&lt;=3,AND(MONTH(Taulukko1[[#This Row],[Alku PVM]] )=3))</f>
        <v>0</v>
      </c>
      <c r="AD995" s="90" t="b">
        <f>OR(MONTH(Taulukko1[[#This Row],[Loppu PVM]] )&lt;=3,AND(MONTH(Taulukko1[[#This Row],[Loppu PVM]] )=3))</f>
        <v>0</v>
      </c>
      <c r="AE995" s="90" t="b">
        <f>OR(MONTH(Taulukko1[[#This Row],[Alku PVM]] )&lt;=9,AND(MONTH(Taulukko1[[#This Row],[Alku PVM]] )=9))</f>
        <v>1</v>
      </c>
      <c r="AF995" s="90" t="b">
        <f>OR(MONTH(Taulukko1[[#This Row],[Loppu PVM]])&lt;=9,AND(MONTH(Taulukko1[[#This Row],[Loppu PVM]] )=9))</f>
        <v>1</v>
      </c>
      <c r="AG995" s="90" t="b">
        <f>OR(MONTH(Taulukko1[[#This Row],[Alku PVM]] )&lt;=6,AND(MONTH(Taulukko1[[#This Row],[Alku PVM]] )=6))</f>
        <v>1</v>
      </c>
      <c r="AH995" s="90" t="b">
        <f>OR(MONTH(Taulukko1[[#This Row],[Loppu PVM]])&lt;=6,AND(MONTH(Taulukko1[[#This Row],[Loppu PVM]] )=6))</f>
        <v>1</v>
      </c>
    </row>
    <row r="996" spans="1:34" ht="12.75" customHeight="1">
      <c r="A996" t="s">
        <v>2245</v>
      </c>
      <c r="B996" s="23">
        <v>39945</v>
      </c>
      <c r="C996" t="s">
        <v>2244</v>
      </c>
      <c r="F996" s="4">
        <v>39990</v>
      </c>
      <c r="G996" s="5"/>
      <c r="H996" s="22">
        <v>550</v>
      </c>
      <c r="I996" s="126">
        <f>INDEX('TOL2008'!B:B,MATCH(A996,'TOL2008'!A:A,0))</f>
        <v>16239</v>
      </c>
      <c r="J996" s="126" t="str">
        <f>INDEX(Pääluokka!$H$2:$H$100,MATCH(VALUE(LEFT(Taulukko1[[#This Row],[TOL2008]],2)),Pääluokka!$G$2:$G$100,0))</f>
        <v>Teollisuus</v>
      </c>
      <c r="K996" s="126" t="str">
        <f>INDEX(Pääluokka!$I$2:$I$100,MATCH(VALUE(LEFT(Taulukko1[[#This Row],[TOL2008]],2)),Pääluokka!$G$2:$G$100,0))</f>
        <v>Teollisuus (C-E)</v>
      </c>
      <c r="L996" s="41">
        <f t="shared" si="150"/>
        <v>45</v>
      </c>
      <c r="M996" s="43">
        <f t="shared" si="151"/>
        <v>39945</v>
      </c>
      <c r="N996" s="43">
        <f t="shared" si="152"/>
        <v>39990</v>
      </c>
      <c r="O996" s="43">
        <f t="shared" si="153"/>
        <v>39934</v>
      </c>
      <c r="P996" s="43">
        <f t="shared" si="154"/>
        <v>39965</v>
      </c>
      <c r="Q996" s="41">
        <f t="shared" si="155"/>
        <v>2009</v>
      </c>
      <c r="R996" s="41">
        <f t="shared" si="156"/>
        <v>2009</v>
      </c>
      <c r="S996" s="43" t="str">
        <f>YEAR(Taulukko1[[#This Row],[Alku KK]])&amp;"Q"&amp;ROUNDDOWN((MONTH(Taulukko1[[#This Row],[Alku KK]])-1)/3+1,0)</f>
        <v>2009Q2</v>
      </c>
      <c r="T996" s="43" t="str">
        <f>YEAR(Taulukko1[[#This Row],[Loppu KK]])&amp;"Q"&amp;ROUNDDOWN((MONTH(Taulukko1[[#This Row],[Loppu KK]])-1)/3+1,0)</f>
        <v>2009Q2</v>
      </c>
      <c r="U996" s="66">
        <f>IF(COUNT(Taulukko1[[#This Row],[Neuvottelujen alaiset ]])=1,Taulukko1[[#This Row],[Neuvottelujen alaiset ]],Taulukko1[[#This Row],[Vähennystarve]])</f>
        <v>550</v>
      </c>
      <c r="V996" s="44" t="str">
        <f t="shared" si="157"/>
        <v>NA</v>
      </c>
      <c r="W996" s="44" t="str">
        <f t="shared" si="158"/>
        <v>NA</v>
      </c>
      <c r="X996" s="44" t="str">
        <f t="shared" si="159"/>
        <v>NA</v>
      </c>
      <c r="Y996" s="90" t="b">
        <f>AND(MONTH(Taulukko1[[#This Row],[Alku PVM]] )=6,DAY(Taulukko1[[#This Row],[Alku PVM]] )&gt;19)</f>
        <v>0</v>
      </c>
      <c r="Z996" s="90" t="b">
        <f>AND(MONTH(Taulukko1[[#This Row],[Loppu PVM]] )=6,DAY(Taulukko1[[#This Row],[Loppu PVM]] )&gt;19)</f>
        <v>1</v>
      </c>
      <c r="AA996" s="90" t="b">
        <f>OR(MONTH(Taulukko1[[#This Row],[Alku PVM]] )&lt;=5,AND(MONTH(Taulukko1[[#This Row],[Alku PVM]] )=6,DAY(Taulukko1[[#This Row],[Alku PVM]] )&lt;20))</f>
        <v>1</v>
      </c>
      <c r="AB996" s="90" t="b">
        <f>OR(MONTH(Taulukko1[[#This Row],[Loppu PVM]])&lt;=5,AND(MONTH(Taulukko1[[#This Row],[Loppu PVM]] )=6,DAY(Taulukko1[[#This Row],[Loppu PVM]])&lt;20))</f>
        <v>0</v>
      </c>
      <c r="AC996" s="90" t="b">
        <f>OR(MONTH(Taulukko1[[#This Row],[Alku PVM]] )&lt;=3,AND(MONTH(Taulukko1[[#This Row],[Alku PVM]] )=3))</f>
        <v>0</v>
      </c>
      <c r="AD996" s="90" t="b">
        <f>OR(MONTH(Taulukko1[[#This Row],[Loppu PVM]] )&lt;=3,AND(MONTH(Taulukko1[[#This Row],[Loppu PVM]] )=3))</f>
        <v>0</v>
      </c>
      <c r="AE996" s="90" t="b">
        <f>OR(MONTH(Taulukko1[[#This Row],[Alku PVM]] )&lt;=9,AND(MONTH(Taulukko1[[#This Row],[Alku PVM]] )=9))</f>
        <v>1</v>
      </c>
      <c r="AF996" s="90" t="b">
        <f>OR(MONTH(Taulukko1[[#This Row],[Loppu PVM]])&lt;=9,AND(MONTH(Taulukko1[[#This Row],[Loppu PVM]] )=9))</f>
        <v>1</v>
      </c>
      <c r="AG996" s="90" t="b">
        <f>OR(MONTH(Taulukko1[[#This Row],[Alku PVM]] )&lt;=6,AND(MONTH(Taulukko1[[#This Row],[Alku PVM]] )=6))</f>
        <v>1</v>
      </c>
      <c r="AH996" s="90" t="b">
        <f>OR(MONTH(Taulukko1[[#This Row],[Loppu PVM]])&lt;=6,AND(MONTH(Taulukko1[[#This Row],[Loppu PVM]] )=6))</f>
        <v>1</v>
      </c>
    </row>
    <row r="997" spans="1:34" ht="12.75" customHeight="1">
      <c r="A997" t="s">
        <v>3056</v>
      </c>
      <c r="B997" s="23">
        <v>39946</v>
      </c>
      <c r="C997" t="s">
        <v>3055</v>
      </c>
      <c r="F997" s="4">
        <v>39990</v>
      </c>
      <c r="G997" s="5">
        <v>17</v>
      </c>
      <c r="H997" s="22">
        <v>130</v>
      </c>
      <c r="I997" s="126" t="e">
        <f>INDEX('TOL2008'!B:B,MATCH(A997,'TOL2008'!A:A,0))</f>
        <v>#N/A</v>
      </c>
      <c r="J997" s="126" t="e">
        <f>INDEX(Pääluokka!$H$2:$H$100,MATCH(VALUE(LEFT(Taulukko1[[#This Row],[TOL2008]],2)),Pääluokka!$G$2:$G$100,0))</f>
        <v>#N/A</v>
      </c>
      <c r="K997" s="126" t="e">
        <f>INDEX(Pääluokka!$I$2:$I$100,MATCH(VALUE(LEFT(Taulukko1[[#This Row],[TOL2008]],2)),Pääluokka!$G$2:$G$100,0))</f>
        <v>#N/A</v>
      </c>
      <c r="L997" s="41">
        <f t="shared" si="150"/>
        <v>44</v>
      </c>
      <c r="M997" s="43">
        <f t="shared" si="151"/>
        <v>39946</v>
      </c>
      <c r="N997" s="43">
        <f t="shared" si="152"/>
        <v>39990</v>
      </c>
      <c r="O997" s="43">
        <f t="shared" si="153"/>
        <v>39934</v>
      </c>
      <c r="P997" s="43">
        <f t="shared" si="154"/>
        <v>39965</v>
      </c>
      <c r="Q997" s="41">
        <f t="shared" si="155"/>
        <v>2009</v>
      </c>
      <c r="R997" s="41">
        <f t="shared" si="156"/>
        <v>2009</v>
      </c>
      <c r="S997" s="43" t="str">
        <f>YEAR(Taulukko1[[#This Row],[Alku KK]])&amp;"Q"&amp;ROUNDDOWN((MONTH(Taulukko1[[#This Row],[Alku KK]])-1)/3+1,0)</f>
        <v>2009Q2</v>
      </c>
      <c r="T997" s="43" t="str">
        <f>YEAR(Taulukko1[[#This Row],[Loppu KK]])&amp;"Q"&amp;ROUNDDOWN((MONTH(Taulukko1[[#This Row],[Loppu KK]])-1)/3+1,0)</f>
        <v>2009Q2</v>
      </c>
      <c r="U997" s="66">
        <f>IF(COUNT(Taulukko1[[#This Row],[Neuvottelujen alaiset ]])=1,Taulukko1[[#This Row],[Neuvottelujen alaiset ]],Taulukko1[[#This Row],[Vähennystarve]])</f>
        <v>130</v>
      </c>
      <c r="V997" s="44" t="str">
        <f t="shared" si="157"/>
        <v>NA</v>
      </c>
      <c r="W997" s="44">
        <f t="shared" si="158"/>
        <v>0.13076923076923078</v>
      </c>
      <c r="X997" s="44" t="str">
        <f t="shared" si="159"/>
        <v>NA</v>
      </c>
      <c r="Y997" s="90" t="b">
        <f>AND(MONTH(Taulukko1[[#This Row],[Alku PVM]] )=6,DAY(Taulukko1[[#This Row],[Alku PVM]] )&gt;19)</f>
        <v>0</v>
      </c>
      <c r="Z997" s="90" t="b">
        <f>AND(MONTH(Taulukko1[[#This Row],[Loppu PVM]] )=6,DAY(Taulukko1[[#This Row],[Loppu PVM]] )&gt;19)</f>
        <v>1</v>
      </c>
      <c r="AA997" s="90" t="b">
        <f>OR(MONTH(Taulukko1[[#This Row],[Alku PVM]] )&lt;=5,AND(MONTH(Taulukko1[[#This Row],[Alku PVM]] )=6,DAY(Taulukko1[[#This Row],[Alku PVM]] )&lt;20))</f>
        <v>1</v>
      </c>
      <c r="AB997" s="90" t="b">
        <f>OR(MONTH(Taulukko1[[#This Row],[Loppu PVM]])&lt;=5,AND(MONTH(Taulukko1[[#This Row],[Loppu PVM]] )=6,DAY(Taulukko1[[#This Row],[Loppu PVM]])&lt;20))</f>
        <v>0</v>
      </c>
      <c r="AC997" s="90" t="b">
        <f>OR(MONTH(Taulukko1[[#This Row],[Alku PVM]] )&lt;=3,AND(MONTH(Taulukko1[[#This Row],[Alku PVM]] )=3))</f>
        <v>0</v>
      </c>
      <c r="AD997" s="90" t="b">
        <f>OR(MONTH(Taulukko1[[#This Row],[Loppu PVM]] )&lt;=3,AND(MONTH(Taulukko1[[#This Row],[Loppu PVM]] )=3))</f>
        <v>0</v>
      </c>
      <c r="AE997" s="90" t="b">
        <f>OR(MONTH(Taulukko1[[#This Row],[Alku PVM]] )&lt;=9,AND(MONTH(Taulukko1[[#This Row],[Alku PVM]] )=9))</f>
        <v>1</v>
      </c>
      <c r="AF997" s="90" t="b">
        <f>OR(MONTH(Taulukko1[[#This Row],[Loppu PVM]])&lt;=9,AND(MONTH(Taulukko1[[#This Row],[Loppu PVM]] )=9))</f>
        <v>1</v>
      </c>
      <c r="AG997" s="90" t="b">
        <f>OR(MONTH(Taulukko1[[#This Row],[Alku PVM]] )&lt;=6,AND(MONTH(Taulukko1[[#This Row],[Alku PVM]] )=6))</f>
        <v>1</v>
      </c>
      <c r="AH997" s="90" t="b">
        <f>OR(MONTH(Taulukko1[[#This Row],[Loppu PVM]])&lt;=6,AND(MONTH(Taulukko1[[#This Row],[Loppu PVM]] )=6))</f>
        <v>1</v>
      </c>
    </row>
    <row r="998" spans="1:34" ht="12.75" customHeight="1">
      <c r="A998" t="s">
        <v>1940</v>
      </c>
      <c r="B998" s="23">
        <v>39946</v>
      </c>
      <c r="C998" t="s">
        <v>2534</v>
      </c>
      <c r="F998" s="4">
        <v>39990</v>
      </c>
      <c r="G998" s="5">
        <v>0</v>
      </c>
      <c r="H998" s="22">
        <v>150</v>
      </c>
      <c r="I998" s="126" t="e">
        <f>INDEX('TOL2008'!B:B,MATCH(A998,'TOL2008'!A:A,0))</f>
        <v>#N/A</v>
      </c>
      <c r="J998" s="126" t="e">
        <f>INDEX(Pääluokka!$H$2:$H$100,MATCH(VALUE(LEFT(Taulukko1[[#This Row],[TOL2008]],2)),Pääluokka!$G$2:$G$100,0))</f>
        <v>#N/A</v>
      </c>
      <c r="K998" s="126" t="e">
        <f>INDEX(Pääluokka!$I$2:$I$100,MATCH(VALUE(LEFT(Taulukko1[[#This Row],[TOL2008]],2)),Pääluokka!$G$2:$G$100,0))</f>
        <v>#N/A</v>
      </c>
      <c r="L998" s="41">
        <f t="shared" si="150"/>
        <v>44</v>
      </c>
      <c r="M998" s="43">
        <f t="shared" si="151"/>
        <v>39946</v>
      </c>
      <c r="N998" s="43">
        <f t="shared" si="152"/>
        <v>39990</v>
      </c>
      <c r="O998" s="43">
        <f t="shared" si="153"/>
        <v>39934</v>
      </c>
      <c r="P998" s="43">
        <f t="shared" si="154"/>
        <v>39965</v>
      </c>
      <c r="Q998" s="41">
        <f t="shared" si="155"/>
        <v>2009</v>
      </c>
      <c r="R998" s="41">
        <f t="shared" si="156"/>
        <v>2009</v>
      </c>
      <c r="S998" s="43" t="str">
        <f>YEAR(Taulukko1[[#This Row],[Alku KK]])&amp;"Q"&amp;ROUNDDOWN((MONTH(Taulukko1[[#This Row],[Alku KK]])-1)/3+1,0)</f>
        <v>2009Q2</v>
      </c>
      <c r="T998" s="43" t="str">
        <f>YEAR(Taulukko1[[#This Row],[Loppu KK]])&amp;"Q"&amp;ROUNDDOWN((MONTH(Taulukko1[[#This Row],[Loppu KK]])-1)/3+1,0)</f>
        <v>2009Q2</v>
      </c>
      <c r="U998" s="66">
        <f>IF(COUNT(Taulukko1[[#This Row],[Neuvottelujen alaiset ]])=1,Taulukko1[[#This Row],[Neuvottelujen alaiset ]],Taulukko1[[#This Row],[Vähennystarve]])</f>
        <v>150</v>
      </c>
      <c r="V998" s="44" t="str">
        <f t="shared" si="157"/>
        <v>NA</v>
      </c>
      <c r="W998" s="44">
        <f t="shared" si="158"/>
        <v>0</v>
      </c>
      <c r="X998" s="44" t="str">
        <f t="shared" si="159"/>
        <v>NA</v>
      </c>
      <c r="Y998" s="90" t="b">
        <f>AND(MONTH(Taulukko1[[#This Row],[Alku PVM]] )=6,DAY(Taulukko1[[#This Row],[Alku PVM]] )&gt;19)</f>
        <v>0</v>
      </c>
      <c r="Z998" s="90" t="b">
        <f>AND(MONTH(Taulukko1[[#This Row],[Loppu PVM]] )=6,DAY(Taulukko1[[#This Row],[Loppu PVM]] )&gt;19)</f>
        <v>1</v>
      </c>
      <c r="AA998" s="90" t="b">
        <f>OR(MONTH(Taulukko1[[#This Row],[Alku PVM]] )&lt;=5,AND(MONTH(Taulukko1[[#This Row],[Alku PVM]] )=6,DAY(Taulukko1[[#This Row],[Alku PVM]] )&lt;20))</f>
        <v>1</v>
      </c>
      <c r="AB998" s="90" t="b">
        <f>OR(MONTH(Taulukko1[[#This Row],[Loppu PVM]])&lt;=5,AND(MONTH(Taulukko1[[#This Row],[Loppu PVM]] )=6,DAY(Taulukko1[[#This Row],[Loppu PVM]])&lt;20))</f>
        <v>0</v>
      </c>
      <c r="AC998" s="90" t="b">
        <f>OR(MONTH(Taulukko1[[#This Row],[Alku PVM]] )&lt;=3,AND(MONTH(Taulukko1[[#This Row],[Alku PVM]] )=3))</f>
        <v>0</v>
      </c>
      <c r="AD998" s="90" t="b">
        <f>OR(MONTH(Taulukko1[[#This Row],[Loppu PVM]] )&lt;=3,AND(MONTH(Taulukko1[[#This Row],[Loppu PVM]] )=3))</f>
        <v>0</v>
      </c>
      <c r="AE998" s="90" t="b">
        <f>OR(MONTH(Taulukko1[[#This Row],[Alku PVM]] )&lt;=9,AND(MONTH(Taulukko1[[#This Row],[Alku PVM]] )=9))</f>
        <v>1</v>
      </c>
      <c r="AF998" s="90" t="b">
        <f>OR(MONTH(Taulukko1[[#This Row],[Loppu PVM]])&lt;=9,AND(MONTH(Taulukko1[[#This Row],[Loppu PVM]] )=9))</f>
        <v>1</v>
      </c>
      <c r="AG998" s="90" t="b">
        <f>OR(MONTH(Taulukko1[[#This Row],[Alku PVM]] )&lt;=6,AND(MONTH(Taulukko1[[#This Row],[Alku PVM]] )=6))</f>
        <v>1</v>
      </c>
      <c r="AH998" s="90" t="b">
        <f>OR(MONTH(Taulukko1[[#This Row],[Loppu PVM]])&lt;=6,AND(MONTH(Taulukko1[[#This Row],[Loppu PVM]] )=6))</f>
        <v>1</v>
      </c>
    </row>
    <row r="999" spans="1:34" ht="12.75" customHeight="1">
      <c r="A999" t="s">
        <v>2188</v>
      </c>
      <c r="B999" s="23">
        <v>39947</v>
      </c>
      <c r="C999" t="s">
        <v>3074</v>
      </c>
      <c r="F999" s="4">
        <v>39960</v>
      </c>
      <c r="G999" s="5">
        <v>0</v>
      </c>
      <c r="H999" s="17">
        <v>450</v>
      </c>
      <c r="I999" s="126" t="e">
        <f>INDEX('TOL2008'!B:B,MATCH(A999,'TOL2008'!A:A,0))</f>
        <v>#N/A</v>
      </c>
      <c r="J999" s="126" t="e">
        <f>INDEX(Pääluokka!$H$2:$H$100,MATCH(VALUE(LEFT(Taulukko1[[#This Row],[TOL2008]],2)),Pääluokka!$G$2:$G$100,0))</f>
        <v>#N/A</v>
      </c>
      <c r="K999" s="126" t="e">
        <f>INDEX(Pääluokka!$I$2:$I$100,MATCH(VALUE(LEFT(Taulukko1[[#This Row],[TOL2008]],2)),Pääluokka!$G$2:$G$100,0))</f>
        <v>#N/A</v>
      </c>
      <c r="L999" s="41">
        <f t="shared" si="150"/>
        <v>13</v>
      </c>
      <c r="M999" s="43">
        <f t="shared" si="151"/>
        <v>39947</v>
      </c>
      <c r="N999" s="43">
        <f t="shared" si="152"/>
        <v>39960</v>
      </c>
      <c r="O999" s="43">
        <f t="shared" si="153"/>
        <v>39934</v>
      </c>
      <c r="P999" s="43">
        <f t="shared" si="154"/>
        <v>39934</v>
      </c>
      <c r="Q999" s="41">
        <f t="shared" si="155"/>
        <v>2009</v>
      </c>
      <c r="R999" s="41">
        <f t="shared" si="156"/>
        <v>2009</v>
      </c>
      <c r="S999" s="43" t="str">
        <f>YEAR(Taulukko1[[#This Row],[Alku KK]])&amp;"Q"&amp;ROUNDDOWN((MONTH(Taulukko1[[#This Row],[Alku KK]])-1)/3+1,0)</f>
        <v>2009Q2</v>
      </c>
      <c r="T999" s="43" t="str">
        <f>YEAR(Taulukko1[[#This Row],[Loppu KK]])&amp;"Q"&amp;ROUNDDOWN((MONTH(Taulukko1[[#This Row],[Loppu KK]])-1)/3+1,0)</f>
        <v>2009Q2</v>
      </c>
      <c r="U999" s="66">
        <f>IF(COUNT(Taulukko1[[#This Row],[Neuvottelujen alaiset ]])=1,Taulukko1[[#This Row],[Neuvottelujen alaiset ]],Taulukko1[[#This Row],[Vähennystarve]])</f>
        <v>450</v>
      </c>
      <c r="V999" s="44" t="str">
        <f t="shared" si="157"/>
        <v>NA</v>
      </c>
      <c r="W999" s="44">
        <f t="shared" si="158"/>
        <v>0</v>
      </c>
      <c r="X999" s="44" t="str">
        <f t="shared" si="159"/>
        <v>NA</v>
      </c>
      <c r="Y999" s="90" t="b">
        <f>AND(MONTH(Taulukko1[[#This Row],[Alku PVM]] )=6,DAY(Taulukko1[[#This Row],[Alku PVM]] )&gt;19)</f>
        <v>0</v>
      </c>
      <c r="Z999" s="90" t="b">
        <f>AND(MONTH(Taulukko1[[#This Row],[Loppu PVM]] )=6,DAY(Taulukko1[[#This Row],[Loppu PVM]] )&gt;19)</f>
        <v>0</v>
      </c>
      <c r="AA999" s="90" t="b">
        <f>OR(MONTH(Taulukko1[[#This Row],[Alku PVM]] )&lt;=5,AND(MONTH(Taulukko1[[#This Row],[Alku PVM]] )=6,DAY(Taulukko1[[#This Row],[Alku PVM]] )&lt;20))</f>
        <v>1</v>
      </c>
      <c r="AB999" s="90" t="b">
        <f>OR(MONTH(Taulukko1[[#This Row],[Loppu PVM]])&lt;=5,AND(MONTH(Taulukko1[[#This Row],[Loppu PVM]] )=6,DAY(Taulukko1[[#This Row],[Loppu PVM]])&lt;20))</f>
        <v>1</v>
      </c>
      <c r="AC999" s="90" t="b">
        <f>OR(MONTH(Taulukko1[[#This Row],[Alku PVM]] )&lt;=3,AND(MONTH(Taulukko1[[#This Row],[Alku PVM]] )=3))</f>
        <v>0</v>
      </c>
      <c r="AD999" s="90" t="b">
        <f>OR(MONTH(Taulukko1[[#This Row],[Loppu PVM]] )&lt;=3,AND(MONTH(Taulukko1[[#This Row],[Loppu PVM]] )=3))</f>
        <v>0</v>
      </c>
      <c r="AE999" s="90" t="b">
        <f>OR(MONTH(Taulukko1[[#This Row],[Alku PVM]] )&lt;=9,AND(MONTH(Taulukko1[[#This Row],[Alku PVM]] )=9))</f>
        <v>1</v>
      </c>
      <c r="AF999" s="90" t="b">
        <f>OR(MONTH(Taulukko1[[#This Row],[Loppu PVM]])&lt;=9,AND(MONTH(Taulukko1[[#This Row],[Loppu PVM]] )=9))</f>
        <v>1</v>
      </c>
      <c r="AG999" s="90" t="b">
        <f>OR(MONTH(Taulukko1[[#This Row],[Alku PVM]] )&lt;=6,AND(MONTH(Taulukko1[[#This Row],[Alku PVM]] )=6))</f>
        <v>1</v>
      </c>
      <c r="AH999" s="90" t="b">
        <f>OR(MONTH(Taulukko1[[#This Row],[Loppu PVM]])&lt;=6,AND(MONTH(Taulukko1[[#This Row],[Loppu PVM]] )=6))</f>
        <v>1</v>
      </c>
    </row>
    <row r="1000" spans="1:34" ht="12.75" customHeight="1">
      <c r="A1000" t="s">
        <v>2931</v>
      </c>
      <c r="B1000" s="23">
        <v>39947</v>
      </c>
      <c r="C1000" t="s">
        <v>2930</v>
      </c>
      <c r="E1000" s="62">
        <v>90</v>
      </c>
      <c r="F1000" s="4">
        <v>39992</v>
      </c>
      <c r="G1000" s="5">
        <v>68</v>
      </c>
      <c r="H1000" s="22">
        <v>120</v>
      </c>
      <c r="I1000" s="126" t="e">
        <f>INDEX('TOL2008'!B:B,MATCH(A1000,'TOL2008'!A:A,0))</f>
        <v>#N/A</v>
      </c>
      <c r="J1000" s="126" t="e">
        <f>INDEX(Pääluokka!$H$2:$H$100,MATCH(VALUE(LEFT(Taulukko1[[#This Row],[TOL2008]],2)),Pääluokka!$G$2:$G$100,0))</f>
        <v>#N/A</v>
      </c>
      <c r="K1000" s="126" t="e">
        <f>INDEX(Pääluokka!$I$2:$I$100,MATCH(VALUE(LEFT(Taulukko1[[#This Row],[TOL2008]],2)),Pääluokka!$G$2:$G$100,0))</f>
        <v>#N/A</v>
      </c>
      <c r="L1000" s="41">
        <f t="shared" si="150"/>
        <v>45</v>
      </c>
      <c r="M1000" s="43">
        <f t="shared" si="151"/>
        <v>39947</v>
      </c>
      <c r="N1000" s="43">
        <f t="shared" si="152"/>
        <v>39992</v>
      </c>
      <c r="O1000" s="43">
        <f t="shared" si="153"/>
        <v>39934</v>
      </c>
      <c r="P1000" s="43">
        <f t="shared" si="154"/>
        <v>39965</v>
      </c>
      <c r="Q1000" s="41">
        <f t="shared" si="155"/>
        <v>2009</v>
      </c>
      <c r="R1000" s="41">
        <f t="shared" si="156"/>
        <v>2009</v>
      </c>
      <c r="S1000" s="43" t="str">
        <f>YEAR(Taulukko1[[#This Row],[Alku KK]])&amp;"Q"&amp;ROUNDDOWN((MONTH(Taulukko1[[#This Row],[Alku KK]])-1)/3+1,0)</f>
        <v>2009Q2</v>
      </c>
      <c r="T1000" s="43" t="str">
        <f>YEAR(Taulukko1[[#This Row],[Loppu KK]])&amp;"Q"&amp;ROUNDDOWN((MONTH(Taulukko1[[#This Row],[Loppu KK]])-1)/3+1,0)</f>
        <v>2009Q2</v>
      </c>
      <c r="U1000" s="66">
        <f>IF(COUNT(Taulukko1[[#This Row],[Neuvottelujen alaiset ]])=1,Taulukko1[[#This Row],[Neuvottelujen alaiset ]],Taulukko1[[#This Row],[Vähennystarve]])</f>
        <v>120</v>
      </c>
      <c r="V1000" s="44">
        <f t="shared" si="157"/>
        <v>0.75</v>
      </c>
      <c r="W1000" s="44">
        <f t="shared" si="158"/>
        <v>0.56666666666666665</v>
      </c>
      <c r="X1000" s="44">
        <f t="shared" si="159"/>
        <v>0.75555555555555554</v>
      </c>
      <c r="Y1000" s="90" t="b">
        <f>AND(MONTH(Taulukko1[[#This Row],[Alku PVM]] )=6,DAY(Taulukko1[[#This Row],[Alku PVM]] )&gt;19)</f>
        <v>0</v>
      </c>
      <c r="Z1000" s="90" t="b">
        <f>AND(MONTH(Taulukko1[[#This Row],[Loppu PVM]] )=6,DAY(Taulukko1[[#This Row],[Loppu PVM]] )&gt;19)</f>
        <v>1</v>
      </c>
      <c r="AA1000" s="90" t="b">
        <f>OR(MONTH(Taulukko1[[#This Row],[Alku PVM]] )&lt;=5,AND(MONTH(Taulukko1[[#This Row],[Alku PVM]] )=6,DAY(Taulukko1[[#This Row],[Alku PVM]] )&lt;20))</f>
        <v>1</v>
      </c>
      <c r="AB1000" s="90" t="b">
        <f>OR(MONTH(Taulukko1[[#This Row],[Loppu PVM]])&lt;=5,AND(MONTH(Taulukko1[[#This Row],[Loppu PVM]] )=6,DAY(Taulukko1[[#This Row],[Loppu PVM]])&lt;20))</f>
        <v>0</v>
      </c>
      <c r="AC1000" s="90" t="b">
        <f>OR(MONTH(Taulukko1[[#This Row],[Alku PVM]] )&lt;=3,AND(MONTH(Taulukko1[[#This Row],[Alku PVM]] )=3))</f>
        <v>0</v>
      </c>
      <c r="AD1000" s="90" t="b">
        <f>OR(MONTH(Taulukko1[[#This Row],[Loppu PVM]] )&lt;=3,AND(MONTH(Taulukko1[[#This Row],[Loppu PVM]] )=3))</f>
        <v>0</v>
      </c>
      <c r="AE1000" s="90" t="b">
        <f>OR(MONTH(Taulukko1[[#This Row],[Alku PVM]] )&lt;=9,AND(MONTH(Taulukko1[[#This Row],[Alku PVM]] )=9))</f>
        <v>1</v>
      </c>
      <c r="AF1000" s="90" t="b">
        <f>OR(MONTH(Taulukko1[[#This Row],[Loppu PVM]])&lt;=9,AND(MONTH(Taulukko1[[#This Row],[Loppu PVM]] )=9))</f>
        <v>1</v>
      </c>
      <c r="AG1000" s="90" t="b">
        <f>OR(MONTH(Taulukko1[[#This Row],[Alku PVM]] )&lt;=6,AND(MONTH(Taulukko1[[#This Row],[Alku PVM]] )=6))</f>
        <v>1</v>
      </c>
      <c r="AH1000" s="90" t="b">
        <f>OR(MONTH(Taulukko1[[#This Row],[Loppu PVM]])&lt;=6,AND(MONTH(Taulukko1[[#This Row],[Loppu PVM]] )=6))</f>
        <v>1</v>
      </c>
    </row>
    <row r="1001" spans="1:34" ht="12.75" customHeight="1">
      <c r="A1001" t="s">
        <v>1971</v>
      </c>
      <c r="B1001" s="23">
        <v>39947</v>
      </c>
      <c r="C1001" t="s">
        <v>2613</v>
      </c>
      <c r="F1001" s="4"/>
      <c r="G1001" s="5"/>
      <c r="H1001" s="16">
        <v>93</v>
      </c>
      <c r="I1001" s="126" t="str">
        <f>INDEX('TOL2008'!B:B,MATCH(A3687,'TOL2008'!A:A,0))</f>
        <v>08112</v>
      </c>
      <c r="J1001" s="126" t="str">
        <f>INDEX(Pääluokka!$H$2:$H$100,MATCH(VALUE(LEFT(Taulukko1[[#This Row],[TOL2008]],2)),Pääluokka!$G$2:$G$100,0))</f>
        <v>Kaivostoiminta ja louhinta</v>
      </c>
      <c r="K1001" s="126" t="str">
        <f>INDEX(Pääluokka!$I$2:$I$100,MATCH(VALUE(LEFT(Taulukko1[[#This Row],[TOL2008]],2)),Pääluokka!$G$2:$G$100,0))</f>
        <v>Alkutuotanto (A-B)</v>
      </c>
      <c r="L1001" s="41" t="str">
        <f t="shared" si="150"/>
        <v>NA</v>
      </c>
      <c r="M1001" s="43">
        <f t="shared" si="151"/>
        <v>39947</v>
      </c>
      <c r="N1001" s="43">
        <f t="shared" si="152"/>
        <v>39998</v>
      </c>
      <c r="O1001" s="43">
        <f t="shared" si="153"/>
        <v>39934</v>
      </c>
      <c r="P1001" s="43">
        <f t="shared" si="154"/>
        <v>39995</v>
      </c>
      <c r="Q1001" s="41">
        <f t="shared" si="155"/>
        <v>2009</v>
      </c>
      <c r="R1001" s="41">
        <f t="shared" si="156"/>
        <v>2009</v>
      </c>
      <c r="S1001" s="43" t="str">
        <f>YEAR(Taulukko1[[#This Row],[Alku KK]])&amp;"Q"&amp;ROUNDDOWN((MONTH(Taulukko1[[#This Row],[Alku KK]])-1)/3+1,0)</f>
        <v>2009Q2</v>
      </c>
      <c r="T1001" s="43" t="str">
        <f>YEAR(Taulukko1[[#This Row],[Loppu KK]])&amp;"Q"&amp;ROUNDDOWN((MONTH(Taulukko1[[#This Row],[Loppu KK]])-1)/3+1,0)</f>
        <v>2009Q3</v>
      </c>
      <c r="U1001" s="66">
        <f>IF(COUNT(Taulukko1[[#This Row],[Neuvottelujen alaiset ]])=1,Taulukko1[[#This Row],[Neuvottelujen alaiset ]],Taulukko1[[#This Row],[Vähennystarve]])</f>
        <v>93</v>
      </c>
      <c r="V1001" s="44" t="str">
        <f t="shared" si="157"/>
        <v>NA</v>
      </c>
      <c r="W1001" s="44" t="str">
        <f t="shared" si="158"/>
        <v>NA</v>
      </c>
      <c r="X1001" s="44" t="str">
        <f t="shared" si="159"/>
        <v>NA</v>
      </c>
      <c r="Y1001" s="90" t="b">
        <f>AND(MONTH(Taulukko1[[#This Row],[Alku PVM]] )=6,DAY(Taulukko1[[#This Row],[Alku PVM]] )&gt;19)</f>
        <v>0</v>
      </c>
      <c r="Z1001" s="90" t="b">
        <f>AND(MONTH(Taulukko1[[#This Row],[Loppu PVM]] )=6,DAY(Taulukko1[[#This Row],[Loppu PVM]] )&gt;19)</f>
        <v>0</v>
      </c>
      <c r="AA1001" s="90" t="b">
        <f>OR(MONTH(Taulukko1[[#This Row],[Alku PVM]] )&lt;=5,AND(MONTH(Taulukko1[[#This Row],[Alku PVM]] )=6,DAY(Taulukko1[[#This Row],[Alku PVM]] )&lt;20))</f>
        <v>1</v>
      </c>
      <c r="AB1001" s="90" t="b">
        <f>OR(MONTH(Taulukko1[[#This Row],[Loppu PVM]])&lt;=5,AND(MONTH(Taulukko1[[#This Row],[Loppu PVM]] )=6,DAY(Taulukko1[[#This Row],[Loppu PVM]])&lt;20))</f>
        <v>0</v>
      </c>
      <c r="AC1001" s="90" t="b">
        <f>OR(MONTH(Taulukko1[[#This Row],[Alku PVM]] )&lt;=3,AND(MONTH(Taulukko1[[#This Row],[Alku PVM]] )=3))</f>
        <v>0</v>
      </c>
      <c r="AD1001" s="90" t="b">
        <f>OR(MONTH(Taulukko1[[#This Row],[Loppu PVM]] )&lt;=3,AND(MONTH(Taulukko1[[#This Row],[Loppu PVM]] )=3))</f>
        <v>0</v>
      </c>
      <c r="AE1001" s="90" t="b">
        <f>OR(MONTH(Taulukko1[[#This Row],[Alku PVM]] )&lt;=9,AND(MONTH(Taulukko1[[#This Row],[Alku PVM]] )=9))</f>
        <v>1</v>
      </c>
      <c r="AF1001" s="90" t="b">
        <f>OR(MONTH(Taulukko1[[#This Row],[Loppu PVM]])&lt;=9,AND(MONTH(Taulukko1[[#This Row],[Loppu PVM]] )=9))</f>
        <v>1</v>
      </c>
      <c r="AG1001" s="90" t="b">
        <f>OR(MONTH(Taulukko1[[#This Row],[Alku PVM]] )&lt;=6,AND(MONTH(Taulukko1[[#This Row],[Alku PVM]] )=6))</f>
        <v>1</v>
      </c>
      <c r="AH1001" s="90" t="b">
        <f>OR(MONTH(Taulukko1[[#This Row],[Loppu PVM]])&lt;=6,AND(MONTH(Taulukko1[[#This Row],[Loppu PVM]] )=6))</f>
        <v>0</v>
      </c>
    </row>
    <row r="1002" spans="1:34" ht="12.75" customHeight="1">
      <c r="A1002" t="s">
        <v>8</v>
      </c>
      <c r="B1002" s="23">
        <v>39947</v>
      </c>
      <c r="C1002" t="s">
        <v>2225</v>
      </c>
      <c r="E1002" s="62">
        <v>80</v>
      </c>
      <c r="F1002" s="4">
        <v>39989</v>
      </c>
      <c r="G1002" s="5">
        <v>77</v>
      </c>
      <c r="H1002" s="16">
        <v>80</v>
      </c>
      <c r="I1002" s="126">
        <f>INDEX('TOL2008'!B:B,MATCH(A1002,'TOL2008'!A:A,0))</f>
        <v>28110</v>
      </c>
      <c r="J1002" s="126" t="str">
        <f>INDEX(Pääluokka!$H$2:$H$100,MATCH(VALUE(LEFT(Taulukko1[[#This Row],[TOL2008]],2)),Pääluokka!$G$2:$G$100,0))</f>
        <v>Teollisuus</v>
      </c>
      <c r="K1002" s="126" t="str">
        <f>INDEX(Pääluokka!$I$2:$I$100,MATCH(VALUE(LEFT(Taulukko1[[#This Row],[TOL2008]],2)),Pääluokka!$G$2:$G$100,0))</f>
        <v>Teollisuus (C-E)</v>
      </c>
      <c r="L1002" s="41">
        <f t="shared" si="150"/>
        <v>42</v>
      </c>
      <c r="M1002" s="43">
        <f t="shared" si="151"/>
        <v>39947</v>
      </c>
      <c r="N1002" s="43">
        <f t="shared" si="152"/>
        <v>39989</v>
      </c>
      <c r="O1002" s="43">
        <f t="shared" si="153"/>
        <v>39934</v>
      </c>
      <c r="P1002" s="43">
        <f t="shared" si="154"/>
        <v>39965</v>
      </c>
      <c r="Q1002" s="41">
        <f t="shared" si="155"/>
        <v>2009</v>
      </c>
      <c r="R1002" s="41">
        <f t="shared" si="156"/>
        <v>2009</v>
      </c>
      <c r="S1002" s="43" t="str">
        <f>YEAR(Taulukko1[[#This Row],[Alku KK]])&amp;"Q"&amp;ROUNDDOWN((MONTH(Taulukko1[[#This Row],[Alku KK]])-1)/3+1,0)</f>
        <v>2009Q2</v>
      </c>
      <c r="T1002" s="43" t="str">
        <f>YEAR(Taulukko1[[#This Row],[Loppu KK]])&amp;"Q"&amp;ROUNDDOWN((MONTH(Taulukko1[[#This Row],[Loppu KK]])-1)/3+1,0)</f>
        <v>2009Q2</v>
      </c>
      <c r="U1002" s="66">
        <f>IF(COUNT(Taulukko1[[#This Row],[Neuvottelujen alaiset ]])=1,Taulukko1[[#This Row],[Neuvottelujen alaiset ]],Taulukko1[[#This Row],[Vähennystarve]])</f>
        <v>80</v>
      </c>
      <c r="V1002" s="44">
        <f t="shared" si="157"/>
        <v>1</v>
      </c>
      <c r="W1002" s="44">
        <f t="shared" si="158"/>
        <v>0.96250000000000002</v>
      </c>
      <c r="X1002" s="44">
        <f t="shared" si="159"/>
        <v>0.96250000000000002</v>
      </c>
      <c r="Y1002" s="90" t="b">
        <f>AND(MONTH(Taulukko1[[#This Row],[Alku PVM]] )=6,DAY(Taulukko1[[#This Row],[Alku PVM]] )&gt;19)</f>
        <v>0</v>
      </c>
      <c r="Z1002" s="90" t="b">
        <f>AND(MONTH(Taulukko1[[#This Row],[Loppu PVM]] )=6,DAY(Taulukko1[[#This Row],[Loppu PVM]] )&gt;19)</f>
        <v>1</v>
      </c>
      <c r="AA1002" s="90" t="b">
        <f>OR(MONTH(Taulukko1[[#This Row],[Alku PVM]] )&lt;=5,AND(MONTH(Taulukko1[[#This Row],[Alku PVM]] )=6,DAY(Taulukko1[[#This Row],[Alku PVM]] )&lt;20))</f>
        <v>1</v>
      </c>
      <c r="AB1002" s="90" t="b">
        <f>OR(MONTH(Taulukko1[[#This Row],[Loppu PVM]])&lt;=5,AND(MONTH(Taulukko1[[#This Row],[Loppu PVM]] )=6,DAY(Taulukko1[[#This Row],[Loppu PVM]])&lt;20))</f>
        <v>0</v>
      </c>
      <c r="AC1002" s="90" t="b">
        <f>OR(MONTH(Taulukko1[[#This Row],[Alku PVM]] )&lt;=3,AND(MONTH(Taulukko1[[#This Row],[Alku PVM]] )=3))</f>
        <v>0</v>
      </c>
      <c r="AD1002" s="90" t="b">
        <f>OR(MONTH(Taulukko1[[#This Row],[Loppu PVM]] )&lt;=3,AND(MONTH(Taulukko1[[#This Row],[Loppu PVM]] )=3))</f>
        <v>0</v>
      </c>
      <c r="AE1002" s="90" t="b">
        <f>OR(MONTH(Taulukko1[[#This Row],[Alku PVM]] )&lt;=9,AND(MONTH(Taulukko1[[#This Row],[Alku PVM]] )=9))</f>
        <v>1</v>
      </c>
      <c r="AF1002" s="90" t="b">
        <f>OR(MONTH(Taulukko1[[#This Row],[Loppu PVM]])&lt;=9,AND(MONTH(Taulukko1[[#This Row],[Loppu PVM]] )=9))</f>
        <v>1</v>
      </c>
      <c r="AG1002" s="90" t="b">
        <f>OR(MONTH(Taulukko1[[#This Row],[Alku PVM]] )&lt;=6,AND(MONTH(Taulukko1[[#This Row],[Alku PVM]] )=6))</f>
        <v>1</v>
      </c>
      <c r="AH1002" s="90" t="b">
        <f>OR(MONTH(Taulukko1[[#This Row],[Loppu PVM]])&lt;=6,AND(MONTH(Taulukko1[[#This Row],[Loppu PVM]] )=6))</f>
        <v>1</v>
      </c>
    </row>
    <row r="1003" spans="1:34" ht="12.75" customHeight="1">
      <c r="A1003" t="s">
        <v>3078</v>
      </c>
      <c r="B1003" s="23">
        <v>39950</v>
      </c>
      <c r="C1003" t="s">
        <v>3077</v>
      </c>
      <c r="F1003" s="4">
        <v>39967</v>
      </c>
      <c r="G1003" s="5">
        <v>4</v>
      </c>
      <c r="H1003" s="18">
        <v>130</v>
      </c>
      <c r="I1003" s="126" t="e">
        <f>INDEX('TOL2008'!B:B,MATCH(A1003,'TOL2008'!A:A,0))</f>
        <v>#N/A</v>
      </c>
      <c r="J1003" s="126" t="e">
        <f>INDEX(Pääluokka!$H$2:$H$100,MATCH(VALUE(LEFT(Taulukko1[[#This Row],[TOL2008]],2)),Pääluokka!$G$2:$G$100,0))</f>
        <v>#N/A</v>
      </c>
      <c r="K1003" s="126" t="e">
        <f>INDEX(Pääluokka!$I$2:$I$100,MATCH(VALUE(LEFT(Taulukko1[[#This Row],[TOL2008]],2)),Pääluokka!$G$2:$G$100,0))</f>
        <v>#N/A</v>
      </c>
      <c r="L1003" s="41">
        <f t="shared" si="150"/>
        <v>17</v>
      </c>
      <c r="M1003" s="43">
        <f t="shared" si="151"/>
        <v>39950</v>
      </c>
      <c r="N1003" s="43">
        <f t="shared" si="152"/>
        <v>39967</v>
      </c>
      <c r="O1003" s="43">
        <f t="shared" si="153"/>
        <v>39934</v>
      </c>
      <c r="P1003" s="43">
        <f t="shared" si="154"/>
        <v>39965</v>
      </c>
      <c r="Q1003" s="41">
        <f t="shared" si="155"/>
        <v>2009</v>
      </c>
      <c r="R1003" s="41">
        <f t="shared" si="156"/>
        <v>2009</v>
      </c>
      <c r="S1003" s="43" t="str">
        <f>YEAR(Taulukko1[[#This Row],[Alku KK]])&amp;"Q"&amp;ROUNDDOWN((MONTH(Taulukko1[[#This Row],[Alku KK]])-1)/3+1,0)</f>
        <v>2009Q2</v>
      </c>
      <c r="T1003" s="43" t="str">
        <f>YEAR(Taulukko1[[#This Row],[Loppu KK]])&amp;"Q"&amp;ROUNDDOWN((MONTH(Taulukko1[[#This Row],[Loppu KK]])-1)/3+1,0)</f>
        <v>2009Q2</v>
      </c>
      <c r="U1003" s="66">
        <f>IF(COUNT(Taulukko1[[#This Row],[Neuvottelujen alaiset ]])=1,Taulukko1[[#This Row],[Neuvottelujen alaiset ]],Taulukko1[[#This Row],[Vähennystarve]])</f>
        <v>130</v>
      </c>
      <c r="V1003" s="44" t="str">
        <f t="shared" si="157"/>
        <v>NA</v>
      </c>
      <c r="W1003" s="44">
        <f t="shared" si="158"/>
        <v>3.0769230769230771E-2</v>
      </c>
      <c r="X1003" s="44" t="str">
        <f t="shared" si="159"/>
        <v>NA</v>
      </c>
      <c r="Y1003" s="90" t="b">
        <f>AND(MONTH(Taulukko1[[#This Row],[Alku PVM]] )=6,DAY(Taulukko1[[#This Row],[Alku PVM]] )&gt;19)</f>
        <v>0</v>
      </c>
      <c r="Z1003" s="90" t="b">
        <f>AND(MONTH(Taulukko1[[#This Row],[Loppu PVM]] )=6,DAY(Taulukko1[[#This Row],[Loppu PVM]] )&gt;19)</f>
        <v>0</v>
      </c>
      <c r="AA1003" s="90" t="b">
        <f>OR(MONTH(Taulukko1[[#This Row],[Alku PVM]] )&lt;=5,AND(MONTH(Taulukko1[[#This Row],[Alku PVM]] )=6,DAY(Taulukko1[[#This Row],[Alku PVM]] )&lt;20))</f>
        <v>1</v>
      </c>
      <c r="AB1003" s="90" t="b">
        <f>OR(MONTH(Taulukko1[[#This Row],[Loppu PVM]])&lt;=5,AND(MONTH(Taulukko1[[#This Row],[Loppu PVM]] )=6,DAY(Taulukko1[[#This Row],[Loppu PVM]])&lt;20))</f>
        <v>1</v>
      </c>
      <c r="AC1003" s="90" t="b">
        <f>OR(MONTH(Taulukko1[[#This Row],[Alku PVM]] )&lt;=3,AND(MONTH(Taulukko1[[#This Row],[Alku PVM]] )=3))</f>
        <v>0</v>
      </c>
      <c r="AD1003" s="90" t="b">
        <f>OR(MONTH(Taulukko1[[#This Row],[Loppu PVM]] )&lt;=3,AND(MONTH(Taulukko1[[#This Row],[Loppu PVM]] )=3))</f>
        <v>0</v>
      </c>
      <c r="AE1003" s="90" t="b">
        <f>OR(MONTH(Taulukko1[[#This Row],[Alku PVM]] )&lt;=9,AND(MONTH(Taulukko1[[#This Row],[Alku PVM]] )=9))</f>
        <v>1</v>
      </c>
      <c r="AF1003" s="90" t="b">
        <f>OR(MONTH(Taulukko1[[#This Row],[Loppu PVM]])&lt;=9,AND(MONTH(Taulukko1[[#This Row],[Loppu PVM]] )=9))</f>
        <v>1</v>
      </c>
      <c r="AG1003" s="90" t="b">
        <f>OR(MONTH(Taulukko1[[#This Row],[Alku PVM]] )&lt;=6,AND(MONTH(Taulukko1[[#This Row],[Alku PVM]] )=6))</f>
        <v>1</v>
      </c>
      <c r="AH1003" s="90" t="b">
        <f>OR(MONTH(Taulukko1[[#This Row],[Loppu PVM]])&lt;=6,AND(MONTH(Taulukko1[[#This Row],[Loppu PVM]] )=6))</f>
        <v>1</v>
      </c>
    </row>
    <row r="1004" spans="1:34" ht="12.75" customHeight="1">
      <c r="A1004" t="s">
        <v>604</v>
      </c>
      <c r="B1004" s="23">
        <v>39951</v>
      </c>
      <c r="C1004" t="s">
        <v>3061</v>
      </c>
      <c r="E1004" s="62">
        <v>45</v>
      </c>
      <c r="F1004" s="4">
        <v>40008</v>
      </c>
      <c r="G1004" s="5">
        <v>35</v>
      </c>
      <c r="H1004" s="16">
        <v>45</v>
      </c>
      <c r="I1004" s="126">
        <f>INDEX('TOL2008'!B:B,MATCH(A1004,'TOL2008'!A:A,0))</f>
        <v>28990</v>
      </c>
      <c r="J1004" s="126" t="str">
        <f>INDEX(Pääluokka!$H$2:$H$100,MATCH(VALUE(LEFT(Taulukko1[[#This Row],[TOL2008]],2)),Pääluokka!$G$2:$G$100,0))</f>
        <v>Teollisuus</v>
      </c>
      <c r="K1004" s="126" t="str">
        <f>INDEX(Pääluokka!$I$2:$I$100,MATCH(VALUE(LEFT(Taulukko1[[#This Row],[TOL2008]],2)),Pääluokka!$G$2:$G$100,0))</f>
        <v>Teollisuus (C-E)</v>
      </c>
      <c r="L1004" s="41">
        <f t="shared" si="150"/>
        <v>57</v>
      </c>
      <c r="M1004" s="43">
        <f t="shared" si="151"/>
        <v>39951</v>
      </c>
      <c r="N1004" s="43">
        <f t="shared" si="152"/>
        <v>40008</v>
      </c>
      <c r="O1004" s="43">
        <f t="shared" si="153"/>
        <v>39934</v>
      </c>
      <c r="P1004" s="43">
        <f t="shared" si="154"/>
        <v>39995</v>
      </c>
      <c r="Q1004" s="41">
        <f t="shared" si="155"/>
        <v>2009</v>
      </c>
      <c r="R1004" s="41">
        <f t="shared" si="156"/>
        <v>2009</v>
      </c>
      <c r="S1004" s="43" t="str">
        <f>YEAR(Taulukko1[[#This Row],[Alku KK]])&amp;"Q"&amp;ROUNDDOWN((MONTH(Taulukko1[[#This Row],[Alku KK]])-1)/3+1,0)</f>
        <v>2009Q2</v>
      </c>
      <c r="T1004" s="43" t="str">
        <f>YEAR(Taulukko1[[#This Row],[Loppu KK]])&amp;"Q"&amp;ROUNDDOWN((MONTH(Taulukko1[[#This Row],[Loppu KK]])-1)/3+1,0)</f>
        <v>2009Q3</v>
      </c>
      <c r="U1004" s="66">
        <f>IF(COUNT(Taulukko1[[#This Row],[Neuvottelujen alaiset ]])=1,Taulukko1[[#This Row],[Neuvottelujen alaiset ]],Taulukko1[[#This Row],[Vähennystarve]])</f>
        <v>45</v>
      </c>
      <c r="V1004" s="44">
        <f t="shared" si="157"/>
        <v>1</v>
      </c>
      <c r="W1004" s="44">
        <f t="shared" si="158"/>
        <v>0.77777777777777779</v>
      </c>
      <c r="X1004" s="44">
        <f t="shared" si="159"/>
        <v>0.77777777777777779</v>
      </c>
      <c r="Y1004" s="90" t="b">
        <f>AND(MONTH(Taulukko1[[#This Row],[Alku PVM]] )=6,DAY(Taulukko1[[#This Row],[Alku PVM]] )&gt;19)</f>
        <v>0</v>
      </c>
      <c r="Z1004" s="90" t="b">
        <f>AND(MONTH(Taulukko1[[#This Row],[Loppu PVM]] )=6,DAY(Taulukko1[[#This Row],[Loppu PVM]] )&gt;19)</f>
        <v>0</v>
      </c>
      <c r="AA1004" s="90" t="b">
        <f>OR(MONTH(Taulukko1[[#This Row],[Alku PVM]] )&lt;=5,AND(MONTH(Taulukko1[[#This Row],[Alku PVM]] )=6,DAY(Taulukko1[[#This Row],[Alku PVM]] )&lt;20))</f>
        <v>1</v>
      </c>
      <c r="AB1004" s="90" t="b">
        <f>OR(MONTH(Taulukko1[[#This Row],[Loppu PVM]])&lt;=5,AND(MONTH(Taulukko1[[#This Row],[Loppu PVM]] )=6,DAY(Taulukko1[[#This Row],[Loppu PVM]])&lt;20))</f>
        <v>0</v>
      </c>
      <c r="AC1004" s="90" t="b">
        <f>OR(MONTH(Taulukko1[[#This Row],[Alku PVM]] )&lt;=3,AND(MONTH(Taulukko1[[#This Row],[Alku PVM]] )=3))</f>
        <v>0</v>
      </c>
      <c r="AD1004" s="90" t="b">
        <f>OR(MONTH(Taulukko1[[#This Row],[Loppu PVM]] )&lt;=3,AND(MONTH(Taulukko1[[#This Row],[Loppu PVM]] )=3))</f>
        <v>0</v>
      </c>
      <c r="AE1004" s="90" t="b">
        <f>OR(MONTH(Taulukko1[[#This Row],[Alku PVM]] )&lt;=9,AND(MONTH(Taulukko1[[#This Row],[Alku PVM]] )=9))</f>
        <v>1</v>
      </c>
      <c r="AF1004" s="90" t="b">
        <f>OR(MONTH(Taulukko1[[#This Row],[Loppu PVM]])&lt;=9,AND(MONTH(Taulukko1[[#This Row],[Loppu PVM]] )=9))</f>
        <v>1</v>
      </c>
      <c r="AG1004" s="90" t="b">
        <f>OR(MONTH(Taulukko1[[#This Row],[Alku PVM]] )&lt;=6,AND(MONTH(Taulukko1[[#This Row],[Alku PVM]] )=6))</f>
        <v>1</v>
      </c>
      <c r="AH1004" s="90" t="b">
        <f>OR(MONTH(Taulukko1[[#This Row],[Loppu PVM]])&lt;=6,AND(MONTH(Taulukko1[[#This Row],[Loppu PVM]] )=6))</f>
        <v>0</v>
      </c>
    </row>
    <row r="1005" spans="1:34" ht="12.75" customHeight="1">
      <c r="A1005" t="s">
        <v>1085</v>
      </c>
      <c r="B1005" s="23">
        <v>39951</v>
      </c>
      <c r="C1005" t="s">
        <v>2765</v>
      </c>
      <c r="E1005" s="62">
        <v>80</v>
      </c>
      <c r="F1005" s="4">
        <v>39995</v>
      </c>
      <c r="G1005" s="5">
        <v>41</v>
      </c>
      <c r="H1005" s="22">
        <v>620</v>
      </c>
      <c r="I1005" s="126">
        <f>INDEX('TOL2008'!B:B,MATCH(A1005,'TOL2008'!A:A,0))</f>
        <v>28220</v>
      </c>
      <c r="J1005" s="126" t="str">
        <f>INDEX(Pääluokka!$H$2:$H$100,MATCH(VALUE(LEFT(Taulukko1[[#This Row],[TOL2008]],2)),Pääluokka!$G$2:$G$100,0))</f>
        <v>Teollisuus</v>
      </c>
      <c r="K1005" s="126" t="str">
        <f>INDEX(Pääluokka!$I$2:$I$100,MATCH(VALUE(LEFT(Taulukko1[[#This Row],[TOL2008]],2)),Pääluokka!$G$2:$G$100,0))</f>
        <v>Teollisuus (C-E)</v>
      </c>
      <c r="L1005" s="41">
        <f t="shared" si="150"/>
        <v>44</v>
      </c>
      <c r="M1005" s="43">
        <f t="shared" si="151"/>
        <v>39951</v>
      </c>
      <c r="N1005" s="43">
        <f t="shared" si="152"/>
        <v>39995</v>
      </c>
      <c r="O1005" s="43">
        <f t="shared" si="153"/>
        <v>39934</v>
      </c>
      <c r="P1005" s="43">
        <f t="shared" si="154"/>
        <v>39995</v>
      </c>
      <c r="Q1005" s="41">
        <f t="shared" si="155"/>
        <v>2009</v>
      </c>
      <c r="R1005" s="41">
        <f t="shared" si="156"/>
        <v>2009</v>
      </c>
      <c r="S1005" s="43" t="str">
        <f>YEAR(Taulukko1[[#This Row],[Alku KK]])&amp;"Q"&amp;ROUNDDOWN((MONTH(Taulukko1[[#This Row],[Alku KK]])-1)/3+1,0)</f>
        <v>2009Q2</v>
      </c>
      <c r="T1005" s="43" t="str">
        <f>YEAR(Taulukko1[[#This Row],[Loppu KK]])&amp;"Q"&amp;ROUNDDOWN((MONTH(Taulukko1[[#This Row],[Loppu KK]])-1)/3+1,0)</f>
        <v>2009Q3</v>
      </c>
      <c r="U1005" s="66">
        <f>IF(COUNT(Taulukko1[[#This Row],[Neuvottelujen alaiset ]])=1,Taulukko1[[#This Row],[Neuvottelujen alaiset ]],Taulukko1[[#This Row],[Vähennystarve]])</f>
        <v>620</v>
      </c>
      <c r="V1005" s="44">
        <f t="shared" si="157"/>
        <v>0.12903225806451613</v>
      </c>
      <c r="W1005" s="44">
        <f t="shared" si="158"/>
        <v>6.6129032258064518E-2</v>
      </c>
      <c r="X1005" s="44">
        <f t="shared" si="159"/>
        <v>0.51249999999999996</v>
      </c>
      <c r="Y1005" s="90" t="b">
        <f>AND(MONTH(Taulukko1[[#This Row],[Alku PVM]] )=6,DAY(Taulukko1[[#This Row],[Alku PVM]] )&gt;19)</f>
        <v>0</v>
      </c>
      <c r="Z1005" s="90" t="b">
        <f>AND(MONTH(Taulukko1[[#This Row],[Loppu PVM]] )=6,DAY(Taulukko1[[#This Row],[Loppu PVM]] )&gt;19)</f>
        <v>0</v>
      </c>
      <c r="AA1005" s="90" t="b">
        <f>OR(MONTH(Taulukko1[[#This Row],[Alku PVM]] )&lt;=5,AND(MONTH(Taulukko1[[#This Row],[Alku PVM]] )=6,DAY(Taulukko1[[#This Row],[Alku PVM]] )&lt;20))</f>
        <v>1</v>
      </c>
      <c r="AB1005" s="90" t="b">
        <f>OR(MONTH(Taulukko1[[#This Row],[Loppu PVM]])&lt;=5,AND(MONTH(Taulukko1[[#This Row],[Loppu PVM]] )=6,DAY(Taulukko1[[#This Row],[Loppu PVM]])&lt;20))</f>
        <v>0</v>
      </c>
      <c r="AC1005" s="90" t="b">
        <f>OR(MONTH(Taulukko1[[#This Row],[Alku PVM]] )&lt;=3,AND(MONTH(Taulukko1[[#This Row],[Alku PVM]] )=3))</f>
        <v>0</v>
      </c>
      <c r="AD1005" s="90" t="b">
        <f>OR(MONTH(Taulukko1[[#This Row],[Loppu PVM]] )&lt;=3,AND(MONTH(Taulukko1[[#This Row],[Loppu PVM]] )=3))</f>
        <v>0</v>
      </c>
      <c r="AE1005" s="90" t="b">
        <f>OR(MONTH(Taulukko1[[#This Row],[Alku PVM]] )&lt;=9,AND(MONTH(Taulukko1[[#This Row],[Alku PVM]] )=9))</f>
        <v>1</v>
      </c>
      <c r="AF1005" s="90" t="b">
        <f>OR(MONTH(Taulukko1[[#This Row],[Loppu PVM]])&lt;=9,AND(MONTH(Taulukko1[[#This Row],[Loppu PVM]] )=9))</f>
        <v>1</v>
      </c>
      <c r="AG1005" s="90" t="b">
        <f>OR(MONTH(Taulukko1[[#This Row],[Alku PVM]] )&lt;=6,AND(MONTH(Taulukko1[[#This Row],[Alku PVM]] )=6))</f>
        <v>1</v>
      </c>
      <c r="AH1005" s="90" t="b">
        <f>OR(MONTH(Taulukko1[[#This Row],[Loppu PVM]])&lt;=6,AND(MONTH(Taulukko1[[#This Row],[Loppu PVM]] )=6))</f>
        <v>0</v>
      </c>
    </row>
    <row r="1006" spans="1:34" ht="12.75" customHeight="1">
      <c r="A1006" t="s">
        <v>1971</v>
      </c>
      <c r="B1006" s="23">
        <v>39951</v>
      </c>
      <c r="C1006" t="s">
        <v>2612</v>
      </c>
      <c r="F1006" s="4"/>
      <c r="G1006" s="5"/>
      <c r="H1006" s="16">
        <v>17</v>
      </c>
      <c r="I1006" s="126" t="str">
        <f>INDEX('TOL2008'!B:B,MATCH(A3687,'TOL2008'!A:A,0))</f>
        <v>08112</v>
      </c>
      <c r="J1006" s="126" t="str">
        <f>INDEX(Pääluokka!$H$2:$H$100,MATCH(VALUE(LEFT(Taulukko1[[#This Row],[TOL2008]],2)),Pääluokka!$G$2:$G$100,0))</f>
        <v>Kaivostoiminta ja louhinta</v>
      </c>
      <c r="K1006" s="126" t="str">
        <f>INDEX(Pääluokka!$I$2:$I$100,MATCH(VALUE(LEFT(Taulukko1[[#This Row],[TOL2008]],2)),Pääluokka!$G$2:$G$100,0))</f>
        <v>Alkutuotanto (A-B)</v>
      </c>
      <c r="L1006" s="41" t="str">
        <f t="shared" si="150"/>
        <v>NA</v>
      </c>
      <c r="M1006" s="43">
        <f t="shared" si="151"/>
        <v>39951</v>
      </c>
      <c r="N1006" s="43">
        <f t="shared" si="152"/>
        <v>40002</v>
      </c>
      <c r="O1006" s="43">
        <f t="shared" si="153"/>
        <v>39934</v>
      </c>
      <c r="P1006" s="43">
        <f t="shared" si="154"/>
        <v>39995</v>
      </c>
      <c r="Q1006" s="41">
        <f t="shared" si="155"/>
        <v>2009</v>
      </c>
      <c r="R1006" s="41">
        <f t="shared" si="156"/>
        <v>2009</v>
      </c>
      <c r="S1006" s="43" t="str">
        <f>YEAR(Taulukko1[[#This Row],[Alku KK]])&amp;"Q"&amp;ROUNDDOWN((MONTH(Taulukko1[[#This Row],[Alku KK]])-1)/3+1,0)</f>
        <v>2009Q2</v>
      </c>
      <c r="T1006" s="43" t="str">
        <f>YEAR(Taulukko1[[#This Row],[Loppu KK]])&amp;"Q"&amp;ROUNDDOWN((MONTH(Taulukko1[[#This Row],[Loppu KK]])-1)/3+1,0)</f>
        <v>2009Q3</v>
      </c>
      <c r="U1006" s="66">
        <f>IF(COUNT(Taulukko1[[#This Row],[Neuvottelujen alaiset ]])=1,Taulukko1[[#This Row],[Neuvottelujen alaiset ]],Taulukko1[[#This Row],[Vähennystarve]])</f>
        <v>17</v>
      </c>
      <c r="V1006" s="44" t="str">
        <f t="shared" si="157"/>
        <v>NA</v>
      </c>
      <c r="W1006" s="44" t="str">
        <f t="shared" si="158"/>
        <v>NA</v>
      </c>
      <c r="X1006" s="44" t="str">
        <f t="shared" si="159"/>
        <v>NA</v>
      </c>
      <c r="Y1006" s="90" t="b">
        <f>AND(MONTH(Taulukko1[[#This Row],[Alku PVM]] )=6,DAY(Taulukko1[[#This Row],[Alku PVM]] )&gt;19)</f>
        <v>0</v>
      </c>
      <c r="Z1006" s="90" t="b">
        <f>AND(MONTH(Taulukko1[[#This Row],[Loppu PVM]] )=6,DAY(Taulukko1[[#This Row],[Loppu PVM]] )&gt;19)</f>
        <v>0</v>
      </c>
      <c r="AA1006" s="90" t="b">
        <f>OR(MONTH(Taulukko1[[#This Row],[Alku PVM]] )&lt;=5,AND(MONTH(Taulukko1[[#This Row],[Alku PVM]] )=6,DAY(Taulukko1[[#This Row],[Alku PVM]] )&lt;20))</f>
        <v>1</v>
      </c>
      <c r="AB1006" s="90" t="b">
        <f>OR(MONTH(Taulukko1[[#This Row],[Loppu PVM]])&lt;=5,AND(MONTH(Taulukko1[[#This Row],[Loppu PVM]] )=6,DAY(Taulukko1[[#This Row],[Loppu PVM]])&lt;20))</f>
        <v>0</v>
      </c>
      <c r="AC1006" s="90" t="b">
        <f>OR(MONTH(Taulukko1[[#This Row],[Alku PVM]] )&lt;=3,AND(MONTH(Taulukko1[[#This Row],[Alku PVM]] )=3))</f>
        <v>0</v>
      </c>
      <c r="AD1006" s="90" t="b">
        <f>OR(MONTH(Taulukko1[[#This Row],[Loppu PVM]] )&lt;=3,AND(MONTH(Taulukko1[[#This Row],[Loppu PVM]] )=3))</f>
        <v>0</v>
      </c>
      <c r="AE1006" s="90" t="b">
        <f>OR(MONTH(Taulukko1[[#This Row],[Alku PVM]] )&lt;=9,AND(MONTH(Taulukko1[[#This Row],[Alku PVM]] )=9))</f>
        <v>1</v>
      </c>
      <c r="AF1006" s="90" t="b">
        <f>OR(MONTH(Taulukko1[[#This Row],[Loppu PVM]])&lt;=9,AND(MONTH(Taulukko1[[#This Row],[Loppu PVM]] )=9))</f>
        <v>1</v>
      </c>
      <c r="AG1006" s="90" t="b">
        <f>OR(MONTH(Taulukko1[[#This Row],[Alku PVM]] )&lt;=6,AND(MONTH(Taulukko1[[#This Row],[Alku PVM]] )=6))</f>
        <v>1</v>
      </c>
      <c r="AH1006" s="90" t="b">
        <f>OR(MONTH(Taulukko1[[#This Row],[Loppu PVM]])&lt;=6,AND(MONTH(Taulukko1[[#This Row],[Loppu PVM]] )=6))</f>
        <v>0</v>
      </c>
    </row>
    <row r="1007" spans="1:34" ht="12.75" customHeight="1">
      <c r="A1007" t="s">
        <v>1468</v>
      </c>
      <c r="B1007" s="23">
        <v>39951</v>
      </c>
      <c r="C1007" t="s">
        <v>2460</v>
      </c>
      <c r="F1007" s="4">
        <v>40086</v>
      </c>
      <c r="G1007" s="5">
        <v>0</v>
      </c>
      <c r="H1007" s="22">
        <v>111</v>
      </c>
      <c r="I1007" s="126" t="e">
        <f>INDEX('TOL2008'!B:B,MATCH(A1007,'TOL2008'!A:A,0))</f>
        <v>#N/A</v>
      </c>
      <c r="J1007" s="126" t="e">
        <f>INDEX(Pääluokka!$H$2:$H$100,MATCH(VALUE(LEFT(Taulukko1[[#This Row],[TOL2008]],2)),Pääluokka!$G$2:$G$100,0))</f>
        <v>#N/A</v>
      </c>
      <c r="K1007" s="126" t="e">
        <f>INDEX(Pääluokka!$I$2:$I$100,MATCH(VALUE(LEFT(Taulukko1[[#This Row],[TOL2008]],2)),Pääluokka!$G$2:$G$100,0))</f>
        <v>#N/A</v>
      </c>
      <c r="L1007" s="41">
        <f t="shared" si="150"/>
        <v>135</v>
      </c>
      <c r="M1007" s="43">
        <f t="shared" si="151"/>
        <v>39951</v>
      </c>
      <c r="N1007" s="43">
        <f t="shared" si="152"/>
        <v>40086</v>
      </c>
      <c r="O1007" s="43">
        <f t="shared" si="153"/>
        <v>39934</v>
      </c>
      <c r="P1007" s="43">
        <f t="shared" si="154"/>
        <v>40057</v>
      </c>
      <c r="Q1007" s="41">
        <f t="shared" si="155"/>
        <v>2009</v>
      </c>
      <c r="R1007" s="41">
        <f t="shared" si="156"/>
        <v>2009</v>
      </c>
      <c r="S1007" s="43" t="str">
        <f>YEAR(Taulukko1[[#This Row],[Alku KK]])&amp;"Q"&amp;ROUNDDOWN((MONTH(Taulukko1[[#This Row],[Alku KK]])-1)/3+1,0)</f>
        <v>2009Q2</v>
      </c>
      <c r="T1007" s="43" t="str">
        <f>YEAR(Taulukko1[[#This Row],[Loppu KK]])&amp;"Q"&amp;ROUNDDOWN((MONTH(Taulukko1[[#This Row],[Loppu KK]])-1)/3+1,0)</f>
        <v>2009Q3</v>
      </c>
      <c r="U1007" s="66">
        <f>IF(COUNT(Taulukko1[[#This Row],[Neuvottelujen alaiset ]])=1,Taulukko1[[#This Row],[Neuvottelujen alaiset ]],Taulukko1[[#This Row],[Vähennystarve]])</f>
        <v>111</v>
      </c>
      <c r="V1007" s="44" t="str">
        <f t="shared" si="157"/>
        <v>NA</v>
      </c>
      <c r="W1007" s="44">
        <f t="shared" si="158"/>
        <v>0</v>
      </c>
      <c r="X1007" s="44" t="str">
        <f t="shared" si="159"/>
        <v>NA</v>
      </c>
      <c r="Y1007" s="90" t="b">
        <f>AND(MONTH(Taulukko1[[#This Row],[Alku PVM]] )=6,DAY(Taulukko1[[#This Row],[Alku PVM]] )&gt;19)</f>
        <v>0</v>
      </c>
      <c r="Z1007" s="90" t="b">
        <f>AND(MONTH(Taulukko1[[#This Row],[Loppu PVM]] )=6,DAY(Taulukko1[[#This Row],[Loppu PVM]] )&gt;19)</f>
        <v>0</v>
      </c>
      <c r="AA1007" s="90" t="b">
        <f>OR(MONTH(Taulukko1[[#This Row],[Alku PVM]] )&lt;=5,AND(MONTH(Taulukko1[[#This Row],[Alku PVM]] )=6,DAY(Taulukko1[[#This Row],[Alku PVM]] )&lt;20))</f>
        <v>1</v>
      </c>
      <c r="AB1007" s="90" t="b">
        <f>OR(MONTH(Taulukko1[[#This Row],[Loppu PVM]])&lt;=5,AND(MONTH(Taulukko1[[#This Row],[Loppu PVM]] )=6,DAY(Taulukko1[[#This Row],[Loppu PVM]])&lt;20))</f>
        <v>0</v>
      </c>
      <c r="AC1007" s="90" t="b">
        <f>OR(MONTH(Taulukko1[[#This Row],[Alku PVM]] )&lt;=3,AND(MONTH(Taulukko1[[#This Row],[Alku PVM]] )=3))</f>
        <v>0</v>
      </c>
      <c r="AD1007" s="90" t="b">
        <f>OR(MONTH(Taulukko1[[#This Row],[Loppu PVM]] )&lt;=3,AND(MONTH(Taulukko1[[#This Row],[Loppu PVM]] )=3))</f>
        <v>0</v>
      </c>
      <c r="AE1007" s="90" t="b">
        <f>OR(MONTH(Taulukko1[[#This Row],[Alku PVM]] )&lt;=9,AND(MONTH(Taulukko1[[#This Row],[Alku PVM]] )=9))</f>
        <v>1</v>
      </c>
      <c r="AF1007" s="90" t="b">
        <f>OR(MONTH(Taulukko1[[#This Row],[Loppu PVM]])&lt;=9,AND(MONTH(Taulukko1[[#This Row],[Loppu PVM]] )=9))</f>
        <v>1</v>
      </c>
      <c r="AG1007" s="90" t="b">
        <f>OR(MONTH(Taulukko1[[#This Row],[Alku PVM]] )&lt;=6,AND(MONTH(Taulukko1[[#This Row],[Alku PVM]] )=6))</f>
        <v>1</v>
      </c>
      <c r="AH1007" s="90" t="b">
        <f>OR(MONTH(Taulukko1[[#This Row],[Loppu PVM]])&lt;=6,AND(MONTH(Taulukko1[[#This Row],[Loppu PVM]] )=6))</f>
        <v>0</v>
      </c>
    </row>
    <row r="1008" spans="1:34" ht="12.75" customHeight="1">
      <c r="A1008" t="s">
        <v>50</v>
      </c>
      <c r="B1008" s="23">
        <v>39951</v>
      </c>
      <c r="C1008" t="s">
        <v>2274</v>
      </c>
      <c r="E1008" s="62">
        <v>65</v>
      </c>
      <c r="F1008" s="4">
        <v>40000</v>
      </c>
      <c r="G1008" s="5">
        <v>53</v>
      </c>
      <c r="H1008" s="16">
        <v>165</v>
      </c>
      <c r="I1008" s="126">
        <f>INDEX('TOL2008'!B:B,MATCH(A1008,'TOL2008'!A:A,0))</f>
        <v>17120</v>
      </c>
      <c r="J1008" s="126" t="str">
        <f>INDEX(Pääluokka!$H$2:$H$100,MATCH(VALUE(LEFT(Taulukko1[[#This Row],[TOL2008]],2)),Pääluokka!$G$2:$G$100,0))</f>
        <v>Teollisuus</v>
      </c>
      <c r="K1008" s="126" t="str">
        <f>INDEX(Pääluokka!$I$2:$I$100,MATCH(VALUE(LEFT(Taulukko1[[#This Row],[TOL2008]],2)),Pääluokka!$G$2:$G$100,0))</f>
        <v>Teollisuus (C-E)</v>
      </c>
      <c r="L1008" s="41">
        <f t="shared" si="150"/>
        <v>49</v>
      </c>
      <c r="M1008" s="43">
        <f t="shared" si="151"/>
        <v>39951</v>
      </c>
      <c r="N1008" s="43">
        <f t="shared" si="152"/>
        <v>40000</v>
      </c>
      <c r="O1008" s="43">
        <f t="shared" si="153"/>
        <v>39934</v>
      </c>
      <c r="P1008" s="43">
        <f t="shared" si="154"/>
        <v>39995</v>
      </c>
      <c r="Q1008" s="41">
        <f t="shared" si="155"/>
        <v>2009</v>
      </c>
      <c r="R1008" s="41">
        <f t="shared" si="156"/>
        <v>2009</v>
      </c>
      <c r="S1008" s="43" t="str">
        <f>YEAR(Taulukko1[[#This Row],[Alku KK]])&amp;"Q"&amp;ROUNDDOWN((MONTH(Taulukko1[[#This Row],[Alku KK]])-1)/3+1,0)</f>
        <v>2009Q2</v>
      </c>
      <c r="T1008" s="43" t="str">
        <f>YEAR(Taulukko1[[#This Row],[Loppu KK]])&amp;"Q"&amp;ROUNDDOWN((MONTH(Taulukko1[[#This Row],[Loppu KK]])-1)/3+1,0)</f>
        <v>2009Q3</v>
      </c>
      <c r="U1008" s="66">
        <f>IF(COUNT(Taulukko1[[#This Row],[Neuvottelujen alaiset ]])=1,Taulukko1[[#This Row],[Neuvottelujen alaiset ]],Taulukko1[[#This Row],[Vähennystarve]])</f>
        <v>165</v>
      </c>
      <c r="V1008" s="44">
        <f t="shared" si="157"/>
        <v>0.39393939393939392</v>
      </c>
      <c r="W1008" s="44">
        <f t="shared" si="158"/>
        <v>0.32121212121212123</v>
      </c>
      <c r="X1008" s="44">
        <f t="shared" si="159"/>
        <v>0.81538461538461537</v>
      </c>
      <c r="Y1008" s="90" t="b">
        <f>AND(MONTH(Taulukko1[[#This Row],[Alku PVM]] )=6,DAY(Taulukko1[[#This Row],[Alku PVM]] )&gt;19)</f>
        <v>0</v>
      </c>
      <c r="Z1008" s="90" t="b">
        <f>AND(MONTH(Taulukko1[[#This Row],[Loppu PVM]] )=6,DAY(Taulukko1[[#This Row],[Loppu PVM]] )&gt;19)</f>
        <v>0</v>
      </c>
      <c r="AA1008" s="90" t="b">
        <f>OR(MONTH(Taulukko1[[#This Row],[Alku PVM]] )&lt;=5,AND(MONTH(Taulukko1[[#This Row],[Alku PVM]] )=6,DAY(Taulukko1[[#This Row],[Alku PVM]] )&lt;20))</f>
        <v>1</v>
      </c>
      <c r="AB1008" s="90" t="b">
        <f>OR(MONTH(Taulukko1[[#This Row],[Loppu PVM]])&lt;=5,AND(MONTH(Taulukko1[[#This Row],[Loppu PVM]] )=6,DAY(Taulukko1[[#This Row],[Loppu PVM]])&lt;20))</f>
        <v>0</v>
      </c>
      <c r="AC1008" s="90" t="b">
        <f>OR(MONTH(Taulukko1[[#This Row],[Alku PVM]] )&lt;=3,AND(MONTH(Taulukko1[[#This Row],[Alku PVM]] )=3))</f>
        <v>0</v>
      </c>
      <c r="AD1008" s="90" t="b">
        <f>OR(MONTH(Taulukko1[[#This Row],[Loppu PVM]] )&lt;=3,AND(MONTH(Taulukko1[[#This Row],[Loppu PVM]] )=3))</f>
        <v>0</v>
      </c>
      <c r="AE1008" s="90" t="b">
        <f>OR(MONTH(Taulukko1[[#This Row],[Alku PVM]] )&lt;=9,AND(MONTH(Taulukko1[[#This Row],[Alku PVM]] )=9))</f>
        <v>1</v>
      </c>
      <c r="AF1008" s="90" t="b">
        <f>OR(MONTH(Taulukko1[[#This Row],[Loppu PVM]])&lt;=9,AND(MONTH(Taulukko1[[#This Row],[Loppu PVM]] )=9))</f>
        <v>1</v>
      </c>
      <c r="AG1008" s="90" t="b">
        <f>OR(MONTH(Taulukko1[[#This Row],[Alku PVM]] )&lt;=6,AND(MONTH(Taulukko1[[#This Row],[Alku PVM]] )=6))</f>
        <v>1</v>
      </c>
      <c r="AH1008" s="90" t="b">
        <f>OR(MONTH(Taulukko1[[#This Row],[Loppu PVM]])&lt;=6,AND(MONTH(Taulukko1[[#This Row],[Loppu PVM]] )=6))</f>
        <v>0</v>
      </c>
    </row>
    <row r="1009" spans="1:34" ht="12.75" customHeight="1">
      <c r="A1009" t="s">
        <v>982</v>
      </c>
      <c r="B1009" s="23">
        <v>39952</v>
      </c>
      <c r="C1009" t="s">
        <v>2633</v>
      </c>
      <c r="E1009" s="62">
        <v>100</v>
      </c>
      <c r="F1009" s="4"/>
      <c r="G1009" s="5"/>
      <c r="H1009" s="16">
        <v>100</v>
      </c>
      <c r="I1009" s="126">
        <f>INDEX('TOL2008'!B:B,MATCH(A1009,'TOL2008'!A:A,0))</f>
        <v>26300</v>
      </c>
      <c r="J1009" s="126" t="str">
        <f>INDEX(Pääluokka!$H$2:$H$100,MATCH(VALUE(LEFT(Taulukko1[[#This Row],[TOL2008]],2)),Pääluokka!$G$2:$G$100,0))</f>
        <v>Teollisuus</v>
      </c>
      <c r="K1009" s="126" t="str">
        <f>INDEX(Pääluokka!$I$2:$I$100,MATCH(VALUE(LEFT(Taulukko1[[#This Row],[TOL2008]],2)),Pääluokka!$G$2:$G$100,0))</f>
        <v>Teollisuus (C-E)</v>
      </c>
      <c r="L1009" s="41" t="str">
        <f t="shared" si="150"/>
        <v>NA</v>
      </c>
      <c r="M1009" s="43">
        <f t="shared" si="151"/>
        <v>39952</v>
      </c>
      <c r="N1009" s="43">
        <f t="shared" si="152"/>
        <v>40003</v>
      </c>
      <c r="O1009" s="43">
        <f t="shared" si="153"/>
        <v>39934</v>
      </c>
      <c r="P1009" s="43">
        <f t="shared" si="154"/>
        <v>39995</v>
      </c>
      <c r="Q1009" s="41">
        <f t="shared" si="155"/>
        <v>2009</v>
      </c>
      <c r="R1009" s="41">
        <f t="shared" si="156"/>
        <v>2009</v>
      </c>
      <c r="S1009" s="43" t="str">
        <f>YEAR(Taulukko1[[#This Row],[Alku KK]])&amp;"Q"&amp;ROUNDDOWN((MONTH(Taulukko1[[#This Row],[Alku KK]])-1)/3+1,0)</f>
        <v>2009Q2</v>
      </c>
      <c r="T1009" s="43" t="str">
        <f>YEAR(Taulukko1[[#This Row],[Loppu KK]])&amp;"Q"&amp;ROUNDDOWN((MONTH(Taulukko1[[#This Row],[Loppu KK]])-1)/3+1,0)</f>
        <v>2009Q3</v>
      </c>
      <c r="U1009" s="66">
        <f>IF(COUNT(Taulukko1[[#This Row],[Neuvottelujen alaiset ]])=1,Taulukko1[[#This Row],[Neuvottelujen alaiset ]],Taulukko1[[#This Row],[Vähennystarve]])</f>
        <v>100</v>
      </c>
      <c r="V1009" s="44">
        <f t="shared" si="157"/>
        <v>1</v>
      </c>
      <c r="W1009" s="44" t="str">
        <f t="shared" si="158"/>
        <v>NA</v>
      </c>
      <c r="X1009" s="44" t="str">
        <f t="shared" si="159"/>
        <v>NA</v>
      </c>
      <c r="Y1009" s="90" t="b">
        <f>AND(MONTH(Taulukko1[[#This Row],[Alku PVM]] )=6,DAY(Taulukko1[[#This Row],[Alku PVM]] )&gt;19)</f>
        <v>0</v>
      </c>
      <c r="Z1009" s="90" t="b">
        <f>AND(MONTH(Taulukko1[[#This Row],[Loppu PVM]] )=6,DAY(Taulukko1[[#This Row],[Loppu PVM]] )&gt;19)</f>
        <v>0</v>
      </c>
      <c r="AA1009" s="90" t="b">
        <f>OR(MONTH(Taulukko1[[#This Row],[Alku PVM]] )&lt;=5,AND(MONTH(Taulukko1[[#This Row],[Alku PVM]] )=6,DAY(Taulukko1[[#This Row],[Alku PVM]] )&lt;20))</f>
        <v>1</v>
      </c>
      <c r="AB1009" s="90" t="b">
        <f>OR(MONTH(Taulukko1[[#This Row],[Loppu PVM]])&lt;=5,AND(MONTH(Taulukko1[[#This Row],[Loppu PVM]] )=6,DAY(Taulukko1[[#This Row],[Loppu PVM]])&lt;20))</f>
        <v>0</v>
      </c>
      <c r="AC1009" s="90" t="b">
        <f>OR(MONTH(Taulukko1[[#This Row],[Alku PVM]] )&lt;=3,AND(MONTH(Taulukko1[[#This Row],[Alku PVM]] )=3))</f>
        <v>0</v>
      </c>
      <c r="AD1009" s="90" t="b">
        <f>OR(MONTH(Taulukko1[[#This Row],[Loppu PVM]] )&lt;=3,AND(MONTH(Taulukko1[[#This Row],[Loppu PVM]] )=3))</f>
        <v>0</v>
      </c>
      <c r="AE1009" s="90" t="b">
        <f>OR(MONTH(Taulukko1[[#This Row],[Alku PVM]] )&lt;=9,AND(MONTH(Taulukko1[[#This Row],[Alku PVM]] )=9))</f>
        <v>1</v>
      </c>
      <c r="AF1009" s="90" t="b">
        <f>OR(MONTH(Taulukko1[[#This Row],[Loppu PVM]])&lt;=9,AND(MONTH(Taulukko1[[#This Row],[Loppu PVM]] )=9))</f>
        <v>1</v>
      </c>
      <c r="AG1009" s="90" t="b">
        <f>OR(MONTH(Taulukko1[[#This Row],[Alku PVM]] )&lt;=6,AND(MONTH(Taulukko1[[#This Row],[Alku PVM]] )=6))</f>
        <v>1</v>
      </c>
      <c r="AH1009" s="90" t="b">
        <f>OR(MONTH(Taulukko1[[#This Row],[Loppu PVM]])&lt;=6,AND(MONTH(Taulukko1[[#This Row],[Loppu PVM]] )=6))</f>
        <v>0</v>
      </c>
    </row>
    <row r="1010" spans="1:34" ht="12.75" customHeight="1">
      <c r="A1010" t="s">
        <v>2294</v>
      </c>
      <c r="B1010" s="23">
        <v>39952</v>
      </c>
      <c r="C1010" t="s">
        <v>2295</v>
      </c>
      <c r="E1010" s="62">
        <v>10</v>
      </c>
      <c r="F1010" s="4"/>
      <c r="G1010" s="5"/>
      <c r="H1010" s="16">
        <v>10</v>
      </c>
      <c r="I1010" s="126" t="e">
        <f>INDEX('TOL2008'!B:B,MATCH(A1010,'TOL2008'!A:A,0))</f>
        <v>#N/A</v>
      </c>
      <c r="J1010" s="126" t="e">
        <f>INDEX(Pääluokka!$H$2:$H$100,MATCH(VALUE(LEFT(Taulukko1[[#This Row],[TOL2008]],2)),Pääluokka!$G$2:$G$100,0))</f>
        <v>#N/A</v>
      </c>
      <c r="K1010" s="126" t="e">
        <f>INDEX(Pääluokka!$I$2:$I$100,MATCH(VALUE(LEFT(Taulukko1[[#This Row],[TOL2008]],2)),Pääluokka!$G$2:$G$100,0))</f>
        <v>#N/A</v>
      </c>
      <c r="L1010" s="41" t="str">
        <f t="shared" si="150"/>
        <v>NA</v>
      </c>
      <c r="M1010" s="43">
        <f t="shared" si="151"/>
        <v>39952</v>
      </c>
      <c r="N1010" s="43">
        <f t="shared" si="152"/>
        <v>40003</v>
      </c>
      <c r="O1010" s="43">
        <f t="shared" si="153"/>
        <v>39934</v>
      </c>
      <c r="P1010" s="43">
        <f t="shared" si="154"/>
        <v>39995</v>
      </c>
      <c r="Q1010" s="41">
        <f t="shared" si="155"/>
        <v>2009</v>
      </c>
      <c r="R1010" s="41">
        <f t="shared" si="156"/>
        <v>2009</v>
      </c>
      <c r="S1010" s="43" t="str">
        <f>YEAR(Taulukko1[[#This Row],[Alku KK]])&amp;"Q"&amp;ROUNDDOWN((MONTH(Taulukko1[[#This Row],[Alku KK]])-1)/3+1,0)</f>
        <v>2009Q2</v>
      </c>
      <c r="T1010" s="43" t="str">
        <f>YEAR(Taulukko1[[#This Row],[Loppu KK]])&amp;"Q"&amp;ROUNDDOWN((MONTH(Taulukko1[[#This Row],[Loppu KK]])-1)/3+1,0)</f>
        <v>2009Q3</v>
      </c>
      <c r="U1010" s="66">
        <f>IF(COUNT(Taulukko1[[#This Row],[Neuvottelujen alaiset ]])=1,Taulukko1[[#This Row],[Neuvottelujen alaiset ]],Taulukko1[[#This Row],[Vähennystarve]])</f>
        <v>10</v>
      </c>
      <c r="V1010" s="44">
        <f t="shared" si="157"/>
        <v>1</v>
      </c>
      <c r="W1010" s="44" t="str">
        <f t="shared" si="158"/>
        <v>NA</v>
      </c>
      <c r="X1010" s="44" t="str">
        <f t="shared" si="159"/>
        <v>NA</v>
      </c>
      <c r="Y1010" s="90" t="b">
        <f>AND(MONTH(Taulukko1[[#This Row],[Alku PVM]] )=6,DAY(Taulukko1[[#This Row],[Alku PVM]] )&gt;19)</f>
        <v>0</v>
      </c>
      <c r="Z1010" s="90" t="b">
        <f>AND(MONTH(Taulukko1[[#This Row],[Loppu PVM]] )=6,DAY(Taulukko1[[#This Row],[Loppu PVM]] )&gt;19)</f>
        <v>0</v>
      </c>
      <c r="AA1010" s="90" t="b">
        <f>OR(MONTH(Taulukko1[[#This Row],[Alku PVM]] )&lt;=5,AND(MONTH(Taulukko1[[#This Row],[Alku PVM]] )=6,DAY(Taulukko1[[#This Row],[Alku PVM]] )&lt;20))</f>
        <v>1</v>
      </c>
      <c r="AB1010" s="90" t="b">
        <f>OR(MONTH(Taulukko1[[#This Row],[Loppu PVM]])&lt;=5,AND(MONTH(Taulukko1[[#This Row],[Loppu PVM]] )=6,DAY(Taulukko1[[#This Row],[Loppu PVM]])&lt;20))</f>
        <v>0</v>
      </c>
      <c r="AC1010" s="90" t="b">
        <f>OR(MONTH(Taulukko1[[#This Row],[Alku PVM]] )&lt;=3,AND(MONTH(Taulukko1[[#This Row],[Alku PVM]] )=3))</f>
        <v>0</v>
      </c>
      <c r="AD1010" s="90" t="b">
        <f>OR(MONTH(Taulukko1[[#This Row],[Loppu PVM]] )&lt;=3,AND(MONTH(Taulukko1[[#This Row],[Loppu PVM]] )=3))</f>
        <v>0</v>
      </c>
      <c r="AE1010" s="90" t="b">
        <f>OR(MONTH(Taulukko1[[#This Row],[Alku PVM]] )&lt;=9,AND(MONTH(Taulukko1[[#This Row],[Alku PVM]] )=9))</f>
        <v>1</v>
      </c>
      <c r="AF1010" s="90" t="b">
        <f>OR(MONTH(Taulukko1[[#This Row],[Loppu PVM]])&lt;=9,AND(MONTH(Taulukko1[[#This Row],[Loppu PVM]] )=9))</f>
        <v>1</v>
      </c>
      <c r="AG1010" s="90" t="b">
        <f>OR(MONTH(Taulukko1[[#This Row],[Alku PVM]] )&lt;=6,AND(MONTH(Taulukko1[[#This Row],[Alku PVM]] )=6))</f>
        <v>1</v>
      </c>
      <c r="AH1010" s="90" t="b">
        <f>OR(MONTH(Taulukko1[[#This Row],[Loppu PVM]])&lt;=6,AND(MONTH(Taulukko1[[#This Row],[Loppu PVM]] )=6))</f>
        <v>0</v>
      </c>
    </row>
    <row r="1011" spans="1:34" ht="12.75" customHeight="1">
      <c r="A1011" t="s">
        <v>2796</v>
      </c>
      <c r="B1011" s="23">
        <v>39953</v>
      </c>
      <c r="C1011" t="s">
        <v>2795</v>
      </c>
      <c r="E1011" s="62">
        <v>40</v>
      </c>
      <c r="F1011" s="4">
        <v>39994</v>
      </c>
      <c r="G1011" s="5">
        <v>25</v>
      </c>
      <c r="H1011" s="16">
        <v>40</v>
      </c>
      <c r="I1011" s="126" t="e">
        <f>INDEX('TOL2008'!B:B,MATCH(A1011,'TOL2008'!A:A,0))</f>
        <v>#N/A</v>
      </c>
      <c r="J1011" s="126" t="e">
        <f>INDEX(Pääluokka!$H$2:$H$100,MATCH(VALUE(LEFT(Taulukko1[[#This Row],[TOL2008]],2)),Pääluokka!$G$2:$G$100,0))</f>
        <v>#N/A</v>
      </c>
      <c r="K1011" s="126" t="e">
        <f>INDEX(Pääluokka!$I$2:$I$100,MATCH(VALUE(LEFT(Taulukko1[[#This Row],[TOL2008]],2)),Pääluokka!$G$2:$G$100,0))</f>
        <v>#N/A</v>
      </c>
      <c r="L1011" s="41">
        <f t="shared" si="150"/>
        <v>41</v>
      </c>
      <c r="M1011" s="43">
        <f t="shared" si="151"/>
        <v>39953</v>
      </c>
      <c r="N1011" s="43">
        <f t="shared" si="152"/>
        <v>39994</v>
      </c>
      <c r="O1011" s="43">
        <f t="shared" si="153"/>
        <v>39934</v>
      </c>
      <c r="P1011" s="43">
        <f t="shared" si="154"/>
        <v>39965</v>
      </c>
      <c r="Q1011" s="41">
        <f t="shared" si="155"/>
        <v>2009</v>
      </c>
      <c r="R1011" s="41">
        <f t="shared" si="156"/>
        <v>2009</v>
      </c>
      <c r="S1011" s="43" t="str">
        <f>YEAR(Taulukko1[[#This Row],[Alku KK]])&amp;"Q"&amp;ROUNDDOWN((MONTH(Taulukko1[[#This Row],[Alku KK]])-1)/3+1,0)</f>
        <v>2009Q2</v>
      </c>
      <c r="T1011" s="43" t="str">
        <f>YEAR(Taulukko1[[#This Row],[Loppu KK]])&amp;"Q"&amp;ROUNDDOWN((MONTH(Taulukko1[[#This Row],[Loppu KK]])-1)/3+1,0)</f>
        <v>2009Q2</v>
      </c>
      <c r="U1011" s="66">
        <f>IF(COUNT(Taulukko1[[#This Row],[Neuvottelujen alaiset ]])=1,Taulukko1[[#This Row],[Neuvottelujen alaiset ]],Taulukko1[[#This Row],[Vähennystarve]])</f>
        <v>40</v>
      </c>
      <c r="V1011" s="44">
        <f t="shared" si="157"/>
        <v>1</v>
      </c>
      <c r="W1011" s="44">
        <f t="shared" si="158"/>
        <v>0.625</v>
      </c>
      <c r="X1011" s="44">
        <f t="shared" si="159"/>
        <v>0.625</v>
      </c>
      <c r="Y1011" s="90" t="b">
        <f>AND(MONTH(Taulukko1[[#This Row],[Alku PVM]] )=6,DAY(Taulukko1[[#This Row],[Alku PVM]] )&gt;19)</f>
        <v>0</v>
      </c>
      <c r="Z1011" s="90" t="b">
        <f>AND(MONTH(Taulukko1[[#This Row],[Loppu PVM]] )=6,DAY(Taulukko1[[#This Row],[Loppu PVM]] )&gt;19)</f>
        <v>1</v>
      </c>
      <c r="AA1011" s="90" t="b">
        <f>OR(MONTH(Taulukko1[[#This Row],[Alku PVM]] )&lt;=5,AND(MONTH(Taulukko1[[#This Row],[Alku PVM]] )=6,DAY(Taulukko1[[#This Row],[Alku PVM]] )&lt;20))</f>
        <v>1</v>
      </c>
      <c r="AB1011" s="90" t="b">
        <f>OR(MONTH(Taulukko1[[#This Row],[Loppu PVM]])&lt;=5,AND(MONTH(Taulukko1[[#This Row],[Loppu PVM]] )=6,DAY(Taulukko1[[#This Row],[Loppu PVM]])&lt;20))</f>
        <v>0</v>
      </c>
      <c r="AC1011" s="90" t="b">
        <f>OR(MONTH(Taulukko1[[#This Row],[Alku PVM]] )&lt;=3,AND(MONTH(Taulukko1[[#This Row],[Alku PVM]] )=3))</f>
        <v>0</v>
      </c>
      <c r="AD1011" s="90" t="b">
        <f>OR(MONTH(Taulukko1[[#This Row],[Loppu PVM]] )&lt;=3,AND(MONTH(Taulukko1[[#This Row],[Loppu PVM]] )=3))</f>
        <v>0</v>
      </c>
      <c r="AE1011" s="90" t="b">
        <f>OR(MONTH(Taulukko1[[#This Row],[Alku PVM]] )&lt;=9,AND(MONTH(Taulukko1[[#This Row],[Alku PVM]] )=9))</f>
        <v>1</v>
      </c>
      <c r="AF1011" s="90" t="b">
        <f>OR(MONTH(Taulukko1[[#This Row],[Loppu PVM]])&lt;=9,AND(MONTH(Taulukko1[[#This Row],[Loppu PVM]] )=9))</f>
        <v>1</v>
      </c>
      <c r="AG1011" s="90" t="b">
        <f>OR(MONTH(Taulukko1[[#This Row],[Alku PVM]] )&lt;=6,AND(MONTH(Taulukko1[[#This Row],[Alku PVM]] )=6))</f>
        <v>1</v>
      </c>
      <c r="AH1011" s="90" t="b">
        <f>OR(MONTH(Taulukko1[[#This Row],[Loppu PVM]])&lt;=6,AND(MONTH(Taulukko1[[#This Row],[Loppu PVM]] )=6))</f>
        <v>1</v>
      </c>
    </row>
    <row r="1012" spans="1:34" ht="12.75" customHeight="1">
      <c r="A1012" t="s">
        <v>429</v>
      </c>
      <c r="B1012" s="23">
        <v>39953</v>
      </c>
      <c r="C1012" t="s">
        <v>2777</v>
      </c>
      <c r="E1012" s="62">
        <v>40</v>
      </c>
      <c r="F1012" s="4">
        <v>40031</v>
      </c>
      <c r="G1012" s="5">
        <v>24</v>
      </c>
      <c r="H1012" s="22">
        <v>86</v>
      </c>
      <c r="I1012" s="126">
        <f>INDEX('TOL2008'!B:B,MATCH(A1012,'TOL2008'!A:A,0))</f>
        <v>46431</v>
      </c>
      <c r="J1012" s="126" t="str">
        <f>INDEX(Pääluokka!$H$2:$H$100,MATCH(VALUE(LEFT(Taulukko1[[#This Row],[TOL2008]],2)),Pääluokka!$G$2:$G$100,0))</f>
        <v>Tukku- ja vähittäiskauppa; moottoriajoneuvojen ja moottoripyörien korjaus</v>
      </c>
      <c r="K1012" s="126" t="str">
        <f>INDEX(Pääluokka!$I$2:$I$100,MATCH(VALUE(LEFT(Taulukko1[[#This Row],[TOL2008]],2)),Pääluokka!$G$2:$G$100,0))</f>
        <v>Palvelualat (G-N, R, S)</v>
      </c>
      <c r="L1012" s="41">
        <f t="shared" si="150"/>
        <v>78</v>
      </c>
      <c r="M1012" s="43">
        <f t="shared" si="151"/>
        <v>39953</v>
      </c>
      <c r="N1012" s="43">
        <f t="shared" si="152"/>
        <v>40031</v>
      </c>
      <c r="O1012" s="43">
        <f t="shared" si="153"/>
        <v>39934</v>
      </c>
      <c r="P1012" s="43">
        <f t="shared" si="154"/>
        <v>40026</v>
      </c>
      <c r="Q1012" s="41">
        <f t="shared" si="155"/>
        <v>2009</v>
      </c>
      <c r="R1012" s="41">
        <f t="shared" si="156"/>
        <v>2009</v>
      </c>
      <c r="S1012" s="43" t="str">
        <f>YEAR(Taulukko1[[#This Row],[Alku KK]])&amp;"Q"&amp;ROUNDDOWN((MONTH(Taulukko1[[#This Row],[Alku KK]])-1)/3+1,0)</f>
        <v>2009Q2</v>
      </c>
      <c r="T1012" s="43" t="str">
        <f>YEAR(Taulukko1[[#This Row],[Loppu KK]])&amp;"Q"&amp;ROUNDDOWN((MONTH(Taulukko1[[#This Row],[Loppu KK]])-1)/3+1,0)</f>
        <v>2009Q3</v>
      </c>
      <c r="U1012" s="66">
        <f>IF(COUNT(Taulukko1[[#This Row],[Neuvottelujen alaiset ]])=1,Taulukko1[[#This Row],[Neuvottelujen alaiset ]],Taulukko1[[#This Row],[Vähennystarve]])</f>
        <v>86</v>
      </c>
      <c r="V1012" s="44">
        <f t="shared" si="157"/>
        <v>0.46511627906976744</v>
      </c>
      <c r="W1012" s="44">
        <f t="shared" si="158"/>
        <v>0.27906976744186046</v>
      </c>
      <c r="X1012" s="44">
        <f t="shared" si="159"/>
        <v>0.6</v>
      </c>
      <c r="Y1012" s="90" t="b">
        <f>AND(MONTH(Taulukko1[[#This Row],[Alku PVM]] )=6,DAY(Taulukko1[[#This Row],[Alku PVM]] )&gt;19)</f>
        <v>0</v>
      </c>
      <c r="Z1012" s="90" t="b">
        <f>AND(MONTH(Taulukko1[[#This Row],[Loppu PVM]] )=6,DAY(Taulukko1[[#This Row],[Loppu PVM]] )&gt;19)</f>
        <v>0</v>
      </c>
      <c r="AA1012" s="90" t="b">
        <f>OR(MONTH(Taulukko1[[#This Row],[Alku PVM]] )&lt;=5,AND(MONTH(Taulukko1[[#This Row],[Alku PVM]] )=6,DAY(Taulukko1[[#This Row],[Alku PVM]] )&lt;20))</f>
        <v>1</v>
      </c>
      <c r="AB1012" s="90" t="b">
        <f>OR(MONTH(Taulukko1[[#This Row],[Loppu PVM]])&lt;=5,AND(MONTH(Taulukko1[[#This Row],[Loppu PVM]] )=6,DAY(Taulukko1[[#This Row],[Loppu PVM]])&lt;20))</f>
        <v>0</v>
      </c>
      <c r="AC1012" s="90" t="b">
        <f>OR(MONTH(Taulukko1[[#This Row],[Alku PVM]] )&lt;=3,AND(MONTH(Taulukko1[[#This Row],[Alku PVM]] )=3))</f>
        <v>0</v>
      </c>
      <c r="AD1012" s="90" t="b">
        <f>OR(MONTH(Taulukko1[[#This Row],[Loppu PVM]] )&lt;=3,AND(MONTH(Taulukko1[[#This Row],[Loppu PVM]] )=3))</f>
        <v>0</v>
      </c>
      <c r="AE1012" s="90" t="b">
        <f>OR(MONTH(Taulukko1[[#This Row],[Alku PVM]] )&lt;=9,AND(MONTH(Taulukko1[[#This Row],[Alku PVM]] )=9))</f>
        <v>1</v>
      </c>
      <c r="AF1012" s="90" t="b">
        <f>OR(MONTH(Taulukko1[[#This Row],[Loppu PVM]])&lt;=9,AND(MONTH(Taulukko1[[#This Row],[Loppu PVM]] )=9))</f>
        <v>1</v>
      </c>
      <c r="AG1012" s="90" t="b">
        <f>OR(MONTH(Taulukko1[[#This Row],[Alku PVM]] )&lt;=6,AND(MONTH(Taulukko1[[#This Row],[Alku PVM]] )=6))</f>
        <v>1</v>
      </c>
      <c r="AH1012" s="90" t="b">
        <f>OR(MONTH(Taulukko1[[#This Row],[Loppu PVM]])&lt;=6,AND(MONTH(Taulukko1[[#This Row],[Loppu PVM]] )=6))</f>
        <v>0</v>
      </c>
    </row>
    <row r="1013" spans="1:34" ht="12.75" customHeight="1">
      <c r="A1013" t="s">
        <v>429</v>
      </c>
      <c r="B1013" s="23">
        <v>39955</v>
      </c>
      <c r="C1013" t="s">
        <v>2776</v>
      </c>
      <c r="E1013" s="62">
        <v>10</v>
      </c>
      <c r="F1013" s="4"/>
      <c r="G1013" s="5"/>
      <c r="H1013" s="22">
        <v>33</v>
      </c>
      <c r="I1013" s="126">
        <f>INDEX('TOL2008'!B:B,MATCH(A1013,'TOL2008'!A:A,0))</f>
        <v>46431</v>
      </c>
      <c r="J1013" s="126" t="str">
        <f>INDEX(Pääluokka!$H$2:$H$100,MATCH(VALUE(LEFT(Taulukko1[[#This Row],[TOL2008]],2)),Pääluokka!$G$2:$G$100,0))</f>
        <v>Tukku- ja vähittäiskauppa; moottoriajoneuvojen ja moottoripyörien korjaus</v>
      </c>
      <c r="K1013" s="126" t="str">
        <f>INDEX(Pääluokka!$I$2:$I$100,MATCH(VALUE(LEFT(Taulukko1[[#This Row],[TOL2008]],2)),Pääluokka!$G$2:$G$100,0))</f>
        <v>Palvelualat (G-N, R, S)</v>
      </c>
      <c r="L1013" s="41" t="str">
        <f t="shared" si="150"/>
        <v>NA</v>
      </c>
      <c r="M1013" s="43">
        <f t="shared" si="151"/>
        <v>39955</v>
      </c>
      <c r="N1013" s="43">
        <f t="shared" si="152"/>
        <v>40006</v>
      </c>
      <c r="O1013" s="43">
        <f t="shared" si="153"/>
        <v>39934</v>
      </c>
      <c r="P1013" s="43">
        <f t="shared" si="154"/>
        <v>39995</v>
      </c>
      <c r="Q1013" s="41">
        <f t="shared" si="155"/>
        <v>2009</v>
      </c>
      <c r="R1013" s="41">
        <f t="shared" si="156"/>
        <v>2009</v>
      </c>
      <c r="S1013" s="43" t="str">
        <f>YEAR(Taulukko1[[#This Row],[Alku KK]])&amp;"Q"&amp;ROUNDDOWN((MONTH(Taulukko1[[#This Row],[Alku KK]])-1)/3+1,0)</f>
        <v>2009Q2</v>
      </c>
      <c r="T1013" s="43" t="str">
        <f>YEAR(Taulukko1[[#This Row],[Loppu KK]])&amp;"Q"&amp;ROUNDDOWN((MONTH(Taulukko1[[#This Row],[Loppu KK]])-1)/3+1,0)</f>
        <v>2009Q3</v>
      </c>
      <c r="U1013" s="66">
        <f>IF(COUNT(Taulukko1[[#This Row],[Neuvottelujen alaiset ]])=1,Taulukko1[[#This Row],[Neuvottelujen alaiset ]],Taulukko1[[#This Row],[Vähennystarve]])</f>
        <v>33</v>
      </c>
      <c r="V1013" s="44">
        <f t="shared" si="157"/>
        <v>0.30303030303030304</v>
      </c>
      <c r="W1013" s="44" t="str">
        <f t="shared" si="158"/>
        <v>NA</v>
      </c>
      <c r="X1013" s="44" t="str">
        <f t="shared" si="159"/>
        <v>NA</v>
      </c>
      <c r="Y1013" s="90" t="b">
        <f>AND(MONTH(Taulukko1[[#This Row],[Alku PVM]] )=6,DAY(Taulukko1[[#This Row],[Alku PVM]] )&gt;19)</f>
        <v>0</v>
      </c>
      <c r="Z1013" s="90" t="b">
        <f>AND(MONTH(Taulukko1[[#This Row],[Loppu PVM]] )=6,DAY(Taulukko1[[#This Row],[Loppu PVM]] )&gt;19)</f>
        <v>0</v>
      </c>
      <c r="AA1013" s="90" t="b">
        <f>OR(MONTH(Taulukko1[[#This Row],[Alku PVM]] )&lt;=5,AND(MONTH(Taulukko1[[#This Row],[Alku PVM]] )=6,DAY(Taulukko1[[#This Row],[Alku PVM]] )&lt;20))</f>
        <v>1</v>
      </c>
      <c r="AB1013" s="90" t="b">
        <f>OR(MONTH(Taulukko1[[#This Row],[Loppu PVM]])&lt;=5,AND(MONTH(Taulukko1[[#This Row],[Loppu PVM]] )=6,DAY(Taulukko1[[#This Row],[Loppu PVM]])&lt;20))</f>
        <v>0</v>
      </c>
      <c r="AC1013" s="90" t="b">
        <f>OR(MONTH(Taulukko1[[#This Row],[Alku PVM]] )&lt;=3,AND(MONTH(Taulukko1[[#This Row],[Alku PVM]] )=3))</f>
        <v>0</v>
      </c>
      <c r="AD1013" s="90" t="b">
        <f>OR(MONTH(Taulukko1[[#This Row],[Loppu PVM]] )&lt;=3,AND(MONTH(Taulukko1[[#This Row],[Loppu PVM]] )=3))</f>
        <v>0</v>
      </c>
      <c r="AE1013" s="90" t="b">
        <f>OR(MONTH(Taulukko1[[#This Row],[Alku PVM]] )&lt;=9,AND(MONTH(Taulukko1[[#This Row],[Alku PVM]] )=9))</f>
        <v>1</v>
      </c>
      <c r="AF1013" s="90" t="b">
        <f>OR(MONTH(Taulukko1[[#This Row],[Loppu PVM]])&lt;=9,AND(MONTH(Taulukko1[[#This Row],[Loppu PVM]] )=9))</f>
        <v>1</v>
      </c>
      <c r="AG1013" s="90" t="b">
        <f>OR(MONTH(Taulukko1[[#This Row],[Alku PVM]] )&lt;=6,AND(MONTH(Taulukko1[[#This Row],[Alku PVM]] )=6))</f>
        <v>1</v>
      </c>
      <c r="AH1013" s="90" t="b">
        <f>OR(MONTH(Taulukko1[[#This Row],[Loppu PVM]])&lt;=6,AND(MONTH(Taulukko1[[#This Row],[Loppu PVM]] )=6))</f>
        <v>0</v>
      </c>
    </row>
    <row r="1014" spans="1:34" ht="12.75" customHeight="1">
      <c r="A1014" t="s">
        <v>797</v>
      </c>
      <c r="B1014" s="23">
        <v>39955</v>
      </c>
      <c r="C1014" t="s">
        <v>2339</v>
      </c>
      <c r="F1014" s="4">
        <v>40117</v>
      </c>
      <c r="G1014" s="5">
        <v>4</v>
      </c>
      <c r="H1014" s="16">
        <v>35</v>
      </c>
      <c r="I1014" s="126" t="str">
        <f>INDEX('TOL2008'!B:B,MATCH(A1014,'TOL2008'!A:A,0))</f>
        <v>28120</v>
      </c>
      <c r="J1014" s="126" t="str">
        <f>INDEX(Pääluokka!$H$2:$H$100,MATCH(VALUE(LEFT(Taulukko1[[#This Row],[TOL2008]],2)),Pääluokka!$G$2:$G$100,0))</f>
        <v>Teollisuus</v>
      </c>
      <c r="K1014" s="126" t="str">
        <f>INDEX(Pääluokka!$I$2:$I$100,MATCH(VALUE(LEFT(Taulukko1[[#This Row],[TOL2008]],2)),Pääluokka!$G$2:$G$100,0))</f>
        <v>Teollisuus (C-E)</v>
      </c>
      <c r="L1014" s="41">
        <f t="shared" si="150"/>
        <v>162</v>
      </c>
      <c r="M1014" s="43">
        <f t="shared" si="151"/>
        <v>39955</v>
      </c>
      <c r="N1014" s="43">
        <f t="shared" si="152"/>
        <v>40117</v>
      </c>
      <c r="O1014" s="43">
        <f t="shared" si="153"/>
        <v>39934</v>
      </c>
      <c r="P1014" s="43">
        <f t="shared" si="154"/>
        <v>40087</v>
      </c>
      <c r="Q1014" s="41">
        <f t="shared" si="155"/>
        <v>2009</v>
      </c>
      <c r="R1014" s="41">
        <f t="shared" si="156"/>
        <v>2009</v>
      </c>
      <c r="S1014" s="43" t="str">
        <f>YEAR(Taulukko1[[#This Row],[Alku KK]])&amp;"Q"&amp;ROUNDDOWN((MONTH(Taulukko1[[#This Row],[Alku KK]])-1)/3+1,0)</f>
        <v>2009Q2</v>
      </c>
      <c r="T1014" s="43" t="str">
        <f>YEAR(Taulukko1[[#This Row],[Loppu KK]])&amp;"Q"&amp;ROUNDDOWN((MONTH(Taulukko1[[#This Row],[Loppu KK]])-1)/3+1,0)</f>
        <v>2009Q4</v>
      </c>
      <c r="U1014" s="66">
        <f>IF(COUNT(Taulukko1[[#This Row],[Neuvottelujen alaiset ]])=1,Taulukko1[[#This Row],[Neuvottelujen alaiset ]],Taulukko1[[#This Row],[Vähennystarve]])</f>
        <v>35</v>
      </c>
      <c r="V1014" s="44" t="str">
        <f t="shared" si="157"/>
        <v>NA</v>
      </c>
      <c r="W1014" s="44">
        <f t="shared" si="158"/>
        <v>0.11428571428571428</v>
      </c>
      <c r="X1014" s="44" t="str">
        <f t="shared" si="159"/>
        <v>NA</v>
      </c>
      <c r="Y1014" s="90" t="b">
        <f>AND(MONTH(Taulukko1[[#This Row],[Alku PVM]] )=6,DAY(Taulukko1[[#This Row],[Alku PVM]] )&gt;19)</f>
        <v>0</v>
      </c>
      <c r="Z1014" s="90" t="b">
        <f>AND(MONTH(Taulukko1[[#This Row],[Loppu PVM]] )=6,DAY(Taulukko1[[#This Row],[Loppu PVM]] )&gt;19)</f>
        <v>0</v>
      </c>
      <c r="AA1014" s="90" t="b">
        <f>OR(MONTH(Taulukko1[[#This Row],[Alku PVM]] )&lt;=5,AND(MONTH(Taulukko1[[#This Row],[Alku PVM]] )=6,DAY(Taulukko1[[#This Row],[Alku PVM]] )&lt;20))</f>
        <v>1</v>
      </c>
      <c r="AB1014" s="90" t="b">
        <f>OR(MONTH(Taulukko1[[#This Row],[Loppu PVM]])&lt;=5,AND(MONTH(Taulukko1[[#This Row],[Loppu PVM]] )=6,DAY(Taulukko1[[#This Row],[Loppu PVM]])&lt;20))</f>
        <v>0</v>
      </c>
      <c r="AC1014" s="90" t="b">
        <f>OR(MONTH(Taulukko1[[#This Row],[Alku PVM]] )&lt;=3,AND(MONTH(Taulukko1[[#This Row],[Alku PVM]] )=3))</f>
        <v>0</v>
      </c>
      <c r="AD1014" s="90" t="b">
        <f>OR(MONTH(Taulukko1[[#This Row],[Loppu PVM]] )&lt;=3,AND(MONTH(Taulukko1[[#This Row],[Loppu PVM]] )=3))</f>
        <v>0</v>
      </c>
      <c r="AE1014" s="90" t="b">
        <f>OR(MONTH(Taulukko1[[#This Row],[Alku PVM]] )&lt;=9,AND(MONTH(Taulukko1[[#This Row],[Alku PVM]] )=9))</f>
        <v>1</v>
      </c>
      <c r="AF1014" s="90" t="b">
        <f>OR(MONTH(Taulukko1[[#This Row],[Loppu PVM]])&lt;=9,AND(MONTH(Taulukko1[[#This Row],[Loppu PVM]] )=9))</f>
        <v>0</v>
      </c>
      <c r="AG1014" s="90" t="b">
        <f>OR(MONTH(Taulukko1[[#This Row],[Alku PVM]] )&lt;=6,AND(MONTH(Taulukko1[[#This Row],[Alku PVM]] )=6))</f>
        <v>1</v>
      </c>
      <c r="AH1014" s="90" t="b">
        <f>OR(MONTH(Taulukko1[[#This Row],[Loppu PVM]])&lt;=6,AND(MONTH(Taulukko1[[#This Row],[Loppu PVM]] )=6))</f>
        <v>0</v>
      </c>
    </row>
    <row r="1015" spans="1:34" ht="12.75" customHeight="1">
      <c r="A1015" t="s">
        <v>679</v>
      </c>
      <c r="B1015" s="23">
        <v>39958</v>
      </c>
      <c r="C1015" t="s">
        <v>3129</v>
      </c>
      <c r="F1015" s="4">
        <v>40036</v>
      </c>
      <c r="G1015" s="5">
        <v>0</v>
      </c>
      <c r="H1015" s="22">
        <v>150</v>
      </c>
      <c r="I1015" s="126">
        <f>INDEX('TOL2008'!B:B,MATCH(A1015,'TOL2008'!A:A,0))</f>
        <v>23140</v>
      </c>
      <c r="J1015" s="126" t="str">
        <f>INDEX(Pääluokka!$H$2:$H$100,MATCH(VALUE(LEFT(Taulukko1[[#This Row],[TOL2008]],2)),Pääluokka!$G$2:$G$100,0))</f>
        <v>Teollisuus</v>
      </c>
      <c r="K1015" s="126" t="str">
        <f>INDEX(Pääluokka!$I$2:$I$100,MATCH(VALUE(LEFT(Taulukko1[[#This Row],[TOL2008]],2)),Pääluokka!$G$2:$G$100,0))</f>
        <v>Teollisuus (C-E)</v>
      </c>
      <c r="L1015" s="41">
        <f t="shared" si="150"/>
        <v>78</v>
      </c>
      <c r="M1015" s="43">
        <f t="shared" si="151"/>
        <v>39958</v>
      </c>
      <c r="N1015" s="43">
        <f t="shared" si="152"/>
        <v>40036</v>
      </c>
      <c r="O1015" s="43">
        <f t="shared" si="153"/>
        <v>39934</v>
      </c>
      <c r="P1015" s="43">
        <f t="shared" si="154"/>
        <v>40026</v>
      </c>
      <c r="Q1015" s="41">
        <f t="shared" si="155"/>
        <v>2009</v>
      </c>
      <c r="R1015" s="41">
        <f t="shared" si="156"/>
        <v>2009</v>
      </c>
      <c r="S1015" s="43" t="str">
        <f>YEAR(Taulukko1[[#This Row],[Alku KK]])&amp;"Q"&amp;ROUNDDOWN((MONTH(Taulukko1[[#This Row],[Alku KK]])-1)/3+1,0)</f>
        <v>2009Q2</v>
      </c>
      <c r="T1015" s="43" t="str">
        <f>YEAR(Taulukko1[[#This Row],[Loppu KK]])&amp;"Q"&amp;ROUNDDOWN((MONTH(Taulukko1[[#This Row],[Loppu KK]])-1)/3+1,0)</f>
        <v>2009Q3</v>
      </c>
      <c r="U1015" s="66">
        <f>IF(COUNT(Taulukko1[[#This Row],[Neuvottelujen alaiset ]])=1,Taulukko1[[#This Row],[Neuvottelujen alaiset ]],Taulukko1[[#This Row],[Vähennystarve]])</f>
        <v>150</v>
      </c>
      <c r="V1015" s="44" t="str">
        <f t="shared" si="157"/>
        <v>NA</v>
      </c>
      <c r="W1015" s="44">
        <f t="shared" si="158"/>
        <v>0</v>
      </c>
      <c r="X1015" s="44" t="str">
        <f t="shared" si="159"/>
        <v>NA</v>
      </c>
      <c r="Y1015" s="90" t="b">
        <f>AND(MONTH(Taulukko1[[#This Row],[Alku PVM]] )=6,DAY(Taulukko1[[#This Row],[Alku PVM]] )&gt;19)</f>
        <v>0</v>
      </c>
      <c r="Z1015" s="90" t="b">
        <f>AND(MONTH(Taulukko1[[#This Row],[Loppu PVM]] )=6,DAY(Taulukko1[[#This Row],[Loppu PVM]] )&gt;19)</f>
        <v>0</v>
      </c>
      <c r="AA1015" s="90" t="b">
        <f>OR(MONTH(Taulukko1[[#This Row],[Alku PVM]] )&lt;=5,AND(MONTH(Taulukko1[[#This Row],[Alku PVM]] )=6,DAY(Taulukko1[[#This Row],[Alku PVM]] )&lt;20))</f>
        <v>1</v>
      </c>
      <c r="AB1015" s="90" t="b">
        <f>OR(MONTH(Taulukko1[[#This Row],[Loppu PVM]])&lt;=5,AND(MONTH(Taulukko1[[#This Row],[Loppu PVM]] )=6,DAY(Taulukko1[[#This Row],[Loppu PVM]])&lt;20))</f>
        <v>0</v>
      </c>
      <c r="AC1015" s="90" t="b">
        <f>OR(MONTH(Taulukko1[[#This Row],[Alku PVM]] )&lt;=3,AND(MONTH(Taulukko1[[#This Row],[Alku PVM]] )=3))</f>
        <v>0</v>
      </c>
      <c r="AD1015" s="90" t="b">
        <f>OR(MONTH(Taulukko1[[#This Row],[Loppu PVM]] )&lt;=3,AND(MONTH(Taulukko1[[#This Row],[Loppu PVM]] )=3))</f>
        <v>0</v>
      </c>
      <c r="AE1015" s="90" t="b">
        <f>OR(MONTH(Taulukko1[[#This Row],[Alku PVM]] )&lt;=9,AND(MONTH(Taulukko1[[#This Row],[Alku PVM]] )=9))</f>
        <v>1</v>
      </c>
      <c r="AF1015" s="90" t="b">
        <f>OR(MONTH(Taulukko1[[#This Row],[Loppu PVM]])&lt;=9,AND(MONTH(Taulukko1[[#This Row],[Loppu PVM]] )=9))</f>
        <v>1</v>
      </c>
      <c r="AG1015" s="90" t="b">
        <f>OR(MONTH(Taulukko1[[#This Row],[Alku PVM]] )&lt;=6,AND(MONTH(Taulukko1[[#This Row],[Alku PVM]] )=6))</f>
        <v>1</v>
      </c>
      <c r="AH1015" s="90" t="b">
        <f>OR(MONTH(Taulukko1[[#This Row],[Loppu PVM]])&lt;=6,AND(MONTH(Taulukko1[[#This Row],[Loppu PVM]] )=6))</f>
        <v>0</v>
      </c>
    </row>
    <row r="1016" spans="1:34" ht="12.75" customHeight="1">
      <c r="A1016" t="s">
        <v>1589</v>
      </c>
      <c r="B1016" s="23">
        <v>39958</v>
      </c>
      <c r="C1016" t="s">
        <v>2916</v>
      </c>
      <c r="E1016" s="62">
        <v>31</v>
      </c>
      <c r="F1016" s="4">
        <v>40101</v>
      </c>
      <c r="G1016" s="5">
        <v>31</v>
      </c>
      <c r="H1016" s="22">
        <v>300</v>
      </c>
      <c r="I1016" s="126" t="e">
        <f>INDEX('TOL2008'!B:B,MATCH(A1016,'TOL2008'!A:A,0))</f>
        <v>#N/A</v>
      </c>
      <c r="J1016" s="126" t="e">
        <f>INDEX(Pääluokka!$H$2:$H$100,MATCH(VALUE(LEFT(Taulukko1[[#This Row],[TOL2008]],2)),Pääluokka!$G$2:$G$100,0))</f>
        <v>#N/A</v>
      </c>
      <c r="K1016" s="126" t="e">
        <f>INDEX(Pääluokka!$I$2:$I$100,MATCH(VALUE(LEFT(Taulukko1[[#This Row],[TOL2008]],2)),Pääluokka!$G$2:$G$100,0))</f>
        <v>#N/A</v>
      </c>
      <c r="L1016" s="41">
        <f t="shared" si="150"/>
        <v>143</v>
      </c>
      <c r="M1016" s="43">
        <f t="shared" si="151"/>
        <v>39958</v>
      </c>
      <c r="N1016" s="43">
        <f t="shared" si="152"/>
        <v>40101</v>
      </c>
      <c r="O1016" s="43">
        <f t="shared" si="153"/>
        <v>39934</v>
      </c>
      <c r="P1016" s="43">
        <f t="shared" si="154"/>
        <v>40087</v>
      </c>
      <c r="Q1016" s="41">
        <f t="shared" si="155"/>
        <v>2009</v>
      </c>
      <c r="R1016" s="41">
        <f t="shared" si="156"/>
        <v>2009</v>
      </c>
      <c r="S1016" s="43" t="str">
        <f>YEAR(Taulukko1[[#This Row],[Alku KK]])&amp;"Q"&amp;ROUNDDOWN((MONTH(Taulukko1[[#This Row],[Alku KK]])-1)/3+1,0)</f>
        <v>2009Q2</v>
      </c>
      <c r="T1016" s="43" t="str">
        <f>YEAR(Taulukko1[[#This Row],[Loppu KK]])&amp;"Q"&amp;ROUNDDOWN((MONTH(Taulukko1[[#This Row],[Loppu KK]])-1)/3+1,0)</f>
        <v>2009Q4</v>
      </c>
      <c r="U1016" s="66">
        <f>IF(COUNT(Taulukko1[[#This Row],[Neuvottelujen alaiset ]])=1,Taulukko1[[#This Row],[Neuvottelujen alaiset ]],Taulukko1[[#This Row],[Vähennystarve]])</f>
        <v>300</v>
      </c>
      <c r="V1016" s="44">
        <f t="shared" si="157"/>
        <v>0.10333333333333333</v>
      </c>
      <c r="W1016" s="44">
        <f t="shared" si="158"/>
        <v>0.10333333333333333</v>
      </c>
      <c r="X1016" s="44">
        <f t="shared" si="159"/>
        <v>1</v>
      </c>
      <c r="Y1016" s="90" t="b">
        <f>AND(MONTH(Taulukko1[[#This Row],[Alku PVM]] )=6,DAY(Taulukko1[[#This Row],[Alku PVM]] )&gt;19)</f>
        <v>0</v>
      </c>
      <c r="Z1016" s="90" t="b">
        <f>AND(MONTH(Taulukko1[[#This Row],[Loppu PVM]] )=6,DAY(Taulukko1[[#This Row],[Loppu PVM]] )&gt;19)</f>
        <v>0</v>
      </c>
      <c r="AA1016" s="90" t="b">
        <f>OR(MONTH(Taulukko1[[#This Row],[Alku PVM]] )&lt;=5,AND(MONTH(Taulukko1[[#This Row],[Alku PVM]] )=6,DAY(Taulukko1[[#This Row],[Alku PVM]] )&lt;20))</f>
        <v>1</v>
      </c>
      <c r="AB1016" s="90" t="b">
        <f>OR(MONTH(Taulukko1[[#This Row],[Loppu PVM]])&lt;=5,AND(MONTH(Taulukko1[[#This Row],[Loppu PVM]] )=6,DAY(Taulukko1[[#This Row],[Loppu PVM]])&lt;20))</f>
        <v>0</v>
      </c>
      <c r="AC1016" s="90" t="b">
        <f>OR(MONTH(Taulukko1[[#This Row],[Alku PVM]] )&lt;=3,AND(MONTH(Taulukko1[[#This Row],[Alku PVM]] )=3))</f>
        <v>0</v>
      </c>
      <c r="AD1016" s="90" t="b">
        <f>OR(MONTH(Taulukko1[[#This Row],[Loppu PVM]] )&lt;=3,AND(MONTH(Taulukko1[[#This Row],[Loppu PVM]] )=3))</f>
        <v>0</v>
      </c>
      <c r="AE1016" s="90" t="b">
        <f>OR(MONTH(Taulukko1[[#This Row],[Alku PVM]] )&lt;=9,AND(MONTH(Taulukko1[[#This Row],[Alku PVM]] )=9))</f>
        <v>1</v>
      </c>
      <c r="AF1016" s="90" t="b">
        <f>OR(MONTH(Taulukko1[[#This Row],[Loppu PVM]])&lt;=9,AND(MONTH(Taulukko1[[#This Row],[Loppu PVM]] )=9))</f>
        <v>0</v>
      </c>
      <c r="AG1016" s="90" t="b">
        <f>OR(MONTH(Taulukko1[[#This Row],[Alku PVM]] )&lt;=6,AND(MONTH(Taulukko1[[#This Row],[Alku PVM]] )=6))</f>
        <v>1</v>
      </c>
      <c r="AH1016" s="90" t="b">
        <f>OR(MONTH(Taulukko1[[#This Row],[Loppu PVM]])&lt;=6,AND(MONTH(Taulukko1[[#This Row],[Loppu PVM]] )=6))</f>
        <v>0</v>
      </c>
    </row>
    <row r="1017" spans="1:34" ht="12.75" customHeight="1">
      <c r="A1017" t="s">
        <v>1679</v>
      </c>
      <c r="B1017" s="23">
        <v>39960</v>
      </c>
      <c r="C1017" t="s">
        <v>2243</v>
      </c>
      <c r="E1017" s="62">
        <v>9</v>
      </c>
      <c r="F1017" s="4">
        <v>39976</v>
      </c>
      <c r="G1017" s="5">
        <v>9</v>
      </c>
      <c r="H1017" s="22">
        <v>90</v>
      </c>
      <c r="I1017" s="126" t="e">
        <f>INDEX('TOL2008'!B:B,MATCH(A1017,'TOL2008'!A:A,0))</f>
        <v>#N/A</v>
      </c>
      <c r="J1017" s="126" t="e">
        <f>INDEX(Pääluokka!$H$2:$H$100,MATCH(VALUE(LEFT(Taulukko1[[#This Row],[TOL2008]],2)),Pääluokka!$G$2:$G$100,0))</f>
        <v>#N/A</v>
      </c>
      <c r="K1017" s="126" t="e">
        <f>INDEX(Pääluokka!$I$2:$I$100,MATCH(VALUE(LEFT(Taulukko1[[#This Row],[TOL2008]],2)),Pääluokka!$G$2:$G$100,0))</f>
        <v>#N/A</v>
      </c>
      <c r="L1017" s="41">
        <f t="shared" si="150"/>
        <v>16</v>
      </c>
      <c r="M1017" s="43">
        <f t="shared" si="151"/>
        <v>39960</v>
      </c>
      <c r="N1017" s="43">
        <f t="shared" si="152"/>
        <v>39976</v>
      </c>
      <c r="O1017" s="43">
        <f t="shared" si="153"/>
        <v>39934</v>
      </c>
      <c r="P1017" s="43">
        <f t="shared" si="154"/>
        <v>39965</v>
      </c>
      <c r="Q1017" s="41">
        <f t="shared" si="155"/>
        <v>2009</v>
      </c>
      <c r="R1017" s="41">
        <f t="shared" si="156"/>
        <v>2009</v>
      </c>
      <c r="S1017" s="43" t="str">
        <f>YEAR(Taulukko1[[#This Row],[Alku KK]])&amp;"Q"&amp;ROUNDDOWN((MONTH(Taulukko1[[#This Row],[Alku KK]])-1)/3+1,0)</f>
        <v>2009Q2</v>
      </c>
      <c r="T1017" s="43" t="str">
        <f>YEAR(Taulukko1[[#This Row],[Loppu KK]])&amp;"Q"&amp;ROUNDDOWN((MONTH(Taulukko1[[#This Row],[Loppu KK]])-1)/3+1,0)</f>
        <v>2009Q2</v>
      </c>
      <c r="U1017" s="66">
        <f>IF(COUNT(Taulukko1[[#This Row],[Neuvottelujen alaiset ]])=1,Taulukko1[[#This Row],[Neuvottelujen alaiset ]],Taulukko1[[#This Row],[Vähennystarve]])</f>
        <v>90</v>
      </c>
      <c r="V1017" s="44">
        <f t="shared" si="157"/>
        <v>0.1</v>
      </c>
      <c r="W1017" s="44">
        <f t="shared" si="158"/>
        <v>0.1</v>
      </c>
      <c r="X1017" s="44">
        <f t="shared" si="159"/>
        <v>1</v>
      </c>
      <c r="Y1017" s="90" t="b">
        <f>AND(MONTH(Taulukko1[[#This Row],[Alku PVM]] )=6,DAY(Taulukko1[[#This Row],[Alku PVM]] )&gt;19)</f>
        <v>0</v>
      </c>
      <c r="Z1017" s="90" t="b">
        <f>AND(MONTH(Taulukko1[[#This Row],[Loppu PVM]] )=6,DAY(Taulukko1[[#This Row],[Loppu PVM]] )&gt;19)</f>
        <v>0</v>
      </c>
      <c r="AA1017" s="90" t="b">
        <f>OR(MONTH(Taulukko1[[#This Row],[Alku PVM]] )&lt;=5,AND(MONTH(Taulukko1[[#This Row],[Alku PVM]] )=6,DAY(Taulukko1[[#This Row],[Alku PVM]] )&lt;20))</f>
        <v>1</v>
      </c>
      <c r="AB1017" s="90" t="b">
        <f>OR(MONTH(Taulukko1[[#This Row],[Loppu PVM]])&lt;=5,AND(MONTH(Taulukko1[[#This Row],[Loppu PVM]] )=6,DAY(Taulukko1[[#This Row],[Loppu PVM]])&lt;20))</f>
        <v>1</v>
      </c>
      <c r="AC1017" s="90" t="b">
        <f>OR(MONTH(Taulukko1[[#This Row],[Alku PVM]] )&lt;=3,AND(MONTH(Taulukko1[[#This Row],[Alku PVM]] )=3))</f>
        <v>0</v>
      </c>
      <c r="AD1017" s="90" t="b">
        <f>OR(MONTH(Taulukko1[[#This Row],[Loppu PVM]] )&lt;=3,AND(MONTH(Taulukko1[[#This Row],[Loppu PVM]] )=3))</f>
        <v>0</v>
      </c>
      <c r="AE1017" s="90" t="b">
        <f>OR(MONTH(Taulukko1[[#This Row],[Alku PVM]] )&lt;=9,AND(MONTH(Taulukko1[[#This Row],[Alku PVM]] )=9))</f>
        <v>1</v>
      </c>
      <c r="AF1017" s="90" t="b">
        <f>OR(MONTH(Taulukko1[[#This Row],[Loppu PVM]])&lt;=9,AND(MONTH(Taulukko1[[#This Row],[Loppu PVM]] )=9))</f>
        <v>1</v>
      </c>
      <c r="AG1017" s="90" t="b">
        <f>OR(MONTH(Taulukko1[[#This Row],[Alku PVM]] )&lt;=6,AND(MONTH(Taulukko1[[#This Row],[Alku PVM]] )=6))</f>
        <v>1</v>
      </c>
      <c r="AH1017" s="90" t="b">
        <f>OR(MONTH(Taulukko1[[#This Row],[Loppu PVM]])&lt;=6,AND(MONTH(Taulukko1[[#This Row],[Loppu PVM]] )=6))</f>
        <v>1</v>
      </c>
    </row>
    <row r="1018" spans="1:34" ht="12.75" customHeight="1">
      <c r="A1018" t="s">
        <v>1990</v>
      </c>
      <c r="B1018" s="23">
        <v>39961</v>
      </c>
      <c r="C1018" t="s">
        <v>2671</v>
      </c>
      <c r="F1018" s="4">
        <v>39982</v>
      </c>
      <c r="G1018" s="5">
        <v>0</v>
      </c>
      <c r="H1018" s="22">
        <v>380</v>
      </c>
      <c r="I1018" s="126" t="e">
        <f>INDEX('TOL2008'!B:B,MATCH(A1018,'TOL2008'!A:A,0))</f>
        <v>#N/A</v>
      </c>
      <c r="J1018" s="126" t="e">
        <f>INDEX(Pääluokka!$H$2:$H$100,MATCH(VALUE(LEFT(Taulukko1[[#This Row],[TOL2008]],2)),Pääluokka!$G$2:$G$100,0))</f>
        <v>#N/A</v>
      </c>
      <c r="K1018" s="126" t="e">
        <f>INDEX(Pääluokka!$I$2:$I$100,MATCH(VALUE(LEFT(Taulukko1[[#This Row],[TOL2008]],2)),Pääluokka!$G$2:$G$100,0))</f>
        <v>#N/A</v>
      </c>
      <c r="L1018" s="41">
        <f t="shared" si="150"/>
        <v>21</v>
      </c>
      <c r="M1018" s="43">
        <f t="shared" si="151"/>
        <v>39961</v>
      </c>
      <c r="N1018" s="43">
        <f t="shared" si="152"/>
        <v>39982</v>
      </c>
      <c r="O1018" s="43">
        <f t="shared" si="153"/>
        <v>39934</v>
      </c>
      <c r="P1018" s="43">
        <f t="shared" si="154"/>
        <v>39965</v>
      </c>
      <c r="Q1018" s="41">
        <f t="shared" si="155"/>
        <v>2009</v>
      </c>
      <c r="R1018" s="41">
        <f t="shared" si="156"/>
        <v>2009</v>
      </c>
      <c r="S1018" s="43" t="str">
        <f>YEAR(Taulukko1[[#This Row],[Alku KK]])&amp;"Q"&amp;ROUNDDOWN((MONTH(Taulukko1[[#This Row],[Alku KK]])-1)/3+1,0)</f>
        <v>2009Q2</v>
      </c>
      <c r="T1018" s="43" t="str">
        <f>YEAR(Taulukko1[[#This Row],[Loppu KK]])&amp;"Q"&amp;ROUNDDOWN((MONTH(Taulukko1[[#This Row],[Loppu KK]])-1)/3+1,0)</f>
        <v>2009Q2</v>
      </c>
      <c r="U1018" s="66">
        <f>IF(COUNT(Taulukko1[[#This Row],[Neuvottelujen alaiset ]])=1,Taulukko1[[#This Row],[Neuvottelujen alaiset ]],Taulukko1[[#This Row],[Vähennystarve]])</f>
        <v>380</v>
      </c>
      <c r="V1018" s="44" t="str">
        <f t="shared" si="157"/>
        <v>NA</v>
      </c>
      <c r="W1018" s="44">
        <f t="shared" si="158"/>
        <v>0</v>
      </c>
      <c r="X1018" s="44" t="str">
        <f t="shared" si="159"/>
        <v>NA</v>
      </c>
      <c r="Y1018" s="90" t="b">
        <f>AND(MONTH(Taulukko1[[#This Row],[Alku PVM]] )=6,DAY(Taulukko1[[#This Row],[Alku PVM]] )&gt;19)</f>
        <v>0</v>
      </c>
      <c r="Z1018" s="90" t="b">
        <f>AND(MONTH(Taulukko1[[#This Row],[Loppu PVM]] )=6,DAY(Taulukko1[[#This Row],[Loppu PVM]] )&gt;19)</f>
        <v>0</v>
      </c>
      <c r="AA1018" s="90" t="b">
        <f>OR(MONTH(Taulukko1[[#This Row],[Alku PVM]] )&lt;=5,AND(MONTH(Taulukko1[[#This Row],[Alku PVM]] )=6,DAY(Taulukko1[[#This Row],[Alku PVM]] )&lt;20))</f>
        <v>1</v>
      </c>
      <c r="AB1018" s="90" t="b">
        <f>OR(MONTH(Taulukko1[[#This Row],[Loppu PVM]])&lt;=5,AND(MONTH(Taulukko1[[#This Row],[Loppu PVM]] )=6,DAY(Taulukko1[[#This Row],[Loppu PVM]])&lt;20))</f>
        <v>1</v>
      </c>
      <c r="AC1018" s="90" t="b">
        <f>OR(MONTH(Taulukko1[[#This Row],[Alku PVM]] )&lt;=3,AND(MONTH(Taulukko1[[#This Row],[Alku PVM]] )=3))</f>
        <v>0</v>
      </c>
      <c r="AD1018" s="90" t="b">
        <f>OR(MONTH(Taulukko1[[#This Row],[Loppu PVM]] )&lt;=3,AND(MONTH(Taulukko1[[#This Row],[Loppu PVM]] )=3))</f>
        <v>0</v>
      </c>
      <c r="AE1018" s="90" t="b">
        <f>OR(MONTH(Taulukko1[[#This Row],[Alku PVM]] )&lt;=9,AND(MONTH(Taulukko1[[#This Row],[Alku PVM]] )=9))</f>
        <v>1</v>
      </c>
      <c r="AF1018" s="90" t="b">
        <f>OR(MONTH(Taulukko1[[#This Row],[Loppu PVM]])&lt;=9,AND(MONTH(Taulukko1[[#This Row],[Loppu PVM]] )=9))</f>
        <v>1</v>
      </c>
      <c r="AG1018" s="90" t="b">
        <f>OR(MONTH(Taulukko1[[#This Row],[Alku PVM]] )&lt;=6,AND(MONTH(Taulukko1[[#This Row],[Alku PVM]] )=6))</f>
        <v>1</v>
      </c>
      <c r="AH1018" s="90" t="b">
        <f>OR(MONTH(Taulukko1[[#This Row],[Loppu PVM]])&lt;=6,AND(MONTH(Taulukko1[[#This Row],[Loppu PVM]] )=6))</f>
        <v>1</v>
      </c>
    </row>
    <row r="1019" spans="1:34" ht="12.75" customHeight="1">
      <c r="A1019" t="s">
        <v>2948</v>
      </c>
      <c r="B1019" s="23">
        <v>39962</v>
      </c>
      <c r="C1019" t="s">
        <v>2950</v>
      </c>
      <c r="E1019" s="62">
        <v>50</v>
      </c>
      <c r="F1019" s="4">
        <v>39981</v>
      </c>
      <c r="G1019" s="5">
        <v>0</v>
      </c>
      <c r="H1019" s="22">
        <v>50</v>
      </c>
      <c r="I1019" s="126" t="e">
        <f>INDEX('TOL2008'!B:B,MATCH(A1019,'TOL2008'!A:A,0))</f>
        <v>#N/A</v>
      </c>
      <c r="J1019" s="126" t="e">
        <f>INDEX(Pääluokka!$H$2:$H$100,MATCH(VALUE(LEFT(Taulukko1[[#This Row],[TOL2008]],2)),Pääluokka!$G$2:$G$100,0))</f>
        <v>#N/A</v>
      </c>
      <c r="K1019" s="126" t="e">
        <f>INDEX(Pääluokka!$I$2:$I$100,MATCH(VALUE(LEFT(Taulukko1[[#This Row],[TOL2008]],2)),Pääluokka!$G$2:$G$100,0))</f>
        <v>#N/A</v>
      </c>
      <c r="L1019" s="41">
        <f t="shared" si="150"/>
        <v>19</v>
      </c>
      <c r="M1019" s="43">
        <f t="shared" si="151"/>
        <v>39962</v>
      </c>
      <c r="N1019" s="43">
        <f t="shared" si="152"/>
        <v>39981</v>
      </c>
      <c r="O1019" s="43">
        <f t="shared" si="153"/>
        <v>39934</v>
      </c>
      <c r="P1019" s="43">
        <f t="shared" si="154"/>
        <v>39965</v>
      </c>
      <c r="Q1019" s="41">
        <f t="shared" si="155"/>
        <v>2009</v>
      </c>
      <c r="R1019" s="41">
        <f t="shared" si="156"/>
        <v>2009</v>
      </c>
      <c r="S1019" s="43" t="str">
        <f>YEAR(Taulukko1[[#This Row],[Alku KK]])&amp;"Q"&amp;ROUNDDOWN((MONTH(Taulukko1[[#This Row],[Alku KK]])-1)/3+1,0)</f>
        <v>2009Q2</v>
      </c>
      <c r="T1019" s="43" t="str">
        <f>YEAR(Taulukko1[[#This Row],[Loppu KK]])&amp;"Q"&amp;ROUNDDOWN((MONTH(Taulukko1[[#This Row],[Loppu KK]])-1)/3+1,0)</f>
        <v>2009Q2</v>
      </c>
      <c r="U1019" s="66">
        <f>IF(COUNT(Taulukko1[[#This Row],[Neuvottelujen alaiset ]])=1,Taulukko1[[#This Row],[Neuvottelujen alaiset ]],Taulukko1[[#This Row],[Vähennystarve]])</f>
        <v>50</v>
      </c>
      <c r="V1019" s="44">
        <f t="shared" si="157"/>
        <v>1</v>
      </c>
      <c r="W1019" s="44">
        <f t="shared" si="158"/>
        <v>0</v>
      </c>
      <c r="X1019" s="44">
        <f t="shared" si="159"/>
        <v>0</v>
      </c>
      <c r="Y1019" s="90" t="b">
        <f>AND(MONTH(Taulukko1[[#This Row],[Alku PVM]] )=6,DAY(Taulukko1[[#This Row],[Alku PVM]] )&gt;19)</f>
        <v>0</v>
      </c>
      <c r="Z1019" s="90" t="b">
        <f>AND(MONTH(Taulukko1[[#This Row],[Loppu PVM]] )=6,DAY(Taulukko1[[#This Row],[Loppu PVM]] )&gt;19)</f>
        <v>0</v>
      </c>
      <c r="AA1019" s="90" t="b">
        <f>OR(MONTH(Taulukko1[[#This Row],[Alku PVM]] )&lt;=5,AND(MONTH(Taulukko1[[#This Row],[Alku PVM]] )=6,DAY(Taulukko1[[#This Row],[Alku PVM]] )&lt;20))</f>
        <v>1</v>
      </c>
      <c r="AB1019" s="90" t="b">
        <f>OR(MONTH(Taulukko1[[#This Row],[Loppu PVM]])&lt;=5,AND(MONTH(Taulukko1[[#This Row],[Loppu PVM]] )=6,DAY(Taulukko1[[#This Row],[Loppu PVM]])&lt;20))</f>
        <v>1</v>
      </c>
      <c r="AC1019" s="90" t="b">
        <f>OR(MONTH(Taulukko1[[#This Row],[Alku PVM]] )&lt;=3,AND(MONTH(Taulukko1[[#This Row],[Alku PVM]] )=3))</f>
        <v>0</v>
      </c>
      <c r="AD1019" s="90" t="b">
        <f>OR(MONTH(Taulukko1[[#This Row],[Loppu PVM]] )&lt;=3,AND(MONTH(Taulukko1[[#This Row],[Loppu PVM]] )=3))</f>
        <v>0</v>
      </c>
      <c r="AE1019" s="90" t="b">
        <f>OR(MONTH(Taulukko1[[#This Row],[Alku PVM]] )&lt;=9,AND(MONTH(Taulukko1[[#This Row],[Alku PVM]] )=9))</f>
        <v>1</v>
      </c>
      <c r="AF1019" s="90" t="b">
        <f>OR(MONTH(Taulukko1[[#This Row],[Loppu PVM]])&lt;=9,AND(MONTH(Taulukko1[[#This Row],[Loppu PVM]] )=9))</f>
        <v>1</v>
      </c>
      <c r="AG1019" s="90" t="b">
        <f>OR(MONTH(Taulukko1[[#This Row],[Alku PVM]] )&lt;=6,AND(MONTH(Taulukko1[[#This Row],[Alku PVM]] )=6))</f>
        <v>1</v>
      </c>
      <c r="AH1019" s="90" t="b">
        <f>OR(MONTH(Taulukko1[[#This Row],[Loppu PVM]])&lt;=6,AND(MONTH(Taulukko1[[#This Row],[Loppu PVM]] )=6))</f>
        <v>1</v>
      </c>
    </row>
    <row r="1020" spans="1:34" ht="12.75" customHeight="1">
      <c r="A1020" t="s">
        <v>3133</v>
      </c>
      <c r="B1020" s="23">
        <v>39963</v>
      </c>
      <c r="C1020" t="s">
        <v>3132</v>
      </c>
      <c r="E1020" s="62">
        <v>125</v>
      </c>
      <c r="F1020" s="4">
        <v>40009</v>
      </c>
      <c r="G1020" s="5">
        <v>55</v>
      </c>
      <c r="H1020" s="22">
        <v>125</v>
      </c>
      <c r="I1020" s="126" t="e">
        <f>INDEX('TOL2008'!B:B,MATCH(A1020,'TOL2008'!A:A,0))</f>
        <v>#N/A</v>
      </c>
      <c r="J1020" s="126" t="e">
        <f>INDEX(Pääluokka!$H$2:$H$100,MATCH(VALUE(LEFT(Taulukko1[[#This Row],[TOL2008]],2)),Pääluokka!$G$2:$G$100,0))</f>
        <v>#N/A</v>
      </c>
      <c r="K1020" s="126" t="e">
        <f>INDEX(Pääluokka!$I$2:$I$100,MATCH(VALUE(LEFT(Taulukko1[[#This Row],[TOL2008]],2)),Pääluokka!$G$2:$G$100,0))</f>
        <v>#N/A</v>
      </c>
      <c r="L1020" s="41">
        <f t="shared" si="150"/>
        <v>46</v>
      </c>
      <c r="M1020" s="43">
        <f t="shared" si="151"/>
        <v>39963</v>
      </c>
      <c r="N1020" s="43">
        <f t="shared" si="152"/>
        <v>40009</v>
      </c>
      <c r="O1020" s="43">
        <f t="shared" si="153"/>
        <v>39934</v>
      </c>
      <c r="P1020" s="43">
        <f t="shared" si="154"/>
        <v>39995</v>
      </c>
      <c r="Q1020" s="41">
        <f t="shared" si="155"/>
        <v>2009</v>
      </c>
      <c r="R1020" s="41">
        <f t="shared" si="156"/>
        <v>2009</v>
      </c>
      <c r="S1020" s="43" t="str">
        <f>YEAR(Taulukko1[[#This Row],[Alku KK]])&amp;"Q"&amp;ROUNDDOWN((MONTH(Taulukko1[[#This Row],[Alku KK]])-1)/3+1,0)</f>
        <v>2009Q2</v>
      </c>
      <c r="T1020" s="43" t="str">
        <f>YEAR(Taulukko1[[#This Row],[Loppu KK]])&amp;"Q"&amp;ROUNDDOWN((MONTH(Taulukko1[[#This Row],[Loppu KK]])-1)/3+1,0)</f>
        <v>2009Q3</v>
      </c>
      <c r="U1020" s="66">
        <f>IF(COUNT(Taulukko1[[#This Row],[Neuvottelujen alaiset ]])=1,Taulukko1[[#This Row],[Neuvottelujen alaiset ]],Taulukko1[[#This Row],[Vähennystarve]])</f>
        <v>125</v>
      </c>
      <c r="V1020" s="44">
        <f t="shared" si="157"/>
        <v>1</v>
      </c>
      <c r="W1020" s="44">
        <f t="shared" si="158"/>
        <v>0.44</v>
      </c>
      <c r="X1020" s="44">
        <f t="shared" si="159"/>
        <v>0.44</v>
      </c>
      <c r="Y1020" s="90" t="b">
        <f>AND(MONTH(Taulukko1[[#This Row],[Alku PVM]] )=6,DAY(Taulukko1[[#This Row],[Alku PVM]] )&gt;19)</f>
        <v>0</v>
      </c>
      <c r="Z1020" s="90" t="b">
        <f>AND(MONTH(Taulukko1[[#This Row],[Loppu PVM]] )=6,DAY(Taulukko1[[#This Row],[Loppu PVM]] )&gt;19)</f>
        <v>0</v>
      </c>
      <c r="AA1020" s="90" t="b">
        <f>OR(MONTH(Taulukko1[[#This Row],[Alku PVM]] )&lt;=5,AND(MONTH(Taulukko1[[#This Row],[Alku PVM]] )=6,DAY(Taulukko1[[#This Row],[Alku PVM]] )&lt;20))</f>
        <v>1</v>
      </c>
      <c r="AB1020" s="90" t="b">
        <f>OR(MONTH(Taulukko1[[#This Row],[Loppu PVM]])&lt;=5,AND(MONTH(Taulukko1[[#This Row],[Loppu PVM]] )=6,DAY(Taulukko1[[#This Row],[Loppu PVM]])&lt;20))</f>
        <v>0</v>
      </c>
      <c r="AC1020" s="90" t="b">
        <f>OR(MONTH(Taulukko1[[#This Row],[Alku PVM]] )&lt;=3,AND(MONTH(Taulukko1[[#This Row],[Alku PVM]] )=3))</f>
        <v>0</v>
      </c>
      <c r="AD1020" s="90" t="b">
        <f>OR(MONTH(Taulukko1[[#This Row],[Loppu PVM]] )&lt;=3,AND(MONTH(Taulukko1[[#This Row],[Loppu PVM]] )=3))</f>
        <v>0</v>
      </c>
      <c r="AE1020" s="90" t="b">
        <f>OR(MONTH(Taulukko1[[#This Row],[Alku PVM]] )&lt;=9,AND(MONTH(Taulukko1[[#This Row],[Alku PVM]] )=9))</f>
        <v>1</v>
      </c>
      <c r="AF1020" s="90" t="b">
        <f>OR(MONTH(Taulukko1[[#This Row],[Loppu PVM]])&lt;=9,AND(MONTH(Taulukko1[[#This Row],[Loppu PVM]] )=9))</f>
        <v>1</v>
      </c>
      <c r="AG1020" s="90" t="b">
        <f>OR(MONTH(Taulukko1[[#This Row],[Alku PVM]] )&lt;=6,AND(MONTH(Taulukko1[[#This Row],[Alku PVM]] )=6))</f>
        <v>1</v>
      </c>
      <c r="AH1020" s="90" t="b">
        <f>OR(MONTH(Taulukko1[[#This Row],[Loppu PVM]])&lt;=6,AND(MONTH(Taulukko1[[#This Row],[Loppu PVM]] )=6))</f>
        <v>0</v>
      </c>
    </row>
    <row r="1021" spans="1:34" ht="12.75" customHeight="1">
      <c r="A1021" t="s">
        <v>2117</v>
      </c>
      <c r="B1021" s="23">
        <v>39965</v>
      </c>
      <c r="C1021" t="s">
        <v>2947</v>
      </c>
      <c r="F1021" s="4">
        <v>40032</v>
      </c>
      <c r="G1021" s="5">
        <v>0</v>
      </c>
      <c r="H1021" s="22">
        <v>60</v>
      </c>
      <c r="I1021" s="126" t="e">
        <f>INDEX('TOL2008'!B:B,MATCH(A1021,'TOL2008'!A:A,0))</f>
        <v>#N/A</v>
      </c>
      <c r="J1021" s="126" t="e">
        <f>INDEX(Pääluokka!$H$2:$H$100,MATCH(VALUE(LEFT(Taulukko1[[#This Row],[TOL2008]],2)),Pääluokka!$G$2:$G$100,0))</f>
        <v>#N/A</v>
      </c>
      <c r="K1021" s="126" t="e">
        <f>INDEX(Pääluokka!$I$2:$I$100,MATCH(VALUE(LEFT(Taulukko1[[#This Row],[TOL2008]],2)),Pääluokka!$G$2:$G$100,0))</f>
        <v>#N/A</v>
      </c>
      <c r="L1021" s="41">
        <f t="shared" si="150"/>
        <v>67</v>
      </c>
      <c r="M1021" s="43">
        <f t="shared" si="151"/>
        <v>39965</v>
      </c>
      <c r="N1021" s="43">
        <f t="shared" si="152"/>
        <v>40032</v>
      </c>
      <c r="O1021" s="43">
        <f t="shared" si="153"/>
        <v>39965</v>
      </c>
      <c r="P1021" s="43">
        <f t="shared" si="154"/>
        <v>40026</v>
      </c>
      <c r="Q1021" s="41">
        <f t="shared" si="155"/>
        <v>2009</v>
      </c>
      <c r="R1021" s="41">
        <f t="shared" si="156"/>
        <v>2009</v>
      </c>
      <c r="S1021" s="43" t="str">
        <f>YEAR(Taulukko1[[#This Row],[Alku KK]])&amp;"Q"&amp;ROUNDDOWN((MONTH(Taulukko1[[#This Row],[Alku KK]])-1)/3+1,0)</f>
        <v>2009Q2</v>
      </c>
      <c r="T1021" s="43" t="str">
        <f>YEAR(Taulukko1[[#This Row],[Loppu KK]])&amp;"Q"&amp;ROUNDDOWN((MONTH(Taulukko1[[#This Row],[Loppu KK]])-1)/3+1,0)</f>
        <v>2009Q3</v>
      </c>
      <c r="U1021" s="66">
        <f>IF(COUNT(Taulukko1[[#This Row],[Neuvottelujen alaiset ]])=1,Taulukko1[[#This Row],[Neuvottelujen alaiset ]],Taulukko1[[#This Row],[Vähennystarve]])</f>
        <v>60</v>
      </c>
      <c r="V1021" s="44" t="str">
        <f t="shared" si="157"/>
        <v>NA</v>
      </c>
      <c r="W1021" s="44">
        <f t="shared" si="158"/>
        <v>0</v>
      </c>
      <c r="X1021" s="44" t="str">
        <f t="shared" si="159"/>
        <v>NA</v>
      </c>
      <c r="Y1021" s="90" t="b">
        <f>AND(MONTH(Taulukko1[[#This Row],[Alku PVM]] )=6,DAY(Taulukko1[[#This Row],[Alku PVM]] )&gt;19)</f>
        <v>0</v>
      </c>
      <c r="Z1021" s="90" t="b">
        <f>AND(MONTH(Taulukko1[[#This Row],[Loppu PVM]] )=6,DAY(Taulukko1[[#This Row],[Loppu PVM]] )&gt;19)</f>
        <v>0</v>
      </c>
      <c r="AA1021" s="90" t="b">
        <f>OR(MONTH(Taulukko1[[#This Row],[Alku PVM]] )&lt;=5,AND(MONTH(Taulukko1[[#This Row],[Alku PVM]] )=6,DAY(Taulukko1[[#This Row],[Alku PVM]] )&lt;20))</f>
        <v>1</v>
      </c>
      <c r="AB1021" s="90" t="b">
        <f>OR(MONTH(Taulukko1[[#This Row],[Loppu PVM]])&lt;=5,AND(MONTH(Taulukko1[[#This Row],[Loppu PVM]] )=6,DAY(Taulukko1[[#This Row],[Loppu PVM]])&lt;20))</f>
        <v>0</v>
      </c>
      <c r="AC1021" s="90" t="b">
        <f>OR(MONTH(Taulukko1[[#This Row],[Alku PVM]] )&lt;=3,AND(MONTH(Taulukko1[[#This Row],[Alku PVM]] )=3))</f>
        <v>0</v>
      </c>
      <c r="AD1021" s="90" t="b">
        <f>OR(MONTH(Taulukko1[[#This Row],[Loppu PVM]] )&lt;=3,AND(MONTH(Taulukko1[[#This Row],[Loppu PVM]] )=3))</f>
        <v>0</v>
      </c>
      <c r="AE1021" s="90" t="b">
        <f>OR(MONTH(Taulukko1[[#This Row],[Alku PVM]] )&lt;=9,AND(MONTH(Taulukko1[[#This Row],[Alku PVM]] )=9))</f>
        <v>1</v>
      </c>
      <c r="AF1021" s="90" t="b">
        <f>OR(MONTH(Taulukko1[[#This Row],[Loppu PVM]])&lt;=9,AND(MONTH(Taulukko1[[#This Row],[Loppu PVM]] )=9))</f>
        <v>1</v>
      </c>
      <c r="AG1021" s="90" t="b">
        <f>OR(MONTH(Taulukko1[[#This Row],[Alku PVM]] )&lt;=6,AND(MONTH(Taulukko1[[#This Row],[Alku PVM]] )=6))</f>
        <v>1</v>
      </c>
      <c r="AH1021" s="90" t="b">
        <f>OR(MONTH(Taulukko1[[#This Row],[Loppu PVM]])&lt;=6,AND(MONTH(Taulukko1[[#This Row],[Loppu PVM]] )=6))</f>
        <v>0</v>
      </c>
    </row>
    <row r="1022" spans="1:34" ht="12.75" customHeight="1">
      <c r="A1022" t="s">
        <v>2813</v>
      </c>
      <c r="B1022" s="23">
        <v>39965</v>
      </c>
      <c r="C1022" s="21" t="s">
        <v>2812</v>
      </c>
      <c r="D1022" s="24"/>
      <c r="F1022" s="23">
        <v>40039</v>
      </c>
      <c r="G1022" s="24">
        <v>0</v>
      </c>
      <c r="H1022" s="16">
        <v>37</v>
      </c>
      <c r="I1022" s="126" t="e">
        <f>INDEX('TOL2008'!B:B,MATCH(A1022,'TOL2008'!A:A,0))</f>
        <v>#N/A</v>
      </c>
      <c r="J1022" s="126" t="e">
        <f>INDEX(Pääluokka!$H$2:$H$100,MATCH(VALUE(LEFT(Taulukko1[[#This Row],[TOL2008]],2)),Pääluokka!$G$2:$G$100,0))</f>
        <v>#N/A</v>
      </c>
      <c r="K1022" s="126" t="e">
        <f>INDEX(Pääluokka!$I$2:$I$100,MATCH(VALUE(LEFT(Taulukko1[[#This Row],[TOL2008]],2)),Pääluokka!$G$2:$G$100,0))</f>
        <v>#N/A</v>
      </c>
      <c r="L1022" s="41">
        <f t="shared" si="150"/>
        <v>74</v>
      </c>
      <c r="M1022" s="43">
        <f t="shared" si="151"/>
        <v>39965</v>
      </c>
      <c r="N1022" s="43">
        <f t="shared" si="152"/>
        <v>40039</v>
      </c>
      <c r="O1022" s="43">
        <f t="shared" si="153"/>
        <v>39965</v>
      </c>
      <c r="P1022" s="43">
        <f t="shared" si="154"/>
        <v>40026</v>
      </c>
      <c r="Q1022" s="41">
        <f t="shared" si="155"/>
        <v>2009</v>
      </c>
      <c r="R1022" s="41">
        <f t="shared" si="156"/>
        <v>2009</v>
      </c>
      <c r="S1022" s="43" t="str">
        <f>YEAR(Taulukko1[[#This Row],[Alku KK]])&amp;"Q"&amp;ROUNDDOWN((MONTH(Taulukko1[[#This Row],[Alku KK]])-1)/3+1,0)</f>
        <v>2009Q2</v>
      </c>
      <c r="T1022" s="43" t="str">
        <f>YEAR(Taulukko1[[#This Row],[Loppu KK]])&amp;"Q"&amp;ROUNDDOWN((MONTH(Taulukko1[[#This Row],[Loppu KK]])-1)/3+1,0)</f>
        <v>2009Q3</v>
      </c>
      <c r="U1022" s="66">
        <f>IF(COUNT(Taulukko1[[#This Row],[Neuvottelujen alaiset ]])=1,Taulukko1[[#This Row],[Neuvottelujen alaiset ]],Taulukko1[[#This Row],[Vähennystarve]])</f>
        <v>37</v>
      </c>
      <c r="V1022" s="44" t="str">
        <f t="shared" si="157"/>
        <v>NA</v>
      </c>
      <c r="W1022" s="44">
        <f t="shared" si="158"/>
        <v>0</v>
      </c>
      <c r="X1022" s="44" t="str">
        <f t="shared" si="159"/>
        <v>NA</v>
      </c>
      <c r="Y1022" s="90" t="b">
        <f>AND(MONTH(Taulukko1[[#This Row],[Alku PVM]] )=6,DAY(Taulukko1[[#This Row],[Alku PVM]] )&gt;19)</f>
        <v>0</v>
      </c>
      <c r="Z1022" s="90" t="b">
        <f>AND(MONTH(Taulukko1[[#This Row],[Loppu PVM]] )=6,DAY(Taulukko1[[#This Row],[Loppu PVM]] )&gt;19)</f>
        <v>0</v>
      </c>
      <c r="AA1022" s="90" t="b">
        <f>OR(MONTH(Taulukko1[[#This Row],[Alku PVM]] )&lt;=5,AND(MONTH(Taulukko1[[#This Row],[Alku PVM]] )=6,DAY(Taulukko1[[#This Row],[Alku PVM]] )&lt;20))</f>
        <v>1</v>
      </c>
      <c r="AB1022" s="90" t="b">
        <f>OR(MONTH(Taulukko1[[#This Row],[Loppu PVM]])&lt;=5,AND(MONTH(Taulukko1[[#This Row],[Loppu PVM]] )=6,DAY(Taulukko1[[#This Row],[Loppu PVM]])&lt;20))</f>
        <v>0</v>
      </c>
      <c r="AC1022" s="90" t="b">
        <f>OR(MONTH(Taulukko1[[#This Row],[Alku PVM]] )&lt;=3,AND(MONTH(Taulukko1[[#This Row],[Alku PVM]] )=3))</f>
        <v>0</v>
      </c>
      <c r="AD1022" s="90" t="b">
        <f>OR(MONTH(Taulukko1[[#This Row],[Loppu PVM]] )&lt;=3,AND(MONTH(Taulukko1[[#This Row],[Loppu PVM]] )=3))</f>
        <v>0</v>
      </c>
      <c r="AE1022" s="90" t="b">
        <f>OR(MONTH(Taulukko1[[#This Row],[Alku PVM]] )&lt;=9,AND(MONTH(Taulukko1[[#This Row],[Alku PVM]] )=9))</f>
        <v>1</v>
      </c>
      <c r="AF1022" s="90" t="b">
        <f>OR(MONTH(Taulukko1[[#This Row],[Loppu PVM]])&lt;=9,AND(MONTH(Taulukko1[[#This Row],[Loppu PVM]] )=9))</f>
        <v>1</v>
      </c>
      <c r="AG1022" s="90" t="b">
        <f>OR(MONTH(Taulukko1[[#This Row],[Alku PVM]] )&lt;=6,AND(MONTH(Taulukko1[[#This Row],[Alku PVM]] )=6))</f>
        <v>1</v>
      </c>
      <c r="AH1022" s="90" t="b">
        <f>OR(MONTH(Taulukko1[[#This Row],[Loppu PVM]])&lt;=6,AND(MONTH(Taulukko1[[#This Row],[Loppu PVM]] )=6))</f>
        <v>0</v>
      </c>
    </row>
    <row r="1023" spans="1:34" ht="12.75" customHeight="1">
      <c r="A1023" t="s">
        <v>1067</v>
      </c>
      <c r="B1023" s="23">
        <v>39965</v>
      </c>
      <c r="C1023" t="s">
        <v>2742</v>
      </c>
      <c r="D1023" s="24"/>
      <c r="F1023" s="23">
        <v>40028</v>
      </c>
      <c r="G1023" s="24">
        <v>26</v>
      </c>
      <c r="H1023" s="16">
        <v>56</v>
      </c>
      <c r="I1023" s="126">
        <f>INDEX('TOL2008'!B:B,MATCH(A1023,'TOL2008'!A:A,0))</f>
        <v>29200</v>
      </c>
      <c r="J1023" s="126" t="str">
        <f>INDEX(Pääluokka!$H$2:$H$100,MATCH(VALUE(LEFT(Taulukko1[[#This Row],[TOL2008]],2)),Pääluokka!$G$2:$G$100,0))</f>
        <v>Teollisuus</v>
      </c>
      <c r="K1023" s="126" t="str">
        <f>INDEX(Pääluokka!$I$2:$I$100,MATCH(VALUE(LEFT(Taulukko1[[#This Row],[TOL2008]],2)),Pääluokka!$G$2:$G$100,0))</f>
        <v>Teollisuus (C-E)</v>
      </c>
      <c r="L1023" s="41">
        <f t="shared" si="150"/>
        <v>63</v>
      </c>
      <c r="M1023" s="43">
        <f t="shared" si="151"/>
        <v>39965</v>
      </c>
      <c r="N1023" s="43">
        <f t="shared" si="152"/>
        <v>40028</v>
      </c>
      <c r="O1023" s="43">
        <f t="shared" si="153"/>
        <v>39965</v>
      </c>
      <c r="P1023" s="43">
        <f t="shared" si="154"/>
        <v>40026</v>
      </c>
      <c r="Q1023" s="41">
        <f t="shared" si="155"/>
        <v>2009</v>
      </c>
      <c r="R1023" s="41">
        <f t="shared" si="156"/>
        <v>2009</v>
      </c>
      <c r="S1023" s="43" t="str">
        <f>YEAR(Taulukko1[[#This Row],[Alku KK]])&amp;"Q"&amp;ROUNDDOWN((MONTH(Taulukko1[[#This Row],[Alku KK]])-1)/3+1,0)</f>
        <v>2009Q2</v>
      </c>
      <c r="T1023" s="43" t="str">
        <f>YEAR(Taulukko1[[#This Row],[Loppu KK]])&amp;"Q"&amp;ROUNDDOWN((MONTH(Taulukko1[[#This Row],[Loppu KK]])-1)/3+1,0)</f>
        <v>2009Q3</v>
      </c>
      <c r="U1023" s="66">
        <f>IF(COUNT(Taulukko1[[#This Row],[Neuvottelujen alaiset ]])=1,Taulukko1[[#This Row],[Neuvottelujen alaiset ]],Taulukko1[[#This Row],[Vähennystarve]])</f>
        <v>56</v>
      </c>
      <c r="V1023" s="44" t="str">
        <f t="shared" si="157"/>
        <v>NA</v>
      </c>
      <c r="W1023" s="44">
        <f t="shared" si="158"/>
        <v>0.4642857142857143</v>
      </c>
      <c r="X1023" s="44" t="str">
        <f t="shared" si="159"/>
        <v>NA</v>
      </c>
      <c r="Y1023" s="90" t="b">
        <f>AND(MONTH(Taulukko1[[#This Row],[Alku PVM]] )=6,DAY(Taulukko1[[#This Row],[Alku PVM]] )&gt;19)</f>
        <v>0</v>
      </c>
      <c r="Z1023" s="90" t="b">
        <f>AND(MONTH(Taulukko1[[#This Row],[Loppu PVM]] )=6,DAY(Taulukko1[[#This Row],[Loppu PVM]] )&gt;19)</f>
        <v>0</v>
      </c>
      <c r="AA1023" s="90" t="b">
        <f>OR(MONTH(Taulukko1[[#This Row],[Alku PVM]] )&lt;=5,AND(MONTH(Taulukko1[[#This Row],[Alku PVM]] )=6,DAY(Taulukko1[[#This Row],[Alku PVM]] )&lt;20))</f>
        <v>1</v>
      </c>
      <c r="AB1023" s="90" t="b">
        <f>OR(MONTH(Taulukko1[[#This Row],[Loppu PVM]])&lt;=5,AND(MONTH(Taulukko1[[#This Row],[Loppu PVM]] )=6,DAY(Taulukko1[[#This Row],[Loppu PVM]])&lt;20))</f>
        <v>0</v>
      </c>
      <c r="AC1023" s="90" t="b">
        <f>OR(MONTH(Taulukko1[[#This Row],[Alku PVM]] )&lt;=3,AND(MONTH(Taulukko1[[#This Row],[Alku PVM]] )=3))</f>
        <v>0</v>
      </c>
      <c r="AD1023" s="90" t="b">
        <f>OR(MONTH(Taulukko1[[#This Row],[Loppu PVM]] )&lt;=3,AND(MONTH(Taulukko1[[#This Row],[Loppu PVM]] )=3))</f>
        <v>0</v>
      </c>
      <c r="AE1023" s="90" t="b">
        <f>OR(MONTH(Taulukko1[[#This Row],[Alku PVM]] )&lt;=9,AND(MONTH(Taulukko1[[#This Row],[Alku PVM]] )=9))</f>
        <v>1</v>
      </c>
      <c r="AF1023" s="90" t="b">
        <f>OR(MONTH(Taulukko1[[#This Row],[Loppu PVM]])&lt;=9,AND(MONTH(Taulukko1[[#This Row],[Loppu PVM]] )=9))</f>
        <v>1</v>
      </c>
      <c r="AG1023" s="90" t="b">
        <f>OR(MONTH(Taulukko1[[#This Row],[Alku PVM]] )&lt;=6,AND(MONTH(Taulukko1[[#This Row],[Alku PVM]] )=6))</f>
        <v>1</v>
      </c>
      <c r="AH1023" s="90" t="b">
        <f>OR(MONTH(Taulukko1[[#This Row],[Loppu PVM]])&lt;=6,AND(MONTH(Taulukko1[[#This Row],[Loppu PVM]] )=6))</f>
        <v>0</v>
      </c>
    </row>
    <row r="1024" spans="1:34" ht="12.75" customHeight="1">
      <c r="A1024" s="21" t="s">
        <v>2495</v>
      </c>
      <c r="B1024" s="23">
        <v>39965</v>
      </c>
      <c r="C1024" s="21" t="s">
        <v>2494</v>
      </c>
      <c r="D1024" s="24"/>
      <c r="F1024" s="23">
        <v>40043</v>
      </c>
      <c r="G1024" s="24">
        <v>0</v>
      </c>
      <c r="H1024" s="22">
        <v>500</v>
      </c>
      <c r="I1024" s="126" t="e">
        <f>INDEX('TOL2008'!B:B,MATCH(A1024,'TOL2008'!A:A,0))</f>
        <v>#N/A</v>
      </c>
      <c r="J1024" s="126" t="e">
        <f>INDEX(Pääluokka!$H$2:$H$100,MATCH(VALUE(LEFT(Taulukko1[[#This Row],[TOL2008]],2)),Pääluokka!$G$2:$G$100,0))</f>
        <v>#N/A</v>
      </c>
      <c r="K1024" s="126" t="e">
        <f>INDEX(Pääluokka!$I$2:$I$100,MATCH(VALUE(LEFT(Taulukko1[[#This Row],[TOL2008]],2)),Pääluokka!$G$2:$G$100,0))</f>
        <v>#N/A</v>
      </c>
      <c r="L1024" s="41">
        <f t="shared" si="150"/>
        <v>78</v>
      </c>
      <c r="M1024" s="43">
        <f t="shared" si="151"/>
        <v>39965</v>
      </c>
      <c r="N1024" s="43">
        <f t="shared" si="152"/>
        <v>40043</v>
      </c>
      <c r="O1024" s="43">
        <f t="shared" si="153"/>
        <v>39965</v>
      </c>
      <c r="P1024" s="43">
        <f t="shared" si="154"/>
        <v>40026</v>
      </c>
      <c r="Q1024" s="41">
        <f t="shared" si="155"/>
        <v>2009</v>
      </c>
      <c r="R1024" s="41">
        <f t="shared" si="156"/>
        <v>2009</v>
      </c>
      <c r="S1024" s="43" t="str">
        <f>YEAR(Taulukko1[[#This Row],[Alku KK]])&amp;"Q"&amp;ROUNDDOWN((MONTH(Taulukko1[[#This Row],[Alku KK]])-1)/3+1,0)</f>
        <v>2009Q2</v>
      </c>
      <c r="T1024" s="43" t="str">
        <f>YEAR(Taulukko1[[#This Row],[Loppu KK]])&amp;"Q"&amp;ROUNDDOWN((MONTH(Taulukko1[[#This Row],[Loppu KK]])-1)/3+1,0)</f>
        <v>2009Q3</v>
      </c>
      <c r="U1024" s="66">
        <f>IF(COUNT(Taulukko1[[#This Row],[Neuvottelujen alaiset ]])=1,Taulukko1[[#This Row],[Neuvottelujen alaiset ]],Taulukko1[[#This Row],[Vähennystarve]])</f>
        <v>500</v>
      </c>
      <c r="V1024" s="44" t="str">
        <f t="shared" si="157"/>
        <v>NA</v>
      </c>
      <c r="W1024" s="44">
        <f t="shared" si="158"/>
        <v>0</v>
      </c>
      <c r="X1024" s="44" t="str">
        <f t="shared" si="159"/>
        <v>NA</v>
      </c>
      <c r="Y1024" s="90" t="b">
        <f>AND(MONTH(Taulukko1[[#This Row],[Alku PVM]] )=6,DAY(Taulukko1[[#This Row],[Alku PVM]] )&gt;19)</f>
        <v>0</v>
      </c>
      <c r="Z1024" s="90" t="b">
        <f>AND(MONTH(Taulukko1[[#This Row],[Loppu PVM]] )=6,DAY(Taulukko1[[#This Row],[Loppu PVM]] )&gt;19)</f>
        <v>0</v>
      </c>
      <c r="AA1024" s="90" t="b">
        <f>OR(MONTH(Taulukko1[[#This Row],[Alku PVM]] )&lt;=5,AND(MONTH(Taulukko1[[#This Row],[Alku PVM]] )=6,DAY(Taulukko1[[#This Row],[Alku PVM]] )&lt;20))</f>
        <v>1</v>
      </c>
      <c r="AB1024" s="90" t="b">
        <f>OR(MONTH(Taulukko1[[#This Row],[Loppu PVM]])&lt;=5,AND(MONTH(Taulukko1[[#This Row],[Loppu PVM]] )=6,DAY(Taulukko1[[#This Row],[Loppu PVM]])&lt;20))</f>
        <v>0</v>
      </c>
      <c r="AC1024" s="90" t="b">
        <f>OR(MONTH(Taulukko1[[#This Row],[Alku PVM]] )&lt;=3,AND(MONTH(Taulukko1[[#This Row],[Alku PVM]] )=3))</f>
        <v>0</v>
      </c>
      <c r="AD1024" s="90" t="b">
        <f>OR(MONTH(Taulukko1[[#This Row],[Loppu PVM]] )&lt;=3,AND(MONTH(Taulukko1[[#This Row],[Loppu PVM]] )=3))</f>
        <v>0</v>
      </c>
      <c r="AE1024" s="90" t="b">
        <f>OR(MONTH(Taulukko1[[#This Row],[Alku PVM]] )&lt;=9,AND(MONTH(Taulukko1[[#This Row],[Alku PVM]] )=9))</f>
        <v>1</v>
      </c>
      <c r="AF1024" s="90" t="b">
        <f>OR(MONTH(Taulukko1[[#This Row],[Loppu PVM]])&lt;=9,AND(MONTH(Taulukko1[[#This Row],[Loppu PVM]] )=9))</f>
        <v>1</v>
      </c>
      <c r="AG1024" s="90" t="b">
        <f>OR(MONTH(Taulukko1[[#This Row],[Alku PVM]] )&lt;=6,AND(MONTH(Taulukko1[[#This Row],[Alku PVM]] )=6))</f>
        <v>1</v>
      </c>
      <c r="AH1024" s="90" t="b">
        <f>OR(MONTH(Taulukko1[[#This Row],[Loppu PVM]])&lt;=6,AND(MONTH(Taulukko1[[#This Row],[Loppu PVM]] )=6))</f>
        <v>0</v>
      </c>
    </row>
    <row r="1025" spans="1:34" ht="12.75" customHeight="1">
      <c r="A1025" t="s">
        <v>2462</v>
      </c>
      <c r="B1025" s="23">
        <v>39965</v>
      </c>
      <c r="C1025" t="s">
        <v>2461</v>
      </c>
      <c r="D1025" s="24"/>
      <c r="F1025" s="23">
        <v>40004</v>
      </c>
      <c r="G1025" s="24">
        <v>6</v>
      </c>
      <c r="H1025" s="22">
        <v>150</v>
      </c>
      <c r="I1025" s="126" t="e">
        <f>INDEX('TOL2008'!B:B,MATCH(A1025,'TOL2008'!A:A,0))</f>
        <v>#N/A</v>
      </c>
      <c r="J1025" s="126" t="e">
        <f>INDEX(Pääluokka!$H$2:$H$100,MATCH(VALUE(LEFT(Taulukko1[[#This Row],[TOL2008]],2)),Pääluokka!$G$2:$G$100,0))</f>
        <v>#N/A</v>
      </c>
      <c r="K1025" s="126" t="e">
        <f>INDEX(Pääluokka!$I$2:$I$100,MATCH(VALUE(LEFT(Taulukko1[[#This Row],[TOL2008]],2)),Pääluokka!$G$2:$G$100,0))</f>
        <v>#N/A</v>
      </c>
      <c r="L1025" s="41">
        <f t="shared" si="150"/>
        <v>39</v>
      </c>
      <c r="M1025" s="43">
        <f t="shared" si="151"/>
        <v>39965</v>
      </c>
      <c r="N1025" s="43">
        <f t="shared" si="152"/>
        <v>40004</v>
      </c>
      <c r="O1025" s="43">
        <f t="shared" si="153"/>
        <v>39965</v>
      </c>
      <c r="P1025" s="43">
        <f t="shared" si="154"/>
        <v>39995</v>
      </c>
      <c r="Q1025" s="41">
        <f t="shared" si="155"/>
        <v>2009</v>
      </c>
      <c r="R1025" s="41">
        <f t="shared" si="156"/>
        <v>2009</v>
      </c>
      <c r="S1025" s="43" t="str">
        <f>YEAR(Taulukko1[[#This Row],[Alku KK]])&amp;"Q"&amp;ROUNDDOWN((MONTH(Taulukko1[[#This Row],[Alku KK]])-1)/3+1,0)</f>
        <v>2009Q2</v>
      </c>
      <c r="T1025" s="43" t="str">
        <f>YEAR(Taulukko1[[#This Row],[Loppu KK]])&amp;"Q"&amp;ROUNDDOWN((MONTH(Taulukko1[[#This Row],[Loppu KK]])-1)/3+1,0)</f>
        <v>2009Q3</v>
      </c>
      <c r="U1025" s="66">
        <f>IF(COUNT(Taulukko1[[#This Row],[Neuvottelujen alaiset ]])=1,Taulukko1[[#This Row],[Neuvottelujen alaiset ]],Taulukko1[[#This Row],[Vähennystarve]])</f>
        <v>150</v>
      </c>
      <c r="V1025" s="44" t="str">
        <f t="shared" si="157"/>
        <v>NA</v>
      </c>
      <c r="W1025" s="44">
        <f t="shared" si="158"/>
        <v>0.04</v>
      </c>
      <c r="X1025" s="44" t="str">
        <f t="shared" si="159"/>
        <v>NA</v>
      </c>
      <c r="Y1025" s="90" t="b">
        <f>AND(MONTH(Taulukko1[[#This Row],[Alku PVM]] )=6,DAY(Taulukko1[[#This Row],[Alku PVM]] )&gt;19)</f>
        <v>0</v>
      </c>
      <c r="Z1025" s="90" t="b">
        <f>AND(MONTH(Taulukko1[[#This Row],[Loppu PVM]] )=6,DAY(Taulukko1[[#This Row],[Loppu PVM]] )&gt;19)</f>
        <v>0</v>
      </c>
      <c r="AA1025" s="90" t="b">
        <f>OR(MONTH(Taulukko1[[#This Row],[Alku PVM]] )&lt;=5,AND(MONTH(Taulukko1[[#This Row],[Alku PVM]] )=6,DAY(Taulukko1[[#This Row],[Alku PVM]] )&lt;20))</f>
        <v>1</v>
      </c>
      <c r="AB1025" s="90" t="b">
        <f>OR(MONTH(Taulukko1[[#This Row],[Loppu PVM]])&lt;=5,AND(MONTH(Taulukko1[[#This Row],[Loppu PVM]] )=6,DAY(Taulukko1[[#This Row],[Loppu PVM]])&lt;20))</f>
        <v>0</v>
      </c>
      <c r="AC1025" s="90" t="b">
        <f>OR(MONTH(Taulukko1[[#This Row],[Alku PVM]] )&lt;=3,AND(MONTH(Taulukko1[[#This Row],[Alku PVM]] )=3))</f>
        <v>0</v>
      </c>
      <c r="AD1025" s="90" t="b">
        <f>OR(MONTH(Taulukko1[[#This Row],[Loppu PVM]] )&lt;=3,AND(MONTH(Taulukko1[[#This Row],[Loppu PVM]] )=3))</f>
        <v>0</v>
      </c>
      <c r="AE1025" s="90" t="b">
        <f>OR(MONTH(Taulukko1[[#This Row],[Alku PVM]] )&lt;=9,AND(MONTH(Taulukko1[[#This Row],[Alku PVM]] )=9))</f>
        <v>1</v>
      </c>
      <c r="AF1025" s="90" t="b">
        <f>OR(MONTH(Taulukko1[[#This Row],[Loppu PVM]])&lt;=9,AND(MONTH(Taulukko1[[#This Row],[Loppu PVM]] )=9))</f>
        <v>1</v>
      </c>
      <c r="AG1025" s="90" t="b">
        <f>OR(MONTH(Taulukko1[[#This Row],[Alku PVM]] )&lt;=6,AND(MONTH(Taulukko1[[#This Row],[Alku PVM]] )=6))</f>
        <v>1</v>
      </c>
      <c r="AH1025" s="90" t="b">
        <f>OR(MONTH(Taulukko1[[#This Row],[Loppu PVM]])&lt;=6,AND(MONTH(Taulukko1[[#This Row],[Loppu PVM]] )=6))</f>
        <v>0</v>
      </c>
    </row>
    <row r="1026" spans="1:34" ht="12.75" customHeight="1">
      <c r="A1026" s="21" t="s">
        <v>820</v>
      </c>
      <c r="B1026" s="23">
        <v>39965</v>
      </c>
      <c r="C1026" s="21" t="s">
        <v>2355</v>
      </c>
      <c r="D1026" s="24"/>
      <c r="F1026" s="23">
        <v>40000</v>
      </c>
      <c r="G1026" s="24">
        <v>13</v>
      </c>
      <c r="H1026" s="22">
        <v>80</v>
      </c>
      <c r="I1026" s="126">
        <f>INDEX('TOL2008'!B:B,MATCH(A1026,'TOL2008'!A:A,0))</f>
        <v>17220</v>
      </c>
      <c r="J1026" s="126" t="str">
        <f>INDEX(Pääluokka!$H$2:$H$100,MATCH(VALUE(LEFT(Taulukko1[[#This Row],[TOL2008]],2)),Pääluokka!$G$2:$G$100,0))</f>
        <v>Teollisuus</v>
      </c>
      <c r="K1026" s="126" t="str">
        <f>INDEX(Pääluokka!$I$2:$I$100,MATCH(VALUE(LEFT(Taulukko1[[#This Row],[TOL2008]],2)),Pääluokka!$G$2:$G$100,0))</f>
        <v>Teollisuus (C-E)</v>
      </c>
      <c r="L1026" s="41">
        <f t="shared" si="150"/>
        <v>35</v>
      </c>
      <c r="M1026" s="43">
        <f t="shared" si="151"/>
        <v>39965</v>
      </c>
      <c r="N1026" s="43">
        <f t="shared" si="152"/>
        <v>40000</v>
      </c>
      <c r="O1026" s="43">
        <f t="shared" si="153"/>
        <v>39965</v>
      </c>
      <c r="P1026" s="43">
        <f t="shared" si="154"/>
        <v>39995</v>
      </c>
      <c r="Q1026" s="41">
        <f t="shared" si="155"/>
        <v>2009</v>
      </c>
      <c r="R1026" s="41">
        <f t="shared" si="156"/>
        <v>2009</v>
      </c>
      <c r="S1026" s="43" t="str">
        <f>YEAR(Taulukko1[[#This Row],[Alku KK]])&amp;"Q"&amp;ROUNDDOWN((MONTH(Taulukko1[[#This Row],[Alku KK]])-1)/3+1,0)</f>
        <v>2009Q2</v>
      </c>
      <c r="T1026" s="43" t="str">
        <f>YEAR(Taulukko1[[#This Row],[Loppu KK]])&amp;"Q"&amp;ROUNDDOWN((MONTH(Taulukko1[[#This Row],[Loppu KK]])-1)/3+1,0)</f>
        <v>2009Q3</v>
      </c>
      <c r="U1026" s="66">
        <f>IF(COUNT(Taulukko1[[#This Row],[Neuvottelujen alaiset ]])=1,Taulukko1[[#This Row],[Neuvottelujen alaiset ]],Taulukko1[[#This Row],[Vähennystarve]])</f>
        <v>80</v>
      </c>
      <c r="V1026" s="44" t="str">
        <f t="shared" si="157"/>
        <v>NA</v>
      </c>
      <c r="W1026" s="44">
        <f t="shared" si="158"/>
        <v>0.16250000000000001</v>
      </c>
      <c r="X1026" s="44" t="str">
        <f t="shared" si="159"/>
        <v>NA</v>
      </c>
      <c r="Y1026" s="90" t="b">
        <f>AND(MONTH(Taulukko1[[#This Row],[Alku PVM]] )=6,DAY(Taulukko1[[#This Row],[Alku PVM]] )&gt;19)</f>
        <v>0</v>
      </c>
      <c r="Z1026" s="90" t="b">
        <f>AND(MONTH(Taulukko1[[#This Row],[Loppu PVM]] )=6,DAY(Taulukko1[[#This Row],[Loppu PVM]] )&gt;19)</f>
        <v>0</v>
      </c>
      <c r="AA1026" s="90" t="b">
        <f>OR(MONTH(Taulukko1[[#This Row],[Alku PVM]] )&lt;=5,AND(MONTH(Taulukko1[[#This Row],[Alku PVM]] )=6,DAY(Taulukko1[[#This Row],[Alku PVM]] )&lt;20))</f>
        <v>1</v>
      </c>
      <c r="AB1026" s="90" t="b">
        <f>OR(MONTH(Taulukko1[[#This Row],[Loppu PVM]])&lt;=5,AND(MONTH(Taulukko1[[#This Row],[Loppu PVM]] )=6,DAY(Taulukko1[[#This Row],[Loppu PVM]])&lt;20))</f>
        <v>0</v>
      </c>
      <c r="AC1026" s="90" t="b">
        <f>OR(MONTH(Taulukko1[[#This Row],[Alku PVM]] )&lt;=3,AND(MONTH(Taulukko1[[#This Row],[Alku PVM]] )=3))</f>
        <v>0</v>
      </c>
      <c r="AD1026" s="90" t="b">
        <f>OR(MONTH(Taulukko1[[#This Row],[Loppu PVM]] )&lt;=3,AND(MONTH(Taulukko1[[#This Row],[Loppu PVM]] )=3))</f>
        <v>0</v>
      </c>
      <c r="AE1026" s="90" t="b">
        <f>OR(MONTH(Taulukko1[[#This Row],[Alku PVM]] )&lt;=9,AND(MONTH(Taulukko1[[#This Row],[Alku PVM]] )=9))</f>
        <v>1</v>
      </c>
      <c r="AF1026" s="90" t="b">
        <f>OR(MONTH(Taulukko1[[#This Row],[Loppu PVM]])&lt;=9,AND(MONTH(Taulukko1[[#This Row],[Loppu PVM]] )=9))</f>
        <v>1</v>
      </c>
      <c r="AG1026" s="90" t="b">
        <f>OR(MONTH(Taulukko1[[#This Row],[Alku PVM]] )&lt;=6,AND(MONTH(Taulukko1[[#This Row],[Alku PVM]] )=6))</f>
        <v>1</v>
      </c>
      <c r="AH1026" s="90" t="b">
        <f>OR(MONTH(Taulukko1[[#This Row],[Loppu PVM]])&lt;=6,AND(MONTH(Taulukko1[[#This Row],[Loppu PVM]] )=6))</f>
        <v>0</v>
      </c>
    </row>
    <row r="1027" spans="1:34" ht="12.75" customHeight="1">
      <c r="A1027" t="s">
        <v>2323</v>
      </c>
      <c r="B1027" s="23">
        <v>39965</v>
      </c>
      <c r="C1027" t="s">
        <v>2322</v>
      </c>
      <c r="F1027" s="4">
        <v>40051</v>
      </c>
      <c r="G1027" s="5">
        <v>0</v>
      </c>
      <c r="H1027" s="16">
        <v>64</v>
      </c>
      <c r="I1027" s="126" t="e">
        <f>INDEX('TOL2008'!B:B,MATCH(A1027,'TOL2008'!A:A,0))</f>
        <v>#N/A</v>
      </c>
      <c r="J1027" s="126" t="e">
        <f>INDEX(Pääluokka!$H$2:$H$100,MATCH(VALUE(LEFT(Taulukko1[[#This Row],[TOL2008]],2)),Pääluokka!$G$2:$G$100,0))</f>
        <v>#N/A</v>
      </c>
      <c r="K1027" s="126" t="e">
        <f>INDEX(Pääluokka!$I$2:$I$100,MATCH(VALUE(LEFT(Taulukko1[[#This Row],[TOL2008]],2)),Pääluokka!$G$2:$G$100,0))</f>
        <v>#N/A</v>
      </c>
      <c r="L1027" s="41">
        <f t="shared" ref="L1027:L1090" si="160">IFERROR(IF(AND(ISNUMBER(B1027),ISNUMBER(F1027),F1027&gt;B1027),F1027-B1027,"NA"),"NA")</f>
        <v>86</v>
      </c>
      <c r="M1027" s="43">
        <f t="shared" ref="M1027:M1090" si="161">IF(ISNUMBER(B1027),B1027,IF(ISNUMBER(F1027),F1027-$L$1,"NA"))</f>
        <v>39965</v>
      </c>
      <c r="N1027" s="43">
        <f t="shared" ref="N1027:N1090" si="162">IF(ISNUMBER(F1027),F1027,IF(ISNUMBER(B1027),B1027+$L$1,"NA"))</f>
        <v>40051</v>
      </c>
      <c r="O1027" s="43">
        <f t="shared" ref="O1027:O1090" si="163">IFERROR(DATE(YEAR(M1027),MONTH(M1027),1),"NA")</f>
        <v>39965</v>
      </c>
      <c r="P1027" s="43">
        <f t="shared" ref="P1027:P1090" si="164">IFERROR(DATE(YEAR(N1027),MONTH(N1027),1),"NA")</f>
        <v>40026</v>
      </c>
      <c r="Q1027" s="41">
        <f t="shared" ref="Q1027:Q1090" si="165">IFERROR(YEAR(O1027),"NA")</f>
        <v>2009</v>
      </c>
      <c r="R1027" s="41">
        <f t="shared" ref="R1027:R1090" si="166">IFERROR(YEAR(P1027),"NA")</f>
        <v>2009</v>
      </c>
      <c r="S1027" s="43" t="str">
        <f>YEAR(Taulukko1[[#This Row],[Alku KK]])&amp;"Q"&amp;ROUNDDOWN((MONTH(Taulukko1[[#This Row],[Alku KK]])-1)/3+1,0)</f>
        <v>2009Q2</v>
      </c>
      <c r="T1027" s="43" t="str">
        <f>YEAR(Taulukko1[[#This Row],[Loppu KK]])&amp;"Q"&amp;ROUNDDOWN((MONTH(Taulukko1[[#This Row],[Loppu KK]])-1)/3+1,0)</f>
        <v>2009Q3</v>
      </c>
      <c r="U1027" s="66">
        <f>IF(COUNT(Taulukko1[[#This Row],[Neuvottelujen alaiset ]])=1,Taulukko1[[#This Row],[Neuvottelujen alaiset ]],Taulukko1[[#This Row],[Vähennystarve]])</f>
        <v>64</v>
      </c>
      <c r="V1027" s="44" t="str">
        <f t="shared" ref="V1027:V1090" si="167">IF(AND(ISNUMBER(E1027),ISNUMBER(H1027)),E1027/H1027,"NA")</f>
        <v>NA</v>
      </c>
      <c r="W1027" s="44">
        <f t="shared" ref="W1027:W1090" si="168">IF(AND(ISNUMBER(G1027),ISNUMBER(H1027)),G1027/H1027,"NA")</f>
        <v>0</v>
      </c>
      <c r="X1027" s="44" t="str">
        <f t="shared" ref="X1027:X1090" si="169">IF(AND(ISNUMBER(G1027),ISNUMBER(E1027)),G1027/E1027,"NA")</f>
        <v>NA</v>
      </c>
      <c r="Y1027" s="90" t="b">
        <f>AND(MONTH(Taulukko1[[#This Row],[Alku PVM]] )=6,DAY(Taulukko1[[#This Row],[Alku PVM]] )&gt;19)</f>
        <v>0</v>
      </c>
      <c r="Z1027" s="90" t="b">
        <f>AND(MONTH(Taulukko1[[#This Row],[Loppu PVM]] )=6,DAY(Taulukko1[[#This Row],[Loppu PVM]] )&gt;19)</f>
        <v>0</v>
      </c>
      <c r="AA1027" s="90" t="b">
        <f>OR(MONTH(Taulukko1[[#This Row],[Alku PVM]] )&lt;=5,AND(MONTH(Taulukko1[[#This Row],[Alku PVM]] )=6,DAY(Taulukko1[[#This Row],[Alku PVM]] )&lt;20))</f>
        <v>1</v>
      </c>
      <c r="AB1027" s="90" t="b">
        <f>OR(MONTH(Taulukko1[[#This Row],[Loppu PVM]])&lt;=5,AND(MONTH(Taulukko1[[#This Row],[Loppu PVM]] )=6,DAY(Taulukko1[[#This Row],[Loppu PVM]])&lt;20))</f>
        <v>0</v>
      </c>
      <c r="AC1027" s="90" t="b">
        <f>OR(MONTH(Taulukko1[[#This Row],[Alku PVM]] )&lt;=3,AND(MONTH(Taulukko1[[#This Row],[Alku PVM]] )=3))</f>
        <v>0</v>
      </c>
      <c r="AD1027" s="90" t="b">
        <f>OR(MONTH(Taulukko1[[#This Row],[Loppu PVM]] )&lt;=3,AND(MONTH(Taulukko1[[#This Row],[Loppu PVM]] )=3))</f>
        <v>0</v>
      </c>
      <c r="AE1027" s="90" t="b">
        <f>OR(MONTH(Taulukko1[[#This Row],[Alku PVM]] )&lt;=9,AND(MONTH(Taulukko1[[#This Row],[Alku PVM]] )=9))</f>
        <v>1</v>
      </c>
      <c r="AF1027" s="90" t="b">
        <f>OR(MONTH(Taulukko1[[#This Row],[Loppu PVM]])&lt;=9,AND(MONTH(Taulukko1[[#This Row],[Loppu PVM]] )=9))</f>
        <v>1</v>
      </c>
      <c r="AG1027" s="90" t="b">
        <f>OR(MONTH(Taulukko1[[#This Row],[Alku PVM]] )&lt;=6,AND(MONTH(Taulukko1[[#This Row],[Alku PVM]] )=6))</f>
        <v>1</v>
      </c>
      <c r="AH1027" s="90" t="b">
        <f>OR(MONTH(Taulukko1[[#This Row],[Loppu PVM]])&lt;=6,AND(MONTH(Taulukko1[[#This Row],[Loppu PVM]] )=6))</f>
        <v>0</v>
      </c>
    </row>
    <row r="1028" spans="1:34" ht="12.75" customHeight="1">
      <c r="A1028" s="21" t="s">
        <v>2666</v>
      </c>
      <c r="B1028" s="23">
        <v>39969</v>
      </c>
      <c r="C1028" s="21" t="s">
        <v>2665</v>
      </c>
      <c r="D1028" s="24"/>
      <c r="F1028" s="23">
        <v>40052</v>
      </c>
      <c r="G1028" s="24">
        <v>10</v>
      </c>
      <c r="H1028" s="22">
        <v>12</v>
      </c>
      <c r="I1028" s="126" t="e">
        <f>INDEX('TOL2008'!B:B,MATCH(A1028,'TOL2008'!A:A,0))</f>
        <v>#N/A</v>
      </c>
      <c r="J1028" s="126" t="e">
        <f>INDEX(Pääluokka!$H$2:$H$100,MATCH(VALUE(LEFT(Taulukko1[[#This Row],[TOL2008]],2)),Pääluokka!$G$2:$G$100,0))</f>
        <v>#N/A</v>
      </c>
      <c r="K1028" s="126" t="e">
        <f>INDEX(Pääluokka!$I$2:$I$100,MATCH(VALUE(LEFT(Taulukko1[[#This Row],[TOL2008]],2)),Pääluokka!$G$2:$G$100,0))</f>
        <v>#N/A</v>
      </c>
      <c r="L1028" s="41">
        <f t="shared" si="160"/>
        <v>83</v>
      </c>
      <c r="M1028" s="43">
        <f t="shared" si="161"/>
        <v>39969</v>
      </c>
      <c r="N1028" s="43">
        <f t="shared" si="162"/>
        <v>40052</v>
      </c>
      <c r="O1028" s="43">
        <f t="shared" si="163"/>
        <v>39965</v>
      </c>
      <c r="P1028" s="43">
        <f t="shared" si="164"/>
        <v>40026</v>
      </c>
      <c r="Q1028" s="41">
        <f t="shared" si="165"/>
        <v>2009</v>
      </c>
      <c r="R1028" s="41">
        <f t="shared" si="166"/>
        <v>2009</v>
      </c>
      <c r="S1028" s="43" t="str">
        <f>YEAR(Taulukko1[[#This Row],[Alku KK]])&amp;"Q"&amp;ROUNDDOWN((MONTH(Taulukko1[[#This Row],[Alku KK]])-1)/3+1,0)</f>
        <v>2009Q2</v>
      </c>
      <c r="T1028" s="43" t="str">
        <f>YEAR(Taulukko1[[#This Row],[Loppu KK]])&amp;"Q"&amp;ROUNDDOWN((MONTH(Taulukko1[[#This Row],[Loppu KK]])-1)/3+1,0)</f>
        <v>2009Q3</v>
      </c>
      <c r="U1028" s="66">
        <f>IF(COUNT(Taulukko1[[#This Row],[Neuvottelujen alaiset ]])=1,Taulukko1[[#This Row],[Neuvottelujen alaiset ]],Taulukko1[[#This Row],[Vähennystarve]])</f>
        <v>12</v>
      </c>
      <c r="V1028" s="44" t="str">
        <f t="shared" si="167"/>
        <v>NA</v>
      </c>
      <c r="W1028" s="44">
        <f t="shared" si="168"/>
        <v>0.83333333333333337</v>
      </c>
      <c r="X1028" s="44" t="str">
        <f t="shared" si="169"/>
        <v>NA</v>
      </c>
      <c r="Y1028" s="90" t="b">
        <f>AND(MONTH(Taulukko1[[#This Row],[Alku PVM]] )=6,DAY(Taulukko1[[#This Row],[Alku PVM]] )&gt;19)</f>
        <v>0</v>
      </c>
      <c r="Z1028" s="90" t="b">
        <f>AND(MONTH(Taulukko1[[#This Row],[Loppu PVM]] )=6,DAY(Taulukko1[[#This Row],[Loppu PVM]] )&gt;19)</f>
        <v>0</v>
      </c>
      <c r="AA1028" s="90" t="b">
        <f>OR(MONTH(Taulukko1[[#This Row],[Alku PVM]] )&lt;=5,AND(MONTH(Taulukko1[[#This Row],[Alku PVM]] )=6,DAY(Taulukko1[[#This Row],[Alku PVM]] )&lt;20))</f>
        <v>1</v>
      </c>
      <c r="AB1028" s="90" t="b">
        <f>OR(MONTH(Taulukko1[[#This Row],[Loppu PVM]])&lt;=5,AND(MONTH(Taulukko1[[#This Row],[Loppu PVM]] )=6,DAY(Taulukko1[[#This Row],[Loppu PVM]])&lt;20))</f>
        <v>0</v>
      </c>
      <c r="AC1028" s="90" t="b">
        <f>OR(MONTH(Taulukko1[[#This Row],[Alku PVM]] )&lt;=3,AND(MONTH(Taulukko1[[#This Row],[Alku PVM]] )=3))</f>
        <v>0</v>
      </c>
      <c r="AD1028" s="90" t="b">
        <f>OR(MONTH(Taulukko1[[#This Row],[Loppu PVM]] )&lt;=3,AND(MONTH(Taulukko1[[#This Row],[Loppu PVM]] )=3))</f>
        <v>0</v>
      </c>
      <c r="AE1028" s="90" t="b">
        <f>OR(MONTH(Taulukko1[[#This Row],[Alku PVM]] )&lt;=9,AND(MONTH(Taulukko1[[#This Row],[Alku PVM]] )=9))</f>
        <v>1</v>
      </c>
      <c r="AF1028" s="90" t="b">
        <f>OR(MONTH(Taulukko1[[#This Row],[Loppu PVM]])&lt;=9,AND(MONTH(Taulukko1[[#This Row],[Loppu PVM]] )=9))</f>
        <v>1</v>
      </c>
      <c r="AG1028" s="90" t="b">
        <f>OR(MONTH(Taulukko1[[#This Row],[Alku PVM]] )&lt;=6,AND(MONTH(Taulukko1[[#This Row],[Alku PVM]] )=6))</f>
        <v>1</v>
      </c>
      <c r="AH1028" s="90" t="b">
        <f>OR(MONTH(Taulukko1[[#This Row],[Loppu PVM]])&lt;=6,AND(MONTH(Taulukko1[[#This Row],[Loppu PVM]] )=6))</f>
        <v>0</v>
      </c>
    </row>
    <row r="1029" spans="1:34" ht="12.75" customHeight="1">
      <c r="A1029" t="s">
        <v>3018</v>
      </c>
      <c r="B1029" s="23">
        <v>39972</v>
      </c>
      <c r="C1029" t="s">
        <v>3017</v>
      </c>
      <c r="E1029" s="62">
        <v>9</v>
      </c>
      <c r="F1029" s="4">
        <v>39990</v>
      </c>
      <c r="G1029" s="5">
        <v>8</v>
      </c>
      <c r="H1029" s="22">
        <v>40</v>
      </c>
      <c r="I1029" s="126" t="e">
        <f>INDEX('TOL2008'!B:B,MATCH(A1029,'TOL2008'!A:A,0))</f>
        <v>#N/A</v>
      </c>
      <c r="J1029" s="126" t="e">
        <f>INDEX(Pääluokka!$H$2:$H$100,MATCH(VALUE(LEFT(Taulukko1[[#This Row],[TOL2008]],2)),Pääluokka!$G$2:$G$100,0))</f>
        <v>#N/A</v>
      </c>
      <c r="K1029" s="126" t="e">
        <f>INDEX(Pääluokka!$I$2:$I$100,MATCH(VALUE(LEFT(Taulukko1[[#This Row],[TOL2008]],2)),Pääluokka!$G$2:$G$100,0))</f>
        <v>#N/A</v>
      </c>
      <c r="L1029" s="41">
        <f t="shared" si="160"/>
        <v>18</v>
      </c>
      <c r="M1029" s="43">
        <f t="shared" si="161"/>
        <v>39972</v>
      </c>
      <c r="N1029" s="43">
        <f t="shared" si="162"/>
        <v>39990</v>
      </c>
      <c r="O1029" s="43">
        <f t="shared" si="163"/>
        <v>39965</v>
      </c>
      <c r="P1029" s="43">
        <f t="shared" si="164"/>
        <v>39965</v>
      </c>
      <c r="Q1029" s="41">
        <f t="shared" si="165"/>
        <v>2009</v>
      </c>
      <c r="R1029" s="41">
        <f t="shared" si="166"/>
        <v>2009</v>
      </c>
      <c r="S1029" s="43" t="str">
        <f>YEAR(Taulukko1[[#This Row],[Alku KK]])&amp;"Q"&amp;ROUNDDOWN((MONTH(Taulukko1[[#This Row],[Alku KK]])-1)/3+1,0)</f>
        <v>2009Q2</v>
      </c>
      <c r="T1029" s="43" t="str">
        <f>YEAR(Taulukko1[[#This Row],[Loppu KK]])&amp;"Q"&amp;ROUNDDOWN((MONTH(Taulukko1[[#This Row],[Loppu KK]])-1)/3+1,0)</f>
        <v>2009Q2</v>
      </c>
      <c r="U1029" s="66">
        <f>IF(COUNT(Taulukko1[[#This Row],[Neuvottelujen alaiset ]])=1,Taulukko1[[#This Row],[Neuvottelujen alaiset ]],Taulukko1[[#This Row],[Vähennystarve]])</f>
        <v>40</v>
      </c>
      <c r="V1029" s="44">
        <f t="shared" si="167"/>
        <v>0.22500000000000001</v>
      </c>
      <c r="W1029" s="44">
        <f t="shared" si="168"/>
        <v>0.2</v>
      </c>
      <c r="X1029" s="44">
        <f t="shared" si="169"/>
        <v>0.88888888888888884</v>
      </c>
      <c r="Y1029" s="90" t="b">
        <f>AND(MONTH(Taulukko1[[#This Row],[Alku PVM]] )=6,DAY(Taulukko1[[#This Row],[Alku PVM]] )&gt;19)</f>
        <v>0</v>
      </c>
      <c r="Z1029" s="90" t="b">
        <f>AND(MONTH(Taulukko1[[#This Row],[Loppu PVM]] )=6,DAY(Taulukko1[[#This Row],[Loppu PVM]] )&gt;19)</f>
        <v>1</v>
      </c>
      <c r="AA1029" s="90" t="b">
        <f>OR(MONTH(Taulukko1[[#This Row],[Alku PVM]] )&lt;=5,AND(MONTH(Taulukko1[[#This Row],[Alku PVM]] )=6,DAY(Taulukko1[[#This Row],[Alku PVM]] )&lt;20))</f>
        <v>1</v>
      </c>
      <c r="AB1029" s="90" t="b">
        <f>OR(MONTH(Taulukko1[[#This Row],[Loppu PVM]])&lt;=5,AND(MONTH(Taulukko1[[#This Row],[Loppu PVM]] )=6,DAY(Taulukko1[[#This Row],[Loppu PVM]])&lt;20))</f>
        <v>0</v>
      </c>
      <c r="AC1029" s="90" t="b">
        <f>OR(MONTH(Taulukko1[[#This Row],[Alku PVM]] )&lt;=3,AND(MONTH(Taulukko1[[#This Row],[Alku PVM]] )=3))</f>
        <v>0</v>
      </c>
      <c r="AD1029" s="90" t="b">
        <f>OR(MONTH(Taulukko1[[#This Row],[Loppu PVM]] )&lt;=3,AND(MONTH(Taulukko1[[#This Row],[Loppu PVM]] )=3))</f>
        <v>0</v>
      </c>
      <c r="AE1029" s="90" t="b">
        <f>OR(MONTH(Taulukko1[[#This Row],[Alku PVM]] )&lt;=9,AND(MONTH(Taulukko1[[#This Row],[Alku PVM]] )=9))</f>
        <v>1</v>
      </c>
      <c r="AF1029" s="90" t="b">
        <f>OR(MONTH(Taulukko1[[#This Row],[Loppu PVM]])&lt;=9,AND(MONTH(Taulukko1[[#This Row],[Loppu PVM]] )=9))</f>
        <v>1</v>
      </c>
      <c r="AG1029" s="90" t="b">
        <f>OR(MONTH(Taulukko1[[#This Row],[Alku PVM]] )&lt;=6,AND(MONTH(Taulukko1[[#This Row],[Alku PVM]] )=6))</f>
        <v>1</v>
      </c>
      <c r="AH1029" s="90" t="b">
        <f>OR(MONTH(Taulukko1[[#This Row],[Loppu PVM]])&lt;=6,AND(MONTH(Taulukko1[[#This Row],[Loppu PVM]] )=6))</f>
        <v>1</v>
      </c>
    </row>
    <row r="1030" spans="1:34" ht="12.75" customHeight="1">
      <c r="A1030" s="21" t="s">
        <v>2515</v>
      </c>
      <c r="B1030" s="23">
        <v>39973</v>
      </c>
      <c r="C1030" s="21" t="s">
        <v>2514</v>
      </c>
      <c r="D1030" s="24"/>
      <c r="E1030" s="62">
        <v>10</v>
      </c>
      <c r="F1030" s="23"/>
      <c r="G1030" s="24"/>
      <c r="H1030" s="22">
        <v>80</v>
      </c>
      <c r="I1030" s="126" t="e">
        <f>INDEX('TOL2008'!B:B,MATCH(A1030,'TOL2008'!A:A,0))</f>
        <v>#N/A</v>
      </c>
      <c r="J1030" s="126" t="e">
        <f>INDEX(Pääluokka!$H$2:$H$100,MATCH(VALUE(LEFT(Taulukko1[[#This Row],[TOL2008]],2)),Pääluokka!$G$2:$G$100,0))</f>
        <v>#N/A</v>
      </c>
      <c r="K1030" s="126" t="e">
        <f>INDEX(Pääluokka!$I$2:$I$100,MATCH(VALUE(LEFT(Taulukko1[[#This Row],[TOL2008]],2)),Pääluokka!$G$2:$G$100,0))</f>
        <v>#N/A</v>
      </c>
      <c r="L1030" s="41" t="str">
        <f t="shared" si="160"/>
        <v>NA</v>
      </c>
      <c r="M1030" s="43">
        <f t="shared" si="161"/>
        <v>39973</v>
      </c>
      <c r="N1030" s="43">
        <f t="shared" si="162"/>
        <v>40024</v>
      </c>
      <c r="O1030" s="43">
        <f t="shared" si="163"/>
        <v>39965</v>
      </c>
      <c r="P1030" s="43">
        <f t="shared" si="164"/>
        <v>39995</v>
      </c>
      <c r="Q1030" s="41">
        <f t="shared" si="165"/>
        <v>2009</v>
      </c>
      <c r="R1030" s="41">
        <f t="shared" si="166"/>
        <v>2009</v>
      </c>
      <c r="S1030" s="43" t="str">
        <f>YEAR(Taulukko1[[#This Row],[Alku KK]])&amp;"Q"&amp;ROUNDDOWN((MONTH(Taulukko1[[#This Row],[Alku KK]])-1)/3+1,0)</f>
        <v>2009Q2</v>
      </c>
      <c r="T1030" s="43" t="str">
        <f>YEAR(Taulukko1[[#This Row],[Loppu KK]])&amp;"Q"&amp;ROUNDDOWN((MONTH(Taulukko1[[#This Row],[Loppu KK]])-1)/3+1,0)</f>
        <v>2009Q3</v>
      </c>
      <c r="U1030" s="66">
        <f>IF(COUNT(Taulukko1[[#This Row],[Neuvottelujen alaiset ]])=1,Taulukko1[[#This Row],[Neuvottelujen alaiset ]],Taulukko1[[#This Row],[Vähennystarve]])</f>
        <v>80</v>
      </c>
      <c r="V1030" s="44">
        <f t="shared" si="167"/>
        <v>0.125</v>
      </c>
      <c r="W1030" s="44" t="str">
        <f t="shared" si="168"/>
        <v>NA</v>
      </c>
      <c r="X1030" s="44" t="str">
        <f t="shared" si="169"/>
        <v>NA</v>
      </c>
      <c r="Y1030" s="90" t="b">
        <f>AND(MONTH(Taulukko1[[#This Row],[Alku PVM]] )=6,DAY(Taulukko1[[#This Row],[Alku PVM]] )&gt;19)</f>
        <v>0</v>
      </c>
      <c r="Z1030" s="90" t="b">
        <f>AND(MONTH(Taulukko1[[#This Row],[Loppu PVM]] )=6,DAY(Taulukko1[[#This Row],[Loppu PVM]] )&gt;19)</f>
        <v>0</v>
      </c>
      <c r="AA1030" s="90" t="b">
        <f>OR(MONTH(Taulukko1[[#This Row],[Alku PVM]] )&lt;=5,AND(MONTH(Taulukko1[[#This Row],[Alku PVM]] )=6,DAY(Taulukko1[[#This Row],[Alku PVM]] )&lt;20))</f>
        <v>1</v>
      </c>
      <c r="AB1030" s="90" t="b">
        <f>OR(MONTH(Taulukko1[[#This Row],[Loppu PVM]])&lt;=5,AND(MONTH(Taulukko1[[#This Row],[Loppu PVM]] )=6,DAY(Taulukko1[[#This Row],[Loppu PVM]])&lt;20))</f>
        <v>0</v>
      </c>
      <c r="AC1030" s="90" t="b">
        <f>OR(MONTH(Taulukko1[[#This Row],[Alku PVM]] )&lt;=3,AND(MONTH(Taulukko1[[#This Row],[Alku PVM]] )=3))</f>
        <v>0</v>
      </c>
      <c r="AD1030" s="90" t="b">
        <f>OR(MONTH(Taulukko1[[#This Row],[Loppu PVM]] )&lt;=3,AND(MONTH(Taulukko1[[#This Row],[Loppu PVM]] )=3))</f>
        <v>0</v>
      </c>
      <c r="AE1030" s="90" t="b">
        <f>OR(MONTH(Taulukko1[[#This Row],[Alku PVM]] )&lt;=9,AND(MONTH(Taulukko1[[#This Row],[Alku PVM]] )=9))</f>
        <v>1</v>
      </c>
      <c r="AF1030" s="90" t="b">
        <f>OR(MONTH(Taulukko1[[#This Row],[Loppu PVM]])&lt;=9,AND(MONTH(Taulukko1[[#This Row],[Loppu PVM]] )=9))</f>
        <v>1</v>
      </c>
      <c r="AG1030" s="90" t="b">
        <f>OR(MONTH(Taulukko1[[#This Row],[Alku PVM]] )&lt;=6,AND(MONTH(Taulukko1[[#This Row],[Alku PVM]] )=6))</f>
        <v>1</v>
      </c>
      <c r="AH1030" s="90" t="b">
        <f>OR(MONTH(Taulukko1[[#This Row],[Loppu PVM]])&lt;=6,AND(MONTH(Taulukko1[[#This Row],[Loppu PVM]] )=6))</f>
        <v>0</v>
      </c>
    </row>
    <row r="1031" spans="1:34" ht="12.75" customHeight="1">
      <c r="A1031" t="s">
        <v>2340</v>
      </c>
      <c r="B1031" s="23">
        <v>39973</v>
      </c>
      <c r="C1031" t="s">
        <v>1192</v>
      </c>
      <c r="E1031" s="62">
        <v>5</v>
      </c>
      <c r="F1031" s="4">
        <v>40037</v>
      </c>
      <c r="G1031" s="5">
        <v>3</v>
      </c>
      <c r="H1031" s="16">
        <v>70</v>
      </c>
      <c r="I1031" s="126" t="e">
        <f>INDEX('TOL2008'!B:B,MATCH(A1031,'TOL2008'!A:A,0))</f>
        <v>#N/A</v>
      </c>
      <c r="J1031" s="126" t="e">
        <f>INDEX(Pääluokka!$H$2:$H$100,MATCH(VALUE(LEFT(Taulukko1[[#This Row],[TOL2008]],2)),Pääluokka!$G$2:$G$100,0))</f>
        <v>#N/A</v>
      </c>
      <c r="K1031" s="126" t="e">
        <f>INDEX(Pääluokka!$I$2:$I$100,MATCH(VALUE(LEFT(Taulukko1[[#This Row],[TOL2008]],2)),Pääluokka!$G$2:$G$100,0))</f>
        <v>#N/A</v>
      </c>
      <c r="L1031" s="41">
        <f t="shared" si="160"/>
        <v>64</v>
      </c>
      <c r="M1031" s="43">
        <f t="shared" si="161"/>
        <v>39973</v>
      </c>
      <c r="N1031" s="43">
        <f t="shared" si="162"/>
        <v>40037</v>
      </c>
      <c r="O1031" s="43">
        <f t="shared" si="163"/>
        <v>39965</v>
      </c>
      <c r="P1031" s="43">
        <f t="shared" si="164"/>
        <v>40026</v>
      </c>
      <c r="Q1031" s="41">
        <f t="shared" si="165"/>
        <v>2009</v>
      </c>
      <c r="R1031" s="41">
        <f t="shared" si="166"/>
        <v>2009</v>
      </c>
      <c r="S1031" s="43" t="str">
        <f>YEAR(Taulukko1[[#This Row],[Alku KK]])&amp;"Q"&amp;ROUNDDOWN((MONTH(Taulukko1[[#This Row],[Alku KK]])-1)/3+1,0)</f>
        <v>2009Q2</v>
      </c>
      <c r="T1031" s="43" t="str">
        <f>YEAR(Taulukko1[[#This Row],[Loppu KK]])&amp;"Q"&amp;ROUNDDOWN((MONTH(Taulukko1[[#This Row],[Loppu KK]])-1)/3+1,0)</f>
        <v>2009Q3</v>
      </c>
      <c r="U1031" s="66">
        <f>IF(COUNT(Taulukko1[[#This Row],[Neuvottelujen alaiset ]])=1,Taulukko1[[#This Row],[Neuvottelujen alaiset ]],Taulukko1[[#This Row],[Vähennystarve]])</f>
        <v>70</v>
      </c>
      <c r="V1031" s="44">
        <f t="shared" si="167"/>
        <v>7.1428571428571425E-2</v>
      </c>
      <c r="W1031" s="44">
        <f t="shared" si="168"/>
        <v>4.2857142857142858E-2</v>
      </c>
      <c r="X1031" s="44">
        <f t="shared" si="169"/>
        <v>0.6</v>
      </c>
      <c r="Y1031" s="90" t="b">
        <f>AND(MONTH(Taulukko1[[#This Row],[Alku PVM]] )=6,DAY(Taulukko1[[#This Row],[Alku PVM]] )&gt;19)</f>
        <v>0</v>
      </c>
      <c r="Z1031" s="90" t="b">
        <f>AND(MONTH(Taulukko1[[#This Row],[Loppu PVM]] )=6,DAY(Taulukko1[[#This Row],[Loppu PVM]] )&gt;19)</f>
        <v>0</v>
      </c>
      <c r="AA1031" s="90" t="b">
        <f>OR(MONTH(Taulukko1[[#This Row],[Alku PVM]] )&lt;=5,AND(MONTH(Taulukko1[[#This Row],[Alku PVM]] )=6,DAY(Taulukko1[[#This Row],[Alku PVM]] )&lt;20))</f>
        <v>1</v>
      </c>
      <c r="AB1031" s="90" t="b">
        <f>OR(MONTH(Taulukko1[[#This Row],[Loppu PVM]])&lt;=5,AND(MONTH(Taulukko1[[#This Row],[Loppu PVM]] )=6,DAY(Taulukko1[[#This Row],[Loppu PVM]])&lt;20))</f>
        <v>0</v>
      </c>
      <c r="AC1031" s="90" t="b">
        <f>OR(MONTH(Taulukko1[[#This Row],[Alku PVM]] )&lt;=3,AND(MONTH(Taulukko1[[#This Row],[Alku PVM]] )=3))</f>
        <v>0</v>
      </c>
      <c r="AD1031" s="90" t="b">
        <f>OR(MONTH(Taulukko1[[#This Row],[Loppu PVM]] )&lt;=3,AND(MONTH(Taulukko1[[#This Row],[Loppu PVM]] )=3))</f>
        <v>0</v>
      </c>
      <c r="AE1031" s="90" t="b">
        <f>OR(MONTH(Taulukko1[[#This Row],[Alku PVM]] )&lt;=9,AND(MONTH(Taulukko1[[#This Row],[Alku PVM]] )=9))</f>
        <v>1</v>
      </c>
      <c r="AF1031" s="90" t="b">
        <f>OR(MONTH(Taulukko1[[#This Row],[Loppu PVM]])&lt;=9,AND(MONTH(Taulukko1[[#This Row],[Loppu PVM]] )=9))</f>
        <v>1</v>
      </c>
      <c r="AG1031" s="90" t="b">
        <f>OR(MONTH(Taulukko1[[#This Row],[Alku PVM]] )&lt;=6,AND(MONTH(Taulukko1[[#This Row],[Alku PVM]] )=6))</f>
        <v>1</v>
      </c>
      <c r="AH1031" s="90" t="b">
        <f>OR(MONTH(Taulukko1[[#This Row],[Loppu PVM]])&lt;=6,AND(MONTH(Taulukko1[[#This Row],[Loppu PVM]] )=6))</f>
        <v>0</v>
      </c>
    </row>
    <row r="1032" spans="1:34" ht="12.75" customHeight="1">
      <c r="A1032" t="s">
        <v>1950</v>
      </c>
      <c r="B1032" s="23">
        <v>39974</v>
      </c>
      <c r="C1032" t="s">
        <v>2557</v>
      </c>
      <c r="F1032" s="4">
        <v>40165</v>
      </c>
      <c r="G1032" s="5"/>
      <c r="H1032" s="22">
        <v>146</v>
      </c>
      <c r="I1032" s="126">
        <f>INDEX('TOL2008'!B:B,MATCH(A3896,'TOL2008'!A:A,0))</f>
        <v>23900</v>
      </c>
      <c r="J1032" s="126" t="str">
        <f>INDEX(Pääluokka!$H$2:$H$100,MATCH(VALUE(LEFT(Taulukko1[[#This Row],[TOL2008]],2)),Pääluokka!$G$2:$G$100,0))</f>
        <v>Teollisuus</v>
      </c>
      <c r="K1032" s="126" t="str">
        <f>INDEX(Pääluokka!$I$2:$I$100,MATCH(VALUE(LEFT(Taulukko1[[#This Row],[TOL2008]],2)),Pääluokka!$G$2:$G$100,0))</f>
        <v>Teollisuus (C-E)</v>
      </c>
      <c r="L1032" s="41">
        <f t="shared" si="160"/>
        <v>191</v>
      </c>
      <c r="M1032" s="43">
        <f t="shared" si="161"/>
        <v>39974</v>
      </c>
      <c r="N1032" s="43">
        <f t="shared" si="162"/>
        <v>40165</v>
      </c>
      <c r="O1032" s="43">
        <f t="shared" si="163"/>
        <v>39965</v>
      </c>
      <c r="P1032" s="43">
        <f t="shared" si="164"/>
        <v>40148</v>
      </c>
      <c r="Q1032" s="41">
        <f t="shared" si="165"/>
        <v>2009</v>
      </c>
      <c r="R1032" s="41">
        <f t="shared" si="166"/>
        <v>2009</v>
      </c>
      <c r="S1032" s="43" t="str">
        <f>YEAR(Taulukko1[[#This Row],[Alku KK]])&amp;"Q"&amp;ROUNDDOWN((MONTH(Taulukko1[[#This Row],[Alku KK]])-1)/3+1,0)</f>
        <v>2009Q2</v>
      </c>
      <c r="T1032" s="43" t="str">
        <f>YEAR(Taulukko1[[#This Row],[Loppu KK]])&amp;"Q"&amp;ROUNDDOWN((MONTH(Taulukko1[[#This Row],[Loppu KK]])-1)/3+1,0)</f>
        <v>2009Q4</v>
      </c>
      <c r="U1032" s="66">
        <f>IF(COUNT(Taulukko1[[#This Row],[Neuvottelujen alaiset ]])=1,Taulukko1[[#This Row],[Neuvottelujen alaiset ]],Taulukko1[[#This Row],[Vähennystarve]])</f>
        <v>146</v>
      </c>
      <c r="V1032" s="44" t="str">
        <f t="shared" si="167"/>
        <v>NA</v>
      </c>
      <c r="W1032" s="44" t="str">
        <f t="shared" si="168"/>
        <v>NA</v>
      </c>
      <c r="X1032" s="44" t="str">
        <f t="shared" si="169"/>
        <v>NA</v>
      </c>
      <c r="Y1032" s="90" t="b">
        <f>AND(MONTH(Taulukko1[[#This Row],[Alku PVM]] )=6,DAY(Taulukko1[[#This Row],[Alku PVM]] )&gt;19)</f>
        <v>0</v>
      </c>
      <c r="Z1032" s="90" t="b">
        <f>AND(MONTH(Taulukko1[[#This Row],[Loppu PVM]] )=6,DAY(Taulukko1[[#This Row],[Loppu PVM]] )&gt;19)</f>
        <v>0</v>
      </c>
      <c r="AA1032" s="90" t="b">
        <f>OR(MONTH(Taulukko1[[#This Row],[Alku PVM]] )&lt;=5,AND(MONTH(Taulukko1[[#This Row],[Alku PVM]] )=6,DAY(Taulukko1[[#This Row],[Alku PVM]] )&lt;20))</f>
        <v>1</v>
      </c>
      <c r="AB1032" s="90" t="b">
        <f>OR(MONTH(Taulukko1[[#This Row],[Loppu PVM]])&lt;=5,AND(MONTH(Taulukko1[[#This Row],[Loppu PVM]] )=6,DAY(Taulukko1[[#This Row],[Loppu PVM]])&lt;20))</f>
        <v>0</v>
      </c>
      <c r="AC1032" s="90" t="b">
        <f>OR(MONTH(Taulukko1[[#This Row],[Alku PVM]] )&lt;=3,AND(MONTH(Taulukko1[[#This Row],[Alku PVM]] )=3))</f>
        <v>0</v>
      </c>
      <c r="AD1032" s="90" t="b">
        <f>OR(MONTH(Taulukko1[[#This Row],[Loppu PVM]] )&lt;=3,AND(MONTH(Taulukko1[[#This Row],[Loppu PVM]] )=3))</f>
        <v>0</v>
      </c>
      <c r="AE1032" s="90" t="b">
        <f>OR(MONTH(Taulukko1[[#This Row],[Alku PVM]] )&lt;=9,AND(MONTH(Taulukko1[[#This Row],[Alku PVM]] )=9))</f>
        <v>1</v>
      </c>
      <c r="AF1032" s="90" t="b">
        <f>OR(MONTH(Taulukko1[[#This Row],[Loppu PVM]])&lt;=9,AND(MONTH(Taulukko1[[#This Row],[Loppu PVM]] )=9))</f>
        <v>0</v>
      </c>
      <c r="AG1032" s="90" t="b">
        <f>OR(MONTH(Taulukko1[[#This Row],[Alku PVM]] )&lt;=6,AND(MONTH(Taulukko1[[#This Row],[Alku PVM]] )=6))</f>
        <v>1</v>
      </c>
      <c r="AH1032" s="90" t="b">
        <f>OR(MONTH(Taulukko1[[#This Row],[Loppu PVM]])&lt;=6,AND(MONTH(Taulukko1[[#This Row],[Loppu PVM]] )=6))</f>
        <v>0</v>
      </c>
    </row>
    <row r="1033" spans="1:34" ht="12.75" customHeight="1">
      <c r="A1033" t="s">
        <v>1231</v>
      </c>
      <c r="B1033" s="23">
        <v>39975</v>
      </c>
      <c r="C1033" t="s">
        <v>2973</v>
      </c>
      <c r="E1033" s="62">
        <v>48</v>
      </c>
      <c r="F1033" s="4">
        <v>40025</v>
      </c>
      <c r="G1033" s="5">
        <v>19</v>
      </c>
      <c r="H1033" s="22">
        <v>204</v>
      </c>
      <c r="I1033" s="126">
        <f>INDEX('TOL2008'!B:B,MATCH(A1033,'TOL2008'!A:A,0))</f>
        <v>22210</v>
      </c>
      <c r="J1033" s="126" t="str">
        <f>INDEX(Pääluokka!$H$2:$H$100,MATCH(VALUE(LEFT(Taulukko1[[#This Row],[TOL2008]],2)),Pääluokka!$G$2:$G$100,0))</f>
        <v>Teollisuus</v>
      </c>
      <c r="K1033" s="126" t="str">
        <f>INDEX(Pääluokka!$I$2:$I$100,MATCH(VALUE(LEFT(Taulukko1[[#This Row],[TOL2008]],2)),Pääluokka!$G$2:$G$100,0))</f>
        <v>Teollisuus (C-E)</v>
      </c>
      <c r="L1033" s="41">
        <f t="shared" si="160"/>
        <v>50</v>
      </c>
      <c r="M1033" s="43">
        <f t="shared" si="161"/>
        <v>39975</v>
      </c>
      <c r="N1033" s="43">
        <f t="shared" si="162"/>
        <v>40025</v>
      </c>
      <c r="O1033" s="43">
        <f t="shared" si="163"/>
        <v>39965</v>
      </c>
      <c r="P1033" s="43">
        <f t="shared" si="164"/>
        <v>39995</v>
      </c>
      <c r="Q1033" s="41">
        <f t="shared" si="165"/>
        <v>2009</v>
      </c>
      <c r="R1033" s="41">
        <f t="shared" si="166"/>
        <v>2009</v>
      </c>
      <c r="S1033" s="43" t="str">
        <f>YEAR(Taulukko1[[#This Row],[Alku KK]])&amp;"Q"&amp;ROUNDDOWN((MONTH(Taulukko1[[#This Row],[Alku KK]])-1)/3+1,0)</f>
        <v>2009Q2</v>
      </c>
      <c r="T1033" s="43" t="str">
        <f>YEAR(Taulukko1[[#This Row],[Loppu KK]])&amp;"Q"&amp;ROUNDDOWN((MONTH(Taulukko1[[#This Row],[Loppu KK]])-1)/3+1,0)</f>
        <v>2009Q3</v>
      </c>
      <c r="U1033" s="66">
        <f>IF(COUNT(Taulukko1[[#This Row],[Neuvottelujen alaiset ]])=1,Taulukko1[[#This Row],[Neuvottelujen alaiset ]],Taulukko1[[#This Row],[Vähennystarve]])</f>
        <v>204</v>
      </c>
      <c r="V1033" s="44">
        <f t="shared" si="167"/>
        <v>0.23529411764705882</v>
      </c>
      <c r="W1033" s="44">
        <f t="shared" si="168"/>
        <v>9.3137254901960786E-2</v>
      </c>
      <c r="X1033" s="44">
        <f t="shared" si="169"/>
        <v>0.39583333333333331</v>
      </c>
      <c r="Y1033" s="90" t="b">
        <f>AND(MONTH(Taulukko1[[#This Row],[Alku PVM]] )=6,DAY(Taulukko1[[#This Row],[Alku PVM]] )&gt;19)</f>
        <v>0</v>
      </c>
      <c r="Z1033" s="90" t="b">
        <f>AND(MONTH(Taulukko1[[#This Row],[Loppu PVM]] )=6,DAY(Taulukko1[[#This Row],[Loppu PVM]] )&gt;19)</f>
        <v>0</v>
      </c>
      <c r="AA1033" s="90" t="b">
        <f>OR(MONTH(Taulukko1[[#This Row],[Alku PVM]] )&lt;=5,AND(MONTH(Taulukko1[[#This Row],[Alku PVM]] )=6,DAY(Taulukko1[[#This Row],[Alku PVM]] )&lt;20))</f>
        <v>1</v>
      </c>
      <c r="AB1033" s="90" t="b">
        <f>OR(MONTH(Taulukko1[[#This Row],[Loppu PVM]])&lt;=5,AND(MONTH(Taulukko1[[#This Row],[Loppu PVM]] )=6,DAY(Taulukko1[[#This Row],[Loppu PVM]])&lt;20))</f>
        <v>0</v>
      </c>
      <c r="AC1033" s="90" t="b">
        <f>OR(MONTH(Taulukko1[[#This Row],[Alku PVM]] )&lt;=3,AND(MONTH(Taulukko1[[#This Row],[Alku PVM]] )=3))</f>
        <v>0</v>
      </c>
      <c r="AD1033" s="90" t="b">
        <f>OR(MONTH(Taulukko1[[#This Row],[Loppu PVM]] )&lt;=3,AND(MONTH(Taulukko1[[#This Row],[Loppu PVM]] )=3))</f>
        <v>0</v>
      </c>
      <c r="AE1033" s="90" t="b">
        <f>OR(MONTH(Taulukko1[[#This Row],[Alku PVM]] )&lt;=9,AND(MONTH(Taulukko1[[#This Row],[Alku PVM]] )=9))</f>
        <v>1</v>
      </c>
      <c r="AF1033" s="90" t="b">
        <f>OR(MONTH(Taulukko1[[#This Row],[Loppu PVM]])&lt;=9,AND(MONTH(Taulukko1[[#This Row],[Loppu PVM]] )=9))</f>
        <v>1</v>
      </c>
      <c r="AG1033" s="90" t="b">
        <f>OR(MONTH(Taulukko1[[#This Row],[Alku PVM]] )&lt;=6,AND(MONTH(Taulukko1[[#This Row],[Alku PVM]] )=6))</f>
        <v>1</v>
      </c>
      <c r="AH1033" s="90" t="b">
        <f>OR(MONTH(Taulukko1[[#This Row],[Loppu PVM]])&lt;=6,AND(MONTH(Taulukko1[[#This Row],[Loppu PVM]] )=6))</f>
        <v>0</v>
      </c>
    </row>
    <row r="1034" spans="1:34" ht="12.75" customHeight="1">
      <c r="A1034" t="s">
        <v>2728</v>
      </c>
      <c r="B1034" s="23">
        <v>39975</v>
      </c>
      <c r="C1034" t="s">
        <v>2727</v>
      </c>
      <c r="F1034" s="4"/>
      <c r="G1034" s="5"/>
      <c r="H1034" s="22">
        <v>20</v>
      </c>
      <c r="I1034" s="126" t="e">
        <f>INDEX('TOL2008'!B:B,MATCH(A1034,'TOL2008'!A:A,0))</f>
        <v>#N/A</v>
      </c>
      <c r="J1034" s="126" t="e">
        <f>INDEX(Pääluokka!$H$2:$H$100,MATCH(VALUE(LEFT(Taulukko1[[#This Row],[TOL2008]],2)),Pääluokka!$G$2:$G$100,0))</f>
        <v>#N/A</v>
      </c>
      <c r="K1034" s="126" t="e">
        <f>INDEX(Pääluokka!$I$2:$I$100,MATCH(VALUE(LEFT(Taulukko1[[#This Row],[TOL2008]],2)),Pääluokka!$G$2:$G$100,0))</f>
        <v>#N/A</v>
      </c>
      <c r="L1034" s="41" t="str">
        <f t="shared" si="160"/>
        <v>NA</v>
      </c>
      <c r="M1034" s="43">
        <f t="shared" si="161"/>
        <v>39975</v>
      </c>
      <c r="N1034" s="43">
        <f t="shared" si="162"/>
        <v>40026</v>
      </c>
      <c r="O1034" s="43">
        <f t="shared" si="163"/>
        <v>39965</v>
      </c>
      <c r="P1034" s="43">
        <f t="shared" si="164"/>
        <v>40026</v>
      </c>
      <c r="Q1034" s="41">
        <f t="shared" si="165"/>
        <v>2009</v>
      </c>
      <c r="R1034" s="41">
        <f t="shared" si="166"/>
        <v>2009</v>
      </c>
      <c r="S1034" s="43" t="str">
        <f>YEAR(Taulukko1[[#This Row],[Alku KK]])&amp;"Q"&amp;ROUNDDOWN((MONTH(Taulukko1[[#This Row],[Alku KK]])-1)/3+1,0)</f>
        <v>2009Q2</v>
      </c>
      <c r="T1034" s="43" t="str">
        <f>YEAR(Taulukko1[[#This Row],[Loppu KK]])&amp;"Q"&amp;ROUNDDOWN((MONTH(Taulukko1[[#This Row],[Loppu KK]])-1)/3+1,0)</f>
        <v>2009Q3</v>
      </c>
      <c r="U1034" s="66">
        <f>IF(COUNT(Taulukko1[[#This Row],[Neuvottelujen alaiset ]])=1,Taulukko1[[#This Row],[Neuvottelujen alaiset ]],Taulukko1[[#This Row],[Vähennystarve]])</f>
        <v>20</v>
      </c>
      <c r="V1034" s="44" t="str">
        <f t="shared" si="167"/>
        <v>NA</v>
      </c>
      <c r="W1034" s="44" t="str">
        <f t="shared" si="168"/>
        <v>NA</v>
      </c>
      <c r="X1034" s="44" t="str">
        <f t="shared" si="169"/>
        <v>NA</v>
      </c>
      <c r="Y1034" s="90" t="b">
        <f>AND(MONTH(Taulukko1[[#This Row],[Alku PVM]] )=6,DAY(Taulukko1[[#This Row],[Alku PVM]] )&gt;19)</f>
        <v>0</v>
      </c>
      <c r="Z1034" s="90" t="b">
        <f>AND(MONTH(Taulukko1[[#This Row],[Loppu PVM]] )=6,DAY(Taulukko1[[#This Row],[Loppu PVM]] )&gt;19)</f>
        <v>0</v>
      </c>
      <c r="AA1034" s="90" t="b">
        <f>OR(MONTH(Taulukko1[[#This Row],[Alku PVM]] )&lt;=5,AND(MONTH(Taulukko1[[#This Row],[Alku PVM]] )=6,DAY(Taulukko1[[#This Row],[Alku PVM]] )&lt;20))</f>
        <v>1</v>
      </c>
      <c r="AB1034" s="90" t="b">
        <f>OR(MONTH(Taulukko1[[#This Row],[Loppu PVM]])&lt;=5,AND(MONTH(Taulukko1[[#This Row],[Loppu PVM]] )=6,DAY(Taulukko1[[#This Row],[Loppu PVM]])&lt;20))</f>
        <v>0</v>
      </c>
      <c r="AC1034" s="90" t="b">
        <f>OR(MONTH(Taulukko1[[#This Row],[Alku PVM]] )&lt;=3,AND(MONTH(Taulukko1[[#This Row],[Alku PVM]] )=3))</f>
        <v>0</v>
      </c>
      <c r="AD1034" s="90" t="b">
        <f>OR(MONTH(Taulukko1[[#This Row],[Loppu PVM]] )&lt;=3,AND(MONTH(Taulukko1[[#This Row],[Loppu PVM]] )=3))</f>
        <v>0</v>
      </c>
      <c r="AE1034" s="90" t="b">
        <f>OR(MONTH(Taulukko1[[#This Row],[Alku PVM]] )&lt;=9,AND(MONTH(Taulukko1[[#This Row],[Alku PVM]] )=9))</f>
        <v>1</v>
      </c>
      <c r="AF1034" s="90" t="b">
        <f>OR(MONTH(Taulukko1[[#This Row],[Loppu PVM]])&lt;=9,AND(MONTH(Taulukko1[[#This Row],[Loppu PVM]] )=9))</f>
        <v>1</v>
      </c>
      <c r="AG1034" s="90" t="b">
        <f>OR(MONTH(Taulukko1[[#This Row],[Alku PVM]] )&lt;=6,AND(MONTH(Taulukko1[[#This Row],[Alku PVM]] )=6))</f>
        <v>1</v>
      </c>
      <c r="AH1034" s="90" t="b">
        <f>OR(MONTH(Taulukko1[[#This Row],[Loppu PVM]])&lt;=6,AND(MONTH(Taulukko1[[#This Row],[Loppu PVM]] )=6))</f>
        <v>0</v>
      </c>
    </row>
    <row r="1035" spans="1:34" ht="12.75" customHeight="1">
      <c r="A1035" t="s">
        <v>1938</v>
      </c>
      <c r="B1035" s="23">
        <v>39976</v>
      </c>
      <c r="C1035" t="s">
        <v>2527</v>
      </c>
      <c r="F1035" s="4">
        <v>39990</v>
      </c>
      <c r="G1035" s="5"/>
      <c r="H1035" s="22">
        <v>500</v>
      </c>
      <c r="I1035" s="126" t="e">
        <f>INDEX('TOL2008'!B:B,MATCH(A1035,'TOL2008'!A:A,0))</f>
        <v>#N/A</v>
      </c>
      <c r="J1035" s="126" t="e">
        <f>INDEX(Pääluokka!$H$2:$H$100,MATCH(VALUE(LEFT(Taulukko1[[#This Row],[TOL2008]],2)),Pääluokka!$G$2:$G$100,0))</f>
        <v>#N/A</v>
      </c>
      <c r="K1035" s="126" t="e">
        <f>INDEX(Pääluokka!$I$2:$I$100,MATCH(VALUE(LEFT(Taulukko1[[#This Row],[TOL2008]],2)),Pääluokka!$G$2:$G$100,0))</f>
        <v>#N/A</v>
      </c>
      <c r="L1035" s="41">
        <f t="shared" si="160"/>
        <v>14</v>
      </c>
      <c r="M1035" s="43">
        <f t="shared" si="161"/>
        <v>39976</v>
      </c>
      <c r="N1035" s="43">
        <f t="shared" si="162"/>
        <v>39990</v>
      </c>
      <c r="O1035" s="43">
        <f t="shared" si="163"/>
        <v>39965</v>
      </c>
      <c r="P1035" s="43">
        <f t="shared" si="164"/>
        <v>39965</v>
      </c>
      <c r="Q1035" s="41">
        <f t="shared" si="165"/>
        <v>2009</v>
      </c>
      <c r="R1035" s="41">
        <f t="shared" si="166"/>
        <v>2009</v>
      </c>
      <c r="S1035" s="43" t="str">
        <f>YEAR(Taulukko1[[#This Row],[Alku KK]])&amp;"Q"&amp;ROUNDDOWN((MONTH(Taulukko1[[#This Row],[Alku KK]])-1)/3+1,0)</f>
        <v>2009Q2</v>
      </c>
      <c r="T1035" s="43" t="str">
        <f>YEAR(Taulukko1[[#This Row],[Loppu KK]])&amp;"Q"&amp;ROUNDDOWN((MONTH(Taulukko1[[#This Row],[Loppu KK]])-1)/3+1,0)</f>
        <v>2009Q2</v>
      </c>
      <c r="U1035" s="66">
        <f>IF(COUNT(Taulukko1[[#This Row],[Neuvottelujen alaiset ]])=1,Taulukko1[[#This Row],[Neuvottelujen alaiset ]],Taulukko1[[#This Row],[Vähennystarve]])</f>
        <v>500</v>
      </c>
      <c r="V1035" s="44" t="str">
        <f t="shared" si="167"/>
        <v>NA</v>
      </c>
      <c r="W1035" s="44" t="str">
        <f t="shared" si="168"/>
        <v>NA</v>
      </c>
      <c r="X1035" s="44" t="str">
        <f t="shared" si="169"/>
        <v>NA</v>
      </c>
      <c r="Y1035" s="90" t="b">
        <f>AND(MONTH(Taulukko1[[#This Row],[Alku PVM]] )=6,DAY(Taulukko1[[#This Row],[Alku PVM]] )&gt;19)</f>
        <v>0</v>
      </c>
      <c r="Z1035" s="90" t="b">
        <f>AND(MONTH(Taulukko1[[#This Row],[Loppu PVM]] )=6,DAY(Taulukko1[[#This Row],[Loppu PVM]] )&gt;19)</f>
        <v>1</v>
      </c>
      <c r="AA1035" s="90" t="b">
        <f>OR(MONTH(Taulukko1[[#This Row],[Alku PVM]] )&lt;=5,AND(MONTH(Taulukko1[[#This Row],[Alku PVM]] )=6,DAY(Taulukko1[[#This Row],[Alku PVM]] )&lt;20))</f>
        <v>1</v>
      </c>
      <c r="AB1035" s="90" t="b">
        <f>OR(MONTH(Taulukko1[[#This Row],[Loppu PVM]])&lt;=5,AND(MONTH(Taulukko1[[#This Row],[Loppu PVM]] )=6,DAY(Taulukko1[[#This Row],[Loppu PVM]])&lt;20))</f>
        <v>0</v>
      </c>
      <c r="AC1035" s="90" t="b">
        <f>OR(MONTH(Taulukko1[[#This Row],[Alku PVM]] )&lt;=3,AND(MONTH(Taulukko1[[#This Row],[Alku PVM]] )=3))</f>
        <v>0</v>
      </c>
      <c r="AD1035" s="90" t="b">
        <f>OR(MONTH(Taulukko1[[#This Row],[Loppu PVM]] )&lt;=3,AND(MONTH(Taulukko1[[#This Row],[Loppu PVM]] )=3))</f>
        <v>0</v>
      </c>
      <c r="AE1035" s="90" t="b">
        <f>OR(MONTH(Taulukko1[[#This Row],[Alku PVM]] )&lt;=9,AND(MONTH(Taulukko1[[#This Row],[Alku PVM]] )=9))</f>
        <v>1</v>
      </c>
      <c r="AF1035" s="90" t="b">
        <f>OR(MONTH(Taulukko1[[#This Row],[Loppu PVM]])&lt;=9,AND(MONTH(Taulukko1[[#This Row],[Loppu PVM]] )=9))</f>
        <v>1</v>
      </c>
      <c r="AG1035" s="90" t="b">
        <f>OR(MONTH(Taulukko1[[#This Row],[Alku PVM]] )&lt;=6,AND(MONTH(Taulukko1[[#This Row],[Alku PVM]] )=6))</f>
        <v>1</v>
      </c>
      <c r="AH1035" s="90" t="b">
        <f>OR(MONTH(Taulukko1[[#This Row],[Loppu PVM]])&lt;=6,AND(MONTH(Taulukko1[[#This Row],[Loppu PVM]] )=6))</f>
        <v>1</v>
      </c>
    </row>
    <row r="1036" spans="1:34" ht="12.75" customHeight="1">
      <c r="A1036" t="s">
        <v>2359</v>
      </c>
      <c r="B1036" s="23">
        <v>39976</v>
      </c>
      <c r="C1036" t="s">
        <v>2358</v>
      </c>
      <c r="E1036" s="62">
        <v>150</v>
      </c>
      <c r="F1036" s="4">
        <v>40039</v>
      </c>
      <c r="G1036" s="5">
        <v>135</v>
      </c>
      <c r="H1036" s="22">
        <v>740</v>
      </c>
      <c r="I1036" s="126" t="e">
        <f>INDEX('TOL2008'!B:B,MATCH(A1036,'TOL2008'!A:A,0))</f>
        <v>#N/A</v>
      </c>
      <c r="J1036" s="126" t="e">
        <f>INDEX(Pääluokka!$H$2:$H$100,MATCH(VALUE(LEFT(Taulukko1[[#This Row],[TOL2008]],2)),Pääluokka!$G$2:$G$100,0))</f>
        <v>#N/A</v>
      </c>
      <c r="K1036" s="126" t="e">
        <f>INDEX(Pääluokka!$I$2:$I$100,MATCH(VALUE(LEFT(Taulukko1[[#This Row],[TOL2008]],2)),Pääluokka!$G$2:$G$100,0))</f>
        <v>#N/A</v>
      </c>
      <c r="L1036" s="41">
        <f t="shared" si="160"/>
        <v>63</v>
      </c>
      <c r="M1036" s="43">
        <f t="shared" si="161"/>
        <v>39976</v>
      </c>
      <c r="N1036" s="43">
        <f t="shared" si="162"/>
        <v>40039</v>
      </c>
      <c r="O1036" s="43">
        <f t="shared" si="163"/>
        <v>39965</v>
      </c>
      <c r="P1036" s="43">
        <f t="shared" si="164"/>
        <v>40026</v>
      </c>
      <c r="Q1036" s="41">
        <f t="shared" si="165"/>
        <v>2009</v>
      </c>
      <c r="R1036" s="41">
        <f t="shared" si="166"/>
        <v>2009</v>
      </c>
      <c r="S1036" s="43" t="str">
        <f>YEAR(Taulukko1[[#This Row],[Alku KK]])&amp;"Q"&amp;ROUNDDOWN((MONTH(Taulukko1[[#This Row],[Alku KK]])-1)/3+1,0)</f>
        <v>2009Q2</v>
      </c>
      <c r="T1036" s="43" t="str">
        <f>YEAR(Taulukko1[[#This Row],[Loppu KK]])&amp;"Q"&amp;ROUNDDOWN((MONTH(Taulukko1[[#This Row],[Loppu KK]])-1)/3+1,0)</f>
        <v>2009Q3</v>
      </c>
      <c r="U1036" s="66">
        <f>IF(COUNT(Taulukko1[[#This Row],[Neuvottelujen alaiset ]])=1,Taulukko1[[#This Row],[Neuvottelujen alaiset ]],Taulukko1[[#This Row],[Vähennystarve]])</f>
        <v>740</v>
      </c>
      <c r="V1036" s="44">
        <f t="shared" si="167"/>
        <v>0.20270270270270271</v>
      </c>
      <c r="W1036" s="44">
        <f t="shared" si="168"/>
        <v>0.18243243243243243</v>
      </c>
      <c r="X1036" s="44">
        <f t="shared" si="169"/>
        <v>0.9</v>
      </c>
      <c r="Y1036" s="90" t="b">
        <f>AND(MONTH(Taulukko1[[#This Row],[Alku PVM]] )=6,DAY(Taulukko1[[#This Row],[Alku PVM]] )&gt;19)</f>
        <v>0</v>
      </c>
      <c r="Z1036" s="90" t="b">
        <f>AND(MONTH(Taulukko1[[#This Row],[Loppu PVM]] )=6,DAY(Taulukko1[[#This Row],[Loppu PVM]] )&gt;19)</f>
        <v>0</v>
      </c>
      <c r="AA1036" s="90" t="b">
        <f>OR(MONTH(Taulukko1[[#This Row],[Alku PVM]] )&lt;=5,AND(MONTH(Taulukko1[[#This Row],[Alku PVM]] )=6,DAY(Taulukko1[[#This Row],[Alku PVM]] )&lt;20))</f>
        <v>1</v>
      </c>
      <c r="AB1036" s="90" t="b">
        <f>OR(MONTH(Taulukko1[[#This Row],[Loppu PVM]])&lt;=5,AND(MONTH(Taulukko1[[#This Row],[Loppu PVM]] )=6,DAY(Taulukko1[[#This Row],[Loppu PVM]])&lt;20))</f>
        <v>0</v>
      </c>
      <c r="AC1036" s="90" t="b">
        <f>OR(MONTH(Taulukko1[[#This Row],[Alku PVM]] )&lt;=3,AND(MONTH(Taulukko1[[#This Row],[Alku PVM]] )=3))</f>
        <v>0</v>
      </c>
      <c r="AD1036" s="90" t="b">
        <f>OR(MONTH(Taulukko1[[#This Row],[Loppu PVM]] )&lt;=3,AND(MONTH(Taulukko1[[#This Row],[Loppu PVM]] )=3))</f>
        <v>0</v>
      </c>
      <c r="AE1036" s="90" t="b">
        <f>OR(MONTH(Taulukko1[[#This Row],[Alku PVM]] )&lt;=9,AND(MONTH(Taulukko1[[#This Row],[Alku PVM]] )=9))</f>
        <v>1</v>
      </c>
      <c r="AF1036" s="90" t="b">
        <f>OR(MONTH(Taulukko1[[#This Row],[Loppu PVM]])&lt;=9,AND(MONTH(Taulukko1[[#This Row],[Loppu PVM]] )=9))</f>
        <v>1</v>
      </c>
      <c r="AG1036" s="90" t="b">
        <f>OR(MONTH(Taulukko1[[#This Row],[Alku PVM]] )&lt;=6,AND(MONTH(Taulukko1[[#This Row],[Alku PVM]] )=6))</f>
        <v>1</v>
      </c>
      <c r="AH1036" s="90" t="b">
        <f>OR(MONTH(Taulukko1[[#This Row],[Loppu PVM]])&lt;=6,AND(MONTH(Taulukko1[[#This Row],[Loppu PVM]] )=6))</f>
        <v>0</v>
      </c>
    </row>
    <row r="1037" spans="1:34" ht="12.75" customHeight="1">
      <c r="A1037" t="s">
        <v>2435</v>
      </c>
      <c r="B1037" s="23">
        <v>39979</v>
      </c>
      <c r="C1037" t="s">
        <v>2436</v>
      </c>
      <c r="E1037" s="62">
        <v>11</v>
      </c>
      <c r="F1037" s="4">
        <v>40054</v>
      </c>
      <c r="G1037" s="5">
        <v>9</v>
      </c>
      <c r="H1037" s="22">
        <v>150</v>
      </c>
      <c r="I1037" s="126" t="e">
        <f>INDEX('TOL2008'!B:B,MATCH(A1037,'TOL2008'!A:A,0))</f>
        <v>#N/A</v>
      </c>
      <c r="J1037" s="126" t="e">
        <f>INDEX(Pääluokka!$H$2:$H$100,MATCH(VALUE(LEFT(Taulukko1[[#This Row],[TOL2008]],2)),Pääluokka!$G$2:$G$100,0))</f>
        <v>#N/A</v>
      </c>
      <c r="K1037" s="126" t="e">
        <f>INDEX(Pääluokka!$I$2:$I$100,MATCH(VALUE(LEFT(Taulukko1[[#This Row],[TOL2008]],2)),Pääluokka!$G$2:$G$100,0))</f>
        <v>#N/A</v>
      </c>
      <c r="L1037" s="41">
        <f t="shared" si="160"/>
        <v>75</v>
      </c>
      <c r="M1037" s="43">
        <f t="shared" si="161"/>
        <v>39979</v>
      </c>
      <c r="N1037" s="43">
        <f t="shared" si="162"/>
        <v>40054</v>
      </c>
      <c r="O1037" s="43">
        <f t="shared" si="163"/>
        <v>39965</v>
      </c>
      <c r="P1037" s="43">
        <f t="shared" si="164"/>
        <v>40026</v>
      </c>
      <c r="Q1037" s="41">
        <f t="shared" si="165"/>
        <v>2009</v>
      </c>
      <c r="R1037" s="41">
        <f t="shared" si="166"/>
        <v>2009</v>
      </c>
      <c r="S1037" s="43" t="str">
        <f>YEAR(Taulukko1[[#This Row],[Alku KK]])&amp;"Q"&amp;ROUNDDOWN((MONTH(Taulukko1[[#This Row],[Alku KK]])-1)/3+1,0)</f>
        <v>2009Q2</v>
      </c>
      <c r="T1037" s="43" t="str">
        <f>YEAR(Taulukko1[[#This Row],[Loppu KK]])&amp;"Q"&amp;ROUNDDOWN((MONTH(Taulukko1[[#This Row],[Loppu KK]])-1)/3+1,0)</f>
        <v>2009Q3</v>
      </c>
      <c r="U1037" s="66">
        <f>IF(COUNT(Taulukko1[[#This Row],[Neuvottelujen alaiset ]])=1,Taulukko1[[#This Row],[Neuvottelujen alaiset ]],Taulukko1[[#This Row],[Vähennystarve]])</f>
        <v>150</v>
      </c>
      <c r="V1037" s="44">
        <f t="shared" si="167"/>
        <v>7.3333333333333334E-2</v>
      </c>
      <c r="W1037" s="44">
        <f t="shared" si="168"/>
        <v>0.06</v>
      </c>
      <c r="X1037" s="44">
        <f t="shared" si="169"/>
        <v>0.81818181818181823</v>
      </c>
      <c r="Y1037" s="90" t="b">
        <f>AND(MONTH(Taulukko1[[#This Row],[Alku PVM]] )=6,DAY(Taulukko1[[#This Row],[Alku PVM]] )&gt;19)</f>
        <v>0</v>
      </c>
      <c r="Z1037" s="90" t="b">
        <f>AND(MONTH(Taulukko1[[#This Row],[Loppu PVM]] )=6,DAY(Taulukko1[[#This Row],[Loppu PVM]] )&gt;19)</f>
        <v>0</v>
      </c>
      <c r="AA1037" s="90" t="b">
        <f>OR(MONTH(Taulukko1[[#This Row],[Alku PVM]] )&lt;=5,AND(MONTH(Taulukko1[[#This Row],[Alku PVM]] )=6,DAY(Taulukko1[[#This Row],[Alku PVM]] )&lt;20))</f>
        <v>1</v>
      </c>
      <c r="AB1037" s="90" t="b">
        <f>OR(MONTH(Taulukko1[[#This Row],[Loppu PVM]])&lt;=5,AND(MONTH(Taulukko1[[#This Row],[Loppu PVM]] )=6,DAY(Taulukko1[[#This Row],[Loppu PVM]])&lt;20))</f>
        <v>0</v>
      </c>
      <c r="AC1037" s="90" t="b">
        <f>OR(MONTH(Taulukko1[[#This Row],[Alku PVM]] )&lt;=3,AND(MONTH(Taulukko1[[#This Row],[Alku PVM]] )=3))</f>
        <v>0</v>
      </c>
      <c r="AD1037" s="90" t="b">
        <f>OR(MONTH(Taulukko1[[#This Row],[Loppu PVM]] )&lt;=3,AND(MONTH(Taulukko1[[#This Row],[Loppu PVM]] )=3))</f>
        <v>0</v>
      </c>
      <c r="AE1037" s="90" t="b">
        <f>OR(MONTH(Taulukko1[[#This Row],[Alku PVM]] )&lt;=9,AND(MONTH(Taulukko1[[#This Row],[Alku PVM]] )=9))</f>
        <v>1</v>
      </c>
      <c r="AF1037" s="90" t="b">
        <f>OR(MONTH(Taulukko1[[#This Row],[Loppu PVM]])&lt;=9,AND(MONTH(Taulukko1[[#This Row],[Loppu PVM]] )=9))</f>
        <v>1</v>
      </c>
      <c r="AG1037" s="90" t="b">
        <f>OR(MONTH(Taulukko1[[#This Row],[Alku PVM]] )&lt;=6,AND(MONTH(Taulukko1[[#This Row],[Alku PVM]] )=6))</f>
        <v>1</v>
      </c>
      <c r="AH1037" s="90" t="b">
        <f>OR(MONTH(Taulukko1[[#This Row],[Loppu PVM]])&lt;=6,AND(MONTH(Taulukko1[[#This Row],[Loppu PVM]] )=6))</f>
        <v>0</v>
      </c>
    </row>
    <row r="1038" spans="1:34" ht="12.75" customHeight="1">
      <c r="A1038" t="s">
        <v>2152</v>
      </c>
      <c r="B1038" s="23">
        <v>39980</v>
      </c>
      <c r="C1038" t="s">
        <v>3000</v>
      </c>
      <c r="E1038" s="62">
        <v>225</v>
      </c>
      <c r="F1038" s="4">
        <v>40045</v>
      </c>
      <c r="G1038" s="5">
        <v>225</v>
      </c>
      <c r="H1038" s="22">
        <v>1400</v>
      </c>
      <c r="I1038" s="126" t="e">
        <f>INDEX('TOL2008'!B:B,MATCH(A1038,'TOL2008'!A:A,0))</f>
        <v>#N/A</v>
      </c>
      <c r="J1038" s="126" t="e">
        <f>INDEX(Pääluokka!$H$2:$H$100,MATCH(VALUE(LEFT(Taulukko1[[#This Row],[TOL2008]],2)),Pääluokka!$G$2:$G$100,0))</f>
        <v>#N/A</v>
      </c>
      <c r="K1038" s="126" t="e">
        <f>INDEX(Pääluokka!$I$2:$I$100,MATCH(VALUE(LEFT(Taulukko1[[#This Row],[TOL2008]],2)),Pääluokka!$G$2:$G$100,0))</f>
        <v>#N/A</v>
      </c>
      <c r="L1038" s="41">
        <f t="shared" si="160"/>
        <v>65</v>
      </c>
      <c r="M1038" s="43">
        <f t="shared" si="161"/>
        <v>39980</v>
      </c>
      <c r="N1038" s="43">
        <f t="shared" si="162"/>
        <v>40045</v>
      </c>
      <c r="O1038" s="43">
        <f t="shared" si="163"/>
        <v>39965</v>
      </c>
      <c r="P1038" s="43">
        <f t="shared" si="164"/>
        <v>40026</v>
      </c>
      <c r="Q1038" s="41">
        <f t="shared" si="165"/>
        <v>2009</v>
      </c>
      <c r="R1038" s="41">
        <f t="shared" si="166"/>
        <v>2009</v>
      </c>
      <c r="S1038" s="43" t="str">
        <f>YEAR(Taulukko1[[#This Row],[Alku KK]])&amp;"Q"&amp;ROUNDDOWN((MONTH(Taulukko1[[#This Row],[Alku KK]])-1)/3+1,0)</f>
        <v>2009Q2</v>
      </c>
      <c r="T1038" s="43" t="str">
        <f>YEAR(Taulukko1[[#This Row],[Loppu KK]])&amp;"Q"&amp;ROUNDDOWN((MONTH(Taulukko1[[#This Row],[Loppu KK]])-1)/3+1,0)</f>
        <v>2009Q3</v>
      </c>
      <c r="U1038" s="66">
        <f>IF(COUNT(Taulukko1[[#This Row],[Neuvottelujen alaiset ]])=1,Taulukko1[[#This Row],[Neuvottelujen alaiset ]],Taulukko1[[#This Row],[Vähennystarve]])</f>
        <v>1400</v>
      </c>
      <c r="V1038" s="44">
        <f t="shared" si="167"/>
        <v>0.16071428571428573</v>
      </c>
      <c r="W1038" s="44">
        <f t="shared" si="168"/>
        <v>0.16071428571428573</v>
      </c>
      <c r="X1038" s="44">
        <f t="shared" si="169"/>
        <v>1</v>
      </c>
      <c r="Y1038" s="90" t="b">
        <f>AND(MONTH(Taulukko1[[#This Row],[Alku PVM]] )=6,DAY(Taulukko1[[#This Row],[Alku PVM]] )&gt;19)</f>
        <v>0</v>
      </c>
      <c r="Z1038" s="90" t="b">
        <f>AND(MONTH(Taulukko1[[#This Row],[Loppu PVM]] )=6,DAY(Taulukko1[[#This Row],[Loppu PVM]] )&gt;19)</f>
        <v>0</v>
      </c>
      <c r="AA1038" s="90" t="b">
        <f>OR(MONTH(Taulukko1[[#This Row],[Alku PVM]] )&lt;=5,AND(MONTH(Taulukko1[[#This Row],[Alku PVM]] )=6,DAY(Taulukko1[[#This Row],[Alku PVM]] )&lt;20))</f>
        <v>1</v>
      </c>
      <c r="AB1038" s="90" t="b">
        <f>OR(MONTH(Taulukko1[[#This Row],[Loppu PVM]])&lt;=5,AND(MONTH(Taulukko1[[#This Row],[Loppu PVM]] )=6,DAY(Taulukko1[[#This Row],[Loppu PVM]])&lt;20))</f>
        <v>0</v>
      </c>
      <c r="AC1038" s="90" t="b">
        <f>OR(MONTH(Taulukko1[[#This Row],[Alku PVM]] )&lt;=3,AND(MONTH(Taulukko1[[#This Row],[Alku PVM]] )=3))</f>
        <v>0</v>
      </c>
      <c r="AD1038" s="90" t="b">
        <f>OR(MONTH(Taulukko1[[#This Row],[Loppu PVM]] )&lt;=3,AND(MONTH(Taulukko1[[#This Row],[Loppu PVM]] )=3))</f>
        <v>0</v>
      </c>
      <c r="AE1038" s="90" t="b">
        <f>OR(MONTH(Taulukko1[[#This Row],[Alku PVM]] )&lt;=9,AND(MONTH(Taulukko1[[#This Row],[Alku PVM]] )=9))</f>
        <v>1</v>
      </c>
      <c r="AF1038" s="90" t="b">
        <f>OR(MONTH(Taulukko1[[#This Row],[Loppu PVM]])&lt;=9,AND(MONTH(Taulukko1[[#This Row],[Loppu PVM]] )=9))</f>
        <v>1</v>
      </c>
      <c r="AG1038" s="90" t="b">
        <f>OR(MONTH(Taulukko1[[#This Row],[Alku PVM]] )&lt;=6,AND(MONTH(Taulukko1[[#This Row],[Alku PVM]] )=6))</f>
        <v>1</v>
      </c>
      <c r="AH1038" s="90" t="b">
        <f>OR(MONTH(Taulukko1[[#This Row],[Loppu PVM]])&lt;=6,AND(MONTH(Taulukko1[[#This Row],[Loppu PVM]] )=6))</f>
        <v>0</v>
      </c>
    </row>
    <row r="1039" spans="1:34" ht="12.75" customHeight="1">
      <c r="A1039" s="21" t="s">
        <v>2250</v>
      </c>
      <c r="B1039" s="23">
        <v>39980</v>
      </c>
      <c r="C1039" s="21" t="s">
        <v>2249</v>
      </c>
      <c r="D1039" s="24"/>
      <c r="E1039" s="62">
        <v>225</v>
      </c>
      <c r="F1039" s="23">
        <v>40037</v>
      </c>
      <c r="G1039" s="24">
        <v>68</v>
      </c>
      <c r="H1039" s="22">
        <v>900</v>
      </c>
      <c r="I1039" s="126" t="e">
        <f>INDEX('TOL2008'!B:B,MATCH(A1039,'TOL2008'!A:A,0))</f>
        <v>#N/A</v>
      </c>
      <c r="J1039" s="126" t="e">
        <f>INDEX(Pääluokka!$H$2:$H$100,MATCH(VALUE(LEFT(Taulukko1[[#This Row],[TOL2008]],2)),Pääluokka!$G$2:$G$100,0))</f>
        <v>#N/A</v>
      </c>
      <c r="K1039" s="126" t="e">
        <f>INDEX(Pääluokka!$I$2:$I$100,MATCH(VALUE(LEFT(Taulukko1[[#This Row],[TOL2008]],2)),Pääluokka!$G$2:$G$100,0))</f>
        <v>#N/A</v>
      </c>
      <c r="L1039" s="41">
        <f t="shared" si="160"/>
        <v>57</v>
      </c>
      <c r="M1039" s="43">
        <f t="shared" si="161"/>
        <v>39980</v>
      </c>
      <c r="N1039" s="43">
        <f t="shared" si="162"/>
        <v>40037</v>
      </c>
      <c r="O1039" s="43">
        <f t="shared" si="163"/>
        <v>39965</v>
      </c>
      <c r="P1039" s="43">
        <f t="shared" si="164"/>
        <v>40026</v>
      </c>
      <c r="Q1039" s="41">
        <f t="shared" si="165"/>
        <v>2009</v>
      </c>
      <c r="R1039" s="41">
        <f t="shared" si="166"/>
        <v>2009</v>
      </c>
      <c r="S1039" s="43" t="str">
        <f>YEAR(Taulukko1[[#This Row],[Alku KK]])&amp;"Q"&amp;ROUNDDOWN((MONTH(Taulukko1[[#This Row],[Alku KK]])-1)/3+1,0)</f>
        <v>2009Q2</v>
      </c>
      <c r="T1039" s="43" t="str">
        <f>YEAR(Taulukko1[[#This Row],[Loppu KK]])&amp;"Q"&amp;ROUNDDOWN((MONTH(Taulukko1[[#This Row],[Loppu KK]])-1)/3+1,0)</f>
        <v>2009Q3</v>
      </c>
      <c r="U1039" s="66">
        <f>IF(COUNT(Taulukko1[[#This Row],[Neuvottelujen alaiset ]])=1,Taulukko1[[#This Row],[Neuvottelujen alaiset ]],Taulukko1[[#This Row],[Vähennystarve]])</f>
        <v>900</v>
      </c>
      <c r="V1039" s="44">
        <f t="shared" si="167"/>
        <v>0.25</v>
      </c>
      <c r="W1039" s="44">
        <f t="shared" si="168"/>
        <v>7.5555555555555556E-2</v>
      </c>
      <c r="X1039" s="44">
        <f t="shared" si="169"/>
        <v>0.30222222222222223</v>
      </c>
      <c r="Y1039" s="90" t="b">
        <f>AND(MONTH(Taulukko1[[#This Row],[Alku PVM]] )=6,DAY(Taulukko1[[#This Row],[Alku PVM]] )&gt;19)</f>
        <v>0</v>
      </c>
      <c r="Z1039" s="90" t="b">
        <f>AND(MONTH(Taulukko1[[#This Row],[Loppu PVM]] )=6,DAY(Taulukko1[[#This Row],[Loppu PVM]] )&gt;19)</f>
        <v>0</v>
      </c>
      <c r="AA1039" s="90" t="b">
        <f>OR(MONTH(Taulukko1[[#This Row],[Alku PVM]] )&lt;=5,AND(MONTH(Taulukko1[[#This Row],[Alku PVM]] )=6,DAY(Taulukko1[[#This Row],[Alku PVM]] )&lt;20))</f>
        <v>1</v>
      </c>
      <c r="AB1039" s="90" t="b">
        <f>OR(MONTH(Taulukko1[[#This Row],[Loppu PVM]])&lt;=5,AND(MONTH(Taulukko1[[#This Row],[Loppu PVM]] )=6,DAY(Taulukko1[[#This Row],[Loppu PVM]])&lt;20))</f>
        <v>0</v>
      </c>
      <c r="AC1039" s="90" t="b">
        <f>OR(MONTH(Taulukko1[[#This Row],[Alku PVM]] )&lt;=3,AND(MONTH(Taulukko1[[#This Row],[Alku PVM]] )=3))</f>
        <v>0</v>
      </c>
      <c r="AD1039" s="90" t="b">
        <f>OR(MONTH(Taulukko1[[#This Row],[Loppu PVM]] )&lt;=3,AND(MONTH(Taulukko1[[#This Row],[Loppu PVM]] )=3))</f>
        <v>0</v>
      </c>
      <c r="AE1039" s="90" t="b">
        <f>OR(MONTH(Taulukko1[[#This Row],[Alku PVM]] )&lt;=9,AND(MONTH(Taulukko1[[#This Row],[Alku PVM]] )=9))</f>
        <v>1</v>
      </c>
      <c r="AF1039" s="90" t="b">
        <f>OR(MONTH(Taulukko1[[#This Row],[Loppu PVM]])&lt;=9,AND(MONTH(Taulukko1[[#This Row],[Loppu PVM]] )=9))</f>
        <v>1</v>
      </c>
      <c r="AG1039" s="90" t="b">
        <f>OR(MONTH(Taulukko1[[#This Row],[Alku PVM]] )&lt;=6,AND(MONTH(Taulukko1[[#This Row],[Alku PVM]] )=6))</f>
        <v>1</v>
      </c>
      <c r="AH1039" s="90" t="b">
        <f>OR(MONTH(Taulukko1[[#This Row],[Loppu PVM]])&lt;=6,AND(MONTH(Taulukko1[[#This Row],[Loppu PVM]] )=6))</f>
        <v>0</v>
      </c>
    </row>
    <row r="1040" spans="1:34" ht="12.75" customHeight="1">
      <c r="A1040" t="s">
        <v>2539</v>
      </c>
      <c r="B1040" s="23">
        <v>39981</v>
      </c>
      <c r="C1040" t="s">
        <v>2538</v>
      </c>
      <c r="E1040" s="62">
        <v>10</v>
      </c>
      <c r="F1040" s="4"/>
      <c r="G1040" s="5"/>
      <c r="H1040" s="22">
        <v>140</v>
      </c>
      <c r="I1040" s="126" t="e">
        <f>INDEX('TOL2008'!B:B,MATCH(A1040,'TOL2008'!A:A,0))</f>
        <v>#N/A</v>
      </c>
      <c r="J1040" s="126" t="e">
        <f>INDEX(Pääluokka!$H$2:$H$100,MATCH(VALUE(LEFT(Taulukko1[[#This Row],[TOL2008]],2)),Pääluokka!$G$2:$G$100,0))</f>
        <v>#N/A</v>
      </c>
      <c r="K1040" s="126" t="e">
        <f>INDEX(Pääluokka!$I$2:$I$100,MATCH(VALUE(LEFT(Taulukko1[[#This Row],[TOL2008]],2)),Pääluokka!$G$2:$G$100,0))</f>
        <v>#N/A</v>
      </c>
      <c r="L1040" s="41" t="str">
        <f t="shared" si="160"/>
        <v>NA</v>
      </c>
      <c r="M1040" s="43">
        <f t="shared" si="161"/>
        <v>39981</v>
      </c>
      <c r="N1040" s="43">
        <f t="shared" si="162"/>
        <v>40032</v>
      </c>
      <c r="O1040" s="43">
        <f t="shared" si="163"/>
        <v>39965</v>
      </c>
      <c r="P1040" s="43">
        <f t="shared" si="164"/>
        <v>40026</v>
      </c>
      <c r="Q1040" s="41">
        <f t="shared" si="165"/>
        <v>2009</v>
      </c>
      <c r="R1040" s="41">
        <f t="shared" si="166"/>
        <v>2009</v>
      </c>
      <c r="S1040" s="43" t="str">
        <f>YEAR(Taulukko1[[#This Row],[Alku KK]])&amp;"Q"&amp;ROUNDDOWN((MONTH(Taulukko1[[#This Row],[Alku KK]])-1)/3+1,0)</f>
        <v>2009Q2</v>
      </c>
      <c r="T1040" s="43" t="str">
        <f>YEAR(Taulukko1[[#This Row],[Loppu KK]])&amp;"Q"&amp;ROUNDDOWN((MONTH(Taulukko1[[#This Row],[Loppu KK]])-1)/3+1,0)</f>
        <v>2009Q3</v>
      </c>
      <c r="U1040" s="66">
        <f>IF(COUNT(Taulukko1[[#This Row],[Neuvottelujen alaiset ]])=1,Taulukko1[[#This Row],[Neuvottelujen alaiset ]],Taulukko1[[#This Row],[Vähennystarve]])</f>
        <v>140</v>
      </c>
      <c r="V1040" s="44">
        <f t="shared" si="167"/>
        <v>7.1428571428571425E-2</v>
      </c>
      <c r="W1040" s="44" t="str">
        <f t="shared" si="168"/>
        <v>NA</v>
      </c>
      <c r="X1040" s="44" t="str">
        <f t="shared" si="169"/>
        <v>NA</v>
      </c>
      <c r="Y1040" s="90" t="b">
        <f>AND(MONTH(Taulukko1[[#This Row],[Alku PVM]] )=6,DAY(Taulukko1[[#This Row],[Alku PVM]] )&gt;19)</f>
        <v>0</v>
      </c>
      <c r="Z1040" s="90" t="b">
        <f>AND(MONTH(Taulukko1[[#This Row],[Loppu PVM]] )=6,DAY(Taulukko1[[#This Row],[Loppu PVM]] )&gt;19)</f>
        <v>0</v>
      </c>
      <c r="AA1040" s="90" t="b">
        <f>OR(MONTH(Taulukko1[[#This Row],[Alku PVM]] )&lt;=5,AND(MONTH(Taulukko1[[#This Row],[Alku PVM]] )=6,DAY(Taulukko1[[#This Row],[Alku PVM]] )&lt;20))</f>
        <v>1</v>
      </c>
      <c r="AB1040" s="90" t="b">
        <f>OR(MONTH(Taulukko1[[#This Row],[Loppu PVM]])&lt;=5,AND(MONTH(Taulukko1[[#This Row],[Loppu PVM]] )=6,DAY(Taulukko1[[#This Row],[Loppu PVM]])&lt;20))</f>
        <v>0</v>
      </c>
      <c r="AC1040" s="90" t="b">
        <f>OR(MONTH(Taulukko1[[#This Row],[Alku PVM]] )&lt;=3,AND(MONTH(Taulukko1[[#This Row],[Alku PVM]] )=3))</f>
        <v>0</v>
      </c>
      <c r="AD1040" s="90" t="b">
        <f>OR(MONTH(Taulukko1[[#This Row],[Loppu PVM]] )&lt;=3,AND(MONTH(Taulukko1[[#This Row],[Loppu PVM]] )=3))</f>
        <v>0</v>
      </c>
      <c r="AE1040" s="90" t="b">
        <f>OR(MONTH(Taulukko1[[#This Row],[Alku PVM]] )&lt;=9,AND(MONTH(Taulukko1[[#This Row],[Alku PVM]] )=9))</f>
        <v>1</v>
      </c>
      <c r="AF1040" s="90" t="b">
        <f>OR(MONTH(Taulukko1[[#This Row],[Loppu PVM]])&lt;=9,AND(MONTH(Taulukko1[[#This Row],[Loppu PVM]] )=9))</f>
        <v>1</v>
      </c>
      <c r="AG1040" s="90" t="b">
        <f>OR(MONTH(Taulukko1[[#This Row],[Alku PVM]] )&lt;=6,AND(MONTH(Taulukko1[[#This Row],[Alku PVM]] )=6))</f>
        <v>1</v>
      </c>
      <c r="AH1040" s="90" t="b">
        <f>OR(MONTH(Taulukko1[[#This Row],[Loppu PVM]])&lt;=6,AND(MONTH(Taulukko1[[#This Row],[Loppu PVM]] )=6))</f>
        <v>0</v>
      </c>
    </row>
    <row r="1041" spans="1:34" ht="12.75" customHeight="1">
      <c r="A1041" s="21" t="s">
        <v>1940</v>
      </c>
      <c r="B1041" s="23">
        <v>39981</v>
      </c>
      <c r="C1041" s="21" t="s">
        <v>2533</v>
      </c>
      <c r="D1041" s="24"/>
      <c r="F1041" s="23">
        <v>40029</v>
      </c>
      <c r="G1041" s="24">
        <v>0</v>
      </c>
      <c r="H1041" s="22">
        <v>60</v>
      </c>
      <c r="I1041" s="126" t="e">
        <f>INDEX('TOL2008'!B:B,MATCH(A1041,'TOL2008'!A:A,0))</f>
        <v>#N/A</v>
      </c>
      <c r="J1041" s="126" t="e">
        <f>INDEX(Pääluokka!$H$2:$H$100,MATCH(VALUE(LEFT(Taulukko1[[#This Row],[TOL2008]],2)),Pääluokka!$G$2:$G$100,0))</f>
        <v>#N/A</v>
      </c>
      <c r="K1041" s="126" t="e">
        <f>INDEX(Pääluokka!$I$2:$I$100,MATCH(VALUE(LEFT(Taulukko1[[#This Row],[TOL2008]],2)),Pääluokka!$G$2:$G$100,0))</f>
        <v>#N/A</v>
      </c>
      <c r="L1041" s="41">
        <f t="shared" si="160"/>
        <v>48</v>
      </c>
      <c r="M1041" s="43">
        <f t="shared" si="161"/>
        <v>39981</v>
      </c>
      <c r="N1041" s="43">
        <f t="shared" si="162"/>
        <v>40029</v>
      </c>
      <c r="O1041" s="43">
        <f t="shared" si="163"/>
        <v>39965</v>
      </c>
      <c r="P1041" s="43">
        <f t="shared" si="164"/>
        <v>40026</v>
      </c>
      <c r="Q1041" s="41">
        <f t="shared" si="165"/>
        <v>2009</v>
      </c>
      <c r="R1041" s="41">
        <f t="shared" si="166"/>
        <v>2009</v>
      </c>
      <c r="S1041" s="43" t="str">
        <f>YEAR(Taulukko1[[#This Row],[Alku KK]])&amp;"Q"&amp;ROUNDDOWN((MONTH(Taulukko1[[#This Row],[Alku KK]])-1)/3+1,0)</f>
        <v>2009Q2</v>
      </c>
      <c r="T1041" s="43" t="str">
        <f>YEAR(Taulukko1[[#This Row],[Loppu KK]])&amp;"Q"&amp;ROUNDDOWN((MONTH(Taulukko1[[#This Row],[Loppu KK]])-1)/3+1,0)</f>
        <v>2009Q3</v>
      </c>
      <c r="U1041" s="66">
        <f>IF(COUNT(Taulukko1[[#This Row],[Neuvottelujen alaiset ]])=1,Taulukko1[[#This Row],[Neuvottelujen alaiset ]],Taulukko1[[#This Row],[Vähennystarve]])</f>
        <v>60</v>
      </c>
      <c r="V1041" s="44" t="str">
        <f t="shared" si="167"/>
        <v>NA</v>
      </c>
      <c r="W1041" s="44">
        <f t="shared" si="168"/>
        <v>0</v>
      </c>
      <c r="X1041" s="44" t="str">
        <f t="shared" si="169"/>
        <v>NA</v>
      </c>
      <c r="Y1041" s="90" t="b">
        <f>AND(MONTH(Taulukko1[[#This Row],[Alku PVM]] )=6,DAY(Taulukko1[[#This Row],[Alku PVM]] )&gt;19)</f>
        <v>0</v>
      </c>
      <c r="Z1041" s="90" t="b">
        <f>AND(MONTH(Taulukko1[[#This Row],[Loppu PVM]] )=6,DAY(Taulukko1[[#This Row],[Loppu PVM]] )&gt;19)</f>
        <v>0</v>
      </c>
      <c r="AA1041" s="90" t="b">
        <f>OR(MONTH(Taulukko1[[#This Row],[Alku PVM]] )&lt;=5,AND(MONTH(Taulukko1[[#This Row],[Alku PVM]] )=6,DAY(Taulukko1[[#This Row],[Alku PVM]] )&lt;20))</f>
        <v>1</v>
      </c>
      <c r="AB1041" s="90" t="b">
        <f>OR(MONTH(Taulukko1[[#This Row],[Loppu PVM]])&lt;=5,AND(MONTH(Taulukko1[[#This Row],[Loppu PVM]] )=6,DAY(Taulukko1[[#This Row],[Loppu PVM]])&lt;20))</f>
        <v>0</v>
      </c>
      <c r="AC1041" s="90" t="b">
        <f>OR(MONTH(Taulukko1[[#This Row],[Alku PVM]] )&lt;=3,AND(MONTH(Taulukko1[[#This Row],[Alku PVM]] )=3))</f>
        <v>0</v>
      </c>
      <c r="AD1041" s="90" t="b">
        <f>OR(MONTH(Taulukko1[[#This Row],[Loppu PVM]] )&lt;=3,AND(MONTH(Taulukko1[[#This Row],[Loppu PVM]] )=3))</f>
        <v>0</v>
      </c>
      <c r="AE1041" s="90" t="b">
        <f>OR(MONTH(Taulukko1[[#This Row],[Alku PVM]] )&lt;=9,AND(MONTH(Taulukko1[[#This Row],[Alku PVM]] )=9))</f>
        <v>1</v>
      </c>
      <c r="AF1041" s="90" t="b">
        <f>OR(MONTH(Taulukko1[[#This Row],[Loppu PVM]])&lt;=9,AND(MONTH(Taulukko1[[#This Row],[Loppu PVM]] )=9))</f>
        <v>1</v>
      </c>
      <c r="AG1041" s="90" t="b">
        <f>OR(MONTH(Taulukko1[[#This Row],[Alku PVM]] )&lt;=6,AND(MONTH(Taulukko1[[#This Row],[Alku PVM]] )=6))</f>
        <v>1</v>
      </c>
      <c r="AH1041" s="90" t="b">
        <f>OR(MONTH(Taulukko1[[#This Row],[Loppu PVM]])&lt;=6,AND(MONTH(Taulukko1[[#This Row],[Loppu PVM]] )=6))</f>
        <v>0</v>
      </c>
    </row>
    <row r="1042" spans="1:34" ht="12.75" customHeight="1">
      <c r="A1042" t="s">
        <v>2863</v>
      </c>
      <c r="B1042" s="23">
        <v>39982</v>
      </c>
      <c r="C1042" t="s">
        <v>2865</v>
      </c>
      <c r="F1042" s="4"/>
      <c r="G1042" s="5"/>
      <c r="H1042" s="16">
        <v>100</v>
      </c>
      <c r="I1042" s="126" t="e">
        <f>INDEX('TOL2008'!B:B,MATCH(A1042,'TOL2008'!A:A,0))</f>
        <v>#N/A</v>
      </c>
      <c r="J1042" s="126" t="e">
        <f>INDEX(Pääluokka!$H$2:$H$100,MATCH(VALUE(LEFT(Taulukko1[[#This Row],[TOL2008]],2)),Pääluokka!$G$2:$G$100,0))</f>
        <v>#N/A</v>
      </c>
      <c r="K1042" s="126" t="e">
        <f>INDEX(Pääluokka!$I$2:$I$100,MATCH(VALUE(LEFT(Taulukko1[[#This Row],[TOL2008]],2)),Pääluokka!$G$2:$G$100,0))</f>
        <v>#N/A</v>
      </c>
      <c r="L1042" s="41" t="str">
        <f t="shared" si="160"/>
        <v>NA</v>
      </c>
      <c r="M1042" s="43">
        <f t="shared" si="161"/>
        <v>39982</v>
      </c>
      <c r="N1042" s="43">
        <f t="shared" si="162"/>
        <v>40033</v>
      </c>
      <c r="O1042" s="43">
        <f t="shared" si="163"/>
        <v>39965</v>
      </c>
      <c r="P1042" s="43">
        <f t="shared" si="164"/>
        <v>40026</v>
      </c>
      <c r="Q1042" s="41">
        <f t="shared" si="165"/>
        <v>2009</v>
      </c>
      <c r="R1042" s="41">
        <f t="shared" si="166"/>
        <v>2009</v>
      </c>
      <c r="S1042" s="43" t="str">
        <f>YEAR(Taulukko1[[#This Row],[Alku KK]])&amp;"Q"&amp;ROUNDDOWN((MONTH(Taulukko1[[#This Row],[Alku KK]])-1)/3+1,0)</f>
        <v>2009Q2</v>
      </c>
      <c r="T1042" s="43" t="str">
        <f>YEAR(Taulukko1[[#This Row],[Loppu KK]])&amp;"Q"&amp;ROUNDDOWN((MONTH(Taulukko1[[#This Row],[Loppu KK]])-1)/3+1,0)</f>
        <v>2009Q3</v>
      </c>
      <c r="U1042" s="66">
        <f>IF(COUNT(Taulukko1[[#This Row],[Neuvottelujen alaiset ]])=1,Taulukko1[[#This Row],[Neuvottelujen alaiset ]],Taulukko1[[#This Row],[Vähennystarve]])</f>
        <v>100</v>
      </c>
      <c r="V1042" s="44" t="str">
        <f t="shared" si="167"/>
        <v>NA</v>
      </c>
      <c r="W1042" s="44" t="str">
        <f t="shared" si="168"/>
        <v>NA</v>
      </c>
      <c r="X1042" s="44" t="str">
        <f t="shared" si="169"/>
        <v>NA</v>
      </c>
      <c r="Y1042" s="90" t="b">
        <f>AND(MONTH(Taulukko1[[#This Row],[Alku PVM]] )=6,DAY(Taulukko1[[#This Row],[Alku PVM]] )&gt;19)</f>
        <v>0</v>
      </c>
      <c r="Z1042" s="90" t="b">
        <f>AND(MONTH(Taulukko1[[#This Row],[Loppu PVM]] )=6,DAY(Taulukko1[[#This Row],[Loppu PVM]] )&gt;19)</f>
        <v>0</v>
      </c>
      <c r="AA1042" s="90" t="b">
        <f>OR(MONTH(Taulukko1[[#This Row],[Alku PVM]] )&lt;=5,AND(MONTH(Taulukko1[[#This Row],[Alku PVM]] )=6,DAY(Taulukko1[[#This Row],[Alku PVM]] )&lt;20))</f>
        <v>1</v>
      </c>
      <c r="AB1042" s="90" t="b">
        <f>OR(MONTH(Taulukko1[[#This Row],[Loppu PVM]])&lt;=5,AND(MONTH(Taulukko1[[#This Row],[Loppu PVM]] )=6,DAY(Taulukko1[[#This Row],[Loppu PVM]])&lt;20))</f>
        <v>0</v>
      </c>
      <c r="AC1042" s="90" t="b">
        <f>OR(MONTH(Taulukko1[[#This Row],[Alku PVM]] )&lt;=3,AND(MONTH(Taulukko1[[#This Row],[Alku PVM]] )=3))</f>
        <v>0</v>
      </c>
      <c r="AD1042" s="90" t="b">
        <f>OR(MONTH(Taulukko1[[#This Row],[Loppu PVM]] )&lt;=3,AND(MONTH(Taulukko1[[#This Row],[Loppu PVM]] )=3))</f>
        <v>0</v>
      </c>
      <c r="AE1042" s="90" t="b">
        <f>OR(MONTH(Taulukko1[[#This Row],[Alku PVM]] )&lt;=9,AND(MONTH(Taulukko1[[#This Row],[Alku PVM]] )=9))</f>
        <v>1</v>
      </c>
      <c r="AF1042" s="90" t="b">
        <f>OR(MONTH(Taulukko1[[#This Row],[Loppu PVM]])&lt;=9,AND(MONTH(Taulukko1[[#This Row],[Loppu PVM]] )=9))</f>
        <v>1</v>
      </c>
      <c r="AG1042" s="90" t="b">
        <f>OR(MONTH(Taulukko1[[#This Row],[Alku PVM]] )&lt;=6,AND(MONTH(Taulukko1[[#This Row],[Alku PVM]] )=6))</f>
        <v>1</v>
      </c>
      <c r="AH1042" s="90" t="b">
        <f>OR(MONTH(Taulukko1[[#This Row],[Loppu PVM]])&lt;=6,AND(MONTH(Taulukko1[[#This Row],[Loppu PVM]] )=6))</f>
        <v>0</v>
      </c>
    </row>
    <row r="1043" spans="1:34" ht="12.75" customHeight="1">
      <c r="A1043" t="s">
        <v>2712</v>
      </c>
      <c r="B1043" s="23">
        <v>39982</v>
      </c>
      <c r="C1043" t="s">
        <v>2711</v>
      </c>
      <c r="E1043" s="62">
        <v>135</v>
      </c>
      <c r="F1043" s="4">
        <v>40056</v>
      </c>
      <c r="G1043" s="5">
        <v>84</v>
      </c>
      <c r="H1043" s="16">
        <v>135</v>
      </c>
      <c r="I1043" s="126" t="e">
        <f>INDEX('TOL2008'!B:B,MATCH(A1043,'TOL2008'!A:A,0))</f>
        <v>#N/A</v>
      </c>
      <c r="J1043" s="126" t="e">
        <f>INDEX(Pääluokka!$H$2:$H$100,MATCH(VALUE(LEFT(Taulukko1[[#This Row],[TOL2008]],2)),Pääluokka!$G$2:$G$100,0))</f>
        <v>#N/A</v>
      </c>
      <c r="K1043" s="126" t="e">
        <f>INDEX(Pääluokka!$I$2:$I$100,MATCH(VALUE(LEFT(Taulukko1[[#This Row],[TOL2008]],2)),Pääluokka!$G$2:$G$100,0))</f>
        <v>#N/A</v>
      </c>
      <c r="L1043" s="41">
        <f t="shared" si="160"/>
        <v>74</v>
      </c>
      <c r="M1043" s="43">
        <f t="shared" si="161"/>
        <v>39982</v>
      </c>
      <c r="N1043" s="43">
        <f t="shared" si="162"/>
        <v>40056</v>
      </c>
      <c r="O1043" s="43">
        <f t="shared" si="163"/>
        <v>39965</v>
      </c>
      <c r="P1043" s="43">
        <f t="shared" si="164"/>
        <v>40026</v>
      </c>
      <c r="Q1043" s="41">
        <f t="shared" si="165"/>
        <v>2009</v>
      </c>
      <c r="R1043" s="41">
        <f t="shared" si="166"/>
        <v>2009</v>
      </c>
      <c r="S1043" s="43" t="str">
        <f>YEAR(Taulukko1[[#This Row],[Alku KK]])&amp;"Q"&amp;ROUNDDOWN((MONTH(Taulukko1[[#This Row],[Alku KK]])-1)/3+1,0)</f>
        <v>2009Q2</v>
      </c>
      <c r="T1043" s="43" t="str">
        <f>YEAR(Taulukko1[[#This Row],[Loppu KK]])&amp;"Q"&amp;ROUNDDOWN((MONTH(Taulukko1[[#This Row],[Loppu KK]])-1)/3+1,0)</f>
        <v>2009Q3</v>
      </c>
      <c r="U1043" s="66">
        <f>IF(COUNT(Taulukko1[[#This Row],[Neuvottelujen alaiset ]])=1,Taulukko1[[#This Row],[Neuvottelujen alaiset ]],Taulukko1[[#This Row],[Vähennystarve]])</f>
        <v>135</v>
      </c>
      <c r="V1043" s="44">
        <f t="shared" si="167"/>
        <v>1</v>
      </c>
      <c r="W1043" s="44">
        <f t="shared" si="168"/>
        <v>0.62222222222222223</v>
      </c>
      <c r="X1043" s="44">
        <f t="shared" si="169"/>
        <v>0.62222222222222223</v>
      </c>
      <c r="Y1043" s="90" t="b">
        <f>AND(MONTH(Taulukko1[[#This Row],[Alku PVM]] )=6,DAY(Taulukko1[[#This Row],[Alku PVM]] )&gt;19)</f>
        <v>0</v>
      </c>
      <c r="Z1043" s="90" t="b">
        <f>AND(MONTH(Taulukko1[[#This Row],[Loppu PVM]] )=6,DAY(Taulukko1[[#This Row],[Loppu PVM]] )&gt;19)</f>
        <v>0</v>
      </c>
      <c r="AA1043" s="90" t="b">
        <f>OR(MONTH(Taulukko1[[#This Row],[Alku PVM]] )&lt;=5,AND(MONTH(Taulukko1[[#This Row],[Alku PVM]] )=6,DAY(Taulukko1[[#This Row],[Alku PVM]] )&lt;20))</f>
        <v>1</v>
      </c>
      <c r="AB1043" s="90" t="b">
        <f>OR(MONTH(Taulukko1[[#This Row],[Loppu PVM]])&lt;=5,AND(MONTH(Taulukko1[[#This Row],[Loppu PVM]] )=6,DAY(Taulukko1[[#This Row],[Loppu PVM]])&lt;20))</f>
        <v>0</v>
      </c>
      <c r="AC1043" s="90" t="b">
        <f>OR(MONTH(Taulukko1[[#This Row],[Alku PVM]] )&lt;=3,AND(MONTH(Taulukko1[[#This Row],[Alku PVM]] )=3))</f>
        <v>0</v>
      </c>
      <c r="AD1043" s="90" t="b">
        <f>OR(MONTH(Taulukko1[[#This Row],[Loppu PVM]] )&lt;=3,AND(MONTH(Taulukko1[[#This Row],[Loppu PVM]] )=3))</f>
        <v>0</v>
      </c>
      <c r="AE1043" s="90" t="b">
        <f>OR(MONTH(Taulukko1[[#This Row],[Alku PVM]] )&lt;=9,AND(MONTH(Taulukko1[[#This Row],[Alku PVM]] )=9))</f>
        <v>1</v>
      </c>
      <c r="AF1043" s="90" t="b">
        <f>OR(MONTH(Taulukko1[[#This Row],[Loppu PVM]])&lt;=9,AND(MONTH(Taulukko1[[#This Row],[Loppu PVM]] )=9))</f>
        <v>1</v>
      </c>
      <c r="AG1043" s="90" t="b">
        <f>OR(MONTH(Taulukko1[[#This Row],[Alku PVM]] )&lt;=6,AND(MONTH(Taulukko1[[#This Row],[Alku PVM]] )=6))</f>
        <v>1</v>
      </c>
      <c r="AH1043" s="90" t="b">
        <f>OR(MONTH(Taulukko1[[#This Row],[Loppu PVM]])&lt;=6,AND(MONTH(Taulukko1[[#This Row],[Loppu PVM]] )=6))</f>
        <v>0</v>
      </c>
    </row>
    <row r="1044" spans="1:34" ht="12.75" customHeight="1">
      <c r="A1044" t="s">
        <v>908</v>
      </c>
      <c r="B1044" s="23">
        <v>39987</v>
      </c>
      <c r="C1044" t="s">
        <v>2509</v>
      </c>
      <c r="E1044" s="62">
        <v>13</v>
      </c>
      <c r="F1044" s="4">
        <v>40177</v>
      </c>
      <c r="G1044" s="5">
        <v>4</v>
      </c>
      <c r="H1044" s="22">
        <v>13</v>
      </c>
      <c r="I1044" s="126">
        <f>INDEX('TOL2008'!B:B,MATCH(A1044,'TOL2008'!A:A,0))</f>
        <v>46732</v>
      </c>
      <c r="J1044" s="126" t="str">
        <f>INDEX(Pääluokka!$H$2:$H$100,MATCH(VALUE(LEFT(Taulukko1[[#This Row],[TOL2008]],2)),Pääluokka!$G$2:$G$100,0))</f>
        <v>Tukku- ja vähittäiskauppa; moottoriajoneuvojen ja moottoripyörien korjaus</v>
      </c>
      <c r="K1044" s="126" t="str">
        <f>INDEX(Pääluokka!$I$2:$I$100,MATCH(VALUE(LEFT(Taulukko1[[#This Row],[TOL2008]],2)),Pääluokka!$G$2:$G$100,0))</f>
        <v>Palvelualat (G-N, R, S)</v>
      </c>
      <c r="L1044" s="41">
        <f t="shared" si="160"/>
        <v>190</v>
      </c>
      <c r="M1044" s="43">
        <f t="shared" si="161"/>
        <v>39987</v>
      </c>
      <c r="N1044" s="43">
        <f t="shared" si="162"/>
        <v>40177</v>
      </c>
      <c r="O1044" s="43">
        <f t="shared" si="163"/>
        <v>39965</v>
      </c>
      <c r="P1044" s="43">
        <f t="shared" si="164"/>
        <v>40148</v>
      </c>
      <c r="Q1044" s="41">
        <f t="shared" si="165"/>
        <v>2009</v>
      </c>
      <c r="R1044" s="41">
        <f t="shared" si="166"/>
        <v>2009</v>
      </c>
      <c r="S1044" s="43" t="str">
        <f>YEAR(Taulukko1[[#This Row],[Alku KK]])&amp;"Q"&amp;ROUNDDOWN((MONTH(Taulukko1[[#This Row],[Alku KK]])-1)/3+1,0)</f>
        <v>2009Q2</v>
      </c>
      <c r="T1044" s="43" t="str">
        <f>YEAR(Taulukko1[[#This Row],[Loppu KK]])&amp;"Q"&amp;ROUNDDOWN((MONTH(Taulukko1[[#This Row],[Loppu KK]])-1)/3+1,0)</f>
        <v>2009Q4</v>
      </c>
      <c r="U1044" s="66">
        <f>IF(COUNT(Taulukko1[[#This Row],[Neuvottelujen alaiset ]])=1,Taulukko1[[#This Row],[Neuvottelujen alaiset ]],Taulukko1[[#This Row],[Vähennystarve]])</f>
        <v>13</v>
      </c>
      <c r="V1044" s="44">
        <f t="shared" si="167"/>
        <v>1</v>
      </c>
      <c r="W1044" s="44">
        <f t="shared" si="168"/>
        <v>0.30769230769230771</v>
      </c>
      <c r="X1044" s="44">
        <f t="shared" si="169"/>
        <v>0.30769230769230771</v>
      </c>
      <c r="Y1044" s="90" t="b">
        <f>AND(MONTH(Taulukko1[[#This Row],[Alku PVM]] )=6,DAY(Taulukko1[[#This Row],[Alku PVM]] )&gt;19)</f>
        <v>1</v>
      </c>
      <c r="Z1044" s="90" t="b">
        <f>AND(MONTH(Taulukko1[[#This Row],[Loppu PVM]] )=6,DAY(Taulukko1[[#This Row],[Loppu PVM]] )&gt;19)</f>
        <v>0</v>
      </c>
      <c r="AA1044" s="90" t="b">
        <f>OR(MONTH(Taulukko1[[#This Row],[Alku PVM]] )&lt;=5,AND(MONTH(Taulukko1[[#This Row],[Alku PVM]] )=6,DAY(Taulukko1[[#This Row],[Alku PVM]] )&lt;20))</f>
        <v>0</v>
      </c>
      <c r="AB1044" s="90" t="b">
        <f>OR(MONTH(Taulukko1[[#This Row],[Loppu PVM]])&lt;=5,AND(MONTH(Taulukko1[[#This Row],[Loppu PVM]] )=6,DAY(Taulukko1[[#This Row],[Loppu PVM]])&lt;20))</f>
        <v>0</v>
      </c>
      <c r="AC1044" s="90" t="b">
        <f>OR(MONTH(Taulukko1[[#This Row],[Alku PVM]] )&lt;=3,AND(MONTH(Taulukko1[[#This Row],[Alku PVM]] )=3))</f>
        <v>0</v>
      </c>
      <c r="AD1044" s="90" t="b">
        <f>OR(MONTH(Taulukko1[[#This Row],[Loppu PVM]] )&lt;=3,AND(MONTH(Taulukko1[[#This Row],[Loppu PVM]] )=3))</f>
        <v>0</v>
      </c>
      <c r="AE1044" s="90" t="b">
        <f>OR(MONTH(Taulukko1[[#This Row],[Alku PVM]] )&lt;=9,AND(MONTH(Taulukko1[[#This Row],[Alku PVM]] )=9))</f>
        <v>1</v>
      </c>
      <c r="AF1044" s="90" t="b">
        <f>OR(MONTH(Taulukko1[[#This Row],[Loppu PVM]])&lt;=9,AND(MONTH(Taulukko1[[#This Row],[Loppu PVM]] )=9))</f>
        <v>0</v>
      </c>
      <c r="AG1044" s="90" t="b">
        <f>OR(MONTH(Taulukko1[[#This Row],[Alku PVM]] )&lt;=6,AND(MONTH(Taulukko1[[#This Row],[Alku PVM]] )=6))</f>
        <v>1</v>
      </c>
      <c r="AH1044" s="90" t="b">
        <f>OR(MONTH(Taulukko1[[#This Row],[Loppu PVM]])&lt;=6,AND(MONTH(Taulukko1[[#This Row],[Loppu PVM]] )=6))</f>
        <v>0</v>
      </c>
    </row>
    <row r="1045" spans="1:34" ht="12.75" customHeight="1">
      <c r="A1045" t="s">
        <v>2094</v>
      </c>
      <c r="B1045" s="23">
        <v>39988</v>
      </c>
      <c r="C1045" t="s">
        <v>2890</v>
      </c>
      <c r="E1045" s="62">
        <v>75</v>
      </c>
      <c r="F1045" s="4"/>
      <c r="G1045" s="5"/>
      <c r="H1045" s="22">
        <v>105</v>
      </c>
      <c r="I1045" s="126" t="e">
        <f>INDEX('TOL2008'!B:B,MATCH(A1045,'TOL2008'!A:A,0))</f>
        <v>#N/A</v>
      </c>
      <c r="J1045" s="126" t="e">
        <f>INDEX(Pääluokka!$H$2:$H$100,MATCH(VALUE(LEFT(Taulukko1[[#This Row],[TOL2008]],2)),Pääluokka!$G$2:$G$100,0))</f>
        <v>#N/A</v>
      </c>
      <c r="K1045" s="126" t="e">
        <f>INDEX(Pääluokka!$I$2:$I$100,MATCH(VALUE(LEFT(Taulukko1[[#This Row],[TOL2008]],2)),Pääluokka!$G$2:$G$100,0))</f>
        <v>#N/A</v>
      </c>
      <c r="L1045" s="41" t="str">
        <f t="shared" si="160"/>
        <v>NA</v>
      </c>
      <c r="M1045" s="43">
        <f t="shared" si="161"/>
        <v>39988</v>
      </c>
      <c r="N1045" s="43">
        <f t="shared" si="162"/>
        <v>40039</v>
      </c>
      <c r="O1045" s="43">
        <f t="shared" si="163"/>
        <v>39965</v>
      </c>
      <c r="P1045" s="43">
        <f t="shared" si="164"/>
        <v>40026</v>
      </c>
      <c r="Q1045" s="41">
        <f t="shared" si="165"/>
        <v>2009</v>
      </c>
      <c r="R1045" s="41">
        <f t="shared" si="166"/>
        <v>2009</v>
      </c>
      <c r="S1045" s="43" t="str">
        <f>YEAR(Taulukko1[[#This Row],[Alku KK]])&amp;"Q"&amp;ROUNDDOWN((MONTH(Taulukko1[[#This Row],[Alku KK]])-1)/3+1,0)</f>
        <v>2009Q2</v>
      </c>
      <c r="T1045" s="43" t="str">
        <f>YEAR(Taulukko1[[#This Row],[Loppu KK]])&amp;"Q"&amp;ROUNDDOWN((MONTH(Taulukko1[[#This Row],[Loppu KK]])-1)/3+1,0)</f>
        <v>2009Q3</v>
      </c>
      <c r="U1045" s="66">
        <f>IF(COUNT(Taulukko1[[#This Row],[Neuvottelujen alaiset ]])=1,Taulukko1[[#This Row],[Neuvottelujen alaiset ]],Taulukko1[[#This Row],[Vähennystarve]])</f>
        <v>105</v>
      </c>
      <c r="V1045" s="44">
        <f t="shared" si="167"/>
        <v>0.7142857142857143</v>
      </c>
      <c r="W1045" s="44" t="str">
        <f t="shared" si="168"/>
        <v>NA</v>
      </c>
      <c r="X1045" s="44" t="str">
        <f t="shared" si="169"/>
        <v>NA</v>
      </c>
      <c r="Y1045" s="90" t="b">
        <f>AND(MONTH(Taulukko1[[#This Row],[Alku PVM]] )=6,DAY(Taulukko1[[#This Row],[Alku PVM]] )&gt;19)</f>
        <v>1</v>
      </c>
      <c r="Z1045" s="90" t="b">
        <f>AND(MONTH(Taulukko1[[#This Row],[Loppu PVM]] )=6,DAY(Taulukko1[[#This Row],[Loppu PVM]] )&gt;19)</f>
        <v>0</v>
      </c>
      <c r="AA1045" s="90" t="b">
        <f>OR(MONTH(Taulukko1[[#This Row],[Alku PVM]] )&lt;=5,AND(MONTH(Taulukko1[[#This Row],[Alku PVM]] )=6,DAY(Taulukko1[[#This Row],[Alku PVM]] )&lt;20))</f>
        <v>0</v>
      </c>
      <c r="AB1045" s="90" t="b">
        <f>OR(MONTH(Taulukko1[[#This Row],[Loppu PVM]])&lt;=5,AND(MONTH(Taulukko1[[#This Row],[Loppu PVM]] )=6,DAY(Taulukko1[[#This Row],[Loppu PVM]])&lt;20))</f>
        <v>0</v>
      </c>
      <c r="AC1045" s="90" t="b">
        <f>OR(MONTH(Taulukko1[[#This Row],[Alku PVM]] )&lt;=3,AND(MONTH(Taulukko1[[#This Row],[Alku PVM]] )=3))</f>
        <v>0</v>
      </c>
      <c r="AD1045" s="90" t="b">
        <f>OR(MONTH(Taulukko1[[#This Row],[Loppu PVM]] )&lt;=3,AND(MONTH(Taulukko1[[#This Row],[Loppu PVM]] )=3))</f>
        <v>0</v>
      </c>
      <c r="AE1045" s="90" t="b">
        <f>OR(MONTH(Taulukko1[[#This Row],[Alku PVM]] )&lt;=9,AND(MONTH(Taulukko1[[#This Row],[Alku PVM]] )=9))</f>
        <v>1</v>
      </c>
      <c r="AF1045" s="90" t="b">
        <f>OR(MONTH(Taulukko1[[#This Row],[Loppu PVM]])&lt;=9,AND(MONTH(Taulukko1[[#This Row],[Loppu PVM]] )=9))</f>
        <v>1</v>
      </c>
      <c r="AG1045" s="90" t="b">
        <f>OR(MONTH(Taulukko1[[#This Row],[Alku PVM]] )&lt;=6,AND(MONTH(Taulukko1[[#This Row],[Alku PVM]] )=6))</f>
        <v>1</v>
      </c>
      <c r="AH1045" s="90" t="b">
        <f>OR(MONTH(Taulukko1[[#This Row],[Loppu PVM]])&lt;=6,AND(MONTH(Taulukko1[[#This Row],[Loppu PVM]] )=6))</f>
        <v>0</v>
      </c>
    </row>
    <row r="1046" spans="1:34" ht="12.75" customHeight="1">
      <c r="A1046" t="s">
        <v>1400</v>
      </c>
      <c r="B1046" s="23">
        <v>39989</v>
      </c>
      <c r="C1046" t="s">
        <v>2344</v>
      </c>
      <c r="F1046" s="4">
        <v>40042</v>
      </c>
      <c r="G1046" s="5">
        <v>0</v>
      </c>
      <c r="H1046" s="22">
        <v>60</v>
      </c>
      <c r="I1046" s="126" t="e">
        <f>INDEX('TOL2008'!B:B,MATCH(A1046,'TOL2008'!A:A,0))</f>
        <v>#N/A</v>
      </c>
      <c r="J1046" s="126" t="e">
        <f>INDEX(Pääluokka!$H$2:$H$100,MATCH(VALUE(LEFT(Taulukko1[[#This Row],[TOL2008]],2)),Pääluokka!$G$2:$G$100,0))</f>
        <v>#N/A</v>
      </c>
      <c r="K1046" s="126" t="e">
        <f>INDEX(Pääluokka!$I$2:$I$100,MATCH(VALUE(LEFT(Taulukko1[[#This Row],[TOL2008]],2)),Pääluokka!$G$2:$G$100,0))</f>
        <v>#N/A</v>
      </c>
      <c r="L1046" s="41">
        <f t="shared" si="160"/>
        <v>53</v>
      </c>
      <c r="M1046" s="43">
        <f t="shared" si="161"/>
        <v>39989</v>
      </c>
      <c r="N1046" s="43">
        <f t="shared" si="162"/>
        <v>40042</v>
      </c>
      <c r="O1046" s="43">
        <f t="shared" si="163"/>
        <v>39965</v>
      </c>
      <c r="P1046" s="43">
        <f t="shared" si="164"/>
        <v>40026</v>
      </c>
      <c r="Q1046" s="41">
        <f t="shared" si="165"/>
        <v>2009</v>
      </c>
      <c r="R1046" s="41">
        <f t="shared" si="166"/>
        <v>2009</v>
      </c>
      <c r="S1046" s="43" t="str">
        <f>YEAR(Taulukko1[[#This Row],[Alku KK]])&amp;"Q"&amp;ROUNDDOWN((MONTH(Taulukko1[[#This Row],[Alku KK]])-1)/3+1,0)</f>
        <v>2009Q2</v>
      </c>
      <c r="T1046" s="43" t="str">
        <f>YEAR(Taulukko1[[#This Row],[Loppu KK]])&amp;"Q"&amp;ROUNDDOWN((MONTH(Taulukko1[[#This Row],[Loppu KK]])-1)/3+1,0)</f>
        <v>2009Q3</v>
      </c>
      <c r="U1046" s="66">
        <f>IF(COUNT(Taulukko1[[#This Row],[Neuvottelujen alaiset ]])=1,Taulukko1[[#This Row],[Neuvottelujen alaiset ]],Taulukko1[[#This Row],[Vähennystarve]])</f>
        <v>60</v>
      </c>
      <c r="V1046" s="44" t="str">
        <f t="shared" si="167"/>
        <v>NA</v>
      </c>
      <c r="W1046" s="44">
        <f t="shared" si="168"/>
        <v>0</v>
      </c>
      <c r="X1046" s="44" t="str">
        <f t="shared" si="169"/>
        <v>NA</v>
      </c>
      <c r="Y1046" s="90" t="b">
        <f>AND(MONTH(Taulukko1[[#This Row],[Alku PVM]] )=6,DAY(Taulukko1[[#This Row],[Alku PVM]] )&gt;19)</f>
        <v>1</v>
      </c>
      <c r="Z1046" s="90" t="b">
        <f>AND(MONTH(Taulukko1[[#This Row],[Loppu PVM]] )=6,DAY(Taulukko1[[#This Row],[Loppu PVM]] )&gt;19)</f>
        <v>0</v>
      </c>
      <c r="AA1046" s="90" t="b">
        <f>OR(MONTH(Taulukko1[[#This Row],[Alku PVM]] )&lt;=5,AND(MONTH(Taulukko1[[#This Row],[Alku PVM]] )=6,DAY(Taulukko1[[#This Row],[Alku PVM]] )&lt;20))</f>
        <v>0</v>
      </c>
      <c r="AB1046" s="90" t="b">
        <f>OR(MONTH(Taulukko1[[#This Row],[Loppu PVM]])&lt;=5,AND(MONTH(Taulukko1[[#This Row],[Loppu PVM]] )=6,DAY(Taulukko1[[#This Row],[Loppu PVM]])&lt;20))</f>
        <v>0</v>
      </c>
      <c r="AC1046" s="90" t="b">
        <f>OR(MONTH(Taulukko1[[#This Row],[Alku PVM]] )&lt;=3,AND(MONTH(Taulukko1[[#This Row],[Alku PVM]] )=3))</f>
        <v>0</v>
      </c>
      <c r="AD1046" s="90" t="b">
        <f>OR(MONTH(Taulukko1[[#This Row],[Loppu PVM]] )&lt;=3,AND(MONTH(Taulukko1[[#This Row],[Loppu PVM]] )=3))</f>
        <v>0</v>
      </c>
      <c r="AE1046" s="90" t="b">
        <f>OR(MONTH(Taulukko1[[#This Row],[Alku PVM]] )&lt;=9,AND(MONTH(Taulukko1[[#This Row],[Alku PVM]] )=9))</f>
        <v>1</v>
      </c>
      <c r="AF1046" s="90" t="b">
        <f>OR(MONTH(Taulukko1[[#This Row],[Loppu PVM]])&lt;=9,AND(MONTH(Taulukko1[[#This Row],[Loppu PVM]] )=9))</f>
        <v>1</v>
      </c>
      <c r="AG1046" s="90" t="b">
        <f>OR(MONTH(Taulukko1[[#This Row],[Alku PVM]] )&lt;=6,AND(MONTH(Taulukko1[[#This Row],[Alku PVM]] )=6))</f>
        <v>1</v>
      </c>
      <c r="AH1046" s="90" t="b">
        <f>OR(MONTH(Taulukko1[[#This Row],[Loppu PVM]])&lt;=6,AND(MONTH(Taulukko1[[#This Row],[Loppu PVM]] )=6))</f>
        <v>0</v>
      </c>
    </row>
    <row r="1047" spans="1:34" ht="12.75" customHeight="1">
      <c r="A1047" t="s">
        <v>2883</v>
      </c>
      <c r="B1047" s="23">
        <v>39993</v>
      </c>
      <c r="C1047" t="s">
        <v>2882</v>
      </c>
      <c r="F1047" s="4">
        <v>40043</v>
      </c>
      <c r="G1047" s="5">
        <v>19</v>
      </c>
      <c r="H1047" s="22">
        <v>80</v>
      </c>
      <c r="I1047" s="126" t="e">
        <f>INDEX('TOL2008'!B:B,MATCH(A1047,'TOL2008'!A:A,0))</f>
        <v>#N/A</v>
      </c>
      <c r="J1047" s="126" t="e">
        <f>INDEX(Pääluokka!$H$2:$H$100,MATCH(VALUE(LEFT(Taulukko1[[#This Row],[TOL2008]],2)),Pääluokka!$G$2:$G$100,0))</f>
        <v>#N/A</v>
      </c>
      <c r="K1047" s="126" t="e">
        <f>INDEX(Pääluokka!$I$2:$I$100,MATCH(VALUE(LEFT(Taulukko1[[#This Row],[TOL2008]],2)),Pääluokka!$G$2:$G$100,0))</f>
        <v>#N/A</v>
      </c>
      <c r="L1047" s="41">
        <f t="shared" si="160"/>
        <v>50</v>
      </c>
      <c r="M1047" s="43">
        <f t="shared" si="161"/>
        <v>39993</v>
      </c>
      <c r="N1047" s="43">
        <f t="shared" si="162"/>
        <v>40043</v>
      </c>
      <c r="O1047" s="43">
        <f t="shared" si="163"/>
        <v>39965</v>
      </c>
      <c r="P1047" s="43">
        <f t="shared" si="164"/>
        <v>40026</v>
      </c>
      <c r="Q1047" s="41">
        <f t="shared" si="165"/>
        <v>2009</v>
      </c>
      <c r="R1047" s="41">
        <f t="shared" si="166"/>
        <v>2009</v>
      </c>
      <c r="S1047" s="43" t="str">
        <f>YEAR(Taulukko1[[#This Row],[Alku KK]])&amp;"Q"&amp;ROUNDDOWN((MONTH(Taulukko1[[#This Row],[Alku KK]])-1)/3+1,0)</f>
        <v>2009Q2</v>
      </c>
      <c r="T1047" s="43" t="str">
        <f>YEAR(Taulukko1[[#This Row],[Loppu KK]])&amp;"Q"&amp;ROUNDDOWN((MONTH(Taulukko1[[#This Row],[Loppu KK]])-1)/3+1,0)</f>
        <v>2009Q3</v>
      </c>
      <c r="U1047" s="66">
        <f>IF(COUNT(Taulukko1[[#This Row],[Neuvottelujen alaiset ]])=1,Taulukko1[[#This Row],[Neuvottelujen alaiset ]],Taulukko1[[#This Row],[Vähennystarve]])</f>
        <v>80</v>
      </c>
      <c r="V1047" s="44" t="str">
        <f t="shared" si="167"/>
        <v>NA</v>
      </c>
      <c r="W1047" s="44">
        <f t="shared" si="168"/>
        <v>0.23749999999999999</v>
      </c>
      <c r="X1047" s="44" t="str">
        <f t="shared" si="169"/>
        <v>NA</v>
      </c>
      <c r="Y1047" s="90" t="b">
        <f>AND(MONTH(Taulukko1[[#This Row],[Alku PVM]] )=6,DAY(Taulukko1[[#This Row],[Alku PVM]] )&gt;19)</f>
        <v>1</v>
      </c>
      <c r="Z1047" s="90" t="b">
        <f>AND(MONTH(Taulukko1[[#This Row],[Loppu PVM]] )=6,DAY(Taulukko1[[#This Row],[Loppu PVM]] )&gt;19)</f>
        <v>0</v>
      </c>
      <c r="AA1047" s="90" t="b">
        <f>OR(MONTH(Taulukko1[[#This Row],[Alku PVM]] )&lt;=5,AND(MONTH(Taulukko1[[#This Row],[Alku PVM]] )=6,DAY(Taulukko1[[#This Row],[Alku PVM]] )&lt;20))</f>
        <v>0</v>
      </c>
      <c r="AB1047" s="90" t="b">
        <f>OR(MONTH(Taulukko1[[#This Row],[Loppu PVM]])&lt;=5,AND(MONTH(Taulukko1[[#This Row],[Loppu PVM]] )=6,DAY(Taulukko1[[#This Row],[Loppu PVM]])&lt;20))</f>
        <v>0</v>
      </c>
      <c r="AC1047" s="90" t="b">
        <f>OR(MONTH(Taulukko1[[#This Row],[Alku PVM]] )&lt;=3,AND(MONTH(Taulukko1[[#This Row],[Alku PVM]] )=3))</f>
        <v>0</v>
      </c>
      <c r="AD1047" s="90" t="b">
        <f>OR(MONTH(Taulukko1[[#This Row],[Loppu PVM]] )&lt;=3,AND(MONTH(Taulukko1[[#This Row],[Loppu PVM]] )=3))</f>
        <v>0</v>
      </c>
      <c r="AE1047" s="90" t="b">
        <f>OR(MONTH(Taulukko1[[#This Row],[Alku PVM]] )&lt;=9,AND(MONTH(Taulukko1[[#This Row],[Alku PVM]] )=9))</f>
        <v>1</v>
      </c>
      <c r="AF1047" s="90" t="b">
        <f>OR(MONTH(Taulukko1[[#This Row],[Loppu PVM]])&lt;=9,AND(MONTH(Taulukko1[[#This Row],[Loppu PVM]] )=9))</f>
        <v>1</v>
      </c>
      <c r="AG1047" s="90" t="b">
        <f>OR(MONTH(Taulukko1[[#This Row],[Alku PVM]] )&lt;=6,AND(MONTH(Taulukko1[[#This Row],[Alku PVM]] )=6))</f>
        <v>1</v>
      </c>
      <c r="AH1047" s="90" t="b">
        <f>OR(MONTH(Taulukko1[[#This Row],[Loppu PVM]])&lt;=6,AND(MONTH(Taulukko1[[#This Row],[Loppu PVM]] )=6))</f>
        <v>0</v>
      </c>
    </row>
    <row r="1048" spans="1:34" ht="12.75" customHeight="1">
      <c r="A1048" t="s">
        <v>2428</v>
      </c>
      <c r="B1048" s="23">
        <v>39994</v>
      </c>
      <c r="C1048" t="s">
        <v>2427</v>
      </c>
      <c r="E1048" s="62">
        <v>20</v>
      </c>
      <c r="F1048" s="4">
        <v>40086</v>
      </c>
      <c r="G1048" s="5">
        <v>13</v>
      </c>
      <c r="H1048" s="22">
        <v>120</v>
      </c>
      <c r="I1048" s="126" t="e">
        <f>INDEX('TOL2008'!B:B,MATCH(A1048,'TOL2008'!A:A,0))</f>
        <v>#N/A</v>
      </c>
      <c r="J1048" s="126" t="e">
        <f>INDEX(Pääluokka!$H$2:$H$100,MATCH(VALUE(LEFT(Taulukko1[[#This Row],[TOL2008]],2)),Pääluokka!$G$2:$G$100,0))</f>
        <v>#N/A</v>
      </c>
      <c r="K1048" s="126" t="e">
        <f>INDEX(Pääluokka!$I$2:$I$100,MATCH(VALUE(LEFT(Taulukko1[[#This Row],[TOL2008]],2)),Pääluokka!$G$2:$G$100,0))</f>
        <v>#N/A</v>
      </c>
      <c r="L1048" s="41">
        <f t="shared" si="160"/>
        <v>92</v>
      </c>
      <c r="M1048" s="43">
        <f t="shared" si="161"/>
        <v>39994</v>
      </c>
      <c r="N1048" s="43">
        <f t="shared" si="162"/>
        <v>40086</v>
      </c>
      <c r="O1048" s="43">
        <f t="shared" si="163"/>
        <v>39965</v>
      </c>
      <c r="P1048" s="43">
        <f t="shared" si="164"/>
        <v>40057</v>
      </c>
      <c r="Q1048" s="41">
        <f t="shared" si="165"/>
        <v>2009</v>
      </c>
      <c r="R1048" s="41">
        <f t="shared" si="166"/>
        <v>2009</v>
      </c>
      <c r="S1048" s="43" t="str">
        <f>YEAR(Taulukko1[[#This Row],[Alku KK]])&amp;"Q"&amp;ROUNDDOWN((MONTH(Taulukko1[[#This Row],[Alku KK]])-1)/3+1,0)</f>
        <v>2009Q2</v>
      </c>
      <c r="T1048" s="43" t="str">
        <f>YEAR(Taulukko1[[#This Row],[Loppu KK]])&amp;"Q"&amp;ROUNDDOWN((MONTH(Taulukko1[[#This Row],[Loppu KK]])-1)/3+1,0)</f>
        <v>2009Q3</v>
      </c>
      <c r="U1048" s="66">
        <f>IF(COUNT(Taulukko1[[#This Row],[Neuvottelujen alaiset ]])=1,Taulukko1[[#This Row],[Neuvottelujen alaiset ]],Taulukko1[[#This Row],[Vähennystarve]])</f>
        <v>120</v>
      </c>
      <c r="V1048" s="44">
        <f t="shared" si="167"/>
        <v>0.16666666666666666</v>
      </c>
      <c r="W1048" s="44">
        <f t="shared" si="168"/>
        <v>0.10833333333333334</v>
      </c>
      <c r="X1048" s="44">
        <f t="shared" si="169"/>
        <v>0.65</v>
      </c>
      <c r="Y1048" s="90" t="b">
        <f>AND(MONTH(Taulukko1[[#This Row],[Alku PVM]] )=6,DAY(Taulukko1[[#This Row],[Alku PVM]] )&gt;19)</f>
        <v>1</v>
      </c>
      <c r="Z1048" s="90" t="b">
        <f>AND(MONTH(Taulukko1[[#This Row],[Loppu PVM]] )=6,DAY(Taulukko1[[#This Row],[Loppu PVM]] )&gt;19)</f>
        <v>0</v>
      </c>
      <c r="AA1048" s="90" t="b">
        <f>OR(MONTH(Taulukko1[[#This Row],[Alku PVM]] )&lt;=5,AND(MONTH(Taulukko1[[#This Row],[Alku PVM]] )=6,DAY(Taulukko1[[#This Row],[Alku PVM]] )&lt;20))</f>
        <v>0</v>
      </c>
      <c r="AB1048" s="90" t="b">
        <f>OR(MONTH(Taulukko1[[#This Row],[Loppu PVM]])&lt;=5,AND(MONTH(Taulukko1[[#This Row],[Loppu PVM]] )=6,DAY(Taulukko1[[#This Row],[Loppu PVM]])&lt;20))</f>
        <v>0</v>
      </c>
      <c r="AC1048" s="90" t="b">
        <f>OR(MONTH(Taulukko1[[#This Row],[Alku PVM]] )&lt;=3,AND(MONTH(Taulukko1[[#This Row],[Alku PVM]] )=3))</f>
        <v>0</v>
      </c>
      <c r="AD1048" s="90" t="b">
        <f>OR(MONTH(Taulukko1[[#This Row],[Loppu PVM]] )&lt;=3,AND(MONTH(Taulukko1[[#This Row],[Loppu PVM]] )=3))</f>
        <v>0</v>
      </c>
      <c r="AE1048" s="90" t="b">
        <f>OR(MONTH(Taulukko1[[#This Row],[Alku PVM]] )&lt;=9,AND(MONTH(Taulukko1[[#This Row],[Alku PVM]] )=9))</f>
        <v>1</v>
      </c>
      <c r="AF1048" s="90" t="b">
        <f>OR(MONTH(Taulukko1[[#This Row],[Loppu PVM]])&lt;=9,AND(MONTH(Taulukko1[[#This Row],[Loppu PVM]] )=9))</f>
        <v>1</v>
      </c>
      <c r="AG1048" s="90" t="b">
        <f>OR(MONTH(Taulukko1[[#This Row],[Alku PVM]] )&lt;=6,AND(MONTH(Taulukko1[[#This Row],[Alku PVM]] )=6))</f>
        <v>1</v>
      </c>
      <c r="AH1048" s="90" t="b">
        <f>OR(MONTH(Taulukko1[[#This Row],[Loppu PVM]])&lt;=6,AND(MONTH(Taulukko1[[#This Row],[Loppu PVM]] )=6))</f>
        <v>0</v>
      </c>
    </row>
    <row r="1049" spans="1:34" ht="12.75" customHeight="1">
      <c r="A1049" t="s">
        <v>3097</v>
      </c>
      <c r="B1049" s="23">
        <v>39995</v>
      </c>
      <c r="C1049" t="s">
        <v>3096</v>
      </c>
      <c r="F1049" s="4">
        <v>40037</v>
      </c>
      <c r="G1049" s="5">
        <v>29</v>
      </c>
      <c r="H1049" s="18">
        <v>197</v>
      </c>
      <c r="I1049" s="126">
        <f>INDEX('TOL2008'!B:B,MATCH(A1049,'TOL2008'!A:A,0))</f>
        <v>45201</v>
      </c>
      <c r="J1049" s="126" t="str">
        <f>INDEX(Pääluokka!$H$2:$H$100,MATCH(VALUE(LEFT(Taulukko1[[#This Row],[TOL2008]],2)),Pääluokka!$G$2:$G$100,0))</f>
        <v>Tukku- ja vähittäiskauppa; moottoriajoneuvojen ja moottoripyörien korjaus</v>
      </c>
      <c r="K1049" s="126" t="str">
        <f>INDEX(Pääluokka!$I$2:$I$100,MATCH(VALUE(LEFT(Taulukko1[[#This Row],[TOL2008]],2)),Pääluokka!$G$2:$G$100,0))</f>
        <v>Palvelualat (G-N, R, S)</v>
      </c>
      <c r="L1049" s="41">
        <f t="shared" si="160"/>
        <v>42</v>
      </c>
      <c r="M1049" s="43">
        <f t="shared" si="161"/>
        <v>39995</v>
      </c>
      <c r="N1049" s="43">
        <f t="shared" si="162"/>
        <v>40037</v>
      </c>
      <c r="O1049" s="43">
        <f t="shared" si="163"/>
        <v>39995</v>
      </c>
      <c r="P1049" s="43">
        <f t="shared" si="164"/>
        <v>40026</v>
      </c>
      <c r="Q1049" s="41">
        <f t="shared" si="165"/>
        <v>2009</v>
      </c>
      <c r="R1049" s="41">
        <f t="shared" si="166"/>
        <v>2009</v>
      </c>
      <c r="S1049" s="43" t="str">
        <f>YEAR(Taulukko1[[#This Row],[Alku KK]])&amp;"Q"&amp;ROUNDDOWN((MONTH(Taulukko1[[#This Row],[Alku KK]])-1)/3+1,0)</f>
        <v>2009Q3</v>
      </c>
      <c r="T1049" s="43" t="str">
        <f>YEAR(Taulukko1[[#This Row],[Loppu KK]])&amp;"Q"&amp;ROUNDDOWN((MONTH(Taulukko1[[#This Row],[Loppu KK]])-1)/3+1,0)</f>
        <v>2009Q3</v>
      </c>
      <c r="U1049" s="66">
        <f>IF(COUNT(Taulukko1[[#This Row],[Neuvottelujen alaiset ]])=1,Taulukko1[[#This Row],[Neuvottelujen alaiset ]],Taulukko1[[#This Row],[Vähennystarve]])</f>
        <v>197</v>
      </c>
      <c r="V1049" s="44" t="str">
        <f t="shared" si="167"/>
        <v>NA</v>
      </c>
      <c r="W1049" s="44">
        <f t="shared" si="168"/>
        <v>0.14720812182741116</v>
      </c>
      <c r="X1049" s="44" t="str">
        <f t="shared" si="169"/>
        <v>NA</v>
      </c>
      <c r="Y1049" s="90" t="b">
        <f>AND(MONTH(Taulukko1[[#This Row],[Alku PVM]] )=6,DAY(Taulukko1[[#This Row],[Alku PVM]] )&gt;19)</f>
        <v>0</v>
      </c>
      <c r="Z1049" s="90" t="b">
        <f>AND(MONTH(Taulukko1[[#This Row],[Loppu PVM]] )=6,DAY(Taulukko1[[#This Row],[Loppu PVM]] )&gt;19)</f>
        <v>0</v>
      </c>
      <c r="AA1049" s="90" t="b">
        <f>OR(MONTH(Taulukko1[[#This Row],[Alku PVM]] )&lt;=5,AND(MONTH(Taulukko1[[#This Row],[Alku PVM]] )=6,DAY(Taulukko1[[#This Row],[Alku PVM]] )&lt;20))</f>
        <v>0</v>
      </c>
      <c r="AB1049" s="90" t="b">
        <f>OR(MONTH(Taulukko1[[#This Row],[Loppu PVM]])&lt;=5,AND(MONTH(Taulukko1[[#This Row],[Loppu PVM]] )=6,DAY(Taulukko1[[#This Row],[Loppu PVM]])&lt;20))</f>
        <v>0</v>
      </c>
      <c r="AC1049" s="90" t="b">
        <f>OR(MONTH(Taulukko1[[#This Row],[Alku PVM]] )&lt;=3,AND(MONTH(Taulukko1[[#This Row],[Alku PVM]] )=3))</f>
        <v>0</v>
      </c>
      <c r="AD1049" s="90" t="b">
        <f>OR(MONTH(Taulukko1[[#This Row],[Loppu PVM]] )&lt;=3,AND(MONTH(Taulukko1[[#This Row],[Loppu PVM]] )=3))</f>
        <v>0</v>
      </c>
      <c r="AE1049" s="90" t="b">
        <f>OR(MONTH(Taulukko1[[#This Row],[Alku PVM]] )&lt;=9,AND(MONTH(Taulukko1[[#This Row],[Alku PVM]] )=9))</f>
        <v>1</v>
      </c>
      <c r="AF1049" s="90" t="b">
        <f>OR(MONTH(Taulukko1[[#This Row],[Loppu PVM]])&lt;=9,AND(MONTH(Taulukko1[[#This Row],[Loppu PVM]] )=9))</f>
        <v>1</v>
      </c>
      <c r="AG1049" s="90" t="b">
        <f>OR(MONTH(Taulukko1[[#This Row],[Alku PVM]] )&lt;=6,AND(MONTH(Taulukko1[[#This Row],[Alku PVM]] )=6))</f>
        <v>0</v>
      </c>
      <c r="AH1049" s="90" t="b">
        <f>OR(MONTH(Taulukko1[[#This Row],[Loppu PVM]])&lt;=6,AND(MONTH(Taulukko1[[#This Row],[Loppu PVM]] )=6))</f>
        <v>0</v>
      </c>
    </row>
    <row r="1050" spans="1:34" ht="12.75" customHeight="1">
      <c r="A1050" t="s">
        <v>2870</v>
      </c>
      <c r="B1050" s="23">
        <v>39995</v>
      </c>
      <c r="C1050" t="s">
        <v>2869</v>
      </c>
      <c r="F1050" s="4">
        <v>40037</v>
      </c>
      <c r="G1050" s="5">
        <v>23</v>
      </c>
      <c r="H1050" s="16">
        <v>100</v>
      </c>
      <c r="I1050" s="126" t="e">
        <f>INDEX('TOL2008'!B:B,MATCH(A1050,'TOL2008'!A:A,0))</f>
        <v>#N/A</v>
      </c>
      <c r="J1050" s="126" t="e">
        <f>INDEX(Pääluokka!$H$2:$H$100,MATCH(VALUE(LEFT(Taulukko1[[#This Row],[TOL2008]],2)),Pääluokka!$G$2:$G$100,0))</f>
        <v>#N/A</v>
      </c>
      <c r="K1050" s="126" t="e">
        <f>INDEX(Pääluokka!$I$2:$I$100,MATCH(VALUE(LEFT(Taulukko1[[#This Row],[TOL2008]],2)),Pääluokka!$G$2:$G$100,0))</f>
        <v>#N/A</v>
      </c>
      <c r="L1050" s="41">
        <f t="shared" si="160"/>
        <v>42</v>
      </c>
      <c r="M1050" s="43">
        <f t="shared" si="161"/>
        <v>39995</v>
      </c>
      <c r="N1050" s="43">
        <f t="shared" si="162"/>
        <v>40037</v>
      </c>
      <c r="O1050" s="43">
        <f t="shared" si="163"/>
        <v>39995</v>
      </c>
      <c r="P1050" s="43">
        <f t="shared" si="164"/>
        <v>40026</v>
      </c>
      <c r="Q1050" s="41">
        <f t="shared" si="165"/>
        <v>2009</v>
      </c>
      <c r="R1050" s="41">
        <f t="shared" si="166"/>
        <v>2009</v>
      </c>
      <c r="S1050" s="43" t="str">
        <f>YEAR(Taulukko1[[#This Row],[Alku KK]])&amp;"Q"&amp;ROUNDDOWN((MONTH(Taulukko1[[#This Row],[Alku KK]])-1)/3+1,0)</f>
        <v>2009Q3</v>
      </c>
      <c r="T1050" s="43" t="str">
        <f>YEAR(Taulukko1[[#This Row],[Loppu KK]])&amp;"Q"&amp;ROUNDDOWN((MONTH(Taulukko1[[#This Row],[Loppu KK]])-1)/3+1,0)</f>
        <v>2009Q3</v>
      </c>
      <c r="U1050" s="66">
        <f>IF(COUNT(Taulukko1[[#This Row],[Neuvottelujen alaiset ]])=1,Taulukko1[[#This Row],[Neuvottelujen alaiset ]],Taulukko1[[#This Row],[Vähennystarve]])</f>
        <v>100</v>
      </c>
      <c r="V1050" s="44" t="str">
        <f t="shared" si="167"/>
        <v>NA</v>
      </c>
      <c r="W1050" s="44">
        <f t="shared" si="168"/>
        <v>0.23</v>
      </c>
      <c r="X1050" s="44" t="str">
        <f t="shared" si="169"/>
        <v>NA</v>
      </c>
      <c r="Y1050" s="90" t="b">
        <f>AND(MONTH(Taulukko1[[#This Row],[Alku PVM]] )=6,DAY(Taulukko1[[#This Row],[Alku PVM]] )&gt;19)</f>
        <v>0</v>
      </c>
      <c r="Z1050" s="90" t="b">
        <f>AND(MONTH(Taulukko1[[#This Row],[Loppu PVM]] )=6,DAY(Taulukko1[[#This Row],[Loppu PVM]] )&gt;19)</f>
        <v>0</v>
      </c>
      <c r="AA1050" s="90" t="b">
        <f>OR(MONTH(Taulukko1[[#This Row],[Alku PVM]] )&lt;=5,AND(MONTH(Taulukko1[[#This Row],[Alku PVM]] )=6,DAY(Taulukko1[[#This Row],[Alku PVM]] )&lt;20))</f>
        <v>0</v>
      </c>
      <c r="AB1050" s="90" t="b">
        <f>OR(MONTH(Taulukko1[[#This Row],[Loppu PVM]])&lt;=5,AND(MONTH(Taulukko1[[#This Row],[Loppu PVM]] )=6,DAY(Taulukko1[[#This Row],[Loppu PVM]])&lt;20))</f>
        <v>0</v>
      </c>
      <c r="AC1050" s="90" t="b">
        <f>OR(MONTH(Taulukko1[[#This Row],[Alku PVM]] )&lt;=3,AND(MONTH(Taulukko1[[#This Row],[Alku PVM]] )=3))</f>
        <v>0</v>
      </c>
      <c r="AD1050" s="90" t="b">
        <f>OR(MONTH(Taulukko1[[#This Row],[Loppu PVM]] )&lt;=3,AND(MONTH(Taulukko1[[#This Row],[Loppu PVM]] )=3))</f>
        <v>0</v>
      </c>
      <c r="AE1050" s="90" t="b">
        <f>OR(MONTH(Taulukko1[[#This Row],[Alku PVM]] )&lt;=9,AND(MONTH(Taulukko1[[#This Row],[Alku PVM]] )=9))</f>
        <v>1</v>
      </c>
      <c r="AF1050" s="90" t="b">
        <f>OR(MONTH(Taulukko1[[#This Row],[Loppu PVM]])&lt;=9,AND(MONTH(Taulukko1[[#This Row],[Loppu PVM]] )=9))</f>
        <v>1</v>
      </c>
      <c r="AG1050" s="90" t="b">
        <f>OR(MONTH(Taulukko1[[#This Row],[Alku PVM]] )&lt;=6,AND(MONTH(Taulukko1[[#This Row],[Alku PVM]] )=6))</f>
        <v>0</v>
      </c>
      <c r="AH1050" s="90" t="b">
        <f>OR(MONTH(Taulukko1[[#This Row],[Loppu PVM]])&lt;=6,AND(MONTH(Taulukko1[[#This Row],[Loppu PVM]] )=6))</f>
        <v>0</v>
      </c>
    </row>
    <row r="1051" spans="1:34" ht="12.75" customHeight="1">
      <c r="A1051" t="s">
        <v>2552</v>
      </c>
      <c r="B1051" s="23">
        <v>39995</v>
      </c>
      <c r="C1051" t="s">
        <v>2551</v>
      </c>
      <c r="F1051" s="4"/>
      <c r="G1051" s="5"/>
      <c r="H1051" s="22">
        <v>28</v>
      </c>
      <c r="I1051" s="126" t="e">
        <f>INDEX('TOL2008'!B:B,MATCH(A1051,'TOL2008'!A:A,0))</f>
        <v>#N/A</v>
      </c>
      <c r="J1051" s="126" t="e">
        <f>INDEX(Pääluokka!$H$2:$H$100,MATCH(VALUE(LEFT(Taulukko1[[#This Row],[TOL2008]],2)),Pääluokka!$G$2:$G$100,0))</f>
        <v>#N/A</v>
      </c>
      <c r="K1051" s="126" t="e">
        <f>INDEX(Pääluokka!$I$2:$I$100,MATCH(VALUE(LEFT(Taulukko1[[#This Row],[TOL2008]],2)),Pääluokka!$G$2:$G$100,0))</f>
        <v>#N/A</v>
      </c>
      <c r="L1051" s="41" t="str">
        <f t="shared" si="160"/>
        <v>NA</v>
      </c>
      <c r="M1051" s="43">
        <f t="shared" si="161"/>
        <v>39995</v>
      </c>
      <c r="N1051" s="43">
        <f t="shared" si="162"/>
        <v>40046</v>
      </c>
      <c r="O1051" s="43">
        <f t="shared" si="163"/>
        <v>39995</v>
      </c>
      <c r="P1051" s="43">
        <f t="shared" si="164"/>
        <v>40026</v>
      </c>
      <c r="Q1051" s="41">
        <f t="shared" si="165"/>
        <v>2009</v>
      </c>
      <c r="R1051" s="41">
        <f t="shared" si="166"/>
        <v>2009</v>
      </c>
      <c r="S1051" s="43" t="str">
        <f>YEAR(Taulukko1[[#This Row],[Alku KK]])&amp;"Q"&amp;ROUNDDOWN((MONTH(Taulukko1[[#This Row],[Alku KK]])-1)/3+1,0)</f>
        <v>2009Q3</v>
      </c>
      <c r="T1051" s="43" t="str">
        <f>YEAR(Taulukko1[[#This Row],[Loppu KK]])&amp;"Q"&amp;ROUNDDOWN((MONTH(Taulukko1[[#This Row],[Loppu KK]])-1)/3+1,0)</f>
        <v>2009Q3</v>
      </c>
      <c r="U1051" s="66">
        <f>IF(COUNT(Taulukko1[[#This Row],[Neuvottelujen alaiset ]])=1,Taulukko1[[#This Row],[Neuvottelujen alaiset ]],Taulukko1[[#This Row],[Vähennystarve]])</f>
        <v>28</v>
      </c>
      <c r="V1051" s="44" t="str">
        <f t="shared" si="167"/>
        <v>NA</v>
      </c>
      <c r="W1051" s="44" t="str">
        <f t="shared" si="168"/>
        <v>NA</v>
      </c>
      <c r="X1051" s="44" t="str">
        <f t="shared" si="169"/>
        <v>NA</v>
      </c>
      <c r="Y1051" s="90" t="b">
        <f>AND(MONTH(Taulukko1[[#This Row],[Alku PVM]] )=6,DAY(Taulukko1[[#This Row],[Alku PVM]] )&gt;19)</f>
        <v>0</v>
      </c>
      <c r="Z1051" s="90" t="b">
        <f>AND(MONTH(Taulukko1[[#This Row],[Loppu PVM]] )=6,DAY(Taulukko1[[#This Row],[Loppu PVM]] )&gt;19)</f>
        <v>0</v>
      </c>
      <c r="AA1051" s="90" t="b">
        <f>OR(MONTH(Taulukko1[[#This Row],[Alku PVM]] )&lt;=5,AND(MONTH(Taulukko1[[#This Row],[Alku PVM]] )=6,DAY(Taulukko1[[#This Row],[Alku PVM]] )&lt;20))</f>
        <v>0</v>
      </c>
      <c r="AB1051" s="90" t="b">
        <f>OR(MONTH(Taulukko1[[#This Row],[Loppu PVM]])&lt;=5,AND(MONTH(Taulukko1[[#This Row],[Loppu PVM]] )=6,DAY(Taulukko1[[#This Row],[Loppu PVM]])&lt;20))</f>
        <v>0</v>
      </c>
      <c r="AC1051" s="90" t="b">
        <f>OR(MONTH(Taulukko1[[#This Row],[Alku PVM]] )&lt;=3,AND(MONTH(Taulukko1[[#This Row],[Alku PVM]] )=3))</f>
        <v>0</v>
      </c>
      <c r="AD1051" s="90" t="b">
        <f>OR(MONTH(Taulukko1[[#This Row],[Loppu PVM]] )&lt;=3,AND(MONTH(Taulukko1[[#This Row],[Loppu PVM]] )=3))</f>
        <v>0</v>
      </c>
      <c r="AE1051" s="90" t="b">
        <f>OR(MONTH(Taulukko1[[#This Row],[Alku PVM]] )&lt;=9,AND(MONTH(Taulukko1[[#This Row],[Alku PVM]] )=9))</f>
        <v>1</v>
      </c>
      <c r="AF1051" s="90" t="b">
        <f>OR(MONTH(Taulukko1[[#This Row],[Loppu PVM]])&lt;=9,AND(MONTH(Taulukko1[[#This Row],[Loppu PVM]] )=9))</f>
        <v>1</v>
      </c>
      <c r="AG1051" s="90" t="b">
        <f>OR(MONTH(Taulukko1[[#This Row],[Alku PVM]] )&lt;=6,AND(MONTH(Taulukko1[[#This Row],[Alku PVM]] )=6))</f>
        <v>0</v>
      </c>
      <c r="AH1051" s="90" t="b">
        <f>OR(MONTH(Taulukko1[[#This Row],[Loppu PVM]])&lt;=6,AND(MONTH(Taulukko1[[#This Row],[Loppu PVM]] )=6))</f>
        <v>0</v>
      </c>
    </row>
    <row r="1052" spans="1:34" ht="12.75" customHeight="1">
      <c r="A1052" t="s">
        <v>1475</v>
      </c>
      <c r="B1052" s="23">
        <v>39995</v>
      </c>
      <c r="C1052" t="s">
        <v>2474</v>
      </c>
      <c r="E1052" s="62">
        <v>430</v>
      </c>
      <c r="F1052" s="4">
        <v>40038</v>
      </c>
      <c r="G1052" s="5">
        <v>426</v>
      </c>
      <c r="H1052" s="22">
        <v>430</v>
      </c>
      <c r="I1052" s="126" t="e">
        <f>INDEX('TOL2008'!B:B,MATCH(A1052,'TOL2008'!A:A,0))</f>
        <v>#N/A</v>
      </c>
      <c r="J1052" s="126" t="e">
        <f>INDEX(Pääluokka!$H$2:$H$100,MATCH(VALUE(LEFT(Taulukko1[[#This Row],[TOL2008]],2)),Pääluokka!$G$2:$G$100,0))</f>
        <v>#N/A</v>
      </c>
      <c r="K1052" s="126" t="e">
        <f>INDEX(Pääluokka!$I$2:$I$100,MATCH(VALUE(LEFT(Taulukko1[[#This Row],[TOL2008]],2)),Pääluokka!$G$2:$G$100,0))</f>
        <v>#N/A</v>
      </c>
      <c r="L1052" s="41">
        <f t="shared" si="160"/>
        <v>43</v>
      </c>
      <c r="M1052" s="43">
        <f t="shared" si="161"/>
        <v>39995</v>
      </c>
      <c r="N1052" s="43">
        <f t="shared" si="162"/>
        <v>40038</v>
      </c>
      <c r="O1052" s="43">
        <f t="shared" si="163"/>
        <v>39995</v>
      </c>
      <c r="P1052" s="43">
        <f t="shared" si="164"/>
        <v>40026</v>
      </c>
      <c r="Q1052" s="41">
        <f t="shared" si="165"/>
        <v>2009</v>
      </c>
      <c r="R1052" s="41">
        <f t="shared" si="166"/>
        <v>2009</v>
      </c>
      <c r="S1052" s="43" t="str">
        <f>YEAR(Taulukko1[[#This Row],[Alku KK]])&amp;"Q"&amp;ROUNDDOWN((MONTH(Taulukko1[[#This Row],[Alku KK]])-1)/3+1,0)</f>
        <v>2009Q3</v>
      </c>
      <c r="T1052" s="43" t="str">
        <f>YEAR(Taulukko1[[#This Row],[Loppu KK]])&amp;"Q"&amp;ROUNDDOWN((MONTH(Taulukko1[[#This Row],[Loppu KK]])-1)/3+1,0)</f>
        <v>2009Q3</v>
      </c>
      <c r="U1052" s="66">
        <f>IF(COUNT(Taulukko1[[#This Row],[Neuvottelujen alaiset ]])=1,Taulukko1[[#This Row],[Neuvottelujen alaiset ]],Taulukko1[[#This Row],[Vähennystarve]])</f>
        <v>430</v>
      </c>
      <c r="V1052" s="44">
        <f t="shared" si="167"/>
        <v>1</v>
      </c>
      <c r="W1052" s="44">
        <f t="shared" si="168"/>
        <v>0.99069767441860468</v>
      </c>
      <c r="X1052" s="44">
        <f t="shared" si="169"/>
        <v>0.99069767441860468</v>
      </c>
      <c r="Y1052" s="90" t="b">
        <f>AND(MONTH(Taulukko1[[#This Row],[Alku PVM]] )=6,DAY(Taulukko1[[#This Row],[Alku PVM]] )&gt;19)</f>
        <v>0</v>
      </c>
      <c r="Z1052" s="90" t="b">
        <f>AND(MONTH(Taulukko1[[#This Row],[Loppu PVM]] )=6,DAY(Taulukko1[[#This Row],[Loppu PVM]] )&gt;19)</f>
        <v>0</v>
      </c>
      <c r="AA1052" s="90" t="b">
        <f>OR(MONTH(Taulukko1[[#This Row],[Alku PVM]] )&lt;=5,AND(MONTH(Taulukko1[[#This Row],[Alku PVM]] )=6,DAY(Taulukko1[[#This Row],[Alku PVM]] )&lt;20))</f>
        <v>0</v>
      </c>
      <c r="AB1052" s="90" t="b">
        <f>OR(MONTH(Taulukko1[[#This Row],[Loppu PVM]])&lt;=5,AND(MONTH(Taulukko1[[#This Row],[Loppu PVM]] )=6,DAY(Taulukko1[[#This Row],[Loppu PVM]])&lt;20))</f>
        <v>0</v>
      </c>
      <c r="AC1052" s="90" t="b">
        <f>OR(MONTH(Taulukko1[[#This Row],[Alku PVM]] )&lt;=3,AND(MONTH(Taulukko1[[#This Row],[Alku PVM]] )=3))</f>
        <v>0</v>
      </c>
      <c r="AD1052" s="90" t="b">
        <f>OR(MONTH(Taulukko1[[#This Row],[Loppu PVM]] )&lt;=3,AND(MONTH(Taulukko1[[#This Row],[Loppu PVM]] )=3))</f>
        <v>0</v>
      </c>
      <c r="AE1052" s="90" t="b">
        <f>OR(MONTH(Taulukko1[[#This Row],[Alku PVM]] )&lt;=9,AND(MONTH(Taulukko1[[#This Row],[Alku PVM]] )=9))</f>
        <v>1</v>
      </c>
      <c r="AF1052" s="90" t="b">
        <f>OR(MONTH(Taulukko1[[#This Row],[Loppu PVM]])&lt;=9,AND(MONTH(Taulukko1[[#This Row],[Loppu PVM]] )=9))</f>
        <v>1</v>
      </c>
      <c r="AG1052" s="90" t="b">
        <f>OR(MONTH(Taulukko1[[#This Row],[Alku PVM]] )&lt;=6,AND(MONTH(Taulukko1[[#This Row],[Alku PVM]] )=6))</f>
        <v>0</v>
      </c>
      <c r="AH1052" s="90" t="b">
        <f>OR(MONTH(Taulukko1[[#This Row],[Loppu PVM]])&lt;=6,AND(MONTH(Taulukko1[[#This Row],[Loppu PVM]] )=6))</f>
        <v>0</v>
      </c>
    </row>
    <row r="1053" spans="1:34" ht="12.75" customHeight="1">
      <c r="A1053" t="s">
        <v>2311</v>
      </c>
      <c r="B1053" s="23">
        <v>39996</v>
      </c>
      <c r="C1053" t="s">
        <v>2310</v>
      </c>
      <c r="F1053" s="4">
        <v>40052</v>
      </c>
      <c r="G1053" s="5"/>
      <c r="H1053" s="22">
        <v>30</v>
      </c>
      <c r="I1053" s="126" t="e">
        <f>INDEX('TOL2008'!B:B,MATCH(A1053,'TOL2008'!A:A,0))</f>
        <v>#N/A</v>
      </c>
      <c r="J1053" s="126" t="e">
        <f>INDEX(Pääluokka!$H$2:$H$100,MATCH(VALUE(LEFT(Taulukko1[[#This Row],[TOL2008]],2)),Pääluokka!$G$2:$G$100,0))</f>
        <v>#N/A</v>
      </c>
      <c r="K1053" s="126" t="e">
        <f>INDEX(Pääluokka!$I$2:$I$100,MATCH(VALUE(LEFT(Taulukko1[[#This Row],[TOL2008]],2)),Pääluokka!$G$2:$G$100,0))</f>
        <v>#N/A</v>
      </c>
      <c r="L1053" s="41">
        <f t="shared" si="160"/>
        <v>56</v>
      </c>
      <c r="M1053" s="43">
        <f t="shared" si="161"/>
        <v>39996</v>
      </c>
      <c r="N1053" s="43">
        <f t="shared" si="162"/>
        <v>40052</v>
      </c>
      <c r="O1053" s="43">
        <f t="shared" si="163"/>
        <v>39995</v>
      </c>
      <c r="P1053" s="43">
        <f t="shared" si="164"/>
        <v>40026</v>
      </c>
      <c r="Q1053" s="41">
        <f t="shared" si="165"/>
        <v>2009</v>
      </c>
      <c r="R1053" s="41">
        <f t="shared" si="166"/>
        <v>2009</v>
      </c>
      <c r="S1053" s="43" t="str">
        <f>YEAR(Taulukko1[[#This Row],[Alku KK]])&amp;"Q"&amp;ROUNDDOWN((MONTH(Taulukko1[[#This Row],[Alku KK]])-1)/3+1,0)</f>
        <v>2009Q3</v>
      </c>
      <c r="T1053" s="43" t="str">
        <f>YEAR(Taulukko1[[#This Row],[Loppu KK]])&amp;"Q"&amp;ROUNDDOWN((MONTH(Taulukko1[[#This Row],[Loppu KK]])-1)/3+1,0)</f>
        <v>2009Q3</v>
      </c>
      <c r="U1053" s="66">
        <f>IF(COUNT(Taulukko1[[#This Row],[Neuvottelujen alaiset ]])=1,Taulukko1[[#This Row],[Neuvottelujen alaiset ]],Taulukko1[[#This Row],[Vähennystarve]])</f>
        <v>30</v>
      </c>
      <c r="V1053" s="44" t="str">
        <f t="shared" si="167"/>
        <v>NA</v>
      </c>
      <c r="W1053" s="44" t="str">
        <f t="shared" si="168"/>
        <v>NA</v>
      </c>
      <c r="X1053" s="44" t="str">
        <f t="shared" si="169"/>
        <v>NA</v>
      </c>
      <c r="Y1053" s="90" t="b">
        <f>AND(MONTH(Taulukko1[[#This Row],[Alku PVM]] )=6,DAY(Taulukko1[[#This Row],[Alku PVM]] )&gt;19)</f>
        <v>0</v>
      </c>
      <c r="Z1053" s="90" t="b">
        <f>AND(MONTH(Taulukko1[[#This Row],[Loppu PVM]] )=6,DAY(Taulukko1[[#This Row],[Loppu PVM]] )&gt;19)</f>
        <v>0</v>
      </c>
      <c r="AA1053" s="90" t="b">
        <f>OR(MONTH(Taulukko1[[#This Row],[Alku PVM]] )&lt;=5,AND(MONTH(Taulukko1[[#This Row],[Alku PVM]] )=6,DAY(Taulukko1[[#This Row],[Alku PVM]] )&lt;20))</f>
        <v>0</v>
      </c>
      <c r="AB1053" s="90" t="b">
        <f>OR(MONTH(Taulukko1[[#This Row],[Loppu PVM]])&lt;=5,AND(MONTH(Taulukko1[[#This Row],[Loppu PVM]] )=6,DAY(Taulukko1[[#This Row],[Loppu PVM]])&lt;20))</f>
        <v>0</v>
      </c>
      <c r="AC1053" s="90" t="b">
        <f>OR(MONTH(Taulukko1[[#This Row],[Alku PVM]] )&lt;=3,AND(MONTH(Taulukko1[[#This Row],[Alku PVM]] )=3))</f>
        <v>0</v>
      </c>
      <c r="AD1053" s="90" t="b">
        <f>OR(MONTH(Taulukko1[[#This Row],[Loppu PVM]] )&lt;=3,AND(MONTH(Taulukko1[[#This Row],[Loppu PVM]] )=3))</f>
        <v>0</v>
      </c>
      <c r="AE1053" s="90" t="b">
        <f>OR(MONTH(Taulukko1[[#This Row],[Alku PVM]] )&lt;=9,AND(MONTH(Taulukko1[[#This Row],[Alku PVM]] )=9))</f>
        <v>1</v>
      </c>
      <c r="AF1053" s="90" t="b">
        <f>OR(MONTH(Taulukko1[[#This Row],[Loppu PVM]])&lt;=9,AND(MONTH(Taulukko1[[#This Row],[Loppu PVM]] )=9))</f>
        <v>1</v>
      </c>
      <c r="AG1053" s="90" t="b">
        <f>OR(MONTH(Taulukko1[[#This Row],[Alku PVM]] )&lt;=6,AND(MONTH(Taulukko1[[#This Row],[Alku PVM]] )=6))</f>
        <v>0</v>
      </c>
      <c r="AH1053" s="90" t="b">
        <f>OR(MONTH(Taulukko1[[#This Row],[Loppu PVM]])&lt;=6,AND(MONTH(Taulukko1[[#This Row],[Loppu PVM]] )=6))</f>
        <v>0</v>
      </c>
    </row>
    <row r="1054" spans="1:34" ht="12.75" customHeight="1">
      <c r="A1054" t="s">
        <v>2880</v>
      </c>
      <c r="B1054" s="23">
        <v>40000</v>
      </c>
      <c r="C1054" t="s">
        <v>2881</v>
      </c>
      <c r="F1054" s="4">
        <v>40001</v>
      </c>
      <c r="G1054" s="24">
        <v>0</v>
      </c>
      <c r="H1054" s="22">
        <v>14</v>
      </c>
      <c r="I1054" s="126" t="e">
        <f>INDEX('TOL2008'!B:B,MATCH(A1054,'TOL2008'!A:A,0))</f>
        <v>#N/A</v>
      </c>
      <c r="J1054" s="126" t="e">
        <f>INDEX(Pääluokka!$H$2:$H$100,MATCH(VALUE(LEFT(Taulukko1[[#This Row],[TOL2008]],2)),Pääluokka!$G$2:$G$100,0))</f>
        <v>#N/A</v>
      </c>
      <c r="K1054" s="126" t="e">
        <f>INDEX(Pääluokka!$I$2:$I$100,MATCH(VALUE(LEFT(Taulukko1[[#This Row],[TOL2008]],2)),Pääluokka!$G$2:$G$100,0))</f>
        <v>#N/A</v>
      </c>
      <c r="L1054" s="41">
        <f t="shared" si="160"/>
        <v>1</v>
      </c>
      <c r="M1054" s="43">
        <f t="shared" si="161"/>
        <v>40000</v>
      </c>
      <c r="N1054" s="43">
        <f t="shared" si="162"/>
        <v>40001</v>
      </c>
      <c r="O1054" s="43">
        <f t="shared" si="163"/>
        <v>39995</v>
      </c>
      <c r="P1054" s="43">
        <f t="shared" si="164"/>
        <v>39995</v>
      </c>
      <c r="Q1054" s="41">
        <f t="shared" si="165"/>
        <v>2009</v>
      </c>
      <c r="R1054" s="41">
        <f t="shared" si="166"/>
        <v>2009</v>
      </c>
      <c r="S1054" s="43" t="str">
        <f>YEAR(Taulukko1[[#This Row],[Alku KK]])&amp;"Q"&amp;ROUNDDOWN((MONTH(Taulukko1[[#This Row],[Alku KK]])-1)/3+1,0)</f>
        <v>2009Q3</v>
      </c>
      <c r="T1054" s="43" t="str">
        <f>YEAR(Taulukko1[[#This Row],[Loppu KK]])&amp;"Q"&amp;ROUNDDOWN((MONTH(Taulukko1[[#This Row],[Loppu KK]])-1)/3+1,0)</f>
        <v>2009Q3</v>
      </c>
      <c r="U1054" s="66">
        <f>IF(COUNT(Taulukko1[[#This Row],[Neuvottelujen alaiset ]])=1,Taulukko1[[#This Row],[Neuvottelujen alaiset ]],Taulukko1[[#This Row],[Vähennystarve]])</f>
        <v>14</v>
      </c>
      <c r="V1054" s="44" t="str">
        <f t="shared" si="167"/>
        <v>NA</v>
      </c>
      <c r="W1054" s="44">
        <f t="shared" si="168"/>
        <v>0</v>
      </c>
      <c r="X1054" s="44" t="str">
        <f t="shared" si="169"/>
        <v>NA</v>
      </c>
      <c r="Y1054" s="90" t="b">
        <f>AND(MONTH(Taulukko1[[#This Row],[Alku PVM]] )=6,DAY(Taulukko1[[#This Row],[Alku PVM]] )&gt;19)</f>
        <v>0</v>
      </c>
      <c r="Z1054" s="90" t="b">
        <f>AND(MONTH(Taulukko1[[#This Row],[Loppu PVM]] )=6,DAY(Taulukko1[[#This Row],[Loppu PVM]] )&gt;19)</f>
        <v>0</v>
      </c>
      <c r="AA1054" s="90" t="b">
        <f>OR(MONTH(Taulukko1[[#This Row],[Alku PVM]] )&lt;=5,AND(MONTH(Taulukko1[[#This Row],[Alku PVM]] )=6,DAY(Taulukko1[[#This Row],[Alku PVM]] )&lt;20))</f>
        <v>0</v>
      </c>
      <c r="AB1054" s="90" t="b">
        <f>OR(MONTH(Taulukko1[[#This Row],[Loppu PVM]])&lt;=5,AND(MONTH(Taulukko1[[#This Row],[Loppu PVM]] )=6,DAY(Taulukko1[[#This Row],[Loppu PVM]])&lt;20))</f>
        <v>0</v>
      </c>
      <c r="AC1054" s="90" t="b">
        <f>OR(MONTH(Taulukko1[[#This Row],[Alku PVM]] )&lt;=3,AND(MONTH(Taulukko1[[#This Row],[Alku PVM]] )=3))</f>
        <v>0</v>
      </c>
      <c r="AD1054" s="90" t="b">
        <f>OR(MONTH(Taulukko1[[#This Row],[Loppu PVM]] )&lt;=3,AND(MONTH(Taulukko1[[#This Row],[Loppu PVM]] )=3))</f>
        <v>0</v>
      </c>
      <c r="AE1054" s="90" t="b">
        <f>OR(MONTH(Taulukko1[[#This Row],[Alku PVM]] )&lt;=9,AND(MONTH(Taulukko1[[#This Row],[Alku PVM]] )=9))</f>
        <v>1</v>
      </c>
      <c r="AF1054" s="90" t="b">
        <f>OR(MONTH(Taulukko1[[#This Row],[Loppu PVM]])&lt;=9,AND(MONTH(Taulukko1[[#This Row],[Loppu PVM]] )=9))</f>
        <v>1</v>
      </c>
      <c r="AG1054" s="90" t="b">
        <f>OR(MONTH(Taulukko1[[#This Row],[Alku PVM]] )&lt;=6,AND(MONTH(Taulukko1[[#This Row],[Alku PVM]] )=6))</f>
        <v>0</v>
      </c>
      <c r="AH1054" s="90" t="b">
        <f>OR(MONTH(Taulukko1[[#This Row],[Loppu PVM]])&lt;=6,AND(MONTH(Taulukko1[[#This Row],[Loppu PVM]] )=6))</f>
        <v>0</v>
      </c>
    </row>
    <row r="1055" spans="1:34" ht="12.75" customHeight="1">
      <c r="A1055" s="21" t="s">
        <v>2899</v>
      </c>
      <c r="B1055" s="23">
        <v>40001</v>
      </c>
      <c r="C1055" s="21" t="s">
        <v>2898</v>
      </c>
      <c r="D1055" s="24"/>
      <c r="E1055" s="62">
        <v>40</v>
      </c>
      <c r="F1055" s="23">
        <v>40087</v>
      </c>
      <c r="G1055" s="24">
        <v>11</v>
      </c>
      <c r="H1055" s="22">
        <v>125</v>
      </c>
      <c r="I1055" s="126" t="e">
        <f>INDEX('TOL2008'!B:B,MATCH(A1055,'TOL2008'!A:A,0))</f>
        <v>#N/A</v>
      </c>
      <c r="J1055" s="126" t="e">
        <f>INDEX(Pääluokka!$H$2:$H$100,MATCH(VALUE(LEFT(Taulukko1[[#This Row],[TOL2008]],2)),Pääluokka!$G$2:$G$100,0))</f>
        <v>#N/A</v>
      </c>
      <c r="K1055" s="126" t="e">
        <f>INDEX(Pääluokka!$I$2:$I$100,MATCH(VALUE(LEFT(Taulukko1[[#This Row],[TOL2008]],2)),Pääluokka!$G$2:$G$100,0))</f>
        <v>#N/A</v>
      </c>
      <c r="L1055" s="41">
        <f t="shared" si="160"/>
        <v>86</v>
      </c>
      <c r="M1055" s="43">
        <f t="shared" si="161"/>
        <v>40001</v>
      </c>
      <c r="N1055" s="43">
        <f t="shared" si="162"/>
        <v>40087</v>
      </c>
      <c r="O1055" s="43">
        <f t="shared" si="163"/>
        <v>39995</v>
      </c>
      <c r="P1055" s="43">
        <f t="shared" si="164"/>
        <v>40087</v>
      </c>
      <c r="Q1055" s="41">
        <f t="shared" si="165"/>
        <v>2009</v>
      </c>
      <c r="R1055" s="41">
        <f t="shared" si="166"/>
        <v>2009</v>
      </c>
      <c r="S1055" s="43" t="str">
        <f>YEAR(Taulukko1[[#This Row],[Alku KK]])&amp;"Q"&amp;ROUNDDOWN((MONTH(Taulukko1[[#This Row],[Alku KK]])-1)/3+1,0)</f>
        <v>2009Q3</v>
      </c>
      <c r="T1055" s="43" t="str">
        <f>YEAR(Taulukko1[[#This Row],[Loppu KK]])&amp;"Q"&amp;ROUNDDOWN((MONTH(Taulukko1[[#This Row],[Loppu KK]])-1)/3+1,0)</f>
        <v>2009Q4</v>
      </c>
      <c r="U1055" s="66">
        <f>IF(COUNT(Taulukko1[[#This Row],[Neuvottelujen alaiset ]])=1,Taulukko1[[#This Row],[Neuvottelujen alaiset ]],Taulukko1[[#This Row],[Vähennystarve]])</f>
        <v>125</v>
      </c>
      <c r="V1055" s="44">
        <f t="shared" si="167"/>
        <v>0.32</v>
      </c>
      <c r="W1055" s="44">
        <f t="shared" si="168"/>
        <v>8.7999999999999995E-2</v>
      </c>
      <c r="X1055" s="44">
        <f t="shared" si="169"/>
        <v>0.27500000000000002</v>
      </c>
      <c r="Y1055" s="90" t="b">
        <f>AND(MONTH(Taulukko1[[#This Row],[Alku PVM]] )=6,DAY(Taulukko1[[#This Row],[Alku PVM]] )&gt;19)</f>
        <v>0</v>
      </c>
      <c r="Z1055" s="90" t="b">
        <f>AND(MONTH(Taulukko1[[#This Row],[Loppu PVM]] )=6,DAY(Taulukko1[[#This Row],[Loppu PVM]] )&gt;19)</f>
        <v>0</v>
      </c>
      <c r="AA1055" s="90" t="b">
        <f>OR(MONTH(Taulukko1[[#This Row],[Alku PVM]] )&lt;=5,AND(MONTH(Taulukko1[[#This Row],[Alku PVM]] )=6,DAY(Taulukko1[[#This Row],[Alku PVM]] )&lt;20))</f>
        <v>0</v>
      </c>
      <c r="AB1055" s="90" t="b">
        <f>OR(MONTH(Taulukko1[[#This Row],[Loppu PVM]])&lt;=5,AND(MONTH(Taulukko1[[#This Row],[Loppu PVM]] )=6,DAY(Taulukko1[[#This Row],[Loppu PVM]])&lt;20))</f>
        <v>0</v>
      </c>
      <c r="AC1055" s="90" t="b">
        <f>OR(MONTH(Taulukko1[[#This Row],[Alku PVM]] )&lt;=3,AND(MONTH(Taulukko1[[#This Row],[Alku PVM]] )=3))</f>
        <v>0</v>
      </c>
      <c r="AD1055" s="90" t="b">
        <f>OR(MONTH(Taulukko1[[#This Row],[Loppu PVM]] )&lt;=3,AND(MONTH(Taulukko1[[#This Row],[Loppu PVM]] )=3))</f>
        <v>0</v>
      </c>
      <c r="AE1055" s="90" t="b">
        <f>OR(MONTH(Taulukko1[[#This Row],[Alku PVM]] )&lt;=9,AND(MONTH(Taulukko1[[#This Row],[Alku PVM]] )=9))</f>
        <v>1</v>
      </c>
      <c r="AF1055" s="90" t="b">
        <f>OR(MONTH(Taulukko1[[#This Row],[Loppu PVM]])&lt;=9,AND(MONTH(Taulukko1[[#This Row],[Loppu PVM]] )=9))</f>
        <v>0</v>
      </c>
      <c r="AG1055" s="90" t="b">
        <f>OR(MONTH(Taulukko1[[#This Row],[Alku PVM]] )&lt;=6,AND(MONTH(Taulukko1[[#This Row],[Alku PVM]] )=6))</f>
        <v>0</v>
      </c>
      <c r="AH1055" s="90" t="b">
        <f>OR(MONTH(Taulukko1[[#This Row],[Loppu PVM]])&lt;=6,AND(MONTH(Taulukko1[[#This Row],[Loppu PVM]] )=6))</f>
        <v>0</v>
      </c>
    </row>
    <row r="1056" spans="1:34" ht="12.75" customHeight="1">
      <c r="A1056" t="s">
        <v>2594</v>
      </c>
      <c r="B1056" s="23">
        <v>40018</v>
      </c>
      <c r="C1056" t="s">
        <v>2593</v>
      </c>
      <c r="F1056" s="4">
        <v>40060</v>
      </c>
      <c r="G1056" s="24">
        <v>17</v>
      </c>
      <c r="H1056" s="22">
        <v>50</v>
      </c>
      <c r="I1056" s="126" t="e">
        <f>INDEX('TOL2008'!B:B,MATCH(A1056,'TOL2008'!A:A,0))</f>
        <v>#N/A</v>
      </c>
      <c r="J1056" s="126" t="e">
        <f>INDEX(Pääluokka!$H$2:$H$100,MATCH(VALUE(LEFT(Taulukko1[[#This Row],[TOL2008]],2)),Pääluokka!$G$2:$G$100,0))</f>
        <v>#N/A</v>
      </c>
      <c r="K1056" s="126" t="e">
        <f>INDEX(Pääluokka!$I$2:$I$100,MATCH(VALUE(LEFT(Taulukko1[[#This Row],[TOL2008]],2)),Pääluokka!$G$2:$G$100,0))</f>
        <v>#N/A</v>
      </c>
      <c r="L1056" s="41">
        <f t="shared" si="160"/>
        <v>42</v>
      </c>
      <c r="M1056" s="43">
        <f t="shared" si="161"/>
        <v>40018</v>
      </c>
      <c r="N1056" s="43">
        <f t="shared" si="162"/>
        <v>40060</v>
      </c>
      <c r="O1056" s="43">
        <f t="shared" si="163"/>
        <v>39995</v>
      </c>
      <c r="P1056" s="43">
        <f t="shared" si="164"/>
        <v>40057</v>
      </c>
      <c r="Q1056" s="41">
        <f t="shared" si="165"/>
        <v>2009</v>
      </c>
      <c r="R1056" s="41">
        <f t="shared" si="166"/>
        <v>2009</v>
      </c>
      <c r="S1056" s="43" t="str">
        <f>YEAR(Taulukko1[[#This Row],[Alku KK]])&amp;"Q"&amp;ROUNDDOWN((MONTH(Taulukko1[[#This Row],[Alku KK]])-1)/3+1,0)</f>
        <v>2009Q3</v>
      </c>
      <c r="T1056" s="43" t="str">
        <f>YEAR(Taulukko1[[#This Row],[Loppu KK]])&amp;"Q"&amp;ROUNDDOWN((MONTH(Taulukko1[[#This Row],[Loppu KK]])-1)/3+1,0)</f>
        <v>2009Q3</v>
      </c>
      <c r="U1056" s="66">
        <f>IF(COUNT(Taulukko1[[#This Row],[Neuvottelujen alaiset ]])=1,Taulukko1[[#This Row],[Neuvottelujen alaiset ]],Taulukko1[[#This Row],[Vähennystarve]])</f>
        <v>50</v>
      </c>
      <c r="V1056" s="44" t="str">
        <f t="shared" si="167"/>
        <v>NA</v>
      </c>
      <c r="W1056" s="44">
        <f t="shared" si="168"/>
        <v>0.34</v>
      </c>
      <c r="X1056" s="44" t="str">
        <f t="shared" si="169"/>
        <v>NA</v>
      </c>
      <c r="Y1056" s="90" t="b">
        <f>AND(MONTH(Taulukko1[[#This Row],[Alku PVM]] )=6,DAY(Taulukko1[[#This Row],[Alku PVM]] )&gt;19)</f>
        <v>0</v>
      </c>
      <c r="Z1056" s="90" t="b">
        <f>AND(MONTH(Taulukko1[[#This Row],[Loppu PVM]] )=6,DAY(Taulukko1[[#This Row],[Loppu PVM]] )&gt;19)</f>
        <v>0</v>
      </c>
      <c r="AA1056" s="90" t="b">
        <f>OR(MONTH(Taulukko1[[#This Row],[Alku PVM]] )&lt;=5,AND(MONTH(Taulukko1[[#This Row],[Alku PVM]] )=6,DAY(Taulukko1[[#This Row],[Alku PVM]] )&lt;20))</f>
        <v>0</v>
      </c>
      <c r="AB1056" s="90" t="b">
        <f>OR(MONTH(Taulukko1[[#This Row],[Loppu PVM]])&lt;=5,AND(MONTH(Taulukko1[[#This Row],[Loppu PVM]] )=6,DAY(Taulukko1[[#This Row],[Loppu PVM]])&lt;20))</f>
        <v>0</v>
      </c>
      <c r="AC1056" s="90" t="b">
        <f>OR(MONTH(Taulukko1[[#This Row],[Alku PVM]] )&lt;=3,AND(MONTH(Taulukko1[[#This Row],[Alku PVM]] )=3))</f>
        <v>0</v>
      </c>
      <c r="AD1056" s="90" t="b">
        <f>OR(MONTH(Taulukko1[[#This Row],[Loppu PVM]] )&lt;=3,AND(MONTH(Taulukko1[[#This Row],[Loppu PVM]] )=3))</f>
        <v>0</v>
      </c>
      <c r="AE1056" s="90" t="b">
        <f>OR(MONTH(Taulukko1[[#This Row],[Alku PVM]] )&lt;=9,AND(MONTH(Taulukko1[[#This Row],[Alku PVM]] )=9))</f>
        <v>1</v>
      </c>
      <c r="AF1056" s="90" t="b">
        <f>OR(MONTH(Taulukko1[[#This Row],[Loppu PVM]])&lt;=9,AND(MONTH(Taulukko1[[#This Row],[Loppu PVM]] )=9))</f>
        <v>1</v>
      </c>
      <c r="AG1056" s="90" t="b">
        <f>OR(MONTH(Taulukko1[[#This Row],[Alku PVM]] )&lt;=6,AND(MONTH(Taulukko1[[#This Row],[Alku PVM]] )=6))</f>
        <v>0</v>
      </c>
      <c r="AH1056" s="90" t="b">
        <f>OR(MONTH(Taulukko1[[#This Row],[Loppu PVM]])&lt;=6,AND(MONTH(Taulukko1[[#This Row],[Loppu PVM]] )=6))</f>
        <v>0</v>
      </c>
    </row>
    <row r="1057" spans="1:34" ht="12.75" customHeight="1">
      <c r="A1057" s="21" t="s">
        <v>3059</v>
      </c>
      <c r="B1057" s="23">
        <v>40026</v>
      </c>
      <c r="C1057" s="21" t="s">
        <v>3060</v>
      </c>
      <c r="D1057" s="24"/>
      <c r="F1057" s="23">
        <v>40078</v>
      </c>
      <c r="G1057" s="24">
        <v>37</v>
      </c>
      <c r="H1057" s="16">
        <v>100</v>
      </c>
      <c r="I1057" s="126" t="e">
        <f>INDEX('TOL2008'!B:B,MATCH(A1057,'TOL2008'!A:A,0))</f>
        <v>#N/A</v>
      </c>
      <c r="J1057" s="126" t="e">
        <f>INDEX(Pääluokka!$H$2:$H$100,MATCH(VALUE(LEFT(Taulukko1[[#This Row],[TOL2008]],2)),Pääluokka!$G$2:$G$100,0))</f>
        <v>#N/A</v>
      </c>
      <c r="K1057" s="126" t="e">
        <f>INDEX(Pääluokka!$I$2:$I$100,MATCH(VALUE(LEFT(Taulukko1[[#This Row],[TOL2008]],2)),Pääluokka!$G$2:$G$100,0))</f>
        <v>#N/A</v>
      </c>
      <c r="L1057" s="41">
        <f t="shared" si="160"/>
        <v>52</v>
      </c>
      <c r="M1057" s="43">
        <f t="shared" si="161"/>
        <v>40026</v>
      </c>
      <c r="N1057" s="43">
        <f t="shared" si="162"/>
        <v>40078</v>
      </c>
      <c r="O1057" s="43">
        <f t="shared" si="163"/>
        <v>40026</v>
      </c>
      <c r="P1057" s="43">
        <f t="shared" si="164"/>
        <v>40057</v>
      </c>
      <c r="Q1057" s="41">
        <f t="shared" si="165"/>
        <v>2009</v>
      </c>
      <c r="R1057" s="41">
        <f t="shared" si="166"/>
        <v>2009</v>
      </c>
      <c r="S1057" s="43" t="str">
        <f>YEAR(Taulukko1[[#This Row],[Alku KK]])&amp;"Q"&amp;ROUNDDOWN((MONTH(Taulukko1[[#This Row],[Alku KK]])-1)/3+1,0)</f>
        <v>2009Q3</v>
      </c>
      <c r="T1057" s="43" t="str">
        <f>YEAR(Taulukko1[[#This Row],[Loppu KK]])&amp;"Q"&amp;ROUNDDOWN((MONTH(Taulukko1[[#This Row],[Loppu KK]])-1)/3+1,0)</f>
        <v>2009Q3</v>
      </c>
      <c r="U1057" s="66">
        <f>IF(COUNT(Taulukko1[[#This Row],[Neuvottelujen alaiset ]])=1,Taulukko1[[#This Row],[Neuvottelujen alaiset ]],Taulukko1[[#This Row],[Vähennystarve]])</f>
        <v>100</v>
      </c>
      <c r="V1057" s="44" t="str">
        <f t="shared" si="167"/>
        <v>NA</v>
      </c>
      <c r="W1057" s="44">
        <f t="shared" si="168"/>
        <v>0.37</v>
      </c>
      <c r="X1057" s="44" t="str">
        <f t="shared" si="169"/>
        <v>NA</v>
      </c>
      <c r="Y1057" s="90" t="b">
        <f>AND(MONTH(Taulukko1[[#This Row],[Alku PVM]] )=6,DAY(Taulukko1[[#This Row],[Alku PVM]] )&gt;19)</f>
        <v>0</v>
      </c>
      <c r="Z1057" s="90" t="b">
        <f>AND(MONTH(Taulukko1[[#This Row],[Loppu PVM]] )=6,DAY(Taulukko1[[#This Row],[Loppu PVM]] )&gt;19)</f>
        <v>0</v>
      </c>
      <c r="AA1057" s="90" t="b">
        <f>OR(MONTH(Taulukko1[[#This Row],[Alku PVM]] )&lt;=5,AND(MONTH(Taulukko1[[#This Row],[Alku PVM]] )=6,DAY(Taulukko1[[#This Row],[Alku PVM]] )&lt;20))</f>
        <v>0</v>
      </c>
      <c r="AB1057" s="90" t="b">
        <f>OR(MONTH(Taulukko1[[#This Row],[Loppu PVM]])&lt;=5,AND(MONTH(Taulukko1[[#This Row],[Loppu PVM]] )=6,DAY(Taulukko1[[#This Row],[Loppu PVM]])&lt;20))</f>
        <v>0</v>
      </c>
      <c r="AC1057" s="90" t="b">
        <f>OR(MONTH(Taulukko1[[#This Row],[Alku PVM]] )&lt;=3,AND(MONTH(Taulukko1[[#This Row],[Alku PVM]] )=3))</f>
        <v>0</v>
      </c>
      <c r="AD1057" s="90" t="b">
        <f>OR(MONTH(Taulukko1[[#This Row],[Loppu PVM]] )&lt;=3,AND(MONTH(Taulukko1[[#This Row],[Loppu PVM]] )=3))</f>
        <v>0</v>
      </c>
      <c r="AE1057" s="90" t="b">
        <f>OR(MONTH(Taulukko1[[#This Row],[Alku PVM]] )&lt;=9,AND(MONTH(Taulukko1[[#This Row],[Alku PVM]] )=9))</f>
        <v>1</v>
      </c>
      <c r="AF1057" s="90" t="b">
        <f>OR(MONTH(Taulukko1[[#This Row],[Loppu PVM]])&lt;=9,AND(MONTH(Taulukko1[[#This Row],[Loppu PVM]] )=9))</f>
        <v>1</v>
      </c>
      <c r="AG1057" s="90" t="b">
        <f>OR(MONTH(Taulukko1[[#This Row],[Alku PVM]] )&lt;=6,AND(MONTH(Taulukko1[[#This Row],[Alku PVM]] )=6))</f>
        <v>0</v>
      </c>
      <c r="AH1057" s="90" t="b">
        <f>OR(MONTH(Taulukko1[[#This Row],[Loppu PVM]])&lt;=6,AND(MONTH(Taulukko1[[#This Row],[Loppu PVM]] )=6))</f>
        <v>0</v>
      </c>
    </row>
    <row r="1058" spans="1:34" ht="12.75" customHeight="1">
      <c r="A1058" t="s">
        <v>3059</v>
      </c>
      <c r="B1058" s="23">
        <v>40026</v>
      </c>
      <c r="C1058" t="s">
        <v>3060</v>
      </c>
      <c r="F1058" s="4">
        <v>40102</v>
      </c>
      <c r="G1058" s="24">
        <v>22</v>
      </c>
      <c r="H1058" s="16"/>
      <c r="I1058" s="126" t="e">
        <f>INDEX('TOL2008'!B:B,MATCH(A1058,'TOL2008'!A:A,0))</f>
        <v>#N/A</v>
      </c>
      <c r="J1058" s="126" t="e">
        <f>INDEX(Pääluokka!$H$2:$H$100,MATCH(VALUE(LEFT(Taulukko1[[#This Row],[TOL2008]],2)),Pääluokka!$G$2:$G$100,0))</f>
        <v>#N/A</v>
      </c>
      <c r="K1058" s="126" t="e">
        <f>INDEX(Pääluokka!$I$2:$I$100,MATCH(VALUE(LEFT(Taulukko1[[#This Row],[TOL2008]],2)),Pääluokka!$G$2:$G$100,0))</f>
        <v>#N/A</v>
      </c>
      <c r="L1058" s="41">
        <f t="shared" si="160"/>
        <v>76</v>
      </c>
      <c r="M1058" s="43">
        <f t="shared" si="161"/>
        <v>40026</v>
      </c>
      <c r="N1058" s="43">
        <f t="shared" si="162"/>
        <v>40102</v>
      </c>
      <c r="O1058" s="43">
        <f t="shared" si="163"/>
        <v>40026</v>
      </c>
      <c r="P1058" s="43">
        <f t="shared" si="164"/>
        <v>40087</v>
      </c>
      <c r="Q1058" s="41">
        <f t="shared" si="165"/>
        <v>2009</v>
      </c>
      <c r="R1058" s="41">
        <f t="shared" si="166"/>
        <v>2009</v>
      </c>
      <c r="S1058" s="43" t="str">
        <f>YEAR(Taulukko1[[#This Row],[Alku KK]])&amp;"Q"&amp;ROUNDDOWN((MONTH(Taulukko1[[#This Row],[Alku KK]])-1)/3+1,0)</f>
        <v>2009Q3</v>
      </c>
      <c r="T1058" s="43" t="str">
        <f>YEAR(Taulukko1[[#This Row],[Loppu KK]])&amp;"Q"&amp;ROUNDDOWN((MONTH(Taulukko1[[#This Row],[Loppu KK]])-1)/3+1,0)</f>
        <v>2009Q4</v>
      </c>
      <c r="U1058" s="66">
        <f>IF(COUNT(Taulukko1[[#This Row],[Neuvottelujen alaiset ]])=1,Taulukko1[[#This Row],[Neuvottelujen alaiset ]],Taulukko1[[#This Row],[Vähennystarve]])</f>
        <v>0</v>
      </c>
      <c r="V1058" s="44" t="str">
        <f t="shared" si="167"/>
        <v>NA</v>
      </c>
      <c r="W1058" s="44" t="str">
        <f t="shared" si="168"/>
        <v>NA</v>
      </c>
      <c r="X1058" s="44" t="str">
        <f t="shared" si="169"/>
        <v>NA</v>
      </c>
      <c r="Y1058" s="90" t="b">
        <f>AND(MONTH(Taulukko1[[#This Row],[Alku PVM]] )=6,DAY(Taulukko1[[#This Row],[Alku PVM]] )&gt;19)</f>
        <v>0</v>
      </c>
      <c r="Z1058" s="90" t="b">
        <f>AND(MONTH(Taulukko1[[#This Row],[Loppu PVM]] )=6,DAY(Taulukko1[[#This Row],[Loppu PVM]] )&gt;19)</f>
        <v>0</v>
      </c>
      <c r="AA1058" s="90" t="b">
        <f>OR(MONTH(Taulukko1[[#This Row],[Alku PVM]] )&lt;=5,AND(MONTH(Taulukko1[[#This Row],[Alku PVM]] )=6,DAY(Taulukko1[[#This Row],[Alku PVM]] )&lt;20))</f>
        <v>0</v>
      </c>
      <c r="AB1058" s="90" t="b">
        <f>OR(MONTH(Taulukko1[[#This Row],[Loppu PVM]])&lt;=5,AND(MONTH(Taulukko1[[#This Row],[Loppu PVM]] )=6,DAY(Taulukko1[[#This Row],[Loppu PVM]])&lt;20))</f>
        <v>0</v>
      </c>
      <c r="AC1058" s="90" t="b">
        <f>OR(MONTH(Taulukko1[[#This Row],[Alku PVM]] )&lt;=3,AND(MONTH(Taulukko1[[#This Row],[Alku PVM]] )=3))</f>
        <v>0</v>
      </c>
      <c r="AD1058" s="90" t="b">
        <f>OR(MONTH(Taulukko1[[#This Row],[Loppu PVM]] )&lt;=3,AND(MONTH(Taulukko1[[#This Row],[Loppu PVM]] )=3))</f>
        <v>0</v>
      </c>
      <c r="AE1058" s="90" t="b">
        <f>OR(MONTH(Taulukko1[[#This Row],[Alku PVM]] )&lt;=9,AND(MONTH(Taulukko1[[#This Row],[Alku PVM]] )=9))</f>
        <v>1</v>
      </c>
      <c r="AF1058" s="90" t="b">
        <f>OR(MONTH(Taulukko1[[#This Row],[Loppu PVM]])&lt;=9,AND(MONTH(Taulukko1[[#This Row],[Loppu PVM]] )=9))</f>
        <v>0</v>
      </c>
      <c r="AG1058" s="90" t="b">
        <f>OR(MONTH(Taulukko1[[#This Row],[Alku PVM]] )&lt;=6,AND(MONTH(Taulukko1[[#This Row],[Alku PVM]] )=6))</f>
        <v>0</v>
      </c>
      <c r="AH1058" s="90" t="b">
        <f>OR(MONTH(Taulukko1[[#This Row],[Loppu PVM]])&lt;=6,AND(MONTH(Taulukko1[[#This Row],[Loppu PVM]] )=6))</f>
        <v>0</v>
      </c>
    </row>
    <row r="1059" spans="1:34" ht="12.75" customHeight="1">
      <c r="A1059" t="s">
        <v>2933</v>
      </c>
      <c r="B1059" s="23">
        <v>40026</v>
      </c>
      <c r="C1059" t="s">
        <v>2932</v>
      </c>
      <c r="F1059" s="4">
        <v>40054</v>
      </c>
      <c r="G1059" s="5">
        <v>3</v>
      </c>
      <c r="H1059" s="16">
        <v>50</v>
      </c>
      <c r="I1059" s="126" t="e">
        <f>INDEX('TOL2008'!B:B,MATCH(A1059,'TOL2008'!A:A,0))</f>
        <v>#N/A</v>
      </c>
      <c r="J1059" s="126" t="e">
        <f>INDEX(Pääluokka!$H$2:$H$100,MATCH(VALUE(LEFT(Taulukko1[[#This Row],[TOL2008]],2)),Pääluokka!$G$2:$G$100,0))</f>
        <v>#N/A</v>
      </c>
      <c r="K1059" s="126" t="e">
        <f>INDEX(Pääluokka!$I$2:$I$100,MATCH(VALUE(LEFT(Taulukko1[[#This Row],[TOL2008]],2)),Pääluokka!$G$2:$G$100,0))</f>
        <v>#N/A</v>
      </c>
      <c r="L1059" s="41">
        <f t="shared" si="160"/>
        <v>28</v>
      </c>
      <c r="M1059" s="43">
        <f t="shared" si="161"/>
        <v>40026</v>
      </c>
      <c r="N1059" s="43">
        <f t="shared" si="162"/>
        <v>40054</v>
      </c>
      <c r="O1059" s="43">
        <f t="shared" si="163"/>
        <v>40026</v>
      </c>
      <c r="P1059" s="43">
        <f t="shared" si="164"/>
        <v>40026</v>
      </c>
      <c r="Q1059" s="41">
        <f t="shared" si="165"/>
        <v>2009</v>
      </c>
      <c r="R1059" s="41">
        <f t="shared" si="166"/>
        <v>2009</v>
      </c>
      <c r="S1059" s="43" t="str">
        <f>YEAR(Taulukko1[[#This Row],[Alku KK]])&amp;"Q"&amp;ROUNDDOWN((MONTH(Taulukko1[[#This Row],[Alku KK]])-1)/3+1,0)</f>
        <v>2009Q3</v>
      </c>
      <c r="T1059" s="43" t="str">
        <f>YEAR(Taulukko1[[#This Row],[Loppu KK]])&amp;"Q"&amp;ROUNDDOWN((MONTH(Taulukko1[[#This Row],[Loppu KK]])-1)/3+1,0)</f>
        <v>2009Q3</v>
      </c>
      <c r="U1059" s="66">
        <f>IF(COUNT(Taulukko1[[#This Row],[Neuvottelujen alaiset ]])=1,Taulukko1[[#This Row],[Neuvottelujen alaiset ]],Taulukko1[[#This Row],[Vähennystarve]])</f>
        <v>50</v>
      </c>
      <c r="V1059" s="44" t="str">
        <f t="shared" si="167"/>
        <v>NA</v>
      </c>
      <c r="W1059" s="44">
        <f t="shared" si="168"/>
        <v>0.06</v>
      </c>
      <c r="X1059" s="44" t="str">
        <f t="shared" si="169"/>
        <v>NA</v>
      </c>
      <c r="Y1059" s="90" t="b">
        <f>AND(MONTH(Taulukko1[[#This Row],[Alku PVM]] )=6,DAY(Taulukko1[[#This Row],[Alku PVM]] )&gt;19)</f>
        <v>0</v>
      </c>
      <c r="Z1059" s="90" t="b">
        <f>AND(MONTH(Taulukko1[[#This Row],[Loppu PVM]] )=6,DAY(Taulukko1[[#This Row],[Loppu PVM]] )&gt;19)</f>
        <v>0</v>
      </c>
      <c r="AA1059" s="90" t="b">
        <f>OR(MONTH(Taulukko1[[#This Row],[Alku PVM]] )&lt;=5,AND(MONTH(Taulukko1[[#This Row],[Alku PVM]] )=6,DAY(Taulukko1[[#This Row],[Alku PVM]] )&lt;20))</f>
        <v>0</v>
      </c>
      <c r="AB1059" s="90" t="b">
        <f>OR(MONTH(Taulukko1[[#This Row],[Loppu PVM]])&lt;=5,AND(MONTH(Taulukko1[[#This Row],[Loppu PVM]] )=6,DAY(Taulukko1[[#This Row],[Loppu PVM]])&lt;20))</f>
        <v>0</v>
      </c>
      <c r="AC1059" s="90" t="b">
        <f>OR(MONTH(Taulukko1[[#This Row],[Alku PVM]] )&lt;=3,AND(MONTH(Taulukko1[[#This Row],[Alku PVM]] )=3))</f>
        <v>0</v>
      </c>
      <c r="AD1059" s="90" t="b">
        <f>OR(MONTH(Taulukko1[[#This Row],[Loppu PVM]] )&lt;=3,AND(MONTH(Taulukko1[[#This Row],[Loppu PVM]] )=3))</f>
        <v>0</v>
      </c>
      <c r="AE1059" s="90" t="b">
        <f>OR(MONTH(Taulukko1[[#This Row],[Alku PVM]] )&lt;=9,AND(MONTH(Taulukko1[[#This Row],[Alku PVM]] )=9))</f>
        <v>1</v>
      </c>
      <c r="AF1059" s="90" t="b">
        <f>OR(MONTH(Taulukko1[[#This Row],[Loppu PVM]])&lt;=9,AND(MONTH(Taulukko1[[#This Row],[Loppu PVM]] )=9))</f>
        <v>1</v>
      </c>
      <c r="AG1059" s="90" t="b">
        <f>OR(MONTH(Taulukko1[[#This Row],[Alku PVM]] )&lt;=6,AND(MONTH(Taulukko1[[#This Row],[Alku PVM]] )=6))</f>
        <v>0</v>
      </c>
      <c r="AH1059" s="90" t="b">
        <f>OR(MONTH(Taulukko1[[#This Row],[Loppu PVM]])&lt;=6,AND(MONTH(Taulukko1[[#This Row],[Loppu PVM]] )=6))</f>
        <v>0</v>
      </c>
    </row>
    <row r="1060" spans="1:34" ht="12.75" customHeight="1">
      <c r="A1060" t="s">
        <v>2654</v>
      </c>
      <c r="B1060" s="23">
        <v>40026</v>
      </c>
      <c r="C1060" t="s">
        <v>2655</v>
      </c>
      <c r="F1060" s="4">
        <v>40087</v>
      </c>
      <c r="G1060" s="24">
        <v>7</v>
      </c>
      <c r="H1060" s="16">
        <v>7</v>
      </c>
      <c r="I1060" s="126" t="e">
        <f>INDEX('TOL2008'!B:B,MATCH(A1060,'TOL2008'!A:A,0))</f>
        <v>#N/A</v>
      </c>
      <c r="J1060" s="126" t="e">
        <f>INDEX(Pääluokka!$H$2:$H$100,MATCH(VALUE(LEFT(Taulukko1[[#This Row],[TOL2008]],2)),Pääluokka!$G$2:$G$100,0))</f>
        <v>#N/A</v>
      </c>
      <c r="K1060" s="126" t="e">
        <f>INDEX(Pääluokka!$I$2:$I$100,MATCH(VALUE(LEFT(Taulukko1[[#This Row],[TOL2008]],2)),Pääluokka!$G$2:$G$100,0))</f>
        <v>#N/A</v>
      </c>
      <c r="L1060" s="41">
        <f t="shared" si="160"/>
        <v>61</v>
      </c>
      <c r="M1060" s="43">
        <f t="shared" si="161"/>
        <v>40026</v>
      </c>
      <c r="N1060" s="43">
        <f t="shared" si="162"/>
        <v>40087</v>
      </c>
      <c r="O1060" s="43">
        <f t="shared" si="163"/>
        <v>40026</v>
      </c>
      <c r="P1060" s="43">
        <f t="shared" si="164"/>
        <v>40087</v>
      </c>
      <c r="Q1060" s="41">
        <f t="shared" si="165"/>
        <v>2009</v>
      </c>
      <c r="R1060" s="41">
        <f t="shared" si="166"/>
        <v>2009</v>
      </c>
      <c r="S1060" s="43" t="str">
        <f>YEAR(Taulukko1[[#This Row],[Alku KK]])&amp;"Q"&amp;ROUNDDOWN((MONTH(Taulukko1[[#This Row],[Alku KK]])-1)/3+1,0)</f>
        <v>2009Q3</v>
      </c>
      <c r="T1060" s="43" t="str">
        <f>YEAR(Taulukko1[[#This Row],[Loppu KK]])&amp;"Q"&amp;ROUNDDOWN((MONTH(Taulukko1[[#This Row],[Loppu KK]])-1)/3+1,0)</f>
        <v>2009Q4</v>
      </c>
      <c r="U1060" s="66">
        <f>IF(COUNT(Taulukko1[[#This Row],[Neuvottelujen alaiset ]])=1,Taulukko1[[#This Row],[Neuvottelujen alaiset ]],Taulukko1[[#This Row],[Vähennystarve]])</f>
        <v>7</v>
      </c>
      <c r="V1060" s="44" t="str">
        <f t="shared" si="167"/>
        <v>NA</v>
      </c>
      <c r="W1060" s="44">
        <f t="shared" si="168"/>
        <v>1</v>
      </c>
      <c r="X1060" s="44" t="str">
        <f t="shared" si="169"/>
        <v>NA</v>
      </c>
      <c r="Y1060" s="90" t="b">
        <f>AND(MONTH(Taulukko1[[#This Row],[Alku PVM]] )=6,DAY(Taulukko1[[#This Row],[Alku PVM]] )&gt;19)</f>
        <v>0</v>
      </c>
      <c r="Z1060" s="90" t="b">
        <f>AND(MONTH(Taulukko1[[#This Row],[Loppu PVM]] )=6,DAY(Taulukko1[[#This Row],[Loppu PVM]] )&gt;19)</f>
        <v>0</v>
      </c>
      <c r="AA1060" s="90" t="b">
        <f>OR(MONTH(Taulukko1[[#This Row],[Alku PVM]] )&lt;=5,AND(MONTH(Taulukko1[[#This Row],[Alku PVM]] )=6,DAY(Taulukko1[[#This Row],[Alku PVM]] )&lt;20))</f>
        <v>0</v>
      </c>
      <c r="AB1060" s="90" t="b">
        <f>OR(MONTH(Taulukko1[[#This Row],[Loppu PVM]])&lt;=5,AND(MONTH(Taulukko1[[#This Row],[Loppu PVM]] )=6,DAY(Taulukko1[[#This Row],[Loppu PVM]])&lt;20))</f>
        <v>0</v>
      </c>
      <c r="AC1060" s="90" t="b">
        <f>OR(MONTH(Taulukko1[[#This Row],[Alku PVM]] )&lt;=3,AND(MONTH(Taulukko1[[#This Row],[Alku PVM]] )=3))</f>
        <v>0</v>
      </c>
      <c r="AD1060" s="90" t="b">
        <f>OR(MONTH(Taulukko1[[#This Row],[Loppu PVM]] )&lt;=3,AND(MONTH(Taulukko1[[#This Row],[Loppu PVM]] )=3))</f>
        <v>0</v>
      </c>
      <c r="AE1060" s="90" t="b">
        <f>OR(MONTH(Taulukko1[[#This Row],[Alku PVM]] )&lt;=9,AND(MONTH(Taulukko1[[#This Row],[Alku PVM]] )=9))</f>
        <v>1</v>
      </c>
      <c r="AF1060" s="90" t="b">
        <f>OR(MONTH(Taulukko1[[#This Row],[Loppu PVM]])&lt;=9,AND(MONTH(Taulukko1[[#This Row],[Loppu PVM]] )=9))</f>
        <v>0</v>
      </c>
      <c r="AG1060" s="90" t="b">
        <f>OR(MONTH(Taulukko1[[#This Row],[Alku PVM]] )&lt;=6,AND(MONTH(Taulukko1[[#This Row],[Alku PVM]] )=6))</f>
        <v>0</v>
      </c>
      <c r="AH1060" s="90" t="b">
        <f>OR(MONTH(Taulukko1[[#This Row],[Loppu PVM]])&lt;=6,AND(MONTH(Taulukko1[[#This Row],[Loppu PVM]] )=6))</f>
        <v>0</v>
      </c>
    </row>
    <row r="1061" spans="1:34" ht="12.75" customHeight="1">
      <c r="A1061" t="s">
        <v>2321</v>
      </c>
      <c r="B1061" s="23">
        <v>40026</v>
      </c>
      <c r="C1061" t="s">
        <v>2320</v>
      </c>
      <c r="F1061" s="4">
        <v>40067</v>
      </c>
      <c r="G1061" s="5">
        <v>31</v>
      </c>
      <c r="H1061" s="16">
        <v>400</v>
      </c>
      <c r="I1061" s="126" t="e">
        <f>INDEX('TOL2008'!B:B,MATCH(A1061,'TOL2008'!A:A,0))</f>
        <v>#N/A</v>
      </c>
      <c r="J1061" s="126" t="e">
        <f>INDEX(Pääluokka!$H$2:$H$100,MATCH(VALUE(LEFT(Taulukko1[[#This Row],[TOL2008]],2)),Pääluokka!$G$2:$G$100,0))</f>
        <v>#N/A</v>
      </c>
      <c r="K1061" s="126" t="e">
        <f>INDEX(Pääluokka!$I$2:$I$100,MATCH(VALUE(LEFT(Taulukko1[[#This Row],[TOL2008]],2)),Pääluokka!$G$2:$G$100,0))</f>
        <v>#N/A</v>
      </c>
      <c r="L1061" s="41">
        <f t="shared" si="160"/>
        <v>41</v>
      </c>
      <c r="M1061" s="43">
        <f t="shared" si="161"/>
        <v>40026</v>
      </c>
      <c r="N1061" s="43">
        <f t="shared" si="162"/>
        <v>40067</v>
      </c>
      <c r="O1061" s="43">
        <f t="shared" si="163"/>
        <v>40026</v>
      </c>
      <c r="P1061" s="43">
        <f t="shared" si="164"/>
        <v>40057</v>
      </c>
      <c r="Q1061" s="41">
        <f t="shared" si="165"/>
        <v>2009</v>
      </c>
      <c r="R1061" s="41">
        <f t="shared" si="166"/>
        <v>2009</v>
      </c>
      <c r="S1061" s="43" t="str">
        <f>YEAR(Taulukko1[[#This Row],[Alku KK]])&amp;"Q"&amp;ROUNDDOWN((MONTH(Taulukko1[[#This Row],[Alku KK]])-1)/3+1,0)</f>
        <v>2009Q3</v>
      </c>
      <c r="T1061" s="43" t="str">
        <f>YEAR(Taulukko1[[#This Row],[Loppu KK]])&amp;"Q"&amp;ROUNDDOWN((MONTH(Taulukko1[[#This Row],[Loppu KK]])-1)/3+1,0)</f>
        <v>2009Q3</v>
      </c>
      <c r="U1061" s="66">
        <f>IF(COUNT(Taulukko1[[#This Row],[Neuvottelujen alaiset ]])=1,Taulukko1[[#This Row],[Neuvottelujen alaiset ]],Taulukko1[[#This Row],[Vähennystarve]])</f>
        <v>400</v>
      </c>
      <c r="V1061" s="44" t="str">
        <f t="shared" si="167"/>
        <v>NA</v>
      </c>
      <c r="W1061" s="44">
        <f t="shared" si="168"/>
        <v>7.7499999999999999E-2</v>
      </c>
      <c r="X1061" s="44" t="str">
        <f t="shared" si="169"/>
        <v>NA</v>
      </c>
      <c r="Y1061" s="90" t="b">
        <f>AND(MONTH(Taulukko1[[#This Row],[Alku PVM]] )=6,DAY(Taulukko1[[#This Row],[Alku PVM]] )&gt;19)</f>
        <v>0</v>
      </c>
      <c r="Z1061" s="90" t="b">
        <f>AND(MONTH(Taulukko1[[#This Row],[Loppu PVM]] )=6,DAY(Taulukko1[[#This Row],[Loppu PVM]] )&gt;19)</f>
        <v>0</v>
      </c>
      <c r="AA1061" s="90" t="b">
        <f>OR(MONTH(Taulukko1[[#This Row],[Alku PVM]] )&lt;=5,AND(MONTH(Taulukko1[[#This Row],[Alku PVM]] )=6,DAY(Taulukko1[[#This Row],[Alku PVM]] )&lt;20))</f>
        <v>0</v>
      </c>
      <c r="AB1061" s="90" t="b">
        <f>OR(MONTH(Taulukko1[[#This Row],[Loppu PVM]])&lt;=5,AND(MONTH(Taulukko1[[#This Row],[Loppu PVM]] )=6,DAY(Taulukko1[[#This Row],[Loppu PVM]])&lt;20))</f>
        <v>0</v>
      </c>
      <c r="AC1061" s="90" t="b">
        <f>OR(MONTH(Taulukko1[[#This Row],[Alku PVM]] )&lt;=3,AND(MONTH(Taulukko1[[#This Row],[Alku PVM]] )=3))</f>
        <v>0</v>
      </c>
      <c r="AD1061" s="90" t="b">
        <f>OR(MONTH(Taulukko1[[#This Row],[Loppu PVM]] )&lt;=3,AND(MONTH(Taulukko1[[#This Row],[Loppu PVM]] )=3))</f>
        <v>0</v>
      </c>
      <c r="AE1061" s="90" t="b">
        <f>OR(MONTH(Taulukko1[[#This Row],[Alku PVM]] )&lt;=9,AND(MONTH(Taulukko1[[#This Row],[Alku PVM]] )=9))</f>
        <v>1</v>
      </c>
      <c r="AF1061" s="90" t="b">
        <f>OR(MONTH(Taulukko1[[#This Row],[Loppu PVM]])&lt;=9,AND(MONTH(Taulukko1[[#This Row],[Loppu PVM]] )=9))</f>
        <v>1</v>
      </c>
      <c r="AG1061" s="90" t="b">
        <f>OR(MONTH(Taulukko1[[#This Row],[Alku PVM]] )&lt;=6,AND(MONTH(Taulukko1[[#This Row],[Alku PVM]] )=6))</f>
        <v>0</v>
      </c>
      <c r="AH1061" s="90" t="b">
        <f>OR(MONTH(Taulukko1[[#This Row],[Loppu PVM]])&lt;=6,AND(MONTH(Taulukko1[[#This Row],[Loppu PVM]] )=6))</f>
        <v>0</v>
      </c>
    </row>
    <row r="1062" spans="1:34" ht="12.75" customHeight="1">
      <c r="A1062" t="s">
        <v>50</v>
      </c>
      <c r="B1062" s="23">
        <v>40026</v>
      </c>
      <c r="C1062" t="s">
        <v>2273</v>
      </c>
      <c r="F1062" s="4">
        <v>40045</v>
      </c>
      <c r="G1062" s="5">
        <v>0</v>
      </c>
      <c r="H1062" s="22">
        <v>850</v>
      </c>
      <c r="I1062" s="126">
        <f>INDEX('TOL2008'!B:B,MATCH(A1062,'TOL2008'!A:A,0))</f>
        <v>17120</v>
      </c>
      <c r="J1062" s="126" t="str">
        <f>INDEX(Pääluokka!$H$2:$H$100,MATCH(VALUE(LEFT(Taulukko1[[#This Row],[TOL2008]],2)),Pääluokka!$G$2:$G$100,0))</f>
        <v>Teollisuus</v>
      </c>
      <c r="K1062" s="126" t="str">
        <f>INDEX(Pääluokka!$I$2:$I$100,MATCH(VALUE(LEFT(Taulukko1[[#This Row],[TOL2008]],2)),Pääluokka!$G$2:$G$100,0))</f>
        <v>Teollisuus (C-E)</v>
      </c>
      <c r="L1062" s="41">
        <f t="shared" si="160"/>
        <v>19</v>
      </c>
      <c r="M1062" s="43">
        <f t="shared" si="161"/>
        <v>40026</v>
      </c>
      <c r="N1062" s="43">
        <f t="shared" si="162"/>
        <v>40045</v>
      </c>
      <c r="O1062" s="43">
        <f t="shared" si="163"/>
        <v>40026</v>
      </c>
      <c r="P1062" s="43">
        <f t="shared" si="164"/>
        <v>40026</v>
      </c>
      <c r="Q1062" s="41">
        <f t="shared" si="165"/>
        <v>2009</v>
      </c>
      <c r="R1062" s="41">
        <f t="shared" si="166"/>
        <v>2009</v>
      </c>
      <c r="S1062" s="43" t="str">
        <f>YEAR(Taulukko1[[#This Row],[Alku KK]])&amp;"Q"&amp;ROUNDDOWN((MONTH(Taulukko1[[#This Row],[Alku KK]])-1)/3+1,0)</f>
        <v>2009Q3</v>
      </c>
      <c r="T1062" s="43" t="str">
        <f>YEAR(Taulukko1[[#This Row],[Loppu KK]])&amp;"Q"&amp;ROUNDDOWN((MONTH(Taulukko1[[#This Row],[Loppu KK]])-1)/3+1,0)</f>
        <v>2009Q3</v>
      </c>
      <c r="U1062" s="66">
        <f>IF(COUNT(Taulukko1[[#This Row],[Neuvottelujen alaiset ]])=1,Taulukko1[[#This Row],[Neuvottelujen alaiset ]],Taulukko1[[#This Row],[Vähennystarve]])</f>
        <v>850</v>
      </c>
      <c r="V1062" s="44" t="str">
        <f t="shared" si="167"/>
        <v>NA</v>
      </c>
      <c r="W1062" s="44">
        <f t="shared" si="168"/>
        <v>0</v>
      </c>
      <c r="X1062" s="44" t="str">
        <f t="shared" si="169"/>
        <v>NA</v>
      </c>
      <c r="Y1062" s="90" t="b">
        <f>AND(MONTH(Taulukko1[[#This Row],[Alku PVM]] )=6,DAY(Taulukko1[[#This Row],[Alku PVM]] )&gt;19)</f>
        <v>0</v>
      </c>
      <c r="Z1062" s="90" t="b">
        <f>AND(MONTH(Taulukko1[[#This Row],[Loppu PVM]] )=6,DAY(Taulukko1[[#This Row],[Loppu PVM]] )&gt;19)</f>
        <v>0</v>
      </c>
      <c r="AA1062" s="90" t="b">
        <f>OR(MONTH(Taulukko1[[#This Row],[Alku PVM]] )&lt;=5,AND(MONTH(Taulukko1[[#This Row],[Alku PVM]] )=6,DAY(Taulukko1[[#This Row],[Alku PVM]] )&lt;20))</f>
        <v>0</v>
      </c>
      <c r="AB1062" s="90" t="b">
        <f>OR(MONTH(Taulukko1[[#This Row],[Loppu PVM]])&lt;=5,AND(MONTH(Taulukko1[[#This Row],[Loppu PVM]] )=6,DAY(Taulukko1[[#This Row],[Loppu PVM]])&lt;20))</f>
        <v>0</v>
      </c>
      <c r="AC1062" s="90" t="b">
        <f>OR(MONTH(Taulukko1[[#This Row],[Alku PVM]] )&lt;=3,AND(MONTH(Taulukko1[[#This Row],[Alku PVM]] )=3))</f>
        <v>0</v>
      </c>
      <c r="AD1062" s="90" t="b">
        <f>OR(MONTH(Taulukko1[[#This Row],[Loppu PVM]] )&lt;=3,AND(MONTH(Taulukko1[[#This Row],[Loppu PVM]] )=3))</f>
        <v>0</v>
      </c>
      <c r="AE1062" s="90" t="b">
        <f>OR(MONTH(Taulukko1[[#This Row],[Alku PVM]] )&lt;=9,AND(MONTH(Taulukko1[[#This Row],[Alku PVM]] )=9))</f>
        <v>1</v>
      </c>
      <c r="AF1062" s="90" t="b">
        <f>OR(MONTH(Taulukko1[[#This Row],[Loppu PVM]])&lt;=9,AND(MONTH(Taulukko1[[#This Row],[Loppu PVM]] )=9))</f>
        <v>1</v>
      </c>
      <c r="AG1062" s="90" t="b">
        <f>OR(MONTH(Taulukko1[[#This Row],[Alku PVM]] )&lt;=6,AND(MONTH(Taulukko1[[#This Row],[Alku PVM]] )=6))</f>
        <v>0</v>
      </c>
      <c r="AH1062" s="90" t="b">
        <f>OR(MONTH(Taulukko1[[#This Row],[Loppu PVM]])&lt;=6,AND(MONTH(Taulukko1[[#This Row],[Loppu PVM]] )=6))</f>
        <v>0</v>
      </c>
    </row>
    <row r="1063" spans="1:34" ht="12.75" customHeight="1">
      <c r="A1063" t="s">
        <v>46</v>
      </c>
      <c r="B1063" s="23">
        <v>40029</v>
      </c>
      <c r="C1063" t="s">
        <v>2259</v>
      </c>
      <c r="E1063" s="62">
        <v>46</v>
      </c>
      <c r="F1063" s="4">
        <v>40088</v>
      </c>
      <c r="G1063" s="5">
        <v>34</v>
      </c>
      <c r="H1063" s="16">
        <v>106</v>
      </c>
      <c r="I1063" s="126">
        <f>INDEX('TOL2008'!B:B,MATCH(A1063,'TOL2008'!A:A,0))</f>
        <v>10710</v>
      </c>
      <c r="J1063" s="126" t="str">
        <f>INDEX(Pääluokka!$H$2:$H$100,MATCH(VALUE(LEFT(Taulukko1[[#This Row],[TOL2008]],2)),Pääluokka!$G$2:$G$100,0))</f>
        <v>Teollisuus</v>
      </c>
      <c r="K1063" s="126" t="str">
        <f>INDEX(Pääluokka!$I$2:$I$100,MATCH(VALUE(LEFT(Taulukko1[[#This Row],[TOL2008]],2)),Pääluokka!$G$2:$G$100,0))</f>
        <v>Teollisuus (C-E)</v>
      </c>
      <c r="L1063" s="41">
        <f t="shared" si="160"/>
        <v>59</v>
      </c>
      <c r="M1063" s="43">
        <f t="shared" si="161"/>
        <v>40029</v>
      </c>
      <c r="N1063" s="43">
        <f t="shared" si="162"/>
        <v>40088</v>
      </c>
      <c r="O1063" s="43">
        <f t="shared" si="163"/>
        <v>40026</v>
      </c>
      <c r="P1063" s="43">
        <f t="shared" si="164"/>
        <v>40087</v>
      </c>
      <c r="Q1063" s="41">
        <f t="shared" si="165"/>
        <v>2009</v>
      </c>
      <c r="R1063" s="41">
        <f t="shared" si="166"/>
        <v>2009</v>
      </c>
      <c r="S1063" s="43" t="str">
        <f>YEAR(Taulukko1[[#This Row],[Alku KK]])&amp;"Q"&amp;ROUNDDOWN((MONTH(Taulukko1[[#This Row],[Alku KK]])-1)/3+1,0)</f>
        <v>2009Q3</v>
      </c>
      <c r="T1063" s="43" t="str">
        <f>YEAR(Taulukko1[[#This Row],[Loppu KK]])&amp;"Q"&amp;ROUNDDOWN((MONTH(Taulukko1[[#This Row],[Loppu KK]])-1)/3+1,0)</f>
        <v>2009Q4</v>
      </c>
      <c r="U1063" s="66">
        <f>IF(COUNT(Taulukko1[[#This Row],[Neuvottelujen alaiset ]])=1,Taulukko1[[#This Row],[Neuvottelujen alaiset ]],Taulukko1[[#This Row],[Vähennystarve]])</f>
        <v>106</v>
      </c>
      <c r="V1063" s="44">
        <f t="shared" si="167"/>
        <v>0.43396226415094341</v>
      </c>
      <c r="W1063" s="44">
        <f t="shared" si="168"/>
        <v>0.32075471698113206</v>
      </c>
      <c r="X1063" s="44">
        <f t="shared" si="169"/>
        <v>0.73913043478260865</v>
      </c>
      <c r="Y1063" s="90" t="b">
        <f>AND(MONTH(Taulukko1[[#This Row],[Alku PVM]] )=6,DAY(Taulukko1[[#This Row],[Alku PVM]] )&gt;19)</f>
        <v>0</v>
      </c>
      <c r="Z1063" s="90" t="b">
        <f>AND(MONTH(Taulukko1[[#This Row],[Loppu PVM]] )=6,DAY(Taulukko1[[#This Row],[Loppu PVM]] )&gt;19)</f>
        <v>0</v>
      </c>
      <c r="AA1063" s="90" t="b">
        <f>OR(MONTH(Taulukko1[[#This Row],[Alku PVM]] )&lt;=5,AND(MONTH(Taulukko1[[#This Row],[Alku PVM]] )=6,DAY(Taulukko1[[#This Row],[Alku PVM]] )&lt;20))</f>
        <v>0</v>
      </c>
      <c r="AB1063" s="90" t="b">
        <f>OR(MONTH(Taulukko1[[#This Row],[Loppu PVM]])&lt;=5,AND(MONTH(Taulukko1[[#This Row],[Loppu PVM]] )=6,DAY(Taulukko1[[#This Row],[Loppu PVM]])&lt;20))</f>
        <v>0</v>
      </c>
      <c r="AC1063" s="90" t="b">
        <f>OR(MONTH(Taulukko1[[#This Row],[Alku PVM]] )&lt;=3,AND(MONTH(Taulukko1[[#This Row],[Alku PVM]] )=3))</f>
        <v>0</v>
      </c>
      <c r="AD1063" s="90" t="b">
        <f>OR(MONTH(Taulukko1[[#This Row],[Loppu PVM]] )&lt;=3,AND(MONTH(Taulukko1[[#This Row],[Loppu PVM]] )=3))</f>
        <v>0</v>
      </c>
      <c r="AE1063" s="90" t="b">
        <f>OR(MONTH(Taulukko1[[#This Row],[Alku PVM]] )&lt;=9,AND(MONTH(Taulukko1[[#This Row],[Alku PVM]] )=9))</f>
        <v>1</v>
      </c>
      <c r="AF1063" s="90" t="b">
        <f>OR(MONTH(Taulukko1[[#This Row],[Loppu PVM]])&lt;=9,AND(MONTH(Taulukko1[[#This Row],[Loppu PVM]] )=9))</f>
        <v>0</v>
      </c>
      <c r="AG1063" s="90" t="b">
        <f>OR(MONTH(Taulukko1[[#This Row],[Alku PVM]] )&lt;=6,AND(MONTH(Taulukko1[[#This Row],[Alku PVM]] )=6))</f>
        <v>0</v>
      </c>
      <c r="AH1063" s="90" t="b">
        <f>OR(MONTH(Taulukko1[[#This Row],[Loppu PVM]])&lt;=6,AND(MONTH(Taulukko1[[#This Row],[Loppu PVM]] )=6))</f>
        <v>0</v>
      </c>
    </row>
    <row r="1064" spans="1:34" ht="12.75" customHeight="1">
      <c r="A1064" t="s">
        <v>662</v>
      </c>
      <c r="B1064" s="23">
        <v>40030</v>
      </c>
      <c r="C1064" t="s">
        <v>3112</v>
      </c>
      <c r="F1064" s="4">
        <v>40062</v>
      </c>
      <c r="G1064" s="5">
        <v>0</v>
      </c>
      <c r="H1064" s="17">
        <v>650</v>
      </c>
      <c r="I1064" s="126">
        <f>INDEX('TOL2008'!B:B,MATCH(A1064,'TOL2008'!A:A,0))</f>
        <v>11010</v>
      </c>
      <c r="J1064" s="126" t="str">
        <f>INDEX(Pääluokka!$H$2:$H$100,MATCH(VALUE(LEFT(Taulukko1[[#This Row],[TOL2008]],2)),Pääluokka!$G$2:$G$100,0))</f>
        <v>Teollisuus</v>
      </c>
      <c r="K1064" s="126" t="str">
        <f>INDEX(Pääluokka!$I$2:$I$100,MATCH(VALUE(LEFT(Taulukko1[[#This Row],[TOL2008]],2)),Pääluokka!$G$2:$G$100,0))</f>
        <v>Teollisuus (C-E)</v>
      </c>
      <c r="L1064" s="41">
        <f t="shared" si="160"/>
        <v>32</v>
      </c>
      <c r="M1064" s="43">
        <f t="shared" si="161"/>
        <v>40030</v>
      </c>
      <c r="N1064" s="43">
        <f t="shared" si="162"/>
        <v>40062</v>
      </c>
      <c r="O1064" s="43">
        <f t="shared" si="163"/>
        <v>40026</v>
      </c>
      <c r="P1064" s="43">
        <f t="shared" si="164"/>
        <v>40057</v>
      </c>
      <c r="Q1064" s="41">
        <f t="shared" si="165"/>
        <v>2009</v>
      </c>
      <c r="R1064" s="41">
        <f t="shared" si="166"/>
        <v>2009</v>
      </c>
      <c r="S1064" s="43" t="str">
        <f>YEAR(Taulukko1[[#This Row],[Alku KK]])&amp;"Q"&amp;ROUNDDOWN((MONTH(Taulukko1[[#This Row],[Alku KK]])-1)/3+1,0)</f>
        <v>2009Q3</v>
      </c>
      <c r="T1064" s="43" t="str">
        <f>YEAR(Taulukko1[[#This Row],[Loppu KK]])&amp;"Q"&amp;ROUNDDOWN((MONTH(Taulukko1[[#This Row],[Loppu KK]])-1)/3+1,0)</f>
        <v>2009Q3</v>
      </c>
      <c r="U1064" s="66">
        <f>IF(COUNT(Taulukko1[[#This Row],[Neuvottelujen alaiset ]])=1,Taulukko1[[#This Row],[Neuvottelujen alaiset ]],Taulukko1[[#This Row],[Vähennystarve]])</f>
        <v>650</v>
      </c>
      <c r="V1064" s="44" t="str">
        <f t="shared" si="167"/>
        <v>NA</v>
      </c>
      <c r="W1064" s="44">
        <f t="shared" si="168"/>
        <v>0</v>
      </c>
      <c r="X1064" s="44" t="str">
        <f t="shared" si="169"/>
        <v>NA</v>
      </c>
      <c r="Y1064" s="90" t="b">
        <f>AND(MONTH(Taulukko1[[#This Row],[Alku PVM]] )=6,DAY(Taulukko1[[#This Row],[Alku PVM]] )&gt;19)</f>
        <v>0</v>
      </c>
      <c r="Z1064" s="90" t="b">
        <f>AND(MONTH(Taulukko1[[#This Row],[Loppu PVM]] )=6,DAY(Taulukko1[[#This Row],[Loppu PVM]] )&gt;19)</f>
        <v>0</v>
      </c>
      <c r="AA1064" s="90" t="b">
        <f>OR(MONTH(Taulukko1[[#This Row],[Alku PVM]] )&lt;=5,AND(MONTH(Taulukko1[[#This Row],[Alku PVM]] )=6,DAY(Taulukko1[[#This Row],[Alku PVM]] )&lt;20))</f>
        <v>0</v>
      </c>
      <c r="AB1064" s="90" t="b">
        <f>OR(MONTH(Taulukko1[[#This Row],[Loppu PVM]])&lt;=5,AND(MONTH(Taulukko1[[#This Row],[Loppu PVM]] )=6,DAY(Taulukko1[[#This Row],[Loppu PVM]])&lt;20))</f>
        <v>0</v>
      </c>
      <c r="AC1064" s="90" t="b">
        <f>OR(MONTH(Taulukko1[[#This Row],[Alku PVM]] )&lt;=3,AND(MONTH(Taulukko1[[#This Row],[Alku PVM]] )=3))</f>
        <v>0</v>
      </c>
      <c r="AD1064" s="90" t="b">
        <f>OR(MONTH(Taulukko1[[#This Row],[Loppu PVM]] )&lt;=3,AND(MONTH(Taulukko1[[#This Row],[Loppu PVM]] )=3))</f>
        <v>0</v>
      </c>
      <c r="AE1064" s="90" t="b">
        <f>OR(MONTH(Taulukko1[[#This Row],[Alku PVM]] )&lt;=9,AND(MONTH(Taulukko1[[#This Row],[Alku PVM]] )=9))</f>
        <v>1</v>
      </c>
      <c r="AF1064" s="90" t="b">
        <f>OR(MONTH(Taulukko1[[#This Row],[Loppu PVM]])&lt;=9,AND(MONTH(Taulukko1[[#This Row],[Loppu PVM]] )=9))</f>
        <v>1</v>
      </c>
      <c r="AG1064" s="90" t="b">
        <f>OR(MONTH(Taulukko1[[#This Row],[Alku PVM]] )&lt;=6,AND(MONTH(Taulukko1[[#This Row],[Alku PVM]] )=6))</f>
        <v>0</v>
      </c>
      <c r="AH1064" s="90" t="b">
        <f>OR(MONTH(Taulukko1[[#This Row],[Loppu PVM]])&lt;=6,AND(MONTH(Taulukko1[[#This Row],[Loppu PVM]] )=6))</f>
        <v>0</v>
      </c>
    </row>
    <row r="1065" spans="1:34" ht="12.75" customHeight="1">
      <c r="A1065" t="s">
        <v>322</v>
      </c>
      <c r="B1065" s="23">
        <v>40030</v>
      </c>
      <c r="C1065" t="s">
        <v>2640</v>
      </c>
      <c r="E1065" s="62">
        <v>450</v>
      </c>
      <c r="F1065" s="4">
        <v>40099</v>
      </c>
      <c r="G1065" s="5">
        <v>351</v>
      </c>
      <c r="H1065" s="22">
        <v>4000</v>
      </c>
      <c r="I1065" s="126">
        <f>INDEX('TOL2008'!B:B,MATCH(A1065,'TOL2008'!A:A,0))</f>
        <v>50201</v>
      </c>
      <c r="J1065" s="126" t="str">
        <f>INDEX(Pääluokka!$H$2:$H$100,MATCH(VALUE(LEFT(Taulukko1[[#This Row],[TOL2008]],2)),Pääluokka!$G$2:$G$100,0))</f>
        <v>Kuljetus ja varastointi</v>
      </c>
      <c r="K1065" s="126" t="str">
        <f>INDEX(Pääluokka!$I$2:$I$100,MATCH(VALUE(LEFT(Taulukko1[[#This Row],[TOL2008]],2)),Pääluokka!$G$2:$G$100,0))</f>
        <v>Palvelualat (G-N, R, S)</v>
      </c>
      <c r="L1065" s="41">
        <f t="shared" si="160"/>
        <v>69</v>
      </c>
      <c r="M1065" s="43">
        <f t="shared" si="161"/>
        <v>40030</v>
      </c>
      <c r="N1065" s="43">
        <f t="shared" si="162"/>
        <v>40099</v>
      </c>
      <c r="O1065" s="43">
        <f t="shared" si="163"/>
        <v>40026</v>
      </c>
      <c r="P1065" s="43">
        <f t="shared" si="164"/>
        <v>40087</v>
      </c>
      <c r="Q1065" s="41">
        <f t="shared" si="165"/>
        <v>2009</v>
      </c>
      <c r="R1065" s="41">
        <f t="shared" si="166"/>
        <v>2009</v>
      </c>
      <c r="S1065" s="43" t="str">
        <f>YEAR(Taulukko1[[#This Row],[Alku KK]])&amp;"Q"&amp;ROUNDDOWN((MONTH(Taulukko1[[#This Row],[Alku KK]])-1)/3+1,0)</f>
        <v>2009Q3</v>
      </c>
      <c r="T1065" s="43" t="str">
        <f>YEAR(Taulukko1[[#This Row],[Loppu KK]])&amp;"Q"&amp;ROUNDDOWN((MONTH(Taulukko1[[#This Row],[Loppu KK]])-1)/3+1,0)</f>
        <v>2009Q4</v>
      </c>
      <c r="U1065" s="66">
        <f>IF(COUNT(Taulukko1[[#This Row],[Neuvottelujen alaiset ]])=1,Taulukko1[[#This Row],[Neuvottelujen alaiset ]],Taulukko1[[#This Row],[Vähennystarve]])</f>
        <v>4000</v>
      </c>
      <c r="V1065" s="44">
        <f t="shared" si="167"/>
        <v>0.1125</v>
      </c>
      <c r="W1065" s="44">
        <f t="shared" si="168"/>
        <v>8.7749999999999995E-2</v>
      </c>
      <c r="X1065" s="44">
        <f t="shared" si="169"/>
        <v>0.78</v>
      </c>
      <c r="Y1065" s="90" t="b">
        <f>AND(MONTH(Taulukko1[[#This Row],[Alku PVM]] )=6,DAY(Taulukko1[[#This Row],[Alku PVM]] )&gt;19)</f>
        <v>0</v>
      </c>
      <c r="Z1065" s="90" t="b">
        <f>AND(MONTH(Taulukko1[[#This Row],[Loppu PVM]] )=6,DAY(Taulukko1[[#This Row],[Loppu PVM]] )&gt;19)</f>
        <v>0</v>
      </c>
      <c r="AA1065" s="90" t="b">
        <f>OR(MONTH(Taulukko1[[#This Row],[Alku PVM]] )&lt;=5,AND(MONTH(Taulukko1[[#This Row],[Alku PVM]] )=6,DAY(Taulukko1[[#This Row],[Alku PVM]] )&lt;20))</f>
        <v>0</v>
      </c>
      <c r="AB1065" s="90" t="b">
        <f>OR(MONTH(Taulukko1[[#This Row],[Loppu PVM]])&lt;=5,AND(MONTH(Taulukko1[[#This Row],[Loppu PVM]] )=6,DAY(Taulukko1[[#This Row],[Loppu PVM]])&lt;20))</f>
        <v>0</v>
      </c>
      <c r="AC1065" s="90" t="b">
        <f>OR(MONTH(Taulukko1[[#This Row],[Alku PVM]] )&lt;=3,AND(MONTH(Taulukko1[[#This Row],[Alku PVM]] )=3))</f>
        <v>0</v>
      </c>
      <c r="AD1065" s="90" t="b">
        <f>OR(MONTH(Taulukko1[[#This Row],[Loppu PVM]] )&lt;=3,AND(MONTH(Taulukko1[[#This Row],[Loppu PVM]] )=3))</f>
        <v>0</v>
      </c>
      <c r="AE1065" s="90" t="b">
        <f>OR(MONTH(Taulukko1[[#This Row],[Alku PVM]] )&lt;=9,AND(MONTH(Taulukko1[[#This Row],[Alku PVM]] )=9))</f>
        <v>1</v>
      </c>
      <c r="AF1065" s="90" t="b">
        <f>OR(MONTH(Taulukko1[[#This Row],[Loppu PVM]])&lt;=9,AND(MONTH(Taulukko1[[#This Row],[Loppu PVM]] )=9))</f>
        <v>0</v>
      </c>
      <c r="AG1065" s="90" t="b">
        <f>OR(MONTH(Taulukko1[[#This Row],[Alku PVM]] )&lt;=6,AND(MONTH(Taulukko1[[#This Row],[Alku PVM]] )=6))</f>
        <v>0</v>
      </c>
      <c r="AH1065" s="90" t="b">
        <f>OR(MONTH(Taulukko1[[#This Row],[Loppu PVM]])&lt;=6,AND(MONTH(Taulukko1[[#This Row],[Loppu PVM]] )=6))</f>
        <v>0</v>
      </c>
    </row>
    <row r="1066" spans="1:34" ht="12.75" customHeight="1">
      <c r="A1066" t="s">
        <v>187</v>
      </c>
      <c r="B1066" s="23">
        <v>40030</v>
      </c>
      <c r="C1066" t="s">
        <v>2423</v>
      </c>
      <c r="E1066" s="62">
        <v>70</v>
      </c>
      <c r="F1066" s="4">
        <v>40078</v>
      </c>
      <c r="G1066" s="5">
        <v>30</v>
      </c>
      <c r="H1066" s="16">
        <v>70</v>
      </c>
      <c r="I1066" s="126">
        <f>INDEX('TOL2008'!B:B,MATCH(A1066,'TOL2008'!A:A,0))</f>
        <v>26110</v>
      </c>
      <c r="J1066" s="126" t="str">
        <f>INDEX(Pääluokka!$H$2:$H$100,MATCH(VALUE(LEFT(Taulukko1[[#This Row],[TOL2008]],2)),Pääluokka!$G$2:$G$100,0))</f>
        <v>Teollisuus</v>
      </c>
      <c r="K1066" s="126" t="str">
        <f>INDEX(Pääluokka!$I$2:$I$100,MATCH(VALUE(LEFT(Taulukko1[[#This Row],[TOL2008]],2)),Pääluokka!$G$2:$G$100,0))</f>
        <v>Teollisuus (C-E)</v>
      </c>
      <c r="L1066" s="41">
        <f t="shared" si="160"/>
        <v>48</v>
      </c>
      <c r="M1066" s="43">
        <f t="shared" si="161"/>
        <v>40030</v>
      </c>
      <c r="N1066" s="43">
        <f t="shared" si="162"/>
        <v>40078</v>
      </c>
      <c r="O1066" s="43">
        <f t="shared" si="163"/>
        <v>40026</v>
      </c>
      <c r="P1066" s="43">
        <f t="shared" si="164"/>
        <v>40057</v>
      </c>
      <c r="Q1066" s="41">
        <f t="shared" si="165"/>
        <v>2009</v>
      </c>
      <c r="R1066" s="41">
        <f t="shared" si="166"/>
        <v>2009</v>
      </c>
      <c r="S1066" s="43" t="str">
        <f>YEAR(Taulukko1[[#This Row],[Alku KK]])&amp;"Q"&amp;ROUNDDOWN((MONTH(Taulukko1[[#This Row],[Alku KK]])-1)/3+1,0)</f>
        <v>2009Q3</v>
      </c>
      <c r="T1066" s="43" t="str">
        <f>YEAR(Taulukko1[[#This Row],[Loppu KK]])&amp;"Q"&amp;ROUNDDOWN((MONTH(Taulukko1[[#This Row],[Loppu KK]])-1)/3+1,0)</f>
        <v>2009Q3</v>
      </c>
      <c r="U1066" s="66">
        <f>IF(COUNT(Taulukko1[[#This Row],[Neuvottelujen alaiset ]])=1,Taulukko1[[#This Row],[Neuvottelujen alaiset ]],Taulukko1[[#This Row],[Vähennystarve]])</f>
        <v>70</v>
      </c>
      <c r="V1066" s="44">
        <f t="shared" si="167"/>
        <v>1</v>
      </c>
      <c r="W1066" s="44">
        <f t="shared" si="168"/>
        <v>0.42857142857142855</v>
      </c>
      <c r="X1066" s="44">
        <f t="shared" si="169"/>
        <v>0.42857142857142855</v>
      </c>
      <c r="Y1066" s="90" t="b">
        <f>AND(MONTH(Taulukko1[[#This Row],[Alku PVM]] )=6,DAY(Taulukko1[[#This Row],[Alku PVM]] )&gt;19)</f>
        <v>0</v>
      </c>
      <c r="Z1066" s="90" t="b">
        <f>AND(MONTH(Taulukko1[[#This Row],[Loppu PVM]] )=6,DAY(Taulukko1[[#This Row],[Loppu PVM]] )&gt;19)</f>
        <v>0</v>
      </c>
      <c r="AA1066" s="90" t="b">
        <f>OR(MONTH(Taulukko1[[#This Row],[Alku PVM]] )&lt;=5,AND(MONTH(Taulukko1[[#This Row],[Alku PVM]] )=6,DAY(Taulukko1[[#This Row],[Alku PVM]] )&lt;20))</f>
        <v>0</v>
      </c>
      <c r="AB1066" s="90" t="b">
        <f>OR(MONTH(Taulukko1[[#This Row],[Loppu PVM]])&lt;=5,AND(MONTH(Taulukko1[[#This Row],[Loppu PVM]] )=6,DAY(Taulukko1[[#This Row],[Loppu PVM]])&lt;20))</f>
        <v>0</v>
      </c>
      <c r="AC1066" s="90" t="b">
        <f>OR(MONTH(Taulukko1[[#This Row],[Alku PVM]] )&lt;=3,AND(MONTH(Taulukko1[[#This Row],[Alku PVM]] )=3))</f>
        <v>0</v>
      </c>
      <c r="AD1066" s="90" t="b">
        <f>OR(MONTH(Taulukko1[[#This Row],[Loppu PVM]] )&lt;=3,AND(MONTH(Taulukko1[[#This Row],[Loppu PVM]] )=3))</f>
        <v>0</v>
      </c>
      <c r="AE1066" s="90" t="b">
        <f>OR(MONTH(Taulukko1[[#This Row],[Alku PVM]] )&lt;=9,AND(MONTH(Taulukko1[[#This Row],[Alku PVM]] )=9))</f>
        <v>1</v>
      </c>
      <c r="AF1066" s="90" t="b">
        <f>OR(MONTH(Taulukko1[[#This Row],[Loppu PVM]])&lt;=9,AND(MONTH(Taulukko1[[#This Row],[Loppu PVM]] )=9))</f>
        <v>1</v>
      </c>
      <c r="AG1066" s="90" t="b">
        <f>OR(MONTH(Taulukko1[[#This Row],[Alku PVM]] )&lt;=6,AND(MONTH(Taulukko1[[#This Row],[Alku PVM]] )=6))</f>
        <v>0</v>
      </c>
      <c r="AH1066" s="90" t="b">
        <f>OR(MONTH(Taulukko1[[#This Row],[Loppu PVM]])&lt;=6,AND(MONTH(Taulukko1[[#This Row],[Loppu PVM]] )=6))</f>
        <v>0</v>
      </c>
    </row>
    <row r="1067" spans="1:34" ht="12.75" customHeight="1">
      <c r="A1067" t="s">
        <v>2823</v>
      </c>
      <c r="B1067" s="23">
        <v>40032</v>
      </c>
      <c r="C1067" s="21" t="s">
        <v>2822</v>
      </c>
      <c r="D1067" s="24"/>
      <c r="F1067" s="23">
        <v>40071</v>
      </c>
      <c r="G1067" s="24">
        <v>31</v>
      </c>
      <c r="H1067" s="22">
        <v>450</v>
      </c>
      <c r="I1067" s="126" t="e">
        <f>INDEX('TOL2008'!B:B,MATCH(A1067,'TOL2008'!A:A,0))</f>
        <v>#N/A</v>
      </c>
      <c r="J1067" s="126" t="e">
        <f>INDEX(Pääluokka!$H$2:$H$100,MATCH(VALUE(LEFT(Taulukko1[[#This Row],[TOL2008]],2)),Pääluokka!$G$2:$G$100,0))</f>
        <v>#N/A</v>
      </c>
      <c r="K1067" s="126" t="e">
        <f>INDEX(Pääluokka!$I$2:$I$100,MATCH(VALUE(LEFT(Taulukko1[[#This Row],[TOL2008]],2)),Pääluokka!$G$2:$G$100,0))</f>
        <v>#N/A</v>
      </c>
      <c r="L1067" s="41">
        <f t="shared" si="160"/>
        <v>39</v>
      </c>
      <c r="M1067" s="43">
        <f t="shared" si="161"/>
        <v>40032</v>
      </c>
      <c r="N1067" s="43">
        <f t="shared" si="162"/>
        <v>40071</v>
      </c>
      <c r="O1067" s="43">
        <f t="shared" si="163"/>
        <v>40026</v>
      </c>
      <c r="P1067" s="43">
        <f t="shared" si="164"/>
        <v>40057</v>
      </c>
      <c r="Q1067" s="41">
        <f t="shared" si="165"/>
        <v>2009</v>
      </c>
      <c r="R1067" s="41">
        <f t="shared" si="166"/>
        <v>2009</v>
      </c>
      <c r="S1067" s="43" t="str">
        <f>YEAR(Taulukko1[[#This Row],[Alku KK]])&amp;"Q"&amp;ROUNDDOWN((MONTH(Taulukko1[[#This Row],[Alku KK]])-1)/3+1,0)</f>
        <v>2009Q3</v>
      </c>
      <c r="T1067" s="43" t="str">
        <f>YEAR(Taulukko1[[#This Row],[Loppu KK]])&amp;"Q"&amp;ROUNDDOWN((MONTH(Taulukko1[[#This Row],[Loppu KK]])-1)/3+1,0)</f>
        <v>2009Q3</v>
      </c>
      <c r="U1067" s="66">
        <f>IF(COUNT(Taulukko1[[#This Row],[Neuvottelujen alaiset ]])=1,Taulukko1[[#This Row],[Neuvottelujen alaiset ]],Taulukko1[[#This Row],[Vähennystarve]])</f>
        <v>450</v>
      </c>
      <c r="V1067" s="44" t="str">
        <f t="shared" si="167"/>
        <v>NA</v>
      </c>
      <c r="W1067" s="44">
        <f t="shared" si="168"/>
        <v>6.8888888888888888E-2</v>
      </c>
      <c r="X1067" s="44" t="str">
        <f t="shared" si="169"/>
        <v>NA</v>
      </c>
      <c r="Y1067" s="90" t="b">
        <f>AND(MONTH(Taulukko1[[#This Row],[Alku PVM]] )=6,DAY(Taulukko1[[#This Row],[Alku PVM]] )&gt;19)</f>
        <v>0</v>
      </c>
      <c r="Z1067" s="90" t="b">
        <f>AND(MONTH(Taulukko1[[#This Row],[Loppu PVM]] )=6,DAY(Taulukko1[[#This Row],[Loppu PVM]] )&gt;19)</f>
        <v>0</v>
      </c>
      <c r="AA1067" s="90" t="b">
        <f>OR(MONTH(Taulukko1[[#This Row],[Alku PVM]] )&lt;=5,AND(MONTH(Taulukko1[[#This Row],[Alku PVM]] )=6,DAY(Taulukko1[[#This Row],[Alku PVM]] )&lt;20))</f>
        <v>0</v>
      </c>
      <c r="AB1067" s="90" t="b">
        <f>OR(MONTH(Taulukko1[[#This Row],[Loppu PVM]])&lt;=5,AND(MONTH(Taulukko1[[#This Row],[Loppu PVM]] )=6,DAY(Taulukko1[[#This Row],[Loppu PVM]])&lt;20))</f>
        <v>0</v>
      </c>
      <c r="AC1067" s="90" t="b">
        <f>OR(MONTH(Taulukko1[[#This Row],[Alku PVM]] )&lt;=3,AND(MONTH(Taulukko1[[#This Row],[Alku PVM]] )=3))</f>
        <v>0</v>
      </c>
      <c r="AD1067" s="90" t="b">
        <f>OR(MONTH(Taulukko1[[#This Row],[Loppu PVM]] )&lt;=3,AND(MONTH(Taulukko1[[#This Row],[Loppu PVM]] )=3))</f>
        <v>0</v>
      </c>
      <c r="AE1067" s="90" t="b">
        <f>OR(MONTH(Taulukko1[[#This Row],[Alku PVM]] )&lt;=9,AND(MONTH(Taulukko1[[#This Row],[Alku PVM]] )=9))</f>
        <v>1</v>
      </c>
      <c r="AF1067" s="90" t="b">
        <f>OR(MONTH(Taulukko1[[#This Row],[Loppu PVM]])&lt;=9,AND(MONTH(Taulukko1[[#This Row],[Loppu PVM]] )=9))</f>
        <v>1</v>
      </c>
      <c r="AG1067" s="90" t="b">
        <f>OR(MONTH(Taulukko1[[#This Row],[Alku PVM]] )&lt;=6,AND(MONTH(Taulukko1[[#This Row],[Alku PVM]] )=6))</f>
        <v>0</v>
      </c>
      <c r="AH1067" s="90" t="b">
        <f>OR(MONTH(Taulukko1[[#This Row],[Loppu PVM]])&lt;=6,AND(MONTH(Taulukko1[[#This Row],[Loppu PVM]] )=6))</f>
        <v>0</v>
      </c>
    </row>
    <row r="1068" spans="1:34" ht="12.75" customHeight="1">
      <c r="A1068" t="s">
        <v>1901</v>
      </c>
      <c r="B1068" s="23">
        <v>40032</v>
      </c>
      <c r="C1068" t="s">
        <v>2412</v>
      </c>
      <c r="E1068" s="62">
        <v>12</v>
      </c>
      <c r="F1068" s="4"/>
      <c r="G1068" s="5"/>
      <c r="H1068" s="16">
        <v>12</v>
      </c>
      <c r="I1068" s="126" t="e">
        <f>INDEX('TOL2008'!B:B,MATCH(A1068,'TOL2008'!A:A,0))</f>
        <v>#N/A</v>
      </c>
      <c r="J1068" s="126" t="e">
        <f>INDEX(Pääluokka!$H$2:$H$100,MATCH(VALUE(LEFT(Taulukko1[[#This Row],[TOL2008]],2)),Pääluokka!$G$2:$G$100,0))</f>
        <v>#N/A</v>
      </c>
      <c r="K1068" s="126" t="e">
        <f>INDEX(Pääluokka!$I$2:$I$100,MATCH(VALUE(LEFT(Taulukko1[[#This Row],[TOL2008]],2)),Pääluokka!$G$2:$G$100,0))</f>
        <v>#N/A</v>
      </c>
      <c r="L1068" s="41" t="str">
        <f t="shared" si="160"/>
        <v>NA</v>
      </c>
      <c r="M1068" s="43">
        <f t="shared" si="161"/>
        <v>40032</v>
      </c>
      <c r="N1068" s="43">
        <f t="shared" si="162"/>
        <v>40083</v>
      </c>
      <c r="O1068" s="43">
        <f t="shared" si="163"/>
        <v>40026</v>
      </c>
      <c r="P1068" s="43">
        <f t="shared" si="164"/>
        <v>40057</v>
      </c>
      <c r="Q1068" s="41">
        <f t="shared" si="165"/>
        <v>2009</v>
      </c>
      <c r="R1068" s="41">
        <f t="shared" si="166"/>
        <v>2009</v>
      </c>
      <c r="S1068" s="43" t="str">
        <f>YEAR(Taulukko1[[#This Row],[Alku KK]])&amp;"Q"&amp;ROUNDDOWN((MONTH(Taulukko1[[#This Row],[Alku KK]])-1)/3+1,0)</f>
        <v>2009Q3</v>
      </c>
      <c r="T1068" s="43" t="str">
        <f>YEAR(Taulukko1[[#This Row],[Loppu KK]])&amp;"Q"&amp;ROUNDDOWN((MONTH(Taulukko1[[#This Row],[Loppu KK]])-1)/3+1,0)</f>
        <v>2009Q3</v>
      </c>
      <c r="U1068" s="66">
        <f>IF(COUNT(Taulukko1[[#This Row],[Neuvottelujen alaiset ]])=1,Taulukko1[[#This Row],[Neuvottelujen alaiset ]],Taulukko1[[#This Row],[Vähennystarve]])</f>
        <v>12</v>
      </c>
      <c r="V1068" s="44">
        <f t="shared" si="167"/>
        <v>1</v>
      </c>
      <c r="W1068" s="44" t="str">
        <f t="shared" si="168"/>
        <v>NA</v>
      </c>
      <c r="X1068" s="44" t="str">
        <f t="shared" si="169"/>
        <v>NA</v>
      </c>
      <c r="Y1068" s="90" t="b">
        <f>AND(MONTH(Taulukko1[[#This Row],[Alku PVM]] )=6,DAY(Taulukko1[[#This Row],[Alku PVM]] )&gt;19)</f>
        <v>0</v>
      </c>
      <c r="Z1068" s="90" t="b">
        <f>AND(MONTH(Taulukko1[[#This Row],[Loppu PVM]] )=6,DAY(Taulukko1[[#This Row],[Loppu PVM]] )&gt;19)</f>
        <v>0</v>
      </c>
      <c r="AA1068" s="90" t="b">
        <f>OR(MONTH(Taulukko1[[#This Row],[Alku PVM]] )&lt;=5,AND(MONTH(Taulukko1[[#This Row],[Alku PVM]] )=6,DAY(Taulukko1[[#This Row],[Alku PVM]] )&lt;20))</f>
        <v>0</v>
      </c>
      <c r="AB1068" s="90" t="b">
        <f>OR(MONTH(Taulukko1[[#This Row],[Loppu PVM]])&lt;=5,AND(MONTH(Taulukko1[[#This Row],[Loppu PVM]] )=6,DAY(Taulukko1[[#This Row],[Loppu PVM]])&lt;20))</f>
        <v>0</v>
      </c>
      <c r="AC1068" s="90" t="b">
        <f>OR(MONTH(Taulukko1[[#This Row],[Alku PVM]] )&lt;=3,AND(MONTH(Taulukko1[[#This Row],[Alku PVM]] )=3))</f>
        <v>0</v>
      </c>
      <c r="AD1068" s="90" t="b">
        <f>OR(MONTH(Taulukko1[[#This Row],[Loppu PVM]] )&lt;=3,AND(MONTH(Taulukko1[[#This Row],[Loppu PVM]] )=3))</f>
        <v>0</v>
      </c>
      <c r="AE1068" s="90" t="b">
        <f>OR(MONTH(Taulukko1[[#This Row],[Alku PVM]] )&lt;=9,AND(MONTH(Taulukko1[[#This Row],[Alku PVM]] )=9))</f>
        <v>1</v>
      </c>
      <c r="AF1068" s="90" t="b">
        <f>OR(MONTH(Taulukko1[[#This Row],[Loppu PVM]])&lt;=9,AND(MONTH(Taulukko1[[#This Row],[Loppu PVM]] )=9))</f>
        <v>1</v>
      </c>
      <c r="AG1068" s="90" t="b">
        <f>OR(MONTH(Taulukko1[[#This Row],[Alku PVM]] )&lt;=6,AND(MONTH(Taulukko1[[#This Row],[Alku PVM]] )=6))</f>
        <v>0</v>
      </c>
      <c r="AH1068" s="90" t="b">
        <f>OR(MONTH(Taulukko1[[#This Row],[Loppu PVM]])&lt;=6,AND(MONTH(Taulukko1[[#This Row],[Loppu PVM]] )=6))</f>
        <v>0</v>
      </c>
    </row>
    <row r="1069" spans="1:34" ht="12.75" customHeight="1">
      <c r="A1069" s="21" t="s">
        <v>1424</v>
      </c>
      <c r="B1069" s="23">
        <v>40035</v>
      </c>
      <c r="C1069" s="21" t="s">
        <v>2385</v>
      </c>
      <c r="D1069" s="24"/>
      <c r="E1069" s="62">
        <v>80</v>
      </c>
      <c r="F1069" s="23"/>
      <c r="G1069" s="24"/>
      <c r="H1069" s="22">
        <v>500</v>
      </c>
      <c r="I1069" s="126" t="e">
        <f>INDEX('TOL2008'!B:B,MATCH(A1069,'TOL2008'!A:A,0))</f>
        <v>#N/A</v>
      </c>
      <c r="J1069" s="126" t="e">
        <f>INDEX(Pääluokka!$H$2:$H$100,MATCH(VALUE(LEFT(Taulukko1[[#This Row],[TOL2008]],2)),Pääluokka!$G$2:$G$100,0))</f>
        <v>#N/A</v>
      </c>
      <c r="K1069" s="126" t="e">
        <f>INDEX(Pääluokka!$I$2:$I$100,MATCH(VALUE(LEFT(Taulukko1[[#This Row],[TOL2008]],2)),Pääluokka!$G$2:$G$100,0))</f>
        <v>#N/A</v>
      </c>
      <c r="L1069" s="41" t="str">
        <f t="shared" si="160"/>
        <v>NA</v>
      </c>
      <c r="M1069" s="43">
        <f t="shared" si="161"/>
        <v>40035</v>
      </c>
      <c r="N1069" s="43">
        <f t="shared" si="162"/>
        <v>40086</v>
      </c>
      <c r="O1069" s="43">
        <f t="shared" si="163"/>
        <v>40026</v>
      </c>
      <c r="P1069" s="43">
        <f t="shared" si="164"/>
        <v>40057</v>
      </c>
      <c r="Q1069" s="41">
        <f t="shared" si="165"/>
        <v>2009</v>
      </c>
      <c r="R1069" s="41">
        <f t="shared" si="166"/>
        <v>2009</v>
      </c>
      <c r="S1069" s="43" t="str">
        <f>YEAR(Taulukko1[[#This Row],[Alku KK]])&amp;"Q"&amp;ROUNDDOWN((MONTH(Taulukko1[[#This Row],[Alku KK]])-1)/3+1,0)</f>
        <v>2009Q3</v>
      </c>
      <c r="T1069" s="43" t="str">
        <f>YEAR(Taulukko1[[#This Row],[Loppu KK]])&amp;"Q"&amp;ROUNDDOWN((MONTH(Taulukko1[[#This Row],[Loppu KK]])-1)/3+1,0)</f>
        <v>2009Q3</v>
      </c>
      <c r="U1069" s="66">
        <f>IF(COUNT(Taulukko1[[#This Row],[Neuvottelujen alaiset ]])=1,Taulukko1[[#This Row],[Neuvottelujen alaiset ]],Taulukko1[[#This Row],[Vähennystarve]])</f>
        <v>500</v>
      </c>
      <c r="V1069" s="44">
        <f t="shared" si="167"/>
        <v>0.16</v>
      </c>
      <c r="W1069" s="44" t="str">
        <f t="shared" si="168"/>
        <v>NA</v>
      </c>
      <c r="X1069" s="44" t="str">
        <f t="shared" si="169"/>
        <v>NA</v>
      </c>
      <c r="Y1069" s="90" t="b">
        <f>AND(MONTH(Taulukko1[[#This Row],[Alku PVM]] )=6,DAY(Taulukko1[[#This Row],[Alku PVM]] )&gt;19)</f>
        <v>0</v>
      </c>
      <c r="Z1069" s="90" t="b">
        <f>AND(MONTH(Taulukko1[[#This Row],[Loppu PVM]] )=6,DAY(Taulukko1[[#This Row],[Loppu PVM]] )&gt;19)</f>
        <v>0</v>
      </c>
      <c r="AA1069" s="90" t="b">
        <f>OR(MONTH(Taulukko1[[#This Row],[Alku PVM]] )&lt;=5,AND(MONTH(Taulukko1[[#This Row],[Alku PVM]] )=6,DAY(Taulukko1[[#This Row],[Alku PVM]] )&lt;20))</f>
        <v>0</v>
      </c>
      <c r="AB1069" s="90" t="b">
        <f>OR(MONTH(Taulukko1[[#This Row],[Loppu PVM]])&lt;=5,AND(MONTH(Taulukko1[[#This Row],[Loppu PVM]] )=6,DAY(Taulukko1[[#This Row],[Loppu PVM]])&lt;20))</f>
        <v>0</v>
      </c>
      <c r="AC1069" s="90" t="b">
        <f>OR(MONTH(Taulukko1[[#This Row],[Alku PVM]] )&lt;=3,AND(MONTH(Taulukko1[[#This Row],[Alku PVM]] )=3))</f>
        <v>0</v>
      </c>
      <c r="AD1069" s="90" t="b">
        <f>OR(MONTH(Taulukko1[[#This Row],[Loppu PVM]] )&lt;=3,AND(MONTH(Taulukko1[[#This Row],[Loppu PVM]] )=3))</f>
        <v>0</v>
      </c>
      <c r="AE1069" s="90" t="b">
        <f>OR(MONTH(Taulukko1[[#This Row],[Alku PVM]] )&lt;=9,AND(MONTH(Taulukko1[[#This Row],[Alku PVM]] )=9))</f>
        <v>1</v>
      </c>
      <c r="AF1069" s="90" t="b">
        <f>OR(MONTH(Taulukko1[[#This Row],[Loppu PVM]])&lt;=9,AND(MONTH(Taulukko1[[#This Row],[Loppu PVM]] )=9))</f>
        <v>1</v>
      </c>
      <c r="AG1069" s="90" t="b">
        <f>OR(MONTH(Taulukko1[[#This Row],[Alku PVM]] )&lt;=6,AND(MONTH(Taulukko1[[#This Row],[Alku PVM]] )=6))</f>
        <v>0</v>
      </c>
      <c r="AH1069" s="90" t="b">
        <f>OR(MONTH(Taulukko1[[#This Row],[Loppu PVM]])&lt;=6,AND(MONTH(Taulukko1[[#This Row],[Loppu PVM]] )=6))</f>
        <v>0</v>
      </c>
    </row>
    <row r="1070" spans="1:34" ht="12.75" customHeight="1">
      <c r="A1070" t="s">
        <v>50</v>
      </c>
      <c r="B1070" s="23">
        <v>40036</v>
      </c>
      <c r="C1070" t="s">
        <v>2272</v>
      </c>
      <c r="E1070" s="62">
        <v>14</v>
      </c>
      <c r="F1070" s="4"/>
      <c r="G1070" s="5"/>
      <c r="H1070" s="16">
        <v>14</v>
      </c>
      <c r="I1070" s="126">
        <f>INDEX('TOL2008'!B:B,MATCH(A1070,'TOL2008'!A:A,0))</f>
        <v>17120</v>
      </c>
      <c r="J1070" s="126" t="str">
        <f>INDEX(Pääluokka!$H$2:$H$100,MATCH(VALUE(LEFT(Taulukko1[[#This Row],[TOL2008]],2)),Pääluokka!$G$2:$G$100,0))</f>
        <v>Teollisuus</v>
      </c>
      <c r="K1070" s="126" t="str">
        <f>INDEX(Pääluokka!$I$2:$I$100,MATCH(VALUE(LEFT(Taulukko1[[#This Row],[TOL2008]],2)),Pääluokka!$G$2:$G$100,0))</f>
        <v>Teollisuus (C-E)</v>
      </c>
      <c r="L1070" s="41" t="str">
        <f t="shared" si="160"/>
        <v>NA</v>
      </c>
      <c r="M1070" s="43">
        <f t="shared" si="161"/>
        <v>40036</v>
      </c>
      <c r="N1070" s="43">
        <f t="shared" si="162"/>
        <v>40087</v>
      </c>
      <c r="O1070" s="43">
        <f t="shared" si="163"/>
        <v>40026</v>
      </c>
      <c r="P1070" s="43">
        <f t="shared" si="164"/>
        <v>40087</v>
      </c>
      <c r="Q1070" s="41">
        <f t="shared" si="165"/>
        <v>2009</v>
      </c>
      <c r="R1070" s="41">
        <f t="shared" si="166"/>
        <v>2009</v>
      </c>
      <c r="S1070" s="43" t="str">
        <f>YEAR(Taulukko1[[#This Row],[Alku KK]])&amp;"Q"&amp;ROUNDDOWN((MONTH(Taulukko1[[#This Row],[Alku KK]])-1)/3+1,0)</f>
        <v>2009Q3</v>
      </c>
      <c r="T1070" s="43" t="str">
        <f>YEAR(Taulukko1[[#This Row],[Loppu KK]])&amp;"Q"&amp;ROUNDDOWN((MONTH(Taulukko1[[#This Row],[Loppu KK]])-1)/3+1,0)</f>
        <v>2009Q4</v>
      </c>
      <c r="U1070" s="66">
        <f>IF(COUNT(Taulukko1[[#This Row],[Neuvottelujen alaiset ]])=1,Taulukko1[[#This Row],[Neuvottelujen alaiset ]],Taulukko1[[#This Row],[Vähennystarve]])</f>
        <v>14</v>
      </c>
      <c r="V1070" s="44">
        <f t="shared" si="167"/>
        <v>1</v>
      </c>
      <c r="W1070" s="44" t="str">
        <f t="shared" si="168"/>
        <v>NA</v>
      </c>
      <c r="X1070" s="44" t="str">
        <f t="shared" si="169"/>
        <v>NA</v>
      </c>
      <c r="Y1070" s="90" t="b">
        <f>AND(MONTH(Taulukko1[[#This Row],[Alku PVM]] )=6,DAY(Taulukko1[[#This Row],[Alku PVM]] )&gt;19)</f>
        <v>0</v>
      </c>
      <c r="Z1070" s="90" t="b">
        <f>AND(MONTH(Taulukko1[[#This Row],[Loppu PVM]] )=6,DAY(Taulukko1[[#This Row],[Loppu PVM]] )&gt;19)</f>
        <v>0</v>
      </c>
      <c r="AA1070" s="90" t="b">
        <f>OR(MONTH(Taulukko1[[#This Row],[Alku PVM]] )&lt;=5,AND(MONTH(Taulukko1[[#This Row],[Alku PVM]] )=6,DAY(Taulukko1[[#This Row],[Alku PVM]] )&lt;20))</f>
        <v>0</v>
      </c>
      <c r="AB1070" s="90" t="b">
        <f>OR(MONTH(Taulukko1[[#This Row],[Loppu PVM]])&lt;=5,AND(MONTH(Taulukko1[[#This Row],[Loppu PVM]] )=6,DAY(Taulukko1[[#This Row],[Loppu PVM]])&lt;20))</f>
        <v>0</v>
      </c>
      <c r="AC1070" s="90" t="b">
        <f>OR(MONTH(Taulukko1[[#This Row],[Alku PVM]] )&lt;=3,AND(MONTH(Taulukko1[[#This Row],[Alku PVM]] )=3))</f>
        <v>0</v>
      </c>
      <c r="AD1070" s="90" t="b">
        <f>OR(MONTH(Taulukko1[[#This Row],[Loppu PVM]] )&lt;=3,AND(MONTH(Taulukko1[[#This Row],[Loppu PVM]] )=3))</f>
        <v>0</v>
      </c>
      <c r="AE1070" s="90" t="b">
        <f>OR(MONTH(Taulukko1[[#This Row],[Alku PVM]] )&lt;=9,AND(MONTH(Taulukko1[[#This Row],[Alku PVM]] )=9))</f>
        <v>1</v>
      </c>
      <c r="AF1070" s="90" t="b">
        <f>OR(MONTH(Taulukko1[[#This Row],[Loppu PVM]])&lt;=9,AND(MONTH(Taulukko1[[#This Row],[Loppu PVM]] )=9))</f>
        <v>0</v>
      </c>
      <c r="AG1070" s="90" t="b">
        <f>OR(MONTH(Taulukko1[[#This Row],[Alku PVM]] )&lt;=6,AND(MONTH(Taulukko1[[#This Row],[Alku PVM]] )=6))</f>
        <v>0</v>
      </c>
      <c r="AH1070" s="90" t="b">
        <f>OR(MONTH(Taulukko1[[#This Row],[Loppu PVM]])&lt;=6,AND(MONTH(Taulukko1[[#This Row],[Loppu PVM]] )=6))</f>
        <v>0</v>
      </c>
    </row>
    <row r="1071" spans="1:34" ht="12.75" customHeight="1">
      <c r="A1071" s="21" t="s">
        <v>3064</v>
      </c>
      <c r="B1071" s="23">
        <v>40037</v>
      </c>
      <c r="C1071" s="21" t="s">
        <v>3063</v>
      </c>
      <c r="D1071" s="24"/>
      <c r="F1071" s="23">
        <v>40044</v>
      </c>
      <c r="G1071" s="24">
        <v>0</v>
      </c>
      <c r="H1071" s="17">
        <v>185</v>
      </c>
      <c r="I1071" s="126" t="e">
        <f>INDEX('TOL2008'!B:B,MATCH(A1071,'TOL2008'!A:A,0))</f>
        <v>#N/A</v>
      </c>
      <c r="J1071" s="126" t="e">
        <f>INDEX(Pääluokka!$H$2:$H$100,MATCH(VALUE(LEFT(Taulukko1[[#This Row],[TOL2008]],2)),Pääluokka!$G$2:$G$100,0))</f>
        <v>#N/A</v>
      </c>
      <c r="K1071" s="126" t="e">
        <f>INDEX(Pääluokka!$I$2:$I$100,MATCH(VALUE(LEFT(Taulukko1[[#This Row],[TOL2008]],2)),Pääluokka!$G$2:$G$100,0))</f>
        <v>#N/A</v>
      </c>
      <c r="L1071" s="41">
        <f t="shared" si="160"/>
        <v>7</v>
      </c>
      <c r="M1071" s="43">
        <f t="shared" si="161"/>
        <v>40037</v>
      </c>
      <c r="N1071" s="43">
        <f t="shared" si="162"/>
        <v>40044</v>
      </c>
      <c r="O1071" s="43">
        <f t="shared" si="163"/>
        <v>40026</v>
      </c>
      <c r="P1071" s="43">
        <f t="shared" si="164"/>
        <v>40026</v>
      </c>
      <c r="Q1071" s="41">
        <f t="shared" si="165"/>
        <v>2009</v>
      </c>
      <c r="R1071" s="41">
        <f t="shared" si="166"/>
        <v>2009</v>
      </c>
      <c r="S1071" s="43" t="str">
        <f>YEAR(Taulukko1[[#This Row],[Alku KK]])&amp;"Q"&amp;ROUNDDOWN((MONTH(Taulukko1[[#This Row],[Alku KK]])-1)/3+1,0)</f>
        <v>2009Q3</v>
      </c>
      <c r="T1071" s="43" t="str">
        <f>YEAR(Taulukko1[[#This Row],[Loppu KK]])&amp;"Q"&amp;ROUNDDOWN((MONTH(Taulukko1[[#This Row],[Loppu KK]])-1)/3+1,0)</f>
        <v>2009Q3</v>
      </c>
      <c r="U1071" s="66">
        <f>IF(COUNT(Taulukko1[[#This Row],[Neuvottelujen alaiset ]])=1,Taulukko1[[#This Row],[Neuvottelujen alaiset ]],Taulukko1[[#This Row],[Vähennystarve]])</f>
        <v>185</v>
      </c>
      <c r="V1071" s="44" t="str">
        <f t="shared" si="167"/>
        <v>NA</v>
      </c>
      <c r="W1071" s="44">
        <f t="shared" si="168"/>
        <v>0</v>
      </c>
      <c r="X1071" s="44" t="str">
        <f t="shared" si="169"/>
        <v>NA</v>
      </c>
      <c r="Y1071" s="90" t="b">
        <f>AND(MONTH(Taulukko1[[#This Row],[Alku PVM]] )=6,DAY(Taulukko1[[#This Row],[Alku PVM]] )&gt;19)</f>
        <v>0</v>
      </c>
      <c r="Z1071" s="90" t="b">
        <f>AND(MONTH(Taulukko1[[#This Row],[Loppu PVM]] )=6,DAY(Taulukko1[[#This Row],[Loppu PVM]] )&gt;19)</f>
        <v>0</v>
      </c>
      <c r="AA1071" s="90" t="b">
        <f>OR(MONTH(Taulukko1[[#This Row],[Alku PVM]] )&lt;=5,AND(MONTH(Taulukko1[[#This Row],[Alku PVM]] )=6,DAY(Taulukko1[[#This Row],[Alku PVM]] )&lt;20))</f>
        <v>0</v>
      </c>
      <c r="AB1071" s="90" t="b">
        <f>OR(MONTH(Taulukko1[[#This Row],[Loppu PVM]])&lt;=5,AND(MONTH(Taulukko1[[#This Row],[Loppu PVM]] )=6,DAY(Taulukko1[[#This Row],[Loppu PVM]])&lt;20))</f>
        <v>0</v>
      </c>
      <c r="AC1071" s="90" t="b">
        <f>OR(MONTH(Taulukko1[[#This Row],[Alku PVM]] )&lt;=3,AND(MONTH(Taulukko1[[#This Row],[Alku PVM]] )=3))</f>
        <v>0</v>
      </c>
      <c r="AD1071" s="90" t="b">
        <f>OR(MONTH(Taulukko1[[#This Row],[Loppu PVM]] )&lt;=3,AND(MONTH(Taulukko1[[#This Row],[Loppu PVM]] )=3))</f>
        <v>0</v>
      </c>
      <c r="AE1071" s="90" t="b">
        <f>OR(MONTH(Taulukko1[[#This Row],[Alku PVM]] )&lt;=9,AND(MONTH(Taulukko1[[#This Row],[Alku PVM]] )=9))</f>
        <v>1</v>
      </c>
      <c r="AF1071" s="90" t="b">
        <f>OR(MONTH(Taulukko1[[#This Row],[Loppu PVM]])&lt;=9,AND(MONTH(Taulukko1[[#This Row],[Loppu PVM]] )=9))</f>
        <v>1</v>
      </c>
      <c r="AG1071" s="90" t="b">
        <f>OR(MONTH(Taulukko1[[#This Row],[Alku PVM]] )&lt;=6,AND(MONTH(Taulukko1[[#This Row],[Alku PVM]] )=6))</f>
        <v>0</v>
      </c>
      <c r="AH1071" s="90" t="b">
        <f>OR(MONTH(Taulukko1[[#This Row],[Loppu PVM]])&lt;=6,AND(MONTH(Taulukko1[[#This Row],[Loppu PVM]] )=6))</f>
        <v>0</v>
      </c>
    </row>
    <row r="1072" spans="1:34" ht="12.75" customHeight="1">
      <c r="A1072" t="s">
        <v>3043</v>
      </c>
      <c r="B1072" s="23">
        <v>40038</v>
      </c>
      <c r="C1072" t="s">
        <v>3042</v>
      </c>
      <c r="E1072" s="62">
        <v>180</v>
      </c>
      <c r="F1072" s="4"/>
      <c r="G1072" s="5"/>
      <c r="H1072" s="22">
        <v>560</v>
      </c>
      <c r="I1072" s="126" t="e">
        <f>INDEX('TOL2008'!B:B,MATCH(A1072,'TOL2008'!A:A,0))</f>
        <v>#N/A</v>
      </c>
      <c r="J1072" s="126" t="e">
        <f>INDEX(Pääluokka!$H$2:$H$100,MATCH(VALUE(LEFT(Taulukko1[[#This Row],[TOL2008]],2)),Pääluokka!$G$2:$G$100,0))</f>
        <v>#N/A</v>
      </c>
      <c r="K1072" s="126" t="e">
        <f>INDEX(Pääluokka!$I$2:$I$100,MATCH(VALUE(LEFT(Taulukko1[[#This Row],[TOL2008]],2)),Pääluokka!$G$2:$G$100,0))</f>
        <v>#N/A</v>
      </c>
      <c r="L1072" s="41" t="str">
        <f t="shared" si="160"/>
        <v>NA</v>
      </c>
      <c r="M1072" s="43">
        <f t="shared" si="161"/>
        <v>40038</v>
      </c>
      <c r="N1072" s="43">
        <f t="shared" si="162"/>
        <v>40089</v>
      </c>
      <c r="O1072" s="43">
        <f t="shared" si="163"/>
        <v>40026</v>
      </c>
      <c r="P1072" s="43">
        <f t="shared" si="164"/>
        <v>40087</v>
      </c>
      <c r="Q1072" s="41">
        <f t="shared" si="165"/>
        <v>2009</v>
      </c>
      <c r="R1072" s="41">
        <f t="shared" si="166"/>
        <v>2009</v>
      </c>
      <c r="S1072" s="43" t="str">
        <f>YEAR(Taulukko1[[#This Row],[Alku KK]])&amp;"Q"&amp;ROUNDDOWN((MONTH(Taulukko1[[#This Row],[Alku KK]])-1)/3+1,0)</f>
        <v>2009Q3</v>
      </c>
      <c r="T1072" s="43" t="str">
        <f>YEAR(Taulukko1[[#This Row],[Loppu KK]])&amp;"Q"&amp;ROUNDDOWN((MONTH(Taulukko1[[#This Row],[Loppu KK]])-1)/3+1,0)</f>
        <v>2009Q4</v>
      </c>
      <c r="U1072" s="66">
        <f>IF(COUNT(Taulukko1[[#This Row],[Neuvottelujen alaiset ]])=1,Taulukko1[[#This Row],[Neuvottelujen alaiset ]],Taulukko1[[#This Row],[Vähennystarve]])</f>
        <v>560</v>
      </c>
      <c r="V1072" s="44">
        <f t="shared" si="167"/>
        <v>0.32142857142857145</v>
      </c>
      <c r="W1072" s="44" t="str">
        <f t="shared" si="168"/>
        <v>NA</v>
      </c>
      <c r="X1072" s="44" t="str">
        <f t="shared" si="169"/>
        <v>NA</v>
      </c>
      <c r="Y1072" s="90" t="b">
        <f>AND(MONTH(Taulukko1[[#This Row],[Alku PVM]] )=6,DAY(Taulukko1[[#This Row],[Alku PVM]] )&gt;19)</f>
        <v>0</v>
      </c>
      <c r="Z1072" s="90" t="b">
        <f>AND(MONTH(Taulukko1[[#This Row],[Loppu PVM]] )=6,DAY(Taulukko1[[#This Row],[Loppu PVM]] )&gt;19)</f>
        <v>0</v>
      </c>
      <c r="AA1072" s="90" t="b">
        <f>OR(MONTH(Taulukko1[[#This Row],[Alku PVM]] )&lt;=5,AND(MONTH(Taulukko1[[#This Row],[Alku PVM]] )=6,DAY(Taulukko1[[#This Row],[Alku PVM]] )&lt;20))</f>
        <v>0</v>
      </c>
      <c r="AB1072" s="90" t="b">
        <f>OR(MONTH(Taulukko1[[#This Row],[Loppu PVM]])&lt;=5,AND(MONTH(Taulukko1[[#This Row],[Loppu PVM]] )=6,DAY(Taulukko1[[#This Row],[Loppu PVM]])&lt;20))</f>
        <v>0</v>
      </c>
      <c r="AC1072" s="90" t="b">
        <f>OR(MONTH(Taulukko1[[#This Row],[Alku PVM]] )&lt;=3,AND(MONTH(Taulukko1[[#This Row],[Alku PVM]] )=3))</f>
        <v>0</v>
      </c>
      <c r="AD1072" s="90" t="b">
        <f>OR(MONTH(Taulukko1[[#This Row],[Loppu PVM]] )&lt;=3,AND(MONTH(Taulukko1[[#This Row],[Loppu PVM]] )=3))</f>
        <v>0</v>
      </c>
      <c r="AE1072" s="90" t="b">
        <f>OR(MONTH(Taulukko1[[#This Row],[Alku PVM]] )&lt;=9,AND(MONTH(Taulukko1[[#This Row],[Alku PVM]] )=9))</f>
        <v>1</v>
      </c>
      <c r="AF1072" s="90" t="b">
        <f>OR(MONTH(Taulukko1[[#This Row],[Loppu PVM]])&lt;=9,AND(MONTH(Taulukko1[[#This Row],[Loppu PVM]] )=9))</f>
        <v>0</v>
      </c>
      <c r="AG1072" s="90" t="b">
        <f>OR(MONTH(Taulukko1[[#This Row],[Alku PVM]] )&lt;=6,AND(MONTH(Taulukko1[[#This Row],[Alku PVM]] )=6))</f>
        <v>0</v>
      </c>
      <c r="AH1072" s="90" t="b">
        <f>OR(MONTH(Taulukko1[[#This Row],[Loppu PVM]])&lt;=6,AND(MONTH(Taulukko1[[#This Row],[Loppu PVM]] )=6))</f>
        <v>0</v>
      </c>
    </row>
    <row r="1073" spans="1:34" ht="12.75" customHeight="1">
      <c r="A1073" t="s">
        <v>429</v>
      </c>
      <c r="B1073" s="23">
        <v>40038</v>
      </c>
      <c r="C1073" t="s">
        <v>2775</v>
      </c>
      <c r="E1073" s="62">
        <v>90</v>
      </c>
      <c r="F1073" s="4"/>
      <c r="G1073" s="5"/>
      <c r="H1073" s="22">
        <v>170</v>
      </c>
      <c r="I1073" s="126">
        <f>INDEX('TOL2008'!B:B,MATCH(A1073,'TOL2008'!A:A,0))</f>
        <v>46431</v>
      </c>
      <c r="J1073" s="126" t="str">
        <f>INDEX(Pääluokka!$H$2:$H$100,MATCH(VALUE(LEFT(Taulukko1[[#This Row],[TOL2008]],2)),Pääluokka!$G$2:$G$100,0))</f>
        <v>Tukku- ja vähittäiskauppa; moottoriajoneuvojen ja moottoripyörien korjaus</v>
      </c>
      <c r="K1073" s="126" t="str">
        <f>INDEX(Pääluokka!$I$2:$I$100,MATCH(VALUE(LEFT(Taulukko1[[#This Row],[TOL2008]],2)),Pääluokka!$G$2:$G$100,0))</f>
        <v>Palvelualat (G-N, R, S)</v>
      </c>
      <c r="L1073" s="41" t="str">
        <f t="shared" si="160"/>
        <v>NA</v>
      </c>
      <c r="M1073" s="43">
        <f t="shared" si="161"/>
        <v>40038</v>
      </c>
      <c r="N1073" s="43">
        <f t="shared" si="162"/>
        <v>40089</v>
      </c>
      <c r="O1073" s="43">
        <f t="shared" si="163"/>
        <v>40026</v>
      </c>
      <c r="P1073" s="43">
        <f t="shared" si="164"/>
        <v>40087</v>
      </c>
      <c r="Q1073" s="41">
        <f t="shared" si="165"/>
        <v>2009</v>
      </c>
      <c r="R1073" s="41">
        <f t="shared" si="166"/>
        <v>2009</v>
      </c>
      <c r="S1073" s="43" t="str">
        <f>YEAR(Taulukko1[[#This Row],[Alku KK]])&amp;"Q"&amp;ROUNDDOWN((MONTH(Taulukko1[[#This Row],[Alku KK]])-1)/3+1,0)</f>
        <v>2009Q3</v>
      </c>
      <c r="T1073" s="43" t="str">
        <f>YEAR(Taulukko1[[#This Row],[Loppu KK]])&amp;"Q"&amp;ROUNDDOWN((MONTH(Taulukko1[[#This Row],[Loppu KK]])-1)/3+1,0)</f>
        <v>2009Q4</v>
      </c>
      <c r="U1073" s="66">
        <f>IF(COUNT(Taulukko1[[#This Row],[Neuvottelujen alaiset ]])=1,Taulukko1[[#This Row],[Neuvottelujen alaiset ]],Taulukko1[[#This Row],[Vähennystarve]])</f>
        <v>170</v>
      </c>
      <c r="V1073" s="44">
        <f t="shared" si="167"/>
        <v>0.52941176470588236</v>
      </c>
      <c r="W1073" s="44" t="str">
        <f t="shared" si="168"/>
        <v>NA</v>
      </c>
      <c r="X1073" s="44" t="str">
        <f t="shared" si="169"/>
        <v>NA</v>
      </c>
      <c r="Y1073" s="90" t="b">
        <f>AND(MONTH(Taulukko1[[#This Row],[Alku PVM]] )=6,DAY(Taulukko1[[#This Row],[Alku PVM]] )&gt;19)</f>
        <v>0</v>
      </c>
      <c r="Z1073" s="90" t="b">
        <f>AND(MONTH(Taulukko1[[#This Row],[Loppu PVM]] )=6,DAY(Taulukko1[[#This Row],[Loppu PVM]] )&gt;19)</f>
        <v>0</v>
      </c>
      <c r="AA1073" s="90" t="b">
        <f>OR(MONTH(Taulukko1[[#This Row],[Alku PVM]] )&lt;=5,AND(MONTH(Taulukko1[[#This Row],[Alku PVM]] )=6,DAY(Taulukko1[[#This Row],[Alku PVM]] )&lt;20))</f>
        <v>0</v>
      </c>
      <c r="AB1073" s="90" t="b">
        <f>OR(MONTH(Taulukko1[[#This Row],[Loppu PVM]])&lt;=5,AND(MONTH(Taulukko1[[#This Row],[Loppu PVM]] )=6,DAY(Taulukko1[[#This Row],[Loppu PVM]])&lt;20))</f>
        <v>0</v>
      </c>
      <c r="AC1073" s="90" t="b">
        <f>OR(MONTH(Taulukko1[[#This Row],[Alku PVM]] )&lt;=3,AND(MONTH(Taulukko1[[#This Row],[Alku PVM]] )=3))</f>
        <v>0</v>
      </c>
      <c r="AD1073" s="90" t="b">
        <f>OR(MONTH(Taulukko1[[#This Row],[Loppu PVM]] )&lt;=3,AND(MONTH(Taulukko1[[#This Row],[Loppu PVM]] )=3))</f>
        <v>0</v>
      </c>
      <c r="AE1073" s="90" t="b">
        <f>OR(MONTH(Taulukko1[[#This Row],[Alku PVM]] )&lt;=9,AND(MONTH(Taulukko1[[#This Row],[Alku PVM]] )=9))</f>
        <v>1</v>
      </c>
      <c r="AF1073" s="90" t="b">
        <f>OR(MONTH(Taulukko1[[#This Row],[Loppu PVM]])&lt;=9,AND(MONTH(Taulukko1[[#This Row],[Loppu PVM]] )=9))</f>
        <v>0</v>
      </c>
      <c r="AG1073" s="90" t="b">
        <f>OR(MONTH(Taulukko1[[#This Row],[Alku PVM]] )&lt;=6,AND(MONTH(Taulukko1[[#This Row],[Alku PVM]] )=6))</f>
        <v>0</v>
      </c>
      <c r="AH1073" s="90" t="b">
        <f>OR(MONTH(Taulukko1[[#This Row],[Loppu PVM]])&lt;=6,AND(MONTH(Taulukko1[[#This Row],[Loppu PVM]] )=6))</f>
        <v>0</v>
      </c>
    </row>
    <row r="1074" spans="1:34" ht="12.75" customHeight="1">
      <c r="A1074" t="s">
        <v>366</v>
      </c>
      <c r="B1074" s="23">
        <v>40038</v>
      </c>
      <c r="C1074" t="s">
        <v>2708</v>
      </c>
      <c r="E1074" s="62">
        <v>35</v>
      </c>
      <c r="F1074" s="4">
        <v>40093</v>
      </c>
      <c r="G1074" s="5">
        <v>35</v>
      </c>
      <c r="H1074" s="22">
        <v>391</v>
      </c>
      <c r="I1074" s="126">
        <f>INDEX('TOL2008'!B:B,MATCH(A1074,'TOL2008'!A:A,0))</f>
        <v>47719</v>
      </c>
      <c r="J1074" s="126" t="str">
        <f>INDEX(Pääluokka!$H$2:$H$100,MATCH(VALUE(LEFT(Taulukko1[[#This Row],[TOL2008]],2)),Pääluokka!$G$2:$G$100,0))</f>
        <v>Tukku- ja vähittäiskauppa; moottoriajoneuvojen ja moottoripyörien korjaus</v>
      </c>
      <c r="K1074" s="126" t="str">
        <f>INDEX(Pääluokka!$I$2:$I$100,MATCH(VALUE(LEFT(Taulukko1[[#This Row],[TOL2008]],2)),Pääluokka!$G$2:$G$100,0))</f>
        <v>Palvelualat (G-N, R, S)</v>
      </c>
      <c r="L1074" s="41">
        <f t="shared" si="160"/>
        <v>55</v>
      </c>
      <c r="M1074" s="43">
        <f t="shared" si="161"/>
        <v>40038</v>
      </c>
      <c r="N1074" s="43">
        <f t="shared" si="162"/>
        <v>40093</v>
      </c>
      <c r="O1074" s="43">
        <f t="shared" si="163"/>
        <v>40026</v>
      </c>
      <c r="P1074" s="43">
        <f t="shared" si="164"/>
        <v>40087</v>
      </c>
      <c r="Q1074" s="41">
        <f t="shared" si="165"/>
        <v>2009</v>
      </c>
      <c r="R1074" s="41">
        <f t="shared" si="166"/>
        <v>2009</v>
      </c>
      <c r="S1074" s="43" t="str">
        <f>YEAR(Taulukko1[[#This Row],[Alku KK]])&amp;"Q"&amp;ROUNDDOWN((MONTH(Taulukko1[[#This Row],[Alku KK]])-1)/3+1,0)</f>
        <v>2009Q3</v>
      </c>
      <c r="T1074" s="43" t="str">
        <f>YEAR(Taulukko1[[#This Row],[Loppu KK]])&amp;"Q"&amp;ROUNDDOWN((MONTH(Taulukko1[[#This Row],[Loppu KK]])-1)/3+1,0)</f>
        <v>2009Q4</v>
      </c>
      <c r="U1074" s="66">
        <f>IF(COUNT(Taulukko1[[#This Row],[Neuvottelujen alaiset ]])=1,Taulukko1[[#This Row],[Neuvottelujen alaiset ]],Taulukko1[[#This Row],[Vähennystarve]])</f>
        <v>391</v>
      </c>
      <c r="V1074" s="44">
        <f t="shared" si="167"/>
        <v>8.9514066496163683E-2</v>
      </c>
      <c r="W1074" s="44">
        <f t="shared" si="168"/>
        <v>8.9514066496163683E-2</v>
      </c>
      <c r="X1074" s="44">
        <f t="shared" si="169"/>
        <v>1</v>
      </c>
      <c r="Y1074" s="90" t="b">
        <f>AND(MONTH(Taulukko1[[#This Row],[Alku PVM]] )=6,DAY(Taulukko1[[#This Row],[Alku PVM]] )&gt;19)</f>
        <v>0</v>
      </c>
      <c r="Z1074" s="90" t="b">
        <f>AND(MONTH(Taulukko1[[#This Row],[Loppu PVM]] )=6,DAY(Taulukko1[[#This Row],[Loppu PVM]] )&gt;19)</f>
        <v>0</v>
      </c>
      <c r="AA1074" s="90" t="b">
        <f>OR(MONTH(Taulukko1[[#This Row],[Alku PVM]] )&lt;=5,AND(MONTH(Taulukko1[[#This Row],[Alku PVM]] )=6,DAY(Taulukko1[[#This Row],[Alku PVM]] )&lt;20))</f>
        <v>0</v>
      </c>
      <c r="AB1074" s="90" t="b">
        <f>OR(MONTH(Taulukko1[[#This Row],[Loppu PVM]])&lt;=5,AND(MONTH(Taulukko1[[#This Row],[Loppu PVM]] )=6,DAY(Taulukko1[[#This Row],[Loppu PVM]])&lt;20))</f>
        <v>0</v>
      </c>
      <c r="AC1074" s="90" t="b">
        <f>OR(MONTH(Taulukko1[[#This Row],[Alku PVM]] )&lt;=3,AND(MONTH(Taulukko1[[#This Row],[Alku PVM]] )=3))</f>
        <v>0</v>
      </c>
      <c r="AD1074" s="90" t="b">
        <f>OR(MONTH(Taulukko1[[#This Row],[Loppu PVM]] )&lt;=3,AND(MONTH(Taulukko1[[#This Row],[Loppu PVM]] )=3))</f>
        <v>0</v>
      </c>
      <c r="AE1074" s="90" t="b">
        <f>OR(MONTH(Taulukko1[[#This Row],[Alku PVM]] )&lt;=9,AND(MONTH(Taulukko1[[#This Row],[Alku PVM]] )=9))</f>
        <v>1</v>
      </c>
      <c r="AF1074" s="90" t="b">
        <f>OR(MONTH(Taulukko1[[#This Row],[Loppu PVM]])&lt;=9,AND(MONTH(Taulukko1[[#This Row],[Loppu PVM]] )=9))</f>
        <v>0</v>
      </c>
      <c r="AG1074" s="90" t="b">
        <f>OR(MONTH(Taulukko1[[#This Row],[Alku PVM]] )&lt;=6,AND(MONTH(Taulukko1[[#This Row],[Alku PVM]] )=6))</f>
        <v>0</v>
      </c>
      <c r="AH1074" s="90" t="b">
        <f>OR(MONTH(Taulukko1[[#This Row],[Loppu PVM]])&lt;=6,AND(MONTH(Taulukko1[[#This Row],[Loppu PVM]] )=6))</f>
        <v>0</v>
      </c>
    </row>
    <row r="1075" spans="1:34" ht="12.75" customHeight="1">
      <c r="A1075" t="s">
        <v>1917</v>
      </c>
      <c r="B1075" s="23">
        <v>40038</v>
      </c>
      <c r="C1075" t="s">
        <v>2468</v>
      </c>
      <c r="F1075" s="4">
        <v>40044</v>
      </c>
      <c r="G1075" s="5">
        <v>0</v>
      </c>
      <c r="H1075" s="22">
        <v>400</v>
      </c>
      <c r="I1075" s="126" t="e">
        <f>INDEX('TOL2008'!B:B,MATCH(A1075,'TOL2008'!A:A,0))</f>
        <v>#N/A</v>
      </c>
      <c r="J1075" s="126" t="e">
        <f>INDEX(Pääluokka!$H$2:$H$100,MATCH(VALUE(LEFT(Taulukko1[[#This Row],[TOL2008]],2)),Pääluokka!$G$2:$G$100,0))</f>
        <v>#N/A</v>
      </c>
      <c r="K1075" s="126" t="e">
        <f>INDEX(Pääluokka!$I$2:$I$100,MATCH(VALUE(LEFT(Taulukko1[[#This Row],[TOL2008]],2)),Pääluokka!$G$2:$G$100,0))</f>
        <v>#N/A</v>
      </c>
      <c r="L1075" s="41">
        <f t="shared" si="160"/>
        <v>6</v>
      </c>
      <c r="M1075" s="43">
        <f t="shared" si="161"/>
        <v>40038</v>
      </c>
      <c r="N1075" s="43">
        <f t="shared" si="162"/>
        <v>40044</v>
      </c>
      <c r="O1075" s="43">
        <f t="shared" si="163"/>
        <v>40026</v>
      </c>
      <c r="P1075" s="43">
        <f t="shared" si="164"/>
        <v>40026</v>
      </c>
      <c r="Q1075" s="41">
        <f t="shared" si="165"/>
        <v>2009</v>
      </c>
      <c r="R1075" s="41">
        <f t="shared" si="166"/>
        <v>2009</v>
      </c>
      <c r="S1075" s="43" t="str">
        <f>YEAR(Taulukko1[[#This Row],[Alku KK]])&amp;"Q"&amp;ROUNDDOWN((MONTH(Taulukko1[[#This Row],[Alku KK]])-1)/3+1,0)</f>
        <v>2009Q3</v>
      </c>
      <c r="T1075" s="43" t="str">
        <f>YEAR(Taulukko1[[#This Row],[Loppu KK]])&amp;"Q"&amp;ROUNDDOWN((MONTH(Taulukko1[[#This Row],[Loppu KK]])-1)/3+1,0)</f>
        <v>2009Q3</v>
      </c>
      <c r="U1075" s="66">
        <f>IF(COUNT(Taulukko1[[#This Row],[Neuvottelujen alaiset ]])=1,Taulukko1[[#This Row],[Neuvottelujen alaiset ]],Taulukko1[[#This Row],[Vähennystarve]])</f>
        <v>400</v>
      </c>
      <c r="V1075" s="44" t="str">
        <f t="shared" si="167"/>
        <v>NA</v>
      </c>
      <c r="W1075" s="44">
        <f t="shared" si="168"/>
        <v>0</v>
      </c>
      <c r="X1075" s="44" t="str">
        <f t="shared" si="169"/>
        <v>NA</v>
      </c>
      <c r="Y1075" s="90" t="b">
        <f>AND(MONTH(Taulukko1[[#This Row],[Alku PVM]] )=6,DAY(Taulukko1[[#This Row],[Alku PVM]] )&gt;19)</f>
        <v>0</v>
      </c>
      <c r="Z1075" s="90" t="b">
        <f>AND(MONTH(Taulukko1[[#This Row],[Loppu PVM]] )=6,DAY(Taulukko1[[#This Row],[Loppu PVM]] )&gt;19)</f>
        <v>0</v>
      </c>
      <c r="AA1075" s="90" t="b">
        <f>OR(MONTH(Taulukko1[[#This Row],[Alku PVM]] )&lt;=5,AND(MONTH(Taulukko1[[#This Row],[Alku PVM]] )=6,DAY(Taulukko1[[#This Row],[Alku PVM]] )&lt;20))</f>
        <v>0</v>
      </c>
      <c r="AB1075" s="90" t="b">
        <f>OR(MONTH(Taulukko1[[#This Row],[Loppu PVM]])&lt;=5,AND(MONTH(Taulukko1[[#This Row],[Loppu PVM]] )=6,DAY(Taulukko1[[#This Row],[Loppu PVM]])&lt;20))</f>
        <v>0</v>
      </c>
      <c r="AC1075" s="90" t="b">
        <f>OR(MONTH(Taulukko1[[#This Row],[Alku PVM]] )&lt;=3,AND(MONTH(Taulukko1[[#This Row],[Alku PVM]] )=3))</f>
        <v>0</v>
      </c>
      <c r="AD1075" s="90" t="b">
        <f>OR(MONTH(Taulukko1[[#This Row],[Loppu PVM]] )&lt;=3,AND(MONTH(Taulukko1[[#This Row],[Loppu PVM]] )=3))</f>
        <v>0</v>
      </c>
      <c r="AE1075" s="90" t="b">
        <f>OR(MONTH(Taulukko1[[#This Row],[Alku PVM]] )&lt;=9,AND(MONTH(Taulukko1[[#This Row],[Alku PVM]] )=9))</f>
        <v>1</v>
      </c>
      <c r="AF1075" s="90" t="b">
        <f>OR(MONTH(Taulukko1[[#This Row],[Loppu PVM]])&lt;=9,AND(MONTH(Taulukko1[[#This Row],[Loppu PVM]] )=9))</f>
        <v>1</v>
      </c>
      <c r="AG1075" s="90" t="b">
        <f>OR(MONTH(Taulukko1[[#This Row],[Alku PVM]] )&lt;=6,AND(MONTH(Taulukko1[[#This Row],[Alku PVM]] )=6))</f>
        <v>0</v>
      </c>
      <c r="AH1075" s="90" t="b">
        <f>OR(MONTH(Taulukko1[[#This Row],[Loppu PVM]])&lt;=6,AND(MONTH(Taulukko1[[#This Row],[Loppu PVM]] )=6))</f>
        <v>0</v>
      </c>
    </row>
    <row r="1076" spans="1:34" ht="12.75" customHeight="1">
      <c r="A1076" t="s">
        <v>2342</v>
      </c>
      <c r="B1076" s="23">
        <v>40038</v>
      </c>
      <c r="C1076" t="s">
        <v>2341</v>
      </c>
      <c r="E1076" s="62">
        <v>5</v>
      </c>
      <c r="F1076" s="4">
        <v>40060</v>
      </c>
      <c r="G1076" s="5">
        <v>0</v>
      </c>
      <c r="H1076" s="16">
        <v>24</v>
      </c>
      <c r="I1076" s="126" t="e">
        <f>INDEX('TOL2008'!B:B,MATCH(A1076,'TOL2008'!A:A,0))</f>
        <v>#N/A</v>
      </c>
      <c r="J1076" s="126" t="e">
        <f>INDEX(Pääluokka!$H$2:$H$100,MATCH(VALUE(LEFT(Taulukko1[[#This Row],[TOL2008]],2)),Pääluokka!$G$2:$G$100,0))</f>
        <v>#N/A</v>
      </c>
      <c r="K1076" s="126" t="e">
        <f>INDEX(Pääluokka!$I$2:$I$100,MATCH(VALUE(LEFT(Taulukko1[[#This Row],[TOL2008]],2)),Pääluokka!$G$2:$G$100,0))</f>
        <v>#N/A</v>
      </c>
      <c r="L1076" s="41">
        <f t="shared" si="160"/>
        <v>22</v>
      </c>
      <c r="M1076" s="43">
        <f t="shared" si="161"/>
        <v>40038</v>
      </c>
      <c r="N1076" s="43">
        <f t="shared" si="162"/>
        <v>40060</v>
      </c>
      <c r="O1076" s="43">
        <f t="shared" si="163"/>
        <v>40026</v>
      </c>
      <c r="P1076" s="43">
        <f t="shared" si="164"/>
        <v>40057</v>
      </c>
      <c r="Q1076" s="41">
        <f t="shared" si="165"/>
        <v>2009</v>
      </c>
      <c r="R1076" s="41">
        <f t="shared" si="166"/>
        <v>2009</v>
      </c>
      <c r="S1076" s="43" t="str">
        <f>YEAR(Taulukko1[[#This Row],[Alku KK]])&amp;"Q"&amp;ROUNDDOWN((MONTH(Taulukko1[[#This Row],[Alku KK]])-1)/3+1,0)</f>
        <v>2009Q3</v>
      </c>
      <c r="T1076" s="43" t="str">
        <f>YEAR(Taulukko1[[#This Row],[Loppu KK]])&amp;"Q"&amp;ROUNDDOWN((MONTH(Taulukko1[[#This Row],[Loppu KK]])-1)/3+1,0)</f>
        <v>2009Q3</v>
      </c>
      <c r="U1076" s="66">
        <f>IF(COUNT(Taulukko1[[#This Row],[Neuvottelujen alaiset ]])=1,Taulukko1[[#This Row],[Neuvottelujen alaiset ]],Taulukko1[[#This Row],[Vähennystarve]])</f>
        <v>24</v>
      </c>
      <c r="V1076" s="44">
        <f t="shared" si="167"/>
        <v>0.20833333333333334</v>
      </c>
      <c r="W1076" s="44">
        <f t="shared" si="168"/>
        <v>0</v>
      </c>
      <c r="X1076" s="44">
        <f t="shared" si="169"/>
        <v>0</v>
      </c>
      <c r="Y1076" s="90" t="b">
        <f>AND(MONTH(Taulukko1[[#This Row],[Alku PVM]] )=6,DAY(Taulukko1[[#This Row],[Alku PVM]] )&gt;19)</f>
        <v>0</v>
      </c>
      <c r="Z1076" s="90" t="b">
        <f>AND(MONTH(Taulukko1[[#This Row],[Loppu PVM]] )=6,DAY(Taulukko1[[#This Row],[Loppu PVM]] )&gt;19)</f>
        <v>0</v>
      </c>
      <c r="AA1076" s="90" t="b">
        <f>OR(MONTH(Taulukko1[[#This Row],[Alku PVM]] )&lt;=5,AND(MONTH(Taulukko1[[#This Row],[Alku PVM]] )=6,DAY(Taulukko1[[#This Row],[Alku PVM]] )&lt;20))</f>
        <v>0</v>
      </c>
      <c r="AB1076" s="90" t="b">
        <f>OR(MONTH(Taulukko1[[#This Row],[Loppu PVM]])&lt;=5,AND(MONTH(Taulukko1[[#This Row],[Loppu PVM]] )=6,DAY(Taulukko1[[#This Row],[Loppu PVM]])&lt;20))</f>
        <v>0</v>
      </c>
      <c r="AC1076" s="90" t="b">
        <f>OR(MONTH(Taulukko1[[#This Row],[Alku PVM]] )&lt;=3,AND(MONTH(Taulukko1[[#This Row],[Alku PVM]] )=3))</f>
        <v>0</v>
      </c>
      <c r="AD1076" s="90" t="b">
        <f>OR(MONTH(Taulukko1[[#This Row],[Loppu PVM]] )&lt;=3,AND(MONTH(Taulukko1[[#This Row],[Loppu PVM]] )=3))</f>
        <v>0</v>
      </c>
      <c r="AE1076" s="90" t="b">
        <f>OR(MONTH(Taulukko1[[#This Row],[Alku PVM]] )&lt;=9,AND(MONTH(Taulukko1[[#This Row],[Alku PVM]] )=9))</f>
        <v>1</v>
      </c>
      <c r="AF1076" s="90" t="b">
        <f>OR(MONTH(Taulukko1[[#This Row],[Loppu PVM]])&lt;=9,AND(MONTH(Taulukko1[[#This Row],[Loppu PVM]] )=9))</f>
        <v>1</v>
      </c>
      <c r="AG1076" s="90" t="b">
        <f>OR(MONTH(Taulukko1[[#This Row],[Alku PVM]] )&lt;=6,AND(MONTH(Taulukko1[[#This Row],[Alku PVM]] )=6))</f>
        <v>0</v>
      </c>
      <c r="AH1076" s="90" t="b">
        <f>OR(MONTH(Taulukko1[[#This Row],[Loppu PVM]])&lt;=6,AND(MONTH(Taulukko1[[#This Row],[Loppu PVM]] )=6))</f>
        <v>0</v>
      </c>
    </row>
    <row r="1077" spans="1:34" ht="12.75" customHeight="1">
      <c r="A1077" t="s">
        <v>3054</v>
      </c>
      <c r="B1077" s="23">
        <v>40039</v>
      </c>
      <c r="C1077" t="s">
        <v>3053</v>
      </c>
      <c r="E1077" s="62">
        <v>94</v>
      </c>
      <c r="F1077" s="4"/>
      <c r="G1077" s="5"/>
      <c r="H1077" s="22">
        <v>94</v>
      </c>
      <c r="I1077" s="126" t="e">
        <f>INDEX('TOL2008'!B:B,MATCH(A1077,'TOL2008'!A:A,0))</f>
        <v>#N/A</v>
      </c>
      <c r="J1077" s="126" t="e">
        <f>INDEX(Pääluokka!$H$2:$H$100,MATCH(VALUE(LEFT(Taulukko1[[#This Row],[TOL2008]],2)),Pääluokka!$G$2:$G$100,0))</f>
        <v>#N/A</v>
      </c>
      <c r="K1077" s="126" t="e">
        <f>INDEX(Pääluokka!$I$2:$I$100,MATCH(VALUE(LEFT(Taulukko1[[#This Row],[TOL2008]],2)),Pääluokka!$G$2:$G$100,0))</f>
        <v>#N/A</v>
      </c>
      <c r="L1077" s="41" t="str">
        <f t="shared" si="160"/>
        <v>NA</v>
      </c>
      <c r="M1077" s="43">
        <f t="shared" si="161"/>
        <v>40039</v>
      </c>
      <c r="N1077" s="43">
        <f t="shared" si="162"/>
        <v>40090</v>
      </c>
      <c r="O1077" s="43">
        <f t="shared" si="163"/>
        <v>40026</v>
      </c>
      <c r="P1077" s="43">
        <f t="shared" si="164"/>
        <v>40087</v>
      </c>
      <c r="Q1077" s="41">
        <f t="shared" si="165"/>
        <v>2009</v>
      </c>
      <c r="R1077" s="41">
        <f t="shared" si="166"/>
        <v>2009</v>
      </c>
      <c r="S1077" s="43" t="str">
        <f>YEAR(Taulukko1[[#This Row],[Alku KK]])&amp;"Q"&amp;ROUNDDOWN((MONTH(Taulukko1[[#This Row],[Alku KK]])-1)/3+1,0)</f>
        <v>2009Q3</v>
      </c>
      <c r="T1077" s="43" t="str">
        <f>YEAR(Taulukko1[[#This Row],[Loppu KK]])&amp;"Q"&amp;ROUNDDOWN((MONTH(Taulukko1[[#This Row],[Loppu KK]])-1)/3+1,0)</f>
        <v>2009Q4</v>
      </c>
      <c r="U1077" s="66">
        <f>IF(COUNT(Taulukko1[[#This Row],[Neuvottelujen alaiset ]])=1,Taulukko1[[#This Row],[Neuvottelujen alaiset ]],Taulukko1[[#This Row],[Vähennystarve]])</f>
        <v>94</v>
      </c>
      <c r="V1077" s="44">
        <f t="shared" si="167"/>
        <v>1</v>
      </c>
      <c r="W1077" s="44" t="str">
        <f t="shared" si="168"/>
        <v>NA</v>
      </c>
      <c r="X1077" s="44" t="str">
        <f t="shared" si="169"/>
        <v>NA</v>
      </c>
      <c r="Y1077" s="90" t="b">
        <f>AND(MONTH(Taulukko1[[#This Row],[Alku PVM]] )=6,DAY(Taulukko1[[#This Row],[Alku PVM]] )&gt;19)</f>
        <v>0</v>
      </c>
      <c r="Z1077" s="90" t="b">
        <f>AND(MONTH(Taulukko1[[#This Row],[Loppu PVM]] )=6,DAY(Taulukko1[[#This Row],[Loppu PVM]] )&gt;19)</f>
        <v>0</v>
      </c>
      <c r="AA1077" s="90" t="b">
        <f>OR(MONTH(Taulukko1[[#This Row],[Alku PVM]] )&lt;=5,AND(MONTH(Taulukko1[[#This Row],[Alku PVM]] )=6,DAY(Taulukko1[[#This Row],[Alku PVM]] )&lt;20))</f>
        <v>0</v>
      </c>
      <c r="AB1077" s="90" t="b">
        <f>OR(MONTH(Taulukko1[[#This Row],[Loppu PVM]])&lt;=5,AND(MONTH(Taulukko1[[#This Row],[Loppu PVM]] )=6,DAY(Taulukko1[[#This Row],[Loppu PVM]])&lt;20))</f>
        <v>0</v>
      </c>
      <c r="AC1077" s="90" t="b">
        <f>OR(MONTH(Taulukko1[[#This Row],[Alku PVM]] )&lt;=3,AND(MONTH(Taulukko1[[#This Row],[Alku PVM]] )=3))</f>
        <v>0</v>
      </c>
      <c r="AD1077" s="90" t="b">
        <f>OR(MONTH(Taulukko1[[#This Row],[Loppu PVM]] )&lt;=3,AND(MONTH(Taulukko1[[#This Row],[Loppu PVM]] )=3))</f>
        <v>0</v>
      </c>
      <c r="AE1077" s="90" t="b">
        <f>OR(MONTH(Taulukko1[[#This Row],[Alku PVM]] )&lt;=9,AND(MONTH(Taulukko1[[#This Row],[Alku PVM]] )=9))</f>
        <v>1</v>
      </c>
      <c r="AF1077" s="90" t="b">
        <f>OR(MONTH(Taulukko1[[#This Row],[Loppu PVM]])&lt;=9,AND(MONTH(Taulukko1[[#This Row],[Loppu PVM]] )=9))</f>
        <v>0</v>
      </c>
      <c r="AG1077" s="90" t="b">
        <f>OR(MONTH(Taulukko1[[#This Row],[Alku PVM]] )&lt;=6,AND(MONTH(Taulukko1[[#This Row],[Alku PVM]] )=6))</f>
        <v>0</v>
      </c>
      <c r="AH1077" s="90" t="b">
        <f>OR(MONTH(Taulukko1[[#This Row],[Loppu PVM]])&lt;=6,AND(MONTH(Taulukko1[[#This Row],[Loppu PVM]] )=6))</f>
        <v>0</v>
      </c>
    </row>
    <row r="1078" spans="1:34" ht="12.75" customHeight="1">
      <c r="A1078" t="s">
        <v>531</v>
      </c>
      <c r="B1078" s="23">
        <v>40039</v>
      </c>
      <c r="C1078" t="s">
        <v>2958</v>
      </c>
      <c r="E1078" s="62">
        <v>200</v>
      </c>
      <c r="F1078" s="4">
        <v>40129</v>
      </c>
      <c r="G1078" s="5">
        <v>60</v>
      </c>
      <c r="H1078" s="16">
        <v>200</v>
      </c>
      <c r="I1078" s="126">
        <f>INDEX('TOL2008'!B:B,MATCH(A1078,'TOL2008'!A:A,0))</f>
        <v>51101</v>
      </c>
      <c r="J1078" s="126" t="str">
        <f>INDEX(Pääluokka!$H$2:$H$100,MATCH(VALUE(LEFT(Taulukko1[[#This Row],[TOL2008]],2)),Pääluokka!$G$2:$G$100,0))</f>
        <v>Kuljetus ja varastointi</v>
      </c>
      <c r="K1078" s="126" t="str">
        <f>INDEX(Pääluokka!$I$2:$I$100,MATCH(VALUE(LEFT(Taulukko1[[#This Row],[TOL2008]],2)),Pääluokka!$G$2:$G$100,0))</f>
        <v>Palvelualat (G-N, R, S)</v>
      </c>
      <c r="L1078" s="41">
        <f t="shared" si="160"/>
        <v>90</v>
      </c>
      <c r="M1078" s="43">
        <f t="shared" si="161"/>
        <v>40039</v>
      </c>
      <c r="N1078" s="43">
        <f t="shared" si="162"/>
        <v>40129</v>
      </c>
      <c r="O1078" s="43">
        <f t="shared" si="163"/>
        <v>40026</v>
      </c>
      <c r="P1078" s="43">
        <f t="shared" si="164"/>
        <v>40118</v>
      </c>
      <c r="Q1078" s="41">
        <f t="shared" si="165"/>
        <v>2009</v>
      </c>
      <c r="R1078" s="41">
        <f t="shared" si="166"/>
        <v>2009</v>
      </c>
      <c r="S1078" s="43" t="str">
        <f>YEAR(Taulukko1[[#This Row],[Alku KK]])&amp;"Q"&amp;ROUNDDOWN((MONTH(Taulukko1[[#This Row],[Alku KK]])-1)/3+1,0)</f>
        <v>2009Q3</v>
      </c>
      <c r="T1078" s="43" t="str">
        <f>YEAR(Taulukko1[[#This Row],[Loppu KK]])&amp;"Q"&amp;ROUNDDOWN((MONTH(Taulukko1[[#This Row],[Loppu KK]])-1)/3+1,0)</f>
        <v>2009Q4</v>
      </c>
      <c r="U1078" s="66">
        <f>IF(COUNT(Taulukko1[[#This Row],[Neuvottelujen alaiset ]])=1,Taulukko1[[#This Row],[Neuvottelujen alaiset ]],Taulukko1[[#This Row],[Vähennystarve]])</f>
        <v>200</v>
      </c>
      <c r="V1078" s="44">
        <f t="shared" si="167"/>
        <v>1</v>
      </c>
      <c r="W1078" s="44">
        <f t="shared" si="168"/>
        <v>0.3</v>
      </c>
      <c r="X1078" s="44">
        <f t="shared" si="169"/>
        <v>0.3</v>
      </c>
      <c r="Y1078" s="90" t="b">
        <f>AND(MONTH(Taulukko1[[#This Row],[Alku PVM]] )=6,DAY(Taulukko1[[#This Row],[Alku PVM]] )&gt;19)</f>
        <v>0</v>
      </c>
      <c r="Z1078" s="90" t="b">
        <f>AND(MONTH(Taulukko1[[#This Row],[Loppu PVM]] )=6,DAY(Taulukko1[[#This Row],[Loppu PVM]] )&gt;19)</f>
        <v>0</v>
      </c>
      <c r="AA1078" s="90" t="b">
        <f>OR(MONTH(Taulukko1[[#This Row],[Alku PVM]] )&lt;=5,AND(MONTH(Taulukko1[[#This Row],[Alku PVM]] )=6,DAY(Taulukko1[[#This Row],[Alku PVM]] )&lt;20))</f>
        <v>0</v>
      </c>
      <c r="AB1078" s="90" t="b">
        <f>OR(MONTH(Taulukko1[[#This Row],[Loppu PVM]])&lt;=5,AND(MONTH(Taulukko1[[#This Row],[Loppu PVM]] )=6,DAY(Taulukko1[[#This Row],[Loppu PVM]])&lt;20))</f>
        <v>0</v>
      </c>
      <c r="AC1078" s="90" t="b">
        <f>OR(MONTH(Taulukko1[[#This Row],[Alku PVM]] )&lt;=3,AND(MONTH(Taulukko1[[#This Row],[Alku PVM]] )=3))</f>
        <v>0</v>
      </c>
      <c r="AD1078" s="90" t="b">
        <f>OR(MONTH(Taulukko1[[#This Row],[Loppu PVM]] )&lt;=3,AND(MONTH(Taulukko1[[#This Row],[Loppu PVM]] )=3))</f>
        <v>0</v>
      </c>
      <c r="AE1078" s="90" t="b">
        <f>OR(MONTH(Taulukko1[[#This Row],[Alku PVM]] )&lt;=9,AND(MONTH(Taulukko1[[#This Row],[Alku PVM]] )=9))</f>
        <v>1</v>
      </c>
      <c r="AF1078" s="90" t="b">
        <f>OR(MONTH(Taulukko1[[#This Row],[Loppu PVM]])&lt;=9,AND(MONTH(Taulukko1[[#This Row],[Loppu PVM]] )=9))</f>
        <v>0</v>
      </c>
      <c r="AG1078" s="90" t="b">
        <f>OR(MONTH(Taulukko1[[#This Row],[Alku PVM]] )&lt;=6,AND(MONTH(Taulukko1[[#This Row],[Alku PVM]] )=6))</f>
        <v>0</v>
      </c>
      <c r="AH1078" s="90" t="b">
        <f>OR(MONTH(Taulukko1[[#This Row],[Loppu PVM]])&lt;=6,AND(MONTH(Taulukko1[[#This Row],[Loppu PVM]] )=6))</f>
        <v>0</v>
      </c>
    </row>
    <row r="1079" spans="1:34" ht="12.75" customHeight="1">
      <c r="A1079" t="s">
        <v>2294</v>
      </c>
      <c r="B1079" s="23">
        <v>40039</v>
      </c>
      <c r="C1079" t="s">
        <v>2293</v>
      </c>
      <c r="E1079" s="62">
        <v>35</v>
      </c>
      <c r="F1079" s="4">
        <v>40095</v>
      </c>
      <c r="G1079" s="5">
        <v>35</v>
      </c>
      <c r="H1079" s="16">
        <v>35</v>
      </c>
      <c r="I1079" s="126" t="e">
        <f>INDEX('TOL2008'!B:B,MATCH(A1079,'TOL2008'!A:A,0))</f>
        <v>#N/A</v>
      </c>
      <c r="J1079" s="126" t="e">
        <f>INDEX(Pääluokka!$H$2:$H$100,MATCH(VALUE(LEFT(Taulukko1[[#This Row],[TOL2008]],2)),Pääluokka!$G$2:$G$100,0))</f>
        <v>#N/A</v>
      </c>
      <c r="K1079" s="126" t="e">
        <f>INDEX(Pääluokka!$I$2:$I$100,MATCH(VALUE(LEFT(Taulukko1[[#This Row],[TOL2008]],2)),Pääluokka!$G$2:$G$100,0))</f>
        <v>#N/A</v>
      </c>
      <c r="L1079" s="41">
        <f t="shared" si="160"/>
        <v>56</v>
      </c>
      <c r="M1079" s="43">
        <f t="shared" si="161"/>
        <v>40039</v>
      </c>
      <c r="N1079" s="43">
        <f t="shared" si="162"/>
        <v>40095</v>
      </c>
      <c r="O1079" s="43">
        <f t="shared" si="163"/>
        <v>40026</v>
      </c>
      <c r="P1079" s="43">
        <f t="shared" si="164"/>
        <v>40087</v>
      </c>
      <c r="Q1079" s="41">
        <f t="shared" si="165"/>
        <v>2009</v>
      </c>
      <c r="R1079" s="41">
        <f t="shared" si="166"/>
        <v>2009</v>
      </c>
      <c r="S1079" s="43" t="str">
        <f>YEAR(Taulukko1[[#This Row],[Alku KK]])&amp;"Q"&amp;ROUNDDOWN((MONTH(Taulukko1[[#This Row],[Alku KK]])-1)/3+1,0)</f>
        <v>2009Q3</v>
      </c>
      <c r="T1079" s="43" t="str">
        <f>YEAR(Taulukko1[[#This Row],[Loppu KK]])&amp;"Q"&amp;ROUNDDOWN((MONTH(Taulukko1[[#This Row],[Loppu KK]])-1)/3+1,0)</f>
        <v>2009Q4</v>
      </c>
      <c r="U1079" s="66">
        <f>IF(COUNT(Taulukko1[[#This Row],[Neuvottelujen alaiset ]])=1,Taulukko1[[#This Row],[Neuvottelujen alaiset ]],Taulukko1[[#This Row],[Vähennystarve]])</f>
        <v>35</v>
      </c>
      <c r="V1079" s="44">
        <f t="shared" si="167"/>
        <v>1</v>
      </c>
      <c r="W1079" s="44">
        <f t="shared" si="168"/>
        <v>1</v>
      </c>
      <c r="X1079" s="44">
        <f t="shared" si="169"/>
        <v>1</v>
      </c>
      <c r="Y1079" s="90" t="b">
        <f>AND(MONTH(Taulukko1[[#This Row],[Alku PVM]] )=6,DAY(Taulukko1[[#This Row],[Alku PVM]] )&gt;19)</f>
        <v>0</v>
      </c>
      <c r="Z1079" s="90" t="b">
        <f>AND(MONTH(Taulukko1[[#This Row],[Loppu PVM]] )=6,DAY(Taulukko1[[#This Row],[Loppu PVM]] )&gt;19)</f>
        <v>0</v>
      </c>
      <c r="AA1079" s="90" t="b">
        <f>OR(MONTH(Taulukko1[[#This Row],[Alku PVM]] )&lt;=5,AND(MONTH(Taulukko1[[#This Row],[Alku PVM]] )=6,DAY(Taulukko1[[#This Row],[Alku PVM]] )&lt;20))</f>
        <v>0</v>
      </c>
      <c r="AB1079" s="90" t="b">
        <f>OR(MONTH(Taulukko1[[#This Row],[Loppu PVM]])&lt;=5,AND(MONTH(Taulukko1[[#This Row],[Loppu PVM]] )=6,DAY(Taulukko1[[#This Row],[Loppu PVM]])&lt;20))</f>
        <v>0</v>
      </c>
      <c r="AC1079" s="90" t="b">
        <f>OR(MONTH(Taulukko1[[#This Row],[Alku PVM]] )&lt;=3,AND(MONTH(Taulukko1[[#This Row],[Alku PVM]] )=3))</f>
        <v>0</v>
      </c>
      <c r="AD1079" s="90" t="b">
        <f>OR(MONTH(Taulukko1[[#This Row],[Loppu PVM]] )&lt;=3,AND(MONTH(Taulukko1[[#This Row],[Loppu PVM]] )=3))</f>
        <v>0</v>
      </c>
      <c r="AE1079" s="90" t="b">
        <f>OR(MONTH(Taulukko1[[#This Row],[Alku PVM]] )&lt;=9,AND(MONTH(Taulukko1[[#This Row],[Alku PVM]] )=9))</f>
        <v>1</v>
      </c>
      <c r="AF1079" s="90" t="b">
        <f>OR(MONTH(Taulukko1[[#This Row],[Loppu PVM]])&lt;=9,AND(MONTH(Taulukko1[[#This Row],[Loppu PVM]] )=9))</f>
        <v>0</v>
      </c>
      <c r="AG1079" s="90" t="b">
        <f>OR(MONTH(Taulukko1[[#This Row],[Alku PVM]] )&lt;=6,AND(MONTH(Taulukko1[[#This Row],[Alku PVM]] )=6))</f>
        <v>0</v>
      </c>
      <c r="AH1079" s="90" t="b">
        <f>OR(MONTH(Taulukko1[[#This Row],[Loppu PVM]])&lt;=6,AND(MONTH(Taulukko1[[#This Row],[Loppu PVM]] )=6))</f>
        <v>0</v>
      </c>
    </row>
    <row r="1080" spans="1:34" ht="12.75" customHeight="1">
      <c r="A1080" t="s">
        <v>2698</v>
      </c>
      <c r="B1080" s="23">
        <v>40040</v>
      </c>
      <c r="C1080" t="s">
        <v>2697</v>
      </c>
      <c r="F1080" s="4">
        <v>40066</v>
      </c>
      <c r="G1080" s="5">
        <v>0</v>
      </c>
      <c r="H1080" s="22">
        <v>90</v>
      </c>
      <c r="I1080" s="126" t="e">
        <f>INDEX('TOL2008'!B:B,MATCH(A1080,'TOL2008'!A:A,0))</f>
        <v>#N/A</v>
      </c>
      <c r="J1080" s="126" t="e">
        <f>INDEX(Pääluokka!$H$2:$H$100,MATCH(VALUE(LEFT(Taulukko1[[#This Row],[TOL2008]],2)),Pääluokka!$G$2:$G$100,0))</f>
        <v>#N/A</v>
      </c>
      <c r="K1080" s="126" t="e">
        <f>INDEX(Pääluokka!$I$2:$I$100,MATCH(VALUE(LEFT(Taulukko1[[#This Row],[TOL2008]],2)),Pääluokka!$G$2:$G$100,0))</f>
        <v>#N/A</v>
      </c>
      <c r="L1080" s="41">
        <f t="shared" si="160"/>
        <v>26</v>
      </c>
      <c r="M1080" s="43">
        <f t="shared" si="161"/>
        <v>40040</v>
      </c>
      <c r="N1080" s="43">
        <f t="shared" si="162"/>
        <v>40066</v>
      </c>
      <c r="O1080" s="43">
        <f t="shared" si="163"/>
        <v>40026</v>
      </c>
      <c r="P1080" s="43">
        <f t="shared" si="164"/>
        <v>40057</v>
      </c>
      <c r="Q1080" s="41">
        <f t="shared" si="165"/>
        <v>2009</v>
      </c>
      <c r="R1080" s="41">
        <f t="shared" si="166"/>
        <v>2009</v>
      </c>
      <c r="S1080" s="43" t="str">
        <f>YEAR(Taulukko1[[#This Row],[Alku KK]])&amp;"Q"&amp;ROUNDDOWN((MONTH(Taulukko1[[#This Row],[Alku KK]])-1)/3+1,0)</f>
        <v>2009Q3</v>
      </c>
      <c r="T1080" s="43" t="str">
        <f>YEAR(Taulukko1[[#This Row],[Loppu KK]])&amp;"Q"&amp;ROUNDDOWN((MONTH(Taulukko1[[#This Row],[Loppu KK]])-1)/3+1,0)</f>
        <v>2009Q3</v>
      </c>
      <c r="U1080" s="66">
        <f>IF(COUNT(Taulukko1[[#This Row],[Neuvottelujen alaiset ]])=1,Taulukko1[[#This Row],[Neuvottelujen alaiset ]],Taulukko1[[#This Row],[Vähennystarve]])</f>
        <v>90</v>
      </c>
      <c r="V1080" s="44" t="str">
        <f t="shared" si="167"/>
        <v>NA</v>
      </c>
      <c r="W1080" s="44">
        <f t="shared" si="168"/>
        <v>0</v>
      </c>
      <c r="X1080" s="44" t="str">
        <f t="shared" si="169"/>
        <v>NA</v>
      </c>
      <c r="Y1080" s="90" t="b">
        <f>AND(MONTH(Taulukko1[[#This Row],[Alku PVM]] )=6,DAY(Taulukko1[[#This Row],[Alku PVM]] )&gt;19)</f>
        <v>0</v>
      </c>
      <c r="Z1080" s="90" t="b">
        <f>AND(MONTH(Taulukko1[[#This Row],[Loppu PVM]] )=6,DAY(Taulukko1[[#This Row],[Loppu PVM]] )&gt;19)</f>
        <v>0</v>
      </c>
      <c r="AA1080" s="90" t="b">
        <f>OR(MONTH(Taulukko1[[#This Row],[Alku PVM]] )&lt;=5,AND(MONTH(Taulukko1[[#This Row],[Alku PVM]] )=6,DAY(Taulukko1[[#This Row],[Alku PVM]] )&lt;20))</f>
        <v>0</v>
      </c>
      <c r="AB1080" s="90" t="b">
        <f>OR(MONTH(Taulukko1[[#This Row],[Loppu PVM]])&lt;=5,AND(MONTH(Taulukko1[[#This Row],[Loppu PVM]] )=6,DAY(Taulukko1[[#This Row],[Loppu PVM]])&lt;20))</f>
        <v>0</v>
      </c>
      <c r="AC1080" s="90" t="b">
        <f>OR(MONTH(Taulukko1[[#This Row],[Alku PVM]] )&lt;=3,AND(MONTH(Taulukko1[[#This Row],[Alku PVM]] )=3))</f>
        <v>0</v>
      </c>
      <c r="AD1080" s="90" t="b">
        <f>OR(MONTH(Taulukko1[[#This Row],[Loppu PVM]] )&lt;=3,AND(MONTH(Taulukko1[[#This Row],[Loppu PVM]] )=3))</f>
        <v>0</v>
      </c>
      <c r="AE1080" s="90" t="b">
        <f>OR(MONTH(Taulukko1[[#This Row],[Alku PVM]] )&lt;=9,AND(MONTH(Taulukko1[[#This Row],[Alku PVM]] )=9))</f>
        <v>1</v>
      </c>
      <c r="AF1080" s="90" t="b">
        <f>OR(MONTH(Taulukko1[[#This Row],[Loppu PVM]])&lt;=9,AND(MONTH(Taulukko1[[#This Row],[Loppu PVM]] )=9))</f>
        <v>1</v>
      </c>
      <c r="AG1080" s="90" t="b">
        <f>OR(MONTH(Taulukko1[[#This Row],[Alku PVM]] )&lt;=6,AND(MONTH(Taulukko1[[#This Row],[Alku PVM]] )=6))</f>
        <v>0</v>
      </c>
      <c r="AH1080" s="90" t="b">
        <f>OR(MONTH(Taulukko1[[#This Row],[Loppu PVM]])&lt;=6,AND(MONTH(Taulukko1[[#This Row],[Loppu PVM]] )=6))</f>
        <v>0</v>
      </c>
    </row>
    <row r="1081" spans="1:34" ht="12.75" customHeight="1">
      <c r="A1081" s="21" t="s">
        <v>1347</v>
      </c>
      <c r="B1081" s="23">
        <v>40042</v>
      </c>
      <c r="C1081" s="21" t="s">
        <v>3123</v>
      </c>
      <c r="D1081" s="24"/>
      <c r="E1081" s="62">
        <v>40</v>
      </c>
      <c r="F1081" s="23">
        <v>40094</v>
      </c>
      <c r="G1081" s="24">
        <v>19</v>
      </c>
      <c r="H1081" s="16">
        <v>40</v>
      </c>
      <c r="I1081" s="126">
        <f>INDEX('TOL2008'!B:B,MATCH(A1081,'TOL2008'!A:A,0))</f>
        <v>64190</v>
      </c>
      <c r="J1081" s="126" t="str">
        <f>INDEX(Pääluokka!$H$2:$H$100,MATCH(VALUE(LEFT(Taulukko1[[#This Row],[TOL2008]],2)),Pääluokka!$G$2:$G$100,0))</f>
        <v>Rahoitus- ja vakuutustoiminta</v>
      </c>
      <c r="K1081" s="126" t="str">
        <f>INDEX(Pääluokka!$I$2:$I$100,MATCH(VALUE(LEFT(Taulukko1[[#This Row],[TOL2008]],2)),Pääluokka!$G$2:$G$100,0))</f>
        <v>Palvelualat (G-N, R, S)</v>
      </c>
      <c r="L1081" s="41">
        <f t="shared" si="160"/>
        <v>52</v>
      </c>
      <c r="M1081" s="43">
        <f t="shared" si="161"/>
        <v>40042</v>
      </c>
      <c r="N1081" s="43">
        <f t="shared" si="162"/>
        <v>40094</v>
      </c>
      <c r="O1081" s="43">
        <f t="shared" si="163"/>
        <v>40026</v>
      </c>
      <c r="P1081" s="43">
        <f t="shared" si="164"/>
        <v>40087</v>
      </c>
      <c r="Q1081" s="41">
        <f t="shared" si="165"/>
        <v>2009</v>
      </c>
      <c r="R1081" s="41">
        <f t="shared" si="166"/>
        <v>2009</v>
      </c>
      <c r="S1081" s="43" t="str">
        <f>YEAR(Taulukko1[[#This Row],[Alku KK]])&amp;"Q"&amp;ROUNDDOWN((MONTH(Taulukko1[[#This Row],[Alku KK]])-1)/3+1,0)</f>
        <v>2009Q3</v>
      </c>
      <c r="T1081" s="43" t="str">
        <f>YEAR(Taulukko1[[#This Row],[Loppu KK]])&amp;"Q"&amp;ROUNDDOWN((MONTH(Taulukko1[[#This Row],[Loppu KK]])-1)/3+1,0)</f>
        <v>2009Q4</v>
      </c>
      <c r="U1081" s="66">
        <f>IF(COUNT(Taulukko1[[#This Row],[Neuvottelujen alaiset ]])=1,Taulukko1[[#This Row],[Neuvottelujen alaiset ]],Taulukko1[[#This Row],[Vähennystarve]])</f>
        <v>40</v>
      </c>
      <c r="V1081" s="44">
        <f t="shared" si="167"/>
        <v>1</v>
      </c>
      <c r="W1081" s="44">
        <f t="shared" si="168"/>
        <v>0.47499999999999998</v>
      </c>
      <c r="X1081" s="44">
        <f t="shared" si="169"/>
        <v>0.47499999999999998</v>
      </c>
      <c r="Y1081" s="90" t="b">
        <f>AND(MONTH(Taulukko1[[#This Row],[Alku PVM]] )=6,DAY(Taulukko1[[#This Row],[Alku PVM]] )&gt;19)</f>
        <v>0</v>
      </c>
      <c r="Z1081" s="90" t="b">
        <f>AND(MONTH(Taulukko1[[#This Row],[Loppu PVM]] )=6,DAY(Taulukko1[[#This Row],[Loppu PVM]] )&gt;19)</f>
        <v>0</v>
      </c>
      <c r="AA1081" s="90" t="b">
        <f>OR(MONTH(Taulukko1[[#This Row],[Alku PVM]] )&lt;=5,AND(MONTH(Taulukko1[[#This Row],[Alku PVM]] )=6,DAY(Taulukko1[[#This Row],[Alku PVM]] )&lt;20))</f>
        <v>0</v>
      </c>
      <c r="AB1081" s="90" t="b">
        <f>OR(MONTH(Taulukko1[[#This Row],[Loppu PVM]])&lt;=5,AND(MONTH(Taulukko1[[#This Row],[Loppu PVM]] )=6,DAY(Taulukko1[[#This Row],[Loppu PVM]])&lt;20))</f>
        <v>0</v>
      </c>
      <c r="AC1081" s="90" t="b">
        <f>OR(MONTH(Taulukko1[[#This Row],[Alku PVM]] )&lt;=3,AND(MONTH(Taulukko1[[#This Row],[Alku PVM]] )=3))</f>
        <v>0</v>
      </c>
      <c r="AD1081" s="90" t="b">
        <f>OR(MONTH(Taulukko1[[#This Row],[Loppu PVM]] )&lt;=3,AND(MONTH(Taulukko1[[#This Row],[Loppu PVM]] )=3))</f>
        <v>0</v>
      </c>
      <c r="AE1081" s="90" t="b">
        <f>OR(MONTH(Taulukko1[[#This Row],[Alku PVM]] )&lt;=9,AND(MONTH(Taulukko1[[#This Row],[Alku PVM]] )=9))</f>
        <v>1</v>
      </c>
      <c r="AF1081" s="90" t="b">
        <f>OR(MONTH(Taulukko1[[#This Row],[Loppu PVM]])&lt;=9,AND(MONTH(Taulukko1[[#This Row],[Loppu PVM]] )=9))</f>
        <v>0</v>
      </c>
      <c r="AG1081" s="90" t="b">
        <f>OR(MONTH(Taulukko1[[#This Row],[Alku PVM]] )&lt;=6,AND(MONTH(Taulukko1[[#This Row],[Alku PVM]] )=6))</f>
        <v>0</v>
      </c>
      <c r="AH1081" s="90" t="b">
        <f>OR(MONTH(Taulukko1[[#This Row],[Loppu PVM]])&lt;=6,AND(MONTH(Taulukko1[[#This Row],[Loppu PVM]] )=6))</f>
        <v>0</v>
      </c>
    </row>
    <row r="1082" spans="1:34" ht="12.75" customHeight="1">
      <c r="A1082" s="21" t="s">
        <v>2678</v>
      </c>
      <c r="B1082" s="23">
        <v>40042</v>
      </c>
      <c r="C1082" s="21" t="s">
        <v>2677</v>
      </c>
      <c r="D1082" s="24"/>
      <c r="E1082" s="62">
        <v>52</v>
      </c>
      <c r="F1082" s="23">
        <v>40107</v>
      </c>
      <c r="G1082" s="24">
        <v>29</v>
      </c>
      <c r="H1082" s="22">
        <v>103</v>
      </c>
      <c r="I1082" s="126" t="e">
        <f>INDEX('TOL2008'!B:B,MATCH(A1082,'TOL2008'!A:A,0))</f>
        <v>#N/A</v>
      </c>
      <c r="J1082" s="126" t="e">
        <f>INDEX(Pääluokka!$H$2:$H$100,MATCH(VALUE(LEFT(Taulukko1[[#This Row],[TOL2008]],2)),Pääluokka!$G$2:$G$100,0))</f>
        <v>#N/A</v>
      </c>
      <c r="K1082" s="126" t="e">
        <f>INDEX(Pääluokka!$I$2:$I$100,MATCH(VALUE(LEFT(Taulukko1[[#This Row],[TOL2008]],2)),Pääluokka!$G$2:$G$100,0))</f>
        <v>#N/A</v>
      </c>
      <c r="L1082" s="41">
        <f t="shared" si="160"/>
        <v>65</v>
      </c>
      <c r="M1082" s="43">
        <f t="shared" si="161"/>
        <v>40042</v>
      </c>
      <c r="N1082" s="43">
        <f t="shared" si="162"/>
        <v>40107</v>
      </c>
      <c r="O1082" s="43">
        <f t="shared" si="163"/>
        <v>40026</v>
      </c>
      <c r="P1082" s="43">
        <f t="shared" si="164"/>
        <v>40087</v>
      </c>
      <c r="Q1082" s="41">
        <f t="shared" si="165"/>
        <v>2009</v>
      </c>
      <c r="R1082" s="41">
        <f t="shared" si="166"/>
        <v>2009</v>
      </c>
      <c r="S1082" s="43" t="str">
        <f>YEAR(Taulukko1[[#This Row],[Alku KK]])&amp;"Q"&amp;ROUNDDOWN((MONTH(Taulukko1[[#This Row],[Alku KK]])-1)/3+1,0)</f>
        <v>2009Q3</v>
      </c>
      <c r="T1082" s="43" t="str">
        <f>YEAR(Taulukko1[[#This Row],[Loppu KK]])&amp;"Q"&amp;ROUNDDOWN((MONTH(Taulukko1[[#This Row],[Loppu KK]])-1)/3+1,0)</f>
        <v>2009Q4</v>
      </c>
      <c r="U1082" s="66">
        <f>IF(COUNT(Taulukko1[[#This Row],[Neuvottelujen alaiset ]])=1,Taulukko1[[#This Row],[Neuvottelujen alaiset ]],Taulukko1[[#This Row],[Vähennystarve]])</f>
        <v>103</v>
      </c>
      <c r="V1082" s="44">
        <f t="shared" si="167"/>
        <v>0.50485436893203883</v>
      </c>
      <c r="W1082" s="44">
        <f t="shared" si="168"/>
        <v>0.28155339805825241</v>
      </c>
      <c r="X1082" s="44">
        <f t="shared" si="169"/>
        <v>0.55769230769230771</v>
      </c>
      <c r="Y1082" s="90" t="b">
        <f>AND(MONTH(Taulukko1[[#This Row],[Alku PVM]] )=6,DAY(Taulukko1[[#This Row],[Alku PVM]] )&gt;19)</f>
        <v>0</v>
      </c>
      <c r="Z1082" s="90" t="b">
        <f>AND(MONTH(Taulukko1[[#This Row],[Loppu PVM]] )=6,DAY(Taulukko1[[#This Row],[Loppu PVM]] )&gt;19)</f>
        <v>0</v>
      </c>
      <c r="AA1082" s="90" t="b">
        <f>OR(MONTH(Taulukko1[[#This Row],[Alku PVM]] )&lt;=5,AND(MONTH(Taulukko1[[#This Row],[Alku PVM]] )=6,DAY(Taulukko1[[#This Row],[Alku PVM]] )&lt;20))</f>
        <v>0</v>
      </c>
      <c r="AB1082" s="90" t="b">
        <f>OR(MONTH(Taulukko1[[#This Row],[Loppu PVM]])&lt;=5,AND(MONTH(Taulukko1[[#This Row],[Loppu PVM]] )=6,DAY(Taulukko1[[#This Row],[Loppu PVM]])&lt;20))</f>
        <v>0</v>
      </c>
      <c r="AC1082" s="90" t="b">
        <f>OR(MONTH(Taulukko1[[#This Row],[Alku PVM]] )&lt;=3,AND(MONTH(Taulukko1[[#This Row],[Alku PVM]] )=3))</f>
        <v>0</v>
      </c>
      <c r="AD1082" s="90" t="b">
        <f>OR(MONTH(Taulukko1[[#This Row],[Loppu PVM]] )&lt;=3,AND(MONTH(Taulukko1[[#This Row],[Loppu PVM]] )=3))</f>
        <v>0</v>
      </c>
      <c r="AE1082" s="90" t="b">
        <f>OR(MONTH(Taulukko1[[#This Row],[Alku PVM]] )&lt;=9,AND(MONTH(Taulukko1[[#This Row],[Alku PVM]] )=9))</f>
        <v>1</v>
      </c>
      <c r="AF1082" s="90" t="b">
        <f>OR(MONTH(Taulukko1[[#This Row],[Loppu PVM]])&lt;=9,AND(MONTH(Taulukko1[[#This Row],[Loppu PVM]] )=9))</f>
        <v>0</v>
      </c>
      <c r="AG1082" s="90" t="b">
        <f>OR(MONTH(Taulukko1[[#This Row],[Alku PVM]] )&lt;=6,AND(MONTH(Taulukko1[[#This Row],[Alku PVM]] )=6))</f>
        <v>0</v>
      </c>
      <c r="AH1082" s="90" t="b">
        <f>OR(MONTH(Taulukko1[[#This Row],[Loppu PVM]])&lt;=6,AND(MONTH(Taulukko1[[#This Row],[Loppu PVM]] )=6))</f>
        <v>0</v>
      </c>
    </row>
    <row r="1083" spans="1:34" ht="12.75" customHeight="1">
      <c r="A1083" s="21" t="s">
        <v>219</v>
      </c>
      <c r="B1083" s="23">
        <v>40042</v>
      </c>
      <c r="C1083" s="21" t="s">
        <v>2471</v>
      </c>
      <c r="D1083" s="24"/>
      <c r="E1083" s="62">
        <v>60</v>
      </c>
      <c r="F1083" s="23">
        <v>40100</v>
      </c>
      <c r="G1083" s="24">
        <v>36</v>
      </c>
      <c r="H1083" s="16">
        <v>60</v>
      </c>
      <c r="I1083" s="126">
        <f>INDEX('TOL2008'!B:B,MATCH(A1083,'TOL2008'!A:A,0))</f>
        <v>30110</v>
      </c>
      <c r="J1083" s="126" t="str">
        <f>INDEX(Pääluokka!$H$2:$H$100,MATCH(VALUE(LEFT(Taulukko1[[#This Row],[TOL2008]],2)),Pääluokka!$G$2:$G$100,0))</f>
        <v>Teollisuus</v>
      </c>
      <c r="K1083" s="126" t="str">
        <f>INDEX(Pääluokka!$I$2:$I$100,MATCH(VALUE(LEFT(Taulukko1[[#This Row],[TOL2008]],2)),Pääluokka!$G$2:$G$100,0))</f>
        <v>Teollisuus (C-E)</v>
      </c>
      <c r="L1083" s="41">
        <f t="shared" si="160"/>
        <v>58</v>
      </c>
      <c r="M1083" s="43">
        <f t="shared" si="161"/>
        <v>40042</v>
      </c>
      <c r="N1083" s="43">
        <f t="shared" si="162"/>
        <v>40100</v>
      </c>
      <c r="O1083" s="43">
        <f t="shared" si="163"/>
        <v>40026</v>
      </c>
      <c r="P1083" s="43">
        <f t="shared" si="164"/>
        <v>40087</v>
      </c>
      <c r="Q1083" s="41">
        <f t="shared" si="165"/>
        <v>2009</v>
      </c>
      <c r="R1083" s="41">
        <f t="shared" si="166"/>
        <v>2009</v>
      </c>
      <c r="S1083" s="43" t="str">
        <f>YEAR(Taulukko1[[#This Row],[Alku KK]])&amp;"Q"&amp;ROUNDDOWN((MONTH(Taulukko1[[#This Row],[Alku KK]])-1)/3+1,0)</f>
        <v>2009Q3</v>
      </c>
      <c r="T1083" s="43" t="str">
        <f>YEAR(Taulukko1[[#This Row],[Loppu KK]])&amp;"Q"&amp;ROUNDDOWN((MONTH(Taulukko1[[#This Row],[Loppu KK]])-1)/3+1,0)</f>
        <v>2009Q4</v>
      </c>
      <c r="U1083" s="66">
        <f>IF(COUNT(Taulukko1[[#This Row],[Neuvottelujen alaiset ]])=1,Taulukko1[[#This Row],[Neuvottelujen alaiset ]],Taulukko1[[#This Row],[Vähennystarve]])</f>
        <v>60</v>
      </c>
      <c r="V1083" s="44">
        <f t="shared" si="167"/>
        <v>1</v>
      </c>
      <c r="W1083" s="44">
        <f t="shared" si="168"/>
        <v>0.6</v>
      </c>
      <c r="X1083" s="44">
        <f t="shared" si="169"/>
        <v>0.6</v>
      </c>
      <c r="Y1083" s="90" t="b">
        <f>AND(MONTH(Taulukko1[[#This Row],[Alku PVM]] )=6,DAY(Taulukko1[[#This Row],[Alku PVM]] )&gt;19)</f>
        <v>0</v>
      </c>
      <c r="Z1083" s="90" t="b">
        <f>AND(MONTH(Taulukko1[[#This Row],[Loppu PVM]] )=6,DAY(Taulukko1[[#This Row],[Loppu PVM]] )&gt;19)</f>
        <v>0</v>
      </c>
      <c r="AA1083" s="90" t="b">
        <f>OR(MONTH(Taulukko1[[#This Row],[Alku PVM]] )&lt;=5,AND(MONTH(Taulukko1[[#This Row],[Alku PVM]] )=6,DAY(Taulukko1[[#This Row],[Alku PVM]] )&lt;20))</f>
        <v>0</v>
      </c>
      <c r="AB1083" s="90" t="b">
        <f>OR(MONTH(Taulukko1[[#This Row],[Loppu PVM]])&lt;=5,AND(MONTH(Taulukko1[[#This Row],[Loppu PVM]] )=6,DAY(Taulukko1[[#This Row],[Loppu PVM]])&lt;20))</f>
        <v>0</v>
      </c>
      <c r="AC1083" s="90" t="b">
        <f>OR(MONTH(Taulukko1[[#This Row],[Alku PVM]] )&lt;=3,AND(MONTH(Taulukko1[[#This Row],[Alku PVM]] )=3))</f>
        <v>0</v>
      </c>
      <c r="AD1083" s="90" t="b">
        <f>OR(MONTH(Taulukko1[[#This Row],[Loppu PVM]] )&lt;=3,AND(MONTH(Taulukko1[[#This Row],[Loppu PVM]] )=3))</f>
        <v>0</v>
      </c>
      <c r="AE1083" s="90" t="b">
        <f>OR(MONTH(Taulukko1[[#This Row],[Alku PVM]] )&lt;=9,AND(MONTH(Taulukko1[[#This Row],[Alku PVM]] )=9))</f>
        <v>1</v>
      </c>
      <c r="AF1083" s="90" t="b">
        <f>OR(MONTH(Taulukko1[[#This Row],[Loppu PVM]])&lt;=9,AND(MONTH(Taulukko1[[#This Row],[Loppu PVM]] )=9))</f>
        <v>0</v>
      </c>
      <c r="AG1083" s="90" t="b">
        <f>OR(MONTH(Taulukko1[[#This Row],[Alku PVM]] )&lt;=6,AND(MONTH(Taulukko1[[#This Row],[Alku PVM]] )=6))</f>
        <v>0</v>
      </c>
      <c r="AH1083" s="90" t="b">
        <f>OR(MONTH(Taulukko1[[#This Row],[Loppu PVM]])&lt;=6,AND(MONTH(Taulukko1[[#This Row],[Loppu PVM]] )=6))</f>
        <v>0</v>
      </c>
    </row>
    <row r="1084" spans="1:34" ht="12.75" customHeight="1">
      <c r="A1084" s="21" t="s">
        <v>2448</v>
      </c>
      <c r="B1084" s="23">
        <v>40042</v>
      </c>
      <c r="C1084" s="21" t="s">
        <v>2447</v>
      </c>
      <c r="D1084" s="24"/>
      <c r="F1084" s="23">
        <v>40057</v>
      </c>
      <c r="G1084" s="24">
        <v>0</v>
      </c>
      <c r="H1084" s="22">
        <v>600</v>
      </c>
      <c r="I1084" s="126">
        <f>INDEX('TOL2008'!B:B,MATCH(A1084,'TOL2008'!A:A,0))</f>
        <v>28300</v>
      </c>
      <c r="J1084" s="126" t="str">
        <f>INDEX(Pääluokka!$H$2:$H$100,MATCH(VALUE(LEFT(Taulukko1[[#This Row],[TOL2008]],2)),Pääluokka!$G$2:$G$100,0))</f>
        <v>Teollisuus</v>
      </c>
      <c r="K1084" s="126" t="str">
        <f>INDEX(Pääluokka!$I$2:$I$100,MATCH(VALUE(LEFT(Taulukko1[[#This Row],[TOL2008]],2)),Pääluokka!$G$2:$G$100,0))</f>
        <v>Teollisuus (C-E)</v>
      </c>
      <c r="L1084" s="41">
        <f t="shared" si="160"/>
        <v>15</v>
      </c>
      <c r="M1084" s="43">
        <f t="shared" si="161"/>
        <v>40042</v>
      </c>
      <c r="N1084" s="43">
        <f t="shared" si="162"/>
        <v>40057</v>
      </c>
      <c r="O1084" s="43">
        <f t="shared" si="163"/>
        <v>40026</v>
      </c>
      <c r="P1084" s="43">
        <f t="shared" si="164"/>
        <v>40057</v>
      </c>
      <c r="Q1084" s="41">
        <f t="shared" si="165"/>
        <v>2009</v>
      </c>
      <c r="R1084" s="41">
        <f t="shared" si="166"/>
        <v>2009</v>
      </c>
      <c r="S1084" s="43" t="str">
        <f>YEAR(Taulukko1[[#This Row],[Alku KK]])&amp;"Q"&amp;ROUNDDOWN((MONTH(Taulukko1[[#This Row],[Alku KK]])-1)/3+1,0)</f>
        <v>2009Q3</v>
      </c>
      <c r="T1084" s="43" t="str">
        <f>YEAR(Taulukko1[[#This Row],[Loppu KK]])&amp;"Q"&amp;ROUNDDOWN((MONTH(Taulukko1[[#This Row],[Loppu KK]])-1)/3+1,0)</f>
        <v>2009Q3</v>
      </c>
      <c r="U1084" s="66">
        <f>IF(COUNT(Taulukko1[[#This Row],[Neuvottelujen alaiset ]])=1,Taulukko1[[#This Row],[Neuvottelujen alaiset ]],Taulukko1[[#This Row],[Vähennystarve]])</f>
        <v>600</v>
      </c>
      <c r="V1084" s="44" t="str">
        <f t="shared" si="167"/>
        <v>NA</v>
      </c>
      <c r="W1084" s="44">
        <f t="shared" si="168"/>
        <v>0</v>
      </c>
      <c r="X1084" s="44" t="str">
        <f t="shared" si="169"/>
        <v>NA</v>
      </c>
      <c r="Y1084" s="90" t="b">
        <f>AND(MONTH(Taulukko1[[#This Row],[Alku PVM]] )=6,DAY(Taulukko1[[#This Row],[Alku PVM]] )&gt;19)</f>
        <v>0</v>
      </c>
      <c r="Z1084" s="90" t="b">
        <f>AND(MONTH(Taulukko1[[#This Row],[Loppu PVM]] )=6,DAY(Taulukko1[[#This Row],[Loppu PVM]] )&gt;19)</f>
        <v>0</v>
      </c>
      <c r="AA1084" s="90" t="b">
        <f>OR(MONTH(Taulukko1[[#This Row],[Alku PVM]] )&lt;=5,AND(MONTH(Taulukko1[[#This Row],[Alku PVM]] )=6,DAY(Taulukko1[[#This Row],[Alku PVM]] )&lt;20))</f>
        <v>0</v>
      </c>
      <c r="AB1084" s="90" t="b">
        <f>OR(MONTH(Taulukko1[[#This Row],[Loppu PVM]])&lt;=5,AND(MONTH(Taulukko1[[#This Row],[Loppu PVM]] )=6,DAY(Taulukko1[[#This Row],[Loppu PVM]])&lt;20))</f>
        <v>0</v>
      </c>
      <c r="AC1084" s="90" t="b">
        <f>OR(MONTH(Taulukko1[[#This Row],[Alku PVM]] )&lt;=3,AND(MONTH(Taulukko1[[#This Row],[Alku PVM]] )=3))</f>
        <v>0</v>
      </c>
      <c r="AD1084" s="90" t="b">
        <f>OR(MONTH(Taulukko1[[#This Row],[Loppu PVM]] )&lt;=3,AND(MONTH(Taulukko1[[#This Row],[Loppu PVM]] )=3))</f>
        <v>0</v>
      </c>
      <c r="AE1084" s="90" t="b">
        <f>OR(MONTH(Taulukko1[[#This Row],[Alku PVM]] )&lt;=9,AND(MONTH(Taulukko1[[#This Row],[Alku PVM]] )=9))</f>
        <v>1</v>
      </c>
      <c r="AF1084" s="90" t="b">
        <f>OR(MONTH(Taulukko1[[#This Row],[Loppu PVM]])&lt;=9,AND(MONTH(Taulukko1[[#This Row],[Loppu PVM]] )=9))</f>
        <v>1</v>
      </c>
      <c r="AG1084" s="90" t="b">
        <f>OR(MONTH(Taulukko1[[#This Row],[Alku PVM]] )&lt;=6,AND(MONTH(Taulukko1[[#This Row],[Alku PVM]] )=6))</f>
        <v>0</v>
      </c>
      <c r="AH1084" s="90" t="b">
        <f>OR(MONTH(Taulukko1[[#This Row],[Loppu PVM]])&lt;=6,AND(MONTH(Taulukko1[[#This Row],[Loppu PVM]] )=6))</f>
        <v>0</v>
      </c>
    </row>
    <row r="1085" spans="1:34" ht="12.75" customHeight="1">
      <c r="A1085" s="21" t="s">
        <v>2336</v>
      </c>
      <c r="B1085" s="23">
        <v>40042</v>
      </c>
      <c r="C1085" s="21" t="s">
        <v>2335</v>
      </c>
      <c r="D1085" s="24"/>
      <c r="E1085" s="62">
        <v>80</v>
      </c>
      <c r="F1085" s="23">
        <v>40098</v>
      </c>
      <c r="G1085" s="24">
        <v>77</v>
      </c>
      <c r="H1085" s="22">
        <v>550</v>
      </c>
      <c r="I1085" s="126">
        <f>INDEX('TOL2008'!B:B,MATCH(A1085,'TOL2008'!A:A,0))</f>
        <v>50101</v>
      </c>
      <c r="J1085" s="126" t="str">
        <f>INDEX(Pääluokka!$H$2:$H$100,MATCH(VALUE(LEFT(Taulukko1[[#This Row],[TOL2008]],2)),Pääluokka!$G$2:$G$100,0))</f>
        <v>Kuljetus ja varastointi</v>
      </c>
      <c r="K1085" s="126" t="str">
        <f>INDEX(Pääluokka!$I$2:$I$100,MATCH(VALUE(LEFT(Taulukko1[[#This Row],[TOL2008]],2)),Pääluokka!$G$2:$G$100,0))</f>
        <v>Palvelualat (G-N, R, S)</v>
      </c>
      <c r="L1085" s="41">
        <f t="shared" si="160"/>
        <v>56</v>
      </c>
      <c r="M1085" s="43">
        <f t="shared" si="161"/>
        <v>40042</v>
      </c>
      <c r="N1085" s="43">
        <f t="shared" si="162"/>
        <v>40098</v>
      </c>
      <c r="O1085" s="43">
        <f t="shared" si="163"/>
        <v>40026</v>
      </c>
      <c r="P1085" s="43">
        <f t="shared" si="164"/>
        <v>40087</v>
      </c>
      <c r="Q1085" s="41">
        <f t="shared" si="165"/>
        <v>2009</v>
      </c>
      <c r="R1085" s="41">
        <f t="shared" si="166"/>
        <v>2009</v>
      </c>
      <c r="S1085" s="43" t="str">
        <f>YEAR(Taulukko1[[#This Row],[Alku KK]])&amp;"Q"&amp;ROUNDDOWN((MONTH(Taulukko1[[#This Row],[Alku KK]])-1)/3+1,0)</f>
        <v>2009Q3</v>
      </c>
      <c r="T1085" s="43" t="str">
        <f>YEAR(Taulukko1[[#This Row],[Loppu KK]])&amp;"Q"&amp;ROUNDDOWN((MONTH(Taulukko1[[#This Row],[Loppu KK]])-1)/3+1,0)</f>
        <v>2009Q4</v>
      </c>
      <c r="U1085" s="66">
        <f>IF(COUNT(Taulukko1[[#This Row],[Neuvottelujen alaiset ]])=1,Taulukko1[[#This Row],[Neuvottelujen alaiset ]],Taulukko1[[#This Row],[Vähennystarve]])</f>
        <v>550</v>
      </c>
      <c r="V1085" s="44">
        <f t="shared" si="167"/>
        <v>0.14545454545454545</v>
      </c>
      <c r="W1085" s="44">
        <f t="shared" si="168"/>
        <v>0.14000000000000001</v>
      </c>
      <c r="X1085" s="44">
        <f t="shared" si="169"/>
        <v>0.96250000000000002</v>
      </c>
      <c r="Y1085" s="90" t="b">
        <f>AND(MONTH(Taulukko1[[#This Row],[Alku PVM]] )=6,DAY(Taulukko1[[#This Row],[Alku PVM]] )&gt;19)</f>
        <v>0</v>
      </c>
      <c r="Z1085" s="90" t="b">
        <f>AND(MONTH(Taulukko1[[#This Row],[Loppu PVM]] )=6,DAY(Taulukko1[[#This Row],[Loppu PVM]] )&gt;19)</f>
        <v>0</v>
      </c>
      <c r="AA1085" s="90" t="b">
        <f>OR(MONTH(Taulukko1[[#This Row],[Alku PVM]] )&lt;=5,AND(MONTH(Taulukko1[[#This Row],[Alku PVM]] )=6,DAY(Taulukko1[[#This Row],[Alku PVM]] )&lt;20))</f>
        <v>0</v>
      </c>
      <c r="AB1085" s="90" t="b">
        <f>OR(MONTH(Taulukko1[[#This Row],[Loppu PVM]])&lt;=5,AND(MONTH(Taulukko1[[#This Row],[Loppu PVM]] )=6,DAY(Taulukko1[[#This Row],[Loppu PVM]])&lt;20))</f>
        <v>0</v>
      </c>
      <c r="AC1085" s="90" t="b">
        <f>OR(MONTH(Taulukko1[[#This Row],[Alku PVM]] )&lt;=3,AND(MONTH(Taulukko1[[#This Row],[Alku PVM]] )=3))</f>
        <v>0</v>
      </c>
      <c r="AD1085" s="90" t="b">
        <f>OR(MONTH(Taulukko1[[#This Row],[Loppu PVM]] )&lt;=3,AND(MONTH(Taulukko1[[#This Row],[Loppu PVM]] )=3))</f>
        <v>0</v>
      </c>
      <c r="AE1085" s="90" t="b">
        <f>OR(MONTH(Taulukko1[[#This Row],[Alku PVM]] )&lt;=9,AND(MONTH(Taulukko1[[#This Row],[Alku PVM]] )=9))</f>
        <v>1</v>
      </c>
      <c r="AF1085" s="90" t="b">
        <f>OR(MONTH(Taulukko1[[#This Row],[Loppu PVM]])&lt;=9,AND(MONTH(Taulukko1[[#This Row],[Loppu PVM]] )=9))</f>
        <v>0</v>
      </c>
      <c r="AG1085" s="90" t="b">
        <f>OR(MONTH(Taulukko1[[#This Row],[Alku PVM]] )&lt;=6,AND(MONTH(Taulukko1[[#This Row],[Alku PVM]] )=6))</f>
        <v>0</v>
      </c>
      <c r="AH1085" s="90" t="b">
        <f>OR(MONTH(Taulukko1[[#This Row],[Loppu PVM]])&lt;=6,AND(MONTH(Taulukko1[[#This Row],[Loppu PVM]] )=6))</f>
        <v>0</v>
      </c>
    </row>
    <row r="1086" spans="1:34" ht="12.75" customHeight="1">
      <c r="A1086" s="21" t="s">
        <v>763</v>
      </c>
      <c r="B1086" s="23">
        <v>40043</v>
      </c>
      <c r="C1086" s="21" t="s">
        <v>2309</v>
      </c>
      <c r="D1086" s="24"/>
      <c r="F1086" s="23">
        <v>40087</v>
      </c>
      <c r="G1086" s="24">
        <v>4</v>
      </c>
      <c r="H1086" s="22">
        <v>8</v>
      </c>
      <c r="I1086" s="126">
        <f>INDEX('TOL2008'!B:B,MATCH(A1086,'TOL2008'!A:A,0))</f>
        <v>47621</v>
      </c>
      <c r="J1086" s="126" t="str">
        <f>INDEX(Pääluokka!$H$2:$H$100,MATCH(VALUE(LEFT(Taulukko1[[#This Row],[TOL2008]],2)),Pääluokka!$G$2:$G$100,0))</f>
        <v>Tukku- ja vähittäiskauppa; moottoriajoneuvojen ja moottoripyörien korjaus</v>
      </c>
      <c r="K1086" s="126" t="str">
        <f>INDEX(Pääluokka!$I$2:$I$100,MATCH(VALUE(LEFT(Taulukko1[[#This Row],[TOL2008]],2)),Pääluokka!$G$2:$G$100,0))</f>
        <v>Palvelualat (G-N, R, S)</v>
      </c>
      <c r="L1086" s="41">
        <f t="shared" si="160"/>
        <v>44</v>
      </c>
      <c r="M1086" s="43">
        <f t="shared" si="161"/>
        <v>40043</v>
      </c>
      <c r="N1086" s="43">
        <f t="shared" si="162"/>
        <v>40087</v>
      </c>
      <c r="O1086" s="43">
        <f t="shared" si="163"/>
        <v>40026</v>
      </c>
      <c r="P1086" s="43">
        <f t="shared" si="164"/>
        <v>40087</v>
      </c>
      <c r="Q1086" s="41">
        <f t="shared" si="165"/>
        <v>2009</v>
      </c>
      <c r="R1086" s="41">
        <f t="shared" si="166"/>
        <v>2009</v>
      </c>
      <c r="S1086" s="43" t="str">
        <f>YEAR(Taulukko1[[#This Row],[Alku KK]])&amp;"Q"&amp;ROUNDDOWN((MONTH(Taulukko1[[#This Row],[Alku KK]])-1)/3+1,0)</f>
        <v>2009Q3</v>
      </c>
      <c r="T1086" s="43" t="str">
        <f>YEAR(Taulukko1[[#This Row],[Loppu KK]])&amp;"Q"&amp;ROUNDDOWN((MONTH(Taulukko1[[#This Row],[Loppu KK]])-1)/3+1,0)</f>
        <v>2009Q4</v>
      </c>
      <c r="U1086" s="66">
        <f>IF(COUNT(Taulukko1[[#This Row],[Neuvottelujen alaiset ]])=1,Taulukko1[[#This Row],[Neuvottelujen alaiset ]],Taulukko1[[#This Row],[Vähennystarve]])</f>
        <v>8</v>
      </c>
      <c r="V1086" s="44" t="str">
        <f t="shared" si="167"/>
        <v>NA</v>
      </c>
      <c r="W1086" s="44">
        <f t="shared" si="168"/>
        <v>0.5</v>
      </c>
      <c r="X1086" s="44" t="str">
        <f t="shared" si="169"/>
        <v>NA</v>
      </c>
      <c r="Y1086" s="90" t="b">
        <f>AND(MONTH(Taulukko1[[#This Row],[Alku PVM]] )=6,DAY(Taulukko1[[#This Row],[Alku PVM]] )&gt;19)</f>
        <v>0</v>
      </c>
      <c r="Z1086" s="90" t="b">
        <f>AND(MONTH(Taulukko1[[#This Row],[Loppu PVM]] )=6,DAY(Taulukko1[[#This Row],[Loppu PVM]] )&gt;19)</f>
        <v>0</v>
      </c>
      <c r="AA1086" s="90" t="b">
        <f>OR(MONTH(Taulukko1[[#This Row],[Alku PVM]] )&lt;=5,AND(MONTH(Taulukko1[[#This Row],[Alku PVM]] )=6,DAY(Taulukko1[[#This Row],[Alku PVM]] )&lt;20))</f>
        <v>0</v>
      </c>
      <c r="AB1086" s="90" t="b">
        <f>OR(MONTH(Taulukko1[[#This Row],[Loppu PVM]])&lt;=5,AND(MONTH(Taulukko1[[#This Row],[Loppu PVM]] )=6,DAY(Taulukko1[[#This Row],[Loppu PVM]])&lt;20))</f>
        <v>0</v>
      </c>
      <c r="AC1086" s="90" t="b">
        <f>OR(MONTH(Taulukko1[[#This Row],[Alku PVM]] )&lt;=3,AND(MONTH(Taulukko1[[#This Row],[Alku PVM]] )=3))</f>
        <v>0</v>
      </c>
      <c r="AD1086" s="90" t="b">
        <f>OR(MONTH(Taulukko1[[#This Row],[Loppu PVM]] )&lt;=3,AND(MONTH(Taulukko1[[#This Row],[Loppu PVM]] )=3))</f>
        <v>0</v>
      </c>
      <c r="AE1086" s="90" t="b">
        <f>OR(MONTH(Taulukko1[[#This Row],[Alku PVM]] )&lt;=9,AND(MONTH(Taulukko1[[#This Row],[Alku PVM]] )=9))</f>
        <v>1</v>
      </c>
      <c r="AF1086" s="90" t="b">
        <f>OR(MONTH(Taulukko1[[#This Row],[Loppu PVM]])&lt;=9,AND(MONTH(Taulukko1[[#This Row],[Loppu PVM]] )=9))</f>
        <v>0</v>
      </c>
      <c r="AG1086" s="90" t="b">
        <f>OR(MONTH(Taulukko1[[#This Row],[Alku PVM]] )&lt;=6,AND(MONTH(Taulukko1[[#This Row],[Alku PVM]] )=6))</f>
        <v>0</v>
      </c>
      <c r="AH1086" s="90" t="b">
        <f>OR(MONTH(Taulukko1[[#This Row],[Loppu PVM]])&lt;=6,AND(MONTH(Taulukko1[[#This Row],[Loppu PVM]] )=6))</f>
        <v>0</v>
      </c>
    </row>
    <row r="1087" spans="1:34" ht="12.75" customHeight="1">
      <c r="A1087" t="s">
        <v>2975</v>
      </c>
      <c r="B1087" s="23">
        <v>40044</v>
      </c>
      <c r="C1087" t="s">
        <v>2974</v>
      </c>
      <c r="E1087" s="62">
        <v>62</v>
      </c>
      <c r="F1087" s="4">
        <v>40080</v>
      </c>
      <c r="G1087" s="5">
        <v>57</v>
      </c>
      <c r="H1087" s="22">
        <v>250</v>
      </c>
      <c r="I1087" s="126" t="e">
        <f>INDEX('TOL2008'!B:B,MATCH(A1087,'TOL2008'!A:A,0))</f>
        <v>#N/A</v>
      </c>
      <c r="J1087" s="126" t="e">
        <f>INDEX(Pääluokka!$H$2:$H$100,MATCH(VALUE(LEFT(Taulukko1[[#This Row],[TOL2008]],2)),Pääluokka!$G$2:$G$100,0))</f>
        <v>#N/A</v>
      </c>
      <c r="K1087" s="126" t="e">
        <f>INDEX(Pääluokka!$I$2:$I$100,MATCH(VALUE(LEFT(Taulukko1[[#This Row],[TOL2008]],2)),Pääluokka!$G$2:$G$100,0))</f>
        <v>#N/A</v>
      </c>
      <c r="L1087" s="41">
        <f t="shared" si="160"/>
        <v>36</v>
      </c>
      <c r="M1087" s="43">
        <f t="shared" si="161"/>
        <v>40044</v>
      </c>
      <c r="N1087" s="43">
        <f t="shared" si="162"/>
        <v>40080</v>
      </c>
      <c r="O1087" s="43">
        <f t="shared" si="163"/>
        <v>40026</v>
      </c>
      <c r="P1087" s="43">
        <f t="shared" si="164"/>
        <v>40057</v>
      </c>
      <c r="Q1087" s="41">
        <f t="shared" si="165"/>
        <v>2009</v>
      </c>
      <c r="R1087" s="41">
        <f t="shared" si="166"/>
        <v>2009</v>
      </c>
      <c r="S1087" s="43" t="str">
        <f>YEAR(Taulukko1[[#This Row],[Alku KK]])&amp;"Q"&amp;ROUNDDOWN((MONTH(Taulukko1[[#This Row],[Alku KK]])-1)/3+1,0)</f>
        <v>2009Q3</v>
      </c>
      <c r="T1087" s="43" t="str">
        <f>YEAR(Taulukko1[[#This Row],[Loppu KK]])&amp;"Q"&amp;ROUNDDOWN((MONTH(Taulukko1[[#This Row],[Loppu KK]])-1)/3+1,0)</f>
        <v>2009Q3</v>
      </c>
      <c r="U1087" s="66">
        <f>IF(COUNT(Taulukko1[[#This Row],[Neuvottelujen alaiset ]])=1,Taulukko1[[#This Row],[Neuvottelujen alaiset ]],Taulukko1[[#This Row],[Vähennystarve]])</f>
        <v>250</v>
      </c>
      <c r="V1087" s="44">
        <f t="shared" si="167"/>
        <v>0.248</v>
      </c>
      <c r="W1087" s="44">
        <f t="shared" si="168"/>
        <v>0.22800000000000001</v>
      </c>
      <c r="X1087" s="44">
        <f t="shared" si="169"/>
        <v>0.91935483870967738</v>
      </c>
      <c r="Y1087" s="90" t="b">
        <f>AND(MONTH(Taulukko1[[#This Row],[Alku PVM]] )=6,DAY(Taulukko1[[#This Row],[Alku PVM]] )&gt;19)</f>
        <v>0</v>
      </c>
      <c r="Z1087" s="90" t="b">
        <f>AND(MONTH(Taulukko1[[#This Row],[Loppu PVM]] )=6,DAY(Taulukko1[[#This Row],[Loppu PVM]] )&gt;19)</f>
        <v>0</v>
      </c>
      <c r="AA1087" s="90" t="b">
        <f>OR(MONTH(Taulukko1[[#This Row],[Alku PVM]] )&lt;=5,AND(MONTH(Taulukko1[[#This Row],[Alku PVM]] )=6,DAY(Taulukko1[[#This Row],[Alku PVM]] )&lt;20))</f>
        <v>0</v>
      </c>
      <c r="AB1087" s="90" t="b">
        <f>OR(MONTH(Taulukko1[[#This Row],[Loppu PVM]])&lt;=5,AND(MONTH(Taulukko1[[#This Row],[Loppu PVM]] )=6,DAY(Taulukko1[[#This Row],[Loppu PVM]])&lt;20))</f>
        <v>0</v>
      </c>
      <c r="AC1087" s="90" t="b">
        <f>OR(MONTH(Taulukko1[[#This Row],[Alku PVM]] )&lt;=3,AND(MONTH(Taulukko1[[#This Row],[Alku PVM]] )=3))</f>
        <v>0</v>
      </c>
      <c r="AD1087" s="90" t="b">
        <f>OR(MONTH(Taulukko1[[#This Row],[Loppu PVM]] )&lt;=3,AND(MONTH(Taulukko1[[#This Row],[Loppu PVM]] )=3))</f>
        <v>0</v>
      </c>
      <c r="AE1087" s="90" t="b">
        <f>OR(MONTH(Taulukko1[[#This Row],[Alku PVM]] )&lt;=9,AND(MONTH(Taulukko1[[#This Row],[Alku PVM]] )=9))</f>
        <v>1</v>
      </c>
      <c r="AF1087" s="90" t="b">
        <f>OR(MONTH(Taulukko1[[#This Row],[Loppu PVM]])&lt;=9,AND(MONTH(Taulukko1[[#This Row],[Loppu PVM]] )=9))</f>
        <v>1</v>
      </c>
      <c r="AG1087" s="90" t="b">
        <f>OR(MONTH(Taulukko1[[#This Row],[Alku PVM]] )&lt;=6,AND(MONTH(Taulukko1[[#This Row],[Alku PVM]] )=6))</f>
        <v>0</v>
      </c>
      <c r="AH1087" s="90" t="b">
        <f>OR(MONTH(Taulukko1[[#This Row],[Loppu PVM]])&lt;=6,AND(MONTH(Taulukko1[[#This Row],[Loppu PVM]] )=6))</f>
        <v>0</v>
      </c>
    </row>
    <row r="1088" spans="1:34" ht="12.75" customHeight="1">
      <c r="A1088" s="21" t="s">
        <v>351</v>
      </c>
      <c r="B1088" s="23">
        <v>40044</v>
      </c>
      <c r="C1088" s="21" t="s">
        <v>2685</v>
      </c>
      <c r="D1088" s="24"/>
      <c r="E1088" s="62">
        <v>160</v>
      </c>
      <c r="F1088" s="23">
        <v>40091</v>
      </c>
      <c r="G1088" s="24">
        <v>98</v>
      </c>
      <c r="H1088" s="22">
        <v>1400</v>
      </c>
      <c r="I1088" s="126">
        <f>INDEX('TOL2008'!B:B,MATCH(A1088,'TOL2008'!A:A,0))</f>
        <v>28950</v>
      </c>
      <c r="J1088" s="126" t="str">
        <f>INDEX(Pääluokka!$H$2:$H$100,MATCH(VALUE(LEFT(Taulukko1[[#This Row],[TOL2008]],2)),Pääluokka!$G$2:$G$100,0))</f>
        <v>Teollisuus</v>
      </c>
      <c r="K1088" s="126" t="str">
        <f>INDEX(Pääluokka!$I$2:$I$100,MATCH(VALUE(LEFT(Taulukko1[[#This Row],[TOL2008]],2)),Pääluokka!$G$2:$G$100,0))</f>
        <v>Teollisuus (C-E)</v>
      </c>
      <c r="L1088" s="41">
        <f t="shared" si="160"/>
        <v>47</v>
      </c>
      <c r="M1088" s="43">
        <f t="shared" si="161"/>
        <v>40044</v>
      </c>
      <c r="N1088" s="43">
        <f t="shared" si="162"/>
        <v>40091</v>
      </c>
      <c r="O1088" s="43">
        <f t="shared" si="163"/>
        <v>40026</v>
      </c>
      <c r="P1088" s="43">
        <f t="shared" si="164"/>
        <v>40087</v>
      </c>
      <c r="Q1088" s="41">
        <f t="shared" si="165"/>
        <v>2009</v>
      </c>
      <c r="R1088" s="41">
        <f t="shared" si="166"/>
        <v>2009</v>
      </c>
      <c r="S1088" s="43" t="str">
        <f>YEAR(Taulukko1[[#This Row],[Alku KK]])&amp;"Q"&amp;ROUNDDOWN((MONTH(Taulukko1[[#This Row],[Alku KK]])-1)/3+1,0)</f>
        <v>2009Q3</v>
      </c>
      <c r="T1088" s="43" t="str">
        <f>YEAR(Taulukko1[[#This Row],[Loppu KK]])&amp;"Q"&amp;ROUNDDOWN((MONTH(Taulukko1[[#This Row],[Loppu KK]])-1)/3+1,0)</f>
        <v>2009Q4</v>
      </c>
      <c r="U1088" s="66">
        <f>IF(COUNT(Taulukko1[[#This Row],[Neuvottelujen alaiset ]])=1,Taulukko1[[#This Row],[Neuvottelujen alaiset ]],Taulukko1[[#This Row],[Vähennystarve]])</f>
        <v>1400</v>
      </c>
      <c r="V1088" s="44">
        <f t="shared" si="167"/>
        <v>0.11428571428571428</v>
      </c>
      <c r="W1088" s="44">
        <f t="shared" si="168"/>
        <v>7.0000000000000007E-2</v>
      </c>
      <c r="X1088" s="44">
        <f t="shared" si="169"/>
        <v>0.61250000000000004</v>
      </c>
      <c r="Y1088" s="90" t="b">
        <f>AND(MONTH(Taulukko1[[#This Row],[Alku PVM]] )=6,DAY(Taulukko1[[#This Row],[Alku PVM]] )&gt;19)</f>
        <v>0</v>
      </c>
      <c r="Z1088" s="90" t="b">
        <f>AND(MONTH(Taulukko1[[#This Row],[Loppu PVM]] )=6,DAY(Taulukko1[[#This Row],[Loppu PVM]] )&gt;19)</f>
        <v>0</v>
      </c>
      <c r="AA1088" s="90" t="b">
        <f>OR(MONTH(Taulukko1[[#This Row],[Alku PVM]] )&lt;=5,AND(MONTH(Taulukko1[[#This Row],[Alku PVM]] )=6,DAY(Taulukko1[[#This Row],[Alku PVM]] )&lt;20))</f>
        <v>0</v>
      </c>
      <c r="AB1088" s="90" t="b">
        <f>OR(MONTH(Taulukko1[[#This Row],[Loppu PVM]])&lt;=5,AND(MONTH(Taulukko1[[#This Row],[Loppu PVM]] )=6,DAY(Taulukko1[[#This Row],[Loppu PVM]])&lt;20))</f>
        <v>0</v>
      </c>
      <c r="AC1088" s="90" t="b">
        <f>OR(MONTH(Taulukko1[[#This Row],[Alku PVM]] )&lt;=3,AND(MONTH(Taulukko1[[#This Row],[Alku PVM]] )=3))</f>
        <v>0</v>
      </c>
      <c r="AD1088" s="90" t="b">
        <f>OR(MONTH(Taulukko1[[#This Row],[Loppu PVM]] )&lt;=3,AND(MONTH(Taulukko1[[#This Row],[Loppu PVM]] )=3))</f>
        <v>0</v>
      </c>
      <c r="AE1088" s="90" t="b">
        <f>OR(MONTH(Taulukko1[[#This Row],[Alku PVM]] )&lt;=9,AND(MONTH(Taulukko1[[#This Row],[Alku PVM]] )=9))</f>
        <v>1</v>
      </c>
      <c r="AF1088" s="90" t="b">
        <f>OR(MONTH(Taulukko1[[#This Row],[Loppu PVM]])&lt;=9,AND(MONTH(Taulukko1[[#This Row],[Loppu PVM]] )=9))</f>
        <v>0</v>
      </c>
      <c r="AG1088" s="90" t="b">
        <f>OR(MONTH(Taulukko1[[#This Row],[Alku PVM]] )&lt;=6,AND(MONTH(Taulukko1[[#This Row],[Alku PVM]] )=6))</f>
        <v>0</v>
      </c>
      <c r="AH1088" s="90" t="b">
        <f>OR(MONTH(Taulukko1[[#This Row],[Loppu PVM]])&lt;=6,AND(MONTH(Taulukko1[[#This Row],[Loppu PVM]] )=6))</f>
        <v>0</v>
      </c>
    </row>
    <row r="1089" spans="1:34" ht="12.75" customHeight="1">
      <c r="A1089" t="s">
        <v>148</v>
      </c>
      <c r="B1089" s="23">
        <v>40044</v>
      </c>
      <c r="C1089" t="s">
        <v>2371</v>
      </c>
      <c r="F1089" s="4">
        <v>40095</v>
      </c>
      <c r="G1089" s="5">
        <v>41</v>
      </c>
      <c r="H1089" s="16">
        <v>41</v>
      </c>
      <c r="I1089" s="126">
        <f>INDEX('TOL2008'!B:B,MATCH(A1089,'TOL2008'!A:A,0))</f>
        <v>17120</v>
      </c>
      <c r="J1089" s="126" t="str">
        <f>INDEX(Pääluokka!$H$2:$H$100,MATCH(VALUE(LEFT(Taulukko1[[#This Row],[TOL2008]],2)),Pääluokka!$G$2:$G$100,0))</f>
        <v>Teollisuus</v>
      </c>
      <c r="K1089" s="126" t="str">
        <f>INDEX(Pääluokka!$I$2:$I$100,MATCH(VALUE(LEFT(Taulukko1[[#This Row],[TOL2008]],2)),Pääluokka!$G$2:$G$100,0))</f>
        <v>Teollisuus (C-E)</v>
      </c>
      <c r="L1089" s="41">
        <f t="shared" si="160"/>
        <v>51</v>
      </c>
      <c r="M1089" s="43">
        <f t="shared" si="161"/>
        <v>40044</v>
      </c>
      <c r="N1089" s="43">
        <f t="shared" si="162"/>
        <v>40095</v>
      </c>
      <c r="O1089" s="43">
        <f t="shared" si="163"/>
        <v>40026</v>
      </c>
      <c r="P1089" s="43">
        <f t="shared" si="164"/>
        <v>40087</v>
      </c>
      <c r="Q1089" s="41">
        <f t="shared" si="165"/>
        <v>2009</v>
      </c>
      <c r="R1089" s="41">
        <f t="shared" si="166"/>
        <v>2009</v>
      </c>
      <c r="S1089" s="43" t="str">
        <f>YEAR(Taulukko1[[#This Row],[Alku KK]])&amp;"Q"&amp;ROUNDDOWN((MONTH(Taulukko1[[#This Row],[Alku KK]])-1)/3+1,0)</f>
        <v>2009Q3</v>
      </c>
      <c r="T1089" s="43" t="str">
        <f>YEAR(Taulukko1[[#This Row],[Loppu KK]])&amp;"Q"&amp;ROUNDDOWN((MONTH(Taulukko1[[#This Row],[Loppu KK]])-1)/3+1,0)</f>
        <v>2009Q4</v>
      </c>
      <c r="U1089" s="66">
        <f>IF(COUNT(Taulukko1[[#This Row],[Neuvottelujen alaiset ]])=1,Taulukko1[[#This Row],[Neuvottelujen alaiset ]],Taulukko1[[#This Row],[Vähennystarve]])</f>
        <v>41</v>
      </c>
      <c r="V1089" s="44" t="str">
        <f t="shared" si="167"/>
        <v>NA</v>
      </c>
      <c r="W1089" s="44">
        <f t="shared" si="168"/>
        <v>1</v>
      </c>
      <c r="X1089" s="44" t="str">
        <f t="shared" si="169"/>
        <v>NA</v>
      </c>
      <c r="Y1089" s="90" t="b">
        <f>AND(MONTH(Taulukko1[[#This Row],[Alku PVM]] )=6,DAY(Taulukko1[[#This Row],[Alku PVM]] )&gt;19)</f>
        <v>0</v>
      </c>
      <c r="Z1089" s="90" t="b">
        <f>AND(MONTH(Taulukko1[[#This Row],[Loppu PVM]] )=6,DAY(Taulukko1[[#This Row],[Loppu PVM]] )&gt;19)</f>
        <v>0</v>
      </c>
      <c r="AA1089" s="90" t="b">
        <f>OR(MONTH(Taulukko1[[#This Row],[Alku PVM]] )&lt;=5,AND(MONTH(Taulukko1[[#This Row],[Alku PVM]] )=6,DAY(Taulukko1[[#This Row],[Alku PVM]] )&lt;20))</f>
        <v>0</v>
      </c>
      <c r="AB1089" s="90" t="b">
        <f>OR(MONTH(Taulukko1[[#This Row],[Loppu PVM]])&lt;=5,AND(MONTH(Taulukko1[[#This Row],[Loppu PVM]] )=6,DAY(Taulukko1[[#This Row],[Loppu PVM]])&lt;20))</f>
        <v>0</v>
      </c>
      <c r="AC1089" s="90" t="b">
        <f>OR(MONTH(Taulukko1[[#This Row],[Alku PVM]] )&lt;=3,AND(MONTH(Taulukko1[[#This Row],[Alku PVM]] )=3))</f>
        <v>0</v>
      </c>
      <c r="AD1089" s="90" t="b">
        <f>OR(MONTH(Taulukko1[[#This Row],[Loppu PVM]] )&lt;=3,AND(MONTH(Taulukko1[[#This Row],[Loppu PVM]] )=3))</f>
        <v>0</v>
      </c>
      <c r="AE1089" s="90" t="b">
        <f>OR(MONTH(Taulukko1[[#This Row],[Alku PVM]] )&lt;=9,AND(MONTH(Taulukko1[[#This Row],[Alku PVM]] )=9))</f>
        <v>1</v>
      </c>
      <c r="AF1089" s="90" t="b">
        <f>OR(MONTH(Taulukko1[[#This Row],[Loppu PVM]])&lt;=9,AND(MONTH(Taulukko1[[#This Row],[Loppu PVM]] )=9))</f>
        <v>0</v>
      </c>
      <c r="AG1089" s="90" t="b">
        <f>OR(MONTH(Taulukko1[[#This Row],[Alku PVM]] )&lt;=6,AND(MONTH(Taulukko1[[#This Row],[Alku PVM]] )=6))</f>
        <v>0</v>
      </c>
      <c r="AH1089" s="90" t="b">
        <f>OR(MONTH(Taulukko1[[#This Row],[Loppu PVM]])&lt;=6,AND(MONTH(Taulukko1[[#This Row],[Loppu PVM]] )=6))</f>
        <v>0</v>
      </c>
    </row>
    <row r="1090" spans="1:34" ht="12.75" customHeight="1">
      <c r="A1090" s="21" t="s">
        <v>148</v>
      </c>
      <c r="B1090" s="23">
        <v>40044</v>
      </c>
      <c r="C1090" s="21" t="s">
        <v>2370</v>
      </c>
      <c r="D1090" s="24"/>
      <c r="F1090" s="23">
        <v>40108</v>
      </c>
      <c r="G1090" s="24">
        <v>365</v>
      </c>
      <c r="H1090" s="16">
        <v>365</v>
      </c>
      <c r="I1090" s="126">
        <f>INDEX('TOL2008'!B:B,MATCH(A1090,'TOL2008'!A:A,0))</f>
        <v>17120</v>
      </c>
      <c r="J1090" s="126" t="str">
        <f>INDEX(Pääluokka!$H$2:$H$100,MATCH(VALUE(LEFT(Taulukko1[[#This Row],[TOL2008]],2)),Pääluokka!$G$2:$G$100,0))</f>
        <v>Teollisuus</v>
      </c>
      <c r="K1090" s="126" t="str">
        <f>INDEX(Pääluokka!$I$2:$I$100,MATCH(VALUE(LEFT(Taulukko1[[#This Row],[TOL2008]],2)),Pääluokka!$G$2:$G$100,0))</f>
        <v>Teollisuus (C-E)</v>
      </c>
      <c r="L1090" s="41">
        <f t="shared" si="160"/>
        <v>64</v>
      </c>
      <c r="M1090" s="43">
        <f t="shared" si="161"/>
        <v>40044</v>
      </c>
      <c r="N1090" s="43">
        <f t="shared" si="162"/>
        <v>40108</v>
      </c>
      <c r="O1090" s="43">
        <f t="shared" si="163"/>
        <v>40026</v>
      </c>
      <c r="P1090" s="43">
        <f t="shared" si="164"/>
        <v>40087</v>
      </c>
      <c r="Q1090" s="41">
        <f t="shared" si="165"/>
        <v>2009</v>
      </c>
      <c r="R1090" s="41">
        <f t="shared" si="166"/>
        <v>2009</v>
      </c>
      <c r="S1090" s="43" t="str">
        <f>YEAR(Taulukko1[[#This Row],[Alku KK]])&amp;"Q"&amp;ROUNDDOWN((MONTH(Taulukko1[[#This Row],[Alku KK]])-1)/3+1,0)</f>
        <v>2009Q3</v>
      </c>
      <c r="T1090" s="43" t="str">
        <f>YEAR(Taulukko1[[#This Row],[Loppu KK]])&amp;"Q"&amp;ROUNDDOWN((MONTH(Taulukko1[[#This Row],[Loppu KK]])-1)/3+1,0)</f>
        <v>2009Q4</v>
      </c>
      <c r="U1090" s="66">
        <f>IF(COUNT(Taulukko1[[#This Row],[Neuvottelujen alaiset ]])=1,Taulukko1[[#This Row],[Neuvottelujen alaiset ]],Taulukko1[[#This Row],[Vähennystarve]])</f>
        <v>365</v>
      </c>
      <c r="V1090" s="44" t="str">
        <f t="shared" si="167"/>
        <v>NA</v>
      </c>
      <c r="W1090" s="44">
        <f t="shared" si="168"/>
        <v>1</v>
      </c>
      <c r="X1090" s="44" t="str">
        <f t="shared" si="169"/>
        <v>NA</v>
      </c>
      <c r="Y1090" s="90" t="b">
        <f>AND(MONTH(Taulukko1[[#This Row],[Alku PVM]] )=6,DAY(Taulukko1[[#This Row],[Alku PVM]] )&gt;19)</f>
        <v>0</v>
      </c>
      <c r="Z1090" s="90" t="b">
        <f>AND(MONTH(Taulukko1[[#This Row],[Loppu PVM]] )=6,DAY(Taulukko1[[#This Row],[Loppu PVM]] )&gt;19)</f>
        <v>0</v>
      </c>
      <c r="AA1090" s="90" t="b">
        <f>OR(MONTH(Taulukko1[[#This Row],[Alku PVM]] )&lt;=5,AND(MONTH(Taulukko1[[#This Row],[Alku PVM]] )=6,DAY(Taulukko1[[#This Row],[Alku PVM]] )&lt;20))</f>
        <v>0</v>
      </c>
      <c r="AB1090" s="90" t="b">
        <f>OR(MONTH(Taulukko1[[#This Row],[Loppu PVM]])&lt;=5,AND(MONTH(Taulukko1[[#This Row],[Loppu PVM]] )=6,DAY(Taulukko1[[#This Row],[Loppu PVM]])&lt;20))</f>
        <v>0</v>
      </c>
      <c r="AC1090" s="90" t="b">
        <f>OR(MONTH(Taulukko1[[#This Row],[Alku PVM]] )&lt;=3,AND(MONTH(Taulukko1[[#This Row],[Alku PVM]] )=3))</f>
        <v>0</v>
      </c>
      <c r="AD1090" s="90" t="b">
        <f>OR(MONTH(Taulukko1[[#This Row],[Loppu PVM]] )&lt;=3,AND(MONTH(Taulukko1[[#This Row],[Loppu PVM]] )=3))</f>
        <v>0</v>
      </c>
      <c r="AE1090" s="90" t="b">
        <f>OR(MONTH(Taulukko1[[#This Row],[Alku PVM]] )&lt;=9,AND(MONTH(Taulukko1[[#This Row],[Alku PVM]] )=9))</f>
        <v>1</v>
      </c>
      <c r="AF1090" s="90" t="b">
        <f>OR(MONTH(Taulukko1[[#This Row],[Loppu PVM]])&lt;=9,AND(MONTH(Taulukko1[[#This Row],[Loppu PVM]] )=9))</f>
        <v>0</v>
      </c>
      <c r="AG1090" s="90" t="b">
        <f>OR(MONTH(Taulukko1[[#This Row],[Alku PVM]] )&lt;=6,AND(MONTH(Taulukko1[[#This Row],[Alku PVM]] )=6))</f>
        <v>0</v>
      </c>
      <c r="AH1090" s="90" t="b">
        <f>OR(MONTH(Taulukko1[[#This Row],[Loppu PVM]])&lt;=6,AND(MONTH(Taulukko1[[#This Row],[Loppu PVM]] )=6))</f>
        <v>0</v>
      </c>
    </row>
    <row r="1091" spans="1:34" ht="12.75" customHeight="1">
      <c r="A1091" t="s">
        <v>2194</v>
      </c>
      <c r="B1091" s="23">
        <v>40045</v>
      </c>
      <c r="C1091" t="s">
        <v>3080</v>
      </c>
      <c r="E1091" s="62">
        <v>15</v>
      </c>
      <c r="F1091" s="4"/>
      <c r="G1091" s="5"/>
      <c r="H1091" s="17">
        <v>100</v>
      </c>
      <c r="I1091" s="126" t="e">
        <f>INDEX('TOL2008'!B:B,MATCH(A1091,'TOL2008'!A:A,0))</f>
        <v>#N/A</v>
      </c>
      <c r="J1091" s="126" t="e">
        <f>INDEX(Pääluokka!$H$2:$H$100,MATCH(VALUE(LEFT(Taulukko1[[#This Row],[TOL2008]],2)),Pääluokka!$G$2:$G$100,0))</f>
        <v>#N/A</v>
      </c>
      <c r="K1091" s="126" t="e">
        <f>INDEX(Pääluokka!$I$2:$I$100,MATCH(VALUE(LEFT(Taulukko1[[#This Row],[TOL2008]],2)),Pääluokka!$G$2:$G$100,0))</f>
        <v>#N/A</v>
      </c>
      <c r="L1091" s="41" t="str">
        <f t="shared" ref="L1091:L1154" si="170">IFERROR(IF(AND(ISNUMBER(B1091),ISNUMBER(F1091),F1091&gt;B1091),F1091-B1091,"NA"),"NA")</f>
        <v>NA</v>
      </c>
      <c r="M1091" s="43">
        <f t="shared" ref="M1091:M1154" si="171">IF(ISNUMBER(B1091),B1091,IF(ISNUMBER(F1091),F1091-$L$1,"NA"))</f>
        <v>40045</v>
      </c>
      <c r="N1091" s="43">
        <f t="shared" ref="N1091:N1154" si="172">IF(ISNUMBER(F1091),F1091,IF(ISNUMBER(B1091),B1091+$L$1,"NA"))</f>
        <v>40096</v>
      </c>
      <c r="O1091" s="43">
        <f t="shared" ref="O1091:O1154" si="173">IFERROR(DATE(YEAR(M1091),MONTH(M1091),1),"NA")</f>
        <v>40026</v>
      </c>
      <c r="P1091" s="43">
        <f t="shared" ref="P1091:P1154" si="174">IFERROR(DATE(YEAR(N1091),MONTH(N1091),1),"NA")</f>
        <v>40087</v>
      </c>
      <c r="Q1091" s="41">
        <f t="shared" ref="Q1091:Q1154" si="175">IFERROR(YEAR(O1091),"NA")</f>
        <v>2009</v>
      </c>
      <c r="R1091" s="41">
        <f t="shared" ref="R1091:R1154" si="176">IFERROR(YEAR(P1091),"NA")</f>
        <v>2009</v>
      </c>
      <c r="S1091" s="43" t="str">
        <f>YEAR(Taulukko1[[#This Row],[Alku KK]])&amp;"Q"&amp;ROUNDDOWN((MONTH(Taulukko1[[#This Row],[Alku KK]])-1)/3+1,0)</f>
        <v>2009Q3</v>
      </c>
      <c r="T1091" s="43" t="str">
        <f>YEAR(Taulukko1[[#This Row],[Loppu KK]])&amp;"Q"&amp;ROUNDDOWN((MONTH(Taulukko1[[#This Row],[Loppu KK]])-1)/3+1,0)</f>
        <v>2009Q4</v>
      </c>
      <c r="U1091" s="66">
        <f>IF(COUNT(Taulukko1[[#This Row],[Neuvottelujen alaiset ]])=1,Taulukko1[[#This Row],[Neuvottelujen alaiset ]],Taulukko1[[#This Row],[Vähennystarve]])</f>
        <v>100</v>
      </c>
      <c r="V1091" s="44">
        <f t="shared" ref="V1091:V1154" si="177">IF(AND(ISNUMBER(E1091),ISNUMBER(H1091)),E1091/H1091,"NA")</f>
        <v>0.15</v>
      </c>
      <c r="W1091" s="44" t="str">
        <f t="shared" ref="W1091:W1154" si="178">IF(AND(ISNUMBER(G1091),ISNUMBER(H1091)),G1091/H1091,"NA")</f>
        <v>NA</v>
      </c>
      <c r="X1091" s="44" t="str">
        <f t="shared" ref="X1091:X1154" si="179">IF(AND(ISNUMBER(G1091),ISNUMBER(E1091)),G1091/E1091,"NA")</f>
        <v>NA</v>
      </c>
      <c r="Y1091" s="90" t="b">
        <f>AND(MONTH(Taulukko1[[#This Row],[Alku PVM]] )=6,DAY(Taulukko1[[#This Row],[Alku PVM]] )&gt;19)</f>
        <v>0</v>
      </c>
      <c r="Z1091" s="90" t="b">
        <f>AND(MONTH(Taulukko1[[#This Row],[Loppu PVM]] )=6,DAY(Taulukko1[[#This Row],[Loppu PVM]] )&gt;19)</f>
        <v>0</v>
      </c>
      <c r="AA1091" s="90" t="b">
        <f>OR(MONTH(Taulukko1[[#This Row],[Alku PVM]] )&lt;=5,AND(MONTH(Taulukko1[[#This Row],[Alku PVM]] )=6,DAY(Taulukko1[[#This Row],[Alku PVM]] )&lt;20))</f>
        <v>0</v>
      </c>
      <c r="AB1091" s="90" t="b">
        <f>OR(MONTH(Taulukko1[[#This Row],[Loppu PVM]])&lt;=5,AND(MONTH(Taulukko1[[#This Row],[Loppu PVM]] )=6,DAY(Taulukko1[[#This Row],[Loppu PVM]])&lt;20))</f>
        <v>0</v>
      </c>
      <c r="AC1091" s="90" t="b">
        <f>OR(MONTH(Taulukko1[[#This Row],[Alku PVM]] )&lt;=3,AND(MONTH(Taulukko1[[#This Row],[Alku PVM]] )=3))</f>
        <v>0</v>
      </c>
      <c r="AD1091" s="90" t="b">
        <f>OR(MONTH(Taulukko1[[#This Row],[Loppu PVM]] )&lt;=3,AND(MONTH(Taulukko1[[#This Row],[Loppu PVM]] )=3))</f>
        <v>0</v>
      </c>
      <c r="AE1091" s="90" t="b">
        <f>OR(MONTH(Taulukko1[[#This Row],[Alku PVM]] )&lt;=9,AND(MONTH(Taulukko1[[#This Row],[Alku PVM]] )=9))</f>
        <v>1</v>
      </c>
      <c r="AF1091" s="90" t="b">
        <f>OR(MONTH(Taulukko1[[#This Row],[Loppu PVM]])&lt;=9,AND(MONTH(Taulukko1[[#This Row],[Loppu PVM]] )=9))</f>
        <v>0</v>
      </c>
      <c r="AG1091" s="90" t="b">
        <f>OR(MONTH(Taulukko1[[#This Row],[Alku PVM]] )&lt;=6,AND(MONTH(Taulukko1[[#This Row],[Alku PVM]] )=6))</f>
        <v>0</v>
      </c>
      <c r="AH1091" s="90" t="b">
        <f>OR(MONTH(Taulukko1[[#This Row],[Loppu PVM]])&lt;=6,AND(MONTH(Taulukko1[[#This Row],[Loppu PVM]] )=6))</f>
        <v>0</v>
      </c>
    </row>
    <row r="1092" spans="1:34" ht="12.75" customHeight="1">
      <c r="A1092" t="s">
        <v>2769</v>
      </c>
      <c r="B1092" s="23">
        <v>40045</v>
      </c>
      <c r="C1092" t="s">
        <v>2768</v>
      </c>
      <c r="F1092" s="4">
        <v>40100</v>
      </c>
      <c r="G1092" s="5">
        <v>60</v>
      </c>
      <c r="H1092" s="22">
        <v>60</v>
      </c>
      <c r="I1092" s="126" t="e">
        <f>INDEX('TOL2008'!B:B,MATCH(A1092,'TOL2008'!A:A,0))</f>
        <v>#N/A</v>
      </c>
      <c r="J1092" s="126" t="e">
        <f>INDEX(Pääluokka!$H$2:$H$100,MATCH(VALUE(LEFT(Taulukko1[[#This Row],[TOL2008]],2)),Pääluokka!$G$2:$G$100,0))</f>
        <v>#N/A</v>
      </c>
      <c r="K1092" s="126" t="e">
        <f>INDEX(Pääluokka!$I$2:$I$100,MATCH(VALUE(LEFT(Taulukko1[[#This Row],[TOL2008]],2)),Pääluokka!$G$2:$G$100,0))</f>
        <v>#N/A</v>
      </c>
      <c r="L1092" s="41">
        <f t="shared" si="170"/>
        <v>55</v>
      </c>
      <c r="M1092" s="43">
        <f t="shared" si="171"/>
        <v>40045</v>
      </c>
      <c r="N1092" s="43">
        <f t="shared" si="172"/>
        <v>40100</v>
      </c>
      <c r="O1092" s="43">
        <f t="shared" si="173"/>
        <v>40026</v>
      </c>
      <c r="P1092" s="43">
        <f t="shared" si="174"/>
        <v>40087</v>
      </c>
      <c r="Q1092" s="41">
        <f t="shared" si="175"/>
        <v>2009</v>
      </c>
      <c r="R1092" s="41">
        <f t="shared" si="176"/>
        <v>2009</v>
      </c>
      <c r="S1092" s="43" t="str">
        <f>YEAR(Taulukko1[[#This Row],[Alku KK]])&amp;"Q"&amp;ROUNDDOWN((MONTH(Taulukko1[[#This Row],[Alku KK]])-1)/3+1,0)</f>
        <v>2009Q3</v>
      </c>
      <c r="T1092" s="43" t="str">
        <f>YEAR(Taulukko1[[#This Row],[Loppu KK]])&amp;"Q"&amp;ROUNDDOWN((MONTH(Taulukko1[[#This Row],[Loppu KK]])-1)/3+1,0)</f>
        <v>2009Q4</v>
      </c>
      <c r="U1092" s="66">
        <f>IF(COUNT(Taulukko1[[#This Row],[Neuvottelujen alaiset ]])=1,Taulukko1[[#This Row],[Neuvottelujen alaiset ]],Taulukko1[[#This Row],[Vähennystarve]])</f>
        <v>60</v>
      </c>
      <c r="V1092" s="44" t="str">
        <f t="shared" si="177"/>
        <v>NA</v>
      </c>
      <c r="W1092" s="44">
        <f t="shared" si="178"/>
        <v>1</v>
      </c>
      <c r="X1092" s="44" t="str">
        <f t="shared" si="179"/>
        <v>NA</v>
      </c>
      <c r="Y1092" s="90" t="b">
        <f>AND(MONTH(Taulukko1[[#This Row],[Alku PVM]] )=6,DAY(Taulukko1[[#This Row],[Alku PVM]] )&gt;19)</f>
        <v>0</v>
      </c>
      <c r="Z1092" s="90" t="b">
        <f>AND(MONTH(Taulukko1[[#This Row],[Loppu PVM]] )=6,DAY(Taulukko1[[#This Row],[Loppu PVM]] )&gt;19)</f>
        <v>0</v>
      </c>
      <c r="AA1092" s="90" t="b">
        <f>OR(MONTH(Taulukko1[[#This Row],[Alku PVM]] )&lt;=5,AND(MONTH(Taulukko1[[#This Row],[Alku PVM]] )=6,DAY(Taulukko1[[#This Row],[Alku PVM]] )&lt;20))</f>
        <v>0</v>
      </c>
      <c r="AB1092" s="90" t="b">
        <f>OR(MONTH(Taulukko1[[#This Row],[Loppu PVM]])&lt;=5,AND(MONTH(Taulukko1[[#This Row],[Loppu PVM]] )=6,DAY(Taulukko1[[#This Row],[Loppu PVM]])&lt;20))</f>
        <v>0</v>
      </c>
      <c r="AC1092" s="90" t="b">
        <f>OR(MONTH(Taulukko1[[#This Row],[Alku PVM]] )&lt;=3,AND(MONTH(Taulukko1[[#This Row],[Alku PVM]] )=3))</f>
        <v>0</v>
      </c>
      <c r="AD1092" s="90" t="b">
        <f>OR(MONTH(Taulukko1[[#This Row],[Loppu PVM]] )&lt;=3,AND(MONTH(Taulukko1[[#This Row],[Loppu PVM]] )=3))</f>
        <v>0</v>
      </c>
      <c r="AE1092" s="90" t="b">
        <f>OR(MONTH(Taulukko1[[#This Row],[Alku PVM]] )&lt;=9,AND(MONTH(Taulukko1[[#This Row],[Alku PVM]] )=9))</f>
        <v>1</v>
      </c>
      <c r="AF1092" s="90" t="b">
        <f>OR(MONTH(Taulukko1[[#This Row],[Loppu PVM]])&lt;=9,AND(MONTH(Taulukko1[[#This Row],[Loppu PVM]] )=9))</f>
        <v>0</v>
      </c>
      <c r="AG1092" s="90" t="b">
        <f>OR(MONTH(Taulukko1[[#This Row],[Alku PVM]] )&lt;=6,AND(MONTH(Taulukko1[[#This Row],[Alku PVM]] )=6))</f>
        <v>0</v>
      </c>
      <c r="AH1092" s="90" t="b">
        <f>OR(MONTH(Taulukko1[[#This Row],[Loppu PVM]])&lt;=6,AND(MONTH(Taulukko1[[#This Row],[Loppu PVM]] )=6))</f>
        <v>0</v>
      </c>
    </row>
    <row r="1093" spans="1:34" ht="12.75" customHeight="1">
      <c r="A1093" t="s">
        <v>2240</v>
      </c>
      <c r="B1093" s="23">
        <v>40045</v>
      </c>
      <c r="C1093" t="s">
        <v>2239</v>
      </c>
      <c r="E1093" s="62">
        <v>1200</v>
      </c>
      <c r="F1093" s="4"/>
      <c r="G1093" s="5"/>
      <c r="H1093" s="22">
        <v>1500</v>
      </c>
      <c r="I1093" s="126" t="e">
        <f>INDEX('TOL2008'!B:B,MATCH(A1093,'TOL2008'!A:A,0))</f>
        <v>#N/A</v>
      </c>
      <c r="J1093" s="126" t="e">
        <f>INDEX(Pääluokka!$H$2:$H$100,MATCH(VALUE(LEFT(Taulukko1[[#This Row],[TOL2008]],2)),Pääluokka!$G$2:$G$100,0))</f>
        <v>#N/A</v>
      </c>
      <c r="K1093" s="126" t="e">
        <f>INDEX(Pääluokka!$I$2:$I$100,MATCH(VALUE(LEFT(Taulukko1[[#This Row],[TOL2008]],2)),Pääluokka!$G$2:$G$100,0))</f>
        <v>#N/A</v>
      </c>
      <c r="L1093" s="41" t="str">
        <f t="shared" si="170"/>
        <v>NA</v>
      </c>
      <c r="M1093" s="43">
        <f t="shared" si="171"/>
        <v>40045</v>
      </c>
      <c r="N1093" s="43">
        <f t="shared" si="172"/>
        <v>40096</v>
      </c>
      <c r="O1093" s="43">
        <f t="shared" si="173"/>
        <v>40026</v>
      </c>
      <c r="P1093" s="43">
        <f t="shared" si="174"/>
        <v>40087</v>
      </c>
      <c r="Q1093" s="41">
        <f t="shared" si="175"/>
        <v>2009</v>
      </c>
      <c r="R1093" s="41">
        <f t="shared" si="176"/>
        <v>2009</v>
      </c>
      <c r="S1093" s="43" t="str">
        <f>YEAR(Taulukko1[[#This Row],[Alku KK]])&amp;"Q"&amp;ROUNDDOWN((MONTH(Taulukko1[[#This Row],[Alku KK]])-1)/3+1,0)</f>
        <v>2009Q3</v>
      </c>
      <c r="T1093" s="43" t="str">
        <f>YEAR(Taulukko1[[#This Row],[Loppu KK]])&amp;"Q"&amp;ROUNDDOWN((MONTH(Taulukko1[[#This Row],[Loppu KK]])-1)/3+1,0)</f>
        <v>2009Q4</v>
      </c>
      <c r="U1093" s="66">
        <f>IF(COUNT(Taulukko1[[#This Row],[Neuvottelujen alaiset ]])=1,Taulukko1[[#This Row],[Neuvottelujen alaiset ]],Taulukko1[[#This Row],[Vähennystarve]])</f>
        <v>1500</v>
      </c>
      <c r="V1093" s="44">
        <f t="shared" si="177"/>
        <v>0.8</v>
      </c>
      <c r="W1093" s="44" t="str">
        <f t="shared" si="178"/>
        <v>NA</v>
      </c>
      <c r="X1093" s="44" t="str">
        <f t="shared" si="179"/>
        <v>NA</v>
      </c>
      <c r="Y1093" s="90" t="b">
        <f>AND(MONTH(Taulukko1[[#This Row],[Alku PVM]] )=6,DAY(Taulukko1[[#This Row],[Alku PVM]] )&gt;19)</f>
        <v>0</v>
      </c>
      <c r="Z1093" s="90" t="b">
        <f>AND(MONTH(Taulukko1[[#This Row],[Loppu PVM]] )=6,DAY(Taulukko1[[#This Row],[Loppu PVM]] )&gt;19)</f>
        <v>0</v>
      </c>
      <c r="AA1093" s="90" t="b">
        <f>OR(MONTH(Taulukko1[[#This Row],[Alku PVM]] )&lt;=5,AND(MONTH(Taulukko1[[#This Row],[Alku PVM]] )=6,DAY(Taulukko1[[#This Row],[Alku PVM]] )&lt;20))</f>
        <v>0</v>
      </c>
      <c r="AB1093" s="90" t="b">
        <f>OR(MONTH(Taulukko1[[#This Row],[Loppu PVM]])&lt;=5,AND(MONTH(Taulukko1[[#This Row],[Loppu PVM]] )=6,DAY(Taulukko1[[#This Row],[Loppu PVM]])&lt;20))</f>
        <v>0</v>
      </c>
      <c r="AC1093" s="90" t="b">
        <f>OR(MONTH(Taulukko1[[#This Row],[Alku PVM]] )&lt;=3,AND(MONTH(Taulukko1[[#This Row],[Alku PVM]] )=3))</f>
        <v>0</v>
      </c>
      <c r="AD1093" s="90" t="b">
        <f>OR(MONTH(Taulukko1[[#This Row],[Loppu PVM]] )&lt;=3,AND(MONTH(Taulukko1[[#This Row],[Loppu PVM]] )=3))</f>
        <v>0</v>
      </c>
      <c r="AE1093" s="90" t="b">
        <f>OR(MONTH(Taulukko1[[#This Row],[Alku PVM]] )&lt;=9,AND(MONTH(Taulukko1[[#This Row],[Alku PVM]] )=9))</f>
        <v>1</v>
      </c>
      <c r="AF1093" s="90" t="b">
        <f>OR(MONTH(Taulukko1[[#This Row],[Loppu PVM]])&lt;=9,AND(MONTH(Taulukko1[[#This Row],[Loppu PVM]] )=9))</f>
        <v>0</v>
      </c>
      <c r="AG1093" s="90" t="b">
        <f>OR(MONTH(Taulukko1[[#This Row],[Alku PVM]] )&lt;=6,AND(MONTH(Taulukko1[[#This Row],[Alku PVM]] )=6))</f>
        <v>0</v>
      </c>
      <c r="AH1093" s="90" t="b">
        <f>OR(MONTH(Taulukko1[[#This Row],[Loppu PVM]])&lt;=6,AND(MONTH(Taulukko1[[#This Row],[Loppu PVM]] )=6))</f>
        <v>0</v>
      </c>
    </row>
    <row r="1094" spans="1:34" ht="12.75" customHeight="1">
      <c r="A1094" t="s">
        <v>684</v>
      </c>
      <c r="B1094" s="23">
        <v>40046</v>
      </c>
      <c r="C1094" t="s">
        <v>94</v>
      </c>
      <c r="F1094" s="4">
        <v>40063</v>
      </c>
      <c r="G1094" s="5">
        <v>2</v>
      </c>
      <c r="H1094" s="22">
        <v>2</v>
      </c>
      <c r="I1094" s="126">
        <f>INDEX('TOL2008'!B:B,MATCH(A1094,'TOL2008'!A:A,0))</f>
        <v>25720</v>
      </c>
      <c r="J1094" s="126" t="str">
        <f>INDEX(Pääluokka!$H$2:$H$100,MATCH(VALUE(LEFT(Taulukko1[[#This Row],[TOL2008]],2)),Pääluokka!$G$2:$G$100,0))</f>
        <v>Teollisuus</v>
      </c>
      <c r="K1094" s="126" t="str">
        <f>INDEX(Pääluokka!$I$2:$I$100,MATCH(VALUE(LEFT(Taulukko1[[#This Row],[TOL2008]],2)),Pääluokka!$G$2:$G$100,0))</f>
        <v>Teollisuus (C-E)</v>
      </c>
      <c r="L1094" s="41">
        <f t="shared" si="170"/>
        <v>17</v>
      </c>
      <c r="M1094" s="43">
        <f t="shared" si="171"/>
        <v>40046</v>
      </c>
      <c r="N1094" s="43">
        <f t="shared" si="172"/>
        <v>40063</v>
      </c>
      <c r="O1094" s="43">
        <f t="shared" si="173"/>
        <v>40026</v>
      </c>
      <c r="P1094" s="43">
        <f t="shared" si="174"/>
        <v>40057</v>
      </c>
      <c r="Q1094" s="41">
        <f t="shared" si="175"/>
        <v>2009</v>
      </c>
      <c r="R1094" s="41">
        <f t="shared" si="176"/>
        <v>2009</v>
      </c>
      <c r="S1094" s="43" t="str">
        <f>YEAR(Taulukko1[[#This Row],[Alku KK]])&amp;"Q"&amp;ROUNDDOWN((MONTH(Taulukko1[[#This Row],[Alku KK]])-1)/3+1,0)</f>
        <v>2009Q3</v>
      </c>
      <c r="T1094" s="43" t="str">
        <f>YEAR(Taulukko1[[#This Row],[Loppu KK]])&amp;"Q"&amp;ROUNDDOWN((MONTH(Taulukko1[[#This Row],[Loppu KK]])-1)/3+1,0)</f>
        <v>2009Q3</v>
      </c>
      <c r="U1094" s="66">
        <f>IF(COUNT(Taulukko1[[#This Row],[Neuvottelujen alaiset ]])=1,Taulukko1[[#This Row],[Neuvottelujen alaiset ]],Taulukko1[[#This Row],[Vähennystarve]])</f>
        <v>2</v>
      </c>
      <c r="V1094" s="44" t="str">
        <f t="shared" si="177"/>
        <v>NA</v>
      </c>
      <c r="W1094" s="44">
        <f t="shared" si="178"/>
        <v>1</v>
      </c>
      <c r="X1094" s="44" t="str">
        <f t="shared" si="179"/>
        <v>NA</v>
      </c>
      <c r="Y1094" s="90" t="b">
        <f>AND(MONTH(Taulukko1[[#This Row],[Alku PVM]] )=6,DAY(Taulukko1[[#This Row],[Alku PVM]] )&gt;19)</f>
        <v>0</v>
      </c>
      <c r="Z1094" s="90" t="b">
        <f>AND(MONTH(Taulukko1[[#This Row],[Loppu PVM]] )=6,DAY(Taulukko1[[#This Row],[Loppu PVM]] )&gt;19)</f>
        <v>0</v>
      </c>
      <c r="AA1094" s="90" t="b">
        <f>OR(MONTH(Taulukko1[[#This Row],[Alku PVM]] )&lt;=5,AND(MONTH(Taulukko1[[#This Row],[Alku PVM]] )=6,DAY(Taulukko1[[#This Row],[Alku PVM]] )&lt;20))</f>
        <v>0</v>
      </c>
      <c r="AB1094" s="90" t="b">
        <f>OR(MONTH(Taulukko1[[#This Row],[Loppu PVM]])&lt;=5,AND(MONTH(Taulukko1[[#This Row],[Loppu PVM]] )=6,DAY(Taulukko1[[#This Row],[Loppu PVM]])&lt;20))</f>
        <v>0</v>
      </c>
      <c r="AC1094" s="90" t="b">
        <f>OR(MONTH(Taulukko1[[#This Row],[Alku PVM]] )&lt;=3,AND(MONTH(Taulukko1[[#This Row],[Alku PVM]] )=3))</f>
        <v>0</v>
      </c>
      <c r="AD1094" s="90" t="b">
        <f>OR(MONTH(Taulukko1[[#This Row],[Loppu PVM]] )&lt;=3,AND(MONTH(Taulukko1[[#This Row],[Loppu PVM]] )=3))</f>
        <v>0</v>
      </c>
      <c r="AE1094" s="90" t="b">
        <f>OR(MONTH(Taulukko1[[#This Row],[Alku PVM]] )&lt;=9,AND(MONTH(Taulukko1[[#This Row],[Alku PVM]] )=9))</f>
        <v>1</v>
      </c>
      <c r="AF1094" s="90" t="b">
        <f>OR(MONTH(Taulukko1[[#This Row],[Loppu PVM]])&lt;=9,AND(MONTH(Taulukko1[[#This Row],[Loppu PVM]] )=9))</f>
        <v>1</v>
      </c>
      <c r="AG1094" s="90" t="b">
        <f>OR(MONTH(Taulukko1[[#This Row],[Alku PVM]] )&lt;=6,AND(MONTH(Taulukko1[[#This Row],[Alku PVM]] )=6))</f>
        <v>0</v>
      </c>
      <c r="AH1094" s="90" t="b">
        <f>OR(MONTH(Taulukko1[[#This Row],[Loppu PVM]])&lt;=6,AND(MONTH(Taulukko1[[#This Row],[Loppu PVM]] )=6))</f>
        <v>0</v>
      </c>
    </row>
    <row r="1095" spans="1:34" ht="12.75" customHeight="1">
      <c r="A1095" t="s">
        <v>2878</v>
      </c>
      <c r="B1095" s="23">
        <v>40046</v>
      </c>
      <c r="C1095" t="s">
        <v>2877</v>
      </c>
      <c r="E1095" s="62">
        <v>30</v>
      </c>
      <c r="F1095" s="4">
        <v>40080</v>
      </c>
      <c r="G1095" s="24">
        <v>23</v>
      </c>
      <c r="H1095" s="22">
        <v>180</v>
      </c>
      <c r="I1095" s="126" t="e">
        <f>INDEX('TOL2008'!B:B,MATCH(A1095,'TOL2008'!A:A,0))</f>
        <v>#N/A</v>
      </c>
      <c r="J1095" s="126" t="e">
        <f>INDEX(Pääluokka!$H$2:$H$100,MATCH(VALUE(LEFT(Taulukko1[[#This Row],[TOL2008]],2)),Pääluokka!$G$2:$G$100,0))</f>
        <v>#N/A</v>
      </c>
      <c r="K1095" s="126" t="e">
        <f>INDEX(Pääluokka!$I$2:$I$100,MATCH(VALUE(LEFT(Taulukko1[[#This Row],[TOL2008]],2)),Pääluokka!$G$2:$G$100,0))</f>
        <v>#N/A</v>
      </c>
      <c r="L1095" s="41">
        <f t="shared" si="170"/>
        <v>34</v>
      </c>
      <c r="M1095" s="43">
        <f t="shared" si="171"/>
        <v>40046</v>
      </c>
      <c r="N1095" s="43">
        <f t="shared" si="172"/>
        <v>40080</v>
      </c>
      <c r="O1095" s="43">
        <f t="shared" si="173"/>
        <v>40026</v>
      </c>
      <c r="P1095" s="43">
        <f t="shared" si="174"/>
        <v>40057</v>
      </c>
      <c r="Q1095" s="41">
        <f t="shared" si="175"/>
        <v>2009</v>
      </c>
      <c r="R1095" s="41">
        <f t="shared" si="176"/>
        <v>2009</v>
      </c>
      <c r="S1095" s="43" t="str">
        <f>YEAR(Taulukko1[[#This Row],[Alku KK]])&amp;"Q"&amp;ROUNDDOWN((MONTH(Taulukko1[[#This Row],[Alku KK]])-1)/3+1,0)</f>
        <v>2009Q3</v>
      </c>
      <c r="T1095" s="43" t="str">
        <f>YEAR(Taulukko1[[#This Row],[Loppu KK]])&amp;"Q"&amp;ROUNDDOWN((MONTH(Taulukko1[[#This Row],[Loppu KK]])-1)/3+1,0)</f>
        <v>2009Q3</v>
      </c>
      <c r="U1095" s="66">
        <f>IF(COUNT(Taulukko1[[#This Row],[Neuvottelujen alaiset ]])=1,Taulukko1[[#This Row],[Neuvottelujen alaiset ]],Taulukko1[[#This Row],[Vähennystarve]])</f>
        <v>180</v>
      </c>
      <c r="V1095" s="44">
        <f t="shared" si="177"/>
        <v>0.16666666666666666</v>
      </c>
      <c r="W1095" s="44">
        <f t="shared" si="178"/>
        <v>0.12777777777777777</v>
      </c>
      <c r="X1095" s="44">
        <f t="shared" si="179"/>
        <v>0.76666666666666672</v>
      </c>
      <c r="Y1095" s="90" t="b">
        <f>AND(MONTH(Taulukko1[[#This Row],[Alku PVM]] )=6,DAY(Taulukko1[[#This Row],[Alku PVM]] )&gt;19)</f>
        <v>0</v>
      </c>
      <c r="Z1095" s="90" t="b">
        <f>AND(MONTH(Taulukko1[[#This Row],[Loppu PVM]] )=6,DAY(Taulukko1[[#This Row],[Loppu PVM]] )&gt;19)</f>
        <v>0</v>
      </c>
      <c r="AA1095" s="90" t="b">
        <f>OR(MONTH(Taulukko1[[#This Row],[Alku PVM]] )&lt;=5,AND(MONTH(Taulukko1[[#This Row],[Alku PVM]] )=6,DAY(Taulukko1[[#This Row],[Alku PVM]] )&lt;20))</f>
        <v>0</v>
      </c>
      <c r="AB1095" s="90" t="b">
        <f>OR(MONTH(Taulukko1[[#This Row],[Loppu PVM]])&lt;=5,AND(MONTH(Taulukko1[[#This Row],[Loppu PVM]] )=6,DAY(Taulukko1[[#This Row],[Loppu PVM]])&lt;20))</f>
        <v>0</v>
      </c>
      <c r="AC1095" s="90" t="b">
        <f>OR(MONTH(Taulukko1[[#This Row],[Alku PVM]] )&lt;=3,AND(MONTH(Taulukko1[[#This Row],[Alku PVM]] )=3))</f>
        <v>0</v>
      </c>
      <c r="AD1095" s="90" t="b">
        <f>OR(MONTH(Taulukko1[[#This Row],[Loppu PVM]] )&lt;=3,AND(MONTH(Taulukko1[[#This Row],[Loppu PVM]] )=3))</f>
        <v>0</v>
      </c>
      <c r="AE1095" s="90" t="b">
        <f>OR(MONTH(Taulukko1[[#This Row],[Alku PVM]] )&lt;=9,AND(MONTH(Taulukko1[[#This Row],[Alku PVM]] )=9))</f>
        <v>1</v>
      </c>
      <c r="AF1095" s="90" t="b">
        <f>OR(MONTH(Taulukko1[[#This Row],[Loppu PVM]])&lt;=9,AND(MONTH(Taulukko1[[#This Row],[Loppu PVM]] )=9))</f>
        <v>1</v>
      </c>
      <c r="AG1095" s="90" t="b">
        <f>OR(MONTH(Taulukko1[[#This Row],[Alku PVM]] )&lt;=6,AND(MONTH(Taulukko1[[#This Row],[Alku PVM]] )=6))</f>
        <v>0</v>
      </c>
      <c r="AH1095" s="90" t="b">
        <f>OR(MONTH(Taulukko1[[#This Row],[Loppu PVM]])&lt;=6,AND(MONTH(Taulukko1[[#This Row],[Loppu PVM]] )=6))</f>
        <v>0</v>
      </c>
    </row>
    <row r="1096" spans="1:34" ht="12.75" customHeight="1">
      <c r="A1096" t="s">
        <v>2513</v>
      </c>
      <c r="B1096" s="23">
        <v>40046</v>
      </c>
      <c r="C1096" t="s">
        <v>2512</v>
      </c>
      <c r="E1096" s="62">
        <v>8</v>
      </c>
      <c r="F1096" s="4">
        <v>40095</v>
      </c>
      <c r="G1096" s="5">
        <v>6</v>
      </c>
      <c r="H1096" s="22">
        <v>20</v>
      </c>
      <c r="I1096" s="126" t="e">
        <f>INDEX('TOL2008'!B:B,MATCH(A1096,'TOL2008'!A:A,0))</f>
        <v>#N/A</v>
      </c>
      <c r="J1096" s="126" t="e">
        <f>INDEX(Pääluokka!$H$2:$H$100,MATCH(VALUE(LEFT(Taulukko1[[#This Row],[TOL2008]],2)),Pääluokka!$G$2:$G$100,0))</f>
        <v>#N/A</v>
      </c>
      <c r="K1096" s="126" t="e">
        <f>INDEX(Pääluokka!$I$2:$I$100,MATCH(VALUE(LEFT(Taulukko1[[#This Row],[TOL2008]],2)),Pääluokka!$G$2:$G$100,0))</f>
        <v>#N/A</v>
      </c>
      <c r="L1096" s="41">
        <f t="shared" si="170"/>
        <v>49</v>
      </c>
      <c r="M1096" s="43">
        <f t="shared" si="171"/>
        <v>40046</v>
      </c>
      <c r="N1096" s="43">
        <f t="shared" si="172"/>
        <v>40095</v>
      </c>
      <c r="O1096" s="43">
        <f t="shared" si="173"/>
        <v>40026</v>
      </c>
      <c r="P1096" s="43">
        <f t="shared" si="174"/>
        <v>40087</v>
      </c>
      <c r="Q1096" s="41">
        <f t="shared" si="175"/>
        <v>2009</v>
      </c>
      <c r="R1096" s="41">
        <f t="shared" si="176"/>
        <v>2009</v>
      </c>
      <c r="S1096" s="43" t="str">
        <f>YEAR(Taulukko1[[#This Row],[Alku KK]])&amp;"Q"&amp;ROUNDDOWN((MONTH(Taulukko1[[#This Row],[Alku KK]])-1)/3+1,0)</f>
        <v>2009Q3</v>
      </c>
      <c r="T1096" s="43" t="str">
        <f>YEAR(Taulukko1[[#This Row],[Loppu KK]])&amp;"Q"&amp;ROUNDDOWN((MONTH(Taulukko1[[#This Row],[Loppu KK]])-1)/3+1,0)</f>
        <v>2009Q4</v>
      </c>
      <c r="U1096" s="66">
        <f>IF(COUNT(Taulukko1[[#This Row],[Neuvottelujen alaiset ]])=1,Taulukko1[[#This Row],[Neuvottelujen alaiset ]],Taulukko1[[#This Row],[Vähennystarve]])</f>
        <v>20</v>
      </c>
      <c r="V1096" s="44">
        <f t="shared" si="177"/>
        <v>0.4</v>
      </c>
      <c r="W1096" s="44">
        <f t="shared" si="178"/>
        <v>0.3</v>
      </c>
      <c r="X1096" s="44">
        <f t="shared" si="179"/>
        <v>0.75</v>
      </c>
      <c r="Y1096" s="90" t="b">
        <f>AND(MONTH(Taulukko1[[#This Row],[Alku PVM]] )=6,DAY(Taulukko1[[#This Row],[Alku PVM]] )&gt;19)</f>
        <v>0</v>
      </c>
      <c r="Z1096" s="90" t="b">
        <f>AND(MONTH(Taulukko1[[#This Row],[Loppu PVM]] )=6,DAY(Taulukko1[[#This Row],[Loppu PVM]] )&gt;19)</f>
        <v>0</v>
      </c>
      <c r="AA1096" s="90" t="b">
        <f>OR(MONTH(Taulukko1[[#This Row],[Alku PVM]] )&lt;=5,AND(MONTH(Taulukko1[[#This Row],[Alku PVM]] )=6,DAY(Taulukko1[[#This Row],[Alku PVM]] )&lt;20))</f>
        <v>0</v>
      </c>
      <c r="AB1096" s="90" t="b">
        <f>OR(MONTH(Taulukko1[[#This Row],[Loppu PVM]])&lt;=5,AND(MONTH(Taulukko1[[#This Row],[Loppu PVM]] )=6,DAY(Taulukko1[[#This Row],[Loppu PVM]])&lt;20))</f>
        <v>0</v>
      </c>
      <c r="AC1096" s="90" t="b">
        <f>OR(MONTH(Taulukko1[[#This Row],[Alku PVM]] )&lt;=3,AND(MONTH(Taulukko1[[#This Row],[Alku PVM]] )=3))</f>
        <v>0</v>
      </c>
      <c r="AD1096" s="90" t="b">
        <f>OR(MONTH(Taulukko1[[#This Row],[Loppu PVM]] )&lt;=3,AND(MONTH(Taulukko1[[#This Row],[Loppu PVM]] )=3))</f>
        <v>0</v>
      </c>
      <c r="AE1096" s="90" t="b">
        <f>OR(MONTH(Taulukko1[[#This Row],[Alku PVM]] )&lt;=9,AND(MONTH(Taulukko1[[#This Row],[Alku PVM]] )=9))</f>
        <v>1</v>
      </c>
      <c r="AF1096" s="90" t="b">
        <f>OR(MONTH(Taulukko1[[#This Row],[Loppu PVM]])&lt;=9,AND(MONTH(Taulukko1[[#This Row],[Loppu PVM]] )=9))</f>
        <v>0</v>
      </c>
      <c r="AG1096" s="90" t="b">
        <f>OR(MONTH(Taulukko1[[#This Row],[Alku PVM]] )&lt;=6,AND(MONTH(Taulukko1[[#This Row],[Alku PVM]] )=6))</f>
        <v>0</v>
      </c>
      <c r="AH1096" s="90" t="b">
        <f>OR(MONTH(Taulukko1[[#This Row],[Loppu PVM]])&lt;=6,AND(MONTH(Taulukko1[[#This Row],[Loppu PVM]] )=6))</f>
        <v>0</v>
      </c>
    </row>
    <row r="1097" spans="1:34" ht="12.75" customHeight="1">
      <c r="A1097" t="s">
        <v>1424</v>
      </c>
      <c r="B1097" s="23">
        <v>40046</v>
      </c>
      <c r="C1097" t="s">
        <v>2384</v>
      </c>
      <c r="E1097" s="62">
        <v>40</v>
      </c>
      <c r="F1097" s="4"/>
      <c r="G1097" s="24"/>
      <c r="H1097" s="22">
        <v>200</v>
      </c>
      <c r="I1097" s="126" t="e">
        <f>INDEX('TOL2008'!B:B,MATCH(A1097,'TOL2008'!A:A,0))</f>
        <v>#N/A</v>
      </c>
      <c r="J1097" s="126" t="e">
        <f>INDEX(Pääluokka!$H$2:$H$100,MATCH(VALUE(LEFT(Taulukko1[[#This Row],[TOL2008]],2)),Pääluokka!$G$2:$G$100,0))</f>
        <v>#N/A</v>
      </c>
      <c r="K1097" s="126" t="e">
        <f>INDEX(Pääluokka!$I$2:$I$100,MATCH(VALUE(LEFT(Taulukko1[[#This Row],[TOL2008]],2)),Pääluokka!$G$2:$G$100,0))</f>
        <v>#N/A</v>
      </c>
      <c r="L1097" s="41" t="str">
        <f t="shared" si="170"/>
        <v>NA</v>
      </c>
      <c r="M1097" s="43">
        <f t="shared" si="171"/>
        <v>40046</v>
      </c>
      <c r="N1097" s="43">
        <f t="shared" si="172"/>
        <v>40097</v>
      </c>
      <c r="O1097" s="43">
        <f t="shared" si="173"/>
        <v>40026</v>
      </c>
      <c r="P1097" s="43">
        <f t="shared" si="174"/>
        <v>40087</v>
      </c>
      <c r="Q1097" s="41">
        <f t="shared" si="175"/>
        <v>2009</v>
      </c>
      <c r="R1097" s="41">
        <f t="shared" si="176"/>
        <v>2009</v>
      </c>
      <c r="S1097" s="43" t="str">
        <f>YEAR(Taulukko1[[#This Row],[Alku KK]])&amp;"Q"&amp;ROUNDDOWN((MONTH(Taulukko1[[#This Row],[Alku KK]])-1)/3+1,0)</f>
        <v>2009Q3</v>
      </c>
      <c r="T1097" s="43" t="str">
        <f>YEAR(Taulukko1[[#This Row],[Loppu KK]])&amp;"Q"&amp;ROUNDDOWN((MONTH(Taulukko1[[#This Row],[Loppu KK]])-1)/3+1,0)</f>
        <v>2009Q4</v>
      </c>
      <c r="U1097" s="66">
        <f>IF(COUNT(Taulukko1[[#This Row],[Neuvottelujen alaiset ]])=1,Taulukko1[[#This Row],[Neuvottelujen alaiset ]],Taulukko1[[#This Row],[Vähennystarve]])</f>
        <v>200</v>
      </c>
      <c r="V1097" s="44">
        <f t="shared" si="177"/>
        <v>0.2</v>
      </c>
      <c r="W1097" s="44" t="str">
        <f t="shared" si="178"/>
        <v>NA</v>
      </c>
      <c r="X1097" s="44" t="str">
        <f t="shared" si="179"/>
        <v>NA</v>
      </c>
      <c r="Y1097" s="90" t="b">
        <f>AND(MONTH(Taulukko1[[#This Row],[Alku PVM]] )=6,DAY(Taulukko1[[#This Row],[Alku PVM]] )&gt;19)</f>
        <v>0</v>
      </c>
      <c r="Z1097" s="90" t="b">
        <f>AND(MONTH(Taulukko1[[#This Row],[Loppu PVM]] )=6,DAY(Taulukko1[[#This Row],[Loppu PVM]] )&gt;19)</f>
        <v>0</v>
      </c>
      <c r="AA1097" s="90" t="b">
        <f>OR(MONTH(Taulukko1[[#This Row],[Alku PVM]] )&lt;=5,AND(MONTH(Taulukko1[[#This Row],[Alku PVM]] )=6,DAY(Taulukko1[[#This Row],[Alku PVM]] )&lt;20))</f>
        <v>0</v>
      </c>
      <c r="AB1097" s="90" t="b">
        <f>OR(MONTH(Taulukko1[[#This Row],[Loppu PVM]])&lt;=5,AND(MONTH(Taulukko1[[#This Row],[Loppu PVM]] )=6,DAY(Taulukko1[[#This Row],[Loppu PVM]])&lt;20))</f>
        <v>0</v>
      </c>
      <c r="AC1097" s="90" t="b">
        <f>OR(MONTH(Taulukko1[[#This Row],[Alku PVM]] )&lt;=3,AND(MONTH(Taulukko1[[#This Row],[Alku PVM]] )=3))</f>
        <v>0</v>
      </c>
      <c r="AD1097" s="90" t="b">
        <f>OR(MONTH(Taulukko1[[#This Row],[Loppu PVM]] )&lt;=3,AND(MONTH(Taulukko1[[#This Row],[Loppu PVM]] )=3))</f>
        <v>0</v>
      </c>
      <c r="AE1097" s="90" t="b">
        <f>OR(MONTH(Taulukko1[[#This Row],[Alku PVM]] )&lt;=9,AND(MONTH(Taulukko1[[#This Row],[Alku PVM]] )=9))</f>
        <v>1</v>
      </c>
      <c r="AF1097" s="90" t="b">
        <f>OR(MONTH(Taulukko1[[#This Row],[Loppu PVM]])&lt;=9,AND(MONTH(Taulukko1[[#This Row],[Loppu PVM]] )=9))</f>
        <v>0</v>
      </c>
      <c r="AG1097" s="90" t="b">
        <f>OR(MONTH(Taulukko1[[#This Row],[Alku PVM]] )&lt;=6,AND(MONTH(Taulukko1[[#This Row],[Alku PVM]] )=6))</f>
        <v>0</v>
      </c>
      <c r="AH1097" s="90" t="b">
        <f>OR(MONTH(Taulukko1[[#This Row],[Loppu PVM]])&lt;=6,AND(MONTH(Taulukko1[[#This Row],[Loppu PVM]] )=6))</f>
        <v>0</v>
      </c>
    </row>
    <row r="1098" spans="1:34" ht="12.75" customHeight="1">
      <c r="A1098" t="s">
        <v>3026</v>
      </c>
      <c r="B1098" s="23">
        <v>40049</v>
      </c>
      <c r="C1098" t="s">
        <v>3027</v>
      </c>
      <c r="F1098" s="4"/>
      <c r="G1098" s="5"/>
      <c r="H1098" s="22">
        <v>2500</v>
      </c>
      <c r="I1098" s="126" t="e">
        <f>INDEX('TOL2008'!B:B,MATCH(A1098,'TOL2008'!A:A,0))</f>
        <v>#N/A</v>
      </c>
      <c r="J1098" s="126" t="e">
        <f>INDEX(Pääluokka!$H$2:$H$100,MATCH(VALUE(LEFT(Taulukko1[[#This Row],[TOL2008]],2)),Pääluokka!$G$2:$G$100,0))</f>
        <v>#N/A</v>
      </c>
      <c r="K1098" s="126" t="e">
        <f>INDEX(Pääluokka!$I$2:$I$100,MATCH(VALUE(LEFT(Taulukko1[[#This Row],[TOL2008]],2)),Pääluokka!$G$2:$G$100,0))</f>
        <v>#N/A</v>
      </c>
      <c r="L1098" s="41" t="str">
        <f t="shared" si="170"/>
        <v>NA</v>
      </c>
      <c r="M1098" s="43">
        <f t="shared" si="171"/>
        <v>40049</v>
      </c>
      <c r="N1098" s="43">
        <f t="shared" si="172"/>
        <v>40100</v>
      </c>
      <c r="O1098" s="43">
        <f t="shared" si="173"/>
        <v>40026</v>
      </c>
      <c r="P1098" s="43">
        <f t="shared" si="174"/>
        <v>40087</v>
      </c>
      <c r="Q1098" s="41">
        <f t="shared" si="175"/>
        <v>2009</v>
      </c>
      <c r="R1098" s="41">
        <f t="shared" si="176"/>
        <v>2009</v>
      </c>
      <c r="S1098" s="43" t="str">
        <f>YEAR(Taulukko1[[#This Row],[Alku KK]])&amp;"Q"&amp;ROUNDDOWN((MONTH(Taulukko1[[#This Row],[Alku KK]])-1)/3+1,0)</f>
        <v>2009Q3</v>
      </c>
      <c r="T1098" s="43" t="str">
        <f>YEAR(Taulukko1[[#This Row],[Loppu KK]])&amp;"Q"&amp;ROUNDDOWN((MONTH(Taulukko1[[#This Row],[Loppu KK]])-1)/3+1,0)</f>
        <v>2009Q4</v>
      </c>
      <c r="U1098" s="66">
        <f>IF(COUNT(Taulukko1[[#This Row],[Neuvottelujen alaiset ]])=1,Taulukko1[[#This Row],[Neuvottelujen alaiset ]],Taulukko1[[#This Row],[Vähennystarve]])</f>
        <v>2500</v>
      </c>
      <c r="V1098" s="44" t="str">
        <f t="shared" si="177"/>
        <v>NA</v>
      </c>
      <c r="W1098" s="44" t="str">
        <f t="shared" si="178"/>
        <v>NA</v>
      </c>
      <c r="X1098" s="44" t="str">
        <f t="shared" si="179"/>
        <v>NA</v>
      </c>
      <c r="Y1098" s="90" t="b">
        <f>AND(MONTH(Taulukko1[[#This Row],[Alku PVM]] )=6,DAY(Taulukko1[[#This Row],[Alku PVM]] )&gt;19)</f>
        <v>0</v>
      </c>
      <c r="Z1098" s="90" t="b">
        <f>AND(MONTH(Taulukko1[[#This Row],[Loppu PVM]] )=6,DAY(Taulukko1[[#This Row],[Loppu PVM]] )&gt;19)</f>
        <v>0</v>
      </c>
      <c r="AA1098" s="90" t="b">
        <f>OR(MONTH(Taulukko1[[#This Row],[Alku PVM]] )&lt;=5,AND(MONTH(Taulukko1[[#This Row],[Alku PVM]] )=6,DAY(Taulukko1[[#This Row],[Alku PVM]] )&lt;20))</f>
        <v>0</v>
      </c>
      <c r="AB1098" s="90" t="b">
        <f>OR(MONTH(Taulukko1[[#This Row],[Loppu PVM]])&lt;=5,AND(MONTH(Taulukko1[[#This Row],[Loppu PVM]] )=6,DAY(Taulukko1[[#This Row],[Loppu PVM]])&lt;20))</f>
        <v>0</v>
      </c>
      <c r="AC1098" s="90" t="b">
        <f>OR(MONTH(Taulukko1[[#This Row],[Alku PVM]] )&lt;=3,AND(MONTH(Taulukko1[[#This Row],[Alku PVM]] )=3))</f>
        <v>0</v>
      </c>
      <c r="AD1098" s="90" t="b">
        <f>OR(MONTH(Taulukko1[[#This Row],[Loppu PVM]] )&lt;=3,AND(MONTH(Taulukko1[[#This Row],[Loppu PVM]] )=3))</f>
        <v>0</v>
      </c>
      <c r="AE1098" s="90" t="b">
        <f>OR(MONTH(Taulukko1[[#This Row],[Alku PVM]] )&lt;=9,AND(MONTH(Taulukko1[[#This Row],[Alku PVM]] )=9))</f>
        <v>1</v>
      </c>
      <c r="AF1098" s="90" t="b">
        <f>OR(MONTH(Taulukko1[[#This Row],[Loppu PVM]])&lt;=9,AND(MONTH(Taulukko1[[#This Row],[Loppu PVM]] )=9))</f>
        <v>0</v>
      </c>
      <c r="AG1098" s="90" t="b">
        <f>OR(MONTH(Taulukko1[[#This Row],[Alku PVM]] )&lt;=6,AND(MONTH(Taulukko1[[#This Row],[Alku PVM]] )=6))</f>
        <v>0</v>
      </c>
      <c r="AH1098" s="90" t="b">
        <f>OR(MONTH(Taulukko1[[#This Row],[Loppu PVM]])&lt;=6,AND(MONTH(Taulukko1[[#This Row],[Loppu PVM]] )=6))</f>
        <v>0</v>
      </c>
    </row>
    <row r="1099" spans="1:34" ht="12.75" customHeight="1">
      <c r="A1099" t="s">
        <v>1791</v>
      </c>
      <c r="B1099" s="23">
        <v>40050</v>
      </c>
      <c r="C1099" s="21" t="s">
        <v>2988</v>
      </c>
      <c r="D1099" s="24"/>
      <c r="E1099" s="62">
        <v>75</v>
      </c>
      <c r="F1099" s="23">
        <v>40087</v>
      </c>
      <c r="G1099" s="24">
        <v>36</v>
      </c>
      <c r="H1099" s="16">
        <v>75</v>
      </c>
      <c r="I1099" s="126" t="e">
        <f>INDEX('TOL2008'!B:B,MATCH(A1099,'TOL2008'!A:A,0))</f>
        <v>#N/A</v>
      </c>
      <c r="J1099" s="126" t="e">
        <f>INDEX(Pääluokka!$H$2:$H$100,MATCH(VALUE(LEFT(Taulukko1[[#This Row],[TOL2008]],2)),Pääluokka!$G$2:$G$100,0))</f>
        <v>#N/A</v>
      </c>
      <c r="K1099" s="126" t="e">
        <f>INDEX(Pääluokka!$I$2:$I$100,MATCH(VALUE(LEFT(Taulukko1[[#This Row],[TOL2008]],2)),Pääluokka!$G$2:$G$100,0))</f>
        <v>#N/A</v>
      </c>
      <c r="L1099" s="41">
        <f t="shared" si="170"/>
        <v>37</v>
      </c>
      <c r="M1099" s="43">
        <f t="shared" si="171"/>
        <v>40050</v>
      </c>
      <c r="N1099" s="43">
        <f t="shared" si="172"/>
        <v>40087</v>
      </c>
      <c r="O1099" s="43">
        <f t="shared" si="173"/>
        <v>40026</v>
      </c>
      <c r="P1099" s="43">
        <f t="shared" si="174"/>
        <v>40087</v>
      </c>
      <c r="Q1099" s="41">
        <f t="shared" si="175"/>
        <v>2009</v>
      </c>
      <c r="R1099" s="41">
        <f t="shared" si="176"/>
        <v>2009</v>
      </c>
      <c r="S1099" s="43" t="str">
        <f>YEAR(Taulukko1[[#This Row],[Alku KK]])&amp;"Q"&amp;ROUNDDOWN((MONTH(Taulukko1[[#This Row],[Alku KK]])-1)/3+1,0)</f>
        <v>2009Q3</v>
      </c>
      <c r="T1099" s="43" t="str">
        <f>YEAR(Taulukko1[[#This Row],[Loppu KK]])&amp;"Q"&amp;ROUNDDOWN((MONTH(Taulukko1[[#This Row],[Loppu KK]])-1)/3+1,0)</f>
        <v>2009Q4</v>
      </c>
      <c r="U1099" s="66">
        <f>IF(COUNT(Taulukko1[[#This Row],[Neuvottelujen alaiset ]])=1,Taulukko1[[#This Row],[Neuvottelujen alaiset ]],Taulukko1[[#This Row],[Vähennystarve]])</f>
        <v>75</v>
      </c>
      <c r="V1099" s="44">
        <f t="shared" si="177"/>
        <v>1</v>
      </c>
      <c r="W1099" s="44">
        <f t="shared" si="178"/>
        <v>0.48</v>
      </c>
      <c r="X1099" s="44">
        <f t="shared" si="179"/>
        <v>0.48</v>
      </c>
      <c r="Y1099" s="90" t="b">
        <f>AND(MONTH(Taulukko1[[#This Row],[Alku PVM]] )=6,DAY(Taulukko1[[#This Row],[Alku PVM]] )&gt;19)</f>
        <v>0</v>
      </c>
      <c r="Z1099" s="90" t="b">
        <f>AND(MONTH(Taulukko1[[#This Row],[Loppu PVM]] )=6,DAY(Taulukko1[[#This Row],[Loppu PVM]] )&gt;19)</f>
        <v>0</v>
      </c>
      <c r="AA1099" s="90" t="b">
        <f>OR(MONTH(Taulukko1[[#This Row],[Alku PVM]] )&lt;=5,AND(MONTH(Taulukko1[[#This Row],[Alku PVM]] )=6,DAY(Taulukko1[[#This Row],[Alku PVM]] )&lt;20))</f>
        <v>0</v>
      </c>
      <c r="AB1099" s="90" t="b">
        <f>OR(MONTH(Taulukko1[[#This Row],[Loppu PVM]])&lt;=5,AND(MONTH(Taulukko1[[#This Row],[Loppu PVM]] )=6,DAY(Taulukko1[[#This Row],[Loppu PVM]])&lt;20))</f>
        <v>0</v>
      </c>
      <c r="AC1099" s="90" t="b">
        <f>OR(MONTH(Taulukko1[[#This Row],[Alku PVM]] )&lt;=3,AND(MONTH(Taulukko1[[#This Row],[Alku PVM]] )=3))</f>
        <v>0</v>
      </c>
      <c r="AD1099" s="90" t="b">
        <f>OR(MONTH(Taulukko1[[#This Row],[Loppu PVM]] )&lt;=3,AND(MONTH(Taulukko1[[#This Row],[Loppu PVM]] )=3))</f>
        <v>0</v>
      </c>
      <c r="AE1099" s="90" t="b">
        <f>OR(MONTH(Taulukko1[[#This Row],[Alku PVM]] )&lt;=9,AND(MONTH(Taulukko1[[#This Row],[Alku PVM]] )=9))</f>
        <v>1</v>
      </c>
      <c r="AF1099" s="90" t="b">
        <f>OR(MONTH(Taulukko1[[#This Row],[Loppu PVM]])&lt;=9,AND(MONTH(Taulukko1[[#This Row],[Loppu PVM]] )=9))</f>
        <v>0</v>
      </c>
      <c r="AG1099" s="90" t="b">
        <f>OR(MONTH(Taulukko1[[#This Row],[Alku PVM]] )&lt;=6,AND(MONTH(Taulukko1[[#This Row],[Alku PVM]] )=6))</f>
        <v>0</v>
      </c>
      <c r="AH1099" s="90" t="b">
        <f>OR(MONTH(Taulukko1[[#This Row],[Loppu PVM]])&lt;=6,AND(MONTH(Taulukko1[[#This Row],[Loppu PVM]] )=6))</f>
        <v>0</v>
      </c>
    </row>
    <row r="1100" spans="1:34" ht="12.75" customHeight="1">
      <c r="A1100" t="s">
        <v>472</v>
      </c>
      <c r="B1100" s="23">
        <v>40050</v>
      </c>
      <c r="C1100" t="s">
        <v>2848</v>
      </c>
      <c r="F1100" s="4">
        <v>40108</v>
      </c>
      <c r="G1100" s="5">
        <v>7</v>
      </c>
      <c r="H1100" s="22">
        <v>15</v>
      </c>
      <c r="I1100" s="126">
        <f>INDEX('TOL2008'!B:B,MATCH(A1100,'TOL2008'!A:A,0))</f>
        <v>58130</v>
      </c>
      <c r="J1100" s="126" t="str">
        <f>INDEX(Pääluokka!$H$2:$H$100,MATCH(VALUE(LEFT(Taulukko1[[#This Row],[TOL2008]],2)),Pääluokka!$G$2:$G$100,0))</f>
        <v>Informaatio ja viestintä</v>
      </c>
      <c r="K1100" s="126" t="str">
        <f>INDEX(Pääluokka!$I$2:$I$100,MATCH(VALUE(LEFT(Taulukko1[[#This Row],[TOL2008]],2)),Pääluokka!$G$2:$G$100,0))</f>
        <v>Palvelualat (G-N, R, S)</v>
      </c>
      <c r="L1100" s="41">
        <f t="shared" si="170"/>
        <v>58</v>
      </c>
      <c r="M1100" s="43">
        <f t="shared" si="171"/>
        <v>40050</v>
      </c>
      <c r="N1100" s="43">
        <f t="shared" si="172"/>
        <v>40108</v>
      </c>
      <c r="O1100" s="43">
        <f t="shared" si="173"/>
        <v>40026</v>
      </c>
      <c r="P1100" s="43">
        <f t="shared" si="174"/>
        <v>40087</v>
      </c>
      <c r="Q1100" s="41">
        <f t="shared" si="175"/>
        <v>2009</v>
      </c>
      <c r="R1100" s="41">
        <f t="shared" si="176"/>
        <v>2009</v>
      </c>
      <c r="S1100" s="43" t="str">
        <f>YEAR(Taulukko1[[#This Row],[Alku KK]])&amp;"Q"&amp;ROUNDDOWN((MONTH(Taulukko1[[#This Row],[Alku KK]])-1)/3+1,0)</f>
        <v>2009Q3</v>
      </c>
      <c r="T1100" s="43" t="str">
        <f>YEAR(Taulukko1[[#This Row],[Loppu KK]])&amp;"Q"&amp;ROUNDDOWN((MONTH(Taulukko1[[#This Row],[Loppu KK]])-1)/3+1,0)</f>
        <v>2009Q4</v>
      </c>
      <c r="U1100" s="66">
        <f>IF(COUNT(Taulukko1[[#This Row],[Neuvottelujen alaiset ]])=1,Taulukko1[[#This Row],[Neuvottelujen alaiset ]],Taulukko1[[#This Row],[Vähennystarve]])</f>
        <v>15</v>
      </c>
      <c r="V1100" s="44" t="str">
        <f t="shared" si="177"/>
        <v>NA</v>
      </c>
      <c r="W1100" s="44">
        <f t="shared" si="178"/>
        <v>0.46666666666666667</v>
      </c>
      <c r="X1100" s="44" t="str">
        <f t="shared" si="179"/>
        <v>NA</v>
      </c>
      <c r="Y1100" s="90" t="b">
        <f>AND(MONTH(Taulukko1[[#This Row],[Alku PVM]] )=6,DAY(Taulukko1[[#This Row],[Alku PVM]] )&gt;19)</f>
        <v>0</v>
      </c>
      <c r="Z1100" s="90" t="b">
        <f>AND(MONTH(Taulukko1[[#This Row],[Loppu PVM]] )=6,DAY(Taulukko1[[#This Row],[Loppu PVM]] )&gt;19)</f>
        <v>0</v>
      </c>
      <c r="AA1100" s="90" t="b">
        <f>OR(MONTH(Taulukko1[[#This Row],[Alku PVM]] )&lt;=5,AND(MONTH(Taulukko1[[#This Row],[Alku PVM]] )=6,DAY(Taulukko1[[#This Row],[Alku PVM]] )&lt;20))</f>
        <v>0</v>
      </c>
      <c r="AB1100" s="90" t="b">
        <f>OR(MONTH(Taulukko1[[#This Row],[Loppu PVM]])&lt;=5,AND(MONTH(Taulukko1[[#This Row],[Loppu PVM]] )=6,DAY(Taulukko1[[#This Row],[Loppu PVM]])&lt;20))</f>
        <v>0</v>
      </c>
      <c r="AC1100" s="90" t="b">
        <f>OR(MONTH(Taulukko1[[#This Row],[Alku PVM]] )&lt;=3,AND(MONTH(Taulukko1[[#This Row],[Alku PVM]] )=3))</f>
        <v>0</v>
      </c>
      <c r="AD1100" s="90" t="b">
        <f>OR(MONTH(Taulukko1[[#This Row],[Loppu PVM]] )&lt;=3,AND(MONTH(Taulukko1[[#This Row],[Loppu PVM]] )=3))</f>
        <v>0</v>
      </c>
      <c r="AE1100" s="90" t="b">
        <f>OR(MONTH(Taulukko1[[#This Row],[Alku PVM]] )&lt;=9,AND(MONTH(Taulukko1[[#This Row],[Alku PVM]] )=9))</f>
        <v>1</v>
      </c>
      <c r="AF1100" s="90" t="b">
        <f>OR(MONTH(Taulukko1[[#This Row],[Loppu PVM]])&lt;=9,AND(MONTH(Taulukko1[[#This Row],[Loppu PVM]] )=9))</f>
        <v>0</v>
      </c>
      <c r="AG1100" s="90" t="b">
        <f>OR(MONTH(Taulukko1[[#This Row],[Alku PVM]] )&lt;=6,AND(MONTH(Taulukko1[[#This Row],[Alku PVM]] )=6))</f>
        <v>0</v>
      </c>
      <c r="AH1100" s="90" t="b">
        <f>OR(MONTH(Taulukko1[[#This Row],[Loppu PVM]])&lt;=6,AND(MONTH(Taulukko1[[#This Row],[Loppu PVM]] )=6))</f>
        <v>0</v>
      </c>
    </row>
    <row r="1101" spans="1:34" ht="12.75" customHeight="1">
      <c r="A1101" t="s">
        <v>2493</v>
      </c>
      <c r="B1101" s="23">
        <v>40050</v>
      </c>
      <c r="C1101" s="21" t="s">
        <v>2492</v>
      </c>
      <c r="D1101" s="24"/>
      <c r="E1101" s="62">
        <v>20</v>
      </c>
      <c r="F1101" s="23">
        <v>40085</v>
      </c>
      <c r="G1101" s="24">
        <v>0</v>
      </c>
      <c r="H1101" s="22">
        <v>20</v>
      </c>
      <c r="I1101" s="126" t="e">
        <f>INDEX('TOL2008'!B:B,MATCH(A1101,'TOL2008'!A:A,0))</f>
        <v>#N/A</v>
      </c>
      <c r="J1101" s="126" t="e">
        <f>INDEX(Pääluokka!$H$2:$H$100,MATCH(VALUE(LEFT(Taulukko1[[#This Row],[TOL2008]],2)),Pääluokka!$G$2:$G$100,0))</f>
        <v>#N/A</v>
      </c>
      <c r="K1101" s="126" t="e">
        <f>INDEX(Pääluokka!$I$2:$I$100,MATCH(VALUE(LEFT(Taulukko1[[#This Row],[TOL2008]],2)),Pääluokka!$G$2:$G$100,0))</f>
        <v>#N/A</v>
      </c>
      <c r="L1101" s="41">
        <f t="shared" si="170"/>
        <v>35</v>
      </c>
      <c r="M1101" s="43">
        <f t="shared" si="171"/>
        <v>40050</v>
      </c>
      <c r="N1101" s="43">
        <f t="shared" si="172"/>
        <v>40085</v>
      </c>
      <c r="O1101" s="43">
        <f t="shared" si="173"/>
        <v>40026</v>
      </c>
      <c r="P1101" s="43">
        <f t="shared" si="174"/>
        <v>40057</v>
      </c>
      <c r="Q1101" s="41">
        <f t="shared" si="175"/>
        <v>2009</v>
      </c>
      <c r="R1101" s="41">
        <f t="shared" si="176"/>
        <v>2009</v>
      </c>
      <c r="S1101" s="43" t="str">
        <f>YEAR(Taulukko1[[#This Row],[Alku KK]])&amp;"Q"&amp;ROUNDDOWN((MONTH(Taulukko1[[#This Row],[Alku KK]])-1)/3+1,0)</f>
        <v>2009Q3</v>
      </c>
      <c r="T1101" s="43" t="str">
        <f>YEAR(Taulukko1[[#This Row],[Loppu KK]])&amp;"Q"&amp;ROUNDDOWN((MONTH(Taulukko1[[#This Row],[Loppu KK]])-1)/3+1,0)</f>
        <v>2009Q3</v>
      </c>
      <c r="U1101" s="66">
        <f>IF(COUNT(Taulukko1[[#This Row],[Neuvottelujen alaiset ]])=1,Taulukko1[[#This Row],[Neuvottelujen alaiset ]],Taulukko1[[#This Row],[Vähennystarve]])</f>
        <v>20</v>
      </c>
      <c r="V1101" s="44">
        <f t="shared" si="177"/>
        <v>1</v>
      </c>
      <c r="W1101" s="44">
        <f t="shared" si="178"/>
        <v>0</v>
      </c>
      <c r="X1101" s="44">
        <f t="shared" si="179"/>
        <v>0</v>
      </c>
      <c r="Y1101" s="90" t="b">
        <f>AND(MONTH(Taulukko1[[#This Row],[Alku PVM]] )=6,DAY(Taulukko1[[#This Row],[Alku PVM]] )&gt;19)</f>
        <v>0</v>
      </c>
      <c r="Z1101" s="90" t="b">
        <f>AND(MONTH(Taulukko1[[#This Row],[Loppu PVM]] )=6,DAY(Taulukko1[[#This Row],[Loppu PVM]] )&gt;19)</f>
        <v>0</v>
      </c>
      <c r="AA1101" s="90" t="b">
        <f>OR(MONTH(Taulukko1[[#This Row],[Alku PVM]] )&lt;=5,AND(MONTH(Taulukko1[[#This Row],[Alku PVM]] )=6,DAY(Taulukko1[[#This Row],[Alku PVM]] )&lt;20))</f>
        <v>0</v>
      </c>
      <c r="AB1101" s="90" t="b">
        <f>OR(MONTH(Taulukko1[[#This Row],[Loppu PVM]])&lt;=5,AND(MONTH(Taulukko1[[#This Row],[Loppu PVM]] )=6,DAY(Taulukko1[[#This Row],[Loppu PVM]])&lt;20))</f>
        <v>0</v>
      </c>
      <c r="AC1101" s="90" t="b">
        <f>OR(MONTH(Taulukko1[[#This Row],[Alku PVM]] )&lt;=3,AND(MONTH(Taulukko1[[#This Row],[Alku PVM]] )=3))</f>
        <v>0</v>
      </c>
      <c r="AD1101" s="90" t="b">
        <f>OR(MONTH(Taulukko1[[#This Row],[Loppu PVM]] )&lt;=3,AND(MONTH(Taulukko1[[#This Row],[Loppu PVM]] )=3))</f>
        <v>0</v>
      </c>
      <c r="AE1101" s="90" t="b">
        <f>OR(MONTH(Taulukko1[[#This Row],[Alku PVM]] )&lt;=9,AND(MONTH(Taulukko1[[#This Row],[Alku PVM]] )=9))</f>
        <v>1</v>
      </c>
      <c r="AF1101" s="90" t="b">
        <f>OR(MONTH(Taulukko1[[#This Row],[Loppu PVM]])&lt;=9,AND(MONTH(Taulukko1[[#This Row],[Loppu PVM]] )=9))</f>
        <v>1</v>
      </c>
      <c r="AG1101" s="90" t="b">
        <f>OR(MONTH(Taulukko1[[#This Row],[Alku PVM]] )&lt;=6,AND(MONTH(Taulukko1[[#This Row],[Alku PVM]] )=6))</f>
        <v>0</v>
      </c>
      <c r="AH1101" s="90" t="b">
        <f>OR(MONTH(Taulukko1[[#This Row],[Loppu PVM]])&lt;=6,AND(MONTH(Taulukko1[[#This Row],[Loppu PVM]] )=6))</f>
        <v>0</v>
      </c>
    </row>
    <row r="1102" spans="1:34" ht="12.75" customHeight="1">
      <c r="A1102" t="s">
        <v>2328</v>
      </c>
      <c r="B1102" s="23">
        <v>40050</v>
      </c>
      <c r="C1102" t="s">
        <v>2327</v>
      </c>
      <c r="E1102" s="62">
        <v>25</v>
      </c>
      <c r="F1102" s="4">
        <v>40085</v>
      </c>
      <c r="G1102" s="5">
        <v>20</v>
      </c>
      <c r="H1102" s="16">
        <v>98</v>
      </c>
      <c r="I1102" s="126" t="e">
        <f>INDEX('TOL2008'!B:B,MATCH(A1102,'TOL2008'!A:A,0))</f>
        <v>#N/A</v>
      </c>
      <c r="J1102" s="126" t="e">
        <f>INDEX(Pääluokka!$H$2:$H$100,MATCH(VALUE(LEFT(Taulukko1[[#This Row],[TOL2008]],2)),Pääluokka!$G$2:$G$100,0))</f>
        <v>#N/A</v>
      </c>
      <c r="K1102" s="126" t="e">
        <f>INDEX(Pääluokka!$I$2:$I$100,MATCH(VALUE(LEFT(Taulukko1[[#This Row],[TOL2008]],2)),Pääluokka!$G$2:$G$100,0))</f>
        <v>#N/A</v>
      </c>
      <c r="L1102" s="41">
        <f t="shared" si="170"/>
        <v>35</v>
      </c>
      <c r="M1102" s="43">
        <f t="shared" si="171"/>
        <v>40050</v>
      </c>
      <c r="N1102" s="43">
        <f t="shared" si="172"/>
        <v>40085</v>
      </c>
      <c r="O1102" s="43">
        <f t="shared" si="173"/>
        <v>40026</v>
      </c>
      <c r="P1102" s="43">
        <f t="shared" si="174"/>
        <v>40057</v>
      </c>
      <c r="Q1102" s="41">
        <f t="shared" si="175"/>
        <v>2009</v>
      </c>
      <c r="R1102" s="41">
        <f t="shared" si="176"/>
        <v>2009</v>
      </c>
      <c r="S1102" s="43" t="str">
        <f>YEAR(Taulukko1[[#This Row],[Alku KK]])&amp;"Q"&amp;ROUNDDOWN((MONTH(Taulukko1[[#This Row],[Alku KK]])-1)/3+1,0)</f>
        <v>2009Q3</v>
      </c>
      <c r="T1102" s="43" t="str">
        <f>YEAR(Taulukko1[[#This Row],[Loppu KK]])&amp;"Q"&amp;ROUNDDOWN((MONTH(Taulukko1[[#This Row],[Loppu KK]])-1)/3+1,0)</f>
        <v>2009Q3</v>
      </c>
      <c r="U1102" s="66">
        <f>IF(COUNT(Taulukko1[[#This Row],[Neuvottelujen alaiset ]])=1,Taulukko1[[#This Row],[Neuvottelujen alaiset ]],Taulukko1[[#This Row],[Vähennystarve]])</f>
        <v>98</v>
      </c>
      <c r="V1102" s="44">
        <f t="shared" si="177"/>
        <v>0.25510204081632654</v>
      </c>
      <c r="W1102" s="44">
        <f t="shared" si="178"/>
        <v>0.20408163265306123</v>
      </c>
      <c r="X1102" s="44">
        <f t="shared" si="179"/>
        <v>0.8</v>
      </c>
      <c r="Y1102" s="90" t="b">
        <f>AND(MONTH(Taulukko1[[#This Row],[Alku PVM]] )=6,DAY(Taulukko1[[#This Row],[Alku PVM]] )&gt;19)</f>
        <v>0</v>
      </c>
      <c r="Z1102" s="90" t="b">
        <f>AND(MONTH(Taulukko1[[#This Row],[Loppu PVM]] )=6,DAY(Taulukko1[[#This Row],[Loppu PVM]] )&gt;19)</f>
        <v>0</v>
      </c>
      <c r="AA1102" s="90" t="b">
        <f>OR(MONTH(Taulukko1[[#This Row],[Alku PVM]] )&lt;=5,AND(MONTH(Taulukko1[[#This Row],[Alku PVM]] )=6,DAY(Taulukko1[[#This Row],[Alku PVM]] )&lt;20))</f>
        <v>0</v>
      </c>
      <c r="AB1102" s="90" t="b">
        <f>OR(MONTH(Taulukko1[[#This Row],[Loppu PVM]])&lt;=5,AND(MONTH(Taulukko1[[#This Row],[Loppu PVM]] )=6,DAY(Taulukko1[[#This Row],[Loppu PVM]])&lt;20))</f>
        <v>0</v>
      </c>
      <c r="AC1102" s="90" t="b">
        <f>OR(MONTH(Taulukko1[[#This Row],[Alku PVM]] )&lt;=3,AND(MONTH(Taulukko1[[#This Row],[Alku PVM]] )=3))</f>
        <v>0</v>
      </c>
      <c r="AD1102" s="90" t="b">
        <f>OR(MONTH(Taulukko1[[#This Row],[Loppu PVM]] )&lt;=3,AND(MONTH(Taulukko1[[#This Row],[Loppu PVM]] )=3))</f>
        <v>0</v>
      </c>
      <c r="AE1102" s="90" t="b">
        <f>OR(MONTH(Taulukko1[[#This Row],[Alku PVM]] )&lt;=9,AND(MONTH(Taulukko1[[#This Row],[Alku PVM]] )=9))</f>
        <v>1</v>
      </c>
      <c r="AF1102" s="90" t="b">
        <f>OR(MONTH(Taulukko1[[#This Row],[Loppu PVM]])&lt;=9,AND(MONTH(Taulukko1[[#This Row],[Loppu PVM]] )=9))</f>
        <v>1</v>
      </c>
      <c r="AG1102" s="90" t="b">
        <f>OR(MONTH(Taulukko1[[#This Row],[Alku PVM]] )&lt;=6,AND(MONTH(Taulukko1[[#This Row],[Alku PVM]] )=6))</f>
        <v>0</v>
      </c>
      <c r="AH1102" s="90" t="b">
        <f>OR(MONTH(Taulukko1[[#This Row],[Loppu PVM]])&lt;=6,AND(MONTH(Taulukko1[[#This Row],[Loppu PVM]] )=6))</f>
        <v>0</v>
      </c>
    </row>
    <row r="1103" spans="1:34" ht="12.75" customHeight="1">
      <c r="A1103" t="s">
        <v>2798</v>
      </c>
      <c r="B1103" s="23">
        <v>40051</v>
      </c>
      <c r="C1103" t="s">
        <v>2797</v>
      </c>
      <c r="F1103" s="4"/>
      <c r="G1103" s="5"/>
      <c r="H1103" s="16">
        <v>210</v>
      </c>
      <c r="I1103" s="126" t="e">
        <f>INDEX('TOL2008'!B:B,MATCH(A1103,'TOL2008'!A:A,0))</f>
        <v>#N/A</v>
      </c>
      <c r="J1103" s="126" t="e">
        <f>INDEX(Pääluokka!$H$2:$H$100,MATCH(VALUE(LEFT(Taulukko1[[#This Row],[TOL2008]],2)),Pääluokka!$G$2:$G$100,0))</f>
        <v>#N/A</v>
      </c>
      <c r="K1103" s="126" t="e">
        <f>INDEX(Pääluokka!$I$2:$I$100,MATCH(VALUE(LEFT(Taulukko1[[#This Row],[TOL2008]],2)),Pääluokka!$G$2:$G$100,0))</f>
        <v>#N/A</v>
      </c>
      <c r="L1103" s="41" t="str">
        <f t="shared" si="170"/>
        <v>NA</v>
      </c>
      <c r="M1103" s="43">
        <f t="shared" si="171"/>
        <v>40051</v>
      </c>
      <c r="N1103" s="43">
        <f t="shared" si="172"/>
        <v>40102</v>
      </c>
      <c r="O1103" s="43">
        <f t="shared" si="173"/>
        <v>40026</v>
      </c>
      <c r="P1103" s="43">
        <f t="shared" si="174"/>
        <v>40087</v>
      </c>
      <c r="Q1103" s="41">
        <f t="shared" si="175"/>
        <v>2009</v>
      </c>
      <c r="R1103" s="41">
        <f t="shared" si="176"/>
        <v>2009</v>
      </c>
      <c r="S1103" s="43" t="str">
        <f>YEAR(Taulukko1[[#This Row],[Alku KK]])&amp;"Q"&amp;ROUNDDOWN((MONTH(Taulukko1[[#This Row],[Alku KK]])-1)/3+1,0)</f>
        <v>2009Q3</v>
      </c>
      <c r="T1103" s="43" t="str">
        <f>YEAR(Taulukko1[[#This Row],[Loppu KK]])&amp;"Q"&amp;ROUNDDOWN((MONTH(Taulukko1[[#This Row],[Loppu KK]])-1)/3+1,0)</f>
        <v>2009Q4</v>
      </c>
      <c r="U1103" s="66">
        <f>IF(COUNT(Taulukko1[[#This Row],[Neuvottelujen alaiset ]])=1,Taulukko1[[#This Row],[Neuvottelujen alaiset ]],Taulukko1[[#This Row],[Vähennystarve]])</f>
        <v>210</v>
      </c>
      <c r="V1103" s="44" t="str">
        <f t="shared" si="177"/>
        <v>NA</v>
      </c>
      <c r="W1103" s="44" t="str">
        <f t="shared" si="178"/>
        <v>NA</v>
      </c>
      <c r="X1103" s="44" t="str">
        <f t="shared" si="179"/>
        <v>NA</v>
      </c>
      <c r="Y1103" s="90" t="b">
        <f>AND(MONTH(Taulukko1[[#This Row],[Alku PVM]] )=6,DAY(Taulukko1[[#This Row],[Alku PVM]] )&gt;19)</f>
        <v>0</v>
      </c>
      <c r="Z1103" s="90" t="b">
        <f>AND(MONTH(Taulukko1[[#This Row],[Loppu PVM]] )=6,DAY(Taulukko1[[#This Row],[Loppu PVM]] )&gt;19)</f>
        <v>0</v>
      </c>
      <c r="AA1103" s="90" t="b">
        <f>OR(MONTH(Taulukko1[[#This Row],[Alku PVM]] )&lt;=5,AND(MONTH(Taulukko1[[#This Row],[Alku PVM]] )=6,DAY(Taulukko1[[#This Row],[Alku PVM]] )&lt;20))</f>
        <v>0</v>
      </c>
      <c r="AB1103" s="90" t="b">
        <f>OR(MONTH(Taulukko1[[#This Row],[Loppu PVM]])&lt;=5,AND(MONTH(Taulukko1[[#This Row],[Loppu PVM]] )=6,DAY(Taulukko1[[#This Row],[Loppu PVM]])&lt;20))</f>
        <v>0</v>
      </c>
      <c r="AC1103" s="90" t="b">
        <f>OR(MONTH(Taulukko1[[#This Row],[Alku PVM]] )&lt;=3,AND(MONTH(Taulukko1[[#This Row],[Alku PVM]] )=3))</f>
        <v>0</v>
      </c>
      <c r="AD1103" s="90" t="b">
        <f>OR(MONTH(Taulukko1[[#This Row],[Loppu PVM]] )&lt;=3,AND(MONTH(Taulukko1[[#This Row],[Loppu PVM]] )=3))</f>
        <v>0</v>
      </c>
      <c r="AE1103" s="90" t="b">
        <f>OR(MONTH(Taulukko1[[#This Row],[Alku PVM]] )&lt;=9,AND(MONTH(Taulukko1[[#This Row],[Alku PVM]] )=9))</f>
        <v>1</v>
      </c>
      <c r="AF1103" s="90" t="b">
        <f>OR(MONTH(Taulukko1[[#This Row],[Loppu PVM]])&lt;=9,AND(MONTH(Taulukko1[[#This Row],[Loppu PVM]] )=9))</f>
        <v>0</v>
      </c>
      <c r="AG1103" s="90" t="b">
        <f>OR(MONTH(Taulukko1[[#This Row],[Alku PVM]] )&lt;=6,AND(MONTH(Taulukko1[[#This Row],[Alku PVM]] )=6))</f>
        <v>0</v>
      </c>
      <c r="AH1103" s="90" t="b">
        <f>OR(MONTH(Taulukko1[[#This Row],[Loppu PVM]])&lt;=6,AND(MONTH(Taulukko1[[#This Row],[Loppu PVM]] )=6))</f>
        <v>0</v>
      </c>
    </row>
    <row r="1104" spans="1:34" ht="12.75" customHeight="1">
      <c r="A1104" t="s">
        <v>2723</v>
      </c>
      <c r="B1104" s="23">
        <v>40051</v>
      </c>
      <c r="C1104" t="s">
        <v>2722</v>
      </c>
      <c r="E1104" s="62">
        <v>90</v>
      </c>
      <c r="F1104" s="4">
        <v>40102</v>
      </c>
      <c r="G1104" s="5">
        <v>22</v>
      </c>
      <c r="H1104" s="22">
        <v>90</v>
      </c>
      <c r="I1104" s="126" t="e">
        <f>INDEX('TOL2008'!B:B,MATCH(A1104,'TOL2008'!A:A,0))</f>
        <v>#N/A</v>
      </c>
      <c r="J1104" s="126" t="e">
        <f>INDEX(Pääluokka!$H$2:$H$100,MATCH(VALUE(LEFT(Taulukko1[[#This Row],[TOL2008]],2)),Pääluokka!$G$2:$G$100,0))</f>
        <v>#N/A</v>
      </c>
      <c r="K1104" s="126" t="e">
        <f>INDEX(Pääluokka!$I$2:$I$100,MATCH(VALUE(LEFT(Taulukko1[[#This Row],[TOL2008]],2)),Pääluokka!$G$2:$G$100,0))</f>
        <v>#N/A</v>
      </c>
      <c r="L1104" s="41">
        <f t="shared" si="170"/>
        <v>51</v>
      </c>
      <c r="M1104" s="43">
        <f t="shared" si="171"/>
        <v>40051</v>
      </c>
      <c r="N1104" s="43">
        <f t="shared" si="172"/>
        <v>40102</v>
      </c>
      <c r="O1104" s="43">
        <f t="shared" si="173"/>
        <v>40026</v>
      </c>
      <c r="P1104" s="43">
        <f t="shared" si="174"/>
        <v>40087</v>
      </c>
      <c r="Q1104" s="41">
        <f t="shared" si="175"/>
        <v>2009</v>
      </c>
      <c r="R1104" s="41">
        <f t="shared" si="176"/>
        <v>2009</v>
      </c>
      <c r="S1104" s="43" t="str">
        <f>YEAR(Taulukko1[[#This Row],[Alku KK]])&amp;"Q"&amp;ROUNDDOWN((MONTH(Taulukko1[[#This Row],[Alku KK]])-1)/3+1,0)</f>
        <v>2009Q3</v>
      </c>
      <c r="T1104" s="43" t="str">
        <f>YEAR(Taulukko1[[#This Row],[Loppu KK]])&amp;"Q"&amp;ROUNDDOWN((MONTH(Taulukko1[[#This Row],[Loppu KK]])-1)/3+1,0)</f>
        <v>2009Q4</v>
      </c>
      <c r="U1104" s="66">
        <f>IF(COUNT(Taulukko1[[#This Row],[Neuvottelujen alaiset ]])=1,Taulukko1[[#This Row],[Neuvottelujen alaiset ]],Taulukko1[[#This Row],[Vähennystarve]])</f>
        <v>90</v>
      </c>
      <c r="V1104" s="44">
        <f t="shared" si="177"/>
        <v>1</v>
      </c>
      <c r="W1104" s="44">
        <f t="shared" si="178"/>
        <v>0.24444444444444444</v>
      </c>
      <c r="X1104" s="44">
        <f t="shared" si="179"/>
        <v>0.24444444444444444</v>
      </c>
      <c r="Y1104" s="90" t="b">
        <f>AND(MONTH(Taulukko1[[#This Row],[Alku PVM]] )=6,DAY(Taulukko1[[#This Row],[Alku PVM]] )&gt;19)</f>
        <v>0</v>
      </c>
      <c r="Z1104" s="90" t="b">
        <f>AND(MONTH(Taulukko1[[#This Row],[Loppu PVM]] )=6,DAY(Taulukko1[[#This Row],[Loppu PVM]] )&gt;19)</f>
        <v>0</v>
      </c>
      <c r="AA1104" s="90" t="b">
        <f>OR(MONTH(Taulukko1[[#This Row],[Alku PVM]] )&lt;=5,AND(MONTH(Taulukko1[[#This Row],[Alku PVM]] )=6,DAY(Taulukko1[[#This Row],[Alku PVM]] )&lt;20))</f>
        <v>0</v>
      </c>
      <c r="AB1104" s="90" t="b">
        <f>OR(MONTH(Taulukko1[[#This Row],[Loppu PVM]])&lt;=5,AND(MONTH(Taulukko1[[#This Row],[Loppu PVM]] )=6,DAY(Taulukko1[[#This Row],[Loppu PVM]])&lt;20))</f>
        <v>0</v>
      </c>
      <c r="AC1104" s="90" t="b">
        <f>OR(MONTH(Taulukko1[[#This Row],[Alku PVM]] )&lt;=3,AND(MONTH(Taulukko1[[#This Row],[Alku PVM]] )=3))</f>
        <v>0</v>
      </c>
      <c r="AD1104" s="90" t="b">
        <f>OR(MONTH(Taulukko1[[#This Row],[Loppu PVM]] )&lt;=3,AND(MONTH(Taulukko1[[#This Row],[Loppu PVM]] )=3))</f>
        <v>0</v>
      </c>
      <c r="AE1104" s="90" t="b">
        <f>OR(MONTH(Taulukko1[[#This Row],[Alku PVM]] )&lt;=9,AND(MONTH(Taulukko1[[#This Row],[Alku PVM]] )=9))</f>
        <v>1</v>
      </c>
      <c r="AF1104" s="90" t="b">
        <f>OR(MONTH(Taulukko1[[#This Row],[Loppu PVM]])&lt;=9,AND(MONTH(Taulukko1[[#This Row],[Loppu PVM]] )=9))</f>
        <v>0</v>
      </c>
      <c r="AG1104" s="90" t="b">
        <f>OR(MONTH(Taulukko1[[#This Row],[Alku PVM]] )&lt;=6,AND(MONTH(Taulukko1[[#This Row],[Alku PVM]] )=6))</f>
        <v>0</v>
      </c>
      <c r="AH1104" s="90" t="b">
        <f>OR(MONTH(Taulukko1[[#This Row],[Loppu PVM]])&lt;=6,AND(MONTH(Taulukko1[[#This Row],[Loppu PVM]] )=6))</f>
        <v>0</v>
      </c>
    </row>
    <row r="1105" spans="1:34" ht="12.75" customHeight="1">
      <c r="A1105" t="s">
        <v>2237</v>
      </c>
      <c r="B1105" s="23">
        <v>40051</v>
      </c>
      <c r="C1105" t="s">
        <v>2236</v>
      </c>
      <c r="F1105" s="4">
        <v>40099</v>
      </c>
      <c r="G1105" s="5">
        <v>0</v>
      </c>
      <c r="H1105" s="22">
        <v>450</v>
      </c>
      <c r="I1105" s="126" t="e">
        <f>INDEX('TOL2008'!B:B,MATCH(A1105,'TOL2008'!A:A,0))</f>
        <v>#N/A</v>
      </c>
      <c r="J1105" s="126" t="e">
        <f>INDEX(Pääluokka!$H$2:$H$100,MATCH(VALUE(LEFT(Taulukko1[[#This Row],[TOL2008]],2)),Pääluokka!$G$2:$G$100,0))</f>
        <v>#N/A</v>
      </c>
      <c r="K1105" s="126" t="e">
        <f>INDEX(Pääluokka!$I$2:$I$100,MATCH(VALUE(LEFT(Taulukko1[[#This Row],[TOL2008]],2)),Pääluokka!$G$2:$G$100,0))</f>
        <v>#N/A</v>
      </c>
      <c r="L1105" s="41">
        <f t="shared" si="170"/>
        <v>48</v>
      </c>
      <c r="M1105" s="43">
        <f t="shared" si="171"/>
        <v>40051</v>
      </c>
      <c r="N1105" s="43">
        <f t="shared" si="172"/>
        <v>40099</v>
      </c>
      <c r="O1105" s="43">
        <f t="shared" si="173"/>
        <v>40026</v>
      </c>
      <c r="P1105" s="43">
        <f t="shared" si="174"/>
        <v>40087</v>
      </c>
      <c r="Q1105" s="41">
        <f t="shared" si="175"/>
        <v>2009</v>
      </c>
      <c r="R1105" s="41">
        <f t="shared" si="176"/>
        <v>2009</v>
      </c>
      <c r="S1105" s="43" t="str">
        <f>YEAR(Taulukko1[[#This Row],[Alku KK]])&amp;"Q"&amp;ROUNDDOWN((MONTH(Taulukko1[[#This Row],[Alku KK]])-1)/3+1,0)</f>
        <v>2009Q3</v>
      </c>
      <c r="T1105" s="43" t="str">
        <f>YEAR(Taulukko1[[#This Row],[Loppu KK]])&amp;"Q"&amp;ROUNDDOWN((MONTH(Taulukko1[[#This Row],[Loppu KK]])-1)/3+1,0)</f>
        <v>2009Q4</v>
      </c>
      <c r="U1105" s="66">
        <f>IF(COUNT(Taulukko1[[#This Row],[Neuvottelujen alaiset ]])=1,Taulukko1[[#This Row],[Neuvottelujen alaiset ]],Taulukko1[[#This Row],[Vähennystarve]])</f>
        <v>450</v>
      </c>
      <c r="V1105" s="44" t="str">
        <f t="shared" si="177"/>
        <v>NA</v>
      </c>
      <c r="W1105" s="44">
        <f t="shared" si="178"/>
        <v>0</v>
      </c>
      <c r="X1105" s="44" t="str">
        <f t="shared" si="179"/>
        <v>NA</v>
      </c>
      <c r="Y1105" s="90" t="b">
        <f>AND(MONTH(Taulukko1[[#This Row],[Alku PVM]] )=6,DAY(Taulukko1[[#This Row],[Alku PVM]] )&gt;19)</f>
        <v>0</v>
      </c>
      <c r="Z1105" s="90" t="b">
        <f>AND(MONTH(Taulukko1[[#This Row],[Loppu PVM]] )=6,DAY(Taulukko1[[#This Row],[Loppu PVM]] )&gt;19)</f>
        <v>0</v>
      </c>
      <c r="AA1105" s="90" t="b">
        <f>OR(MONTH(Taulukko1[[#This Row],[Alku PVM]] )&lt;=5,AND(MONTH(Taulukko1[[#This Row],[Alku PVM]] )=6,DAY(Taulukko1[[#This Row],[Alku PVM]] )&lt;20))</f>
        <v>0</v>
      </c>
      <c r="AB1105" s="90" t="b">
        <f>OR(MONTH(Taulukko1[[#This Row],[Loppu PVM]])&lt;=5,AND(MONTH(Taulukko1[[#This Row],[Loppu PVM]] )=6,DAY(Taulukko1[[#This Row],[Loppu PVM]])&lt;20))</f>
        <v>0</v>
      </c>
      <c r="AC1105" s="90" t="b">
        <f>OR(MONTH(Taulukko1[[#This Row],[Alku PVM]] )&lt;=3,AND(MONTH(Taulukko1[[#This Row],[Alku PVM]] )=3))</f>
        <v>0</v>
      </c>
      <c r="AD1105" s="90" t="b">
        <f>OR(MONTH(Taulukko1[[#This Row],[Loppu PVM]] )&lt;=3,AND(MONTH(Taulukko1[[#This Row],[Loppu PVM]] )=3))</f>
        <v>0</v>
      </c>
      <c r="AE1105" s="90" t="b">
        <f>OR(MONTH(Taulukko1[[#This Row],[Alku PVM]] )&lt;=9,AND(MONTH(Taulukko1[[#This Row],[Alku PVM]] )=9))</f>
        <v>1</v>
      </c>
      <c r="AF1105" s="90" t="b">
        <f>OR(MONTH(Taulukko1[[#This Row],[Loppu PVM]])&lt;=9,AND(MONTH(Taulukko1[[#This Row],[Loppu PVM]] )=9))</f>
        <v>0</v>
      </c>
      <c r="AG1105" s="90" t="b">
        <f>OR(MONTH(Taulukko1[[#This Row],[Alku PVM]] )&lt;=6,AND(MONTH(Taulukko1[[#This Row],[Alku PVM]] )=6))</f>
        <v>0</v>
      </c>
      <c r="AH1105" s="90" t="b">
        <f>OR(MONTH(Taulukko1[[#This Row],[Loppu PVM]])&lt;=6,AND(MONTH(Taulukko1[[#This Row],[Loppu PVM]] )=6))</f>
        <v>0</v>
      </c>
    </row>
    <row r="1106" spans="1:34" ht="12.75" customHeight="1">
      <c r="A1106" t="s">
        <v>684</v>
      </c>
      <c r="B1106" s="23">
        <v>40052</v>
      </c>
      <c r="C1106" t="s">
        <v>3138</v>
      </c>
      <c r="F1106" s="4">
        <v>40066</v>
      </c>
      <c r="G1106" s="5">
        <v>0</v>
      </c>
      <c r="H1106" s="22">
        <v>475</v>
      </c>
      <c r="I1106" s="126">
        <f>INDEX('TOL2008'!B:B,MATCH(A1106,'TOL2008'!A:A,0))</f>
        <v>25720</v>
      </c>
      <c r="J1106" s="126" t="str">
        <f>INDEX(Pääluokka!$H$2:$H$100,MATCH(VALUE(LEFT(Taulukko1[[#This Row],[TOL2008]],2)),Pääluokka!$G$2:$G$100,0))</f>
        <v>Teollisuus</v>
      </c>
      <c r="K1106" s="126" t="str">
        <f>INDEX(Pääluokka!$I$2:$I$100,MATCH(VALUE(LEFT(Taulukko1[[#This Row],[TOL2008]],2)),Pääluokka!$G$2:$G$100,0))</f>
        <v>Teollisuus (C-E)</v>
      </c>
      <c r="L1106" s="41">
        <f t="shared" si="170"/>
        <v>14</v>
      </c>
      <c r="M1106" s="43">
        <f t="shared" si="171"/>
        <v>40052</v>
      </c>
      <c r="N1106" s="43">
        <f t="shared" si="172"/>
        <v>40066</v>
      </c>
      <c r="O1106" s="43">
        <f t="shared" si="173"/>
        <v>40026</v>
      </c>
      <c r="P1106" s="43">
        <f t="shared" si="174"/>
        <v>40057</v>
      </c>
      <c r="Q1106" s="41">
        <f t="shared" si="175"/>
        <v>2009</v>
      </c>
      <c r="R1106" s="41">
        <f t="shared" si="176"/>
        <v>2009</v>
      </c>
      <c r="S1106" s="43" t="str">
        <f>YEAR(Taulukko1[[#This Row],[Alku KK]])&amp;"Q"&amp;ROUNDDOWN((MONTH(Taulukko1[[#This Row],[Alku KK]])-1)/3+1,0)</f>
        <v>2009Q3</v>
      </c>
      <c r="T1106" s="43" t="str">
        <f>YEAR(Taulukko1[[#This Row],[Loppu KK]])&amp;"Q"&amp;ROUNDDOWN((MONTH(Taulukko1[[#This Row],[Loppu KK]])-1)/3+1,0)</f>
        <v>2009Q3</v>
      </c>
      <c r="U1106" s="66">
        <f>IF(COUNT(Taulukko1[[#This Row],[Neuvottelujen alaiset ]])=1,Taulukko1[[#This Row],[Neuvottelujen alaiset ]],Taulukko1[[#This Row],[Vähennystarve]])</f>
        <v>475</v>
      </c>
      <c r="V1106" s="44" t="str">
        <f t="shared" si="177"/>
        <v>NA</v>
      </c>
      <c r="W1106" s="44">
        <f t="shared" si="178"/>
        <v>0</v>
      </c>
      <c r="X1106" s="44" t="str">
        <f t="shared" si="179"/>
        <v>NA</v>
      </c>
      <c r="Y1106" s="90" t="b">
        <f>AND(MONTH(Taulukko1[[#This Row],[Alku PVM]] )=6,DAY(Taulukko1[[#This Row],[Alku PVM]] )&gt;19)</f>
        <v>0</v>
      </c>
      <c r="Z1106" s="90" t="b">
        <f>AND(MONTH(Taulukko1[[#This Row],[Loppu PVM]] )=6,DAY(Taulukko1[[#This Row],[Loppu PVM]] )&gt;19)</f>
        <v>0</v>
      </c>
      <c r="AA1106" s="90" t="b">
        <f>OR(MONTH(Taulukko1[[#This Row],[Alku PVM]] )&lt;=5,AND(MONTH(Taulukko1[[#This Row],[Alku PVM]] )=6,DAY(Taulukko1[[#This Row],[Alku PVM]] )&lt;20))</f>
        <v>0</v>
      </c>
      <c r="AB1106" s="90" t="b">
        <f>OR(MONTH(Taulukko1[[#This Row],[Loppu PVM]])&lt;=5,AND(MONTH(Taulukko1[[#This Row],[Loppu PVM]] )=6,DAY(Taulukko1[[#This Row],[Loppu PVM]])&lt;20))</f>
        <v>0</v>
      </c>
      <c r="AC1106" s="90" t="b">
        <f>OR(MONTH(Taulukko1[[#This Row],[Alku PVM]] )&lt;=3,AND(MONTH(Taulukko1[[#This Row],[Alku PVM]] )=3))</f>
        <v>0</v>
      </c>
      <c r="AD1106" s="90" t="b">
        <f>OR(MONTH(Taulukko1[[#This Row],[Loppu PVM]] )&lt;=3,AND(MONTH(Taulukko1[[#This Row],[Loppu PVM]] )=3))</f>
        <v>0</v>
      </c>
      <c r="AE1106" s="90" t="b">
        <f>OR(MONTH(Taulukko1[[#This Row],[Alku PVM]] )&lt;=9,AND(MONTH(Taulukko1[[#This Row],[Alku PVM]] )=9))</f>
        <v>1</v>
      </c>
      <c r="AF1106" s="90" t="b">
        <f>OR(MONTH(Taulukko1[[#This Row],[Loppu PVM]])&lt;=9,AND(MONTH(Taulukko1[[#This Row],[Loppu PVM]] )=9))</f>
        <v>1</v>
      </c>
      <c r="AG1106" s="90" t="b">
        <f>OR(MONTH(Taulukko1[[#This Row],[Alku PVM]] )&lt;=6,AND(MONTH(Taulukko1[[#This Row],[Alku PVM]] )=6))</f>
        <v>0</v>
      </c>
      <c r="AH1106" s="90" t="b">
        <f>OR(MONTH(Taulukko1[[#This Row],[Loppu PVM]])&lt;=6,AND(MONTH(Taulukko1[[#This Row],[Loppu PVM]] )=6))</f>
        <v>0</v>
      </c>
    </row>
    <row r="1107" spans="1:34" ht="12.75" customHeight="1">
      <c r="A1107" s="21" t="s">
        <v>1797</v>
      </c>
      <c r="B1107" s="23">
        <v>40052</v>
      </c>
      <c r="C1107" s="21" t="s">
        <v>3003</v>
      </c>
      <c r="D1107" s="24"/>
      <c r="F1107" s="23">
        <v>40078</v>
      </c>
      <c r="G1107" s="24">
        <v>10</v>
      </c>
      <c r="H1107" s="16">
        <v>10</v>
      </c>
      <c r="I1107" s="126" t="e">
        <f>INDEX('TOL2008'!B:B,MATCH(A1107,'TOL2008'!A:A,0))</f>
        <v>#N/A</v>
      </c>
      <c r="J1107" s="126" t="e">
        <f>INDEX(Pääluokka!$H$2:$H$100,MATCH(VALUE(LEFT(Taulukko1[[#This Row],[TOL2008]],2)),Pääluokka!$G$2:$G$100,0))</f>
        <v>#N/A</v>
      </c>
      <c r="K1107" s="126" t="e">
        <f>INDEX(Pääluokka!$I$2:$I$100,MATCH(VALUE(LEFT(Taulukko1[[#This Row],[TOL2008]],2)),Pääluokka!$G$2:$G$100,0))</f>
        <v>#N/A</v>
      </c>
      <c r="L1107" s="41">
        <f t="shared" si="170"/>
        <v>26</v>
      </c>
      <c r="M1107" s="43">
        <f t="shared" si="171"/>
        <v>40052</v>
      </c>
      <c r="N1107" s="43">
        <f t="shared" si="172"/>
        <v>40078</v>
      </c>
      <c r="O1107" s="43">
        <f t="shared" si="173"/>
        <v>40026</v>
      </c>
      <c r="P1107" s="43">
        <f t="shared" si="174"/>
        <v>40057</v>
      </c>
      <c r="Q1107" s="41">
        <f t="shared" si="175"/>
        <v>2009</v>
      </c>
      <c r="R1107" s="41">
        <f t="shared" si="176"/>
        <v>2009</v>
      </c>
      <c r="S1107" s="43" t="str">
        <f>YEAR(Taulukko1[[#This Row],[Alku KK]])&amp;"Q"&amp;ROUNDDOWN((MONTH(Taulukko1[[#This Row],[Alku KK]])-1)/3+1,0)</f>
        <v>2009Q3</v>
      </c>
      <c r="T1107" s="43" t="str">
        <f>YEAR(Taulukko1[[#This Row],[Loppu KK]])&amp;"Q"&amp;ROUNDDOWN((MONTH(Taulukko1[[#This Row],[Loppu KK]])-1)/3+1,0)</f>
        <v>2009Q3</v>
      </c>
      <c r="U1107" s="66">
        <f>IF(COUNT(Taulukko1[[#This Row],[Neuvottelujen alaiset ]])=1,Taulukko1[[#This Row],[Neuvottelujen alaiset ]],Taulukko1[[#This Row],[Vähennystarve]])</f>
        <v>10</v>
      </c>
      <c r="V1107" s="44" t="str">
        <f t="shared" si="177"/>
        <v>NA</v>
      </c>
      <c r="W1107" s="44">
        <f t="shared" si="178"/>
        <v>1</v>
      </c>
      <c r="X1107" s="44" t="str">
        <f t="shared" si="179"/>
        <v>NA</v>
      </c>
      <c r="Y1107" s="90" t="b">
        <f>AND(MONTH(Taulukko1[[#This Row],[Alku PVM]] )=6,DAY(Taulukko1[[#This Row],[Alku PVM]] )&gt;19)</f>
        <v>0</v>
      </c>
      <c r="Z1107" s="90" t="b">
        <f>AND(MONTH(Taulukko1[[#This Row],[Loppu PVM]] )=6,DAY(Taulukko1[[#This Row],[Loppu PVM]] )&gt;19)</f>
        <v>0</v>
      </c>
      <c r="AA1107" s="90" t="b">
        <f>OR(MONTH(Taulukko1[[#This Row],[Alku PVM]] )&lt;=5,AND(MONTH(Taulukko1[[#This Row],[Alku PVM]] )=6,DAY(Taulukko1[[#This Row],[Alku PVM]] )&lt;20))</f>
        <v>0</v>
      </c>
      <c r="AB1107" s="90" t="b">
        <f>OR(MONTH(Taulukko1[[#This Row],[Loppu PVM]])&lt;=5,AND(MONTH(Taulukko1[[#This Row],[Loppu PVM]] )=6,DAY(Taulukko1[[#This Row],[Loppu PVM]])&lt;20))</f>
        <v>0</v>
      </c>
      <c r="AC1107" s="90" t="b">
        <f>OR(MONTH(Taulukko1[[#This Row],[Alku PVM]] )&lt;=3,AND(MONTH(Taulukko1[[#This Row],[Alku PVM]] )=3))</f>
        <v>0</v>
      </c>
      <c r="AD1107" s="90" t="b">
        <f>OR(MONTH(Taulukko1[[#This Row],[Loppu PVM]] )&lt;=3,AND(MONTH(Taulukko1[[#This Row],[Loppu PVM]] )=3))</f>
        <v>0</v>
      </c>
      <c r="AE1107" s="90" t="b">
        <f>OR(MONTH(Taulukko1[[#This Row],[Alku PVM]] )&lt;=9,AND(MONTH(Taulukko1[[#This Row],[Alku PVM]] )=9))</f>
        <v>1</v>
      </c>
      <c r="AF1107" s="90" t="b">
        <f>OR(MONTH(Taulukko1[[#This Row],[Loppu PVM]])&lt;=9,AND(MONTH(Taulukko1[[#This Row],[Loppu PVM]] )=9))</f>
        <v>1</v>
      </c>
      <c r="AG1107" s="90" t="b">
        <f>OR(MONTH(Taulukko1[[#This Row],[Alku PVM]] )&lt;=6,AND(MONTH(Taulukko1[[#This Row],[Alku PVM]] )=6))</f>
        <v>0</v>
      </c>
      <c r="AH1107" s="90" t="b">
        <f>OR(MONTH(Taulukko1[[#This Row],[Loppu PVM]])&lt;=6,AND(MONTH(Taulukko1[[#This Row],[Loppu PVM]] )=6))</f>
        <v>0</v>
      </c>
    </row>
    <row r="1108" spans="1:34" ht="12.75" customHeight="1">
      <c r="A1108" t="s">
        <v>2808</v>
      </c>
      <c r="B1108" s="23">
        <v>40052</v>
      </c>
      <c r="C1108" t="s">
        <v>2208</v>
      </c>
      <c r="E1108" s="62">
        <v>50</v>
      </c>
      <c r="F1108" s="4">
        <v>40084</v>
      </c>
      <c r="G1108" s="5">
        <v>36</v>
      </c>
      <c r="H1108" s="16">
        <v>50</v>
      </c>
      <c r="I1108" s="126" t="e">
        <f>INDEX('TOL2008'!B:B,MATCH(A1108,'TOL2008'!A:A,0))</f>
        <v>#N/A</v>
      </c>
      <c r="J1108" s="126" t="e">
        <f>INDEX(Pääluokka!$H$2:$H$100,MATCH(VALUE(LEFT(Taulukko1[[#This Row],[TOL2008]],2)),Pääluokka!$G$2:$G$100,0))</f>
        <v>#N/A</v>
      </c>
      <c r="K1108" s="126" t="e">
        <f>INDEX(Pääluokka!$I$2:$I$100,MATCH(VALUE(LEFT(Taulukko1[[#This Row],[TOL2008]],2)),Pääluokka!$G$2:$G$100,0))</f>
        <v>#N/A</v>
      </c>
      <c r="L1108" s="41">
        <f t="shared" si="170"/>
        <v>32</v>
      </c>
      <c r="M1108" s="43">
        <f t="shared" si="171"/>
        <v>40052</v>
      </c>
      <c r="N1108" s="43">
        <f t="shared" si="172"/>
        <v>40084</v>
      </c>
      <c r="O1108" s="43">
        <f t="shared" si="173"/>
        <v>40026</v>
      </c>
      <c r="P1108" s="43">
        <f t="shared" si="174"/>
        <v>40057</v>
      </c>
      <c r="Q1108" s="41">
        <f t="shared" si="175"/>
        <v>2009</v>
      </c>
      <c r="R1108" s="41">
        <f t="shared" si="176"/>
        <v>2009</v>
      </c>
      <c r="S1108" s="43" t="str">
        <f>YEAR(Taulukko1[[#This Row],[Alku KK]])&amp;"Q"&amp;ROUNDDOWN((MONTH(Taulukko1[[#This Row],[Alku KK]])-1)/3+1,0)</f>
        <v>2009Q3</v>
      </c>
      <c r="T1108" s="43" t="str">
        <f>YEAR(Taulukko1[[#This Row],[Loppu KK]])&amp;"Q"&amp;ROUNDDOWN((MONTH(Taulukko1[[#This Row],[Loppu KK]])-1)/3+1,0)</f>
        <v>2009Q3</v>
      </c>
      <c r="U1108" s="66">
        <f>IF(COUNT(Taulukko1[[#This Row],[Neuvottelujen alaiset ]])=1,Taulukko1[[#This Row],[Neuvottelujen alaiset ]],Taulukko1[[#This Row],[Vähennystarve]])</f>
        <v>50</v>
      </c>
      <c r="V1108" s="44">
        <f t="shared" si="177"/>
        <v>1</v>
      </c>
      <c r="W1108" s="44">
        <f t="shared" si="178"/>
        <v>0.72</v>
      </c>
      <c r="X1108" s="44">
        <f t="shared" si="179"/>
        <v>0.72</v>
      </c>
      <c r="Y1108" s="90" t="b">
        <f>AND(MONTH(Taulukko1[[#This Row],[Alku PVM]] )=6,DAY(Taulukko1[[#This Row],[Alku PVM]] )&gt;19)</f>
        <v>0</v>
      </c>
      <c r="Z1108" s="90" t="b">
        <f>AND(MONTH(Taulukko1[[#This Row],[Loppu PVM]] )=6,DAY(Taulukko1[[#This Row],[Loppu PVM]] )&gt;19)</f>
        <v>0</v>
      </c>
      <c r="AA1108" s="90" t="b">
        <f>OR(MONTH(Taulukko1[[#This Row],[Alku PVM]] )&lt;=5,AND(MONTH(Taulukko1[[#This Row],[Alku PVM]] )=6,DAY(Taulukko1[[#This Row],[Alku PVM]] )&lt;20))</f>
        <v>0</v>
      </c>
      <c r="AB1108" s="90" t="b">
        <f>OR(MONTH(Taulukko1[[#This Row],[Loppu PVM]])&lt;=5,AND(MONTH(Taulukko1[[#This Row],[Loppu PVM]] )=6,DAY(Taulukko1[[#This Row],[Loppu PVM]])&lt;20))</f>
        <v>0</v>
      </c>
      <c r="AC1108" s="90" t="b">
        <f>OR(MONTH(Taulukko1[[#This Row],[Alku PVM]] )&lt;=3,AND(MONTH(Taulukko1[[#This Row],[Alku PVM]] )=3))</f>
        <v>0</v>
      </c>
      <c r="AD1108" s="90" t="b">
        <f>OR(MONTH(Taulukko1[[#This Row],[Loppu PVM]] )&lt;=3,AND(MONTH(Taulukko1[[#This Row],[Loppu PVM]] )=3))</f>
        <v>0</v>
      </c>
      <c r="AE1108" s="90" t="b">
        <f>OR(MONTH(Taulukko1[[#This Row],[Alku PVM]] )&lt;=9,AND(MONTH(Taulukko1[[#This Row],[Alku PVM]] )=9))</f>
        <v>1</v>
      </c>
      <c r="AF1108" s="90" t="b">
        <f>OR(MONTH(Taulukko1[[#This Row],[Loppu PVM]])&lt;=9,AND(MONTH(Taulukko1[[#This Row],[Loppu PVM]] )=9))</f>
        <v>1</v>
      </c>
      <c r="AG1108" s="90" t="b">
        <f>OR(MONTH(Taulukko1[[#This Row],[Alku PVM]] )&lt;=6,AND(MONTH(Taulukko1[[#This Row],[Alku PVM]] )=6))</f>
        <v>0</v>
      </c>
      <c r="AH1108" s="90" t="b">
        <f>OR(MONTH(Taulukko1[[#This Row],[Loppu PVM]])&lt;=6,AND(MONTH(Taulukko1[[#This Row],[Loppu PVM]] )=6))</f>
        <v>0</v>
      </c>
    </row>
    <row r="1109" spans="1:34" ht="12.75" customHeight="1">
      <c r="A1109" s="21" t="s">
        <v>2045</v>
      </c>
      <c r="B1109" s="23">
        <v>40052</v>
      </c>
      <c r="C1109" s="21" t="s">
        <v>2780</v>
      </c>
      <c r="D1109" s="24"/>
      <c r="E1109" s="62">
        <v>85</v>
      </c>
      <c r="F1109" s="23">
        <v>40113</v>
      </c>
      <c r="G1109" s="24">
        <v>40</v>
      </c>
      <c r="H1109" s="16">
        <v>365</v>
      </c>
      <c r="I1109" s="126">
        <f>INDEX('TOL2008'!B:B,MATCH(A1109,'TOL2008'!A:A,0))</f>
        <v>28240</v>
      </c>
      <c r="J1109" s="126" t="str">
        <f>INDEX(Pääluokka!$H$2:$H$100,MATCH(VALUE(LEFT(Taulukko1[[#This Row],[TOL2008]],2)),Pääluokka!$G$2:$G$100,0))</f>
        <v>Teollisuus</v>
      </c>
      <c r="K1109" s="126" t="str">
        <f>INDEX(Pääluokka!$I$2:$I$100,MATCH(VALUE(LEFT(Taulukko1[[#This Row],[TOL2008]],2)),Pääluokka!$G$2:$G$100,0))</f>
        <v>Teollisuus (C-E)</v>
      </c>
      <c r="L1109" s="41">
        <f t="shared" si="170"/>
        <v>61</v>
      </c>
      <c r="M1109" s="43">
        <f t="shared" si="171"/>
        <v>40052</v>
      </c>
      <c r="N1109" s="43">
        <f t="shared" si="172"/>
        <v>40113</v>
      </c>
      <c r="O1109" s="43">
        <f t="shared" si="173"/>
        <v>40026</v>
      </c>
      <c r="P1109" s="43">
        <f t="shared" si="174"/>
        <v>40087</v>
      </c>
      <c r="Q1109" s="41">
        <f t="shared" si="175"/>
        <v>2009</v>
      </c>
      <c r="R1109" s="41">
        <f t="shared" si="176"/>
        <v>2009</v>
      </c>
      <c r="S1109" s="43" t="str">
        <f>YEAR(Taulukko1[[#This Row],[Alku KK]])&amp;"Q"&amp;ROUNDDOWN((MONTH(Taulukko1[[#This Row],[Alku KK]])-1)/3+1,0)</f>
        <v>2009Q3</v>
      </c>
      <c r="T1109" s="43" t="str">
        <f>YEAR(Taulukko1[[#This Row],[Loppu KK]])&amp;"Q"&amp;ROUNDDOWN((MONTH(Taulukko1[[#This Row],[Loppu KK]])-1)/3+1,0)</f>
        <v>2009Q4</v>
      </c>
      <c r="U1109" s="66">
        <f>IF(COUNT(Taulukko1[[#This Row],[Neuvottelujen alaiset ]])=1,Taulukko1[[#This Row],[Neuvottelujen alaiset ]],Taulukko1[[#This Row],[Vähennystarve]])</f>
        <v>365</v>
      </c>
      <c r="V1109" s="44">
        <f t="shared" si="177"/>
        <v>0.23287671232876711</v>
      </c>
      <c r="W1109" s="44">
        <f t="shared" si="178"/>
        <v>0.1095890410958904</v>
      </c>
      <c r="X1109" s="44">
        <f t="shared" si="179"/>
        <v>0.47058823529411764</v>
      </c>
      <c r="Y1109" s="90" t="b">
        <f>AND(MONTH(Taulukko1[[#This Row],[Alku PVM]] )=6,DAY(Taulukko1[[#This Row],[Alku PVM]] )&gt;19)</f>
        <v>0</v>
      </c>
      <c r="Z1109" s="90" t="b">
        <f>AND(MONTH(Taulukko1[[#This Row],[Loppu PVM]] )=6,DAY(Taulukko1[[#This Row],[Loppu PVM]] )&gt;19)</f>
        <v>0</v>
      </c>
      <c r="AA1109" s="90" t="b">
        <f>OR(MONTH(Taulukko1[[#This Row],[Alku PVM]] )&lt;=5,AND(MONTH(Taulukko1[[#This Row],[Alku PVM]] )=6,DAY(Taulukko1[[#This Row],[Alku PVM]] )&lt;20))</f>
        <v>0</v>
      </c>
      <c r="AB1109" s="90" t="b">
        <f>OR(MONTH(Taulukko1[[#This Row],[Loppu PVM]])&lt;=5,AND(MONTH(Taulukko1[[#This Row],[Loppu PVM]] )=6,DAY(Taulukko1[[#This Row],[Loppu PVM]])&lt;20))</f>
        <v>0</v>
      </c>
      <c r="AC1109" s="90" t="b">
        <f>OR(MONTH(Taulukko1[[#This Row],[Alku PVM]] )&lt;=3,AND(MONTH(Taulukko1[[#This Row],[Alku PVM]] )=3))</f>
        <v>0</v>
      </c>
      <c r="AD1109" s="90" t="b">
        <f>OR(MONTH(Taulukko1[[#This Row],[Loppu PVM]] )&lt;=3,AND(MONTH(Taulukko1[[#This Row],[Loppu PVM]] )=3))</f>
        <v>0</v>
      </c>
      <c r="AE1109" s="90" t="b">
        <f>OR(MONTH(Taulukko1[[#This Row],[Alku PVM]] )&lt;=9,AND(MONTH(Taulukko1[[#This Row],[Alku PVM]] )=9))</f>
        <v>1</v>
      </c>
      <c r="AF1109" s="90" t="b">
        <f>OR(MONTH(Taulukko1[[#This Row],[Loppu PVM]])&lt;=9,AND(MONTH(Taulukko1[[#This Row],[Loppu PVM]] )=9))</f>
        <v>0</v>
      </c>
      <c r="AG1109" s="90" t="b">
        <f>OR(MONTH(Taulukko1[[#This Row],[Alku PVM]] )&lt;=6,AND(MONTH(Taulukko1[[#This Row],[Alku PVM]] )=6))</f>
        <v>0</v>
      </c>
      <c r="AH1109" s="90" t="b">
        <f>OR(MONTH(Taulukko1[[#This Row],[Loppu PVM]])&lt;=6,AND(MONTH(Taulukko1[[#This Row],[Loppu PVM]] )=6))</f>
        <v>0</v>
      </c>
    </row>
    <row r="1110" spans="1:34" ht="12.75" customHeight="1">
      <c r="A1110" t="s">
        <v>967</v>
      </c>
      <c r="B1110" s="23">
        <v>40052</v>
      </c>
      <c r="C1110" t="s">
        <v>2595</v>
      </c>
      <c r="E1110" s="62">
        <v>20</v>
      </c>
      <c r="F1110" s="4">
        <v>40106</v>
      </c>
      <c r="G1110" s="5">
        <v>20</v>
      </c>
      <c r="H1110" s="22">
        <v>295</v>
      </c>
      <c r="I1110" s="126">
        <f>INDEX('TOL2008'!B:B,MATCH(A1110,'TOL2008'!A:A,0))</f>
        <v>28210</v>
      </c>
      <c r="J1110" s="126" t="str">
        <f>INDEX(Pääluokka!$H$2:$H$100,MATCH(VALUE(LEFT(Taulukko1[[#This Row],[TOL2008]],2)),Pääluokka!$G$2:$G$100,0))</f>
        <v>Teollisuus</v>
      </c>
      <c r="K1110" s="126" t="str">
        <f>INDEX(Pääluokka!$I$2:$I$100,MATCH(VALUE(LEFT(Taulukko1[[#This Row],[TOL2008]],2)),Pääluokka!$G$2:$G$100,0))</f>
        <v>Teollisuus (C-E)</v>
      </c>
      <c r="L1110" s="41">
        <f t="shared" si="170"/>
        <v>54</v>
      </c>
      <c r="M1110" s="43">
        <f t="shared" si="171"/>
        <v>40052</v>
      </c>
      <c r="N1110" s="43">
        <f t="shared" si="172"/>
        <v>40106</v>
      </c>
      <c r="O1110" s="43">
        <f t="shared" si="173"/>
        <v>40026</v>
      </c>
      <c r="P1110" s="43">
        <f t="shared" si="174"/>
        <v>40087</v>
      </c>
      <c r="Q1110" s="41">
        <f t="shared" si="175"/>
        <v>2009</v>
      </c>
      <c r="R1110" s="41">
        <f t="shared" si="176"/>
        <v>2009</v>
      </c>
      <c r="S1110" s="43" t="str">
        <f>YEAR(Taulukko1[[#This Row],[Alku KK]])&amp;"Q"&amp;ROUNDDOWN((MONTH(Taulukko1[[#This Row],[Alku KK]])-1)/3+1,0)</f>
        <v>2009Q3</v>
      </c>
      <c r="T1110" s="43" t="str">
        <f>YEAR(Taulukko1[[#This Row],[Loppu KK]])&amp;"Q"&amp;ROUNDDOWN((MONTH(Taulukko1[[#This Row],[Loppu KK]])-1)/3+1,0)</f>
        <v>2009Q4</v>
      </c>
      <c r="U1110" s="66">
        <f>IF(COUNT(Taulukko1[[#This Row],[Neuvottelujen alaiset ]])=1,Taulukko1[[#This Row],[Neuvottelujen alaiset ]],Taulukko1[[#This Row],[Vähennystarve]])</f>
        <v>295</v>
      </c>
      <c r="V1110" s="44">
        <f t="shared" si="177"/>
        <v>6.7796610169491525E-2</v>
      </c>
      <c r="W1110" s="44">
        <f t="shared" si="178"/>
        <v>6.7796610169491525E-2</v>
      </c>
      <c r="X1110" s="44">
        <f t="shared" si="179"/>
        <v>1</v>
      </c>
      <c r="Y1110" s="90" t="b">
        <f>AND(MONTH(Taulukko1[[#This Row],[Alku PVM]] )=6,DAY(Taulukko1[[#This Row],[Alku PVM]] )&gt;19)</f>
        <v>0</v>
      </c>
      <c r="Z1110" s="90" t="b">
        <f>AND(MONTH(Taulukko1[[#This Row],[Loppu PVM]] )=6,DAY(Taulukko1[[#This Row],[Loppu PVM]] )&gt;19)</f>
        <v>0</v>
      </c>
      <c r="AA1110" s="90" t="b">
        <f>OR(MONTH(Taulukko1[[#This Row],[Alku PVM]] )&lt;=5,AND(MONTH(Taulukko1[[#This Row],[Alku PVM]] )=6,DAY(Taulukko1[[#This Row],[Alku PVM]] )&lt;20))</f>
        <v>0</v>
      </c>
      <c r="AB1110" s="90" t="b">
        <f>OR(MONTH(Taulukko1[[#This Row],[Loppu PVM]])&lt;=5,AND(MONTH(Taulukko1[[#This Row],[Loppu PVM]] )=6,DAY(Taulukko1[[#This Row],[Loppu PVM]])&lt;20))</f>
        <v>0</v>
      </c>
      <c r="AC1110" s="90" t="b">
        <f>OR(MONTH(Taulukko1[[#This Row],[Alku PVM]] )&lt;=3,AND(MONTH(Taulukko1[[#This Row],[Alku PVM]] )=3))</f>
        <v>0</v>
      </c>
      <c r="AD1110" s="90" t="b">
        <f>OR(MONTH(Taulukko1[[#This Row],[Loppu PVM]] )&lt;=3,AND(MONTH(Taulukko1[[#This Row],[Loppu PVM]] )=3))</f>
        <v>0</v>
      </c>
      <c r="AE1110" s="90" t="b">
        <f>OR(MONTH(Taulukko1[[#This Row],[Alku PVM]] )&lt;=9,AND(MONTH(Taulukko1[[#This Row],[Alku PVM]] )=9))</f>
        <v>1</v>
      </c>
      <c r="AF1110" s="90" t="b">
        <f>OR(MONTH(Taulukko1[[#This Row],[Loppu PVM]])&lt;=9,AND(MONTH(Taulukko1[[#This Row],[Loppu PVM]] )=9))</f>
        <v>0</v>
      </c>
      <c r="AG1110" s="90" t="b">
        <f>OR(MONTH(Taulukko1[[#This Row],[Alku PVM]] )&lt;=6,AND(MONTH(Taulukko1[[#This Row],[Alku PVM]] )=6))</f>
        <v>0</v>
      </c>
      <c r="AH1110" s="90" t="b">
        <f>OR(MONTH(Taulukko1[[#This Row],[Loppu PVM]])&lt;=6,AND(MONTH(Taulukko1[[#This Row],[Loppu PVM]] )=6))</f>
        <v>0</v>
      </c>
    </row>
    <row r="1111" spans="1:34" ht="12.75" customHeight="1">
      <c r="A1111" s="21" t="s">
        <v>2577</v>
      </c>
      <c r="B1111" s="23">
        <v>40052</v>
      </c>
      <c r="C1111" s="21" t="s">
        <v>2576</v>
      </c>
      <c r="D1111" s="24"/>
      <c r="E1111" s="62">
        <v>15</v>
      </c>
      <c r="F1111" s="23">
        <v>40067</v>
      </c>
      <c r="G1111" s="24">
        <v>16</v>
      </c>
      <c r="H1111" s="16">
        <v>65</v>
      </c>
      <c r="I1111" s="126" t="e">
        <f>INDEX('TOL2008'!B:B,MATCH(A1111,'TOL2008'!A:A,0))</f>
        <v>#N/A</v>
      </c>
      <c r="J1111" s="126" t="e">
        <f>INDEX(Pääluokka!$H$2:$H$100,MATCH(VALUE(LEFT(Taulukko1[[#This Row],[TOL2008]],2)),Pääluokka!$G$2:$G$100,0))</f>
        <v>#N/A</v>
      </c>
      <c r="K1111" s="126" t="e">
        <f>INDEX(Pääluokka!$I$2:$I$100,MATCH(VALUE(LEFT(Taulukko1[[#This Row],[TOL2008]],2)),Pääluokka!$G$2:$G$100,0))</f>
        <v>#N/A</v>
      </c>
      <c r="L1111" s="41">
        <f t="shared" si="170"/>
        <v>15</v>
      </c>
      <c r="M1111" s="43">
        <f t="shared" si="171"/>
        <v>40052</v>
      </c>
      <c r="N1111" s="43">
        <f t="shared" si="172"/>
        <v>40067</v>
      </c>
      <c r="O1111" s="43">
        <f t="shared" si="173"/>
        <v>40026</v>
      </c>
      <c r="P1111" s="43">
        <f t="shared" si="174"/>
        <v>40057</v>
      </c>
      <c r="Q1111" s="41">
        <f t="shared" si="175"/>
        <v>2009</v>
      </c>
      <c r="R1111" s="41">
        <f t="shared" si="176"/>
        <v>2009</v>
      </c>
      <c r="S1111" s="43" t="str">
        <f>YEAR(Taulukko1[[#This Row],[Alku KK]])&amp;"Q"&amp;ROUNDDOWN((MONTH(Taulukko1[[#This Row],[Alku KK]])-1)/3+1,0)</f>
        <v>2009Q3</v>
      </c>
      <c r="T1111" s="43" t="str">
        <f>YEAR(Taulukko1[[#This Row],[Loppu KK]])&amp;"Q"&amp;ROUNDDOWN((MONTH(Taulukko1[[#This Row],[Loppu KK]])-1)/3+1,0)</f>
        <v>2009Q3</v>
      </c>
      <c r="U1111" s="66">
        <f>IF(COUNT(Taulukko1[[#This Row],[Neuvottelujen alaiset ]])=1,Taulukko1[[#This Row],[Neuvottelujen alaiset ]],Taulukko1[[#This Row],[Vähennystarve]])</f>
        <v>65</v>
      </c>
      <c r="V1111" s="44">
        <f t="shared" si="177"/>
        <v>0.23076923076923078</v>
      </c>
      <c r="W1111" s="44">
        <f t="shared" si="178"/>
        <v>0.24615384615384617</v>
      </c>
      <c r="X1111" s="44">
        <f t="shared" si="179"/>
        <v>1.0666666666666667</v>
      </c>
      <c r="Y1111" s="90" t="b">
        <f>AND(MONTH(Taulukko1[[#This Row],[Alku PVM]] )=6,DAY(Taulukko1[[#This Row],[Alku PVM]] )&gt;19)</f>
        <v>0</v>
      </c>
      <c r="Z1111" s="90" t="b">
        <f>AND(MONTH(Taulukko1[[#This Row],[Loppu PVM]] )=6,DAY(Taulukko1[[#This Row],[Loppu PVM]] )&gt;19)</f>
        <v>0</v>
      </c>
      <c r="AA1111" s="90" t="b">
        <f>OR(MONTH(Taulukko1[[#This Row],[Alku PVM]] )&lt;=5,AND(MONTH(Taulukko1[[#This Row],[Alku PVM]] )=6,DAY(Taulukko1[[#This Row],[Alku PVM]] )&lt;20))</f>
        <v>0</v>
      </c>
      <c r="AB1111" s="90" t="b">
        <f>OR(MONTH(Taulukko1[[#This Row],[Loppu PVM]])&lt;=5,AND(MONTH(Taulukko1[[#This Row],[Loppu PVM]] )=6,DAY(Taulukko1[[#This Row],[Loppu PVM]])&lt;20))</f>
        <v>0</v>
      </c>
      <c r="AC1111" s="90" t="b">
        <f>OR(MONTH(Taulukko1[[#This Row],[Alku PVM]] )&lt;=3,AND(MONTH(Taulukko1[[#This Row],[Alku PVM]] )=3))</f>
        <v>0</v>
      </c>
      <c r="AD1111" s="90" t="b">
        <f>OR(MONTH(Taulukko1[[#This Row],[Loppu PVM]] )&lt;=3,AND(MONTH(Taulukko1[[#This Row],[Loppu PVM]] )=3))</f>
        <v>0</v>
      </c>
      <c r="AE1111" s="90" t="b">
        <f>OR(MONTH(Taulukko1[[#This Row],[Alku PVM]] )&lt;=9,AND(MONTH(Taulukko1[[#This Row],[Alku PVM]] )=9))</f>
        <v>1</v>
      </c>
      <c r="AF1111" s="90" t="b">
        <f>OR(MONTH(Taulukko1[[#This Row],[Loppu PVM]])&lt;=9,AND(MONTH(Taulukko1[[#This Row],[Loppu PVM]] )=9))</f>
        <v>1</v>
      </c>
      <c r="AG1111" s="90" t="b">
        <f>OR(MONTH(Taulukko1[[#This Row],[Alku PVM]] )&lt;=6,AND(MONTH(Taulukko1[[#This Row],[Alku PVM]] )=6))</f>
        <v>0</v>
      </c>
      <c r="AH1111" s="90" t="b">
        <f>OR(MONTH(Taulukko1[[#This Row],[Loppu PVM]])&lt;=6,AND(MONTH(Taulukko1[[#This Row],[Loppu PVM]] )=6))</f>
        <v>0</v>
      </c>
    </row>
    <row r="1112" spans="1:34" ht="12.75" customHeight="1">
      <c r="A1112" t="s">
        <v>2523</v>
      </c>
      <c r="B1112" s="23">
        <v>40052</v>
      </c>
      <c r="C1112" t="s">
        <v>2522</v>
      </c>
      <c r="E1112" s="62">
        <v>40</v>
      </c>
      <c r="F1112" s="4"/>
      <c r="G1112" s="5"/>
      <c r="H1112" s="22">
        <v>240</v>
      </c>
      <c r="I1112" s="126" t="e">
        <f>INDEX('TOL2008'!B:B,MATCH(A1112,'TOL2008'!A:A,0))</f>
        <v>#N/A</v>
      </c>
      <c r="J1112" s="126" t="e">
        <f>INDEX(Pääluokka!$H$2:$H$100,MATCH(VALUE(LEFT(Taulukko1[[#This Row],[TOL2008]],2)),Pääluokka!$G$2:$G$100,0))</f>
        <v>#N/A</v>
      </c>
      <c r="K1112" s="126" t="e">
        <f>INDEX(Pääluokka!$I$2:$I$100,MATCH(VALUE(LEFT(Taulukko1[[#This Row],[TOL2008]],2)),Pääluokka!$G$2:$G$100,0))</f>
        <v>#N/A</v>
      </c>
      <c r="L1112" s="41" t="str">
        <f t="shared" si="170"/>
        <v>NA</v>
      </c>
      <c r="M1112" s="43">
        <f t="shared" si="171"/>
        <v>40052</v>
      </c>
      <c r="N1112" s="43">
        <f t="shared" si="172"/>
        <v>40103</v>
      </c>
      <c r="O1112" s="43">
        <f t="shared" si="173"/>
        <v>40026</v>
      </c>
      <c r="P1112" s="43">
        <f t="shared" si="174"/>
        <v>40087</v>
      </c>
      <c r="Q1112" s="41">
        <f t="shared" si="175"/>
        <v>2009</v>
      </c>
      <c r="R1112" s="41">
        <f t="shared" si="176"/>
        <v>2009</v>
      </c>
      <c r="S1112" s="43" t="str">
        <f>YEAR(Taulukko1[[#This Row],[Alku KK]])&amp;"Q"&amp;ROUNDDOWN((MONTH(Taulukko1[[#This Row],[Alku KK]])-1)/3+1,0)</f>
        <v>2009Q3</v>
      </c>
      <c r="T1112" s="43" t="str">
        <f>YEAR(Taulukko1[[#This Row],[Loppu KK]])&amp;"Q"&amp;ROUNDDOWN((MONTH(Taulukko1[[#This Row],[Loppu KK]])-1)/3+1,0)</f>
        <v>2009Q4</v>
      </c>
      <c r="U1112" s="66">
        <f>IF(COUNT(Taulukko1[[#This Row],[Neuvottelujen alaiset ]])=1,Taulukko1[[#This Row],[Neuvottelujen alaiset ]],Taulukko1[[#This Row],[Vähennystarve]])</f>
        <v>240</v>
      </c>
      <c r="V1112" s="44">
        <f t="shared" si="177"/>
        <v>0.16666666666666666</v>
      </c>
      <c r="W1112" s="44" t="str">
        <f t="shared" si="178"/>
        <v>NA</v>
      </c>
      <c r="X1112" s="44" t="str">
        <f t="shared" si="179"/>
        <v>NA</v>
      </c>
      <c r="Y1112" s="90" t="b">
        <f>AND(MONTH(Taulukko1[[#This Row],[Alku PVM]] )=6,DAY(Taulukko1[[#This Row],[Alku PVM]] )&gt;19)</f>
        <v>0</v>
      </c>
      <c r="Z1112" s="90" t="b">
        <f>AND(MONTH(Taulukko1[[#This Row],[Loppu PVM]] )=6,DAY(Taulukko1[[#This Row],[Loppu PVM]] )&gt;19)</f>
        <v>0</v>
      </c>
      <c r="AA1112" s="90" t="b">
        <f>OR(MONTH(Taulukko1[[#This Row],[Alku PVM]] )&lt;=5,AND(MONTH(Taulukko1[[#This Row],[Alku PVM]] )=6,DAY(Taulukko1[[#This Row],[Alku PVM]] )&lt;20))</f>
        <v>0</v>
      </c>
      <c r="AB1112" s="90" t="b">
        <f>OR(MONTH(Taulukko1[[#This Row],[Loppu PVM]])&lt;=5,AND(MONTH(Taulukko1[[#This Row],[Loppu PVM]] )=6,DAY(Taulukko1[[#This Row],[Loppu PVM]])&lt;20))</f>
        <v>0</v>
      </c>
      <c r="AC1112" s="90" t="b">
        <f>OR(MONTH(Taulukko1[[#This Row],[Alku PVM]] )&lt;=3,AND(MONTH(Taulukko1[[#This Row],[Alku PVM]] )=3))</f>
        <v>0</v>
      </c>
      <c r="AD1112" s="90" t="b">
        <f>OR(MONTH(Taulukko1[[#This Row],[Loppu PVM]] )&lt;=3,AND(MONTH(Taulukko1[[#This Row],[Loppu PVM]] )=3))</f>
        <v>0</v>
      </c>
      <c r="AE1112" s="90" t="b">
        <f>OR(MONTH(Taulukko1[[#This Row],[Alku PVM]] )&lt;=9,AND(MONTH(Taulukko1[[#This Row],[Alku PVM]] )=9))</f>
        <v>1</v>
      </c>
      <c r="AF1112" s="90" t="b">
        <f>OR(MONTH(Taulukko1[[#This Row],[Loppu PVM]])&lt;=9,AND(MONTH(Taulukko1[[#This Row],[Loppu PVM]] )=9))</f>
        <v>0</v>
      </c>
      <c r="AG1112" s="90" t="b">
        <f>OR(MONTH(Taulukko1[[#This Row],[Alku PVM]] )&lt;=6,AND(MONTH(Taulukko1[[#This Row],[Alku PVM]] )=6))</f>
        <v>0</v>
      </c>
      <c r="AH1112" s="90" t="b">
        <f>OR(MONTH(Taulukko1[[#This Row],[Loppu PVM]])&lt;=6,AND(MONTH(Taulukko1[[#This Row],[Loppu PVM]] )=6))</f>
        <v>0</v>
      </c>
    </row>
    <row r="1113" spans="1:34" ht="12.75" customHeight="1">
      <c r="A1113" t="s">
        <v>2073</v>
      </c>
      <c r="B1113" s="23">
        <v>40056</v>
      </c>
      <c r="C1113" t="s">
        <v>2854</v>
      </c>
      <c r="E1113" s="62">
        <v>70</v>
      </c>
      <c r="F1113" s="4"/>
      <c r="G1113" s="5"/>
      <c r="H1113" s="22">
        <v>700</v>
      </c>
      <c r="I1113" s="126" t="e">
        <f>INDEX('TOL2008'!B:B,MATCH(A1113,'TOL2008'!A:A,0))</f>
        <v>#N/A</v>
      </c>
      <c r="J1113" s="126" t="e">
        <f>INDEX(Pääluokka!$H$2:$H$100,MATCH(VALUE(LEFT(Taulukko1[[#This Row],[TOL2008]],2)),Pääluokka!$G$2:$G$100,0))</f>
        <v>#N/A</v>
      </c>
      <c r="K1113" s="126" t="e">
        <f>INDEX(Pääluokka!$I$2:$I$100,MATCH(VALUE(LEFT(Taulukko1[[#This Row],[TOL2008]],2)),Pääluokka!$G$2:$G$100,0))</f>
        <v>#N/A</v>
      </c>
      <c r="L1113" s="41" t="str">
        <f t="shared" si="170"/>
        <v>NA</v>
      </c>
      <c r="M1113" s="43">
        <f t="shared" si="171"/>
        <v>40056</v>
      </c>
      <c r="N1113" s="43">
        <f t="shared" si="172"/>
        <v>40107</v>
      </c>
      <c r="O1113" s="43">
        <f t="shared" si="173"/>
        <v>40026</v>
      </c>
      <c r="P1113" s="43">
        <f t="shared" si="174"/>
        <v>40087</v>
      </c>
      <c r="Q1113" s="41">
        <f t="shared" si="175"/>
        <v>2009</v>
      </c>
      <c r="R1113" s="41">
        <f t="shared" si="176"/>
        <v>2009</v>
      </c>
      <c r="S1113" s="43" t="str">
        <f>YEAR(Taulukko1[[#This Row],[Alku KK]])&amp;"Q"&amp;ROUNDDOWN((MONTH(Taulukko1[[#This Row],[Alku KK]])-1)/3+1,0)</f>
        <v>2009Q3</v>
      </c>
      <c r="T1113" s="43" t="str">
        <f>YEAR(Taulukko1[[#This Row],[Loppu KK]])&amp;"Q"&amp;ROUNDDOWN((MONTH(Taulukko1[[#This Row],[Loppu KK]])-1)/3+1,0)</f>
        <v>2009Q4</v>
      </c>
      <c r="U1113" s="66">
        <f>IF(COUNT(Taulukko1[[#This Row],[Neuvottelujen alaiset ]])=1,Taulukko1[[#This Row],[Neuvottelujen alaiset ]],Taulukko1[[#This Row],[Vähennystarve]])</f>
        <v>700</v>
      </c>
      <c r="V1113" s="44">
        <f t="shared" si="177"/>
        <v>0.1</v>
      </c>
      <c r="W1113" s="44" t="str">
        <f t="shared" si="178"/>
        <v>NA</v>
      </c>
      <c r="X1113" s="44" t="str">
        <f t="shared" si="179"/>
        <v>NA</v>
      </c>
      <c r="Y1113" s="90" t="b">
        <f>AND(MONTH(Taulukko1[[#This Row],[Alku PVM]] )=6,DAY(Taulukko1[[#This Row],[Alku PVM]] )&gt;19)</f>
        <v>0</v>
      </c>
      <c r="Z1113" s="90" t="b">
        <f>AND(MONTH(Taulukko1[[#This Row],[Loppu PVM]] )=6,DAY(Taulukko1[[#This Row],[Loppu PVM]] )&gt;19)</f>
        <v>0</v>
      </c>
      <c r="AA1113" s="90" t="b">
        <f>OR(MONTH(Taulukko1[[#This Row],[Alku PVM]] )&lt;=5,AND(MONTH(Taulukko1[[#This Row],[Alku PVM]] )=6,DAY(Taulukko1[[#This Row],[Alku PVM]] )&lt;20))</f>
        <v>0</v>
      </c>
      <c r="AB1113" s="90" t="b">
        <f>OR(MONTH(Taulukko1[[#This Row],[Loppu PVM]])&lt;=5,AND(MONTH(Taulukko1[[#This Row],[Loppu PVM]] )=6,DAY(Taulukko1[[#This Row],[Loppu PVM]])&lt;20))</f>
        <v>0</v>
      </c>
      <c r="AC1113" s="90" t="b">
        <f>OR(MONTH(Taulukko1[[#This Row],[Alku PVM]] )&lt;=3,AND(MONTH(Taulukko1[[#This Row],[Alku PVM]] )=3))</f>
        <v>0</v>
      </c>
      <c r="AD1113" s="90" t="b">
        <f>OR(MONTH(Taulukko1[[#This Row],[Loppu PVM]] )&lt;=3,AND(MONTH(Taulukko1[[#This Row],[Loppu PVM]] )=3))</f>
        <v>0</v>
      </c>
      <c r="AE1113" s="90" t="b">
        <f>OR(MONTH(Taulukko1[[#This Row],[Alku PVM]] )&lt;=9,AND(MONTH(Taulukko1[[#This Row],[Alku PVM]] )=9))</f>
        <v>1</v>
      </c>
      <c r="AF1113" s="90" t="b">
        <f>OR(MONTH(Taulukko1[[#This Row],[Loppu PVM]])&lt;=9,AND(MONTH(Taulukko1[[#This Row],[Loppu PVM]] )=9))</f>
        <v>0</v>
      </c>
      <c r="AG1113" s="90" t="b">
        <f>OR(MONTH(Taulukko1[[#This Row],[Alku PVM]] )&lt;=6,AND(MONTH(Taulukko1[[#This Row],[Alku PVM]] )=6))</f>
        <v>0</v>
      </c>
      <c r="AH1113" s="90" t="b">
        <f>OR(MONTH(Taulukko1[[#This Row],[Loppu PVM]])&lt;=6,AND(MONTH(Taulukko1[[#This Row],[Loppu PVM]] )=6))</f>
        <v>0</v>
      </c>
    </row>
    <row r="1114" spans="1:34" ht="12.75" customHeight="1">
      <c r="A1114" t="s">
        <v>148</v>
      </c>
      <c r="B1114" s="23">
        <v>40056</v>
      </c>
      <c r="C1114" t="s">
        <v>2369</v>
      </c>
      <c r="F1114" s="4">
        <v>40078</v>
      </c>
      <c r="G1114" s="5"/>
      <c r="H1114" s="22">
        <v>850</v>
      </c>
      <c r="I1114" s="126">
        <f>INDEX('TOL2008'!B:B,MATCH(A1114,'TOL2008'!A:A,0))</f>
        <v>17120</v>
      </c>
      <c r="J1114" s="126" t="str">
        <f>INDEX(Pääluokka!$H$2:$H$100,MATCH(VALUE(LEFT(Taulukko1[[#This Row],[TOL2008]],2)),Pääluokka!$G$2:$G$100,0))</f>
        <v>Teollisuus</v>
      </c>
      <c r="K1114" s="126" t="str">
        <f>INDEX(Pääluokka!$I$2:$I$100,MATCH(VALUE(LEFT(Taulukko1[[#This Row],[TOL2008]],2)),Pääluokka!$G$2:$G$100,0))</f>
        <v>Teollisuus (C-E)</v>
      </c>
      <c r="L1114" s="41">
        <f t="shared" si="170"/>
        <v>22</v>
      </c>
      <c r="M1114" s="43">
        <f t="shared" si="171"/>
        <v>40056</v>
      </c>
      <c r="N1114" s="43">
        <f t="shared" si="172"/>
        <v>40078</v>
      </c>
      <c r="O1114" s="43">
        <f t="shared" si="173"/>
        <v>40026</v>
      </c>
      <c r="P1114" s="43">
        <f t="shared" si="174"/>
        <v>40057</v>
      </c>
      <c r="Q1114" s="41">
        <f t="shared" si="175"/>
        <v>2009</v>
      </c>
      <c r="R1114" s="41">
        <f t="shared" si="176"/>
        <v>2009</v>
      </c>
      <c r="S1114" s="43" t="str">
        <f>YEAR(Taulukko1[[#This Row],[Alku KK]])&amp;"Q"&amp;ROUNDDOWN((MONTH(Taulukko1[[#This Row],[Alku KK]])-1)/3+1,0)</f>
        <v>2009Q3</v>
      </c>
      <c r="T1114" s="43" t="str">
        <f>YEAR(Taulukko1[[#This Row],[Loppu KK]])&amp;"Q"&amp;ROUNDDOWN((MONTH(Taulukko1[[#This Row],[Loppu KK]])-1)/3+1,0)</f>
        <v>2009Q3</v>
      </c>
      <c r="U1114" s="66">
        <f>IF(COUNT(Taulukko1[[#This Row],[Neuvottelujen alaiset ]])=1,Taulukko1[[#This Row],[Neuvottelujen alaiset ]],Taulukko1[[#This Row],[Vähennystarve]])</f>
        <v>850</v>
      </c>
      <c r="V1114" s="44" t="str">
        <f t="shared" si="177"/>
        <v>NA</v>
      </c>
      <c r="W1114" s="44" t="str">
        <f t="shared" si="178"/>
        <v>NA</v>
      </c>
      <c r="X1114" s="44" t="str">
        <f t="shared" si="179"/>
        <v>NA</v>
      </c>
      <c r="Y1114" s="90" t="b">
        <f>AND(MONTH(Taulukko1[[#This Row],[Alku PVM]] )=6,DAY(Taulukko1[[#This Row],[Alku PVM]] )&gt;19)</f>
        <v>0</v>
      </c>
      <c r="Z1114" s="90" t="b">
        <f>AND(MONTH(Taulukko1[[#This Row],[Loppu PVM]] )=6,DAY(Taulukko1[[#This Row],[Loppu PVM]] )&gt;19)</f>
        <v>0</v>
      </c>
      <c r="AA1114" s="90" t="b">
        <f>OR(MONTH(Taulukko1[[#This Row],[Alku PVM]] )&lt;=5,AND(MONTH(Taulukko1[[#This Row],[Alku PVM]] )=6,DAY(Taulukko1[[#This Row],[Alku PVM]] )&lt;20))</f>
        <v>0</v>
      </c>
      <c r="AB1114" s="90" t="b">
        <f>OR(MONTH(Taulukko1[[#This Row],[Loppu PVM]])&lt;=5,AND(MONTH(Taulukko1[[#This Row],[Loppu PVM]] )=6,DAY(Taulukko1[[#This Row],[Loppu PVM]])&lt;20))</f>
        <v>0</v>
      </c>
      <c r="AC1114" s="90" t="b">
        <f>OR(MONTH(Taulukko1[[#This Row],[Alku PVM]] )&lt;=3,AND(MONTH(Taulukko1[[#This Row],[Alku PVM]] )=3))</f>
        <v>0</v>
      </c>
      <c r="AD1114" s="90" t="b">
        <f>OR(MONTH(Taulukko1[[#This Row],[Loppu PVM]] )&lt;=3,AND(MONTH(Taulukko1[[#This Row],[Loppu PVM]] )=3))</f>
        <v>0</v>
      </c>
      <c r="AE1114" s="90" t="b">
        <f>OR(MONTH(Taulukko1[[#This Row],[Alku PVM]] )&lt;=9,AND(MONTH(Taulukko1[[#This Row],[Alku PVM]] )=9))</f>
        <v>1</v>
      </c>
      <c r="AF1114" s="90" t="b">
        <f>OR(MONTH(Taulukko1[[#This Row],[Loppu PVM]])&lt;=9,AND(MONTH(Taulukko1[[#This Row],[Loppu PVM]] )=9))</f>
        <v>1</v>
      </c>
      <c r="AG1114" s="90" t="b">
        <f>OR(MONTH(Taulukko1[[#This Row],[Alku PVM]] )&lt;=6,AND(MONTH(Taulukko1[[#This Row],[Alku PVM]] )=6))</f>
        <v>0</v>
      </c>
      <c r="AH1114" s="90" t="b">
        <f>OR(MONTH(Taulukko1[[#This Row],[Loppu PVM]])&lt;=6,AND(MONTH(Taulukko1[[#This Row],[Loppu PVM]] )=6))</f>
        <v>0</v>
      </c>
    </row>
    <row r="1115" spans="1:34" ht="12.75" customHeight="1">
      <c r="A1115" t="s">
        <v>50</v>
      </c>
      <c r="B1115" s="23">
        <v>40056</v>
      </c>
      <c r="C1115" t="s">
        <v>958</v>
      </c>
      <c r="E1115" s="62">
        <v>80</v>
      </c>
      <c r="F1115" s="4">
        <v>40106</v>
      </c>
      <c r="G1115" s="5">
        <v>73</v>
      </c>
      <c r="H1115" s="22">
        <v>80</v>
      </c>
      <c r="I1115" s="126">
        <f>INDEX('TOL2008'!B:B,MATCH(A1115,'TOL2008'!A:A,0))</f>
        <v>17120</v>
      </c>
      <c r="J1115" s="126" t="str">
        <f>INDEX(Pääluokka!$H$2:$H$100,MATCH(VALUE(LEFT(Taulukko1[[#This Row],[TOL2008]],2)),Pääluokka!$G$2:$G$100,0))</f>
        <v>Teollisuus</v>
      </c>
      <c r="K1115" s="126" t="str">
        <f>INDEX(Pääluokka!$I$2:$I$100,MATCH(VALUE(LEFT(Taulukko1[[#This Row],[TOL2008]],2)),Pääluokka!$G$2:$G$100,0))</f>
        <v>Teollisuus (C-E)</v>
      </c>
      <c r="L1115" s="41">
        <f t="shared" si="170"/>
        <v>50</v>
      </c>
      <c r="M1115" s="43">
        <f t="shared" si="171"/>
        <v>40056</v>
      </c>
      <c r="N1115" s="43">
        <f t="shared" si="172"/>
        <v>40106</v>
      </c>
      <c r="O1115" s="43">
        <f t="shared" si="173"/>
        <v>40026</v>
      </c>
      <c r="P1115" s="43">
        <f t="shared" si="174"/>
        <v>40087</v>
      </c>
      <c r="Q1115" s="41">
        <f t="shared" si="175"/>
        <v>2009</v>
      </c>
      <c r="R1115" s="41">
        <f t="shared" si="176"/>
        <v>2009</v>
      </c>
      <c r="S1115" s="43" t="str">
        <f>YEAR(Taulukko1[[#This Row],[Alku KK]])&amp;"Q"&amp;ROUNDDOWN((MONTH(Taulukko1[[#This Row],[Alku KK]])-1)/3+1,0)</f>
        <v>2009Q3</v>
      </c>
      <c r="T1115" s="43" t="str">
        <f>YEAR(Taulukko1[[#This Row],[Loppu KK]])&amp;"Q"&amp;ROUNDDOWN((MONTH(Taulukko1[[#This Row],[Loppu KK]])-1)/3+1,0)</f>
        <v>2009Q4</v>
      </c>
      <c r="U1115" s="66">
        <f>IF(COUNT(Taulukko1[[#This Row],[Neuvottelujen alaiset ]])=1,Taulukko1[[#This Row],[Neuvottelujen alaiset ]],Taulukko1[[#This Row],[Vähennystarve]])</f>
        <v>80</v>
      </c>
      <c r="V1115" s="44">
        <f t="shared" si="177"/>
        <v>1</v>
      </c>
      <c r="W1115" s="44">
        <f t="shared" si="178"/>
        <v>0.91249999999999998</v>
      </c>
      <c r="X1115" s="44">
        <f t="shared" si="179"/>
        <v>0.91249999999999998</v>
      </c>
      <c r="Y1115" s="90" t="b">
        <f>AND(MONTH(Taulukko1[[#This Row],[Alku PVM]] )=6,DAY(Taulukko1[[#This Row],[Alku PVM]] )&gt;19)</f>
        <v>0</v>
      </c>
      <c r="Z1115" s="90" t="b">
        <f>AND(MONTH(Taulukko1[[#This Row],[Loppu PVM]] )=6,DAY(Taulukko1[[#This Row],[Loppu PVM]] )&gt;19)</f>
        <v>0</v>
      </c>
      <c r="AA1115" s="90" t="b">
        <f>OR(MONTH(Taulukko1[[#This Row],[Alku PVM]] )&lt;=5,AND(MONTH(Taulukko1[[#This Row],[Alku PVM]] )=6,DAY(Taulukko1[[#This Row],[Alku PVM]] )&lt;20))</f>
        <v>0</v>
      </c>
      <c r="AB1115" s="90" t="b">
        <f>OR(MONTH(Taulukko1[[#This Row],[Loppu PVM]])&lt;=5,AND(MONTH(Taulukko1[[#This Row],[Loppu PVM]] )=6,DAY(Taulukko1[[#This Row],[Loppu PVM]])&lt;20))</f>
        <v>0</v>
      </c>
      <c r="AC1115" s="90" t="b">
        <f>OR(MONTH(Taulukko1[[#This Row],[Alku PVM]] )&lt;=3,AND(MONTH(Taulukko1[[#This Row],[Alku PVM]] )=3))</f>
        <v>0</v>
      </c>
      <c r="AD1115" s="90" t="b">
        <f>OR(MONTH(Taulukko1[[#This Row],[Loppu PVM]] )&lt;=3,AND(MONTH(Taulukko1[[#This Row],[Loppu PVM]] )=3))</f>
        <v>0</v>
      </c>
      <c r="AE1115" s="90" t="b">
        <f>OR(MONTH(Taulukko1[[#This Row],[Alku PVM]] )&lt;=9,AND(MONTH(Taulukko1[[#This Row],[Alku PVM]] )=9))</f>
        <v>1</v>
      </c>
      <c r="AF1115" s="90" t="b">
        <f>OR(MONTH(Taulukko1[[#This Row],[Loppu PVM]])&lt;=9,AND(MONTH(Taulukko1[[#This Row],[Loppu PVM]] )=9))</f>
        <v>0</v>
      </c>
      <c r="AG1115" s="90" t="b">
        <f>OR(MONTH(Taulukko1[[#This Row],[Alku PVM]] )&lt;=6,AND(MONTH(Taulukko1[[#This Row],[Alku PVM]] )=6))</f>
        <v>0</v>
      </c>
      <c r="AH1115" s="90" t="b">
        <f>OR(MONTH(Taulukko1[[#This Row],[Loppu PVM]])&lt;=6,AND(MONTH(Taulukko1[[#This Row],[Loppu PVM]] )=6))</f>
        <v>0</v>
      </c>
    </row>
    <row r="1116" spans="1:34" ht="12.75" customHeight="1">
      <c r="A1116" t="s">
        <v>686</v>
      </c>
      <c r="B1116" s="23">
        <v>40057</v>
      </c>
      <c r="C1116" t="s">
        <v>3143</v>
      </c>
      <c r="E1116" s="62">
        <v>80</v>
      </c>
      <c r="F1116" s="4"/>
      <c r="G1116" s="5"/>
      <c r="H1116" s="16">
        <v>80</v>
      </c>
      <c r="I1116" s="126">
        <f>INDEX('TOL2008'!B:B,MATCH(A1116,'TOL2008'!A:A,0))</f>
        <v>27110</v>
      </c>
      <c r="J1116" s="126" t="str">
        <f>INDEX(Pääluokka!$H$2:$H$100,MATCH(VALUE(LEFT(Taulukko1[[#This Row],[TOL2008]],2)),Pääluokka!$G$2:$G$100,0))</f>
        <v>Teollisuus</v>
      </c>
      <c r="K1116" s="126" t="str">
        <f>INDEX(Pääluokka!$I$2:$I$100,MATCH(VALUE(LEFT(Taulukko1[[#This Row],[TOL2008]],2)),Pääluokka!$G$2:$G$100,0))</f>
        <v>Teollisuus (C-E)</v>
      </c>
      <c r="L1116" s="41" t="str">
        <f t="shared" si="170"/>
        <v>NA</v>
      </c>
      <c r="M1116" s="43">
        <f t="shared" si="171"/>
        <v>40057</v>
      </c>
      <c r="N1116" s="43">
        <f t="shared" si="172"/>
        <v>40108</v>
      </c>
      <c r="O1116" s="43">
        <f t="shared" si="173"/>
        <v>40057</v>
      </c>
      <c r="P1116" s="43">
        <f t="shared" si="174"/>
        <v>40087</v>
      </c>
      <c r="Q1116" s="41">
        <f t="shared" si="175"/>
        <v>2009</v>
      </c>
      <c r="R1116" s="41">
        <f t="shared" si="176"/>
        <v>2009</v>
      </c>
      <c r="S1116" s="43" t="str">
        <f>YEAR(Taulukko1[[#This Row],[Alku KK]])&amp;"Q"&amp;ROUNDDOWN((MONTH(Taulukko1[[#This Row],[Alku KK]])-1)/3+1,0)</f>
        <v>2009Q3</v>
      </c>
      <c r="T1116" s="43" t="str">
        <f>YEAR(Taulukko1[[#This Row],[Loppu KK]])&amp;"Q"&amp;ROUNDDOWN((MONTH(Taulukko1[[#This Row],[Loppu KK]])-1)/3+1,0)</f>
        <v>2009Q4</v>
      </c>
      <c r="U1116" s="66">
        <f>IF(COUNT(Taulukko1[[#This Row],[Neuvottelujen alaiset ]])=1,Taulukko1[[#This Row],[Neuvottelujen alaiset ]],Taulukko1[[#This Row],[Vähennystarve]])</f>
        <v>80</v>
      </c>
      <c r="V1116" s="44">
        <f t="shared" si="177"/>
        <v>1</v>
      </c>
      <c r="W1116" s="44" t="str">
        <f t="shared" si="178"/>
        <v>NA</v>
      </c>
      <c r="X1116" s="44" t="str">
        <f t="shared" si="179"/>
        <v>NA</v>
      </c>
      <c r="Y1116" s="90" t="b">
        <f>AND(MONTH(Taulukko1[[#This Row],[Alku PVM]] )=6,DAY(Taulukko1[[#This Row],[Alku PVM]] )&gt;19)</f>
        <v>0</v>
      </c>
      <c r="Z1116" s="90" t="b">
        <f>AND(MONTH(Taulukko1[[#This Row],[Loppu PVM]] )=6,DAY(Taulukko1[[#This Row],[Loppu PVM]] )&gt;19)</f>
        <v>0</v>
      </c>
      <c r="AA1116" s="90" t="b">
        <f>OR(MONTH(Taulukko1[[#This Row],[Alku PVM]] )&lt;=5,AND(MONTH(Taulukko1[[#This Row],[Alku PVM]] )=6,DAY(Taulukko1[[#This Row],[Alku PVM]] )&lt;20))</f>
        <v>0</v>
      </c>
      <c r="AB1116" s="90" t="b">
        <f>OR(MONTH(Taulukko1[[#This Row],[Loppu PVM]])&lt;=5,AND(MONTH(Taulukko1[[#This Row],[Loppu PVM]] )=6,DAY(Taulukko1[[#This Row],[Loppu PVM]])&lt;20))</f>
        <v>0</v>
      </c>
      <c r="AC1116" s="90" t="b">
        <f>OR(MONTH(Taulukko1[[#This Row],[Alku PVM]] )&lt;=3,AND(MONTH(Taulukko1[[#This Row],[Alku PVM]] )=3))</f>
        <v>0</v>
      </c>
      <c r="AD1116" s="90" t="b">
        <f>OR(MONTH(Taulukko1[[#This Row],[Loppu PVM]] )&lt;=3,AND(MONTH(Taulukko1[[#This Row],[Loppu PVM]] )=3))</f>
        <v>0</v>
      </c>
      <c r="AE1116" s="90" t="b">
        <f>OR(MONTH(Taulukko1[[#This Row],[Alku PVM]] )&lt;=9,AND(MONTH(Taulukko1[[#This Row],[Alku PVM]] )=9))</f>
        <v>1</v>
      </c>
      <c r="AF1116" s="90" t="b">
        <f>OR(MONTH(Taulukko1[[#This Row],[Loppu PVM]])&lt;=9,AND(MONTH(Taulukko1[[#This Row],[Loppu PVM]] )=9))</f>
        <v>0</v>
      </c>
      <c r="AG1116" s="90" t="b">
        <f>OR(MONTH(Taulukko1[[#This Row],[Alku PVM]] )&lt;=6,AND(MONTH(Taulukko1[[#This Row],[Alku PVM]] )=6))</f>
        <v>0</v>
      </c>
      <c r="AH1116" s="90" t="b">
        <f>OR(MONTH(Taulukko1[[#This Row],[Loppu PVM]])&lt;=6,AND(MONTH(Taulukko1[[#This Row],[Loppu PVM]] )=6))</f>
        <v>0</v>
      </c>
    </row>
    <row r="1117" spans="1:34" ht="12.75" customHeight="1">
      <c r="A1117" t="s">
        <v>2203</v>
      </c>
      <c r="B1117" s="23">
        <v>40057</v>
      </c>
      <c r="C1117" t="s">
        <v>3125</v>
      </c>
      <c r="E1117" s="62">
        <v>6</v>
      </c>
      <c r="F1117" s="4">
        <v>40080</v>
      </c>
      <c r="G1117" s="5">
        <v>6</v>
      </c>
      <c r="H1117" s="16">
        <v>76</v>
      </c>
      <c r="I1117" s="126" t="e">
        <f>INDEX('TOL2008'!B:B,MATCH(A1117,'TOL2008'!A:A,0))</f>
        <v>#N/A</v>
      </c>
      <c r="J1117" s="126" t="e">
        <f>INDEX(Pääluokka!$H$2:$H$100,MATCH(VALUE(LEFT(Taulukko1[[#This Row],[TOL2008]],2)),Pääluokka!$G$2:$G$100,0))</f>
        <v>#N/A</v>
      </c>
      <c r="K1117" s="126" t="e">
        <f>INDEX(Pääluokka!$I$2:$I$100,MATCH(VALUE(LEFT(Taulukko1[[#This Row],[TOL2008]],2)),Pääluokka!$G$2:$G$100,0))</f>
        <v>#N/A</v>
      </c>
      <c r="L1117" s="41">
        <f t="shared" si="170"/>
        <v>23</v>
      </c>
      <c r="M1117" s="43">
        <f t="shared" si="171"/>
        <v>40057</v>
      </c>
      <c r="N1117" s="43">
        <f t="shared" si="172"/>
        <v>40080</v>
      </c>
      <c r="O1117" s="43">
        <f t="shared" si="173"/>
        <v>40057</v>
      </c>
      <c r="P1117" s="43">
        <f t="shared" si="174"/>
        <v>40057</v>
      </c>
      <c r="Q1117" s="41">
        <f t="shared" si="175"/>
        <v>2009</v>
      </c>
      <c r="R1117" s="41">
        <f t="shared" si="176"/>
        <v>2009</v>
      </c>
      <c r="S1117" s="43" t="str">
        <f>YEAR(Taulukko1[[#This Row],[Alku KK]])&amp;"Q"&amp;ROUNDDOWN((MONTH(Taulukko1[[#This Row],[Alku KK]])-1)/3+1,0)</f>
        <v>2009Q3</v>
      </c>
      <c r="T1117" s="43" t="str">
        <f>YEAR(Taulukko1[[#This Row],[Loppu KK]])&amp;"Q"&amp;ROUNDDOWN((MONTH(Taulukko1[[#This Row],[Loppu KK]])-1)/3+1,0)</f>
        <v>2009Q3</v>
      </c>
      <c r="U1117" s="66">
        <f>IF(COUNT(Taulukko1[[#This Row],[Neuvottelujen alaiset ]])=1,Taulukko1[[#This Row],[Neuvottelujen alaiset ]],Taulukko1[[#This Row],[Vähennystarve]])</f>
        <v>76</v>
      </c>
      <c r="V1117" s="44">
        <f t="shared" si="177"/>
        <v>7.8947368421052627E-2</v>
      </c>
      <c r="W1117" s="44">
        <f t="shared" si="178"/>
        <v>7.8947368421052627E-2</v>
      </c>
      <c r="X1117" s="44">
        <f t="shared" si="179"/>
        <v>1</v>
      </c>
      <c r="Y1117" s="90" t="b">
        <f>AND(MONTH(Taulukko1[[#This Row],[Alku PVM]] )=6,DAY(Taulukko1[[#This Row],[Alku PVM]] )&gt;19)</f>
        <v>0</v>
      </c>
      <c r="Z1117" s="90" t="b">
        <f>AND(MONTH(Taulukko1[[#This Row],[Loppu PVM]] )=6,DAY(Taulukko1[[#This Row],[Loppu PVM]] )&gt;19)</f>
        <v>0</v>
      </c>
      <c r="AA1117" s="90" t="b">
        <f>OR(MONTH(Taulukko1[[#This Row],[Alku PVM]] )&lt;=5,AND(MONTH(Taulukko1[[#This Row],[Alku PVM]] )=6,DAY(Taulukko1[[#This Row],[Alku PVM]] )&lt;20))</f>
        <v>0</v>
      </c>
      <c r="AB1117" s="90" t="b">
        <f>OR(MONTH(Taulukko1[[#This Row],[Loppu PVM]])&lt;=5,AND(MONTH(Taulukko1[[#This Row],[Loppu PVM]] )=6,DAY(Taulukko1[[#This Row],[Loppu PVM]])&lt;20))</f>
        <v>0</v>
      </c>
      <c r="AC1117" s="90" t="b">
        <f>OR(MONTH(Taulukko1[[#This Row],[Alku PVM]] )&lt;=3,AND(MONTH(Taulukko1[[#This Row],[Alku PVM]] )=3))</f>
        <v>0</v>
      </c>
      <c r="AD1117" s="90" t="b">
        <f>OR(MONTH(Taulukko1[[#This Row],[Loppu PVM]] )&lt;=3,AND(MONTH(Taulukko1[[#This Row],[Loppu PVM]] )=3))</f>
        <v>0</v>
      </c>
      <c r="AE1117" s="90" t="b">
        <f>OR(MONTH(Taulukko1[[#This Row],[Alku PVM]] )&lt;=9,AND(MONTH(Taulukko1[[#This Row],[Alku PVM]] )=9))</f>
        <v>1</v>
      </c>
      <c r="AF1117" s="90" t="b">
        <f>OR(MONTH(Taulukko1[[#This Row],[Loppu PVM]])&lt;=9,AND(MONTH(Taulukko1[[#This Row],[Loppu PVM]] )=9))</f>
        <v>1</v>
      </c>
      <c r="AG1117" s="90" t="b">
        <f>OR(MONTH(Taulukko1[[#This Row],[Alku PVM]] )&lt;=6,AND(MONTH(Taulukko1[[#This Row],[Alku PVM]] )=6))</f>
        <v>0</v>
      </c>
      <c r="AH1117" s="90" t="b">
        <f>OR(MONTH(Taulukko1[[#This Row],[Loppu PVM]])&lt;=6,AND(MONTH(Taulukko1[[#This Row],[Loppu PVM]] )=6))</f>
        <v>0</v>
      </c>
    </row>
    <row r="1118" spans="1:34" ht="12.75" customHeight="1">
      <c r="A1118" t="s">
        <v>3049</v>
      </c>
      <c r="B1118" s="23">
        <v>40057</v>
      </c>
      <c r="C1118" t="s">
        <v>3048</v>
      </c>
      <c r="E1118" s="62">
        <v>9</v>
      </c>
      <c r="F1118" s="4">
        <v>40143</v>
      </c>
      <c r="G1118" s="5">
        <v>9</v>
      </c>
      <c r="H1118" s="22">
        <v>200</v>
      </c>
      <c r="I1118" s="126" t="e">
        <f>INDEX('TOL2008'!B:B,MATCH(A1118,'TOL2008'!A:A,0))</f>
        <v>#N/A</v>
      </c>
      <c r="J1118" s="126" t="e">
        <f>INDEX(Pääluokka!$H$2:$H$100,MATCH(VALUE(LEFT(Taulukko1[[#This Row],[TOL2008]],2)),Pääluokka!$G$2:$G$100,0))</f>
        <v>#N/A</v>
      </c>
      <c r="K1118" s="126" t="e">
        <f>INDEX(Pääluokka!$I$2:$I$100,MATCH(VALUE(LEFT(Taulukko1[[#This Row],[TOL2008]],2)),Pääluokka!$G$2:$G$100,0))</f>
        <v>#N/A</v>
      </c>
      <c r="L1118" s="41">
        <f t="shared" si="170"/>
        <v>86</v>
      </c>
      <c r="M1118" s="43">
        <f t="shared" si="171"/>
        <v>40057</v>
      </c>
      <c r="N1118" s="43">
        <f t="shared" si="172"/>
        <v>40143</v>
      </c>
      <c r="O1118" s="43">
        <f t="shared" si="173"/>
        <v>40057</v>
      </c>
      <c r="P1118" s="43">
        <f t="shared" si="174"/>
        <v>40118</v>
      </c>
      <c r="Q1118" s="41">
        <f t="shared" si="175"/>
        <v>2009</v>
      </c>
      <c r="R1118" s="41">
        <f t="shared" si="176"/>
        <v>2009</v>
      </c>
      <c r="S1118" s="43" t="str">
        <f>YEAR(Taulukko1[[#This Row],[Alku KK]])&amp;"Q"&amp;ROUNDDOWN((MONTH(Taulukko1[[#This Row],[Alku KK]])-1)/3+1,0)</f>
        <v>2009Q3</v>
      </c>
      <c r="T1118" s="43" t="str">
        <f>YEAR(Taulukko1[[#This Row],[Loppu KK]])&amp;"Q"&amp;ROUNDDOWN((MONTH(Taulukko1[[#This Row],[Loppu KK]])-1)/3+1,0)</f>
        <v>2009Q4</v>
      </c>
      <c r="U1118" s="66">
        <f>IF(COUNT(Taulukko1[[#This Row],[Neuvottelujen alaiset ]])=1,Taulukko1[[#This Row],[Neuvottelujen alaiset ]],Taulukko1[[#This Row],[Vähennystarve]])</f>
        <v>200</v>
      </c>
      <c r="V1118" s="44">
        <f t="shared" si="177"/>
        <v>4.4999999999999998E-2</v>
      </c>
      <c r="W1118" s="44">
        <f t="shared" si="178"/>
        <v>4.4999999999999998E-2</v>
      </c>
      <c r="X1118" s="44">
        <f t="shared" si="179"/>
        <v>1</v>
      </c>
      <c r="Y1118" s="90" t="b">
        <f>AND(MONTH(Taulukko1[[#This Row],[Alku PVM]] )=6,DAY(Taulukko1[[#This Row],[Alku PVM]] )&gt;19)</f>
        <v>0</v>
      </c>
      <c r="Z1118" s="90" t="b">
        <f>AND(MONTH(Taulukko1[[#This Row],[Loppu PVM]] )=6,DAY(Taulukko1[[#This Row],[Loppu PVM]] )&gt;19)</f>
        <v>0</v>
      </c>
      <c r="AA1118" s="90" t="b">
        <f>OR(MONTH(Taulukko1[[#This Row],[Alku PVM]] )&lt;=5,AND(MONTH(Taulukko1[[#This Row],[Alku PVM]] )=6,DAY(Taulukko1[[#This Row],[Alku PVM]] )&lt;20))</f>
        <v>0</v>
      </c>
      <c r="AB1118" s="90" t="b">
        <f>OR(MONTH(Taulukko1[[#This Row],[Loppu PVM]])&lt;=5,AND(MONTH(Taulukko1[[#This Row],[Loppu PVM]] )=6,DAY(Taulukko1[[#This Row],[Loppu PVM]])&lt;20))</f>
        <v>0</v>
      </c>
      <c r="AC1118" s="90" t="b">
        <f>OR(MONTH(Taulukko1[[#This Row],[Alku PVM]] )&lt;=3,AND(MONTH(Taulukko1[[#This Row],[Alku PVM]] )=3))</f>
        <v>0</v>
      </c>
      <c r="AD1118" s="90" t="b">
        <f>OR(MONTH(Taulukko1[[#This Row],[Loppu PVM]] )&lt;=3,AND(MONTH(Taulukko1[[#This Row],[Loppu PVM]] )=3))</f>
        <v>0</v>
      </c>
      <c r="AE1118" s="90" t="b">
        <f>OR(MONTH(Taulukko1[[#This Row],[Alku PVM]] )&lt;=9,AND(MONTH(Taulukko1[[#This Row],[Alku PVM]] )=9))</f>
        <v>1</v>
      </c>
      <c r="AF1118" s="90" t="b">
        <f>OR(MONTH(Taulukko1[[#This Row],[Loppu PVM]])&lt;=9,AND(MONTH(Taulukko1[[#This Row],[Loppu PVM]] )=9))</f>
        <v>0</v>
      </c>
      <c r="AG1118" s="90" t="b">
        <f>OR(MONTH(Taulukko1[[#This Row],[Alku PVM]] )&lt;=6,AND(MONTH(Taulukko1[[#This Row],[Alku PVM]] )=6))</f>
        <v>0</v>
      </c>
      <c r="AH1118" s="90" t="b">
        <f>OR(MONTH(Taulukko1[[#This Row],[Loppu PVM]])&lt;=6,AND(MONTH(Taulukko1[[#This Row],[Loppu PVM]] )=6))</f>
        <v>0</v>
      </c>
    </row>
    <row r="1119" spans="1:34" ht="12.75" customHeight="1">
      <c r="A1119" t="s">
        <v>2136</v>
      </c>
      <c r="B1119" s="23">
        <v>40057</v>
      </c>
      <c r="C1119" t="s">
        <v>2970</v>
      </c>
      <c r="F1119" s="4">
        <v>40134</v>
      </c>
      <c r="G1119" s="5">
        <v>85</v>
      </c>
      <c r="H1119" s="16">
        <v>85</v>
      </c>
      <c r="I1119" s="126">
        <f>INDEX('TOL2008'!B:B,MATCH(A2699,'TOL2008'!A:A,0))</f>
        <v>10710</v>
      </c>
      <c r="J1119" s="126" t="str">
        <f>INDEX(Pääluokka!$H$2:$H$100,MATCH(VALUE(LEFT(Taulukko1[[#This Row],[TOL2008]],2)),Pääluokka!$G$2:$G$100,0))</f>
        <v>Teollisuus</v>
      </c>
      <c r="K1119" s="126" t="str">
        <f>INDEX(Pääluokka!$I$2:$I$100,MATCH(VALUE(LEFT(Taulukko1[[#This Row],[TOL2008]],2)),Pääluokka!$G$2:$G$100,0))</f>
        <v>Teollisuus (C-E)</v>
      </c>
      <c r="L1119" s="41">
        <f t="shared" si="170"/>
        <v>77</v>
      </c>
      <c r="M1119" s="43">
        <f t="shared" si="171"/>
        <v>40057</v>
      </c>
      <c r="N1119" s="43">
        <f t="shared" si="172"/>
        <v>40134</v>
      </c>
      <c r="O1119" s="43">
        <f t="shared" si="173"/>
        <v>40057</v>
      </c>
      <c r="P1119" s="43">
        <f t="shared" si="174"/>
        <v>40118</v>
      </c>
      <c r="Q1119" s="41">
        <f t="shared" si="175"/>
        <v>2009</v>
      </c>
      <c r="R1119" s="41">
        <f t="shared" si="176"/>
        <v>2009</v>
      </c>
      <c r="S1119" s="43" t="str">
        <f>YEAR(Taulukko1[[#This Row],[Alku KK]])&amp;"Q"&amp;ROUNDDOWN((MONTH(Taulukko1[[#This Row],[Alku KK]])-1)/3+1,0)</f>
        <v>2009Q3</v>
      </c>
      <c r="T1119" s="43" t="str">
        <f>YEAR(Taulukko1[[#This Row],[Loppu KK]])&amp;"Q"&amp;ROUNDDOWN((MONTH(Taulukko1[[#This Row],[Loppu KK]])-1)/3+1,0)</f>
        <v>2009Q4</v>
      </c>
      <c r="U1119" s="66">
        <f>IF(COUNT(Taulukko1[[#This Row],[Neuvottelujen alaiset ]])=1,Taulukko1[[#This Row],[Neuvottelujen alaiset ]],Taulukko1[[#This Row],[Vähennystarve]])</f>
        <v>85</v>
      </c>
      <c r="V1119" s="44" t="str">
        <f t="shared" si="177"/>
        <v>NA</v>
      </c>
      <c r="W1119" s="44">
        <f t="shared" si="178"/>
        <v>1</v>
      </c>
      <c r="X1119" s="44" t="str">
        <f t="shared" si="179"/>
        <v>NA</v>
      </c>
      <c r="Y1119" s="90" t="b">
        <f>AND(MONTH(Taulukko1[[#This Row],[Alku PVM]] )=6,DAY(Taulukko1[[#This Row],[Alku PVM]] )&gt;19)</f>
        <v>0</v>
      </c>
      <c r="Z1119" s="90" t="b">
        <f>AND(MONTH(Taulukko1[[#This Row],[Loppu PVM]] )=6,DAY(Taulukko1[[#This Row],[Loppu PVM]] )&gt;19)</f>
        <v>0</v>
      </c>
      <c r="AA1119" s="90" t="b">
        <f>OR(MONTH(Taulukko1[[#This Row],[Alku PVM]] )&lt;=5,AND(MONTH(Taulukko1[[#This Row],[Alku PVM]] )=6,DAY(Taulukko1[[#This Row],[Alku PVM]] )&lt;20))</f>
        <v>0</v>
      </c>
      <c r="AB1119" s="90" t="b">
        <f>OR(MONTH(Taulukko1[[#This Row],[Loppu PVM]])&lt;=5,AND(MONTH(Taulukko1[[#This Row],[Loppu PVM]] )=6,DAY(Taulukko1[[#This Row],[Loppu PVM]])&lt;20))</f>
        <v>0</v>
      </c>
      <c r="AC1119" s="90" t="b">
        <f>OR(MONTH(Taulukko1[[#This Row],[Alku PVM]] )&lt;=3,AND(MONTH(Taulukko1[[#This Row],[Alku PVM]] )=3))</f>
        <v>0</v>
      </c>
      <c r="AD1119" s="90" t="b">
        <f>OR(MONTH(Taulukko1[[#This Row],[Loppu PVM]] )&lt;=3,AND(MONTH(Taulukko1[[#This Row],[Loppu PVM]] )=3))</f>
        <v>0</v>
      </c>
      <c r="AE1119" s="90" t="b">
        <f>OR(MONTH(Taulukko1[[#This Row],[Alku PVM]] )&lt;=9,AND(MONTH(Taulukko1[[#This Row],[Alku PVM]] )=9))</f>
        <v>1</v>
      </c>
      <c r="AF1119" s="90" t="b">
        <f>OR(MONTH(Taulukko1[[#This Row],[Loppu PVM]])&lt;=9,AND(MONTH(Taulukko1[[#This Row],[Loppu PVM]] )=9))</f>
        <v>0</v>
      </c>
      <c r="AG1119" s="90" t="b">
        <f>OR(MONTH(Taulukko1[[#This Row],[Alku PVM]] )&lt;=6,AND(MONTH(Taulukko1[[#This Row],[Alku PVM]] )=6))</f>
        <v>0</v>
      </c>
      <c r="AH1119" s="90" t="b">
        <f>OR(MONTH(Taulukko1[[#This Row],[Loppu PVM]])&lt;=6,AND(MONTH(Taulukko1[[#This Row],[Loppu PVM]] )=6))</f>
        <v>0</v>
      </c>
    </row>
    <row r="1120" spans="1:34" ht="12.75" customHeight="1">
      <c r="A1120" t="s">
        <v>2935</v>
      </c>
      <c r="B1120" s="23">
        <v>40057</v>
      </c>
      <c r="C1120" t="s">
        <v>2934</v>
      </c>
      <c r="F1120" s="4">
        <v>40115</v>
      </c>
      <c r="G1120" s="5">
        <v>56</v>
      </c>
      <c r="H1120" s="16">
        <v>260</v>
      </c>
      <c r="I1120" s="126" t="e">
        <f>INDEX('TOL2008'!B:B,MATCH(A1120,'TOL2008'!A:A,0))</f>
        <v>#N/A</v>
      </c>
      <c r="J1120" s="126" t="e">
        <f>INDEX(Pääluokka!$H$2:$H$100,MATCH(VALUE(LEFT(Taulukko1[[#This Row],[TOL2008]],2)),Pääluokka!$G$2:$G$100,0))</f>
        <v>#N/A</v>
      </c>
      <c r="K1120" s="126" t="e">
        <f>INDEX(Pääluokka!$I$2:$I$100,MATCH(VALUE(LEFT(Taulukko1[[#This Row],[TOL2008]],2)),Pääluokka!$G$2:$G$100,0))</f>
        <v>#N/A</v>
      </c>
      <c r="L1120" s="41">
        <f t="shared" si="170"/>
        <v>58</v>
      </c>
      <c r="M1120" s="43">
        <f t="shared" si="171"/>
        <v>40057</v>
      </c>
      <c r="N1120" s="43">
        <f t="shared" si="172"/>
        <v>40115</v>
      </c>
      <c r="O1120" s="43">
        <f t="shared" si="173"/>
        <v>40057</v>
      </c>
      <c r="P1120" s="43">
        <f t="shared" si="174"/>
        <v>40087</v>
      </c>
      <c r="Q1120" s="41">
        <f t="shared" si="175"/>
        <v>2009</v>
      </c>
      <c r="R1120" s="41">
        <f t="shared" si="176"/>
        <v>2009</v>
      </c>
      <c r="S1120" s="43" t="str">
        <f>YEAR(Taulukko1[[#This Row],[Alku KK]])&amp;"Q"&amp;ROUNDDOWN((MONTH(Taulukko1[[#This Row],[Alku KK]])-1)/3+1,0)</f>
        <v>2009Q3</v>
      </c>
      <c r="T1120" s="43" t="str">
        <f>YEAR(Taulukko1[[#This Row],[Loppu KK]])&amp;"Q"&amp;ROUNDDOWN((MONTH(Taulukko1[[#This Row],[Loppu KK]])-1)/3+1,0)</f>
        <v>2009Q4</v>
      </c>
      <c r="U1120" s="66">
        <f>IF(COUNT(Taulukko1[[#This Row],[Neuvottelujen alaiset ]])=1,Taulukko1[[#This Row],[Neuvottelujen alaiset ]],Taulukko1[[#This Row],[Vähennystarve]])</f>
        <v>260</v>
      </c>
      <c r="V1120" s="44" t="str">
        <f t="shared" si="177"/>
        <v>NA</v>
      </c>
      <c r="W1120" s="44">
        <f t="shared" si="178"/>
        <v>0.2153846153846154</v>
      </c>
      <c r="X1120" s="44" t="str">
        <f t="shared" si="179"/>
        <v>NA</v>
      </c>
      <c r="Y1120" s="90" t="b">
        <f>AND(MONTH(Taulukko1[[#This Row],[Alku PVM]] )=6,DAY(Taulukko1[[#This Row],[Alku PVM]] )&gt;19)</f>
        <v>0</v>
      </c>
      <c r="Z1120" s="90" t="b">
        <f>AND(MONTH(Taulukko1[[#This Row],[Loppu PVM]] )=6,DAY(Taulukko1[[#This Row],[Loppu PVM]] )&gt;19)</f>
        <v>0</v>
      </c>
      <c r="AA1120" s="90" t="b">
        <f>OR(MONTH(Taulukko1[[#This Row],[Alku PVM]] )&lt;=5,AND(MONTH(Taulukko1[[#This Row],[Alku PVM]] )=6,DAY(Taulukko1[[#This Row],[Alku PVM]] )&lt;20))</f>
        <v>0</v>
      </c>
      <c r="AB1120" s="90" t="b">
        <f>OR(MONTH(Taulukko1[[#This Row],[Loppu PVM]])&lt;=5,AND(MONTH(Taulukko1[[#This Row],[Loppu PVM]] )=6,DAY(Taulukko1[[#This Row],[Loppu PVM]])&lt;20))</f>
        <v>0</v>
      </c>
      <c r="AC1120" s="90" t="b">
        <f>OR(MONTH(Taulukko1[[#This Row],[Alku PVM]] )&lt;=3,AND(MONTH(Taulukko1[[#This Row],[Alku PVM]] )=3))</f>
        <v>0</v>
      </c>
      <c r="AD1120" s="90" t="b">
        <f>OR(MONTH(Taulukko1[[#This Row],[Loppu PVM]] )&lt;=3,AND(MONTH(Taulukko1[[#This Row],[Loppu PVM]] )=3))</f>
        <v>0</v>
      </c>
      <c r="AE1120" s="90" t="b">
        <f>OR(MONTH(Taulukko1[[#This Row],[Alku PVM]] )&lt;=9,AND(MONTH(Taulukko1[[#This Row],[Alku PVM]] )=9))</f>
        <v>1</v>
      </c>
      <c r="AF1120" s="90" t="b">
        <f>OR(MONTH(Taulukko1[[#This Row],[Loppu PVM]])&lt;=9,AND(MONTH(Taulukko1[[#This Row],[Loppu PVM]] )=9))</f>
        <v>0</v>
      </c>
      <c r="AG1120" s="90" t="b">
        <f>OR(MONTH(Taulukko1[[#This Row],[Alku PVM]] )&lt;=6,AND(MONTH(Taulukko1[[#This Row],[Alku PVM]] )=6))</f>
        <v>0</v>
      </c>
      <c r="AH1120" s="90" t="b">
        <f>OR(MONTH(Taulukko1[[#This Row],[Loppu PVM]])&lt;=6,AND(MONTH(Taulukko1[[#This Row],[Loppu PVM]] )=6))</f>
        <v>0</v>
      </c>
    </row>
    <row r="1121" spans="1:34" ht="12.75" customHeight="1">
      <c r="A1121" t="s">
        <v>2924</v>
      </c>
      <c r="B1121" s="23">
        <v>40057</v>
      </c>
      <c r="C1121" t="s">
        <v>2923</v>
      </c>
      <c r="F1121" s="4">
        <v>40093</v>
      </c>
      <c r="G1121" s="5">
        <v>0</v>
      </c>
      <c r="H1121" s="16">
        <v>50</v>
      </c>
      <c r="I1121" s="126" t="e">
        <f>INDEX('TOL2008'!B:B,MATCH(A1121,'TOL2008'!A:A,0))</f>
        <v>#N/A</v>
      </c>
      <c r="J1121" s="126" t="e">
        <f>INDEX(Pääluokka!$H$2:$H$100,MATCH(VALUE(LEFT(Taulukko1[[#This Row],[TOL2008]],2)),Pääluokka!$G$2:$G$100,0))</f>
        <v>#N/A</v>
      </c>
      <c r="K1121" s="126" t="e">
        <f>INDEX(Pääluokka!$I$2:$I$100,MATCH(VALUE(LEFT(Taulukko1[[#This Row],[TOL2008]],2)),Pääluokka!$G$2:$G$100,0))</f>
        <v>#N/A</v>
      </c>
      <c r="L1121" s="41">
        <f t="shared" si="170"/>
        <v>36</v>
      </c>
      <c r="M1121" s="43">
        <f t="shared" si="171"/>
        <v>40057</v>
      </c>
      <c r="N1121" s="43">
        <f t="shared" si="172"/>
        <v>40093</v>
      </c>
      <c r="O1121" s="43">
        <f t="shared" si="173"/>
        <v>40057</v>
      </c>
      <c r="P1121" s="43">
        <f t="shared" si="174"/>
        <v>40087</v>
      </c>
      <c r="Q1121" s="41">
        <f t="shared" si="175"/>
        <v>2009</v>
      </c>
      <c r="R1121" s="41">
        <f t="shared" si="176"/>
        <v>2009</v>
      </c>
      <c r="S1121" s="43" t="str">
        <f>YEAR(Taulukko1[[#This Row],[Alku KK]])&amp;"Q"&amp;ROUNDDOWN((MONTH(Taulukko1[[#This Row],[Alku KK]])-1)/3+1,0)</f>
        <v>2009Q3</v>
      </c>
      <c r="T1121" s="43" t="str">
        <f>YEAR(Taulukko1[[#This Row],[Loppu KK]])&amp;"Q"&amp;ROUNDDOWN((MONTH(Taulukko1[[#This Row],[Loppu KK]])-1)/3+1,0)</f>
        <v>2009Q4</v>
      </c>
      <c r="U1121" s="66">
        <f>IF(COUNT(Taulukko1[[#This Row],[Neuvottelujen alaiset ]])=1,Taulukko1[[#This Row],[Neuvottelujen alaiset ]],Taulukko1[[#This Row],[Vähennystarve]])</f>
        <v>50</v>
      </c>
      <c r="V1121" s="44" t="str">
        <f t="shared" si="177"/>
        <v>NA</v>
      </c>
      <c r="W1121" s="44">
        <f t="shared" si="178"/>
        <v>0</v>
      </c>
      <c r="X1121" s="44" t="str">
        <f t="shared" si="179"/>
        <v>NA</v>
      </c>
      <c r="Y1121" s="90" t="b">
        <f>AND(MONTH(Taulukko1[[#This Row],[Alku PVM]] )=6,DAY(Taulukko1[[#This Row],[Alku PVM]] )&gt;19)</f>
        <v>0</v>
      </c>
      <c r="Z1121" s="90" t="b">
        <f>AND(MONTH(Taulukko1[[#This Row],[Loppu PVM]] )=6,DAY(Taulukko1[[#This Row],[Loppu PVM]] )&gt;19)</f>
        <v>0</v>
      </c>
      <c r="AA1121" s="90" t="b">
        <f>OR(MONTH(Taulukko1[[#This Row],[Alku PVM]] )&lt;=5,AND(MONTH(Taulukko1[[#This Row],[Alku PVM]] )=6,DAY(Taulukko1[[#This Row],[Alku PVM]] )&lt;20))</f>
        <v>0</v>
      </c>
      <c r="AB1121" s="90" t="b">
        <f>OR(MONTH(Taulukko1[[#This Row],[Loppu PVM]])&lt;=5,AND(MONTH(Taulukko1[[#This Row],[Loppu PVM]] )=6,DAY(Taulukko1[[#This Row],[Loppu PVM]])&lt;20))</f>
        <v>0</v>
      </c>
      <c r="AC1121" s="90" t="b">
        <f>OR(MONTH(Taulukko1[[#This Row],[Alku PVM]] )&lt;=3,AND(MONTH(Taulukko1[[#This Row],[Alku PVM]] )=3))</f>
        <v>0</v>
      </c>
      <c r="AD1121" s="90" t="b">
        <f>OR(MONTH(Taulukko1[[#This Row],[Loppu PVM]] )&lt;=3,AND(MONTH(Taulukko1[[#This Row],[Loppu PVM]] )=3))</f>
        <v>0</v>
      </c>
      <c r="AE1121" s="90" t="b">
        <f>OR(MONTH(Taulukko1[[#This Row],[Alku PVM]] )&lt;=9,AND(MONTH(Taulukko1[[#This Row],[Alku PVM]] )=9))</f>
        <v>1</v>
      </c>
      <c r="AF1121" s="90" t="b">
        <f>OR(MONTH(Taulukko1[[#This Row],[Loppu PVM]])&lt;=9,AND(MONTH(Taulukko1[[#This Row],[Loppu PVM]] )=9))</f>
        <v>0</v>
      </c>
      <c r="AG1121" s="90" t="b">
        <f>OR(MONTH(Taulukko1[[#This Row],[Alku PVM]] )&lt;=6,AND(MONTH(Taulukko1[[#This Row],[Alku PVM]] )=6))</f>
        <v>0</v>
      </c>
      <c r="AH1121" s="90" t="b">
        <f>OR(MONTH(Taulukko1[[#This Row],[Loppu PVM]])&lt;=6,AND(MONTH(Taulukko1[[#This Row],[Loppu PVM]] )=6))</f>
        <v>0</v>
      </c>
    </row>
    <row r="1122" spans="1:34" ht="12.75" customHeight="1">
      <c r="A1122" t="s">
        <v>2834</v>
      </c>
      <c r="B1122" s="23">
        <v>40057</v>
      </c>
      <c r="C1122" t="s">
        <v>2833</v>
      </c>
      <c r="E1122" s="62">
        <v>65</v>
      </c>
      <c r="F1122" s="4">
        <v>40092</v>
      </c>
      <c r="G1122" s="5">
        <v>38</v>
      </c>
      <c r="H1122" s="16">
        <v>38</v>
      </c>
      <c r="I1122" s="126" t="e">
        <f>INDEX('TOL2008'!B:B,MATCH(A1122,'TOL2008'!A:A,0))</f>
        <v>#N/A</v>
      </c>
      <c r="J1122" s="126" t="e">
        <f>INDEX(Pääluokka!$H$2:$H$100,MATCH(VALUE(LEFT(Taulukko1[[#This Row],[TOL2008]],2)),Pääluokka!$G$2:$G$100,0))</f>
        <v>#N/A</v>
      </c>
      <c r="K1122" s="126" t="e">
        <f>INDEX(Pääluokka!$I$2:$I$100,MATCH(VALUE(LEFT(Taulukko1[[#This Row],[TOL2008]],2)),Pääluokka!$G$2:$G$100,0))</f>
        <v>#N/A</v>
      </c>
      <c r="L1122" s="41">
        <f t="shared" si="170"/>
        <v>35</v>
      </c>
      <c r="M1122" s="43">
        <f t="shared" si="171"/>
        <v>40057</v>
      </c>
      <c r="N1122" s="43">
        <f t="shared" si="172"/>
        <v>40092</v>
      </c>
      <c r="O1122" s="43">
        <f t="shared" si="173"/>
        <v>40057</v>
      </c>
      <c r="P1122" s="43">
        <f t="shared" si="174"/>
        <v>40087</v>
      </c>
      <c r="Q1122" s="41">
        <f t="shared" si="175"/>
        <v>2009</v>
      </c>
      <c r="R1122" s="41">
        <f t="shared" si="176"/>
        <v>2009</v>
      </c>
      <c r="S1122" s="43" t="str">
        <f>YEAR(Taulukko1[[#This Row],[Alku KK]])&amp;"Q"&amp;ROUNDDOWN((MONTH(Taulukko1[[#This Row],[Alku KK]])-1)/3+1,0)</f>
        <v>2009Q3</v>
      </c>
      <c r="T1122" s="43" t="str">
        <f>YEAR(Taulukko1[[#This Row],[Loppu KK]])&amp;"Q"&amp;ROUNDDOWN((MONTH(Taulukko1[[#This Row],[Loppu KK]])-1)/3+1,0)</f>
        <v>2009Q4</v>
      </c>
      <c r="U1122" s="66">
        <f>IF(COUNT(Taulukko1[[#This Row],[Neuvottelujen alaiset ]])=1,Taulukko1[[#This Row],[Neuvottelujen alaiset ]],Taulukko1[[#This Row],[Vähennystarve]])</f>
        <v>38</v>
      </c>
      <c r="V1122" s="44">
        <f t="shared" si="177"/>
        <v>1.7105263157894737</v>
      </c>
      <c r="W1122" s="44">
        <f t="shared" si="178"/>
        <v>1</v>
      </c>
      <c r="X1122" s="44">
        <f t="shared" si="179"/>
        <v>0.58461538461538465</v>
      </c>
      <c r="Y1122" s="90" t="b">
        <f>AND(MONTH(Taulukko1[[#This Row],[Alku PVM]] )=6,DAY(Taulukko1[[#This Row],[Alku PVM]] )&gt;19)</f>
        <v>0</v>
      </c>
      <c r="Z1122" s="90" t="b">
        <f>AND(MONTH(Taulukko1[[#This Row],[Loppu PVM]] )=6,DAY(Taulukko1[[#This Row],[Loppu PVM]] )&gt;19)</f>
        <v>0</v>
      </c>
      <c r="AA1122" s="90" t="b">
        <f>OR(MONTH(Taulukko1[[#This Row],[Alku PVM]] )&lt;=5,AND(MONTH(Taulukko1[[#This Row],[Alku PVM]] )=6,DAY(Taulukko1[[#This Row],[Alku PVM]] )&lt;20))</f>
        <v>0</v>
      </c>
      <c r="AB1122" s="90" t="b">
        <f>OR(MONTH(Taulukko1[[#This Row],[Loppu PVM]])&lt;=5,AND(MONTH(Taulukko1[[#This Row],[Loppu PVM]] )=6,DAY(Taulukko1[[#This Row],[Loppu PVM]])&lt;20))</f>
        <v>0</v>
      </c>
      <c r="AC1122" s="90" t="b">
        <f>OR(MONTH(Taulukko1[[#This Row],[Alku PVM]] )&lt;=3,AND(MONTH(Taulukko1[[#This Row],[Alku PVM]] )=3))</f>
        <v>0</v>
      </c>
      <c r="AD1122" s="90" t="b">
        <f>OR(MONTH(Taulukko1[[#This Row],[Loppu PVM]] )&lt;=3,AND(MONTH(Taulukko1[[#This Row],[Loppu PVM]] )=3))</f>
        <v>0</v>
      </c>
      <c r="AE1122" s="90" t="b">
        <f>OR(MONTH(Taulukko1[[#This Row],[Alku PVM]] )&lt;=9,AND(MONTH(Taulukko1[[#This Row],[Alku PVM]] )=9))</f>
        <v>1</v>
      </c>
      <c r="AF1122" s="90" t="b">
        <f>OR(MONTH(Taulukko1[[#This Row],[Loppu PVM]])&lt;=9,AND(MONTH(Taulukko1[[#This Row],[Loppu PVM]] )=9))</f>
        <v>0</v>
      </c>
      <c r="AG1122" s="90" t="b">
        <f>OR(MONTH(Taulukko1[[#This Row],[Alku PVM]] )&lt;=6,AND(MONTH(Taulukko1[[#This Row],[Alku PVM]] )=6))</f>
        <v>0</v>
      </c>
      <c r="AH1122" s="90" t="b">
        <f>OR(MONTH(Taulukko1[[#This Row],[Loppu PVM]])&lt;=6,AND(MONTH(Taulukko1[[#This Row],[Loppu PVM]] )=6))</f>
        <v>0</v>
      </c>
    </row>
    <row r="1123" spans="1:34" ht="12.75" customHeight="1">
      <c r="A1123" t="s">
        <v>1085</v>
      </c>
      <c r="B1123" s="23">
        <v>40057</v>
      </c>
      <c r="C1123" t="s">
        <v>2764</v>
      </c>
      <c r="E1123" s="62">
        <v>15</v>
      </c>
      <c r="F1123" s="4">
        <v>40100</v>
      </c>
      <c r="G1123" s="5">
        <v>21</v>
      </c>
      <c r="H1123" s="22">
        <v>189</v>
      </c>
      <c r="I1123" s="126">
        <f>INDEX('TOL2008'!B:B,MATCH(A1123,'TOL2008'!A:A,0))</f>
        <v>28220</v>
      </c>
      <c r="J1123" s="126" t="str">
        <f>INDEX(Pääluokka!$H$2:$H$100,MATCH(VALUE(LEFT(Taulukko1[[#This Row],[TOL2008]],2)),Pääluokka!$G$2:$G$100,0))</f>
        <v>Teollisuus</v>
      </c>
      <c r="K1123" s="126" t="str">
        <f>INDEX(Pääluokka!$I$2:$I$100,MATCH(VALUE(LEFT(Taulukko1[[#This Row],[TOL2008]],2)),Pääluokka!$G$2:$G$100,0))</f>
        <v>Teollisuus (C-E)</v>
      </c>
      <c r="L1123" s="41">
        <f t="shared" si="170"/>
        <v>43</v>
      </c>
      <c r="M1123" s="43">
        <f t="shared" si="171"/>
        <v>40057</v>
      </c>
      <c r="N1123" s="43">
        <f t="shared" si="172"/>
        <v>40100</v>
      </c>
      <c r="O1123" s="43">
        <f t="shared" si="173"/>
        <v>40057</v>
      </c>
      <c r="P1123" s="43">
        <f t="shared" si="174"/>
        <v>40087</v>
      </c>
      <c r="Q1123" s="41">
        <f t="shared" si="175"/>
        <v>2009</v>
      </c>
      <c r="R1123" s="41">
        <f t="shared" si="176"/>
        <v>2009</v>
      </c>
      <c r="S1123" s="43" t="str">
        <f>YEAR(Taulukko1[[#This Row],[Alku KK]])&amp;"Q"&amp;ROUNDDOWN((MONTH(Taulukko1[[#This Row],[Alku KK]])-1)/3+1,0)</f>
        <v>2009Q3</v>
      </c>
      <c r="T1123" s="43" t="str">
        <f>YEAR(Taulukko1[[#This Row],[Loppu KK]])&amp;"Q"&amp;ROUNDDOWN((MONTH(Taulukko1[[#This Row],[Loppu KK]])-1)/3+1,0)</f>
        <v>2009Q4</v>
      </c>
      <c r="U1123" s="66">
        <f>IF(COUNT(Taulukko1[[#This Row],[Neuvottelujen alaiset ]])=1,Taulukko1[[#This Row],[Neuvottelujen alaiset ]],Taulukko1[[#This Row],[Vähennystarve]])</f>
        <v>189</v>
      </c>
      <c r="V1123" s="44">
        <f t="shared" si="177"/>
        <v>7.9365079365079361E-2</v>
      </c>
      <c r="W1123" s="44">
        <f t="shared" si="178"/>
        <v>0.1111111111111111</v>
      </c>
      <c r="X1123" s="44">
        <f t="shared" si="179"/>
        <v>1.4</v>
      </c>
      <c r="Y1123" s="90" t="b">
        <f>AND(MONTH(Taulukko1[[#This Row],[Alku PVM]] )=6,DAY(Taulukko1[[#This Row],[Alku PVM]] )&gt;19)</f>
        <v>0</v>
      </c>
      <c r="Z1123" s="90" t="b">
        <f>AND(MONTH(Taulukko1[[#This Row],[Loppu PVM]] )=6,DAY(Taulukko1[[#This Row],[Loppu PVM]] )&gt;19)</f>
        <v>0</v>
      </c>
      <c r="AA1123" s="90" t="b">
        <f>OR(MONTH(Taulukko1[[#This Row],[Alku PVM]] )&lt;=5,AND(MONTH(Taulukko1[[#This Row],[Alku PVM]] )=6,DAY(Taulukko1[[#This Row],[Alku PVM]] )&lt;20))</f>
        <v>0</v>
      </c>
      <c r="AB1123" s="90" t="b">
        <f>OR(MONTH(Taulukko1[[#This Row],[Loppu PVM]])&lt;=5,AND(MONTH(Taulukko1[[#This Row],[Loppu PVM]] )=6,DAY(Taulukko1[[#This Row],[Loppu PVM]])&lt;20))</f>
        <v>0</v>
      </c>
      <c r="AC1123" s="90" t="b">
        <f>OR(MONTH(Taulukko1[[#This Row],[Alku PVM]] )&lt;=3,AND(MONTH(Taulukko1[[#This Row],[Alku PVM]] )=3))</f>
        <v>0</v>
      </c>
      <c r="AD1123" s="90" t="b">
        <f>OR(MONTH(Taulukko1[[#This Row],[Loppu PVM]] )&lt;=3,AND(MONTH(Taulukko1[[#This Row],[Loppu PVM]] )=3))</f>
        <v>0</v>
      </c>
      <c r="AE1123" s="90" t="b">
        <f>OR(MONTH(Taulukko1[[#This Row],[Alku PVM]] )&lt;=9,AND(MONTH(Taulukko1[[#This Row],[Alku PVM]] )=9))</f>
        <v>1</v>
      </c>
      <c r="AF1123" s="90" t="b">
        <f>OR(MONTH(Taulukko1[[#This Row],[Loppu PVM]])&lt;=9,AND(MONTH(Taulukko1[[#This Row],[Loppu PVM]] )=9))</f>
        <v>0</v>
      </c>
      <c r="AG1123" s="90" t="b">
        <f>OR(MONTH(Taulukko1[[#This Row],[Alku PVM]] )&lt;=6,AND(MONTH(Taulukko1[[#This Row],[Alku PVM]] )=6))</f>
        <v>0</v>
      </c>
      <c r="AH1123" s="90" t="b">
        <f>OR(MONTH(Taulukko1[[#This Row],[Loppu PVM]])&lt;=6,AND(MONTH(Taulukko1[[#This Row],[Loppu PVM]] )=6))</f>
        <v>0</v>
      </c>
    </row>
    <row r="1124" spans="1:34" ht="12.75" customHeight="1">
      <c r="A1124" t="s">
        <v>1952</v>
      </c>
      <c r="B1124" s="23">
        <v>40057</v>
      </c>
      <c r="C1124" t="s">
        <v>2559</v>
      </c>
      <c r="F1124" s="4">
        <v>40095</v>
      </c>
      <c r="G1124" s="5">
        <v>21</v>
      </c>
      <c r="H1124" s="16">
        <v>75</v>
      </c>
      <c r="I1124" s="126" t="e">
        <f>INDEX('TOL2008'!B:B,MATCH(A1124,'TOL2008'!A:A,0))</f>
        <v>#N/A</v>
      </c>
      <c r="J1124" s="126" t="e">
        <f>INDEX(Pääluokka!$H$2:$H$100,MATCH(VALUE(LEFT(Taulukko1[[#This Row],[TOL2008]],2)),Pääluokka!$G$2:$G$100,0))</f>
        <v>#N/A</v>
      </c>
      <c r="K1124" s="126" t="e">
        <f>INDEX(Pääluokka!$I$2:$I$100,MATCH(VALUE(LEFT(Taulukko1[[#This Row],[TOL2008]],2)),Pääluokka!$G$2:$G$100,0))</f>
        <v>#N/A</v>
      </c>
      <c r="L1124" s="41">
        <f t="shared" si="170"/>
        <v>38</v>
      </c>
      <c r="M1124" s="43">
        <f t="shared" si="171"/>
        <v>40057</v>
      </c>
      <c r="N1124" s="43">
        <f t="shared" si="172"/>
        <v>40095</v>
      </c>
      <c r="O1124" s="43">
        <f t="shared" si="173"/>
        <v>40057</v>
      </c>
      <c r="P1124" s="43">
        <f t="shared" si="174"/>
        <v>40087</v>
      </c>
      <c r="Q1124" s="41">
        <f t="shared" si="175"/>
        <v>2009</v>
      </c>
      <c r="R1124" s="41">
        <f t="shared" si="176"/>
        <v>2009</v>
      </c>
      <c r="S1124" s="43" t="str">
        <f>YEAR(Taulukko1[[#This Row],[Alku KK]])&amp;"Q"&amp;ROUNDDOWN((MONTH(Taulukko1[[#This Row],[Alku KK]])-1)/3+1,0)</f>
        <v>2009Q3</v>
      </c>
      <c r="T1124" s="43" t="str">
        <f>YEAR(Taulukko1[[#This Row],[Loppu KK]])&amp;"Q"&amp;ROUNDDOWN((MONTH(Taulukko1[[#This Row],[Loppu KK]])-1)/3+1,0)</f>
        <v>2009Q4</v>
      </c>
      <c r="U1124" s="66">
        <f>IF(COUNT(Taulukko1[[#This Row],[Neuvottelujen alaiset ]])=1,Taulukko1[[#This Row],[Neuvottelujen alaiset ]],Taulukko1[[#This Row],[Vähennystarve]])</f>
        <v>75</v>
      </c>
      <c r="V1124" s="44" t="str">
        <f t="shared" si="177"/>
        <v>NA</v>
      </c>
      <c r="W1124" s="44">
        <f t="shared" si="178"/>
        <v>0.28000000000000003</v>
      </c>
      <c r="X1124" s="44" t="str">
        <f t="shared" si="179"/>
        <v>NA</v>
      </c>
      <c r="Y1124" s="90" t="b">
        <f>AND(MONTH(Taulukko1[[#This Row],[Alku PVM]] )=6,DAY(Taulukko1[[#This Row],[Alku PVM]] )&gt;19)</f>
        <v>0</v>
      </c>
      <c r="Z1124" s="90" t="b">
        <f>AND(MONTH(Taulukko1[[#This Row],[Loppu PVM]] )=6,DAY(Taulukko1[[#This Row],[Loppu PVM]] )&gt;19)</f>
        <v>0</v>
      </c>
      <c r="AA1124" s="90" t="b">
        <f>OR(MONTH(Taulukko1[[#This Row],[Alku PVM]] )&lt;=5,AND(MONTH(Taulukko1[[#This Row],[Alku PVM]] )=6,DAY(Taulukko1[[#This Row],[Alku PVM]] )&lt;20))</f>
        <v>0</v>
      </c>
      <c r="AB1124" s="90" t="b">
        <f>OR(MONTH(Taulukko1[[#This Row],[Loppu PVM]])&lt;=5,AND(MONTH(Taulukko1[[#This Row],[Loppu PVM]] )=6,DAY(Taulukko1[[#This Row],[Loppu PVM]])&lt;20))</f>
        <v>0</v>
      </c>
      <c r="AC1124" s="90" t="b">
        <f>OR(MONTH(Taulukko1[[#This Row],[Alku PVM]] )&lt;=3,AND(MONTH(Taulukko1[[#This Row],[Alku PVM]] )=3))</f>
        <v>0</v>
      </c>
      <c r="AD1124" s="90" t="b">
        <f>OR(MONTH(Taulukko1[[#This Row],[Loppu PVM]] )&lt;=3,AND(MONTH(Taulukko1[[#This Row],[Loppu PVM]] )=3))</f>
        <v>0</v>
      </c>
      <c r="AE1124" s="90" t="b">
        <f>OR(MONTH(Taulukko1[[#This Row],[Alku PVM]] )&lt;=9,AND(MONTH(Taulukko1[[#This Row],[Alku PVM]] )=9))</f>
        <v>1</v>
      </c>
      <c r="AF1124" s="90" t="b">
        <f>OR(MONTH(Taulukko1[[#This Row],[Loppu PVM]])&lt;=9,AND(MONTH(Taulukko1[[#This Row],[Loppu PVM]] )=9))</f>
        <v>0</v>
      </c>
      <c r="AG1124" s="90" t="b">
        <f>OR(MONTH(Taulukko1[[#This Row],[Alku PVM]] )&lt;=6,AND(MONTH(Taulukko1[[#This Row],[Alku PVM]] )=6))</f>
        <v>0</v>
      </c>
      <c r="AH1124" s="90" t="b">
        <f>OR(MONTH(Taulukko1[[#This Row],[Loppu PVM]])&lt;=6,AND(MONTH(Taulukko1[[#This Row],[Loppu PVM]] )=6))</f>
        <v>0</v>
      </c>
    </row>
    <row r="1125" spans="1:34" ht="12.75" customHeight="1">
      <c r="A1125" t="s">
        <v>2267</v>
      </c>
      <c r="B1125" s="23">
        <v>40057</v>
      </c>
      <c r="C1125" t="s">
        <v>2266</v>
      </c>
      <c r="F1125" s="4">
        <v>40095</v>
      </c>
      <c r="G1125" s="5">
        <v>0</v>
      </c>
      <c r="H1125" s="16">
        <v>100</v>
      </c>
      <c r="I1125" s="126" t="e">
        <f>INDEX('TOL2008'!B:B,MATCH(A1125,'TOL2008'!A:A,0))</f>
        <v>#N/A</v>
      </c>
      <c r="J1125" s="126" t="e">
        <f>INDEX(Pääluokka!$H$2:$H$100,MATCH(VALUE(LEFT(Taulukko1[[#This Row],[TOL2008]],2)),Pääluokka!$G$2:$G$100,0))</f>
        <v>#N/A</v>
      </c>
      <c r="K1125" s="126" t="e">
        <f>INDEX(Pääluokka!$I$2:$I$100,MATCH(VALUE(LEFT(Taulukko1[[#This Row],[TOL2008]],2)),Pääluokka!$G$2:$G$100,0))</f>
        <v>#N/A</v>
      </c>
      <c r="L1125" s="41">
        <f t="shared" si="170"/>
        <v>38</v>
      </c>
      <c r="M1125" s="43">
        <f t="shared" si="171"/>
        <v>40057</v>
      </c>
      <c r="N1125" s="43">
        <f t="shared" si="172"/>
        <v>40095</v>
      </c>
      <c r="O1125" s="43">
        <f t="shared" si="173"/>
        <v>40057</v>
      </c>
      <c r="P1125" s="43">
        <f t="shared" si="174"/>
        <v>40087</v>
      </c>
      <c r="Q1125" s="41">
        <f t="shared" si="175"/>
        <v>2009</v>
      </c>
      <c r="R1125" s="41">
        <f t="shared" si="176"/>
        <v>2009</v>
      </c>
      <c r="S1125" s="43" t="str">
        <f>YEAR(Taulukko1[[#This Row],[Alku KK]])&amp;"Q"&amp;ROUNDDOWN((MONTH(Taulukko1[[#This Row],[Alku KK]])-1)/3+1,0)</f>
        <v>2009Q3</v>
      </c>
      <c r="T1125" s="43" t="str">
        <f>YEAR(Taulukko1[[#This Row],[Loppu KK]])&amp;"Q"&amp;ROUNDDOWN((MONTH(Taulukko1[[#This Row],[Loppu KK]])-1)/3+1,0)</f>
        <v>2009Q4</v>
      </c>
      <c r="U1125" s="66">
        <f>IF(COUNT(Taulukko1[[#This Row],[Neuvottelujen alaiset ]])=1,Taulukko1[[#This Row],[Neuvottelujen alaiset ]],Taulukko1[[#This Row],[Vähennystarve]])</f>
        <v>100</v>
      </c>
      <c r="V1125" s="44" t="str">
        <f t="shared" si="177"/>
        <v>NA</v>
      </c>
      <c r="W1125" s="44">
        <f t="shared" si="178"/>
        <v>0</v>
      </c>
      <c r="X1125" s="44" t="str">
        <f t="shared" si="179"/>
        <v>NA</v>
      </c>
      <c r="Y1125" s="90" t="b">
        <f>AND(MONTH(Taulukko1[[#This Row],[Alku PVM]] )=6,DAY(Taulukko1[[#This Row],[Alku PVM]] )&gt;19)</f>
        <v>0</v>
      </c>
      <c r="Z1125" s="90" t="b">
        <f>AND(MONTH(Taulukko1[[#This Row],[Loppu PVM]] )=6,DAY(Taulukko1[[#This Row],[Loppu PVM]] )&gt;19)</f>
        <v>0</v>
      </c>
      <c r="AA1125" s="90" t="b">
        <f>OR(MONTH(Taulukko1[[#This Row],[Alku PVM]] )&lt;=5,AND(MONTH(Taulukko1[[#This Row],[Alku PVM]] )=6,DAY(Taulukko1[[#This Row],[Alku PVM]] )&lt;20))</f>
        <v>0</v>
      </c>
      <c r="AB1125" s="90" t="b">
        <f>OR(MONTH(Taulukko1[[#This Row],[Loppu PVM]])&lt;=5,AND(MONTH(Taulukko1[[#This Row],[Loppu PVM]] )=6,DAY(Taulukko1[[#This Row],[Loppu PVM]])&lt;20))</f>
        <v>0</v>
      </c>
      <c r="AC1125" s="90" t="b">
        <f>OR(MONTH(Taulukko1[[#This Row],[Alku PVM]] )&lt;=3,AND(MONTH(Taulukko1[[#This Row],[Alku PVM]] )=3))</f>
        <v>0</v>
      </c>
      <c r="AD1125" s="90" t="b">
        <f>OR(MONTH(Taulukko1[[#This Row],[Loppu PVM]] )&lt;=3,AND(MONTH(Taulukko1[[#This Row],[Loppu PVM]] )=3))</f>
        <v>0</v>
      </c>
      <c r="AE1125" s="90" t="b">
        <f>OR(MONTH(Taulukko1[[#This Row],[Alku PVM]] )&lt;=9,AND(MONTH(Taulukko1[[#This Row],[Alku PVM]] )=9))</f>
        <v>1</v>
      </c>
      <c r="AF1125" s="90" t="b">
        <f>OR(MONTH(Taulukko1[[#This Row],[Loppu PVM]])&lt;=9,AND(MONTH(Taulukko1[[#This Row],[Loppu PVM]] )=9))</f>
        <v>0</v>
      </c>
      <c r="AG1125" s="90" t="b">
        <f>OR(MONTH(Taulukko1[[#This Row],[Alku PVM]] )&lt;=6,AND(MONTH(Taulukko1[[#This Row],[Alku PVM]] )=6))</f>
        <v>0</v>
      </c>
      <c r="AH1125" s="90" t="b">
        <f>OR(MONTH(Taulukko1[[#This Row],[Loppu PVM]])&lt;=6,AND(MONTH(Taulukko1[[#This Row],[Loppu PVM]] )=6))</f>
        <v>0</v>
      </c>
    </row>
    <row r="1126" spans="1:34" ht="12.75" customHeight="1">
      <c r="A1126" t="s">
        <v>3011</v>
      </c>
      <c r="B1126" s="23">
        <v>40058</v>
      </c>
      <c r="C1126" t="s">
        <v>3010</v>
      </c>
      <c r="E1126" s="62">
        <v>20</v>
      </c>
      <c r="F1126" s="4">
        <v>40109</v>
      </c>
      <c r="G1126" s="5">
        <v>7</v>
      </c>
      <c r="H1126" s="22">
        <v>147</v>
      </c>
      <c r="I1126" s="126" t="e">
        <f>INDEX('TOL2008'!B:B,MATCH(A1126,'TOL2008'!A:A,0))</f>
        <v>#N/A</v>
      </c>
      <c r="J1126" s="126" t="e">
        <f>INDEX(Pääluokka!$H$2:$H$100,MATCH(VALUE(LEFT(Taulukko1[[#This Row],[TOL2008]],2)),Pääluokka!$G$2:$G$100,0))</f>
        <v>#N/A</v>
      </c>
      <c r="K1126" s="126" t="e">
        <f>INDEX(Pääluokka!$I$2:$I$100,MATCH(VALUE(LEFT(Taulukko1[[#This Row],[TOL2008]],2)),Pääluokka!$G$2:$G$100,0))</f>
        <v>#N/A</v>
      </c>
      <c r="L1126" s="41">
        <f t="shared" si="170"/>
        <v>51</v>
      </c>
      <c r="M1126" s="43">
        <f t="shared" si="171"/>
        <v>40058</v>
      </c>
      <c r="N1126" s="43">
        <f t="shared" si="172"/>
        <v>40109</v>
      </c>
      <c r="O1126" s="43">
        <f t="shared" si="173"/>
        <v>40057</v>
      </c>
      <c r="P1126" s="43">
        <f t="shared" si="174"/>
        <v>40087</v>
      </c>
      <c r="Q1126" s="41">
        <f t="shared" si="175"/>
        <v>2009</v>
      </c>
      <c r="R1126" s="41">
        <f t="shared" si="176"/>
        <v>2009</v>
      </c>
      <c r="S1126" s="43" t="str">
        <f>YEAR(Taulukko1[[#This Row],[Alku KK]])&amp;"Q"&amp;ROUNDDOWN((MONTH(Taulukko1[[#This Row],[Alku KK]])-1)/3+1,0)</f>
        <v>2009Q3</v>
      </c>
      <c r="T1126" s="43" t="str">
        <f>YEAR(Taulukko1[[#This Row],[Loppu KK]])&amp;"Q"&amp;ROUNDDOWN((MONTH(Taulukko1[[#This Row],[Loppu KK]])-1)/3+1,0)</f>
        <v>2009Q4</v>
      </c>
      <c r="U1126" s="66">
        <f>IF(COUNT(Taulukko1[[#This Row],[Neuvottelujen alaiset ]])=1,Taulukko1[[#This Row],[Neuvottelujen alaiset ]],Taulukko1[[#This Row],[Vähennystarve]])</f>
        <v>147</v>
      </c>
      <c r="V1126" s="44">
        <f t="shared" si="177"/>
        <v>0.1360544217687075</v>
      </c>
      <c r="W1126" s="44">
        <f t="shared" si="178"/>
        <v>4.7619047619047616E-2</v>
      </c>
      <c r="X1126" s="44">
        <f t="shared" si="179"/>
        <v>0.35</v>
      </c>
      <c r="Y1126" s="90" t="b">
        <f>AND(MONTH(Taulukko1[[#This Row],[Alku PVM]] )=6,DAY(Taulukko1[[#This Row],[Alku PVM]] )&gt;19)</f>
        <v>0</v>
      </c>
      <c r="Z1126" s="90" t="b">
        <f>AND(MONTH(Taulukko1[[#This Row],[Loppu PVM]] )=6,DAY(Taulukko1[[#This Row],[Loppu PVM]] )&gt;19)</f>
        <v>0</v>
      </c>
      <c r="AA1126" s="90" t="b">
        <f>OR(MONTH(Taulukko1[[#This Row],[Alku PVM]] )&lt;=5,AND(MONTH(Taulukko1[[#This Row],[Alku PVM]] )=6,DAY(Taulukko1[[#This Row],[Alku PVM]] )&lt;20))</f>
        <v>0</v>
      </c>
      <c r="AB1126" s="90" t="b">
        <f>OR(MONTH(Taulukko1[[#This Row],[Loppu PVM]])&lt;=5,AND(MONTH(Taulukko1[[#This Row],[Loppu PVM]] )=6,DAY(Taulukko1[[#This Row],[Loppu PVM]])&lt;20))</f>
        <v>0</v>
      </c>
      <c r="AC1126" s="90" t="b">
        <f>OR(MONTH(Taulukko1[[#This Row],[Alku PVM]] )&lt;=3,AND(MONTH(Taulukko1[[#This Row],[Alku PVM]] )=3))</f>
        <v>0</v>
      </c>
      <c r="AD1126" s="90" t="b">
        <f>OR(MONTH(Taulukko1[[#This Row],[Loppu PVM]] )&lt;=3,AND(MONTH(Taulukko1[[#This Row],[Loppu PVM]] )=3))</f>
        <v>0</v>
      </c>
      <c r="AE1126" s="90" t="b">
        <f>OR(MONTH(Taulukko1[[#This Row],[Alku PVM]] )&lt;=9,AND(MONTH(Taulukko1[[#This Row],[Alku PVM]] )=9))</f>
        <v>1</v>
      </c>
      <c r="AF1126" s="90" t="b">
        <f>OR(MONTH(Taulukko1[[#This Row],[Loppu PVM]])&lt;=9,AND(MONTH(Taulukko1[[#This Row],[Loppu PVM]] )=9))</f>
        <v>0</v>
      </c>
      <c r="AG1126" s="90" t="b">
        <f>OR(MONTH(Taulukko1[[#This Row],[Alku PVM]] )&lt;=6,AND(MONTH(Taulukko1[[#This Row],[Alku PVM]] )=6))</f>
        <v>0</v>
      </c>
      <c r="AH1126" s="90" t="b">
        <f>OR(MONTH(Taulukko1[[#This Row],[Loppu PVM]])&lt;=6,AND(MONTH(Taulukko1[[#This Row],[Loppu PVM]] )=6))</f>
        <v>0</v>
      </c>
    </row>
    <row r="1127" spans="1:34" ht="12.75" customHeight="1">
      <c r="A1127" t="s">
        <v>2589</v>
      </c>
      <c r="B1127" s="23">
        <v>40058</v>
      </c>
      <c r="C1127" t="s">
        <v>2588</v>
      </c>
      <c r="E1127" s="62">
        <v>20</v>
      </c>
      <c r="F1127" s="4">
        <v>40084</v>
      </c>
      <c r="G1127" s="5">
        <v>19</v>
      </c>
      <c r="H1127" s="16">
        <v>340</v>
      </c>
      <c r="I1127" s="126" t="e">
        <f>INDEX('TOL2008'!B:B,MATCH(A1127,'TOL2008'!A:A,0))</f>
        <v>#N/A</v>
      </c>
      <c r="J1127" s="126" t="e">
        <f>INDEX(Pääluokka!$H$2:$H$100,MATCH(VALUE(LEFT(Taulukko1[[#This Row],[TOL2008]],2)),Pääluokka!$G$2:$G$100,0))</f>
        <v>#N/A</v>
      </c>
      <c r="K1127" s="126" t="e">
        <f>INDEX(Pääluokka!$I$2:$I$100,MATCH(VALUE(LEFT(Taulukko1[[#This Row],[TOL2008]],2)),Pääluokka!$G$2:$G$100,0))</f>
        <v>#N/A</v>
      </c>
      <c r="L1127" s="41">
        <f t="shared" si="170"/>
        <v>26</v>
      </c>
      <c r="M1127" s="43">
        <f t="shared" si="171"/>
        <v>40058</v>
      </c>
      <c r="N1127" s="43">
        <f t="shared" si="172"/>
        <v>40084</v>
      </c>
      <c r="O1127" s="43">
        <f t="shared" si="173"/>
        <v>40057</v>
      </c>
      <c r="P1127" s="43">
        <f t="shared" si="174"/>
        <v>40057</v>
      </c>
      <c r="Q1127" s="41">
        <f t="shared" si="175"/>
        <v>2009</v>
      </c>
      <c r="R1127" s="41">
        <f t="shared" si="176"/>
        <v>2009</v>
      </c>
      <c r="S1127" s="43" t="str">
        <f>YEAR(Taulukko1[[#This Row],[Alku KK]])&amp;"Q"&amp;ROUNDDOWN((MONTH(Taulukko1[[#This Row],[Alku KK]])-1)/3+1,0)</f>
        <v>2009Q3</v>
      </c>
      <c r="T1127" s="43" t="str">
        <f>YEAR(Taulukko1[[#This Row],[Loppu KK]])&amp;"Q"&amp;ROUNDDOWN((MONTH(Taulukko1[[#This Row],[Loppu KK]])-1)/3+1,0)</f>
        <v>2009Q3</v>
      </c>
      <c r="U1127" s="66">
        <f>IF(COUNT(Taulukko1[[#This Row],[Neuvottelujen alaiset ]])=1,Taulukko1[[#This Row],[Neuvottelujen alaiset ]],Taulukko1[[#This Row],[Vähennystarve]])</f>
        <v>340</v>
      </c>
      <c r="V1127" s="44">
        <f t="shared" si="177"/>
        <v>5.8823529411764705E-2</v>
      </c>
      <c r="W1127" s="44">
        <f t="shared" si="178"/>
        <v>5.5882352941176473E-2</v>
      </c>
      <c r="X1127" s="44">
        <f t="shared" si="179"/>
        <v>0.95</v>
      </c>
      <c r="Y1127" s="90" t="b">
        <f>AND(MONTH(Taulukko1[[#This Row],[Alku PVM]] )=6,DAY(Taulukko1[[#This Row],[Alku PVM]] )&gt;19)</f>
        <v>0</v>
      </c>
      <c r="Z1127" s="90" t="b">
        <f>AND(MONTH(Taulukko1[[#This Row],[Loppu PVM]] )=6,DAY(Taulukko1[[#This Row],[Loppu PVM]] )&gt;19)</f>
        <v>0</v>
      </c>
      <c r="AA1127" s="90" t="b">
        <f>OR(MONTH(Taulukko1[[#This Row],[Alku PVM]] )&lt;=5,AND(MONTH(Taulukko1[[#This Row],[Alku PVM]] )=6,DAY(Taulukko1[[#This Row],[Alku PVM]] )&lt;20))</f>
        <v>0</v>
      </c>
      <c r="AB1127" s="90" t="b">
        <f>OR(MONTH(Taulukko1[[#This Row],[Loppu PVM]])&lt;=5,AND(MONTH(Taulukko1[[#This Row],[Loppu PVM]] )=6,DAY(Taulukko1[[#This Row],[Loppu PVM]])&lt;20))</f>
        <v>0</v>
      </c>
      <c r="AC1127" s="90" t="b">
        <f>OR(MONTH(Taulukko1[[#This Row],[Alku PVM]] )&lt;=3,AND(MONTH(Taulukko1[[#This Row],[Alku PVM]] )=3))</f>
        <v>0</v>
      </c>
      <c r="AD1127" s="90" t="b">
        <f>OR(MONTH(Taulukko1[[#This Row],[Loppu PVM]] )&lt;=3,AND(MONTH(Taulukko1[[#This Row],[Loppu PVM]] )=3))</f>
        <v>0</v>
      </c>
      <c r="AE1127" s="90" t="b">
        <f>OR(MONTH(Taulukko1[[#This Row],[Alku PVM]] )&lt;=9,AND(MONTH(Taulukko1[[#This Row],[Alku PVM]] )=9))</f>
        <v>1</v>
      </c>
      <c r="AF1127" s="90" t="b">
        <f>OR(MONTH(Taulukko1[[#This Row],[Loppu PVM]])&lt;=9,AND(MONTH(Taulukko1[[#This Row],[Loppu PVM]] )=9))</f>
        <v>1</v>
      </c>
      <c r="AG1127" s="90" t="b">
        <f>OR(MONTH(Taulukko1[[#This Row],[Alku PVM]] )&lt;=6,AND(MONTH(Taulukko1[[#This Row],[Alku PVM]] )=6))</f>
        <v>0</v>
      </c>
      <c r="AH1127" s="90" t="b">
        <f>OR(MONTH(Taulukko1[[#This Row],[Loppu PVM]])&lt;=6,AND(MONTH(Taulukko1[[#This Row],[Loppu PVM]] )=6))</f>
        <v>0</v>
      </c>
    </row>
    <row r="1128" spans="1:34" ht="12.75" customHeight="1">
      <c r="A1128" s="21" t="s">
        <v>2910</v>
      </c>
      <c r="B1128" s="23">
        <v>40059</v>
      </c>
      <c r="C1128" t="s">
        <v>2911</v>
      </c>
      <c r="D1128" s="24"/>
      <c r="F1128" s="23">
        <v>40079</v>
      </c>
      <c r="G1128" s="24">
        <v>0</v>
      </c>
      <c r="H1128" s="22">
        <v>16</v>
      </c>
      <c r="I1128" s="126">
        <f>INDEX('TOL2008'!B:B,MATCH(A1128,'TOL2008'!A:A,0))</f>
        <v>46140</v>
      </c>
      <c r="J1128" s="126" t="str">
        <f>INDEX(Pääluokka!$H$2:$H$100,MATCH(VALUE(LEFT(Taulukko1[[#This Row],[TOL2008]],2)),Pääluokka!$G$2:$G$100,0))</f>
        <v>Tukku- ja vähittäiskauppa; moottoriajoneuvojen ja moottoripyörien korjaus</v>
      </c>
      <c r="K1128" s="126" t="str">
        <f>INDEX(Pääluokka!$I$2:$I$100,MATCH(VALUE(LEFT(Taulukko1[[#This Row],[TOL2008]],2)),Pääluokka!$G$2:$G$100,0))</f>
        <v>Palvelualat (G-N, R, S)</v>
      </c>
      <c r="L1128" s="41">
        <f t="shared" si="170"/>
        <v>20</v>
      </c>
      <c r="M1128" s="43">
        <f t="shared" si="171"/>
        <v>40059</v>
      </c>
      <c r="N1128" s="43">
        <f t="shared" si="172"/>
        <v>40079</v>
      </c>
      <c r="O1128" s="43">
        <f t="shared" si="173"/>
        <v>40057</v>
      </c>
      <c r="P1128" s="43">
        <f t="shared" si="174"/>
        <v>40057</v>
      </c>
      <c r="Q1128" s="41">
        <f t="shared" si="175"/>
        <v>2009</v>
      </c>
      <c r="R1128" s="41">
        <f t="shared" si="176"/>
        <v>2009</v>
      </c>
      <c r="S1128" s="43" t="str">
        <f>YEAR(Taulukko1[[#This Row],[Alku KK]])&amp;"Q"&amp;ROUNDDOWN((MONTH(Taulukko1[[#This Row],[Alku KK]])-1)/3+1,0)</f>
        <v>2009Q3</v>
      </c>
      <c r="T1128" s="43" t="str">
        <f>YEAR(Taulukko1[[#This Row],[Loppu KK]])&amp;"Q"&amp;ROUNDDOWN((MONTH(Taulukko1[[#This Row],[Loppu KK]])-1)/3+1,0)</f>
        <v>2009Q3</v>
      </c>
      <c r="U1128" s="66">
        <f>IF(COUNT(Taulukko1[[#This Row],[Neuvottelujen alaiset ]])=1,Taulukko1[[#This Row],[Neuvottelujen alaiset ]],Taulukko1[[#This Row],[Vähennystarve]])</f>
        <v>16</v>
      </c>
      <c r="V1128" s="44" t="str">
        <f t="shared" si="177"/>
        <v>NA</v>
      </c>
      <c r="W1128" s="44">
        <f t="shared" si="178"/>
        <v>0</v>
      </c>
      <c r="X1128" s="44" t="str">
        <f t="shared" si="179"/>
        <v>NA</v>
      </c>
      <c r="Y1128" s="90" t="b">
        <f>AND(MONTH(Taulukko1[[#This Row],[Alku PVM]] )=6,DAY(Taulukko1[[#This Row],[Alku PVM]] )&gt;19)</f>
        <v>0</v>
      </c>
      <c r="Z1128" s="90" t="b">
        <f>AND(MONTH(Taulukko1[[#This Row],[Loppu PVM]] )=6,DAY(Taulukko1[[#This Row],[Loppu PVM]] )&gt;19)</f>
        <v>0</v>
      </c>
      <c r="AA1128" s="90" t="b">
        <f>OR(MONTH(Taulukko1[[#This Row],[Alku PVM]] )&lt;=5,AND(MONTH(Taulukko1[[#This Row],[Alku PVM]] )=6,DAY(Taulukko1[[#This Row],[Alku PVM]] )&lt;20))</f>
        <v>0</v>
      </c>
      <c r="AB1128" s="90" t="b">
        <f>OR(MONTH(Taulukko1[[#This Row],[Loppu PVM]])&lt;=5,AND(MONTH(Taulukko1[[#This Row],[Loppu PVM]] )=6,DAY(Taulukko1[[#This Row],[Loppu PVM]])&lt;20))</f>
        <v>0</v>
      </c>
      <c r="AC1128" s="90" t="b">
        <f>OR(MONTH(Taulukko1[[#This Row],[Alku PVM]] )&lt;=3,AND(MONTH(Taulukko1[[#This Row],[Alku PVM]] )=3))</f>
        <v>0</v>
      </c>
      <c r="AD1128" s="90" t="b">
        <f>OR(MONTH(Taulukko1[[#This Row],[Loppu PVM]] )&lt;=3,AND(MONTH(Taulukko1[[#This Row],[Loppu PVM]] )=3))</f>
        <v>0</v>
      </c>
      <c r="AE1128" s="90" t="b">
        <f>OR(MONTH(Taulukko1[[#This Row],[Alku PVM]] )&lt;=9,AND(MONTH(Taulukko1[[#This Row],[Alku PVM]] )=9))</f>
        <v>1</v>
      </c>
      <c r="AF1128" s="90" t="b">
        <f>OR(MONTH(Taulukko1[[#This Row],[Loppu PVM]])&lt;=9,AND(MONTH(Taulukko1[[#This Row],[Loppu PVM]] )=9))</f>
        <v>1</v>
      </c>
      <c r="AG1128" s="90" t="b">
        <f>OR(MONTH(Taulukko1[[#This Row],[Alku PVM]] )&lt;=6,AND(MONTH(Taulukko1[[#This Row],[Alku PVM]] )=6))</f>
        <v>0</v>
      </c>
      <c r="AH1128" s="90" t="b">
        <f>OR(MONTH(Taulukko1[[#This Row],[Loppu PVM]])&lt;=6,AND(MONTH(Taulukko1[[#This Row],[Loppu PVM]] )=6))</f>
        <v>0</v>
      </c>
    </row>
    <row r="1129" spans="1:34" ht="12.75" customHeight="1">
      <c r="A1129" t="s">
        <v>1102</v>
      </c>
      <c r="B1129" s="23">
        <v>40059</v>
      </c>
      <c r="C1129" t="s">
        <v>1381</v>
      </c>
      <c r="E1129" s="62">
        <v>45</v>
      </c>
      <c r="F1129" s="4">
        <v>40120</v>
      </c>
      <c r="G1129" s="5">
        <v>13</v>
      </c>
      <c r="H1129" s="16">
        <v>250</v>
      </c>
      <c r="I1129" s="126">
        <f>INDEX('TOL2008'!B:B,MATCH(A1129,'TOL2008'!A:A,0))</f>
        <v>18120</v>
      </c>
      <c r="J1129" s="126" t="str">
        <f>INDEX(Pääluokka!$H$2:$H$100,MATCH(VALUE(LEFT(Taulukko1[[#This Row],[TOL2008]],2)),Pääluokka!$G$2:$G$100,0))</f>
        <v>Teollisuus</v>
      </c>
      <c r="K1129" s="126" t="str">
        <f>INDEX(Pääluokka!$I$2:$I$100,MATCH(VALUE(LEFT(Taulukko1[[#This Row],[TOL2008]],2)),Pääluokka!$G$2:$G$100,0))</f>
        <v>Teollisuus (C-E)</v>
      </c>
      <c r="L1129" s="41">
        <f t="shared" si="170"/>
        <v>61</v>
      </c>
      <c r="M1129" s="43">
        <f t="shared" si="171"/>
        <v>40059</v>
      </c>
      <c r="N1129" s="43">
        <f t="shared" si="172"/>
        <v>40120</v>
      </c>
      <c r="O1129" s="43">
        <f t="shared" si="173"/>
        <v>40057</v>
      </c>
      <c r="P1129" s="43">
        <f t="shared" si="174"/>
        <v>40118</v>
      </c>
      <c r="Q1129" s="41">
        <f t="shared" si="175"/>
        <v>2009</v>
      </c>
      <c r="R1129" s="41">
        <f t="shared" si="176"/>
        <v>2009</v>
      </c>
      <c r="S1129" s="43" t="str">
        <f>YEAR(Taulukko1[[#This Row],[Alku KK]])&amp;"Q"&amp;ROUNDDOWN((MONTH(Taulukko1[[#This Row],[Alku KK]])-1)/3+1,0)</f>
        <v>2009Q3</v>
      </c>
      <c r="T1129" s="43" t="str">
        <f>YEAR(Taulukko1[[#This Row],[Loppu KK]])&amp;"Q"&amp;ROUNDDOWN((MONTH(Taulukko1[[#This Row],[Loppu KK]])-1)/3+1,0)</f>
        <v>2009Q4</v>
      </c>
      <c r="U1129" s="66">
        <f>IF(COUNT(Taulukko1[[#This Row],[Neuvottelujen alaiset ]])=1,Taulukko1[[#This Row],[Neuvottelujen alaiset ]],Taulukko1[[#This Row],[Vähennystarve]])</f>
        <v>250</v>
      </c>
      <c r="V1129" s="44">
        <f t="shared" si="177"/>
        <v>0.18</v>
      </c>
      <c r="W1129" s="44">
        <f t="shared" si="178"/>
        <v>5.1999999999999998E-2</v>
      </c>
      <c r="X1129" s="44">
        <f t="shared" si="179"/>
        <v>0.28888888888888886</v>
      </c>
      <c r="Y1129" s="90" t="b">
        <f>AND(MONTH(Taulukko1[[#This Row],[Alku PVM]] )=6,DAY(Taulukko1[[#This Row],[Alku PVM]] )&gt;19)</f>
        <v>0</v>
      </c>
      <c r="Z1129" s="90" t="b">
        <f>AND(MONTH(Taulukko1[[#This Row],[Loppu PVM]] )=6,DAY(Taulukko1[[#This Row],[Loppu PVM]] )&gt;19)</f>
        <v>0</v>
      </c>
      <c r="AA1129" s="90" t="b">
        <f>OR(MONTH(Taulukko1[[#This Row],[Alku PVM]] )&lt;=5,AND(MONTH(Taulukko1[[#This Row],[Alku PVM]] )=6,DAY(Taulukko1[[#This Row],[Alku PVM]] )&lt;20))</f>
        <v>0</v>
      </c>
      <c r="AB1129" s="90" t="b">
        <f>OR(MONTH(Taulukko1[[#This Row],[Loppu PVM]])&lt;=5,AND(MONTH(Taulukko1[[#This Row],[Loppu PVM]] )=6,DAY(Taulukko1[[#This Row],[Loppu PVM]])&lt;20))</f>
        <v>0</v>
      </c>
      <c r="AC1129" s="90" t="b">
        <f>OR(MONTH(Taulukko1[[#This Row],[Alku PVM]] )&lt;=3,AND(MONTH(Taulukko1[[#This Row],[Alku PVM]] )=3))</f>
        <v>0</v>
      </c>
      <c r="AD1129" s="90" t="b">
        <f>OR(MONTH(Taulukko1[[#This Row],[Loppu PVM]] )&lt;=3,AND(MONTH(Taulukko1[[#This Row],[Loppu PVM]] )=3))</f>
        <v>0</v>
      </c>
      <c r="AE1129" s="90" t="b">
        <f>OR(MONTH(Taulukko1[[#This Row],[Alku PVM]] )&lt;=9,AND(MONTH(Taulukko1[[#This Row],[Alku PVM]] )=9))</f>
        <v>1</v>
      </c>
      <c r="AF1129" s="90" t="b">
        <f>OR(MONTH(Taulukko1[[#This Row],[Loppu PVM]])&lt;=9,AND(MONTH(Taulukko1[[#This Row],[Loppu PVM]] )=9))</f>
        <v>0</v>
      </c>
      <c r="AG1129" s="90" t="b">
        <f>OR(MONTH(Taulukko1[[#This Row],[Alku PVM]] )&lt;=6,AND(MONTH(Taulukko1[[#This Row],[Alku PVM]] )=6))</f>
        <v>0</v>
      </c>
      <c r="AH1129" s="90" t="b">
        <f>OR(MONTH(Taulukko1[[#This Row],[Loppu PVM]])&lt;=6,AND(MONTH(Taulukko1[[#This Row],[Loppu PVM]] )=6))</f>
        <v>0</v>
      </c>
    </row>
    <row r="1130" spans="1:34" ht="12.75" customHeight="1">
      <c r="A1130" s="21" t="s">
        <v>1102</v>
      </c>
      <c r="B1130" s="23">
        <v>40059</v>
      </c>
      <c r="C1130" t="s">
        <v>2779</v>
      </c>
      <c r="D1130" s="24"/>
      <c r="F1130" s="23">
        <v>40144</v>
      </c>
      <c r="G1130" s="24">
        <v>12</v>
      </c>
      <c r="H1130" s="16">
        <v>45</v>
      </c>
      <c r="I1130" s="126">
        <f>INDEX('TOL2008'!B:B,MATCH(A1130,'TOL2008'!A:A,0))</f>
        <v>18120</v>
      </c>
      <c r="J1130" s="126" t="str">
        <f>INDEX(Pääluokka!$H$2:$H$100,MATCH(VALUE(LEFT(Taulukko1[[#This Row],[TOL2008]],2)),Pääluokka!$G$2:$G$100,0))</f>
        <v>Teollisuus</v>
      </c>
      <c r="K1130" s="126" t="str">
        <f>INDEX(Pääluokka!$I$2:$I$100,MATCH(VALUE(LEFT(Taulukko1[[#This Row],[TOL2008]],2)),Pääluokka!$G$2:$G$100,0))</f>
        <v>Teollisuus (C-E)</v>
      </c>
      <c r="L1130" s="41">
        <f t="shared" si="170"/>
        <v>85</v>
      </c>
      <c r="M1130" s="43">
        <f t="shared" si="171"/>
        <v>40059</v>
      </c>
      <c r="N1130" s="43">
        <f t="shared" si="172"/>
        <v>40144</v>
      </c>
      <c r="O1130" s="43">
        <f t="shared" si="173"/>
        <v>40057</v>
      </c>
      <c r="P1130" s="43">
        <f t="shared" si="174"/>
        <v>40118</v>
      </c>
      <c r="Q1130" s="41">
        <f t="shared" si="175"/>
        <v>2009</v>
      </c>
      <c r="R1130" s="41">
        <f t="shared" si="176"/>
        <v>2009</v>
      </c>
      <c r="S1130" s="43" t="str">
        <f>YEAR(Taulukko1[[#This Row],[Alku KK]])&amp;"Q"&amp;ROUNDDOWN((MONTH(Taulukko1[[#This Row],[Alku KK]])-1)/3+1,0)</f>
        <v>2009Q3</v>
      </c>
      <c r="T1130" s="43" t="str">
        <f>YEAR(Taulukko1[[#This Row],[Loppu KK]])&amp;"Q"&amp;ROUNDDOWN((MONTH(Taulukko1[[#This Row],[Loppu KK]])-1)/3+1,0)</f>
        <v>2009Q4</v>
      </c>
      <c r="U1130" s="66">
        <f>IF(COUNT(Taulukko1[[#This Row],[Neuvottelujen alaiset ]])=1,Taulukko1[[#This Row],[Neuvottelujen alaiset ]],Taulukko1[[#This Row],[Vähennystarve]])</f>
        <v>45</v>
      </c>
      <c r="V1130" s="44" t="str">
        <f t="shared" si="177"/>
        <v>NA</v>
      </c>
      <c r="W1130" s="44">
        <f t="shared" si="178"/>
        <v>0.26666666666666666</v>
      </c>
      <c r="X1130" s="44" t="str">
        <f t="shared" si="179"/>
        <v>NA</v>
      </c>
      <c r="Y1130" s="90" t="b">
        <f>AND(MONTH(Taulukko1[[#This Row],[Alku PVM]] )=6,DAY(Taulukko1[[#This Row],[Alku PVM]] )&gt;19)</f>
        <v>0</v>
      </c>
      <c r="Z1130" s="90" t="b">
        <f>AND(MONTH(Taulukko1[[#This Row],[Loppu PVM]] )=6,DAY(Taulukko1[[#This Row],[Loppu PVM]] )&gt;19)</f>
        <v>0</v>
      </c>
      <c r="AA1130" s="90" t="b">
        <f>OR(MONTH(Taulukko1[[#This Row],[Alku PVM]] )&lt;=5,AND(MONTH(Taulukko1[[#This Row],[Alku PVM]] )=6,DAY(Taulukko1[[#This Row],[Alku PVM]] )&lt;20))</f>
        <v>0</v>
      </c>
      <c r="AB1130" s="90" t="b">
        <f>OR(MONTH(Taulukko1[[#This Row],[Loppu PVM]])&lt;=5,AND(MONTH(Taulukko1[[#This Row],[Loppu PVM]] )=6,DAY(Taulukko1[[#This Row],[Loppu PVM]])&lt;20))</f>
        <v>0</v>
      </c>
      <c r="AC1130" s="90" t="b">
        <f>OR(MONTH(Taulukko1[[#This Row],[Alku PVM]] )&lt;=3,AND(MONTH(Taulukko1[[#This Row],[Alku PVM]] )=3))</f>
        <v>0</v>
      </c>
      <c r="AD1130" s="90" t="b">
        <f>OR(MONTH(Taulukko1[[#This Row],[Loppu PVM]] )&lt;=3,AND(MONTH(Taulukko1[[#This Row],[Loppu PVM]] )=3))</f>
        <v>0</v>
      </c>
      <c r="AE1130" s="90" t="b">
        <f>OR(MONTH(Taulukko1[[#This Row],[Alku PVM]] )&lt;=9,AND(MONTH(Taulukko1[[#This Row],[Alku PVM]] )=9))</f>
        <v>1</v>
      </c>
      <c r="AF1130" s="90" t="b">
        <f>OR(MONTH(Taulukko1[[#This Row],[Loppu PVM]])&lt;=9,AND(MONTH(Taulukko1[[#This Row],[Loppu PVM]] )=9))</f>
        <v>0</v>
      </c>
      <c r="AG1130" s="90" t="b">
        <f>OR(MONTH(Taulukko1[[#This Row],[Alku PVM]] )&lt;=6,AND(MONTH(Taulukko1[[#This Row],[Alku PVM]] )=6))</f>
        <v>0</v>
      </c>
      <c r="AH1130" s="90" t="b">
        <f>OR(MONTH(Taulukko1[[#This Row],[Loppu PVM]])&lt;=6,AND(MONTH(Taulukko1[[#This Row],[Loppu PVM]] )=6))</f>
        <v>0</v>
      </c>
    </row>
    <row r="1131" spans="1:34" ht="12.75" customHeight="1">
      <c r="A1131" s="21" t="s">
        <v>954</v>
      </c>
      <c r="B1131" s="23">
        <v>40059</v>
      </c>
      <c r="C1131" s="21" t="s">
        <v>2573</v>
      </c>
      <c r="D1131" s="24"/>
      <c r="F1131" s="23">
        <v>40115</v>
      </c>
      <c r="G1131" s="24">
        <v>40</v>
      </c>
      <c r="H1131" s="22">
        <v>50</v>
      </c>
      <c r="I1131" s="126">
        <f>INDEX('TOL2008'!B:B,MATCH(A1131,'TOL2008'!A:A,0))</f>
        <v>24100</v>
      </c>
      <c r="J1131" s="126" t="str">
        <f>INDEX(Pääluokka!$H$2:$H$100,MATCH(VALUE(LEFT(Taulukko1[[#This Row],[TOL2008]],2)),Pääluokka!$G$2:$G$100,0))</f>
        <v>Teollisuus</v>
      </c>
      <c r="K1131" s="126" t="str">
        <f>INDEX(Pääluokka!$I$2:$I$100,MATCH(VALUE(LEFT(Taulukko1[[#This Row],[TOL2008]],2)),Pääluokka!$G$2:$G$100,0))</f>
        <v>Teollisuus (C-E)</v>
      </c>
      <c r="L1131" s="41">
        <f t="shared" si="170"/>
        <v>56</v>
      </c>
      <c r="M1131" s="43">
        <f t="shared" si="171"/>
        <v>40059</v>
      </c>
      <c r="N1131" s="43">
        <f t="shared" si="172"/>
        <v>40115</v>
      </c>
      <c r="O1131" s="43">
        <f t="shared" si="173"/>
        <v>40057</v>
      </c>
      <c r="P1131" s="43">
        <f t="shared" si="174"/>
        <v>40087</v>
      </c>
      <c r="Q1131" s="41">
        <f t="shared" si="175"/>
        <v>2009</v>
      </c>
      <c r="R1131" s="41">
        <f t="shared" si="176"/>
        <v>2009</v>
      </c>
      <c r="S1131" s="43" t="str">
        <f>YEAR(Taulukko1[[#This Row],[Alku KK]])&amp;"Q"&amp;ROUNDDOWN((MONTH(Taulukko1[[#This Row],[Alku KK]])-1)/3+1,0)</f>
        <v>2009Q3</v>
      </c>
      <c r="T1131" s="43" t="str">
        <f>YEAR(Taulukko1[[#This Row],[Loppu KK]])&amp;"Q"&amp;ROUNDDOWN((MONTH(Taulukko1[[#This Row],[Loppu KK]])-1)/3+1,0)</f>
        <v>2009Q4</v>
      </c>
      <c r="U1131" s="66">
        <f>IF(COUNT(Taulukko1[[#This Row],[Neuvottelujen alaiset ]])=1,Taulukko1[[#This Row],[Neuvottelujen alaiset ]],Taulukko1[[#This Row],[Vähennystarve]])</f>
        <v>50</v>
      </c>
      <c r="V1131" s="44" t="str">
        <f t="shared" si="177"/>
        <v>NA</v>
      </c>
      <c r="W1131" s="44">
        <f t="shared" si="178"/>
        <v>0.8</v>
      </c>
      <c r="X1131" s="44" t="str">
        <f t="shared" si="179"/>
        <v>NA</v>
      </c>
      <c r="Y1131" s="90" t="b">
        <f>AND(MONTH(Taulukko1[[#This Row],[Alku PVM]] )=6,DAY(Taulukko1[[#This Row],[Alku PVM]] )&gt;19)</f>
        <v>0</v>
      </c>
      <c r="Z1131" s="90" t="b">
        <f>AND(MONTH(Taulukko1[[#This Row],[Loppu PVM]] )=6,DAY(Taulukko1[[#This Row],[Loppu PVM]] )&gt;19)</f>
        <v>0</v>
      </c>
      <c r="AA1131" s="90" t="b">
        <f>OR(MONTH(Taulukko1[[#This Row],[Alku PVM]] )&lt;=5,AND(MONTH(Taulukko1[[#This Row],[Alku PVM]] )=6,DAY(Taulukko1[[#This Row],[Alku PVM]] )&lt;20))</f>
        <v>0</v>
      </c>
      <c r="AB1131" s="90" t="b">
        <f>OR(MONTH(Taulukko1[[#This Row],[Loppu PVM]])&lt;=5,AND(MONTH(Taulukko1[[#This Row],[Loppu PVM]] )=6,DAY(Taulukko1[[#This Row],[Loppu PVM]])&lt;20))</f>
        <v>0</v>
      </c>
      <c r="AC1131" s="90" t="b">
        <f>OR(MONTH(Taulukko1[[#This Row],[Alku PVM]] )&lt;=3,AND(MONTH(Taulukko1[[#This Row],[Alku PVM]] )=3))</f>
        <v>0</v>
      </c>
      <c r="AD1131" s="90" t="b">
        <f>OR(MONTH(Taulukko1[[#This Row],[Loppu PVM]] )&lt;=3,AND(MONTH(Taulukko1[[#This Row],[Loppu PVM]] )=3))</f>
        <v>0</v>
      </c>
      <c r="AE1131" s="90" t="b">
        <f>OR(MONTH(Taulukko1[[#This Row],[Alku PVM]] )&lt;=9,AND(MONTH(Taulukko1[[#This Row],[Alku PVM]] )=9))</f>
        <v>1</v>
      </c>
      <c r="AF1131" s="90" t="b">
        <f>OR(MONTH(Taulukko1[[#This Row],[Loppu PVM]])&lt;=9,AND(MONTH(Taulukko1[[#This Row],[Loppu PVM]] )=9))</f>
        <v>0</v>
      </c>
      <c r="AG1131" s="90" t="b">
        <f>OR(MONTH(Taulukko1[[#This Row],[Alku PVM]] )&lt;=6,AND(MONTH(Taulukko1[[#This Row],[Alku PVM]] )=6))</f>
        <v>0</v>
      </c>
      <c r="AH1131" s="90" t="b">
        <f>OR(MONTH(Taulukko1[[#This Row],[Loppu PVM]])&lt;=6,AND(MONTH(Taulukko1[[#This Row],[Loppu PVM]] )=6))</f>
        <v>0</v>
      </c>
    </row>
    <row r="1132" spans="1:34" ht="12.75" customHeight="1">
      <c r="A1132" s="21" t="s">
        <v>2598</v>
      </c>
      <c r="B1132" s="23">
        <v>40060</v>
      </c>
      <c r="C1132" s="21" t="s">
        <v>2597</v>
      </c>
      <c r="D1132" s="24"/>
      <c r="F1132" s="23"/>
      <c r="G1132" s="24"/>
      <c r="H1132" s="22">
        <v>90</v>
      </c>
      <c r="I1132" s="126" t="e">
        <f>INDEX('TOL2008'!B:B,MATCH(A1132,'TOL2008'!A:A,0))</f>
        <v>#N/A</v>
      </c>
      <c r="J1132" s="126" t="e">
        <f>INDEX(Pääluokka!$H$2:$H$100,MATCH(VALUE(LEFT(Taulukko1[[#This Row],[TOL2008]],2)),Pääluokka!$G$2:$G$100,0))</f>
        <v>#N/A</v>
      </c>
      <c r="K1132" s="126" t="e">
        <f>INDEX(Pääluokka!$I$2:$I$100,MATCH(VALUE(LEFT(Taulukko1[[#This Row],[TOL2008]],2)),Pääluokka!$G$2:$G$100,0))</f>
        <v>#N/A</v>
      </c>
      <c r="L1132" s="41" t="str">
        <f t="shared" si="170"/>
        <v>NA</v>
      </c>
      <c r="M1132" s="43">
        <f t="shared" si="171"/>
        <v>40060</v>
      </c>
      <c r="N1132" s="43">
        <f t="shared" si="172"/>
        <v>40111</v>
      </c>
      <c r="O1132" s="43">
        <f t="shared" si="173"/>
        <v>40057</v>
      </c>
      <c r="P1132" s="43">
        <f t="shared" si="174"/>
        <v>40087</v>
      </c>
      <c r="Q1132" s="41">
        <f t="shared" si="175"/>
        <v>2009</v>
      </c>
      <c r="R1132" s="41">
        <f t="shared" si="176"/>
        <v>2009</v>
      </c>
      <c r="S1132" s="43" t="str">
        <f>YEAR(Taulukko1[[#This Row],[Alku KK]])&amp;"Q"&amp;ROUNDDOWN((MONTH(Taulukko1[[#This Row],[Alku KK]])-1)/3+1,0)</f>
        <v>2009Q3</v>
      </c>
      <c r="T1132" s="43" t="str">
        <f>YEAR(Taulukko1[[#This Row],[Loppu KK]])&amp;"Q"&amp;ROUNDDOWN((MONTH(Taulukko1[[#This Row],[Loppu KK]])-1)/3+1,0)</f>
        <v>2009Q4</v>
      </c>
      <c r="U1132" s="66">
        <f>IF(COUNT(Taulukko1[[#This Row],[Neuvottelujen alaiset ]])=1,Taulukko1[[#This Row],[Neuvottelujen alaiset ]],Taulukko1[[#This Row],[Vähennystarve]])</f>
        <v>90</v>
      </c>
      <c r="V1132" s="44" t="str">
        <f t="shared" si="177"/>
        <v>NA</v>
      </c>
      <c r="W1132" s="44" t="str">
        <f t="shared" si="178"/>
        <v>NA</v>
      </c>
      <c r="X1132" s="44" t="str">
        <f t="shared" si="179"/>
        <v>NA</v>
      </c>
      <c r="Y1132" s="90" t="b">
        <f>AND(MONTH(Taulukko1[[#This Row],[Alku PVM]] )=6,DAY(Taulukko1[[#This Row],[Alku PVM]] )&gt;19)</f>
        <v>0</v>
      </c>
      <c r="Z1132" s="90" t="b">
        <f>AND(MONTH(Taulukko1[[#This Row],[Loppu PVM]] )=6,DAY(Taulukko1[[#This Row],[Loppu PVM]] )&gt;19)</f>
        <v>0</v>
      </c>
      <c r="AA1132" s="90" t="b">
        <f>OR(MONTH(Taulukko1[[#This Row],[Alku PVM]] )&lt;=5,AND(MONTH(Taulukko1[[#This Row],[Alku PVM]] )=6,DAY(Taulukko1[[#This Row],[Alku PVM]] )&lt;20))</f>
        <v>0</v>
      </c>
      <c r="AB1132" s="90" t="b">
        <f>OR(MONTH(Taulukko1[[#This Row],[Loppu PVM]])&lt;=5,AND(MONTH(Taulukko1[[#This Row],[Loppu PVM]] )=6,DAY(Taulukko1[[#This Row],[Loppu PVM]])&lt;20))</f>
        <v>0</v>
      </c>
      <c r="AC1132" s="90" t="b">
        <f>OR(MONTH(Taulukko1[[#This Row],[Alku PVM]] )&lt;=3,AND(MONTH(Taulukko1[[#This Row],[Alku PVM]] )=3))</f>
        <v>0</v>
      </c>
      <c r="AD1132" s="90" t="b">
        <f>OR(MONTH(Taulukko1[[#This Row],[Loppu PVM]] )&lt;=3,AND(MONTH(Taulukko1[[#This Row],[Loppu PVM]] )=3))</f>
        <v>0</v>
      </c>
      <c r="AE1132" s="90" t="b">
        <f>OR(MONTH(Taulukko1[[#This Row],[Alku PVM]] )&lt;=9,AND(MONTH(Taulukko1[[#This Row],[Alku PVM]] )=9))</f>
        <v>1</v>
      </c>
      <c r="AF1132" s="90" t="b">
        <f>OR(MONTH(Taulukko1[[#This Row],[Loppu PVM]])&lt;=9,AND(MONTH(Taulukko1[[#This Row],[Loppu PVM]] )=9))</f>
        <v>0</v>
      </c>
      <c r="AG1132" s="90" t="b">
        <f>OR(MONTH(Taulukko1[[#This Row],[Alku PVM]] )&lt;=6,AND(MONTH(Taulukko1[[#This Row],[Alku PVM]] )=6))</f>
        <v>0</v>
      </c>
      <c r="AH1132" s="90" t="b">
        <f>OR(MONTH(Taulukko1[[#This Row],[Loppu PVM]])&lt;=6,AND(MONTH(Taulukko1[[#This Row],[Loppu PVM]] )=6))</f>
        <v>0</v>
      </c>
    </row>
    <row r="1133" spans="1:34" ht="12.75" customHeight="1">
      <c r="A1133" s="21" t="s">
        <v>1820</v>
      </c>
      <c r="B1133" s="23">
        <v>40060</v>
      </c>
      <c r="C1133" s="21" t="s">
        <v>2223</v>
      </c>
      <c r="D1133" s="24"/>
      <c r="F1133" s="23">
        <v>40086</v>
      </c>
      <c r="G1133" s="24">
        <v>0</v>
      </c>
      <c r="H1133" s="22">
        <v>70</v>
      </c>
      <c r="I1133" s="126" t="e">
        <f>INDEX('TOL2008'!B:B,MATCH(A1133,'TOL2008'!A:A,0))</f>
        <v>#N/A</v>
      </c>
      <c r="J1133" s="126" t="e">
        <f>INDEX(Pääluokka!$H$2:$H$100,MATCH(VALUE(LEFT(Taulukko1[[#This Row],[TOL2008]],2)),Pääluokka!$G$2:$G$100,0))</f>
        <v>#N/A</v>
      </c>
      <c r="K1133" s="126" t="e">
        <f>INDEX(Pääluokka!$I$2:$I$100,MATCH(VALUE(LEFT(Taulukko1[[#This Row],[TOL2008]],2)),Pääluokka!$G$2:$G$100,0))</f>
        <v>#N/A</v>
      </c>
      <c r="L1133" s="41">
        <f t="shared" si="170"/>
        <v>26</v>
      </c>
      <c r="M1133" s="43">
        <f t="shared" si="171"/>
        <v>40060</v>
      </c>
      <c r="N1133" s="43">
        <f t="shared" si="172"/>
        <v>40086</v>
      </c>
      <c r="O1133" s="43">
        <f t="shared" si="173"/>
        <v>40057</v>
      </c>
      <c r="P1133" s="43">
        <f t="shared" si="174"/>
        <v>40057</v>
      </c>
      <c r="Q1133" s="41">
        <f t="shared" si="175"/>
        <v>2009</v>
      </c>
      <c r="R1133" s="41">
        <f t="shared" si="176"/>
        <v>2009</v>
      </c>
      <c r="S1133" s="43" t="str">
        <f>YEAR(Taulukko1[[#This Row],[Alku KK]])&amp;"Q"&amp;ROUNDDOWN((MONTH(Taulukko1[[#This Row],[Alku KK]])-1)/3+1,0)</f>
        <v>2009Q3</v>
      </c>
      <c r="T1133" s="43" t="str">
        <f>YEAR(Taulukko1[[#This Row],[Loppu KK]])&amp;"Q"&amp;ROUNDDOWN((MONTH(Taulukko1[[#This Row],[Loppu KK]])-1)/3+1,0)</f>
        <v>2009Q3</v>
      </c>
      <c r="U1133" s="66">
        <f>IF(COUNT(Taulukko1[[#This Row],[Neuvottelujen alaiset ]])=1,Taulukko1[[#This Row],[Neuvottelujen alaiset ]],Taulukko1[[#This Row],[Vähennystarve]])</f>
        <v>70</v>
      </c>
      <c r="V1133" s="44" t="str">
        <f t="shared" si="177"/>
        <v>NA</v>
      </c>
      <c r="W1133" s="44">
        <f t="shared" si="178"/>
        <v>0</v>
      </c>
      <c r="X1133" s="44" t="str">
        <f t="shared" si="179"/>
        <v>NA</v>
      </c>
      <c r="Y1133" s="90" t="b">
        <f>AND(MONTH(Taulukko1[[#This Row],[Alku PVM]] )=6,DAY(Taulukko1[[#This Row],[Alku PVM]] )&gt;19)</f>
        <v>0</v>
      </c>
      <c r="Z1133" s="90" t="b">
        <f>AND(MONTH(Taulukko1[[#This Row],[Loppu PVM]] )=6,DAY(Taulukko1[[#This Row],[Loppu PVM]] )&gt;19)</f>
        <v>0</v>
      </c>
      <c r="AA1133" s="90" t="b">
        <f>OR(MONTH(Taulukko1[[#This Row],[Alku PVM]] )&lt;=5,AND(MONTH(Taulukko1[[#This Row],[Alku PVM]] )=6,DAY(Taulukko1[[#This Row],[Alku PVM]] )&lt;20))</f>
        <v>0</v>
      </c>
      <c r="AB1133" s="90" t="b">
        <f>OR(MONTH(Taulukko1[[#This Row],[Loppu PVM]])&lt;=5,AND(MONTH(Taulukko1[[#This Row],[Loppu PVM]] )=6,DAY(Taulukko1[[#This Row],[Loppu PVM]])&lt;20))</f>
        <v>0</v>
      </c>
      <c r="AC1133" s="90" t="b">
        <f>OR(MONTH(Taulukko1[[#This Row],[Alku PVM]] )&lt;=3,AND(MONTH(Taulukko1[[#This Row],[Alku PVM]] )=3))</f>
        <v>0</v>
      </c>
      <c r="AD1133" s="90" t="b">
        <f>OR(MONTH(Taulukko1[[#This Row],[Loppu PVM]] )&lt;=3,AND(MONTH(Taulukko1[[#This Row],[Loppu PVM]] )=3))</f>
        <v>0</v>
      </c>
      <c r="AE1133" s="90" t="b">
        <f>OR(MONTH(Taulukko1[[#This Row],[Alku PVM]] )&lt;=9,AND(MONTH(Taulukko1[[#This Row],[Alku PVM]] )=9))</f>
        <v>1</v>
      </c>
      <c r="AF1133" s="90" t="b">
        <f>OR(MONTH(Taulukko1[[#This Row],[Loppu PVM]])&lt;=9,AND(MONTH(Taulukko1[[#This Row],[Loppu PVM]] )=9))</f>
        <v>1</v>
      </c>
      <c r="AG1133" s="90" t="b">
        <f>OR(MONTH(Taulukko1[[#This Row],[Alku PVM]] )&lt;=6,AND(MONTH(Taulukko1[[#This Row],[Alku PVM]] )=6))</f>
        <v>0</v>
      </c>
      <c r="AH1133" s="90" t="b">
        <f>OR(MONTH(Taulukko1[[#This Row],[Loppu PVM]])&lt;=6,AND(MONTH(Taulukko1[[#This Row],[Loppu PVM]] )=6))</f>
        <v>0</v>
      </c>
    </row>
    <row r="1134" spans="1:34" ht="12.75" customHeight="1">
      <c r="A1134" s="21" t="s">
        <v>148</v>
      </c>
      <c r="B1134" s="23">
        <v>40063</v>
      </c>
      <c r="C1134" s="21" t="s">
        <v>2368</v>
      </c>
      <c r="D1134" s="24"/>
      <c r="F1134" s="23"/>
      <c r="G1134" s="24"/>
      <c r="H1134" s="16">
        <v>200</v>
      </c>
      <c r="I1134" s="126">
        <f>INDEX('TOL2008'!B:B,MATCH(A1134,'TOL2008'!A:A,0))</f>
        <v>17120</v>
      </c>
      <c r="J1134" s="126" t="str">
        <f>INDEX(Pääluokka!$H$2:$H$100,MATCH(VALUE(LEFT(Taulukko1[[#This Row],[TOL2008]],2)),Pääluokka!$G$2:$G$100,0))</f>
        <v>Teollisuus</v>
      </c>
      <c r="K1134" s="126" t="str">
        <f>INDEX(Pääluokka!$I$2:$I$100,MATCH(VALUE(LEFT(Taulukko1[[#This Row],[TOL2008]],2)),Pääluokka!$G$2:$G$100,0))</f>
        <v>Teollisuus (C-E)</v>
      </c>
      <c r="L1134" s="41" t="str">
        <f t="shared" si="170"/>
        <v>NA</v>
      </c>
      <c r="M1134" s="43">
        <f t="shared" si="171"/>
        <v>40063</v>
      </c>
      <c r="N1134" s="43">
        <f t="shared" si="172"/>
        <v>40114</v>
      </c>
      <c r="O1134" s="43">
        <f t="shared" si="173"/>
        <v>40057</v>
      </c>
      <c r="P1134" s="43">
        <f t="shared" si="174"/>
        <v>40087</v>
      </c>
      <c r="Q1134" s="41">
        <f t="shared" si="175"/>
        <v>2009</v>
      </c>
      <c r="R1134" s="41">
        <f t="shared" si="176"/>
        <v>2009</v>
      </c>
      <c r="S1134" s="43" t="str">
        <f>YEAR(Taulukko1[[#This Row],[Alku KK]])&amp;"Q"&amp;ROUNDDOWN((MONTH(Taulukko1[[#This Row],[Alku KK]])-1)/3+1,0)</f>
        <v>2009Q3</v>
      </c>
      <c r="T1134" s="43" t="str">
        <f>YEAR(Taulukko1[[#This Row],[Loppu KK]])&amp;"Q"&amp;ROUNDDOWN((MONTH(Taulukko1[[#This Row],[Loppu KK]])-1)/3+1,0)</f>
        <v>2009Q4</v>
      </c>
      <c r="U1134" s="66">
        <f>IF(COUNT(Taulukko1[[#This Row],[Neuvottelujen alaiset ]])=1,Taulukko1[[#This Row],[Neuvottelujen alaiset ]],Taulukko1[[#This Row],[Vähennystarve]])</f>
        <v>200</v>
      </c>
      <c r="V1134" s="44" t="str">
        <f t="shared" si="177"/>
        <v>NA</v>
      </c>
      <c r="W1134" s="44" t="str">
        <f t="shared" si="178"/>
        <v>NA</v>
      </c>
      <c r="X1134" s="44" t="str">
        <f t="shared" si="179"/>
        <v>NA</v>
      </c>
      <c r="Y1134" s="90" t="b">
        <f>AND(MONTH(Taulukko1[[#This Row],[Alku PVM]] )=6,DAY(Taulukko1[[#This Row],[Alku PVM]] )&gt;19)</f>
        <v>0</v>
      </c>
      <c r="Z1134" s="90" t="b">
        <f>AND(MONTH(Taulukko1[[#This Row],[Loppu PVM]] )=6,DAY(Taulukko1[[#This Row],[Loppu PVM]] )&gt;19)</f>
        <v>0</v>
      </c>
      <c r="AA1134" s="90" t="b">
        <f>OR(MONTH(Taulukko1[[#This Row],[Alku PVM]] )&lt;=5,AND(MONTH(Taulukko1[[#This Row],[Alku PVM]] )=6,DAY(Taulukko1[[#This Row],[Alku PVM]] )&lt;20))</f>
        <v>0</v>
      </c>
      <c r="AB1134" s="90" t="b">
        <f>OR(MONTH(Taulukko1[[#This Row],[Loppu PVM]])&lt;=5,AND(MONTH(Taulukko1[[#This Row],[Loppu PVM]] )=6,DAY(Taulukko1[[#This Row],[Loppu PVM]])&lt;20))</f>
        <v>0</v>
      </c>
      <c r="AC1134" s="90" t="b">
        <f>OR(MONTH(Taulukko1[[#This Row],[Alku PVM]] )&lt;=3,AND(MONTH(Taulukko1[[#This Row],[Alku PVM]] )=3))</f>
        <v>0</v>
      </c>
      <c r="AD1134" s="90" t="b">
        <f>OR(MONTH(Taulukko1[[#This Row],[Loppu PVM]] )&lt;=3,AND(MONTH(Taulukko1[[#This Row],[Loppu PVM]] )=3))</f>
        <v>0</v>
      </c>
      <c r="AE1134" s="90" t="b">
        <f>OR(MONTH(Taulukko1[[#This Row],[Alku PVM]] )&lt;=9,AND(MONTH(Taulukko1[[#This Row],[Alku PVM]] )=9))</f>
        <v>1</v>
      </c>
      <c r="AF1134" s="90" t="b">
        <f>OR(MONTH(Taulukko1[[#This Row],[Loppu PVM]])&lt;=9,AND(MONTH(Taulukko1[[#This Row],[Loppu PVM]] )=9))</f>
        <v>0</v>
      </c>
      <c r="AG1134" s="90" t="b">
        <f>OR(MONTH(Taulukko1[[#This Row],[Alku PVM]] )&lt;=6,AND(MONTH(Taulukko1[[#This Row],[Alku PVM]] )=6))</f>
        <v>0</v>
      </c>
      <c r="AH1134" s="90" t="b">
        <f>OR(MONTH(Taulukko1[[#This Row],[Loppu PVM]])&lt;=6,AND(MONTH(Taulukko1[[#This Row],[Loppu PVM]] )=6))</f>
        <v>0</v>
      </c>
    </row>
    <row r="1135" spans="1:34" ht="12.75" customHeight="1">
      <c r="A1135" t="s">
        <v>46</v>
      </c>
      <c r="B1135" s="23">
        <v>40063</v>
      </c>
      <c r="C1135" t="s">
        <v>2261</v>
      </c>
      <c r="F1135" s="4">
        <v>40134</v>
      </c>
      <c r="G1135" s="5">
        <v>45</v>
      </c>
      <c r="H1135" s="22">
        <v>194</v>
      </c>
      <c r="I1135" s="126">
        <f>INDEX('TOL2008'!B:B,MATCH(A1135,'TOL2008'!A:A,0))</f>
        <v>10710</v>
      </c>
      <c r="J1135" s="126" t="str">
        <f>INDEX(Pääluokka!$H$2:$H$100,MATCH(VALUE(LEFT(Taulukko1[[#This Row],[TOL2008]],2)),Pääluokka!$G$2:$G$100,0))</f>
        <v>Teollisuus</v>
      </c>
      <c r="K1135" s="126" t="str">
        <f>INDEX(Pääluokka!$I$2:$I$100,MATCH(VALUE(LEFT(Taulukko1[[#This Row],[TOL2008]],2)),Pääluokka!$G$2:$G$100,0))</f>
        <v>Teollisuus (C-E)</v>
      </c>
      <c r="L1135" s="41">
        <f t="shared" si="170"/>
        <v>71</v>
      </c>
      <c r="M1135" s="43">
        <f t="shared" si="171"/>
        <v>40063</v>
      </c>
      <c r="N1135" s="43">
        <f t="shared" si="172"/>
        <v>40134</v>
      </c>
      <c r="O1135" s="43">
        <f t="shared" si="173"/>
        <v>40057</v>
      </c>
      <c r="P1135" s="43">
        <f t="shared" si="174"/>
        <v>40118</v>
      </c>
      <c r="Q1135" s="41">
        <f t="shared" si="175"/>
        <v>2009</v>
      </c>
      <c r="R1135" s="41">
        <f t="shared" si="176"/>
        <v>2009</v>
      </c>
      <c r="S1135" s="43" t="str">
        <f>YEAR(Taulukko1[[#This Row],[Alku KK]])&amp;"Q"&amp;ROUNDDOWN((MONTH(Taulukko1[[#This Row],[Alku KK]])-1)/3+1,0)</f>
        <v>2009Q3</v>
      </c>
      <c r="T1135" s="43" t="str">
        <f>YEAR(Taulukko1[[#This Row],[Loppu KK]])&amp;"Q"&amp;ROUNDDOWN((MONTH(Taulukko1[[#This Row],[Loppu KK]])-1)/3+1,0)</f>
        <v>2009Q4</v>
      </c>
      <c r="U1135" s="66">
        <f>IF(COUNT(Taulukko1[[#This Row],[Neuvottelujen alaiset ]])=1,Taulukko1[[#This Row],[Neuvottelujen alaiset ]],Taulukko1[[#This Row],[Vähennystarve]])</f>
        <v>194</v>
      </c>
      <c r="V1135" s="44" t="str">
        <f t="shared" si="177"/>
        <v>NA</v>
      </c>
      <c r="W1135" s="44">
        <f t="shared" si="178"/>
        <v>0.23195876288659795</v>
      </c>
      <c r="X1135" s="44" t="str">
        <f t="shared" si="179"/>
        <v>NA</v>
      </c>
      <c r="Y1135" s="90" t="b">
        <f>AND(MONTH(Taulukko1[[#This Row],[Alku PVM]] )=6,DAY(Taulukko1[[#This Row],[Alku PVM]] )&gt;19)</f>
        <v>0</v>
      </c>
      <c r="Z1135" s="90" t="b">
        <f>AND(MONTH(Taulukko1[[#This Row],[Loppu PVM]] )=6,DAY(Taulukko1[[#This Row],[Loppu PVM]] )&gt;19)</f>
        <v>0</v>
      </c>
      <c r="AA1135" s="90" t="b">
        <f>OR(MONTH(Taulukko1[[#This Row],[Alku PVM]] )&lt;=5,AND(MONTH(Taulukko1[[#This Row],[Alku PVM]] )=6,DAY(Taulukko1[[#This Row],[Alku PVM]] )&lt;20))</f>
        <v>0</v>
      </c>
      <c r="AB1135" s="90" t="b">
        <f>OR(MONTH(Taulukko1[[#This Row],[Loppu PVM]])&lt;=5,AND(MONTH(Taulukko1[[#This Row],[Loppu PVM]] )=6,DAY(Taulukko1[[#This Row],[Loppu PVM]])&lt;20))</f>
        <v>0</v>
      </c>
      <c r="AC1135" s="90" t="b">
        <f>OR(MONTH(Taulukko1[[#This Row],[Alku PVM]] )&lt;=3,AND(MONTH(Taulukko1[[#This Row],[Alku PVM]] )=3))</f>
        <v>0</v>
      </c>
      <c r="AD1135" s="90" t="b">
        <f>OR(MONTH(Taulukko1[[#This Row],[Loppu PVM]] )&lt;=3,AND(MONTH(Taulukko1[[#This Row],[Loppu PVM]] )=3))</f>
        <v>0</v>
      </c>
      <c r="AE1135" s="90" t="b">
        <f>OR(MONTH(Taulukko1[[#This Row],[Alku PVM]] )&lt;=9,AND(MONTH(Taulukko1[[#This Row],[Alku PVM]] )=9))</f>
        <v>1</v>
      </c>
      <c r="AF1135" s="90" t="b">
        <f>OR(MONTH(Taulukko1[[#This Row],[Loppu PVM]])&lt;=9,AND(MONTH(Taulukko1[[#This Row],[Loppu PVM]] )=9))</f>
        <v>0</v>
      </c>
      <c r="AG1135" s="90" t="b">
        <f>OR(MONTH(Taulukko1[[#This Row],[Alku PVM]] )&lt;=6,AND(MONTH(Taulukko1[[#This Row],[Alku PVM]] )=6))</f>
        <v>0</v>
      </c>
      <c r="AH1135" s="90" t="b">
        <f>OR(MONTH(Taulukko1[[#This Row],[Loppu PVM]])&lt;=6,AND(MONTH(Taulukko1[[#This Row],[Loppu PVM]] )=6))</f>
        <v>0</v>
      </c>
    </row>
    <row r="1136" spans="1:34" ht="12.75" customHeight="1">
      <c r="A1136" t="s">
        <v>2258</v>
      </c>
      <c r="B1136" s="23">
        <v>40063</v>
      </c>
      <c r="C1136" t="s">
        <v>2257</v>
      </c>
      <c r="F1136" s="4">
        <v>40085</v>
      </c>
      <c r="G1136" s="5">
        <v>0</v>
      </c>
      <c r="H1136" s="22">
        <v>200</v>
      </c>
      <c r="I1136" s="126">
        <f>INDEX('TOL2008'!B:B,MATCH(A1136,'TOL2008'!A:A,0))</f>
        <v>27900</v>
      </c>
      <c r="J1136" s="126" t="str">
        <f>INDEX(Pääluokka!$H$2:$H$100,MATCH(VALUE(LEFT(Taulukko1[[#This Row],[TOL2008]],2)),Pääluokka!$G$2:$G$100,0))</f>
        <v>Teollisuus</v>
      </c>
      <c r="K1136" s="126" t="str">
        <f>INDEX(Pääluokka!$I$2:$I$100,MATCH(VALUE(LEFT(Taulukko1[[#This Row],[TOL2008]],2)),Pääluokka!$G$2:$G$100,0))</f>
        <v>Teollisuus (C-E)</v>
      </c>
      <c r="L1136" s="41">
        <f t="shared" si="170"/>
        <v>22</v>
      </c>
      <c r="M1136" s="43">
        <f t="shared" si="171"/>
        <v>40063</v>
      </c>
      <c r="N1136" s="43">
        <f t="shared" si="172"/>
        <v>40085</v>
      </c>
      <c r="O1136" s="43">
        <f t="shared" si="173"/>
        <v>40057</v>
      </c>
      <c r="P1136" s="43">
        <f t="shared" si="174"/>
        <v>40057</v>
      </c>
      <c r="Q1136" s="41">
        <f t="shared" si="175"/>
        <v>2009</v>
      </c>
      <c r="R1136" s="41">
        <f t="shared" si="176"/>
        <v>2009</v>
      </c>
      <c r="S1136" s="43" t="str">
        <f>YEAR(Taulukko1[[#This Row],[Alku KK]])&amp;"Q"&amp;ROUNDDOWN((MONTH(Taulukko1[[#This Row],[Alku KK]])-1)/3+1,0)</f>
        <v>2009Q3</v>
      </c>
      <c r="T1136" s="43" t="str">
        <f>YEAR(Taulukko1[[#This Row],[Loppu KK]])&amp;"Q"&amp;ROUNDDOWN((MONTH(Taulukko1[[#This Row],[Loppu KK]])-1)/3+1,0)</f>
        <v>2009Q3</v>
      </c>
      <c r="U1136" s="66">
        <f>IF(COUNT(Taulukko1[[#This Row],[Neuvottelujen alaiset ]])=1,Taulukko1[[#This Row],[Neuvottelujen alaiset ]],Taulukko1[[#This Row],[Vähennystarve]])</f>
        <v>200</v>
      </c>
      <c r="V1136" s="44" t="str">
        <f t="shared" si="177"/>
        <v>NA</v>
      </c>
      <c r="W1136" s="44">
        <f t="shared" si="178"/>
        <v>0</v>
      </c>
      <c r="X1136" s="44" t="str">
        <f t="shared" si="179"/>
        <v>NA</v>
      </c>
      <c r="Y1136" s="90" t="b">
        <f>AND(MONTH(Taulukko1[[#This Row],[Alku PVM]] )=6,DAY(Taulukko1[[#This Row],[Alku PVM]] )&gt;19)</f>
        <v>0</v>
      </c>
      <c r="Z1136" s="90" t="b">
        <f>AND(MONTH(Taulukko1[[#This Row],[Loppu PVM]] )=6,DAY(Taulukko1[[#This Row],[Loppu PVM]] )&gt;19)</f>
        <v>0</v>
      </c>
      <c r="AA1136" s="90" t="b">
        <f>OR(MONTH(Taulukko1[[#This Row],[Alku PVM]] )&lt;=5,AND(MONTH(Taulukko1[[#This Row],[Alku PVM]] )=6,DAY(Taulukko1[[#This Row],[Alku PVM]] )&lt;20))</f>
        <v>0</v>
      </c>
      <c r="AB1136" s="90" t="b">
        <f>OR(MONTH(Taulukko1[[#This Row],[Loppu PVM]])&lt;=5,AND(MONTH(Taulukko1[[#This Row],[Loppu PVM]] )=6,DAY(Taulukko1[[#This Row],[Loppu PVM]])&lt;20))</f>
        <v>0</v>
      </c>
      <c r="AC1136" s="90" t="b">
        <f>OR(MONTH(Taulukko1[[#This Row],[Alku PVM]] )&lt;=3,AND(MONTH(Taulukko1[[#This Row],[Alku PVM]] )=3))</f>
        <v>0</v>
      </c>
      <c r="AD1136" s="90" t="b">
        <f>OR(MONTH(Taulukko1[[#This Row],[Loppu PVM]] )&lt;=3,AND(MONTH(Taulukko1[[#This Row],[Loppu PVM]] )=3))</f>
        <v>0</v>
      </c>
      <c r="AE1136" s="90" t="b">
        <f>OR(MONTH(Taulukko1[[#This Row],[Alku PVM]] )&lt;=9,AND(MONTH(Taulukko1[[#This Row],[Alku PVM]] )=9))</f>
        <v>1</v>
      </c>
      <c r="AF1136" s="90" t="b">
        <f>OR(MONTH(Taulukko1[[#This Row],[Loppu PVM]])&lt;=9,AND(MONTH(Taulukko1[[#This Row],[Loppu PVM]] )=9))</f>
        <v>1</v>
      </c>
      <c r="AG1136" s="90" t="b">
        <f>OR(MONTH(Taulukko1[[#This Row],[Alku PVM]] )&lt;=6,AND(MONTH(Taulukko1[[#This Row],[Alku PVM]] )=6))</f>
        <v>0</v>
      </c>
      <c r="AH1136" s="90" t="b">
        <f>OR(MONTH(Taulukko1[[#This Row],[Loppu PVM]])&lt;=6,AND(MONTH(Taulukko1[[#This Row],[Loppu PVM]] )=6))</f>
        <v>0</v>
      </c>
    </row>
    <row r="1137" spans="1:34" ht="12.75" customHeight="1">
      <c r="A1137" t="s">
        <v>2811</v>
      </c>
      <c r="B1137" s="23">
        <v>40064</v>
      </c>
      <c r="C1137" s="21" t="s">
        <v>2810</v>
      </c>
      <c r="D1137" s="24"/>
      <c r="E1137" s="62">
        <v>21</v>
      </c>
      <c r="F1137" s="23">
        <v>40113</v>
      </c>
      <c r="G1137" s="24">
        <v>4</v>
      </c>
      <c r="H1137" s="16">
        <v>200</v>
      </c>
      <c r="I1137" s="126" t="e">
        <f>INDEX('TOL2008'!B:B,MATCH(A1137,'TOL2008'!A:A,0))</f>
        <v>#N/A</v>
      </c>
      <c r="J1137" s="126" t="e">
        <f>INDEX(Pääluokka!$H$2:$H$100,MATCH(VALUE(LEFT(Taulukko1[[#This Row],[TOL2008]],2)),Pääluokka!$G$2:$G$100,0))</f>
        <v>#N/A</v>
      </c>
      <c r="K1137" s="126" t="e">
        <f>INDEX(Pääluokka!$I$2:$I$100,MATCH(VALUE(LEFT(Taulukko1[[#This Row],[TOL2008]],2)),Pääluokka!$G$2:$G$100,0))</f>
        <v>#N/A</v>
      </c>
      <c r="L1137" s="41">
        <f t="shared" si="170"/>
        <v>49</v>
      </c>
      <c r="M1137" s="43">
        <f t="shared" si="171"/>
        <v>40064</v>
      </c>
      <c r="N1137" s="43">
        <f t="shared" si="172"/>
        <v>40113</v>
      </c>
      <c r="O1137" s="43">
        <f t="shared" si="173"/>
        <v>40057</v>
      </c>
      <c r="P1137" s="43">
        <f t="shared" si="174"/>
        <v>40087</v>
      </c>
      <c r="Q1137" s="41">
        <f t="shared" si="175"/>
        <v>2009</v>
      </c>
      <c r="R1137" s="41">
        <f t="shared" si="176"/>
        <v>2009</v>
      </c>
      <c r="S1137" s="43" t="str">
        <f>YEAR(Taulukko1[[#This Row],[Alku KK]])&amp;"Q"&amp;ROUNDDOWN((MONTH(Taulukko1[[#This Row],[Alku KK]])-1)/3+1,0)</f>
        <v>2009Q3</v>
      </c>
      <c r="T1137" s="43" t="str">
        <f>YEAR(Taulukko1[[#This Row],[Loppu KK]])&amp;"Q"&amp;ROUNDDOWN((MONTH(Taulukko1[[#This Row],[Loppu KK]])-1)/3+1,0)</f>
        <v>2009Q4</v>
      </c>
      <c r="U1137" s="66">
        <f>IF(COUNT(Taulukko1[[#This Row],[Neuvottelujen alaiset ]])=1,Taulukko1[[#This Row],[Neuvottelujen alaiset ]],Taulukko1[[#This Row],[Vähennystarve]])</f>
        <v>200</v>
      </c>
      <c r="V1137" s="44">
        <f t="shared" si="177"/>
        <v>0.105</v>
      </c>
      <c r="W1137" s="44">
        <f t="shared" si="178"/>
        <v>0.02</v>
      </c>
      <c r="X1137" s="44">
        <f t="shared" si="179"/>
        <v>0.19047619047619047</v>
      </c>
      <c r="Y1137" s="90" t="b">
        <f>AND(MONTH(Taulukko1[[#This Row],[Alku PVM]] )=6,DAY(Taulukko1[[#This Row],[Alku PVM]] )&gt;19)</f>
        <v>0</v>
      </c>
      <c r="Z1137" s="90" t="b">
        <f>AND(MONTH(Taulukko1[[#This Row],[Loppu PVM]] )=6,DAY(Taulukko1[[#This Row],[Loppu PVM]] )&gt;19)</f>
        <v>0</v>
      </c>
      <c r="AA1137" s="90" t="b">
        <f>OR(MONTH(Taulukko1[[#This Row],[Alku PVM]] )&lt;=5,AND(MONTH(Taulukko1[[#This Row],[Alku PVM]] )=6,DAY(Taulukko1[[#This Row],[Alku PVM]] )&lt;20))</f>
        <v>0</v>
      </c>
      <c r="AB1137" s="90" t="b">
        <f>OR(MONTH(Taulukko1[[#This Row],[Loppu PVM]])&lt;=5,AND(MONTH(Taulukko1[[#This Row],[Loppu PVM]] )=6,DAY(Taulukko1[[#This Row],[Loppu PVM]])&lt;20))</f>
        <v>0</v>
      </c>
      <c r="AC1137" s="90" t="b">
        <f>OR(MONTH(Taulukko1[[#This Row],[Alku PVM]] )&lt;=3,AND(MONTH(Taulukko1[[#This Row],[Alku PVM]] )=3))</f>
        <v>0</v>
      </c>
      <c r="AD1137" s="90" t="b">
        <f>OR(MONTH(Taulukko1[[#This Row],[Loppu PVM]] )&lt;=3,AND(MONTH(Taulukko1[[#This Row],[Loppu PVM]] )=3))</f>
        <v>0</v>
      </c>
      <c r="AE1137" s="90" t="b">
        <f>OR(MONTH(Taulukko1[[#This Row],[Alku PVM]] )&lt;=9,AND(MONTH(Taulukko1[[#This Row],[Alku PVM]] )=9))</f>
        <v>1</v>
      </c>
      <c r="AF1137" s="90" t="b">
        <f>OR(MONTH(Taulukko1[[#This Row],[Loppu PVM]])&lt;=9,AND(MONTH(Taulukko1[[#This Row],[Loppu PVM]] )=9))</f>
        <v>0</v>
      </c>
      <c r="AG1137" s="90" t="b">
        <f>OR(MONTH(Taulukko1[[#This Row],[Alku PVM]] )&lt;=6,AND(MONTH(Taulukko1[[#This Row],[Alku PVM]] )=6))</f>
        <v>0</v>
      </c>
      <c r="AH1137" s="90" t="b">
        <f>OR(MONTH(Taulukko1[[#This Row],[Loppu PVM]])&lt;=6,AND(MONTH(Taulukko1[[#This Row],[Loppu PVM]] )=6))</f>
        <v>0</v>
      </c>
    </row>
    <row r="1138" spans="1:34" ht="12.75" customHeight="1">
      <c r="A1138" t="s">
        <v>1947</v>
      </c>
      <c r="B1138" s="23">
        <v>40064</v>
      </c>
      <c r="C1138" t="s">
        <v>2549</v>
      </c>
      <c r="F1138" s="4">
        <v>40112</v>
      </c>
      <c r="G1138" s="5">
        <v>1</v>
      </c>
      <c r="H1138" s="22">
        <v>700</v>
      </c>
      <c r="I1138" s="126" t="e">
        <f>INDEX('TOL2008'!B:B,MATCH(A1138,'TOL2008'!A:A,0))</f>
        <v>#N/A</v>
      </c>
      <c r="J1138" s="126" t="e">
        <f>INDEX(Pääluokka!$H$2:$H$100,MATCH(VALUE(LEFT(Taulukko1[[#This Row],[TOL2008]],2)),Pääluokka!$G$2:$G$100,0))</f>
        <v>#N/A</v>
      </c>
      <c r="K1138" s="126" t="e">
        <f>INDEX(Pääluokka!$I$2:$I$100,MATCH(VALUE(LEFT(Taulukko1[[#This Row],[TOL2008]],2)),Pääluokka!$G$2:$G$100,0))</f>
        <v>#N/A</v>
      </c>
      <c r="L1138" s="41">
        <f t="shared" si="170"/>
        <v>48</v>
      </c>
      <c r="M1138" s="43">
        <f t="shared" si="171"/>
        <v>40064</v>
      </c>
      <c r="N1138" s="43">
        <f t="shared" si="172"/>
        <v>40112</v>
      </c>
      <c r="O1138" s="43">
        <f t="shared" si="173"/>
        <v>40057</v>
      </c>
      <c r="P1138" s="43">
        <f t="shared" si="174"/>
        <v>40087</v>
      </c>
      <c r="Q1138" s="41">
        <f t="shared" si="175"/>
        <v>2009</v>
      </c>
      <c r="R1138" s="41">
        <f t="shared" si="176"/>
        <v>2009</v>
      </c>
      <c r="S1138" s="43" t="str">
        <f>YEAR(Taulukko1[[#This Row],[Alku KK]])&amp;"Q"&amp;ROUNDDOWN((MONTH(Taulukko1[[#This Row],[Alku KK]])-1)/3+1,0)</f>
        <v>2009Q3</v>
      </c>
      <c r="T1138" s="43" t="str">
        <f>YEAR(Taulukko1[[#This Row],[Loppu KK]])&amp;"Q"&amp;ROUNDDOWN((MONTH(Taulukko1[[#This Row],[Loppu KK]])-1)/3+1,0)</f>
        <v>2009Q4</v>
      </c>
      <c r="U1138" s="66">
        <f>IF(COUNT(Taulukko1[[#This Row],[Neuvottelujen alaiset ]])=1,Taulukko1[[#This Row],[Neuvottelujen alaiset ]],Taulukko1[[#This Row],[Vähennystarve]])</f>
        <v>700</v>
      </c>
      <c r="V1138" s="44" t="str">
        <f t="shared" si="177"/>
        <v>NA</v>
      </c>
      <c r="W1138" s="44">
        <f t="shared" si="178"/>
        <v>1.4285714285714286E-3</v>
      </c>
      <c r="X1138" s="44" t="str">
        <f t="shared" si="179"/>
        <v>NA</v>
      </c>
      <c r="Y1138" s="90" t="b">
        <f>AND(MONTH(Taulukko1[[#This Row],[Alku PVM]] )=6,DAY(Taulukko1[[#This Row],[Alku PVM]] )&gt;19)</f>
        <v>0</v>
      </c>
      <c r="Z1138" s="90" t="b">
        <f>AND(MONTH(Taulukko1[[#This Row],[Loppu PVM]] )=6,DAY(Taulukko1[[#This Row],[Loppu PVM]] )&gt;19)</f>
        <v>0</v>
      </c>
      <c r="AA1138" s="90" t="b">
        <f>OR(MONTH(Taulukko1[[#This Row],[Alku PVM]] )&lt;=5,AND(MONTH(Taulukko1[[#This Row],[Alku PVM]] )=6,DAY(Taulukko1[[#This Row],[Alku PVM]] )&lt;20))</f>
        <v>0</v>
      </c>
      <c r="AB1138" s="90" t="b">
        <f>OR(MONTH(Taulukko1[[#This Row],[Loppu PVM]])&lt;=5,AND(MONTH(Taulukko1[[#This Row],[Loppu PVM]] )=6,DAY(Taulukko1[[#This Row],[Loppu PVM]])&lt;20))</f>
        <v>0</v>
      </c>
      <c r="AC1138" s="90" t="b">
        <f>OR(MONTH(Taulukko1[[#This Row],[Alku PVM]] )&lt;=3,AND(MONTH(Taulukko1[[#This Row],[Alku PVM]] )=3))</f>
        <v>0</v>
      </c>
      <c r="AD1138" s="90" t="b">
        <f>OR(MONTH(Taulukko1[[#This Row],[Loppu PVM]] )&lt;=3,AND(MONTH(Taulukko1[[#This Row],[Loppu PVM]] )=3))</f>
        <v>0</v>
      </c>
      <c r="AE1138" s="90" t="b">
        <f>OR(MONTH(Taulukko1[[#This Row],[Alku PVM]] )&lt;=9,AND(MONTH(Taulukko1[[#This Row],[Alku PVM]] )=9))</f>
        <v>1</v>
      </c>
      <c r="AF1138" s="90" t="b">
        <f>OR(MONTH(Taulukko1[[#This Row],[Loppu PVM]])&lt;=9,AND(MONTH(Taulukko1[[#This Row],[Loppu PVM]] )=9))</f>
        <v>0</v>
      </c>
      <c r="AG1138" s="90" t="b">
        <f>OR(MONTH(Taulukko1[[#This Row],[Alku PVM]] )&lt;=6,AND(MONTH(Taulukko1[[#This Row],[Alku PVM]] )=6))</f>
        <v>0</v>
      </c>
      <c r="AH1138" s="90" t="b">
        <f>OR(MONTH(Taulukko1[[#This Row],[Loppu PVM]])&lt;=6,AND(MONTH(Taulukko1[[#This Row],[Loppu PVM]] )=6))</f>
        <v>0</v>
      </c>
    </row>
    <row r="1139" spans="1:34" ht="12.75" customHeight="1">
      <c r="A1139" t="s">
        <v>2095</v>
      </c>
      <c r="B1139" s="23">
        <v>40065</v>
      </c>
      <c r="C1139" s="21" t="s">
        <v>2893</v>
      </c>
      <c r="D1139" s="24"/>
      <c r="E1139" s="62">
        <v>10</v>
      </c>
      <c r="F1139" s="23">
        <v>40136</v>
      </c>
      <c r="G1139" s="24">
        <v>4</v>
      </c>
      <c r="H1139" s="22">
        <v>1200</v>
      </c>
      <c r="I1139" s="126" t="e">
        <f>INDEX('TOL2008'!B:B,MATCH(A1139,'TOL2008'!A:A,0))</f>
        <v>#N/A</v>
      </c>
      <c r="J1139" s="126" t="e">
        <f>INDEX(Pääluokka!$H$2:$H$100,MATCH(VALUE(LEFT(Taulukko1[[#This Row],[TOL2008]],2)),Pääluokka!$G$2:$G$100,0))</f>
        <v>#N/A</v>
      </c>
      <c r="K1139" s="126" t="e">
        <f>INDEX(Pääluokka!$I$2:$I$100,MATCH(VALUE(LEFT(Taulukko1[[#This Row],[TOL2008]],2)),Pääluokka!$G$2:$G$100,0))</f>
        <v>#N/A</v>
      </c>
      <c r="L1139" s="41">
        <f t="shared" si="170"/>
        <v>71</v>
      </c>
      <c r="M1139" s="43">
        <f t="shared" si="171"/>
        <v>40065</v>
      </c>
      <c r="N1139" s="43">
        <f t="shared" si="172"/>
        <v>40136</v>
      </c>
      <c r="O1139" s="43">
        <f t="shared" si="173"/>
        <v>40057</v>
      </c>
      <c r="P1139" s="43">
        <f t="shared" si="174"/>
        <v>40118</v>
      </c>
      <c r="Q1139" s="41">
        <f t="shared" si="175"/>
        <v>2009</v>
      </c>
      <c r="R1139" s="41">
        <f t="shared" si="176"/>
        <v>2009</v>
      </c>
      <c r="S1139" s="43" t="str">
        <f>YEAR(Taulukko1[[#This Row],[Alku KK]])&amp;"Q"&amp;ROUNDDOWN((MONTH(Taulukko1[[#This Row],[Alku KK]])-1)/3+1,0)</f>
        <v>2009Q3</v>
      </c>
      <c r="T1139" s="43" t="str">
        <f>YEAR(Taulukko1[[#This Row],[Loppu KK]])&amp;"Q"&amp;ROUNDDOWN((MONTH(Taulukko1[[#This Row],[Loppu KK]])-1)/3+1,0)</f>
        <v>2009Q4</v>
      </c>
      <c r="U1139" s="66">
        <f>IF(COUNT(Taulukko1[[#This Row],[Neuvottelujen alaiset ]])=1,Taulukko1[[#This Row],[Neuvottelujen alaiset ]],Taulukko1[[#This Row],[Vähennystarve]])</f>
        <v>1200</v>
      </c>
      <c r="V1139" s="44">
        <f t="shared" si="177"/>
        <v>8.3333333333333332E-3</v>
      </c>
      <c r="W1139" s="44">
        <f t="shared" si="178"/>
        <v>3.3333333333333335E-3</v>
      </c>
      <c r="X1139" s="44">
        <f t="shared" si="179"/>
        <v>0.4</v>
      </c>
      <c r="Y1139" s="90" t="b">
        <f>AND(MONTH(Taulukko1[[#This Row],[Alku PVM]] )=6,DAY(Taulukko1[[#This Row],[Alku PVM]] )&gt;19)</f>
        <v>0</v>
      </c>
      <c r="Z1139" s="90" t="b">
        <f>AND(MONTH(Taulukko1[[#This Row],[Loppu PVM]] )=6,DAY(Taulukko1[[#This Row],[Loppu PVM]] )&gt;19)</f>
        <v>0</v>
      </c>
      <c r="AA1139" s="90" t="b">
        <f>OR(MONTH(Taulukko1[[#This Row],[Alku PVM]] )&lt;=5,AND(MONTH(Taulukko1[[#This Row],[Alku PVM]] )=6,DAY(Taulukko1[[#This Row],[Alku PVM]] )&lt;20))</f>
        <v>0</v>
      </c>
      <c r="AB1139" s="90" t="b">
        <f>OR(MONTH(Taulukko1[[#This Row],[Loppu PVM]])&lt;=5,AND(MONTH(Taulukko1[[#This Row],[Loppu PVM]] )=6,DAY(Taulukko1[[#This Row],[Loppu PVM]])&lt;20))</f>
        <v>0</v>
      </c>
      <c r="AC1139" s="90" t="b">
        <f>OR(MONTH(Taulukko1[[#This Row],[Alku PVM]] )&lt;=3,AND(MONTH(Taulukko1[[#This Row],[Alku PVM]] )=3))</f>
        <v>0</v>
      </c>
      <c r="AD1139" s="90" t="b">
        <f>OR(MONTH(Taulukko1[[#This Row],[Loppu PVM]] )&lt;=3,AND(MONTH(Taulukko1[[#This Row],[Loppu PVM]] )=3))</f>
        <v>0</v>
      </c>
      <c r="AE1139" s="90" t="b">
        <f>OR(MONTH(Taulukko1[[#This Row],[Alku PVM]] )&lt;=9,AND(MONTH(Taulukko1[[#This Row],[Alku PVM]] )=9))</f>
        <v>1</v>
      </c>
      <c r="AF1139" s="90" t="b">
        <f>OR(MONTH(Taulukko1[[#This Row],[Loppu PVM]])&lt;=9,AND(MONTH(Taulukko1[[#This Row],[Loppu PVM]] )=9))</f>
        <v>0</v>
      </c>
      <c r="AG1139" s="90" t="b">
        <f>OR(MONTH(Taulukko1[[#This Row],[Alku PVM]] )&lt;=6,AND(MONTH(Taulukko1[[#This Row],[Alku PVM]] )=6))</f>
        <v>0</v>
      </c>
      <c r="AH1139" s="90" t="b">
        <f>OR(MONTH(Taulukko1[[#This Row],[Loppu PVM]])&lt;=6,AND(MONTH(Taulukko1[[#This Row],[Loppu PVM]] )=6))</f>
        <v>0</v>
      </c>
    </row>
    <row r="1140" spans="1:34" ht="12.75" customHeight="1">
      <c r="A1140" t="s">
        <v>2085</v>
      </c>
      <c r="B1140" s="23">
        <v>40065</v>
      </c>
      <c r="C1140" t="s">
        <v>2876</v>
      </c>
      <c r="F1140" s="4">
        <v>40129</v>
      </c>
      <c r="G1140" s="5">
        <v>20</v>
      </c>
      <c r="H1140" s="22">
        <v>300</v>
      </c>
      <c r="I1140" s="126" t="e">
        <f>INDEX('TOL2008'!B:B,MATCH(A1140,'TOL2008'!A:A,0))</f>
        <v>#N/A</v>
      </c>
      <c r="J1140" s="126" t="e">
        <f>INDEX(Pääluokka!$H$2:$H$100,MATCH(VALUE(LEFT(Taulukko1[[#This Row],[TOL2008]],2)),Pääluokka!$G$2:$G$100,0))</f>
        <v>#N/A</v>
      </c>
      <c r="K1140" s="126" t="e">
        <f>INDEX(Pääluokka!$I$2:$I$100,MATCH(VALUE(LEFT(Taulukko1[[#This Row],[TOL2008]],2)),Pääluokka!$G$2:$G$100,0))</f>
        <v>#N/A</v>
      </c>
      <c r="L1140" s="41">
        <f t="shared" si="170"/>
        <v>64</v>
      </c>
      <c r="M1140" s="43">
        <f t="shared" si="171"/>
        <v>40065</v>
      </c>
      <c r="N1140" s="43">
        <f t="shared" si="172"/>
        <v>40129</v>
      </c>
      <c r="O1140" s="43">
        <f t="shared" si="173"/>
        <v>40057</v>
      </c>
      <c r="P1140" s="43">
        <f t="shared" si="174"/>
        <v>40118</v>
      </c>
      <c r="Q1140" s="41">
        <f t="shared" si="175"/>
        <v>2009</v>
      </c>
      <c r="R1140" s="41">
        <f t="shared" si="176"/>
        <v>2009</v>
      </c>
      <c r="S1140" s="43" t="str">
        <f>YEAR(Taulukko1[[#This Row],[Alku KK]])&amp;"Q"&amp;ROUNDDOWN((MONTH(Taulukko1[[#This Row],[Alku KK]])-1)/3+1,0)</f>
        <v>2009Q3</v>
      </c>
      <c r="T1140" s="43" t="str">
        <f>YEAR(Taulukko1[[#This Row],[Loppu KK]])&amp;"Q"&amp;ROUNDDOWN((MONTH(Taulukko1[[#This Row],[Loppu KK]])-1)/3+1,0)</f>
        <v>2009Q4</v>
      </c>
      <c r="U1140" s="66">
        <f>IF(COUNT(Taulukko1[[#This Row],[Neuvottelujen alaiset ]])=1,Taulukko1[[#This Row],[Neuvottelujen alaiset ]],Taulukko1[[#This Row],[Vähennystarve]])</f>
        <v>300</v>
      </c>
      <c r="V1140" s="44" t="str">
        <f t="shared" si="177"/>
        <v>NA</v>
      </c>
      <c r="W1140" s="44">
        <f t="shared" si="178"/>
        <v>6.6666666666666666E-2</v>
      </c>
      <c r="X1140" s="44" t="str">
        <f t="shared" si="179"/>
        <v>NA</v>
      </c>
      <c r="Y1140" s="90" t="b">
        <f>AND(MONTH(Taulukko1[[#This Row],[Alku PVM]] )=6,DAY(Taulukko1[[#This Row],[Alku PVM]] )&gt;19)</f>
        <v>0</v>
      </c>
      <c r="Z1140" s="90" t="b">
        <f>AND(MONTH(Taulukko1[[#This Row],[Loppu PVM]] )=6,DAY(Taulukko1[[#This Row],[Loppu PVM]] )&gt;19)</f>
        <v>0</v>
      </c>
      <c r="AA1140" s="90" t="b">
        <f>OR(MONTH(Taulukko1[[#This Row],[Alku PVM]] )&lt;=5,AND(MONTH(Taulukko1[[#This Row],[Alku PVM]] )=6,DAY(Taulukko1[[#This Row],[Alku PVM]] )&lt;20))</f>
        <v>0</v>
      </c>
      <c r="AB1140" s="90" t="b">
        <f>OR(MONTH(Taulukko1[[#This Row],[Loppu PVM]])&lt;=5,AND(MONTH(Taulukko1[[#This Row],[Loppu PVM]] )=6,DAY(Taulukko1[[#This Row],[Loppu PVM]])&lt;20))</f>
        <v>0</v>
      </c>
      <c r="AC1140" s="90" t="b">
        <f>OR(MONTH(Taulukko1[[#This Row],[Alku PVM]] )&lt;=3,AND(MONTH(Taulukko1[[#This Row],[Alku PVM]] )=3))</f>
        <v>0</v>
      </c>
      <c r="AD1140" s="90" t="b">
        <f>OR(MONTH(Taulukko1[[#This Row],[Loppu PVM]] )&lt;=3,AND(MONTH(Taulukko1[[#This Row],[Loppu PVM]] )=3))</f>
        <v>0</v>
      </c>
      <c r="AE1140" s="90" t="b">
        <f>OR(MONTH(Taulukko1[[#This Row],[Alku PVM]] )&lt;=9,AND(MONTH(Taulukko1[[#This Row],[Alku PVM]] )=9))</f>
        <v>1</v>
      </c>
      <c r="AF1140" s="90" t="b">
        <f>OR(MONTH(Taulukko1[[#This Row],[Loppu PVM]])&lt;=9,AND(MONTH(Taulukko1[[#This Row],[Loppu PVM]] )=9))</f>
        <v>0</v>
      </c>
      <c r="AG1140" s="90" t="b">
        <f>OR(MONTH(Taulukko1[[#This Row],[Alku PVM]] )&lt;=6,AND(MONTH(Taulukko1[[#This Row],[Alku PVM]] )=6))</f>
        <v>0</v>
      </c>
      <c r="AH1140" s="90" t="b">
        <f>OR(MONTH(Taulukko1[[#This Row],[Loppu PVM]])&lt;=6,AND(MONTH(Taulukko1[[#This Row],[Loppu PVM]] )=6))</f>
        <v>0</v>
      </c>
    </row>
    <row r="1141" spans="1:34" ht="12.75" customHeight="1">
      <c r="A1141" s="21" t="s">
        <v>351</v>
      </c>
      <c r="B1141" s="23">
        <v>40065</v>
      </c>
      <c r="C1141" s="21" t="s">
        <v>2684</v>
      </c>
      <c r="D1141" s="24"/>
      <c r="E1141" s="62">
        <v>100</v>
      </c>
      <c r="F1141" s="23">
        <v>40113</v>
      </c>
      <c r="G1141" s="24">
        <v>76</v>
      </c>
      <c r="H1141" s="22">
        <v>1000</v>
      </c>
      <c r="I1141" s="126">
        <f>INDEX('TOL2008'!B:B,MATCH(A1141,'TOL2008'!A:A,0))</f>
        <v>28950</v>
      </c>
      <c r="J1141" s="126" t="str">
        <f>INDEX(Pääluokka!$H$2:$H$100,MATCH(VALUE(LEFT(Taulukko1[[#This Row],[TOL2008]],2)),Pääluokka!$G$2:$G$100,0))</f>
        <v>Teollisuus</v>
      </c>
      <c r="K1141" s="126" t="str">
        <f>INDEX(Pääluokka!$I$2:$I$100,MATCH(VALUE(LEFT(Taulukko1[[#This Row],[TOL2008]],2)),Pääluokka!$G$2:$G$100,0))</f>
        <v>Teollisuus (C-E)</v>
      </c>
      <c r="L1141" s="41">
        <f t="shared" si="170"/>
        <v>48</v>
      </c>
      <c r="M1141" s="43">
        <f t="shared" si="171"/>
        <v>40065</v>
      </c>
      <c r="N1141" s="43">
        <f t="shared" si="172"/>
        <v>40113</v>
      </c>
      <c r="O1141" s="43">
        <f t="shared" si="173"/>
        <v>40057</v>
      </c>
      <c r="P1141" s="43">
        <f t="shared" si="174"/>
        <v>40087</v>
      </c>
      <c r="Q1141" s="41">
        <f t="shared" si="175"/>
        <v>2009</v>
      </c>
      <c r="R1141" s="41">
        <f t="shared" si="176"/>
        <v>2009</v>
      </c>
      <c r="S1141" s="43" t="str">
        <f>YEAR(Taulukko1[[#This Row],[Alku KK]])&amp;"Q"&amp;ROUNDDOWN((MONTH(Taulukko1[[#This Row],[Alku KK]])-1)/3+1,0)</f>
        <v>2009Q3</v>
      </c>
      <c r="T1141" s="43" t="str">
        <f>YEAR(Taulukko1[[#This Row],[Loppu KK]])&amp;"Q"&amp;ROUNDDOWN((MONTH(Taulukko1[[#This Row],[Loppu KK]])-1)/3+1,0)</f>
        <v>2009Q4</v>
      </c>
      <c r="U1141" s="66">
        <f>IF(COUNT(Taulukko1[[#This Row],[Neuvottelujen alaiset ]])=1,Taulukko1[[#This Row],[Neuvottelujen alaiset ]],Taulukko1[[#This Row],[Vähennystarve]])</f>
        <v>1000</v>
      </c>
      <c r="V1141" s="44">
        <f t="shared" si="177"/>
        <v>0.1</v>
      </c>
      <c r="W1141" s="44">
        <f t="shared" si="178"/>
        <v>7.5999999999999998E-2</v>
      </c>
      <c r="X1141" s="44">
        <f t="shared" si="179"/>
        <v>0.76</v>
      </c>
      <c r="Y1141" s="90" t="b">
        <f>AND(MONTH(Taulukko1[[#This Row],[Alku PVM]] )=6,DAY(Taulukko1[[#This Row],[Alku PVM]] )&gt;19)</f>
        <v>0</v>
      </c>
      <c r="Z1141" s="90" t="b">
        <f>AND(MONTH(Taulukko1[[#This Row],[Loppu PVM]] )=6,DAY(Taulukko1[[#This Row],[Loppu PVM]] )&gt;19)</f>
        <v>0</v>
      </c>
      <c r="AA1141" s="90" t="b">
        <f>OR(MONTH(Taulukko1[[#This Row],[Alku PVM]] )&lt;=5,AND(MONTH(Taulukko1[[#This Row],[Alku PVM]] )=6,DAY(Taulukko1[[#This Row],[Alku PVM]] )&lt;20))</f>
        <v>0</v>
      </c>
      <c r="AB1141" s="90" t="b">
        <f>OR(MONTH(Taulukko1[[#This Row],[Loppu PVM]])&lt;=5,AND(MONTH(Taulukko1[[#This Row],[Loppu PVM]] )=6,DAY(Taulukko1[[#This Row],[Loppu PVM]])&lt;20))</f>
        <v>0</v>
      </c>
      <c r="AC1141" s="90" t="b">
        <f>OR(MONTH(Taulukko1[[#This Row],[Alku PVM]] )&lt;=3,AND(MONTH(Taulukko1[[#This Row],[Alku PVM]] )=3))</f>
        <v>0</v>
      </c>
      <c r="AD1141" s="90" t="b">
        <f>OR(MONTH(Taulukko1[[#This Row],[Loppu PVM]] )&lt;=3,AND(MONTH(Taulukko1[[#This Row],[Loppu PVM]] )=3))</f>
        <v>0</v>
      </c>
      <c r="AE1141" s="90" t="b">
        <f>OR(MONTH(Taulukko1[[#This Row],[Alku PVM]] )&lt;=9,AND(MONTH(Taulukko1[[#This Row],[Alku PVM]] )=9))</f>
        <v>1</v>
      </c>
      <c r="AF1141" s="90" t="b">
        <f>OR(MONTH(Taulukko1[[#This Row],[Loppu PVM]])&lt;=9,AND(MONTH(Taulukko1[[#This Row],[Loppu PVM]] )=9))</f>
        <v>0</v>
      </c>
      <c r="AG1141" s="90" t="b">
        <f>OR(MONTH(Taulukko1[[#This Row],[Alku PVM]] )&lt;=6,AND(MONTH(Taulukko1[[#This Row],[Alku PVM]] )=6))</f>
        <v>0</v>
      </c>
      <c r="AH1141" s="90" t="b">
        <f>OR(MONTH(Taulukko1[[#This Row],[Loppu PVM]])&lt;=6,AND(MONTH(Taulukko1[[#This Row],[Loppu PVM]] )=6))</f>
        <v>0</v>
      </c>
    </row>
    <row r="1142" spans="1:34" ht="12.75" customHeight="1">
      <c r="A1142" t="s">
        <v>227</v>
      </c>
      <c r="B1142" s="23">
        <v>40065</v>
      </c>
      <c r="C1142" t="s">
        <v>2485</v>
      </c>
      <c r="F1142" s="4"/>
      <c r="G1142" s="5"/>
      <c r="H1142" s="22">
        <v>108</v>
      </c>
      <c r="I1142" s="126">
        <f>INDEX('TOL2008'!B:B,MATCH(A1142,'TOL2008'!A:A,0))</f>
        <v>24100</v>
      </c>
      <c r="J1142" s="126" t="str">
        <f>INDEX(Pääluokka!$H$2:$H$100,MATCH(VALUE(LEFT(Taulukko1[[#This Row],[TOL2008]],2)),Pääluokka!$G$2:$G$100,0))</f>
        <v>Teollisuus</v>
      </c>
      <c r="K1142" s="126" t="str">
        <f>INDEX(Pääluokka!$I$2:$I$100,MATCH(VALUE(LEFT(Taulukko1[[#This Row],[TOL2008]],2)),Pääluokka!$G$2:$G$100,0))</f>
        <v>Teollisuus (C-E)</v>
      </c>
      <c r="L1142" s="41" t="str">
        <f t="shared" si="170"/>
        <v>NA</v>
      </c>
      <c r="M1142" s="43">
        <f t="shared" si="171"/>
        <v>40065</v>
      </c>
      <c r="N1142" s="43">
        <f t="shared" si="172"/>
        <v>40116</v>
      </c>
      <c r="O1142" s="43">
        <f t="shared" si="173"/>
        <v>40057</v>
      </c>
      <c r="P1142" s="43">
        <f t="shared" si="174"/>
        <v>40087</v>
      </c>
      <c r="Q1142" s="41">
        <f t="shared" si="175"/>
        <v>2009</v>
      </c>
      <c r="R1142" s="41">
        <f t="shared" si="176"/>
        <v>2009</v>
      </c>
      <c r="S1142" s="43" t="str">
        <f>YEAR(Taulukko1[[#This Row],[Alku KK]])&amp;"Q"&amp;ROUNDDOWN((MONTH(Taulukko1[[#This Row],[Alku KK]])-1)/3+1,0)</f>
        <v>2009Q3</v>
      </c>
      <c r="T1142" s="43" t="str">
        <f>YEAR(Taulukko1[[#This Row],[Loppu KK]])&amp;"Q"&amp;ROUNDDOWN((MONTH(Taulukko1[[#This Row],[Loppu KK]])-1)/3+1,0)</f>
        <v>2009Q4</v>
      </c>
      <c r="U1142" s="66">
        <f>IF(COUNT(Taulukko1[[#This Row],[Neuvottelujen alaiset ]])=1,Taulukko1[[#This Row],[Neuvottelujen alaiset ]],Taulukko1[[#This Row],[Vähennystarve]])</f>
        <v>108</v>
      </c>
      <c r="V1142" s="44" t="str">
        <f t="shared" si="177"/>
        <v>NA</v>
      </c>
      <c r="W1142" s="44" t="str">
        <f t="shared" si="178"/>
        <v>NA</v>
      </c>
      <c r="X1142" s="44" t="str">
        <f t="shared" si="179"/>
        <v>NA</v>
      </c>
      <c r="Y1142" s="90" t="b">
        <f>AND(MONTH(Taulukko1[[#This Row],[Alku PVM]] )=6,DAY(Taulukko1[[#This Row],[Alku PVM]] )&gt;19)</f>
        <v>0</v>
      </c>
      <c r="Z1142" s="90" t="b">
        <f>AND(MONTH(Taulukko1[[#This Row],[Loppu PVM]] )=6,DAY(Taulukko1[[#This Row],[Loppu PVM]] )&gt;19)</f>
        <v>0</v>
      </c>
      <c r="AA1142" s="90" t="b">
        <f>OR(MONTH(Taulukko1[[#This Row],[Alku PVM]] )&lt;=5,AND(MONTH(Taulukko1[[#This Row],[Alku PVM]] )=6,DAY(Taulukko1[[#This Row],[Alku PVM]] )&lt;20))</f>
        <v>0</v>
      </c>
      <c r="AB1142" s="90" t="b">
        <f>OR(MONTH(Taulukko1[[#This Row],[Loppu PVM]])&lt;=5,AND(MONTH(Taulukko1[[#This Row],[Loppu PVM]] )=6,DAY(Taulukko1[[#This Row],[Loppu PVM]])&lt;20))</f>
        <v>0</v>
      </c>
      <c r="AC1142" s="90" t="b">
        <f>OR(MONTH(Taulukko1[[#This Row],[Alku PVM]] )&lt;=3,AND(MONTH(Taulukko1[[#This Row],[Alku PVM]] )=3))</f>
        <v>0</v>
      </c>
      <c r="AD1142" s="90" t="b">
        <f>OR(MONTH(Taulukko1[[#This Row],[Loppu PVM]] )&lt;=3,AND(MONTH(Taulukko1[[#This Row],[Loppu PVM]] )=3))</f>
        <v>0</v>
      </c>
      <c r="AE1142" s="90" t="b">
        <f>OR(MONTH(Taulukko1[[#This Row],[Alku PVM]] )&lt;=9,AND(MONTH(Taulukko1[[#This Row],[Alku PVM]] )=9))</f>
        <v>1</v>
      </c>
      <c r="AF1142" s="90" t="b">
        <f>OR(MONTH(Taulukko1[[#This Row],[Loppu PVM]])&lt;=9,AND(MONTH(Taulukko1[[#This Row],[Loppu PVM]] )=9))</f>
        <v>0</v>
      </c>
      <c r="AG1142" s="90" t="b">
        <f>OR(MONTH(Taulukko1[[#This Row],[Alku PVM]] )&lt;=6,AND(MONTH(Taulukko1[[#This Row],[Alku PVM]] )=6))</f>
        <v>0</v>
      </c>
      <c r="AH1142" s="90" t="b">
        <f>OR(MONTH(Taulukko1[[#This Row],[Loppu PVM]])&lt;=6,AND(MONTH(Taulukko1[[#This Row],[Loppu PVM]] )=6))</f>
        <v>0</v>
      </c>
    </row>
    <row r="1143" spans="1:34" ht="12.75" customHeight="1">
      <c r="A1143" s="21" t="s">
        <v>2215</v>
      </c>
      <c r="B1143" s="23">
        <v>40065</v>
      </c>
      <c r="C1143" s="21" t="s">
        <v>1181</v>
      </c>
      <c r="D1143" s="24"/>
      <c r="F1143" s="23"/>
      <c r="G1143" s="24"/>
      <c r="H1143" s="22">
        <v>17</v>
      </c>
      <c r="I1143" s="126" t="e">
        <f>INDEX('TOL2008'!B:B,MATCH(A1143,'TOL2008'!A:A,0))</f>
        <v>#N/A</v>
      </c>
      <c r="J1143" s="126" t="e">
        <f>INDEX(Pääluokka!$H$2:$H$100,MATCH(VALUE(LEFT(Taulukko1[[#This Row],[TOL2008]],2)),Pääluokka!$G$2:$G$100,0))</f>
        <v>#N/A</v>
      </c>
      <c r="K1143" s="126" t="e">
        <f>INDEX(Pääluokka!$I$2:$I$100,MATCH(VALUE(LEFT(Taulukko1[[#This Row],[TOL2008]],2)),Pääluokka!$G$2:$G$100,0))</f>
        <v>#N/A</v>
      </c>
      <c r="L1143" s="41" t="str">
        <f t="shared" si="170"/>
        <v>NA</v>
      </c>
      <c r="M1143" s="43">
        <f t="shared" si="171"/>
        <v>40065</v>
      </c>
      <c r="N1143" s="43">
        <f t="shared" si="172"/>
        <v>40116</v>
      </c>
      <c r="O1143" s="43">
        <f t="shared" si="173"/>
        <v>40057</v>
      </c>
      <c r="P1143" s="43">
        <f t="shared" si="174"/>
        <v>40087</v>
      </c>
      <c r="Q1143" s="41">
        <f t="shared" si="175"/>
        <v>2009</v>
      </c>
      <c r="R1143" s="41">
        <f t="shared" si="176"/>
        <v>2009</v>
      </c>
      <c r="S1143" s="43" t="str">
        <f>YEAR(Taulukko1[[#This Row],[Alku KK]])&amp;"Q"&amp;ROUNDDOWN((MONTH(Taulukko1[[#This Row],[Alku KK]])-1)/3+1,0)</f>
        <v>2009Q3</v>
      </c>
      <c r="T1143" s="43" t="str">
        <f>YEAR(Taulukko1[[#This Row],[Loppu KK]])&amp;"Q"&amp;ROUNDDOWN((MONTH(Taulukko1[[#This Row],[Loppu KK]])-1)/3+1,0)</f>
        <v>2009Q4</v>
      </c>
      <c r="U1143" s="66">
        <f>IF(COUNT(Taulukko1[[#This Row],[Neuvottelujen alaiset ]])=1,Taulukko1[[#This Row],[Neuvottelujen alaiset ]],Taulukko1[[#This Row],[Vähennystarve]])</f>
        <v>17</v>
      </c>
      <c r="V1143" s="44" t="str">
        <f t="shared" si="177"/>
        <v>NA</v>
      </c>
      <c r="W1143" s="44" t="str">
        <f t="shared" si="178"/>
        <v>NA</v>
      </c>
      <c r="X1143" s="44" t="str">
        <f t="shared" si="179"/>
        <v>NA</v>
      </c>
      <c r="Y1143" s="90" t="b">
        <f>AND(MONTH(Taulukko1[[#This Row],[Alku PVM]] )=6,DAY(Taulukko1[[#This Row],[Alku PVM]] )&gt;19)</f>
        <v>0</v>
      </c>
      <c r="Z1143" s="90" t="b">
        <f>AND(MONTH(Taulukko1[[#This Row],[Loppu PVM]] )=6,DAY(Taulukko1[[#This Row],[Loppu PVM]] )&gt;19)</f>
        <v>0</v>
      </c>
      <c r="AA1143" s="90" t="b">
        <f>OR(MONTH(Taulukko1[[#This Row],[Alku PVM]] )&lt;=5,AND(MONTH(Taulukko1[[#This Row],[Alku PVM]] )=6,DAY(Taulukko1[[#This Row],[Alku PVM]] )&lt;20))</f>
        <v>0</v>
      </c>
      <c r="AB1143" s="90" t="b">
        <f>OR(MONTH(Taulukko1[[#This Row],[Loppu PVM]])&lt;=5,AND(MONTH(Taulukko1[[#This Row],[Loppu PVM]] )=6,DAY(Taulukko1[[#This Row],[Loppu PVM]])&lt;20))</f>
        <v>0</v>
      </c>
      <c r="AC1143" s="90" t="b">
        <f>OR(MONTH(Taulukko1[[#This Row],[Alku PVM]] )&lt;=3,AND(MONTH(Taulukko1[[#This Row],[Alku PVM]] )=3))</f>
        <v>0</v>
      </c>
      <c r="AD1143" s="90" t="b">
        <f>OR(MONTH(Taulukko1[[#This Row],[Loppu PVM]] )&lt;=3,AND(MONTH(Taulukko1[[#This Row],[Loppu PVM]] )=3))</f>
        <v>0</v>
      </c>
      <c r="AE1143" s="90" t="b">
        <f>OR(MONTH(Taulukko1[[#This Row],[Alku PVM]] )&lt;=9,AND(MONTH(Taulukko1[[#This Row],[Alku PVM]] )=9))</f>
        <v>1</v>
      </c>
      <c r="AF1143" s="90" t="b">
        <f>OR(MONTH(Taulukko1[[#This Row],[Loppu PVM]])&lt;=9,AND(MONTH(Taulukko1[[#This Row],[Loppu PVM]] )=9))</f>
        <v>0</v>
      </c>
      <c r="AG1143" s="90" t="b">
        <f>OR(MONTH(Taulukko1[[#This Row],[Alku PVM]] )&lt;=6,AND(MONTH(Taulukko1[[#This Row],[Alku PVM]] )=6))</f>
        <v>0</v>
      </c>
      <c r="AH1143" s="90" t="b">
        <f>OR(MONTH(Taulukko1[[#This Row],[Loppu PVM]])&lt;=6,AND(MONTH(Taulukko1[[#This Row],[Loppu PVM]] )=6))</f>
        <v>0</v>
      </c>
    </row>
    <row r="1144" spans="1:34" ht="12.75" customHeight="1">
      <c r="A1144" t="s">
        <v>2802</v>
      </c>
      <c r="B1144" s="23">
        <v>40066</v>
      </c>
      <c r="C1144" t="s">
        <v>2801</v>
      </c>
      <c r="F1144" s="4">
        <v>40133</v>
      </c>
      <c r="G1144" s="5">
        <v>3</v>
      </c>
      <c r="H1144" s="16">
        <v>120</v>
      </c>
      <c r="I1144" s="126" t="e">
        <f>INDEX('TOL2008'!B:B,MATCH(A1144,'TOL2008'!A:A,0))</f>
        <v>#N/A</v>
      </c>
      <c r="J1144" s="126" t="e">
        <f>INDEX(Pääluokka!$H$2:$H$100,MATCH(VALUE(LEFT(Taulukko1[[#This Row],[TOL2008]],2)),Pääluokka!$G$2:$G$100,0))</f>
        <v>#N/A</v>
      </c>
      <c r="K1144" s="126" t="e">
        <f>INDEX(Pääluokka!$I$2:$I$100,MATCH(VALUE(LEFT(Taulukko1[[#This Row],[TOL2008]],2)),Pääluokka!$G$2:$G$100,0))</f>
        <v>#N/A</v>
      </c>
      <c r="L1144" s="41">
        <f t="shared" si="170"/>
        <v>67</v>
      </c>
      <c r="M1144" s="43">
        <f t="shared" si="171"/>
        <v>40066</v>
      </c>
      <c r="N1144" s="43">
        <f t="shared" si="172"/>
        <v>40133</v>
      </c>
      <c r="O1144" s="43">
        <f t="shared" si="173"/>
        <v>40057</v>
      </c>
      <c r="P1144" s="43">
        <f t="shared" si="174"/>
        <v>40118</v>
      </c>
      <c r="Q1144" s="41">
        <f t="shared" si="175"/>
        <v>2009</v>
      </c>
      <c r="R1144" s="41">
        <f t="shared" si="176"/>
        <v>2009</v>
      </c>
      <c r="S1144" s="43" t="str">
        <f>YEAR(Taulukko1[[#This Row],[Alku KK]])&amp;"Q"&amp;ROUNDDOWN((MONTH(Taulukko1[[#This Row],[Alku KK]])-1)/3+1,0)</f>
        <v>2009Q3</v>
      </c>
      <c r="T1144" s="43" t="str">
        <f>YEAR(Taulukko1[[#This Row],[Loppu KK]])&amp;"Q"&amp;ROUNDDOWN((MONTH(Taulukko1[[#This Row],[Loppu KK]])-1)/3+1,0)</f>
        <v>2009Q4</v>
      </c>
      <c r="U1144" s="66">
        <f>IF(COUNT(Taulukko1[[#This Row],[Neuvottelujen alaiset ]])=1,Taulukko1[[#This Row],[Neuvottelujen alaiset ]],Taulukko1[[#This Row],[Vähennystarve]])</f>
        <v>120</v>
      </c>
      <c r="V1144" s="44" t="str">
        <f t="shared" si="177"/>
        <v>NA</v>
      </c>
      <c r="W1144" s="44">
        <f t="shared" si="178"/>
        <v>2.5000000000000001E-2</v>
      </c>
      <c r="X1144" s="44" t="str">
        <f t="shared" si="179"/>
        <v>NA</v>
      </c>
      <c r="Y1144" s="90" t="b">
        <f>AND(MONTH(Taulukko1[[#This Row],[Alku PVM]] )=6,DAY(Taulukko1[[#This Row],[Alku PVM]] )&gt;19)</f>
        <v>0</v>
      </c>
      <c r="Z1144" s="90" t="b">
        <f>AND(MONTH(Taulukko1[[#This Row],[Loppu PVM]] )=6,DAY(Taulukko1[[#This Row],[Loppu PVM]] )&gt;19)</f>
        <v>0</v>
      </c>
      <c r="AA1144" s="90" t="b">
        <f>OR(MONTH(Taulukko1[[#This Row],[Alku PVM]] )&lt;=5,AND(MONTH(Taulukko1[[#This Row],[Alku PVM]] )=6,DAY(Taulukko1[[#This Row],[Alku PVM]] )&lt;20))</f>
        <v>0</v>
      </c>
      <c r="AB1144" s="90" t="b">
        <f>OR(MONTH(Taulukko1[[#This Row],[Loppu PVM]])&lt;=5,AND(MONTH(Taulukko1[[#This Row],[Loppu PVM]] )=6,DAY(Taulukko1[[#This Row],[Loppu PVM]])&lt;20))</f>
        <v>0</v>
      </c>
      <c r="AC1144" s="90" t="b">
        <f>OR(MONTH(Taulukko1[[#This Row],[Alku PVM]] )&lt;=3,AND(MONTH(Taulukko1[[#This Row],[Alku PVM]] )=3))</f>
        <v>0</v>
      </c>
      <c r="AD1144" s="90" t="b">
        <f>OR(MONTH(Taulukko1[[#This Row],[Loppu PVM]] )&lt;=3,AND(MONTH(Taulukko1[[#This Row],[Loppu PVM]] )=3))</f>
        <v>0</v>
      </c>
      <c r="AE1144" s="90" t="b">
        <f>OR(MONTH(Taulukko1[[#This Row],[Alku PVM]] )&lt;=9,AND(MONTH(Taulukko1[[#This Row],[Alku PVM]] )=9))</f>
        <v>1</v>
      </c>
      <c r="AF1144" s="90" t="b">
        <f>OR(MONTH(Taulukko1[[#This Row],[Loppu PVM]])&lt;=9,AND(MONTH(Taulukko1[[#This Row],[Loppu PVM]] )=9))</f>
        <v>0</v>
      </c>
      <c r="AG1144" s="90" t="b">
        <f>OR(MONTH(Taulukko1[[#This Row],[Alku PVM]] )&lt;=6,AND(MONTH(Taulukko1[[#This Row],[Alku PVM]] )=6))</f>
        <v>0</v>
      </c>
      <c r="AH1144" s="90" t="b">
        <f>OR(MONTH(Taulukko1[[#This Row],[Loppu PVM]])&lt;=6,AND(MONTH(Taulukko1[[#This Row],[Loppu PVM]] )=6))</f>
        <v>0</v>
      </c>
    </row>
    <row r="1145" spans="1:34" ht="12.75" customHeight="1">
      <c r="A1145" t="s">
        <v>3122</v>
      </c>
      <c r="B1145" s="23">
        <v>40067</v>
      </c>
      <c r="C1145" t="s">
        <v>3121</v>
      </c>
      <c r="E1145" s="62">
        <v>20</v>
      </c>
      <c r="F1145" s="4">
        <v>40079</v>
      </c>
      <c r="G1145" s="5">
        <v>13</v>
      </c>
      <c r="H1145" s="22">
        <v>20</v>
      </c>
      <c r="I1145" s="126" t="e">
        <f>INDEX('TOL2008'!B:B,MATCH(A1145,'TOL2008'!A:A,0))</f>
        <v>#N/A</v>
      </c>
      <c r="J1145" s="126" t="e">
        <f>INDEX(Pääluokka!$H$2:$H$100,MATCH(VALUE(LEFT(Taulukko1[[#This Row],[TOL2008]],2)),Pääluokka!$G$2:$G$100,0))</f>
        <v>#N/A</v>
      </c>
      <c r="K1145" s="126" t="e">
        <f>INDEX(Pääluokka!$I$2:$I$100,MATCH(VALUE(LEFT(Taulukko1[[#This Row],[TOL2008]],2)),Pääluokka!$G$2:$G$100,0))</f>
        <v>#N/A</v>
      </c>
      <c r="L1145" s="41">
        <f t="shared" si="170"/>
        <v>12</v>
      </c>
      <c r="M1145" s="43">
        <f t="shared" si="171"/>
        <v>40067</v>
      </c>
      <c r="N1145" s="43">
        <f t="shared" si="172"/>
        <v>40079</v>
      </c>
      <c r="O1145" s="43">
        <f t="shared" si="173"/>
        <v>40057</v>
      </c>
      <c r="P1145" s="43">
        <f t="shared" si="174"/>
        <v>40057</v>
      </c>
      <c r="Q1145" s="41">
        <f t="shared" si="175"/>
        <v>2009</v>
      </c>
      <c r="R1145" s="41">
        <f t="shared" si="176"/>
        <v>2009</v>
      </c>
      <c r="S1145" s="43" t="str">
        <f>YEAR(Taulukko1[[#This Row],[Alku KK]])&amp;"Q"&amp;ROUNDDOWN((MONTH(Taulukko1[[#This Row],[Alku KK]])-1)/3+1,0)</f>
        <v>2009Q3</v>
      </c>
      <c r="T1145" s="43" t="str">
        <f>YEAR(Taulukko1[[#This Row],[Loppu KK]])&amp;"Q"&amp;ROUNDDOWN((MONTH(Taulukko1[[#This Row],[Loppu KK]])-1)/3+1,0)</f>
        <v>2009Q3</v>
      </c>
      <c r="U1145" s="66">
        <f>IF(COUNT(Taulukko1[[#This Row],[Neuvottelujen alaiset ]])=1,Taulukko1[[#This Row],[Neuvottelujen alaiset ]],Taulukko1[[#This Row],[Vähennystarve]])</f>
        <v>20</v>
      </c>
      <c r="V1145" s="44">
        <f t="shared" si="177"/>
        <v>1</v>
      </c>
      <c r="W1145" s="44">
        <f t="shared" si="178"/>
        <v>0.65</v>
      </c>
      <c r="X1145" s="44">
        <f t="shared" si="179"/>
        <v>0.65</v>
      </c>
      <c r="Y1145" s="90" t="b">
        <f>AND(MONTH(Taulukko1[[#This Row],[Alku PVM]] )=6,DAY(Taulukko1[[#This Row],[Alku PVM]] )&gt;19)</f>
        <v>0</v>
      </c>
      <c r="Z1145" s="90" t="b">
        <f>AND(MONTH(Taulukko1[[#This Row],[Loppu PVM]] )=6,DAY(Taulukko1[[#This Row],[Loppu PVM]] )&gt;19)</f>
        <v>0</v>
      </c>
      <c r="AA1145" s="90" t="b">
        <f>OR(MONTH(Taulukko1[[#This Row],[Alku PVM]] )&lt;=5,AND(MONTH(Taulukko1[[#This Row],[Alku PVM]] )=6,DAY(Taulukko1[[#This Row],[Alku PVM]] )&lt;20))</f>
        <v>0</v>
      </c>
      <c r="AB1145" s="90" t="b">
        <f>OR(MONTH(Taulukko1[[#This Row],[Loppu PVM]])&lt;=5,AND(MONTH(Taulukko1[[#This Row],[Loppu PVM]] )=6,DAY(Taulukko1[[#This Row],[Loppu PVM]])&lt;20))</f>
        <v>0</v>
      </c>
      <c r="AC1145" s="90" t="b">
        <f>OR(MONTH(Taulukko1[[#This Row],[Alku PVM]] )&lt;=3,AND(MONTH(Taulukko1[[#This Row],[Alku PVM]] )=3))</f>
        <v>0</v>
      </c>
      <c r="AD1145" s="90" t="b">
        <f>OR(MONTH(Taulukko1[[#This Row],[Loppu PVM]] )&lt;=3,AND(MONTH(Taulukko1[[#This Row],[Loppu PVM]] )=3))</f>
        <v>0</v>
      </c>
      <c r="AE1145" s="90" t="b">
        <f>OR(MONTH(Taulukko1[[#This Row],[Alku PVM]] )&lt;=9,AND(MONTH(Taulukko1[[#This Row],[Alku PVM]] )=9))</f>
        <v>1</v>
      </c>
      <c r="AF1145" s="90" t="b">
        <f>OR(MONTH(Taulukko1[[#This Row],[Loppu PVM]])&lt;=9,AND(MONTH(Taulukko1[[#This Row],[Loppu PVM]] )=9))</f>
        <v>1</v>
      </c>
      <c r="AG1145" s="90" t="b">
        <f>OR(MONTH(Taulukko1[[#This Row],[Alku PVM]] )&lt;=6,AND(MONTH(Taulukko1[[#This Row],[Alku PVM]] )=6))</f>
        <v>0</v>
      </c>
      <c r="AH1145" s="90" t="b">
        <f>OR(MONTH(Taulukko1[[#This Row],[Loppu PVM]])&lt;=6,AND(MONTH(Taulukko1[[#This Row],[Loppu PVM]] )=6))</f>
        <v>0</v>
      </c>
    </row>
    <row r="1146" spans="1:34" ht="12.75" customHeight="1">
      <c r="A1146" t="s">
        <v>679</v>
      </c>
      <c r="B1146" s="23">
        <v>40070</v>
      </c>
      <c r="C1146" t="s">
        <v>3128</v>
      </c>
      <c r="E1146" s="62">
        <v>100</v>
      </c>
      <c r="F1146" s="4">
        <v>40121</v>
      </c>
      <c r="G1146" s="5">
        <v>79</v>
      </c>
      <c r="H1146" s="22">
        <v>360</v>
      </c>
      <c r="I1146" s="126">
        <f>INDEX('TOL2008'!B:B,MATCH(A1146,'TOL2008'!A:A,0))</f>
        <v>23140</v>
      </c>
      <c r="J1146" s="126" t="str">
        <f>INDEX(Pääluokka!$H$2:$H$100,MATCH(VALUE(LEFT(Taulukko1[[#This Row],[TOL2008]],2)),Pääluokka!$G$2:$G$100,0))</f>
        <v>Teollisuus</v>
      </c>
      <c r="K1146" s="126" t="str">
        <f>INDEX(Pääluokka!$I$2:$I$100,MATCH(VALUE(LEFT(Taulukko1[[#This Row],[TOL2008]],2)),Pääluokka!$G$2:$G$100,0))</f>
        <v>Teollisuus (C-E)</v>
      </c>
      <c r="L1146" s="41">
        <f t="shared" si="170"/>
        <v>51</v>
      </c>
      <c r="M1146" s="43">
        <f t="shared" si="171"/>
        <v>40070</v>
      </c>
      <c r="N1146" s="43">
        <f t="shared" si="172"/>
        <v>40121</v>
      </c>
      <c r="O1146" s="43">
        <f t="shared" si="173"/>
        <v>40057</v>
      </c>
      <c r="P1146" s="43">
        <f t="shared" si="174"/>
        <v>40118</v>
      </c>
      <c r="Q1146" s="41">
        <f t="shared" si="175"/>
        <v>2009</v>
      </c>
      <c r="R1146" s="41">
        <f t="shared" si="176"/>
        <v>2009</v>
      </c>
      <c r="S1146" s="43" t="str">
        <f>YEAR(Taulukko1[[#This Row],[Alku KK]])&amp;"Q"&amp;ROUNDDOWN((MONTH(Taulukko1[[#This Row],[Alku KK]])-1)/3+1,0)</f>
        <v>2009Q3</v>
      </c>
      <c r="T1146" s="43" t="str">
        <f>YEAR(Taulukko1[[#This Row],[Loppu KK]])&amp;"Q"&amp;ROUNDDOWN((MONTH(Taulukko1[[#This Row],[Loppu KK]])-1)/3+1,0)</f>
        <v>2009Q4</v>
      </c>
      <c r="U1146" s="66">
        <f>IF(COUNT(Taulukko1[[#This Row],[Neuvottelujen alaiset ]])=1,Taulukko1[[#This Row],[Neuvottelujen alaiset ]],Taulukko1[[#This Row],[Vähennystarve]])</f>
        <v>360</v>
      </c>
      <c r="V1146" s="44">
        <f t="shared" si="177"/>
        <v>0.27777777777777779</v>
      </c>
      <c r="W1146" s="44">
        <f t="shared" si="178"/>
        <v>0.21944444444444444</v>
      </c>
      <c r="X1146" s="44">
        <f t="shared" si="179"/>
        <v>0.79</v>
      </c>
      <c r="Y1146" s="90" t="b">
        <f>AND(MONTH(Taulukko1[[#This Row],[Alku PVM]] )=6,DAY(Taulukko1[[#This Row],[Alku PVM]] )&gt;19)</f>
        <v>0</v>
      </c>
      <c r="Z1146" s="90" t="b">
        <f>AND(MONTH(Taulukko1[[#This Row],[Loppu PVM]] )=6,DAY(Taulukko1[[#This Row],[Loppu PVM]] )&gt;19)</f>
        <v>0</v>
      </c>
      <c r="AA1146" s="90" t="b">
        <f>OR(MONTH(Taulukko1[[#This Row],[Alku PVM]] )&lt;=5,AND(MONTH(Taulukko1[[#This Row],[Alku PVM]] )=6,DAY(Taulukko1[[#This Row],[Alku PVM]] )&lt;20))</f>
        <v>0</v>
      </c>
      <c r="AB1146" s="90" t="b">
        <f>OR(MONTH(Taulukko1[[#This Row],[Loppu PVM]])&lt;=5,AND(MONTH(Taulukko1[[#This Row],[Loppu PVM]] )=6,DAY(Taulukko1[[#This Row],[Loppu PVM]])&lt;20))</f>
        <v>0</v>
      </c>
      <c r="AC1146" s="90" t="b">
        <f>OR(MONTH(Taulukko1[[#This Row],[Alku PVM]] )&lt;=3,AND(MONTH(Taulukko1[[#This Row],[Alku PVM]] )=3))</f>
        <v>0</v>
      </c>
      <c r="AD1146" s="90" t="b">
        <f>OR(MONTH(Taulukko1[[#This Row],[Loppu PVM]] )&lt;=3,AND(MONTH(Taulukko1[[#This Row],[Loppu PVM]] )=3))</f>
        <v>0</v>
      </c>
      <c r="AE1146" s="90" t="b">
        <f>OR(MONTH(Taulukko1[[#This Row],[Alku PVM]] )&lt;=9,AND(MONTH(Taulukko1[[#This Row],[Alku PVM]] )=9))</f>
        <v>1</v>
      </c>
      <c r="AF1146" s="90" t="b">
        <f>OR(MONTH(Taulukko1[[#This Row],[Loppu PVM]])&lt;=9,AND(MONTH(Taulukko1[[#This Row],[Loppu PVM]] )=9))</f>
        <v>0</v>
      </c>
      <c r="AG1146" s="90" t="b">
        <f>OR(MONTH(Taulukko1[[#This Row],[Alku PVM]] )&lt;=6,AND(MONTH(Taulukko1[[#This Row],[Alku PVM]] )=6))</f>
        <v>0</v>
      </c>
      <c r="AH1146" s="90" t="b">
        <f>OR(MONTH(Taulukko1[[#This Row],[Loppu PVM]])&lt;=6,AND(MONTH(Taulukko1[[#This Row],[Loppu PVM]] )=6))</f>
        <v>0</v>
      </c>
    </row>
    <row r="1147" spans="1:34" ht="12.75" customHeight="1">
      <c r="A1147" s="21" t="s">
        <v>2948</v>
      </c>
      <c r="B1147" s="23">
        <v>40070</v>
      </c>
      <c r="C1147" s="21" t="s">
        <v>2949</v>
      </c>
      <c r="D1147" s="24"/>
      <c r="E1147" s="62">
        <v>50</v>
      </c>
      <c r="F1147" s="23">
        <v>40142</v>
      </c>
      <c r="G1147" s="24">
        <v>11</v>
      </c>
      <c r="H1147" s="22">
        <v>50</v>
      </c>
      <c r="I1147" s="126" t="e">
        <f>INDEX('TOL2008'!B:B,MATCH(A1147,'TOL2008'!A:A,0))</f>
        <v>#N/A</v>
      </c>
      <c r="J1147" s="126" t="e">
        <f>INDEX(Pääluokka!$H$2:$H$100,MATCH(VALUE(LEFT(Taulukko1[[#This Row],[TOL2008]],2)),Pääluokka!$G$2:$G$100,0))</f>
        <v>#N/A</v>
      </c>
      <c r="K1147" s="126" t="e">
        <f>INDEX(Pääluokka!$I$2:$I$100,MATCH(VALUE(LEFT(Taulukko1[[#This Row],[TOL2008]],2)),Pääluokka!$G$2:$G$100,0))</f>
        <v>#N/A</v>
      </c>
      <c r="L1147" s="41">
        <f t="shared" si="170"/>
        <v>72</v>
      </c>
      <c r="M1147" s="43">
        <f t="shared" si="171"/>
        <v>40070</v>
      </c>
      <c r="N1147" s="43">
        <f t="shared" si="172"/>
        <v>40142</v>
      </c>
      <c r="O1147" s="43">
        <f t="shared" si="173"/>
        <v>40057</v>
      </c>
      <c r="P1147" s="43">
        <f t="shared" si="174"/>
        <v>40118</v>
      </c>
      <c r="Q1147" s="41">
        <f t="shared" si="175"/>
        <v>2009</v>
      </c>
      <c r="R1147" s="41">
        <f t="shared" si="176"/>
        <v>2009</v>
      </c>
      <c r="S1147" s="43" t="str">
        <f>YEAR(Taulukko1[[#This Row],[Alku KK]])&amp;"Q"&amp;ROUNDDOWN((MONTH(Taulukko1[[#This Row],[Alku KK]])-1)/3+1,0)</f>
        <v>2009Q3</v>
      </c>
      <c r="T1147" s="43" t="str">
        <f>YEAR(Taulukko1[[#This Row],[Loppu KK]])&amp;"Q"&amp;ROUNDDOWN((MONTH(Taulukko1[[#This Row],[Loppu KK]])-1)/3+1,0)</f>
        <v>2009Q4</v>
      </c>
      <c r="U1147" s="66">
        <f>IF(COUNT(Taulukko1[[#This Row],[Neuvottelujen alaiset ]])=1,Taulukko1[[#This Row],[Neuvottelujen alaiset ]],Taulukko1[[#This Row],[Vähennystarve]])</f>
        <v>50</v>
      </c>
      <c r="V1147" s="44">
        <f t="shared" si="177"/>
        <v>1</v>
      </c>
      <c r="W1147" s="44">
        <f t="shared" si="178"/>
        <v>0.22</v>
      </c>
      <c r="X1147" s="44">
        <f t="shared" si="179"/>
        <v>0.22</v>
      </c>
      <c r="Y1147" s="90" t="b">
        <f>AND(MONTH(Taulukko1[[#This Row],[Alku PVM]] )=6,DAY(Taulukko1[[#This Row],[Alku PVM]] )&gt;19)</f>
        <v>0</v>
      </c>
      <c r="Z1147" s="90" t="b">
        <f>AND(MONTH(Taulukko1[[#This Row],[Loppu PVM]] )=6,DAY(Taulukko1[[#This Row],[Loppu PVM]] )&gt;19)</f>
        <v>0</v>
      </c>
      <c r="AA1147" s="90" t="b">
        <f>OR(MONTH(Taulukko1[[#This Row],[Alku PVM]] )&lt;=5,AND(MONTH(Taulukko1[[#This Row],[Alku PVM]] )=6,DAY(Taulukko1[[#This Row],[Alku PVM]] )&lt;20))</f>
        <v>0</v>
      </c>
      <c r="AB1147" s="90" t="b">
        <f>OR(MONTH(Taulukko1[[#This Row],[Loppu PVM]])&lt;=5,AND(MONTH(Taulukko1[[#This Row],[Loppu PVM]] )=6,DAY(Taulukko1[[#This Row],[Loppu PVM]])&lt;20))</f>
        <v>0</v>
      </c>
      <c r="AC1147" s="90" t="b">
        <f>OR(MONTH(Taulukko1[[#This Row],[Alku PVM]] )&lt;=3,AND(MONTH(Taulukko1[[#This Row],[Alku PVM]] )=3))</f>
        <v>0</v>
      </c>
      <c r="AD1147" s="90" t="b">
        <f>OR(MONTH(Taulukko1[[#This Row],[Loppu PVM]] )&lt;=3,AND(MONTH(Taulukko1[[#This Row],[Loppu PVM]] )=3))</f>
        <v>0</v>
      </c>
      <c r="AE1147" s="90" t="b">
        <f>OR(MONTH(Taulukko1[[#This Row],[Alku PVM]] )&lt;=9,AND(MONTH(Taulukko1[[#This Row],[Alku PVM]] )=9))</f>
        <v>1</v>
      </c>
      <c r="AF1147" s="90" t="b">
        <f>OR(MONTH(Taulukko1[[#This Row],[Loppu PVM]])&lt;=9,AND(MONTH(Taulukko1[[#This Row],[Loppu PVM]] )=9))</f>
        <v>0</v>
      </c>
      <c r="AG1147" s="90" t="b">
        <f>OR(MONTH(Taulukko1[[#This Row],[Alku PVM]] )&lt;=6,AND(MONTH(Taulukko1[[#This Row],[Alku PVM]] )=6))</f>
        <v>0</v>
      </c>
      <c r="AH1147" s="90" t="b">
        <f>OR(MONTH(Taulukko1[[#This Row],[Loppu PVM]])&lt;=6,AND(MONTH(Taulukko1[[#This Row],[Loppu PVM]] )=6))</f>
        <v>0</v>
      </c>
    </row>
    <row r="1148" spans="1:34" ht="12.75" customHeight="1">
      <c r="A1148" t="s">
        <v>2840</v>
      </c>
      <c r="B1148" s="23">
        <v>40070</v>
      </c>
      <c r="C1148" t="s">
        <v>2839</v>
      </c>
      <c r="D1148" s="24"/>
      <c r="E1148" s="62">
        <v>28</v>
      </c>
      <c r="F1148" s="23"/>
      <c r="G1148" s="24"/>
      <c r="H1148" s="22">
        <v>198</v>
      </c>
      <c r="I1148" s="126" t="e">
        <f>INDEX('TOL2008'!B:B,MATCH(A1148,'TOL2008'!A:A,0))</f>
        <v>#N/A</v>
      </c>
      <c r="J1148" s="126" t="e">
        <f>INDEX(Pääluokka!$H$2:$H$100,MATCH(VALUE(LEFT(Taulukko1[[#This Row],[TOL2008]],2)),Pääluokka!$G$2:$G$100,0))</f>
        <v>#N/A</v>
      </c>
      <c r="K1148" s="126" t="e">
        <f>INDEX(Pääluokka!$I$2:$I$100,MATCH(VALUE(LEFT(Taulukko1[[#This Row],[TOL2008]],2)),Pääluokka!$G$2:$G$100,0))</f>
        <v>#N/A</v>
      </c>
      <c r="L1148" s="41" t="str">
        <f t="shared" si="170"/>
        <v>NA</v>
      </c>
      <c r="M1148" s="43">
        <f t="shared" si="171"/>
        <v>40070</v>
      </c>
      <c r="N1148" s="43">
        <f t="shared" si="172"/>
        <v>40121</v>
      </c>
      <c r="O1148" s="43">
        <f t="shared" si="173"/>
        <v>40057</v>
      </c>
      <c r="P1148" s="43">
        <f t="shared" si="174"/>
        <v>40118</v>
      </c>
      <c r="Q1148" s="41">
        <f t="shared" si="175"/>
        <v>2009</v>
      </c>
      <c r="R1148" s="41">
        <f t="shared" si="176"/>
        <v>2009</v>
      </c>
      <c r="S1148" s="43" t="str">
        <f>YEAR(Taulukko1[[#This Row],[Alku KK]])&amp;"Q"&amp;ROUNDDOWN((MONTH(Taulukko1[[#This Row],[Alku KK]])-1)/3+1,0)</f>
        <v>2009Q3</v>
      </c>
      <c r="T1148" s="43" t="str">
        <f>YEAR(Taulukko1[[#This Row],[Loppu KK]])&amp;"Q"&amp;ROUNDDOWN((MONTH(Taulukko1[[#This Row],[Loppu KK]])-1)/3+1,0)</f>
        <v>2009Q4</v>
      </c>
      <c r="U1148" s="66">
        <f>IF(COUNT(Taulukko1[[#This Row],[Neuvottelujen alaiset ]])=1,Taulukko1[[#This Row],[Neuvottelujen alaiset ]],Taulukko1[[#This Row],[Vähennystarve]])</f>
        <v>198</v>
      </c>
      <c r="V1148" s="44">
        <f t="shared" si="177"/>
        <v>0.14141414141414141</v>
      </c>
      <c r="W1148" s="44" t="str">
        <f t="shared" si="178"/>
        <v>NA</v>
      </c>
      <c r="X1148" s="44" t="str">
        <f t="shared" si="179"/>
        <v>NA</v>
      </c>
      <c r="Y1148" s="90" t="b">
        <f>AND(MONTH(Taulukko1[[#This Row],[Alku PVM]] )=6,DAY(Taulukko1[[#This Row],[Alku PVM]] )&gt;19)</f>
        <v>0</v>
      </c>
      <c r="Z1148" s="90" t="b">
        <f>AND(MONTH(Taulukko1[[#This Row],[Loppu PVM]] )=6,DAY(Taulukko1[[#This Row],[Loppu PVM]] )&gt;19)</f>
        <v>0</v>
      </c>
      <c r="AA1148" s="90" t="b">
        <f>OR(MONTH(Taulukko1[[#This Row],[Alku PVM]] )&lt;=5,AND(MONTH(Taulukko1[[#This Row],[Alku PVM]] )=6,DAY(Taulukko1[[#This Row],[Alku PVM]] )&lt;20))</f>
        <v>0</v>
      </c>
      <c r="AB1148" s="90" t="b">
        <f>OR(MONTH(Taulukko1[[#This Row],[Loppu PVM]])&lt;=5,AND(MONTH(Taulukko1[[#This Row],[Loppu PVM]] )=6,DAY(Taulukko1[[#This Row],[Loppu PVM]])&lt;20))</f>
        <v>0</v>
      </c>
      <c r="AC1148" s="90" t="b">
        <f>OR(MONTH(Taulukko1[[#This Row],[Alku PVM]] )&lt;=3,AND(MONTH(Taulukko1[[#This Row],[Alku PVM]] )=3))</f>
        <v>0</v>
      </c>
      <c r="AD1148" s="90" t="b">
        <f>OR(MONTH(Taulukko1[[#This Row],[Loppu PVM]] )&lt;=3,AND(MONTH(Taulukko1[[#This Row],[Loppu PVM]] )=3))</f>
        <v>0</v>
      </c>
      <c r="AE1148" s="90" t="b">
        <f>OR(MONTH(Taulukko1[[#This Row],[Alku PVM]] )&lt;=9,AND(MONTH(Taulukko1[[#This Row],[Alku PVM]] )=9))</f>
        <v>1</v>
      </c>
      <c r="AF1148" s="90" t="b">
        <f>OR(MONTH(Taulukko1[[#This Row],[Loppu PVM]])&lt;=9,AND(MONTH(Taulukko1[[#This Row],[Loppu PVM]] )=9))</f>
        <v>0</v>
      </c>
      <c r="AG1148" s="90" t="b">
        <f>OR(MONTH(Taulukko1[[#This Row],[Alku PVM]] )&lt;=6,AND(MONTH(Taulukko1[[#This Row],[Alku PVM]] )=6))</f>
        <v>0</v>
      </c>
      <c r="AH1148" s="90" t="b">
        <f>OR(MONTH(Taulukko1[[#This Row],[Loppu PVM]])&lt;=6,AND(MONTH(Taulukko1[[#This Row],[Loppu PVM]] )=6))</f>
        <v>0</v>
      </c>
    </row>
    <row r="1149" spans="1:34" ht="12.75" customHeight="1">
      <c r="A1149" s="21" t="s">
        <v>2347</v>
      </c>
      <c r="B1149" s="23">
        <v>40070</v>
      </c>
      <c r="C1149" s="21" t="s">
        <v>2346</v>
      </c>
      <c r="D1149" s="24"/>
      <c r="E1149" s="62">
        <v>12</v>
      </c>
      <c r="F1149" s="23">
        <v>40114</v>
      </c>
      <c r="G1149" s="24">
        <v>1</v>
      </c>
      <c r="H1149" s="22">
        <v>12</v>
      </c>
      <c r="I1149" s="126">
        <f>INDEX('TOL2008'!B:B,MATCH(A1149,'TOL2008'!A:A,0))</f>
        <v>63910</v>
      </c>
      <c r="J1149" s="126" t="str">
        <f>INDEX(Pääluokka!$H$2:$H$100,MATCH(VALUE(LEFT(Taulukko1[[#This Row],[TOL2008]],2)),Pääluokka!$G$2:$G$100,0))</f>
        <v>Informaatio ja viestintä</v>
      </c>
      <c r="K1149" s="126" t="str">
        <f>INDEX(Pääluokka!$I$2:$I$100,MATCH(VALUE(LEFT(Taulukko1[[#This Row],[TOL2008]],2)),Pääluokka!$G$2:$G$100,0))</f>
        <v>Palvelualat (G-N, R, S)</v>
      </c>
      <c r="L1149" s="41">
        <f t="shared" si="170"/>
        <v>44</v>
      </c>
      <c r="M1149" s="43">
        <f t="shared" si="171"/>
        <v>40070</v>
      </c>
      <c r="N1149" s="43">
        <f t="shared" si="172"/>
        <v>40114</v>
      </c>
      <c r="O1149" s="43">
        <f t="shared" si="173"/>
        <v>40057</v>
      </c>
      <c r="P1149" s="43">
        <f t="shared" si="174"/>
        <v>40087</v>
      </c>
      <c r="Q1149" s="41">
        <f t="shared" si="175"/>
        <v>2009</v>
      </c>
      <c r="R1149" s="41">
        <f t="shared" si="176"/>
        <v>2009</v>
      </c>
      <c r="S1149" s="43" t="str">
        <f>YEAR(Taulukko1[[#This Row],[Alku KK]])&amp;"Q"&amp;ROUNDDOWN((MONTH(Taulukko1[[#This Row],[Alku KK]])-1)/3+1,0)</f>
        <v>2009Q3</v>
      </c>
      <c r="T1149" s="43" t="str">
        <f>YEAR(Taulukko1[[#This Row],[Loppu KK]])&amp;"Q"&amp;ROUNDDOWN((MONTH(Taulukko1[[#This Row],[Loppu KK]])-1)/3+1,0)</f>
        <v>2009Q4</v>
      </c>
      <c r="U1149" s="66">
        <f>IF(COUNT(Taulukko1[[#This Row],[Neuvottelujen alaiset ]])=1,Taulukko1[[#This Row],[Neuvottelujen alaiset ]],Taulukko1[[#This Row],[Vähennystarve]])</f>
        <v>12</v>
      </c>
      <c r="V1149" s="44">
        <f t="shared" si="177"/>
        <v>1</v>
      </c>
      <c r="W1149" s="44">
        <f t="shared" si="178"/>
        <v>8.3333333333333329E-2</v>
      </c>
      <c r="X1149" s="44">
        <f t="shared" si="179"/>
        <v>8.3333333333333329E-2</v>
      </c>
      <c r="Y1149" s="90" t="b">
        <f>AND(MONTH(Taulukko1[[#This Row],[Alku PVM]] )=6,DAY(Taulukko1[[#This Row],[Alku PVM]] )&gt;19)</f>
        <v>0</v>
      </c>
      <c r="Z1149" s="90" t="b">
        <f>AND(MONTH(Taulukko1[[#This Row],[Loppu PVM]] )=6,DAY(Taulukko1[[#This Row],[Loppu PVM]] )&gt;19)</f>
        <v>0</v>
      </c>
      <c r="AA1149" s="90" t="b">
        <f>OR(MONTH(Taulukko1[[#This Row],[Alku PVM]] )&lt;=5,AND(MONTH(Taulukko1[[#This Row],[Alku PVM]] )=6,DAY(Taulukko1[[#This Row],[Alku PVM]] )&lt;20))</f>
        <v>0</v>
      </c>
      <c r="AB1149" s="90" t="b">
        <f>OR(MONTH(Taulukko1[[#This Row],[Loppu PVM]])&lt;=5,AND(MONTH(Taulukko1[[#This Row],[Loppu PVM]] )=6,DAY(Taulukko1[[#This Row],[Loppu PVM]])&lt;20))</f>
        <v>0</v>
      </c>
      <c r="AC1149" s="90" t="b">
        <f>OR(MONTH(Taulukko1[[#This Row],[Alku PVM]] )&lt;=3,AND(MONTH(Taulukko1[[#This Row],[Alku PVM]] )=3))</f>
        <v>0</v>
      </c>
      <c r="AD1149" s="90" t="b">
        <f>OR(MONTH(Taulukko1[[#This Row],[Loppu PVM]] )&lt;=3,AND(MONTH(Taulukko1[[#This Row],[Loppu PVM]] )=3))</f>
        <v>0</v>
      </c>
      <c r="AE1149" s="90" t="b">
        <f>OR(MONTH(Taulukko1[[#This Row],[Alku PVM]] )&lt;=9,AND(MONTH(Taulukko1[[#This Row],[Alku PVM]] )=9))</f>
        <v>1</v>
      </c>
      <c r="AF1149" s="90" t="b">
        <f>OR(MONTH(Taulukko1[[#This Row],[Loppu PVM]])&lt;=9,AND(MONTH(Taulukko1[[#This Row],[Loppu PVM]] )=9))</f>
        <v>0</v>
      </c>
      <c r="AG1149" s="90" t="b">
        <f>OR(MONTH(Taulukko1[[#This Row],[Alku PVM]] )&lt;=6,AND(MONTH(Taulukko1[[#This Row],[Alku PVM]] )=6))</f>
        <v>0</v>
      </c>
      <c r="AH1149" s="90" t="b">
        <f>OR(MONTH(Taulukko1[[#This Row],[Loppu PVM]])&lt;=6,AND(MONTH(Taulukko1[[#This Row],[Loppu PVM]] )=6))</f>
        <v>0</v>
      </c>
    </row>
    <row r="1150" spans="1:34" ht="12.75" customHeight="1">
      <c r="A1150" t="s">
        <v>2880</v>
      </c>
      <c r="B1150" s="23">
        <v>40071</v>
      </c>
      <c r="C1150" t="s">
        <v>1579</v>
      </c>
      <c r="D1150" s="24"/>
      <c r="F1150" s="23"/>
      <c r="G1150" s="24"/>
      <c r="H1150" s="22">
        <v>14</v>
      </c>
      <c r="I1150" s="126" t="e">
        <f>INDEX('TOL2008'!B:B,MATCH(A1150,'TOL2008'!A:A,0))</f>
        <v>#N/A</v>
      </c>
      <c r="J1150" s="126" t="e">
        <f>INDEX(Pääluokka!$H$2:$H$100,MATCH(VALUE(LEFT(Taulukko1[[#This Row],[TOL2008]],2)),Pääluokka!$G$2:$G$100,0))</f>
        <v>#N/A</v>
      </c>
      <c r="K1150" s="126" t="e">
        <f>INDEX(Pääluokka!$I$2:$I$100,MATCH(VALUE(LEFT(Taulukko1[[#This Row],[TOL2008]],2)),Pääluokka!$G$2:$G$100,0))</f>
        <v>#N/A</v>
      </c>
      <c r="L1150" s="41" t="str">
        <f t="shared" si="170"/>
        <v>NA</v>
      </c>
      <c r="M1150" s="43">
        <f t="shared" si="171"/>
        <v>40071</v>
      </c>
      <c r="N1150" s="43">
        <f t="shared" si="172"/>
        <v>40122</v>
      </c>
      <c r="O1150" s="43">
        <f t="shared" si="173"/>
        <v>40057</v>
      </c>
      <c r="P1150" s="43">
        <f t="shared" si="174"/>
        <v>40118</v>
      </c>
      <c r="Q1150" s="41">
        <f t="shared" si="175"/>
        <v>2009</v>
      </c>
      <c r="R1150" s="41">
        <f t="shared" si="176"/>
        <v>2009</v>
      </c>
      <c r="S1150" s="43" t="str">
        <f>YEAR(Taulukko1[[#This Row],[Alku KK]])&amp;"Q"&amp;ROUNDDOWN((MONTH(Taulukko1[[#This Row],[Alku KK]])-1)/3+1,0)</f>
        <v>2009Q3</v>
      </c>
      <c r="T1150" s="43" t="str">
        <f>YEAR(Taulukko1[[#This Row],[Loppu KK]])&amp;"Q"&amp;ROUNDDOWN((MONTH(Taulukko1[[#This Row],[Loppu KK]])-1)/3+1,0)</f>
        <v>2009Q4</v>
      </c>
      <c r="U1150" s="66">
        <f>IF(COUNT(Taulukko1[[#This Row],[Neuvottelujen alaiset ]])=1,Taulukko1[[#This Row],[Neuvottelujen alaiset ]],Taulukko1[[#This Row],[Vähennystarve]])</f>
        <v>14</v>
      </c>
      <c r="V1150" s="44" t="str">
        <f t="shared" si="177"/>
        <v>NA</v>
      </c>
      <c r="W1150" s="44" t="str">
        <f t="shared" si="178"/>
        <v>NA</v>
      </c>
      <c r="X1150" s="44" t="str">
        <f t="shared" si="179"/>
        <v>NA</v>
      </c>
      <c r="Y1150" s="90" t="b">
        <f>AND(MONTH(Taulukko1[[#This Row],[Alku PVM]] )=6,DAY(Taulukko1[[#This Row],[Alku PVM]] )&gt;19)</f>
        <v>0</v>
      </c>
      <c r="Z1150" s="90" t="b">
        <f>AND(MONTH(Taulukko1[[#This Row],[Loppu PVM]] )=6,DAY(Taulukko1[[#This Row],[Loppu PVM]] )&gt;19)</f>
        <v>0</v>
      </c>
      <c r="AA1150" s="90" t="b">
        <f>OR(MONTH(Taulukko1[[#This Row],[Alku PVM]] )&lt;=5,AND(MONTH(Taulukko1[[#This Row],[Alku PVM]] )=6,DAY(Taulukko1[[#This Row],[Alku PVM]] )&lt;20))</f>
        <v>0</v>
      </c>
      <c r="AB1150" s="90" t="b">
        <f>OR(MONTH(Taulukko1[[#This Row],[Loppu PVM]])&lt;=5,AND(MONTH(Taulukko1[[#This Row],[Loppu PVM]] )=6,DAY(Taulukko1[[#This Row],[Loppu PVM]])&lt;20))</f>
        <v>0</v>
      </c>
      <c r="AC1150" s="90" t="b">
        <f>OR(MONTH(Taulukko1[[#This Row],[Alku PVM]] )&lt;=3,AND(MONTH(Taulukko1[[#This Row],[Alku PVM]] )=3))</f>
        <v>0</v>
      </c>
      <c r="AD1150" s="90" t="b">
        <f>OR(MONTH(Taulukko1[[#This Row],[Loppu PVM]] )&lt;=3,AND(MONTH(Taulukko1[[#This Row],[Loppu PVM]] )=3))</f>
        <v>0</v>
      </c>
      <c r="AE1150" s="90" t="b">
        <f>OR(MONTH(Taulukko1[[#This Row],[Alku PVM]] )&lt;=9,AND(MONTH(Taulukko1[[#This Row],[Alku PVM]] )=9))</f>
        <v>1</v>
      </c>
      <c r="AF1150" s="90" t="b">
        <f>OR(MONTH(Taulukko1[[#This Row],[Loppu PVM]])&lt;=9,AND(MONTH(Taulukko1[[#This Row],[Loppu PVM]] )=9))</f>
        <v>0</v>
      </c>
      <c r="AG1150" s="90" t="b">
        <f>OR(MONTH(Taulukko1[[#This Row],[Alku PVM]] )&lt;=6,AND(MONTH(Taulukko1[[#This Row],[Alku PVM]] )=6))</f>
        <v>0</v>
      </c>
      <c r="AH1150" s="90" t="b">
        <f>OR(MONTH(Taulukko1[[#This Row],[Loppu PVM]])&lt;=6,AND(MONTH(Taulukko1[[#This Row],[Loppu PVM]] )=6))</f>
        <v>0</v>
      </c>
    </row>
    <row r="1151" spans="1:34" ht="12.75" customHeight="1">
      <c r="A1151" s="21" t="s">
        <v>3005</v>
      </c>
      <c r="B1151" s="23">
        <v>40072</v>
      </c>
      <c r="C1151" s="21" t="s">
        <v>3004</v>
      </c>
      <c r="D1151" s="24"/>
      <c r="E1151" s="62">
        <v>32</v>
      </c>
      <c r="F1151" s="23">
        <v>40109</v>
      </c>
      <c r="G1151" s="24">
        <v>16</v>
      </c>
      <c r="H1151" s="16">
        <v>32</v>
      </c>
      <c r="I1151" s="126" t="e">
        <f>INDEX('TOL2008'!B:B,MATCH(A1151,'TOL2008'!A:A,0))</f>
        <v>#N/A</v>
      </c>
      <c r="J1151" s="126" t="e">
        <f>INDEX(Pääluokka!$H$2:$H$100,MATCH(VALUE(LEFT(Taulukko1[[#This Row],[TOL2008]],2)),Pääluokka!$G$2:$G$100,0))</f>
        <v>#N/A</v>
      </c>
      <c r="K1151" s="126" t="e">
        <f>INDEX(Pääluokka!$I$2:$I$100,MATCH(VALUE(LEFT(Taulukko1[[#This Row],[TOL2008]],2)),Pääluokka!$G$2:$G$100,0))</f>
        <v>#N/A</v>
      </c>
      <c r="L1151" s="41">
        <f t="shared" si="170"/>
        <v>37</v>
      </c>
      <c r="M1151" s="43">
        <f t="shared" si="171"/>
        <v>40072</v>
      </c>
      <c r="N1151" s="43">
        <f t="shared" si="172"/>
        <v>40109</v>
      </c>
      <c r="O1151" s="43">
        <f t="shared" si="173"/>
        <v>40057</v>
      </c>
      <c r="P1151" s="43">
        <f t="shared" si="174"/>
        <v>40087</v>
      </c>
      <c r="Q1151" s="41">
        <f t="shared" si="175"/>
        <v>2009</v>
      </c>
      <c r="R1151" s="41">
        <f t="shared" si="176"/>
        <v>2009</v>
      </c>
      <c r="S1151" s="43" t="str">
        <f>YEAR(Taulukko1[[#This Row],[Alku KK]])&amp;"Q"&amp;ROUNDDOWN((MONTH(Taulukko1[[#This Row],[Alku KK]])-1)/3+1,0)</f>
        <v>2009Q3</v>
      </c>
      <c r="T1151" s="43" t="str">
        <f>YEAR(Taulukko1[[#This Row],[Loppu KK]])&amp;"Q"&amp;ROUNDDOWN((MONTH(Taulukko1[[#This Row],[Loppu KK]])-1)/3+1,0)</f>
        <v>2009Q4</v>
      </c>
      <c r="U1151" s="66">
        <f>IF(COUNT(Taulukko1[[#This Row],[Neuvottelujen alaiset ]])=1,Taulukko1[[#This Row],[Neuvottelujen alaiset ]],Taulukko1[[#This Row],[Vähennystarve]])</f>
        <v>32</v>
      </c>
      <c r="V1151" s="44">
        <f t="shared" si="177"/>
        <v>1</v>
      </c>
      <c r="W1151" s="44">
        <f t="shared" si="178"/>
        <v>0.5</v>
      </c>
      <c r="X1151" s="44">
        <f t="shared" si="179"/>
        <v>0.5</v>
      </c>
      <c r="Y1151" s="90" t="b">
        <f>AND(MONTH(Taulukko1[[#This Row],[Alku PVM]] )=6,DAY(Taulukko1[[#This Row],[Alku PVM]] )&gt;19)</f>
        <v>0</v>
      </c>
      <c r="Z1151" s="90" t="b">
        <f>AND(MONTH(Taulukko1[[#This Row],[Loppu PVM]] )=6,DAY(Taulukko1[[#This Row],[Loppu PVM]] )&gt;19)</f>
        <v>0</v>
      </c>
      <c r="AA1151" s="90" t="b">
        <f>OR(MONTH(Taulukko1[[#This Row],[Alku PVM]] )&lt;=5,AND(MONTH(Taulukko1[[#This Row],[Alku PVM]] )=6,DAY(Taulukko1[[#This Row],[Alku PVM]] )&lt;20))</f>
        <v>0</v>
      </c>
      <c r="AB1151" s="90" t="b">
        <f>OR(MONTH(Taulukko1[[#This Row],[Loppu PVM]])&lt;=5,AND(MONTH(Taulukko1[[#This Row],[Loppu PVM]] )=6,DAY(Taulukko1[[#This Row],[Loppu PVM]])&lt;20))</f>
        <v>0</v>
      </c>
      <c r="AC1151" s="90" t="b">
        <f>OR(MONTH(Taulukko1[[#This Row],[Alku PVM]] )&lt;=3,AND(MONTH(Taulukko1[[#This Row],[Alku PVM]] )=3))</f>
        <v>0</v>
      </c>
      <c r="AD1151" s="90" t="b">
        <f>OR(MONTH(Taulukko1[[#This Row],[Loppu PVM]] )&lt;=3,AND(MONTH(Taulukko1[[#This Row],[Loppu PVM]] )=3))</f>
        <v>0</v>
      </c>
      <c r="AE1151" s="90" t="b">
        <f>OR(MONTH(Taulukko1[[#This Row],[Alku PVM]] )&lt;=9,AND(MONTH(Taulukko1[[#This Row],[Alku PVM]] )=9))</f>
        <v>1</v>
      </c>
      <c r="AF1151" s="90" t="b">
        <f>OR(MONTH(Taulukko1[[#This Row],[Loppu PVM]])&lt;=9,AND(MONTH(Taulukko1[[#This Row],[Loppu PVM]] )=9))</f>
        <v>0</v>
      </c>
      <c r="AG1151" s="90" t="b">
        <f>OR(MONTH(Taulukko1[[#This Row],[Alku PVM]] )&lt;=6,AND(MONTH(Taulukko1[[#This Row],[Alku PVM]] )=6))</f>
        <v>0</v>
      </c>
      <c r="AH1151" s="90" t="b">
        <f>OR(MONTH(Taulukko1[[#This Row],[Loppu PVM]])&lt;=6,AND(MONTH(Taulukko1[[#This Row],[Loppu PVM]] )=6))</f>
        <v>0</v>
      </c>
    </row>
    <row r="1152" spans="1:34" ht="12.75" customHeight="1">
      <c r="A1152" t="s">
        <v>351</v>
      </c>
      <c r="B1152" s="23">
        <v>40074</v>
      </c>
      <c r="C1152" t="s">
        <v>2683</v>
      </c>
      <c r="E1152" s="62">
        <v>10</v>
      </c>
      <c r="F1152" s="4">
        <v>40081</v>
      </c>
      <c r="G1152" s="5">
        <v>6</v>
      </c>
      <c r="H1152" s="22">
        <v>44</v>
      </c>
      <c r="I1152" s="126">
        <f>INDEX('TOL2008'!B:B,MATCH(A1152,'TOL2008'!A:A,0))</f>
        <v>28950</v>
      </c>
      <c r="J1152" s="126" t="str">
        <f>INDEX(Pääluokka!$H$2:$H$100,MATCH(VALUE(LEFT(Taulukko1[[#This Row],[TOL2008]],2)),Pääluokka!$G$2:$G$100,0))</f>
        <v>Teollisuus</v>
      </c>
      <c r="K1152" s="126" t="str">
        <f>INDEX(Pääluokka!$I$2:$I$100,MATCH(VALUE(LEFT(Taulukko1[[#This Row],[TOL2008]],2)),Pääluokka!$G$2:$G$100,0))</f>
        <v>Teollisuus (C-E)</v>
      </c>
      <c r="L1152" s="41">
        <f t="shared" si="170"/>
        <v>7</v>
      </c>
      <c r="M1152" s="43">
        <f t="shared" si="171"/>
        <v>40074</v>
      </c>
      <c r="N1152" s="43">
        <f t="shared" si="172"/>
        <v>40081</v>
      </c>
      <c r="O1152" s="43">
        <f t="shared" si="173"/>
        <v>40057</v>
      </c>
      <c r="P1152" s="43">
        <f t="shared" si="174"/>
        <v>40057</v>
      </c>
      <c r="Q1152" s="41">
        <f t="shared" si="175"/>
        <v>2009</v>
      </c>
      <c r="R1152" s="41">
        <f t="shared" si="176"/>
        <v>2009</v>
      </c>
      <c r="S1152" s="43" t="str">
        <f>YEAR(Taulukko1[[#This Row],[Alku KK]])&amp;"Q"&amp;ROUNDDOWN((MONTH(Taulukko1[[#This Row],[Alku KK]])-1)/3+1,0)</f>
        <v>2009Q3</v>
      </c>
      <c r="T1152" s="43" t="str">
        <f>YEAR(Taulukko1[[#This Row],[Loppu KK]])&amp;"Q"&amp;ROUNDDOWN((MONTH(Taulukko1[[#This Row],[Loppu KK]])-1)/3+1,0)</f>
        <v>2009Q3</v>
      </c>
      <c r="U1152" s="66">
        <f>IF(COUNT(Taulukko1[[#This Row],[Neuvottelujen alaiset ]])=1,Taulukko1[[#This Row],[Neuvottelujen alaiset ]],Taulukko1[[#This Row],[Vähennystarve]])</f>
        <v>44</v>
      </c>
      <c r="V1152" s="44">
        <f t="shared" si="177"/>
        <v>0.22727272727272727</v>
      </c>
      <c r="W1152" s="44">
        <f t="shared" si="178"/>
        <v>0.13636363636363635</v>
      </c>
      <c r="X1152" s="44">
        <f t="shared" si="179"/>
        <v>0.6</v>
      </c>
      <c r="Y1152" s="90" t="b">
        <f>AND(MONTH(Taulukko1[[#This Row],[Alku PVM]] )=6,DAY(Taulukko1[[#This Row],[Alku PVM]] )&gt;19)</f>
        <v>0</v>
      </c>
      <c r="Z1152" s="90" t="b">
        <f>AND(MONTH(Taulukko1[[#This Row],[Loppu PVM]] )=6,DAY(Taulukko1[[#This Row],[Loppu PVM]] )&gt;19)</f>
        <v>0</v>
      </c>
      <c r="AA1152" s="90" t="b">
        <f>OR(MONTH(Taulukko1[[#This Row],[Alku PVM]] )&lt;=5,AND(MONTH(Taulukko1[[#This Row],[Alku PVM]] )=6,DAY(Taulukko1[[#This Row],[Alku PVM]] )&lt;20))</f>
        <v>0</v>
      </c>
      <c r="AB1152" s="90" t="b">
        <f>OR(MONTH(Taulukko1[[#This Row],[Loppu PVM]])&lt;=5,AND(MONTH(Taulukko1[[#This Row],[Loppu PVM]] )=6,DAY(Taulukko1[[#This Row],[Loppu PVM]])&lt;20))</f>
        <v>0</v>
      </c>
      <c r="AC1152" s="90" t="b">
        <f>OR(MONTH(Taulukko1[[#This Row],[Alku PVM]] )&lt;=3,AND(MONTH(Taulukko1[[#This Row],[Alku PVM]] )=3))</f>
        <v>0</v>
      </c>
      <c r="AD1152" s="90" t="b">
        <f>OR(MONTH(Taulukko1[[#This Row],[Loppu PVM]] )&lt;=3,AND(MONTH(Taulukko1[[#This Row],[Loppu PVM]] )=3))</f>
        <v>0</v>
      </c>
      <c r="AE1152" s="90" t="b">
        <f>OR(MONTH(Taulukko1[[#This Row],[Alku PVM]] )&lt;=9,AND(MONTH(Taulukko1[[#This Row],[Alku PVM]] )=9))</f>
        <v>1</v>
      </c>
      <c r="AF1152" s="90" t="b">
        <f>OR(MONTH(Taulukko1[[#This Row],[Loppu PVM]])&lt;=9,AND(MONTH(Taulukko1[[#This Row],[Loppu PVM]] )=9))</f>
        <v>1</v>
      </c>
      <c r="AG1152" s="90" t="b">
        <f>OR(MONTH(Taulukko1[[#This Row],[Alku PVM]] )&lt;=6,AND(MONTH(Taulukko1[[#This Row],[Alku PVM]] )=6))</f>
        <v>0</v>
      </c>
      <c r="AH1152" s="90" t="b">
        <f>OR(MONTH(Taulukko1[[#This Row],[Loppu PVM]])&lt;=6,AND(MONTH(Taulukko1[[#This Row],[Loppu PVM]] )=6))</f>
        <v>0</v>
      </c>
    </row>
    <row r="1153" spans="1:34" ht="12.75" customHeight="1">
      <c r="A1153" s="21" t="s">
        <v>2122</v>
      </c>
      <c r="B1153" s="23">
        <v>40079</v>
      </c>
      <c r="C1153" s="21" t="s">
        <v>2965</v>
      </c>
      <c r="D1153" s="24"/>
      <c r="F1153" s="23">
        <v>40121</v>
      </c>
      <c r="G1153" s="24">
        <v>52</v>
      </c>
      <c r="H1153" s="16">
        <v>470</v>
      </c>
      <c r="I1153" s="126" t="e">
        <f>INDEX('TOL2008'!B:B,MATCH(A1153,'TOL2008'!A:A,0))</f>
        <v>#N/A</v>
      </c>
      <c r="J1153" s="126" t="e">
        <f>INDEX(Pääluokka!$H$2:$H$100,MATCH(VALUE(LEFT(Taulukko1[[#This Row],[TOL2008]],2)),Pääluokka!$G$2:$G$100,0))</f>
        <v>#N/A</v>
      </c>
      <c r="K1153" s="126" t="e">
        <f>INDEX(Pääluokka!$I$2:$I$100,MATCH(VALUE(LEFT(Taulukko1[[#This Row],[TOL2008]],2)),Pääluokka!$G$2:$G$100,0))</f>
        <v>#N/A</v>
      </c>
      <c r="L1153" s="41">
        <f t="shared" si="170"/>
        <v>42</v>
      </c>
      <c r="M1153" s="43">
        <f t="shared" si="171"/>
        <v>40079</v>
      </c>
      <c r="N1153" s="43">
        <f t="shared" si="172"/>
        <v>40121</v>
      </c>
      <c r="O1153" s="43">
        <f t="shared" si="173"/>
        <v>40057</v>
      </c>
      <c r="P1153" s="43">
        <f t="shared" si="174"/>
        <v>40118</v>
      </c>
      <c r="Q1153" s="41">
        <f t="shared" si="175"/>
        <v>2009</v>
      </c>
      <c r="R1153" s="41">
        <f t="shared" si="176"/>
        <v>2009</v>
      </c>
      <c r="S1153" s="43" t="str">
        <f>YEAR(Taulukko1[[#This Row],[Alku KK]])&amp;"Q"&amp;ROUNDDOWN((MONTH(Taulukko1[[#This Row],[Alku KK]])-1)/3+1,0)</f>
        <v>2009Q3</v>
      </c>
      <c r="T1153" s="43" t="str">
        <f>YEAR(Taulukko1[[#This Row],[Loppu KK]])&amp;"Q"&amp;ROUNDDOWN((MONTH(Taulukko1[[#This Row],[Loppu KK]])-1)/3+1,0)</f>
        <v>2009Q4</v>
      </c>
      <c r="U1153" s="66">
        <f>IF(COUNT(Taulukko1[[#This Row],[Neuvottelujen alaiset ]])=1,Taulukko1[[#This Row],[Neuvottelujen alaiset ]],Taulukko1[[#This Row],[Vähennystarve]])</f>
        <v>470</v>
      </c>
      <c r="V1153" s="44" t="str">
        <f t="shared" si="177"/>
        <v>NA</v>
      </c>
      <c r="W1153" s="44">
        <f t="shared" si="178"/>
        <v>0.11063829787234042</v>
      </c>
      <c r="X1153" s="44" t="str">
        <f t="shared" si="179"/>
        <v>NA</v>
      </c>
      <c r="Y1153" s="90" t="b">
        <f>AND(MONTH(Taulukko1[[#This Row],[Alku PVM]] )=6,DAY(Taulukko1[[#This Row],[Alku PVM]] )&gt;19)</f>
        <v>0</v>
      </c>
      <c r="Z1153" s="90" t="b">
        <f>AND(MONTH(Taulukko1[[#This Row],[Loppu PVM]] )=6,DAY(Taulukko1[[#This Row],[Loppu PVM]] )&gt;19)</f>
        <v>0</v>
      </c>
      <c r="AA1153" s="90" t="b">
        <f>OR(MONTH(Taulukko1[[#This Row],[Alku PVM]] )&lt;=5,AND(MONTH(Taulukko1[[#This Row],[Alku PVM]] )=6,DAY(Taulukko1[[#This Row],[Alku PVM]] )&lt;20))</f>
        <v>0</v>
      </c>
      <c r="AB1153" s="90" t="b">
        <f>OR(MONTH(Taulukko1[[#This Row],[Loppu PVM]])&lt;=5,AND(MONTH(Taulukko1[[#This Row],[Loppu PVM]] )=6,DAY(Taulukko1[[#This Row],[Loppu PVM]])&lt;20))</f>
        <v>0</v>
      </c>
      <c r="AC1153" s="90" t="b">
        <f>OR(MONTH(Taulukko1[[#This Row],[Alku PVM]] )&lt;=3,AND(MONTH(Taulukko1[[#This Row],[Alku PVM]] )=3))</f>
        <v>0</v>
      </c>
      <c r="AD1153" s="90" t="b">
        <f>OR(MONTH(Taulukko1[[#This Row],[Loppu PVM]] )&lt;=3,AND(MONTH(Taulukko1[[#This Row],[Loppu PVM]] )=3))</f>
        <v>0</v>
      </c>
      <c r="AE1153" s="90" t="b">
        <f>OR(MONTH(Taulukko1[[#This Row],[Alku PVM]] )&lt;=9,AND(MONTH(Taulukko1[[#This Row],[Alku PVM]] )=9))</f>
        <v>1</v>
      </c>
      <c r="AF1153" s="90" t="b">
        <f>OR(MONTH(Taulukko1[[#This Row],[Loppu PVM]])&lt;=9,AND(MONTH(Taulukko1[[#This Row],[Loppu PVM]] )=9))</f>
        <v>0</v>
      </c>
      <c r="AG1153" s="90" t="b">
        <f>OR(MONTH(Taulukko1[[#This Row],[Alku PVM]] )&lt;=6,AND(MONTH(Taulukko1[[#This Row],[Alku PVM]] )=6))</f>
        <v>0</v>
      </c>
      <c r="AH1153" s="90" t="b">
        <f>OR(MONTH(Taulukko1[[#This Row],[Loppu PVM]])&lt;=6,AND(MONTH(Taulukko1[[#This Row],[Loppu PVM]] )=6))</f>
        <v>0</v>
      </c>
    </row>
    <row r="1154" spans="1:34" ht="12.75" customHeight="1">
      <c r="A1154" t="s">
        <v>2920</v>
      </c>
      <c r="B1154" s="23">
        <v>40079</v>
      </c>
      <c r="C1154" t="s">
        <v>677</v>
      </c>
      <c r="F1154" s="4"/>
      <c r="G1154" s="5"/>
      <c r="H1154" s="16">
        <v>165</v>
      </c>
      <c r="I1154" s="126" t="e">
        <f>INDEX('TOL2008'!B:B,MATCH(A1154,'TOL2008'!A:A,0))</f>
        <v>#N/A</v>
      </c>
      <c r="J1154" s="126" t="e">
        <f>INDEX(Pääluokka!$H$2:$H$100,MATCH(VALUE(LEFT(Taulukko1[[#This Row],[TOL2008]],2)),Pääluokka!$G$2:$G$100,0))</f>
        <v>#N/A</v>
      </c>
      <c r="K1154" s="126" t="e">
        <f>INDEX(Pääluokka!$I$2:$I$100,MATCH(VALUE(LEFT(Taulukko1[[#This Row],[TOL2008]],2)),Pääluokka!$G$2:$G$100,0))</f>
        <v>#N/A</v>
      </c>
      <c r="L1154" s="41" t="str">
        <f t="shared" si="170"/>
        <v>NA</v>
      </c>
      <c r="M1154" s="43">
        <f t="shared" si="171"/>
        <v>40079</v>
      </c>
      <c r="N1154" s="43">
        <f t="shared" si="172"/>
        <v>40130</v>
      </c>
      <c r="O1154" s="43">
        <f t="shared" si="173"/>
        <v>40057</v>
      </c>
      <c r="P1154" s="43">
        <f t="shared" si="174"/>
        <v>40118</v>
      </c>
      <c r="Q1154" s="41">
        <f t="shared" si="175"/>
        <v>2009</v>
      </c>
      <c r="R1154" s="41">
        <f t="shared" si="176"/>
        <v>2009</v>
      </c>
      <c r="S1154" s="43" t="str">
        <f>YEAR(Taulukko1[[#This Row],[Alku KK]])&amp;"Q"&amp;ROUNDDOWN((MONTH(Taulukko1[[#This Row],[Alku KK]])-1)/3+1,0)</f>
        <v>2009Q3</v>
      </c>
      <c r="T1154" s="43" t="str">
        <f>YEAR(Taulukko1[[#This Row],[Loppu KK]])&amp;"Q"&amp;ROUNDDOWN((MONTH(Taulukko1[[#This Row],[Loppu KK]])-1)/3+1,0)</f>
        <v>2009Q4</v>
      </c>
      <c r="U1154" s="66">
        <f>IF(COUNT(Taulukko1[[#This Row],[Neuvottelujen alaiset ]])=1,Taulukko1[[#This Row],[Neuvottelujen alaiset ]],Taulukko1[[#This Row],[Vähennystarve]])</f>
        <v>165</v>
      </c>
      <c r="V1154" s="44" t="str">
        <f t="shared" si="177"/>
        <v>NA</v>
      </c>
      <c r="W1154" s="44" t="str">
        <f t="shared" si="178"/>
        <v>NA</v>
      </c>
      <c r="X1154" s="44" t="str">
        <f t="shared" si="179"/>
        <v>NA</v>
      </c>
      <c r="Y1154" s="90" t="b">
        <f>AND(MONTH(Taulukko1[[#This Row],[Alku PVM]] )=6,DAY(Taulukko1[[#This Row],[Alku PVM]] )&gt;19)</f>
        <v>0</v>
      </c>
      <c r="Z1154" s="90" t="b">
        <f>AND(MONTH(Taulukko1[[#This Row],[Loppu PVM]] )=6,DAY(Taulukko1[[#This Row],[Loppu PVM]] )&gt;19)</f>
        <v>0</v>
      </c>
      <c r="AA1154" s="90" t="b">
        <f>OR(MONTH(Taulukko1[[#This Row],[Alku PVM]] )&lt;=5,AND(MONTH(Taulukko1[[#This Row],[Alku PVM]] )=6,DAY(Taulukko1[[#This Row],[Alku PVM]] )&lt;20))</f>
        <v>0</v>
      </c>
      <c r="AB1154" s="90" t="b">
        <f>OR(MONTH(Taulukko1[[#This Row],[Loppu PVM]])&lt;=5,AND(MONTH(Taulukko1[[#This Row],[Loppu PVM]] )=6,DAY(Taulukko1[[#This Row],[Loppu PVM]])&lt;20))</f>
        <v>0</v>
      </c>
      <c r="AC1154" s="90" t="b">
        <f>OR(MONTH(Taulukko1[[#This Row],[Alku PVM]] )&lt;=3,AND(MONTH(Taulukko1[[#This Row],[Alku PVM]] )=3))</f>
        <v>0</v>
      </c>
      <c r="AD1154" s="90" t="b">
        <f>OR(MONTH(Taulukko1[[#This Row],[Loppu PVM]] )&lt;=3,AND(MONTH(Taulukko1[[#This Row],[Loppu PVM]] )=3))</f>
        <v>0</v>
      </c>
      <c r="AE1154" s="90" t="b">
        <f>OR(MONTH(Taulukko1[[#This Row],[Alku PVM]] )&lt;=9,AND(MONTH(Taulukko1[[#This Row],[Alku PVM]] )=9))</f>
        <v>1</v>
      </c>
      <c r="AF1154" s="90" t="b">
        <f>OR(MONTH(Taulukko1[[#This Row],[Loppu PVM]])&lt;=9,AND(MONTH(Taulukko1[[#This Row],[Loppu PVM]] )=9))</f>
        <v>0</v>
      </c>
      <c r="AG1154" s="90" t="b">
        <f>OR(MONTH(Taulukko1[[#This Row],[Alku PVM]] )&lt;=6,AND(MONTH(Taulukko1[[#This Row],[Alku PVM]] )=6))</f>
        <v>0</v>
      </c>
      <c r="AH1154" s="90" t="b">
        <f>OR(MONTH(Taulukko1[[#This Row],[Loppu PVM]])&lt;=6,AND(MONTH(Taulukko1[[#This Row],[Loppu PVM]] )=6))</f>
        <v>0</v>
      </c>
    </row>
    <row r="1155" spans="1:34" ht="12.75" customHeight="1">
      <c r="A1155" s="21" t="s">
        <v>2119</v>
      </c>
      <c r="B1155" s="23">
        <v>40080</v>
      </c>
      <c r="C1155" s="21" t="s">
        <v>2956</v>
      </c>
      <c r="D1155" s="24"/>
      <c r="E1155" s="62">
        <v>120</v>
      </c>
      <c r="F1155" s="23">
        <v>40128</v>
      </c>
      <c r="G1155" s="24">
        <v>37</v>
      </c>
      <c r="H1155" s="16">
        <v>120</v>
      </c>
      <c r="I1155" s="126" t="e">
        <f>INDEX('TOL2008'!B:B,MATCH(A1155,'TOL2008'!A:A,0))</f>
        <v>#N/A</v>
      </c>
      <c r="J1155" s="126" t="e">
        <f>INDEX(Pääluokka!$H$2:$H$100,MATCH(VALUE(LEFT(Taulukko1[[#This Row],[TOL2008]],2)),Pääluokka!$G$2:$G$100,0))</f>
        <v>#N/A</v>
      </c>
      <c r="K1155" s="126" t="e">
        <f>INDEX(Pääluokka!$I$2:$I$100,MATCH(VALUE(LEFT(Taulukko1[[#This Row],[TOL2008]],2)),Pääluokka!$G$2:$G$100,0))</f>
        <v>#N/A</v>
      </c>
      <c r="L1155" s="41">
        <f t="shared" ref="L1155:L1218" si="180">IFERROR(IF(AND(ISNUMBER(B1155),ISNUMBER(F1155),F1155&gt;B1155),F1155-B1155,"NA"),"NA")</f>
        <v>48</v>
      </c>
      <c r="M1155" s="43">
        <f t="shared" ref="M1155:M1218" si="181">IF(ISNUMBER(B1155),B1155,IF(ISNUMBER(F1155),F1155-$L$1,"NA"))</f>
        <v>40080</v>
      </c>
      <c r="N1155" s="43">
        <f t="shared" ref="N1155:N1218" si="182">IF(ISNUMBER(F1155),F1155,IF(ISNUMBER(B1155),B1155+$L$1,"NA"))</f>
        <v>40128</v>
      </c>
      <c r="O1155" s="43">
        <f t="shared" ref="O1155:O1218" si="183">IFERROR(DATE(YEAR(M1155),MONTH(M1155),1),"NA")</f>
        <v>40057</v>
      </c>
      <c r="P1155" s="43">
        <f t="shared" ref="P1155:P1218" si="184">IFERROR(DATE(YEAR(N1155),MONTH(N1155),1),"NA")</f>
        <v>40118</v>
      </c>
      <c r="Q1155" s="41">
        <f t="shared" ref="Q1155:Q1218" si="185">IFERROR(YEAR(O1155),"NA")</f>
        <v>2009</v>
      </c>
      <c r="R1155" s="41">
        <f t="shared" ref="R1155:R1218" si="186">IFERROR(YEAR(P1155),"NA")</f>
        <v>2009</v>
      </c>
      <c r="S1155" s="43" t="str">
        <f>YEAR(Taulukko1[[#This Row],[Alku KK]])&amp;"Q"&amp;ROUNDDOWN((MONTH(Taulukko1[[#This Row],[Alku KK]])-1)/3+1,0)</f>
        <v>2009Q3</v>
      </c>
      <c r="T1155" s="43" t="str">
        <f>YEAR(Taulukko1[[#This Row],[Loppu KK]])&amp;"Q"&amp;ROUNDDOWN((MONTH(Taulukko1[[#This Row],[Loppu KK]])-1)/3+1,0)</f>
        <v>2009Q4</v>
      </c>
      <c r="U1155" s="66">
        <f>IF(COUNT(Taulukko1[[#This Row],[Neuvottelujen alaiset ]])=1,Taulukko1[[#This Row],[Neuvottelujen alaiset ]],Taulukko1[[#This Row],[Vähennystarve]])</f>
        <v>120</v>
      </c>
      <c r="V1155" s="44">
        <f t="shared" ref="V1155:V1218" si="187">IF(AND(ISNUMBER(E1155),ISNUMBER(H1155)),E1155/H1155,"NA")</f>
        <v>1</v>
      </c>
      <c r="W1155" s="44">
        <f t="shared" ref="W1155:W1218" si="188">IF(AND(ISNUMBER(G1155),ISNUMBER(H1155)),G1155/H1155,"NA")</f>
        <v>0.30833333333333335</v>
      </c>
      <c r="X1155" s="44">
        <f t="shared" ref="X1155:X1218" si="189">IF(AND(ISNUMBER(G1155),ISNUMBER(E1155)),G1155/E1155,"NA")</f>
        <v>0.30833333333333335</v>
      </c>
      <c r="Y1155" s="90" t="b">
        <f>AND(MONTH(Taulukko1[[#This Row],[Alku PVM]] )=6,DAY(Taulukko1[[#This Row],[Alku PVM]] )&gt;19)</f>
        <v>0</v>
      </c>
      <c r="Z1155" s="90" t="b">
        <f>AND(MONTH(Taulukko1[[#This Row],[Loppu PVM]] )=6,DAY(Taulukko1[[#This Row],[Loppu PVM]] )&gt;19)</f>
        <v>0</v>
      </c>
      <c r="AA1155" s="90" t="b">
        <f>OR(MONTH(Taulukko1[[#This Row],[Alku PVM]] )&lt;=5,AND(MONTH(Taulukko1[[#This Row],[Alku PVM]] )=6,DAY(Taulukko1[[#This Row],[Alku PVM]] )&lt;20))</f>
        <v>0</v>
      </c>
      <c r="AB1155" s="90" t="b">
        <f>OR(MONTH(Taulukko1[[#This Row],[Loppu PVM]])&lt;=5,AND(MONTH(Taulukko1[[#This Row],[Loppu PVM]] )=6,DAY(Taulukko1[[#This Row],[Loppu PVM]])&lt;20))</f>
        <v>0</v>
      </c>
      <c r="AC1155" s="90" t="b">
        <f>OR(MONTH(Taulukko1[[#This Row],[Alku PVM]] )&lt;=3,AND(MONTH(Taulukko1[[#This Row],[Alku PVM]] )=3))</f>
        <v>0</v>
      </c>
      <c r="AD1155" s="90" t="b">
        <f>OR(MONTH(Taulukko1[[#This Row],[Loppu PVM]] )&lt;=3,AND(MONTH(Taulukko1[[#This Row],[Loppu PVM]] )=3))</f>
        <v>0</v>
      </c>
      <c r="AE1155" s="90" t="b">
        <f>OR(MONTH(Taulukko1[[#This Row],[Alku PVM]] )&lt;=9,AND(MONTH(Taulukko1[[#This Row],[Alku PVM]] )=9))</f>
        <v>1</v>
      </c>
      <c r="AF1155" s="90" t="b">
        <f>OR(MONTH(Taulukko1[[#This Row],[Loppu PVM]])&lt;=9,AND(MONTH(Taulukko1[[#This Row],[Loppu PVM]] )=9))</f>
        <v>0</v>
      </c>
      <c r="AG1155" s="90" t="b">
        <f>OR(MONTH(Taulukko1[[#This Row],[Alku PVM]] )&lt;=6,AND(MONTH(Taulukko1[[#This Row],[Alku PVM]] )=6))</f>
        <v>0</v>
      </c>
      <c r="AH1155" s="90" t="b">
        <f>OR(MONTH(Taulukko1[[#This Row],[Loppu PVM]])&lt;=6,AND(MONTH(Taulukko1[[#This Row],[Loppu PVM]] )=6))</f>
        <v>0</v>
      </c>
    </row>
    <row r="1156" spans="1:34" ht="12.75" customHeight="1">
      <c r="A1156" s="21" t="s">
        <v>2948</v>
      </c>
      <c r="B1156" s="23">
        <v>40080</v>
      </c>
      <c r="C1156" t="s">
        <v>143</v>
      </c>
      <c r="D1156" s="24"/>
      <c r="E1156" s="62">
        <v>40</v>
      </c>
      <c r="F1156" s="23"/>
      <c r="G1156" s="24"/>
      <c r="H1156" s="22">
        <v>400</v>
      </c>
      <c r="I1156" s="126" t="e">
        <f>INDEX('TOL2008'!B:B,MATCH(A1156,'TOL2008'!A:A,0))</f>
        <v>#N/A</v>
      </c>
      <c r="J1156" s="126" t="e">
        <f>INDEX(Pääluokka!$H$2:$H$100,MATCH(VALUE(LEFT(Taulukko1[[#This Row],[TOL2008]],2)),Pääluokka!$G$2:$G$100,0))</f>
        <v>#N/A</v>
      </c>
      <c r="K1156" s="126" t="e">
        <f>INDEX(Pääluokka!$I$2:$I$100,MATCH(VALUE(LEFT(Taulukko1[[#This Row],[TOL2008]],2)),Pääluokka!$G$2:$G$100,0))</f>
        <v>#N/A</v>
      </c>
      <c r="L1156" s="41" t="str">
        <f t="shared" si="180"/>
        <v>NA</v>
      </c>
      <c r="M1156" s="43">
        <f t="shared" si="181"/>
        <v>40080</v>
      </c>
      <c r="N1156" s="43">
        <f t="shared" si="182"/>
        <v>40131</v>
      </c>
      <c r="O1156" s="43">
        <f t="shared" si="183"/>
        <v>40057</v>
      </c>
      <c r="P1156" s="43">
        <f t="shared" si="184"/>
        <v>40118</v>
      </c>
      <c r="Q1156" s="41">
        <f t="shared" si="185"/>
        <v>2009</v>
      </c>
      <c r="R1156" s="41">
        <f t="shared" si="186"/>
        <v>2009</v>
      </c>
      <c r="S1156" s="43" t="str">
        <f>YEAR(Taulukko1[[#This Row],[Alku KK]])&amp;"Q"&amp;ROUNDDOWN((MONTH(Taulukko1[[#This Row],[Alku KK]])-1)/3+1,0)</f>
        <v>2009Q3</v>
      </c>
      <c r="T1156" s="43" t="str">
        <f>YEAR(Taulukko1[[#This Row],[Loppu KK]])&amp;"Q"&amp;ROUNDDOWN((MONTH(Taulukko1[[#This Row],[Loppu KK]])-1)/3+1,0)</f>
        <v>2009Q4</v>
      </c>
      <c r="U1156" s="66">
        <f>IF(COUNT(Taulukko1[[#This Row],[Neuvottelujen alaiset ]])=1,Taulukko1[[#This Row],[Neuvottelujen alaiset ]],Taulukko1[[#This Row],[Vähennystarve]])</f>
        <v>400</v>
      </c>
      <c r="V1156" s="44">
        <f t="shared" si="187"/>
        <v>0.1</v>
      </c>
      <c r="W1156" s="44" t="str">
        <f t="shared" si="188"/>
        <v>NA</v>
      </c>
      <c r="X1156" s="44" t="str">
        <f t="shared" si="189"/>
        <v>NA</v>
      </c>
      <c r="Y1156" s="90" t="b">
        <f>AND(MONTH(Taulukko1[[#This Row],[Alku PVM]] )=6,DAY(Taulukko1[[#This Row],[Alku PVM]] )&gt;19)</f>
        <v>0</v>
      </c>
      <c r="Z1156" s="90" t="b">
        <f>AND(MONTH(Taulukko1[[#This Row],[Loppu PVM]] )=6,DAY(Taulukko1[[#This Row],[Loppu PVM]] )&gt;19)</f>
        <v>0</v>
      </c>
      <c r="AA1156" s="90" t="b">
        <f>OR(MONTH(Taulukko1[[#This Row],[Alku PVM]] )&lt;=5,AND(MONTH(Taulukko1[[#This Row],[Alku PVM]] )=6,DAY(Taulukko1[[#This Row],[Alku PVM]] )&lt;20))</f>
        <v>0</v>
      </c>
      <c r="AB1156" s="90" t="b">
        <f>OR(MONTH(Taulukko1[[#This Row],[Loppu PVM]])&lt;=5,AND(MONTH(Taulukko1[[#This Row],[Loppu PVM]] )=6,DAY(Taulukko1[[#This Row],[Loppu PVM]])&lt;20))</f>
        <v>0</v>
      </c>
      <c r="AC1156" s="90" t="b">
        <f>OR(MONTH(Taulukko1[[#This Row],[Alku PVM]] )&lt;=3,AND(MONTH(Taulukko1[[#This Row],[Alku PVM]] )=3))</f>
        <v>0</v>
      </c>
      <c r="AD1156" s="90" t="b">
        <f>OR(MONTH(Taulukko1[[#This Row],[Loppu PVM]] )&lt;=3,AND(MONTH(Taulukko1[[#This Row],[Loppu PVM]] )=3))</f>
        <v>0</v>
      </c>
      <c r="AE1156" s="90" t="b">
        <f>OR(MONTH(Taulukko1[[#This Row],[Alku PVM]] )&lt;=9,AND(MONTH(Taulukko1[[#This Row],[Alku PVM]] )=9))</f>
        <v>1</v>
      </c>
      <c r="AF1156" s="90" t="b">
        <f>OR(MONTH(Taulukko1[[#This Row],[Loppu PVM]])&lt;=9,AND(MONTH(Taulukko1[[#This Row],[Loppu PVM]] )=9))</f>
        <v>0</v>
      </c>
      <c r="AG1156" s="90" t="b">
        <f>OR(MONTH(Taulukko1[[#This Row],[Alku PVM]] )&lt;=6,AND(MONTH(Taulukko1[[#This Row],[Alku PVM]] )=6))</f>
        <v>0</v>
      </c>
      <c r="AH1156" s="90" t="b">
        <f>OR(MONTH(Taulukko1[[#This Row],[Loppu PVM]])&lt;=6,AND(MONTH(Taulukko1[[#This Row],[Loppu PVM]] )=6))</f>
        <v>0</v>
      </c>
    </row>
    <row r="1157" spans="1:34" ht="12.75" customHeight="1">
      <c r="A1157" t="s">
        <v>2389</v>
      </c>
      <c r="B1157" s="23">
        <v>40080</v>
      </c>
      <c r="C1157" t="s">
        <v>2388</v>
      </c>
      <c r="F1157" s="4"/>
      <c r="G1157" s="5"/>
      <c r="H1157" s="22">
        <v>30</v>
      </c>
      <c r="I1157" s="126" t="e">
        <f>INDEX('TOL2008'!B:B,MATCH(A1157,'TOL2008'!A:A,0))</f>
        <v>#N/A</v>
      </c>
      <c r="J1157" s="126" t="e">
        <f>INDEX(Pääluokka!$H$2:$H$100,MATCH(VALUE(LEFT(Taulukko1[[#This Row],[TOL2008]],2)),Pääluokka!$G$2:$G$100,0))</f>
        <v>#N/A</v>
      </c>
      <c r="K1157" s="126" t="e">
        <f>INDEX(Pääluokka!$I$2:$I$100,MATCH(VALUE(LEFT(Taulukko1[[#This Row],[TOL2008]],2)),Pääluokka!$G$2:$G$100,0))</f>
        <v>#N/A</v>
      </c>
      <c r="L1157" s="41" t="str">
        <f t="shared" si="180"/>
        <v>NA</v>
      </c>
      <c r="M1157" s="43">
        <f t="shared" si="181"/>
        <v>40080</v>
      </c>
      <c r="N1157" s="43">
        <f t="shared" si="182"/>
        <v>40131</v>
      </c>
      <c r="O1157" s="43">
        <f t="shared" si="183"/>
        <v>40057</v>
      </c>
      <c r="P1157" s="43">
        <f t="shared" si="184"/>
        <v>40118</v>
      </c>
      <c r="Q1157" s="41">
        <f t="shared" si="185"/>
        <v>2009</v>
      </c>
      <c r="R1157" s="41">
        <f t="shared" si="186"/>
        <v>2009</v>
      </c>
      <c r="S1157" s="43" t="str">
        <f>YEAR(Taulukko1[[#This Row],[Alku KK]])&amp;"Q"&amp;ROUNDDOWN((MONTH(Taulukko1[[#This Row],[Alku KK]])-1)/3+1,0)</f>
        <v>2009Q3</v>
      </c>
      <c r="T1157" s="43" t="str">
        <f>YEAR(Taulukko1[[#This Row],[Loppu KK]])&amp;"Q"&amp;ROUNDDOWN((MONTH(Taulukko1[[#This Row],[Loppu KK]])-1)/3+1,0)</f>
        <v>2009Q4</v>
      </c>
      <c r="U1157" s="66">
        <f>IF(COUNT(Taulukko1[[#This Row],[Neuvottelujen alaiset ]])=1,Taulukko1[[#This Row],[Neuvottelujen alaiset ]],Taulukko1[[#This Row],[Vähennystarve]])</f>
        <v>30</v>
      </c>
      <c r="V1157" s="44" t="str">
        <f t="shared" si="187"/>
        <v>NA</v>
      </c>
      <c r="W1157" s="44" t="str">
        <f t="shared" si="188"/>
        <v>NA</v>
      </c>
      <c r="X1157" s="44" t="str">
        <f t="shared" si="189"/>
        <v>NA</v>
      </c>
      <c r="Y1157" s="90" t="b">
        <f>AND(MONTH(Taulukko1[[#This Row],[Alku PVM]] )=6,DAY(Taulukko1[[#This Row],[Alku PVM]] )&gt;19)</f>
        <v>0</v>
      </c>
      <c r="Z1157" s="90" t="b">
        <f>AND(MONTH(Taulukko1[[#This Row],[Loppu PVM]] )=6,DAY(Taulukko1[[#This Row],[Loppu PVM]] )&gt;19)</f>
        <v>0</v>
      </c>
      <c r="AA1157" s="90" t="b">
        <f>OR(MONTH(Taulukko1[[#This Row],[Alku PVM]] )&lt;=5,AND(MONTH(Taulukko1[[#This Row],[Alku PVM]] )=6,DAY(Taulukko1[[#This Row],[Alku PVM]] )&lt;20))</f>
        <v>0</v>
      </c>
      <c r="AB1157" s="90" t="b">
        <f>OR(MONTH(Taulukko1[[#This Row],[Loppu PVM]])&lt;=5,AND(MONTH(Taulukko1[[#This Row],[Loppu PVM]] )=6,DAY(Taulukko1[[#This Row],[Loppu PVM]])&lt;20))</f>
        <v>0</v>
      </c>
      <c r="AC1157" s="90" t="b">
        <f>OR(MONTH(Taulukko1[[#This Row],[Alku PVM]] )&lt;=3,AND(MONTH(Taulukko1[[#This Row],[Alku PVM]] )=3))</f>
        <v>0</v>
      </c>
      <c r="AD1157" s="90" t="b">
        <f>OR(MONTH(Taulukko1[[#This Row],[Loppu PVM]] )&lt;=3,AND(MONTH(Taulukko1[[#This Row],[Loppu PVM]] )=3))</f>
        <v>0</v>
      </c>
      <c r="AE1157" s="90" t="b">
        <f>OR(MONTH(Taulukko1[[#This Row],[Alku PVM]] )&lt;=9,AND(MONTH(Taulukko1[[#This Row],[Alku PVM]] )=9))</f>
        <v>1</v>
      </c>
      <c r="AF1157" s="90" t="b">
        <f>OR(MONTH(Taulukko1[[#This Row],[Loppu PVM]])&lt;=9,AND(MONTH(Taulukko1[[#This Row],[Loppu PVM]] )=9))</f>
        <v>0</v>
      </c>
      <c r="AG1157" s="90" t="b">
        <f>OR(MONTH(Taulukko1[[#This Row],[Alku PVM]] )&lt;=6,AND(MONTH(Taulukko1[[#This Row],[Alku PVM]] )=6))</f>
        <v>0</v>
      </c>
      <c r="AH1157" s="90" t="b">
        <f>OR(MONTH(Taulukko1[[#This Row],[Loppu PVM]])&lt;=6,AND(MONTH(Taulukko1[[#This Row],[Loppu PVM]] )=6))</f>
        <v>0</v>
      </c>
    </row>
    <row r="1158" spans="1:34" ht="12.75" customHeight="1">
      <c r="A1158" s="21" t="s">
        <v>2734</v>
      </c>
      <c r="B1158" s="23">
        <v>40081</v>
      </c>
      <c r="C1158" t="s">
        <v>2733</v>
      </c>
      <c r="D1158" s="24"/>
      <c r="F1158" s="23">
        <v>40136</v>
      </c>
      <c r="G1158" s="24">
        <v>15</v>
      </c>
      <c r="H1158" s="16">
        <v>270</v>
      </c>
      <c r="I1158" s="126" t="e">
        <f>INDEX('TOL2008'!B:B,MATCH(A1158,'TOL2008'!A:A,0))</f>
        <v>#N/A</v>
      </c>
      <c r="J1158" s="126" t="e">
        <f>INDEX(Pääluokka!$H$2:$H$100,MATCH(VALUE(LEFT(Taulukko1[[#This Row],[TOL2008]],2)),Pääluokka!$G$2:$G$100,0))</f>
        <v>#N/A</v>
      </c>
      <c r="K1158" s="126" t="e">
        <f>INDEX(Pääluokka!$I$2:$I$100,MATCH(VALUE(LEFT(Taulukko1[[#This Row],[TOL2008]],2)),Pääluokka!$G$2:$G$100,0))</f>
        <v>#N/A</v>
      </c>
      <c r="L1158" s="41">
        <f t="shared" si="180"/>
        <v>55</v>
      </c>
      <c r="M1158" s="43">
        <f t="shared" si="181"/>
        <v>40081</v>
      </c>
      <c r="N1158" s="43">
        <f t="shared" si="182"/>
        <v>40136</v>
      </c>
      <c r="O1158" s="43">
        <f t="shared" si="183"/>
        <v>40057</v>
      </c>
      <c r="P1158" s="43">
        <f t="shared" si="184"/>
        <v>40118</v>
      </c>
      <c r="Q1158" s="41">
        <f t="shared" si="185"/>
        <v>2009</v>
      </c>
      <c r="R1158" s="41">
        <f t="shared" si="186"/>
        <v>2009</v>
      </c>
      <c r="S1158" s="43" t="str">
        <f>YEAR(Taulukko1[[#This Row],[Alku KK]])&amp;"Q"&amp;ROUNDDOWN((MONTH(Taulukko1[[#This Row],[Alku KK]])-1)/3+1,0)</f>
        <v>2009Q3</v>
      </c>
      <c r="T1158" s="43" t="str">
        <f>YEAR(Taulukko1[[#This Row],[Loppu KK]])&amp;"Q"&amp;ROUNDDOWN((MONTH(Taulukko1[[#This Row],[Loppu KK]])-1)/3+1,0)</f>
        <v>2009Q4</v>
      </c>
      <c r="U1158" s="66">
        <f>IF(COUNT(Taulukko1[[#This Row],[Neuvottelujen alaiset ]])=1,Taulukko1[[#This Row],[Neuvottelujen alaiset ]],Taulukko1[[#This Row],[Vähennystarve]])</f>
        <v>270</v>
      </c>
      <c r="V1158" s="44" t="str">
        <f t="shared" si="187"/>
        <v>NA</v>
      </c>
      <c r="W1158" s="44">
        <f t="shared" si="188"/>
        <v>5.5555555555555552E-2</v>
      </c>
      <c r="X1158" s="44" t="str">
        <f t="shared" si="189"/>
        <v>NA</v>
      </c>
      <c r="Y1158" s="90" t="b">
        <f>AND(MONTH(Taulukko1[[#This Row],[Alku PVM]] )=6,DAY(Taulukko1[[#This Row],[Alku PVM]] )&gt;19)</f>
        <v>0</v>
      </c>
      <c r="Z1158" s="90" t="b">
        <f>AND(MONTH(Taulukko1[[#This Row],[Loppu PVM]] )=6,DAY(Taulukko1[[#This Row],[Loppu PVM]] )&gt;19)</f>
        <v>0</v>
      </c>
      <c r="AA1158" s="90" t="b">
        <f>OR(MONTH(Taulukko1[[#This Row],[Alku PVM]] )&lt;=5,AND(MONTH(Taulukko1[[#This Row],[Alku PVM]] )=6,DAY(Taulukko1[[#This Row],[Alku PVM]] )&lt;20))</f>
        <v>0</v>
      </c>
      <c r="AB1158" s="90" t="b">
        <f>OR(MONTH(Taulukko1[[#This Row],[Loppu PVM]])&lt;=5,AND(MONTH(Taulukko1[[#This Row],[Loppu PVM]] )=6,DAY(Taulukko1[[#This Row],[Loppu PVM]])&lt;20))</f>
        <v>0</v>
      </c>
      <c r="AC1158" s="90" t="b">
        <f>OR(MONTH(Taulukko1[[#This Row],[Alku PVM]] )&lt;=3,AND(MONTH(Taulukko1[[#This Row],[Alku PVM]] )=3))</f>
        <v>0</v>
      </c>
      <c r="AD1158" s="90" t="b">
        <f>OR(MONTH(Taulukko1[[#This Row],[Loppu PVM]] )&lt;=3,AND(MONTH(Taulukko1[[#This Row],[Loppu PVM]] )=3))</f>
        <v>0</v>
      </c>
      <c r="AE1158" s="90" t="b">
        <f>OR(MONTH(Taulukko1[[#This Row],[Alku PVM]] )&lt;=9,AND(MONTH(Taulukko1[[#This Row],[Alku PVM]] )=9))</f>
        <v>1</v>
      </c>
      <c r="AF1158" s="90" t="b">
        <f>OR(MONTH(Taulukko1[[#This Row],[Loppu PVM]])&lt;=9,AND(MONTH(Taulukko1[[#This Row],[Loppu PVM]] )=9))</f>
        <v>0</v>
      </c>
      <c r="AG1158" s="90" t="b">
        <f>OR(MONTH(Taulukko1[[#This Row],[Alku PVM]] )&lt;=6,AND(MONTH(Taulukko1[[#This Row],[Alku PVM]] )=6))</f>
        <v>0</v>
      </c>
      <c r="AH1158" s="90" t="b">
        <f>OR(MONTH(Taulukko1[[#This Row],[Loppu PVM]])&lt;=6,AND(MONTH(Taulukko1[[#This Row],[Loppu PVM]] )=6))</f>
        <v>0</v>
      </c>
    </row>
    <row r="1159" spans="1:34" ht="12.75" customHeight="1">
      <c r="A1159" t="s">
        <v>1351</v>
      </c>
      <c r="B1159" s="23">
        <v>40084</v>
      </c>
      <c r="C1159" t="s">
        <v>3126</v>
      </c>
      <c r="E1159" s="62">
        <v>3</v>
      </c>
      <c r="F1159" s="4">
        <v>40091</v>
      </c>
      <c r="G1159" s="5">
        <v>0</v>
      </c>
      <c r="H1159" s="16">
        <v>3</v>
      </c>
      <c r="I1159" s="126">
        <f>INDEX('TOL2008'!B:B,MATCH(A1159,'TOL2008'!A:A,0))</f>
        <v>61900</v>
      </c>
      <c r="J1159" s="126" t="str">
        <f>INDEX(Pääluokka!$H$2:$H$100,MATCH(VALUE(LEFT(Taulukko1[[#This Row],[TOL2008]],2)),Pääluokka!$G$2:$G$100,0))</f>
        <v>Informaatio ja viestintä</v>
      </c>
      <c r="K1159" s="126" t="str">
        <f>INDEX(Pääluokka!$I$2:$I$100,MATCH(VALUE(LEFT(Taulukko1[[#This Row],[TOL2008]],2)),Pääluokka!$G$2:$G$100,0))</f>
        <v>Palvelualat (G-N, R, S)</v>
      </c>
      <c r="L1159" s="41">
        <f t="shared" si="180"/>
        <v>7</v>
      </c>
      <c r="M1159" s="43">
        <f t="shared" si="181"/>
        <v>40084</v>
      </c>
      <c r="N1159" s="43">
        <f t="shared" si="182"/>
        <v>40091</v>
      </c>
      <c r="O1159" s="43">
        <f t="shared" si="183"/>
        <v>40057</v>
      </c>
      <c r="P1159" s="43">
        <f t="shared" si="184"/>
        <v>40087</v>
      </c>
      <c r="Q1159" s="41">
        <f t="shared" si="185"/>
        <v>2009</v>
      </c>
      <c r="R1159" s="41">
        <f t="shared" si="186"/>
        <v>2009</v>
      </c>
      <c r="S1159" s="43" t="str">
        <f>YEAR(Taulukko1[[#This Row],[Alku KK]])&amp;"Q"&amp;ROUNDDOWN((MONTH(Taulukko1[[#This Row],[Alku KK]])-1)/3+1,0)</f>
        <v>2009Q3</v>
      </c>
      <c r="T1159" s="43" t="str">
        <f>YEAR(Taulukko1[[#This Row],[Loppu KK]])&amp;"Q"&amp;ROUNDDOWN((MONTH(Taulukko1[[#This Row],[Loppu KK]])-1)/3+1,0)</f>
        <v>2009Q4</v>
      </c>
      <c r="U1159" s="66">
        <f>IF(COUNT(Taulukko1[[#This Row],[Neuvottelujen alaiset ]])=1,Taulukko1[[#This Row],[Neuvottelujen alaiset ]],Taulukko1[[#This Row],[Vähennystarve]])</f>
        <v>3</v>
      </c>
      <c r="V1159" s="44">
        <f t="shared" si="187"/>
        <v>1</v>
      </c>
      <c r="W1159" s="44">
        <f t="shared" si="188"/>
        <v>0</v>
      </c>
      <c r="X1159" s="44">
        <f t="shared" si="189"/>
        <v>0</v>
      </c>
      <c r="Y1159" s="90" t="b">
        <f>AND(MONTH(Taulukko1[[#This Row],[Alku PVM]] )=6,DAY(Taulukko1[[#This Row],[Alku PVM]] )&gt;19)</f>
        <v>0</v>
      </c>
      <c r="Z1159" s="90" t="b">
        <f>AND(MONTH(Taulukko1[[#This Row],[Loppu PVM]] )=6,DAY(Taulukko1[[#This Row],[Loppu PVM]] )&gt;19)</f>
        <v>0</v>
      </c>
      <c r="AA1159" s="90" t="b">
        <f>OR(MONTH(Taulukko1[[#This Row],[Alku PVM]] )&lt;=5,AND(MONTH(Taulukko1[[#This Row],[Alku PVM]] )=6,DAY(Taulukko1[[#This Row],[Alku PVM]] )&lt;20))</f>
        <v>0</v>
      </c>
      <c r="AB1159" s="90" t="b">
        <f>OR(MONTH(Taulukko1[[#This Row],[Loppu PVM]])&lt;=5,AND(MONTH(Taulukko1[[#This Row],[Loppu PVM]] )=6,DAY(Taulukko1[[#This Row],[Loppu PVM]])&lt;20))</f>
        <v>0</v>
      </c>
      <c r="AC1159" s="90" t="b">
        <f>OR(MONTH(Taulukko1[[#This Row],[Alku PVM]] )&lt;=3,AND(MONTH(Taulukko1[[#This Row],[Alku PVM]] )=3))</f>
        <v>0</v>
      </c>
      <c r="AD1159" s="90" t="b">
        <f>OR(MONTH(Taulukko1[[#This Row],[Loppu PVM]] )&lt;=3,AND(MONTH(Taulukko1[[#This Row],[Loppu PVM]] )=3))</f>
        <v>0</v>
      </c>
      <c r="AE1159" s="90" t="b">
        <f>OR(MONTH(Taulukko1[[#This Row],[Alku PVM]] )&lt;=9,AND(MONTH(Taulukko1[[#This Row],[Alku PVM]] )=9))</f>
        <v>1</v>
      </c>
      <c r="AF1159" s="90" t="b">
        <f>OR(MONTH(Taulukko1[[#This Row],[Loppu PVM]])&lt;=9,AND(MONTH(Taulukko1[[#This Row],[Loppu PVM]] )=9))</f>
        <v>0</v>
      </c>
      <c r="AG1159" s="90" t="b">
        <f>OR(MONTH(Taulukko1[[#This Row],[Alku PVM]] )&lt;=6,AND(MONTH(Taulukko1[[#This Row],[Alku PVM]] )=6))</f>
        <v>0</v>
      </c>
      <c r="AH1159" s="90" t="b">
        <f>OR(MONTH(Taulukko1[[#This Row],[Loppu PVM]])&lt;=6,AND(MONTH(Taulukko1[[#This Row],[Loppu PVM]] )=6))</f>
        <v>0</v>
      </c>
    </row>
    <row r="1160" spans="1:34" ht="12.75" customHeight="1">
      <c r="A1160" t="s">
        <v>639</v>
      </c>
      <c r="B1160" s="23">
        <v>40084</v>
      </c>
      <c r="C1160" t="s">
        <v>3090</v>
      </c>
      <c r="E1160" s="62">
        <v>125</v>
      </c>
      <c r="F1160" s="4">
        <v>40136</v>
      </c>
      <c r="G1160" s="5">
        <v>115</v>
      </c>
      <c r="H1160" s="17">
        <v>2250</v>
      </c>
      <c r="I1160" s="126">
        <f>INDEX('TOL2008'!B:B,MATCH(A1160,'TOL2008'!A:A,0))</f>
        <v>10130</v>
      </c>
      <c r="J1160" s="126" t="str">
        <f>INDEX(Pääluokka!$H$2:$H$100,MATCH(VALUE(LEFT(Taulukko1[[#This Row],[TOL2008]],2)),Pääluokka!$G$2:$G$100,0))</f>
        <v>Teollisuus</v>
      </c>
      <c r="K1160" s="126" t="str">
        <f>INDEX(Pääluokka!$I$2:$I$100,MATCH(VALUE(LEFT(Taulukko1[[#This Row],[TOL2008]],2)),Pääluokka!$G$2:$G$100,0))</f>
        <v>Teollisuus (C-E)</v>
      </c>
      <c r="L1160" s="41">
        <f t="shared" si="180"/>
        <v>52</v>
      </c>
      <c r="M1160" s="43">
        <f t="shared" si="181"/>
        <v>40084</v>
      </c>
      <c r="N1160" s="43">
        <f t="shared" si="182"/>
        <v>40136</v>
      </c>
      <c r="O1160" s="43">
        <f t="shared" si="183"/>
        <v>40057</v>
      </c>
      <c r="P1160" s="43">
        <f t="shared" si="184"/>
        <v>40118</v>
      </c>
      <c r="Q1160" s="41">
        <f t="shared" si="185"/>
        <v>2009</v>
      </c>
      <c r="R1160" s="41">
        <f t="shared" si="186"/>
        <v>2009</v>
      </c>
      <c r="S1160" s="43" t="str">
        <f>YEAR(Taulukko1[[#This Row],[Alku KK]])&amp;"Q"&amp;ROUNDDOWN((MONTH(Taulukko1[[#This Row],[Alku KK]])-1)/3+1,0)</f>
        <v>2009Q3</v>
      </c>
      <c r="T1160" s="43" t="str">
        <f>YEAR(Taulukko1[[#This Row],[Loppu KK]])&amp;"Q"&amp;ROUNDDOWN((MONTH(Taulukko1[[#This Row],[Loppu KK]])-1)/3+1,0)</f>
        <v>2009Q4</v>
      </c>
      <c r="U1160" s="66">
        <f>IF(COUNT(Taulukko1[[#This Row],[Neuvottelujen alaiset ]])=1,Taulukko1[[#This Row],[Neuvottelujen alaiset ]],Taulukko1[[#This Row],[Vähennystarve]])</f>
        <v>2250</v>
      </c>
      <c r="V1160" s="44">
        <f t="shared" si="187"/>
        <v>5.5555555555555552E-2</v>
      </c>
      <c r="W1160" s="44">
        <f t="shared" si="188"/>
        <v>5.1111111111111114E-2</v>
      </c>
      <c r="X1160" s="44">
        <f t="shared" si="189"/>
        <v>0.92</v>
      </c>
      <c r="Y1160" s="90" t="b">
        <f>AND(MONTH(Taulukko1[[#This Row],[Alku PVM]] )=6,DAY(Taulukko1[[#This Row],[Alku PVM]] )&gt;19)</f>
        <v>0</v>
      </c>
      <c r="Z1160" s="90" t="b">
        <f>AND(MONTH(Taulukko1[[#This Row],[Loppu PVM]] )=6,DAY(Taulukko1[[#This Row],[Loppu PVM]] )&gt;19)</f>
        <v>0</v>
      </c>
      <c r="AA1160" s="90" t="b">
        <f>OR(MONTH(Taulukko1[[#This Row],[Alku PVM]] )&lt;=5,AND(MONTH(Taulukko1[[#This Row],[Alku PVM]] )=6,DAY(Taulukko1[[#This Row],[Alku PVM]] )&lt;20))</f>
        <v>0</v>
      </c>
      <c r="AB1160" s="90" t="b">
        <f>OR(MONTH(Taulukko1[[#This Row],[Loppu PVM]])&lt;=5,AND(MONTH(Taulukko1[[#This Row],[Loppu PVM]] )=6,DAY(Taulukko1[[#This Row],[Loppu PVM]])&lt;20))</f>
        <v>0</v>
      </c>
      <c r="AC1160" s="90" t="b">
        <f>OR(MONTH(Taulukko1[[#This Row],[Alku PVM]] )&lt;=3,AND(MONTH(Taulukko1[[#This Row],[Alku PVM]] )=3))</f>
        <v>0</v>
      </c>
      <c r="AD1160" s="90" t="b">
        <f>OR(MONTH(Taulukko1[[#This Row],[Loppu PVM]] )&lt;=3,AND(MONTH(Taulukko1[[#This Row],[Loppu PVM]] )=3))</f>
        <v>0</v>
      </c>
      <c r="AE1160" s="90" t="b">
        <f>OR(MONTH(Taulukko1[[#This Row],[Alku PVM]] )&lt;=9,AND(MONTH(Taulukko1[[#This Row],[Alku PVM]] )=9))</f>
        <v>1</v>
      </c>
      <c r="AF1160" s="90" t="b">
        <f>OR(MONTH(Taulukko1[[#This Row],[Loppu PVM]])&lt;=9,AND(MONTH(Taulukko1[[#This Row],[Loppu PVM]] )=9))</f>
        <v>0</v>
      </c>
      <c r="AG1160" s="90" t="b">
        <f>OR(MONTH(Taulukko1[[#This Row],[Alku PVM]] )&lt;=6,AND(MONTH(Taulukko1[[#This Row],[Alku PVM]] )=6))</f>
        <v>0</v>
      </c>
      <c r="AH1160" s="90" t="b">
        <f>OR(MONTH(Taulukko1[[#This Row],[Loppu PVM]])&lt;=6,AND(MONTH(Taulukko1[[#This Row],[Loppu PVM]] )=6))</f>
        <v>0</v>
      </c>
    </row>
    <row r="1161" spans="1:34" ht="12.75" customHeight="1">
      <c r="A1161" t="s">
        <v>1593</v>
      </c>
      <c r="B1161" s="23">
        <v>40084</v>
      </c>
      <c r="C1161" t="s">
        <v>2925</v>
      </c>
      <c r="E1161" s="62">
        <v>30</v>
      </c>
      <c r="F1161" s="4">
        <v>40126</v>
      </c>
      <c r="G1161" s="5">
        <v>56</v>
      </c>
      <c r="H1161" s="16">
        <v>30</v>
      </c>
      <c r="I1161" s="126" t="e">
        <f>INDEX('TOL2008'!B:B,MATCH(A1161,'TOL2008'!A:A,0))</f>
        <v>#N/A</v>
      </c>
      <c r="J1161" s="126" t="e">
        <f>INDEX(Pääluokka!$H$2:$H$100,MATCH(VALUE(LEFT(Taulukko1[[#This Row],[TOL2008]],2)),Pääluokka!$G$2:$G$100,0))</f>
        <v>#N/A</v>
      </c>
      <c r="K1161" s="126" t="e">
        <f>INDEX(Pääluokka!$I$2:$I$100,MATCH(VALUE(LEFT(Taulukko1[[#This Row],[TOL2008]],2)),Pääluokka!$G$2:$G$100,0))</f>
        <v>#N/A</v>
      </c>
      <c r="L1161" s="41">
        <f t="shared" si="180"/>
        <v>42</v>
      </c>
      <c r="M1161" s="43">
        <f t="shared" si="181"/>
        <v>40084</v>
      </c>
      <c r="N1161" s="43">
        <f t="shared" si="182"/>
        <v>40126</v>
      </c>
      <c r="O1161" s="43">
        <f t="shared" si="183"/>
        <v>40057</v>
      </c>
      <c r="P1161" s="43">
        <f t="shared" si="184"/>
        <v>40118</v>
      </c>
      <c r="Q1161" s="41">
        <f t="shared" si="185"/>
        <v>2009</v>
      </c>
      <c r="R1161" s="41">
        <f t="shared" si="186"/>
        <v>2009</v>
      </c>
      <c r="S1161" s="43" t="str">
        <f>YEAR(Taulukko1[[#This Row],[Alku KK]])&amp;"Q"&amp;ROUNDDOWN((MONTH(Taulukko1[[#This Row],[Alku KK]])-1)/3+1,0)</f>
        <v>2009Q3</v>
      </c>
      <c r="T1161" s="43" t="str">
        <f>YEAR(Taulukko1[[#This Row],[Loppu KK]])&amp;"Q"&amp;ROUNDDOWN((MONTH(Taulukko1[[#This Row],[Loppu KK]])-1)/3+1,0)</f>
        <v>2009Q4</v>
      </c>
      <c r="U1161" s="66">
        <f>IF(COUNT(Taulukko1[[#This Row],[Neuvottelujen alaiset ]])=1,Taulukko1[[#This Row],[Neuvottelujen alaiset ]],Taulukko1[[#This Row],[Vähennystarve]])</f>
        <v>30</v>
      </c>
      <c r="V1161" s="44">
        <f t="shared" si="187"/>
        <v>1</v>
      </c>
      <c r="W1161" s="44">
        <f t="shared" si="188"/>
        <v>1.8666666666666667</v>
      </c>
      <c r="X1161" s="44">
        <f t="shared" si="189"/>
        <v>1.8666666666666667</v>
      </c>
      <c r="Y1161" s="90" t="b">
        <f>AND(MONTH(Taulukko1[[#This Row],[Alku PVM]] )=6,DAY(Taulukko1[[#This Row],[Alku PVM]] )&gt;19)</f>
        <v>0</v>
      </c>
      <c r="Z1161" s="90" t="b">
        <f>AND(MONTH(Taulukko1[[#This Row],[Loppu PVM]] )=6,DAY(Taulukko1[[#This Row],[Loppu PVM]] )&gt;19)</f>
        <v>0</v>
      </c>
      <c r="AA1161" s="90" t="b">
        <f>OR(MONTH(Taulukko1[[#This Row],[Alku PVM]] )&lt;=5,AND(MONTH(Taulukko1[[#This Row],[Alku PVM]] )=6,DAY(Taulukko1[[#This Row],[Alku PVM]] )&lt;20))</f>
        <v>0</v>
      </c>
      <c r="AB1161" s="90" t="b">
        <f>OR(MONTH(Taulukko1[[#This Row],[Loppu PVM]])&lt;=5,AND(MONTH(Taulukko1[[#This Row],[Loppu PVM]] )=6,DAY(Taulukko1[[#This Row],[Loppu PVM]])&lt;20))</f>
        <v>0</v>
      </c>
      <c r="AC1161" s="90" t="b">
        <f>OR(MONTH(Taulukko1[[#This Row],[Alku PVM]] )&lt;=3,AND(MONTH(Taulukko1[[#This Row],[Alku PVM]] )=3))</f>
        <v>0</v>
      </c>
      <c r="AD1161" s="90" t="b">
        <f>OR(MONTH(Taulukko1[[#This Row],[Loppu PVM]] )&lt;=3,AND(MONTH(Taulukko1[[#This Row],[Loppu PVM]] )=3))</f>
        <v>0</v>
      </c>
      <c r="AE1161" s="90" t="b">
        <f>OR(MONTH(Taulukko1[[#This Row],[Alku PVM]] )&lt;=9,AND(MONTH(Taulukko1[[#This Row],[Alku PVM]] )=9))</f>
        <v>1</v>
      </c>
      <c r="AF1161" s="90" t="b">
        <f>OR(MONTH(Taulukko1[[#This Row],[Loppu PVM]])&lt;=9,AND(MONTH(Taulukko1[[#This Row],[Loppu PVM]] )=9))</f>
        <v>0</v>
      </c>
      <c r="AG1161" s="90" t="b">
        <f>OR(MONTH(Taulukko1[[#This Row],[Alku PVM]] )&lt;=6,AND(MONTH(Taulukko1[[#This Row],[Alku PVM]] )=6))</f>
        <v>0</v>
      </c>
      <c r="AH1161" s="90" t="b">
        <f>OR(MONTH(Taulukko1[[#This Row],[Loppu PVM]])&lt;=6,AND(MONTH(Taulukko1[[#This Row],[Loppu PVM]] )=6))</f>
        <v>0</v>
      </c>
    </row>
    <row r="1162" spans="1:34" ht="12.75" customHeight="1">
      <c r="A1162" t="s">
        <v>50</v>
      </c>
      <c r="B1162" s="23">
        <v>40085</v>
      </c>
      <c r="C1162" t="s">
        <v>2271</v>
      </c>
      <c r="F1162" s="4">
        <v>40085</v>
      </c>
      <c r="G1162" s="5">
        <v>0</v>
      </c>
      <c r="H1162" s="22">
        <v>300</v>
      </c>
      <c r="I1162" s="126">
        <f>INDEX('TOL2008'!B:B,MATCH(A1162,'TOL2008'!A:A,0))</f>
        <v>17120</v>
      </c>
      <c r="J1162" s="126" t="str">
        <f>INDEX(Pääluokka!$H$2:$H$100,MATCH(VALUE(LEFT(Taulukko1[[#This Row],[TOL2008]],2)),Pääluokka!$G$2:$G$100,0))</f>
        <v>Teollisuus</v>
      </c>
      <c r="K1162" s="126" t="str">
        <f>INDEX(Pääluokka!$I$2:$I$100,MATCH(VALUE(LEFT(Taulukko1[[#This Row],[TOL2008]],2)),Pääluokka!$G$2:$G$100,0))</f>
        <v>Teollisuus (C-E)</v>
      </c>
      <c r="L1162" s="41" t="str">
        <f t="shared" si="180"/>
        <v>NA</v>
      </c>
      <c r="M1162" s="43">
        <f t="shared" si="181"/>
        <v>40085</v>
      </c>
      <c r="N1162" s="43">
        <f t="shared" si="182"/>
        <v>40085</v>
      </c>
      <c r="O1162" s="43">
        <f t="shared" si="183"/>
        <v>40057</v>
      </c>
      <c r="P1162" s="43">
        <f t="shared" si="184"/>
        <v>40057</v>
      </c>
      <c r="Q1162" s="41">
        <f t="shared" si="185"/>
        <v>2009</v>
      </c>
      <c r="R1162" s="41">
        <f t="shared" si="186"/>
        <v>2009</v>
      </c>
      <c r="S1162" s="43" t="str">
        <f>YEAR(Taulukko1[[#This Row],[Alku KK]])&amp;"Q"&amp;ROUNDDOWN((MONTH(Taulukko1[[#This Row],[Alku KK]])-1)/3+1,0)</f>
        <v>2009Q3</v>
      </c>
      <c r="T1162" s="43" t="str">
        <f>YEAR(Taulukko1[[#This Row],[Loppu KK]])&amp;"Q"&amp;ROUNDDOWN((MONTH(Taulukko1[[#This Row],[Loppu KK]])-1)/3+1,0)</f>
        <v>2009Q3</v>
      </c>
      <c r="U1162" s="66">
        <f>IF(COUNT(Taulukko1[[#This Row],[Neuvottelujen alaiset ]])=1,Taulukko1[[#This Row],[Neuvottelujen alaiset ]],Taulukko1[[#This Row],[Vähennystarve]])</f>
        <v>300</v>
      </c>
      <c r="V1162" s="44" t="str">
        <f t="shared" si="187"/>
        <v>NA</v>
      </c>
      <c r="W1162" s="44">
        <f t="shared" si="188"/>
        <v>0</v>
      </c>
      <c r="X1162" s="44" t="str">
        <f t="shared" si="189"/>
        <v>NA</v>
      </c>
      <c r="Y1162" s="90" t="b">
        <f>AND(MONTH(Taulukko1[[#This Row],[Alku PVM]] )=6,DAY(Taulukko1[[#This Row],[Alku PVM]] )&gt;19)</f>
        <v>0</v>
      </c>
      <c r="Z1162" s="90" t="b">
        <f>AND(MONTH(Taulukko1[[#This Row],[Loppu PVM]] )=6,DAY(Taulukko1[[#This Row],[Loppu PVM]] )&gt;19)</f>
        <v>0</v>
      </c>
      <c r="AA1162" s="90" t="b">
        <f>OR(MONTH(Taulukko1[[#This Row],[Alku PVM]] )&lt;=5,AND(MONTH(Taulukko1[[#This Row],[Alku PVM]] )=6,DAY(Taulukko1[[#This Row],[Alku PVM]] )&lt;20))</f>
        <v>0</v>
      </c>
      <c r="AB1162" s="90" t="b">
        <f>OR(MONTH(Taulukko1[[#This Row],[Loppu PVM]])&lt;=5,AND(MONTH(Taulukko1[[#This Row],[Loppu PVM]] )=6,DAY(Taulukko1[[#This Row],[Loppu PVM]])&lt;20))</f>
        <v>0</v>
      </c>
      <c r="AC1162" s="90" t="b">
        <f>OR(MONTH(Taulukko1[[#This Row],[Alku PVM]] )&lt;=3,AND(MONTH(Taulukko1[[#This Row],[Alku PVM]] )=3))</f>
        <v>0</v>
      </c>
      <c r="AD1162" s="90" t="b">
        <f>OR(MONTH(Taulukko1[[#This Row],[Loppu PVM]] )&lt;=3,AND(MONTH(Taulukko1[[#This Row],[Loppu PVM]] )=3))</f>
        <v>0</v>
      </c>
      <c r="AE1162" s="90" t="b">
        <f>OR(MONTH(Taulukko1[[#This Row],[Alku PVM]] )&lt;=9,AND(MONTH(Taulukko1[[#This Row],[Alku PVM]] )=9))</f>
        <v>1</v>
      </c>
      <c r="AF1162" s="90" t="b">
        <f>OR(MONTH(Taulukko1[[#This Row],[Loppu PVM]])&lt;=9,AND(MONTH(Taulukko1[[#This Row],[Loppu PVM]] )=9))</f>
        <v>1</v>
      </c>
      <c r="AG1162" s="90" t="b">
        <f>OR(MONTH(Taulukko1[[#This Row],[Alku PVM]] )&lt;=6,AND(MONTH(Taulukko1[[#This Row],[Alku PVM]] )=6))</f>
        <v>0</v>
      </c>
      <c r="AH1162" s="90" t="b">
        <f>OR(MONTH(Taulukko1[[#This Row],[Loppu PVM]])&lt;=6,AND(MONTH(Taulukko1[[#This Row],[Loppu PVM]] )=6))</f>
        <v>0</v>
      </c>
    </row>
    <row r="1163" spans="1:34" ht="12.75" customHeight="1">
      <c r="A1163" t="s">
        <v>351</v>
      </c>
      <c r="B1163" s="23">
        <v>40086</v>
      </c>
      <c r="C1163" t="s">
        <v>2682</v>
      </c>
      <c r="E1163" s="62">
        <v>112</v>
      </c>
      <c r="F1163" s="4">
        <v>40134</v>
      </c>
      <c r="G1163" s="5">
        <v>32</v>
      </c>
      <c r="H1163" s="16">
        <v>112</v>
      </c>
      <c r="I1163" s="126">
        <f>INDEX('TOL2008'!B:B,MATCH(A1163,'TOL2008'!A:A,0))</f>
        <v>28950</v>
      </c>
      <c r="J1163" s="126" t="str">
        <f>INDEX(Pääluokka!$H$2:$H$100,MATCH(VALUE(LEFT(Taulukko1[[#This Row],[TOL2008]],2)),Pääluokka!$G$2:$G$100,0))</f>
        <v>Teollisuus</v>
      </c>
      <c r="K1163" s="126" t="str">
        <f>INDEX(Pääluokka!$I$2:$I$100,MATCH(VALUE(LEFT(Taulukko1[[#This Row],[TOL2008]],2)),Pääluokka!$G$2:$G$100,0))</f>
        <v>Teollisuus (C-E)</v>
      </c>
      <c r="L1163" s="41">
        <f t="shared" si="180"/>
        <v>48</v>
      </c>
      <c r="M1163" s="43">
        <f t="shared" si="181"/>
        <v>40086</v>
      </c>
      <c r="N1163" s="43">
        <f t="shared" si="182"/>
        <v>40134</v>
      </c>
      <c r="O1163" s="43">
        <f t="shared" si="183"/>
        <v>40057</v>
      </c>
      <c r="P1163" s="43">
        <f t="shared" si="184"/>
        <v>40118</v>
      </c>
      <c r="Q1163" s="41">
        <f t="shared" si="185"/>
        <v>2009</v>
      </c>
      <c r="R1163" s="41">
        <f t="shared" si="186"/>
        <v>2009</v>
      </c>
      <c r="S1163" s="43" t="str">
        <f>YEAR(Taulukko1[[#This Row],[Alku KK]])&amp;"Q"&amp;ROUNDDOWN((MONTH(Taulukko1[[#This Row],[Alku KK]])-1)/3+1,0)</f>
        <v>2009Q3</v>
      </c>
      <c r="T1163" s="43" t="str">
        <f>YEAR(Taulukko1[[#This Row],[Loppu KK]])&amp;"Q"&amp;ROUNDDOWN((MONTH(Taulukko1[[#This Row],[Loppu KK]])-1)/3+1,0)</f>
        <v>2009Q4</v>
      </c>
      <c r="U1163" s="66">
        <f>IF(COUNT(Taulukko1[[#This Row],[Neuvottelujen alaiset ]])=1,Taulukko1[[#This Row],[Neuvottelujen alaiset ]],Taulukko1[[#This Row],[Vähennystarve]])</f>
        <v>112</v>
      </c>
      <c r="V1163" s="44">
        <f t="shared" si="187"/>
        <v>1</v>
      </c>
      <c r="W1163" s="44">
        <f t="shared" si="188"/>
        <v>0.2857142857142857</v>
      </c>
      <c r="X1163" s="44">
        <f t="shared" si="189"/>
        <v>0.2857142857142857</v>
      </c>
      <c r="Y1163" s="90" t="b">
        <f>AND(MONTH(Taulukko1[[#This Row],[Alku PVM]] )=6,DAY(Taulukko1[[#This Row],[Alku PVM]] )&gt;19)</f>
        <v>0</v>
      </c>
      <c r="Z1163" s="90" t="b">
        <f>AND(MONTH(Taulukko1[[#This Row],[Loppu PVM]] )=6,DAY(Taulukko1[[#This Row],[Loppu PVM]] )&gt;19)</f>
        <v>0</v>
      </c>
      <c r="AA1163" s="90" t="b">
        <f>OR(MONTH(Taulukko1[[#This Row],[Alku PVM]] )&lt;=5,AND(MONTH(Taulukko1[[#This Row],[Alku PVM]] )=6,DAY(Taulukko1[[#This Row],[Alku PVM]] )&lt;20))</f>
        <v>0</v>
      </c>
      <c r="AB1163" s="90" t="b">
        <f>OR(MONTH(Taulukko1[[#This Row],[Loppu PVM]])&lt;=5,AND(MONTH(Taulukko1[[#This Row],[Loppu PVM]] )=6,DAY(Taulukko1[[#This Row],[Loppu PVM]])&lt;20))</f>
        <v>0</v>
      </c>
      <c r="AC1163" s="90" t="b">
        <f>OR(MONTH(Taulukko1[[#This Row],[Alku PVM]] )&lt;=3,AND(MONTH(Taulukko1[[#This Row],[Alku PVM]] )=3))</f>
        <v>0</v>
      </c>
      <c r="AD1163" s="90" t="b">
        <f>OR(MONTH(Taulukko1[[#This Row],[Loppu PVM]] )&lt;=3,AND(MONTH(Taulukko1[[#This Row],[Loppu PVM]] )=3))</f>
        <v>0</v>
      </c>
      <c r="AE1163" s="90" t="b">
        <f>OR(MONTH(Taulukko1[[#This Row],[Alku PVM]] )&lt;=9,AND(MONTH(Taulukko1[[#This Row],[Alku PVM]] )=9))</f>
        <v>1</v>
      </c>
      <c r="AF1163" s="90" t="b">
        <f>OR(MONTH(Taulukko1[[#This Row],[Loppu PVM]])&lt;=9,AND(MONTH(Taulukko1[[#This Row],[Loppu PVM]] )=9))</f>
        <v>0</v>
      </c>
      <c r="AG1163" s="90" t="b">
        <f>OR(MONTH(Taulukko1[[#This Row],[Alku PVM]] )&lt;=6,AND(MONTH(Taulukko1[[#This Row],[Alku PVM]] )=6))</f>
        <v>0</v>
      </c>
      <c r="AH1163" s="90" t="b">
        <f>OR(MONTH(Taulukko1[[#This Row],[Loppu PVM]])&lt;=6,AND(MONTH(Taulukko1[[#This Row],[Loppu PVM]] )=6))</f>
        <v>0</v>
      </c>
    </row>
    <row r="1164" spans="1:34" ht="12.75" customHeight="1">
      <c r="A1164" t="s">
        <v>1510</v>
      </c>
      <c r="B1164" s="23">
        <v>40086</v>
      </c>
      <c r="C1164" t="s">
        <v>2621</v>
      </c>
      <c r="E1164" s="62">
        <v>51</v>
      </c>
      <c r="F1164" s="4">
        <v>40133</v>
      </c>
      <c r="G1164" s="5">
        <v>46</v>
      </c>
      <c r="H1164" s="16">
        <v>51</v>
      </c>
      <c r="I1164" s="126" t="e">
        <f>INDEX('TOL2008'!B:B,MATCH(A1164,'TOL2008'!A:A,0))</f>
        <v>#N/A</v>
      </c>
      <c r="J1164" s="126" t="e">
        <f>INDEX(Pääluokka!$H$2:$H$100,MATCH(VALUE(LEFT(Taulukko1[[#This Row],[TOL2008]],2)),Pääluokka!$G$2:$G$100,0))</f>
        <v>#N/A</v>
      </c>
      <c r="K1164" s="126" t="e">
        <f>INDEX(Pääluokka!$I$2:$I$100,MATCH(VALUE(LEFT(Taulukko1[[#This Row],[TOL2008]],2)),Pääluokka!$G$2:$G$100,0))</f>
        <v>#N/A</v>
      </c>
      <c r="L1164" s="41">
        <f t="shared" si="180"/>
        <v>47</v>
      </c>
      <c r="M1164" s="43">
        <f t="shared" si="181"/>
        <v>40086</v>
      </c>
      <c r="N1164" s="43">
        <f t="shared" si="182"/>
        <v>40133</v>
      </c>
      <c r="O1164" s="43">
        <f t="shared" si="183"/>
        <v>40057</v>
      </c>
      <c r="P1164" s="43">
        <f t="shared" si="184"/>
        <v>40118</v>
      </c>
      <c r="Q1164" s="41">
        <f t="shared" si="185"/>
        <v>2009</v>
      </c>
      <c r="R1164" s="41">
        <f t="shared" si="186"/>
        <v>2009</v>
      </c>
      <c r="S1164" s="43" t="str">
        <f>YEAR(Taulukko1[[#This Row],[Alku KK]])&amp;"Q"&amp;ROUNDDOWN((MONTH(Taulukko1[[#This Row],[Alku KK]])-1)/3+1,0)</f>
        <v>2009Q3</v>
      </c>
      <c r="T1164" s="43" t="str">
        <f>YEAR(Taulukko1[[#This Row],[Loppu KK]])&amp;"Q"&amp;ROUNDDOWN((MONTH(Taulukko1[[#This Row],[Loppu KK]])-1)/3+1,0)</f>
        <v>2009Q4</v>
      </c>
      <c r="U1164" s="66">
        <f>IF(COUNT(Taulukko1[[#This Row],[Neuvottelujen alaiset ]])=1,Taulukko1[[#This Row],[Neuvottelujen alaiset ]],Taulukko1[[#This Row],[Vähennystarve]])</f>
        <v>51</v>
      </c>
      <c r="V1164" s="44">
        <f t="shared" si="187"/>
        <v>1</v>
      </c>
      <c r="W1164" s="44">
        <f t="shared" si="188"/>
        <v>0.90196078431372551</v>
      </c>
      <c r="X1164" s="44">
        <f t="shared" si="189"/>
        <v>0.90196078431372551</v>
      </c>
      <c r="Y1164" s="90" t="b">
        <f>AND(MONTH(Taulukko1[[#This Row],[Alku PVM]] )=6,DAY(Taulukko1[[#This Row],[Alku PVM]] )&gt;19)</f>
        <v>0</v>
      </c>
      <c r="Z1164" s="90" t="b">
        <f>AND(MONTH(Taulukko1[[#This Row],[Loppu PVM]] )=6,DAY(Taulukko1[[#This Row],[Loppu PVM]] )&gt;19)</f>
        <v>0</v>
      </c>
      <c r="AA1164" s="90" t="b">
        <f>OR(MONTH(Taulukko1[[#This Row],[Alku PVM]] )&lt;=5,AND(MONTH(Taulukko1[[#This Row],[Alku PVM]] )=6,DAY(Taulukko1[[#This Row],[Alku PVM]] )&lt;20))</f>
        <v>0</v>
      </c>
      <c r="AB1164" s="90" t="b">
        <f>OR(MONTH(Taulukko1[[#This Row],[Loppu PVM]])&lt;=5,AND(MONTH(Taulukko1[[#This Row],[Loppu PVM]] )=6,DAY(Taulukko1[[#This Row],[Loppu PVM]])&lt;20))</f>
        <v>0</v>
      </c>
      <c r="AC1164" s="90" t="b">
        <f>OR(MONTH(Taulukko1[[#This Row],[Alku PVM]] )&lt;=3,AND(MONTH(Taulukko1[[#This Row],[Alku PVM]] )=3))</f>
        <v>0</v>
      </c>
      <c r="AD1164" s="90" t="b">
        <f>OR(MONTH(Taulukko1[[#This Row],[Loppu PVM]] )&lt;=3,AND(MONTH(Taulukko1[[#This Row],[Loppu PVM]] )=3))</f>
        <v>0</v>
      </c>
      <c r="AE1164" s="90" t="b">
        <f>OR(MONTH(Taulukko1[[#This Row],[Alku PVM]] )&lt;=9,AND(MONTH(Taulukko1[[#This Row],[Alku PVM]] )=9))</f>
        <v>1</v>
      </c>
      <c r="AF1164" s="90" t="b">
        <f>OR(MONTH(Taulukko1[[#This Row],[Loppu PVM]])&lt;=9,AND(MONTH(Taulukko1[[#This Row],[Loppu PVM]] )=9))</f>
        <v>0</v>
      </c>
      <c r="AG1164" s="90" t="b">
        <f>OR(MONTH(Taulukko1[[#This Row],[Alku PVM]] )&lt;=6,AND(MONTH(Taulukko1[[#This Row],[Alku PVM]] )=6))</f>
        <v>0</v>
      </c>
      <c r="AH1164" s="90" t="b">
        <f>OR(MONTH(Taulukko1[[#This Row],[Loppu PVM]])&lt;=6,AND(MONTH(Taulukko1[[#This Row],[Loppu PVM]] )=6))</f>
        <v>0</v>
      </c>
    </row>
    <row r="1165" spans="1:34" ht="12.75" customHeight="1">
      <c r="A1165" t="s">
        <v>2863</v>
      </c>
      <c r="B1165" s="23">
        <v>40087</v>
      </c>
      <c r="C1165" t="s">
        <v>2864</v>
      </c>
      <c r="F1165" s="4">
        <v>40128</v>
      </c>
      <c r="G1165" s="5">
        <v>21</v>
      </c>
      <c r="H1165" s="16">
        <v>21</v>
      </c>
      <c r="I1165" s="126" t="e">
        <f>INDEX('TOL2008'!B:B,MATCH(A1165,'TOL2008'!A:A,0))</f>
        <v>#N/A</v>
      </c>
      <c r="J1165" s="126" t="e">
        <f>INDEX(Pääluokka!$H$2:$H$100,MATCH(VALUE(LEFT(Taulukko1[[#This Row],[TOL2008]],2)),Pääluokka!$G$2:$G$100,0))</f>
        <v>#N/A</v>
      </c>
      <c r="K1165" s="126" t="e">
        <f>INDEX(Pääluokka!$I$2:$I$100,MATCH(VALUE(LEFT(Taulukko1[[#This Row],[TOL2008]],2)),Pääluokka!$G$2:$G$100,0))</f>
        <v>#N/A</v>
      </c>
      <c r="L1165" s="41">
        <f t="shared" si="180"/>
        <v>41</v>
      </c>
      <c r="M1165" s="43">
        <f t="shared" si="181"/>
        <v>40087</v>
      </c>
      <c r="N1165" s="43">
        <f t="shared" si="182"/>
        <v>40128</v>
      </c>
      <c r="O1165" s="43">
        <f t="shared" si="183"/>
        <v>40087</v>
      </c>
      <c r="P1165" s="43">
        <f t="shared" si="184"/>
        <v>40118</v>
      </c>
      <c r="Q1165" s="41">
        <f t="shared" si="185"/>
        <v>2009</v>
      </c>
      <c r="R1165" s="41">
        <f t="shared" si="186"/>
        <v>2009</v>
      </c>
      <c r="S1165" s="43" t="str">
        <f>YEAR(Taulukko1[[#This Row],[Alku KK]])&amp;"Q"&amp;ROUNDDOWN((MONTH(Taulukko1[[#This Row],[Alku KK]])-1)/3+1,0)</f>
        <v>2009Q4</v>
      </c>
      <c r="T1165" s="43" t="str">
        <f>YEAR(Taulukko1[[#This Row],[Loppu KK]])&amp;"Q"&amp;ROUNDDOWN((MONTH(Taulukko1[[#This Row],[Loppu KK]])-1)/3+1,0)</f>
        <v>2009Q4</v>
      </c>
      <c r="U1165" s="66">
        <f>IF(COUNT(Taulukko1[[#This Row],[Neuvottelujen alaiset ]])=1,Taulukko1[[#This Row],[Neuvottelujen alaiset ]],Taulukko1[[#This Row],[Vähennystarve]])</f>
        <v>21</v>
      </c>
      <c r="V1165" s="44" t="str">
        <f t="shared" si="187"/>
        <v>NA</v>
      </c>
      <c r="W1165" s="44">
        <f t="shared" si="188"/>
        <v>1</v>
      </c>
      <c r="X1165" s="44" t="str">
        <f t="shared" si="189"/>
        <v>NA</v>
      </c>
      <c r="Y1165" s="90" t="b">
        <f>AND(MONTH(Taulukko1[[#This Row],[Alku PVM]] )=6,DAY(Taulukko1[[#This Row],[Alku PVM]] )&gt;19)</f>
        <v>0</v>
      </c>
      <c r="Z1165" s="90" t="b">
        <f>AND(MONTH(Taulukko1[[#This Row],[Loppu PVM]] )=6,DAY(Taulukko1[[#This Row],[Loppu PVM]] )&gt;19)</f>
        <v>0</v>
      </c>
      <c r="AA1165" s="90" t="b">
        <f>OR(MONTH(Taulukko1[[#This Row],[Alku PVM]] )&lt;=5,AND(MONTH(Taulukko1[[#This Row],[Alku PVM]] )=6,DAY(Taulukko1[[#This Row],[Alku PVM]] )&lt;20))</f>
        <v>0</v>
      </c>
      <c r="AB1165" s="90" t="b">
        <f>OR(MONTH(Taulukko1[[#This Row],[Loppu PVM]])&lt;=5,AND(MONTH(Taulukko1[[#This Row],[Loppu PVM]] )=6,DAY(Taulukko1[[#This Row],[Loppu PVM]])&lt;20))</f>
        <v>0</v>
      </c>
      <c r="AC1165" s="90" t="b">
        <f>OR(MONTH(Taulukko1[[#This Row],[Alku PVM]] )&lt;=3,AND(MONTH(Taulukko1[[#This Row],[Alku PVM]] )=3))</f>
        <v>0</v>
      </c>
      <c r="AD1165" s="90" t="b">
        <f>OR(MONTH(Taulukko1[[#This Row],[Loppu PVM]] )&lt;=3,AND(MONTH(Taulukko1[[#This Row],[Loppu PVM]] )=3))</f>
        <v>0</v>
      </c>
      <c r="AE1165" s="90" t="b">
        <f>OR(MONTH(Taulukko1[[#This Row],[Alku PVM]] )&lt;=9,AND(MONTH(Taulukko1[[#This Row],[Alku PVM]] )=9))</f>
        <v>0</v>
      </c>
      <c r="AF1165" s="90" t="b">
        <f>OR(MONTH(Taulukko1[[#This Row],[Loppu PVM]])&lt;=9,AND(MONTH(Taulukko1[[#This Row],[Loppu PVM]] )=9))</f>
        <v>0</v>
      </c>
      <c r="AG1165" s="90" t="b">
        <f>OR(MONTH(Taulukko1[[#This Row],[Alku PVM]] )&lt;=6,AND(MONTH(Taulukko1[[#This Row],[Alku PVM]] )=6))</f>
        <v>0</v>
      </c>
      <c r="AH1165" s="90" t="b">
        <f>OR(MONTH(Taulukko1[[#This Row],[Loppu PVM]])&lt;=6,AND(MONTH(Taulukko1[[#This Row],[Loppu PVM]] )=6))</f>
        <v>0</v>
      </c>
    </row>
    <row r="1166" spans="1:34" ht="12.75" customHeight="1">
      <c r="A1166" t="s">
        <v>2863</v>
      </c>
      <c r="B1166" s="23">
        <v>40087</v>
      </c>
      <c r="C1166" t="s">
        <v>2862</v>
      </c>
      <c r="F1166" s="4">
        <v>40129</v>
      </c>
      <c r="G1166" s="5">
        <v>6</v>
      </c>
      <c r="H1166" s="16">
        <v>157</v>
      </c>
      <c r="I1166" s="126" t="e">
        <f>INDEX('TOL2008'!B:B,MATCH(A1166,'TOL2008'!A:A,0))</f>
        <v>#N/A</v>
      </c>
      <c r="J1166" s="126" t="e">
        <f>INDEX(Pääluokka!$H$2:$H$100,MATCH(VALUE(LEFT(Taulukko1[[#This Row],[TOL2008]],2)),Pääluokka!$G$2:$G$100,0))</f>
        <v>#N/A</v>
      </c>
      <c r="K1166" s="126" t="e">
        <f>INDEX(Pääluokka!$I$2:$I$100,MATCH(VALUE(LEFT(Taulukko1[[#This Row],[TOL2008]],2)),Pääluokka!$G$2:$G$100,0))</f>
        <v>#N/A</v>
      </c>
      <c r="L1166" s="41">
        <f t="shared" si="180"/>
        <v>42</v>
      </c>
      <c r="M1166" s="43">
        <f t="shared" si="181"/>
        <v>40087</v>
      </c>
      <c r="N1166" s="43">
        <f t="shared" si="182"/>
        <v>40129</v>
      </c>
      <c r="O1166" s="43">
        <f t="shared" si="183"/>
        <v>40087</v>
      </c>
      <c r="P1166" s="43">
        <f t="shared" si="184"/>
        <v>40118</v>
      </c>
      <c r="Q1166" s="41">
        <f t="shared" si="185"/>
        <v>2009</v>
      </c>
      <c r="R1166" s="41">
        <f t="shared" si="186"/>
        <v>2009</v>
      </c>
      <c r="S1166" s="43" t="str">
        <f>YEAR(Taulukko1[[#This Row],[Alku KK]])&amp;"Q"&amp;ROUNDDOWN((MONTH(Taulukko1[[#This Row],[Alku KK]])-1)/3+1,0)</f>
        <v>2009Q4</v>
      </c>
      <c r="T1166" s="43" t="str">
        <f>YEAR(Taulukko1[[#This Row],[Loppu KK]])&amp;"Q"&amp;ROUNDDOWN((MONTH(Taulukko1[[#This Row],[Loppu KK]])-1)/3+1,0)</f>
        <v>2009Q4</v>
      </c>
      <c r="U1166" s="66">
        <f>IF(COUNT(Taulukko1[[#This Row],[Neuvottelujen alaiset ]])=1,Taulukko1[[#This Row],[Neuvottelujen alaiset ]],Taulukko1[[#This Row],[Vähennystarve]])</f>
        <v>157</v>
      </c>
      <c r="V1166" s="44" t="str">
        <f t="shared" si="187"/>
        <v>NA</v>
      </c>
      <c r="W1166" s="44">
        <f t="shared" si="188"/>
        <v>3.8216560509554139E-2</v>
      </c>
      <c r="X1166" s="44" t="str">
        <f t="shared" si="189"/>
        <v>NA</v>
      </c>
      <c r="Y1166" s="90" t="b">
        <f>AND(MONTH(Taulukko1[[#This Row],[Alku PVM]] )=6,DAY(Taulukko1[[#This Row],[Alku PVM]] )&gt;19)</f>
        <v>0</v>
      </c>
      <c r="Z1166" s="90" t="b">
        <f>AND(MONTH(Taulukko1[[#This Row],[Loppu PVM]] )=6,DAY(Taulukko1[[#This Row],[Loppu PVM]] )&gt;19)</f>
        <v>0</v>
      </c>
      <c r="AA1166" s="90" t="b">
        <f>OR(MONTH(Taulukko1[[#This Row],[Alku PVM]] )&lt;=5,AND(MONTH(Taulukko1[[#This Row],[Alku PVM]] )=6,DAY(Taulukko1[[#This Row],[Alku PVM]] )&lt;20))</f>
        <v>0</v>
      </c>
      <c r="AB1166" s="90" t="b">
        <f>OR(MONTH(Taulukko1[[#This Row],[Loppu PVM]])&lt;=5,AND(MONTH(Taulukko1[[#This Row],[Loppu PVM]] )=6,DAY(Taulukko1[[#This Row],[Loppu PVM]])&lt;20))</f>
        <v>0</v>
      </c>
      <c r="AC1166" s="90" t="b">
        <f>OR(MONTH(Taulukko1[[#This Row],[Alku PVM]] )&lt;=3,AND(MONTH(Taulukko1[[#This Row],[Alku PVM]] )=3))</f>
        <v>0</v>
      </c>
      <c r="AD1166" s="90" t="b">
        <f>OR(MONTH(Taulukko1[[#This Row],[Loppu PVM]] )&lt;=3,AND(MONTH(Taulukko1[[#This Row],[Loppu PVM]] )=3))</f>
        <v>0</v>
      </c>
      <c r="AE1166" s="90" t="b">
        <f>OR(MONTH(Taulukko1[[#This Row],[Alku PVM]] )&lt;=9,AND(MONTH(Taulukko1[[#This Row],[Alku PVM]] )=9))</f>
        <v>0</v>
      </c>
      <c r="AF1166" s="90" t="b">
        <f>OR(MONTH(Taulukko1[[#This Row],[Loppu PVM]])&lt;=9,AND(MONTH(Taulukko1[[#This Row],[Loppu PVM]] )=9))</f>
        <v>0</v>
      </c>
      <c r="AG1166" s="90" t="b">
        <f>OR(MONTH(Taulukko1[[#This Row],[Alku PVM]] )&lt;=6,AND(MONTH(Taulukko1[[#This Row],[Alku PVM]] )=6))</f>
        <v>0</v>
      </c>
      <c r="AH1166" s="90" t="b">
        <f>OR(MONTH(Taulukko1[[#This Row],[Loppu PVM]])&lt;=6,AND(MONTH(Taulukko1[[#This Row],[Loppu PVM]] )=6))</f>
        <v>0</v>
      </c>
    </row>
    <row r="1167" spans="1:34" ht="12.75" customHeight="1">
      <c r="A1167" t="s">
        <v>2759</v>
      </c>
      <c r="B1167" s="23">
        <v>40087</v>
      </c>
      <c r="C1167" t="s">
        <v>2758</v>
      </c>
      <c r="F1167" s="4">
        <v>40150</v>
      </c>
      <c r="G1167" s="5">
        <v>10</v>
      </c>
      <c r="H1167" s="22">
        <v>200</v>
      </c>
      <c r="I1167" s="126">
        <f>INDEX('TOL2008'!B:B,MATCH(A1167,'TOL2008'!A:A,0))</f>
        <v>16211</v>
      </c>
      <c r="J1167" s="126" t="str">
        <f>INDEX(Pääluokka!$H$2:$H$100,MATCH(VALUE(LEFT(Taulukko1[[#This Row],[TOL2008]],2)),Pääluokka!$G$2:$G$100,0))</f>
        <v>Teollisuus</v>
      </c>
      <c r="K1167" s="126" t="str">
        <f>INDEX(Pääluokka!$I$2:$I$100,MATCH(VALUE(LEFT(Taulukko1[[#This Row],[TOL2008]],2)),Pääluokka!$G$2:$G$100,0))</f>
        <v>Teollisuus (C-E)</v>
      </c>
      <c r="L1167" s="41">
        <f t="shared" si="180"/>
        <v>63</v>
      </c>
      <c r="M1167" s="43">
        <f t="shared" si="181"/>
        <v>40087</v>
      </c>
      <c r="N1167" s="43">
        <f t="shared" si="182"/>
        <v>40150</v>
      </c>
      <c r="O1167" s="43">
        <f t="shared" si="183"/>
        <v>40087</v>
      </c>
      <c r="P1167" s="43">
        <f t="shared" si="184"/>
        <v>40148</v>
      </c>
      <c r="Q1167" s="41">
        <f t="shared" si="185"/>
        <v>2009</v>
      </c>
      <c r="R1167" s="41">
        <f t="shared" si="186"/>
        <v>2009</v>
      </c>
      <c r="S1167" s="43" t="str">
        <f>YEAR(Taulukko1[[#This Row],[Alku KK]])&amp;"Q"&amp;ROUNDDOWN((MONTH(Taulukko1[[#This Row],[Alku KK]])-1)/3+1,0)</f>
        <v>2009Q4</v>
      </c>
      <c r="T1167" s="43" t="str">
        <f>YEAR(Taulukko1[[#This Row],[Loppu KK]])&amp;"Q"&amp;ROUNDDOWN((MONTH(Taulukko1[[#This Row],[Loppu KK]])-1)/3+1,0)</f>
        <v>2009Q4</v>
      </c>
      <c r="U1167" s="66">
        <f>IF(COUNT(Taulukko1[[#This Row],[Neuvottelujen alaiset ]])=1,Taulukko1[[#This Row],[Neuvottelujen alaiset ]],Taulukko1[[#This Row],[Vähennystarve]])</f>
        <v>200</v>
      </c>
      <c r="V1167" s="44" t="str">
        <f t="shared" si="187"/>
        <v>NA</v>
      </c>
      <c r="W1167" s="44">
        <f t="shared" si="188"/>
        <v>0.05</v>
      </c>
      <c r="X1167" s="44" t="str">
        <f t="shared" si="189"/>
        <v>NA</v>
      </c>
      <c r="Y1167" s="90" t="b">
        <f>AND(MONTH(Taulukko1[[#This Row],[Alku PVM]] )=6,DAY(Taulukko1[[#This Row],[Alku PVM]] )&gt;19)</f>
        <v>0</v>
      </c>
      <c r="Z1167" s="90" t="b">
        <f>AND(MONTH(Taulukko1[[#This Row],[Loppu PVM]] )=6,DAY(Taulukko1[[#This Row],[Loppu PVM]] )&gt;19)</f>
        <v>0</v>
      </c>
      <c r="AA1167" s="90" t="b">
        <f>OR(MONTH(Taulukko1[[#This Row],[Alku PVM]] )&lt;=5,AND(MONTH(Taulukko1[[#This Row],[Alku PVM]] )=6,DAY(Taulukko1[[#This Row],[Alku PVM]] )&lt;20))</f>
        <v>0</v>
      </c>
      <c r="AB1167" s="90" t="b">
        <f>OR(MONTH(Taulukko1[[#This Row],[Loppu PVM]])&lt;=5,AND(MONTH(Taulukko1[[#This Row],[Loppu PVM]] )=6,DAY(Taulukko1[[#This Row],[Loppu PVM]])&lt;20))</f>
        <v>0</v>
      </c>
      <c r="AC1167" s="90" t="b">
        <f>OR(MONTH(Taulukko1[[#This Row],[Alku PVM]] )&lt;=3,AND(MONTH(Taulukko1[[#This Row],[Alku PVM]] )=3))</f>
        <v>0</v>
      </c>
      <c r="AD1167" s="90" t="b">
        <f>OR(MONTH(Taulukko1[[#This Row],[Loppu PVM]] )&lt;=3,AND(MONTH(Taulukko1[[#This Row],[Loppu PVM]] )=3))</f>
        <v>0</v>
      </c>
      <c r="AE1167" s="90" t="b">
        <f>OR(MONTH(Taulukko1[[#This Row],[Alku PVM]] )&lt;=9,AND(MONTH(Taulukko1[[#This Row],[Alku PVM]] )=9))</f>
        <v>0</v>
      </c>
      <c r="AF1167" s="90" t="b">
        <f>OR(MONTH(Taulukko1[[#This Row],[Loppu PVM]])&lt;=9,AND(MONTH(Taulukko1[[#This Row],[Loppu PVM]] )=9))</f>
        <v>0</v>
      </c>
      <c r="AG1167" s="90" t="b">
        <f>OR(MONTH(Taulukko1[[#This Row],[Alku PVM]] )&lt;=6,AND(MONTH(Taulukko1[[#This Row],[Alku PVM]] )=6))</f>
        <v>0</v>
      </c>
      <c r="AH1167" s="90" t="b">
        <f>OR(MONTH(Taulukko1[[#This Row],[Loppu PVM]])&lt;=6,AND(MONTH(Taulukko1[[#This Row],[Loppu PVM]] )=6))</f>
        <v>0</v>
      </c>
    </row>
    <row r="1168" spans="1:34" ht="12.75" customHeight="1">
      <c r="A1168" t="s">
        <v>2602</v>
      </c>
      <c r="B1168" s="23">
        <v>40087</v>
      </c>
      <c r="C1168" t="s">
        <v>3300</v>
      </c>
      <c r="E1168" s="62">
        <v>80</v>
      </c>
      <c r="F1168" s="4">
        <v>40207</v>
      </c>
      <c r="G1168" s="5">
        <v>64</v>
      </c>
      <c r="H1168" s="16">
        <v>230</v>
      </c>
      <c r="I1168" s="126" t="e">
        <f>INDEX('TOL2008'!B:B,MATCH(A1168,'TOL2008'!A:A,0))</f>
        <v>#N/A</v>
      </c>
      <c r="J1168" s="126" t="e">
        <f>INDEX(Pääluokka!$H$2:$H$100,MATCH(VALUE(LEFT(Taulukko1[[#This Row],[TOL2008]],2)),Pääluokka!$G$2:$G$100,0))</f>
        <v>#N/A</v>
      </c>
      <c r="K1168" s="126" t="e">
        <f>INDEX(Pääluokka!$I$2:$I$100,MATCH(VALUE(LEFT(Taulukko1[[#This Row],[TOL2008]],2)),Pääluokka!$G$2:$G$100,0))</f>
        <v>#N/A</v>
      </c>
      <c r="L1168" s="41">
        <f t="shared" si="180"/>
        <v>120</v>
      </c>
      <c r="M1168" s="43">
        <f t="shared" si="181"/>
        <v>40087</v>
      </c>
      <c r="N1168" s="43">
        <f t="shared" si="182"/>
        <v>40207</v>
      </c>
      <c r="O1168" s="43">
        <f t="shared" si="183"/>
        <v>40087</v>
      </c>
      <c r="P1168" s="43">
        <f t="shared" si="184"/>
        <v>40179</v>
      </c>
      <c r="Q1168" s="41">
        <f t="shared" si="185"/>
        <v>2009</v>
      </c>
      <c r="R1168" s="41">
        <f t="shared" si="186"/>
        <v>2010</v>
      </c>
      <c r="S1168" s="43" t="str">
        <f>YEAR(Taulukko1[[#This Row],[Alku KK]])&amp;"Q"&amp;ROUNDDOWN((MONTH(Taulukko1[[#This Row],[Alku KK]])-1)/3+1,0)</f>
        <v>2009Q4</v>
      </c>
      <c r="T1168" s="43" t="str">
        <f>YEAR(Taulukko1[[#This Row],[Loppu KK]])&amp;"Q"&amp;ROUNDDOWN((MONTH(Taulukko1[[#This Row],[Loppu KK]])-1)/3+1,0)</f>
        <v>2010Q1</v>
      </c>
      <c r="U1168" s="66">
        <f>IF(COUNT(Taulukko1[[#This Row],[Neuvottelujen alaiset ]])=1,Taulukko1[[#This Row],[Neuvottelujen alaiset ]],Taulukko1[[#This Row],[Vähennystarve]])</f>
        <v>230</v>
      </c>
      <c r="V1168" s="44">
        <f t="shared" si="187"/>
        <v>0.34782608695652173</v>
      </c>
      <c r="W1168" s="44">
        <f t="shared" si="188"/>
        <v>0.27826086956521739</v>
      </c>
      <c r="X1168" s="44">
        <f t="shared" si="189"/>
        <v>0.8</v>
      </c>
      <c r="Y1168" s="90" t="b">
        <f>AND(MONTH(Taulukko1[[#This Row],[Alku PVM]] )=6,DAY(Taulukko1[[#This Row],[Alku PVM]] )&gt;19)</f>
        <v>0</v>
      </c>
      <c r="Z1168" s="90" t="b">
        <f>AND(MONTH(Taulukko1[[#This Row],[Loppu PVM]] )=6,DAY(Taulukko1[[#This Row],[Loppu PVM]] )&gt;19)</f>
        <v>0</v>
      </c>
      <c r="AA1168" s="90" t="b">
        <f>OR(MONTH(Taulukko1[[#This Row],[Alku PVM]] )&lt;=5,AND(MONTH(Taulukko1[[#This Row],[Alku PVM]] )=6,DAY(Taulukko1[[#This Row],[Alku PVM]] )&lt;20))</f>
        <v>0</v>
      </c>
      <c r="AB1168" s="90" t="b">
        <f>OR(MONTH(Taulukko1[[#This Row],[Loppu PVM]])&lt;=5,AND(MONTH(Taulukko1[[#This Row],[Loppu PVM]] )=6,DAY(Taulukko1[[#This Row],[Loppu PVM]])&lt;20))</f>
        <v>1</v>
      </c>
      <c r="AC1168" s="90" t="b">
        <f>OR(MONTH(Taulukko1[[#This Row],[Alku PVM]] )&lt;=3,AND(MONTH(Taulukko1[[#This Row],[Alku PVM]] )=3))</f>
        <v>0</v>
      </c>
      <c r="AD1168" s="90" t="b">
        <f>OR(MONTH(Taulukko1[[#This Row],[Loppu PVM]] )&lt;=3,AND(MONTH(Taulukko1[[#This Row],[Loppu PVM]] )=3))</f>
        <v>1</v>
      </c>
      <c r="AE1168" s="90" t="b">
        <f>OR(MONTH(Taulukko1[[#This Row],[Alku PVM]] )&lt;=9,AND(MONTH(Taulukko1[[#This Row],[Alku PVM]] )=9))</f>
        <v>0</v>
      </c>
      <c r="AF1168" s="90" t="b">
        <f>OR(MONTH(Taulukko1[[#This Row],[Loppu PVM]])&lt;=9,AND(MONTH(Taulukko1[[#This Row],[Loppu PVM]] )=9))</f>
        <v>1</v>
      </c>
      <c r="AG1168" s="90" t="b">
        <f>OR(MONTH(Taulukko1[[#This Row],[Alku PVM]] )&lt;=6,AND(MONTH(Taulukko1[[#This Row],[Alku PVM]] )=6))</f>
        <v>0</v>
      </c>
      <c r="AH1168" s="90" t="b">
        <f>OR(MONTH(Taulukko1[[#This Row],[Loppu PVM]])&lt;=6,AND(MONTH(Taulukko1[[#This Row],[Loppu PVM]] )=6))</f>
        <v>1</v>
      </c>
    </row>
    <row r="1169" spans="1:34" ht="12.75" customHeight="1">
      <c r="A1169" t="s">
        <v>2554</v>
      </c>
      <c r="B1169" s="23">
        <v>40087</v>
      </c>
      <c r="C1169" t="s">
        <v>2553</v>
      </c>
      <c r="F1169" s="4">
        <v>40137</v>
      </c>
      <c r="G1169" s="5">
        <v>13</v>
      </c>
      <c r="H1169" s="16">
        <v>26</v>
      </c>
      <c r="I1169" s="126" t="e">
        <f>INDEX('TOL2008'!B:B,MATCH(A1169,'TOL2008'!A:A,0))</f>
        <v>#N/A</v>
      </c>
      <c r="J1169" s="126" t="e">
        <f>INDEX(Pääluokka!$H$2:$H$100,MATCH(VALUE(LEFT(Taulukko1[[#This Row],[TOL2008]],2)),Pääluokka!$G$2:$G$100,0))</f>
        <v>#N/A</v>
      </c>
      <c r="K1169" s="126" t="e">
        <f>INDEX(Pääluokka!$I$2:$I$100,MATCH(VALUE(LEFT(Taulukko1[[#This Row],[TOL2008]],2)),Pääluokka!$G$2:$G$100,0))</f>
        <v>#N/A</v>
      </c>
      <c r="L1169" s="41">
        <f t="shared" si="180"/>
        <v>50</v>
      </c>
      <c r="M1169" s="43">
        <f t="shared" si="181"/>
        <v>40087</v>
      </c>
      <c r="N1169" s="43">
        <f t="shared" si="182"/>
        <v>40137</v>
      </c>
      <c r="O1169" s="43">
        <f t="shared" si="183"/>
        <v>40087</v>
      </c>
      <c r="P1169" s="43">
        <f t="shared" si="184"/>
        <v>40118</v>
      </c>
      <c r="Q1169" s="41">
        <f t="shared" si="185"/>
        <v>2009</v>
      </c>
      <c r="R1169" s="41">
        <f t="shared" si="186"/>
        <v>2009</v>
      </c>
      <c r="S1169" s="43" t="str">
        <f>YEAR(Taulukko1[[#This Row],[Alku KK]])&amp;"Q"&amp;ROUNDDOWN((MONTH(Taulukko1[[#This Row],[Alku KK]])-1)/3+1,0)</f>
        <v>2009Q4</v>
      </c>
      <c r="T1169" s="43" t="str">
        <f>YEAR(Taulukko1[[#This Row],[Loppu KK]])&amp;"Q"&amp;ROUNDDOWN((MONTH(Taulukko1[[#This Row],[Loppu KK]])-1)/3+1,0)</f>
        <v>2009Q4</v>
      </c>
      <c r="U1169" s="66">
        <f>IF(COUNT(Taulukko1[[#This Row],[Neuvottelujen alaiset ]])=1,Taulukko1[[#This Row],[Neuvottelujen alaiset ]],Taulukko1[[#This Row],[Vähennystarve]])</f>
        <v>26</v>
      </c>
      <c r="V1169" s="44" t="str">
        <f t="shared" si="187"/>
        <v>NA</v>
      </c>
      <c r="W1169" s="44">
        <f t="shared" si="188"/>
        <v>0.5</v>
      </c>
      <c r="X1169" s="44" t="str">
        <f t="shared" si="189"/>
        <v>NA</v>
      </c>
      <c r="Y1169" s="90" t="b">
        <f>AND(MONTH(Taulukko1[[#This Row],[Alku PVM]] )=6,DAY(Taulukko1[[#This Row],[Alku PVM]] )&gt;19)</f>
        <v>0</v>
      </c>
      <c r="Z1169" s="90" t="b">
        <f>AND(MONTH(Taulukko1[[#This Row],[Loppu PVM]] )=6,DAY(Taulukko1[[#This Row],[Loppu PVM]] )&gt;19)</f>
        <v>0</v>
      </c>
      <c r="AA1169" s="90" t="b">
        <f>OR(MONTH(Taulukko1[[#This Row],[Alku PVM]] )&lt;=5,AND(MONTH(Taulukko1[[#This Row],[Alku PVM]] )=6,DAY(Taulukko1[[#This Row],[Alku PVM]] )&lt;20))</f>
        <v>0</v>
      </c>
      <c r="AB1169" s="90" t="b">
        <f>OR(MONTH(Taulukko1[[#This Row],[Loppu PVM]])&lt;=5,AND(MONTH(Taulukko1[[#This Row],[Loppu PVM]] )=6,DAY(Taulukko1[[#This Row],[Loppu PVM]])&lt;20))</f>
        <v>0</v>
      </c>
      <c r="AC1169" s="90" t="b">
        <f>OR(MONTH(Taulukko1[[#This Row],[Alku PVM]] )&lt;=3,AND(MONTH(Taulukko1[[#This Row],[Alku PVM]] )=3))</f>
        <v>0</v>
      </c>
      <c r="AD1169" s="90" t="b">
        <f>OR(MONTH(Taulukko1[[#This Row],[Loppu PVM]] )&lt;=3,AND(MONTH(Taulukko1[[#This Row],[Loppu PVM]] )=3))</f>
        <v>0</v>
      </c>
      <c r="AE1169" s="90" t="b">
        <f>OR(MONTH(Taulukko1[[#This Row],[Alku PVM]] )&lt;=9,AND(MONTH(Taulukko1[[#This Row],[Alku PVM]] )=9))</f>
        <v>0</v>
      </c>
      <c r="AF1169" s="90" t="b">
        <f>OR(MONTH(Taulukko1[[#This Row],[Loppu PVM]])&lt;=9,AND(MONTH(Taulukko1[[#This Row],[Loppu PVM]] )=9))</f>
        <v>0</v>
      </c>
      <c r="AG1169" s="90" t="b">
        <f>OR(MONTH(Taulukko1[[#This Row],[Alku PVM]] )&lt;=6,AND(MONTH(Taulukko1[[#This Row],[Alku PVM]] )=6))</f>
        <v>0</v>
      </c>
      <c r="AH1169" s="90" t="b">
        <f>OR(MONTH(Taulukko1[[#This Row],[Loppu PVM]])&lt;=6,AND(MONTH(Taulukko1[[#This Row],[Loppu PVM]] )=6))</f>
        <v>0</v>
      </c>
    </row>
    <row r="1170" spans="1:34" ht="12.75" customHeight="1">
      <c r="A1170" t="s">
        <v>2531</v>
      </c>
      <c r="B1170" s="23">
        <v>40087</v>
      </c>
      <c r="C1170" t="s">
        <v>2530</v>
      </c>
      <c r="E1170" s="62">
        <v>35</v>
      </c>
      <c r="F1170" s="4">
        <v>40158</v>
      </c>
      <c r="G1170" s="5">
        <v>17</v>
      </c>
      <c r="H1170" s="22">
        <v>110</v>
      </c>
      <c r="I1170" s="126" t="e">
        <f>INDEX('TOL2008'!B:B,MATCH(A1170,'TOL2008'!A:A,0))</f>
        <v>#N/A</v>
      </c>
      <c r="J1170" s="126" t="e">
        <f>INDEX(Pääluokka!$H$2:$H$100,MATCH(VALUE(LEFT(Taulukko1[[#This Row],[TOL2008]],2)),Pääluokka!$G$2:$G$100,0))</f>
        <v>#N/A</v>
      </c>
      <c r="K1170" s="126" t="e">
        <f>INDEX(Pääluokka!$I$2:$I$100,MATCH(VALUE(LEFT(Taulukko1[[#This Row],[TOL2008]],2)),Pääluokka!$G$2:$G$100,0))</f>
        <v>#N/A</v>
      </c>
      <c r="L1170" s="41">
        <f t="shared" si="180"/>
        <v>71</v>
      </c>
      <c r="M1170" s="43">
        <f t="shared" si="181"/>
        <v>40087</v>
      </c>
      <c r="N1170" s="43">
        <f t="shared" si="182"/>
        <v>40158</v>
      </c>
      <c r="O1170" s="43">
        <f t="shared" si="183"/>
        <v>40087</v>
      </c>
      <c r="P1170" s="43">
        <f t="shared" si="184"/>
        <v>40148</v>
      </c>
      <c r="Q1170" s="41">
        <f t="shared" si="185"/>
        <v>2009</v>
      </c>
      <c r="R1170" s="41">
        <f t="shared" si="186"/>
        <v>2009</v>
      </c>
      <c r="S1170" s="43" t="str">
        <f>YEAR(Taulukko1[[#This Row],[Alku KK]])&amp;"Q"&amp;ROUNDDOWN((MONTH(Taulukko1[[#This Row],[Alku KK]])-1)/3+1,0)</f>
        <v>2009Q4</v>
      </c>
      <c r="T1170" s="43" t="str">
        <f>YEAR(Taulukko1[[#This Row],[Loppu KK]])&amp;"Q"&amp;ROUNDDOWN((MONTH(Taulukko1[[#This Row],[Loppu KK]])-1)/3+1,0)</f>
        <v>2009Q4</v>
      </c>
      <c r="U1170" s="66">
        <f>IF(COUNT(Taulukko1[[#This Row],[Neuvottelujen alaiset ]])=1,Taulukko1[[#This Row],[Neuvottelujen alaiset ]],Taulukko1[[#This Row],[Vähennystarve]])</f>
        <v>110</v>
      </c>
      <c r="V1170" s="44">
        <f t="shared" si="187"/>
        <v>0.31818181818181818</v>
      </c>
      <c r="W1170" s="44">
        <f t="shared" si="188"/>
        <v>0.15454545454545454</v>
      </c>
      <c r="X1170" s="44">
        <f t="shared" si="189"/>
        <v>0.48571428571428571</v>
      </c>
      <c r="Y1170" s="90" t="b">
        <f>AND(MONTH(Taulukko1[[#This Row],[Alku PVM]] )=6,DAY(Taulukko1[[#This Row],[Alku PVM]] )&gt;19)</f>
        <v>0</v>
      </c>
      <c r="Z1170" s="90" t="b">
        <f>AND(MONTH(Taulukko1[[#This Row],[Loppu PVM]] )=6,DAY(Taulukko1[[#This Row],[Loppu PVM]] )&gt;19)</f>
        <v>0</v>
      </c>
      <c r="AA1170" s="90" t="b">
        <f>OR(MONTH(Taulukko1[[#This Row],[Alku PVM]] )&lt;=5,AND(MONTH(Taulukko1[[#This Row],[Alku PVM]] )=6,DAY(Taulukko1[[#This Row],[Alku PVM]] )&lt;20))</f>
        <v>0</v>
      </c>
      <c r="AB1170" s="90" t="b">
        <f>OR(MONTH(Taulukko1[[#This Row],[Loppu PVM]])&lt;=5,AND(MONTH(Taulukko1[[#This Row],[Loppu PVM]] )=6,DAY(Taulukko1[[#This Row],[Loppu PVM]])&lt;20))</f>
        <v>0</v>
      </c>
      <c r="AC1170" s="90" t="b">
        <f>OR(MONTH(Taulukko1[[#This Row],[Alku PVM]] )&lt;=3,AND(MONTH(Taulukko1[[#This Row],[Alku PVM]] )=3))</f>
        <v>0</v>
      </c>
      <c r="AD1170" s="90" t="b">
        <f>OR(MONTH(Taulukko1[[#This Row],[Loppu PVM]] )&lt;=3,AND(MONTH(Taulukko1[[#This Row],[Loppu PVM]] )=3))</f>
        <v>0</v>
      </c>
      <c r="AE1170" s="90" t="b">
        <f>OR(MONTH(Taulukko1[[#This Row],[Alku PVM]] )&lt;=9,AND(MONTH(Taulukko1[[#This Row],[Alku PVM]] )=9))</f>
        <v>0</v>
      </c>
      <c r="AF1170" s="90" t="b">
        <f>OR(MONTH(Taulukko1[[#This Row],[Loppu PVM]])&lt;=9,AND(MONTH(Taulukko1[[#This Row],[Loppu PVM]] )=9))</f>
        <v>0</v>
      </c>
      <c r="AG1170" s="90" t="b">
        <f>OR(MONTH(Taulukko1[[#This Row],[Alku PVM]] )&lt;=6,AND(MONTH(Taulukko1[[#This Row],[Alku PVM]] )=6))</f>
        <v>0</v>
      </c>
      <c r="AH1170" s="90" t="b">
        <f>OR(MONTH(Taulukko1[[#This Row],[Loppu PVM]])&lt;=6,AND(MONTH(Taulukko1[[#This Row],[Loppu PVM]] )=6))</f>
        <v>0</v>
      </c>
    </row>
    <row r="1171" spans="1:34" ht="12.75" customHeight="1">
      <c r="A1171" t="s">
        <v>2450</v>
      </c>
      <c r="B1171" s="23">
        <v>40087</v>
      </c>
      <c r="C1171" t="s">
        <v>2449</v>
      </c>
      <c r="F1171" s="4">
        <v>40121</v>
      </c>
      <c r="G1171" s="5">
        <v>9</v>
      </c>
      <c r="H1171" s="22">
        <v>70</v>
      </c>
      <c r="I1171" s="126" t="e">
        <f>INDEX('TOL2008'!B:B,MATCH(A1171,'TOL2008'!A:A,0))</f>
        <v>#N/A</v>
      </c>
      <c r="J1171" s="126" t="e">
        <f>INDEX(Pääluokka!$H$2:$H$100,MATCH(VALUE(LEFT(Taulukko1[[#This Row],[TOL2008]],2)),Pääluokka!$G$2:$G$100,0))</f>
        <v>#N/A</v>
      </c>
      <c r="K1171" s="126" t="e">
        <f>INDEX(Pääluokka!$I$2:$I$100,MATCH(VALUE(LEFT(Taulukko1[[#This Row],[TOL2008]],2)),Pääluokka!$G$2:$G$100,0))</f>
        <v>#N/A</v>
      </c>
      <c r="L1171" s="41">
        <f t="shared" si="180"/>
        <v>34</v>
      </c>
      <c r="M1171" s="43">
        <f t="shared" si="181"/>
        <v>40087</v>
      </c>
      <c r="N1171" s="43">
        <f t="shared" si="182"/>
        <v>40121</v>
      </c>
      <c r="O1171" s="43">
        <f t="shared" si="183"/>
        <v>40087</v>
      </c>
      <c r="P1171" s="43">
        <f t="shared" si="184"/>
        <v>40118</v>
      </c>
      <c r="Q1171" s="41">
        <f t="shared" si="185"/>
        <v>2009</v>
      </c>
      <c r="R1171" s="41">
        <f t="shared" si="186"/>
        <v>2009</v>
      </c>
      <c r="S1171" s="43" t="str">
        <f>YEAR(Taulukko1[[#This Row],[Alku KK]])&amp;"Q"&amp;ROUNDDOWN((MONTH(Taulukko1[[#This Row],[Alku KK]])-1)/3+1,0)</f>
        <v>2009Q4</v>
      </c>
      <c r="T1171" s="43" t="str">
        <f>YEAR(Taulukko1[[#This Row],[Loppu KK]])&amp;"Q"&amp;ROUNDDOWN((MONTH(Taulukko1[[#This Row],[Loppu KK]])-1)/3+1,0)</f>
        <v>2009Q4</v>
      </c>
      <c r="U1171" s="66">
        <f>IF(COUNT(Taulukko1[[#This Row],[Neuvottelujen alaiset ]])=1,Taulukko1[[#This Row],[Neuvottelujen alaiset ]],Taulukko1[[#This Row],[Vähennystarve]])</f>
        <v>70</v>
      </c>
      <c r="V1171" s="44" t="str">
        <f t="shared" si="187"/>
        <v>NA</v>
      </c>
      <c r="W1171" s="44">
        <f t="shared" si="188"/>
        <v>0.12857142857142856</v>
      </c>
      <c r="X1171" s="44" t="str">
        <f t="shared" si="189"/>
        <v>NA</v>
      </c>
      <c r="Y1171" s="90" t="b">
        <f>AND(MONTH(Taulukko1[[#This Row],[Alku PVM]] )=6,DAY(Taulukko1[[#This Row],[Alku PVM]] )&gt;19)</f>
        <v>0</v>
      </c>
      <c r="Z1171" s="90" t="b">
        <f>AND(MONTH(Taulukko1[[#This Row],[Loppu PVM]] )=6,DAY(Taulukko1[[#This Row],[Loppu PVM]] )&gt;19)</f>
        <v>0</v>
      </c>
      <c r="AA1171" s="90" t="b">
        <f>OR(MONTH(Taulukko1[[#This Row],[Alku PVM]] )&lt;=5,AND(MONTH(Taulukko1[[#This Row],[Alku PVM]] )=6,DAY(Taulukko1[[#This Row],[Alku PVM]] )&lt;20))</f>
        <v>0</v>
      </c>
      <c r="AB1171" s="90" t="b">
        <f>OR(MONTH(Taulukko1[[#This Row],[Loppu PVM]])&lt;=5,AND(MONTH(Taulukko1[[#This Row],[Loppu PVM]] )=6,DAY(Taulukko1[[#This Row],[Loppu PVM]])&lt;20))</f>
        <v>0</v>
      </c>
      <c r="AC1171" s="90" t="b">
        <f>OR(MONTH(Taulukko1[[#This Row],[Alku PVM]] )&lt;=3,AND(MONTH(Taulukko1[[#This Row],[Alku PVM]] )=3))</f>
        <v>0</v>
      </c>
      <c r="AD1171" s="90" t="b">
        <f>OR(MONTH(Taulukko1[[#This Row],[Loppu PVM]] )&lt;=3,AND(MONTH(Taulukko1[[#This Row],[Loppu PVM]] )=3))</f>
        <v>0</v>
      </c>
      <c r="AE1171" s="90" t="b">
        <f>OR(MONTH(Taulukko1[[#This Row],[Alku PVM]] )&lt;=9,AND(MONTH(Taulukko1[[#This Row],[Alku PVM]] )=9))</f>
        <v>0</v>
      </c>
      <c r="AF1171" s="90" t="b">
        <f>OR(MONTH(Taulukko1[[#This Row],[Loppu PVM]])&lt;=9,AND(MONTH(Taulukko1[[#This Row],[Loppu PVM]] )=9))</f>
        <v>0</v>
      </c>
      <c r="AG1171" s="90" t="b">
        <f>OR(MONTH(Taulukko1[[#This Row],[Alku PVM]] )&lt;=6,AND(MONTH(Taulukko1[[#This Row],[Alku PVM]] )=6))</f>
        <v>0</v>
      </c>
      <c r="AH1171" s="90" t="b">
        <f>OR(MONTH(Taulukko1[[#This Row],[Loppu PVM]])&lt;=6,AND(MONTH(Taulukko1[[#This Row],[Loppu PVM]] )=6))</f>
        <v>0</v>
      </c>
    </row>
    <row r="1172" spans="1:34" ht="12.75" customHeight="1">
      <c r="A1172" t="s">
        <v>205</v>
      </c>
      <c r="B1172" s="23">
        <v>40087</v>
      </c>
      <c r="C1172" t="s">
        <v>2438</v>
      </c>
      <c r="E1172" s="62">
        <v>55</v>
      </c>
      <c r="F1172" s="4">
        <v>40135</v>
      </c>
      <c r="G1172" s="5">
        <v>9</v>
      </c>
      <c r="H1172" s="22">
        <v>67</v>
      </c>
      <c r="I1172" s="126">
        <f>INDEX('TOL2008'!B:B,MATCH(A1172,'TOL2008'!A:A,0))</f>
        <v>58130</v>
      </c>
      <c r="J1172" s="126" t="str">
        <f>INDEX(Pääluokka!$H$2:$H$100,MATCH(VALUE(LEFT(Taulukko1[[#This Row],[TOL2008]],2)),Pääluokka!$G$2:$G$100,0))</f>
        <v>Informaatio ja viestintä</v>
      </c>
      <c r="K1172" s="126" t="str">
        <f>INDEX(Pääluokka!$I$2:$I$100,MATCH(VALUE(LEFT(Taulukko1[[#This Row],[TOL2008]],2)),Pääluokka!$G$2:$G$100,0))</f>
        <v>Palvelualat (G-N, R, S)</v>
      </c>
      <c r="L1172" s="41">
        <f t="shared" si="180"/>
        <v>48</v>
      </c>
      <c r="M1172" s="43">
        <f t="shared" si="181"/>
        <v>40087</v>
      </c>
      <c r="N1172" s="43">
        <f t="shared" si="182"/>
        <v>40135</v>
      </c>
      <c r="O1172" s="43">
        <f t="shared" si="183"/>
        <v>40087</v>
      </c>
      <c r="P1172" s="43">
        <f t="shared" si="184"/>
        <v>40118</v>
      </c>
      <c r="Q1172" s="41">
        <f t="shared" si="185"/>
        <v>2009</v>
      </c>
      <c r="R1172" s="41">
        <f t="shared" si="186"/>
        <v>2009</v>
      </c>
      <c r="S1172" s="43" t="str">
        <f>YEAR(Taulukko1[[#This Row],[Alku KK]])&amp;"Q"&amp;ROUNDDOWN((MONTH(Taulukko1[[#This Row],[Alku KK]])-1)/3+1,0)</f>
        <v>2009Q4</v>
      </c>
      <c r="T1172" s="43" t="str">
        <f>YEAR(Taulukko1[[#This Row],[Loppu KK]])&amp;"Q"&amp;ROUNDDOWN((MONTH(Taulukko1[[#This Row],[Loppu KK]])-1)/3+1,0)</f>
        <v>2009Q4</v>
      </c>
      <c r="U1172" s="66">
        <f>IF(COUNT(Taulukko1[[#This Row],[Neuvottelujen alaiset ]])=1,Taulukko1[[#This Row],[Neuvottelujen alaiset ]],Taulukko1[[#This Row],[Vähennystarve]])</f>
        <v>67</v>
      </c>
      <c r="V1172" s="44">
        <f t="shared" si="187"/>
        <v>0.82089552238805974</v>
      </c>
      <c r="W1172" s="44">
        <f t="shared" si="188"/>
        <v>0.13432835820895522</v>
      </c>
      <c r="X1172" s="44">
        <f t="shared" si="189"/>
        <v>0.16363636363636364</v>
      </c>
      <c r="Y1172" s="90" t="b">
        <f>AND(MONTH(Taulukko1[[#This Row],[Alku PVM]] )=6,DAY(Taulukko1[[#This Row],[Alku PVM]] )&gt;19)</f>
        <v>0</v>
      </c>
      <c r="Z1172" s="90" t="b">
        <f>AND(MONTH(Taulukko1[[#This Row],[Loppu PVM]] )=6,DAY(Taulukko1[[#This Row],[Loppu PVM]] )&gt;19)</f>
        <v>0</v>
      </c>
      <c r="AA1172" s="90" t="b">
        <f>OR(MONTH(Taulukko1[[#This Row],[Alku PVM]] )&lt;=5,AND(MONTH(Taulukko1[[#This Row],[Alku PVM]] )=6,DAY(Taulukko1[[#This Row],[Alku PVM]] )&lt;20))</f>
        <v>0</v>
      </c>
      <c r="AB1172" s="90" t="b">
        <f>OR(MONTH(Taulukko1[[#This Row],[Loppu PVM]])&lt;=5,AND(MONTH(Taulukko1[[#This Row],[Loppu PVM]] )=6,DAY(Taulukko1[[#This Row],[Loppu PVM]])&lt;20))</f>
        <v>0</v>
      </c>
      <c r="AC1172" s="90" t="b">
        <f>OR(MONTH(Taulukko1[[#This Row],[Alku PVM]] )&lt;=3,AND(MONTH(Taulukko1[[#This Row],[Alku PVM]] )=3))</f>
        <v>0</v>
      </c>
      <c r="AD1172" s="90" t="b">
        <f>OR(MONTH(Taulukko1[[#This Row],[Loppu PVM]] )&lt;=3,AND(MONTH(Taulukko1[[#This Row],[Loppu PVM]] )=3))</f>
        <v>0</v>
      </c>
      <c r="AE1172" s="90" t="b">
        <f>OR(MONTH(Taulukko1[[#This Row],[Alku PVM]] )&lt;=9,AND(MONTH(Taulukko1[[#This Row],[Alku PVM]] )=9))</f>
        <v>0</v>
      </c>
      <c r="AF1172" s="90" t="b">
        <f>OR(MONTH(Taulukko1[[#This Row],[Loppu PVM]])&lt;=9,AND(MONTH(Taulukko1[[#This Row],[Loppu PVM]] )=9))</f>
        <v>0</v>
      </c>
      <c r="AG1172" s="90" t="b">
        <f>OR(MONTH(Taulukko1[[#This Row],[Alku PVM]] )&lt;=6,AND(MONTH(Taulukko1[[#This Row],[Alku PVM]] )=6))</f>
        <v>0</v>
      </c>
      <c r="AH1172" s="90" t="b">
        <f>OR(MONTH(Taulukko1[[#This Row],[Loppu PVM]])&lt;=6,AND(MONTH(Taulukko1[[#This Row],[Loppu PVM]] )=6))</f>
        <v>0</v>
      </c>
    </row>
    <row r="1173" spans="1:34" ht="12.75" customHeight="1">
      <c r="A1173" t="s">
        <v>99</v>
      </c>
      <c r="B1173" s="23">
        <v>40087</v>
      </c>
      <c r="C1173" t="s">
        <v>2315</v>
      </c>
      <c r="E1173" s="62">
        <v>95</v>
      </c>
      <c r="F1173" s="4">
        <v>40135</v>
      </c>
      <c r="G1173" s="5">
        <v>81</v>
      </c>
      <c r="H1173" s="22">
        <v>1000</v>
      </c>
      <c r="I1173" s="126">
        <f>INDEX('TOL2008'!B:B,MATCH(A1173,'TOL2008'!A:A,0))</f>
        <v>72200</v>
      </c>
      <c r="J1173" s="126" t="str">
        <f>INDEX(Pääluokka!$H$2:$H$100,MATCH(VALUE(LEFT(Taulukko1[[#This Row],[TOL2008]],2)),Pääluokka!$G$2:$G$100,0))</f>
        <v>Ammatillinen, tieteellinen ja tekninen toiminta</v>
      </c>
      <c r="K1173" s="126" t="str">
        <f>INDEX(Pääluokka!$I$2:$I$100,MATCH(VALUE(LEFT(Taulukko1[[#This Row],[TOL2008]],2)),Pääluokka!$G$2:$G$100,0))</f>
        <v>Palvelualat (G-N, R, S)</v>
      </c>
      <c r="L1173" s="41">
        <f t="shared" si="180"/>
        <v>48</v>
      </c>
      <c r="M1173" s="43">
        <f t="shared" si="181"/>
        <v>40087</v>
      </c>
      <c r="N1173" s="43">
        <f t="shared" si="182"/>
        <v>40135</v>
      </c>
      <c r="O1173" s="43">
        <f t="shared" si="183"/>
        <v>40087</v>
      </c>
      <c r="P1173" s="43">
        <f t="shared" si="184"/>
        <v>40118</v>
      </c>
      <c r="Q1173" s="41">
        <f t="shared" si="185"/>
        <v>2009</v>
      </c>
      <c r="R1173" s="41">
        <f t="shared" si="186"/>
        <v>2009</v>
      </c>
      <c r="S1173" s="43" t="str">
        <f>YEAR(Taulukko1[[#This Row],[Alku KK]])&amp;"Q"&amp;ROUNDDOWN((MONTH(Taulukko1[[#This Row],[Alku KK]])-1)/3+1,0)</f>
        <v>2009Q4</v>
      </c>
      <c r="T1173" s="43" t="str">
        <f>YEAR(Taulukko1[[#This Row],[Loppu KK]])&amp;"Q"&amp;ROUNDDOWN((MONTH(Taulukko1[[#This Row],[Loppu KK]])-1)/3+1,0)</f>
        <v>2009Q4</v>
      </c>
      <c r="U1173" s="66">
        <f>IF(COUNT(Taulukko1[[#This Row],[Neuvottelujen alaiset ]])=1,Taulukko1[[#This Row],[Neuvottelujen alaiset ]],Taulukko1[[#This Row],[Vähennystarve]])</f>
        <v>1000</v>
      </c>
      <c r="V1173" s="44">
        <f t="shared" si="187"/>
        <v>9.5000000000000001E-2</v>
      </c>
      <c r="W1173" s="44">
        <f t="shared" si="188"/>
        <v>8.1000000000000003E-2</v>
      </c>
      <c r="X1173" s="44">
        <f t="shared" si="189"/>
        <v>0.85263157894736841</v>
      </c>
      <c r="Y1173" s="90" t="b">
        <f>AND(MONTH(Taulukko1[[#This Row],[Alku PVM]] )=6,DAY(Taulukko1[[#This Row],[Alku PVM]] )&gt;19)</f>
        <v>0</v>
      </c>
      <c r="Z1173" s="90" t="b">
        <f>AND(MONTH(Taulukko1[[#This Row],[Loppu PVM]] )=6,DAY(Taulukko1[[#This Row],[Loppu PVM]] )&gt;19)</f>
        <v>0</v>
      </c>
      <c r="AA1173" s="90" t="b">
        <f>OR(MONTH(Taulukko1[[#This Row],[Alku PVM]] )&lt;=5,AND(MONTH(Taulukko1[[#This Row],[Alku PVM]] )=6,DAY(Taulukko1[[#This Row],[Alku PVM]] )&lt;20))</f>
        <v>0</v>
      </c>
      <c r="AB1173" s="90" t="b">
        <f>OR(MONTH(Taulukko1[[#This Row],[Loppu PVM]])&lt;=5,AND(MONTH(Taulukko1[[#This Row],[Loppu PVM]] )=6,DAY(Taulukko1[[#This Row],[Loppu PVM]])&lt;20))</f>
        <v>0</v>
      </c>
      <c r="AC1173" s="90" t="b">
        <f>OR(MONTH(Taulukko1[[#This Row],[Alku PVM]] )&lt;=3,AND(MONTH(Taulukko1[[#This Row],[Alku PVM]] )=3))</f>
        <v>0</v>
      </c>
      <c r="AD1173" s="90" t="b">
        <f>OR(MONTH(Taulukko1[[#This Row],[Loppu PVM]] )&lt;=3,AND(MONTH(Taulukko1[[#This Row],[Loppu PVM]] )=3))</f>
        <v>0</v>
      </c>
      <c r="AE1173" s="90" t="b">
        <f>OR(MONTH(Taulukko1[[#This Row],[Alku PVM]] )&lt;=9,AND(MONTH(Taulukko1[[#This Row],[Alku PVM]] )=9))</f>
        <v>0</v>
      </c>
      <c r="AF1173" s="90" t="b">
        <f>OR(MONTH(Taulukko1[[#This Row],[Loppu PVM]])&lt;=9,AND(MONTH(Taulukko1[[#This Row],[Loppu PVM]] )=9))</f>
        <v>0</v>
      </c>
      <c r="AG1173" s="90" t="b">
        <f>OR(MONTH(Taulukko1[[#This Row],[Alku PVM]] )&lt;=6,AND(MONTH(Taulukko1[[#This Row],[Alku PVM]] )=6))</f>
        <v>0</v>
      </c>
      <c r="AH1173" s="90" t="b">
        <f>OR(MONTH(Taulukko1[[#This Row],[Loppu PVM]])&lt;=6,AND(MONTH(Taulukko1[[#This Row],[Loppu PVM]] )=6))</f>
        <v>0</v>
      </c>
    </row>
    <row r="1174" spans="1:34" ht="12.75" customHeight="1">
      <c r="A1174" t="s">
        <v>662</v>
      </c>
      <c r="B1174" s="23">
        <v>40088</v>
      </c>
      <c r="C1174" t="s">
        <v>3111</v>
      </c>
      <c r="E1174" s="62">
        <v>20</v>
      </c>
      <c r="F1174" s="4"/>
      <c r="G1174" s="5"/>
      <c r="H1174" s="17">
        <v>80</v>
      </c>
      <c r="I1174" s="126">
        <f>INDEX('TOL2008'!B:B,MATCH(A1174,'TOL2008'!A:A,0))</f>
        <v>11010</v>
      </c>
      <c r="J1174" s="126" t="str">
        <f>INDEX(Pääluokka!$H$2:$H$100,MATCH(VALUE(LEFT(Taulukko1[[#This Row],[TOL2008]],2)),Pääluokka!$G$2:$G$100,0))</f>
        <v>Teollisuus</v>
      </c>
      <c r="K1174" s="126" t="str">
        <f>INDEX(Pääluokka!$I$2:$I$100,MATCH(VALUE(LEFT(Taulukko1[[#This Row],[TOL2008]],2)),Pääluokka!$G$2:$G$100,0))</f>
        <v>Teollisuus (C-E)</v>
      </c>
      <c r="L1174" s="41" t="str">
        <f t="shared" si="180"/>
        <v>NA</v>
      </c>
      <c r="M1174" s="43">
        <f t="shared" si="181"/>
        <v>40088</v>
      </c>
      <c r="N1174" s="43">
        <f t="shared" si="182"/>
        <v>40139</v>
      </c>
      <c r="O1174" s="43">
        <f t="shared" si="183"/>
        <v>40087</v>
      </c>
      <c r="P1174" s="43">
        <f t="shared" si="184"/>
        <v>40118</v>
      </c>
      <c r="Q1174" s="41">
        <f t="shared" si="185"/>
        <v>2009</v>
      </c>
      <c r="R1174" s="41">
        <f t="shared" si="186"/>
        <v>2009</v>
      </c>
      <c r="S1174" s="43" t="str">
        <f>YEAR(Taulukko1[[#This Row],[Alku KK]])&amp;"Q"&amp;ROUNDDOWN((MONTH(Taulukko1[[#This Row],[Alku KK]])-1)/3+1,0)</f>
        <v>2009Q4</v>
      </c>
      <c r="T1174" s="43" t="str">
        <f>YEAR(Taulukko1[[#This Row],[Loppu KK]])&amp;"Q"&amp;ROUNDDOWN((MONTH(Taulukko1[[#This Row],[Loppu KK]])-1)/3+1,0)</f>
        <v>2009Q4</v>
      </c>
      <c r="U1174" s="66">
        <f>IF(COUNT(Taulukko1[[#This Row],[Neuvottelujen alaiset ]])=1,Taulukko1[[#This Row],[Neuvottelujen alaiset ]],Taulukko1[[#This Row],[Vähennystarve]])</f>
        <v>80</v>
      </c>
      <c r="V1174" s="44">
        <f t="shared" si="187"/>
        <v>0.25</v>
      </c>
      <c r="W1174" s="44" t="str">
        <f t="shared" si="188"/>
        <v>NA</v>
      </c>
      <c r="X1174" s="44" t="str">
        <f t="shared" si="189"/>
        <v>NA</v>
      </c>
      <c r="Y1174" s="90" t="b">
        <f>AND(MONTH(Taulukko1[[#This Row],[Alku PVM]] )=6,DAY(Taulukko1[[#This Row],[Alku PVM]] )&gt;19)</f>
        <v>0</v>
      </c>
      <c r="Z1174" s="90" t="b">
        <f>AND(MONTH(Taulukko1[[#This Row],[Loppu PVM]] )=6,DAY(Taulukko1[[#This Row],[Loppu PVM]] )&gt;19)</f>
        <v>0</v>
      </c>
      <c r="AA1174" s="90" t="b">
        <f>OR(MONTH(Taulukko1[[#This Row],[Alku PVM]] )&lt;=5,AND(MONTH(Taulukko1[[#This Row],[Alku PVM]] )=6,DAY(Taulukko1[[#This Row],[Alku PVM]] )&lt;20))</f>
        <v>0</v>
      </c>
      <c r="AB1174" s="90" t="b">
        <f>OR(MONTH(Taulukko1[[#This Row],[Loppu PVM]])&lt;=5,AND(MONTH(Taulukko1[[#This Row],[Loppu PVM]] )=6,DAY(Taulukko1[[#This Row],[Loppu PVM]])&lt;20))</f>
        <v>0</v>
      </c>
      <c r="AC1174" s="90" t="b">
        <f>OR(MONTH(Taulukko1[[#This Row],[Alku PVM]] )&lt;=3,AND(MONTH(Taulukko1[[#This Row],[Alku PVM]] )=3))</f>
        <v>0</v>
      </c>
      <c r="AD1174" s="90" t="b">
        <f>OR(MONTH(Taulukko1[[#This Row],[Loppu PVM]] )&lt;=3,AND(MONTH(Taulukko1[[#This Row],[Loppu PVM]] )=3))</f>
        <v>0</v>
      </c>
      <c r="AE1174" s="90" t="b">
        <f>OR(MONTH(Taulukko1[[#This Row],[Alku PVM]] )&lt;=9,AND(MONTH(Taulukko1[[#This Row],[Alku PVM]] )=9))</f>
        <v>0</v>
      </c>
      <c r="AF1174" s="90" t="b">
        <f>OR(MONTH(Taulukko1[[#This Row],[Loppu PVM]])&lt;=9,AND(MONTH(Taulukko1[[#This Row],[Loppu PVM]] )=9))</f>
        <v>0</v>
      </c>
      <c r="AG1174" s="90" t="b">
        <f>OR(MONTH(Taulukko1[[#This Row],[Alku PVM]] )&lt;=6,AND(MONTH(Taulukko1[[#This Row],[Alku PVM]] )=6))</f>
        <v>0</v>
      </c>
      <c r="AH1174" s="90" t="b">
        <f>OR(MONTH(Taulukko1[[#This Row],[Loppu PVM]])&lt;=6,AND(MONTH(Taulukko1[[#This Row],[Loppu PVM]] )=6))</f>
        <v>0</v>
      </c>
    </row>
    <row r="1175" spans="1:34" ht="12.75" customHeight="1">
      <c r="A1175" t="s">
        <v>2014</v>
      </c>
      <c r="B1175" s="23">
        <v>40088</v>
      </c>
      <c r="C1175" t="s">
        <v>2720</v>
      </c>
      <c r="E1175" s="62">
        <v>20</v>
      </c>
      <c r="F1175" s="4"/>
      <c r="G1175" s="5"/>
      <c r="H1175" s="16">
        <v>20</v>
      </c>
      <c r="I1175" s="126" t="e">
        <f>INDEX('TOL2008'!B:B,MATCH(A1175,'TOL2008'!A:A,0))</f>
        <v>#N/A</v>
      </c>
      <c r="J1175" s="126" t="e">
        <f>INDEX(Pääluokka!$H$2:$H$100,MATCH(VALUE(LEFT(Taulukko1[[#This Row],[TOL2008]],2)),Pääluokka!$G$2:$G$100,0))</f>
        <v>#N/A</v>
      </c>
      <c r="K1175" s="126" t="e">
        <f>INDEX(Pääluokka!$I$2:$I$100,MATCH(VALUE(LEFT(Taulukko1[[#This Row],[TOL2008]],2)),Pääluokka!$G$2:$G$100,0))</f>
        <v>#N/A</v>
      </c>
      <c r="L1175" s="41" t="str">
        <f t="shared" si="180"/>
        <v>NA</v>
      </c>
      <c r="M1175" s="43">
        <f t="shared" si="181"/>
        <v>40088</v>
      </c>
      <c r="N1175" s="43">
        <f t="shared" si="182"/>
        <v>40139</v>
      </c>
      <c r="O1175" s="43">
        <f t="shared" si="183"/>
        <v>40087</v>
      </c>
      <c r="P1175" s="43">
        <f t="shared" si="184"/>
        <v>40118</v>
      </c>
      <c r="Q1175" s="41">
        <f t="shared" si="185"/>
        <v>2009</v>
      </c>
      <c r="R1175" s="41">
        <f t="shared" si="186"/>
        <v>2009</v>
      </c>
      <c r="S1175" s="43" t="str">
        <f>YEAR(Taulukko1[[#This Row],[Alku KK]])&amp;"Q"&amp;ROUNDDOWN((MONTH(Taulukko1[[#This Row],[Alku KK]])-1)/3+1,0)</f>
        <v>2009Q4</v>
      </c>
      <c r="T1175" s="43" t="str">
        <f>YEAR(Taulukko1[[#This Row],[Loppu KK]])&amp;"Q"&amp;ROUNDDOWN((MONTH(Taulukko1[[#This Row],[Loppu KK]])-1)/3+1,0)</f>
        <v>2009Q4</v>
      </c>
      <c r="U1175" s="66">
        <f>IF(COUNT(Taulukko1[[#This Row],[Neuvottelujen alaiset ]])=1,Taulukko1[[#This Row],[Neuvottelujen alaiset ]],Taulukko1[[#This Row],[Vähennystarve]])</f>
        <v>20</v>
      </c>
      <c r="V1175" s="44">
        <f t="shared" si="187"/>
        <v>1</v>
      </c>
      <c r="W1175" s="44" t="str">
        <f t="shared" si="188"/>
        <v>NA</v>
      </c>
      <c r="X1175" s="44" t="str">
        <f t="shared" si="189"/>
        <v>NA</v>
      </c>
      <c r="Y1175" s="90" t="b">
        <f>AND(MONTH(Taulukko1[[#This Row],[Alku PVM]] )=6,DAY(Taulukko1[[#This Row],[Alku PVM]] )&gt;19)</f>
        <v>0</v>
      </c>
      <c r="Z1175" s="90" t="b">
        <f>AND(MONTH(Taulukko1[[#This Row],[Loppu PVM]] )=6,DAY(Taulukko1[[#This Row],[Loppu PVM]] )&gt;19)</f>
        <v>0</v>
      </c>
      <c r="AA1175" s="90" t="b">
        <f>OR(MONTH(Taulukko1[[#This Row],[Alku PVM]] )&lt;=5,AND(MONTH(Taulukko1[[#This Row],[Alku PVM]] )=6,DAY(Taulukko1[[#This Row],[Alku PVM]] )&lt;20))</f>
        <v>0</v>
      </c>
      <c r="AB1175" s="90" t="b">
        <f>OR(MONTH(Taulukko1[[#This Row],[Loppu PVM]])&lt;=5,AND(MONTH(Taulukko1[[#This Row],[Loppu PVM]] )=6,DAY(Taulukko1[[#This Row],[Loppu PVM]])&lt;20))</f>
        <v>0</v>
      </c>
      <c r="AC1175" s="90" t="b">
        <f>OR(MONTH(Taulukko1[[#This Row],[Alku PVM]] )&lt;=3,AND(MONTH(Taulukko1[[#This Row],[Alku PVM]] )=3))</f>
        <v>0</v>
      </c>
      <c r="AD1175" s="90" t="b">
        <f>OR(MONTH(Taulukko1[[#This Row],[Loppu PVM]] )&lt;=3,AND(MONTH(Taulukko1[[#This Row],[Loppu PVM]] )=3))</f>
        <v>0</v>
      </c>
      <c r="AE1175" s="90" t="b">
        <f>OR(MONTH(Taulukko1[[#This Row],[Alku PVM]] )&lt;=9,AND(MONTH(Taulukko1[[#This Row],[Alku PVM]] )=9))</f>
        <v>0</v>
      </c>
      <c r="AF1175" s="90" t="b">
        <f>OR(MONTH(Taulukko1[[#This Row],[Loppu PVM]])&lt;=9,AND(MONTH(Taulukko1[[#This Row],[Loppu PVM]] )=9))</f>
        <v>0</v>
      </c>
      <c r="AG1175" s="90" t="b">
        <f>OR(MONTH(Taulukko1[[#This Row],[Alku PVM]] )&lt;=6,AND(MONTH(Taulukko1[[#This Row],[Alku PVM]] )=6))</f>
        <v>0</v>
      </c>
      <c r="AH1175" s="90" t="b">
        <f>OR(MONTH(Taulukko1[[#This Row],[Loppu PVM]])&lt;=6,AND(MONTH(Taulukko1[[#This Row],[Loppu PVM]] )=6))</f>
        <v>0</v>
      </c>
    </row>
    <row r="1176" spans="1:34" ht="12.75" customHeight="1">
      <c r="A1176" t="s">
        <v>2707</v>
      </c>
      <c r="B1176" s="23">
        <v>40088</v>
      </c>
      <c r="C1176" t="s">
        <v>2706</v>
      </c>
      <c r="E1176" s="62">
        <v>9</v>
      </c>
      <c r="F1176" s="4"/>
      <c r="G1176" s="5"/>
      <c r="H1176" s="22">
        <v>250</v>
      </c>
      <c r="I1176" s="126" t="e">
        <f>INDEX('TOL2008'!B:B,MATCH(A1176,'TOL2008'!A:A,0))</f>
        <v>#N/A</v>
      </c>
      <c r="J1176" s="126" t="e">
        <f>INDEX(Pääluokka!$H$2:$H$100,MATCH(VALUE(LEFT(Taulukko1[[#This Row],[TOL2008]],2)),Pääluokka!$G$2:$G$100,0))</f>
        <v>#N/A</v>
      </c>
      <c r="K1176" s="126" t="e">
        <f>INDEX(Pääluokka!$I$2:$I$100,MATCH(VALUE(LEFT(Taulukko1[[#This Row],[TOL2008]],2)),Pääluokka!$G$2:$G$100,0))</f>
        <v>#N/A</v>
      </c>
      <c r="L1176" s="41" t="str">
        <f t="shared" si="180"/>
        <v>NA</v>
      </c>
      <c r="M1176" s="43">
        <f t="shared" si="181"/>
        <v>40088</v>
      </c>
      <c r="N1176" s="43">
        <f t="shared" si="182"/>
        <v>40139</v>
      </c>
      <c r="O1176" s="43">
        <f t="shared" si="183"/>
        <v>40087</v>
      </c>
      <c r="P1176" s="43">
        <f t="shared" si="184"/>
        <v>40118</v>
      </c>
      <c r="Q1176" s="41">
        <f t="shared" si="185"/>
        <v>2009</v>
      </c>
      <c r="R1176" s="41">
        <f t="shared" si="186"/>
        <v>2009</v>
      </c>
      <c r="S1176" s="43" t="str">
        <f>YEAR(Taulukko1[[#This Row],[Alku KK]])&amp;"Q"&amp;ROUNDDOWN((MONTH(Taulukko1[[#This Row],[Alku KK]])-1)/3+1,0)</f>
        <v>2009Q4</v>
      </c>
      <c r="T1176" s="43" t="str">
        <f>YEAR(Taulukko1[[#This Row],[Loppu KK]])&amp;"Q"&amp;ROUNDDOWN((MONTH(Taulukko1[[#This Row],[Loppu KK]])-1)/3+1,0)</f>
        <v>2009Q4</v>
      </c>
      <c r="U1176" s="66">
        <f>IF(COUNT(Taulukko1[[#This Row],[Neuvottelujen alaiset ]])=1,Taulukko1[[#This Row],[Neuvottelujen alaiset ]],Taulukko1[[#This Row],[Vähennystarve]])</f>
        <v>250</v>
      </c>
      <c r="V1176" s="44">
        <f t="shared" si="187"/>
        <v>3.5999999999999997E-2</v>
      </c>
      <c r="W1176" s="44" t="str">
        <f t="shared" si="188"/>
        <v>NA</v>
      </c>
      <c r="X1176" s="44" t="str">
        <f t="shared" si="189"/>
        <v>NA</v>
      </c>
      <c r="Y1176" s="90" t="b">
        <f>AND(MONTH(Taulukko1[[#This Row],[Alku PVM]] )=6,DAY(Taulukko1[[#This Row],[Alku PVM]] )&gt;19)</f>
        <v>0</v>
      </c>
      <c r="Z1176" s="90" t="b">
        <f>AND(MONTH(Taulukko1[[#This Row],[Loppu PVM]] )=6,DAY(Taulukko1[[#This Row],[Loppu PVM]] )&gt;19)</f>
        <v>0</v>
      </c>
      <c r="AA1176" s="90" t="b">
        <f>OR(MONTH(Taulukko1[[#This Row],[Alku PVM]] )&lt;=5,AND(MONTH(Taulukko1[[#This Row],[Alku PVM]] )=6,DAY(Taulukko1[[#This Row],[Alku PVM]] )&lt;20))</f>
        <v>0</v>
      </c>
      <c r="AB1176" s="90" t="b">
        <f>OR(MONTH(Taulukko1[[#This Row],[Loppu PVM]])&lt;=5,AND(MONTH(Taulukko1[[#This Row],[Loppu PVM]] )=6,DAY(Taulukko1[[#This Row],[Loppu PVM]])&lt;20))</f>
        <v>0</v>
      </c>
      <c r="AC1176" s="90" t="b">
        <f>OR(MONTH(Taulukko1[[#This Row],[Alku PVM]] )&lt;=3,AND(MONTH(Taulukko1[[#This Row],[Alku PVM]] )=3))</f>
        <v>0</v>
      </c>
      <c r="AD1176" s="90" t="b">
        <f>OR(MONTH(Taulukko1[[#This Row],[Loppu PVM]] )&lt;=3,AND(MONTH(Taulukko1[[#This Row],[Loppu PVM]] )=3))</f>
        <v>0</v>
      </c>
      <c r="AE1176" s="90" t="b">
        <f>OR(MONTH(Taulukko1[[#This Row],[Alku PVM]] )&lt;=9,AND(MONTH(Taulukko1[[#This Row],[Alku PVM]] )=9))</f>
        <v>0</v>
      </c>
      <c r="AF1176" s="90" t="b">
        <f>OR(MONTH(Taulukko1[[#This Row],[Loppu PVM]])&lt;=9,AND(MONTH(Taulukko1[[#This Row],[Loppu PVM]] )=9))</f>
        <v>0</v>
      </c>
      <c r="AG1176" s="90" t="b">
        <f>OR(MONTH(Taulukko1[[#This Row],[Alku PVM]] )&lt;=6,AND(MONTH(Taulukko1[[#This Row],[Alku PVM]] )=6))</f>
        <v>0</v>
      </c>
      <c r="AH1176" s="90" t="b">
        <f>OR(MONTH(Taulukko1[[#This Row],[Loppu PVM]])&lt;=6,AND(MONTH(Taulukko1[[#This Row],[Loppu PVM]] )=6))</f>
        <v>0</v>
      </c>
    </row>
    <row r="1177" spans="1:34" ht="12.75" customHeight="1">
      <c r="A1177" t="s">
        <v>468</v>
      </c>
      <c r="B1177" s="23">
        <v>40091</v>
      </c>
      <c r="C1177" t="s">
        <v>2843</v>
      </c>
      <c r="F1177" s="4">
        <v>40113</v>
      </c>
      <c r="G1177" s="5">
        <v>0</v>
      </c>
      <c r="H1177" s="22">
        <v>336</v>
      </c>
      <c r="I1177" s="126">
        <f>INDEX('TOL2008'!B:B,MATCH(A1177,'TOL2008'!A:A,0))</f>
        <v>26110</v>
      </c>
      <c r="J1177" s="126" t="str">
        <f>INDEX(Pääluokka!$H$2:$H$100,MATCH(VALUE(LEFT(Taulukko1[[#This Row],[TOL2008]],2)),Pääluokka!$G$2:$G$100,0))</f>
        <v>Teollisuus</v>
      </c>
      <c r="K1177" s="126" t="str">
        <f>INDEX(Pääluokka!$I$2:$I$100,MATCH(VALUE(LEFT(Taulukko1[[#This Row],[TOL2008]],2)),Pääluokka!$G$2:$G$100,0))</f>
        <v>Teollisuus (C-E)</v>
      </c>
      <c r="L1177" s="41">
        <f t="shared" si="180"/>
        <v>22</v>
      </c>
      <c r="M1177" s="43">
        <f t="shared" si="181"/>
        <v>40091</v>
      </c>
      <c r="N1177" s="43">
        <f t="shared" si="182"/>
        <v>40113</v>
      </c>
      <c r="O1177" s="43">
        <f t="shared" si="183"/>
        <v>40087</v>
      </c>
      <c r="P1177" s="43">
        <f t="shared" si="184"/>
        <v>40087</v>
      </c>
      <c r="Q1177" s="41">
        <f t="shared" si="185"/>
        <v>2009</v>
      </c>
      <c r="R1177" s="41">
        <f t="shared" si="186"/>
        <v>2009</v>
      </c>
      <c r="S1177" s="43" t="str">
        <f>YEAR(Taulukko1[[#This Row],[Alku KK]])&amp;"Q"&amp;ROUNDDOWN((MONTH(Taulukko1[[#This Row],[Alku KK]])-1)/3+1,0)</f>
        <v>2009Q4</v>
      </c>
      <c r="T1177" s="43" t="str">
        <f>YEAR(Taulukko1[[#This Row],[Loppu KK]])&amp;"Q"&amp;ROUNDDOWN((MONTH(Taulukko1[[#This Row],[Loppu KK]])-1)/3+1,0)</f>
        <v>2009Q4</v>
      </c>
      <c r="U1177" s="66">
        <f>IF(COUNT(Taulukko1[[#This Row],[Neuvottelujen alaiset ]])=1,Taulukko1[[#This Row],[Neuvottelujen alaiset ]],Taulukko1[[#This Row],[Vähennystarve]])</f>
        <v>336</v>
      </c>
      <c r="V1177" s="44" t="str">
        <f t="shared" si="187"/>
        <v>NA</v>
      </c>
      <c r="W1177" s="44">
        <f t="shared" si="188"/>
        <v>0</v>
      </c>
      <c r="X1177" s="44" t="str">
        <f t="shared" si="189"/>
        <v>NA</v>
      </c>
      <c r="Y1177" s="90" t="b">
        <f>AND(MONTH(Taulukko1[[#This Row],[Alku PVM]] )=6,DAY(Taulukko1[[#This Row],[Alku PVM]] )&gt;19)</f>
        <v>0</v>
      </c>
      <c r="Z1177" s="90" t="b">
        <f>AND(MONTH(Taulukko1[[#This Row],[Loppu PVM]] )=6,DAY(Taulukko1[[#This Row],[Loppu PVM]] )&gt;19)</f>
        <v>0</v>
      </c>
      <c r="AA1177" s="90" t="b">
        <f>OR(MONTH(Taulukko1[[#This Row],[Alku PVM]] )&lt;=5,AND(MONTH(Taulukko1[[#This Row],[Alku PVM]] )=6,DAY(Taulukko1[[#This Row],[Alku PVM]] )&lt;20))</f>
        <v>0</v>
      </c>
      <c r="AB1177" s="90" t="b">
        <f>OR(MONTH(Taulukko1[[#This Row],[Loppu PVM]])&lt;=5,AND(MONTH(Taulukko1[[#This Row],[Loppu PVM]] )=6,DAY(Taulukko1[[#This Row],[Loppu PVM]])&lt;20))</f>
        <v>0</v>
      </c>
      <c r="AC1177" s="90" t="b">
        <f>OR(MONTH(Taulukko1[[#This Row],[Alku PVM]] )&lt;=3,AND(MONTH(Taulukko1[[#This Row],[Alku PVM]] )=3))</f>
        <v>0</v>
      </c>
      <c r="AD1177" s="90" t="b">
        <f>OR(MONTH(Taulukko1[[#This Row],[Loppu PVM]] )&lt;=3,AND(MONTH(Taulukko1[[#This Row],[Loppu PVM]] )=3))</f>
        <v>0</v>
      </c>
      <c r="AE1177" s="90" t="b">
        <f>OR(MONTH(Taulukko1[[#This Row],[Alku PVM]] )&lt;=9,AND(MONTH(Taulukko1[[#This Row],[Alku PVM]] )=9))</f>
        <v>0</v>
      </c>
      <c r="AF1177" s="90" t="b">
        <f>OR(MONTH(Taulukko1[[#This Row],[Loppu PVM]])&lt;=9,AND(MONTH(Taulukko1[[#This Row],[Loppu PVM]] )=9))</f>
        <v>0</v>
      </c>
      <c r="AG1177" s="90" t="b">
        <f>OR(MONTH(Taulukko1[[#This Row],[Alku PVM]] )&lt;=6,AND(MONTH(Taulukko1[[#This Row],[Alku PVM]] )=6))</f>
        <v>0</v>
      </c>
      <c r="AH1177" s="90" t="b">
        <f>OR(MONTH(Taulukko1[[#This Row],[Loppu PVM]])&lt;=6,AND(MONTH(Taulukko1[[#This Row],[Loppu PVM]] )=6))</f>
        <v>0</v>
      </c>
    </row>
    <row r="1178" spans="1:34" ht="12.75" customHeight="1">
      <c r="A1178" t="s">
        <v>2828</v>
      </c>
      <c r="B1178" s="23">
        <v>40091</v>
      </c>
      <c r="C1178" t="s">
        <v>2827</v>
      </c>
      <c r="E1178" s="62">
        <v>360</v>
      </c>
      <c r="F1178" s="4"/>
      <c r="G1178" s="5"/>
      <c r="H1178" s="16">
        <v>360</v>
      </c>
      <c r="I1178" s="126" t="e">
        <f>INDEX('TOL2008'!B:B,MATCH(A1178,'TOL2008'!A:A,0))</f>
        <v>#N/A</v>
      </c>
      <c r="J1178" s="126" t="e">
        <f>INDEX(Pääluokka!$H$2:$H$100,MATCH(VALUE(LEFT(Taulukko1[[#This Row],[TOL2008]],2)),Pääluokka!$G$2:$G$100,0))</f>
        <v>#N/A</v>
      </c>
      <c r="K1178" s="126" t="e">
        <f>INDEX(Pääluokka!$I$2:$I$100,MATCH(VALUE(LEFT(Taulukko1[[#This Row],[TOL2008]],2)),Pääluokka!$G$2:$G$100,0))</f>
        <v>#N/A</v>
      </c>
      <c r="L1178" s="41" t="str">
        <f t="shared" si="180"/>
        <v>NA</v>
      </c>
      <c r="M1178" s="43">
        <f t="shared" si="181"/>
        <v>40091</v>
      </c>
      <c r="N1178" s="43">
        <f t="shared" si="182"/>
        <v>40142</v>
      </c>
      <c r="O1178" s="43">
        <f t="shared" si="183"/>
        <v>40087</v>
      </c>
      <c r="P1178" s="43">
        <f t="shared" si="184"/>
        <v>40118</v>
      </c>
      <c r="Q1178" s="41">
        <f t="shared" si="185"/>
        <v>2009</v>
      </c>
      <c r="R1178" s="41">
        <f t="shared" si="186"/>
        <v>2009</v>
      </c>
      <c r="S1178" s="43" t="str">
        <f>YEAR(Taulukko1[[#This Row],[Alku KK]])&amp;"Q"&amp;ROUNDDOWN((MONTH(Taulukko1[[#This Row],[Alku KK]])-1)/3+1,0)</f>
        <v>2009Q4</v>
      </c>
      <c r="T1178" s="43" t="str">
        <f>YEAR(Taulukko1[[#This Row],[Loppu KK]])&amp;"Q"&amp;ROUNDDOWN((MONTH(Taulukko1[[#This Row],[Loppu KK]])-1)/3+1,0)</f>
        <v>2009Q4</v>
      </c>
      <c r="U1178" s="66">
        <f>IF(COUNT(Taulukko1[[#This Row],[Neuvottelujen alaiset ]])=1,Taulukko1[[#This Row],[Neuvottelujen alaiset ]],Taulukko1[[#This Row],[Vähennystarve]])</f>
        <v>360</v>
      </c>
      <c r="V1178" s="44">
        <f t="shared" si="187"/>
        <v>1</v>
      </c>
      <c r="W1178" s="44" t="str">
        <f t="shared" si="188"/>
        <v>NA</v>
      </c>
      <c r="X1178" s="44" t="str">
        <f t="shared" si="189"/>
        <v>NA</v>
      </c>
      <c r="Y1178" s="90" t="b">
        <f>AND(MONTH(Taulukko1[[#This Row],[Alku PVM]] )=6,DAY(Taulukko1[[#This Row],[Alku PVM]] )&gt;19)</f>
        <v>0</v>
      </c>
      <c r="Z1178" s="90" t="b">
        <f>AND(MONTH(Taulukko1[[#This Row],[Loppu PVM]] )=6,DAY(Taulukko1[[#This Row],[Loppu PVM]] )&gt;19)</f>
        <v>0</v>
      </c>
      <c r="AA1178" s="90" t="b">
        <f>OR(MONTH(Taulukko1[[#This Row],[Alku PVM]] )&lt;=5,AND(MONTH(Taulukko1[[#This Row],[Alku PVM]] )=6,DAY(Taulukko1[[#This Row],[Alku PVM]] )&lt;20))</f>
        <v>0</v>
      </c>
      <c r="AB1178" s="90" t="b">
        <f>OR(MONTH(Taulukko1[[#This Row],[Loppu PVM]])&lt;=5,AND(MONTH(Taulukko1[[#This Row],[Loppu PVM]] )=6,DAY(Taulukko1[[#This Row],[Loppu PVM]])&lt;20))</f>
        <v>0</v>
      </c>
      <c r="AC1178" s="90" t="b">
        <f>OR(MONTH(Taulukko1[[#This Row],[Alku PVM]] )&lt;=3,AND(MONTH(Taulukko1[[#This Row],[Alku PVM]] )=3))</f>
        <v>0</v>
      </c>
      <c r="AD1178" s="90" t="b">
        <f>OR(MONTH(Taulukko1[[#This Row],[Loppu PVM]] )&lt;=3,AND(MONTH(Taulukko1[[#This Row],[Loppu PVM]] )=3))</f>
        <v>0</v>
      </c>
      <c r="AE1178" s="90" t="b">
        <f>OR(MONTH(Taulukko1[[#This Row],[Alku PVM]] )&lt;=9,AND(MONTH(Taulukko1[[#This Row],[Alku PVM]] )=9))</f>
        <v>0</v>
      </c>
      <c r="AF1178" s="90" t="b">
        <f>OR(MONTH(Taulukko1[[#This Row],[Loppu PVM]])&lt;=9,AND(MONTH(Taulukko1[[#This Row],[Loppu PVM]] )=9))</f>
        <v>0</v>
      </c>
      <c r="AG1178" s="90" t="b">
        <f>OR(MONTH(Taulukko1[[#This Row],[Alku PVM]] )&lt;=6,AND(MONTH(Taulukko1[[#This Row],[Alku PVM]] )=6))</f>
        <v>0</v>
      </c>
      <c r="AH1178" s="90" t="b">
        <f>OR(MONTH(Taulukko1[[#This Row],[Loppu PVM]])&lt;=6,AND(MONTH(Taulukko1[[#This Row],[Loppu PVM]] )=6))</f>
        <v>0</v>
      </c>
    </row>
    <row r="1179" spans="1:34" ht="12.75" customHeight="1">
      <c r="A1179" t="s">
        <v>453</v>
      </c>
      <c r="B1179" s="23">
        <v>40091</v>
      </c>
      <c r="C1179" t="s">
        <v>3371</v>
      </c>
      <c r="E1179" s="62">
        <v>360</v>
      </c>
      <c r="F1179" s="4">
        <v>40189</v>
      </c>
      <c r="G1179" s="5">
        <v>188</v>
      </c>
      <c r="H1179" s="16">
        <v>360</v>
      </c>
      <c r="I1179" s="126">
        <f>INDEX('TOL2008'!B:B,MATCH(A1179,'TOL2008'!A:A,0))</f>
        <v>52291</v>
      </c>
      <c r="J1179" s="126" t="str">
        <f>INDEX(Pääluokka!$H$2:$H$100,MATCH(VALUE(LEFT(Taulukko1[[#This Row],[TOL2008]],2)),Pääluokka!$G$2:$G$100,0))</f>
        <v>Kuljetus ja varastointi</v>
      </c>
      <c r="K1179" s="126" t="str">
        <f>INDEX(Pääluokka!$I$2:$I$100,MATCH(VALUE(LEFT(Taulukko1[[#This Row],[TOL2008]],2)),Pääluokka!$G$2:$G$100,0))</f>
        <v>Palvelualat (G-N, R, S)</v>
      </c>
      <c r="L1179" s="41">
        <f t="shared" si="180"/>
        <v>98</v>
      </c>
      <c r="M1179" s="43">
        <f t="shared" si="181"/>
        <v>40091</v>
      </c>
      <c r="N1179" s="43">
        <f t="shared" si="182"/>
        <v>40189</v>
      </c>
      <c r="O1179" s="43">
        <f t="shared" si="183"/>
        <v>40087</v>
      </c>
      <c r="P1179" s="43">
        <f t="shared" si="184"/>
        <v>40179</v>
      </c>
      <c r="Q1179" s="41">
        <f t="shared" si="185"/>
        <v>2009</v>
      </c>
      <c r="R1179" s="41">
        <f t="shared" si="186"/>
        <v>2010</v>
      </c>
      <c r="S1179" s="43" t="str">
        <f>YEAR(Taulukko1[[#This Row],[Alku KK]])&amp;"Q"&amp;ROUNDDOWN((MONTH(Taulukko1[[#This Row],[Alku KK]])-1)/3+1,0)</f>
        <v>2009Q4</v>
      </c>
      <c r="T1179" s="43" t="str">
        <f>YEAR(Taulukko1[[#This Row],[Loppu KK]])&amp;"Q"&amp;ROUNDDOWN((MONTH(Taulukko1[[#This Row],[Loppu KK]])-1)/3+1,0)</f>
        <v>2010Q1</v>
      </c>
      <c r="U1179" s="66">
        <f>IF(COUNT(Taulukko1[[#This Row],[Neuvottelujen alaiset ]])=1,Taulukko1[[#This Row],[Neuvottelujen alaiset ]],Taulukko1[[#This Row],[Vähennystarve]])</f>
        <v>360</v>
      </c>
      <c r="V1179" s="44">
        <f t="shared" si="187"/>
        <v>1</v>
      </c>
      <c r="W1179" s="44">
        <f t="shared" si="188"/>
        <v>0.52222222222222225</v>
      </c>
      <c r="X1179" s="44">
        <f t="shared" si="189"/>
        <v>0.52222222222222225</v>
      </c>
      <c r="Y1179" s="90" t="b">
        <f>AND(MONTH(Taulukko1[[#This Row],[Alku PVM]] )=6,DAY(Taulukko1[[#This Row],[Alku PVM]] )&gt;19)</f>
        <v>0</v>
      </c>
      <c r="Z1179" s="90" t="b">
        <f>AND(MONTH(Taulukko1[[#This Row],[Loppu PVM]] )=6,DAY(Taulukko1[[#This Row],[Loppu PVM]] )&gt;19)</f>
        <v>0</v>
      </c>
      <c r="AA1179" s="90" t="b">
        <f>OR(MONTH(Taulukko1[[#This Row],[Alku PVM]] )&lt;=5,AND(MONTH(Taulukko1[[#This Row],[Alku PVM]] )=6,DAY(Taulukko1[[#This Row],[Alku PVM]] )&lt;20))</f>
        <v>0</v>
      </c>
      <c r="AB1179" s="90" t="b">
        <f>OR(MONTH(Taulukko1[[#This Row],[Loppu PVM]])&lt;=5,AND(MONTH(Taulukko1[[#This Row],[Loppu PVM]] )=6,DAY(Taulukko1[[#This Row],[Loppu PVM]])&lt;20))</f>
        <v>1</v>
      </c>
      <c r="AC1179" s="90" t="b">
        <f>OR(MONTH(Taulukko1[[#This Row],[Alku PVM]] )&lt;=3,AND(MONTH(Taulukko1[[#This Row],[Alku PVM]] )=3))</f>
        <v>0</v>
      </c>
      <c r="AD1179" s="90" t="b">
        <f>OR(MONTH(Taulukko1[[#This Row],[Loppu PVM]] )&lt;=3,AND(MONTH(Taulukko1[[#This Row],[Loppu PVM]] )=3))</f>
        <v>1</v>
      </c>
      <c r="AE1179" s="90" t="b">
        <f>OR(MONTH(Taulukko1[[#This Row],[Alku PVM]] )&lt;=9,AND(MONTH(Taulukko1[[#This Row],[Alku PVM]] )=9))</f>
        <v>0</v>
      </c>
      <c r="AF1179" s="90" t="b">
        <f>OR(MONTH(Taulukko1[[#This Row],[Loppu PVM]])&lt;=9,AND(MONTH(Taulukko1[[#This Row],[Loppu PVM]] )=9))</f>
        <v>1</v>
      </c>
      <c r="AG1179" s="90" t="b">
        <f>OR(MONTH(Taulukko1[[#This Row],[Alku PVM]] )&lt;=6,AND(MONTH(Taulukko1[[#This Row],[Alku PVM]] )=6))</f>
        <v>0</v>
      </c>
      <c r="AH1179" s="90" t="b">
        <f>OR(MONTH(Taulukko1[[#This Row],[Loppu PVM]])&lt;=6,AND(MONTH(Taulukko1[[#This Row],[Loppu PVM]] )=6))</f>
        <v>1</v>
      </c>
    </row>
    <row r="1180" spans="1:34" ht="12.75" customHeight="1">
      <c r="A1180" t="s">
        <v>2429</v>
      </c>
      <c r="B1180" s="23">
        <v>40091</v>
      </c>
      <c r="C1180" t="s">
        <v>2208</v>
      </c>
      <c r="E1180" s="62">
        <v>18</v>
      </c>
      <c r="F1180" s="4">
        <v>40169</v>
      </c>
      <c r="G1180" s="5">
        <v>9</v>
      </c>
      <c r="H1180" s="22">
        <v>186</v>
      </c>
      <c r="I1180" s="126" t="e">
        <f>INDEX('TOL2008'!B:B,MATCH(A1180,'TOL2008'!A:A,0))</f>
        <v>#N/A</v>
      </c>
      <c r="J1180" s="126" t="e">
        <f>INDEX(Pääluokka!$H$2:$H$100,MATCH(VALUE(LEFT(Taulukko1[[#This Row],[TOL2008]],2)),Pääluokka!$G$2:$G$100,0))</f>
        <v>#N/A</v>
      </c>
      <c r="K1180" s="126" t="e">
        <f>INDEX(Pääluokka!$I$2:$I$100,MATCH(VALUE(LEFT(Taulukko1[[#This Row],[TOL2008]],2)),Pääluokka!$G$2:$G$100,0))</f>
        <v>#N/A</v>
      </c>
      <c r="L1180" s="41">
        <f t="shared" si="180"/>
        <v>78</v>
      </c>
      <c r="M1180" s="43">
        <f t="shared" si="181"/>
        <v>40091</v>
      </c>
      <c r="N1180" s="43">
        <f t="shared" si="182"/>
        <v>40169</v>
      </c>
      <c r="O1180" s="43">
        <f t="shared" si="183"/>
        <v>40087</v>
      </c>
      <c r="P1180" s="43">
        <f t="shared" si="184"/>
        <v>40148</v>
      </c>
      <c r="Q1180" s="41">
        <f t="shared" si="185"/>
        <v>2009</v>
      </c>
      <c r="R1180" s="41">
        <f t="shared" si="186"/>
        <v>2009</v>
      </c>
      <c r="S1180" s="43" t="str">
        <f>YEAR(Taulukko1[[#This Row],[Alku KK]])&amp;"Q"&amp;ROUNDDOWN((MONTH(Taulukko1[[#This Row],[Alku KK]])-1)/3+1,0)</f>
        <v>2009Q4</v>
      </c>
      <c r="T1180" s="43" t="str">
        <f>YEAR(Taulukko1[[#This Row],[Loppu KK]])&amp;"Q"&amp;ROUNDDOWN((MONTH(Taulukko1[[#This Row],[Loppu KK]])-1)/3+1,0)</f>
        <v>2009Q4</v>
      </c>
      <c r="U1180" s="66">
        <f>IF(COUNT(Taulukko1[[#This Row],[Neuvottelujen alaiset ]])=1,Taulukko1[[#This Row],[Neuvottelujen alaiset ]],Taulukko1[[#This Row],[Vähennystarve]])</f>
        <v>186</v>
      </c>
      <c r="V1180" s="44">
        <f t="shared" si="187"/>
        <v>9.6774193548387094E-2</v>
      </c>
      <c r="W1180" s="44">
        <f t="shared" si="188"/>
        <v>4.8387096774193547E-2</v>
      </c>
      <c r="X1180" s="44">
        <f t="shared" si="189"/>
        <v>0.5</v>
      </c>
      <c r="Y1180" s="90" t="b">
        <f>AND(MONTH(Taulukko1[[#This Row],[Alku PVM]] )=6,DAY(Taulukko1[[#This Row],[Alku PVM]] )&gt;19)</f>
        <v>0</v>
      </c>
      <c r="Z1180" s="90" t="b">
        <f>AND(MONTH(Taulukko1[[#This Row],[Loppu PVM]] )=6,DAY(Taulukko1[[#This Row],[Loppu PVM]] )&gt;19)</f>
        <v>0</v>
      </c>
      <c r="AA1180" s="90" t="b">
        <f>OR(MONTH(Taulukko1[[#This Row],[Alku PVM]] )&lt;=5,AND(MONTH(Taulukko1[[#This Row],[Alku PVM]] )=6,DAY(Taulukko1[[#This Row],[Alku PVM]] )&lt;20))</f>
        <v>0</v>
      </c>
      <c r="AB1180" s="90" t="b">
        <f>OR(MONTH(Taulukko1[[#This Row],[Loppu PVM]])&lt;=5,AND(MONTH(Taulukko1[[#This Row],[Loppu PVM]] )=6,DAY(Taulukko1[[#This Row],[Loppu PVM]])&lt;20))</f>
        <v>0</v>
      </c>
      <c r="AC1180" s="90" t="b">
        <f>OR(MONTH(Taulukko1[[#This Row],[Alku PVM]] )&lt;=3,AND(MONTH(Taulukko1[[#This Row],[Alku PVM]] )=3))</f>
        <v>0</v>
      </c>
      <c r="AD1180" s="90" t="b">
        <f>OR(MONTH(Taulukko1[[#This Row],[Loppu PVM]] )&lt;=3,AND(MONTH(Taulukko1[[#This Row],[Loppu PVM]] )=3))</f>
        <v>0</v>
      </c>
      <c r="AE1180" s="90" t="b">
        <f>OR(MONTH(Taulukko1[[#This Row],[Alku PVM]] )&lt;=9,AND(MONTH(Taulukko1[[#This Row],[Alku PVM]] )=9))</f>
        <v>0</v>
      </c>
      <c r="AF1180" s="90" t="b">
        <f>OR(MONTH(Taulukko1[[#This Row],[Loppu PVM]])&lt;=9,AND(MONTH(Taulukko1[[#This Row],[Loppu PVM]] )=9))</f>
        <v>0</v>
      </c>
      <c r="AG1180" s="90" t="b">
        <f>OR(MONTH(Taulukko1[[#This Row],[Alku PVM]] )&lt;=6,AND(MONTH(Taulukko1[[#This Row],[Alku PVM]] )=6))</f>
        <v>0</v>
      </c>
      <c r="AH1180" s="90" t="b">
        <f>OR(MONTH(Taulukko1[[#This Row],[Loppu PVM]])&lt;=6,AND(MONTH(Taulukko1[[#This Row],[Loppu PVM]] )=6))</f>
        <v>0</v>
      </c>
    </row>
    <row r="1181" spans="1:34" ht="12.75" customHeight="1">
      <c r="A1181" t="s">
        <v>2326</v>
      </c>
      <c r="B1181" s="23">
        <v>40091</v>
      </c>
      <c r="C1181" t="s">
        <v>2325</v>
      </c>
      <c r="E1181" s="62">
        <v>30</v>
      </c>
      <c r="F1181" s="4">
        <v>40123</v>
      </c>
      <c r="G1181" s="5">
        <v>30</v>
      </c>
      <c r="H1181" s="22">
        <v>30</v>
      </c>
      <c r="I1181" s="126" t="e">
        <f>INDEX('TOL2008'!B:B,MATCH(A1181,'TOL2008'!A:A,0))</f>
        <v>#N/A</v>
      </c>
      <c r="J1181" s="126" t="e">
        <f>INDEX(Pääluokka!$H$2:$H$100,MATCH(VALUE(LEFT(Taulukko1[[#This Row],[TOL2008]],2)),Pääluokka!$G$2:$G$100,0))</f>
        <v>#N/A</v>
      </c>
      <c r="K1181" s="126" t="e">
        <f>INDEX(Pääluokka!$I$2:$I$100,MATCH(VALUE(LEFT(Taulukko1[[#This Row],[TOL2008]],2)),Pääluokka!$G$2:$G$100,0))</f>
        <v>#N/A</v>
      </c>
      <c r="L1181" s="41">
        <f t="shared" si="180"/>
        <v>32</v>
      </c>
      <c r="M1181" s="43">
        <f t="shared" si="181"/>
        <v>40091</v>
      </c>
      <c r="N1181" s="43">
        <f t="shared" si="182"/>
        <v>40123</v>
      </c>
      <c r="O1181" s="43">
        <f t="shared" si="183"/>
        <v>40087</v>
      </c>
      <c r="P1181" s="43">
        <f t="shared" si="184"/>
        <v>40118</v>
      </c>
      <c r="Q1181" s="41">
        <f t="shared" si="185"/>
        <v>2009</v>
      </c>
      <c r="R1181" s="41">
        <f t="shared" si="186"/>
        <v>2009</v>
      </c>
      <c r="S1181" s="43" t="str">
        <f>YEAR(Taulukko1[[#This Row],[Alku KK]])&amp;"Q"&amp;ROUNDDOWN((MONTH(Taulukko1[[#This Row],[Alku KK]])-1)/3+1,0)</f>
        <v>2009Q4</v>
      </c>
      <c r="T1181" s="43" t="str">
        <f>YEAR(Taulukko1[[#This Row],[Loppu KK]])&amp;"Q"&amp;ROUNDDOWN((MONTH(Taulukko1[[#This Row],[Loppu KK]])-1)/3+1,0)</f>
        <v>2009Q4</v>
      </c>
      <c r="U1181" s="66">
        <f>IF(COUNT(Taulukko1[[#This Row],[Neuvottelujen alaiset ]])=1,Taulukko1[[#This Row],[Neuvottelujen alaiset ]],Taulukko1[[#This Row],[Vähennystarve]])</f>
        <v>30</v>
      </c>
      <c r="V1181" s="44">
        <f t="shared" si="187"/>
        <v>1</v>
      </c>
      <c r="W1181" s="44">
        <f t="shared" si="188"/>
        <v>1</v>
      </c>
      <c r="X1181" s="44">
        <f t="shared" si="189"/>
        <v>1</v>
      </c>
      <c r="Y1181" s="90" t="b">
        <f>AND(MONTH(Taulukko1[[#This Row],[Alku PVM]] )=6,DAY(Taulukko1[[#This Row],[Alku PVM]] )&gt;19)</f>
        <v>0</v>
      </c>
      <c r="Z1181" s="90" t="b">
        <f>AND(MONTH(Taulukko1[[#This Row],[Loppu PVM]] )=6,DAY(Taulukko1[[#This Row],[Loppu PVM]] )&gt;19)</f>
        <v>0</v>
      </c>
      <c r="AA1181" s="90" t="b">
        <f>OR(MONTH(Taulukko1[[#This Row],[Alku PVM]] )&lt;=5,AND(MONTH(Taulukko1[[#This Row],[Alku PVM]] )=6,DAY(Taulukko1[[#This Row],[Alku PVM]] )&lt;20))</f>
        <v>0</v>
      </c>
      <c r="AB1181" s="90" t="b">
        <f>OR(MONTH(Taulukko1[[#This Row],[Loppu PVM]])&lt;=5,AND(MONTH(Taulukko1[[#This Row],[Loppu PVM]] )=6,DAY(Taulukko1[[#This Row],[Loppu PVM]])&lt;20))</f>
        <v>0</v>
      </c>
      <c r="AC1181" s="90" t="b">
        <f>OR(MONTH(Taulukko1[[#This Row],[Alku PVM]] )&lt;=3,AND(MONTH(Taulukko1[[#This Row],[Alku PVM]] )=3))</f>
        <v>0</v>
      </c>
      <c r="AD1181" s="90" t="b">
        <f>OR(MONTH(Taulukko1[[#This Row],[Loppu PVM]] )&lt;=3,AND(MONTH(Taulukko1[[#This Row],[Loppu PVM]] )=3))</f>
        <v>0</v>
      </c>
      <c r="AE1181" s="90" t="b">
        <f>OR(MONTH(Taulukko1[[#This Row],[Alku PVM]] )&lt;=9,AND(MONTH(Taulukko1[[#This Row],[Alku PVM]] )=9))</f>
        <v>0</v>
      </c>
      <c r="AF1181" s="90" t="b">
        <f>OR(MONTH(Taulukko1[[#This Row],[Loppu PVM]])&lt;=9,AND(MONTH(Taulukko1[[#This Row],[Loppu PVM]] )=9))</f>
        <v>0</v>
      </c>
      <c r="AG1181" s="90" t="b">
        <f>OR(MONTH(Taulukko1[[#This Row],[Alku PVM]] )&lt;=6,AND(MONTH(Taulukko1[[#This Row],[Alku PVM]] )=6))</f>
        <v>0</v>
      </c>
      <c r="AH1181" s="90" t="b">
        <f>OR(MONTH(Taulukko1[[#This Row],[Loppu PVM]])&lt;=6,AND(MONTH(Taulukko1[[#This Row],[Loppu PVM]] )=6))</f>
        <v>0</v>
      </c>
    </row>
    <row r="1182" spans="1:34" ht="12.75" customHeight="1">
      <c r="A1182" t="s">
        <v>614</v>
      </c>
      <c r="B1182" s="23">
        <v>40092</v>
      </c>
      <c r="C1182" t="s">
        <v>3066</v>
      </c>
      <c r="E1182" s="62">
        <v>180</v>
      </c>
      <c r="F1182" s="4">
        <v>40140</v>
      </c>
      <c r="G1182" s="5">
        <v>71</v>
      </c>
      <c r="H1182" s="18">
        <v>180</v>
      </c>
      <c r="I1182" s="126">
        <f>INDEX('TOL2008'!B:B,MATCH(A1182,'TOL2008'!A:A,0))</f>
        <v>28220</v>
      </c>
      <c r="J1182" s="126" t="str">
        <f>INDEX(Pääluokka!$H$2:$H$100,MATCH(VALUE(LEFT(Taulukko1[[#This Row],[TOL2008]],2)),Pääluokka!$G$2:$G$100,0))</f>
        <v>Teollisuus</v>
      </c>
      <c r="K1182" s="126" t="str">
        <f>INDEX(Pääluokka!$I$2:$I$100,MATCH(VALUE(LEFT(Taulukko1[[#This Row],[TOL2008]],2)),Pääluokka!$G$2:$G$100,0))</f>
        <v>Teollisuus (C-E)</v>
      </c>
      <c r="L1182" s="41">
        <f t="shared" si="180"/>
        <v>48</v>
      </c>
      <c r="M1182" s="43">
        <f t="shared" si="181"/>
        <v>40092</v>
      </c>
      <c r="N1182" s="43">
        <f t="shared" si="182"/>
        <v>40140</v>
      </c>
      <c r="O1182" s="43">
        <f t="shared" si="183"/>
        <v>40087</v>
      </c>
      <c r="P1182" s="43">
        <f t="shared" si="184"/>
        <v>40118</v>
      </c>
      <c r="Q1182" s="41">
        <f t="shared" si="185"/>
        <v>2009</v>
      </c>
      <c r="R1182" s="41">
        <f t="shared" si="186"/>
        <v>2009</v>
      </c>
      <c r="S1182" s="43" t="str">
        <f>YEAR(Taulukko1[[#This Row],[Alku KK]])&amp;"Q"&amp;ROUNDDOWN((MONTH(Taulukko1[[#This Row],[Alku KK]])-1)/3+1,0)</f>
        <v>2009Q4</v>
      </c>
      <c r="T1182" s="43" t="str">
        <f>YEAR(Taulukko1[[#This Row],[Loppu KK]])&amp;"Q"&amp;ROUNDDOWN((MONTH(Taulukko1[[#This Row],[Loppu KK]])-1)/3+1,0)</f>
        <v>2009Q4</v>
      </c>
      <c r="U1182" s="66">
        <f>IF(COUNT(Taulukko1[[#This Row],[Neuvottelujen alaiset ]])=1,Taulukko1[[#This Row],[Neuvottelujen alaiset ]],Taulukko1[[#This Row],[Vähennystarve]])</f>
        <v>180</v>
      </c>
      <c r="V1182" s="44">
        <f t="shared" si="187"/>
        <v>1</v>
      </c>
      <c r="W1182" s="44">
        <f t="shared" si="188"/>
        <v>0.39444444444444443</v>
      </c>
      <c r="X1182" s="44">
        <f t="shared" si="189"/>
        <v>0.39444444444444443</v>
      </c>
      <c r="Y1182" s="90" t="b">
        <f>AND(MONTH(Taulukko1[[#This Row],[Alku PVM]] )=6,DAY(Taulukko1[[#This Row],[Alku PVM]] )&gt;19)</f>
        <v>0</v>
      </c>
      <c r="Z1182" s="90" t="b">
        <f>AND(MONTH(Taulukko1[[#This Row],[Loppu PVM]] )=6,DAY(Taulukko1[[#This Row],[Loppu PVM]] )&gt;19)</f>
        <v>0</v>
      </c>
      <c r="AA1182" s="90" t="b">
        <f>OR(MONTH(Taulukko1[[#This Row],[Alku PVM]] )&lt;=5,AND(MONTH(Taulukko1[[#This Row],[Alku PVM]] )=6,DAY(Taulukko1[[#This Row],[Alku PVM]] )&lt;20))</f>
        <v>0</v>
      </c>
      <c r="AB1182" s="90" t="b">
        <f>OR(MONTH(Taulukko1[[#This Row],[Loppu PVM]])&lt;=5,AND(MONTH(Taulukko1[[#This Row],[Loppu PVM]] )=6,DAY(Taulukko1[[#This Row],[Loppu PVM]])&lt;20))</f>
        <v>0</v>
      </c>
      <c r="AC1182" s="90" t="b">
        <f>OR(MONTH(Taulukko1[[#This Row],[Alku PVM]] )&lt;=3,AND(MONTH(Taulukko1[[#This Row],[Alku PVM]] )=3))</f>
        <v>0</v>
      </c>
      <c r="AD1182" s="90" t="b">
        <f>OR(MONTH(Taulukko1[[#This Row],[Loppu PVM]] )&lt;=3,AND(MONTH(Taulukko1[[#This Row],[Loppu PVM]] )=3))</f>
        <v>0</v>
      </c>
      <c r="AE1182" s="90" t="b">
        <f>OR(MONTH(Taulukko1[[#This Row],[Alku PVM]] )&lt;=9,AND(MONTH(Taulukko1[[#This Row],[Alku PVM]] )=9))</f>
        <v>0</v>
      </c>
      <c r="AF1182" s="90" t="b">
        <f>OR(MONTH(Taulukko1[[#This Row],[Loppu PVM]])&lt;=9,AND(MONTH(Taulukko1[[#This Row],[Loppu PVM]] )=9))</f>
        <v>0</v>
      </c>
      <c r="AG1182" s="90" t="b">
        <f>OR(MONTH(Taulukko1[[#This Row],[Alku PVM]] )&lt;=6,AND(MONTH(Taulukko1[[#This Row],[Alku PVM]] )=6))</f>
        <v>0</v>
      </c>
      <c r="AH1182" s="90" t="b">
        <f>OR(MONTH(Taulukko1[[#This Row],[Loppu PVM]])&lt;=6,AND(MONTH(Taulukko1[[#This Row],[Loppu PVM]] )=6))</f>
        <v>0</v>
      </c>
    </row>
    <row r="1183" spans="1:34" ht="12.75" customHeight="1">
      <c r="A1183" s="21" t="s">
        <v>896</v>
      </c>
      <c r="B1183" s="23">
        <v>40092</v>
      </c>
      <c r="C1183" s="21" t="s">
        <v>2481</v>
      </c>
      <c r="D1183" s="24"/>
      <c r="F1183" s="23">
        <v>40141</v>
      </c>
      <c r="G1183" s="24">
        <v>0</v>
      </c>
      <c r="H1183" s="22">
        <v>135</v>
      </c>
      <c r="I1183" s="126">
        <f>INDEX('TOL2008'!B:B,MATCH(A1183,'TOL2008'!A:A,0))</f>
        <v>28240</v>
      </c>
      <c r="J1183" s="126" t="str">
        <f>INDEX(Pääluokka!$H$2:$H$100,MATCH(VALUE(LEFT(Taulukko1[[#This Row],[TOL2008]],2)),Pääluokka!$G$2:$G$100,0))</f>
        <v>Teollisuus</v>
      </c>
      <c r="K1183" s="126" t="str">
        <f>INDEX(Pääluokka!$I$2:$I$100,MATCH(VALUE(LEFT(Taulukko1[[#This Row],[TOL2008]],2)),Pääluokka!$G$2:$G$100,0))</f>
        <v>Teollisuus (C-E)</v>
      </c>
      <c r="L1183" s="41">
        <f t="shared" si="180"/>
        <v>49</v>
      </c>
      <c r="M1183" s="43">
        <f t="shared" si="181"/>
        <v>40092</v>
      </c>
      <c r="N1183" s="43">
        <f t="shared" si="182"/>
        <v>40141</v>
      </c>
      <c r="O1183" s="43">
        <f t="shared" si="183"/>
        <v>40087</v>
      </c>
      <c r="P1183" s="43">
        <f t="shared" si="184"/>
        <v>40118</v>
      </c>
      <c r="Q1183" s="41">
        <f t="shared" si="185"/>
        <v>2009</v>
      </c>
      <c r="R1183" s="41">
        <f t="shared" si="186"/>
        <v>2009</v>
      </c>
      <c r="S1183" s="43" t="str">
        <f>YEAR(Taulukko1[[#This Row],[Alku KK]])&amp;"Q"&amp;ROUNDDOWN((MONTH(Taulukko1[[#This Row],[Alku KK]])-1)/3+1,0)</f>
        <v>2009Q4</v>
      </c>
      <c r="T1183" s="43" t="str">
        <f>YEAR(Taulukko1[[#This Row],[Loppu KK]])&amp;"Q"&amp;ROUNDDOWN((MONTH(Taulukko1[[#This Row],[Loppu KK]])-1)/3+1,0)</f>
        <v>2009Q4</v>
      </c>
      <c r="U1183" s="66">
        <f>IF(COUNT(Taulukko1[[#This Row],[Neuvottelujen alaiset ]])=1,Taulukko1[[#This Row],[Neuvottelujen alaiset ]],Taulukko1[[#This Row],[Vähennystarve]])</f>
        <v>135</v>
      </c>
      <c r="V1183" s="44" t="str">
        <f t="shared" si="187"/>
        <v>NA</v>
      </c>
      <c r="W1183" s="44">
        <f t="shared" si="188"/>
        <v>0</v>
      </c>
      <c r="X1183" s="44" t="str">
        <f t="shared" si="189"/>
        <v>NA</v>
      </c>
      <c r="Y1183" s="90" t="b">
        <f>AND(MONTH(Taulukko1[[#This Row],[Alku PVM]] )=6,DAY(Taulukko1[[#This Row],[Alku PVM]] )&gt;19)</f>
        <v>0</v>
      </c>
      <c r="Z1183" s="90" t="b">
        <f>AND(MONTH(Taulukko1[[#This Row],[Loppu PVM]] )=6,DAY(Taulukko1[[#This Row],[Loppu PVM]] )&gt;19)</f>
        <v>0</v>
      </c>
      <c r="AA1183" s="90" t="b">
        <f>OR(MONTH(Taulukko1[[#This Row],[Alku PVM]] )&lt;=5,AND(MONTH(Taulukko1[[#This Row],[Alku PVM]] )=6,DAY(Taulukko1[[#This Row],[Alku PVM]] )&lt;20))</f>
        <v>0</v>
      </c>
      <c r="AB1183" s="90" t="b">
        <f>OR(MONTH(Taulukko1[[#This Row],[Loppu PVM]])&lt;=5,AND(MONTH(Taulukko1[[#This Row],[Loppu PVM]] )=6,DAY(Taulukko1[[#This Row],[Loppu PVM]])&lt;20))</f>
        <v>0</v>
      </c>
      <c r="AC1183" s="90" t="b">
        <f>OR(MONTH(Taulukko1[[#This Row],[Alku PVM]] )&lt;=3,AND(MONTH(Taulukko1[[#This Row],[Alku PVM]] )=3))</f>
        <v>0</v>
      </c>
      <c r="AD1183" s="90" t="b">
        <f>OR(MONTH(Taulukko1[[#This Row],[Loppu PVM]] )&lt;=3,AND(MONTH(Taulukko1[[#This Row],[Loppu PVM]] )=3))</f>
        <v>0</v>
      </c>
      <c r="AE1183" s="90" t="b">
        <f>OR(MONTH(Taulukko1[[#This Row],[Alku PVM]] )&lt;=9,AND(MONTH(Taulukko1[[#This Row],[Alku PVM]] )=9))</f>
        <v>0</v>
      </c>
      <c r="AF1183" s="90" t="b">
        <f>OR(MONTH(Taulukko1[[#This Row],[Loppu PVM]])&lt;=9,AND(MONTH(Taulukko1[[#This Row],[Loppu PVM]] )=9))</f>
        <v>0</v>
      </c>
      <c r="AG1183" s="90" t="b">
        <f>OR(MONTH(Taulukko1[[#This Row],[Alku PVM]] )&lt;=6,AND(MONTH(Taulukko1[[#This Row],[Alku PVM]] )=6))</f>
        <v>0</v>
      </c>
      <c r="AH1183" s="90" t="b">
        <f>OR(MONTH(Taulukko1[[#This Row],[Loppu PVM]])&lt;=6,AND(MONTH(Taulukko1[[#This Row],[Loppu PVM]] )=6))</f>
        <v>0</v>
      </c>
    </row>
    <row r="1184" spans="1:34" ht="12.75" customHeight="1">
      <c r="A1184" t="s">
        <v>2473</v>
      </c>
      <c r="B1184" s="23">
        <v>40092</v>
      </c>
      <c r="C1184" t="s">
        <v>2472</v>
      </c>
      <c r="E1184" s="62">
        <v>11</v>
      </c>
      <c r="F1184" s="4"/>
      <c r="G1184" s="5"/>
      <c r="H1184" s="22">
        <v>11</v>
      </c>
      <c r="I1184" s="126" t="e">
        <f>INDEX('TOL2008'!B:B,MATCH(A1184,'TOL2008'!A:A,0))</f>
        <v>#N/A</v>
      </c>
      <c r="J1184" s="126" t="e">
        <f>INDEX(Pääluokka!$H$2:$H$100,MATCH(VALUE(LEFT(Taulukko1[[#This Row],[TOL2008]],2)),Pääluokka!$G$2:$G$100,0))</f>
        <v>#N/A</v>
      </c>
      <c r="K1184" s="126" t="e">
        <f>INDEX(Pääluokka!$I$2:$I$100,MATCH(VALUE(LEFT(Taulukko1[[#This Row],[TOL2008]],2)),Pääluokka!$G$2:$G$100,0))</f>
        <v>#N/A</v>
      </c>
      <c r="L1184" s="41" t="str">
        <f t="shared" si="180"/>
        <v>NA</v>
      </c>
      <c r="M1184" s="43">
        <f t="shared" si="181"/>
        <v>40092</v>
      </c>
      <c r="N1184" s="43">
        <f t="shared" si="182"/>
        <v>40143</v>
      </c>
      <c r="O1184" s="43">
        <f t="shared" si="183"/>
        <v>40087</v>
      </c>
      <c r="P1184" s="43">
        <f t="shared" si="184"/>
        <v>40118</v>
      </c>
      <c r="Q1184" s="41">
        <f t="shared" si="185"/>
        <v>2009</v>
      </c>
      <c r="R1184" s="41">
        <f t="shared" si="186"/>
        <v>2009</v>
      </c>
      <c r="S1184" s="43" t="str">
        <f>YEAR(Taulukko1[[#This Row],[Alku KK]])&amp;"Q"&amp;ROUNDDOWN((MONTH(Taulukko1[[#This Row],[Alku KK]])-1)/3+1,0)</f>
        <v>2009Q4</v>
      </c>
      <c r="T1184" s="43" t="str">
        <f>YEAR(Taulukko1[[#This Row],[Loppu KK]])&amp;"Q"&amp;ROUNDDOWN((MONTH(Taulukko1[[#This Row],[Loppu KK]])-1)/3+1,0)</f>
        <v>2009Q4</v>
      </c>
      <c r="U1184" s="66">
        <f>IF(COUNT(Taulukko1[[#This Row],[Neuvottelujen alaiset ]])=1,Taulukko1[[#This Row],[Neuvottelujen alaiset ]],Taulukko1[[#This Row],[Vähennystarve]])</f>
        <v>11</v>
      </c>
      <c r="V1184" s="44">
        <f t="shared" si="187"/>
        <v>1</v>
      </c>
      <c r="W1184" s="44" t="str">
        <f t="shared" si="188"/>
        <v>NA</v>
      </c>
      <c r="X1184" s="44" t="str">
        <f t="shared" si="189"/>
        <v>NA</v>
      </c>
      <c r="Y1184" s="90" t="b">
        <f>AND(MONTH(Taulukko1[[#This Row],[Alku PVM]] )=6,DAY(Taulukko1[[#This Row],[Alku PVM]] )&gt;19)</f>
        <v>0</v>
      </c>
      <c r="Z1184" s="90" t="b">
        <f>AND(MONTH(Taulukko1[[#This Row],[Loppu PVM]] )=6,DAY(Taulukko1[[#This Row],[Loppu PVM]] )&gt;19)</f>
        <v>0</v>
      </c>
      <c r="AA1184" s="90" t="b">
        <f>OR(MONTH(Taulukko1[[#This Row],[Alku PVM]] )&lt;=5,AND(MONTH(Taulukko1[[#This Row],[Alku PVM]] )=6,DAY(Taulukko1[[#This Row],[Alku PVM]] )&lt;20))</f>
        <v>0</v>
      </c>
      <c r="AB1184" s="90" t="b">
        <f>OR(MONTH(Taulukko1[[#This Row],[Loppu PVM]])&lt;=5,AND(MONTH(Taulukko1[[#This Row],[Loppu PVM]] )=6,DAY(Taulukko1[[#This Row],[Loppu PVM]])&lt;20))</f>
        <v>0</v>
      </c>
      <c r="AC1184" s="90" t="b">
        <f>OR(MONTH(Taulukko1[[#This Row],[Alku PVM]] )&lt;=3,AND(MONTH(Taulukko1[[#This Row],[Alku PVM]] )=3))</f>
        <v>0</v>
      </c>
      <c r="AD1184" s="90" t="b">
        <f>OR(MONTH(Taulukko1[[#This Row],[Loppu PVM]] )&lt;=3,AND(MONTH(Taulukko1[[#This Row],[Loppu PVM]] )=3))</f>
        <v>0</v>
      </c>
      <c r="AE1184" s="90" t="b">
        <f>OR(MONTH(Taulukko1[[#This Row],[Alku PVM]] )&lt;=9,AND(MONTH(Taulukko1[[#This Row],[Alku PVM]] )=9))</f>
        <v>0</v>
      </c>
      <c r="AF1184" s="90" t="b">
        <f>OR(MONTH(Taulukko1[[#This Row],[Loppu PVM]])&lt;=9,AND(MONTH(Taulukko1[[#This Row],[Loppu PVM]] )=9))</f>
        <v>0</v>
      </c>
      <c r="AG1184" s="90" t="b">
        <f>OR(MONTH(Taulukko1[[#This Row],[Alku PVM]] )&lt;=6,AND(MONTH(Taulukko1[[#This Row],[Alku PVM]] )=6))</f>
        <v>0</v>
      </c>
      <c r="AH1184" s="90" t="b">
        <f>OR(MONTH(Taulukko1[[#This Row],[Loppu PVM]])&lt;=6,AND(MONTH(Taulukko1[[#This Row],[Loppu PVM]] )=6))</f>
        <v>0</v>
      </c>
    </row>
    <row r="1185" spans="1:34" ht="12.75" customHeight="1">
      <c r="A1185" s="21" t="s">
        <v>1702</v>
      </c>
      <c r="B1185" s="23">
        <v>40092</v>
      </c>
      <c r="C1185" s="21" t="s">
        <v>2361</v>
      </c>
      <c r="D1185" s="24"/>
      <c r="E1185" s="62">
        <v>40</v>
      </c>
      <c r="F1185" s="23">
        <v>40163</v>
      </c>
      <c r="G1185" s="24">
        <v>28</v>
      </c>
      <c r="H1185" s="16">
        <v>40</v>
      </c>
      <c r="I1185" s="126" t="e">
        <f>INDEX('TOL2008'!B:B,MATCH(A1185,'TOL2008'!A:A,0))</f>
        <v>#N/A</v>
      </c>
      <c r="J1185" s="126" t="e">
        <f>INDEX(Pääluokka!$H$2:$H$100,MATCH(VALUE(LEFT(Taulukko1[[#This Row],[TOL2008]],2)),Pääluokka!$G$2:$G$100,0))</f>
        <v>#N/A</v>
      </c>
      <c r="K1185" s="126" t="e">
        <f>INDEX(Pääluokka!$I$2:$I$100,MATCH(VALUE(LEFT(Taulukko1[[#This Row],[TOL2008]],2)),Pääluokka!$G$2:$G$100,0))</f>
        <v>#N/A</v>
      </c>
      <c r="L1185" s="41">
        <f t="shared" si="180"/>
        <v>71</v>
      </c>
      <c r="M1185" s="43">
        <f t="shared" si="181"/>
        <v>40092</v>
      </c>
      <c r="N1185" s="43">
        <f t="shared" si="182"/>
        <v>40163</v>
      </c>
      <c r="O1185" s="43">
        <f t="shared" si="183"/>
        <v>40087</v>
      </c>
      <c r="P1185" s="43">
        <f t="shared" si="184"/>
        <v>40148</v>
      </c>
      <c r="Q1185" s="41">
        <f t="shared" si="185"/>
        <v>2009</v>
      </c>
      <c r="R1185" s="41">
        <f t="shared" si="186"/>
        <v>2009</v>
      </c>
      <c r="S1185" s="43" t="str">
        <f>YEAR(Taulukko1[[#This Row],[Alku KK]])&amp;"Q"&amp;ROUNDDOWN((MONTH(Taulukko1[[#This Row],[Alku KK]])-1)/3+1,0)</f>
        <v>2009Q4</v>
      </c>
      <c r="T1185" s="43" t="str">
        <f>YEAR(Taulukko1[[#This Row],[Loppu KK]])&amp;"Q"&amp;ROUNDDOWN((MONTH(Taulukko1[[#This Row],[Loppu KK]])-1)/3+1,0)</f>
        <v>2009Q4</v>
      </c>
      <c r="U1185" s="66">
        <f>IF(COUNT(Taulukko1[[#This Row],[Neuvottelujen alaiset ]])=1,Taulukko1[[#This Row],[Neuvottelujen alaiset ]],Taulukko1[[#This Row],[Vähennystarve]])</f>
        <v>40</v>
      </c>
      <c r="V1185" s="44">
        <f t="shared" si="187"/>
        <v>1</v>
      </c>
      <c r="W1185" s="44">
        <f t="shared" si="188"/>
        <v>0.7</v>
      </c>
      <c r="X1185" s="44">
        <f t="shared" si="189"/>
        <v>0.7</v>
      </c>
      <c r="Y1185" s="90" t="b">
        <f>AND(MONTH(Taulukko1[[#This Row],[Alku PVM]] )=6,DAY(Taulukko1[[#This Row],[Alku PVM]] )&gt;19)</f>
        <v>0</v>
      </c>
      <c r="Z1185" s="90" t="b">
        <f>AND(MONTH(Taulukko1[[#This Row],[Loppu PVM]] )=6,DAY(Taulukko1[[#This Row],[Loppu PVM]] )&gt;19)</f>
        <v>0</v>
      </c>
      <c r="AA1185" s="90" t="b">
        <f>OR(MONTH(Taulukko1[[#This Row],[Alku PVM]] )&lt;=5,AND(MONTH(Taulukko1[[#This Row],[Alku PVM]] )=6,DAY(Taulukko1[[#This Row],[Alku PVM]] )&lt;20))</f>
        <v>0</v>
      </c>
      <c r="AB1185" s="90" t="b">
        <f>OR(MONTH(Taulukko1[[#This Row],[Loppu PVM]])&lt;=5,AND(MONTH(Taulukko1[[#This Row],[Loppu PVM]] )=6,DAY(Taulukko1[[#This Row],[Loppu PVM]])&lt;20))</f>
        <v>0</v>
      </c>
      <c r="AC1185" s="90" t="b">
        <f>OR(MONTH(Taulukko1[[#This Row],[Alku PVM]] )&lt;=3,AND(MONTH(Taulukko1[[#This Row],[Alku PVM]] )=3))</f>
        <v>0</v>
      </c>
      <c r="AD1185" s="90" t="b">
        <f>OR(MONTH(Taulukko1[[#This Row],[Loppu PVM]] )&lt;=3,AND(MONTH(Taulukko1[[#This Row],[Loppu PVM]] )=3))</f>
        <v>0</v>
      </c>
      <c r="AE1185" s="90" t="b">
        <f>OR(MONTH(Taulukko1[[#This Row],[Alku PVM]] )&lt;=9,AND(MONTH(Taulukko1[[#This Row],[Alku PVM]] )=9))</f>
        <v>0</v>
      </c>
      <c r="AF1185" s="90" t="b">
        <f>OR(MONTH(Taulukko1[[#This Row],[Loppu PVM]])&lt;=9,AND(MONTH(Taulukko1[[#This Row],[Loppu PVM]] )=9))</f>
        <v>0</v>
      </c>
      <c r="AG1185" s="90" t="b">
        <f>OR(MONTH(Taulukko1[[#This Row],[Alku PVM]] )&lt;=6,AND(MONTH(Taulukko1[[#This Row],[Alku PVM]] )=6))</f>
        <v>0</v>
      </c>
      <c r="AH1185" s="90" t="b">
        <f>OR(MONTH(Taulukko1[[#This Row],[Loppu PVM]])&lt;=6,AND(MONTH(Taulukko1[[#This Row],[Loppu PVM]] )=6))</f>
        <v>0</v>
      </c>
    </row>
    <row r="1186" spans="1:34" ht="12.75" customHeight="1">
      <c r="A1186" t="s">
        <v>684</v>
      </c>
      <c r="B1186" s="23">
        <v>40093</v>
      </c>
      <c r="C1186" t="s">
        <v>94</v>
      </c>
      <c r="E1186" s="62">
        <v>37</v>
      </c>
      <c r="F1186" s="4">
        <v>40149</v>
      </c>
      <c r="G1186" s="5">
        <v>7</v>
      </c>
      <c r="H1186" s="16">
        <v>37</v>
      </c>
      <c r="I1186" s="126">
        <f>INDEX('TOL2008'!B:B,MATCH(A1186,'TOL2008'!A:A,0))</f>
        <v>25720</v>
      </c>
      <c r="J1186" s="126" t="str">
        <f>INDEX(Pääluokka!$H$2:$H$100,MATCH(VALUE(LEFT(Taulukko1[[#This Row],[TOL2008]],2)),Pääluokka!$G$2:$G$100,0))</f>
        <v>Teollisuus</v>
      </c>
      <c r="K1186" s="126" t="str">
        <f>INDEX(Pääluokka!$I$2:$I$100,MATCH(VALUE(LEFT(Taulukko1[[#This Row],[TOL2008]],2)),Pääluokka!$G$2:$G$100,0))</f>
        <v>Teollisuus (C-E)</v>
      </c>
      <c r="L1186" s="41">
        <f t="shared" si="180"/>
        <v>56</v>
      </c>
      <c r="M1186" s="43">
        <f t="shared" si="181"/>
        <v>40093</v>
      </c>
      <c r="N1186" s="43">
        <f t="shared" si="182"/>
        <v>40149</v>
      </c>
      <c r="O1186" s="43">
        <f t="shared" si="183"/>
        <v>40087</v>
      </c>
      <c r="P1186" s="43">
        <f t="shared" si="184"/>
        <v>40148</v>
      </c>
      <c r="Q1186" s="41">
        <f t="shared" si="185"/>
        <v>2009</v>
      </c>
      <c r="R1186" s="41">
        <f t="shared" si="186"/>
        <v>2009</v>
      </c>
      <c r="S1186" s="43" t="str">
        <f>YEAR(Taulukko1[[#This Row],[Alku KK]])&amp;"Q"&amp;ROUNDDOWN((MONTH(Taulukko1[[#This Row],[Alku KK]])-1)/3+1,0)</f>
        <v>2009Q4</v>
      </c>
      <c r="T1186" s="43" t="str">
        <f>YEAR(Taulukko1[[#This Row],[Loppu KK]])&amp;"Q"&amp;ROUNDDOWN((MONTH(Taulukko1[[#This Row],[Loppu KK]])-1)/3+1,0)</f>
        <v>2009Q4</v>
      </c>
      <c r="U1186" s="66">
        <f>IF(COUNT(Taulukko1[[#This Row],[Neuvottelujen alaiset ]])=1,Taulukko1[[#This Row],[Neuvottelujen alaiset ]],Taulukko1[[#This Row],[Vähennystarve]])</f>
        <v>37</v>
      </c>
      <c r="V1186" s="44">
        <f t="shared" si="187"/>
        <v>1</v>
      </c>
      <c r="W1186" s="44">
        <f t="shared" si="188"/>
        <v>0.1891891891891892</v>
      </c>
      <c r="X1186" s="44">
        <f t="shared" si="189"/>
        <v>0.1891891891891892</v>
      </c>
      <c r="Y1186" s="90" t="b">
        <f>AND(MONTH(Taulukko1[[#This Row],[Alku PVM]] )=6,DAY(Taulukko1[[#This Row],[Alku PVM]] )&gt;19)</f>
        <v>0</v>
      </c>
      <c r="Z1186" s="90" t="b">
        <f>AND(MONTH(Taulukko1[[#This Row],[Loppu PVM]] )=6,DAY(Taulukko1[[#This Row],[Loppu PVM]] )&gt;19)</f>
        <v>0</v>
      </c>
      <c r="AA1186" s="90" t="b">
        <f>OR(MONTH(Taulukko1[[#This Row],[Alku PVM]] )&lt;=5,AND(MONTH(Taulukko1[[#This Row],[Alku PVM]] )=6,DAY(Taulukko1[[#This Row],[Alku PVM]] )&lt;20))</f>
        <v>0</v>
      </c>
      <c r="AB1186" s="90" t="b">
        <f>OR(MONTH(Taulukko1[[#This Row],[Loppu PVM]])&lt;=5,AND(MONTH(Taulukko1[[#This Row],[Loppu PVM]] )=6,DAY(Taulukko1[[#This Row],[Loppu PVM]])&lt;20))</f>
        <v>0</v>
      </c>
      <c r="AC1186" s="90" t="b">
        <f>OR(MONTH(Taulukko1[[#This Row],[Alku PVM]] )&lt;=3,AND(MONTH(Taulukko1[[#This Row],[Alku PVM]] )=3))</f>
        <v>0</v>
      </c>
      <c r="AD1186" s="90" t="b">
        <f>OR(MONTH(Taulukko1[[#This Row],[Loppu PVM]] )&lt;=3,AND(MONTH(Taulukko1[[#This Row],[Loppu PVM]] )=3))</f>
        <v>0</v>
      </c>
      <c r="AE1186" s="90" t="b">
        <f>OR(MONTH(Taulukko1[[#This Row],[Alku PVM]] )&lt;=9,AND(MONTH(Taulukko1[[#This Row],[Alku PVM]] )=9))</f>
        <v>0</v>
      </c>
      <c r="AF1186" s="90" t="b">
        <f>OR(MONTH(Taulukko1[[#This Row],[Loppu PVM]])&lt;=9,AND(MONTH(Taulukko1[[#This Row],[Loppu PVM]] )=9))</f>
        <v>0</v>
      </c>
      <c r="AG1186" s="90" t="b">
        <f>OR(MONTH(Taulukko1[[#This Row],[Alku PVM]] )&lt;=6,AND(MONTH(Taulukko1[[#This Row],[Alku PVM]] )=6))</f>
        <v>0</v>
      </c>
      <c r="AH1186" s="90" t="b">
        <f>OR(MONTH(Taulukko1[[#This Row],[Loppu PVM]])&lt;=6,AND(MONTH(Taulukko1[[#This Row],[Loppu PVM]] )=6))</f>
        <v>0</v>
      </c>
    </row>
    <row r="1187" spans="1:34" ht="12.75" customHeight="1">
      <c r="A1187" t="s">
        <v>3030</v>
      </c>
      <c r="B1187" s="23">
        <v>40093</v>
      </c>
      <c r="C1187" t="s">
        <v>3031</v>
      </c>
      <c r="E1187" s="62">
        <v>135</v>
      </c>
      <c r="F1187" s="4">
        <v>40120</v>
      </c>
      <c r="G1187" s="5">
        <v>102</v>
      </c>
      <c r="H1187" s="22">
        <v>600</v>
      </c>
      <c r="I1187" s="126">
        <f>INDEX('TOL2008'!B:B,MATCH(A3934,'TOL2008'!A:A,0))</f>
        <v>45112</v>
      </c>
      <c r="J1187" s="126" t="str">
        <f>INDEX(Pääluokka!$H$2:$H$100,MATCH(VALUE(LEFT(Taulukko1[[#This Row],[TOL2008]],2)),Pääluokka!$G$2:$G$100,0))</f>
        <v>Tukku- ja vähittäiskauppa; moottoriajoneuvojen ja moottoripyörien korjaus</v>
      </c>
      <c r="K1187" s="126" t="str">
        <f>INDEX(Pääluokka!$I$2:$I$100,MATCH(VALUE(LEFT(Taulukko1[[#This Row],[TOL2008]],2)),Pääluokka!$G$2:$G$100,0))</f>
        <v>Palvelualat (G-N, R, S)</v>
      </c>
      <c r="L1187" s="41">
        <f t="shared" si="180"/>
        <v>27</v>
      </c>
      <c r="M1187" s="43">
        <f t="shared" si="181"/>
        <v>40093</v>
      </c>
      <c r="N1187" s="43">
        <f t="shared" si="182"/>
        <v>40120</v>
      </c>
      <c r="O1187" s="43">
        <f t="shared" si="183"/>
        <v>40087</v>
      </c>
      <c r="P1187" s="43">
        <f t="shared" si="184"/>
        <v>40118</v>
      </c>
      <c r="Q1187" s="41">
        <f t="shared" si="185"/>
        <v>2009</v>
      </c>
      <c r="R1187" s="41">
        <f t="shared" si="186"/>
        <v>2009</v>
      </c>
      <c r="S1187" s="43" t="str">
        <f>YEAR(Taulukko1[[#This Row],[Alku KK]])&amp;"Q"&amp;ROUNDDOWN((MONTH(Taulukko1[[#This Row],[Alku KK]])-1)/3+1,0)</f>
        <v>2009Q4</v>
      </c>
      <c r="T1187" s="43" t="str">
        <f>YEAR(Taulukko1[[#This Row],[Loppu KK]])&amp;"Q"&amp;ROUNDDOWN((MONTH(Taulukko1[[#This Row],[Loppu KK]])-1)/3+1,0)</f>
        <v>2009Q4</v>
      </c>
      <c r="U1187" s="66">
        <f>IF(COUNT(Taulukko1[[#This Row],[Neuvottelujen alaiset ]])=1,Taulukko1[[#This Row],[Neuvottelujen alaiset ]],Taulukko1[[#This Row],[Vähennystarve]])</f>
        <v>600</v>
      </c>
      <c r="V1187" s="44">
        <f t="shared" si="187"/>
        <v>0.22500000000000001</v>
      </c>
      <c r="W1187" s="44">
        <f t="shared" si="188"/>
        <v>0.17</v>
      </c>
      <c r="X1187" s="44">
        <f t="shared" si="189"/>
        <v>0.75555555555555554</v>
      </c>
      <c r="Y1187" s="90" t="b">
        <f>AND(MONTH(Taulukko1[[#This Row],[Alku PVM]] )=6,DAY(Taulukko1[[#This Row],[Alku PVM]] )&gt;19)</f>
        <v>0</v>
      </c>
      <c r="Z1187" s="90" t="b">
        <f>AND(MONTH(Taulukko1[[#This Row],[Loppu PVM]] )=6,DAY(Taulukko1[[#This Row],[Loppu PVM]] )&gt;19)</f>
        <v>0</v>
      </c>
      <c r="AA1187" s="90" t="b">
        <f>OR(MONTH(Taulukko1[[#This Row],[Alku PVM]] )&lt;=5,AND(MONTH(Taulukko1[[#This Row],[Alku PVM]] )=6,DAY(Taulukko1[[#This Row],[Alku PVM]] )&lt;20))</f>
        <v>0</v>
      </c>
      <c r="AB1187" s="90" t="b">
        <f>OR(MONTH(Taulukko1[[#This Row],[Loppu PVM]])&lt;=5,AND(MONTH(Taulukko1[[#This Row],[Loppu PVM]] )=6,DAY(Taulukko1[[#This Row],[Loppu PVM]])&lt;20))</f>
        <v>0</v>
      </c>
      <c r="AC1187" s="90" t="b">
        <f>OR(MONTH(Taulukko1[[#This Row],[Alku PVM]] )&lt;=3,AND(MONTH(Taulukko1[[#This Row],[Alku PVM]] )=3))</f>
        <v>0</v>
      </c>
      <c r="AD1187" s="90" t="b">
        <f>OR(MONTH(Taulukko1[[#This Row],[Loppu PVM]] )&lt;=3,AND(MONTH(Taulukko1[[#This Row],[Loppu PVM]] )=3))</f>
        <v>0</v>
      </c>
      <c r="AE1187" s="90" t="b">
        <f>OR(MONTH(Taulukko1[[#This Row],[Alku PVM]] )&lt;=9,AND(MONTH(Taulukko1[[#This Row],[Alku PVM]] )=9))</f>
        <v>0</v>
      </c>
      <c r="AF1187" s="90" t="b">
        <f>OR(MONTH(Taulukko1[[#This Row],[Loppu PVM]])&lt;=9,AND(MONTH(Taulukko1[[#This Row],[Loppu PVM]] )=9))</f>
        <v>0</v>
      </c>
      <c r="AG1187" s="90" t="b">
        <f>OR(MONTH(Taulukko1[[#This Row],[Alku PVM]] )&lt;=6,AND(MONTH(Taulukko1[[#This Row],[Alku PVM]] )=6))</f>
        <v>0</v>
      </c>
      <c r="AH1187" s="90" t="b">
        <f>OR(MONTH(Taulukko1[[#This Row],[Loppu PVM]])&lt;=6,AND(MONTH(Taulukko1[[#This Row],[Loppu PVM]] )=6))</f>
        <v>0</v>
      </c>
    </row>
    <row r="1188" spans="1:34" ht="12.75" customHeight="1">
      <c r="A1188" t="s">
        <v>2994</v>
      </c>
      <c r="B1188" s="23">
        <v>40093</v>
      </c>
      <c r="C1188" t="s">
        <v>2993</v>
      </c>
      <c r="E1188" s="62">
        <v>85</v>
      </c>
      <c r="F1188" s="4">
        <v>40148</v>
      </c>
      <c r="G1188" s="5">
        <v>54</v>
      </c>
      <c r="H1188" s="16">
        <v>85</v>
      </c>
      <c r="I1188" s="126" t="e">
        <f>INDEX('TOL2008'!B:B,MATCH(A1188,'TOL2008'!A:A,0))</f>
        <v>#N/A</v>
      </c>
      <c r="J1188" s="126" t="e">
        <f>INDEX(Pääluokka!$H$2:$H$100,MATCH(VALUE(LEFT(Taulukko1[[#This Row],[TOL2008]],2)),Pääluokka!$G$2:$G$100,0))</f>
        <v>#N/A</v>
      </c>
      <c r="K1188" s="126" t="e">
        <f>INDEX(Pääluokka!$I$2:$I$100,MATCH(VALUE(LEFT(Taulukko1[[#This Row],[TOL2008]],2)),Pääluokka!$G$2:$G$100,0))</f>
        <v>#N/A</v>
      </c>
      <c r="L1188" s="41">
        <f t="shared" si="180"/>
        <v>55</v>
      </c>
      <c r="M1188" s="43">
        <f t="shared" si="181"/>
        <v>40093</v>
      </c>
      <c r="N1188" s="43">
        <f t="shared" si="182"/>
        <v>40148</v>
      </c>
      <c r="O1188" s="43">
        <f t="shared" si="183"/>
        <v>40087</v>
      </c>
      <c r="P1188" s="43">
        <f t="shared" si="184"/>
        <v>40148</v>
      </c>
      <c r="Q1188" s="41">
        <f t="shared" si="185"/>
        <v>2009</v>
      </c>
      <c r="R1188" s="41">
        <f t="shared" si="186"/>
        <v>2009</v>
      </c>
      <c r="S1188" s="43" t="str">
        <f>YEAR(Taulukko1[[#This Row],[Alku KK]])&amp;"Q"&amp;ROUNDDOWN((MONTH(Taulukko1[[#This Row],[Alku KK]])-1)/3+1,0)</f>
        <v>2009Q4</v>
      </c>
      <c r="T1188" s="43" t="str">
        <f>YEAR(Taulukko1[[#This Row],[Loppu KK]])&amp;"Q"&amp;ROUNDDOWN((MONTH(Taulukko1[[#This Row],[Loppu KK]])-1)/3+1,0)</f>
        <v>2009Q4</v>
      </c>
      <c r="U1188" s="66">
        <f>IF(COUNT(Taulukko1[[#This Row],[Neuvottelujen alaiset ]])=1,Taulukko1[[#This Row],[Neuvottelujen alaiset ]],Taulukko1[[#This Row],[Vähennystarve]])</f>
        <v>85</v>
      </c>
      <c r="V1188" s="44">
        <f t="shared" si="187"/>
        <v>1</v>
      </c>
      <c r="W1188" s="44">
        <f t="shared" si="188"/>
        <v>0.63529411764705879</v>
      </c>
      <c r="X1188" s="44">
        <f t="shared" si="189"/>
        <v>0.63529411764705879</v>
      </c>
      <c r="Y1188" s="90" t="b">
        <f>AND(MONTH(Taulukko1[[#This Row],[Alku PVM]] )=6,DAY(Taulukko1[[#This Row],[Alku PVM]] )&gt;19)</f>
        <v>0</v>
      </c>
      <c r="Z1188" s="90" t="b">
        <f>AND(MONTH(Taulukko1[[#This Row],[Loppu PVM]] )=6,DAY(Taulukko1[[#This Row],[Loppu PVM]] )&gt;19)</f>
        <v>0</v>
      </c>
      <c r="AA1188" s="90" t="b">
        <f>OR(MONTH(Taulukko1[[#This Row],[Alku PVM]] )&lt;=5,AND(MONTH(Taulukko1[[#This Row],[Alku PVM]] )=6,DAY(Taulukko1[[#This Row],[Alku PVM]] )&lt;20))</f>
        <v>0</v>
      </c>
      <c r="AB1188" s="90" t="b">
        <f>OR(MONTH(Taulukko1[[#This Row],[Loppu PVM]])&lt;=5,AND(MONTH(Taulukko1[[#This Row],[Loppu PVM]] )=6,DAY(Taulukko1[[#This Row],[Loppu PVM]])&lt;20))</f>
        <v>0</v>
      </c>
      <c r="AC1188" s="90" t="b">
        <f>OR(MONTH(Taulukko1[[#This Row],[Alku PVM]] )&lt;=3,AND(MONTH(Taulukko1[[#This Row],[Alku PVM]] )=3))</f>
        <v>0</v>
      </c>
      <c r="AD1188" s="90" t="b">
        <f>OR(MONTH(Taulukko1[[#This Row],[Loppu PVM]] )&lt;=3,AND(MONTH(Taulukko1[[#This Row],[Loppu PVM]] )=3))</f>
        <v>0</v>
      </c>
      <c r="AE1188" s="90" t="b">
        <f>OR(MONTH(Taulukko1[[#This Row],[Alku PVM]] )&lt;=9,AND(MONTH(Taulukko1[[#This Row],[Alku PVM]] )=9))</f>
        <v>0</v>
      </c>
      <c r="AF1188" s="90" t="b">
        <f>OR(MONTH(Taulukko1[[#This Row],[Loppu PVM]])&lt;=9,AND(MONTH(Taulukko1[[#This Row],[Loppu PVM]] )=9))</f>
        <v>0</v>
      </c>
      <c r="AG1188" s="90" t="b">
        <f>OR(MONTH(Taulukko1[[#This Row],[Alku PVM]] )&lt;=6,AND(MONTH(Taulukko1[[#This Row],[Alku PVM]] )=6))</f>
        <v>0</v>
      </c>
      <c r="AH1188" s="90" t="b">
        <f>OR(MONTH(Taulukko1[[#This Row],[Loppu PVM]])&lt;=6,AND(MONTH(Taulukko1[[#This Row],[Loppu PVM]] )=6))</f>
        <v>0</v>
      </c>
    </row>
    <row r="1189" spans="1:34" ht="12.75" customHeight="1">
      <c r="A1189" t="s">
        <v>522</v>
      </c>
      <c r="B1189" s="23">
        <v>40093</v>
      </c>
      <c r="C1189" t="s">
        <v>1762</v>
      </c>
      <c r="E1189" s="62">
        <v>35</v>
      </c>
      <c r="F1189" s="4">
        <v>40148</v>
      </c>
      <c r="G1189" s="5">
        <v>27</v>
      </c>
      <c r="H1189" s="22">
        <v>160</v>
      </c>
      <c r="I1189" s="126">
        <f>INDEX('TOL2008'!B:B,MATCH(A1189,'TOL2008'!A:A,0))</f>
        <v>25730</v>
      </c>
      <c r="J1189" s="126" t="str">
        <f>INDEX(Pääluokka!$H$2:$H$100,MATCH(VALUE(LEFT(Taulukko1[[#This Row],[TOL2008]],2)),Pääluokka!$G$2:$G$100,0))</f>
        <v>Teollisuus</v>
      </c>
      <c r="K1189" s="126" t="str">
        <f>INDEX(Pääluokka!$I$2:$I$100,MATCH(VALUE(LEFT(Taulukko1[[#This Row],[TOL2008]],2)),Pääluokka!$G$2:$G$100,0))</f>
        <v>Teollisuus (C-E)</v>
      </c>
      <c r="L1189" s="41">
        <f t="shared" si="180"/>
        <v>55</v>
      </c>
      <c r="M1189" s="43">
        <f t="shared" si="181"/>
        <v>40093</v>
      </c>
      <c r="N1189" s="43">
        <f t="shared" si="182"/>
        <v>40148</v>
      </c>
      <c r="O1189" s="43">
        <f t="shared" si="183"/>
        <v>40087</v>
      </c>
      <c r="P1189" s="43">
        <f t="shared" si="184"/>
        <v>40148</v>
      </c>
      <c r="Q1189" s="41">
        <f t="shared" si="185"/>
        <v>2009</v>
      </c>
      <c r="R1189" s="41">
        <f t="shared" si="186"/>
        <v>2009</v>
      </c>
      <c r="S1189" s="43" t="str">
        <f>YEAR(Taulukko1[[#This Row],[Alku KK]])&amp;"Q"&amp;ROUNDDOWN((MONTH(Taulukko1[[#This Row],[Alku KK]])-1)/3+1,0)</f>
        <v>2009Q4</v>
      </c>
      <c r="T1189" s="43" t="str">
        <f>YEAR(Taulukko1[[#This Row],[Loppu KK]])&amp;"Q"&amp;ROUNDDOWN((MONTH(Taulukko1[[#This Row],[Loppu KK]])-1)/3+1,0)</f>
        <v>2009Q4</v>
      </c>
      <c r="U1189" s="66">
        <f>IF(COUNT(Taulukko1[[#This Row],[Neuvottelujen alaiset ]])=1,Taulukko1[[#This Row],[Neuvottelujen alaiset ]],Taulukko1[[#This Row],[Vähennystarve]])</f>
        <v>160</v>
      </c>
      <c r="V1189" s="44">
        <f t="shared" si="187"/>
        <v>0.21875</v>
      </c>
      <c r="W1189" s="44">
        <f t="shared" si="188"/>
        <v>0.16875000000000001</v>
      </c>
      <c r="X1189" s="44">
        <f t="shared" si="189"/>
        <v>0.77142857142857146</v>
      </c>
      <c r="Y1189" s="90" t="b">
        <f>AND(MONTH(Taulukko1[[#This Row],[Alku PVM]] )=6,DAY(Taulukko1[[#This Row],[Alku PVM]] )&gt;19)</f>
        <v>0</v>
      </c>
      <c r="Z1189" s="90" t="b">
        <f>AND(MONTH(Taulukko1[[#This Row],[Loppu PVM]] )=6,DAY(Taulukko1[[#This Row],[Loppu PVM]] )&gt;19)</f>
        <v>0</v>
      </c>
      <c r="AA1189" s="90" t="b">
        <f>OR(MONTH(Taulukko1[[#This Row],[Alku PVM]] )&lt;=5,AND(MONTH(Taulukko1[[#This Row],[Alku PVM]] )=6,DAY(Taulukko1[[#This Row],[Alku PVM]] )&lt;20))</f>
        <v>0</v>
      </c>
      <c r="AB1189" s="90" t="b">
        <f>OR(MONTH(Taulukko1[[#This Row],[Loppu PVM]])&lt;=5,AND(MONTH(Taulukko1[[#This Row],[Loppu PVM]] )=6,DAY(Taulukko1[[#This Row],[Loppu PVM]])&lt;20))</f>
        <v>0</v>
      </c>
      <c r="AC1189" s="90" t="b">
        <f>OR(MONTH(Taulukko1[[#This Row],[Alku PVM]] )&lt;=3,AND(MONTH(Taulukko1[[#This Row],[Alku PVM]] )=3))</f>
        <v>0</v>
      </c>
      <c r="AD1189" s="90" t="b">
        <f>OR(MONTH(Taulukko1[[#This Row],[Loppu PVM]] )&lt;=3,AND(MONTH(Taulukko1[[#This Row],[Loppu PVM]] )=3))</f>
        <v>0</v>
      </c>
      <c r="AE1189" s="90" t="b">
        <f>OR(MONTH(Taulukko1[[#This Row],[Alku PVM]] )&lt;=9,AND(MONTH(Taulukko1[[#This Row],[Alku PVM]] )=9))</f>
        <v>0</v>
      </c>
      <c r="AF1189" s="90" t="b">
        <f>OR(MONTH(Taulukko1[[#This Row],[Loppu PVM]])&lt;=9,AND(MONTH(Taulukko1[[#This Row],[Loppu PVM]] )=9))</f>
        <v>0</v>
      </c>
      <c r="AG1189" s="90" t="b">
        <f>OR(MONTH(Taulukko1[[#This Row],[Alku PVM]] )&lt;=6,AND(MONTH(Taulukko1[[#This Row],[Alku PVM]] )=6))</f>
        <v>0</v>
      </c>
      <c r="AH1189" s="90" t="b">
        <f>OR(MONTH(Taulukko1[[#This Row],[Loppu PVM]])&lt;=6,AND(MONTH(Taulukko1[[#This Row],[Loppu PVM]] )=6))</f>
        <v>0</v>
      </c>
    </row>
    <row r="1190" spans="1:34" ht="12.75" customHeight="1">
      <c r="A1190" t="s">
        <v>2851</v>
      </c>
      <c r="B1190" s="23">
        <v>40093</v>
      </c>
      <c r="C1190" t="s">
        <v>2850</v>
      </c>
      <c r="E1190" s="62">
        <v>15</v>
      </c>
      <c r="F1190" s="4"/>
      <c r="G1190" s="5"/>
      <c r="H1190" s="16">
        <v>15</v>
      </c>
      <c r="I1190" s="126" t="e">
        <f>INDEX('TOL2008'!B:B,MATCH(A1190,'TOL2008'!A:A,0))</f>
        <v>#N/A</v>
      </c>
      <c r="J1190" s="126" t="e">
        <f>INDEX(Pääluokka!$H$2:$H$100,MATCH(VALUE(LEFT(Taulukko1[[#This Row],[TOL2008]],2)),Pääluokka!$G$2:$G$100,0))</f>
        <v>#N/A</v>
      </c>
      <c r="K1190" s="126" t="e">
        <f>INDEX(Pääluokka!$I$2:$I$100,MATCH(VALUE(LEFT(Taulukko1[[#This Row],[TOL2008]],2)),Pääluokka!$G$2:$G$100,0))</f>
        <v>#N/A</v>
      </c>
      <c r="L1190" s="41" t="str">
        <f t="shared" si="180"/>
        <v>NA</v>
      </c>
      <c r="M1190" s="43">
        <f t="shared" si="181"/>
        <v>40093</v>
      </c>
      <c r="N1190" s="43">
        <f t="shared" si="182"/>
        <v>40144</v>
      </c>
      <c r="O1190" s="43">
        <f t="shared" si="183"/>
        <v>40087</v>
      </c>
      <c r="P1190" s="43">
        <f t="shared" si="184"/>
        <v>40118</v>
      </c>
      <c r="Q1190" s="41">
        <f t="shared" si="185"/>
        <v>2009</v>
      </c>
      <c r="R1190" s="41">
        <f t="shared" si="186"/>
        <v>2009</v>
      </c>
      <c r="S1190" s="43" t="str">
        <f>YEAR(Taulukko1[[#This Row],[Alku KK]])&amp;"Q"&amp;ROUNDDOWN((MONTH(Taulukko1[[#This Row],[Alku KK]])-1)/3+1,0)</f>
        <v>2009Q4</v>
      </c>
      <c r="T1190" s="43" t="str">
        <f>YEAR(Taulukko1[[#This Row],[Loppu KK]])&amp;"Q"&amp;ROUNDDOWN((MONTH(Taulukko1[[#This Row],[Loppu KK]])-1)/3+1,0)</f>
        <v>2009Q4</v>
      </c>
      <c r="U1190" s="66">
        <f>IF(COUNT(Taulukko1[[#This Row],[Neuvottelujen alaiset ]])=1,Taulukko1[[#This Row],[Neuvottelujen alaiset ]],Taulukko1[[#This Row],[Vähennystarve]])</f>
        <v>15</v>
      </c>
      <c r="V1190" s="44">
        <f t="shared" si="187"/>
        <v>1</v>
      </c>
      <c r="W1190" s="44" t="str">
        <f t="shared" si="188"/>
        <v>NA</v>
      </c>
      <c r="X1190" s="44" t="str">
        <f t="shared" si="189"/>
        <v>NA</v>
      </c>
      <c r="Y1190" s="90" t="b">
        <f>AND(MONTH(Taulukko1[[#This Row],[Alku PVM]] )=6,DAY(Taulukko1[[#This Row],[Alku PVM]] )&gt;19)</f>
        <v>0</v>
      </c>
      <c r="Z1190" s="90" t="b">
        <f>AND(MONTH(Taulukko1[[#This Row],[Loppu PVM]] )=6,DAY(Taulukko1[[#This Row],[Loppu PVM]] )&gt;19)</f>
        <v>0</v>
      </c>
      <c r="AA1190" s="90" t="b">
        <f>OR(MONTH(Taulukko1[[#This Row],[Alku PVM]] )&lt;=5,AND(MONTH(Taulukko1[[#This Row],[Alku PVM]] )=6,DAY(Taulukko1[[#This Row],[Alku PVM]] )&lt;20))</f>
        <v>0</v>
      </c>
      <c r="AB1190" s="90" t="b">
        <f>OR(MONTH(Taulukko1[[#This Row],[Loppu PVM]])&lt;=5,AND(MONTH(Taulukko1[[#This Row],[Loppu PVM]] )=6,DAY(Taulukko1[[#This Row],[Loppu PVM]])&lt;20))</f>
        <v>0</v>
      </c>
      <c r="AC1190" s="90" t="b">
        <f>OR(MONTH(Taulukko1[[#This Row],[Alku PVM]] )&lt;=3,AND(MONTH(Taulukko1[[#This Row],[Alku PVM]] )=3))</f>
        <v>0</v>
      </c>
      <c r="AD1190" s="90" t="b">
        <f>OR(MONTH(Taulukko1[[#This Row],[Loppu PVM]] )&lt;=3,AND(MONTH(Taulukko1[[#This Row],[Loppu PVM]] )=3))</f>
        <v>0</v>
      </c>
      <c r="AE1190" s="90" t="b">
        <f>OR(MONTH(Taulukko1[[#This Row],[Alku PVM]] )&lt;=9,AND(MONTH(Taulukko1[[#This Row],[Alku PVM]] )=9))</f>
        <v>0</v>
      </c>
      <c r="AF1190" s="90" t="b">
        <f>OR(MONTH(Taulukko1[[#This Row],[Loppu PVM]])&lt;=9,AND(MONTH(Taulukko1[[#This Row],[Loppu PVM]] )=9))</f>
        <v>0</v>
      </c>
      <c r="AG1190" s="90" t="b">
        <f>OR(MONTH(Taulukko1[[#This Row],[Alku PVM]] )&lt;=6,AND(MONTH(Taulukko1[[#This Row],[Alku PVM]] )=6))</f>
        <v>0</v>
      </c>
      <c r="AH1190" s="90" t="b">
        <f>OR(MONTH(Taulukko1[[#This Row],[Loppu PVM]])&lt;=6,AND(MONTH(Taulukko1[[#This Row],[Loppu PVM]] )=6))</f>
        <v>0</v>
      </c>
    </row>
    <row r="1191" spans="1:34" ht="12.75" customHeight="1">
      <c r="A1191" t="s">
        <v>2732</v>
      </c>
      <c r="B1191" s="23">
        <v>40093</v>
      </c>
      <c r="C1191" t="s">
        <v>2731</v>
      </c>
      <c r="F1191" s="4"/>
      <c r="G1191" s="5"/>
      <c r="H1191" s="22">
        <v>100</v>
      </c>
      <c r="I1191" s="126" t="e">
        <f>INDEX('TOL2008'!B:B,MATCH(A1191,'TOL2008'!A:A,0))</f>
        <v>#N/A</v>
      </c>
      <c r="J1191" s="126" t="e">
        <f>INDEX(Pääluokka!$H$2:$H$100,MATCH(VALUE(LEFT(Taulukko1[[#This Row],[TOL2008]],2)),Pääluokka!$G$2:$G$100,0))</f>
        <v>#N/A</v>
      </c>
      <c r="K1191" s="126" t="e">
        <f>INDEX(Pääluokka!$I$2:$I$100,MATCH(VALUE(LEFT(Taulukko1[[#This Row],[TOL2008]],2)),Pääluokka!$G$2:$G$100,0))</f>
        <v>#N/A</v>
      </c>
      <c r="L1191" s="41" t="str">
        <f t="shared" si="180"/>
        <v>NA</v>
      </c>
      <c r="M1191" s="43">
        <f t="shared" si="181"/>
        <v>40093</v>
      </c>
      <c r="N1191" s="43">
        <f t="shared" si="182"/>
        <v>40144</v>
      </c>
      <c r="O1191" s="43">
        <f t="shared" si="183"/>
        <v>40087</v>
      </c>
      <c r="P1191" s="43">
        <f t="shared" si="184"/>
        <v>40118</v>
      </c>
      <c r="Q1191" s="41">
        <f t="shared" si="185"/>
        <v>2009</v>
      </c>
      <c r="R1191" s="41">
        <f t="shared" si="186"/>
        <v>2009</v>
      </c>
      <c r="S1191" s="43" t="str">
        <f>YEAR(Taulukko1[[#This Row],[Alku KK]])&amp;"Q"&amp;ROUNDDOWN((MONTH(Taulukko1[[#This Row],[Alku KK]])-1)/3+1,0)</f>
        <v>2009Q4</v>
      </c>
      <c r="T1191" s="43" t="str">
        <f>YEAR(Taulukko1[[#This Row],[Loppu KK]])&amp;"Q"&amp;ROUNDDOWN((MONTH(Taulukko1[[#This Row],[Loppu KK]])-1)/3+1,0)</f>
        <v>2009Q4</v>
      </c>
      <c r="U1191" s="66">
        <f>IF(COUNT(Taulukko1[[#This Row],[Neuvottelujen alaiset ]])=1,Taulukko1[[#This Row],[Neuvottelujen alaiset ]],Taulukko1[[#This Row],[Vähennystarve]])</f>
        <v>100</v>
      </c>
      <c r="V1191" s="44" t="str">
        <f t="shared" si="187"/>
        <v>NA</v>
      </c>
      <c r="W1191" s="44" t="str">
        <f t="shared" si="188"/>
        <v>NA</v>
      </c>
      <c r="X1191" s="44" t="str">
        <f t="shared" si="189"/>
        <v>NA</v>
      </c>
      <c r="Y1191" s="90" t="b">
        <f>AND(MONTH(Taulukko1[[#This Row],[Alku PVM]] )=6,DAY(Taulukko1[[#This Row],[Alku PVM]] )&gt;19)</f>
        <v>0</v>
      </c>
      <c r="Z1191" s="90" t="b">
        <f>AND(MONTH(Taulukko1[[#This Row],[Loppu PVM]] )=6,DAY(Taulukko1[[#This Row],[Loppu PVM]] )&gt;19)</f>
        <v>0</v>
      </c>
      <c r="AA1191" s="90" t="b">
        <f>OR(MONTH(Taulukko1[[#This Row],[Alku PVM]] )&lt;=5,AND(MONTH(Taulukko1[[#This Row],[Alku PVM]] )=6,DAY(Taulukko1[[#This Row],[Alku PVM]] )&lt;20))</f>
        <v>0</v>
      </c>
      <c r="AB1191" s="90" t="b">
        <f>OR(MONTH(Taulukko1[[#This Row],[Loppu PVM]])&lt;=5,AND(MONTH(Taulukko1[[#This Row],[Loppu PVM]] )=6,DAY(Taulukko1[[#This Row],[Loppu PVM]])&lt;20))</f>
        <v>0</v>
      </c>
      <c r="AC1191" s="90" t="b">
        <f>OR(MONTH(Taulukko1[[#This Row],[Alku PVM]] )&lt;=3,AND(MONTH(Taulukko1[[#This Row],[Alku PVM]] )=3))</f>
        <v>0</v>
      </c>
      <c r="AD1191" s="90" t="b">
        <f>OR(MONTH(Taulukko1[[#This Row],[Loppu PVM]] )&lt;=3,AND(MONTH(Taulukko1[[#This Row],[Loppu PVM]] )=3))</f>
        <v>0</v>
      </c>
      <c r="AE1191" s="90" t="b">
        <f>OR(MONTH(Taulukko1[[#This Row],[Alku PVM]] )&lt;=9,AND(MONTH(Taulukko1[[#This Row],[Alku PVM]] )=9))</f>
        <v>0</v>
      </c>
      <c r="AF1191" s="90" t="b">
        <f>OR(MONTH(Taulukko1[[#This Row],[Loppu PVM]])&lt;=9,AND(MONTH(Taulukko1[[#This Row],[Loppu PVM]] )=9))</f>
        <v>0</v>
      </c>
      <c r="AG1191" s="90" t="b">
        <f>OR(MONTH(Taulukko1[[#This Row],[Alku PVM]] )&lt;=6,AND(MONTH(Taulukko1[[#This Row],[Alku PVM]] )=6))</f>
        <v>0</v>
      </c>
      <c r="AH1191" s="90" t="b">
        <f>OR(MONTH(Taulukko1[[#This Row],[Loppu PVM]])&lt;=6,AND(MONTH(Taulukko1[[#This Row],[Loppu PVM]] )=6))</f>
        <v>0</v>
      </c>
    </row>
    <row r="1192" spans="1:34" ht="12.75" customHeight="1">
      <c r="A1192" t="s">
        <v>2657</v>
      </c>
      <c r="B1192" s="23">
        <v>40093</v>
      </c>
      <c r="C1192" t="s">
        <v>2656</v>
      </c>
      <c r="F1192" s="4">
        <v>40142</v>
      </c>
      <c r="G1192" s="5">
        <v>4</v>
      </c>
      <c r="H1192" s="22">
        <v>100</v>
      </c>
      <c r="I1192" s="126" t="e">
        <f>INDEX('TOL2008'!B:B,MATCH(A1192,'TOL2008'!A:A,0))</f>
        <v>#N/A</v>
      </c>
      <c r="J1192" s="126" t="e">
        <f>INDEX(Pääluokka!$H$2:$H$100,MATCH(VALUE(LEFT(Taulukko1[[#This Row],[TOL2008]],2)),Pääluokka!$G$2:$G$100,0))</f>
        <v>#N/A</v>
      </c>
      <c r="K1192" s="126" t="e">
        <f>INDEX(Pääluokka!$I$2:$I$100,MATCH(VALUE(LEFT(Taulukko1[[#This Row],[TOL2008]],2)),Pääluokka!$G$2:$G$100,0))</f>
        <v>#N/A</v>
      </c>
      <c r="L1192" s="41">
        <f t="shared" si="180"/>
        <v>49</v>
      </c>
      <c r="M1192" s="43">
        <f t="shared" si="181"/>
        <v>40093</v>
      </c>
      <c r="N1192" s="43">
        <f t="shared" si="182"/>
        <v>40142</v>
      </c>
      <c r="O1192" s="43">
        <f t="shared" si="183"/>
        <v>40087</v>
      </c>
      <c r="P1192" s="43">
        <f t="shared" si="184"/>
        <v>40118</v>
      </c>
      <c r="Q1192" s="41">
        <f t="shared" si="185"/>
        <v>2009</v>
      </c>
      <c r="R1192" s="41">
        <f t="shared" si="186"/>
        <v>2009</v>
      </c>
      <c r="S1192" s="43" t="str">
        <f>YEAR(Taulukko1[[#This Row],[Alku KK]])&amp;"Q"&amp;ROUNDDOWN((MONTH(Taulukko1[[#This Row],[Alku KK]])-1)/3+1,0)</f>
        <v>2009Q4</v>
      </c>
      <c r="T1192" s="43" t="str">
        <f>YEAR(Taulukko1[[#This Row],[Loppu KK]])&amp;"Q"&amp;ROUNDDOWN((MONTH(Taulukko1[[#This Row],[Loppu KK]])-1)/3+1,0)</f>
        <v>2009Q4</v>
      </c>
      <c r="U1192" s="66">
        <f>IF(COUNT(Taulukko1[[#This Row],[Neuvottelujen alaiset ]])=1,Taulukko1[[#This Row],[Neuvottelujen alaiset ]],Taulukko1[[#This Row],[Vähennystarve]])</f>
        <v>100</v>
      </c>
      <c r="V1192" s="44" t="str">
        <f t="shared" si="187"/>
        <v>NA</v>
      </c>
      <c r="W1192" s="44">
        <f t="shared" si="188"/>
        <v>0.04</v>
      </c>
      <c r="X1192" s="44" t="str">
        <f t="shared" si="189"/>
        <v>NA</v>
      </c>
      <c r="Y1192" s="90" t="b">
        <f>AND(MONTH(Taulukko1[[#This Row],[Alku PVM]] )=6,DAY(Taulukko1[[#This Row],[Alku PVM]] )&gt;19)</f>
        <v>0</v>
      </c>
      <c r="Z1192" s="90" t="b">
        <f>AND(MONTH(Taulukko1[[#This Row],[Loppu PVM]] )=6,DAY(Taulukko1[[#This Row],[Loppu PVM]] )&gt;19)</f>
        <v>0</v>
      </c>
      <c r="AA1192" s="90" t="b">
        <f>OR(MONTH(Taulukko1[[#This Row],[Alku PVM]] )&lt;=5,AND(MONTH(Taulukko1[[#This Row],[Alku PVM]] )=6,DAY(Taulukko1[[#This Row],[Alku PVM]] )&lt;20))</f>
        <v>0</v>
      </c>
      <c r="AB1192" s="90" t="b">
        <f>OR(MONTH(Taulukko1[[#This Row],[Loppu PVM]])&lt;=5,AND(MONTH(Taulukko1[[#This Row],[Loppu PVM]] )=6,DAY(Taulukko1[[#This Row],[Loppu PVM]])&lt;20))</f>
        <v>0</v>
      </c>
      <c r="AC1192" s="90" t="b">
        <f>OR(MONTH(Taulukko1[[#This Row],[Alku PVM]] )&lt;=3,AND(MONTH(Taulukko1[[#This Row],[Alku PVM]] )=3))</f>
        <v>0</v>
      </c>
      <c r="AD1192" s="90" t="b">
        <f>OR(MONTH(Taulukko1[[#This Row],[Loppu PVM]] )&lt;=3,AND(MONTH(Taulukko1[[#This Row],[Loppu PVM]] )=3))</f>
        <v>0</v>
      </c>
      <c r="AE1192" s="90" t="b">
        <f>OR(MONTH(Taulukko1[[#This Row],[Alku PVM]] )&lt;=9,AND(MONTH(Taulukko1[[#This Row],[Alku PVM]] )=9))</f>
        <v>0</v>
      </c>
      <c r="AF1192" s="90" t="b">
        <f>OR(MONTH(Taulukko1[[#This Row],[Loppu PVM]])&lt;=9,AND(MONTH(Taulukko1[[#This Row],[Loppu PVM]] )=9))</f>
        <v>0</v>
      </c>
      <c r="AG1192" s="90" t="b">
        <f>OR(MONTH(Taulukko1[[#This Row],[Alku PVM]] )&lt;=6,AND(MONTH(Taulukko1[[#This Row],[Alku PVM]] )=6))</f>
        <v>0</v>
      </c>
      <c r="AH1192" s="90" t="b">
        <f>OR(MONTH(Taulukko1[[#This Row],[Loppu PVM]])&lt;=6,AND(MONTH(Taulukko1[[#This Row],[Loppu PVM]] )=6))</f>
        <v>0</v>
      </c>
    </row>
    <row r="1193" spans="1:34" ht="12.75" customHeight="1">
      <c r="A1193" t="s">
        <v>2569</v>
      </c>
      <c r="B1193" s="23">
        <v>40093</v>
      </c>
      <c r="C1193" t="s">
        <v>3292</v>
      </c>
      <c r="E1193" s="62">
        <v>30</v>
      </c>
      <c r="F1193" s="4">
        <v>40204</v>
      </c>
      <c r="G1193" s="5">
        <v>13</v>
      </c>
      <c r="H1193" s="22">
        <v>600</v>
      </c>
      <c r="I1193" s="126" t="e">
        <f>INDEX('TOL2008'!B:B,MATCH(A1193,'TOL2008'!A:A,0))</f>
        <v>#N/A</v>
      </c>
      <c r="J1193" s="126" t="e">
        <f>INDEX(Pääluokka!$H$2:$H$100,MATCH(VALUE(LEFT(Taulukko1[[#This Row],[TOL2008]],2)),Pääluokka!$G$2:$G$100,0))</f>
        <v>#N/A</v>
      </c>
      <c r="K1193" s="126" t="e">
        <f>INDEX(Pääluokka!$I$2:$I$100,MATCH(VALUE(LEFT(Taulukko1[[#This Row],[TOL2008]],2)),Pääluokka!$G$2:$G$100,0))</f>
        <v>#N/A</v>
      </c>
      <c r="L1193" s="41">
        <f t="shared" si="180"/>
        <v>111</v>
      </c>
      <c r="M1193" s="43">
        <f t="shared" si="181"/>
        <v>40093</v>
      </c>
      <c r="N1193" s="43">
        <f t="shared" si="182"/>
        <v>40204</v>
      </c>
      <c r="O1193" s="43">
        <f t="shared" si="183"/>
        <v>40087</v>
      </c>
      <c r="P1193" s="43">
        <f t="shared" si="184"/>
        <v>40179</v>
      </c>
      <c r="Q1193" s="41">
        <f t="shared" si="185"/>
        <v>2009</v>
      </c>
      <c r="R1193" s="41">
        <f t="shared" si="186"/>
        <v>2010</v>
      </c>
      <c r="S1193" s="43" t="str">
        <f>YEAR(Taulukko1[[#This Row],[Alku KK]])&amp;"Q"&amp;ROUNDDOWN((MONTH(Taulukko1[[#This Row],[Alku KK]])-1)/3+1,0)</f>
        <v>2009Q4</v>
      </c>
      <c r="T1193" s="43" t="str">
        <f>YEAR(Taulukko1[[#This Row],[Loppu KK]])&amp;"Q"&amp;ROUNDDOWN((MONTH(Taulukko1[[#This Row],[Loppu KK]])-1)/3+1,0)</f>
        <v>2010Q1</v>
      </c>
      <c r="U1193" s="66">
        <f>IF(COUNT(Taulukko1[[#This Row],[Neuvottelujen alaiset ]])=1,Taulukko1[[#This Row],[Neuvottelujen alaiset ]],Taulukko1[[#This Row],[Vähennystarve]])</f>
        <v>600</v>
      </c>
      <c r="V1193" s="44">
        <f t="shared" si="187"/>
        <v>0.05</v>
      </c>
      <c r="W1193" s="44">
        <f t="shared" si="188"/>
        <v>2.1666666666666667E-2</v>
      </c>
      <c r="X1193" s="44">
        <f t="shared" si="189"/>
        <v>0.43333333333333335</v>
      </c>
      <c r="Y1193" s="90" t="b">
        <f>AND(MONTH(Taulukko1[[#This Row],[Alku PVM]] )=6,DAY(Taulukko1[[#This Row],[Alku PVM]] )&gt;19)</f>
        <v>0</v>
      </c>
      <c r="Z1193" s="90" t="b">
        <f>AND(MONTH(Taulukko1[[#This Row],[Loppu PVM]] )=6,DAY(Taulukko1[[#This Row],[Loppu PVM]] )&gt;19)</f>
        <v>0</v>
      </c>
      <c r="AA1193" s="90" t="b">
        <f>OR(MONTH(Taulukko1[[#This Row],[Alku PVM]] )&lt;=5,AND(MONTH(Taulukko1[[#This Row],[Alku PVM]] )=6,DAY(Taulukko1[[#This Row],[Alku PVM]] )&lt;20))</f>
        <v>0</v>
      </c>
      <c r="AB1193" s="90" t="b">
        <f>OR(MONTH(Taulukko1[[#This Row],[Loppu PVM]])&lt;=5,AND(MONTH(Taulukko1[[#This Row],[Loppu PVM]] )=6,DAY(Taulukko1[[#This Row],[Loppu PVM]])&lt;20))</f>
        <v>1</v>
      </c>
      <c r="AC1193" s="90" t="b">
        <f>OR(MONTH(Taulukko1[[#This Row],[Alku PVM]] )&lt;=3,AND(MONTH(Taulukko1[[#This Row],[Alku PVM]] )=3))</f>
        <v>0</v>
      </c>
      <c r="AD1193" s="90" t="b">
        <f>OR(MONTH(Taulukko1[[#This Row],[Loppu PVM]] )&lt;=3,AND(MONTH(Taulukko1[[#This Row],[Loppu PVM]] )=3))</f>
        <v>1</v>
      </c>
      <c r="AE1193" s="90" t="b">
        <f>OR(MONTH(Taulukko1[[#This Row],[Alku PVM]] )&lt;=9,AND(MONTH(Taulukko1[[#This Row],[Alku PVM]] )=9))</f>
        <v>0</v>
      </c>
      <c r="AF1193" s="90" t="b">
        <f>OR(MONTH(Taulukko1[[#This Row],[Loppu PVM]])&lt;=9,AND(MONTH(Taulukko1[[#This Row],[Loppu PVM]] )=9))</f>
        <v>1</v>
      </c>
      <c r="AG1193" s="90" t="b">
        <f>OR(MONTH(Taulukko1[[#This Row],[Alku PVM]] )&lt;=6,AND(MONTH(Taulukko1[[#This Row],[Alku PVM]] )=6))</f>
        <v>0</v>
      </c>
      <c r="AH1193" s="90" t="b">
        <f>OR(MONTH(Taulukko1[[#This Row],[Loppu PVM]])&lt;=6,AND(MONTH(Taulukko1[[#This Row],[Loppu PVM]] )=6))</f>
        <v>1</v>
      </c>
    </row>
    <row r="1194" spans="1:34" ht="12.75" customHeight="1">
      <c r="A1194" t="s">
        <v>2885</v>
      </c>
      <c r="B1194" s="23">
        <v>40094</v>
      </c>
      <c r="C1194" t="s">
        <v>2884</v>
      </c>
      <c r="E1194" s="62">
        <v>130</v>
      </c>
      <c r="F1194" s="4">
        <v>40149</v>
      </c>
      <c r="G1194" s="5">
        <v>125</v>
      </c>
      <c r="H1194" s="16">
        <v>130</v>
      </c>
      <c r="I1194" s="126" t="e">
        <f>INDEX('TOL2008'!B:B,MATCH(A1194,'TOL2008'!A:A,0))</f>
        <v>#N/A</v>
      </c>
      <c r="J1194" s="126" t="e">
        <f>INDEX(Pääluokka!$H$2:$H$100,MATCH(VALUE(LEFT(Taulukko1[[#This Row],[TOL2008]],2)),Pääluokka!$G$2:$G$100,0))</f>
        <v>#N/A</v>
      </c>
      <c r="K1194" s="126" t="e">
        <f>INDEX(Pääluokka!$I$2:$I$100,MATCH(VALUE(LEFT(Taulukko1[[#This Row],[TOL2008]],2)),Pääluokka!$G$2:$G$100,0))</f>
        <v>#N/A</v>
      </c>
      <c r="L1194" s="41">
        <f t="shared" si="180"/>
        <v>55</v>
      </c>
      <c r="M1194" s="43">
        <f t="shared" si="181"/>
        <v>40094</v>
      </c>
      <c r="N1194" s="43">
        <f t="shared" si="182"/>
        <v>40149</v>
      </c>
      <c r="O1194" s="43">
        <f t="shared" si="183"/>
        <v>40087</v>
      </c>
      <c r="P1194" s="43">
        <f t="shared" si="184"/>
        <v>40148</v>
      </c>
      <c r="Q1194" s="41">
        <f t="shared" si="185"/>
        <v>2009</v>
      </c>
      <c r="R1194" s="41">
        <f t="shared" si="186"/>
        <v>2009</v>
      </c>
      <c r="S1194" s="43" t="str">
        <f>YEAR(Taulukko1[[#This Row],[Alku KK]])&amp;"Q"&amp;ROUNDDOWN((MONTH(Taulukko1[[#This Row],[Alku KK]])-1)/3+1,0)</f>
        <v>2009Q4</v>
      </c>
      <c r="T1194" s="43" t="str">
        <f>YEAR(Taulukko1[[#This Row],[Loppu KK]])&amp;"Q"&amp;ROUNDDOWN((MONTH(Taulukko1[[#This Row],[Loppu KK]])-1)/3+1,0)</f>
        <v>2009Q4</v>
      </c>
      <c r="U1194" s="66">
        <f>IF(COUNT(Taulukko1[[#This Row],[Neuvottelujen alaiset ]])=1,Taulukko1[[#This Row],[Neuvottelujen alaiset ]],Taulukko1[[#This Row],[Vähennystarve]])</f>
        <v>130</v>
      </c>
      <c r="V1194" s="44">
        <f t="shared" si="187"/>
        <v>1</v>
      </c>
      <c r="W1194" s="44">
        <f t="shared" si="188"/>
        <v>0.96153846153846156</v>
      </c>
      <c r="X1194" s="44">
        <f t="shared" si="189"/>
        <v>0.96153846153846156</v>
      </c>
      <c r="Y1194" s="90" t="b">
        <f>AND(MONTH(Taulukko1[[#This Row],[Alku PVM]] )=6,DAY(Taulukko1[[#This Row],[Alku PVM]] )&gt;19)</f>
        <v>0</v>
      </c>
      <c r="Z1194" s="90" t="b">
        <f>AND(MONTH(Taulukko1[[#This Row],[Loppu PVM]] )=6,DAY(Taulukko1[[#This Row],[Loppu PVM]] )&gt;19)</f>
        <v>0</v>
      </c>
      <c r="AA1194" s="90" t="b">
        <f>OR(MONTH(Taulukko1[[#This Row],[Alku PVM]] )&lt;=5,AND(MONTH(Taulukko1[[#This Row],[Alku PVM]] )=6,DAY(Taulukko1[[#This Row],[Alku PVM]] )&lt;20))</f>
        <v>0</v>
      </c>
      <c r="AB1194" s="90" t="b">
        <f>OR(MONTH(Taulukko1[[#This Row],[Loppu PVM]])&lt;=5,AND(MONTH(Taulukko1[[#This Row],[Loppu PVM]] )=6,DAY(Taulukko1[[#This Row],[Loppu PVM]])&lt;20))</f>
        <v>0</v>
      </c>
      <c r="AC1194" s="90" t="b">
        <f>OR(MONTH(Taulukko1[[#This Row],[Alku PVM]] )&lt;=3,AND(MONTH(Taulukko1[[#This Row],[Alku PVM]] )=3))</f>
        <v>0</v>
      </c>
      <c r="AD1194" s="90" t="b">
        <f>OR(MONTH(Taulukko1[[#This Row],[Loppu PVM]] )&lt;=3,AND(MONTH(Taulukko1[[#This Row],[Loppu PVM]] )=3))</f>
        <v>0</v>
      </c>
      <c r="AE1194" s="90" t="b">
        <f>OR(MONTH(Taulukko1[[#This Row],[Alku PVM]] )&lt;=9,AND(MONTH(Taulukko1[[#This Row],[Alku PVM]] )=9))</f>
        <v>0</v>
      </c>
      <c r="AF1194" s="90" t="b">
        <f>OR(MONTH(Taulukko1[[#This Row],[Loppu PVM]])&lt;=9,AND(MONTH(Taulukko1[[#This Row],[Loppu PVM]] )=9))</f>
        <v>0</v>
      </c>
      <c r="AG1194" s="90" t="b">
        <f>OR(MONTH(Taulukko1[[#This Row],[Alku PVM]] )&lt;=6,AND(MONTH(Taulukko1[[#This Row],[Alku PVM]] )=6))</f>
        <v>0</v>
      </c>
      <c r="AH1194" s="90" t="b">
        <f>OR(MONTH(Taulukko1[[#This Row],[Loppu PVM]])&lt;=6,AND(MONTH(Taulukko1[[#This Row],[Loppu PVM]] )=6))</f>
        <v>0</v>
      </c>
    </row>
    <row r="1195" spans="1:34" ht="12.75" customHeight="1">
      <c r="A1195" t="s">
        <v>2860</v>
      </c>
      <c r="B1195" s="23">
        <v>40094</v>
      </c>
      <c r="C1195" t="s">
        <v>1869</v>
      </c>
      <c r="E1195" s="62">
        <v>43</v>
      </c>
      <c r="F1195" s="4">
        <v>40144</v>
      </c>
      <c r="G1195" s="5">
        <v>35</v>
      </c>
      <c r="H1195" s="16">
        <v>43</v>
      </c>
      <c r="I1195" s="126" t="e">
        <f>INDEX('TOL2008'!B:B,MATCH(A1195,'TOL2008'!A:A,0))</f>
        <v>#N/A</v>
      </c>
      <c r="J1195" s="126" t="e">
        <f>INDEX(Pääluokka!$H$2:$H$100,MATCH(VALUE(LEFT(Taulukko1[[#This Row],[TOL2008]],2)),Pääluokka!$G$2:$G$100,0))</f>
        <v>#N/A</v>
      </c>
      <c r="K1195" s="126" t="e">
        <f>INDEX(Pääluokka!$I$2:$I$100,MATCH(VALUE(LEFT(Taulukko1[[#This Row],[TOL2008]],2)),Pääluokka!$G$2:$G$100,0))</f>
        <v>#N/A</v>
      </c>
      <c r="L1195" s="41">
        <f t="shared" si="180"/>
        <v>50</v>
      </c>
      <c r="M1195" s="43">
        <f t="shared" si="181"/>
        <v>40094</v>
      </c>
      <c r="N1195" s="43">
        <f t="shared" si="182"/>
        <v>40144</v>
      </c>
      <c r="O1195" s="43">
        <f t="shared" si="183"/>
        <v>40087</v>
      </c>
      <c r="P1195" s="43">
        <f t="shared" si="184"/>
        <v>40118</v>
      </c>
      <c r="Q1195" s="41">
        <f t="shared" si="185"/>
        <v>2009</v>
      </c>
      <c r="R1195" s="41">
        <f t="shared" si="186"/>
        <v>2009</v>
      </c>
      <c r="S1195" s="43" t="str">
        <f>YEAR(Taulukko1[[#This Row],[Alku KK]])&amp;"Q"&amp;ROUNDDOWN((MONTH(Taulukko1[[#This Row],[Alku KK]])-1)/3+1,0)</f>
        <v>2009Q4</v>
      </c>
      <c r="T1195" s="43" t="str">
        <f>YEAR(Taulukko1[[#This Row],[Loppu KK]])&amp;"Q"&amp;ROUNDDOWN((MONTH(Taulukko1[[#This Row],[Loppu KK]])-1)/3+1,0)</f>
        <v>2009Q4</v>
      </c>
      <c r="U1195" s="66">
        <f>IF(COUNT(Taulukko1[[#This Row],[Neuvottelujen alaiset ]])=1,Taulukko1[[#This Row],[Neuvottelujen alaiset ]],Taulukko1[[#This Row],[Vähennystarve]])</f>
        <v>43</v>
      </c>
      <c r="V1195" s="44">
        <f t="shared" si="187"/>
        <v>1</v>
      </c>
      <c r="W1195" s="44">
        <f t="shared" si="188"/>
        <v>0.81395348837209303</v>
      </c>
      <c r="X1195" s="44">
        <f t="shared" si="189"/>
        <v>0.81395348837209303</v>
      </c>
      <c r="Y1195" s="90" t="b">
        <f>AND(MONTH(Taulukko1[[#This Row],[Alku PVM]] )=6,DAY(Taulukko1[[#This Row],[Alku PVM]] )&gt;19)</f>
        <v>0</v>
      </c>
      <c r="Z1195" s="90" t="b">
        <f>AND(MONTH(Taulukko1[[#This Row],[Loppu PVM]] )=6,DAY(Taulukko1[[#This Row],[Loppu PVM]] )&gt;19)</f>
        <v>0</v>
      </c>
      <c r="AA1195" s="90" t="b">
        <f>OR(MONTH(Taulukko1[[#This Row],[Alku PVM]] )&lt;=5,AND(MONTH(Taulukko1[[#This Row],[Alku PVM]] )=6,DAY(Taulukko1[[#This Row],[Alku PVM]] )&lt;20))</f>
        <v>0</v>
      </c>
      <c r="AB1195" s="90" t="b">
        <f>OR(MONTH(Taulukko1[[#This Row],[Loppu PVM]])&lt;=5,AND(MONTH(Taulukko1[[#This Row],[Loppu PVM]] )=6,DAY(Taulukko1[[#This Row],[Loppu PVM]])&lt;20))</f>
        <v>0</v>
      </c>
      <c r="AC1195" s="90" t="b">
        <f>OR(MONTH(Taulukko1[[#This Row],[Alku PVM]] )&lt;=3,AND(MONTH(Taulukko1[[#This Row],[Alku PVM]] )=3))</f>
        <v>0</v>
      </c>
      <c r="AD1195" s="90" t="b">
        <f>OR(MONTH(Taulukko1[[#This Row],[Loppu PVM]] )&lt;=3,AND(MONTH(Taulukko1[[#This Row],[Loppu PVM]] )=3))</f>
        <v>0</v>
      </c>
      <c r="AE1195" s="90" t="b">
        <f>OR(MONTH(Taulukko1[[#This Row],[Alku PVM]] )&lt;=9,AND(MONTH(Taulukko1[[#This Row],[Alku PVM]] )=9))</f>
        <v>0</v>
      </c>
      <c r="AF1195" s="90" t="b">
        <f>OR(MONTH(Taulukko1[[#This Row],[Loppu PVM]])&lt;=9,AND(MONTH(Taulukko1[[#This Row],[Loppu PVM]] )=9))</f>
        <v>0</v>
      </c>
      <c r="AG1195" s="90" t="b">
        <f>OR(MONTH(Taulukko1[[#This Row],[Alku PVM]] )&lt;=6,AND(MONTH(Taulukko1[[#This Row],[Alku PVM]] )=6))</f>
        <v>0</v>
      </c>
      <c r="AH1195" s="90" t="b">
        <f>OR(MONTH(Taulukko1[[#This Row],[Loppu PVM]])&lt;=6,AND(MONTH(Taulukko1[[#This Row],[Loppu PVM]] )=6))</f>
        <v>0</v>
      </c>
    </row>
    <row r="1196" spans="1:34" ht="12.75" customHeight="1">
      <c r="A1196" s="21" t="s">
        <v>2826</v>
      </c>
      <c r="B1196" s="23">
        <v>40094</v>
      </c>
      <c r="C1196" s="21" t="s">
        <v>2825</v>
      </c>
      <c r="D1196" s="24"/>
      <c r="F1196" s="23"/>
      <c r="G1196" s="24"/>
      <c r="H1196" s="16">
        <v>14</v>
      </c>
      <c r="I1196" s="126" t="e">
        <f>INDEX('TOL2008'!B:B,MATCH(A1196,'TOL2008'!A:A,0))</f>
        <v>#N/A</v>
      </c>
      <c r="J1196" s="126" t="e">
        <f>INDEX(Pääluokka!$H$2:$H$100,MATCH(VALUE(LEFT(Taulukko1[[#This Row],[TOL2008]],2)),Pääluokka!$G$2:$G$100,0))</f>
        <v>#N/A</v>
      </c>
      <c r="K1196" s="126" t="e">
        <f>INDEX(Pääluokka!$I$2:$I$100,MATCH(VALUE(LEFT(Taulukko1[[#This Row],[TOL2008]],2)),Pääluokka!$G$2:$G$100,0))</f>
        <v>#N/A</v>
      </c>
      <c r="L1196" s="41" t="str">
        <f t="shared" si="180"/>
        <v>NA</v>
      </c>
      <c r="M1196" s="43">
        <f t="shared" si="181"/>
        <v>40094</v>
      </c>
      <c r="N1196" s="43">
        <f t="shared" si="182"/>
        <v>40145</v>
      </c>
      <c r="O1196" s="43">
        <f t="shared" si="183"/>
        <v>40087</v>
      </c>
      <c r="P1196" s="43">
        <f t="shared" si="184"/>
        <v>40118</v>
      </c>
      <c r="Q1196" s="41">
        <f t="shared" si="185"/>
        <v>2009</v>
      </c>
      <c r="R1196" s="41">
        <f t="shared" si="186"/>
        <v>2009</v>
      </c>
      <c r="S1196" s="43" t="str">
        <f>YEAR(Taulukko1[[#This Row],[Alku KK]])&amp;"Q"&amp;ROUNDDOWN((MONTH(Taulukko1[[#This Row],[Alku KK]])-1)/3+1,0)</f>
        <v>2009Q4</v>
      </c>
      <c r="T1196" s="43" t="str">
        <f>YEAR(Taulukko1[[#This Row],[Loppu KK]])&amp;"Q"&amp;ROUNDDOWN((MONTH(Taulukko1[[#This Row],[Loppu KK]])-1)/3+1,0)</f>
        <v>2009Q4</v>
      </c>
      <c r="U1196" s="66">
        <f>IF(COUNT(Taulukko1[[#This Row],[Neuvottelujen alaiset ]])=1,Taulukko1[[#This Row],[Neuvottelujen alaiset ]],Taulukko1[[#This Row],[Vähennystarve]])</f>
        <v>14</v>
      </c>
      <c r="V1196" s="44" t="str">
        <f t="shared" si="187"/>
        <v>NA</v>
      </c>
      <c r="W1196" s="44" t="str">
        <f t="shared" si="188"/>
        <v>NA</v>
      </c>
      <c r="X1196" s="44" t="str">
        <f t="shared" si="189"/>
        <v>NA</v>
      </c>
      <c r="Y1196" s="90" t="b">
        <f>AND(MONTH(Taulukko1[[#This Row],[Alku PVM]] )=6,DAY(Taulukko1[[#This Row],[Alku PVM]] )&gt;19)</f>
        <v>0</v>
      </c>
      <c r="Z1196" s="90" t="b">
        <f>AND(MONTH(Taulukko1[[#This Row],[Loppu PVM]] )=6,DAY(Taulukko1[[#This Row],[Loppu PVM]] )&gt;19)</f>
        <v>0</v>
      </c>
      <c r="AA1196" s="90" t="b">
        <f>OR(MONTH(Taulukko1[[#This Row],[Alku PVM]] )&lt;=5,AND(MONTH(Taulukko1[[#This Row],[Alku PVM]] )=6,DAY(Taulukko1[[#This Row],[Alku PVM]] )&lt;20))</f>
        <v>0</v>
      </c>
      <c r="AB1196" s="90" t="b">
        <f>OR(MONTH(Taulukko1[[#This Row],[Loppu PVM]])&lt;=5,AND(MONTH(Taulukko1[[#This Row],[Loppu PVM]] )=6,DAY(Taulukko1[[#This Row],[Loppu PVM]])&lt;20))</f>
        <v>0</v>
      </c>
      <c r="AC1196" s="90" t="b">
        <f>OR(MONTH(Taulukko1[[#This Row],[Alku PVM]] )&lt;=3,AND(MONTH(Taulukko1[[#This Row],[Alku PVM]] )=3))</f>
        <v>0</v>
      </c>
      <c r="AD1196" s="90" t="b">
        <f>OR(MONTH(Taulukko1[[#This Row],[Loppu PVM]] )&lt;=3,AND(MONTH(Taulukko1[[#This Row],[Loppu PVM]] )=3))</f>
        <v>0</v>
      </c>
      <c r="AE1196" s="90" t="b">
        <f>OR(MONTH(Taulukko1[[#This Row],[Alku PVM]] )&lt;=9,AND(MONTH(Taulukko1[[#This Row],[Alku PVM]] )=9))</f>
        <v>0</v>
      </c>
      <c r="AF1196" s="90" t="b">
        <f>OR(MONTH(Taulukko1[[#This Row],[Loppu PVM]])&lt;=9,AND(MONTH(Taulukko1[[#This Row],[Loppu PVM]] )=9))</f>
        <v>0</v>
      </c>
      <c r="AG1196" s="90" t="b">
        <f>OR(MONTH(Taulukko1[[#This Row],[Alku PVM]] )&lt;=6,AND(MONTH(Taulukko1[[#This Row],[Alku PVM]] )=6))</f>
        <v>0</v>
      </c>
      <c r="AH1196" s="90" t="b">
        <f>OR(MONTH(Taulukko1[[#This Row],[Loppu PVM]])&lt;=6,AND(MONTH(Taulukko1[[#This Row],[Loppu PVM]] )=6))</f>
        <v>0</v>
      </c>
    </row>
    <row r="1197" spans="1:34" ht="12.75" customHeight="1">
      <c r="A1197" s="21" t="s">
        <v>2426</v>
      </c>
      <c r="B1197" s="23">
        <v>40097</v>
      </c>
      <c r="C1197" s="21" t="s">
        <v>2425</v>
      </c>
      <c r="D1197" s="24"/>
      <c r="F1197" s="23"/>
      <c r="G1197" s="24"/>
      <c r="H1197" s="22">
        <v>70</v>
      </c>
      <c r="I1197" s="126" t="e">
        <f>INDEX('TOL2008'!B:B,MATCH(A1197,'TOL2008'!A:A,0))</f>
        <v>#N/A</v>
      </c>
      <c r="J1197" s="126" t="e">
        <f>INDEX(Pääluokka!$H$2:$H$100,MATCH(VALUE(LEFT(Taulukko1[[#This Row],[TOL2008]],2)),Pääluokka!$G$2:$G$100,0))</f>
        <v>#N/A</v>
      </c>
      <c r="K1197" s="126" t="e">
        <f>INDEX(Pääluokka!$I$2:$I$100,MATCH(VALUE(LEFT(Taulukko1[[#This Row],[TOL2008]],2)),Pääluokka!$G$2:$G$100,0))</f>
        <v>#N/A</v>
      </c>
      <c r="L1197" s="41" t="str">
        <f t="shared" si="180"/>
        <v>NA</v>
      </c>
      <c r="M1197" s="43">
        <f t="shared" si="181"/>
        <v>40097</v>
      </c>
      <c r="N1197" s="43">
        <f t="shared" si="182"/>
        <v>40148</v>
      </c>
      <c r="O1197" s="43">
        <f t="shared" si="183"/>
        <v>40087</v>
      </c>
      <c r="P1197" s="43">
        <f t="shared" si="184"/>
        <v>40148</v>
      </c>
      <c r="Q1197" s="41">
        <f t="shared" si="185"/>
        <v>2009</v>
      </c>
      <c r="R1197" s="41">
        <f t="shared" si="186"/>
        <v>2009</v>
      </c>
      <c r="S1197" s="43" t="str">
        <f>YEAR(Taulukko1[[#This Row],[Alku KK]])&amp;"Q"&amp;ROUNDDOWN((MONTH(Taulukko1[[#This Row],[Alku KK]])-1)/3+1,0)</f>
        <v>2009Q4</v>
      </c>
      <c r="T1197" s="43" t="str">
        <f>YEAR(Taulukko1[[#This Row],[Loppu KK]])&amp;"Q"&amp;ROUNDDOWN((MONTH(Taulukko1[[#This Row],[Loppu KK]])-1)/3+1,0)</f>
        <v>2009Q4</v>
      </c>
      <c r="U1197" s="66">
        <f>IF(COUNT(Taulukko1[[#This Row],[Neuvottelujen alaiset ]])=1,Taulukko1[[#This Row],[Neuvottelujen alaiset ]],Taulukko1[[#This Row],[Vähennystarve]])</f>
        <v>70</v>
      </c>
      <c r="V1197" s="44" t="str">
        <f t="shared" si="187"/>
        <v>NA</v>
      </c>
      <c r="W1197" s="44" t="str">
        <f t="shared" si="188"/>
        <v>NA</v>
      </c>
      <c r="X1197" s="44" t="str">
        <f t="shared" si="189"/>
        <v>NA</v>
      </c>
      <c r="Y1197" s="90" t="b">
        <f>AND(MONTH(Taulukko1[[#This Row],[Alku PVM]] )=6,DAY(Taulukko1[[#This Row],[Alku PVM]] )&gt;19)</f>
        <v>0</v>
      </c>
      <c r="Z1197" s="90" t="b">
        <f>AND(MONTH(Taulukko1[[#This Row],[Loppu PVM]] )=6,DAY(Taulukko1[[#This Row],[Loppu PVM]] )&gt;19)</f>
        <v>0</v>
      </c>
      <c r="AA1197" s="90" t="b">
        <f>OR(MONTH(Taulukko1[[#This Row],[Alku PVM]] )&lt;=5,AND(MONTH(Taulukko1[[#This Row],[Alku PVM]] )=6,DAY(Taulukko1[[#This Row],[Alku PVM]] )&lt;20))</f>
        <v>0</v>
      </c>
      <c r="AB1197" s="90" t="b">
        <f>OR(MONTH(Taulukko1[[#This Row],[Loppu PVM]])&lt;=5,AND(MONTH(Taulukko1[[#This Row],[Loppu PVM]] )=6,DAY(Taulukko1[[#This Row],[Loppu PVM]])&lt;20))</f>
        <v>0</v>
      </c>
      <c r="AC1197" s="90" t="b">
        <f>OR(MONTH(Taulukko1[[#This Row],[Alku PVM]] )&lt;=3,AND(MONTH(Taulukko1[[#This Row],[Alku PVM]] )=3))</f>
        <v>0</v>
      </c>
      <c r="AD1197" s="90" t="b">
        <f>OR(MONTH(Taulukko1[[#This Row],[Loppu PVM]] )&lt;=3,AND(MONTH(Taulukko1[[#This Row],[Loppu PVM]] )=3))</f>
        <v>0</v>
      </c>
      <c r="AE1197" s="90" t="b">
        <f>OR(MONTH(Taulukko1[[#This Row],[Alku PVM]] )&lt;=9,AND(MONTH(Taulukko1[[#This Row],[Alku PVM]] )=9))</f>
        <v>0</v>
      </c>
      <c r="AF1197" s="90" t="b">
        <f>OR(MONTH(Taulukko1[[#This Row],[Loppu PVM]])&lt;=9,AND(MONTH(Taulukko1[[#This Row],[Loppu PVM]] )=9))</f>
        <v>0</v>
      </c>
      <c r="AG1197" s="90" t="b">
        <f>OR(MONTH(Taulukko1[[#This Row],[Alku PVM]] )&lt;=6,AND(MONTH(Taulukko1[[#This Row],[Alku PVM]] )=6))</f>
        <v>0</v>
      </c>
      <c r="AH1197" s="90" t="b">
        <f>OR(MONTH(Taulukko1[[#This Row],[Loppu PVM]])&lt;=6,AND(MONTH(Taulukko1[[#This Row],[Loppu PVM]] )=6))</f>
        <v>0</v>
      </c>
    </row>
    <row r="1198" spans="1:34" ht="12.75" customHeight="1">
      <c r="A1198" s="21" t="s">
        <v>2847</v>
      </c>
      <c r="B1198" s="23">
        <v>40098</v>
      </c>
      <c r="C1198" s="21" t="s">
        <v>2846</v>
      </c>
      <c r="D1198" s="24"/>
      <c r="F1198" s="23">
        <v>40100</v>
      </c>
      <c r="G1198" s="24">
        <v>23</v>
      </c>
      <c r="H1198" s="22">
        <v>23</v>
      </c>
      <c r="I1198" s="126" t="e">
        <f>INDEX('TOL2008'!B:B,MATCH(A1198,'TOL2008'!A:A,0))</f>
        <v>#N/A</v>
      </c>
      <c r="J1198" s="126" t="e">
        <f>INDEX(Pääluokka!$H$2:$H$100,MATCH(VALUE(LEFT(Taulukko1[[#This Row],[TOL2008]],2)),Pääluokka!$G$2:$G$100,0))</f>
        <v>#N/A</v>
      </c>
      <c r="K1198" s="126" t="e">
        <f>INDEX(Pääluokka!$I$2:$I$100,MATCH(VALUE(LEFT(Taulukko1[[#This Row],[TOL2008]],2)),Pääluokka!$G$2:$G$100,0))</f>
        <v>#N/A</v>
      </c>
      <c r="L1198" s="41">
        <f t="shared" si="180"/>
        <v>2</v>
      </c>
      <c r="M1198" s="43">
        <f t="shared" si="181"/>
        <v>40098</v>
      </c>
      <c r="N1198" s="43">
        <f t="shared" si="182"/>
        <v>40100</v>
      </c>
      <c r="O1198" s="43">
        <f t="shared" si="183"/>
        <v>40087</v>
      </c>
      <c r="P1198" s="43">
        <f t="shared" si="184"/>
        <v>40087</v>
      </c>
      <c r="Q1198" s="41">
        <f t="shared" si="185"/>
        <v>2009</v>
      </c>
      <c r="R1198" s="41">
        <f t="shared" si="186"/>
        <v>2009</v>
      </c>
      <c r="S1198" s="43" t="str">
        <f>YEAR(Taulukko1[[#This Row],[Alku KK]])&amp;"Q"&amp;ROUNDDOWN((MONTH(Taulukko1[[#This Row],[Alku KK]])-1)/3+1,0)</f>
        <v>2009Q4</v>
      </c>
      <c r="T1198" s="43" t="str">
        <f>YEAR(Taulukko1[[#This Row],[Loppu KK]])&amp;"Q"&amp;ROUNDDOWN((MONTH(Taulukko1[[#This Row],[Loppu KK]])-1)/3+1,0)</f>
        <v>2009Q4</v>
      </c>
      <c r="U1198" s="66">
        <f>IF(COUNT(Taulukko1[[#This Row],[Neuvottelujen alaiset ]])=1,Taulukko1[[#This Row],[Neuvottelujen alaiset ]],Taulukko1[[#This Row],[Vähennystarve]])</f>
        <v>23</v>
      </c>
      <c r="V1198" s="44" t="str">
        <f t="shared" si="187"/>
        <v>NA</v>
      </c>
      <c r="W1198" s="44">
        <f t="shared" si="188"/>
        <v>1</v>
      </c>
      <c r="X1198" s="44" t="str">
        <f t="shared" si="189"/>
        <v>NA</v>
      </c>
      <c r="Y1198" s="90" t="b">
        <f>AND(MONTH(Taulukko1[[#This Row],[Alku PVM]] )=6,DAY(Taulukko1[[#This Row],[Alku PVM]] )&gt;19)</f>
        <v>0</v>
      </c>
      <c r="Z1198" s="90" t="b">
        <f>AND(MONTH(Taulukko1[[#This Row],[Loppu PVM]] )=6,DAY(Taulukko1[[#This Row],[Loppu PVM]] )&gt;19)</f>
        <v>0</v>
      </c>
      <c r="AA1198" s="90" t="b">
        <f>OR(MONTH(Taulukko1[[#This Row],[Alku PVM]] )&lt;=5,AND(MONTH(Taulukko1[[#This Row],[Alku PVM]] )=6,DAY(Taulukko1[[#This Row],[Alku PVM]] )&lt;20))</f>
        <v>0</v>
      </c>
      <c r="AB1198" s="90" t="b">
        <f>OR(MONTH(Taulukko1[[#This Row],[Loppu PVM]])&lt;=5,AND(MONTH(Taulukko1[[#This Row],[Loppu PVM]] )=6,DAY(Taulukko1[[#This Row],[Loppu PVM]])&lt;20))</f>
        <v>0</v>
      </c>
      <c r="AC1198" s="90" t="b">
        <f>OR(MONTH(Taulukko1[[#This Row],[Alku PVM]] )&lt;=3,AND(MONTH(Taulukko1[[#This Row],[Alku PVM]] )=3))</f>
        <v>0</v>
      </c>
      <c r="AD1198" s="90" t="b">
        <f>OR(MONTH(Taulukko1[[#This Row],[Loppu PVM]] )&lt;=3,AND(MONTH(Taulukko1[[#This Row],[Loppu PVM]] )=3))</f>
        <v>0</v>
      </c>
      <c r="AE1198" s="90" t="b">
        <f>OR(MONTH(Taulukko1[[#This Row],[Alku PVM]] )&lt;=9,AND(MONTH(Taulukko1[[#This Row],[Alku PVM]] )=9))</f>
        <v>0</v>
      </c>
      <c r="AF1198" s="90" t="b">
        <f>OR(MONTH(Taulukko1[[#This Row],[Loppu PVM]])&lt;=9,AND(MONTH(Taulukko1[[#This Row],[Loppu PVM]] )=9))</f>
        <v>0</v>
      </c>
      <c r="AG1198" s="90" t="b">
        <f>OR(MONTH(Taulukko1[[#This Row],[Alku PVM]] )&lt;=6,AND(MONTH(Taulukko1[[#This Row],[Alku PVM]] )=6))</f>
        <v>0</v>
      </c>
      <c r="AH1198" s="90" t="b">
        <f>OR(MONTH(Taulukko1[[#This Row],[Loppu PVM]])&lt;=6,AND(MONTH(Taulukko1[[#This Row],[Loppu PVM]] )=6))</f>
        <v>0</v>
      </c>
    </row>
    <row r="1199" spans="1:34" ht="12.75" customHeight="1">
      <c r="A1199" s="21" t="s">
        <v>2186</v>
      </c>
      <c r="B1199" s="23">
        <v>40099</v>
      </c>
      <c r="C1199" s="21" t="s">
        <v>3069</v>
      </c>
      <c r="D1199" s="24"/>
      <c r="E1199" s="62">
        <v>10</v>
      </c>
      <c r="F1199" s="23">
        <v>40141</v>
      </c>
      <c r="G1199" s="24">
        <v>18</v>
      </c>
      <c r="H1199" s="22">
        <v>300</v>
      </c>
      <c r="I1199" s="126" t="e">
        <f>INDEX('TOL2008'!B:B,MATCH(A1199,'TOL2008'!A:A,0))</f>
        <v>#N/A</v>
      </c>
      <c r="J1199" s="126" t="e">
        <f>INDEX(Pääluokka!$H$2:$H$100,MATCH(VALUE(LEFT(Taulukko1[[#This Row],[TOL2008]],2)),Pääluokka!$G$2:$G$100,0))</f>
        <v>#N/A</v>
      </c>
      <c r="K1199" s="126" t="e">
        <f>INDEX(Pääluokka!$I$2:$I$100,MATCH(VALUE(LEFT(Taulukko1[[#This Row],[TOL2008]],2)),Pääluokka!$G$2:$G$100,0))</f>
        <v>#N/A</v>
      </c>
      <c r="L1199" s="41">
        <f t="shared" si="180"/>
        <v>42</v>
      </c>
      <c r="M1199" s="43">
        <f t="shared" si="181"/>
        <v>40099</v>
      </c>
      <c r="N1199" s="43">
        <f t="shared" si="182"/>
        <v>40141</v>
      </c>
      <c r="O1199" s="43">
        <f t="shared" si="183"/>
        <v>40087</v>
      </c>
      <c r="P1199" s="43">
        <f t="shared" si="184"/>
        <v>40118</v>
      </c>
      <c r="Q1199" s="41">
        <f t="shared" si="185"/>
        <v>2009</v>
      </c>
      <c r="R1199" s="41">
        <f t="shared" si="186"/>
        <v>2009</v>
      </c>
      <c r="S1199" s="43" t="str">
        <f>YEAR(Taulukko1[[#This Row],[Alku KK]])&amp;"Q"&amp;ROUNDDOWN((MONTH(Taulukko1[[#This Row],[Alku KK]])-1)/3+1,0)</f>
        <v>2009Q4</v>
      </c>
      <c r="T1199" s="43" t="str">
        <f>YEAR(Taulukko1[[#This Row],[Loppu KK]])&amp;"Q"&amp;ROUNDDOWN((MONTH(Taulukko1[[#This Row],[Loppu KK]])-1)/3+1,0)</f>
        <v>2009Q4</v>
      </c>
      <c r="U1199" s="66">
        <f>IF(COUNT(Taulukko1[[#This Row],[Neuvottelujen alaiset ]])=1,Taulukko1[[#This Row],[Neuvottelujen alaiset ]],Taulukko1[[#This Row],[Vähennystarve]])</f>
        <v>300</v>
      </c>
      <c r="V1199" s="44">
        <f t="shared" si="187"/>
        <v>3.3333333333333333E-2</v>
      </c>
      <c r="W1199" s="44">
        <f t="shared" si="188"/>
        <v>0.06</v>
      </c>
      <c r="X1199" s="44">
        <f t="shared" si="189"/>
        <v>1.8</v>
      </c>
      <c r="Y1199" s="90" t="b">
        <f>AND(MONTH(Taulukko1[[#This Row],[Alku PVM]] )=6,DAY(Taulukko1[[#This Row],[Alku PVM]] )&gt;19)</f>
        <v>0</v>
      </c>
      <c r="Z1199" s="90" t="b">
        <f>AND(MONTH(Taulukko1[[#This Row],[Loppu PVM]] )=6,DAY(Taulukko1[[#This Row],[Loppu PVM]] )&gt;19)</f>
        <v>0</v>
      </c>
      <c r="AA1199" s="90" t="b">
        <f>OR(MONTH(Taulukko1[[#This Row],[Alku PVM]] )&lt;=5,AND(MONTH(Taulukko1[[#This Row],[Alku PVM]] )=6,DAY(Taulukko1[[#This Row],[Alku PVM]] )&lt;20))</f>
        <v>0</v>
      </c>
      <c r="AB1199" s="90" t="b">
        <f>OR(MONTH(Taulukko1[[#This Row],[Loppu PVM]])&lt;=5,AND(MONTH(Taulukko1[[#This Row],[Loppu PVM]] )=6,DAY(Taulukko1[[#This Row],[Loppu PVM]])&lt;20))</f>
        <v>0</v>
      </c>
      <c r="AC1199" s="90" t="b">
        <f>OR(MONTH(Taulukko1[[#This Row],[Alku PVM]] )&lt;=3,AND(MONTH(Taulukko1[[#This Row],[Alku PVM]] )=3))</f>
        <v>0</v>
      </c>
      <c r="AD1199" s="90" t="b">
        <f>OR(MONTH(Taulukko1[[#This Row],[Loppu PVM]] )&lt;=3,AND(MONTH(Taulukko1[[#This Row],[Loppu PVM]] )=3))</f>
        <v>0</v>
      </c>
      <c r="AE1199" s="90" t="b">
        <f>OR(MONTH(Taulukko1[[#This Row],[Alku PVM]] )&lt;=9,AND(MONTH(Taulukko1[[#This Row],[Alku PVM]] )=9))</f>
        <v>0</v>
      </c>
      <c r="AF1199" s="90" t="b">
        <f>OR(MONTH(Taulukko1[[#This Row],[Loppu PVM]])&lt;=9,AND(MONTH(Taulukko1[[#This Row],[Loppu PVM]] )=9))</f>
        <v>0</v>
      </c>
      <c r="AG1199" s="90" t="b">
        <f>OR(MONTH(Taulukko1[[#This Row],[Alku PVM]] )&lt;=6,AND(MONTH(Taulukko1[[#This Row],[Alku PVM]] )=6))</f>
        <v>0</v>
      </c>
      <c r="AH1199" s="90" t="b">
        <f>OR(MONTH(Taulukko1[[#This Row],[Loppu PVM]])&lt;=6,AND(MONTH(Taulukko1[[#This Row],[Loppu PVM]] )=6))</f>
        <v>0</v>
      </c>
    </row>
    <row r="1200" spans="1:34" ht="12.75" customHeight="1">
      <c r="A1200" t="s">
        <v>2541</v>
      </c>
      <c r="B1200" s="23">
        <v>40100</v>
      </c>
      <c r="C1200" t="s">
        <v>2540</v>
      </c>
      <c r="E1200" s="62">
        <v>6</v>
      </c>
      <c r="F1200" s="4">
        <v>40128</v>
      </c>
      <c r="G1200" s="5">
        <v>14</v>
      </c>
      <c r="H1200" s="16">
        <v>400</v>
      </c>
      <c r="I1200" s="126" t="e">
        <f>INDEX('TOL2008'!B:B,MATCH(A1200,'TOL2008'!A:A,0))</f>
        <v>#N/A</v>
      </c>
      <c r="J1200" s="126" t="e">
        <f>INDEX(Pääluokka!$H$2:$H$100,MATCH(VALUE(LEFT(Taulukko1[[#This Row],[TOL2008]],2)),Pääluokka!$G$2:$G$100,0))</f>
        <v>#N/A</v>
      </c>
      <c r="K1200" s="126" t="e">
        <f>INDEX(Pääluokka!$I$2:$I$100,MATCH(VALUE(LEFT(Taulukko1[[#This Row],[TOL2008]],2)),Pääluokka!$G$2:$G$100,0))</f>
        <v>#N/A</v>
      </c>
      <c r="L1200" s="41">
        <f t="shared" si="180"/>
        <v>28</v>
      </c>
      <c r="M1200" s="43">
        <f t="shared" si="181"/>
        <v>40100</v>
      </c>
      <c r="N1200" s="43">
        <f t="shared" si="182"/>
        <v>40128</v>
      </c>
      <c r="O1200" s="43">
        <f t="shared" si="183"/>
        <v>40087</v>
      </c>
      <c r="P1200" s="43">
        <f t="shared" si="184"/>
        <v>40118</v>
      </c>
      <c r="Q1200" s="41">
        <f t="shared" si="185"/>
        <v>2009</v>
      </c>
      <c r="R1200" s="41">
        <f t="shared" si="186"/>
        <v>2009</v>
      </c>
      <c r="S1200" s="43" t="str">
        <f>YEAR(Taulukko1[[#This Row],[Alku KK]])&amp;"Q"&amp;ROUNDDOWN((MONTH(Taulukko1[[#This Row],[Alku KK]])-1)/3+1,0)</f>
        <v>2009Q4</v>
      </c>
      <c r="T1200" s="43" t="str">
        <f>YEAR(Taulukko1[[#This Row],[Loppu KK]])&amp;"Q"&amp;ROUNDDOWN((MONTH(Taulukko1[[#This Row],[Loppu KK]])-1)/3+1,0)</f>
        <v>2009Q4</v>
      </c>
      <c r="U1200" s="66">
        <f>IF(COUNT(Taulukko1[[#This Row],[Neuvottelujen alaiset ]])=1,Taulukko1[[#This Row],[Neuvottelujen alaiset ]],Taulukko1[[#This Row],[Vähennystarve]])</f>
        <v>400</v>
      </c>
      <c r="V1200" s="44">
        <f t="shared" si="187"/>
        <v>1.4999999999999999E-2</v>
      </c>
      <c r="W1200" s="44">
        <f t="shared" si="188"/>
        <v>3.5000000000000003E-2</v>
      </c>
      <c r="X1200" s="44">
        <f t="shared" si="189"/>
        <v>2.3333333333333335</v>
      </c>
      <c r="Y1200" s="90" t="b">
        <f>AND(MONTH(Taulukko1[[#This Row],[Alku PVM]] )=6,DAY(Taulukko1[[#This Row],[Alku PVM]] )&gt;19)</f>
        <v>0</v>
      </c>
      <c r="Z1200" s="90" t="b">
        <f>AND(MONTH(Taulukko1[[#This Row],[Loppu PVM]] )=6,DAY(Taulukko1[[#This Row],[Loppu PVM]] )&gt;19)</f>
        <v>0</v>
      </c>
      <c r="AA1200" s="90" t="b">
        <f>OR(MONTH(Taulukko1[[#This Row],[Alku PVM]] )&lt;=5,AND(MONTH(Taulukko1[[#This Row],[Alku PVM]] )=6,DAY(Taulukko1[[#This Row],[Alku PVM]] )&lt;20))</f>
        <v>0</v>
      </c>
      <c r="AB1200" s="90" t="b">
        <f>OR(MONTH(Taulukko1[[#This Row],[Loppu PVM]])&lt;=5,AND(MONTH(Taulukko1[[#This Row],[Loppu PVM]] )=6,DAY(Taulukko1[[#This Row],[Loppu PVM]])&lt;20))</f>
        <v>0</v>
      </c>
      <c r="AC1200" s="90" t="b">
        <f>OR(MONTH(Taulukko1[[#This Row],[Alku PVM]] )&lt;=3,AND(MONTH(Taulukko1[[#This Row],[Alku PVM]] )=3))</f>
        <v>0</v>
      </c>
      <c r="AD1200" s="90" t="b">
        <f>OR(MONTH(Taulukko1[[#This Row],[Loppu PVM]] )&lt;=3,AND(MONTH(Taulukko1[[#This Row],[Loppu PVM]] )=3))</f>
        <v>0</v>
      </c>
      <c r="AE1200" s="90" t="b">
        <f>OR(MONTH(Taulukko1[[#This Row],[Alku PVM]] )&lt;=9,AND(MONTH(Taulukko1[[#This Row],[Alku PVM]] )=9))</f>
        <v>0</v>
      </c>
      <c r="AF1200" s="90" t="b">
        <f>OR(MONTH(Taulukko1[[#This Row],[Loppu PVM]])&lt;=9,AND(MONTH(Taulukko1[[#This Row],[Loppu PVM]] )=9))</f>
        <v>0</v>
      </c>
      <c r="AG1200" s="90" t="b">
        <f>OR(MONTH(Taulukko1[[#This Row],[Alku PVM]] )&lt;=6,AND(MONTH(Taulukko1[[#This Row],[Alku PVM]] )=6))</f>
        <v>0</v>
      </c>
      <c r="AH1200" s="90" t="b">
        <f>OR(MONTH(Taulukko1[[#This Row],[Loppu PVM]])&lt;=6,AND(MONTH(Taulukko1[[#This Row],[Loppu PVM]] )=6))</f>
        <v>0</v>
      </c>
    </row>
    <row r="1201" spans="1:34" ht="12.75" customHeight="1">
      <c r="A1201" t="s">
        <v>1917</v>
      </c>
      <c r="B1201" s="23">
        <v>40102</v>
      </c>
      <c r="C1201" t="s">
        <v>2467</v>
      </c>
      <c r="E1201" s="62">
        <v>100</v>
      </c>
      <c r="F1201" s="4">
        <v>40147</v>
      </c>
      <c r="G1201" s="5">
        <v>0</v>
      </c>
      <c r="H1201" s="16">
        <v>100</v>
      </c>
      <c r="I1201" s="126" t="e">
        <f>INDEX('TOL2008'!B:B,MATCH(A1201,'TOL2008'!A:A,0))</f>
        <v>#N/A</v>
      </c>
      <c r="J1201" s="126" t="e">
        <f>INDEX(Pääluokka!$H$2:$H$100,MATCH(VALUE(LEFT(Taulukko1[[#This Row],[TOL2008]],2)),Pääluokka!$G$2:$G$100,0))</f>
        <v>#N/A</v>
      </c>
      <c r="K1201" s="126" t="e">
        <f>INDEX(Pääluokka!$I$2:$I$100,MATCH(VALUE(LEFT(Taulukko1[[#This Row],[TOL2008]],2)),Pääluokka!$G$2:$G$100,0))</f>
        <v>#N/A</v>
      </c>
      <c r="L1201" s="41">
        <f t="shared" si="180"/>
        <v>45</v>
      </c>
      <c r="M1201" s="43">
        <f t="shared" si="181"/>
        <v>40102</v>
      </c>
      <c r="N1201" s="43">
        <f t="shared" si="182"/>
        <v>40147</v>
      </c>
      <c r="O1201" s="43">
        <f t="shared" si="183"/>
        <v>40087</v>
      </c>
      <c r="P1201" s="43">
        <f t="shared" si="184"/>
        <v>40118</v>
      </c>
      <c r="Q1201" s="41">
        <f t="shared" si="185"/>
        <v>2009</v>
      </c>
      <c r="R1201" s="41">
        <f t="shared" si="186"/>
        <v>2009</v>
      </c>
      <c r="S1201" s="43" t="str">
        <f>YEAR(Taulukko1[[#This Row],[Alku KK]])&amp;"Q"&amp;ROUNDDOWN((MONTH(Taulukko1[[#This Row],[Alku KK]])-1)/3+1,0)</f>
        <v>2009Q4</v>
      </c>
      <c r="T1201" s="43" t="str">
        <f>YEAR(Taulukko1[[#This Row],[Loppu KK]])&amp;"Q"&amp;ROUNDDOWN((MONTH(Taulukko1[[#This Row],[Loppu KK]])-1)/3+1,0)</f>
        <v>2009Q4</v>
      </c>
      <c r="U1201" s="66">
        <f>IF(COUNT(Taulukko1[[#This Row],[Neuvottelujen alaiset ]])=1,Taulukko1[[#This Row],[Neuvottelujen alaiset ]],Taulukko1[[#This Row],[Vähennystarve]])</f>
        <v>100</v>
      </c>
      <c r="V1201" s="44">
        <f t="shared" si="187"/>
        <v>1</v>
      </c>
      <c r="W1201" s="44">
        <f t="shared" si="188"/>
        <v>0</v>
      </c>
      <c r="X1201" s="44">
        <f t="shared" si="189"/>
        <v>0</v>
      </c>
      <c r="Y1201" s="90" t="b">
        <f>AND(MONTH(Taulukko1[[#This Row],[Alku PVM]] )=6,DAY(Taulukko1[[#This Row],[Alku PVM]] )&gt;19)</f>
        <v>0</v>
      </c>
      <c r="Z1201" s="90" t="b">
        <f>AND(MONTH(Taulukko1[[#This Row],[Loppu PVM]] )=6,DAY(Taulukko1[[#This Row],[Loppu PVM]] )&gt;19)</f>
        <v>0</v>
      </c>
      <c r="AA1201" s="90" t="b">
        <f>OR(MONTH(Taulukko1[[#This Row],[Alku PVM]] )&lt;=5,AND(MONTH(Taulukko1[[#This Row],[Alku PVM]] )=6,DAY(Taulukko1[[#This Row],[Alku PVM]] )&lt;20))</f>
        <v>0</v>
      </c>
      <c r="AB1201" s="90" t="b">
        <f>OR(MONTH(Taulukko1[[#This Row],[Loppu PVM]])&lt;=5,AND(MONTH(Taulukko1[[#This Row],[Loppu PVM]] )=6,DAY(Taulukko1[[#This Row],[Loppu PVM]])&lt;20))</f>
        <v>0</v>
      </c>
      <c r="AC1201" s="90" t="b">
        <f>OR(MONTH(Taulukko1[[#This Row],[Alku PVM]] )&lt;=3,AND(MONTH(Taulukko1[[#This Row],[Alku PVM]] )=3))</f>
        <v>0</v>
      </c>
      <c r="AD1201" s="90" t="b">
        <f>OR(MONTH(Taulukko1[[#This Row],[Loppu PVM]] )&lt;=3,AND(MONTH(Taulukko1[[#This Row],[Loppu PVM]] )=3))</f>
        <v>0</v>
      </c>
      <c r="AE1201" s="90" t="b">
        <f>OR(MONTH(Taulukko1[[#This Row],[Alku PVM]] )&lt;=9,AND(MONTH(Taulukko1[[#This Row],[Alku PVM]] )=9))</f>
        <v>0</v>
      </c>
      <c r="AF1201" s="90" t="b">
        <f>OR(MONTH(Taulukko1[[#This Row],[Loppu PVM]])&lt;=9,AND(MONTH(Taulukko1[[#This Row],[Loppu PVM]] )=9))</f>
        <v>0</v>
      </c>
      <c r="AG1201" s="90" t="b">
        <f>OR(MONTH(Taulukko1[[#This Row],[Alku PVM]] )&lt;=6,AND(MONTH(Taulukko1[[#This Row],[Alku PVM]] )=6))</f>
        <v>0</v>
      </c>
      <c r="AH1201" s="90" t="b">
        <f>OR(MONTH(Taulukko1[[#This Row],[Loppu PVM]])&lt;=6,AND(MONTH(Taulukko1[[#This Row],[Loppu PVM]] )=6))</f>
        <v>0</v>
      </c>
    </row>
    <row r="1202" spans="1:34" ht="12.75" customHeight="1">
      <c r="A1202" t="s">
        <v>686</v>
      </c>
      <c r="B1202" s="23">
        <v>40105</v>
      </c>
      <c r="C1202" t="s">
        <v>3142</v>
      </c>
      <c r="E1202" s="62">
        <v>25</v>
      </c>
      <c r="F1202" s="4"/>
      <c r="G1202" s="5"/>
      <c r="H1202" s="22">
        <v>130</v>
      </c>
      <c r="I1202" s="126">
        <f>INDEX('TOL2008'!B:B,MATCH(A1202,'TOL2008'!A:A,0))</f>
        <v>27110</v>
      </c>
      <c r="J1202" s="126" t="str">
        <f>INDEX(Pääluokka!$H$2:$H$100,MATCH(VALUE(LEFT(Taulukko1[[#This Row],[TOL2008]],2)),Pääluokka!$G$2:$G$100,0))</f>
        <v>Teollisuus</v>
      </c>
      <c r="K1202" s="126" t="str">
        <f>INDEX(Pääluokka!$I$2:$I$100,MATCH(VALUE(LEFT(Taulukko1[[#This Row],[TOL2008]],2)),Pääluokka!$G$2:$G$100,0))</f>
        <v>Teollisuus (C-E)</v>
      </c>
      <c r="L1202" s="41" t="str">
        <f t="shared" si="180"/>
        <v>NA</v>
      </c>
      <c r="M1202" s="43">
        <f t="shared" si="181"/>
        <v>40105</v>
      </c>
      <c r="N1202" s="43">
        <f t="shared" si="182"/>
        <v>40156</v>
      </c>
      <c r="O1202" s="43">
        <f t="shared" si="183"/>
        <v>40087</v>
      </c>
      <c r="P1202" s="43">
        <f t="shared" si="184"/>
        <v>40148</v>
      </c>
      <c r="Q1202" s="41">
        <f t="shared" si="185"/>
        <v>2009</v>
      </c>
      <c r="R1202" s="41">
        <f t="shared" si="186"/>
        <v>2009</v>
      </c>
      <c r="S1202" s="43" t="str">
        <f>YEAR(Taulukko1[[#This Row],[Alku KK]])&amp;"Q"&amp;ROUNDDOWN((MONTH(Taulukko1[[#This Row],[Alku KK]])-1)/3+1,0)</f>
        <v>2009Q4</v>
      </c>
      <c r="T1202" s="43" t="str">
        <f>YEAR(Taulukko1[[#This Row],[Loppu KK]])&amp;"Q"&amp;ROUNDDOWN((MONTH(Taulukko1[[#This Row],[Loppu KK]])-1)/3+1,0)</f>
        <v>2009Q4</v>
      </c>
      <c r="U1202" s="66">
        <f>IF(COUNT(Taulukko1[[#This Row],[Neuvottelujen alaiset ]])=1,Taulukko1[[#This Row],[Neuvottelujen alaiset ]],Taulukko1[[#This Row],[Vähennystarve]])</f>
        <v>130</v>
      </c>
      <c r="V1202" s="44">
        <f t="shared" si="187"/>
        <v>0.19230769230769232</v>
      </c>
      <c r="W1202" s="44" t="str">
        <f t="shared" si="188"/>
        <v>NA</v>
      </c>
      <c r="X1202" s="44" t="str">
        <f t="shared" si="189"/>
        <v>NA</v>
      </c>
      <c r="Y1202" s="90" t="b">
        <f>AND(MONTH(Taulukko1[[#This Row],[Alku PVM]] )=6,DAY(Taulukko1[[#This Row],[Alku PVM]] )&gt;19)</f>
        <v>0</v>
      </c>
      <c r="Z1202" s="90" t="b">
        <f>AND(MONTH(Taulukko1[[#This Row],[Loppu PVM]] )=6,DAY(Taulukko1[[#This Row],[Loppu PVM]] )&gt;19)</f>
        <v>0</v>
      </c>
      <c r="AA1202" s="90" t="b">
        <f>OR(MONTH(Taulukko1[[#This Row],[Alku PVM]] )&lt;=5,AND(MONTH(Taulukko1[[#This Row],[Alku PVM]] )=6,DAY(Taulukko1[[#This Row],[Alku PVM]] )&lt;20))</f>
        <v>0</v>
      </c>
      <c r="AB1202" s="90" t="b">
        <f>OR(MONTH(Taulukko1[[#This Row],[Loppu PVM]])&lt;=5,AND(MONTH(Taulukko1[[#This Row],[Loppu PVM]] )=6,DAY(Taulukko1[[#This Row],[Loppu PVM]])&lt;20))</f>
        <v>0</v>
      </c>
      <c r="AC1202" s="90" t="b">
        <f>OR(MONTH(Taulukko1[[#This Row],[Alku PVM]] )&lt;=3,AND(MONTH(Taulukko1[[#This Row],[Alku PVM]] )=3))</f>
        <v>0</v>
      </c>
      <c r="AD1202" s="90" t="b">
        <f>OR(MONTH(Taulukko1[[#This Row],[Loppu PVM]] )&lt;=3,AND(MONTH(Taulukko1[[#This Row],[Loppu PVM]] )=3))</f>
        <v>0</v>
      </c>
      <c r="AE1202" s="90" t="b">
        <f>OR(MONTH(Taulukko1[[#This Row],[Alku PVM]] )&lt;=9,AND(MONTH(Taulukko1[[#This Row],[Alku PVM]] )=9))</f>
        <v>0</v>
      </c>
      <c r="AF1202" s="90" t="b">
        <f>OR(MONTH(Taulukko1[[#This Row],[Loppu PVM]])&lt;=9,AND(MONTH(Taulukko1[[#This Row],[Loppu PVM]] )=9))</f>
        <v>0</v>
      </c>
      <c r="AG1202" s="90" t="b">
        <f>OR(MONTH(Taulukko1[[#This Row],[Alku PVM]] )&lt;=6,AND(MONTH(Taulukko1[[#This Row],[Alku PVM]] )=6))</f>
        <v>0</v>
      </c>
      <c r="AH1202" s="90" t="b">
        <f>OR(MONTH(Taulukko1[[#This Row],[Loppu PVM]])&lt;=6,AND(MONTH(Taulukko1[[#This Row],[Loppu PVM]] )=6))</f>
        <v>0</v>
      </c>
    </row>
    <row r="1203" spans="1:34" ht="12.75" customHeight="1">
      <c r="A1203" t="s">
        <v>3026</v>
      </c>
      <c r="B1203" s="23">
        <v>40106</v>
      </c>
      <c r="C1203" t="s">
        <v>3025</v>
      </c>
      <c r="E1203" s="62">
        <v>250</v>
      </c>
      <c r="F1203" s="4">
        <v>40156</v>
      </c>
      <c r="G1203" s="5">
        <v>220</v>
      </c>
      <c r="H1203" s="16">
        <v>250</v>
      </c>
      <c r="I1203" s="126" t="e">
        <f>INDEX('TOL2008'!B:B,MATCH(A1203,'TOL2008'!A:A,0))</f>
        <v>#N/A</v>
      </c>
      <c r="J1203" s="126" t="e">
        <f>INDEX(Pääluokka!$H$2:$H$100,MATCH(VALUE(LEFT(Taulukko1[[#This Row],[TOL2008]],2)),Pääluokka!$G$2:$G$100,0))</f>
        <v>#N/A</v>
      </c>
      <c r="K1203" s="126" t="e">
        <f>INDEX(Pääluokka!$I$2:$I$100,MATCH(VALUE(LEFT(Taulukko1[[#This Row],[TOL2008]],2)),Pääluokka!$G$2:$G$100,0))</f>
        <v>#N/A</v>
      </c>
      <c r="L1203" s="41">
        <f t="shared" si="180"/>
        <v>50</v>
      </c>
      <c r="M1203" s="43">
        <f t="shared" si="181"/>
        <v>40106</v>
      </c>
      <c r="N1203" s="43">
        <f t="shared" si="182"/>
        <v>40156</v>
      </c>
      <c r="O1203" s="43">
        <f t="shared" si="183"/>
        <v>40087</v>
      </c>
      <c r="P1203" s="43">
        <f t="shared" si="184"/>
        <v>40148</v>
      </c>
      <c r="Q1203" s="41">
        <f t="shared" si="185"/>
        <v>2009</v>
      </c>
      <c r="R1203" s="41">
        <f t="shared" si="186"/>
        <v>2009</v>
      </c>
      <c r="S1203" s="43" t="str">
        <f>YEAR(Taulukko1[[#This Row],[Alku KK]])&amp;"Q"&amp;ROUNDDOWN((MONTH(Taulukko1[[#This Row],[Alku KK]])-1)/3+1,0)</f>
        <v>2009Q4</v>
      </c>
      <c r="T1203" s="43" t="str">
        <f>YEAR(Taulukko1[[#This Row],[Loppu KK]])&amp;"Q"&amp;ROUNDDOWN((MONTH(Taulukko1[[#This Row],[Loppu KK]])-1)/3+1,0)</f>
        <v>2009Q4</v>
      </c>
      <c r="U1203" s="66">
        <f>IF(COUNT(Taulukko1[[#This Row],[Neuvottelujen alaiset ]])=1,Taulukko1[[#This Row],[Neuvottelujen alaiset ]],Taulukko1[[#This Row],[Vähennystarve]])</f>
        <v>250</v>
      </c>
      <c r="V1203" s="44">
        <f t="shared" si="187"/>
        <v>1</v>
      </c>
      <c r="W1203" s="44">
        <f t="shared" si="188"/>
        <v>0.88</v>
      </c>
      <c r="X1203" s="44">
        <f t="shared" si="189"/>
        <v>0.88</v>
      </c>
      <c r="Y1203" s="90" t="b">
        <f>AND(MONTH(Taulukko1[[#This Row],[Alku PVM]] )=6,DAY(Taulukko1[[#This Row],[Alku PVM]] )&gt;19)</f>
        <v>0</v>
      </c>
      <c r="Z1203" s="90" t="b">
        <f>AND(MONTH(Taulukko1[[#This Row],[Loppu PVM]] )=6,DAY(Taulukko1[[#This Row],[Loppu PVM]] )&gt;19)</f>
        <v>0</v>
      </c>
      <c r="AA1203" s="90" t="b">
        <f>OR(MONTH(Taulukko1[[#This Row],[Alku PVM]] )&lt;=5,AND(MONTH(Taulukko1[[#This Row],[Alku PVM]] )=6,DAY(Taulukko1[[#This Row],[Alku PVM]] )&lt;20))</f>
        <v>0</v>
      </c>
      <c r="AB1203" s="90" t="b">
        <f>OR(MONTH(Taulukko1[[#This Row],[Loppu PVM]])&lt;=5,AND(MONTH(Taulukko1[[#This Row],[Loppu PVM]] )=6,DAY(Taulukko1[[#This Row],[Loppu PVM]])&lt;20))</f>
        <v>0</v>
      </c>
      <c r="AC1203" s="90" t="b">
        <f>OR(MONTH(Taulukko1[[#This Row],[Alku PVM]] )&lt;=3,AND(MONTH(Taulukko1[[#This Row],[Alku PVM]] )=3))</f>
        <v>0</v>
      </c>
      <c r="AD1203" s="90" t="b">
        <f>OR(MONTH(Taulukko1[[#This Row],[Loppu PVM]] )&lt;=3,AND(MONTH(Taulukko1[[#This Row],[Loppu PVM]] )=3))</f>
        <v>0</v>
      </c>
      <c r="AE1203" s="90" t="b">
        <f>OR(MONTH(Taulukko1[[#This Row],[Alku PVM]] )&lt;=9,AND(MONTH(Taulukko1[[#This Row],[Alku PVM]] )=9))</f>
        <v>0</v>
      </c>
      <c r="AF1203" s="90" t="b">
        <f>OR(MONTH(Taulukko1[[#This Row],[Loppu PVM]])&lt;=9,AND(MONTH(Taulukko1[[#This Row],[Loppu PVM]] )=9))</f>
        <v>0</v>
      </c>
      <c r="AG1203" s="90" t="b">
        <f>OR(MONTH(Taulukko1[[#This Row],[Alku PVM]] )&lt;=6,AND(MONTH(Taulukko1[[#This Row],[Alku PVM]] )=6))</f>
        <v>0</v>
      </c>
      <c r="AH1203" s="90" t="b">
        <f>OR(MONTH(Taulukko1[[#This Row],[Loppu PVM]])&lt;=6,AND(MONTH(Taulukko1[[#This Row],[Loppu PVM]] )=6))</f>
        <v>0</v>
      </c>
    </row>
    <row r="1204" spans="1:34" ht="12.75" customHeight="1">
      <c r="A1204" t="s">
        <v>1582</v>
      </c>
      <c r="B1204" s="23">
        <v>40106</v>
      </c>
      <c r="C1204" t="s">
        <v>2868</v>
      </c>
      <c r="E1204" s="62">
        <v>65</v>
      </c>
      <c r="F1204" s="4">
        <v>40155</v>
      </c>
      <c r="G1204" s="5">
        <v>2</v>
      </c>
      <c r="H1204" s="22">
        <v>800</v>
      </c>
      <c r="I1204" s="126" t="e">
        <f>INDEX('TOL2008'!B:B,MATCH(A1204,'TOL2008'!A:A,0))</f>
        <v>#N/A</v>
      </c>
      <c r="J1204" s="126" t="e">
        <f>INDEX(Pääluokka!$H$2:$H$100,MATCH(VALUE(LEFT(Taulukko1[[#This Row],[TOL2008]],2)),Pääluokka!$G$2:$G$100,0))</f>
        <v>#N/A</v>
      </c>
      <c r="K1204" s="126" t="e">
        <f>INDEX(Pääluokka!$I$2:$I$100,MATCH(VALUE(LEFT(Taulukko1[[#This Row],[TOL2008]],2)),Pääluokka!$G$2:$G$100,0))</f>
        <v>#N/A</v>
      </c>
      <c r="L1204" s="41">
        <f t="shared" si="180"/>
        <v>49</v>
      </c>
      <c r="M1204" s="43">
        <f t="shared" si="181"/>
        <v>40106</v>
      </c>
      <c r="N1204" s="43">
        <f t="shared" si="182"/>
        <v>40155</v>
      </c>
      <c r="O1204" s="43">
        <f t="shared" si="183"/>
        <v>40087</v>
      </c>
      <c r="P1204" s="43">
        <f t="shared" si="184"/>
        <v>40148</v>
      </c>
      <c r="Q1204" s="41">
        <f t="shared" si="185"/>
        <v>2009</v>
      </c>
      <c r="R1204" s="41">
        <f t="shared" si="186"/>
        <v>2009</v>
      </c>
      <c r="S1204" s="43" t="str">
        <f>YEAR(Taulukko1[[#This Row],[Alku KK]])&amp;"Q"&amp;ROUNDDOWN((MONTH(Taulukko1[[#This Row],[Alku KK]])-1)/3+1,0)</f>
        <v>2009Q4</v>
      </c>
      <c r="T1204" s="43" t="str">
        <f>YEAR(Taulukko1[[#This Row],[Loppu KK]])&amp;"Q"&amp;ROUNDDOWN((MONTH(Taulukko1[[#This Row],[Loppu KK]])-1)/3+1,0)</f>
        <v>2009Q4</v>
      </c>
      <c r="U1204" s="66">
        <f>IF(COUNT(Taulukko1[[#This Row],[Neuvottelujen alaiset ]])=1,Taulukko1[[#This Row],[Neuvottelujen alaiset ]],Taulukko1[[#This Row],[Vähennystarve]])</f>
        <v>800</v>
      </c>
      <c r="V1204" s="44">
        <f t="shared" si="187"/>
        <v>8.1250000000000003E-2</v>
      </c>
      <c r="W1204" s="44">
        <f t="shared" si="188"/>
        <v>2.5000000000000001E-3</v>
      </c>
      <c r="X1204" s="44">
        <f t="shared" si="189"/>
        <v>3.0769230769230771E-2</v>
      </c>
      <c r="Y1204" s="90" t="b">
        <f>AND(MONTH(Taulukko1[[#This Row],[Alku PVM]] )=6,DAY(Taulukko1[[#This Row],[Alku PVM]] )&gt;19)</f>
        <v>0</v>
      </c>
      <c r="Z1204" s="90" t="b">
        <f>AND(MONTH(Taulukko1[[#This Row],[Loppu PVM]] )=6,DAY(Taulukko1[[#This Row],[Loppu PVM]] )&gt;19)</f>
        <v>0</v>
      </c>
      <c r="AA1204" s="90" t="b">
        <f>OR(MONTH(Taulukko1[[#This Row],[Alku PVM]] )&lt;=5,AND(MONTH(Taulukko1[[#This Row],[Alku PVM]] )=6,DAY(Taulukko1[[#This Row],[Alku PVM]] )&lt;20))</f>
        <v>0</v>
      </c>
      <c r="AB1204" s="90" t="b">
        <f>OR(MONTH(Taulukko1[[#This Row],[Loppu PVM]])&lt;=5,AND(MONTH(Taulukko1[[#This Row],[Loppu PVM]] )=6,DAY(Taulukko1[[#This Row],[Loppu PVM]])&lt;20))</f>
        <v>0</v>
      </c>
      <c r="AC1204" s="90" t="b">
        <f>OR(MONTH(Taulukko1[[#This Row],[Alku PVM]] )&lt;=3,AND(MONTH(Taulukko1[[#This Row],[Alku PVM]] )=3))</f>
        <v>0</v>
      </c>
      <c r="AD1204" s="90" t="b">
        <f>OR(MONTH(Taulukko1[[#This Row],[Loppu PVM]] )&lt;=3,AND(MONTH(Taulukko1[[#This Row],[Loppu PVM]] )=3))</f>
        <v>0</v>
      </c>
      <c r="AE1204" s="90" t="b">
        <f>OR(MONTH(Taulukko1[[#This Row],[Alku PVM]] )&lt;=9,AND(MONTH(Taulukko1[[#This Row],[Alku PVM]] )=9))</f>
        <v>0</v>
      </c>
      <c r="AF1204" s="90" t="b">
        <f>OR(MONTH(Taulukko1[[#This Row],[Loppu PVM]])&lt;=9,AND(MONTH(Taulukko1[[#This Row],[Loppu PVM]] )=9))</f>
        <v>0</v>
      </c>
      <c r="AG1204" s="90" t="b">
        <f>OR(MONTH(Taulukko1[[#This Row],[Alku PVM]] )&lt;=6,AND(MONTH(Taulukko1[[#This Row],[Alku PVM]] )=6))</f>
        <v>0</v>
      </c>
      <c r="AH1204" s="90" t="b">
        <f>OR(MONTH(Taulukko1[[#This Row],[Loppu PVM]])&lt;=6,AND(MONTH(Taulukko1[[#This Row],[Loppu PVM]] )=6))</f>
        <v>0</v>
      </c>
    </row>
    <row r="1205" spans="1:34" ht="12.75" customHeight="1">
      <c r="A1205" t="s">
        <v>364</v>
      </c>
      <c r="B1205" s="23">
        <v>40107</v>
      </c>
      <c r="C1205" t="s">
        <v>2703</v>
      </c>
      <c r="E1205" s="62">
        <v>30</v>
      </c>
      <c r="F1205" s="4">
        <v>40147</v>
      </c>
      <c r="G1205" s="5">
        <v>3</v>
      </c>
      <c r="H1205" s="19">
        <v>336</v>
      </c>
      <c r="I1205" s="126">
        <f>INDEX('TOL2008'!B:B,MATCH(A1205,'TOL2008'!A:A,0))</f>
        <v>31010</v>
      </c>
      <c r="J1205" s="126" t="str">
        <f>INDEX(Pääluokka!$H$2:$H$100,MATCH(VALUE(LEFT(Taulukko1[[#This Row],[TOL2008]],2)),Pääluokka!$G$2:$G$100,0))</f>
        <v>Teollisuus</v>
      </c>
      <c r="K1205" s="126" t="str">
        <f>INDEX(Pääluokka!$I$2:$I$100,MATCH(VALUE(LEFT(Taulukko1[[#This Row],[TOL2008]],2)),Pääluokka!$G$2:$G$100,0))</f>
        <v>Teollisuus (C-E)</v>
      </c>
      <c r="L1205" s="41">
        <f t="shared" si="180"/>
        <v>40</v>
      </c>
      <c r="M1205" s="43">
        <f t="shared" si="181"/>
        <v>40107</v>
      </c>
      <c r="N1205" s="43">
        <f t="shared" si="182"/>
        <v>40147</v>
      </c>
      <c r="O1205" s="43">
        <f t="shared" si="183"/>
        <v>40087</v>
      </c>
      <c r="P1205" s="43">
        <f t="shared" si="184"/>
        <v>40118</v>
      </c>
      <c r="Q1205" s="41">
        <f t="shared" si="185"/>
        <v>2009</v>
      </c>
      <c r="R1205" s="41">
        <f t="shared" si="186"/>
        <v>2009</v>
      </c>
      <c r="S1205" s="43" t="str">
        <f>YEAR(Taulukko1[[#This Row],[Alku KK]])&amp;"Q"&amp;ROUNDDOWN((MONTH(Taulukko1[[#This Row],[Alku KK]])-1)/3+1,0)</f>
        <v>2009Q4</v>
      </c>
      <c r="T1205" s="43" t="str">
        <f>YEAR(Taulukko1[[#This Row],[Loppu KK]])&amp;"Q"&amp;ROUNDDOWN((MONTH(Taulukko1[[#This Row],[Loppu KK]])-1)/3+1,0)</f>
        <v>2009Q4</v>
      </c>
      <c r="U1205" s="66">
        <f>IF(COUNT(Taulukko1[[#This Row],[Neuvottelujen alaiset ]])=1,Taulukko1[[#This Row],[Neuvottelujen alaiset ]],Taulukko1[[#This Row],[Vähennystarve]])</f>
        <v>336</v>
      </c>
      <c r="V1205" s="44">
        <f t="shared" si="187"/>
        <v>8.9285714285714288E-2</v>
      </c>
      <c r="W1205" s="44">
        <f t="shared" si="188"/>
        <v>8.9285714285714281E-3</v>
      </c>
      <c r="X1205" s="44">
        <f t="shared" si="189"/>
        <v>0.1</v>
      </c>
      <c r="Y1205" s="90" t="b">
        <f>AND(MONTH(Taulukko1[[#This Row],[Alku PVM]] )=6,DAY(Taulukko1[[#This Row],[Alku PVM]] )&gt;19)</f>
        <v>0</v>
      </c>
      <c r="Z1205" s="90" t="b">
        <f>AND(MONTH(Taulukko1[[#This Row],[Loppu PVM]] )=6,DAY(Taulukko1[[#This Row],[Loppu PVM]] )&gt;19)</f>
        <v>0</v>
      </c>
      <c r="AA1205" s="90" t="b">
        <f>OR(MONTH(Taulukko1[[#This Row],[Alku PVM]] )&lt;=5,AND(MONTH(Taulukko1[[#This Row],[Alku PVM]] )=6,DAY(Taulukko1[[#This Row],[Alku PVM]] )&lt;20))</f>
        <v>0</v>
      </c>
      <c r="AB1205" s="90" t="b">
        <f>OR(MONTH(Taulukko1[[#This Row],[Loppu PVM]])&lt;=5,AND(MONTH(Taulukko1[[#This Row],[Loppu PVM]] )=6,DAY(Taulukko1[[#This Row],[Loppu PVM]])&lt;20))</f>
        <v>0</v>
      </c>
      <c r="AC1205" s="90" t="b">
        <f>OR(MONTH(Taulukko1[[#This Row],[Alku PVM]] )&lt;=3,AND(MONTH(Taulukko1[[#This Row],[Alku PVM]] )=3))</f>
        <v>0</v>
      </c>
      <c r="AD1205" s="90" t="b">
        <f>OR(MONTH(Taulukko1[[#This Row],[Loppu PVM]] )&lt;=3,AND(MONTH(Taulukko1[[#This Row],[Loppu PVM]] )=3))</f>
        <v>0</v>
      </c>
      <c r="AE1205" s="90" t="b">
        <f>OR(MONTH(Taulukko1[[#This Row],[Alku PVM]] )&lt;=9,AND(MONTH(Taulukko1[[#This Row],[Alku PVM]] )=9))</f>
        <v>0</v>
      </c>
      <c r="AF1205" s="90" t="b">
        <f>OR(MONTH(Taulukko1[[#This Row],[Loppu PVM]])&lt;=9,AND(MONTH(Taulukko1[[#This Row],[Loppu PVM]] )=9))</f>
        <v>0</v>
      </c>
      <c r="AG1205" s="90" t="b">
        <f>OR(MONTH(Taulukko1[[#This Row],[Alku PVM]] )&lt;=6,AND(MONTH(Taulukko1[[#This Row],[Alku PVM]] )=6))</f>
        <v>0</v>
      </c>
      <c r="AH1205" s="90" t="b">
        <f>OR(MONTH(Taulukko1[[#This Row],[Loppu PVM]])&lt;=6,AND(MONTH(Taulukko1[[#This Row],[Loppu PVM]] )=6))</f>
        <v>0</v>
      </c>
    </row>
    <row r="1206" spans="1:34" ht="12.75" customHeight="1">
      <c r="A1206" t="s">
        <v>3094</v>
      </c>
      <c r="B1206" s="23">
        <v>40108</v>
      </c>
      <c r="C1206" t="s">
        <v>3093</v>
      </c>
      <c r="F1206" s="4"/>
      <c r="G1206" s="5"/>
      <c r="H1206" s="17">
        <v>20</v>
      </c>
      <c r="I1206" s="126" t="e">
        <f>INDEX('TOL2008'!B:B,MATCH(A1206,'TOL2008'!A:A,0))</f>
        <v>#N/A</v>
      </c>
      <c r="J1206" s="126" t="e">
        <f>INDEX(Pääluokka!$H$2:$H$100,MATCH(VALUE(LEFT(Taulukko1[[#This Row],[TOL2008]],2)),Pääluokka!$G$2:$G$100,0))</f>
        <v>#N/A</v>
      </c>
      <c r="K1206" s="126" t="e">
        <f>INDEX(Pääluokka!$I$2:$I$100,MATCH(VALUE(LEFT(Taulukko1[[#This Row],[TOL2008]],2)),Pääluokka!$G$2:$G$100,0))</f>
        <v>#N/A</v>
      </c>
      <c r="L1206" s="41" t="str">
        <f t="shared" si="180"/>
        <v>NA</v>
      </c>
      <c r="M1206" s="43">
        <f t="shared" si="181"/>
        <v>40108</v>
      </c>
      <c r="N1206" s="43">
        <f t="shared" si="182"/>
        <v>40159</v>
      </c>
      <c r="O1206" s="43">
        <f t="shared" si="183"/>
        <v>40087</v>
      </c>
      <c r="P1206" s="43">
        <f t="shared" si="184"/>
        <v>40148</v>
      </c>
      <c r="Q1206" s="41">
        <f t="shared" si="185"/>
        <v>2009</v>
      </c>
      <c r="R1206" s="41">
        <f t="shared" si="186"/>
        <v>2009</v>
      </c>
      <c r="S1206" s="43" t="str">
        <f>YEAR(Taulukko1[[#This Row],[Alku KK]])&amp;"Q"&amp;ROUNDDOWN((MONTH(Taulukko1[[#This Row],[Alku KK]])-1)/3+1,0)</f>
        <v>2009Q4</v>
      </c>
      <c r="T1206" s="43" t="str">
        <f>YEAR(Taulukko1[[#This Row],[Loppu KK]])&amp;"Q"&amp;ROUNDDOWN((MONTH(Taulukko1[[#This Row],[Loppu KK]])-1)/3+1,0)</f>
        <v>2009Q4</v>
      </c>
      <c r="U1206" s="66">
        <f>IF(COUNT(Taulukko1[[#This Row],[Neuvottelujen alaiset ]])=1,Taulukko1[[#This Row],[Neuvottelujen alaiset ]],Taulukko1[[#This Row],[Vähennystarve]])</f>
        <v>20</v>
      </c>
      <c r="V1206" s="44" t="str">
        <f t="shared" si="187"/>
        <v>NA</v>
      </c>
      <c r="W1206" s="44" t="str">
        <f t="shared" si="188"/>
        <v>NA</v>
      </c>
      <c r="X1206" s="44" t="str">
        <f t="shared" si="189"/>
        <v>NA</v>
      </c>
      <c r="Y1206" s="90" t="b">
        <f>AND(MONTH(Taulukko1[[#This Row],[Alku PVM]] )=6,DAY(Taulukko1[[#This Row],[Alku PVM]] )&gt;19)</f>
        <v>0</v>
      </c>
      <c r="Z1206" s="90" t="b">
        <f>AND(MONTH(Taulukko1[[#This Row],[Loppu PVM]] )=6,DAY(Taulukko1[[#This Row],[Loppu PVM]] )&gt;19)</f>
        <v>0</v>
      </c>
      <c r="AA1206" s="90" t="b">
        <f>OR(MONTH(Taulukko1[[#This Row],[Alku PVM]] )&lt;=5,AND(MONTH(Taulukko1[[#This Row],[Alku PVM]] )=6,DAY(Taulukko1[[#This Row],[Alku PVM]] )&lt;20))</f>
        <v>0</v>
      </c>
      <c r="AB1206" s="90" t="b">
        <f>OR(MONTH(Taulukko1[[#This Row],[Loppu PVM]])&lt;=5,AND(MONTH(Taulukko1[[#This Row],[Loppu PVM]] )=6,DAY(Taulukko1[[#This Row],[Loppu PVM]])&lt;20))</f>
        <v>0</v>
      </c>
      <c r="AC1206" s="90" t="b">
        <f>OR(MONTH(Taulukko1[[#This Row],[Alku PVM]] )&lt;=3,AND(MONTH(Taulukko1[[#This Row],[Alku PVM]] )=3))</f>
        <v>0</v>
      </c>
      <c r="AD1206" s="90" t="b">
        <f>OR(MONTH(Taulukko1[[#This Row],[Loppu PVM]] )&lt;=3,AND(MONTH(Taulukko1[[#This Row],[Loppu PVM]] )=3))</f>
        <v>0</v>
      </c>
      <c r="AE1206" s="90" t="b">
        <f>OR(MONTH(Taulukko1[[#This Row],[Alku PVM]] )&lt;=9,AND(MONTH(Taulukko1[[#This Row],[Alku PVM]] )=9))</f>
        <v>0</v>
      </c>
      <c r="AF1206" s="90" t="b">
        <f>OR(MONTH(Taulukko1[[#This Row],[Loppu PVM]])&lt;=9,AND(MONTH(Taulukko1[[#This Row],[Loppu PVM]] )=9))</f>
        <v>0</v>
      </c>
      <c r="AG1206" s="90" t="b">
        <f>OR(MONTH(Taulukko1[[#This Row],[Alku PVM]] )&lt;=6,AND(MONTH(Taulukko1[[#This Row],[Alku PVM]] )=6))</f>
        <v>0</v>
      </c>
      <c r="AH1206" s="90" t="b">
        <f>OR(MONTH(Taulukko1[[#This Row],[Loppu PVM]])&lt;=6,AND(MONTH(Taulukko1[[#This Row],[Loppu PVM]] )=6))</f>
        <v>0</v>
      </c>
    </row>
    <row r="1207" spans="1:34" ht="12.75" customHeight="1">
      <c r="A1207" t="s">
        <v>614</v>
      </c>
      <c r="B1207" s="23">
        <v>40108</v>
      </c>
      <c r="C1207" t="s">
        <v>3065</v>
      </c>
      <c r="E1207" s="62">
        <v>300</v>
      </c>
      <c r="F1207" s="4">
        <v>40140</v>
      </c>
      <c r="G1207" s="5">
        <v>97</v>
      </c>
      <c r="H1207" s="18">
        <v>550</v>
      </c>
      <c r="I1207" s="126">
        <f>INDEX('TOL2008'!B:B,MATCH(A1207,'TOL2008'!A:A,0))</f>
        <v>28220</v>
      </c>
      <c r="J1207" s="126" t="str">
        <f>INDEX(Pääluokka!$H$2:$H$100,MATCH(VALUE(LEFT(Taulukko1[[#This Row],[TOL2008]],2)),Pääluokka!$G$2:$G$100,0))</f>
        <v>Teollisuus</v>
      </c>
      <c r="K1207" s="126" t="str">
        <f>INDEX(Pääluokka!$I$2:$I$100,MATCH(VALUE(LEFT(Taulukko1[[#This Row],[TOL2008]],2)),Pääluokka!$G$2:$G$100,0))</f>
        <v>Teollisuus (C-E)</v>
      </c>
      <c r="L1207" s="41">
        <f t="shared" si="180"/>
        <v>32</v>
      </c>
      <c r="M1207" s="43">
        <f t="shared" si="181"/>
        <v>40108</v>
      </c>
      <c r="N1207" s="43">
        <f t="shared" si="182"/>
        <v>40140</v>
      </c>
      <c r="O1207" s="43">
        <f t="shared" si="183"/>
        <v>40087</v>
      </c>
      <c r="P1207" s="43">
        <f t="shared" si="184"/>
        <v>40118</v>
      </c>
      <c r="Q1207" s="41">
        <f t="shared" si="185"/>
        <v>2009</v>
      </c>
      <c r="R1207" s="41">
        <f t="shared" si="186"/>
        <v>2009</v>
      </c>
      <c r="S1207" s="43" t="str">
        <f>YEAR(Taulukko1[[#This Row],[Alku KK]])&amp;"Q"&amp;ROUNDDOWN((MONTH(Taulukko1[[#This Row],[Alku KK]])-1)/3+1,0)</f>
        <v>2009Q4</v>
      </c>
      <c r="T1207" s="43" t="str">
        <f>YEAR(Taulukko1[[#This Row],[Loppu KK]])&amp;"Q"&amp;ROUNDDOWN((MONTH(Taulukko1[[#This Row],[Loppu KK]])-1)/3+1,0)</f>
        <v>2009Q4</v>
      </c>
      <c r="U1207" s="66">
        <f>IF(COUNT(Taulukko1[[#This Row],[Neuvottelujen alaiset ]])=1,Taulukko1[[#This Row],[Neuvottelujen alaiset ]],Taulukko1[[#This Row],[Vähennystarve]])</f>
        <v>550</v>
      </c>
      <c r="V1207" s="44">
        <f t="shared" si="187"/>
        <v>0.54545454545454541</v>
      </c>
      <c r="W1207" s="44">
        <f t="shared" si="188"/>
        <v>0.17636363636363636</v>
      </c>
      <c r="X1207" s="44">
        <f t="shared" si="189"/>
        <v>0.32333333333333331</v>
      </c>
      <c r="Y1207" s="90" t="b">
        <f>AND(MONTH(Taulukko1[[#This Row],[Alku PVM]] )=6,DAY(Taulukko1[[#This Row],[Alku PVM]] )&gt;19)</f>
        <v>0</v>
      </c>
      <c r="Z1207" s="90" t="b">
        <f>AND(MONTH(Taulukko1[[#This Row],[Loppu PVM]] )=6,DAY(Taulukko1[[#This Row],[Loppu PVM]] )&gt;19)</f>
        <v>0</v>
      </c>
      <c r="AA1207" s="90" t="b">
        <f>OR(MONTH(Taulukko1[[#This Row],[Alku PVM]] )&lt;=5,AND(MONTH(Taulukko1[[#This Row],[Alku PVM]] )=6,DAY(Taulukko1[[#This Row],[Alku PVM]] )&lt;20))</f>
        <v>0</v>
      </c>
      <c r="AB1207" s="90" t="b">
        <f>OR(MONTH(Taulukko1[[#This Row],[Loppu PVM]])&lt;=5,AND(MONTH(Taulukko1[[#This Row],[Loppu PVM]] )=6,DAY(Taulukko1[[#This Row],[Loppu PVM]])&lt;20))</f>
        <v>0</v>
      </c>
      <c r="AC1207" s="90" t="b">
        <f>OR(MONTH(Taulukko1[[#This Row],[Alku PVM]] )&lt;=3,AND(MONTH(Taulukko1[[#This Row],[Alku PVM]] )=3))</f>
        <v>0</v>
      </c>
      <c r="AD1207" s="90" t="b">
        <f>OR(MONTH(Taulukko1[[#This Row],[Loppu PVM]] )&lt;=3,AND(MONTH(Taulukko1[[#This Row],[Loppu PVM]] )=3))</f>
        <v>0</v>
      </c>
      <c r="AE1207" s="90" t="b">
        <f>OR(MONTH(Taulukko1[[#This Row],[Alku PVM]] )&lt;=9,AND(MONTH(Taulukko1[[#This Row],[Alku PVM]] )=9))</f>
        <v>0</v>
      </c>
      <c r="AF1207" s="90" t="b">
        <f>OR(MONTH(Taulukko1[[#This Row],[Loppu PVM]])&lt;=9,AND(MONTH(Taulukko1[[#This Row],[Loppu PVM]] )=9))</f>
        <v>0</v>
      </c>
      <c r="AG1207" s="90" t="b">
        <f>OR(MONTH(Taulukko1[[#This Row],[Alku PVM]] )&lt;=6,AND(MONTH(Taulukko1[[#This Row],[Alku PVM]] )=6))</f>
        <v>0</v>
      </c>
      <c r="AH1207" s="90" t="b">
        <f>OR(MONTH(Taulukko1[[#This Row],[Loppu PVM]])&lt;=6,AND(MONTH(Taulukko1[[#This Row],[Loppu PVM]] )=6))</f>
        <v>0</v>
      </c>
    </row>
    <row r="1208" spans="1:34" ht="12.75" customHeight="1">
      <c r="A1208" t="s">
        <v>3030</v>
      </c>
      <c r="B1208" s="23">
        <v>40108</v>
      </c>
      <c r="C1208" t="s">
        <v>3029</v>
      </c>
      <c r="E1208" s="62">
        <v>49</v>
      </c>
      <c r="F1208" s="4">
        <v>40134</v>
      </c>
      <c r="G1208" s="5">
        <v>49</v>
      </c>
      <c r="H1208" s="22">
        <v>49</v>
      </c>
      <c r="I1208" s="126">
        <f>INDEX('TOL2008'!B:B,MATCH(A3934,'TOL2008'!A:A,0))</f>
        <v>45112</v>
      </c>
      <c r="J1208" s="126" t="str">
        <f>INDEX(Pääluokka!$H$2:$H$100,MATCH(VALUE(LEFT(Taulukko1[[#This Row],[TOL2008]],2)),Pääluokka!$G$2:$G$100,0))</f>
        <v>Tukku- ja vähittäiskauppa; moottoriajoneuvojen ja moottoripyörien korjaus</v>
      </c>
      <c r="K1208" s="126" t="str">
        <f>INDEX(Pääluokka!$I$2:$I$100,MATCH(VALUE(LEFT(Taulukko1[[#This Row],[TOL2008]],2)),Pääluokka!$G$2:$G$100,0))</f>
        <v>Palvelualat (G-N, R, S)</v>
      </c>
      <c r="L1208" s="41">
        <f t="shared" si="180"/>
        <v>26</v>
      </c>
      <c r="M1208" s="43">
        <f t="shared" si="181"/>
        <v>40108</v>
      </c>
      <c r="N1208" s="43">
        <f t="shared" si="182"/>
        <v>40134</v>
      </c>
      <c r="O1208" s="43">
        <f t="shared" si="183"/>
        <v>40087</v>
      </c>
      <c r="P1208" s="43">
        <f t="shared" si="184"/>
        <v>40118</v>
      </c>
      <c r="Q1208" s="41">
        <f t="shared" si="185"/>
        <v>2009</v>
      </c>
      <c r="R1208" s="41">
        <f t="shared" si="186"/>
        <v>2009</v>
      </c>
      <c r="S1208" s="43" t="str">
        <f>YEAR(Taulukko1[[#This Row],[Alku KK]])&amp;"Q"&amp;ROUNDDOWN((MONTH(Taulukko1[[#This Row],[Alku KK]])-1)/3+1,0)</f>
        <v>2009Q4</v>
      </c>
      <c r="T1208" s="43" t="str">
        <f>YEAR(Taulukko1[[#This Row],[Loppu KK]])&amp;"Q"&amp;ROUNDDOWN((MONTH(Taulukko1[[#This Row],[Loppu KK]])-1)/3+1,0)</f>
        <v>2009Q4</v>
      </c>
      <c r="U1208" s="66">
        <f>IF(COUNT(Taulukko1[[#This Row],[Neuvottelujen alaiset ]])=1,Taulukko1[[#This Row],[Neuvottelujen alaiset ]],Taulukko1[[#This Row],[Vähennystarve]])</f>
        <v>49</v>
      </c>
      <c r="V1208" s="44">
        <f t="shared" si="187"/>
        <v>1</v>
      </c>
      <c r="W1208" s="44">
        <f t="shared" si="188"/>
        <v>1</v>
      </c>
      <c r="X1208" s="44">
        <f t="shared" si="189"/>
        <v>1</v>
      </c>
      <c r="Y1208" s="90" t="b">
        <f>AND(MONTH(Taulukko1[[#This Row],[Alku PVM]] )=6,DAY(Taulukko1[[#This Row],[Alku PVM]] )&gt;19)</f>
        <v>0</v>
      </c>
      <c r="Z1208" s="90" t="b">
        <f>AND(MONTH(Taulukko1[[#This Row],[Loppu PVM]] )=6,DAY(Taulukko1[[#This Row],[Loppu PVM]] )&gt;19)</f>
        <v>0</v>
      </c>
      <c r="AA1208" s="90" t="b">
        <f>OR(MONTH(Taulukko1[[#This Row],[Alku PVM]] )&lt;=5,AND(MONTH(Taulukko1[[#This Row],[Alku PVM]] )=6,DAY(Taulukko1[[#This Row],[Alku PVM]] )&lt;20))</f>
        <v>0</v>
      </c>
      <c r="AB1208" s="90" t="b">
        <f>OR(MONTH(Taulukko1[[#This Row],[Loppu PVM]])&lt;=5,AND(MONTH(Taulukko1[[#This Row],[Loppu PVM]] )=6,DAY(Taulukko1[[#This Row],[Loppu PVM]])&lt;20))</f>
        <v>0</v>
      </c>
      <c r="AC1208" s="90" t="b">
        <f>OR(MONTH(Taulukko1[[#This Row],[Alku PVM]] )&lt;=3,AND(MONTH(Taulukko1[[#This Row],[Alku PVM]] )=3))</f>
        <v>0</v>
      </c>
      <c r="AD1208" s="90" t="b">
        <f>OR(MONTH(Taulukko1[[#This Row],[Loppu PVM]] )&lt;=3,AND(MONTH(Taulukko1[[#This Row],[Loppu PVM]] )=3))</f>
        <v>0</v>
      </c>
      <c r="AE1208" s="90" t="b">
        <f>OR(MONTH(Taulukko1[[#This Row],[Alku PVM]] )&lt;=9,AND(MONTH(Taulukko1[[#This Row],[Alku PVM]] )=9))</f>
        <v>0</v>
      </c>
      <c r="AF1208" s="90" t="b">
        <f>OR(MONTH(Taulukko1[[#This Row],[Loppu PVM]])&lt;=9,AND(MONTH(Taulukko1[[#This Row],[Loppu PVM]] )=9))</f>
        <v>0</v>
      </c>
      <c r="AG1208" s="90" t="b">
        <f>OR(MONTH(Taulukko1[[#This Row],[Alku PVM]] )&lt;=6,AND(MONTH(Taulukko1[[#This Row],[Alku PVM]] )=6))</f>
        <v>0</v>
      </c>
      <c r="AH1208" s="90" t="b">
        <f>OR(MONTH(Taulukko1[[#This Row],[Loppu PVM]])&lt;=6,AND(MONTH(Taulukko1[[#This Row],[Loppu PVM]] )=6))</f>
        <v>0</v>
      </c>
    </row>
    <row r="1209" spans="1:34" ht="12.75" customHeight="1">
      <c r="A1209" t="s">
        <v>227</v>
      </c>
      <c r="B1209" s="23">
        <v>40108</v>
      </c>
      <c r="C1209" t="s">
        <v>2484</v>
      </c>
      <c r="E1209" s="62">
        <v>175</v>
      </c>
      <c r="F1209" s="4">
        <v>40158</v>
      </c>
      <c r="G1209" s="5">
        <v>153</v>
      </c>
      <c r="H1209" s="22">
        <v>5500</v>
      </c>
      <c r="I1209" s="126">
        <f>INDEX('TOL2008'!B:B,MATCH(A1209,'TOL2008'!A:A,0))</f>
        <v>24100</v>
      </c>
      <c r="J1209" s="126" t="str">
        <f>INDEX(Pääluokka!$H$2:$H$100,MATCH(VALUE(LEFT(Taulukko1[[#This Row],[TOL2008]],2)),Pääluokka!$G$2:$G$100,0))</f>
        <v>Teollisuus</v>
      </c>
      <c r="K1209" s="126" t="str">
        <f>INDEX(Pääluokka!$I$2:$I$100,MATCH(VALUE(LEFT(Taulukko1[[#This Row],[TOL2008]],2)),Pääluokka!$G$2:$G$100,0))</f>
        <v>Teollisuus (C-E)</v>
      </c>
      <c r="L1209" s="41">
        <f t="shared" si="180"/>
        <v>50</v>
      </c>
      <c r="M1209" s="43">
        <f t="shared" si="181"/>
        <v>40108</v>
      </c>
      <c r="N1209" s="43">
        <f t="shared" si="182"/>
        <v>40158</v>
      </c>
      <c r="O1209" s="43">
        <f t="shared" si="183"/>
        <v>40087</v>
      </c>
      <c r="P1209" s="43">
        <f t="shared" si="184"/>
        <v>40148</v>
      </c>
      <c r="Q1209" s="41">
        <f t="shared" si="185"/>
        <v>2009</v>
      </c>
      <c r="R1209" s="41">
        <f t="shared" si="186"/>
        <v>2009</v>
      </c>
      <c r="S1209" s="43" t="str">
        <f>YEAR(Taulukko1[[#This Row],[Alku KK]])&amp;"Q"&amp;ROUNDDOWN((MONTH(Taulukko1[[#This Row],[Alku KK]])-1)/3+1,0)</f>
        <v>2009Q4</v>
      </c>
      <c r="T1209" s="43" t="str">
        <f>YEAR(Taulukko1[[#This Row],[Loppu KK]])&amp;"Q"&amp;ROUNDDOWN((MONTH(Taulukko1[[#This Row],[Loppu KK]])-1)/3+1,0)</f>
        <v>2009Q4</v>
      </c>
      <c r="U1209" s="66">
        <f>IF(COUNT(Taulukko1[[#This Row],[Neuvottelujen alaiset ]])=1,Taulukko1[[#This Row],[Neuvottelujen alaiset ]],Taulukko1[[#This Row],[Vähennystarve]])</f>
        <v>5500</v>
      </c>
      <c r="V1209" s="44">
        <f t="shared" si="187"/>
        <v>3.1818181818181815E-2</v>
      </c>
      <c r="W1209" s="44">
        <f t="shared" si="188"/>
        <v>2.7818181818181818E-2</v>
      </c>
      <c r="X1209" s="44">
        <f t="shared" si="189"/>
        <v>0.87428571428571433</v>
      </c>
      <c r="Y1209" s="90" t="b">
        <f>AND(MONTH(Taulukko1[[#This Row],[Alku PVM]] )=6,DAY(Taulukko1[[#This Row],[Alku PVM]] )&gt;19)</f>
        <v>0</v>
      </c>
      <c r="Z1209" s="90" t="b">
        <f>AND(MONTH(Taulukko1[[#This Row],[Loppu PVM]] )=6,DAY(Taulukko1[[#This Row],[Loppu PVM]] )&gt;19)</f>
        <v>0</v>
      </c>
      <c r="AA1209" s="90" t="b">
        <f>OR(MONTH(Taulukko1[[#This Row],[Alku PVM]] )&lt;=5,AND(MONTH(Taulukko1[[#This Row],[Alku PVM]] )=6,DAY(Taulukko1[[#This Row],[Alku PVM]] )&lt;20))</f>
        <v>0</v>
      </c>
      <c r="AB1209" s="90" t="b">
        <f>OR(MONTH(Taulukko1[[#This Row],[Loppu PVM]])&lt;=5,AND(MONTH(Taulukko1[[#This Row],[Loppu PVM]] )=6,DAY(Taulukko1[[#This Row],[Loppu PVM]])&lt;20))</f>
        <v>0</v>
      </c>
      <c r="AC1209" s="90" t="b">
        <f>OR(MONTH(Taulukko1[[#This Row],[Alku PVM]] )&lt;=3,AND(MONTH(Taulukko1[[#This Row],[Alku PVM]] )=3))</f>
        <v>0</v>
      </c>
      <c r="AD1209" s="90" t="b">
        <f>OR(MONTH(Taulukko1[[#This Row],[Loppu PVM]] )&lt;=3,AND(MONTH(Taulukko1[[#This Row],[Loppu PVM]] )=3))</f>
        <v>0</v>
      </c>
      <c r="AE1209" s="90" t="b">
        <f>OR(MONTH(Taulukko1[[#This Row],[Alku PVM]] )&lt;=9,AND(MONTH(Taulukko1[[#This Row],[Alku PVM]] )=9))</f>
        <v>0</v>
      </c>
      <c r="AF1209" s="90" t="b">
        <f>OR(MONTH(Taulukko1[[#This Row],[Loppu PVM]])&lt;=9,AND(MONTH(Taulukko1[[#This Row],[Loppu PVM]] )=9))</f>
        <v>0</v>
      </c>
      <c r="AG1209" s="90" t="b">
        <f>OR(MONTH(Taulukko1[[#This Row],[Alku PVM]] )&lt;=6,AND(MONTH(Taulukko1[[#This Row],[Alku PVM]] )=6))</f>
        <v>0</v>
      </c>
      <c r="AH1209" s="90" t="b">
        <f>OR(MONTH(Taulukko1[[#This Row],[Loppu PVM]])&lt;=6,AND(MONTH(Taulukko1[[#This Row],[Loppu PVM]] )=6))</f>
        <v>0</v>
      </c>
    </row>
    <row r="1210" spans="1:34" ht="12.75" customHeight="1">
      <c r="A1210" s="21" t="s">
        <v>2435</v>
      </c>
      <c r="B1210" s="23">
        <v>40108</v>
      </c>
      <c r="C1210" s="21" t="s">
        <v>2434</v>
      </c>
      <c r="D1210" s="24"/>
      <c r="E1210" s="62">
        <v>150</v>
      </c>
      <c r="F1210" s="23">
        <v>40157</v>
      </c>
      <c r="G1210" s="24">
        <v>150</v>
      </c>
      <c r="H1210" s="22">
        <v>150</v>
      </c>
      <c r="I1210" s="126" t="e">
        <f>INDEX('TOL2008'!B:B,MATCH(A1210,'TOL2008'!A:A,0))</f>
        <v>#N/A</v>
      </c>
      <c r="J1210" s="126" t="e">
        <f>INDEX(Pääluokka!$H$2:$H$100,MATCH(VALUE(LEFT(Taulukko1[[#This Row],[TOL2008]],2)),Pääluokka!$G$2:$G$100,0))</f>
        <v>#N/A</v>
      </c>
      <c r="K1210" s="126" t="e">
        <f>INDEX(Pääluokka!$I$2:$I$100,MATCH(VALUE(LEFT(Taulukko1[[#This Row],[TOL2008]],2)),Pääluokka!$G$2:$G$100,0))</f>
        <v>#N/A</v>
      </c>
      <c r="L1210" s="41">
        <f t="shared" si="180"/>
        <v>49</v>
      </c>
      <c r="M1210" s="43">
        <f t="shared" si="181"/>
        <v>40108</v>
      </c>
      <c r="N1210" s="43">
        <f t="shared" si="182"/>
        <v>40157</v>
      </c>
      <c r="O1210" s="43">
        <f t="shared" si="183"/>
        <v>40087</v>
      </c>
      <c r="P1210" s="43">
        <f t="shared" si="184"/>
        <v>40148</v>
      </c>
      <c r="Q1210" s="41">
        <f t="shared" si="185"/>
        <v>2009</v>
      </c>
      <c r="R1210" s="41">
        <f t="shared" si="186"/>
        <v>2009</v>
      </c>
      <c r="S1210" s="43" t="str">
        <f>YEAR(Taulukko1[[#This Row],[Alku KK]])&amp;"Q"&amp;ROUNDDOWN((MONTH(Taulukko1[[#This Row],[Alku KK]])-1)/3+1,0)</f>
        <v>2009Q4</v>
      </c>
      <c r="T1210" s="43" t="str">
        <f>YEAR(Taulukko1[[#This Row],[Loppu KK]])&amp;"Q"&amp;ROUNDDOWN((MONTH(Taulukko1[[#This Row],[Loppu KK]])-1)/3+1,0)</f>
        <v>2009Q4</v>
      </c>
      <c r="U1210" s="66">
        <f>IF(COUNT(Taulukko1[[#This Row],[Neuvottelujen alaiset ]])=1,Taulukko1[[#This Row],[Neuvottelujen alaiset ]],Taulukko1[[#This Row],[Vähennystarve]])</f>
        <v>150</v>
      </c>
      <c r="V1210" s="44">
        <f t="shared" si="187"/>
        <v>1</v>
      </c>
      <c r="W1210" s="44">
        <f t="shared" si="188"/>
        <v>1</v>
      </c>
      <c r="X1210" s="44">
        <f t="shared" si="189"/>
        <v>1</v>
      </c>
      <c r="Y1210" s="90" t="b">
        <f>AND(MONTH(Taulukko1[[#This Row],[Alku PVM]] )=6,DAY(Taulukko1[[#This Row],[Alku PVM]] )&gt;19)</f>
        <v>0</v>
      </c>
      <c r="Z1210" s="90" t="b">
        <f>AND(MONTH(Taulukko1[[#This Row],[Loppu PVM]] )=6,DAY(Taulukko1[[#This Row],[Loppu PVM]] )&gt;19)</f>
        <v>0</v>
      </c>
      <c r="AA1210" s="90" t="b">
        <f>OR(MONTH(Taulukko1[[#This Row],[Alku PVM]] )&lt;=5,AND(MONTH(Taulukko1[[#This Row],[Alku PVM]] )=6,DAY(Taulukko1[[#This Row],[Alku PVM]] )&lt;20))</f>
        <v>0</v>
      </c>
      <c r="AB1210" s="90" t="b">
        <f>OR(MONTH(Taulukko1[[#This Row],[Loppu PVM]])&lt;=5,AND(MONTH(Taulukko1[[#This Row],[Loppu PVM]] )=6,DAY(Taulukko1[[#This Row],[Loppu PVM]])&lt;20))</f>
        <v>0</v>
      </c>
      <c r="AC1210" s="90" t="b">
        <f>OR(MONTH(Taulukko1[[#This Row],[Alku PVM]] )&lt;=3,AND(MONTH(Taulukko1[[#This Row],[Alku PVM]] )=3))</f>
        <v>0</v>
      </c>
      <c r="AD1210" s="90" t="b">
        <f>OR(MONTH(Taulukko1[[#This Row],[Loppu PVM]] )&lt;=3,AND(MONTH(Taulukko1[[#This Row],[Loppu PVM]] )=3))</f>
        <v>0</v>
      </c>
      <c r="AE1210" s="90" t="b">
        <f>OR(MONTH(Taulukko1[[#This Row],[Alku PVM]] )&lt;=9,AND(MONTH(Taulukko1[[#This Row],[Alku PVM]] )=9))</f>
        <v>0</v>
      </c>
      <c r="AF1210" s="90" t="b">
        <f>OR(MONTH(Taulukko1[[#This Row],[Loppu PVM]])&lt;=9,AND(MONTH(Taulukko1[[#This Row],[Loppu PVM]] )=9))</f>
        <v>0</v>
      </c>
      <c r="AG1210" s="90" t="b">
        <f>OR(MONTH(Taulukko1[[#This Row],[Alku PVM]] )&lt;=6,AND(MONTH(Taulukko1[[#This Row],[Alku PVM]] )=6))</f>
        <v>0</v>
      </c>
      <c r="AH1210" s="90" t="b">
        <f>OR(MONTH(Taulukko1[[#This Row],[Loppu PVM]])&lt;=6,AND(MONTH(Taulukko1[[#This Row],[Loppu PVM]] )=6))</f>
        <v>0</v>
      </c>
    </row>
    <row r="1211" spans="1:34" ht="12.75" customHeight="1">
      <c r="A1211" s="21" t="s">
        <v>54</v>
      </c>
      <c r="B1211" s="23">
        <v>40108</v>
      </c>
      <c r="C1211" s="21" t="s">
        <v>2284</v>
      </c>
      <c r="D1211" s="24"/>
      <c r="F1211" s="23">
        <v>40127</v>
      </c>
      <c r="G1211" s="24">
        <v>0</v>
      </c>
      <c r="H1211" s="22">
        <v>580</v>
      </c>
      <c r="I1211" s="126">
        <f>INDEX('TOL2008'!B:B,MATCH(A1211,'TOL2008'!A:A,0))</f>
        <v>72191</v>
      </c>
      <c r="J1211" s="126" t="str">
        <f>INDEX(Pääluokka!$H$2:$H$100,MATCH(VALUE(LEFT(Taulukko1[[#This Row],[TOL2008]],2)),Pääluokka!$G$2:$G$100,0))</f>
        <v>Ammatillinen, tieteellinen ja tekninen toiminta</v>
      </c>
      <c r="K1211" s="126" t="str">
        <f>INDEX(Pääluokka!$I$2:$I$100,MATCH(VALUE(LEFT(Taulukko1[[#This Row],[TOL2008]],2)),Pääluokka!$G$2:$G$100,0))</f>
        <v>Palvelualat (G-N, R, S)</v>
      </c>
      <c r="L1211" s="41">
        <f t="shared" si="180"/>
        <v>19</v>
      </c>
      <c r="M1211" s="43">
        <f t="shared" si="181"/>
        <v>40108</v>
      </c>
      <c r="N1211" s="43">
        <f t="shared" si="182"/>
        <v>40127</v>
      </c>
      <c r="O1211" s="43">
        <f t="shared" si="183"/>
        <v>40087</v>
      </c>
      <c r="P1211" s="43">
        <f t="shared" si="184"/>
        <v>40118</v>
      </c>
      <c r="Q1211" s="41">
        <f t="shared" si="185"/>
        <v>2009</v>
      </c>
      <c r="R1211" s="41">
        <f t="shared" si="186"/>
        <v>2009</v>
      </c>
      <c r="S1211" s="43" t="str">
        <f>YEAR(Taulukko1[[#This Row],[Alku KK]])&amp;"Q"&amp;ROUNDDOWN((MONTH(Taulukko1[[#This Row],[Alku KK]])-1)/3+1,0)</f>
        <v>2009Q4</v>
      </c>
      <c r="T1211" s="43" t="str">
        <f>YEAR(Taulukko1[[#This Row],[Loppu KK]])&amp;"Q"&amp;ROUNDDOWN((MONTH(Taulukko1[[#This Row],[Loppu KK]])-1)/3+1,0)</f>
        <v>2009Q4</v>
      </c>
      <c r="U1211" s="66">
        <f>IF(COUNT(Taulukko1[[#This Row],[Neuvottelujen alaiset ]])=1,Taulukko1[[#This Row],[Neuvottelujen alaiset ]],Taulukko1[[#This Row],[Vähennystarve]])</f>
        <v>580</v>
      </c>
      <c r="V1211" s="44" t="str">
        <f t="shared" si="187"/>
        <v>NA</v>
      </c>
      <c r="W1211" s="44">
        <f t="shared" si="188"/>
        <v>0</v>
      </c>
      <c r="X1211" s="44" t="str">
        <f t="shared" si="189"/>
        <v>NA</v>
      </c>
      <c r="Y1211" s="90" t="b">
        <f>AND(MONTH(Taulukko1[[#This Row],[Alku PVM]] )=6,DAY(Taulukko1[[#This Row],[Alku PVM]] )&gt;19)</f>
        <v>0</v>
      </c>
      <c r="Z1211" s="90" t="b">
        <f>AND(MONTH(Taulukko1[[#This Row],[Loppu PVM]] )=6,DAY(Taulukko1[[#This Row],[Loppu PVM]] )&gt;19)</f>
        <v>0</v>
      </c>
      <c r="AA1211" s="90" t="b">
        <f>OR(MONTH(Taulukko1[[#This Row],[Alku PVM]] )&lt;=5,AND(MONTH(Taulukko1[[#This Row],[Alku PVM]] )=6,DAY(Taulukko1[[#This Row],[Alku PVM]] )&lt;20))</f>
        <v>0</v>
      </c>
      <c r="AB1211" s="90" t="b">
        <f>OR(MONTH(Taulukko1[[#This Row],[Loppu PVM]])&lt;=5,AND(MONTH(Taulukko1[[#This Row],[Loppu PVM]] )=6,DAY(Taulukko1[[#This Row],[Loppu PVM]])&lt;20))</f>
        <v>0</v>
      </c>
      <c r="AC1211" s="90" t="b">
        <f>OR(MONTH(Taulukko1[[#This Row],[Alku PVM]] )&lt;=3,AND(MONTH(Taulukko1[[#This Row],[Alku PVM]] )=3))</f>
        <v>0</v>
      </c>
      <c r="AD1211" s="90" t="b">
        <f>OR(MONTH(Taulukko1[[#This Row],[Loppu PVM]] )&lt;=3,AND(MONTH(Taulukko1[[#This Row],[Loppu PVM]] )=3))</f>
        <v>0</v>
      </c>
      <c r="AE1211" s="90" t="b">
        <f>OR(MONTH(Taulukko1[[#This Row],[Alku PVM]] )&lt;=9,AND(MONTH(Taulukko1[[#This Row],[Alku PVM]] )=9))</f>
        <v>0</v>
      </c>
      <c r="AF1211" s="90" t="b">
        <f>OR(MONTH(Taulukko1[[#This Row],[Loppu PVM]])&lt;=9,AND(MONTH(Taulukko1[[#This Row],[Loppu PVM]] )=9))</f>
        <v>0</v>
      </c>
      <c r="AG1211" s="90" t="b">
        <f>OR(MONTH(Taulukko1[[#This Row],[Alku PVM]] )&lt;=6,AND(MONTH(Taulukko1[[#This Row],[Alku PVM]] )=6))</f>
        <v>0</v>
      </c>
      <c r="AH1211" s="90" t="b">
        <f>OR(MONTH(Taulukko1[[#This Row],[Loppu PVM]])&lt;=6,AND(MONTH(Taulukko1[[#This Row],[Loppu PVM]] )=6))</f>
        <v>0</v>
      </c>
    </row>
    <row r="1212" spans="1:34" ht="12.75" customHeight="1">
      <c r="A1212" s="21" t="s">
        <v>3059</v>
      </c>
      <c r="B1212" s="23">
        <v>40109</v>
      </c>
      <c r="C1212" s="21" t="s">
        <v>3058</v>
      </c>
      <c r="D1212" s="24"/>
      <c r="E1212" s="62">
        <v>26</v>
      </c>
      <c r="F1212" s="23">
        <v>40136</v>
      </c>
      <c r="G1212" s="24">
        <v>8</v>
      </c>
      <c r="H1212" s="22">
        <v>26</v>
      </c>
      <c r="I1212" s="126" t="e">
        <f>INDEX('TOL2008'!B:B,MATCH(A1212,'TOL2008'!A:A,0))</f>
        <v>#N/A</v>
      </c>
      <c r="J1212" s="126" t="e">
        <f>INDEX(Pääluokka!$H$2:$H$100,MATCH(VALUE(LEFT(Taulukko1[[#This Row],[TOL2008]],2)),Pääluokka!$G$2:$G$100,0))</f>
        <v>#N/A</v>
      </c>
      <c r="K1212" s="126" t="e">
        <f>INDEX(Pääluokka!$I$2:$I$100,MATCH(VALUE(LEFT(Taulukko1[[#This Row],[TOL2008]],2)),Pääluokka!$G$2:$G$100,0))</f>
        <v>#N/A</v>
      </c>
      <c r="L1212" s="41">
        <f t="shared" si="180"/>
        <v>27</v>
      </c>
      <c r="M1212" s="43">
        <f t="shared" si="181"/>
        <v>40109</v>
      </c>
      <c r="N1212" s="43">
        <f t="shared" si="182"/>
        <v>40136</v>
      </c>
      <c r="O1212" s="43">
        <f t="shared" si="183"/>
        <v>40087</v>
      </c>
      <c r="P1212" s="43">
        <f t="shared" si="184"/>
        <v>40118</v>
      </c>
      <c r="Q1212" s="41">
        <f t="shared" si="185"/>
        <v>2009</v>
      </c>
      <c r="R1212" s="41">
        <f t="shared" si="186"/>
        <v>2009</v>
      </c>
      <c r="S1212" s="43" t="str">
        <f>YEAR(Taulukko1[[#This Row],[Alku KK]])&amp;"Q"&amp;ROUNDDOWN((MONTH(Taulukko1[[#This Row],[Alku KK]])-1)/3+1,0)</f>
        <v>2009Q4</v>
      </c>
      <c r="T1212" s="43" t="str">
        <f>YEAR(Taulukko1[[#This Row],[Loppu KK]])&amp;"Q"&amp;ROUNDDOWN((MONTH(Taulukko1[[#This Row],[Loppu KK]])-1)/3+1,0)</f>
        <v>2009Q4</v>
      </c>
      <c r="U1212" s="66">
        <f>IF(COUNT(Taulukko1[[#This Row],[Neuvottelujen alaiset ]])=1,Taulukko1[[#This Row],[Neuvottelujen alaiset ]],Taulukko1[[#This Row],[Vähennystarve]])</f>
        <v>26</v>
      </c>
      <c r="V1212" s="44">
        <f t="shared" si="187"/>
        <v>1</v>
      </c>
      <c r="W1212" s="44">
        <f t="shared" si="188"/>
        <v>0.30769230769230771</v>
      </c>
      <c r="X1212" s="44">
        <f t="shared" si="189"/>
        <v>0.30769230769230771</v>
      </c>
      <c r="Y1212" s="90" t="b">
        <f>AND(MONTH(Taulukko1[[#This Row],[Alku PVM]] )=6,DAY(Taulukko1[[#This Row],[Alku PVM]] )&gt;19)</f>
        <v>0</v>
      </c>
      <c r="Z1212" s="90" t="b">
        <f>AND(MONTH(Taulukko1[[#This Row],[Loppu PVM]] )=6,DAY(Taulukko1[[#This Row],[Loppu PVM]] )&gt;19)</f>
        <v>0</v>
      </c>
      <c r="AA1212" s="90" t="b">
        <f>OR(MONTH(Taulukko1[[#This Row],[Alku PVM]] )&lt;=5,AND(MONTH(Taulukko1[[#This Row],[Alku PVM]] )=6,DAY(Taulukko1[[#This Row],[Alku PVM]] )&lt;20))</f>
        <v>0</v>
      </c>
      <c r="AB1212" s="90" t="b">
        <f>OR(MONTH(Taulukko1[[#This Row],[Loppu PVM]])&lt;=5,AND(MONTH(Taulukko1[[#This Row],[Loppu PVM]] )=6,DAY(Taulukko1[[#This Row],[Loppu PVM]])&lt;20))</f>
        <v>0</v>
      </c>
      <c r="AC1212" s="90" t="b">
        <f>OR(MONTH(Taulukko1[[#This Row],[Alku PVM]] )&lt;=3,AND(MONTH(Taulukko1[[#This Row],[Alku PVM]] )=3))</f>
        <v>0</v>
      </c>
      <c r="AD1212" s="90" t="b">
        <f>OR(MONTH(Taulukko1[[#This Row],[Loppu PVM]] )&lt;=3,AND(MONTH(Taulukko1[[#This Row],[Loppu PVM]] )=3))</f>
        <v>0</v>
      </c>
      <c r="AE1212" s="90" t="b">
        <f>OR(MONTH(Taulukko1[[#This Row],[Alku PVM]] )&lt;=9,AND(MONTH(Taulukko1[[#This Row],[Alku PVM]] )=9))</f>
        <v>0</v>
      </c>
      <c r="AF1212" s="90" t="b">
        <f>OR(MONTH(Taulukko1[[#This Row],[Loppu PVM]])&lt;=9,AND(MONTH(Taulukko1[[#This Row],[Loppu PVM]] )=9))</f>
        <v>0</v>
      </c>
      <c r="AG1212" s="90" t="b">
        <f>OR(MONTH(Taulukko1[[#This Row],[Alku PVM]] )&lt;=6,AND(MONTH(Taulukko1[[#This Row],[Alku PVM]] )=6))</f>
        <v>0</v>
      </c>
      <c r="AH1212" s="90" t="b">
        <f>OR(MONTH(Taulukko1[[#This Row],[Loppu PVM]])&lt;=6,AND(MONTH(Taulukko1[[#This Row],[Loppu PVM]] )=6))</f>
        <v>0</v>
      </c>
    </row>
    <row r="1213" spans="1:34" ht="12.75" customHeight="1">
      <c r="A1213" s="21" t="s">
        <v>2242</v>
      </c>
      <c r="B1213" s="23">
        <v>40109</v>
      </c>
      <c r="C1213" s="21" t="s">
        <v>143</v>
      </c>
      <c r="D1213" s="24"/>
      <c r="E1213" s="62">
        <v>40</v>
      </c>
      <c r="F1213" s="23">
        <v>40164</v>
      </c>
      <c r="G1213" s="24">
        <v>29</v>
      </c>
      <c r="H1213" s="22">
        <v>350</v>
      </c>
      <c r="I1213" s="126" t="e">
        <f>INDEX('TOL2008'!B:B,MATCH(A1213,'TOL2008'!A:A,0))</f>
        <v>#N/A</v>
      </c>
      <c r="J1213" s="126" t="e">
        <f>INDEX(Pääluokka!$H$2:$H$100,MATCH(VALUE(LEFT(Taulukko1[[#This Row],[TOL2008]],2)),Pääluokka!$G$2:$G$100,0))</f>
        <v>#N/A</v>
      </c>
      <c r="K1213" s="126" t="e">
        <f>INDEX(Pääluokka!$I$2:$I$100,MATCH(VALUE(LEFT(Taulukko1[[#This Row],[TOL2008]],2)),Pääluokka!$G$2:$G$100,0))</f>
        <v>#N/A</v>
      </c>
      <c r="L1213" s="41">
        <f t="shared" si="180"/>
        <v>55</v>
      </c>
      <c r="M1213" s="43">
        <f t="shared" si="181"/>
        <v>40109</v>
      </c>
      <c r="N1213" s="43">
        <f t="shared" si="182"/>
        <v>40164</v>
      </c>
      <c r="O1213" s="43">
        <f t="shared" si="183"/>
        <v>40087</v>
      </c>
      <c r="P1213" s="43">
        <f t="shared" si="184"/>
        <v>40148</v>
      </c>
      <c r="Q1213" s="41">
        <f t="shared" si="185"/>
        <v>2009</v>
      </c>
      <c r="R1213" s="41">
        <f t="shared" si="186"/>
        <v>2009</v>
      </c>
      <c r="S1213" s="43" t="str">
        <f>YEAR(Taulukko1[[#This Row],[Alku KK]])&amp;"Q"&amp;ROUNDDOWN((MONTH(Taulukko1[[#This Row],[Alku KK]])-1)/3+1,0)</f>
        <v>2009Q4</v>
      </c>
      <c r="T1213" s="43" t="str">
        <f>YEAR(Taulukko1[[#This Row],[Loppu KK]])&amp;"Q"&amp;ROUNDDOWN((MONTH(Taulukko1[[#This Row],[Loppu KK]])-1)/3+1,0)</f>
        <v>2009Q4</v>
      </c>
      <c r="U1213" s="66">
        <f>IF(COUNT(Taulukko1[[#This Row],[Neuvottelujen alaiset ]])=1,Taulukko1[[#This Row],[Neuvottelujen alaiset ]],Taulukko1[[#This Row],[Vähennystarve]])</f>
        <v>350</v>
      </c>
      <c r="V1213" s="44">
        <f t="shared" si="187"/>
        <v>0.11428571428571428</v>
      </c>
      <c r="W1213" s="44">
        <f t="shared" si="188"/>
        <v>8.2857142857142851E-2</v>
      </c>
      <c r="X1213" s="44">
        <f t="shared" si="189"/>
        <v>0.72499999999999998</v>
      </c>
      <c r="Y1213" s="90" t="b">
        <f>AND(MONTH(Taulukko1[[#This Row],[Alku PVM]] )=6,DAY(Taulukko1[[#This Row],[Alku PVM]] )&gt;19)</f>
        <v>0</v>
      </c>
      <c r="Z1213" s="90" t="b">
        <f>AND(MONTH(Taulukko1[[#This Row],[Loppu PVM]] )=6,DAY(Taulukko1[[#This Row],[Loppu PVM]] )&gt;19)</f>
        <v>0</v>
      </c>
      <c r="AA1213" s="90" t="b">
        <f>OR(MONTH(Taulukko1[[#This Row],[Alku PVM]] )&lt;=5,AND(MONTH(Taulukko1[[#This Row],[Alku PVM]] )=6,DAY(Taulukko1[[#This Row],[Alku PVM]] )&lt;20))</f>
        <v>0</v>
      </c>
      <c r="AB1213" s="90" t="b">
        <f>OR(MONTH(Taulukko1[[#This Row],[Loppu PVM]])&lt;=5,AND(MONTH(Taulukko1[[#This Row],[Loppu PVM]] )=6,DAY(Taulukko1[[#This Row],[Loppu PVM]])&lt;20))</f>
        <v>0</v>
      </c>
      <c r="AC1213" s="90" t="b">
        <f>OR(MONTH(Taulukko1[[#This Row],[Alku PVM]] )&lt;=3,AND(MONTH(Taulukko1[[#This Row],[Alku PVM]] )=3))</f>
        <v>0</v>
      </c>
      <c r="AD1213" s="90" t="b">
        <f>OR(MONTH(Taulukko1[[#This Row],[Loppu PVM]] )&lt;=3,AND(MONTH(Taulukko1[[#This Row],[Loppu PVM]] )=3))</f>
        <v>0</v>
      </c>
      <c r="AE1213" s="90" t="b">
        <f>OR(MONTH(Taulukko1[[#This Row],[Alku PVM]] )&lt;=9,AND(MONTH(Taulukko1[[#This Row],[Alku PVM]] )=9))</f>
        <v>0</v>
      </c>
      <c r="AF1213" s="90" t="b">
        <f>OR(MONTH(Taulukko1[[#This Row],[Loppu PVM]])&lt;=9,AND(MONTH(Taulukko1[[#This Row],[Loppu PVM]] )=9))</f>
        <v>0</v>
      </c>
      <c r="AG1213" s="90" t="b">
        <f>OR(MONTH(Taulukko1[[#This Row],[Alku PVM]] )&lt;=6,AND(MONTH(Taulukko1[[#This Row],[Alku PVM]] )=6))</f>
        <v>0</v>
      </c>
      <c r="AH1213" s="90" t="b">
        <f>OR(MONTH(Taulukko1[[#This Row],[Loppu PVM]])&lt;=6,AND(MONTH(Taulukko1[[#This Row],[Loppu PVM]] )=6))</f>
        <v>0</v>
      </c>
    </row>
    <row r="1214" spans="1:34" ht="12.75" customHeight="1">
      <c r="A1214" t="s">
        <v>3012</v>
      </c>
      <c r="B1214" s="23">
        <v>40110</v>
      </c>
      <c r="C1214" t="s">
        <v>1558</v>
      </c>
      <c r="E1214" s="62">
        <v>22</v>
      </c>
      <c r="F1214" s="4">
        <v>40151</v>
      </c>
      <c r="G1214" s="5">
        <v>16</v>
      </c>
      <c r="H1214" s="16">
        <v>22</v>
      </c>
      <c r="I1214" s="126" t="e">
        <f>INDEX('TOL2008'!B:B,MATCH(A1214,'TOL2008'!A:A,0))</f>
        <v>#N/A</v>
      </c>
      <c r="J1214" s="126" t="e">
        <f>INDEX(Pääluokka!$H$2:$H$100,MATCH(VALUE(LEFT(Taulukko1[[#This Row],[TOL2008]],2)),Pääluokka!$G$2:$G$100,0))</f>
        <v>#N/A</v>
      </c>
      <c r="K1214" s="126" t="e">
        <f>INDEX(Pääluokka!$I$2:$I$100,MATCH(VALUE(LEFT(Taulukko1[[#This Row],[TOL2008]],2)),Pääluokka!$G$2:$G$100,0))</f>
        <v>#N/A</v>
      </c>
      <c r="L1214" s="41">
        <f t="shared" si="180"/>
        <v>41</v>
      </c>
      <c r="M1214" s="43">
        <f t="shared" si="181"/>
        <v>40110</v>
      </c>
      <c r="N1214" s="43">
        <f t="shared" si="182"/>
        <v>40151</v>
      </c>
      <c r="O1214" s="43">
        <f t="shared" si="183"/>
        <v>40087</v>
      </c>
      <c r="P1214" s="43">
        <f t="shared" si="184"/>
        <v>40148</v>
      </c>
      <c r="Q1214" s="41">
        <f t="shared" si="185"/>
        <v>2009</v>
      </c>
      <c r="R1214" s="41">
        <f t="shared" si="186"/>
        <v>2009</v>
      </c>
      <c r="S1214" s="43" t="str">
        <f>YEAR(Taulukko1[[#This Row],[Alku KK]])&amp;"Q"&amp;ROUNDDOWN((MONTH(Taulukko1[[#This Row],[Alku KK]])-1)/3+1,0)</f>
        <v>2009Q4</v>
      </c>
      <c r="T1214" s="43" t="str">
        <f>YEAR(Taulukko1[[#This Row],[Loppu KK]])&amp;"Q"&amp;ROUNDDOWN((MONTH(Taulukko1[[#This Row],[Loppu KK]])-1)/3+1,0)</f>
        <v>2009Q4</v>
      </c>
      <c r="U1214" s="66">
        <f>IF(COUNT(Taulukko1[[#This Row],[Neuvottelujen alaiset ]])=1,Taulukko1[[#This Row],[Neuvottelujen alaiset ]],Taulukko1[[#This Row],[Vähennystarve]])</f>
        <v>22</v>
      </c>
      <c r="V1214" s="44">
        <f t="shared" si="187"/>
        <v>1</v>
      </c>
      <c r="W1214" s="44">
        <f t="shared" si="188"/>
        <v>0.72727272727272729</v>
      </c>
      <c r="X1214" s="44">
        <f t="shared" si="189"/>
        <v>0.72727272727272729</v>
      </c>
      <c r="Y1214" s="90" t="b">
        <f>AND(MONTH(Taulukko1[[#This Row],[Alku PVM]] )=6,DAY(Taulukko1[[#This Row],[Alku PVM]] )&gt;19)</f>
        <v>0</v>
      </c>
      <c r="Z1214" s="90" t="b">
        <f>AND(MONTH(Taulukko1[[#This Row],[Loppu PVM]] )=6,DAY(Taulukko1[[#This Row],[Loppu PVM]] )&gt;19)</f>
        <v>0</v>
      </c>
      <c r="AA1214" s="90" t="b">
        <f>OR(MONTH(Taulukko1[[#This Row],[Alku PVM]] )&lt;=5,AND(MONTH(Taulukko1[[#This Row],[Alku PVM]] )=6,DAY(Taulukko1[[#This Row],[Alku PVM]] )&lt;20))</f>
        <v>0</v>
      </c>
      <c r="AB1214" s="90" t="b">
        <f>OR(MONTH(Taulukko1[[#This Row],[Loppu PVM]])&lt;=5,AND(MONTH(Taulukko1[[#This Row],[Loppu PVM]] )=6,DAY(Taulukko1[[#This Row],[Loppu PVM]])&lt;20))</f>
        <v>0</v>
      </c>
      <c r="AC1214" s="90" t="b">
        <f>OR(MONTH(Taulukko1[[#This Row],[Alku PVM]] )&lt;=3,AND(MONTH(Taulukko1[[#This Row],[Alku PVM]] )=3))</f>
        <v>0</v>
      </c>
      <c r="AD1214" s="90" t="b">
        <f>OR(MONTH(Taulukko1[[#This Row],[Loppu PVM]] )&lt;=3,AND(MONTH(Taulukko1[[#This Row],[Loppu PVM]] )=3))</f>
        <v>0</v>
      </c>
      <c r="AE1214" s="90" t="b">
        <f>OR(MONTH(Taulukko1[[#This Row],[Alku PVM]] )&lt;=9,AND(MONTH(Taulukko1[[#This Row],[Alku PVM]] )=9))</f>
        <v>0</v>
      </c>
      <c r="AF1214" s="90" t="b">
        <f>OR(MONTH(Taulukko1[[#This Row],[Loppu PVM]])&lt;=9,AND(MONTH(Taulukko1[[#This Row],[Loppu PVM]] )=9))</f>
        <v>0</v>
      </c>
      <c r="AG1214" s="90" t="b">
        <f>OR(MONTH(Taulukko1[[#This Row],[Alku PVM]] )&lt;=6,AND(MONTH(Taulukko1[[#This Row],[Alku PVM]] )=6))</f>
        <v>0</v>
      </c>
      <c r="AH1214" s="90" t="b">
        <f>OR(MONTH(Taulukko1[[#This Row],[Loppu PVM]])&lt;=6,AND(MONTH(Taulukko1[[#This Row],[Loppu PVM]] )=6))</f>
        <v>0</v>
      </c>
    </row>
    <row r="1215" spans="1:34" ht="12.75" customHeight="1">
      <c r="A1215" t="s">
        <v>2587</v>
      </c>
      <c r="B1215" s="23">
        <v>40110</v>
      </c>
      <c r="C1215" t="s">
        <v>2586</v>
      </c>
      <c r="E1215" s="62">
        <v>40</v>
      </c>
      <c r="F1215" s="4"/>
      <c r="G1215" s="5"/>
      <c r="H1215" s="16">
        <v>40</v>
      </c>
      <c r="I1215" s="126" t="e">
        <f>INDEX('TOL2008'!B:B,MATCH(A1215,'TOL2008'!A:A,0))</f>
        <v>#N/A</v>
      </c>
      <c r="J1215" s="126" t="e">
        <f>INDEX(Pääluokka!$H$2:$H$100,MATCH(VALUE(LEFT(Taulukko1[[#This Row],[TOL2008]],2)),Pääluokka!$G$2:$G$100,0))</f>
        <v>#N/A</v>
      </c>
      <c r="K1215" s="126" t="e">
        <f>INDEX(Pääluokka!$I$2:$I$100,MATCH(VALUE(LEFT(Taulukko1[[#This Row],[TOL2008]],2)),Pääluokka!$G$2:$G$100,0))</f>
        <v>#N/A</v>
      </c>
      <c r="L1215" s="41" t="str">
        <f t="shared" si="180"/>
        <v>NA</v>
      </c>
      <c r="M1215" s="43">
        <f t="shared" si="181"/>
        <v>40110</v>
      </c>
      <c r="N1215" s="43">
        <f t="shared" si="182"/>
        <v>40161</v>
      </c>
      <c r="O1215" s="43">
        <f t="shared" si="183"/>
        <v>40087</v>
      </c>
      <c r="P1215" s="43">
        <f t="shared" si="184"/>
        <v>40148</v>
      </c>
      <c r="Q1215" s="41">
        <f t="shared" si="185"/>
        <v>2009</v>
      </c>
      <c r="R1215" s="41">
        <f t="shared" si="186"/>
        <v>2009</v>
      </c>
      <c r="S1215" s="43" t="str">
        <f>YEAR(Taulukko1[[#This Row],[Alku KK]])&amp;"Q"&amp;ROUNDDOWN((MONTH(Taulukko1[[#This Row],[Alku KK]])-1)/3+1,0)</f>
        <v>2009Q4</v>
      </c>
      <c r="T1215" s="43" t="str">
        <f>YEAR(Taulukko1[[#This Row],[Loppu KK]])&amp;"Q"&amp;ROUNDDOWN((MONTH(Taulukko1[[#This Row],[Loppu KK]])-1)/3+1,0)</f>
        <v>2009Q4</v>
      </c>
      <c r="U1215" s="66">
        <f>IF(COUNT(Taulukko1[[#This Row],[Neuvottelujen alaiset ]])=1,Taulukko1[[#This Row],[Neuvottelujen alaiset ]],Taulukko1[[#This Row],[Vähennystarve]])</f>
        <v>40</v>
      </c>
      <c r="V1215" s="44">
        <f t="shared" si="187"/>
        <v>1</v>
      </c>
      <c r="W1215" s="44" t="str">
        <f t="shared" si="188"/>
        <v>NA</v>
      </c>
      <c r="X1215" s="44" t="str">
        <f t="shared" si="189"/>
        <v>NA</v>
      </c>
      <c r="Y1215" s="90" t="b">
        <f>AND(MONTH(Taulukko1[[#This Row],[Alku PVM]] )=6,DAY(Taulukko1[[#This Row],[Alku PVM]] )&gt;19)</f>
        <v>0</v>
      </c>
      <c r="Z1215" s="90" t="b">
        <f>AND(MONTH(Taulukko1[[#This Row],[Loppu PVM]] )=6,DAY(Taulukko1[[#This Row],[Loppu PVM]] )&gt;19)</f>
        <v>0</v>
      </c>
      <c r="AA1215" s="90" t="b">
        <f>OR(MONTH(Taulukko1[[#This Row],[Alku PVM]] )&lt;=5,AND(MONTH(Taulukko1[[#This Row],[Alku PVM]] )=6,DAY(Taulukko1[[#This Row],[Alku PVM]] )&lt;20))</f>
        <v>0</v>
      </c>
      <c r="AB1215" s="90" t="b">
        <f>OR(MONTH(Taulukko1[[#This Row],[Loppu PVM]])&lt;=5,AND(MONTH(Taulukko1[[#This Row],[Loppu PVM]] )=6,DAY(Taulukko1[[#This Row],[Loppu PVM]])&lt;20))</f>
        <v>0</v>
      </c>
      <c r="AC1215" s="90" t="b">
        <f>OR(MONTH(Taulukko1[[#This Row],[Alku PVM]] )&lt;=3,AND(MONTH(Taulukko1[[#This Row],[Alku PVM]] )=3))</f>
        <v>0</v>
      </c>
      <c r="AD1215" s="90" t="b">
        <f>OR(MONTH(Taulukko1[[#This Row],[Loppu PVM]] )&lt;=3,AND(MONTH(Taulukko1[[#This Row],[Loppu PVM]] )=3))</f>
        <v>0</v>
      </c>
      <c r="AE1215" s="90" t="b">
        <f>OR(MONTH(Taulukko1[[#This Row],[Alku PVM]] )&lt;=9,AND(MONTH(Taulukko1[[#This Row],[Alku PVM]] )=9))</f>
        <v>0</v>
      </c>
      <c r="AF1215" s="90" t="b">
        <f>OR(MONTH(Taulukko1[[#This Row],[Loppu PVM]])&lt;=9,AND(MONTH(Taulukko1[[#This Row],[Loppu PVM]] )=9))</f>
        <v>0</v>
      </c>
      <c r="AG1215" s="90" t="b">
        <f>OR(MONTH(Taulukko1[[#This Row],[Alku PVM]] )&lt;=6,AND(MONTH(Taulukko1[[#This Row],[Alku PVM]] )=6))</f>
        <v>0</v>
      </c>
      <c r="AH1215" s="90" t="b">
        <f>OR(MONTH(Taulukko1[[#This Row],[Loppu PVM]])&lt;=6,AND(MONTH(Taulukko1[[#This Row],[Loppu PVM]] )=6))</f>
        <v>0</v>
      </c>
    </row>
    <row r="1216" spans="1:34" ht="12.75" customHeight="1">
      <c r="A1216" t="s">
        <v>2232</v>
      </c>
      <c r="B1216" s="23">
        <v>40113</v>
      </c>
      <c r="C1216" t="s">
        <v>2231</v>
      </c>
      <c r="E1216" s="62">
        <v>24</v>
      </c>
      <c r="F1216" s="4"/>
      <c r="G1216" s="5"/>
      <c r="H1216" s="16">
        <v>24</v>
      </c>
      <c r="I1216" s="126" t="e">
        <f>INDEX('TOL2008'!B:B,MATCH(A1216,'TOL2008'!A:A,0))</f>
        <v>#N/A</v>
      </c>
      <c r="J1216" s="126" t="e">
        <f>INDEX(Pääluokka!$H$2:$H$100,MATCH(VALUE(LEFT(Taulukko1[[#This Row],[TOL2008]],2)),Pääluokka!$G$2:$G$100,0))</f>
        <v>#N/A</v>
      </c>
      <c r="K1216" s="126" t="e">
        <f>INDEX(Pääluokka!$I$2:$I$100,MATCH(VALUE(LEFT(Taulukko1[[#This Row],[TOL2008]],2)),Pääluokka!$G$2:$G$100,0))</f>
        <v>#N/A</v>
      </c>
      <c r="L1216" s="41" t="str">
        <f t="shared" si="180"/>
        <v>NA</v>
      </c>
      <c r="M1216" s="43">
        <f t="shared" si="181"/>
        <v>40113</v>
      </c>
      <c r="N1216" s="43">
        <f t="shared" si="182"/>
        <v>40164</v>
      </c>
      <c r="O1216" s="43">
        <f t="shared" si="183"/>
        <v>40087</v>
      </c>
      <c r="P1216" s="43">
        <f t="shared" si="184"/>
        <v>40148</v>
      </c>
      <c r="Q1216" s="41">
        <f t="shared" si="185"/>
        <v>2009</v>
      </c>
      <c r="R1216" s="41">
        <f t="shared" si="186"/>
        <v>2009</v>
      </c>
      <c r="S1216" s="43" t="str">
        <f>YEAR(Taulukko1[[#This Row],[Alku KK]])&amp;"Q"&amp;ROUNDDOWN((MONTH(Taulukko1[[#This Row],[Alku KK]])-1)/3+1,0)</f>
        <v>2009Q4</v>
      </c>
      <c r="T1216" s="43" t="str">
        <f>YEAR(Taulukko1[[#This Row],[Loppu KK]])&amp;"Q"&amp;ROUNDDOWN((MONTH(Taulukko1[[#This Row],[Loppu KK]])-1)/3+1,0)</f>
        <v>2009Q4</v>
      </c>
      <c r="U1216" s="66">
        <f>IF(COUNT(Taulukko1[[#This Row],[Neuvottelujen alaiset ]])=1,Taulukko1[[#This Row],[Neuvottelujen alaiset ]],Taulukko1[[#This Row],[Vähennystarve]])</f>
        <v>24</v>
      </c>
      <c r="V1216" s="44">
        <f t="shared" si="187"/>
        <v>1</v>
      </c>
      <c r="W1216" s="44" t="str">
        <f t="shared" si="188"/>
        <v>NA</v>
      </c>
      <c r="X1216" s="44" t="str">
        <f t="shared" si="189"/>
        <v>NA</v>
      </c>
      <c r="Y1216" s="90" t="b">
        <f>AND(MONTH(Taulukko1[[#This Row],[Alku PVM]] )=6,DAY(Taulukko1[[#This Row],[Alku PVM]] )&gt;19)</f>
        <v>0</v>
      </c>
      <c r="Z1216" s="90" t="b">
        <f>AND(MONTH(Taulukko1[[#This Row],[Loppu PVM]] )=6,DAY(Taulukko1[[#This Row],[Loppu PVM]] )&gt;19)</f>
        <v>0</v>
      </c>
      <c r="AA1216" s="90" t="b">
        <f>OR(MONTH(Taulukko1[[#This Row],[Alku PVM]] )&lt;=5,AND(MONTH(Taulukko1[[#This Row],[Alku PVM]] )=6,DAY(Taulukko1[[#This Row],[Alku PVM]] )&lt;20))</f>
        <v>0</v>
      </c>
      <c r="AB1216" s="90" t="b">
        <f>OR(MONTH(Taulukko1[[#This Row],[Loppu PVM]])&lt;=5,AND(MONTH(Taulukko1[[#This Row],[Loppu PVM]] )=6,DAY(Taulukko1[[#This Row],[Loppu PVM]])&lt;20))</f>
        <v>0</v>
      </c>
      <c r="AC1216" s="90" t="b">
        <f>OR(MONTH(Taulukko1[[#This Row],[Alku PVM]] )&lt;=3,AND(MONTH(Taulukko1[[#This Row],[Alku PVM]] )=3))</f>
        <v>0</v>
      </c>
      <c r="AD1216" s="90" t="b">
        <f>OR(MONTH(Taulukko1[[#This Row],[Loppu PVM]] )&lt;=3,AND(MONTH(Taulukko1[[#This Row],[Loppu PVM]] )=3))</f>
        <v>0</v>
      </c>
      <c r="AE1216" s="90" t="b">
        <f>OR(MONTH(Taulukko1[[#This Row],[Alku PVM]] )&lt;=9,AND(MONTH(Taulukko1[[#This Row],[Alku PVM]] )=9))</f>
        <v>0</v>
      </c>
      <c r="AF1216" s="90" t="b">
        <f>OR(MONTH(Taulukko1[[#This Row],[Loppu PVM]])&lt;=9,AND(MONTH(Taulukko1[[#This Row],[Loppu PVM]] )=9))</f>
        <v>0</v>
      </c>
      <c r="AG1216" s="90" t="b">
        <f>OR(MONTH(Taulukko1[[#This Row],[Alku PVM]] )&lt;=6,AND(MONTH(Taulukko1[[#This Row],[Alku PVM]] )=6))</f>
        <v>0</v>
      </c>
      <c r="AH1216" s="90" t="b">
        <f>OR(MONTH(Taulukko1[[#This Row],[Loppu PVM]])&lt;=6,AND(MONTH(Taulukko1[[#This Row],[Loppu PVM]] )=6))</f>
        <v>0</v>
      </c>
    </row>
    <row r="1217" spans="1:34" ht="12.75" customHeight="1">
      <c r="A1217" t="s">
        <v>686</v>
      </c>
      <c r="B1217" s="23">
        <v>40114</v>
      </c>
      <c r="C1217" t="s">
        <v>3141</v>
      </c>
      <c r="E1217" s="62">
        <v>100</v>
      </c>
      <c r="F1217" s="4">
        <v>40158</v>
      </c>
      <c r="G1217" s="5">
        <v>81</v>
      </c>
      <c r="H1217" s="22">
        <v>585</v>
      </c>
      <c r="I1217" s="126">
        <f>INDEX('TOL2008'!B:B,MATCH(A1217,'TOL2008'!A:A,0))</f>
        <v>27110</v>
      </c>
      <c r="J1217" s="126" t="str">
        <f>INDEX(Pääluokka!$H$2:$H$100,MATCH(VALUE(LEFT(Taulukko1[[#This Row],[TOL2008]],2)),Pääluokka!$G$2:$G$100,0))</f>
        <v>Teollisuus</v>
      </c>
      <c r="K1217" s="126" t="str">
        <f>INDEX(Pääluokka!$I$2:$I$100,MATCH(VALUE(LEFT(Taulukko1[[#This Row],[TOL2008]],2)),Pääluokka!$G$2:$G$100,0))</f>
        <v>Teollisuus (C-E)</v>
      </c>
      <c r="L1217" s="41">
        <f t="shared" si="180"/>
        <v>44</v>
      </c>
      <c r="M1217" s="43">
        <f t="shared" si="181"/>
        <v>40114</v>
      </c>
      <c r="N1217" s="43">
        <f t="shared" si="182"/>
        <v>40158</v>
      </c>
      <c r="O1217" s="43">
        <f t="shared" si="183"/>
        <v>40087</v>
      </c>
      <c r="P1217" s="43">
        <f t="shared" si="184"/>
        <v>40148</v>
      </c>
      <c r="Q1217" s="41">
        <f t="shared" si="185"/>
        <v>2009</v>
      </c>
      <c r="R1217" s="41">
        <f t="shared" si="186"/>
        <v>2009</v>
      </c>
      <c r="S1217" s="43" t="str">
        <f>YEAR(Taulukko1[[#This Row],[Alku KK]])&amp;"Q"&amp;ROUNDDOWN((MONTH(Taulukko1[[#This Row],[Alku KK]])-1)/3+1,0)</f>
        <v>2009Q4</v>
      </c>
      <c r="T1217" s="43" t="str">
        <f>YEAR(Taulukko1[[#This Row],[Loppu KK]])&amp;"Q"&amp;ROUNDDOWN((MONTH(Taulukko1[[#This Row],[Loppu KK]])-1)/3+1,0)</f>
        <v>2009Q4</v>
      </c>
      <c r="U1217" s="66">
        <f>IF(COUNT(Taulukko1[[#This Row],[Neuvottelujen alaiset ]])=1,Taulukko1[[#This Row],[Neuvottelujen alaiset ]],Taulukko1[[#This Row],[Vähennystarve]])</f>
        <v>585</v>
      </c>
      <c r="V1217" s="44">
        <f t="shared" si="187"/>
        <v>0.17094017094017094</v>
      </c>
      <c r="W1217" s="44">
        <f t="shared" si="188"/>
        <v>0.13846153846153847</v>
      </c>
      <c r="X1217" s="44">
        <f t="shared" si="189"/>
        <v>0.81</v>
      </c>
      <c r="Y1217" s="90" t="b">
        <f>AND(MONTH(Taulukko1[[#This Row],[Alku PVM]] )=6,DAY(Taulukko1[[#This Row],[Alku PVM]] )&gt;19)</f>
        <v>0</v>
      </c>
      <c r="Z1217" s="90" t="b">
        <f>AND(MONTH(Taulukko1[[#This Row],[Loppu PVM]] )=6,DAY(Taulukko1[[#This Row],[Loppu PVM]] )&gt;19)</f>
        <v>0</v>
      </c>
      <c r="AA1217" s="90" t="b">
        <f>OR(MONTH(Taulukko1[[#This Row],[Alku PVM]] )&lt;=5,AND(MONTH(Taulukko1[[#This Row],[Alku PVM]] )=6,DAY(Taulukko1[[#This Row],[Alku PVM]] )&lt;20))</f>
        <v>0</v>
      </c>
      <c r="AB1217" s="90" t="b">
        <f>OR(MONTH(Taulukko1[[#This Row],[Loppu PVM]])&lt;=5,AND(MONTH(Taulukko1[[#This Row],[Loppu PVM]] )=6,DAY(Taulukko1[[#This Row],[Loppu PVM]])&lt;20))</f>
        <v>0</v>
      </c>
      <c r="AC1217" s="90" t="b">
        <f>OR(MONTH(Taulukko1[[#This Row],[Alku PVM]] )&lt;=3,AND(MONTH(Taulukko1[[#This Row],[Alku PVM]] )=3))</f>
        <v>0</v>
      </c>
      <c r="AD1217" s="90" t="b">
        <f>OR(MONTH(Taulukko1[[#This Row],[Loppu PVM]] )&lt;=3,AND(MONTH(Taulukko1[[#This Row],[Loppu PVM]] )=3))</f>
        <v>0</v>
      </c>
      <c r="AE1217" s="90" t="b">
        <f>OR(MONTH(Taulukko1[[#This Row],[Alku PVM]] )&lt;=9,AND(MONTH(Taulukko1[[#This Row],[Alku PVM]] )=9))</f>
        <v>0</v>
      </c>
      <c r="AF1217" s="90" t="b">
        <f>OR(MONTH(Taulukko1[[#This Row],[Loppu PVM]])&lt;=9,AND(MONTH(Taulukko1[[#This Row],[Loppu PVM]] )=9))</f>
        <v>0</v>
      </c>
      <c r="AG1217" s="90" t="b">
        <f>OR(MONTH(Taulukko1[[#This Row],[Alku PVM]] )&lt;=6,AND(MONTH(Taulukko1[[#This Row],[Alku PVM]] )=6))</f>
        <v>0</v>
      </c>
      <c r="AH1217" s="90" t="b">
        <f>OR(MONTH(Taulukko1[[#This Row],[Loppu PVM]])&lt;=6,AND(MONTH(Taulukko1[[#This Row],[Loppu PVM]] )=6))</f>
        <v>0</v>
      </c>
    </row>
    <row r="1218" spans="1:34" ht="12.75" customHeight="1">
      <c r="A1218" t="s">
        <v>2910</v>
      </c>
      <c r="B1218" s="23">
        <v>40115</v>
      </c>
      <c r="C1218" t="s">
        <v>2909</v>
      </c>
      <c r="E1218" s="62">
        <v>50</v>
      </c>
      <c r="F1218" s="4">
        <v>40135</v>
      </c>
      <c r="G1218" s="5">
        <v>50</v>
      </c>
      <c r="H1218" s="16">
        <v>240</v>
      </c>
      <c r="I1218" s="126">
        <f>INDEX('TOL2008'!B:B,MATCH(A1218,'TOL2008'!A:A,0))</f>
        <v>46140</v>
      </c>
      <c r="J1218" s="126" t="str">
        <f>INDEX(Pääluokka!$H$2:$H$100,MATCH(VALUE(LEFT(Taulukko1[[#This Row],[TOL2008]],2)),Pääluokka!$G$2:$G$100,0))</f>
        <v>Tukku- ja vähittäiskauppa; moottoriajoneuvojen ja moottoripyörien korjaus</v>
      </c>
      <c r="K1218" s="126" t="str">
        <f>INDEX(Pääluokka!$I$2:$I$100,MATCH(VALUE(LEFT(Taulukko1[[#This Row],[TOL2008]],2)),Pääluokka!$G$2:$G$100,0))</f>
        <v>Palvelualat (G-N, R, S)</v>
      </c>
      <c r="L1218" s="41">
        <f t="shared" si="180"/>
        <v>20</v>
      </c>
      <c r="M1218" s="43">
        <f t="shared" si="181"/>
        <v>40115</v>
      </c>
      <c r="N1218" s="43">
        <f t="shared" si="182"/>
        <v>40135</v>
      </c>
      <c r="O1218" s="43">
        <f t="shared" si="183"/>
        <v>40087</v>
      </c>
      <c r="P1218" s="43">
        <f t="shared" si="184"/>
        <v>40118</v>
      </c>
      <c r="Q1218" s="41">
        <f t="shared" si="185"/>
        <v>2009</v>
      </c>
      <c r="R1218" s="41">
        <f t="shared" si="186"/>
        <v>2009</v>
      </c>
      <c r="S1218" s="43" t="str">
        <f>YEAR(Taulukko1[[#This Row],[Alku KK]])&amp;"Q"&amp;ROUNDDOWN((MONTH(Taulukko1[[#This Row],[Alku KK]])-1)/3+1,0)</f>
        <v>2009Q4</v>
      </c>
      <c r="T1218" s="43" t="str">
        <f>YEAR(Taulukko1[[#This Row],[Loppu KK]])&amp;"Q"&amp;ROUNDDOWN((MONTH(Taulukko1[[#This Row],[Loppu KK]])-1)/3+1,0)</f>
        <v>2009Q4</v>
      </c>
      <c r="U1218" s="66">
        <f>IF(COUNT(Taulukko1[[#This Row],[Neuvottelujen alaiset ]])=1,Taulukko1[[#This Row],[Neuvottelujen alaiset ]],Taulukko1[[#This Row],[Vähennystarve]])</f>
        <v>240</v>
      </c>
      <c r="V1218" s="44">
        <f t="shared" si="187"/>
        <v>0.20833333333333334</v>
      </c>
      <c r="W1218" s="44">
        <f t="shared" si="188"/>
        <v>0.20833333333333334</v>
      </c>
      <c r="X1218" s="44">
        <f t="shared" si="189"/>
        <v>1</v>
      </c>
      <c r="Y1218" s="90" t="b">
        <f>AND(MONTH(Taulukko1[[#This Row],[Alku PVM]] )=6,DAY(Taulukko1[[#This Row],[Alku PVM]] )&gt;19)</f>
        <v>0</v>
      </c>
      <c r="Z1218" s="90" t="b">
        <f>AND(MONTH(Taulukko1[[#This Row],[Loppu PVM]] )=6,DAY(Taulukko1[[#This Row],[Loppu PVM]] )&gt;19)</f>
        <v>0</v>
      </c>
      <c r="AA1218" s="90" t="b">
        <f>OR(MONTH(Taulukko1[[#This Row],[Alku PVM]] )&lt;=5,AND(MONTH(Taulukko1[[#This Row],[Alku PVM]] )=6,DAY(Taulukko1[[#This Row],[Alku PVM]] )&lt;20))</f>
        <v>0</v>
      </c>
      <c r="AB1218" s="90" t="b">
        <f>OR(MONTH(Taulukko1[[#This Row],[Loppu PVM]])&lt;=5,AND(MONTH(Taulukko1[[#This Row],[Loppu PVM]] )=6,DAY(Taulukko1[[#This Row],[Loppu PVM]])&lt;20))</f>
        <v>0</v>
      </c>
      <c r="AC1218" s="90" t="b">
        <f>OR(MONTH(Taulukko1[[#This Row],[Alku PVM]] )&lt;=3,AND(MONTH(Taulukko1[[#This Row],[Alku PVM]] )=3))</f>
        <v>0</v>
      </c>
      <c r="AD1218" s="90" t="b">
        <f>OR(MONTH(Taulukko1[[#This Row],[Loppu PVM]] )&lt;=3,AND(MONTH(Taulukko1[[#This Row],[Loppu PVM]] )=3))</f>
        <v>0</v>
      </c>
      <c r="AE1218" s="90" t="b">
        <f>OR(MONTH(Taulukko1[[#This Row],[Alku PVM]] )&lt;=9,AND(MONTH(Taulukko1[[#This Row],[Alku PVM]] )=9))</f>
        <v>0</v>
      </c>
      <c r="AF1218" s="90" t="b">
        <f>OR(MONTH(Taulukko1[[#This Row],[Loppu PVM]])&lt;=9,AND(MONTH(Taulukko1[[#This Row],[Loppu PVM]] )=9))</f>
        <v>0</v>
      </c>
      <c r="AG1218" s="90" t="b">
        <f>OR(MONTH(Taulukko1[[#This Row],[Alku PVM]] )&lt;=6,AND(MONTH(Taulukko1[[#This Row],[Alku PVM]] )=6))</f>
        <v>0</v>
      </c>
      <c r="AH1218" s="90" t="b">
        <f>OR(MONTH(Taulukko1[[#This Row],[Loppu PVM]])&lt;=6,AND(MONTH(Taulukko1[[#This Row],[Loppu PVM]] )=6))</f>
        <v>0</v>
      </c>
    </row>
    <row r="1219" spans="1:34" ht="12.75" customHeight="1">
      <c r="A1219" t="s">
        <v>2170</v>
      </c>
      <c r="B1219" s="23">
        <v>40116</v>
      </c>
      <c r="C1219" t="s">
        <v>3024</v>
      </c>
      <c r="F1219" s="4">
        <v>40143</v>
      </c>
      <c r="G1219" s="5">
        <v>60</v>
      </c>
      <c r="H1219" s="22">
        <v>110</v>
      </c>
      <c r="I1219" s="126" t="e">
        <f>INDEX('TOL2008'!B:B,MATCH(A1219,'TOL2008'!A:A,0))</f>
        <v>#N/A</v>
      </c>
      <c r="J1219" s="126" t="e">
        <f>INDEX(Pääluokka!$H$2:$H$100,MATCH(VALUE(LEFT(Taulukko1[[#This Row],[TOL2008]],2)),Pääluokka!$G$2:$G$100,0))</f>
        <v>#N/A</v>
      </c>
      <c r="K1219" s="126" t="e">
        <f>INDEX(Pääluokka!$I$2:$I$100,MATCH(VALUE(LEFT(Taulukko1[[#This Row],[TOL2008]],2)),Pääluokka!$G$2:$G$100,0))</f>
        <v>#N/A</v>
      </c>
      <c r="L1219" s="41">
        <f t="shared" ref="L1219:L1282" si="190">IFERROR(IF(AND(ISNUMBER(B1219),ISNUMBER(F1219),F1219&gt;B1219),F1219-B1219,"NA"),"NA")</f>
        <v>27</v>
      </c>
      <c r="M1219" s="43">
        <f t="shared" ref="M1219:M1282" si="191">IF(ISNUMBER(B1219),B1219,IF(ISNUMBER(F1219),F1219-$L$1,"NA"))</f>
        <v>40116</v>
      </c>
      <c r="N1219" s="43">
        <f t="shared" ref="N1219:N1282" si="192">IF(ISNUMBER(F1219),F1219,IF(ISNUMBER(B1219),B1219+$L$1,"NA"))</f>
        <v>40143</v>
      </c>
      <c r="O1219" s="43">
        <f t="shared" ref="O1219:O1282" si="193">IFERROR(DATE(YEAR(M1219),MONTH(M1219),1),"NA")</f>
        <v>40087</v>
      </c>
      <c r="P1219" s="43">
        <f t="shared" ref="P1219:P1282" si="194">IFERROR(DATE(YEAR(N1219),MONTH(N1219),1),"NA")</f>
        <v>40118</v>
      </c>
      <c r="Q1219" s="41">
        <f t="shared" ref="Q1219:Q1282" si="195">IFERROR(YEAR(O1219),"NA")</f>
        <v>2009</v>
      </c>
      <c r="R1219" s="41">
        <f t="shared" ref="R1219:R1282" si="196">IFERROR(YEAR(P1219),"NA")</f>
        <v>2009</v>
      </c>
      <c r="S1219" s="43" t="str">
        <f>YEAR(Taulukko1[[#This Row],[Alku KK]])&amp;"Q"&amp;ROUNDDOWN((MONTH(Taulukko1[[#This Row],[Alku KK]])-1)/3+1,0)</f>
        <v>2009Q4</v>
      </c>
      <c r="T1219" s="43" t="str">
        <f>YEAR(Taulukko1[[#This Row],[Loppu KK]])&amp;"Q"&amp;ROUNDDOWN((MONTH(Taulukko1[[#This Row],[Loppu KK]])-1)/3+1,0)</f>
        <v>2009Q4</v>
      </c>
      <c r="U1219" s="66">
        <f>IF(COUNT(Taulukko1[[#This Row],[Neuvottelujen alaiset ]])=1,Taulukko1[[#This Row],[Neuvottelujen alaiset ]],Taulukko1[[#This Row],[Vähennystarve]])</f>
        <v>110</v>
      </c>
      <c r="V1219" s="44" t="str">
        <f t="shared" ref="V1219:V1282" si="197">IF(AND(ISNUMBER(E1219),ISNUMBER(H1219)),E1219/H1219,"NA")</f>
        <v>NA</v>
      </c>
      <c r="W1219" s="44">
        <f t="shared" ref="W1219:W1282" si="198">IF(AND(ISNUMBER(G1219),ISNUMBER(H1219)),G1219/H1219,"NA")</f>
        <v>0.54545454545454541</v>
      </c>
      <c r="X1219" s="44" t="str">
        <f t="shared" ref="X1219:X1282" si="199">IF(AND(ISNUMBER(G1219),ISNUMBER(E1219)),G1219/E1219,"NA")</f>
        <v>NA</v>
      </c>
      <c r="Y1219" s="90" t="b">
        <f>AND(MONTH(Taulukko1[[#This Row],[Alku PVM]] )=6,DAY(Taulukko1[[#This Row],[Alku PVM]] )&gt;19)</f>
        <v>0</v>
      </c>
      <c r="Z1219" s="90" t="b">
        <f>AND(MONTH(Taulukko1[[#This Row],[Loppu PVM]] )=6,DAY(Taulukko1[[#This Row],[Loppu PVM]] )&gt;19)</f>
        <v>0</v>
      </c>
      <c r="AA1219" s="90" t="b">
        <f>OR(MONTH(Taulukko1[[#This Row],[Alku PVM]] )&lt;=5,AND(MONTH(Taulukko1[[#This Row],[Alku PVM]] )=6,DAY(Taulukko1[[#This Row],[Alku PVM]] )&lt;20))</f>
        <v>0</v>
      </c>
      <c r="AB1219" s="90" t="b">
        <f>OR(MONTH(Taulukko1[[#This Row],[Loppu PVM]])&lt;=5,AND(MONTH(Taulukko1[[#This Row],[Loppu PVM]] )=6,DAY(Taulukko1[[#This Row],[Loppu PVM]])&lt;20))</f>
        <v>0</v>
      </c>
      <c r="AC1219" s="90" t="b">
        <f>OR(MONTH(Taulukko1[[#This Row],[Alku PVM]] )&lt;=3,AND(MONTH(Taulukko1[[#This Row],[Alku PVM]] )=3))</f>
        <v>0</v>
      </c>
      <c r="AD1219" s="90" t="b">
        <f>OR(MONTH(Taulukko1[[#This Row],[Loppu PVM]] )&lt;=3,AND(MONTH(Taulukko1[[#This Row],[Loppu PVM]] )=3))</f>
        <v>0</v>
      </c>
      <c r="AE1219" s="90" t="b">
        <f>OR(MONTH(Taulukko1[[#This Row],[Alku PVM]] )&lt;=9,AND(MONTH(Taulukko1[[#This Row],[Alku PVM]] )=9))</f>
        <v>0</v>
      </c>
      <c r="AF1219" s="90" t="b">
        <f>OR(MONTH(Taulukko1[[#This Row],[Loppu PVM]])&lt;=9,AND(MONTH(Taulukko1[[#This Row],[Loppu PVM]] )=9))</f>
        <v>0</v>
      </c>
      <c r="AG1219" s="90" t="b">
        <f>OR(MONTH(Taulukko1[[#This Row],[Alku PVM]] )&lt;=6,AND(MONTH(Taulukko1[[#This Row],[Alku PVM]] )=6))</f>
        <v>0</v>
      </c>
      <c r="AH1219" s="90" t="b">
        <f>OR(MONTH(Taulukko1[[#This Row],[Loppu PVM]])&lt;=6,AND(MONTH(Taulukko1[[#This Row],[Loppu PVM]] )=6))</f>
        <v>0</v>
      </c>
    </row>
    <row r="1220" spans="1:34" ht="12.75" customHeight="1">
      <c r="A1220" t="s">
        <v>2748</v>
      </c>
      <c r="B1220" s="23">
        <v>40116</v>
      </c>
      <c r="C1220" t="s">
        <v>2747</v>
      </c>
      <c r="E1220" s="62">
        <v>40</v>
      </c>
      <c r="F1220" s="4">
        <v>40164</v>
      </c>
      <c r="G1220" s="5">
        <v>19</v>
      </c>
      <c r="H1220" s="16">
        <v>100</v>
      </c>
      <c r="I1220" s="126" t="e">
        <f>INDEX('TOL2008'!B:B,MATCH(A1220,'TOL2008'!A:A,0))</f>
        <v>#N/A</v>
      </c>
      <c r="J1220" s="126" t="e">
        <f>INDEX(Pääluokka!$H$2:$H$100,MATCH(VALUE(LEFT(Taulukko1[[#This Row],[TOL2008]],2)),Pääluokka!$G$2:$G$100,0))</f>
        <v>#N/A</v>
      </c>
      <c r="K1220" s="126" t="e">
        <f>INDEX(Pääluokka!$I$2:$I$100,MATCH(VALUE(LEFT(Taulukko1[[#This Row],[TOL2008]],2)),Pääluokka!$G$2:$G$100,0))</f>
        <v>#N/A</v>
      </c>
      <c r="L1220" s="41">
        <f t="shared" si="190"/>
        <v>48</v>
      </c>
      <c r="M1220" s="43">
        <f t="shared" si="191"/>
        <v>40116</v>
      </c>
      <c r="N1220" s="43">
        <f t="shared" si="192"/>
        <v>40164</v>
      </c>
      <c r="O1220" s="43">
        <f t="shared" si="193"/>
        <v>40087</v>
      </c>
      <c r="P1220" s="43">
        <f t="shared" si="194"/>
        <v>40148</v>
      </c>
      <c r="Q1220" s="41">
        <f t="shared" si="195"/>
        <v>2009</v>
      </c>
      <c r="R1220" s="41">
        <f t="shared" si="196"/>
        <v>2009</v>
      </c>
      <c r="S1220" s="43" t="str">
        <f>YEAR(Taulukko1[[#This Row],[Alku KK]])&amp;"Q"&amp;ROUNDDOWN((MONTH(Taulukko1[[#This Row],[Alku KK]])-1)/3+1,0)</f>
        <v>2009Q4</v>
      </c>
      <c r="T1220" s="43" t="str">
        <f>YEAR(Taulukko1[[#This Row],[Loppu KK]])&amp;"Q"&amp;ROUNDDOWN((MONTH(Taulukko1[[#This Row],[Loppu KK]])-1)/3+1,0)</f>
        <v>2009Q4</v>
      </c>
      <c r="U1220" s="66">
        <f>IF(COUNT(Taulukko1[[#This Row],[Neuvottelujen alaiset ]])=1,Taulukko1[[#This Row],[Neuvottelujen alaiset ]],Taulukko1[[#This Row],[Vähennystarve]])</f>
        <v>100</v>
      </c>
      <c r="V1220" s="44">
        <f t="shared" si="197"/>
        <v>0.4</v>
      </c>
      <c r="W1220" s="44">
        <f t="shared" si="198"/>
        <v>0.19</v>
      </c>
      <c r="X1220" s="44">
        <f t="shared" si="199"/>
        <v>0.47499999999999998</v>
      </c>
      <c r="Y1220" s="90" t="b">
        <f>AND(MONTH(Taulukko1[[#This Row],[Alku PVM]] )=6,DAY(Taulukko1[[#This Row],[Alku PVM]] )&gt;19)</f>
        <v>0</v>
      </c>
      <c r="Z1220" s="90" t="b">
        <f>AND(MONTH(Taulukko1[[#This Row],[Loppu PVM]] )=6,DAY(Taulukko1[[#This Row],[Loppu PVM]] )&gt;19)</f>
        <v>0</v>
      </c>
      <c r="AA1220" s="90" t="b">
        <f>OR(MONTH(Taulukko1[[#This Row],[Alku PVM]] )&lt;=5,AND(MONTH(Taulukko1[[#This Row],[Alku PVM]] )=6,DAY(Taulukko1[[#This Row],[Alku PVM]] )&lt;20))</f>
        <v>0</v>
      </c>
      <c r="AB1220" s="90" t="b">
        <f>OR(MONTH(Taulukko1[[#This Row],[Loppu PVM]])&lt;=5,AND(MONTH(Taulukko1[[#This Row],[Loppu PVM]] )=6,DAY(Taulukko1[[#This Row],[Loppu PVM]])&lt;20))</f>
        <v>0</v>
      </c>
      <c r="AC1220" s="90" t="b">
        <f>OR(MONTH(Taulukko1[[#This Row],[Alku PVM]] )&lt;=3,AND(MONTH(Taulukko1[[#This Row],[Alku PVM]] )=3))</f>
        <v>0</v>
      </c>
      <c r="AD1220" s="90" t="b">
        <f>OR(MONTH(Taulukko1[[#This Row],[Loppu PVM]] )&lt;=3,AND(MONTH(Taulukko1[[#This Row],[Loppu PVM]] )=3))</f>
        <v>0</v>
      </c>
      <c r="AE1220" s="90" t="b">
        <f>OR(MONTH(Taulukko1[[#This Row],[Alku PVM]] )&lt;=9,AND(MONTH(Taulukko1[[#This Row],[Alku PVM]] )=9))</f>
        <v>0</v>
      </c>
      <c r="AF1220" s="90" t="b">
        <f>OR(MONTH(Taulukko1[[#This Row],[Loppu PVM]])&lt;=9,AND(MONTH(Taulukko1[[#This Row],[Loppu PVM]] )=9))</f>
        <v>0</v>
      </c>
      <c r="AG1220" s="90" t="b">
        <f>OR(MONTH(Taulukko1[[#This Row],[Alku PVM]] )&lt;=6,AND(MONTH(Taulukko1[[#This Row],[Alku PVM]] )=6))</f>
        <v>0</v>
      </c>
      <c r="AH1220" s="90" t="b">
        <f>OR(MONTH(Taulukko1[[#This Row],[Loppu PVM]])&lt;=6,AND(MONTH(Taulukko1[[#This Row],[Loppu PVM]] )=6))</f>
        <v>0</v>
      </c>
    </row>
    <row r="1221" spans="1:34" ht="12.75" customHeight="1">
      <c r="A1221" t="s">
        <v>1400</v>
      </c>
      <c r="B1221" s="23">
        <v>40116</v>
      </c>
      <c r="C1221" t="s">
        <v>677</v>
      </c>
      <c r="E1221" s="62">
        <v>25</v>
      </c>
      <c r="F1221" s="4">
        <v>40168</v>
      </c>
      <c r="G1221" s="5">
        <v>11</v>
      </c>
      <c r="H1221" s="16">
        <v>230</v>
      </c>
      <c r="I1221" s="126" t="e">
        <f>INDEX('TOL2008'!B:B,MATCH(A1221,'TOL2008'!A:A,0))</f>
        <v>#N/A</v>
      </c>
      <c r="J1221" s="126" t="e">
        <f>INDEX(Pääluokka!$H$2:$H$100,MATCH(VALUE(LEFT(Taulukko1[[#This Row],[TOL2008]],2)),Pääluokka!$G$2:$G$100,0))</f>
        <v>#N/A</v>
      </c>
      <c r="K1221" s="126" t="e">
        <f>INDEX(Pääluokka!$I$2:$I$100,MATCH(VALUE(LEFT(Taulukko1[[#This Row],[TOL2008]],2)),Pääluokka!$G$2:$G$100,0))</f>
        <v>#N/A</v>
      </c>
      <c r="L1221" s="41">
        <f t="shared" si="190"/>
        <v>52</v>
      </c>
      <c r="M1221" s="43">
        <f t="shared" si="191"/>
        <v>40116</v>
      </c>
      <c r="N1221" s="43">
        <f t="shared" si="192"/>
        <v>40168</v>
      </c>
      <c r="O1221" s="43">
        <f t="shared" si="193"/>
        <v>40087</v>
      </c>
      <c r="P1221" s="43">
        <f t="shared" si="194"/>
        <v>40148</v>
      </c>
      <c r="Q1221" s="41">
        <f t="shared" si="195"/>
        <v>2009</v>
      </c>
      <c r="R1221" s="41">
        <f t="shared" si="196"/>
        <v>2009</v>
      </c>
      <c r="S1221" s="43" t="str">
        <f>YEAR(Taulukko1[[#This Row],[Alku KK]])&amp;"Q"&amp;ROUNDDOWN((MONTH(Taulukko1[[#This Row],[Alku KK]])-1)/3+1,0)</f>
        <v>2009Q4</v>
      </c>
      <c r="T1221" s="43" t="str">
        <f>YEAR(Taulukko1[[#This Row],[Loppu KK]])&amp;"Q"&amp;ROUNDDOWN((MONTH(Taulukko1[[#This Row],[Loppu KK]])-1)/3+1,0)</f>
        <v>2009Q4</v>
      </c>
      <c r="U1221" s="66">
        <f>IF(COUNT(Taulukko1[[#This Row],[Neuvottelujen alaiset ]])=1,Taulukko1[[#This Row],[Neuvottelujen alaiset ]],Taulukko1[[#This Row],[Vähennystarve]])</f>
        <v>230</v>
      </c>
      <c r="V1221" s="44">
        <f t="shared" si="197"/>
        <v>0.10869565217391304</v>
      </c>
      <c r="W1221" s="44">
        <f t="shared" si="198"/>
        <v>4.7826086956521741E-2</v>
      </c>
      <c r="X1221" s="44">
        <f t="shared" si="199"/>
        <v>0.44</v>
      </c>
      <c r="Y1221" s="90" t="b">
        <f>AND(MONTH(Taulukko1[[#This Row],[Alku PVM]] )=6,DAY(Taulukko1[[#This Row],[Alku PVM]] )&gt;19)</f>
        <v>0</v>
      </c>
      <c r="Z1221" s="90" t="b">
        <f>AND(MONTH(Taulukko1[[#This Row],[Loppu PVM]] )=6,DAY(Taulukko1[[#This Row],[Loppu PVM]] )&gt;19)</f>
        <v>0</v>
      </c>
      <c r="AA1221" s="90" t="b">
        <f>OR(MONTH(Taulukko1[[#This Row],[Alku PVM]] )&lt;=5,AND(MONTH(Taulukko1[[#This Row],[Alku PVM]] )=6,DAY(Taulukko1[[#This Row],[Alku PVM]] )&lt;20))</f>
        <v>0</v>
      </c>
      <c r="AB1221" s="90" t="b">
        <f>OR(MONTH(Taulukko1[[#This Row],[Loppu PVM]])&lt;=5,AND(MONTH(Taulukko1[[#This Row],[Loppu PVM]] )=6,DAY(Taulukko1[[#This Row],[Loppu PVM]])&lt;20))</f>
        <v>0</v>
      </c>
      <c r="AC1221" s="90" t="b">
        <f>OR(MONTH(Taulukko1[[#This Row],[Alku PVM]] )&lt;=3,AND(MONTH(Taulukko1[[#This Row],[Alku PVM]] )=3))</f>
        <v>0</v>
      </c>
      <c r="AD1221" s="90" t="b">
        <f>OR(MONTH(Taulukko1[[#This Row],[Loppu PVM]] )&lt;=3,AND(MONTH(Taulukko1[[#This Row],[Loppu PVM]] )=3))</f>
        <v>0</v>
      </c>
      <c r="AE1221" s="90" t="b">
        <f>OR(MONTH(Taulukko1[[#This Row],[Alku PVM]] )&lt;=9,AND(MONTH(Taulukko1[[#This Row],[Alku PVM]] )=9))</f>
        <v>0</v>
      </c>
      <c r="AF1221" s="90" t="b">
        <f>OR(MONTH(Taulukko1[[#This Row],[Loppu PVM]])&lt;=9,AND(MONTH(Taulukko1[[#This Row],[Loppu PVM]] )=9))</f>
        <v>0</v>
      </c>
      <c r="AG1221" s="90" t="b">
        <f>OR(MONTH(Taulukko1[[#This Row],[Alku PVM]] )&lt;=6,AND(MONTH(Taulukko1[[#This Row],[Alku PVM]] )=6))</f>
        <v>0</v>
      </c>
      <c r="AH1221" s="90" t="b">
        <f>OR(MONTH(Taulukko1[[#This Row],[Loppu PVM]])&lt;=6,AND(MONTH(Taulukko1[[#This Row],[Loppu PVM]] )=6))</f>
        <v>0</v>
      </c>
    </row>
    <row r="1222" spans="1:34" ht="12.75" customHeight="1">
      <c r="A1222" t="s">
        <v>3389</v>
      </c>
      <c r="B1222" s="23">
        <v>40118</v>
      </c>
      <c r="C1222" t="s">
        <v>3388</v>
      </c>
      <c r="E1222" s="62">
        <v>45</v>
      </c>
      <c r="F1222" s="4">
        <v>40190</v>
      </c>
      <c r="G1222" s="5">
        <v>45</v>
      </c>
      <c r="H1222" s="22">
        <v>45</v>
      </c>
      <c r="I1222" s="126" t="e">
        <f>INDEX('TOL2008'!B:B,MATCH(A1222,'TOL2008'!A:A,0))</f>
        <v>#N/A</v>
      </c>
      <c r="J1222" s="126" t="e">
        <f>INDEX(Pääluokka!$H$2:$H$100,MATCH(VALUE(LEFT(Taulukko1[[#This Row],[TOL2008]],2)),Pääluokka!$G$2:$G$100,0))</f>
        <v>#N/A</v>
      </c>
      <c r="K1222" s="126" t="e">
        <f>INDEX(Pääluokka!$I$2:$I$100,MATCH(VALUE(LEFT(Taulukko1[[#This Row],[TOL2008]],2)),Pääluokka!$G$2:$G$100,0))</f>
        <v>#N/A</v>
      </c>
      <c r="L1222" s="41">
        <f t="shared" si="190"/>
        <v>72</v>
      </c>
      <c r="M1222" s="43">
        <f t="shared" si="191"/>
        <v>40118</v>
      </c>
      <c r="N1222" s="43">
        <f t="shared" si="192"/>
        <v>40190</v>
      </c>
      <c r="O1222" s="43">
        <f t="shared" si="193"/>
        <v>40118</v>
      </c>
      <c r="P1222" s="43">
        <f t="shared" si="194"/>
        <v>40179</v>
      </c>
      <c r="Q1222" s="41">
        <f t="shared" si="195"/>
        <v>2009</v>
      </c>
      <c r="R1222" s="41">
        <f t="shared" si="196"/>
        <v>2010</v>
      </c>
      <c r="S1222" s="43" t="str">
        <f>YEAR(Taulukko1[[#This Row],[Alku KK]])&amp;"Q"&amp;ROUNDDOWN((MONTH(Taulukko1[[#This Row],[Alku KK]])-1)/3+1,0)</f>
        <v>2009Q4</v>
      </c>
      <c r="T1222" s="43" t="str">
        <f>YEAR(Taulukko1[[#This Row],[Loppu KK]])&amp;"Q"&amp;ROUNDDOWN((MONTH(Taulukko1[[#This Row],[Loppu KK]])-1)/3+1,0)</f>
        <v>2010Q1</v>
      </c>
      <c r="U1222" s="66">
        <f>IF(COUNT(Taulukko1[[#This Row],[Neuvottelujen alaiset ]])=1,Taulukko1[[#This Row],[Neuvottelujen alaiset ]],Taulukko1[[#This Row],[Vähennystarve]])</f>
        <v>45</v>
      </c>
      <c r="V1222" s="44">
        <f t="shared" si="197"/>
        <v>1</v>
      </c>
      <c r="W1222" s="44">
        <f t="shared" si="198"/>
        <v>1</v>
      </c>
      <c r="X1222" s="44">
        <f t="shared" si="199"/>
        <v>1</v>
      </c>
      <c r="Y1222" s="90" t="b">
        <f>AND(MONTH(Taulukko1[[#This Row],[Alku PVM]] )=6,DAY(Taulukko1[[#This Row],[Alku PVM]] )&gt;19)</f>
        <v>0</v>
      </c>
      <c r="Z1222" s="90" t="b">
        <f>AND(MONTH(Taulukko1[[#This Row],[Loppu PVM]] )=6,DAY(Taulukko1[[#This Row],[Loppu PVM]] )&gt;19)</f>
        <v>0</v>
      </c>
      <c r="AA1222" s="90" t="b">
        <f>OR(MONTH(Taulukko1[[#This Row],[Alku PVM]] )&lt;=5,AND(MONTH(Taulukko1[[#This Row],[Alku PVM]] )=6,DAY(Taulukko1[[#This Row],[Alku PVM]] )&lt;20))</f>
        <v>0</v>
      </c>
      <c r="AB1222" s="90" t="b">
        <f>OR(MONTH(Taulukko1[[#This Row],[Loppu PVM]])&lt;=5,AND(MONTH(Taulukko1[[#This Row],[Loppu PVM]] )=6,DAY(Taulukko1[[#This Row],[Loppu PVM]])&lt;20))</f>
        <v>1</v>
      </c>
      <c r="AC1222" s="90" t="b">
        <f>OR(MONTH(Taulukko1[[#This Row],[Alku PVM]] )&lt;=3,AND(MONTH(Taulukko1[[#This Row],[Alku PVM]] )=3))</f>
        <v>0</v>
      </c>
      <c r="AD1222" s="90" t="b">
        <f>OR(MONTH(Taulukko1[[#This Row],[Loppu PVM]] )&lt;=3,AND(MONTH(Taulukko1[[#This Row],[Loppu PVM]] )=3))</f>
        <v>1</v>
      </c>
      <c r="AE1222" s="90" t="b">
        <f>OR(MONTH(Taulukko1[[#This Row],[Alku PVM]] )&lt;=9,AND(MONTH(Taulukko1[[#This Row],[Alku PVM]] )=9))</f>
        <v>0</v>
      </c>
      <c r="AF1222" s="90" t="b">
        <f>OR(MONTH(Taulukko1[[#This Row],[Loppu PVM]])&lt;=9,AND(MONTH(Taulukko1[[#This Row],[Loppu PVM]] )=9))</f>
        <v>1</v>
      </c>
      <c r="AG1222" s="90" t="b">
        <f>OR(MONTH(Taulukko1[[#This Row],[Alku PVM]] )&lt;=6,AND(MONTH(Taulukko1[[#This Row],[Alku PVM]] )=6))</f>
        <v>0</v>
      </c>
      <c r="AH1222" s="90" t="b">
        <f>OR(MONTH(Taulukko1[[#This Row],[Loppu PVM]])&lt;=6,AND(MONTH(Taulukko1[[#This Row],[Loppu PVM]] )=6))</f>
        <v>1</v>
      </c>
    </row>
    <row r="1223" spans="1:34" ht="12.75" customHeight="1">
      <c r="A1223" t="s">
        <v>2511</v>
      </c>
      <c r="B1223" s="23">
        <v>40118</v>
      </c>
      <c r="C1223" t="s">
        <v>3268</v>
      </c>
      <c r="E1223" s="62">
        <v>25</v>
      </c>
      <c r="F1223" s="4">
        <v>40192</v>
      </c>
      <c r="G1223" s="5">
        <v>27</v>
      </c>
      <c r="H1223" s="22">
        <v>115</v>
      </c>
      <c r="I1223" s="126" t="e">
        <f>INDEX('TOL2008'!B:B,MATCH(A1223,'TOL2008'!A:A,0))</f>
        <v>#N/A</v>
      </c>
      <c r="J1223" s="126" t="e">
        <f>INDEX(Pääluokka!$H$2:$H$100,MATCH(VALUE(LEFT(Taulukko1[[#This Row],[TOL2008]],2)),Pääluokka!$G$2:$G$100,0))</f>
        <v>#N/A</v>
      </c>
      <c r="K1223" s="126" t="e">
        <f>INDEX(Pääluokka!$I$2:$I$100,MATCH(VALUE(LEFT(Taulukko1[[#This Row],[TOL2008]],2)),Pääluokka!$G$2:$G$100,0))</f>
        <v>#N/A</v>
      </c>
      <c r="L1223" s="41">
        <f t="shared" si="190"/>
        <v>74</v>
      </c>
      <c r="M1223" s="43">
        <f t="shared" si="191"/>
        <v>40118</v>
      </c>
      <c r="N1223" s="43">
        <f t="shared" si="192"/>
        <v>40192</v>
      </c>
      <c r="O1223" s="43">
        <f t="shared" si="193"/>
        <v>40118</v>
      </c>
      <c r="P1223" s="43">
        <f t="shared" si="194"/>
        <v>40179</v>
      </c>
      <c r="Q1223" s="41">
        <f t="shared" si="195"/>
        <v>2009</v>
      </c>
      <c r="R1223" s="41">
        <f t="shared" si="196"/>
        <v>2010</v>
      </c>
      <c r="S1223" s="43" t="str">
        <f>YEAR(Taulukko1[[#This Row],[Alku KK]])&amp;"Q"&amp;ROUNDDOWN((MONTH(Taulukko1[[#This Row],[Alku KK]])-1)/3+1,0)</f>
        <v>2009Q4</v>
      </c>
      <c r="T1223" s="43" t="str">
        <f>YEAR(Taulukko1[[#This Row],[Loppu KK]])&amp;"Q"&amp;ROUNDDOWN((MONTH(Taulukko1[[#This Row],[Loppu KK]])-1)/3+1,0)</f>
        <v>2010Q1</v>
      </c>
      <c r="U1223" s="66">
        <f>IF(COUNT(Taulukko1[[#This Row],[Neuvottelujen alaiset ]])=1,Taulukko1[[#This Row],[Neuvottelujen alaiset ]],Taulukko1[[#This Row],[Vähennystarve]])</f>
        <v>115</v>
      </c>
      <c r="V1223" s="44">
        <f t="shared" si="197"/>
        <v>0.21739130434782608</v>
      </c>
      <c r="W1223" s="44">
        <f t="shared" si="198"/>
        <v>0.23478260869565218</v>
      </c>
      <c r="X1223" s="44">
        <f t="shared" si="199"/>
        <v>1.08</v>
      </c>
      <c r="Y1223" s="90" t="b">
        <f>AND(MONTH(Taulukko1[[#This Row],[Alku PVM]] )=6,DAY(Taulukko1[[#This Row],[Alku PVM]] )&gt;19)</f>
        <v>0</v>
      </c>
      <c r="Z1223" s="90" t="b">
        <f>AND(MONTH(Taulukko1[[#This Row],[Loppu PVM]] )=6,DAY(Taulukko1[[#This Row],[Loppu PVM]] )&gt;19)</f>
        <v>0</v>
      </c>
      <c r="AA1223" s="90" t="b">
        <f>OR(MONTH(Taulukko1[[#This Row],[Alku PVM]] )&lt;=5,AND(MONTH(Taulukko1[[#This Row],[Alku PVM]] )=6,DAY(Taulukko1[[#This Row],[Alku PVM]] )&lt;20))</f>
        <v>0</v>
      </c>
      <c r="AB1223" s="90" t="b">
        <f>OR(MONTH(Taulukko1[[#This Row],[Loppu PVM]])&lt;=5,AND(MONTH(Taulukko1[[#This Row],[Loppu PVM]] )=6,DAY(Taulukko1[[#This Row],[Loppu PVM]])&lt;20))</f>
        <v>1</v>
      </c>
      <c r="AC1223" s="90" t="b">
        <f>OR(MONTH(Taulukko1[[#This Row],[Alku PVM]] )&lt;=3,AND(MONTH(Taulukko1[[#This Row],[Alku PVM]] )=3))</f>
        <v>0</v>
      </c>
      <c r="AD1223" s="90" t="b">
        <f>OR(MONTH(Taulukko1[[#This Row],[Loppu PVM]] )&lt;=3,AND(MONTH(Taulukko1[[#This Row],[Loppu PVM]] )=3))</f>
        <v>1</v>
      </c>
      <c r="AE1223" s="90" t="b">
        <f>OR(MONTH(Taulukko1[[#This Row],[Alku PVM]] )&lt;=9,AND(MONTH(Taulukko1[[#This Row],[Alku PVM]] )=9))</f>
        <v>0</v>
      </c>
      <c r="AF1223" s="90" t="b">
        <f>OR(MONTH(Taulukko1[[#This Row],[Loppu PVM]])&lt;=9,AND(MONTH(Taulukko1[[#This Row],[Loppu PVM]] )=9))</f>
        <v>1</v>
      </c>
      <c r="AG1223" s="90" t="b">
        <f>OR(MONTH(Taulukko1[[#This Row],[Alku PVM]] )&lt;=6,AND(MONTH(Taulukko1[[#This Row],[Alku PVM]] )=6))</f>
        <v>0</v>
      </c>
      <c r="AH1223" s="90" t="b">
        <f>OR(MONTH(Taulukko1[[#This Row],[Loppu PVM]])&lt;=6,AND(MONTH(Taulukko1[[#This Row],[Loppu PVM]] )=6))</f>
        <v>1</v>
      </c>
    </row>
    <row r="1224" spans="1:34" ht="12.75" customHeight="1">
      <c r="A1224" t="s">
        <v>2498</v>
      </c>
      <c r="B1224" s="23">
        <v>40118</v>
      </c>
      <c r="C1224" t="s">
        <v>2497</v>
      </c>
      <c r="F1224" s="4">
        <v>40157</v>
      </c>
      <c r="G1224" s="5">
        <v>47</v>
      </c>
      <c r="H1224" s="16">
        <v>87</v>
      </c>
      <c r="I1224" s="126" t="e">
        <f>INDEX('TOL2008'!B:B,MATCH(A1224,'TOL2008'!A:A,0))</f>
        <v>#N/A</v>
      </c>
      <c r="J1224" s="126" t="e">
        <f>INDEX(Pääluokka!$H$2:$H$100,MATCH(VALUE(LEFT(Taulukko1[[#This Row],[TOL2008]],2)),Pääluokka!$G$2:$G$100,0))</f>
        <v>#N/A</v>
      </c>
      <c r="K1224" s="126" t="e">
        <f>INDEX(Pääluokka!$I$2:$I$100,MATCH(VALUE(LEFT(Taulukko1[[#This Row],[TOL2008]],2)),Pääluokka!$G$2:$G$100,0))</f>
        <v>#N/A</v>
      </c>
      <c r="L1224" s="41">
        <f t="shared" si="190"/>
        <v>39</v>
      </c>
      <c r="M1224" s="43">
        <f t="shared" si="191"/>
        <v>40118</v>
      </c>
      <c r="N1224" s="43">
        <f t="shared" si="192"/>
        <v>40157</v>
      </c>
      <c r="O1224" s="43">
        <f t="shared" si="193"/>
        <v>40118</v>
      </c>
      <c r="P1224" s="43">
        <f t="shared" si="194"/>
        <v>40148</v>
      </c>
      <c r="Q1224" s="41">
        <f t="shared" si="195"/>
        <v>2009</v>
      </c>
      <c r="R1224" s="41">
        <f t="shared" si="196"/>
        <v>2009</v>
      </c>
      <c r="S1224" s="43" t="str">
        <f>YEAR(Taulukko1[[#This Row],[Alku KK]])&amp;"Q"&amp;ROUNDDOWN((MONTH(Taulukko1[[#This Row],[Alku KK]])-1)/3+1,0)</f>
        <v>2009Q4</v>
      </c>
      <c r="T1224" s="43" t="str">
        <f>YEAR(Taulukko1[[#This Row],[Loppu KK]])&amp;"Q"&amp;ROUNDDOWN((MONTH(Taulukko1[[#This Row],[Loppu KK]])-1)/3+1,0)</f>
        <v>2009Q4</v>
      </c>
      <c r="U1224" s="66">
        <f>IF(COUNT(Taulukko1[[#This Row],[Neuvottelujen alaiset ]])=1,Taulukko1[[#This Row],[Neuvottelujen alaiset ]],Taulukko1[[#This Row],[Vähennystarve]])</f>
        <v>87</v>
      </c>
      <c r="V1224" s="44" t="str">
        <f t="shared" si="197"/>
        <v>NA</v>
      </c>
      <c r="W1224" s="44">
        <f t="shared" si="198"/>
        <v>0.54022988505747127</v>
      </c>
      <c r="X1224" s="44" t="str">
        <f t="shared" si="199"/>
        <v>NA</v>
      </c>
      <c r="Y1224" s="90" t="b">
        <f>AND(MONTH(Taulukko1[[#This Row],[Alku PVM]] )=6,DAY(Taulukko1[[#This Row],[Alku PVM]] )&gt;19)</f>
        <v>0</v>
      </c>
      <c r="Z1224" s="90" t="b">
        <f>AND(MONTH(Taulukko1[[#This Row],[Loppu PVM]] )=6,DAY(Taulukko1[[#This Row],[Loppu PVM]] )&gt;19)</f>
        <v>0</v>
      </c>
      <c r="AA1224" s="90" t="b">
        <f>OR(MONTH(Taulukko1[[#This Row],[Alku PVM]] )&lt;=5,AND(MONTH(Taulukko1[[#This Row],[Alku PVM]] )=6,DAY(Taulukko1[[#This Row],[Alku PVM]] )&lt;20))</f>
        <v>0</v>
      </c>
      <c r="AB1224" s="90" t="b">
        <f>OR(MONTH(Taulukko1[[#This Row],[Loppu PVM]])&lt;=5,AND(MONTH(Taulukko1[[#This Row],[Loppu PVM]] )=6,DAY(Taulukko1[[#This Row],[Loppu PVM]])&lt;20))</f>
        <v>0</v>
      </c>
      <c r="AC1224" s="90" t="b">
        <f>OR(MONTH(Taulukko1[[#This Row],[Alku PVM]] )&lt;=3,AND(MONTH(Taulukko1[[#This Row],[Alku PVM]] )=3))</f>
        <v>0</v>
      </c>
      <c r="AD1224" s="90" t="b">
        <f>OR(MONTH(Taulukko1[[#This Row],[Loppu PVM]] )&lt;=3,AND(MONTH(Taulukko1[[#This Row],[Loppu PVM]] )=3))</f>
        <v>0</v>
      </c>
      <c r="AE1224" s="90" t="b">
        <f>OR(MONTH(Taulukko1[[#This Row],[Alku PVM]] )&lt;=9,AND(MONTH(Taulukko1[[#This Row],[Alku PVM]] )=9))</f>
        <v>0</v>
      </c>
      <c r="AF1224" s="90" t="b">
        <f>OR(MONTH(Taulukko1[[#This Row],[Loppu PVM]])&lt;=9,AND(MONTH(Taulukko1[[#This Row],[Loppu PVM]] )=9))</f>
        <v>0</v>
      </c>
      <c r="AG1224" s="90" t="b">
        <f>OR(MONTH(Taulukko1[[#This Row],[Alku PVM]] )&lt;=6,AND(MONTH(Taulukko1[[#This Row],[Alku PVM]] )=6))</f>
        <v>0</v>
      </c>
      <c r="AH1224" s="90" t="b">
        <f>OR(MONTH(Taulukko1[[#This Row],[Loppu PVM]])&lt;=6,AND(MONTH(Taulukko1[[#This Row],[Loppu PVM]] )=6))</f>
        <v>0</v>
      </c>
    </row>
    <row r="1225" spans="1:34" ht="12.75" customHeight="1">
      <c r="A1225" t="s">
        <v>2473</v>
      </c>
      <c r="B1225" s="23">
        <v>40118</v>
      </c>
      <c r="C1225" t="s">
        <v>3251</v>
      </c>
      <c r="F1225" s="4">
        <v>40207</v>
      </c>
      <c r="G1225" s="5">
        <v>12</v>
      </c>
      <c r="H1225" s="22">
        <v>150</v>
      </c>
      <c r="I1225" s="126" t="e">
        <f>INDEX('TOL2008'!B:B,MATCH(A1225,'TOL2008'!A:A,0))</f>
        <v>#N/A</v>
      </c>
      <c r="J1225" s="126" t="e">
        <f>INDEX(Pääluokka!$H$2:$H$100,MATCH(VALUE(LEFT(Taulukko1[[#This Row],[TOL2008]],2)),Pääluokka!$G$2:$G$100,0))</f>
        <v>#N/A</v>
      </c>
      <c r="K1225" s="126" t="e">
        <f>INDEX(Pääluokka!$I$2:$I$100,MATCH(VALUE(LEFT(Taulukko1[[#This Row],[TOL2008]],2)),Pääluokka!$G$2:$G$100,0))</f>
        <v>#N/A</v>
      </c>
      <c r="L1225" s="41">
        <f t="shared" si="190"/>
        <v>89</v>
      </c>
      <c r="M1225" s="43">
        <f t="shared" si="191"/>
        <v>40118</v>
      </c>
      <c r="N1225" s="43">
        <f t="shared" si="192"/>
        <v>40207</v>
      </c>
      <c r="O1225" s="43">
        <f t="shared" si="193"/>
        <v>40118</v>
      </c>
      <c r="P1225" s="43">
        <f t="shared" si="194"/>
        <v>40179</v>
      </c>
      <c r="Q1225" s="41">
        <f t="shared" si="195"/>
        <v>2009</v>
      </c>
      <c r="R1225" s="41">
        <f t="shared" si="196"/>
        <v>2010</v>
      </c>
      <c r="S1225" s="43" t="str">
        <f>YEAR(Taulukko1[[#This Row],[Alku KK]])&amp;"Q"&amp;ROUNDDOWN((MONTH(Taulukko1[[#This Row],[Alku KK]])-1)/3+1,0)</f>
        <v>2009Q4</v>
      </c>
      <c r="T1225" s="43" t="str">
        <f>YEAR(Taulukko1[[#This Row],[Loppu KK]])&amp;"Q"&amp;ROUNDDOWN((MONTH(Taulukko1[[#This Row],[Loppu KK]])-1)/3+1,0)</f>
        <v>2010Q1</v>
      </c>
      <c r="U1225" s="66">
        <f>IF(COUNT(Taulukko1[[#This Row],[Neuvottelujen alaiset ]])=1,Taulukko1[[#This Row],[Neuvottelujen alaiset ]],Taulukko1[[#This Row],[Vähennystarve]])</f>
        <v>150</v>
      </c>
      <c r="V1225" s="44" t="str">
        <f t="shared" si="197"/>
        <v>NA</v>
      </c>
      <c r="W1225" s="44">
        <f t="shared" si="198"/>
        <v>0.08</v>
      </c>
      <c r="X1225" s="44" t="str">
        <f t="shared" si="199"/>
        <v>NA</v>
      </c>
      <c r="Y1225" s="90" t="b">
        <f>AND(MONTH(Taulukko1[[#This Row],[Alku PVM]] )=6,DAY(Taulukko1[[#This Row],[Alku PVM]] )&gt;19)</f>
        <v>0</v>
      </c>
      <c r="Z1225" s="90" t="b">
        <f>AND(MONTH(Taulukko1[[#This Row],[Loppu PVM]] )=6,DAY(Taulukko1[[#This Row],[Loppu PVM]] )&gt;19)</f>
        <v>0</v>
      </c>
      <c r="AA1225" s="90" t="b">
        <f>OR(MONTH(Taulukko1[[#This Row],[Alku PVM]] )&lt;=5,AND(MONTH(Taulukko1[[#This Row],[Alku PVM]] )=6,DAY(Taulukko1[[#This Row],[Alku PVM]] )&lt;20))</f>
        <v>0</v>
      </c>
      <c r="AB1225" s="90" t="b">
        <f>OR(MONTH(Taulukko1[[#This Row],[Loppu PVM]])&lt;=5,AND(MONTH(Taulukko1[[#This Row],[Loppu PVM]] )=6,DAY(Taulukko1[[#This Row],[Loppu PVM]])&lt;20))</f>
        <v>1</v>
      </c>
      <c r="AC1225" s="90" t="b">
        <f>OR(MONTH(Taulukko1[[#This Row],[Alku PVM]] )&lt;=3,AND(MONTH(Taulukko1[[#This Row],[Alku PVM]] )=3))</f>
        <v>0</v>
      </c>
      <c r="AD1225" s="90" t="b">
        <f>OR(MONTH(Taulukko1[[#This Row],[Loppu PVM]] )&lt;=3,AND(MONTH(Taulukko1[[#This Row],[Loppu PVM]] )=3))</f>
        <v>1</v>
      </c>
      <c r="AE1225" s="90" t="b">
        <f>OR(MONTH(Taulukko1[[#This Row],[Alku PVM]] )&lt;=9,AND(MONTH(Taulukko1[[#This Row],[Alku PVM]] )=9))</f>
        <v>0</v>
      </c>
      <c r="AF1225" s="90" t="b">
        <f>OR(MONTH(Taulukko1[[#This Row],[Loppu PVM]])&lt;=9,AND(MONTH(Taulukko1[[#This Row],[Loppu PVM]] )=9))</f>
        <v>1</v>
      </c>
      <c r="AG1225" s="90" t="b">
        <f>OR(MONTH(Taulukko1[[#This Row],[Alku PVM]] )&lt;=6,AND(MONTH(Taulukko1[[#This Row],[Alku PVM]] )=6))</f>
        <v>0</v>
      </c>
      <c r="AH1225" s="90" t="b">
        <f>OR(MONTH(Taulukko1[[#This Row],[Loppu PVM]])&lt;=6,AND(MONTH(Taulukko1[[#This Row],[Loppu PVM]] )=6))</f>
        <v>1</v>
      </c>
    </row>
    <row r="1226" spans="1:34" ht="12.75" customHeight="1">
      <c r="A1226" t="s">
        <v>1912</v>
      </c>
      <c r="B1226" s="23">
        <v>40118</v>
      </c>
      <c r="C1226" t="s">
        <v>3244</v>
      </c>
      <c r="F1226" s="4">
        <v>40190</v>
      </c>
      <c r="G1226" s="5">
        <v>0</v>
      </c>
      <c r="H1226" s="22">
        <v>90</v>
      </c>
      <c r="I1226" s="126" t="e">
        <f>INDEX('TOL2008'!B:B,MATCH(A1226,'TOL2008'!A:A,0))</f>
        <v>#N/A</v>
      </c>
      <c r="J1226" s="126" t="e">
        <f>INDEX(Pääluokka!$H$2:$H$100,MATCH(VALUE(LEFT(Taulukko1[[#This Row],[TOL2008]],2)),Pääluokka!$G$2:$G$100,0))</f>
        <v>#N/A</v>
      </c>
      <c r="K1226" s="126" t="e">
        <f>INDEX(Pääluokka!$I$2:$I$100,MATCH(VALUE(LEFT(Taulukko1[[#This Row],[TOL2008]],2)),Pääluokka!$G$2:$G$100,0))</f>
        <v>#N/A</v>
      </c>
      <c r="L1226" s="41">
        <f t="shared" si="190"/>
        <v>72</v>
      </c>
      <c r="M1226" s="43">
        <f t="shared" si="191"/>
        <v>40118</v>
      </c>
      <c r="N1226" s="43">
        <f t="shared" si="192"/>
        <v>40190</v>
      </c>
      <c r="O1226" s="43">
        <f t="shared" si="193"/>
        <v>40118</v>
      </c>
      <c r="P1226" s="43">
        <f t="shared" si="194"/>
        <v>40179</v>
      </c>
      <c r="Q1226" s="41">
        <f t="shared" si="195"/>
        <v>2009</v>
      </c>
      <c r="R1226" s="41">
        <f t="shared" si="196"/>
        <v>2010</v>
      </c>
      <c r="S1226" s="43" t="str">
        <f>YEAR(Taulukko1[[#This Row],[Alku KK]])&amp;"Q"&amp;ROUNDDOWN((MONTH(Taulukko1[[#This Row],[Alku KK]])-1)/3+1,0)</f>
        <v>2009Q4</v>
      </c>
      <c r="T1226" s="43" t="str">
        <f>YEAR(Taulukko1[[#This Row],[Loppu KK]])&amp;"Q"&amp;ROUNDDOWN((MONTH(Taulukko1[[#This Row],[Loppu KK]])-1)/3+1,0)</f>
        <v>2010Q1</v>
      </c>
      <c r="U1226" s="66">
        <f>IF(COUNT(Taulukko1[[#This Row],[Neuvottelujen alaiset ]])=1,Taulukko1[[#This Row],[Neuvottelujen alaiset ]],Taulukko1[[#This Row],[Vähennystarve]])</f>
        <v>90</v>
      </c>
      <c r="V1226" s="44" t="str">
        <f t="shared" si="197"/>
        <v>NA</v>
      </c>
      <c r="W1226" s="44">
        <f t="shared" si="198"/>
        <v>0</v>
      </c>
      <c r="X1226" s="44" t="str">
        <f t="shared" si="199"/>
        <v>NA</v>
      </c>
      <c r="Y1226" s="90" t="b">
        <f>AND(MONTH(Taulukko1[[#This Row],[Alku PVM]] )=6,DAY(Taulukko1[[#This Row],[Alku PVM]] )&gt;19)</f>
        <v>0</v>
      </c>
      <c r="Z1226" s="90" t="b">
        <f>AND(MONTH(Taulukko1[[#This Row],[Loppu PVM]] )=6,DAY(Taulukko1[[#This Row],[Loppu PVM]] )&gt;19)</f>
        <v>0</v>
      </c>
      <c r="AA1226" s="90" t="b">
        <f>OR(MONTH(Taulukko1[[#This Row],[Alku PVM]] )&lt;=5,AND(MONTH(Taulukko1[[#This Row],[Alku PVM]] )=6,DAY(Taulukko1[[#This Row],[Alku PVM]] )&lt;20))</f>
        <v>0</v>
      </c>
      <c r="AB1226" s="90" t="b">
        <f>OR(MONTH(Taulukko1[[#This Row],[Loppu PVM]])&lt;=5,AND(MONTH(Taulukko1[[#This Row],[Loppu PVM]] )=6,DAY(Taulukko1[[#This Row],[Loppu PVM]])&lt;20))</f>
        <v>1</v>
      </c>
      <c r="AC1226" s="90" t="b">
        <f>OR(MONTH(Taulukko1[[#This Row],[Alku PVM]] )&lt;=3,AND(MONTH(Taulukko1[[#This Row],[Alku PVM]] )=3))</f>
        <v>0</v>
      </c>
      <c r="AD1226" s="90" t="b">
        <f>OR(MONTH(Taulukko1[[#This Row],[Loppu PVM]] )&lt;=3,AND(MONTH(Taulukko1[[#This Row],[Loppu PVM]] )=3))</f>
        <v>1</v>
      </c>
      <c r="AE1226" s="90" t="b">
        <f>OR(MONTH(Taulukko1[[#This Row],[Alku PVM]] )&lt;=9,AND(MONTH(Taulukko1[[#This Row],[Alku PVM]] )=9))</f>
        <v>0</v>
      </c>
      <c r="AF1226" s="90" t="b">
        <f>OR(MONTH(Taulukko1[[#This Row],[Loppu PVM]])&lt;=9,AND(MONTH(Taulukko1[[#This Row],[Loppu PVM]] )=9))</f>
        <v>1</v>
      </c>
      <c r="AG1226" s="90" t="b">
        <f>OR(MONTH(Taulukko1[[#This Row],[Alku PVM]] )&lt;=6,AND(MONTH(Taulukko1[[#This Row],[Alku PVM]] )=6))</f>
        <v>0</v>
      </c>
      <c r="AH1226" s="90" t="b">
        <f>OR(MONTH(Taulukko1[[#This Row],[Loppu PVM]])&lt;=6,AND(MONTH(Taulukko1[[#This Row],[Loppu PVM]] )=6))</f>
        <v>1</v>
      </c>
    </row>
    <row r="1227" spans="1:34" ht="12.75" customHeight="1">
      <c r="A1227" t="s">
        <v>2415</v>
      </c>
      <c r="B1227" s="23">
        <v>40118</v>
      </c>
      <c r="C1227" t="s">
        <v>2414</v>
      </c>
      <c r="F1227" s="4">
        <v>40151</v>
      </c>
      <c r="G1227" s="5">
        <v>20</v>
      </c>
      <c r="H1227" s="16">
        <v>20</v>
      </c>
      <c r="I1227" s="126" t="e">
        <f>INDEX('TOL2008'!B:B,MATCH(A1227,'TOL2008'!A:A,0))</f>
        <v>#N/A</v>
      </c>
      <c r="J1227" s="126" t="e">
        <f>INDEX(Pääluokka!$H$2:$H$100,MATCH(VALUE(LEFT(Taulukko1[[#This Row],[TOL2008]],2)),Pääluokka!$G$2:$G$100,0))</f>
        <v>#N/A</v>
      </c>
      <c r="K1227" s="126" t="e">
        <f>INDEX(Pääluokka!$I$2:$I$100,MATCH(VALUE(LEFT(Taulukko1[[#This Row],[TOL2008]],2)),Pääluokka!$G$2:$G$100,0))</f>
        <v>#N/A</v>
      </c>
      <c r="L1227" s="41">
        <f t="shared" si="190"/>
        <v>33</v>
      </c>
      <c r="M1227" s="43">
        <f t="shared" si="191"/>
        <v>40118</v>
      </c>
      <c r="N1227" s="43">
        <f t="shared" si="192"/>
        <v>40151</v>
      </c>
      <c r="O1227" s="43">
        <f t="shared" si="193"/>
        <v>40118</v>
      </c>
      <c r="P1227" s="43">
        <f t="shared" si="194"/>
        <v>40148</v>
      </c>
      <c r="Q1227" s="41">
        <f t="shared" si="195"/>
        <v>2009</v>
      </c>
      <c r="R1227" s="41">
        <f t="shared" si="196"/>
        <v>2009</v>
      </c>
      <c r="S1227" s="43" t="str">
        <f>YEAR(Taulukko1[[#This Row],[Alku KK]])&amp;"Q"&amp;ROUNDDOWN((MONTH(Taulukko1[[#This Row],[Alku KK]])-1)/3+1,0)</f>
        <v>2009Q4</v>
      </c>
      <c r="T1227" s="43" t="str">
        <f>YEAR(Taulukko1[[#This Row],[Loppu KK]])&amp;"Q"&amp;ROUNDDOWN((MONTH(Taulukko1[[#This Row],[Loppu KK]])-1)/3+1,0)</f>
        <v>2009Q4</v>
      </c>
      <c r="U1227" s="66">
        <f>IF(COUNT(Taulukko1[[#This Row],[Neuvottelujen alaiset ]])=1,Taulukko1[[#This Row],[Neuvottelujen alaiset ]],Taulukko1[[#This Row],[Vähennystarve]])</f>
        <v>20</v>
      </c>
      <c r="V1227" s="44" t="str">
        <f t="shared" si="197"/>
        <v>NA</v>
      </c>
      <c r="W1227" s="44">
        <f t="shared" si="198"/>
        <v>1</v>
      </c>
      <c r="X1227" s="44" t="str">
        <f t="shared" si="199"/>
        <v>NA</v>
      </c>
      <c r="Y1227" s="90" t="b">
        <f>AND(MONTH(Taulukko1[[#This Row],[Alku PVM]] )=6,DAY(Taulukko1[[#This Row],[Alku PVM]] )&gt;19)</f>
        <v>0</v>
      </c>
      <c r="Z1227" s="90" t="b">
        <f>AND(MONTH(Taulukko1[[#This Row],[Loppu PVM]] )=6,DAY(Taulukko1[[#This Row],[Loppu PVM]] )&gt;19)</f>
        <v>0</v>
      </c>
      <c r="AA1227" s="90" t="b">
        <f>OR(MONTH(Taulukko1[[#This Row],[Alku PVM]] )&lt;=5,AND(MONTH(Taulukko1[[#This Row],[Alku PVM]] )=6,DAY(Taulukko1[[#This Row],[Alku PVM]] )&lt;20))</f>
        <v>0</v>
      </c>
      <c r="AB1227" s="90" t="b">
        <f>OR(MONTH(Taulukko1[[#This Row],[Loppu PVM]])&lt;=5,AND(MONTH(Taulukko1[[#This Row],[Loppu PVM]] )=6,DAY(Taulukko1[[#This Row],[Loppu PVM]])&lt;20))</f>
        <v>0</v>
      </c>
      <c r="AC1227" s="90" t="b">
        <f>OR(MONTH(Taulukko1[[#This Row],[Alku PVM]] )&lt;=3,AND(MONTH(Taulukko1[[#This Row],[Alku PVM]] )=3))</f>
        <v>0</v>
      </c>
      <c r="AD1227" s="90" t="b">
        <f>OR(MONTH(Taulukko1[[#This Row],[Loppu PVM]] )&lt;=3,AND(MONTH(Taulukko1[[#This Row],[Loppu PVM]] )=3))</f>
        <v>0</v>
      </c>
      <c r="AE1227" s="90" t="b">
        <f>OR(MONTH(Taulukko1[[#This Row],[Alku PVM]] )&lt;=9,AND(MONTH(Taulukko1[[#This Row],[Alku PVM]] )=9))</f>
        <v>0</v>
      </c>
      <c r="AF1227" s="90" t="b">
        <f>OR(MONTH(Taulukko1[[#This Row],[Loppu PVM]])&lt;=9,AND(MONTH(Taulukko1[[#This Row],[Loppu PVM]] )=9))</f>
        <v>0</v>
      </c>
      <c r="AG1227" s="90" t="b">
        <f>OR(MONTH(Taulukko1[[#This Row],[Alku PVM]] )&lt;=6,AND(MONTH(Taulukko1[[#This Row],[Alku PVM]] )=6))</f>
        <v>0</v>
      </c>
      <c r="AH1227" s="90" t="b">
        <f>OR(MONTH(Taulukko1[[#This Row],[Loppu PVM]])&lt;=6,AND(MONTH(Taulukko1[[#This Row],[Loppu PVM]] )=6))</f>
        <v>0</v>
      </c>
    </row>
    <row r="1228" spans="1:34" ht="12.75" customHeight="1">
      <c r="A1228" t="s">
        <v>2306</v>
      </c>
      <c r="B1228" s="23">
        <v>40118</v>
      </c>
      <c r="C1228" t="s">
        <v>2305</v>
      </c>
      <c r="F1228" s="4">
        <v>40157</v>
      </c>
      <c r="G1228" s="5">
        <v>9</v>
      </c>
      <c r="H1228" s="16">
        <v>30</v>
      </c>
      <c r="I1228" s="126" t="e">
        <f>INDEX('TOL2008'!B:B,MATCH(A1228,'TOL2008'!A:A,0))</f>
        <v>#N/A</v>
      </c>
      <c r="J1228" s="126" t="e">
        <f>INDEX(Pääluokka!$H$2:$H$100,MATCH(VALUE(LEFT(Taulukko1[[#This Row],[TOL2008]],2)),Pääluokka!$G$2:$G$100,0))</f>
        <v>#N/A</v>
      </c>
      <c r="K1228" s="126" t="e">
        <f>INDEX(Pääluokka!$I$2:$I$100,MATCH(VALUE(LEFT(Taulukko1[[#This Row],[TOL2008]],2)),Pääluokka!$G$2:$G$100,0))</f>
        <v>#N/A</v>
      </c>
      <c r="L1228" s="41">
        <f t="shared" si="190"/>
        <v>39</v>
      </c>
      <c r="M1228" s="43">
        <f t="shared" si="191"/>
        <v>40118</v>
      </c>
      <c r="N1228" s="43">
        <f t="shared" si="192"/>
        <v>40157</v>
      </c>
      <c r="O1228" s="43">
        <f t="shared" si="193"/>
        <v>40118</v>
      </c>
      <c r="P1228" s="43">
        <f t="shared" si="194"/>
        <v>40148</v>
      </c>
      <c r="Q1228" s="41">
        <f t="shared" si="195"/>
        <v>2009</v>
      </c>
      <c r="R1228" s="41">
        <f t="shared" si="196"/>
        <v>2009</v>
      </c>
      <c r="S1228" s="43" t="str">
        <f>YEAR(Taulukko1[[#This Row],[Alku KK]])&amp;"Q"&amp;ROUNDDOWN((MONTH(Taulukko1[[#This Row],[Alku KK]])-1)/3+1,0)</f>
        <v>2009Q4</v>
      </c>
      <c r="T1228" s="43" t="str">
        <f>YEAR(Taulukko1[[#This Row],[Loppu KK]])&amp;"Q"&amp;ROUNDDOWN((MONTH(Taulukko1[[#This Row],[Loppu KK]])-1)/3+1,0)</f>
        <v>2009Q4</v>
      </c>
      <c r="U1228" s="66">
        <f>IF(COUNT(Taulukko1[[#This Row],[Neuvottelujen alaiset ]])=1,Taulukko1[[#This Row],[Neuvottelujen alaiset ]],Taulukko1[[#This Row],[Vähennystarve]])</f>
        <v>30</v>
      </c>
      <c r="V1228" s="44" t="str">
        <f t="shared" si="197"/>
        <v>NA</v>
      </c>
      <c r="W1228" s="44">
        <f t="shared" si="198"/>
        <v>0.3</v>
      </c>
      <c r="X1228" s="44" t="str">
        <f t="shared" si="199"/>
        <v>NA</v>
      </c>
      <c r="Y1228" s="90" t="b">
        <f>AND(MONTH(Taulukko1[[#This Row],[Alku PVM]] )=6,DAY(Taulukko1[[#This Row],[Alku PVM]] )&gt;19)</f>
        <v>0</v>
      </c>
      <c r="Z1228" s="90" t="b">
        <f>AND(MONTH(Taulukko1[[#This Row],[Loppu PVM]] )=6,DAY(Taulukko1[[#This Row],[Loppu PVM]] )&gt;19)</f>
        <v>0</v>
      </c>
      <c r="AA1228" s="90" t="b">
        <f>OR(MONTH(Taulukko1[[#This Row],[Alku PVM]] )&lt;=5,AND(MONTH(Taulukko1[[#This Row],[Alku PVM]] )=6,DAY(Taulukko1[[#This Row],[Alku PVM]] )&lt;20))</f>
        <v>0</v>
      </c>
      <c r="AB1228" s="90" t="b">
        <f>OR(MONTH(Taulukko1[[#This Row],[Loppu PVM]])&lt;=5,AND(MONTH(Taulukko1[[#This Row],[Loppu PVM]] )=6,DAY(Taulukko1[[#This Row],[Loppu PVM]])&lt;20))</f>
        <v>0</v>
      </c>
      <c r="AC1228" s="90" t="b">
        <f>OR(MONTH(Taulukko1[[#This Row],[Alku PVM]] )&lt;=3,AND(MONTH(Taulukko1[[#This Row],[Alku PVM]] )=3))</f>
        <v>0</v>
      </c>
      <c r="AD1228" s="90" t="b">
        <f>OR(MONTH(Taulukko1[[#This Row],[Loppu PVM]] )&lt;=3,AND(MONTH(Taulukko1[[#This Row],[Loppu PVM]] )=3))</f>
        <v>0</v>
      </c>
      <c r="AE1228" s="90" t="b">
        <f>OR(MONTH(Taulukko1[[#This Row],[Alku PVM]] )&lt;=9,AND(MONTH(Taulukko1[[#This Row],[Alku PVM]] )=9))</f>
        <v>0</v>
      </c>
      <c r="AF1228" s="90" t="b">
        <f>OR(MONTH(Taulukko1[[#This Row],[Loppu PVM]])&lt;=9,AND(MONTH(Taulukko1[[#This Row],[Loppu PVM]] )=9))</f>
        <v>0</v>
      </c>
      <c r="AG1228" s="90" t="b">
        <f>OR(MONTH(Taulukko1[[#This Row],[Alku PVM]] )&lt;=6,AND(MONTH(Taulukko1[[#This Row],[Alku PVM]] )=6))</f>
        <v>0</v>
      </c>
      <c r="AH1228" s="90" t="b">
        <f>OR(MONTH(Taulukko1[[#This Row],[Loppu PVM]])&lt;=6,AND(MONTH(Taulukko1[[#This Row],[Loppu PVM]] )=6))</f>
        <v>0</v>
      </c>
    </row>
    <row r="1229" spans="1:34" ht="12.75" customHeight="1">
      <c r="A1229" t="s">
        <v>2263</v>
      </c>
      <c r="B1229" s="23">
        <v>40118</v>
      </c>
      <c r="C1229" t="s">
        <v>2262</v>
      </c>
      <c r="F1229" s="4">
        <v>40161</v>
      </c>
      <c r="G1229" s="5">
        <v>35</v>
      </c>
      <c r="H1229" s="22">
        <v>143</v>
      </c>
      <c r="I1229" s="126" t="e">
        <f>INDEX('TOL2008'!B:B,MATCH(A1229,'TOL2008'!A:A,0))</f>
        <v>#N/A</v>
      </c>
      <c r="J1229" s="126" t="e">
        <f>INDEX(Pääluokka!$H$2:$H$100,MATCH(VALUE(LEFT(Taulukko1[[#This Row],[TOL2008]],2)),Pääluokka!$G$2:$G$100,0))</f>
        <v>#N/A</v>
      </c>
      <c r="K1229" s="126" t="e">
        <f>INDEX(Pääluokka!$I$2:$I$100,MATCH(VALUE(LEFT(Taulukko1[[#This Row],[TOL2008]],2)),Pääluokka!$G$2:$G$100,0))</f>
        <v>#N/A</v>
      </c>
      <c r="L1229" s="41">
        <f t="shared" si="190"/>
        <v>43</v>
      </c>
      <c r="M1229" s="43">
        <f t="shared" si="191"/>
        <v>40118</v>
      </c>
      <c r="N1229" s="43">
        <f t="shared" si="192"/>
        <v>40161</v>
      </c>
      <c r="O1229" s="43">
        <f t="shared" si="193"/>
        <v>40118</v>
      </c>
      <c r="P1229" s="43">
        <f t="shared" si="194"/>
        <v>40148</v>
      </c>
      <c r="Q1229" s="41">
        <f t="shared" si="195"/>
        <v>2009</v>
      </c>
      <c r="R1229" s="41">
        <f t="shared" si="196"/>
        <v>2009</v>
      </c>
      <c r="S1229" s="43" t="str">
        <f>YEAR(Taulukko1[[#This Row],[Alku KK]])&amp;"Q"&amp;ROUNDDOWN((MONTH(Taulukko1[[#This Row],[Alku KK]])-1)/3+1,0)</f>
        <v>2009Q4</v>
      </c>
      <c r="T1229" s="43" t="str">
        <f>YEAR(Taulukko1[[#This Row],[Loppu KK]])&amp;"Q"&amp;ROUNDDOWN((MONTH(Taulukko1[[#This Row],[Loppu KK]])-1)/3+1,0)</f>
        <v>2009Q4</v>
      </c>
      <c r="U1229" s="66">
        <f>IF(COUNT(Taulukko1[[#This Row],[Neuvottelujen alaiset ]])=1,Taulukko1[[#This Row],[Neuvottelujen alaiset ]],Taulukko1[[#This Row],[Vähennystarve]])</f>
        <v>143</v>
      </c>
      <c r="V1229" s="44" t="str">
        <f t="shared" si="197"/>
        <v>NA</v>
      </c>
      <c r="W1229" s="44">
        <f t="shared" si="198"/>
        <v>0.24475524475524477</v>
      </c>
      <c r="X1229" s="44" t="str">
        <f t="shared" si="199"/>
        <v>NA</v>
      </c>
      <c r="Y1229" s="90" t="b">
        <f>AND(MONTH(Taulukko1[[#This Row],[Alku PVM]] )=6,DAY(Taulukko1[[#This Row],[Alku PVM]] )&gt;19)</f>
        <v>0</v>
      </c>
      <c r="Z1229" s="90" t="b">
        <f>AND(MONTH(Taulukko1[[#This Row],[Loppu PVM]] )=6,DAY(Taulukko1[[#This Row],[Loppu PVM]] )&gt;19)</f>
        <v>0</v>
      </c>
      <c r="AA1229" s="90" t="b">
        <f>OR(MONTH(Taulukko1[[#This Row],[Alku PVM]] )&lt;=5,AND(MONTH(Taulukko1[[#This Row],[Alku PVM]] )=6,DAY(Taulukko1[[#This Row],[Alku PVM]] )&lt;20))</f>
        <v>0</v>
      </c>
      <c r="AB1229" s="90" t="b">
        <f>OR(MONTH(Taulukko1[[#This Row],[Loppu PVM]])&lt;=5,AND(MONTH(Taulukko1[[#This Row],[Loppu PVM]] )=6,DAY(Taulukko1[[#This Row],[Loppu PVM]])&lt;20))</f>
        <v>0</v>
      </c>
      <c r="AC1229" s="90" t="b">
        <f>OR(MONTH(Taulukko1[[#This Row],[Alku PVM]] )&lt;=3,AND(MONTH(Taulukko1[[#This Row],[Alku PVM]] )=3))</f>
        <v>0</v>
      </c>
      <c r="AD1229" s="90" t="b">
        <f>OR(MONTH(Taulukko1[[#This Row],[Loppu PVM]] )&lt;=3,AND(MONTH(Taulukko1[[#This Row],[Loppu PVM]] )=3))</f>
        <v>0</v>
      </c>
      <c r="AE1229" s="90" t="b">
        <f>OR(MONTH(Taulukko1[[#This Row],[Alku PVM]] )&lt;=9,AND(MONTH(Taulukko1[[#This Row],[Alku PVM]] )=9))</f>
        <v>0</v>
      </c>
      <c r="AF1229" s="90" t="b">
        <f>OR(MONTH(Taulukko1[[#This Row],[Loppu PVM]])&lt;=9,AND(MONTH(Taulukko1[[#This Row],[Loppu PVM]] )=9))</f>
        <v>0</v>
      </c>
      <c r="AG1229" s="90" t="b">
        <f>OR(MONTH(Taulukko1[[#This Row],[Alku PVM]] )&lt;=6,AND(MONTH(Taulukko1[[#This Row],[Alku PVM]] )=6))</f>
        <v>0</v>
      </c>
      <c r="AH1229" s="90" t="b">
        <f>OR(MONTH(Taulukko1[[#This Row],[Loppu PVM]])&lt;=6,AND(MONTH(Taulukko1[[#This Row],[Loppu PVM]] )=6))</f>
        <v>0</v>
      </c>
    </row>
    <row r="1230" spans="1:34" ht="12.75" customHeight="1">
      <c r="A1230" t="s">
        <v>2569</v>
      </c>
      <c r="B1230" s="23">
        <v>40120</v>
      </c>
      <c r="C1230" t="s">
        <v>2568</v>
      </c>
      <c r="E1230" s="62">
        <v>45</v>
      </c>
      <c r="F1230" s="4"/>
      <c r="G1230" s="5"/>
      <c r="H1230" s="22">
        <v>500</v>
      </c>
      <c r="I1230" s="126" t="e">
        <f>INDEX('TOL2008'!B:B,MATCH(A1230,'TOL2008'!A:A,0))</f>
        <v>#N/A</v>
      </c>
      <c r="J1230" s="126" t="e">
        <f>INDEX(Pääluokka!$H$2:$H$100,MATCH(VALUE(LEFT(Taulukko1[[#This Row],[TOL2008]],2)),Pääluokka!$G$2:$G$100,0))</f>
        <v>#N/A</v>
      </c>
      <c r="K1230" s="126" t="e">
        <f>INDEX(Pääluokka!$I$2:$I$100,MATCH(VALUE(LEFT(Taulukko1[[#This Row],[TOL2008]],2)),Pääluokka!$G$2:$G$100,0))</f>
        <v>#N/A</v>
      </c>
      <c r="L1230" s="41" t="str">
        <f t="shared" si="190"/>
        <v>NA</v>
      </c>
      <c r="M1230" s="43">
        <f t="shared" si="191"/>
        <v>40120</v>
      </c>
      <c r="N1230" s="43">
        <f t="shared" si="192"/>
        <v>40171</v>
      </c>
      <c r="O1230" s="43">
        <f t="shared" si="193"/>
        <v>40118</v>
      </c>
      <c r="P1230" s="43">
        <f t="shared" si="194"/>
        <v>40148</v>
      </c>
      <c r="Q1230" s="41">
        <f t="shared" si="195"/>
        <v>2009</v>
      </c>
      <c r="R1230" s="41">
        <f t="shared" si="196"/>
        <v>2009</v>
      </c>
      <c r="S1230" s="43" t="str">
        <f>YEAR(Taulukko1[[#This Row],[Alku KK]])&amp;"Q"&amp;ROUNDDOWN((MONTH(Taulukko1[[#This Row],[Alku KK]])-1)/3+1,0)</f>
        <v>2009Q4</v>
      </c>
      <c r="T1230" s="43" t="str">
        <f>YEAR(Taulukko1[[#This Row],[Loppu KK]])&amp;"Q"&amp;ROUNDDOWN((MONTH(Taulukko1[[#This Row],[Loppu KK]])-1)/3+1,0)</f>
        <v>2009Q4</v>
      </c>
      <c r="U1230" s="66">
        <f>IF(COUNT(Taulukko1[[#This Row],[Neuvottelujen alaiset ]])=1,Taulukko1[[#This Row],[Neuvottelujen alaiset ]],Taulukko1[[#This Row],[Vähennystarve]])</f>
        <v>500</v>
      </c>
      <c r="V1230" s="44">
        <f t="shared" si="197"/>
        <v>0.09</v>
      </c>
      <c r="W1230" s="44" t="str">
        <f t="shared" si="198"/>
        <v>NA</v>
      </c>
      <c r="X1230" s="44" t="str">
        <f t="shared" si="199"/>
        <v>NA</v>
      </c>
      <c r="Y1230" s="90" t="b">
        <f>AND(MONTH(Taulukko1[[#This Row],[Alku PVM]] )=6,DAY(Taulukko1[[#This Row],[Alku PVM]] )&gt;19)</f>
        <v>0</v>
      </c>
      <c r="Z1230" s="90" t="b">
        <f>AND(MONTH(Taulukko1[[#This Row],[Loppu PVM]] )=6,DAY(Taulukko1[[#This Row],[Loppu PVM]] )&gt;19)</f>
        <v>0</v>
      </c>
      <c r="AA1230" s="90" t="b">
        <f>OR(MONTH(Taulukko1[[#This Row],[Alku PVM]] )&lt;=5,AND(MONTH(Taulukko1[[#This Row],[Alku PVM]] )=6,DAY(Taulukko1[[#This Row],[Alku PVM]] )&lt;20))</f>
        <v>0</v>
      </c>
      <c r="AB1230" s="90" t="b">
        <f>OR(MONTH(Taulukko1[[#This Row],[Loppu PVM]])&lt;=5,AND(MONTH(Taulukko1[[#This Row],[Loppu PVM]] )=6,DAY(Taulukko1[[#This Row],[Loppu PVM]])&lt;20))</f>
        <v>0</v>
      </c>
      <c r="AC1230" s="90" t="b">
        <f>OR(MONTH(Taulukko1[[#This Row],[Alku PVM]] )&lt;=3,AND(MONTH(Taulukko1[[#This Row],[Alku PVM]] )=3))</f>
        <v>0</v>
      </c>
      <c r="AD1230" s="90" t="b">
        <f>OR(MONTH(Taulukko1[[#This Row],[Loppu PVM]] )&lt;=3,AND(MONTH(Taulukko1[[#This Row],[Loppu PVM]] )=3))</f>
        <v>0</v>
      </c>
      <c r="AE1230" s="90" t="b">
        <f>OR(MONTH(Taulukko1[[#This Row],[Alku PVM]] )&lt;=9,AND(MONTH(Taulukko1[[#This Row],[Alku PVM]] )=9))</f>
        <v>0</v>
      </c>
      <c r="AF1230" s="90" t="b">
        <f>OR(MONTH(Taulukko1[[#This Row],[Loppu PVM]])&lt;=9,AND(MONTH(Taulukko1[[#This Row],[Loppu PVM]] )=9))</f>
        <v>0</v>
      </c>
      <c r="AG1230" s="90" t="b">
        <f>OR(MONTH(Taulukko1[[#This Row],[Alku PVM]] )&lt;=6,AND(MONTH(Taulukko1[[#This Row],[Alku PVM]] )=6))</f>
        <v>0</v>
      </c>
      <c r="AH1230" s="90" t="b">
        <f>OR(MONTH(Taulukko1[[#This Row],[Loppu PVM]])&lt;=6,AND(MONTH(Taulukko1[[#This Row],[Loppu PVM]] )=6))</f>
        <v>0</v>
      </c>
    </row>
    <row r="1231" spans="1:34" ht="12.75" customHeight="1">
      <c r="A1231" t="s">
        <v>3291</v>
      </c>
      <c r="B1231" s="23">
        <v>40120</v>
      </c>
      <c r="C1231" t="s">
        <v>3290</v>
      </c>
      <c r="E1231" s="62">
        <v>45</v>
      </c>
      <c r="F1231" s="4">
        <v>40244</v>
      </c>
      <c r="G1231" s="5">
        <v>23</v>
      </c>
      <c r="H1231" s="22">
        <v>500</v>
      </c>
      <c r="I1231" s="126" t="e">
        <f>INDEX('TOL2008'!B:B,MATCH(A1231,'TOL2008'!A:A,0))</f>
        <v>#N/A</v>
      </c>
      <c r="J1231" s="126" t="e">
        <f>INDEX(Pääluokka!$H$2:$H$100,MATCH(VALUE(LEFT(Taulukko1[[#This Row],[TOL2008]],2)),Pääluokka!$G$2:$G$100,0))</f>
        <v>#N/A</v>
      </c>
      <c r="K1231" s="126" t="e">
        <f>INDEX(Pääluokka!$I$2:$I$100,MATCH(VALUE(LEFT(Taulukko1[[#This Row],[TOL2008]],2)),Pääluokka!$G$2:$G$100,0))</f>
        <v>#N/A</v>
      </c>
      <c r="L1231" s="41">
        <f t="shared" si="190"/>
        <v>124</v>
      </c>
      <c r="M1231" s="43">
        <f t="shared" si="191"/>
        <v>40120</v>
      </c>
      <c r="N1231" s="43">
        <f t="shared" si="192"/>
        <v>40244</v>
      </c>
      <c r="O1231" s="43">
        <f t="shared" si="193"/>
        <v>40118</v>
      </c>
      <c r="P1231" s="43">
        <f t="shared" si="194"/>
        <v>40238</v>
      </c>
      <c r="Q1231" s="41">
        <f t="shared" si="195"/>
        <v>2009</v>
      </c>
      <c r="R1231" s="41">
        <f t="shared" si="196"/>
        <v>2010</v>
      </c>
      <c r="S1231" s="43" t="str">
        <f>YEAR(Taulukko1[[#This Row],[Alku KK]])&amp;"Q"&amp;ROUNDDOWN((MONTH(Taulukko1[[#This Row],[Alku KK]])-1)/3+1,0)</f>
        <v>2009Q4</v>
      </c>
      <c r="T1231" s="43" t="str">
        <f>YEAR(Taulukko1[[#This Row],[Loppu KK]])&amp;"Q"&amp;ROUNDDOWN((MONTH(Taulukko1[[#This Row],[Loppu KK]])-1)/3+1,0)</f>
        <v>2010Q1</v>
      </c>
      <c r="U1231" s="66">
        <f>IF(COUNT(Taulukko1[[#This Row],[Neuvottelujen alaiset ]])=1,Taulukko1[[#This Row],[Neuvottelujen alaiset ]],Taulukko1[[#This Row],[Vähennystarve]])</f>
        <v>500</v>
      </c>
      <c r="V1231" s="44">
        <f t="shared" si="197"/>
        <v>0.09</v>
      </c>
      <c r="W1231" s="44">
        <f t="shared" si="198"/>
        <v>4.5999999999999999E-2</v>
      </c>
      <c r="X1231" s="44">
        <f t="shared" si="199"/>
        <v>0.51111111111111107</v>
      </c>
      <c r="Y1231" s="90" t="b">
        <f>AND(MONTH(Taulukko1[[#This Row],[Alku PVM]] )=6,DAY(Taulukko1[[#This Row],[Alku PVM]] )&gt;19)</f>
        <v>0</v>
      </c>
      <c r="Z1231" s="90" t="b">
        <f>AND(MONTH(Taulukko1[[#This Row],[Loppu PVM]] )=6,DAY(Taulukko1[[#This Row],[Loppu PVM]] )&gt;19)</f>
        <v>0</v>
      </c>
      <c r="AA1231" s="90" t="b">
        <f>OR(MONTH(Taulukko1[[#This Row],[Alku PVM]] )&lt;=5,AND(MONTH(Taulukko1[[#This Row],[Alku PVM]] )=6,DAY(Taulukko1[[#This Row],[Alku PVM]] )&lt;20))</f>
        <v>0</v>
      </c>
      <c r="AB1231" s="90" t="b">
        <f>OR(MONTH(Taulukko1[[#This Row],[Loppu PVM]])&lt;=5,AND(MONTH(Taulukko1[[#This Row],[Loppu PVM]] )=6,DAY(Taulukko1[[#This Row],[Loppu PVM]])&lt;20))</f>
        <v>1</v>
      </c>
      <c r="AC1231" s="90" t="b">
        <f>OR(MONTH(Taulukko1[[#This Row],[Alku PVM]] )&lt;=3,AND(MONTH(Taulukko1[[#This Row],[Alku PVM]] )=3))</f>
        <v>0</v>
      </c>
      <c r="AD1231" s="90" t="b">
        <f>OR(MONTH(Taulukko1[[#This Row],[Loppu PVM]] )&lt;=3,AND(MONTH(Taulukko1[[#This Row],[Loppu PVM]] )=3))</f>
        <v>1</v>
      </c>
      <c r="AE1231" s="90" t="b">
        <f>OR(MONTH(Taulukko1[[#This Row],[Alku PVM]] )&lt;=9,AND(MONTH(Taulukko1[[#This Row],[Alku PVM]] )=9))</f>
        <v>0</v>
      </c>
      <c r="AF1231" s="90" t="b">
        <f>OR(MONTH(Taulukko1[[#This Row],[Loppu PVM]])&lt;=9,AND(MONTH(Taulukko1[[#This Row],[Loppu PVM]] )=9))</f>
        <v>1</v>
      </c>
      <c r="AG1231" s="90" t="b">
        <f>OR(MONTH(Taulukko1[[#This Row],[Alku PVM]] )&lt;=6,AND(MONTH(Taulukko1[[#This Row],[Alku PVM]] )=6))</f>
        <v>0</v>
      </c>
      <c r="AH1231" s="90" t="b">
        <f>OR(MONTH(Taulukko1[[#This Row],[Loppu PVM]])&lt;=6,AND(MONTH(Taulukko1[[#This Row],[Loppu PVM]] )=6))</f>
        <v>1</v>
      </c>
    </row>
    <row r="1232" spans="1:34" ht="12.75" customHeight="1">
      <c r="A1232" t="s">
        <v>50</v>
      </c>
      <c r="B1232" s="23">
        <v>40120</v>
      </c>
      <c r="C1232" t="s">
        <v>2270</v>
      </c>
      <c r="E1232" s="62">
        <v>870</v>
      </c>
      <c r="F1232" s="4">
        <v>40190</v>
      </c>
      <c r="G1232" s="5">
        <v>830</v>
      </c>
      <c r="H1232" s="16">
        <v>870</v>
      </c>
      <c r="I1232" s="126">
        <f>INDEX('TOL2008'!B:B,MATCH(A1232,'TOL2008'!A:A,0))</f>
        <v>17120</v>
      </c>
      <c r="J1232" s="126" t="str">
        <f>INDEX(Pääluokka!$H$2:$H$100,MATCH(VALUE(LEFT(Taulukko1[[#This Row],[TOL2008]],2)),Pääluokka!$G$2:$G$100,0))</f>
        <v>Teollisuus</v>
      </c>
      <c r="K1232" s="126" t="str">
        <f>INDEX(Pääluokka!$I$2:$I$100,MATCH(VALUE(LEFT(Taulukko1[[#This Row],[TOL2008]],2)),Pääluokka!$G$2:$G$100,0))</f>
        <v>Teollisuus (C-E)</v>
      </c>
      <c r="L1232" s="41">
        <f t="shared" si="190"/>
        <v>70</v>
      </c>
      <c r="M1232" s="43">
        <f t="shared" si="191"/>
        <v>40120</v>
      </c>
      <c r="N1232" s="43">
        <f t="shared" si="192"/>
        <v>40190</v>
      </c>
      <c r="O1232" s="43">
        <f t="shared" si="193"/>
        <v>40118</v>
      </c>
      <c r="P1232" s="43">
        <f t="shared" si="194"/>
        <v>40179</v>
      </c>
      <c r="Q1232" s="41">
        <f t="shared" si="195"/>
        <v>2009</v>
      </c>
      <c r="R1232" s="41">
        <f t="shared" si="196"/>
        <v>2010</v>
      </c>
      <c r="S1232" s="43" t="str">
        <f>YEAR(Taulukko1[[#This Row],[Alku KK]])&amp;"Q"&amp;ROUNDDOWN((MONTH(Taulukko1[[#This Row],[Alku KK]])-1)/3+1,0)</f>
        <v>2009Q4</v>
      </c>
      <c r="T1232" s="43" t="str">
        <f>YEAR(Taulukko1[[#This Row],[Loppu KK]])&amp;"Q"&amp;ROUNDDOWN((MONTH(Taulukko1[[#This Row],[Loppu KK]])-1)/3+1,0)</f>
        <v>2010Q1</v>
      </c>
      <c r="U1232" s="66">
        <f>IF(COUNT(Taulukko1[[#This Row],[Neuvottelujen alaiset ]])=1,Taulukko1[[#This Row],[Neuvottelujen alaiset ]],Taulukko1[[#This Row],[Vähennystarve]])</f>
        <v>870</v>
      </c>
      <c r="V1232" s="44">
        <f t="shared" si="197"/>
        <v>1</v>
      </c>
      <c r="W1232" s="44">
        <f t="shared" si="198"/>
        <v>0.95402298850574707</v>
      </c>
      <c r="X1232" s="44">
        <f t="shared" si="199"/>
        <v>0.95402298850574707</v>
      </c>
      <c r="Y1232" s="90" t="b">
        <f>AND(MONTH(Taulukko1[[#This Row],[Alku PVM]] )=6,DAY(Taulukko1[[#This Row],[Alku PVM]] )&gt;19)</f>
        <v>0</v>
      </c>
      <c r="Z1232" s="90" t="b">
        <f>AND(MONTH(Taulukko1[[#This Row],[Loppu PVM]] )=6,DAY(Taulukko1[[#This Row],[Loppu PVM]] )&gt;19)</f>
        <v>0</v>
      </c>
      <c r="AA1232" s="90" t="b">
        <f>OR(MONTH(Taulukko1[[#This Row],[Alku PVM]] )&lt;=5,AND(MONTH(Taulukko1[[#This Row],[Alku PVM]] )=6,DAY(Taulukko1[[#This Row],[Alku PVM]] )&lt;20))</f>
        <v>0</v>
      </c>
      <c r="AB1232" s="90" t="b">
        <f>OR(MONTH(Taulukko1[[#This Row],[Loppu PVM]])&lt;=5,AND(MONTH(Taulukko1[[#This Row],[Loppu PVM]] )=6,DAY(Taulukko1[[#This Row],[Loppu PVM]])&lt;20))</f>
        <v>1</v>
      </c>
      <c r="AC1232" s="90" t="b">
        <f>OR(MONTH(Taulukko1[[#This Row],[Alku PVM]] )&lt;=3,AND(MONTH(Taulukko1[[#This Row],[Alku PVM]] )=3))</f>
        <v>0</v>
      </c>
      <c r="AD1232" s="90" t="b">
        <f>OR(MONTH(Taulukko1[[#This Row],[Loppu PVM]] )&lt;=3,AND(MONTH(Taulukko1[[#This Row],[Loppu PVM]] )=3))</f>
        <v>1</v>
      </c>
      <c r="AE1232" s="90" t="b">
        <f>OR(MONTH(Taulukko1[[#This Row],[Alku PVM]] )&lt;=9,AND(MONTH(Taulukko1[[#This Row],[Alku PVM]] )=9))</f>
        <v>0</v>
      </c>
      <c r="AF1232" s="90" t="b">
        <f>OR(MONTH(Taulukko1[[#This Row],[Loppu PVM]])&lt;=9,AND(MONTH(Taulukko1[[#This Row],[Loppu PVM]] )=9))</f>
        <v>1</v>
      </c>
      <c r="AG1232" s="90" t="b">
        <f>OR(MONTH(Taulukko1[[#This Row],[Alku PVM]] )&lt;=6,AND(MONTH(Taulukko1[[#This Row],[Alku PVM]] )=6))</f>
        <v>0</v>
      </c>
      <c r="AH1232" s="90" t="b">
        <f>OR(MONTH(Taulukko1[[#This Row],[Loppu PVM]])&lt;=6,AND(MONTH(Taulukko1[[#This Row],[Loppu PVM]] )=6))</f>
        <v>1</v>
      </c>
    </row>
    <row r="1233" spans="1:34" ht="12.75" customHeight="1">
      <c r="A1233" t="s">
        <v>2629</v>
      </c>
      <c r="B1233" s="23">
        <v>40121</v>
      </c>
      <c r="C1233" t="s">
        <v>2628</v>
      </c>
      <c r="E1233" s="62">
        <v>12</v>
      </c>
      <c r="F1233" s="4">
        <v>40169</v>
      </c>
      <c r="G1233" s="5">
        <v>12</v>
      </c>
      <c r="H1233" s="16">
        <v>12</v>
      </c>
      <c r="I1233" s="126" t="e">
        <f>INDEX('TOL2008'!B:B,MATCH(A1233,'TOL2008'!A:A,0))</f>
        <v>#N/A</v>
      </c>
      <c r="J1233" s="126" t="e">
        <f>INDEX(Pääluokka!$H$2:$H$100,MATCH(VALUE(LEFT(Taulukko1[[#This Row],[TOL2008]],2)),Pääluokka!$G$2:$G$100,0))</f>
        <v>#N/A</v>
      </c>
      <c r="K1233" s="126" t="e">
        <f>INDEX(Pääluokka!$I$2:$I$100,MATCH(VALUE(LEFT(Taulukko1[[#This Row],[TOL2008]],2)),Pääluokka!$G$2:$G$100,0))</f>
        <v>#N/A</v>
      </c>
      <c r="L1233" s="41">
        <f t="shared" si="190"/>
        <v>48</v>
      </c>
      <c r="M1233" s="43">
        <f t="shared" si="191"/>
        <v>40121</v>
      </c>
      <c r="N1233" s="43">
        <f t="shared" si="192"/>
        <v>40169</v>
      </c>
      <c r="O1233" s="43">
        <f t="shared" si="193"/>
        <v>40118</v>
      </c>
      <c r="P1233" s="43">
        <f t="shared" si="194"/>
        <v>40148</v>
      </c>
      <c r="Q1233" s="41">
        <f t="shared" si="195"/>
        <v>2009</v>
      </c>
      <c r="R1233" s="41">
        <f t="shared" si="196"/>
        <v>2009</v>
      </c>
      <c r="S1233" s="43" t="str">
        <f>YEAR(Taulukko1[[#This Row],[Alku KK]])&amp;"Q"&amp;ROUNDDOWN((MONTH(Taulukko1[[#This Row],[Alku KK]])-1)/3+1,0)</f>
        <v>2009Q4</v>
      </c>
      <c r="T1233" s="43" t="str">
        <f>YEAR(Taulukko1[[#This Row],[Loppu KK]])&amp;"Q"&amp;ROUNDDOWN((MONTH(Taulukko1[[#This Row],[Loppu KK]])-1)/3+1,0)</f>
        <v>2009Q4</v>
      </c>
      <c r="U1233" s="66">
        <f>IF(COUNT(Taulukko1[[#This Row],[Neuvottelujen alaiset ]])=1,Taulukko1[[#This Row],[Neuvottelujen alaiset ]],Taulukko1[[#This Row],[Vähennystarve]])</f>
        <v>12</v>
      </c>
      <c r="V1233" s="44">
        <f t="shared" si="197"/>
        <v>1</v>
      </c>
      <c r="W1233" s="44">
        <f t="shared" si="198"/>
        <v>1</v>
      </c>
      <c r="X1233" s="44">
        <f t="shared" si="199"/>
        <v>1</v>
      </c>
      <c r="Y1233" s="90" t="b">
        <f>AND(MONTH(Taulukko1[[#This Row],[Alku PVM]] )=6,DAY(Taulukko1[[#This Row],[Alku PVM]] )&gt;19)</f>
        <v>0</v>
      </c>
      <c r="Z1233" s="90" t="b">
        <f>AND(MONTH(Taulukko1[[#This Row],[Loppu PVM]] )=6,DAY(Taulukko1[[#This Row],[Loppu PVM]] )&gt;19)</f>
        <v>0</v>
      </c>
      <c r="AA1233" s="90" t="b">
        <f>OR(MONTH(Taulukko1[[#This Row],[Alku PVM]] )&lt;=5,AND(MONTH(Taulukko1[[#This Row],[Alku PVM]] )=6,DAY(Taulukko1[[#This Row],[Alku PVM]] )&lt;20))</f>
        <v>0</v>
      </c>
      <c r="AB1233" s="90" t="b">
        <f>OR(MONTH(Taulukko1[[#This Row],[Loppu PVM]])&lt;=5,AND(MONTH(Taulukko1[[#This Row],[Loppu PVM]] )=6,DAY(Taulukko1[[#This Row],[Loppu PVM]])&lt;20))</f>
        <v>0</v>
      </c>
      <c r="AC1233" s="90" t="b">
        <f>OR(MONTH(Taulukko1[[#This Row],[Alku PVM]] )&lt;=3,AND(MONTH(Taulukko1[[#This Row],[Alku PVM]] )=3))</f>
        <v>0</v>
      </c>
      <c r="AD1233" s="90" t="b">
        <f>OR(MONTH(Taulukko1[[#This Row],[Loppu PVM]] )&lt;=3,AND(MONTH(Taulukko1[[#This Row],[Loppu PVM]] )=3))</f>
        <v>0</v>
      </c>
      <c r="AE1233" s="90" t="b">
        <f>OR(MONTH(Taulukko1[[#This Row],[Alku PVM]] )&lt;=9,AND(MONTH(Taulukko1[[#This Row],[Alku PVM]] )=9))</f>
        <v>0</v>
      </c>
      <c r="AF1233" s="90" t="b">
        <f>OR(MONTH(Taulukko1[[#This Row],[Loppu PVM]])&lt;=9,AND(MONTH(Taulukko1[[#This Row],[Loppu PVM]] )=9))</f>
        <v>0</v>
      </c>
      <c r="AG1233" s="90" t="b">
        <f>OR(MONTH(Taulukko1[[#This Row],[Alku PVM]] )&lt;=6,AND(MONTH(Taulukko1[[#This Row],[Alku PVM]] )=6))</f>
        <v>0</v>
      </c>
      <c r="AH1233" s="90" t="b">
        <f>OR(MONTH(Taulukko1[[#This Row],[Loppu PVM]])&lt;=6,AND(MONTH(Taulukko1[[#This Row],[Loppu PVM]] )=6))</f>
        <v>0</v>
      </c>
    </row>
    <row r="1234" spans="1:34" ht="12.75" customHeight="1">
      <c r="A1234" t="s">
        <v>665</v>
      </c>
      <c r="B1234" s="23">
        <v>40126</v>
      </c>
      <c r="C1234" t="s">
        <v>3115</v>
      </c>
      <c r="E1234" s="62">
        <v>7</v>
      </c>
      <c r="F1234" s="4">
        <v>40150</v>
      </c>
      <c r="G1234" s="5">
        <v>5</v>
      </c>
      <c r="H1234" s="22">
        <v>42</v>
      </c>
      <c r="I1234" s="126">
        <f>INDEX('TOL2008'!B:B,MATCH(A1234,'TOL2008'!A:A,0))</f>
        <v>58130</v>
      </c>
      <c r="J1234" s="126" t="str">
        <f>INDEX(Pääluokka!$H$2:$H$100,MATCH(VALUE(LEFT(Taulukko1[[#This Row],[TOL2008]],2)),Pääluokka!$G$2:$G$100,0))</f>
        <v>Informaatio ja viestintä</v>
      </c>
      <c r="K1234" s="126" t="str">
        <f>INDEX(Pääluokka!$I$2:$I$100,MATCH(VALUE(LEFT(Taulukko1[[#This Row],[TOL2008]],2)),Pääluokka!$G$2:$G$100,0))</f>
        <v>Palvelualat (G-N, R, S)</v>
      </c>
      <c r="L1234" s="41">
        <f t="shared" si="190"/>
        <v>24</v>
      </c>
      <c r="M1234" s="43">
        <f t="shared" si="191"/>
        <v>40126</v>
      </c>
      <c r="N1234" s="43">
        <f t="shared" si="192"/>
        <v>40150</v>
      </c>
      <c r="O1234" s="43">
        <f t="shared" si="193"/>
        <v>40118</v>
      </c>
      <c r="P1234" s="43">
        <f t="shared" si="194"/>
        <v>40148</v>
      </c>
      <c r="Q1234" s="41">
        <f t="shared" si="195"/>
        <v>2009</v>
      </c>
      <c r="R1234" s="41">
        <f t="shared" si="196"/>
        <v>2009</v>
      </c>
      <c r="S1234" s="43" t="str">
        <f>YEAR(Taulukko1[[#This Row],[Alku KK]])&amp;"Q"&amp;ROUNDDOWN((MONTH(Taulukko1[[#This Row],[Alku KK]])-1)/3+1,0)</f>
        <v>2009Q4</v>
      </c>
      <c r="T1234" s="43" t="str">
        <f>YEAR(Taulukko1[[#This Row],[Loppu KK]])&amp;"Q"&amp;ROUNDDOWN((MONTH(Taulukko1[[#This Row],[Loppu KK]])-1)/3+1,0)</f>
        <v>2009Q4</v>
      </c>
      <c r="U1234" s="66">
        <f>IF(COUNT(Taulukko1[[#This Row],[Neuvottelujen alaiset ]])=1,Taulukko1[[#This Row],[Neuvottelujen alaiset ]],Taulukko1[[#This Row],[Vähennystarve]])</f>
        <v>42</v>
      </c>
      <c r="V1234" s="44">
        <f t="shared" si="197"/>
        <v>0.16666666666666666</v>
      </c>
      <c r="W1234" s="44">
        <f t="shared" si="198"/>
        <v>0.11904761904761904</v>
      </c>
      <c r="X1234" s="44">
        <f t="shared" si="199"/>
        <v>0.7142857142857143</v>
      </c>
      <c r="Y1234" s="90" t="b">
        <f>AND(MONTH(Taulukko1[[#This Row],[Alku PVM]] )=6,DAY(Taulukko1[[#This Row],[Alku PVM]] )&gt;19)</f>
        <v>0</v>
      </c>
      <c r="Z1234" s="90" t="b">
        <f>AND(MONTH(Taulukko1[[#This Row],[Loppu PVM]] )=6,DAY(Taulukko1[[#This Row],[Loppu PVM]] )&gt;19)</f>
        <v>0</v>
      </c>
      <c r="AA1234" s="90" t="b">
        <f>OR(MONTH(Taulukko1[[#This Row],[Alku PVM]] )&lt;=5,AND(MONTH(Taulukko1[[#This Row],[Alku PVM]] )=6,DAY(Taulukko1[[#This Row],[Alku PVM]] )&lt;20))</f>
        <v>0</v>
      </c>
      <c r="AB1234" s="90" t="b">
        <f>OR(MONTH(Taulukko1[[#This Row],[Loppu PVM]])&lt;=5,AND(MONTH(Taulukko1[[#This Row],[Loppu PVM]] )=6,DAY(Taulukko1[[#This Row],[Loppu PVM]])&lt;20))</f>
        <v>0</v>
      </c>
      <c r="AC1234" s="90" t="b">
        <f>OR(MONTH(Taulukko1[[#This Row],[Alku PVM]] )&lt;=3,AND(MONTH(Taulukko1[[#This Row],[Alku PVM]] )=3))</f>
        <v>0</v>
      </c>
      <c r="AD1234" s="90" t="b">
        <f>OR(MONTH(Taulukko1[[#This Row],[Loppu PVM]] )&lt;=3,AND(MONTH(Taulukko1[[#This Row],[Loppu PVM]] )=3))</f>
        <v>0</v>
      </c>
      <c r="AE1234" s="90" t="b">
        <f>OR(MONTH(Taulukko1[[#This Row],[Alku PVM]] )&lt;=9,AND(MONTH(Taulukko1[[#This Row],[Alku PVM]] )=9))</f>
        <v>0</v>
      </c>
      <c r="AF1234" s="90" t="b">
        <f>OR(MONTH(Taulukko1[[#This Row],[Loppu PVM]])&lt;=9,AND(MONTH(Taulukko1[[#This Row],[Loppu PVM]] )=9))</f>
        <v>0</v>
      </c>
      <c r="AG1234" s="90" t="b">
        <f>OR(MONTH(Taulukko1[[#This Row],[Alku PVM]] )&lt;=6,AND(MONTH(Taulukko1[[#This Row],[Alku PVM]] )=6))</f>
        <v>0</v>
      </c>
      <c r="AH1234" s="90" t="b">
        <f>OR(MONTH(Taulukko1[[#This Row],[Loppu PVM]])&lt;=6,AND(MONTH(Taulukko1[[#This Row],[Loppu PVM]] )=6))</f>
        <v>0</v>
      </c>
    </row>
    <row r="1235" spans="1:34" ht="12.75" customHeight="1">
      <c r="A1235" t="s">
        <v>2773</v>
      </c>
      <c r="B1235" s="23">
        <v>40126</v>
      </c>
      <c r="C1235" t="s">
        <v>2772</v>
      </c>
      <c r="E1235" s="62">
        <v>10</v>
      </c>
      <c r="F1235" s="4"/>
      <c r="G1235" s="5"/>
      <c r="H1235" s="22">
        <v>80</v>
      </c>
      <c r="I1235" s="126" t="e">
        <f>INDEX('TOL2008'!B:B,MATCH(A1235,'TOL2008'!A:A,0))</f>
        <v>#N/A</v>
      </c>
      <c r="J1235" s="126" t="e">
        <f>INDEX(Pääluokka!$H$2:$H$100,MATCH(VALUE(LEFT(Taulukko1[[#This Row],[TOL2008]],2)),Pääluokka!$G$2:$G$100,0))</f>
        <v>#N/A</v>
      </c>
      <c r="K1235" s="126" t="e">
        <f>INDEX(Pääluokka!$I$2:$I$100,MATCH(VALUE(LEFT(Taulukko1[[#This Row],[TOL2008]],2)),Pääluokka!$G$2:$G$100,0))</f>
        <v>#N/A</v>
      </c>
      <c r="L1235" s="41" t="str">
        <f t="shared" si="190"/>
        <v>NA</v>
      </c>
      <c r="M1235" s="43">
        <f t="shared" si="191"/>
        <v>40126</v>
      </c>
      <c r="N1235" s="43">
        <f t="shared" si="192"/>
        <v>40177</v>
      </c>
      <c r="O1235" s="43">
        <f t="shared" si="193"/>
        <v>40118</v>
      </c>
      <c r="P1235" s="43">
        <f t="shared" si="194"/>
        <v>40148</v>
      </c>
      <c r="Q1235" s="41">
        <f t="shared" si="195"/>
        <v>2009</v>
      </c>
      <c r="R1235" s="41">
        <f t="shared" si="196"/>
        <v>2009</v>
      </c>
      <c r="S1235" s="43" t="str">
        <f>YEAR(Taulukko1[[#This Row],[Alku KK]])&amp;"Q"&amp;ROUNDDOWN((MONTH(Taulukko1[[#This Row],[Alku KK]])-1)/3+1,0)</f>
        <v>2009Q4</v>
      </c>
      <c r="T1235" s="43" t="str">
        <f>YEAR(Taulukko1[[#This Row],[Loppu KK]])&amp;"Q"&amp;ROUNDDOWN((MONTH(Taulukko1[[#This Row],[Loppu KK]])-1)/3+1,0)</f>
        <v>2009Q4</v>
      </c>
      <c r="U1235" s="66">
        <f>IF(COUNT(Taulukko1[[#This Row],[Neuvottelujen alaiset ]])=1,Taulukko1[[#This Row],[Neuvottelujen alaiset ]],Taulukko1[[#This Row],[Vähennystarve]])</f>
        <v>80</v>
      </c>
      <c r="V1235" s="44">
        <f t="shared" si="197"/>
        <v>0.125</v>
      </c>
      <c r="W1235" s="44" t="str">
        <f t="shared" si="198"/>
        <v>NA</v>
      </c>
      <c r="X1235" s="44" t="str">
        <f t="shared" si="199"/>
        <v>NA</v>
      </c>
      <c r="Y1235" s="90" t="b">
        <f>AND(MONTH(Taulukko1[[#This Row],[Alku PVM]] )=6,DAY(Taulukko1[[#This Row],[Alku PVM]] )&gt;19)</f>
        <v>0</v>
      </c>
      <c r="Z1235" s="90" t="b">
        <f>AND(MONTH(Taulukko1[[#This Row],[Loppu PVM]] )=6,DAY(Taulukko1[[#This Row],[Loppu PVM]] )&gt;19)</f>
        <v>0</v>
      </c>
      <c r="AA1235" s="90" t="b">
        <f>OR(MONTH(Taulukko1[[#This Row],[Alku PVM]] )&lt;=5,AND(MONTH(Taulukko1[[#This Row],[Alku PVM]] )=6,DAY(Taulukko1[[#This Row],[Alku PVM]] )&lt;20))</f>
        <v>0</v>
      </c>
      <c r="AB1235" s="90" t="b">
        <f>OR(MONTH(Taulukko1[[#This Row],[Loppu PVM]])&lt;=5,AND(MONTH(Taulukko1[[#This Row],[Loppu PVM]] )=6,DAY(Taulukko1[[#This Row],[Loppu PVM]])&lt;20))</f>
        <v>0</v>
      </c>
      <c r="AC1235" s="90" t="b">
        <f>OR(MONTH(Taulukko1[[#This Row],[Alku PVM]] )&lt;=3,AND(MONTH(Taulukko1[[#This Row],[Alku PVM]] )=3))</f>
        <v>0</v>
      </c>
      <c r="AD1235" s="90" t="b">
        <f>OR(MONTH(Taulukko1[[#This Row],[Loppu PVM]] )&lt;=3,AND(MONTH(Taulukko1[[#This Row],[Loppu PVM]] )=3))</f>
        <v>0</v>
      </c>
      <c r="AE1235" s="90" t="b">
        <f>OR(MONTH(Taulukko1[[#This Row],[Alku PVM]] )&lt;=9,AND(MONTH(Taulukko1[[#This Row],[Alku PVM]] )=9))</f>
        <v>0</v>
      </c>
      <c r="AF1235" s="90" t="b">
        <f>OR(MONTH(Taulukko1[[#This Row],[Loppu PVM]])&lt;=9,AND(MONTH(Taulukko1[[#This Row],[Loppu PVM]] )=9))</f>
        <v>0</v>
      </c>
      <c r="AG1235" s="90" t="b">
        <f>OR(MONTH(Taulukko1[[#This Row],[Alku PVM]] )&lt;=6,AND(MONTH(Taulukko1[[#This Row],[Alku PVM]] )=6))</f>
        <v>0</v>
      </c>
      <c r="AH1235" s="90" t="b">
        <f>OR(MONTH(Taulukko1[[#This Row],[Loppu PVM]])&lt;=6,AND(MONTH(Taulukko1[[#This Row],[Loppu PVM]] )=6))</f>
        <v>0</v>
      </c>
    </row>
    <row r="1236" spans="1:34" ht="12.75" customHeight="1">
      <c r="A1236" t="s">
        <v>2592</v>
      </c>
      <c r="B1236" s="23">
        <v>40127</v>
      </c>
      <c r="C1236" t="s">
        <v>2591</v>
      </c>
      <c r="D1236" s="24"/>
      <c r="E1236" s="62">
        <v>30</v>
      </c>
      <c r="F1236" s="4"/>
      <c r="G1236" s="5"/>
      <c r="H1236" s="22">
        <v>350</v>
      </c>
      <c r="I1236" s="126" t="e">
        <f>INDEX('TOL2008'!B:B,MATCH(A1236,'TOL2008'!A:A,0))</f>
        <v>#N/A</v>
      </c>
      <c r="J1236" s="126" t="e">
        <f>INDEX(Pääluokka!$H$2:$H$100,MATCH(VALUE(LEFT(Taulukko1[[#This Row],[TOL2008]],2)),Pääluokka!$G$2:$G$100,0))</f>
        <v>#N/A</v>
      </c>
      <c r="K1236" s="126" t="e">
        <f>INDEX(Pääluokka!$I$2:$I$100,MATCH(VALUE(LEFT(Taulukko1[[#This Row],[TOL2008]],2)),Pääluokka!$G$2:$G$100,0))</f>
        <v>#N/A</v>
      </c>
      <c r="L1236" s="41" t="str">
        <f t="shared" si="190"/>
        <v>NA</v>
      </c>
      <c r="M1236" s="43">
        <f t="shared" si="191"/>
        <v>40127</v>
      </c>
      <c r="N1236" s="43">
        <f t="shared" si="192"/>
        <v>40178</v>
      </c>
      <c r="O1236" s="43">
        <f t="shared" si="193"/>
        <v>40118</v>
      </c>
      <c r="P1236" s="43">
        <f t="shared" si="194"/>
        <v>40148</v>
      </c>
      <c r="Q1236" s="41">
        <f t="shared" si="195"/>
        <v>2009</v>
      </c>
      <c r="R1236" s="41">
        <f t="shared" si="196"/>
        <v>2009</v>
      </c>
      <c r="S1236" s="43" t="str">
        <f>YEAR(Taulukko1[[#This Row],[Alku KK]])&amp;"Q"&amp;ROUNDDOWN((MONTH(Taulukko1[[#This Row],[Alku KK]])-1)/3+1,0)</f>
        <v>2009Q4</v>
      </c>
      <c r="T1236" s="43" t="str">
        <f>YEAR(Taulukko1[[#This Row],[Loppu KK]])&amp;"Q"&amp;ROUNDDOWN((MONTH(Taulukko1[[#This Row],[Loppu KK]])-1)/3+1,0)</f>
        <v>2009Q4</v>
      </c>
      <c r="U1236" s="66">
        <f>IF(COUNT(Taulukko1[[#This Row],[Neuvottelujen alaiset ]])=1,Taulukko1[[#This Row],[Neuvottelujen alaiset ]],Taulukko1[[#This Row],[Vähennystarve]])</f>
        <v>350</v>
      </c>
      <c r="V1236" s="44">
        <f t="shared" si="197"/>
        <v>8.5714285714285715E-2</v>
      </c>
      <c r="W1236" s="44" t="str">
        <f t="shared" si="198"/>
        <v>NA</v>
      </c>
      <c r="X1236" s="44" t="str">
        <f t="shared" si="199"/>
        <v>NA</v>
      </c>
      <c r="Y1236" s="90" t="b">
        <f>AND(MONTH(Taulukko1[[#This Row],[Alku PVM]] )=6,DAY(Taulukko1[[#This Row],[Alku PVM]] )&gt;19)</f>
        <v>0</v>
      </c>
      <c r="Z1236" s="90" t="b">
        <f>AND(MONTH(Taulukko1[[#This Row],[Loppu PVM]] )=6,DAY(Taulukko1[[#This Row],[Loppu PVM]] )&gt;19)</f>
        <v>0</v>
      </c>
      <c r="AA1236" s="90" t="b">
        <f>OR(MONTH(Taulukko1[[#This Row],[Alku PVM]] )&lt;=5,AND(MONTH(Taulukko1[[#This Row],[Alku PVM]] )=6,DAY(Taulukko1[[#This Row],[Alku PVM]] )&lt;20))</f>
        <v>0</v>
      </c>
      <c r="AB1236" s="90" t="b">
        <f>OR(MONTH(Taulukko1[[#This Row],[Loppu PVM]])&lt;=5,AND(MONTH(Taulukko1[[#This Row],[Loppu PVM]] )=6,DAY(Taulukko1[[#This Row],[Loppu PVM]])&lt;20))</f>
        <v>0</v>
      </c>
      <c r="AC1236" s="90" t="b">
        <f>OR(MONTH(Taulukko1[[#This Row],[Alku PVM]] )&lt;=3,AND(MONTH(Taulukko1[[#This Row],[Alku PVM]] )=3))</f>
        <v>0</v>
      </c>
      <c r="AD1236" s="90" t="b">
        <f>OR(MONTH(Taulukko1[[#This Row],[Loppu PVM]] )&lt;=3,AND(MONTH(Taulukko1[[#This Row],[Loppu PVM]] )=3))</f>
        <v>0</v>
      </c>
      <c r="AE1236" s="90" t="b">
        <f>OR(MONTH(Taulukko1[[#This Row],[Alku PVM]] )&lt;=9,AND(MONTH(Taulukko1[[#This Row],[Alku PVM]] )=9))</f>
        <v>0</v>
      </c>
      <c r="AF1236" s="90" t="b">
        <f>OR(MONTH(Taulukko1[[#This Row],[Loppu PVM]])&lt;=9,AND(MONTH(Taulukko1[[#This Row],[Loppu PVM]] )=9))</f>
        <v>0</v>
      </c>
      <c r="AG1236" s="90" t="b">
        <f>OR(MONTH(Taulukko1[[#This Row],[Alku PVM]] )&lt;=6,AND(MONTH(Taulukko1[[#This Row],[Alku PVM]] )=6))</f>
        <v>0</v>
      </c>
      <c r="AH1236" s="90" t="b">
        <f>OR(MONTH(Taulukko1[[#This Row],[Loppu PVM]])&lt;=6,AND(MONTH(Taulukko1[[#This Row],[Loppu PVM]] )=6))</f>
        <v>0</v>
      </c>
    </row>
    <row r="1237" spans="1:34" ht="12.75" customHeight="1">
      <c r="A1237" t="s">
        <v>231</v>
      </c>
      <c r="B1237" s="23">
        <v>40127</v>
      </c>
      <c r="C1237" t="s">
        <v>2500</v>
      </c>
      <c r="E1237" s="62">
        <v>10</v>
      </c>
      <c r="F1237" s="4">
        <v>40150</v>
      </c>
      <c r="G1237" s="5">
        <v>9</v>
      </c>
      <c r="H1237" s="22">
        <v>80</v>
      </c>
      <c r="I1237" s="126">
        <f>INDEX('TOL2008'!B:B,MATCH(A1237,'TOL2008'!A:A,0))</f>
        <v>10420</v>
      </c>
      <c r="J1237" s="126" t="str">
        <f>INDEX(Pääluokka!$H$2:$H$100,MATCH(VALUE(LEFT(Taulukko1[[#This Row],[TOL2008]],2)),Pääluokka!$G$2:$G$100,0))</f>
        <v>Teollisuus</v>
      </c>
      <c r="K1237" s="126" t="str">
        <f>INDEX(Pääluokka!$I$2:$I$100,MATCH(VALUE(LEFT(Taulukko1[[#This Row],[TOL2008]],2)),Pääluokka!$G$2:$G$100,0))</f>
        <v>Teollisuus (C-E)</v>
      </c>
      <c r="L1237" s="41">
        <f t="shared" si="190"/>
        <v>23</v>
      </c>
      <c r="M1237" s="43">
        <f t="shared" si="191"/>
        <v>40127</v>
      </c>
      <c r="N1237" s="43">
        <f t="shared" si="192"/>
        <v>40150</v>
      </c>
      <c r="O1237" s="43">
        <f t="shared" si="193"/>
        <v>40118</v>
      </c>
      <c r="P1237" s="43">
        <f t="shared" si="194"/>
        <v>40148</v>
      </c>
      <c r="Q1237" s="41">
        <f t="shared" si="195"/>
        <v>2009</v>
      </c>
      <c r="R1237" s="41">
        <f t="shared" si="196"/>
        <v>2009</v>
      </c>
      <c r="S1237" s="43" t="str">
        <f>YEAR(Taulukko1[[#This Row],[Alku KK]])&amp;"Q"&amp;ROUNDDOWN((MONTH(Taulukko1[[#This Row],[Alku KK]])-1)/3+1,0)</f>
        <v>2009Q4</v>
      </c>
      <c r="T1237" s="43" t="str">
        <f>YEAR(Taulukko1[[#This Row],[Loppu KK]])&amp;"Q"&amp;ROUNDDOWN((MONTH(Taulukko1[[#This Row],[Loppu KK]])-1)/3+1,0)</f>
        <v>2009Q4</v>
      </c>
      <c r="U1237" s="66">
        <f>IF(COUNT(Taulukko1[[#This Row],[Neuvottelujen alaiset ]])=1,Taulukko1[[#This Row],[Neuvottelujen alaiset ]],Taulukko1[[#This Row],[Vähennystarve]])</f>
        <v>80</v>
      </c>
      <c r="V1237" s="44">
        <f t="shared" si="197"/>
        <v>0.125</v>
      </c>
      <c r="W1237" s="44">
        <f t="shared" si="198"/>
        <v>0.1125</v>
      </c>
      <c r="X1237" s="44">
        <f t="shared" si="199"/>
        <v>0.9</v>
      </c>
      <c r="Y1237" s="90" t="b">
        <f>AND(MONTH(Taulukko1[[#This Row],[Alku PVM]] )=6,DAY(Taulukko1[[#This Row],[Alku PVM]] )&gt;19)</f>
        <v>0</v>
      </c>
      <c r="Z1237" s="90" t="b">
        <f>AND(MONTH(Taulukko1[[#This Row],[Loppu PVM]] )=6,DAY(Taulukko1[[#This Row],[Loppu PVM]] )&gt;19)</f>
        <v>0</v>
      </c>
      <c r="AA1237" s="90" t="b">
        <f>OR(MONTH(Taulukko1[[#This Row],[Alku PVM]] )&lt;=5,AND(MONTH(Taulukko1[[#This Row],[Alku PVM]] )=6,DAY(Taulukko1[[#This Row],[Alku PVM]] )&lt;20))</f>
        <v>0</v>
      </c>
      <c r="AB1237" s="90" t="b">
        <f>OR(MONTH(Taulukko1[[#This Row],[Loppu PVM]])&lt;=5,AND(MONTH(Taulukko1[[#This Row],[Loppu PVM]] )=6,DAY(Taulukko1[[#This Row],[Loppu PVM]])&lt;20))</f>
        <v>0</v>
      </c>
      <c r="AC1237" s="90" t="b">
        <f>OR(MONTH(Taulukko1[[#This Row],[Alku PVM]] )&lt;=3,AND(MONTH(Taulukko1[[#This Row],[Alku PVM]] )=3))</f>
        <v>0</v>
      </c>
      <c r="AD1237" s="90" t="b">
        <f>OR(MONTH(Taulukko1[[#This Row],[Loppu PVM]] )&lt;=3,AND(MONTH(Taulukko1[[#This Row],[Loppu PVM]] )=3))</f>
        <v>0</v>
      </c>
      <c r="AE1237" s="90" t="b">
        <f>OR(MONTH(Taulukko1[[#This Row],[Alku PVM]] )&lt;=9,AND(MONTH(Taulukko1[[#This Row],[Alku PVM]] )=9))</f>
        <v>0</v>
      </c>
      <c r="AF1237" s="90" t="b">
        <f>OR(MONTH(Taulukko1[[#This Row],[Loppu PVM]])&lt;=9,AND(MONTH(Taulukko1[[#This Row],[Loppu PVM]] )=9))</f>
        <v>0</v>
      </c>
      <c r="AG1237" s="90" t="b">
        <f>OR(MONTH(Taulukko1[[#This Row],[Alku PVM]] )&lt;=6,AND(MONTH(Taulukko1[[#This Row],[Alku PVM]] )=6))</f>
        <v>0</v>
      </c>
      <c r="AH1237" s="90" t="b">
        <f>OR(MONTH(Taulukko1[[#This Row],[Loppu PVM]])&lt;=6,AND(MONTH(Taulukko1[[#This Row],[Loppu PVM]] )=6))</f>
        <v>0</v>
      </c>
    </row>
    <row r="1238" spans="1:34" ht="12.75" customHeight="1">
      <c r="A1238" t="s">
        <v>3219</v>
      </c>
      <c r="B1238" s="23">
        <v>40127</v>
      </c>
      <c r="C1238" t="s">
        <v>2362</v>
      </c>
      <c r="D1238" s="24"/>
      <c r="E1238" s="62">
        <v>400</v>
      </c>
      <c r="F1238" s="4">
        <v>40190</v>
      </c>
      <c r="G1238" s="5">
        <v>430</v>
      </c>
      <c r="H1238" s="22">
        <v>2300</v>
      </c>
      <c r="I1238" s="126" t="e">
        <f>INDEX('TOL2008'!B:B,MATCH(A1238,'TOL2008'!A:A,0))</f>
        <v>#N/A</v>
      </c>
      <c r="J1238" s="126" t="e">
        <f>INDEX(Pääluokka!$H$2:$H$100,MATCH(VALUE(LEFT(Taulukko1[[#This Row],[TOL2008]],2)),Pääluokka!$G$2:$G$100,0))</f>
        <v>#N/A</v>
      </c>
      <c r="K1238" s="126" t="e">
        <f>INDEX(Pääluokka!$I$2:$I$100,MATCH(VALUE(LEFT(Taulukko1[[#This Row],[TOL2008]],2)),Pääluokka!$G$2:$G$100,0))</f>
        <v>#N/A</v>
      </c>
      <c r="L1238" s="41">
        <f t="shared" si="190"/>
        <v>63</v>
      </c>
      <c r="M1238" s="43">
        <f t="shared" si="191"/>
        <v>40127</v>
      </c>
      <c r="N1238" s="43">
        <f t="shared" si="192"/>
        <v>40190</v>
      </c>
      <c r="O1238" s="43">
        <f t="shared" si="193"/>
        <v>40118</v>
      </c>
      <c r="P1238" s="43">
        <f t="shared" si="194"/>
        <v>40179</v>
      </c>
      <c r="Q1238" s="41">
        <f t="shared" si="195"/>
        <v>2009</v>
      </c>
      <c r="R1238" s="41">
        <f t="shared" si="196"/>
        <v>2010</v>
      </c>
      <c r="S1238" s="43" t="str">
        <f>YEAR(Taulukko1[[#This Row],[Alku KK]])&amp;"Q"&amp;ROUNDDOWN((MONTH(Taulukko1[[#This Row],[Alku KK]])-1)/3+1,0)</f>
        <v>2009Q4</v>
      </c>
      <c r="T1238" s="43" t="str">
        <f>YEAR(Taulukko1[[#This Row],[Loppu KK]])&amp;"Q"&amp;ROUNDDOWN((MONTH(Taulukko1[[#This Row],[Loppu KK]])-1)/3+1,0)</f>
        <v>2010Q1</v>
      </c>
      <c r="U1238" s="66">
        <f>IF(COUNT(Taulukko1[[#This Row],[Neuvottelujen alaiset ]])=1,Taulukko1[[#This Row],[Neuvottelujen alaiset ]],Taulukko1[[#This Row],[Vähennystarve]])</f>
        <v>2300</v>
      </c>
      <c r="V1238" s="44">
        <f t="shared" si="197"/>
        <v>0.17391304347826086</v>
      </c>
      <c r="W1238" s="44">
        <f t="shared" si="198"/>
        <v>0.18695652173913044</v>
      </c>
      <c r="X1238" s="44">
        <f t="shared" si="199"/>
        <v>1.075</v>
      </c>
      <c r="Y1238" s="90" t="b">
        <f>AND(MONTH(Taulukko1[[#This Row],[Alku PVM]] )=6,DAY(Taulukko1[[#This Row],[Alku PVM]] )&gt;19)</f>
        <v>0</v>
      </c>
      <c r="Z1238" s="90" t="b">
        <f>AND(MONTH(Taulukko1[[#This Row],[Loppu PVM]] )=6,DAY(Taulukko1[[#This Row],[Loppu PVM]] )&gt;19)</f>
        <v>0</v>
      </c>
      <c r="AA1238" s="90" t="b">
        <f>OR(MONTH(Taulukko1[[#This Row],[Alku PVM]] )&lt;=5,AND(MONTH(Taulukko1[[#This Row],[Alku PVM]] )=6,DAY(Taulukko1[[#This Row],[Alku PVM]] )&lt;20))</f>
        <v>0</v>
      </c>
      <c r="AB1238" s="90" t="b">
        <f>OR(MONTH(Taulukko1[[#This Row],[Loppu PVM]])&lt;=5,AND(MONTH(Taulukko1[[#This Row],[Loppu PVM]] )=6,DAY(Taulukko1[[#This Row],[Loppu PVM]])&lt;20))</f>
        <v>1</v>
      </c>
      <c r="AC1238" s="90" t="b">
        <f>OR(MONTH(Taulukko1[[#This Row],[Alku PVM]] )&lt;=3,AND(MONTH(Taulukko1[[#This Row],[Alku PVM]] )=3))</f>
        <v>0</v>
      </c>
      <c r="AD1238" s="90" t="b">
        <f>OR(MONTH(Taulukko1[[#This Row],[Loppu PVM]] )&lt;=3,AND(MONTH(Taulukko1[[#This Row],[Loppu PVM]] )=3))</f>
        <v>1</v>
      </c>
      <c r="AE1238" s="90" t="b">
        <f>OR(MONTH(Taulukko1[[#This Row],[Alku PVM]] )&lt;=9,AND(MONTH(Taulukko1[[#This Row],[Alku PVM]] )=9))</f>
        <v>0</v>
      </c>
      <c r="AF1238" s="90" t="b">
        <f>OR(MONTH(Taulukko1[[#This Row],[Loppu PVM]])&lt;=9,AND(MONTH(Taulukko1[[#This Row],[Loppu PVM]] )=9))</f>
        <v>1</v>
      </c>
      <c r="AG1238" s="90" t="b">
        <f>OR(MONTH(Taulukko1[[#This Row],[Alku PVM]] )&lt;=6,AND(MONTH(Taulukko1[[#This Row],[Alku PVM]] )=6))</f>
        <v>0</v>
      </c>
      <c r="AH1238" s="90" t="b">
        <f>OR(MONTH(Taulukko1[[#This Row],[Loppu PVM]])&lt;=6,AND(MONTH(Taulukko1[[#This Row],[Loppu PVM]] )=6))</f>
        <v>1</v>
      </c>
    </row>
    <row r="1239" spans="1:34" ht="12.75" customHeight="1">
      <c r="A1239" t="s">
        <v>2363</v>
      </c>
      <c r="B1239" s="23">
        <v>40127</v>
      </c>
      <c r="C1239" t="s">
        <v>2362</v>
      </c>
      <c r="E1239" s="62">
        <v>400</v>
      </c>
      <c r="F1239" s="4"/>
      <c r="G1239" s="5"/>
      <c r="H1239" s="22">
        <v>2300</v>
      </c>
      <c r="I1239" s="126" t="e">
        <f>INDEX('TOL2008'!B:B,MATCH(A1239,'TOL2008'!A:A,0))</f>
        <v>#N/A</v>
      </c>
      <c r="J1239" s="126" t="e">
        <f>INDEX(Pääluokka!$H$2:$H$100,MATCH(VALUE(LEFT(Taulukko1[[#This Row],[TOL2008]],2)),Pääluokka!$G$2:$G$100,0))</f>
        <v>#N/A</v>
      </c>
      <c r="K1239" s="126" t="e">
        <f>INDEX(Pääluokka!$I$2:$I$100,MATCH(VALUE(LEFT(Taulukko1[[#This Row],[TOL2008]],2)),Pääluokka!$G$2:$G$100,0))</f>
        <v>#N/A</v>
      </c>
      <c r="L1239" s="41" t="str">
        <f t="shared" si="190"/>
        <v>NA</v>
      </c>
      <c r="M1239" s="43">
        <f t="shared" si="191"/>
        <v>40127</v>
      </c>
      <c r="N1239" s="43">
        <f t="shared" si="192"/>
        <v>40178</v>
      </c>
      <c r="O1239" s="43">
        <f t="shared" si="193"/>
        <v>40118</v>
      </c>
      <c r="P1239" s="43">
        <f t="shared" si="194"/>
        <v>40148</v>
      </c>
      <c r="Q1239" s="41">
        <f t="shared" si="195"/>
        <v>2009</v>
      </c>
      <c r="R1239" s="41">
        <f t="shared" si="196"/>
        <v>2009</v>
      </c>
      <c r="S1239" s="43" t="str">
        <f>YEAR(Taulukko1[[#This Row],[Alku KK]])&amp;"Q"&amp;ROUNDDOWN((MONTH(Taulukko1[[#This Row],[Alku KK]])-1)/3+1,0)</f>
        <v>2009Q4</v>
      </c>
      <c r="T1239" s="43" t="str">
        <f>YEAR(Taulukko1[[#This Row],[Loppu KK]])&amp;"Q"&amp;ROUNDDOWN((MONTH(Taulukko1[[#This Row],[Loppu KK]])-1)/3+1,0)</f>
        <v>2009Q4</v>
      </c>
      <c r="U1239" s="66">
        <f>IF(COUNT(Taulukko1[[#This Row],[Neuvottelujen alaiset ]])=1,Taulukko1[[#This Row],[Neuvottelujen alaiset ]],Taulukko1[[#This Row],[Vähennystarve]])</f>
        <v>2300</v>
      </c>
      <c r="V1239" s="44">
        <f t="shared" si="197"/>
        <v>0.17391304347826086</v>
      </c>
      <c r="W1239" s="44" t="str">
        <f t="shared" si="198"/>
        <v>NA</v>
      </c>
      <c r="X1239" s="44" t="str">
        <f t="shared" si="199"/>
        <v>NA</v>
      </c>
      <c r="Y1239" s="90" t="b">
        <f>AND(MONTH(Taulukko1[[#This Row],[Alku PVM]] )=6,DAY(Taulukko1[[#This Row],[Alku PVM]] )&gt;19)</f>
        <v>0</v>
      </c>
      <c r="Z1239" s="90" t="b">
        <f>AND(MONTH(Taulukko1[[#This Row],[Loppu PVM]] )=6,DAY(Taulukko1[[#This Row],[Loppu PVM]] )&gt;19)</f>
        <v>0</v>
      </c>
      <c r="AA1239" s="90" t="b">
        <f>OR(MONTH(Taulukko1[[#This Row],[Alku PVM]] )&lt;=5,AND(MONTH(Taulukko1[[#This Row],[Alku PVM]] )=6,DAY(Taulukko1[[#This Row],[Alku PVM]] )&lt;20))</f>
        <v>0</v>
      </c>
      <c r="AB1239" s="90" t="b">
        <f>OR(MONTH(Taulukko1[[#This Row],[Loppu PVM]])&lt;=5,AND(MONTH(Taulukko1[[#This Row],[Loppu PVM]] )=6,DAY(Taulukko1[[#This Row],[Loppu PVM]])&lt;20))</f>
        <v>0</v>
      </c>
      <c r="AC1239" s="90" t="b">
        <f>OR(MONTH(Taulukko1[[#This Row],[Alku PVM]] )&lt;=3,AND(MONTH(Taulukko1[[#This Row],[Alku PVM]] )=3))</f>
        <v>0</v>
      </c>
      <c r="AD1239" s="90" t="b">
        <f>OR(MONTH(Taulukko1[[#This Row],[Loppu PVM]] )&lt;=3,AND(MONTH(Taulukko1[[#This Row],[Loppu PVM]] )=3))</f>
        <v>0</v>
      </c>
      <c r="AE1239" s="90" t="b">
        <f>OR(MONTH(Taulukko1[[#This Row],[Alku PVM]] )&lt;=9,AND(MONTH(Taulukko1[[#This Row],[Alku PVM]] )=9))</f>
        <v>0</v>
      </c>
      <c r="AF1239" s="90" t="b">
        <f>OR(MONTH(Taulukko1[[#This Row],[Loppu PVM]])&lt;=9,AND(MONTH(Taulukko1[[#This Row],[Loppu PVM]] )=9))</f>
        <v>0</v>
      </c>
      <c r="AG1239" s="90" t="b">
        <f>OR(MONTH(Taulukko1[[#This Row],[Alku PVM]] )&lt;=6,AND(MONTH(Taulukko1[[#This Row],[Alku PVM]] )=6))</f>
        <v>0</v>
      </c>
      <c r="AH1239" s="90" t="b">
        <f>OR(MONTH(Taulukko1[[#This Row],[Loppu PVM]])&lt;=6,AND(MONTH(Taulukko1[[#This Row],[Loppu PVM]] )=6))</f>
        <v>0</v>
      </c>
    </row>
    <row r="1240" spans="1:34" ht="12.75" customHeight="1">
      <c r="A1240" t="s">
        <v>142</v>
      </c>
      <c r="B1240" s="23">
        <v>40128</v>
      </c>
      <c r="C1240" t="s">
        <v>2349</v>
      </c>
      <c r="E1240" s="62">
        <v>27</v>
      </c>
      <c r="F1240" s="4">
        <v>40176</v>
      </c>
      <c r="G1240" s="24">
        <v>27</v>
      </c>
      <c r="H1240" s="22">
        <v>27</v>
      </c>
      <c r="I1240" s="126">
        <f>INDEX('TOL2008'!B:B,MATCH(A1240,'TOL2008'!A:A,0))</f>
        <v>46901</v>
      </c>
      <c r="J1240" s="126" t="str">
        <f>INDEX(Pääluokka!$H$2:$H$100,MATCH(VALUE(LEFT(Taulukko1[[#This Row],[TOL2008]],2)),Pääluokka!$G$2:$G$100,0))</f>
        <v>Tukku- ja vähittäiskauppa; moottoriajoneuvojen ja moottoripyörien korjaus</v>
      </c>
      <c r="K1240" s="126" t="str">
        <f>INDEX(Pääluokka!$I$2:$I$100,MATCH(VALUE(LEFT(Taulukko1[[#This Row],[TOL2008]],2)),Pääluokka!$G$2:$G$100,0))</f>
        <v>Palvelualat (G-N, R, S)</v>
      </c>
      <c r="L1240" s="41">
        <f t="shared" si="190"/>
        <v>48</v>
      </c>
      <c r="M1240" s="43">
        <f t="shared" si="191"/>
        <v>40128</v>
      </c>
      <c r="N1240" s="43">
        <f t="shared" si="192"/>
        <v>40176</v>
      </c>
      <c r="O1240" s="43">
        <f t="shared" si="193"/>
        <v>40118</v>
      </c>
      <c r="P1240" s="43">
        <f t="shared" si="194"/>
        <v>40148</v>
      </c>
      <c r="Q1240" s="41">
        <f t="shared" si="195"/>
        <v>2009</v>
      </c>
      <c r="R1240" s="41">
        <f t="shared" si="196"/>
        <v>2009</v>
      </c>
      <c r="S1240" s="43" t="str">
        <f>YEAR(Taulukko1[[#This Row],[Alku KK]])&amp;"Q"&amp;ROUNDDOWN((MONTH(Taulukko1[[#This Row],[Alku KK]])-1)/3+1,0)</f>
        <v>2009Q4</v>
      </c>
      <c r="T1240" s="43" t="str">
        <f>YEAR(Taulukko1[[#This Row],[Loppu KK]])&amp;"Q"&amp;ROUNDDOWN((MONTH(Taulukko1[[#This Row],[Loppu KK]])-1)/3+1,0)</f>
        <v>2009Q4</v>
      </c>
      <c r="U1240" s="66">
        <f>IF(COUNT(Taulukko1[[#This Row],[Neuvottelujen alaiset ]])=1,Taulukko1[[#This Row],[Neuvottelujen alaiset ]],Taulukko1[[#This Row],[Vähennystarve]])</f>
        <v>27</v>
      </c>
      <c r="V1240" s="44">
        <f t="shared" si="197"/>
        <v>1</v>
      </c>
      <c r="W1240" s="44">
        <f t="shared" si="198"/>
        <v>1</v>
      </c>
      <c r="X1240" s="44">
        <f t="shared" si="199"/>
        <v>1</v>
      </c>
      <c r="Y1240" s="90" t="b">
        <f>AND(MONTH(Taulukko1[[#This Row],[Alku PVM]] )=6,DAY(Taulukko1[[#This Row],[Alku PVM]] )&gt;19)</f>
        <v>0</v>
      </c>
      <c r="Z1240" s="90" t="b">
        <f>AND(MONTH(Taulukko1[[#This Row],[Loppu PVM]] )=6,DAY(Taulukko1[[#This Row],[Loppu PVM]] )&gt;19)</f>
        <v>0</v>
      </c>
      <c r="AA1240" s="90" t="b">
        <f>OR(MONTH(Taulukko1[[#This Row],[Alku PVM]] )&lt;=5,AND(MONTH(Taulukko1[[#This Row],[Alku PVM]] )=6,DAY(Taulukko1[[#This Row],[Alku PVM]] )&lt;20))</f>
        <v>0</v>
      </c>
      <c r="AB1240" s="90" t="b">
        <f>OR(MONTH(Taulukko1[[#This Row],[Loppu PVM]])&lt;=5,AND(MONTH(Taulukko1[[#This Row],[Loppu PVM]] )=6,DAY(Taulukko1[[#This Row],[Loppu PVM]])&lt;20))</f>
        <v>0</v>
      </c>
      <c r="AC1240" s="90" t="b">
        <f>OR(MONTH(Taulukko1[[#This Row],[Alku PVM]] )&lt;=3,AND(MONTH(Taulukko1[[#This Row],[Alku PVM]] )=3))</f>
        <v>0</v>
      </c>
      <c r="AD1240" s="90" t="b">
        <f>OR(MONTH(Taulukko1[[#This Row],[Loppu PVM]] )&lt;=3,AND(MONTH(Taulukko1[[#This Row],[Loppu PVM]] )=3))</f>
        <v>0</v>
      </c>
      <c r="AE1240" s="90" t="b">
        <f>OR(MONTH(Taulukko1[[#This Row],[Alku PVM]] )&lt;=9,AND(MONTH(Taulukko1[[#This Row],[Alku PVM]] )=9))</f>
        <v>0</v>
      </c>
      <c r="AF1240" s="90" t="b">
        <f>OR(MONTH(Taulukko1[[#This Row],[Loppu PVM]])&lt;=9,AND(MONTH(Taulukko1[[#This Row],[Loppu PVM]] )=9))</f>
        <v>0</v>
      </c>
      <c r="AG1240" s="90" t="b">
        <f>OR(MONTH(Taulukko1[[#This Row],[Alku PVM]] )&lt;=6,AND(MONTH(Taulukko1[[#This Row],[Alku PVM]] )=6))</f>
        <v>0</v>
      </c>
      <c r="AH1240" s="90" t="b">
        <f>OR(MONTH(Taulukko1[[#This Row],[Loppu PVM]])&lt;=6,AND(MONTH(Taulukko1[[#This Row],[Loppu PVM]] )=6))</f>
        <v>0</v>
      </c>
    </row>
    <row r="1241" spans="1:34" ht="12.75" customHeight="1">
      <c r="A1241" t="s">
        <v>3205</v>
      </c>
      <c r="B1241" s="23">
        <v>40128</v>
      </c>
      <c r="C1241" t="s">
        <v>3204</v>
      </c>
      <c r="F1241" s="4">
        <v>40192</v>
      </c>
      <c r="G1241" s="5">
        <v>55</v>
      </c>
      <c r="H1241" s="22">
        <v>60</v>
      </c>
      <c r="I1241" s="126" t="e">
        <f>INDEX('TOL2008'!B:B,MATCH(A1241,'TOL2008'!A:A,0))</f>
        <v>#N/A</v>
      </c>
      <c r="J1241" s="126" t="e">
        <f>INDEX(Pääluokka!$H$2:$H$100,MATCH(VALUE(LEFT(Taulukko1[[#This Row],[TOL2008]],2)),Pääluokka!$G$2:$G$100,0))</f>
        <v>#N/A</v>
      </c>
      <c r="K1241" s="126" t="e">
        <f>INDEX(Pääluokka!$I$2:$I$100,MATCH(VALUE(LEFT(Taulukko1[[#This Row],[TOL2008]],2)),Pääluokka!$G$2:$G$100,0))</f>
        <v>#N/A</v>
      </c>
      <c r="L1241" s="41">
        <f t="shared" si="190"/>
        <v>64</v>
      </c>
      <c r="M1241" s="43">
        <f t="shared" si="191"/>
        <v>40128</v>
      </c>
      <c r="N1241" s="43">
        <f t="shared" si="192"/>
        <v>40192</v>
      </c>
      <c r="O1241" s="43">
        <f t="shared" si="193"/>
        <v>40118</v>
      </c>
      <c r="P1241" s="43">
        <f t="shared" si="194"/>
        <v>40179</v>
      </c>
      <c r="Q1241" s="41">
        <f t="shared" si="195"/>
        <v>2009</v>
      </c>
      <c r="R1241" s="41">
        <f t="shared" si="196"/>
        <v>2010</v>
      </c>
      <c r="S1241" s="43" t="str">
        <f>YEAR(Taulukko1[[#This Row],[Alku KK]])&amp;"Q"&amp;ROUNDDOWN((MONTH(Taulukko1[[#This Row],[Alku KK]])-1)/3+1,0)</f>
        <v>2009Q4</v>
      </c>
      <c r="T1241" s="43" t="str">
        <f>YEAR(Taulukko1[[#This Row],[Loppu KK]])&amp;"Q"&amp;ROUNDDOWN((MONTH(Taulukko1[[#This Row],[Loppu KK]])-1)/3+1,0)</f>
        <v>2010Q1</v>
      </c>
      <c r="U1241" s="66">
        <f>IF(COUNT(Taulukko1[[#This Row],[Neuvottelujen alaiset ]])=1,Taulukko1[[#This Row],[Neuvottelujen alaiset ]],Taulukko1[[#This Row],[Vähennystarve]])</f>
        <v>60</v>
      </c>
      <c r="V1241" s="44" t="str">
        <f t="shared" si="197"/>
        <v>NA</v>
      </c>
      <c r="W1241" s="44">
        <f t="shared" si="198"/>
        <v>0.91666666666666663</v>
      </c>
      <c r="X1241" s="44" t="str">
        <f t="shared" si="199"/>
        <v>NA</v>
      </c>
      <c r="Y1241" s="90" t="b">
        <f>AND(MONTH(Taulukko1[[#This Row],[Alku PVM]] )=6,DAY(Taulukko1[[#This Row],[Alku PVM]] )&gt;19)</f>
        <v>0</v>
      </c>
      <c r="Z1241" s="90" t="b">
        <f>AND(MONTH(Taulukko1[[#This Row],[Loppu PVM]] )=6,DAY(Taulukko1[[#This Row],[Loppu PVM]] )&gt;19)</f>
        <v>0</v>
      </c>
      <c r="AA1241" s="90" t="b">
        <f>OR(MONTH(Taulukko1[[#This Row],[Alku PVM]] )&lt;=5,AND(MONTH(Taulukko1[[#This Row],[Alku PVM]] )=6,DAY(Taulukko1[[#This Row],[Alku PVM]] )&lt;20))</f>
        <v>0</v>
      </c>
      <c r="AB1241" s="90" t="b">
        <f>OR(MONTH(Taulukko1[[#This Row],[Loppu PVM]])&lt;=5,AND(MONTH(Taulukko1[[#This Row],[Loppu PVM]] )=6,DAY(Taulukko1[[#This Row],[Loppu PVM]])&lt;20))</f>
        <v>1</v>
      </c>
      <c r="AC1241" s="90" t="b">
        <f>OR(MONTH(Taulukko1[[#This Row],[Alku PVM]] )&lt;=3,AND(MONTH(Taulukko1[[#This Row],[Alku PVM]] )=3))</f>
        <v>0</v>
      </c>
      <c r="AD1241" s="90" t="b">
        <f>OR(MONTH(Taulukko1[[#This Row],[Loppu PVM]] )&lt;=3,AND(MONTH(Taulukko1[[#This Row],[Loppu PVM]] )=3))</f>
        <v>1</v>
      </c>
      <c r="AE1241" s="90" t="b">
        <f>OR(MONTH(Taulukko1[[#This Row],[Alku PVM]] )&lt;=9,AND(MONTH(Taulukko1[[#This Row],[Alku PVM]] )=9))</f>
        <v>0</v>
      </c>
      <c r="AF1241" s="90" t="b">
        <f>OR(MONTH(Taulukko1[[#This Row],[Loppu PVM]])&lt;=9,AND(MONTH(Taulukko1[[#This Row],[Loppu PVM]] )=9))</f>
        <v>1</v>
      </c>
      <c r="AG1241" s="90" t="b">
        <f>OR(MONTH(Taulukko1[[#This Row],[Alku PVM]] )&lt;=6,AND(MONTH(Taulukko1[[#This Row],[Alku PVM]] )=6))</f>
        <v>0</v>
      </c>
      <c r="AH1241" s="90" t="b">
        <f>OR(MONTH(Taulukko1[[#This Row],[Loppu PVM]])&lt;=6,AND(MONTH(Taulukko1[[#This Row],[Loppu PVM]] )=6))</f>
        <v>1</v>
      </c>
    </row>
    <row r="1242" spans="1:34" ht="12.75" customHeight="1">
      <c r="A1242" t="s">
        <v>1366</v>
      </c>
      <c r="B1242" s="23">
        <v>40128</v>
      </c>
      <c r="C1242" t="s">
        <v>2220</v>
      </c>
      <c r="E1242" s="62">
        <v>300</v>
      </c>
      <c r="F1242" s="4"/>
      <c r="G1242" s="24"/>
      <c r="H1242" s="18">
        <v>300</v>
      </c>
      <c r="I1242" s="126" t="e">
        <f>INDEX('TOL2008'!B:B,MATCH(A1242,'TOL2008'!A:A,0))</f>
        <v>#N/A</v>
      </c>
      <c r="J1242" s="126" t="e">
        <f>INDEX(Pääluokka!$H$2:$H$100,MATCH(VALUE(LEFT(Taulukko1[[#This Row],[TOL2008]],2)),Pääluokka!$G$2:$G$100,0))</f>
        <v>#N/A</v>
      </c>
      <c r="K1242" s="126" t="e">
        <f>INDEX(Pääluokka!$I$2:$I$100,MATCH(VALUE(LEFT(Taulukko1[[#This Row],[TOL2008]],2)),Pääluokka!$G$2:$G$100,0))</f>
        <v>#N/A</v>
      </c>
      <c r="L1242" s="41" t="str">
        <f t="shared" si="190"/>
        <v>NA</v>
      </c>
      <c r="M1242" s="43">
        <f t="shared" si="191"/>
        <v>40128</v>
      </c>
      <c r="N1242" s="43">
        <f t="shared" si="192"/>
        <v>40179</v>
      </c>
      <c r="O1242" s="43">
        <f t="shared" si="193"/>
        <v>40118</v>
      </c>
      <c r="P1242" s="43">
        <f t="shared" si="194"/>
        <v>40179</v>
      </c>
      <c r="Q1242" s="41">
        <f t="shared" si="195"/>
        <v>2009</v>
      </c>
      <c r="R1242" s="41">
        <f t="shared" si="196"/>
        <v>2010</v>
      </c>
      <c r="S1242" s="43" t="str">
        <f>YEAR(Taulukko1[[#This Row],[Alku KK]])&amp;"Q"&amp;ROUNDDOWN((MONTH(Taulukko1[[#This Row],[Alku KK]])-1)/3+1,0)</f>
        <v>2009Q4</v>
      </c>
      <c r="T1242" s="43" t="str">
        <f>YEAR(Taulukko1[[#This Row],[Loppu KK]])&amp;"Q"&amp;ROUNDDOWN((MONTH(Taulukko1[[#This Row],[Loppu KK]])-1)/3+1,0)</f>
        <v>2010Q1</v>
      </c>
      <c r="U1242" s="66">
        <f>IF(COUNT(Taulukko1[[#This Row],[Neuvottelujen alaiset ]])=1,Taulukko1[[#This Row],[Neuvottelujen alaiset ]],Taulukko1[[#This Row],[Vähennystarve]])</f>
        <v>300</v>
      </c>
      <c r="V1242" s="44">
        <f t="shared" si="197"/>
        <v>1</v>
      </c>
      <c r="W1242" s="44" t="str">
        <f t="shared" si="198"/>
        <v>NA</v>
      </c>
      <c r="X1242" s="44" t="str">
        <f t="shared" si="199"/>
        <v>NA</v>
      </c>
      <c r="Y1242" s="90" t="b">
        <f>AND(MONTH(Taulukko1[[#This Row],[Alku PVM]] )=6,DAY(Taulukko1[[#This Row],[Alku PVM]] )&gt;19)</f>
        <v>0</v>
      </c>
      <c r="Z1242" s="90" t="b">
        <f>AND(MONTH(Taulukko1[[#This Row],[Loppu PVM]] )=6,DAY(Taulukko1[[#This Row],[Loppu PVM]] )&gt;19)</f>
        <v>0</v>
      </c>
      <c r="AA1242" s="90" t="b">
        <f>OR(MONTH(Taulukko1[[#This Row],[Alku PVM]] )&lt;=5,AND(MONTH(Taulukko1[[#This Row],[Alku PVM]] )=6,DAY(Taulukko1[[#This Row],[Alku PVM]] )&lt;20))</f>
        <v>0</v>
      </c>
      <c r="AB1242" s="90" t="b">
        <f>OR(MONTH(Taulukko1[[#This Row],[Loppu PVM]])&lt;=5,AND(MONTH(Taulukko1[[#This Row],[Loppu PVM]] )=6,DAY(Taulukko1[[#This Row],[Loppu PVM]])&lt;20))</f>
        <v>1</v>
      </c>
      <c r="AC1242" s="90" t="b">
        <f>OR(MONTH(Taulukko1[[#This Row],[Alku PVM]] )&lt;=3,AND(MONTH(Taulukko1[[#This Row],[Alku PVM]] )=3))</f>
        <v>0</v>
      </c>
      <c r="AD1242" s="90" t="b">
        <f>OR(MONTH(Taulukko1[[#This Row],[Loppu PVM]] )&lt;=3,AND(MONTH(Taulukko1[[#This Row],[Loppu PVM]] )=3))</f>
        <v>1</v>
      </c>
      <c r="AE1242" s="90" t="b">
        <f>OR(MONTH(Taulukko1[[#This Row],[Alku PVM]] )&lt;=9,AND(MONTH(Taulukko1[[#This Row],[Alku PVM]] )=9))</f>
        <v>0</v>
      </c>
      <c r="AF1242" s="90" t="b">
        <f>OR(MONTH(Taulukko1[[#This Row],[Loppu PVM]])&lt;=9,AND(MONTH(Taulukko1[[#This Row],[Loppu PVM]] )=9))</f>
        <v>1</v>
      </c>
      <c r="AG1242" s="90" t="b">
        <f>OR(MONTH(Taulukko1[[#This Row],[Alku PVM]] )&lt;=6,AND(MONTH(Taulukko1[[#This Row],[Alku PVM]] )=6))</f>
        <v>0</v>
      </c>
      <c r="AH1242" s="90" t="b">
        <f>OR(MONTH(Taulukko1[[#This Row],[Loppu PVM]])&lt;=6,AND(MONTH(Taulukko1[[#This Row],[Loppu PVM]] )=6))</f>
        <v>1</v>
      </c>
    </row>
    <row r="1243" spans="1:34" ht="12.75" customHeight="1">
      <c r="A1243" t="s">
        <v>2152</v>
      </c>
      <c r="B1243" s="23">
        <v>40129</v>
      </c>
      <c r="C1243" t="s">
        <v>2999</v>
      </c>
      <c r="E1243" s="62">
        <v>135</v>
      </c>
      <c r="F1243" s="4"/>
      <c r="G1243" s="5"/>
      <c r="H1243" s="16">
        <v>1400</v>
      </c>
      <c r="I1243" s="126" t="e">
        <f>INDEX('TOL2008'!B:B,MATCH(A1243,'TOL2008'!A:A,0))</f>
        <v>#N/A</v>
      </c>
      <c r="J1243" s="126" t="e">
        <f>INDEX(Pääluokka!$H$2:$H$100,MATCH(VALUE(LEFT(Taulukko1[[#This Row],[TOL2008]],2)),Pääluokka!$G$2:$G$100,0))</f>
        <v>#N/A</v>
      </c>
      <c r="K1243" s="126" t="e">
        <f>INDEX(Pääluokka!$I$2:$I$100,MATCH(VALUE(LEFT(Taulukko1[[#This Row],[TOL2008]],2)),Pääluokka!$G$2:$G$100,0))</f>
        <v>#N/A</v>
      </c>
      <c r="L1243" s="41" t="str">
        <f t="shared" si="190"/>
        <v>NA</v>
      </c>
      <c r="M1243" s="43">
        <f t="shared" si="191"/>
        <v>40129</v>
      </c>
      <c r="N1243" s="43">
        <f t="shared" si="192"/>
        <v>40180</v>
      </c>
      <c r="O1243" s="43">
        <f t="shared" si="193"/>
        <v>40118</v>
      </c>
      <c r="P1243" s="43">
        <f t="shared" si="194"/>
        <v>40179</v>
      </c>
      <c r="Q1243" s="41">
        <f t="shared" si="195"/>
        <v>2009</v>
      </c>
      <c r="R1243" s="41">
        <f t="shared" si="196"/>
        <v>2010</v>
      </c>
      <c r="S1243" s="43" t="str">
        <f>YEAR(Taulukko1[[#This Row],[Alku KK]])&amp;"Q"&amp;ROUNDDOWN((MONTH(Taulukko1[[#This Row],[Alku KK]])-1)/3+1,0)</f>
        <v>2009Q4</v>
      </c>
      <c r="T1243" s="43" t="str">
        <f>YEAR(Taulukko1[[#This Row],[Loppu KK]])&amp;"Q"&amp;ROUNDDOWN((MONTH(Taulukko1[[#This Row],[Loppu KK]])-1)/3+1,0)</f>
        <v>2010Q1</v>
      </c>
      <c r="U1243" s="66">
        <f>IF(COUNT(Taulukko1[[#This Row],[Neuvottelujen alaiset ]])=1,Taulukko1[[#This Row],[Neuvottelujen alaiset ]],Taulukko1[[#This Row],[Vähennystarve]])</f>
        <v>1400</v>
      </c>
      <c r="V1243" s="44">
        <f t="shared" si="197"/>
        <v>9.6428571428571433E-2</v>
      </c>
      <c r="W1243" s="44" t="str">
        <f t="shared" si="198"/>
        <v>NA</v>
      </c>
      <c r="X1243" s="44" t="str">
        <f t="shared" si="199"/>
        <v>NA</v>
      </c>
      <c r="Y1243" s="90" t="b">
        <f>AND(MONTH(Taulukko1[[#This Row],[Alku PVM]] )=6,DAY(Taulukko1[[#This Row],[Alku PVM]] )&gt;19)</f>
        <v>0</v>
      </c>
      <c r="Z1243" s="90" t="b">
        <f>AND(MONTH(Taulukko1[[#This Row],[Loppu PVM]] )=6,DAY(Taulukko1[[#This Row],[Loppu PVM]] )&gt;19)</f>
        <v>0</v>
      </c>
      <c r="AA1243" s="90" t="b">
        <f>OR(MONTH(Taulukko1[[#This Row],[Alku PVM]] )&lt;=5,AND(MONTH(Taulukko1[[#This Row],[Alku PVM]] )=6,DAY(Taulukko1[[#This Row],[Alku PVM]] )&lt;20))</f>
        <v>0</v>
      </c>
      <c r="AB1243" s="90" t="b">
        <f>OR(MONTH(Taulukko1[[#This Row],[Loppu PVM]])&lt;=5,AND(MONTH(Taulukko1[[#This Row],[Loppu PVM]] )=6,DAY(Taulukko1[[#This Row],[Loppu PVM]])&lt;20))</f>
        <v>1</v>
      </c>
      <c r="AC1243" s="90" t="b">
        <f>OR(MONTH(Taulukko1[[#This Row],[Alku PVM]] )&lt;=3,AND(MONTH(Taulukko1[[#This Row],[Alku PVM]] )=3))</f>
        <v>0</v>
      </c>
      <c r="AD1243" s="90" t="b">
        <f>OR(MONTH(Taulukko1[[#This Row],[Loppu PVM]] )&lt;=3,AND(MONTH(Taulukko1[[#This Row],[Loppu PVM]] )=3))</f>
        <v>1</v>
      </c>
      <c r="AE1243" s="90" t="b">
        <f>OR(MONTH(Taulukko1[[#This Row],[Alku PVM]] )&lt;=9,AND(MONTH(Taulukko1[[#This Row],[Alku PVM]] )=9))</f>
        <v>0</v>
      </c>
      <c r="AF1243" s="90" t="b">
        <f>OR(MONTH(Taulukko1[[#This Row],[Loppu PVM]])&lt;=9,AND(MONTH(Taulukko1[[#This Row],[Loppu PVM]] )=9))</f>
        <v>1</v>
      </c>
      <c r="AG1243" s="90" t="b">
        <f>OR(MONTH(Taulukko1[[#This Row],[Alku PVM]] )&lt;=6,AND(MONTH(Taulukko1[[#This Row],[Alku PVM]] )=6))</f>
        <v>0</v>
      </c>
      <c r="AH1243" s="90" t="b">
        <f>OR(MONTH(Taulukko1[[#This Row],[Loppu PVM]])&lt;=6,AND(MONTH(Taulukko1[[#This Row],[Loppu PVM]] )=6))</f>
        <v>1</v>
      </c>
    </row>
    <row r="1244" spans="1:34" ht="12.75" customHeight="1">
      <c r="A1244" t="s">
        <v>1783</v>
      </c>
      <c r="B1244" s="23">
        <v>40129</v>
      </c>
      <c r="C1244" t="s">
        <v>3421</v>
      </c>
      <c r="E1244" s="62">
        <v>35</v>
      </c>
      <c r="F1244" s="4">
        <v>40198</v>
      </c>
      <c r="G1244" s="5">
        <v>6</v>
      </c>
      <c r="H1244" s="16">
        <v>150</v>
      </c>
      <c r="I1244" s="126" t="e">
        <f>INDEX('TOL2008'!B:B,MATCH(A1244,'TOL2008'!A:A,0))</f>
        <v>#N/A</v>
      </c>
      <c r="J1244" s="126" t="e">
        <f>INDEX(Pääluokka!$H$2:$H$100,MATCH(VALUE(LEFT(Taulukko1[[#This Row],[TOL2008]],2)),Pääluokka!$G$2:$G$100,0))</f>
        <v>#N/A</v>
      </c>
      <c r="K1244" s="126" t="e">
        <f>INDEX(Pääluokka!$I$2:$I$100,MATCH(VALUE(LEFT(Taulukko1[[#This Row],[TOL2008]],2)),Pääluokka!$G$2:$G$100,0))</f>
        <v>#N/A</v>
      </c>
      <c r="L1244" s="41">
        <f t="shared" si="190"/>
        <v>69</v>
      </c>
      <c r="M1244" s="43">
        <f t="shared" si="191"/>
        <v>40129</v>
      </c>
      <c r="N1244" s="43">
        <f t="shared" si="192"/>
        <v>40198</v>
      </c>
      <c r="O1244" s="43">
        <f t="shared" si="193"/>
        <v>40118</v>
      </c>
      <c r="P1244" s="43">
        <f t="shared" si="194"/>
        <v>40179</v>
      </c>
      <c r="Q1244" s="41">
        <f t="shared" si="195"/>
        <v>2009</v>
      </c>
      <c r="R1244" s="41">
        <f t="shared" si="196"/>
        <v>2010</v>
      </c>
      <c r="S1244" s="43" t="str">
        <f>YEAR(Taulukko1[[#This Row],[Alku KK]])&amp;"Q"&amp;ROUNDDOWN((MONTH(Taulukko1[[#This Row],[Alku KK]])-1)/3+1,0)</f>
        <v>2009Q4</v>
      </c>
      <c r="T1244" s="43" t="str">
        <f>YEAR(Taulukko1[[#This Row],[Loppu KK]])&amp;"Q"&amp;ROUNDDOWN((MONTH(Taulukko1[[#This Row],[Loppu KK]])-1)/3+1,0)</f>
        <v>2010Q1</v>
      </c>
      <c r="U1244" s="66">
        <f>IF(COUNT(Taulukko1[[#This Row],[Neuvottelujen alaiset ]])=1,Taulukko1[[#This Row],[Neuvottelujen alaiset ]],Taulukko1[[#This Row],[Vähennystarve]])</f>
        <v>150</v>
      </c>
      <c r="V1244" s="44">
        <f t="shared" si="197"/>
        <v>0.23333333333333334</v>
      </c>
      <c r="W1244" s="44">
        <f t="shared" si="198"/>
        <v>0.04</v>
      </c>
      <c r="X1244" s="44">
        <f t="shared" si="199"/>
        <v>0.17142857142857143</v>
      </c>
      <c r="Y1244" s="90" t="b">
        <f>AND(MONTH(Taulukko1[[#This Row],[Alku PVM]] )=6,DAY(Taulukko1[[#This Row],[Alku PVM]] )&gt;19)</f>
        <v>0</v>
      </c>
      <c r="Z1244" s="90" t="b">
        <f>AND(MONTH(Taulukko1[[#This Row],[Loppu PVM]] )=6,DAY(Taulukko1[[#This Row],[Loppu PVM]] )&gt;19)</f>
        <v>0</v>
      </c>
      <c r="AA1244" s="90" t="b">
        <f>OR(MONTH(Taulukko1[[#This Row],[Alku PVM]] )&lt;=5,AND(MONTH(Taulukko1[[#This Row],[Alku PVM]] )=6,DAY(Taulukko1[[#This Row],[Alku PVM]] )&lt;20))</f>
        <v>0</v>
      </c>
      <c r="AB1244" s="90" t="b">
        <f>OR(MONTH(Taulukko1[[#This Row],[Loppu PVM]])&lt;=5,AND(MONTH(Taulukko1[[#This Row],[Loppu PVM]] )=6,DAY(Taulukko1[[#This Row],[Loppu PVM]])&lt;20))</f>
        <v>1</v>
      </c>
      <c r="AC1244" s="90" t="b">
        <f>OR(MONTH(Taulukko1[[#This Row],[Alku PVM]] )&lt;=3,AND(MONTH(Taulukko1[[#This Row],[Alku PVM]] )=3))</f>
        <v>0</v>
      </c>
      <c r="AD1244" s="90" t="b">
        <f>OR(MONTH(Taulukko1[[#This Row],[Loppu PVM]] )&lt;=3,AND(MONTH(Taulukko1[[#This Row],[Loppu PVM]] )=3))</f>
        <v>1</v>
      </c>
      <c r="AE1244" s="90" t="b">
        <f>OR(MONTH(Taulukko1[[#This Row],[Alku PVM]] )&lt;=9,AND(MONTH(Taulukko1[[#This Row],[Alku PVM]] )=9))</f>
        <v>0</v>
      </c>
      <c r="AF1244" s="90" t="b">
        <f>OR(MONTH(Taulukko1[[#This Row],[Loppu PVM]])&lt;=9,AND(MONTH(Taulukko1[[#This Row],[Loppu PVM]] )=9))</f>
        <v>1</v>
      </c>
      <c r="AG1244" s="90" t="b">
        <f>OR(MONTH(Taulukko1[[#This Row],[Alku PVM]] )&lt;=6,AND(MONTH(Taulukko1[[#This Row],[Alku PVM]] )=6))</f>
        <v>0</v>
      </c>
      <c r="AH1244" s="90" t="b">
        <f>OR(MONTH(Taulukko1[[#This Row],[Loppu PVM]])&lt;=6,AND(MONTH(Taulukko1[[#This Row],[Loppu PVM]] )=6))</f>
        <v>1</v>
      </c>
    </row>
    <row r="1245" spans="1:34" ht="12.75" customHeight="1">
      <c r="A1245" t="s">
        <v>2875</v>
      </c>
      <c r="B1245" s="23">
        <v>40129</v>
      </c>
      <c r="C1245" t="s">
        <v>2874</v>
      </c>
      <c r="F1245" s="4"/>
      <c r="G1245" s="5"/>
      <c r="H1245" s="22">
        <v>120</v>
      </c>
      <c r="I1245" s="126" t="e">
        <f>INDEX('TOL2008'!B:B,MATCH(A1245,'TOL2008'!A:A,0))</f>
        <v>#N/A</v>
      </c>
      <c r="J1245" s="126" t="e">
        <f>INDEX(Pääluokka!$H$2:$H$100,MATCH(VALUE(LEFT(Taulukko1[[#This Row],[TOL2008]],2)),Pääluokka!$G$2:$G$100,0))</f>
        <v>#N/A</v>
      </c>
      <c r="K1245" s="126" t="e">
        <f>INDEX(Pääluokka!$I$2:$I$100,MATCH(VALUE(LEFT(Taulukko1[[#This Row],[TOL2008]],2)),Pääluokka!$G$2:$G$100,0))</f>
        <v>#N/A</v>
      </c>
      <c r="L1245" s="41" t="str">
        <f t="shared" si="190"/>
        <v>NA</v>
      </c>
      <c r="M1245" s="43">
        <f t="shared" si="191"/>
        <v>40129</v>
      </c>
      <c r="N1245" s="43">
        <f t="shared" si="192"/>
        <v>40180</v>
      </c>
      <c r="O1245" s="43">
        <f t="shared" si="193"/>
        <v>40118</v>
      </c>
      <c r="P1245" s="43">
        <f t="shared" si="194"/>
        <v>40179</v>
      </c>
      <c r="Q1245" s="41">
        <f t="shared" si="195"/>
        <v>2009</v>
      </c>
      <c r="R1245" s="41">
        <f t="shared" si="196"/>
        <v>2010</v>
      </c>
      <c r="S1245" s="43" t="str">
        <f>YEAR(Taulukko1[[#This Row],[Alku KK]])&amp;"Q"&amp;ROUNDDOWN((MONTH(Taulukko1[[#This Row],[Alku KK]])-1)/3+1,0)</f>
        <v>2009Q4</v>
      </c>
      <c r="T1245" s="43" t="str">
        <f>YEAR(Taulukko1[[#This Row],[Loppu KK]])&amp;"Q"&amp;ROUNDDOWN((MONTH(Taulukko1[[#This Row],[Loppu KK]])-1)/3+1,0)</f>
        <v>2010Q1</v>
      </c>
      <c r="U1245" s="66">
        <f>IF(COUNT(Taulukko1[[#This Row],[Neuvottelujen alaiset ]])=1,Taulukko1[[#This Row],[Neuvottelujen alaiset ]],Taulukko1[[#This Row],[Vähennystarve]])</f>
        <v>120</v>
      </c>
      <c r="V1245" s="44" t="str">
        <f t="shared" si="197"/>
        <v>NA</v>
      </c>
      <c r="W1245" s="44" t="str">
        <f t="shared" si="198"/>
        <v>NA</v>
      </c>
      <c r="X1245" s="44" t="str">
        <f t="shared" si="199"/>
        <v>NA</v>
      </c>
      <c r="Y1245" s="90" t="b">
        <f>AND(MONTH(Taulukko1[[#This Row],[Alku PVM]] )=6,DAY(Taulukko1[[#This Row],[Alku PVM]] )&gt;19)</f>
        <v>0</v>
      </c>
      <c r="Z1245" s="90" t="b">
        <f>AND(MONTH(Taulukko1[[#This Row],[Loppu PVM]] )=6,DAY(Taulukko1[[#This Row],[Loppu PVM]] )&gt;19)</f>
        <v>0</v>
      </c>
      <c r="AA1245" s="90" t="b">
        <f>OR(MONTH(Taulukko1[[#This Row],[Alku PVM]] )&lt;=5,AND(MONTH(Taulukko1[[#This Row],[Alku PVM]] )=6,DAY(Taulukko1[[#This Row],[Alku PVM]] )&lt;20))</f>
        <v>0</v>
      </c>
      <c r="AB1245" s="90" t="b">
        <f>OR(MONTH(Taulukko1[[#This Row],[Loppu PVM]])&lt;=5,AND(MONTH(Taulukko1[[#This Row],[Loppu PVM]] )=6,DAY(Taulukko1[[#This Row],[Loppu PVM]])&lt;20))</f>
        <v>1</v>
      </c>
      <c r="AC1245" s="90" t="b">
        <f>OR(MONTH(Taulukko1[[#This Row],[Alku PVM]] )&lt;=3,AND(MONTH(Taulukko1[[#This Row],[Alku PVM]] )=3))</f>
        <v>0</v>
      </c>
      <c r="AD1245" s="90" t="b">
        <f>OR(MONTH(Taulukko1[[#This Row],[Loppu PVM]] )&lt;=3,AND(MONTH(Taulukko1[[#This Row],[Loppu PVM]] )=3))</f>
        <v>1</v>
      </c>
      <c r="AE1245" s="90" t="b">
        <f>OR(MONTH(Taulukko1[[#This Row],[Alku PVM]] )&lt;=9,AND(MONTH(Taulukko1[[#This Row],[Alku PVM]] )=9))</f>
        <v>0</v>
      </c>
      <c r="AF1245" s="90" t="b">
        <f>OR(MONTH(Taulukko1[[#This Row],[Loppu PVM]])&lt;=9,AND(MONTH(Taulukko1[[#This Row],[Loppu PVM]] )=9))</f>
        <v>1</v>
      </c>
      <c r="AG1245" s="90" t="b">
        <f>OR(MONTH(Taulukko1[[#This Row],[Alku PVM]] )&lt;=6,AND(MONTH(Taulukko1[[#This Row],[Alku PVM]] )=6))</f>
        <v>0</v>
      </c>
      <c r="AH1245" s="90" t="b">
        <f>OR(MONTH(Taulukko1[[#This Row],[Loppu PVM]])&lt;=6,AND(MONTH(Taulukko1[[#This Row],[Loppu PVM]] )=6))</f>
        <v>1</v>
      </c>
    </row>
    <row r="1246" spans="1:34" ht="12.75" customHeight="1">
      <c r="A1246" t="s">
        <v>954</v>
      </c>
      <c r="B1246" s="23">
        <v>40129</v>
      </c>
      <c r="C1246" t="s">
        <v>3294</v>
      </c>
      <c r="E1246" s="62">
        <v>50</v>
      </c>
      <c r="F1246" s="4">
        <v>40193</v>
      </c>
      <c r="G1246" s="5">
        <v>24</v>
      </c>
      <c r="H1246" s="22">
        <v>50</v>
      </c>
      <c r="I1246" s="126">
        <f>INDEX('TOL2008'!B:B,MATCH(A1246,'TOL2008'!A:A,0))</f>
        <v>24100</v>
      </c>
      <c r="J1246" s="126" t="str">
        <f>INDEX(Pääluokka!$H$2:$H$100,MATCH(VALUE(LEFT(Taulukko1[[#This Row],[TOL2008]],2)),Pääluokka!$G$2:$G$100,0))</f>
        <v>Teollisuus</v>
      </c>
      <c r="K1246" s="126" t="str">
        <f>INDEX(Pääluokka!$I$2:$I$100,MATCH(VALUE(LEFT(Taulukko1[[#This Row],[TOL2008]],2)),Pääluokka!$G$2:$G$100,0))</f>
        <v>Teollisuus (C-E)</v>
      </c>
      <c r="L1246" s="41">
        <f t="shared" si="190"/>
        <v>64</v>
      </c>
      <c r="M1246" s="43">
        <f t="shared" si="191"/>
        <v>40129</v>
      </c>
      <c r="N1246" s="43">
        <f t="shared" si="192"/>
        <v>40193</v>
      </c>
      <c r="O1246" s="43">
        <f t="shared" si="193"/>
        <v>40118</v>
      </c>
      <c r="P1246" s="43">
        <f t="shared" si="194"/>
        <v>40179</v>
      </c>
      <c r="Q1246" s="41">
        <f t="shared" si="195"/>
        <v>2009</v>
      </c>
      <c r="R1246" s="41">
        <f t="shared" si="196"/>
        <v>2010</v>
      </c>
      <c r="S1246" s="43" t="str">
        <f>YEAR(Taulukko1[[#This Row],[Alku KK]])&amp;"Q"&amp;ROUNDDOWN((MONTH(Taulukko1[[#This Row],[Alku KK]])-1)/3+1,0)</f>
        <v>2009Q4</v>
      </c>
      <c r="T1246" s="43" t="str">
        <f>YEAR(Taulukko1[[#This Row],[Loppu KK]])&amp;"Q"&amp;ROUNDDOWN((MONTH(Taulukko1[[#This Row],[Loppu KK]])-1)/3+1,0)</f>
        <v>2010Q1</v>
      </c>
      <c r="U1246" s="66">
        <f>IF(COUNT(Taulukko1[[#This Row],[Neuvottelujen alaiset ]])=1,Taulukko1[[#This Row],[Neuvottelujen alaiset ]],Taulukko1[[#This Row],[Vähennystarve]])</f>
        <v>50</v>
      </c>
      <c r="V1246" s="44">
        <f t="shared" si="197"/>
        <v>1</v>
      </c>
      <c r="W1246" s="44">
        <f t="shared" si="198"/>
        <v>0.48</v>
      </c>
      <c r="X1246" s="44">
        <f t="shared" si="199"/>
        <v>0.48</v>
      </c>
      <c r="Y1246" s="90" t="b">
        <f>AND(MONTH(Taulukko1[[#This Row],[Alku PVM]] )=6,DAY(Taulukko1[[#This Row],[Alku PVM]] )&gt;19)</f>
        <v>0</v>
      </c>
      <c r="Z1246" s="90" t="b">
        <f>AND(MONTH(Taulukko1[[#This Row],[Loppu PVM]] )=6,DAY(Taulukko1[[#This Row],[Loppu PVM]] )&gt;19)</f>
        <v>0</v>
      </c>
      <c r="AA1246" s="90" t="b">
        <f>OR(MONTH(Taulukko1[[#This Row],[Alku PVM]] )&lt;=5,AND(MONTH(Taulukko1[[#This Row],[Alku PVM]] )=6,DAY(Taulukko1[[#This Row],[Alku PVM]] )&lt;20))</f>
        <v>0</v>
      </c>
      <c r="AB1246" s="90" t="b">
        <f>OR(MONTH(Taulukko1[[#This Row],[Loppu PVM]])&lt;=5,AND(MONTH(Taulukko1[[#This Row],[Loppu PVM]] )=6,DAY(Taulukko1[[#This Row],[Loppu PVM]])&lt;20))</f>
        <v>1</v>
      </c>
      <c r="AC1246" s="90" t="b">
        <f>OR(MONTH(Taulukko1[[#This Row],[Alku PVM]] )&lt;=3,AND(MONTH(Taulukko1[[#This Row],[Alku PVM]] )=3))</f>
        <v>0</v>
      </c>
      <c r="AD1246" s="90" t="b">
        <f>OR(MONTH(Taulukko1[[#This Row],[Loppu PVM]] )&lt;=3,AND(MONTH(Taulukko1[[#This Row],[Loppu PVM]] )=3))</f>
        <v>1</v>
      </c>
      <c r="AE1246" s="90" t="b">
        <f>OR(MONTH(Taulukko1[[#This Row],[Alku PVM]] )&lt;=9,AND(MONTH(Taulukko1[[#This Row],[Alku PVM]] )=9))</f>
        <v>0</v>
      </c>
      <c r="AF1246" s="90" t="b">
        <f>OR(MONTH(Taulukko1[[#This Row],[Loppu PVM]])&lt;=9,AND(MONTH(Taulukko1[[#This Row],[Loppu PVM]] )=9))</f>
        <v>1</v>
      </c>
      <c r="AG1246" s="90" t="b">
        <f>OR(MONTH(Taulukko1[[#This Row],[Alku PVM]] )&lt;=6,AND(MONTH(Taulukko1[[#This Row],[Alku PVM]] )=6))</f>
        <v>0</v>
      </c>
      <c r="AH1246" s="90" t="b">
        <f>OR(MONTH(Taulukko1[[#This Row],[Loppu PVM]])&lt;=6,AND(MONTH(Taulukko1[[#This Row],[Loppu PVM]] )=6))</f>
        <v>1</v>
      </c>
    </row>
    <row r="1247" spans="1:34" ht="12.75" customHeight="1">
      <c r="A1247" t="s">
        <v>1106</v>
      </c>
      <c r="B1247" s="23">
        <v>40130</v>
      </c>
      <c r="C1247" t="s">
        <v>2783</v>
      </c>
      <c r="E1247" s="62">
        <v>5</v>
      </c>
      <c r="F1247" s="4">
        <v>40163</v>
      </c>
      <c r="G1247" s="5"/>
      <c r="H1247" s="22">
        <v>20</v>
      </c>
      <c r="I1247" s="126">
        <f>INDEX('TOL2008'!B:B,MATCH(A1247,'TOL2008'!A:A,0))</f>
        <v>20590</v>
      </c>
      <c r="J1247" s="126" t="str">
        <f>INDEX(Pääluokka!$H$2:$H$100,MATCH(VALUE(LEFT(Taulukko1[[#This Row],[TOL2008]],2)),Pääluokka!$G$2:$G$100,0))</f>
        <v>Teollisuus</v>
      </c>
      <c r="K1247" s="126" t="str">
        <f>INDEX(Pääluokka!$I$2:$I$100,MATCH(VALUE(LEFT(Taulukko1[[#This Row],[TOL2008]],2)),Pääluokka!$G$2:$G$100,0))</f>
        <v>Teollisuus (C-E)</v>
      </c>
      <c r="L1247" s="41">
        <f t="shared" si="190"/>
        <v>33</v>
      </c>
      <c r="M1247" s="43">
        <f t="shared" si="191"/>
        <v>40130</v>
      </c>
      <c r="N1247" s="43">
        <f t="shared" si="192"/>
        <v>40163</v>
      </c>
      <c r="O1247" s="43">
        <f t="shared" si="193"/>
        <v>40118</v>
      </c>
      <c r="P1247" s="43">
        <f t="shared" si="194"/>
        <v>40148</v>
      </c>
      <c r="Q1247" s="41">
        <f t="shared" si="195"/>
        <v>2009</v>
      </c>
      <c r="R1247" s="41">
        <f t="shared" si="196"/>
        <v>2009</v>
      </c>
      <c r="S1247" s="43" t="str">
        <f>YEAR(Taulukko1[[#This Row],[Alku KK]])&amp;"Q"&amp;ROUNDDOWN((MONTH(Taulukko1[[#This Row],[Alku KK]])-1)/3+1,0)</f>
        <v>2009Q4</v>
      </c>
      <c r="T1247" s="43" t="str">
        <f>YEAR(Taulukko1[[#This Row],[Loppu KK]])&amp;"Q"&amp;ROUNDDOWN((MONTH(Taulukko1[[#This Row],[Loppu KK]])-1)/3+1,0)</f>
        <v>2009Q4</v>
      </c>
      <c r="U1247" s="66">
        <f>IF(COUNT(Taulukko1[[#This Row],[Neuvottelujen alaiset ]])=1,Taulukko1[[#This Row],[Neuvottelujen alaiset ]],Taulukko1[[#This Row],[Vähennystarve]])</f>
        <v>20</v>
      </c>
      <c r="V1247" s="44">
        <f t="shared" si="197"/>
        <v>0.25</v>
      </c>
      <c r="W1247" s="44" t="str">
        <f t="shared" si="198"/>
        <v>NA</v>
      </c>
      <c r="X1247" s="44" t="str">
        <f t="shared" si="199"/>
        <v>NA</v>
      </c>
      <c r="Y1247" s="90" t="b">
        <f>AND(MONTH(Taulukko1[[#This Row],[Alku PVM]] )=6,DAY(Taulukko1[[#This Row],[Alku PVM]] )&gt;19)</f>
        <v>0</v>
      </c>
      <c r="Z1247" s="90" t="b">
        <f>AND(MONTH(Taulukko1[[#This Row],[Loppu PVM]] )=6,DAY(Taulukko1[[#This Row],[Loppu PVM]] )&gt;19)</f>
        <v>0</v>
      </c>
      <c r="AA1247" s="90" t="b">
        <f>OR(MONTH(Taulukko1[[#This Row],[Alku PVM]] )&lt;=5,AND(MONTH(Taulukko1[[#This Row],[Alku PVM]] )=6,DAY(Taulukko1[[#This Row],[Alku PVM]] )&lt;20))</f>
        <v>0</v>
      </c>
      <c r="AB1247" s="90" t="b">
        <f>OR(MONTH(Taulukko1[[#This Row],[Loppu PVM]])&lt;=5,AND(MONTH(Taulukko1[[#This Row],[Loppu PVM]] )=6,DAY(Taulukko1[[#This Row],[Loppu PVM]])&lt;20))</f>
        <v>0</v>
      </c>
      <c r="AC1247" s="90" t="b">
        <f>OR(MONTH(Taulukko1[[#This Row],[Alku PVM]] )&lt;=3,AND(MONTH(Taulukko1[[#This Row],[Alku PVM]] )=3))</f>
        <v>0</v>
      </c>
      <c r="AD1247" s="90" t="b">
        <f>OR(MONTH(Taulukko1[[#This Row],[Loppu PVM]] )&lt;=3,AND(MONTH(Taulukko1[[#This Row],[Loppu PVM]] )=3))</f>
        <v>0</v>
      </c>
      <c r="AE1247" s="90" t="b">
        <f>OR(MONTH(Taulukko1[[#This Row],[Alku PVM]] )&lt;=9,AND(MONTH(Taulukko1[[#This Row],[Alku PVM]] )=9))</f>
        <v>0</v>
      </c>
      <c r="AF1247" s="90" t="b">
        <f>OR(MONTH(Taulukko1[[#This Row],[Loppu PVM]])&lt;=9,AND(MONTH(Taulukko1[[#This Row],[Loppu PVM]] )=9))</f>
        <v>0</v>
      </c>
      <c r="AG1247" s="90" t="b">
        <f>OR(MONTH(Taulukko1[[#This Row],[Alku PVM]] )&lt;=6,AND(MONTH(Taulukko1[[#This Row],[Alku PVM]] )=6))</f>
        <v>0</v>
      </c>
      <c r="AH1247" s="90" t="b">
        <f>OR(MONTH(Taulukko1[[#This Row],[Loppu PVM]])&lt;=6,AND(MONTH(Taulukko1[[#This Row],[Loppu PVM]] )=6))</f>
        <v>0</v>
      </c>
    </row>
    <row r="1248" spans="1:34" ht="12.75" customHeight="1">
      <c r="A1248" t="s">
        <v>2654</v>
      </c>
      <c r="B1248" s="23">
        <v>40130</v>
      </c>
      <c r="C1248" t="s">
        <v>2220</v>
      </c>
      <c r="E1248" s="62">
        <v>102</v>
      </c>
      <c r="F1248" s="4"/>
      <c r="G1248" s="5"/>
      <c r="H1248" s="16">
        <v>102</v>
      </c>
      <c r="I1248" s="126" t="e">
        <f>INDEX('TOL2008'!B:B,MATCH(A1248,'TOL2008'!A:A,0))</f>
        <v>#N/A</v>
      </c>
      <c r="J1248" s="126" t="e">
        <f>INDEX(Pääluokka!$H$2:$H$100,MATCH(VALUE(LEFT(Taulukko1[[#This Row],[TOL2008]],2)),Pääluokka!$G$2:$G$100,0))</f>
        <v>#N/A</v>
      </c>
      <c r="K1248" s="126" t="e">
        <f>INDEX(Pääluokka!$I$2:$I$100,MATCH(VALUE(LEFT(Taulukko1[[#This Row],[TOL2008]],2)),Pääluokka!$G$2:$G$100,0))</f>
        <v>#N/A</v>
      </c>
      <c r="L1248" s="41" t="str">
        <f t="shared" si="190"/>
        <v>NA</v>
      </c>
      <c r="M1248" s="43">
        <f t="shared" si="191"/>
        <v>40130</v>
      </c>
      <c r="N1248" s="43">
        <f t="shared" si="192"/>
        <v>40181</v>
      </c>
      <c r="O1248" s="43">
        <f t="shared" si="193"/>
        <v>40118</v>
      </c>
      <c r="P1248" s="43">
        <f t="shared" si="194"/>
        <v>40179</v>
      </c>
      <c r="Q1248" s="41">
        <f t="shared" si="195"/>
        <v>2009</v>
      </c>
      <c r="R1248" s="41">
        <f t="shared" si="196"/>
        <v>2010</v>
      </c>
      <c r="S1248" s="43" t="str">
        <f>YEAR(Taulukko1[[#This Row],[Alku KK]])&amp;"Q"&amp;ROUNDDOWN((MONTH(Taulukko1[[#This Row],[Alku KK]])-1)/3+1,0)</f>
        <v>2009Q4</v>
      </c>
      <c r="T1248" s="43" t="str">
        <f>YEAR(Taulukko1[[#This Row],[Loppu KK]])&amp;"Q"&amp;ROUNDDOWN((MONTH(Taulukko1[[#This Row],[Loppu KK]])-1)/3+1,0)</f>
        <v>2010Q1</v>
      </c>
      <c r="U1248" s="66">
        <f>IF(COUNT(Taulukko1[[#This Row],[Neuvottelujen alaiset ]])=1,Taulukko1[[#This Row],[Neuvottelujen alaiset ]],Taulukko1[[#This Row],[Vähennystarve]])</f>
        <v>102</v>
      </c>
      <c r="V1248" s="44">
        <f t="shared" si="197"/>
        <v>1</v>
      </c>
      <c r="W1248" s="44" t="str">
        <f t="shared" si="198"/>
        <v>NA</v>
      </c>
      <c r="X1248" s="44" t="str">
        <f t="shared" si="199"/>
        <v>NA</v>
      </c>
      <c r="Y1248" s="90" t="b">
        <f>AND(MONTH(Taulukko1[[#This Row],[Alku PVM]] )=6,DAY(Taulukko1[[#This Row],[Alku PVM]] )&gt;19)</f>
        <v>0</v>
      </c>
      <c r="Z1248" s="90" t="b">
        <f>AND(MONTH(Taulukko1[[#This Row],[Loppu PVM]] )=6,DAY(Taulukko1[[#This Row],[Loppu PVM]] )&gt;19)</f>
        <v>0</v>
      </c>
      <c r="AA1248" s="90" t="b">
        <f>OR(MONTH(Taulukko1[[#This Row],[Alku PVM]] )&lt;=5,AND(MONTH(Taulukko1[[#This Row],[Alku PVM]] )=6,DAY(Taulukko1[[#This Row],[Alku PVM]] )&lt;20))</f>
        <v>0</v>
      </c>
      <c r="AB1248" s="90" t="b">
        <f>OR(MONTH(Taulukko1[[#This Row],[Loppu PVM]])&lt;=5,AND(MONTH(Taulukko1[[#This Row],[Loppu PVM]] )=6,DAY(Taulukko1[[#This Row],[Loppu PVM]])&lt;20))</f>
        <v>1</v>
      </c>
      <c r="AC1248" s="90" t="b">
        <f>OR(MONTH(Taulukko1[[#This Row],[Alku PVM]] )&lt;=3,AND(MONTH(Taulukko1[[#This Row],[Alku PVM]] )=3))</f>
        <v>0</v>
      </c>
      <c r="AD1248" s="90" t="b">
        <f>OR(MONTH(Taulukko1[[#This Row],[Loppu PVM]] )&lt;=3,AND(MONTH(Taulukko1[[#This Row],[Loppu PVM]] )=3))</f>
        <v>1</v>
      </c>
      <c r="AE1248" s="90" t="b">
        <f>OR(MONTH(Taulukko1[[#This Row],[Alku PVM]] )&lt;=9,AND(MONTH(Taulukko1[[#This Row],[Alku PVM]] )=9))</f>
        <v>0</v>
      </c>
      <c r="AF1248" s="90" t="b">
        <f>OR(MONTH(Taulukko1[[#This Row],[Loppu PVM]])&lt;=9,AND(MONTH(Taulukko1[[#This Row],[Loppu PVM]] )=9))</f>
        <v>1</v>
      </c>
      <c r="AG1248" s="90" t="b">
        <f>OR(MONTH(Taulukko1[[#This Row],[Alku PVM]] )&lt;=6,AND(MONTH(Taulukko1[[#This Row],[Alku PVM]] )=6))</f>
        <v>0</v>
      </c>
      <c r="AH1248" s="90" t="b">
        <f>OR(MONTH(Taulukko1[[#This Row],[Loppu PVM]])&lt;=6,AND(MONTH(Taulukko1[[#This Row],[Loppu PVM]] )=6))</f>
        <v>1</v>
      </c>
    </row>
    <row r="1249" spans="1:34" ht="12.75" customHeight="1">
      <c r="A1249" t="s">
        <v>2228</v>
      </c>
      <c r="B1249" s="23">
        <v>40136</v>
      </c>
      <c r="C1249" t="s">
        <v>2227</v>
      </c>
      <c r="E1249" s="62">
        <v>9</v>
      </c>
      <c r="F1249" s="4"/>
      <c r="G1249" s="5"/>
      <c r="H1249" s="22">
        <v>25</v>
      </c>
      <c r="I1249" s="126" t="e">
        <f>INDEX('TOL2008'!B:B,MATCH(A1249,'TOL2008'!A:A,0))</f>
        <v>#N/A</v>
      </c>
      <c r="J1249" s="126" t="e">
        <f>INDEX(Pääluokka!$H$2:$H$100,MATCH(VALUE(LEFT(Taulukko1[[#This Row],[TOL2008]],2)),Pääluokka!$G$2:$G$100,0))</f>
        <v>#N/A</v>
      </c>
      <c r="K1249" s="126" t="e">
        <f>INDEX(Pääluokka!$I$2:$I$100,MATCH(VALUE(LEFT(Taulukko1[[#This Row],[TOL2008]],2)),Pääluokka!$G$2:$G$100,0))</f>
        <v>#N/A</v>
      </c>
      <c r="L1249" s="41" t="str">
        <f t="shared" si="190"/>
        <v>NA</v>
      </c>
      <c r="M1249" s="43">
        <f t="shared" si="191"/>
        <v>40136</v>
      </c>
      <c r="N1249" s="43">
        <f t="shared" si="192"/>
        <v>40187</v>
      </c>
      <c r="O1249" s="43">
        <f t="shared" si="193"/>
        <v>40118</v>
      </c>
      <c r="P1249" s="43">
        <f t="shared" si="194"/>
        <v>40179</v>
      </c>
      <c r="Q1249" s="41">
        <f t="shared" si="195"/>
        <v>2009</v>
      </c>
      <c r="R1249" s="41">
        <f t="shared" si="196"/>
        <v>2010</v>
      </c>
      <c r="S1249" s="43" t="str">
        <f>YEAR(Taulukko1[[#This Row],[Alku KK]])&amp;"Q"&amp;ROUNDDOWN((MONTH(Taulukko1[[#This Row],[Alku KK]])-1)/3+1,0)</f>
        <v>2009Q4</v>
      </c>
      <c r="T1249" s="43" t="str">
        <f>YEAR(Taulukko1[[#This Row],[Loppu KK]])&amp;"Q"&amp;ROUNDDOWN((MONTH(Taulukko1[[#This Row],[Loppu KK]])-1)/3+1,0)</f>
        <v>2010Q1</v>
      </c>
      <c r="U1249" s="66">
        <f>IF(COUNT(Taulukko1[[#This Row],[Neuvottelujen alaiset ]])=1,Taulukko1[[#This Row],[Neuvottelujen alaiset ]],Taulukko1[[#This Row],[Vähennystarve]])</f>
        <v>25</v>
      </c>
      <c r="V1249" s="44">
        <f t="shared" si="197"/>
        <v>0.36</v>
      </c>
      <c r="W1249" s="44" t="str">
        <f t="shared" si="198"/>
        <v>NA</v>
      </c>
      <c r="X1249" s="44" t="str">
        <f t="shared" si="199"/>
        <v>NA</v>
      </c>
      <c r="Y1249" s="90" t="b">
        <f>AND(MONTH(Taulukko1[[#This Row],[Alku PVM]] )=6,DAY(Taulukko1[[#This Row],[Alku PVM]] )&gt;19)</f>
        <v>0</v>
      </c>
      <c r="Z1249" s="90" t="b">
        <f>AND(MONTH(Taulukko1[[#This Row],[Loppu PVM]] )=6,DAY(Taulukko1[[#This Row],[Loppu PVM]] )&gt;19)</f>
        <v>0</v>
      </c>
      <c r="AA1249" s="90" t="b">
        <f>OR(MONTH(Taulukko1[[#This Row],[Alku PVM]] )&lt;=5,AND(MONTH(Taulukko1[[#This Row],[Alku PVM]] )=6,DAY(Taulukko1[[#This Row],[Alku PVM]] )&lt;20))</f>
        <v>0</v>
      </c>
      <c r="AB1249" s="90" t="b">
        <f>OR(MONTH(Taulukko1[[#This Row],[Loppu PVM]])&lt;=5,AND(MONTH(Taulukko1[[#This Row],[Loppu PVM]] )=6,DAY(Taulukko1[[#This Row],[Loppu PVM]])&lt;20))</f>
        <v>1</v>
      </c>
      <c r="AC1249" s="90" t="b">
        <f>OR(MONTH(Taulukko1[[#This Row],[Alku PVM]] )&lt;=3,AND(MONTH(Taulukko1[[#This Row],[Alku PVM]] )=3))</f>
        <v>0</v>
      </c>
      <c r="AD1249" s="90" t="b">
        <f>OR(MONTH(Taulukko1[[#This Row],[Loppu PVM]] )&lt;=3,AND(MONTH(Taulukko1[[#This Row],[Loppu PVM]] )=3))</f>
        <v>1</v>
      </c>
      <c r="AE1249" s="90" t="b">
        <f>OR(MONTH(Taulukko1[[#This Row],[Alku PVM]] )&lt;=9,AND(MONTH(Taulukko1[[#This Row],[Alku PVM]] )=9))</f>
        <v>0</v>
      </c>
      <c r="AF1249" s="90" t="b">
        <f>OR(MONTH(Taulukko1[[#This Row],[Loppu PVM]])&lt;=9,AND(MONTH(Taulukko1[[#This Row],[Loppu PVM]] )=9))</f>
        <v>1</v>
      </c>
      <c r="AG1249" s="90" t="b">
        <f>OR(MONTH(Taulukko1[[#This Row],[Alku PVM]] )&lt;=6,AND(MONTH(Taulukko1[[#This Row],[Alku PVM]] )=6))</f>
        <v>0</v>
      </c>
      <c r="AH1249" s="90" t="b">
        <f>OR(MONTH(Taulukko1[[#This Row],[Loppu PVM]])&lt;=6,AND(MONTH(Taulukko1[[#This Row],[Loppu PVM]] )=6))</f>
        <v>1</v>
      </c>
    </row>
    <row r="1250" spans="1:34" ht="12.75" customHeight="1">
      <c r="A1250" t="s">
        <v>982</v>
      </c>
      <c r="B1250" s="23">
        <v>40137</v>
      </c>
      <c r="C1250" t="s">
        <v>2632</v>
      </c>
      <c r="E1250" s="62">
        <v>230</v>
      </c>
      <c r="F1250" s="4">
        <v>40164</v>
      </c>
      <c r="G1250" s="5">
        <v>120</v>
      </c>
      <c r="H1250" s="16">
        <v>2000</v>
      </c>
      <c r="I1250" s="126">
        <f>INDEX('TOL2008'!B:B,MATCH(A1250,'TOL2008'!A:A,0))</f>
        <v>26300</v>
      </c>
      <c r="J1250" s="126" t="str">
        <f>INDEX(Pääluokka!$H$2:$H$100,MATCH(VALUE(LEFT(Taulukko1[[#This Row],[TOL2008]],2)),Pääluokka!$G$2:$G$100,0))</f>
        <v>Teollisuus</v>
      </c>
      <c r="K1250" s="126" t="str">
        <f>INDEX(Pääluokka!$I$2:$I$100,MATCH(VALUE(LEFT(Taulukko1[[#This Row],[TOL2008]],2)),Pääluokka!$G$2:$G$100,0))</f>
        <v>Teollisuus (C-E)</v>
      </c>
      <c r="L1250" s="41">
        <f t="shared" si="190"/>
        <v>27</v>
      </c>
      <c r="M1250" s="43">
        <f t="shared" si="191"/>
        <v>40137</v>
      </c>
      <c r="N1250" s="43">
        <f t="shared" si="192"/>
        <v>40164</v>
      </c>
      <c r="O1250" s="43">
        <f t="shared" si="193"/>
        <v>40118</v>
      </c>
      <c r="P1250" s="43">
        <f t="shared" si="194"/>
        <v>40148</v>
      </c>
      <c r="Q1250" s="41">
        <f t="shared" si="195"/>
        <v>2009</v>
      </c>
      <c r="R1250" s="41">
        <f t="shared" si="196"/>
        <v>2009</v>
      </c>
      <c r="S1250" s="43" t="str">
        <f>YEAR(Taulukko1[[#This Row],[Alku KK]])&amp;"Q"&amp;ROUNDDOWN((MONTH(Taulukko1[[#This Row],[Alku KK]])-1)/3+1,0)</f>
        <v>2009Q4</v>
      </c>
      <c r="T1250" s="43" t="str">
        <f>YEAR(Taulukko1[[#This Row],[Loppu KK]])&amp;"Q"&amp;ROUNDDOWN((MONTH(Taulukko1[[#This Row],[Loppu KK]])-1)/3+1,0)</f>
        <v>2009Q4</v>
      </c>
      <c r="U1250" s="66">
        <f>IF(COUNT(Taulukko1[[#This Row],[Neuvottelujen alaiset ]])=1,Taulukko1[[#This Row],[Neuvottelujen alaiset ]],Taulukko1[[#This Row],[Vähennystarve]])</f>
        <v>2000</v>
      </c>
      <c r="V1250" s="44">
        <f t="shared" si="197"/>
        <v>0.115</v>
      </c>
      <c r="W1250" s="44">
        <f t="shared" si="198"/>
        <v>0.06</v>
      </c>
      <c r="X1250" s="44">
        <f t="shared" si="199"/>
        <v>0.52173913043478259</v>
      </c>
      <c r="Y1250" s="90" t="b">
        <f>AND(MONTH(Taulukko1[[#This Row],[Alku PVM]] )=6,DAY(Taulukko1[[#This Row],[Alku PVM]] )&gt;19)</f>
        <v>0</v>
      </c>
      <c r="Z1250" s="90" t="b">
        <f>AND(MONTH(Taulukko1[[#This Row],[Loppu PVM]] )=6,DAY(Taulukko1[[#This Row],[Loppu PVM]] )&gt;19)</f>
        <v>0</v>
      </c>
      <c r="AA1250" s="90" t="b">
        <f>OR(MONTH(Taulukko1[[#This Row],[Alku PVM]] )&lt;=5,AND(MONTH(Taulukko1[[#This Row],[Alku PVM]] )=6,DAY(Taulukko1[[#This Row],[Alku PVM]] )&lt;20))</f>
        <v>0</v>
      </c>
      <c r="AB1250" s="90" t="b">
        <f>OR(MONTH(Taulukko1[[#This Row],[Loppu PVM]])&lt;=5,AND(MONTH(Taulukko1[[#This Row],[Loppu PVM]] )=6,DAY(Taulukko1[[#This Row],[Loppu PVM]])&lt;20))</f>
        <v>0</v>
      </c>
      <c r="AC1250" s="90" t="b">
        <f>OR(MONTH(Taulukko1[[#This Row],[Alku PVM]] )&lt;=3,AND(MONTH(Taulukko1[[#This Row],[Alku PVM]] )=3))</f>
        <v>0</v>
      </c>
      <c r="AD1250" s="90" t="b">
        <f>OR(MONTH(Taulukko1[[#This Row],[Loppu PVM]] )&lt;=3,AND(MONTH(Taulukko1[[#This Row],[Loppu PVM]] )=3))</f>
        <v>0</v>
      </c>
      <c r="AE1250" s="90" t="b">
        <f>OR(MONTH(Taulukko1[[#This Row],[Alku PVM]] )&lt;=9,AND(MONTH(Taulukko1[[#This Row],[Alku PVM]] )=9))</f>
        <v>0</v>
      </c>
      <c r="AF1250" s="90" t="b">
        <f>OR(MONTH(Taulukko1[[#This Row],[Loppu PVM]])&lt;=9,AND(MONTH(Taulukko1[[#This Row],[Loppu PVM]] )=9))</f>
        <v>0</v>
      </c>
      <c r="AG1250" s="90" t="b">
        <f>OR(MONTH(Taulukko1[[#This Row],[Alku PVM]] )&lt;=6,AND(MONTH(Taulukko1[[#This Row],[Alku PVM]] )=6))</f>
        <v>0</v>
      </c>
      <c r="AH1250" s="90" t="b">
        <f>OR(MONTH(Taulukko1[[#This Row],[Loppu PVM]])&lt;=6,AND(MONTH(Taulukko1[[#This Row],[Loppu PVM]] )=6))</f>
        <v>0</v>
      </c>
    </row>
    <row r="1251" spans="1:34" ht="12.75" customHeight="1">
      <c r="A1251" t="s">
        <v>2657</v>
      </c>
      <c r="B1251" s="23">
        <v>40142</v>
      </c>
      <c r="C1251" t="s">
        <v>3316</v>
      </c>
      <c r="F1251" s="4">
        <v>40183</v>
      </c>
      <c r="G1251" s="5">
        <v>0</v>
      </c>
      <c r="H1251" s="22">
        <v>600</v>
      </c>
      <c r="I1251" s="126" t="e">
        <f>INDEX('TOL2008'!B:B,MATCH(A1251,'TOL2008'!A:A,0))</f>
        <v>#N/A</v>
      </c>
      <c r="J1251" s="126" t="e">
        <f>INDEX(Pääluokka!$H$2:$H$100,MATCH(VALUE(LEFT(Taulukko1[[#This Row],[TOL2008]],2)),Pääluokka!$G$2:$G$100,0))</f>
        <v>#N/A</v>
      </c>
      <c r="K1251" s="126" t="e">
        <f>INDEX(Pääluokka!$I$2:$I$100,MATCH(VALUE(LEFT(Taulukko1[[#This Row],[TOL2008]],2)),Pääluokka!$G$2:$G$100,0))</f>
        <v>#N/A</v>
      </c>
      <c r="L1251" s="41">
        <f t="shared" si="190"/>
        <v>41</v>
      </c>
      <c r="M1251" s="43">
        <f t="shared" si="191"/>
        <v>40142</v>
      </c>
      <c r="N1251" s="43">
        <f t="shared" si="192"/>
        <v>40183</v>
      </c>
      <c r="O1251" s="43">
        <f t="shared" si="193"/>
        <v>40118</v>
      </c>
      <c r="P1251" s="43">
        <f t="shared" si="194"/>
        <v>40179</v>
      </c>
      <c r="Q1251" s="41">
        <f t="shared" si="195"/>
        <v>2009</v>
      </c>
      <c r="R1251" s="41">
        <f t="shared" si="196"/>
        <v>2010</v>
      </c>
      <c r="S1251" s="43" t="str">
        <f>YEAR(Taulukko1[[#This Row],[Alku KK]])&amp;"Q"&amp;ROUNDDOWN((MONTH(Taulukko1[[#This Row],[Alku KK]])-1)/3+1,0)</f>
        <v>2009Q4</v>
      </c>
      <c r="T1251" s="43" t="str">
        <f>YEAR(Taulukko1[[#This Row],[Loppu KK]])&amp;"Q"&amp;ROUNDDOWN((MONTH(Taulukko1[[#This Row],[Loppu KK]])-1)/3+1,0)</f>
        <v>2010Q1</v>
      </c>
      <c r="U1251" s="66">
        <f>IF(COUNT(Taulukko1[[#This Row],[Neuvottelujen alaiset ]])=1,Taulukko1[[#This Row],[Neuvottelujen alaiset ]],Taulukko1[[#This Row],[Vähennystarve]])</f>
        <v>600</v>
      </c>
      <c r="V1251" s="44" t="str">
        <f t="shared" si="197"/>
        <v>NA</v>
      </c>
      <c r="W1251" s="44">
        <f t="shared" si="198"/>
        <v>0</v>
      </c>
      <c r="X1251" s="44" t="str">
        <f t="shared" si="199"/>
        <v>NA</v>
      </c>
      <c r="Y1251" s="90" t="b">
        <f>AND(MONTH(Taulukko1[[#This Row],[Alku PVM]] )=6,DAY(Taulukko1[[#This Row],[Alku PVM]] )&gt;19)</f>
        <v>0</v>
      </c>
      <c r="Z1251" s="90" t="b">
        <f>AND(MONTH(Taulukko1[[#This Row],[Loppu PVM]] )=6,DAY(Taulukko1[[#This Row],[Loppu PVM]] )&gt;19)</f>
        <v>0</v>
      </c>
      <c r="AA1251" s="90" t="b">
        <f>OR(MONTH(Taulukko1[[#This Row],[Alku PVM]] )&lt;=5,AND(MONTH(Taulukko1[[#This Row],[Alku PVM]] )=6,DAY(Taulukko1[[#This Row],[Alku PVM]] )&lt;20))</f>
        <v>0</v>
      </c>
      <c r="AB1251" s="90" t="b">
        <f>OR(MONTH(Taulukko1[[#This Row],[Loppu PVM]])&lt;=5,AND(MONTH(Taulukko1[[#This Row],[Loppu PVM]] )=6,DAY(Taulukko1[[#This Row],[Loppu PVM]])&lt;20))</f>
        <v>1</v>
      </c>
      <c r="AC1251" s="90" t="b">
        <f>OR(MONTH(Taulukko1[[#This Row],[Alku PVM]] )&lt;=3,AND(MONTH(Taulukko1[[#This Row],[Alku PVM]] )=3))</f>
        <v>0</v>
      </c>
      <c r="AD1251" s="90" t="b">
        <f>OR(MONTH(Taulukko1[[#This Row],[Loppu PVM]] )&lt;=3,AND(MONTH(Taulukko1[[#This Row],[Loppu PVM]] )=3))</f>
        <v>1</v>
      </c>
      <c r="AE1251" s="90" t="b">
        <f>OR(MONTH(Taulukko1[[#This Row],[Alku PVM]] )&lt;=9,AND(MONTH(Taulukko1[[#This Row],[Alku PVM]] )=9))</f>
        <v>0</v>
      </c>
      <c r="AF1251" s="90" t="b">
        <f>OR(MONTH(Taulukko1[[#This Row],[Loppu PVM]])&lt;=9,AND(MONTH(Taulukko1[[#This Row],[Loppu PVM]] )=9))</f>
        <v>1</v>
      </c>
      <c r="AG1251" s="90" t="b">
        <f>OR(MONTH(Taulukko1[[#This Row],[Alku PVM]] )&lt;=6,AND(MONTH(Taulukko1[[#This Row],[Alku PVM]] )=6))</f>
        <v>0</v>
      </c>
      <c r="AH1251" s="90" t="b">
        <f>OR(MONTH(Taulukko1[[#This Row],[Loppu PVM]])&lt;=6,AND(MONTH(Taulukko1[[#This Row],[Loppu PVM]] )=6))</f>
        <v>1</v>
      </c>
    </row>
    <row r="1252" spans="1:34" ht="12.75" customHeight="1">
      <c r="A1252" t="s">
        <v>686</v>
      </c>
      <c r="B1252" s="23">
        <v>40143</v>
      </c>
      <c r="C1252" t="s">
        <v>3140</v>
      </c>
      <c r="E1252" s="62">
        <v>70</v>
      </c>
      <c r="F1252" s="4">
        <v>40191</v>
      </c>
      <c r="G1252" s="5">
        <v>56</v>
      </c>
      <c r="H1252" s="22">
        <v>90</v>
      </c>
      <c r="I1252" s="126">
        <f>INDEX('TOL2008'!B:B,MATCH(A1252,'TOL2008'!A:A,0))</f>
        <v>27110</v>
      </c>
      <c r="J1252" s="126" t="str">
        <f>INDEX(Pääluokka!$H$2:$H$100,MATCH(VALUE(LEFT(Taulukko1[[#This Row],[TOL2008]],2)),Pääluokka!$G$2:$G$100,0))</f>
        <v>Teollisuus</v>
      </c>
      <c r="K1252" s="126" t="str">
        <f>INDEX(Pääluokka!$I$2:$I$100,MATCH(VALUE(LEFT(Taulukko1[[#This Row],[TOL2008]],2)),Pääluokka!$G$2:$G$100,0))</f>
        <v>Teollisuus (C-E)</v>
      </c>
      <c r="L1252" s="41">
        <f t="shared" si="190"/>
        <v>48</v>
      </c>
      <c r="M1252" s="43">
        <f t="shared" si="191"/>
        <v>40143</v>
      </c>
      <c r="N1252" s="43">
        <f t="shared" si="192"/>
        <v>40191</v>
      </c>
      <c r="O1252" s="43">
        <f t="shared" si="193"/>
        <v>40118</v>
      </c>
      <c r="P1252" s="43">
        <f t="shared" si="194"/>
        <v>40179</v>
      </c>
      <c r="Q1252" s="41">
        <f t="shared" si="195"/>
        <v>2009</v>
      </c>
      <c r="R1252" s="41">
        <f t="shared" si="196"/>
        <v>2010</v>
      </c>
      <c r="S1252" s="43" t="str">
        <f>YEAR(Taulukko1[[#This Row],[Alku KK]])&amp;"Q"&amp;ROUNDDOWN((MONTH(Taulukko1[[#This Row],[Alku KK]])-1)/3+1,0)</f>
        <v>2009Q4</v>
      </c>
      <c r="T1252" s="43" t="str">
        <f>YEAR(Taulukko1[[#This Row],[Loppu KK]])&amp;"Q"&amp;ROUNDDOWN((MONTH(Taulukko1[[#This Row],[Loppu KK]])-1)/3+1,0)</f>
        <v>2010Q1</v>
      </c>
      <c r="U1252" s="66">
        <f>IF(COUNT(Taulukko1[[#This Row],[Neuvottelujen alaiset ]])=1,Taulukko1[[#This Row],[Neuvottelujen alaiset ]],Taulukko1[[#This Row],[Vähennystarve]])</f>
        <v>90</v>
      </c>
      <c r="V1252" s="44">
        <f t="shared" si="197"/>
        <v>0.77777777777777779</v>
      </c>
      <c r="W1252" s="44">
        <f t="shared" si="198"/>
        <v>0.62222222222222223</v>
      </c>
      <c r="X1252" s="44">
        <f t="shared" si="199"/>
        <v>0.8</v>
      </c>
      <c r="Y1252" s="90" t="b">
        <f>AND(MONTH(Taulukko1[[#This Row],[Alku PVM]] )=6,DAY(Taulukko1[[#This Row],[Alku PVM]] )&gt;19)</f>
        <v>0</v>
      </c>
      <c r="Z1252" s="90" t="b">
        <f>AND(MONTH(Taulukko1[[#This Row],[Loppu PVM]] )=6,DAY(Taulukko1[[#This Row],[Loppu PVM]] )&gt;19)</f>
        <v>0</v>
      </c>
      <c r="AA1252" s="90" t="b">
        <f>OR(MONTH(Taulukko1[[#This Row],[Alku PVM]] )&lt;=5,AND(MONTH(Taulukko1[[#This Row],[Alku PVM]] )=6,DAY(Taulukko1[[#This Row],[Alku PVM]] )&lt;20))</f>
        <v>0</v>
      </c>
      <c r="AB1252" s="90" t="b">
        <f>OR(MONTH(Taulukko1[[#This Row],[Loppu PVM]])&lt;=5,AND(MONTH(Taulukko1[[#This Row],[Loppu PVM]] )=6,DAY(Taulukko1[[#This Row],[Loppu PVM]])&lt;20))</f>
        <v>1</v>
      </c>
      <c r="AC1252" s="90" t="b">
        <f>OR(MONTH(Taulukko1[[#This Row],[Alku PVM]] )&lt;=3,AND(MONTH(Taulukko1[[#This Row],[Alku PVM]] )=3))</f>
        <v>0</v>
      </c>
      <c r="AD1252" s="90" t="b">
        <f>OR(MONTH(Taulukko1[[#This Row],[Loppu PVM]] )&lt;=3,AND(MONTH(Taulukko1[[#This Row],[Loppu PVM]] )=3))</f>
        <v>1</v>
      </c>
      <c r="AE1252" s="90" t="b">
        <f>OR(MONTH(Taulukko1[[#This Row],[Alku PVM]] )&lt;=9,AND(MONTH(Taulukko1[[#This Row],[Alku PVM]] )=9))</f>
        <v>0</v>
      </c>
      <c r="AF1252" s="90" t="b">
        <f>OR(MONTH(Taulukko1[[#This Row],[Loppu PVM]])&lt;=9,AND(MONTH(Taulukko1[[#This Row],[Loppu PVM]] )=9))</f>
        <v>1</v>
      </c>
      <c r="AG1252" s="90" t="b">
        <f>OR(MONTH(Taulukko1[[#This Row],[Alku PVM]] )&lt;=6,AND(MONTH(Taulukko1[[#This Row],[Alku PVM]] )=6))</f>
        <v>0</v>
      </c>
      <c r="AH1252" s="90" t="b">
        <f>OR(MONTH(Taulukko1[[#This Row],[Loppu PVM]])&lt;=6,AND(MONTH(Taulukko1[[#This Row],[Loppu PVM]] )=6))</f>
        <v>1</v>
      </c>
    </row>
    <row r="1253" spans="1:34" ht="12.75" customHeight="1">
      <c r="A1253" t="s">
        <v>1990</v>
      </c>
      <c r="B1253" s="23">
        <v>40143</v>
      </c>
      <c r="C1253" t="s">
        <v>2669</v>
      </c>
      <c r="F1253" s="4">
        <v>40164</v>
      </c>
      <c r="G1253" s="5">
        <v>0</v>
      </c>
      <c r="H1253" s="22">
        <v>450</v>
      </c>
      <c r="I1253" s="126" t="e">
        <f>INDEX('TOL2008'!B:B,MATCH(A1253,'TOL2008'!A:A,0))</f>
        <v>#N/A</v>
      </c>
      <c r="J1253" s="126" t="e">
        <f>INDEX(Pääluokka!$H$2:$H$100,MATCH(VALUE(LEFT(Taulukko1[[#This Row],[TOL2008]],2)),Pääluokka!$G$2:$G$100,0))</f>
        <v>#N/A</v>
      </c>
      <c r="K1253" s="126" t="e">
        <f>INDEX(Pääluokka!$I$2:$I$100,MATCH(VALUE(LEFT(Taulukko1[[#This Row],[TOL2008]],2)),Pääluokka!$G$2:$G$100,0))</f>
        <v>#N/A</v>
      </c>
      <c r="L1253" s="41">
        <f t="shared" si="190"/>
        <v>21</v>
      </c>
      <c r="M1253" s="43">
        <f t="shared" si="191"/>
        <v>40143</v>
      </c>
      <c r="N1253" s="43">
        <f t="shared" si="192"/>
        <v>40164</v>
      </c>
      <c r="O1253" s="43">
        <f t="shared" si="193"/>
        <v>40118</v>
      </c>
      <c r="P1253" s="43">
        <f t="shared" si="194"/>
        <v>40148</v>
      </c>
      <c r="Q1253" s="41">
        <f t="shared" si="195"/>
        <v>2009</v>
      </c>
      <c r="R1253" s="41">
        <f t="shared" si="196"/>
        <v>2009</v>
      </c>
      <c r="S1253" s="43" t="str">
        <f>YEAR(Taulukko1[[#This Row],[Alku KK]])&amp;"Q"&amp;ROUNDDOWN((MONTH(Taulukko1[[#This Row],[Alku KK]])-1)/3+1,0)</f>
        <v>2009Q4</v>
      </c>
      <c r="T1253" s="43" t="str">
        <f>YEAR(Taulukko1[[#This Row],[Loppu KK]])&amp;"Q"&amp;ROUNDDOWN((MONTH(Taulukko1[[#This Row],[Loppu KK]])-1)/3+1,0)</f>
        <v>2009Q4</v>
      </c>
      <c r="U1253" s="66">
        <f>IF(COUNT(Taulukko1[[#This Row],[Neuvottelujen alaiset ]])=1,Taulukko1[[#This Row],[Neuvottelujen alaiset ]],Taulukko1[[#This Row],[Vähennystarve]])</f>
        <v>450</v>
      </c>
      <c r="V1253" s="44" t="str">
        <f t="shared" si="197"/>
        <v>NA</v>
      </c>
      <c r="W1253" s="44">
        <f t="shared" si="198"/>
        <v>0</v>
      </c>
      <c r="X1253" s="44" t="str">
        <f t="shared" si="199"/>
        <v>NA</v>
      </c>
      <c r="Y1253" s="90" t="b">
        <f>AND(MONTH(Taulukko1[[#This Row],[Alku PVM]] )=6,DAY(Taulukko1[[#This Row],[Alku PVM]] )&gt;19)</f>
        <v>0</v>
      </c>
      <c r="Z1253" s="90" t="b">
        <f>AND(MONTH(Taulukko1[[#This Row],[Loppu PVM]] )=6,DAY(Taulukko1[[#This Row],[Loppu PVM]] )&gt;19)</f>
        <v>0</v>
      </c>
      <c r="AA1253" s="90" t="b">
        <f>OR(MONTH(Taulukko1[[#This Row],[Alku PVM]] )&lt;=5,AND(MONTH(Taulukko1[[#This Row],[Alku PVM]] )=6,DAY(Taulukko1[[#This Row],[Alku PVM]] )&lt;20))</f>
        <v>0</v>
      </c>
      <c r="AB1253" s="90" t="b">
        <f>OR(MONTH(Taulukko1[[#This Row],[Loppu PVM]])&lt;=5,AND(MONTH(Taulukko1[[#This Row],[Loppu PVM]] )=6,DAY(Taulukko1[[#This Row],[Loppu PVM]])&lt;20))</f>
        <v>0</v>
      </c>
      <c r="AC1253" s="90" t="b">
        <f>OR(MONTH(Taulukko1[[#This Row],[Alku PVM]] )&lt;=3,AND(MONTH(Taulukko1[[#This Row],[Alku PVM]] )=3))</f>
        <v>0</v>
      </c>
      <c r="AD1253" s="90" t="b">
        <f>OR(MONTH(Taulukko1[[#This Row],[Loppu PVM]] )&lt;=3,AND(MONTH(Taulukko1[[#This Row],[Loppu PVM]] )=3))</f>
        <v>0</v>
      </c>
      <c r="AE1253" s="90" t="b">
        <f>OR(MONTH(Taulukko1[[#This Row],[Alku PVM]] )&lt;=9,AND(MONTH(Taulukko1[[#This Row],[Alku PVM]] )=9))</f>
        <v>0</v>
      </c>
      <c r="AF1253" s="90" t="b">
        <f>OR(MONTH(Taulukko1[[#This Row],[Loppu PVM]])&lt;=9,AND(MONTH(Taulukko1[[#This Row],[Loppu PVM]] )=9))</f>
        <v>0</v>
      </c>
      <c r="AG1253" s="90" t="b">
        <f>OR(MONTH(Taulukko1[[#This Row],[Alku PVM]] )&lt;=6,AND(MONTH(Taulukko1[[#This Row],[Alku PVM]] )=6))</f>
        <v>0</v>
      </c>
      <c r="AH1253" s="90" t="b">
        <f>OR(MONTH(Taulukko1[[#This Row],[Loppu PVM]])&lt;=6,AND(MONTH(Taulukko1[[#This Row],[Loppu PVM]] )=6))</f>
        <v>0</v>
      </c>
    </row>
    <row r="1254" spans="1:34" ht="12.75" customHeight="1">
      <c r="A1254" t="s">
        <v>2905</v>
      </c>
      <c r="B1254" s="23">
        <v>40144</v>
      </c>
      <c r="C1254" t="s">
        <v>2907</v>
      </c>
      <c r="E1254" s="62">
        <v>100</v>
      </c>
      <c r="F1254" s="4"/>
      <c r="G1254" s="5"/>
      <c r="H1254" s="22">
        <v>100</v>
      </c>
      <c r="I1254" s="126" t="e">
        <f>INDEX('TOL2008'!B:B,MATCH(A1254,'TOL2008'!A:A,0))</f>
        <v>#N/A</v>
      </c>
      <c r="J1254" s="126" t="e">
        <f>INDEX(Pääluokka!$H$2:$H$100,MATCH(VALUE(LEFT(Taulukko1[[#This Row],[TOL2008]],2)),Pääluokka!$G$2:$G$100,0))</f>
        <v>#N/A</v>
      </c>
      <c r="K1254" s="126" t="e">
        <f>INDEX(Pääluokka!$I$2:$I$100,MATCH(VALUE(LEFT(Taulukko1[[#This Row],[TOL2008]],2)),Pääluokka!$G$2:$G$100,0))</f>
        <v>#N/A</v>
      </c>
      <c r="L1254" s="41" t="str">
        <f t="shared" si="190"/>
        <v>NA</v>
      </c>
      <c r="M1254" s="43">
        <f t="shared" si="191"/>
        <v>40144</v>
      </c>
      <c r="N1254" s="43">
        <f t="shared" si="192"/>
        <v>40195</v>
      </c>
      <c r="O1254" s="43">
        <f t="shared" si="193"/>
        <v>40118</v>
      </c>
      <c r="P1254" s="43">
        <f t="shared" si="194"/>
        <v>40179</v>
      </c>
      <c r="Q1254" s="41">
        <f t="shared" si="195"/>
        <v>2009</v>
      </c>
      <c r="R1254" s="41">
        <f t="shared" si="196"/>
        <v>2010</v>
      </c>
      <c r="S1254" s="43" t="str">
        <f>YEAR(Taulukko1[[#This Row],[Alku KK]])&amp;"Q"&amp;ROUNDDOWN((MONTH(Taulukko1[[#This Row],[Alku KK]])-1)/3+1,0)</f>
        <v>2009Q4</v>
      </c>
      <c r="T1254" s="43" t="str">
        <f>YEAR(Taulukko1[[#This Row],[Loppu KK]])&amp;"Q"&amp;ROUNDDOWN((MONTH(Taulukko1[[#This Row],[Loppu KK]])-1)/3+1,0)</f>
        <v>2010Q1</v>
      </c>
      <c r="U1254" s="66">
        <f>IF(COUNT(Taulukko1[[#This Row],[Neuvottelujen alaiset ]])=1,Taulukko1[[#This Row],[Neuvottelujen alaiset ]],Taulukko1[[#This Row],[Vähennystarve]])</f>
        <v>100</v>
      </c>
      <c r="V1254" s="44">
        <f t="shared" si="197"/>
        <v>1</v>
      </c>
      <c r="W1254" s="44" t="str">
        <f t="shared" si="198"/>
        <v>NA</v>
      </c>
      <c r="X1254" s="44" t="str">
        <f t="shared" si="199"/>
        <v>NA</v>
      </c>
      <c r="Y1254" s="90" t="b">
        <f>AND(MONTH(Taulukko1[[#This Row],[Alku PVM]] )=6,DAY(Taulukko1[[#This Row],[Alku PVM]] )&gt;19)</f>
        <v>0</v>
      </c>
      <c r="Z1254" s="90" t="b">
        <f>AND(MONTH(Taulukko1[[#This Row],[Loppu PVM]] )=6,DAY(Taulukko1[[#This Row],[Loppu PVM]] )&gt;19)</f>
        <v>0</v>
      </c>
      <c r="AA1254" s="90" t="b">
        <f>OR(MONTH(Taulukko1[[#This Row],[Alku PVM]] )&lt;=5,AND(MONTH(Taulukko1[[#This Row],[Alku PVM]] )=6,DAY(Taulukko1[[#This Row],[Alku PVM]] )&lt;20))</f>
        <v>0</v>
      </c>
      <c r="AB1254" s="90" t="b">
        <f>OR(MONTH(Taulukko1[[#This Row],[Loppu PVM]])&lt;=5,AND(MONTH(Taulukko1[[#This Row],[Loppu PVM]] )=6,DAY(Taulukko1[[#This Row],[Loppu PVM]])&lt;20))</f>
        <v>1</v>
      </c>
      <c r="AC1254" s="90" t="b">
        <f>OR(MONTH(Taulukko1[[#This Row],[Alku PVM]] )&lt;=3,AND(MONTH(Taulukko1[[#This Row],[Alku PVM]] )=3))</f>
        <v>0</v>
      </c>
      <c r="AD1254" s="90" t="b">
        <f>OR(MONTH(Taulukko1[[#This Row],[Loppu PVM]] )&lt;=3,AND(MONTH(Taulukko1[[#This Row],[Loppu PVM]] )=3))</f>
        <v>1</v>
      </c>
      <c r="AE1254" s="90" t="b">
        <f>OR(MONTH(Taulukko1[[#This Row],[Alku PVM]] )&lt;=9,AND(MONTH(Taulukko1[[#This Row],[Alku PVM]] )=9))</f>
        <v>0</v>
      </c>
      <c r="AF1254" s="90" t="b">
        <f>OR(MONTH(Taulukko1[[#This Row],[Loppu PVM]])&lt;=9,AND(MONTH(Taulukko1[[#This Row],[Loppu PVM]] )=9))</f>
        <v>1</v>
      </c>
      <c r="AG1254" s="90" t="b">
        <f>OR(MONTH(Taulukko1[[#This Row],[Alku PVM]] )&lt;=6,AND(MONTH(Taulukko1[[#This Row],[Alku PVM]] )=6))</f>
        <v>0</v>
      </c>
      <c r="AH1254" s="90" t="b">
        <f>OR(MONTH(Taulukko1[[#This Row],[Loppu PVM]])&lt;=6,AND(MONTH(Taulukko1[[#This Row],[Loppu PVM]] )=6))</f>
        <v>1</v>
      </c>
    </row>
    <row r="1255" spans="1:34" ht="12.75" customHeight="1">
      <c r="A1255" t="s">
        <v>1938</v>
      </c>
      <c r="B1255" s="23">
        <v>40147</v>
      </c>
      <c r="C1255" t="s">
        <v>2526</v>
      </c>
      <c r="F1255" s="4">
        <v>40161</v>
      </c>
      <c r="G1255" s="5">
        <v>0</v>
      </c>
      <c r="H1255" s="22">
        <v>400</v>
      </c>
      <c r="I1255" s="126" t="e">
        <f>INDEX('TOL2008'!B:B,MATCH(A1255,'TOL2008'!A:A,0))</f>
        <v>#N/A</v>
      </c>
      <c r="J1255" s="126" t="e">
        <f>INDEX(Pääluokka!$H$2:$H$100,MATCH(VALUE(LEFT(Taulukko1[[#This Row],[TOL2008]],2)),Pääluokka!$G$2:$G$100,0))</f>
        <v>#N/A</v>
      </c>
      <c r="K1255" s="126" t="e">
        <f>INDEX(Pääluokka!$I$2:$I$100,MATCH(VALUE(LEFT(Taulukko1[[#This Row],[TOL2008]],2)),Pääluokka!$G$2:$G$100,0))</f>
        <v>#N/A</v>
      </c>
      <c r="L1255" s="41">
        <f t="shared" si="190"/>
        <v>14</v>
      </c>
      <c r="M1255" s="43">
        <f t="shared" si="191"/>
        <v>40147</v>
      </c>
      <c r="N1255" s="43">
        <f t="shared" si="192"/>
        <v>40161</v>
      </c>
      <c r="O1255" s="43">
        <f t="shared" si="193"/>
        <v>40118</v>
      </c>
      <c r="P1255" s="43">
        <f t="shared" si="194"/>
        <v>40148</v>
      </c>
      <c r="Q1255" s="41">
        <f t="shared" si="195"/>
        <v>2009</v>
      </c>
      <c r="R1255" s="41">
        <f t="shared" si="196"/>
        <v>2009</v>
      </c>
      <c r="S1255" s="43" t="str">
        <f>YEAR(Taulukko1[[#This Row],[Alku KK]])&amp;"Q"&amp;ROUNDDOWN((MONTH(Taulukko1[[#This Row],[Alku KK]])-1)/3+1,0)</f>
        <v>2009Q4</v>
      </c>
      <c r="T1255" s="43" t="str">
        <f>YEAR(Taulukko1[[#This Row],[Loppu KK]])&amp;"Q"&amp;ROUNDDOWN((MONTH(Taulukko1[[#This Row],[Loppu KK]])-1)/3+1,0)</f>
        <v>2009Q4</v>
      </c>
      <c r="U1255" s="66">
        <f>IF(COUNT(Taulukko1[[#This Row],[Neuvottelujen alaiset ]])=1,Taulukko1[[#This Row],[Neuvottelujen alaiset ]],Taulukko1[[#This Row],[Vähennystarve]])</f>
        <v>400</v>
      </c>
      <c r="V1255" s="44" t="str">
        <f t="shared" si="197"/>
        <v>NA</v>
      </c>
      <c r="W1255" s="44">
        <f t="shared" si="198"/>
        <v>0</v>
      </c>
      <c r="X1255" s="44" t="str">
        <f t="shared" si="199"/>
        <v>NA</v>
      </c>
      <c r="Y1255" s="90" t="b">
        <f>AND(MONTH(Taulukko1[[#This Row],[Alku PVM]] )=6,DAY(Taulukko1[[#This Row],[Alku PVM]] )&gt;19)</f>
        <v>0</v>
      </c>
      <c r="Z1255" s="90" t="b">
        <f>AND(MONTH(Taulukko1[[#This Row],[Loppu PVM]] )=6,DAY(Taulukko1[[#This Row],[Loppu PVM]] )&gt;19)</f>
        <v>0</v>
      </c>
      <c r="AA1255" s="90" t="b">
        <f>OR(MONTH(Taulukko1[[#This Row],[Alku PVM]] )&lt;=5,AND(MONTH(Taulukko1[[#This Row],[Alku PVM]] )=6,DAY(Taulukko1[[#This Row],[Alku PVM]] )&lt;20))</f>
        <v>0</v>
      </c>
      <c r="AB1255" s="90" t="b">
        <f>OR(MONTH(Taulukko1[[#This Row],[Loppu PVM]])&lt;=5,AND(MONTH(Taulukko1[[#This Row],[Loppu PVM]] )=6,DAY(Taulukko1[[#This Row],[Loppu PVM]])&lt;20))</f>
        <v>0</v>
      </c>
      <c r="AC1255" s="90" t="b">
        <f>OR(MONTH(Taulukko1[[#This Row],[Alku PVM]] )&lt;=3,AND(MONTH(Taulukko1[[#This Row],[Alku PVM]] )=3))</f>
        <v>0</v>
      </c>
      <c r="AD1255" s="90" t="b">
        <f>OR(MONTH(Taulukko1[[#This Row],[Loppu PVM]] )&lt;=3,AND(MONTH(Taulukko1[[#This Row],[Loppu PVM]] )=3))</f>
        <v>0</v>
      </c>
      <c r="AE1255" s="90" t="b">
        <f>OR(MONTH(Taulukko1[[#This Row],[Alku PVM]] )&lt;=9,AND(MONTH(Taulukko1[[#This Row],[Alku PVM]] )=9))</f>
        <v>0</v>
      </c>
      <c r="AF1255" s="90" t="b">
        <f>OR(MONTH(Taulukko1[[#This Row],[Loppu PVM]])&lt;=9,AND(MONTH(Taulukko1[[#This Row],[Loppu PVM]] )=9))</f>
        <v>0</v>
      </c>
      <c r="AG1255" s="90" t="b">
        <f>OR(MONTH(Taulukko1[[#This Row],[Alku PVM]] )&lt;=6,AND(MONTH(Taulukko1[[#This Row],[Alku PVM]] )=6))</f>
        <v>0</v>
      </c>
      <c r="AH1255" s="90" t="b">
        <f>OR(MONTH(Taulukko1[[#This Row],[Loppu PVM]])&lt;=6,AND(MONTH(Taulukko1[[#This Row],[Loppu PVM]] )=6))</f>
        <v>0</v>
      </c>
    </row>
    <row r="1256" spans="1:34" ht="12.75" customHeight="1">
      <c r="A1256" s="21" t="s">
        <v>2998</v>
      </c>
      <c r="B1256" s="23">
        <v>40148</v>
      </c>
      <c r="C1256" s="21" t="s">
        <v>3433</v>
      </c>
      <c r="D1256" s="24"/>
      <c r="F1256" s="23">
        <v>40214</v>
      </c>
      <c r="G1256" s="24">
        <v>17</v>
      </c>
      <c r="H1256" s="16">
        <v>100</v>
      </c>
      <c r="I1256" s="126" t="e">
        <f>INDEX('TOL2008'!B:B,MATCH(A1256,'TOL2008'!A:A,0))</f>
        <v>#N/A</v>
      </c>
      <c r="J1256" s="126" t="e">
        <f>INDEX(Pääluokka!$H$2:$H$100,MATCH(VALUE(LEFT(Taulukko1[[#This Row],[TOL2008]],2)),Pääluokka!$G$2:$G$100,0))</f>
        <v>#N/A</v>
      </c>
      <c r="K1256" s="126" t="e">
        <f>INDEX(Pääluokka!$I$2:$I$100,MATCH(VALUE(LEFT(Taulukko1[[#This Row],[TOL2008]],2)),Pääluokka!$G$2:$G$100,0))</f>
        <v>#N/A</v>
      </c>
      <c r="L1256" s="41">
        <f t="shared" si="190"/>
        <v>66</v>
      </c>
      <c r="M1256" s="43">
        <f t="shared" si="191"/>
        <v>40148</v>
      </c>
      <c r="N1256" s="43">
        <f t="shared" si="192"/>
        <v>40214</v>
      </c>
      <c r="O1256" s="43">
        <f t="shared" si="193"/>
        <v>40148</v>
      </c>
      <c r="P1256" s="43">
        <f t="shared" si="194"/>
        <v>40210</v>
      </c>
      <c r="Q1256" s="41">
        <f t="shared" si="195"/>
        <v>2009</v>
      </c>
      <c r="R1256" s="41">
        <f t="shared" si="196"/>
        <v>2010</v>
      </c>
      <c r="S1256" s="43" t="str">
        <f>YEAR(Taulukko1[[#This Row],[Alku KK]])&amp;"Q"&amp;ROUNDDOWN((MONTH(Taulukko1[[#This Row],[Alku KK]])-1)/3+1,0)</f>
        <v>2009Q4</v>
      </c>
      <c r="T1256" s="43" t="str">
        <f>YEAR(Taulukko1[[#This Row],[Loppu KK]])&amp;"Q"&amp;ROUNDDOWN((MONTH(Taulukko1[[#This Row],[Loppu KK]])-1)/3+1,0)</f>
        <v>2010Q1</v>
      </c>
      <c r="U1256" s="66">
        <f>IF(COUNT(Taulukko1[[#This Row],[Neuvottelujen alaiset ]])=1,Taulukko1[[#This Row],[Neuvottelujen alaiset ]],Taulukko1[[#This Row],[Vähennystarve]])</f>
        <v>100</v>
      </c>
      <c r="V1256" s="44" t="str">
        <f t="shared" si="197"/>
        <v>NA</v>
      </c>
      <c r="W1256" s="44">
        <f t="shared" si="198"/>
        <v>0.17</v>
      </c>
      <c r="X1256" s="44" t="str">
        <f t="shared" si="199"/>
        <v>NA</v>
      </c>
      <c r="Y1256" s="90" t="b">
        <f>AND(MONTH(Taulukko1[[#This Row],[Alku PVM]] )=6,DAY(Taulukko1[[#This Row],[Alku PVM]] )&gt;19)</f>
        <v>0</v>
      </c>
      <c r="Z1256" s="90" t="b">
        <f>AND(MONTH(Taulukko1[[#This Row],[Loppu PVM]] )=6,DAY(Taulukko1[[#This Row],[Loppu PVM]] )&gt;19)</f>
        <v>0</v>
      </c>
      <c r="AA1256" s="90" t="b">
        <f>OR(MONTH(Taulukko1[[#This Row],[Alku PVM]] )&lt;=5,AND(MONTH(Taulukko1[[#This Row],[Alku PVM]] )=6,DAY(Taulukko1[[#This Row],[Alku PVM]] )&lt;20))</f>
        <v>0</v>
      </c>
      <c r="AB1256" s="90" t="b">
        <f>OR(MONTH(Taulukko1[[#This Row],[Loppu PVM]])&lt;=5,AND(MONTH(Taulukko1[[#This Row],[Loppu PVM]] )=6,DAY(Taulukko1[[#This Row],[Loppu PVM]])&lt;20))</f>
        <v>1</v>
      </c>
      <c r="AC1256" s="90" t="b">
        <f>OR(MONTH(Taulukko1[[#This Row],[Alku PVM]] )&lt;=3,AND(MONTH(Taulukko1[[#This Row],[Alku PVM]] )=3))</f>
        <v>0</v>
      </c>
      <c r="AD1256" s="90" t="b">
        <f>OR(MONTH(Taulukko1[[#This Row],[Loppu PVM]] )&lt;=3,AND(MONTH(Taulukko1[[#This Row],[Loppu PVM]] )=3))</f>
        <v>1</v>
      </c>
      <c r="AE1256" s="90" t="b">
        <f>OR(MONTH(Taulukko1[[#This Row],[Alku PVM]] )&lt;=9,AND(MONTH(Taulukko1[[#This Row],[Alku PVM]] )=9))</f>
        <v>0</v>
      </c>
      <c r="AF1256" s="90" t="b">
        <f>OR(MONTH(Taulukko1[[#This Row],[Loppu PVM]])&lt;=9,AND(MONTH(Taulukko1[[#This Row],[Loppu PVM]] )=9))</f>
        <v>1</v>
      </c>
      <c r="AG1256" s="90" t="b">
        <f>OR(MONTH(Taulukko1[[#This Row],[Alku PVM]] )&lt;=6,AND(MONTH(Taulukko1[[#This Row],[Alku PVM]] )=6))</f>
        <v>0</v>
      </c>
      <c r="AH1256" s="90" t="b">
        <f>OR(MONTH(Taulukko1[[#This Row],[Loppu PVM]])&lt;=6,AND(MONTH(Taulukko1[[#This Row],[Loppu PVM]] )=6))</f>
        <v>1</v>
      </c>
    </row>
    <row r="1257" spans="1:34" ht="12.75" customHeight="1">
      <c r="A1257" s="21" t="s">
        <v>2834</v>
      </c>
      <c r="B1257" s="23">
        <v>40148</v>
      </c>
      <c r="C1257" t="s">
        <v>3374</v>
      </c>
      <c r="D1257" s="24"/>
      <c r="F1257" s="23">
        <v>40200</v>
      </c>
      <c r="G1257" s="24">
        <v>50</v>
      </c>
      <c r="H1257" s="16">
        <v>100</v>
      </c>
      <c r="I1257" s="126" t="e">
        <f>INDEX('TOL2008'!B:B,MATCH(A1257,'TOL2008'!A:A,0))</f>
        <v>#N/A</v>
      </c>
      <c r="J1257" s="126" t="e">
        <f>INDEX(Pääluokka!$H$2:$H$100,MATCH(VALUE(LEFT(Taulukko1[[#This Row],[TOL2008]],2)),Pääluokka!$G$2:$G$100,0))</f>
        <v>#N/A</v>
      </c>
      <c r="K1257" s="126" t="e">
        <f>INDEX(Pääluokka!$I$2:$I$100,MATCH(VALUE(LEFT(Taulukko1[[#This Row],[TOL2008]],2)),Pääluokka!$G$2:$G$100,0))</f>
        <v>#N/A</v>
      </c>
      <c r="L1257" s="41">
        <f t="shared" si="190"/>
        <v>52</v>
      </c>
      <c r="M1257" s="43">
        <f t="shared" si="191"/>
        <v>40148</v>
      </c>
      <c r="N1257" s="43">
        <f t="shared" si="192"/>
        <v>40200</v>
      </c>
      <c r="O1257" s="43">
        <f t="shared" si="193"/>
        <v>40148</v>
      </c>
      <c r="P1257" s="43">
        <f t="shared" si="194"/>
        <v>40179</v>
      </c>
      <c r="Q1257" s="41">
        <f t="shared" si="195"/>
        <v>2009</v>
      </c>
      <c r="R1257" s="41">
        <f t="shared" si="196"/>
        <v>2010</v>
      </c>
      <c r="S1257" s="43" t="str">
        <f>YEAR(Taulukko1[[#This Row],[Alku KK]])&amp;"Q"&amp;ROUNDDOWN((MONTH(Taulukko1[[#This Row],[Alku KK]])-1)/3+1,0)</f>
        <v>2009Q4</v>
      </c>
      <c r="T1257" s="43" t="str">
        <f>YEAR(Taulukko1[[#This Row],[Loppu KK]])&amp;"Q"&amp;ROUNDDOWN((MONTH(Taulukko1[[#This Row],[Loppu KK]])-1)/3+1,0)</f>
        <v>2010Q1</v>
      </c>
      <c r="U1257" s="66">
        <f>IF(COUNT(Taulukko1[[#This Row],[Neuvottelujen alaiset ]])=1,Taulukko1[[#This Row],[Neuvottelujen alaiset ]],Taulukko1[[#This Row],[Vähennystarve]])</f>
        <v>100</v>
      </c>
      <c r="V1257" s="44" t="str">
        <f t="shared" si="197"/>
        <v>NA</v>
      </c>
      <c r="W1257" s="44">
        <f t="shared" si="198"/>
        <v>0.5</v>
      </c>
      <c r="X1257" s="44" t="str">
        <f t="shared" si="199"/>
        <v>NA</v>
      </c>
      <c r="Y1257" s="90" t="b">
        <f>AND(MONTH(Taulukko1[[#This Row],[Alku PVM]] )=6,DAY(Taulukko1[[#This Row],[Alku PVM]] )&gt;19)</f>
        <v>0</v>
      </c>
      <c r="Z1257" s="90" t="b">
        <f>AND(MONTH(Taulukko1[[#This Row],[Loppu PVM]] )=6,DAY(Taulukko1[[#This Row],[Loppu PVM]] )&gt;19)</f>
        <v>0</v>
      </c>
      <c r="AA1257" s="90" t="b">
        <f>OR(MONTH(Taulukko1[[#This Row],[Alku PVM]] )&lt;=5,AND(MONTH(Taulukko1[[#This Row],[Alku PVM]] )=6,DAY(Taulukko1[[#This Row],[Alku PVM]] )&lt;20))</f>
        <v>0</v>
      </c>
      <c r="AB1257" s="90" t="b">
        <f>OR(MONTH(Taulukko1[[#This Row],[Loppu PVM]])&lt;=5,AND(MONTH(Taulukko1[[#This Row],[Loppu PVM]] )=6,DAY(Taulukko1[[#This Row],[Loppu PVM]])&lt;20))</f>
        <v>1</v>
      </c>
      <c r="AC1257" s="90" t="b">
        <f>OR(MONTH(Taulukko1[[#This Row],[Alku PVM]] )&lt;=3,AND(MONTH(Taulukko1[[#This Row],[Alku PVM]] )=3))</f>
        <v>0</v>
      </c>
      <c r="AD1257" s="90" t="b">
        <f>OR(MONTH(Taulukko1[[#This Row],[Loppu PVM]] )&lt;=3,AND(MONTH(Taulukko1[[#This Row],[Loppu PVM]] )=3))</f>
        <v>1</v>
      </c>
      <c r="AE1257" s="90" t="b">
        <f>OR(MONTH(Taulukko1[[#This Row],[Alku PVM]] )&lt;=9,AND(MONTH(Taulukko1[[#This Row],[Alku PVM]] )=9))</f>
        <v>0</v>
      </c>
      <c r="AF1257" s="90" t="b">
        <f>OR(MONTH(Taulukko1[[#This Row],[Loppu PVM]])&lt;=9,AND(MONTH(Taulukko1[[#This Row],[Loppu PVM]] )=9))</f>
        <v>1</v>
      </c>
      <c r="AG1257" s="90" t="b">
        <f>OR(MONTH(Taulukko1[[#This Row],[Alku PVM]] )&lt;=6,AND(MONTH(Taulukko1[[#This Row],[Alku PVM]] )=6))</f>
        <v>0</v>
      </c>
      <c r="AH1257" s="90" t="b">
        <f>OR(MONTH(Taulukko1[[#This Row],[Loppu PVM]])&lt;=6,AND(MONTH(Taulukko1[[#This Row],[Loppu PVM]] )=6))</f>
        <v>1</v>
      </c>
    </row>
    <row r="1258" spans="1:34" ht="12.75" customHeight="1">
      <c r="A1258" s="21" t="s">
        <v>391</v>
      </c>
      <c r="B1258" s="23">
        <v>40148</v>
      </c>
      <c r="C1258" s="21" t="s">
        <v>1185</v>
      </c>
      <c r="D1258" s="24"/>
      <c r="F1258" s="23">
        <v>40203</v>
      </c>
      <c r="G1258" s="24">
        <v>95</v>
      </c>
      <c r="H1258" s="22">
        <v>120</v>
      </c>
      <c r="I1258" s="126">
        <f>INDEX('TOL2008'!B:B,MATCH(A1258,'TOL2008'!A:A,0))</f>
        <v>38110</v>
      </c>
      <c r="J1258" s="126" t="str">
        <f>INDEX(Pääluokka!$H$2:$H$100,MATCH(VALUE(LEFT(Taulukko1[[#This Row],[TOL2008]],2)),Pääluokka!$G$2:$G$100,0))</f>
        <v>Vesihuolto, viemäri- ja jätevesihuolto, jätehuolto ja muu ympäristön puhtaanapito</v>
      </c>
      <c r="K1258" s="126" t="str">
        <f>INDEX(Pääluokka!$I$2:$I$100,MATCH(VALUE(LEFT(Taulukko1[[#This Row],[TOL2008]],2)),Pääluokka!$G$2:$G$100,0))</f>
        <v>Teollisuus (C-E)</v>
      </c>
      <c r="L1258" s="41">
        <f t="shared" si="190"/>
        <v>55</v>
      </c>
      <c r="M1258" s="43">
        <f t="shared" si="191"/>
        <v>40148</v>
      </c>
      <c r="N1258" s="43">
        <f t="shared" si="192"/>
        <v>40203</v>
      </c>
      <c r="O1258" s="43">
        <f t="shared" si="193"/>
        <v>40148</v>
      </c>
      <c r="P1258" s="43">
        <f t="shared" si="194"/>
        <v>40179</v>
      </c>
      <c r="Q1258" s="41">
        <f t="shared" si="195"/>
        <v>2009</v>
      </c>
      <c r="R1258" s="41">
        <f t="shared" si="196"/>
        <v>2010</v>
      </c>
      <c r="S1258" s="43" t="str">
        <f>YEAR(Taulukko1[[#This Row],[Alku KK]])&amp;"Q"&amp;ROUNDDOWN((MONTH(Taulukko1[[#This Row],[Alku KK]])-1)/3+1,0)</f>
        <v>2009Q4</v>
      </c>
      <c r="T1258" s="43" t="str">
        <f>YEAR(Taulukko1[[#This Row],[Loppu KK]])&amp;"Q"&amp;ROUNDDOWN((MONTH(Taulukko1[[#This Row],[Loppu KK]])-1)/3+1,0)</f>
        <v>2010Q1</v>
      </c>
      <c r="U1258" s="66">
        <f>IF(COUNT(Taulukko1[[#This Row],[Neuvottelujen alaiset ]])=1,Taulukko1[[#This Row],[Neuvottelujen alaiset ]],Taulukko1[[#This Row],[Vähennystarve]])</f>
        <v>120</v>
      </c>
      <c r="V1258" s="44" t="str">
        <f t="shared" si="197"/>
        <v>NA</v>
      </c>
      <c r="W1258" s="44">
        <f t="shared" si="198"/>
        <v>0.79166666666666663</v>
      </c>
      <c r="X1258" s="44" t="str">
        <f t="shared" si="199"/>
        <v>NA</v>
      </c>
      <c r="Y1258" s="90" t="b">
        <f>AND(MONTH(Taulukko1[[#This Row],[Alku PVM]] )=6,DAY(Taulukko1[[#This Row],[Alku PVM]] )&gt;19)</f>
        <v>0</v>
      </c>
      <c r="Z1258" s="90" t="b">
        <f>AND(MONTH(Taulukko1[[#This Row],[Loppu PVM]] )=6,DAY(Taulukko1[[#This Row],[Loppu PVM]] )&gt;19)</f>
        <v>0</v>
      </c>
      <c r="AA1258" s="90" t="b">
        <f>OR(MONTH(Taulukko1[[#This Row],[Alku PVM]] )&lt;=5,AND(MONTH(Taulukko1[[#This Row],[Alku PVM]] )=6,DAY(Taulukko1[[#This Row],[Alku PVM]] )&lt;20))</f>
        <v>0</v>
      </c>
      <c r="AB1258" s="90" t="b">
        <f>OR(MONTH(Taulukko1[[#This Row],[Loppu PVM]])&lt;=5,AND(MONTH(Taulukko1[[#This Row],[Loppu PVM]] )=6,DAY(Taulukko1[[#This Row],[Loppu PVM]])&lt;20))</f>
        <v>1</v>
      </c>
      <c r="AC1258" s="90" t="b">
        <f>OR(MONTH(Taulukko1[[#This Row],[Alku PVM]] )&lt;=3,AND(MONTH(Taulukko1[[#This Row],[Alku PVM]] )=3))</f>
        <v>0</v>
      </c>
      <c r="AD1258" s="90" t="b">
        <f>OR(MONTH(Taulukko1[[#This Row],[Loppu PVM]] )&lt;=3,AND(MONTH(Taulukko1[[#This Row],[Loppu PVM]] )=3))</f>
        <v>1</v>
      </c>
      <c r="AE1258" s="90" t="b">
        <f>OR(MONTH(Taulukko1[[#This Row],[Alku PVM]] )&lt;=9,AND(MONTH(Taulukko1[[#This Row],[Alku PVM]] )=9))</f>
        <v>0</v>
      </c>
      <c r="AF1258" s="90" t="b">
        <f>OR(MONTH(Taulukko1[[#This Row],[Loppu PVM]])&lt;=9,AND(MONTH(Taulukko1[[#This Row],[Loppu PVM]] )=9))</f>
        <v>1</v>
      </c>
      <c r="AG1258" s="90" t="b">
        <f>OR(MONTH(Taulukko1[[#This Row],[Alku PVM]] )&lt;=6,AND(MONTH(Taulukko1[[#This Row],[Alku PVM]] )=6))</f>
        <v>0</v>
      </c>
      <c r="AH1258" s="90" t="b">
        <f>OR(MONTH(Taulukko1[[#This Row],[Loppu PVM]])&lt;=6,AND(MONTH(Taulukko1[[#This Row],[Loppu PVM]] )=6))</f>
        <v>1</v>
      </c>
    </row>
    <row r="1259" spans="1:34" ht="12.75" customHeight="1">
      <c r="A1259" s="21" t="s">
        <v>3236</v>
      </c>
      <c r="B1259" s="23">
        <v>40148</v>
      </c>
      <c r="C1259" t="s">
        <v>3235</v>
      </c>
      <c r="D1259" s="24"/>
      <c r="F1259" s="23">
        <v>40199</v>
      </c>
      <c r="G1259" s="24">
        <v>13</v>
      </c>
      <c r="H1259" s="22">
        <v>93</v>
      </c>
      <c r="I1259" s="126" t="e">
        <f>INDEX('TOL2008'!B:B,MATCH(A1259,'TOL2008'!A:A,0))</f>
        <v>#N/A</v>
      </c>
      <c r="J1259" s="126" t="e">
        <f>INDEX(Pääluokka!$H$2:$H$100,MATCH(VALUE(LEFT(Taulukko1[[#This Row],[TOL2008]],2)),Pääluokka!$G$2:$G$100,0))</f>
        <v>#N/A</v>
      </c>
      <c r="K1259" s="126" t="e">
        <f>INDEX(Pääluokka!$I$2:$I$100,MATCH(VALUE(LEFT(Taulukko1[[#This Row],[TOL2008]],2)),Pääluokka!$G$2:$G$100,0))</f>
        <v>#N/A</v>
      </c>
      <c r="L1259" s="41">
        <f t="shared" si="190"/>
        <v>51</v>
      </c>
      <c r="M1259" s="43">
        <f t="shared" si="191"/>
        <v>40148</v>
      </c>
      <c r="N1259" s="43">
        <f t="shared" si="192"/>
        <v>40199</v>
      </c>
      <c r="O1259" s="43">
        <f t="shared" si="193"/>
        <v>40148</v>
      </c>
      <c r="P1259" s="43">
        <f t="shared" si="194"/>
        <v>40179</v>
      </c>
      <c r="Q1259" s="41">
        <f t="shared" si="195"/>
        <v>2009</v>
      </c>
      <c r="R1259" s="41">
        <f t="shared" si="196"/>
        <v>2010</v>
      </c>
      <c r="S1259" s="43" t="str">
        <f>YEAR(Taulukko1[[#This Row],[Alku KK]])&amp;"Q"&amp;ROUNDDOWN((MONTH(Taulukko1[[#This Row],[Alku KK]])-1)/3+1,0)</f>
        <v>2009Q4</v>
      </c>
      <c r="T1259" s="43" t="str">
        <f>YEAR(Taulukko1[[#This Row],[Loppu KK]])&amp;"Q"&amp;ROUNDDOWN((MONTH(Taulukko1[[#This Row],[Loppu KK]])-1)/3+1,0)</f>
        <v>2010Q1</v>
      </c>
      <c r="U1259" s="66">
        <f>IF(COUNT(Taulukko1[[#This Row],[Neuvottelujen alaiset ]])=1,Taulukko1[[#This Row],[Neuvottelujen alaiset ]],Taulukko1[[#This Row],[Vähennystarve]])</f>
        <v>93</v>
      </c>
      <c r="V1259" s="44" t="str">
        <f t="shared" si="197"/>
        <v>NA</v>
      </c>
      <c r="W1259" s="44">
        <f t="shared" si="198"/>
        <v>0.13978494623655913</v>
      </c>
      <c r="X1259" s="44" t="str">
        <f t="shared" si="199"/>
        <v>NA</v>
      </c>
      <c r="Y1259" s="90" t="b">
        <f>AND(MONTH(Taulukko1[[#This Row],[Alku PVM]] )=6,DAY(Taulukko1[[#This Row],[Alku PVM]] )&gt;19)</f>
        <v>0</v>
      </c>
      <c r="Z1259" s="90" t="b">
        <f>AND(MONTH(Taulukko1[[#This Row],[Loppu PVM]] )=6,DAY(Taulukko1[[#This Row],[Loppu PVM]] )&gt;19)</f>
        <v>0</v>
      </c>
      <c r="AA1259" s="90" t="b">
        <f>OR(MONTH(Taulukko1[[#This Row],[Alku PVM]] )&lt;=5,AND(MONTH(Taulukko1[[#This Row],[Alku PVM]] )=6,DAY(Taulukko1[[#This Row],[Alku PVM]] )&lt;20))</f>
        <v>0</v>
      </c>
      <c r="AB1259" s="90" t="b">
        <f>OR(MONTH(Taulukko1[[#This Row],[Loppu PVM]])&lt;=5,AND(MONTH(Taulukko1[[#This Row],[Loppu PVM]] )=6,DAY(Taulukko1[[#This Row],[Loppu PVM]])&lt;20))</f>
        <v>1</v>
      </c>
      <c r="AC1259" s="90" t="b">
        <f>OR(MONTH(Taulukko1[[#This Row],[Alku PVM]] )&lt;=3,AND(MONTH(Taulukko1[[#This Row],[Alku PVM]] )=3))</f>
        <v>0</v>
      </c>
      <c r="AD1259" s="90" t="b">
        <f>OR(MONTH(Taulukko1[[#This Row],[Loppu PVM]] )&lt;=3,AND(MONTH(Taulukko1[[#This Row],[Loppu PVM]] )=3))</f>
        <v>1</v>
      </c>
      <c r="AE1259" s="90" t="b">
        <f>OR(MONTH(Taulukko1[[#This Row],[Alku PVM]] )&lt;=9,AND(MONTH(Taulukko1[[#This Row],[Alku PVM]] )=9))</f>
        <v>0</v>
      </c>
      <c r="AF1259" s="90" t="b">
        <f>OR(MONTH(Taulukko1[[#This Row],[Loppu PVM]])&lt;=9,AND(MONTH(Taulukko1[[#This Row],[Loppu PVM]] )=9))</f>
        <v>1</v>
      </c>
      <c r="AG1259" s="90" t="b">
        <f>OR(MONTH(Taulukko1[[#This Row],[Alku PVM]] )&lt;=6,AND(MONTH(Taulukko1[[#This Row],[Alku PVM]] )=6))</f>
        <v>0</v>
      </c>
      <c r="AH1259" s="90" t="b">
        <f>OR(MONTH(Taulukko1[[#This Row],[Loppu PVM]])&lt;=6,AND(MONTH(Taulukko1[[#This Row],[Loppu PVM]] )=6))</f>
        <v>1</v>
      </c>
    </row>
    <row r="1260" spans="1:34" ht="12.75" customHeight="1">
      <c r="A1260" t="s">
        <v>778</v>
      </c>
      <c r="B1260" s="23">
        <v>40148</v>
      </c>
      <c r="C1260" t="s">
        <v>3195</v>
      </c>
      <c r="F1260" s="4">
        <v>40200</v>
      </c>
      <c r="G1260" s="5">
        <v>24</v>
      </c>
      <c r="H1260" s="16">
        <v>24</v>
      </c>
      <c r="I1260" s="126">
        <f>INDEX('TOL2008'!B:B,MATCH(A1260,'TOL2008'!A:A,0))</f>
        <v>26110</v>
      </c>
      <c r="J1260" s="126" t="str">
        <f>INDEX(Pääluokka!$H$2:$H$100,MATCH(VALUE(LEFT(Taulukko1[[#This Row],[TOL2008]],2)),Pääluokka!$G$2:$G$100,0))</f>
        <v>Teollisuus</v>
      </c>
      <c r="K1260" s="126" t="str">
        <f>INDEX(Pääluokka!$I$2:$I$100,MATCH(VALUE(LEFT(Taulukko1[[#This Row],[TOL2008]],2)),Pääluokka!$G$2:$G$100,0))</f>
        <v>Teollisuus (C-E)</v>
      </c>
      <c r="L1260" s="41">
        <f t="shared" si="190"/>
        <v>52</v>
      </c>
      <c r="M1260" s="43">
        <f t="shared" si="191"/>
        <v>40148</v>
      </c>
      <c r="N1260" s="43">
        <f t="shared" si="192"/>
        <v>40200</v>
      </c>
      <c r="O1260" s="43">
        <f t="shared" si="193"/>
        <v>40148</v>
      </c>
      <c r="P1260" s="43">
        <f t="shared" si="194"/>
        <v>40179</v>
      </c>
      <c r="Q1260" s="41">
        <f t="shared" si="195"/>
        <v>2009</v>
      </c>
      <c r="R1260" s="41">
        <f t="shared" si="196"/>
        <v>2010</v>
      </c>
      <c r="S1260" s="43" t="str">
        <f>YEAR(Taulukko1[[#This Row],[Alku KK]])&amp;"Q"&amp;ROUNDDOWN((MONTH(Taulukko1[[#This Row],[Alku KK]])-1)/3+1,0)</f>
        <v>2009Q4</v>
      </c>
      <c r="T1260" s="43" t="str">
        <f>YEAR(Taulukko1[[#This Row],[Loppu KK]])&amp;"Q"&amp;ROUNDDOWN((MONTH(Taulukko1[[#This Row],[Loppu KK]])-1)/3+1,0)</f>
        <v>2010Q1</v>
      </c>
      <c r="U1260" s="66">
        <f>IF(COUNT(Taulukko1[[#This Row],[Neuvottelujen alaiset ]])=1,Taulukko1[[#This Row],[Neuvottelujen alaiset ]],Taulukko1[[#This Row],[Vähennystarve]])</f>
        <v>24</v>
      </c>
      <c r="V1260" s="44" t="str">
        <f t="shared" si="197"/>
        <v>NA</v>
      </c>
      <c r="W1260" s="44">
        <f t="shared" si="198"/>
        <v>1</v>
      </c>
      <c r="X1260" s="44" t="str">
        <f t="shared" si="199"/>
        <v>NA</v>
      </c>
      <c r="Y1260" s="90" t="b">
        <f>AND(MONTH(Taulukko1[[#This Row],[Alku PVM]] )=6,DAY(Taulukko1[[#This Row],[Alku PVM]] )&gt;19)</f>
        <v>0</v>
      </c>
      <c r="Z1260" s="90" t="b">
        <f>AND(MONTH(Taulukko1[[#This Row],[Loppu PVM]] )=6,DAY(Taulukko1[[#This Row],[Loppu PVM]] )&gt;19)</f>
        <v>0</v>
      </c>
      <c r="AA1260" s="90" t="b">
        <f>OR(MONTH(Taulukko1[[#This Row],[Alku PVM]] )&lt;=5,AND(MONTH(Taulukko1[[#This Row],[Alku PVM]] )=6,DAY(Taulukko1[[#This Row],[Alku PVM]] )&lt;20))</f>
        <v>0</v>
      </c>
      <c r="AB1260" s="90" t="b">
        <f>OR(MONTH(Taulukko1[[#This Row],[Loppu PVM]])&lt;=5,AND(MONTH(Taulukko1[[#This Row],[Loppu PVM]] )=6,DAY(Taulukko1[[#This Row],[Loppu PVM]])&lt;20))</f>
        <v>1</v>
      </c>
      <c r="AC1260" s="90" t="b">
        <f>OR(MONTH(Taulukko1[[#This Row],[Alku PVM]] )&lt;=3,AND(MONTH(Taulukko1[[#This Row],[Alku PVM]] )=3))</f>
        <v>0</v>
      </c>
      <c r="AD1260" s="90" t="b">
        <f>OR(MONTH(Taulukko1[[#This Row],[Loppu PVM]] )&lt;=3,AND(MONTH(Taulukko1[[#This Row],[Loppu PVM]] )=3))</f>
        <v>1</v>
      </c>
      <c r="AE1260" s="90" t="b">
        <f>OR(MONTH(Taulukko1[[#This Row],[Alku PVM]] )&lt;=9,AND(MONTH(Taulukko1[[#This Row],[Alku PVM]] )=9))</f>
        <v>0</v>
      </c>
      <c r="AF1260" s="90" t="b">
        <f>OR(MONTH(Taulukko1[[#This Row],[Loppu PVM]])&lt;=9,AND(MONTH(Taulukko1[[#This Row],[Loppu PVM]] )=9))</f>
        <v>1</v>
      </c>
      <c r="AG1260" s="90" t="b">
        <f>OR(MONTH(Taulukko1[[#This Row],[Alku PVM]] )&lt;=6,AND(MONTH(Taulukko1[[#This Row],[Alku PVM]] )=6))</f>
        <v>0</v>
      </c>
      <c r="AH1260" s="90" t="b">
        <f>OR(MONTH(Taulukko1[[#This Row],[Loppu PVM]])&lt;=6,AND(MONTH(Taulukko1[[#This Row],[Loppu PVM]] )=6))</f>
        <v>1</v>
      </c>
    </row>
    <row r="1261" spans="1:34" ht="20.25" customHeight="1">
      <c r="A1261" t="s">
        <v>2304</v>
      </c>
      <c r="B1261" s="23">
        <v>40148</v>
      </c>
      <c r="C1261" t="s">
        <v>2303</v>
      </c>
      <c r="E1261" s="62">
        <v>25</v>
      </c>
      <c r="F1261" s="4">
        <v>40166</v>
      </c>
      <c r="G1261" s="5">
        <v>12</v>
      </c>
      <c r="H1261" s="16">
        <v>250</v>
      </c>
      <c r="I1261" s="126" t="e">
        <f>INDEX('TOL2008'!B:B,MATCH(A1261,'TOL2008'!A:A,0))</f>
        <v>#N/A</v>
      </c>
      <c r="J1261" s="126" t="e">
        <f>INDEX(Pääluokka!$H$2:$H$100,MATCH(VALUE(LEFT(Taulukko1[[#This Row],[TOL2008]],2)),Pääluokka!$G$2:$G$100,0))</f>
        <v>#N/A</v>
      </c>
      <c r="K1261" s="126" t="e">
        <f>INDEX(Pääluokka!$I$2:$I$100,MATCH(VALUE(LEFT(Taulukko1[[#This Row],[TOL2008]],2)),Pääluokka!$G$2:$G$100,0))</f>
        <v>#N/A</v>
      </c>
      <c r="L1261" s="41">
        <f t="shared" si="190"/>
        <v>18</v>
      </c>
      <c r="M1261" s="43">
        <f t="shared" si="191"/>
        <v>40148</v>
      </c>
      <c r="N1261" s="43">
        <f t="shared" si="192"/>
        <v>40166</v>
      </c>
      <c r="O1261" s="43">
        <f t="shared" si="193"/>
        <v>40148</v>
      </c>
      <c r="P1261" s="43">
        <f t="shared" si="194"/>
        <v>40148</v>
      </c>
      <c r="Q1261" s="41">
        <f t="shared" si="195"/>
        <v>2009</v>
      </c>
      <c r="R1261" s="41">
        <f t="shared" si="196"/>
        <v>2009</v>
      </c>
      <c r="S1261" s="43" t="str">
        <f>YEAR(Taulukko1[[#This Row],[Alku KK]])&amp;"Q"&amp;ROUNDDOWN((MONTH(Taulukko1[[#This Row],[Alku KK]])-1)/3+1,0)</f>
        <v>2009Q4</v>
      </c>
      <c r="T1261" s="43" t="str">
        <f>YEAR(Taulukko1[[#This Row],[Loppu KK]])&amp;"Q"&amp;ROUNDDOWN((MONTH(Taulukko1[[#This Row],[Loppu KK]])-1)/3+1,0)</f>
        <v>2009Q4</v>
      </c>
      <c r="U1261" s="66">
        <f>IF(COUNT(Taulukko1[[#This Row],[Neuvottelujen alaiset ]])=1,Taulukko1[[#This Row],[Neuvottelujen alaiset ]],Taulukko1[[#This Row],[Vähennystarve]])</f>
        <v>250</v>
      </c>
      <c r="V1261" s="44">
        <f t="shared" si="197"/>
        <v>0.1</v>
      </c>
      <c r="W1261" s="44">
        <f t="shared" si="198"/>
        <v>4.8000000000000001E-2</v>
      </c>
      <c r="X1261" s="44">
        <f t="shared" si="199"/>
        <v>0.48</v>
      </c>
      <c r="Y1261" s="90" t="b">
        <f>AND(MONTH(Taulukko1[[#This Row],[Alku PVM]] )=6,DAY(Taulukko1[[#This Row],[Alku PVM]] )&gt;19)</f>
        <v>0</v>
      </c>
      <c r="Z1261" s="90" t="b">
        <f>AND(MONTH(Taulukko1[[#This Row],[Loppu PVM]] )=6,DAY(Taulukko1[[#This Row],[Loppu PVM]] )&gt;19)</f>
        <v>0</v>
      </c>
      <c r="AA1261" s="90" t="b">
        <f>OR(MONTH(Taulukko1[[#This Row],[Alku PVM]] )&lt;=5,AND(MONTH(Taulukko1[[#This Row],[Alku PVM]] )=6,DAY(Taulukko1[[#This Row],[Alku PVM]] )&lt;20))</f>
        <v>0</v>
      </c>
      <c r="AB1261" s="90" t="b">
        <f>OR(MONTH(Taulukko1[[#This Row],[Loppu PVM]])&lt;=5,AND(MONTH(Taulukko1[[#This Row],[Loppu PVM]] )=6,DAY(Taulukko1[[#This Row],[Loppu PVM]])&lt;20))</f>
        <v>0</v>
      </c>
      <c r="AC1261" s="90" t="b">
        <f>OR(MONTH(Taulukko1[[#This Row],[Alku PVM]] )&lt;=3,AND(MONTH(Taulukko1[[#This Row],[Alku PVM]] )=3))</f>
        <v>0</v>
      </c>
      <c r="AD1261" s="90" t="b">
        <f>OR(MONTH(Taulukko1[[#This Row],[Loppu PVM]] )&lt;=3,AND(MONTH(Taulukko1[[#This Row],[Loppu PVM]] )=3))</f>
        <v>0</v>
      </c>
      <c r="AE1261" s="90" t="b">
        <f>OR(MONTH(Taulukko1[[#This Row],[Alku PVM]] )&lt;=9,AND(MONTH(Taulukko1[[#This Row],[Alku PVM]] )=9))</f>
        <v>0</v>
      </c>
      <c r="AF1261" s="90" t="b">
        <f>OR(MONTH(Taulukko1[[#This Row],[Loppu PVM]])&lt;=9,AND(MONTH(Taulukko1[[#This Row],[Loppu PVM]] )=9))</f>
        <v>0</v>
      </c>
      <c r="AG1261" s="90" t="b">
        <f>OR(MONTH(Taulukko1[[#This Row],[Alku PVM]] )&lt;=6,AND(MONTH(Taulukko1[[#This Row],[Alku PVM]] )=6))</f>
        <v>0</v>
      </c>
      <c r="AH1261" s="90" t="b">
        <f>OR(MONTH(Taulukko1[[#This Row],[Loppu PVM]])&lt;=6,AND(MONTH(Taulukko1[[#This Row],[Loppu PVM]] )=6))</f>
        <v>0</v>
      </c>
    </row>
    <row r="1262" spans="1:34" ht="12.75" customHeight="1">
      <c r="A1262" t="s">
        <v>2575</v>
      </c>
      <c r="B1262" s="23">
        <v>40149</v>
      </c>
      <c r="C1262" t="s">
        <v>1484</v>
      </c>
      <c r="E1262" s="62">
        <v>8</v>
      </c>
      <c r="F1262" s="4"/>
      <c r="G1262" s="5"/>
      <c r="H1262" s="16">
        <v>110</v>
      </c>
      <c r="I1262" s="126" t="e">
        <f>INDEX('TOL2008'!B:B,MATCH(A1262,'TOL2008'!A:A,0))</f>
        <v>#N/A</v>
      </c>
      <c r="J1262" s="126" t="e">
        <f>INDEX(Pääluokka!$H$2:$H$100,MATCH(VALUE(LEFT(Taulukko1[[#This Row],[TOL2008]],2)),Pääluokka!$G$2:$G$100,0))</f>
        <v>#N/A</v>
      </c>
      <c r="K1262" s="126" t="e">
        <f>INDEX(Pääluokka!$I$2:$I$100,MATCH(VALUE(LEFT(Taulukko1[[#This Row],[TOL2008]],2)),Pääluokka!$G$2:$G$100,0))</f>
        <v>#N/A</v>
      </c>
      <c r="L1262" s="41" t="str">
        <f t="shared" si="190"/>
        <v>NA</v>
      </c>
      <c r="M1262" s="43">
        <f t="shared" si="191"/>
        <v>40149</v>
      </c>
      <c r="N1262" s="43">
        <f t="shared" si="192"/>
        <v>40200</v>
      </c>
      <c r="O1262" s="43">
        <f t="shared" si="193"/>
        <v>40148</v>
      </c>
      <c r="P1262" s="43">
        <f t="shared" si="194"/>
        <v>40179</v>
      </c>
      <c r="Q1262" s="41">
        <f t="shared" si="195"/>
        <v>2009</v>
      </c>
      <c r="R1262" s="41">
        <f t="shared" si="196"/>
        <v>2010</v>
      </c>
      <c r="S1262" s="43" t="str">
        <f>YEAR(Taulukko1[[#This Row],[Alku KK]])&amp;"Q"&amp;ROUNDDOWN((MONTH(Taulukko1[[#This Row],[Alku KK]])-1)/3+1,0)</f>
        <v>2009Q4</v>
      </c>
      <c r="T1262" s="43" t="str">
        <f>YEAR(Taulukko1[[#This Row],[Loppu KK]])&amp;"Q"&amp;ROUNDDOWN((MONTH(Taulukko1[[#This Row],[Loppu KK]])-1)/3+1,0)</f>
        <v>2010Q1</v>
      </c>
      <c r="U1262" s="66">
        <f>IF(COUNT(Taulukko1[[#This Row],[Neuvottelujen alaiset ]])=1,Taulukko1[[#This Row],[Neuvottelujen alaiset ]],Taulukko1[[#This Row],[Vähennystarve]])</f>
        <v>110</v>
      </c>
      <c r="V1262" s="44">
        <f t="shared" si="197"/>
        <v>7.2727272727272724E-2</v>
      </c>
      <c r="W1262" s="44" t="str">
        <f t="shared" si="198"/>
        <v>NA</v>
      </c>
      <c r="X1262" s="44" t="str">
        <f t="shared" si="199"/>
        <v>NA</v>
      </c>
      <c r="Y1262" s="90" t="b">
        <f>AND(MONTH(Taulukko1[[#This Row],[Alku PVM]] )=6,DAY(Taulukko1[[#This Row],[Alku PVM]] )&gt;19)</f>
        <v>0</v>
      </c>
      <c r="Z1262" s="90" t="b">
        <f>AND(MONTH(Taulukko1[[#This Row],[Loppu PVM]] )=6,DAY(Taulukko1[[#This Row],[Loppu PVM]] )&gt;19)</f>
        <v>0</v>
      </c>
      <c r="AA1262" s="90" t="b">
        <f>OR(MONTH(Taulukko1[[#This Row],[Alku PVM]] )&lt;=5,AND(MONTH(Taulukko1[[#This Row],[Alku PVM]] )=6,DAY(Taulukko1[[#This Row],[Alku PVM]] )&lt;20))</f>
        <v>0</v>
      </c>
      <c r="AB1262" s="90" t="b">
        <f>OR(MONTH(Taulukko1[[#This Row],[Loppu PVM]])&lt;=5,AND(MONTH(Taulukko1[[#This Row],[Loppu PVM]] )=6,DAY(Taulukko1[[#This Row],[Loppu PVM]])&lt;20))</f>
        <v>1</v>
      </c>
      <c r="AC1262" s="90" t="b">
        <f>OR(MONTH(Taulukko1[[#This Row],[Alku PVM]] )&lt;=3,AND(MONTH(Taulukko1[[#This Row],[Alku PVM]] )=3))</f>
        <v>0</v>
      </c>
      <c r="AD1262" s="90" t="b">
        <f>OR(MONTH(Taulukko1[[#This Row],[Loppu PVM]] )&lt;=3,AND(MONTH(Taulukko1[[#This Row],[Loppu PVM]] )=3))</f>
        <v>1</v>
      </c>
      <c r="AE1262" s="90" t="b">
        <f>OR(MONTH(Taulukko1[[#This Row],[Alku PVM]] )&lt;=9,AND(MONTH(Taulukko1[[#This Row],[Alku PVM]] )=9))</f>
        <v>0</v>
      </c>
      <c r="AF1262" s="90" t="b">
        <f>OR(MONTH(Taulukko1[[#This Row],[Loppu PVM]])&lt;=9,AND(MONTH(Taulukko1[[#This Row],[Loppu PVM]] )=9))</f>
        <v>1</v>
      </c>
      <c r="AG1262" s="90" t="b">
        <f>OR(MONTH(Taulukko1[[#This Row],[Alku PVM]] )&lt;=6,AND(MONTH(Taulukko1[[#This Row],[Alku PVM]] )=6))</f>
        <v>0</v>
      </c>
      <c r="AH1262" s="90" t="b">
        <f>OR(MONTH(Taulukko1[[#This Row],[Loppu PVM]])&lt;=6,AND(MONTH(Taulukko1[[#This Row],[Loppu PVM]] )=6))</f>
        <v>1</v>
      </c>
    </row>
    <row r="1263" spans="1:34" ht="12.75" customHeight="1">
      <c r="A1263" t="s">
        <v>227</v>
      </c>
      <c r="B1263" s="23">
        <v>40150</v>
      </c>
      <c r="C1263" t="s">
        <v>3259</v>
      </c>
      <c r="E1263" s="62">
        <v>100</v>
      </c>
      <c r="F1263" s="4">
        <v>40203</v>
      </c>
      <c r="G1263" s="5">
        <v>30</v>
      </c>
      <c r="H1263" s="22">
        <v>500</v>
      </c>
      <c r="I1263" s="126">
        <f>INDEX('TOL2008'!B:B,MATCH(A1263,'TOL2008'!A:A,0))</f>
        <v>24100</v>
      </c>
      <c r="J1263" s="126" t="str">
        <f>INDEX(Pääluokka!$H$2:$H$100,MATCH(VALUE(LEFT(Taulukko1[[#This Row],[TOL2008]],2)),Pääluokka!$G$2:$G$100,0))</f>
        <v>Teollisuus</v>
      </c>
      <c r="K1263" s="126" t="str">
        <f>INDEX(Pääluokka!$I$2:$I$100,MATCH(VALUE(LEFT(Taulukko1[[#This Row],[TOL2008]],2)),Pääluokka!$G$2:$G$100,0))</f>
        <v>Teollisuus (C-E)</v>
      </c>
      <c r="L1263" s="41">
        <f t="shared" si="190"/>
        <v>53</v>
      </c>
      <c r="M1263" s="43">
        <f t="shared" si="191"/>
        <v>40150</v>
      </c>
      <c r="N1263" s="43">
        <f t="shared" si="192"/>
        <v>40203</v>
      </c>
      <c r="O1263" s="43">
        <f t="shared" si="193"/>
        <v>40148</v>
      </c>
      <c r="P1263" s="43">
        <f t="shared" si="194"/>
        <v>40179</v>
      </c>
      <c r="Q1263" s="41">
        <f t="shared" si="195"/>
        <v>2009</v>
      </c>
      <c r="R1263" s="41">
        <f t="shared" si="196"/>
        <v>2010</v>
      </c>
      <c r="S1263" s="43" t="str">
        <f>YEAR(Taulukko1[[#This Row],[Alku KK]])&amp;"Q"&amp;ROUNDDOWN((MONTH(Taulukko1[[#This Row],[Alku KK]])-1)/3+1,0)</f>
        <v>2009Q4</v>
      </c>
      <c r="T1263" s="43" t="str">
        <f>YEAR(Taulukko1[[#This Row],[Loppu KK]])&amp;"Q"&amp;ROUNDDOWN((MONTH(Taulukko1[[#This Row],[Loppu KK]])-1)/3+1,0)</f>
        <v>2010Q1</v>
      </c>
      <c r="U1263" s="66">
        <f>IF(COUNT(Taulukko1[[#This Row],[Neuvottelujen alaiset ]])=1,Taulukko1[[#This Row],[Neuvottelujen alaiset ]],Taulukko1[[#This Row],[Vähennystarve]])</f>
        <v>500</v>
      </c>
      <c r="V1263" s="44">
        <f t="shared" si="197"/>
        <v>0.2</v>
      </c>
      <c r="W1263" s="44">
        <f t="shared" si="198"/>
        <v>0.06</v>
      </c>
      <c r="X1263" s="44">
        <f t="shared" si="199"/>
        <v>0.3</v>
      </c>
      <c r="Y1263" s="90" t="b">
        <f>AND(MONTH(Taulukko1[[#This Row],[Alku PVM]] )=6,DAY(Taulukko1[[#This Row],[Alku PVM]] )&gt;19)</f>
        <v>0</v>
      </c>
      <c r="Z1263" s="90" t="b">
        <f>AND(MONTH(Taulukko1[[#This Row],[Loppu PVM]] )=6,DAY(Taulukko1[[#This Row],[Loppu PVM]] )&gt;19)</f>
        <v>0</v>
      </c>
      <c r="AA1263" s="90" t="b">
        <f>OR(MONTH(Taulukko1[[#This Row],[Alku PVM]] )&lt;=5,AND(MONTH(Taulukko1[[#This Row],[Alku PVM]] )=6,DAY(Taulukko1[[#This Row],[Alku PVM]] )&lt;20))</f>
        <v>0</v>
      </c>
      <c r="AB1263" s="90" t="b">
        <f>OR(MONTH(Taulukko1[[#This Row],[Loppu PVM]])&lt;=5,AND(MONTH(Taulukko1[[#This Row],[Loppu PVM]] )=6,DAY(Taulukko1[[#This Row],[Loppu PVM]])&lt;20))</f>
        <v>1</v>
      </c>
      <c r="AC1263" s="90" t="b">
        <f>OR(MONTH(Taulukko1[[#This Row],[Alku PVM]] )&lt;=3,AND(MONTH(Taulukko1[[#This Row],[Alku PVM]] )=3))</f>
        <v>0</v>
      </c>
      <c r="AD1263" s="90" t="b">
        <f>OR(MONTH(Taulukko1[[#This Row],[Loppu PVM]] )&lt;=3,AND(MONTH(Taulukko1[[#This Row],[Loppu PVM]] )=3))</f>
        <v>1</v>
      </c>
      <c r="AE1263" s="90" t="b">
        <f>OR(MONTH(Taulukko1[[#This Row],[Alku PVM]] )&lt;=9,AND(MONTH(Taulukko1[[#This Row],[Alku PVM]] )=9))</f>
        <v>0</v>
      </c>
      <c r="AF1263" s="90" t="b">
        <f>OR(MONTH(Taulukko1[[#This Row],[Loppu PVM]])&lt;=9,AND(MONTH(Taulukko1[[#This Row],[Loppu PVM]] )=9))</f>
        <v>1</v>
      </c>
      <c r="AG1263" s="90" t="b">
        <f>OR(MONTH(Taulukko1[[#This Row],[Alku PVM]] )&lt;=6,AND(MONTH(Taulukko1[[#This Row],[Alku PVM]] )=6))</f>
        <v>0</v>
      </c>
      <c r="AH1263" s="90" t="b">
        <f>OR(MONTH(Taulukko1[[#This Row],[Loppu PVM]])&lt;=6,AND(MONTH(Taulukko1[[#This Row],[Loppu PVM]] )=6))</f>
        <v>1</v>
      </c>
    </row>
    <row r="1264" spans="1:34" ht="12.75" customHeight="1">
      <c r="A1264" t="s">
        <v>1111</v>
      </c>
      <c r="B1264" s="23">
        <v>40152</v>
      </c>
      <c r="C1264" t="s">
        <v>3358</v>
      </c>
      <c r="E1264" s="62">
        <v>27</v>
      </c>
      <c r="F1264" s="4">
        <v>40183</v>
      </c>
      <c r="G1264" s="5">
        <v>17</v>
      </c>
      <c r="H1264" s="22">
        <v>60</v>
      </c>
      <c r="I1264" s="126">
        <f>INDEX('TOL2008'!B:B,MATCH(A1264,'TOL2008'!A:A,0))</f>
        <v>16220</v>
      </c>
      <c r="J1264" s="126" t="str">
        <f>INDEX(Pääluokka!$H$2:$H$100,MATCH(VALUE(LEFT(Taulukko1[[#This Row],[TOL2008]],2)),Pääluokka!$G$2:$G$100,0))</f>
        <v>Teollisuus</v>
      </c>
      <c r="K1264" s="126" t="str">
        <f>INDEX(Pääluokka!$I$2:$I$100,MATCH(VALUE(LEFT(Taulukko1[[#This Row],[TOL2008]],2)),Pääluokka!$G$2:$G$100,0))</f>
        <v>Teollisuus (C-E)</v>
      </c>
      <c r="L1264" s="41">
        <f t="shared" si="190"/>
        <v>31</v>
      </c>
      <c r="M1264" s="43">
        <f t="shared" si="191"/>
        <v>40152</v>
      </c>
      <c r="N1264" s="43">
        <f t="shared" si="192"/>
        <v>40183</v>
      </c>
      <c r="O1264" s="43">
        <f t="shared" si="193"/>
        <v>40148</v>
      </c>
      <c r="P1264" s="43">
        <f t="shared" si="194"/>
        <v>40179</v>
      </c>
      <c r="Q1264" s="41">
        <f t="shared" si="195"/>
        <v>2009</v>
      </c>
      <c r="R1264" s="41">
        <f t="shared" si="196"/>
        <v>2010</v>
      </c>
      <c r="S1264" s="43" t="str">
        <f>YEAR(Taulukko1[[#This Row],[Alku KK]])&amp;"Q"&amp;ROUNDDOWN((MONTH(Taulukko1[[#This Row],[Alku KK]])-1)/3+1,0)</f>
        <v>2009Q4</v>
      </c>
      <c r="T1264" s="43" t="str">
        <f>YEAR(Taulukko1[[#This Row],[Loppu KK]])&amp;"Q"&amp;ROUNDDOWN((MONTH(Taulukko1[[#This Row],[Loppu KK]])-1)/3+1,0)</f>
        <v>2010Q1</v>
      </c>
      <c r="U1264" s="66">
        <f>IF(COUNT(Taulukko1[[#This Row],[Neuvottelujen alaiset ]])=1,Taulukko1[[#This Row],[Neuvottelujen alaiset ]],Taulukko1[[#This Row],[Vähennystarve]])</f>
        <v>60</v>
      </c>
      <c r="V1264" s="44">
        <f t="shared" si="197"/>
        <v>0.45</v>
      </c>
      <c r="W1264" s="44">
        <f t="shared" si="198"/>
        <v>0.28333333333333333</v>
      </c>
      <c r="X1264" s="44">
        <f t="shared" si="199"/>
        <v>0.62962962962962965</v>
      </c>
      <c r="Y1264" s="90" t="b">
        <f>AND(MONTH(Taulukko1[[#This Row],[Alku PVM]] )=6,DAY(Taulukko1[[#This Row],[Alku PVM]] )&gt;19)</f>
        <v>0</v>
      </c>
      <c r="Z1264" s="90" t="b">
        <f>AND(MONTH(Taulukko1[[#This Row],[Loppu PVM]] )=6,DAY(Taulukko1[[#This Row],[Loppu PVM]] )&gt;19)</f>
        <v>0</v>
      </c>
      <c r="AA1264" s="90" t="b">
        <f>OR(MONTH(Taulukko1[[#This Row],[Alku PVM]] )&lt;=5,AND(MONTH(Taulukko1[[#This Row],[Alku PVM]] )=6,DAY(Taulukko1[[#This Row],[Alku PVM]] )&lt;20))</f>
        <v>0</v>
      </c>
      <c r="AB1264" s="90" t="b">
        <f>OR(MONTH(Taulukko1[[#This Row],[Loppu PVM]])&lt;=5,AND(MONTH(Taulukko1[[#This Row],[Loppu PVM]] )=6,DAY(Taulukko1[[#This Row],[Loppu PVM]])&lt;20))</f>
        <v>1</v>
      </c>
      <c r="AC1264" s="90" t="b">
        <f>OR(MONTH(Taulukko1[[#This Row],[Alku PVM]] )&lt;=3,AND(MONTH(Taulukko1[[#This Row],[Alku PVM]] )=3))</f>
        <v>0</v>
      </c>
      <c r="AD1264" s="90" t="b">
        <f>OR(MONTH(Taulukko1[[#This Row],[Loppu PVM]] )&lt;=3,AND(MONTH(Taulukko1[[#This Row],[Loppu PVM]] )=3))</f>
        <v>1</v>
      </c>
      <c r="AE1264" s="90" t="b">
        <f>OR(MONTH(Taulukko1[[#This Row],[Alku PVM]] )&lt;=9,AND(MONTH(Taulukko1[[#This Row],[Alku PVM]] )=9))</f>
        <v>0</v>
      </c>
      <c r="AF1264" s="90" t="b">
        <f>OR(MONTH(Taulukko1[[#This Row],[Loppu PVM]])&lt;=9,AND(MONTH(Taulukko1[[#This Row],[Loppu PVM]] )=9))</f>
        <v>1</v>
      </c>
      <c r="AG1264" s="90" t="b">
        <f>OR(MONTH(Taulukko1[[#This Row],[Alku PVM]] )&lt;=6,AND(MONTH(Taulukko1[[#This Row],[Alku PVM]] )=6))</f>
        <v>0</v>
      </c>
      <c r="AH1264" s="90" t="b">
        <f>OR(MONTH(Taulukko1[[#This Row],[Loppu PVM]])&lt;=6,AND(MONTH(Taulukko1[[#This Row],[Loppu PVM]] )=6))</f>
        <v>1</v>
      </c>
    </row>
    <row r="1265" spans="1:34" ht="12.75" customHeight="1">
      <c r="A1265" t="s">
        <v>2757</v>
      </c>
      <c r="B1265" s="23">
        <v>40154</v>
      </c>
      <c r="C1265" t="s">
        <v>2756</v>
      </c>
      <c r="E1265" s="62">
        <v>40</v>
      </c>
      <c r="F1265" s="4"/>
      <c r="G1265" s="5"/>
      <c r="H1265" s="16">
        <v>140</v>
      </c>
      <c r="I1265" s="126" t="e">
        <f>INDEX('TOL2008'!B:B,MATCH(A1265,'TOL2008'!A:A,0))</f>
        <v>#N/A</v>
      </c>
      <c r="J1265" s="126" t="e">
        <f>INDEX(Pääluokka!$H$2:$H$100,MATCH(VALUE(LEFT(Taulukko1[[#This Row],[TOL2008]],2)),Pääluokka!$G$2:$G$100,0))</f>
        <v>#N/A</v>
      </c>
      <c r="K1265" s="126" t="e">
        <f>INDEX(Pääluokka!$I$2:$I$100,MATCH(VALUE(LEFT(Taulukko1[[#This Row],[TOL2008]],2)),Pääluokka!$G$2:$G$100,0))</f>
        <v>#N/A</v>
      </c>
      <c r="L1265" s="41" t="str">
        <f t="shared" si="190"/>
        <v>NA</v>
      </c>
      <c r="M1265" s="43">
        <f t="shared" si="191"/>
        <v>40154</v>
      </c>
      <c r="N1265" s="43">
        <f t="shared" si="192"/>
        <v>40205</v>
      </c>
      <c r="O1265" s="43">
        <f t="shared" si="193"/>
        <v>40148</v>
      </c>
      <c r="P1265" s="43">
        <f t="shared" si="194"/>
        <v>40179</v>
      </c>
      <c r="Q1265" s="41">
        <f t="shared" si="195"/>
        <v>2009</v>
      </c>
      <c r="R1265" s="41">
        <f t="shared" si="196"/>
        <v>2010</v>
      </c>
      <c r="S1265" s="43" t="str">
        <f>YEAR(Taulukko1[[#This Row],[Alku KK]])&amp;"Q"&amp;ROUNDDOWN((MONTH(Taulukko1[[#This Row],[Alku KK]])-1)/3+1,0)</f>
        <v>2009Q4</v>
      </c>
      <c r="T1265" s="43" t="str">
        <f>YEAR(Taulukko1[[#This Row],[Loppu KK]])&amp;"Q"&amp;ROUNDDOWN((MONTH(Taulukko1[[#This Row],[Loppu KK]])-1)/3+1,0)</f>
        <v>2010Q1</v>
      </c>
      <c r="U1265" s="66">
        <f>IF(COUNT(Taulukko1[[#This Row],[Neuvottelujen alaiset ]])=1,Taulukko1[[#This Row],[Neuvottelujen alaiset ]],Taulukko1[[#This Row],[Vähennystarve]])</f>
        <v>140</v>
      </c>
      <c r="V1265" s="44">
        <f t="shared" si="197"/>
        <v>0.2857142857142857</v>
      </c>
      <c r="W1265" s="44" t="str">
        <f t="shared" si="198"/>
        <v>NA</v>
      </c>
      <c r="X1265" s="44" t="str">
        <f t="shared" si="199"/>
        <v>NA</v>
      </c>
      <c r="Y1265" s="90" t="b">
        <f>AND(MONTH(Taulukko1[[#This Row],[Alku PVM]] )=6,DAY(Taulukko1[[#This Row],[Alku PVM]] )&gt;19)</f>
        <v>0</v>
      </c>
      <c r="Z1265" s="90" t="b">
        <f>AND(MONTH(Taulukko1[[#This Row],[Loppu PVM]] )=6,DAY(Taulukko1[[#This Row],[Loppu PVM]] )&gt;19)</f>
        <v>0</v>
      </c>
      <c r="AA1265" s="90" t="b">
        <f>OR(MONTH(Taulukko1[[#This Row],[Alku PVM]] )&lt;=5,AND(MONTH(Taulukko1[[#This Row],[Alku PVM]] )=6,DAY(Taulukko1[[#This Row],[Alku PVM]] )&lt;20))</f>
        <v>0</v>
      </c>
      <c r="AB1265" s="90" t="b">
        <f>OR(MONTH(Taulukko1[[#This Row],[Loppu PVM]])&lt;=5,AND(MONTH(Taulukko1[[#This Row],[Loppu PVM]] )=6,DAY(Taulukko1[[#This Row],[Loppu PVM]])&lt;20))</f>
        <v>1</v>
      </c>
      <c r="AC1265" s="90" t="b">
        <f>OR(MONTH(Taulukko1[[#This Row],[Alku PVM]] )&lt;=3,AND(MONTH(Taulukko1[[#This Row],[Alku PVM]] )=3))</f>
        <v>0</v>
      </c>
      <c r="AD1265" s="90" t="b">
        <f>OR(MONTH(Taulukko1[[#This Row],[Loppu PVM]] )&lt;=3,AND(MONTH(Taulukko1[[#This Row],[Loppu PVM]] )=3))</f>
        <v>1</v>
      </c>
      <c r="AE1265" s="90" t="b">
        <f>OR(MONTH(Taulukko1[[#This Row],[Alku PVM]] )&lt;=9,AND(MONTH(Taulukko1[[#This Row],[Alku PVM]] )=9))</f>
        <v>0</v>
      </c>
      <c r="AF1265" s="90" t="b">
        <f>OR(MONTH(Taulukko1[[#This Row],[Loppu PVM]])&lt;=9,AND(MONTH(Taulukko1[[#This Row],[Loppu PVM]] )=9))</f>
        <v>1</v>
      </c>
      <c r="AG1265" s="90" t="b">
        <f>OR(MONTH(Taulukko1[[#This Row],[Alku PVM]] )&lt;=6,AND(MONTH(Taulukko1[[#This Row],[Alku PVM]] )=6))</f>
        <v>0</v>
      </c>
      <c r="AH1265" s="90" t="b">
        <f>OR(MONTH(Taulukko1[[#This Row],[Loppu PVM]])&lt;=6,AND(MONTH(Taulukko1[[#This Row],[Loppu PVM]] )=6))</f>
        <v>1</v>
      </c>
    </row>
    <row r="1266" spans="1:34" ht="12.75" customHeight="1">
      <c r="A1266" t="s">
        <v>2905</v>
      </c>
      <c r="B1266" s="23">
        <v>40155</v>
      </c>
      <c r="C1266" t="s">
        <v>3401</v>
      </c>
      <c r="F1266" s="4">
        <v>40197</v>
      </c>
      <c r="G1266" s="5">
        <v>90</v>
      </c>
      <c r="H1266" s="22">
        <v>100</v>
      </c>
      <c r="I1266" s="126" t="e">
        <f>INDEX('TOL2008'!B:B,MATCH(A1266,'TOL2008'!A:A,0))</f>
        <v>#N/A</v>
      </c>
      <c r="J1266" s="126" t="e">
        <f>INDEX(Pääluokka!$H$2:$H$100,MATCH(VALUE(LEFT(Taulukko1[[#This Row],[TOL2008]],2)),Pääluokka!$G$2:$G$100,0))</f>
        <v>#N/A</v>
      </c>
      <c r="K1266" s="126" t="e">
        <f>INDEX(Pääluokka!$I$2:$I$100,MATCH(VALUE(LEFT(Taulukko1[[#This Row],[TOL2008]],2)),Pääluokka!$G$2:$G$100,0))</f>
        <v>#N/A</v>
      </c>
      <c r="L1266" s="41">
        <f t="shared" si="190"/>
        <v>42</v>
      </c>
      <c r="M1266" s="43">
        <f t="shared" si="191"/>
        <v>40155</v>
      </c>
      <c r="N1266" s="43">
        <f t="shared" si="192"/>
        <v>40197</v>
      </c>
      <c r="O1266" s="43">
        <f t="shared" si="193"/>
        <v>40148</v>
      </c>
      <c r="P1266" s="43">
        <f t="shared" si="194"/>
        <v>40179</v>
      </c>
      <c r="Q1266" s="41">
        <f t="shared" si="195"/>
        <v>2009</v>
      </c>
      <c r="R1266" s="41">
        <f t="shared" si="196"/>
        <v>2010</v>
      </c>
      <c r="S1266" s="43" t="str">
        <f>YEAR(Taulukko1[[#This Row],[Alku KK]])&amp;"Q"&amp;ROUNDDOWN((MONTH(Taulukko1[[#This Row],[Alku KK]])-1)/3+1,0)</f>
        <v>2009Q4</v>
      </c>
      <c r="T1266" s="43" t="str">
        <f>YEAR(Taulukko1[[#This Row],[Loppu KK]])&amp;"Q"&amp;ROUNDDOWN((MONTH(Taulukko1[[#This Row],[Loppu KK]])-1)/3+1,0)</f>
        <v>2010Q1</v>
      </c>
      <c r="U1266" s="66">
        <f>IF(COUNT(Taulukko1[[#This Row],[Neuvottelujen alaiset ]])=1,Taulukko1[[#This Row],[Neuvottelujen alaiset ]],Taulukko1[[#This Row],[Vähennystarve]])</f>
        <v>100</v>
      </c>
      <c r="V1266" s="44" t="str">
        <f t="shared" si="197"/>
        <v>NA</v>
      </c>
      <c r="W1266" s="44">
        <f t="shared" si="198"/>
        <v>0.9</v>
      </c>
      <c r="X1266" s="44" t="str">
        <f t="shared" si="199"/>
        <v>NA</v>
      </c>
      <c r="Y1266" s="90" t="b">
        <f>AND(MONTH(Taulukko1[[#This Row],[Alku PVM]] )=6,DAY(Taulukko1[[#This Row],[Alku PVM]] )&gt;19)</f>
        <v>0</v>
      </c>
      <c r="Z1266" s="90" t="b">
        <f>AND(MONTH(Taulukko1[[#This Row],[Loppu PVM]] )=6,DAY(Taulukko1[[#This Row],[Loppu PVM]] )&gt;19)</f>
        <v>0</v>
      </c>
      <c r="AA1266" s="90" t="b">
        <f>OR(MONTH(Taulukko1[[#This Row],[Alku PVM]] )&lt;=5,AND(MONTH(Taulukko1[[#This Row],[Alku PVM]] )=6,DAY(Taulukko1[[#This Row],[Alku PVM]] )&lt;20))</f>
        <v>0</v>
      </c>
      <c r="AB1266" s="90" t="b">
        <f>OR(MONTH(Taulukko1[[#This Row],[Loppu PVM]])&lt;=5,AND(MONTH(Taulukko1[[#This Row],[Loppu PVM]] )=6,DAY(Taulukko1[[#This Row],[Loppu PVM]])&lt;20))</f>
        <v>1</v>
      </c>
      <c r="AC1266" s="90" t="b">
        <f>OR(MONTH(Taulukko1[[#This Row],[Alku PVM]] )&lt;=3,AND(MONTH(Taulukko1[[#This Row],[Alku PVM]] )=3))</f>
        <v>0</v>
      </c>
      <c r="AD1266" s="90" t="b">
        <f>OR(MONTH(Taulukko1[[#This Row],[Loppu PVM]] )&lt;=3,AND(MONTH(Taulukko1[[#This Row],[Loppu PVM]] )=3))</f>
        <v>1</v>
      </c>
      <c r="AE1266" s="90" t="b">
        <f>OR(MONTH(Taulukko1[[#This Row],[Alku PVM]] )&lt;=9,AND(MONTH(Taulukko1[[#This Row],[Alku PVM]] )=9))</f>
        <v>0</v>
      </c>
      <c r="AF1266" s="90" t="b">
        <f>OR(MONTH(Taulukko1[[#This Row],[Loppu PVM]])&lt;=9,AND(MONTH(Taulukko1[[#This Row],[Loppu PVM]] )=9))</f>
        <v>1</v>
      </c>
      <c r="AG1266" s="90" t="b">
        <f>OR(MONTH(Taulukko1[[#This Row],[Alku PVM]] )&lt;=6,AND(MONTH(Taulukko1[[#This Row],[Alku PVM]] )=6))</f>
        <v>0</v>
      </c>
      <c r="AH1266" s="90" t="b">
        <f>OR(MONTH(Taulukko1[[#This Row],[Loppu PVM]])&lt;=6,AND(MONTH(Taulukko1[[#This Row],[Loppu PVM]] )=6))</f>
        <v>1</v>
      </c>
    </row>
    <row r="1267" spans="1:34" ht="12.75" customHeight="1">
      <c r="A1267" t="s">
        <v>2721</v>
      </c>
      <c r="B1267" s="23">
        <v>40155</v>
      </c>
      <c r="C1267" t="s">
        <v>536</v>
      </c>
      <c r="F1267" s="4">
        <v>40155</v>
      </c>
      <c r="G1267" s="5">
        <v>200</v>
      </c>
      <c r="H1267" s="22">
        <v>200</v>
      </c>
      <c r="I1267" s="126" t="e">
        <f>INDEX('TOL2008'!B:B,MATCH(A1267,'TOL2008'!A:A,0))</f>
        <v>#N/A</v>
      </c>
      <c r="J1267" s="126" t="e">
        <f>INDEX(Pääluokka!$H$2:$H$100,MATCH(VALUE(LEFT(Taulukko1[[#This Row],[TOL2008]],2)),Pääluokka!$G$2:$G$100,0))</f>
        <v>#N/A</v>
      </c>
      <c r="K1267" s="126" t="e">
        <f>INDEX(Pääluokka!$I$2:$I$100,MATCH(VALUE(LEFT(Taulukko1[[#This Row],[TOL2008]],2)),Pääluokka!$G$2:$G$100,0))</f>
        <v>#N/A</v>
      </c>
      <c r="L1267" s="41" t="str">
        <f t="shared" si="190"/>
        <v>NA</v>
      </c>
      <c r="M1267" s="43">
        <f t="shared" si="191"/>
        <v>40155</v>
      </c>
      <c r="N1267" s="43">
        <f t="shared" si="192"/>
        <v>40155</v>
      </c>
      <c r="O1267" s="43">
        <f t="shared" si="193"/>
        <v>40148</v>
      </c>
      <c r="P1267" s="43">
        <f t="shared" si="194"/>
        <v>40148</v>
      </c>
      <c r="Q1267" s="41">
        <f t="shared" si="195"/>
        <v>2009</v>
      </c>
      <c r="R1267" s="41">
        <f t="shared" si="196"/>
        <v>2009</v>
      </c>
      <c r="S1267" s="43" t="str">
        <f>YEAR(Taulukko1[[#This Row],[Alku KK]])&amp;"Q"&amp;ROUNDDOWN((MONTH(Taulukko1[[#This Row],[Alku KK]])-1)/3+1,0)</f>
        <v>2009Q4</v>
      </c>
      <c r="T1267" s="43" t="str">
        <f>YEAR(Taulukko1[[#This Row],[Loppu KK]])&amp;"Q"&amp;ROUNDDOWN((MONTH(Taulukko1[[#This Row],[Loppu KK]])-1)/3+1,0)</f>
        <v>2009Q4</v>
      </c>
      <c r="U1267" s="66">
        <f>IF(COUNT(Taulukko1[[#This Row],[Neuvottelujen alaiset ]])=1,Taulukko1[[#This Row],[Neuvottelujen alaiset ]],Taulukko1[[#This Row],[Vähennystarve]])</f>
        <v>200</v>
      </c>
      <c r="V1267" s="44" t="str">
        <f t="shared" si="197"/>
        <v>NA</v>
      </c>
      <c r="W1267" s="44">
        <f t="shared" si="198"/>
        <v>1</v>
      </c>
      <c r="X1267" s="44" t="str">
        <f t="shared" si="199"/>
        <v>NA</v>
      </c>
      <c r="Y1267" s="90" t="b">
        <f>AND(MONTH(Taulukko1[[#This Row],[Alku PVM]] )=6,DAY(Taulukko1[[#This Row],[Alku PVM]] )&gt;19)</f>
        <v>0</v>
      </c>
      <c r="Z1267" s="90" t="b">
        <f>AND(MONTH(Taulukko1[[#This Row],[Loppu PVM]] )=6,DAY(Taulukko1[[#This Row],[Loppu PVM]] )&gt;19)</f>
        <v>0</v>
      </c>
      <c r="AA1267" s="90" t="b">
        <f>OR(MONTH(Taulukko1[[#This Row],[Alku PVM]] )&lt;=5,AND(MONTH(Taulukko1[[#This Row],[Alku PVM]] )=6,DAY(Taulukko1[[#This Row],[Alku PVM]] )&lt;20))</f>
        <v>0</v>
      </c>
      <c r="AB1267" s="90" t="b">
        <f>OR(MONTH(Taulukko1[[#This Row],[Loppu PVM]])&lt;=5,AND(MONTH(Taulukko1[[#This Row],[Loppu PVM]] )=6,DAY(Taulukko1[[#This Row],[Loppu PVM]])&lt;20))</f>
        <v>0</v>
      </c>
      <c r="AC1267" s="90" t="b">
        <f>OR(MONTH(Taulukko1[[#This Row],[Alku PVM]] )&lt;=3,AND(MONTH(Taulukko1[[#This Row],[Alku PVM]] )=3))</f>
        <v>0</v>
      </c>
      <c r="AD1267" s="90" t="b">
        <f>OR(MONTH(Taulukko1[[#This Row],[Loppu PVM]] )&lt;=3,AND(MONTH(Taulukko1[[#This Row],[Loppu PVM]] )=3))</f>
        <v>0</v>
      </c>
      <c r="AE1267" s="90" t="b">
        <f>OR(MONTH(Taulukko1[[#This Row],[Alku PVM]] )&lt;=9,AND(MONTH(Taulukko1[[#This Row],[Alku PVM]] )=9))</f>
        <v>0</v>
      </c>
      <c r="AF1267" s="90" t="b">
        <f>OR(MONTH(Taulukko1[[#This Row],[Loppu PVM]])&lt;=9,AND(MONTH(Taulukko1[[#This Row],[Loppu PVM]] )=9))</f>
        <v>0</v>
      </c>
      <c r="AG1267" s="90" t="b">
        <f>OR(MONTH(Taulukko1[[#This Row],[Alku PVM]] )&lt;=6,AND(MONTH(Taulukko1[[#This Row],[Alku PVM]] )=6))</f>
        <v>0</v>
      </c>
      <c r="AH1267" s="90" t="b">
        <f>OR(MONTH(Taulukko1[[#This Row],[Loppu PVM]])&lt;=6,AND(MONTH(Taulukko1[[#This Row],[Loppu PVM]] )=6))</f>
        <v>0</v>
      </c>
    </row>
    <row r="1268" spans="1:34" ht="12.75" customHeight="1">
      <c r="A1268" t="s">
        <v>148</v>
      </c>
      <c r="B1268" s="23">
        <v>40156</v>
      </c>
      <c r="C1268" t="s">
        <v>3223</v>
      </c>
      <c r="E1268" s="62">
        <v>28</v>
      </c>
      <c r="F1268" s="4">
        <v>40213</v>
      </c>
      <c r="G1268" s="5">
        <v>2</v>
      </c>
      <c r="H1268" s="22">
        <v>130</v>
      </c>
      <c r="I1268" s="126">
        <f>INDEX('TOL2008'!B:B,MATCH(A1268,'TOL2008'!A:A,0))</f>
        <v>17120</v>
      </c>
      <c r="J1268" s="126" t="str">
        <f>INDEX(Pääluokka!$H$2:$H$100,MATCH(VALUE(LEFT(Taulukko1[[#This Row],[TOL2008]],2)),Pääluokka!$G$2:$G$100,0))</f>
        <v>Teollisuus</v>
      </c>
      <c r="K1268" s="126" t="str">
        <f>INDEX(Pääluokka!$I$2:$I$100,MATCH(VALUE(LEFT(Taulukko1[[#This Row],[TOL2008]],2)),Pääluokka!$G$2:$G$100,0))</f>
        <v>Teollisuus (C-E)</v>
      </c>
      <c r="L1268" s="41">
        <f t="shared" si="190"/>
        <v>57</v>
      </c>
      <c r="M1268" s="43">
        <f t="shared" si="191"/>
        <v>40156</v>
      </c>
      <c r="N1268" s="43">
        <f t="shared" si="192"/>
        <v>40213</v>
      </c>
      <c r="O1268" s="43">
        <f t="shared" si="193"/>
        <v>40148</v>
      </c>
      <c r="P1268" s="43">
        <f t="shared" si="194"/>
        <v>40210</v>
      </c>
      <c r="Q1268" s="41">
        <f t="shared" si="195"/>
        <v>2009</v>
      </c>
      <c r="R1268" s="41">
        <f t="shared" si="196"/>
        <v>2010</v>
      </c>
      <c r="S1268" s="43" t="str">
        <f>YEAR(Taulukko1[[#This Row],[Alku KK]])&amp;"Q"&amp;ROUNDDOWN((MONTH(Taulukko1[[#This Row],[Alku KK]])-1)/3+1,0)</f>
        <v>2009Q4</v>
      </c>
      <c r="T1268" s="43" t="str">
        <f>YEAR(Taulukko1[[#This Row],[Loppu KK]])&amp;"Q"&amp;ROUNDDOWN((MONTH(Taulukko1[[#This Row],[Loppu KK]])-1)/3+1,0)</f>
        <v>2010Q1</v>
      </c>
      <c r="U1268" s="66">
        <f>IF(COUNT(Taulukko1[[#This Row],[Neuvottelujen alaiset ]])=1,Taulukko1[[#This Row],[Neuvottelujen alaiset ]],Taulukko1[[#This Row],[Vähennystarve]])</f>
        <v>130</v>
      </c>
      <c r="V1268" s="44">
        <f t="shared" si="197"/>
        <v>0.2153846153846154</v>
      </c>
      <c r="W1268" s="44">
        <f t="shared" si="198"/>
        <v>1.5384615384615385E-2</v>
      </c>
      <c r="X1268" s="44">
        <f t="shared" si="199"/>
        <v>7.1428571428571425E-2</v>
      </c>
      <c r="Y1268" s="90" t="b">
        <f>AND(MONTH(Taulukko1[[#This Row],[Alku PVM]] )=6,DAY(Taulukko1[[#This Row],[Alku PVM]] )&gt;19)</f>
        <v>0</v>
      </c>
      <c r="Z1268" s="90" t="b">
        <f>AND(MONTH(Taulukko1[[#This Row],[Loppu PVM]] )=6,DAY(Taulukko1[[#This Row],[Loppu PVM]] )&gt;19)</f>
        <v>0</v>
      </c>
      <c r="AA1268" s="90" t="b">
        <f>OR(MONTH(Taulukko1[[#This Row],[Alku PVM]] )&lt;=5,AND(MONTH(Taulukko1[[#This Row],[Alku PVM]] )=6,DAY(Taulukko1[[#This Row],[Alku PVM]] )&lt;20))</f>
        <v>0</v>
      </c>
      <c r="AB1268" s="90" t="b">
        <f>OR(MONTH(Taulukko1[[#This Row],[Loppu PVM]])&lt;=5,AND(MONTH(Taulukko1[[#This Row],[Loppu PVM]] )=6,DAY(Taulukko1[[#This Row],[Loppu PVM]])&lt;20))</f>
        <v>1</v>
      </c>
      <c r="AC1268" s="90" t="b">
        <f>OR(MONTH(Taulukko1[[#This Row],[Alku PVM]] )&lt;=3,AND(MONTH(Taulukko1[[#This Row],[Alku PVM]] )=3))</f>
        <v>0</v>
      </c>
      <c r="AD1268" s="90" t="b">
        <f>OR(MONTH(Taulukko1[[#This Row],[Loppu PVM]] )&lt;=3,AND(MONTH(Taulukko1[[#This Row],[Loppu PVM]] )=3))</f>
        <v>1</v>
      </c>
      <c r="AE1268" s="90" t="b">
        <f>OR(MONTH(Taulukko1[[#This Row],[Alku PVM]] )&lt;=9,AND(MONTH(Taulukko1[[#This Row],[Alku PVM]] )=9))</f>
        <v>0</v>
      </c>
      <c r="AF1268" s="90" t="b">
        <f>OR(MONTH(Taulukko1[[#This Row],[Loppu PVM]])&lt;=9,AND(MONTH(Taulukko1[[#This Row],[Loppu PVM]] )=9))</f>
        <v>1</v>
      </c>
      <c r="AG1268" s="90" t="b">
        <f>OR(MONTH(Taulukko1[[#This Row],[Alku PVM]] )&lt;=6,AND(MONTH(Taulukko1[[#This Row],[Alku PVM]] )=6))</f>
        <v>0</v>
      </c>
      <c r="AH1268" s="90" t="b">
        <f>OR(MONTH(Taulukko1[[#This Row],[Loppu PVM]])&lt;=6,AND(MONTH(Taulukko1[[#This Row],[Loppu PVM]] )=6))</f>
        <v>1</v>
      </c>
    </row>
    <row r="1269" spans="1:34" ht="12.75" customHeight="1">
      <c r="A1269" t="s">
        <v>3028</v>
      </c>
      <c r="B1269" s="23">
        <v>40157</v>
      </c>
      <c r="C1269" t="s">
        <v>143</v>
      </c>
      <c r="E1269" s="62">
        <v>3</v>
      </c>
      <c r="F1269" s="4"/>
      <c r="G1269" s="5"/>
      <c r="H1269" s="22">
        <v>10</v>
      </c>
      <c r="I1269" s="126" t="e">
        <f>INDEX('TOL2008'!B:B,MATCH(A1269,'TOL2008'!A:A,0))</f>
        <v>#N/A</v>
      </c>
      <c r="J1269" s="126" t="e">
        <f>INDEX(Pääluokka!$H$2:$H$100,MATCH(VALUE(LEFT(Taulukko1[[#This Row],[TOL2008]],2)),Pääluokka!$G$2:$G$100,0))</f>
        <v>#N/A</v>
      </c>
      <c r="K1269" s="126" t="e">
        <f>INDEX(Pääluokka!$I$2:$I$100,MATCH(VALUE(LEFT(Taulukko1[[#This Row],[TOL2008]],2)),Pääluokka!$G$2:$G$100,0))</f>
        <v>#N/A</v>
      </c>
      <c r="L1269" s="41" t="str">
        <f t="shared" si="190"/>
        <v>NA</v>
      </c>
      <c r="M1269" s="43">
        <f t="shared" si="191"/>
        <v>40157</v>
      </c>
      <c r="N1269" s="43">
        <f t="shared" si="192"/>
        <v>40208</v>
      </c>
      <c r="O1269" s="43">
        <f t="shared" si="193"/>
        <v>40148</v>
      </c>
      <c r="P1269" s="43">
        <f t="shared" si="194"/>
        <v>40179</v>
      </c>
      <c r="Q1269" s="41">
        <f t="shared" si="195"/>
        <v>2009</v>
      </c>
      <c r="R1269" s="41">
        <f t="shared" si="196"/>
        <v>2010</v>
      </c>
      <c r="S1269" s="43" t="str">
        <f>YEAR(Taulukko1[[#This Row],[Alku KK]])&amp;"Q"&amp;ROUNDDOWN((MONTH(Taulukko1[[#This Row],[Alku KK]])-1)/3+1,0)</f>
        <v>2009Q4</v>
      </c>
      <c r="T1269" s="43" t="str">
        <f>YEAR(Taulukko1[[#This Row],[Loppu KK]])&amp;"Q"&amp;ROUNDDOWN((MONTH(Taulukko1[[#This Row],[Loppu KK]])-1)/3+1,0)</f>
        <v>2010Q1</v>
      </c>
      <c r="U1269" s="66">
        <f>IF(COUNT(Taulukko1[[#This Row],[Neuvottelujen alaiset ]])=1,Taulukko1[[#This Row],[Neuvottelujen alaiset ]],Taulukko1[[#This Row],[Vähennystarve]])</f>
        <v>10</v>
      </c>
      <c r="V1269" s="44">
        <f t="shared" si="197"/>
        <v>0.3</v>
      </c>
      <c r="W1269" s="44" t="str">
        <f t="shared" si="198"/>
        <v>NA</v>
      </c>
      <c r="X1269" s="44" t="str">
        <f t="shared" si="199"/>
        <v>NA</v>
      </c>
      <c r="Y1269" s="90" t="b">
        <f>AND(MONTH(Taulukko1[[#This Row],[Alku PVM]] )=6,DAY(Taulukko1[[#This Row],[Alku PVM]] )&gt;19)</f>
        <v>0</v>
      </c>
      <c r="Z1269" s="90" t="b">
        <f>AND(MONTH(Taulukko1[[#This Row],[Loppu PVM]] )=6,DAY(Taulukko1[[#This Row],[Loppu PVM]] )&gt;19)</f>
        <v>0</v>
      </c>
      <c r="AA1269" s="90" t="b">
        <f>OR(MONTH(Taulukko1[[#This Row],[Alku PVM]] )&lt;=5,AND(MONTH(Taulukko1[[#This Row],[Alku PVM]] )=6,DAY(Taulukko1[[#This Row],[Alku PVM]] )&lt;20))</f>
        <v>0</v>
      </c>
      <c r="AB1269" s="90" t="b">
        <f>OR(MONTH(Taulukko1[[#This Row],[Loppu PVM]])&lt;=5,AND(MONTH(Taulukko1[[#This Row],[Loppu PVM]] )=6,DAY(Taulukko1[[#This Row],[Loppu PVM]])&lt;20))</f>
        <v>1</v>
      </c>
      <c r="AC1269" s="90" t="b">
        <f>OR(MONTH(Taulukko1[[#This Row],[Alku PVM]] )&lt;=3,AND(MONTH(Taulukko1[[#This Row],[Alku PVM]] )=3))</f>
        <v>0</v>
      </c>
      <c r="AD1269" s="90" t="b">
        <f>OR(MONTH(Taulukko1[[#This Row],[Loppu PVM]] )&lt;=3,AND(MONTH(Taulukko1[[#This Row],[Loppu PVM]] )=3))</f>
        <v>1</v>
      </c>
      <c r="AE1269" s="90" t="b">
        <f>OR(MONTH(Taulukko1[[#This Row],[Alku PVM]] )&lt;=9,AND(MONTH(Taulukko1[[#This Row],[Alku PVM]] )=9))</f>
        <v>0</v>
      </c>
      <c r="AF1269" s="90" t="b">
        <f>OR(MONTH(Taulukko1[[#This Row],[Loppu PVM]])&lt;=9,AND(MONTH(Taulukko1[[#This Row],[Loppu PVM]] )=9))</f>
        <v>1</v>
      </c>
      <c r="AG1269" s="90" t="b">
        <f>OR(MONTH(Taulukko1[[#This Row],[Alku PVM]] )&lt;=6,AND(MONTH(Taulukko1[[#This Row],[Alku PVM]] )=6))</f>
        <v>0</v>
      </c>
      <c r="AH1269" s="90" t="b">
        <f>OR(MONTH(Taulukko1[[#This Row],[Loppu PVM]])&lt;=6,AND(MONTH(Taulukko1[[#This Row],[Loppu PVM]] )=6))</f>
        <v>1</v>
      </c>
    </row>
    <row r="1270" spans="1:34" ht="12.75" customHeight="1">
      <c r="A1270" s="21" t="s">
        <v>2421</v>
      </c>
      <c r="B1270" s="23">
        <v>40157</v>
      </c>
      <c r="C1270" s="21" t="s">
        <v>2420</v>
      </c>
      <c r="D1270" s="24"/>
      <c r="E1270" s="62">
        <v>17</v>
      </c>
      <c r="F1270" s="23"/>
      <c r="G1270" s="24"/>
      <c r="H1270" s="16">
        <v>73</v>
      </c>
      <c r="I1270" s="126" t="e">
        <f>INDEX('TOL2008'!B:B,MATCH(A1270,'TOL2008'!A:A,0))</f>
        <v>#N/A</v>
      </c>
      <c r="J1270" s="126" t="e">
        <f>INDEX(Pääluokka!$H$2:$H$100,MATCH(VALUE(LEFT(Taulukko1[[#This Row],[TOL2008]],2)),Pääluokka!$G$2:$G$100,0))</f>
        <v>#N/A</v>
      </c>
      <c r="K1270" s="126" t="e">
        <f>INDEX(Pääluokka!$I$2:$I$100,MATCH(VALUE(LEFT(Taulukko1[[#This Row],[TOL2008]],2)),Pääluokka!$G$2:$G$100,0))</f>
        <v>#N/A</v>
      </c>
      <c r="L1270" s="41" t="str">
        <f t="shared" si="190"/>
        <v>NA</v>
      </c>
      <c r="M1270" s="43">
        <f t="shared" si="191"/>
        <v>40157</v>
      </c>
      <c r="N1270" s="43">
        <f t="shared" si="192"/>
        <v>40208</v>
      </c>
      <c r="O1270" s="43">
        <f t="shared" si="193"/>
        <v>40148</v>
      </c>
      <c r="P1270" s="43">
        <f t="shared" si="194"/>
        <v>40179</v>
      </c>
      <c r="Q1270" s="41">
        <f t="shared" si="195"/>
        <v>2009</v>
      </c>
      <c r="R1270" s="41">
        <f t="shared" si="196"/>
        <v>2010</v>
      </c>
      <c r="S1270" s="43" t="str">
        <f>YEAR(Taulukko1[[#This Row],[Alku KK]])&amp;"Q"&amp;ROUNDDOWN((MONTH(Taulukko1[[#This Row],[Alku KK]])-1)/3+1,0)</f>
        <v>2009Q4</v>
      </c>
      <c r="T1270" s="43" t="str">
        <f>YEAR(Taulukko1[[#This Row],[Loppu KK]])&amp;"Q"&amp;ROUNDDOWN((MONTH(Taulukko1[[#This Row],[Loppu KK]])-1)/3+1,0)</f>
        <v>2010Q1</v>
      </c>
      <c r="U1270" s="66">
        <f>IF(COUNT(Taulukko1[[#This Row],[Neuvottelujen alaiset ]])=1,Taulukko1[[#This Row],[Neuvottelujen alaiset ]],Taulukko1[[#This Row],[Vähennystarve]])</f>
        <v>73</v>
      </c>
      <c r="V1270" s="44">
        <f t="shared" si="197"/>
        <v>0.23287671232876711</v>
      </c>
      <c r="W1270" s="44" t="str">
        <f t="shared" si="198"/>
        <v>NA</v>
      </c>
      <c r="X1270" s="44" t="str">
        <f t="shared" si="199"/>
        <v>NA</v>
      </c>
      <c r="Y1270" s="90" t="b">
        <f>AND(MONTH(Taulukko1[[#This Row],[Alku PVM]] )=6,DAY(Taulukko1[[#This Row],[Alku PVM]] )&gt;19)</f>
        <v>0</v>
      </c>
      <c r="Z1270" s="90" t="b">
        <f>AND(MONTH(Taulukko1[[#This Row],[Loppu PVM]] )=6,DAY(Taulukko1[[#This Row],[Loppu PVM]] )&gt;19)</f>
        <v>0</v>
      </c>
      <c r="AA1270" s="90" t="b">
        <f>OR(MONTH(Taulukko1[[#This Row],[Alku PVM]] )&lt;=5,AND(MONTH(Taulukko1[[#This Row],[Alku PVM]] )=6,DAY(Taulukko1[[#This Row],[Alku PVM]] )&lt;20))</f>
        <v>0</v>
      </c>
      <c r="AB1270" s="90" t="b">
        <f>OR(MONTH(Taulukko1[[#This Row],[Loppu PVM]])&lt;=5,AND(MONTH(Taulukko1[[#This Row],[Loppu PVM]] )=6,DAY(Taulukko1[[#This Row],[Loppu PVM]])&lt;20))</f>
        <v>1</v>
      </c>
      <c r="AC1270" s="90" t="b">
        <f>OR(MONTH(Taulukko1[[#This Row],[Alku PVM]] )&lt;=3,AND(MONTH(Taulukko1[[#This Row],[Alku PVM]] )=3))</f>
        <v>0</v>
      </c>
      <c r="AD1270" s="90" t="b">
        <f>OR(MONTH(Taulukko1[[#This Row],[Loppu PVM]] )&lt;=3,AND(MONTH(Taulukko1[[#This Row],[Loppu PVM]] )=3))</f>
        <v>1</v>
      </c>
      <c r="AE1270" s="90" t="b">
        <f>OR(MONTH(Taulukko1[[#This Row],[Alku PVM]] )&lt;=9,AND(MONTH(Taulukko1[[#This Row],[Alku PVM]] )=9))</f>
        <v>0</v>
      </c>
      <c r="AF1270" s="90" t="b">
        <f>OR(MONTH(Taulukko1[[#This Row],[Loppu PVM]])&lt;=9,AND(MONTH(Taulukko1[[#This Row],[Loppu PVM]] )=9))</f>
        <v>1</v>
      </c>
      <c r="AG1270" s="90" t="b">
        <f>OR(MONTH(Taulukko1[[#This Row],[Alku PVM]] )&lt;=6,AND(MONTH(Taulukko1[[#This Row],[Alku PVM]] )=6))</f>
        <v>0</v>
      </c>
      <c r="AH1270" s="90" t="b">
        <f>OR(MONTH(Taulukko1[[#This Row],[Loppu PVM]])&lt;=6,AND(MONTH(Taulukko1[[#This Row],[Loppu PVM]] )=6))</f>
        <v>1</v>
      </c>
    </row>
    <row r="1271" spans="1:34" ht="12.75" customHeight="1">
      <c r="A1271" s="21" t="s">
        <v>982</v>
      </c>
      <c r="B1271" s="23">
        <v>40161</v>
      </c>
      <c r="C1271" s="21" t="s">
        <v>2631</v>
      </c>
      <c r="D1271" s="24"/>
      <c r="F1271" s="23">
        <v>40168</v>
      </c>
      <c r="G1271" s="24">
        <v>0</v>
      </c>
      <c r="H1271" s="22">
        <v>2000</v>
      </c>
      <c r="I1271" s="126">
        <f>INDEX('TOL2008'!B:B,MATCH(A1271,'TOL2008'!A:A,0))</f>
        <v>26300</v>
      </c>
      <c r="J1271" s="126" t="str">
        <f>INDEX(Pääluokka!$H$2:$H$100,MATCH(VALUE(LEFT(Taulukko1[[#This Row],[TOL2008]],2)),Pääluokka!$G$2:$G$100,0))</f>
        <v>Teollisuus</v>
      </c>
      <c r="K1271" s="126" t="str">
        <f>INDEX(Pääluokka!$I$2:$I$100,MATCH(VALUE(LEFT(Taulukko1[[#This Row],[TOL2008]],2)),Pääluokka!$G$2:$G$100,0))</f>
        <v>Teollisuus (C-E)</v>
      </c>
      <c r="L1271" s="41">
        <f t="shared" si="190"/>
        <v>7</v>
      </c>
      <c r="M1271" s="43">
        <f t="shared" si="191"/>
        <v>40161</v>
      </c>
      <c r="N1271" s="43">
        <f t="shared" si="192"/>
        <v>40168</v>
      </c>
      <c r="O1271" s="43">
        <f t="shared" si="193"/>
        <v>40148</v>
      </c>
      <c r="P1271" s="43">
        <f t="shared" si="194"/>
        <v>40148</v>
      </c>
      <c r="Q1271" s="41">
        <f t="shared" si="195"/>
        <v>2009</v>
      </c>
      <c r="R1271" s="41">
        <f t="shared" si="196"/>
        <v>2009</v>
      </c>
      <c r="S1271" s="43" t="str">
        <f>YEAR(Taulukko1[[#This Row],[Alku KK]])&amp;"Q"&amp;ROUNDDOWN((MONTH(Taulukko1[[#This Row],[Alku KK]])-1)/3+1,0)</f>
        <v>2009Q4</v>
      </c>
      <c r="T1271" s="43" t="str">
        <f>YEAR(Taulukko1[[#This Row],[Loppu KK]])&amp;"Q"&amp;ROUNDDOWN((MONTH(Taulukko1[[#This Row],[Loppu KK]])-1)/3+1,0)</f>
        <v>2009Q4</v>
      </c>
      <c r="U1271" s="66">
        <f>IF(COUNT(Taulukko1[[#This Row],[Neuvottelujen alaiset ]])=1,Taulukko1[[#This Row],[Neuvottelujen alaiset ]],Taulukko1[[#This Row],[Vähennystarve]])</f>
        <v>2000</v>
      </c>
      <c r="V1271" s="44" t="str">
        <f t="shared" si="197"/>
        <v>NA</v>
      </c>
      <c r="W1271" s="44">
        <f t="shared" si="198"/>
        <v>0</v>
      </c>
      <c r="X1271" s="44" t="str">
        <f t="shared" si="199"/>
        <v>NA</v>
      </c>
      <c r="Y1271" s="90" t="b">
        <f>AND(MONTH(Taulukko1[[#This Row],[Alku PVM]] )=6,DAY(Taulukko1[[#This Row],[Alku PVM]] )&gt;19)</f>
        <v>0</v>
      </c>
      <c r="Z1271" s="90" t="b">
        <f>AND(MONTH(Taulukko1[[#This Row],[Loppu PVM]] )=6,DAY(Taulukko1[[#This Row],[Loppu PVM]] )&gt;19)</f>
        <v>0</v>
      </c>
      <c r="AA1271" s="90" t="b">
        <f>OR(MONTH(Taulukko1[[#This Row],[Alku PVM]] )&lt;=5,AND(MONTH(Taulukko1[[#This Row],[Alku PVM]] )=6,DAY(Taulukko1[[#This Row],[Alku PVM]] )&lt;20))</f>
        <v>0</v>
      </c>
      <c r="AB1271" s="90" t="b">
        <f>OR(MONTH(Taulukko1[[#This Row],[Loppu PVM]])&lt;=5,AND(MONTH(Taulukko1[[#This Row],[Loppu PVM]] )=6,DAY(Taulukko1[[#This Row],[Loppu PVM]])&lt;20))</f>
        <v>0</v>
      </c>
      <c r="AC1271" s="90" t="b">
        <f>OR(MONTH(Taulukko1[[#This Row],[Alku PVM]] )&lt;=3,AND(MONTH(Taulukko1[[#This Row],[Alku PVM]] )=3))</f>
        <v>0</v>
      </c>
      <c r="AD1271" s="90" t="b">
        <f>OR(MONTH(Taulukko1[[#This Row],[Loppu PVM]] )&lt;=3,AND(MONTH(Taulukko1[[#This Row],[Loppu PVM]] )=3))</f>
        <v>0</v>
      </c>
      <c r="AE1271" s="90" t="b">
        <f>OR(MONTH(Taulukko1[[#This Row],[Alku PVM]] )&lt;=9,AND(MONTH(Taulukko1[[#This Row],[Alku PVM]] )=9))</f>
        <v>0</v>
      </c>
      <c r="AF1271" s="90" t="b">
        <f>OR(MONTH(Taulukko1[[#This Row],[Loppu PVM]])&lt;=9,AND(MONTH(Taulukko1[[#This Row],[Loppu PVM]] )=9))</f>
        <v>0</v>
      </c>
      <c r="AG1271" s="90" t="b">
        <f>OR(MONTH(Taulukko1[[#This Row],[Alku PVM]] )&lt;=6,AND(MONTH(Taulukko1[[#This Row],[Alku PVM]] )=6))</f>
        <v>0</v>
      </c>
      <c r="AH1271" s="90" t="b">
        <f>OR(MONTH(Taulukko1[[#This Row],[Loppu PVM]])&lt;=6,AND(MONTH(Taulukko1[[#This Row],[Loppu PVM]] )=6))</f>
        <v>0</v>
      </c>
    </row>
    <row r="1272" spans="1:34" ht="12.75" customHeight="1">
      <c r="A1272" s="21" t="s">
        <v>351</v>
      </c>
      <c r="B1272" s="23">
        <v>40163</v>
      </c>
      <c r="C1272" s="21" t="s">
        <v>3328</v>
      </c>
      <c r="D1272" s="24"/>
      <c r="F1272" s="23">
        <v>40206</v>
      </c>
      <c r="G1272" s="24">
        <v>0</v>
      </c>
      <c r="H1272" s="22">
        <v>83</v>
      </c>
      <c r="I1272" s="126">
        <f>INDEX('TOL2008'!B:B,MATCH(A1272,'TOL2008'!A:A,0))</f>
        <v>28950</v>
      </c>
      <c r="J1272" s="126" t="str">
        <f>INDEX(Pääluokka!$H$2:$H$100,MATCH(VALUE(LEFT(Taulukko1[[#This Row],[TOL2008]],2)),Pääluokka!$G$2:$G$100,0))</f>
        <v>Teollisuus</v>
      </c>
      <c r="K1272" s="126" t="str">
        <f>INDEX(Pääluokka!$I$2:$I$100,MATCH(VALUE(LEFT(Taulukko1[[#This Row],[TOL2008]],2)),Pääluokka!$G$2:$G$100,0))</f>
        <v>Teollisuus (C-E)</v>
      </c>
      <c r="L1272" s="41">
        <f t="shared" si="190"/>
        <v>43</v>
      </c>
      <c r="M1272" s="43">
        <f t="shared" si="191"/>
        <v>40163</v>
      </c>
      <c r="N1272" s="43">
        <f t="shared" si="192"/>
        <v>40206</v>
      </c>
      <c r="O1272" s="43">
        <f t="shared" si="193"/>
        <v>40148</v>
      </c>
      <c r="P1272" s="43">
        <f t="shared" si="194"/>
        <v>40179</v>
      </c>
      <c r="Q1272" s="41">
        <f t="shared" si="195"/>
        <v>2009</v>
      </c>
      <c r="R1272" s="41">
        <f t="shared" si="196"/>
        <v>2010</v>
      </c>
      <c r="S1272" s="43" t="str">
        <f>YEAR(Taulukko1[[#This Row],[Alku KK]])&amp;"Q"&amp;ROUNDDOWN((MONTH(Taulukko1[[#This Row],[Alku KK]])-1)/3+1,0)</f>
        <v>2009Q4</v>
      </c>
      <c r="T1272" s="43" t="str">
        <f>YEAR(Taulukko1[[#This Row],[Loppu KK]])&amp;"Q"&amp;ROUNDDOWN((MONTH(Taulukko1[[#This Row],[Loppu KK]])-1)/3+1,0)</f>
        <v>2010Q1</v>
      </c>
      <c r="U1272" s="66">
        <f>IF(COUNT(Taulukko1[[#This Row],[Neuvottelujen alaiset ]])=1,Taulukko1[[#This Row],[Neuvottelujen alaiset ]],Taulukko1[[#This Row],[Vähennystarve]])</f>
        <v>83</v>
      </c>
      <c r="V1272" s="44" t="str">
        <f t="shared" si="197"/>
        <v>NA</v>
      </c>
      <c r="W1272" s="44">
        <f t="shared" si="198"/>
        <v>0</v>
      </c>
      <c r="X1272" s="44" t="str">
        <f t="shared" si="199"/>
        <v>NA</v>
      </c>
      <c r="Y1272" s="90" t="b">
        <f>AND(MONTH(Taulukko1[[#This Row],[Alku PVM]] )=6,DAY(Taulukko1[[#This Row],[Alku PVM]] )&gt;19)</f>
        <v>0</v>
      </c>
      <c r="Z1272" s="90" t="b">
        <f>AND(MONTH(Taulukko1[[#This Row],[Loppu PVM]] )=6,DAY(Taulukko1[[#This Row],[Loppu PVM]] )&gt;19)</f>
        <v>0</v>
      </c>
      <c r="AA1272" s="90" t="b">
        <f>OR(MONTH(Taulukko1[[#This Row],[Alku PVM]] )&lt;=5,AND(MONTH(Taulukko1[[#This Row],[Alku PVM]] )=6,DAY(Taulukko1[[#This Row],[Alku PVM]] )&lt;20))</f>
        <v>0</v>
      </c>
      <c r="AB1272" s="90" t="b">
        <f>OR(MONTH(Taulukko1[[#This Row],[Loppu PVM]])&lt;=5,AND(MONTH(Taulukko1[[#This Row],[Loppu PVM]] )=6,DAY(Taulukko1[[#This Row],[Loppu PVM]])&lt;20))</f>
        <v>1</v>
      </c>
      <c r="AC1272" s="90" t="b">
        <f>OR(MONTH(Taulukko1[[#This Row],[Alku PVM]] )&lt;=3,AND(MONTH(Taulukko1[[#This Row],[Alku PVM]] )=3))</f>
        <v>0</v>
      </c>
      <c r="AD1272" s="90" t="b">
        <f>OR(MONTH(Taulukko1[[#This Row],[Loppu PVM]] )&lt;=3,AND(MONTH(Taulukko1[[#This Row],[Loppu PVM]] )=3))</f>
        <v>1</v>
      </c>
      <c r="AE1272" s="90" t="b">
        <f>OR(MONTH(Taulukko1[[#This Row],[Alku PVM]] )&lt;=9,AND(MONTH(Taulukko1[[#This Row],[Alku PVM]] )=9))</f>
        <v>0</v>
      </c>
      <c r="AF1272" s="90" t="b">
        <f>OR(MONTH(Taulukko1[[#This Row],[Loppu PVM]])&lt;=9,AND(MONTH(Taulukko1[[#This Row],[Loppu PVM]] )=9))</f>
        <v>1</v>
      </c>
      <c r="AG1272" s="90" t="b">
        <f>OR(MONTH(Taulukko1[[#This Row],[Alku PVM]] )&lt;=6,AND(MONTH(Taulukko1[[#This Row],[Alku PVM]] )=6))</f>
        <v>0</v>
      </c>
      <c r="AH1272" s="90" t="b">
        <f>OR(MONTH(Taulukko1[[#This Row],[Loppu PVM]])&lt;=6,AND(MONTH(Taulukko1[[#This Row],[Loppu PVM]] )=6))</f>
        <v>1</v>
      </c>
    </row>
    <row r="1273" spans="1:34" ht="12.75" customHeight="1">
      <c r="A1273" s="21" t="s">
        <v>3082</v>
      </c>
      <c r="B1273" s="23">
        <v>40164</v>
      </c>
      <c r="C1273" s="21" t="s">
        <v>3081</v>
      </c>
      <c r="D1273" s="24"/>
      <c r="E1273" s="62">
        <v>12</v>
      </c>
      <c r="F1273" s="23">
        <v>40322</v>
      </c>
      <c r="G1273" s="24">
        <v>11</v>
      </c>
      <c r="H1273" s="18">
        <v>12</v>
      </c>
      <c r="I1273" s="126">
        <f>INDEX('TOL2008'!B:B,MATCH(A1273,'TOL2008'!A:A,0))</f>
        <v>46750</v>
      </c>
      <c r="J1273" s="126" t="str">
        <f>INDEX(Pääluokka!$H$2:$H$100,MATCH(VALUE(LEFT(Taulukko1[[#This Row],[TOL2008]],2)),Pääluokka!$G$2:$G$100,0))</f>
        <v>Tukku- ja vähittäiskauppa; moottoriajoneuvojen ja moottoripyörien korjaus</v>
      </c>
      <c r="K1273" s="126" t="str">
        <f>INDEX(Pääluokka!$I$2:$I$100,MATCH(VALUE(LEFT(Taulukko1[[#This Row],[TOL2008]],2)),Pääluokka!$G$2:$G$100,0))</f>
        <v>Palvelualat (G-N, R, S)</v>
      </c>
      <c r="L1273" s="41">
        <f t="shared" si="190"/>
        <v>158</v>
      </c>
      <c r="M1273" s="43">
        <f t="shared" si="191"/>
        <v>40164</v>
      </c>
      <c r="N1273" s="43">
        <f t="shared" si="192"/>
        <v>40322</v>
      </c>
      <c r="O1273" s="43">
        <f t="shared" si="193"/>
        <v>40148</v>
      </c>
      <c r="P1273" s="43">
        <f t="shared" si="194"/>
        <v>40299</v>
      </c>
      <c r="Q1273" s="41">
        <f t="shared" si="195"/>
        <v>2009</v>
      </c>
      <c r="R1273" s="41">
        <f t="shared" si="196"/>
        <v>2010</v>
      </c>
      <c r="S1273" s="43" t="str">
        <f>YEAR(Taulukko1[[#This Row],[Alku KK]])&amp;"Q"&amp;ROUNDDOWN((MONTH(Taulukko1[[#This Row],[Alku KK]])-1)/3+1,0)</f>
        <v>2009Q4</v>
      </c>
      <c r="T1273" s="43" t="str">
        <f>YEAR(Taulukko1[[#This Row],[Loppu KK]])&amp;"Q"&amp;ROUNDDOWN((MONTH(Taulukko1[[#This Row],[Loppu KK]])-1)/3+1,0)</f>
        <v>2010Q2</v>
      </c>
      <c r="U1273" s="66">
        <f>IF(COUNT(Taulukko1[[#This Row],[Neuvottelujen alaiset ]])=1,Taulukko1[[#This Row],[Neuvottelujen alaiset ]],Taulukko1[[#This Row],[Vähennystarve]])</f>
        <v>12</v>
      </c>
      <c r="V1273" s="44">
        <f t="shared" si="197"/>
        <v>1</v>
      </c>
      <c r="W1273" s="44">
        <f t="shared" si="198"/>
        <v>0.91666666666666663</v>
      </c>
      <c r="X1273" s="44">
        <f t="shared" si="199"/>
        <v>0.91666666666666663</v>
      </c>
      <c r="Y1273" s="90" t="b">
        <f>AND(MONTH(Taulukko1[[#This Row],[Alku PVM]] )=6,DAY(Taulukko1[[#This Row],[Alku PVM]] )&gt;19)</f>
        <v>0</v>
      </c>
      <c r="Z1273" s="90" t="b">
        <f>AND(MONTH(Taulukko1[[#This Row],[Loppu PVM]] )=6,DAY(Taulukko1[[#This Row],[Loppu PVM]] )&gt;19)</f>
        <v>0</v>
      </c>
      <c r="AA1273" s="90" t="b">
        <f>OR(MONTH(Taulukko1[[#This Row],[Alku PVM]] )&lt;=5,AND(MONTH(Taulukko1[[#This Row],[Alku PVM]] )=6,DAY(Taulukko1[[#This Row],[Alku PVM]] )&lt;20))</f>
        <v>0</v>
      </c>
      <c r="AB1273" s="90" t="b">
        <f>OR(MONTH(Taulukko1[[#This Row],[Loppu PVM]])&lt;=5,AND(MONTH(Taulukko1[[#This Row],[Loppu PVM]] )=6,DAY(Taulukko1[[#This Row],[Loppu PVM]])&lt;20))</f>
        <v>1</v>
      </c>
      <c r="AC1273" s="90" t="b">
        <f>OR(MONTH(Taulukko1[[#This Row],[Alku PVM]] )&lt;=3,AND(MONTH(Taulukko1[[#This Row],[Alku PVM]] )=3))</f>
        <v>0</v>
      </c>
      <c r="AD1273" s="90" t="b">
        <f>OR(MONTH(Taulukko1[[#This Row],[Loppu PVM]] )&lt;=3,AND(MONTH(Taulukko1[[#This Row],[Loppu PVM]] )=3))</f>
        <v>0</v>
      </c>
      <c r="AE1273" s="90" t="b">
        <f>OR(MONTH(Taulukko1[[#This Row],[Alku PVM]] )&lt;=9,AND(MONTH(Taulukko1[[#This Row],[Alku PVM]] )=9))</f>
        <v>0</v>
      </c>
      <c r="AF1273" s="90" t="b">
        <f>OR(MONTH(Taulukko1[[#This Row],[Loppu PVM]])&lt;=9,AND(MONTH(Taulukko1[[#This Row],[Loppu PVM]] )=9))</f>
        <v>1</v>
      </c>
      <c r="AG1273" s="90" t="b">
        <f>OR(MONTH(Taulukko1[[#This Row],[Alku PVM]] )&lt;=6,AND(MONTH(Taulukko1[[#This Row],[Alku PVM]] )=6))</f>
        <v>0</v>
      </c>
      <c r="AH1273" s="90" t="b">
        <f>OR(MONTH(Taulukko1[[#This Row],[Loppu PVM]])&lt;=6,AND(MONTH(Taulukko1[[#This Row],[Loppu PVM]] )=6))</f>
        <v>1</v>
      </c>
    </row>
    <row r="1274" spans="1:34" ht="12.75" customHeight="1">
      <c r="A1274" t="s">
        <v>1735</v>
      </c>
      <c r="B1274" s="23">
        <v>40164</v>
      </c>
      <c r="C1274" t="s">
        <v>2643</v>
      </c>
      <c r="F1274" s="4">
        <v>40177</v>
      </c>
      <c r="G1274" s="5">
        <v>0</v>
      </c>
      <c r="H1274" s="22">
        <v>60</v>
      </c>
      <c r="I1274" s="126" t="e">
        <f>INDEX('TOL2008'!B:B,MATCH(A1274,'TOL2008'!A:A,0))</f>
        <v>#N/A</v>
      </c>
      <c r="J1274" s="126" t="e">
        <f>INDEX(Pääluokka!$H$2:$H$100,MATCH(VALUE(LEFT(Taulukko1[[#This Row],[TOL2008]],2)),Pääluokka!$G$2:$G$100,0))</f>
        <v>#N/A</v>
      </c>
      <c r="K1274" s="126" t="e">
        <f>INDEX(Pääluokka!$I$2:$I$100,MATCH(VALUE(LEFT(Taulukko1[[#This Row],[TOL2008]],2)),Pääluokka!$G$2:$G$100,0))</f>
        <v>#N/A</v>
      </c>
      <c r="L1274" s="41">
        <f t="shared" si="190"/>
        <v>13</v>
      </c>
      <c r="M1274" s="43">
        <f t="shared" si="191"/>
        <v>40164</v>
      </c>
      <c r="N1274" s="43">
        <f t="shared" si="192"/>
        <v>40177</v>
      </c>
      <c r="O1274" s="43">
        <f t="shared" si="193"/>
        <v>40148</v>
      </c>
      <c r="P1274" s="43">
        <f t="shared" si="194"/>
        <v>40148</v>
      </c>
      <c r="Q1274" s="41">
        <f t="shared" si="195"/>
        <v>2009</v>
      </c>
      <c r="R1274" s="41">
        <f t="shared" si="196"/>
        <v>2009</v>
      </c>
      <c r="S1274" s="43" t="str">
        <f>YEAR(Taulukko1[[#This Row],[Alku KK]])&amp;"Q"&amp;ROUNDDOWN((MONTH(Taulukko1[[#This Row],[Alku KK]])-1)/3+1,0)</f>
        <v>2009Q4</v>
      </c>
      <c r="T1274" s="43" t="str">
        <f>YEAR(Taulukko1[[#This Row],[Loppu KK]])&amp;"Q"&amp;ROUNDDOWN((MONTH(Taulukko1[[#This Row],[Loppu KK]])-1)/3+1,0)</f>
        <v>2009Q4</v>
      </c>
      <c r="U1274" s="66">
        <f>IF(COUNT(Taulukko1[[#This Row],[Neuvottelujen alaiset ]])=1,Taulukko1[[#This Row],[Neuvottelujen alaiset ]],Taulukko1[[#This Row],[Vähennystarve]])</f>
        <v>60</v>
      </c>
      <c r="V1274" s="44" t="str">
        <f t="shared" si="197"/>
        <v>NA</v>
      </c>
      <c r="W1274" s="44">
        <f t="shared" si="198"/>
        <v>0</v>
      </c>
      <c r="X1274" s="44" t="str">
        <f t="shared" si="199"/>
        <v>NA</v>
      </c>
      <c r="Y1274" s="90" t="b">
        <f>AND(MONTH(Taulukko1[[#This Row],[Alku PVM]] )=6,DAY(Taulukko1[[#This Row],[Alku PVM]] )&gt;19)</f>
        <v>0</v>
      </c>
      <c r="Z1274" s="90" t="b">
        <f>AND(MONTH(Taulukko1[[#This Row],[Loppu PVM]] )=6,DAY(Taulukko1[[#This Row],[Loppu PVM]] )&gt;19)</f>
        <v>0</v>
      </c>
      <c r="AA1274" s="90" t="b">
        <f>OR(MONTH(Taulukko1[[#This Row],[Alku PVM]] )&lt;=5,AND(MONTH(Taulukko1[[#This Row],[Alku PVM]] )=6,DAY(Taulukko1[[#This Row],[Alku PVM]] )&lt;20))</f>
        <v>0</v>
      </c>
      <c r="AB1274" s="90" t="b">
        <f>OR(MONTH(Taulukko1[[#This Row],[Loppu PVM]])&lt;=5,AND(MONTH(Taulukko1[[#This Row],[Loppu PVM]] )=6,DAY(Taulukko1[[#This Row],[Loppu PVM]])&lt;20))</f>
        <v>0</v>
      </c>
      <c r="AC1274" s="90" t="b">
        <f>OR(MONTH(Taulukko1[[#This Row],[Alku PVM]] )&lt;=3,AND(MONTH(Taulukko1[[#This Row],[Alku PVM]] )=3))</f>
        <v>0</v>
      </c>
      <c r="AD1274" s="90" t="b">
        <f>OR(MONTH(Taulukko1[[#This Row],[Loppu PVM]] )&lt;=3,AND(MONTH(Taulukko1[[#This Row],[Loppu PVM]] )=3))</f>
        <v>0</v>
      </c>
      <c r="AE1274" s="90" t="b">
        <f>OR(MONTH(Taulukko1[[#This Row],[Alku PVM]] )&lt;=9,AND(MONTH(Taulukko1[[#This Row],[Alku PVM]] )=9))</f>
        <v>0</v>
      </c>
      <c r="AF1274" s="90" t="b">
        <f>OR(MONTH(Taulukko1[[#This Row],[Loppu PVM]])&lt;=9,AND(MONTH(Taulukko1[[#This Row],[Loppu PVM]] )=9))</f>
        <v>0</v>
      </c>
      <c r="AG1274" s="90" t="b">
        <f>OR(MONTH(Taulukko1[[#This Row],[Alku PVM]] )&lt;=6,AND(MONTH(Taulukko1[[#This Row],[Alku PVM]] )=6))</f>
        <v>0</v>
      </c>
      <c r="AH1274" s="90" t="b">
        <f>OR(MONTH(Taulukko1[[#This Row],[Loppu PVM]])&lt;=6,AND(MONTH(Taulukko1[[#This Row],[Loppu PVM]] )=6))</f>
        <v>0</v>
      </c>
    </row>
    <row r="1275" spans="1:34" ht="12.75" customHeight="1">
      <c r="A1275" s="21" t="s">
        <v>3194</v>
      </c>
      <c r="B1275" s="23">
        <v>40179</v>
      </c>
      <c r="C1275" s="21" t="s">
        <v>3193</v>
      </c>
      <c r="D1275" s="24"/>
      <c r="E1275" s="62">
        <v>60</v>
      </c>
      <c r="F1275" s="23">
        <v>40246</v>
      </c>
      <c r="G1275" s="24">
        <v>48</v>
      </c>
      <c r="H1275" s="22">
        <v>390</v>
      </c>
      <c r="I1275" s="126" t="e">
        <f>INDEX('TOL2008'!B:B,MATCH(A1275,'TOL2008'!A:A,0))</f>
        <v>#N/A</v>
      </c>
      <c r="J1275" s="126" t="e">
        <f>INDEX(Pääluokka!$H$2:$H$100,MATCH(VALUE(LEFT(Taulukko1[[#This Row],[TOL2008]],2)),Pääluokka!$G$2:$G$100,0))</f>
        <v>#N/A</v>
      </c>
      <c r="K1275" s="126" t="e">
        <f>INDEX(Pääluokka!$I$2:$I$100,MATCH(VALUE(LEFT(Taulukko1[[#This Row],[TOL2008]],2)),Pääluokka!$G$2:$G$100,0))</f>
        <v>#N/A</v>
      </c>
      <c r="L1275" s="41">
        <f t="shared" si="190"/>
        <v>67</v>
      </c>
      <c r="M1275" s="43">
        <f t="shared" si="191"/>
        <v>40179</v>
      </c>
      <c r="N1275" s="43">
        <f t="shared" si="192"/>
        <v>40246</v>
      </c>
      <c r="O1275" s="43">
        <f t="shared" si="193"/>
        <v>40179</v>
      </c>
      <c r="P1275" s="43">
        <f t="shared" si="194"/>
        <v>40238</v>
      </c>
      <c r="Q1275" s="41">
        <f t="shared" si="195"/>
        <v>2010</v>
      </c>
      <c r="R1275" s="41">
        <f t="shared" si="196"/>
        <v>2010</v>
      </c>
      <c r="S1275" s="43" t="str">
        <f>YEAR(Taulukko1[[#This Row],[Alku KK]])&amp;"Q"&amp;ROUNDDOWN((MONTH(Taulukko1[[#This Row],[Alku KK]])-1)/3+1,0)</f>
        <v>2010Q1</v>
      </c>
      <c r="T1275" s="43" t="str">
        <f>YEAR(Taulukko1[[#This Row],[Loppu KK]])&amp;"Q"&amp;ROUNDDOWN((MONTH(Taulukko1[[#This Row],[Loppu KK]])-1)/3+1,0)</f>
        <v>2010Q1</v>
      </c>
      <c r="U1275" s="66">
        <f>IF(COUNT(Taulukko1[[#This Row],[Neuvottelujen alaiset ]])=1,Taulukko1[[#This Row],[Neuvottelujen alaiset ]],Taulukko1[[#This Row],[Vähennystarve]])</f>
        <v>390</v>
      </c>
      <c r="V1275" s="44">
        <f t="shared" si="197"/>
        <v>0.15384615384615385</v>
      </c>
      <c r="W1275" s="44">
        <f t="shared" si="198"/>
        <v>0.12307692307692308</v>
      </c>
      <c r="X1275" s="44">
        <f t="shared" si="199"/>
        <v>0.8</v>
      </c>
      <c r="Y1275" s="90" t="b">
        <f>AND(MONTH(Taulukko1[[#This Row],[Alku PVM]] )=6,DAY(Taulukko1[[#This Row],[Alku PVM]] )&gt;19)</f>
        <v>0</v>
      </c>
      <c r="Z1275" s="90" t="b">
        <f>AND(MONTH(Taulukko1[[#This Row],[Loppu PVM]] )=6,DAY(Taulukko1[[#This Row],[Loppu PVM]] )&gt;19)</f>
        <v>0</v>
      </c>
      <c r="AA1275" s="90" t="b">
        <f>OR(MONTH(Taulukko1[[#This Row],[Alku PVM]] )&lt;=5,AND(MONTH(Taulukko1[[#This Row],[Alku PVM]] )=6,DAY(Taulukko1[[#This Row],[Alku PVM]] )&lt;20))</f>
        <v>1</v>
      </c>
      <c r="AB1275" s="90" t="b">
        <f>OR(MONTH(Taulukko1[[#This Row],[Loppu PVM]])&lt;=5,AND(MONTH(Taulukko1[[#This Row],[Loppu PVM]] )=6,DAY(Taulukko1[[#This Row],[Loppu PVM]])&lt;20))</f>
        <v>1</v>
      </c>
      <c r="AC1275" s="90" t="b">
        <f>OR(MONTH(Taulukko1[[#This Row],[Alku PVM]] )&lt;=3,AND(MONTH(Taulukko1[[#This Row],[Alku PVM]] )=3))</f>
        <v>1</v>
      </c>
      <c r="AD1275" s="90" t="b">
        <f>OR(MONTH(Taulukko1[[#This Row],[Loppu PVM]] )&lt;=3,AND(MONTH(Taulukko1[[#This Row],[Loppu PVM]] )=3))</f>
        <v>1</v>
      </c>
      <c r="AE1275" s="90" t="b">
        <f>OR(MONTH(Taulukko1[[#This Row],[Alku PVM]] )&lt;=9,AND(MONTH(Taulukko1[[#This Row],[Alku PVM]] )=9))</f>
        <v>1</v>
      </c>
      <c r="AF1275" s="90" t="b">
        <f>OR(MONTH(Taulukko1[[#This Row],[Loppu PVM]])&lt;=9,AND(MONTH(Taulukko1[[#This Row],[Loppu PVM]] )=9))</f>
        <v>1</v>
      </c>
      <c r="AG1275" s="90" t="b">
        <f>OR(MONTH(Taulukko1[[#This Row],[Alku PVM]] )&lt;=6,AND(MONTH(Taulukko1[[#This Row],[Alku PVM]] )=6))</f>
        <v>1</v>
      </c>
      <c r="AH1275" s="90" t="b">
        <f>OR(MONTH(Taulukko1[[#This Row],[Loppu PVM]])&lt;=6,AND(MONTH(Taulukko1[[#This Row],[Loppu PVM]] )=6))</f>
        <v>1</v>
      </c>
    </row>
    <row r="1276" spans="1:34" ht="12.75" customHeight="1">
      <c r="A1276" t="s">
        <v>1989</v>
      </c>
      <c r="B1276" s="23">
        <v>40182</v>
      </c>
      <c r="C1276" t="s">
        <v>3315</v>
      </c>
      <c r="E1276" s="62">
        <v>40</v>
      </c>
      <c r="F1276" s="4"/>
      <c r="G1276" s="5"/>
      <c r="H1276" s="22">
        <v>230</v>
      </c>
      <c r="I1276" s="126" t="e">
        <f>INDEX('TOL2008'!B:B,MATCH(A1276,'TOL2008'!A:A,0))</f>
        <v>#N/A</v>
      </c>
      <c r="J1276" s="126" t="e">
        <f>INDEX(Pääluokka!$H$2:$H$100,MATCH(VALUE(LEFT(Taulukko1[[#This Row],[TOL2008]],2)),Pääluokka!$G$2:$G$100,0))</f>
        <v>#N/A</v>
      </c>
      <c r="K1276" s="126" t="e">
        <f>INDEX(Pääluokka!$I$2:$I$100,MATCH(VALUE(LEFT(Taulukko1[[#This Row],[TOL2008]],2)),Pääluokka!$G$2:$G$100,0))</f>
        <v>#N/A</v>
      </c>
      <c r="L1276" s="41" t="str">
        <f t="shared" si="190"/>
        <v>NA</v>
      </c>
      <c r="M1276" s="43">
        <f t="shared" si="191"/>
        <v>40182</v>
      </c>
      <c r="N1276" s="43">
        <f t="shared" si="192"/>
        <v>40233</v>
      </c>
      <c r="O1276" s="43">
        <f t="shared" si="193"/>
        <v>40179</v>
      </c>
      <c r="P1276" s="43">
        <f t="shared" si="194"/>
        <v>40210</v>
      </c>
      <c r="Q1276" s="41">
        <f t="shared" si="195"/>
        <v>2010</v>
      </c>
      <c r="R1276" s="41">
        <f t="shared" si="196"/>
        <v>2010</v>
      </c>
      <c r="S1276" s="43" t="str">
        <f>YEAR(Taulukko1[[#This Row],[Alku KK]])&amp;"Q"&amp;ROUNDDOWN((MONTH(Taulukko1[[#This Row],[Alku KK]])-1)/3+1,0)</f>
        <v>2010Q1</v>
      </c>
      <c r="T1276" s="43" t="str">
        <f>YEAR(Taulukko1[[#This Row],[Loppu KK]])&amp;"Q"&amp;ROUNDDOWN((MONTH(Taulukko1[[#This Row],[Loppu KK]])-1)/3+1,0)</f>
        <v>2010Q1</v>
      </c>
      <c r="U1276" s="66">
        <f>IF(COUNT(Taulukko1[[#This Row],[Neuvottelujen alaiset ]])=1,Taulukko1[[#This Row],[Neuvottelujen alaiset ]],Taulukko1[[#This Row],[Vähennystarve]])</f>
        <v>230</v>
      </c>
      <c r="V1276" s="44">
        <f t="shared" si="197"/>
        <v>0.17391304347826086</v>
      </c>
      <c r="W1276" s="44" t="str">
        <f t="shared" si="198"/>
        <v>NA</v>
      </c>
      <c r="X1276" s="44" t="str">
        <f t="shared" si="199"/>
        <v>NA</v>
      </c>
      <c r="Y1276" s="90" t="b">
        <f>AND(MONTH(Taulukko1[[#This Row],[Alku PVM]] )=6,DAY(Taulukko1[[#This Row],[Alku PVM]] )&gt;19)</f>
        <v>0</v>
      </c>
      <c r="Z1276" s="90" t="b">
        <f>AND(MONTH(Taulukko1[[#This Row],[Loppu PVM]] )=6,DAY(Taulukko1[[#This Row],[Loppu PVM]] )&gt;19)</f>
        <v>0</v>
      </c>
      <c r="AA1276" s="90" t="b">
        <f>OR(MONTH(Taulukko1[[#This Row],[Alku PVM]] )&lt;=5,AND(MONTH(Taulukko1[[#This Row],[Alku PVM]] )=6,DAY(Taulukko1[[#This Row],[Alku PVM]] )&lt;20))</f>
        <v>1</v>
      </c>
      <c r="AB1276" s="90" t="b">
        <f>OR(MONTH(Taulukko1[[#This Row],[Loppu PVM]])&lt;=5,AND(MONTH(Taulukko1[[#This Row],[Loppu PVM]] )=6,DAY(Taulukko1[[#This Row],[Loppu PVM]])&lt;20))</f>
        <v>1</v>
      </c>
      <c r="AC1276" s="90" t="b">
        <f>OR(MONTH(Taulukko1[[#This Row],[Alku PVM]] )&lt;=3,AND(MONTH(Taulukko1[[#This Row],[Alku PVM]] )=3))</f>
        <v>1</v>
      </c>
      <c r="AD1276" s="90" t="b">
        <f>OR(MONTH(Taulukko1[[#This Row],[Loppu PVM]] )&lt;=3,AND(MONTH(Taulukko1[[#This Row],[Loppu PVM]] )=3))</f>
        <v>1</v>
      </c>
      <c r="AE1276" s="90" t="b">
        <f>OR(MONTH(Taulukko1[[#This Row],[Alku PVM]] )&lt;=9,AND(MONTH(Taulukko1[[#This Row],[Alku PVM]] )=9))</f>
        <v>1</v>
      </c>
      <c r="AF1276" s="90" t="b">
        <f>OR(MONTH(Taulukko1[[#This Row],[Loppu PVM]])&lt;=9,AND(MONTH(Taulukko1[[#This Row],[Loppu PVM]] )=9))</f>
        <v>1</v>
      </c>
      <c r="AG1276" s="90" t="b">
        <f>OR(MONTH(Taulukko1[[#This Row],[Alku PVM]] )&lt;=6,AND(MONTH(Taulukko1[[#This Row],[Alku PVM]] )=6))</f>
        <v>1</v>
      </c>
      <c r="AH1276" s="90" t="b">
        <f>OR(MONTH(Taulukko1[[#This Row],[Loppu PVM]])&lt;=6,AND(MONTH(Taulukko1[[#This Row],[Loppu PVM]] )=6))</f>
        <v>1</v>
      </c>
    </row>
    <row r="1277" spans="1:34" ht="12.75" customHeight="1">
      <c r="A1277" s="21" t="s">
        <v>769</v>
      </c>
      <c r="B1277" s="23">
        <v>40182</v>
      </c>
      <c r="C1277" s="21" t="s">
        <v>3192</v>
      </c>
      <c r="D1277" s="24">
        <v>10</v>
      </c>
      <c r="F1277" s="23">
        <v>40198</v>
      </c>
      <c r="G1277" s="24">
        <v>0</v>
      </c>
      <c r="H1277" s="22">
        <v>60</v>
      </c>
      <c r="I1277" s="126">
        <f>INDEX('TOL2008'!B:B,MATCH(A1277,'TOL2008'!A:A,0))</f>
        <v>71125</v>
      </c>
      <c r="J1277" s="126" t="str">
        <f>INDEX(Pääluokka!$H$2:$H$100,MATCH(VALUE(LEFT(Taulukko1[[#This Row],[TOL2008]],2)),Pääluokka!$G$2:$G$100,0))</f>
        <v>Ammatillinen, tieteellinen ja tekninen toiminta</v>
      </c>
      <c r="K1277" s="126" t="str">
        <f>INDEX(Pääluokka!$I$2:$I$100,MATCH(VALUE(LEFT(Taulukko1[[#This Row],[TOL2008]],2)),Pääluokka!$G$2:$G$100,0))</f>
        <v>Palvelualat (G-N, R, S)</v>
      </c>
      <c r="L1277" s="41">
        <f t="shared" si="190"/>
        <v>16</v>
      </c>
      <c r="M1277" s="43">
        <f t="shared" si="191"/>
        <v>40182</v>
      </c>
      <c r="N1277" s="43">
        <f t="shared" si="192"/>
        <v>40198</v>
      </c>
      <c r="O1277" s="43">
        <f t="shared" si="193"/>
        <v>40179</v>
      </c>
      <c r="P1277" s="43">
        <f t="shared" si="194"/>
        <v>40179</v>
      </c>
      <c r="Q1277" s="41">
        <f t="shared" si="195"/>
        <v>2010</v>
      </c>
      <c r="R1277" s="41">
        <f t="shared" si="196"/>
        <v>2010</v>
      </c>
      <c r="S1277" s="43" t="str">
        <f>YEAR(Taulukko1[[#This Row],[Alku KK]])&amp;"Q"&amp;ROUNDDOWN((MONTH(Taulukko1[[#This Row],[Alku KK]])-1)/3+1,0)</f>
        <v>2010Q1</v>
      </c>
      <c r="T1277" s="43" t="str">
        <f>YEAR(Taulukko1[[#This Row],[Loppu KK]])&amp;"Q"&amp;ROUNDDOWN((MONTH(Taulukko1[[#This Row],[Loppu KK]])-1)/3+1,0)</f>
        <v>2010Q1</v>
      </c>
      <c r="U1277" s="66">
        <f>IF(COUNT(Taulukko1[[#This Row],[Neuvottelujen alaiset ]])=1,Taulukko1[[#This Row],[Neuvottelujen alaiset ]],Taulukko1[[#This Row],[Vähennystarve]])</f>
        <v>60</v>
      </c>
      <c r="V1277" s="44" t="str">
        <f t="shared" si="197"/>
        <v>NA</v>
      </c>
      <c r="W1277" s="44">
        <f t="shared" si="198"/>
        <v>0</v>
      </c>
      <c r="X1277" s="44" t="str">
        <f t="shared" si="199"/>
        <v>NA</v>
      </c>
      <c r="Y1277" s="90" t="b">
        <f>AND(MONTH(Taulukko1[[#This Row],[Alku PVM]] )=6,DAY(Taulukko1[[#This Row],[Alku PVM]] )&gt;19)</f>
        <v>0</v>
      </c>
      <c r="Z1277" s="90" t="b">
        <f>AND(MONTH(Taulukko1[[#This Row],[Loppu PVM]] )=6,DAY(Taulukko1[[#This Row],[Loppu PVM]] )&gt;19)</f>
        <v>0</v>
      </c>
      <c r="AA1277" s="90" t="b">
        <f>OR(MONTH(Taulukko1[[#This Row],[Alku PVM]] )&lt;=5,AND(MONTH(Taulukko1[[#This Row],[Alku PVM]] )=6,DAY(Taulukko1[[#This Row],[Alku PVM]] )&lt;20))</f>
        <v>1</v>
      </c>
      <c r="AB1277" s="90" t="b">
        <f>OR(MONTH(Taulukko1[[#This Row],[Loppu PVM]])&lt;=5,AND(MONTH(Taulukko1[[#This Row],[Loppu PVM]] )=6,DAY(Taulukko1[[#This Row],[Loppu PVM]])&lt;20))</f>
        <v>1</v>
      </c>
      <c r="AC1277" s="90" t="b">
        <f>OR(MONTH(Taulukko1[[#This Row],[Alku PVM]] )&lt;=3,AND(MONTH(Taulukko1[[#This Row],[Alku PVM]] )=3))</f>
        <v>1</v>
      </c>
      <c r="AD1277" s="90" t="b">
        <f>OR(MONTH(Taulukko1[[#This Row],[Loppu PVM]] )&lt;=3,AND(MONTH(Taulukko1[[#This Row],[Loppu PVM]] )=3))</f>
        <v>1</v>
      </c>
      <c r="AE1277" s="90" t="b">
        <f>OR(MONTH(Taulukko1[[#This Row],[Alku PVM]] )&lt;=9,AND(MONTH(Taulukko1[[#This Row],[Alku PVM]] )=9))</f>
        <v>1</v>
      </c>
      <c r="AF1277" s="90" t="b">
        <f>OR(MONTH(Taulukko1[[#This Row],[Loppu PVM]])&lt;=9,AND(MONTH(Taulukko1[[#This Row],[Loppu PVM]] )=9))</f>
        <v>1</v>
      </c>
      <c r="AG1277" s="90" t="b">
        <f>OR(MONTH(Taulukko1[[#This Row],[Alku PVM]] )&lt;=6,AND(MONTH(Taulukko1[[#This Row],[Alku PVM]] )=6))</f>
        <v>1</v>
      </c>
      <c r="AH1277" s="90" t="b">
        <f>OR(MONTH(Taulukko1[[#This Row],[Loppu PVM]])&lt;=6,AND(MONTH(Taulukko1[[#This Row],[Loppu PVM]] )=6))</f>
        <v>1</v>
      </c>
    </row>
    <row r="1278" spans="1:34" ht="12.75" customHeight="1">
      <c r="A1278" t="s">
        <v>1085</v>
      </c>
      <c r="B1278" s="23">
        <v>40183</v>
      </c>
      <c r="C1278" t="s">
        <v>3348</v>
      </c>
      <c r="D1278" s="5" t="s">
        <v>25</v>
      </c>
      <c r="E1278" s="62">
        <v>15</v>
      </c>
      <c r="F1278" s="4">
        <v>40227</v>
      </c>
      <c r="G1278" s="5">
        <v>26</v>
      </c>
      <c r="H1278" s="22">
        <v>620</v>
      </c>
      <c r="I1278" s="126">
        <f>INDEX('TOL2008'!B:B,MATCH(A1278,'TOL2008'!A:A,0))</f>
        <v>28220</v>
      </c>
      <c r="J1278" s="126" t="str">
        <f>INDEX(Pääluokka!$H$2:$H$100,MATCH(VALUE(LEFT(Taulukko1[[#This Row],[TOL2008]],2)),Pääluokka!$G$2:$G$100,0))</f>
        <v>Teollisuus</v>
      </c>
      <c r="K1278" s="126" t="str">
        <f>INDEX(Pääluokka!$I$2:$I$100,MATCH(VALUE(LEFT(Taulukko1[[#This Row],[TOL2008]],2)),Pääluokka!$G$2:$G$100,0))</f>
        <v>Teollisuus (C-E)</v>
      </c>
      <c r="L1278" s="41">
        <f t="shared" si="190"/>
        <v>44</v>
      </c>
      <c r="M1278" s="43">
        <f t="shared" si="191"/>
        <v>40183</v>
      </c>
      <c r="N1278" s="43">
        <f t="shared" si="192"/>
        <v>40227</v>
      </c>
      <c r="O1278" s="43">
        <f t="shared" si="193"/>
        <v>40179</v>
      </c>
      <c r="P1278" s="43">
        <f t="shared" si="194"/>
        <v>40210</v>
      </c>
      <c r="Q1278" s="41">
        <f t="shared" si="195"/>
        <v>2010</v>
      </c>
      <c r="R1278" s="41">
        <f t="shared" si="196"/>
        <v>2010</v>
      </c>
      <c r="S1278" s="43" t="str">
        <f>YEAR(Taulukko1[[#This Row],[Alku KK]])&amp;"Q"&amp;ROUNDDOWN((MONTH(Taulukko1[[#This Row],[Alku KK]])-1)/3+1,0)</f>
        <v>2010Q1</v>
      </c>
      <c r="T1278" s="43" t="str">
        <f>YEAR(Taulukko1[[#This Row],[Loppu KK]])&amp;"Q"&amp;ROUNDDOWN((MONTH(Taulukko1[[#This Row],[Loppu KK]])-1)/3+1,0)</f>
        <v>2010Q1</v>
      </c>
      <c r="U1278" s="66">
        <f>IF(COUNT(Taulukko1[[#This Row],[Neuvottelujen alaiset ]])=1,Taulukko1[[#This Row],[Neuvottelujen alaiset ]],Taulukko1[[#This Row],[Vähennystarve]])</f>
        <v>620</v>
      </c>
      <c r="V1278" s="44">
        <f t="shared" si="197"/>
        <v>2.4193548387096774E-2</v>
      </c>
      <c r="W1278" s="44">
        <f t="shared" si="198"/>
        <v>4.1935483870967745E-2</v>
      </c>
      <c r="X1278" s="44">
        <f t="shared" si="199"/>
        <v>1.7333333333333334</v>
      </c>
      <c r="Y1278" s="90" t="b">
        <f>AND(MONTH(Taulukko1[[#This Row],[Alku PVM]] )=6,DAY(Taulukko1[[#This Row],[Alku PVM]] )&gt;19)</f>
        <v>0</v>
      </c>
      <c r="Z1278" s="90" t="b">
        <f>AND(MONTH(Taulukko1[[#This Row],[Loppu PVM]] )=6,DAY(Taulukko1[[#This Row],[Loppu PVM]] )&gt;19)</f>
        <v>0</v>
      </c>
      <c r="AA1278" s="90" t="b">
        <f>OR(MONTH(Taulukko1[[#This Row],[Alku PVM]] )&lt;=5,AND(MONTH(Taulukko1[[#This Row],[Alku PVM]] )=6,DAY(Taulukko1[[#This Row],[Alku PVM]] )&lt;20))</f>
        <v>1</v>
      </c>
      <c r="AB1278" s="90" t="b">
        <f>OR(MONTH(Taulukko1[[#This Row],[Loppu PVM]])&lt;=5,AND(MONTH(Taulukko1[[#This Row],[Loppu PVM]] )=6,DAY(Taulukko1[[#This Row],[Loppu PVM]])&lt;20))</f>
        <v>1</v>
      </c>
      <c r="AC1278" s="90" t="b">
        <f>OR(MONTH(Taulukko1[[#This Row],[Alku PVM]] )&lt;=3,AND(MONTH(Taulukko1[[#This Row],[Alku PVM]] )=3))</f>
        <v>1</v>
      </c>
      <c r="AD1278" s="90" t="b">
        <f>OR(MONTH(Taulukko1[[#This Row],[Loppu PVM]] )&lt;=3,AND(MONTH(Taulukko1[[#This Row],[Loppu PVM]] )=3))</f>
        <v>1</v>
      </c>
      <c r="AE1278" s="90" t="b">
        <f>OR(MONTH(Taulukko1[[#This Row],[Alku PVM]] )&lt;=9,AND(MONTH(Taulukko1[[#This Row],[Alku PVM]] )=9))</f>
        <v>1</v>
      </c>
      <c r="AF1278" s="90" t="b">
        <f>OR(MONTH(Taulukko1[[#This Row],[Loppu PVM]])&lt;=9,AND(MONTH(Taulukko1[[#This Row],[Loppu PVM]] )=9))</f>
        <v>1</v>
      </c>
      <c r="AG1278" s="90" t="b">
        <f>OR(MONTH(Taulukko1[[#This Row],[Alku PVM]] )&lt;=6,AND(MONTH(Taulukko1[[#This Row],[Alku PVM]] )=6))</f>
        <v>1</v>
      </c>
      <c r="AH1278" s="90" t="b">
        <f>OR(MONTH(Taulukko1[[#This Row],[Loppu PVM]])&lt;=6,AND(MONTH(Taulukko1[[#This Row],[Loppu PVM]] )=6))</f>
        <v>1</v>
      </c>
    </row>
    <row r="1279" spans="1:34" ht="12.75" customHeight="1">
      <c r="A1279" t="s">
        <v>3230</v>
      </c>
      <c r="B1279" s="23">
        <v>40183</v>
      </c>
      <c r="C1279" t="s">
        <v>3229</v>
      </c>
      <c r="D1279" s="5">
        <v>80</v>
      </c>
      <c r="F1279" s="4"/>
      <c r="G1279" s="5"/>
      <c r="H1279" s="22">
        <v>80</v>
      </c>
      <c r="I1279" s="126" t="e">
        <f>INDEX('TOL2008'!B:B,MATCH(A1279,'TOL2008'!A:A,0))</f>
        <v>#N/A</v>
      </c>
      <c r="J1279" s="126" t="e">
        <f>INDEX(Pääluokka!$H$2:$H$100,MATCH(VALUE(LEFT(Taulukko1[[#This Row],[TOL2008]],2)),Pääluokka!$G$2:$G$100,0))</f>
        <v>#N/A</v>
      </c>
      <c r="K1279" s="126" t="e">
        <f>INDEX(Pääluokka!$I$2:$I$100,MATCH(VALUE(LEFT(Taulukko1[[#This Row],[TOL2008]],2)),Pääluokka!$G$2:$G$100,0))</f>
        <v>#N/A</v>
      </c>
      <c r="L1279" s="41" t="str">
        <f t="shared" si="190"/>
        <v>NA</v>
      </c>
      <c r="M1279" s="43">
        <f t="shared" si="191"/>
        <v>40183</v>
      </c>
      <c r="N1279" s="43">
        <f t="shared" si="192"/>
        <v>40234</v>
      </c>
      <c r="O1279" s="43">
        <f t="shared" si="193"/>
        <v>40179</v>
      </c>
      <c r="P1279" s="43">
        <f t="shared" si="194"/>
        <v>40210</v>
      </c>
      <c r="Q1279" s="41">
        <f t="shared" si="195"/>
        <v>2010</v>
      </c>
      <c r="R1279" s="41">
        <f t="shared" si="196"/>
        <v>2010</v>
      </c>
      <c r="S1279" s="43" t="str">
        <f>YEAR(Taulukko1[[#This Row],[Alku KK]])&amp;"Q"&amp;ROUNDDOWN((MONTH(Taulukko1[[#This Row],[Alku KK]])-1)/3+1,0)</f>
        <v>2010Q1</v>
      </c>
      <c r="T1279" s="43" t="str">
        <f>YEAR(Taulukko1[[#This Row],[Loppu KK]])&amp;"Q"&amp;ROUNDDOWN((MONTH(Taulukko1[[#This Row],[Loppu KK]])-1)/3+1,0)</f>
        <v>2010Q1</v>
      </c>
      <c r="U1279" s="66">
        <f>IF(COUNT(Taulukko1[[#This Row],[Neuvottelujen alaiset ]])=1,Taulukko1[[#This Row],[Neuvottelujen alaiset ]],Taulukko1[[#This Row],[Vähennystarve]])</f>
        <v>80</v>
      </c>
      <c r="V1279" s="44" t="str">
        <f t="shared" si="197"/>
        <v>NA</v>
      </c>
      <c r="W1279" s="44" t="str">
        <f t="shared" si="198"/>
        <v>NA</v>
      </c>
      <c r="X1279" s="44" t="str">
        <f t="shared" si="199"/>
        <v>NA</v>
      </c>
      <c r="Y1279" s="90" t="b">
        <f>AND(MONTH(Taulukko1[[#This Row],[Alku PVM]] )=6,DAY(Taulukko1[[#This Row],[Alku PVM]] )&gt;19)</f>
        <v>0</v>
      </c>
      <c r="Z1279" s="90" t="b">
        <f>AND(MONTH(Taulukko1[[#This Row],[Loppu PVM]] )=6,DAY(Taulukko1[[#This Row],[Loppu PVM]] )&gt;19)</f>
        <v>0</v>
      </c>
      <c r="AA1279" s="90" t="b">
        <f>OR(MONTH(Taulukko1[[#This Row],[Alku PVM]] )&lt;=5,AND(MONTH(Taulukko1[[#This Row],[Alku PVM]] )=6,DAY(Taulukko1[[#This Row],[Alku PVM]] )&lt;20))</f>
        <v>1</v>
      </c>
      <c r="AB1279" s="90" t="b">
        <f>OR(MONTH(Taulukko1[[#This Row],[Loppu PVM]])&lt;=5,AND(MONTH(Taulukko1[[#This Row],[Loppu PVM]] )=6,DAY(Taulukko1[[#This Row],[Loppu PVM]])&lt;20))</f>
        <v>1</v>
      </c>
      <c r="AC1279" s="90" t="b">
        <f>OR(MONTH(Taulukko1[[#This Row],[Alku PVM]] )&lt;=3,AND(MONTH(Taulukko1[[#This Row],[Alku PVM]] )=3))</f>
        <v>1</v>
      </c>
      <c r="AD1279" s="90" t="b">
        <f>OR(MONTH(Taulukko1[[#This Row],[Loppu PVM]] )&lt;=3,AND(MONTH(Taulukko1[[#This Row],[Loppu PVM]] )=3))</f>
        <v>1</v>
      </c>
      <c r="AE1279" s="90" t="b">
        <f>OR(MONTH(Taulukko1[[#This Row],[Alku PVM]] )&lt;=9,AND(MONTH(Taulukko1[[#This Row],[Alku PVM]] )=9))</f>
        <v>1</v>
      </c>
      <c r="AF1279" s="90" t="b">
        <f>OR(MONTH(Taulukko1[[#This Row],[Loppu PVM]])&lt;=9,AND(MONTH(Taulukko1[[#This Row],[Loppu PVM]] )=9))</f>
        <v>1</v>
      </c>
      <c r="AG1279" s="90" t="b">
        <f>OR(MONTH(Taulukko1[[#This Row],[Alku PVM]] )&lt;=6,AND(MONTH(Taulukko1[[#This Row],[Alku PVM]] )=6))</f>
        <v>1</v>
      </c>
      <c r="AH1279" s="90" t="b">
        <f>OR(MONTH(Taulukko1[[#This Row],[Loppu PVM]])&lt;=6,AND(MONTH(Taulukko1[[#This Row],[Loppu PVM]] )=6))</f>
        <v>1</v>
      </c>
    </row>
    <row r="1280" spans="1:34" ht="12.75" customHeight="1">
      <c r="A1280" t="s">
        <v>686</v>
      </c>
      <c r="B1280" s="23">
        <v>40185</v>
      </c>
      <c r="C1280" t="s">
        <v>3488</v>
      </c>
      <c r="E1280" s="62">
        <v>75</v>
      </c>
      <c r="F1280" s="4">
        <v>40252</v>
      </c>
      <c r="G1280" s="5">
        <v>34</v>
      </c>
      <c r="H1280" s="22">
        <v>75</v>
      </c>
      <c r="I1280" s="126">
        <f>INDEX('TOL2008'!B:B,MATCH(A1280,'TOL2008'!A:A,0))</f>
        <v>27110</v>
      </c>
      <c r="J1280" s="126" t="str">
        <f>INDEX(Pääluokka!$H$2:$H$100,MATCH(VALUE(LEFT(Taulukko1[[#This Row],[TOL2008]],2)),Pääluokka!$G$2:$G$100,0))</f>
        <v>Teollisuus</v>
      </c>
      <c r="K1280" s="126" t="str">
        <f>INDEX(Pääluokka!$I$2:$I$100,MATCH(VALUE(LEFT(Taulukko1[[#This Row],[TOL2008]],2)),Pääluokka!$G$2:$G$100,0))</f>
        <v>Teollisuus (C-E)</v>
      </c>
      <c r="L1280" s="41">
        <f t="shared" si="190"/>
        <v>67</v>
      </c>
      <c r="M1280" s="43">
        <f t="shared" si="191"/>
        <v>40185</v>
      </c>
      <c r="N1280" s="43">
        <f t="shared" si="192"/>
        <v>40252</v>
      </c>
      <c r="O1280" s="43">
        <f t="shared" si="193"/>
        <v>40179</v>
      </c>
      <c r="P1280" s="43">
        <f t="shared" si="194"/>
        <v>40238</v>
      </c>
      <c r="Q1280" s="41">
        <f t="shared" si="195"/>
        <v>2010</v>
      </c>
      <c r="R1280" s="41">
        <f t="shared" si="196"/>
        <v>2010</v>
      </c>
      <c r="S1280" s="43" t="str">
        <f>YEAR(Taulukko1[[#This Row],[Alku KK]])&amp;"Q"&amp;ROUNDDOWN((MONTH(Taulukko1[[#This Row],[Alku KK]])-1)/3+1,0)</f>
        <v>2010Q1</v>
      </c>
      <c r="T1280" s="43" t="str">
        <f>YEAR(Taulukko1[[#This Row],[Loppu KK]])&amp;"Q"&amp;ROUNDDOWN((MONTH(Taulukko1[[#This Row],[Loppu KK]])-1)/3+1,0)</f>
        <v>2010Q1</v>
      </c>
      <c r="U1280" s="66">
        <f>IF(COUNT(Taulukko1[[#This Row],[Neuvottelujen alaiset ]])=1,Taulukko1[[#This Row],[Neuvottelujen alaiset ]],Taulukko1[[#This Row],[Vähennystarve]])</f>
        <v>75</v>
      </c>
      <c r="V1280" s="44">
        <f t="shared" si="197"/>
        <v>1</v>
      </c>
      <c r="W1280" s="44">
        <f t="shared" si="198"/>
        <v>0.45333333333333331</v>
      </c>
      <c r="X1280" s="44">
        <f t="shared" si="199"/>
        <v>0.45333333333333331</v>
      </c>
      <c r="Y1280" s="90" t="b">
        <f>AND(MONTH(Taulukko1[[#This Row],[Alku PVM]] )=6,DAY(Taulukko1[[#This Row],[Alku PVM]] )&gt;19)</f>
        <v>0</v>
      </c>
      <c r="Z1280" s="90" t="b">
        <f>AND(MONTH(Taulukko1[[#This Row],[Loppu PVM]] )=6,DAY(Taulukko1[[#This Row],[Loppu PVM]] )&gt;19)</f>
        <v>0</v>
      </c>
      <c r="AA1280" s="90" t="b">
        <f>OR(MONTH(Taulukko1[[#This Row],[Alku PVM]] )&lt;=5,AND(MONTH(Taulukko1[[#This Row],[Alku PVM]] )=6,DAY(Taulukko1[[#This Row],[Alku PVM]] )&lt;20))</f>
        <v>1</v>
      </c>
      <c r="AB1280" s="90" t="b">
        <f>OR(MONTH(Taulukko1[[#This Row],[Loppu PVM]])&lt;=5,AND(MONTH(Taulukko1[[#This Row],[Loppu PVM]] )=6,DAY(Taulukko1[[#This Row],[Loppu PVM]])&lt;20))</f>
        <v>1</v>
      </c>
      <c r="AC1280" s="90" t="b">
        <f>OR(MONTH(Taulukko1[[#This Row],[Alku PVM]] )&lt;=3,AND(MONTH(Taulukko1[[#This Row],[Alku PVM]] )=3))</f>
        <v>1</v>
      </c>
      <c r="AD1280" s="90" t="b">
        <f>OR(MONTH(Taulukko1[[#This Row],[Loppu PVM]] )&lt;=3,AND(MONTH(Taulukko1[[#This Row],[Loppu PVM]] )=3))</f>
        <v>1</v>
      </c>
      <c r="AE1280" s="90" t="b">
        <f>OR(MONTH(Taulukko1[[#This Row],[Alku PVM]] )&lt;=9,AND(MONTH(Taulukko1[[#This Row],[Alku PVM]] )=9))</f>
        <v>1</v>
      </c>
      <c r="AF1280" s="90" t="b">
        <f>OR(MONTH(Taulukko1[[#This Row],[Loppu PVM]])&lt;=9,AND(MONTH(Taulukko1[[#This Row],[Loppu PVM]] )=9))</f>
        <v>1</v>
      </c>
      <c r="AG1280" s="90" t="b">
        <f>OR(MONTH(Taulukko1[[#This Row],[Alku PVM]] )&lt;=6,AND(MONTH(Taulukko1[[#This Row],[Alku PVM]] )=6))</f>
        <v>1</v>
      </c>
      <c r="AH1280" s="90" t="b">
        <f>OR(MONTH(Taulukko1[[#This Row],[Loppu PVM]])&lt;=6,AND(MONTH(Taulukko1[[#This Row],[Loppu PVM]] )=6))</f>
        <v>1</v>
      </c>
    </row>
    <row r="1281" spans="1:34" ht="12.75" customHeight="1">
      <c r="A1281" s="21" t="s">
        <v>3271</v>
      </c>
      <c r="B1281" s="23">
        <v>40185</v>
      </c>
      <c r="C1281" s="21" t="s">
        <v>143</v>
      </c>
      <c r="D1281" s="24"/>
      <c r="E1281" s="62">
        <v>70</v>
      </c>
      <c r="F1281" s="23"/>
      <c r="G1281" s="24"/>
      <c r="H1281" s="22">
        <v>240</v>
      </c>
      <c r="I1281" s="126" t="e">
        <f>INDEX('TOL2008'!B:B,MATCH(A1281,'TOL2008'!A:A,0))</f>
        <v>#N/A</v>
      </c>
      <c r="J1281" s="126" t="e">
        <f>INDEX(Pääluokka!$H$2:$H$100,MATCH(VALUE(LEFT(Taulukko1[[#This Row],[TOL2008]],2)),Pääluokka!$G$2:$G$100,0))</f>
        <v>#N/A</v>
      </c>
      <c r="K1281" s="126" t="e">
        <f>INDEX(Pääluokka!$I$2:$I$100,MATCH(VALUE(LEFT(Taulukko1[[#This Row],[TOL2008]],2)),Pääluokka!$G$2:$G$100,0))</f>
        <v>#N/A</v>
      </c>
      <c r="L1281" s="41" t="str">
        <f t="shared" si="190"/>
        <v>NA</v>
      </c>
      <c r="M1281" s="43">
        <f t="shared" si="191"/>
        <v>40185</v>
      </c>
      <c r="N1281" s="43">
        <f t="shared" si="192"/>
        <v>40236</v>
      </c>
      <c r="O1281" s="43">
        <f t="shared" si="193"/>
        <v>40179</v>
      </c>
      <c r="P1281" s="43">
        <f t="shared" si="194"/>
        <v>40210</v>
      </c>
      <c r="Q1281" s="41">
        <f t="shared" si="195"/>
        <v>2010</v>
      </c>
      <c r="R1281" s="41">
        <f t="shared" si="196"/>
        <v>2010</v>
      </c>
      <c r="S1281" s="43" t="str">
        <f>YEAR(Taulukko1[[#This Row],[Alku KK]])&amp;"Q"&amp;ROUNDDOWN((MONTH(Taulukko1[[#This Row],[Alku KK]])-1)/3+1,0)</f>
        <v>2010Q1</v>
      </c>
      <c r="T1281" s="43" t="str">
        <f>YEAR(Taulukko1[[#This Row],[Loppu KK]])&amp;"Q"&amp;ROUNDDOWN((MONTH(Taulukko1[[#This Row],[Loppu KK]])-1)/3+1,0)</f>
        <v>2010Q1</v>
      </c>
      <c r="U1281" s="66">
        <f>IF(COUNT(Taulukko1[[#This Row],[Neuvottelujen alaiset ]])=1,Taulukko1[[#This Row],[Neuvottelujen alaiset ]],Taulukko1[[#This Row],[Vähennystarve]])</f>
        <v>240</v>
      </c>
      <c r="V1281" s="44">
        <f t="shared" si="197"/>
        <v>0.29166666666666669</v>
      </c>
      <c r="W1281" s="44" t="str">
        <f t="shared" si="198"/>
        <v>NA</v>
      </c>
      <c r="X1281" s="44" t="str">
        <f t="shared" si="199"/>
        <v>NA</v>
      </c>
      <c r="Y1281" s="90" t="b">
        <f>AND(MONTH(Taulukko1[[#This Row],[Alku PVM]] )=6,DAY(Taulukko1[[#This Row],[Alku PVM]] )&gt;19)</f>
        <v>0</v>
      </c>
      <c r="Z1281" s="90" t="b">
        <f>AND(MONTH(Taulukko1[[#This Row],[Loppu PVM]] )=6,DAY(Taulukko1[[#This Row],[Loppu PVM]] )&gt;19)</f>
        <v>0</v>
      </c>
      <c r="AA1281" s="90" t="b">
        <f>OR(MONTH(Taulukko1[[#This Row],[Alku PVM]] )&lt;=5,AND(MONTH(Taulukko1[[#This Row],[Alku PVM]] )=6,DAY(Taulukko1[[#This Row],[Alku PVM]] )&lt;20))</f>
        <v>1</v>
      </c>
      <c r="AB1281" s="90" t="b">
        <f>OR(MONTH(Taulukko1[[#This Row],[Loppu PVM]])&lt;=5,AND(MONTH(Taulukko1[[#This Row],[Loppu PVM]] )=6,DAY(Taulukko1[[#This Row],[Loppu PVM]])&lt;20))</f>
        <v>1</v>
      </c>
      <c r="AC1281" s="90" t="b">
        <f>OR(MONTH(Taulukko1[[#This Row],[Alku PVM]] )&lt;=3,AND(MONTH(Taulukko1[[#This Row],[Alku PVM]] )=3))</f>
        <v>1</v>
      </c>
      <c r="AD1281" s="90" t="b">
        <f>OR(MONTH(Taulukko1[[#This Row],[Loppu PVM]] )&lt;=3,AND(MONTH(Taulukko1[[#This Row],[Loppu PVM]] )=3))</f>
        <v>1</v>
      </c>
      <c r="AE1281" s="90" t="b">
        <f>OR(MONTH(Taulukko1[[#This Row],[Alku PVM]] )&lt;=9,AND(MONTH(Taulukko1[[#This Row],[Alku PVM]] )=9))</f>
        <v>1</v>
      </c>
      <c r="AF1281" s="90" t="b">
        <f>OR(MONTH(Taulukko1[[#This Row],[Loppu PVM]])&lt;=9,AND(MONTH(Taulukko1[[#This Row],[Loppu PVM]] )=9))</f>
        <v>1</v>
      </c>
      <c r="AG1281" s="90" t="b">
        <f>OR(MONTH(Taulukko1[[#This Row],[Alku PVM]] )&lt;=6,AND(MONTH(Taulukko1[[#This Row],[Alku PVM]] )=6))</f>
        <v>1</v>
      </c>
      <c r="AH1281" s="90" t="b">
        <f>OR(MONTH(Taulukko1[[#This Row],[Loppu PVM]])&lt;=6,AND(MONTH(Taulukko1[[#This Row],[Loppu PVM]] )=6))</f>
        <v>1</v>
      </c>
    </row>
    <row r="1282" spans="1:34" ht="12.75" customHeight="1">
      <c r="A1282" t="s">
        <v>684</v>
      </c>
      <c r="B1282" s="23">
        <v>40186</v>
      </c>
      <c r="C1282" t="s">
        <v>3486</v>
      </c>
      <c r="F1282" s="4">
        <v>40284</v>
      </c>
      <c r="G1282" s="5">
        <v>72</v>
      </c>
      <c r="H1282" s="22">
        <v>290</v>
      </c>
      <c r="I1282" s="126">
        <f>INDEX('TOL2008'!B:B,MATCH(A1282,'TOL2008'!A:A,0))</f>
        <v>25720</v>
      </c>
      <c r="J1282" s="126" t="str">
        <f>INDEX(Pääluokka!$H$2:$H$100,MATCH(VALUE(LEFT(Taulukko1[[#This Row],[TOL2008]],2)),Pääluokka!$G$2:$G$100,0))</f>
        <v>Teollisuus</v>
      </c>
      <c r="K1282" s="126" t="str">
        <f>INDEX(Pääluokka!$I$2:$I$100,MATCH(VALUE(LEFT(Taulukko1[[#This Row],[TOL2008]],2)),Pääluokka!$G$2:$G$100,0))</f>
        <v>Teollisuus (C-E)</v>
      </c>
      <c r="L1282" s="41">
        <f t="shared" si="190"/>
        <v>98</v>
      </c>
      <c r="M1282" s="43">
        <f t="shared" si="191"/>
        <v>40186</v>
      </c>
      <c r="N1282" s="43">
        <f t="shared" si="192"/>
        <v>40284</v>
      </c>
      <c r="O1282" s="43">
        <f t="shared" si="193"/>
        <v>40179</v>
      </c>
      <c r="P1282" s="43">
        <f t="shared" si="194"/>
        <v>40269</v>
      </c>
      <c r="Q1282" s="41">
        <f t="shared" si="195"/>
        <v>2010</v>
      </c>
      <c r="R1282" s="41">
        <f t="shared" si="196"/>
        <v>2010</v>
      </c>
      <c r="S1282" s="43" t="str">
        <f>YEAR(Taulukko1[[#This Row],[Alku KK]])&amp;"Q"&amp;ROUNDDOWN((MONTH(Taulukko1[[#This Row],[Alku KK]])-1)/3+1,0)</f>
        <v>2010Q1</v>
      </c>
      <c r="T1282" s="43" t="str">
        <f>YEAR(Taulukko1[[#This Row],[Loppu KK]])&amp;"Q"&amp;ROUNDDOWN((MONTH(Taulukko1[[#This Row],[Loppu KK]])-1)/3+1,0)</f>
        <v>2010Q2</v>
      </c>
      <c r="U1282" s="66">
        <f>IF(COUNT(Taulukko1[[#This Row],[Neuvottelujen alaiset ]])=1,Taulukko1[[#This Row],[Neuvottelujen alaiset ]],Taulukko1[[#This Row],[Vähennystarve]])</f>
        <v>290</v>
      </c>
      <c r="V1282" s="44" t="str">
        <f t="shared" si="197"/>
        <v>NA</v>
      </c>
      <c r="W1282" s="44">
        <f t="shared" si="198"/>
        <v>0.24827586206896551</v>
      </c>
      <c r="X1282" s="44" t="str">
        <f t="shared" si="199"/>
        <v>NA</v>
      </c>
      <c r="Y1282" s="90" t="b">
        <f>AND(MONTH(Taulukko1[[#This Row],[Alku PVM]] )=6,DAY(Taulukko1[[#This Row],[Alku PVM]] )&gt;19)</f>
        <v>0</v>
      </c>
      <c r="Z1282" s="90" t="b">
        <f>AND(MONTH(Taulukko1[[#This Row],[Loppu PVM]] )=6,DAY(Taulukko1[[#This Row],[Loppu PVM]] )&gt;19)</f>
        <v>0</v>
      </c>
      <c r="AA1282" s="90" t="b">
        <f>OR(MONTH(Taulukko1[[#This Row],[Alku PVM]] )&lt;=5,AND(MONTH(Taulukko1[[#This Row],[Alku PVM]] )=6,DAY(Taulukko1[[#This Row],[Alku PVM]] )&lt;20))</f>
        <v>1</v>
      </c>
      <c r="AB1282" s="90" t="b">
        <f>OR(MONTH(Taulukko1[[#This Row],[Loppu PVM]])&lt;=5,AND(MONTH(Taulukko1[[#This Row],[Loppu PVM]] )=6,DAY(Taulukko1[[#This Row],[Loppu PVM]])&lt;20))</f>
        <v>1</v>
      </c>
      <c r="AC1282" s="90" t="b">
        <f>OR(MONTH(Taulukko1[[#This Row],[Alku PVM]] )&lt;=3,AND(MONTH(Taulukko1[[#This Row],[Alku PVM]] )=3))</f>
        <v>1</v>
      </c>
      <c r="AD1282" s="90" t="b">
        <f>OR(MONTH(Taulukko1[[#This Row],[Loppu PVM]] )&lt;=3,AND(MONTH(Taulukko1[[#This Row],[Loppu PVM]] )=3))</f>
        <v>0</v>
      </c>
      <c r="AE1282" s="90" t="b">
        <f>OR(MONTH(Taulukko1[[#This Row],[Alku PVM]] )&lt;=9,AND(MONTH(Taulukko1[[#This Row],[Alku PVM]] )=9))</f>
        <v>1</v>
      </c>
      <c r="AF1282" s="90" t="b">
        <f>OR(MONTH(Taulukko1[[#This Row],[Loppu PVM]])&lt;=9,AND(MONTH(Taulukko1[[#This Row],[Loppu PVM]] )=9))</f>
        <v>1</v>
      </c>
      <c r="AG1282" s="90" t="b">
        <f>OR(MONTH(Taulukko1[[#This Row],[Alku PVM]] )&lt;=6,AND(MONTH(Taulukko1[[#This Row],[Alku PVM]] )=6))</f>
        <v>1</v>
      </c>
      <c r="AH1282" s="90" t="b">
        <f>OR(MONTH(Taulukko1[[#This Row],[Loppu PVM]])&lt;=6,AND(MONTH(Taulukko1[[#This Row],[Loppu PVM]] )=6))</f>
        <v>1</v>
      </c>
    </row>
    <row r="1283" spans="1:34" ht="12.75" customHeight="1">
      <c r="A1283" s="21" t="s">
        <v>3239</v>
      </c>
      <c r="B1283" s="23">
        <v>40186</v>
      </c>
      <c r="C1283" s="21" t="s">
        <v>3240</v>
      </c>
      <c r="D1283" s="24"/>
      <c r="F1283" s="23"/>
      <c r="G1283" s="24"/>
      <c r="H1283" s="22">
        <v>145</v>
      </c>
      <c r="I1283" s="126" t="e">
        <f>INDEX('TOL2008'!B:B,MATCH(A1283,'TOL2008'!A:A,0))</f>
        <v>#N/A</v>
      </c>
      <c r="J1283" s="126" t="e">
        <f>INDEX(Pääluokka!$H$2:$H$100,MATCH(VALUE(LEFT(Taulukko1[[#This Row],[TOL2008]],2)),Pääluokka!$G$2:$G$100,0))</f>
        <v>#N/A</v>
      </c>
      <c r="K1283" s="126" t="e">
        <f>INDEX(Pääluokka!$I$2:$I$100,MATCH(VALUE(LEFT(Taulukko1[[#This Row],[TOL2008]],2)),Pääluokka!$G$2:$G$100,0))</f>
        <v>#N/A</v>
      </c>
      <c r="L1283" s="41" t="str">
        <f t="shared" ref="L1283:L1346" si="200">IFERROR(IF(AND(ISNUMBER(B1283),ISNUMBER(F1283),F1283&gt;B1283),F1283-B1283,"NA"),"NA")</f>
        <v>NA</v>
      </c>
      <c r="M1283" s="43">
        <f t="shared" ref="M1283:M1346" si="201">IF(ISNUMBER(B1283),B1283,IF(ISNUMBER(F1283),F1283-$L$1,"NA"))</f>
        <v>40186</v>
      </c>
      <c r="N1283" s="43">
        <f t="shared" ref="N1283:N1346" si="202">IF(ISNUMBER(F1283),F1283,IF(ISNUMBER(B1283),B1283+$L$1,"NA"))</f>
        <v>40237</v>
      </c>
      <c r="O1283" s="43">
        <f t="shared" ref="O1283:O1346" si="203">IFERROR(DATE(YEAR(M1283),MONTH(M1283),1),"NA")</f>
        <v>40179</v>
      </c>
      <c r="P1283" s="43">
        <f t="shared" ref="P1283:P1346" si="204">IFERROR(DATE(YEAR(N1283),MONTH(N1283),1),"NA")</f>
        <v>40210</v>
      </c>
      <c r="Q1283" s="41">
        <f t="shared" ref="Q1283:Q1346" si="205">IFERROR(YEAR(O1283),"NA")</f>
        <v>2010</v>
      </c>
      <c r="R1283" s="41">
        <f t="shared" ref="R1283:R1346" si="206">IFERROR(YEAR(P1283),"NA")</f>
        <v>2010</v>
      </c>
      <c r="S1283" s="43" t="str">
        <f>YEAR(Taulukko1[[#This Row],[Alku KK]])&amp;"Q"&amp;ROUNDDOWN((MONTH(Taulukko1[[#This Row],[Alku KK]])-1)/3+1,0)</f>
        <v>2010Q1</v>
      </c>
      <c r="T1283" s="43" t="str">
        <f>YEAR(Taulukko1[[#This Row],[Loppu KK]])&amp;"Q"&amp;ROUNDDOWN((MONTH(Taulukko1[[#This Row],[Loppu KK]])-1)/3+1,0)</f>
        <v>2010Q1</v>
      </c>
      <c r="U1283" s="66">
        <f>IF(COUNT(Taulukko1[[#This Row],[Neuvottelujen alaiset ]])=1,Taulukko1[[#This Row],[Neuvottelujen alaiset ]],Taulukko1[[#This Row],[Vähennystarve]])</f>
        <v>145</v>
      </c>
      <c r="V1283" s="44" t="str">
        <f t="shared" ref="V1283:V1346" si="207">IF(AND(ISNUMBER(E1283),ISNUMBER(H1283)),E1283/H1283,"NA")</f>
        <v>NA</v>
      </c>
      <c r="W1283" s="44" t="str">
        <f t="shared" ref="W1283:W1346" si="208">IF(AND(ISNUMBER(G1283),ISNUMBER(H1283)),G1283/H1283,"NA")</f>
        <v>NA</v>
      </c>
      <c r="X1283" s="44" t="str">
        <f t="shared" ref="X1283:X1346" si="209">IF(AND(ISNUMBER(G1283),ISNUMBER(E1283)),G1283/E1283,"NA")</f>
        <v>NA</v>
      </c>
      <c r="Y1283" s="90" t="b">
        <f>AND(MONTH(Taulukko1[[#This Row],[Alku PVM]] )=6,DAY(Taulukko1[[#This Row],[Alku PVM]] )&gt;19)</f>
        <v>0</v>
      </c>
      <c r="Z1283" s="90" t="b">
        <f>AND(MONTH(Taulukko1[[#This Row],[Loppu PVM]] )=6,DAY(Taulukko1[[#This Row],[Loppu PVM]] )&gt;19)</f>
        <v>0</v>
      </c>
      <c r="AA1283" s="90" t="b">
        <f>OR(MONTH(Taulukko1[[#This Row],[Alku PVM]] )&lt;=5,AND(MONTH(Taulukko1[[#This Row],[Alku PVM]] )=6,DAY(Taulukko1[[#This Row],[Alku PVM]] )&lt;20))</f>
        <v>1</v>
      </c>
      <c r="AB1283" s="90" t="b">
        <f>OR(MONTH(Taulukko1[[#This Row],[Loppu PVM]])&lt;=5,AND(MONTH(Taulukko1[[#This Row],[Loppu PVM]] )=6,DAY(Taulukko1[[#This Row],[Loppu PVM]])&lt;20))</f>
        <v>1</v>
      </c>
      <c r="AC1283" s="90" t="b">
        <f>OR(MONTH(Taulukko1[[#This Row],[Alku PVM]] )&lt;=3,AND(MONTH(Taulukko1[[#This Row],[Alku PVM]] )=3))</f>
        <v>1</v>
      </c>
      <c r="AD1283" s="90" t="b">
        <f>OR(MONTH(Taulukko1[[#This Row],[Loppu PVM]] )&lt;=3,AND(MONTH(Taulukko1[[#This Row],[Loppu PVM]] )=3))</f>
        <v>1</v>
      </c>
      <c r="AE1283" s="90" t="b">
        <f>OR(MONTH(Taulukko1[[#This Row],[Alku PVM]] )&lt;=9,AND(MONTH(Taulukko1[[#This Row],[Alku PVM]] )=9))</f>
        <v>1</v>
      </c>
      <c r="AF1283" s="90" t="b">
        <f>OR(MONTH(Taulukko1[[#This Row],[Loppu PVM]])&lt;=9,AND(MONTH(Taulukko1[[#This Row],[Loppu PVM]] )=9))</f>
        <v>1</v>
      </c>
      <c r="AG1283" s="90" t="b">
        <f>OR(MONTH(Taulukko1[[#This Row],[Alku PVM]] )&lt;=6,AND(MONTH(Taulukko1[[#This Row],[Alku PVM]] )=6))</f>
        <v>1</v>
      </c>
      <c r="AH1283" s="90" t="b">
        <f>OR(MONTH(Taulukko1[[#This Row],[Loppu PVM]])&lt;=6,AND(MONTH(Taulukko1[[#This Row],[Loppu PVM]] )=6))</f>
        <v>1</v>
      </c>
    </row>
    <row r="1284" spans="1:34" ht="12.75" customHeight="1">
      <c r="A1284" t="s">
        <v>3485</v>
      </c>
      <c r="B1284" s="23">
        <v>40189</v>
      </c>
      <c r="C1284" t="s">
        <v>3484</v>
      </c>
      <c r="D1284" s="5">
        <v>210</v>
      </c>
      <c r="F1284" s="4">
        <v>40234</v>
      </c>
      <c r="G1284" s="5">
        <v>21</v>
      </c>
      <c r="H1284" s="22">
        <v>210</v>
      </c>
      <c r="I1284" s="126" t="e">
        <f>INDEX('TOL2008'!B:B,MATCH(A1284,'TOL2008'!A:A,0))</f>
        <v>#N/A</v>
      </c>
      <c r="J1284" s="126" t="e">
        <f>INDEX(Pääluokka!$H$2:$H$100,MATCH(VALUE(LEFT(Taulukko1[[#This Row],[TOL2008]],2)),Pääluokka!$G$2:$G$100,0))</f>
        <v>#N/A</v>
      </c>
      <c r="K1284" s="126" t="e">
        <f>INDEX(Pääluokka!$I$2:$I$100,MATCH(VALUE(LEFT(Taulukko1[[#This Row],[TOL2008]],2)),Pääluokka!$G$2:$G$100,0))</f>
        <v>#N/A</v>
      </c>
      <c r="L1284" s="41">
        <f t="shared" si="200"/>
        <v>45</v>
      </c>
      <c r="M1284" s="43">
        <f t="shared" si="201"/>
        <v>40189</v>
      </c>
      <c r="N1284" s="43">
        <f t="shared" si="202"/>
        <v>40234</v>
      </c>
      <c r="O1284" s="43">
        <f t="shared" si="203"/>
        <v>40179</v>
      </c>
      <c r="P1284" s="43">
        <f t="shared" si="204"/>
        <v>40210</v>
      </c>
      <c r="Q1284" s="41">
        <f t="shared" si="205"/>
        <v>2010</v>
      </c>
      <c r="R1284" s="41">
        <f t="shared" si="206"/>
        <v>2010</v>
      </c>
      <c r="S1284" s="43" t="str">
        <f>YEAR(Taulukko1[[#This Row],[Alku KK]])&amp;"Q"&amp;ROUNDDOWN((MONTH(Taulukko1[[#This Row],[Alku KK]])-1)/3+1,0)</f>
        <v>2010Q1</v>
      </c>
      <c r="T1284" s="43" t="str">
        <f>YEAR(Taulukko1[[#This Row],[Loppu KK]])&amp;"Q"&amp;ROUNDDOWN((MONTH(Taulukko1[[#This Row],[Loppu KK]])-1)/3+1,0)</f>
        <v>2010Q1</v>
      </c>
      <c r="U1284" s="66">
        <f>IF(COUNT(Taulukko1[[#This Row],[Neuvottelujen alaiset ]])=1,Taulukko1[[#This Row],[Neuvottelujen alaiset ]],Taulukko1[[#This Row],[Vähennystarve]])</f>
        <v>210</v>
      </c>
      <c r="V1284" s="44" t="str">
        <f t="shared" si="207"/>
        <v>NA</v>
      </c>
      <c r="W1284" s="44">
        <f t="shared" si="208"/>
        <v>0.1</v>
      </c>
      <c r="X1284" s="44" t="str">
        <f t="shared" si="209"/>
        <v>NA</v>
      </c>
      <c r="Y1284" s="90" t="b">
        <f>AND(MONTH(Taulukko1[[#This Row],[Alku PVM]] )=6,DAY(Taulukko1[[#This Row],[Alku PVM]] )&gt;19)</f>
        <v>0</v>
      </c>
      <c r="Z1284" s="90" t="b">
        <f>AND(MONTH(Taulukko1[[#This Row],[Loppu PVM]] )=6,DAY(Taulukko1[[#This Row],[Loppu PVM]] )&gt;19)</f>
        <v>0</v>
      </c>
      <c r="AA1284" s="90" t="b">
        <f>OR(MONTH(Taulukko1[[#This Row],[Alku PVM]] )&lt;=5,AND(MONTH(Taulukko1[[#This Row],[Alku PVM]] )=6,DAY(Taulukko1[[#This Row],[Alku PVM]] )&lt;20))</f>
        <v>1</v>
      </c>
      <c r="AB1284" s="90" t="b">
        <f>OR(MONTH(Taulukko1[[#This Row],[Loppu PVM]])&lt;=5,AND(MONTH(Taulukko1[[#This Row],[Loppu PVM]] )=6,DAY(Taulukko1[[#This Row],[Loppu PVM]])&lt;20))</f>
        <v>1</v>
      </c>
      <c r="AC1284" s="90" t="b">
        <f>OR(MONTH(Taulukko1[[#This Row],[Alku PVM]] )&lt;=3,AND(MONTH(Taulukko1[[#This Row],[Alku PVM]] )=3))</f>
        <v>1</v>
      </c>
      <c r="AD1284" s="90" t="b">
        <f>OR(MONTH(Taulukko1[[#This Row],[Loppu PVM]] )&lt;=3,AND(MONTH(Taulukko1[[#This Row],[Loppu PVM]] )=3))</f>
        <v>1</v>
      </c>
      <c r="AE1284" s="90" t="b">
        <f>OR(MONTH(Taulukko1[[#This Row],[Alku PVM]] )&lt;=9,AND(MONTH(Taulukko1[[#This Row],[Alku PVM]] )=9))</f>
        <v>1</v>
      </c>
      <c r="AF1284" s="90" t="b">
        <f>OR(MONTH(Taulukko1[[#This Row],[Loppu PVM]])&lt;=9,AND(MONTH(Taulukko1[[#This Row],[Loppu PVM]] )=9))</f>
        <v>1</v>
      </c>
      <c r="AG1284" s="90" t="b">
        <f>OR(MONTH(Taulukko1[[#This Row],[Alku PVM]] )&lt;=6,AND(MONTH(Taulukko1[[#This Row],[Alku PVM]] )=6))</f>
        <v>1</v>
      </c>
      <c r="AH1284" s="90" t="b">
        <f>OR(MONTH(Taulukko1[[#This Row],[Loppu PVM]])&lt;=6,AND(MONTH(Taulukko1[[#This Row],[Loppu PVM]] )=6))</f>
        <v>1</v>
      </c>
    </row>
    <row r="1285" spans="1:34" ht="12.75" customHeight="1">
      <c r="A1285" s="21" t="s">
        <v>1321</v>
      </c>
      <c r="B1285" s="23">
        <v>40189</v>
      </c>
      <c r="C1285" s="21" t="s">
        <v>2208</v>
      </c>
      <c r="D1285" s="24">
        <v>6</v>
      </c>
      <c r="E1285" s="62">
        <v>50</v>
      </c>
      <c r="F1285" s="23" t="s">
        <v>3473</v>
      </c>
      <c r="G1285" s="24">
        <v>18</v>
      </c>
      <c r="H1285" s="22">
        <v>100</v>
      </c>
      <c r="I1285" s="126">
        <f>INDEX('TOL2008'!B:B,MATCH(A1285,'TOL2008'!A:A,0))</f>
        <v>72193</v>
      </c>
      <c r="J1285" s="126" t="str">
        <f>INDEX(Pääluokka!$H$2:$H$100,MATCH(VALUE(LEFT(Taulukko1[[#This Row],[TOL2008]],2)),Pääluokka!$G$2:$G$100,0))</f>
        <v>Ammatillinen, tieteellinen ja tekninen toiminta</v>
      </c>
      <c r="K1285" s="126" t="str">
        <f>INDEX(Pääluokka!$I$2:$I$100,MATCH(VALUE(LEFT(Taulukko1[[#This Row],[TOL2008]],2)),Pääluokka!$G$2:$G$100,0))</f>
        <v>Palvelualat (G-N, R, S)</v>
      </c>
      <c r="L1285" s="41" t="str">
        <f t="shared" si="200"/>
        <v>NA</v>
      </c>
      <c r="M1285" s="43">
        <f t="shared" si="201"/>
        <v>40189</v>
      </c>
      <c r="N1285" s="43">
        <f t="shared" si="202"/>
        <v>40240</v>
      </c>
      <c r="O1285" s="43">
        <f t="shared" si="203"/>
        <v>40179</v>
      </c>
      <c r="P1285" s="43">
        <f t="shared" si="204"/>
        <v>40238</v>
      </c>
      <c r="Q1285" s="41">
        <f t="shared" si="205"/>
        <v>2010</v>
      </c>
      <c r="R1285" s="41">
        <f t="shared" si="206"/>
        <v>2010</v>
      </c>
      <c r="S1285" s="43" t="str">
        <f>YEAR(Taulukko1[[#This Row],[Alku KK]])&amp;"Q"&amp;ROUNDDOWN((MONTH(Taulukko1[[#This Row],[Alku KK]])-1)/3+1,0)</f>
        <v>2010Q1</v>
      </c>
      <c r="T1285" s="43" t="str">
        <f>YEAR(Taulukko1[[#This Row],[Loppu KK]])&amp;"Q"&amp;ROUNDDOWN((MONTH(Taulukko1[[#This Row],[Loppu KK]])-1)/3+1,0)</f>
        <v>2010Q1</v>
      </c>
      <c r="U1285" s="66">
        <f>IF(COUNT(Taulukko1[[#This Row],[Neuvottelujen alaiset ]])=1,Taulukko1[[#This Row],[Neuvottelujen alaiset ]],Taulukko1[[#This Row],[Vähennystarve]])</f>
        <v>100</v>
      </c>
      <c r="V1285" s="44">
        <f t="shared" si="207"/>
        <v>0.5</v>
      </c>
      <c r="W1285" s="44">
        <f t="shared" si="208"/>
        <v>0.18</v>
      </c>
      <c r="X1285" s="44">
        <f t="shared" si="209"/>
        <v>0.36</v>
      </c>
      <c r="Y1285" s="90" t="b">
        <f>AND(MONTH(Taulukko1[[#This Row],[Alku PVM]] )=6,DAY(Taulukko1[[#This Row],[Alku PVM]] )&gt;19)</f>
        <v>0</v>
      </c>
      <c r="Z1285" s="90" t="b">
        <f>AND(MONTH(Taulukko1[[#This Row],[Loppu PVM]] )=6,DAY(Taulukko1[[#This Row],[Loppu PVM]] )&gt;19)</f>
        <v>0</v>
      </c>
      <c r="AA1285" s="90" t="b">
        <f>OR(MONTH(Taulukko1[[#This Row],[Alku PVM]] )&lt;=5,AND(MONTH(Taulukko1[[#This Row],[Alku PVM]] )=6,DAY(Taulukko1[[#This Row],[Alku PVM]] )&lt;20))</f>
        <v>1</v>
      </c>
      <c r="AB1285" s="90" t="b">
        <f>OR(MONTH(Taulukko1[[#This Row],[Loppu PVM]])&lt;=5,AND(MONTH(Taulukko1[[#This Row],[Loppu PVM]] )=6,DAY(Taulukko1[[#This Row],[Loppu PVM]])&lt;20))</f>
        <v>1</v>
      </c>
      <c r="AC1285" s="90" t="b">
        <f>OR(MONTH(Taulukko1[[#This Row],[Alku PVM]] )&lt;=3,AND(MONTH(Taulukko1[[#This Row],[Alku PVM]] )=3))</f>
        <v>1</v>
      </c>
      <c r="AD1285" s="90" t="b">
        <f>OR(MONTH(Taulukko1[[#This Row],[Loppu PVM]] )&lt;=3,AND(MONTH(Taulukko1[[#This Row],[Loppu PVM]] )=3))</f>
        <v>1</v>
      </c>
      <c r="AE1285" s="90" t="b">
        <f>OR(MONTH(Taulukko1[[#This Row],[Alku PVM]] )&lt;=9,AND(MONTH(Taulukko1[[#This Row],[Alku PVM]] )=9))</f>
        <v>1</v>
      </c>
      <c r="AF1285" s="90" t="b">
        <f>OR(MONTH(Taulukko1[[#This Row],[Loppu PVM]])&lt;=9,AND(MONTH(Taulukko1[[#This Row],[Loppu PVM]] )=9))</f>
        <v>1</v>
      </c>
      <c r="AG1285" s="90" t="b">
        <f>OR(MONTH(Taulukko1[[#This Row],[Alku PVM]] )&lt;=6,AND(MONTH(Taulukko1[[#This Row],[Alku PVM]] )=6))</f>
        <v>1</v>
      </c>
      <c r="AH1285" s="90" t="b">
        <f>OR(MONTH(Taulukko1[[#This Row],[Loppu PVM]])&lt;=6,AND(MONTH(Taulukko1[[#This Row],[Loppu PVM]] )=6))</f>
        <v>1</v>
      </c>
    </row>
    <row r="1286" spans="1:34" ht="12.75" customHeight="1">
      <c r="A1286" t="s">
        <v>481</v>
      </c>
      <c r="B1286" s="23">
        <v>40189</v>
      </c>
      <c r="C1286" t="s">
        <v>3386</v>
      </c>
      <c r="D1286" s="5">
        <v>45</v>
      </c>
      <c r="F1286" s="4">
        <v>40252</v>
      </c>
      <c r="G1286" s="5">
        <v>33</v>
      </c>
      <c r="H1286" s="22">
        <v>305</v>
      </c>
      <c r="I1286" s="126">
        <f>INDEX('TOL2008'!B:B,MATCH(A1286,'TOL2008'!A:A,0))</f>
        <v>16231</v>
      </c>
      <c r="J1286" s="126" t="str">
        <f>INDEX(Pääluokka!$H$2:$H$100,MATCH(VALUE(LEFT(Taulukko1[[#This Row],[TOL2008]],2)),Pääluokka!$G$2:$G$100,0))</f>
        <v>Teollisuus</v>
      </c>
      <c r="K1286" s="126" t="str">
        <f>INDEX(Pääluokka!$I$2:$I$100,MATCH(VALUE(LEFT(Taulukko1[[#This Row],[TOL2008]],2)),Pääluokka!$G$2:$G$100,0))</f>
        <v>Teollisuus (C-E)</v>
      </c>
      <c r="L1286" s="41">
        <f t="shared" si="200"/>
        <v>63</v>
      </c>
      <c r="M1286" s="43">
        <f t="shared" si="201"/>
        <v>40189</v>
      </c>
      <c r="N1286" s="43">
        <f t="shared" si="202"/>
        <v>40252</v>
      </c>
      <c r="O1286" s="43">
        <f t="shared" si="203"/>
        <v>40179</v>
      </c>
      <c r="P1286" s="43">
        <f t="shared" si="204"/>
        <v>40238</v>
      </c>
      <c r="Q1286" s="41">
        <f t="shared" si="205"/>
        <v>2010</v>
      </c>
      <c r="R1286" s="41">
        <f t="shared" si="206"/>
        <v>2010</v>
      </c>
      <c r="S1286" s="43" t="str">
        <f>YEAR(Taulukko1[[#This Row],[Alku KK]])&amp;"Q"&amp;ROUNDDOWN((MONTH(Taulukko1[[#This Row],[Alku KK]])-1)/3+1,0)</f>
        <v>2010Q1</v>
      </c>
      <c r="T1286" s="43" t="str">
        <f>YEAR(Taulukko1[[#This Row],[Loppu KK]])&amp;"Q"&amp;ROUNDDOWN((MONTH(Taulukko1[[#This Row],[Loppu KK]])-1)/3+1,0)</f>
        <v>2010Q1</v>
      </c>
      <c r="U1286" s="66">
        <f>IF(COUNT(Taulukko1[[#This Row],[Neuvottelujen alaiset ]])=1,Taulukko1[[#This Row],[Neuvottelujen alaiset ]],Taulukko1[[#This Row],[Vähennystarve]])</f>
        <v>305</v>
      </c>
      <c r="V1286" s="44" t="str">
        <f t="shared" si="207"/>
        <v>NA</v>
      </c>
      <c r="W1286" s="44">
        <f t="shared" si="208"/>
        <v>0.10819672131147541</v>
      </c>
      <c r="X1286" s="44" t="str">
        <f t="shared" si="209"/>
        <v>NA</v>
      </c>
      <c r="Y1286" s="90" t="b">
        <f>AND(MONTH(Taulukko1[[#This Row],[Alku PVM]] )=6,DAY(Taulukko1[[#This Row],[Alku PVM]] )&gt;19)</f>
        <v>0</v>
      </c>
      <c r="Z1286" s="90" t="b">
        <f>AND(MONTH(Taulukko1[[#This Row],[Loppu PVM]] )=6,DAY(Taulukko1[[#This Row],[Loppu PVM]] )&gt;19)</f>
        <v>0</v>
      </c>
      <c r="AA1286" s="90" t="b">
        <f>OR(MONTH(Taulukko1[[#This Row],[Alku PVM]] )&lt;=5,AND(MONTH(Taulukko1[[#This Row],[Alku PVM]] )=6,DAY(Taulukko1[[#This Row],[Alku PVM]] )&lt;20))</f>
        <v>1</v>
      </c>
      <c r="AB1286" s="90" t="b">
        <f>OR(MONTH(Taulukko1[[#This Row],[Loppu PVM]])&lt;=5,AND(MONTH(Taulukko1[[#This Row],[Loppu PVM]] )=6,DAY(Taulukko1[[#This Row],[Loppu PVM]])&lt;20))</f>
        <v>1</v>
      </c>
      <c r="AC1286" s="90" t="b">
        <f>OR(MONTH(Taulukko1[[#This Row],[Alku PVM]] )&lt;=3,AND(MONTH(Taulukko1[[#This Row],[Alku PVM]] )=3))</f>
        <v>1</v>
      </c>
      <c r="AD1286" s="90" t="b">
        <f>OR(MONTH(Taulukko1[[#This Row],[Loppu PVM]] )&lt;=3,AND(MONTH(Taulukko1[[#This Row],[Loppu PVM]] )=3))</f>
        <v>1</v>
      </c>
      <c r="AE1286" s="90" t="b">
        <f>OR(MONTH(Taulukko1[[#This Row],[Alku PVM]] )&lt;=9,AND(MONTH(Taulukko1[[#This Row],[Alku PVM]] )=9))</f>
        <v>1</v>
      </c>
      <c r="AF1286" s="90" t="b">
        <f>OR(MONTH(Taulukko1[[#This Row],[Loppu PVM]])&lt;=9,AND(MONTH(Taulukko1[[#This Row],[Loppu PVM]] )=9))</f>
        <v>1</v>
      </c>
      <c r="AG1286" s="90" t="b">
        <f>OR(MONTH(Taulukko1[[#This Row],[Alku PVM]] )&lt;=6,AND(MONTH(Taulukko1[[#This Row],[Alku PVM]] )=6))</f>
        <v>1</v>
      </c>
      <c r="AH1286" s="90" t="b">
        <f>OR(MONTH(Taulukko1[[#This Row],[Loppu PVM]])&lt;=6,AND(MONTH(Taulukko1[[#This Row],[Loppu PVM]] )=6))</f>
        <v>1</v>
      </c>
    </row>
    <row r="1287" spans="1:34" ht="12.75" customHeight="1">
      <c r="A1287" s="21" t="s">
        <v>2548</v>
      </c>
      <c r="B1287" s="23">
        <v>40189</v>
      </c>
      <c r="C1287" s="21" t="s">
        <v>3278</v>
      </c>
      <c r="D1287" s="24"/>
      <c r="E1287" s="62">
        <v>25</v>
      </c>
      <c r="F1287" s="23">
        <v>40205</v>
      </c>
      <c r="G1287" s="24">
        <v>20</v>
      </c>
      <c r="H1287" s="22">
        <v>25</v>
      </c>
      <c r="I1287" s="126" t="e">
        <f>INDEX('TOL2008'!B:B,MATCH(A1287,'TOL2008'!A:A,0))</f>
        <v>#N/A</v>
      </c>
      <c r="J1287" s="126" t="e">
        <f>INDEX(Pääluokka!$H$2:$H$100,MATCH(VALUE(LEFT(Taulukko1[[#This Row],[TOL2008]],2)),Pääluokka!$G$2:$G$100,0))</f>
        <v>#N/A</v>
      </c>
      <c r="K1287" s="126" t="e">
        <f>INDEX(Pääluokka!$I$2:$I$100,MATCH(VALUE(LEFT(Taulukko1[[#This Row],[TOL2008]],2)),Pääluokka!$G$2:$G$100,0))</f>
        <v>#N/A</v>
      </c>
      <c r="L1287" s="41">
        <f t="shared" si="200"/>
        <v>16</v>
      </c>
      <c r="M1287" s="43">
        <f t="shared" si="201"/>
        <v>40189</v>
      </c>
      <c r="N1287" s="43">
        <f t="shared" si="202"/>
        <v>40205</v>
      </c>
      <c r="O1287" s="43">
        <f t="shared" si="203"/>
        <v>40179</v>
      </c>
      <c r="P1287" s="43">
        <f t="shared" si="204"/>
        <v>40179</v>
      </c>
      <c r="Q1287" s="41">
        <f t="shared" si="205"/>
        <v>2010</v>
      </c>
      <c r="R1287" s="41">
        <f t="shared" si="206"/>
        <v>2010</v>
      </c>
      <c r="S1287" s="43" t="str">
        <f>YEAR(Taulukko1[[#This Row],[Alku KK]])&amp;"Q"&amp;ROUNDDOWN((MONTH(Taulukko1[[#This Row],[Alku KK]])-1)/3+1,0)</f>
        <v>2010Q1</v>
      </c>
      <c r="T1287" s="43" t="str">
        <f>YEAR(Taulukko1[[#This Row],[Loppu KK]])&amp;"Q"&amp;ROUNDDOWN((MONTH(Taulukko1[[#This Row],[Loppu KK]])-1)/3+1,0)</f>
        <v>2010Q1</v>
      </c>
      <c r="U1287" s="66">
        <f>IF(COUNT(Taulukko1[[#This Row],[Neuvottelujen alaiset ]])=1,Taulukko1[[#This Row],[Neuvottelujen alaiset ]],Taulukko1[[#This Row],[Vähennystarve]])</f>
        <v>25</v>
      </c>
      <c r="V1287" s="44">
        <f t="shared" si="207"/>
        <v>1</v>
      </c>
      <c r="W1287" s="44">
        <f t="shared" si="208"/>
        <v>0.8</v>
      </c>
      <c r="X1287" s="44">
        <f t="shared" si="209"/>
        <v>0.8</v>
      </c>
      <c r="Y1287" s="90" t="b">
        <f>AND(MONTH(Taulukko1[[#This Row],[Alku PVM]] )=6,DAY(Taulukko1[[#This Row],[Alku PVM]] )&gt;19)</f>
        <v>0</v>
      </c>
      <c r="Z1287" s="90" t="b">
        <f>AND(MONTH(Taulukko1[[#This Row],[Loppu PVM]] )=6,DAY(Taulukko1[[#This Row],[Loppu PVM]] )&gt;19)</f>
        <v>0</v>
      </c>
      <c r="AA1287" s="90" t="b">
        <f>OR(MONTH(Taulukko1[[#This Row],[Alku PVM]] )&lt;=5,AND(MONTH(Taulukko1[[#This Row],[Alku PVM]] )=6,DAY(Taulukko1[[#This Row],[Alku PVM]] )&lt;20))</f>
        <v>1</v>
      </c>
      <c r="AB1287" s="90" t="b">
        <f>OR(MONTH(Taulukko1[[#This Row],[Loppu PVM]])&lt;=5,AND(MONTH(Taulukko1[[#This Row],[Loppu PVM]] )=6,DAY(Taulukko1[[#This Row],[Loppu PVM]])&lt;20))</f>
        <v>1</v>
      </c>
      <c r="AC1287" s="90" t="b">
        <f>OR(MONTH(Taulukko1[[#This Row],[Alku PVM]] )&lt;=3,AND(MONTH(Taulukko1[[#This Row],[Alku PVM]] )=3))</f>
        <v>1</v>
      </c>
      <c r="AD1287" s="90" t="b">
        <f>OR(MONTH(Taulukko1[[#This Row],[Loppu PVM]] )&lt;=3,AND(MONTH(Taulukko1[[#This Row],[Loppu PVM]] )=3))</f>
        <v>1</v>
      </c>
      <c r="AE1287" s="90" t="b">
        <f>OR(MONTH(Taulukko1[[#This Row],[Alku PVM]] )&lt;=9,AND(MONTH(Taulukko1[[#This Row],[Alku PVM]] )=9))</f>
        <v>1</v>
      </c>
      <c r="AF1287" s="90" t="b">
        <f>OR(MONTH(Taulukko1[[#This Row],[Loppu PVM]])&lt;=9,AND(MONTH(Taulukko1[[#This Row],[Loppu PVM]] )=9))</f>
        <v>1</v>
      </c>
      <c r="AG1287" s="90" t="b">
        <f>OR(MONTH(Taulukko1[[#This Row],[Alku PVM]] )&lt;=6,AND(MONTH(Taulukko1[[#This Row],[Alku PVM]] )=6))</f>
        <v>1</v>
      </c>
      <c r="AH1287" s="90" t="b">
        <f>OR(MONTH(Taulukko1[[#This Row],[Loppu PVM]])&lt;=6,AND(MONTH(Taulukko1[[#This Row],[Loppu PVM]] )=6))</f>
        <v>1</v>
      </c>
    </row>
    <row r="1288" spans="1:34" ht="12.75" customHeight="1">
      <c r="A1288" t="s">
        <v>446</v>
      </c>
      <c r="B1288" s="23">
        <v>40190</v>
      </c>
      <c r="C1288" t="s">
        <v>3369</v>
      </c>
      <c r="E1288" s="62">
        <v>35</v>
      </c>
      <c r="F1288" s="4">
        <v>40220</v>
      </c>
      <c r="G1288" s="5">
        <v>20</v>
      </c>
      <c r="H1288" s="22">
        <v>35</v>
      </c>
      <c r="I1288" s="126">
        <f>INDEX('TOL2008'!B:B,MATCH(A1288,'TOL2008'!A:A,0))</f>
        <v>62010</v>
      </c>
      <c r="J1288" s="126" t="str">
        <f>INDEX(Pääluokka!$H$2:$H$100,MATCH(VALUE(LEFT(Taulukko1[[#This Row],[TOL2008]],2)),Pääluokka!$G$2:$G$100,0))</f>
        <v>Informaatio ja viestintä</v>
      </c>
      <c r="K1288" s="126" t="str">
        <f>INDEX(Pääluokka!$I$2:$I$100,MATCH(VALUE(LEFT(Taulukko1[[#This Row],[TOL2008]],2)),Pääluokka!$G$2:$G$100,0))</f>
        <v>Palvelualat (G-N, R, S)</v>
      </c>
      <c r="L1288" s="41">
        <f t="shared" si="200"/>
        <v>30</v>
      </c>
      <c r="M1288" s="43">
        <f t="shared" si="201"/>
        <v>40190</v>
      </c>
      <c r="N1288" s="43">
        <f t="shared" si="202"/>
        <v>40220</v>
      </c>
      <c r="O1288" s="43">
        <f t="shared" si="203"/>
        <v>40179</v>
      </c>
      <c r="P1288" s="43">
        <f t="shared" si="204"/>
        <v>40210</v>
      </c>
      <c r="Q1288" s="41">
        <f t="shared" si="205"/>
        <v>2010</v>
      </c>
      <c r="R1288" s="41">
        <f t="shared" si="206"/>
        <v>2010</v>
      </c>
      <c r="S1288" s="43" t="str">
        <f>YEAR(Taulukko1[[#This Row],[Alku KK]])&amp;"Q"&amp;ROUNDDOWN((MONTH(Taulukko1[[#This Row],[Alku KK]])-1)/3+1,0)</f>
        <v>2010Q1</v>
      </c>
      <c r="T1288" s="43" t="str">
        <f>YEAR(Taulukko1[[#This Row],[Loppu KK]])&amp;"Q"&amp;ROUNDDOWN((MONTH(Taulukko1[[#This Row],[Loppu KK]])-1)/3+1,0)</f>
        <v>2010Q1</v>
      </c>
      <c r="U1288" s="66">
        <f>IF(COUNT(Taulukko1[[#This Row],[Neuvottelujen alaiset ]])=1,Taulukko1[[#This Row],[Neuvottelujen alaiset ]],Taulukko1[[#This Row],[Vähennystarve]])</f>
        <v>35</v>
      </c>
      <c r="V1288" s="44">
        <f t="shared" si="207"/>
        <v>1</v>
      </c>
      <c r="W1288" s="44">
        <f t="shared" si="208"/>
        <v>0.5714285714285714</v>
      </c>
      <c r="X1288" s="44">
        <f t="shared" si="209"/>
        <v>0.5714285714285714</v>
      </c>
      <c r="Y1288" s="90" t="b">
        <f>AND(MONTH(Taulukko1[[#This Row],[Alku PVM]] )=6,DAY(Taulukko1[[#This Row],[Alku PVM]] )&gt;19)</f>
        <v>0</v>
      </c>
      <c r="Z1288" s="90" t="b">
        <f>AND(MONTH(Taulukko1[[#This Row],[Loppu PVM]] )=6,DAY(Taulukko1[[#This Row],[Loppu PVM]] )&gt;19)</f>
        <v>0</v>
      </c>
      <c r="AA1288" s="90" t="b">
        <f>OR(MONTH(Taulukko1[[#This Row],[Alku PVM]] )&lt;=5,AND(MONTH(Taulukko1[[#This Row],[Alku PVM]] )=6,DAY(Taulukko1[[#This Row],[Alku PVM]] )&lt;20))</f>
        <v>1</v>
      </c>
      <c r="AB1288" s="90" t="b">
        <f>OR(MONTH(Taulukko1[[#This Row],[Loppu PVM]])&lt;=5,AND(MONTH(Taulukko1[[#This Row],[Loppu PVM]] )=6,DAY(Taulukko1[[#This Row],[Loppu PVM]])&lt;20))</f>
        <v>1</v>
      </c>
      <c r="AC1288" s="90" t="b">
        <f>OR(MONTH(Taulukko1[[#This Row],[Alku PVM]] )&lt;=3,AND(MONTH(Taulukko1[[#This Row],[Alku PVM]] )=3))</f>
        <v>1</v>
      </c>
      <c r="AD1288" s="90" t="b">
        <f>OR(MONTH(Taulukko1[[#This Row],[Loppu PVM]] )&lt;=3,AND(MONTH(Taulukko1[[#This Row],[Loppu PVM]] )=3))</f>
        <v>1</v>
      </c>
      <c r="AE1288" s="90" t="b">
        <f>OR(MONTH(Taulukko1[[#This Row],[Alku PVM]] )&lt;=9,AND(MONTH(Taulukko1[[#This Row],[Alku PVM]] )=9))</f>
        <v>1</v>
      </c>
      <c r="AF1288" s="90" t="b">
        <f>OR(MONTH(Taulukko1[[#This Row],[Loppu PVM]])&lt;=9,AND(MONTH(Taulukko1[[#This Row],[Loppu PVM]] )=9))</f>
        <v>1</v>
      </c>
      <c r="AG1288" s="90" t="b">
        <f>OR(MONTH(Taulukko1[[#This Row],[Alku PVM]] )&lt;=6,AND(MONTH(Taulukko1[[#This Row],[Alku PVM]] )=6))</f>
        <v>1</v>
      </c>
      <c r="AH1288" s="90" t="b">
        <f>OR(MONTH(Taulukko1[[#This Row],[Loppu PVM]])&lt;=6,AND(MONTH(Taulukko1[[#This Row],[Loppu PVM]] )=6))</f>
        <v>1</v>
      </c>
    </row>
    <row r="1289" spans="1:34" ht="12.75" customHeight="1">
      <c r="A1289" s="21" t="s">
        <v>3407</v>
      </c>
      <c r="B1289" s="23">
        <v>40192</v>
      </c>
      <c r="C1289" s="21" t="s">
        <v>3406</v>
      </c>
      <c r="D1289" s="24"/>
      <c r="E1289" s="62">
        <v>15</v>
      </c>
      <c r="F1289" s="23"/>
      <c r="G1289" s="24"/>
      <c r="H1289" s="22">
        <v>36</v>
      </c>
      <c r="I1289" s="126">
        <f>INDEX('TOL2008'!B:B,MATCH(A1289,'TOL2008'!A:A,0))</f>
        <v>20140</v>
      </c>
      <c r="J1289" s="126" t="str">
        <f>INDEX(Pääluokka!$H$2:$H$100,MATCH(VALUE(LEFT(Taulukko1[[#This Row],[TOL2008]],2)),Pääluokka!$G$2:$G$100,0))</f>
        <v>Teollisuus</v>
      </c>
      <c r="K1289" s="126" t="str">
        <f>INDEX(Pääluokka!$I$2:$I$100,MATCH(VALUE(LEFT(Taulukko1[[#This Row],[TOL2008]],2)),Pääluokka!$G$2:$G$100,0))</f>
        <v>Teollisuus (C-E)</v>
      </c>
      <c r="L1289" s="41" t="str">
        <f t="shared" si="200"/>
        <v>NA</v>
      </c>
      <c r="M1289" s="43">
        <f t="shared" si="201"/>
        <v>40192</v>
      </c>
      <c r="N1289" s="43">
        <f t="shared" si="202"/>
        <v>40243</v>
      </c>
      <c r="O1289" s="43">
        <f t="shared" si="203"/>
        <v>40179</v>
      </c>
      <c r="P1289" s="43">
        <f t="shared" si="204"/>
        <v>40238</v>
      </c>
      <c r="Q1289" s="41">
        <f t="shared" si="205"/>
        <v>2010</v>
      </c>
      <c r="R1289" s="41">
        <f t="shared" si="206"/>
        <v>2010</v>
      </c>
      <c r="S1289" s="43" t="str">
        <f>YEAR(Taulukko1[[#This Row],[Alku KK]])&amp;"Q"&amp;ROUNDDOWN((MONTH(Taulukko1[[#This Row],[Alku KK]])-1)/3+1,0)</f>
        <v>2010Q1</v>
      </c>
      <c r="T1289" s="43" t="str">
        <f>YEAR(Taulukko1[[#This Row],[Loppu KK]])&amp;"Q"&amp;ROUNDDOWN((MONTH(Taulukko1[[#This Row],[Loppu KK]])-1)/3+1,0)</f>
        <v>2010Q1</v>
      </c>
      <c r="U1289" s="66">
        <f>IF(COUNT(Taulukko1[[#This Row],[Neuvottelujen alaiset ]])=1,Taulukko1[[#This Row],[Neuvottelujen alaiset ]],Taulukko1[[#This Row],[Vähennystarve]])</f>
        <v>36</v>
      </c>
      <c r="V1289" s="44">
        <f t="shared" si="207"/>
        <v>0.41666666666666669</v>
      </c>
      <c r="W1289" s="44" t="str">
        <f t="shared" si="208"/>
        <v>NA</v>
      </c>
      <c r="X1289" s="44" t="str">
        <f t="shared" si="209"/>
        <v>NA</v>
      </c>
      <c r="Y1289" s="90" t="b">
        <f>AND(MONTH(Taulukko1[[#This Row],[Alku PVM]] )=6,DAY(Taulukko1[[#This Row],[Alku PVM]] )&gt;19)</f>
        <v>0</v>
      </c>
      <c r="Z1289" s="90" t="b">
        <f>AND(MONTH(Taulukko1[[#This Row],[Loppu PVM]] )=6,DAY(Taulukko1[[#This Row],[Loppu PVM]] )&gt;19)</f>
        <v>0</v>
      </c>
      <c r="AA1289" s="90" t="b">
        <f>OR(MONTH(Taulukko1[[#This Row],[Alku PVM]] )&lt;=5,AND(MONTH(Taulukko1[[#This Row],[Alku PVM]] )=6,DAY(Taulukko1[[#This Row],[Alku PVM]] )&lt;20))</f>
        <v>1</v>
      </c>
      <c r="AB1289" s="90" t="b">
        <f>OR(MONTH(Taulukko1[[#This Row],[Loppu PVM]])&lt;=5,AND(MONTH(Taulukko1[[#This Row],[Loppu PVM]] )=6,DAY(Taulukko1[[#This Row],[Loppu PVM]])&lt;20))</f>
        <v>1</v>
      </c>
      <c r="AC1289" s="90" t="b">
        <f>OR(MONTH(Taulukko1[[#This Row],[Alku PVM]] )&lt;=3,AND(MONTH(Taulukko1[[#This Row],[Alku PVM]] )=3))</f>
        <v>1</v>
      </c>
      <c r="AD1289" s="90" t="b">
        <f>OR(MONTH(Taulukko1[[#This Row],[Loppu PVM]] )&lt;=3,AND(MONTH(Taulukko1[[#This Row],[Loppu PVM]] )=3))</f>
        <v>1</v>
      </c>
      <c r="AE1289" s="90" t="b">
        <f>OR(MONTH(Taulukko1[[#This Row],[Alku PVM]] )&lt;=9,AND(MONTH(Taulukko1[[#This Row],[Alku PVM]] )=9))</f>
        <v>1</v>
      </c>
      <c r="AF1289" s="90" t="b">
        <f>OR(MONTH(Taulukko1[[#This Row],[Loppu PVM]])&lt;=9,AND(MONTH(Taulukko1[[#This Row],[Loppu PVM]] )=9))</f>
        <v>1</v>
      </c>
      <c r="AG1289" s="90" t="b">
        <f>OR(MONTH(Taulukko1[[#This Row],[Alku PVM]] )&lt;=6,AND(MONTH(Taulukko1[[#This Row],[Alku PVM]] )=6))</f>
        <v>1</v>
      </c>
      <c r="AH1289" s="90" t="b">
        <f>OR(MONTH(Taulukko1[[#This Row],[Loppu PVM]])&lt;=6,AND(MONTH(Taulukko1[[#This Row],[Loppu PVM]] )=6))</f>
        <v>1</v>
      </c>
    </row>
    <row r="1290" spans="1:34" ht="12.75" customHeight="1">
      <c r="A1290" t="s">
        <v>1990</v>
      </c>
      <c r="B1290" s="23">
        <v>40192</v>
      </c>
      <c r="C1290" t="s">
        <v>3323</v>
      </c>
      <c r="E1290" s="62">
        <v>62</v>
      </c>
      <c r="F1290" s="4">
        <v>40249</v>
      </c>
      <c r="G1290" s="5">
        <v>62</v>
      </c>
      <c r="H1290" s="22">
        <v>62</v>
      </c>
      <c r="I1290" s="126" t="e">
        <f>INDEX('TOL2008'!B:B,MATCH(A1290,'TOL2008'!A:A,0))</f>
        <v>#N/A</v>
      </c>
      <c r="J1290" s="126" t="e">
        <f>INDEX(Pääluokka!$H$2:$H$100,MATCH(VALUE(LEFT(Taulukko1[[#This Row],[TOL2008]],2)),Pääluokka!$G$2:$G$100,0))</f>
        <v>#N/A</v>
      </c>
      <c r="K1290" s="126" t="e">
        <f>INDEX(Pääluokka!$I$2:$I$100,MATCH(VALUE(LEFT(Taulukko1[[#This Row],[TOL2008]],2)),Pääluokka!$G$2:$G$100,0))</f>
        <v>#N/A</v>
      </c>
      <c r="L1290" s="41">
        <f t="shared" si="200"/>
        <v>57</v>
      </c>
      <c r="M1290" s="43">
        <f t="shared" si="201"/>
        <v>40192</v>
      </c>
      <c r="N1290" s="43">
        <f t="shared" si="202"/>
        <v>40249</v>
      </c>
      <c r="O1290" s="43">
        <f t="shared" si="203"/>
        <v>40179</v>
      </c>
      <c r="P1290" s="43">
        <f t="shared" si="204"/>
        <v>40238</v>
      </c>
      <c r="Q1290" s="41">
        <f t="shared" si="205"/>
        <v>2010</v>
      </c>
      <c r="R1290" s="41">
        <f t="shared" si="206"/>
        <v>2010</v>
      </c>
      <c r="S1290" s="43" t="str">
        <f>YEAR(Taulukko1[[#This Row],[Alku KK]])&amp;"Q"&amp;ROUNDDOWN((MONTH(Taulukko1[[#This Row],[Alku KK]])-1)/3+1,0)</f>
        <v>2010Q1</v>
      </c>
      <c r="T1290" s="43" t="str">
        <f>YEAR(Taulukko1[[#This Row],[Loppu KK]])&amp;"Q"&amp;ROUNDDOWN((MONTH(Taulukko1[[#This Row],[Loppu KK]])-1)/3+1,0)</f>
        <v>2010Q1</v>
      </c>
      <c r="U1290" s="66">
        <f>IF(COUNT(Taulukko1[[#This Row],[Neuvottelujen alaiset ]])=1,Taulukko1[[#This Row],[Neuvottelujen alaiset ]],Taulukko1[[#This Row],[Vähennystarve]])</f>
        <v>62</v>
      </c>
      <c r="V1290" s="44">
        <f t="shared" si="207"/>
        <v>1</v>
      </c>
      <c r="W1290" s="44">
        <f t="shared" si="208"/>
        <v>1</v>
      </c>
      <c r="X1290" s="44">
        <f t="shared" si="209"/>
        <v>1</v>
      </c>
      <c r="Y1290" s="90" t="b">
        <f>AND(MONTH(Taulukko1[[#This Row],[Alku PVM]] )=6,DAY(Taulukko1[[#This Row],[Alku PVM]] )&gt;19)</f>
        <v>0</v>
      </c>
      <c r="Z1290" s="90" t="b">
        <f>AND(MONTH(Taulukko1[[#This Row],[Loppu PVM]] )=6,DAY(Taulukko1[[#This Row],[Loppu PVM]] )&gt;19)</f>
        <v>0</v>
      </c>
      <c r="AA1290" s="90" t="b">
        <f>OR(MONTH(Taulukko1[[#This Row],[Alku PVM]] )&lt;=5,AND(MONTH(Taulukko1[[#This Row],[Alku PVM]] )=6,DAY(Taulukko1[[#This Row],[Alku PVM]] )&lt;20))</f>
        <v>1</v>
      </c>
      <c r="AB1290" s="90" t="b">
        <f>OR(MONTH(Taulukko1[[#This Row],[Loppu PVM]])&lt;=5,AND(MONTH(Taulukko1[[#This Row],[Loppu PVM]] )=6,DAY(Taulukko1[[#This Row],[Loppu PVM]])&lt;20))</f>
        <v>1</v>
      </c>
      <c r="AC1290" s="90" t="b">
        <f>OR(MONTH(Taulukko1[[#This Row],[Alku PVM]] )&lt;=3,AND(MONTH(Taulukko1[[#This Row],[Alku PVM]] )=3))</f>
        <v>1</v>
      </c>
      <c r="AD1290" s="90" t="b">
        <f>OR(MONTH(Taulukko1[[#This Row],[Loppu PVM]] )&lt;=3,AND(MONTH(Taulukko1[[#This Row],[Loppu PVM]] )=3))</f>
        <v>1</v>
      </c>
      <c r="AE1290" s="90" t="b">
        <f>OR(MONTH(Taulukko1[[#This Row],[Alku PVM]] )&lt;=9,AND(MONTH(Taulukko1[[#This Row],[Alku PVM]] )=9))</f>
        <v>1</v>
      </c>
      <c r="AF1290" s="90" t="b">
        <f>OR(MONTH(Taulukko1[[#This Row],[Loppu PVM]])&lt;=9,AND(MONTH(Taulukko1[[#This Row],[Loppu PVM]] )=9))</f>
        <v>1</v>
      </c>
      <c r="AG1290" s="90" t="b">
        <f>OR(MONTH(Taulukko1[[#This Row],[Alku PVM]] )&lt;=6,AND(MONTH(Taulukko1[[#This Row],[Alku PVM]] )=6))</f>
        <v>1</v>
      </c>
      <c r="AH1290" s="90" t="b">
        <f>OR(MONTH(Taulukko1[[#This Row],[Loppu PVM]])&lt;=6,AND(MONTH(Taulukko1[[#This Row],[Loppu PVM]] )=6))</f>
        <v>1</v>
      </c>
    </row>
    <row r="1291" spans="1:34" ht="12.75" customHeight="1">
      <c r="A1291" t="s">
        <v>1940</v>
      </c>
      <c r="B1291" s="23">
        <v>40197</v>
      </c>
      <c r="C1291" t="s">
        <v>3275</v>
      </c>
      <c r="E1291" s="62">
        <v>45</v>
      </c>
      <c r="F1291" s="4">
        <v>40253</v>
      </c>
      <c r="G1291" s="5">
        <v>45</v>
      </c>
      <c r="H1291" s="22">
        <v>45</v>
      </c>
      <c r="I1291" s="126" t="e">
        <f>INDEX('TOL2008'!B:B,MATCH(A1291,'TOL2008'!A:A,0))</f>
        <v>#N/A</v>
      </c>
      <c r="J1291" s="126" t="e">
        <f>INDEX(Pääluokka!$H$2:$H$100,MATCH(VALUE(LEFT(Taulukko1[[#This Row],[TOL2008]],2)),Pääluokka!$G$2:$G$100,0))</f>
        <v>#N/A</v>
      </c>
      <c r="K1291" s="126" t="e">
        <f>INDEX(Pääluokka!$I$2:$I$100,MATCH(VALUE(LEFT(Taulukko1[[#This Row],[TOL2008]],2)),Pääluokka!$G$2:$G$100,0))</f>
        <v>#N/A</v>
      </c>
      <c r="L1291" s="41">
        <f t="shared" si="200"/>
        <v>56</v>
      </c>
      <c r="M1291" s="43">
        <f t="shared" si="201"/>
        <v>40197</v>
      </c>
      <c r="N1291" s="43">
        <f t="shared" si="202"/>
        <v>40253</v>
      </c>
      <c r="O1291" s="43">
        <f t="shared" si="203"/>
        <v>40179</v>
      </c>
      <c r="P1291" s="43">
        <f t="shared" si="204"/>
        <v>40238</v>
      </c>
      <c r="Q1291" s="41">
        <f t="shared" si="205"/>
        <v>2010</v>
      </c>
      <c r="R1291" s="41">
        <f t="shared" si="206"/>
        <v>2010</v>
      </c>
      <c r="S1291" s="43" t="str">
        <f>YEAR(Taulukko1[[#This Row],[Alku KK]])&amp;"Q"&amp;ROUNDDOWN((MONTH(Taulukko1[[#This Row],[Alku KK]])-1)/3+1,0)</f>
        <v>2010Q1</v>
      </c>
      <c r="T1291" s="43" t="str">
        <f>YEAR(Taulukko1[[#This Row],[Loppu KK]])&amp;"Q"&amp;ROUNDDOWN((MONTH(Taulukko1[[#This Row],[Loppu KK]])-1)/3+1,0)</f>
        <v>2010Q1</v>
      </c>
      <c r="U1291" s="66">
        <f>IF(COUNT(Taulukko1[[#This Row],[Neuvottelujen alaiset ]])=1,Taulukko1[[#This Row],[Neuvottelujen alaiset ]],Taulukko1[[#This Row],[Vähennystarve]])</f>
        <v>45</v>
      </c>
      <c r="V1291" s="44">
        <f t="shared" si="207"/>
        <v>1</v>
      </c>
      <c r="W1291" s="44">
        <f t="shared" si="208"/>
        <v>1</v>
      </c>
      <c r="X1291" s="44">
        <f t="shared" si="209"/>
        <v>1</v>
      </c>
      <c r="Y1291" s="90" t="b">
        <f>AND(MONTH(Taulukko1[[#This Row],[Alku PVM]] )=6,DAY(Taulukko1[[#This Row],[Alku PVM]] )&gt;19)</f>
        <v>0</v>
      </c>
      <c r="Z1291" s="90" t="b">
        <f>AND(MONTH(Taulukko1[[#This Row],[Loppu PVM]] )=6,DAY(Taulukko1[[#This Row],[Loppu PVM]] )&gt;19)</f>
        <v>0</v>
      </c>
      <c r="AA1291" s="90" t="b">
        <f>OR(MONTH(Taulukko1[[#This Row],[Alku PVM]] )&lt;=5,AND(MONTH(Taulukko1[[#This Row],[Alku PVM]] )=6,DAY(Taulukko1[[#This Row],[Alku PVM]] )&lt;20))</f>
        <v>1</v>
      </c>
      <c r="AB1291" s="90" t="b">
        <f>OR(MONTH(Taulukko1[[#This Row],[Loppu PVM]])&lt;=5,AND(MONTH(Taulukko1[[#This Row],[Loppu PVM]] )=6,DAY(Taulukko1[[#This Row],[Loppu PVM]])&lt;20))</f>
        <v>1</v>
      </c>
      <c r="AC1291" s="90" t="b">
        <f>OR(MONTH(Taulukko1[[#This Row],[Alku PVM]] )&lt;=3,AND(MONTH(Taulukko1[[#This Row],[Alku PVM]] )=3))</f>
        <v>1</v>
      </c>
      <c r="AD1291" s="90" t="b">
        <f>OR(MONTH(Taulukko1[[#This Row],[Loppu PVM]] )&lt;=3,AND(MONTH(Taulukko1[[#This Row],[Loppu PVM]] )=3))</f>
        <v>1</v>
      </c>
      <c r="AE1291" s="90" t="b">
        <f>OR(MONTH(Taulukko1[[#This Row],[Alku PVM]] )&lt;=9,AND(MONTH(Taulukko1[[#This Row],[Alku PVM]] )=9))</f>
        <v>1</v>
      </c>
      <c r="AF1291" s="90" t="b">
        <f>OR(MONTH(Taulukko1[[#This Row],[Loppu PVM]])&lt;=9,AND(MONTH(Taulukko1[[#This Row],[Loppu PVM]] )=9))</f>
        <v>1</v>
      </c>
      <c r="AG1291" s="90" t="b">
        <f>OR(MONTH(Taulukko1[[#This Row],[Alku PVM]] )&lt;=6,AND(MONTH(Taulukko1[[#This Row],[Alku PVM]] )=6))</f>
        <v>1</v>
      </c>
      <c r="AH1291" s="90" t="b">
        <f>OR(MONTH(Taulukko1[[#This Row],[Loppu PVM]])&lt;=6,AND(MONTH(Taulukko1[[#This Row],[Loppu PVM]] )=6))</f>
        <v>1</v>
      </c>
    </row>
    <row r="1292" spans="1:34" ht="12.75" customHeight="1">
      <c r="A1292" t="s">
        <v>763</v>
      </c>
      <c r="B1292" s="23">
        <v>40198</v>
      </c>
      <c r="C1292" t="s">
        <v>3189</v>
      </c>
      <c r="E1292" s="62">
        <v>28</v>
      </c>
      <c r="F1292" s="4">
        <v>40252</v>
      </c>
      <c r="G1292" s="5">
        <v>28</v>
      </c>
      <c r="H1292" s="22">
        <v>28</v>
      </c>
      <c r="I1292" s="126">
        <f>INDEX('TOL2008'!B:B,MATCH(A1292,'TOL2008'!A:A,0))</f>
        <v>47621</v>
      </c>
      <c r="J1292" s="126" t="str">
        <f>INDEX(Pääluokka!$H$2:$H$100,MATCH(VALUE(LEFT(Taulukko1[[#This Row],[TOL2008]],2)),Pääluokka!$G$2:$G$100,0))</f>
        <v>Tukku- ja vähittäiskauppa; moottoriajoneuvojen ja moottoripyörien korjaus</v>
      </c>
      <c r="K1292" s="126" t="str">
        <f>INDEX(Pääluokka!$I$2:$I$100,MATCH(VALUE(LEFT(Taulukko1[[#This Row],[TOL2008]],2)),Pääluokka!$G$2:$G$100,0))</f>
        <v>Palvelualat (G-N, R, S)</v>
      </c>
      <c r="L1292" s="41">
        <f t="shared" si="200"/>
        <v>54</v>
      </c>
      <c r="M1292" s="43">
        <f t="shared" si="201"/>
        <v>40198</v>
      </c>
      <c r="N1292" s="43">
        <f t="shared" si="202"/>
        <v>40252</v>
      </c>
      <c r="O1292" s="43">
        <f t="shared" si="203"/>
        <v>40179</v>
      </c>
      <c r="P1292" s="43">
        <f t="shared" si="204"/>
        <v>40238</v>
      </c>
      <c r="Q1292" s="41">
        <f t="shared" si="205"/>
        <v>2010</v>
      </c>
      <c r="R1292" s="41">
        <f t="shared" si="206"/>
        <v>2010</v>
      </c>
      <c r="S1292" s="43" t="str">
        <f>YEAR(Taulukko1[[#This Row],[Alku KK]])&amp;"Q"&amp;ROUNDDOWN((MONTH(Taulukko1[[#This Row],[Alku KK]])-1)/3+1,0)</f>
        <v>2010Q1</v>
      </c>
      <c r="T1292" s="43" t="str">
        <f>YEAR(Taulukko1[[#This Row],[Loppu KK]])&amp;"Q"&amp;ROUNDDOWN((MONTH(Taulukko1[[#This Row],[Loppu KK]])-1)/3+1,0)</f>
        <v>2010Q1</v>
      </c>
      <c r="U1292" s="66">
        <f>IF(COUNT(Taulukko1[[#This Row],[Neuvottelujen alaiset ]])=1,Taulukko1[[#This Row],[Neuvottelujen alaiset ]],Taulukko1[[#This Row],[Vähennystarve]])</f>
        <v>28</v>
      </c>
      <c r="V1292" s="44">
        <f t="shared" si="207"/>
        <v>1</v>
      </c>
      <c r="W1292" s="44">
        <f t="shared" si="208"/>
        <v>1</v>
      </c>
      <c r="X1292" s="44">
        <f t="shared" si="209"/>
        <v>1</v>
      </c>
      <c r="Y1292" s="90" t="b">
        <f>AND(MONTH(Taulukko1[[#This Row],[Alku PVM]] )=6,DAY(Taulukko1[[#This Row],[Alku PVM]] )&gt;19)</f>
        <v>0</v>
      </c>
      <c r="Z1292" s="90" t="b">
        <f>AND(MONTH(Taulukko1[[#This Row],[Loppu PVM]] )=6,DAY(Taulukko1[[#This Row],[Loppu PVM]] )&gt;19)</f>
        <v>0</v>
      </c>
      <c r="AA1292" s="90" t="b">
        <f>OR(MONTH(Taulukko1[[#This Row],[Alku PVM]] )&lt;=5,AND(MONTH(Taulukko1[[#This Row],[Alku PVM]] )=6,DAY(Taulukko1[[#This Row],[Alku PVM]] )&lt;20))</f>
        <v>1</v>
      </c>
      <c r="AB1292" s="90" t="b">
        <f>OR(MONTH(Taulukko1[[#This Row],[Loppu PVM]])&lt;=5,AND(MONTH(Taulukko1[[#This Row],[Loppu PVM]] )=6,DAY(Taulukko1[[#This Row],[Loppu PVM]])&lt;20))</f>
        <v>1</v>
      </c>
      <c r="AC1292" s="90" t="b">
        <f>OR(MONTH(Taulukko1[[#This Row],[Alku PVM]] )&lt;=3,AND(MONTH(Taulukko1[[#This Row],[Alku PVM]] )=3))</f>
        <v>1</v>
      </c>
      <c r="AD1292" s="90" t="b">
        <f>OR(MONTH(Taulukko1[[#This Row],[Loppu PVM]] )&lt;=3,AND(MONTH(Taulukko1[[#This Row],[Loppu PVM]] )=3))</f>
        <v>1</v>
      </c>
      <c r="AE1292" s="90" t="b">
        <f>OR(MONTH(Taulukko1[[#This Row],[Alku PVM]] )&lt;=9,AND(MONTH(Taulukko1[[#This Row],[Alku PVM]] )=9))</f>
        <v>1</v>
      </c>
      <c r="AF1292" s="90" t="b">
        <f>OR(MONTH(Taulukko1[[#This Row],[Loppu PVM]])&lt;=9,AND(MONTH(Taulukko1[[#This Row],[Loppu PVM]] )=9))</f>
        <v>1</v>
      </c>
      <c r="AG1292" s="90" t="b">
        <f>OR(MONTH(Taulukko1[[#This Row],[Alku PVM]] )&lt;=6,AND(MONTH(Taulukko1[[#This Row],[Alku PVM]] )=6))</f>
        <v>1</v>
      </c>
      <c r="AH1292" s="90" t="b">
        <f>OR(MONTH(Taulukko1[[#This Row],[Loppu PVM]])&lt;=6,AND(MONTH(Taulukko1[[#This Row],[Loppu PVM]] )=6))</f>
        <v>1</v>
      </c>
    </row>
    <row r="1293" spans="1:34" ht="12.75" customHeight="1">
      <c r="A1293" t="s">
        <v>1560</v>
      </c>
      <c r="B1293" s="23">
        <v>40200</v>
      </c>
      <c r="C1293" t="s">
        <v>4413</v>
      </c>
      <c r="D1293" s="5" t="s">
        <v>25</v>
      </c>
      <c r="E1293" s="62">
        <v>45</v>
      </c>
      <c r="F1293" s="4">
        <v>40246</v>
      </c>
      <c r="G1293" s="5">
        <v>40</v>
      </c>
      <c r="H1293" s="22">
        <v>45</v>
      </c>
      <c r="I1293" s="126" t="e">
        <f>INDEX('TOL2008'!B:B,MATCH(A1293,'TOL2008'!A:A,0))</f>
        <v>#N/A</v>
      </c>
      <c r="J1293" s="126" t="e">
        <f>INDEX(Pääluokka!$H$2:$H$100,MATCH(VALUE(LEFT(Taulukko1[[#This Row],[TOL2008]],2)),Pääluokka!$G$2:$G$100,0))</f>
        <v>#N/A</v>
      </c>
      <c r="K1293" s="126" t="e">
        <f>INDEX(Pääluokka!$I$2:$I$100,MATCH(VALUE(LEFT(Taulukko1[[#This Row],[TOL2008]],2)),Pääluokka!$G$2:$G$100,0))</f>
        <v>#N/A</v>
      </c>
      <c r="L1293" s="41">
        <f t="shared" si="200"/>
        <v>46</v>
      </c>
      <c r="M1293" s="43">
        <f t="shared" si="201"/>
        <v>40200</v>
      </c>
      <c r="N1293" s="43">
        <f t="shared" si="202"/>
        <v>40246</v>
      </c>
      <c r="O1293" s="43">
        <f t="shared" si="203"/>
        <v>40179</v>
      </c>
      <c r="P1293" s="43">
        <f t="shared" si="204"/>
        <v>40238</v>
      </c>
      <c r="Q1293" s="41">
        <f t="shared" si="205"/>
        <v>2010</v>
      </c>
      <c r="R1293" s="41">
        <f t="shared" si="206"/>
        <v>2010</v>
      </c>
      <c r="S1293" s="43" t="str">
        <f>YEAR(Taulukko1[[#This Row],[Alku KK]])&amp;"Q"&amp;ROUNDDOWN((MONTH(Taulukko1[[#This Row],[Alku KK]])-1)/3+1,0)</f>
        <v>2010Q1</v>
      </c>
      <c r="T1293" s="43" t="str">
        <f>YEAR(Taulukko1[[#This Row],[Loppu KK]])&amp;"Q"&amp;ROUNDDOWN((MONTH(Taulukko1[[#This Row],[Loppu KK]])-1)/3+1,0)</f>
        <v>2010Q1</v>
      </c>
      <c r="U1293" s="66">
        <f>IF(COUNT(Taulukko1[[#This Row],[Neuvottelujen alaiset ]])=1,Taulukko1[[#This Row],[Neuvottelujen alaiset ]],Taulukko1[[#This Row],[Vähennystarve]])</f>
        <v>45</v>
      </c>
      <c r="V1293" s="44">
        <f t="shared" si="207"/>
        <v>1</v>
      </c>
      <c r="W1293" s="44">
        <f t="shared" si="208"/>
        <v>0.88888888888888884</v>
      </c>
      <c r="X1293" s="44">
        <f t="shared" si="209"/>
        <v>0.88888888888888884</v>
      </c>
      <c r="Y1293" s="90" t="b">
        <f>AND(MONTH(Taulukko1[[#This Row],[Alku PVM]] )=6,DAY(Taulukko1[[#This Row],[Alku PVM]] )&gt;19)</f>
        <v>0</v>
      </c>
      <c r="Z1293" s="90" t="b">
        <f>AND(MONTH(Taulukko1[[#This Row],[Loppu PVM]] )=6,DAY(Taulukko1[[#This Row],[Loppu PVM]] )&gt;19)</f>
        <v>0</v>
      </c>
      <c r="AA1293" s="90" t="b">
        <f>OR(MONTH(Taulukko1[[#This Row],[Alku PVM]] )&lt;=5,AND(MONTH(Taulukko1[[#This Row],[Alku PVM]] )=6,DAY(Taulukko1[[#This Row],[Alku PVM]] )&lt;20))</f>
        <v>1</v>
      </c>
      <c r="AB1293" s="90" t="b">
        <f>OR(MONTH(Taulukko1[[#This Row],[Loppu PVM]])&lt;=5,AND(MONTH(Taulukko1[[#This Row],[Loppu PVM]] )=6,DAY(Taulukko1[[#This Row],[Loppu PVM]])&lt;20))</f>
        <v>1</v>
      </c>
      <c r="AC1293" s="90" t="b">
        <f>OR(MONTH(Taulukko1[[#This Row],[Alku PVM]] )&lt;=3,AND(MONTH(Taulukko1[[#This Row],[Alku PVM]] )=3))</f>
        <v>1</v>
      </c>
      <c r="AD1293" s="90" t="b">
        <f>OR(MONTH(Taulukko1[[#This Row],[Loppu PVM]] )&lt;=3,AND(MONTH(Taulukko1[[#This Row],[Loppu PVM]] )=3))</f>
        <v>1</v>
      </c>
      <c r="AE1293" s="90" t="b">
        <f>OR(MONTH(Taulukko1[[#This Row],[Alku PVM]] )&lt;=9,AND(MONTH(Taulukko1[[#This Row],[Alku PVM]] )=9))</f>
        <v>1</v>
      </c>
      <c r="AF1293" s="90" t="b">
        <f>OR(MONTH(Taulukko1[[#This Row],[Loppu PVM]])&lt;=9,AND(MONTH(Taulukko1[[#This Row],[Loppu PVM]] )=9))</f>
        <v>1</v>
      </c>
      <c r="AG1293" s="90" t="b">
        <f>OR(MONTH(Taulukko1[[#This Row],[Alku PVM]] )&lt;=6,AND(MONTH(Taulukko1[[#This Row],[Alku PVM]] )=6))</f>
        <v>1</v>
      </c>
      <c r="AH1293" s="90" t="b">
        <f>OR(MONTH(Taulukko1[[#This Row],[Loppu PVM]])&lt;=6,AND(MONTH(Taulukko1[[#This Row],[Loppu PVM]] )=6))</f>
        <v>1</v>
      </c>
    </row>
    <row r="1294" spans="1:34" ht="12.75" customHeight="1">
      <c r="A1294" t="s">
        <v>1424</v>
      </c>
      <c r="B1294" s="23">
        <v>40200</v>
      </c>
      <c r="C1294" t="s">
        <v>3224</v>
      </c>
      <c r="E1294" s="62">
        <v>100</v>
      </c>
      <c r="F1294" s="4">
        <v>40267</v>
      </c>
      <c r="G1294" s="5">
        <v>96</v>
      </c>
      <c r="H1294" s="22">
        <v>500</v>
      </c>
      <c r="I1294" s="126" t="e">
        <f>INDEX('TOL2008'!B:B,MATCH(A1294,'TOL2008'!A:A,0))</f>
        <v>#N/A</v>
      </c>
      <c r="J1294" s="126" t="e">
        <f>INDEX(Pääluokka!$H$2:$H$100,MATCH(VALUE(LEFT(Taulukko1[[#This Row],[TOL2008]],2)),Pääluokka!$G$2:$G$100,0))</f>
        <v>#N/A</v>
      </c>
      <c r="K1294" s="126" t="e">
        <f>INDEX(Pääluokka!$I$2:$I$100,MATCH(VALUE(LEFT(Taulukko1[[#This Row],[TOL2008]],2)),Pääluokka!$G$2:$G$100,0))</f>
        <v>#N/A</v>
      </c>
      <c r="L1294" s="41">
        <f t="shared" si="200"/>
        <v>67</v>
      </c>
      <c r="M1294" s="43">
        <f t="shared" si="201"/>
        <v>40200</v>
      </c>
      <c r="N1294" s="43">
        <f t="shared" si="202"/>
        <v>40267</v>
      </c>
      <c r="O1294" s="43">
        <f t="shared" si="203"/>
        <v>40179</v>
      </c>
      <c r="P1294" s="43">
        <f t="shared" si="204"/>
        <v>40238</v>
      </c>
      <c r="Q1294" s="41">
        <f t="shared" si="205"/>
        <v>2010</v>
      </c>
      <c r="R1294" s="41">
        <f t="shared" si="206"/>
        <v>2010</v>
      </c>
      <c r="S1294" s="43" t="str">
        <f>YEAR(Taulukko1[[#This Row],[Alku KK]])&amp;"Q"&amp;ROUNDDOWN((MONTH(Taulukko1[[#This Row],[Alku KK]])-1)/3+1,0)</f>
        <v>2010Q1</v>
      </c>
      <c r="T1294" s="43" t="str">
        <f>YEAR(Taulukko1[[#This Row],[Loppu KK]])&amp;"Q"&amp;ROUNDDOWN((MONTH(Taulukko1[[#This Row],[Loppu KK]])-1)/3+1,0)</f>
        <v>2010Q1</v>
      </c>
      <c r="U1294" s="66">
        <f>IF(COUNT(Taulukko1[[#This Row],[Neuvottelujen alaiset ]])=1,Taulukko1[[#This Row],[Neuvottelujen alaiset ]],Taulukko1[[#This Row],[Vähennystarve]])</f>
        <v>500</v>
      </c>
      <c r="V1294" s="44">
        <f t="shared" si="207"/>
        <v>0.2</v>
      </c>
      <c r="W1294" s="44">
        <f t="shared" si="208"/>
        <v>0.192</v>
      </c>
      <c r="X1294" s="44">
        <f t="shared" si="209"/>
        <v>0.96</v>
      </c>
      <c r="Y1294" s="90" t="b">
        <f>AND(MONTH(Taulukko1[[#This Row],[Alku PVM]] )=6,DAY(Taulukko1[[#This Row],[Alku PVM]] )&gt;19)</f>
        <v>0</v>
      </c>
      <c r="Z1294" s="90" t="b">
        <f>AND(MONTH(Taulukko1[[#This Row],[Loppu PVM]] )=6,DAY(Taulukko1[[#This Row],[Loppu PVM]] )&gt;19)</f>
        <v>0</v>
      </c>
      <c r="AA1294" s="90" t="b">
        <f>OR(MONTH(Taulukko1[[#This Row],[Alku PVM]] )&lt;=5,AND(MONTH(Taulukko1[[#This Row],[Alku PVM]] )=6,DAY(Taulukko1[[#This Row],[Alku PVM]] )&lt;20))</f>
        <v>1</v>
      </c>
      <c r="AB1294" s="90" t="b">
        <f>OR(MONTH(Taulukko1[[#This Row],[Loppu PVM]])&lt;=5,AND(MONTH(Taulukko1[[#This Row],[Loppu PVM]] )=6,DAY(Taulukko1[[#This Row],[Loppu PVM]])&lt;20))</f>
        <v>1</v>
      </c>
      <c r="AC1294" s="90" t="b">
        <f>OR(MONTH(Taulukko1[[#This Row],[Alku PVM]] )&lt;=3,AND(MONTH(Taulukko1[[#This Row],[Alku PVM]] )=3))</f>
        <v>1</v>
      </c>
      <c r="AD1294" s="90" t="b">
        <f>OR(MONTH(Taulukko1[[#This Row],[Loppu PVM]] )&lt;=3,AND(MONTH(Taulukko1[[#This Row],[Loppu PVM]] )=3))</f>
        <v>1</v>
      </c>
      <c r="AE1294" s="90" t="b">
        <f>OR(MONTH(Taulukko1[[#This Row],[Alku PVM]] )&lt;=9,AND(MONTH(Taulukko1[[#This Row],[Alku PVM]] )=9))</f>
        <v>1</v>
      </c>
      <c r="AF1294" s="90" t="b">
        <f>OR(MONTH(Taulukko1[[#This Row],[Loppu PVM]])&lt;=9,AND(MONTH(Taulukko1[[#This Row],[Loppu PVM]] )=9))</f>
        <v>1</v>
      </c>
      <c r="AG1294" s="90" t="b">
        <f>OR(MONTH(Taulukko1[[#This Row],[Alku PVM]] )&lt;=6,AND(MONTH(Taulukko1[[#This Row],[Alku PVM]] )=6))</f>
        <v>1</v>
      </c>
      <c r="AH1294" s="90" t="b">
        <f>OR(MONTH(Taulukko1[[#This Row],[Loppu PVM]])&lt;=6,AND(MONTH(Taulukko1[[#This Row],[Loppu PVM]] )=6))</f>
        <v>1</v>
      </c>
    </row>
    <row r="1295" spans="1:34" ht="12.75" customHeight="1">
      <c r="A1295" t="s">
        <v>3158</v>
      </c>
      <c r="B1295" s="23">
        <v>40200</v>
      </c>
      <c r="C1295" t="s">
        <v>3157</v>
      </c>
      <c r="E1295" s="62">
        <v>85</v>
      </c>
      <c r="F1295" s="4">
        <v>40252</v>
      </c>
      <c r="G1295" s="5">
        <v>45</v>
      </c>
      <c r="H1295" s="22">
        <v>85</v>
      </c>
      <c r="I1295" s="126" t="e">
        <f>INDEX('TOL2008'!B:B,MATCH(A1295,'TOL2008'!A:A,0))</f>
        <v>#N/A</v>
      </c>
      <c r="J1295" s="126" t="e">
        <f>INDEX(Pääluokka!$H$2:$H$100,MATCH(VALUE(LEFT(Taulukko1[[#This Row],[TOL2008]],2)),Pääluokka!$G$2:$G$100,0))</f>
        <v>#N/A</v>
      </c>
      <c r="K1295" s="126" t="e">
        <f>INDEX(Pääluokka!$I$2:$I$100,MATCH(VALUE(LEFT(Taulukko1[[#This Row],[TOL2008]],2)),Pääluokka!$G$2:$G$100,0))</f>
        <v>#N/A</v>
      </c>
      <c r="L1295" s="41">
        <f t="shared" si="200"/>
        <v>52</v>
      </c>
      <c r="M1295" s="43">
        <f t="shared" si="201"/>
        <v>40200</v>
      </c>
      <c r="N1295" s="43">
        <f t="shared" si="202"/>
        <v>40252</v>
      </c>
      <c r="O1295" s="43">
        <f t="shared" si="203"/>
        <v>40179</v>
      </c>
      <c r="P1295" s="43">
        <f t="shared" si="204"/>
        <v>40238</v>
      </c>
      <c r="Q1295" s="41">
        <f t="shared" si="205"/>
        <v>2010</v>
      </c>
      <c r="R1295" s="41">
        <f t="shared" si="206"/>
        <v>2010</v>
      </c>
      <c r="S1295" s="43" t="str">
        <f>YEAR(Taulukko1[[#This Row],[Alku KK]])&amp;"Q"&amp;ROUNDDOWN((MONTH(Taulukko1[[#This Row],[Alku KK]])-1)/3+1,0)</f>
        <v>2010Q1</v>
      </c>
      <c r="T1295" s="43" t="str">
        <f>YEAR(Taulukko1[[#This Row],[Loppu KK]])&amp;"Q"&amp;ROUNDDOWN((MONTH(Taulukko1[[#This Row],[Loppu KK]])-1)/3+1,0)</f>
        <v>2010Q1</v>
      </c>
      <c r="U1295" s="66">
        <f>IF(COUNT(Taulukko1[[#This Row],[Neuvottelujen alaiset ]])=1,Taulukko1[[#This Row],[Neuvottelujen alaiset ]],Taulukko1[[#This Row],[Vähennystarve]])</f>
        <v>85</v>
      </c>
      <c r="V1295" s="44">
        <f t="shared" si="207"/>
        <v>1</v>
      </c>
      <c r="W1295" s="44">
        <f t="shared" si="208"/>
        <v>0.52941176470588236</v>
      </c>
      <c r="X1295" s="44">
        <f t="shared" si="209"/>
        <v>0.52941176470588236</v>
      </c>
      <c r="Y1295" s="90" t="b">
        <f>AND(MONTH(Taulukko1[[#This Row],[Alku PVM]] )=6,DAY(Taulukko1[[#This Row],[Alku PVM]] )&gt;19)</f>
        <v>0</v>
      </c>
      <c r="Z1295" s="90" t="b">
        <f>AND(MONTH(Taulukko1[[#This Row],[Loppu PVM]] )=6,DAY(Taulukko1[[#This Row],[Loppu PVM]] )&gt;19)</f>
        <v>0</v>
      </c>
      <c r="AA1295" s="90" t="b">
        <f>OR(MONTH(Taulukko1[[#This Row],[Alku PVM]] )&lt;=5,AND(MONTH(Taulukko1[[#This Row],[Alku PVM]] )=6,DAY(Taulukko1[[#This Row],[Alku PVM]] )&lt;20))</f>
        <v>1</v>
      </c>
      <c r="AB1295" s="90" t="b">
        <f>OR(MONTH(Taulukko1[[#This Row],[Loppu PVM]])&lt;=5,AND(MONTH(Taulukko1[[#This Row],[Loppu PVM]] )=6,DAY(Taulukko1[[#This Row],[Loppu PVM]])&lt;20))</f>
        <v>1</v>
      </c>
      <c r="AC1295" s="90" t="b">
        <f>OR(MONTH(Taulukko1[[#This Row],[Alku PVM]] )&lt;=3,AND(MONTH(Taulukko1[[#This Row],[Alku PVM]] )=3))</f>
        <v>1</v>
      </c>
      <c r="AD1295" s="90" t="b">
        <f>OR(MONTH(Taulukko1[[#This Row],[Loppu PVM]] )&lt;=3,AND(MONTH(Taulukko1[[#This Row],[Loppu PVM]] )=3))</f>
        <v>1</v>
      </c>
      <c r="AE1295" s="90" t="b">
        <f>OR(MONTH(Taulukko1[[#This Row],[Alku PVM]] )&lt;=9,AND(MONTH(Taulukko1[[#This Row],[Alku PVM]] )=9))</f>
        <v>1</v>
      </c>
      <c r="AF1295" s="90" t="b">
        <f>OR(MONTH(Taulukko1[[#This Row],[Loppu PVM]])&lt;=9,AND(MONTH(Taulukko1[[#This Row],[Loppu PVM]] )=9))</f>
        <v>1</v>
      </c>
      <c r="AG1295" s="90" t="b">
        <f>OR(MONTH(Taulukko1[[#This Row],[Alku PVM]] )&lt;=6,AND(MONTH(Taulukko1[[#This Row],[Alku PVM]] )=6))</f>
        <v>1</v>
      </c>
      <c r="AH1295" s="90" t="b">
        <f>OR(MONTH(Taulukko1[[#This Row],[Loppu PVM]])&lt;=6,AND(MONTH(Taulukko1[[#This Row],[Loppu PVM]] )=6))</f>
        <v>1</v>
      </c>
    </row>
    <row r="1296" spans="1:34" ht="12.75" customHeight="1">
      <c r="A1296" t="s">
        <v>2748</v>
      </c>
      <c r="B1296" s="23">
        <v>40205</v>
      </c>
      <c r="C1296" t="s">
        <v>3345</v>
      </c>
      <c r="D1296" s="5" t="s">
        <v>25</v>
      </c>
      <c r="E1296" s="62">
        <v>10</v>
      </c>
      <c r="F1296" s="4">
        <v>40210</v>
      </c>
      <c r="G1296" s="5">
        <v>9</v>
      </c>
      <c r="H1296" s="22">
        <v>400</v>
      </c>
      <c r="I1296" s="126" t="e">
        <f>INDEX('TOL2008'!B:B,MATCH(A1296,'TOL2008'!A:A,0))</f>
        <v>#N/A</v>
      </c>
      <c r="J1296" s="126" t="e">
        <f>INDEX(Pääluokka!$H$2:$H$100,MATCH(VALUE(LEFT(Taulukko1[[#This Row],[TOL2008]],2)),Pääluokka!$G$2:$G$100,0))</f>
        <v>#N/A</v>
      </c>
      <c r="K1296" s="126" t="e">
        <f>INDEX(Pääluokka!$I$2:$I$100,MATCH(VALUE(LEFT(Taulukko1[[#This Row],[TOL2008]],2)),Pääluokka!$G$2:$G$100,0))</f>
        <v>#N/A</v>
      </c>
      <c r="L1296" s="41">
        <f t="shared" si="200"/>
        <v>5</v>
      </c>
      <c r="M1296" s="43">
        <f t="shared" si="201"/>
        <v>40205</v>
      </c>
      <c r="N1296" s="43">
        <f t="shared" si="202"/>
        <v>40210</v>
      </c>
      <c r="O1296" s="43">
        <f t="shared" si="203"/>
        <v>40179</v>
      </c>
      <c r="P1296" s="43">
        <f t="shared" si="204"/>
        <v>40210</v>
      </c>
      <c r="Q1296" s="41">
        <f t="shared" si="205"/>
        <v>2010</v>
      </c>
      <c r="R1296" s="41">
        <f t="shared" si="206"/>
        <v>2010</v>
      </c>
      <c r="S1296" s="43" t="str">
        <f>YEAR(Taulukko1[[#This Row],[Alku KK]])&amp;"Q"&amp;ROUNDDOWN((MONTH(Taulukko1[[#This Row],[Alku KK]])-1)/3+1,0)</f>
        <v>2010Q1</v>
      </c>
      <c r="T1296" s="43" t="str">
        <f>YEAR(Taulukko1[[#This Row],[Loppu KK]])&amp;"Q"&amp;ROUNDDOWN((MONTH(Taulukko1[[#This Row],[Loppu KK]])-1)/3+1,0)</f>
        <v>2010Q1</v>
      </c>
      <c r="U1296" s="66">
        <f>IF(COUNT(Taulukko1[[#This Row],[Neuvottelujen alaiset ]])=1,Taulukko1[[#This Row],[Neuvottelujen alaiset ]],Taulukko1[[#This Row],[Vähennystarve]])</f>
        <v>400</v>
      </c>
      <c r="V1296" s="44">
        <f t="shared" si="207"/>
        <v>2.5000000000000001E-2</v>
      </c>
      <c r="W1296" s="44">
        <f t="shared" si="208"/>
        <v>2.2499999999999999E-2</v>
      </c>
      <c r="X1296" s="44">
        <f t="shared" si="209"/>
        <v>0.9</v>
      </c>
      <c r="Y1296" s="90" t="b">
        <f>AND(MONTH(Taulukko1[[#This Row],[Alku PVM]] )=6,DAY(Taulukko1[[#This Row],[Alku PVM]] )&gt;19)</f>
        <v>0</v>
      </c>
      <c r="Z1296" s="90" t="b">
        <f>AND(MONTH(Taulukko1[[#This Row],[Loppu PVM]] )=6,DAY(Taulukko1[[#This Row],[Loppu PVM]] )&gt;19)</f>
        <v>0</v>
      </c>
      <c r="AA1296" s="90" t="b">
        <f>OR(MONTH(Taulukko1[[#This Row],[Alku PVM]] )&lt;=5,AND(MONTH(Taulukko1[[#This Row],[Alku PVM]] )=6,DAY(Taulukko1[[#This Row],[Alku PVM]] )&lt;20))</f>
        <v>1</v>
      </c>
      <c r="AB1296" s="90" t="b">
        <f>OR(MONTH(Taulukko1[[#This Row],[Loppu PVM]])&lt;=5,AND(MONTH(Taulukko1[[#This Row],[Loppu PVM]] )=6,DAY(Taulukko1[[#This Row],[Loppu PVM]])&lt;20))</f>
        <v>1</v>
      </c>
      <c r="AC1296" s="90" t="b">
        <f>OR(MONTH(Taulukko1[[#This Row],[Alku PVM]] )&lt;=3,AND(MONTH(Taulukko1[[#This Row],[Alku PVM]] )=3))</f>
        <v>1</v>
      </c>
      <c r="AD1296" s="90" t="b">
        <f>OR(MONTH(Taulukko1[[#This Row],[Loppu PVM]] )&lt;=3,AND(MONTH(Taulukko1[[#This Row],[Loppu PVM]] )=3))</f>
        <v>1</v>
      </c>
      <c r="AE1296" s="90" t="b">
        <f>OR(MONTH(Taulukko1[[#This Row],[Alku PVM]] )&lt;=9,AND(MONTH(Taulukko1[[#This Row],[Alku PVM]] )=9))</f>
        <v>1</v>
      </c>
      <c r="AF1296" s="90" t="b">
        <f>OR(MONTH(Taulukko1[[#This Row],[Loppu PVM]])&lt;=9,AND(MONTH(Taulukko1[[#This Row],[Loppu PVM]] )=9))</f>
        <v>1</v>
      </c>
      <c r="AG1296" s="90" t="b">
        <f>OR(MONTH(Taulukko1[[#This Row],[Alku PVM]] )&lt;=6,AND(MONTH(Taulukko1[[#This Row],[Alku PVM]] )=6))</f>
        <v>1</v>
      </c>
      <c r="AH1296" s="90" t="b">
        <f>OR(MONTH(Taulukko1[[#This Row],[Loppu PVM]])&lt;=6,AND(MONTH(Taulukko1[[#This Row],[Loppu PVM]] )=6))</f>
        <v>1</v>
      </c>
    </row>
    <row r="1297" spans="1:34" ht="12.75" customHeight="1">
      <c r="A1297" t="s">
        <v>3336</v>
      </c>
      <c r="B1297" s="23">
        <v>40205</v>
      </c>
      <c r="C1297" t="s">
        <v>2143</v>
      </c>
      <c r="F1297" s="4">
        <v>40220</v>
      </c>
      <c r="G1297" s="5">
        <v>0</v>
      </c>
      <c r="H1297" s="22">
        <v>67</v>
      </c>
      <c r="I1297" s="126" t="e">
        <f>INDEX('TOL2008'!B:B,MATCH(A1297,'TOL2008'!A:A,0))</f>
        <v>#N/A</v>
      </c>
      <c r="J1297" s="126" t="e">
        <f>INDEX(Pääluokka!$H$2:$H$100,MATCH(VALUE(LEFT(Taulukko1[[#This Row],[TOL2008]],2)),Pääluokka!$G$2:$G$100,0))</f>
        <v>#N/A</v>
      </c>
      <c r="K1297" s="126" t="e">
        <f>INDEX(Pääluokka!$I$2:$I$100,MATCH(VALUE(LEFT(Taulukko1[[#This Row],[TOL2008]],2)),Pääluokka!$G$2:$G$100,0))</f>
        <v>#N/A</v>
      </c>
      <c r="L1297" s="41">
        <f t="shared" si="200"/>
        <v>15</v>
      </c>
      <c r="M1297" s="43">
        <f t="shared" si="201"/>
        <v>40205</v>
      </c>
      <c r="N1297" s="43">
        <f t="shared" si="202"/>
        <v>40220</v>
      </c>
      <c r="O1297" s="43">
        <f t="shared" si="203"/>
        <v>40179</v>
      </c>
      <c r="P1297" s="43">
        <f t="shared" si="204"/>
        <v>40210</v>
      </c>
      <c r="Q1297" s="41">
        <f t="shared" si="205"/>
        <v>2010</v>
      </c>
      <c r="R1297" s="41">
        <f t="shared" si="206"/>
        <v>2010</v>
      </c>
      <c r="S1297" s="43" t="str">
        <f>YEAR(Taulukko1[[#This Row],[Alku KK]])&amp;"Q"&amp;ROUNDDOWN((MONTH(Taulukko1[[#This Row],[Alku KK]])-1)/3+1,0)</f>
        <v>2010Q1</v>
      </c>
      <c r="T1297" s="43" t="str">
        <f>YEAR(Taulukko1[[#This Row],[Loppu KK]])&amp;"Q"&amp;ROUNDDOWN((MONTH(Taulukko1[[#This Row],[Loppu KK]])-1)/3+1,0)</f>
        <v>2010Q1</v>
      </c>
      <c r="U1297" s="66">
        <f>IF(COUNT(Taulukko1[[#This Row],[Neuvottelujen alaiset ]])=1,Taulukko1[[#This Row],[Neuvottelujen alaiset ]],Taulukko1[[#This Row],[Vähennystarve]])</f>
        <v>67</v>
      </c>
      <c r="V1297" s="44" t="str">
        <f t="shared" si="207"/>
        <v>NA</v>
      </c>
      <c r="W1297" s="44">
        <f t="shared" si="208"/>
        <v>0</v>
      </c>
      <c r="X1297" s="44" t="str">
        <f t="shared" si="209"/>
        <v>NA</v>
      </c>
      <c r="Y1297" s="90" t="b">
        <f>AND(MONTH(Taulukko1[[#This Row],[Alku PVM]] )=6,DAY(Taulukko1[[#This Row],[Alku PVM]] )&gt;19)</f>
        <v>0</v>
      </c>
      <c r="Z1297" s="90" t="b">
        <f>AND(MONTH(Taulukko1[[#This Row],[Loppu PVM]] )=6,DAY(Taulukko1[[#This Row],[Loppu PVM]] )&gt;19)</f>
        <v>0</v>
      </c>
      <c r="AA1297" s="90" t="b">
        <f>OR(MONTH(Taulukko1[[#This Row],[Alku PVM]] )&lt;=5,AND(MONTH(Taulukko1[[#This Row],[Alku PVM]] )=6,DAY(Taulukko1[[#This Row],[Alku PVM]] )&lt;20))</f>
        <v>1</v>
      </c>
      <c r="AB1297" s="90" t="b">
        <f>OR(MONTH(Taulukko1[[#This Row],[Loppu PVM]])&lt;=5,AND(MONTH(Taulukko1[[#This Row],[Loppu PVM]] )=6,DAY(Taulukko1[[#This Row],[Loppu PVM]])&lt;20))</f>
        <v>1</v>
      </c>
      <c r="AC1297" s="90" t="b">
        <f>OR(MONTH(Taulukko1[[#This Row],[Alku PVM]] )&lt;=3,AND(MONTH(Taulukko1[[#This Row],[Alku PVM]] )=3))</f>
        <v>1</v>
      </c>
      <c r="AD1297" s="90" t="b">
        <f>OR(MONTH(Taulukko1[[#This Row],[Loppu PVM]] )&lt;=3,AND(MONTH(Taulukko1[[#This Row],[Loppu PVM]] )=3))</f>
        <v>1</v>
      </c>
      <c r="AE1297" s="90" t="b">
        <f>OR(MONTH(Taulukko1[[#This Row],[Alku PVM]] )&lt;=9,AND(MONTH(Taulukko1[[#This Row],[Alku PVM]] )=9))</f>
        <v>1</v>
      </c>
      <c r="AF1297" s="90" t="b">
        <f>OR(MONTH(Taulukko1[[#This Row],[Loppu PVM]])&lt;=9,AND(MONTH(Taulukko1[[#This Row],[Loppu PVM]] )=9))</f>
        <v>1</v>
      </c>
      <c r="AG1297" s="90" t="b">
        <f>OR(MONTH(Taulukko1[[#This Row],[Alku PVM]] )&lt;=6,AND(MONTH(Taulukko1[[#This Row],[Alku PVM]] )=6))</f>
        <v>1</v>
      </c>
      <c r="AH1297" s="90" t="b">
        <f>OR(MONTH(Taulukko1[[#This Row],[Loppu PVM]])&lt;=6,AND(MONTH(Taulukko1[[#This Row],[Loppu PVM]] )=6))</f>
        <v>1</v>
      </c>
    </row>
    <row r="1298" spans="1:34" ht="12.75" customHeight="1">
      <c r="A1298" t="s">
        <v>3246</v>
      </c>
      <c r="B1298" s="23">
        <v>40205</v>
      </c>
      <c r="C1298" t="s">
        <v>3247</v>
      </c>
      <c r="E1298" s="62">
        <v>22</v>
      </c>
      <c r="F1298" s="4"/>
      <c r="G1298" s="5"/>
      <c r="H1298" s="22">
        <v>22</v>
      </c>
      <c r="I1298" s="126">
        <f>INDEX('TOL2008'!B:B,MATCH(A1298,'TOL2008'!A:A,0))</f>
        <v>46320</v>
      </c>
      <c r="J1298" s="126" t="str">
        <f>INDEX(Pääluokka!$H$2:$H$100,MATCH(VALUE(LEFT(Taulukko1[[#This Row],[TOL2008]],2)),Pääluokka!$G$2:$G$100,0))</f>
        <v>Tukku- ja vähittäiskauppa; moottoriajoneuvojen ja moottoripyörien korjaus</v>
      </c>
      <c r="K1298" s="126" t="str">
        <f>INDEX(Pääluokka!$I$2:$I$100,MATCH(VALUE(LEFT(Taulukko1[[#This Row],[TOL2008]],2)),Pääluokka!$G$2:$G$100,0))</f>
        <v>Palvelualat (G-N, R, S)</v>
      </c>
      <c r="L1298" s="41" t="str">
        <f t="shared" si="200"/>
        <v>NA</v>
      </c>
      <c r="M1298" s="43">
        <f t="shared" si="201"/>
        <v>40205</v>
      </c>
      <c r="N1298" s="43">
        <f t="shared" si="202"/>
        <v>40256</v>
      </c>
      <c r="O1298" s="43">
        <f t="shared" si="203"/>
        <v>40179</v>
      </c>
      <c r="P1298" s="43">
        <f t="shared" si="204"/>
        <v>40238</v>
      </c>
      <c r="Q1298" s="41">
        <f t="shared" si="205"/>
        <v>2010</v>
      </c>
      <c r="R1298" s="41">
        <f t="shared" si="206"/>
        <v>2010</v>
      </c>
      <c r="S1298" s="43" t="str">
        <f>YEAR(Taulukko1[[#This Row],[Alku KK]])&amp;"Q"&amp;ROUNDDOWN((MONTH(Taulukko1[[#This Row],[Alku KK]])-1)/3+1,0)</f>
        <v>2010Q1</v>
      </c>
      <c r="T1298" s="43" t="str">
        <f>YEAR(Taulukko1[[#This Row],[Loppu KK]])&amp;"Q"&amp;ROUNDDOWN((MONTH(Taulukko1[[#This Row],[Loppu KK]])-1)/3+1,0)</f>
        <v>2010Q1</v>
      </c>
      <c r="U1298" s="66">
        <f>IF(COUNT(Taulukko1[[#This Row],[Neuvottelujen alaiset ]])=1,Taulukko1[[#This Row],[Neuvottelujen alaiset ]],Taulukko1[[#This Row],[Vähennystarve]])</f>
        <v>22</v>
      </c>
      <c r="V1298" s="44">
        <f t="shared" si="207"/>
        <v>1</v>
      </c>
      <c r="W1298" s="44" t="str">
        <f t="shared" si="208"/>
        <v>NA</v>
      </c>
      <c r="X1298" s="44" t="str">
        <f t="shared" si="209"/>
        <v>NA</v>
      </c>
      <c r="Y1298" s="90" t="b">
        <f>AND(MONTH(Taulukko1[[#This Row],[Alku PVM]] )=6,DAY(Taulukko1[[#This Row],[Alku PVM]] )&gt;19)</f>
        <v>0</v>
      </c>
      <c r="Z1298" s="90" t="b">
        <f>AND(MONTH(Taulukko1[[#This Row],[Loppu PVM]] )=6,DAY(Taulukko1[[#This Row],[Loppu PVM]] )&gt;19)</f>
        <v>0</v>
      </c>
      <c r="AA1298" s="90" t="b">
        <f>OR(MONTH(Taulukko1[[#This Row],[Alku PVM]] )&lt;=5,AND(MONTH(Taulukko1[[#This Row],[Alku PVM]] )=6,DAY(Taulukko1[[#This Row],[Alku PVM]] )&lt;20))</f>
        <v>1</v>
      </c>
      <c r="AB1298" s="90" t="b">
        <f>OR(MONTH(Taulukko1[[#This Row],[Loppu PVM]])&lt;=5,AND(MONTH(Taulukko1[[#This Row],[Loppu PVM]] )=6,DAY(Taulukko1[[#This Row],[Loppu PVM]])&lt;20))</f>
        <v>1</v>
      </c>
      <c r="AC1298" s="90" t="b">
        <f>OR(MONTH(Taulukko1[[#This Row],[Alku PVM]] )&lt;=3,AND(MONTH(Taulukko1[[#This Row],[Alku PVM]] )=3))</f>
        <v>1</v>
      </c>
      <c r="AD1298" s="90" t="b">
        <f>OR(MONTH(Taulukko1[[#This Row],[Loppu PVM]] )&lt;=3,AND(MONTH(Taulukko1[[#This Row],[Loppu PVM]] )=3))</f>
        <v>1</v>
      </c>
      <c r="AE1298" s="90" t="b">
        <f>OR(MONTH(Taulukko1[[#This Row],[Alku PVM]] )&lt;=9,AND(MONTH(Taulukko1[[#This Row],[Alku PVM]] )=9))</f>
        <v>1</v>
      </c>
      <c r="AF1298" s="90" t="b">
        <f>OR(MONTH(Taulukko1[[#This Row],[Loppu PVM]])&lt;=9,AND(MONTH(Taulukko1[[#This Row],[Loppu PVM]] )=9))</f>
        <v>1</v>
      </c>
      <c r="AG1298" s="90" t="b">
        <f>OR(MONTH(Taulukko1[[#This Row],[Alku PVM]] )&lt;=6,AND(MONTH(Taulukko1[[#This Row],[Alku PVM]] )=6))</f>
        <v>1</v>
      </c>
      <c r="AH1298" s="90" t="b">
        <f>OR(MONTH(Taulukko1[[#This Row],[Loppu PVM]])&lt;=6,AND(MONTH(Taulukko1[[#This Row],[Loppu PVM]] )=6))</f>
        <v>1</v>
      </c>
    </row>
    <row r="1299" spans="1:34" ht="12.75" customHeight="1">
      <c r="A1299" t="s">
        <v>2237</v>
      </c>
      <c r="B1299" s="23">
        <v>40205</v>
      </c>
      <c r="C1299" t="s">
        <v>3161</v>
      </c>
      <c r="E1299" s="62">
        <v>80</v>
      </c>
      <c r="F1299" s="4">
        <v>40262</v>
      </c>
      <c r="G1299" s="5">
        <v>63</v>
      </c>
      <c r="H1299" s="22">
        <v>435</v>
      </c>
      <c r="I1299" s="126" t="e">
        <f>INDEX('TOL2008'!B:B,MATCH(A1299,'TOL2008'!A:A,0))</f>
        <v>#N/A</v>
      </c>
      <c r="J1299" s="126" t="e">
        <f>INDEX(Pääluokka!$H$2:$H$100,MATCH(VALUE(LEFT(Taulukko1[[#This Row],[TOL2008]],2)),Pääluokka!$G$2:$G$100,0))</f>
        <v>#N/A</v>
      </c>
      <c r="K1299" s="126" t="e">
        <f>INDEX(Pääluokka!$I$2:$I$100,MATCH(VALUE(LEFT(Taulukko1[[#This Row],[TOL2008]],2)),Pääluokka!$G$2:$G$100,0))</f>
        <v>#N/A</v>
      </c>
      <c r="L1299" s="41">
        <f t="shared" si="200"/>
        <v>57</v>
      </c>
      <c r="M1299" s="43">
        <f t="shared" si="201"/>
        <v>40205</v>
      </c>
      <c r="N1299" s="43">
        <f t="shared" si="202"/>
        <v>40262</v>
      </c>
      <c r="O1299" s="43">
        <f t="shared" si="203"/>
        <v>40179</v>
      </c>
      <c r="P1299" s="43">
        <f t="shared" si="204"/>
        <v>40238</v>
      </c>
      <c r="Q1299" s="41">
        <f t="shared" si="205"/>
        <v>2010</v>
      </c>
      <c r="R1299" s="41">
        <f t="shared" si="206"/>
        <v>2010</v>
      </c>
      <c r="S1299" s="43" t="str">
        <f>YEAR(Taulukko1[[#This Row],[Alku KK]])&amp;"Q"&amp;ROUNDDOWN((MONTH(Taulukko1[[#This Row],[Alku KK]])-1)/3+1,0)</f>
        <v>2010Q1</v>
      </c>
      <c r="T1299" s="43" t="str">
        <f>YEAR(Taulukko1[[#This Row],[Loppu KK]])&amp;"Q"&amp;ROUNDDOWN((MONTH(Taulukko1[[#This Row],[Loppu KK]])-1)/3+1,0)</f>
        <v>2010Q1</v>
      </c>
      <c r="U1299" s="66">
        <f>IF(COUNT(Taulukko1[[#This Row],[Neuvottelujen alaiset ]])=1,Taulukko1[[#This Row],[Neuvottelujen alaiset ]],Taulukko1[[#This Row],[Vähennystarve]])</f>
        <v>435</v>
      </c>
      <c r="V1299" s="44">
        <f t="shared" si="207"/>
        <v>0.18390804597701149</v>
      </c>
      <c r="W1299" s="44">
        <f t="shared" si="208"/>
        <v>0.14482758620689656</v>
      </c>
      <c r="X1299" s="44">
        <f t="shared" si="209"/>
        <v>0.78749999999999998</v>
      </c>
      <c r="Y1299" s="90" t="b">
        <f>AND(MONTH(Taulukko1[[#This Row],[Alku PVM]] )=6,DAY(Taulukko1[[#This Row],[Alku PVM]] )&gt;19)</f>
        <v>0</v>
      </c>
      <c r="Z1299" s="90" t="b">
        <f>AND(MONTH(Taulukko1[[#This Row],[Loppu PVM]] )=6,DAY(Taulukko1[[#This Row],[Loppu PVM]] )&gt;19)</f>
        <v>0</v>
      </c>
      <c r="AA1299" s="90" t="b">
        <f>OR(MONTH(Taulukko1[[#This Row],[Alku PVM]] )&lt;=5,AND(MONTH(Taulukko1[[#This Row],[Alku PVM]] )=6,DAY(Taulukko1[[#This Row],[Alku PVM]] )&lt;20))</f>
        <v>1</v>
      </c>
      <c r="AB1299" s="90" t="b">
        <f>OR(MONTH(Taulukko1[[#This Row],[Loppu PVM]])&lt;=5,AND(MONTH(Taulukko1[[#This Row],[Loppu PVM]] )=6,DAY(Taulukko1[[#This Row],[Loppu PVM]])&lt;20))</f>
        <v>1</v>
      </c>
      <c r="AC1299" s="90" t="b">
        <f>OR(MONTH(Taulukko1[[#This Row],[Alku PVM]] )&lt;=3,AND(MONTH(Taulukko1[[#This Row],[Alku PVM]] )=3))</f>
        <v>1</v>
      </c>
      <c r="AD1299" s="90" t="b">
        <f>OR(MONTH(Taulukko1[[#This Row],[Loppu PVM]] )&lt;=3,AND(MONTH(Taulukko1[[#This Row],[Loppu PVM]] )=3))</f>
        <v>1</v>
      </c>
      <c r="AE1299" s="90" t="b">
        <f>OR(MONTH(Taulukko1[[#This Row],[Alku PVM]] )&lt;=9,AND(MONTH(Taulukko1[[#This Row],[Alku PVM]] )=9))</f>
        <v>1</v>
      </c>
      <c r="AF1299" s="90" t="b">
        <f>OR(MONTH(Taulukko1[[#This Row],[Loppu PVM]])&lt;=9,AND(MONTH(Taulukko1[[#This Row],[Loppu PVM]] )=9))</f>
        <v>1</v>
      </c>
      <c r="AG1299" s="90" t="b">
        <f>OR(MONTH(Taulukko1[[#This Row],[Alku PVM]] )&lt;=6,AND(MONTH(Taulukko1[[#This Row],[Alku PVM]] )=6))</f>
        <v>1</v>
      </c>
      <c r="AH1299" s="90" t="b">
        <f>OR(MONTH(Taulukko1[[#This Row],[Loppu PVM]])&lt;=6,AND(MONTH(Taulukko1[[#This Row],[Loppu PVM]] )=6))</f>
        <v>1</v>
      </c>
    </row>
    <row r="1300" spans="1:34" ht="12.75" customHeight="1">
      <c r="A1300" t="s">
        <v>3452</v>
      </c>
      <c r="B1300" s="23">
        <v>40207</v>
      </c>
      <c r="C1300" t="s">
        <v>3453</v>
      </c>
      <c r="E1300" s="62">
        <v>7</v>
      </c>
      <c r="F1300" s="4">
        <v>40225</v>
      </c>
      <c r="G1300" s="5">
        <v>6</v>
      </c>
      <c r="H1300" s="22">
        <v>7</v>
      </c>
      <c r="I1300" s="126">
        <f>INDEX('TOL2008'!B:B,MATCH(A3934,'TOL2008'!A:A,0))</f>
        <v>45112</v>
      </c>
      <c r="J1300" s="126" t="str">
        <f>INDEX(Pääluokka!$H$2:$H$100,MATCH(VALUE(LEFT(Taulukko1[[#This Row],[TOL2008]],2)),Pääluokka!$G$2:$G$100,0))</f>
        <v>Tukku- ja vähittäiskauppa; moottoriajoneuvojen ja moottoripyörien korjaus</v>
      </c>
      <c r="K1300" s="126" t="str">
        <f>INDEX(Pääluokka!$I$2:$I$100,MATCH(VALUE(LEFT(Taulukko1[[#This Row],[TOL2008]],2)),Pääluokka!$G$2:$G$100,0))</f>
        <v>Palvelualat (G-N, R, S)</v>
      </c>
      <c r="L1300" s="41">
        <f t="shared" si="200"/>
        <v>18</v>
      </c>
      <c r="M1300" s="43">
        <f t="shared" si="201"/>
        <v>40207</v>
      </c>
      <c r="N1300" s="43">
        <f t="shared" si="202"/>
        <v>40225</v>
      </c>
      <c r="O1300" s="43">
        <f t="shared" si="203"/>
        <v>40179</v>
      </c>
      <c r="P1300" s="43">
        <f t="shared" si="204"/>
        <v>40210</v>
      </c>
      <c r="Q1300" s="41">
        <f t="shared" si="205"/>
        <v>2010</v>
      </c>
      <c r="R1300" s="41">
        <f t="shared" si="206"/>
        <v>2010</v>
      </c>
      <c r="S1300" s="43" t="str">
        <f>YEAR(Taulukko1[[#This Row],[Alku KK]])&amp;"Q"&amp;ROUNDDOWN((MONTH(Taulukko1[[#This Row],[Alku KK]])-1)/3+1,0)</f>
        <v>2010Q1</v>
      </c>
      <c r="T1300" s="43" t="str">
        <f>YEAR(Taulukko1[[#This Row],[Loppu KK]])&amp;"Q"&amp;ROUNDDOWN((MONTH(Taulukko1[[#This Row],[Loppu KK]])-1)/3+1,0)</f>
        <v>2010Q1</v>
      </c>
      <c r="U1300" s="66">
        <f>IF(COUNT(Taulukko1[[#This Row],[Neuvottelujen alaiset ]])=1,Taulukko1[[#This Row],[Neuvottelujen alaiset ]],Taulukko1[[#This Row],[Vähennystarve]])</f>
        <v>7</v>
      </c>
      <c r="V1300" s="44">
        <f t="shared" si="207"/>
        <v>1</v>
      </c>
      <c r="W1300" s="44">
        <f t="shared" si="208"/>
        <v>0.8571428571428571</v>
      </c>
      <c r="X1300" s="44">
        <f t="shared" si="209"/>
        <v>0.8571428571428571</v>
      </c>
      <c r="Y1300" s="90" t="b">
        <f>AND(MONTH(Taulukko1[[#This Row],[Alku PVM]] )=6,DAY(Taulukko1[[#This Row],[Alku PVM]] )&gt;19)</f>
        <v>0</v>
      </c>
      <c r="Z1300" s="90" t="b">
        <f>AND(MONTH(Taulukko1[[#This Row],[Loppu PVM]] )=6,DAY(Taulukko1[[#This Row],[Loppu PVM]] )&gt;19)</f>
        <v>0</v>
      </c>
      <c r="AA1300" s="90" t="b">
        <f>OR(MONTH(Taulukko1[[#This Row],[Alku PVM]] )&lt;=5,AND(MONTH(Taulukko1[[#This Row],[Alku PVM]] )=6,DAY(Taulukko1[[#This Row],[Alku PVM]] )&lt;20))</f>
        <v>1</v>
      </c>
      <c r="AB1300" s="90" t="b">
        <f>OR(MONTH(Taulukko1[[#This Row],[Loppu PVM]])&lt;=5,AND(MONTH(Taulukko1[[#This Row],[Loppu PVM]] )=6,DAY(Taulukko1[[#This Row],[Loppu PVM]])&lt;20))</f>
        <v>1</v>
      </c>
      <c r="AC1300" s="90" t="b">
        <f>OR(MONTH(Taulukko1[[#This Row],[Alku PVM]] )&lt;=3,AND(MONTH(Taulukko1[[#This Row],[Alku PVM]] )=3))</f>
        <v>1</v>
      </c>
      <c r="AD1300" s="90" t="b">
        <f>OR(MONTH(Taulukko1[[#This Row],[Loppu PVM]] )&lt;=3,AND(MONTH(Taulukko1[[#This Row],[Loppu PVM]] )=3))</f>
        <v>1</v>
      </c>
      <c r="AE1300" s="90" t="b">
        <f>OR(MONTH(Taulukko1[[#This Row],[Alku PVM]] )&lt;=9,AND(MONTH(Taulukko1[[#This Row],[Alku PVM]] )=9))</f>
        <v>1</v>
      </c>
      <c r="AF1300" s="90" t="b">
        <f>OR(MONTH(Taulukko1[[#This Row],[Loppu PVM]])&lt;=9,AND(MONTH(Taulukko1[[#This Row],[Loppu PVM]] )=9))</f>
        <v>1</v>
      </c>
      <c r="AG1300" s="90" t="b">
        <f>OR(MONTH(Taulukko1[[#This Row],[Alku PVM]] )&lt;=6,AND(MONTH(Taulukko1[[#This Row],[Alku PVM]] )=6))</f>
        <v>1</v>
      </c>
      <c r="AH1300" s="90" t="b">
        <f>OR(MONTH(Taulukko1[[#This Row],[Loppu PVM]])&lt;=6,AND(MONTH(Taulukko1[[#This Row],[Loppu PVM]] )=6))</f>
        <v>1</v>
      </c>
    </row>
    <row r="1301" spans="1:34" ht="12.75" customHeight="1">
      <c r="A1301" t="s">
        <v>1513</v>
      </c>
      <c r="B1301" s="23">
        <v>40207</v>
      </c>
      <c r="C1301" t="s">
        <v>3311</v>
      </c>
      <c r="E1301" s="62">
        <v>13</v>
      </c>
      <c r="F1301" s="4">
        <v>40254</v>
      </c>
      <c r="G1301" s="5">
        <v>9</v>
      </c>
      <c r="H1301" s="22">
        <v>150</v>
      </c>
      <c r="I1301" s="126" t="e">
        <f>INDEX('TOL2008'!B:B,MATCH(A1301,'TOL2008'!A:A,0))</f>
        <v>#N/A</v>
      </c>
      <c r="J1301" s="126" t="e">
        <f>INDEX(Pääluokka!$H$2:$H$100,MATCH(VALUE(LEFT(Taulukko1[[#This Row],[TOL2008]],2)),Pääluokka!$G$2:$G$100,0))</f>
        <v>#N/A</v>
      </c>
      <c r="K1301" s="126" t="e">
        <f>INDEX(Pääluokka!$I$2:$I$100,MATCH(VALUE(LEFT(Taulukko1[[#This Row],[TOL2008]],2)),Pääluokka!$G$2:$G$100,0))</f>
        <v>#N/A</v>
      </c>
      <c r="L1301" s="41">
        <f t="shared" si="200"/>
        <v>47</v>
      </c>
      <c r="M1301" s="43">
        <f t="shared" si="201"/>
        <v>40207</v>
      </c>
      <c r="N1301" s="43">
        <f t="shared" si="202"/>
        <v>40254</v>
      </c>
      <c r="O1301" s="43">
        <f t="shared" si="203"/>
        <v>40179</v>
      </c>
      <c r="P1301" s="43">
        <f t="shared" si="204"/>
        <v>40238</v>
      </c>
      <c r="Q1301" s="41">
        <f t="shared" si="205"/>
        <v>2010</v>
      </c>
      <c r="R1301" s="41">
        <f t="shared" si="206"/>
        <v>2010</v>
      </c>
      <c r="S1301" s="43" t="str">
        <f>YEAR(Taulukko1[[#This Row],[Alku KK]])&amp;"Q"&amp;ROUNDDOWN((MONTH(Taulukko1[[#This Row],[Alku KK]])-1)/3+1,0)</f>
        <v>2010Q1</v>
      </c>
      <c r="T1301" s="43" t="str">
        <f>YEAR(Taulukko1[[#This Row],[Loppu KK]])&amp;"Q"&amp;ROUNDDOWN((MONTH(Taulukko1[[#This Row],[Loppu KK]])-1)/3+1,0)</f>
        <v>2010Q1</v>
      </c>
      <c r="U1301" s="66">
        <f>IF(COUNT(Taulukko1[[#This Row],[Neuvottelujen alaiset ]])=1,Taulukko1[[#This Row],[Neuvottelujen alaiset ]],Taulukko1[[#This Row],[Vähennystarve]])</f>
        <v>150</v>
      </c>
      <c r="V1301" s="44">
        <f t="shared" si="207"/>
        <v>8.666666666666667E-2</v>
      </c>
      <c r="W1301" s="44">
        <f t="shared" si="208"/>
        <v>0.06</v>
      </c>
      <c r="X1301" s="44">
        <f t="shared" si="209"/>
        <v>0.69230769230769229</v>
      </c>
      <c r="Y1301" s="90" t="b">
        <f>AND(MONTH(Taulukko1[[#This Row],[Alku PVM]] )=6,DAY(Taulukko1[[#This Row],[Alku PVM]] )&gt;19)</f>
        <v>0</v>
      </c>
      <c r="Z1301" s="90" t="b">
        <f>AND(MONTH(Taulukko1[[#This Row],[Loppu PVM]] )=6,DAY(Taulukko1[[#This Row],[Loppu PVM]] )&gt;19)</f>
        <v>0</v>
      </c>
      <c r="AA1301" s="90" t="b">
        <f>OR(MONTH(Taulukko1[[#This Row],[Alku PVM]] )&lt;=5,AND(MONTH(Taulukko1[[#This Row],[Alku PVM]] )=6,DAY(Taulukko1[[#This Row],[Alku PVM]] )&lt;20))</f>
        <v>1</v>
      </c>
      <c r="AB1301" s="90" t="b">
        <f>OR(MONTH(Taulukko1[[#This Row],[Loppu PVM]])&lt;=5,AND(MONTH(Taulukko1[[#This Row],[Loppu PVM]] )=6,DAY(Taulukko1[[#This Row],[Loppu PVM]])&lt;20))</f>
        <v>1</v>
      </c>
      <c r="AC1301" s="90" t="b">
        <f>OR(MONTH(Taulukko1[[#This Row],[Alku PVM]] )&lt;=3,AND(MONTH(Taulukko1[[#This Row],[Alku PVM]] )=3))</f>
        <v>1</v>
      </c>
      <c r="AD1301" s="90" t="b">
        <f>OR(MONTH(Taulukko1[[#This Row],[Loppu PVM]] )&lt;=3,AND(MONTH(Taulukko1[[#This Row],[Loppu PVM]] )=3))</f>
        <v>1</v>
      </c>
      <c r="AE1301" s="90" t="b">
        <f>OR(MONTH(Taulukko1[[#This Row],[Alku PVM]] )&lt;=9,AND(MONTH(Taulukko1[[#This Row],[Alku PVM]] )=9))</f>
        <v>1</v>
      </c>
      <c r="AF1301" s="90" t="b">
        <f>OR(MONTH(Taulukko1[[#This Row],[Loppu PVM]])&lt;=9,AND(MONTH(Taulukko1[[#This Row],[Loppu PVM]] )=9))</f>
        <v>1</v>
      </c>
      <c r="AG1301" s="90" t="b">
        <f>OR(MONTH(Taulukko1[[#This Row],[Alku PVM]] )&lt;=6,AND(MONTH(Taulukko1[[#This Row],[Alku PVM]] )=6))</f>
        <v>1</v>
      </c>
      <c r="AH1301" s="90" t="b">
        <f>OR(MONTH(Taulukko1[[#This Row],[Loppu PVM]])&lt;=6,AND(MONTH(Taulukko1[[#This Row],[Loppu PVM]] )=6))</f>
        <v>1</v>
      </c>
    </row>
    <row r="1302" spans="1:34" ht="12.75" customHeight="1">
      <c r="A1302" s="21" t="s">
        <v>2910</v>
      </c>
      <c r="B1302" s="23">
        <v>40210</v>
      </c>
      <c r="C1302" s="21" t="s">
        <v>3403</v>
      </c>
      <c r="D1302" s="24"/>
      <c r="E1302" s="62">
        <v>15</v>
      </c>
      <c r="F1302" s="23">
        <v>40262</v>
      </c>
      <c r="G1302" s="24">
        <v>15</v>
      </c>
      <c r="H1302" s="22">
        <v>15</v>
      </c>
      <c r="I1302" s="126">
        <f>INDEX('TOL2008'!B:B,MATCH(A1302,'TOL2008'!A:A,0))</f>
        <v>46140</v>
      </c>
      <c r="J1302" s="126" t="str">
        <f>INDEX(Pääluokka!$H$2:$H$100,MATCH(VALUE(LEFT(Taulukko1[[#This Row],[TOL2008]],2)),Pääluokka!$G$2:$G$100,0))</f>
        <v>Tukku- ja vähittäiskauppa; moottoriajoneuvojen ja moottoripyörien korjaus</v>
      </c>
      <c r="K1302" s="126" t="str">
        <f>INDEX(Pääluokka!$I$2:$I$100,MATCH(VALUE(LEFT(Taulukko1[[#This Row],[TOL2008]],2)),Pääluokka!$G$2:$G$100,0))</f>
        <v>Palvelualat (G-N, R, S)</v>
      </c>
      <c r="L1302" s="41">
        <f t="shared" si="200"/>
        <v>52</v>
      </c>
      <c r="M1302" s="43">
        <f t="shared" si="201"/>
        <v>40210</v>
      </c>
      <c r="N1302" s="43">
        <f t="shared" si="202"/>
        <v>40262</v>
      </c>
      <c r="O1302" s="43">
        <f t="shared" si="203"/>
        <v>40210</v>
      </c>
      <c r="P1302" s="43">
        <f t="shared" si="204"/>
        <v>40238</v>
      </c>
      <c r="Q1302" s="41">
        <f t="shared" si="205"/>
        <v>2010</v>
      </c>
      <c r="R1302" s="41">
        <f t="shared" si="206"/>
        <v>2010</v>
      </c>
      <c r="S1302" s="43" t="str">
        <f>YEAR(Taulukko1[[#This Row],[Alku KK]])&amp;"Q"&amp;ROUNDDOWN((MONTH(Taulukko1[[#This Row],[Alku KK]])-1)/3+1,0)</f>
        <v>2010Q1</v>
      </c>
      <c r="T1302" s="43" t="str">
        <f>YEAR(Taulukko1[[#This Row],[Loppu KK]])&amp;"Q"&amp;ROUNDDOWN((MONTH(Taulukko1[[#This Row],[Loppu KK]])-1)/3+1,0)</f>
        <v>2010Q1</v>
      </c>
      <c r="U1302" s="66">
        <f>IF(COUNT(Taulukko1[[#This Row],[Neuvottelujen alaiset ]])=1,Taulukko1[[#This Row],[Neuvottelujen alaiset ]],Taulukko1[[#This Row],[Vähennystarve]])</f>
        <v>15</v>
      </c>
      <c r="V1302" s="44">
        <f t="shared" si="207"/>
        <v>1</v>
      </c>
      <c r="W1302" s="44">
        <f t="shared" si="208"/>
        <v>1</v>
      </c>
      <c r="X1302" s="44">
        <f t="shared" si="209"/>
        <v>1</v>
      </c>
      <c r="Y1302" s="90" t="b">
        <f>AND(MONTH(Taulukko1[[#This Row],[Alku PVM]] )=6,DAY(Taulukko1[[#This Row],[Alku PVM]] )&gt;19)</f>
        <v>0</v>
      </c>
      <c r="Z1302" s="90" t="b">
        <f>AND(MONTH(Taulukko1[[#This Row],[Loppu PVM]] )=6,DAY(Taulukko1[[#This Row],[Loppu PVM]] )&gt;19)</f>
        <v>0</v>
      </c>
      <c r="AA1302" s="90" t="b">
        <f>OR(MONTH(Taulukko1[[#This Row],[Alku PVM]] )&lt;=5,AND(MONTH(Taulukko1[[#This Row],[Alku PVM]] )=6,DAY(Taulukko1[[#This Row],[Alku PVM]] )&lt;20))</f>
        <v>1</v>
      </c>
      <c r="AB1302" s="90" t="b">
        <f>OR(MONTH(Taulukko1[[#This Row],[Loppu PVM]])&lt;=5,AND(MONTH(Taulukko1[[#This Row],[Loppu PVM]] )=6,DAY(Taulukko1[[#This Row],[Loppu PVM]])&lt;20))</f>
        <v>1</v>
      </c>
      <c r="AC1302" s="90" t="b">
        <f>OR(MONTH(Taulukko1[[#This Row],[Alku PVM]] )&lt;=3,AND(MONTH(Taulukko1[[#This Row],[Alku PVM]] )=3))</f>
        <v>1</v>
      </c>
      <c r="AD1302" s="90" t="b">
        <f>OR(MONTH(Taulukko1[[#This Row],[Loppu PVM]] )&lt;=3,AND(MONTH(Taulukko1[[#This Row],[Loppu PVM]] )=3))</f>
        <v>1</v>
      </c>
      <c r="AE1302" s="90" t="b">
        <f>OR(MONTH(Taulukko1[[#This Row],[Alku PVM]] )&lt;=9,AND(MONTH(Taulukko1[[#This Row],[Alku PVM]] )=9))</f>
        <v>1</v>
      </c>
      <c r="AF1302" s="90" t="b">
        <f>OR(MONTH(Taulukko1[[#This Row],[Loppu PVM]])&lt;=9,AND(MONTH(Taulukko1[[#This Row],[Loppu PVM]] )=9))</f>
        <v>1</v>
      </c>
      <c r="AG1302" s="90" t="b">
        <f>OR(MONTH(Taulukko1[[#This Row],[Alku PVM]] )&lt;=6,AND(MONTH(Taulukko1[[#This Row],[Alku PVM]] )=6))</f>
        <v>1</v>
      </c>
      <c r="AH1302" s="90" t="b">
        <f>OR(MONTH(Taulukko1[[#This Row],[Loppu PVM]])&lt;=6,AND(MONTH(Taulukko1[[#This Row],[Loppu PVM]] )=6))</f>
        <v>1</v>
      </c>
    </row>
    <row r="1303" spans="1:34" ht="12.75" customHeight="1">
      <c r="A1303" s="21" t="s">
        <v>3282</v>
      </c>
      <c r="B1303" s="23">
        <v>40210</v>
      </c>
      <c r="C1303" s="21" t="s">
        <v>3281</v>
      </c>
      <c r="D1303" s="24"/>
      <c r="F1303" s="23">
        <v>40263</v>
      </c>
      <c r="G1303" s="24">
        <v>9</v>
      </c>
      <c r="H1303" s="22">
        <v>9</v>
      </c>
      <c r="I1303" s="126" t="e">
        <f>INDEX('TOL2008'!B:B,MATCH(A1303,'TOL2008'!A:A,0))</f>
        <v>#N/A</v>
      </c>
      <c r="J1303" s="126" t="e">
        <f>INDEX(Pääluokka!$H$2:$H$100,MATCH(VALUE(LEFT(Taulukko1[[#This Row],[TOL2008]],2)),Pääluokka!$G$2:$G$100,0))</f>
        <v>#N/A</v>
      </c>
      <c r="K1303" s="126" t="e">
        <f>INDEX(Pääluokka!$I$2:$I$100,MATCH(VALUE(LEFT(Taulukko1[[#This Row],[TOL2008]],2)),Pääluokka!$G$2:$G$100,0))</f>
        <v>#N/A</v>
      </c>
      <c r="L1303" s="41">
        <f t="shared" si="200"/>
        <v>53</v>
      </c>
      <c r="M1303" s="43">
        <f t="shared" si="201"/>
        <v>40210</v>
      </c>
      <c r="N1303" s="43">
        <f t="shared" si="202"/>
        <v>40263</v>
      </c>
      <c r="O1303" s="43">
        <f t="shared" si="203"/>
        <v>40210</v>
      </c>
      <c r="P1303" s="43">
        <f t="shared" si="204"/>
        <v>40238</v>
      </c>
      <c r="Q1303" s="41">
        <f t="shared" si="205"/>
        <v>2010</v>
      </c>
      <c r="R1303" s="41">
        <f t="shared" si="206"/>
        <v>2010</v>
      </c>
      <c r="S1303" s="43" t="str">
        <f>YEAR(Taulukko1[[#This Row],[Alku KK]])&amp;"Q"&amp;ROUNDDOWN((MONTH(Taulukko1[[#This Row],[Alku KK]])-1)/3+1,0)</f>
        <v>2010Q1</v>
      </c>
      <c r="T1303" s="43" t="str">
        <f>YEAR(Taulukko1[[#This Row],[Loppu KK]])&amp;"Q"&amp;ROUNDDOWN((MONTH(Taulukko1[[#This Row],[Loppu KK]])-1)/3+1,0)</f>
        <v>2010Q1</v>
      </c>
      <c r="U1303" s="66">
        <f>IF(COUNT(Taulukko1[[#This Row],[Neuvottelujen alaiset ]])=1,Taulukko1[[#This Row],[Neuvottelujen alaiset ]],Taulukko1[[#This Row],[Vähennystarve]])</f>
        <v>9</v>
      </c>
      <c r="V1303" s="44" t="str">
        <f t="shared" si="207"/>
        <v>NA</v>
      </c>
      <c r="W1303" s="44">
        <f t="shared" si="208"/>
        <v>1</v>
      </c>
      <c r="X1303" s="44" t="str">
        <f t="shared" si="209"/>
        <v>NA</v>
      </c>
      <c r="Y1303" s="90" t="b">
        <f>AND(MONTH(Taulukko1[[#This Row],[Alku PVM]] )=6,DAY(Taulukko1[[#This Row],[Alku PVM]] )&gt;19)</f>
        <v>0</v>
      </c>
      <c r="Z1303" s="90" t="b">
        <f>AND(MONTH(Taulukko1[[#This Row],[Loppu PVM]] )=6,DAY(Taulukko1[[#This Row],[Loppu PVM]] )&gt;19)</f>
        <v>0</v>
      </c>
      <c r="AA1303" s="90" t="b">
        <f>OR(MONTH(Taulukko1[[#This Row],[Alku PVM]] )&lt;=5,AND(MONTH(Taulukko1[[#This Row],[Alku PVM]] )=6,DAY(Taulukko1[[#This Row],[Alku PVM]] )&lt;20))</f>
        <v>1</v>
      </c>
      <c r="AB1303" s="90" t="b">
        <f>OR(MONTH(Taulukko1[[#This Row],[Loppu PVM]])&lt;=5,AND(MONTH(Taulukko1[[#This Row],[Loppu PVM]] )=6,DAY(Taulukko1[[#This Row],[Loppu PVM]])&lt;20))</f>
        <v>1</v>
      </c>
      <c r="AC1303" s="90" t="b">
        <f>OR(MONTH(Taulukko1[[#This Row],[Alku PVM]] )&lt;=3,AND(MONTH(Taulukko1[[#This Row],[Alku PVM]] )=3))</f>
        <v>1</v>
      </c>
      <c r="AD1303" s="90" t="b">
        <f>OR(MONTH(Taulukko1[[#This Row],[Loppu PVM]] )&lt;=3,AND(MONTH(Taulukko1[[#This Row],[Loppu PVM]] )=3))</f>
        <v>1</v>
      </c>
      <c r="AE1303" s="90" t="b">
        <f>OR(MONTH(Taulukko1[[#This Row],[Alku PVM]] )&lt;=9,AND(MONTH(Taulukko1[[#This Row],[Alku PVM]] )=9))</f>
        <v>1</v>
      </c>
      <c r="AF1303" s="90" t="b">
        <f>OR(MONTH(Taulukko1[[#This Row],[Loppu PVM]])&lt;=9,AND(MONTH(Taulukko1[[#This Row],[Loppu PVM]] )=9))</f>
        <v>1</v>
      </c>
      <c r="AG1303" s="90" t="b">
        <f>OR(MONTH(Taulukko1[[#This Row],[Alku PVM]] )&lt;=6,AND(MONTH(Taulukko1[[#This Row],[Alku PVM]] )=6))</f>
        <v>1</v>
      </c>
      <c r="AH1303" s="90" t="b">
        <f>OR(MONTH(Taulukko1[[#This Row],[Loppu PVM]])&lt;=6,AND(MONTH(Taulukko1[[#This Row],[Loppu PVM]] )=6))</f>
        <v>1</v>
      </c>
    </row>
    <row r="1304" spans="1:34" ht="12.75" customHeight="1">
      <c r="A1304" s="21" t="s">
        <v>1695</v>
      </c>
      <c r="B1304" s="23">
        <v>40211</v>
      </c>
      <c r="C1304" s="21" t="s">
        <v>3212</v>
      </c>
      <c r="D1304" s="24"/>
      <c r="E1304" s="62">
        <v>15</v>
      </c>
      <c r="F1304" s="23">
        <v>40252</v>
      </c>
      <c r="G1304" s="24">
        <v>4</v>
      </c>
      <c r="H1304" s="22">
        <v>40</v>
      </c>
      <c r="I1304" s="126" t="e">
        <f>INDEX('TOL2008'!B:B,MATCH(A1304,'TOL2008'!A:A,0))</f>
        <v>#N/A</v>
      </c>
      <c r="J1304" s="126" t="e">
        <f>INDEX(Pääluokka!$H$2:$H$100,MATCH(VALUE(LEFT(Taulukko1[[#This Row],[TOL2008]],2)),Pääluokka!$G$2:$G$100,0))</f>
        <v>#N/A</v>
      </c>
      <c r="K1304" s="126" t="e">
        <f>INDEX(Pääluokka!$I$2:$I$100,MATCH(VALUE(LEFT(Taulukko1[[#This Row],[TOL2008]],2)),Pääluokka!$G$2:$G$100,0))</f>
        <v>#N/A</v>
      </c>
      <c r="L1304" s="41">
        <f t="shared" si="200"/>
        <v>41</v>
      </c>
      <c r="M1304" s="43">
        <f t="shared" si="201"/>
        <v>40211</v>
      </c>
      <c r="N1304" s="43">
        <f t="shared" si="202"/>
        <v>40252</v>
      </c>
      <c r="O1304" s="43">
        <f t="shared" si="203"/>
        <v>40210</v>
      </c>
      <c r="P1304" s="43">
        <f t="shared" si="204"/>
        <v>40238</v>
      </c>
      <c r="Q1304" s="41">
        <f t="shared" si="205"/>
        <v>2010</v>
      </c>
      <c r="R1304" s="41">
        <f t="shared" si="206"/>
        <v>2010</v>
      </c>
      <c r="S1304" s="43" t="str">
        <f>YEAR(Taulukko1[[#This Row],[Alku KK]])&amp;"Q"&amp;ROUNDDOWN((MONTH(Taulukko1[[#This Row],[Alku KK]])-1)/3+1,0)</f>
        <v>2010Q1</v>
      </c>
      <c r="T1304" s="43" t="str">
        <f>YEAR(Taulukko1[[#This Row],[Loppu KK]])&amp;"Q"&amp;ROUNDDOWN((MONTH(Taulukko1[[#This Row],[Loppu KK]])-1)/3+1,0)</f>
        <v>2010Q1</v>
      </c>
      <c r="U1304" s="66">
        <f>IF(COUNT(Taulukko1[[#This Row],[Neuvottelujen alaiset ]])=1,Taulukko1[[#This Row],[Neuvottelujen alaiset ]],Taulukko1[[#This Row],[Vähennystarve]])</f>
        <v>40</v>
      </c>
      <c r="V1304" s="44">
        <f t="shared" si="207"/>
        <v>0.375</v>
      </c>
      <c r="W1304" s="44">
        <f t="shared" si="208"/>
        <v>0.1</v>
      </c>
      <c r="X1304" s="44">
        <f t="shared" si="209"/>
        <v>0.26666666666666666</v>
      </c>
      <c r="Y1304" s="90" t="b">
        <f>AND(MONTH(Taulukko1[[#This Row],[Alku PVM]] )=6,DAY(Taulukko1[[#This Row],[Alku PVM]] )&gt;19)</f>
        <v>0</v>
      </c>
      <c r="Z1304" s="90" t="b">
        <f>AND(MONTH(Taulukko1[[#This Row],[Loppu PVM]] )=6,DAY(Taulukko1[[#This Row],[Loppu PVM]] )&gt;19)</f>
        <v>0</v>
      </c>
      <c r="AA1304" s="90" t="b">
        <f>OR(MONTH(Taulukko1[[#This Row],[Alku PVM]] )&lt;=5,AND(MONTH(Taulukko1[[#This Row],[Alku PVM]] )=6,DAY(Taulukko1[[#This Row],[Alku PVM]] )&lt;20))</f>
        <v>1</v>
      </c>
      <c r="AB1304" s="90" t="b">
        <f>OR(MONTH(Taulukko1[[#This Row],[Loppu PVM]])&lt;=5,AND(MONTH(Taulukko1[[#This Row],[Loppu PVM]] )=6,DAY(Taulukko1[[#This Row],[Loppu PVM]])&lt;20))</f>
        <v>1</v>
      </c>
      <c r="AC1304" s="90" t="b">
        <f>OR(MONTH(Taulukko1[[#This Row],[Alku PVM]] )&lt;=3,AND(MONTH(Taulukko1[[#This Row],[Alku PVM]] )=3))</f>
        <v>1</v>
      </c>
      <c r="AD1304" s="90" t="b">
        <f>OR(MONTH(Taulukko1[[#This Row],[Loppu PVM]] )&lt;=3,AND(MONTH(Taulukko1[[#This Row],[Loppu PVM]] )=3))</f>
        <v>1</v>
      </c>
      <c r="AE1304" s="90" t="b">
        <f>OR(MONTH(Taulukko1[[#This Row],[Alku PVM]] )&lt;=9,AND(MONTH(Taulukko1[[#This Row],[Alku PVM]] )=9))</f>
        <v>1</v>
      </c>
      <c r="AF1304" s="90" t="b">
        <f>OR(MONTH(Taulukko1[[#This Row],[Loppu PVM]])&lt;=9,AND(MONTH(Taulukko1[[#This Row],[Loppu PVM]] )=9))</f>
        <v>1</v>
      </c>
      <c r="AG1304" s="90" t="b">
        <f>OR(MONTH(Taulukko1[[#This Row],[Alku PVM]] )&lt;=6,AND(MONTH(Taulukko1[[#This Row],[Alku PVM]] )=6))</f>
        <v>1</v>
      </c>
      <c r="AH1304" s="90" t="b">
        <f>OR(MONTH(Taulukko1[[#This Row],[Loppu PVM]])&lt;=6,AND(MONTH(Taulukko1[[#This Row],[Loppu PVM]] )=6))</f>
        <v>1</v>
      </c>
    </row>
    <row r="1305" spans="1:34" ht="12.75" customHeight="1">
      <c r="A1305" s="21" t="s">
        <v>468</v>
      </c>
      <c r="B1305" s="23">
        <v>40213</v>
      </c>
      <c r="C1305" s="21" t="s">
        <v>3380</v>
      </c>
      <c r="D1305" s="24"/>
      <c r="E1305" s="62">
        <v>130</v>
      </c>
      <c r="F1305" s="23">
        <v>40254</v>
      </c>
      <c r="G1305" s="24">
        <v>124</v>
      </c>
      <c r="H1305" s="22">
        <v>124</v>
      </c>
      <c r="I1305" s="126">
        <f>INDEX('TOL2008'!B:B,MATCH(A1305,'TOL2008'!A:A,0))</f>
        <v>26110</v>
      </c>
      <c r="J1305" s="126" t="str">
        <f>INDEX(Pääluokka!$H$2:$H$100,MATCH(VALUE(LEFT(Taulukko1[[#This Row],[TOL2008]],2)),Pääluokka!$G$2:$G$100,0))</f>
        <v>Teollisuus</v>
      </c>
      <c r="K1305" s="126" t="str">
        <f>INDEX(Pääluokka!$I$2:$I$100,MATCH(VALUE(LEFT(Taulukko1[[#This Row],[TOL2008]],2)),Pääluokka!$G$2:$G$100,0))</f>
        <v>Teollisuus (C-E)</v>
      </c>
      <c r="L1305" s="41">
        <f t="shared" si="200"/>
        <v>41</v>
      </c>
      <c r="M1305" s="43">
        <f t="shared" si="201"/>
        <v>40213</v>
      </c>
      <c r="N1305" s="43">
        <f t="shared" si="202"/>
        <v>40254</v>
      </c>
      <c r="O1305" s="43">
        <f t="shared" si="203"/>
        <v>40210</v>
      </c>
      <c r="P1305" s="43">
        <f t="shared" si="204"/>
        <v>40238</v>
      </c>
      <c r="Q1305" s="41">
        <f t="shared" si="205"/>
        <v>2010</v>
      </c>
      <c r="R1305" s="41">
        <f t="shared" si="206"/>
        <v>2010</v>
      </c>
      <c r="S1305" s="43" t="str">
        <f>YEAR(Taulukko1[[#This Row],[Alku KK]])&amp;"Q"&amp;ROUNDDOWN((MONTH(Taulukko1[[#This Row],[Alku KK]])-1)/3+1,0)</f>
        <v>2010Q1</v>
      </c>
      <c r="T1305" s="43" t="str">
        <f>YEAR(Taulukko1[[#This Row],[Loppu KK]])&amp;"Q"&amp;ROUNDDOWN((MONTH(Taulukko1[[#This Row],[Loppu KK]])-1)/3+1,0)</f>
        <v>2010Q1</v>
      </c>
      <c r="U1305" s="66">
        <f>IF(COUNT(Taulukko1[[#This Row],[Neuvottelujen alaiset ]])=1,Taulukko1[[#This Row],[Neuvottelujen alaiset ]],Taulukko1[[#This Row],[Vähennystarve]])</f>
        <v>124</v>
      </c>
      <c r="V1305" s="44">
        <f t="shared" si="207"/>
        <v>1.0483870967741935</v>
      </c>
      <c r="W1305" s="44">
        <f t="shared" si="208"/>
        <v>1</v>
      </c>
      <c r="X1305" s="44">
        <f t="shared" si="209"/>
        <v>0.9538461538461539</v>
      </c>
      <c r="Y1305" s="90" t="b">
        <f>AND(MONTH(Taulukko1[[#This Row],[Alku PVM]] )=6,DAY(Taulukko1[[#This Row],[Alku PVM]] )&gt;19)</f>
        <v>0</v>
      </c>
      <c r="Z1305" s="90" t="b">
        <f>AND(MONTH(Taulukko1[[#This Row],[Loppu PVM]] )=6,DAY(Taulukko1[[#This Row],[Loppu PVM]] )&gt;19)</f>
        <v>0</v>
      </c>
      <c r="AA1305" s="90" t="b">
        <f>OR(MONTH(Taulukko1[[#This Row],[Alku PVM]] )&lt;=5,AND(MONTH(Taulukko1[[#This Row],[Alku PVM]] )=6,DAY(Taulukko1[[#This Row],[Alku PVM]] )&lt;20))</f>
        <v>1</v>
      </c>
      <c r="AB1305" s="90" t="b">
        <f>OR(MONTH(Taulukko1[[#This Row],[Loppu PVM]])&lt;=5,AND(MONTH(Taulukko1[[#This Row],[Loppu PVM]] )=6,DAY(Taulukko1[[#This Row],[Loppu PVM]])&lt;20))</f>
        <v>1</v>
      </c>
      <c r="AC1305" s="90" t="b">
        <f>OR(MONTH(Taulukko1[[#This Row],[Alku PVM]] )&lt;=3,AND(MONTH(Taulukko1[[#This Row],[Alku PVM]] )=3))</f>
        <v>1</v>
      </c>
      <c r="AD1305" s="90" t="b">
        <f>OR(MONTH(Taulukko1[[#This Row],[Loppu PVM]] )&lt;=3,AND(MONTH(Taulukko1[[#This Row],[Loppu PVM]] )=3))</f>
        <v>1</v>
      </c>
      <c r="AE1305" s="90" t="b">
        <f>OR(MONTH(Taulukko1[[#This Row],[Alku PVM]] )&lt;=9,AND(MONTH(Taulukko1[[#This Row],[Alku PVM]] )=9))</f>
        <v>1</v>
      </c>
      <c r="AF1305" s="90" t="b">
        <f>OR(MONTH(Taulukko1[[#This Row],[Loppu PVM]])&lt;=9,AND(MONTH(Taulukko1[[#This Row],[Loppu PVM]] )=9))</f>
        <v>1</v>
      </c>
      <c r="AG1305" s="90" t="b">
        <f>OR(MONTH(Taulukko1[[#This Row],[Alku PVM]] )&lt;=6,AND(MONTH(Taulukko1[[#This Row],[Alku PVM]] )=6))</f>
        <v>1</v>
      </c>
      <c r="AH1305" s="90" t="b">
        <f>OR(MONTH(Taulukko1[[#This Row],[Loppu PVM]])&lt;=6,AND(MONTH(Taulukko1[[#This Row],[Loppu PVM]] )=6))</f>
        <v>1</v>
      </c>
    </row>
    <row r="1306" spans="1:34" ht="12.75" customHeight="1">
      <c r="A1306" t="s">
        <v>3475</v>
      </c>
      <c r="B1306" s="23">
        <v>40214</v>
      </c>
      <c r="C1306" t="s">
        <v>3474</v>
      </c>
      <c r="E1306" s="62">
        <v>70</v>
      </c>
      <c r="F1306" s="4"/>
      <c r="G1306" s="5"/>
      <c r="H1306" s="22">
        <v>70</v>
      </c>
      <c r="I1306" s="126" t="e">
        <f>INDEX('TOL2008'!B:B,MATCH(A1306,'TOL2008'!A:A,0))</f>
        <v>#N/A</v>
      </c>
      <c r="J1306" s="126" t="e">
        <f>INDEX(Pääluokka!$H$2:$H$100,MATCH(VALUE(LEFT(Taulukko1[[#This Row],[TOL2008]],2)),Pääluokka!$G$2:$G$100,0))</f>
        <v>#N/A</v>
      </c>
      <c r="K1306" s="126" t="e">
        <f>INDEX(Pääluokka!$I$2:$I$100,MATCH(VALUE(LEFT(Taulukko1[[#This Row],[TOL2008]],2)),Pääluokka!$G$2:$G$100,0))</f>
        <v>#N/A</v>
      </c>
      <c r="L1306" s="41" t="str">
        <f t="shared" si="200"/>
        <v>NA</v>
      </c>
      <c r="M1306" s="43">
        <f t="shared" si="201"/>
        <v>40214</v>
      </c>
      <c r="N1306" s="43">
        <f t="shared" si="202"/>
        <v>40265</v>
      </c>
      <c r="O1306" s="43">
        <f t="shared" si="203"/>
        <v>40210</v>
      </c>
      <c r="P1306" s="43">
        <f t="shared" si="204"/>
        <v>40238</v>
      </c>
      <c r="Q1306" s="41">
        <f t="shared" si="205"/>
        <v>2010</v>
      </c>
      <c r="R1306" s="41">
        <f t="shared" si="206"/>
        <v>2010</v>
      </c>
      <c r="S1306" s="43" t="str">
        <f>YEAR(Taulukko1[[#This Row],[Alku KK]])&amp;"Q"&amp;ROUNDDOWN((MONTH(Taulukko1[[#This Row],[Alku KK]])-1)/3+1,0)</f>
        <v>2010Q1</v>
      </c>
      <c r="T1306" s="43" t="str">
        <f>YEAR(Taulukko1[[#This Row],[Loppu KK]])&amp;"Q"&amp;ROUNDDOWN((MONTH(Taulukko1[[#This Row],[Loppu KK]])-1)/3+1,0)</f>
        <v>2010Q1</v>
      </c>
      <c r="U1306" s="66">
        <f>IF(COUNT(Taulukko1[[#This Row],[Neuvottelujen alaiset ]])=1,Taulukko1[[#This Row],[Neuvottelujen alaiset ]],Taulukko1[[#This Row],[Vähennystarve]])</f>
        <v>70</v>
      </c>
      <c r="V1306" s="44">
        <f t="shared" si="207"/>
        <v>1</v>
      </c>
      <c r="W1306" s="44" t="str">
        <f t="shared" si="208"/>
        <v>NA</v>
      </c>
      <c r="X1306" s="44" t="str">
        <f t="shared" si="209"/>
        <v>NA</v>
      </c>
      <c r="Y1306" s="90" t="b">
        <f>AND(MONTH(Taulukko1[[#This Row],[Alku PVM]] )=6,DAY(Taulukko1[[#This Row],[Alku PVM]] )&gt;19)</f>
        <v>0</v>
      </c>
      <c r="Z1306" s="90" t="b">
        <f>AND(MONTH(Taulukko1[[#This Row],[Loppu PVM]] )=6,DAY(Taulukko1[[#This Row],[Loppu PVM]] )&gt;19)</f>
        <v>0</v>
      </c>
      <c r="AA1306" s="90" t="b">
        <f>OR(MONTH(Taulukko1[[#This Row],[Alku PVM]] )&lt;=5,AND(MONTH(Taulukko1[[#This Row],[Alku PVM]] )=6,DAY(Taulukko1[[#This Row],[Alku PVM]] )&lt;20))</f>
        <v>1</v>
      </c>
      <c r="AB1306" s="90" t="b">
        <f>OR(MONTH(Taulukko1[[#This Row],[Loppu PVM]])&lt;=5,AND(MONTH(Taulukko1[[#This Row],[Loppu PVM]] )=6,DAY(Taulukko1[[#This Row],[Loppu PVM]])&lt;20))</f>
        <v>1</v>
      </c>
      <c r="AC1306" s="90" t="b">
        <f>OR(MONTH(Taulukko1[[#This Row],[Alku PVM]] )&lt;=3,AND(MONTH(Taulukko1[[#This Row],[Alku PVM]] )=3))</f>
        <v>1</v>
      </c>
      <c r="AD1306" s="90" t="b">
        <f>OR(MONTH(Taulukko1[[#This Row],[Loppu PVM]] )&lt;=3,AND(MONTH(Taulukko1[[#This Row],[Loppu PVM]] )=3))</f>
        <v>1</v>
      </c>
      <c r="AE1306" s="90" t="b">
        <f>OR(MONTH(Taulukko1[[#This Row],[Alku PVM]] )&lt;=9,AND(MONTH(Taulukko1[[#This Row],[Alku PVM]] )=9))</f>
        <v>1</v>
      </c>
      <c r="AF1306" s="90" t="b">
        <f>OR(MONTH(Taulukko1[[#This Row],[Loppu PVM]])&lt;=9,AND(MONTH(Taulukko1[[#This Row],[Loppu PVM]] )=9))</f>
        <v>1</v>
      </c>
      <c r="AG1306" s="90" t="b">
        <f>OR(MONTH(Taulukko1[[#This Row],[Alku PVM]] )&lt;=6,AND(MONTH(Taulukko1[[#This Row],[Alku PVM]] )=6))</f>
        <v>1</v>
      </c>
      <c r="AH1306" s="90" t="b">
        <f>OR(MONTH(Taulukko1[[#This Row],[Loppu PVM]])&lt;=6,AND(MONTH(Taulukko1[[#This Row],[Loppu PVM]] )=6))</f>
        <v>1</v>
      </c>
    </row>
    <row r="1307" spans="1:34" ht="12.75" customHeight="1">
      <c r="A1307" s="21" t="s">
        <v>3448</v>
      </c>
      <c r="B1307" s="23">
        <v>40216</v>
      </c>
      <c r="C1307" s="21" t="s">
        <v>3447</v>
      </c>
      <c r="D1307" s="24"/>
      <c r="E1307" s="62">
        <v>40</v>
      </c>
      <c r="F1307" s="23">
        <v>40240</v>
      </c>
      <c r="G1307" s="24">
        <v>39</v>
      </c>
      <c r="H1307" s="22">
        <v>40</v>
      </c>
      <c r="I1307" s="126" t="e">
        <f>INDEX('TOL2008'!B:B,MATCH(A1307,'TOL2008'!A:A,0))</f>
        <v>#N/A</v>
      </c>
      <c r="J1307" s="126" t="e">
        <f>INDEX(Pääluokka!$H$2:$H$100,MATCH(VALUE(LEFT(Taulukko1[[#This Row],[TOL2008]],2)),Pääluokka!$G$2:$G$100,0))</f>
        <v>#N/A</v>
      </c>
      <c r="K1307" s="126" t="e">
        <f>INDEX(Pääluokka!$I$2:$I$100,MATCH(VALUE(LEFT(Taulukko1[[#This Row],[TOL2008]],2)),Pääluokka!$G$2:$G$100,0))</f>
        <v>#N/A</v>
      </c>
      <c r="L1307" s="41">
        <f t="shared" si="200"/>
        <v>24</v>
      </c>
      <c r="M1307" s="43">
        <f t="shared" si="201"/>
        <v>40216</v>
      </c>
      <c r="N1307" s="43">
        <f t="shared" si="202"/>
        <v>40240</v>
      </c>
      <c r="O1307" s="43">
        <f t="shared" si="203"/>
        <v>40210</v>
      </c>
      <c r="P1307" s="43">
        <f t="shared" si="204"/>
        <v>40238</v>
      </c>
      <c r="Q1307" s="41">
        <f t="shared" si="205"/>
        <v>2010</v>
      </c>
      <c r="R1307" s="41">
        <f t="shared" si="206"/>
        <v>2010</v>
      </c>
      <c r="S1307" s="43" t="str">
        <f>YEAR(Taulukko1[[#This Row],[Alku KK]])&amp;"Q"&amp;ROUNDDOWN((MONTH(Taulukko1[[#This Row],[Alku KK]])-1)/3+1,0)</f>
        <v>2010Q1</v>
      </c>
      <c r="T1307" s="43" t="str">
        <f>YEAR(Taulukko1[[#This Row],[Loppu KK]])&amp;"Q"&amp;ROUNDDOWN((MONTH(Taulukko1[[#This Row],[Loppu KK]])-1)/3+1,0)</f>
        <v>2010Q1</v>
      </c>
      <c r="U1307" s="66">
        <f>IF(COUNT(Taulukko1[[#This Row],[Neuvottelujen alaiset ]])=1,Taulukko1[[#This Row],[Neuvottelujen alaiset ]],Taulukko1[[#This Row],[Vähennystarve]])</f>
        <v>40</v>
      </c>
      <c r="V1307" s="44">
        <f t="shared" si="207"/>
        <v>1</v>
      </c>
      <c r="W1307" s="44">
        <f t="shared" si="208"/>
        <v>0.97499999999999998</v>
      </c>
      <c r="X1307" s="44">
        <f t="shared" si="209"/>
        <v>0.97499999999999998</v>
      </c>
      <c r="Y1307" s="90" t="b">
        <f>AND(MONTH(Taulukko1[[#This Row],[Alku PVM]] )=6,DAY(Taulukko1[[#This Row],[Alku PVM]] )&gt;19)</f>
        <v>0</v>
      </c>
      <c r="Z1307" s="90" t="b">
        <f>AND(MONTH(Taulukko1[[#This Row],[Loppu PVM]] )=6,DAY(Taulukko1[[#This Row],[Loppu PVM]] )&gt;19)</f>
        <v>0</v>
      </c>
      <c r="AA1307" s="90" t="b">
        <f>OR(MONTH(Taulukko1[[#This Row],[Alku PVM]] )&lt;=5,AND(MONTH(Taulukko1[[#This Row],[Alku PVM]] )=6,DAY(Taulukko1[[#This Row],[Alku PVM]] )&lt;20))</f>
        <v>1</v>
      </c>
      <c r="AB1307" s="90" t="b">
        <f>OR(MONTH(Taulukko1[[#This Row],[Loppu PVM]])&lt;=5,AND(MONTH(Taulukko1[[#This Row],[Loppu PVM]] )=6,DAY(Taulukko1[[#This Row],[Loppu PVM]])&lt;20))</f>
        <v>1</v>
      </c>
      <c r="AC1307" s="90" t="b">
        <f>OR(MONTH(Taulukko1[[#This Row],[Alku PVM]] )&lt;=3,AND(MONTH(Taulukko1[[#This Row],[Alku PVM]] )=3))</f>
        <v>1</v>
      </c>
      <c r="AD1307" s="90" t="b">
        <f>OR(MONTH(Taulukko1[[#This Row],[Loppu PVM]] )&lt;=3,AND(MONTH(Taulukko1[[#This Row],[Loppu PVM]] )=3))</f>
        <v>1</v>
      </c>
      <c r="AE1307" s="90" t="b">
        <f>OR(MONTH(Taulukko1[[#This Row],[Alku PVM]] )&lt;=9,AND(MONTH(Taulukko1[[#This Row],[Alku PVM]] )=9))</f>
        <v>1</v>
      </c>
      <c r="AF1307" s="90" t="b">
        <f>OR(MONTH(Taulukko1[[#This Row],[Loppu PVM]])&lt;=9,AND(MONTH(Taulukko1[[#This Row],[Loppu PVM]] )=9))</f>
        <v>1</v>
      </c>
      <c r="AG1307" s="90" t="b">
        <f>OR(MONTH(Taulukko1[[#This Row],[Alku PVM]] )&lt;=6,AND(MONTH(Taulukko1[[#This Row],[Alku PVM]] )=6))</f>
        <v>1</v>
      </c>
      <c r="AH1307" s="90" t="b">
        <f>OR(MONTH(Taulukko1[[#This Row],[Loppu PVM]])&lt;=6,AND(MONTH(Taulukko1[[#This Row],[Loppu PVM]] )=6))</f>
        <v>1</v>
      </c>
    </row>
    <row r="1308" spans="1:34" ht="12.75" customHeight="1">
      <c r="A1308" t="s">
        <v>664</v>
      </c>
      <c r="B1308" s="23">
        <v>40217</v>
      </c>
      <c r="C1308" t="s">
        <v>3479</v>
      </c>
      <c r="E1308" s="62">
        <v>37</v>
      </c>
      <c r="F1308" s="4"/>
      <c r="G1308" s="5"/>
      <c r="H1308" s="22">
        <v>37</v>
      </c>
      <c r="I1308" s="126">
        <f>INDEX('TOL2008'!B:B,MATCH(A1308,'TOL2008'!A:A,0))</f>
        <v>24530</v>
      </c>
      <c r="J1308" s="126" t="str">
        <f>INDEX(Pääluokka!$H$2:$H$100,MATCH(VALUE(LEFT(Taulukko1[[#This Row],[TOL2008]],2)),Pääluokka!$G$2:$G$100,0))</f>
        <v>Teollisuus</v>
      </c>
      <c r="K1308" s="126" t="str">
        <f>INDEX(Pääluokka!$I$2:$I$100,MATCH(VALUE(LEFT(Taulukko1[[#This Row],[TOL2008]],2)),Pääluokka!$G$2:$G$100,0))</f>
        <v>Teollisuus (C-E)</v>
      </c>
      <c r="L1308" s="41" t="str">
        <f t="shared" si="200"/>
        <v>NA</v>
      </c>
      <c r="M1308" s="43">
        <f t="shared" si="201"/>
        <v>40217</v>
      </c>
      <c r="N1308" s="43">
        <f t="shared" si="202"/>
        <v>40268</v>
      </c>
      <c r="O1308" s="43">
        <f t="shared" si="203"/>
        <v>40210</v>
      </c>
      <c r="P1308" s="43">
        <f t="shared" si="204"/>
        <v>40238</v>
      </c>
      <c r="Q1308" s="41">
        <f t="shared" si="205"/>
        <v>2010</v>
      </c>
      <c r="R1308" s="41">
        <f t="shared" si="206"/>
        <v>2010</v>
      </c>
      <c r="S1308" s="43" t="str">
        <f>YEAR(Taulukko1[[#This Row],[Alku KK]])&amp;"Q"&amp;ROUNDDOWN((MONTH(Taulukko1[[#This Row],[Alku KK]])-1)/3+1,0)</f>
        <v>2010Q1</v>
      </c>
      <c r="T1308" s="43" t="str">
        <f>YEAR(Taulukko1[[#This Row],[Loppu KK]])&amp;"Q"&amp;ROUNDDOWN((MONTH(Taulukko1[[#This Row],[Loppu KK]])-1)/3+1,0)</f>
        <v>2010Q1</v>
      </c>
      <c r="U1308" s="66">
        <f>IF(COUNT(Taulukko1[[#This Row],[Neuvottelujen alaiset ]])=1,Taulukko1[[#This Row],[Neuvottelujen alaiset ]],Taulukko1[[#This Row],[Vähennystarve]])</f>
        <v>37</v>
      </c>
      <c r="V1308" s="44">
        <f t="shared" si="207"/>
        <v>1</v>
      </c>
      <c r="W1308" s="44" t="str">
        <f t="shared" si="208"/>
        <v>NA</v>
      </c>
      <c r="X1308" s="44" t="str">
        <f t="shared" si="209"/>
        <v>NA</v>
      </c>
      <c r="Y1308" s="90" t="b">
        <f>AND(MONTH(Taulukko1[[#This Row],[Alku PVM]] )=6,DAY(Taulukko1[[#This Row],[Alku PVM]] )&gt;19)</f>
        <v>0</v>
      </c>
      <c r="Z1308" s="90" t="b">
        <f>AND(MONTH(Taulukko1[[#This Row],[Loppu PVM]] )=6,DAY(Taulukko1[[#This Row],[Loppu PVM]] )&gt;19)</f>
        <v>0</v>
      </c>
      <c r="AA1308" s="90" t="b">
        <f>OR(MONTH(Taulukko1[[#This Row],[Alku PVM]] )&lt;=5,AND(MONTH(Taulukko1[[#This Row],[Alku PVM]] )=6,DAY(Taulukko1[[#This Row],[Alku PVM]] )&lt;20))</f>
        <v>1</v>
      </c>
      <c r="AB1308" s="90" t="b">
        <f>OR(MONTH(Taulukko1[[#This Row],[Loppu PVM]])&lt;=5,AND(MONTH(Taulukko1[[#This Row],[Loppu PVM]] )=6,DAY(Taulukko1[[#This Row],[Loppu PVM]])&lt;20))</f>
        <v>1</v>
      </c>
      <c r="AC1308" s="90" t="b">
        <f>OR(MONTH(Taulukko1[[#This Row],[Alku PVM]] )&lt;=3,AND(MONTH(Taulukko1[[#This Row],[Alku PVM]] )=3))</f>
        <v>1</v>
      </c>
      <c r="AD1308" s="90" t="b">
        <f>OR(MONTH(Taulukko1[[#This Row],[Loppu PVM]] )&lt;=3,AND(MONTH(Taulukko1[[#This Row],[Loppu PVM]] )=3))</f>
        <v>1</v>
      </c>
      <c r="AE1308" s="90" t="b">
        <f>OR(MONTH(Taulukko1[[#This Row],[Alku PVM]] )&lt;=9,AND(MONTH(Taulukko1[[#This Row],[Alku PVM]] )=9))</f>
        <v>1</v>
      </c>
      <c r="AF1308" s="90" t="b">
        <f>OR(MONTH(Taulukko1[[#This Row],[Loppu PVM]])&lt;=9,AND(MONTH(Taulukko1[[#This Row],[Loppu PVM]] )=9))</f>
        <v>1</v>
      </c>
      <c r="AG1308" s="90" t="b">
        <f>OR(MONTH(Taulukko1[[#This Row],[Alku PVM]] )&lt;=6,AND(MONTH(Taulukko1[[#This Row],[Alku PVM]] )=6))</f>
        <v>1</v>
      </c>
      <c r="AH1308" s="90" t="b">
        <f>OR(MONTH(Taulukko1[[#This Row],[Loppu PVM]])&lt;=6,AND(MONTH(Taulukko1[[#This Row],[Loppu PVM]] )=6))</f>
        <v>1</v>
      </c>
    </row>
    <row r="1309" spans="1:34" ht="12.75" customHeight="1">
      <c r="A1309" s="21" t="s">
        <v>3427</v>
      </c>
      <c r="B1309" s="23">
        <v>40217</v>
      </c>
      <c r="C1309" s="21" t="s">
        <v>3426</v>
      </c>
      <c r="D1309" s="24"/>
      <c r="E1309" s="62">
        <v>32</v>
      </c>
      <c r="F1309" s="23">
        <v>40246</v>
      </c>
      <c r="G1309" s="24">
        <v>29</v>
      </c>
      <c r="H1309" s="22">
        <v>100</v>
      </c>
      <c r="I1309" s="126">
        <f>INDEX('TOL2008'!B:B,MATCH(A2526,'TOL2008'!A:A,0))</f>
        <v>46521</v>
      </c>
      <c r="J1309" s="126" t="str">
        <f>INDEX(Pääluokka!$H$2:$H$100,MATCH(VALUE(LEFT(Taulukko1[[#This Row],[TOL2008]],2)),Pääluokka!$G$2:$G$100,0))</f>
        <v>Tukku- ja vähittäiskauppa; moottoriajoneuvojen ja moottoripyörien korjaus</v>
      </c>
      <c r="K1309" s="126" t="str">
        <f>INDEX(Pääluokka!$I$2:$I$100,MATCH(VALUE(LEFT(Taulukko1[[#This Row],[TOL2008]],2)),Pääluokka!$G$2:$G$100,0))</f>
        <v>Palvelualat (G-N, R, S)</v>
      </c>
      <c r="L1309" s="41">
        <f t="shared" si="200"/>
        <v>29</v>
      </c>
      <c r="M1309" s="43">
        <f t="shared" si="201"/>
        <v>40217</v>
      </c>
      <c r="N1309" s="43">
        <f t="shared" si="202"/>
        <v>40246</v>
      </c>
      <c r="O1309" s="43">
        <f t="shared" si="203"/>
        <v>40210</v>
      </c>
      <c r="P1309" s="43">
        <f t="shared" si="204"/>
        <v>40238</v>
      </c>
      <c r="Q1309" s="41">
        <f t="shared" si="205"/>
        <v>2010</v>
      </c>
      <c r="R1309" s="41">
        <f t="shared" si="206"/>
        <v>2010</v>
      </c>
      <c r="S1309" s="43" t="str">
        <f>YEAR(Taulukko1[[#This Row],[Alku KK]])&amp;"Q"&amp;ROUNDDOWN((MONTH(Taulukko1[[#This Row],[Alku KK]])-1)/3+1,0)</f>
        <v>2010Q1</v>
      </c>
      <c r="T1309" s="43" t="str">
        <f>YEAR(Taulukko1[[#This Row],[Loppu KK]])&amp;"Q"&amp;ROUNDDOWN((MONTH(Taulukko1[[#This Row],[Loppu KK]])-1)/3+1,0)</f>
        <v>2010Q1</v>
      </c>
      <c r="U1309" s="66">
        <f>IF(COUNT(Taulukko1[[#This Row],[Neuvottelujen alaiset ]])=1,Taulukko1[[#This Row],[Neuvottelujen alaiset ]],Taulukko1[[#This Row],[Vähennystarve]])</f>
        <v>100</v>
      </c>
      <c r="V1309" s="44">
        <f t="shared" si="207"/>
        <v>0.32</v>
      </c>
      <c r="W1309" s="44">
        <f t="shared" si="208"/>
        <v>0.28999999999999998</v>
      </c>
      <c r="X1309" s="44">
        <f t="shared" si="209"/>
        <v>0.90625</v>
      </c>
      <c r="Y1309" s="90" t="b">
        <f>AND(MONTH(Taulukko1[[#This Row],[Alku PVM]] )=6,DAY(Taulukko1[[#This Row],[Alku PVM]] )&gt;19)</f>
        <v>0</v>
      </c>
      <c r="Z1309" s="90" t="b">
        <f>AND(MONTH(Taulukko1[[#This Row],[Loppu PVM]] )=6,DAY(Taulukko1[[#This Row],[Loppu PVM]] )&gt;19)</f>
        <v>0</v>
      </c>
      <c r="AA1309" s="90" t="b">
        <f>OR(MONTH(Taulukko1[[#This Row],[Alku PVM]] )&lt;=5,AND(MONTH(Taulukko1[[#This Row],[Alku PVM]] )=6,DAY(Taulukko1[[#This Row],[Alku PVM]] )&lt;20))</f>
        <v>1</v>
      </c>
      <c r="AB1309" s="90" t="b">
        <f>OR(MONTH(Taulukko1[[#This Row],[Loppu PVM]])&lt;=5,AND(MONTH(Taulukko1[[#This Row],[Loppu PVM]] )=6,DAY(Taulukko1[[#This Row],[Loppu PVM]])&lt;20))</f>
        <v>1</v>
      </c>
      <c r="AC1309" s="90" t="b">
        <f>OR(MONTH(Taulukko1[[#This Row],[Alku PVM]] )&lt;=3,AND(MONTH(Taulukko1[[#This Row],[Alku PVM]] )=3))</f>
        <v>1</v>
      </c>
      <c r="AD1309" s="90" t="b">
        <f>OR(MONTH(Taulukko1[[#This Row],[Loppu PVM]] )&lt;=3,AND(MONTH(Taulukko1[[#This Row],[Loppu PVM]] )=3))</f>
        <v>1</v>
      </c>
      <c r="AE1309" s="90" t="b">
        <f>OR(MONTH(Taulukko1[[#This Row],[Alku PVM]] )&lt;=9,AND(MONTH(Taulukko1[[#This Row],[Alku PVM]] )=9))</f>
        <v>1</v>
      </c>
      <c r="AF1309" s="90" t="b">
        <f>OR(MONTH(Taulukko1[[#This Row],[Loppu PVM]])&lt;=9,AND(MONTH(Taulukko1[[#This Row],[Loppu PVM]] )=9))</f>
        <v>1</v>
      </c>
      <c r="AG1309" s="90" t="b">
        <f>OR(MONTH(Taulukko1[[#This Row],[Alku PVM]] )&lt;=6,AND(MONTH(Taulukko1[[#This Row],[Alku PVM]] )=6))</f>
        <v>1</v>
      </c>
      <c r="AH1309" s="90" t="b">
        <f>OR(MONTH(Taulukko1[[#This Row],[Loppu PVM]])&lt;=6,AND(MONTH(Taulukko1[[#This Row],[Loppu PVM]] )=6))</f>
        <v>1</v>
      </c>
    </row>
    <row r="1310" spans="1:34" ht="12.75" customHeight="1">
      <c r="A1310" t="s">
        <v>982</v>
      </c>
      <c r="B1310" s="23">
        <v>40217</v>
      </c>
      <c r="C1310" t="s">
        <v>3310</v>
      </c>
      <c r="E1310" s="62">
        <v>285</v>
      </c>
      <c r="F1310" s="4">
        <v>40262</v>
      </c>
      <c r="G1310" s="5">
        <v>268</v>
      </c>
      <c r="H1310" s="22">
        <v>2200</v>
      </c>
      <c r="I1310" s="126">
        <f>INDEX('TOL2008'!B:B,MATCH(A1310,'TOL2008'!A:A,0))</f>
        <v>26300</v>
      </c>
      <c r="J1310" s="126" t="str">
        <f>INDEX(Pääluokka!$H$2:$H$100,MATCH(VALUE(LEFT(Taulukko1[[#This Row],[TOL2008]],2)),Pääluokka!$G$2:$G$100,0))</f>
        <v>Teollisuus</v>
      </c>
      <c r="K1310" s="126" t="str">
        <f>INDEX(Pääluokka!$I$2:$I$100,MATCH(VALUE(LEFT(Taulukko1[[#This Row],[TOL2008]],2)),Pääluokka!$G$2:$G$100,0))</f>
        <v>Teollisuus (C-E)</v>
      </c>
      <c r="L1310" s="41">
        <f t="shared" si="200"/>
        <v>45</v>
      </c>
      <c r="M1310" s="43">
        <f t="shared" si="201"/>
        <v>40217</v>
      </c>
      <c r="N1310" s="43">
        <f t="shared" si="202"/>
        <v>40262</v>
      </c>
      <c r="O1310" s="43">
        <f t="shared" si="203"/>
        <v>40210</v>
      </c>
      <c r="P1310" s="43">
        <f t="shared" si="204"/>
        <v>40238</v>
      </c>
      <c r="Q1310" s="41">
        <f t="shared" si="205"/>
        <v>2010</v>
      </c>
      <c r="R1310" s="41">
        <f t="shared" si="206"/>
        <v>2010</v>
      </c>
      <c r="S1310" s="43" t="str">
        <f>YEAR(Taulukko1[[#This Row],[Alku KK]])&amp;"Q"&amp;ROUNDDOWN((MONTH(Taulukko1[[#This Row],[Alku KK]])-1)/3+1,0)</f>
        <v>2010Q1</v>
      </c>
      <c r="T1310" s="43" t="str">
        <f>YEAR(Taulukko1[[#This Row],[Loppu KK]])&amp;"Q"&amp;ROUNDDOWN((MONTH(Taulukko1[[#This Row],[Loppu KK]])-1)/3+1,0)</f>
        <v>2010Q1</v>
      </c>
      <c r="U1310" s="66">
        <f>IF(COUNT(Taulukko1[[#This Row],[Neuvottelujen alaiset ]])=1,Taulukko1[[#This Row],[Neuvottelujen alaiset ]],Taulukko1[[#This Row],[Vähennystarve]])</f>
        <v>2200</v>
      </c>
      <c r="V1310" s="44">
        <f t="shared" si="207"/>
        <v>0.12954545454545455</v>
      </c>
      <c r="W1310" s="44">
        <f t="shared" si="208"/>
        <v>0.12181818181818181</v>
      </c>
      <c r="X1310" s="44">
        <f t="shared" si="209"/>
        <v>0.94035087719298249</v>
      </c>
      <c r="Y1310" s="90" t="b">
        <f>AND(MONTH(Taulukko1[[#This Row],[Alku PVM]] )=6,DAY(Taulukko1[[#This Row],[Alku PVM]] )&gt;19)</f>
        <v>0</v>
      </c>
      <c r="Z1310" s="90" t="b">
        <f>AND(MONTH(Taulukko1[[#This Row],[Loppu PVM]] )=6,DAY(Taulukko1[[#This Row],[Loppu PVM]] )&gt;19)</f>
        <v>0</v>
      </c>
      <c r="AA1310" s="90" t="b">
        <f>OR(MONTH(Taulukko1[[#This Row],[Alku PVM]] )&lt;=5,AND(MONTH(Taulukko1[[#This Row],[Alku PVM]] )=6,DAY(Taulukko1[[#This Row],[Alku PVM]] )&lt;20))</f>
        <v>1</v>
      </c>
      <c r="AB1310" s="90" t="b">
        <f>OR(MONTH(Taulukko1[[#This Row],[Loppu PVM]])&lt;=5,AND(MONTH(Taulukko1[[#This Row],[Loppu PVM]] )=6,DAY(Taulukko1[[#This Row],[Loppu PVM]])&lt;20))</f>
        <v>1</v>
      </c>
      <c r="AC1310" s="90" t="b">
        <f>OR(MONTH(Taulukko1[[#This Row],[Alku PVM]] )&lt;=3,AND(MONTH(Taulukko1[[#This Row],[Alku PVM]] )=3))</f>
        <v>1</v>
      </c>
      <c r="AD1310" s="90" t="b">
        <f>OR(MONTH(Taulukko1[[#This Row],[Loppu PVM]] )&lt;=3,AND(MONTH(Taulukko1[[#This Row],[Loppu PVM]] )=3))</f>
        <v>1</v>
      </c>
      <c r="AE1310" s="90" t="b">
        <f>OR(MONTH(Taulukko1[[#This Row],[Alku PVM]] )&lt;=9,AND(MONTH(Taulukko1[[#This Row],[Alku PVM]] )=9))</f>
        <v>1</v>
      </c>
      <c r="AF1310" s="90" t="b">
        <f>OR(MONTH(Taulukko1[[#This Row],[Loppu PVM]])&lt;=9,AND(MONTH(Taulukko1[[#This Row],[Loppu PVM]] )=9))</f>
        <v>1</v>
      </c>
      <c r="AG1310" s="90" t="b">
        <f>OR(MONTH(Taulukko1[[#This Row],[Alku PVM]] )&lt;=6,AND(MONTH(Taulukko1[[#This Row],[Alku PVM]] )=6))</f>
        <v>1</v>
      </c>
      <c r="AH1310" s="90" t="b">
        <f>OR(MONTH(Taulukko1[[#This Row],[Loppu PVM]])&lt;=6,AND(MONTH(Taulukko1[[#This Row],[Loppu PVM]] )=6))</f>
        <v>1</v>
      </c>
    </row>
    <row r="1311" spans="1:34" ht="12.75" customHeight="1">
      <c r="A1311" s="21" t="s">
        <v>872</v>
      </c>
      <c r="B1311" s="23">
        <v>40217</v>
      </c>
      <c r="C1311" s="21" t="s">
        <v>3242</v>
      </c>
      <c r="D1311" s="24"/>
      <c r="E1311" s="62">
        <v>28</v>
      </c>
      <c r="F1311" s="23"/>
      <c r="G1311" s="24"/>
      <c r="H1311" s="22">
        <v>28</v>
      </c>
      <c r="I1311" s="126" t="str">
        <f>INDEX('TOL2008'!B:B,MATCH(A1311,'TOL2008'!A:A,0))</f>
        <v>28920</v>
      </c>
      <c r="J1311" s="126" t="str">
        <f>INDEX(Pääluokka!$H$2:$H$100,MATCH(VALUE(LEFT(Taulukko1[[#This Row],[TOL2008]],2)),Pääluokka!$G$2:$G$100,0))</f>
        <v>Teollisuus</v>
      </c>
      <c r="K1311" s="126" t="str">
        <f>INDEX(Pääluokka!$I$2:$I$100,MATCH(VALUE(LEFT(Taulukko1[[#This Row],[TOL2008]],2)),Pääluokka!$G$2:$G$100,0))</f>
        <v>Teollisuus (C-E)</v>
      </c>
      <c r="L1311" s="41" t="str">
        <f t="shared" si="200"/>
        <v>NA</v>
      </c>
      <c r="M1311" s="43">
        <f t="shared" si="201"/>
        <v>40217</v>
      </c>
      <c r="N1311" s="43">
        <f t="shared" si="202"/>
        <v>40268</v>
      </c>
      <c r="O1311" s="43">
        <f t="shared" si="203"/>
        <v>40210</v>
      </c>
      <c r="P1311" s="43">
        <f t="shared" si="204"/>
        <v>40238</v>
      </c>
      <c r="Q1311" s="41">
        <f t="shared" si="205"/>
        <v>2010</v>
      </c>
      <c r="R1311" s="41">
        <f t="shared" si="206"/>
        <v>2010</v>
      </c>
      <c r="S1311" s="43" t="str">
        <f>YEAR(Taulukko1[[#This Row],[Alku KK]])&amp;"Q"&amp;ROUNDDOWN((MONTH(Taulukko1[[#This Row],[Alku KK]])-1)/3+1,0)</f>
        <v>2010Q1</v>
      </c>
      <c r="T1311" s="43" t="str">
        <f>YEAR(Taulukko1[[#This Row],[Loppu KK]])&amp;"Q"&amp;ROUNDDOWN((MONTH(Taulukko1[[#This Row],[Loppu KK]])-1)/3+1,0)</f>
        <v>2010Q1</v>
      </c>
      <c r="U1311" s="66">
        <f>IF(COUNT(Taulukko1[[#This Row],[Neuvottelujen alaiset ]])=1,Taulukko1[[#This Row],[Neuvottelujen alaiset ]],Taulukko1[[#This Row],[Vähennystarve]])</f>
        <v>28</v>
      </c>
      <c r="V1311" s="44">
        <f t="shared" si="207"/>
        <v>1</v>
      </c>
      <c r="W1311" s="44" t="str">
        <f t="shared" si="208"/>
        <v>NA</v>
      </c>
      <c r="X1311" s="44" t="str">
        <f t="shared" si="209"/>
        <v>NA</v>
      </c>
      <c r="Y1311" s="90" t="b">
        <f>AND(MONTH(Taulukko1[[#This Row],[Alku PVM]] )=6,DAY(Taulukko1[[#This Row],[Alku PVM]] )&gt;19)</f>
        <v>0</v>
      </c>
      <c r="Z1311" s="90" t="b">
        <f>AND(MONTH(Taulukko1[[#This Row],[Loppu PVM]] )=6,DAY(Taulukko1[[#This Row],[Loppu PVM]] )&gt;19)</f>
        <v>0</v>
      </c>
      <c r="AA1311" s="90" t="b">
        <f>OR(MONTH(Taulukko1[[#This Row],[Alku PVM]] )&lt;=5,AND(MONTH(Taulukko1[[#This Row],[Alku PVM]] )=6,DAY(Taulukko1[[#This Row],[Alku PVM]] )&lt;20))</f>
        <v>1</v>
      </c>
      <c r="AB1311" s="90" t="b">
        <f>OR(MONTH(Taulukko1[[#This Row],[Loppu PVM]])&lt;=5,AND(MONTH(Taulukko1[[#This Row],[Loppu PVM]] )=6,DAY(Taulukko1[[#This Row],[Loppu PVM]])&lt;20))</f>
        <v>1</v>
      </c>
      <c r="AC1311" s="90" t="b">
        <f>OR(MONTH(Taulukko1[[#This Row],[Alku PVM]] )&lt;=3,AND(MONTH(Taulukko1[[#This Row],[Alku PVM]] )=3))</f>
        <v>1</v>
      </c>
      <c r="AD1311" s="90" t="b">
        <f>OR(MONTH(Taulukko1[[#This Row],[Loppu PVM]] )&lt;=3,AND(MONTH(Taulukko1[[#This Row],[Loppu PVM]] )=3))</f>
        <v>1</v>
      </c>
      <c r="AE1311" s="90" t="b">
        <f>OR(MONTH(Taulukko1[[#This Row],[Alku PVM]] )&lt;=9,AND(MONTH(Taulukko1[[#This Row],[Alku PVM]] )=9))</f>
        <v>1</v>
      </c>
      <c r="AF1311" s="90" t="b">
        <f>OR(MONTH(Taulukko1[[#This Row],[Loppu PVM]])&lt;=9,AND(MONTH(Taulukko1[[#This Row],[Loppu PVM]] )=9))</f>
        <v>1</v>
      </c>
      <c r="AG1311" s="90" t="b">
        <f>OR(MONTH(Taulukko1[[#This Row],[Alku PVM]] )&lt;=6,AND(MONTH(Taulukko1[[#This Row],[Alku PVM]] )=6))</f>
        <v>1</v>
      </c>
      <c r="AH1311" s="90" t="b">
        <f>OR(MONTH(Taulukko1[[#This Row],[Loppu PVM]])&lt;=6,AND(MONTH(Taulukko1[[#This Row],[Loppu PVM]] )=6))</f>
        <v>1</v>
      </c>
    </row>
    <row r="1312" spans="1:34" ht="12.75" customHeight="1">
      <c r="A1312" t="s">
        <v>1202</v>
      </c>
      <c r="B1312" s="23">
        <v>40218</v>
      </c>
      <c r="C1312" t="s">
        <v>3409</v>
      </c>
      <c r="E1312" s="62">
        <v>40</v>
      </c>
      <c r="F1312" s="4">
        <v>40329</v>
      </c>
      <c r="G1312" s="5"/>
      <c r="H1312" s="22">
        <v>40</v>
      </c>
      <c r="I1312" s="126">
        <f>INDEX('TOL2008'!B:B,MATCH(A1312,'TOL2008'!A:A,0))</f>
        <v>35140</v>
      </c>
      <c r="J1312" s="126" t="str">
        <f>INDEX(Pääluokka!$H$2:$H$100,MATCH(VALUE(LEFT(Taulukko1[[#This Row],[TOL2008]],2)),Pääluokka!$G$2:$G$100,0))</f>
        <v>Sähkö-, kaasu- ja lämpöhuolto, jäähdytysliiketoiminta</v>
      </c>
      <c r="K1312" s="126" t="str">
        <f>INDEX(Pääluokka!$I$2:$I$100,MATCH(VALUE(LEFT(Taulukko1[[#This Row],[TOL2008]],2)),Pääluokka!$G$2:$G$100,0))</f>
        <v>Teollisuus (C-E)</v>
      </c>
      <c r="L1312" s="41">
        <f t="shared" si="200"/>
        <v>111</v>
      </c>
      <c r="M1312" s="43">
        <f t="shared" si="201"/>
        <v>40218</v>
      </c>
      <c r="N1312" s="43">
        <f t="shared" si="202"/>
        <v>40329</v>
      </c>
      <c r="O1312" s="43">
        <f t="shared" si="203"/>
        <v>40210</v>
      </c>
      <c r="P1312" s="43">
        <f t="shared" si="204"/>
        <v>40299</v>
      </c>
      <c r="Q1312" s="41">
        <f t="shared" si="205"/>
        <v>2010</v>
      </c>
      <c r="R1312" s="41">
        <f t="shared" si="206"/>
        <v>2010</v>
      </c>
      <c r="S1312" s="43" t="str">
        <f>YEAR(Taulukko1[[#This Row],[Alku KK]])&amp;"Q"&amp;ROUNDDOWN((MONTH(Taulukko1[[#This Row],[Alku KK]])-1)/3+1,0)</f>
        <v>2010Q1</v>
      </c>
      <c r="T1312" s="43" t="str">
        <f>YEAR(Taulukko1[[#This Row],[Loppu KK]])&amp;"Q"&amp;ROUNDDOWN((MONTH(Taulukko1[[#This Row],[Loppu KK]])-1)/3+1,0)</f>
        <v>2010Q2</v>
      </c>
      <c r="U1312" s="66">
        <f>IF(COUNT(Taulukko1[[#This Row],[Neuvottelujen alaiset ]])=1,Taulukko1[[#This Row],[Neuvottelujen alaiset ]],Taulukko1[[#This Row],[Vähennystarve]])</f>
        <v>40</v>
      </c>
      <c r="V1312" s="44">
        <f t="shared" si="207"/>
        <v>1</v>
      </c>
      <c r="W1312" s="44" t="str">
        <f t="shared" si="208"/>
        <v>NA</v>
      </c>
      <c r="X1312" s="44" t="str">
        <f t="shared" si="209"/>
        <v>NA</v>
      </c>
      <c r="Y1312" s="90" t="b">
        <f>AND(MONTH(Taulukko1[[#This Row],[Alku PVM]] )=6,DAY(Taulukko1[[#This Row],[Alku PVM]] )&gt;19)</f>
        <v>0</v>
      </c>
      <c r="Z1312" s="90" t="b">
        <f>AND(MONTH(Taulukko1[[#This Row],[Loppu PVM]] )=6,DAY(Taulukko1[[#This Row],[Loppu PVM]] )&gt;19)</f>
        <v>0</v>
      </c>
      <c r="AA1312" s="90" t="b">
        <f>OR(MONTH(Taulukko1[[#This Row],[Alku PVM]] )&lt;=5,AND(MONTH(Taulukko1[[#This Row],[Alku PVM]] )=6,DAY(Taulukko1[[#This Row],[Alku PVM]] )&lt;20))</f>
        <v>1</v>
      </c>
      <c r="AB1312" s="90" t="b">
        <f>OR(MONTH(Taulukko1[[#This Row],[Loppu PVM]])&lt;=5,AND(MONTH(Taulukko1[[#This Row],[Loppu PVM]] )=6,DAY(Taulukko1[[#This Row],[Loppu PVM]])&lt;20))</f>
        <v>1</v>
      </c>
      <c r="AC1312" s="90" t="b">
        <f>OR(MONTH(Taulukko1[[#This Row],[Alku PVM]] )&lt;=3,AND(MONTH(Taulukko1[[#This Row],[Alku PVM]] )=3))</f>
        <v>1</v>
      </c>
      <c r="AD1312" s="90" t="b">
        <f>OR(MONTH(Taulukko1[[#This Row],[Loppu PVM]] )&lt;=3,AND(MONTH(Taulukko1[[#This Row],[Loppu PVM]] )=3))</f>
        <v>0</v>
      </c>
      <c r="AE1312" s="90" t="b">
        <f>OR(MONTH(Taulukko1[[#This Row],[Alku PVM]] )&lt;=9,AND(MONTH(Taulukko1[[#This Row],[Alku PVM]] )=9))</f>
        <v>1</v>
      </c>
      <c r="AF1312" s="90" t="b">
        <f>OR(MONTH(Taulukko1[[#This Row],[Loppu PVM]])&lt;=9,AND(MONTH(Taulukko1[[#This Row],[Loppu PVM]] )=9))</f>
        <v>1</v>
      </c>
      <c r="AG1312" s="90" t="b">
        <f>OR(MONTH(Taulukko1[[#This Row],[Alku PVM]] )&lt;=6,AND(MONTH(Taulukko1[[#This Row],[Alku PVM]] )=6))</f>
        <v>1</v>
      </c>
      <c r="AH1312" s="90" t="b">
        <f>OR(MONTH(Taulukko1[[#This Row],[Loppu PVM]])&lt;=6,AND(MONTH(Taulukko1[[#This Row],[Loppu PVM]] )=6))</f>
        <v>1</v>
      </c>
    </row>
    <row r="1313" spans="1:34" ht="12.75" customHeight="1">
      <c r="A1313" s="21" t="s">
        <v>284</v>
      </c>
      <c r="B1313" s="23">
        <v>40218</v>
      </c>
      <c r="C1313" s="21" t="s">
        <v>3293</v>
      </c>
      <c r="D1313" s="24" t="s">
        <v>25</v>
      </c>
      <c r="E1313" s="62">
        <v>120</v>
      </c>
      <c r="F1313" s="23">
        <v>40267</v>
      </c>
      <c r="G1313" s="24">
        <v>84</v>
      </c>
      <c r="H1313" s="22">
        <v>120</v>
      </c>
      <c r="I1313" s="126">
        <f>INDEX('TOL2008'!B:B,MATCH(A1313,'TOL2008'!A:A,0))</f>
        <v>71127</v>
      </c>
      <c r="J1313" s="126" t="str">
        <f>INDEX(Pääluokka!$H$2:$H$100,MATCH(VALUE(LEFT(Taulukko1[[#This Row],[TOL2008]],2)),Pääluokka!$G$2:$G$100,0))</f>
        <v>Ammatillinen, tieteellinen ja tekninen toiminta</v>
      </c>
      <c r="K1313" s="126" t="str">
        <f>INDEX(Pääluokka!$I$2:$I$100,MATCH(VALUE(LEFT(Taulukko1[[#This Row],[TOL2008]],2)),Pääluokka!$G$2:$G$100,0))</f>
        <v>Palvelualat (G-N, R, S)</v>
      </c>
      <c r="L1313" s="41">
        <f t="shared" si="200"/>
        <v>49</v>
      </c>
      <c r="M1313" s="43">
        <f t="shared" si="201"/>
        <v>40218</v>
      </c>
      <c r="N1313" s="43">
        <f t="shared" si="202"/>
        <v>40267</v>
      </c>
      <c r="O1313" s="43">
        <f t="shared" si="203"/>
        <v>40210</v>
      </c>
      <c r="P1313" s="43">
        <f t="shared" si="204"/>
        <v>40238</v>
      </c>
      <c r="Q1313" s="41">
        <f t="shared" si="205"/>
        <v>2010</v>
      </c>
      <c r="R1313" s="41">
        <f t="shared" si="206"/>
        <v>2010</v>
      </c>
      <c r="S1313" s="43" t="str">
        <f>YEAR(Taulukko1[[#This Row],[Alku KK]])&amp;"Q"&amp;ROUNDDOWN((MONTH(Taulukko1[[#This Row],[Alku KK]])-1)/3+1,0)</f>
        <v>2010Q1</v>
      </c>
      <c r="T1313" s="43" t="str">
        <f>YEAR(Taulukko1[[#This Row],[Loppu KK]])&amp;"Q"&amp;ROUNDDOWN((MONTH(Taulukko1[[#This Row],[Loppu KK]])-1)/3+1,0)</f>
        <v>2010Q1</v>
      </c>
      <c r="U1313" s="66">
        <f>IF(COUNT(Taulukko1[[#This Row],[Neuvottelujen alaiset ]])=1,Taulukko1[[#This Row],[Neuvottelujen alaiset ]],Taulukko1[[#This Row],[Vähennystarve]])</f>
        <v>120</v>
      </c>
      <c r="V1313" s="44">
        <f t="shared" si="207"/>
        <v>1</v>
      </c>
      <c r="W1313" s="44">
        <f t="shared" si="208"/>
        <v>0.7</v>
      </c>
      <c r="X1313" s="44">
        <f t="shared" si="209"/>
        <v>0.7</v>
      </c>
      <c r="Y1313" s="90" t="b">
        <f>AND(MONTH(Taulukko1[[#This Row],[Alku PVM]] )=6,DAY(Taulukko1[[#This Row],[Alku PVM]] )&gt;19)</f>
        <v>0</v>
      </c>
      <c r="Z1313" s="90" t="b">
        <f>AND(MONTH(Taulukko1[[#This Row],[Loppu PVM]] )=6,DAY(Taulukko1[[#This Row],[Loppu PVM]] )&gt;19)</f>
        <v>0</v>
      </c>
      <c r="AA1313" s="90" t="b">
        <f>OR(MONTH(Taulukko1[[#This Row],[Alku PVM]] )&lt;=5,AND(MONTH(Taulukko1[[#This Row],[Alku PVM]] )=6,DAY(Taulukko1[[#This Row],[Alku PVM]] )&lt;20))</f>
        <v>1</v>
      </c>
      <c r="AB1313" s="90" t="b">
        <f>OR(MONTH(Taulukko1[[#This Row],[Loppu PVM]])&lt;=5,AND(MONTH(Taulukko1[[#This Row],[Loppu PVM]] )=6,DAY(Taulukko1[[#This Row],[Loppu PVM]])&lt;20))</f>
        <v>1</v>
      </c>
      <c r="AC1313" s="90" t="b">
        <f>OR(MONTH(Taulukko1[[#This Row],[Alku PVM]] )&lt;=3,AND(MONTH(Taulukko1[[#This Row],[Alku PVM]] )=3))</f>
        <v>1</v>
      </c>
      <c r="AD1313" s="90" t="b">
        <f>OR(MONTH(Taulukko1[[#This Row],[Loppu PVM]] )&lt;=3,AND(MONTH(Taulukko1[[#This Row],[Loppu PVM]] )=3))</f>
        <v>1</v>
      </c>
      <c r="AE1313" s="90" t="b">
        <f>OR(MONTH(Taulukko1[[#This Row],[Alku PVM]] )&lt;=9,AND(MONTH(Taulukko1[[#This Row],[Alku PVM]] )=9))</f>
        <v>1</v>
      </c>
      <c r="AF1313" s="90" t="b">
        <f>OR(MONTH(Taulukko1[[#This Row],[Loppu PVM]])&lt;=9,AND(MONTH(Taulukko1[[#This Row],[Loppu PVM]] )=9))</f>
        <v>1</v>
      </c>
      <c r="AG1313" s="90" t="b">
        <f>OR(MONTH(Taulukko1[[#This Row],[Alku PVM]] )&lt;=6,AND(MONTH(Taulukko1[[#This Row],[Alku PVM]] )=6))</f>
        <v>1</v>
      </c>
      <c r="AH1313" s="90" t="b">
        <f>OR(MONTH(Taulukko1[[#This Row],[Loppu PVM]])&lt;=6,AND(MONTH(Taulukko1[[#This Row],[Loppu PVM]] )=6))</f>
        <v>1</v>
      </c>
    </row>
    <row r="1314" spans="1:34" ht="12.75" customHeight="1">
      <c r="A1314" t="s">
        <v>1400</v>
      </c>
      <c r="B1314" s="23">
        <v>40220</v>
      </c>
      <c r="C1314" t="s">
        <v>3207</v>
      </c>
      <c r="D1314" s="5">
        <v>180</v>
      </c>
      <c r="F1314" s="4">
        <v>40246</v>
      </c>
      <c r="G1314" s="5">
        <v>0</v>
      </c>
      <c r="H1314" s="22">
        <v>180</v>
      </c>
      <c r="I1314" s="126" t="e">
        <f>INDEX('TOL2008'!B:B,MATCH(A1314,'TOL2008'!A:A,0))</f>
        <v>#N/A</v>
      </c>
      <c r="J1314" s="126" t="e">
        <f>INDEX(Pääluokka!$H$2:$H$100,MATCH(VALUE(LEFT(Taulukko1[[#This Row],[TOL2008]],2)),Pääluokka!$G$2:$G$100,0))</f>
        <v>#N/A</v>
      </c>
      <c r="K1314" s="126" t="e">
        <f>INDEX(Pääluokka!$I$2:$I$100,MATCH(VALUE(LEFT(Taulukko1[[#This Row],[TOL2008]],2)),Pääluokka!$G$2:$G$100,0))</f>
        <v>#N/A</v>
      </c>
      <c r="L1314" s="41">
        <f t="shared" si="200"/>
        <v>26</v>
      </c>
      <c r="M1314" s="43">
        <f t="shared" si="201"/>
        <v>40220</v>
      </c>
      <c r="N1314" s="43">
        <f t="shared" si="202"/>
        <v>40246</v>
      </c>
      <c r="O1314" s="43">
        <f t="shared" si="203"/>
        <v>40210</v>
      </c>
      <c r="P1314" s="43">
        <f t="shared" si="204"/>
        <v>40238</v>
      </c>
      <c r="Q1314" s="41">
        <f t="shared" si="205"/>
        <v>2010</v>
      </c>
      <c r="R1314" s="41">
        <f t="shared" si="206"/>
        <v>2010</v>
      </c>
      <c r="S1314" s="43" t="str">
        <f>YEAR(Taulukko1[[#This Row],[Alku KK]])&amp;"Q"&amp;ROUNDDOWN((MONTH(Taulukko1[[#This Row],[Alku KK]])-1)/3+1,0)</f>
        <v>2010Q1</v>
      </c>
      <c r="T1314" s="43" t="str">
        <f>YEAR(Taulukko1[[#This Row],[Loppu KK]])&amp;"Q"&amp;ROUNDDOWN((MONTH(Taulukko1[[#This Row],[Loppu KK]])-1)/3+1,0)</f>
        <v>2010Q1</v>
      </c>
      <c r="U1314" s="66">
        <f>IF(COUNT(Taulukko1[[#This Row],[Neuvottelujen alaiset ]])=1,Taulukko1[[#This Row],[Neuvottelujen alaiset ]],Taulukko1[[#This Row],[Vähennystarve]])</f>
        <v>180</v>
      </c>
      <c r="V1314" s="44" t="str">
        <f t="shared" si="207"/>
        <v>NA</v>
      </c>
      <c r="W1314" s="44">
        <f t="shared" si="208"/>
        <v>0</v>
      </c>
      <c r="X1314" s="44" t="str">
        <f t="shared" si="209"/>
        <v>NA</v>
      </c>
      <c r="Y1314" s="90" t="b">
        <f>AND(MONTH(Taulukko1[[#This Row],[Alku PVM]] )=6,DAY(Taulukko1[[#This Row],[Alku PVM]] )&gt;19)</f>
        <v>0</v>
      </c>
      <c r="Z1314" s="90" t="b">
        <f>AND(MONTH(Taulukko1[[#This Row],[Loppu PVM]] )=6,DAY(Taulukko1[[#This Row],[Loppu PVM]] )&gt;19)</f>
        <v>0</v>
      </c>
      <c r="AA1314" s="90" t="b">
        <f>OR(MONTH(Taulukko1[[#This Row],[Alku PVM]] )&lt;=5,AND(MONTH(Taulukko1[[#This Row],[Alku PVM]] )=6,DAY(Taulukko1[[#This Row],[Alku PVM]] )&lt;20))</f>
        <v>1</v>
      </c>
      <c r="AB1314" s="90" t="b">
        <f>OR(MONTH(Taulukko1[[#This Row],[Loppu PVM]])&lt;=5,AND(MONTH(Taulukko1[[#This Row],[Loppu PVM]] )=6,DAY(Taulukko1[[#This Row],[Loppu PVM]])&lt;20))</f>
        <v>1</v>
      </c>
      <c r="AC1314" s="90" t="b">
        <f>OR(MONTH(Taulukko1[[#This Row],[Alku PVM]] )&lt;=3,AND(MONTH(Taulukko1[[#This Row],[Alku PVM]] )=3))</f>
        <v>1</v>
      </c>
      <c r="AD1314" s="90" t="b">
        <f>OR(MONTH(Taulukko1[[#This Row],[Loppu PVM]] )&lt;=3,AND(MONTH(Taulukko1[[#This Row],[Loppu PVM]] )=3))</f>
        <v>1</v>
      </c>
      <c r="AE1314" s="90" t="b">
        <f>OR(MONTH(Taulukko1[[#This Row],[Alku PVM]] )&lt;=9,AND(MONTH(Taulukko1[[#This Row],[Alku PVM]] )=9))</f>
        <v>1</v>
      </c>
      <c r="AF1314" s="90" t="b">
        <f>OR(MONTH(Taulukko1[[#This Row],[Loppu PVM]])&lt;=9,AND(MONTH(Taulukko1[[#This Row],[Loppu PVM]] )=9))</f>
        <v>1</v>
      </c>
      <c r="AG1314" s="90" t="b">
        <f>OR(MONTH(Taulukko1[[#This Row],[Alku PVM]] )&lt;=6,AND(MONTH(Taulukko1[[#This Row],[Alku PVM]] )=6))</f>
        <v>1</v>
      </c>
      <c r="AH1314" s="90" t="b">
        <f>OR(MONTH(Taulukko1[[#This Row],[Loppu PVM]])&lt;=6,AND(MONTH(Taulukko1[[#This Row],[Loppu PVM]] )=6))</f>
        <v>1</v>
      </c>
    </row>
    <row r="1315" spans="1:34" ht="12.75" customHeight="1">
      <c r="A1315" s="21" t="s">
        <v>3411</v>
      </c>
      <c r="B1315" s="23">
        <v>40221</v>
      </c>
      <c r="C1315" s="21" t="s">
        <v>3410</v>
      </c>
      <c r="D1315" s="24"/>
      <c r="E1315" s="62">
        <v>7</v>
      </c>
      <c r="F1315" s="23">
        <v>40276</v>
      </c>
      <c r="G1315" s="24">
        <v>4</v>
      </c>
      <c r="H1315" s="22">
        <v>160</v>
      </c>
      <c r="I1315" s="126" t="e">
        <f>INDEX('TOL2008'!B:B,MATCH(A1315,'TOL2008'!A:A,0))</f>
        <v>#N/A</v>
      </c>
      <c r="J1315" s="126" t="e">
        <f>INDEX(Pääluokka!$H$2:$H$100,MATCH(VALUE(LEFT(Taulukko1[[#This Row],[TOL2008]],2)),Pääluokka!$G$2:$G$100,0))</f>
        <v>#N/A</v>
      </c>
      <c r="K1315" s="126" t="e">
        <f>INDEX(Pääluokka!$I$2:$I$100,MATCH(VALUE(LEFT(Taulukko1[[#This Row],[TOL2008]],2)),Pääluokka!$G$2:$G$100,0))</f>
        <v>#N/A</v>
      </c>
      <c r="L1315" s="41">
        <f t="shared" si="200"/>
        <v>55</v>
      </c>
      <c r="M1315" s="43">
        <f t="shared" si="201"/>
        <v>40221</v>
      </c>
      <c r="N1315" s="43">
        <f t="shared" si="202"/>
        <v>40276</v>
      </c>
      <c r="O1315" s="43">
        <f t="shared" si="203"/>
        <v>40210</v>
      </c>
      <c r="P1315" s="43">
        <f t="shared" si="204"/>
        <v>40269</v>
      </c>
      <c r="Q1315" s="41">
        <f t="shared" si="205"/>
        <v>2010</v>
      </c>
      <c r="R1315" s="41">
        <f t="shared" si="206"/>
        <v>2010</v>
      </c>
      <c r="S1315" s="43" t="str">
        <f>YEAR(Taulukko1[[#This Row],[Alku KK]])&amp;"Q"&amp;ROUNDDOWN((MONTH(Taulukko1[[#This Row],[Alku KK]])-1)/3+1,0)</f>
        <v>2010Q1</v>
      </c>
      <c r="T1315" s="43" t="str">
        <f>YEAR(Taulukko1[[#This Row],[Loppu KK]])&amp;"Q"&amp;ROUNDDOWN((MONTH(Taulukko1[[#This Row],[Loppu KK]])-1)/3+1,0)</f>
        <v>2010Q2</v>
      </c>
      <c r="U1315" s="66">
        <f>IF(COUNT(Taulukko1[[#This Row],[Neuvottelujen alaiset ]])=1,Taulukko1[[#This Row],[Neuvottelujen alaiset ]],Taulukko1[[#This Row],[Vähennystarve]])</f>
        <v>160</v>
      </c>
      <c r="V1315" s="44">
        <f t="shared" si="207"/>
        <v>4.3749999999999997E-2</v>
      </c>
      <c r="W1315" s="44">
        <f t="shared" si="208"/>
        <v>2.5000000000000001E-2</v>
      </c>
      <c r="X1315" s="44">
        <f t="shared" si="209"/>
        <v>0.5714285714285714</v>
      </c>
      <c r="Y1315" s="90" t="b">
        <f>AND(MONTH(Taulukko1[[#This Row],[Alku PVM]] )=6,DAY(Taulukko1[[#This Row],[Alku PVM]] )&gt;19)</f>
        <v>0</v>
      </c>
      <c r="Z1315" s="90" t="b">
        <f>AND(MONTH(Taulukko1[[#This Row],[Loppu PVM]] )=6,DAY(Taulukko1[[#This Row],[Loppu PVM]] )&gt;19)</f>
        <v>0</v>
      </c>
      <c r="AA1315" s="90" t="b">
        <f>OR(MONTH(Taulukko1[[#This Row],[Alku PVM]] )&lt;=5,AND(MONTH(Taulukko1[[#This Row],[Alku PVM]] )=6,DAY(Taulukko1[[#This Row],[Alku PVM]] )&lt;20))</f>
        <v>1</v>
      </c>
      <c r="AB1315" s="90" t="b">
        <f>OR(MONTH(Taulukko1[[#This Row],[Loppu PVM]])&lt;=5,AND(MONTH(Taulukko1[[#This Row],[Loppu PVM]] )=6,DAY(Taulukko1[[#This Row],[Loppu PVM]])&lt;20))</f>
        <v>1</v>
      </c>
      <c r="AC1315" s="90" t="b">
        <f>OR(MONTH(Taulukko1[[#This Row],[Alku PVM]] )&lt;=3,AND(MONTH(Taulukko1[[#This Row],[Alku PVM]] )=3))</f>
        <v>1</v>
      </c>
      <c r="AD1315" s="90" t="b">
        <f>OR(MONTH(Taulukko1[[#This Row],[Loppu PVM]] )&lt;=3,AND(MONTH(Taulukko1[[#This Row],[Loppu PVM]] )=3))</f>
        <v>0</v>
      </c>
      <c r="AE1315" s="90" t="b">
        <f>OR(MONTH(Taulukko1[[#This Row],[Alku PVM]] )&lt;=9,AND(MONTH(Taulukko1[[#This Row],[Alku PVM]] )=9))</f>
        <v>1</v>
      </c>
      <c r="AF1315" s="90" t="b">
        <f>OR(MONTH(Taulukko1[[#This Row],[Loppu PVM]])&lt;=9,AND(MONTH(Taulukko1[[#This Row],[Loppu PVM]] )=9))</f>
        <v>1</v>
      </c>
      <c r="AG1315" s="90" t="b">
        <f>OR(MONTH(Taulukko1[[#This Row],[Alku PVM]] )&lt;=6,AND(MONTH(Taulukko1[[#This Row],[Alku PVM]] )=6))</f>
        <v>1</v>
      </c>
      <c r="AH1315" s="90" t="b">
        <f>OR(MONTH(Taulukko1[[#This Row],[Loppu PVM]])&lt;=6,AND(MONTH(Taulukko1[[#This Row],[Loppu PVM]] )=6))</f>
        <v>1</v>
      </c>
    </row>
    <row r="1316" spans="1:34" ht="12.75" customHeight="1">
      <c r="A1316" t="s">
        <v>3277</v>
      </c>
      <c r="B1316" s="23">
        <v>40221</v>
      </c>
      <c r="C1316" t="s">
        <v>3276</v>
      </c>
      <c r="E1316" s="62">
        <v>13</v>
      </c>
      <c r="F1316" s="4">
        <v>40267</v>
      </c>
      <c r="G1316" s="5">
        <v>10</v>
      </c>
      <c r="H1316" s="22">
        <v>42</v>
      </c>
      <c r="I1316" s="126" t="e">
        <f>INDEX('TOL2008'!B:B,MATCH(A1316,'TOL2008'!A:A,0))</f>
        <v>#N/A</v>
      </c>
      <c r="J1316" s="126" t="e">
        <f>INDEX(Pääluokka!$H$2:$H$100,MATCH(VALUE(LEFT(Taulukko1[[#This Row],[TOL2008]],2)),Pääluokka!$G$2:$G$100,0))</f>
        <v>#N/A</v>
      </c>
      <c r="K1316" s="126" t="e">
        <f>INDEX(Pääluokka!$I$2:$I$100,MATCH(VALUE(LEFT(Taulukko1[[#This Row],[TOL2008]],2)),Pääluokka!$G$2:$G$100,0))</f>
        <v>#N/A</v>
      </c>
      <c r="L1316" s="41">
        <f t="shared" si="200"/>
        <v>46</v>
      </c>
      <c r="M1316" s="43">
        <f t="shared" si="201"/>
        <v>40221</v>
      </c>
      <c r="N1316" s="43">
        <f t="shared" si="202"/>
        <v>40267</v>
      </c>
      <c r="O1316" s="43">
        <f t="shared" si="203"/>
        <v>40210</v>
      </c>
      <c r="P1316" s="43">
        <f t="shared" si="204"/>
        <v>40238</v>
      </c>
      <c r="Q1316" s="41">
        <f t="shared" si="205"/>
        <v>2010</v>
      </c>
      <c r="R1316" s="41">
        <f t="shared" si="206"/>
        <v>2010</v>
      </c>
      <c r="S1316" s="43" t="str">
        <f>YEAR(Taulukko1[[#This Row],[Alku KK]])&amp;"Q"&amp;ROUNDDOWN((MONTH(Taulukko1[[#This Row],[Alku KK]])-1)/3+1,0)</f>
        <v>2010Q1</v>
      </c>
      <c r="T1316" s="43" t="str">
        <f>YEAR(Taulukko1[[#This Row],[Loppu KK]])&amp;"Q"&amp;ROUNDDOWN((MONTH(Taulukko1[[#This Row],[Loppu KK]])-1)/3+1,0)</f>
        <v>2010Q1</v>
      </c>
      <c r="U1316" s="66">
        <f>IF(COUNT(Taulukko1[[#This Row],[Neuvottelujen alaiset ]])=1,Taulukko1[[#This Row],[Neuvottelujen alaiset ]],Taulukko1[[#This Row],[Vähennystarve]])</f>
        <v>42</v>
      </c>
      <c r="V1316" s="44">
        <f t="shared" si="207"/>
        <v>0.30952380952380953</v>
      </c>
      <c r="W1316" s="44">
        <f t="shared" si="208"/>
        <v>0.23809523809523808</v>
      </c>
      <c r="X1316" s="44">
        <f t="shared" si="209"/>
        <v>0.76923076923076927</v>
      </c>
      <c r="Y1316" s="90" t="b">
        <f>AND(MONTH(Taulukko1[[#This Row],[Alku PVM]] )=6,DAY(Taulukko1[[#This Row],[Alku PVM]] )&gt;19)</f>
        <v>0</v>
      </c>
      <c r="Z1316" s="90" t="b">
        <f>AND(MONTH(Taulukko1[[#This Row],[Loppu PVM]] )=6,DAY(Taulukko1[[#This Row],[Loppu PVM]] )&gt;19)</f>
        <v>0</v>
      </c>
      <c r="AA1316" s="90" t="b">
        <f>OR(MONTH(Taulukko1[[#This Row],[Alku PVM]] )&lt;=5,AND(MONTH(Taulukko1[[#This Row],[Alku PVM]] )=6,DAY(Taulukko1[[#This Row],[Alku PVM]] )&lt;20))</f>
        <v>1</v>
      </c>
      <c r="AB1316" s="90" t="b">
        <f>OR(MONTH(Taulukko1[[#This Row],[Loppu PVM]])&lt;=5,AND(MONTH(Taulukko1[[#This Row],[Loppu PVM]] )=6,DAY(Taulukko1[[#This Row],[Loppu PVM]])&lt;20))</f>
        <v>1</v>
      </c>
      <c r="AC1316" s="90" t="b">
        <f>OR(MONTH(Taulukko1[[#This Row],[Alku PVM]] )&lt;=3,AND(MONTH(Taulukko1[[#This Row],[Alku PVM]] )=3))</f>
        <v>1</v>
      </c>
      <c r="AD1316" s="90" t="b">
        <f>OR(MONTH(Taulukko1[[#This Row],[Loppu PVM]] )&lt;=3,AND(MONTH(Taulukko1[[#This Row],[Loppu PVM]] )=3))</f>
        <v>1</v>
      </c>
      <c r="AE1316" s="90" t="b">
        <f>OR(MONTH(Taulukko1[[#This Row],[Alku PVM]] )&lt;=9,AND(MONTH(Taulukko1[[#This Row],[Alku PVM]] )=9))</f>
        <v>1</v>
      </c>
      <c r="AF1316" s="90" t="b">
        <f>OR(MONTH(Taulukko1[[#This Row],[Loppu PVM]])&lt;=9,AND(MONTH(Taulukko1[[#This Row],[Loppu PVM]] )=9))</f>
        <v>1</v>
      </c>
      <c r="AG1316" s="90" t="b">
        <f>OR(MONTH(Taulukko1[[#This Row],[Alku PVM]] )&lt;=6,AND(MONTH(Taulukko1[[#This Row],[Alku PVM]] )=6))</f>
        <v>1</v>
      </c>
      <c r="AH1316" s="90" t="b">
        <f>OR(MONTH(Taulukko1[[#This Row],[Loppu PVM]])&lt;=6,AND(MONTH(Taulukko1[[#This Row],[Loppu PVM]] )=6))</f>
        <v>1</v>
      </c>
    </row>
    <row r="1317" spans="1:34" ht="12.75" customHeight="1">
      <c r="A1317" s="21" t="s">
        <v>90</v>
      </c>
      <c r="B1317" s="23">
        <v>40221</v>
      </c>
      <c r="C1317" s="21" t="s">
        <v>3191</v>
      </c>
      <c r="D1317" s="24"/>
      <c r="E1317" s="62">
        <v>9</v>
      </c>
      <c r="F1317" s="23">
        <v>40259</v>
      </c>
      <c r="G1317" s="24">
        <v>8</v>
      </c>
      <c r="H1317" s="22">
        <v>200</v>
      </c>
      <c r="I1317" s="126">
        <f>INDEX('TOL2008'!B:B,MATCH(A1317,'TOL2008'!A:A,0))</f>
        <v>62030</v>
      </c>
      <c r="J1317" s="126" t="str">
        <f>INDEX(Pääluokka!$H$2:$H$100,MATCH(VALUE(LEFT(Taulukko1[[#This Row],[TOL2008]],2)),Pääluokka!$G$2:$G$100,0))</f>
        <v>Informaatio ja viestintä</v>
      </c>
      <c r="K1317" s="126" t="str">
        <f>INDEX(Pääluokka!$I$2:$I$100,MATCH(VALUE(LEFT(Taulukko1[[#This Row],[TOL2008]],2)),Pääluokka!$G$2:$G$100,0))</f>
        <v>Palvelualat (G-N, R, S)</v>
      </c>
      <c r="L1317" s="41">
        <f t="shared" si="200"/>
        <v>38</v>
      </c>
      <c r="M1317" s="43">
        <f t="shared" si="201"/>
        <v>40221</v>
      </c>
      <c r="N1317" s="43">
        <f t="shared" si="202"/>
        <v>40259</v>
      </c>
      <c r="O1317" s="43">
        <f t="shared" si="203"/>
        <v>40210</v>
      </c>
      <c r="P1317" s="43">
        <f t="shared" si="204"/>
        <v>40238</v>
      </c>
      <c r="Q1317" s="41">
        <f t="shared" si="205"/>
        <v>2010</v>
      </c>
      <c r="R1317" s="41">
        <f t="shared" si="206"/>
        <v>2010</v>
      </c>
      <c r="S1317" s="43" t="str">
        <f>YEAR(Taulukko1[[#This Row],[Alku KK]])&amp;"Q"&amp;ROUNDDOWN((MONTH(Taulukko1[[#This Row],[Alku KK]])-1)/3+1,0)</f>
        <v>2010Q1</v>
      </c>
      <c r="T1317" s="43" t="str">
        <f>YEAR(Taulukko1[[#This Row],[Loppu KK]])&amp;"Q"&amp;ROUNDDOWN((MONTH(Taulukko1[[#This Row],[Loppu KK]])-1)/3+1,0)</f>
        <v>2010Q1</v>
      </c>
      <c r="U1317" s="66">
        <f>IF(COUNT(Taulukko1[[#This Row],[Neuvottelujen alaiset ]])=1,Taulukko1[[#This Row],[Neuvottelujen alaiset ]],Taulukko1[[#This Row],[Vähennystarve]])</f>
        <v>200</v>
      </c>
      <c r="V1317" s="44">
        <f t="shared" si="207"/>
        <v>4.4999999999999998E-2</v>
      </c>
      <c r="W1317" s="44">
        <f t="shared" si="208"/>
        <v>0.04</v>
      </c>
      <c r="X1317" s="44">
        <f t="shared" si="209"/>
        <v>0.88888888888888884</v>
      </c>
      <c r="Y1317" s="90" t="b">
        <f>AND(MONTH(Taulukko1[[#This Row],[Alku PVM]] )=6,DAY(Taulukko1[[#This Row],[Alku PVM]] )&gt;19)</f>
        <v>0</v>
      </c>
      <c r="Z1317" s="90" t="b">
        <f>AND(MONTH(Taulukko1[[#This Row],[Loppu PVM]] )=6,DAY(Taulukko1[[#This Row],[Loppu PVM]] )&gt;19)</f>
        <v>0</v>
      </c>
      <c r="AA1317" s="90" t="b">
        <f>OR(MONTH(Taulukko1[[#This Row],[Alku PVM]] )&lt;=5,AND(MONTH(Taulukko1[[#This Row],[Alku PVM]] )=6,DAY(Taulukko1[[#This Row],[Alku PVM]] )&lt;20))</f>
        <v>1</v>
      </c>
      <c r="AB1317" s="90" t="b">
        <f>OR(MONTH(Taulukko1[[#This Row],[Loppu PVM]])&lt;=5,AND(MONTH(Taulukko1[[#This Row],[Loppu PVM]] )=6,DAY(Taulukko1[[#This Row],[Loppu PVM]])&lt;20))</f>
        <v>1</v>
      </c>
      <c r="AC1317" s="90" t="b">
        <f>OR(MONTH(Taulukko1[[#This Row],[Alku PVM]] )&lt;=3,AND(MONTH(Taulukko1[[#This Row],[Alku PVM]] )=3))</f>
        <v>1</v>
      </c>
      <c r="AD1317" s="90" t="b">
        <f>OR(MONTH(Taulukko1[[#This Row],[Loppu PVM]] )&lt;=3,AND(MONTH(Taulukko1[[#This Row],[Loppu PVM]] )=3))</f>
        <v>1</v>
      </c>
      <c r="AE1317" s="90" t="b">
        <f>OR(MONTH(Taulukko1[[#This Row],[Alku PVM]] )&lt;=9,AND(MONTH(Taulukko1[[#This Row],[Alku PVM]] )=9))</f>
        <v>1</v>
      </c>
      <c r="AF1317" s="90" t="b">
        <f>OR(MONTH(Taulukko1[[#This Row],[Loppu PVM]])&lt;=9,AND(MONTH(Taulukko1[[#This Row],[Loppu PVM]] )=9))</f>
        <v>1</v>
      </c>
      <c r="AG1317" s="90" t="b">
        <f>OR(MONTH(Taulukko1[[#This Row],[Alku PVM]] )&lt;=6,AND(MONTH(Taulukko1[[#This Row],[Alku PVM]] )=6))</f>
        <v>1</v>
      </c>
      <c r="AH1317" s="90" t="b">
        <f>OR(MONTH(Taulukko1[[#This Row],[Loppu PVM]])&lt;=6,AND(MONTH(Taulukko1[[#This Row],[Loppu PVM]] )=6))</f>
        <v>1</v>
      </c>
    </row>
    <row r="1318" spans="1:34" ht="12.75" customHeight="1">
      <c r="A1318" t="s">
        <v>177</v>
      </c>
      <c r="B1318" s="23">
        <v>40222</v>
      </c>
      <c r="C1318" t="s">
        <v>3231</v>
      </c>
      <c r="E1318" s="62">
        <v>8</v>
      </c>
      <c r="F1318" s="4">
        <v>40235</v>
      </c>
      <c r="G1318" s="5">
        <v>5</v>
      </c>
      <c r="H1318" s="22">
        <v>45</v>
      </c>
      <c r="I1318" s="126">
        <f>INDEX('TOL2008'!B:B,MATCH(A1318,'TOL2008'!A:A,0))</f>
        <v>58142</v>
      </c>
      <c r="J1318" s="126" t="str">
        <f>INDEX(Pääluokka!$H$2:$H$100,MATCH(VALUE(LEFT(Taulukko1[[#This Row],[TOL2008]],2)),Pääluokka!$G$2:$G$100,0))</f>
        <v>Informaatio ja viestintä</v>
      </c>
      <c r="K1318" s="126" t="str">
        <f>INDEX(Pääluokka!$I$2:$I$100,MATCH(VALUE(LEFT(Taulukko1[[#This Row],[TOL2008]],2)),Pääluokka!$G$2:$G$100,0))</f>
        <v>Palvelualat (G-N, R, S)</v>
      </c>
      <c r="L1318" s="41">
        <f t="shared" si="200"/>
        <v>13</v>
      </c>
      <c r="M1318" s="43">
        <f t="shared" si="201"/>
        <v>40222</v>
      </c>
      <c r="N1318" s="43">
        <f t="shared" si="202"/>
        <v>40235</v>
      </c>
      <c r="O1318" s="43">
        <f t="shared" si="203"/>
        <v>40210</v>
      </c>
      <c r="P1318" s="43">
        <f t="shared" si="204"/>
        <v>40210</v>
      </c>
      <c r="Q1318" s="41">
        <f t="shared" si="205"/>
        <v>2010</v>
      </c>
      <c r="R1318" s="41">
        <f t="shared" si="206"/>
        <v>2010</v>
      </c>
      <c r="S1318" s="43" t="str">
        <f>YEAR(Taulukko1[[#This Row],[Alku KK]])&amp;"Q"&amp;ROUNDDOWN((MONTH(Taulukko1[[#This Row],[Alku KK]])-1)/3+1,0)</f>
        <v>2010Q1</v>
      </c>
      <c r="T1318" s="43" t="str">
        <f>YEAR(Taulukko1[[#This Row],[Loppu KK]])&amp;"Q"&amp;ROUNDDOWN((MONTH(Taulukko1[[#This Row],[Loppu KK]])-1)/3+1,0)</f>
        <v>2010Q1</v>
      </c>
      <c r="U1318" s="66">
        <f>IF(COUNT(Taulukko1[[#This Row],[Neuvottelujen alaiset ]])=1,Taulukko1[[#This Row],[Neuvottelujen alaiset ]],Taulukko1[[#This Row],[Vähennystarve]])</f>
        <v>45</v>
      </c>
      <c r="V1318" s="44">
        <f t="shared" si="207"/>
        <v>0.17777777777777778</v>
      </c>
      <c r="W1318" s="44">
        <f t="shared" si="208"/>
        <v>0.1111111111111111</v>
      </c>
      <c r="X1318" s="44">
        <f t="shared" si="209"/>
        <v>0.625</v>
      </c>
      <c r="Y1318" s="90" t="b">
        <f>AND(MONTH(Taulukko1[[#This Row],[Alku PVM]] )=6,DAY(Taulukko1[[#This Row],[Alku PVM]] )&gt;19)</f>
        <v>0</v>
      </c>
      <c r="Z1318" s="90" t="b">
        <f>AND(MONTH(Taulukko1[[#This Row],[Loppu PVM]] )=6,DAY(Taulukko1[[#This Row],[Loppu PVM]] )&gt;19)</f>
        <v>0</v>
      </c>
      <c r="AA1318" s="90" t="b">
        <f>OR(MONTH(Taulukko1[[#This Row],[Alku PVM]] )&lt;=5,AND(MONTH(Taulukko1[[#This Row],[Alku PVM]] )=6,DAY(Taulukko1[[#This Row],[Alku PVM]] )&lt;20))</f>
        <v>1</v>
      </c>
      <c r="AB1318" s="90" t="b">
        <f>OR(MONTH(Taulukko1[[#This Row],[Loppu PVM]])&lt;=5,AND(MONTH(Taulukko1[[#This Row],[Loppu PVM]] )=6,DAY(Taulukko1[[#This Row],[Loppu PVM]])&lt;20))</f>
        <v>1</v>
      </c>
      <c r="AC1318" s="90" t="b">
        <f>OR(MONTH(Taulukko1[[#This Row],[Alku PVM]] )&lt;=3,AND(MONTH(Taulukko1[[#This Row],[Alku PVM]] )=3))</f>
        <v>1</v>
      </c>
      <c r="AD1318" s="90" t="b">
        <f>OR(MONTH(Taulukko1[[#This Row],[Loppu PVM]] )&lt;=3,AND(MONTH(Taulukko1[[#This Row],[Loppu PVM]] )=3))</f>
        <v>1</v>
      </c>
      <c r="AE1318" s="90" t="b">
        <f>OR(MONTH(Taulukko1[[#This Row],[Alku PVM]] )&lt;=9,AND(MONTH(Taulukko1[[#This Row],[Alku PVM]] )=9))</f>
        <v>1</v>
      </c>
      <c r="AF1318" s="90" t="b">
        <f>OR(MONTH(Taulukko1[[#This Row],[Loppu PVM]])&lt;=9,AND(MONTH(Taulukko1[[#This Row],[Loppu PVM]] )=9))</f>
        <v>1</v>
      </c>
      <c r="AG1318" s="90" t="b">
        <f>OR(MONTH(Taulukko1[[#This Row],[Alku PVM]] )&lt;=6,AND(MONTH(Taulukko1[[#This Row],[Alku PVM]] )=6))</f>
        <v>1</v>
      </c>
      <c r="AH1318" s="90" t="b">
        <f>OR(MONTH(Taulukko1[[#This Row],[Loppu PVM]])&lt;=6,AND(MONTH(Taulukko1[[#This Row],[Loppu PVM]] )=6))</f>
        <v>1</v>
      </c>
    </row>
    <row r="1319" spans="1:34" ht="12.75" customHeight="1">
      <c r="A1319" s="21" t="s">
        <v>287</v>
      </c>
      <c r="B1319" s="23">
        <v>40224</v>
      </c>
      <c r="C1319" s="21" t="s">
        <v>3295</v>
      </c>
      <c r="D1319" s="24"/>
      <c r="E1319" s="62">
        <v>180</v>
      </c>
      <c r="F1319" s="23">
        <v>40268</v>
      </c>
      <c r="G1319" s="24">
        <v>68</v>
      </c>
      <c r="H1319" s="22">
        <v>1600</v>
      </c>
      <c r="I1319" s="126">
        <f>INDEX('TOL2008'!B:B,MATCH(A1319,'TOL2008'!A:A,0))</f>
        <v>85420</v>
      </c>
      <c r="J1319" s="126" t="str">
        <f>INDEX(Pääluokka!$H$2:$H$100,MATCH(VALUE(LEFT(Taulukko1[[#This Row],[TOL2008]],2)),Pääluokka!$G$2:$G$100,0))</f>
        <v>Koulutus</v>
      </c>
      <c r="K1319" s="126" t="str">
        <f>INDEX(Pääluokka!$I$2:$I$100,MATCH(VALUE(LEFT(Taulukko1[[#This Row],[TOL2008]],2)),Pääluokka!$G$2:$G$100,0))</f>
        <v>Muut toimialat (O-Q, T-X)</v>
      </c>
      <c r="L1319" s="41">
        <f t="shared" si="200"/>
        <v>44</v>
      </c>
      <c r="M1319" s="43">
        <f t="shared" si="201"/>
        <v>40224</v>
      </c>
      <c r="N1319" s="43">
        <f t="shared" si="202"/>
        <v>40268</v>
      </c>
      <c r="O1319" s="43">
        <f t="shared" si="203"/>
        <v>40210</v>
      </c>
      <c r="P1319" s="43">
        <f t="shared" si="204"/>
        <v>40238</v>
      </c>
      <c r="Q1319" s="41">
        <f t="shared" si="205"/>
        <v>2010</v>
      </c>
      <c r="R1319" s="41">
        <f t="shared" si="206"/>
        <v>2010</v>
      </c>
      <c r="S1319" s="43" t="str">
        <f>YEAR(Taulukko1[[#This Row],[Alku KK]])&amp;"Q"&amp;ROUNDDOWN((MONTH(Taulukko1[[#This Row],[Alku KK]])-1)/3+1,0)</f>
        <v>2010Q1</v>
      </c>
      <c r="T1319" s="43" t="str">
        <f>YEAR(Taulukko1[[#This Row],[Loppu KK]])&amp;"Q"&amp;ROUNDDOWN((MONTH(Taulukko1[[#This Row],[Loppu KK]])-1)/3+1,0)</f>
        <v>2010Q1</v>
      </c>
      <c r="U1319" s="66">
        <f>IF(COUNT(Taulukko1[[#This Row],[Neuvottelujen alaiset ]])=1,Taulukko1[[#This Row],[Neuvottelujen alaiset ]],Taulukko1[[#This Row],[Vähennystarve]])</f>
        <v>1600</v>
      </c>
      <c r="V1319" s="44">
        <f t="shared" si="207"/>
        <v>0.1125</v>
      </c>
      <c r="W1319" s="44">
        <f t="shared" si="208"/>
        <v>4.2500000000000003E-2</v>
      </c>
      <c r="X1319" s="44">
        <f t="shared" si="209"/>
        <v>0.37777777777777777</v>
      </c>
      <c r="Y1319" s="90" t="b">
        <f>AND(MONTH(Taulukko1[[#This Row],[Alku PVM]] )=6,DAY(Taulukko1[[#This Row],[Alku PVM]] )&gt;19)</f>
        <v>0</v>
      </c>
      <c r="Z1319" s="90" t="b">
        <f>AND(MONTH(Taulukko1[[#This Row],[Loppu PVM]] )=6,DAY(Taulukko1[[#This Row],[Loppu PVM]] )&gt;19)</f>
        <v>0</v>
      </c>
      <c r="AA1319" s="90" t="b">
        <f>OR(MONTH(Taulukko1[[#This Row],[Alku PVM]] )&lt;=5,AND(MONTH(Taulukko1[[#This Row],[Alku PVM]] )=6,DAY(Taulukko1[[#This Row],[Alku PVM]] )&lt;20))</f>
        <v>1</v>
      </c>
      <c r="AB1319" s="90" t="b">
        <f>OR(MONTH(Taulukko1[[#This Row],[Loppu PVM]])&lt;=5,AND(MONTH(Taulukko1[[#This Row],[Loppu PVM]] )=6,DAY(Taulukko1[[#This Row],[Loppu PVM]])&lt;20))</f>
        <v>1</v>
      </c>
      <c r="AC1319" s="90" t="b">
        <f>OR(MONTH(Taulukko1[[#This Row],[Alku PVM]] )&lt;=3,AND(MONTH(Taulukko1[[#This Row],[Alku PVM]] )=3))</f>
        <v>1</v>
      </c>
      <c r="AD1319" s="90" t="b">
        <f>OR(MONTH(Taulukko1[[#This Row],[Loppu PVM]] )&lt;=3,AND(MONTH(Taulukko1[[#This Row],[Loppu PVM]] )=3))</f>
        <v>1</v>
      </c>
      <c r="AE1319" s="90" t="b">
        <f>OR(MONTH(Taulukko1[[#This Row],[Alku PVM]] )&lt;=9,AND(MONTH(Taulukko1[[#This Row],[Alku PVM]] )=9))</f>
        <v>1</v>
      </c>
      <c r="AF1319" s="90" t="b">
        <f>OR(MONTH(Taulukko1[[#This Row],[Loppu PVM]])&lt;=9,AND(MONTH(Taulukko1[[#This Row],[Loppu PVM]] )=9))</f>
        <v>1</v>
      </c>
      <c r="AG1319" s="90" t="b">
        <f>OR(MONTH(Taulukko1[[#This Row],[Alku PVM]] )&lt;=6,AND(MONTH(Taulukko1[[#This Row],[Alku PVM]] )=6))</f>
        <v>1</v>
      </c>
      <c r="AH1319" s="90" t="b">
        <f>OR(MONTH(Taulukko1[[#This Row],[Loppu PVM]])&lt;=6,AND(MONTH(Taulukko1[[#This Row],[Loppu PVM]] )=6))</f>
        <v>1</v>
      </c>
    </row>
    <row r="1320" spans="1:34" ht="12.75" customHeight="1">
      <c r="A1320" t="s">
        <v>3483</v>
      </c>
      <c r="B1320" s="23">
        <v>40225</v>
      </c>
      <c r="C1320" t="s">
        <v>3482</v>
      </c>
      <c r="E1320" s="62">
        <v>30</v>
      </c>
      <c r="F1320" s="4">
        <v>40260</v>
      </c>
      <c r="G1320" s="5">
        <v>12</v>
      </c>
      <c r="H1320" s="22">
        <v>650</v>
      </c>
      <c r="I1320" s="126" t="e">
        <f>INDEX('TOL2008'!B:B,MATCH(A1320,'TOL2008'!A:A,0))</f>
        <v>#N/A</v>
      </c>
      <c r="J1320" s="126" t="e">
        <f>INDEX(Pääluokka!$H$2:$H$100,MATCH(VALUE(LEFT(Taulukko1[[#This Row],[TOL2008]],2)),Pääluokka!$G$2:$G$100,0))</f>
        <v>#N/A</v>
      </c>
      <c r="K1320" s="126" t="e">
        <f>INDEX(Pääluokka!$I$2:$I$100,MATCH(VALUE(LEFT(Taulukko1[[#This Row],[TOL2008]],2)),Pääluokka!$G$2:$G$100,0))</f>
        <v>#N/A</v>
      </c>
      <c r="L1320" s="41">
        <f t="shared" si="200"/>
        <v>35</v>
      </c>
      <c r="M1320" s="43">
        <f t="shared" si="201"/>
        <v>40225</v>
      </c>
      <c r="N1320" s="43">
        <f t="shared" si="202"/>
        <v>40260</v>
      </c>
      <c r="O1320" s="43">
        <f t="shared" si="203"/>
        <v>40210</v>
      </c>
      <c r="P1320" s="43">
        <f t="shared" si="204"/>
        <v>40238</v>
      </c>
      <c r="Q1320" s="41">
        <f t="shared" si="205"/>
        <v>2010</v>
      </c>
      <c r="R1320" s="41">
        <f t="shared" si="206"/>
        <v>2010</v>
      </c>
      <c r="S1320" s="43" t="str">
        <f>YEAR(Taulukko1[[#This Row],[Alku KK]])&amp;"Q"&amp;ROUNDDOWN((MONTH(Taulukko1[[#This Row],[Alku KK]])-1)/3+1,0)</f>
        <v>2010Q1</v>
      </c>
      <c r="T1320" s="43" t="str">
        <f>YEAR(Taulukko1[[#This Row],[Loppu KK]])&amp;"Q"&amp;ROUNDDOWN((MONTH(Taulukko1[[#This Row],[Loppu KK]])-1)/3+1,0)</f>
        <v>2010Q1</v>
      </c>
      <c r="U1320" s="66">
        <f>IF(COUNT(Taulukko1[[#This Row],[Neuvottelujen alaiset ]])=1,Taulukko1[[#This Row],[Neuvottelujen alaiset ]],Taulukko1[[#This Row],[Vähennystarve]])</f>
        <v>650</v>
      </c>
      <c r="V1320" s="44">
        <f t="shared" si="207"/>
        <v>4.6153846153846156E-2</v>
      </c>
      <c r="W1320" s="44">
        <f t="shared" si="208"/>
        <v>1.8461538461538463E-2</v>
      </c>
      <c r="X1320" s="44">
        <f t="shared" si="209"/>
        <v>0.4</v>
      </c>
      <c r="Y1320" s="90" t="b">
        <f>AND(MONTH(Taulukko1[[#This Row],[Alku PVM]] )=6,DAY(Taulukko1[[#This Row],[Alku PVM]] )&gt;19)</f>
        <v>0</v>
      </c>
      <c r="Z1320" s="90" t="b">
        <f>AND(MONTH(Taulukko1[[#This Row],[Loppu PVM]] )=6,DAY(Taulukko1[[#This Row],[Loppu PVM]] )&gt;19)</f>
        <v>0</v>
      </c>
      <c r="AA1320" s="90" t="b">
        <f>OR(MONTH(Taulukko1[[#This Row],[Alku PVM]] )&lt;=5,AND(MONTH(Taulukko1[[#This Row],[Alku PVM]] )=6,DAY(Taulukko1[[#This Row],[Alku PVM]] )&lt;20))</f>
        <v>1</v>
      </c>
      <c r="AB1320" s="90" t="b">
        <f>OR(MONTH(Taulukko1[[#This Row],[Loppu PVM]])&lt;=5,AND(MONTH(Taulukko1[[#This Row],[Loppu PVM]] )=6,DAY(Taulukko1[[#This Row],[Loppu PVM]])&lt;20))</f>
        <v>1</v>
      </c>
      <c r="AC1320" s="90" t="b">
        <f>OR(MONTH(Taulukko1[[#This Row],[Alku PVM]] )&lt;=3,AND(MONTH(Taulukko1[[#This Row],[Alku PVM]] )=3))</f>
        <v>1</v>
      </c>
      <c r="AD1320" s="90" t="b">
        <f>OR(MONTH(Taulukko1[[#This Row],[Loppu PVM]] )&lt;=3,AND(MONTH(Taulukko1[[#This Row],[Loppu PVM]] )=3))</f>
        <v>1</v>
      </c>
      <c r="AE1320" s="90" t="b">
        <f>OR(MONTH(Taulukko1[[#This Row],[Alku PVM]] )&lt;=9,AND(MONTH(Taulukko1[[#This Row],[Alku PVM]] )=9))</f>
        <v>1</v>
      </c>
      <c r="AF1320" s="90" t="b">
        <f>OR(MONTH(Taulukko1[[#This Row],[Loppu PVM]])&lt;=9,AND(MONTH(Taulukko1[[#This Row],[Loppu PVM]] )=9))</f>
        <v>1</v>
      </c>
      <c r="AG1320" s="90" t="b">
        <f>OR(MONTH(Taulukko1[[#This Row],[Alku PVM]] )&lt;=6,AND(MONTH(Taulukko1[[#This Row],[Alku PVM]] )=6))</f>
        <v>1</v>
      </c>
      <c r="AH1320" s="90" t="b">
        <f>OR(MONTH(Taulukko1[[#This Row],[Loppu PVM]])&lt;=6,AND(MONTH(Taulukko1[[#This Row],[Loppu PVM]] )=6))</f>
        <v>1</v>
      </c>
    </row>
    <row r="1321" spans="1:34" ht="12.75" customHeight="1">
      <c r="A1321" s="21" t="s">
        <v>896</v>
      </c>
      <c r="B1321" s="23">
        <v>40225</v>
      </c>
      <c r="C1321" s="21" t="s">
        <v>3256</v>
      </c>
      <c r="D1321" s="24"/>
      <c r="E1321" s="62">
        <v>14</v>
      </c>
      <c r="F1321" s="23">
        <v>40267</v>
      </c>
      <c r="G1321" s="24"/>
      <c r="H1321" s="22">
        <v>30</v>
      </c>
      <c r="I1321" s="126">
        <f>INDEX('TOL2008'!B:B,MATCH(A1321,'TOL2008'!A:A,0))</f>
        <v>28240</v>
      </c>
      <c r="J1321" s="126" t="str">
        <f>INDEX(Pääluokka!$H$2:$H$100,MATCH(VALUE(LEFT(Taulukko1[[#This Row],[TOL2008]],2)),Pääluokka!$G$2:$G$100,0))</f>
        <v>Teollisuus</v>
      </c>
      <c r="K1321" s="126" t="str">
        <f>INDEX(Pääluokka!$I$2:$I$100,MATCH(VALUE(LEFT(Taulukko1[[#This Row],[TOL2008]],2)),Pääluokka!$G$2:$G$100,0))</f>
        <v>Teollisuus (C-E)</v>
      </c>
      <c r="L1321" s="41">
        <f t="shared" si="200"/>
        <v>42</v>
      </c>
      <c r="M1321" s="43">
        <f t="shared" si="201"/>
        <v>40225</v>
      </c>
      <c r="N1321" s="43">
        <f t="shared" si="202"/>
        <v>40267</v>
      </c>
      <c r="O1321" s="43">
        <f t="shared" si="203"/>
        <v>40210</v>
      </c>
      <c r="P1321" s="43">
        <f t="shared" si="204"/>
        <v>40238</v>
      </c>
      <c r="Q1321" s="41">
        <f t="shared" si="205"/>
        <v>2010</v>
      </c>
      <c r="R1321" s="41">
        <f t="shared" si="206"/>
        <v>2010</v>
      </c>
      <c r="S1321" s="43" t="str">
        <f>YEAR(Taulukko1[[#This Row],[Alku KK]])&amp;"Q"&amp;ROUNDDOWN((MONTH(Taulukko1[[#This Row],[Alku KK]])-1)/3+1,0)</f>
        <v>2010Q1</v>
      </c>
      <c r="T1321" s="43" t="str">
        <f>YEAR(Taulukko1[[#This Row],[Loppu KK]])&amp;"Q"&amp;ROUNDDOWN((MONTH(Taulukko1[[#This Row],[Loppu KK]])-1)/3+1,0)</f>
        <v>2010Q1</v>
      </c>
      <c r="U1321" s="66">
        <f>IF(COUNT(Taulukko1[[#This Row],[Neuvottelujen alaiset ]])=1,Taulukko1[[#This Row],[Neuvottelujen alaiset ]],Taulukko1[[#This Row],[Vähennystarve]])</f>
        <v>30</v>
      </c>
      <c r="V1321" s="44">
        <f t="shared" si="207"/>
        <v>0.46666666666666667</v>
      </c>
      <c r="W1321" s="44" t="str">
        <f t="shared" si="208"/>
        <v>NA</v>
      </c>
      <c r="X1321" s="44" t="str">
        <f t="shared" si="209"/>
        <v>NA</v>
      </c>
      <c r="Y1321" s="90" t="b">
        <f>AND(MONTH(Taulukko1[[#This Row],[Alku PVM]] )=6,DAY(Taulukko1[[#This Row],[Alku PVM]] )&gt;19)</f>
        <v>0</v>
      </c>
      <c r="Z1321" s="90" t="b">
        <f>AND(MONTH(Taulukko1[[#This Row],[Loppu PVM]] )=6,DAY(Taulukko1[[#This Row],[Loppu PVM]] )&gt;19)</f>
        <v>0</v>
      </c>
      <c r="AA1321" s="90" t="b">
        <f>OR(MONTH(Taulukko1[[#This Row],[Alku PVM]] )&lt;=5,AND(MONTH(Taulukko1[[#This Row],[Alku PVM]] )=6,DAY(Taulukko1[[#This Row],[Alku PVM]] )&lt;20))</f>
        <v>1</v>
      </c>
      <c r="AB1321" s="90" t="b">
        <f>OR(MONTH(Taulukko1[[#This Row],[Loppu PVM]])&lt;=5,AND(MONTH(Taulukko1[[#This Row],[Loppu PVM]] )=6,DAY(Taulukko1[[#This Row],[Loppu PVM]])&lt;20))</f>
        <v>1</v>
      </c>
      <c r="AC1321" s="90" t="b">
        <f>OR(MONTH(Taulukko1[[#This Row],[Alku PVM]] )&lt;=3,AND(MONTH(Taulukko1[[#This Row],[Alku PVM]] )=3))</f>
        <v>1</v>
      </c>
      <c r="AD1321" s="90" t="b">
        <f>OR(MONTH(Taulukko1[[#This Row],[Loppu PVM]] )&lt;=3,AND(MONTH(Taulukko1[[#This Row],[Loppu PVM]] )=3))</f>
        <v>1</v>
      </c>
      <c r="AE1321" s="90" t="b">
        <f>OR(MONTH(Taulukko1[[#This Row],[Alku PVM]] )&lt;=9,AND(MONTH(Taulukko1[[#This Row],[Alku PVM]] )=9))</f>
        <v>1</v>
      </c>
      <c r="AF1321" s="90" t="b">
        <f>OR(MONTH(Taulukko1[[#This Row],[Loppu PVM]])&lt;=9,AND(MONTH(Taulukko1[[#This Row],[Loppu PVM]] )=9))</f>
        <v>1</v>
      </c>
      <c r="AG1321" s="90" t="b">
        <f>OR(MONTH(Taulukko1[[#This Row],[Alku PVM]] )&lt;=6,AND(MONTH(Taulukko1[[#This Row],[Alku PVM]] )=6))</f>
        <v>1</v>
      </c>
      <c r="AH1321" s="90" t="b">
        <f>OR(MONTH(Taulukko1[[#This Row],[Loppu PVM]])&lt;=6,AND(MONTH(Taulukko1[[#This Row],[Loppu PVM]] )=6))</f>
        <v>1</v>
      </c>
    </row>
    <row r="1322" spans="1:34" ht="12.75" customHeight="1">
      <c r="A1322" t="s">
        <v>50</v>
      </c>
      <c r="B1322" s="23">
        <v>40225</v>
      </c>
      <c r="C1322" t="s">
        <v>3183</v>
      </c>
      <c r="D1322" s="5">
        <v>200</v>
      </c>
      <c r="E1322" s="62">
        <v>200</v>
      </c>
      <c r="F1322" s="4">
        <v>40284</v>
      </c>
      <c r="G1322" s="5">
        <v>200</v>
      </c>
      <c r="H1322" s="22">
        <v>200</v>
      </c>
      <c r="I1322" s="126">
        <f>INDEX('TOL2008'!B:B,MATCH(A1322,'TOL2008'!A:A,0))</f>
        <v>17120</v>
      </c>
      <c r="J1322" s="126" t="str">
        <f>INDEX(Pääluokka!$H$2:$H$100,MATCH(VALUE(LEFT(Taulukko1[[#This Row],[TOL2008]],2)),Pääluokka!$G$2:$G$100,0))</f>
        <v>Teollisuus</v>
      </c>
      <c r="K1322" s="126" t="str">
        <f>INDEX(Pääluokka!$I$2:$I$100,MATCH(VALUE(LEFT(Taulukko1[[#This Row],[TOL2008]],2)),Pääluokka!$G$2:$G$100,0))</f>
        <v>Teollisuus (C-E)</v>
      </c>
      <c r="L1322" s="41">
        <f t="shared" si="200"/>
        <v>59</v>
      </c>
      <c r="M1322" s="43">
        <f t="shared" si="201"/>
        <v>40225</v>
      </c>
      <c r="N1322" s="43">
        <f t="shared" si="202"/>
        <v>40284</v>
      </c>
      <c r="O1322" s="43">
        <f t="shared" si="203"/>
        <v>40210</v>
      </c>
      <c r="P1322" s="43">
        <f t="shared" si="204"/>
        <v>40269</v>
      </c>
      <c r="Q1322" s="41">
        <f t="shared" si="205"/>
        <v>2010</v>
      </c>
      <c r="R1322" s="41">
        <f t="shared" si="206"/>
        <v>2010</v>
      </c>
      <c r="S1322" s="43" t="str">
        <f>YEAR(Taulukko1[[#This Row],[Alku KK]])&amp;"Q"&amp;ROUNDDOWN((MONTH(Taulukko1[[#This Row],[Alku KK]])-1)/3+1,0)</f>
        <v>2010Q1</v>
      </c>
      <c r="T1322" s="43" t="str">
        <f>YEAR(Taulukko1[[#This Row],[Loppu KK]])&amp;"Q"&amp;ROUNDDOWN((MONTH(Taulukko1[[#This Row],[Loppu KK]])-1)/3+1,0)</f>
        <v>2010Q2</v>
      </c>
      <c r="U1322" s="66">
        <f>IF(COUNT(Taulukko1[[#This Row],[Neuvottelujen alaiset ]])=1,Taulukko1[[#This Row],[Neuvottelujen alaiset ]],Taulukko1[[#This Row],[Vähennystarve]])</f>
        <v>200</v>
      </c>
      <c r="V1322" s="44">
        <f t="shared" si="207"/>
        <v>1</v>
      </c>
      <c r="W1322" s="44">
        <f t="shared" si="208"/>
        <v>1</v>
      </c>
      <c r="X1322" s="44">
        <f t="shared" si="209"/>
        <v>1</v>
      </c>
      <c r="Y1322" s="90" t="b">
        <f>AND(MONTH(Taulukko1[[#This Row],[Alku PVM]] )=6,DAY(Taulukko1[[#This Row],[Alku PVM]] )&gt;19)</f>
        <v>0</v>
      </c>
      <c r="Z1322" s="90" t="b">
        <f>AND(MONTH(Taulukko1[[#This Row],[Loppu PVM]] )=6,DAY(Taulukko1[[#This Row],[Loppu PVM]] )&gt;19)</f>
        <v>0</v>
      </c>
      <c r="AA1322" s="90" t="b">
        <f>OR(MONTH(Taulukko1[[#This Row],[Alku PVM]] )&lt;=5,AND(MONTH(Taulukko1[[#This Row],[Alku PVM]] )=6,DAY(Taulukko1[[#This Row],[Alku PVM]] )&lt;20))</f>
        <v>1</v>
      </c>
      <c r="AB1322" s="90" t="b">
        <f>OR(MONTH(Taulukko1[[#This Row],[Loppu PVM]])&lt;=5,AND(MONTH(Taulukko1[[#This Row],[Loppu PVM]] )=6,DAY(Taulukko1[[#This Row],[Loppu PVM]])&lt;20))</f>
        <v>1</v>
      </c>
      <c r="AC1322" s="90" t="b">
        <f>OR(MONTH(Taulukko1[[#This Row],[Alku PVM]] )&lt;=3,AND(MONTH(Taulukko1[[#This Row],[Alku PVM]] )=3))</f>
        <v>1</v>
      </c>
      <c r="AD1322" s="90" t="b">
        <f>OR(MONTH(Taulukko1[[#This Row],[Loppu PVM]] )&lt;=3,AND(MONTH(Taulukko1[[#This Row],[Loppu PVM]] )=3))</f>
        <v>0</v>
      </c>
      <c r="AE1322" s="90" t="b">
        <f>OR(MONTH(Taulukko1[[#This Row],[Alku PVM]] )&lt;=9,AND(MONTH(Taulukko1[[#This Row],[Alku PVM]] )=9))</f>
        <v>1</v>
      </c>
      <c r="AF1322" s="90" t="b">
        <f>OR(MONTH(Taulukko1[[#This Row],[Loppu PVM]])&lt;=9,AND(MONTH(Taulukko1[[#This Row],[Loppu PVM]] )=9))</f>
        <v>1</v>
      </c>
      <c r="AG1322" s="90" t="b">
        <f>OR(MONTH(Taulukko1[[#This Row],[Alku PVM]] )&lt;=6,AND(MONTH(Taulukko1[[#This Row],[Alku PVM]] )=6))</f>
        <v>1</v>
      </c>
      <c r="AH1322" s="90" t="b">
        <f>OR(MONTH(Taulukko1[[#This Row],[Loppu PVM]])&lt;=6,AND(MONTH(Taulukko1[[#This Row],[Loppu PVM]] )=6))</f>
        <v>1</v>
      </c>
    </row>
    <row r="1323" spans="1:34" ht="12.75" customHeight="1">
      <c r="A1323" t="s">
        <v>50</v>
      </c>
      <c r="B1323" s="23">
        <v>40227</v>
      </c>
      <c r="C1323" t="s">
        <v>3182</v>
      </c>
      <c r="E1323" s="62">
        <v>24</v>
      </c>
      <c r="F1323" s="4">
        <v>40294</v>
      </c>
      <c r="G1323" s="5">
        <v>16</v>
      </c>
      <c r="H1323" s="22">
        <v>35</v>
      </c>
      <c r="I1323" s="126">
        <f>INDEX('TOL2008'!B:B,MATCH(A1323,'TOL2008'!A:A,0))</f>
        <v>17120</v>
      </c>
      <c r="J1323" s="126" t="str">
        <f>INDEX(Pääluokka!$H$2:$H$100,MATCH(VALUE(LEFT(Taulukko1[[#This Row],[TOL2008]],2)),Pääluokka!$G$2:$G$100,0))</f>
        <v>Teollisuus</v>
      </c>
      <c r="K1323" s="126" t="str">
        <f>INDEX(Pääluokka!$I$2:$I$100,MATCH(VALUE(LEFT(Taulukko1[[#This Row],[TOL2008]],2)),Pääluokka!$G$2:$G$100,0))</f>
        <v>Teollisuus (C-E)</v>
      </c>
      <c r="L1323" s="41">
        <f t="shared" si="200"/>
        <v>67</v>
      </c>
      <c r="M1323" s="43">
        <f t="shared" si="201"/>
        <v>40227</v>
      </c>
      <c r="N1323" s="43">
        <f t="shared" si="202"/>
        <v>40294</v>
      </c>
      <c r="O1323" s="43">
        <f t="shared" si="203"/>
        <v>40210</v>
      </c>
      <c r="P1323" s="43">
        <f t="shared" si="204"/>
        <v>40269</v>
      </c>
      <c r="Q1323" s="41">
        <f t="shared" si="205"/>
        <v>2010</v>
      </c>
      <c r="R1323" s="41">
        <f t="shared" si="206"/>
        <v>2010</v>
      </c>
      <c r="S1323" s="43" t="str">
        <f>YEAR(Taulukko1[[#This Row],[Alku KK]])&amp;"Q"&amp;ROUNDDOWN((MONTH(Taulukko1[[#This Row],[Alku KK]])-1)/3+1,0)</f>
        <v>2010Q1</v>
      </c>
      <c r="T1323" s="43" t="str">
        <f>YEAR(Taulukko1[[#This Row],[Loppu KK]])&amp;"Q"&amp;ROUNDDOWN((MONTH(Taulukko1[[#This Row],[Loppu KK]])-1)/3+1,0)</f>
        <v>2010Q2</v>
      </c>
      <c r="U1323" s="66">
        <f>IF(COUNT(Taulukko1[[#This Row],[Neuvottelujen alaiset ]])=1,Taulukko1[[#This Row],[Neuvottelujen alaiset ]],Taulukko1[[#This Row],[Vähennystarve]])</f>
        <v>35</v>
      </c>
      <c r="V1323" s="44">
        <f t="shared" si="207"/>
        <v>0.68571428571428572</v>
      </c>
      <c r="W1323" s="44">
        <f t="shared" si="208"/>
        <v>0.45714285714285713</v>
      </c>
      <c r="X1323" s="44">
        <f t="shared" si="209"/>
        <v>0.66666666666666663</v>
      </c>
      <c r="Y1323" s="90" t="b">
        <f>AND(MONTH(Taulukko1[[#This Row],[Alku PVM]] )=6,DAY(Taulukko1[[#This Row],[Alku PVM]] )&gt;19)</f>
        <v>0</v>
      </c>
      <c r="Z1323" s="90" t="b">
        <f>AND(MONTH(Taulukko1[[#This Row],[Loppu PVM]] )=6,DAY(Taulukko1[[#This Row],[Loppu PVM]] )&gt;19)</f>
        <v>0</v>
      </c>
      <c r="AA1323" s="90" t="b">
        <f>OR(MONTH(Taulukko1[[#This Row],[Alku PVM]] )&lt;=5,AND(MONTH(Taulukko1[[#This Row],[Alku PVM]] )=6,DAY(Taulukko1[[#This Row],[Alku PVM]] )&lt;20))</f>
        <v>1</v>
      </c>
      <c r="AB1323" s="90" t="b">
        <f>OR(MONTH(Taulukko1[[#This Row],[Loppu PVM]])&lt;=5,AND(MONTH(Taulukko1[[#This Row],[Loppu PVM]] )=6,DAY(Taulukko1[[#This Row],[Loppu PVM]])&lt;20))</f>
        <v>1</v>
      </c>
      <c r="AC1323" s="90" t="b">
        <f>OR(MONTH(Taulukko1[[#This Row],[Alku PVM]] )&lt;=3,AND(MONTH(Taulukko1[[#This Row],[Alku PVM]] )=3))</f>
        <v>1</v>
      </c>
      <c r="AD1323" s="90" t="b">
        <f>OR(MONTH(Taulukko1[[#This Row],[Loppu PVM]] )&lt;=3,AND(MONTH(Taulukko1[[#This Row],[Loppu PVM]] )=3))</f>
        <v>0</v>
      </c>
      <c r="AE1323" s="90" t="b">
        <f>OR(MONTH(Taulukko1[[#This Row],[Alku PVM]] )&lt;=9,AND(MONTH(Taulukko1[[#This Row],[Alku PVM]] )=9))</f>
        <v>1</v>
      </c>
      <c r="AF1323" s="90" t="b">
        <f>OR(MONTH(Taulukko1[[#This Row],[Loppu PVM]])&lt;=9,AND(MONTH(Taulukko1[[#This Row],[Loppu PVM]] )=9))</f>
        <v>1</v>
      </c>
      <c r="AG1323" s="90" t="b">
        <f>OR(MONTH(Taulukko1[[#This Row],[Alku PVM]] )&lt;=6,AND(MONTH(Taulukko1[[#This Row],[Alku PVM]] )=6))</f>
        <v>1</v>
      </c>
      <c r="AH1323" s="90" t="b">
        <f>OR(MONTH(Taulukko1[[#This Row],[Loppu PVM]])&lt;=6,AND(MONTH(Taulukko1[[#This Row],[Loppu PVM]] )=6))</f>
        <v>1</v>
      </c>
    </row>
    <row r="1324" spans="1:34" ht="12.75" customHeight="1">
      <c r="A1324" t="s">
        <v>148</v>
      </c>
      <c r="B1324" s="23">
        <v>40228</v>
      </c>
      <c r="C1324" t="s">
        <v>3222</v>
      </c>
      <c r="D1324" s="5">
        <v>90</v>
      </c>
      <c r="E1324" s="62">
        <v>30</v>
      </c>
      <c r="F1324" s="4"/>
      <c r="G1324" s="5"/>
      <c r="H1324" s="22">
        <v>120</v>
      </c>
      <c r="I1324" s="126">
        <f>INDEX('TOL2008'!B:B,MATCH(A1324,'TOL2008'!A:A,0))</f>
        <v>17120</v>
      </c>
      <c r="J1324" s="126" t="str">
        <f>INDEX(Pääluokka!$H$2:$H$100,MATCH(VALUE(LEFT(Taulukko1[[#This Row],[TOL2008]],2)),Pääluokka!$G$2:$G$100,0))</f>
        <v>Teollisuus</v>
      </c>
      <c r="K1324" s="126" t="str">
        <f>INDEX(Pääluokka!$I$2:$I$100,MATCH(VALUE(LEFT(Taulukko1[[#This Row],[TOL2008]],2)),Pääluokka!$G$2:$G$100,0))</f>
        <v>Teollisuus (C-E)</v>
      </c>
      <c r="L1324" s="41" t="str">
        <f t="shared" si="200"/>
        <v>NA</v>
      </c>
      <c r="M1324" s="43">
        <f t="shared" si="201"/>
        <v>40228</v>
      </c>
      <c r="N1324" s="43">
        <f t="shared" si="202"/>
        <v>40279</v>
      </c>
      <c r="O1324" s="43">
        <f t="shared" si="203"/>
        <v>40210</v>
      </c>
      <c r="P1324" s="43">
        <f t="shared" si="204"/>
        <v>40269</v>
      </c>
      <c r="Q1324" s="41">
        <f t="shared" si="205"/>
        <v>2010</v>
      </c>
      <c r="R1324" s="41">
        <f t="shared" si="206"/>
        <v>2010</v>
      </c>
      <c r="S1324" s="43" t="str">
        <f>YEAR(Taulukko1[[#This Row],[Alku KK]])&amp;"Q"&amp;ROUNDDOWN((MONTH(Taulukko1[[#This Row],[Alku KK]])-1)/3+1,0)</f>
        <v>2010Q1</v>
      </c>
      <c r="T1324" s="43" t="str">
        <f>YEAR(Taulukko1[[#This Row],[Loppu KK]])&amp;"Q"&amp;ROUNDDOWN((MONTH(Taulukko1[[#This Row],[Loppu KK]])-1)/3+1,0)</f>
        <v>2010Q2</v>
      </c>
      <c r="U1324" s="66">
        <f>IF(COUNT(Taulukko1[[#This Row],[Neuvottelujen alaiset ]])=1,Taulukko1[[#This Row],[Neuvottelujen alaiset ]],Taulukko1[[#This Row],[Vähennystarve]])</f>
        <v>120</v>
      </c>
      <c r="V1324" s="44">
        <f t="shared" si="207"/>
        <v>0.25</v>
      </c>
      <c r="W1324" s="44" t="str">
        <f t="shared" si="208"/>
        <v>NA</v>
      </c>
      <c r="X1324" s="44" t="str">
        <f t="shared" si="209"/>
        <v>NA</v>
      </c>
      <c r="Y1324" s="90" t="b">
        <f>AND(MONTH(Taulukko1[[#This Row],[Alku PVM]] )=6,DAY(Taulukko1[[#This Row],[Alku PVM]] )&gt;19)</f>
        <v>0</v>
      </c>
      <c r="Z1324" s="90" t="b">
        <f>AND(MONTH(Taulukko1[[#This Row],[Loppu PVM]] )=6,DAY(Taulukko1[[#This Row],[Loppu PVM]] )&gt;19)</f>
        <v>0</v>
      </c>
      <c r="AA1324" s="90" t="b">
        <f>OR(MONTH(Taulukko1[[#This Row],[Alku PVM]] )&lt;=5,AND(MONTH(Taulukko1[[#This Row],[Alku PVM]] )=6,DAY(Taulukko1[[#This Row],[Alku PVM]] )&lt;20))</f>
        <v>1</v>
      </c>
      <c r="AB1324" s="90" t="b">
        <f>OR(MONTH(Taulukko1[[#This Row],[Loppu PVM]])&lt;=5,AND(MONTH(Taulukko1[[#This Row],[Loppu PVM]] )=6,DAY(Taulukko1[[#This Row],[Loppu PVM]])&lt;20))</f>
        <v>1</v>
      </c>
      <c r="AC1324" s="90" t="b">
        <f>OR(MONTH(Taulukko1[[#This Row],[Alku PVM]] )&lt;=3,AND(MONTH(Taulukko1[[#This Row],[Alku PVM]] )=3))</f>
        <v>1</v>
      </c>
      <c r="AD1324" s="90" t="b">
        <f>OR(MONTH(Taulukko1[[#This Row],[Loppu PVM]] )&lt;=3,AND(MONTH(Taulukko1[[#This Row],[Loppu PVM]] )=3))</f>
        <v>0</v>
      </c>
      <c r="AE1324" s="90" t="b">
        <f>OR(MONTH(Taulukko1[[#This Row],[Alku PVM]] )&lt;=9,AND(MONTH(Taulukko1[[#This Row],[Alku PVM]] )=9))</f>
        <v>1</v>
      </c>
      <c r="AF1324" s="90" t="b">
        <f>OR(MONTH(Taulukko1[[#This Row],[Loppu PVM]])&lt;=9,AND(MONTH(Taulukko1[[#This Row],[Loppu PVM]] )=9))</f>
        <v>1</v>
      </c>
      <c r="AG1324" s="90" t="b">
        <f>OR(MONTH(Taulukko1[[#This Row],[Alku PVM]] )&lt;=6,AND(MONTH(Taulukko1[[#This Row],[Alku PVM]] )=6))</f>
        <v>1</v>
      </c>
      <c r="AH1324" s="90" t="b">
        <f>OR(MONTH(Taulukko1[[#This Row],[Loppu PVM]])&lt;=6,AND(MONTH(Taulukko1[[#This Row],[Loppu PVM]] )=6))</f>
        <v>1</v>
      </c>
    </row>
    <row r="1325" spans="1:34" ht="12.75" customHeight="1">
      <c r="A1325" t="s">
        <v>3352</v>
      </c>
      <c r="B1325" s="23">
        <v>40232</v>
      </c>
      <c r="C1325" t="s">
        <v>3351</v>
      </c>
      <c r="D1325" s="5">
        <v>33</v>
      </c>
      <c r="F1325" s="4"/>
      <c r="G1325" s="5"/>
      <c r="H1325" s="22">
        <v>33</v>
      </c>
      <c r="I1325" s="126" t="e">
        <f>INDEX('TOL2008'!B:B,MATCH(A1325,'TOL2008'!A:A,0))</f>
        <v>#N/A</v>
      </c>
      <c r="J1325" s="126" t="e">
        <f>INDEX(Pääluokka!$H$2:$H$100,MATCH(VALUE(LEFT(Taulukko1[[#This Row],[TOL2008]],2)),Pääluokka!$G$2:$G$100,0))</f>
        <v>#N/A</v>
      </c>
      <c r="K1325" s="126" t="e">
        <f>INDEX(Pääluokka!$I$2:$I$100,MATCH(VALUE(LEFT(Taulukko1[[#This Row],[TOL2008]],2)),Pääluokka!$G$2:$G$100,0))</f>
        <v>#N/A</v>
      </c>
      <c r="L1325" s="41" t="str">
        <f t="shared" si="200"/>
        <v>NA</v>
      </c>
      <c r="M1325" s="43">
        <f t="shared" si="201"/>
        <v>40232</v>
      </c>
      <c r="N1325" s="43">
        <f t="shared" si="202"/>
        <v>40283</v>
      </c>
      <c r="O1325" s="43">
        <f t="shared" si="203"/>
        <v>40210</v>
      </c>
      <c r="P1325" s="43">
        <f t="shared" si="204"/>
        <v>40269</v>
      </c>
      <c r="Q1325" s="41">
        <f t="shared" si="205"/>
        <v>2010</v>
      </c>
      <c r="R1325" s="41">
        <f t="shared" si="206"/>
        <v>2010</v>
      </c>
      <c r="S1325" s="43" t="str">
        <f>YEAR(Taulukko1[[#This Row],[Alku KK]])&amp;"Q"&amp;ROUNDDOWN((MONTH(Taulukko1[[#This Row],[Alku KK]])-1)/3+1,0)</f>
        <v>2010Q1</v>
      </c>
      <c r="T1325" s="43" t="str">
        <f>YEAR(Taulukko1[[#This Row],[Loppu KK]])&amp;"Q"&amp;ROUNDDOWN((MONTH(Taulukko1[[#This Row],[Loppu KK]])-1)/3+1,0)</f>
        <v>2010Q2</v>
      </c>
      <c r="U1325" s="66">
        <f>IF(COUNT(Taulukko1[[#This Row],[Neuvottelujen alaiset ]])=1,Taulukko1[[#This Row],[Neuvottelujen alaiset ]],Taulukko1[[#This Row],[Vähennystarve]])</f>
        <v>33</v>
      </c>
      <c r="V1325" s="44" t="str">
        <f t="shared" si="207"/>
        <v>NA</v>
      </c>
      <c r="W1325" s="44" t="str">
        <f t="shared" si="208"/>
        <v>NA</v>
      </c>
      <c r="X1325" s="44" t="str">
        <f t="shared" si="209"/>
        <v>NA</v>
      </c>
      <c r="Y1325" s="90" t="b">
        <f>AND(MONTH(Taulukko1[[#This Row],[Alku PVM]] )=6,DAY(Taulukko1[[#This Row],[Alku PVM]] )&gt;19)</f>
        <v>0</v>
      </c>
      <c r="Z1325" s="90" t="b">
        <f>AND(MONTH(Taulukko1[[#This Row],[Loppu PVM]] )=6,DAY(Taulukko1[[#This Row],[Loppu PVM]] )&gt;19)</f>
        <v>0</v>
      </c>
      <c r="AA1325" s="90" t="b">
        <f>OR(MONTH(Taulukko1[[#This Row],[Alku PVM]] )&lt;=5,AND(MONTH(Taulukko1[[#This Row],[Alku PVM]] )=6,DAY(Taulukko1[[#This Row],[Alku PVM]] )&lt;20))</f>
        <v>1</v>
      </c>
      <c r="AB1325" s="90" t="b">
        <f>OR(MONTH(Taulukko1[[#This Row],[Loppu PVM]])&lt;=5,AND(MONTH(Taulukko1[[#This Row],[Loppu PVM]] )=6,DAY(Taulukko1[[#This Row],[Loppu PVM]])&lt;20))</f>
        <v>1</v>
      </c>
      <c r="AC1325" s="90" t="b">
        <f>OR(MONTH(Taulukko1[[#This Row],[Alku PVM]] )&lt;=3,AND(MONTH(Taulukko1[[#This Row],[Alku PVM]] )=3))</f>
        <v>1</v>
      </c>
      <c r="AD1325" s="90" t="b">
        <f>OR(MONTH(Taulukko1[[#This Row],[Loppu PVM]] )&lt;=3,AND(MONTH(Taulukko1[[#This Row],[Loppu PVM]] )=3))</f>
        <v>0</v>
      </c>
      <c r="AE1325" s="90" t="b">
        <f>OR(MONTH(Taulukko1[[#This Row],[Alku PVM]] )&lt;=9,AND(MONTH(Taulukko1[[#This Row],[Alku PVM]] )=9))</f>
        <v>1</v>
      </c>
      <c r="AF1325" s="90" t="b">
        <f>OR(MONTH(Taulukko1[[#This Row],[Loppu PVM]])&lt;=9,AND(MONTH(Taulukko1[[#This Row],[Loppu PVM]] )=9))</f>
        <v>1</v>
      </c>
      <c r="AG1325" s="90" t="b">
        <f>OR(MONTH(Taulukko1[[#This Row],[Alku PVM]] )&lt;=6,AND(MONTH(Taulukko1[[#This Row],[Alku PVM]] )=6))</f>
        <v>1</v>
      </c>
      <c r="AH1325" s="90" t="b">
        <f>OR(MONTH(Taulukko1[[#This Row],[Loppu PVM]])&lt;=6,AND(MONTH(Taulukko1[[#This Row],[Loppu PVM]] )=6))</f>
        <v>1</v>
      </c>
    </row>
    <row r="1326" spans="1:34" ht="12.75" customHeight="1">
      <c r="A1326" t="s">
        <v>732</v>
      </c>
      <c r="B1326" s="23">
        <v>40232</v>
      </c>
      <c r="C1326" t="s">
        <v>3174</v>
      </c>
      <c r="E1326" s="62">
        <v>20</v>
      </c>
      <c r="F1326" s="4">
        <v>40280</v>
      </c>
      <c r="G1326" s="5">
        <v>18</v>
      </c>
      <c r="H1326" s="22">
        <v>20</v>
      </c>
      <c r="I1326" s="126">
        <f>INDEX('TOL2008'!B:B,MATCH(A1326,'TOL2008'!A:A,0))</f>
        <v>10510</v>
      </c>
      <c r="J1326" s="126" t="str">
        <f>INDEX(Pääluokka!$H$2:$H$100,MATCH(VALUE(LEFT(Taulukko1[[#This Row],[TOL2008]],2)),Pääluokka!$G$2:$G$100,0))</f>
        <v>Teollisuus</v>
      </c>
      <c r="K1326" s="126" t="str">
        <f>INDEX(Pääluokka!$I$2:$I$100,MATCH(VALUE(LEFT(Taulukko1[[#This Row],[TOL2008]],2)),Pääluokka!$G$2:$G$100,0))</f>
        <v>Teollisuus (C-E)</v>
      </c>
      <c r="L1326" s="41">
        <f t="shared" si="200"/>
        <v>48</v>
      </c>
      <c r="M1326" s="43">
        <f t="shared" si="201"/>
        <v>40232</v>
      </c>
      <c r="N1326" s="43">
        <f t="shared" si="202"/>
        <v>40280</v>
      </c>
      <c r="O1326" s="43">
        <f t="shared" si="203"/>
        <v>40210</v>
      </c>
      <c r="P1326" s="43">
        <f t="shared" si="204"/>
        <v>40269</v>
      </c>
      <c r="Q1326" s="41">
        <f t="shared" si="205"/>
        <v>2010</v>
      </c>
      <c r="R1326" s="41">
        <f t="shared" si="206"/>
        <v>2010</v>
      </c>
      <c r="S1326" s="43" t="str">
        <f>YEAR(Taulukko1[[#This Row],[Alku KK]])&amp;"Q"&amp;ROUNDDOWN((MONTH(Taulukko1[[#This Row],[Alku KK]])-1)/3+1,0)</f>
        <v>2010Q1</v>
      </c>
      <c r="T1326" s="43" t="str">
        <f>YEAR(Taulukko1[[#This Row],[Loppu KK]])&amp;"Q"&amp;ROUNDDOWN((MONTH(Taulukko1[[#This Row],[Loppu KK]])-1)/3+1,0)</f>
        <v>2010Q2</v>
      </c>
      <c r="U1326" s="66">
        <f>IF(COUNT(Taulukko1[[#This Row],[Neuvottelujen alaiset ]])=1,Taulukko1[[#This Row],[Neuvottelujen alaiset ]],Taulukko1[[#This Row],[Vähennystarve]])</f>
        <v>20</v>
      </c>
      <c r="V1326" s="44">
        <f t="shared" si="207"/>
        <v>1</v>
      </c>
      <c r="W1326" s="44">
        <f t="shared" si="208"/>
        <v>0.9</v>
      </c>
      <c r="X1326" s="44">
        <f t="shared" si="209"/>
        <v>0.9</v>
      </c>
      <c r="Y1326" s="90" t="b">
        <f>AND(MONTH(Taulukko1[[#This Row],[Alku PVM]] )=6,DAY(Taulukko1[[#This Row],[Alku PVM]] )&gt;19)</f>
        <v>0</v>
      </c>
      <c r="Z1326" s="90" t="b">
        <f>AND(MONTH(Taulukko1[[#This Row],[Loppu PVM]] )=6,DAY(Taulukko1[[#This Row],[Loppu PVM]] )&gt;19)</f>
        <v>0</v>
      </c>
      <c r="AA1326" s="90" t="b">
        <f>OR(MONTH(Taulukko1[[#This Row],[Alku PVM]] )&lt;=5,AND(MONTH(Taulukko1[[#This Row],[Alku PVM]] )=6,DAY(Taulukko1[[#This Row],[Alku PVM]] )&lt;20))</f>
        <v>1</v>
      </c>
      <c r="AB1326" s="90" t="b">
        <f>OR(MONTH(Taulukko1[[#This Row],[Loppu PVM]])&lt;=5,AND(MONTH(Taulukko1[[#This Row],[Loppu PVM]] )=6,DAY(Taulukko1[[#This Row],[Loppu PVM]])&lt;20))</f>
        <v>1</v>
      </c>
      <c r="AC1326" s="90" t="b">
        <f>OR(MONTH(Taulukko1[[#This Row],[Alku PVM]] )&lt;=3,AND(MONTH(Taulukko1[[#This Row],[Alku PVM]] )=3))</f>
        <v>1</v>
      </c>
      <c r="AD1326" s="90" t="b">
        <f>OR(MONTH(Taulukko1[[#This Row],[Loppu PVM]] )&lt;=3,AND(MONTH(Taulukko1[[#This Row],[Loppu PVM]] )=3))</f>
        <v>0</v>
      </c>
      <c r="AE1326" s="90" t="b">
        <f>OR(MONTH(Taulukko1[[#This Row],[Alku PVM]] )&lt;=9,AND(MONTH(Taulukko1[[#This Row],[Alku PVM]] )=9))</f>
        <v>1</v>
      </c>
      <c r="AF1326" s="90" t="b">
        <f>OR(MONTH(Taulukko1[[#This Row],[Loppu PVM]])&lt;=9,AND(MONTH(Taulukko1[[#This Row],[Loppu PVM]] )=9))</f>
        <v>1</v>
      </c>
      <c r="AG1326" s="90" t="b">
        <f>OR(MONTH(Taulukko1[[#This Row],[Alku PVM]] )&lt;=6,AND(MONTH(Taulukko1[[#This Row],[Alku PVM]] )=6))</f>
        <v>1</v>
      </c>
      <c r="AH1326" s="90" t="b">
        <f>OR(MONTH(Taulukko1[[#This Row],[Loppu PVM]])&lt;=6,AND(MONTH(Taulukko1[[#This Row],[Loppu PVM]] )=6))</f>
        <v>1</v>
      </c>
    </row>
    <row r="1327" spans="1:34" ht="12.75" customHeight="1">
      <c r="A1327" t="s">
        <v>50</v>
      </c>
      <c r="B1327" s="23">
        <v>40233</v>
      </c>
      <c r="C1327" t="s">
        <v>3181</v>
      </c>
      <c r="E1327" s="62">
        <v>25</v>
      </c>
      <c r="F1327" s="4"/>
      <c r="G1327" s="5"/>
      <c r="H1327" s="22">
        <v>170</v>
      </c>
      <c r="I1327" s="126">
        <f>INDEX('TOL2008'!B:B,MATCH(A1327,'TOL2008'!A:A,0))</f>
        <v>17120</v>
      </c>
      <c r="J1327" s="126" t="str">
        <f>INDEX(Pääluokka!$H$2:$H$100,MATCH(VALUE(LEFT(Taulukko1[[#This Row],[TOL2008]],2)),Pääluokka!$G$2:$G$100,0))</f>
        <v>Teollisuus</v>
      </c>
      <c r="K1327" s="126" t="str">
        <f>INDEX(Pääluokka!$I$2:$I$100,MATCH(VALUE(LEFT(Taulukko1[[#This Row],[TOL2008]],2)),Pääluokka!$G$2:$G$100,0))</f>
        <v>Teollisuus (C-E)</v>
      </c>
      <c r="L1327" s="41" t="str">
        <f t="shared" si="200"/>
        <v>NA</v>
      </c>
      <c r="M1327" s="43">
        <f t="shared" si="201"/>
        <v>40233</v>
      </c>
      <c r="N1327" s="43">
        <f t="shared" si="202"/>
        <v>40284</v>
      </c>
      <c r="O1327" s="43">
        <f t="shared" si="203"/>
        <v>40210</v>
      </c>
      <c r="P1327" s="43">
        <f t="shared" si="204"/>
        <v>40269</v>
      </c>
      <c r="Q1327" s="41">
        <f t="shared" si="205"/>
        <v>2010</v>
      </c>
      <c r="R1327" s="41">
        <f t="shared" si="206"/>
        <v>2010</v>
      </c>
      <c r="S1327" s="43" t="str">
        <f>YEAR(Taulukko1[[#This Row],[Alku KK]])&amp;"Q"&amp;ROUNDDOWN((MONTH(Taulukko1[[#This Row],[Alku KK]])-1)/3+1,0)</f>
        <v>2010Q1</v>
      </c>
      <c r="T1327" s="43" t="str">
        <f>YEAR(Taulukko1[[#This Row],[Loppu KK]])&amp;"Q"&amp;ROUNDDOWN((MONTH(Taulukko1[[#This Row],[Loppu KK]])-1)/3+1,0)</f>
        <v>2010Q2</v>
      </c>
      <c r="U1327" s="66">
        <f>IF(COUNT(Taulukko1[[#This Row],[Neuvottelujen alaiset ]])=1,Taulukko1[[#This Row],[Neuvottelujen alaiset ]],Taulukko1[[#This Row],[Vähennystarve]])</f>
        <v>170</v>
      </c>
      <c r="V1327" s="44">
        <f t="shared" si="207"/>
        <v>0.14705882352941177</v>
      </c>
      <c r="W1327" s="44" t="str">
        <f t="shared" si="208"/>
        <v>NA</v>
      </c>
      <c r="X1327" s="44" t="str">
        <f t="shared" si="209"/>
        <v>NA</v>
      </c>
      <c r="Y1327" s="90" t="b">
        <f>AND(MONTH(Taulukko1[[#This Row],[Alku PVM]] )=6,DAY(Taulukko1[[#This Row],[Alku PVM]] )&gt;19)</f>
        <v>0</v>
      </c>
      <c r="Z1327" s="90" t="b">
        <f>AND(MONTH(Taulukko1[[#This Row],[Loppu PVM]] )=6,DAY(Taulukko1[[#This Row],[Loppu PVM]] )&gt;19)</f>
        <v>0</v>
      </c>
      <c r="AA1327" s="90" t="b">
        <f>OR(MONTH(Taulukko1[[#This Row],[Alku PVM]] )&lt;=5,AND(MONTH(Taulukko1[[#This Row],[Alku PVM]] )=6,DAY(Taulukko1[[#This Row],[Alku PVM]] )&lt;20))</f>
        <v>1</v>
      </c>
      <c r="AB1327" s="90" t="b">
        <f>OR(MONTH(Taulukko1[[#This Row],[Loppu PVM]])&lt;=5,AND(MONTH(Taulukko1[[#This Row],[Loppu PVM]] )=6,DAY(Taulukko1[[#This Row],[Loppu PVM]])&lt;20))</f>
        <v>1</v>
      </c>
      <c r="AC1327" s="90" t="b">
        <f>OR(MONTH(Taulukko1[[#This Row],[Alku PVM]] )&lt;=3,AND(MONTH(Taulukko1[[#This Row],[Alku PVM]] )=3))</f>
        <v>1</v>
      </c>
      <c r="AD1327" s="90" t="b">
        <f>OR(MONTH(Taulukko1[[#This Row],[Loppu PVM]] )&lt;=3,AND(MONTH(Taulukko1[[#This Row],[Loppu PVM]] )=3))</f>
        <v>0</v>
      </c>
      <c r="AE1327" s="90" t="b">
        <f>OR(MONTH(Taulukko1[[#This Row],[Alku PVM]] )&lt;=9,AND(MONTH(Taulukko1[[#This Row],[Alku PVM]] )=9))</f>
        <v>1</v>
      </c>
      <c r="AF1327" s="90" t="b">
        <f>OR(MONTH(Taulukko1[[#This Row],[Loppu PVM]])&lt;=9,AND(MONTH(Taulukko1[[#This Row],[Loppu PVM]] )=9))</f>
        <v>1</v>
      </c>
      <c r="AG1327" s="90" t="b">
        <f>OR(MONTH(Taulukko1[[#This Row],[Alku PVM]] )&lt;=6,AND(MONTH(Taulukko1[[#This Row],[Alku PVM]] )=6))</f>
        <v>1</v>
      </c>
      <c r="AH1327" s="90" t="b">
        <f>OR(MONTH(Taulukko1[[#This Row],[Loppu PVM]])&lt;=6,AND(MONTH(Taulukko1[[#This Row],[Loppu PVM]] )=6))</f>
        <v>1</v>
      </c>
    </row>
    <row r="1328" spans="1:34" ht="12.75" customHeight="1">
      <c r="A1328" t="s">
        <v>3357</v>
      </c>
      <c r="B1328" s="23">
        <v>40235</v>
      </c>
      <c r="C1328" t="s">
        <v>3356</v>
      </c>
      <c r="D1328" s="24"/>
      <c r="E1328" s="62">
        <v>9</v>
      </c>
      <c r="F1328" s="23">
        <v>40255</v>
      </c>
      <c r="G1328" s="24">
        <v>6</v>
      </c>
      <c r="H1328" s="22">
        <v>9</v>
      </c>
      <c r="I1328" s="126" t="e">
        <f>INDEX('TOL2008'!B:B,MATCH(A1328,'TOL2008'!A:A,0))</f>
        <v>#N/A</v>
      </c>
      <c r="J1328" s="126" t="e">
        <f>INDEX(Pääluokka!$H$2:$H$100,MATCH(VALUE(LEFT(Taulukko1[[#This Row],[TOL2008]],2)),Pääluokka!$G$2:$G$100,0))</f>
        <v>#N/A</v>
      </c>
      <c r="K1328" s="126" t="e">
        <f>INDEX(Pääluokka!$I$2:$I$100,MATCH(VALUE(LEFT(Taulukko1[[#This Row],[TOL2008]],2)),Pääluokka!$G$2:$G$100,0))</f>
        <v>#N/A</v>
      </c>
      <c r="L1328" s="41">
        <f t="shared" si="200"/>
        <v>20</v>
      </c>
      <c r="M1328" s="43">
        <f t="shared" si="201"/>
        <v>40235</v>
      </c>
      <c r="N1328" s="43">
        <f t="shared" si="202"/>
        <v>40255</v>
      </c>
      <c r="O1328" s="43">
        <f t="shared" si="203"/>
        <v>40210</v>
      </c>
      <c r="P1328" s="43">
        <f t="shared" si="204"/>
        <v>40238</v>
      </c>
      <c r="Q1328" s="41">
        <f t="shared" si="205"/>
        <v>2010</v>
      </c>
      <c r="R1328" s="41">
        <f t="shared" si="206"/>
        <v>2010</v>
      </c>
      <c r="S1328" s="43" t="str">
        <f>YEAR(Taulukko1[[#This Row],[Alku KK]])&amp;"Q"&amp;ROUNDDOWN((MONTH(Taulukko1[[#This Row],[Alku KK]])-1)/3+1,0)</f>
        <v>2010Q1</v>
      </c>
      <c r="T1328" s="43" t="str">
        <f>YEAR(Taulukko1[[#This Row],[Loppu KK]])&amp;"Q"&amp;ROUNDDOWN((MONTH(Taulukko1[[#This Row],[Loppu KK]])-1)/3+1,0)</f>
        <v>2010Q1</v>
      </c>
      <c r="U1328" s="66">
        <f>IF(COUNT(Taulukko1[[#This Row],[Neuvottelujen alaiset ]])=1,Taulukko1[[#This Row],[Neuvottelujen alaiset ]],Taulukko1[[#This Row],[Vähennystarve]])</f>
        <v>9</v>
      </c>
      <c r="V1328" s="44">
        <f t="shared" si="207"/>
        <v>1</v>
      </c>
      <c r="W1328" s="44">
        <f t="shared" si="208"/>
        <v>0.66666666666666663</v>
      </c>
      <c r="X1328" s="44">
        <f t="shared" si="209"/>
        <v>0.66666666666666663</v>
      </c>
      <c r="Y1328" s="90" t="b">
        <f>AND(MONTH(Taulukko1[[#This Row],[Alku PVM]] )=6,DAY(Taulukko1[[#This Row],[Alku PVM]] )&gt;19)</f>
        <v>0</v>
      </c>
      <c r="Z1328" s="90" t="b">
        <f>AND(MONTH(Taulukko1[[#This Row],[Loppu PVM]] )=6,DAY(Taulukko1[[#This Row],[Loppu PVM]] )&gt;19)</f>
        <v>0</v>
      </c>
      <c r="AA1328" s="90" t="b">
        <f>OR(MONTH(Taulukko1[[#This Row],[Alku PVM]] )&lt;=5,AND(MONTH(Taulukko1[[#This Row],[Alku PVM]] )=6,DAY(Taulukko1[[#This Row],[Alku PVM]] )&lt;20))</f>
        <v>1</v>
      </c>
      <c r="AB1328" s="90" t="b">
        <f>OR(MONTH(Taulukko1[[#This Row],[Loppu PVM]])&lt;=5,AND(MONTH(Taulukko1[[#This Row],[Loppu PVM]] )=6,DAY(Taulukko1[[#This Row],[Loppu PVM]])&lt;20))</f>
        <v>1</v>
      </c>
      <c r="AC1328" s="90" t="b">
        <f>OR(MONTH(Taulukko1[[#This Row],[Alku PVM]] )&lt;=3,AND(MONTH(Taulukko1[[#This Row],[Alku PVM]] )=3))</f>
        <v>1</v>
      </c>
      <c r="AD1328" s="90" t="b">
        <f>OR(MONTH(Taulukko1[[#This Row],[Loppu PVM]] )&lt;=3,AND(MONTH(Taulukko1[[#This Row],[Loppu PVM]] )=3))</f>
        <v>1</v>
      </c>
      <c r="AE1328" s="90" t="b">
        <f>OR(MONTH(Taulukko1[[#This Row],[Alku PVM]] )&lt;=9,AND(MONTH(Taulukko1[[#This Row],[Alku PVM]] )=9))</f>
        <v>1</v>
      </c>
      <c r="AF1328" s="90" t="b">
        <f>OR(MONTH(Taulukko1[[#This Row],[Loppu PVM]])&lt;=9,AND(MONTH(Taulukko1[[#This Row],[Loppu PVM]] )=9))</f>
        <v>1</v>
      </c>
      <c r="AG1328" s="90" t="b">
        <f>OR(MONTH(Taulukko1[[#This Row],[Alku PVM]] )&lt;=6,AND(MONTH(Taulukko1[[#This Row],[Alku PVM]] )=6))</f>
        <v>1</v>
      </c>
      <c r="AH1328" s="90" t="b">
        <f>OR(MONTH(Taulukko1[[#This Row],[Loppu PVM]])&lt;=6,AND(MONTH(Taulukko1[[#This Row],[Loppu PVM]] )=6))</f>
        <v>1</v>
      </c>
    </row>
    <row r="1329" spans="1:34" ht="12.75" customHeight="1">
      <c r="A1329" s="21" t="s">
        <v>1797</v>
      </c>
      <c r="B1329" s="23">
        <v>40238</v>
      </c>
      <c r="C1329" s="21" t="s">
        <v>3439</v>
      </c>
      <c r="D1329" s="24">
        <v>7</v>
      </c>
      <c r="E1329" s="62">
        <v>20</v>
      </c>
      <c r="F1329" s="23">
        <v>40253</v>
      </c>
      <c r="G1329" s="24">
        <v>7</v>
      </c>
      <c r="H1329" s="22">
        <v>150</v>
      </c>
      <c r="I1329" s="126" t="e">
        <f>INDEX('TOL2008'!B:B,MATCH(A1329,'TOL2008'!A:A,0))</f>
        <v>#N/A</v>
      </c>
      <c r="J1329" s="126" t="e">
        <f>INDEX(Pääluokka!$H$2:$H$100,MATCH(VALUE(LEFT(Taulukko1[[#This Row],[TOL2008]],2)),Pääluokka!$G$2:$G$100,0))</f>
        <v>#N/A</v>
      </c>
      <c r="K1329" s="126" t="e">
        <f>INDEX(Pääluokka!$I$2:$I$100,MATCH(VALUE(LEFT(Taulukko1[[#This Row],[TOL2008]],2)),Pääluokka!$G$2:$G$100,0))</f>
        <v>#N/A</v>
      </c>
      <c r="L1329" s="41">
        <f t="shared" si="200"/>
        <v>15</v>
      </c>
      <c r="M1329" s="43">
        <f t="shared" si="201"/>
        <v>40238</v>
      </c>
      <c r="N1329" s="43">
        <f t="shared" si="202"/>
        <v>40253</v>
      </c>
      <c r="O1329" s="43">
        <f t="shared" si="203"/>
        <v>40238</v>
      </c>
      <c r="P1329" s="43">
        <f t="shared" si="204"/>
        <v>40238</v>
      </c>
      <c r="Q1329" s="41">
        <f t="shared" si="205"/>
        <v>2010</v>
      </c>
      <c r="R1329" s="41">
        <f t="shared" si="206"/>
        <v>2010</v>
      </c>
      <c r="S1329" s="43" t="str">
        <f>YEAR(Taulukko1[[#This Row],[Alku KK]])&amp;"Q"&amp;ROUNDDOWN((MONTH(Taulukko1[[#This Row],[Alku KK]])-1)/3+1,0)</f>
        <v>2010Q1</v>
      </c>
      <c r="T1329" s="43" t="str">
        <f>YEAR(Taulukko1[[#This Row],[Loppu KK]])&amp;"Q"&amp;ROUNDDOWN((MONTH(Taulukko1[[#This Row],[Loppu KK]])-1)/3+1,0)</f>
        <v>2010Q1</v>
      </c>
      <c r="U1329" s="66">
        <f>IF(COUNT(Taulukko1[[#This Row],[Neuvottelujen alaiset ]])=1,Taulukko1[[#This Row],[Neuvottelujen alaiset ]],Taulukko1[[#This Row],[Vähennystarve]])</f>
        <v>150</v>
      </c>
      <c r="V1329" s="44">
        <f t="shared" si="207"/>
        <v>0.13333333333333333</v>
      </c>
      <c r="W1329" s="44">
        <f t="shared" si="208"/>
        <v>4.6666666666666669E-2</v>
      </c>
      <c r="X1329" s="44">
        <f t="shared" si="209"/>
        <v>0.35</v>
      </c>
      <c r="Y1329" s="90" t="b">
        <f>AND(MONTH(Taulukko1[[#This Row],[Alku PVM]] )=6,DAY(Taulukko1[[#This Row],[Alku PVM]] )&gt;19)</f>
        <v>0</v>
      </c>
      <c r="Z1329" s="90" t="b">
        <f>AND(MONTH(Taulukko1[[#This Row],[Loppu PVM]] )=6,DAY(Taulukko1[[#This Row],[Loppu PVM]] )&gt;19)</f>
        <v>0</v>
      </c>
      <c r="AA1329" s="90" t="b">
        <f>OR(MONTH(Taulukko1[[#This Row],[Alku PVM]] )&lt;=5,AND(MONTH(Taulukko1[[#This Row],[Alku PVM]] )=6,DAY(Taulukko1[[#This Row],[Alku PVM]] )&lt;20))</f>
        <v>1</v>
      </c>
      <c r="AB1329" s="90" t="b">
        <f>OR(MONTH(Taulukko1[[#This Row],[Loppu PVM]])&lt;=5,AND(MONTH(Taulukko1[[#This Row],[Loppu PVM]] )=6,DAY(Taulukko1[[#This Row],[Loppu PVM]])&lt;20))</f>
        <v>1</v>
      </c>
      <c r="AC1329" s="90" t="b">
        <f>OR(MONTH(Taulukko1[[#This Row],[Alku PVM]] )&lt;=3,AND(MONTH(Taulukko1[[#This Row],[Alku PVM]] )=3))</f>
        <v>1</v>
      </c>
      <c r="AD1329" s="90" t="b">
        <f>OR(MONTH(Taulukko1[[#This Row],[Loppu PVM]] )&lt;=3,AND(MONTH(Taulukko1[[#This Row],[Loppu PVM]] )=3))</f>
        <v>1</v>
      </c>
      <c r="AE1329" s="90" t="b">
        <f>OR(MONTH(Taulukko1[[#This Row],[Alku PVM]] )&lt;=9,AND(MONTH(Taulukko1[[#This Row],[Alku PVM]] )=9))</f>
        <v>1</v>
      </c>
      <c r="AF1329" s="90" t="b">
        <f>OR(MONTH(Taulukko1[[#This Row],[Loppu PVM]])&lt;=9,AND(MONTH(Taulukko1[[#This Row],[Loppu PVM]] )=9))</f>
        <v>1</v>
      </c>
      <c r="AG1329" s="90" t="b">
        <f>OR(MONTH(Taulukko1[[#This Row],[Alku PVM]] )&lt;=6,AND(MONTH(Taulukko1[[#This Row],[Alku PVM]] )=6))</f>
        <v>1</v>
      </c>
      <c r="AH1329" s="90" t="b">
        <f>OR(MONTH(Taulukko1[[#This Row],[Loppu PVM]])&lt;=6,AND(MONTH(Taulukko1[[#This Row],[Loppu PVM]] )=6))</f>
        <v>1</v>
      </c>
    </row>
    <row r="1330" spans="1:34" ht="12.75" customHeight="1">
      <c r="A1330" s="21" t="s">
        <v>3332</v>
      </c>
      <c r="B1330" s="23">
        <v>40238</v>
      </c>
      <c r="C1330" s="21" t="s">
        <v>3331</v>
      </c>
      <c r="D1330" s="24"/>
      <c r="E1330" s="62">
        <v>30</v>
      </c>
      <c r="F1330" s="23">
        <v>40288</v>
      </c>
      <c r="G1330" s="24">
        <v>20</v>
      </c>
      <c r="H1330" s="22">
        <v>30</v>
      </c>
      <c r="I1330" s="126" t="e">
        <f>INDEX('TOL2008'!B:B,MATCH(A1330,'TOL2008'!A:A,0))</f>
        <v>#N/A</v>
      </c>
      <c r="J1330" s="126" t="e">
        <f>INDEX(Pääluokka!$H$2:$H$100,MATCH(VALUE(LEFT(Taulukko1[[#This Row],[TOL2008]],2)),Pääluokka!$G$2:$G$100,0))</f>
        <v>#N/A</v>
      </c>
      <c r="K1330" s="126" t="e">
        <f>INDEX(Pääluokka!$I$2:$I$100,MATCH(VALUE(LEFT(Taulukko1[[#This Row],[TOL2008]],2)),Pääluokka!$G$2:$G$100,0))</f>
        <v>#N/A</v>
      </c>
      <c r="L1330" s="41">
        <f t="shared" si="200"/>
        <v>50</v>
      </c>
      <c r="M1330" s="43">
        <f t="shared" si="201"/>
        <v>40238</v>
      </c>
      <c r="N1330" s="43">
        <f t="shared" si="202"/>
        <v>40288</v>
      </c>
      <c r="O1330" s="43">
        <f t="shared" si="203"/>
        <v>40238</v>
      </c>
      <c r="P1330" s="43">
        <f t="shared" si="204"/>
        <v>40269</v>
      </c>
      <c r="Q1330" s="41">
        <f t="shared" si="205"/>
        <v>2010</v>
      </c>
      <c r="R1330" s="41">
        <f t="shared" si="206"/>
        <v>2010</v>
      </c>
      <c r="S1330" s="43" t="str">
        <f>YEAR(Taulukko1[[#This Row],[Alku KK]])&amp;"Q"&amp;ROUNDDOWN((MONTH(Taulukko1[[#This Row],[Alku KK]])-1)/3+1,0)</f>
        <v>2010Q1</v>
      </c>
      <c r="T1330" s="43" t="str">
        <f>YEAR(Taulukko1[[#This Row],[Loppu KK]])&amp;"Q"&amp;ROUNDDOWN((MONTH(Taulukko1[[#This Row],[Loppu KK]])-1)/3+1,0)</f>
        <v>2010Q2</v>
      </c>
      <c r="U1330" s="66">
        <f>IF(COUNT(Taulukko1[[#This Row],[Neuvottelujen alaiset ]])=1,Taulukko1[[#This Row],[Neuvottelujen alaiset ]],Taulukko1[[#This Row],[Vähennystarve]])</f>
        <v>30</v>
      </c>
      <c r="V1330" s="44">
        <f t="shared" si="207"/>
        <v>1</v>
      </c>
      <c r="W1330" s="44">
        <f t="shared" si="208"/>
        <v>0.66666666666666663</v>
      </c>
      <c r="X1330" s="44">
        <f t="shared" si="209"/>
        <v>0.66666666666666663</v>
      </c>
      <c r="Y1330" s="90" t="b">
        <f>AND(MONTH(Taulukko1[[#This Row],[Alku PVM]] )=6,DAY(Taulukko1[[#This Row],[Alku PVM]] )&gt;19)</f>
        <v>0</v>
      </c>
      <c r="Z1330" s="90" t="b">
        <f>AND(MONTH(Taulukko1[[#This Row],[Loppu PVM]] )=6,DAY(Taulukko1[[#This Row],[Loppu PVM]] )&gt;19)</f>
        <v>0</v>
      </c>
      <c r="AA1330" s="90" t="b">
        <f>OR(MONTH(Taulukko1[[#This Row],[Alku PVM]] )&lt;=5,AND(MONTH(Taulukko1[[#This Row],[Alku PVM]] )=6,DAY(Taulukko1[[#This Row],[Alku PVM]] )&lt;20))</f>
        <v>1</v>
      </c>
      <c r="AB1330" s="90" t="b">
        <f>OR(MONTH(Taulukko1[[#This Row],[Loppu PVM]])&lt;=5,AND(MONTH(Taulukko1[[#This Row],[Loppu PVM]] )=6,DAY(Taulukko1[[#This Row],[Loppu PVM]])&lt;20))</f>
        <v>1</v>
      </c>
      <c r="AC1330" s="90" t="b">
        <f>OR(MONTH(Taulukko1[[#This Row],[Alku PVM]] )&lt;=3,AND(MONTH(Taulukko1[[#This Row],[Alku PVM]] )=3))</f>
        <v>1</v>
      </c>
      <c r="AD1330" s="90" t="b">
        <f>OR(MONTH(Taulukko1[[#This Row],[Loppu PVM]] )&lt;=3,AND(MONTH(Taulukko1[[#This Row],[Loppu PVM]] )=3))</f>
        <v>0</v>
      </c>
      <c r="AE1330" s="90" t="b">
        <f>OR(MONTH(Taulukko1[[#This Row],[Alku PVM]] )&lt;=9,AND(MONTH(Taulukko1[[#This Row],[Alku PVM]] )=9))</f>
        <v>1</v>
      </c>
      <c r="AF1330" s="90" t="b">
        <f>OR(MONTH(Taulukko1[[#This Row],[Loppu PVM]])&lt;=9,AND(MONTH(Taulukko1[[#This Row],[Loppu PVM]] )=9))</f>
        <v>1</v>
      </c>
      <c r="AG1330" s="90" t="b">
        <f>OR(MONTH(Taulukko1[[#This Row],[Alku PVM]] )&lt;=6,AND(MONTH(Taulukko1[[#This Row],[Alku PVM]] )=6))</f>
        <v>1</v>
      </c>
      <c r="AH1330" s="90" t="b">
        <f>OR(MONTH(Taulukko1[[#This Row],[Loppu PVM]])&lt;=6,AND(MONTH(Taulukko1[[#This Row],[Loppu PVM]] )=6))</f>
        <v>1</v>
      </c>
    </row>
    <row r="1331" spans="1:34" ht="12.75" customHeight="1">
      <c r="A1331" s="21" t="s">
        <v>3284</v>
      </c>
      <c r="B1331" s="23">
        <v>40238</v>
      </c>
      <c r="C1331" s="21" t="s">
        <v>3283</v>
      </c>
      <c r="D1331" s="24"/>
      <c r="F1331" s="23">
        <v>40297</v>
      </c>
      <c r="G1331" s="24">
        <v>40</v>
      </c>
      <c r="H1331" s="22">
        <v>250</v>
      </c>
      <c r="I1331" s="126" t="e">
        <f>INDEX('TOL2008'!B:B,MATCH(A1331,'TOL2008'!A:A,0))</f>
        <v>#N/A</v>
      </c>
      <c r="J1331" s="126" t="e">
        <f>INDEX(Pääluokka!$H$2:$H$100,MATCH(VALUE(LEFT(Taulukko1[[#This Row],[TOL2008]],2)),Pääluokka!$G$2:$G$100,0))</f>
        <v>#N/A</v>
      </c>
      <c r="K1331" s="126" t="e">
        <f>INDEX(Pääluokka!$I$2:$I$100,MATCH(VALUE(LEFT(Taulukko1[[#This Row],[TOL2008]],2)),Pääluokka!$G$2:$G$100,0))</f>
        <v>#N/A</v>
      </c>
      <c r="L1331" s="41">
        <f t="shared" si="200"/>
        <v>59</v>
      </c>
      <c r="M1331" s="43">
        <f t="shared" si="201"/>
        <v>40238</v>
      </c>
      <c r="N1331" s="43">
        <f t="shared" si="202"/>
        <v>40297</v>
      </c>
      <c r="O1331" s="43">
        <f t="shared" si="203"/>
        <v>40238</v>
      </c>
      <c r="P1331" s="43">
        <f t="shared" si="204"/>
        <v>40269</v>
      </c>
      <c r="Q1331" s="41">
        <f t="shared" si="205"/>
        <v>2010</v>
      </c>
      <c r="R1331" s="41">
        <f t="shared" si="206"/>
        <v>2010</v>
      </c>
      <c r="S1331" s="43" t="str">
        <f>YEAR(Taulukko1[[#This Row],[Alku KK]])&amp;"Q"&amp;ROUNDDOWN((MONTH(Taulukko1[[#This Row],[Alku KK]])-1)/3+1,0)</f>
        <v>2010Q1</v>
      </c>
      <c r="T1331" s="43" t="str">
        <f>YEAR(Taulukko1[[#This Row],[Loppu KK]])&amp;"Q"&amp;ROUNDDOWN((MONTH(Taulukko1[[#This Row],[Loppu KK]])-1)/3+1,0)</f>
        <v>2010Q2</v>
      </c>
      <c r="U1331" s="66">
        <f>IF(COUNT(Taulukko1[[#This Row],[Neuvottelujen alaiset ]])=1,Taulukko1[[#This Row],[Neuvottelujen alaiset ]],Taulukko1[[#This Row],[Vähennystarve]])</f>
        <v>250</v>
      </c>
      <c r="V1331" s="44" t="str">
        <f t="shared" si="207"/>
        <v>NA</v>
      </c>
      <c r="W1331" s="44">
        <f t="shared" si="208"/>
        <v>0.16</v>
      </c>
      <c r="X1331" s="44" t="str">
        <f t="shared" si="209"/>
        <v>NA</v>
      </c>
      <c r="Y1331" s="90" t="b">
        <f>AND(MONTH(Taulukko1[[#This Row],[Alku PVM]] )=6,DAY(Taulukko1[[#This Row],[Alku PVM]] )&gt;19)</f>
        <v>0</v>
      </c>
      <c r="Z1331" s="90" t="b">
        <f>AND(MONTH(Taulukko1[[#This Row],[Loppu PVM]] )=6,DAY(Taulukko1[[#This Row],[Loppu PVM]] )&gt;19)</f>
        <v>0</v>
      </c>
      <c r="AA1331" s="90" t="b">
        <f>OR(MONTH(Taulukko1[[#This Row],[Alku PVM]] )&lt;=5,AND(MONTH(Taulukko1[[#This Row],[Alku PVM]] )=6,DAY(Taulukko1[[#This Row],[Alku PVM]] )&lt;20))</f>
        <v>1</v>
      </c>
      <c r="AB1331" s="90" t="b">
        <f>OR(MONTH(Taulukko1[[#This Row],[Loppu PVM]])&lt;=5,AND(MONTH(Taulukko1[[#This Row],[Loppu PVM]] )=6,DAY(Taulukko1[[#This Row],[Loppu PVM]])&lt;20))</f>
        <v>1</v>
      </c>
      <c r="AC1331" s="90" t="b">
        <f>OR(MONTH(Taulukko1[[#This Row],[Alku PVM]] )&lt;=3,AND(MONTH(Taulukko1[[#This Row],[Alku PVM]] )=3))</f>
        <v>1</v>
      </c>
      <c r="AD1331" s="90" t="b">
        <f>OR(MONTH(Taulukko1[[#This Row],[Loppu PVM]] )&lt;=3,AND(MONTH(Taulukko1[[#This Row],[Loppu PVM]] )=3))</f>
        <v>0</v>
      </c>
      <c r="AE1331" s="90" t="b">
        <f>OR(MONTH(Taulukko1[[#This Row],[Alku PVM]] )&lt;=9,AND(MONTH(Taulukko1[[#This Row],[Alku PVM]] )=9))</f>
        <v>1</v>
      </c>
      <c r="AF1331" s="90" t="b">
        <f>OR(MONTH(Taulukko1[[#This Row],[Loppu PVM]])&lt;=9,AND(MONTH(Taulukko1[[#This Row],[Loppu PVM]] )=9))</f>
        <v>1</v>
      </c>
      <c r="AG1331" s="90" t="b">
        <f>OR(MONTH(Taulukko1[[#This Row],[Alku PVM]] )&lt;=6,AND(MONTH(Taulukko1[[#This Row],[Alku PVM]] )=6))</f>
        <v>1</v>
      </c>
      <c r="AH1331" s="90" t="b">
        <f>OR(MONTH(Taulukko1[[#This Row],[Loppu PVM]])&lt;=6,AND(MONTH(Taulukko1[[#This Row],[Loppu PVM]] )=6))</f>
        <v>1</v>
      </c>
    </row>
    <row r="1332" spans="1:34" ht="12.75" customHeight="1">
      <c r="A1332" s="21" t="s">
        <v>229</v>
      </c>
      <c r="B1332" s="23">
        <v>40238</v>
      </c>
      <c r="C1332" s="21" t="s">
        <v>3260</v>
      </c>
      <c r="D1332" s="24"/>
      <c r="F1332" s="23">
        <v>40288</v>
      </c>
      <c r="G1332" s="24">
        <v>94</v>
      </c>
      <c r="H1332" s="22">
        <v>94</v>
      </c>
      <c r="I1332" s="126">
        <f>INDEX('TOL2008'!B:B,MATCH(A1332,'TOL2008'!A:A,0))</f>
        <v>45201</v>
      </c>
      <c r="J1332" s="126" t="str">
        <f>INDEX(Pääluokka!$H$2:$H$100,MATCH(VALUE(LEFT(Taulukko1[[#This Row],[TOL2008]],2)),Pääluokka!$G$2:$G$100,0))</f>
        <v>Tukku- ja vähittäiskauppa; moottoriajoneuvojen ja moottoripyörien korjaus</v>
      </c>
      <c r="K1332" s="126" t="str">
        <f>INDEX(Pääluokka!$I$2:$I$100,MATCH(VALUE(LEFT(Taulukko1[[#This Row],[TOL2008]],2)),Pääluokka!$G$2:$G$100,0))</f>
        <v>Palvelualat (G-N, R, S)</v>
      </c>
      <c r="L1332" s="41">
        <f t="shared" si="200"/>
        <v>50</v>
      </c>
      <c r="M1332" s="43">
        <f t="shared" si="201"/>
        <v>40238</v>
      </c>
      <c r="N1332" s="43">
        <f t="shared" si="202"/>
        <v>40288</v>
      </c>
      <c r="O1332" s="43">
        <f t="shared" si="203"/>
        <v>40238</v>
      </c>
      <c r="P1332" s="43">
        <f t="shared" si="204"/>
        <v>40269</v>
      </c>
      <c r="Q1332" s="41">
        <f t="shared" si="205"/>
        <v>2010</v>
      </c>
      <c r="R1332" s="41">
        <f t="shared" si="206"/>
        <v>2010</v>
      </c>
      <c r="S1332" s="43" t="str">
        <f>YEAR(Taulukko1[[#This Row],[Alku KK]])&amp;"Q"&amp;ROUNDDOWN((MONTH(Taulukko1[[#This Row],[Alku KK]])-1)/3+1,0)</f>
        <v>2010Q1</v>
      </c>
      <c r="T1332" s="43" t="str">
        <f>YEAR(Taulukko1[[#This Row],[Loppu KK]])&amp;"Q"&amp;ROUNDDOWN((MONTH(Taulukko1[[#This Row],[Loppu KK]])-1)/3+1,0)</f>
        <v>2010Q2</v>
      </c>
      <c r="U1332" s="66">
        <f>IF(COUNT(Taulukko1[[#This Row],[Neuvottelujen alaiset ]])=1,Taulukko1[[#This Row],[Neuvottelujen alaiset ]],Taulukko1[[#This Row],[Vähennystarve]])</f>
        <v>94</v>
      </c>
      <c r="V1332" s="44" t="str">
        <f t="shared" si="207"/>
        <v>NA</v>
      </c>
      <c r="W1332" s="44">
        <f t="shared" si="208"/>
        <v>1</v>
      </c>
      <c r="X1332" s="44" t="str">
        <f t="shared" si="209"/>
        <v>NA</v>
      </c>
      <c r="Y1332" s="90" t="b">
        <f>AND(MONTH(Taulukko1[[#This Row],[Alku PVM]] )=6,DAY(Taulukko1[[#This Row],[Alku PVM]] )&gt;19)</f>
        <v>0</v>
      </c>
      <c r="Z1332" s="90" t="b">
        <f>AND(MONTH(Taulukko1[[#This Row],[Loppu PVM]] )=6,DAY(Taulukko1[[#This Row],[Loppu PVM]] )&gt;19)</f>
        <v>0</v>
      </c>
      <c r="AA1332" s="90" t="b">
        <f>OR(MONTH(Taulukko1[[#This Row],[Alku PVM]] )&lt;=5,AND(MONTH(Taulukko1[[#This Row],[Alku PVM]] )=6,DAY(Taulukko1[[#This Row],[Alku PVM]] )&lt;20))</f>
        <v>1</v>
      </c>
      <c r="AB1332" s="90" t="b">
        <f>OR(MONTH(Taulukko1[[#This Row],[Loppu PVM]])&lt;=5,AND(MONTH(Taulukko1[[#This Row],[Loppu PVM]] )=6,DAY(Taulukko1[[#This Row],[Loppu PVM]])&lt;20))</f>
        <v>1</v>
      </c>
      <c r="AC1332" s="90" t="b">
        <f>OR(MONTH(Taulukko1[[#This Row],[Alku PVM]] )&lt;=3,AND(MONTH(Taulukko1[[#This Row],[Alku PVM]] )=3))</f>
        <v>1</v>
      </c>
      <c r="AD1332" s="90" t="b">
        <f>OR(MONTH(Taulukko1[[#This Row],[Loppu PVM]] )&lt;=3,AND(MONTH(Taulukko1[[#This Row],[Loppu PVM]] )=3))</f>
        <v>0</v>
      </c>
      <c r="AE1332" s="90" t="b">
        <f>OR(MONTH(Taulukko1[[#This Row],[Alku PVM]] )&lt;=9,AND(MONTH(Taulukko1[[#This Row],[Alku PVM]] )=9))</f>
        <v>1</v>
      </c>
      <c r="AF1332" s="90" t="b">
        <f>OR(MONTH(Taulukko1[[#This Row],[Loppu PVM]])&lt;=9,AND(MONTH(Taulukko1[[#This Row],[Loppu PVM]] )=9))</f>
        <v>1</v>
      </c>
      <c r="AG1332" s="90" t="b">
        <f>OR(MONTH(Taulukko1[[#This Row],[Alku PVM]] )&lt;=6,AND(MONTH(Taulukko1[[#This Row],[Alku PVM]] )=6))</f>
        <v>1</v>
      </c>
      <c r="AH1332" s="90" t="b">
        <f>OR(MONTH(Taulukko1[[#This Row],[Loppu PVM]])&lt;=6,AND(MONTH(Taulukko1[[#This Row],[Loppu PVM]] )=6))</f>
        <v>1</v>
      </c>
    </row>
    <row r="1333" spans="1:34" ht="12.75" customHeight="1">
      <c r="A1333" s="21" t="s">
        <v>3178</v>
      </c>
      <c r="B1333" s="23">
        <v>40238</v>
      </c>
      <c r="C1333" s="21" t="s">
        <v>3177</v>
      </c>
      <c r="D1333" s="24">
        <v>16</v>
      </c>
      <c r="F1333" s="23">
        <v>40280</v>
      </c>
      <c r="G1333" s="24">
        <v>0</v>
      </c>
      <c r="H1333" s="22">
        <v>16</v>
      </c>
      <c r="I1333" s="126" t="e">
        <f>INDEX('TOL2008'!B:B,MATCH(A1333,'TOL2008'!A:A,0))</f>
        <v>#N/A</v>
      </c>
      <c r="J1333" s="126" t="e">
        <f>INDEX(Pääluokka!$H$2:$H$100,MATCH(VALUE(LEFT(Taulukko1[[#This Row],[TOL2008]],2)),Pääluokka!$G$2:$G$100,0))</f>
        <v>#N/A</v>
      </c>
      <c r="K1333" s="126" t="e">
        <f>INDEX(Pääluokka!$I$2:$I$100,MATCH(VALUE(LEFT(Taulukko1[[#This Row],[TOL2008]],2)),Pääluokka!$G$2:$G$100,0))</f>
        <v>#N/A</v>
      </c>
      <c r="L1333" s="41">
        <f t="shared" si="200"/>
        <v>42</v>
      </c>
      <c r="M1333" s="43">
        <f t="shared" si="201"/>
        <v>40238</v>
      </c>
      <c r="N1333" s="43">
        <f t="shared" si="202"/>
        <v>40280</v>
      </c>
      <c r="O1333" s="43">
        <f t="shared" si="203"/>
        <v>40238</v>
      </c>
      <c r="P1333" s="43">
        <f t="shared" si="204"/>
        <v>40269</v>
      </c>
      <c r="Q1333" s="41">
        <f t="shared" si="205"/>
        <v>2010</v>
      </c>
      <c r="R1333" s="41">
        <f t="shared" si="206"/>
        <v>2010</v>
      </c>
      <c r="S1333" s="43" t="str">
        <f>YEAR(Taulukko1[[#This Row],[Alku KK]])&amp;"Q"&amp;ROUNDDOWN((MONTH(Taulukko1[[#This Row],[Alku KK]])-1)/3+1,0)</f>
        <v>2010Q1</v>
      </c>
      <c r="T1333" s="43" t="str">
        <f>YEAR(Taulukko1[[#This Row],[Loppu KK]])&amp;"Q"&amp;ROUNDDOWN((MONTH(Taulukko1[[#This Row],[Loppu KK]])-1)/3+1,0)</f>
        <v>2010Q2</v>
      </c>
      <c r="U1333" s="66">
        <f>IF(COUNT(Taulukko1[[#This Row],[Neuvottelujen alaiset ]])=1,Taulukko1[[#This Row],[Neuvottelujen alaiset ]],Taulukko1[[#This Row],[Vähennystarve]])</f>
        <v>16</v>
      </c>
      <c r="V1333" s="44" t="str">
        <f t="shared" si="207"/>
        <v>NA</v>
      </c>
      <c r="W1333" s="44">
        <f t="shared" si="208"/>
        <v>0</v>
      </c>
      <c r="X1333" s="44" t="str">
        <f t="shared" si="209"/>
        <v>NA</v>
      </c>
      <c r="Y1333" s="90" t="b">
        <f>AND(MONTH(Taulukko1[[#This Row],[Alku PVM]] )=6,DAY(Taulukko1[[#This Row],[Alku PVM]] )&gt;19)</f>
        <v>0</v>
      </c>
      <c r="Z1333" s="90" t="b">
        <f>AND(MONTH(Taulukko1[[#This Row],[Loppu PVM]] )=6,DAY(Taulukko1[[#This Row],[Loppu PVM]] )&gt;19)</f>
        <v>0</v>
      </c>
      <c r="AA1333" s="90" t="b">
        <f>OR(MONTH(Taulukko1[[#This Row],[Alku PVM]] )&lt;=5,AND(MONTH(Taulukko1[[#This Row],[Alku PVM]] )=6,DAY(Taulukko1[[#This Row],[Alku PVM]] )&lt;20))</f>
        <v>1</v>
      </c>
      <c r="AB1333" s="90" t="b">
        <f>OR(MONTH(Taulukko1[[#This Row],[Loppu PVM]])&lt;=5,AND(MONTH(Taulukko1[[#This Row],[Loppu PVM]] )=6,DAY(Taulukko1[[#This Row],[Loppu PVM]])&lt;20))</f>
        <v>1</v>
      </c>
      <c r="AC1333" s="90" t="b">
        <f>OR(MONTH(Taulukko1[[#This Row],[Alku PVM]] )&lt;=3,AND(MONTH(Taulukko1[[#This Row],[Alku PVM]] )=3))</f>
        <v>1</v>
      </c>
      <c r="AD1333" s="90" t="b">
        <f>OR(MONTH(Taulukko1[[#This Row],[Loppu PVM]] )&lt;=3,AND(MONTH(Taulukko1[[#This Row],[Loppu PVM]] )=3))</f>
        <v>0</v>
      </c>
      <c r="AE1333" s="90" t="b">
        <f>OR(MONTH(Taulukko1[[#This Row],[Alku PVM]] )&lt;=9,AND(MONTH(Taulukko1[[#This Row],[Alku PVM]] )=9))</f>
        <v>1</v>
      </c>
      <c r="AF1333" s="90" t="b">
        <f>OR(MONTH(Taulukko1[[#This Row],[Loppu PVM]])&lt;=9,AND(MONTH(Taulukko1[[#This Row],[Loppu PVM]] )=9))</f>
        <v>1</v>
      </c>
      <c r="AG1333" s="90" t="b">
        <f>OR(MONTH(Taulukko1[[#This Row],[Alku PVM]] )&lt;=6,AND(MONTH(Taulukko1[[#This Row],[Alku PVM]] )=6))</f>
        <v>1</v>
      </c>
      <c r="AH1333" s="90" t="b">
        <f>OR(MONTH(Taulukko1[[#This Row],[Loppu PVM]])&lt;=6,AND(MONTH(Taulukko1[[#This Row],[Loppu PVM]] )=6))</f>
        <v>1</v>
      </c>
    </row>
    <row r="1334" spans="1:34" ht="12.75" customHeight="1">
      <c r="A1334" t="s">
        <v>3435</v>
      </c>
      <c r="B1334" s="23">
        <v>40240</v>
      </c>
      <c r="C1334" t="s">
        <v>3434</v>
      </c>
      <c r="D1334" s="24">
        <v>15</v>
      </c>
      <c r="F1334" s="23"/>
      <c r="G1334" s="24"/>
      <c r="H1334" s="22">
        <v>70</v>
      </c>
      <c r="I1334" s="126" t="e">
        <f>INDEX('TOL2008'!B:B,MATCH(A1334,'TOL2008'!A:A,0))</f>
        <v>#N/A</v>
      </c>
      <c r="J1334" s="126" t="e">
        <f>INDEX(Pääluokka!$H$2:$H$100,MATCH(VALUE(LEFT(Taulukko1[[#This Row],[TOL2008]],2)),Pääluokka!$G$2:$G$100,0))</f>
        <v>#N/A</v>
      </c>
      <c r="K1334" s="126" t="e">
        <f>INDEX(Pääluokka!$I$2:$I$100,MATCH(VALUE(LEFT(Taulukko1[[#This Row],[TOL2008]],2)),Pääluokka!$G$2:$G$100,0))</f>
        <v>#N/A</v>
      </c>
      <c r="L1334" s="41" t="str">
        <f t="shared" si="200"/>
        <v>NA</v>
      </c>
      <c r="M1334" s="43">
        <f t="shared" si="201"/>
        <v>40240</v>
      </c>
      <c r="N1334" s="43">
        <f t="shared" si="202"/>
        <v>40291</v>
      </c>
      <c r="O1334" s="43">
        <f t="shared" si="203"/>
        <v>40238</v>
      </c>
      <c r="P1334" s="43">
        <f t="shared" si="204"/>
        <v>40269</v>
      </c>
      <c r="Q1334" s="41">
        <f t="shared" si="205"/>
        <v>2010</v>
      </c>
      <c r="R1334" s="41">
        <f t="shared" si="206"/>
        <v>2010</v>
      </c>
      <c r="S1334" s="43" t="str">
        <f>YEAR(Taulukko1[[#This Row],[Alku KK]])&amp;"Q"&amp;ROUNDDOWN((MONTH(Taulukko1[[#This Row],[Alku KK]])-1)/3+1,0)</f>
        <v>2010Q1</v>
      </c>
      <c r="T1334" s="43" t="str">
        <f>YEAR(Taulukko1[[#This Row],[Loppu KK]])&amp;"Q"&amp;ROUNDDOWN((MONTH(Taulukko1[[#This Row],[Loppu KK]])-1)/3+1,0)</f>
        <v>2010Q2</v>
      </c>
      <c r="U1334" s="66">
        <f>IF(COUNT(Taulukko1[[#This Row],[Neuvottelujen alaiset ]])=1,Taulukko1[[#This Row],[Neuvottelujen alaiset ]],Taulukko1[[#This Row],[Vähennystarve]])</f>
        <v>70</v>
      </c>
      <c r="V1334" s="44" t="str">
        <f t="shared" si="207"/>
        <v>NA</v>
      </c>
      <c r="W1334" s="44" t="str">
        <f t="shared" si="208"/>
        <v>NA</v>
      </c>
      <c r="X1334" s="44" t="str">
        <f t="shared" si="209"/>
        <v>NA</v>
      </c>
      <c r="Y1334" s="90" t="b">
        <f>AND(MONTH(Taulukko1[[#This Row],[Alku PVM]] )=6,DAY(Taulukko1[[#This Row],[Alku PVM]] )&gt;19)</f>
        <v>0</v>
      </c>
      <c r="Z1334" s="90" t="b">
        <f>AND(MONTH(Taulukko1[[#This Row],[Loppu PVM]] )=6,DAY(Taulukko1[[#This Row],[Loppu PVM]] )&gt;19)</f>
        <v>0</v>
      </c>
      <c r="AA1334" s="90" t="b">
        <f>OR(MONTH(Taulukko1[[#This Row],[Alku PVM]] )&lt;=5,AND(MONTH(Taulukko1[[#This Row],[Alku PVM]] )=6,DAY(Taulukko1[[#This Row],[Alku PVM]] )&lt;20))</f>
        <v>1</v>
      </c>
      <c r="AB1334" s="90" t="b">
        <f>OR(MONTH(Taulukko1[[#This Row],[Loppu PVM]])&lt;=5,AND(MONTH(Taulukko1[[#This Row],[Loppu PVM]] )=6,DAY(Taulukko1[[#This Row],[Loppu PVM]])&lt;20))</f>
        <v>1</v>
      </c>
      <c r="AC1334" s="90" t="b">
        <f>OR(MONTH(Taulukko1[[#This Row],[Alku PVM]] )&lt;=3,AND(MONTH(Taulukko1[[#This Row],[Alku PVM]] )=3))</f>
        <v>1</v>
      </c>
      <c r="AD1334" s="90" t="b">
        <f>OR(MONTH(Taulukko1[[#This Row],[Loppu PVM]] )&lt;=3,AND(MONTH(Taulukko1[[#This Row],[Loppu PVM]] )=3))</f>
        <v>0</v>
      </c>
      <c r="AE1334" s="90" t="b">
        <f>OR(MONTH(Taulukko1[[#This Row],[Alku PVM]] )&lt;=9,AND(MONTH(Taulukko1[[#This Row],[Alku PVM]] )=9))</f>
        <v>1</v>
      </c>
      <c r="AF1334" s="90" t="b">
        <f>OR(MONTH(Taulukko1[[#This Row],[Loppu PVM]])&lt;=9,AND(MONTH(Taulukko1[[#This Row],[Loppu PVM]] )=9))</f>
        <v>1</v>
      </c>
      <c r="AG1334" s="90" t="b">
        <f>OR(MONTH(Taulukko1[[#This Row],[Alku PVM]] )&lt;=6,AND(MONTH(Taulukko1[[#This Row],[Alku PVM]] )=6))</f>
        <v>1</v>
      </c>
      <c r="AH1334" s="90" t="b">
        <f>OR(MONTH(Taulukko1[[#This Row],[Loppu PVM]])&lt;=6,AND(MONTH(Taulukko1[[#This Row],[Loppu PVM]] )=6))</f>
        <v>1</v>
      </c>
    </row>
    <row r="1335" spans="1:34" ht="12.75" customHeight="1">
      <c r="A1335" s="21" t="s">
        <v>3200</v>
      </c>
      <c r="B1335" s="23">
        <v>40241</v>
      </c>
      <c r="C1335" s="21" t="s">
        <v>3199</v>
      </c>
      <c r="D1335" s="24">
        <v>40</v>
      </c>
      <c r="F1335" s="23"/>
      <c r="G1335" s="24"/>
      <c r="H1335" s="22">
        <v>40</v>
      </c>
      <c r="I1335" s="126" t="e">
        <f>INDEX('TOL2008'!B:B,MATCH(A1335,'TOL2008'!A:A,0))</f>
        <v>#N/A</v>
      </c>
      <c r="J1335" s="126" t="e">
        <f>INDEX(Pääluokka!$H$2:$H$100,MATCH(VALUE(LEFT(Taulukko1[[#This Row],[TOL2008]],2)),Pääluokka!$G$2:$G$100,0))</f>
        <v>#N/A</v>
      </c>
      <c r="K1335" s="126" t="e">
        <f>INDEX(Pääluokka!$I$2:$I$100,MATCH(VALUE(LEFT(Taulukko1[[#This Row],[TOL2008]],2)),Pääluokka!$G$2:$G$100,0))</f>
        <v>#N/A</v>
      </c>
      <c r="L1335" s="41" t="str">
        <f t="shared" si="200"/>
        <v>NA</v>
      </c>
      <c r="M1335" s="43">
        <f t="shared" si="201"/>
        <v>40241</v>
      </c>
      <c r="N1335" s="43">
        <f t="shared" si="202"/>
        <v>40292</v>
      </c>
      <c r="O1335" s="43">
        <f t="shared" si="203"/>
        <v>40238</v>
      </c>
      <c r="P1335" s="43">
        <f t="shared" si="204"/>
        <v>40269</v>
      </c>
      <c r="Q1335" s="41">
        <f t="shared" si="205"/>
        <v>2010</v>
      </c>
      <c r="R1335" s="41">
        <f t="shared" si="206"/>
        <v>2010</v>
      </c>
      <c r="S1335" s="43" t="str">
        <f>YEAR(Taulukko1[[#This Row],[Alku KK]])&amp;"Q"&amp;ROUNDDOWN((MONTH(Taulukko1[[#This Row],[Alku KK]])-1)/3+1,0)</f>
        <v>2010Q1</v>
      </c>
      <c r="T1335" s="43" t="str">
        <f>YEAR(Taulukko1[[#This Row],[Loppu KK]])&amp;"Q"&amp;ROUNDDOWN((MONTH(Taulukko1[[#This Row],[Loppu KK]])-1)/3+1,0)</f>
        <v>2010Q2</v>
      </c>
      <c r="U1335" s="66">
        <f>IF(COUNT(Taulukko1[[#This Row],[Neuvottelujen alaiset ]])=1,Taulukko1[[#This Row],[Neuvottelujen alaiset ]],Taulukko1[[#This Row],[Vähennystarve]])</f>
        <v>40</v>
      </c>
      <c r="V1335" s="44" t="str">
        <f t="shared" si="207"/>
        <v>NA</v>
      </c>
      <c r="W1335" s="44" t="str">
        <f t="shared" si="208"/>
        <v>NA</v>
      </c>
      <c r="X1335" s="44" t="str">
        <f t="shared" si="209"/>
        <v>NA</v>
      </c>
      <c r="Y1335" s="90" t="b">
        <f>AND(MONTH(Taulukko1[[#This Row],[Alku PVM]] )=6,DAY(Taulukko1[[#This Row],[Alku PVM]] )&gt;19)</f>
        <v>0</v>
      </c>
      <c r="Z1335" s="90" t="b">
        <f>AND(MONTH(Taulukko1[[#This Row],[Loppu PVM]] )=6,DAY(Taulukko1[[#This Row],[Loppu PVM]] )&gt;19)</f>
        <v>0</v>
      </c>
      <c r="AA1335" s="90" t="b">
        <f>OR(MONTH(Taulukko1[[#This Row],[Alku PVM]] )&lt;=5,AND(MONTH(Taulukko1[[#This Row],[Alku PVM]] )=6,DAY(Taulukko1[[#This Row],[Alku PVM]] )&lt;20))</f>
        <v>1</v>
      </c>
      <c r="AB1335" s="90" t="b">
        <f>OR(MONTH(Taulukko1[[#This Row],[Loppu PVM]])&lt;=5,AND(MONTH(Taulukko1[[#This Row],[Loppu PVM]] )=6,DAY(Taulukko1[[#This Row],[Loppu PVM]])&lt;20))</f>
        <v>1</v>
      </c>
      <c r="AC1335" s="90" t="b">
        <f>OR(MONTH(Taulukko1[[#This Row],[Alku PVM]] )&lt;=3,AND(MONTH(Taulukko1[[#This Row],[Alku PVM]] )=3))</f>
        <v>1</v>
      </c>
      <c r="AD1335" s="90" t="b">
        <f>OR(MONTH(Taulukko1[[#This Row],[Loppu PVM]] )&lt;=3,AND(MONTH(Taulukko1[[#This Row],[Loppu PVM]] )=3))</f>
        <v>0</v>
      </c>
      <c r="AE1335" s="90" t="b">
        <f>OR(MONTH(Taulukko1[[#This Row],[Alku PVM]] )&lt;=9,AND(MONTH(Taulukko1[[#This Row],[Alku PVM]] )=9))</f>
        <v>1</v>
      </c>
      <c r="AF1335" s="90" t="b">
        <f>OR(MONTH(Taulukko1[[#This Row],[Loppu PVM]])&lt;=9,AND(MONTH(Taulukko1[[#This Row],[Loppu PVM]] )=9))</f>
        <v>1</v>
      </c>
      <c r="AG1335" s="90" t="b">
        <f>OR(MONTH(Taulukko1[[#This Row],[Alku PVM]] )&lt;=6,AND(MONTH(Taulukko1[[#This Row],[Alku PVM]] )=6))</f>
        <v>1</v>
      </c>
      <c r="AH1335" s="90" t="b">
        <f>OR(MONTH(Taulukko1[[#This Row],[Loppu PVM]])&lt;=6,AND(MONTH(Taulukko1[[#This Row],[Loppu PVM]] )=6))</f>
        <v>1</v>
      </c>
    </row>
    <row r="1336" spans="1:34" ht="12.75" customHeight="1">
      <c r="A1336" t="s">
        <v>980</v>
      </c>
      <c r="B1336" s="23">
        <v>40242</v>
      </c>
      <c r="C1336" t="s">
        <v>3306</v>
      </c>
      <c r="E1336" s="62">
        <v>450</v>
      </c>
      <c r="F1336" s="4">
        <v>40295</v>
      </c>
      <c r="G1336" s="5">
        <v>0</v>
      </c>
      <c r="H1336" s="22">
        <v>7500</v>
      </c>
      <c r="I1336" s="126">
        <f>INDEX('TOL2008'!B:B,MATCH(A1336,'TOL2008'!A:A,0))</f>
        <v>26200</v>
      </c>
      <c r="J1336" s="126" t="str">
        <f>INDEX(Pääluokka!$H$2:$H$100,MATCH(VALUE(LEFT(Taulukko1[[#This Row],[TOL2008]],2)),Pääluokka!$G$2:$G$100,0))</f>
        <v>Teollisuus</v>
      </c>
      <c r="K1336" s="126" t="str">
        <f>INDEX(Pääluokka!$I$2:$I$100,MATCH(VALUE(LEFT(Taulukko1[[#This Row],[TOL2008]],2)),Pääluokka!$G$2:$G$100,0))</f>
        <v>Teollisuus (C-E)</v>
      </c>
      <c r="L1336" s="41">
        <f t="shared" si="200"/>
        <v>53</v>
      </c>
      <c r="M1336" s="43">
        <f t="shared" si="201"/>
        <v>40242</v>
      </c>
      <c r="N1336" s="43">
        <f t="shared" si="202"/>
        <v>40295</v>
      </c>
      <c r="O1336" s="43">
        <f t="shared" si="203"/>
        <v>40238</v>
      </c>
      <c r="P1336" s="43">
        <f t="shared" si="204"/>
        <v>40269</v>
      </c>
      <c r="Q1336" s="41">
        <f t="shared" si="205"/>
        <v>2010</v>
      </c>
      <c r="R1336" s="41">
        <f t="shared" si="206"/>
        <v>2010</v>
      </c>
      <c r="S1336" s="43" t="str">
        <f>YEAR(Taulukko1[[#This Row],[Alku KK]])&amp;"Q"&amp;ROUNDDOWN((MONTH(Taulukko1[[#This Row],[Alku KK]])-1)/3+1,0)</f>
        <v>2010Q1</v>
      </c>
      <c r="T1336" s="43" t="str">
        <f>YEAR(Taulukko1[[#This Row],[Loppu KK]])&amp;"Q"&amp;ROUNDDOWN((MONTH(Taulukko1[[#This Row],[Loppu KK]])-1)/3+1,0)</f>
        <v>2010Q2</v>
      </c>
      <c r="U1336" s="66">
        <f>IF(COUNT(Taulukko1[[#This Row],[Neuvottelujen alaiset ]])=1,Taulukko1[[#This Row],[Neuvottelujen alaiset ]],Taulukko1[[#This Row],[Vähennystarve]])</f>
        <v>7500</v>
      </c>
      <c r="V1336" s="44">
        <f t="shared" si="207"/>
        <v>0.06</v>
      </c>
      <c r="W1336" s="44">
        <f t="shared" si="208"/>
        <v>0</v>
      </c>
      <c r="X1336" s="44">
        <f t="shared" si="209"/>
        <v>0</v>
      </c>
      <c r="Y1336" s="90" t="b">
        <f>AND(MONTH(Taulukko1[[#This Row],[Alku PVM]] )=6,DAY(Taulukko1[[#This Row],[Alku PVM]] )&gt;19)</f>
        <v>0</v>
      </c>
      <c r="Z1336" s="90" t="b">
        <f>AND(MONTH(Taulukko1[[#This Row],[Loppu PVM]] )=6,DAY(Taulukko1[[#This Row],[Loppu PVM]] )&gt;19)</f>
        <v>0</v>
      </c>
      <c r="AA1336" s="90" t="b">
        <f>OR(MONTH(Taulukko1[[#This Row],[Alku PVM]] )&lt;=5,AND(MONTH(Taulukko1[[#This Row],[Alku PVM]] )=6,DAY(Taulukko1[[#This Row],[Alku PVM]] )&lt;20))</f>
        <v>1</v>
      </c>
      <c r="AB1336" s="90" t="b">
        <f>OR(MONTH(Taulukko1[[#This Row],[Loppu PVM]])&lt;=5,AND(MONTH(Taulukko1[[#This Row],[Loppu PVM]] )=6,DAY(Taulukko1[[#This Row],[Loppu PVM]])&lt;20))</f>
        <v>1</v>
      </c>
      <c r="AC1336" s="90" t="b">
        <f>OR(MONTH(Taulukko1[[#This Row],[Alku PVM]] )&lt;=3,AND(MONTH(Taulukko1[[#This Row],[Alku PVM]] )=3))</f>
        <v>1</v>
      </c>
      <c r="AD1336" s="90" t="b">
        <f>OR(MONTH(Taulukko1[[#This Row],[Loppu PVM]] )&lt;=3,AND(MONTH(Taulukko1[[#This Row],[Loppu PVM]] )=3))</f>
        <v>0</v>
      </c>
      <c r="AE1336" s="90" t="b">
        <f>OR(MONTH(Taulukko1[[#This Row],[Alku PVM]] )&lt;=9,AND(MONTH(Taulukko1[[#This Row],[Alku PVM]] )=9))</f>
        <v>1</v>
      </c>
      <c r="AF1336" s="90" t="b">
        <f>OR(MONTH(Taulukko1[[#This Row],[Loppu PVM]])&lt;=9,AND(MONTH(Taulukko1[[#This Row],[Loppu PVM]] )=9))</f>
        <v>1</v>
      </c>
      <c r="AG1336" s="90" t="b">
        <f>OR(MONTH(Taulukko1[[#This Row],[Alku PVM]] )&lt;=6,AND(MONTH(Taulukko1[[#This Row],[Alku PVM]] )=6))</f>
        <v>1</v>
      </c>
      <c r="AH1336" s="90" t="b">
        <f>OR(MONTH(Taulukko1[[#This Row],[Loppu PVM]])&lt;=6,AND(MONTH(Taulukko1[[#This Row],[Loppu PVM]] )=6))</f>
        <v>1</v>
      </c>
    </row>
    <row r="1337" spans="1:34" ht="12.75" customHeight="1">
      <c r="A1337" t="s">
        <v>1918</v>
      </c>
      <c r="B1337" s="23">
        <v>40242</v>
      </c>
      <c r="C1337" t="s">
        <v>3252</v>
      </c>
      <c r="E1337" s="62">
        <v>55</v>
      </c>
      <c r="F1337" s="4"/>
      <c r="G1337" s="5"/>
      <c r="H1337" s="22">
        <v>55</v>
      </c>
      <c r="I1337" s="126" t="e">
        <f>INDEX('TOL2008'!B:B,MATCH(A1337,'TOL2008'!A:A,0))</f>
        <v>#N/A</v>
      </c>
      <c r="J1337" s="126" t="e">
        <f>INDEX(Pääluokka!$H$2:$H$100,MATCH(VALUE(LEFT(Taulukko1[[#This Row],[TOL2008]],2)),Pääluokka!$G$2:$G$100,0))</f>
        <v>#N/A</v>
      </c>
      <c r="K1337" s="126" t="e">
        <f>INDEX(Pääluokka!$I$2:$I$100,MATCH(VALUE(LEFT(Taulukko1[[#This Row],[TOL2008]],2)),Pääluokka!$G$2:$G$100,0))</f>
        <v>#N/A</v>
      </c>
      <c r="L1337" s="41" t="str">
        <f t="shared" si="200"/>
        <v>NA</v>
      </c>
      <c r="M1337" s="43">
        <f t="shared" si="201"/>
        <v>40242</v>
      </c>
      <c r="N1337" s="43">
        <f t="shared" si="202"/>
        <v>40293</v>
      </c>
      <c r="O1337" s="43">
        <f t="shared" si="203"/>
        <v>40238</v>
      </c>
      <c r="P1337" s="43">
        <f t="shared" si="204"/>
        <v>40269</v>
      </c>
      <c r="Q1337" s="41">
        <f t="shared" si="205"/>
        <v>2010</v>
      </c>
      <c r="R1337" s="41">
        <f t="shared" si="206"/>
        <v>2010</v>
      </c>
      <c r="S1337" s="43" t="str">
        <f>YEAR(Taulukko1[[#This Row],[Alku KK]])&amp;"Q"&amp;ROUNDDOWN((MONTH(Taulukko1[[#This Row],[Alku KK]])-1)/3+1,0)</f>
        <v>2010Q1</v>
      </c>
      <c r="T1337" s="43" t="str">
        <f>YEAR(Taulukko1[[#This Row],[Loppu KK]])&amp;"Q"&amp;ROUNDDOWN((MONTH(Taulukko1[[#This Row],[Loppu KK]])-1)/3+1,0)</f>
        <v>2010Q2</v>
      </c>
      <c r="U1337" s="66">
        <f>IF(COUNT(Taulukko1[[#This Row],[Neuvottelujen alaiset ]])=1,Taulukko1[[#This Row],[Neuvottelujen alaiset ]],Taulukko1[[#This Row],[Vähennystarve]])</f>
        <v>55</v>
      </c>
      <c r="V1337" s="44">
        <f t="shared" si="207"/>
        <v>1</v>
      </c>
      <c r="W1337" s="44" t="str">
        <f t="shared" si="208"/>
        <v>NA</v>
      </c>
      <c r="X1337" s="44" t="str">
        <f t="shared" si="209"/>
        <v>NA</v>
      </c>
      <c r="Y1337" s="90" t="b">
        <f>AND(MONTH(Taulukko1[[#This Row],[Alku PVM]] )=6,DAY(Taulukko1[[#This Row],[Alku PVM]] )&gt;19)</f>
        <v>0</v>
      </c>
      <c r="Z1337" s="90" t="b">
        <f>AND(MONTH(Taulukko1[[#This Row],[Loppu PVM]] )=6,DAY(Taulukko1[[#This Row],[Loppu PVM]] )&gt;19)</f>
        <v>0</v>
      </c>
      <c r="AA1337" s="90" t="b">
        <f>OR(MONTH(Taulukko1[[#This Row],[Alku PVM]] )&lt;=5,AND(MONTH(Taulukko1[[#This Row],[Alku PVM]] )=6,DAY(Taulukko1[[#This Row],[Alku PVM]] )&lt;20))</f>
        <v>1</v>
      </c>
      <c r="AB1337" s="90" t="b">
        <f>OR(MONTH(Taulukko1[[#This Row],[Loppu PVM]])&lt;=5,AND(MONTH(Taulukko1[[#This Row],[Loppu PVM]] )=6,DAY(Taulukko1[[#This Row],[Loppu PVM]])&lt;20))</f>
        <v>1</v>
      </c>
      <c r="AC1337" s="90" t="b">
        <f>OR(MONTH(Taulukko1[[#This Row],[Alku PVM]] )&lt;=3,AND(MONTH(Taulukko1[[#This Row],[Alku PVM]] )=3))</f>
        <v>1</v>
      </c>
      <c r="AD1337" s="90" t="b">
        <f>OR(MONTH(Taulukko1[[#This Row],[Loppu PVM]] )&lt;=3,AND(MONTH(Taulukko1[[#This Row],[Loppu PVM]] )=3))</f>
        <v>0</v>
      </c>
      <c r="AE1337" s="90" t="b">
        <f>OR(MONTH(Taulukko1[[#This Row],[Alku PVM]] )&lt;=9,AND(MONTH(Taulukko1[[#This Row],[Alku PVM]] )=9))</f>
        <v>1</v>
      </c>
      <c r="AF1337" s="90" t="b">
        <f>OR(MONTH(Taulukko1[[#This Row],[Loppu PVM]])&lt;=9,AND(MONTH(Taulukko1[[#This Row],[Loppu PVM]] )=9))</f>
        <v>1</v>
      </c>
      <c r="AG1337" s="90" t="b">
        <f>OR(MONTH(Taulukko1[[#This Row],[Alku PVM]] )&lt;=6,AND(MONTH(Taulukko1[[#This Row],[Alku PVM]] )=6))</f>
        <v>1</v>
      </c>
      <c r="AH1337" s="90" t="b">
        <f>OR(MONTH(Taulukko1[[#This Row],[Loppu PVM]])&lt;=6,AND(MONTH(Taulukko1[[#This Row],[Loppu PVM]] )=6))</f>
        <v>1</v>
      </c>
    </row>
    <row r="1338" spans="1:34" ht="12.75" customHeight="1">
      <c r="A1338" t="s">
        <v>3423</v>
      </c>
      <c r="B1338" s="23">
        <v>40245</v>
      </c>
      <c r="C1338" t="s">
        <v>3422</v>
      </c>
      <c r="E1338" s="62">
        <v>20</v>
      </c>
      <c r="F1338" s="4">
        <v>40289</v>
      </c>
      <c r="G1338" s="5">
        <v>7</v>
      </c>
      <c r="H1338" s="22">
        <v>160</v>
      </c>
      <c r="I1338" s="126">
        <f>INDEX('TOL2008'!B:B,MATCH(A2699,'TOL2008'!A:A,0))</f>
        <v>10710</v>
      </c>
      <c r="J1338" s="126" t="str">
        <f>INDEX(Pääluokka!$H$2:$H$100,MATCH(VALUE(LEFT(Taulukko1[[#This Row],[TOL2008]],2)),Pääluokka!$G$2:$G$100,0))</f>
        <v>Teollisuus</v>
      </c>
      <c r="K1338" s="126" t="str">
        <f>INDEX(Pääluokka!$I$2:$I$100,MATCH(VALUE(LEFT(Taulukko1[[#This Row],[TOL2008]],2)),Pääluokka!$G$2:$G$100,0))</f>
        <v>Teollisuus (C-E)</v>
      </c>
      <c r="L1338" s="41">
        <f t="shared" si="200"/>
        <v>44</v>
      </c>
      <c r="M1338" s="43">
        <f t="shared" si="201"/>
        <v>40245</v>
      </c>
      <c r="N1338" s="43">
        <f t="shared" si="202"/>
        <v>40289</v>
      </c>
      <c r="O1338" s="43">
        <f t="shared" si="203"/>
        <v>40238</v>
      </c>
      <c r="P1338" s="43">
        <f t="shared" si="204"/>
        <v>40269</v>
      </c>
      <c r="Q1338" s="41">
        <f t="shared" si="205"/>
        <v>2010</v>
      </c>
      <c r="R1338" s="41">
        <f t="shared" si="206"/>
        <v>2010</v>
      </c>
      <c r="S1338" s="43" t="str">
        <f>YEAR(Taulukko1[[#This Row],[Alku KK]])&amp;"Q"&amp;ROUNDDOWN((MONTH(Taulukko1[[#This Row],[Alku KK]])-1)/3+1,0)</f>
        <v>2010Q1</v>
      </c>
      <c r="T1338" s="43" t="str">
        <f>YEAR(Taulukko1[[#This Row],[Loppu KK]])&amp;"Q"&amp;ROUNDDOWN((MONTH(Taulukko1[[#This Row],[Loppu KK]])-1)/3+1,0)</f>
        <v>2010Q2</v>
      </c>
      <c r="U1338" s="66">
        <f>IF(COUNT(Taulukko1[[#This Row],[Neuvottelujen alaiset ]])=1,Taulukko1[[#This Row],[Neuvottelujen alaiset ]],Taulukko1[[#This Row],[Vähennystarve]])</f>
        <v>160</v>
      </c>
      <c r="V1338" s="44">
        <f t="shared" si="207"/>
        <v>0.125</v>
      </c>
      <c r="W1338" s="44">
        <f t="shared" si="208"/>
        <v>4.3749999999999997E-2</v>
      </c>
      <c r="X1338" s="44">
        <f t="shared" si="209"/>
        <v>0.35</v>
      </c>
      <c r="Y1338" s="90" t="b">
        <f>AND(MONTH(Taulukko1[[#This Row],[Alku PVM]] )=6,DAY(Taulukko1[[#This Row],[Alku PVM]] )&gt;19)</f>
        <v>0</v>
      </c>
      <c r="Z1338" s="90" t="b">
        <f>AND(MONTH(Taulukko1[[#This Row],[Loppu PVM]] )=6,DAY(Taulukko1[[#This Row],[Loppu PVM]] )&gt;19)</f>
        <v>0</v>
      </c>
      <c r="AA1338" s="90" t="b">
        <f>OR(MONTH(Taulukko1[[#This Row],[Alku PVM]] )&lt;=5,AND(MONTH(Taulukko1[[#This Row],[Alku PVM]] )=6,DAY(Taulukko1[[#This Row],[Alku PVM]] )&lt;20))</f>
        <v>1</v>
      </c>
      <c r="AB1338" s="90" t="b">
        <f>OR(MONTH(Taulukko1[[#This Row],[Loppu PVM]])&lt;=5,AND(MONTH(Taulukko1[[#This Row],[Loppu PVM]] )=6,DAY(Taulukko1[[#This Row],[Loppu PVM]])&lt;20))</f>
        <v>1</v>
      </c>
      <c r="AC1338" s="90" t="b">
        <f>OR(MONTH(Taulukko1[[#This Row],[Alku PVM]] )&lt;=3,AND(MONTH(Taulukko1[[#This Row],[Alku PVM]] )=3))</f>
        <v>1</v>
      </c>
      <c r="AD1338" s="90" t="b">
        <f>OR(MONTH(Taulukko1[[#This Row],[Loppu PVM]] )&lt;=3,AND(MONTH(Taulukko1[[#This Row],[Loppu PVM]] )=3))</f>
        <v>0</v>
      </c>
      <c r="AE1338" s="90" t="b">
        <f>OR(MONTH(Taulukko1[[#This Row],[Alku PVM]] )&lt;=9,AND(MONTH(Taulukko1[[#This Row],[Alku PVM]] )=9))</f>
        <v>1</v>
      </c>
      <c r="AF1338" s="90" t="b">
        <f>OR(MONTH(Taulukko1[[#This Row],[Loppu PVM]])&lt;=9,AND(MONTH(Taulukko1[[#This Row],[Loppu PVM]] )=9))</f>
        <v>1</v>
      </c>
      <c r="AG1338" s="90" t="b">
        <f>OR(MONTH(Taulukko1[[#This Row],[Alku PVM]] )&lt;=6,AND(MONTH(Taulukko1[[#This Row],[Alku PVM]] )=6))</f>
        <v>1</v>
      </c>
      <c r="AH1338" s="90" t="b">
        <f>OR(MONTH(Taulukko1[[#This Row],[Loppu PVM]])&lt;=6,AND(MONTH(Taulukko1[[#This Row],[Loppu PVM]] )=6))</f>
        <v>1</v>
      </c>
    </row>
    <row r="1339" spans="1:34" ht="12.75" customHeight="1">
      <c r="A1339" t="s">
        <v>3429</v>
      </c>
      <c r="B1339" s="23">
        <v>40246</v>
      </c>
      <c r="C1339" t="s">
        <v>3431</v>
      </c>
      <c r="E1339" s="62">
        <v>25</v>
      </c>
      <c r="F1339" s="4">
        <v>40297</v>
      </c>
      <c r="G1339" s="5">
        <v>25</v>
      </c>
      <c r="H1339" s="22">
        <v>25</v>
      </c>
      <c r="I1339" s="126" t="e">
        <f>INDEX('TOL2008'!B:B,MATCH(A1339,'TOL2008'!A:A,0))</f>
        <v>#N/A</v>
      </c>
      <c r="J1339" s="126" t="e">
        <f>INDEX(Pääluokka!$H$2:$H$100,MATCH(VALUE(LEFT(Taulukko1[[#This Row],[TOL2008]],2)),Pääluokka!$G$2:$G$100,0))</f>
        <v>#N/A</v>
      </c>
      <c r="K1339" s="126" t="e">
        <f>INDEX(Pääluokka!$I$2:$I$100,MATCH(VALUE(LEFT(Taulukko1[[#This Row],[TOL2008]],2)),Pääluokka!$G$2:$G$100,0))</f>
        <v>#N/A</v>
      </c>
      <c r="L1339" s="41">
        <f t="shared" si="200"/>
        <v>51</v>
      </c>
      <c r="M1339" s="43">
        <f t="shared" si="201"/>
        <v>40246</v>
      </c>
      <c r="N1339" s="43">
        <f t="shared" si="202"/>
        <v>40297</v>
      </c>
      <c r="O1339" s="43">
        <f t="shared" si="203"/>
        <v>40238</v>
      </c>
      <c r="P1339" s="43">
        <f t="shared" si="204"/>
        <v>40269</v>
      </c>
      <c r="Q1339" s="41">
        <f t="shared" si="205"/>
        <v>2010</v>
      </c>
      <c r="R1339" s="41">
        <f t="shared" si="206"/>
        <v>2010</v>
      </c>
      <c r="S1339" s="43" t="str">
        <f>YEAR(Taulukko1[[#This Row],[Alku KK]])&amp;"Q"&amp;ROUNDDOWN((MONTH(Taulukko1[[#This Row],[Alku KK]])-1)/3+1,0)</f>
        <v>2010Q1</v>
      </c>
      <c r="T1339" s="43" t="str">
        <f>YEAR(Taulukko1[[#This Row],[Loppu KK]])&amp;"Q"&amp;ROUNDDOWN((MONTH(Taulukko1[[#This Row],[Loppu KK]])-1)/3+1,0)</f>
        <v>2010Q2</v>
      </c>
      <c r="U1339" s="66">
        <f>IF(COUNT(Taulukko1[[#This Row],[Neuvottelujen alaiset ]])=1,Taulukko1[[#This Row],[Neuvottelujen alaiset ]],Taulukko1[[#This Row],[Vähennystarve]])</f>
        <v>25</v>
      </c>
      <c r="V1339" s="44">
        <f t="shared" si="207"/>
        <v>1</v>
      </c>
      <c r="W1339" s="44">
        <f t="shared" si="208"/>
        <v>1</v>
      </c>
      <c r="X1339" s="44">
        <f t="shared" si="209"/>
        <v>1</v>
      </c>
      <c r="Y1339" s="90" t="b">
        <f>AND(MONTH(Taulukko1[[#This Row],[Alku PVM]] )=6,DAY(Taulukko1[[#This Row],[Alku PVM]] )&gt;19)</f>
        <v>0</v>
      </c>
      <c r="Z1339" s="90" t="b">
        <f>AND(MONTH(Taulukko1[[#This Row],[Loppu PVM]] )=6,DAY(Taulukko1[[#This Row],[Loppu PVM]] )&gt;19)</f>
        <v>0</v>
      </c>
      <c r="AA1339" s="90" t="b">
        <f>OR(MONTH(Taulukko1[[#This Row],[Alku PVM]] )&lt;=5,AND(MONTH(Taulukko1[[#This Row],[Alku PVM]] )=6,DAY(Taulukko1[[#This Row],[Alku PVM]] )&lt;20))</f>
        <v>1</v>
      </c>
      <c r="AB1339" s="90" t="b">
        <f>OR(MONTH(Taulukko1[[#This Row],[Loppu PVM]])&lt;=5,AND(MONTH(Taulukko1[[#This Row],[Loppu PVM]] )=6,DAY(Taulukko1[[#This Row],[Loppu PVM]])&lt;20))</f>
        <v>1</v>
      </c>
      <c r="AC1339" s="90" t="b">
        <f>OR(MONTH(Taulukko1[[#This Row],[Alku PVM]] )&lt;=3,AND(MONTH(Taulukko1[[#This Row],[Alku PVM]] )=3))</f>
        <v>1</v>
      </c>
      <c r="AD1339" s="90" t="b">
        <f>OR(MONTH(Taulukko1[[#This Row],[Loppu PVM]] )&lt;=3,AND(MONTH(Taulukko1[[#This Row],[Loppu PVM]] )=3))</f>
        <v>0</v>
      </c>
      <c r="AE1339" s="90" t="b">
        <f>OR(MONTH(Taulukko1[[#This Row],[Alku PVM]] )&lt;=9,AND(MONTH(Taulukko1[[#This Row],[Alku PVM]] )=9))</f>
        <v>1</v>
      </c>
      <c r="AF1339" s="90" t="b">
        <f>OR(MONTH(Taulukko1[[#This Row],[Loppu PVM]])&lt;=9,AND(MONTH(Taulukko1[[#This Row],[Loppu PVM]] )=9))</f>
        <v>1</v>
      </c>
      <c r="AG1339" s="90" t="b">
        <f>OR(MONTH(Taulukko1[[#This Row],[Alku PVM]] )&lt;=6,AND(MONTH(Taulukko1[[#This Row],[Alku PVM]] )=6))</f>
        <v>1</v>
      </c>
      <c r="AH1339" s="90" t="b">
        <f>OR(MONTH(Taulukko1[[#This Row],[Loppu PVM]])&lt;=6,AND(MONTH(Taulukko1[[#This Row],[Loppu PVM]] )=6))</f>
        <v>1</v>
      </c>
    </row>
    <row r="1340" spans="1:34" ht="12.75" customHeight="1">
      <c r="A1340" s="21" t="s">
        <v>429</v>
      </c>
      <c r="B1340" s="23">
        <v>40252</v>
      </c>
      <c r="C1340" s="21" t="s">
        <v>3354</v>
      </c>
      <c r="D1340" s="24"/>
      <c r="E1340" s="62">
        <v>10</v>
      </c>
      <c r="F1340" s="23"/>
      <c r="G1340" s="24"/>
      <c r="H1340" s="22">
        <v>10</v>
      </c>
      <c r="I1340" s="126">
        <f>INDEX('TOL2008'!B:B,MATCH(A1340,'TOL2008'!A:A,0))</f>
        <v>46431</v>
      </c>
      <c r="J1340" s="126" t="str">
        <f>INDEX(Pääluokka!$H$2:$H$100,MATCH(VALUE(LEFT(Taulukko1[[#This Row],[TOL2008]],2)),Pääluokka!$G$2:$G$100,0))</f>
        <v>Tukku- ja vähittäiskauppa; moottoriajoneuvojen ja moottoripyörien korjaus</v>
      </c>
      <c r="K1340" s="126" t="str">
        <f>INDEX(Pääluokka!$I$2:$I$100,MATCH(VALUE(LEFT(Taulukko1[[#This Row],[TOL2008]],2)),Pääluokka!$G$2:$G$100,0))</f>
        <v>Palvelualat (G-N, R, S)</v>
      </c>
      <c r="L1340" s="41" t="str">
        <f t="shared" si="200"/>
        <v>NA</v>
      </c>
      <c r="M1340" s="43">
        <f t="shared" si="201"/>
        <v>40252</v>
      </c>
      <c r="N1340" s="43">
        <f t="shared" si="202"/>
        <v>40303</v>
      </c>
      <c r="O1340" s="43">
        <f t="shared" si="203"/>
        <v>40238</v>
      </c>
      <c r="P1340" s="43">
        <f t="shared" si="204"/>
        <v>40299</v>
      </c>
      <c r="Q1340" s="41">
        <f t="shared" si="205"/>
        <v>2010</v>
      </c>
      <c r="R1340" s="41">
        <f t="shared" si="206"/>
        <v>2010</v>
      </c>
      <c r="S1340" s="43" t="str">
        <f>YEAR(Taulukko1[[#This Row],[Alku KK]])&amp;"Q"&amp;ROUNDDOWN((MONTH(Taulukko1[[#This Row],[Alku KK]])-1)/3+1,0)</f>
        <v>2010Q1</v>
      </c>
      <c r="T1340" s="43" t="str">
        <f>YEAR(Taulukko1[[#This Row],[Loppu KK]])&amp;"Q"&amp;ROUNDDOWN((MONTH(Taulukko1[[#This Row],[Loppu KK]])-1)/3+1,0)</f>
        <v>2010Q2</v>
      </c>
      <c r="U1340" s="66">
        <f>IF(COUNT(Taulukko1[[#This Row],[Neuvottelujen alaiset ]])=1,Taulukko1[[#This Row],[Neuvottelujen alaiset ]],Taulukko1[[#This Row],[Vähennystarve]])</f>
        <v>10</v>
      </c>
      <c r="V1340" s="44">
        <f t="shared" si="207"/>
        <v>1</v>
      </c>
      <c r="W1340" s="44" t="str">
        <f t="shared" si="208"/>
        <v>NA</v>
      </c>
      <c r="X1340" s="44" t="str">
        <f t="shared" si="209"/>
        <v>NA</v>
      </c>
      <c r="Y1340" s="90" t="b">
        <f>AND(MONTH(Taulukko1[[#This Row],[Alku PVM]] )=6,DAY(Taulukko1[[#This Row],[Alku PVM]] )&gt;19)</f>
        <v>0</v>
      </c>
      <c r="Z1340" s="90" t="b">
        <f>AND(MONTH(Taulukko1[[#This Row],[Loppu PVM]] )=6,DAY(Taulukko1[[#This Row],[Loppu PVM]] )&gt;19)</f>
        <v>0</v>
      </c>
      <c r="AA1340" s="90" t="b">
        <f>OR(MONTH(Taulukko1[[#This Row],[Alku PVM]] )&lt;=5,AND(MONTH(Taulukko1[[#This Row],[Alku PVM]] )=6,DAY(Taulukko1[[#This Row],[Alku PVM]] )&lt;20))</f>
        <v>1</v>
      </c>
      <c r="AB1340" s="90" t="b">
        <f>OR(MONTH(Taulukko1[[#This Row],[Loppu PVM]])&lt;=5,AND(MONTH(Taulukko1[[#This Row],[Loppu PVM]] )=6,DAY(Taulukko1[[#This Row],[Loppu PVM]])&lt;20))</f>
        <v>1</v>
      </c>
      <c r="AC1340" s="90" t="b">
        <f>OR(MONTH(Taulukko1[[#This Row],[Alku PVM]] )&lt;=3,AND(MONTH(Taulukko1[[#This Row],[Alku PVM]] )=3))</f>
        <v>1</v>
      </c>
      <c r="AD1340" s="90" t="b">
        <f>OR(MONTH(Taulukko1[[#This Row],[Loppu PVM]] )&lt;=3,AND(MONTH(Taulukko1[[#This Row],[Loppu PVM]] )=3))</f>
        <v>0</v>
      </c>
      <c r="AE1340" s="90" t="b">
        <f>OR(MONTH(Taulukko1[[#This Row],[Alku PVM]] )&lt;=9,AND(MONTH(Taulukko1[[#This Row],[Alku PVM]] )=9))</f>
        <v>1</v>
      </c>
      <c r="AF1340" s="90" t="b">
        <f>OR(MONTH(Taulukko1[[#This Row],[Loppu PVM]])&lt;=9,AND(MONTH(Taulukko1[[#This Row],[Loppu PVM]] )=9))</f>
        <v>1</v>
      </c>
      <c r="AG1340" s="90" t="b">
        <f>OR(MONTH(Taulukko1[[#This Row],[Alku PVM]] )&lt;=6,AND(MONTH(Taulukko1[[#This Row],[Alku PVM]] )=6))</f>
        <v>1</v>
      </c>
      <c r="AH1340" s="90" t="b">
        <f>OR(MONTH(Taulukko1[[#This Row],[Loppu PVM]])&lt;=6,AND(MONTH(Taulukko1[[#This Row],[Loppu PVM]] )=6))</f>
        <v>1</v>
      </c>
    </row>
    <row r="1341" spans="1:34" ht="12.75" customHeight="1">
      <c r="A1341" t="s">
        <v>1674</v>
      </c>
      <c r="B1341" s="23">
        <v>40252</v>
      </c>
      <c r="C1341" t="s">
        <v>3153</v>
      </c>
      <c r="E1341" s="62">
        <v>18</v>
      </c>
      <c r="F1341" s="4"/>
      <c r="G1341" s="5"/>
      <c r="H1341" s="22">
        <v>39</v>
      </c>
      <c r="I1341" s="126" t="e">
        <f>INDEX('TOL2008'!B:B,MATCH(A1341,'TOL2008'!A:A,0))</f>
        <v>#N/A</v>
      </c>
      <c r="J1341" s="126" t="e">
        <f>INDEX(Pääluokka!$H$2:$H$100,MATCH(VALUE(LEFT(Taulukko1[[#This Row],[TOL2008]],2)),Pääluokka!$G$2:$G$100,0))</f>
        <v>#N/A</v>
      </c>
      <c r="K1341" s="126" t="e">
        <f>INDEX(Pääluokka!$I$2:$I$100,MATCH(VALUE(LEFT(Taulukko1[[#This Row],[TOL2008]],2)),Pääluokka!$G$2:$G$100,0))</f>
        <v>#N/A</v>
      </c>
      <c r="L1341" s="41" t="str">
        <f t="shared" si="200"/>
        <v>NA</v>
      </c>
      <c r="M1341" s="43">
        <f t="shared" si="201"/>
        <v>40252</v>
      </c>
      <c r="N1341" s="43">
        <f t="shared" si="202"/>
        <v>40303</v>
      </c>
      <c r="O1341" s="43">
        <f t="shared" si="203"/>
        <v>40238</v>
      </c>
      <c r="P1341" s="43">
        <f t="shared" si="204"/>
        <v>40299</v>
      </c>
      <c r="Q1341" s="41">
        <f t="shared" si="205"/>
        <v>2010</v>
      </c>
      <c r="R1341" s="41">
        <f t="shared" si="206"/>
        <v>2010</v>
      </c>
      <c r="S1341" s="43" t="str">
        <f>YEAR(Taulukko1[[#This Row],[Alku KK]])&amp;"Q"&amp;ROUNDDOWN((MONTH(Taulukko1[[#This Row],[Alku KK]])-1)/3+1,0)</f>
        <v>2010Q1</v>
      </c>
      <c r="T1341" s="43" t="str">
        <f>YEAR(Taulukko1[[#This Row],[Loppu KK]])&amp;"Q"&amp;ROUNDDOWN((MONTH(Taulukko1[[#This Row],[Loppu KK]])-1)/3+1,0)</f>
        <v>2010Q2</v>
      </c>
      <c r="U1341" s="66">
        <f>IF(COUNT(Taulukko1[[#This Row],[Neuvottelujen alaiset ]])=1,Taulukko1[[#This Row],[Neuvottelujen alaiset ]],Taulukko1[[#This Row],[Vähennystarve]])</f>
        <v>39</v>
      </c>
      <c r="V1341" s="44">
        <f t="shared" si="207"/>
        <v>0.46153846153846156</v>
      </c>
      <c r="W1341" s="44" t="str">
        <f t="shared" si="208"/>
        <v>NA</v>
      </c>
      <c r="X1341" s="44" t="str">
        <f t="shared" si="209"/>
        <v>NA</v>
      </c>
      <c r="Y1341" s="90" t="b">
        <f>AND(MONTH(Taulukko1[[#This Row],[Alku PVM]] )=6,DAY(Taulukko1[[#This Row],[Alku PVM]] )&gt;19)</f>
        <v>0</v>
      </c>
      <c r="Z1341" s="90" t="b">
        <f>AND(MONTH(Taulukko1[[#This Row],[Loppu PVM]] )=6,DAY(Taulukko1[[#This Row],[Loppu PVM]] )&gt;19)</f>
        <v>0</v>
      </c>
      <c r="AA1341" s="90" t="b">
        <f>OR(MONTH(Taulukko1[[#This Row],[Alku PVM]] )&lt;=5,AND(MONTH(Taulukko1[[#This Row],[Alku PVM]] )=6,DAY(Taulukko1[[#This Row],[Alku PVM]] )&lt;20))</f>
        <v>1</v>
      </c>
      <c r="AB1341" s="90" t="b">
        <f>OR(MONTH(Taulukko1[[#This Row],[Loppu PVM]])&lt;=5,AND(MONTH(Taulukko1[[#This Row],[Loppu PVM]] )=6,DAY(Taulukko1[[#This Row],[Loppu PVM]])&lt;20))</f>
        <v>1</v>
      </c>
      <c r="AC1341" s="90" t="b">
        <f>OR(MONTH(Taulukko1[[#This Row],[Alku PVM]] )&lt;=3,AND(MONTH(Taulukko1[[#This Row],[Alku PVM]] )=3))</f>
        <v>1</v>
      </c>
      <c r="AD1341" s="90" t="b">
        <f>OR(MONTH(Taulukko1[[#This Row],[Loppu PVM]] )&lt;=3,AND(MONTH(Taulukko1[[#This Row],[Loppu PVM]] )=3))</f>
        <v>0</v>
      </c>
      <c r="AE1341" s="90" t="b">
        <f>OR(MONTH(Taulukko1[[#This Row],[Alku PVM]] )&lt;=9,AND(MONTH(Taulukko1[[#This Row],[Alku PVM]] )=9))</f>
        <v>1</v>
      </c>
      <c r="AF1341" s="90" t="b">
        <f>OR(MONTH(Taulukko1[[#This Row],[Loppu PVM]])&lt;=9,AND(MONTH(Taulukko1[[#This Row],[Loppu PVM]] )=9))</f>
        <v>1</v>
      </c>
      <c r="AG1341" s="90" t="b">
        <f>OR(MONTH(Taulukko1[[#This Row],[Alku PVM]] )&lt;=6,AND(MONTH(Taulukko1[[#This Row],[Alku PVM]] )=6))</f>
        <v>1</v>
      </c>
      <c r="AH1341" s="90" t="b">
        <f>OR(MONTH(Taulukko1[[#This Row],[Loppu PVM]])&lt;=6,AND(MONTH(Taulukko1[[#This Row],[Loppu PVM]] )=6))</f>
        <v>1</v>
      </c>
    </row>
    <row r="1342" spans="1:34" ht="12.75" customHeight="1">
      <c r="A1342" s="21" t="s">
        <v>2235</v>
      </c>
      <c r="B1342" s="23">
        <v>40253</v>
      </c>
      <c r="C1342" s="21" t="s">
        <v>3160</v>
      </c>
      <c r="D1342" s="24"/>
      <c r="E1342" s="62">
        <v>80</v>
      </c>
      <c r="F1342" s="23">
        <v>40298</v>
      </c>
      <c r="G1342" s="24">
        <v>59</v>
      </c>
      <c r="H1342" s="22">
        <v>690</v>
      </c>
      <c r="I1342" s="126" t="e">
        <f>INDEX('TOL2008'!B:B,MATCH(A1342,'TOL2008'!A:A,0))</f>
        <v>#N/A</v>
      </c>
      <c r="J1342" s="126" t="e">
        <f>INDEX(Pääluokka!$H$2:$H$100,MATCH(VALUE(LEFT(Taulukko1[[#This Row],[TOL2008]],2)),Pääluokka!$G$2:$G$100,0))</f>
        <v>#N/A</v>
      </c>
      <c r="K1342" s="126" t="e">
        <f>INDEX(Pääluokka!$I$2:$I$100,MATCH(VALUE(LEFT(Taulukko1[[#This Row],[TOL2008]],2)),Pääluokka!$G$2:$G$100,0))</f>
        <v>#N/A</v>
      </c>
      <c r="L1342" s="41">
        <f t="shared" si="200"/>
        <v>45</v>
      </c>
      <c r="M1342" s="43">
        <f t="shared" si="201"/>
        <v>40253</v>
      </c>
      <c r="N1342" s="43">
        <f t="shared" si="202"/>
        <v>40298</v>
      </c>
      <c r="O1342" s="43">
        <f t="shared" si="203"/>
        <v>40238</v>
      </c>
      <c r="P1342" s="43">
        <f t="shared" si="204"/>
        <v>40269</v>
      </c>
      <c r="Q1342" s="41">
        <f t="shared" si="205"/>
        <v>2010</v>
      </c>
      <c r="R1342" s="41">
        <f t="shared" si="206"/>
        <v>2010</v>
      </c>
      <c r="S1342" s="43" t="str">
        <f>YEAR(Taulukko1[[#This Row],[Alku KK]])&amp;"Q"&amp;ROUNDDOWN((MONTH(Taulukko1[[#This Row],[Alku KK]])-1)/3+1,0)</f>
        <v>2010Q1</v>
      </c>
      <c r="T1342" s="43" t="str">
        <f>YEAR(Taulukko1[[#This Row],[Loppu KK]])&amp;"Q"&amp;ROUNDDOWN((MONTH(Taulukko1[[#This Row],[Loppu KK]])-1)/3+1,0)</f>
        <v>2010Q2</v>
      </c>
      <c r="U1342" s="66">
        <f>IF(COUNT(Taulukko1[[#This Row],[Neuvottelujen alaiset ]])=1,Taulukko1[[#This Row],[Neuvottelujen alaiset ]],Taulukko1[[#This Row],[Vähennystarve]])</f>
        <v>690</v>
      </c>
      <c r="V1342" s="44">
        <f t="shared" si="207"/>
        <v>0.11594202898550725</v>
      </c>
      <c r="W1342" s="44">
        <f t="shared" si="208"/>
        <v>8.5507246376811591E-2</v>
      </c>
      <c r="X1342" s="44">
        <f t="shared" si="209"/>
        <v>0.73750000000000004</v>
      </c>
      <c r="Y1342" s="90" t="b">
        <f>AND(MONTH(Taulukko1[[#This Row],[Alku PVM]] )=6,DAY(Taulukko1[[#This Row],[Alku PVM]] )&gt;19)</f>
        <v>0</v>
      </c>
      <c r="Z1342" s="90" t="b">
        <f>AND(MONTH(Taulukko1[[#This Row],[Loppu PVM]] )=6,DAY(Taulukko1[[#This Row],[Loppu PVM]] )&gt;19)</f>
        <v>0</v>
      </c>
      <c r="AA1342" s="90" t="b">
        <f>OR(MONTH(Taulukko1[[#This Row],[Alku PVM]] )&lt;=5,AND(MONTH(Taulukko1[[#This Row],[Alku PVM]] )=6,DAY(Taulukko1[[#This Row],[Alku PVM]] )&lt;20))</f>
        <v>1</v>
      </c>
      <c r="AB1342" s="90" t="b">
        <f>OR(MONTH(Taulukko1[[#This Row],[Loppu PVM]])&lt;=5,AND(MONTH(Taulukko1[[#This Row],[Loppu PVM]] )=6,DAY(Taulukko1[[#This Row],[Loppu PVM]])&lt;20))</f>
        <v>1</v>
      </c>
      <c r="AC1342" s="90" t="b">
        <f>OR(MONTH(Taulukko1[[#This Row],[Alku PVM]] )&lt;=3,AND(MONTH(Taulukko1[[#This Row],[Alku PVM]] )=3))</f>
        <v>1</v>
      </c>
      <c r="AD1342" s="90" t="b">
        <f>OR(MONTH(Taulukko1[[#This Row],[Loppu PVM]] )&lt;=3,AND(MONTH(Taulukko1[[#This Row],[Loppu PVM]] )=3))</f>
        <v>0</v>
      </c>
      <c r="AE1342" s="90" t="b">
        <f>OR(MONTH(Taulukko1[[#This Row],[Alku PVM]] )&lt;=9,AND(MONTH(Taulukko1[[#This Row],[Alku PVM]] )=9))</f>
        <v>1</v>
      </c>
      <c r="AF1342" s="90" t="b">
        <f>OR(MONTH(Taulukko1[[#This Row],[Loppu PVM]])&lt;=9,AND(MONTH(Taulukko1[[#This Row],[Loppu PVM]] )=9))</f>
        <v>1</v>
      </c>
      <c r="AG1342" s="90" t="b">
        <f>OR(MONTH(Taulukko1[[#This Row],[Alku PVM]] )&lt;=6,AND(MONTH(Taulukko1[[#This Row],[Alku PVM]] )=6))</f>
        <v>1</v>
      </c>
      <c r="AH1342" s="90" t="b">
        <f>OR(MONTH(Taulukko1[[#This Row],[Loppu PVM]])&lt;=6,AND(MONTH(Taulukko1[[#This Row],[Loppu PVM]] )=6))</f>
        <v>1</v>
      </c>
    </row>
    <row r="1343" spans="1:34" ht="12.75" customHeight="1">
      <c r="A1343" t="s">
        <v>2188</v>
      </c>
      <c r="B1343" s="23">
        <v>40255</v>
      </c>
      <c r="C1343" t="s">
        <v>2165</v>
      </c>
      <c r="E1343" s="62">
        <v>20</v>
      </c>
      <c r="F1343" s="4"/>
      <c r="G1343" s="5"/>
      <c r="H1343" s="22">
        <v>20</v>
      </c>
      <c r="I1343" s="126" t="e">
        <f>INDEX('TOL2008'!B:B,MATCH(A1343,'TOL2008'!A:A,0))</f>
        <v>#N/A</v>
      </c>
      <c r="J1343" s="126" t="e">
        <f>INDEX(Pääluokka!$H$2:$H$100,MATCH(VALUE(LEFT(Taulukko1[[#This Row],[TOL2008]],2)),Pääluokka!$G$2:$G$100,0))</f>
        <v>#N/A</v>
      </c>
      <c r="K1343" s="126" t="e">
        <f>INDEX(Pääluokka!$I$2:$I$100,MATCH(VALUE(LEFT(Taulukko1[[#This Row],[TOL2008]],2)),Pääluokka!$G$2:$G$100,0))</f>
        <v>#N/A</v>
      </c>
      <c r="L1343" s="41" t="str">
        <f t="shared" si="200"/>
        <v>NA</v>
      </c>
      <c r="M1343" s="43">
        <f t="shared" si="201"/>
        <v>40255</v>
      </c>
      <c r="N1343" s="43">
        <f t="shared" si="202"/>
        <v>40306</v>
      </c>
      <c r="O1343" s="43">
        <f t="shared" si="203"/>
        <v>40238</v>
      </c>
      <c r="P1343" s="43">
        <f t="shared" si="204"/>
        <v>40299</v>
      </c>
      <c r="Q1343" s="41">
        <f t="shared" si="205"/>
        <v>2010</v>
      </c>
      <c r="R1343" s="41">
        <f t="shared" si="206"/>
        <v>2010</v>
      </c>
      <c r="S1343" s="43" t="str">
        <f>YEAR(Taulukko1[[#This Row],[Alku KK]])&amp;"Q"&amp;ROUNDDOWN((MONTH(Taulukko1[[#This Row],[Alku KK]])-1)/3+1,0)</f>
        <v>2010Q1</v>
      </c>
      <c r="T1343" s="43" t="str">
        <f>YEAR(Taulukko1[[#This Row],[Loppu KK]])&amp;"Q"&amp;ROUNDDOWN((MONTH(Taulukko1[[#This Row],[Loppu KK]])-1)/3+1,0)</f>
        <v>2010Q2</v>
      </c>
      <c r="U1343" s="66">
        <f>IF(COUNT(Taulukko1[[#This Row],[Neuvottelujen alaiset ]])=1,Taulukko1[[#This Row],[Neuvottelujen alaiset ]],Taulukko1[[#This Row],[Vähennystarve]])</f>
        <v>20</v>
      </c>
      <c r="V1343" s="44">
        <f t="shared" si="207"/>
        <v>1</v>
      </c>
      <c r="W1343" s="44" t="str">
        <f t="shared" si="208"/>
        <v>NA</v>
      </c>
      <c r="X1343" s="44" t="str">
        <f t="shared" si="209"/>
        <v>NA</v>
      </c>
      <c r="Y1343" s="90" t="b">
        <f>AND(MONTH(Taulukko1[[#This Row],[Alku PVM]] )=6,DAY(Taulukko1[[#This Row],[Alku PVM]] )&gt;19)</f>
        <v>0</v>
      </c>
      <c r="Z1343" s="90" t="b">
        <f>AND(MONTH(Taulukko1[[#This Row],[Loppu PVM]] )=6,DAY(Taulukko1[[#This Row],[Loppu PVM]] )&gt;19)</f>
        <v>0</v>
      </c>
      <c r="AA1343" s="90" t="b">
        <f>OR(MONTH(Taulukko1[[#This Row],[Alku PVM]] )&lt;=5,AND(MONTH(Taulukko1[[#This Row],[Alku PVM]] )=6,DAY(Taulukko1[[#This Row],[Alku PVM]] )&lt;20))</f>
        <v>1</v>
      </c>
      <c r="AB1343" s="90" t="b">
        <f>OR(MONTH(Taulukko1[[#This Row],[Loppu PVM]])&lt;=5,AND(MONTH(Taulukko1[[#This Row],[Loppu PVM]] )=6,DAY(Taulukko1[[#This Row],[Loppu PVM]])&lt;20))</f>
        <v>1</v>
      </c>
      <c r="AC1343" s="90" t="b">
        <f>OR(MONTH(Taulukko1[[#This Row],[Alku PVM]] )&lt;=3,AND(MONTH(Taulukko1[[#This Row],[Alku PVM]] )=3))</f>
        <v>1</v>
      </c>
      <c r="AD1343" s="90" t="b">
        <f>OR(MONTH(Taulukko1[[#This Row],[Loppu PVM]] )&lt;=3,AND(MONTH(Taulukko1[[#This Row],[Loppu PVM]] )=3))</f>
        <v>0</v>
      </c>
      <c r="AE1343" s="90" t="b">
        <f>OR(MONTH(Taulukko1[[#This Row],[Alku PVM]] )&lt;=9,AND(MONTH(Taulukko1[[#This Row],[Alku PVM]] )=9))</f>
        <v>1</v>
      </c>
      <c r="AF1343" s="90" t="b">
        <f>OR(MONTH(Taulukko1[[#This Row],[Loppu PVM]])&lt;=9,AND(MONTH(Taulukko1[[#This Row],[Loppu PVM]] )=9))</f>
        <v>1</v>
      </c>
      <c r="AG1343" s="90" t="b">
        <f>OR(MONTH(Taulukko1[[#This Row],[Alku PVM]] )&lt;=6,AND(MONTH(Taulukko1[[#This Row],[Alku PVM]] )=6))</f>
        <v>1</v>
      </c>
      <c r="AH1343" s="90" t="b">
        <f>OR(MONTH(Taulukko1[[#This Row],[Loppu PVM]])&lt;=6,AND(MONTH(Taulukko1[[#This Row],[Loppu PVM]] )=6))</f>
        <v>1</v>
      </c>
    </row>
    <row r="1344" spans="1:34" ht="12.75" customHeight="1">
      <c r="A1344" t="s">
        <v>3457</v>
      </c>
      <c r="B1344" s="23">
        <v>40255</v>
      </c>
      <c r="C1344" t="s">
        <v>3456</v>
      </c>
      <c r="E1344" s="62">
        <v>120</v>
      </c>
      <c r="F1344" s="4">
        <v>40312</v>
      </c>
      <c r="G1344" s="5">
        <v>110</v>
      </c>
      <c r="H1344" s="22">
        <v>120</v>
      </c>
      <c r="I1344" s="126" t="e">
        <f>INDEX('TOL2008'!B:B,MATCH(A1344,'TOL2008'!A:A,0))</f>
        <v>#N/A</v>
      </c>
      <c r="J1344" s="126" t="e">
        <f>INDEX(Pääluokka!$H$2:$H$100,MATCH(VALUE(LEFT(Taulukko1[[#This Row],[TOL2008]],2)),Pääluokka!$G$2:$G$100,0))</f>
        <v>#N/A</v>
      </c>
      <c r="K1344" s="126" t="e">
        <f>INDEX(Pääluokka!$I$2:$I$100,MATCH(VALUE(LEFT(Taulukko1[[#This Row],[TOL2008]],2)),Pääluokka!$G$2:$G$100,0))</f>
        <v>#N/A</v>
      </c>
      <c r="L1344" s="41">
        <f t="shared" si="200"/>
        <v>57</v>
      </c>
      <c r="M1344" s="43">
        <f t="shared" si="201"/>
        <v>40255</v>
      </c>
      <c r="N1344" s="43">
        <f t="shared" si="202"/>
        <v>40312</v>
      </c>
      <c r="O1344" s="43">
        <f t="shared" si="203"/>
        <v>40238</v>
      </c>
      <c r="P1344" s="43">
        <f t="shared" si="204"/>
        <v>40299</v>
      </c>
      <c r="Q1344" s="41">
        <f t="shared" si="205"/>
        <v>2010</v>
      </c>
      <c r="R1344" s="41">
        <f t="shared" si="206"/>
        <v>2010</v>
      </c>
      <c r="S1344" s="43" t="str">
        <f>YEAR(Taulukko1[[#This Row],[Alku KK]])&amp;"Q"&amp;ROUNDDOWN((MONTH(Taulukko1[[#This Row],[Alku KK]])-1)/3+1,0)</f>
        <v>2010Q1</v>
      </c>
      <c r="T1344" s="43" t="str">
        <f>YEAR(Taulukko1[[#This Row],[Loppu KK]])&amp;"Q"&amp;ROUNDDOWN((MONTH(Taulukko1[[#This Row],[Loppu KK]])-1)/3+1,0)</f>
        <v>2010Q2</v>
      </c>
      <c r="U1344" s="66">
        <f>IF(COUNT(Taulukko1[[#This Row],[Neuvottelujen alaiset ]])=1,Taulukko1[[#This Row],[Neuvottelujen alaiset ]],Taulukko1[[#This Row],[Vähennystarve]])</f>
        <v>120</v>
      </c>
      <c r="V1344" s="44">
        <f t="shared" si="207"/>
        <v>1</v>
      </c>
      <c r="W1344" s="44">
        <f t="shared" si="208"/>
        <v>0.91666666666666663</v>
      </c>
      <c r="X1344" s="44">
        <f t="shared" si="209"/>
        <v>0.91666666666666663</v>
      </c>
      <c r="Y1344" s="90" t="b">
        <f>AND(MONTH(Taulukko1[[#This Row],[Alku PVM]] )=6,DAY(Taulukko1[[#This Row],[Alku PVM]] )&gt;19)</f>
        <v>0</v>
      </c>
      <c r="Z1344" s="90" t="b">
        <f>AND(MONTH(Taulukko1[[#This Row],[Loppu PVM]] )=6,DAY(Taulukko1[[#This Row],[Loppu PVM]] )&gt;19)</f>
        <v>0</v>
      </c>
      <c r="AA1344" s="90" t="b">
        <f>OR(MONTH(Taulukko1[[#This Row],[Alku PVM]] )&lt;=5,AND(MONTH(Taulukko1[[#This Row],[Alku PVM]] )=6,DAY(Taulukko1[[#This Row],[Alku PVM]] )&lt;20))</f>
        <v>1</v>
      </c>
      <c r="AB1344" s="90" t="b">
        <f>OR(MONTH(Taulukko1[[#This Row],[Loppu PVM]])&lt;=5,AND(MONTH(Taulukko1[[#This Row],[Loppu PVM]] )=6,DAY(Taulukko1[[#This Row],[Loppu PVM]])&lt;20))</f>
        <v>1</v>
      </c>
      <c r="AC1344" s="90" t="b">
        <f>OR(MONTH(Taulukko1[[#This Row],[Alku PVM]] )&lt;=3,AND(MONTH(Taulukko1[[#This Row],[Alku PVM]] )=3))</f>
        <v>1</v>
      </c>
      <c r="AD1344" s="90" t="b">
        <f>OR(MONTH(Taulukko1[[#This Row],[Loppu PVM]] )&lt;=3,AND(MONTH(Taulukko1[[#This Row],[Loppu PVM]] )=3))</f>
        <v>0</v>
      </c>
      <c r="AE1344" s="90" t="b">
        <f>OR(MONTH(Taulukko1[[#This Row],[Alku PVM]] )&lt;=9,AND(MONTH(Taulukko1[[#This Row],[Alku PVM]] )=9))</f>
        <v>1</v>
      </c>
      <c r="AF1344" s="90" t="b">
        <f>OR(MONTH(Taulukko1[[#This Row],[Loppu PVM]])&lt;=9,AND(MONTH(Taulukko1[[#This Row],[Loppu PVM]] )=9))</f>
        <v>1</v>
      </c>
      <c r="AG1344" s="90" t="b">
        <f>OR(MONTH(Taulukko1[[#This Row],[Alku PVM]] )&lt;=6,AND(MONTH(Taulukko1[[#This Row],[Alku PVM]] )=6))</f>
        <v>1</v>
      </c>
      <c r="AH1344" s="90" t="b">
        <f>OR(MONTH(Taulukko1[[#This Row],[Loppu PVM]])&lt;=6,AND(MONTH(Taulukko1[[#This Row],[Loppu PVM]] )=6))</f>
        <v>1</v>
      </c>
    </row>
    <row r="1345" spans="1:34" ht="12.75" customHeight="1">
      <c r="A1345" t="s">
        <v>3254</v>
      </c>
      <c r="B1345" s="23">
        <v>40255</v>
      </c>
      <c r="C1345" t="s">
        <v>3253</v>
      </c>
      <c r="F1345" s="4">
        <v>40255</v>
      </c>
      <c r="G1345" s="5">
        <v>280</v>
      </c>
      <c r="H1345" s="22">
        <v>280</v>
      </c>
      <c r="I1345" s="126" t="e">
        <f>INDEX('TOL2008'!B:B,MATCH(A1345,'TOL2008'!A:A,0))</f>
        <v>#N/A</v>
      </c>
      <c r="J1345" s="126" t="e">
        <f>INDEX(Pääluokka!$H$2:$H$100,MATCH(VALUE(LEFT(Taulukko1[[#This Row],[TOL2008]],2)),Pääluokka!$G$2:$G$100,0))</f>
        <v>#N/A</v>
      </c>
      <c r="K1345" s="126" t="e">
        <f>INDEX(Pääluokka!$I$2:$I$100,MATCH(VALUE(LEFT(Taulukko1[[#This Row],[TOL2008]],2)),Pääluokka!$G$2:$G$100,0))</f>
        <v>#N/A</v>
      </c>
      <c r="L1345" s="41" t="str">
        <f t="shared" si="200"/>
        <v>NA</v>
      </c>
      <c r="M1345" s="43">
        <f t="shared" si="201"/>
        <v>40255</v>
      </c>
      <c r="N1345" s="43">
        <f t="shared" si="202"/>
        <v>40255</v>
      </c>
      <c r="O1345" s="43">
        <f t="shared" si="203"/>
        <v>40238</v>
      </c>
      <c r="P1345" s="43">
        <f t="shared" si="204"/>
        <v>40238</v>
      </c>
      <c r="Q1345" s="41">
        <f t="shared" si="205"/>
        <v>2010</v>
      </c>
      <c r="R1345" s="41">
        <f t="shared" si="206"/>
        <v>2010</v>
      </c>
      <c r="S1345" s="43" t="str">
        <f>YEAR(Taulukko1[[#This Row],[Alku KK]])&amp;"Q"&amp;ROUNDDOWN((MONTH(Taulukko1[[#This Row],[Alku KK]])-1)/3+1,0)</f>
        <v>2010Q1</v>
      </c>
      <c r="T1345" s="43" t="str">
        <f>YEAR(Taulukko1[[#This Row],[Loppu KK]])&amp;"Q"&amp;ROUNDDOWN((MONTH(Taulukko1[[#This Row],[Loppu KK]])-1)/3+1,0)</f>
        <v>2010Q1</v>
      </c>
      <c r="U1345" s="66">
        <f>IF(COUNT(Taulukko1[[#This Row],[Neuvottelujen alaiset ]])=1,Taulukko1[[#This Row],[Neuvottelujen alaiset ]],Taulukko1[[#This Row],[Vähennystarve]])</f>
        <v>280</v>
      </c>
      <c r="V1345" s="44" t="str">
        <f t="shared" si="207"/>
        <v>NA</v>
      </c>
      <c r="W1345" s="44">
        <f t="shared" si="208"/>
        <v>1</v>
      </c>
      <c r="X1345" s="44" t="str">
        <f t="shared" si="209"/>
        <v>NA</v>
      </c>
      <c r="Y1345" s="90" t="b">
        <f>AND(MONTH(Taulukko1[[#This Row],[Alku PVM]] )=6,DAY(Taulukko1[[#This Row],[Alku PVM]] )&gt;19)</f>
        <v>0</v>
      </c>
      <c r="Z1345" s="90" t="b">
        <f>AND(MONTH(Taulukko1[[#This Row],[Loppu PVM]] )=6,DAY(Taulukko1[[#This Row],[Loppu PVM]] )&gt;19)</f>
        <v>0</v>
      </c>
      <c r="AA1345" s="90" t="b">
        <f>OR(MONTH(Taulukko1[[#This Row],[Alku PVM]] )&lt;=5,AND(MONTH(Taulukko1[[#This Row],[Alku PVM]] )=6,DAY(Taulukko1[[#This Row],[Alku PVM]] )&lt;20))</f>
        <v>1</v>
      </c>
      <c r="AB1345" s="90" t="b">
        <f>OR(MONTH(Taulukko1[[#This Row],[Loppu PVM]])&lt;=5,AND(MONTH(Taulukko1[[#This Row],[Loppu PVM]] )=6,DAY(Taulukko1[[#This Row],[Loppu PVM]])&lt;20))</f>
        <v>1</v>
      </c>
      <c r="AC1345" s="90" t="b">
        <f>OR(MONTH(Taulukko1[[#This Row],[Alku PVM]] )&lt;=3,AND(MONTH(Taulukko1[[#This Row],[Alku PVM]] )=3))</f>
        <v>1</v>
      </c>
      <c r="AD1345" s="90" t="b">
        <f>OR(MONTH(Taulukko1[[#This Row],[Loppu PVM]] )&lt;=3,AND(MONTH(Taulukko1[[#This Row],[Loppu PVM]] )=3))</f>
        <v>1</v>
      </c>
      <c r="AE1345" s="90" t="b">
        <f>OR(MONTH(Taulukko1[[#This Row],[Alku PVM]] )&lt;=9,AND(MONTH(Taulukko1[[#This Row],[Alku PVM]] )=9))</f>
        <v>1</v>
      </c>
      <c r="AF1345" s="90" t="b">
        <f>OR(MONTH(Taulukko1[[#This Row],[Loppu PVM]])&lt;=9,AND(MONTH(Taulukko1[[#This Row],[Loppu PVM]] )=9))</f>
        <v>1</v>
      </c>
      <c r="AG1345" s="90" t="b">
        <f>OR(MONTH(Taulukko1[[#This Row],[Alku PVM]] )&lt;=6,AND(MONTH(Taulukko1[[#This Row],[Alku PVM]] )=6))</f>
        <v>1</v>
      </c>
      <c r="AH1345" s="90" t="b">
        <f>OR(MONTH(Taulukko1[[#This Row],[Loppu PVM]])&lt;=6,AND(MONTH(Taulukko1[[#This Row],[Loppu PVM]] )=6))</f>
        <v>1</v>
      </c>
    </row>
    <row r="1346" spans="1:34" ht="12.75" customHeight="1">
      <c r="A1346" t="s">
        <v>3455</v>
      </c>
      <c r="B1346" s="23">
        <v>40256</v>
      </c>
      <c r="C1346" t="s">
        <v>3454</v>
      </c>
      <c r="E1346" s="62">
        <v>70</v>
      </c>
      <c r="F1346" s="4">
        <v>40301</v>
      </c>
      <c r="G1346" s="5">
        <v>36</v>
      </c>
      <c r="H1346" s="22">
        <v>217</v>
      </c>
      <c r="I1346" s="126">
        <f>INDEX('TOL2008'!B:B,MATCH(A1346,'TOL2008'!A:A,0))</f>
        <v>72192</v>
      </c>
      <c r="J1346" s="126" t="str">
        <f>INDEX(Pääluokka!$H$2:$H$100,MATCH(VALUE(LEFT(Taulukko1[[#This Row],[TOL2008]],2)),Pääluokka!$G$2:$G$100,0))</f>
        <v>Ammatillinen, tieteellinen ja tekninen toiminta</v>
      </c>
      <c r="K1346" s="126" t="str">
        <f>INDEX(Pääluokka!$I$2:$I$100,MATCH(VALUE(LEFT(Taulukko1[[#This Row],[TOL2008]],2)),Pääluokka!$G$2:$G$100,0))</f>
        <v>Palvelualat (G-N, R, S)</v>
      </c>
      <c r="L1346" s="41">
        <f t="shared" si="200"/>
        <v>45</v>
      </c>
      <c r="M1346" s="43">
        <f t="shared" si="201"/>
        <v>40256</v>
      </c>
      <c r="N1346" s="43">
        <f t="shared" si="202"/>
        <v>40301</v>
      </c>
      <c r="O1346" s="43">
        <f t="shared" si="203"/>
        <v>40238</v>
      </c>
      <c r="P1346" s="43">
        <f t="shared" si="204"/>
        <v>40299</v>
      </c>
      <c r="Q1346" s="41">
        <f t="shared" si="205"/>
        <v>2010</v>
      </c>
      <c r="R1346" s="41">
        <f t="shared" si="206"/>
        <v>2010</v>
      </c>
      <c r="S1346" s="43" t="str">
        <f>YEAR(Taulukko1[[#This Row],[Alku KK]])&amp;"Q"&amp;ROUNDDOWN((MONTH(Taulukko1[[#This Row],[Alku KK]])-1)/3+1,0)</f>
        <v>2010Q1</v>
      </c>
      <c r="T1346" s="43" t="str">
        <f>YEAR(Taulukko1[[#This Row],[Loppu KK]])&amp;"Q"&amp;ROUNDDOWN((MONTH(Taulukko1[[#This Row],[Loppu KK]])-1)/3+1,0)</f>
        <v>2010Q2</v>
      </c>
      <c r="U1346" s="66">
        <f>IF(COUNT(Taulukko1[[#This Row],[Neuvottelujen alaiset ]])=1,Taulukko1[[#This Row],[Neuvottelujen alaiset ]],Taulukko1[[#This Row],[Vähennystarve]])</f>
        <v>217</v>
      </c>
      <c r="V1346" s="44">
        <f t="shared" si="207"/>
        <v>0.32258064516129031</v>
      </c>
      <c r="W1346" s="44">
        <f t="shared" si="208"/>
        <v>0.16589861751152074</v>
      </c>
      <c r="X1346" s="44">
        <f t="shared" si="209"/>
        <v>0.51428571428571423</v>
      </c>
      <c r="Y1346" s="90" t="b">
        <f>AND(MONTH(Taulukko1[[#This Row],[Alku PVM]] )=6,DAY(Taulukko1[[#This Row],[Alku PVM]] )&gt;19)</f>
        <v>0</v>
      </c>
      <c r="Z1346" s="90" t="b">
        <f>AND(MONTH(Taulukko1[[#This Row],[Loppu PVM]] )=6,DAY(Taulukko1[[#This Row],[Loppu PVM]] )&gt;19)</f>
        <v>0</v>
      </c>
      <c r="AA1346" s="90" t="b">
        <f>OR(MONTH(Taulukko1[[#This Row],[Alku PVM]] )&lt;=5,AND(MONTH(Taulukko1[[#This Row],[Alku PVM]] )=6,DAY(Taulukko1[[#This Row],[Alku PVM]] )&lt;20))</f>
        <v>1</v>
      </c>
      <c r="AB1346" s="90" t="b">
        <f>OR(MONTH(Taulukko1[[#This Row],[Loppu PVM]])&lt;=5,AND(MONTH(Taulukko1[[#This Row],[Loppu PVM]] )=6,DAY(Taulukko1[[#This Row],[Loppu PVM]])&lt;20))</f>
        <v>1</v>
      </c>
      <c r="AC1346" s="90" t="b">
        <f>OR(MONTH(Taulukko1[[#This Row],[Alku PVM]] )&lt;=3,AND(MONTH(Taulukko1[[#This Row],[Alku PVM]] )=3))</f>
        <v>1</v>
      </c>
      <c r="AD1346" s="90" t="b">
        <f>OR(MONTH(Taulukko1[[#This Row],[Loppu PVM]] )&lt;=3,AND(MONTH(Taulukko1[[#This Row],[Loppu PVM]] )=3))</f>
        <v>0</v>
      </c>
      <c r="AE1346" s="90" t="b">
        <f>OR(MONTH(Taulukko1[[#This Row],[Alku PVM]] )&lt;=9,AND(MONTH(Taulukko1[[#This Row],[Alku PVM]] )=9))</f>
        <v>1</v>
      </c>
      <c r="AF1346" s="90" t="b">
        <f>OR(MONTH(Taulukko1[[#This Row],[Loppu PVM]])&lt;=9,AND(MONTH(Taulukko1[[#This Row],[Loppu PVM]] )=9))</f>
        <v>1</v>
      </c>
      <c r="AG1346" s="90" t="b">
        <f>OR(MONTH(Taulukko1[[#This Row],[Alku PVM]] )&lt;=6,AND(MONTH(Taulukko1[[#This Row],[Alku PVM]] )=6))</f>
        <v>1</v>
      </c>
      <c r="AH1346" s="90" t="b">
        <f>OR(MONTH(Taulukko1[[#This Row],[Loppu PVM]])&lt;=6,AND(MONTH(Taulukko1[[#This Row],[Loppu PVM]] )=6))</f>
        <v>1</v>
      </c>
    </row>
    <row r="1347" spans="1:34" ht="12.75" customHeight="1">
      <c r="A1347" t="s">
        <v>1773</v>
      </c>
      <c r="B1347" s="23">
        <v>40259</v>
      </c>
      <c r="C1347" t="s">
        <v>3398</v>
      </c>
      <c r="E1347" s="62">
        <v>90</v>
      </c>
      <c r="F1347" s="4">
        <v>40299</v>
      </c>
      <c r="G1347" s="5">
        <v>80</v>
      </c>
      <c r="H1347" s="22">
        <v>90</v>
      </c>
      <c r="I1347" s="126" t="e">
        <f>INDEX('TOL2008'!B:B,MATCH(A1347,'TOL2008'!A:A,0))</f>
        <v>#N/A</v>
      </c>
      <c r="J1347" s="126" t="e">
        <f>INDEX(Pääluokka!$H$2:$H$100,MATCH(VALUE(LEFT(Taulukko1[[#This Row],[TOL2008]],2)),Pääluokka!$G$2:$G$100,0))</f>
        <v>#N/A</v>
      </c>
      <c r="K1347" s="126" t="e">
        <f>INDEX(Pääluokka!$I$2:$I$100,MATCH(VALUE(LEFT(Taulukko1[[#This Row],[TOL2008]],2)),Pääluokka!$G$2:$G$100,0))</f>
        <v>#N/A</v>
      </c>
      <c r="L1347" s="41">
        <f t="shared" ref="L1347:L1410" si="210">IFERROR(IF(AND(ISNUMBER(B1347),ISNUMBER(F1347),F1347&gt;B1347),F1347-B1347,"NA"),"NA")</f>
        <v>40</v>
      </c>
      <c r="M1347" s="43">
        <f t="shared" ref="M1347:M1410" si="211">IF(ISNUMBER(B1347),B1347,IF(ISNUMBER(F1347),F1347-$L$1,"NA"))</f>
        <v>40259</v>
      </c>
      <c r="N1347" s="43">
        <f t="shared" ref="N1347:N1410" si="212">IF(ISNUMBER(F1347),F1347,IF(ISNUMBER(B1347),B1347+$L$1,"NA"))</f>
        <v>40299</v>
      </c>
      <c r="O1347" s="43">
        <f t="shared" ref="O1347:O1410" si="213">IFERROR(DATE(YEAR(M1347),MONTH(M1347),1),"NA")</f>
        <v>40238</v>
      </c>
      <c r="P1347" s="43">
        <f t="shared" ref="P1347:P1410" si="214">IFERROR(DATE(YEAR(N1347),MONTH(N1347),1),"NA")</f>
        <v>40299</v>
      </c>
      <c r="Q1347" s="41">
        <f t="shared" ref="Q1347:Q1410" si="215">IFERROR(YEAR(O1347),"NA")</f>
        <v>2010</v>
      </c>
      <c r="R1347" s="41">
        <f t="shared" ref="R1347:R1410" si="216">IFERROR(YEAR(P1347),"NA")</f>
        <v>2010</v>
      </c>
      <c r="S1347" s="43" t="str">
        <f>YEAR(Taulukko1[[#This Row],[Alku KK]])&amp;"Q"&amp;ROUNDDOWN((MONTH(Taulukko1[[#This Row],[Alku KK]])-1)/3+1,0)</f>
        <v>2010Q1</v>
      </c>
      <c r="T1347" s="43" t="str">
        <f>YEAR(Taulukko1[[#This Row],[Loppu KK]])&amp;"Q"&amp;ROUNDDOWN((MONTH(Taulukko1[[#This Row],[Loppu KK]])-1)/3+1,0)</f>
        <v>2010Q2</v>
      </c>
      <c r="U1347" s="66">
        <f>IF(COUNT(Taulukko1[[#This Row],[Neuvottelujen alaiset ]])=1,Taulukko1[[#This Row],[Neuvottelujen alaiset ]],Taulukko1[[#This Row],[Vähennystarve]])</f>
        <v>90</v>
      </c>
      <c r="V1347" s="44">
        <f t="shared" ref="V1347:V1410" si="217">IF(AND(ISNUMBER(E1347),ISNUMBER(H1347)),E1347/H1347,"NA")</f>
        <v>1</v>
      </c>
      <c r="W1347" s="44">
        <f t="shared" ref="W1347:W1410" si="218">IF(AND(ISNUMBER(G1347),ISNUMBER(H1347)),G1347/H1347,"NA")</f>
        <v>0.88888888888888884</v>
      </c>
      <c r="X1347" s="44">
        <f t="shared" ref="X1347:X1410" si="219">IF(AND(ISNUMBER(G1347),ISNUMBER(E1347)),G1347/E1347,"NA")</f>
        <v>0.88888888888888884</v>
      </c>
      <c r="Y1347" s="90" t="b">
        <f>AND(MONTH(Taulukko1[[#This Row],[Alku PVM]] )=6,DAY(Taulukko1[[#This Row],[Alku PVM]] )&gt;19)</f>
        <v>0</v>
      </c>
      <c r="Z1347" s="90" t="b">
        <f>AND(MONTH(Taulukko1[[#This Row],[Loppu PVM]] )=6,DAY(Taulukko1[[#This Row],[Loppu PVM]] )&gt;19)</f>
        <v>0</v>
      </c>
      <c r="AA1347" s="90" t="b">
        <f>OR(MONTH(Taulukko1[[#This Row],[Alku PVM]] )&lt;=5,AND(MONTH(Taulukko1[[#This Row],[Alku PVM]] )=6,DAY(Taulukko1[[#This Row],[Alku PVM]] )&lt;20))</f>
        <v>1</v>
      </c>
      <c r="AB1347" s="90" t="b">
        <f>OR(MONTH(Taulukko1[[#This Row],[Loppu PVM]])&lt;=5,AND(MONTH(Taulukko1[[#This Row],[Loppu PVM]] )=6,DAY(Taulukko1[[#This Row],[Loppu PVM]])&lt;20))</f>
        <v>1</v>
      </c>
      <c r="AC1347" s="90" t="b">
        <f>OR(MONTH(Taulukko1[[#This Row],[Alku PVM]] )&lt;=3,AND(MONTH(Taulukko1[[#This Row],[Alku PVM]] )=3))</f>
        <v>1</v>
      </c>
      <c r="AD1347" s="90" t="b">
        <f>OR(MONTH(Taulukko1[[#This Row],[Loppu PVM]] )&lt;=3,AND(MONTH(Taulukko1[[#This Row],[Loppu PVM]] )=3))</f>
        <v>0</v>
      </c>
      <c r="AE1347" s="90" t="b">
        <f>OR(MONTH(Taulukko1[[#This Row],[Alku PVM]] )&lt;=9,AND(MONTH(Taulukko1[[#This Row],[Alku PVM]] )=9))</f>
        <v>1</v>
      </c>
      <c r="AF1347" s="90" t="b">
        <f>OR(MONTH(Taulukko1[[#This Row],[Loppu PVM]])&lt;=9,AND(MONTH(Taulukko1[[#This Row],[Loppu PVM]] )=9))</f>
        <v>1</v>
      </c>
      <c r="AG1347" s="90" t="b">
        <f>OR(MONTH(Taulukko1[[#This Row],[Alku PVM]] )&lt;=6,AND(MONTH(Taulukko1[[#This Row],[Alku PVM]] )=6))</f>
        <v>1</v>
      </c>
      <c r="AH1347" s="90" t="b">
        <f>OR(MONTH(Taulukko1[[#This Row],[Loppu PVM]])&lt;=6,AND(MONTH(Taulukko1[[#This Row],[Loppu PVM]] )=6))</f>
        <v>1</v>
      </c>
    </row>
    <row r="1348" spans="1:34" ht="12.75" customHeight="1">
      <c r="A1348" t="s">
        <v>187</v>
      </c>
      <c r="B1348" s="23">
        <v>40260</v>
      </c>
      <c r="C1348" t="s">
        <v>3237</v>
      </c>
      <c r="D1348" s="5">
        <v>27</v>
      </c>
      <c r="F1348" s="4">
        <v>40269</v>
      </c>
      <c r="G1348" s="5">
        <v>0</v>
      </c>
      <c r="H1348" s="22">
        <v>150</v>
      </c>
      <c r="I1348" s="126">
        <f>INDEX('TOL2008'!B:B,MATCH(A1348,'TOL2008'!A:A,0))</f>
        <v>26110</v>
      </c>
      <c r="J1348" s="126" t="str">
        <f>INDEX(Pääluokka!$H$2:$H$100,MATCH(VALUE(LEFT(Taulukko1[[#This Row],[TOL2008]],2)),Pääluokka!$G$2:$G$100,0))</f>
        <v>Teollisuus</v>
      </c>
      <c r="K1348" s="126" t="str">
        <f>INDEX(Pääluokka!$I$2:$I$100,MATCH(VALUE(LEFT(Taulukko1[[#This Row],[TOL2008]],2)),Pääluokka!$G$2:$G$100,0))</f>
        <v>Teollisuus (C-E)</v>
      </c>
      <c r="L1348" s="41">
        <f t="shared" si="210"/>
        <v>9</v>
      </c>
      <c r="M1348" s="43">
        <f t="shared" si="211"/>
        <v>40260</v>
      </c>
      <c r="N1348" s="43">
        <f t="shared" si="212"/>
        <v>40269</v>
      </c>
      <c r="O1348" s="43">
        <f t="shared" si="213"/>
        <v>40238</v>
      </c>
      <c r="P1348" s="43">
        <f t="shared" si="214"/>
        <v>40269</v>
      </c>
      <c r="Q1348" s="41">
        <f t="shared" si="215"/>
        <v>2010</v>
      </c>
      <c r="R1348" s="41">
        <f t="shared" si="216"/>
        <v>2010</v>
      </c>
      <c r="S1348" s="43" t="str">
        <f>YEAR(Taulukko1[[#This Row],[Alku KK]])&amp;"Q"&amp;ROUNDDOWN((MONTH(Taulukko1[[#This Row],[Alku KK]])-1)/3+1,0)</f>
        <v>2010Q1</v>
      </c>
      <c r="T1348" s="43" t="str">
        <f>YEAR(Taulukko1[[#This Row],[Loppu KK]])&amp;"Q"&amp;ROUNDDOWN((MONTH(Taulukko1[[#This Row],[Loppu KK]])-1)/3+1,0)</f>
        <v>2010Q2</v>
      </c>
      <c r="U1348" s="66">
        <f>IF(COUNT(Taulukko1[[#This Row],[Neuvottelujen alaiset ]])=1,Taulukko1[[#This Row],[Neuvottelujen alaiset ]],Taulukko1[[#This Row],[Vähennystarve]])</f>
        <v>150</v>
      </c>
      <c r="V1348" s="44" t="str">
        <f t="shared" si="217"/>
        <v>NA</v>
      </c>
      <c r="W1348" s="44">
        <f t="shared" si="218"/>
        <v>0</v>
      </c>
      <c r="X1348" s="44" t="str">
        <f t="shared" si="219"/>
        <v>NA</v>
      </c>
      <c r="Y1348" s="90" t="b">
        <f>AND(MONTH(Taulukko1[[#This Row],[Alku PVM]] )=6,DAY(Taulukko1[[#This Row],[Alku PVM]] )&gt;19)</f>
        <v>0</v>
      </c>
      <c r="Z1348" s="90" t="b">
        <f>AND(MONTH(Taulukko1[[#This Row],[Loppu PVM]] )=6,DAY(Taulukko1[[#This Row],[Loppu PVM]] )&gt;19)</f>
        <v>0</v>
      </c>
      <c r="AA1348" s="90" t="b">
        <f>OR(MONTH(Taulukko1[[#This Row],[Alku PVM]] )&lt;=5,AND(MONTH(Taulukko1[[#This Row],[Alku PVM]] )=6,DAY(Taulukko1[[#This Row],[Alku PVM]] )&lt;20))</f>
        <v>1</v>
      </c>
      <c r="AB1348" s="90" t="b">
        <f>OR(MONTH(Taulukko1[[#This Row],[Loppu PVM]])&lt;=5,AND(MONTH(Taulukko1[[#This Row],[Loppu PVM]] )=6,DAY(Taulukko1[[#This Row],[Loppu PVM]])&lt;20))</f>
        <v>1</v>
      </c>
      <c r="AC1348" s="90" t="b">
        <f>OR(MONTH(Taulukko1[[#This Row],[Alku PVM]] )&lt;=3,AND(MONTH(Taulukko1[[#This Row],[Alku PVM]] )=3))</f>
        <v>1</v>
      </c>
      <c r="AD1348" s="90" t="b">
        <f>OR(MONTH(Taulukko1[[#This Row],[Loppu PVM]] )&lt;=3,AND(MONTH(Taulukko1[[#This Row],[Loppu PVM]] )=3))</f>
        <v>0</v>
      </c>
      <c r="AE1348" s="90" t="b">
        <f>OR(MONTH(Taulukko1[[#This Row],[Alku PVM]] )&lt;=9,AND(MONTH(Taulukko1[[#This Row],[Alku PVM]] )=9))</f>
        <v>1</v>
      </c>
      <c r="AF1348" s="90" t="b">
        <f>OR(MONTH(Taulukko1[[#This Row],[Loppu PVM]])&lt;=9,AND(MONTH(Taulukko1[[#This Row],[Loppu PVM]] )=9))</f>
        <v>1</v>
      </c>
      <c r="AG1348" s="90" t="b">
        <f>OR(MONTH(Taulukko1[[#This Row],[Alku PVM]] )&lt;=6,AND(MONTH(Taulukko1[[#This Row],[Alku PVM]] )=6))</f>
        <v>1</v>
      </c>
      <c r="AH1348" s="90" t="b">
        <f>OR(MONTH(Taulukko1[[#This Row],[Loppu PVM]])&lt;=6,AND(MONTH(Taulukko1[[#This Row],[Loppu PVM]] )=6))</f>
        <v>1</v>
      </c>
    </row>
    <row r="1349" spans="1:34" ht="12.75" customHeight="1">
      <c r="A1349" t="s">
        <v>982</v>
      </c>
      <c r="B1349" s="23">
        <v>40261</v>
      </c>
      <c r="C1349" t="s">
        <v>3309</v>
      </c>
      <c r="E1349" s="62">
        <v>50</v>
      </c>
      <c r="F1349" s="4">
        <v>40296</v>
      </c>
      <c r="G1349" s="5">
        <v>24</v>
      </c>
      <c r="H1349" s="22">
        <v>50</v>
      </c>
      <c r="I1349" s="126">
        <f>INDEX('TOL2008'!B:B,MATCH(A1349,'TOL2008'!A:A,0))</f>
        <v>26300</v>
      </c>
      <c r="J1349" s="126" t="str">
        <f>INDEX(Pääluokka!$H$2:$H$100,MATCH(VALUE(LEFT(Taulukko1[[#This Row],[TOL2008]],2)),Pääluokka!$G$2:$G$100,0))</f>
        <v>Teollisuus</v>
      </c>
      <c r="K1349" s="126" t="str">
        <f>INDEX(Pääluokka!$I$2:$I$100,MATCH(VALUE(LEFT(Taulukko1[[#This Row],[TOL2008]],2)),Pääluokka!$G$2:$G$100,0))</f>
        <v>Teollisuus (C-E)</v>
      </c>
      <c r="L1349" s="41">
        <f t="shared" si="210"/>
        <v>35</v>
      </c>
      <c r="M1349" s="43">
        <f t="shared" si="211"/>
        <v>40261</v>
      </c>
      <c r="N1349" s="43">
        <f t="shared" si="212"/>
        <v>40296</v>
      </c>
      <c r="O1349" s="43">
        <f t="shared" si="213"/>
        <v>40238</v>
      </c>
      <c r="P1349" s="43">
        <f t="shared" si="214"/>
        <v>40269</v>
      </c>
      <c r="Q1349" s="41">
        <f t="shared" si="215"/>
        <v>2010</v>
      </c>
      <c r="R1349" s="41">
        <f t="shared" si="216"/>
        <v>2010</v>
      </c>
      <c r="S1349" s="43" t="str">
        <f>YEAR(Taulukko1[[#This Row],[Alku KK]])&amp;"Q"&amp;ROUNDDOWN((MONTH(Taulukko1[[#This Row],[Alku KK]])-1)/3+1,0)</f>
        <v>2010Q1</v>
      </c>
      <c r="T1349" s="43" t="str">
        <f>YEAR(Taulukko1[[#This Row],[Loppu KK]])&amp;"Q"&amp;ROUNDDOWN((MONTH(Taulukko1[[#This Row],[Loppu KK]])-1)/3+1,0)</f>
        <v>2010Q2</v>
      </c>
      <c r="U1349" s="66">
        <f>IF(COUNT(Taulukko1[[#This Row],[Neuvottelujen alaiset ]])=1,Taulukko1[[#This Row],[Neuvottelujen alaiset ]],Taulukko1[[#This Row],[Vähennystarve]])</f>
        <v>50</v>
      </c>
      <c r="V1349" s="44">
        <f t="shared" si="217"/>
        <v>1</v>
      </c>
      <c r="W1349" s="44">
        <f t="shared" si="218"/>
        <v>0.48</v>
      </c>
      <c r="X1349" s="44">
        <f t="shared" si="219"/>
        <v>0.48</v>
      </c>
      <c r="Y1349" s="90" t="b">
        <f>AND(MONTH(Taulukko1[[#This Row],[Alku PVM]] )=6,DAY(Taulukko1[[#This Row],[Alku PVM]] )&gt;19)</f>
        <v>0</v>
      </c>
      <c r="Z1349" s="90" t="b">
        <f>AND(MONTH(Taulukko1[[#This Row],[Loppu PVM]] )=6,DAY(Taulukko1[[#This Row],[Loppu PVM]] )&gt;19)</f>
        <v>0</v>
      </c>
      <c r="AA1349" s="90" t="b">
        <f>OR(MONTH(Taulukko1[[#This Row],[Alku PVM]] )&lt;=5,AND(MONTH(Taulukko1[[#This Row],[Alku PVM]] )=6,DAY(Taulukko1[[#This Row],[Alku PVM]] )&lt;20))</f>
        <v>1</v>
      </c>
      <c r="AB1349" s="90" t="b">
        <f>OR(MONTH(Taulukko1[[#This Row],[Loppu PVM]])&lt;=5,AND(MONTH(Taulukko1[[#This Row],[Loppu PVM]] )=6,DAY(Taulukko1[[#This Row],[Loppu PVM]])&lt;20))</f>
        <v>1</v>
      </c>
      <c r="AC1349" s="90" t="b">
        <f>OR(MONTH(Taulukko1[[#This Row],[Alku PVM]] )&lt;=3,AND(MONTH(Taulukko1[[#This Row],[Alku PVM]] )=3))</f>
        <v>1</v>
      </c>
      <c r="AD1349" s="90" t="b">
        <f>OR(MONTH(Taulukko1[[#This Row],[Loppu PVM]] )&lt;=3,AND(MONTH(Taulukko1[[#This Row],[Loppu PVM]] )=3))</f>
        <v>0</v>
      </c>
      <c r="AE1349" s="90" t="b">
        <f>OR(MONTH(Taulukko1[[#This Row],[Alku PVM]] )&lt;=9,AND(MONTH(Taulukko1[[#This Row],[Alku PVM]] )=9))</f>
        <v>1</v>
      </c>
      <c r="AF1349" s="90" t="b">
        <f>OR(MONTH(Taulukko1[[#This Row],[Loppu PVM]])&lt;=9,AND(MONTH(Taulukko1[[#This Row],[Loppu PVM]] )=9))</f>
        <v>1</v>
      </c>
      <c r="AG1349" s="90" t="b">
        <f>OR(MONTH(Taulukko1[[#This Row],[Alku PVM]] )&lt;=6,AND(MONTH(Taulukko1[[#This Row],[Alku PVM]] )=6))</f>
        <v>1</v>
      </c>
      <c r="AH1349" s="90" t="b">
        <f>OR(MONTH(Taulukko1[[#This Row],[Loppu PVM]])&lt;=6,AND(MONTH(Taulukko1[[#This Row],[Loppu PVM]] )=6))</f>
        <v>1</v>
      </c>
    </row>
    <row r="1350" spans="1:34" ht="12.75" customHeight="1">
      <c r="A1350" t="s">
        <v>227</v>
      </c>
      <c r="B1350" s="23">
        <v>40261</v>
      </c>
      <c r="C1350" t="s">
        <v>3258</v>
      </c>
      <c r="E1350" s="62">
        <v>23</v>
      </c>
      <c r="F1350" s="4">
        <v>40324</v>
      </c>
      <c r="G1350" s="5">
        <v>10</v>
      </c>
      <c r="H1350" s="22">
        <v>33</v>
      </c>
      <c r="I1350" s="126">
        <f>INDEX('TOL2008'!B:B,MATCH(A1350,'TOL2008'!A:A,0))</f>
        <v>24100</v>
      </c>
      <c r="J1350" s="126" t="str">
        <f>INDEX(Pääluokka!$H$2:$H$100,MATCH(VALUE(LEFT(Taulukko1[[#This Row],[TOL2008]],2)),Pääluokka!$G$2:$G$100,0))</f>
        <v>Teollisuus</v>
      </c>
      <c r="K1350" s="126" t="str">
        <f>INDEX(Pääluokka!$I$2:$I$100,MATCH(VALUE(LEFT(Taulukko1[[#This Row],[TOL2008]],2)),Pääluokka!$G$2:$G$100,0))</f>
        <v>Teollisuus (C-E)</v>
      </c>
      <c r="L1350" s="41">
        <f t="shared" si="210"/>
        <v>63</v>
      </c>
      <c r="M1350" s="43">
        <f t="shared" si="211"/>
        <v>40261</v>
      </c>
      <c r="N1350" s="43">
        <f t="shared" si="212"/>
        <v>40324</v>
      </c>
      <c r="O1350" s="43">
        <f t="shared" si="213"/>
        <v>40238</v>
      </c>
      <c r="P1350" s="43">
        <f t="shared" si="214"/>
        <v>40299</v>
      </c>
      <c r="Q1350" s="41">
        <f t="shared" si="215"/>
        <v>2010</v>
      </c>
      <c r="R1350" s="41">
        <f t="shared" si="216"/>
        <v>2010</v>
      </c>
      <c r="S1350" s="43" t="str">
        <f>YEAR(Taulukko1[[#This Row],[Alku KK]])&amp;"Q"&amp;ROUNDDOWN((MONTH(Taulukko1[[#This Row],[Alku KK]])-1)/3+1,0)</f>
        <v>2010Q1</v>
      </c>
      <c r="T1350" s="43" t="str">
        <f>YEAR(Taulukko1[[#This Row],[Loppu KK]])&amp;"Q"&amp;ROUNDDOWN((MONTH(Taulukko1[[#This Row],[Loppu KK]])-1)/3+1,0)</f>
        <v>2010Q2</v>
      </c>
      <c r="U1350" s="66">
        <f>IF(COUNT(Taulukko1[[#This Row],[Neuvottelujen alaiset ]])=1,Taulukko1[[#This Row],[Neuvottelujen alaiset ]],Taulukko1[[#This Row],[Vähennystarve]])</f>
        <v>33</v>
      </c>
      <c r="V1350" s="44">
        <f t="shared" si="217"/>
        <v>0.69696969696969702</v>
      </c>
      <c r="W1350" s="44">
        <f t="shared" si="218"/>
        <v>0.30303030303030304</v>
      </c>
      <c r="X1350" s="44">
        <f t="shared" si="219"/>
        <v>0.43478260869565216</v>
      </c>
      <c r="Y1350" s="90" t="b">
        <f>AND(MONTH(Taulukko1[[#This Row],[Alku PVM]] )=6,DAY(Taulukko1[[#This Row],[Alku PVM]] )&gt;19)</f>
        <v>0</v>
      </c>
      <c r="Z1350" s="90" t="b">
        <f>AND(MONTH(Taulukko1[[#This Row],[Loppu PVM]] )=6,DAY(Taulukko1[[#This Row],[Loppu PVM]] )&gt;19)</f>
        <v>0</v>
      </c>
      <c r="AA1350" s="90" t="b">
        <f>OR(MONTH(Taulukko1[[#This Row],[Alku PVM]] )&lt;=5,AND(MONTH(Taulukko1[[#This Row],[Alku PVM]] )=6,DAY(Taulukko1[[#This Row],[Alku PVM]] )&lt;20))</f>
        <v>1</v>
      </c>
      <c r="AB1350" s="90" t="b">
        <f>OR(MONTH(Taulukko1[[#This Row],[Loppu PVM]])&lt;=5,AND(MONTH(Taulukko1[[#This Row],[Loppu PVM]] )=6,DAY(Taulukko1[[#This Row],[Loppu PVM]])&lt;20))</f>
        <v>1</v>
      </c>
      <c r="AC1350" s="90" t="b">
        <f>OR(MONTH(Taulukko1[[#This Row],[Alku PVM]] )&lt;=3,AND(MONTH(Taulukko1[[#This Row],[Alku PVM]] )=3))</f>
        <v>1</v>
      </c>
      <c r="AD1350" s="90" t="b">
        <f>OR(MONTH(Taulukko1[[#This Row],[Loppu PVM]] )&lt;=3,AND(MONTH(Taulukko1[[#This Row],[Loppu PVM]] )=3))</f>
        <v>0</v>
      </c>
      <c r="AE1350" s="90" t="b">
        <f>OR(MONTH(Taulukko1[[#This Row],[Alku PVM]] )&lt;=9,AND(MONTH(Taulukko1[[#This Row],[Alku PVM]] )=9))</f>
        <v>1</v>
      </c>
      <c r="AF1350" s="90" t="b">
        <f>OR(MONTH(Taulukko1[[#This Row],[Loppu PVM]])&lt;=9,AND(MONTH(Taulukko1[[#This Row],[Loppu PVM]] )=9))</f>
        <v>1</v>
      </c>
      <c r="AG1350" s="90" t="b">
        <f>OR(MONTH(Taulukko1[[#This Row],[Alku PVM]] )&lt;=6,AND(MONTH(Taulukko1[[#This Row],[Alku PVM]] )=6))</f>
        <v>1</v>
      </c>
      <c r="AH1350" s="90" t="b">
        <f>OR(MONTH(Taulukko1[[#This Row],[Loppu PVM]])&lt;=6,AND(MONTH(Taulukko1[[#This Row],[Loppu PVM]] )=6))</f>
        <v>1</v>
      </c>
    </row>
    <row r="1351" spans="1:34" ht="12.75" customHeight="1">
      <c r="A1351" t="s">
        <v>324</v>
      </c>
      <c r="B1351" s="23">
        <v>40262</v>
      </c>
      <c r="C1351" t="s">
        <v>1722</v>
      </c>
      <c r="E1351" s="62">
        <v>12</v>
      </c>
      <c r="F1351" s="4">
        <v>40329</v>
      </c>
      <c r="G1351" s="5">
        <v>7</v>
      </c>
      <c r="H1351" s="22">
        <v>100</v>
      </c>
      <c r="I1351" s="126">
        <f>INDEX('TOL2008'!B:B,MATCH(A1351,'TOL2008'!A:A,0))</f>
        <v>14190</v>
      </c>
      <c r="J1351" s="126" t="str">
        <f>INDEX(Pääluokka!$H$2:$H$100,MATCH(VALUE(LEFT(Taulukko1[[#This Row],[TOL2008]],2)),Pääluokka!$G$2:$G$100,0))</f>
        <v>Teollisuus</v>
      </c>
      <c r="K1351" s="126" t="str">
        <f>INDEX(Pääluokka!$I$2:$I$100,MATCH(VALUE(LEFT(Taulukko1[[#This Row],[TOL2008]],2)),Pääluokka!$G$2:$G$100,0))</f>
        <v>Teollisuus (C-E)</v>
      </c>
      <c r="L1351" s="41">
        <f t="shared" si="210"/>
        <v>67</v>
      </c>
      <c r="M1351" s="43">
        <f t="shared" si="211"/>
        <v>40262</v>
      </c>
      <c r="N1351" s="43">
        <f t="shared" si="212"/>
        <v>40329</v>
      </c>
      <c r="O1351" s="43">
        <f t="shared" si="213"/>
        <v>40238</v>
      </c>
      <c r="P1351" s="43">
        <f t="shared" si="214"/>
        <v>40299</v>
      </c>
      <c r="Q1351" s="41">
        <f t="shared" si="215"/>
        <v>2010</v>
      </c>
      <c r="R1351" s="41">
        <f t="shared" si="216"/>
        <v>2010</v>
      </c>
      <c r="S1351" s="43" t="str">
        <f>YEAR(Taulukko1[[#This Row],[Alku KK]])&amp;"Q"&amp;ROUNDDOWN((MONTH(Taulukko1[[#This Row],[Alku KK]])-1)/3+1,0)</f>
        <v>2010Q1</v>
      </c>
      <c r="T1351" s="43" t="str">
        <f>YEAR(Taulukko1[[#This Row],[Loppu KK]])&amp;"Q"&amp;ROUNDDOWN((MONTH(Taulukko1[[#This Row],[Loppu KK]])-1)/3+1,0)</f>
        <v>2010Q2</v>
      </c>
      <c r="U1351" s="66">
        <f>IF(COUNT(Taulukko1[[#This Row],[Neuvottelujen alaiset ]])=1,Taulukko1[[#This Row],[Neuvottelujen alaiset ]],Taulukko1[[#This Row],[Vähennystarve]])</f>
        <v>100</v>
      </c>
      <c r="V1351" s="44">
        <f t="shared" si="217"/>
        <v>0.12</v>
      </c>
      <c r="W1351" s="44">
        <f t="shared" si="218"/>
        <v>7.0000000000000007E-2</v>
      </c>
      <c r="X1351" s="44">
        <f t="shared" si="219"/>
        <v>0.58333333333333337</v>
      </c>
      <c r="Y1351" s="90" t="b">
        <f>AND(MONTH(Taulukko1[[#This Row],[Alku PVM]] )=6,DAY(Taulukko1[[#This Row],[Alku PVM]] )&gt;19)</f>
        <v>0</v>
      </c>
      <c r="Z1351" s="90" t="b">
        <f>AND(MONTH(Taulukko1[[#This Row],[Loppu PVM]] )=6,DAY(Taulukko1[[#This Row],[Loppu PVM]] )&gt;19)</f>
        <v>0</v>
      </c>
      <c r="AA1351" s="90" t="b">
        <f>OR(MONTH(Taulukko1[[#This Row],[Alku PVM]] )&lt;=5,AND(MONTH(Taulukko1[[#This Row],[Alku PVM]] )=6,DAY(Taulukko1[[#This Row],[Alku PVM]] )&lt;20))</f>
        <v>1</v>
      </c>
      <c r="AB1351" s="90" t="b">
        <f>OR(MONTH(Taulukko1[[#This Row],[Loppu PVM]])&lt;=5,AND(MONTH(Taulukko1[[#This Row],[Loppu PVM]] )=6,DAY(Taulukko1[[#This Row],[Loppu PVM]])&lt;20))</f>
        <v>1</v>
      </c>
      <c r="AC1351" s="90" t="b">
        <f>OR(MONTH(Taulukko1[[#This Row],[Alku PVM]] )&lt;=3,AND(MONTH(Taulukko1[[#This Row],[Alku PVM]] )=3))</f>
        <v>1</v>
      </c>
      <c r="AD1351" s="90" t="b">
        <f>OR(MONTH(Taulukko1[[#This Row],[Loppu PVM]] )&lt;=3,AND(MONTH(Taulukko1[[#This Row],[Loppu PVM]] )=3))</f>
        <v>0</v>
      </c>
      <c r="AE1351" s="90" t="b">
        <f>OR(MONTH(Taulukko1[[#This Row],[Alku PVM]] )&lt;=9,AND(MONTH(Taulukko1[[#This Row],[Alku PVM]] )=9))</f>
        <v>1</v>
      </c>
      <c r="AF1351" s="90" t="b">
        <f>OR(MONTH(Taulukko1[[#This Row],[Loppu PVM]])&lt;=9,AND(MONTH(Taulukko1[[#This Row],[Loppu PVM]] )=9))</f>
        <v>1</v>
      </c>
      <c r="AG1351" s="90" t="b">
        <f>OR(MONTH(Taulukko1[[#This Row],[Alku PVM]] )&lt;=6,AND(MONTH(Taulukko1[[#This Row],[Alku PVM]] )=6))</f>
        <v>1</v>
      </c>
      <c r="AH1351" s="90" t="b">
        <f>OR(MONTH(Taulukko1[[#This Row],[Loppu PVM]])&lt;=6,AND(MONTH(Taulukko1[[#This Row],[Loppu PVM]] )=6))</f>
        <v>1</v>
      </c>
    </row>
    <row r="1352" spans="1:34" ht="12.75" customHeight="1">
      <c r="A1352" t="s">
        <v>2693</v>
      </c>
      <c r="B1352" s="23">
        <v>40266</v>
      </c>
      <c r="C1352" t="s">
        <v>3333</v>
      </c>
      <c r="D1352" s="5">
        <v>115</v>
      </c>
      <c r="E1352" s="62">
        <v>10</v>
      </c>
      <c r="F1352" s="4">
        <v>40305</v>
      </c>
      <c r="G1352" s="5">
        <v>8</v>
      </c>
      <c r="H1352" s="22">
        <v>120</v>
      </c>
      <c r="I1352" s="126" t="e">
        <f>INDEX('TOL2008'!B:B,MATCH(A1352,'TOL2008'!A:A,0))</f>
        <v>#N/A</v>
      </c>
      <c r="J1352" s="126" t="e">
        <f>INDEX(Pääluokka!$H$2:$H$100,MATCH(VALUE(LEFT(Taulukko1[[#This Row],[TOL2008]],2)),Pääluokka!$G$2:$G$100,0))</f>
        <v>#N/A</v>
      </c>
      <c r="K1352" s="126" t="e">
        <f>INDEX(Pääluokka!$I$2:$I$100,MATCH(VALUE(LEFT(Taulukko1[[#This Row],[TOL2008]],2)),Pääluokka!$G$2:$G$100,0))</f>
        <v>#N/A</v>
      </c>
      <c r="L1352" s="41">
        <f t="shared" si="210"/>
        <v>39</v>
      </c>
      <c r="M1352" s="43">
        <f t="shared" si="211"/>
        <v>40266</v>
      </c>
      <c r="N1352" s="43">
        <f t="shared" si="212"/>
        <v>40305</v>
      </c>
      <c r="O1352" s="43">
        <f t="shared" si="213"/>
        <v>40238</v>
      </c>
      <c r="P1352" s="43">
        <f t="shared" si="214"/>
        <v>40299</v>
      </c>
      <c r="Q1352" s="41">
        <f t="shared" si="215"/>
        <v>2010</v>
      </c>
      <c r="R1352" s="41">
        <f t="shared" si="216"/>
        <v>2010</v>
      </c>
      <c r="S1352" s="43" t="str">
        <f>YEAR(Taulukko1[[#This Row],[Alku KK]])&amp;"Q"&amp;ROUNDDOWN((MONTH(Taulukko1[[#This Row],[Alku KK]])-1)/3+1,0)</f>
        <v>2010Q1</v>
      </c>
      <c r="T1352" s="43" t="str">
        <f>YEAR(Taulukko1[[#This Row],[Loppu KK]])&amp;"Q"&amp;ROUNDDOWN((MONTH(Taulukko1[[#This Row],[Loppu KK]])-1)/3+1,0)</f>
        <v>2010Q2</v>
      </c>
      <c r="U1352" s="66">
        <f>IF(COUNT(Taulukko1[[#This Row],[Neuvottelujen alaiset ]])=1,Taulukko1[[#This Row],[Neuvottelujen alaiset ]],Taulukko1[[#This Row],[Vähennystarve]])</f>
        <v>120</v>
      </c>
      <c r="V1352" s="44">
        <f t="shared" si="217"/>
        <v>8.3333333333333329E-2</v>
      </c>
      <c r="W1352" s="44">
        <f t="shared" si="218"/>
        <v>6.6666666666666666E-2</v>
      </c>
      <c r="X1352" s="44">
        <f t="shared" si="219"/>
        <v>0.8</v>
      </c>
      <c r="Y1352" s="90" t="b">
        <f>AND(MONTH(Taulukko1[[#This Row],[Alku PVM]] )=6,DAY(Taulukko1[[#This Row],[Alku PVM]] )&gt;19)</f>
        <v>0</v>
      </c>
      <c r="Z1352" s="90" t="b">
        <f>AND(MONTH(Taulukko1[[#This Row],[Loppu PVM]] )=6,DAY(Taulukko1[[#This Row],[Loppu PVM]] )&gt;19)</f>
        <v>0</v>
      </c>
      <c r="AA1352" s="90" t="b">
        <f>OR(MONTH(Taulukko1[[#This Row],[Alku PVM]] )&lt;=5,AND(MONTH(Taulukko1[[#This Row],[Alku PVM]] )=6,DAY(Taulukko1[[#This Row],[Alku PVM]] )&lt;20))</f>
        <v>1</v>
      </c>
      <c r="AB1352" s="90" t="b">
        <f>OR(MONTH(Taulukko1[[#This Row],[Loppu PVM]])&lt;=5,AND(MONTH(Taulukko1[[#This Row],[Loppu PVM]] )=6,DAY(Taulukko1[[#This Row],[Loppu PVM]])&lt;20))</f>
        <v>1</v>
      </c>
      <c r="AC1352" s="90" t="b">
        <f>OR(MONTH(Taulukko1[[#This Row],[Alku PVM]] )&lt;=3,AND(MONTH(Taulukko1[[#This Row],[Alku PVM]] )=3))</f>
        <v>1</v>
      </c>
      <c r="AD1352" s="90" t="b">
        <f>OR(MONTH(Taulukko1[[#This Row],[Loppu PVM]] )&lt;=3,AND(MONTH(Taulukko1[[#This Row],[Loppu PVM]] )=3))</f>
        <v>0</v>
      </c>
      <c r="AE1352" s="90" t="b">
        <f>OR(MONTH(Taulukko1[[#This Row],[Alku PVM]] )&lt;=9,AND(MONTH(Taulukko1[[#This Row],[Alku PVM]] )=9))</f>
        <v>1</v>
      </c>
      <c r="AF1352" s="90" t="b">
        <f>OR(MONTH(Taulukko1[[#This Row],[Loppu PVM]])&lt;=9,AND(MONTH(Taulukko1[[#This Row],[Loppu PVM]] )=9))</f>
        <v>1</v>
      </c>
      <c r="AG1352" s="90" t="b">
        <f>OR(MONTH(Taulukko1[[#This Row],[Alku PVM]] )&lt;=6,AND(MONTH(Taulukko1[[#This Row],[Alku PVM]] )=6))</f>
        <v>1</v>
      </c>
      <c r="AH1352" s="90" t="b">
        <f>OR(MONTH(Taulukko1[[#This Row],[Loppu PVM]])&lt;=6,AND(MONTH(Taulukko1[[#This Row],[Loppu PVM]] )=6))</f>
        <v>1</v>
      </c>
    </row>
    <row r="1353" spans="1:34" ht="12.75" customHeight="1">
      <c r="A1353" t="s">
        <v>757</v>
      </c>
      <c r="B1353" s="23">
        <v>40266</v>
      </c>
      <c r="C1353" t="s">
        <v>3186</v>
      </c>
      <c r="E1353" s="62">
        <v>25</v>
      </c>
      <c r="F1353" s="4">
        <v>40316</v>
      </c>
      <c r="G1353" s="5">
        <v>20</v>
      </c>
      <c r="H1353" s="22">
        <v>25</v>
      </c>
      <c r="I1353" s="126">
        <f>INDEX('TOL2008'!B:B,MATCH(A1353,'TOL2008'!A:A,0))</f>
        <v>70220</v>
      </c>
      <c r="J1353" s="126" t="str">
        <f>INDEX(Pääluokka!$H$2:$H$100,MATCH(VALUE(LEFT(Taulukko1[[#This Row],[TOL2008]],2)),Pääluokka!$G$2:$G$100,0))</f>
        <v>Ammatillinen, tieteellinen ja tekninen toiminta</v>
      </c>
      <c r="K1353" s="126" t="str">
        <f>INDEX(Pääluokka!$I$2:$I$100,MATCH(VALUE(LEFT(Taulukko1[[#This Row],[TOL2008]],2)),Pääluokka!$G$2:$G$100,0))</f>
        <v>Palvelualat (G-N, R, S)</v>
      </c>
      <c r="L1353" s="41">
        <f t="shared" si="210"/>
        <v>50</v>
      </c>
      <c r="M1353" s="43">
        <f t="shared" si="211"/>
        <v>40266</v>
      </c>
      <c r="N1353" s="43">
        <f t="shared" si="212"/>
        <v>40316</v>
      </c>
      <c r="O1353" s="43">
        <f t="shared" si="213"/>
        <v>40238</v>
      </c>
      <c r="P1353" s="43">
        <f t="shared" si="214"/>
        <v>40299</v>
      </c>
      <c r="Q1353" s="41">
        <f t="shared" si="215"/>
        <v>2010</v>
      </c>
      <c r="R1353" s="41">
        <f t="shared" si="216"/>
        <v>2010</v>
      </c>
      <c r="S1353" s="43" t="str">
        <f>YEAR(Taulukko1[[#This Row],[Alku KK]])&amp;"Q"&amp;ROUNDDOWN((MONTH(Taulukko1[[#This Row],[Alku KK]])-1)/3+1,0)</f>
        <v>2010Q1</v>
      </c>
      <c r="T1353" s="43" t="str">
        <f>YEAR(Taulukko1[[#This Row],[Loppu KK]])&amp;"Q"&amp;ROUNDDOWN((MONTH(Taulukko1[[#This Row],[Loppu KK]])-1)/3+1,0)</f>
        <v>2010Q2</v>
      </c>
      <c r="U1353" s="66">
        <f>IF(COUNT(Taulukko1[[#This Row],[Neuvottelujen alaiset ]])=1,Taulukko1[[#This Row],[Neuvottelujen alaiset ]],Taulukko1[[#This Row],[Vähennystarve]])</f>
        <v>25</v>
      </c>
      <c r="V1353" s="44">
        <f t="shared" si="217"/>
        <v>1</v>
      </c>
      <c r="W1353" s="44">
        <f t="shared" si="218"/>
        <v>0.8</v>
      </c>
      <c r="X1353" s="44">
        <f t="shared" si="219"/>
        <v>0.8</v>
      </c>
      <c r="Y1353" s="90" t="b">
        <f>AND(MONTH(Taulukko1[[#This Row],[Alku PVM]] )=6,DAY(Taulukko1[[#This Row],[Alku PVM]] )&gt;19)</f>
        <v>0</v>
      </c>
      <c r="Z1353" s="90" t="b">
        <f>AND(MONTH(Taulukko1[[#This Row],[Loppu PVM]] )=6,DAY(Taulukko1[[#This Row],[Loppu PVM]] )&gt;19)</f>
        <v>0</v>
      </c>
      <c r="AA1353" s="90" t="b">
        <f>OR(MONTH(Taulukko1[[#This Row],[Alku PVM]] )&lt;=5,AND(MONTH(Taulukko1[[#This Row],[Alku PVM]] )=6,DAY(Taulukko1[[#This Row],[Alku PVM]] )&lt;20))</f>
        <v>1</v>
      </c>
      <c r="AB1353" s="90" t="b">
        <f>OR(MONTH(Taulukko1[[#This Row],[Loppu PVM]])&lt;=5,AND(MONTH(Taulukko1[[#This Row],[Loppu PVM]] )=6,DAY(Taulukko1[[#This Row],[Loppu PVM]])&lt;20))</f>
        <v>1</v>
      </c>
      <c r="AC1353" s="90" t="b">
        <f>OR(MONTH(Taulukko1[[#This Row],[Alku PVM]] )&lt;=3,AND(MONTH(Taulukko1[[#This Row],[Alku PVM]] )=3))</f>
        <v>1</v>
      </c>
      <c r="AD1353" s="90" t="b">
        <f>OR(MONTH(Taulukko1[[#This Row],[Loppu PVM]] )&lt;=3,AND(MONTH(Taulukko1[[#This Row],[Loppu PVM]] )=3))</f>
        <v>0</v>
      </c>
      <c r="AE1353" s="90" t="b">
        <f>OR(MONTH(Taulukko1[[#This Row],[Alku PVM]] )&lt;=9,AND(MONTH(Taulukko1[[#This Row],[Alku PVM]] )=9))</f>
        <v>1</v>
      </c>
      <c r="AF1353" s="90" t="b">
        <f>OR(MONTH(Taulukko1[[#This Row],[Loppu PVM]])&lt;=9,AND(MONTH(Taulukko1[[#This Row],[Loppu PVM]] )=9))</f>
        <v>1</v>
      </c>
      <c r="AG1353" s="90" t="b">
        <f>OR(MONTH(Taulukko1[[#This Row],[Alku PVM]] )&lt;=6,AND(MONTH(Taulukko1[[#This Row],[Alku PVM]] )=6))</f>
        <v>1</v>
      </c>
      <c r="AH1353" s="90" t="b">
        <f>OR(MONTH(Taulukko1[[#This Row],[Loppu PVM]])&lt;=6,AND(MONTH(Taulukko1[[#This Row],[Loppu PVM]] )=6))</f>
        <v>1</v>
      </c>
    </row>
    <row r="1354" spans="1:34" ht="12.75" customHeight="1">
      <c r="A1354" t="s">
        <v>3151</v>
      </c>
      <c r="B1354" s="23">
        <v>40266</v>
      </c>
      <c r="C1354" t="s">
        <v>3150</v>
      </c>
      <c r="E1354" s="62">
        <v>24</v>
      </c>
      <c r="F1354" s="4">
        <v>40329</v>
      </c>
      <c r="G1354" s="5">
        <v>0</v>
      </c>
      <c r="H1354" s="22">
        <v>24</v>
      </c>
      <c r="I1354" s="126">
        <f>INDEX('TOL2008'!B:B,MATCH(A1354,'TOL2008'!A:A,0))</f>
        <v>64190</v>
      </c>
      <c r="J1354" s="126" t="str">
        <f>INDEX(Pääluokka!$H$2:$H$100,MATCH(VALUE(LEFT(Taulukko1[[#This Row],[TOL2008]],2)),Pääluokka!$G$2:$G$100,0))</f>
        <v>Rahoitus- ja vakuutustoiminta</v>
      </c>
      <c r="K1354" s="126" t="str">
        <f>INDEX(Pääluokka!$I$2:$I$100,MATCH(VALUE(LEFT(Taulukko1[[#This Row],[TOL2008]],2)),Pääluokka!$G$2:$G$100,0))</f>
        <v>Palvelualat (G-N, R, S)</v>
      </c>
      <c r="L1354" s="41">
        <f t="shared" si="210"/>
        <v>63</v>
      </c>
      <c r="M1354" s="43">
        <f t="shared" si="211"/>
        <v>40266</v>
      </c>
      <c r="N1354" s="43">
        <f t="shared" si="212"/>
        <v>40329</v>
      </c>
      <c r="O1354" s="43">
        <f t="shared" si="213"/>
        <v>40238</v>
      </c>
      <c r="P1354" s="43">
        <f t="shared" si="214"/>
        <v>40299</v>
      </c>
      <c r="Q1354" s="41">
        <f t="shared" si="215"/>
        <v>2010</v>
      </c>
      <c r="R1354" s="41">
        <f t="shared" si="216"/>
        <v>2010</v>
      </c>
      <c r="S1354" s="43" t="str">
        <f>YEAR(Taulukko1[[#This Row],[Alku KK]])&amp;"Q"&amp;ROUNDDOWN((MONTH(Taulukko1[[#This Row],[Alku KK]])-1)/3+1,0)</f>
        <v>2010Q1</v>
      </c>
      <c r="T1354" s="43" t="str">
        <f>YEAR(Taulukko1[[#This Row],[Loppu KK]])&amp;"Q"&amp;ROUNDDOWN((MONTH(Taulukko1[[#This Row],[Loppu KK]])-1)/3+1,0)</f>
        <v>2010Q2</v>
      </c>
      <c r="U1354" s="66">
        <f>IF(COUNT(Taulukko1[[#This Row],[Neuvottelujen alaiset ]])=1,Taulukko1[[#This Row],[Neuvottelujen alaiset ]],Taulukko1[[#This Row],[Vähennystarve]])</f>
        <v>24</v>
      </c>
      <c r="V1354" s="44">
        <f t="shared" si="217"/>
        <v>1</v>
      </c>
      <c r="W1354" s="44">
        <f t="shared" si="218"/>
        <v>0</v>
      </c>
      <c r="X1354" s="44">
        <f t="shared" si="219"/>
        <v>0</v>
      </c>
      <c r="Y1354" s="90" t="b">
        <f>AND(MONTH(Taulukko1[[#This Row],[Alku PVM]] )=6,DAY(Taulukko1[[#This Row],[Alku PVM]] )&gt;19)</f>
        <v>0</v>
      </c>
      <c r="Z1354" s="90" t="b">
        <f>AND(MONTH(Taulukko1[[#This Row],[Loppu PVM]] )=6,DAY(Taulukko1[[#This Row],[Loppu PVM]] )&gt;19)</f>
        <v>0</v>
      </c>
      <c r="AA1354" s="90" t="b">
        <f>OR(MONTH(Taulukko1[[#This Row],[Alku PVM]] )&lt;=5,AND(MONTH(Taulukko1[[#This Row],[Alku PVM]] )=6,DAY(Taulukko1[[#This Row],[Alku PVM]] )&lt;20))</f>
        <v>1</v>
      </c>
      <c r="AB1354" s="90" t="b">
        <f>OR(MONTH(Taulukko1[[#This Row],[Loppu PVM]])&lt;=5,AND(MONTH(Taulukko1[[#This Row],[Loppu PVM]] )=6,DAY(Taulukko1[[#This Row],[Loppu PVM]])&lt;20))</f>
        <v>1</v>
      </c>
      <c r="AC1354" s="90" t="b">
        <f>OR(MONTH(Taulukko1[[#This Row],[Alku PVM]] )&lt;=3,AND(MONTH(Taulukko1[[#This Row],[Alku PVM]] )=3))</f>
        <v>1</v>
      </c>
      <c r="AD1354" s="90" t="b">
        <f>OR(MONTH(Taulukko1[[#This Row],[Loppu PVM]] )&lt;=3,AND(MONTH(Taulukko1[[#This Row],[Loppu PVM]] )=3))</f>
        <v>0</v>
      </c>
      <c r="AE1354" s="90" t="b">
        <f>OR(MONTH(Taulukko1[[#This Row],[Alku PVM]] )&lt;=9,AND(MONTH(Taulukko1[[#This Row],[Alku PVM]] )=9))</f>
        <v>1</v>
      </c>
      <c r="AF1354" s="90" t="b">
        <f>OR(MONTH(Taulukko1[[#This Row],[Loppu PVM]])&lt;=9,AND(MONTH(Taulukko1[[#This Row],[Loppu PVM]] )=9))</f>
        <v>1</v>
      </c>
      <c r="AG1354" s="90" t="b">
        <f>OR(MONTH(Taulukko1[[#This Row],[Alku PVM]] )&lt;=6,AND(MONTH(Taulukko1[[#This Row],[Alku PVM]] )=6))</f>
        <v>1</v>
      </c>
      <c r="AH1354" s="90" t="b">
        <f>OR(MONTH(Taulukko1[[#This Row],[Loppu PVM]])&lt;=6,AND(MONTH(Taulukko1[[#This Row],[Loppu PVM]] )=6))</f>
        <v>1</v>
      </c>
    </row>
    <row r="1355" spans="1:34" ht="12.75" customHeight="1">
      <c r="A1355" t="s">
        <v>3217</v>
      </c>
      <c r="B1355" s="23">
        <v>40267</v>
      </c>
      <c r="C1355" t="s">
        <v>3216</v>
      </c>
      <c r="E1355" s="62">
        <v>100</v>
      </c>
      <c r="F1355" s="4">
        <v>40287</v>
      </c>
      <c r="G1355" s="5">
        <v>90</v>
      </c>
      <c r="H1355" s="22">
        <v>150</v>
      </c>
      <c r="I1355" s="126" t="e">
        <f>INDEX('TOL2008'!B:B,MATCH(A1355,'TOL2008'!A:A,0))</f>
        <v>#N/A</v>
      </c>
      <c r="J1355" s="126" t="e">
        <f>INDEX(Pääluokka!$H$2:$H$100,MATCH(VALUE(LEFT(Taulukko1[[#This Row],[TOL2008]],2)),Pääluokka!$G$2:$G$100,0))</f>
        <v>#N/A</v>
      </c>
      <c r="K1355" s="126" t="e">
        <f>INDEX(Pääluokka!$I$2:$I$100,MATCH(VALUE(LEFT(Taulukko1[[#This Row],[TOL2008]],2)),Pääluokka!$G$2:$G$100,0))</f>
        <v>#N/A</v>
      </c>
      <c r="L1355" s="41">
        <f t="shared" si="210"/>
        <v>20</v>
      </c>
      <c r="M1355" s="43">
        <f t="shared" si="211"/>
        <v>40267</v>
      </c>
      <c r="N1355" s="43">
        <f t="shared" si="212"/>
        <v>40287</v>
      </c>
      <c r="O1355" s="43">
        <f t="shared" si="213"/>
        <v>40238</v>
      </c>
      <c r="P1355" s="43">
        <f t="shared" si="214"/>
        <v>40269</v>
      </c>
      <c r="Q1355" s="41">
        <f t="shared" si="215"/>
        <v>2010</v>
      </c>
      <c r="R1355" s="41">
        <f t="shared" si="216"/>
        <v>2010</v>
      </c>
      <c r="S1355" s="43" t="str">
        <f>YEAR(Taulukko1[[#This Row],[Alku KK]])&amp;"Q"&amp;ROUNDDOWN((MONTH(Taulukko1[[#This Row],[Alku KK]])-1)/3+1,0)</f>
        <v>2010Q1</v>
      </c>
      <c r="T1355" s="43" t="str">
        <f>YEAR(Taulukko1[[#This Row],[Loppu KK]])&amp;"Q"&amp;ROUNDDOWN((MONTH(Taulukko1[[#This Row],[Loppu KK]])-1)/3+1,0)</f>
        <v>2010Q2</v>
      </c>
      <c r="U1355" s="66">
        <f>IF(COUNT(Taulukko1[[#This Row],[Neuvottelujen alaiset ]])=1,Taulukko1[[#This Row],[Neuvottelujen alaiset ]],Taulukko1[[#This Row],[Vähennystarve]])</f>
        <v>150</v>
      </c>
      <c r="V1355" s="44">
        <f t="shared" si="217"/>
        <v>0.66666666666666663</v>
      </c>
      <c r="W1355" s="44">
        <f t="shared" si="218"/>
        <v>0.6</v>
      </c>
      <c r="X1355" s="44">
        <f t="shared" si="219"/>
        <v>0.9</v>
      </c>
      <c r="Y1355" s="90" t="b">
        <f>AND(MONTH(Taulukko1[[#This Row],[Alku PVM]] )=6,DAY(Taulukko1[[#This Row],[Alku PVM]] )&gt;19)</f>
        <v>0</v>
      </c>
      <c r="Z1355" s="90" t="b">
        <f>AND(MONTH(Taulukko1[[#This Row],[Loppu PVM]] )=6,DAY(Taulukko1[[#This Row],[Loppu PVM]] )&gt;19)</f>
        <v>0</v>
      </c>
      <c r="AA1355" s="90" t="b">
        <f>OR(MONTH(Taulukko1[[#This Row],[Alku PVM]] )&lt;=5,AND(MONTH(Taulukko1[[#This Row],[Alku PVM]] )=6,DAY(Taulukko1[[#This Row],[Alku PVM]] )&lt;20))</f>
        <v>1</v>
      </c>
      <c r="AB1355" s="90" t="b">
        <f>OR(MONTH(Taulukko1[[#This Row],[Loppu PVM]])&lt;=5,AND(MONTH(Taulukko1[[#This Row],[Loppu PVM]] )=6,DAY(Taulukko1[[#This Row],[Loppu PVM]])&lt;20))</f>
        <v>1</v>
      </c>
      <c r="AC1355" s="90" t="b">
        <f>OR(MONTH(Taulukko1[[#This Row],[Alku PVM]] )&lt;=3,AND(MONTH(Taulukko1[[#This Row],[Alku PVM]] )=3))</f>
        <v>1</v>
      </c>
      <c r="AD1355" s="90" t="b">
        <f>OR(MONTH(Taulukko1[[#This Row],[Loppu PVM]] )&lt;=3,AND(MONTH(Taulukko1[[#This Row],[Loppu PVM]] )=3))</f>
        <v>0</v>
      </c>
      <c r="AE1355" s="90" t="b">
        <f>OR(MONTH(Taulukko1[[#This Row],[Alku PVM]] )&lt;=9,AND(MONTH(Taulukko1[[#This Row],[Alku PVM]] )=9))</f>
        <v>1</v>
      </c>
      <c r="AF1355" s="90" t="b">
        <f>OR(MONTH(Taulukko1[[#This Row],[Loppu PVM]])&lt;=9,AND(MONTH(Taulukko1[[#This Row],[Loppu PVM]] )=9))</f>
        <v>1</v>
      </c>
      <c r="AG1355" s="90" t="b">
        <f>OR(MONTH(Taulukko1[[#This Row],[Alku PVM]] )&lt;=6,AND(MONTH(Taulukko1[[#This Row],[Alku PVM]] )=6))</f>
        <v>1</v>
      </c>
      <c r="AH1355" s="90" t="b">
        <f>OR(MONTH(Taulukko1[[#This Row],[Loppu PVM]])&lt;=6,AND(MONTH(Taulukko1[[#This Row],[Loppu PVM]] )=6))</f>
        <v>1</v>
      </c>
    </row>
    <row r="1356" spans="1:34" ht="12.75" customHeight="1">
      <c r="A1356" t="s">
        <v>429</v>
      </c>
      <c r="B1356" s="23">
        <v>40268</v>
      </c>
      <c r="C1356" t="s">
        <v>3353</v>
      </c>
      <c r="E1356" s="62">
        <v>40</v>
      </c>
      <c r="F1356" s="4"/>
      <c r="G1356" s="5"/>
      <c r="H1356" s="22">
        <v>40</v>
      </c>
      <c r="I1356" s="126">
        <f>INDEX('TOL2008'!B:B,MATCH(A1356,'TOL2008'!A:A,0))</f>
        <v>46431</v>
      </c>
      <c r="J1356" s="126" t="str">
        <f>INDEX(Pääluokka!$H$2:$H$100,MATCH(VALUE(LEFT(Taulukko1[[#This Row],[TOL2008]],2)),Pääluokka!$G$2:$G$100,0))</f>
        <v>Tukku- ja vähittäiskauppa; moottoriajoneuvojen ja moottoripyörien korjaus</v>
      </c>
      <c r="K1356" s="126" t="str">
        <f>INDEX(Pääluokka!$I$2:$I$100,MATCH(VALUE(LEFT(Taulukko1[[#This Row],[TOL2008]],2)),Pääluokka!$G$2:$G$100,0))</f>
        <v>Palvelualat (G-N, R, S)</v>
      </c>
      <c r="L1356" s="41" t="str">
        <f t="shared" si="210"/>
        <v>NA</v>
      </c>
      <c r="M1356" s="43">
        <f t="shared" si="211"/>
        <v>40268</v>
      </c>
      <c r="N1356" s="43">
        <f t="shared" si="212"/>
        <v>40319</v>
      </c>
      <c r="O1356" s="43">
        <f t="shared" si="213"/>
        <v>40238</v>
      </c>
      <c r="P1356" s="43">
        <f t="shared" si="214"/>
        <v>40299</v>
      </c>
      <c r="Q1356" s="41">
        <f t="shared" si="215"/>
        <v>2010</v>
      </c>
      <c r="R1356" s="41">
        <f t="shared" si="216"/>
        <v>2010</v>
      </c>
      <c r="S1356" s="43" t="str">
        <f>YEAR(Taulukko1[[#This Row],[Alku KK]])&amp;"Q"&amp;ROUNDDOWN((MONTH(Taulukko1[[#This Row],[Alku KK]])-1)/3+1,0)</f>
        <v>2010Q1</v>
      </c>
      <c r="T1356" s="43" t="str">
        <f>YEAR(Taulukko1[[#This Row],[Loppu KK]])&amp;"Q"&amp;ROUNDDOWN((MONTH(Taulukko1[[#This Row],[Loppu KK]])-1)/3+1,0)</f>
        <v>2010Q2</v>
      </c>
      <c r="U1356" s="66">
        <f>IF(COUNT(Taulukko1[[#This Row],[Neuvottelujen alaiset ]])=1,Taulukko1[[#This Row],[Neuvottelujen alaiset ]],Taulukko1[[#This Row],[Vähennystarve]])</f>
        <v>40</v>
      </c>
      <c r="V1356" s="44">
        <f t="shared" si="217"/>
        <v>1</v>
      </c>
      <c r="W1356" s="44" t="str">
        <f t="shared" si="218"/>
        <v>NA</v>
      </c>
      <c r="X1356" s="44" t="str">
        <f t="shared" si="219"/>
        <v>NA</v>
      </c>
      <c r="Y1356" s="90" t="b">
        <f>AND(MONTH(Taulukko1[[#This Row],[Alku PVM]] )=6,DAY(Taulukko1[[#This Row],[Alku PVM]] )&gt;19)</f>
        <v>0</v>
      </c>
      <c r="Z1356" s="90" t="b">
        <f>AND(MONTH(Taulukko1[[#This Row],[Loppu PVM]] )=6,DAY(Taulukko1[[#This Row],[Loppu PVM]] )&gt;19)</f>
        <v>0</v>
      </c>
      <c r="AA1356" s="90" t="b">
        <f>OR(MONTH(Taulukko1[[#This Row],[Alku PVM]] )&lt;=5,AND(MONTH(Taulukko1[[#This Row],[Alku PVM]] )=6,DAY(Taulukko1[[#This Row],[Alku PVM]] )&lt;20))</f>
        <v>1</v>
      </c>
      <c r="AB1356" s="90" t="b">
        <f>OR(MONTH(Taulukko1[[#This Row],[Loppu PVM]])&lt;=5,AND(MONTH(Taulukko1[[#This Row],[Loppu PVM]] )=6,DAY(Taulukko1[[#This Row],[Loppu PVM]])&lt;20))</f>
        <v>1</v>
      </c>
      <c r="AC1356" s="90" t="b">
        <f>OR(MONTH(Taulukko1[[#This Row],[Alku PVM]] )&lt;=3,AND(MONTH(Taulukko1[[#This Row],[Alku PVM]] )=3))</f>
        <v>1</v>
      </c>
      <c r="AD1356" s="90" t="b">
        <f>OR(MONTH(Taulukko1[[#This Row],[Loppu PVM]] )&lt;=3,AND(MONTH(Taulukko1[[#This Row],[Loppu PVM]] )=3))</f>
        <v>0</v>
      </c>
      <c r="AE1356" s="90" t="b">
        <f>OR(MONTH(Taulukko1[[#This Row],[Alku PVM]] )&lt;=9,AND(MONTH(Taulukko1[[#This Row],[Alku PVM]] )=9))</f>
        <v>1</v>
      </c>
      <c r="AF1356" s="90" t="b">
        <f>OR(MONTH(Taulukko1[[#This Row],[Loppu PVM]])&lt;=9,AND(MONTH(Taulukko1[[#This Row],[Loppu PVM]] )=9))</f>
        <v>1</v>
      </c>
      <c r="AG1356" s="90" t="b">
        <f>OR(MONTH(Taulukko1[[#This Row],[Alku PVM]] )&lt;=6,AND(MONTH(Taulukko1[[#This Row],[Alku PVM]] )=6))</f>
        <v>1</v>
      </c>
      <c r="AH1356" s="90" t="b">
        <f>OR(MONTH(Taulukko1[[#This Row],[Loppu PVM]])&lt;=6,AND(MONTH(Taulukko1[[#This Row],[Loppu PVM]] )=6))</f>
        <v>1</v>
      </c>
    </row>
    <row r="1357" spans="1:34" ht="12.75" customHeight="1">
      <c r="A1357" t="s">
        <v>2122</v>
      </c>
      <c r="B1357" s="23">
        <v>40269</v>
      </c>
      <c r="C1357" t="s">
        <v>3415</v>
      </c>
      <c r="D1357" s="5" t="s">
        <v>25</v>
      </c>
      <c r="F1357" s="4">
        <v>40289</v>
      </c>
      <c r="G1357" s="5">
        <v>45</v>
      </c>
      <c r="H1357" s="22">
        <v>350</v>
      </c>
      <c r="I1357" s="126" t="e">
        <f>INDEX('TOL2008'!B:B,MATCH(A1357,'TOL2008'!A:A,0))</f>
        <v>#N/A</v>
      </c>
      <c r="J1357" s="126" t="e">
        <f>INDEX(Pääluokka!$H$2:$H$100,MATCH(VALUE(LEFT(Taulukko1[[#This Row],[TOL2008]],2)),Pääluokka!$G$2:$G$100,0))</f>
        <v>#N/A</v>
      </c>
      <c r="K1357" s="126" t="e">
        <f>INDEX(Pääluokka!$I$2:$I$100,MATCH(VALUE(LEFT(Taulukko1[[#This Row],[TOL2008]],2)),Pääluokka!$G$2:$G$100,0))</f>
        <v>#N/A</v>
      </c>
      <c r="L1357" s="41">
        <f t="shared" si="210"/>
        <v>20</v>
      </c>
      <c r="M1357" s="43">
        <f t="shared" si="211"/>
        <v>40269</v>
      </c>
      <c r="N1357" s="43">
        <f t="shared" si="212"/>
        <v>40289</v>
      </c>
      <c r="O1357" s="43">
        <f t="shared" si="213"/>
        <v>40269</v>
      </c>
      <c r="P1357" s="43">
        <f t="shared" si="214"/>
        <v>40269</v>
      </c>
      <c r="Q1357" s="41">
        <f t="shared" si="215"/>
        <v>2010</v>
      </c>
      <c r="R1357" s="41">
        <f t="shared" si="216"/>
        <v>2010</v>
      </c>
      <c r="S1357" s="43" t="str">
        <f>YEAR(Taulukko1[[#This Row],[Alku KK]])&amp;"Q"&amp;ROUNDDOWN((MONTH(Taulukko1[[#This Row],[Alku KK]])-1)/3+1,0)</f>
        <v>2010Q2</v>
      </c>
      <c r="T1357" s="43" t="str">
        <f>YEAR(Taulukko1[[#This Row],[Loppu KK]])&amp;"Q"&amp;ROUNDDOWN((MONTH(Taulukko1[[#This Row],[Loppu KK]])-1)/3+1,0)</f>
        <v>2010Q2</v>
      </c>
      <c r="U1357" s="66">
        <f>IF(COUNT(Taulukko1[[#This Row],[Neuvottelujen alaiset ]])=1,Taulukko1[[#This Row],[Neuvottelujen alaiset ]],Taulukko1[[#This Row],[Vähennystarve]])</f>
        <v>350</v>
      </c>
      <c r="V1357" s="44" t="str">
        <f t="shared" si="217"/>
        <v>NA</v>
      </c>
      <c r="W1357" s="44">
        <f t="shared" si="218"/>
        <v>0.12857142857142856</v>
      </c>
      <c r="X1357" s="44" t="str">
        <f t="shared" si="219"/>
        <v>NA</v>
      </c>
      <c r="Y1357" s="90" t="b">
        <f>AND(MONTH(Taulukko1[[#This Row],[Alku PVM]] )=6,DAY(Taulukko1[[#This Row],[Alku PVM]] )&gt;19)</f>
        <v>0</v>
      </c>
      <c r="Z1357" s="90" t="b">
        <f>AND(MONTH(Taulukko1[[#This Row],[Loppu PVM]] )=6,DAY(Taulukko1[[#This Row],[Loppu PVM]] )&gt;19)</f>
        <v>0</v>
      </c>
      <c r="AA1357" s="90" t="b">
        <f>OR(MONTH(Taulukko1[[#This Row],[Alku PVM]] )&lt;=5,AND(MONTH(Taulukko1[[#This Row],[Alku PVM]] )=6,DAY(Taulukko1[[#This Row],[Alku PVM]] )&lt;20))</f>
        <v>1</v>
      </c>
      <c r="AB1357" s="90" t="b">
        <f>OR(MONTH(Taulukko1[[#This Row],[Loppu PVM]])&lt;=5,AND(MONTH(Taulukko1[[#This Row],[Loppu PVM]] )=6,DAY(Taulukko1[[#This Row],[Loppu PVM]])&lt;20))</f>
        <v>1</v>
      </c>
      <c r="AC1357" s="90" t="b">
        <f>OR(MONTH(Taulukko1[[#This Row],[Alku PVM]] )&lt;=3,AND(MONTH(Taulukko1[[#This Row],[Alku PVM]] )=3))</f>
        <v>0</v>
      </c>
      <c r="AD1357" s="90" t="b">
        <f>OR(MONTH(Taulukko1[[#This Row],[Loppu PVM]] )&lt;=3,AND(MONTH(Taulukko1[[#This Row],[Loppu PVM]] )=3))</f>
        <v>0</v>
      </c>
      <c r="AE1357" s="90" t="b">
        <f>OR(MONTH(Taulukko1[[#This Row],[Alku PVM]] )&lt;=9,AND(MONTH(Taulukko1[[#This Row],[Alku PVM]] )=9))</f>
        <v>1</v>
      </c>
      <c r="AF1357" s="90" t="b">
        <f>OR(MONTH(Taulukko1[[#This Row],[Loppu PVM]])&lt;=9,AND(MONTH(Taulukko1[[#This Row],[Loppu PVM]] )=9))</f>
        <v>1</v>
      </c>
      <c r="AG1357" s="90" t="b">
        <f>OR(MONTH(Taulukko1[[#This Row],[Alku PVM]] )&lt;=6,AND(MONTH(Taulukko1[[#This Row],[Alku PVM]] )=6))</f>
        <v>1</v>
      </c>
      <c r="AH1357" s="90" t="b">
        <f>OR(MONTH(Taulukko1[[#This Row],[Loppu PVM]])&lt;=6,AND(MONTH(Taulukko1[[#This Row],[Loppu PVM]] )=6))</f>
        <v>1</v>
      </c>
    </row>
    <row r="1358" spans="1:34" ht="12.75" customHeight="1">
      <c r="A1358" t="s">
        <v>1903</v>
      </c>
      <c r="B1358" s="23">
        <v>40269</v>
      </c>
      <c r="C1358" t="s">
        <v>3234</v>
      </c>
      <c r="D1358" s="5">
        <v>28</v>
      </c>
      <c r="F1358" s="4">
        <v>40329</v>
      </c>
      <c r="G1358" s="5">
        <v>26</v>
      </c>
      <c r="H1358" s="22">
        <v>54</v>
      </c>
      <c r="I1358" s="126" t="e">
        <f>INDEX('TOL2008'!B:B,MATCH(A1358,'TOL2008'!A:A,0))</f>
        <v>#N/A</v>
      </c>
      <c r="J1358" s="126" t="e">
        <f>INDEX(Pääluokka!$H$2:$H$100,MATCH(VALUE(LEFT(Taulukko1[[#This Row],[TOL2008]],2)),Pääluokka!$G$2:$G$100,0))</f>
        <v>#N/A</v>
      </c>
      <c r="K1358" s="126" t="e">
        <f>INDEX(Pääluokka!$I$2:$I$100,MATCH(VALUE(LEFT(Taulukko1[[#This Row],[TOL2008]],2)),Pääluokka!$G$2:$G$100,0))</f>
        <v>#N/A</v>
      </c>
      <c r="L1358" s="41">
        <f t="shared" si="210"/>
        <v>60</v>
      </c>
      <c r="M1358" s="43">
        <f t="shared" si="211"/>
        <v>40269</v>
      </c>
      <c r="N1358" s="43">
        <f t="shared" si="212"/>
        <v>40329</v>
      </c>
      <c r="O1358" s="43">
        <f t="shared" si="213"/>
        <v>40269</v>
      </c>
      <c r="P1358" s="43">
        <f t="shared" si="214"/>
        <v>40299</v>
      </c>
      <c r="Q1358" s="41">
        <f t="shared" si="215"/>
        <v>2010</v>
      </c>
      <c r="R1358" s="41">
        <f t="shared" si="216"/>
        <v>2010</v>
      </c>
      <c r="S1358" s="43" t="str">
        <f>YEAR(Taulukko1[[#This Row],[Alku KK]])&amp;"Q"&amp;ROUNDDOWN((MONTH(Taulukko1[[#This Row],[Alku KK]])-1)/3+1,0)</f>
        <v>2010Q2</v>
      </c>
      <c r="T1358" s="43" t="str">
        <f>YEAR(Taulukko1[[#This Row],[Loppu KK]])&amp;"Q"&amp;ROUNDDOWN((MONTH(Taulukko1[[#This Row],[Loppu KK]])-1)/3+1,0)</f>
        <v>2010Q2</v>
      </c>
      <c r="U1358" s="66">
        <f>IF(COUNT(Taulukko1[[#This Row],[Neuvottelujen alaiset ]])=1,Taulukko1[[#This Row],[Neuvottelujen alaiset ]],Taulukko1[[#This Row],[Vähennystarve]])</f>
        <v>54</v>
      </c>
      <c r="V1358" s="44" t="str">
        <f t="shared" si="217"/>
        <v>NA</v>
      </c>
      <c r="W1358" s="44">
        <f t="shared" si="218"/>
        <v>0.48148148148148145</v>
      </c>
      <c r="X1358" s="44" t="str">
        <f t="shared" si="219"/>
        <v>NA</v>
      </c>
      <c r="Y1358" s="90" t="b">
        <f>AND(MONTH(Taulukko1[[#This Row],[Alku PVM]] )=6,DAY(Taulukko1[[#This Row],[Alku PVM]] )&gt;19)</f>
        <v>0</v>
      </c>
      <c r="Z1358" s="90" t="b">
        <f>AND(MONTH(Taulukko1[[#This Row],[Loppu PVM]] )=6,DAY(Taulukko1[[#This Row],[Loppu PVM]] )&gt;19)</f>
        <v>0</v>
      </c>
      <c r="AA1358" s="90" t="b">
        <f>OR(MONTH(Taulukko1[[#This Row],[Alku PVM]] )&lt;=5,AND(MONTH(Taulukko1[[#This Row],[Alku PVM]] )=6,DAY(Taulukko1[[#This Row],[Alku PVM]] )&lt;20))</f>
        <v>1</v>
      </c>
      <c r="AB1358" s="90" t="b">
        <f>OR(MONTH(Taulukko1[[#This Row],[Loppu PVM]])&lt;=5,AND(MONTH(Taulukko1[[#This Row],[Loppu PVM]] )=6,DAY(Taulukko1[[#This Row],[Loppu PVM]])&lt;20))</f>
        <v>1</v>
      </c>
      <c r="AC1358" s="90" t="b">
        <f>OR(MONTH(Taulukko1[[#This Row],[Alku PVM]] )&lt;=3,AND(MONTH(Taulukko1[[#This Row],[Alku PVM]] )=3))</f>
        <v>0</v>
      </c>
      <c r="AD1358" s="90" t="b">
        <f>OR(MONTH(Taulukko1[[#This Row],[Loppu PVM]] )&lt;=3,AND(MONTH(Taulukko1[[#This Row],[Loppu PVM]] )=3))</f>
        <v>0</v>
      </c>
      <c r="AE1358" s="90" t="b">
        <f>OR(MONTH(Taulukko1[[#This Row],[Alku PVM]] )&lt;=9,AND(MONTH(Taulukko1[[#This Row],[Alku PVM]] )=9))</f>
        <v>1</v>
      </c>
      <c r="AF1358" s="90" t="b">
        <f>OR(MONTH(Taulukko1[[#This Row],[Loppu PVM]])&lt;=9,AND(MONTH(Taulukko1[[#This Row],[Loppu PVM]] )=9))</f>
        <v>1</v>
      </c>
      <c r="AG1358" s="90" t="b">
        <f>OR(MONTH(Taulukko1[[#This Row],[Alku PVM]] )&lt;=6,AND(MONTH(Taulukko1[[#This Row],[Alku PVM]] )=6))</f>
        <v>1</v>
      </c>
      <c r="AH1358" s="90" t="b">
        <f>OR(MONTH(Taulukko1[[#This Row],[Loppu PVM]])&lt;=6,AND(MONTH(Taulukko1[[#This Row],[Loppu PVM]] )=6))</f>
        <v>1</v>
      </c>
    </row>
    <row r="1359" spans="1:34" ht="12.75" customHeight="1">
      <c r="A1359" s="21" t="s">
        <v>3476</v>
      </c>
      <c r="B1359" s="23">
        <v>40274</v>
      </c>
      <c r="C1359" s="21" t="s">
        <v>1181</v>
      </c>
      <c r="D1359" s="24"/>
      <c r="E1359" s="62">
        <v>50</v>
      </c>
      <c r="F1359" s="23">
        <v>40347</v>
      </c>
      <c r="G1359" s="24">
        <v>37</v>
      </c>
      <c r="H1359" s="22">
        <v>50</v>
      </c>
      <c r="I1359" s="126" t="e">
        <f>INDEX('TOL2008'!B:B,MATCH(A1359,'TOL2008'!A:A,0))</f>
        <v>#N/A</v>
      </c>
      <c r="J1359" s="126" t="e">
        <f>INDEX(Pääluokka!$H$2:$H$100,MATCH(VALUE(LEFT(Taulukko1[[#This Row],[TOL2008]],2)),Pääluokka!$G$2:$G$100,0))</f>
        <v>#N/A</v>
      </c>
      <c r="K1359" s="126" t="e">
        <f>INDEX(Pääluokka!$I$2:$I$100,MATCH(VALUE(LEFT(Taulukko1[[#This Row],[TOL2008]],2)),Pääluokka!$G$2:$G$100,0))</f>
        <v>#N/A</v>
      </c>
      <c r="L1359" s="41">
        <f t="shared" si="210"/>
        <v>73</v>
      </c>
      <c r="M1359" s="43">
        <f t="shared" si="211"/>
        <v>40274</v>
      </c>
      <c r="N1359" s="43">
        <f t="shared" si="212"/>
        <v>40347</v>
      </c>
      <c r="O1359" s="43">
        <f t="shared" si="213"/>
        <v>40269</v>
      </c>
      <c r="P1359" s="43">
        <f t="shared" si="214"/>
        <v>40330</v>
      </c>
      <c r="Q1359" s="41">
        <f t="shared" si="215"/>
        <v>2010</v>
      </c>
      <c r="R1359" s="41">
        <f t="shared" si="216"/>
        <v>2010</v>
      </c>
      <c r="S1359" s="43" t="str">
        <f>YEAR(Taulukko1[[#This Row],[Alku KK]])&amp;"Q"&amp;ROUNDDOWN((MONTH(Taulukko1[[#This Row],[Alku KK]])-1)/3+1,0)</f>
        <v>2010Q2</v>
      </c>
      <c r="T1359" s="43" t="str">
        <f>YEAR(Taulukko1[[#This Row],[Loppu KK]])&amp;"Q"&amp;ROUNDDOWN((MONTH(Taulukko1[[#This Row],[Loppu KK]])-1)/3+1,0)</f>
        <v>2010Q2</v>
      </c>
      <c r="U1359" s="66">
        <f>IF(COUNT(Taulukko1[[#This Row],[Neuvottelujen alaiset ]])=1,Taulukko1[[#This Row],[Neuvottelujen alaiset ]],Taulukko1[[#This Row],[Vähennystarve]])</f>
        <v>50</v>
      </c>
      <c r="V1359" s="44">
        <f t="shared" si="217"/>
        <v>1</v>
      </c>
      <c r="W1359" s="44">
        <f t="shared" si="218"/>
        <v>0.74</v>
      </c>
      <c r="X1359" s="44">
        <f t="shared" si="219"/>
        <v>0.74</v>
      </c>
      <c r="Y1359" s="90" t="b">
        <f>AND(MONTH(Taulukko1[[#This Row],[Alku PVM]] )=6,DAY(Taulukko1[[#This Row],[Alku PVM]] )&gt;19)</f>
        <v>0</v>
      </c>
      <c r="Z1359" s="90" t="b">
        <f>AND(MONTH(Taulukko1[[#This Row],[Loppu PVM]] )=6,DAY(Taulukko1[[#This Row],[Loppu PVM]] )&gt;19)</f>
        <v>0</v>
      </c>
      <c r="AA1359" s="90" t="b">
        <f>OR(MONTH(Taulukko1[[#This Row],[Alku PVM]] )&lt;=5,AND(MONTH(Taulukko1[[#This Row],[Alku PVM]] )=6,DAY(Taulukko1[[#This Row],[Alku PVM]] )&lt;20))</f>
        <v>1</v>
      </c>
      <c r="AB1359" s="90" t="b">
        <f>OR(MONTH(Taulukko1[[#This Row],[Loppu PVM]])&lt;=5,AND(MONTH(Taulukko1[[#This Row],[Loppu PVM]] )=6,DAY(Taulukko1[[#This Row],[Loppu PVM]])&lt;20))</f>
        <v>1</v>
      </c>
      <c r="AC1359" s="90" t="b">
        <f>OR(MONTH(Taulukko1[[#This Row],[Alku PVM]] )&lt;=3,AND(MONTH(Taulukko1[[#This Row],[Alku PVM]] )=3))</f>
        <v>0</v>
      </c>
      <c r="AD1359" s="90" t="b">
        <f>OR(MONTH(Taulukko1[[#This Row],[Loppu PVM]] )&lt;=3,AND(MONTH(Taulukko1[[#This Row],[Loppu PVM]] )=3))</f>
        <v>0</v>
      </c>
      <c r="AE1359" s="90" t="b">
        <f>OR(MONTH(Taulukko1[[#This Row],[Alku PVM]] )&lt;=9,AND(MONTH(Taulukko1[[#This Row],[Alku PVM]] )=9))</f>
        <v>1</v>
      </c>
      <c r="AF1359" s="90" t="b">
        <f>OR(MONTH(Taulukko1[[#This Row],[Loppu PVM]])&lt;=9,AND(MONTH(Taulukko1[[#This Row],[Loppu PVM]] )=9))</f>
        <v>1</v>
      </c>
      <c r="AG1359" s="90" t="b">
        <f>OR(MONTH(Taulukko1[[#This Row],[Alku PVM]] )&lt;=6,AND(MONTH(Taulukko1[[#This Row],[Alku PVM]] )=6))</f>
        <v>1</v>
      </c>
      <c r="AH1359" s="90" t="b">
        <f>OR(MONTH(Taulukko1[[#This Row],[Loppu PVM]])&lt;=6,AND(MONTH(Taulukko1[[#This Row],[Loppu PVM]] )=6))</f>
        <v>1</v>
      </c>
    </row>
    <row r="1360" spans="1:34" ht="12.75" customHeight="1">
      <c r="A1360" s="21" t="s">
        <v>448</v>
      </c>
      <c r="B1360" s="23">
        <v>40274</v>
      </c>
      <c r="C1360" s="21" t="s">
        <v>3370</v>
      </c>
      <c r="D1360" s="24"/>
      <c r="E1360" s="62">
        <v>80</v>
      </c>
      <c r="F1360" s="23">
        <v>40331</v>
      </c>
      <c r="G1360" s="24">
        <v>25</v>
      </c>
      <c r="H1360" s="22">
        <v>380</v>
      </c>
      <c r="I1360" s="126">
        <f>INDEX('TOL2008'!B:B,MATCH(A1360,'TOL2008'!A:A,0))</f>
        <v>85420</v>
      </c>
      <c r="J1360" s="126" t="str">
        <f>INDEX(Pääluokka!$H$2:$H$100,MATCH(VALUE(LEFT(Taulukko1[[#This Row],[TOL2008]],2)),Pääluokka!$G$2:$G$100,0))</f>
        <v>Koulutus</v>
      </c>
      <c r="K1360" s="126" t="str">
        <f>INDEX(Pääluokka!$I$2:$I$100,MATCH(VALUE(LEFT(Taulukko1[[#This Row],[TOL2008]],2)),Pääluokka!$G$2:$G$100,0))</f>
        <v>Muut toimialat (O-Q, T-X)</v>
      </c>
      <c r="L1360" s="41">
        <f t="shared" si="210"/>
        <v>57</v>
      </c>
      <c r="M1360" s="43">
        <f t="shared" si="211"/>
        <v>40274</v>
      </c>
      <c r="N1360" s="43">
        <f t="shared" si="212"/>
        <v>40331</v>
      </c>
      <c r="O1360" s="43">
        <f t="shared" si="213"/>
        <v>40269</v>
      </c>
      <c r="P1360" s="43">
        <f t="shared" si="214"/>
        <v>40330</v>
      </c>
      <c r="Q1360" s="41">
        <f t="shared" si="215"/>
        <v>2010</v>
      </c>
      <c r="R1360" s="41">
        <f t="shared" si="216"/>
        <v>2010</v>
      </c>
      <c r="S1360" s="43" t="str">
        <f>YEAR(Taulukko1[[#This Row],[Alku KK]])&amp;"Q"&amp;ROUNDDOWN((MONTH(Taulukko1[[#This Row],[Alku KK]])-1)/3+1,0)</f>
        <v>2010Q2</v>
      </c>
      <c r="T1360" s="43" t="str">
        <f>YEAR(Taulukko1[[#This Row],[Loppu KK]])&amp;"Q"&amp;ROUNDDOWN((MONTH(Taulukko1[[#This Row],[Loppu KK]])-1)/3+1,0)</f>
        <v>2010Q2</v>
      </c>
      <c r="U1360" s="66">
        <f>IF(COUNT(Taulukko1[[#This Row],[Neuvottelujen alaiset ]])=1,Taulukko1[[#This Row],[Neuvottelujen alaiset ]],Taulukko1[[#This Row],[Vähennystarve]])</f>
        <v>380</v>
      </c>
      <c r="V1360" s="44">
        <f t="shared" si="217"/>
        <v>0.21052631578947367</v>
      </c>
      <c r="W1360" s="44">
        <f t="shared" si="218"/>
        <v>6.5789473684210523E-2</v>
      </c>
      <c r="X1360" s="44">
        <f t="shared" si="219"/>
        <v>0.3125</v>
      </c>
      <c r="Y1360" s="90" t="b">
        <f>AND(MONTH(Taulukko1[[#This Row],[Alku PVM]] )=6,DAY(Taulukko1[[#This Row],[Alku PVM]] )&gt;19)</f>
        <v>0</v>
      </c>
      <c r="Z1360" s="90" t="b">
        <f>AND(MONTH(Taulukko1[[#This Row],[Loppu PVM]] )=6,DAY(Taulukko1[[#This Row],[Loppu PVM]] )&gt;19)</f>
        <v>0</v>
      </c>
      <c r="AA1360" s="90" t="b">
        <f>OR(MONTH(Taulukko1[[#This Row],[Alku PVM]] )&lt;=5,AND(MONTH(Taulukko1[[#This Row],[Alku PVM]] )=6,DAY(Taulukko1[[#This Row],[Alku PVM]] )&lt;20))</f>
        <v>1</v>
      </c>
      <c r="AB1360" s="90" t="b">
        <f>OR(MONTH(Taulukko1[[#This Row],[Loppu PVM]])&lt;=5,AND(MONTH(Taulukko1[[#This Row],[Loppu PVM]] )=6,DAY(Taulukko1[[#This Row],[Loppu PVM]])&lt;20))</f>
        <v>1</v>
      </c>
      <c r="AC1360" s="90" t="b">
        <f>OR(MONTH(Taulukko1[[#This Row],[Alku PVM]] )&lt;=3,AND(MONTH(Taulukko1[[#This Row],[Alku PVM]] )=3))</f>
        <v>0</v>
      </c>
      <c r="AD1360" s="90" t="b">
        <f>OR(MONTH(Taulukko1[[#This Row],[Loppu PVM]] )&lt;=3,AND(MONTH(Taulukko1[[#This Row],[Loppu PVM]] )=3))</f>
        <v>0</v>
      </c>
      <c r="AE1360" s="90" t="b">
        <f>OR(MONTH(Taulukko1[[#This Row],[Alku PVM]] )&lt;=9,AND(MONTH(Taulukko1[[#This Row],[Alku PVM]] )=9))</f>
        <v>1</v>
      </c>
      <c r="AF1360" s="90" t="b">
        <f>OR(MONTH(Taulukko1[[#This Row],[Loppu PVM]])&lt;=9,AND(MONTH(Taulukko1[[#This Row],[Loppu PVM]] )=9))</f>
        <v>1</v>
      </c>
      <c r="AG1360" s="90" t="b">
        <f>OR(MONTH(Taulukko1[[#This Row],[Alku PVM]] )&lt;=6,AND(MONTH(Taulukko1[[#This Row],[Alku PVM]] )=6))</f>
        <v>1</v>
      </c>
      <c r="AH1360" s="90" t="b">
        <f>OR(MONTH(Taulukko1[[#This Row],[Loppu PVM]])&lt;=6,AND(MONTH(Taulukko1[[#This Row],[Loppu PVM]] )=6))</f>
        <v>1</v>
      </c>
    </row>
    <row r="1361" spans="1:34" ht="12.75" customHeight="1">
      <c r="A1361" s="21" t="s">
        <v>1735</v>
      </c>
      <c r="B1361" s="23">
        <v>40274</v>
      </c>
      <c r="C1361" s="21" t="s">
        <v>3312</v>
      </c>
      <c r="D1361" s="24">
        <v>10</v>
      </c>
      <c r="E1361" s="62">
        <v>25</v>
      </c>
      <c r="F1361" s="23">
        <v>40322</v>
      </c>
      <c r="G1361" s="24">
        <v>15</v>
      </c>
      <c r="H1361" s="22">
        <v>174</v>
      </c>
      <c r="I1361" s="126" t="e">
        <f>INDEX('TOL2008'!B:B,MATCH(A1361,'TOL2008'!A:A,0))</f>
        <v>#N/A</v>
      </c>
      <c r="J1361" s="126" t="e">
        <f>INDEX(Pääluokka!$H$2:$H$100,MATCH(VALUE(LEFT(Taulukko1[[#This Row],[TOL2008]],2)),Pääluokka!$G$2:$G$100,0))</f>
        <v>#N/A</v>
      </c>
      <c r="K1361" s="126" t="e">
        <f>INDEX(Pääluokka!$I$2:$I$100,MATCH(VALUE(LEFT(Taulukko1[[#This Row],[TOL2008]],2)),Pääluokka!$G$2:$G$100,0))</f>
        <v>#N/A</v>
      </c>
      <c r="L1361" s="41">
        <f t="shared" si="210"/>
        <v>48</v>
      </c>
      <c r="M1361" s="43">
        <f t="shared" si="211"/>
        <v>40274</v>
      </c>
      <c r="N1361" s="43">
        <f t="shared" si="212"/>
        <v>40322</v>
      </c>
      <c r="O1361" s="43">
        <f t="shared" si="213"/>
        <v>40269</v>
      </c>
      <c r="P1361" s="43">
        <f t="shared" si="214"/>
        <v>40299</v>
      </c>
      <c r="Q1361" s="41">
        <f t="shared" si="215"/>
        <v>2010</v>
      </c>
      <c r="R1361" s="41">
        <f t="shared" si="216"/>
        <v>2010</v>
      </c>
      <c r="S1361" s="43" t="str">
        <f>YEAR(Taulukko1[[#This Row],[Alku KK]])&amp;"Q"&amp;ROUNDDOWN((MONTH(Taulukko1[[#This Row],[Alku KK]])-1)/3+1,0)</f>
        <v>2010Q2</v>
      </c>
      <c r="T1361" s="43" t="str">
        <f>YEAR(Taulukko1[[#This Row],[Loppu KK]])&amp;"Q"&amp;ROUNDDOWN((MONTH(Taulukko1[[#This Row],[Loppu KK]])-1)/3+1,0)</f>
        <v>2010Q2</v>
      </c>
      <c r="U1361" s="66">
        <f>IF(COUNT(Taulukko1[[#This Row],[Neuvottelujen alaiset ]])=1,Taulukko1[[#This Row],[Neuvottelujen alaiset ]],Taulukko1[[#This Row],[Vähennystarve]])</f>
        <v>174</v>
      </c>
      <c r="V1361" s="44">
        <f t="shared" si="217"/>
        <v>0.14367816091954022</v>
      </c>
      <c r="W1361" s="44">
        <f t="shared" si="218"/>
        <v>8.6206896551724144E-2</v>
      </c>
      <c r="X1361" s="44">
        <f t="shared" si="219"/>
        <v>0.6</v>
      </c>
      <c r="Y1361" s="90" t="b">
        <f>AND(MONTH(Taulukko1[[#This Row],[Alku PVM]] )=6,DAY(Taulukko1[[#This Row],[Alku PVM]] )&gt;19)</f>
        <v>0</v>
      </c>
      <c r="Z1361" s="90" t="b">
        <f>AND(MONTH(Taulukko1[[#This Row],[Loppu PVM]] )=6,DAY(Taulukko1[[#This Row],[Loppu PVM]] )&gt;19)</f>
        <v>0</v>
      </c>
      <c r="AA1361" s="90" t="b">
        <f>OR(MONTH(Taulukko1[[#This Row],[Alku PVM]] )&lt;=5,AND(MONTH(Taulukko1[[#This Row],[Alku PVM]] )=6,DAY(Taulukko1[[#This Row],[Alku PVM]] )&lt;20))</f>
        <v>1</v>
      </c>
      <c r="AB1361" s="90" t="b">
        <f>OR(MONTH(Taulukko1[[#This Row],[Loppu PVM]])&lt;=5,AND(MONTH(Taulukko1[[#This Row],[Loppu PVM]] )=6,DAY(Taulukko1[[#This Row],[Loppu PVM]])&lt;20))</f>
        <v>1</v>
      </c>
      <c r="AC1361" s="90" t="b">
        <f>OR(MONTH(Taulukko1[[#This Row],[Alku PVM]] )&lt;=3,AND(MONTH(Taulukko1[[#This Row],[Alku PVM]] )=3))</f>
        <v>0</v>
      </c>
      <c r="AD1361" s="90" t="b">
        <f>OR(MONTH(Taulukko1[[#This Row],[Loppu PVM]] )&lt;=3,AND(MONTH(Taulukko1[[#This Row],[Loppu PVM]] )=3))</f>
        <v>0</v>
      </c>
      <c r="AE1361" s="90" t="b">
        <f>OR(MONTH(Taulukko1[[#This Row],[Alku PVM]] )&lt;=9,AND(MONTH(Taulukko1[[#This Row],[Alku PVM]] )=9))</f>
        <v>1</v>
      </c>
      <c r="AF1361" s="90" t="b">
        <f>OR(MONTH(Taulukko1[[#This Row],[Loppu PVM]])&lt;=9,AND(MONTH(Taulukko1[[#This Row],[Loppu PVM]] )=9))</f>
        <v>1</v>
      </c>
      <c r="AG1361" s="90" t="b">
        <f>OR(MONTH(Taulukko1[[#This Row],[Alku PVM]] )&lt;=6,AND(MONTH(Taulukko1[[#This Row],[Alku PVM]] )=6))</f>
        <v>1</v>
      </c>
      <c r="AH1361" s="90" t="b">
        <f>OR(MONTH(Taulukko1[[#This Row],[Loppu PVM]])&lt;=6,AND(MONTH(Taulukko1[[#This Row],[Loppu PVM]] )=6))</f>
        <v>1</v>
      </c>
    </row>
    <row r="1362" spans="1:34" ht="12.75" customHeight="1">
      <c r="A1362" s="21" t="s">
        <v>3270</v>
      </c>
      <c r="B1362" s="23">
        <v>40274</v>
      </c>
      <c r="C1362" s="21" t="s">
        <v>3269</v>
      </c>
      <c r="D1362" s="24"/>
      <c r="E1362" s="62">
        <v>25</v>
      </c>
      <c r="F1362" s="23">
        <v>40323</v>
      </c>
      <c r="G1362" s="24">
        <v>19</v>
      </c>
      <c r="H1362" s="22">
        <v>150</v>
      </c>
      <c r="I1362" s="126" t="e">
        <f>INDEX('TOL2008'!B:B,MATCH(A1362,'TOL2008'!A:A,0))</f>
        <v>#N/A</v>
      </c>
      <c r="J1362" s="126" t="e">
        <f>INDEX(Pääluokka!$H$2:$H$100,MATCH(VALUE(LEFT(Taulukko1[[#This Row],[TOL2008]],2)),Pääluokka!$G$2:$G$100,0))</f>
        <v>#N/A</v>
      </c>
      <c r="K1362" s="126" t="e">
        <f>INDEX(Pääluokka!$I$2:$I$100,MATCH(VALUE(LEFT(Taulukko1[[#This Row],[TOL2008]],2)),Pääluokka!$G$2:$G$100,0))</f>
        <v>#N/A</v>
      </c>
      <c r="L1362" s="41">
        <f t="shared" si="210"/>
        <v>49</v>
      </c>
      <c r="M1362" s="43">
        <f t="shared" si="211"/>
        <v>40274</v>
      </c>
      <c r="N1362" s="43">
        <f t="shared" si="212"/>
        <v>40323</v>
      </c>
      <c r="O1362" s="43">
        <f t="shared" si="213"/>
        <v>40269</v>
      </c>
      <c r="P1362" s="43">
        <f t="shared" si="214"/>
        <v>40299</v>
      </c>
      <c r="Q1362" s="41">
        <f t="shared" si="215"/>
        <v>2010</v>
      </c>
      <c r="R1362" s="41">
        <f t="shared" si="216"/>
        <v>2010</v>
      </c>
      <c r="S1362" s="43" t="str">
        <f>YEAR(Taulukko1[[#This Row],[Alku KK]])&amp;"Q"&amp;ROUNDDOWN((MONTH(Taulukko1[[#This Row],[Alku KK]])-1)/3+1,0)</f>
        <v>2010Q2</v>
      </c>
      <c r="T1362" s="43" t="str">
        <f>YEAR(Taulukko1[[#This Row],[Loppu KK]])&amp;"Q"&amp;ROUNDDOWN((MONTH(Taulukko1[[#This Row],[Loppu KK]])-1)/3+1,0)</f>
        <v>2010Q2</v>
      </c>
      <c r="U1362" s="66">
        <f>IF(COUNT(Taulukko1[[#This Row],[Neuvottelujen alaiset ]])=1,Taulukko1[[#This Row],[Neuvottelujen alaiset ]],Taulukko1[[#This Row],[Vähennystarve]])</f>
        <v>150</v>
      </c>
      <c r="V1362" s="44">
        <f t="shared" si="217"/>
        <v>0.16666666666666666</v>
      </c>
      <c r="W1362" s="44">
        <f t="shared" si="218"/>
        <v>0.12666666666666668</v>
      </c>
      <c r="X1362" s="44">
        <f t="shared" si="219"/>
        <v>0.76</v>
      </c>
      <c r="Y1362" s="90" t="b">
        <f>AND(MONTH(Taulukko1[[#This Row],[Alku PVM]] )=6,DAY(Taulukko1[[#This Row],[Alku PVM]] )&gt;19)</f>
        <v>0</v>
      </c>
      <c r="Z1362" s="90" t="b">
        <f>AND(MONTH(Taulukko1[[#This Row],[Loppu PVM]] )=6,DAY(Taulukko1[[#This Row],[Loppu PVM]] )&gt;19)</f>
        <v>0</v>
      </c>
      <c r="AA1362" s="90" t="b">
        <f>OR(MONTH(Taulukko1[[#This Row],[Alku PVM]] )&lt;=5,AND(MONTH(Taulukko1[[#This Row],[Alku PVM]] )=6,DAY(Taulukko1[[#This Row],[Alku PVM]] )&lt;20))</f>
        <v>1</v>
      </c>
      <c r="AB1362" s="90" t="b">
        <f>OR(MONTH(Taulukko1[[#This Row],[Loppu PVM]])&lt;=5,AND(MONTH(Taulukko1[[#This Row],[Loppu PVM]] )=6,DAY(Taulukko1[[#This Row],[Loppu PVM]])&lt;20))</f>
        <v>1</v>
      </c>
      <c r="AC1362" s="90" t="b">
        <f>OR(MONTH(Taulukko1[[#This Row],[Alku PVM]] )&lt;=3,AND(MONTH(Taulukko1[[#This Row],[Alku PVM]] )=3))</f>
        <v>0</v>
      </c>
      <c r="AD1362" s="90" t="b">
        <f>OR(MONTH(Taulukko1[[#This Row],[Loppu PVM]] )&lt;=3,AND(MONTH(Taulukko1[[#This Row],[Loppu PVM]] )=3))</f>
        <v>0</v>
      </c>
      <c r="AE1362" s="90" t="b">
        <f>OR(MONTH(Taulukko1[[#This Row],[Alku PVM]] )&lt;=9,AND(MONTH(Taulukko1[[#This Row],[Alku PVM]] )=9))</f>
        <v>1</v>
      </c>
      <c r="AF1362" s="90" t="b">
        <f>OR(MONTH(Taulukko1[[#This Row],[Loppu PVM]])&lt;=9,AND(MONTH(Taulukko1[[#This Row],[Loppu PVM]] )=9))</f>
        <v>1</v>
      </c>
      <c r="AG1362" s="90" t="b">
        <f>OR(MONTH(Taulukko1[[#This Row],[Alku PVM]] )&lt;=6,AND(MONTH(Taulukko1[[#This Row],[Alku PVM]] )=6))</f>
        <v>1</v>
      </c>
      <c r="AH1362" s="90" t="b">
        <f>OR(MONTH(Taulukko1[[#This Row],[Loppu PVM]])&lt;=6,AND(MONTH(Taulukko1[[#This Row],[Loppu PVM]] )=6))</f>
        <v>1</v>
      </c>
    </row>
    <row r="1363" spans="1:34" ht="12.75" customHeight="1">
      <c r="A1363" t="s">
        <v>3360</v>
      </c>
      <c r="B1363" s="23">
        <v>40276</v>
      </c>
      <c r="C1363" t="s">
        <v>3359</v>
      </c>
      <c r="E1363" s="62">
        <v>15</v>
      </c>
      <c r="F1363" s="4">
        <v>40329</v>
      </c>
      <c r="G1363" s="5">
        <v>17</v>
      </c>
      <c r="H1363" s="22">
        <v>130</v>
      </c>
      <c r="I1363" s="126" t="e">
        <f>INDEX('TOL2008'!B:B,MATCH(A1363,'TOL2008'!A:A,0))</f>
        <v>#N/A</v>
      </c>
      <c r="J1363" s="126" t="e">
        <f>INDEX(Pääluokka!$H$2:$H$100,MATCH(VALUE(LEFT(Taulukko1[[#This Row],[TOL2008]],2)),Pääluokka!$G$2:$G$100,0))</f>
        <v>#N/A</v>
      </c>
      <c r="K1363" s="126" t="e">
        <f>INDEX(Pääluokka!$I$2:$I$100,MATCH(VALUE(LEFT(Taulukko1[[#This Row],[TOL2008]],2)),Pääluokka!$G$2:$G$100,0))</f>
        <v>#N/A</v>
      </c>
      <c r="L1363" s="41">
        <f t="shared" si="210"/>
        <v>53</v>
      </c>
      <c r="M1363" s="43">
        <f t="shared" si="211"/>
        <v>40276</v>
      </c>
      <c r="N1363" s="43">
        <f t="shared" si="212"/>
        <v>40329</v>
      </c>
      <c r="O1363" s="43">
        <f t="shared" si="213"/>
        <v>40269</v>
      </c>
      <c r="P1363" s="43">
        <f t="shared" si="214"/>
        <v>40299</v>
      </c>
      <c r="Q1363" s="41">
        <f t="shared" si="215"/>
        <v>2010</v>
      </c>
      <c r="R1363" s="41">
        <f t="shared" si="216"/>
        <v>2010</v>
      </c>
      <c r="S1363" s="43" t="str">
        <f>YEAR(Taulukko1[[#This Row],[Alku KK]])&amp;"Q"&amp;ROUNDDOWN((MONTH(Taulukko1[[#This Row],[Alku KK]])-1)/3+1,0)</f>
        <v>2010Q2</v>
      </c>
      <c r="T1363" s="43" t="str">
        <f>YEAR(Taulukko1[[#This Row],[Loppu KK]])&amp;"Q"&amp;ROUNDDOWN((MONTH(Taulukko1[[#This Row],[Loppu KK]])-1)/3+1,0)</f>
        <v>2010Q2</v>
      </c>
      <c r="U1363" s="66">
        <f>IF(COUNT(Taulukko1[[#This Row],[Neuvottelujen alaiset ]])=1,Taulukko1[[#This Row],[Neuvottelujen alaiset ]],Taulukko1[[#This Row],[Vähennystarve]])</f>
        <v>130</v>
      </c>
      <c r="V1363" s="44">
        <f t="shared" si="217"/>
        <v>0.11538461538461539</v>
      </c>
      <c r="W1363" s="44">
        <f t="shared" si="218"/>
        <v>0.13076923076923078</v>
      </c>
      <c r="X1363" s="44">
        <f t="shared" si="219"/>
        <v>1.1333333333333333</v>
      </c>
      <c r="Y1363" s="90" t="b">
        <f>AND(MONTH(Taulukko1[[#This Row],[Alku PVM]] )=6,DAY(Taulukko1[[#This Row],[Alku PVM]] )&gt;19)</f>
        <v>0</v>
      </c>
      <c r="Z1363" s="90" t="b">
        <f>AND(MONTH(Taulukko1[[#This Row],[Loppu PVM]] )=6,DAY(Taulukko1[[#This Row],[Loppu PVM]] )&gt;19)</f>
        <v>0</v>
      </c>
      <c r="AA1363" s="90" t="b">
        <f>OR(MONTH(Taulukko1[[#This Row],[Alku PVM]] )&lt;=5,AND(MONTH(Taulukko1[[#This Row],[Alku PVM]] )=6,DAY(Taulukko1[[#This Row],[Alku PVM]] )&lt;20))</f>
        <v>1</v>
      </c>
      <c r="AB1363" s="90" t="b">
        <f>OR(MONTH(Taulukko1[[#This Row],[Loppu PVM]])&lt;=5,AND(MONTH(Taulukko1[[#This Row],[Loppu PVM]] )=6,DAY(Taulukko1[[#This Row],[Loppu PVM]])&lt;20))</f>
        <v>1</v>
      </c>
      <c r="AC1363" s="90" t="b">
        <f>OR(MONTH(Taulukko1[[#This Row],[Alku PVM]] )&lt;=3,AND(MONTH(Taulukko1[[#This Row],[Alku PVM]] )=3))</f>
        <v>0</v>
      </c>
      <c r="AD1363" s="90" t="b">
        <f>OR(MONTH(Taulukko1[[#This Row],[Loppu PVM]] )&lt;=3,AND(MONTH(Taulukko1[[#This Row],[Loppu PVM]] )=3))</f>
        <v>0</v>
      </c>
      <c r="AE1363" s="90" t="b">
        <f>OR(MONTH(Taulukko1[[#This Row],[Alku PVM]] )&lt;=9,AND(MONTH(Taulukko1[[#This Row],[Alku PVM]] )=9))</f>
        <v>1</v>
      </c>
      <c r="AF1363" s="90" t="b">
        <f>OR(MONTH(Taulukko1[[#This Row],[Loppu PVM]])&lt;=9,AND(MONTH(Taulukko1[[#This Row],[Loppu PVM]] )=9))</f>
        <v>1</v>
      </c>
      <c r="AG1363" s="90" t="b">
        <f>OR(MONTH(Taulukko1[[#This Row],[Alku PVM]] )&lt;=6,AND(MONTH(Taulukko1[[#This Row],[Alku PVM]] )=6))</f>
        <v>1</v>
      </c>
      <c r="AH1363" s="90" t="b">
        <f>OR(MONTH(Taulukko1[[#This Row],[Loppu PVM]])&lt;=6,AND(MONTH(Taulukko1[[#This Row],[Loppu PVM]] )=6))</f>
        <v>1</v>
      </c>
    </row>
    <row r="1364" spans="1:34" ht="12.75" customHeight="1">
      <c r="A1364" t="s">
        <v>3429</v>
      </c>
      <c r="B1364" s="23">
        <v>40277</v>
      </c>
      <c r="C1364" t="s">
        <v>3430</v>
      </c>
      <c r="E1364" s="62">
        <v>9</v>
      </c>
      <c r="F1364" s="4"/>
      <c r="G1364" s="5"/>
      <c r="H1364" s="22">
        <v>9</v>
      </c>
      <c r="I1364" s="126" t="e">
        <f>INDEX('TOL2008'!B:B,MATCH(A1364,'TOL2008'!A:A,0))</f>
        <v>#N/A</v>
      </c>
      <c r="J1364" s="126" t="e">
        <f>INDEX(Pääluokka!$H$2:$H$100,MATCH(VALUE(LEFT(Taulukko1[[#This Row],[TOL2008]],2)),Pääluokka!$G$2:$G$100,0))</f>
        <v>#N/A</v>
      </c>
      <c r="K1364" s="126" t="e">
        <f>INDEX(Pääluokka!$I$2:$I$100,MATCH(VALUE(LEFT(Taulukko1[[#This Row],[TOL2008]],2)),Pääluokka!$G$2:$G$100,0))</f>
        <v>#N/A</v>
      </c>
      <c r="L1364" s="41" t="str">
        <f t="shared" si="210"/>
        <v>NA</v>
      </c>
      <c r="M1364" s="43">
        <f t="shared" si="211"/>
        <v>40277</v>
      </c>
      <c r="N1364" s="43">
        <f t="shared" si="212"/>
        <v>40328</v>
      </c>
      <c r="O1364" s="43">
        <f t="shared" si="213"/>
        <v>40269</v>
      </c>
      <c r="P1364" s="43">
        <f t="shared" si="214"/>
        <v>40299</v>
      </c>
      <c r="Q1364" s="41">
        <f t="shared" si="215"/>
        <v>2010</v>
      </c>
      <c r="R1364" s="41">
        <f t="shared" si="216"/>
        <v>2010</v>
      </c>
      <c r="S1364" s="43" t="str">
        <f>YEAR(Taulukko1[[#This Row],[Alku KK]])&amp;"Q"&amp;ROUNDDOWN((MONTH(Taulukko1[[#This Row],[Alku KK]])-1)/3+1,0)</f>
        <v>2010Q2</v>
      </c>
      <c r="T1364" s="43" t="str">
        <f>YEAR(Taulukko1[[#This Row],[Loppu KK]])&amp;"Q"&amp;ROUNDDOWN((MONTH(Taulukko1[[#This Row],[Loppu KK]])-1)/3+1,0)</f>
        <v>2010Q2</v>
      </c>
      <c r="U1364" s="66">
        <f>IF(COUNT(Taulukko1[[#This Row],[Neuvottelujen alaiset ]])=1,Taulukko1[[#This Row],[Neuvottelujen alaiset ]],Taulukko1[[#This Row],[Vähennystarve]])</f>
        <v>9</v>
      </c>
      <c r="V1364" s="44">
        <f t="shared" si="217"/>
        <v>1</v>
      </c>
      <c r="W1364" s="44" t="str">
        <f t="shared" si="218"/>
        <v>NA</v>
      </c>
      <c r="X1364" s="44" t="str">
        <f t="shared" si="219"/>
        <v>NA</v>
      </c>
      <c r="Y1364" s="90" t="b">
        <f>AND(MONTH(Taulukko1[[#This Row],[Alku PVM]] )=6,DAY(Taulukko1[[#This Row],[Alku PVM]] )&gt;19)</f>
        <v>0</v>
      </c>
      <c r="Z1364" s="90" t="b">
        <f>AND(MONTH(Taulukko1[[#This Row],[Loppu PVM]] )=6,DAY(Taulukko1[[#This Row],[Loppu PVM]] )&gt;19)</f>
        <v>0</v>
      </c>
      <c r="AA1364" s="90" t="b">
        <f>OR(MONTH(Taulukko1[[#This Row],[Alku PVM]] )&lt;=5,AND(MONTH(Taulukko1[[#This Row],[Alku PVM]] )=6,DAY(Taulukko1[[#This Row],[Alku PVM]] )&lt;20))</f>
        <v>1</v>
      </c>
      <c r="AB1364" s="90" t="b">
        <f>OR(MONTH(Taulukko1[[#This Row],[Loppu PVM]])&lt;=5,AND(MONTH(Taulukko1[[#This Row],[Loppu PVM]] )=6,DAY(Taulukko1[[#This Row],[Loppu PVM]])&lt;20))</f>
        <v>1</v>
      </c>
      <c r="AC1364" s="90" t="b">
        <f>OR(MONTH(Taulukko1[[#This Row],[Alku PVM]] )&lt;=3,AND(MONTH(Taulukko1[[#This Row],[Alku PVM]] )=3))</f>
        <v>0</v>
      </c>
      <c r="AD1364" s="90" t="b">
        <f>OR(MONTH(Taulukko1[[#This Row],[Loppu PVM]] )&lt;=3,AND(MONTH(Taulukko1[[#This Row],[Loppu PVM]] )=3))</f>
        <v>0</v>
      </c>
      <c r="AE1364" s="90" t="b">
        <f>OR(MONTH(Taulukko1[[#This Row],[Alku PVM]] )&lt;=9,AND(MONTH(Taulukko1[[#This Row],[Alku PVM]] )=9))</f>
        <v>1</v>
      </c>
      <c r="AF1364" s="90" t="b">
        <f>OR(MONTH(Taulukko1[[#This Row],[Loppu PVM]])&lt;=9,AND(MONTH(Taulukko1[[#This Row],[Loppu PVM]] )=9))</f>
        <v>1</v>
      </c>
      <c r="AG1364" s="90" t="b">
        <f>OR(MONTH(Taulukko1[[#This Row],[Alku PVM]] )&lt;=6,AND(MONTH(Taulukko1[[#This Row],[Alku PVM]] )=6))</f>
        <v>1</v>
      </c>
      <c r="AH1364" s="90" t="b">
        <f>OR(MONTH(Taulukko1[[#This Row],[Loppu PVM]])&lt;=6,AND(MONTH(Taulukko1[[#This Row],[Loppu PVM]] )=6))</f>
        <v>1</v>
      </c>
    </row>
    <row r="1365" spans="1:34" ht="12.75" customHeight="1">
      <c r="A1365" t="s">
        <v>1131</v>
      </c>
      <c r="B1365" s="23">
        <v>40277</v>
      </c>
      <c r="C1365" t="s">
        <v>3365</v>
      </c>
      <c r="E1365" s="62">
        <v>65</v>
      </c>
      <c r="F1365" s="4">
        <v>40329</v>
      </c>
      <c r="G1365" s="5">
        <v>35</v>
      </c>
      <c r="H1365" s="22">
        <v>280</v>
      </c>
      <c r="I1365" s="126">
        <f>INDEX('TOL2008'!B:B,MATCH(A1365,'TOL2008'!A:A,0))</f>
        <v>82200</v>
      </c>
      <c r="J1365" s="126" t="str">
        <f>INDEX(Pääluokka!$H$2:$H$100,MATCH(VALUE(LEFT(Taulukko1[[#This Row],[TOL2008]],2)),Pääluokka!$G$2:$G$100,0))</f>
        <v>Hallinto- ja tukipalvelutoiminta</v>
      </c>
      <c r="K1365" s="126" t="str">
        <f>INDEX(Pääluokka!$I$2:$I$100,MATCH(VALUE(LEFT(Taulukko1[[#This Row],[TOL2008]],2)),Pääluokka!$G$2:$G$100,0))</f>
        <v>Palvelualat (G-N, R, S)</v>
      </c>
      <c r="L1365" s="41">
        <f t="shared" si="210"/>
        <v>52</v>
      </c>
      <c r="M1365" s="43">
        <f t="shared" si="211"/>
        <v>40277</v>
      </c>
      <c r="N1365" s="43">
        <f t="shared" si="212"/>
        <v>40329</v>
      </c>
      <c r="O1365" s="43">
        <f t="shared" si="213"/>
        <v>40269</v>
      </c>
      <c r="P1365" s="43">
        <f t="shared" si="214"/>
        <v>40299</v>
      </c>
      <c r="Q1365" s="41">
        <f t="shared" si="215"/>
        <v>2010</v>
      </c>
      <c r="R1365" s="41">
        <f t="shared" si="216"/>
        <v>2010</v>
      </c>
      <c r="S1365" s="43" t="str">
        <f>YEAR(Taulukko1[[#This Row],[Alku KK]])&amp;"Q"&amp;ROUNDDOWN((MONTH(Taulukko1[[#This Row],[Alku KK]])-1)/3+1,0)</f>
        <v>2010Q2</v>
      </c>
      <c r="T1365" s="43" t="str">
        <f>YEAR(Taulukko1[[#This Row],[Loppu KK]])&amp;"Q"&amp;ROUNDDOWN((MONTH(Taulukko1[[#This Row],[Loppu KK]])-1)/3+1,0)</f>
        <v>2010Q2</v>
      </c>
      <c r="U1365" s="66">
        <f>IF(COUNT(Taulukko1[[#This Row],[Neuvottelujen alaiset ]])=1,Taulukko1[[#This Row],[Neuvottelujen alaiset ]],Taulukko1[[#This Row],[Vähennystarve]])</f>
        <v>280</v>
      </c>
      <c r="V1365" s="44">
        <f t="shared" si="217"/>
        <v>0.23214285714285715</v>
      </c>
      <c r="W1365" s="44">
        <f t="shared" si="218"/>
        <v>0.125</v>
      </c>
      <c r="X1365" s="44">
        <f t="shared" si="219"/>
        <v>0.53846153846153844</v>
      </c>
      <c r="Y1365" s="90" t="b">
        <f>AND(MONTH(Taulukko1[[#This Row],[Alku PVM]] )=6,DAY(Taulukko1[[#This Row],[Alku PVM]] )&gt;19)</f>
        <v>0</v>
      </c>
      <c r="Z1365" s="90" t="b">
        <f>AND(MONTH(Taulukko1[[#This Row],[Loppu PVM]] )=6,DAY(Taulukko1[[#This Row],[Loppu PVM]] )&gt;19)</f>
        <v>0</v>
      </c>
      <c r="AA1365" s="90" t="b">
        <f>OR(MONTH(Taulukko1[[#This Row],[Alku PVM]] )&lt;=5,AND(MONTH(Taulukko1[[#This Row],[Alku PVM]] )=6,DAY(Taulukko1[[#This Row],[Alku PVM]] )&lt;20))</f>
        <v>1</v>
      </c>
      <c r="AB1365" s="90" t="b">
        <f>OR(MONTH(Taulukko1[[#This Row],[Loppu PVM]])&lt;=5,AND(MONTH(Taulukko1[[#This Row],[Loppu PVM]] )=6,DAY(Taulukko1[[#This Row],[Loppu PVM]])&lt;20))</f>
        <v>1</v>
      </c>
      <c r="AC1365" s="90" t="b">
        <f>OR(MONTH(Taulukko1[[#This Row],[Alku PVM]] )&lt;=3,AND(MONTH(Taulukko1[[#This Row],[Alku PVM]] )=3))</f>
        <v>0</v>
      </c>
      <c r="AD1365" s="90" t="b">
        <f>OR(MONTH(Taulukko1[[#This Row],[Loppu PVM]] )&lt;=3,AND(MONTH(Taulukko1[[#This Row],[Loppu PVM]] )=3))</f>
        <v>0</v>
      </c>
      <c r="AE1365" s="90" t="b">
        <f>OR(MONTH(Taulukko1[[#This Row],[Alku PVM]] )&lt;=9,AND(MONTH(Taulukko1[[#This Row],[Alku PVM]] )=9))</f>
        <v>1</v>
      </c>
      <c r="AF1365" s="90" t="b">
        <f>OR(MONTH(Taulukko1[[#This Row],[Loppu PVM]])&lt;=9,AND(MONTH(Taulukko1[[#This Row],[Loppu PVM]] )=9))</f>
        <v>1</v>
      </c>
      <c r="AG1365" s="90" t="b">
        <f>OR(MONTH(Taulukko1[[#This Row],[Alku PVM]] )&lt;=6,AND(MONTH(Taulukko1[[#This Row],[Alku PVM]] )=6))</f>
        <v>1</v>
      </c>
      <c r="AH1365" s="90" t="b">
        <f>OR(MONTH(Taulukko1[[#This Row],[Loppu PVM]])&lt;=6,AND(MONTH(Taulukko1[[#This Row],[Loppu PVM]] )=6))</f>
        <v>1</v>
      </c>
    </row>
    <row r="1366" spans="1:34" ht="12.75" customHeight="1">
      <c r="A1366" t="s">
        <v>3350</v>
      </c>
      <c r="B1366" s="23">
        <v>40277</v>
      </c>
      <c r="C1366" t="s">
        <v>3349</v>
      </c>
      <c r="E1366" s="62">
        <v>25</v>
      </c>
      <c r="F1366" s="4">
        <v>40338</v>
      </c>
      <c r="G1366" s="5">
        <v>15</v>
      </c>
      <c r="H1366" s="22">
        <v>220</v>
      </c>
      <c r="I1366" s="126" t="e">
        <f>INDEX('TOL2008'!B:B,MATCH(A1366,'TOL2008'!A:A,0))</f>
        <v>#N/A</v>
      </c>
      <c r="J1366" s="126" t="e">
        <f>INDEX(Pääluokka!$H$2:$H$100,MATCH(VALUE(LEFT(Taulukko1[[#This Row],[TOL2008]],2)),Pääluokka!$G$2:$G$100,0))</f>
        <v>#N/A</v>
      </c>
      <c r="K1366" s="126" t="e">
        <f>INDEX(Pääluokka!$I$2:$I$100,MATCH(VALUE(LEFT(Taulukko1[[#This Row],[TOL2008]],2)),Pääluokka!$G$2:$G$100,0))</f>
        <v>#N/A</v>
      </c>
      <c r="L1366" s="41">
        <f t="shared" si="210"/>
        <v>61</v>
      </c>
      <c r="M1366" s="43">
        <f t="shared" si="211"/>
        <v>40277</v>
      </c>
      <c r="N1366" s="43">
        <f t="shared" si="212"/>
        <v>40338</v>
      </c>
      <c r="O1366" s="43">
        <f t="shared" si="213"/>
        <v>40269</v>
      </c>
      <c r="P1366" s="43">
        <f t="shared" si="214"/>
        <v>40330</v>
      </c>
      <c r="Q1366" s="41">
        <f t="shared" si="215"/>
        <v>2010</v>
      </c>
      <c r="R1366" s="41">
        <f t="shared" si="216"/>
        <v>2010</v>
      </c>
      <c r="S1366" s="43" t="str">
        <f>YEAR(Taulukko1[[#This Row],[Alku KK]])&amp;"Q"&amp;ROUNDDOWN((MONTH(Taulukko1[[#This Row],[Alku KK]])-1)/3+1,0)</f>
        <v>2010Q2</v>
      </c>
      <c r="T1366" s="43" t="str">
        <f>YEAR(Taulukko1[[#This Row],[Loppu KK]])&amp;"Q"&amp;ROUNDDOWN((MONTH(Taulukko1[[#This Row],[Loppu KK]])-1)/3+1,0)</f>
        <v>2010Q2</v>
      </c>
      <c r="U1366" s="66">
        <f>IF(COUNT(Taulukko1[[#This Row],[Neuvottelujen alaiset ]])=1,Taulukko1[[#This Row],[Neuvottelujen alaiset ]],Taulukko1[[#This Row],[Vähennystarve]])</f>
        <v>220</v>
      </c>
      <c r="V1366" s="44">
        <f t="shared" si="217"/>
        <v>0.11363636363636363</v>
      </c>
      <c r="W1366" s="44">
        <f t="shared" si="218"/>
        <v>6.8181818181818177E-2</v>
      </c>
      <c r="X1366" s="44">
        <f t="shared" si="219"/>
        <v>0.6</v>
      </c>
      <c r="Y1366" s="90" t="b">
        <f>AND(MONTH(Taulukko1[[#This Row],[Alku PVM]] )=6,DAY(Taulukko1[[#This Row],[Alku PVM]] )&gt;19)</f>
        <v>0</v>
      </c>
      <c r="Z1366" s="90" t="b">
        <f>AND(MONTH(Taulukko1[[#This Row],[Loppu PVM]] )=6,DAY(Taulukko1[[#This Row],[Loppu PVM]] )&gt;19)</f>
        <v>0</v>
      </c>
      <c r="AA1366" s="90" t="b">
        <f>OR(MONTH(Taulukko1[[#This Row],[Alku PVM]] )&lt;=5,AND(MONTH(Taulukko1[[#This Row],[Alku PVM]] )=6,DAY(Taulukko1[[#This Row],[Alku PVM]] )&lt;20))</f>
        <v>1</v>
      </c>
      <c r="AB1366" s="90" t="b">
        <f>OR(MONTH(Taulukko1[[#This Row],[Loppu PVM]])&lt;=5,AND(MONTH(Taulukko1[[#This Row],[Loppu PVM]] )=6,DAY(Taulukko1[[#This Row],[Loppu PVM]])&lt;20))</f>
        <v>1</v>
      </c>
      <c r="AC1366" s="90" t="b">
        <f>OR(MONTH(Taulukko1[[#This Row],[Alku PVM]] )&lt;=3,AND(MONTH(Taulukko1[[#This Row],[Alku PVM]] )=3))</f>
        <v>0</v>
      </c>
      <c r="AD1366" s="90" t="b">
        <f>OR(MONTH(Taulukko1[[#This Row],[Loppu PVM]] )&lt;=3,AND(MONTH(Taulukko1[[#This Row],[Loppu PVM]] )=3))</f>
        <v>0</v>
      </c>
      <c r="AE1366" s="90" t="b">
        <f>OR(MONTH(Taulukko1[[#This Row],[Alku PVM]] )&lt;=9,AND(MONTH(Taulukko1[[#This Row],[Alku PVM]] )=9))</f>
        <v>1</v>
      </c>
      <c r="AF1366" s="90" t="b">
        <f>OR(MONTH(Taulukko1[[#This Row],[Loppu PVM]])&lt;=9,AND(MONTH(Taulukko1[[#This Row],[Loppu PVM]] )=9))</f>
        <v>1</v>
      </c>
      <c r="AG1366" s="90" t="b">
        <f>OR(MONTH(Taulukko1[[#This Row],[Alku PVM]] )&lt;=6,AND(MONTH(Taulukko1[[#This Row],[Alku PVM]] )=6))</f>
        <v>1</v>
      </c>
      <c r="AH1366" s="90" t="b">
        <f>OR(MONTH(Taulukko1[[#This Row],[Loppu PVM]])&lt;=6,AND(MONTH(Taulukko1[[#This Row],[Loppu PVM]] )=6))</f>
        <v>1</v>
      </c>
    </row>
    <row r="1367" spans="1:34" ht="12.75" customHeight="1">
      <c r="A1367" t="s">
        <v>8</v>
      </c>
      <c r="B1367" s="23">
        <v>40280</v>
      </c>
      <c r="C1367" t="s">
        <v>3155</v>
      </c>
      <c r="D1367" s="5">
        <v>730</v>
      </c>
      <c r="F1367" s="4">
        <v>40294</v>
      </c>
      <c r="G1367" s="5">
        <v>0</v>
      </c>
      <c r="H1367" s="22">
        <v>200</v>
      </c>
      <c r="I1367" s="126">
        <f>INDEX('TOL2008'!B:B,MATCH(A1367,'TOL2008'!A:A,0))</f>
        <v>28110</v>
      </c>
      <c r="J1367" s="126" t="str">
        <f>INDEX(Pääluokka!$H$2:$H$100,MATCH(VALUE(LEFT(Taulukko1[[#This Row],[TOL2008]],2)),Pääluokka!$G$2:$G$100,0))</f>
        <v>Teollisuus</v>
      </c>
      <c r="K1367" s="126" t="str">
        <f>INDEX(Pääluokka!$I$2:$I$100,MATCH(VALUE(LEFT(Taulukko1[[#This Row],[TOL2008]],2)),Pääluokka!$G$2:$G$100,0))</f>
        <v>Teollisuus (C-E)</v>
      </c>
      <c r="L1367" s="41">
        <f t="shared" si="210"/>
        <v>14</v>
      </c>
      <c r="M1367" s="43">
        <f t="shared" si="211"/>
        <v>40280</v>
      </c>
      <c r="N1367" s="43">
        <f t="shared" si="212"/>
        <v>40294</v>
      </c>
      <c r="O1367" s="43">
        <f t="shared" si="213"/>
        <v>40269</v>
      </c>
      <c r="P1367" s="43">
        <f t="shared" si="214"/>
        <v>40269</v>
      </c>
      <c r="Q1367" s="41">
        <f t="shared" si="215"/>
        <v>2010</v>
      </c>
      <c r="R1367" s="41">
        <f t="shared" si="216"/>
        <v>2010</v>
      </c>
      <c r="S1367" s="43" t="str">
        <f>YEAR(Taulukko1[[#This Row],[Alku KK]])&amp;"Q"&amp;ROUNDDOWN((MONTH(Taulukko1[[#This Row],[Alku KK]])-1)/3+1,0)</f>
        <v>2010Q2</v>
      </c>
      <c r="T1367" s="43" t="str">
        <f>YEAR(Taulukko1[[#This Row],[Loppu KK]])&amp;"Q"&amp;ROUNDDOWN((MONTH(Taulukko1[[#This Row],[Loppu KK]])-1)/3+1,0)</f>
        <v>2010Q2</v>
      </c>
      <c r="U1367" s="66">
        <f>IF(COUNT(Taulukko1[[#This Row],[Neuvottelujen alaiset ]])=1,Taulukko1[[#This Row],[Neuvottelujen alaiset ]],Taulukko1[[#This Row],[Vähennystarve]])</f>
        <v>200</v>
      </c>
      <c r="V1367" s="44" t="str">
        <f t="shared" si="217"/>
        <v>NA</v>
      </c>
      <c r="W1367" s="44">
        <f t="shared" si="218"/>
        <v>0</v>
      </c>
      <c r="X1367" s="44" t="str">
        <f t="shared" si="219"/>
        <v>NA</v>
      </c>
      <c r="Y1367" s="90" t="b">
        <f>AND(MONTH(Taulukko1[[#This Row],[Alku PVM]] )=6,DAY(Taulukko1[[#This Row],[Alku PVM]] )&gt;19)</f>
        <v>0</v>
      </c>
      <c r="Z1367" s="90" t="b">
        <f>AND(MONTH(Taulukko1[[#This Row],[Loppu PVM]] )=6,DAY(Taulukko1[[#This Row],[Loppu PVM]] )&gt;19)</f>
        <v>0</v>
      </c>
      <c r="AA1367" s="90" t="b">
        <f>OR(MONTH(Taulukko1[[#This Row],[Alku PVM]] )&lt;=5,AND(MONTH(Taulukko1[[#This Row],[Alku PVM]] )=6,DAY(Taulukko1[[#This Row],[Alku PVM]] )&lt;20))</f>
        <v>1</v>
      </c>
      <c r="AB1367" s="90" t="b">
        <f>OR(MONTH(Taulukko1[[#This Row],[Loppu PVM]])&lt;=5,AND(MONTH(Taulukko1[[#This Row],[Loppu PVM]] )=6,DAY(Taulukko1[[#This Row],[Loppu PVM]])&lt;20))</f>
        <v>1</v>
      </c>
      <c r="AC1367" s="90" t="b">
        <f>OR(MONTH(Taulukko1[[#This Row],[Alku PVM]] )&lt;=3,AND(MONTH(Taulukko1[[#This Row],[Alku PVM]] )=3))</f>
        <v>0</v>
      </c>
      <c r="AD1367" s="90" t="b">
        <f>OR(MONTH(Taulukko1[[#This Row],[Loppu PVM]] )&lt;=3,AND(MONTH(Taulukko1[[#This Row],[Loppu PVM]] )=3))</f>
        <v>0</v>
      </c>
      <c r="AE1367" s="90" t="b">
        <f>OR(MONTH(Taulukko1[[#This Row],[Alku PVM]] )&lt;=9,AND(MONTH(Taulukko1[[#This Row],[Alku PVM]] )=9))</f>
        <v>1</v>
      </c>
      <c r="AF1367" s="90" t="b">
        <f>OR(MONTH(Taulukko1[[#This Row],[Loppu PVM]])&lt;=9,AND(MONTH(Taulukko1[[#This Row],[Loppu PVM]] )=9))</f>
        <v>1</v>
      </c>
      <c r="AG1367" s="90" t="b">
        <f>OR(MONTH(Taulukko1[[#This Row],[Alku PVM]] )&lt;=6,AND(MONTH(Taulukko1[[#This Row],[Alku PVM]] )=6))</f>
        <v>1</v>
      </c>
      <c r="AH1367" s="90" t="b">
        <f>OR(MONTH(Taulukko1[[#This Row],[Loppu PVM]])&lt;=6,AND(MONTH(Taulukko1[[#This Row],[Loppu PVM]] )=6))</f>
        <v>1</v>
      </c>
    </row>
    <row r="1368" spans="1:34" ht="12.75" customHeight="1">
      <c r="A1368" t="s">
        <v>3396</v>
      </c>
      <c r="B1368" s="23">
        <v>40281</v>
      </c>
      <c r="C1368" t="s">
        <v>3395</v>
      </c>
      <c r="E1368" s="62">
        <v>170</v>
      </c>
      <c r="F1368" s="4">
        <v>40330</v>
      </c>
      <c r="G1368" s="5">
        <v>163</v>
      </c>
      <c r="H1368" s="22">
        <v>674</v>
      </c>
      <c r="I1368" s="126">
        <f>INDEX('TOL2008'!B:B,MATCH(A1368,'TOL2008'!A:A,0))</f>
        <v>18120</v>
      </c>
      <c r="J1368" s="126" t="str">
        <f>INDEX(Pääluokka!$H$2:$H$100,MATCH(VALUE(LEFT(Taulukko1[[#This Row],[TOL2008]],2)),Pääluokka!$G$2:$G$100,0))</f>
        <v>Teollisuus</v>
      </c>
      <c r="K1368" s="126" t="str">
        <f>INDEX(Pääluokka!$I$2:$I$100,MATCH(VALUE(LEFT(Taulukko1[[#This Row],[TOL2008]],2)),Pääluokka!$G$2:$G$100,0))</f>
        <v>Teollisuus (C-E)</v>
      </c>
      <c r="L1368" s="41">
        <f t="shared" si="210"/>
        <v>49</v>
      </c>
      <c r="M1368" s="43">
        <f t="shared" si="211"/>
        <v>40281</v>
      </c>
      <c r="N1368" s="43">
        <f t="shared" si="212"/>
        <v>40330</v>
      </c>
      <c r="O1368" s="43">
        <f t="shared" si="213"/>
        <v>40269</v>
      </c>
      <c r="P1368" s="43">
        <f t="shared" si="214"/>
        <v>40330</v>
      </c>
      <c r="Q1368" s="41">
        <f t="shared" si="215"/>
        <v>2010</v>
      </c>
      <c r="R1368" s="41">
        <f t="shared" si="216"/>
        <v>2010</v>
      </c>
      <c r="S1368" s="43" t="str">
        <f>YEAR(Taulukko1[[#This Row],[Alku KK]])&amp;"Q"&amp;ROUNDDOWN((MONTH(Taulukko1[[#This Row],[Alku KK]])-1)/3+1,0)</f>
        <v>2010Q2</v>
      </c>
      <c r="T1368" s="43" t="str">
        <f>YEAR(Taulukko1[[#This Row],[Loppu KK]])&amp;"Q"&amp;ROUNDDOWN((MONTH(Taulukko1[[#This Row],[Loppu KK]])-1)/3+1,0)</f>
        <v>2010Q2</v>
      </c>
      <c r="U1368" s="66">
        <f>IF(COUNT(Taulukko1[[#This Row],[Neuvottelujen alaiset ]])=1,Taulukko1[[#This Row],[Neuvottelujen alaiset ]],Taulukko1[[#This Row],[Vähennystarve]])</f>
        <v>674</v>
      </c>
      <c r="V1368" s="44">
        <f t="shared" si="217"/>
        <v>0.25222551928783382</v>
      </c>
      <c r="W1368" s="44">
        <f t="shared" si="218"/>
        <v>0.24183976261127596</v>
      </c>
      <c r="X1368" s="44">
        <f t="shared" si="219"/>
        <v>0.95882352941176474</v>
      </c>
      <c r="Y1368" s="90" t="b">
        <f>AND(MONTH(Taulukko1[[#This Row],[Alku PVM]] )=6,DAY(Taulukko1[[#This Row],[Alku PVM]] )&gt;19)</f>
        <v>0</v>
      </c>
      <c r="Z1368" s="90" t="b">
        <f>AND(MONTH(Taulukko1[[#This Row],[Loppu PVM]] )=6,DAY(Taulukko1[[#This Row],[Loppu PVM]] )&gt;19)</f>
        <v>0</v>
      </c>
      <c r="AA1368" s="90" t="b">
        <f>OR(MONTH(Taulukko1[[#This Row],[Alku PVM]] )&lt;=5,AND(MONTH(Taulukko1[[#This Row],[Alku PVM]] )=6,DAY(Taulukko1[[#This Row],[Alku PVM]] )&lt;20))</f>
        <v>1</v>
      </c>
      <c r="AB1368" s="90" t="b">
        <f>OR(MONTH(Taulukko1[[#This Row],[Loppu PVM]])&lt;=5,AND(MONTH(Taulukko1[[#This Row],[Loppu PVM]] )=6,DAY(Taulukko1[[#This Row],[Loppu PVM]])&lt;20))</f>
        <v>1</v>
      </c>
      <c r="AC1368" s="90" t="b">
        <f>OR(MONTH(Taulukko1[[#This Row],[Alku PVM]] )&lt;=3,AND(MONTH(Taulukko1[[#This Row],[Alku PVM]] )=3))</f>
        <v>0</v>
      </c>
      <c r="AD1368" s="90" t="b">
        <f>OR(MONTH(Taulukko1[[#This Row],[Loppu PVM]] )&lt;=3,AND(MONTH(Taulukko1[[#This Row],[Loppu PVM]] )=3))</f>
        <v>0</v>
      </c>
      <c r="AE1368" s="90" t="b">
        <f>OR(MONTH(Taulukko1[[#This Row],[Alku PVM]] )&lt;=9,AND(MONTH(Taulukko1[[#This Row],[Alku PVM]] )=9))</f>
        <v>1</v>
      </c>
      <c r="AF1368" s="90" t="b">
        <f>OR(MONTH(Taulukko1[[#This Row],[Loppu PVM]])&lt;=9,AND(MONTH(Taulukko1[[#This Row],[Loppu PVM]] )=9))</f>
        <v>1</v>
      </c>
      <c r="AG1368" s="90" t="b">
        <f>OR(MONTH(Taulukko1[[#This Row],[Alku PVM]] )&lt;=6,AND(MONTH(Taulukko1[[#This Row],[Alku PVM]] )=6))</f>
        <v>1</v>
      </c>
      <c r="AH1368" s="90" t="b">
        <f>OR(MONTH(Taulukko1[[#This Row],[Loppu PVM]])&lt;=6,AND(MONTH(Taulukko1[[#This Row],[Loppu PVM]] )=6))</f>
        <v>1</v>
      </c>
    </row>
    <row r="1369" spans="1:34" ht="12.75" customHeight="1">
      <c r="A1369" t="s">
        <v>3265</v>
      </c>
      <c r="B1369" s="23">
        <v>40281</v>
      </c>
      <c r="C1369" t="s">
        <v>3264</v>
      </c>
      <c r="F1369" s="4"/>
      <c r="G1369" s="5"/>
      <c r="H1369" s="22">
        <v>98</v>
      </c>
      <c r="I1369" s="126" t="e">
        <f>INDEX('TOL2008'!B:B,MATCH(A1369,'TOL2008'!A:A,0))</f>
        <v>#N/A</v>
      </c>
      <c r="J1369" s="126" t="e">
        <f>INDEX(Pääluokka!$H$2:$H$100,MATCH(VALUE(LEFT(Taulukko1[[#This Row],[TOL2008]],2)),Pääluokka!$G$2:$G$100,0))</f>
        <v>#N/A</v>
      </c>
      <c r="K1369" s="126" t="e">
        <f>INDEX(Pääluokka!$I$2:$I$100,MATCH(VALUE(LEFT(Taulukko1[[#This Row],[TOL2008]],2)),Pääluokka!$G$2:$G$100,0))</f>
        <v>#N/A</v>
      </c>
      <c r="L1369" s="41" t="str">
        <f t="shared" si="210"/>
        <v>NA</v>
      </c>
      <c r="M1369" s="43">
        <f t="shared" si="211"/>
        <v>40281</v>
      </c>
      <c r="N1369" s="43">
        <f t="shared" si="212"/>
        <v>40332</v>
      </c>
      <c r="O1369" s="43">
        <f t="shared" si="213"/>
        <v>40269</v>
      </c>
      <c r="P1369" s="43">
        <f t="shared" si="214"/>
        <v>40330</v>
      </c>
      <c r="Q1369" s="41">
        <f t="shared" si="215"/>
        <v>2010</v>
      </c>
      <c r="R1369" s="41">
        <f t="shared" si="216"/>
        <v>2010</v>
      </c>
      <c r="S1369" s="43" t="str">
        <f>YEAR(Taulukko1[[#This Row],[Alku KK]])&amp;"Q"&amp;ROUNDDOWN((MONTH(Taulukko1[[#This Row],[Alku KK]])-1)/3+1,0)</f>
        <v>2010Q2</v>
      </c>
      <c r="T1369" s="43" t="str">
        <f>YEAR(Taulukko1[[#This Row],[Loppu KK]])&amp;"Q"&amp;ROUNDDOWN((MONTH(Taulukko1[[#This Row],[Loppu KK]])-1)/3+1,0)</f>
        <v>2010Q2</v>
      </c>
      <c r="U1369" s="66">
        <f>IF(COUNT(Taulukko1[[#This Row],[Neuvottelujen alaiset ]])=1,Taulukko1[[#This Row],[Neuvottelujen alaiset ]],Taulukko1[[#This Row],[Vähennystarve]])</f>
        <v>98</v>
      </c>
      <c r="V1369" s="44" t="str">
        <f t="shared" si="217"/>
        <v>NA</v>
      </c>
      <c r="W1369" s="44" t="str">
        <f t="shared" si="218"/>
        <v>NA</v>
      </c>
      <c r="X1369" s="44" t="str">
        <f t="shared" si="219"/>
        <v>NA</v>
      </c>
      <c r="Y1369" s="90" t="b">
        <f>AND(MONTH(Taulukko1[[#This Row],[Alku PVM]] )=6,DAY(Taulukko1[[#This Row],[Alku PVM]] )&gt;19)</f>
        <v>0</v>
      </c>
      <c r="Z1369" s="90" t="b">
        <f>AND(MONTH(Taulukko1[[#This Row],[Loppu PVM]] )=6,DAY(Taulukko1[[#This Row],[Loppu PVM]] )&gt;19)</f>
        <v>0</v>
      </c>
      <c r="AA1369" s="90" t="b">
        <f>OR(MONTH(Taulukko1[[#This Row],[Alku PVM]] )&lt;=5,AND(MONTH(Taulukko1[[#This Row],[Alku PVM]] )=6,DAY(Taulukko1[[#This Row],[Alku PVM]] )&lt;20))</f>
        <v>1</v>
      </c>
      <c r="AB1369" s="90" t="b">
        <f>OR(MONTH(Taulukko1[[#This Row],[Loppu PVM]])&lt;=5,AND(MONTH(Taulukko1[[#This Row],[Loppu PVM]] )=6,DAY(Taulukko1[[#This Row],[Loppu PVM]])&lt;20))</f>
        <v>1</v>
      </c>
      <c r="AC1369" s="90" t="b">
        <f>OR(MONTH(Taulukko1[[#This Row],[Alku PVM]] )&lt;=3,AND(MONTH(Taulukko1[[#This Row],[Alku PVM]] )=3))</f>
        <v>0</v>
      </c>
      <c r="AD1369" s="90" t="b">
        <f>OR(MONTH(Taulukko1[[#This Row],[Loppu PVM]] )&lt;=3,AND(MONTH(Taulukko1[[#This Row],[Loppu PVM]] )=3))</f>
        <v>0</v>
      </c>
      <c r="AE1369" s="90" t="b">
        <f>OR(MONTH(Taulukko1[[#This Row],[Alku PVM]] )&lt;=9,AND(MONTH(Taulukko1[[#This Row],[Alku PVM]] )=9))</f>
        <v>1</v>
      </c>
      <c r="AF1369" s="90" t="b">
        <f>OR(MONTH(Taulukko1[[#This Row],[Loppu PVM]])&lt;=9,AND(MONTH(Taulukko1[[#This Row],[Loppu PVM]] )=9))</f>
        <v>1</v>
      </c>
      <c r="AG1369" s="90" t="b">
        <f>OR(MONTH(Taulukko1[[#This Row],[Alku PVM]] )&lt;=6,AND(MONTH(Taulukko1[[#This Row],[Alku PVM]] )=6))</f>
        <v>1</v>
      </c>
      <c r="AH1369" s="90" t="b">
        <f>OR(MONTH(Taulukko1[[#This Row],[Loppu PVM]])&lt;=6,AND(MONTH(Taulukko1[[#This Row],[Loppu PVM]] )=6))</f>
        <v>1</v>
      </c>
    </row>
    <row r="1370" spans="1:34" ht="12.75" customHeight="1">
      <c r="A1370" t="s">
        <v>142</v>
      </c>
      <c r="B1370" s="23">
        <v>40282</v>
      </c>
      <c r="C1370" t="s">
        <v>3215</v>
      </c>
      <c r="E1370" s="62">
        <v>40</v>
      </c>
      <c r="F1370" s="4">
        <v>40309</v>
      </c>
      <c r="G1370" s="5">
        <v>40</v>
      </c>
      <c r="H1370" s="22">
        <v>40</v>
      </c>
      <c r="I1370" s="126">
        <f>INDEX('TOL2008'!B:B,MATCH(A1370,'TOL2008'!A:A,0))</f>
        <v>46901</v>
      </c>
      <c r="J1370" s="126" t="str">
        <f>INDEX(Pääluokka!$H$2:$H$100,MATCH(VALUE(LEFT(Taulukko1[[#This Row],[TOL2008]],2)),Pääluokka!$G$2:$G$100,0))</f>
        <v>Tukku- ja vähittäiskauppa; moottoriajoneuvojen ja moottoripyörien korjaus</v>
      </c>
      <c r="K1370" s="126" t="str">
        <f>INDEX(Pääluokka!$I$2:$I$100,MATCH(VALUE(LEFT(Taulukko1[[#This Row],[TOL2008]],2)),Pääluokka!$G$2:$G$100,0))</f>
        <v>Palvelualat (G-N, R, S)</v>
      </c>
      <c r="L1370" s="41">
        <f t="shared" si="210"/>
        <v>27</v>
      </c>
      <c r="M1370" s="43">
        <f t="shared" si="211"/>
        <v>40282</v>
      </c>
      <c r="N1370" s="43">
        <f t="shared" si="212"/>
        <v>40309</v>
      </c>
      <c r="O1370" s="43">
        <f t="shared" si="213"/>
        <v>40269</v>
      </c>
      <c r="P1370" s="43">
        <f t="shared" si="214"/>
        <v>40299</v>
      </c>
      <c r="Q1370" s="41">
        <f t="shared" si="215"/>
        <v>2010</v>
      </c>
      <c r="R1370" s="41">
        <f t="shared" si="216"/>
        <v>2010</v>
      </c>
      <c r="S1370" s="43" t="str">
        <f>YEAR(Taulukko1[[#This Row],[Alku KK]])&amp;"Q"&amp;ROUNDDOWN((MONTH(Taulukko1[[#This Row],[Alku KK]])-1)/3+1,0)</f>
        <v>2010Q2</v>
      </c>
      <c r="T1370" s="43" t="str">
        <f>YEAR(Taulukko1[[#This Row],[Loppu KK]])&amp;"Q"&amp;ROUNDDOWN((MONTH(Taulukko1[[#This Row],[Loppu KK]])-1)/3+1,0)</f>
        <v>2010Q2</v>
      </c>
      <c r="U1370" s="66">
        <f>IF(COUNT(Taulukko1[[#This Row],[Neuvottelujen alaiset ]])=1,Taulukko1[[#This Row],[Neuvottelujen alaiset ]],Taulukko1[[#This Row],[Vähennystarve]])</f>
        <v>40</v>
      </c>
      <c r="V1370" s="44">
        <f t="shared" si="217"/>
        <v>1</v>
      </c>
      <c r="W1370" s="44">
        <f t="shared" si="218"/>
        <v>1</v>
      </c>
      <c r="X1370" s="44">
        <f t="shared" si="219"/>
        <v>1</v>
      </c>
      <c r="Y1370" s="90" t="b">
        <f>AND(MONTH(Taulukko1[[#This Row],[Alku PVM]] )=6,DAY(Taulukko1[[#This Row],[Alku PVM]] )&gt;19)</f>
        <v>0</v>
      </c>
      <c r="Z1370" s="90" t="b">
        <f>AND(MONTH(Taulukko1[[#This Row],[Loppu PVM]] )=6,DAY(Taulukko1[[#This Row],[Loppu PVM]] )&gt;19)</f>
        <v>0</v>
      </c>
      <c r="AA1370" s="90" t="b">
        <f>OR(MONTH(Taulukko1[[#This Row],[Alku PVM]] )&lt;=5,AND(MONTH(Taulukko1[[#This Row],[Alku PVM]] )=6,DAY(Taulukko1[[#This Row],[Alku PVM]] )&lt;20))</f>
        <v>1</v>
      </c>
      <c r="AB1370" s="90" t="b">
        <f>OR(MONTH(Taulukko1[[#This Row],[Loppu PVM]])&lt;=5,AND(MONTH(Taulukko1[[#This Row],[Loppu PVM]] )=6,DAY(Taulukko1[[#This Row],[Loppu PVM]])&lt;20))</f>
        <v>1</v>
      </c>
      <c r="AC1370" s="90" t="b">
        <f>OR(MONTH(Taulukko1[[#This Row],[Alku PVM]] )&lt;=3,AND(MONTH(Taulukko1[[#This Row],[Alku PVM]] )=3))</f>
        <v>0</v>
      </c>
      <c r="AD1370" s="90" t="b">
        <f>OR(MONTH(Taulukko1[[#This Row],[Loppu PVM]] )&lt;=3,AND(MONTH(Taulukko1[[#This Row],[Loppu PVM]] )=3))</f>
        <v>0</v>
      </c>
      <c r="AE1370" s="90" t="b">
        <f>OR(MONTH(Taulukko1[[#This Row],[Alku PVM]] )&lt;=9,AND(MONTH(Taulukko1[[#This Row],[Alku PVM]] )=9))</f>
        <v>1</v>
      </c>
      <c r="AF1370" s="90" t="b">
        <f>OR(MONTH(Taulukko1[[#This Row],[Loppu PVM]])&lt;=9,AND(MONTH(Taulukko1[[#This Row],[Loppu PVM]] )=9))</f>
        <v>1</v>
      </c>
      <c r="AG1370" s="90" t="b">
        <f>OR(MONTH(Taulukko1[[#This Row],[Alku PVM]] )&lt;=6,AND(MONTH(Taulukko1[[#This Row],[Alku PVM]] )=6))</f>
        <v>1</v>
      </c>
      <c r="AH1370" s="90" t="b">
        <f>OR(MONTH(Taulukko1[[#This Row],[Loppu PVM]])&lt;=6,AND(MONTH(Taulukko1[[#This Row],[Loppu PVM]] )=6))</f>
        <v>1</v>
      </c>
    </row>
    <row r="1371" spans="1:34" ht="12.75" customHeight="1">
      <c r="A1371" s="21" t="s">
        <v>3226</v>
      </c>
      <c r="B1371" s="23">
        <v>40283</v>
      </c>
      <c r="C1371" s="21" t="s">
        <v>3227</v>
      </c>
      <c r="D1371" s="24"/>
      <c r="E1371" s="62">
        <v>20</v>
      </c>
      <c r="F1371" s="23">
        <v>40338</v>
      </c>
      <c r="G1371" s="24">
        <v>7</v>
      </c>
      <c r="H1371" s="22">
        <v>220</v>
      </c>
      <c r="I1371" s="126" t="e">
        <f>INDEX('TOL2008'!B:B,MATCH(A1371,'TOL2008'!A:A,0))</f>
        <v>#N/A</v>
      </c>
      <c r="J1371" s="126" t="e">
        <f>INDEX(Pääluokka!$H$2:$H$100,MATCH(VALUE(LEFT(Taulukko1[[#This Row],[TOL2008]],2)),Pääluokka!$G$2:$G$100,0))</f>
        <v>#N/A</v>
      </c>
      <c r="K1371" s="126" t="e">
        <f>INDEX(Pääluokka!$I$2:$I$100,MATCH(VALUE(LEFT(Taulukko1[[#This Row],[TOL2008]],2)),Pääluokka!$G$2:$G$100,0))</f>
        <v>#N/A</v>
      </c>
      <c r="L1371" s="41">
        <f t="shared" si="210"/>
        <v>55</v>
      </c>
      <c r="M1371" s="43">
        <f t="shared" si="211"/>
        <v>40283</v>
      </c>
      <c r="N1371" s="43">
        <f t="shared" si="212"/>
        <v>40338</v>
      </c>
      <c r="O1371" s="43">
        <f t="shared" si="213"/>
        <v>40269</v>
      </c>
      <c r="P1371" s="43">
        <f t="shared" si="214"/>
        <v>40330</v>
      </c>
      <c r="Q1371" s="41">
        <f t="shared" si="215"/>
        <v>2010</v>
      </c>
      <c r="R1371" s="41">
        <f t="shared" si="216"/>
        <v>2010</v>
      </c>
      <c r="S1371" s="43" t="str">
        <f>YEAR(Taulukko1[[#This Row],[Alku KK]])&amp;"Q"&amp;ROUNDDOWN((MONTH(Taulukko1[[#This Row],[Alku KK]])-1)/3+1,0)</f>
        <v>2010Q2</v>
      </c>
      <c r="T1371" s="43" t="str">
        <f>YEAR(Taulukko1[[#This Row],[Loppu KK]])&amp;"Q"&amp;ROUNDDOWN((MONTH(Taulukko1[[#This Row],[Loppu KK]])-1)/3+1,0)</f>
        <v>2010Q2</v>
      </c>
      <c r="U1371" s="66">
        <f>IF(COUNT(Taulukko1[[#This Row],[Neuvottelujen alaiset ]])=1,Taulukko1[[#This Row],[Neuvottelujen alaiset ]],Taulukko1[[#This Row],[Vähennystarve]])</f>
        <v>220</v>
      </c>
      <c r="V1371" s="44">
        <f t="shared" si="217"/>
        <v>9.0909090909090912E-2</v>
      </c>
      <c r="W1371" s="44">
        <f t="shared" si="218"/>
        <v>3.1818181818181815E-2</v>
      </c>
      <c r="X1371" s="44">
        <f t="shared" si="219"/>
        <v>0.35</v>
      </c>
      <c r="Y1371" s="90" t="b">
        <f>AND(MONTH(Taulukko1[[#This Row],[Alku PVM]] )=6,DAY(Taulukko1[[#This Row],[Alku PVM]] )&gt;19)</f>
        <v>0</v>
      </c>
      <c r="Z1371" s="90" t="b">
        <f>AND(MONTH(Taulukko1[[#This Row],[Loppu PVM]] )=6,DAY(Taulukko1[[#This Row],[Loppu PVM]] )&gt;19)</f>
        <v>0</v>
      </c>
      <c r="AA1371" s="90" t="b">
        <f>OR(MONTH(Taulukko1[[#This Row],[Alku PVM]] )&lt;=5,AND(MONTH(Taulukko1[[#This Row],[Alku PVM]] )=6,DAY(Taulukko1[[#This Row],[Alku PVM]] )&lt;20))</f>
        <v>1</v>
      </c>
      <c r="AB1371" s="90" t="b">
        <f>OR(MONTH(Taulukko1[[#This Row],[Loppu PVM]])&lt;=5,AND(MONTH(Taulukko1[[#This Row],[Loppu PVM]] )=6,DAY(Taulukko1[[#This Row],[Loppu PVM]])&lt;20))</f>
        <v>1</v>
      </c>
      <c r="AC1371" s="90" t="b">
        <f>OR(MONTH(Taulukko1[[#This Row],[Alku PVM]] )&lt;=3,AND(MONTH(Taulukko1[[#This Row],[Alku PVM]] )=3))</f>
        <v>0</v>
      </c>
      <c r="AD1371" s="90" t="b">
        <f>OR(MONTH(Taulukko1[[#This Row],[Loppu PVM]] )&lt;=3,AND(MONTH(Taulukko1[[#This Row],[Loppu PVM]] )=3))</f>
        <v>0</v>
      </c>
      <c r="AE1371" s="90" t="b">
        <f>OR(MONTH(Taulukko1[[#This Row],[Alku PVM]] )&lt;=9,AND(MONTH(Taulukko1[[#This Row],[Alku PVM]] )=9))</f>
        <v>1</v>
      </c>
      <c r="AF1371" s="90" t="b">
        <f>OR(MONTH(Taulukko1[[#This Row],[Loppu PVM]])&lt;=9,AND(MONTH(Taulukko1[[#This Row],[Loppu PVM]] )=9))</f>
        <v>1</v>
      </c>
      <c r="AG1371" s="90" t="b">
        <f>OR(MONTH(Taulukko1[[#This Row],[Alku PVM]] )&lt;=6,AND(MONTH(Taulukko1[[#This Row],[Alku PVM]] )=6))</f>
        <v>1</v>
      </c>
      <c r="AH1371" s="90" t="b">
        <f>OR(MONTH(Taulukko1[[#This Row],[Loppu PVM]])&lt;=6,AND(MONTH(Taulukko1[[#This Row],[Loppu PVM]] )=6))</f>
        <v>1</v>
      </c>
    </row>
    <row r="1372" spans="1:34" ht="12.75" customHeight="1">
      <c r="A1372" t="s">
        <v>90</v>
      </c>
      <c r="B1372" s="23">
        <v>40283</v>
      </c>
      <c r="C1372" t="s">
        <v>3190</v>
      </c>
      <c r="E1372" s="62">
        <v>12</v>
      </c>
      <c r="F1372" s="4"/>
      <c r="G1372" s="5"/>
      <c r="H1372" s="22">
        <v>110</v>
      </c>
      <c r="I1372" s="126">
        <f>INDEX('TOL2008'!B:B,MATCH(A1372,'TOL2008'!A:A,0))</f>
        <v>62030</v>
      </c>
      <c r="J1372" s="126" t="str">
        <f>INDEX(Pääluokka!$H$2:$H$100,MATCH(VALUE(LEFT(Taulukko1[[#This Row],[TOL2008]],2)),Pääluokka!$G$2:$G$100,0))</f>
        <v>Informaatio ja viestintä</v>
      </c>
      <c r="K1372" s="126" t="str">
        <f>INDEX(Pääluokka!$I$2:$I$100,MATCH(VALUE(LEFT(Taulukko1[[#This Row],[TOL2008]],2)),Pääluokka!$G$2:$G$100,0))</f>
        <v>Palvelualat (G-N, R, S)</v>
      </c>
      <c r="L1372" s="41" t="str">
        <f t="shared" si="210"/>
        <v>NA</v>
      </c>
      <c r="M1372" s="43">
        <f t="shared" si="211"/>
        <v>40283</v>
      </c>
      <c r="N1372" s="43">
        <f t="shared" si="212"/>
        <v>40334</v>
      </c>
      <c r="O1372" s="43">
        <f t="shared" si="213"/>
        <v>40269</v>
      </c>
      <c r="P1372" s="43">
        <f t="shared" si="214"/>
        <v>40330</v>
      </c>
      <c r="Q1372" s="41">
        <f t="shared" si="215"/>
        <v>2010</v>
      </c>
      <c r="R1372" s="41">
        <f t="shared" si="216"/>
        <v>2010</v>
      </c>
      <c r="S1372" s="43" t="str">
        <f>YEAR(Taulukko1[[#This Row],[Alku KK]])&amp;"Q"&amp;ROUNDDOWN((MONTH(Taulukko1[[#This Row],[Alku KK]])-1)/3+1,0)</f>
        <v>2010Q2</v>
      </c>
      <c r="T1372" s="43" t="str">
        <f>YEAR(Taulukko1[[#This Row],[Loppu KK]])&amp;"Q"&amp;ROUNDDOWN((MONTH(Taulukko1[[#This Row],[Loppu KK]])-1)/3+1,0)</f>
        <v>2010Q2</v>
      </c>
      <c r="U1372" s="66">
        <f>IF(COUNT(Taulukko1[[#This Row],[Neuvottelujen alaiset ]])=1,Taulukko1[[#This Row],[Neuvottelujen alaiset ]],Taulukko1[[#This Row],[Vähennystarve]])</f>
        <v>110</v>
      </c>
      <c r="V1372" s="44">
        <f t="shared" si="217"/>
        <v>0.10909090909090909</v>
      </c>
      <c r="W1372" s="44" t="str">
        <f t="shared" si="218"/>
        <v>NA</v>
      </c>
      <c r="X1372" s="44" t="str">
        <f t="shared" si="219"/>
        <v>NA</v>
      </c>
      <c r="Y1372" s="90" t="b">
        <f>AND(MONTH(Taulukko1[[#This Row],[Alku PVM]] )=6,DAY(Taulukko1[[#This Row],[Alku PVM]] )&gt;19)</f>
        <v>0</v>
      </c>
      <c r="Z1372" s="90" t="b">
        <f>AND(MONTH(Taulukko1[[#This Row],[Loppu PVM]] )=6,DAY(Taulukko1[[#This Row],[Loppu PVM]] )&gt;19)</f>
        <v>0</v>
      </c>
      <c r="AA1372" s="90" t="b">
        <f>OR(MONTH(Taulukko1[[#This Row],[Alku PVM]] )&lt;=5,AND(MONTH(Taulukko1[[#This Row],[Alku PVM]] )=6,DAY(Taulukko1[[#This Row],[Alku PVM]] )&lt;20))</f>
        <v>1</v>
      </c>
      <c r="AB1372" s="90" t="b">
        <f>OR(MONTH(Taulukko1[[#This Row],[Loppu PVM]])&lt;=5,AND(MONTH(Taulukko1[[#This Row],[Loppu PVM]] )=6,DAY(Taulukko1[[#This Row],[Loppu PVM]])&lt;20))</f>
        <v>1</v>
      </c>
      <c r="AC1372" s="90" t="b">
        <f>OR(MONTH(Taulukko1[[#This Row],[Alku PVM]] )&lt;=3,AND(MONTH(Taulukko1[[#This Row],[Alku PVM]] )=3))</f>
        <v>0</v>
      </c>
      <c r="AD1372" s="90" t="b">
        <f>OR(MONTH(Taulukko1[[#This Row],[Loppu PVM]] )&lt;=3,AND(MONTH(Taulukko1[[#This Row],[Loppu PVM]] )=3))</f>
        <v>0</v>
      </c>
      <c r="AE1372" s="90" t="b">
        <f>OR(MONTH(Taulukko1[[#This Row],[Alku PVM]] )&lt;=9,AND(MONTH(Taulukko1[[#This Row],[Alku PVM]] )=9))</f>
        <v>1</v>
      </c>
      <c r="AF1372" s="90" t="b">
        <f>OR(MONTH(Taulukko1[[#This Row],[Loppu PVM]])&lt;=9,AND(MONTH(Taulukko1[[#This Row],[Loppu PVM]] )=9))</f>
        <v>1</v>
      </c>
      <c r="AG1372" s="90" t="b">
        <f>OR(MONTH(Taulukko1[[#This Row],[Alku PVM]] )&lt;=6,AND(MONTH(Taulukko1[[#This Row],[Alku PVM]] )=6))</f>
        <v>1</v>
      </c>
      <c r="AH1372" s="90" t="b">
        <f>OR(MONTH(Taulukko1[[#This Row],[Loppu PVM]])&lt;=6,AND(MONTH(Taulukko1[[#This Row],[Loppu PVM]] )=6))</f>
        <v>1</v>
      </c>
    </row>
    <row r="1373" spans="1:34" ht="12.75" customHeight="1">
      <c r="A1373" s="21" t="s">
        <v>2426</v>
      </c>
      <c r="B1373" s="23">
        <v>40285</v>
      </c>
      <c r="C1373" s="21" t="s">
        <v>3238</v>
      </c>
      <c r="D1373" s="24">
        <v>65</v>
      </c>
      <c r="E1373" s="62">
        <v>8</v>
      </c>
      <c r="F1373" s="23">
        <v>40299</v>
      </c>
      <c r="G1373" s="24">
        <v>0</v>
      </c>
      <c r="H1373" s="22">
        <v>19</v>
      </c>
      <c r="I1373" s="126" t="e">
        <f>INDEX('TOL2008'!B:B,MATCH(A1373,'TOL2008'!A:A,0))</f>
        <v>#N/A</v>
      </c>
      <c r="J1373" s="126" t="e">
        <f>INDEX(Pääluokka!$H$2:$H$100,MATCH(VALUE(LEFT(Taulukko1[[#This Row],[TOL2008]],2)),Pääluokka!$G$2:$G$100,0))</f>
        <v>#N/A</v>
      </c>
      <c r="K1373" s="126" t="e">
        <f>INDEX(Pääluokka!$I$2:$I$100,MATCH(VALUE(LEFT(Taulukko1[[#This Row],[TOL2008]],2)),Pääluokka!$G$2:$G$100,0))</f>
        <v>#N/A</v>
      </c>
      <c r="L1373" s="41">
        <f t="shared" si="210"/>
        <v>14</v>
      </c>
      <c r="M1373" s="43">
        <f t="shared" si="211"/>
        <v>40285</v>
      </c>
      <c r="N1373" s="43">
        <f t="shared" si="212"/>
        <v>40299</v>
      </c>
      <c r="O1373" s="43">
        <f t="shared" si="213"/>
        <v>40269</v>
      </c>
      <c r="P1373" s="43">
        <f t="shared" si="214"/>
        <v>40299</v>
      </c>
      <c r="Q1373" s="41">
        <f t="shared" si="215"/>
        <v>2010</v>
      </c>
      <c r="R1373" s="41">
        <f t="shared" si="216"/>
        <v>2010</v>
      </c>
      <c r="S1373" s="43" t="str">
        <f>YEAR(Taulukko1[[#This Row],[Alku KK]])&amp;"Q"&amp;ROUNDDOWN((MONTH(Taulukko1[[#This Row],[Alku KK]])-1)/3+1,0)</f>
        <v>2010Q2</v>
      </c>
      <c r="T1373" s="43" t="str">
        <f>YEAR(Taulukko1[[#This Row],[Loppu KK]])&amp;"Q"&amp;ROUNDDOWN((MONTH(Taulukko1[[#This Row],[Loppu KK]])-1)/3+1,0)</f>
        <v>2010Q2</v>
      </c>
      <c r="U1373" s="66">
        <f>IF(COUNT(Taulukko1[[#This Row],[Neuvottelujen alaiset ]])=1,Taulukko1[[#This Row],[Neuvottelujen alaiset ]],Taulukko1[[#This Row],[Vähennystarve]])</f>
        <v>19</v>
      </c>
      <c r="V1373" s="44">
        <f t="shared" si="217"/>
        <v>0.42105263157894735</v>
      </c>
      <c r="W1373" s="44">
        <f t="shared" si="218"/>
        <v>0</v>
      </c>
      <c r="X1373" s="44">
        <f t="shared" si="219"/>
        <v>0</v>
      </c>
      <c r="Y1373" s="90" t="b">
        <f>AND(MONTH(Taulukko1[[#This Row],[Alku PVM]] )=6,DAY(Taulukko1[[#This Row],[Alku PVM]] )&gt;19)</f>
        <v>0</v>
      </c>
      <c r="Z1373" s="90" t="b">
        <f>AND(MONTH(Taulukko1[[#This Row],[Loppu PVM]] )=6,DAY(Taulukko1[[#This Row],[Loppu PVM]] )&gt;19)</f>
        <v>0</v>
      </c>
      <c r="AA1373" s="90" t="b">
        <f>OR(MONTH(Taulukko1[[#This Row],[Alku PVM]] )&lt;=5,AND(MONTH(Taulukko1[[#This Row],[Alku PVM]] )=6,DAY(Taulukko1[[#This Row],[Alku PVM]] )&lt;20))</f>
        <v>1</v>
      </c>
      <c r="AB1373" s="90" t="b">
        <f>OR(MONTH(Taulukko1[[#This Row],[Loppu PVM]])&lt;=5,AND(MONTH(Taulukko1[[#This Row],[Loppu PVM]] )=6,DAY(Taulukko1[[#This Row],[Loppu PVM]])&lt;20))</f>
        <v>1</v>
      </c>
      <c r="AC1373" s="90" t="b">
        <f>OR(MONTH(Taulukko1[[#This Row],[Alku PVM]] )&lt;=3,AND(MONTH(Taulukko1[[#This Row],[Alku PVM]] )=3))</f>
        <v>0</v>
      </c>
      <c r="AD1373" s="90" t="b">
        <f>OR(MONTH(Taulukko1[[#This Row],[Loppu PVM]] )&lt;=3,AND(MONTH(Taulukko1[[#This Row],[Loppu PVM]] )=3))</f>
        <v>0</v>
      </c>
      <c r="AE1373" s="90" t="b">
        <f>OR(MONTH(Taulukko1[[#This Row],[Alku PVM]] )&lt;=9,AND(MONTH(Taulukko1[[#This Row],[Alku PVM]] )=9))</f>
        <v>1</v>
      </c>
      <c r="AF1373" s="90" t="b">
        <f>OR(MONTH(Taulukko1[[#This Row],[Loppu PVM]])&lt;=9,AND(MONTH(Taulukko1[[#This Row],[Loppu PVM]] )=9))</f>
        <v>1</v>
      </c>
      <c r="AG1373" s="90" t="b">
        <f>OR(MONTH(Taulukko1[[#This Row],[Alku PVM]] )&lt;=6,AND(MONTH(Taulukko1[[#This Row],[Alku PVM]] )=6))</f>
        <v>1</v>
      </c>
      <c r="AH1373" s="90" t="b">
        <f>OR(MONTH(Taulukko1[[#This Row],[Loppu PVM]])&lt;=6,AND(MONTH(Taulukko1[[#This Row],[Loppu PVM]] )=6))</f>
        <v>1</v>
      </c>
    </row>
    <row r="1374" spans="1:34" ht="12.75" customHeight="1">
      <c r="A1374" t="s">
        <v>481</v>
      </c>
      <c r="B1374" s="23">
        <v>40287</v>
      </c>
      <c r="C1374" t="s">
        <v>3385</v>
      </c>
      <c r="D1374" s="5">
        <v>330</v>
      </c>
      <c r="F1374" s="4">
        <v>40310</v>
      </c>
      <c r="G1374" s="5">
        <v>0</v>
      </c>
      <c r="H1374" s="22">
        <v>300</v>
      </c>
      <c r="I1374" s="126">
        <f>INDEX('TOL2008'!B:B,MATCH(A1374,'TOL2008'!A:A,0))</f>
        <v>16231</v>
      </c>
      <c r="J1374" s="126" t="str">
        <f>INDEX(Pääluokka!$H$2:$H$100,MATCH(VALUE(LEFT(Taulukko1[[#This Row],[TOL2008]],2)),Pääluokka!$G$2:$G$100,0))</f>
        <v>Teollisuus</v>
      </c>
      <c r="K1374" s="126" t="str">
        <f>INDEX(Pääluokka!$I$2:$I$100,MATCH(VALUE(LEFT(Taulukko1[[#This Row],[TOL2008]],2)),Pääluokka!$G$2:$G$100,0))</f>
        <v>Teollisuus (C-E)</v>
      </c>
      <c r="L1374" s="41">
        <f t="shared" si="210"/>
        <v>23</v>
      </c>
      <c r="M1374" s="43">
        <f t="shared" si="211"/>
        <v>40287</v>
      </c>
      <c r="N1374" s="43">
        <f t="shared" si="212"/>
        <v>40310</v>
      </c>
      <c r="O1374" s="43">
        <f t="shared" si="213"/>
        <v>40269</v>
      </c>
      <c r="P1374" s="43">
        <f t="shared" si="214"/>
        <v>40299</v>
      </c>
      <c r="Q1374" s="41">
        <f t="shared" si="215"/>
        <v>2010</v>
      </c>
      <c r="R1374" s="41">
        <f t="shared" si="216"/>
        <v>2010</v>
      </c>
      <c r="S1374" s="43" t="str">
        <f>YEAR(Taulukko1[[#This Row],[Alku KK]])&amp;"Q"&amp;ROUNDDOWN((MONTH(Taulukko1[[#This Row],[Alku KK]])-1)/3+1,0)</f>
        <v>2010Q2</v>
      </c>
      <c r="T1374" s="43" t="str">
        <f>YEAR(Taulukko1[[#This Row],[Loppu KK]])&amp;"Q"&amp;ROUNDDOWN((MONTH(Taulukko1[[#This Row],[Loppu KK]])-1)/3+1,0)</f>
        <v>2010Q2</v>
      </c>
      <c r="U1374" s="66">
        <f>IF(COUNT(Taulukko1[[#This Row],[Neuvottelujen alaiset ]])=1,Taulukko1[[#This Row],[Neuvottelujen alaiset ]],Taulukko1[[#This Row],[Vähennystarve]])</f>
        <v>300</v>
      </c>
      <c r="V1374" s="44" t="str">
        <f t="shared" si="217"/>
        <v>NA</v>
      </c>
      <c r="W1374" s="44">
        <f t="shared" si="218"/>
        <v>0</v>
      </c>
      <c r="X1374" s="44" t="str">
        <f t="shared" si="219"/>
        <v>NA</v>
      </c>
      <c r="Y1374" s="90" t="b">
        <f>AND(MONTH(Taulukko1[[#This Row],[Alku PVM]] )=6,DAY(Taulukko1[[#This Row],[Alku PVM]] )&gt;19)</f>
        <v>0</v>
      </c>
      <c r="Z1374" s="90" t="b">
        <f>AND(MONTH(Taulukko1[[#This Row],[Loppu PVM]] )=6,DAY(Taulukko1[[#This Row],[Loppu PVM]] )&gt;19)</f>
        <v>0</v>
      </c>
      <c r="AA1374" s="90" t="b">
        <f>OR(MONTH(Taulukko1[[#This Row],[Alku PVM]] )&lt;=5,AND(MONTH(Taulukko1[[#This Row],[Alku PVM]] )=6,DAY(Taulukko1[[#This Row],[Alku PVM]] )&lt;20))</f>
        <v>1</v>
      </c>
      <c r="AB1374" s="90" t="b">
        <f>OR(MONTH(Taulukko1[[#This Row],[Loppu PVM]])&lt;=5,AND(MONTH(Taulukko1[[#This Row],[Loppu PVM]] )=6,DAY(Taulukko1[[#This Row],[Loppu PVM]])&lt;20))</f>
        <v>1</v>
      </c>
      <c r="AC1374" s="90" t="b">
        <f>OR(MONTH(Taulukko1[[#This Row],[Alku PVM]] )&lt;=3,AND(MONTH(Taulukko1[[#This Row],[Alku PVM]] )=3))</f>
        <v>0</v>
      </c>
      <c r="AD1374" s="90" t="b">
        <f>OR(MONTH(Taulukko1[[#This Row],[Loppu PVM]] )&lt;=3,AND(MONTH(Taulukko1[[#This Row],[Loppu PVM]] )=3))</f>
        <v>0</v>
      </c>
      <c r="AE1374" s="90" t="b">
        <f>OR(MONTH(Taulukko1[[#This Row],[Alku PVM]] )&lt;=9,AND(MONTH(Taulukko1[[#This Row],[Alku PVM]] )=9))</f>
        <v>1</v>
      </c>
      <c r="AF1374" s="90" t="b">
        <f>OR(MONTH(Taulukko1[[#This Row],[Loppu PVM]])&lt;=9,AND(MONTH(Taulukko1[[#This Row],[Loppu PVM]] )=9))</f>
        <v>1</v>
      </c>
      <c r="AG1374" s="90" t="b">
        <f>OR(MONTH(Taulukko1[[#This Row],[Alku PVM]] )&lt;=6,AND(MONTH(Taulukko1[[#This Row],[Alku PVM]] )=6))</f>
        <v>1</v>
      </c>
      <c r="AH1374" s="90" t="b">
        <f>OR(MONTH(Taulukko1[[#This Row],[Loppu PVM]])&lt;=6,AND(MONTH(Taulukko1[[#This Row],[Loppu PVM]] )=6))</f>
        <v>1</v>
      </c>
    </row>
    <row r="1375" spans="1:34" ht="12.75" customHeight="1">
      <c r="A1375" t="s">
        <v>1901</v>
      </c>
      <c r="B1375" s="23">
        <v>40288</v>
      </c>
      <c r="C1375" t="s">
        <v>302</v>
      </c>
      <c r="D1375" s="5">
        <v>2</v>
      </c>
      <c r="E1375" s="62">
        <v>16</v>
      </c>
      <c r="F1375" s="4"/>
      <c r="G1375" s="5"/>
      <c r="H1375" s="22">
        <v>18</v>
      </c>
      <c r="I1375" s="126" t="e">
        <f>INDEX('TOL2008'!B:B,MATCH(A1375,'TOL2008'!A:A,0))</f>
        <v>#N/A</v>
      </c>
      <c r="J1375" s="126" t="e">
        <f>INDEX(Pääluokka!$H$2:$H$100,MATCH(VALUE(LEFT(Taulukko1[[#This Row],[TOL2008]],2)),Pääluokka!$G$2:$G$100,0))</f>
        <v>#N/A</v>
      </c>
      <c r="K1375" s="126" t="e">
        <f>INDEX(Pääluokka!$I$2:$I$100,MATCH(VALUE(LEFT(Taulukko1[[#This Row],[TOL2008]],2)),Pääluokka!$G$2:$G$100,0))</f>
        <v>#N/A</v>
      </c>
      <c r="L1375" s="41" t="str">
        <f t="shared" si="210"/>
        <v>NA</v>
      </c>
      <c r="M1375" s="43">
        <f t="shared" si="211"/>
        <v>40288</v>
      </c>
      <c r="N1375" s="43">
        <f t="shared" si="212"/>
        <v>40339</v>
      </c>
      <c r="O1375" s="43">
        <f t="shared" si="213"/>
        <v>40269</v>
      </c>
      <c r="P1375" s="43">
        <f t="shared" si="214"/>
        <v>40330</v>
      </c>
      <c r="Q1375" s="41">
        <f t="shared" si="215"/>
        <v>2010</v>
      </c>
      <c r="R1375" s="41">
        <f t="shared" si="216"/>
        <v>2010</v>
      </c>
      <c r="S1375" s="43" t="str">
        <f>YEAR(Taulukko1[[#This Row],[Alku KK]])&amp;"Q"&amp;ROUNDDOWN((MONTH(Taulukko1[[#This Row],[Alku KK]])-1)/3+1,0)</f>
        <v>2010Q2</v>
      </c>
      <c r="T1375" s="43" t="str">
        <f>YEAR(Taulukko1[[#This Row],[Loppu KK]])&amp;"Q"&amp;ROUNDDOWN((MONTH(Taulukko1[[#This Row],[Loppu KK]])-1)/3+1,0)</f>
        <v>2010Q2</v>
      </c>
      <c r="U1375" s="66">
        <f>IF(COUNT(Taulukko1[[#This Row],[Neuvottelujen alaiset ]])=1,Taulukko1[[#This Row],[Neuvottelujen alaiset ]],Taulukko1[[#This Row],[Vähennystarve]])</f>
        <v>18</v>
      </c>
      <c r="V1375" s="44">
        <f t="shared" si="217"/>
        <v>0.88888888888888884</v>
      </c>
      <c r="W1375" s="44" t="str">
        <f t="shared" si="218"/>
        <v>NA</v>
      </c>
      <c r="X1375" s="44" t="str">
        <f t="shared" si="219"/>
        <v>NA</v>
      </c>
      <c r="Y1375" s="90" t="b">
        <f>AND(MONTH(Taulukko1[[#This Row],[Alku PVM]] )=6,DAY(Taulukko1[[#This Row],[Alku PVM]] )&gt;19)</f>
        <v>0</v>
      </c>
      <c r="Z1375" s="90" t="b">
        <f>AND(MONTH(Taulukko1[[#This Row],[Loppu PVM]] )=6,DAY(Taulukko1[[#This Row],[Loppu PVM]] )&gt;19)</f>
        <v>0</v>
      </c>
      <c r="AA1375" s="90" t="b">
        <f>OR(MONTH(Taulukko1[[#This Row],[Alku PVM]] )&lt;=5,AND(MONTH(Taulukko1[[#This Row],[Alku PVM]] )=6,DAY(Taulukko1[[#This Row],[Alku PVM]] )&lt;20))</f>
        <v>1</v>
      </c>
      <c r="AB1375" s="90" t="b">
        <f>OR(MONTH(Taulukko1[[#This Row],[Loppu PVM]])&lt;=5,AND(MONTH(Taulukko1[[#This Row],[Loppu PVM]] )=6,DAY(Taulukko1[[#This Row],[Loppu PVM]])&lt;20))</f>
        <v>1</v>
      </c>
      <c r="AC1375" s="90" t="b">
        <f>OR(MONTH(Taulukko1[[#This Row],[Alku PVM]] )&lt;=3,AND(MONTH(Taulukko1[[#This Row],[Alku PVM]] )=3))</f>
        <v>0</v>
      </c>
      <c r="AD1375" s="90" t="b">
        <f>OR(MONTH(Taulukko1[[#This Row],[Loppu PVM]] )&lt;=3,AND(MONTH(Taulukko1[[#This Row],[Loppu PVM]] )=3))</f>
        <v>0</v>
      </c>
      <c r="AE1375" s="90" t="b">
        <f>OR(MONTH(Taulukko1[[#This Row],[Alku PVM]] )&lt;=9,AND(MONTH(Taulukko1[[#This Row],[Alku PVM]] )=9))</f>
        <v>1</v>
      </c>
      <c r="AF1375" s="90" t="b">
        <f>OR(MONTH(Taulukko1[[#This Row],[Loppu PVM]])&lt;=9,AND(MONTH(Taulukko1[[#This Row],[Loppu PVM]] )=9))</f>
        <v>1</v>
      </c>
      <c r="AG1375" s="90" t="b">
        <f>OR(MONTH(Taulukko1[[#This Row],[Alku PVM]] )&lt;=6,AND(MONTH(Taulukko1[[#This Row],[Alku PVM]] )=6))</f>
        <v>1</v>
      </c>
      <c r="AH1375" s="90" t="b">
        <f>OR(MONTH(Taulukko1[[#This Row],[Loppu PVM]])&lt;=6,AND(MONTH(Taulukko1[[#This Row],[Loppu PVM]] )=6))</f>
        <v>1</v>
      </c>
    </row>
    <row r="1376" spans="1:34" ht="12.75" customHeight="1">
      <c r="A1376" t="s">
        <v>148</v>
      </c>
      <c r="B1376" s="23">
        <v>40290</v>
      </c>
      <c r="C1376" t="s">
        <v>3221</v>
      </c>
      <c r="E1376" s="62">
        <v>200</v>
      </c>
      <c r="F1376" s="4">
        <v>40366</v>
      </c>
      <c r="G1376" s="5">
        <v>175</v>
      </c>
      <c r="H1376" s="22">
        <v>200</v>
      </c>
      <c r="I1376" s="126">
        <f>INDEX('TOL2008'!B:B,MATCH(A1376,'TOL2008'!A:A,0))</f>
        <v>17120</v>
      </c>
      <c r="J1376" s="126" t="str">
        <f>INDEX(Pääluokka!$H$2:$H$100,MATCH(VALUE(LEFT(Taulukko1[[#This Row],[TOL2008]],2)),Pääluokka!$G$2:$G$100,0))</f>
        <v>Teollisuus</v>
      </c>
      <c r="K1376" s="126" t="str">
        <f>INDEX(Pääluokka!$I$2:$I$100,MATCH(VALUE(LEFT(Taulukko1[[#This Row],[TOL2008]],2)),Pääluokka!$G$2:$G$100,0))</f>
        <v>Teollisuus (C-E)</v>
      </c>
      <c r="L1376" s="41">
        <f t="shared" si="210"/>
        <v>76</v>
      </c>
      <c r="M1376" s="43">
        <f t="shared" si="211"/>
        <v>40290</v>
      </c>
      <c r="N1376" s="43">
        <f t="shared" si="212"/>
        <v>40366</v>
      </c>
      <c r="O1376" s="43">
        <f t="shared" si="213"/>
        <v>40269</v>
      </c>
      <c r="P1376" s="43">
        <f t="shared" si="214"/>
        <v>40360</v>
      </c>
      <c r="Q1376" s="41">
        <f t="shared" si="215"/>
        <v>2010</v>
      </c>
      <c r="R1376" s="41">
        <f t="shared" si="216"/>
        <v>2010</v>
      </c>
      <c r="S1376" s="43" t="str">
        <f>YEAR(Taulukko1[[#This Row],[Alku KK]])&amp;"Q"&amp;ROUNDDOWN((MONTH(Taulukko1[[#This Row],[Alku KK]])-1)/3+1,0)</f>
        <v>2010Q2</v>
      </c>
      <c r="T1376" s="43" t="str">
        <f>YEAR(Taulukko1[[#This Row],[Loppu KK]])&amp;"Q"&amp;ROUNDDOWN((MONTH(Taulukko1[[#This Row],[Loppu KK]])-1)/3+1,0)</f>
        <v>2010Q3</v>
      </c>
      <c r="U1376" s="66">
        <f>IF(COUNT(Taulukko1[[#This Row],[Neuvottelujen alaiset ]])=1,Taulukko1[[#This Row],[Neuvottelujen alaiset ]],Taulukko1[[#This Row],[Vähennystarve]])</f>
        <v>200</v>
      </c>
      <c r="V1376" s="44">
        <f t="shared" si="217"/>
        <v>1</v>
      </c>
      <c r="W1376" s="44">
        <f t="shared" si="218"/>
        <v>0.875</v>
      </c>
      <c r="X1376" s="44">
        <f t="shared" si="219"/>
        <v>0.875</v>
      </c>
      <c r="Y1376" s="90" t="b">
        <f>AND(MONTH(Taulukko1[[#This Row],[Alku PVM]] )=6,DAY(Taulukko1[[#This Row],[Alku PVM]] )&gt;19)</f>
        <v>0</v>
      </c>
      <c r="Z1376" s="90" t="b">
        <f>AND(MONTH(Taulukko1[[#This Row],[Loppu PVM]] )=6,DAY(Taulukko1[[#This Row],[Loppu PVM]] )&gt;19)</f>
        <v>0</v>
      </c>
      <c r="AA1376" s="90" t="b">
        <f>OR(MONTH(Taulukko1[[#This Row],[Alku PVM]] )&lt;=5,AND(MONTH(Taulukko1[[#This Row],[Alku PVM]] )=6,DAY(Taulukko1[[#This Row],[Alku PVM]] )&lt;20))</f>
        <v>1</v>
      </c>
      <c r="AB1376" s="90" t="b">
        <f>OR(MONTH(Taulukko1[[#This Row],[Loppu PVM]])&lt;=5,AND(MONTH(Taulukko1[[#This Row],[Loppu PVM]] )=6,DAY(Taulukko1[[#This Row],[Loppu PVM]])&lt;20))</f>
        <v>0</v>
      </c>
      <c r="AC1376" s="90" t="b">
        <f>OR(MONTH(Taulukko1[[#This Row],[Alku PVM]] )&lt;=3,AND(MONTH(Taulukko1[[#This Row],[Alku PVM]] )=3))</f>
        <v>0</v>
      </c>
      <c r="AD1376" s="90" t="b">
        <f>OR(MONTH(Taulukko1[[#This Row],[Loppu PVM]] )&lt;=3,AND(MONTH(Taulukko1[[#This Row],[Loppu PVM]] )=3))</f>
        <v>0</v>
      </c>
      <c r="AE1376" s="90" t="b">
        <f>OR(MONTH(Taulukko1[[#This Row],[Alku PVM]] )&lt;=9,AND(MONTH(Taulukko1[[#This Row],[Alku PVM]] )=9))</f>
        <v>1</v>
      </c>
      <c r="AF1376" s="90" t="b">
        <f>OR(MONTH(Taulukko1[[#This Row],[Loppu PVM]])&lt;=9,AND(MONTH(Taulukko1[[#This Row],[Loppu PVM]] )=9))</f>
        <v>1</v>
      </c>
      <c r="AG1376" s="90" t="b">
        <f>OR(MONTH(Taulukko1[[#This Row],[Alku PVM]] )&lt;=6,AND(MONTH(Taulukko1[[#This Row],[Alku PVM]] )=6))</f>
        <v>1</v>
      </c>
      <c r="AH1376" s="90" t="b">
        <f>OR(MONTH(Taulukko1[[#This Row],[Loppu PVM]])&lt;=6,AND(MONTH(Taulukko1[[#This Row],[Loppu PVM]] )=6))</f>
        <v>0</v>
      </c>
    </row>
    <row r="1377" spans="1:34" ht="12.75" customHeight="1">
      <c r="A1377" t="s">
        <v>2567</v>
      </c>
      <c r="B1377" s="23">
        <v>40291</v>
      </c>
      <c r="C1377" t="s">
        <v>3289</v>
      </c>
      <c r="F1377" s="4">
        <v>40326</v>
      </c>
      <c r="G1377" s="5">
        <v>158</v>
      </c>
      <c r="H1377" s="22">
        <v>158</v>
      </c>
      <c r="I1377" s="126" t="e">
        <f>INDEX('TOL2008'!B:B,MATCH(A1377,'TOL2008'!A:A,0))</f>
        <v>#N/A</v>
      </c>
      <c r="J1377" s="126" t="e">
        <f>INDEX(Pääluokka!$H$2:$H$100,MATCH(VALUE(LEFT(Taulukko1[[#This Row],[TOL2008]],2)),Pääluokka!$G$2:$G$100,0))</f>
        <v>#N/A</v>
      </c>
      <c r="K1377" s="126" t="e">
        <f>INDEX(Pääluokka!$I$2:$I$100,MATCH(VALUE(LEFT(Taulukko1[[#This Row],[TOL2008]],2)),Pääluokka!$G$2:$G$100,0))</f>
        <v>#N/A</v>
      </c>
      <c r="L1377" s="41">
        <f t="shared" si="210"/>
        <v>35</v>
      </c>
      <c r="M1377" s="43">
        <f t="shared" si="211"/>
        <v>40291</v>
      </c>
      <c r="N1377" s="43">
        <f t="shared" si="212"/>
        <v>40326</v>
      </c>
      <c r="O1377" s="43">
        <f t="shared" si="213"/>
        <v>40269</v>
      </c>
      <c r="P1377" s="43">
        <f t="shared" si="214"/>
        <v>40299</v>
      </c>
      <c r="Q1377" s="41">
        <f t="shared" si="215"/>
        <v>2010</v>
      </c>
      <c r="R1377" s="41">
        <f t="shared" si="216"/>
        <v>2010</v>
      </c>
      <c r="S1377" s="43" t="str">
        <f>YEAR(Taulukko1[[#This Row],[Alku KK]])&amp;"Q"&amp;ROUNDDOWN((MONTH(Taulukko1[[#This Row],[Alku KK]])-1)/3+1,0)</f>
        <v>2010Q2</v>
      </c>
      <c r="T1377" s="43" t="str">
        <f>YEAR(Taulukko1[[#This Row],[Loppu KK]])&amp;"Q"&amp;ROUNDDOWN((MONTH(Taulukko1[[#This Row],[Loppu KK]])-1)/3+1,0)</f>
        <v>2010Q2</v>
      </c>
      <c r="U1377" s="66">
        <f>IF(COUNT(Taulukko1[[#This Row],[Neuvottelujen alaiset ]])=1,Taulukko1[[#This Row],[Neuvottelujen alaiset ]],Taulukko1[[#This Row],[Vähennystarve]])</f>
        <v>158</v>
      </c>
      <c r="V1377" s="44" t="str">
        <f t="shared" si="217"/>
        <v>NA</v>
      </c>
      <c r="W1377" s="44">
        <f t="shared" si="218"/>
        <v>1</v>
      </c>
      <c r="X1377" s="44" t="str">
        <f t="shared" si="219"/>
        <v>NA</v>
      </c>
      <c r="Y1377" s="90" t="b">
        <f>AND(MONTH(Taulukko1[[#This Row],[Alku PVM]] )=6,DAY(Taulukko1[[#This Row],[Alku PVM]] )&gt;19)</f>
        <v>0</v>
      </c>
      <c r="Z1377" s="90" t="b">
        <f>AND(MONTH(Taulukko1[[#This Row],[Loppu PVM]] )=6,DAY(Taulukko1[[#This Row],[Loppu PVM]] )&gt;19)</f>
        <v>0</v>
      </c>
      <c r="AA1377" s="90" t="b">
        <f>OR(MONTH(Taulukko1[[#This Row],[Alku PVM]] )&lt;=5,AND(MONTH(Taulukko1[[#This Row],[Alku PVM]] )=6,DAY(Taulukko1[[#This Row],[Alku PVM]] )&lt;20))</f>
        <v>1</v>
      </c>
      <c r="AB1377" s="90" t="b">
        <f>OR(MONTH(Taulukko1[[#This Row],[Loppu PVM]])&lt;=5,AND(MONTH(Taulukko1[[#This Row],[Loppu PVM]] )=6,DAY(Taulukko1[[#This Row],[Loppu PVM]])&lt;20))</f>
        <v>1</v>
      </c>
      <c r="AC1377" s="90" t="b">
        <f>OR(MONTH(Taulukko1[[#This Row],[Alku PVM]] )&lt;=3,AND(MONTH(Taulukko1[[#This Row],[Alku PVM]] )=3))</f>
        <v>0</v>
      </c>
      <c r="AD1377" s="90" t="b">
        <f>OR(MONTH(Taulukko1[[#This Row],[Loppu PVM]] )&lt;=3,AND(MONTH(Taulukko1[[#This Row],[Loppu PVM]] )=3))</f>
        <v>0</v>
      </c>
      <c r="AE1377" s="90" t="b">
        <f>OR(MONTH(Taulukko1[[#This Row],[Alku PVM]] )&lt;=9,AND(MONTH(Taulukko1[[#This Row],[Alku PVM]] )=9))</f>
        <v>1</v>
      </c>
      <c r="AF1377" s="90" t="b">
        <f>OR(MONTH(Taulukko1[[#This Row],[Loppu PVM]])&lt;=9,AND(MONTH(Taulukko1[[#This Row],[Loppu PVM]] )=9))</f>
        <v>1</v>
      </c>
      <c r="AG1377" s="90" t="b">
        <f>OR(MONTH(Taulukko1[[#This Row],[Alku PVM]] )&lt;=6,AND(MONTH(Taulukko1[[#This Row],[Alku PVM]] )=6))</f>
        <v>1</v>
      </c>
      <c r="AH1377" s="90" t="b">
        <f>OR(MONTH(Taulukko1[[#This Row],[Loppu PVM]])&lt;=6,AND(MONTH(Taulukko1[[#This Row],[Loppu PVM]] )=6))</f>
        <v>1</v>
      </c>
    </row>
    <row r="1378" spans="1:34" ht="12.75" customHeight="1">
      <c r="A1378" t="s">
        <v>3280</v>
      </c>
      <c r="B1378" s="23">
        <v>40291</v>
      </c>
      <c r="C1378" t="s">
        <v>3279</v>
      </c>
      <c r="D1378" s="24"/>
      <c r="E1378" s="62">
        <v>18</v>
      </c>
      <c r="F1378" s="4">
        <v>40336</v>
      </c>
      <c r="G1378" s="5">
        <v>12</v>
      </c>
      <c r="H1378" s="22">
        <v>200</v>
      </c>
      <c r="I1378" s="126" t="e">
        <f>INDEX('TOL2008'!B:B,MATCH(A1378,'TOL2008'!A:A,0))</f>
        <v>#N/A</v>
      </c>
      <c r="J1378" s="126" t="e">
        <f>INDEX(Pääluokka!$H$2:$H$100,MATCH(VALUE(LEFT(Taulukko1[[#This Row],[TOL2008]],2)),Pääluokka!$G$2:$G$100,0))</f>
        <v>#N/A</v>
      </c>
      <c r="K1378" s="126" t="e">
        <f>INDEX(Pääluokka!$I$2:$I$100,MATCH(VALUE(LEFT(Taulukko1[[#This Row],[TOL2008]],2)),Pääluokka!$G$2:$G$100,0))</f>
        <v>#N/A</v>
      </c>
      <c r="L1378" s="41">
        <f t="shared" si="210"/>
        <v>45</v>
      </c>
      <c r="M1378" s="43">
        <f t="shared" si="211"/>
        <v>40291</v>
      </c>
      <c r="N1378" s="43">
        <f t="shared" si="212"/>
        <v>40336</v>
      </c>
      <c r="O1378" s="43">
        <f t="shared" si="213"/>
        <v>40269</v>
      </c>
      <c r="P1378" s="43">
        <f t="shared" si="214"/>
        <v>40330</v>
      </c>
      <c r="Q1378" s="41">
        <f t="shared" si="215"/>
        <v>2010</v>
      </c>
      <c r="R1378" s="41">
        <f t="shared" si="216"/>
        <v>2010</v>
      </c>
      <c r="S1378" s="43" t="str">
        <f>YEAR(Taulukko1[[#This Row],[Alku KK]])&amp;"Q"&amp;ROUNDDOWN((MONTH(Taulukko1[[#This Row],[Alku KK]])-1)/3+1,0)</f>
        <v>2010Q2</v>
      </c>
      <c r="T1378" s="43" t="str">
        <f>YEAR(Taulukko1[[#This Row],[Loppu KK]])&amp;"Q"&amp;ROUNDDOWN((MONTH(Taulukko1[[#This Row],[Loppu KK]])-1)/3+1,0)</f>
        <v>2010Q2</v>
      </c>
      <c r="U1378" s="66">
        <f>IF(COUNT(Taulukko1[[#This Row],[Neuvottelujen alaiset ]])=1,Taulukko1[[#This Row],[Neuvottelujen alaiset ]],Taulukko1[[#This Row],[Vähennystarve]])</f>
        <v>200</v>
      </c>
      <c r="V1378" s="44">
        <f t="shared" si="217"/>
        <v>0.09</v>
      </c>
      <c r="W1378" s="44">
        <f t="shared" si="218"/>
        <v>0.06</v>
      </c>
      <c r="X1378" s="44">
        <f t="shared" si="219"/>
        <v>0.66666666666666663</v>
      </c>
      <c r="Y1378" s="90" t="b">
        <f>AND(MONTH(Taulukko1[[#This Row],[Alku PVM]] )=6,DAY(Taulukko1[[#This Row],[Alku PVM]] )&gt;19)</f>
        <v>0</v>
      </c>
      <c r="Z1378" s="90" t="b">
        <f>AND(MONTH(Taulukko1[[#This Row],[Loppu PVM]] )=6,DAY(Taulukko1[[#This Row],[Loppu PVM]] )&gt;19)</f>
        <v>0</v>
      </c>
      <c r="AA1378" s="90" t="b">
        <f>OR(MONTH(Taulukko1[[#This Row],[Alku PVM]] )&lt;=5,AND(MONTH(Taulukko1[[#This Row],[Alku PVM]] )=6,DAY(Taulukko1[[#This Row],[Alku PVM]] )&lt;20))</f>
        <v>1</v>
      </c>
      <c r="AB1378" s="90" t="b">
        <f>OR(MONTH(Taulukko1[[#This Row],[Loppu PVM]])&lt;=5,AND(MONTH(Taulukko1[[#This Row],[Loppu PVM]] )=6,DAY(Taulukko1[[#This Row],[Loppu PVM]])&lt;20))</f>
        <v>1</v>
      </c>
      <c r="AC1378" s="90" t="b">
        <f>OR(MONTH(Taulukko1[[#This Row],[Alku PVM]] )&lt;=3,AND(MONTH(Taulukko1[[#This Row],[Alku PVM]] )=3))</f>
        <v>0</v>
      </c>
      <c r="AD1378" s="90" t="b">
        <f>OR(MONTH(Taulukko1[[#This Row],[Loppu PVM]] )&lt;=3,AND(MONTH(Taulukko1[[#This Row],[Loppu PVM]] )=3))</f>
        <v>0</v>
      </c>
      <c r="AE1378" s="90" t="b">
        <f>OR(MONTH(Taulukko1[[#This Row],[Alku PVM]] )&lt;=9,AND(MONTH(Taulukko1[[#This Row],[Alku PVM]] )=9))</f>
        <v>1</v>
      </c>
      <c r="AF1378" s="90" t="b">
        <f>OR(MONTH(Taulukko1[[#This Row],[Loppu PVM]])&lt;=9,AND(MONTH(Taulukko1[[#This Row],[Loppu PVM]] )=9))</f>
        <v>1</v>
      </c>
      <c r="AG1378" s="90" t="b">
        <f>OR(MONTH(Taulukko1[[#This Row],[Alku PVM]] )&lt;=6,AND(MONTH(Taulukko1[[#This Row],[Alku PVM]] )=6))</f>
        <v>1</v>
      </c>
      <c r="AH1378" s="90" t="b">
        <f>OR(MONTH(Taulukko1[[#This Row],[Loppu PVM]])&lt;=6,AND(MONTH(Taulukko1[[#This Row],[Loppu PVM]] )=6))</f>
        <v>1</v>
      </c>
    </row>
    <row r="1379" spans="1:34" ht="12.75" customHeight="1">
      <c r="A1379" t="s">
        <v>56</v>
      </c>
      <c r="B1379" s="23">
        <v>40294</v>
      </c>
      <c r="C1379" t="s">
        <v>3185</v>
      </c>
      <c r="D1379" s="5" t="s">
        <v>25</v>
      </c>
      <c r="E1379" s="62">
        <v>9</v>
      </c>
      <c r="F1379" s="4"/>
      <c r="G1379" s="5"/>
      <c r="H1379" s="22">
        <v>9</v>
      </c>
      <c r="I1379" s="126">
        <f>INDEX('TOL2008'!B:B,MATCH(A1379,'TOL2008'!A:A,0))</f>
        <v>80100</v>
      </c>
      <c r="J1379" s="126" t="str">
        <f>INDEX(Pääluokka!$H$2:$H$100,MATCH(VALUE(LEFT(Taulukko1[[#This Row],[TOL2008]],2)),Pääluokka!$G$2:$G$100,0))</f>
        <v>Hallinto- ja tukipalvelutoiminta</v>
      </c>
      <c r="K1379" s="126" t="str">
        <f>INDEX(Pääluokka!$I$2:$I$100,MATCH(VALUE(LEFT(Taulukko1[[#This Row],[TOL2008]],2)),Pääluokka!$G$2:$G$100,0))</f>
        <v>Palvelualat (G-N, R, S)</v>
      </c>
      <c r="L1379" s="41" t="str">
        <f t="shared" si="210"/>
        <v>NA</v>
      </c>
      <c r="M1379" s="43">
        <f t="shared" si="211"/>
        <v>40294</v>
      </c>
      <c r="N1379" s="43">
        <f t="shared" si="212"/>
        <v>40345</v>
      </c>
      <c r="O1379" s="43">
        <f t="shared" si="213"/>
        <v>40269</v>
      </c>
      <c r="P1379" s="43">
        <f t="shared" si="214"/>
        <v>40330</v>
      </c>
      <c r="Q1379" s="41">
        <f t="shared" si="215"/>
        <v>2010</v>
      </c>
      <c r="R1379" s="41">
        <f t="shared" si="216"/>
        <v>2010</v>
      </c>
      <c r="S1379" s="43" t="str">
        <f>YEAR(Taulukko1[[#This Row],[Alku KK]])&amp;"Q"&amp;ROUNDDOWN((MONTH(Taulukko1[[#This Row],[Alku KK]])-1)/3+1,0)</f>
        <v>2010Q2</v>
      </c>
      <c r="T1379" s="43" t="str">
        <f>YEAR(Taulukko1[[#This Row],[Loppu KK]])&amp;"Q"&amp;ROUNDDOWN((MONTH(Taulukko1[[#This Row],[Loppu KK]])-1)/3+1,0)</f>
        <v>2010Q2</v>
      </c>
      <c r="U1379" s="66">
        <f>IF(COUNT(Taulukko1[[#This Row],[Neuvottelujen alaiset ]])=1,Taulukko1[[#This Row],[Neuvottelujen alaiset ]],Taulukko1[[#This Row],[Vähennystarve]])</f>
        <v>9</v>
      </c>
      <c r="V1379" s="44">
        <f t="shared" si="217"/>
        <v>1</v>
      </c>
      <c r="W1379" s="44" t="str">
        <f t="shared" si="218"/>
        <v>NA</v>
      </c>
      <c r="X1379" s="44" t="str">
        <f t="shared" si="219"/>
        <v>NA</v>
      </c>
      <c r="Y1379" s="90" t="b">
        <f>AND(MONTH(Taulukko1[[#This Row],[Alku PVM]] )=6,DAY(Taulukko1[[#This Row],[Alku PVM]] )&gt;19)</f>
        <v>0</v>
      </c>
      <c r="Z1379" s="90" t="b">
        <f>AND(MONTH(Taulukko1[[#This Row],[Loppu PVM]] )=6,DAY(Taulukko1[[#This Row],[Loppu PVM]] )&gt;19)</f>
        <v>0</v>
      </c>
      <c r="AA1379" s="90" t="b">
        <f>OR(MONTH(Taulukko1[[#This Row],[Alku PVM]] )&lt;=5,AND(MONTH(Taulukko1[[#This Row],[Alku PVM]] )=6,DAY(Taulukko1[[#This Row],[Alku PVM]] )&lt;20))</f>
        <v>1</v>
      </c>
      <c r="AB1379" s="90" t="b">
        <f>OR(MONTH(Taulukko1[[#This Row],[Loppu PVM]])&lt;=5,AND(MONTH(Taulukko1[[#This Row],[Loppu PVM]] )=6,DAY(Taulukko1[[#This Row],[Loppu PVM]])&lt;20))</f>
        <v>1</v>
      </c>
      <c r="AC1379" s="90" t="b">
        <f>OR(MONTH(Taulukko1[[#This Row],[Alku PVM]] )&lt;=3,AND(MONTH(Taulukko1[[#This Row],[Alku PVM]] )=3))</f>
        <v>0</v>
      </c>
      <c r="AD1379" s="90" t="b">
        <f>OR(MONTH(Taulukko1[[#This Row],[Loppu PVM]] )&lt;=3,AND(MONTH(Taulukko1[[#This Row],[Loppu PVM]] )=3))</f>
        <v>0</v>
      </c>
      <c r="AE1379" s="90" t="b">
        <f>OR(MONTH(Taulukko1[[#This Row],[Alku PVM]] )&lt;=9,AND(MONTH(Taulukko1[[#This Row],[Alku PVM]] )=9))</f>
        <v>1</v>
      </c>
      <c r="AF1379" s="90" t="b">
        <f>OR(MONTH(Taulukko1[[#This Row],[Loppu PVM]])&lt;=9,AND(MONTH(Taulukko1[[#This Row],[Loppu PVM]] )=9))</f>
        <v>1</v>
      </c>
      <c r="AG1379" s="90" t="b">
        <f>OR(MONTH(Taulukko1[[#This Row],[Alku PVM]] )&lt;=6,AND(MONTH(Taulukko1[[#This Row],[Alku PVM]] )=6))</f>
        <v>1</v>
      </c>
      <c r="AH1379" s="90" t="b">
        <f>OR(MONTH(Taulukko1[[#This Row],[Loppu PVM]])&lt;=6,AND(MONTH(Taulukko1[[#This Row],[Loppu PVM]] )=6))</f>
        <v>1</v>
      </c>
    </row>
    <row r="1380" spans="1:34" ht="12.75" customHeight="1">
      <c r="A1380" t="s">
        <v>3286</v>
      </c>
      <c r="B1380" s="23">
        <v>40295</v>
      </c>
      <c r="C1380" t="s">
        <v>3285</v>
      </c>
      <c r="D1380" s="5">
        <v>220</v>
      </c>
      <c r="E1380" s="62">
        <v>16</v>
      </c>
      <c r="F1380" s="4">
        <v>40337</v>
      </c>
      <c r="G1380" s="5">
        <v>5</v>
      </c>
      <c r="H1380" s="22">
        <v>220</v>
      </c>
      <c r="I1380" s="126" t="e">
        <f>INDEX('TOL2008'!B:B,MATCH(A1380,'TOL2008'!A:A,0))</f>
        <v>#N/A</v>
      </c>
      <c r="J1380" s="126" t="e">
        <f>INDEX(Pääluokka!$H$2:$H$100,MATCH(VALUE(LEFT(Taulukko1[[#This Row],[TOL2008]],2)),Pääluokka!$G$2:$G$100,0))</f>
        <v>#N/A</v>
      </c>
      <c r="K1380" s="126" t="e">
        <f>INDEX(Pääluokka!$I$2:$I$100,MATCH(VALUE(LEFT(Taulukko1[[#This Row],[TOL2008]],2)),Pääluokka!$G$2:$G$100,0))</f>
        <v>#N/A</v>
      </c>
      <c r="L1380" s="41">
        <f t="shared" si="210"/>
        <v>42</v>
      </c>
      <c r="M1380" s="43">
        <f t="shared" si="211"/>
        <v>40295</v>
      </c>
      <c r="N1380" s="43">
        <f t="shared" si="212"/>
        <v>40337</v>
      </c>
      <c r="O1380" s="43">
        <f t="shared" si="213"/>
        <v>40269</v>
      </c>
      <c r="P1380" s="43">
        <f t="shared" si="214"/>
        <v>40330</v>
      </c>
      <c r="Q1380" s="41">
        <f t="shared" si="215"/>
        <v>2010</v>
      </c>
      <c r="R1380" s="41">
        <f t="shared" si="216"/>
        <v>2010</v>
      </c>
      <c r="S1380" s="43" t="str">
        <f>YEAR(Taulukko1[[#This Row],[Alku KK]])&amp;"Q"&amp;ROUNDDOWN((MONTH(Taulukko1[[#This Row],[Alku KK]])-1)/3+1,0)</f>
        <v>2010Q2</v>
      </c>
      <c r="T1380" s="43" t="str">
        <f>YEAR(Taulukko1[[#This Row],[Loppu KK]])&amp;"Q"&amp;ROUNDDOWN((MONTH(Taulukko1[[#This Row],[Loppu KK]])-1)/3+1,0)</f>
        <v>2010Q2</v>
      </c>
      <c r="U1380" s="66">
        <f>IF(COUNT(Taulukko1[[#This Row],[Neuvottelujen alaiset ]])=1,Taulukko1[[#This Row],[Neuvottelujen alaiset ]],Taulukko1[[#This Row],[Vähennystarve]])</f>
        <v>220</v>
      </c>
      <c r="V1380" s="44">
        <f t="shared" si="217"/>
        <v>7.2727272727272724E-2</v>
      </c>
      <c r="W1380" s="44">
        <f t="shared" si="218"/>
        <v>2.2727272727272728E-2</v>
      </c>
      <c r="X1380" s="44">
        <f t="shared" si="219"/>
        <v>0.3125</v>
      </c>
      <c r="Y1380" s="90" t="b">
        <f>AND(MONTH(Taulukko1[[#This Row],[Alku PVM]] )=6,DAY(Taulukko1[[#This Row],[Alku PVM]] )&gt;19)</f>
        <v>0</v>
      </c>
      <c r="Z1380" s="90" t="b">
        <f>AND(MONTH(Taulukko1[[#This Row],[Loppu PVM]] )=6,DAY(Taulukko1[[#This Row],[Loppu PVM]] )&gt;19)</f>
        <v>0</v>
      </c>
      <c r="AA1380" s="90" t="b">
        <f>OR(MONTH(Taulukko1[[#This Row],[Alku PVM]] )&lt;=5,AND(MONTH(Taulukko1[[#This Row],[Alku PVM]] )=6,DAY(Taulukko1[[#This Row],[Alku PVM]] )&lt;20))</f>
        <v>1</v>
      </c>
      <c r="AB1380" s="90" t="b">
        <f>OR(MONTH(Taulukko1[[#This Row],[Loppu PVM]])&lt;=5,AND(MONTH(Taulukko1[[#This Row],[Loppu PVM]] )=6,DAY(Taulukko1[[#This Row],[Loppu PVM]])&lt;20))</f>
        <v>1</v>
      </c>
      <c r="AC1380" s="90" t="b">
        <f>OR(MONTH(Taulukko1[[#This Row],[Alku PVM]] )&lt;=3,AND(MONTH(Taulukko1[[#This Row],[Alku PVM]] )=3))</f>
        <v>0</v>
      </c>
      <c r="AD1380" s="90" t="b">
        <f>OR(MONTH(Taulukko1[[#This Row],[Loppu PVM]] )&lt;=3,AND(MONTH(Taulukko1[[#This Row],[Loppu PVM]] )=3))</f>
        <v>0</v>
      </c>
      <c r="AE1380" s="90" t="b">
        <f>OR(MONTH(Taulukko1[[#This Row],[Alku PVM]] )&lt;=9,AND(MONTH(Taulukko1[[#This Row],[Alku PVM]] )=9))</f>
        <v>1</v>
      </c>
      <c r="AF1380" s="90" t="b">
        <f>OR(MONTH(Taulukko1[[#This Row],[Loppu PVM]])&lt;=9,AND(MONTH(Taulukko1[[#This Row],[Loppu PVM]] )=9))</f>
        <v>1</v>
      </c>
      <c r="AG1380" s="90" t="b">
        <f>OR(MONTH(Taulukko1[[#This Row],[Alku PVM]] )&lt;=6,AND(MONTH(Taulukko1[[#This Row],[Alku PVM]] )=6))</f>
        <v>1</v>
      </c>
      <c r="AH1380" s="90" t="b">
        <f>OR(MONTH(Taulukko1[[#This Row],[Loppu PVM]])&lt;=6,AND(MONTH(Taulukko1[[#This Row],[Loppu PVM]] )=6))</f>
        <v>1</v>
      </c>
    </row>
    <row r="1381" spans="1:34" ht="12.75" customHeight="1">
      <c r="A1381" t="s">
        <v>1827</v>
      </c>
      <c r="B1381" s="23">
        <v>40295</v>
      </c>
      <c r="C1381" t="s">
        <v>3156</v>
      </c>
      <c r="D1381" s="5" t="s">
        <v>25</v>
      </c>
      <c r="E1381" s="62">
        <v>30</v>
      </c>
      <c r="F1381" s="4"/>
      <c r="G1381" s="5"/>
      <c r="H1381" s="22">
        <v>30</v>
      </c>
      <c r="I1381" s="126" t="e">
        <f>INDEX('TOL2008'!B:B,MATCH(A1381,'TOL2008'!A:A,0))</f>
        <v>#N/A</v>
      </c>
      <c r="J1381" s="126" t="e">
        <f>INDEX(Pääluokka!$H$2:$H$100,MATCH(VALUE(LEFT(Taulukko1[[#This Row],[TOL2008]],2)),Pääluokka!$G$2:$G$100,0))</f>
        <v>#N/A</v>
      </c>
      <c r="K1381" s="126" t="e">
        <f>INDEX(Pääluokka!$I$2:$I$100,MATCH(VALUE(LEFT(Taulukko1[[#This Row],[TOL2008]],2)),Pääluokka!$G$2:$G$100,0))</f>
        <v>#N/A</v>
      </c>
      <c r="L1381" s="41" t="str">
        <f t="shared" si="210"/>
        <v>NA</v>
      </c>
      <c r="M1381" s="43">
        <f t="shared" si="211"/>
        <v>40295</v>
      </c>
      <c r="N1381" s="43">
        <f t="shared" si="212"/>
        <v>40346</v>
      </c>
      <c r="O1381" s="43">
        <f t="shared" si="213"/>
        <v>40269</v>
      </c>
      <c r="P1381" s="43">
        <f t="shared" si="214"/>
        <v>40330</v>
      </c>
      <c r="Q1381" s="41">
        <f t="shared" si="215"/>
        <v>2010</v>
      </c>
      <c r="R1381" s="41">
        <f t="shared" si="216"/>
        <v>2010</v>
      </c>
      <c r="S1381" s="43" t="str">
        <f>YEAR(Taulukko1[[#This Row],[Alku KK]])&amp;"Q"&amp;ROUNDDOWN((MONTH(Taulukko1[[#This Row],[Alku KK]])-1)/3+1,0)</f>
        <v>2010Q2</v>
      </c>
      <c r="T1381" s="43" t="str">
        <f>YEAR(Taulukko1[[#This Row],[Loppu KK]])&amp;"Q"&amp;ROUNDDOWN((MONTH(Taulukko1[[#This Row],[Loppu KK]])-1)/3+1,0)</f>
        <v>2010Q2</v>
      </c>
      <c r="U1381" s="66">
        <f>IF(COUNT(Taulukko1[[#This Row],[Neuvottelujen alaiset ]])=1,Taulukko1[[#This Row],[Neuvottelujen alaiset ]],Taulukko1[[#This Row],[Vähennystarve]])</f>
        <v>30</v>
      </c>
      <c r="V1381" s="44">
        <f t="shared" si="217"/>
        <v>1</v>
      </c>
      <c r="W1381" s="44" t="str">
        <f t="shared" si="218"/>
        <v>NA</v>
      </c>
      <c r="X1381" s="44" t="str">
        <f t="shared" si="219"/>
        <v>NA</v>
      </c>
      <c r="Y1381" s="90" t="b">
        <f>AND(MONTH(Taulukko1[[#This Row],[Alku PVM]] )=6,DAY(Taulukko1[[#This Row],[Alku PVM]] )&gt;19)</f>
        <v>0</v>
      </c>
      <c r="Z1381" s="90" t="b">
        <f>AND(MONTH(Taulukko1[[#This Row],[Loppu PVM]] )=6,DAY(Taulukko1[[#This Row],[Loppu PVM]] )&gt;19)</f>
        <v>0</v>
      </c>
      <c r="AA1381" s="90" t="b">
        <f>OR(MONTH(Taulukko1[[#This Row],[Alku PVM]] )&lt;=5,AND(MONTH(Taulukko1[[#This Row],[Alku PVM]] )=6,DAY(Taulukko1[[#This Row],[Alku PVM]] )&lt;20))</f>
        <v>1</v>
      </c>
      <c r="AB1381" s="90" t="b">
        <f>OR(MONTH(Taulukko1[[#This Row],[Loppu PVM]])&lt;=5,AND(MONTH(Taulukko1[[#This Row],[Loppu PVM]] )=6,DAY(Taulukko1[[#This Row],[Loppu PVM]])&lt;20))</f>
        <v>1</v>
      </c>
      <c r="AC1381" s="90" t="b">
        <f>OR(MONTH(Taulukko1[[#This Row],[Alku PVM]] )&lt;=3,AND(MONTH(Taulukko1[[#This Row],[Alku PVM]] )=3))</f>
        <v>0</v>
      </c>
      <c r="AD1381" s="90" t="b">
        <f>OR(MONTH(Taulukko1[[#This Row],[Loppu PVM]] )&lt;=3,AND(MONTH(Taulukko1[[#This Row],[Loppu PVM]] )=3))</f>
        <v>0</v>
      </c>
      <c r="AE1381" s="90" t="b">
        <f>OR(MONTH(Taulukko1[[#This Row],[Alku PVM]] )&lt;=9,AND(MONTH(Taulukko1[[#This Row],[Alku PVM]] )=9))</f>
        <v>1</v>
      </c>
      <c r="AF1381" s="90" t="b">
        <f>OR(MONTH(Taulukko1[[#This Row],[Loppu PVM]])&lt;=9,AND(MONTH(Taulukko1[[#This Row],[Loppu PVM]] )=9))</f>
        <v>1</v>
      </c>
      <c r="AG1381" s="90" t="b">
        <f>OR(MONTH(Taulukko1[[#This Row],[Alku PVM]] )&lt;=6,AND(MONTH(Taulukko1[[#This Row],[Alku PVM]] )=6))</f>
        <v>1</v>
      </c>
      <c r="AH1381" s="90" t="b">
        <f>OR(MONTH(Taulukko1[[#This Row],[Loppu PVM]])&lt;=6,AND(MONTH(Taulukko1[[#This Row],[Loppu PVM]] )=6))</f>
        <v>1</v>
      </c>
    </row>
    <row r="1382" spans="1:34" ht="12.75" customHeight="1">
      <c r="A1382" t="s">
        <v>1777</v>
      </c>
      <c r="B1382" s="23">
        <v>40296</v>
      </c>
      <c r="C1382" t="s">
        <v>3408</v>
      </c>
      <c r="E1382" s="62">
        <v>9</v>
      </c>
      <c r="F1382" s="4"/>
      <c r="G1382" s="5"/>
      <c r="H1382" s="22">
        <v>9</v>
      </c>
      <c r="I1382" s="126" t="e">
        <f>INDEX('TOL2008'!B:B,MATCH(A1382,'TOL2008'!A:A,0))</f>
        <v>#N/A</v>
      </c>
      <c r="J1382" s="126" t="e">
        <f>INDEX(Pääluokka!$H$2:$H$100,MATCH(VALUE(LEFT(Taulukko1[[#This Row],[TOL2008]],2)),Pääluokka!$G$2:$G$100,0))</f>
        <v>#N/A</v>
      </c>
      <c r="K1382" s="126" t="e">
        <f>INDEX(Pääluokka!$I$2:$I$100,MATCH(VALUE(LEFT(Taulukko1[[#This Row],[TOL2008]],2)),Pääluokka!$G$2:$G$100,0))</f>
        <v>#N/A</v>
      </c>
      <c r="L1382" s="41" t="str">
        <f t="shared" si="210"/>
        <v>NA</v>
      </c>
      <c r="M1382" s="43">
        <f t="shared" si="211"/>
        <v>40296</v>
      </c>
      <c r="N1382" s="43">
        <f t="shared" si="212"/>
        <v>40347</v>
      </c>
      <c r="O1382" s="43">
        <f t="shared" si="213"/>
        <v>40269</v>
      </c>
      <c r="P1382" s="43">
        <f t="shared" si="214"/>
        <v>40330</v>
      </c>
      <c r="Q1382" s="41">
        <f t="shared" si="215"/>
        <v>2010</v>
      </c>
      <c r="R1382" s="41">
        <f t="shared" si="216"/>
        <v>2010</v>
      </c>
      <c r="S1382" s="43" t="str">
        <f>YEAR(Taulukko1[[#This Row],[Alku KK]])&amp;"Q"&amp;ROUNDDOWN((MONTH(Taulukko1[[#This Row],[Alku KK]])-1)/3+1,0)</f>
        <v>2010Q2</v>
      </c>
      <c r="T1382" s="43" t="str">
        <f>YEAR(Taulukko1[[#This Row],[Loppu KK]])&amp;"Q"&amp;ROUNDDOWN((MONTH(Taulukko1[[#This Row],[Loppu KK]])-1)/3+1,0)</f>
        <v>2010Q2</v>
      </c>
      <c r="U1382" s="66">
        <f>IF(COUNT(Taulukko1[[#This Row],[Neuvottelujen alaiset ]])=1,Taulukko1[[#This Row],[Neuvottelujen alaiset ]],Taulukko1[[#This Row],[Vähennystarve]])</f>
        <v>9</v>
      </c>
      <c r="V1382" s="44">
        <f t="shared" si="217"/>
        <v>1</v>
      </c>
      <c r="W1382" s="44" t="str">
        <f t="shared" si="218"/>
        <v>NA</v>
      </c>
      <c r="X1382" s="44" t="str">
        <f t="shared" si="219"/>
        <v>NA</v>
      </c>
      <c r="Y1382" s="90" t="b">
        <f>AND(MONTH(Taulukko1[[#This Row],[Alku PVM]] )=6,DAY(Taulukko1[[#This Row],[Alku PVM]] )&gt;19)</f>
        <v>0</v>
      </c>
      <c r="Z1382" s="90" t="b">
        <f>AND(MONTH(Taulukko1[[#This Row],[Loppu PVM]] )=6,DAY(Taulukko1[[#This Row],[Loppu PVM]] )&gt;19)</f>
        <v>0</v>
      </c>
      <c r="AA1382" s="90" t="b">
        <f>OR(MONTH(Taulukko1[[#This Row],[Alku PVM]] )&lt;=5,AND(MONTH(Taulukko1[[#This Row],[Alku PVM]] )=6,DAY(Taulukko1[[#This Row],[Alku PVM]] )&lt;20))</f>
        <v>1</v>
      </c>
      <c r="AB1382" s="90" t="b">
        <f>OR(MONTH(Taulukko1[[#This Row],[Loppu PVM]])&lt;=5,AND(MONTH(Taulukko1[[#This Row],[Loppu PVM]] )=6,DAY(Taulukko1[[#This Row],[Loppu PVM]])&lt;20))</f>
        <v>1</v>
      </c>
      <c r="AC1382" s="90" t="b">
        <f>OR(MONTH(Taulukko1[[#This Row],[Alku PVM]] )&lt;=3,AND(MONTH(Taulukko1[[#This Row],[Alku PVM]] )=3))</f>
        <v>0</v>
      </c>
      <c r="AD1382" s="90" t="b">
        <f>OR(MONTH(Taulukko1[[#This Row],[Loppu PVM]] )&lt;=3,AND(MONTH(Taulukko1[[#This Row],[Loppu PVM]] )=3))</f>
        <v>0</v>
      </c>
      <c r="AE1382" s="90" t="b">
        <f>OR(MONTH(Taulukko1[[#This Row],[Alku PVM]] )&lt;=9,AND(MONTH(Taulukko1[[#This Row],[Alku PVM]] )=9))</f>
        <v>1</v>
      </c>
      <c r="AF1382" s="90" t="b">
        <f>OR(MONTH(Taulukko1[[#This Row],[Loppu PVM]])&lt;=9,AND(MONTH(Taulukko1[[#This Row],[Loppu PVM]] )=9))</f>
        <v>1</v>
      </c>
      <c r="AG1382" s="90" t="b">
        <f>OR(MONTH(Taulukko1[[#This Row],[Alku PVM]] )&lt;=6,AND(MONTH(Taulukko1[[#This Row],[Alku PVM]] )=6))</f>
        <v>1</v>
      </c>
      <c r="AH1382" s="90" t="b">
        <f>OR(MONTH(Taulukko1[[#This Row],[Loppu PVM]])&lt;=6,AND(MONTH(Taulukko1[[#This Row],[Loppu PVM]] )=6))</f>
        <v>1</v>
      </c>
    </row>
    <row r="1383" spans="1:34" ht="12.75" customHeight="1">
      <c r="A1383" t="s">
        <v>686</v>
      </c>
      <c r="B1383" s="23">
        <v>40297</v>
      </c>
      <c r="C1383" t="s">
        <v>3487</v>
      </c>
      <c r="F1383" s="4">
        <v>40359</v>
      </c>
      <c r="G1383" s="5">
        <v>11</v>
      </c>
      <c r="H1383" s="22">
        <v>30</v>
      </c>
      <c r="I1383" s="126">
        <f>INDEX('TOL2008'!B:B,MATCH(A1383,'TOL2008'!A:A,0))</f>
        <v>27110</v>
      </c>
      <c r="J1383" s="126" t="str">
        <f>INDEX(Pääluokka!$H$2:$H$100,MATCH(VALUE(LEFT(Taulukko1[[#This Row],[TOL2008]],2)),Pääluokka!$G$2:$G$100,0))</f>
        <v>Teollisuus</v>
      </c>
      <c r="K1383" s="126" t="str">
        <f>INDEX(Pääluokka!$I$2:$I$100,MATCH(VALUE(LEFT(Taulukko1[[#This Row],[TOL2008]],2)),Pääluokka!$G$2:$G$100,0))</f>
        <v>Teollisuus (C-E)</v>
      </c>
      <c r="L1383" s="41">
        <f t="shared" si="210"/>
        <v>62</v>
      </c>
      <c r="M1383" s="43">
        <f t="shared" si="211"/>
        <v>40297</v>
      </c>
      <c r="N1383" s="43">
        <f t="shared" si="212"/>
        <v>40359</v>
      </c>
      <c r="O1383" s="43">
        <f t="shared" si="213"/>
        <v>40269</v>
      </c>
      <c r="P1383" s="43">
        <f t="shared" si="214"/>
        <v>40330</v>
      </c>
      <c r="Q1383" s="41">
        <f t="shared" si="215"/>
        <v>2010</v>
      </c>
      <c r="R1383" s="41">
        <f t="shared" si="216"/>
        <v>2010</v>
      </c>
      <c r="S1383" s="43" t="str">
        <f>YEAR(Taulukko1[[#This Row],[Alku KK]])&amp;"Q"&amp;ROUNDDOWN((MONTH(Taulukko1[[#This Row],[Alku KK]])-1)/3+1,0)</f>
        <v>2010Q2</v>
      </c>
      <c r="T1383" s="43" t="str">
        <f>YEAR(Taulukko1[[#This Row],[Loppu KK]])&amp;"Q"&amp;ROUNDDOWN((MONTH(Taulukko1[[#This Row],[Loppu KK]])-1)/3+1,0)</f>
        <v>2010Q2</v>
      </c>
      <c r="U1383" s="66">
        <f>IF(COUNT(Taulukko1[[#This Row],[Neuvottelujen alaiset ]])=1,Taulukko1[[#This Row],[Neuvottelujen alaiset ]],Taulukko1[[#This Row],[Vähennystarve]])</f>
        <v>30</v>
      </c>
      <c r="V1383" s="44" t="str">
        <f t="shared" si="217"/>
        <v>NA</v>
      </c>
      <c r="W1383" s="44">
        <f t="shared" si="218"/>
        <v>0.36666666666666664</v>
      </c>
      <c r="X1383" s="44" t="str">
        <f t="shared" si="219"/>
        <v>NA</v>
      </c>
      <c r="Y1383" s="90" t="b">
        <f>AND(MONTH(Taulukko1[[#This Row],[Alku PVM]] )=6,DAY(Taulukko1[[#This Row],[Alku PVM]] )&gt;19)</f>
        <v>0</v>
      </c>
      <c r="Z1383" s="90" t="b">
        <f>AND(MONTH(Taulukko1[[#This Row],[Loppu PVM]] )=6,DAY(Taulukko1[[#This Row],[Loppu PVM]] )&gt;19)</f>
        <v>1</v>
      </c>
      <c r="AA1383" s="90" t="b">
        <f>OR(MONTH(Taulukko1[[#This Row],[Alku PVM]] )&lt;=5,AND(MONTH(Taulukko1[[#This Row],[Alku PVM]] )=6,DAY(Taulukko1[[#This Row],[Alku PVM]] )&lt;20))</f>
        <v>1</v>
      </c>
      <c r="AB1383" s="90" t="b">
        <f>OR(MONTH(Taulukko1[[#This Row],[Loppu PVM]])&lt;=5,AND(MONTH(Taulukko1[[#This Row],[Loppu PVM]] )=6,DAY(Taulukko1[[#This Row],[Loppu PVM]])&lt;20))</f>
        <v>0</v>
      </c>
      <c r="AC1383" s="90" t="b">
        <f>OR(MONTH(Taulukko1[[#This Row],[Alku PVM]] )&lt;=3,AND(MONTH(Taulukko1[[#This Row],[Alku PVM]] )=3))</f>
        <v>0</v>
      </c>
      <c r="AD1383" s="90" t="b">
        <f>OR(MONTH(Taulukko1[[#This Row],[Loppu PVM]] )&lt;=3,AND(MONTH(Taulukko1[[#This Row],[Loppu PVM]] )=3))</f>
        <v>0</v>
      </c>
      <c r="AE1383" s="90" t="b">
        <f>OR(MONTH(Taulukko1[[#This Row],[Alku PVM]] )&lt;=9,AND(MONTH(Taulukko1[[#This Row],[Alku PVM]] )=9))</f>
        <v>1</v>
      </c>
      <c r="AF1383" s="90" t="b">
        <f>OR(MONTH(Taulukko1[[#This Row],[Loppu PVM]])&lt;=9,AND(MONTH(Taulukko1[[#This Row],[Loppu PVM]] )=9))</f>
        <v>1</v>
      </c>
      <c r="AG1383" s="90" t="b">
        <f>OR(MONTH(Taulukko1[[#This Row],[Alku PVM]] )&lt;=6,AND(MONTH(Taulukko1[[#This Row],[Alku PVM]] )=6))</f>
        <v>1</v>
      </c>
      <c r="AH1383" s="90" t="b">
        <f>OR(MONTH(Taulukko1[[#This Row],[Loppu PVM]])&lt;=6,AND(MONTH(Taulukko1[[#This Row],[Loppu PVM]] )=6))</f>
        <v>1</v>
      </c>
    </row>
    <row r="1384" spans="1:34" ht="12.75" customHeight="1">
      <c r="A1384" t="s">
        <v>3472</v>
      </c>
      <c r="B1384" s="23">
        <v>40299</v>
      </c>
      <c r="C1384" t="s">
        <v>3471</v>
      </c>
      <c r="F1384" s="4">
        <v>40337</v>
      </c>
      <c r="G1384" s="5">
        <v>17</v>
      </c>
      <c r="H1384" s="22">
        <v>17</v>
      </c>
      <c r="I1384" s="126" t="e">
        <f>INDEX('TOL2008'!B:B,MATCH(A1384,'TOL2008'!A:A,0))</f>
        <v>#N/A</v>
      </c>
      <c r="J1384" s="126" t="e">
        <f>INDEX(Pääluokka!$H$2:$H$100,MATCH(VALUE(LEFT(Taulukko1[[#This Row],[TOL2008]],2)),Pääluokka!$G$2:$G$100,0))</f>
        <v>#N/A</v>
      </c>
      <c r="K1384" s="126" t="e">
        <f>INDEX(Pääluokka!$I$2:$I$100,MATCH(VALUE(LEFT(Taulukko1[[#This Row],[TOL2008]],2)),Pääluokka!$G$2:$G$100,0))</f>
        <v>#N/A</v>
      </c>
      <c r="L1384" s="41">
        <f t="shared" si="210"/>
        <v>38</v>
      </c>
      <c r="M1384" s="43">
        <f t="shared" si="211"/>
        <v>40299</v>
      </c>
      <c r="N1384" s="43">
        <f t="shared" si="212"/>
        <v>40337</v>
      </c>
      <c r="O1384" s="43">
        <f t="shared" si="213"/>
        <v>40299</v>
      </c>
      <c r="P1384" s="43">
        <f t="shared" si="214"/>
        <v>40330</v>
      </c>
      <c r="Q1384" s="41">
        <f t="shared" si="215"/>
        <v>2010</v>
      </c>
      <c r="R1384" s="41">
        <f t="shared" si="216"/>
        <v>2010</v>
      </c>
      <c r="S1384" s="43" t="str">
        <f>YEAR(Taulukko1[[#This Row],[Alku KK]])&amp;"Q"&amp;ROUNDDOWN((MONTH(Taulukko1[[#This Row],[Alku KK]])-1)/3+1,0)</f>
        <v>2010Q2</v>
      </c>
      <c r="T1384" s="43" t="str">
        <f>YEAR(Taulukko1[[#This Row],[Loppu KK]])&amp;"Q"&amp;ROUNDDOWN((MONTH(Taulukko1[[#This Row],[Loppu KK]])-1)/3+1,0)</f>
        <v>2010Q2</v>
      </c>
      <c r="U1384" s="66">
        <f>IF(COUNT(Taulukko1[[#This Row],[Neuvottelujen alaiset ]])=1,Taulukko1[[#This Row],[Neuvottelujen alaiset ]],Taulukko1[[#This Row],[Vähennystarve]])</f>
        <v>17</v>
      </c>
      <c r="V1384" s="44" t="str">
        <f t="shared" si="217"/>
        <v>NA</v>
      </c>
      <c r="W1384" s="44">
        <f t="shared" si="218"/>
        <v>1</v>
      </c>
      <c r="X1384" s="44" t="str">
        <f t="shared" si="219"/>
        <v>NA</v>
      </c>
      <c r="Y1384" s="90" t="b">
        <f>AND(MONTH(Taulukko1[[#This Row],[Alku PVM]] )=6,DAY(Taulukko1[[#This Row],[Alku PVM]] )&gt;19)</f>
        <v>0</v>
      </c>
      <c r="Z1384" s="90" t="b">
        <f>AND(MONTH(Taulukko1[[#This Row],[Loppu PVM]] )=6,DAY(Taulukko1[[#This Row],[Loppu PVM]] )&gt;19)</f>
        <v>0</v>
      </c>
      <c r="AA1384" s="90" t="b">
        <f>OR(MONTH(Taulukko1[[#This Row],[Alku PVM]] )&lt;=5,AND(MONTH(Taulukko1[[#This Row],[Alku PVM]] )=6,DAY(Taulukko1[[#This Row],[Alku PVM]] )&lt;20))</f>
        <v>1</v>
      </c>
      <c r="AB1384" s="90" t="b">
        <f>OR(MONTH(Taulukko1[[#This Row],[Loppu PVM]])&lt;=5,AND(MONTH(Taulukko1[[#This Row],[Loppu PVM]] )=6,DAY(Taulukko1[[#This Row],[Loppu PVM]])&lt;20))</f>
        <v>1</v>
      </c>
      <c r="AC1384" s="90" t="b">
        <f>OR(MONTH(Taulukko1[[#This Row],[Alku PVM]] )&lt;=3,AND(MONTH(Taulukko1[[#This Row],[Alku PVM]] )=3))</f>
        <v>0</v>
      </c>
      <c r="AD1384" s="90" t="b">
        <f>OR(MONTH(Taulukko1[[#This Row],[Loppu PVM]] )&lt;=3,AND(MONTH(Taulukko1[[#This Row],[Loppu PVM]] )=3))</f>
        <v>0</v>
      </c>
      <c r="AE1384" s="90" t="b">
        <f>OR(MONTH(Taulukko1[[#This Row],[Alku PVM]] )&lt;=9,AND(MONTH(Taulukko1[[#This Row],[Alku PVM]] )=9))</f>
        <v>1</v>
      </c>
      <c r="AF1384" s="90" t="b">
        <f>OR(MONTH(Taulukko1[[#This Row],[Loppu PVM]])&lt;=9,AND(MONTH(Taulukko1[[#This Row],[Loppu PVM]] )=9))</f>
        <v>1</v>
      </c>
      <c r="AG1384" s="90" t="b">
        <f>OR(MONTH(Taulukko1[[#This Row],[Alku PVM]] )&lt;=6,AND(MONTH(Taulukko1[[#This Row],[Alku PVM]] )=6))</f>
        <v>1</v>
      </c>
      <c r="AH1384" s="90" t="b">
        <f>OR(MONTH(Taulukko1[[#This Row],[Loppu PVM]])&lt;=6,AND(MONTH(Taulukko1[[#This Row],[Loppu PVM]] )=6))</f>
        <v>1</v>
      </c>
    </row>
    <row r="1385" spans="1:34" ht="12.75" customHeight="1">
      <c r="A1385" t="s">
        <v>1783</v>
      </c>
      <c r="B1385" s="23">
        <v>40299</v>
      </c>
      <c r="C1385" t="s">
        <v>3420</v>
      </c>
      <c r="F1385" s="4">
        <v>40353</v>
      </c>
      <c r="G1385" s="5">
        <v>18</v>
      </c>
      <c r="H1385" s="22">
        <v>24</v>
      </c>
      <c r="I1385" s="126" t="e">
        <f>INDEX('TOL2008'!B:B,MATCH(A1385,'TOL2008'!A:A,0))</f>
        <v>#N/A</v>
      </c>
      <c r="J1385" s="126" t="e">
        <f>INDEX(Pääluokka!$H$2:$H$100,MATCH(VALUE(LEFT(Taulukko1[[#This Row],[TOL2008]],2)),Pääluokka!$G$2:$G$100,0))</f>
        <v>#N/A</v>
      </c>
      <c r="K1385" s="126" t="e">
        <f>INDEX(Pääluokka!$I$2:$I$100,MATCH(VALUE(LEFT(Taulukko1[[#This Row],[TOL2008]],2)),Pääluokka!$G$2:$G$100,0))</f>
        <v>#N/A</v>
      </c>
      <c r="L1385" s="41">
        <f t="shared" si="210"/>
        <v>54</v>
      </c>
      <c r="M1385" s="43">
        <f t="shared" si="211"/>
        <v>40299</v>
      </c>
      <c r="N1385" s="43">
        <f t="shared" si="212"/>
        <v>40353</v>
      </c>
      <c r="O1385" s="43">
        <f t="shared" si="213"/>
        <v>40299</v>
      </c>
      <c r="P1385" s="43">
        <f t="shared" si="214"/>
        <v>40330</v>
      </c>
      <c r="Q1385" s="41">
        <f t="shared" si="215"/>
        <v>2010</v>
      </c>
      <c r="R1385" s="41">
        <f t="shared" si="216"/>
        <v>2010</v>
      </c>
      <c r="S1385" s="43" t="str">
        <f>YEAR(Taulukko1[[#This Row],[Alku KK]])&amp;"Q"&amp;ROUNDDOWN((MONTH(Taulukko1[[#This Row],[Alku KK]])-1)/3+1,0)</f>
        <v>2010Q2</v>
      </c>
      <c r="T1385" s="43" t="str">
        <f>YEAR(Taulukko1[[#This Row],[Loppu KK]])&amp;"Q"&amp;ROUNDDOWN((MONTH(Taulukko1[[#This Row],[Loppu KK]])-1)/3+1,0)</f>
        <v>2010Q2</v>
      </c>
      <c r="U1385" s="66">
        <f>IF(COUNT(Taulukko1[[#This Row],[Neuvottelujen alaiset ]])=1,Taulukko1[[#This Row],[Neuvottelujen alaiset ]],Taulukko1[[#This Row],[Vähennystarve]])</f>
        <v>24</v>
      </c>
      <c r="V1385" s="44" t="str">
        <f t="shared" si="217"/>
        <v>NA</v>
      </c>
      <c r="W1385" s="44">
        <f t="shared" si="218"/>
        <v>0.75</v>
      </c>
      <c r="X1385" s="44" t="str">
        <f t="shared" si="219"/>
        <v>NA</v>
      </c>
      <c r="Y1385" s="90" t="b">
        <f>AND(MONTH(Taulukko1[[#This Row],[Alku PVM]] )=6,DAY(Taulukko1[[#This Row],[Alku PVM]] )&gt;19)</f>
        <v>0</v>
      </c>
      <c r="Z1385" s="90" t="b">
        <f>AND(MONTH(Taulukko1[[#This Row],[Loppu PVM]] )=6,DAY(Taulukko1[[#This Row],[Loppu PVM]] )&gt;19)</f>
        <v>1</v>
      </c>
      <c r="AA1385" s="90" t="b">
        <f>OR(MONTH(Taulukko1[[#This Row],[Alku PVM]] )&lt;=5,AND(MONTH(Taulukko1[[#This Row],[Alku PVM]] )=6,DAY(Taulukko1[[#This Row],[Alku PVM]] )&lt;20))</f>
        <v>1</v>
      </c>
      <c r="AB1385" s="90" t="b">
        <f>OR(MONTH(Taulukko1[[#This Row],[Loppu PVM]])&lt;=5,AND(MONTH(Taulukko1[[#This Row],[Loppu PVM]] )=6,DAY(Taulukko1[[#This Row],[Loppu PVM]])&lt;20))</f>
        <v>0</v>
      </c>
      <c r="AC1385" s="90" t="b">
        <f>OR(MONTH(Taulukko1[[#This Row],[Alku PVM]] )&lt;=3,AND(MONTH(Taulukko1[[#This Row],[Alku PVM]] )=3))</f>
        <v>0</v>
      </c>
      <c r="AD1385" s="90" t="b">
        <f>OR(MONTH(Taulukko1[[#This Row],[Loppu PVM]] )&lt;=3,AND(MONTH(Taulukko1[[#This Row],[Loppu PVM]] )=3))</f>
        <v>0</v>
      </c>
      <c r="AE1385" s="90" t="b">
        <f>OR(MONTH(Taulukko1[[#This Row],[Alku PVM]] )&lt;=9,AND(MONTH(Taulukko1[[#This Row],[Alku PVM]] )=9))</f>
        <v>1</v>
      </c>
      <c r="AF1385" s="90" t="b">
        <f>OR(MONTH(Taulukko1[[#This Row],[Loppu PVM]])&lt;=9,AND(MONTH(Taulukko1[[#This Row],[Loppu PVM]] )=9))</f>
        <v>1</v>
      </c>
      <c r="AG1385" s="90" t="b">
        <f>OR(MONTH(Taulukko1[[#This Row],[Alku PVM]] )&lt;=6,AND(MONTH(Taulukko1[[#This Row],[Alku PVM]] )=6))</f>
        <v>1</v>
      </c>
      <c r="AH1385" s="90" t="b">
        <f>OR(MONTH(Taulukko1[[#This Row],[Loppu PVM]])&lt;=6,AND(MONTH(Taulukko1[[#This Row],[Loppu PVM]] )=6))</f>
        <v>1</v>
      </c>
    </row>
    <row r="1386" spans="1:34" ht="12.75" customHeight="1">
      <c r="A1386" t="s">
        <v>3383</v>
      </c>
      <c r="B1386" s="23">
        <v>40299</v>
      </c>
      <c r="C1386" t="s">
        <v>3382</v>
      </c>
      <c r="D1386" s="5">
        <v>50</v>
      </c>
      <c r="F1386" s="4">
        <v>40338</v>
      </c>
      <c r="G1386" s="5">
        <v>34</v>
      </c>
      <c r="H1386" s="22">
        <v>90</v>
      </c>
      <c r="I1386" s="126" t="e">
        <f>INDEX('TOL2008'!B:B,MATCH(A1386,'TOL2008'!A:A,0))</f>
        <v>#N/A</v>
      </c>
      <c r="J1386" s="126" t="e">
        <f>INDEX(Pääluokka!$H$2:$H$100,MATCH(VALUE(LEFT(Taulukko1[[#This Row],[TOL2008]],2)),Pääluokka!$G$2:$G$100,0))</f>
        <v>#N/A</v>
      </c>
      <c r="K1386" s="126" t="e">
        <f>INDEX(Pääluokka!$I$2:$I$100,MATCH(VALUE(LEFT(Taulukko1[[#This Row],[TOL2008]],2)),Pääluokka!$G$2:$G$100,0))</f>
        <v>#N/A</v>
      </c>
      <c r="L1386" s="41">
        <f t="shared" si="210"/>
        <v>39</v>
      </c>
      <c r="M1386" s="43">
        <f t="shared" si="211"/>
        <v>40299</v>
      </c>
      <c r="N1386" s="43">
        <f t="shared" si="212"/>
        <v>40338</v>
      </c>
      <c r="O1386" s="43">
        <f t="shared" si="213"/>
        <v>40299</v>
      </c>
      <c r="P1386" s="43">
        <f t="shared" si="214"/>
        <v>40330</v>
      </c>
      <c r="Q1386" s="41">
        <f t="shared" si="215"/>
        <v>2010</v>
      </c>
      <c r="R1386" s="41">
        <f t="shared" si="216"/>
        <v>2010</v>
      </c>
      <c r="S1386" s="43" t="str">
        <f>YEAR(Taulukko1[[#This Row],[Alku KK]])&amp;"Q"&amp;ROUNDDOWN((MONTH(Taulukko1[[#This Row],[Alku KK]])-1)/3+1,0)</f>
        <v>2010Q2</v>
      </c>
      <c r="T1386" s="43" t="str">
        <f>YEAR(Taulukko1[[#This Row],[Loppu KK]])&amp;"Q"&amp;ROUNDDOWN((MONTH(Taulukko1[[#This Row],[Loppu KK]])-1)/3+1,0)</f>
        <v>2010Q2</v>
      </c>
      <c r="U1386" s="66">
        <f>IF(COUNT(Taulukko1[[#This Row],[Neuvottelujen alaiset ]])=1,Taulukko1[[#This Row],[Neuvottelujen alaiset ]],Taulukko1[[#This Row],[Vähennystarve]])</f>
        <v>90</v>
      </c>
      <c r="V1386" s="44" t="str">
        <f t="shared" si="217"/>
        <v>NA</v>
      </c>
      <c r="W1386" s="44">
        <f t="shared" si="218"/>
        <v>0.37777777777777777</v>
      </c>
      <c r="X1386" s="44" t="str">
        <f t="shared" si="219"/>
        <v>NA</v>
      </c>
      <c r="Y1386" s="90" t="b">
        <f>AND(MONTH(Taulukko1[[#This Row],[Alku PVM]] )=6,DAY(Taulukko1[[#This Row],[Alku PVM]] )&gt;19)</f>
        <v>0</v>
      </c>
      <c r="Z1386" s="90" t="b">
        <f>AND(MONTH(Taulukko1[[#This Row],[Loppu PVM]] )=6,DAY(Taulukko1[[#This Row],[Loppu PVM]] )&gt;19)</f>
        <v>0</v>
      </c>
      <c r="AA1386" s="90" t="b">
        <f>OR(MONTH(Taulukko1[[#This Row],[Alku PVM]] )&lt;=5,AND(MONTH(Taulukko1[[#This Row],[Alku PVM]] )=6,DAY(Taulukko1[[#This Row],[Alku PVM]] )&lt;20))</f>
        <v>1</v>
      </c>
      <c r="AB1386" s="90" t="b">
        <f>OR(MONTH(Taulukko1[[#This Row],[Loppu PVM]])&lt;=5,AND(MONTH(Taulukko1[[#This Row],[Loppu PVM]] )=6,DAY(Taulukko1[[#This Row],[Loppu PVM]])&lt;20))</f>
        <v>1</v>
      </c>
      <c r="AC1386" s="90" t="b">
        <f>OR(MONTH(Taulukko1[[#This Row],[Alku PVM]] )&lt;=3,AND(MONTH(Taulukko1[[#This Row],[Alku PVM]] )=3))</f>
        <v>0</v>
      </c>
      <c r="AD1386" s="90" t="b">
        <f>OR(MONTH(Taulukko1[[#This Row],[Loppu PVM]] )&lt;=3,AND(MONTH(Taulukko1[[#This Row],[Loppu PVM]] )=3))</f>
        <v>0</v>
      </c>
      <c r="AE1386" s="90" t="b">
        <f>OR(MONTH(Taulukko1[[#This Row],[Alku PVM]] )&lt;=9,AND(MONTH(Taulukko1[[#This Row],[Alku PVM]] )=9))</f>
        <v>1</v>
      </c>
      <c r="AF1386" s="90" t="b">
        <f>OR(MONTH(Taulukko1[[#This Row],[Loppu PVM]])&lt;=9,AND(MONTH(Taulukko1[[#This Row],[Loppu PVM]] )=9))</f>
        <v>1</v>
      </c>
      <c r="AG1386" s="90" t="b">
        <f>OR(MONTH(Taulukko1[[#This Row],[Alku PVM]] )&lt;=6,AND(MONTH(Taulukko1[[#This Row],[Alku PVM]] )=6))</f>
        <v>1</v>
      </c>
      <c r="AH1386" s="90" t="b">
        <f>OR(MONTH(Taulukko1[[#This Row],[Loppu PVM]])&lt;=6,AND(MONTH(Taulukko1[[#This Row],[Loppu PVM]] )=6))</f>
        <v>1</v>
      </c>
    </row>
    <row r="1387" spans="1:34" ht="12.75" customHeight="1">
      <c r="A1387" t="s">
        <v>1545</v>
      </c>
      <c r="B1387" s="23">
        <v>40299</v>
      </c>
      <c r="C1387" t="s">
        <v>3342</v>
      </c>
      <c r="F1387" s="4">
        <v>40351</v>
      </c>
      <c r="G1387" s="5">
        <v>16</v>
      </c>
      <c r="H1387" s="22">
        <v>16</v>
      </c>
      <c r="I1387" s="126" t="e">
        <f>INDEX('TOL2008'!B:B,MATCH(A1387,'TOL2008'!A:A,0))</f>
        <v>#N/A</v>
      </c>
      <c r="J1387" s="126" t="e">
        <f>INDEX(Pääluokka!$H$2:$H$100,MATCH(VALUE(LEFT(Taulukko1[[#This Row],[TOL2008]],2)),Pääluokka!$G$2:$G$100,0))</f>
        <v>#N/A</v>
      </c>
      <c r="K1387" s="126" t="e">
        <f>INDEX(Pääluokka!$I$2:$I$100,MATCH(VALUE(LEFT(Taulukko1[[#This Row],[TOL2008]],2)),Pääluokka!$G$2:$G$100,0))</f>
        <v>#N/A</v>
      </c>
      <c r="L1387" s="41">
        <f t="shared" si="210"/>
        <v>52</v>
      </c>
      <c r="M1387" s="43">
        <f t="shared" si="211"/>
        <v>40299</v>
      </c>
      <c r="N1387" s="43">
        <f t="shared" si="212"/>
        <v>40351</v>
      </c>
      <c r="O1387" s="43">
        <f t="shared" si="213"/>
        <v>40299</v>
      </c>
      <c r="P1387" s="43">
        <f t="shared" si="214"/>
        <v>40330</v>
      </c>
      <c r="Q1387" s="41">
        <f t="shared" si="215"/>
        <v>2010</v>
      </c>
      <c r="R1387" s="41">
        <f t="shared" si="216"/>
        <v>2010</v>
      </c>
      <c r="S1387" s="43" t="str">
        <f>YEAR(Taulukko1[[#This Row],[Alku KK]])&amp;"Q"&amp;ROUNDDOWN((MONTH(Taulukko1[[#This Row],[Alku KK]])-1)/3+1,0)</f>
        <v>2010Q2</v>
      </c>
      <c r="T1387" s="43" t="str">
        <f>YEAR(Taulukko1[[#This Row],[Loppu KK]])&amp;"Q"&amp;ROUNDDOWN((MONTH(Taulukko1[[#This Row],[Loppu KK]])-1)/3+1,0)</f>
        <v>2010Q2</v>
      </c>
      <c r="U1387" s="66">
        <f>IF(COUNT(Taulukko1[[#This Row],[Neuvottelujen alaiset ]])=1,Taulukko1[[#This Row],[Neuvottelujen alaiset ]],Taulukko1[[#This Row],[Vähennystarve]])</f>
        <v>16</v>
      </c>
      <c r="V1387" s="44" t="str">
        <f t="shared" si="217"/>
        <v>NA</v>
      </c>
      <c r="W1387" s="44">
        <f t="shared" si="218"/>
        <v>1</v>
      </c>
      <c r="X1387" s="44" t="str">
        <f t="shared" si="219"/>
        <v>NA</v>
      </c>
      <c r="Y1387" s="90" t="b">
        <f>AND(MONTH(Taulukko1[[#This Row],[Alku PVM]] )=6,DAY(Taulukko1[[#This Row],[Alku PVM]] )&gt;19)</f>
        <v>0</v>
      </c>
      <c r="Z1387" s="90" t="b">
        <f>AND(MONTH(Taulukko1[[#This Row],[Loppu PVM]] )=6,DAY(Taulukko1[[#This Row],[Loppu PVM]] )&gt;19)</f>
        <v>1</v>
      </c>
      <c r="AA1387" s="90" t="b">
        <f>OR(MONTH(Taulukko1[[#This Row],[Alku PVM]] )&lt;=5,AND(MONTH(Taulukko1[[#This Row],[Alku PVM]] )=6,DAY(Taulukko1[[#This Row],[Alku PVM]] )&lt;20))</f>
        <v>1</v>
      </c>
      <c r="AB1387" s="90" t="b">
        <f>OR(MONTH(Taulukko1[[#This Row],[Loppu PVM]])&lt;=5,AND(MONTH(Taulukko1[[#This Row],[Loppu PVM]] )=6,DAY(Taulukko1[[#This Row],[Loppu PVM]])&lt;20))</f>
        <v>0</v>
      </c>
      <c r="AC1387" s="90" t="b">
        <f>OR(MONTH(Taulukko1[[#This Row],[Alku PVM]] )&lt;=3,AND(MONTH(Taulukko1[[#This Row],[Alku PVM]] )=3))</f>
        <v>0</v>
      </c>
      <c r="AD1387" s="90" t="b">
        <f>OR(MONTH(Taulukko1[[#This Row],[Loppu PVM]] )&lt;=3,AND(MONTH(Taulukko1[[#This Row],[Loppu PVM]] )=3))</f>
        <v>0</v>
      </c>
      <c r="AE1387" s="90" t="b">
        <f>OR(MONTH(Taulukko1[[#This Row],[Alku PVM]] )&lt;=9,AND(MONTH(Taulukko1[[#This Row],[Alku PVM]] )=9))</f>
        <v>1</v>
      </c>
      <c r="AF1387" s="90" t="b">
        <f>OR(MONTH(Taulukko1[[#This Row],[Loppu PVM]])&lt;=9,AND(MONTH(Taulukko1[[#This Row],[Loppu PVM]] )=9))</f>
        <v>1</v>
      </c>
      <c r="AG1387" s="90" t="b">
        <f>OR(MONTH(Taulukko1[[#This Row],[Alku PVM]] )&lt;=6,AND(MONTH(Taulukko1[[#This Row],[Alku PVM]] )=6))</f>
        <v>1</v>
      </c>
      <c r="AH1387" s="90" t="b">
        <f>OR(MONTH(Taulukko1[[#This Row],[Loppu PVM]])&lt;=6,AND(MONTH(Taulukko1[[#This Row],[Loppu PVM]] )=6))</f>
        <v>1</v>
      </c>
    </row>
    <row r="1388" spans="1:34" ht="12.75" customHeight="1">
      <c r="A1388" t="s">
        <v>3203</v>
      </c>
      <c r="B1388" s="23">
        <v>40299</v>
      </c>
      <c r="C1388" t="s">
        <v>3202</v>
      </c>
      <c r="D1388" s="5">
        <v>260</v>
      </c>
      <c r="F1388" s="4">
        <v>40358</v>
      </c>
      <c r="G1388" s="5">
        <v>5</v>
      </c>
      <c r="H1388" s="22">
        <v>260</v>
      </c>
      <c r="I1388" s="126" t="e">
        <f>INDEX('TOL2008'!B:B,MATCH(A1388,'TOL2008'!A:A,0))</f>
        <v>#N/A</v>
      </c>
      <c r="J1388" s="126" t="e">
        <f>INDEX(Pääluokka!$H$2:$H$100,MATCH(VALUE(LEFT(Taulukko1[[#This Row],[TOL2008]],2)),Pääluokka!$G$2:$G$100,0))</f>
        <v>#N/A</v>
      </c>
      <c r="K1388" s="126" t="e">
        <f>INDEX(Pääluokka!$I$2:$I$100,MATCH(VALUE(LEFT(Taulukko1[[#This Row],[TOL2008]],2)),Pääluokka!$G$2:$G$100,0))</f>
        <v>#N/A</v>
      </c>
      <c r="L1388" s="41">
        <f t="shared" si="210"/>
        <v>59</v>
      </c>
      <c r="M1388" s="43">
        <f t="shared" si="211"/>
        <v>40299</v>
      </c>
      <c r="N1388" s="43">
        <f t="shared" si="212"/>
        <v>40358</v>
      </c>
      <c r="O1388" s="43">
        <f t="shared" si="213"/>
        <v>40299</v>
      </c>
      <c r="P1388" s="43">
        <f t="shared" si="214"/>
        <v>40330</v>
      </c>
      <c r="Q1388" s="41">
        <f t="shared" si="215"/>
        <v>2010</v>
      </c>
      <c r="R1388" s="41">
        <f t="shared" si="216"/>
        <v>2010</v>
      </c>
      <c r="S1388" s="43" t="str">
        <f>YEAR(Taulukko1[[#This Row],[Alku KK]])&amp;"Q"&amp;ROUNDDOWN((MONTH(Taulukko1[[#This Row],[Alku KK]])-1)/3+1,0)</f>
        <v>2010Q2</v>
      </c>
      <c r="T1388" s="43" t="str">
        <f>YEAR(Taulukko1[[#This Row],[Loppu KK]])&amp;"Q"&amp;ROUNDDOWN((MONTH(Taulukko1[[#This Row],[Loppu KK]])-1)/3+1,0)</f>
        <v>2010Q2</v>
      </c>
      <c r="U1388" s="66">
        <f>IF(COUNT(Taulukko1[[#This Row],[Neuvottelujen alaiset ]])=1,Taulukko1[[#This Row],[Neuvottelujen alaiset ]],Taulukko1[[#This Row],[Vähennystarve]])</f>
        <v>260</v>
      </c>
      <c r="V1388" s="44" t="str">
        <f t="shared" si="217"/>
        <v>NA</v>
      </c>
      <c r="W1388" s="44">
        <f t="shared" si="218"/>
        <v>1.9230769230769232E-2</v>
      </c>
      <c r="X1388" s="44" t="str">
        <f t="shared" si="219"/>
        <v>NA</v>
      </c>
      <c r="Y1388" s="90" t="b">
        <f>AND(MONTH(Taulukko1[[#This Row],[Alku PVM]] )=6,DAY(Taulukko1[[#This Row],[Alku PVM]] )&gt;19)</f>
        <v>0</v>
      </c>
      <c r="Z1388" s="90" t="b">
        <f>AND(MONTH(Taulukko1[[#This Row],[Loppu PVM]] )=6,DAY(Taulukko1[[#This Row],[Loppu PVM]] )&gt;19)</f>
        <v>1</v>
      </c>
      <c r="AA1388" s="90" t="b">
        <f>OR(MONTH(Taulukko1[[#This Row],[Alku PVM]] )&lt;=5,AND(MONTH(Taulukko1[[#This Row],[Alku PVM]] )=6,DAY(Taulukko1[[#This Row],[Alku PVM]] )&lt;20))</f>
        <v>1</v>
      </c>
      <c r="AB1388" s="90" t="b">
        <f>OR(MONTH(Taulukko1[[#This Row],[Loppu PVM]])&lt;=5,AND(MONTH(Taulukko1[[#This Row],[Loppu PVM]] )=6,DAY(Taulukko1[[#This Row],[Loppu PVM]])&lt;20))</f>
        <v>0</v>
      </c>
      <c r="AC1388" s="90" t="b">
        <f>OR(MONTH(Taulukko1[[#This Row],[Alku PVM]] )&lt;=3,AND(MONTH(Taulukko1[[#This Row],[Alku PVM]] )=3))</f>
        <v>0</v>
      </c>
      <c r="AD1388" s="90" t="b">
        <f>OR(MONTH(Taulukko1[[#This Row],[Loppu PVM]] )&lt;=3,AND(MONTH(Taulukko1[[#This Row],[Loppu PVM]] )=3))</f>
        <v>0</v>
      </c>
      <c r="AE1388" s="90" t="b">
        <f>OR(MONTH(Taulukko1[[#This Row],[Alku PVM]] )&lt;=9,AND(MONTH(Taulukko1[[#This Row],[Alku PVM]] )=9))</f>
        <v>1</v>
      </c>
      <c r="AF1388" s="90" t="b">
        <f>OR(MONTH(Taulukko1[[#This Row],[Loppu PVM]])&lt;=9,AND(MONTH(Taulukko1[[#This Row],[Loppu PVM]] )=9))</f>
        <v>1</v>
      </c>
      <c r="AG1388" s="90" t="b">
        <f>OR(MONTH(Taulukko1[[#This Row],[Alku PVM]] )&lt;=6,AND(MONTH(Taulukko1[[#This Row],[Alku PVM]] )=6))</f>
        <v>1</v>
      </c>
      <c r="AH1388" s="90" t="b">
        <f>OR(MONTH(Taulukko1[[#This Row],[Loppu PVM]])&lt;=6,AND(MONTH(Taulukko1[[#This Row],[Loppu PVM]] )=6))</f>
        <v>1</v>
      </c>
    </row>
    <row r="1389" spans="1:34" ht="12.75" customHeight="1">
      <c r="A1389" t="s">
        <v>3009</v>
      </c>
      <c r="B1389" s="23">
        <v>40301</v>
      </c>
      <c r="C1389" t="s">
        <v>3442</v>
      </c>
      <c r="E1389" s="62">
        <v>70</v>
      </c>
      <c r="F1389" s="4">
        <v>40366</v>
      </c>
      <c r="G1389" s="5">
        <v>70</v>
      </c>
      <c r="H1389" s="22">
        <v>180</v>
      </c>
      <c r="I1389" s="126" t="e">
        <f>INDEX('TOL2008'!B:B,MATCH(A1389,'TOL2008'!A:A,0))</f>
        <v>#N/A</v>
      </c>
      <c r="J1389" s="126" t="e">
        <f>INDEX(Pääluokka!$H$2:$H$100,MATCH(VALUE(LEFT(Taulukko1[[#This Row],[TOL2008]],2)),Pääluokka!$G$2:$G$100,0))</f>
        <v>#N/A</v>
      </c>
      <c r="K1389" s="126" t="e">
        <f>INDEX(Pääluokka!$I$2:$I$100,MATCH(VALUE(LEFT(Taulukko1[[#This Row],[TOL2008]],2)),Pääluokka!$G$2:$G$100,0))</f>
        <v>#N/A</v>
      </c>
      <c r="L1389" s="41">
        <f t="shared" si="210"/>
        <v>65</v>
      </c>
      <c r="M1389" s="43">
        <f t="shared" si="211"/>
        <v>40301</v>
      </c>
      <c r="N1389" s="43">
        <f t="shared" si="212"/>
        <v>40366</v>
      </c>
      <c r="O1389" s="43">
        <f t="shared" si="213"/>
        <v>40299</v>
      </c>
      <c r="P1389" s="43">
        <f t="shared" si="214"/>
        <v>40360</v>
      </c>
      <c r="Q1389" s="41">
        <f t="shared" si="215"/>
        <v>2010</v>
      </c>
      <c r="R1389" s="41">
        <f t="shared" si="216"/>
        <v>2010</v>
      </c>
      <c r="S1389" s="43" t="str">
        <f>YEAR(Taulukko1[[#This Row],[Alku KK]])&amp;"Q"&amp;ROUNDDOWN((MONTH(Taulukko1[[#This Row],[Alku KK]])-1)/3+1,0)</f>
        <v>2010Q2</v>
      </c>
      <c r="T1389" s="43" t="str">
        <f>YEAR(Taulukko1[[#This Row],[Loppu KK]])&amp;"Q"&amp;ROUNDDOWN((MONTH(Taulukko1[[#This Row],[Loppu KK]])-1)/3+1,0)</f>
        <v>2010Q3</v>
      </c>
      <c r="U1389" s="66">
        <f>IF(COUNT(Taulukko1[[#This Row],[Neuvottelujen alaiset ]])=1,Taulukko1[[#This Row],[Neuvottelujen alaiset ]],Taulukko1[[#This Row],[Vähennystarve]])</f>
        <v>180</v>
      </c>
      <c r="V1389" s="44">
        <f t="shared" si="217"/>
        <v>0.3888888888888889</v>
      </c>
      <c r="W1389" s="44">
        <f t="shared" si="218"/>
        <v>0.3888888888888889</v>
      </c>
      <c r="X1389" s="44">
        <f t="shared" si="219"/>
        <v>1</v>
      </c>
      <c r="Y1389" s="90" t="b">
        <f>AND(MONTH(Taulukko1[[#This Row],[Alku PVM]] )=6,DAY(Taulukko1[[#This Row],[Alku PVM]] )&gt;19)</f>
        <v>0</v>
      </c>
      <c r="Z1389" s="90" t="b">
        <f>AND(MONTH(Taulukko1[[#This Row],[Loppu PVM]] )=6,DAY(Taulukko1[[#This Row],[Loppu PVM]] )&gt;19)</f>
        <v>0</v>
      </c>
      <c r="AA1389" s="90" t="b">
        <f>OR(MONTH(Taulukko1[[#This Row],[Alku PVM]] )&lt;=5,AND(MONTH(Taulukko1[[#This Row],[Alku PVM]] )=6,DAY(Taulukko1[[#This Row],[Alku PVM]] )&lt;20))</f>
        <v>1</v>
      </c>
      <c r="AB1389" s="90" t="b">
        <f>OR(MONTH(Taulukko1[[#This Row],[Loppu PVM]])&lt;=5,AND(MONTH(Taulukko1[[#This Row],[Loppu PVM]] )=6,DAY(Taulukko1[[#This Row],[Loppu PVM]])&lt;20))</f>
        <v>0</v>
      </c>
      <c r="AC1389" s="90" t="b">
        <f>OR(MONTH(Taulukko1[[#This Row],[Alku PVM]] )&lt;=3,AND(MONTH(Taulukko1[[#This Row],[Alku PVM]] )=3))</f>
        <v>0</v>
      </c>
      <c r="AD1389" s="90" t="b">
        <f>OR(MONTH(Taulukko1[[#This Row],[Loppu PVM]] )&lt;=3,AND(MONTH(Taulukko1[[#This Row],[Loppu PVM]] )=3))</f>
        <v>0</v>
      </c>
      <c r="AE1389" s="90" t="b">
        <f>OR(MONTH(Taulukko1[[#This Row],[Alku PVM]] )&lt;=9,AND(MONTH(Taulukko1[[#This Row],[Alku PVM]] )=9))</f>
        <v>1</v>
      </c>
      <c r="AF1389" s="90" t="b">
        <f>OR(MONTH(Taulukko1[[#This Row],[Loppu PVM]])&lt;=9,AND(MONTH(Taulukko1[[#This Row],[Loppu PVM]] )=9))</f>
        <v>1</v>
      </c>
      <c r="AG1389" s="90" t="b">
        <f>OR(MONTH(Taulukko1[[#This Row],[Alku PVM]] )&lt;=6,AND(MONTH(Taulukko1[[#This Row],[Alku PVM]] )=6))</f>
        <v>1</v>
      </c>
      <c r="AH1389" s="90" t="b">
        <f>OR(MONTH(Taulukko1[[#This Row],[Loppu PVM]])&lt;=6,AND(MONTH(Taulukko1[[#This Row],[Loppu PVM]] )=6))</f>
        <v>0</v>
      </c>
    </row>
    <row r="1390" spans="1:34" ht="12.75" customHeight="1">
      <c r="A1390" t="s">
        <v>980</v>
      </c>
      <c r="B1390" s="23">
        <v>40302</v>
      </c>
      <c r="C1390" t="s">
        <v>3305</v>
      </c>
      <c r="E1390" s="62">
        <v>120</v>
      </c>
      <c r="F1390" s="4">
        <v>40337</v>
      </c>
      <c r="G1390" s="5">
        <v>116</v>
      </c>
      <c r="H1390" s="22">
        <v>120</v>
      </c>
      <c r="I1390" s="126">
        <f>INDEX('TOL2008'!B:B,MATCH(A1390,'TOL2008'!A:A,0))</f>
        <v>26200</v>
      </c>
      <c r="J1390" s="126" t="str">
        <f>INDEX(Pääluokka!$H$2:$H$100,MATCH(VALUE(LEFT(Taulukko1[[#This Row],[TOL2008]],2)),Pääluokka!$G$2:$G$100,0))</f>
        <v>Teollisuus</v>
      </c>
      <c r="K1390" s="126" t="str">
        <f>INDEX(Pääluokka!$I$2:$I$100,MATCH(VALUE(LEFT(Taulukko1[[#This Row],[TOL2008]],2)),Pääluokka!$G$2:$G$100,0))</f>
        <v>Teollisuus (C-E)</v>
      </c>
      <c r="L1390" s="41">
        <f t="shared" si="210"/>
        <v>35</v>
      </c>
      <c r="M1390" s="43">
        <f t="shared" si="211"/>
        <v>40302</v>
      </c>
      <c r="N1390" s="43">
        <f t="shared" si="212"/>
        <v>40337</v>
      </c>
      <c r="O1390" s="43">
        <f t="shared" si="213"/>
        <v>40299</v>
      </c>
      <c r="P1390" s="43">
        <f t="shared" si="214"/>
        <v>40330</v>
      </c>
      <c r="Q1390" s="41">
        <f t="shared" si="215"/>
        <v>2010</v>
      </c>
      <c r="R1390" s="41">
        <f t="shared" si="216"/>
        <v>2010</v>
      </c>
      <c r="S1390" s="43" t="str">
        <f>YEAR(Taulukko1[[#This Row],[Alku KK]])&amp;"Q"&amp;ROUNDDOWN((MONTH(Taulukko1[[#This Row],[Alku KK]])-1)/3+1,0)</f>
        <v>2010Q2</v>
      </c>
      <c r="T1390" s="43" t="str">
        <f>YEAR(Taulukko1[[#This Row],[Loppu KK]])&amp;"Q"&amp;ROUNDDOWN((MONTH(Taulukko1[[#This Row],[Loppu KK]])-1)/3+1,0)</f>
        <v>2010Q2</v>
      </c>
      <c r="U1390" s="66">
        <f>IF(COUNT(Taulukko1[[#This Row],[Neuvottelujen alaiset ]])=1,Taulukko1[[#This Row],[Neuvottelujen alaiset ]],Taulukko1[[#This Row],[Vähennystarve]])</f>
        <v>120</v>
      </c>
      <c r="V1390" s="44">
        <f t="shared" si="217"/>
        <v>1</v>
      </c>
      <c r="W1390" s="44">
        <f t="shared" si="218"/>
        <v>0.96666666666666667</v>
      </c>
      <c r="X1390" s="44">
        <f t="shared" si="219"/>
        <v>0.96666666666666667</v>
      </c>
      <c r="Y1390" s="90" t="b">
        <f>AND(MONTH(Taulukko1[[#This Row],[Alku PVM]] )=6,DAY(Taulukko1[[#This Row],[Alku PVM]] )&gt;19)</f>
        <v>0</v>
      </c>
      <c r="Z1390" s="90" t="b">
        <f>AND(MONTH(Taulukko1[[#This Row],[Loppu PVM]] )=6,DAY(Taulukko1[[#This Row],[Loppu PVM]] )&gt;19)</f>
        <v>0</v>
      </c>
      <c r="AA1390" s="90" t="b">
        <f>OR(MONTH(Taulukko1[[#This Row],[Alku PVM]] )&lt;=5,AND(MONTH(Taulukko1[[#This Row],[Alku PVM]] )=6,DAY(Taulukko1[[#This Row],[Alku PVM]] )&lt;20))</f>
        <v>1</v>
      </c>
      <c r="AB1390" s="90" t="b">
        <f>OR(MONTH(Taulukko1[[#This Row],[Loppu PVM]])&lt;=5,AND(MONTH(Taulukko1[[#This Row],[Loppu PVM]] )=6,DAY(Taulukko1[[#This Row],[Loppu PVM]])&lt;20))</f>
        <v>1</v>
      </c>
      <c r="AC1390" s="90" t="b">
        <f>OR(MONTH(Taulukko1[[#This Row],[Alku PVM]] )&lt;=3,AND(MONTH(Taulukko1[[#This Row],[Alku PVM]] )=3))</f>
        <v>0</v>
      </c>
      <c r="AD1390" s="90" t="b">
        <f>OR(MONTH(Taulukko1[[#This Row],[Loppu PVM]] )&lt;=3,AND(MONTH(Taulukko1[[#This Row],[Loppu PVM]] )=3))</f>
        <v>0</v>
      </c>
      <c r="AE1390" s="90" t="b">
        <f>OR(MONTH(Taulukko1[[#This Row],[Alku PVM]] )&lt;=9,AND(MONTH(Taulukko1[[#This Row],[Alku PVM]] )=9))</f>
        <v>1</v>
      </c>
      <c r="AF1390" s="90" t="b">
        <f>OR(MONTH(Taulukko1[[#This Row],[Loppu PVM]])&lt;=9,AND(MONTH(Taulukko1[[#This Row],[Loppu PVM]] )=9))</f>
        <v>1</v>
      </c>
      <c r="AG1390" s="90" t="b">
        <f>OR(MONTH(Taulukko1[[#This Row],[Alku PVM]] )&lt;=6,AND(MONTH(Taulukko1[[#This Row],[Alku PVM]] )=6))</f>
        <v>1</v>
      </c>
      <c r="AH1390" s="90" t="b">
        <f>OR(MONTH(Taulukko1[[#This Row],[Loppu PVM]])&lt;=6,AND(MONTH(Taulukko1[[#This Row],[Loppu PVM]] )=6))</f>
        <v>1</v>
      </c>
    </row>
    <row r="1391" spans="1:34" ht="12.75" customHeight="1">
      <c r="A1391" t="s">
        <v>321</v>
      </c>
      <c r="B1391" s="23">
        <v>40303</v>
      </c>
      <c r="C1391" t="s">
        <v>3304</v>
      </c>
      <c r="D1391" s="5">
        <v>37</v>
      </c>
      <c r="F1391" s="4">
        <v>40350</v>
      </c>
      <c r="G1391" s="5">
        <v>19</v>
      </c>
      <c r="H1391" s="22">
        <v>70</v>
      </c>
      <c r="I1391" s="126">
        <f>INDEX('TOL2008'!B:B,MATCH(A1391,'TOL2008'!A:A,0))</f>
        <v>22110</v>
      </c>
      <c r="J1391" s="126" t="str">
        <f>INDEX(Pääluokka!$H$2:$H$100,MATCH(VALUE(LEFT(Taulukko1[[#This Row],[TOL2008]],2)),Pääluokka!$G$2:$G$100,0))</f>
        <v>Teollisuus</v>
      </c>
      <c r="K1391" s="126" t="str">
        <f>INDEX(Pääluokka!$I$2:$I$100,MATCH(VALUE(LEFT(Taulukko1[[#This Row],[TOL2008]],2)),Pääluokka!$G$2:$G$100,0))</f>
        <v>Teollisuus (C-E)</v>
      </c>
      <c r="L1391" s="41">
        <f t="shared" si="210"/>
        <v>47</v>
      </c>
      <c r="M1391" s="43">
        <f t="shared" si="211"/>
        <v>40303</v>
      </c>
      <c r="N1391" s="43">
        <f t="shared" si="212"/>
        <v>40350</v>
      </c>
      <c r="O1391" s="43">
        <f t="shared" si="213"/>
        <v>40299</v>
      </c>
      <c r="P1391" s="43">
        <f t="shared" si="214"/>
        <v>40330</v>
      </c>
      <c r="Q1391" s="41">
        <f t="shared" si="215"/>
        <v>2010</v>
      </c>
      <c r="R1391" s="41">
        <f t="shared" si="216"/>
        <v>2010</v>
      </c>
      <c r="S1391" s="43" t="str">
        <f>YEAR(Taulukko1[[#This Row],[Alku KK]])&amp;"Q"&amp;ROUNDDOWN((MONTH(Taulukko1[[#This Row],[Alku KK]])-1)/3+1,0)</f>
        <v>2010Q2</v>
      </c>
      <c r="T1391" s="43" t="str">
        <f>YEAR(Taulukko1[[#This Row],[Loppu KK]])&amp;"Q"&amp;ROUNDDOWN((MONTH(Taulukko1[[#This Row],[Loppu KK]])-1)/3+1,0)</f>
        <v>2010Q2</v>
      </c>
      <c r="U1391" s="66">
        <f>IF(COUNT(Taulukko1[[#This Row],[Neuvottelujen alaiset ]])=1,Taulukko1[[#This Row],[Neuvottelujen alaiset ]],Taulukko1[[#This Row],[Vähennystarve]])</f>
        <v>70</v>
      </c>
      <c r="V1391" s="44" t="str">
        <f t="shared" si="217"/>
        <v>NA</v>
      </c>
      <c r="W1391" s="44">
        <f t="shared" si="218"/>
        <v>0.27142857142857141</v>
      </c>
      <c r="X1391" s="44" t="str">
        <f t="shared" si="219"/>
        <v>NA</v>
      </c>
      <c r="Y1391" s="90" t="b">
        <f>AND(MONTH(Taulukko1[[#This Row],[Alku PVM]] )=6,DAY(Taulukko1[[#This Row],[Alku PVM]] )&gt;19)</f>
        <v>0</v>
      </c>
      <c r="Z1391" s="90" t="b">
        <f>AND(MONTH(Taulukko1[[#This Row],[Loppu PVM]] )=6,DAY(Taulukko1[[#This Row],[Loppu PVM]] )&gt;19)</f>
        <v>1</v>
      </c>
      <c r="AA1391" s="90" t="b">
        <f>OR(MONTH(Taulukko1[[#This Row],[Alku PVM]] )&lt;=5,AND(MONTH(Taulukko1[[#This Row],[Alku PVM]] )=6,DAY(Taulukko1[[#This Row],[Alku PVM]] )&lt;20))</f>
        <v>1</v>
      </c>
      <c r="AB1391" s="90" t="b">
        <f>OR(MONTH(Taulukko1[[#This Row],[Loppu PVM]])&lt;=5,AND(MONTH(Taulukko1[[#This Row],[Loppu PVM]] )=6,DAY(Taulukko1[[#This Row],[Loppu PVM]])&lt;20))</f>
        <v>0</v>
      </c>
      <c r="AC1391" s="90" t="b">
        <f>OR(MONTH(Taulukko1[[#This Row],[Alku PVM]] )&lt;=3,AND(MONTH(Taulukko1[[#This Row],[Alku PVM]] )=3))</f>
        <v>0</v>
      </c>
      <c r="AD1391" s="90" t="b">
        <f>OR(MONTH(Taulukko1[[#This Row],[Loppu PVM]] )&lt;=3,AND(MONTH(Taulukko1[[#This Row],[Loppu PVM]] )=3))</f>
        <v>0</v>
      </c>
      <c r="AE1391" s="90" t="b">
        <f>OR(MONTH(Taulukko1[[#This Row],[Alku PVM]] )&lt;=9,AND(MONTH(Taulukko1[[#This Row],[Alku PVM]] )=9))</f>
        <v>1</v>
      </c>
      <c r="AF1391" s="90" t="b">
        <f>OR(MONTH(Taulukko1[[#This Row],[Loppu PVM]])&lt;=9,AND(MONTH(Taulukko1[[#This Row],[Loppu PVM]] )=9))</f>
        <v>1</v>
      </c>
      <c r="AG1391" s="90" t="b">
        <f>OR(MONTH(Taulukko1[[#This Row],[Alku PVM]] )&lt;=6,AND(MONTH(Taulukko1[[#This Row],[Alku PVM]] )=6))</f>
        <v>1</v>
      </c>
      <c r="AH1391" s="90" t="b">
        <f>OR(MONTH(Taulukko1[[#This Row],[Loppu PVM]])&lt;=6,AND(MONTH(Taulukko1[[#This Row],[Loppu PVM]] )=6))</f>
        <v>1</v>
      </c>
    </row>
    <row r="1392" spans="1:34" ht="12.75" customHeight="1">
      <c r="A1392" t="s">
        <v>205</v>
      </c>
      <c r="B1392" s="23">
        <v>40303</v>
      </c>
      <c r="C1392" t="s">
        <v>3241</v>
      </c>
      <c r="E1392" s="62">
        <v>30</v>
      </c>
      <c r="F1392" s="4">
        <v>40352</v>
      </c>
      <c r="G1392" s="5">
        <v>18</v>
      </c>
      <c r="H1392" s="22">
        <v>150</v>
      </c>
      <c r="I1392" s="126">
        <f>INDEX('TOL2008'!B:B,MATCH(A1392,'TOL2008'!A:A,0))</f>
        <v>58130</v>
      </c>
      <c r="J1392" s="126" t="str">
        <f>INDEX(Pääluokka!$H$2:$H$100,MATCH(VALUE(LEFT(Taulukko1[[#This Row],[TOL2008]],2)),Pääluokka!$G$2:$G$100,0))</f>
        <v>Informaatio ja viestintä</v>
      </c>
      <c r="K1392" s="126" t="str">
        <f>INDEX(Pääluokka!$I$2:$I$100,MATCH(VALUE(LEFT(Taulukko1[[#This Row],[TOL2008]],2)),Pääluokka!$G$2:$G$100,0))</f>
        <v>Palvelualat (G-N, R, S)</v>
      </c>
      <c r="L1392" s="41">
        <f t="shared" si="210"/>
        <v>49</v>
      </c>
      <c r="M1392" s="43">
        <f t="shared" si="211"/>
        <v>40303</v>
      </c>
      <c r="N1392" s="43">
        <f t="shared" si="212"/>
        <v>40352</v>
      </c>
      <c r="O1392" s="43">
        <f t="shared" si="213"/>
        <v>40299</v>
      </c>
      <c r="P1392" s="43">
        <f t="shared" si="214"/>
        <v>40330</v>
      </c>
      <c r="Q1392" s="41">
        <f t="shared" si="215"/>
        <v>2010</v>
      </c>
      <c r="R1392" s="41">
        <f t="shared" si="216"/>
        <v>2010</v>
      </c>
      <c r="S1392" s="43" t="str">
        <f>YEAR(Taulukko1[[#This Row],[Alku KK]])&amp;"Q"&amp;ROUNDDOWN((MONTH(Taulukko1[[#This Row],[Alku KK]])-1)/3+1,0)</f>
        <v>2010Q2</v>
      </c>
      <c r="T1392" s="43" t="str">
        <f>YEAR(Taulukko1[[#This Row],[Loppu KK]])&amp;"Q"&amp;ROUNDDOWN((MONTH(Taulukko1[[#This Row],[Loppu KK]])-1)/3+1,0)</f>
        <v>2010Q2</v>
      </c>
      <c r="U1392" s="66">
        <f>IF(COUNT(Taulukko1[[#This Row],[Neuvottelujen alaiset ]])=1,Taulukko1[[#This Row],[Neuvottelujen alaiset ]],Taulukko1[[#This Row],[Vähennystarve]])</f>
        <v>150</v>
      </c>
      <c r="V1392" s="44">
        <f t="shared" si="217"/>
        <v>0.2</v>
      </c>
      <c r="W1392" s="44">
        <f t="shared" si="218"/>
        <v>0.12</v>
      </c>
      <c r="X1392" s="44">
        <f t="shared" si="219"/>
        <v>0.6</v>
      </c>
      <c r="Y1392" s="90" t="b">
        <f>AND(MONTH(Taulukko1[[#This Row],[Alku PVM]] )=6,DAY(Taulukko1[[#This Row],[Alku PVM]] )&gt;19)</f>
        <v>0</v>
      </c>
      <c r="Z1392" s="90" t="b">
        <f>AND(MONTH(Taulukko1[[#This Row],[Loppu PVM]] )=6,DAY(Taulukko1[[#This Row],[Loppu PVM]] )&gt;19)</f>
        <v>1</v>
      </c>
      <c r="AA1392" s="90" t="b">
        <f>OR(MONTH(Taulukko1[[#This Row],[Alku PVM]] )&lt;=5,AND(MONTH(Taulukko1[[#This Row],[Alku PVM]] )=6,DAY(Taulukko1[[#This Row],[Alku PVM]] )&lt;20))</f>
        <v>1</v>
      </c>
      <c r="AB1392" s="90" t="b">
        <f>OR(MONTH(Taulukko1[[#This Row],[Loppu PVM]])&lt;=5,AND(MONTH(Taulukko1[[#This Row],[Loppu PVM]] )=6,DAY(Taulukko1[[#This Row],[Loppu PVM]])&lt;20))</f>
        <v>0</v>
      </c>
      <c r="AC1392" s="90" t="b">
        <f>OR(MONTH(Taulukko1[[#This Row],[Alku PVM]] )&lt;=3,AND(MONTH(Taulukko1[[#This Row],[Alku PVM]] )=3))</f>
        <v>0</v>
      </c>
      <c r="AD1392" s="90" t="b">
        <f>OR(MONTH(Taulukko1[[#This Row],[Loppu PVM]] )&lt;=3,AND(MONTH(Taulukko1[[#This Row],[Loppu PVM]] )=3))</f>
        <v>0</v>
      </c>
      <c r="AE1392" s="90" t="b">
        <f>OR(MONTH(Taulukko1[[#This Row],[Alku PVM]] )&lt;=9,AND(MONTH(Taulukko1[[#This Row],[Alku PVM]] )=9))</f>
        <v>1</v>
      </c>
      <c r="AF1392" s="90" t="b">
        <f>OR(MONTH(Taulukko1[[#This Row],[Loppu PVM]])&lt;=9,AND(MONTH(Taulukko1[[#This Row],[Loppu PVM]] )=9))</f>
        <v>1</v>
      </c>
      <c r="AG1392" s="90" t="b">
        <f>OR(MONTH(Taulukko1[[#This Row],[Alku PVM]] )&lt;=6,AND(MONTH(Taulukko1[[#This Row],[Alku PVM]] )=6))</f>
        <v>1</v>
      </c>
      <c r="AH1392" s="90" t="b">
        <f>OR(MONTH(Taulukko1[[#This Row],[Loppu PVM]])&lt;=6,AND(MONTH(Taulukko1[[#This Row],[Loppu PVM]] )=6))</f>
        <v>1</v>
      </c>
    </row>
    <row r="1393" spans="1:34" ht="12.75" customHeight="1">
      <c r="A1393" t="s">
        <v>3330</v>
      </c>
      <c r="B1393" s="23">
        <v>40304</v>
      </c>
      <c r="C1393" t="s">
        <v>3329</v>
      </c>
      <c r="D1393" s="5" t="s">
        <v>25</v>
      </c>
      <c r="E1393" s="62">
        <v>115</v>
      </c>
      <c r="F1393" s="4">
        <v>40528</v>
      </c>
      <c r="G1393" s="5">
        <v>0</v>
      </c>
      <c r="H1393" s="22">
        <v>350</v>
      </c>
      <c r="I1393" s="126" t="e">
        <f>INDEX('TOL2008'!B:B,MATCH(A1393,'TOL2008'!A:A,0))</f>
        <v>#N/A</v>
      </c>
      <c r="J1393" s="126" t="e">
        <f>INDEX(Pääluokka!$H$2:$H$100,MATCH(VALUE(LEFT(Taulukko1[[#This Row],[TOL2008]],2)),Pääluokka!$G$2:$G$100,0))</f>
        <v>#N/A</v>
      </c>
      <c r="K1393" s="126" t="e">
        <f>INDEX(Pääluokka!$I$2:$I$100,MATCH(VALUE(LEFT(Taulukko1[[#This Row],[TOL2008]],2)),Pääluokka!$G$2:$G$100,0))</f>
        <v>#N/A</v>
      </c>
      <c r="L1393" s="41">
        <f t="shared" si="210"/>
        <v>224</v>
      </c>
      <c r="M1393" s="43">
        <f t="shared" si="211"/>
        <v>40304</v>
      </c>
      <c r="N1393" s="43">
        <f t="shared" si="212"/>
        <v>40528</v>
      </c>
      <c r="O1393" s="43">
        <f t="shared" si="213"/>
        <v>40299</v>
      </c>
      <c r="P1393" s="43">
        <f t="shared" si="214"/>
        <v>40513</v>
      </c>
      <c r="Q1393" s="41">
        <f t="shared" si="215"/>
        <v>2010</v>
      </c>
      <c r="R1393" s="41">
        <f t="shared" si="216"/>
        <v>2010</v>
      </c>
      <c r="S1393" s="43" t="str">
        <f>YEAR(Taulukko1[[#This Row],[Alku KK]])&amp;"Q"&amp;ROUNDDOWN((MONTH(Taulukko1[[#This Row],[Alku KK]])-1)/3+1,0)</f>
        <v>2010Q2</v>
      </c>
      <c r="T1393" s="43" t="str">
        <f>YEAR(Taulukko1[[#This Row],[Loppu KK]])&amp;"Q"&amp;ROUNDDOWN((MONTH(Taulukko1[[#This Row],[Loppu KK]])-1)/3+1,0)</f>
        <v>2010Q4</v>
      </c>
      <c r="U1393" s="66">
        <f>IF(COUNT(Taulukko1[[#This Row],[Neuvottelujen alaiset ]])=1,Taulukko1[[#This Row],[Neuvottelujen alaiset ]],Taulukko1[[#This Row],[Vähennystarve]])</f>
        <v>350</v>
      </c>
      <c r="V1393" s="44">
        <f t="shared" si="217"/>
        <v>0.32857142857142857</v>
      </c>
      <c r="W1393" s="44">
        <f t="shared" si="218"/>
        <v>0</v>
      </c>
      <c r="X1393" s="44">
        <f t="shared" si="219"/>
        <v>0</v>
      </c>
      <c r="Y1393" s="90" t="b">
        <f>AND(MONTH(Taulukko1[[#This Row],[Alku PVM]] )=6,DAY(Taulukko1[[#This Row],[Alku PVM]] )&gt;19)</f>
        <v>0</v>
      </c>
      <c r="Z1393" s="90" t="b">
        <f>AND(MONTH(Taulukko1[[#This Row],[Loppu PVM]] )=6,DAY(Taulukko1[[#This Row],[Loppu PVM]] )&gt;19)</f>
        <v>0</v>
      </c>
      <c r="AA1393" s="90" t="b">
        <f>OR(MONTH(Taulukko1[[#This Row],[Alku PVM]] )&lt;=5,AND(MONTH(Taulukko1[[#This Row],[Alku PVM]] )=6,DAY(Taulukko1[[#This Row],[Alku PVM]] )&lt;20))</f>
        <v>1</v>
      </c>
      <c r="AB1393" s="90" t="b">
        <f>OR(MONTH(Taulukko1[[#This Row],[Loppu PVM]])&lt;=5,AND(MONTH(Taulukko1[[#This Row],[Loppu PVM]] )=6,DAY(Taulukko1[[#This Row],[Loppu PVM]])&lt;20))</f>
        <v>0</v>
      </c>
      <c r="AC1393" s="90" t="b">
        <f>OR(MONTH(Taulukko1[[#This Row],[Alku PVM]] )&lt;=3,AND(MONTH(Taulukko1[[#This Row],[Alku PVM]] )=3))</f>
        <v>0</v>
      </c>
      <c r="AD1393" s="90" t="b">
        <f>OR(MONTH(Taulukko1[[#This Row],[Loppu PVM]] )&lt;=3,AND(MONTH(Taulukko1[[#This Row],[Loppu PVM]] )=3))</f>
        <v>0</v>
      </c>
      <c r="AE1393" s="90" t="b">
        <f>OR(MONTH(Taulukko1[[#This Row],[Alku PVM]] )&lt;=9,AND(MONTH(Taulukko1[[#This Row],[Alku PVM]] )=9))</f>
        <v>1</v>
      </c>
      <c r="AF1393" s="90" t="b">
        <f>OR(MONTH(Taulukko1[[#This Row],[Loppu PVM]])&lt;=9,AND(MONTH(Taulukko1[[#This Row],[Loppu PVM]] )=9))</f>
        <v>0</v>
      </c>
      <c r="AG1393" s="90" t="b">
        <f>OR(MONTH(Taulukko1[[#This Row],[Alku PVM]] )&lt;=6,AND(MONTH(Taulukko1[[#This Row],[Alku PVM]] )=6))</f>
        <v>1</v>
      </c>
      <c r="AH1393" s="90" t="b">
        <f>OR(MONTH(Taulukko1[[#This Row],[Loppu PVM]])&lt;=6,AND(MONTH(Taulukko1[[#This Row],[Loppu PVM]] )=6))</f>
        <v>0</v>
      </c>
    </row>
    <row r="1394" spans="1:34" ht="12.75" customHeight="1">
      <c r="A1394" t="s">
        <v>3297</v>
      </c>
      <c r="B1394" s="23">
        <v>40304</v>
      </c>
      <c r="C1394" t="s">
        <v>3296</v>
      </c>
      <c r="F1394" s="4">
        <v>40319</v>
      </c>
      <c r="G1394" s="5">
        <v>10</v>
      </c>
      <c r="H1394" s="22">
        <v>30</v>
      </c>
      <c r="I1394" s="126">
        <f>INDEX('TOL2008'!B:B,MATCH(A1394,'TOL2008'!A:A,0))</f>
        <v>47191</v>
      </c>
      <c r="J1394" s="126" t="str">
        <f>INDEX(Pääluokka!$H$2:$H$100,MATCH(VALUE(LEFT(Taulukko1[[#This Row],[TOL2008]],2)),Pääluokka!$G$2:$G$100,0))</f>
        <v>Tukku- ja vähittäiskauppa; moottoriajoneuvojen ja moottoripyörien korjaus</v>
      </c>
      <c r="K1394" s="126" t="str">
        <f>INDEX(Pääluokka!$I$2:$I$100,MATCH(VALUE(LEFT(Taulukko1[[#This Row],[TOL2008]],2)),Pääluokka!$G$2:$G$100,0))</f>
        <v>Palvelualat (G-N, R, S)</v>
      </c>
      <c r="L1394" s="41">
        <f t="shared" si="210"/>
        <v>15</v>
      </c>
      <c r="M1394" s="43">
        <f t="shared" si="211"/>
        <v>40304</v>
      </c>
      <c r="N1394" s="43">
        <f t="shared" si="212"/>
        <v>40319</v>
      </c>
      <c r="O1394" s="43">
        <f t="shared" si="213"/>
        <v>40299</v>
      </c>
      <c r="P1394" s="43">
        <f t="shared" si="214"/>
        <v>40299</v>
      </c>
      <c r="Q1394" s="41">
        <f t="shared" si="215"/>
        <v>2010</v>
      </c>
      <c r="R1394" s="41">
        <f t="shared" si="216"/>
        <v>2010</v>
      </c>
      <c r="S1394" s="43" t="str">
        <f>YEAR(Taulukko1[[#This Row],[Alku KK]])&amp;"Q"&amp;ROUNDDOWN((MONTH(Taulukko1[[#This Row],[Alku KK]])-1)/3+1,0)</f>
        <v>2010Q2</v>
      </c>
      <c r="T1394" s="43" t="str">
        <f>YEAR(Taulukko1[[#This Row],[Loppu KK]])&amp;"Q"&amp;ROUNDDOWN((MONTH(Taulukko1[[#This Row],[Loppu KK]])-1)/3+1,0)</f>
        <v>2010Q2</v>
      </c>
      <c r="U1394" s="66">
        <f>IF(COUNT(Taulukko1[[#This Row],[Neuvottelujen alaiset ]])=1,Taulukko1[[#This Row],[Neuvottelujen alaiset ]],Taulukko1[[#This Row],[Vähennystarve]])</f>
        <v>30</v>
      </c>
      <c r="V1394" s="44" t="str">
        <f t="shared" si="217"/>
        <v>NA</v>
      </c>
      <c r="W1394" s="44">
        <f t="shared" si="218"/>
        <v>0.33333333333333331</v>
      </c>
      <c r="X1394" s="44" t="str">
        <f t="shared" si="219"/>
        <v>NA</v>
      </c>
      <c r="Y1394" s="90" t="b">
        <f>AND(MONTH(Taulukko1[[#This Row],[Alku PVM]] )=6,DAY(Taulukko1[[#This Row],[Alku PVM]] )&gt;19)</f>
        <v>0</v>
      </c>
      <c r="Z1394" s="90" t="b">
        <f>AND(MONTH(Taulukko1[[#This Row],[Loppu PVM]] )=6,DAY(Taulukko1[[#This Row],[Loppu PVM]] )&gt;19)</f>
        <v>0</v>
      </c>
      <c r="AA1394" s="90" t="b">
        <f>OR(MONTH(Taulukko1[[#This Row],[Alku PVM]] )&lt;=5,AND(MONTH(Taulukko1[[#This Row],[Alku PVM]] )=6,DAY(Taulukko1[[#This Row],[Alku PVM]] )&lt;20))</f>
        <v>1</v>
      </c>
      <c r="AB1394" s="90" t="b">
        <f>OR(MONTH(Taulukko1[[#This Row],[Loppu PVM]])&lt;=5,AND(MONTH(Taulukko1[[#This Row],[Loppu PVM]] )=6,DAY(Taulukko1[[#This Row],[Loppu PVM]])&lt;20))</f>
        <v>1</v>
      </c>
      <c r="AC1394" s="90" t="b">
        <f>OR(MONTH(Taulukko1[[#This Row],[Alku PVM]] )&lt;=3,AND(MONTH(Taulukko1[[#This Row],[Alku PVM]] )=3))</f>
        <v>0</v>
      </c>
      <c r="AD1394" s="90" t="b">
        <f>OR(MONTH(Taulukko1[[#This Row],[Loppu PVM]] )&lt;=3,AND(MONTH(Taulukko1[[#This Row],[Loppu PVM]] )=3))</f>
        <v>0</v>
      </c>
      <c r="AE1394" s="90" t="b">
        <f>OR(MONTH(Taulukko1[[#This Row],[Alku PVM]] )&lt;=9,AND(MONTH(Taulukko1[[#This Row],[Alku PVM]] )=9))</f>
        <v>1</v>
      </c>
      <c r="AF1394" s="90" t="b">
        <f>OR(MONTH(Taulukko1[[#This Row],[Loppu PVM]])&lt;=9,AND(MONTH(Taulukko1[[#This Row],[Loppu PVM]] )=9))</f>
        <v>1</v>
      </c>
      <c r="AG1394" s="90" t="b">
        <f>OR(MONTH(Taulukko1[[#This Row],[Alku PVM]] )&lt;=6,AND(MONTH(Taulukko1[[#This Row],[Alku PVM]] )=6))</f>
        <v>1</v>
      </c>
      <c r="AH1394" s="90" t="b">
        <f>OR(MONTH(Taulukko1[[#This Row],[Loppu PVM]])&lt;=6,AND(MONTH(Taulukko1[[#This Row],[Loppu PVM]] )=6))</f>
        <v>1</v>
      </c>
    </row>
    <row r="1395" spans="1:34" ht="12.75" customHeight="1">
      <c r="A1395" t="s">
        <v>227</v>
      </c>
      <c r="B1395" s="23">
        <v>40304</v>
      </c>
      <c r="C1395" t="s">
        <v>3257</v>
      </c>
      <c r="D1395" s="5">
        <v>50</v>
      </c>
      <c r="E1395" s="62">
        <v>5</v>
      </c>
      <c r="F1395" s="4">
        <v>40351</v>
      </c>
      <c r="G1395" s="5">
        <v>2</v>
      </c>
      <c r="H1395" s="22">
        <v>125</v>
      </c>
      <c r="I1395" s="126">
        <f>INDEX('TOL2008'!B:B,MATCH(A1395,'TOL2008'!A:A,0))</f>
        <v>24100</v>
      </c>
      <c r="J1395" s="126" t="str">
        <f>INDEX(Pääluokka!$H$2:$H$100,MATCH(VALUE(LEFT(Taulukko1[[#This Row],[TOL2008]],2)),Pääluokka!$G$2:$G$100,0))</f>
        <v>Teollisuus</v>
      </c>
      <c r="K1395" s="126" t="str">
        <f>INDEX(Pääluokka!$I$2:$I$100,MATCH(VALUE(LEFT(Taulukko1[[#This Row],[TOL2008]],2)),Pääluokka!$G$2:$G$100,0))</f>
        <v>Teollisuus (C-E)</v>
      </c>
      <c r="L1395" s="41">
        <f t="shared" si="210"/>
        <v>47</v>
      </c>
      <c r="M1395" s="43">
        <f t="shared" si="211"/>
        <v>40304</v>
      </c>
      <c r="N1395" s="43">
        <f t="shared" si="212"/>
        <v>40351</v>
      </c>
      <c r="O1395" s="43">
        <f t="shared" si="213"/>
        <v>40299</v>
      </c>
      <c r="P1395" s="43">
        <f t="shared" si="214"/>
        <v>40330</v>
      </c>
      <c r="Q1395" s="41">
        <f t="shared" si="215"/>
        <v>2010</v>
      </c>
      <c r="R1395" s="41">
        <f t="shared" si="216"/>
        <v>2010</v>
      </c>
      <c r="S1395" s="43" t="str">
        <f>YEAR(Taulukko1[[#This Row],[Alku KK]])&amp;"Q"&amp;ROUNDDOWN((MONTH(Taulukko1[[#This Row],[Alku KK]])-1)/3+1,0)</f>
        <v>2010Q2</v>
      </c>
      <c r="T1395" s="43" t="str">
        <f>YEAR(Taulukko1[[#This Row],[Loppu KK]])&amp;"Q"&amp;ROUNDDOWN((MONTH(Taulukko1[[#This Row],[Loppu KK]])-1)/3+1,0)</f>
        <v>2010Q2</v>
      </c>
      <c r="U1395" s="66">
        <f>IF(COUNT(Taulukko1[[#This Row],[Neuvottelujen alaiset ]])=1,Taulukko1[[#This Row],[Neuvottelujen alaiset ]],Taulukko1[[#This Row],[Vähennystarve]])</f>
        <v>125</v>
      </c>
      <c r="V1395" s="44">
        <f t="shared" si="217"/>
        <v>0.04</v>
      </c>
      <c r="W1395" s="44">
        <f t="shared" si="218"/>
        <v>1.6E-2</v>
      </c>
      <c r="X1395" s="44">
        <f t="shared" si="219"/>
        <v>0.4</v>
      </c>
      <c r="Y1395" s="90" t="b">
        <f>AND(MONTH(Taulukko1[[#This Row],[Alku PVM]] )=6,DAY(Taulukko1[[#This Row],[Alku PVM]] )&gt;19)</f>
        <v>0</v>
      </c>
      <c r="Z1395" s="90" t="b">
        <f>AND(MONTH(Taulukko1[[#This Row],[Loppu PVM]] )=6,DAY(Taulukko1[[#This Row],[Loppu PVM]] )&gt;19)</f>
        <v>1</v>
      </c>
      <c r="AA1395" s="90" t="b">
        <f>OR(MONTH(Taulukko1[[#This Row],[Alku PVM]] )&lt;=5,AND(MONTH(Taulukko1[[#This Row],[Alku PVM]] )=6,DAY(Taulukko1[[#This Row],[Alku PVM]] )&lt;20))</f>
        <v>1</v>
      </c>
      <c r="AB1395" s="90" t="b">
        <f>OR(MONTH(Taulukko1[[#This Row],[Loppu PVM]])&lt;=5,AND(MONTH(Taulukko1[[#This Row],[Loppu PVM]] )=6,DAY(Taulukko1[[#This Row],[Loppu PVM]])&lt;20))</f>
        <v>0</v>
      </c>
      <c r="AC1395" s="90" t="b">
        <f>OR(MONTH(Taulukko1[[#This Row],[Alku PVM]] )&lt;=3,AND(MONTH(Taulukko1[[#This Row],[Alku PVM]] )=3))</f>
        <v>0</v>
      </c>
      <c r="AD1395" s="90" t="b">
        <f>OR(MONTH(Taulukko1[[#This Row],[Loppu PVM]] )&lt;=3,AND(MONTH(Taulukko1[[#This Row],[Loppu PVM]] )=3))</f>
        <v>0</v>
      </c>
      <c r="AE1395" s="90" t="b">
        <f>OR(MONTH(Taulukko1[[#This Row],[Alku PVM]] )&lt;=9,AND(MONTH(Taulukko1[[#This Row],[Alku PVM]] )=9))</f>
        <v>1</v>
      </c>
      <c r="AF1395" s="90" t="b">
        <f>OR(MONTH(Taulukko1[[#This Row],[Loppu PVM]])&lt;=9,AND(MONTH(Taulukko1[[#This Row],[Loppu PVM]] )=9))</f>
        <v>1</v>
      </c>
      <c r="AG1395" s="90" t="b">
        <f>OR(MONTH(Taulukko1[[#This Row],[Alku PVM]] )&lt;=6,AND(MONTH(Taulukko1[[#This Row],[Alku PVM]] )=6))</f>
        <v>1</v>
      </c>
      <c r="AH1395" s="90" t="b">
        <f>OR(MONTH(Taulukko1[[#This Row],[Loppu PVM]])&lt;=6,AND(MONTH(Taulukko1[[#This Row],[Loppu PVM]] )=6))</f>
        <v>1</v>
      </c>
    </row>
    <row r="1396" spans="1:34" ht="12.75" customHeight="1">
      <c r="A1396" t="s">
        <v>2969</v>
      </c>
      <c r="B1396" s="23">
        <v>40306</v>
      </c>
      <c r="C1396" t="s">
        <v>3418</v>
      </c>
      <c r="E1396" s="62">
        <v>100</v>
      </c>
      <c r="F1396" s="4">
        <v>40357</v>
      </c>
      <c r="G1396" s="5">
        <v>100</v>
      </c>
      <c r="H1396" s="22">
        <v>100</v>
      </c>
      <c r="I1396" s="126" t="e">
        <f>INDEX('TOL2008'!B:B,MATCH(A1396,'TOL2008'!A:A,0))</f>
        <v>#N/A</v>
      </c>
      <c r="J1396" s="126" t="e">
        <f>INDEX(Pääluokka!$H$2:$H$100,MATCH(VALUE(LEFT(Taulukko1[[#This Row],[TOL2008]],2)),Pääluokka!$G$2:$G$100,0))</f>
        <v>#N/A</v>
      </c>
      <c r="K1396" s="126" t="e">
        <f>INDEX(Pääluokka!$I$2:$I$100,MATCH(VALUE(LEFT(Taulukko1[[#This Row],[TOL2008]],2)),Pääluokka!$G$2:$G$100,0))</f>
        <v>#N/A</v>
      </c>
      <c r="L1396" s="41">
        <f t="shared" si="210"/>
        <v>51</v>
      </c>
      <c r="M1396" s="43">
        <f t="shared" si="211"/>
        <v>40306</v>
      </c>
      <c r="N1396" s="43">
        <f t="shared" si="212"/>
        <v>40357</v>
      </c>
      <c r="O1396" s="43">
        <f t="shared" si="213"/>
        <v>40299</v>
      </c>
      <c r="P1396" s="43">
        <f t="shared" si="214"/>
        <v>40330</v>
      </c>
      <c r="Q1396" s="41">
        <f t="shared" si="215"/>
        <v>2010</v>
      </c>
      <c r="R1396" s="41">
        <f t="shared" si="216"/>
        <v>2010</v>
      </c>
      <c r="S1396" s="43" t="str">
        <f>YEAR(Taulukko1[[#This Row],[Alku KK]])&amp;"Q"&amp;ROUNDDOWN((MONTH(Taulukko1[[#This Row],[Alku KK]])-1)/3+1,0)</f>
        <v>2010Q2</v>
      </c>
      <c r="T1396" s="43" t="str">
        <f>YEAR(Taulukko1[[#This Row],[Loppu KK]])&amp;"Q"&amp;ROUNDDOWN((MONTH(Taulukko1[[#This Row],[Loppu KK]])-1)/3+1,0)</f>
        <v>2010Q2</v>
      </c>
      <c r="U1396" s="66">
        <f>IF(COUNT(Taulukko1[[#This Row],[Neuvottelujen alaiset ]])=1,Taulukko1[[#This Row],[Neuvottelujen alaiset ]],Taulukko1[[#This Row],[Vähennystarve]])</f>
        <v>100</v>
      </c>
      <c r="V1396" s="44">
        <f t="shared" si="217"/>
        <v>1</v>
      </c>
      <c r="W1396" s="44">
        <f t="shared" si="218"/>
        <v>1</v>
      </c>
      <c r="X1396" s="44">
        <f t="shared" si="219"/>
        <v>1</v>
      </c>
      <c r="Y1396" s="90" t="b">
        <f>AND(MONTH(Taulukko1[[#This Row],[Alku PVM]] )=6,DAY(Taulukko1[[#This Row],[Alku PVM]] )&gt;19)</f>
        <v>0</v>
      </c>
      <c r="Z1396" s="90" t="b">
        <f>AND(MONTH(Taulukko1[[#This Row],[Loppu PVM]] )=6,DAY(Taulukko1[[#This Row],[Loppu PVM]] )&gt;19)</f>
        <v>1</v>
      </c>
      <c r="AA1396" s="90" t="b">
        <f>OR(MONTH(Taulukko1[[#This Row],[Alku PVM]] )&lt;=5,AND(MONTH(Taulukko1[[#This Row],[Alku PVM]] )=6,DAY(Taulukko1[[#This Row],[Alku PVM]] )&lt;20))</f>
        <v>1</v>
      </c>
      <c r="AB1396" s="90" t="b">
        <f>OR(MONTH(Taulukko1[[#This Row],[Loppu PVM]])&lt;=5,AND(MONTH(Taulukko1[[#This Row],[Loppu PVM]] )=6,DAY(Taulukko1[[#This Row],[Loppu PVM]])&lt;20))</f>
        <v>0</v>
      </c>
      <c r="AC1396" s="90" t="b">
        <f>OR(MONTH(Taulukko1[[#This Row],[Alku PVM]] )&lt;=3,AND(MONTH(Taulukko1[[#This Row],[Alku PVM]] )=3))</f>
        <v>0</v>
      </c>
      <c r="AD1396" s="90" t="b">
        <f>OR(MONTH(Taulukko1[[#This Row],[Loppu PVM]] )&lt;=3,AND(MONTH(Taulukko1[[#This Row],[Loppu PVM]] )=3))</f>
        <v>0</v>
      </c>
      <c r="AE1396" s="90" t="b">
        <f>OR(MONTH(Taulukko1[[#This Row],[Alku PVM]] )&lt;=9,AND(MONTH(Taulukko1[[#This Row],[Alku PVM]] )=9))</f>
        <v>1</v>
      </c>
      <c r="AF1396" s="90" t="b">
        <f>OR(MONTH(Taulukko1[[#This Row],[Loppu PVM]])&lt;=9,AND(MONTH(Taulukko1[[#This Row],[Loppu PVM]] )=9))</f>
        <v>1</v>
      </c>
      <c r="AG1396" s="90" t="b">
        <f>OR(MONTH(Taulukko1[[#This Row],[Alku PVM]] )&lt;=6,AND(MONTH(Taulukko1[[#This Row],[Alku PVM]] )=6))</f>
        <v>1</v>
      </c>
      <c r="AH1396" s="90" t="b">
        <f>OR(MONTH(Taulukko1[[#This Row],[Loppu PVM]])&lt;=6,AND(MONTH(Taulukko1[[#This Row],[Loppu PVM]] )=6))</f>
        <v>1</v>
      </c>
    </row>
    <row r="1397" spans="1:34" ht="12.75" customHeight="1">
      <c r="A1397" t="s">
        <v>472</v>
      </c>
      <c r="B1397" s="23">
        <v>40308</v>
      </c>
      <c r="C1397" t="s">
        <v>3381</v>
      </c>
      <c r="E1397" s="62">
        <v>20</v>
      </c>
      <c r="F1397" s="4">
        <v>40336</v>
      </c>
      <c r="G1397" s="5">
        <v>8</v>
      </c>
      <c r="H1397" s="22">
        <v>20</v>
      </c>
      <c r="I1397" s="126">
        <f>INDEX('TOL2008'!B:B,MATCH(A1397,'TOL2008'!A:A,0))</f>
        <v>58130</v>
      </c>
      <c r="J1397" s="126" t="str">
        <f>INDEX(Pääluokka!$H$2:$H$100,MATCH(VALUE(LEFT(Taulukko1[[#This Row],[TOL2008]],2)),Pääluokka!$G$2:$G$100,0))</f>
        <v>Informaatio ja viestintä</v>
      </c>
      <c r="K1397" s="126" t="str">
        <f>INDEX(Pääluokka!$I$2:$I$100,MATCH(VALUE(LEFT(Taulukko1[[#This Row],[TOL2008]],2)),Pääluokka!$G$2:$G$100,0))</f>
        <v>Palvelualat (G-N, R, S)</v>
      </c>
      <c r="L1397" s="41">
        <f t="shared" si="210"/>
        <v>28</v>
      </c>
      <c r="M1397" s="43">
        <f t="shared" si="211"/>
        <v>40308</v>
      </c>
      <c r="N1397" s="43">
        <f t="shared" si="212"/>
        <v>40336</v>
      </c>
      <c r="O1397" s="43">
        <f t="shared" si="213"/>
        <v>40299</v>
      </c>
      <c r="P1397" s="43">
        <f t="shared" si="214"/>
        <v>40330</v>
      </c>
      <c r="Q1397" s="41">
        <f t="shared" si="215"/>
        <v>2010</v>
      </c>
      <c r="R1397" s="41">
        <f t="shared" si="216"/>
        <v>2010</v>
      </c>
      <c r="S1397" s="43" t="str">
        <f>YEAR(Taulukko1[[#This Row],[Alku KK]])&amp;"Q"&amp;ROUNDDOWN((MONTH(Taulukko1[[#This Row],[Alku KK]])-1)/3+1,0)</f>
        <v>2010Q2</v>
      </c>
      <c r="T1397" s="43" t="str">
        <f>YEAR(Taulukko1[[#This Row],[Loppu KK]])&amp;"Q"&amp;ROUNDDOWN((MONTH(Taulukko1[[#This Row],[Loppu KK]])-1)/3+1,0)</f>
        <v>2010Q2</v>
      </c>
      <c r="U1397" s="66">
        <f>IF(COUNT(Taulukko1[[#This Row],[Neuvottelujen alaiset ]])=1,Taulukko1[[#This Row],[Neuvottelujen alaiset ]],Taulukko1[[#This Row],[Vähennystarve]])</f>
        <v>20</v>
      </c>
      <c r="V1397" s="44">
        <f t="shared" si="217"/>
        <v>1</v>
      </c>
      <c r="W1397" s="44">
        <f t="shared" si="218"/>
        <v>0.4</v>
      </c>
      <c r="X1397" s="44">
        <f t="shared" si="219"/>
        <v>0.4</v>
      </c>
      <c r="Y1397" s="90" t="b">
        <f>AND(MONTH(Taulukko1[[#This Row],[Alku PVM]] )=6,DAY(Taulukko1[[#This Row],[Alku PVM]] )&gt;19)</f>
        <v>0</v>
      </c>
      <c r="Z1397" s="90" t="b">
        <f>AND(MONTH(Taulukko1[[#This Row],[Loppu PVM]] )=6,DAY(Taulukko1[[#This Row],[Loppu PVM]] )&gt;19)</f>
        <v>0</v>
      </c>
      <c r="AA1397" s="90" t="b">
        <f>OR(MONTH(Taulukko1[[#This Row],[Alku PVM]] )&lt;=5,AND(MONTH(Taulukko1[[#This Row],[Alku PVM]] )=6,DAY(Taulukko1[[#This Row],[Alku PVM]] )&lt;20))</f>
        <v>1</v>
      </c>
      <c r="AB1397" s="90" t="b">
        <f>OR(MONTH(Taulukko1[[#This Row],[Loppu PVM]])&lt;=5,AND(MONTH(Taulukko1[[#This Row],[Loppu PVM]] )=6,DAY(Taulukko1[[#This Row],[Loppu PVM]])&lt;20))</f>
        <v>1</v>
      </c>
      <c r="AC1397" s="90" t="b">
        <f>OR(MONTH(Taulukko1[[#This Row],[Alku PVM]] )&lt;=3,AND(MONTH(Taulukko1[[#This Row],[Alku PVM]] )=3))</f>
        <v>0</v>
      </c>
      <c r="AD1397" s="90" t="b">
        <f>OR(MONTH(Taulukko1[[#This Row],[Loppu PVM]] )&lt;=3,AND(MONTH(Taulukko1[[#This Row],[Loppu PVM]] )=3))</f>
        <v>0</v>
      </c>
      <c r="AE1397" s="90" t="b">
        <f>OR(MONTH(Taulukko1[[#This Row],[Alku PVM]] )&lt;=9,AND(MONTH(Taulukko1[[#This Row],[Alku PVM]] )=9))</f>
        <v>1</v>
      </c>
      <c r="AF1397" s="90" t="b">
        <f>OR(MONTH(Taulukko1[[#This Row],[Loppu PVM]])&lt;=9,AND(MONTH(Taulukko1[[#This Row],[Loppu PVM]] )=9))</f>
        <v>1</v>
      </c>
      <c r="AG1397" s="90" t="b">
        <f>OR(MONTH(Taulukko1[[#This Row],[Alku PVM]] )&lt;=6,AND(MONTH(Taulukko1[[#This Row],[Alku PVM]] )=6))</f>
        <v>1</v>
      </c>
      <c r="AH1397" s="90" t="b">
        <f>OR(MONTH(Taulukko1[[#This Row],[Loppu PVM]])&lt;=6,AND(MONTH(Taulukko1[[#This Row],[Loppu PVM]] )=6))</f>
        <v>1</v>
      </c>
    </row>
    <row r="1398" spans="1:34" ht="12.75" customHeight="1">
      <c r="A1398" t="s">
        <v>531</v>
      </c>
      <c r="B1398" s="23">
        <v>40309</v>
      </c>
      <c r="C1398" t="s">
        <v>3417</v>
      </c>
      <c r="E1398" s="62">
        <v>82</v>
      </c>
      <c r="F1398" s="4">
        <v>40449</v>
      </c>
      <c r="G1398" s="5"/>
      <c r="H1398" s="22">
        <v>82</v>
      </c>
      <c r="I1398" s="126">
        <f>INDEX('TOL2008'!B:B,MATCH(A1398,'TOL2008'!A:A,0))</f>
        <v>51101</v>
      </c>
      <c r="J1398" s="126" t="str">
        <f>INDEX(Pääluokka!$H$2:$H$100,MATCH(VALUE(LEFT(Taulukko1[[#This Row],[TOL2008]],2)),Pääluokka!$G$2:$G$100,0))</f>
        <v>Kuljetus ja varastointi</v>
      </c>
      <c r="K1398" s="126" t="str">
        <f>INDEX(Pääluokka!$I$2:$I$100,MATCH(VALUE(LEFT(Taulukko1[[#This Row],[TOL2008]],2)),Pääluokka!$G$2:$G$100,0))</f>
        <v>Palvelualat (G-N, R, S)</v>
      </c>
      <c r="L1398" s="41">
        <f t="shared" si="210"/>
        <v>140</v>
      </c>
      <c r="M1398" s="43">
        <f t="shared" si="211"/>
        <v>40309</v>
      </c>
      <c r="N1398" s="43">
        <f t="shared" si="212"/>
        <v>40449</v>
      </c>
      <c r="O1398" s="43">
        <f t="shared" si="213"/>
        <v>40299</v>
      </c>
      <c r="P1398" s="43">
        <f t="shared" si="214"/>
        <v>40422</v>
      </c>
      <c r="Q1398" s="41">
        <f t="shared" si="215"/>
        <v>2010</v>
      </c>
      <c r="R1398" s="41">
        <f t="shared" si="216"/>
        <v>2010</v>
      </c>
      <c r="S1398" s="43" t="str">
        <f>YEAR(Taulukko1[[#This Row],[Alku KK]])&amp;"Q"&amp;ROUNDDOWN((MONTH(Taulukko1[[#This Row],[Alku KK]])-1)/3+1,0)</f>
        <v>2010Q2</v>
      </c>
      <c r="T1398" s="43" t="str">
        <f>YEAR(Taulukko1[[#This Row],[Loppu KK]])&amp;"Q"&amp;ROUNDDOWN((MONTH(Taulukko1[[#This Row],[Loppu KK]])-1)/3+1,0)</f>
        <v>2010Q3</v>
      </c>
      <c r="U1398" s="66">
        <f>IF(COUNT(Taulukko1[[#This Row],[Neuvottelujen alaiset ]])=1,Taulukko1[[#This Row],[Neuvottelujen alaiset ]],Taulukko1[[#This Row],[Vähennystarve]])</f>
        <v>82</v>
      </c>
      <c r="V1398" s="44">
        <f t="shared" si="217"/>
        <v>1</v>
      </c>
      <c r="W1398" s="44" t="str">
        <f t="shared" si="218"/>
        <v>NA</v>
      </c>
      <c r="X1398" s="44" t="str">
        <f t="shared" si="219"/>
        <v>NA</v>
      </c>
      <c r="Y1398" s="90" t="b">
        <f>AND(MONTH(Taulukko1[[#This Row],[Alku PVM]] )=6,DAY(Taulukko1[[#This Row],[Alku PVM]] )&gt;19)</f>
        <v>0</v>
      </c>
      <c r="Z1398" s="90" t="b">
        <f>AND(MONTH(Taulukko1[[#This Row],[Loppu PVM]] )=6,DAY(Taulukko1[[#This Row],[Loppu PVM]] )&gt;19)</f>
        <v>0</v>
      </c>
      <c r="AA1398" s="90" t="b">
        <f>OR(MONTH(Taulukko1[[#This Row],[Alku PVM]] )&lt;=5,AND(MONTH(Taulukko1[[#This Row],[Alku PVM]] )=6,DAY(Taulukko1[[#This Row],[Alku PVM]] )&lt;20))</f>
        <v>1</v>
      </c>
      <c r="AB1398" s="90" t="b">
        <f>OR(MONTH(Taulukko1[[#This Row],[Loppu PVM]])&lt;=5,AND(MONTH(Taulukko1[[#This Row],[Loppu PVM]] )=6,DAY(Taulukko1[[#This Row],[Loppu PVM]])&lt;20))</f>
        <v>0</v>
      </c>
      <c r="AC1398" s="90" t="b">
        <f>OR(MONTH(Taulukko1[[#This Row],[Alku PVM]] )&lt;=3,AND(MONTH(Taulukko1[[#This Row],[Alku PVM]] )=3))</f>
        <v>0</v>
      </c>
      <c r="AD1398" s="90" t="b">
        <f>OR(MONTH(Taulukko1[[#This Row],[Loppu PVM]] )&lt;=3,AND(MONTH(Taulukko1[[#This Row],[Loppu PVM]] )=3))</f>
        <v>0</v>
      </c>
      <c r="AE1398" s="90" t="b">
        <f>OR(MONTH(Taulukko1[[#This Row],[Alku PVM]] )&lt;=9,AND(MONTH(Taulukko1[[#This Row],[Alku PVM]] )=9))</f>
        <v>1</v>
      </c>
      <c r="AF1398" s="90" t="b">
        <f>OR(MONTH(Taulukko1[[#This Row],[Loppu PVM]])&lt;=9,AND(MONTH(Taulukko1[[#This Row],[Loppu PVM]] )=9))</f>
        <v>1</v>
      </c>
      <c r="AG1398" s="90" t="b">
        <f>OR(MONTH(Taulukko1[[#This Row],[Alku PVM]] )&lt;=6,AND(MONTH(Taulukko1[[#This Row],[Alku PVM]] )=6))</f>
        <v>1</v>
      </c>
      <c r="AH1398" s="90" t="b">
        <f>OR(MONTH(Taulukko1[[#This Row],[Loppu PVM]])&lt;=6,AND(MONTH(Taulukko1[[#This Row],[Loppu PVM]] )=6))</f>
        <v>0</v>
      </c>
    </row>
    <row r="1399" spans="1:34" ht="12.75" customHeight="1">
      <c r="A1399" s="21" t="s">
        <v>1375</v>
      </c>
      <c r="B1399" s="23">
        <v>40309</v>
      </c>
      <c r="C1399" s="21" t="s">
        <v>2165</v>
      </c>
      <c r="D1399" s="24">
        <v>60</v>
      </c>
      <c r="F1399" s="23">
        <v>40346</v>
      </c>
      <c r="G1399" s="24">
        <v>49</v>
      </c>
      <c r="H1399" s="22">
        <v>60</v>
      </c>
      <c r="I1399" s="126">
        <f>INDEX('TOL2008'!B:B,MATCH(A1399,'TOL2008'!A:A,0))</f>
        <v>26510</v>
      </c>
      <c r="J1399" s="126" t="str">
        <f>INDEX(Pääluokka!$H$2:$H$100,MATCH(VALUE(LEFT(Taulukko1[[#This Row],[TOL2008]],2)),Pääluokka!$G$2:$G$100,0))</f>
        <v>Teollisuus</v>
      </c>
      <c r="K1399" s="126" t="str">
        <f>INDEX(Pääluokka!$I$2:$I$100,MATCH(VALUE(LEFT(Taulukko1[[#This Row],[TOL2008]],2)),Pääluokka!$G$2:$G$100,0))</f>
        <v>Teollisuus (C-E)</v>
      </c>
      <c r="L1399" s="41">
        <f t="shared" si="210"/>
        <v>37</v>
      </c>
      <c r="M1399" s="43">
        <f t="shared" si="211"/>
        <v>40309</v>
      </c>
      <c r="N1399" s="43">
        <f t="shared" si="212"/>
        <v>40346</v>
      </c>
      <c r="O1399" s="43">
        <f t="shared" si="213"/>
        <v>40299</v>
      </c>
      <c r="P1399" s="43">
        <f t="shared" si="214"/>
        <v>40330</v>
      </c>
      <c r="Q1399" s="41">
        <f t="shared" si="215"/>
        <v>2010</v>
      </c>
      <c r="R1399" s="41">
        <f t="shared" si="216"/>
        <v>2010</v>
      </c>
      <c r="S1399" s="43" t="str">
        <f>YEAR(Taulukko1[[#This Row],[Alku KK]])&amp;"Q"&amp;ROUNDDOWN((MONTH(Taulukko1[[#This Row],[Alku KK]])-1)/3+1,0)</f>
        <v>2010Q2</v>
      </c>
      <c r="T1399" s="43" t="str">
        <f>YEAR(Taulukko1[[#This Row],[Loppu KK]])&amp;"Q"&amp;ROUNDDOWN((MONTH(Taulukko1[[#This Row],[Loppu KK]])-1)/3+1,0)</f>
        <v>2010Q2</v>
      </c>
      <c r="U1399" s="66">
        <f>IF(COUNT(Taulukko1[[#This Row],[Neuvottelujen alaiset ]])=1,Taulukko1[[#This Row],[Neuvottelujen alaiset ]],Taulukko1[[#This Row],[Vähennystarve]])</f>
        <v>60</v>
      </c>
      <c r="V1399" s="44" t="str">
        <f t="shared" si="217"/>
        <v>NA</v>
      </c>
      <c r="W1399" s="44">
        <f t="shared" si="218"/>
        <v>0.81666666666666665</v>
      </c>
      <c r="X1399" s="44" t="str">
        <f t="shared" si="219"/>
        <v>NA</v>
      </c>
      <c r="Y1399" s="90" t="b">
        <f>AND(MONTH(Taulukko1[[#This Row],[Alku PVM]] )=6,DAY(Taulukko1[[#This Row],[Alku PVM]] )&gt;19)</f>
        <v>0</v>
      </c>
      <c r="Z1399" s="90" t="b">
        <f>AND(MONTH(Taulukko1[[#This Row],[Loppu PVM]] )=6,DAY(Taulukko1[[#This Row],[Loppu PVM]] )&gt;19)</f>
        <v>0</v>
      </c>
      <c r="AA1399" s="90" t="b">
        <f>OR(MONTH(Taulukko1[[#This Row],[Alku PVM]] )&lt;=5,AND(MONTH(Taulukko1[[#This Row],[Alku PVM]] )=6,DAY(Taulukko1[[#This Row],[Alku PVM]] )&lt;20))</f>
        <v>1</v>
      </c>
      <c r="AB1399" s="90" t="b">
        <f>OR(MONTH(Taulukko1[[#This Row],[Loppu PVM]])&lt;=5,AND(MONTH(Taulukko1[[#This Row],[Loppu PVM]] )=6,DAY(Taulukko1[[#This Row],[Loppu PVM]])&lt;20))</f>
        <v>1</v>
      </c>
      <c r="AC1399" s="90" t="b">
        <f>OR(MONTH(Taulukko1[[#This Row],[Alku PVM]] )&lt;=3,AND(MONTH(Taulukko1[[#This Row],[Alku PVM]] )=3))</f>
        <v>0</v>
      </c>
      <c r="AD1399" s="90" t="b">
        <f>OR(MONTH(Taulukko1[[#This Row],[Loppu PVM]] )&lt;=3,AND(MONTH(Taulukko1[[#This Row],[Loppu PVM]] )=3))</f>
        <v>0</v>
      </c>
      <c r="AE1399" s="90" t="b">
        <f>OR(MONTH(Taulukko1[[#This Row],[Alku PVM]] )&lt;=9,AND(MONTH(Taulukko1[[#This Row],[Alku PVM]] )=9))</f>
        <v>1</v>
      </c>
      <c r="AF1399" s="90" t="b">
        <f>OR(MONTH(Taulukko1[[#This Row],[Loppu PVM]])&lt;=9,AND(MONTH(Taulukko1[[#This Row],[Loppu PVM]] )=9))</f>
        <v>1</v>
      </c>
      <c r="AG1399" s="90" t="b">
        <f>OR(MONTH(Taulukko1[[#This Row],[Alku PVM]] )&lt;=6,AND(MONTH(Taulukko1[[#This Row],[Alku PVM]] )=6))</f>
        <v>1</v>
      </c>
      <c r="AH1399" s="90" t="b">
        <f>OR(MONTH(Taulukko1[[#This Row],[Loppu PVM]])&lt;=6,AND(MONTH(Taulukko1[[#This Row],[Loppu PVM]] )=6))</f>
        <v>1</v>
      </c>
    </row>
    <row r="1400" spans="1:34" ht="12.75" customHeight="1">
      <c r="A1400" s="21" t="s">
        <v>351</v>
      </c>
      <c r="B1400" s="23">
        <v>40310</v>
      </c>
      <c r="C1400" s="21" t="s">
        <v>3327</v>
      </c>
      <c r="D1400" s="24">
        <v>0</v>
      </c>
      <c r="E1400" s="62">
        <v>30</v>
      </c>
      <c r="F1400" s="23">
        <v>40352</v>
      </c>
      <c r="G1400" s="24">
        <v>8</v>
      </c>
      <c r="H1400" s="22">
        <v>900</v>
      </c>
      <c r="I1400" s="126">
        <f>INDEX('TOL2008'!B:B,MATCH(A1400,'TOL2008'!A:A,0))</f>
        <v>28950</v>
      </c>
      <c r="J1400" s="126" t="str">
        <f>INDEX(Pääluokka!$H$2:$H$100,MATCH(VALUE(LEFT(Taulukko1[[#This Row],[TOL2008]],2)),Pääluokka!$G$2:$G$100,0))</f>
        <v>Teollisuus</v>
      </c>
      <c r="K1400" s="126" t="str">
        <f>INDEX(Pääluokka!$I$2:$I$100,MATCH(VALUE(LEFT(Taulukko1[[#This Row],[TOL2008]],2)),Pääluokka!$G$2:$G$100,0))</f>
        <v>Teollisuus (C-E)</v>
      </c>
      <c r="L1400" s="41">
        <f t="shared" si="210"/>
        <v>42</v>
      </c>
      <c r="M1400" s="43">
        <f t="shared" si="211"/>
        <v>40310</v>
      </c>
      <c r="N1400" s="43">
        <f t="shared" si="212"/>
        <v>40352</v>
      </c>
      <c r="O1400" s="43">
        <f t="shared" si="213"/>
        <v>40299</v>
      </c>
      <c r="P1400" s="43">
        <f t="shared" si="214"/>
        <v>40330</v>
      </c>
      <c r="Q1400" s="41">
        <f t="shared" si="215"/>
        <v>2010</v>
      </c>
      <c r="R1400" s="41">
        <f t="shared" si="216"/>
        <v>2010</v>
      </c>
      <c r="S1400" s="43" t="str">
        <f>YEAR(Taulukko1[[#This Row],[Alku KK]])&amp;"Q"&amp;ROUNDDOWN((MONTH(Taulukko1[[#This Row],[Alku KK]])-1)/3+1,0)</f>
        <v>2010Q2</v>
      </c>
      <c r="T1400" s="43" t="str">
        <f>YEAR(Taulukko1[[#This Row],[Loppu KK]])&amp;"Q"&amp;ROUNDDOWN((MONTH(Taulukko1[[#This Row],[Loppu KK]])-1)/3+1,0)</f>
        <v>2010Q2</v>
      </c>
      <c r="U1400" s="66">
        <f>IF(COUNT(Taulukko1[[#This Row],[Neuvottelujen alaiset ]])=1,Taulukko1[[#This Row],[Neuvottelujen alaiset ]],Taulukko1[[#This Row],[Vähennystarve]])</f>
        <v>900</v>
      </c>
      <c r="V1400" s="44">
        <f t="shared" si="217"/>
        <v>3.3333333333333333E-2</v>
      </c>
      <c r="W1400" s="44">
        <f t="shared" si="218"/>
        <v>8.8888888888888889E-3</v>
      </c>
      <c r="X1400" s="44">
        <f t="shared" si="219"/>
        <v>0.26666666666666666</v>
      </c>
      <c r="Y1400" s="90" t="b">
        <f>AND(MONTH(Taulukko1[[#This Row],[Alku PVM]] )=6,DAY(Taulukko1[[#This Row],[Alku PVM]] )&gt;19)</f>
        <v>0</v>
      </c>
      <c r="Z1400" s="90" t="b">
        <f>AND(MONTH(Taulukko1[[#This Row],[Loppu PVM]] )=6,DAY(Taulukko1[[#This Row],[Loppu PVM]] )&gt;19)</f>
        <v>1</v>
      </c>
      <c r="AA1400" s="90" t="b">
        <f>OR(MONTH(Taulukko1[[#This Row],[Alku PVM]] )&lt;=5,AND(MONTH(Taulukko1[[#This Row],[Alku PVM]] )=6,DAY(Taulukko1[[#This Row],[Alku PVM]] )&lt;20))</f>
        <v>1</v>
      </c>
      <c r="AB1400" s="90" t="b">
        <f>OR(MONTH(Taulukko1[[#This Row],[Loppu PVM]])&lt;=5,AND(MONTH(Taulukko1[[#This Row],[Loppu PVM]] )=6,DAY(Taulukko1[[#This Row],[Loppu PVM]])&lt;20))</f>
        <v>0</v>
      </c>
      <c r="AC1400" s="90" t="b">
        <f>OR(MONTH(Taulukko1[[#This Row],[Alku PVM]] )&lt;=3,AND(MONTH(Taulukko1[[#This Row],[Alku PVM]] )=3))</f>
        <v>0</v>
      </c>
      <c r="AD1400" s="90" t="b">
        <f>OR(MONTH(Taulukko1[[#This Row],[Loppu PVM]] )&lt;=3,AND(MONTH(Taulukko1[[#This Row],[Loppu PVM]] )=3))</f>
        <v>0</v>
      </c>
      <c r="AE1400" s="90" t="b">
        <f>OR(MONTH(Taulukko1[[#This Row],[Alku PVM]] )&lt;=9,AND(MONTH(Taulukko1[[#This Row],[Alku PVM]] )=9))</f>
        <v>1</v>
      </c>
      <c r="AF1400" s="90" t="b">
        <f>OR(MONTH(Taulukko1[[#This Row],[Loppu PVM]])&lt;=9,AND(MONTH(Taulukko1[[#This Row],[Loppu PVM]] )=9))</f>
        <v>1</v>
      </c>
      <c r="AG1400" s="90" t="b">
        <f>OR(MONTH(Taulukko1[[#This Row],[Alku PVM]] )&lt;=6,AND(MONTH(Taulukko1[[#This Row],[Alku PVM]] )=6))</f>
        <v>1</v>
      </c>
      <c r="AH1400" s="90" t="b">
        <f>OR(MONTH(Taulukko1[[#This Row],[Loppu PVM]])&lt;=6,AND(MONTH(Taulukko1[[#This Row],[Loppu PVM]] )=6))</f>
        <v>1</v>
      </c>
    </row>
    <row r="1401" spans="1:34" ht="12.75" customHeight="1">
      <c r="A1401" s="21" t="s">
        <v>1693</v>
      </c>
      <c r="B1401" s="23">
        <v>40317</v>
      </c>
      <c r="C1401" s="21" t="s">
        <v>3197</v>
      </c>
      <c r="D1401" s="24">
        <v>370</v>
      </c>
      <c r="E1401" s="62">
        <v>70</v>
      </c>
      <c r="F1401" s="23">
        <v>40359</v>
      </c>
      <c r="G1401" s="24">
        <v>0</v>
      </c>
      <c r="H1401" s="22">
        <v>370</v>
      </c>
      <c r="I1401" s="126" t="e">
        <f>INDEX('TOL2008'!B:B,MATCH(A1401,'TOL2008'!A:A,0))</f>
        <v>#N/A</v>
      </c>
      <c r="J1401" s="126" t="e">
        <f>INDEX(Pääluokka!$H$2:$H$100,MATCH(VALUE(LEFT(Taulukko1[[#This Row],[TOL2008]],2)),Pääluokka!$G$2:$G$100,0))</f>
        <v>#N/A</v>
      </c>
      <c r="K1401" s="126" t="e">
        <f>INDEX(Pääluokka!$I$2:$I$100,MATCH(VALUE(LEFT(Taulukko1[[#This Row],[TOL2008]],2)),Pääluokka!$G$2:$G$100,0))</f>
        <v>#N/A</v>
      </c>
      <c r="L1401" s="41">
        <f t="shared" si="210"/>
        <v>42</v>
      </c>
      <c r="M1401" s="43">
        <f t="shared" si="211"/>
        <v>40317</v>
      </c>
      <c r="N1401" s="43">
        <f t="shared" si="212"/>
        <v>40359</v>
      </c>
      <c r="O1401" s="43">
        <f t="shared" si="213"/>
        <v>40299</v>
      </c>
      <c r="P1401" s="43">
        <f t="shared" si="214"/>
        <v>40330</v>
      </c>
      <c r="Q1401" s="41">
        <f t="shared" si="215"/>
        <v>2010</v>
      </c>
      <c r="R1401" s="41">
        <f t="shared" si="216"/>
        <v>2010</v>
      </c>
      <c r="S1401" s="43" t="str">
        <f>YEAR(Taulukko1[[#This Row],[Alku KK]])&amp;"Q"&amp;ROUNDDOWN((MONTH(Taulukko1[[#This Row],[Alku KK]])-1)/3+1,0)</f>
        <v>2010Q2</v>
      </c>
      <c r="T1401" s="43" t="str">
        <f>YEAR(Taulukko1[[#This Row],[Loppu KK]])&amp;"Q"&amp;ROUNDDOWN((MONTH(Taulukko1[[#This Row],[Loppu KK]])-1)/3+1,0)</f>
        <v>2010Q2</v>
      </c>
      <c r="U1401" s="66">
        <f>IF(COUNT(Taulukko1[[#This Row],[Neuvottelujen alaiset ]])=1,Taulukko1[[#This Row],[Neuvottelujen alaiset ]],Taulukko1[[#This Row],[Vähennystarve]])</f>
        <v>370</v>
      </c>
      <c r="V1401" s="44">
        <f t="shared" si="217"/>
        <v>0.1891891891891892</v>
      </c>
      <c r="W1401" s="44">
        <f t="shared" si="218"/>
        <v>0</v>
      </c>
      <c r="X1401" s="44">
        <f t="shared" si="219"/>
        <v>0</v>
      </c>
      <c r="Y1401" s="90" t="b">
        <f>AND(MONTH(Taulukko1[[#This Row],[Alku PVM]] )=6,DAY(Taulukko1[[#This Row],[Alku PVM]] )&gt;19)</f>
        <v>0</v>
      </c>
      <c r="Z1401" s="90" t="b">
        <f>AND(MONTH(Taulukko1[[#This Row],[Loppu PVM]] )=6,DAY(Taulukko1[[#This Row],[Loppu PVM]] )&gt;19)</f>
        <v>1</v>
      </c>
      <c r="AA1401" s="90" t="b">
        <f>OR(MONTH(Taulukko1[[#This Row],[Alku PVM]] )&lt;=5,AND(MONTH(Taulukko1[[#This Row],[Alku PVM]] )=6,DAY(Taulukko1[[#This Row],[Alku PVM]] )&lt;20))</f>
        <v>1</v>
      </c>
      <c r="AB1401" s="90" t="b">
        <f>OR(MONTH(Taulukko1[[#This Row],[Loppu PVM]])&lt;=5,AND(MONTH(Taulukko1[[#This Row],[Loppu PVM]] )=6,DAY(Taulukko1[[#This Row],[Loppu PVM]])&lt;20))</f>
        <v>0</v>
      </c>
      <c r="AC1401" s="90" t="b">
        <f>OR(MONTH(Taulukko1[[#This Row],[Alku PVM]] )&lt;=3,AND(MONTH(Taulukko1[[#This Row],[Alku PVM]] )=3))</f>
        <v>0</v>
      </c>
      <c r="AD1401" s="90" t="b">
        <f>OR(MONTH(Taulukko1[[#This Row],[Loppu PVM]] )&lt;=3,AND(MONTH(Taulukko1[[#This Row],[Loppu PVM]] )=3))</f>
        <v>0</v>
      </c>
      <c r="AE1401" s="90" t="b">
        <f>OR(MONTH(Taulukko1[[#This Row],[Alku PVM]] )&lt;=9,AND(MONTH(Taulukko1[[#This Row],[Alku PVM]] )=9))</f>
        <v>1</v>
      </c>
      <c r="AF1401" s="90" t="b">
        <f>OR(MONTH(Taulukko1[[#This Row],[Loppu PVM]])&lt;=9,AND(MONTH(Taulukko1[[#This Row],[Loppu PVM]] )=9))</f>
        <v>1</v>
      </c>
      <c r="AG1401" s="90" t="b">
        <f>OR(MONTH(Taulukko1[[#This Row],[Alku PVM]] )&lt;=6,AND(MONTH(Taulukko1[[#This Row],[Alku PVM]] )=6))</f>
        <v>1</v>
      </c>
      <c r="AH1401" s="90" t="b">
        <f>OR(MONTH(Taulukko1[[#This Row],[Loppu PVM]])&lt;=6,AND(MONTH(Taulukko1[[#This Row],[Loppu PVM]] )=6))</f>
        <v>1</v>
      </c>
    </row>
    <row r="1402" spans="1:34" ht="12.75" customHeight="1">
      <c r="A1402" s="21" t="s">
        <v>1990</v>
      </c>
      <c r="B1402" s="23">
        <v>40319</v>
      </c>
      <c r="C1402" s="21" t="s">
        <v>3322</v>
      </c>
      <c r="D1402" s="24">
        <v>380</v>
      </c>
      <c r="F1402" s="23"/>
      <c r="G1402" s="24"/>
      <c r="H1402" s="22">
        <v>380</v>
      </c>
      <c r="I1402" s="126" t="e">
        <f>INDEX('TOL2008'!B:B,MATCH(A1402,'TOL2008'!A:A,0))</f>
        <v>#N/A</v>
      </c>
      <c r="J1402" s="126" t="e">
        <f>INDEX(Pääluokka!$H$2:$H$100,MATCH(VALUE(LEFT(Taulukko1[[#This Row],[TOL2008]],2)),Pääluokka!$G$2:$G$100,0))</f>
        <v>#N/A</v>
      </c>
      <c r="K1402" s="126" t="e">
        <f>INDEX(Pääluokka!$I$2:$I$100,MATCH(VALUE(LEFT(Taulukko1[[#This Row],[TOL2008]],2)),Pääluokka!$G$2:$G$100,0))</f>
        <v>#N/A</v>
      </c>
      <c r="L1402" s="41" t="str">
        <f t="shared" si="210"/>
        <v>NA</v>
      </c>
      <c r="M1402" s="43">
        <f t="shared" si="211"/>
        <v>40319</v>
      </c>
      <c r="N1402" s="43">
        <f t="shared" si="212"/>
        <v>40370</v>
      </c>
      <c r="O1402" s="43">
        <f t="shared" si="213"/>
        <v>40299</v>
      </c>
      <c r="P1402" s="43">
        <f t="shared" si="214"/>
        <v>40360</v>
      </c>
      <c r="Q1402" s="41">
        <f t="shared" si="215"/>
        <v>2010</v>
      </c>
      <c r="R1402" s="41">
        <f t="shared" si="216"/>
        <v>2010</v>
      </c>
      <c r="S1402" s="43" t="str">
        <f>YEAR(Taulukko1[[#This Row],[Alku KK]])&amp;"Q"&amp;ROUNDDOWN((MONTH(Taulukko1[[#This Row],[Alku KK]])-1)/3+1,0)</f>
        <v>2010Q2</v>
      </c>
      <c r="T1402" s="43" t="str">
        <f>YEAR(Taulukko1[[#This Row],[Loppu KK]])&amp;"Q"&amp;ROUNDDOWN((MONTH(Taulukko1[[#This Row],[Loppu KK]])-1)/3+1,0)</f>
        <v>2010Q3</v>
      </c>
      <c r="U1402" s="66">
        <f>IF(COUNT(Taulukko1[[#This Row],[Neuvottelujen alaiset ]])=1,Taulukko1[[#This Row],[Neuvottelujen alaiset ]],Taulukko1[[#This Row],[Vähennystarve]])</f>
        <v>380</v>
      </c>
      <c r="V1402" s="44" t="str">
        <f t="shared" si="217"/>
        <v>NA</v>
      </c>
      <c r="W1402" s="44" t="str">
        <f t="shared" si="218"/>
        <v>NA</v>
      </c>
      <c r="X1402" s="44" t="str">
        <f t="shared" si="219"/>
        <v>NA</v>
      </c>
      <c r="Y1402" s="90" t="b">
        <f>AND(MONTH(Taulukko1[[#This Row],[Alku PVM]] )=6,DAY(Taulukko1[[#This Row],[Alku PVM]] )&gt;19)</f>
        <v>0</v>
      </c>
      <c r="Z1402" s="90" t="b">
        <f>AND(MONTH(Taulukko1[[#This Row],[Loppu PVM]] )=6,DAY(Taulukko1[[#This Row],[Loppu PVM]] )&gt;19)</f>
        <v>0</v>
      </c>
      <c r="AA1402" s="90" t="b">
        <f>OR(MONTH(Taulukko1[[#This Row],[Alku PVM]] )&lt;=5,AND(MONTH(Taulukko1[[#This Row],[Alku PVM]] )=6,DAY(Taulukko1[[#This Row],[Alku PVM]] )&lt;20))</f>
        <v>1</v>
      </c>
      <c r="AB1402" s="90" t="b">
        <f>OR(MONTH(Taulukko1[[#This Row],[Loppu PVM]])&lt;=5,AND(MONTH(Taulukko1[[#This Row],[Loppu PVM]] )=6,DAY(Taulukko1[[#This Row],[Loppu PVM]])&lt;20))</f>
        <v>0</v>
      </c>
      <c r="AC1402" s="90" t="b">
        <f>OR(MONTH(Taulukko1[[#This Row],[Alku PVM]] )&lt;=3,AND(MONTH(Taulukko1[[#This Row],[Alku PVM]] )=3))</f>
        <v>0</v>
      </c>
      <c r="AD1402" s="90" t="b">
        <f>OR(MONTH(Taulukko1[[#This Row],[Loppu PVM]] )&lt;=3,AND(MONTH(Taulukko1[[#This Row],[Loppu PVM]] )=3))</f>
        <v>0</v>
      </c>
      <c r="AE1402" s="90" t="b">
        <f>OR(MONTH(Taulukko1[[#This Row],[Alku PVM]] )&lt;=9,AND(MONTH(Taulukko1[[#This Row],[Alku PVM]] )=9))</f>
        <v>1</v>
      </c>
      <c r="AF1402" s="90" t="b">
        <f>OR(MONTH(Taulukko1[[#This Row],[Loppu PVM]])&lt;=9,AND(MONTH(Taulukko1[[#This Row],[Loppu PVM]] )=9))</f>
        <v>1</v>
      </c>
      <c r="AG1402" s="90" t="b">
        <f>OR(MONTH(Taulukko1[[#This Row],[Alku PVM]] )&lt;=6,AND(MONTH(Taulukko1[[#This Row],[Alku PVM]] )=6))</f>
        <v>1</v>
      </c>
      <c r="AH1402" s="90" t="b">
        <f>OR(MONTH(Taulukko1[[#This Row],[Loppu PVM]])&lt;=6,AND(MONTH(Taulukko1[[#This Row],[Loppu PVM]] )=6))</f>
        <v>0</v>
      </c>
    </row>
    <row r="1403" spans="1:34" ht="12.75" customHeight="1">
      <c r="A1403" s="21" t="s">
        <v>446</v>
      </c>
      <c r="B1403" s="23">
        <v>40322</v>
      </c>
      <c r="C1403" s="21" t="s">
        <v>3368</v>
      </c>
      <c r="D1403" s="24">
        <v>28</v>
      </c>
      <c r="F1403" s="23">
        <v>40339</v>
      </c>
      <c r="G1403" s="24">
        <v>0</v>
      </c>
      <c r="H1403" s="22">
        <v>40</v>
      </c>
      <c r="I1403" s="126">
        <f>INDEX('TOL2008'!B:B,MATCH(A1403,'TOL2008'!A:A,0))</f>
        <v>62010</v>
      </c>
      <c r="J1403" s="126" t="str">
        <f>INDEX(Pääluokka!$H$2:$H$100,MATCH(VALUE(LEFT(Taulukko1[[#This Row],[TOL2008]],2)),Pääluokka!$G$2:$G$100,0))</f>
        <v>Informaatio ja viestintä</v>
      </c>
      <c r="K1403" s="126" t="str">
        <f>INDEX(Pääluokka!$I$2:$I$100,MATCH(VALUE(LEFT(Taulukko1[[#This Row],[TOL2008]],2)),Pääluokka!$G$2:$G$100,0))</f>
        <v>Palvelualat (G-N, R, S)</v>
      </c>
      <c r="L1403" s="41">
        <f t="shared" si="210"/>
        <v>17</v>
      </c>
      <c r="M1403" s="43">
        <f t="shared" si="211"/>
        <v>40322</v>
      </c>
      <c r="N1403" s="43">
        <f t="shared" si="212"/>
        <v>40339</v>
      </c>
      <c r="O1403" s="43">
        <f t="shared" si="213"/>
        <v>40299</v>
      </c>
      <c r="P1403" s="43">
        <f t="shared" si="214"/>
        <v>40330</v>
      </c>
      <c r="Q1403" s="41">
        <f t="shared" si="215"/>
        <v>2010</v>
      </c>
      <c r="R1403" s="41">
        <f t="shared" si="216"/>
        <v>2010</v>
      </c>
      <c r="S1403" s="43" t="str">
        <f>YEAR(Taulukko1[[#This Row],[Alku KK]])&amp;"Q"&amp;ROUNDDOWN((MONTH(Taulukko1[[#This Row],[Alku KK]])-1)/3+1,0)</f>
        <v>2010Q2</v>
      </c>
      <c r="T1403" s="43" t="str">
        <f>YEAR(Taulukko1[[#This Row],[Loppu KK]])&amp;"Q"&amp;ROUNDDOWN((MONTH(Taulukko1[[#This Row],[Loppu KK]])-1)/3+1,0)</f>
        <v>2010Q2</v>
      </c>
      <c r="U1403" s="66">
        <f>IF(COUNT(Taulukko1[[#This Row],[Neuvottelujen alaiset ]])=1,Taulukko1[[#This Row],[Neuvottelujen alaiset ]],Taulukko1[[#This Row],[Vähennystarve]])</f>
        <v>40</v>
      </c>
      <c r="V1403" s="44" t="str">
        <f t="shared" si="217"/>
        <v>NA</v>
      </c>
      <c r="W1403" s="44">
        <f t="shared" si="218"/>
        <v>0</v>
      </c>
      <c r="X1403" s="44" t="str">
        <f t="shared" si="219"/>
        <v>NA</v>
      </c>
      <c r="Y1403" s="90" t="b">
        <f>AND(MONTH(Taulukko1[[#This Row],[Alku PVM]] )=6,DAY(Taulukko1[[#This Row],[Alku PVM]] )&gt;19)</f>
        <v>0</v>
      </c>
      <c r="Z1403" s="90" t="b">
        <f>AND(MONTH(Taulukko1[[#This Row],[Loppu PVM]] )=6,DAY(Taulukko1[[#This Row],[Loppu PVM]] )&gt;19)</f>
        <v>0</v>
      </c>
      <c r="AA1403" s="90" t="b">
        <f>OR(MONTH(Taulukko1[[#This Row],[Alku PVM]] )&lt;=5,AND(MONTH(Taulukko1[[#This Row],[Alku PVM]] )=6,DAY(Taulukko1[[#This Row],[Alku PVM]] )&lt;20))</f>
        <v>1</v>
      </c>
      <c r="AB1403" s="90" t="b">
        <f>OR(MONTH(Taulukko1[[#This Row],[Loppu PVM]])&lt;=5,AND(MONTH(Taulukko1[[#This Row],[Loppu PVM]] )=6,DAY(Taulukko1[[#This Row],[Loppu PVM]])&lt;20))</f>
        <v>1</v>
      </c>
      <c r="AC1403" s="90" t="b">
        <f>OR(MONTH(Taulukko1[[#This Row],[Alku PVM]] )&lt;=3,AND(MONTH(Taulukko1[[#This Row],[Alku PVM]] )=3))</f>
        <v>0</v>
      </c>
      <c r="AD1403" s="90" t="b">
        <f>OR(MONTH(Taulukko1[[#This Row],[Loppu PVM]] )&lt;=3,AND(MONTH(Taulukko1[[#This Row],[Loppu PVM]] )=3))</f>
        <v>0</v>
      </c>
      <c r="AE1403" s="90" t="b">
        <f>OR(MONTH(Taulukko1[[#This Row],[Alku PVM]] )&lt;=9,AND(MONTH(Taulukko1[[#This Row],[Alku PVM]] )=9))</f>
        <v>1</v>
      </c>
      <c r="AF1403" s="90" t="b">
        <f>OR(MONTH(Taulukko1[[#This Row],[Loppu PVM]])&lt;=9,AND(MONTH(Taulukko1[[#This Row],[Loppu PVM]] )=9))</f>
        <v>1</v>
      </c>
      <c r="AG1403" s="90" t="b">
        <f>OR(MONTH(Taulukko1[[#This Row],[Alku PVM]] )&lt;=6,AND(MONTH(Taulukko1[[#This Row],[Alku PVM]] )=6))</f>
        <v>1</v>
      </c>
      <c r="AH1403" s="90" t="b">
        <f>OR(MONTH(Taulukko1[[#This Row],[Loppu PVM]])&lt;=6,AND(MONTH(Taulukko1[[#This Row],[Loppu PVM]] )=6))</f>
        <v>1</v>
      </c>
    </row>
    <row r="1404" spans="1:34" ht="12.75" customHeight="1">
      <c r="A1404" s="21" t="s">
        <v>3188</v>
      </c>
      <c r="B1404" s="23">
        <v>40322</v>
      </c>
      <c r="C1404" s="21" t="s">
        <v>3187</v>
      </c>
      <c r="D1404" s="24"/>
      <c r="E1404" s="62">
        <v>120</v>
      </c>
      <c r="F1404" s="23">
        <v>40498</v>
      </c>
      <c r="G1404" s="24">
        <v>53</v>
      </c>
      <c r="H1404" s="22">
        <v>250</v>
      </c>
      <c r="I1404" s="126" t="e">
        <f>INDEX('TOL2008'!B:B,MATCH(A1404,'TOL2008'!A:A,0))</f>
        <v>#N/A</v>
      </c>
      <c r="J1404" s="126" t="e">
        <f>INDEX(Pääluokka!$H$2:$H$100,MATCH(VALUE(LEFT(Taulukko1[[#This Row],[TOL2008]],2)),Pääluokka!$G$2:$G$100,0))</f>
        <v>#N/A</v>
      </c>
      <c r="K1404" s="126" t="e">
        <f>INDEX(Pääluokka!$I$2:$I$100,MATCH(VALUE(LEFT(Taulukko1[[#This Row],[TOL2008]],2)),Pääluokka!$G$2:$G$100,0))</f>
        <v>#N/A</v>
      </c>
      <c r="L1404" s="41">
        <f t="shared" si="210"/>
        <v>176</v>
      </c>
      <c r="M1404" s="43">
        <f t="shared" si="211"/>
        <v>40322</v>
      </c>
      <c r="N1404" s="43">
        <f t="shared" si="212"/>
        <v>40498</v>
      </c>
      <c r="O1404" s="43">
        <f t="shared" si="213"/>
        <v>40299</v>
      </c>
      <c r="P1404" s="43">
        <f t="shared" si="214"/>
        <v>40483</v>
      </c>
      <c r="Q1404" s="41">
        <f t="shared" si="215"/>
        <v>2010</v>
      </c>
      <c r="R1404" s="41">
        <f t="shared" si="216"/>
        <v>2010</v>
      </c>
      <c r="S1404" s="43" t="str">
        <f>YEAR(Taulukko1[[#This Row],[Alku KK]])&amp;"Q"&amp;ROUNDDOWN((MONTH(Taulukko1[[#This Row],[Alku KK]])-1)/3+1,0)</f>
        <v>2010Q2</v>
      </c>
      <c r="T1404" s="43" t="str">
        <f>YEAR(Taulukko1[[#This Row],[Loppu KK]])&amp;"Q"&amp;ROUNDDOWN((MONTH(Taulukko1[[#This Row],[Loppu KK]])-1)/3+1,0)</f>
        <v>2010Q4</v>
      </c>
      <c r="U1404" s="66">
        <f>IF(COUNT(Taulukko1[[#This Row],[Neuvottelujen alaiset ]])=1,Taulukko1[[#This Row],[Neuvottelujen alaiset ]],Taulukko1[[#This Row],[Vähennystarve]])</f>
        <v>250</v>
      </c>
      <c r="V1404" s="44">
        <f t="shared" si="217"/>
        <v>0.48</v>
      </c>
      <c r="W1404" s="44">
        <f t="shared" si="218"/>
        <v>0.21199999999999999</v>
      </c>
      <c r="X1404" s="44">
        <f t="shared" si="219"/>
        <v>0.44166666666666665</v>
      </c>
      <c r="Y1404" s="90" t="b">
        <f>AND(MONTH(Taulukko1[[#This Row],[Alku PVM]] )=6,DAY(Taulukko1[[#This Row],[Alku PVM]] )&gt;19)</f>
        <v>0</v>
      </c>
      <c r="Z1404" s="90" t="b">
        <f>AND(MONTH(Taulukko1[[#This Row],[Loppu PVM]] )=6,DAY(Taulukko1[[#This Row],[Loppu PVM]] )&gt;19)</f>
        <v>0</v>
      </c>
      <c r="AA1404" s="90" t="b">
        <f>OR(MONTH(Taulukko1[[#This Row],[Alku PVM]] )&lt;=5,AND(MONTH(Taulukko1[[#This Row],[Alku PVM]] )=6,DAY(Taulukko1[[#This Row],[Alku PVM]] )&lt;20))</f>
        <v>1</v>
      </c>
      <c r="AB1404" s="90" t="b">
        <f>OR(MONTH(Taulukko1[[#This Row],[Loppu PVM]])&lt;=5,AND(MONTH(Taulukko1[[#This Row],[Loppu PVM]] )=6,DAY(Taulukko1[[#This Row],[Loppu PVM]])&lt;20))</f>
        <v>0</v>
      </c>
      <c r="AC1404" s="90" t="b">
        <f>OR(MONTH(Taulukko1[[#This Row],[Alku PVM]] )&lt;=3,AND(MONTH(Taulukko1[[#This Row],[Alku PVM]] )=3))</f>
        <v>0</v>
      </c>
      <c r="AD1404" s="90" t="b">
        <f>OR(MONTH(Taulukko1[[#This Row],[Loppu PVM]] )&lt;=3,AND(MONTH(Taulukko1[[#This Row],[Loppu PVM]] )=3))</f>
        <v>0</v>
      </c>
      <c r="AE1404" s="90" t="b">
        <f>OR(MONTH(Taulukko1[[#This Row],[Alku PVM]] )&lt;=9,AND(MONTH(Taulukko1[[#This Row],[Alku PVM]] )=9))</f>
        <v>1</v>
      </c>
      <c r="AF1404" s="90" t="b">
        <f>OR(MONTH(Taulukko1[[#This Row],[Loppu PVM]])&lt;=9,AND(MONTH(Taulukko1[[#This Row],[Loppu PVM]] )=9))</f>
        <v>0</v>
      </c>
      <c r="AG1404" s="90" t="b">
        <f>OR(MONTH(Taulukko1[[#This Row],[Alku PVM]] )&lt;=6,AND(MONTH(Taulukko1[[#This Row],[Alku PVM]] )=6))</f>
        <v>1</v>
      </c>
      <c r="AH1404" s="90" t="b">
        <f>OR(MONTH(Taulukko1[[#This Row],[Loppu PVM]])&lt;=6,AND(MONTH(Taulukko1[[#This Row],[Loppu PVM]] )=6))</f>
        <v>0</v>
      </c>
    </row>
    <row r="1405" spans="1:34" ht="12.75" customHeight="1">
      <c r="A1405" s="21" t="s">
        <v>166</v>
      </c>
      <c r="B1405" s="23">
        <v>40326</v>
      </c>
      <c r="C1405" s="21" t="s">
        <v>3228</v>
      </c>
      <c r="D1405" s="24">
        <v>10</v>
      </c>
      <c r="E1405" s="62">
        <v>40</v>
      </c>
      <c r="F1405" s="23">
        <v>40353</v>
      </c>
      <c r="G1405" s="24">
        <v>17</v>
      </c>
      <c r="H1405" s="22">
        <v>40</v>
      </c>
      <c r="I1405" s="126">
        <f>INDEX('TOL2008'!B:B,MATCH(A1405,'TOL2008'!A:A,0))</f>
        <v>62010</v>
      </c>
      <c r="J1405" s="126" t="str">
        <f>INDEX(Pääluokka!$H$2:$H$100,MATCH(VALUE(LEFT(Taulukko1[[#This Row],[TOL2008]],2)),Pääluokka!$G$2:$G$100,0))</f>
        <v>Informaatio ja viestintä</v>
      </c>
      <c r="K1405" s="126" t="str">
        <f>INDEX(Pääluokka!$I$2:$I$100,MATCH(VALUE(LEFT(Taulukko1[[#This Row],[TOL2008]],2)),Pääluokka!$G$2:$G$100,0))</f>
        <v>Palvelualat (G-N, R, S)</v>
      </c>
      <c r="L1405" s="41">
        <f t="shared" si="210"/>
        <v>27</v>
      </c>
      <c r="M1405" s="43">
        <f t="shared" si="211"/>
        <v>40326</v>
      </c>
      <c r="N1405" s="43">
        <f t="shared" si="212"/>
        <v>40353</v>
      </c>
      <c r="O1405" s="43">
        <f t="shared" si="213"/>
        <v>40299</v>
      </c>
      <c r="P1405" s="43">
        <f t="shared" si="214"/>
        <v>40330</v>
      </c>
      <c r="Q1405" s="41">
        <f t="shared" si="215"/>
        <v>2010</v>
      </c>
      <c r="R1405" s="41">
        <f t="shared" si="216"/>
        <v>2010</v>
      </c>
      <c r="S1405" s="43" t="str">
        <f>YEAR(Taulukko1[[#This Row],[Alku KK]])&amp;"Q"&amp;ROUNDDOWN((MONTH(Taulukko1[[#This Row],[Alku KK]])-1)/3+1,0)</f>
        <v>2010Q2</v>
      </c>
      <c r="T1405" s="43" t="str">
        <f>YEAR(Taulukko1[[#This Row],[Loppu KK]])&amp;"Q"&amp;ROUNDDOWN((MONTH(Taulukko1[[#This Row],[Loppu KK]])-1)/3+1,0)</f>
        <v>2010Q2</v>
      </c>
      <c r="U1405" s="66">
        <f>IF(COUNT(Taulukko1[[#This Row],[Neuvottelujen alaiset ]])=1,Taulukko1[[#This Row],[Neuvottelujen alaiset ]],Taulukko1[[#This Row],[Vähennystarve]])</f>
        <v>40</v>
      </c>
      <c r="V1405" s="44">
        <f t="shared" si="217"/>
        <v>1</v>
      </c>
      <c r="W1405" s="44">
        <f t="shared" si="218"/>
        <v>0.42499999999999999</v>
      </c>
      <c r="X1405" s="44">
        <f t="shared" si="219"/>
        <v>0.42499999999999999</v>
      </c>
      <c r="Y1405" s="90" t="b">
        <f>AND(MONTH(Taulukko1[[#This Row],[Alku PVM]] )=6,DAY(Taulukko1[[#This Row],[Alku PVM]] )&gt;19)</f>
        <v>0</v>
      </c>
      <c r="Z1405" s="90" t="b">
        <f>AND(MONTH(Taulukko1[[#This Row],[Loppu PVM]] )=6,DAY(Taulukko1[[#This Row],[Loppu PVM]] )&gt;19)</f>
        <v>1</v>
      </c>
      <c r="AA1405" s="90" t="b">
        <f>OR(MONTH(Taulukko1[[#This Row],[Alku PVM]] )&lt;=5,AND(MONTH(Taulukko1[[#This Row],[Alku PVM]] )=6,DAY(Taulukko1[[#This Row],[Alku PVM]] )&lt;20))</f>
        <v>1</v>
      </c>
      <c r="AB1405" s="90" t="b">
        <f>OR(MONTH(Taulukko1[[#This Row],[Loppu PVM]])&lt;=5,AND(MONTH(Taulukko1[[#This Row],[Loppu PVM]] )=6,DAY(Taulukko1[[#This Row],[Loppu PVM]])&lt;20))</f>
        <v>0</v>
      </c>
      <c r="AC1405" s="90" t="b">
        <f>OR(MONTH(Taulukko1[[#This Row],[Alku PVM]] )&lt;=3,AND(MONTH(Taulukko1[[#This Row],[Alku PVM]] )=3))</f>
        <v>0</v>
      </c>
      <c r="AD1405" s="90" t="b">
        <f>OR(MONTH(Taulukko1[[#This Row],[Loppu PVM]] )&lt;=3,AND(MONTH(Taulukko1[[#This Row],[Loppu PVM]] )=3))</f>
        <v>0</v>
      </c>
      <c r="AE1405" s="90" t="b">
        <f>OR(MONTH(Taulukko1[[#This Row],[Alku PVM]] )&lt;=9,AND(MONTH(Taulukko1[[#This Row],[Alku PVM]] )=9))</f>
        <v>1</v>
      </c>
      <c r="AF1405" s="90" t="b">
        <f>OR(MONTH(Taulukko1[[#This Row],[Loppu PVM]])&lt;=9,AND(MONTH(Taulukko1[[#This Row],[Loppu PVM]] )=9))</f>
        <v>1</v>
      </c>
      <c r="AG1405" s="90" t="b">
        <f>OR(MONTH(Taulukko1[[#This Row],[Alku PVM]] )&lt;=6,AND(MONTH(Taulukko1[[#This Row],[Alku PVM]] )=6))</f>
        <v>1</v>
      </c>
      <c r="AH1405" s="90" t="b">
        <f>OR(MONTH(Taulukko1[[#This Row],[Loppu PVM]])&lt;=6,AND(MONTH(Taulukko1[[#This Row],[Loppu PVM]] )=6))</f>
        <v>1</v>
      </c>
    </row>
    <row r="1406" spans="1:34" ht="12.75" customHeight="1">
      <c r="A1406" t="s">
        <v>723</v>
      </c>
      <c r="B1406" s="23">
        <v>40326</v>
      </c>
      <c r="C1406" t="s">
        <v>3169</v>
      </c>
      <c r="D1406" s="5">
        <v>300</v>
      </c>
      <c r="F1406" s="4">
        <v>40326</v>
      </c>
      <c r="G1406" s="5">
        <v>0</v>
      </c>
      <c r="H1406" s="22">
        <v>300</v>
      </c>
      <c r="I1406" s="126">
        <f>INDEX('TOL2008'!B:B,MATCH(A1406,'TOL2008'!A:A,0))</f>
        <v>16239</v>
      </c>
      <c r="J1406" s="126" t="str">
        <f>INDEX(Pääluokka!$H$2:$H$100,MATCH(VALUE(LEFT(Taulukko1[[#This Row],[TOL2008]],2)),Pääluokka!$G$2:$G$100,0))</f>
        <v>Teollisuus</v>
      </c>
      <c r="K1406" s="126" t="str">
        <f>INDEX(Pääluokka!$I$2:$I$100,MATCH(VALUE(LEFT(Taulukko1[[#This Row],[TOL2008]],2)),Pääluokka!$G$2:$G$100,0))</f>
        <v>Teollisuus (C-E)</v>
      </c>
      <c r="L1406" s="41" t="str">
        <f t="shared" si="210"/>
        <v>NA</v>
      </c>
      <c r="M1406" s="43">
        <f t="shared" si="211"/>
        <v>40326</v>
      </c>
      <c r="N1406" s="43">
        <f t="shared" si="212"/>
        <v>40326</v>
      </c>
      <c r="O1406" s="43">
        <f t="shared" si="213"/>
        <v>40299</v>
      </c>
      <c r="P1406" s="43">
        <f t="shared" si="214"/>
        <v>40299</v>
      </c>
      <c r="Q1406" s="41">
        <f t="shared" si="215"/>
        <v>2010</v>
      </c>
      <c r="R1406" s="41">
        <f t="shared" si="216"/>
        <v>2010</v>
      </c>
      <c r="S1406" s="43" t="str">
        <f>YEAR(Taulukko1[[#This Row],[Alku KK]])&amp;"Q"&amp;ROUNDDOWN((MONTH(Taulukko1[[#This Row],[Alku KK]])-1)/3+1,0)</f>
        <v>2010Q2</v>
      </c>
      <c r="T1406" s="43" t="str">
        <f>YEAR(Taulukko1[[#This Row],[Loppu KK]])&amp;"Q"&amp;ROUNDDOWN((MONTH(Taulukko1[[#This Row],[Loppu KK]])-1)/3+1,0)</f>
        <v>2010Q2</v>
      </c>
      <c r="U1406" s="66">
        <f>IF(COUNT(Taulukko1[[#This Row],[Neuvottelujen alaiset ]])=1,Taulukko1[[#This Row],[Neuvottelujen alaiset ]],Taulukko1[[#This Row],[Vähennystarve]])</f>
        <v>300</v>
      </c>
      <c r="V1406" s="44" t="str">
        <f t="shared" si="217"/>
        <v>NA</v>
      </c>
      <c r="W1406" s="44">
        <f t="shared" si="218"/>
        <v>0</v>
      </c>
      <c r="X1406" s="44" t="str">
        <f t="shared" si="219"/>
        <v>NA</v>
      </c>
      <c r="Y1406" s="90" t="b">
        <f>AND(MONTH(Taulukko1[[#This Row],[Alku PVM]] )=6,DAY(Taulukko1[[#This Row],[Alku PVM]] )&gt;19)</f>
        <v>0</v>
      </c>
      <c r="Z1406" s="90" t="b">
        <f>AND(MONTH(Taulukko1[[#This Row],[Loppu PVM]] )=6,DAY(Taulukko1[[#This Row],[Loppu PVM]] )&gt;19)</f>
        <v>0</v>
      </c>
      <c r="AA1406" s="90" t="b">
        <f>OR(MONTH(Taulukko1[[#This Row],[Alku PVM]] )&lt;=5,AND(MONTH(Taulukko1[[#This Row],[Alku PVM]] )=6,DAY(Taulukko1[[#This Row],[Alku PVM]] )&lt;20))</f>
        <v>1</v>
      </c>
      <c r="AB1406" s="90" t="b">
        <f>OR(MONTH(Taulukko1[[#This Row],[Loppu PVM]])&lt;=5,AND(MONTH(Taulukko1[[#This Row],[Loppu PVM]] )=6,DAY(Taulukko1[[#This Row],[Loppu PVM]])&lt;20))</f>
        <v>1</v>
      </c>
      <c r="AC1406" s="90" t="b">
        <f>OR(MONTH(Taulukko1[[#This Row],[Alku PVM]] )&lt;=3,AND(MONTH(Taulukko1[[#This Row],[Alku PVM]] )=3))</f>
        <v>0</v>
      </c>
      <c r="AD1406" s="90" t="b">
        <f>OR(MONTH(Taulukko1[[#This Row],[Loppu PVM]] )&lt;=3,AND(MONTH(Taulukko1[[#This Row],[Loppu PVM]] )=3))</f>
        <v>0</v>
      </c>
      <c r="AE1406" s="90" t="b">
        <f>OR(MONTH(Taulukko1[[#This Row],[Alku PVM]] )&lt;=9,AND(MONTH(Taulukko1[[#This Row],[Alku PVM]] )=9))</f>
        <v>1</v>
      </c>
      <c r="AF1406" s="90" t="b">
        <f>OR(MONTH(Taulukko1[[#This Row],[Loppu PVM]])&lt;=9,AND(MONTH(Taulukko1[[#This Row],[Loppu PVM]] )=9))</f>
        <v>1</v>
      </c>
      <c r="AG1406" s="90" t="b">
        <f>OR(MONTH(Taulukko1[[#This Row],[Alku PVM]] )&lt;=6,AND(MONTH(Taulukko1[[#This Row],[Alku PVM]] )=6))</f>
        <v>1</v>
      </c>
      <c r="AH1406" s="90" t="b">
        <f>OR(MONTH(Taulukko1[[#This Row],[Loppu PVM]])&lt;=6,AND(MONTH(Taulukko1[[#This Row],[Loppu PVM]] )=6))</f>
        <v>1</v>
      </c>
    </row>
    <row r="1407" spans="1:34" ht="12.75" customHeight="1">
      <c r="A1407" s="21" t="s">
        <v>3273</v>
      </c>
      <c r="B1407" s="23">
        <v>40330</v>
      </c>
      <c r="C1407" s="21" t="s">
        <v>3272</v>
      </c>
      <c r="D1407" s="24">
        <v>17</v>
      </c>
      <c r="F1407" s="23">
        <v>40431</v>
      </c>
      <c r="G1407" s="24">
        <v>6</v>
      </c>
      <c r="H1407" s="22">
        <v>33</v>
      </c>
      <c r="I1407" s="126" t="e">
        <f>INDEX('TOL2008'!B:B,MATCH(A1407,'TOL2008'!A:A,0))</f>
        <v>#N/A</v>
      </c>
      <c r="J1407" s="126" t="e">
        <f>INDEX(Pääluokka!$H$2:$H$100,MATCH(VALUE(LEFT(Taulukko1[[#This Row],[TOL2008]],2)),Pääluokka!$G$2:$G$100,0))</f>
        <v>#N/A</v>
      </c>
      <c r="K1407" s="126" t="e">
        <f>INDEX(Pääluokka!$I$2:$I$100,MATCH(VALUE(LEFT(Taulukko1[[#This Row],[TOL2008]],2)),Pääluokka!$G$2:$G$100,0))</f>
        <v>#N/A</v>
      </c>
      <c r="L1407" s="41">
        <f t="shared" si="210"/>
        <v>101</v>
      </c>
      <c r="M1407" s="43">
        <f t="shared" si="211"/>
        <v>40330</v>
      </c>
      <c r="N1407" s="43">
        <f t="shared" si="212"/>
        <v>40431</v>
      </c>
      <c r="O1407" s="43">
        <f t="shared" si="213"/>
        <v>40330</v>
      </c>
      <c r="P1407" s="43">
        <f t="shared" si="214"/>
        <v>40422</v>
      </c>
      <c r="Q1407" s="41">
        <f t="shared" si="215"/>
        <v>2010</v>
      </c>
      <c r="R1407" s="41">
        <f t="shared" si="216"/>
        <v>2010</v>
      </c>
      <c r="S1407" s="43" t="str">
        <f>YEAR(Taulukko1[[#This Row],[Alku KK]])&amp;"Q"&amp;ROUNDDOWN((MONTH(Taulukko1[[#This Row],[Alku KK]])-1)/3+1,0)</f>
        <v>2010Q2</v>
      </c>
      <c r="T1407" s="43" t="str">
        <f>YEAR(Taulukko1[[#This Row],[Loppu KK]])&amp;"Q"&amp;ROUNDDOWN((MONTH(Taulukko1[[#This Row],[Loppu KK]])-1)/3+1,0)</f>
        <v>2010Q3</v>
      </c>
      <c r="U1407" s="66">
        <f>IF(COUNT(Taulukko1[[#This Row],[Neuvottelujen alaiset ]])=1,Taulukko1[[#This Row],[Neuvottelujen alaiset ]],Taulukko1[[#This Row],[Vähennystarve]])</f>
        <v>33</v>
      </c>
      <c r="V1407" s="44" t="str">
        <f t="shared" si="217"/>
        <v>NA</v>
      </c>
      <c r="W1407" s="44">
        <f t="shared" si="218"/>
        <v>0.18181818181818182</v>
      </c>
      <c r="X1407" s="44" t="str">
        <f t="shared" si="219"/>
        <v>NA</v>
      </c>
      <c r="Y1407" s="90" t="b">
        <f>AND(MONTH(Taulukko1[[#This Row],[Alku PVM]] )=6,DAY(Taulukko1[[#This Row],[Alku PVM]] )&gt;19)</f>
        <v>0</v>
      </c>
      <c r="Z1407" s="90" t="b">
        <f>AND(MONTH(Taulukko1[[#This Row],[Loppu PVM]] )=6,DAY(Taulukko1[[#This Row],[Loppu PVM]] )&gt;19)</f>
        <v>0</v>
      </c>
      <c r="AA1407" s="90" t="b">
        <f>OR(MONTH(Taulukko1[[#This Row],[Alku PVM]] )&lt;=5,AND(MONTH(Taulukko1[[#This Row],[Alku PVM]] )=6,DAY(Taulukko1[[#This Row],[Alku PVM]] )&lt;20))</f>
        <v>1</v>
      </c>
      <c r="AB1407" s="90" t="b">
        <f>OR(MONTH(Taulukko1[[#This Row],[Loppu PVM]])&lt;=5,AND(MONTH(Taulukko1[[#This Row],[Loppu PVM]] )=6,DAY(Taulukko1[[#This Row],[Loppu PVM]])&lt;20))</f>
        <v>0</v>
      </c>
      <c r="AC1407" s="90" t="b">
        <f>OR(MONTH(Taulukko1[[#This Row],[Alku PVM]] )&lt;=3,AND(MONTH(Taulukko1[[#This Row],[Alku PVM]] )=3))</f>
        <v>0</v>
      </c>
      <c r="AD1407" s="90" t="b">
        <f>OR(MONTH(Taulukko1[[#This Row],[Loppu PVM]] )&lt;=3,AND(MONTH(Taulukko1[[#This Row],[Loppu PVM]] )=3))</f>
        <v>0</v>
      </c>
      <c r="AE1407" s="90" t="b">
        <f>OR(MONTH(Taulukko1[[#This Row],[Alku PVM]] )&lt;=9,AND(MONTH(Taulukko1[[#This Row],[Alku PVM]] )=9))</f>
        <v>1</v>
      </c>
      <c r="AF1407" s="90" t="b">
        <f>OR(MONTH(Taulukko1[[#This Row],[Loppu PVM]])&lt;=9,AND(MONTH(Taulukko1[[#This Row],[Loppu PVM]] )=9))</f>
        <v>1</v>
      </c>
      <c r="AG1407" s="90" t="b">
        <f>OR(MONTH(Taulukko1[[#This Row],[Alku PVM]] )&lt;=6,AND(MONTH(Taulukko1[[#This Row],[Alku PVM]] )=6))</f>
        <v>1</v>
      </c>
      <c r="AH1407" s="90" t="b">
        <f>OR(MONTH(Taulukko1[[#This Row],[Loppu PVM]])&lt;=6,AND(MONTH(Taulukko1[[#This Row],[Loppu PVM]] )=6))</f>
        <v>0</v>
      </c>
    </row>
    <row r="1408" spans="1:34" ht="12.75" customHeight="1">
      <c r="A1408" t="s">
        <v>982</v>
      </c>
      <c r="B1408" s="23">
        <v>40331</v>
      </c>
      <c r="C1408" t="s">
        <v>3308</v>
      </c>
      <c r="E1408" s="62">
        <v>70</v>
      </c>
      <c r="F1408" s="4"/>
      <c r="G1408" s="5"/>
      <c r="H1408" s="22">
        <v>70</v>
      </c>
      <c r="I1408" s="126">
        <f>INDEX('TOL2008'!B:B,MATCH(A1408,'TOL2008'!A:A,0))</f>
        <v>26300</v>
      </c>
      <c r="J1408" s="126" t="str">
        <f>INDEX(Pääluokka!$H$2:$H$100,MATCH(VALUE(LEFT(Taulukko1[[#This Row],[TOL2008]],2)),Pääluokka!$G$2:$G$100,0))</f>
        <v>Teollisuus</v>
      </c>
      <c r="K1408" s="126" t="str">
        <f>INDEX(Pääluokka!$I$2:$I$100,MATCH(VALUE(LEFT(Taulukko1[[#This Row],[TOL2008]],2)),Pääluokka!$G$2:$G$100,0))</f>
        <v>Teollisuus (C-E)</v>
      </c>
      <c r="L1408" s="41" t="str">
        <f t="shared" si="210"/>
        <v>NA</v>
      </c>
      <c r="M1408" s="43">
        <f t="shared" si="211"/>
        <v>40331</v>
      </c>
      <c r="N1408" s="43">
        <f t="shared" si="212"/>
        <v>40382</v>
      </c>
      <c r="O1408" s="43">
        <f t="shared" si="213"/>
        <v>40330</v>
      </c>
      <c r="P1408" s="43">
        <f t="shared" si="214"/>
        <v>40360</v>
      </c>
      <c r="Q1408" s="41">
        <f t="shared" si="215"/>
        <v>2010</v>
      </c>
      <c r="R1408" s="41">
        <f t="shared" si="216"/>
        <v>2010</v>
      </c>
      <c r="S1408" s="43" t="str">
        <f>YEAR(Taulukko1[[#This Row],[Alku KK]])&amp;"Q"&amp;ROUNDDOWN((MONTH(Taulukko1[[#This Row],[Alku KK]])-1)/3+1,0)</f>
        <v>2010Q2</v>
      </c>
      <c r="T1408" s="43" t="str">
        <f>YEAR(Taulukko1[[#This Row],[Loppu KK]])&amp;"Q"&amp;ROUNDDOWN((MONTH(Taulukko1[[#This Row],[Loppu KK]])-1)/3+1,0)</f>
        <v>2010Q3</v>
      </c>
      <c r="U1408" s="66">
        <f>IF(COUNT(Taulukko1[[#This Row],[Neuvottelujen alaiset ]])=1,Taulukko1[[#This Row],[Neuvottelujen alaiset ]],Taulukko1[[#This Row],[Vähennystarve]])</f>
        <v>70</v>
      </c>
      <c r="V1408" s="44">
        <f t="shared" si="217"/>
        <v>1</v>
      </c>
      <c r="W1408" s="44" t="str">
        <f t="shared" si="218"/>
        <v>NA</v>
      </c>
      <c r="X1408" s="44" t="str">
        <f t="shared" si="219"/>
        <v>NA</v>
      </c>
      <c r="Y1408" s="90" t="b">
        <f>AND(MONTH(Taulukko1[[#This Row],[Alku PVM]] )=6,DAY(Taulukko1[[#This Row],[Alku PVM]] )&gt;19)</f>
        <v>0</v>
      </c>
      <c r="Z1408" s="90" t="b">
        <f>AND(MONTH(Taulukko1[[#This Row],[Loppu PVM]] )=6,DAY(Taulukko1[[#This Row],[Loppu PVM]] )&gt;19)</f>
        <v>0</v>
      </c>
      <c r="AA1408" s="90" t="b">
        <f>OR(MONTH(Taulukko1[[#This Row],[Alku PVM]] )&lt;=5,AND(MONTH(Taulukko1[[#This Row],[Alku PVM]] )=6,DAY(Taulukko1[[#This Row],[Alku PVM]] )&lt;20))</f>
        <v>1</v>
      </c>
      <c r="AB1408" s="90" t="b">
        <f>OR(MONTH(Taulukko1[[#This Row],[Loppu PVM]])&lt;=5,AND(MONTH(Taulukko1[[#This Row],[Loppu PVM]] )=6,DAY(Taulukko1[[#This Row],[Loppu PVM]])&lt;20))</f>
        <v>0</v>
      </c>
      <c r="AC1408" s="90" t="b">
        <f>OR(MONTH(Taulukko1[[#This Row],[Alku PVM]] )&lt;=3,AND(MONTH(Taulukko1[[#This Row],[Alku PVM]] )=3))</f>
        <v>0</v>
      </c>
      <c r="AD1408" s="90" t="b">
        <f>OR(MONTH(Taulukko1[[#This Row],[Loppu PVM]] )&lt;=3,AND(MONTH(Taulukko1[[#This Row],[Loppu PVM]] )=3))</f>
        <v>0</v>
      </c>
      <c r="AE1408" s="90" t="b">
        <f>OR(MONTH(Taulukko1[[#This Row],[Alku PVM]] )&lt;=9,AND(MONTH(Taulukko1[[#This Row],[Alku PVM]] )=9))</f>
        <v>1</v>
      </c>
      <c r="AF1408" s="90" t="b">
        <f>OR(MONTH(Taulukko1[[#This Row],[Loppu PVM]])&lt;=9,AND(MONTH(Taulukko1[[#This Row],[Loppu PVM]] )=9))</f>
        <v>1</v>
      </c>
      <c r="AG1408" s="90" t="b">
        <f>OR(MONTH(Taulukko1[[#This Row],[Alku PVM]] )&lt;=6,AND(MONTH(Taulukko1[[#This Row],[Alku PVM]] )=6))</f>
        <v>1</v>
      </c>
      <c r="AH1408" s="90" t="b">
        <f>OR(MONTH(Taulukko1[[#This Row],[Loppu PVM]])&lt;=6,AND(MONTH(Taulukko1[[#This Row],[Loppu PVM]] )=6))</f>
        <v>0</v>
      </c>
    </row>
    <row r="1409" spans="1:34" ht="12.75" customHeight="1">
      <c r="A1409" t="s">
        <v>2232</v>
      </c>
      <c r="B1409" s="23">
        <v>40331</v>
      </c>
      <c r="C1409" t="s">
        <v>3159</v>
      </c>
      <c r="D1409" s="5" t="s">
        <v>25</v>
      </c>
      <c r="E1409" s="62">
        <v>70</v>
      </c>
      <c r="F1409" s="4">
        <v>40402</v>
      </c>
      <c r="G1409" s="5">
        <v>23</v>
      </c>
      <c r="H1409" s="22">
        <v>70</v>
      </c>
      <c r="I1409" s="126" t="e">
        <f>INDEX('TOL2008'!B:B,MATCH(A1409,'TOL2008'!A:A,0))</f>
        <v>#N/A</v>
      </c>
      <c r="J1409" s="126" t="e">
        <f>INDEX(Pääluokka!$H$2:$H$100,MATCH(VALUE(LEFT(Taulukko1[[#This Row],[TOL2008]],2)),Pääluokka!$G$2:$G$100,0))</f>
        <v>#N/A</v>
      </c>
      <c r="K1409" s="126" t="e">
        <f>INDEX(Pääluokka!$I$2:$I$100,MATCH(VALUE(LEFT(Taulukko1[[#This Row],[TOL2008]],2)),Pääluokka!$G$2:$G$100,0))</f>
        <v>#N/A</v>
      </c>
      <c r="L1409" s="41">
        <f t="shared" si="210"/>
        <v>71</v>
      </c>
      <c r="M1409" s="43">
        <f t="shared" si="211"/>
        <v>40331</v>
      </c>
      <c r="N1409" s="43">
        <f t="shared" si="212"/>
        <v>40402</v>
      </c>
      <c r="O1409" s="43">
        <f t="shared" si="213"/>
        <v>40330</v>
      </c>
      <c r="P1409" s="43">
        <f t="shared" si="214"/>
        <v>40391</v>
      </c>
      <c r="Q1409" s="41">
        <f t="shared" si="215"/>
        <v>2010</v>
      </c>
      <c r="R1409" s="41">
        <f t="shared" si="216"/>
        <v>2010</v>
      </c>
      <c r="S1409" s="43" t="str">
        <f>YEAR(Taulukko1[[#This Row],[Alku KK]])&amp;"Q"&amp;ROUNDDOWN((MONTH(Taulukko1[[#This Row],[Alku KK]])-1)/3+1,0)</f>
        <v>2010Q2</v>
      </c>
      <c r="T1409" s="43" t="str">
        <f>YEAR(Taulukko1[[#This Row],[Loppu KK]])&amp;"Q"&amp;ROUNDDOWN((MONTH(Taulukko1[[#This Row],[Loppu KK]])-1)/3+1,0)</f>
        <v>2010Q3</v>
      </c>
      <c r="U1409" s="66">
        <f>IF(COUNT(Taulukko1[[#This Row],[Neuvottelujen alaiset ]])=1,Taulukko1[[#This Row],[Neuvottelujen alaiset ]],Taulukko1[[#This Row],[Vähennystarve]])</f>
        <v>70</v>
      </c>
      <c r="V1409" s="44">
        <f t="shared" si="217"/>
        <v>1</v>
      </c>
      <c r="W1409" s="44">
        <f t="shared" si="218"/>
        <v>0.32857142857142857</v>
      </c>
      <c r="X1409" s="44">
        <f t="shared" si="219"/>
        <v>0.32857142857142857</v>
      </c>
      <c r="Y1409" s="90" t="b">
        <f>AND(MONTH(Taulukko1[[#This Row],[Alku PVM]] )=6,DAY(Taulukko1[[#This Row],[Alku PVM]] )&gt;19)</f>
        <v>0</v>
      </c>
      <c r="Z1409" s="90" t="b">
        <f>AND(MONTH(Taulukko1[[#This Row],[Loppu PVM]] )=6,DAY(Taulukko1[[#This Row],[Loppu PVM]] )&gt;19)</f>
        <v>0</v>
      </c>
      <c r="AA1409" s="90" t="b">
        <f>OR(MONTH(Taulukko1[[#This Row],[Alku PVM]] )&lt;=5,AND(MONTH(Taulukko1[[#This Row],[Alku PVM]] )=6,DAY(Taulukko1[[#This Row],[Alku PVM]] )&lt;20))</f>
        <v>1</v>
      </c>
      <c r="AB1409" s="90" t="b">
        <f>OR(MONTH(Taulukko1[[#This Row],[Loppu PVM]])&lt;=5,AND(MONTH(Taulukko1[[#This Row],[Loppu PVM]] )=6,DAY(Taulukko1[[#This Row],[Loppu PVM]])&lt;20))</f>
        <v>0</v>
      </c>
      <c r="AC1409" s="90" t="b">
        <f>OR(MONTH(Taulukko1[[#This Row],[Alku PVM]] )&lt;=3,AND(MONTH(Taulukko1[[#This Row],[Alku PVM]] )=3))</f>
        <v>0</v>
      </c>
      <c r="AD1409" s="90" t="b">
        <f>OR(MONTH(Taulukko1[[#This Row],[Loppu PVM]] )&lt;=3,AND(MONTH(Taulukko1[[#This Row],[Loppu PVM]] )=3))</f>
        <v>0</v>
      </c>
      <c r="AE1409" s="90" t="b">
        <f>OR(MONTH(Taulukko1[[#This Row],[Alku PVM]] )&lt;=9,AND(MONTH(Taulukko1[[#This Row],[Alku PVM]] )=9))</f>
        <v>1</v>
      </c>
      <c r="AF1409" s="90" t="b">
        <f>OR(MONTH(Taulukko1[[#This Row],[Loppu PVM]])&lt;=9,AND(MONTH(Taulukko1[[#This Row],[Loppu PVM]] )=9))</f>
        <v>1</v>
      </c>
      <c r="AG1409" s="90" t="b">
        <f>OR(MONTH(Taulukko1[[#This Row],[Alku PVM]] )&lt;=6,AND(MONTH(Taulukko1[[#This Row],[Alku PVM]] )=6))</f>
        <v>1</v>
      </c>
      <c r="AH1409" s="90" t="b">
        <f>OR(MONTH(Taulukko1[[#This Row],[Loppu PVM]])&lt;=6,AND(MONTH(Taulukko1[[#This Row],[Loppu PVM]] )=6))</f>
        <v>0</v>
      </c>
    </row>
    <row r="1410" spans="1:34" ht="12.75" customHeight="1">
      <c r="A1410" t="s">
        <v>1940</v>
      </c>
      <c r="B1410" s="23">
        <v>40332</v>
      </c>
      <c r="C1410" t="s">
        <v>3274</v>
      </c>
      <c r="E1410" s="62">
        <v>50</v>
      </c>
      <c r="F1410" s="4">
        <v>40393</v>
      </c>
      <c r="G1410" s="5">
        <v>31</v>
      </c>
      <c r="H1410" s="22">
        <v>50</v>
      </c>
      <c r="I1410" s="126" t="e">
        <f>INDEX('TOL2008'!B:B,MATCH(A1410,'TOL2008'!A:A,0))</f>
        <v>#N/A</v>
      </c>
      <c r="J1410" s="126" t="e">
        <f>INDEX(Pääluokka!$H$2:$H$100,MATCH(VALUE(LEFT(Taulukko1[[#This Row],[TOL2008]],2)),Pääluokka!$G$2:$G$100,0))</f>
        <v>#N/A</v>
      </c>
      <c r="K1410" s="126" t="e">
        <f>INDEX(Pääluokka!$I$2:$I$100,MATCH(VALUE(LEFT(Taulukko1[[#This Row],[TOL2008]],2)),Pääluokka!$G$2:$G$100,0))</f>
        <v>#N/A</v>
      </c>
      <c r="L1410" s="41">
        <f t="shared" si="210"/>
        <v>61</v>
      </c>
      <c r="M1410" s="43">
        <f t="shared" si="211"/>
        <v>40332</v>
      </c>
      <c r="N1410" s="43">
        <f t="shared" si="212"/>
        <v>40393</v>
      </c>
      <c r="O1410" s="43">
        <f t="shared" si="213"/>
        <v>40330</v>
      </c>
      <c r="P1410" s="43">
        <f t="shared" si="214"/>
        <v>40391</v>
      </c>
      <c r="Q1410" s="41">
        <f t="shared" si="215"/>
        <v>2010</v>
      </c>
      <c r="R1410" s="41">
        <f t="shared" si="216"/>
        <v>2010</v>
      </c>
      <c r="S1410" s="43" t="str">
        <f>YEAR(Taulukko1[[#This Row],[Alku KK]])&amp;"Q"&amp;ROUNDDOWN((MONTH(Taulukko1[[#This Row],[Alku KK]])-1)/3+1,0)</f>
        <v>2010Q2</v>
      </c>
      <c r="T1410" s="43" t="str">
        <f>YEAR(Taulukko1[[#This Row],[Loppu KK]])&amp;"Q"&amp;ROUNDDOWN((MONTH(Taulukko1[[#This Row],[Loppu KK]])-1)/3+1,0)</f>
        <v>2010Q3</v>
      </c>
      <c r="U1410" s="66">
        <f>IF(COUNT(Taulukko1[[#This Row],[Neuvottelujen alaiset ]])=1,Taulukko1[[#This Row],[Neuvottelujen alaiset ]],Taulukko1[[#This Row],[Vähennystarve]])</f>
        <v>50</v>
      </c>
      <c r="V1410" s="44">
        <f t="shared" si="217"/>
        <v>1</v>
      </c>
      <c r="W1410" s="44">
        <f t="shared" si="218"/>
        <v>0.62</v>
      </c>
      <c r="X1410" s="44">
        <f t="shared" si="219"/>
        <v>0.62</v>
      </c>
      <c r="Y1410" s="90" t="b">
        <f>AND(MONTH(Taulukko1[[#This Row],[Alku PVM]] )=6,DAY(Taulukko1[[#This Row],[Alku PVM]] )&gt;19)</f>
        <v>0</v>
      </c>
      <c r="Z1410" s="90" t="b">
        <f>AND(MONTH(Taulukko1[[#This Row],[Loppu PVM]] )=6,DAY(Taulukko1[[#This Row],[Loppu PVM]] )&gt;19)</f>
        <v>0</v>
      </c>
      <c r="AA1410" s="90" t="b">
        <f>OR(MONTH(Taulukko1[[#This Row],[Alku PVM]] )&lt;=5,AND(MONTH(Taulukko1[[#This Row],[Alku PVM]] )=6,DAY(Taulukko1[[#This Row],[Alku PVM]] )&lt;20))</f>
        <v>1</v>
      </c>
      <c r="AB1410" s="90" t="b">
        <f>OR(MONTH(Taulukko1[[#This Row],[Loppu PVM]])&lt;=5,AND(MONTH(Taulukko1[[#This Row],[Loppu PVM]] )=6,DAY(Taulukko1[[#This Row],[Loppu PVM]])&lt;20))</f>
        <v>0</v>
      </c>
      <c r="AC1410" s="90" t="b">
        <f>OR(MONTH(Taulukko1[[#This Row],[Alku PVM]] )&lt;=3,AND(MONTH(Taulukko1[[#This Row],[Alku PVM]] )=3))</f>
        <v>0</v>
      </c>
      <c r="AD1410" s="90" t="b">
        <f>OR(MONTH(Taulukko1[[#This Row],[Loppu PVM]] )&lt;=3,AND(MONTH(Taulukko1[[#This Row],[Loppu PVM]] )=3))</f>
        <v>0</v>
      </c>
      <c r="AE1410" s="90" t="b">
        <f>OR(MONTH(Taulukko1[[#This Row],[Alku PVM]] )&lt;=9,AND(MONTH(Taulukko1[[#This Row],[Alku PVM]] )=9))</f>
        <v>1</v>
      </c>
      <c r="AF1410" s="90" t="b">
        <f>OR(MONTH(Taulukko1[[#This Row],[Loppu PVM]])&lt;=9,AND(MONTH(Taulukko1[[#This Row],[Loppu PVM]] )=9))</f>
        <v>1</v>
      </c>
      <c r="AG1410" s="90" t="b">
        <f>OR(MONTH(Taulukko1[[#This Row],[Alku PVM]] )&lt;=6,AND(MONTH(Taulukko1[[#This Row],[Alku PVM]] )=6))</f>
        <v>1</v>
      </c>
      <c r="AH1410" s="90" t="b">
        <f>OR(MONTH(Taulukko1[[#This Row],[Loppu PVM]])&lt;=6,AND(MONTH(Taulukko1[[#This Row],[Loppu PVM]] )=6))</f>
        <v>0</v>
      </c>
    </row>
    <row r="1411" spans="1:34" ht="12.75" customHeight="1">
      <c r="A1411" s="21" t="s">
        <v>565</v>
      </c>
      <c r="B1411" s="23">
        <v>40336</v>
      </c>
      <c r="C1411" s="21" t="s">
        <v>3437</v>
      </c>
      <c r="D1411" s="24">
        <v>100</v>
      </c>
      <c r="F1411" s="23">
        <v>40351</v>
      </c>
      <c r="G1411" s="24">
        <v>0</v>
      </c>
      <c r="H1411" s="22">
        <v>517</v>
      </c>
      <c r="I1411" s="126">
        <f>INDEX('TOL2008'!B:B,MATCH(A1411,'TOL2008'!A:A,0))</f>
        <v>72193</v>
      </c>
      <c r="J1411" s="126" t="str">
        <f>INDEX(Pääluokka!$H$2:$H$100,MATCH(VALUE(LEFT(Taulukko1[[#This Row],[TOL2008]],2)),Pääluokka!$G$2:$G$100,0))</f>
        <v>Ammatillinen, tieteellinen ja tekninen toiminta</v>
      </c>
      <c r="K1411" s="126" t="str">
        <f>INDEX(Pääluokka!$I$2:$I$100,MATCH(VALUE(LEFT(Taulukko1[[#This Row],[TOL2008]],2)),Pääluokka!$G$2:$G$100,0))</f>
        <v>Palvelualat (G-N, R, S)</v>
      </c>
      <c r="L1411" s="41">
        <f t="shared" ref="L1411:L1474" si="220">IFERROR(IF(AND(ISNUMBER(B1411),ISNUMBER(F1411),F1411&gt;B1411),F1411-B1411,"NA"),"NA")</f>
        <v>15</v>
      </c>
      <c r="M1411" s="43">
        <f t="shared" ref="M1411:M1474" si="221">IF(ISNUMBER(B1411),B1411,IF(ISNUMBER(F1411),F1411-$L$1,"NA"))</f>
        <v>40336</v>
      </c>
      <c r="N1411" s="43">
        <f t="shared" ref="N1411:N1474" si="222">IF(ISNUMBER(F1411),F1411,IF(ISNUMBER(B1411),B1411+$L$1,"NA"))</f>
        <v>40351</v>
      </c>
      <c r="O1411" s="43">
        <f t="shared" ref="O1411:O1474" si="223">IFERROR(DATE(YEAR(M1411),MONTH(M1411),1),"NA")</f>
        <v>40330</v>
      </c>
      <c r="P1411" s="43">
        <f t="shared" ref="P1411:P1474" si="224">IFERROR(DATE(YEAR(N1411),MONTH(N1411),1),"NA")</f>
        <v>40330</v>
      </c>
      <c r="Q1411" s="41">
        <f t="shared" ref="Q1411:Q1474" si="225">IFERROR(YEAR(O1411),"NA")</f>
        <v>2010</v>
      </c>
      <c r="R1411" s="41">
        <f t="shared" ref="R1411:R1474" si="226">IFERROR(YEAR(P1411),"NA")</f>
        <v>2010</v>
      </c>
      <c r="S1411" s="43" t="str">
        <f>YEAR(Taulukko1[[#This Row],[Alku KK]])&amp;"Q"&amp;ROUNDDOWN((MONTH(Taulukko1[[#This Row],[Alku KK]])-1)/3+1,0)</f>
        <v>2010Q2</v>
      </c>
      <c r="T1411" s="43" t="str">
        <f>YEAR(Taulukko1[[#This Row],[Loppu KK]])&amp;"Q"&amp;ROUNDDOWN((MONTH(Taulukko1[[#This Row],[Loppu KK]])-1)/3+1,0)</f>
        <v>2010Q2</v>
      </c>
      <c r="U1411" s="66">
        <f>IF(COUNT(Taulukko1[[#This Row],[Neuvottelujen alaiset ]])=1,Taulukko1[[#This Row],[Neuvottelujen alaiset ]],Taulukko1[[#This Row],[Vähennystarve]])</f>
        <v>517</v>
      </c>
      <c r="V1411" s="44" t="str">
        <f t="shared" ref="V1411:V1474" si="227">IF(AND(ISNUMBER(E1411),ISNUMBER(H1411)),E1411/H1411,"NA")</f>
        <v>NA</v>
      </c>
      <c r="W1411" s="44">
        <f t="shared" ref="W1411:W1474" si="228">IF(AND(ISNUMBER(G1411),ISNUMBER(H1411)),G1411/H1411,"NA")</f>
        <v>0</v>
      </c>
      <c r="X1411" s="44" t="str">
        <f t="shared" ref="X1411:X1474" si="229">IF(AND(ISNUMBER(G1411),ISNUMBER(E1411)),G1411/E1411,"NA")</f>
        <v>NA</v>
      </c>
      <c r="Y1411" s="90" t="b">
        <f>AND(MONTH(Taulukko1[[#This Row],[Alku PVM]] )=6,DAY(Taulukko1[[#This Row],[Alku PVM]] )&gt;19)</f>
        <v>0</v>
      </c>
      <c r="Z1411" s="90" t="b">
        <f>AND(MONTH(Taulukko1[[#This Row],[Loppu PVM]] )=6,DAY(Taulukko1[[#This Row],[Loppu PVM]] )&gt;19)</f>
        <v>1</v>
      </c>
      <c r="AA1411" s="90" t="b">
        <f>OR(MONTH(Taulukko1[[#This Row],[Alku PVM]] )&lt;=5,AND(MONTH(Taulukko1[[#This Row],[Alku PVM]] )=6,DAY(Taulukko1[[#This Row],[Alku PVM]] )&lt;20))</f>
        <v>1</v>
      </c>
      <c r="AB1411" s="90" t="b">
        <f>OR(MONTH(Taulukko1[[#This Row],[Loppu PVM]])&lt;=5,AND(MONTH(Taulukko1[[#This Row],[Loppu PVM]] )=6,DAY(Taulukko1[[#This Row],[Loppu PVM]])&lt;20))</f>
        <v>0</v>
      </c>
      <c r="AC1411" s="90" t="b">
        <f>OR(MONTH(Taulukko1[[#This Row],[Alku PVM]] )&lt;=3,AND(MONTH(Taulukko1[[#This Row],[Alku PVM]] )=3))</f>
        <v>0</v>
      </c>
      <c r="AD1411" s="90" t="b">
        <f>OR(MONTH(Taulukko1[[#This Row],[Loppu PVM]] )&lt;=3,AND(MONTH(Taulukko1[[#This Row],[Loppu PVM]] )=3))</f>
        <v>0</v>
      </c>
      <c r="AE1411" s="90" t="b">
        <f>OR(MONTH(Taulukko1[[#This Row],[Alku PVM]] )&lt;=9,AND(MONTH(Taulukko1[[#This Row],[Alku PVM]] )=9))</f>
        <v>1</v>
      </c>
      <c r="AF1411" s="90" t="b">
        <f>OR(MONTH(Taulukko1[[#This Row],[Loppu PVM]])&lt;=9,AND(MONTH(Taulukko1[[#This Row],[Loppu PVM]] )=9))</f>
        <v>1</v>
      </c>
      <c r="AG1411" s="90" t="b">
        <f>OR(MONTH(Taulukko1[[#This Row],[Alku PVM]] )&lt;=6,AND(MONTH(Taulukko1[[#This Row],[Alku PVM]] )=6))</f>
        <v>1</v>
      </c>
      <c r="AH1411" s="90" t="b">
        <f>OR(MONTH(Taulukko1[[#This Row],[Loppu PVM]])&lt;=6,AND(MONTH(Taulukko1[[#This Row],[Loppu PVM]] )=6))</f>
        <v>1</v>
      </c>
    </row>
    <row r="1412" spans="1:34" ht="12.75" customHeight="1">
      <c r="A1412" t="s">
        <v>1773</v>
      </c>
      <c r="B1412" s="23">
        <v>40337</v>
      </c>
      <c r="C1412" t="s">
        <v>3397</v>
      </c>
      <c r="E1412" s="62">
        <v>25</v>
      </c>
      <c r="F1412" s="4"/>
      <c r="G1412" s="5"/>
      <c r="H1412" s="22">
        <v>775</v>
      </c>
      <c r="I1412" s="126" t="e">
        <f>INDEX('TOL2008'!B:B,MATCH(A1412,'TOL2008'!A:A,0))</f>
        <v>#N/A</v>
      </c>
      <c r="J1412" s="126" t="e">
        <f>INDEX(Pääluokka!$H$2:$H$100,MATCH(VALUE(LEFT(Taulukko1[[#This Row],[TOL2008]],2)),Pääluokka!$G$2:$G$100,0))</f>
        <v>#N/A</v>
      </c>
      <c r="K1412" s="126" t="e">
        <f>INDEX(Pääluokka!$I$2:$I$100,MATCH(VALUE(LEFT(Taulukko1[[#This Row],[TOL2008]],2)),Pääluokka!$G$2:$G$100,0))</f>
        <v>#N/A</v>
      </c>
      <c r="L1412" s="41" t="str">
        <f t="shared" si="220"/>
        <v>NA</v>
      </c>
      <c r="M1412" s="43">
        <f t="shared" si="221"/>
        <v>40337</v>
      </c>
      <c r="N1412" s="43">
        <f t="shared" si="222"/>
        <v>40388</v>
      </c>
      <c r="O1412" s="43">
        <f t="shared" si="223"/>
        <v>40330</v>
      </c>
      <c r="P1412" s="43">
        <f t="shared" si="224"/>
        <v>40360</v>
      </c>
      <c r="Q1412" s="41">
        <f t="shared" si="225"/>
        <v>2010</v>
      </c>
      <c r="R1412" s="41">
        <f t="shared" si="226"/>
        <v>2010</v>
      </c>
      <c r="S1412" s="43" t="str">
        <f>YEAR(Taulukko1[[#This Row],[Alku KK]])&amp;"Q"&amp;ROUNDDOWN((MONTH(Taulukko1[[#This Row],[Alku KK]])-1)/3+1,0)</f>
        <v>2010Q2</v>
      </c>
      <c r="T1412" s="43" t="str">
        <f>YEAR(Taulukko1[[#This Row],[Loppu KK]])&amp;"Q"&amp;ROUNDDOWN((MONTH(Taulukko1[[#This Row],[Loppu KK]])-1)/3+1,0)</f>
        <v>2010Q3</v>
      </c>
      <c r="U1412" s="66">
        <f>IF(COUNT(Taulukko1[[#This Row],[Neuvottelujen alaiset ]])=1,Taulukko1[[#This Row],[Neuvottelujen alaiset ]],Taulukko1[[#This Row],[Vähennystarve]])</f>
        <v>775</v>
      </c>
      <c r="V1412" s="44">
        <f t="shared" si="227"/>
        <v>3.2258064516129031E-2</v>
      </c>
      <c r="W1412" s="44" t="str">
        <f t="shared" si="228"/>
        <v>NA</v>
      </c>
      <c r="X1412" s="44" t="str">
        <f t="shared" si="229"/>
        <v>NA</v>
      </c>
      <c r="Y1412" s="90" t="b">
        <f>AND(MONTH(Taulukko1[[#This Row],[Alku PVM]] )=6,DAY(Taulukko1[[#This Row],[Alku PVM]] )&gt;19)</f>
        <v>0</v>
      </c>
      <c r="Z1412" s="90" t="b">
        <f>AND(MONTH(Taulukko1[[#This Row],[Loppu PVM]] )=6,DAY(Taulukko1[[#This Row],[Loppu PVM]] )&gt;19)</f>
        <v>0</v>
      </c>
      <c r="AA1412" s="90" t="b">
        <f>OR(MONTH(Taulukko1[[#This Row],[Alku PVM]] )&lt;=5,AND(MONTH(Taulukko1[[#This Row],[Alku PVM]] )=6,DAY(Taulukko1[[#This Row],[Alku PVM]] )&lt;20))</f>
        <v>1</v>
      </c>
      <c r="AB1412" s="90" t="b">
        <f>OR(MONTH(Taulukko1[[#This Row],[Loppu PVM]])&lt;=5,AND(MONTH(Taulukko1[[#This Row],[Loppu PVM]] )=6,DAY(Taulukko1[[#This Row],[Loppu PVM]])&lt;20))</f>
        <v>0</v>
      </c>
      <c r="AC1412" s="90" t="b">
        <f>OR(MONTH(Taulukko1[[#This Row],[Alku PVM]] )&lt;=3,AND(MONTH(Taulukko1[[#This Row],[Alku PVM]] )=3))</f>
        <v>0</v>
      </c>
      <c r="AD1412" s="90" t="b">
        <f>OR(MONTH(Taulukko1[[#This Row],[Loppu PVM]] )&lt;=3,AND(MONTH(Taulukko1[[#This Row],[Loppu PVM]] )=3))</f>
        <v>0</v>
      </c>
      <c r="AE1412" s="90" t="b">
        <f>OR(MONTH(Taulukko1[[#This Row],[Alku PVM]] )&lt;=9,AND(MONTH(Taulukko1[[#This Row],[Alku PVM]] )=9))</f>
        <v>1</v>
      </c>
      <c r="AF1412" s="90" t="b">
        <f>OR(MONTH(Taulukko1[[#This Row],[Loppu PVM]])&lt;=9,AND(MONTH(Taulukko1[[#This Row],[Loppu PVM]] )=9))</f>
        <v>1</v>
      </c>
      <c r="AG1412" s="90" t="b">
        <f>OR(MONTH(Taulukko1[[#This Row],[Alku PVM]] )&lt;=6,AND(MONTH(Taulukko1[[#This Row],[Alku PVM]] )=6))</f>
        <v>1</v>
      </c>
      <c r="AH1412" s="90" t="b">
        <f>OR(MONTH(Taulukko1[[#This Row],[Loppu PVM]])&lt;=6,AND(MONTH(Taulukko1[[#This Row],[Loppu PVM]] )=6))</f>
        <v>0</v>
      </c>
    </row>
    <row r="1413" spans="1:34" ht="12.75" customHeight="1">
      <c r="A1413" s="21" t="s">
        <v>3441</v>
      </c>
      <c r="B1413" s="23">
        <v>40338</v>
      </c>
      <c r="C1413" s="21" t="s">
        <v>3440</v>
      </c>
      <c r="D1413" s="24"/>
      <c r="E1413" s="62">
        <v>17</v>
      </c>
      <c r="F1413" s="23">
        <v>40423</v>
      </c>
      <c r="G1413" s="24">
        <v>16</v>
      </c>
      <c r="H1413" s="22">
        <v>34</v>
      </c>
      <c r="I1413" s="126" t="e">
        <f>INDEX('TOL2008'!B:B,MATCH(A1413,'TOL2008'!A:A,0))</f>
        <v>#N/A</v>
      </c>
      <c r="J1413" s="126" t="e">
        <f>INDEX(Pääluokka!$H$2:$H$100,MATCH(VALUE(LEFT(Taulukko1[[#This Row],[TOL2008]],2)),Pääluokka!$G$2:$G$100,0))</f>
        <v>#N/A</v>
      </c>
      <c r="K1413" s="126" t="e">
        <f>INDEX(Pääluokka!$I$2:$I$100,MATCH(VALUE(LEFT(Taulukko1[[#This Row],[TOL2008]],2)),Pääluokka!$G$2:$G$100,0))</f>
        <v>#N/A</v>
      </c>
      <c r="L1413" s="41">
        <f t="shared" si="220"/>
        <v>85</v>
      </c>
      <c r="M1413" s="43">
        <f t="shared" si="221"/>
        <v>40338</v>
      </c>
      <c r="N1413" s="43">
        <f t="shared" si="222"/>
        <v>40423</v>
      </c>
      <c r="O1413" s="43">
        <f t="shared" si="223"/>
        <v>40330</v>
      </c>
      <c r="P1413" s="43">
        <f t="shared" si="224"/>
        <v>40422</v>
      </c>
      <c r="Q1413" s="41">
        <f t="shared" si="225"/>
        <v>2010</v>
      </c>
      <c r="R1413" s="41">
        <f t="shared" si="226"/>
        <v>2010</v>
      </c>
      <c r="S1413" s="43" t="str">
        <f>YEAR(Taulukko1[[#This Row],[Alku KK]])&amp;"Q"&amp;ROUNDDOWN((MONTH(Taulukko1[[#This Row],[Alku KK]])-1)/3+1,0)</f>
        <v>2010Q2</v>
      </c>
      <c r="T1413" s="43" t="str">
        <f>YEAR(Taulukko1[[#This Row],[Loppu KK]])&amp;"Q"&amp;ROUNDDOWN((MONTH(Taulukko1[[#This Row],[Loppu KK]])-1)/3+1,0)</f>
        <v>2010Q3</v>
      </c>
      <c r="U1413" s="66">
        <f>IF(COUNT(Taulukko1[[#This Row],[Neuvottelujen alaiset ]])=1,Taulukko1[[#This Row],[Neuvottelujen alaiset ]],Taulukko1[[#This Row],[Vähennystarve]])</f>
        <v>34</v>
      </c>
      <c r="V1413" s="44">
        <f t="shared" si="227"/>
        <v>0.5</v>
      </c>
      <c r="W1413" s="44">
        <f t="shared" si="228"/>
        <v>0.47058823529411764</v>
      </c>
      <c r="X1413" s="44">
        <f t="shared" si="229"/>
        <v>0.94117647058823528</v>
      </c>
      <c r="Y1413" s="90" t="b">
        <f>AND(MONTH(Taulukko1[[#This Row],[Alku PVM]] )=6,DAY(Taulukko1[[#This Row],[Alku PVM]] )&gt;19)</f>
        <v>0</v>
      </c>
      <c r="Z1413" s="90" t="b">
        <f>AND(MONTH(Taulukko1[[#This Row],[Loppu PVM]] )=6,DAY(Taulukko1[[#This Row],[Loppu PVM]] )&gt;19)</f>
        <v>0</v>
      </c>
      <c r="AA1413" s="90" t="b">
        <f>OR(MONTH(Taulukko1[[#This Row],[Alku PVM]] )&lt;=5,AND(MONTH(Taulukko1[[#This Row],[Alku PVM]] )=6,DAY(Taulukko1[[#This Row],[Alku PVM]] )&lt;20))</f>
        <v>1</v>
      </c>
      <c r="AB1413" s="90" t="b">
        <f>OR(MONTH(Taulukko1[[#This Row],[Loppu PVM]])&lt;=5,AND(MONTH(Taulukko1[[#This Row],[Loppu PVM]] )=6,DAY(Taulukko1[[#This Row],[Loppu PVM]])&lt;20))</f>
        <v>0</v>
      </c>
      <c r="AC1413" s="90" t="b">
        <f>OR(MONTH(Taulukko1[[#This Row],[Alku PVM]] )&lt;=3,AND(MONTH(Taulukko1[[#This Row],[Alku PVM]] )=3))</f>
        <v>0</v>
      </c>
      <c r="AD1413" s="90" t="b">
        <f>OR(MONTH(Taulukko1[[#This Row],[Loppu PVM]] )&lt;=3,AND(MONTH(Taulukko1[[#This Row],[Loppu PVM]] )=3))</f>
        <v>0</v>
      </c>
      <c r="AE1413" s="90" t="b">
        <f>OR(MONTH(Taulukko1[[#This Row],[Alku PVM]] )&lt;=9,AND(MONTH(Taulukko1[[#This Row],[Alku PVM]] )=9))</f>
        <v>1</v>
      </c>
      <c r="AF1413" s="90" t="b">
        <f>OR(MONTH(Taulukko1[[#This Row],[Loppu PVM]])&lt;=9,AND(MONTH(Taulukko1[[#This Row],[Loppu PVM]] )=9))</f>
        <v>1</v>
      </c>
      <c r="AG1413" s="90" t="b">
        <f>OR(MONTH(Taulukko1[[#This Row],[Alku PVM]] )&lt;=6,AND(MONTH(Taulukko1[[#This Row],[Alku PVM]] )=6))</f>
        <v>1</v>
      </c>
      <c r="AH1413" s="90" t="b">
        <f>OR(MONTH(Taulukko1[[#This Row],[Loppu PVM]])&lt;=6,AND(MONTH(Taulukko1[[#This Row],[Loppu PVM]] )=6))</f>
        <v>0</v>
      </c>
    </row>
    <row r="1414" spans="1:34" ht="12.75" customHeight="1">
      <c r="A1414" t="s">
        <v>3367</v>
      </c>
      <c r="B1414" s="23">
        <v>40338</v>
      </c>
      <c r="C1414" t="s">
        <v>3366</v>
      </c>
      <c r="E1414" s="62">
        <v>50</v>
      </c>
      <c r="F1414" s="4">
        <v>40359</v>
      </c>
      <c r="G1414" s="5">
        <v>2</v>
      </c>
      <c r="H1414" s="22">
        <v>50</v>
      </c>
      <c r="I1414" s="126" t="e">
        <f>INDEX('TOL2008'!B:B,MATCH(A1414,'TOL2008'!A:A,0))</f>
        <v>#N/A</v>
      </c>
      <c r="J1414" s="126" t="e">
        <f>INDEX(Pääluokka!$H$2:$H$100,MATCH(VALUE(LEFT(Taulukko1[[#This Row],[TOL2008]],2)),Pääluokka!$G$2:$G$100,0))</f>
        <v>#N/A</v>
      </c>
      <c r="K1414" s="126" t="e">
        <f>INDEX(Pääluokka!$I$2:$I$100,MATCH(VALUE(LEFT(Taulukko1[[#This Row],[TOL2008]],2)),Pääluokka!$G$2:$G$100,0))</f>
        <v>#N/A</v>
      </c>
      <c r="L1414" s="41">
        <f t="shared" si="220"/>
        <v>21</v>
      </c>
      <c r="M1414" s="43">
        <f t="shared" si="221"/>
        <v>40338</v>
      </c>
      <c r="N1414" s="43">
        <f t="shared" si="222"/>
        <v>40359</v>
      </c>
      <c r="O1414" s="43">
        <f t="shared" si="223"/>
        <v>40330</v>
      </c>
      <c r="P1414" s="43">
        <f t="shared" si="224"/>
        <v>40330</v>
      </c>
      <c r="Q1414" s="41">
        <f t="shared" si="225"/>
        <v>2010</v>
      </c>
      <c r="R1414" s="41">
        <f t="shared" si="226"/>
        <v>2010</v>
      </c>
      <c r="S1414" s="43" t="str">
        <f>YEAR(Taulukko1[[#This Row],[Alku KK]])&amp;"Q"&amp;ROUNDDOWN((MONTH(Taulukko1[[#This Row],[Alku KK]])-1)/3+1,0)</f>
        <v>2010Q2</v>
      </c>
      <c r="T1414" s="43" t="str">
        <f>YEAR(Taulukko1[[#This Row],[Loppu KK]])&amp;"Q"&amp;ROUNDDOWN((MONTH(Taulukko1[[#This Row],[Loppu KK]])-1)/3+1,0)</f>
        <v>2010Q2</v>
      </c>
      <c r="U1414" s="66">
        <f>IF(COUNT(Taulukko1[[#This Row],[Neuvottelujen alaiset ]])=1,Taulukko1[[#This Row],[Neuvottelujen alaiset ]],Taulukko1[[#This Row],[Vähennystarve]])</f>
        <v>50</v>
      </c>
      <c r="V1414" s="44">
        <f t="shared" si="227"/>
        <v>1</v>
      </c>
      <c r="W1414" s="44">
        <f t="shared" si="228"/>
        <v>0.04</v>
      </c>
      <c r="X1414" s="44">
        <f t="shared" si="229"/>
        <v>0.04</v>
      </c>
      <c r="Y1414" s="90" t="b">
        <f>AND(MONTH(Taulukko1[[#This Row],[Alku PVM]] )=6,DAY(Taulukko1[[#This Row],[Alku PVM]] )&gt;19)</f>
        <v>0</v>
      </c>
      <c r="Z1414" s="90" t="b">
        <f>AND(MONTH(Taulukko1[[#This Row],[Loppu PVM]] )=6,DAY(Taulukko1[[#This Row],[Loppu PVM]] )&gt;19)</f>
        <v>1</v>
      </c>
      <c r="AA1414" s="90" t="b">
        <f>OR(MONTH(Taulukko1[[#This Row],[Alku PVM]] )&lt;=5,AND(MONTH(Taulukko1[[#This Row],[Alku PVM]] )=6,DAY(Taulukko1[[#This Row],[Alku PVM]] )&lt;20))</f>
        <v>1</v>
      </c>
      <c r="AB1414" s="90" t="b">
        <f>OR(MONTH(Taulukko1[[#This Row],[Loppu PVM]])&lt;=5,AND(MONTH(Taulukko1[[#This Row],[Loppu PVM]] )=6,DAY(Taulukko1[[#This Row],[Loppu PVM]])&lt;20))</f>
        <v>0</v>
      </c>
      <c r="AC1414" s="90" t="b">
        <f>OR(MONTH(Taulukko1[[#This Row],[Alku PVM]] )&lt;=3,AND(MONTH(Taulukko1[[#This Row],[Alku PVM]] )=3))</f>
        <v>0</v>
      </c>
      <c r="AD1414" s="90" t="b">
        <f>OR(MONTH(Taulukko1[[#This Row],[Loppu PVM]] )&lt;=3,AND(MONTH(Taulukko1[[#This Row],[Loppu PVM]] )=3))</f>
        <v>0</v>
      </c>
      <c r="AE1414" s="90" t="b">
        <f>OR(MONTH(Taulukko1[[#This Row],[Alku PVM]] )&lt;=9,AND(MONTH(Taulukko1[[#This Row],[Alku PVM]] )=9))</f>
        <v>1</v>
      </c>
      <c r="AF1414" s="90" t="b">
        <f>OR(MONTH(Taulukko1[[#This Row],[Loppu PVM]])&lt;=9,AND(MONTH(Taulukko1[[#This Row],[Loppu PVM]] )=9))</f>
        <v>1</v>
      </c>
      <c r="AG1414" s="90" t="b">
        <f>OR(MONTH(Taulukko1[[#This Row],[Alku PVM]] )&lt;=6,AND(MONTH(Taulukko1[[#This Row],[Alku PVM]] )=6))</f>
        <v>1</v>
      </c>
      <c r="AH1414" s="90" t="b">
        <f>OR(MONTH(Taulukko1[[#This Row],[Loppu PVM]])&lt;=6,AND(MONTH(Taulukko1[[#This Row],[Loppu PVM]] )=6))</f>
        <v>1</v>
      </c>
    </row>
    <row r="1415" spans="1:34" ht="12.75" customHeight="1">
      <c r="A1415" s="21" t="s">
        <v>3362</v>
      </c>
      <c r="B1415" s="23">
        <v>40338</v>
      </c>
      <c r="C1415" s="21" t="s">
        <v>3361</v>
      </c>
      <c r="D1415" s="24"/>
      <c r="E1415" s="62">
        <v>110</v>
      </c>
      <c r="F1415" s="23"/>
      <c r="G1415" s="24"/>
      <c r="H1415" s="22">
        <v>330</v>
      </c>
      <c r="I1415" s="126" t="e">
        <f>INDEX('TOL2008'!B:B,MATCH(A1415,'TOL2008'!A:A,0))</f>
        <v>#N/A</v>
      </c>
      <c r="J1415" s="126" t="e">
        <f>INDEX(Pääluokka!$H$2:$H$100,MATCH(VALUE(LEFT(Taulukko1[[#This Row],[TOL2008]],2)),Pääluokka!$G$2:$G$100,0))</f>
        <v>#N/A</v>
      </c>
      <c r="K1415" s="126" t="e">
        <f>INDEX(Pääluokka!$I$2:$I$100,MATCH(VALUE(LEFT(Taulukko1[[#This Row],[TOL2008]],2)),Pääluokka!$G$2:$G$100,0))</f>
        <v>#N/A</v>
      </c>
      <c r="L1415" s="41" t="str">
        <f t="shared" si="220"/>
        <v>NA</v>
      </c>
      <c r="M1415" s="43">
        <f t="shared" si="221"/>
        <v>40338</v>
      </c>
      <c r="N1415" s="43">
        <f t="shared" si="222"/>
        <v>40389</v>
      </c>
      <c r="O1415" s="43">
        <f t="shared" si="223"/>
        <v>40330</v>
      </c>
      <c r="P1415" s="43">
        <f t="shared" si="224"/>
        <v>40360</v>
      </c>
      <c r="Q1415" s="41">
        <f t="shared" si="225"/>
        <v>2010</v>
      </c>
      <c r="R1415" s="41">
        <f t="shared" si="226"/>
        <v>2010</v>
      </c>
      <c r="S1415" s="43" t="str">
        <f>YEAR(Taulukko1[[#This Row],[Alku KK]])&amp;"Q"&amp;ROUNDDOWN((MONTH(Taulukko1[[#This Row],[Alku KK]])-1)/3+1,0)</f>
        <v>2010Q2</v>
      </c>
      <c r="T1415" s="43" t="str">
        <f>YEAR(Taulukko1[[#This Row],[Loppu KK]])&amp;"Q"&amp;ROUNDDOWN((MONTH(Taulukko1[[#This Row],[Loppu KK]])-1)/3+1,0)</f>
        <v>2010Q3</v>
      </c>
      <c r="U1415" s="66">
        <f>IF(COUNT(Taulukko1[[#This Row],[Neuvottelujen alaiset ]])=1,Taulukko1[[#This Row],[Neuvottelujen alaiset ]],Taulukko1[[#This Row],[Vähennystarve]])</f>
        <v>330</v>
      </c>
      <c r="V1415" s="44">
        <f t="shared" si="227"/>
        <v>0.33333333333333331</v>
      </c>
      <c r="W1415" s="44" t="str">
        <f t="shared" si="228"/>
        <v>NA</v>
      </c>
      <c r="X1415" s="44" t="str">
        <f t="shared" si="229"/>
        <v>NA</v>
      </c>
      <c r="Y1415" s="90" t="b">
        <f>AND(MONTH(Taulukko1[[#This Row],[Alku PVM]] )=6,DAY(Taulukko1[[#This Row],[Alku PVM]] )&gt;19)</f>
        <v>0</v>
      </c>
      <c r="Z1415" s="90" t="b">
        <f>AND(MONTH(Taulukko1[[#This Row],[Loppu PVM]] )=6,DAY(Taulukko1[[#This Row],[Loppu PVM]] )&gt;19)</f>
        <v>0</v>
      </c>
      <c r="AA1415" s="90" t="b">
        <f>OR(MONTH(Taulukko1[[#This Row],[Alku PVM]] )&lt;=5,AND(MONTH(Taulukko1[[#This Row],[Alku PVM]] )=6,DAY(Taulukko1[[#This Row],[Alku PVM]] )&lt;20))</f>
        <v>1</v>
      </c>
      <c r="AB1415" s="90" t="b">
        <f>OR(MONTH(Taulukko1[[#This Row],[Loppu PVM]])&lt;=5,AND(MONTH(Taulukko1[[#This Row],[Loppu PVM]] )=6,DAY(Taulukko1[[#This Row],[Loppu PVM]])&lt;20))</f>
        <v>0</v>
      </c>
      <c r="AC1415" s="90" t="b">
        <f>OR(MONTH(Taulukko1[[#This Row],[Alku PVM]] )&lt;=3,AND(MONTH(Taulukko1[[#This Row],[Alku PVM]] )=3))</f>
        <v>0</v>
      </c>
      <c r="AD1415" s="90" t="b">
        <f>OR(MONTH(Taulukko1[[#This Row],[Loppu PVM]] )&lt;=3,AND(MONTH(Taulukko1[[#This Row],[Loppu PVM]] )=3))</f>
        <v>0</v>
      </c>
      <c r="AE1415" s="90" t="b">
        <f>OR(MONTH(Taulukko1[[#This Row],[Alku PVM]] )&lt;=9,AND(MONTH(Taulukko1[[#This Row],[Alku PVM]] )=9))</f>
        <v>1</v>
      </c>
      <c r="AF1415" s="90" t="b">
        <f>OR(MONTH(Taulukko1[[#This Row],[Loppu PVM]])&lt;=9,AND(MONTH(Taulukko1[[#This Row],[Loppu PVM]] )=9))</f>
        <v>1</v>
      </c>
      <c r="AG1415" s="90" t="b">
        <f>OR(MONTH(Taulukko1[[#This Row],[Alku PVM]] )&lt;=6,AND(MONTH(Taulukko1[[#This Row],[Alku PVM]] )=6))</f>
        <v>1</v>
      </c>
      <c r="AH1415" s="90" t="b">
        <f>OR(MONTH(Taulukko1[[#This Row],[Loppu PVM]])&lt;=6,AND(MONTH(Taulukko1[[#This Row],[Loppu PVM]] )=6))</f>
        <v>0</v>
      </c>
    </row>
    <row r="1416" spans="1:34" ht="12.75" customHeight="1">
      <c r="A1416" t="s">
        <v>1160</v>
      </c>
      <c r="B1416" s="23">
        <v>40339</v>
      </c>
      <c r="C1416" t="s">
        <v>3481</v>
      </c>
      <c r="E1416" s="62">
        <v>60</v>
      </c>
      <c r="F1416" s="4">
        <v>40393</v>
      </c>
      <c r="G1416" s="5">
        <v>56</v>
      </c>
      <c r="H1416" s="22">
        <v>258</v>
      </c>
      <c r="I1416" s="126" t="e">
        <f>INDEX('TOL2008'!B:B,MATCH(A1416,'TOL2008'!A:A,0))</f>
        <v>#N/A</v>
      </c>
      <c r="J1416" s="126" t="e">
        <f>INDEX(Pääluokka!$H$2:$H$100,MATCH(VALUE(LEFT(Taulukko1[[#This Row],[TOL2008]],2)),Pääluokka!$G$2:$G$100,0))</f>
        <v>#N/A</v>
      </c>
      <c r="K1416" s="126" t="e">
        <f>INDEX(Pääluokka!$I$2:$I$100,MATCH(VALUE(LEFT(Taulukko1[[#This Row],[TOL2008]],2)),Pääluokka!$G$2:$G$100,0))</f>
        <v>#N/A</v>
      </c>
      <c r="L1416" s="41">
        <f t="shared" si="220"/>
        <v>54</v>
      </c>
      <c r="M1416" s="43">
        <f t="shared" si="221"/>
        <v>40339</v>
      </c>
      <c r="N1416" s="43">
        <f t="shared" si="222"/>
        <v>40393</v>
      </c>
      <c r="O1416" s="43">
        <f t="shared" si="223"/>
        <v>40330</v>
      </c>
      <c r="P1416" s="43">
        <f t="shared" si="224"/>
        <v>40391</v>
      </c>
      <c r="Q1416" s="41">
        <f t="shared" si="225"/>
        <v>2010</v>
      </c>
      <c r="R1416" s="41">
        <f t="shared" si="226"/>
        <v>2010</v>
      </c>
      <c r="S1416" s="43" t="str">
        <f>YEAR(Taulukko1[[#This Row],[Alku KK]])&amp;"Q"&amp;ROUNDDOWN((MONTH(Taulukko1[[#This Row],[Alku KK]])-1)/3+1,0)</f>
        <v>2010Q2</v>
      </c>
      <c r="T1416" s="43" t="str">
        <f>YEAR(Taulukko1[[#This Row],[Loppu KK]])&amp;"Q"&amp;ROUNDDOWN((MONTH(Taulukko1[[#This Row],[Loppu KK]])-1)/3+1,0)</f>
        <v>2010Q3</v>
      </c>
      <c r="U1416" s="66">
        <f>IF(COUNT(Taulukko1[[#This Row],[Neuvottelujen alaiset ]])=1,Taulukko1[[#This Row],[Neuvottelujen alaiset ]],Taulukko1[[#This Row],[Vähennystarve]])</f>
        <v>258</v>
      </c>
      <c r="V1416" s="44">
        <f t="shared" si="227"/>
        <v>0.23255813953488372</v>
      </c>
      <c r="W1416" s="44">
        <f t="shared" si="228"/>
        <v>0.21705426356589147</v>
      </c>
      <c r="X1416" s="44">
        <f t="shared" si="229"/>
        <v>0.93333333333333335</v>
      </c>
      <c r="Y1416" s="90" t="b">
        <f>AND(MONTH(Taulukko1[[#This Row],[Alku PVM]] )=6,DAY(Taulukko1[[#This Row],[Alku PVM]] )&gt;19)</f>
        <v>0</v>
      </c>
      <c r="Z1416" s="90" t="b">
        <f>AND(MONTH(Taulukko1[[#This Row],[Loppu PVM]] )=6,DAY(Taulukko1[[#This Row],[Loppu PVM]] )&gt;19)</f>
        <v>0</v>
      </c>
      <c r="AA1416" s="90" t="b">
        <f>OR(MONTH(Taulukko1[[#This Row],[Alku PVM]] )&lt;=5,AND(MONTH(Taulukko1[[#This Row],[Alku PVM]] )=6,DAY(Taulukko1[[#This Row],[Alku PVM]] )&lt;20))</f>
        <v>1</v>
      </c>
      <c r="AB1416" s="90" t="b">
        <f>OR(MONTH(Taulukko1[[#This Row],[Loppu PVM]])&lt;=5,AND(MONTH(Taulukko1[[#This Row],[Loppu PVM]] )=6,DAY(Taulukko1[[#This Row],[Loppu PVM]])&lt;20))</f>
        <v>0</v>
      </c>
      <c r="AC1416" s="90" t="b">
        <f>OR(MONTH(Taulukko1[[#This Row],[Alku PVM]] )&lt;=3,AND(MONTH(Taulukko1[[#This Row],[Alku PVM]] )=3))</f>
        <v>0</v>
      </c>
      <c r="AD1416" s="90" t="b">
        <f>OR(MONTH(Taulukko1[[#This Row],[Loppu PVM]] )&lt;=3,AND(MONTH(Taulukko1[[#This Row],[Loppu PVM]] )=3))</f>
        <v>0</v>
      </c>
      <c r="AE1416" s="90" t="b">
        <f>OR(MONTH(Taulukko1[[#This Row],[Alku PVM]] )&lt;=9,AND(MONTH(Taulukko1[[#This Row],[Alku PVM]] )=9))</f>
        <v>1</v>
      </c>
      <c r="AF1416" s="90" t="b">
        <f>OR(MONTH(Taulukko1[[#This Row],[Loppu PVM]])&lt;=9,AND(MONTH(Taulukko1[[#This Row],[Loppu PVM]] )=9))</f>
        <v>1</v>
      </c>
      <c r="AG1416" s="90" t="b">
        <f>OR(MONTH(Taulukko1[[#This Row],[Alku PVM]] )&lt;=6,AND(MONTH(Taulukko1[[#This Row],[Alku PVM]] )=6))</f>
        <v>1</v>
      </c>
      <c r="AH1416" s="90" t="b">
        <f>OR(MONTH(Taulukko1[[#This Row],[Loppu PVM]])&lt;=6,AND(MONTH(Taulukko1[[#This Row],[Loppu PVM]] )=6))</f>
        <v>0</v>
      </c>
    </row>
    <row r="1417" spans="1:34" ht="12.75" customHeight="1">
      <c r="A1417" t="s">
        <v>2340</v>
      </c>
      <c r="B1417" s="23">
        <v>40343</v>
      </c>
      <c r="C1417" t="s">
        <v>3201</v>
      </c>
      <c r="D1417" s="5">
        <v>3</v>
      </c>
      <c r="F1417" s="4">
        <v>40400</v>
      </c>
      <c r="G1417" s="5">
        <v>3</v>
      </c>
      <c r="H1417" s="22">
        <v>55</v>
      </c>
      <c r="I1417" s="126" t="e">
        <f>INDEX('TOL2008'!B:B,MATCH(A1417,'TOL2008'!A:A,0))</f>
        <v>#N/A</v>
      </c>
      <c r="J1417" s="126" t="e">
        <f>INDEX(Pääluokka!$H$2:$H$100,MATCH(VALUE(LEFT(Taulukko1[[#This Row],[TOL2008]],2)),Pääluokka!$G$2:$G$100,0))</f>
        <v>#N/A</v>
      </c>
      <c r="K1417" s="126" t="e">
        <f>INDEX(Pääluokka!$I$2:$I$100,MATCH(VALUE(LEFT(Taulukko1[[#This Row],[TOL2008]],2)),Pääluokka!$G$2:$G$100,0))</f>
        <v>#N/A</v>
      </c>
      <c r="L1417" s="41">
        <f t="shared" si="220"/>
        <v>57</v>
      </c>
      <c r="M1417" s="43">
        <f t="shared" si="221"/>
        <v>40343</v>
      </c>
      <c r="N1417" s="43">
        <f t="shared" si="222"/>
        <v>40400</v>
      </c>
      <c r="O1417" s="43">
        <f t="shared" si="223"/>
        <v>40330</v>
      </c>
      <c r="P1417" s="43">
        <f t="shared" si="224"/>
        <v>40391</v>
      </c>
      <c r="Q1417" s="41">
        <f t="shared" si="225"/>
        <v>2010</v>
      </c>
      <c r="R1417" s="41">
        <f t="shared" si="226"/>
        <v>2010</v>
      </c>
      <c r="S1417" s="43" t="str">
        <f>YEAR(Taulukko1[[#This Row],[Alku KK]])&amp;"Q"&amp;ROUNDDOWN((MONTH(Taulukko1[[#This Row],[Alku KK]])-1)/3+1,0)</f>
        <v>2010Q2</v>
      </c>
      <c r="T1417" s="43" t="str">
        <f>YEAR(Taulukko1[[#This Row],[Loppu KK]])&amp;"Q"&amp;ROUNDDOWN((MONTH(Taulukko1[[#This Row],[Loppu KK]])-1)/3+1,0)</f>
        <v>2010Q3</v>
      </c>
      <c r="U1417" s="66">
        <f>IF(COUNT(Taulukko1[[#This Row],[Neuvottelujen alaiset ]])=1,Taulukko1[[#This Row],[Neuvottelujen alaiset ]],Taulukko1[[#This Row],[Vähennystarve]])</f>
        <v>55</v>
      </c>
      <c r="V1417" s="44" t="str">
        <f t="shared" si="227"/>
        <v>NA</v>
      </c>
      <c r="W1417" s="44">
        <f t="shared" si="228"/>
        <v>5.4545454545454543E-2</v>
      </c>
      <c r="X1417" s="44" t="str">
        <f t="shared" si="229"/>
        <v>NA</v>
      </c>
      <c r="Y1417" s="90" t="b">
        <f>AND(MONTH(Taulukko1[[#This Row],[Alku PVM]] )=6,DAY(Taulukko1[[#This Row],[Alku PVM]] )&gt;19)</f>
        <v>0</v>
      </c>
      <c r="Z1417" s="90" t="b">
        <f>AND(MONTH(Taulukko1[[#This Row],[Loppu PVM]] )=6,DAY(Taulukko1[[#This Row],[Loppu PVM]] )&gt;19)</f>
        <v>0</v>
      </c>
      <c r="AA1417" s="90" t="b">
        <f>OR(MONTH(Taulukko1[[#This Row],[Alku PVM]] )&lt;=5,AND(MONTH(Taulukko1[[#This Row],[Alku PVM]] )=6,DAY(Taulukko1[[#This Row],[Alku PVM]] )&lt;20))</f>
        <v>1</v>
      </c>
      <c r="AB1417" s="90" t="b">
        <f>OR(MONTH(Taulukko1[[#This Row],[Loppu PVM]])&lt;=5,AND(MONTH(Taulukko1[[#This Row],[Loppu PVM]] )=6,DAY(Taulukko1[[#This Row],[Loppu PVM]])&lt;20))</f>
        <v>0</v>
      </c>
      <c r="AC1417" s="90" t="b">
        <f>OR(MONTH(Taulukko1[[#This Row],[Alku PVM]] )&lt;=3,AND(MONTH(Taulukko1[[#This Row],[Alku PVM]] )=3))</f>
        <v>0</v>
      </c>
      <c r="AD1417" s="90" t="b">
        <f>OR(MONTH(Taulukko1[[#This Row],[Loppu PVM]] )&lt;=3,AND(MONTH(Taulukko1[[#This Row],[Loppu PVM]] )=3))</f>
        <v>0</v>
      </c>
      <c r="AE1417" s="90" t="b">
        <f>OR(MONTH(Taulukko1[[#This Row],[Alku PVM]] )&lt;=9,AND(MONTH(Taulukko1[[#This Row],[Alku PVM]] )=9))</f>
        <v>1</v>
      </c>
      <c r="AF1417" s="90" t="b">
        <f>OR(MONTH(Taulukko1[[#This Row],[Loppu PVM]])&lt;=9,AND(MONTH(Taulukko1[[#This Row],[Loppu PVM]] )=9))</f>
        <v>1</v>
      </c>
      <c r="AG1417" s="90" t="b">
        <f>OR(MONTH(Taulukko1[[#This Row],[Alku PVM]] )&lt;=6,AND(MONTH(Taulukko1[[#This Row],[Alku PVM]] )=6))</f>
        <v>1</v>
      </c>
      <c r="AH1417" s="90" t="b">
        <f>OR(MONTH(Taulukko1[[#This Row],[Loppu PVM]])&lt;=6,AND(MONTH(Taulukko1[[#This Row],[Loppu PVM]] )=6))</f>
        <v>0</v>
      </c>
    </row>
    <row r="1418" spans="1:34" ht="12.75" customHeight="1">
      <c r="A1418" t="s">
        <v>3462</v>
      </c>
      <c r="B1418" s="23">
        <v>40344</v>
      </c>
      <c r="C1418" t="s">
        <v>2420</v>
      </c>
      <c r="D1418" s="5">
        <v>16</v>
      </c>
      <c r="F1418" s="4">
        <v>40421</v>
      </c>
      <c r="G1418" s="5">
        <v>10</v>
      </c>
      <c r="H1418" s="22">
        <v>40</v>
      </c>
      <c r="I1418" s="126" t="e">
        <f>INDEX('TOL2008'!B:B,MATCH(A1418,'TOL2008'!A:A,0))</f>
        <v>#N/A</v>
      </c>
      <c r="J1418" s="126" t="e">
        <f>INDEX(Pääluokka!$H$2:$H$100,MATCH(VALUE(LEFT(Taulukko1[[#This Row],[TOL2008]],2)),Pääluokka!$G$2:$G$100,0))</f>
        <v>#N/A</v>
      </c>
      <c r="K1418" s="126" t="e">
        <f>INDEX(Pääluokka!$I$2:$I$100,MATCH(VALUE(LEFT(Taulukko1[[#This Row],[TOL2008]],2)),Pääluokka!$G$2:$G$100,0))</f>
        <v>#N/A</v>
      </c>
      <c r="L1418" s="41">
        <f t="shared" si="220"/>
        <v>77</v>
      </c>
      <c r="M1418" s="43">
        <f t="shared" si="221"/>
        <v>40344</v>
      </c>
      <c r="N1418" s="43">
        <f t="shared" si="222"/>
        <v>40421</v>
      </c>
      <c r="O1418" s="43">
        <f t="shared" si="223"/>
        <v>40330</v>
      </c>
      <c r="P1418" s="43">
        <f t="shared" si="224"/>
        <v>40391</v>
      </c>
      <c r="Q1418" s="41">
        <f t="shared" si="225"/>
        <v>2010</v>
      </c>
      <c r="R1418" s="41">
        <f t="shared" si="226"/>
        <v>2010</v>
      </c>
      <c r="S1418" s="43" t="str">
        <f>YEAR(Taulukko1[[#This Row],[Alku KK]])&amp;"Q"&amp;ROUNDDOWN((MONTH(Taulukko1[[#This Row],[Alku KK]])-1)/3+1,0)</f>
        <v>2010Q2</v>
      </c>
      <c r="T1418" s="43" t="str">
        <f>YEAR(Taulukko1[[#This Row],[Loppu KK]])&amp;"Q"&amp;ROUNDDOWN((MONTH(Taulukko1[[#This Row],[Loppu KK]])-1)/3+1,0)</f>
        <v>2010Q3</v>
      </c>
      <c r="U1418" s="66">
        <f>IF(COUNT(Taulukko1[[#This Row],[Neuvottelujen alaiset ]])=1,Taulukko1[[#This Row],[Neuvottelujen alaiset ]],Taulukko1[[#This Row],[Vähennystarve]])</f>
        <v>40</v>
      </c>
      <c r="V1418" s="44" t="str">
        <f t="shared" si="227"/>
        <v>NA</v>
      </c>
      <c r="W1418" s="44">
        <f t="shared" si="228"/>
        <v>0.25</v>
      </c>
      <c r="X1418" s="44" t="str">
        <f t="shared" si="229"/>
        <v>NA</v>
      </c>
      <c r="Y1418" s="90" t="b">
        <f>AND(MONTH(Taulukko1[[#This Row],[Alku PVM]] )=6,DAY(Taulukko1[[#This Row],[Alku PVM]] )&gt;19)</f>
        <v>0</v>
      </c>
      <c r="Z1418" s="90" t="b">
        <f>AND(MONTH(Taulukko1[[#This Row],[Loppu PVM]] )=6,DAY(Taulukko1[[#This Row],[Loppu PVM]] )&gt;19)</f>
        <v>0</v>
      </c>
      <c r="AA1418" s="90" t="b">
        <f>OR(MONTH(Taulukko1[[#This Row],[Alku PVM]] )&lt;=5,AND(MONTH(Taulukko1[[#This Row],[Alku PVM]] )=6,DAY(Taulukko1[[#This Row],[Alku PVM]] )&lt;20))</f>
        <v>1</v>
      </c>
      <c r="AB1418" s="90" t="b">
        <f>OR(MONTH(Taulukko1[[#This Row],[Loppu PVM]])&lt;=5,AND(MONTH(Taulukko1[[#This Row],[Loppu PVM]] )=6,DAY(Taulukko1[[#This Row],[Loppu PVM]])&lt;20))</f>
        <v>0</v>
      </c>
      <c r="AC1418" s="90" t="b">
        <f>OR(MONTH(Taulukko1[[#This Row],[Alku PVM]] )&lt;=3,AND(MONTH(Taulukko1[[#This Row],[Alku PVM]] )=3))</f>
        <v>0</v>
      </c>
      <c r="AD1418" s="90" t="b">
        <f>OR(MONTH(Taulukko1[[#This Row],[Loppu PVM]] )&lt;=3,AND(MONTH(Taulukko1[[#This Row],[Loppu PVM]] )=3))</f>
        <v>0</v>
      </c>
      <c r="AE1418" s="90" t="b">
        <f>OR(MONTH(Taulukko1[[#This Row],[Alku PVM]] )&lt;=9,AND(MONTH(Taulukko1[[#This Row],[Alku PVM]] )=9))</f>
        <v>1</v>
      </c>
      <c r="AF1418" s="90" t="b">
        <f>OR(MONTH(Taulukko1[[#This Row],[Loppu PVM]])&lt;=9,AND(MONTH(Taulukko1[[#This Row],[Loppu PVM]] )=9))</f>
        <v>1</v>
      </c>
      <c r="AG1418" s="90" t="b">
        <f>OR(MONTH(Taulukko1[[#This Row],[Alku PVM]] )&lt;=6,AND(MONTH(Taulukko1[[#This Row],[Alku PVM]] )=6))</f>
        <v>1</v>
      </c>
      <c r="AH1418" s="90" t="b">
        <f>OR(MONTH(Taulukko1[[#This Row],[Loppu PVM]])&lt;=6,AND(MONTH(Taulukko1[[#This Row],[Loppu PVM]] )=6))</f>
        <v>0</v>
      </c>
    </row>
    <row r="1419" spans="1:34" ht="12.75" customHeight="1">
      <c r="A1419" t="s">
        <v>148</v>
      </c>
      <c r="B1419" s="23">
        <v>40344</v>
      </c>
      <c r="C1419" t="s">
        <v>3220</v>
      </c>
      <c r="D1419" s="5">
        <v>0</v>
      </c>
      <c r="F1419" s="4">
        <v>40415</v>
      </c>
      <c r="G1419" s="5">
        <v>0</v>
      </c>
      <c r="H1419" s="22">
        <v>500</v>
      </c>
      <c r="I1419" s="126">
        <f>INDEX('TOL2008'!B:B,MATCH(A1419,'TOL2008'!A:A,0))</f>
        <v>17120</v>
      </c>
      <c r="J1419" s="126" t="str">
        <f>INDEX(Pääluokka!$H$2:$H$100,MATCH(VALUE(LEFT(Taulukko1[[#This Row],[TOL2008]],2)),Pääluokka!$G$2:$G$100,0))</f>
        <v>Teollisuus</v>
      </c>
      <c r="K1419" s="126" t="str">
        <f>INDEX(Pääluokka!$I$2:$I$100,MATCH(VALUE(LEFT(Taulukko1[[#This Row],[TOL2008]],2)),Pääluokka!$G$2:$G$100,0))</f>
        <v>Teollisuus (C-E)</v>
      </c>
      <c r="L1419" s="41">
        <f t="shared" si="220"/>
        <v>71</v>
      </c>
      <c r="M1419" s="43">
        <f t="shared" si="221"/>
        <v>40344</v>
      </c>
      <c r="N1419" s="43">
        <f t="shared" si="222"/>
        <v>40415</v>
      </c>
      <c r="O1419" s="43">
        <f t="shared" si="223"/>
        <v>40330</v>
      </c>
      <c r="P1419" s="43">
        <f t="shared" si="224"/>
        <v>40391</v>
      </c>
      <c r="Q1419" s="41">
        <f t="shared" si="225"/>
        <v>2010</v>
      </c>
      <c r="R1419" s="41">
        <f t="shared" si="226"/>
        <v>2010</v>
      </c>
      <c r="S1419" s="43" t="str">
        <f>YEAR(Taulukko1[[#This Row],[Alku KK]])&amp;"Q"&amp;ROUNDDOWN((MONTH(Taulukko1[[#This Row],[Alku KK]])-1)/3+1,0)</f>
        <v>2010Q2</v>
      </c>
      <c r="T1419" s="43" t="str">
        <f>YEAR(Taulukko1[[#This Row],[Loppu KK]])&amp;"Q"&amp;ROUNDDOWN((MONTH(Taulukko1[[#This Row],[Loppu KK]])-1)/3+1,0)</f>
        <v>2010Q3</v>
      </c>
      <c r="U1419" s="66">
        <f>IF(COUNT(Taulukko1[[#This Row],[Neuvottelujen alaiset ]])=1,Taulukko1[[#This Row],[Neuvottelujen alaiset ]],Taulukko1[[#This Row],[Vähennystarve]])</f>
        <v>500</v>
      </c>
      <c r="V1419" s="44" t="str">
        <f t="shared" si="227"/>
        <v>NA</v>
      </c>
      <c r="W1419" s="44">
        <f t="shared" si="228"/>
        <v>0</v>
      </c>
      <c r="X1419" s="44" t="str">
        <f t="shared" si="229"/>
        <v>NA</v>
      </c>
      <c r="Y1419" s="90" t="b">
        <f>AND(MONTH(Taulukko1[[#This Row],[Alku PVM]] )=6,DAY(Taulukko1[[#This Row],[Alku PVM]] )&gt;19)</f>
        <v>0</v>
      </c>
      <c r="Z1419" s="90" t="b">
        <f>AND(MONTH(Taulukko1[[#This Row],[Loppu PVM]] )=6,DAY(Taulukko1[[#This Row],[Loppu PVM]] )&gt;19)</f>
        <v>0</v>
      </c>
      <c r="AA1419" s="90" t="b">
        <f>OR(MONTH(Taulukko1[[#This Row],[Alku PVM]] )&lt;=5,AND(MONTH(Taulukko1[[#This Row],[Alku PVM]] )=6,DAY(Taulukko1[[#This Row],[Alku PVM]] )&lt;20))</f>
        <v>1</v>
      </c>
      <c r="AB1419" s="90" t="b">
        <f>OR(MONTH(Taulukko1[[#This Row],[Loppu PVM]])&lt;=5,AND(MONTH(Taulukko1[[#This Row],[Loppu PVM]] )=6,DAY(Taulukko1[[#This Row],[Loppu PVM]])&lt;20))</f>
        <v>0</v>
      </c>
      <c r="AC1419" s="90" t="b">
        <f>OR(MONTH(Taulukko1[[#This Row],[Alku PVM]] )&lt;=3,AND(MONTH(Taulukko1[[#This Row],[Alku PVM]] )=3))</f>
        <v>0</v>
      </c>
      <c r="AD1419" s="90" t="b">
        <f>OR(MONTH(Taulukko1[[#This Row],[Loppu PVM]] )&lt;=3,AND(MONTH(Taulukko1[[#This Row],[Loppu PVM]] )=3))</f>
        <v>0</v>
      </c>
      <c r="AE1419" s="90" t="b">
        <f>OR(MONTH(Taulukko1[[#This Row],[Alku PVM]] )&lt;=9,AND(MONTH(Taulukko1[[#This Row],[Alku PVM]] )=9))</f>
        <v>1</v>
      </c>
      <c r="AF1419" s="90" t="b">
        <f>OR(MONTH(Taulukko1[[#This Row],[Loppu PVM]])&lt;=9,AND(MONTH(Taulukko1[[#This Row],[Loppu PVM]] )=9))</f>
        <v>1</v>
      </c>
      <c r="AG1419" s="90" t="b">
        <f>OR(MONTH(Taulukko1[[#This Row],[Alku PVM]] )&lt;=6,AND(MONTH(Taulukko1[[#This Row],[Alku PVM]] )=6))</f>
        <v>1</v>
      </c>
      <c r="AH1419" s="90" t="b">
        <f>OR(MONTH(Taulukko1[[#This Row],[Loppu PVM]])&lt;=6,AND(MONTH(Taulukko1[[#This Row],[Loppu PVM]] )=6))</f>
        <v>0</v>
      </c>
    </row>
    <row r="1420" spans="1:34" ht="12.75" customHeight="1">
      <c r="A1420" t="s">
        <v>3469</v>
      </c>
      <c r="B1420" s="23">
        <v>40345</v>
      </c>
      <c r="C1420" t="s">
        <v>3468</v>
      </c>
      <c r="E1420" s="62">
        <v>10</v>
      </c>
      <c r="F1420" s="4">
        <v>40407</v>
      </c>
      <c r="G1420" s="5"/>
      <c r="H1420" s="22">
        <v>10</v>
      </c>
      <c r="I1420" s="126" t="e">
        <f>INDEX('TOL2008'!B:B,MATCH(A1420,'TOL2008'!A:A,0))</f>
        <v>#N/A</v>
      </c>
      <c r="J1420" s="126" t="e">
        <f>INDEX(Pääluokka!$H$2:$H$100,MATCH(VALUE(LEFT(Taulukko1[[#This Row],[TOL2008]],2)),Pääluokka!$G$2:$G$100,0))</f>
        <v>#N/A</v>
      </c>
      <c r="K1420" s="126" t="e">
        <f>INDEX(Pääluokka!$I$2:$I$100,MATCH(VALUE(LEFT(Taulukko1[[#This Row],[TOL2008]],2)),Pääluokka!$G$2:$G$100,0))</f>
        <v>#N/A</v>
      </c>
      <c r="L1420" s="41">
        <f t="shared" si="220"/>
        <v>62</v>
      </c>
      <c r="M1420" s="43">
        <f t="shared" si="221"/>
        <v>40345</v>
      </c>
      <c r="N1420" s="43">
        <f t="shared" si="222"/>
        <v>40407</v>
      </c>
      <c r="O1420" s="43">
        <f t="shared" si="223"/>
        <v>40330</v>
      </c>
      <c r="P1420" s="43">
        <f t="shared" si="224"/>
        <v>40391</v>
      </c>
      <c r="Q1420" s="41">
        <f t="shared" si="225"/>
        <v>2010</v>
      </c>
      <c r="R1420" s="41">
        <f t="shared" si="226"/>
        <v>2010</v>
      </c>
      <c r="S1420" s="43" t="str">
        <f>YEAR(Taulukko1[[#This Row],[Alku KK]])&amp;"Q"&amp;ROUNDDOWN((MONTH(Taulukko1[[#This Row],[Alku KK]])-1)/3+1,0)</f>
        <v>2010Q2</v>
      </c>
      <c r="T1420" s="43" t="str">
        <f>YEAR(Taulukko1[[#This Row],[Loppu KK]])&amp;"Q"&amp;ROUNDDOWN((MONTH(Taulukko1[[#This Row],[Loppu KK]])-1)/3+1,0)</f>
        <v>2010Q3</v>
      </c>
      <c r="U1420" s="66">
        <f>IF(COUNT(Taulukko1[[#This Row],[Neuvottelujen alaiset ]])=1,Taulukko1[[#This Row],[Neuvottelujen alaiset ]],Taulukko1[[#This Row],[Vähennystarve]])</f>
        <v>10</v>
      </c>
      <c r="V1420" s="44">
        <f t="shared" si="227"/>
        <v>1</v>
      </c>
      <c r="W1420" s="44" t="str">
        <f t="shared" si="228"/>
        <v>NA</v>
      </c>
      <c r="X1420" s="44" t="str">
        <f t="shared" si="229"/>
        <v>NA</v>
      </c>
      <c r="Y1420" s="90" t="b">
        <f>AND(MONTH(Taulukko1[[#This Row],[Alku PVM]] )=6,DAY(Taulukko1[[#This Row],[Alku PVM]] )&gt;19)</f>
        <v>0</v>
      </c>
      <c r="Z1420" s="90" t="b">
        <f>AND(MONTH(Taulukko1[[#This Row],[Loppu PVM]] )=6,DAY(Taulukko1[[#This Row],[Loppu PVM]] )&gt;19)</f>
        <v>0</v>
      </c>
      <c r="AA1420" s="90" t="b">
        <f>OR(MONTH(Taulukko1[[#This Row],[Alku PVM]] )&lt;=5,AND(MONTH(Taulukko1[[#This Row],[Alku PVM]] )=6,DAY(Taulukko1[[#This Row],[Alku PVM]] )&lt;20))</f>
        <v>1</v>
      </c>
      <c r="AB1420" s="90" t="b">
        <f>OR(MONTH(Taulukko1[[#This Row],[Loppu PVM]])&lt;=5,AND(MONTH(Taulukko1[[#This Row],[Loppu PVM]] )=6,DAY(Taulukko1[[#This Row],[Loppu PVM]])&lt;20))</f>
        <v>0</v>
      </c>
      <c r="AC1420" s="90" t="b">
        <f>OR(MONTH(Taulukko1[[#This Row],[Alku PVM]] )&lt;=3,AND(MONTH(Taulukko1[[#This Row],[Alku PVM]] )=3))</f>
        <v>0</v>
      </c>
      <c r="AD1420" s="90" t="b">
        <f>OR(MONTH(Taulukko1[[#This Row],[Loppu PVM]] )&lt;=3,AND(MONTH(Taulukko1[[#This Row],[Loppu PVM]] )=3))</f>
        <v>0</v>
      </c>
      <c r="AE1420" s="90" t="b">
        <f>OR(MONTH(Taulukko1[[#This Row],[Alku PVM]] )&lt;=9,AND(MONTH(Taulukko1[[#This Row],[Alku PVM]] )=9))</f>
        <v>1</v>
      </c>
      <c r="AF1420" s="90" t="b">
        <f>OR(MONTH(Taulukko1[[#This Row],[Loppu PVM]])&lt;=9,AND(MONTH(Taulukko1[[#This Row],[Loppu PVM]] )=9))</f>
        <v>1</v>
      </c>
      <c r="AG1420" s="90" t="b">
        <f>OR(MONTH(Taulukko1[[#This Row],[Alku PVM]] )&lt;=6,AND(MONTH(Taulukko1[[#This Row],[Alku PVM]] )=6))</f>
        <v>1</v>
      </c>
      <c r="AH1420" s="90" t="b">
        <f>OR(MONTH(Taulukko1[[#This Row],[Loppu PVM]])&lt;=6,AND(MONTH(Taulukko1[[#This Row],[Loppu PVM]] )=6))</f>
        <v>0</v>
      </c>
    </row>
    <row r="1421" spans="1:34" ht="12.75" customHeight="1">
      <c r="A1421" s="21" t="s">
        <v>1990</v>
      </c>
      <c r="B1421" s="23">
        <v>40345</v>
      </c>
      <c r="C1421" s="21" t="s">
        <v>3321</v>
      </c>
      <c r="D1421" s="24"/>
      <c r="E1421" s="62">
        <v>150</v>
      </c>
      <c r="F1421" s="23">
        <v>40413</v>
      </c>
      <c r="G1421" s="24">
        <v>117</v>
      </c>
      <c r="H1421" s="22">
        <v>500</v>
      </c>
      <c r="I1421" s="126" t="e">
        <f>INDEX('TOL2008'!B:B,MATCH(A1421,'TOL2008'!A:A,0))</f>
        <v>#N/A</v>
      </c>
      <c r="J1421" s="126" t="e">
        <f>INDEX(Pääluokka!$H$2:$H$100,MATCH(VALUE(LEFT(Taulukko1[[#This Row],[TOL2008]],2)),Pääluokka!$G$2:$G$100,0))</f>
        <v>#N/A</v>
      </c>
      <c r="K1421" s="126" t="e">
        <f>INDEX(Pääluokka!$I$2:$I$100,MATCH(VALUE(LEFT(Taulukko1[[#This Row],[TOL2008]],2)),Pääluokka!$G$2:$G$100,0))</f>
        <v>#N/A</v>
      </c>
      <c r="L1421" s="41">
        <f t="shared" si="220"/>
        <v>68</v>
      </c>
      <c r="M1421" s="43">
        <f t="shared" si="221"/>
        <v>40345</v>
      </c>
      <c r="N1421" s="43">
        <f t="shared" si="222"/>
        <v>40413</v>
      </c>
      <c r="O1421" s="43">
        <f t="shared" si="223"/>
        <v>40330</v>
      </c>
      <c r="P1421" s="43">
        <f t="shared" si="224"/>
        <v>40391</v>
      </c>
      <c r="Q1421" s="41">
        <f t="shared" si="225"/>
        <v>2010</v>
      </c>
      <c r="R1421" s="41">
        <f t="shared" si="226"/>
        <v>2010</v>
      </c>
      <c r="S1421" s="43" t="str">
        <f>YEAR(Taulukko1[[#This Row],[Alku KK]])&amp;"Q"&amp;ROUNDDOWN((MONTH(Taulukko1[[#This Row],[Alku KK]])-1)/3+1,0)</f>
        <v>2010Q2</v>
      </c>
      <c r="T1421" s="43" t="str">
        <f>YEAR(Taulukko1[[#This Row],[Loppu KK]])&amp;"Q"&amp;ROUNDDOWN((MONTH(Taulukko1[[#This Row],[Loppu KK]])-1)/3+1,0)</f>
        <v>2010Q3</v>
      </c>
      <c r="U1421" s="66">
        <f>IF(COUNT(Taulukko1[[#This Row],[Neuvottelujen alaiset ]])=1,Taulukko1[[#This Row],[Neuvottelujen alaiset ]],Taulukko1[[#This Row],[Vähennystarve]])</f>
        <v>500</v>
      </c>
      <c r="V1421" s="44">
        <f t="shared" si="227"/>
        <v>0.3</v>
      </c>
      <c r="W1421" s="44">
        <f t="shared" si="228"/>
        <v>0.23400000000000001</v>
      </c>
      <c r="X1421" s="44">
        <f t="shared" si="229"/>
        <v>0.78</v>
      </c>
      <c r="Y1421" s="90" t="b">
        <f>AND(MONTH(Taulukko1[[#This Row],[Alku PVM]] )=6,DAY(Taulukko1[[#This Row],[Alku PVM]] )&gt;19)</f>
        <v>0</v>
      </c>
      <c r="Z1421" s="90" t="b">
        <f>AND(MONTH(Taulukko1[[#This Row],[Loppu PVM]] )=6,DAY(Taulukko1[[#This Row],[Loppu PVM]] )&gt;19)</f>
        <v>0</v>
      </c>
      <c r="AA1421" s="90" t="b">
        <f>OR(MONTH(Taulukko1[[#This Row],[Alku PVM]] )&lt;=5,AND(MONTH(Taulukko1[[#This Row],[Alku PVM]] )=6,DAY(Taulukko1[[#This Row],[Alku PVM]] )&lt;20))</f>
        <v>1</v>
      </c>
      <c r="AB1421" s="90" t="b">
        <f>OR(MONTH(Taulukko1[[#This Row],[Loppu PVM]])&lt;=5,AND(MONTH(Taulukko1[[#This Row],[Loppu PVM]] )=6,DAY(Taulukko1[[#This Row],[Loppu PVM]])&lt;20))</f>
        <v>0</v>
      </c>
      <c r="AC1421" s="90" t="b">
        <f>OR(MONTH(Taulukko1[[#This Row],[Alku PVM]] )&lt;=3,AND(MONTH(Taulukko1[[#This Row],[Alku PVM]] )=3))</f>
        <v>0</v>
      </c>
      <c r="AD1421" s="90" t="b">
        <f>OR(MONTH(Taulukko1[[#This Row],[Loppu PVM]] )&lt;=3,AND(MONTH(Taulukko1[[#This Row],[Loppu PVM]] )=3))</f>
        <v>0</v>
      </c>
      <c r="AE1421" s="90" t="b">
        <f>OR(MONTH(Taulukko1[[#This Row],[Alku PVM]] )&lt;=9,AND(MONTH(Taulukko1[[#This Row],[Alku PVM]] )=9))</f>
        <v>1</v>
      </c>
      <c r="AF1421" s="90" t="b">
        <f>OR(MONTH(Taulukko1[[#This Row],[Loppu PVM]])&lt;=9,AND(MONTH(Taulukko1[[#This Row],[Loppu PVM]] )=9))</f>
        <v>1</v>
      </c>
      <c r="AG1421" s="90" t="b">
        <f>OR(MONTH(Taulukko1[[#This Row],[Alku PVM]] )&lt;=6,AND(MONTH(Taulukko1[[#This Row],[Alku PVM]] )=6))</f>
        <v>1</v>
      </c>
      <c r="AH1421" s="90" t="b">
        <f>OR(MONTH(Taulukko1[[#This Row],[Loppu PVM]])&lt;=6,AND(MONTH(Taulukko1[[#This Row],[Loppu PVM]] )=6))</f>
        <v>0</v>
      </c>
    </row>
    <row r="1422" spans="1:34" ht="12.75" customHeight="1">
      <c r="A1422" t="s">
        <v>3444</v>
      </c>
      <c r="B1422" s="23">
        <v>40350</v>
      </c>
      <c r="C1422" t="s">
        <v>3443</v>
      </c>
      <c r="E1422" s="62">
        <v>32</v>
      </c>
      <c r="F1422" s="4"/>
      <c r="G1422" s="5"/>
      <c r="H1422" s="22">
        <v>230</v>
      </c>
      <c r="I1422" s="126" t="e">
        <f>INDEX('TOL2008'!B:B,MATCH(A1422,'TOL2008'!A:A,0))</f>
        <v>#N/A</v>
      </c>
      <c r="J1422" s="126" t="e">
        <f>INDEX(Pääluokka!$H$2:$H$100,MATCH(VALUE(LEFT(Taulukko1[[#This Row],[TOL2008]],2)),Pääluokka!$G$2:$G$100,0))</f>
        <v>#N/A</v>
      </c>
      <c r="K1422" s="126" t="e">
        <f>INDEX(Pääluokka!$I$2:$I$100,MATCH(VALUE(LEFT(Taulukko1[[#This Row],[TOL2008]],2)),Pääluokka!$G$2:$G$100,0))</f>
        <v>#N/A</v>
      </c>
      <c r="L1422" s="41" t="str">
        <f t="shared" si="220"/>
        <v>NA</v>
      </c>
      <c r="M1422" s="43">
        <f t="shared" si="221"/>
        <v>40350</v>
      </c>
      <c r="N1422" s="43">
        <f t="shared" si="222"/>
        <v>40401</v>
      </c>
      <c r="O1422" s="43">
        <f t="shared" si="223"/>
        <v>40330</v>
      </c>
      <c r="P1422" s="43">
        <f t="shared" si="224"/>
        <v>40391</v>
      </c>
      <c r="Q1422" s="41">
        <f t="shared" si="225"/>
        <v>2010</v>
      </c>
      <c r="R1422" s="41">
        <f t="shared" si="226"/>
        <v>2010</v>
      </c>
      <c r="S1422" s="43" t="str">
        <f>YEAR(Taulukko1[[#This Row],[Alku KK]])&amp;"Q"&amp;ROUNDDOWN((MONTH(Taulukko1[[#This Row],[Alku KK]])-1)/3+1,0)</f>
        <v>2010Q2</v>
      </c>
      <c r="T1422" s="43" t="str">
        <f>YEAR(Taulukko1[[#This Row],[Loppu KK]])&amp;"Q"&amp;ROUNDDOWN((MONTH(Taulukko1[[#This Row],[Loppu KK]])-1)/3+1,0)</f>
        <v>2010Q3</v>
      </c>
      <c r="U1422" s="66">
        <f>IF(COUNT(Taulukko1[[#This Row],[Neuvottelujen alaiset ]])=1,Taulukko1[[#This Row],[Neuvottelujen alaiset ]],Taulukko1[[#This Row],[Vähennystarve]])</f>
        <v>230</v>
      </c>
      <c r="V1422" s="44">
        <f t="shared" si="227"/>
        <v>0.1391304347826087</v>
      </c>
      <c r="W1422" s="44" t="str">
        <f t="shared" si="228"/>
        <v>NA</v>
      </c>
      <c r="X1422" s="44" t="str">
        <f t="shared" si="229"/>
        <v>NA</v>
      </c>
      <c r="Y1422" s="90" t="b">
        <f>AND(MONTH(Taulukko1[[#This Row],[Alku PVM]] )=6,DAY(Taulukko1[[#This Row],[Alku PVM]] )&gt;19)</f>
        <v>1</v>
      </c>
      <c r="Z1422" s="90" t="b">
        <f>AND(MONTH(Taulukko1[[#This Row],[Loppu PVM]] )=6,DAY(Taulukko1[[#This Row],[Loppu PVM]] )&gt;19)</f>
        <v>0</v>
      </c>
      <c r="AA1422" s="90" t="b">
        <f>OR(MONTH(Taulukko1[[#This Row],[Alku PVM]] )&lt;=5,AND(MONTH(Taulukko1[[#This Row],[Alku PVM]] )=6,DAY(Taulukko1[[#This Row],[Alku PVM]] )&lt;20))</f>
        <v>0</v>
      </c>
      <c r="AB1422" s="90" t="b">
        <f>OR(MONTH(Taulukko1[[#This Row],[Loppu PVM]])&lt;=5,AND(MONTH(Taulukko1[[#This Row],[Loppu PVM]] )=6,DAY(Taulukko1[[#This Row],[Loppu PVM]])&lt;20))</f>
        <v>0</v>
      </c>
      <c r="AC1422" s="90" t="b">
        <f>OR(MONTH(Taulukko1[[#This Row],[Alku PVM]] )&lt;=3,AND(MONTH(Taulukko1[[#This Row],[Alku PVM]] )=3))</f>
        <v>0</v>
      </c>
      <c r="AD1422" s="90" t="b">
        <f>OR(MONTH(Taulukko1[[#This Row],[Loppu PVM]] )&lt;=3,AND(MONTH(Taulukko1[[#This Row],[Loppu PVM]] )=3))</f>
        <v>0</v>
      </c>
      <c r="AE1422" s="90" t="b">
        <f>OR(MONTH(Taulukko1[[#This Row],[Alku PVM]] )&lt;=9,AND(MONTH(Taulukko1[[#This Row],[Alku PVM]] )=9))</f>
        <v>1</v>
      </c>
      <c r="AF1422" s="90" t="b">
        <f>OR(MONTH(Taulukko1[[#This Row],[Loppu PVM]])&lt;=9,AND(MONTH(Taulukko1[[#This Row],[Loppu PVM]] )=9))</f>
        <v>1</v>
      </c>
      <c r="AG1422" s="90" t="b">
        <f>OR(MONTH(Taulukko1[[#This Row],[Alku PVM]] )&lt;=6,AND(MONTH(Taulukko1[[#This Row],[Alku PVM]] )=6))</f>
        <v>1</v>
      </c>
      <c r="AH1422" s="90" t="b">
        <f>OR(MONTH(Taulukko1[[#This Row],[Loppu PVM]])&lt;=6,AND(MONTH(Taulukko1[[#This Row],[Loppu PVM]] )=6))</f>
        <v>0</v>
      </c>
    </row>
    <row r="1423" spans="1:34" ht="12.75" customHeight="1">
      <c r="A1423" s="21" t="s">
        <v>351</v>
      </c>
      <c r="B1423" s="23">
        <v>40352</v>
      </c>
      <c r="C1423" s="21" t="s">
        <v>3326</v>
      </c>
      <c r="D1423" s="24" t="s">
        <v>25</v>
      </c>
      <c r="E1423" s="62">
        <v>110</v>
      </c>
      <c r="F1423" s="23">
        <v>40437</v>
      </c>
      <c r="G1423" s="24">
        <v>46</v>
      </c>
      <c r="H1423" s="22">
        <v>240</v>
      </c>
      <c r="I1423" s="126">
        <f>INDEX('TOL2008'!B:B,MATCH(A1423,'TOL2008'!A:A,0))</f>
        <v>28950</v>
      </c>
      <c r="J1423" s="126" t="str">
        <f>INDEX(Pääluokka!$H$2:$H$100,MATCH(VALUE(LEFT(Taulukko1[[#This Row],[TOL2008]],2)),Pääluokka!$G$2:$G$100,0))</f>
        <v>Teollisuus</v>
      </c>
      <c r="K1423" s="126" t="str">
        <f>INDEX(Pääluokka!$I$2:$I$100,MATCH(VALUE(LEFT(Taulukko1[[#This Row],[TOL2008]],2)),Pääluokka!$G$2:$G$100,0))</f>
        <v>Teollisuus (C-E)</v>
      </c>
      <c r="L1423" s="41">
        <f t="shared" si="220"/>
        <v>85</v>
      </c>
      <c r="M1423" s="43">
        <f t="shared" si="221"/>
        <v>40352</v>
      </c>
      <c r="N1423" s="43">
        <f t="shared" si="222"/>
        <v>40437</v>
      </c>
      <c r="O1423" s="43">
        <f t="shared" si="223"/>
        <v>40330</v>
      </c>
      <c r="P1423" s="43">
        <f t="shared" si="224"/>
        <v>40422</v>
      </c>
      <c r="Q1423" s="41">
        <f t="shared" si="225"/>
        <v>2010</v>
      </c>
      <c r="R1423" s="41">
        <f t="shared" si="226"/>
        <v>2010</v>
      </c>
      <c r="S1423" s="43" t="str">
        <f>YEAR(Taulukko1[[#This Row],[Alku KK]])&amp;"Q"&amp;ROUNDDOWN((MONTH(Taulukko1[[#This Row],[Alku KK]])-1)/3+1,0)</f>
        <v>2010Q2</v>
      </c>
      <c r="T1423" s="43" t="str">
        <f>YEAR(Taulukko1[[#This Row],[Loppu KK]])&amp;"Q"&amp;ROUNDDOWN((MONTH(Taulukko1[[#This Row],[Loppu KK]])-1)/3+1,0)</f>
        <v>2010Q3</v>
      </c>
      <c r="U1423" s="66">
        <f>IF(COUNT(Taulukko1[[#This Row],[Neuvottelujen alaiset ]])=1,Taulukko1[[#This Row],[Neuvottelujen alaiset ]],Taulukko1[[#This Row],[Vähennystarve]])</f>
        <v>240</v>
      </c>
      <c r="V1423" s="44">
        <f t="shared" si="227"/>
        <v>0.45833333333333331</v>
      </c>
      <c r="W1423" s="44">
        <f t="shared" si="228"/>
        <v>0.19166666666666668</v>
      </c>
      <c r="X1423" s="44">
        <f t="shared" si="229"/>
        <v>0.41818181818181815</v>
      </c>
      <c r="Y1423" s="90" t="b">
        <f>AND(MONTH(Taulukko1[[#This Row],[Alku PVM]] )=6,DAY(Taulukko1[[#This Row],[Alku PVM]] )&gt;19)</f>
        <v>1</v>
      </c>
      <c r="Z1423" s="90" t="b">
        <f>AND(MONTH(Taulukko1[[#This Row],[Loppu PVM]] )=6,DAY(Taulukko1[[#This Row],[Loppu PVM]] )&gt;19)</f>
        <v>0</v>
      </c>
      <c r="AA1423" s="90" t="b">
        <f>OR(MONTH(Taulukko1[[#This Row],[Alku PVM]] )&lt;=5,AND(MONTH(Taulukko1[[#This Row],[Alku PVM]] )=6,DAY(Taulukko1[[#This Row],[Alku PVM]] )&lt;20))</f>
        <v>0</v>
      </c>
      <c r="AB1423" s="90" t="b">
        <f>OR(MONTH(Taulukko1[[#This Row],[Loppu PVM]])&lt;=5,AND(MONTH(Taulukko1[[#This Row],[Loppu PVM]] )=6,DAY(Taulukko1[[#This Row],[Loppu PVM]])&lt;20))</f>
        <v>0</v>
      </c>
      <c r="AC1423" s="90" t="b">
        <f>OR(MONTH(Taulukko1[[#This Row],[Alku PVM]] )&lt;=3,AND(MONTH(Taulukko1[[#This Row],[Alku PVM]] )=3))</f>
        <v>0</v>
      </c>
      <c r="AD1423" s="90" t="b">
        <f>OR(MONTH(Taulukko1[[#This Row],[Loppu PVM]] )&lt;=3,AND(MONTH(Taulukko1[[#This Row],[Loppu PVM]] )=3))</f>
        <v>0</v>
      </c>
      <c r="AE1423" s="90" t="b">
        <f>OR(MONTH(Taulukko1[[#This Row],[Alku PVM]] )&lt;=9,AND(MONTH(Taulukko1[[#This Row],[Alku PVM]] )=9))</f>
        <v>1</v>
      </c>
      <c r="AF1423" s="90" t="b">
        <f>OR(MONTH(Taulukko1[[#This Row],[Loppu PVM]])&lt;=9,AND(MONTH(Taulukko1[[#This Row],[Loppu PVM]] )=9))</f>
        <v>1</v>
      </c>
      <c r="AG1423" s="90" t="b">
        <f>OR(MONTH(Taulukko1[[#This Row],[Alku PVM]] )&lt;=6,AND(MONTH(Taulukko1[[#This Row],[Alku PVM]] )=6))</f>
        <v>1</v>
      </c>
      <c r="AH1423" s="90" t="b">
        <f>OR(MONTH(Taulukko1[[#This Row],[Loppu PVM]])&lt;=6,AND(MONTH(Taulukko1[[#This Row],[Loppu PVM]] )=6))</f>
        <v>0</v>
      </c>
    </row>
    <row r="1424" spans="1:34" ht="12.75" customHeight="1">
      <c r="A1424" t="s">
        <v>2998</v>
      </c>
      <c r="B1424" s="23">
        <v>40358</v>
      </c>
      <c r="C1424" t="s">
        <v>3432</v>
      </c>
      <c r="E1424" s="62">
        <v>33</v>
      </c>
      <c r="F1424" s="4">
        <v>40414</v>
      </c>
      <c r="G1424" s="5">
        <v>16</v>
      </c>
      <c r="H1424" s="22">
        <v>33</v>
      </c>
      <c r="I1424" s="126" t="e">
        <f>INDEX('TOL2008'!B:B,MATCH(A1424,'TOL2008'!A:A,0))</f>
        <v>#N/A</v>
      </c>
      <c r="J1424" s="126" t="e">
        <f>INDEX(Pääluokka!$H$2:$H$100,MATCH(VALUE(LEFT(Taulukko1[[#This Row],[TOL2008]],2)),Pääluokka!$G$2:$G$100,0))</f>
        <v>#N/A</v>
      </c>
      <c r="K1424" s="126" t="e">
        <f>INDEX(Pääluokka!$I$2:$I$100,MATCH(VALUE(LEFT(Taulukko1[[#This Row],[TOL2008]],2)),Pääluokka!$G$2:$G$100,0))</f>
        <v>#N/A</v>
      </c>
      <c r="L1424" s="41">
        <f t="shared" si="220"/>
        <v>56</v>
      </c>
      <c r="M1424" s="43">
        <f t="shared" si="221"/>
        <v>40358</v>
      </c>
      <c r="N1424" s="43">
        <f t="shared" si="222"/>
        <v>40414</v>
      </c>
      <c r="O1424" s="43">
        <f t="shared" si="223"/>
        <v>40330</v>
      </c>
      <c r="P1424" s="43">
        <f t="shared" si="224"/>
        <v>40391</v>
      </c>
      <c r="Q1424" s="41">
        <f t="shared" si="225"/>
        <v>2010</v>
      </c>
      <c r="R1424" s="41">
        <f t="shared" si="226"/>
        <v>2010</v>
      </c>
      <c r="S1424" s="43" t="str">
        <f>YEAR(Taulukko1[[#This Row],[Alku KK]])&amp;"Q"&amp;ROUNDDOWN((MONTH(Taulukko1[[#This Row],[Alku KK]])-1)/3+1,0)</f>
        <v>2010Q2</v>
      </c>
      <c r="T1424" s="43" t="str">
        <f>YEAR(Taulukko1[[#This Row],[Loppu KK]])&amp;"Q"&amp;ROUNDDOWN((MONTH(Taulukko1[[#This Row],[Loppu KK]])-1)/3+1,0)</f>
        <v>2010Q3</v>
      </c>
      <c r="U1424" s="66">
        <f>IF(COUNT(Taulukko1[[#This Row],[Neuvottelujen alaiset ]])=1,Taulukko1[[#This Row],[Neuvottelujen alaiset ]],Taulukko1[[#This Row],[Vähennystarve]])</f>
        <v>33</v>
      </c>
      <c r="V1424" s="44">
        <f t="shared" si="227"/>
        <v>1</v>
      </c>
      <c r="W1424" s="44">
        <f t="shared" si="228"/>
        <v>0.48484848484848486</v>
      </c>
      <c r="X1424" s="44">
        <f t="shared" si="229"/>
        <v>0.48484848484848486</v>
      </c>
      <c r="Y1424" s="90" t="b">
        <f>AND(MONTH(Taulukko1[[#This Row],[Alku PVM]] )=6,DAY(Taulukko1[[#This Row],[Alku PVM]] )&gt;19)</f>
        <v>1</v>
      </c>
      <c r="Z1424" s="90" t="b">
        <f>AND(MONTH(Taulukko1[[#This Row],[Loppu PVM]] )=6,DAY(Taulukko1[[#This Row],[Loppu PVM]] )&gt;19)</f>
        <v>0</v>
      </c>
      <c r="AA1424" s="90" t="b">
        <f>OR(MONTH(Taulukko1[[#This Row],[Alku PVM]] )&lt;=5,AND(MONTH(Taulukko1[[#This Row],[Alku PVM]] )=6,DAY(Taulukko1[[#This Row],[Alku PVM]] )&lt;20))</f>
        <v>0</v>
      </c>
      <c r="AB1424" s="90" t="b">
        <f>OR(MONTH(Taulukko1[[#This Row],[Loppu PVM]])&lt;=5,AND(MONTH(Taulukko1[[#This Row],[Loppu PVM]] )=6,DAY(Taulukko1[[#This Row],[Loppu PVM]])&lt;20))</f>
        <v>0</v>
      </c>
      <c r="AC1424" s="90" t="b">
        <f>OR(MONTH(Taulukko1[[#This Row],[Alku PVM]] )&lt;=3,AND(MONTH(Taulukko1[[#This Row],[Alku PVM]] )=3))</f>
        <v>0</v>
      </c>
      <c r="AD1424" s="90" t="b">
        <f>OR(MONTH(Taulukko1[[#This Row],[Loppu PVM]] )&lt;=3,AND(MONTH(Taulukko1[[#This Row],[Loppu PVM]] )=3))</f>
        <v>0</v>
      </c>
      <c r="AE1424" s="90" t="b">
        <f>OR(MONTH(Taulukko1[[#This Row],[Alku PVM]] )&lt;=9,AND(MONTH(Taulukko1[[#This Row],[Alku PVM]] )=9))</f>
        <v>1</v>
      </c>
      <c r="AF1424" s="90" t="b">
        <f>OR(MONTH(Taulukko1[[#This Row],[Loppu PVM]])&lt;=9,AND(MONTH(Taulukko1[[#This Row],[Loppu PVM]] )=9))</f>
        <v>1</v>
      </c>
      <c r="AG1424" s="90" t="b">
        <f>OR(MONTH(Taulukko1[[#This Row],[Alku PVM]] )&lt;=6,AND(MONTH(Taulukko1[[#This Row],[Alku PVM]] )=6))</f>
        <v>1</v>
      </c>
      <c r="AH1424" s="90" t="b">
        <f>OR(MONTH(Taulukko1[[#This Row],[Loppu PVM]])&lt;=6,AND(MONTH(Taulukko1[[#This Row],[Loppu PVM]] )=6))</f>
        <v>0</v>
      </c>
    </row>
    <row r="1425" spans="1:34" ht="12.75" customHeight="1">
      <c r="A1425" t="s">
        <v>219</v>
      </c>
      <c r="B1425" s="23">
        <v>40360</v>
      </c>
      <c r="C1425" t="s">
        <v>3249</v>
      </c>
      <c r="D1425" s="5">
        <v>12</v>
      </c>
      <c r="F1425" s="4">
        <v>40375</v>
      </c>
      <c r="G1425" s="5">
        <v>0</v>
      </c>
      <c r="H1425" s="22">
        <v>50</v>
      </c>
      <c r="I1425" s="126">
        <f>INDEX('TOL2008'!B:B,MATCH(A1425,'TOL2008'!A:A,0))</f>
        <v>30110</v>
      </c>
      <c r="J1425" s="126" t="str">
        <f>INDEX(Pääluokka!$H$2:$H$100,MATCH(VALUE(LEFT(Taulukko1[[#This Row],[TOL2008]],2)),Pääluokka!$G$2:$G$100,0))</f>
        <v>Teollisuus</v>
      </c>
      <c r="K1425" s="126" t="str">
        <f>INDEX(Pääluokka!$I$2:$I$100,MATCH(VALUE(LEFT(Taulukko1[[#This Row],[TOL2008]],2)),Pääluokka!$G$2:$G$100,0))</f>
        <v>Teollisuus (C-E)</v>
      </c>
      <c r="L1425" s="41">
        <f t="shared" si="220"/>
        <v>15</v>
      </c>
      <c r="M1425" s="43">
        <f t="shared" si="221"/>
        <v>40360</v>
      </c>
      <c r="N1425" s="43">
        <f t="shared" si="222"/>
        <v>40375</v>
      </c>
      <c r="O1425" s="43">
        <f t="shared" si="223"/>
        <v>40360</v>
      </c>
      <c r="P1425" s="43">
        <f t="shared" si="224"/>
        <v>40360</v>
      </c>
      <c r="Q1425" s="41">
        <f t="shared" si="225"/>
        <v>2010</v>
      </c>
      <c r="R1425" s="41">
        <f t="shared" si="226"/>
        <v>2010</v>
      </c>
      <c r="S1425" s="43" t="str">
        <f>YEAR(Taulukko1[[#This Row],[Alku KK]])&amp;"Q"&amp;ROUNDDOWN((MONTH(Taulukko1[[#This Row],[Alku KK]])-1)/3+1,0)</f>
        <v>2010Q3</v>
      </c>
      <c r="T1425" s="43" t="str">
        <f>YEAR(Taulukko1[[#This Row],[Loppu KK]])&amp;"Q"&amp;ROUNDDOWN((MONTH(Taulukko1[[#This Row],[Loppu KK]])-1)/3+1,0)</f>
        <v>2010Q3</v>
      </c>
      <c r="U1425" s="66">
        <f>IF(COUNT(Taulukko1[[#This Row],[Neuvottelujen alaiset ]])=1,Taulukko1[[#This Row],[Neuvottelujen alaiset ]],Taulukko1[[#This Row],[Vähennystarve]])</f>
        <v>50</v>
      </c>
      <c r="V1425" s="44" t="str">
        <f t="shared" si="227"/>
        <v>NA</v>
      </c>
      <c r="W1425" s="44">
        <f t="shared" si="228"/>
        <v>0</v>
      </c>
      <c r="X1425" s="44" t="str">
        <f t="shared" si="229"/>
        <v>NA</v>
      </c>
      <c r="Y1425" s="90" t="b">
        <f>AND(MONTH(Taulukko1[[#This Row],[Alku PVM]] )=6,DAY(Taulukko1[[#This Row],[Alku PVM]] )&gt;19)</f>
        <v>0</v>
      </c>
      <c r="Z1425" s="90" t="b">
        <f>AND(MONTH(Taulukko1[[#This Row],[Loppu PVM]] )=6,DAY(Taulukko1[[#This Row],[Loppu PVM]] )&gt;19)</f>
        <v>0</v>
      </c>
      <c r="AA1425" s="90" t="b">
        <f>OR(MONTH(Taulukko1[[#This Row],[Alku PVM]] )&lt;=5,AND(MONTH(Taulukko1[[#This Row],[Alku PVM]] )=6,DAY(Taulukko1[[#This Row],[Alku PVM]] )&lt;20))</f>
        <v>0</v>
      </c>
      <c r="AB1425" s="90" t="b">
        <f>OR(MONTH(Taulukko1[[#This Row],[Loppu PVM]])&lt;=5,AND(MONTH(Taulukko1[[#This Row],[Loppu PVM]] )=6,DAY(Taulukko1[[#This Row],[Loppu PVM]])&lt;20))</f>
        <v>0</v>
      </c>
      <c r="AC1425" s="90" t="b">
        <f>OR(MONTH(Taulukko1[[#This Row],[Alku PVM]] )&lt;=3,AND(MONTH(Taulukko1[[#This Row],[Alku PVM]] )=3))</f>
        <v>0</v>
      </c>
      <c r="AD1425" s="90" t="b">
        <f>OR(MONTH(Taulukko1[[#This Row],[Loppu PVM]] )&lt;=3,AND(MONTH(Taulukko1[[#This Row],[Loppu PVM]] )=3))</f>
        <v>0</v>
      </c>
      <c r="AE1425" s="90" t="b">
        <f>OR(MONTH(Taulukko1[[#This Row],[Alku PVM]] )&lt;=9,AND(MONTH(Taulukko1[[#This Row],[Alku PVM]] )=9))</f>
        <v>1</v>
      </c>
      <c r="AF1425" s="90" t="b">
        <f>OR(MONTH(Taulukko1[[#This Row],[Loppu PVM]])&lt;=9,AND(MONTH(Taulukko1[[#This Row],[Loppu PVM]] )=9))</f>
        <v>1</v>
      </c>
      <c r="AG1425" s="90" t="b">
        <f>OR(MONTH(Taulukko1[[#This Row],[Alku PVM]] )&lt;=6,AND(MONTH(Taulukko1[[#This Row],[Alku PVM]] )=6))</f>
        <v>0</v>
      </c>
      <c r="AH1425" s="90" t="b">
        <f>OR(MONTH(Taulukko1[[#This Row],[Loppu PVM]])&lt;=6,AND(MONTH(Taulukko1[[#This Row],[Loppu PVM]] )=6))</f>
        <v>0</v>
      </c>
    </row>
    <row r="1426" spans="1:34" ht="12.75" customHeight="1">
      <c r="A1426" t="s">
        <v>3198</v>
      </c>
      <c r="B1426" s="23">
        <v>40360</v>
      </c>
      <c r="C1426" t="s">
        <v>677</v>
      </c>
      <c r="F1426" s="4"/>
      <c r="G1426" s="5"/>
      <c r="H1426" s="22">
        <v>50</v>
      </c>
      <c r="I1426" s="126" t="e">
        <f>INDEX('TOL2008'!B:B,MATCH(A1426,'TOL2008'!A:A,0))</f>
        <v>#N/A</v>
      </c>
      <c r="J1426" s="126" t="e">
        <f>INDEX(Pääluokka!$H$2:$H$100,MATCH(VALUE(LEFT(Taulukko1[[#This Row],[TOL2008]],2)),Pääluokka!$G$2:$G$100,0))</f>
        <v>#N/A</v>
      </c>
      <c r="K1426" s="126" t="e">
        <f>INDEX(Pääluokka!$I$2:$I$100,MATCH(VALUE(LEFT(Taulukko1[[#This Row],[TOL2008]],2)),Pääluokka!$G$2:$G$100,0))</f>
        <v>#N/A</v>
      </c>
      <c r="L1426" s="41" t="str">
        <f t="shared" si="220"/>
        <v>NA</v>
      </c>
      <c r="M1426" s="43">
        <f t="shared" si="221"/>
        <v>40360</v>
      </c>
      <c r="N1426" s="43">
        <f t="shared" si="222"/>
        <v>40411</v>
      </c>
      <c r="O1426" s="43">
        <f t="shared" si="223"/>
        <v>40360</v>
      </c>
      <c r="P1426" s="43">
        <f t="shared" si="224"/>
        <v>40391</v>
      </c>
      <c r="Q1426" s="41">
        <f t="shared" si="225"/>
        <v>2010</v>
      </c>
      <c r="R1426" s="41">
        <f t="shared" si="226"/>
        <v>2010</v>
      </c>
      <c r="S1426" s="43" t="str">
        <f>YEAR(Taulukko1[[#This Row],[Alku KK]])&amp;"Q"&amp;ROUNDDOWN((MONTH(Taulukko1[[#This Row],[Alku KK]])-1)/3+1,0)</f>
        <v>2010Q3</v>
      </c>
      <c r="T1426" s="43" t="str">
        <f>YEAR(Taulukko1[[#This Row],[Loppu KK]])&amp;"Q"&amp;ROUNDDOWN((MONTH(Taulukko1[[#This Row],[Loppu KK]])-1)/3+1,0)</f>
        <v>2010Q3</v>
      </c>
      <c r="U1426" s="66">
        <f>IF(COUNT(Taulukko1[[#This Row],[Neuvottelujen alaiset ]])=1,Taulukko1[[#This Row],[Neuvottelujen alaiset ]],Taulukko1[[#This Row],[Vähennystarve]])</f>
        <v>50</v>
      </c>
      <c r="V1426" s="44" t="str">
        <f t="shared" si="227"/>
        <v>NA</v>
      </c>
      <c r="W1426" s="44" t="str">
        <f t="shared" si="228"/>
        <v>NA</v>
      </c>
      <c r="X1426" s="44" t="str">
        <f t="shared" si="229"/>
        <v>NA</v>
      </c>
      <c r="Y1426" s="90" t="b">
        <f>AND(MONTH(Taulukko1[[#This Row],[Alku PVM]] )=6,DAY(Taulukko1[[#This Row],[Alku PVM]] )&gt;19)</f>
        <v>0</v>
      </c>
      <c r="Z1426" s="90" t="b">
        <f>AND(MONTH(Taulukko1[[#This Row],[Loppu PVM]] )=6,DAY(Taulukko1[[#This Row],[Loppu PVM]] )&gt;19)</f>
        <v>0</v>
      </c>
      <c r="AA1426" s="90" t="b">
        <f>OR(MONTH(Taulukko1[[#This Row],[Alku PVM]] )&lt;=5,AND(MONTH(Taulukko1[[#This Row],[Alku PVM]] )=6,DAY(Taulukko1[[#This Row],[Alku PVM]] )&lt;20))</f>
        <v>0</v>
      </c>
      <c r="AB1426" s="90" t="b">
        <f>OR(MONTH(Taulukko1[[#This Row],[Loppu PVM]])&lt;=5,AND(MONTH(Taulukko1[[#This Row],[Loppu PVM]] )=6,DAY(Taulukko1[[#This Row],[Loppu PVM]])&lt;20))</f>
        <v>0</v>
      </c>
      <c r="AC1426" s="90" t="b">
        <f>OR(MONTH(Taulukko1[[#This Row],[Alku PVM]] )&lt;=3,AND(MONTH(Taulukko1[[#This Row],[Alku PVM]] )=3))</f>
        <v>0</v>
      </c>
      <c r="AD1426" s="90" t="b">
        <f>OR(MONTH(Taulukko1[[#This Row],[Loppu PVM]] )&lt;=3,AND(MONTH(Taulukko1[[#This Row],[Loppu PVM]] )=3))</f>
        <v>0</v>
      </c>
      <c r="AE1426" s="90" t="b">
        <f>OR(MONTH(Taulukko1[[#This Row],[Alku PVM]] )&lt;=9,AND(MONTH(Taulukko1[[#This Row],[Alku PVM]] )=9))</f>
        <v>1</v>
      </c>
      <c r="AF1426" s="90" t="b">
        <f>OR(MONTH(Taulukko1[[#This Row],[Loppu PVM]])&lt;=9,AND(MONTH(Taulukko1[[#This Row],[Loppu PVM]] )=9))</f>
        <v>1</v>
      </c>
      <c r="AG1426" s="90" t="b">
        <f>OR(MONTH(Taulukko1[[#This Row],[Alku PVM]] )&lt;=6,AND(MONTH(Taulukko1[[#This Row],[Alku PVM]] )=6))</f>
        <v>0</v>
      </c>
      <c r="AH1426" s="90" t="b">
        <f>OR(MONTH(Taulukko1[[#This Row],[Loppu PVM]])&lt;=6,AND(MONTH(Taulukko1[[#This Row],[Loppu PVM]] )=6))</f>
        <v>0</v>
      </c>
    </row>
    <row r="1427" spans="1:34" ht="12.75" customHeight="1">
      <c r="A1427" t="s">
        <v>729</v>
      </c>
      <c r="B1427" s="23">
        <v>40366</v>
      </c>
      <c r="C1427" t="s">
        <v>3173</v>
      </c>
      <c r="D1427" s="5">
        <v>159</v>
      </c>
      <c r="F1427" s="4">
        <v>40366</v>
      </c>
      <c r="G1427" s="5">
        <v>0</v>
      </c>
      <c r="H1427" s="22">
        <v>159</v>
      </c>
      <c r="I1427" s="126">
        <f>INDEX('TOL2008'!B:B,MATCH(A1427,'TOL2008'!A:A,0))</f>
        <v>29100</v>
      </c>
      <c r="J1427" s="126" t="str">
        <f>INDEX(Pääluokka!$H$2:$H$100,MATCH(VALUE(LEFT(Taulukko1[[#This Row],[TOL2008]],2)),Pääluokka!$G$2:$G$100,0))</f>
        <v>Teollisuus</v>
      </c>
      <c r="K1427" s="126" t="str">
        <f>INDEX(Pääluokka!$I$2:$I$100,MATCH(VALUE(LEFT(Taulukko1[[#This Row],[TOL2008]],2)),Pääluokka!$G$2:$G$100,0))</f>
        <v>Teollisuus (C-E)</v>
      </c>
      <c r="L1427" s="41" t="str">
        <f t="shared" si="220"/>
        <v>NA</v>
      </c>
      <c r="M1427" s="43">
        <f t="shared" si="221"/>
        <v>40366</v>
      </c>
      <c r="N1427" s="43">
        <f t="shared" si="222"/>
        <v>40366</v>
      </c>
      <c r="O1427" s="43">
        <f t="shared" si="223"/>
        <v>40360</v>
      </c>
      <c r="P1427" s="43">
        <f t="shared" si="224"/>
        <v>40360</v>
      </c>
      <c r="Q1427" s="41">
        <f t="shared" si="225"/>
        <v>2010</v>
      </c>
      <c r="R1427" s="41">
        <f t="shared" si="226"/>
        <v>2010</v>
      </c>
      <c r="S1427" s="43" t="str">
        <f>YEAR(Taulukko1[[#This Row],[Alku KK]])&amp;"Q"&amp;ROUNDDOWN((MONTH(Taulukko1[[#This Row],[Alku KK]])-1)/3+1,0)</f>
        <v>2010Q3</v>
      </c>
      <c r="T1427" s="43" t="str">
        <f>YEAR(Taulukko1[[#This Row],[Loppu KK]])&amp;"Q"&amp;ROUNDDOWN((MONTH(Taulukko1[[#This Row],[Loppu KK]])-1)/3+1,0)</f>
        <v>2010Q3</v>
      </c>
      <c r="U1427" s="66">
        <f>IF(COUNT(Taulukko1[[#This Row],[Neuvottelujen alaiset ]])=1,Taulukko1[[#This Row],[Neuvottelujen alaiset ]],Taulukko1[[#This Row],[Vähennystarve]])</f>
        <v>159</v>
      </c>
      <c r="V1427" s="44" t="str">
        <f t="shared" si="227"/>
        <v>NA</v>
      </c>
      <c r="W1427" s="44">
        <f t="shared" si="228"/>
        <v>0</v>
      </c>
      <c r="X1427" s="44" t="str">
        <f t="shared" si="229"/>
        <v>NA</v>
      </c>
      <c r="Y1427" s="90" t="b">
        <f>AND(MONTH(Taulukko1[[#This Row],[Alku PVM]] )=6,DAY(Taulukko1[[#This Row],[Alku PVM]] )&gt;19)</f>
        <v>0</v>
      </c>
      <c r="Z1427" s="90" t="b">
        <f>AND(MONTH(Taulukko1[[#This Row],[Loppu PVM]] )=6,DAY(Taulukko1[[#This Row],[Loppu PVM]] )&gt;19)</f>
        <v>0</v>
      </c>
      <c r="AA1427" s="90" t="b">
        <f>OR(MONTH(Taulukko1[[#This Row],[Alku PVM]] )&lt;=5,AND(MONTH(Taulukko1[[#This Row],[Alku PVM]] )=6,DAY(Taulukko1[[#This Row],[Alku PVM]] )&lt;20))</f>
        <v>0</v>
      </c>
      <c r="AB1427" s="90" t="b">
        <f>OR(MONTH(Taulukko1[[#This Row],[Loppu PVM]])&lt;=5,AND(MONTH(Taulukko1[[#This Row],[Loppu PVM]] )=6,DAY(Taulukko1[[#This Row],[Loppu PVM]])&lt;20))</f>
        <v>0</v>
      </c>
      <c r="AC1427" s="90" t="b">
        <f>OR(MONTH(Taulukko1[[#This Row],[Alku PVM]] )&lt;=3,AND(MONTH(Taulukko1[[#This Row],[Alku PVM]] )=3))</f>
        <v>0</v>
      </c>
      <c r="AD1427" s="90" t="b">
        <f>OR(MONTH(Taulukko1[[#This Row],[Loppu PVM]] )&lt;=3,AND(MONTH(Taulukko1[[#This Row],[Loppu PVM]] )=3))</f>
        <v>0</v>
      </c>
      <c r="AE1427" s="90" t="b">
        <f>OR(MONTH(Taulukko1[[#This Row],[Alku PVM]] )&lt;=9,AND(MONTH(Taulukko1[[#This Row],[Alku PVM]] )=9))</f>
        <v>1</v>
      </c>
      <c r="AF1427" s="90" t="b">
        <f>OR(MONTH(Taulukko1[[#This Row],[Loppu PVM]])&lt;=9,AND(MONTH(Taulukko1[[#This Row],[Loppu PVM]] )=9))</f>
        <v>1</v>
      </c>
      <c r="AG1427" s="90" t="b">
        <f>OR(MONTH(Taulukko1[[#This Row],[Alku PVM]] )&lt;=6,AND(MONTH(Taulukko1[[#This Row],[Alku PVM]] )=6))</f>
        <v>0</v>
      </c>
      <c r="AH1427" s="90" t="b">
        <f>OR(MONTH(Taulukko1[[#This Row],[Loppu PVM]])&lt;=6,AND(MONTH(Taulukko1[[#This Row],[Loppu PVM]] )=6))</f>
        <v>0</v>
      </c>
    </row>
    <row r="1428" spans="1:34" ht="12.75" customHeight="1">
      <c r="A1428" t="s">
        <v>3335</v>
      </c>
      <c r="B1428" s="23">
        <v>40371</v>
      </c>
      <c r="C1428" t="s">
        <v>3334</v>
      </c>
      <c r="E1428" s="62">
        <v>30</v>
      </c>
      <c r="F1428" s="4">
        <v>40423</v>
      </c>
      <c r="G1428" s="5">
        <v>20</v>
      </c>
      <c r="H1428" s="22">
        <v>30</v>
      </c>
      <c r="I1428" s="126" t="e">
        <f>INDEX('TOL2008'!B:B,MATCH(A1428,'TOL2008'!A:A,0))</f>
        <v>#N/A</v>
      </c>
      <c r="J1428" s="126" t="e">
        <f>INDEX(Pääluokka!$H$2:$H$100,MATCH(VALUE(LEFT(Taulukko1[[#This Row],[TOL2008]],2)),Pääluokka!$G$2:$G$100,0))</f>
        <v>#N/A</v>
      </c>
      <c r="K1428" s="126" t="e">
        <f>INDEX(Pääluokka!$I$2:$I$100,MATCH(VALUE(LEFT(Taulukko1[[#This Row],[TOL2008]],2)),Pääluokka!$G$2:$G$100,0))</f>
        <v>#N/A</v>
      </c>
      <c r="L1428" s="41">
        <f t="shared" si="220"/>
        <v>52</v>
      </c>
      <c r="M1428" s="43">
        <f t="shared" si="221"/>
        <v>40371</v>
      </c>
      <c r="N1428" s="43">
        <f t="shared" si="222"/>
        <v>40423</v>
      </c>
      <c r="O1428" s="43">
        <f t="shared" si="223"/>
        <v>40360</v>
      </c>
      <c r="P1428" s="43">
        <f t="shared" si="224"/>
        <v>40422</v>
      </c>
      <c r="Q1428" s="41">
        <f t="shared" si="225"/>
        <v>2010</v>
      </c>
      <c r="R1428" s="41">
        <f t="shared" si="226"/>
        <v>2010</v>
      </c>
      <c r="S1428" s="43" t="str">
        <f>YEAR(Taulukko1[[#This Row],[Alku KK]])&amp;"Q"&amp;ROUNDDOWN((MONTH(Taulukko1[[#This Row],[Alku KK]])-1)/3+1,0)</f>
        <v>2010Q3</v>
      </c>
      <c r="T1428" s="43" t="str">
        <f>YEAR(Taulukko1[[#This Row],[Loppu KK]])&amp;"Q"&amp;ROUNDDOWN((MONTH(Taulukko1[[#This Row],[Loppu KK]])-1)/3+1,0)</f>
        <v>2010Q3</v>
      </c>
      <c r="U1428" s="66">
        <f>IF(COUNT(Taulukko1[[#This Row],[Neuvottelujen alaiset ]])=1,Taulukko1[[#This Row],[Neuvottelujen alaiset ]],Taulukko1[[#This Row],[Vähennystarve]])</f>
        <v>30</v>
      </c>
      <c r="V1428" s="44">
        <f t="shared" si="227"/>
        <v>1</v>
      </c>
      <c r="W1428" s="44">
        <f t="shared" si="228"/>
        <v>0.66666666666666663</v>
      </c>
      <c r="X1428" s="44">
        <f t="shared" si="229"/>
        <v>0.66666666666666663</v>
      </c>
      <c r="Y1428" s="90" t="b">
        <f>AND(MONTH(Taulukko1[[#This Row],[Alku PVM]] )=6,DAY(Taulukko1[[#This Row],[Alku PVM]] )&gt;19)</f>
        <v>0</v>
      </c>
      <c r="Z1428" s="90" t="b">
        <f>AND(MONTH(Taulukko1[[#This Row],[Loppu PVM]] )=6,DAY(Taulukko1[[#This Row],[Loppu PVM]] )&gt;19)</f>
        <v>0</v>
      </c>
      <c r="AA1428" s="90" t="b">
        <f>OR(MONTH(Taulukko1[[#This Row],[Alku PVM]] )&lt;=5,AND(MONTH(Taulukko1[[#This Row],[Alku PVM]] )=6,DAY(Taulukko1[[#This Row],[Alku PVM]] )&lt;20))</f>
        <v>0</v>
      </c>
      <c r="AB1428" s="90" t="b">
        <f>OR(MONTH(Taulukko1[[#This Row],[Loppu PVM]])&lt;=5,AND(MONTH(Taulukko1[[#This Row],[Loppu PVM]] )=6,DAY(Taulukko1[[#This Row],[Loppu PVM]])&lt;20))</f>
        <v>0</v>
      </c>
      <c r="AC1428" s="90" t="b">
        <f>OR(MONTH(Taulukko1[[#This Row],[Alku PVM]] )&lt;=3,AND(MONTH(Taulukko1[[#This Row],[Alku PVM]] )=3))</f>
        <v>0</v>
      </c>
      <c r="AD1428" s="90" t="b">
        <f>OR(MONTH(Taulukko1[[#This Row],[Loppu PVM]] )&lt;=3,AND(MONTH(Taulukko1[[#This Row],[Loppu PVM]] )=3))</f>
        <v>0</v>
      </c>
      <c r="AE1428" s="90" t="b">
        <f>OR(MONTH(Taulukko1[[#This Row],[Alku PVM]] )&lt;=9,AND(MONTH(Taulukko1[[#This Row],[Alku PVM]] )=9))</f>
        <v>1</v>
      </c>
      <c r="AF1428" s="90" t="b">
        <f>OR(MONTH(Taulukko1[[#This Row],[Loppu PVM]])&lt;=9,AND(MONTH(Taulukko1[[#This Row],[Loppu PVM]] )=9))</f>
        <v>1</v>
      </c>
      <c r="AG1428" s="90" t="b">
        <f>OR(MONTH(Taulukko1[[#This Row],[Alku PVM]] )&lt;=6,AND(MONTH(Taulukko1[[#This Row],[Alku PVM]] )=6))</f>
        <v>0</v>
      </c>
      <c r="AH1428" s="90" t="b">
        <f>OR(MONTH(Taulukko1[[#This Row],[Loppu PVM]])&lt;=6,AND(MONTH(Taulukko1[[#This Row],[Loppu PVM]] )=6))</f>
        <v>0</v>
      </c>
    </row>
    <row r="1429" spans="1:34" ht="12.75" customHeight="1">
      <c r="A1429" t="s">
        <v>3233</v>
      </c>
      <c r="B1429" s="23">
        <v>40379</v>
      </c>
      <c r="C1429" t="s">
        <v>3232</v>
      </c>
      <c r="F1429" s="4"/>
      <c r="G1429" s="5"/>
      <c r="H1429" s="22">
        <v>88</v>
      </c>
      <c r="I1429" s="126" t="e">
        <f>INDEX('TOL2008'!B:B,MATCH(A1429,'TOL2008'!A:A,0))</f>
        <v>#N/A</v>
      </c>
      <c r="J1429" s="126" t="e">
        <f>INDEX(Pääluokka!$H$2:$H$100,MATCH(VALUE(LEFT(Taulukko1[[#This Row],[TOL2008]],2)),Pääluokka!$G$2:$G$100,0))</f>
        <v>#N/A</v>
      </c>
      <c r="K1429" s="126" t="e">
        <f>INDEX(Pääluokka!$I$2:$I$100,MATCH(VALUE(LEFT(Taulukko1[[#This Row],[TOL2008]],2)),Pääluokka!$G$2:$G$100,0))</f>
        <v>#N/A</v>
      </c>
      <c r="L1429" s="41" t="str">
        <f t="shared" si="220"/>
        <v>NA</v>
      </c>
      <c r="M1429" s="43">
        <f t="shared" si="221"/>
        <v>40379</v>
      </c>
      <c r="N1429" s="43">
        <f t="shared" si="222"/>
        <v>40430</v>
      </c>
      <c r="O1429" s="43">
        <f t="shared" si="223"/>
        <v>40360</v>
      </c>
      <c r="P1429" s="43">
        <f t="shared" si="224"/>
        <v>40422</v>
      </c>
      <c r="Q1429" s="41">
        <f t="shared" si="225"/>
        <v>2010</v>
      </c>
      <c r="R1429" s="41">
        <f t="shared" si="226"/>
        <v>2010</v>
      </c>
      <c r="S1429" s="43" t="str">
        <f>YEAR(Taulukko1[[#This Row],[Alku KK]])&amp;"Q"&amp;ROUNDDOWN((MONTH(Taulukko1[[#This Row],[Alku KK]])-1)/3+1,0)</f>
        <v>2010Q3</v>
      </c>
      <c r="T1429" s="43" t="str">
        <f>YEAR(Taulukko1[[#This Row],[Loppu KK]])&amp;"Q"&amp;ROUNDDOWN((MONTH(Taulukko1[[#This Row],[Loppu KK]])-1)/3+1,0)</f>
        <v>2010Q3</v>
      </c>
      <c r="U1429" s="66">
        <f>IF(COUNT(Taulukko1[[#This Row],[Neuvottelujen alaiset ]])=1,Taulukko1[[#This Row],[Neuvottelujen alaiset ]],Taulukko1[[#This Row],[Vähennystarve]])</f>
        <v>88</v>
      </c>
      <c r="V1429" s="44" t="str">
        <f t="shared" si="227"/>
        <v>NA</v>
      </c>
      <c r="W1429" s="44" t="str">
        <f t="shared" si="228"/>
        <v>NA</v>
      </c>
      <c r="X1429" s="44" t="str">
        <f t="shared" si="229"/>
        <v>NA</v>
      </c>
      <c r="Y1429" s="90" t="b">
        <f>AND(MONTH(Taulukko1[[#This Row],[Alku PVM]] )=6,DAY(Taulukko1[[#This Row],[Alku PVM]] )&gt;19)</f>
        <v>0</v>
      </c>
      <c r="Z1429" s="90" t="b">
        <f>AND(MONTH(Taulukko1[[#This Row],[Loppu PVM]] )=6,DAY(Taulukko1[[#This Row],[Loppu PVM]] )&gt;19)</f>
        <v>0</v>
      </c>
      <c r="AA1429" s="90" t="b">
        <f>OR(MONTH(Taulukko1[[#This Row],[Alku PVM]] )&lt;=5,AND(MONTH(Taulukko1[[#This Row],[Alku PVM]] )=6,DAY(Taulukko1[[#This Row],[Alku PVM]] )&lt;20))</f>
        <v>0</v>
      </c>
      <c r="AB1429" s="90" t="b">
        <f>OR(MONTH(Taulukko1[[#This Row],[Loppu PVM]])&lt;=5,AND(MONTH(Taulukko1[[#This Row],[Loppu PVM]] )=6,DAY(Taulukko1[[#This Row],[Loppu PVM]])&lt;20))</f>
        <v>0</v>
      </c>
      <c r="AC1429" s="90" t="b">
        <f>OR(MONTH(Taulukko1[[#This Row],[Alku PVM]] )&lt;=3,AND(MONTH(Taulukko1[[#This Row],[Alku PVM]] )=3))</f>
        <v>0</v>
      </c>
      <c r="AD1429" s="90" t="b">
        <f>OR(MONTH(Taulukko1[[#This Row],[Loppu PVM]] )&lt;=3,AND(MONTH(Taulukko1[[#This Row],[Loppu PVM]] )=3))</f>
        <v>0</v>
      </c>
      <c r="AE1429" s="90" t="b">
        <f>OR(MONTH(Taulukko1[[#This Row],[Alku PVM]] )&lt;=9,AND(MONTH(Taulukko1[[#This Row],[Alku PVM]] )=9))</f>
        <v>1</v>
      </c>
      <c r="AF1429" s="90" t="b">
        <f>OR(MONTH(Taulukko1[[#This Row],[Loppu PVM]])&lt;=9,AND(MONTH(Taulukko1[[#This Row],[Loppu PVM]] )=9))</f>
        <v>1</v>
      </c>
      <c r="AG1429" s="90" t="b">
        <f>OR(MONTH(Taulukko1[[#This Row],[Alku PVM]] )&lt;=6,AND(MONTH(Taulukko1[[#This Row],[Alku PVM]] )=6))</f>
        <v>0</v>
      </c>
      <c r="AH1429" s="90" t="b">
        <f>OR(MONTH(Taulukko1[[#This Row],[Loppu PVM]])&lt;=6,AND(MONTH(Taulukko1[[#This Row],[Loppu PVM]] )=6))</f>
        <v>0</v>
      </c>
    </row>
    <row r="1430" spans="1:34" ht="12.75" customHeight="1">
      <c r="A1430" t="s">
        <v>3246</v>
      </c>
      <c r="B1430" s="23">
        <v>40380</v>
      </c>
      <c r="C1430" t="s">
        <v>3245</v>
      </c>
      <c r="E1430" s="62">
        <v>24</v>
      </c>
      <c r="F1430" s="4">
        <v>40431</v>
      </c>
      <c r="G1430" s="5">
        <v>22</v>
      </c>
      <c r="H1430" s="22">
        <v>250</v>
      </c>
      <c r="I1430" s="126">
        <f>INDEX('TOL2008'!B:B,MATCH(A1430,'TOL2008'!A:A,0))</f>
        <v>46320</v>
      </c>
      <c r="J1430" s="126" t="str">
        <f>INDEX(Pääluokka!$H$2:$H$100,MATCH(VALUE(LEFT(Taulukko1[[#This Row],[TOL2008]],2)),Pääluokka!$G$2:$G$100,0))</f>
        <v>Tukku- ja vähittäiskauppa; moottoriajoneuvojen ja moottoripyörien korjaus</v>
      </c>
      <c r="K1430" s="126" t="str">
        <f>INDEX(Pääluokka!$I$2:$I$100,MATCH(VALUE(LEFT(Taulukko1[[#This Row],[TOL2008]],2)),Pääluokka!$G$2:$G$100,0))</f>
        <v>Palvelualat (G-N, R, S)</v>
      </c>
      <c r="L1430" s="41">
        <f t="shared" si="220"/>
        <v>51</v>
      </c>
      <c r="M1430" s="43">
        <f t="shared" si="221"/>
        <v>40380</v>
      </c>
      <c r="N1430" s="43">
        <f t="shared" si="222"/>
        <v>40431</v>
      </c>
      <c r="O1430" s="43">
        <f t="shared" si="223"/>
        <v>40360</v>
      </c>
      <c r="P1430" s="43">
        <f t="shared" si="224"/>
        <v>40422</v>
      </c>
      <c r="Q1430" s="41">
        <f t="shared" si="225"/>
        <v>2010</v>
      </c>
      <c r="R1430" s="41">
        <f t="shared" si="226"/>
        <v>2010</v>
      </c>
      <c r="S1430" s="43" t="str">
        <f>YEAR(Taulukko1[[#This Row],[Alku KK]])&amp;"Q"&amp;ROUNDDOWN((MONTH(Taulukko1[[#This Row],[Alku KK]])-1)/3+1,0)</f>
        <v>2010Q3</v>
      </c>
      <c r="T1430" s="43" t="str">
        <f>YEAR(Taulukko1[[#This Row],[Loppu KK]])&amp;"Q"&amp;ROUNDDOWN((MONTH(Taulukko1[[#This Row],[Loppu KK]])-1)/3+1,0)</f>
        <v>2010Q3</v>
      </c>
      <c r="U1430" s="66">
        <f>IF(COUNT(Taulukko1[[#This Row],[Neuvottelujen alaiset ]])=1,Taulukko1[[#This Row],[Neuvottelujen alaiset ]],Taulukko1[[#This Row],[Vähennystarve]])</f>
        <v>250</v>
      </c>
      <c r="V1430" s="44">
        <f t="shared" si="227"/>
        <v>9.6000000000000002E-2</v>
      </c>
      <c r="W1430" s="44">
        <f t="shared" si="228"/>
        <v>8.7999999999999995E-2</v>
      </c>
      <c r="X1430" s="44">
        <f t="shared" si="229"/>
        <v>0.91666666666666663</v>
      </c>
      <c r="Y1430" s="90" t="b">
        <f>AND(MONTH(Taulukko1[[#This Row],[Alku PVM]] )=6,DAY(Taulukko1[[#This Row],[Alku PVM]] )&gt;19)</f>
        <v>0</v>
      </c>
      <c r="Z1430" s="90" t="b">
        <f>AND(MONTH(Taulukko1[[#This Row],[Loppu PVM]] )=6,DAY(Taulukko1[[#This Row],[Loppu PVM]] )&gt;19)</f>
        <v>0</v>
      </c>
      <c r="AA1430" s="90" t="b">
        <f>OR(MONTH(Taulukko1[[#This Row],[Alku PVM]] )&lt;=5,AND(MONTH(Taulukko1[[#This Row],[Alku PVM]] )=6,DAY(Taulukko1[[#This Row],[Alku PVM]] )&lt;20))</f>
        <v>0</v>
      </c>
      <c r="AB1430" s="90" t="b">
        <f>OR(MONTH(Taulukko1[[#This Row],[Loppu PVM]])&lt;=5,AND(MONTH(Taulukko1[[#This Row],[Loppu PVM]] )=6,DAY(Taulukko1[[#This Row],[Loppu PVM]])&lt;20))</f>
        <v>0</v>
      </c>
      <c r="AC1430" s="90" t="b">
        <f>OR(MONTH(Taulukko1[[#This Row],[Alku PVM]] )&lt;=3,AND(MONTH(Taulukko1[[#This Row],[Alku PVM]] )=3))</f>
        <v>0</v>
      </c>
      <c r="AD1430" s="90" t="b">
        <f>OR(MONTH(Taulukko1[[#This Row],[Loppu PVM]] )&lt;=3,AND(MONTH(Taulukko1[[#This Row],[Loppu PVM]] )=3))</f>
        <v>0</v>
      </c>
      <c r="AE1430" s="90" t="b">
        <f>OR(MONTH(Taulukko1[[#This Row],[Alku PVM]] )&lt;=9,AND(MONTH(Taulukko1[[#This Row],[Alku PVM]] )=9))</f>
        <v>1</v>
      </c>
      <c r="AF1430" s="90" t="b">
        <f>OR(MONTH(Taulukko1[[#This Row],[Loppu PVM]])&lt;=9,AND(MONTH(Taulukko1[[#This Row],[Loppu PVM]] )=9))</f>
        <v>1</v>
      </c>
      <c r="AG1430" s="90" t="b">
        <f>OR(MONTH(Taulukko1[[#This Row],[Alku PVM]] )&lt;=6,AND(MONTH(Taulukko1[[#This Row],[Alku PVM]] )=6))</f>
        <v>0</v>
      </c>
      <c r="AH1430" s="90" t="b">
        <f>OR(MONTH(Taulukko1[[#This Row],[Loppu PVM]])&lt;=6,AND(MONTH(Taulukko1[[#This Row],[Loppu PVM]] )=6))</f>
        <v>0</v>
      </c>
    </row>
    <row r="1431" spans="1:34" ht="12.75" customHeight="1">
      <c r="A1431" t="s">
        <v>3394</v>
      </c>
      <c r="B1431" s="23">
        <v>40391</v>
      </c>
      <c r="C1431" t="s">
        <v>3393</v>
      </c>
      <c r="F1431" s="4">
        <v>40455</v>
      </c>
      <c r="G1431" s="5">
        <v>12</v>
      </c>
      <c r="H1431" s="22">
        <v>12</v>
      </c>
      <c r="I1431" s="126" t="e">
        <f>INDEX('TOL2008'!B:B,MATCH(A1431,'TOL2008'!A:A,0))</f>
        <v>#N/A</v>
      </c>
      <c r="J1431" s="126" t="e">
        <f>INDEX(Pääluokka!$H$2:$H$100,MATCH(VALUE(LEFT(Taulukko1[[#This Row],[TOL2008]],2)),Pääluokka!$G$2:$G$100,0))</f>
        <v>#N/A</v>
      </c>
      <c r="K1431" s="126" t="e">
        <f>INDEX(Pääluokka!$I$2:$I$100,MATCH(VALUE(LEFT(Taulukko1[[#This Row],[TOL2008]],2)),Pääluokka!$G$2:$G$100,0))</f>
        <v>#N/A</v>
      </c>
      <c r="L1431" s="41">
        <f t="shared" si="220"/>
        <v>64</v>
      </c>
      <c r="M1431" s="43">
        <f t="shared" si="221"/>
        <v>40391</v>
      </c>
      <c r="N1431" s="43">
        <f t="shared" si="222"/>
        <v>40455</v>
      </c>
      <c r="O1431" s="43">
        <f t="shared" si="223"/>
        <v>40391</v>
      </c>
      <c r="P1431" s="43">
        <f t="shared" si="224"/>
        <v>40452</v>
      </c>
      <c r="Q1431" s="41">
        <f t="shared" si="225"/>
        <v>2010</v>
      </c>
      <c r="R1431" s="41">
        <f t="shared" si="226"/>
        <v>2010</v>
      </c>
      <c r="S1431" s="43" t="str">
        <f>YEAR(Taulukko1[[#This Row],[Alku KK]])&amp;"Q"&amp;ROUNDDOWN((MONTH(Taulukko1[[#This Row],[Alku KK]])-1)/3+1,0)</f>
        <v>2010Q3</v>
      </c>
      <c r="T1431" s="43" t="str">
        <f>YEAR(Taulukko1[[#This Row],[Loppu KK]])&amp;"Q"&amp;ROUNDDOWN((MONTH(Taulukko1[[#This Row],[Loppu KK]])-1)/3+1,0)</f>
        <v>2010Q4</v>
      </c>
      <c r="U1431" s="66">
        <f>IF(COUNT(Taulukko1[[#This Row],[Neuvottelujen alaiset ]])=1,Taulukko1[[#This Row],[Neuvottelujen alaiset ]],Taulukko1[[#This Row],[Vähennystarve]])</f>
        <v>12</v>
      </c>
      <c r="V1431" s="44" t="str">
        <f t="shared" si="227"/>
        <v>NA</v>
      </c>
      <c r="W1431" s="44">
        <f t="shared" si="228"/>
        <v>1</v>
      </c>
      <c r="X1431" s="44" t="str">
        <f t="shared" si="229"/>
        <v>NA</v>
      </c>
      <c r="Y1431" s="90" t="b">
        <f>AND(MONTH(Taulukko1[[#This Row],[Alku PVM]] )=6,DAY(Taulukko1[[#This Row],[Alku PVM]] )&gt;19)</f>
        <v>0</v>
      </c>
      <c r="Z1431" s="90" t="b">
        <f>AND(MONTH(Taulukko1[[#This Row],[Loppu PVM]] )=6,DAY(Taulukko1[[#This Row],[Loppu PVM]] )&gt;19)</f>
        <v>0</v>
      </c>
      <c r="AA1431" s="90" t="b">
        <f>OR(MONTH(Taulukko1[[#This Row],[Alku PVM]] )&lt;=5,AND(MONTH(Taulukko1[[#This Row],[Alku PVM]] )=6,DAY(Taulukko1[[#This Row],[Alku PVM]] )&lt;20))</f>
        <v>0</v>
      </c>
      <c r="AB1431" s="90" t="b">
        <f>OR(MONTH(Taulukko1[[#This Row],[Loppu PVM]])&lt;=5,AND(MONTH(Taulukko1[[#This Row],[Loppu PVM]] )=6,DAY(Taulukko1[[#This Row],[Loppu PVM]])&lt;20))</f>
        <v>0</v>
      </c>
      <c r="AC1431" s="90" t="b">
        <f>OR(MONTH(Taulukko1[[#This Row],[Alku PVM]] )&lt;=3,AND(MONTH(Taulukko1[[#This Row],[Alku PVM]] )=3))</f>
        <v>0</v>
      </c>
      <c r="AD1431" s="90" t="b">
        <f>OR(MONTH(Taulukko1[[#This Row],[Loppu PVM]] )&lt;=3,AND(MONTH(Taulukko1[[#This Row],[Loppu PVM]] )=3))</f>
        <v>0</v>
      </c>
      <c r="AE1431" s="90" t="b">
        <f>OR(MONTH(Taulukko1[[#This Row],[Alku PVM]] )&lt;=9,AND(MONTH(Taulukko1[[#This Row],[Alku PVM]] )=9))</f>
        <v>1</v>
      </c>
      <c r="AF1431" s="90" t="b">
        <f>OR(MONTH(Taulukko1[[#This Row],[Loppu PVM]])&lt;=9,AND(MONTH(Taulukko1[[#This Row],[Loppu PVM]] )=9))</f>
        <v>0</v>
      </c>
      <c r="AG1431" s="90" t="b">
        <f>OR(MONTH(Taulukko1[[#This Row],[Alku PVM]] )&lt;=6,AND(MONTH(Taulukko1[[#This Row],[Alku PVM]] )=6))</f>
        <v>0</v>
      </c>
      <c r="AH1431" s="90" t="b">
        <f>OR(MONTH(Taulukko1[[#This Row],[Loppu PVM]])&lt;=6,AND(MONTH(Taulukko1[[#This Row],[Loppu PVM]] )=6))</f>
        <v>0</v>
      </c>
    </row>
    <row r="1432" spans="1:34" ht="12.75" customHeight="1">
      <c r="A1432" t="s">
        <v>3341</v>
      </c>
      <c r="B1432" s="23">
        <v>40391</v>
      </c>
      <c r="C1432" t="s">
        <v>3340</v>
      </c>
      <c r="F1432" s="4">
        <v>40438</v>
      </c>
      <c r="G1432" s="5">
        <v>10</v>
      </c>
      <c r="H1432" s="22">
        <v>55</v>
      </c>
      <c r="I1432" s="126" t="e">
        <f>INDEX('TOL2008'!B:B,MATCH(A1432,'TOL2008'!A:A,0))</f>
        <v>#N/A</v>
      </c>
      <c r="J1432" s="126" t="e">
        <f>INDEX(Pääluokka!$H$2:$H$100,MATCH(VALUE(LEFT(Taulukko1[[#This Row],[TOL2008]],2)),Pääluokka!$G$2:$G$100,0))</f>
        <v>#N/A</v>
      </c>
      <c r="K1432" s="126" t="e">
        <f>INDEX(Pääluokka!$I$2:$I$100,MATCH(VALUE(LEFT(Taulukko1[[#This Row],[TOL2008]],2)),Pääluokka!$G$2:$G$100,0))</f>
        <v>#N/A</v>
      </c>
      <c r="L1432" s="41">
        <f t="shared" si="220"/>
        <v>47</v>
      </c>
      <c r="M1432" s="43">
        <f t="shared" si="221"/>
        <v>40391</v>
      </c>
      <c r="N1432" s="43">
        <f t="shared" si="222"/>
        <v>40438</v>
      </c>
      <c r="O1432" s="43">
        <f t="shared" si="223"/>
        <v>40391</v>
      </c>
      <c r="P1432" s="43">
        <f t="shared" si="224"/>
        <v>40422</v>
      </c>
      <c r="Q1432" s="41">
        <f t="shared" si="225"/>
        <v>2010</v>
      </c>
      <c r="R1432" s="41">
        <f t="shared" si="226"/>
        <v>2010</v>
      </c>
      <c r="S1432" s="43" t="str">
        <f>YEAR(Taulukko1[[#This Row],[Alku KK]])&amp;"Q"&amp;ROUNDDOWN((MONTH(Taulukko1[[#This Row],[Alku KK]])-1)/3+1,0)</f>
        <v>2010Q3</v>
      </c>
      <c r="T1432" s="43" t="str">
        <f>YEAR(Taulukko1[[#This Row],[Loppu KK]])&amp;"Q"&amp;ROUNDDOWN((MONTH(Taulukko1[[#This Row],[Loppu KK]])-1)/3+1,0)</f>
        <v>2010Q3</v>
      </c>
      <c r="U1432" s="66">
        <f>IF(COUNT(Taulukko1[[#This Row],[Neuvottelujen alaiset ]])=1,Taulukko1[[#This Row],[Neuvottelujen alaiset ]],Taulukko1[[#This Row],[Vähennystarve]])</f>
        <v>55</v>
      </c>
      <c r="V1432" s="44" t="str">
        <f t="shared" si="227"/>
        <v>NA</v>
      </c>
      <c r="W1432" s="44">
        <f t="shared" si="228"/>
        <v>0.18181818181818182</v>
      </c>
      <c r="X1432" s="44" t="str">
        <f t="shared" si="229"/>
        <v>NA</v>
      </c>
      <c r="Y1432" s="90" t="b">
        <f>AND(MONTH(Taulukko1[[#This Row],[Alku PVM]] )=6,DAY(Taulukko1[[#This Row],[Alku PVM]] )&gt;19)</f>
        <v>0</v>
      </c>
      <c r="Z1432" s="90" t="b">
        <f>AND(MONTH(Taulukko1[[#This Row],[Loppu PVM]] )=6,DAY(Taulukko1[[#This Row],[Loppu PVM]] )&gt;19)</f>
        <v>0</v>
      </c>
      <c r="AA1432" s="90" t="b">
        <f>OR(MONTH(Taulukko1[[#This Row],[Alku PVM]] )&lt;=5,AND(MONTH(Taulukko1[[#This Row],[Alku PVM]] )=6,DAY(Taulukko1[[#This Row],[Alku PVM]] )&lt;20))</f>
        <v>0</v>
      </c>
      <c r="AB1432" s="90" t="b">
        <f>OR(MONTH(Taulukko1[[#This Row],[Loppu PVM]])&lt;=5,AND(MONTH(Taulukko1[[#This Row],[Loppu PVM]] )=6,DAY(Taulukko1[[#This Row],[Loppu PVM]])&lt;20))</f>
        <v>0</v>
      </c>
      <c r="AC1432" s="90" t="b">
        <f>OR(MONTH(Taulukko1[[#This Row],[Alku PVM]] )&lt;=3,AND(MONTH(Taulukko1[[#This Row],[Alku PVM]] )=3))</f>
        <v>0</v>
      </c>
      <c r="AD1432" s="90" t="b">
        <f>OR(MONTH(Taulukko1[[#This Row],[Loppu PVM]] )&lt;=3,AND(MONTH(Taulukko1[[#This Row],[Loppu PVM]] )=3))</f>
        <v>0</v>
      </c>
      <c r="AE1432" s="90" t="b">
        <f>OR(MONTH(Taulukko1[[#This Row],[Alku PVM]] )&lt;=9,AND(MONTH(Taulukko1[[#This Row],[Alku PVM]] )=9))</f>
        <v>1</v>
      </c>
      <c r="AF1432" s="90" t="b">
        <f>OR(MONTH(Taulukko1[[#This Row],[Loppu PVM]])&lt;=9,AND(MONTH(Taulukko1[[#This Row],[Loppu PVM]] )=9))</f>
        <v>1</v>
      </c>
      <c r="AG1432" s="90" t="b">
        <f>OR(MONTH(Taulukko1[[#This Row],[Alku PVM]] )&lt;=6,AND(MONTH(Taulukko1[[#This Row],[Alku PVM]] )=6))</f>
        <v>0</v>
      </c>
      <c r="AH1432" s="90" t="b">
        <f>OR(MONTH(Taulukko1[[#This Row],[Loppu PVM]])&lt;=6,AND(MONTH(Taulukko1[[#This Row],[Loppu PVM]] )=6))</f>
        <v>0</v>
      </c>
    </row>
    <row r="1433" spans="1:34" ht="12.75" customHeight="1">
      <c r="A1433" t="s">
        <v>3262</v>
      </c>
      <c r="B1433" s="23">
        <v>40391</v>
      </c>
      <c r="C1433" t="s">
        <v>3261</v>
      </c>
      <c r="D1433" s="5">
        <v>20</v>
      </c>
      <c r="E1433" s="62">
        <v>20</v>
      </c>
      <c r="F1433" s="4">
        <v>40414</v>
      </c>
      <c r="G1433" s="5">
        <v>19</v>
      </c>
      <c r="H1433" s="22">
        <v>50</v>
      </c>
      <c r="I1433" s="126" t="e">
        <f>INDEX('TOL2008'!B:B,MATCH(A1433,'TOL2008'!A:A,0))</f>
        <v>#N/A</v>
      </c>
      <c r="J1433" s="126" t="e">
        <f>INDEX(Pääluokka!$H$2:$H$100,MATCH(VALUE(LEFT(Taulukko1[[#This Row],[TOL2008]],2)),Pääluokka!$G$2:$G$100,0))</f>
        <v>#N/A</v>
      </c>
      <c r="K1433" s="126" t="e">
        <f>INDEX(Pääluokka!$I$2:$I$100,MATCH(VALUE(LEFT(Taulukko1[[#This Row],[TOL2008]],2)),Pääluokka!$G$2:$G$100,0))</f>
        <v>#N/A</v>
      </c>
      <c r="L1433" s="41">
        <f t="shared" si="220"/>
        <v>23</v>
      </c>
      <c r="M1433" s="43">
        <f t="shared" si="221"/>
        <v>40391</v>
      </c>
      <c r="N1433" s="43">
        <f t="shared" si="222"/>
        <v>40414</v>
      </c>
      <c r="O1433" s="43">
        <f t="shared" si="223"/>
        <v>40391</v>
      </c>
      <c r="P1433" s="43">
        <f t="shared" si="224"/>
        <v>40391</v>
      </c>
      <c r="Q1433" s="41">
        <f t="shared" si="225"/>
        <v>2010</v>
      </c>
      <c r="R1433" s="41">
        <f t="shared" si="226"/>
        <v>2010</v>
      </c>
      <c r="S1433" s="43" t="str">
        <f>YEAR(Taulukko1[[#This Row],[Alku KK]])&amp;"Q"&amp;ROUNDDOWN((MONTH(Taulukko1[[#This Row],[Alku KK]])-1)/3+1,0)</f>
        <v>2010Q3</v>
      </c>
      <c r="T1433" s="43" t="str">
        <f>YEAR(Taulukko1[[#This Row],[Loppu KK]])&amp;"Q"&amp;ROUNDDOWN((MONTH(Taulukko1[[#This Row],[Loppu KK]])-1)/3+1,0)</f>
        <v>2010Q3</v>
      </c>
      <c r="U1433" s="66">
        <f>IF(COUNT(Taulukko1[[#This Row],[Neuvottelujen alaiset ]])=1,Taulukko1[[#This Row],[Neuvottelujen alaiset ]],Taulukko1[[#This Row],[Vähennystarve]])</f>
        <v>50</v>
      </c>
      <c r="V1433" s="44">
        <f t="shared" si="227"/>
        <v>0.4</v>
      </c>
      <c r="W1433" s="44">
        <f t="shared" si="228"/>
        <v>0.38</v>
      </c>
      <c r="X1433" s="44">
        <f t="shared" si="229"/>
        <v>0.95</v>
      </c>
      <c r="Y1433" s="90" t="b">
        <f>AND(MONTH(Taulukko1[[#This Row],[Alku PVM]] )=6,DAY(Taulukko1[[#This Row],[Alku PVM]] )&gt;19)</f>
        <v>0</v>
      </c>
      <c r="Z1433" s="90" t="b">
        <f>AND(MONTH(Taulukko1[[#This Row],[Loppu PVM]] )=6,DAY(Taulukko1[[#This Row],[Loppu PVM]] )&gt;19)</f>
        <v>0</v>
      </c>
      <c r="AA1433" s="90" t="b">
        <f>OR(MONTH(Taulukko1[[#This Row],[Alku PVM]] )&lt;=5,AND(MONTH(Taulukko1[[#This Row],[Alku PVM]] )=6,DAY(Taulukko1[[#This Row],[Alku PVM]] )&lt;20))</f>
        <v>0</v>
      </c>
      <c r="AB1433" s="90" t="b">
        <f>OR(MONTH(Taulukko1[[#This Row],[Loppu PVM]])&lt;=5,AND(MONTH(Taulukko1[[#This Row],[Loppu PVM]] )=6,DAY(Taulukko1[[#This Row],[Loppu PVM]])&lt;20))</f>
        <v>0</v>
      </c>
      <c r="AC1433" s="90" t="b">
        <f>OR(MONTH(Taulukko1[[#This Row],[Alku PVM]] )&lt;=3,AND(MONTH(Taulukko1[[#This Row],[Alku PVM]] )=3))</f>
        <v>0</v>
      </c>
      <c r="AD1433" s="90" t="b">
        <f>OR(MONTH(Taulukko1[[#This Row],[Loppu PVM]] )&lt;=3,AND(MONTH(Taulukko1[[#This Row],[Loppu PVM]] )=3))</f>
        <v>0</v>
      </c>
      <c r="AE1433" s="90" t="b">
        <f>OR(MONTH(Taulukko1[[#This Row],[Alku PVM]] )&lt;=9,AND(MONTH(Taulukko1[[#This Row],[Alku PVM]] )=9))</f>
        <v>1</v>
      </c>
      <c r="AF1433" s="90" t="b">
        <f>OR(MONTH(Taulukko1[[#This Row],[Loppu PVM]])&lt;=9,AND(MONTH(Taulukko1[[#This Row],[Loppu PVM]] )=9))</f>
        <v>1</v>
      </c>
      <c r="AG1433" s="90" t="b">
        <f>OR(MONTH(Taulukko1[[#This Row],[Alku PVM]] )&lt;=6,AND(MONTH(Taulukko1[[#This Row],[Alku PVM]] )=6))</f>
        <v>0</v>
      </c>
      <c r="AH1433" s="90" t="b">
        <f>OR(MONTH(Taulukko1[[#This Row],[Loppu PVM]])&lt;=6,AND(MONTH(Taulukko1[[#This Row],[Loppu PVM]] )=6))</f>
        <v>0</v>
      </c>
    </row>
    <row r="1434" spans="1:34" ht="12.75" customHeight="1">
      <c r="A1434" t="s">
        <v>3266</v>
      </c>
      <c r="B1434" s="23">
        <v>40392</v>
      </c>
      <c r="C1434" t="s">
        <v>1185</v>
      </c>
      <c r="E1434" s="62">
        <v>80</v>
      </c>
      <c r="F1434" s="4">
        <v>40449</v>
      </c>
      <c r="G1434" s="5">
        <v>42</v>
      </c>
      <c r="H1434" s="22">
        <v>345</v>
      </c>
      <c r="I1434" s="126" t="e">
        <f>INDEX('TOL2008'!B:B,MATCH(A1434,'TOL2008'!A:A,0))</f>
        <v>#N/A</v>
      </c>
      <c r="J1434" s="126" t="e">
        <f>INDEX(Pääluokka!$H$2:$H$100,MATCH(VALUE(LEFT(Taulukko1[[#This Row],[TOL2008]],2)),Pääluokka!$G$2:$G$100,0))</f>
        <v>#N/A</v>
      </c>
      <c r="K1434" s="126" t="e">
        <f>INDEX(Pääluokka!$I$2:$I$100,MATCH(VALUE(LEFT(Taulukko1[[#This Row],[TOL2008]],2)),Pääluokka!$G$2:$G$100,0))</f>
        <v>#N/A</v>
      </c>
      <c r="L1434" s="41">
        <f t="shared" si="220"/>
        <v>57</v>
      </c>
      <c r="M1434" s="43">
        <f t="shared" si="221"/>
        <v>40392</v>
      </c>
      <c r="N1434" s="43">
        <f t="shared" si="222"/>
        <v>40449</v>
      </c>
      <c r="O1434" s="43">
        <f t="shared" si="223"/>
        <v>40391</v>
      </c>
      <c r="P1434" s="43">
        <f t="shared" si="224"/>
        <v>40422</v>
      </c>
      <c r="Q1434" s="41">
        <f t="shared" si="225"/>
        <v>2010</v>
      </c>
      <c r="R1434" s="41">
        <f t="shared" si="226"/>
        <v>2010</v>
      </c>
      <c r="S1434" s="43" t="str">
        <f>YEAR(Taulukko1[[#This Row],[Alku KK]])&amp;"Q"&amp;ROUNDDOWN((MONTH(Taulukko1[[#This Row],[Alku KK]])-1)/3+1,0)</f>
        <v>2010Q3</v>
      </c>
      <c r="T1434" s="43" t="str">
        <f>YEAR(Taulukko1[[#This Row],[Loppu KK]])&amp;"Q"&amp;ROUNDDOWN((MONTH(Taulukko1[[#This Row],[Loppu KK]])-1)/3+1,0)</f>
        <v>2010Q3</v>
      </c>
      <c r="U1434" s="66">
        <f>IF(COUNT(Taulukko1[[#This Row],[Neuvottelujen alaiset ]])=1,Taulukko1[[#This Row],[Neuvottelujen alaiset ]],Taulukko1[[#This Row],[Vähennystarve]])</f>
        <v>345</v>
      </c>
      <c r="V1434" s="44">
        <f t="shared" si="227"/>
        <v>0.2318840579710145</v>
      </c>
      <c r="W1434" s="44">
        <f t="shared" si="228"/>
        <v>0.12173913043478261</v>
      </c>
      <c r="X1434" s="44">
        <f t="shared" si="229"/>
        <v>0.52500000000000002</v>
      </c>
      <c r="Y1434" s="90" t="b">
        <f>AND(MONTH(Taulukko1[[#This Row],[Alku PVM]] )=6,DAY(Taulukko1[[#This Row],[Alku PVM]] )&gt;19)</f>
        <v>0</v>
      </c>
      <c r="Z1434" s="90" t="b">
        <f>AND(MONTH(Taulukko1[[#This Row],[Loppu PVM]] )=6,DAY(Taulukko1[[#This Row],[Loppu PVM]] )&gt;19)</f>
        <v>0</v>
      </c>
      <c r="AA1434" s="90" t="b">
        <f>OR(MONTH(Taulukko1[[#This Row],[Alku PVM]] )&lt;=5,AND(MONTH(Taulukko1[[#This Row],[Alku PVM]] )=6,DAY(Taulukko1[[#This Row],[Alku PVM]] )&lt;20))</f>
        <v>0</v>
      </c>
      <c r="AB1434" s="90" t="b">
        <f>OR(MONTH(Taulukko1[[#This Row],[Loppu PVM]])&lt;=5,AND(MONTH(Taulukko1[[#This Row],[Loppu PVM]] )=6,DAY(Taulukko1[[#This Row],[Loppu PVM]])&lt;20))</f>
        <v>0</v>
      </c>
      <c r="AC1434" s="90" t="b">
        <f>OR(MONTH(Taulukko1[[#This Row],[Alku PVM]] )&lt;=3,AND(MONTH(Taulukko1[[#This Row],[Alku PVM]] )=3))</f>
        <v>0</v>
      </c>
      <c r="AD1434" s="90" t="b">
        <f>OR(MONTH(Taulukko1[[#This Row],[Loppu PVM]] )&lt;=3,AND(MONTH(Taulukko1[[#This Row],[Loppu PVM]] )=3))</f>
        <v>0</v>
      </c>
      <c r="AE1434" s="90" t="b">
        <f>OR(MONTH(Taulukko1[[#This Row],[Alku PVM]] )&lt;=9,AND(MONTH(Taulukko1[[#This Row],[Alku PVM]] )=9))</f>
        <v>1</v>
      </c>
      <c r="AF1434" s="90" t="b">
        <f>OR(MONTH(Taulukko1[[#This Row],[Loppu PVM]])&lt;=9,AND(MONTH(Taulukko1[[#This Row],[Loppu PVM]] )=9))</f>
        <v>1</v>
      </c>
      <c r="AG1434" s="90" t="b">
        <f>OR(MONTH(Taulukko1[[#This Row],[Alku PVM]] )&lt;=6,AND(MONTH(Taulukko1[[#This Row],[Alku PVM]] )=6))</f>
        <v>0</v>
      </c>
      <c r="AH1434" s="90" t="b">
        <f>OR(MONTH(Taulukko1[[#This Row],[Loppu PVM]])&lt;=6,AND(MONTH(Taulukko1[[#This Row],[Loppu PVM]] )=6))</f>
        <v>0</v>
      </c>
    </row>
    <row r="1435" spans="1:34" ht="12.75" customHeight="1">
      <c r="A1435" t="s">
        <v>3405</v>
      </c>
      <c r="B1435" s="23">
        <v>40399</v>
      </c>
      <c r="C1435" t="s">
        <v>3404</v>
      </c>
      <c r="D1435" s="5">
        <v>11</v>
      </c>
      <c r="E1435" s="62">
        <v>35</v>
      </c>
      <c r="F1435" s="4">
        <v>40441</v>
      </c>
      <c r="G1435" s="5">
        <v>24</v>
      </c>
      <c r="H1435" s="22">
        <v>35</v>
      </c>
      <c r="I1435" s="126" t="e">
        <f>INDEX('TOL2008'!B:B,MATCH(A1435,'TOL2008'!A:A,0))</f>
        <v>#N/A</v>
      </c>
      <c r="J1435" s="126" t="e">
        <f>INDEX(Pääluokka!$H$2:$H$100,MATCH(VALUE(LEFT(Taulukko1[[#This Row],[TOL2008]],2)),Pääluokka!$G$2:$G$100,0))</f>
        <v>#N/A</v>
      </c>
      <c r="K1435" s="126" t="e">
        <f>INDEX(Pääluokka!$I$2:$I$100,MATCH(VALUE(LEFT(Taulukko1[[#This Row],[TOL2008]],2)),Pääluokka!$G$2:$G$100,0))</f>
        <v>#N/A</v>
      </c>
      <c r="L1435" s="41">
        <f t="shared" si="220"/>
        <v>42</v>
      </c>
      <c r="M1435" s="43">
        <f t="shared" si="221"/>
        <v>40399</v>
      </c>
      <c r="N1435" s="43">
        <f t="shared" si="222"/>
        <v>40441</v>
      </c>
      <c r="O1435" s="43">
        <f t="shared" si="223"/>
        <v>40391</v>
      </c>
      <c r="P1435" s="43">
        <f t="shared" si="224"/>
        <v>40422</v>
      </c>
      <c r="Q1435" s="41">
        <f t="shared" si="225"/>
        <v>2010</v>
      </c>
      <c r="R1435" s="41">
        <f t="shared" si="226"/>
        <v>2010</v>
      </c>
      <c r="S1435" s="43" t="str">
        <f>YEAR(Taulukko1[[#This Row],[Alku KK]])&amp;"Q"&amp;ROUNDDOWN((MONTH(Taulukko1[[#This Row],[Alku KK]])-1)/3+1,0)</f>
        <v>2010Q3</v>
      </c>
      <c r="T1435" s="43" t="str">
        <f>YEAR(Taulukko1[[#This Row],[Loppu KK]])&amp;"Q"&amp;ROUNDDOWN((MONTH(Taulukko1[[#This Row],[Loppu KK]])-1)/3+1,0)</f>
        <v>2010Q3</v>
      </c>
      <c r="U1435" s="66">
        <f>IF(COUNT(Taulukko1[[#This Row],[Neuvottelujen alaiset ]])=1,Taulukko1[[#This Row],[Neuvottelujen alaiset ]],Taulukko1[[#This Row],[Vähennystarve]])</f>
        <v>35</v>
      </c>
      <c r="V1435" s="44">
        <f t="shared" si="227"/>
        <v>1</v>
      </c>
      <c r="W1435" s="44">
        <f t="shared" si="228"/>
        <v>0.68571428571428572</v>
      </c>
      <c r="X1435" s="44">
        <f t="shared" si="229"/>
        <v>0.68571428571428572</v>
      </c>
      <c r="Y1435" s="90" t="b">
        <f>AND(MONTH(Taulukko1[[#This Row],[Alku PVM]] )=6,DAY(Taulukko1[[#This Row],[Alku PVM]] )&gt;19)</f>
        <v>0</v>
      </c>
      <c r="Z1435" s="90" t="b">
        <f>AND(MONTH(Taulukko1[[#This Row],[Loppu PVM]] )=6,DAY(Taulukko1[[#This Row],[Loppu PVM]] )&gt;19)</f>
        <v>0</v>
      </c>
      <c r="AA1435" s="90" t="b">
        <f>OR(MONTH(Taulukko1[[#This Row],[Alku PVM]] )&lt;=5,AND(MONTH(Taulukko1[[#This Row],[Alku PVM]] )=6,DAY(Taulukko1[[#This Row],[Alku PVM]] )&lt;20))</f>
        <v>0</v>
      </c>
      <c r="AB1435" s="90" t="b">
        <f>OR(MONTH(Taulukko1[[#This Row],[Loppu PVM]])&lt;=5,AND(MONTH(Taulukko1[[#This Row],[Loppu PVM]] )=6,DAY(Taulukko1[[#This Row],[Loppu PVM]])&lt;20))</f>
        <v>0</v>
      </c>
      <c r="AC1435" s="90" t="b">
        <f>OR(MONTH(Taulukko1[[#This Row],[Alku PVM]] )&lt;=3,AND(MONTH(Taulukko1[[#This Row],[Alku PVM]] )=3))</f>
        <v>0</v>
      </c>
      <c r="AD1435" s="90" t="b">
        <f>OR(MONTH(Taulukko1[[#This Row],[Loppu PVM]] )&lt;=3,AND(MONTH(Taulukko1[[#This Row],[Loppu PVM]] )=3))</f>
        <v>0</v>
      </c>
      <c r="AE1435" s="90" t="b">
        <f>OR(MONTH(Taulukko1[[#This Row],[Alku PVM]] )&lt;=9,AND(MONTH(Taulukko1[[#This Row],[Alku PVM]] )=9))</f>
        <v>1</v>
      </c>
      <c r="AF1435" s="90" t="b">
        <f>OR(MONTH(Taulukko1[[#This Row],[Loppu PVM]])&lt;=9,AND(MONTH(Taulukko1[[#This Row],[Loppu PVM]] )=9))</f>
        <v>1</v>
      </c>
      <c r="AG1435" s="90" t="b">
        <f>OR(MONTH(Taulukko1[[#This Row],[Alku PVM]] )&lt;=6,AND(MONTH(Taulukko1[[#This Row],[Alku PVM]] )=6))</f>
        <v>0</v>
      </c>
      <c r="AH1435" s="90" t="b">
        <f>OR(MONTH(Taulukko1[[#This Row],[Loppu PVM]])&lt;=6,AND(MONTH(Taulukko1[[#This Row],[Loppu PVM]] )=6))</f>
        <v>0</v>
      </c>
    </row>
    <row r="1436" spans="1:34" ht="12.75" customHeight="1">
      <c r="A1436" t="s">
        <v>1990</v>
      </c>
      <c r="B1436" s="23">
        <v>40399</v>
      </c>
      <c r="C1436" t="s">
        <v>3320</v>
      </c>
      <c r="E1436" s="62">
        <v>50</v>
      </c>
      <c r="F1436" s="4">
        <v>40458</v>
      </c>
      <c r="G1436" s="5">
        <v>44</v>
      </c>
      <c r="H1436" s="22">
        <v>250</v>
      </c>
      <c r="I1436" s="126" t="e">
        <f>INDEX('TOL2008'!B:B,MATCH(A1436,'TOL2008'!A:A,0))</f>
        <v>#N/A</v>
      </c>
      <c r="J1436" s="126" t="e">
        <f>INDEX(Pääluokka!$H$2:$H$100,MATCH(VALUE(LEFT(Taulukko1[[#This Row],[TOL2008]],2)),Pääluokka!$G$2:$G$100,0))</f>
        <v>#N/A</v>
      </c>
      <c r="K1436" s="126" t="e">
        <f>INDEX(Pääluokka!$I$2:$I$100,MATCH(VALUE(LEFT(Taulukko1[[#This Row],[TOL2008]],2)),Pääluokka!$G$2:$G$100,0))</f>
        <v>#N/A</v>
      </c>
      <c r="L1436" s="41">
        <f t="shared" si="220"/>
        <v>59</v>
      </c>
      <c r="M1436" s="43">
        <f t="shared" si="221"/>
        <v>40399</v>
      </c>
      <c r="N1436" s="43">
        <f t="shared" si="222"/>
        <v>40458</v>
      </c>
      <c r="O1436" s="43">
        <f t="shared" si="223"/>
        <v>40391</v>
      </c>
      <c r="P1436" s="43">
        <f t="shared" si="224"/>
        <v>40452</v>
      </c>
      <c r="Q1436" s="41">
        <f t="shared" si="225"/>
        <v>2010</v>
      </c>
      <c r="R1436" s="41">
        <f t="shared" si="226"/>
        <v>2010</v>
      </c>
      <c r="S1436" s="43" t="str">
        <f>YEAR(Taulukko1[[#This Row],[Alku KK]])&amp;"Q"&amp;ROUNDDOWN((MONTH(Taulukko1[[#This Row],[Alku KK]])-1)/3+1,0)</f>
        <v>2010Q3</v>
      </c>
      <c r="T1436" s="43" t="str">
        <f>YEAR(Taulukko1[[#This Row],[Loppu KK]])&amp;"Q"&amp;ROUNDDOWN((MONTH(Taulukko1[[#This Row],[Loppu KK]])-1)/3+1,0)</f>
        <v>2010Q4</v>
      </c>
      <c r="U1436" s="66">
        <f>IF(COUNT(Taulukko1[[#This Row],[Neuvottelujen alaiset ]])=1,Taulukko1[[#This Row],[Neuvottelujen alaiset ]],Taulukko1[[#This Row],[Vähennystarve]])</f>
        <v>250</v>
      </c>
      <c r="V1436" s="44">
        <f t="shared" si="227"/>
        <v>0.2</v>
      </c>
      <c r="W1436" s="44">
        <f t="shared" si="228"/>
        <v>0.17599999999999999</v>
      </c>
      <c r="X1436" s="44">
        <f t="shared" si="229"/>
        <v>0.88</v>
      </c>
      <c r="Y1436" s="90" t="b">
        <f>AND(MONTH(Taulukko1[[#This Row],[Alku PVM]] )=6,DAY(Taulukko1[[#This Row],[Alku PVM]] )&gt;19)</f>
        <v>0</v>
      </c>
      <c r="Z1436" s="90" t="b">
        <f>AND(MONTH(Taulukko1[[#This Row],[Loppu PVM]] )=6,DAY(Taulukko1[[#This Row],[Loppu PVM]] )&gt;19)</f>
        <v>0</v>
      </c>
      <c r="AA1436" s="90" t="b">
        <f>OR(MONTH(Taulukko1[[#This Row],[Alku PVM]] )&lt;=5,AND(MONTH(Taulukko1[[#This Row],[Alku PVM]] )=6,DAY(Taulukko1[[#This Row],[Alku PVM]] )&lt;20))</f>
        <v>0</v>
      </c>
      <c r="AB1436" s="90" t="b">
        <f>OR(MONTH(Taulukko1[[#This Row],[Loppu PVM]])&lt;=5,AND(MONTH(Taulukko1[[#This Row],[Loppu PVM]] )=6,DAY(Taulukko1[[#This Row],[Loppu PVM]])&lt;20))</f>
        <v>0</v>
      </c>
      <c r="AC1436" s="90" t="b">
        <f>OR(MONTH(Taulukko1[[#This Row],[Alku PVM]] )&lt;=3,AND(MONTH(Taulukko1[[#This Row],[Alku PVM]] )=3))</f>
        <v>0</v>
      </c>
      <c r="AD1436" s="90" t="b">
        <f>OR(MONTH(Taulukko1[[#This Row],[Loppu PVM]] )&lt;=3,AND(MONTH(Taulukko1[[#This Row],[Loppu PVM]] )=3))</f>
        <v>0</v>
      </c>
      <c r="AE1436" s="90" t="b">
        <f>OR(MONTH(Taulukko1[[#This Row],[Alku PVM]] )&lt;=9,AND(MONTH(Taulukko1[[#This Row],[Alku PVM]] )=9))</f>
        <v>1</v>
      </c>
      <c r="AF1436" s="90" t="b">
        <f>OR(MONTH(Taulukko1[[#This Row],[Loppu PVM]])&lt;=9,AND(MONTH(Taulukko1[[#This Row],[Loppu PVM]] )=9))</f>
        <v>0</v>
      </c>
      <c r="AG1436" s="90" t="b">
        <f>OR(MONTH(Taulukko1[[#This Row],[Alku PVM]] )&lt;=6,AND(MONTH(Taulukko1[[#This Row],[Alku PVM]] )=6))</f>
        <v>0</v>
      </c>
      <c r="AH1436" s="90" t="b">
        <f>OR(MONTH(Taulukko1[[#This Row],[Loppu PVM]])&lt;=6,AND(MONTH(Taulukko1[[#This Row],[Loppu PVM]] )=6))</f>
        <v>0</v>
      </c>
    </row>
    <row r="1437" spans="1:34" ht="12.75" customHeight="1">
      <c r="A1437" t="s">
        <v>1918</v>
      </c>
      <c r="B1437" s="23">
        <v>40401</v>
      </c>
      <c r="C1437" t="s">
        <v>1072</v>
      </c>
      <c r="E1437" s="62">
        <v>80</v>
      </c>
      <c r="F1437" s="4"/>
      <c r="G1437" s="5"/>
      <c r="H1437" s="22">
        <v>850</v>
      </c>
      <c r="I1437" s="126" t="e">
        <f>INDEX('TOL2008'!B:B,MATCH(A1437,'TOL2008'!A:A,0))</f>
        <v>#N/A</v>
      </c>
      <c r="J1437" s="126" t="e">
        <f>INDEX(Pääluokka!$H$2:$H$100,MATCH(VALUE(LEFT(Taulukko1[[#This Row],[TOL2008]],2)),Pääluokka!$G$2:$G$100,0))</f>
        <v>#N/A</v>
      </c>
      <c r="K1437" s="126" t="e">
        <f>INDEX(Pääluokka!$I$2:$I$100,MATCH(VALUE(LEFT(Taulukko1[[#This Row],[TOL2008]],2)),Pääluokka!$G$2:$G$100,0))</f>
        <v>#N/A</v>
      </c>
      <c r="L1437" s="41" t="str">
        <f t="shared" si="220"/>
        <v>NA</v>
      </c>
      <c r="M1437" s="43">
        <f t="shared" si="221"/>
        <v>40401</v>
      </c>
      <c r="N1437" s="43">
        <f t="shared" si="222"/>
        <v>40452</v>
      </c>
      <c r="O1437" s="43">
        <f t="shared" si="223"/>
        <v>40391</v>
      </c>
      <c r="P1437" s="43">
        <f t="shared" si="224"/>
        <v>40452</v>
      </c>
      <c r="Q1437" s="41">
        <f t="shared" si="225"/>
        <v>2010</v>
      </c>
      <c r="R1437" s="41">
        <f t="shared" si="226"/>
        <v>2010</v>
      </c>
      <c r="S1437" s="43" t="str">
        <f>YEAR(Taulukko1[[#This Row],[Alku KK]])&amp;"Q"&amp;ROUNDDOWN((MONTH(Taulukko1[[#This Row],[Alku KK]])-1)/3+1,0)</f>
        <v>2010Q3</v>
      </c>
      <c r="T1437" s="43" t="str">
        <f>YEAR(Taulukko1[[#This Row],[Loppu KK]])&amp;"Q"&amp;ROUNDDOWN((MONTH(Taulukko1[[#This Row],[Loppu KK]])-1)/3+1,0)</f>
        <v>2010Q4</v>
      </c>
      <c r="U1437" s="66">
        <f>IF(COUNT(Taulukko1[[#This Row],[Neuvottelujen alaiset ]])=1,Taulukko1[[#This Row],[Neuvottelujen alaiset ]],Taulukko1[[#This Row],[Vähennystarve]])</f>
        <v>850</v>
      </c>
      <c r="V1437" s="44">
        <f t="shared" si="227"/>
        <v>9.4117647058823528E-2</v>
      </c>
      <c r="W1437" s="44" t="str">
        <f t="shared" si="228"/>
        <v>NA</v>
      </c>
      <c r="X1437" s="44" t="str">
        <f t="shared" si="229"/>
        <v>NA</v>
      </c>
      <c r="Y1437" s="90" t="b">
        <f>AND(MONTH(Taulukko1[[#This Row],[Alku PVM]] )=6,DAY(Taulukko1[[#This Row],[Alku PVM]] )&gt;19)</f>
        <v>0</v>
      </c>
      <c r="Z1437" s="90" t="b">
        <f>AND(MONTH(Taulukko1[[#This Row],[Loppu PVM]] )=6,DAY(Taulukko1[[#This Row],[Loppu PVM]] )&gt;19)</f>
        <v>0</v>
      </c>
      <c r="AA1437" s="90" t="b">
        <f>OR(MONTH(Taulukko1[[#This Row],[Alku PVM]] )&lt;=5,AND(MONTH(Taulukko1[[#This Row],[Alku PVM]] )=6,DAY(Taulukko1[[#This Row],[Alku PVM]] )&lt;20))</f>
        <v>0</v>
      </c>
      <c r="AB1437" s="90" t="b">
        <f>OR(MONTH(Taulukko1[[#This Row],[Loppu PVM]])&lt;=5,AND(MONTH(Taulukko1[[#This Row],[Loppu PVM]] )=6,DAY(Taulukko1[[#This Row],[Loppu PVM]])&lt;20))</f>
        <v>0</v>
      </c>
      <c r="AC1437" s="90" t="b">
        <f>OR(MONTH(Taulukko1[[#This Row],[Alku PVM]] )&lt;=3,AND(MONTH(Taulukko1[[#This Row],[Alku PVM]] )=3))</f>
        <v>0</v>
      </c>
      <c r="AD1437" s="90" t="b">
        <f>OR(MONTH(Taulukko1[[#This Row],[Loppu PVM]] )&lt;=3,AND(MONTH(Taulukko1[[#This Row],[Loppu PVM]] )=3))</f>
        <v>0</v>
      </c>
      <c r="AE1437" s="90" t="b">
        <f>OR(MONTH(Taulukko1[[#This Row],[Alku PVM]] )&lt;=9,AND(MONTH(Taulukko1[[#This Row],[Alku PVM]] )=9))</f>
        <v>1</v>
      </c>
      <c r="AF1437" s="90" t="b">
        <f>OR(MONTH(Taulukko1[[#This Row],[Loppu PVM]])&lt;=9,AND(MONTH(Taulukko1[[#This Row],[Loppu PVM]] )=9))</f>
        <v>0</v>
      </c>
      <c r="AG1437" s="90" t="b">
        <f>OR(MONTH(Taulukko1[[#This Row],[Alku PVM]] )&lt;=6,AND(MONTH(Taulukko1[[#This Row],[Alku PVM]] )=6))</f>
        <v>0</v>
      </c>
      <c r="AH1437" s="90" t="b">
        <f>OR(MONTH(Taulukko1[[#This Row],[Loppu PVM]])&lt;=6,AND(MONTH(Taulukko1[[#This Row],[Loppu PVM]] )=6))</f>
        <v>0</v>
      </c>
    </row>
    <row r="1438" spans="1:34" ht="12.75" customHeight="1">
      <c r="A1438" t="s">
        <v>142</v>
      </c>
      <c r="B1438" s="23">
        <v>40402</v>
      </c>
      <c r="C1438" t="s">
        <v>3214</v>
      </c>
      <c r="E1438" s="62">
        <v>50</v>
      </c>
      <c r="F1438" s="4"/>
      <c r="G1438" s="5"/>
      <c r="H1438" s="22">
        <v>300</v>
      </c>
      <c r="I1438" s="126">
        <f>INDEX('TOL2008'!B:B,MATCH(A1438,'TOL2008'!A:A,0))</f>
        <v>46901</v>
      </c>
      <c r="J1438" s="126" t="str">
        <f>INDEX(Pääluokka!$H$2:$H$100,MATCH(VALUE(LEFT(Taulukko1[[#This Row],[TOL2008]],2)),Pääluokka!$G$2:$G$100,0))</f>
        <v>Tukku- ja vähittäiskauppa; moottoriajoneuvojen ja moottoripyörien korjaus</v>
      </c>
      <c r="K1438" s="126" t="str">
        <f>INDEX(Pääluokka!$I$2:$I$100,MATCH(VALUE(LEFT(Taulukko1[[#This Row],[TOL2008]],2)),Pääluokka!$G$2:$G$100,0))</f>
        <v>Palvelualat (G-N, R, S)</v>
      </c>
      <c r="L1438" s="41" t="str">
        <f t="shared" si="220"/>
        <v>NA</v>
      </c>
      <c r="M1438" s="43">
        <f t="shared" si="221"/>
        <v>40402</v>
      </c>
      <c r="N1438" s="43">
        <f t="shared" si="222"/>
        <v>40453</v>
      </c>
      <c r="O1438" s="43">
        <f t="shared" si="223"/>
        <v>40391</v>
      </c>
      <c r="P1438" s="43">
        <f t="shared" si="224"/>
        <v>40452</v>
      </c>
      <c r="Q1438" s="41">
        <f t="shared" si="225"/>
        <v>2010</v>
      </c>
      <c r="R1438" s="41">
        <f t="shared" si="226"/>
        <v>2010</v>
      </c>
      <c r="S1438" s="43" t="str">
        <f>YEAR(Taulukko1[[#This Row],[Alku KK]])&amp;"Q"&amp;ROUNDDOWN((MONTH(Taulukko1[[#This Row],[Alku KK]])-1)/3+1,0)</f>
        <v>2010Q3</v>
      </c>
      <c r="T1438" s="43" t="str">
        <f>YEAR(Taulukko1[[#This Row],[Loppu KK]])&amp;"Q"&amp;ROUNDDOWN((MONTH(Taulukko1[[#This Row],[Loppu KK]])-1)/3+1,0)</f>
        <v>2010Q4</v>
      </c>
      <c r="U1438" s="66">
        <f>IF(COUNT(Taulukko1[[#This Row],[Neuvottelujen alaiset ]])=1,Taulukko1[[#This Row],[Neuvottelujen alaiset ]],Taulukko1[[#This Row],[Vähennystarve]])</f>
        <v>300</v>
      </c>
      <c r="V1438" s="44">
        <f t="shared" si="227"/>
        <v>0.16666666666666666</v>
      </c>
      <c r="W1438" s="44" t="str">
        <f t="shared" si="228"/>
        <v>NA</v>
      </c>
      <c r="X1438" s="44" t="str">
        <f t="shared" si="229"/>
        <v>NA</v>
      </c>
      <c r="Y1438" s="90" t="b">
        <f>AND(MONTH(Taulukko1[[#This Row],[Alku PVM]] )=6,DAY(Taulukko1[[#This Row],[Alku PVM]] )&gt;19)</f>
        <v>0</v>
      </c>
      <c r="Z1438" s="90" t="b">
        <f>AND(MONTH(Taulukko1[[#This Row],[Loppu PVM]] )=6,DAY(Taulukko1[[#This Row],[Loppu PVM]] )&gt;19)</f>
        <v>0</v>
      </c>
      <c r="AA1438" s="90" t="b">
        <f>OR(MONTH(Taulukko1[[#This Row],[Alku PVM]] )&lt;=5,AND(MONTH(Taulukko1[[#This Row],[Alku PVM]] )=6,DAY(Taulukko1[[#This Row],[Alku PVM]] )&lt;20))</f>
        <v>0</v>
      </c>
      <c r="AB1438" s="90" t="b">
        <f>OR(MONTH(Taulukko1[[#This Row],[Loppu PVM]])&lt;=5,AND(MONTH(Taulukko1[[#This Row],[Loppu PVM]] )=6,DAY(Taulukko1[[#This Row],[Loppu PVM]])&lt;20))</f>
        <v>0</v>
      </c>
      <c r="AC1438" s="90" t="b">
        <f>OR(MONTH(Taulukko1[[#This Row],[Alku PVM]] )&lt;=3,AND(MONTH(Taulukko1[[#This Row],[Alku PVM]] )=3))</f>
        <v>0</v>
      </c>
      <c r="AD1438" s="90" t="b">
        <f>OR(MONTH(Taulukko1[[#This Row],[Loppu PVM]] )&lt;=3,AND(MONTH(Taulukko1[[#This Row],[Loppu PVM]] )=3))</f>
        <v>0</v>
      </c>
      <c r="AE1438" s="90" t="b">
        <f>OR(MONTH(Taulukko1[[#This Row],[Alku PVM]] )&lt;=9,AND(MONTH(Taulukko1[[#This Row],[Alku PVM]] )=9))</f>
        <v>1</v>
      </c>
      <c r="AF1438" s="90" t="b">
        <f>OR(MONTH(Taulukko1[[#This Row],[Loppu PVM]])&lt;=9,AND(MONTH(Taulukko1[[#This Row],[Loppu PVM]] )=9))</f>
        <v>0</v>
      </c>
      <c r="AG1438" s="90" t="b">
        <f>OR(MONTH(Taulukko1[[#This Row],[Alku PVM]] )&lt;=6,AND(MONTH(Taulukko1[[#This Row],[Alku PVM]] )=6))</f>
        <v>0</v>
      </c>
      <c r="AH1438" s="90" t="b">
        <f>OR(MONTH(Taulukko1[[#This Row],[Loppu PVM]])&lt;=6,AND(MONTH(Taulukko1[[#This Row],[Loppu PVM]] )=6))</f>
        <v>0</v>
      </c>
    </row>
    <row r="1439" spans="1:34" ht="12.75" customHeight="1">
      <c r="A1439" t="s">
        <v>665</v>
      </c>
      <c r="B1439" s="23">
        <v>40407</v>
      </c>
      <c r="C1439" t="s">
        <v>3480</v>
      </c>
      <c r="E1439" s="62">
        <v>27</v>
      </c>
      <c r="F1439" s="4">
        <v>40463</v>
      </c>
      <c r="G1439" s="5">
        <v>11</v>
      </c>
      <c r="H1439" s="22">
        <v>230</v>
      </c>
      <c r="I1439" s="126">
        <f>INDEX('TOL2008'!B:B,MATCH(A1439,'TOL2008'!A:A,0))</f>
        <v>58130</v>
      </c>
      <c r="J1439" s="126" t="str">
        <f>INDEX(Pääluokka!$H$2:$H$100,MATCH(VALUE(LEFT(Taulukko1[[#This Row],[TOL2008]],2)),Pääluokka!$G$2:$G$100,0))</f>
        <v>Informaatio ja viestintä</v>
      </c>
      <c r="K1439" s="126" t="str">
        <f>INDEX(Pääluokka!$I$2:$I$100,MATCH(VALUE(LEFT(Taulukko1[[#This Row],[TOL2008]],2)),Pääluokka!$G$2:$G$100,0))</f>
        <v>Palvelualat (G-N, R, S)</v>
      </c>
      <c r="L1439" s="41">
        <f t="shared" si="220"/>
        <v>56</v>
      </c>
      <c r="M1439" s="43">
        <f t="shared" si="221"/>
        <v>40407</v>
      </c>
      <c r="N1439" s="43">
        <f t="shared" si="222"/>
        <v>40463</v>
      </c>
      <c r="O1439" s="43">
        <f t="shared" si="223"/>
        <v>40391</v>
      </c>
      <c r="P1439" s="43">
        <f t="shared" si="224"/>
        <v>40452</v>
      </c>
      <c r="Q1439" s="41">
        <f t="shared" si="225"/>
        <v>2010</v>
      </c>
      <c r="R1439" s="41">
        <f t="shared" si="226"/>
        <v>2010</v>
      </c>
      <c r="S1439" s="43" t="str">
        <f>YEAR(Taulukko1[[#This Row],[Alku KK]])&amp;"Q"&amp;ROUNDDOWN((MONTH(Taulukko1[[#This Row],[Alku KK]])-1)/3+1,0)</f>
        <v>2010Q3</v>
      </c>
      <c r="T1439" s="43" t="str">
        <f>YEAR(Taulukko1[[#This Row],[Loppu KK]])&amp;"Q"&amp;ROUNDDOWN((MONTH(Taulukko1[[#This Row],[Loppu KK]])-1)/3+1,0)</f>
        <v>2010Q4</v>
      </c>
      <c r="U1439" s="66">
        <f>IF(COUNT(Taulukko1[[#This Row],[Neuvottelujen alaiset ]])=1,Taulukko1[[#This Row],[Neuvottelujen alaiset ]],Taulukko1[[#This Row],[Vähennystarve]])</f>
        <v>230</v>
      </c>
      <c r="V1439" s="44">
        <f t="shared" si="227"/>
        <v>0.11739130434782609</v>
      </c>
      <c r="W1439" s="44">
        <f t="shared" si="228"/>
        <v>4.7826086956521741E-2</v>
      </c>
      <c r="X1439" s="44">
        <f t="shared" si="229"/>
        <v>0.40740740740740738</v>
      </c>
      <c r="Y1439" s="90" t="b">
        <f>AND(MONTH(Taulukko1[[#This Row],[Alku PVM]] )=6,DAY(Taulukko1[[#This Row],[Alku PVM]] )&gt;19)</f>
        <v>0</v>
      </c>
      <c r="Z1439" s="90" t="b">
        <f>AND(MONTH(Taulukko1[[#This Row],[Loppu PVM]] )=6,DAY(Taulukko1[[#This Row],[Loppu PVM]] )&gt;19)</f>
        <v>0</v>
      </c>
      <c r="AA1439" s="90" t="b">
        <f>OR(MONTH(Taulukko1[[#This Row],[Alku PVM]] )&lt;=5,AND(MONTH(Taulukko1[[#This Row],[Alku PVM]] )=6,DAY(Taulukko1[[#This Row],[Alku PVM]] )&lt;20))</f>
        <v>0</v>
      </c>
      <c r="AB1439" s="90" t="b">
        <f>OR(MONTH(Taulukko1[[#This Row],[Loppu PVM]])&lt;=5,AND(MONTH(Taulukko1[[#This Row],[Loppu PVM]] )=6,DAY(Taulukko1[[#This Row],[Loppu PVM]])&lt;20))</f>
        <v>0</v>
      </c>
      <c r="AC1439" s="90" t="b">
        <f>OR(MONTH(Taulukko1[[#This Row],[Alku PVM]] )&lt;=3,AND(MONTH(Taulukko1[[#This Row],[Alku PVM]] )=3))</f>
        <v>0</v>
      </c>
      <c r="AD1439" s="90" t="b">
        <f>OR(MONTH(Taulukko1[[#This Row],[Loppu PVM]] )&lt;=3,AND(MONTH(Taulukko1[[#This Row],[Loppu PVM]] )=3))</f>
        <v>0</v>
      </c>
      <c r="AE1439" s="90" t="b">
        <f>OR(MONTH(Taulukko1[[#This Row],[Alku PVM]] )&lt;=9,AND(MONTH(Taulukko1[[#This Row],[Alku PVM]] )=9))</f>
        <v>1</v>
      </c>
      <c r="AF1439" s="90" t="b">
        <f>OR(MONTH(Taulukko1[[#This Row],[Loppu PVM]])&lt;=9,AND(MONTH(Taulukko1[[#This Row],[Loppu PVM]] )=9))</f>
        <v>0</v>
      </c>
      <c r="AG1439" s="90" t="b">
        <f>OR(MONTH(Taulukko1[[#This Row],[Alku PVM]] )&lt;=6,AND(MONTH(Taulukko1[[#This Row],[Alku PVM]] )=6))</f>
        <v>0</v>
      </c>
      <c r="AH1439" s="90" t="b">
        <f>OR(MONTH(Taulukko1[[#This Row],[Loppu PVM]])&lt;=6,AND(MONTH(Taulukko1[[#This Row],[Loppu PVM]] )=6))</f>
        <v>0</v>
      </c>
    </row>
    <row r="1440" spans="1:34" ht="12.75" customHeight="1">
      <c r="A1440" t="s">
        <v>1183</v>
      </c>
      <c r="B1440" s="23">
        <v>40408</v>
      </c>
      <c r="C1440" t="s">
        <v>3392</v>
      </c>
      <c r="E1440" s="62">
        <v>50</v>
      </c>
      <c r="F1440" s="4">
        <v>40459</v>
      </c>
      <c r="G1440" s="5">
        <v>40</v>
      </c>
      <c r="H1440" s="22">
        <v>200</v>
      </c>
      <c r="I1440" s="126">
        <f>INDEX('TOL2008'!B:B,MATCH(A1440,'TOL2008'!A:A,0))</f>
        <v>18120</v>
      </c>
      <c r="J1440" s="126" t="str">
        <f>INDEX(Pääluokka!$H$2:$H$100,MATCH(VALUE(LEFT(Taulukko1[[#This Row],[TOL2008]],2)),Pääluokka!$G$2:$G$100,0))</f>
        <v>Teollisuus</v>
      </c>
      <c r="K1440" s="126" t="str">
        <f>INDEX(Pääluokka!$I$2:$I$100,MATCH(VALUE(LEFT(Taulukko1[[#This Row],[TOL2008]],2)),Pääluokka!$G$2:$G$100,0))</f>
        <v>Teollisuus (C-E)</v>
      </c>
      <c r="L1440" s="41">
        <f t="shared" si="220"/>
        <v>51</v>
      </c>
      <c r="M1440" s="43">
        <f t="shared" si="221"/>
        <v>40408</v>
      </c>
      <c r="N1440" s="43">
        <f t="shared" si="222"/>
        <v>40459</v>
      </c>
      <c r="O1440" s="43">
        <f t="shared" si="223"/>
        <v>40391</v>
      </c>
      <c r="P1440" s="43">
        <f t="shared" si="224"/>
        <v>40452</v>
      </c>
      <c r="Q1440" s="41">
        <f t="shared" si="225"/>
        <v>2010</v>
      </c>
      <c r="R1440" s="41">
        <f t="shared" si="226"/>
        <v>2010</v>
      </c>
      <c r="S1440" s="43" t="str">
        <f>YEAR(Taulukko1[[#This Row],[Alku KK]])&amp;"Q"&amp;ROUNDDOWN((MONTH(Taulukko1[[#This Row],[Alku KK]])-1)/3+1,0)</f>
        <v>2010Q3</v>
      </c>
      <c r="T1440" s="43" t="str">
        <f>YEAR(Taulukko1[[#This Row],[Loppu KK]])&amp;"Q"&amp;ROUNDDOWN((MONTH(Taulukko1[[#This Row],[Loppu KK]])-1)/3+1,0)</f>
        <v>2010Q4</v>
      </c>
      <c r="U1440" s="66">
        <f>IF(COUNT(Taulukko1[[#This Row],[Neuvottelujen alaiset ]])=1,Taulukko1[[#This Row],[Neuvottelujen alaiset ]],Taulukko1[[#This Row],[Vähennystarve]])</f>
        <v>200</v>
      </c>
      <c r="V1440" s="44">
        <f t="shared" si="227"/>
        <v>0.25</v>
      </c>
      <c r="W1440" s="44">
        <f t="shared" si="228"/>
        <v>0.2</v>
      </c>
      <c r="X1440" s="44">
        <f t="shared" si="229"/>
        <v>0.8</v>
      </c>
      <c r="Y1440" s="90" t="b">
        <f>AND(MONTH(Taulukko1[[#This Row],[Alku PVM]] )=6,DAY(Taulukko1[[#This Row],[Alku PVM]] )&gt;19)</f>
        <v>0</v>
      </c>
      <c r="Z1440" s="90" t="b">
        <f>AND(MONTH(Taulukko1[[#This Row],[Loppu PVM]] )=6,DAY(Taulukko1[[#This Row],[Loppu PVM]] )&gt;19)</f>
        <v>0</v>
      </c>
      <c r="AA1440" s="90" t="b">
        <f>OR(MONTH(Taulukko1[[#This Row],[Alku PVM]] )&lt;=5,AND(MONTH(Taulukko1[[#This Row],[Alku PVM]] )=6,DAY(Taulukko1[[#This Row],[Alku PVM]] )&lt;20))</f>
        <v>0</v>
      </c>
      <c r="AB1440" s="90" t="b">
        <f>OR(MONTH(Taulukko1[[#This Row],[Loppu PVM]])&lt;=5,AND(MONTH(Taulukko1[[#This Row],[Loppu PVM]] )=6,DAY(Taulukko1[[#This Row],[Loppu PVM]])&lt;20))</f>
        <v>0</v>
      </c>
      <c r="AC1440" s="90" t="b">
        <f>OR(MONTH(Taulukko1[[#This Row],[Alku PVM]] )&lt;=3,AND(MONTH(Taulukko1[[#This Row],[Alku PVM]] )=3))</f>
        <v>0</v>
      </c>
      <c r="AD1440" s="90" t="b">
        <f>OR(MONTH(Taulukko1[[#This Row],[Loppu PVM]] )&lt;=3,AND(MONTH(Taulukko1[[#This Row],[Loppu PVM]] )=3))</f>
        <v>0</v>
      </c>
      <c r="AE1440" s="90" t="b">
        <f>OR(MONTH(Taulukko1[[#This Row],[Alku PVM]] )&lt;=9,AND(MONTH(Taulukko1[[#This Row],[Alku PVM]] )=9))</f>
        <v>1</v>
      </c>
      <c r="AF1440" s="90" t="b">
        <f>OR(MONTH(Taulukko1[[#This Row],[Loppu PVM]])&lt;=9,AND(MONTH(Taulukko1[[#This Row],[Loppu PVM]] )=9))</f>
        <v>0</v>
      </c>
      <c r="AG1440" s="90" t="b">
        <f>OR(MONTH(Taulukko1[[#This Row],[Alku PVM]] )&lt;=6,AND(MONTH(Taulukko1[[#This Row],[Alku PVM]] )=6))</f>
        <v>0</v>
      </c>
      <c r="AH1440" s="90" t="b">
        <f>OR(MONTH(Taulukko1[[#This Row],[Loppu PVM]])&lt;=6,AND(MONTH(Taulukko1[[#This Row],[Loppu PVM]] )=6))</f>
        <v>0</v>
      </c>
    </row>
    <row r="1441" spans="1:34" ht="12.75" customHeight="1">
      <c r="A1441" t="s">
        <v>3213</v>
      </c>
      <c r="B1441" s="23">
        <v>40410</v>
      </c>
      <c r="C1441" t="s">
        <v>143</v>
      </c>
      <c r="E1441" s="62">
        <v>8</v>
      </c>
      <c r="F1441" s="4">
        <v>40452</v>
      </c>
      <c r="G1441" s="5">
        <v>5</v>
      </c>
      <c r="H1441" s="22">
        <v>70</v>
      </c>
      <c r="I1441" s="126">
        <f>INDEX('TOL2008'!B:B,MATCH(A1441,'TOL2008'!A:A,0))</f>
        <v>94200</v>
      </c>
      <c r="J1441" s="126" t="str">
        <f>INDEX(Pääluokka!$H$2:$H$100,MATCH(VALUE(LEFT(Taulukko1[[#This Row],[TOL2008]],2)),Pääluokka!$G$2:$G$100,0))</f>
        <v>Muu palvelutoiminta</v>
      </c>
      <c r="K1441" s="126" t="str">
        <f>INDEX(Pääluokka!$I$2:$I$100,MATCH(VALUE(LEFT(Taulukko1[[#This Row],[TOL2008]],2)),Pääluokka!$G$2:$G$100,0))</f>
        <v>Palvelualat (G-N, R, S)</v>
      </c>
      <c r="L1441" s="41">
        <f t="shared" si="220"/>
        <v>42</v>
      </c>
      <c r="M1441" s="43">
        <f t="shared" si="221"/>
        <v>40410</v>
      </c>
      <c r="N1441" s="43">
        <f t="shared" si="222"/>
        <v>40452</v>
      </c>
      <c r="O1441" s="43">
        <f t="shared" si="223"/>
        <v>40391</v>
      </c>
      <c r="P1441" s="43">
        <f t="shared" si="224"/>
        <v>40452</v>
      </c>
      <c r="Q1441" s="41">
        <f t="shared" si="225"/>
        <v>2010</v>
      </c>
      <c r="R1441" s="41">
        <f t="shared" si="226"/>
        <v>2010</v>
      </c>
      <c r="S1441" s="43" t="str">
        <f>YEAR(Taulukko1[[#This Row],[Alku KK]])&amp;"Q"&amp;ROUNDDOWN((MONTH(Taulukko1[[#This Row],[Alku KK]])-1)/3+1,0)</f>
        <v>2010Q3</v>
      </c>
      <c r="T1441" s="43" t="str">
        <f>YEAR(Taulukko1[[#This Row],[Loppu KK]])&amp;"Q"&amp;ROUNDDOWN((MONTH(Taulukko1[[#This Row],[Loppu KK]])-1)/3+1,0)</f>
        <v>2010Q4</v>
      </c>
      <c r="U1441" s="66">
        <f>IF(COUNT(Taulukko1[[#This Row],[Neuvottelujen alaiset ]])=1,Taulukko1[[#This Row],[Neuvottelujen alaiset ]],Taulukko1[[#This Row],[Vähennystarve]])</f>
        <v>70</v>
      </c>
      <c r="V1441" s="44">
        <f t="shared" si="227"/>
        <v>0.11428571428571428</v>
      </c>
      <c r="W1441" s="44">
        <f t="shared" si="228"/>
        <v>7.1428571428571425E-2</v>
      </c>
      <c r="X1441" s="44">
        <f t="shared" si="229"/>
        <v>0.625</v>
      </c>
      <c r="Y1441" s="90" t="b">
        <f>AND(MONTH(Taulukko1[[#This Row],[Alku PVM]] )=6,DAY(Taulukko1[[#This Row],[Alku PVM]] )&gt;19)</f>
        <v>0</v>
      </c>
      <c r="Z1441" s="90" t="b">
        <f>AND(MONTH(Taulukko1[[#This Row],[Loppu PVM]] )=6,DAY(Taulukko1[[#This Row],[Loppu PVM]] )&gt;19)</f>
        <v>0</v>
      </c>
      <c r="AA1441" s="90" t="b">
        <f>OR(MONTH(Taulukko1[[#This Row],[Alku PVM]] )&lt;=5,AND(MONTH(Taulukko1[[#This Row],[Alku PVM]] )=6,DAY(Taulukko1[[#This Row],[Alku PVM]] )&lt;20))</f>
        <v>0</v>
      </c>
      <c r="AB1441" s="90" t="b">
        <f>OR(MONTH(Taulukko1[[#This Row],[Loppu PVM]])&lt;=5,AND(MONTH(Taulukko1[[#This Row],[Loppu PVM]] )=6,DAY(Taulukko1[[#This Row],[Loppu PVM]])&lt;20))</f>
        <v>0</v>
      </c>
      <c r="AC1441" s="90" t="b">
        <f>OR(MONTH(Taulukko1[[#This Row],[Alku PVM]] )&lt;=3,AND(MONTH(Taulukko1[[#This Row],[Alku PVM]] )=3))</f>
        <v>0</v>
      </c>
      <c r="AD1441" s="90" t="b">
        <f>OR(MONTH(Taulukko1[[#This Row],[Loppu PVM]] )&lt;=3,AND(MONTH(Taulukko1[[#This Row],[Loppu PVM]] )=3))</f>
        <v>0</v>
      </c>
      <c r="AE1441" s="90" t="b">
        <f>OR(MONTH(Taulukko1[[#This Row],[Alku PVM]] )&lt;=9,AND(MONTH(Taulukko1[[#This Row],[Alku PVM]] )=9))</f>
        <v>1</v>
      </c>
      <c r="AF1441" s="90" t="b">
        <f>OR(MONTH(Taulukko1[[#This Row],[Loppu PVM]])&lt;=9,AND(MONTH(Taulukko1[[#This Row],[Loppu PVM]] )=9))</f>
        <v>0</v>
      </c>
      <c r="AG1441" s="90" t="b">
        <f>OR(MONTH(Taulukko1[[#This Row],[Alku PVM]] )&lt;=6,AND(MONTH(Taulukko1[[#This Row],[Alku PVM]] )=6))</f>
        <v>0</v>
      </c>
      <c r="AH1441" s="90" t="b">
        <f>OR(MONTH(Taulukko1[[#This Row],[Loppu PVM]])&lt;=6,AND(MONTH(Taulukko1[[#This Row],[Loppu PVM]] )=6))</f>
        <v>0</v>
      </c>
    </row>
    <row r="1442" spans="1:34" ht="12.75" customHeight="1">
      <c r="A1442" t="s">
        <v>2657</v>
      </c>
      <c r="B1442" s="23">
        <v>40414</v>
      </c>
      <c r="C1442" t="s">
        <v>638</v>
      </c>
      <c r="E1442" s="62">
        <v>150</v>
      </c>
      <c r="F1442" s="4">
        <v>40463</v>
      </c>
      <c r="G1442" s="5">
        <v>90</v>
      </c>
      <c r="H1442" s="22">
        <v>600</v>
      </c>
      <c r="I1442" s="126" t="e">
        <f>INDEX('TOL2008'!B:B,MATCH(A1442,'TOL2008'!A:A,0))</f>
        <v>#N/A</v>
      </c>
      <c r="J1442" s="126" t="e">
        <f>INDEX(Pääluokka!$H$2:$H$100,MATCH(VALUE(LEFT(Taulukko1[[#This Row],[TOL2008]],2)),Pääluokka!$G$2:$G$100,0))</f>
        <v>#N/A</v>
      </c>
      <c r="K1442" s="126" t="e">
        <f>INDEX(Pääluokka!$I$2:$I$100,MATCH(VALUE(LEFT(Taulukko1[[#This Row],[TOL2008]],2)),Pääluokka!$G$2:$G$100,0))</f>
        <v>#N/A</v>
      </c>
      <c r="L1442" s="41">
        <f t="shared" si="220"/>
        <v>49</v>
      </c>
      <c r="M1442" s="43">
        <f t="shared" si="221"/>
        <v>40414</v>
      </c>
      <c r="N1442" s="43">
        <f t="shared" si="222"/>
        <v>40463</v>
      </c>
      <c r="O1442" s="43">
        <f t="shared" si="223"/>
        <v>40391</v>
      </c>
      <c r="P1442" s="43">
        <f t="shared" si="224"/>
        <v>40452</v>
      </c>
      <c r="Q1442" s="41">
        <f t="shared" si="225"/>
        <v>2010</v>
      </c>
      <c r="R1442" s="41">
        <f t="shared" si="226"/>
        <v>2010</v>
      </c>
      <c r="S1442" s="43" t="str">
        <f>YEAR(Taulukko1[[#This Row],[Alku KK]])&amp;"Q"&amp;ROUNDDOWN((MONTH(Taulukko1[[#This Row],[Alku KK]])-1)/3+1,0)</f>
        <v>2010Q3</v>
      </c>
      <c r="T1442" s="43" t="str">
        <f>YEAR(Taulukko1[[#This Row],[Loppu KK]])&amp;"Q"&amp;ROUNDDOWN((MONTH(Taulukko1[[#This Row],[Loppu KK]])-1)/3+1,0)</f>
        <v>2010Q4</v>
      </c>
      <c r="U1442" s="66">
        <f>IF(COUNT(Taulukko1[[#This Row],[Neuvottelujen alaiset ]])=1,Taulukko1[[#This Row],[Neuvottelujen alaiset ]],Taulukko1[[#This Row],[Vähennystarve]])</f>
        <v>600</v>
      </c>
      <c r="V1442" s="44">
        <f t="shared" si="227"/>
        <v>0.25</v>
      </c>
      <c r="W1442" s="44">
        <f t="shared" si="228"/>
        <v>0.15</v>
      </c>
      <c r="X1442" s="44">
        <f t="shared" si="229"/>
        <v>0.6</v>
      </c>
      <c r="Y1442" s="90" t="b">
        <f>AND(MONTH(Taulukko1[[#This Row],[Alku PVM]] )=6,DAY(Taulukko1[[#This Row],[Alku PVM]] )&gt;19)</f>
        <v>0</v>
      </c>
      <c r="Z1442" s="90" t="b">
        <f>AND(MONTH(Taulukko1[[#This Row],[Loppu PVM]] )=6,DAY(Taulukko1[[#This Row],[Loppu PVM]] )&gt;19)</f>
        <v>0</v>
      </c>
      <c r="AA1442" s="90" t="b">
        <f>OR(MONTH(Taulukko1[[#This Row],[Alku PVM]] )&lt;=5,AND(MONTH(Taulukko1[[#This Row],[Alku PVM]] )=6,DAY(Taulukko1[[#This Row],[Alku PVM]] )&lt;20))</f>
        <v>0</v>
      </c>
      <c r="AB1442" s="90" t="b">
        <f>OR(MONTH(Taulukko1[[#This Row],[Loppu PVM]])&lt;=5,AND(MONTH(Taulukko1[[#This Row],[Loppu PVM]] )=6,DAY(Taulukko1[[#This Row],[Loppu PVM]])&lt;20))</f>
        <v>0</v>
      </c>
      <c r="AC1442" s="90" t="b">
        <f>OR(MONTH(Taulukko1[[#This Row],[Alku PVM]] )&lt;=3,AND(MONTH(Taulukko1[[#This Row],[Alku PVM]] )=3))</f>
        <v>0</v>
      </c>
      <c r="AD1442" s="90" t="b">
        <f>OR(MONTH(Taulukko1[[#This Row],[Loppu PVM]] )&lt;=3,AND(MONTH(Taulukko1[[#This Row],[Loppu PVM]] )=3))</f>
        <v>0</v>
      </c>
      <c r="AE1442" s="90" t="b">
        <f>OR(MONTH(Taulukko1[[#This Row],[Alku PVM]] )&lt;=9,AND(MONTH(Taulukko1[[#This Row],[Alku PVM]] )=9))</f>
        <v>1</v>
      </c>
      <c r="AF1442" s="90" t="b">
        <f>OR(MONTH(Taulukko1[[#This Row],[Loppu PVM]])&lt;=9,AND(MONTH(Taulukko1[[#This Row],[Loppu PVM]] )=9))</f>
        <v>0</v>
      </c>
      <c r="AG1442" s="90" t="b">
        <f>OR(MONTH(Taulukko1[[#This Row],[Alku PVM]] )&lt;=6,AND(MONTH(Taulukko1[[#This Row],[Alku PVM]] )=6))</f>
        <v>0</v>
      </c>
      <c r="AH1442" s="90" t="b">
        <f>OR(MONTH(Taulukko1[[#This Row],[Loppu PVM]])&lt;=6,AND(MONTH(Taulukko1[[#This Row],[Loppu PVM]] )=6))</f>
        <v>0</v>
      </c>
    </row>
    <row r="1443" spans="1:34" ht="12.75" customHeight="1">
      <c r="A1443" t="s">
        <v>734</v>
      </c>
      <c r="B1443" s="23">
        <v>40414</v>
      </c>
      <c r="C1443" t="s">
        <v>3175</v>
      </c>
      <c r="D1443" s="5">
        <v>10</v>
      </c>
      <c r="F1443" s="4">
        <v>40431</v>
      </c>
      <c r="G1443" s="5">
        <v>0</v>
      </c>
      <c r="H1443" s="22">
        <v>35</v>
      </c>
      <c r="I1443" s="126">
        <f>INDEX('TOL2008'!B:B,MATCH(A1443,'TOL2008'!A:A,0))</f>
        <v>94910</v>
      </c>
      <c r="J1443" s="126" t="str">
        <f>INDEX(Pääluokka!$H$2:$H$100,MATCH(VALUE(LEFT(Taulukko1[[#This Row],[TOL2008]],2)),Pääluokka!$G$2:$G$100,0))</f>
        <v>Muu palvelutoiminta</v>
      </c>
      <c r="K1443" s="126" t="str">
        <f>INDEX(Pääluokka!$I$2:$I$100,MATCH(VALUE(LEFT(Taulukko1[[#This Row],[TOL2008]],2)),Pääluokka!$G$2:$G$100,0))</f>
        <v>Palvelualat (G-N, R, S)</v>
      </c>
      <c r="L1443" s="41">
        <f t="shared" si="220"/>
        <v>17</v>
      </c>
      <c r="M1443" s="43">
        <f t="shared" si="221"/>
        <v>40414</v>
      </c>
      <c r="N1443" s="43">
        <f t="shared" si="222"/>
        <v>40431</v>
      </c>
      <c r="O1443" s="43">
        <f t="shared" si="223"/>
        <v>40391</v>
      </c>
      <c r="P1443" s="43">
        <f t="shared" si="224"/>
        <v>40422</v>
      </c>
      <c r="Q1443" s="41">
        <f t="shared" si="225"/>
        <v>2010</v>
      </c>
      <c r="R1443" s="41">
        <f t="shared" si="226"/>
        <v>2010</v>
      </c>
      <c r="S1443" s="43" t="str">
        <f>YEAR(Taulukko1[[#This Row],[Alku KK]])&amp;"Q"&amp;ROUNDDOWN((MONTH(Taulukko1[[#This Row],[Alku KK]])-1)/3+1,0)</f>
        <v>2010Q3</v>
      </c>
      <c r="T1443" s="43" t="str">
        <f>YEAR(Taulukko1[[#This Row],[Loppu KK]])&amp;"Q"&amp;ROUNDDOWN((MONTH(Taulukko1[[#This Row],[Loppu KK]])-1)/3+1,0)</f>
        <v>2010Q3</v>
      </c>
      <c r="U1443" s="66">
        <f>IF(COUNT(Taulukko1[[#This Row],[Neuvottelujen alaiset ]])=1,Taulukko1[[#This Row],[Neuvottelujen alaiset ]],Taulukko1[[#This Row],[Vähennystarve]])</f>
        <v>35</v>
      </c>
      <c r="V1443" s="44" t="str">
        <f t="shared" si="227"/>
        <v>NA</v>
      </c>
      <c r="W1443" s="44">
        <f t="shared" si="228"/>
        <v>0</v>
      </c>
      <c r="X1443" s="44" t="str">
        <f t="shared" si="229"/>
        <v>NA</v>
      </c>
      <c r="Y1443" s="90" t="b">
        <f>AND(MONTH(Taulukko1[[#This Row],[Alku PVM]] )=6,DAY(Taulukko1[[#This Row],[Alku PVM]] )&gt;19)</f>
        <v>0</v>
      </c>
      <c r="Z1443" s="90" t="b">
        <f>AND(MONTH(Taulukko1[[#This Row],[Loppu PVM]] )=6,DAY(Taulukko1[[#This Row],[Loppu PVM]] )&gt;19)</f>
        <v>0</v>
      </c>
      <c r="AA1443" s="90" t="b">
        <f>OR(MONTH(Taulukko1[[#This Row],[Alku PVM]] )&lt;=5,AND(MONTH(Taulukko1[[#This Row],[Alku PVM]] )=6,DAY(Taulukko1[[#This Row],[Alku PVM]] )&lt;20))</f>
        <v>0</v>
      </c>
      <c r="AB1443" s="90" t="b">
        <f>OR(MONTH(Taulukko1[[#This Row],[Loppu PVM]])&lt;=5,AND(MONTH(Taulukko1[[#This Row],[Loppu PVM]] )=6,DAY(Taulukko1[[#This Row],[Loppu PVM]])&lt;20))</f>
        <v>0</v>
      </c>
      <c r="AC1443" s="90" t="b">
        <f>OR(MONTH(Taulukko1[[#This Row],[Alku PVM]] )&lt;=3,AND(MONTH(Taulukko1[[#This Row],[Alku PVM]] )=3))</f>
        <v>0</v>
      </c>
      <c r="AD1443" s="90" t="b">
        <f>OR(MONTH(Taulukko1[[#This Row],[Loppu PVM]] )&lt;=3,AND(MONTH(Taulukko1[[#This Row],[Loppu PVM]] )=3))</f>
        <v>0</v>
      </c>
      <c r="AE1443" s="90" t="b">
        <f>OR(MONTH(Taulukko1[[#This Row],[Alku PVM]] )&lt;=9,AND(MONTH(Taulukko1[[#This Row],[Alku PVM]] )=9))</f>
        <v>1</v>
      </c>
      <c r="AF1443" s="90" t="b">
        <f>OR(MONTH(Taulukko1[[#This Row],[Loppu PVM]])&lt;=9,AND(MONTH(Taulukko1[[#This Row],[Loppu PVM]] )=9))</f>
        <v>1</v>
      </c>
      <c r="AG1443" s="90" t="b">
        <f>OR(MONTH(Taulukko1[[#This Row],[Alku PVM]] )&lt;=6,AND(MONTH(Taulukko1[[#This Row],[Alku PVM]] )=6))</f>
        <v>0</v>
      </c>
      <c r="AH1443" s="90" t="b">
        <f>OR(MONTH(Taulukko1[[#This Row],[Loppu PVM]])&lt;=6,AND(MONTH(Taulukko1[[#This Row],[Loppu PVM]] )=6))</f>
        <v>0</v>
      </c>
    </row>
    <row r="1444" spans="1:34" ht="12.75" customHeight="1">
      <c r="A1444" s="21" t="s">
        <v>3429</v>
      </c>
      <c r="B1444" s="23">
        <v>40415</v>
      </c>
      <c r="C1444" s="21" t="s">
        <v>3428</v>
      </c>
      <c r="D1444" s="24"/>
      <c r="E1444" s="62">
        <v>130</v>
      </c>
      <c r="F1444" s="23">
        <v>40513</v>
      </c>
      <c r="G1444" s="24">
        <v>480</v>
      </c>
      <c r="H1444" s="22">
        <v>950</v>
      </c>
      <c r="I1444" s="126" t="e">
        <f>INDEX('TOL2008'!B:B,MATCH(A1444,'TOL2008'!A:A,0))</f>
        <v>#N/A</v>
      </c>
      <c r="J1444" s="126" t="e">
        <f>INDEX(Pääluokka!$H$2:$H$100,MATCH(VALUE(LEFT(Taulukko1[[#This Row],[TOL2008]],2)),Pääluokka!$G$2:$G$100,0))</f>
        <v>#N/A</v>
      </c>
      <c r="K1444" s="126" t="e">
        <f>INDEX(Pääluokka!$I$2:$I$100,MATCH(VALUE(LEFT(Taulukko1[[#This Row],[TOL2008]],2)),Pääluokka!$G$2:$G$100,0))</f>
        <v>#N/A</v>
      </c>
      <c r="L1444" s="41">
        <f t="shared" si="220"/>
        <v>98</v>
      </c>
      <c r="M1444" s="43">
        <f t="shared" si="221"/>
        <v>40415</v>
      </c>
      <c r="N1444" s="43">
        <f t="shared" si="222"/>
        <v>40513</v>
      </c>
      <c r="O1444" s="43">
        <f t="shared" si="223"/>
        <v>40391</v>
      </c>
      <c r="P1444" s="43">
        <f t="shared" si="224"/>
        <v>40513</v>
      </c>
      <c r="Q1444" s="41">
        <f t="shared" si="225"/>
        <v>2010</v>
      </c>
      <c r="R1444" s="41">
        <f t="shared" si="226"/>
        <v>2010</v>
      </c>
      <c r="S1444" s="43" t="str">
        <f>YEAR(Taulukko1[[#This Row],[Alku KK]])&amp;"Q"&amp;ROUNDDOWN((MONTH(Taulukko1[[#This Row],[Alku KK]])-1)/3+1,0)</f>
        <v>2010Q3</v>
      </c>
      <c r="T1444" s="43" t="str">
        <f>YEAR(Taulukko1[[#This Row],[Loppu KK]])&amp;"Q"&amp;ROUNDDOWN((MONTH(Taulukko1[[#This Row],[Loppu KK]])-1)/3+1,0)</f>
        <v>2010Q4</v>
      </c>
      <c r="U1444" s="66">
        <f>IF(COUNT(Taulukko1[[#This Row],[Neuvottelujen alaiset ]])=1,Taulukko1[[#This Row],[Neuvottelujen alaiset ]],Taulukko1[[#This Row],[Vähennystarve]])</f>
        <v>950</v>
      </c>
      <c r="V1444" s="44">
        <f t="shared" si="227"/>
        <v>0.1368421052631579</v>
      </c>
      <c r="W1444" s="44">
        <f t="shared" si="228"/>
        <v>0.50526315789473686</v>
      </c>
      <c r="X1444" s="44">
        <f t="shared" si="229"/>
        <v>3.6923076923076925</v>
      </c>
      <c r="Y1444" s="90" t="b">
        <f>AND(MONTH(Taulukko1[[#This Row],[Alku PVM]] )=6,DAY(Taulukko1[[#This Row],[Alku PVM]] )&gt;19)</f>
        <v>0</v>
      </c>
      <c r="Z1444" s="90" t="b">
        <f>AND(MONTH(Taulukko1[[#This Row],[Loppu PVM]] )=6,DAY(Taulukko1[[#This Row],[Loppu PVM]] )&gt;19)</f>
        <v>0</v>
      </c>
      <c r="AA1444" s="90" t="b">
        <f>OR(MONTH(Taulukko1[[#This Row],[Alku PVM]] )&lt;=5,AND(MONTH(Taulukko1[[#This Row],[Alku PVM]] )=6,DAY(Taulukko1[[#This Row],[Alku PVM]] )&lt;20))</f>
        <v>0</v>
      </c>
      <c r="AB1444" s="90" t="b">
        <f>OR(MONTH(Taulukko1[[#This Row],[Loppu PVM]])&lt;=5,AND(MONTH(Taulukko1[[#This Row],[Loppu PVM]] )=6,DAY(Taulukko1[[#This Row],[Loppu PVM]])&lt;20))</f>
        <v>0</v>
      </c>
      <c r="AC1444" s="90" t="b">
        <f>OR(MONTH(Taulukko1[[#This Row],[Alku PVM]] )&lt;=3,AND(MONTH(Taulukko1[[#This Row],[Alku PVM]] )=3))</f>
        <v>0</v>
      </c>
      <c r="AD1444" s="90" t="b">
        <f>OR(MONTH(Taulukko1[[#This Row],[Loppu PVM]] )&lt;=3,AND(MONTH(Taulukko1[[#This Row],[Loppu PVM]] )=3))</f>
        <v>0</v>
      </c>
      <c r="AE1444" s="90" t="b">
        <f>OR(MONTH(Taulukko1[[#This Row],[Alku PVM]] )&lt;=9,AND(MONTH(Taulukko1[[#This Row],[Alku PVM]] )=9))</f>
        <v>1</v>
      </c>
      <c r="AF1444" s="90" t="b">
        <f>OR(MONTH(Taulukko1[[#This Row],[Loppu PVM]])&lt;=9,AND(MONTH(Taulukko1[[#This Row],[Loppu PVM]] )=9))</f>
        <v>0</v>
      </c>
      <c r="AG1444" s="90" t="b">
        <f>OR(MONTH(Taulukko1[[#This Row],[Alku PVM]] )&lt;=6,AND(MONTH(Taulukko1[[#This Row],[Alku PVM]] )=6))</f>
        <v>0</v>
      </c>
      <c r="AH1444" s="90" t="b">
        <f>OR(MONTH(Taulukko1[[#This Row],[Loppu PVM]])&lt;=6,AND(MONTH(Taulukko1[[#This Row],[Loppu PVM]] )=6))</f>
        <v>0</v>
      </c>
    </row>
    <row r="1445" spans="1:34" ht="12.75" customHeight="1">
      <c r="A1445" s="21" t="s">
        <v>468</v>
      </c>
      <c r="B1445" s="23">
        <v>40416</v>
      </c>
      <c r="C1445" s="21" t="s">
        <v>3379</v>
      </c>
      <c r="D1445" s="24">
        <v>186</v>
      </c>
      <c r="F1445" s="23">
        <v>40435</v>
      </c>
      <c r="G1445" s="24">
        <v>0</v>
      </c>
      <c r="H1445" s="22">
        <v>186</v>
      </c>
      <c r="I1445" s="126">
        <f>INDEX('TOL2008'!B:B,MATCH(A1445,'TOL2008'!A:A,0))</f>
        <v>26110</v>
      </c>
      <c r="J1445" s="126" t="str">
        <f>INDEX(Pääluokka!$H$2:$H$100,MATCH(VALUE(LEFT(Taulukko1[[#This Row],[TOL2008]],2)),Pääluokka!$G$2:$G$100,0))</f>
        <v>Teollisuus</v>
      </c>
      <c r="K1445" s="126" t="str">
        <f>INDEX(Pääluokka!$I$2:$I$100,MATCH(VALUE(LEFT(Taulukko1[[#This Row],[TOL2008]],2)),Pääluokka!$G$2:$G$100,0))</f>
        <v>Teollisuus (C-E)</v>
      </c>
      <c r="L1445" s="41">
        <f t="shared" si="220"/>
        <v>19</v>
      </c>
      <c r="M1445" s="43">
        <f t="shared" si="221"/>
        <v>40416</v>
      </c>
      <c r="N1445" s="43">
        <f t="shared" si="222"/>
        <v>40435</v>
      </c>
      <c r="O1445" s="43">
        <f t="shared" si="223"/>
        <v>40391</v>
      </c>
      <c r="P1445" s="43">
        <f t="shared" si="224"/>
        <v>40422</v>
      </c>
      <c r="Q1445" s="41">
        <f t="shared" si="225"/>
        <v>2010</v>
      </c>
      <c r="R1445" s="41">
        <f t="shared" si="226"/>
        <v>2010</v>
      </c>
      <c r="S1445" s="43" t="str">
        <f>YEAR(Taulukko1[[#This Row],[Alku KK]])&amp;"Q"&amp;ROUNDDOWN((MONTH(Taulukko1[[#This Row],[Alku KK]])-1)/3+1,0)</f>
        <v>2010Q3</v>
      </c>
      <c r="T1445" s="43" t="str">
        <f>YEAR(Taulukko1[[#This Row],[Loppu KK]])&amp;"Q"&amp;ROUNDDOWN((MONTH(Taulukko1[[#This Row],[Loppu KK]])-1)/3+1,0)</f>
        <v>2010Q3</v>
      </c>
      <c r="U1445" s="66">
        <f>IF(COUNT(Taulukko1[[#This Row],[Neuvottelujen alaiset ]])=1,Taulukko1[[#This Row],[Neuvottelujen alaiset ]],Taulukko1[[#This Row],[Vähennystarve]])</f>
        <v>186</v>
      </c>
      <c r="V1445" s="44" t="str">
        <f t="shared" si="227"/>
        <v>NA</v>
      </c>
      <c r="W1445" s="44">
        <f t="shared" si="228"/>
        <v>0</v>
      </c>
      <c r="X1445" s="44" t="str">
        <f t="shared" si="229"/>
        <v>NA</v>
      </c>
      <c r="Y1445" s="90" t="b">
        <f>AND(MONTH(Taulukko1[[#This Row],[Alku PVM]] )=6,DAY(Taulukko1[[#This Row],[Alku PVM]] )&gt;19)</f>
        <v>0</v>
      </c>
      <c r="Z1445" s="90" t="b">
        <f>AND(MONTH(Taulukko1[[#This Row],[Loppu PVM]] )=6,DAY(Taulukko1[[#This Row],[Loppu PVM]] )&gt;19)</f>
        <v>0</v>
      </c>
      <c r="AA1445" s="90" t="b">
        <f>OR(MONTH(Taulukko1[[#This Row],[Alku PVM]] )&lt;=5,AND(MONTH(Taulukko1[[#This Row],[Alku PVM]] )=6,DAY(Taulukko1[[#This Row],[Alku PVM]] )&lt;20))</f>
        <v>0</v>
      </c>
      <c r="AB1445" s="90" t="b">
        <f>OR(MONTH(Taulukko1[[#This Row],[Loppu PVM]])&lt;=5,AND(MONTH(Taulukko1[[#This Row],[Loppu PVM]] )=6,DAY(Taulukko1[[#This Row],[Loppu PVM]])&lt;20))</f>
        <v>0</v>
      </c>
      <c r="AC1445" s="90" t="b">
        <f>OR(MONTH(Taulukko1[[#This Row],[Alku PVM]] )&lt;=3,AND(MONTH(Taulukko1[[#This Row],[Alku PVM]] )=3))</f>
        <v>0</v>
      </c>
      <c r="AD1445" s="90" t="b">
        <f>OR(MONTH(Taulukko1[[#This Row],[Loppu PVM]] )&lt;=3,AND(MONTH(Taulukko1[[#This Row],[Loppu PVM]] )=3))</f>
        <v>0</v>
      </c>
      <c r="AE1445" s="90" t="b">
        <f>OR(MONTH(Taulukko1[[#This Row],[Alku PVM]] )&lt;=9,AND(MONTH(Taulukko1[[#This Row],[Alku PVM]] )=9))</f>
        <v>1</v>
      </c>
      <c r="AF1445" s="90" t="b">
        <f>OR(MONTH(Taulukko1[[#This Row],[Loppu PVM]])&lt;=9,AND(MONTH(Taulukko1[[#This Row],[Loppu PVM]] )=9))</f>
        <v>1</v>
      </c>
      <c r="AG1445" s="90" t="b">
        <f>OR(MONTH(Taulukko1[[#This Row],[Alku PVM]] )&lt;=6,AND(MONTH(Taulukko1[[#This Row],[Alku PVM]] )=6))</f>
        <v>0</v>
      </c>
      <c r="AH1445" s="90" t="b">
        <f>OR(MONTH(Taulukko1[[#This Row],[Loppu PVM]])&lt;=6,AND(MONTH(Taulukko1[[#This Row],[Loppu PVM]] )=6))</f>
        <v>0</v>
      </c>
    </row>
    <row r="1446" spans="1:34" ht="12.75" customHeight="1">
      <c r="A1446" s="21" t="s">
        <v>3378</v>
      </c>
      <c r="B1446" s="23">
        <v>40416</v>
      </c>
      <c r="C1446" s="21" t="s">
        <v>3377</v>
      </c>
      <c r="D1446" s="24"/>
      <c r="F1446" s="23"/>
      <c r="G1446" s="24"/>
      <c r="H1446" s="22">
        <v>150</v>
      </c>
      <c r="I1446" s="126" t="e">
        <f>INDEX('TOL2008'!B:B,MATCH(A1446,'TOL2008'!A:A,0))</f>
        <v>#N/A</v>
      </c>
      <c r="J1446" s="126" t="e">
        <f>INDEX(Pääluokka!$H$2:$H$100,MATCH(VALUE(LEFT(Taulukko1[[#This Row],[TOL2008]],2)),Pääluokka!$G$2:$G$100,0))</f>
        <v>#N/A</v>
      </c>
      <c r="K1446" s="126" t="e">
        <f>INDEX(Pääluokka!$I$2:$I$100,MATCH(VALUE(LEFT(Taulukko1[[#This Row],[TOL2008]],2)),Pääluokka!$G$2:$G$100,0))</f>
        <v>#N/A</v>
      </c>
      <c r="L1446" s="41" t="str">
        <f t="shared" si="220"/>
        <v>NA</v>
      </c>
      <c r="M1446" s="43">
        <f t="shared" si="221"/>
        <v>40416</v>
      </c>
      <c r="N1446" s="43">
        <f t="shared" si="222"/>
        <v>40467</v>
      </c>
      <c r="O1446" s="43">
        <f t="shared" si="223"/>
        <v>40391</v>
      </c>
      <c r="P1446" s="43">
        <f t="shared" si="224"/>
        <v>40452</v>
      </c>
      <c r="Q1446" s="41">
        <f t="shared" si="225"/>
        <v>2010</v>
      </c>
      <c r="R1446" s="41">
        <f t="shared" si="226"/>
        <v>2010</v>
      </c>
      <c r="S1446" s="43" t="str">
        <f>YEAR(Taulukko1[[#This Row],[Alku KK]])&amp;"Q"&amp;ROUNDDOWN((MONTH(Taulukko1[[#This Row],[Alku KK]])-1)/3+1,0)</f>
        <v>2010Q3</v>
      </c>
      <c r="T1446" s="43" t="str">
        <f>YEAR(Taulukko1[[#This Row],[Loppu KK]])&amp;"Q"&amp;ROUNDDOWN((MONTH(Taulukko1[[#This Row],[Loppu KK]])-1)/3+1,0)</f>
        <v>2010Q4</v>
      </c>
      <c r="U1446" s="66">
        <f>IF(COUNT(Taulukko1[[#This Row],[Neuvottelujen alaiset ]])=1,Taulukko1[[#This Row],[Neuvottelujen alaiset ]],Taulukko1[[#This Row],[Vähennystarve]])</f>
        <v>150</v>
      </c>
      <c r="V1446" s="44" t="str">
        <f t="shared" si="227"/>
        <v>NA</v>
      </c>
      <c r="W1446" s="44" t="str">
        <f t="shared" si="228"/>
        <v>NA</v>
      </c>
      <c r="X1446" s="44" t="str">
        <f t="shared" si="229"/>
        <v>NA</v>
      </c>
      <c r="Y1446" s="90" t="b">
        <f>AND(MONTH(Taulukko1[[#This Row],[Alku PVM]] )=6,DAY(Taulukko1[[#This Row],[Alku PVM]] )&gt;19)</f>
        <v>0</v>
      </c>
      <c r="Z1446" s="90" t="b">
        <f>AND(MONTH(Taulukko1[[#This Row],[Loppu PVM]] )=6,DAY(Taulukko1[[#This Row],[Loppu PVM]] )&gt;19)</f>
        <v>0</v>
      </c>
      <c r="AA1446" s="90" t="b">
        <f>OR(MONTH(Taulukko1[[#This Row],[Alku PVM]] )&lt;=5,AND(MONTH(Taulukko1[[#This Row],[Alku PVM]] )=6,DAY(Taulukko1[[#This Row],[Alku PVM]] )&lt;20))</f>
        <v>0</v>
      </c>
      <c r="AB1446" s="90" t="b">
        <f>OR(MONTH(Taulukko1[[#This Row],[Loppu PVM]])&lt;=5,AND(MONTH(Taulukko1[[#This Row],[Loppu PVM]] )=6,DAY(Taulukko1[[#This Row],[Loppu PVM]])&lt;20))</f>
        <v>0</v>
      </c>
      <c r="AC1446" s="90" t="b">
        <f>OR(MONTH(Taulukko1[[#This Row],[Alku PVM]] )&lt;=3,AND(MONTH(Taulukko1[[#This Row],[Alku PVM]] )=3))</f>
        <v>0</v>
      </c>
      <c r="AD1446" s="90" t="b">
        <f>OR(MONTH(Taulukko1[[#This Row],[Loppu PVM]] )&lt;=3,AND(MONTH(Taulukko1[[#This Row],[Loppu PVM]] )=3))</f>
        <v>0</v>
      </c>
      <c r="AE1446" s="90" t="b">
        <f>OR(MONTH(Taulukko1[[#This Row],[Alku PVM]] )&lt;=9,AND(MONTH(Taulukko1[[#This Row],[Alku PVM]] )=9))</f>
        <v>1</v>
      </c>
      <c r="AF1446" s="90" t="b">
        <f>OR(MONTH(Taulukko1[[#This Row],[Loppu PVM]])&lt;=9,AND(MONTH(Taulukko1[[#This Row],[Loppu PVM]] )=9))</f>
        <v>0</v>
      </c>
      <c r="AG1446" s="90" t="b">
        <f>OR(MONTH(Taulukko1[[#This Row],[Alku PVM]] )&lt;=6,AND(MONTH(Taulukko1[[#This Row],[Alku PVM]] )=6))</f>
        <v>0</v>
      </c>
      <c r="AH1446" s="90" t="b">
        <f>OR(MONTH(Taulukko1[[#This Row],[Loppu PVM]])&lt;=6,AND(MONTH(Taulukko1[[#This Row],[Loppu PVM]] )=6))</f>
        <v>0</v>
      </c>
    </row>
    <row r="1447" spans="1:34" ht="12.75" customHeight="1">
      <c r="A1447" s="21" t="s">
        <v>3376</v>
      </c>
      <c r="B1447" s="23">
        <v>40417</v>
      </c>
      <c r="C1447" s="21" t="s">
        <v>3375</v>
      </c>
      <c r="D1447" s="24"/>
      <c r="E1447" s="62">
        <v>25</v>
      </c>
      <c r="F1447" s="23"/>
      <c r="G1447" s="24"/>
      <c r="H1447" s="22">
        <v>25</v>
      </c>
      <c r="I1447" s="126" t="e">
        <f>INDEX('TOL2008'!B:B,MATCH(A1447,'TOL2008'!A:A,0))</f>
        <v>#N/A</v>
      </c>
      <c r="J1447" s="126" t="e">
        <f>INDEX(Pääluokka!$H$2:$H$100,MATCH(VALUE(LEFT(Taulukko1[[#This Row],[TOL2008]],2)),Pääluokka!$G$2:$G$100,0))</f>
        <v>#N/A</v>
      </c>
      <c r="K1447" s="126" t="e">
        <f>INDEX(Pääluokka!$I$2:$I$100,MATCH(VALUE(LEFT(Taulukko1[[#This Row],[TOL2008]],2)),Pääluokka!$G$2:$G$100,0))</f>
        <v>#N/A</v>
      </c>
      <c r="L1447" s="41" t="str">
        <f t="shared" si="220"/>
        <v>NA</v>
      </c>
      <c r="M1447" s="43">
        <f t="shared" si="221"/>
        <v>40417</v>
      </c>
      <c r="N1447" s="43">
        <f t="shared" si="222"/>
        <v>40468</v>
      </c>
      <c r="O1447" s="43">
        <f t="shared" si="223"/>
        <v>40391</v>
      </c>
      <c r="P1447" s="43">
        <f t="shared" si="224"/>
        <v>40452</v>
      </c>
      <c r="Q1447" s="41">
        <f t="shared" si="225"/>
        <v>2010</v>
      </c>
      <c r="R1447" s="41">
        <f t="shared" si="226"/>
        <v>2010</v>
      </c>
      <c r="S1447" s="43" t="str">
        <f>YEAR(Taulukko1[[#This Row],[Alku KK]])&amp;"Q"&amp;ROUNDDOWN((MONTH(Taulukko1[[#This Row],[Alku KK]])-1)/3+1,0)</f>
        <v>2010Q3</v>
      </c>
      <c r="T1447" s="43" t="str">
        <f>YEAR(Taulukko1[[#This Row],[Loppu KK]])&amp;"Q"&amp;ROUNDDOWN((MONTH(Taulukko1[[#This Row],[Loppu KK]])-1)/3+1,0)</f>
        <v>2010Q4</v>
      </c>
      <c r="U1447" s="66">
        <f>IF(COUNT(Taulukko1[[#This Row],[Neuvottelujen alaiset ]])=1,Taulukko1[[#This Row],[Neuvottelujen alaiset ]],Taulukko1[[#This Row],[Vähennystarve]])</f>
        <v>25</v>
      </c>
      <c r="V1447" s="44">
        <f t="shared" si="227"/>
        <v>1</v>
      </c>
      <c r="W1447" s="44" t="str">
        <f t="shared" si="228"/>
        <v>NA</v>
      </c>
      <c r="X1447" s="44" t="str">
        <f t="shared" si="229"/>
        <v>NA</v>
      </c>
      <c r="Y1447" s="90" t="b">
        <f>AND(MONTH(Taulukko1[[#This Row],[Alku PVM]] )=6,DAY(Taulukko1[[#This Row],[Alku PVM]] )&gt;19)</f>
        <v>0</v>
      </c>
      <c r="Z1447" s="90" t="b">
        <f>AND(MONTH(Taulukko1[[#This Row],[Loppu PVM]] )=6,DAY(Taulukko1[[#This Row],[Loppu PVM]] )&gt;19)</f>
        <v>0</v>
      </c>
      <c r="AA1447" s="90" t="b">
        <f>OR(MONTH(Taulukko1[[#This Row],[Alku PVM]] )&lt;=5,AND(MONTH(Taulukko1[[#This Row],[Alku PVM]] )=6,DAY(Taulukko1[[#This Row],[Alku PVM]] )&lt;20))</f>
        <v>0</v>
      </c>
      <c r="AB1447" s="90" t="b">
        <f>OR(MONTH(Taulukko1[[#This Row],[Loppu PVM]])&lt;=5,AND(MONTH(Taulukko1[[#This Row],[Loppu PVM]] )=6,DAY(Taulukko1[[#This Row],[Loppu PVM]])&lt;20))</f>
        <v>0</v>
      </c>
      <c r="AC1447" s="90" t="b">
        <f>OR(MONTH(Taulukko1[[#This Row],[Alku PVM]] )&lt;=3,AND(MONTH(Taulukko1[[#This Row],[Alku PVM]] )=3))</f>
        <v>0</v>
      </c>
      <c r="AD1447" s="90" t="b">
        <f>OR(MONTH(Taulukko1[[#This Row],[Loppu PVM]] )&lt;=3,AND(MONTH(Taulukko1[[#This Row],[Loppu PVM]] )=3))</f>
        <v>0</v>
      </c>
      <c r="AE1447" s="90" t="b">
        <f>OR(MONTH(Taulukko1[[#This Row],[Alku PVM]] )&lt;=9,AND(MONTH(Taulukko1[[#This Row],[Alku PVM]] )=9))</f>
        <v>1</v>
      </c>
      <c r="AF1447" s="90" t="b">
        <f>OR(MONTH(Taulukko1[[#This Row],[Loppu PVM]])&lt;=9,AND(MONTH(Taulukko1[[#This Row],[Loppu PVM]] )=9))</f>
        <v>0</v>
      </c>
      <c r="AG1447" s="90" t="b">
        <f>OR(MONTH(Taulukko1[[#This Row],[Alku PVM]] )&lt;=6,AND(MONTH(Taulukko1[[#This Row],[Alku PVM]] )=6))</f>
        <v>0</v>
      </c>
      <c r="AH1447" s="90" t="b">
        <f>OR(MONTH(Taulukko1[[#This Row],[Loppu PVM]])&lt;=6,AND(MONTH(Taulukko1[[#This Row],[Loppu PVM]] )=6))</f>
        <v>0</v>
      </c>
    </row>
    <row r="1448" spans="1:34" ht="12.75" customHeight="1">
      <c r="A1448" s="21" t="s">
        <v>3478</v>
      </c>
      <c r="B1448" s="23">
        <v>40420</v>
      </c>
      <c r="C1448" s="21" t="s">
        <v>3477</v>
      </c>
      <c r="D1448" s="24"/>
      <c r="E1448" s="62">
        <v>19</v>
      </c>
      <c r="F1448" s="23"/>
      <c r="G1448" s="24"/>
      <c r="H1448" s="22">
        <v>160</v>
      </c>
      <c r="I1448" s="126" t="e">
        <f>INDEX('TOL2008'!B:B,MATCH(A1448,'TOL2008'!A:A,0))</f>
        <v>#N/A</v>
      </c>
      <c r="J1448" s="126" t="e">
        <f>INDEX(Pääluokka!$H$2:$H$100,MATCH(VALUE(LEFT(Taulukko1[[#This Row],[TOL2008]],2)),Pääluokka!$G$2:$G$100,0))</f>
        <v>#N/A</v>
      </c>
      <c r="K1448" s="126" t="e">
        <f>INDEX(Pääluokka!$I$2:$I$100,MATCH(VALUE(LEFT(Taulukko1[[#This Row],[TOL2008]],2)),Pääluokka!$G$2:$G$100,0))</f>
        <v>#N/A</v>
      </c>
      <c r="L1448" s="41" t="str">
        <f t="shared" si="220"/>
        <v>NA</v>
      </c>
      <c r="M1448" s="43">
        <f t="shared" si="221"/>
        <v>40420</v>
      </c>
      <c r="N1448" s="43">
        <f t="shared" si="222"/>
        <v>40471</v>
      </c>
      <c r="O1448" s="43">
        <f t="shared" si="223"/>
        <v>40391</v>
      </c>
      <c r="P1448" s="43">
        <f t="shared" si="224"/>
        <v>40452</v>
      </c>
      <c r="Q1448" s="41">
        <f t="shared" si="225"/>
        <v>2010</v>
      </c>
      <c r="R1448" s="41">
        <f t="shared" si="226"/>
        <v>2010</v>
      </c>
      <c r="S1448" s="43" t="str">
        <f>YEAR(Taulukko1[[#This Row],[Alku KK]])&amp;"Q"&amp;ROUNDDOWN((MONTH(Taulukko1[[#This Row],[Alku KK]])-1)/3+1,0)</f>
        <v>2010Q3</v>
      </c>
      <c r="T1448" s="43" t="str">
        <f>YEAR(Taulukko1[[#This Row],[Loppu KK]])&amp;"Q"&amp;ROUNDDOWN((MONTH(Taulukko1[[#This Row],[Loppu KK]])-1)/3+1,0)</f>
        <v>2010Q4</v>
      </c>
      <c r="U1448" s="66">
        <f>IF(COUNT(Taulukko1[[#This Row],[Neuvottelujen alaiset ]])=1,Taulukko1[[#This Row],[Neuvottelujen alaiset ]],Taulukko1[[#This Row],[Vähennystarve]])</f>
        <v>160</v>
      </c>
      <c r="V1448" s="44">
        <f t="shared" si="227"/>
        <v>0.11874999999999999</v>
      </c>
      <c r="W1448" s="44" t="str">
        <f t="shared" si="228"/>
        <v>NA</v>
      </c>
      <c r="X1448" s="44" t="str">
        <f t="shared" si="229"/>
        <v>NA</v>
      </c>
      <c r="Y1448" s="90" t="b">
        <f>AND(MONTH(Taulukko1[[#This Row],[Alku PVM]] )=6,DAY(Taulukko1[[#This Row],[Alku PVM]] )&gt;19)</f>
        <v>0</v>
      </c>
      <c r="Z1448" s="90" t="b">
        <f>AND(MONTH(Taulukko1[[#This Row],[Loppu PVM]] )=6,DAY(Taulukko1[[#This Row],[Loppu PVM]] )&gt;19)</f>
        <v>0</v>
      </c>
      <c r="AA1448" s="90" t="b">
        <f>OR(MONTH(Taulukko1[[#This Row],[Alku PVM]] )&lt;=5,AND(MONTH(Taulukko1[[#This Row],[Alku PVM]] )=6,DAY(Taulukko1[[#This Row],[Alku PVM]] )&lt;20))</f>
        <v>0</v>
      </c>
      <c r="AB1448" s="90" t="b">
        <f>OR(MONTH(Taulukko1[[#This Row],[Loppu PVM]])&lt;=5,AND(MONTH(Taulukko1[[#This Row],[Loppu PVM]] )=6,DAY(Taulukko1[[#This Row],[Loppu PVM]])&lt;20))</f>
        <v>0</v>
      </c>
      <c r="AC1448" s="90" t="b">
        <f>OR(MONTH(Taulukko1[[#This Row],[Alku PVM]] )&lt;=3,AND(MONTH(Taulukko1[[#This Row],[Alku PVM]] )=3))</f>
        <v>0</v>
      </c>
      <c r="AD1448" s="90" t="b">
        <f>OR(MONTH(Taulukko1[[#This Row],[Loppu PVM]] )&lt;=3,AND(MONTH(Taulukko1[[#This Row],[Loppu PVM]] )=3))</f>
        <v>0</v>
      </c>
      <c r="AE1448" s="90" t="b">
        <f>OR(MONTH(Taulukko1[[#This Row],[Alku PVM]] )&lt;=9,AND(MONTH(Taulukko1[[#This Row],[Alku PVM]] )=9))</f>
        <v>1</v>
      </c>
      <c r="AF1448" s="90" t="b">
        <f>OR(MONTH(Taulukko1[[#This Row],[Loppu PVM]])&lt;=9,AND(MONTH(Taulukko1[[#This Row],[Loppu PVM]] )=9))</f>
        <v>0</v>
      </c>
      <c r="AG1448" s="90" t="b">
        <f>OR(MONTH(Taulukko1[[#This Row],[Alku PVM]] )&lt;=6,AND(MONTH(Taulukko1[[#This Row],[Alku PVM]] )=6))</f>
        <v>0</v>
      </c>
      <c r="AH1448" s="90" t="b">
        <f>OR(MONTH(Taulukko1[[#This Row],[Loppu PVM]])&lt;=6,AND(MONTH(Taulukko1[[#This Row],[Loppu PVM]] )=6))</f>
        <v>0</v>
      </c>
    </row>
    <row r="1449" spans="1:34" ht="12.75" customHeight="1">
      <c r="A1449" t="s">
        <v>3452</v>
      </c>
      <c r="B1449" s="23">
        <v>40420</v>
      </c>
      <c r="C1449" t="s">
        <v>1116</v>
      </c>
      <c r="E1449" s="62">
        <v>2</v>
      </c>
      <c r="F1449" s="4">
        <v>40455</v>
      </c>
      <c r="G1449" s="5">
        <v>2</v>
      </c>
      <c r="H1449" s="22">
        <v>8</v>
      </c>
      <c r="I1449" s="126">
        <f>INDEX('TOL2008'!B:B,MATCH(A3934,'TOL2008'!A:A,0))</f>
        <v>45112</v>
      </c>
      <c r="J1449" s="126" t="str">
        <f>INDEX(Pääluokka!$H$2:$H$100,MATCH(VALUE(LEFT(Taulukko1[[#This Row],[TOL2008]],2)),Pääluokka!$G$2:$G$100,0))</f>
        <v>Tukku- ja vähittäiskauppa; moottoriajoneuvojen ja moottoripyörien korjaus</v>
      </c>
      <c r="K1449" s="126" t="str">
        <f>INDEX(Pääluokka!$I$2:$I$100,MATCH(VALUE(LEFT(Taulukko1[[#This Row],[TOL2008]],2)),Pääluokka!$G$2:$G$100,0))</f>
        <v>Palvelualat (G-N, R, S)</v>
      </c>
      <c r="L1449" s="41">
        <f t="shared" si="220"/>
        <v>35</v>
      </c>
      <c r="M1449" s="43">
        <f t="shared" si="221"/>
        <v>40420</v>
      </c>
      <c r="N1449" s="43">
        <f t="shared" si="222"/>
        <v>40455</v>
      </c>
      <c r="O1449" s="43">
        <f t="shared" si="223"/>
        <v>40391</v>
      </c>
      <c r="P1449" s="43">
        <f t="shared" si="224"/>
        <v>40452</v>
      </c>
      <c r="Q1449" s="41">
        <f t="shared" si="225"/>
        <v>2010</v>
      </c>
      <c r="R1449" s="41">
        <f t="shared" si="226"/>
        <v>2010</v>
      </c>
      <c r="S1449" s="43" t="str">
        <f>YEAR(Taulukko1[[#This Row],[Alku KK]])&amp;"Q"&amp;ROUNDDOWN((MONTH(Taulukko1[[#This Row],[Alku KK]])-1)/3+1,0)</f>
        <v>2010Q3</v>
      </c>
      <c r="T1449" s="43" t="str">
        <f>YEAR(Taulukko1[[#This Row],[Loppu KK]])&amp;"Q"&amp;ROUNDDOWN((MONTH(Taulukko1[[#This Row],[Loppu KK]])-1)/3+1,0)</f>
        <v>2010Q4</v>
      </c>
      <c r="U1449" s="66">
        <f>IF(COUNT(Taulukko1[[#This Row],[Neuvottelujen alaiset ]])=1,Taulukko1[[#This Row],[Neuvottelujen alaiset ]],Taulukko1[[#This Row],[Vähennystarve]])</f>
        <v>8</v>
      </c>
      <c r="V1449" s="44">
        <f t="shared" si="227"/>
        <v>0.25</v>
      </c>
      <c r="W1449" s="44">
        <f t="shared" si="228"/>
        <v>0.25</v>
      </c>
      <c r="X1449" s="44">
        <f t="shared" si="229"/>
        <v>1</v>
      </c>
      <c r="Y1449" s="90" t="b">
        <f>AND(MONTH(Taulukko1[[#This Row],[Alku PVM]] )=6,DAY(Taulukko1[[#This Row],[Alku PVM]] )&gt;19)</f>
        <v>0</v>
      </c>
      <c r="Z1449" s="90" t="b">
        <f>AND(MONTH(Taulukko1[[#This Row],[Loppu PVM]] )=6,DAY(Taulukko1[[#This Row],[Loppu PVM]] )&gt;19)</f>
        <v>0</v>
      </c>
      <c r="AA1449" s="90" t="b">
        <f>OR(MONTH(Taulukko1[[#This Row],[Alku PVM]] )&lt;=5,AND(MONTH(Taulukko1[[#This Row],[Alku PVM]] )=6,DAY(Taulukko1[[#This Row],[Alku PVM]] )&lt;20))</f>
        <v>0</v>
      </c>
      <c r="AB1449" s="90" t="b">
        <f>OR(MONTH(Taulukko1[[#This Row],[Loppu PVM]])&lt;=5,AND(MONTH(Taulukko1[[#This Row],[Loppu PVM]] )=6,DAY(Taulukko1[[#This Row],[Loppu PVM]])&lt;20))</f>
        <v>0</v>
      </c>
      <c r="AC1449" s="90" t="b">
        <f>OR(MONTH(Taulukko1[[#This Row],[Alku PVM]] )&lt;=3,AND(MONTH(Taulukko1[[#This Row],[Alku PVM]] )=3))</f>
        <v>0</v>
      </c>
      <c r="AD1449" s="90" t="b">
        <f>OR(MONTH(Taulukko1[[#This Row],[Loppu PVM]] )&lt;=3,AND(MONTH(Taulukko1[[#This Row],[Loppu PVM]] )=3))</f>
        <v>0</v>
      </c>
      <c r="AE1449" s="90" t="b">
        <f>OR(MONTH(Taulukko1[[#This Row],[Alku PVM]] )&lt;=9,AND(MONTH(Taulukko1[[#This Row],[Alku PVM]] )=9))</f>
        <v>1</v>
      </c>
      <c r="AF1449" s="90" t="b">
        <f>OR(MONTH(Taulukko1[[#This Row],[Loppu PVM]])&lt;=9,AND(MONTH(Taulukko1[[#This Row],[Loppu PVM]] )=9))</f>
        <v>0</v>
      </c>
      <c r="AG1449" s="90" t="b">
        <f>OR(MONTH(Taulukko1[[#This Row],[Alku PVM]] )&lt;=6,AND(MONTH(Taulukko1[[#This Row],[Alku PVM]] )=6))</f>
        <v>0</v>
      </c>
      <c r="AH1449" s="90" t="b">
        <f>OR(MONTH(Taulukko1[[#This Row],[Loppu PVM]])&lt;=6,AND(MONTH(Taulukko1[[#This Row],[Loppu PVM]] )=6))</f>
        <v>0</v>
      </c>
    </row>
    <row r="1450" spans="1:34" ht="12.75" customHeight="1">
      <c r="A1450" t="s">
        <v>3459</v>
      </c>
      <c r="B1450" s="23">
        <v>40421</v>
      </c>
      <c r="C1450" t="s">
        <v>3458</v>
      </c>
      <c r="E1450" s="62">
        <v>45</v>
      </c>
      <c r="F1450" s="4"/>
      <c r="G1450" s="5"/>
      <c r="H1450" s="22">
        <v>230</v>
      </c>
      <c r="I1450" s="126" t="e">
        <f>INDEX('TOL2008'!B:B,MATCH(A1450,'TOL2008'!A:A,0))</f>
        <v>#N/A</v>
      </c>
      <c r="J1450" s="126" t="e">
        <f>INDEX(Pääluokka!$H$2:$H$100,MATCH(VALUE(LEFT(Taulukko1[[#This Row],[TOL2008]],2)),Pääluokka!$G$2:$G$100,0))</f>
        <v>#N/A</v>
      </c>
      <c r="K1450" s="126" t="e">
        <f>INDEX(Pääluokka!$I$2:$I$100,MATCH(VALUE(LEFT(Taulukko1[[#This Row],[TOL2008]],2)),Pääluokka!$G$2:$G$100,0))</f>
        <v>#N/A</v>
      </c>
      <c r="L1450" s="41" t="str">
        <f t="shared" si="220"/>
        <v>NA</v>
      </c>
      <c r="M1450" s="43">
        <f t="shared" si="221"/>
        <v>40421</v>
      </c>
      <c r="N1450" s="43">
        <f t="shared" si="222"/>
        <v>40472</v>
      </c>
      <c r="O1450" s="43">
        <f t="shared" si="223"/>
        <v>40391</v>
      </c>
      <c r="P1450" s="43">
        <f t="shared" si="224"/>
        <v>40452</v>
      </c>
      <c r="Q1450" s="41">
        <f t="shared" si="225"/>
        <v>2010</v>
      </c>
      <c r="R1450" s="41">
        <f t="shared" si="226"/>
        <v>2010</v>
      </c>
      <c r="S1450" s="43" t="str">
        <f>YEAR(Taulukko1[[#This Row],[Alku KK]])&amp;"Q"&amp;ROUNDDOWN((MONTH(Taulukko1[[#This Row],[Alku KK]])-1)/3+1,0)</f>
        <v>2010Q3</v>
      </c>
      <c r="T1450" s="43" t="str">
        <f>YEAR(Taulukko1[[#This Row],[Loppu KK]])&amp;"Q"&amp;ROUNDDOWN((MONTH(Taulukko1[[#This Row],[Loppu KK]])-1)/3+1,0)</f>
        <v>2010Q4</v>
      </c>
      <c r="U1450" s="66">
        <f>IF(COUNT(Taulukko1[[#This Row],[Neuvottelujen alaiset ]])=1,Taulukko1[[#This Row],[Neuvottelujen alaiset ]],Taulukko1[[#This Row],[Vähennystarve]])</f>
        <v>230</v>
      </c>
      <c r="V1450" s="44">
        <f t="shared" si="227"/>
        <v>0.19565217391304349</v>
      </c>
      <c r="W1450" s="44" t="str">
        <f t="shared" si="228"/>
        <v>NA</v>
      </c>
      <c r="X1450" s="44" t="str">
        <f t="shared" si="229"/>
        <v>NA</v>
      </c>
      <c r="Y1450" s="90" t="b">
        <f>AND(MONTH(Taulukko1[[#This Row],[Alku PVM]] )=6,DAY(Taulukko1[[#This Row],[Alku PVM]] )&gt;19)</f>
        <v>0</v>
      </c>
      <c r="Z1450" s="90" t="b">
        <f>AND(MONTH(Taulukko1[[#This Row],[Loppu PVM]] )=6,DAY(Taulukko1[[#This Row],[Loppu PVM]] )&gt;19)</f>
        <v>0</v>
      </c>
      <c r="AA1450" s="90" t="b">
        <f>OR(MONTH(Taulukko1[[#This Row],[Alku PVM]] )&lt;=5,AND(MONTH(Taulukko1[[#This Row],[Alku PVM]] )=6,DAY(Taulukko1[[#This Row],[Alku PVM]] )&lt;20))</f>
        <v>0</v>
      </c>
      <c r="AB1450" s="90" t="b">
        <f>OR(MONTH(Taulukko1[[#This Row],[Loppu PVM]])&lt;=5,AND(MONTH(Taulukko1[[#This Row],[Loppu PVM]] )=6,DAY(Taulukko1[[#This Row],[Loppu PVM]])&lt;20))</f>
        <v>0</v>
      </c>
      <c r="AC1450" s="90" t="b">
        <f>OR(MONTH(Taulukko1[[#This Row],[Alku PVM]] )&lt;=3,AND(MONTH(Taulukko1[[#This Row],[Alku PVM]] )=3))</f>
        <v>0</v>
      </c>
      <c r="AD1450" s="90" t="b">
        <f>OR(MONTH(Taulukko1[[#This Row],[Loppu PVM]] )&lt;=3,AND(MONTH(Taulukko1[[#This Row],[Loppu PVM]] )=3))</f>
        <v>0</v>
      </c>
      <c r="AE1450" s="90" t="b">
        <f>OR(MONTH(Taulukko1[[#This Row],[Alku PVM]] )&lt;=9,AND(MONTH(Taulukko1[[#This Row],[Alku PVM]] )=9))</f>
        <v>1</v>
      </c>
      <c r="AF1450" s="90" t="b">
        <f>OR(MONTH(Taulukko1[[#This Row],[Loppu PVM]])&lt;=9,AND(MONTH(Taulukko1[[#This Row],[Loppu PVM]] )=9))</f>
        <v>0</v>
      </c>
      <c r="AG1450" s="90" t="b">
        <f>OR(MONTH(Taulukko1[[#This Row],[Alku PVM]] )&lt;=6,AND(MONTH(Taulukko1[[#This Row],[Alku PVM]] )=6))</f>
        <v>0</v>
      </c>
      <c r="AH1450" s="90" t="b">
        <f>OR(MONTH(Taulukko1[[#This Row],[Loppu PVM]])&lt;=6,AND(MONTH(Taulukko1[[#This Row],[Loppu PVM]] )=6))</f>
        <v>0</v>
      </c>
    </row>
    <row r="1451" spans="1:34" ht="12.75" customHeight="1">
      <c r="A1451" s="21" t="s">
        <v>56</v>
      </c>
      <c r="B1451" s="23">
        <v>40421</v>
      </c>
      <c r="C1451" s="21" t="s">
        <v>3184</v>
      </c>
      <c r="D1451" s="24"/>
      <c r="E1451" s="62">
        <v>35</v>
      </c>
      <c r="F1451" s="23">
        <v>40455</v>
      </c>
      <c r="G1451" s="24">
        <v>26</v>
      </c>
      <c r="H1451" s="22">
        <v>1153</v>
      </c>
      <c r="I1451" s="126">
        <f>INDEX('TOL2008'!B:B,MATCH(A1451,'TOL2008'!A:A,0))</f>
        <v>80100</v>
      </c>
      <c r="J1451" s="126" t="str">
        <f>INDEX(Pääluokka!$H$2:$H$100,MATCH(VALUE(LEFT(Taulukko1[[#This Row],[TOL2008]],2)),Pääluokka!$G$2:$G$100,0))</f>
        <v>Hallinto- ja tukipalvelutoiminta</v>
      </c>
      <c r="K1451" s="126" t="str">
        <f>INDEX(Pääluokka!$I$2:$I$100,MATCH(VALUE(LEFT(Taulukko1[[#This Row],[TOL2008]],2)),Pääluokka!$G$2:$G$100,0))</f>
        <v>Palvelualat (G-N, R, S)</v>
      </c>
      <c r="L1451" s="41">
        <f t="shared" si="220"/>
        <v>34</v>
      </c>
      <c r="M1451" s="43">
        <f t="shared" si="221"/>
        <v>40421</v>
      </c>
      <c r="N1451" s="43">
        <f t="shared" si="222"/>
        <v>40455</v>
      </c>
      <c r="O1451" s="43">
        <f t="shared" si="223"/>
        <v>40391</v>
      </c>
      <c r="P1451" s="43">
        <f t="shared" si="224"/>
        <v>40452</v>
      </c>
      <c r="Q1451" s="41">
        <f t="shared" si="225"/>
        <v>2010</v>
      </c>
      <c r="R1451" s="41">
        <f t="shared" si="226"/>
        <v>2010</v>
      </c>
      <c r="S1451" s="43" t="str">
        <f>YEAR(Taulukko1[[#This Row],[Alku KK]])&amp;"Q"&amp;ROUNDDOWN((MONTH(Taulukko1[[#This Row],[Alku KK]])-1)/3+1,0)</f>
        <v>2010Q3</v>
      </c>
      <c r="T1451" s="43" t="str">
        <f>YEAR(Taulukko1[[#This Row],[Loppu KK]])&amp;"Q"&amp;ROUNDDOWN((MONTH(Taulukko1[[#This Row],[Loppu KK]])-1)/3+1,0)</f>
        <v>2010Q4</v>
      </c>
      <c r="U1451" s="66">
        <f>IF(COUNT(Taulukko1[[#This Row],[Neuvottelujen alaiset ]])=1,Taulukko1[[#This Row],[Neuvottelujen alaiset ]],Taulukko1[[#This Row],[Vähennystarve]])</f>
        <v>1153</v>
      </c>
      <c r="V1451" s="44">
        <f t="shared" si="227"/>
        <v>3.0355594102341718E-2</v>
      </c>
      <c r="W1451" s="44">
        <f t="shared" si="228"/>
        <v>2.2549869904596703E-2</v>
      </c>
      <c r="X1451" s="44">
        <f t="shared" si="229"/>
        <v>0.74285714285714288</v>
      </c>
      <c r="Y1451" s="90" t="b">
        <f>AND(MONTH(Taulukko1[[#This Row],[Alku PVM]] )=6,DAY(Taulukko1[[#This Row],[Alku PVM]] )&gt;19)</f>
        <v>0</v>
      </c>
      <c r="Z1451" s="90" t="b">
        <f>AND(MONTH(Taulukko1[[#This Row],[Loppu PVM]] )=6,DAY(Taulukko1[[#This Row],[Loppu PVM]] )&gt;19)</f>
        <v>0</v>
      </c>
      <c r="AA1451" s="90" t="b">
        <f>OR(MONTH(Taulukko1[[#This Row],[Alku PVM]] )&lt;=5,AND(MONTH(Taulukko1[[#This Row],[Alku PVM]] )=6,DAY(Taulukko1[[#This Row],[Alku PVM]] )&lt;20))</f>
        <v>0</v>
      </c>
      <c r="AB1451" s="90" t="b">
        <f>OR(MONTH(Taulukko1[[#This Row],[Loppu PVM]])&lt;=5,AND(MONTH(Taulukko1[[#This Row],[Loppu PVM]] )=6,DAY(Taulukko1[[#This Row],[Loppu PVM]])&lt;20))</f>
        <v>0</v>
      </c>
      <c r="AC1451" s="90" t="b">
        <f>OR(MONTH(Taulukko1[[#This Row],[Alku PVM]] )&lt;=3,AND(MONTH(Taulukko1[[#This Row],[Alku PVM]] )=3))</f>
        <v>0</v>
      </c>
      <c r="AD1451" s="90" t="b">
        <f>OR(MONTH(Taulukko1[[#This Row],[Loppu PVM]] )&lt;=3,AND(MONTH(Taulukko1[[#This Row],[Loppu PVM]] )=3))</f>
        <v>0</v>
      </c>
      <c r="AE1451" s="90" t="b">
        <f>OR(MONTH(Taulukko1[[#This Row],[Alku PVM]] )&lt;=9,AND(MONTH(Taulukko1[[#This Row],[Alku PVM]] )=9))</f>
        <v>1</v>
      </c>
      <c r="AF1451" s="90" t="b">
        <f>OR(MONTH(Taulukko1[[#This Row],[Loppu PVM]])&lt;=9,AND(MONTH(Taulukko1[[#This Row],[Loppu PVM]] )=9))</f>
        <v>0</v>
      </c>
      <c r="AG1451" s="90" t="b">
        <f>OR(MONTH(Taulukko1[[#This Row],[Alku PVM]] )&lt;=6,AND(MONTH(Taulukko1[[#This Row],[Alku PVM]] )=6))</f>
        <v>0</v>
      </c>
      <c r="AH1451" s="90" t="b">
        <f>OR(MONTH(Taulukko1[[#This Row],[Loppu PVM]])&lt;=6,AND(MONTH(Taulukko1[[#This Row],[Loppu PVM]] )=6))</f>
        <v>0</v>
      </c>
    </row>
    <row r="1452" spans="1:34" ht="12.75" customHeight="1">
      <c r="A1452" s="21" t="s">
        <v>614</v>
      </c>
      <c r="B1452" s="23">
        <v>40422</v>
      </c>
      <c r="C1452" s="21" t="s">
        <v>3463</v>
      </c>
      <c r="D1452" s="24" t="s">
        <v>25</v>
      </c>
      <c r="E1452" s="62">
        <v>95</v>
      </c>
      <c r="F1452" s="23">
        <v>40505</v>
      </c>
      <c r="G1452" s="24">
        <v>90</v>
      </c>
      <c r="H1452" s="22">
        <v>430</v>
      </c>
      <c r="I1452" s="126">
        <f>INDEX('TOL2008'!B:B,MATCH(A1452,'TOL2008'!A:A,0))</f>
        <v>28220</v>
      </c>
      <c r="J1452" s="126" t="str">
        <f>INDEX(Pääluokka!$H$2:$H$100,MATCH(VALUE(LEFT(Taulukko1[[#This Row],[TOL2008]],2)),Pääluokka!$G$2:$G$100,0))</f>
        <v>Teollisuus</v>
      </c>
      <c r="K1452" s="126" t="str">
        <f>INDEX(Pääluokka!$I$2:$I$100,MATCH(VALUE(LEFT(Taulukko1[[#This Row],[TOL2008]],2)),Pääluokka!$G$2:$G$100,0))</f>
        <v>Teollisuus (C-E)</v>
      </c>
      <c r="L1452" s="41">
        <f t="shared" si="220"/>
        <v>83</v>
      </c>
      <c r="M1452" s="43">
        <f t="shared" si="221"/>
        <v>40422</v>
      </c>
      <c r="N1452" s="43">
        <f t="shared" si="222"/>
        <v>40505</v>
      </c>
      <c r="O1452" s="43">
        <f t="shared" si="223"/>
        <v>40422</v>
      </c>
      <c r="P1452" s="43">
        <f t="shared" si="224"/>
        <v>40483</v>
      </c>
      <c r="Q1452" s="41">
        <f t="shared" si="225"/>
        <v>2010</v>
      </c>
      <c r="R1452" s="41">
        <f t="shared" si="226"/>
        <v>2010</v>
      </c>
      <c r="S1452" s="43" t="str">
        <f>YEAR(Taulukko1[[#This Row],[Alku KK]])&amp;"Q"&amp;ROUNDDOWN((MONTH(Taulukko1[[#This Row],[Alku KK]])-1)/3+1,0)</f>
        <v>2010Q3</v>
      </c>
      <c r="T1452" s="43" t="str">
        <f>YEAR(Taulukko1[[#This Row],[Loppu KK]])&amp;"Q"&amp;ROUNDDOWN((MONTH(Taulukko1[[#This Row],[Loppu KK]])-1)/3+1,0)</f>
        <v>2010Q4</v>
      </c>
      <c r="U1452" s="66">
        <f>IF(COUNT(Taulukko1[[#This Row],[Neuvottelujen alaiset ]])=1,Taulukko1[[#This Row],[Neuvottelujen alaiset ]],Taulukko1[[#This Row],[Vähennystarve]])</f>
        <v>430</v>
      </c>
      <c r="V1452" s="44">
        <f t="shared" si="227"/>
        <v>0.22093023255813954</v>
      </c>
      <c r="W1452" s="44">
        <f t="shared" si="228"/>
        <v>0.20930232558139536</v>
      </c>
      <c r="X1452" s="44">
        <f t="shared" si="229"/>
        <v>0.94736842105263153</v>
      </c>
      <c r="Y1452" s="90" t="b">
        <f>AND(MONTH(Taulukko1[[#This Row],[Alku PVM]] )=6,DAY(Taulukko1[[#This Row],[Alku PVM]] )&gt;19)</f>
        <v>0</v>
      </c>
      <c r="Z1452" s="90" t="b">
        <f>AND(MONTH(Taulukko1[[#This Row],[Loppu PVM]] )=6,DAY(Taulukko1[[#This Row],[Loppu PVM]] )&gt;19)</f>
        <v>0</v>
      </c>
      <c r="AA1452" s="90" t="b">
        <f>OR(MONTH(Taulukko1[[#This Row],[Alku PVM]] )&lt;=5,AND(MONTH(Taulukko1[[#This Row],[Alku PVM]] )=6,DAY(Taulukko1[[#This Row],[Alku PVM]] )&lt;20))</f>
        <v>0</v>
      </c>
      <c r="AB1452" s="90" t="b">
        <f>OR(MONTH(Taulukko1[[#This Row],[Loppu PVM]])&lt;=5,AND(MONTH(Taulukko1[[#This Row],[Loppu PVM]] )=6,DAY(Taulukko1[[#This Row],[Loppu PVM]])&lt;20))</f>
        <v>0</v>
      </c>
      <c r="AC1452" s="90" t="b">
        <f>OR(MONTH(Taulukko1[[#This Row],[Alku PVM]] )&lt;=3,AND(MONTH(Taulukko1[[#This Row],[Alku PVM]] )=3))</f>
        <v>0</v>
      </c>
      <c r="AD1452" s="90" t="b">
        <f>OR(MONTH(Taulukko1[[#This Row],[Loppu PVM]] )&lt;=3,AND(MONTH(Taulukko1[[#This Row],[Loppu PVM]] )=3))</f>
        <v>0</v>
      </c>
      <c r="AE1452" s="90" t="b">
        <f>OR(MONTH(Taulukko1[[#This Row],[Alku PVM]] )&lt;=9,AND(MONTH(Taulukko1[[#This Row],[Alku PVM]] )=9))</f>
        <v>1</v>
      </c>
      <c r="AF1452" s="90" t="b">
        <f>OR(MONTH(Taulukko1[[#This Row],[Loppu PVM]])&lt;=9,AND(MONTH(Taulukko1[[#This Row],[Loppu PVM]] )=9))</f>
        <v>0</v>
      </c>
      <c r="AG1452" s="90" t="b">
        <f>OR(MONTH(Taulukko1[[#This Row],[Alku PVM]] )&lt;=6,AND(MONTH(Taulukko1[[#This Row],[Alku PVM]] )=6))</f>
        <v>0</v>
      </c>
      <c r="AH1452" s="90" t="b">
        <f>OR(MONTH(Taulukko1[[#This Row],[Loppu PVM]])&lt;=6,AND(MONTH(Taulukko1[[#This Row],[Loppu PVM]] )=6))</f>
        <v>0</v>
      </c>
    </row>
    <row r="1453" spans="1:34" ht="12.75" customHeight="1">
      <c r="A1453" s="21" t="s">
        <v>3364</v>
      </c>
      <c r="B1453" s="23">
        <v>40422</v>
      </c>
      <c r="C1453" s="21" t="s">
        <v>3363</v>
      </c>
      <c r="D1453" s="24"/>
      <c r="F1453" s="23">
        <v>40470</v>
      </c>
      <c r="G1453" s="24">
        <v>34</v>
      </c>
      <c r="H1453" s="22">
        <v>34</v>
      </c>
      <c r="I1453" s="126" t="e">
        <f>INDEX('TOL2008'!B:B,MATCH(A1453,'TOL2008'!A:A,0))</f>
        <v>#N/A</v>
      </c>
      <c r="J1453" s="126" t="e">
        <f>INDEX(Pääluokka!$H$2:$H$100,MATCH(VALUE(LEFT(Taulukko1[[#This Row],[TOL2008]],2)),Pääluokka!$G$2:$G$100,0))</f>
        <v>#N/A</v>
      </c>
      <c r="K1453" s="126" t="e">
        <f>INDEX(Pääluokka!$I$2:$I$100,MATCH(VALUE(LEFT(Taulukko1[[#This Row],[TOL2008]],2)),Pääluokka!$G$2:$G$100,0))</f>
        <v>#N/A</v>
      </c>
      <c r="L1453" s="41">
        <f t="shared" si="220"/>
        <v>48</v>
      </c>
      <c r="M1453" s="43">
        <f t="shared" si="221"/>
        <v>40422</v>
      </c>
      <c r="N1453" s="43">
        <f t="shared" si="222"/>
        <v>40470</v>
      </c>
      <c r="O1453" s="43">
        <f t="shared" si="223"/>
        <v>40422</v>
      </c>
      <c r="P1453" s="43">
        <f t="shared" si="224"/>
        <v>40452</v>
      </c>
      <c r="Q1453" s="41">
        <f t="shared" si="225"/>
        <v>2010</v>
      </c>
      <c r="R1453" s="41">
        <f t="shared" si="226"/>
        <v>2010</v>
      </c>
      <c r="S1453" s="43" t="str">
        <f>YEAR(Taulukko1[[#This Row],[Alku KK]])&amp;"Q"&amp;ROUNDDOWN((MONTH(Taulukko1[[#This Row],[Alku KK]])-1)/3+1,0)</f>
        <v>2010Q3</v>
      </c>
      <c r="T1453" s="43" t="str">
        <f>YEAR(Taulukko1[[#This Row],[Loppu KK]])&amp;"Q"&amp;ROUNDDOWN((MONTH(Taulukko1[[#This Row],[Loppu KK]])-1)/3+1,0)</f>
        <v>2010Q4</v>
      </c>
      <c r="U1453" s="66">
        <f>IF(COUNT(Taulukko1[[#This Row],[Neuvottelujen alaiset ]])=1,Taulukko1[[#This Row],[Neuvottelujen alaiset ]],Taulukko1[[#This Row],[Vähennystarve]])</f>
        <v>34</v>
      </c>
      <c r="V1453" s="44" t="str">
        <f t="shared" si="227"/>
        <v>NA</v>
      </c>
      <c r="W1453" s="44">
        <f t="shared" si="228"/>
        <v>1</v>
      </c>
      <c r="X1453" s="44" t="str">
        <f t="shared" si="229"/>
        <v>NA</v>
      </c>
      <c r="Y1453" s="90" t="b">
        <f>AND(MONTH(Taulukko1[[#This Row],[Alku PVM]] )=6,DAY(Taulukko1[[#This Row],[Alku PVM]] )&gt;19)</f>
        <v>0</v>
      </c>
      <c r="Z1453" s="90" t="b">
        <f>AND(MONTH(Taulukko1[[#This Row],[Loppu PVM]] )=6,DAY(Taulukko1[[#This Row],[Loppu PVM]] )&gt;19)</f>
        <v>0</v>
      </c>
      <c r="AA1453" s="90" t="b">
        <f>OR(MONTH(Taulukko1[[#This Row],[Alku PVM]] )&lt;=5,AND(MONTH(Taulukko1[[#This Row],[Alku PVM]] )=6,DAY(Taulukko1[[#This Row],[Alku PVM]] )&lt;20))</f>
        <v>0</v>
      </c>
      <c r="AB1453" s="90" t="b">
        <f>OR(MONTH(Taulukko1[[#This Row],[Loppu PVM]])&lt;=5,AND(MONTH(Taulukko1[[#This Row],[Loppu PVM]] )=6,DAY(Taulukko1[[#This Row],[Loppu PVM]])&lt;20))</f>
        <v>0</v>
      </c>
      <c r="AC1453" s="90" t="b">
        <f>OR(MONTH(Taulukko1[[#This Row],[Alku PVM]] )&lt;=3,AND(MONTH(Taulukko1[[#This Row],[Alku PVM]] )=3))</f>
        <v>0</v>
      </c>
      <c r="AD1453" s="90" t="b">
        <f>OR(MONTH(Taulukko1[[#This Row],[Loppu PVM]] )&lt;=3,AND(MONTH(Taulukko1[[#This Row],[Loppu PVM]] )=3))</f>
        <v>0</v>
      </c>
      <c r="AE1453" s="90" t="b">
        <f>OR(MONTH(Taulukko1[[#This Row],[Alku PVM]] )&lt;=9,AND(MONTH(Taulukko1[[#This Row],[Alku PVM]] )=9))</f>
        <v>1</v>
      </c>
      <c r="AF1453" s="90" t="b">
        <f>OR(MONTH(Taulukko1[[#This Row],[Loppu PVM]])&lt;=9,AND(MONTH(Taulukko1[[#This Row],[Loppu PVM]] )=9))</f>
        <v>0</v>
      </c>
      <c r="AG1453" s="90" t="b">
        <f>OR(MONTH(Taulukko1[[#This Row],[Alku PVM]] )&lt;=6,AND(MONTH(Taulukko1[[#This Row],[Alku PVM]] )=6))</f>
        <v>0</v>
      </c>
      <c r="AH1453" s="90" t="b">
        <f>OR(MONTH(Taulukko1[[#This Row],[Loppu PVM]])&lt;=6,AND(MONTH(Taulukko1[[#This Row],[Loppu PVM]] )=6))</f>
        <v>0</v>
      </c>
    </row>
    <row r="1454" spans="1:34" ht="12.75" customHeight="1">
      <c r="A1454" s="21" t="s">
        <v>2759</v>
      </c>
      <c r="B1454" s="23">
        <v>40422</v>
      </c>
      <c r="C1454" s="21" t="s">
        <v>3347</v>
      </c>
      <c r="D1454" s="24"/>
      <c r="F1454" s="23">
        <v>40485</v>
      </c>
      <c r="G1454" s="24">
        <v>25</v>
      </c>
      <c r="H1454" s="22">
        <v>25</v>
      </c>
      <c r="I1454" s="126">
        <f>INDEX('TOL2008'!B:B,MATCH(A1454,'TOL2008'!A:A,0))</f>
        <v>16211</v>
      </c>
      <c r="J1454" s="126" t="str">
        <f>INDEX(Pääluokka!$H$2:$H$100,MATCH(VALUE(LEFT(Taulukko1[[#This Row],[TOL2008]],2)),Pääluokka!$G$2:$G$100,0))</f>
        <v>Teollisuus</v>
      </c>
      <c r="K1454" s="126" t="str">
        <f>INDEX(Pääluokka!$I$2:$I$100,MATCH(VALUE(LEFT(Taulukko1[[#This Row],[TOL2008]],2)),Pääluokka!$G$2:$G$100,0))</f>
        <v>Teollisuus (C-E)</v>
      </c>
      <c r="L1454" s="41">
        <f t="shared" si="220"/>
        <v>63</v>
      </c>
      <c r="M1454" s="43">
        <f t="shared" si="221"/>
        <v>40422</v>
      </c>
      <c r="N1454" s="43">
        <f t="shared" si="222"/>
        <v>40485</v>
      </c>
      <c r="O1454" s="43">
        <f t="shared" si="223"/>
        <v>40422</v>
      </c>
      <c r="P1454" s="43">
        <f t="shared" si="224"/>
        <v>40483</v>
      </c>
      <c r="Q1454" s="41">
        <f t="shared" si="225"/>
        <v>2010</v>
      </c>
      <c r="R1454" s="41">
        <f t="shared" si="226"/>
        <v>2010</v>
      </c>
      <c r="S1454" s="43" t="str">
        <f>YEAR(Taulukko1[[#This Row],[Alku KK]])&amp;"Q"&amp;ROUNDDOWN((MONTH(Taulukko1[[#This Row],[Alku KK]])-1)/3+1,0)</f>
        <v>2010Q3</v>
      </c>
      <c r="T1454" s="43" t="str">
        <f>YEAR(Taulukko1[[#This Row],[Loppu KK]])&amp;"Q"&amp;ROUNDDOWN((MONTH(Taulukko1[[#This Row],[Loppu KK]])-1)/3+1,0)</f>
        <v>2010Q4</v>
      </c>
      <c r="U1454" s="66">
        <f>IF(COUNT(Taulukko1[[#This Row],[Neuvottelujen alaiset ]])=1,Taulukko1[[#This Row],[Neuvottelujen alaiset ]],Taulukko1[[#This Row],[Vähennystarve]])</f>
        <v>25</v>
      </c>
      <c r="V1454" s="44" t="str">
        <f t="shared" si="227"/>
        <v>NA</v>
      </c>
      <c r="W1454" s="44">
        <f t="shared" si="228"/>
        <v>1</v>
      </c>
      <c r="X1454" s="44" t="str">
        <f t="shared" si="229"/>
        <v>NA</v>
      </c>
      <c r="Y1454" s="90" t="b">
        <f>AND(MONTH(Taulukko1[[#This Row],[Alku PVM]] )=6,DAY(Taulukko1[[#This Row],[Alku PVM]] )&gt;19)</f>
        <v>0</v>
      </c>
      <c r="Z1454" s="90" t="b">
        <f>AND(MONTH(Taulukko1[[#This Row],[Loppu PVM]] )=6,DAY(Taulukko1[[#This Row],[Loppu PVM]] )&gt;19)</f>
        <v>0</v>
      </c>
      <c r="AA1454" s="90" t="b">
        <f>OR(MONTH(Taulukko1[[#This Row],[Alku PVM]] )&lt;=5,AND(MONTH(Taulukko1[[#This Row],[Alku PVM]] )=6,DAY(Taulukko1[[#This Row],[Alku PVM]] )&lt;20))</f>
        <v>0</v>
      </c>
      <c r="AB1454" s="90" t="b">
        <f>OR(MONTH(Taulukko1[[#This Row],[Loppu PVM]])&lt;=5,AND(MONTH(Taulukko1[[#This Row],[Loppu PVM]] )=6,DAY(Taulukko1[[#This Row],[Loppu PVM]])&lt;20))</f>
        <v>0</v>
      </c>
      <c r="AC1454" s="90" t="b">
        <f>OR(MONTH(Taulukko1[[#This Row],[Alku PVM]] )&lt;=3,AND(MONTH(Taulukko1[[#This Row],[Alku PVM]] )=3))</f>
        <v>0</v>
      </c>
      <c r="AD1454" s="90" t="b">
        <f>OR(MONTH(Taulukko1[[#This Row],[Loppu PVM]] )&lt;=3,AND(MONTH(Taulukko1[[#This Row],[Loppu PVM]] )=3))</f>
        <v>0</v>
      </c>
      <c r="AE1454" s="90" t="b">
        <f>OR(MONTH(Taulukko1[[#This Row],[Alku PVM]] )&lt;=9,AND(MONTH(Taulukko1[[#This Row],[Alku PVM]] )=9))</f>
        <v>1</v>
      </c>
      <c r="AF1454" s="90" t="b">
        <f>OR(MONTH(Taulukko1[[#This Row],[Loppu PVM]])&lt;=9,AND(MONTH(Taulukko1[[#This Row],[Loppu PVM]] )=9))</f>
        <v>0</v>
      </c>
      <c r="AG1454" s="90" t="b">
        <f>OR(MONTH(Taulukko1[[#This Row],[Alku PVM]] )&lt;=6,AND(MONTH(Taulukko1[[#This Row],[Alku PVM]] )=6))</f>
        <v>0</v>
      </c>
      <c r="AH1454" s="90" t="b">
        <f>OR(MONTH(Taulukko1[[#This Row],[Loppu PVM]])&lt;=6,AND(MONTH(Taulukko1[[#This Row],[Loppu PVM]] )=6))</f>
        <v>0</v>
      </c>
    </row>
    <row r="1455" spans="1:34" ht="12.75" customHeight="1">
      <c r="A1455" s="21" t="s">
        <v>2014</v>
      </c>
      <c r="B1455" s="23">
        <v>40422</v>
      </c>
      <c r="C1455" s="21" t="s">
        <v>1051</v>
      </c>
      <c r="D1455" s="24"/>
      <c r="E1455" s="62">
        <v>7</v>
      </c>
      <c r="F1455" s="23">
        <v>40477</v>
      </c>
      <c r="G1455" s="24">
        <v>7</v>
      </c>
      <c r="H1455" s="22">
        <v>17</v>
      </c>
      <c r="I1455" s="126" t="e">
        <f>INDEX('TOL2008'!B:B,MATCH(A1455,'TOL2008'!A:A,0))</f>
        <v>#N/A</v>
      </c>
      <c r="J1455" s="126" t="e">
        <f>INDEX(Pääluokka!$H$2:$H$100,MATCH(VALUE(LEFT(Taulukko1[[#This Row],[TOL2008]],2)),Pääluokka!$G$2:$G$100,0))</f>
        <v>#N/A</v>
      </c>
      <c r="K1455" s="126" t="e">
        <f>INDEX(Pääluokka!$I$2:$I$100,MATCH(VALUE(LEFT(Taulukko1[[#This Row],[TOL2008]],2)),Pääluokka!$G$2:$G$100,0))</f>
        <v>#N/A</v>
      </c>
      <c r="L1455" s="41">
        <f t="shared" si="220"/>
        <v>55</v>
      </c>
      <c r="M1455" s="43">
        <f t="shared" si="221"/>
        <v>40422</v>
      </c>
      <c r="N1455" s="43">
        <f t="shared" si="222"/>
        <v>40477</v>
      </c>
      <c r="O1455" s="43">
        <f t="shared" si="223"/>
        <v>40422</v>
      </c>
      <c r="P1455" s="43">
        <f t="shared" si="224"/>
        <v>40452</v>
      </c>
      <c r="Q1455" s="41">
        <f t="shared" si="225"/>
        <v>2010</v>
      </c>
      <c r="R1455" s="41">
        <f t="shared" si="226"/>
        <v>2010</v>
      </c>
      <c r="S1455" s="43" t="str">
        <f>YEAR(Taulukko1[[#This Row],[Alku KK]])&amp;"Q"&amp;ROUNDDOWN((MONTH(Taulukko1[[#This Row],[Alku KK]])-1)/3+1,0)</f>
        <v>2010Q3</v>
      </c>
      <c r="T1455" s="43" t="str">
        <f>YEAR(Taulukko1[[#This Row],[Loppu KK]])&amp;"Q"&amp;ROUNDDOWN((MONTH(Taulukko1[[#This Row],[Loppu KK]])-1)/3+1,0)</f>
        <v>2010Q4</v>
      </c>
      <c r="U1455" s="66">
        <f>IF(COUNT(Taulukko1[[#This Row],[Neuvottelujen alaiset ]])=1,Taulukko1[[#This Row],[Neuvottelujen alaiset ]],Taulukko1[[#This Row],[Vähennystarve]])</f>
        <v>17</v>
      </c>
      <c r="V1455" s="44">
        <f t="shared" si="227"/>
        <v>0.41176470588235292</v>
      </c>
      <c r="W1455" s="44">
        <f t="shared" si="228"/>
        <v>0.41176470588235292</v>
      </c>
      <c r="X1455" s="44">
        <f t="shared" si="229"/>
        <v>1</v>
      </c>
      <c r="Y1455" s="90" t="b">
        <f>AND(MONTH(Taulukko1[[#This Row],[Alku PVM]] )=6,DAY(Taulukko1[[#This Row],[Alku PVM]] )&gt;19)</f>
        <v>0</v>
      </c>
      <c r="Z1455" s="90" t="b">
        <f>AND(MONTH(Taulukko1[[#This Row],[Loppu PVM]] )=6,DAY(Taulukko1[[#This Row],[Loppu PVM]] )&gt;19)</f>
        <v>0</v>
      </c>
      <c r="AA1455" s="90" t="b">
        <f>OR(MONTH(Taulukko1[[#This Row],[Alku PVM]] )&lt;=5,AND(MONTH(Taulukko1[[#This Row],[Alku PVM]] )=6,DAY(Taulukko1[[#This Row],[Alku PVM]] )&lt;20))</f>
        <v>0</v>
      </c>
      <c r="AB1455" s="90" t="b">
        <f>OR(MONTH(Taulukko1[[#This Row],[Loppu PVM]])&lt;=5,AND(MONTH(Taulukko1[[#This Row],[Loppu PVM]] )=6,DAY(Taulukko1[[#This Row],[Loppu PVM]])&lt;20))</f>
        <v>0</v>
      </c>
      <c r="AC1455" s="90" t="b">
        <f>OR(MONTH(Taulukko1[[#This Row],[Alku PVM]] )&lt;=3,AND(MONTH(Taulukko1[[#This Row],[Alku PVM]] )=3))</f>
        <v>0</v>
      </c>
      <c r="AD1455" s="90" t="b">
        <f>OR(MONTH(Taulukko1[[#This Row],[Loppu PVM]] )&lt;=3,AND(MONTH(Taulukko1[[#This Row],[Loppu PVM]] )=3))</f>
        <v>0</v>
      </c>
      <c r="AE1455" s="90" t="b">
        <f>OR(MONTH(Taulukko1[[#This Row],[Alku PVM]] )&lt;=9,AND(MONTH(Taulukko1[[#This Row],[Alku PVM]] )=9))</f>
        <v>1</v>
      </c>
      <c r="AF1455" s="90" t="b">
        <f>OR(MONTH(Taulukko1[[#This Row],[Loppu PVM]])&lt;=9,AND(MONTH(Taulukko1[[#This Row],[Loppu PVM]] )=9))</f>
        <v>0</v>
      </c>
      <c r="AG1455" s="90" t="b">
        <f>OR(MONTH(Taulukko1[[#This Row],[Alku PVM]] )&lt;=6,AND(MONTH(Taulukko1[[#This Row],[Alku PVM]] )=6))</f>
        <v>0</v>
      </c>
      <c r="AH1455" s="90" t="b">
        <f>OR(MONTH(Taulukko1[[#This Row],[Loppu PVM]])&lt;=6,AND(MONTH(Taulukko1[[#This Row],[Loppu PVM]] )=6))</f>
        <v>0</v>
      </c>
    </row>
    <row r="1456" spans="1:34" ht="12.75" customHeight="1">
      <c r="A1456" s="21" t="s">
        <v>46</v>
      </c>
      <c r="B1456" s="23">
        <v>40422</v>
      </c>
      <c r="C1456" s="21" t="s">
        <v>3176</v>
      </c>
      <c r="D1456" s="24"/>
      <c r="E1456" s="62">
        <v>44</v>
      </c>
      <c r="F1456" s="23">
        <v>40483</v>
      </c>
      <c r="G1456" s="24">
        <v>23</v>
      </c>
      <c r="H1456" s="22">
        <v>44</v>
      </c>
      <c r="I1456" s="126">
        <f>INDEX('TOL2008'!B:B,MATCH(A1456,'TOL2008'!A:A,0))</f>
        <v>10710</v>
      </c>
      <c r="J1456" s="126" t="str">
        <f>INDEX(Pääluokka!$H$2:$H$100,MATCH(VALUE(LEFT(Taulukko1[[#This Row],[TOL2008]],2)),Pääluokka!$G$2:$G$100,0))</f>
        <v>Teollisuus</v>
      </c>
      <c r="K1456" s="126" t="str">
        <f>INDEX(Pääluokka!$I$2:$I$100,MATCH(VALUE(LEFT(Taulukko1[[#This Row],[TOL2008]],2)),Pääluokka!$G$2:$G$100,0))</f>
        <v>Teollisuus (C-E)</v>
      </c>
      <c r="L1456" s="41">
        <f t="shared" si="220"/>
        <v>61</v>
      </c>
      <c r="M1456" s="43">
        <f t="shared" si="221"/>
        <v>40422</v>
      </c>
      <c r="N1456" s="43">
        <f t="shared" si="222"/>
        <v>40483</v>
      </c>
      <c r="O1456" s="43">
        <f t="shared" si="223"/>
        <v>40422</v>
      </c>
      <c r="P1456" s="43">
        <f t="shared" si="224"/>
        <v>40483</v>
      </c>
      <c r="Q1456" s="41">
        <f t="shared" si="225"/>
        <v>2010</v>
      </c>
      <c r="R1456" s="41">
        <f t="shared" si="226"/>
        <v>2010</v>
      </c>
      <c r="S1456" s="43" t="str">
        <f>YEAR(Taulukko1[[#This Row],[Alku KK]])&amp;"Q"&amp;ROUNDDOWN((MONTH(Taulukko1[[#This Row],[Alku KK]])-1)/3+1,0)</f>
        <v>2010Q3</v>
      </c>
      <c r="T1456" s="43" t="str">
        <f>YEAR(Taulukko1[[#This Row],[Loppu KK]])&amp;"Q"&amp;ROUNDDOWN((MONTH(Taulukko1[[#This Row],[Loppu KK]])-1)/3+1,0)</f>
        <v>2010Q4</v>
      </c>
      <c r="U1456" s="66">
        <f>IF(COUNT(Taulukko1[[#This Row],[Neuvottelujen alaiset ]])=1,Taulukko1[[#This Row],[Neuvottelujen alaiset ]],Taulukko1[[#This Row],[Vähennystarve]])</f>
        <v>44</v>
      </c>
      <c r="V1456" s="44">
        <f t="shared" si="227"/>
        <v>1</v>
      </c>
      <c r="W1456" s="44">
        <f t="shared" si="228"/>
        <v>0.52272727272727271</v>
      </c>
      <c r="X1456" s="44">
        <f t="shared" si="229"/>
        <v>0.52272727272727271</v>
      </c>
      <c r="Y1456" s="90" t="b">
        <f>AND(MONTH(Taulukko1[[#This Row],[Alku PVM]] )=6,DAY(Taulukko1[[#This Row],[Alku PVM]] )&gt;19)</f>
        <v>0</v>
      </c>
      <c r="Z1456" s="90" t="b">
        <f>AND(MONTH(Taulukko1[[#This Row],[Loppu PVM]] )=6,DAY(Taulukko1[[#This Row],[Loppu PVM]] )&gt;19)</f>
        <v>0</v>
      </c>
      <c r="AA1456" s="90" t="b">
        <f>OR(MONTH(Taulukko1[[#This Row],[Alku PVM]] )&lt;=5,AND(MONTH(Taulukko1[[#This Row],[Alku PVM]] )=6,DAY(Taulukko1[[#This Row],[Alku PVM]] )&lt;20))</f>
        <v>0</v>
      </c>
      <c r="AB1456" s="90" t="b">
        <f>OR(MONTH(Taulukko1[[#This Row],[Loppu PVM]])&lt;=5,AND(MONTH(Taulukko1[[#This Row],[Loppu PVM]] )=6,DAY(Taulukko1[[#This Row],[Loppu PVM]])&lt;20))</f>
        <v>0</v>
      </c>
      <c r="AC1456" s="90" t="b">
        <f>OR(MONTH(Taulukko1[[#This Row],[Alku PVM]] )&lt;=3,AND(MONTH(Taulukko1[[#This Row],[Alku PVM]] )=3))</f>
        <v>0</v>
      </c>
      <c r="AD1456" s="90" t="b">
        <f>OR(MONTH(Taulukko1[[#This Row],[Loppu PVM]] )&lt;=3,AND(MONTH(Taulukko1[[#This Row],[Loppu PVM]] )=3))</f>
        <v>0</v>
      </c>
      <c r="AE1456" s="90" t="b">
        <f>OR(MONTH(Taulukko1[[#This Row],[Alku PVM]] )&lt;=9,AND(MONTH(Taulukko1[[#This Row],[Alku PVM]] )=9))</f>
        <v>1</v>
      </c>
      <c r="AF1456" s="90" t="b">
        <f>OR(MONTH(Taulukko1[[#This Row],[Loppu PVM]])&lt;=9,AND(MONTH(Taulukko1[[#This Row],[Loppu PVM]] )=9))</f>
        <v>0</v>
      </c>
      <c r="AG1456" s="90" t="b">
        <f>OR(MONTH(Taulukko1[[#This Row],[Alku PVM]] )&lt;=6,AND(MONTH(Taulukko1[[#This Row],[Alku PVM]] )=6))</f>
        <v>0</v>
      </c>
      <c r="AH1456" s="90" t="b">
        <f>OR(MONTH(Taulukko1[[#This Row],[Loppu PVM]])&lt;=6,AND(MONTH(Taulukko1[[#This Row],[Loppu PVM]] )=6))</f>
        <v>0</v>
      </c>
    </row>
    <row r="1457" spans="1:34" ht="12.75" customHeight="1">
      <c r="A1457" s="21" t="s">
        <v>1083</v>
      </c>
      <c r="B1457" s="23">
        <v>40423</v>
      </c>
      <c r="C1457" s="21" t="s">
        <v>3346</v>
      </c>
      <c r="D1457" s="24"/>
      <c r="E1457" s="62">
        <v>21</v>
      </c>
      <c r="F1457" s="23">
        <v>40491</v>
      </c>
      <c r="G1457" s="24">
        <v>0</v>
      </c>
      <c r="H1457" s="22">
        <v>500</v>
      </c>
      <c r="I1457" s="126">
        <f>INDEX('TOL2008'!B:B,MATCH(A1457,'TOL2008'!A:A,0))</f>
        <v>17120</v>
      </c>
      <c r="J1457" s="126" t="str">
        <f>INDEX(Pääluokka!$H$2:$H$100,MATCH(VALUE(LEFT(Taulukko1[[#This Row],[TOL2008]],2)),Pääluokka!$G$2:$G$100,0))</f>
        <v>Teollisuus</v>
      </c>
      <c r="K1457" s="126" t="str">
        <f>INDEX(Pääluokka!$I$2:$I$100,MATCH(VALUE(LEFT(Taulukko1[[#This Row],[TOL2008]],2)),Pääluokka!$G$2:$G$100,0))</f>
        <v>Teollisuus (C-E)</v>
      </c>
      <c r="L1457" s="41">
        <f t="shared" si="220"/>
        <v>68</v>
      </c>
      <c r="M1457" s="43">
        <f t="shared" si="221"/>
        <v>40423</v>
      </c>
      <c r="N1457" s="43">
        <f t="shared" si="222"/>
        <v>40491</v>
      </c>
      <c r="O1457" s="43">
        <f t="shared" si="223"/>
        <v>40422</v>
      </c>
      <c r="P1457" s="43">
        <f t="shared" si="224"/>
        <v>40483</v>
      </c>
      <c r="Q1457" s="41">
        <f t="shared" si="225"/>
        <v>2010</v>
      </c>
      <c r="R1457" s="41">
        <f t="shared" si="226"/>
        <v>2010</v>
      </c>
      <c r="S1457" s="43" t="str">
        <f>YEAR(Taulukko1[[#This Row],[Alku KK]])&amp;"Q"&amp;ROUNDDOWN((MONTH(Taulukko1[[#This Row],[Alku KK]])-1)/3+1,0)</f>
        <v>2010Q3</v>
      </c>
      <c r="T1457" s="43" t="str">
        <f>YEAR(Taulukko1[[#This Row],[Loppu KK]])&amp;"Q"&amp;ROUNDDOWN((MONTH(Taulukko1[[#This Row],[Loppu KK]])-1)/3+1,0)</f>
        <v>2010Q4</v>
      </c>
      <c r="U1457" s="66">
        <f>IF(COUNT(Taulukko1[[#This Row],[Neuvottelujen alaiset ]])=1,Taulukko1[[#This Row],[Neuvottelujen alaiset ]],Taulukko1[[#This Row],[Vähennystarve]])</f>
        <v>500</v>
      </c>
      <c r="V1457" s="44">
        <f t="shared" si="227"/>
        <v>4.2000000000000003E-2</v>
      </c>
      <c r="W1457" s="44">
        <f t="shared" si="228"/>
        <v>0</v>
      </c>
      <c r="X1457" s="44">
        <f t="shared" si="229"/>
        <v>0</v>
      </c>
      <c r="Y1457" s="90" t="b">
        <f>AND(MONTH(Taulukko1[[#This Row],[Alku PVM]] )=6,DAY(Taulukko1[[#This Row],[Alku PVM]] )&gt;19)</f>
        <v>0</v>
      </c>
      <c r="Z1457" s="90" t="b">
        <f>AND(MONTH(Taulukko1[[#This Row],[Loppu PVM]] )=6,DAY(Taulukko1[[#This Row],[Loppu PVM]] )&gt;19)</f>
        <v>0</v>
      </c>
      <c r="AA1457" s="90" t="b">
        <f>OR(MONTH(Taulukko1[[#This Row],[Alku PVM]] )&lt;=5,AND(MONTH(Taulukko1[[#This Row],[Alku PVM]] )=6,DAY(Taulukko1[[#This Row],[Alku PVM]] )&lt;20))</f>
        <v>0</v>
      </c>
      <c r="AB1457" s="90" t="b">
        <f>OR(MONTH(Taulukko1[[#This Row],[Loppu PVM]])&lt;=5,AND(MONTH(Taulukko1[[#This Row],[Loppu PVM]] )=6,DAY(Taulukko1[[#This Row],[Loppu PVM]])&lt;20))</f>
        <v>0</v>
      </c>
      <c r="AC1457" s="90" t="b">
        <f>OR(MONTH(Taulukko1[[#This Row],[Alku PVM]] )&lt;=3,AND(MONTH(Taulukko1[[#This Row],[Alku PVM]] )=3))</f>
        <v>0</v>
      </c>
      <c r="AD1457" s="90" t="b">
        <f>OR(MONTH(Taulukko1[[#This Row],[Loppu PVM]] )&lt;=3,AND(MONTH(Taulukko1[[#This Row],[Loppu PVM]] )=3))</f>
        <v>0</v>
      </c>
      <c r="AE1457" s="90" t="b">
        <f>OR(MONTH(Taulukko1[[#This Row],[Alku PVM]] )&lt;=9,AND(MONTH(Taulukko1[[#This Row],[Alku PVM]] )=9))</f>
        <v>1</v>
      </c>
      <c r="AF1457" s="90" t="b">
        <f>OR(MONTH(Taulukko1[[#This Row],[Loppu PVM]])&lt;=9,AND(MONTH(Taulukko1[[#This Row],[Loppu PVM]] )=9))</f>
        <v>0</v>
      </c>
      <c r="AG1457" s="90" t="b">
        <f>OR(MONTH(Taulukko1[[#This Row],[Alku PVM]] )&lt;=6,AND(MONTH(Taulukko1[[#This Row],[Alku PVM]] )=6))</f>
        <v>0</v>
      </c>
      <c r="AH1457" s="90" t="b">
        <f>OR(MONTH(Taulukko1[[#This Row],[Loppu PVM]])&lt;=6,AND(MONTH(Taulukko1[[#This Row],[Loppu PVM]] )=6))</f>
        <v>0</v>
      </c>
    </row>
    <row r="1458" spans="1:34" ht="12.75" customHeight="1">
      <c r="A1458" s="21" t="s">
        <v>1400</v>
      </c>
      <c r="B1458" s="23">
        <v>40423</v>
      </c>
      <c r="C1458" s="21" t="s">
        <v>3206</v>
      </c>
      <c r="D1458" s="24"/>
      <c r="E1458" s="62">
        <v>120</v>
      </c>
      <c r="F1458" s="23">
        <v>40477</v>
      </c>
      <c r="G1458" s="24">
        <v>102</v>
      </c>
      <c r="H1458" s="22">
        <v>120</v>
      </c>
      <c r="I1458" s="126" t="e">
        <f>INDEX('TOL2008'!B:B,MATCH(A1458,'TOL2008'!A:A,0))</f>
        <v>#N/A</v>
      </c>
      <c r="J1458" s="126" t="e">
        <f>INDEX(Pääluokka!$H$2:$H$100,MATCH(VALUE(LEFT(Taulukko1[[#This Row],[TOL2008]],2)),Pääluokka!$G$2:$G$100,0))</f>
        <v>#N/A</v>
      </c>
      <c r="K1458" s="126" t="e">
        <f>INDEX(Pääluokka!$I$2:$I$100,MATCH(VALUE(LEFT(Taulukko1[[#This Row],[TOL2008]],2)),Pääluokka!$G$2:$G$100,0))</f>
        <v>#N/A</v>
      </c>
      <c r="L1458" s="41">
        <f t="shared" si="220"/>
        <v>54</v>
      </c>
      <c r="M1458" s="43">
        <f t="shared" si="221"/>
        <v>40423</v>
      </c>
      <c r="N1458" s="43">
        <f t="shared" si="222"/>
        <v>40477</v>
      </c>
      <c r="O1458" s="43">
        <f t="shared" si="223"/>
        <v>40422</v>
      </c>
      <c r="P1458" s="43">
        <f t="shared" si="224"/>
        <v>40452</v>
      </c>
      <c r="Q1458" s="41">
        <f t="shared" si="225"/>
        <v>2010</v>
      </c>
      <c r="R1458" s="41">
        <f t="shared" si="226"/>
        <v>2010</v>
      </c>
      <c r="S1458" s="43" t="str">
        <f>YEAR(Taulukko1[[#This Row],[Alku KK]])&amp;"Q"&amp;ROUNDDOWN((MONTH(Taulukko1[[#This Row],[Alku KK]])-1)/3+1,0)</f>
        <v>2010Q3</v>
      </c>
      <c r="T1458" s="43" t="str">
        <f>YEAR(Taulukko1[[#This Row],[Loppu KK]])&amp;"Q"&amp;ROUNDDOWN((MONTH(Taulukko1[[#This Row],[Loppu KK]])-1)/3+1,0)</f>
        <v>2010Q4</v>
      </c>
      <c r="U1458" s="66">
        <f>IF(COUNT(Taulukko1[[#This Row],[Neuvottelujen alaiset ]])=1,Taulukko1[[#This Row],[Neuvottelujen alaiset ]],Taulukko1[[#This Row],[Vähennystarve]])</f>
        <v>120</v>
      </c>
      <c r="V1458" s="44">
        <f t="shared" si="227"/>
        <v>1</v>
      </c>
      <c r="W1458" s="44">
        <f t="shared" si="228"/>
        <v>0.85</v>
      </c>
      <c r="X1458" s="44">
        <f t="shared" si="229"/>
        <v>0.85</v>
      </c>
      <c r="Y1458" s="90" t="b">
        <f>AND(MONTH(Taulukko1[[#This Row],[Alku PVM]] )=6,DAY(Taulukko1[[#This Row],[Alku PVM]] )&gt;19)</f>
        <v>0</v>
      </c>
      <c r="Z1458" s="90" t="b">
        <f>AND(MONTH(Taulukko1[[#This Row],[Loppu PVM]] )=6,DAY(Taulukko1[[#This Row],[Loppu PVM]] )&gt;19)</f>
        <v>0</v>
      </c>
      <c r="AA1458" s="90" t="b">
        <f>OR(MONTH(Taulukko1[[#This Row],[Alku PVM]] )&lt;=5,AND(MONTH(Taulukko1[[#This Row],[Alku PVM]] )=6,DAY(Taulukko1[[#This Row],[Alku PVM]] )&lt;20))</f>
        <v>0</v>
      </c>
      <c r="AB1458" s="90" t="b">
        <f>OR(MONTH(Taulukko1[[#This Row],[Loppu PVM]])&lt;=5,AND(MONTH(Taulukko1[[#This Row],[Loppu PVM]] )=6,DAY(Taulukko1[[#This Row],[Loppu PVM]])&lt;20))</f>
        <v>0</v>
      </c>
      <c r="AC1458" s="90" t="b">
        <f>OR(MONTH(Taulukko1[[#This Row],[Alku PVM]] )&lt;=3,AND(MONTH(Taulukko1[[#This Row],[Alku PVM]] )=3))</f>
        <v>0</v>
      </c>
      <c r="AD1458" s="90" t="b">
        <f>OR(MONTH(Taulukko1[[#This Row],[Loppu PVM]] )&lt;=3,AND(MONTH(Taulukko1[[#This Row],[Loppu PVM]] )=3))</f>
        <v>0</v>
      </c>
      <c r="AE1458" s="90" t="b">
        <f>OR(MONTH(Taulukko1[[#This Row],[Alku PVM]] )&lt;=9,AND(MONTH(Taulukko1[[#This Row],[Alku PVM]] )=9))</f>
        <v>1</v>
      </c>
      <c r="AF1458" s="90" t="b">
        <f>OR(MONTH(Taulukko1[[#This Row],[Loppu PVM]])&lt;=9,AND(MONTH(Taulukko1[[#This Row],[Loppu PVM]] )=9))</f>
        <v>0</v>
      </c>
      <c r="AG1458" s="90" t="b">
        <f>OR(MONTH(Taulukko1[[#This Row],[Alku PVM]] )&lt;=6,AND(MONTH(Taulukko1[[#This Row],[Alku PVM]] )=6))</f>
        <v>0</v>
      </c>
      <c r="AH1458" s="90" t="b">
        <f>OR(MONTH(Taulukko1[[#This Row],[Loppu PVM]])&lt;=6,AND(MONTH(Taulukko1[[#This Row],[Loppu PVM]] )=6))</f>
        <v>0</v>
      </c>
    </row>
    <row r="1459" spans="1:34" ht="12.75" customHeight="1">
      <c r="A1459" t="s">
        <v>1797</v>
      </c>
      <c r="B1459" s="23">
        <v>40427</v>
      </c>
      <c r="C1459" t="s">
        <v>3438</v>
      </c>
      <c r="D1459" s="5">
        <v>10</v>
      </c>
      <c r="E1459" s="62">
        <v>25</v>
      </c>
      <c r="F1459" s="4">
        <v>40490</v>
      </c>
      <c r="G1459" s="5">
        <v>11</v>
      </c>
      <c r="H1459" s="22">
        <v>130</v>
      </c>
      <c r="I1459" s="126" t="e">
        <f>INDEX('TOL2008'!B:B,MATCH(A1459,'TOL2008'!A:A,0))</f>
        <v>#N/A</v>
      </c>
      <c r="J1459" s="126" t="e">
        <f>INDEX(Pääluokka!$H$2:$H$100,MATCH(VALUE(LEFT(Taulukko1[[#This Row],[TOL2008]],2)),Pääluokka!$G$2:$G$100,0))</f>
        <v>#N/A</v>
      </c>
      <c r="K1459" s="126" t="e">
        <f>INDEX(Pääluokka!$I$2:$I$100,MATCH(VALUE(LEFT(Taulukko1[[#This Row],[TOL2008]],2)),Pääluokka!$G$2:$G$100,0))</f>
        <v>#N/A</v>
      </c>
      <c r="L1459" s="41">
        <f t="shared" si="220"/>
        <v>63</v>
      </c>
      <c r="M1459" s="43">
        <f t="shared" si="221"/>
        <v>40427</v>
      </c>
      <c r="N1459" s="43">
        <f t="shared" si="222"/>
        <v>40490</v>
      </c>
      <c r="O1459" s="43">
        <f t="shared" si="223"/>
        <v>40422</v>
      </c>
      <c r="P1459" s="43">
        <f t="shared" si="224"/>
        <v>40483</v>
      </c>
      <c r="Q1459" s="41">
        <f t="shared" si="225"/>
        <v>2010</v>
      </c>
      <c r="R1459" s="41">
        <f t="shared" si="226"/>
        <v>2010</v>
      </c>
      <c r="S1459" s="43" t="str">
        <f>YEAR(Taulukko1[[#This Row],[Alku KK]])&amp;"Q"&amp;ROUNDDOWN((MONTH(Taulukko1[[#This Row],[Alku KK]])-1)/3+1,0)</f>
        <v>2010Q3</v>
      </c>
      <c r="T1459" s="43" t="str">
        <f>YEAR(Taulukko1[[#This Row],[Loppu KK]])&amp;"Q"&amp;ROUNDDOWN((MONTH(Taulukko1[[#This Row],[Loppu KK]])-1)/3+1,0)</f>
        <v>2010Q4</v>
      </c>
      <c r="U1459" s="66">
        <f>IF(COUNT(Taulukko1[[#This Row],[Neuvottelujen alaiset ]])=1,Taulukko1[[#This Row],[Neuvottelujen alaiset ]],Taulukko1[[#This Row],[Vähennystarve]])</f>
        <v>130</v>
      </c>
      <c r="V1459" s="44">
        <f t="shared" si="227"/>
        <v>0.19230769230769232</v>
      </c>
      <c r="W1459" s="44">
        <f t="shared" si="228"/>
        <v>8.461538461538462E-2</v>
      </c>
      <c r="X1459" s="44">
        <f t="shared" si="229"/>
        <v>0.44</v>
      </c>
      <c r="Y1459" s="90" t="b">
        <f>AND(MONTH(Taulukko1[[#This Row],[Alku PVM]] )=6,DAY(Taulukko1[[#This Row],[Alku PVM]] )&gt;19)</f>
        <v>0</v>
      </c>
      <c r="Z1459" s="90" t="b">
        <f>AND(MONTH(Taulukko1[[#This Row],[Loppu PVM]] )=6,DAY(Taulukko1[[#This Row],[Loppu PVM]] )&gt;19)</f>
        <v>0</v>
      </c>
      <c r="AA1459" s="90" t="b">
        <f>OR(MONTH(Taulukko1[[#This Row],[Alku PVM]] )&lt;=5,AND(MONTH(Taulukko1[[#This Row],[Alku PVM]] )=6,DAY(Taulukko1[[#This Row],[Alku PVM]] )&lt;20))</f>
        <v>0</v>
      </c>
      <c r="AB1459" s="90" t="b">
        <f>OR(MONTH(Taulukko1[[#This Row],[Loppu PVM]])&lt;=5,AND(MONTH(Taulukko1[[#This Row],[Loppu PVM]] )=6,DAY(Taulukko1[[#This Row],[Loppu PVM]])&lt;20))</f>
        <v>0</v>
      </c>
      <c r="AC1459" s="90" t="b">
        <f>OR(MONTH(Taulukko1[[#This Row],[Alku PVM]] )&lt;=3,AND(MONTH(Taulukko1[[#This Row],[Alku PVM]] )=3))</f>
        <v>0</v>
      </c>
      <c r="AD1459" s="90" t="b">
        <f>OR(MONTH(Taulukko1[[#This Row],[Loppu PVM]] )&lt;=3,AND(MONTH(Taulukko1[[#This Row],[Loppu PVM]] )=3))</f>
        <v>0</v>
      </c>
      <c r="AE1459" s="90" t="b">
        <f>OR(MONTH(Taulukko1[[#This Row],[Alku PVM]] )&lt;=9,AND(MONTH(Taulukko1[[#This Row],[Alku PVM]] )=9))</f>
        <v>1</v>
      </c>
      <c r="AF1459" s="90" t="b">
        <f>OR(MONTH(Taulukko1[[#This Row],[Loppu PVM]])&lt;=9,AND(MONTH(Taulukko1[[#This Row],[Loppu PVM]] )=9))</f>
        <v>0</v>
      </c>
      <c r="AG1459" s="90" t="b">
        <f>OR(MONTH(Taulukko1[[#This Row],[Alku PVM]] )&lt;=6,AND(MONTH(Taulukko1[[#This Row],[Alku PVM]] )=6))</f>
        <v>0</v>
      </c>
      <c r="AH1459" s="90" t="b">
        <f>OR(MONTH(Taulukko1[[#This Row],[Loppu PVM]])&lt;=6,AND(MONTH(Taulukko1[[#This Row],[Loppu PVM]] )=6))</f>
        <v>0</v>
      </c>
    </row>
    <row r="1460" spans="1:34" ht="12.75" customHeight="1">
      <c r="A1460" s="21" t="s">
        <v>311</v>
      </c>
      <c r="B1460" s="23">
        <v>40427</v>
      </c>
      <c r="C1460" s="21" t="s">
        <v>3298</v>
      </c>
      <c r="D1460" s="24"/>
      <c r="E1460" s="62">
        <v>30</v>
      </c>
      <c r="F1460" s="23">
        <v>40472</v>
      </c>
      <c r="G1460" s="24">
        <v>12</v>
      </c>
      <c r="H1460" s="22">
        <v>342</v>
      </c>
      <c r="I1460" s="126">
        <f>INDEX('TOL2008'!B:B,MATCH(A1460,'TOL2008'!A:A,0))</f>
        <v>52291</v>
      </c>
      <c r="J1460" s="126" t="str">
        <f>INDEX(Pääluokka!$H$2:$H$100,MATCH(VALUE(LEFT(Taulukko1[[#This Row],[TOL2008]],2)),Pääluokka!$G$2:$G$100,0))</f>
        <v>Kuljetus ja varastointi</v>
      </c>
      <c r="K1460" s="126" t="str">
        <f>INDEX(Pääluokka!$I$2:$I$100,MATCH(VALUE(LEFT(Taulukko1[[#This Row],[TOL2008]],2)),Pääluokka!$G$2:$G$100,0))</f>
        <v>Palvelualat (G-N, R, S)</v>
      </c>
      <c r="L1460" s="41">
        <f t="shared" si="220"/>
        <v>45</v>
      </c>
      <c r="M1460" s="43">
        <f t="shared" si="221"/>
        <v>40427</v>
      </c>
      <c r="N1460" s="43">
        <f t="shared" si="222"/>
        <v>40472</v>
      </c>
      <c r="O1460" s="43">
        <f t="shared" si="223"/>
        <v>40422</v>
      </c>
      <c r="P1460" s="43">
        <f t="shared" si="224"/>
        <v>40452</v>
      </c>
      <c r="Q1460" s="41">
        <f t="shared" si="225"/>
        <v>2010</v>
      </c>
      <c r="R1460" s="41">
        <f t="shared" si="226"/>
        <v>2010</v>
      </c>
      <c r="S1460" s="43" t="str">
        <f>YEAR(Taulukko1[[#This Row],[Alku KK]])&amp;"Q"&amp;ROUNDDOWN((MONTH(Taulukko1[[#This Row],[Alku KK]])-1)/3+1,0)</f>
        <v>2010Q3</v>
      </c>
      <c r="T1460" s="43" t="str">
        <f>YEAR(Taulukko1[[#This Row],[Loppu KK]])&amp;"Q"&amp;ROUNDDOWN((MONTH(Taulukko1[[#This Row],[Loppu KK]])-1)/3+1,0)</f>
        <v>2010Q4</v>
      </c>
      <c r="U1460" s="66">
        <f>IF(COUNT(Taulukko1[[#This Row],[Neuvottelujen alaiset ]])=1,Taulukko1[[#This Row],[Neuvottelujen alaiset ]],Taulukko1[[#This Row],[Vähennystarve]])</f>
        <v>342</v>
      </c>
      <c r="V1460" s="44">
        <f t="shared" si="227"/>
        <v>8.771929824561403E-2</v>
      </c>
      <c r="W1460" s="44">
        <f t="shared" si="228"/>
        <v>3.5087719298245612E-2</v>
      </c>
      <c r="X1460" s="44">
        <f t="shared" si="229"/>
        <v>0.4</v>
      </c>
      <c r="Y1460" s="90" t="b">
        <f>AND(MONTH(Taulukko1[[#This Row],[Alku PVM]] )=6,DAY(Taulukko1[[#This Row],[Alku PVM]] )&gt;19)</f>
        <v>0</v>
      </c>
      <c r="Z1460" s="90" t="b">
        <f>AND(MONTH(Taulukko1[[#This Row],[Loppu PVM]] )=6,DAY(Taulukko1[[#This Row],[Loppu PVM]] )&gt;19)</f>
        <v>0</v>
      </c>
      <c r="AA1460" s="90" t="b">
        <f>OR(MONTH(Taulukko1[[#This Row],[Alku PVM]] )&lt;=5,AND(MONTH(Taulukko1[[#This Row],[Alku PVM]] )=6,DAY(Taulukko1[[#This Row],[Alku PVM]] )&lt;20))</f>
        <v>0</v>
      </c>
      <c r="AB1460" s="90" t="b">
        <f>OR(MONTH(Taulukko1[[#This Row],[Loppu PVM]])&lt;=5,AND(MONTH(Taulukko1[[#This Row],[Loppu PVM]] )=6,DAY(Taulukko1[[#This Row],[Loppu PVM]])&lt;20))</f>
        <v>0</v>
      </c>
      <c r="AC1460" s="90" t="b">
        <f>OR(MONTH(Taulukko1[[#This Row],[Alku PVM]] )&lt;=3,AND(MONTH(Taulukko1[[#This Row],[Alku PVM]] )=3))</f>
        <v>0</v>
      </c>
      <c r="AD1460" s="90" t="b">
        <f>OR(MONTH(Taulukko1[[#This Row],[Loppu PVM]] )&lt;=3,AND(MONTH(Taulukko1[[#This Row],[Loppu PVM]] )=3))</f>
        <v>0</v>
      </c>
      <c r="AE1460" s="90" t="b">
        <f>OR(MONTH(Taulukko1[[#This Row],[Alku PVM]] )&lt;=9,AND(MONTH(Taulukko1[[#This Row],[Alku PVM]] )=9))</f>
        <v>1</v>
      </c>
      <c r="AF1460" s="90" t="b">
        <f>OR(MONTH(Taulukko1[[#This Row],[Loppu PVM]])&lt;=9,AND(MONTH(Taulukko1[[#This Row],[Loppu PVM]] )=9))</f>
        <v>0</v>
      </c>
      <c r="AG1460" s="90" t="b">
        <f>OR(MONTH(Taulukko1[[#This Row],[Alku PVM]] )&lt;=6,AND(MONTH(Taulukko1[[#This Row],[Alku PVM]] )=6))</f>
        <v>0</v>
      </c>
      <c r="AH1460" s="90" t="b">
        <f>OR(MONTH(Taulukko1[[#This Row],[Loppu PVM]])&lt;=6,AND(MONTH(Taulukko1[[#This Row],[Loppu PVM]] )=6))</f>
        <v>0</v>
      </c>
    </row>
    <row r="1461" spans="1:34" ht="12.75" customHeight="1">
      <c r="A1461" t="s">
        <v>3391</v>
      </c>
      <c r="B1461" s="23">
        <v>40428</v>
      </c>
      <c r="C1461" t="s">
        <v>3390</v>
      </c>
      <c r="E1461" s="62">
        <v>40</v>
      </c>
      <c r="F1461" s="4">
        <v>40478</v>
      </c>
      <c r="G1461" s="5">
        <v>25</v>
      </c>
      <c r="H1461" s="22">
        <v>40</v>
      </c>
      <c r="I1461" s="126" t="e">
        <f>INDEX('TOL2008'!B:B,MATCH(A1461,'TOL2008'!A:A,0))</f>
        <v>#N/A</v>
      </c>
      <c r="J1461" s="126" t="e">
        <f>INDEX(Pääluokka!$H$2:$H$100,MATCH(VALUE(LEFT(Taulukko1[[#This Row],[TOL2008]],2)),Pääluokka!$G$2:$G$100,0))</f>
        <v>#N/A</v>
      </c>
      <c r="K1461" s="126" t="e">
        <f>INDEX(Pääluokka!$I$2:$I$100,MATCH(VALUE(LEFT(Taulukko1[[#This Row],[TOL2008]],2)),Pääluokka!$G$2:$G$100,0))</f>
        <v>#N/A</v>
      </c>
      <c r="L1461" s="41">
        <f t="shared" si="220"/>
        <v>50</v>
      </c>
      <c r="M1461" s="43">
        <f t="shared" si="221"/>
        <v>40428</v>
      </c>
      <c r="N1461" s="43">
        <f t="shared" si="222"/>
        <v>40478</v>
      </c>
      <c r="O1461" s="43">
        <f t="shared" si="223"/>
        <v>40422</v>
      </c>
      <c r="P1461" s="43">
        <f t="shared" si="224"/>
        <v>40452</v>
      </c>
      <c r="Q1461" s="41">
        <f t="shared" si="225"/>
        <v>2010</v>
      </c>
      <c r="R1461" s="41">
        <f t="shared" si="226"/>
        <v>2010</v>
      </c>
      <c r="S1461" s="43" t="str">
        <f>YEAR(Taulukko1[[#This Row],[Alku KK]])&amp;"Q"&amp;ROUNDDOWN((MONTH(Taulukko1[[#This Row],[Alku KK]])-1)/3+1,0)</f>
        <v>2010Q3</v>
      </c>
      <c r="T1461" s="43" t="str">
        <f>YEAR(Taulukko1[[#This Row],[Loppu KK]])&amp;"Q"&amp;ROUNDDOWN((MONTH(Taulukko1[[#This Row],[Loppu KK]])-1)/3+1,0)</f>
        <v>2010Q4</v>
      </c>
      <c r="U1461" s="66">
        <f>IF(COUNT(Taulukko1[[#This Row],[Neuvottelujen alaiset ]])=1,Taulukko1[[#This Row],[Neuvottelujen alaiset ]],Taulukko1[[#This Row],[Vähennystarve]])</f>
        <v>40</v>
      </c>
      <c r="V1461" s="44">
        <f t="shared" si="227"/>
        <v>1</v>
      </c>
      <c r="W1461" s="44">
        <f t="shared" si="228"/>
        <v>0.625</v>
      </c>
      <c r="X1461" s="44">
        <f t="shared" si="229"/>
        <v>0.625</v>
      </c>
      <c r="Y1461" s="90" t="b">
        <f>AND(MONTH(Taulukko1[[#This Row],[Alku PVM]] )=6,DAY(Taulukko1[[#This Row],[Alku PVM]] )&gt;19)</f>
        <v>0</v>
      </c>
      <c r="Z1461" s="90" t="b">
        <f>AND(MONTH(Taulukko1[[#This Row],[Loppu PVM]] )=6,DAY(Taulukko1[[#This Row],[Loppu PVM]] )&gt;19)</f>
        <v>0</v>
      </c>
      <c r="AA1461" s="90" t="b">
        <f>OR(MONTH(Taulukko1[[#This Row],[Alku PVM]] )&lt;=5,AND(MONTH(Taulukko1[[#This Row],[Alku PVM]] )=6,DAY(Taulukko1[[#This Row],[Alku PVM]] )&lt;20))</f>
        <v>0</v>
      </c>
      <c r="AB1461" s="90" t="b">
        <f>OR(MONTH(Taulukko1[[#This Row],[Loppu PVM]])&lt;=5,AND(MONTH(Taulukko1[[#This Row],[Loppu PVM]] )=6,DAY(Taulukko1[[#This Row],[Loppu PVM]])&lt;20))</f>
        <v>0</v>
      </c>
      <c r="AC1461" s="90" t="b">
        <f>OR(MONTH(Taulukko1[[#This Row],[Alku PVM]] )&lt;=3,AND(MONTH(Taulukko1[[#This Row],[Alku PVM]] )=3))</f>
        <v>0</v>
      </c>
      <c r="AD1461" s="90" t="b">
        <f>OR(MONTH(Taulukko1[[#This Row],[Loppu PVM]] )&lt;=3,AND(MONTH(Taulukko1[[#This Row],[Loppu PVM]] )=3))</f>
        <v>0</v>
      </c>
      <c r="AE1461" s="90" t="b">
        <f>OR(MONTH(Taulukko1[[#This Row],[Alku PVM]] )&lt;=9,AND(MONTH(Taulukko1[[#This Row],[Alku PVM]] )=9))</f>
        <v>1</v>
      </c>
      <c r="AF1461" s="90" t="b">
        <f>OR(MONTH(Taulukko1[[#This Row],[Loppu PVM]])&lt;=9,AND(MONTH(Taulukko1[[#This Row],[Loppu PVM]] )=9))</f>
        <v>0</v>
      </c>
      <c r="AG1461" s="90" t="b">
        <f>OR(MONTH(Taulukko1[[#This Row],[Alku PVM]] )&lt;=6,AND(MONTH(Taulukko1[[#This Row],[Alku PVM]] )=6))</f>
        <v>0</v>
      </c>
      <c r="AH1461" s="90" t="b">
        <f>OR(MONTH(Taulukko1[[#This Row],[Loppu PVM]])&lt;=6,AND(MONTH(Taulukko1[[#This Row],[Loppu PVM]] )=6))</f>
        <v>0</v>
      </c>
    </row>
    <row r="1462" spans="1:34" ht="12.75" customHeight="1">
      <c r="A1462" s="21" t="s">
        <v>3425</v>
      </c>
      <c r="B1462" s="23">
        <v>40430</v>
      </c>
      <c r="C1462" s="21" t="s">
        <v>3424</v>
      </c>
      <c r="D1462" s="24"/>
      <c r="F1462" s="23">
        <v>40486</v>
      </c>
      <c r="G1462" s="24">
        <v>70</v>
      </c>
      <c r="H1462" s="22">
        <v>79</v>
      </c>
      <c r="I1462" s="126" t="e">
        <f>INDEX('TOL2008'!B:B,MATCH(A1462,'TOL2008'!A:A,0))</f>
        <v>#N/A</v>
      </c>
      <c r="J1462" s="126" t="e">
        <f>INDEX(Pääluokka!$H$2:$H$100,MATCH(VALUE(LEFT(Taulukko1[[#This Row],[TOL2008]],2)),Pääluokka!$G$2:$G$100,0))</f>
        <v>#N/A</v>
      </c>
      <c r="K1462" s="126" t="e">
        <f>INDEX(Pääluokka!$I$2:$I$100,MATCH(VALUE(LEFT(Taulukko1[[#This Row],[TOL2008]],2)),Pääluokka!$G$2:$G$100,0))</f>
        <v>#N/A</v>
      </c>
      <c r="L1462" s="41">
        <f t="shared" si="220"/>
        <v>56</v>
      </c>
      <c r="M1462" s="43">
        <f t="shared" si="221"/>
        <v>40430</v>
      </c>
      <c r="N1462" s="43">
        <f t="shared" si="222"/>
        <v>40486</v>
      </c>
      <c r="O1462" s="43">
        <f t="shared" si="223"/>
        <v>40422</v>
      </c>
      <c r="P1462" s="43">
        <f t="shared" si="224"/>
        <v>40483</v>
      </c>
      <c r="Q1462" s="41">
        <f t="shared" si="225"/>
        <v>2010</v>
      </c>
      <c r="R1462" s="41">
        <f t="shared" si="226"/>
        <v>2010</v>
      </c>
      <c r="S1462" s="43" t="str">
        <f>YEAR(Taulukko1[[#This Row],[Alku KK]])&amp;"Q"&amp;ROUNDDOWN((MONTH(Taulukko1[[#This Row],[Alku KK]])-1)/3+1,0)</f>
        <v>2010Q3</v>
      </c>
      <c r="T1462" s="43" t="str">
        <f>YEAR(Taulukko1[[#This Row],[Loppu KK]])&amp;"Q"&amp;ROUNDDOWN((MONTH(Taulukko1[[#This Row],[Loppu KK]])-1)/3+1,0)</f>
        <v>2010Q4</v>
      </c>
      <c r="U1462" s="66">
        <f>IF(COUNT(Taulukko1[[#This Row],[Neuvottelujen alaiset ]])=1,Taulukko1[[#This Row],[Neuvottelujen alaiset ]],Taulukko1[[#This Row],[Vähennystarve]])</f>
        <v>79</v>
      </c>
      <c r="V1462" s="44" t="str">
        <f t="shared" si="227"/>
        <v>NA</v>
      </c>
      <c r="W1462" s="44">
        <f t="shared" si="228"/>
        <v>0.88607594936708856</v>
      </c>
      <c r="X1462" s="44" t="str">
        <f t="shared" si="229"/>
        <v>NA</v>
      </c>
      <c r="Y1462" s="90" t="b">
        <f>AND(MONTH(Taulukko1[[#This Row],[Alku PVM]] )=6,DAY(Taulukko1[[#This Row],[Alku PVM]] )&gt;19)</f>
        <v>0</v>
      </c>
      <c r="Z1462" s="90" t="b">
        <f>AND(MONTH(Taulukko1[[#This Row],[Loppu PVM]] )=6,DAY(Taulukko1[[#This Row],[Loppu PVM]] )&gt;19)</f>
        <v>0</v>
      </c>
      <c r="AA1462" s="90" t="b">
        <f>OR(MONTH(Taulukko1[[#This Row],[Alku PVM]] )&lt;=5,AND(MONTH(Taulukko1[[#This Row],[Alku PVM]] )=6,DAY(Taulukko1[[#This Row],[Alku PVM]] )&lt;20))</f>
        <v>0</v>
      </c>
      <c r="AB1462" s="90" t="b">
        <f>OR(MONTH(Taulukko1[[#This Row],[Loppu PVM]])&lt;=5,AND(MONTH(Taulukko1[[#This Row],[Loppu PVM]] )=6,DAY(Taulukko1[[#This Row],[Loppu PVM]])&lt;20))</f>
        <v>0</v>
      </c>
      <c r="AC1462" s="90" t="b">
        <f>OR(MONTH(Taulukko1[[#This Row],[Alku PVM]] )&lt;=3,AND(MONTH(Taulukko1[[#This Row],[Alku PVM]] )=3))</f>
        <v>0</v>
      </c>
      <c r="AD1462" s="90" t="b">
        <f>OR(MONTH(Taulukko1[[#This Row],[Loppu PVM]] )&lt;=3,AND(MONTH(Taulukko1[[#This Row],[Loppu PVM]] )=3))</f>
        <v>0</v>
      </c>
      <c r="AE1462" s="90" t="b">
        <f>OR(MONTH(Taulukko1[[#This Row],[Alku PVM]] )&lt;=9,AND(MONTH(Taulukko1[[#This Row],[Alku PVM]] )=9))</f>
        <v>1</v>
      </c>
      <c r="AF1462" s="90" t="b">
        <f>OR(MONTH(Taulukko1[[#This Row],[Loppu PVM]])&lt;=9,AND(MONTH(Taulukko1[[#This Row],[Loppu PVM]] )=9))</f>
        <v>0</v>
      </c>
      <c r="AG1462" s="90" t="b">
        <f>OR(MONTH(Taulukko1[[#This Row],[Alku PVM]] )&lt;=6,AND(MONTH(Taulukko1[[#This Row],[Alku PVM]] )=6))</f>
        <v>0</v>
      </c>
      <c r="AH1462" s="90" t="b">
        <f>OR(MONTH(Taulukko1[[#This Row],[Loppu PVM]])&lt;=6,AND(MONTH(Taulukko1[[#This Row],[Loppu PVM]] )=6))</f>
        <v>0</v>
      </c>
    </row>
    <row r="1463" spans="1:34" ht="12.75" customHeight="1">
      <c r="A1463" t="s">
        <v>1011</v>
      </c>
      <c r="B1463" s="23">
        <v>40431</v>
      </c>
      <c r="C1463" t="s">
        <v>3324</v>
      </c>
      <c r="E1463" s="62">
        <v>60</v>
      </c>
      <c r="F1463" s="4"/>
      <c r="G1463" s="5"/>
      <c r="H1463" s="22">
        <v>513</v>
      </c>
      <c r="I1463" s="126" t="str">
        <f>INDEX('TOL2008'!B:B,MATCH(A1463,'TOL2008'!A:A,0))</f>
        <v>02200</v>
      </c>
      <c r="J1463" s="126" t="str">
        <f>INDEX(Pääluokka!$H$2:$H$100,MATCH(VALUE(LEFT(Taulukko1[[#This Row],[TOL2008]],2)),Pääluokka!$G$2:$G$100,0))</f>
        <v>Maatalous, metsätalous ja kalatalous</v>
      </c>
      <c r="K1463" s="126" t="str">
        <f>INDEX(Pääluokka!$I$2:$I$100,MATCH(VALUE(LEFT(Taulukko1[[#This Row],[TOL2008]],2)),Pääluokka!$G$2:$G$100,0))</f>
        <v>Alkutuotanto (A-B)</v>
      </c>
      <c r="L1463" s="41" t="str">
        <f t="shared" si="220"/>
        <v>NA</v>
      </c>
      <c r="M1463" s="43">
        <f t="shared" si="221"/>
        <v>40431</v>
      </c>
      <c r="N1463" s="43">
        <f t="shared" si="222"/>
        <v>40482</v>
      </c>
      <c r="O1463" s="43">
        <f t="shared" si="223"/>
        <v>40422</v>
      </c>
      <c r="P1463" s="43">
        <f t="shared" si="224"/>
        <v>40452</v>
      </c>
      <c r="Q1463" s="41">
        <f t="shared" si="225"/>
        <v>2010</v>
      </c>
      <c r="R1463" s="41">
        <f t="shared" si="226"/>
        <v>2010</v>
      </c>
      <c r="S1463" s="43" t="str">
        <f>YEAR(Taulukko1[[#This Row],[Alku KK]])&amp;"Q"&amp;ROUNDDOWN((MONTH(Taulukko1[[#This Row],[Alku KK]])-1)/3+1,0)</f>
        <v>2010Q3</v>
      </c>
      <c r="T1463" s="43" t="str">
        <f>YEAR(Taulukko1[[#This Row],[Loppu KK]])&amp;"Q"&amp;ROUNDDOWN((MONTH(Taulukko1[[#This Row],[Loppu KK]])-1)/3+1,0)</f>
        <v>2010Q4</v>
      </c>
      <c r="U1463" s="66">
        <f>IF(COUNT(Taulukko1[[#This Row],[Neuvottelujen alaiset ]])=1,Taulukko1[[#This Row],[Neuvottelujen alaiset ]],Taulukko1[[#This Row],[Vähennystarve]])</f>
        <v>513</v>
      </c>
      <c r="V1463" s="44">
        <f t="shared" si="227"/>
        <v>0.11695906432748537</v>
      </c>
      <c r="W1463" s="44" t="str">
        <f t="shared" si="228"/>
        <v>NA</v>
      </c>
      <c r="X1463" s="44" t="str">
        <f t="shared" si="229"/>
        <v>NA</v>
      </c>
      <c r="Y1463" s="90" t="b">
        <f>AND(MONTH(Taulukko1[[#This Row],[Alku PVM]] )=6,DAY(Taulukko1[[#This Row],[Alku PVM]] )&gt;19)</f>
        <v>0</v>
      </c>
      <c r="Z1463" s="90" t="b">
        <f>AND(MONTH(Taulukko1[[#This Row],[Loppu PVM]] )=6,DAY(Taulukko1[[#This Row],[Loppu PVM]] )&gt;19)</f>
        <v>0</v>
      </c>
      <c r="AA1463" s="90" t="b">
        <f>OR(MONTH(Taulukko1[[#This Row],[Alku PVM]] )&lt;=5,AND(MONTH(Taulukko1[[#This Row],[Alku PVM]] )=6,DAY(Taulukko1[[#This Row],[Alku PVM]] )&lt;20))</f>
        <v>0</v>
      </c>
      <c r="AB1463" s="90" t="b">
        <f>OR(MONTH(Taulukko1[[#This Row],[Loppu PVM]])&lt;=5,AND(MONTH(Taulukko1[[#This Row],[Loppu PVM]] )=6,DAY(Taulukko1[[#This Row],[Loppu PVM]])&lt;20))</f>
        <v>0</v>
      </c>
      <c r="AC1463" s="90" t="b">
        <f>OR(MONTH(Taulukko1[[#This Row],[Alku PVM]] )&lt;=3,AND(MONTH(Taulukko1[[#This Row],[Alku PVM]] )=3))</f>
        <v>0</v>
      </c>
      <c r="AD1463" s="90" t="b">
        <f>OR(MONTH(Taulukko1[[#This Row],[Loppu PVM]] )&lt;=3,AND(MONTH(Taulukko1[[#This Row],[Loppu PVM]] )=3))</f>
        <v>0</v>
      </c>
      <c r="AE1463" s="90" t="b">
        <f>OR(MONTH(Taulukko1[[#This Row],[Alku PVM]] )&lt;=9,AND(MONTH(Taulukko1[[#This Row],[Alku PVM]] )=9))</f>
        <v>1</v>
      </c>
      <c r="AF1463" s="90" t="b">
        <f>OR(MONTH(Taulukko1[[#This Row],[Loppu PVM]])&lt;=9,AND(MONTH(Taulukko1[[#This Row],[Loppu PVM]] )=9))</f>
        <v>0</v>
      </c>
      <c r="AG1463" s="90" t="b">
        <f>OR(MONTH(Taulukko1[[#This Row],[Alku PVM]] )&lt;=6,AND(MONTH(Taulukko1[[#This Row],[Alku PVM]] )=6))</f>
        <v>0</v>
      </c>
      <c r="AH1463" s="90" t="b">
        <f>OR(MONTH(Taulukko1[[#This Row],[Loppu PVM]])&lt;=6,AND(MONTH(Taulukko1[[#This Row],[Loppu PVM]] )=6))</f>
        <v>0</v>
      </c>
    </row>
    <row r="1464" spans="1:34" ht="12.75" customHeight="1">
      <c r="A1464" t="s">
        <v>219</v>
      </c>
      <c r="B1464" s="23">
        <v>40431</v>
      </c>
      <c r="C1464" t="s">
        <v>3248</v>
      </c>
      <c r="D1464" s="5">
        <v>96</v>
      </c>
      <c r="E1464" s="62">
        <v>96</v>
      </c>
      <c r="F1464" s="4">
        <v>40486</v>
      </c>
      <c r="G1464" s="5">
        <v>85</v>
      </c>
      <c r="H1464" s="22">
        <v>96</v>
      </c>
      <c r="I1464" s="126">
        <f>INDEX('TOL2008'!B:B,MATCH(A1464,'TOL2008'!A:A,0))</f>
        <v>30110</v>
      </c>
      <c r="J1464" s="126" t="str">
        <f>INDEX(Pääluokka!$H$2:$H$100,MATCH(VALUE(LEFT(Taulukko1[[#This Row],[TOL2008]],2)),Pääluokka!$G$2:$G$100,0))</f>
        <v>Teollisuus</v>
      </c>
      <c r="K1464" s="126" t="str">
        <f>INDEX(Pääluokka!$I$2:$I$100,MATCH(VALUE(LEFT(Taulukko1[[#This Row],[TOL2008]],2)),Pääluokka!$G$2:$G$100,0))</f>
        <v>Teollisuus (C-E)</v>
      </c>
      <c r="L1464" s="41">
        <f t="shared" si="220"/>
        <v>55</v>
      </c>
      <c r="M1464" s="43">
        <f t="shared" si="221"/>
        <v>40431</v>
      </c>
      <c r="N1464" s="43">
        <f t="shared" si="222"/>
        <v>40486</v>
      </c>
      <c r="O1464" s="43">
        <f t="shared" si="223"/>
        <v>40422</v>
      </c>
      <c r="P1464" s="43">
        <f t="shared" si="224"/>
        <v>40483</v>
      </c>
      <c r="Q1464" s="41">
        <f t="shared" si="225"/>
        <v>2010</v>
      </c>
      <c r="R1464" s="41">
        <f t="shared" si="226"/>
        <v>2010</v>
      </c>
      <c r="S1464" s="43" t="str">
        <f>YEAR(Taulukko1[[#This Row],[Alku KK]])&amp;"Q"&amp;ROUNDDOWN((MONTH(Taulukko1[[#This Row],[Alku KK]])-1)/3+1,0)</f>
        <v>2010Q3</v>
      </c>
      <c r="T1464" s="43" t="str">
        <f>YEAR(Taulukko1[[#This Row],[Loppu KK]])&amp;"Q"&amp;ROUNDDOWN((MONTH(Taulukko1[[#This Row],[Loppu KK]])-1)/3+1,0)</f>
        <v>2010Q4</v>
      </c>
      <c r="U1464" s="66">
        <f>IF(COUNT(Taulukko1[[#This Row],[Neuvottelujen alaiset ]])=1,Taulukko1[[#This Row],[Neuvottelujen alaiset ]],Taulukko1[[#This Row],[Vähennystarve]])</f>
        <v>96</v>
      </c>
      <c r="V1464" s="44">
        <f t="shared" si="227"/>
        <v>1</v>
      </c>
      <c r="W1464" s="44">
        <f t="shared" si="228"/>
        <v>0.88541666666666663</v>
      </c>
      <c r="X1464" s="44">
        <f t="shared" si="229"/>
        <v>0.88541666666666663</v>
      </c>
      <c r="Y1464" s="90" t="b">
        <f>AND(MONTH(Taulukko1[[#This Row],[Alku PVM]] )=6,DAY(Taulukko1[[#This Row],[Alku PVM]] )&gt;19)</f>
        <v>0</v>
      </c>
      <c r="Z1464" s="90" t="b">
        <f>AND(MONTH(Taulukko1[[#This Row],[Loppu PVM]] )=6,DAY(Taulukko1[[#This Row],[Loppu PVM]] )&gt;19)</f>
        <v>0</v>
      </c>
      <c r="AA1464" s="90" t="b">
        <f>OR(MONTH(Taulukko1[[#This Row],[Alku PVM]] )&lt;=5,AND(MONTH(Taulukko1[[#This Row],[Alku PVM]] )=6,DAY(Taulukko1[[#This Row],[Alku PVM]] )&lt;20))</f>
        <v>0</v>
      </c>
      <c r="AB1464" s="90" t="b">
        <f>OR(MONTH(Taulukko1[[#This Row],[Loppu PVM]])&lt;=5,AND(MONTH(Taulukko1[[#This Row],[Loppu PVM]] )=6,DAY(Taulukko1[[#This Row],[Loppu PVM]])&lt;20))</f>
        <v>0</v>
      </c>
      <c r="AC1464" s="90" t="b">
        <f>OR(MONTH(Taulukko1[[#This Row],[Alku PVM]] )&lt;=3,AND(MONTH(Taulukko1[[#This Row],[Alku PVM]] )=3))</f>
        <v>0</v>
      </c>
      <c r="AD1464" s="90" t="b">
        <f>OR(MONTH(Taulukko1[[#This Row],[Loppu PVM]] )&lt;=3,AND(MONTH(Taulukko1[[#This Row],[Loppu PVM]] )=3))</f>
        <v>0</v>
      </c>
      <c r="AE1464" s="90" t="b">
        <f>OR(MONTH(Taulukko1[[#This Row],[Alku PVM]] )&lt;=9,AND(MONTH(Taulukko1[[#This Row],[Alku PVM]] )=9))</f>
        <v>1</v>
      </c>
      <c r="AF1464" s="90" t="b">
        <f>OR(MONTH(Taulukko1[[#This Row],[Loppu PVM]])&lt;=9,AND(MONTH(Taulukko1[[#This Row],[Loppu PVM]] )=9))</f>
        <v>0</v>
      </c>
      <c r="AG1464" s="90" t="b">
        <f>OR(MONTH(Taulukko1[[#This Row],[Alku PVM]] )&lt;=6,AND(MONTH(Taulukko1[[#This Row],[Alku PVM]] )=6))</f>
        <v>0</v>
      </c>
      <c r="AH1464" s="90" t="b">
        <f>OR(MONTH(Taulukko1[[#This Row],[Loppu PVM]])&lt;=6,AND(MONTH(Taulukko1[[#This Row],[Loppu PVM]] )=6))</f>
        <v>0</v>
      </c>
    </row>
    <row r="1465" spans="1:34" ht="12.75" customHeight="1">
      <c r="A1465" t="s">
        <v>484</v>
      </c>
      <c r="B1465" s="23">
        <v>40436</v>
      </c>
      <c r="C1465" t="s">
        <v>3387</v>
      </c>
      <c r="E1465" s="62">
        <v>250</v>
      </c>
      <c r="F1465" s="4"/>
      <c r="G1465" s="5"/>
      <c r="H1465" s="22">
        <v>250</v>
      </c>
      <c r="I1465" s="126">
        <f>INDEX('TOL2008'!B:B,MATCH(A1465,'TOL2008'!A:A,0))</f>
        <v>10130</v>
      </c>
      <c r="J1465" s="126" t="str">
        <f>INDEX(Pääluokka!$H$2:$H$100,MATCH(VALUE(LEFT(Taulukko1[[#This Row],[TOL2008]],2)),Pääluokka!$G$2:$G$100,0))</f>
        <v>Teollisuus</v>
      </c>
      <c r="K1465" s="126" t="str">
        <f>INDEX(Pääluokka!$I$2:$I$100,MATCH(VALUE(LEFT(Taulukko1[[#This Row],[TOL2008]],2)),Pääluokka!$G$2:$G$100,0))</f>
        <v>Teollisuus (C-E)</v>
      </c>
      <c r="L1465" s="41" t="str">
        <f t="shared" si="220"/>
        <v>NA</v>
      </c>
      <c r="M1465" s="43">
        <f t="shared" si="221"/>
        <v>40436</v>
      </c>
      <c r="N1465" s="43">
        <f t="shared" si="222"/>
        <v>40487</v>
      </c>
      <c r="O1465" s="43">
        <f t="shared" si="223"/>
        <v>40422</v>
      </c>
      <c r="P1465" s="43">
        <f t="shared" si="224"/>
        <v>40483</v>
      </c>
      <c r="Q1465" s="41">
        <f t="shared" si="225"/>
        <v>2010</v>
      </c>
      <c r="R1465" s="41">
        <f t="shared" si="226"/>
        <v>2010</v>
      </c>
      <c r="S1465" s="43" t="str">
        <f>YEAR(Taulukko1[[#This Row],[Alku KK]])&amp;"Q"&amp;ROUNDDOWN((MONTH(Taulukko1[[#This Row],[Alku KK]])-1)/3+1,0)</f>
        <v>2010Q3</v>
      </c>
      <c r="T1465" s="43" t="str">
        <f>YEAR(Taulukko1[[#This Row],[Loppu KK]])&amp;"Q"&amp;ROUNDDOWN((MONTH(Taulukko1[[#This Row],[Loppu KK]])-1)/3+1,0)</f>
        <v>2010Q4</v>
      </c>
      <c r="U1465" s="66">
        <f>IF(COUNT(Taulukko1[[#This Row],[Neuvottelujen alaiset ]])=1,Taulukko1[[#This Row],[Neuvottelujen alaiset ]],Taulukko1[[#This Row],[Vähennystarve]])</f>
        <v>250</v>
      </c>
      <c r="V1465" s="44">
        <f t="shared" si="227"/>
        <v>1</v>
      </c>
      <c r="W1465" s="44" t="str">
        <f t="shared" si="228"/>
        <v>NA</v>
      </c>
      <c r="X1465" s="44" t="str">
        <f t="shared" si="229"/>
        <v>NA</v>
      </c>
      <c r="Y1465" s="90" t="b">
        <f>AND(MONTH(Taulukko1[[#This Row],[Alku PVM]] )=6,DAY(Taulukko1[[#This Row],[Alku PVM]] )&gt;19)</f>
        <v>0</v>
      </c>
      <c r="Z1465" s="90" t="b">
        <f>AND(MONTH(Taulukko1[[#This Row],[Loppu PVM]] )=6,DAY(Taulukko1[[#This Row],[Loppu PVM]] )&gt;19)</f>
        <v>0</v>
      </c>
      <c r="AA1465" s="90" t="b">
        <f>OR(MONTH(Taulukko1[[#This Row],[Alku PVM]] )&lt;=5,AND(MONTH(Taulukko1[[#This Row],[Alku PVM]] )=6,DAY(Taulukko1[[#This Row],[Alku PVM]] )&lt;20))</f>
        <v>0</v>
      </c>
      <c r="AB1465" s="90" t="b">
        <f>OR(MONTH(Taulukko1[[#This Row],[Loppu PVM]])&lt;=5,AND(MONTH(Taulukko1[[#This Row],[Loppu PVM]] )=6,DAY(Taulukko1[[#This Row],[Loppu PVM]])&lt;20))</f>
        <v>0</v>
      </c>
      <c r="AC1465" s="90" t="b">
        <f>OR(MONTH(Taulukko1[[#This Row],[Alku PVM]] )&lt;=3,AND(MONTH(Taulukko1[[#This Row],[Alku PVM]] )=3))</f>
        <v>0</v>
      </c>
      <c r="AD1465" s="90" t="b">
        <f>OR(MONTH(Taulukko1[[#This Row],[Loppu PVM]] )&lt;=3,AND(MONTH(Taulukko1[[#This Row],[Loppu PVM]] )=3))</f>
        <v>0</v>
      </c>
      <c r="AE1465" s="90" t="b">
        <f>OR(MONTH(Taulukko1[[#This Row],[Alku PVM]] )&lt;=9,AND(MONTH(Taulukko1[[#This Row],[Alku PVM]] )=9))</f>
        <v>1</v>
      </c>
      <c r="AF1465" s="90" t="b">
        <f>OR(MONTH(Taulukko1[[#This Row],[Loppu PVM]])&lt;=9,AND(MONTH(Taulukko1[[#This Row],[Loppu PVM]] )=9))</f>
        <v>0</v>
      </c>
      <c r="AG1465" s="90" t="b">
        <f>OR(MONTH(Taulukko1[[#This Row],[Alku PVM]] )&lt;=6,AND(MONTH(Taulukko1[[#This Row],[Alku PVM]] )=6))</f>
        <v>0</v>
      </c>
      <c r="AH1465" s="90" t="b">
        <f>OR(MONTH(Taulukko1[[#This Row],[Loppu PVM]])&lt;=6,AND(MONTH(Taulukko1[[#This Row],[Loppu PVM]] )=6))</f>
        <v>0</v>
      </c>
    </row>
    <row r="1466" spans="1:34" ht="12.75" customHeight="1">
      <c r="A1466" t="s">
        <v>50</v>
      </c>
      <c r="B1466" s="23">
        <v>40436</v>
      </c>
      <c r="C1466" t="s">
        <v>3180</v>
      </c>
      <c r="D1466" s="5">
        <v>800</v>
      </c>
      <c r="F1466" s="4"/>
      <c r="G1466" s="5"/>
      <c r="H1466" s="22">
        <v>800</v>
      </c>
      <c r="I1466" s="126">
        <f>INDEX('TOL2008'!B:B,MATCH(A1466,'TOL2008'!A:A,0))</f>
        <v>17120</v>
      </c>
      <c r="J1466" s="126" t="str">
        <f>INDEX(Pääluokka!$H$2:$H$100,MATCH(VALUE(LEFT(Taulukko1[[#This Row],[TOL2008]],2)),Pääluokka!$G$2:$G$100,0))</f>
        <v>Teollisuus</v>
      </c>
      <c r="K1466" s="126" t="str">
        <f>INDEX(Pääluokka!$I$2:$I$100,MATCH(VALUE(LEFT(Taulukko1[[#This Row],[TOL2008]],2)),Pääluokka!$G$2:$G$100,0))</f>
        <v>Teollisuus (C-E)</v>
      </c>
      <c r="L1466" s="41" t="str">
        <f t="shared" si="220"/>
        <v>NA</v>
      </c>
      <c r="M1466" s="43">
        <f t="shared" si="221"/>
        <v>40436</v>
      </c>
      <c r="N1466" s="43">
        <f t="shared" si="222"/>
        <v>40487</v>
      </c>
      <c r="O1466" s="43">
        <f t="shared" si="223"/>
        <v>40422</v>
      </c>
      <c r="P1466" s="43">
        <f t="shared" si="224"/>
        <v>40483</v>
      </c>
      <c r="Q1466" s="41">
        <f t="shared" si="225"/>
        <v>2010</v>
      </c>
      <c r="R1466" s="41">
        <f t="shared" si="226"/>
        <v>2010</v>
      </c>
      <c r="S1466" s="43" t="str">
        <f>YEAR(Taulukko1[[#This Row],[Alku KK]])&amp;"Q"&amp;ROUNDDOWN((MONTH(Taulukko1[[#This Row],[Alku KK]])-1)/3+1,0)</f>
        <v>2010Q3</v>
      </c>
      <c r="T1466" s="43" t="str">
        <f>YEAR(Taulukko1[[#This Row],[Loppu KK]])&amp;"Q"&amp;ROUNDDOWN((MONTH(Taulukko1[[#This Row],[Loppu KK]])-1)/3+1,0)</f>
        <v>2010Q4</v>
      </c>
      <c r="U1466" s="66">
        <f>IF(COUNT(Taulukko1[[#This Row],[Neuvottelujen alaiset ]])=1,Taulukko1[[#This Row],[Neuvottelujen alaiset ]],Taulukko1[[#This Row],[Vähennystarve]])</f>
        <v>800</v>
      </c>
      <c r="V1466" s="44" t="str">
        <f t="shared" si="227"/>
        <v>NA</v>
      </c>
      <c r="W1466" s="44" t="str">
        <f t="shared" si="228"/>
        <v>NA</v>
      </c>
      <c r="X1466" s="44" t="str">
        <f t="shared" si="229"/>
        <v>NA</v>
      </c>
      <c r="Y1466" s="90" t="b">
        <f>AND(MONTH(Taulukko1[[#This Row],[Alku PVM]] )=6,DAY(Taulukko1[[#This Row],[Alku PVM]] )&gt;19)</f>
        <v>0</v>
      </c>
      <c r="Z1466" s="90" t="b">
        <f>AND(MONTH(Taulukko1[[#This Row],[Loppu PVM]] )=6,DAY(Taulukko1[[#This Row],[Loppu PVM]] )&gt;19)</f>
        <v>0</v>
      </c>
      <c r="AA1466" s="90" t="b">
        <f>OR(MONTH(Taulukko1[[#This Row],[Alku PVM]] )&lt;=5,AND(MONTH(Taulukko1[[#This Row],[Alku PVM]] )=6,DAY(Taulukko1[[#This Row],[Alku PVM]] )&lt;20))</f>
        <v>0</v>
      </c>
      <c r="AB1466" s="90" t="b">
        <f>OR(MONTH(Taulukko1[[#This Row],[Loppu PVM]])&lt;=5,AND(MONTH(Taulukko1[[#This Row],[Loppu PVM]] )=6,DAY(Taulukko1[[#This Row],[Loppu PVM]])&lt;20))</f>
        <v>0</v>
      </c>
      <c r="AC1466" s="90" t="b">
        <f>OR(MONTH(Taulukko1[[#This Row],[Alku PVM]] )&lt;=3,AND(MONTH(Taulukko1[[#This Row],[Alku PVM]] )=3))</f>
        <v>0</v>
      </c>
      <c r="AD1466" s="90" t="b">
        <f>OR(MONTH(Taulukko1[[#This Row],[Loppu PVM]] )&lt;=3,AND(MONTH(Taulukko1[[#This Row],[Loppu PVM]] )=3))</f>
        <v>0</v>
      </c>
      <c r="AE1466" s="90" t="b">
        <f>OR(MONTH(Taulukko1[[#This Row],[Alku PVM]] )&lt;=9,AND(MONTH(Taulukko1[[#This Row],[Alku PVM]] )=9))</f>
        <v>1</v>
      </c>
      <c r="AF1466" s="90" t="b">
        <f>OR(MONTH(Taulukko1[[#This Row],[Loppu PVM]])&lt;=9,AND(MONTH(Taulukko1[[#This Row],[Loppu PVM]] )=9))</f>
        <v>0</v>
      </c>
      <c r="AG1466" s="90" t="b">
        <f>OR(MONTH(Taulukko1[[#This Row],[Alku PVM]] )&lt;=6,AND(MONTH(Taulukko1[[#This Row],[Alku PVM]] )=6))</f>
        <v>0</v>
      </c>
      <c r="AH1466" s="90" t="b">
        <f>OR(MONTH(Taulukko1[[#This Row],[Loppu PVM]])&lt;=6,AND(MONTH(Taulukko1[[#This Row],[Loppu PVM]] )=6))</f>
        <v>0</v>
      </c>
    </row>
    <row r="1467" spans="1:34" ht="12.75" customHeight="1">
      <c r="A1467" t="s">
        <v>3344</v>
      </c>
      <c r="B1467" s="23">
        <v>40438</v>
      </c>
      <c r="C1467" t="s">
        <v>3343</v>
      </c>
      <c r="D1467" s="5">
        <v>20</v>
      </c>
      <c r="E1467" s="62">
        <v>45</v>
      </c>
      <c r="F1467" s="4">
        <v>40486</v>
      </c>
      <c r="G1467" s="5">
        <v>13</v>
      </c>
      <c r="H1467" s="22">
        <v>45</v>
      </c>
      <c r="I1467" s="126" t="e">
        <f>INDEX('TOL2008'!B:B,MATCH(A1467,'TOL2008'!A:A,0))</f>
        <v>#N/A</v>
      </c>
      <c r="J1467" s="126" t="e">
        <f>INDEX(Pääluokka!$H$2:$H$100,MATCH(VALUE(LEFT(Taulukko1[[#This Row],[TOL2008]],2)),Pääluokka!$G$2:$G$100,0))</f>
        <v>#N/A</v>
      </c>
      <c r="K1467" s="126" t="e">
        <f>INDEX(Pääluokka!$I$2:$I$100,MATCH(VALUE(LEFT(Taulukko1[[#This Row],[TOL2008]],2)),Pääluokka!$G$2:$G$100,0))</f>
        <v>#N/A</v>
      </c>
      <c r="L1467" s="41">
        <f t="shared" si="220"/>
        <v>48</v>
      </c>
      <c r="M1467" s="43">
        <f t="shared" si="221"/>
        <v>40438</v>
      </c>
      <c r="N1467" s="43">
        <f t="shared" si="222"/>
        <v>40486</v>
      </c>
      <c r="O1467" s="43">
        <f t="shared" si="223"/>
        <v>40422</v>
      </c>
      <c r="P1467" s="43">
        <f t="shared" si="224"/>
        <v>40483</v>
      </c>
      <c r="Q1467" s="41">
        <f t="shared" si="225"/>
        <v>2010</v>
      </c>
      <c r="R1467" s="41">
        <f t="shared" si="226"/>
        <v>2010</v>
      </c>
      <c r="S1467" s="43" t="str">
        <f>YEAR(Taulukko1[[#This Row],[Alku KK]])&amp;"Q"&amp;ROUNDDOWN((MONTH(Taulukko1[[#This Row],[Alku KK]])-1)/3+1,0)</f>
        <v>2010Q3</v>
      </c>
      <c r="T1467" s="43" t="str">
        <f>YEAR(Taulukko1[[#This Row],[Loppu KK]])&amp;"Q"&amp;ROUNDDOWN((MONTH(Taulukko1[[#This Row],[Loppu KK]])-1)/3+1,0)</f>
        <v>2010Q4</v>
      </c>
      <c r="U1467" s="66">
        <f>IF(COUNT(Taulukko1[[#This Row],[Neuvottelujen alaiset ]])=1,Taulukko1[[#This Row],[Neuvottelujen alaiset ]],Taulukko1[[#This Row],[Vähennystarve]])</f>
        <v>45</v>
      </c>
      <c r="V1467" s="44">
        <f t="shared" si="227"/>
        <v>1</v>
      </c>
      <c r="W1467" s="44">
        <f t="shared" si="228"/>
        <v>0.28888888888888886</v>
      </c>
      <c r="X1467" s="44">
        <f t="shared" si="229"/>
        <v>0.28888888888888886</v>
      </c>
      <c r="Y1467" s="90" t="b">
        <f>AND(MONTH(Taulukko1[[#This Row],[Alku PVM]] )=6,DAY(Taulukko1[[#This Row],[Alku PVM]] )&gt;19)</f>
        <v>0</v>
      </c>
      <c r="Z1467" s="90" t="b">
        <f>AND(MONTH(Taulukko1[[#This Row],[Loppu PVM]] )=6,DAY(Taulukko1[[#This Row],[Loppu PVM]] )&gt;19)</f>
        <v>0</v>
      </c>
      <c r="AA1467" s="90" t="b">
        <f>OR(MONTH(Taulukko1[[#This Row],[Alku PVM]] )&lt;=5,AND(MONTH(Taulukko1[[#This Row],[Alku PVM]] )=6,DAY(Taulukko1[[#This Row],[Alku PVM]] )&lt;20))</f>
        <v>0</v>
      </c>
      <c r="AB1467" s="90" t="b">
        <f>OR(MONTH(Taulukko1[[#This Row],[Loppu PVM]])&lt;=5,AND(MONTH(Taulukko1[[#This Row],[Loppu PVM]] )=6,DAY(Taulukko1[[#This Row],[Loppu PVM]])&lt;20))</f>
        <v>0</v>
      </c>
      <c r="AC1467" s="90" t="b">
        <f>OR(MONTH(Taulukko1[[#This Row],[Alku PVM]] )&lt;=3,AND(MONTH(Taulukko1[[#This Row],[Alku PVM]] )=3))</f>
        <v>0</v>
      </c>
      <c r="AD1467" s="90" t="b">
        <f>OR(MONTH(Taulukko1[[#This Row],[Loppu PVM]] )&lt;=3,AND(MONTH(Taulukko1[[#This Row],[Loppu PVM]] )=3))</f>
        <v>0</v>
      </c>
      <c r="AE1467" s="90" t="b">
        <f>OR(MONTH(Taulukko1[[#This Row],[Alku PVM]] )&lt;=9,AND(MONTH(Taulukko1[[#This Row],[Alku PVM]] )=9))</f>
        <v>1</v>
      </c>
      <c r="AF1467" s="90" t="b">
        <f>OR(MONTH(Taulukko1[[#This Row],[Loppu PVM]])&lt;=9,AND(MONTH(Taulukko1[[#This Row],[Loppu PVM]] )=9))</f>
        <v>0</v>
      </c>
      <c r="AG1467" s="90" t="b">
        <f>OR(MONTH(Taulukko1[[#This Row],[Alku PVM]] )&lt;=6,AND(MONTH(Taulukko1[[#This Row],[Alku PVM]] )=6))</f>
        <v>0</v>
      </c>
      <c r="AH1467" s="90" t="b">
        <f>OR(MONTH(Taulukko1[[#This Row],[Loppu PVM]])&lt;=6,AND(MONTH(Taulukko1[[#This Row],[Loppu PVM]] )=6))</f>
        <v>0</v>
      </c>
    </row>
    <row r="1468" spans="1:34" ht="12.75" customHeight="1">
      <c r="A1468" t="s">
        <v>1990</v>
      </c>
      <c r="B1468" s="23">
        <v>40438</v>
      </c>
      <c r="C1468" t="s">
        <v>3319</v>
      </c>
      <c r="E1468" s="62">
        <v>80</v>
      </c>
      <c r="F1468" s="4">
        <v>40492</v>
      </c>
      <c r="G1468" s="5">
        <v>70</v>
      </c>
      <c r="H1468" s="22">
        <v>80</v>
      </c>
      <c r="I1468" s="126" t="e">
        <f>INDEX('TOL2008'!B:B,MATCH(A1468,'TOL2008'!A:A,0))</f>
        <v>#N/A</v>
      </c>
      <c r="J1468" s="126" t="e">
        <f>INDEX(Pääluokka!$H$2:$H$100,MATCH(VALUE(LEFT(Taulukko1[[#This Row],[TOL2008]],2)),Pääluokka!$G$2:$G$100,0))</f>
        <v>#N/A</v>
      </c>
      <c r="K1468" s="126" t="e">
        <f>INDEX(Pääluokka!$I$2:$I$100,MATCH(VALUE(LEFT(Taulukko1[[#This Row],[TOL2008]],2)),Pääluokka!$G$2:$G$100,0))</f>
        <v>#N/A</v>
      </c>
      <c r="L1468" s="41">
        <f t="shared" si="220"/>
        <v>54</v>
      </c>
      <c r="M1468" s="43">
        <f t="shared" si="221"/>
        <v>40438</v>
      </c>
      <c r="N1468" s="43">
        <f t="shared" si="222"/>
        <v>40492</v>
      </c>
      <c r="O1468" s="43">
        <f t="shared" si="223"/>
        <v>40422</v>
      </c>
      <c r="P1468" s="43">
        <f t="shared" si="224"/>
        <v>40483</v>
      </c>
      <c r="Q1468" s="41">
        <f t="shared" si="225"/>
        <v>2010</v>
      </c>
      <c r="R1468" s="41">
        <f t="shared" si="226"/>
        <v>2010</v>
      </c>
      <c r="S1468" s="43" t="str">
        <f>YEAR(Taulukko1[[#This Row],[Alku KK]])&amp;"Q"&amp;ROUNDDOWN((MONTH(Taulukko1[[#This Row],[Alku KK]])-1)/3+1,0)</f>
        <v>2010Q3</v>
      </c>
      <c r="T1468" s="43" t="str">
        <f>YEAR(Taulukko1[[#This Row],[Loppu KK]])&amp;"Q"&amp;ROUNDDOWN((MONTH(Taulukko1[[#This Row],[Loppu KK]])-1)/3+1,0)</f>
        <v>2010Q4</v>
      </c>
      <c r="U1468" s="66">
        <f>IF(COUNT(Taulukko1[[#This Row],[Neuvottelujen alaiset ]])=1,Taulukko1[[#This Row],[Neuvottelujen alaiset ]],Taulukko1[[#This Row],[Vähennystarve]])</f>
        <v>80</v>
      </c>
      <c r="V1468" s="44">
        <f t="shared" si="227"/>
        <v>1</v>
      </c>
      <c r="W1468" s="44">
        <f t="shared" si="228"/>
        <v>0.875</v>
      </c>
      <c r="X1468" s="44">
        <f t="shared" si="229"/>
        <v>0.875</v>
      </c>
      <c r="Y1468" s="90" t="b">
        <f>AND(MONTH(Taulukko1[[#This Row],[Alku PVM]] )=6,DAY(Taulukko1[[#This Row],[Alku PVM]] )&gt;19)</f>
        <v>0</v>
      </c>
      <c r="Z1468" s="90" t="b">
        <f>AND(MONTH(Taulukko1[[#This Row],[Loppu PVM]] )=6,DAY(Taulukko1[[#This Row],[Loppu PVM]] )&gt;19)</f>
        <v>0</v>
      </c>
      <c r="AA1468" s="90" t="b">
        <f>OR(MONTH(Taulukko1[[#This Row],[Alku PVM]] )&lt;=5,AND(MONTH(Taulukko1[[#This Row],[Alku PVM]] )=6,DAY(Taulukko1[[#This Row],[Alku PVM]] )&lt;20))</f>
        <v>0</v>
      </c>
      <c r="AB1468" s="90" t="b">
        <f>OR(MONTH(Taulukko1[[#This Row],[Loppu PVM]])&lt;=5,AND(MONTH(Taulukko1[[#This Row],[Loppu PVM]] )=6,DAY(Taulukko1[[#This Row],[Loppu PVM]])&lt;20))</f>
        <v>0</v>
      </c>
      <c r="AC1468" s="90" t="b">
        <f>OR(MONTH(Taulukko1[[#This Row],[Alku PVM]] )&lt;=3,AND(MONTH(Taulukko1[[#This Row],[Alku PVM]] )=3))</f>
        <v>0</v>
      </c>
      <c r="AD1468" s="90" t="b">
        <f>OR(MONTH(Taulukko1[[#This Row],[Loppu PVM]] )&lt;=3,AND(MONTH(Taulukko1[[#This Row],[Loppu PVM]] )=3))</f>
        <v>0</v>
      </c>
      <c r="AE1468" s="90" t="b">
        <f>OR(MONTH(Taulukko1[[#This Row],[Alku PVM]] )&lt;=9,AND(MONTH(Taulukko1[[#This Row],[Alku PVM]] )=9))</f>
        <v>1</v>
      </c>
      <c r="AF1468" s="90" t="b">
        <f>OR(MONTH(Taulukko1[[#This Row],[Loppu PVM]])&lt;=9,AND(MONTH(Taulukko1[[#This Row],[Loppu PVM]] )=9))</f>
        <v>0</v>
      </c>
      <c r="AG1468" s="90" t="b">
        <f>OR(MONTH(Taulukko1[[#This Row],[Alku PVM]] )&lt;=6,AND(MONTH(Taulukko1[[#This Row],[Alku PVM]] )=6))</f>
        <v>0</v>
      </c>
      <c r="AH1468" s="90" t="b">
        <f>OR(MONTH(Taulukko1[[#This Row],[Loppu PVM]])&lt;=6,AND(MONTH(Taulukko1[[#This Row],[Loppu PVM]] )=6))</f>
        <v>0</v>
      </c>
    </row>
    <row r="1469" spans="1:34" ht="12.75" customHeight="1">
      <c r="A1469" t="s">
        <v>3239</v>
      </c>
      <c r="B1469" s="23">
        <v>40450</v>
      </c>
      <c r="C1469" t="s">
        <v>2143</v>
      </c>
      <c r="E1469" s="62">
        <v>25</v>
      </c>
      <c r="F1469" s="4">
        <v>40514</v>
      </c>
      <c r="G1469" s="5">
        <v>13</v>
      </c>
      <c r="H1469" s="22">
        <v>207</v>
      </c>
      <c r="I1469" s="126" t="e">
        <f>INDEX('TOL2008'!B:B,MATCH(A1469,'TOL2008'!A:A,0))</f>
        <v>#N/A</v>
      </c>
      <c r="J1469" s="126" t="e">
        <f>INDEX(Pääluokka!$H$2:$H$100,MATCH(VALUE(LEFT(Taulukko1[[#This Row],[TOL2008]],2)),Pääluokka!$G$2:$G$100,0))</f>
        <v>#N/A</v>
      </c>
      <c r="K1469" s="126" t="e">
        <f>INDEX(Pääluokka!$I$2:$I$100,MATCH(VALUE(LEFT(Taulukko1[[#This Row],[TOL2008]],2)),Pääluokka!$G$2:$G$100,0))</f>
        <v>#N/A</v>
      </c>
      <c r="L1469" s="41">
        <f t="shared" si="220"/>
        <v>64</v>
      </c>
      <c r="M1469" s="43">
        <f t="shared" si="221"/>
        <v>40450</v>
      </c>
      <c r="N1469" s="43">
        <f t="shared" si="222"/>
        <v>40514</v>
      </c>
      <c r="O1469" s="43">
        <f t="shared" si="223"/>
        <v>40422</v>
      </c>
      <c r="P1469" s="43">
        <f t="shared" si="224"/>
        <v>40513</v>
      </c>
      <c r="Q1469" s="41">
        <f t="shared" si="225"/>
        <v>2010</v>
      </c>
      <c r="R1469" s="41">
        <f t="shared" si="226"/>
        <v>2010</v>
      </c>
      <c r="S1469" s="43" t="str">
        <f>YEAR(Taulukko1[[#This Row],[Alku KK]])&amp;"Q"&amp;ROUNDDOWN((MONTH(Taulukko1[[#This Row],[Alku KK]])-1)/3+1,0)</f>
        <v>2010Q3</v>
      </c>
      <c r="T1469" s="43" t="str">
        <f>YEAR(Taulukko1[[#This Row],[Loppu KK]])&amp;"Q"&amp;ROUNDDOWN((MONTH(Taulukko1[[#This Row],[Loppu KK]])-1)/3+1,0)</f>
        <v>2010Q4</v>
      </c>
      <c r="U1469" s="66">
        <f>IF(COUNT(Taulukko1[[#This Row],[Neuvottelujen alaiset ]])=1,Taulukko1[[#This Row],[Neuvottelujen alaiset ]],Taulukko1[[#This Row],[Vähennystarve]])</f>
        <v>207</v>
      </c>
      <c r="V1469" s="44">
        <f t="shared" si="227"/>
        <v>0.12077294685990338</v>
      </c>
      <c r="W1469" s="44">
        <f t="shared" si="228"/>
        <v>6.280193236714976E-2</v>
      </c>
      <c r="X1469" s="44">
        <f t="shared" si="229"/>
        <v>0.52</v>
      </c>
      <c r="Y1469" s="90" t="b">
        <f>AND(MONTH(Taulukko1[[#This Row],[Alku PVM]] )=6,DAY(Taulukko1[[#This Row],[Alku PVM]] )&gt;19)</f>
        <v>0</v>
      </c>
      <c r="Z1469" s="90" t="b">
        <f>AND(MONTH(Taulukko1[[#This Row],[Loppu PVM]] )=6,DAY(Taulukko1[[#This Row],[Loppu PVM]] )&gt;19)</f>
        <v>0</v>
      </c>
      <c r="AA1469" s="90" t="b">
        <f>OR(MONTH(Taulukko1[[#This Row],[Alku PVM]] )&lt;=5,AND(MONTH(Taulukko1[[#This Row],[Alku PVM]] )=6,DAY(Taulukko1[[#This Row],[Alku PVM]] )&lt;20))</f>
        <v>0</v>
      </c>
      <c r="AB1469" s="90" t="b">
        <f>OR(MONTH(Taulukko1[[#This Row],[Loppu PVM]])&lt;=5,AND(MONTH(Taulukko1[[#This Row],[Loppu PVM]] )=6,DAY(Taulukko1[[#This Row],[Loppu PVM]])&lt;20))</f>
        <v>0</v>
      </c>
      <c r="AC1469" s="90" t="b">
        <f>OR(MONTH(Taulukko1[[#This Row],[Alku PVM]] )&lt;=3,AND(MONTH(Taulukko1[[#This Row],[Alku PVM]] )=3))</f>
        <v>0</v>
      </c>
      <c r="AD1469" s="90" t="b">
        <f>OR(MONTH(Taulukko1[[#This Row],[Loppu PVM]] )&lt;=3,AND(MONTH(Taulukko1[[#This Row],[Loppu PVM]] )=3))</f>
        <v>0</v>
      </c>
      <c r="AE1469" s="90" t="b">
        <f>OR(MONTH(Taulukko1[[#This Row],[Alku PVM]] )&lt;=9,AND(MONTH(Taulukko1[[#This Row],[Alku PVM]] )=9))</f>
        <v>1</v>
      </c>
      <c r="AF1469" s="90" t="b">
        <f>OR(MONTH(Taulukko1[[#This Row],[Loppu PVM]])&lt;=9,AND(MONTH(Taulukko1[[#This Row],[Loppu PVM]] )=9))</f>
        <v>0</v>
      </c>
      <c r="AG1469" s="90" t="b">
        <f>OR(MONTH(Taulukko1[[#This Row],[Alku PVM]] )&lt;=6,AND(MONTH(Taulukko1[[#This Row],[Alku PVM]] )=6))</f>
        <v>0</v>
      </c>
      <c r="AH1469" s="90" t="b">
        <f>OR(MONTH(Taulukko1[[#This Row],[Loppu PVM]])&lt;=6,AND(MONTH(Taulukko1[[#This Row],[Loppu PVM]] )=6))</f>
        <v>0</v>
      </c>
    </row>
    <row r="1470" spans="1:34" ht="12.75" customHeight="1">
      <c r="A1470" t="s">
        <v>3465</v>
      </c>
      <c r="B1470" s="23">
        <v>40452</v>
      </c>
      <c r="C1470" t="s">
        <v>3464</v>
      </c>
      <c r="F1470" s="4">
        <v>40499</v>
      </c>
      <c r="G1470" s="5">
        <v>7</v>
      </c>
      <c r="H1470" s="22">
        <v>77</v>
      </c>
      <c r="I1470" s="126">
        <f>INDEX('TOL2008'!B:B,MATCH(A1470,'TOL2008'!A:A,0))</f>
        <v>18120</v>
      </c>
      <c r="J1470" s="126" t="str">
        <f>INDEX(Pääluokka!$H$2:$H$100,MATCH(VALUE(LEFT(Taulukko1[[#This Row],[TOL2008]],2)),Pääluokka!$G$2:$G$100,0))</f>
        <v>Teollisuus</v>
      </c>
      <c r="K1470" s="126" t="str">
        <f>INDEX(Pääluokka!$I$2:$I$100,MATCH(VALUE(LEFT(Taulukko1[[#This Row],[TOL2008]],2)),Pääluokka!$G$2:$G$100,0))</f>
        <v>Teollisuus (C-E)</v>
      </c>
      <c r="L1470" s="41">
        <f t="shared" si="220"/>
        <v>47</v>
      </c>
      <c r="M1470" s="43">
        <f t="shared" si="221"/>
        <v>40452</v>
      </c>
      <c r="N1470" s="43">
        <f t="shared" si="222"/>
        <v>40499</v>
      </c>
      <c r="O1470" s="43">
        <f t="shared" si="223"/>
        <v>40452</v>
      </c>
      <c r="P1470" s="43">
        <f t="shared" si="224"/>
        <v>40483</v>
      </c>
      <c r="Q1470" s="41">
        <f t="shared" si="225"/>
        <v>2010</v>
      </c>
      <c r="R1470" s="41">
        <f t="shared" si="226"/>
        <v>2010</v>
      </c>
      <c r="S1470" s="43" t="str">
        <f>YEAR(Taulukko1[[#This Row],[Alku KK]])&amp;"Q"&amp;ROUNDDOWN((MONTH(Taulukko1[[#This Row],[Alku KK]])-1)/3+1,0)</f>
        <v>2010Q4</v>
      </c>
      <c r="T1470" s="43" t="str">
        <f>YEAR(Taulukko1[[#This Row],[Loppu KK]])&amp;"Q"&amp;ROUNDDOWN((MONTH(Taulukko1[[#This Row],[Loppu KK]])-1)/3+1,0)</f>
        <v>2010Q4</v>
      </c>
      <c r="U1470" s="66">
        <f>IF(COUNT(Taulukko1[[#This Row],[Neuvottelujen alaiset ]])=1,Taulukko1[[#This Row],[Neuvottelujen alaiset ]],Taulukko1[[#This Row],[Vähennystarve]])</f>
        <v>77</v>
      </c>
      <c r="V1470" s="44" t="str">
        <f t="shared" si="227"/>
        <v>NA</v>
      </c>
      <c r="W1470" s="44">
        <f t="shared" si="228"/>
        <v>9.0909090909090912E-2</v>
      </c>
      <c r="X1470" s="44" t="str">
        <f t="shared" si="229"/>
        <v>NA</v>
      </c>
      <c r="Y1470" s="90" t="b">
        <f>AND(MONTH(Taulukko1[[#This Row],[Alku PVM]] )=6,DAY(Taulukko1[[#This Row],[Alku PVM]] )&gt;19)</f>
        <v>0</v>
      </c>
      <c r="Z1470" s="90" t="b">
        <f>AND(MONTH(Taulukko1[[#This Row],[Loppu PVM]] )=6,DAY(Taulukko1[[#This Row],[Loppu PVM]] )&gt;19)</f>
        <v>0</v>
      </c>
      <c r="AA1470" s="90" t="b">
        <f>OR(MONTH(Taulukko1[[#This Row],[Alku PVM]] )&lt;=5,AND(MONTH(Taulukko1[[#This Row],[Alku PVM]] )=6,DAY(Taulukko1[[#This Row],[Alku PVM]] )&lt;20))</f>
        <v>0</v>
      </c>
      <c r="AB1470" s="90" t="b">
        <f>OR(MONTH(Taulukko1[[#This Row],[Loppu PVM]])&lt;=5,AND(MONTH(Taulukko1[[#This Row],[Loppu PVM]] )=6,DAY(Taulukko1[[#This Row],[Loppu PVM]])&lt;20))</f>
        <v>0</v>
      </c>
      <c r="AC1470" s="90" t="b">
        <f>OR(MONTH(Taulukko1[[#This Row],[Alku PVM]] )&lt;=3,AND(MONTH(Taulukko1[[#This Row],[Alku PVM]] )=3))</f>
        <v>0</v>
      </c>
      <c r="AD1470" s="90" t="b">
        <f>OR(MONTH(Taulukko1[[#This Row],[Loppu PVM]] )&lt;=3,AND(MONTH(Taulukko1[[#This Row],[Loppu PVM]] )=3))</f>
        <v>0</v>
      </c>
      <c r="AE1470" s="90" t="b">
        <f>OR(MONTH(Taulukko1[[#This Row],[Alku PVM]] )&lt;=9,AND(MONTH(Taulukko1[[#This Row],[Alku PVM]] )=9))</f>
        <v>0</v>
      </c>
      <c r="AF1470" s="90" t="b">
        <f>OR(MONTH(Taulukko1[[#This Row],[Loppu PVM]])&lt;=9,AND(MONTH(Taulukko1[[#This Row],[Loppu PVM]] )=9))</f>
        <v>0</v>
      </c>
      <c r="AG1470" s="90" t="b">
        <f>OR(MONTH(Taulukko1[[#This Row],[Alku PVM]] )&lt;=6,AND(MONTH(Taulukko1[[#This Row],[Alku PVM]] )=6))</f>
        <v>0</v>
      </c>
      <c r="AH1470" s="90" t="b">
        <f>OR(MONTH(Taulukko1[[#This Row],[Loppu PVM]])&lt;=6,AND(MONTH(Taulukko1[[#This Row],[Loppu PVM]] )=6))</f>
        <v>0</v>
      </c>
    </row>
    <row r="1471" spans="1:34" ht="12.75" customHeight="1">
      <c r="A1471" t="s">
        <v>335</v>
      </c>
      <c r="B1471" s="23">
        <v>40452</v>
      </c>
      <c r="C1471" t="s">
        <v>3317</v>
      </c>
      <c r="F1471" s="4"/>
      <c r="G1471" s="5"/>
      <c r="H1471" s="22">
        <v>200</v>
      </c>
      <c r="I1471" s="126">
        <f>INDEX('TOL2008'!B:B,MATCH(A1471,'TOL2008'!A:A,0))</f>
        <v>17120</v>
      </c>
      <c r="J1471" s="126" t="str">
        <f>INDEX(Pääluokka!$H$2:$H$100,MATCH(VALUE(LEFT(Taulukko1[[#This Row],[TOL2008]],2)),Pääluokka!$G$2:$G$100,0))</f>
        <v>Teollisuus</v>
      </c>
      <c r="K1471" s="126" t="str">
        <f>INDEX(Pääluokka!$I$2:$I$100,MATCH(VALUE(LEFT(Taulukko1[[#This Row],[TOL2008]],2)),Pääluokka!$G$2:$G$100,0))</f>
        <v>Teollisuus (C-E)</v>
      </c>
      <c r="L1471" s="41" t="str">
        <f t="shared" si="220"/>
        <v>NA</v>
      </c>
      <c r="M1471" s="43">
        <f t="shared" si="221"/>
        <v>40452</v>
      </c>
      <c r="N1471" s="43">
        <f t="shared" si="222"/>
        <v>40503</v>
      </c>
      <c r="O1471" s="43">
        <f t="shared" si="223"/>
        <v>40452</v>
      </c>
      <c r="P1471" s="43">
        <f t="shared" si="224"/>
        <v>40483</v>
      </c>
      <c r="Q1471" s="41">
        <f t="shared" si="225"/>
        <v>2010</v>
      </c>
      <c r="R1471" s="41">
        <f t="shared" si="226"/>
        <v>2010</v>
      </c>
      <c r="S1471" s="43" t="str">
        <f>YEAR(Taulukko1[[#This Row],[Alku KK]])&amp;"Q"&amp;ROUNDDOWN((MONTH(Taulukko1[[#This Row],[Alku KK]])-1)/3+1,0)</f>
        <v>2010Q4</v>
      </c>
      <c r="T1471" s="43" t="str">
        <f>YEAR(Taulukko1[[#This Row],[Loppu KK]])&amp;"Q"&amp;ROUNDDOWN((MONTH(Taulukko1[[#This Row],[Loppu KK]])-1)/3+1,0)</f>
        <v>2010Q4</v>
      </c>
      <c r="U1471" s="66">
        <f>IF(COUNT(Taulukko1[[#This Row],[Neuvottelujen alaiset ]])=1,Taulukko1[[#This Row],[Neuvottelujen alaiset ]],Taulukko1[[#This Row],[Vähennystarve]])</f>
        <v>200</v>
      </c>
      <c r="V1471" s="44" t="str">
        <f t="shared" si="227"/>
        <v>NA</v>
      </c>
      <c r="W1471" s="44" t="str">
        <f t="shared" si="228"/>
        <v>NA</v>
      </c>
      <c r="X1471" s="44" t="str">
        <f t="shared" si="229"/>
        <v>NA</v>
      </c>
      <c r="Y1471" s="90" t="b">
        <f>AND(MONTH(Taulukko1[[#This Row],[Alku PVM]] )=6,DAY(Taulukko1[[#This Row],[Alku PVM]] )&gt;19)</f>
        <v>0</v>
      </c>
      <c r="Z1471" s="90" t="b">
        <f>AND(MONTH(Taulukko1[[#This Row],[Loppu PVM]] )=6,DAY(Taulukko1[[#This Row],[Loppu PVM]] )&gt;19)</f>
        <v>0</v>
      </c>
      <c r="AA1471" s="90" t="b">
        <f>OR(MONTH(Taulukko1[[#This Row],[Alku PVM]] )&lt;=5,AND(MONTH(Taulukko1[[#This Row],[Alku PVM]] )=6,DAY(Taulukko1[[#This Row],[Alku PVM]] )&lt;20))</f>
        <v>0</v>
      </c>
      <c r="AB1471" s="90" t="b">
        <f>OR(MONTH(Taulukko1[[#This Row],[Loppu PVM]])&lt;=5,AND(MONTH(Taulukko1[[#This Row],[Loppu PVM]] )=6,DAY(Taulukko1[[#This Row],[Loppu PVM]])&lt;20))</f>
        <v>0</v>
      </c>
      <c r="AC1471" s="90" t="b">
        <f>OR(MONTH(Taulukko1[[#This Row],[Alku PVM]] )&lt;=3,AND(MONTH(Taulukko1[[#This Row],[Alku PVM]] )=3))</f>
        <v>0</v>
      </c>
      <c r="AD1471" s="90" t="b">
        <f>OR(MONTH(Taulukko1[[#This Row],[Loppu PVM]] )&lt;=3,AND(MONTH(Taulukko1[[#This Row],[Loppu PVM]] )=3))</f>
        <v>0</v>
      </c>
      <c r="AE1471" s="90" t="b">
        <f>OR(MONTH(Taulukko1[[#This Row],[Alku PVM]] )&lt;=9,AND(MONTH(Taulukko1[[#This Row],[Alku PVM]] )=9))</f>
        <v>0</v>
      </c>
      <c r="AF1471" s="90" t="b">
        <f>OR(MONTH(Taulukko1[[#This Row],[Loppu PVM]])&lt;=9,AND(MONTH(Taulukko1[[#This Row],[Loppu PVM]] )=9))</f>
        <v>0</v>
      </c>
      <c r="AG1471" s="90" t="b">
        <f>OR(MONTH(Taulukko1[[#This Row],[Alku PVM]] )&lt;=6,AND(MONTH(Taulukko1[[#This Row],[Alku PVM]] )=6))</f>
        <v>0</v>
      </c>
      <c r="AH1471" s="90" t="b">
        <f>OR(MONTH(Taulukko1[[#This Row],[Loppu PVM]])&lt;=6,AND(MONTH(Taulukko1[[#This Row],[Loppu PVM]] )=6))</f>
        <v>0</v>
      </c>
    </row>
    <row r="1472" spans="1:34" ht="12.75" customHeight="1">
      <c r="A1472" t="s">
        <v>3288</v>
      </c>
      <c r="B1472" s="23">
        <v>40452</v>
      </c>
      <c r="C1472" t="s">
        <v>3287</v>
      </c>
      <c r="D1472" s="5">
        <v>21</v>
      </c>
      <c r="F1472" s="4">
        <v>40501</v>
      </c>
      <c r="G1472" s="5">
        <v>0</v>
      </c>
      <c r="H1472" s="22">
        <v>130</v>
      </c>
      <c r="I1472" s="126" t="e">
        <f>INDEX('TOL2008'!B:B,MATCH(A1472,'TOL2008'!A:A,0))</f>
        <v>#N/A</v>
      </c>
      <c r="J1472" s="126" t="e">
        <f>INDEX(Pääluokka!$H$2:$H$100,MATCH(VALUE(LEFT(Taulukko1[[#This Row],[TOL2008]],2)),Pääluokka!$G$2:$G$100,0))</f>
        <v>#N/A</v>
      </c>
      <c r="K1472" s="126" t="e">
        <f>INDEX(Pääluokka!$I$2:$I$100,MATCH(VALUE(LEFT(Taulukko1[[#This Row],[TOL2008]],2)),Pääluokka!$G$2:$G$100,0))</f>
        <v>#N/A</v>
      </c>
      <c r="L1472" s="41">
        <f t="shared" si="220"/>
        <v>49</v>
      </c>
      <c r="M1472" s="43">
        <f t="shared" si="221"/>
        <v>40452</v>
      </c>
      <c r="N1472" s="43">
        <f t="shared" si="222"/>
        <v>40501</v>
      </c>
      <c r="O1472" s="43">
        <f t="shared" si="223"/>
        <v>40452</v>
      </c>
      <c r="P1472" s="43">
        <f t="shared" si="224"/>
        <v>40483</v>
      </c>
      <c r="Q1472" s="41">
        <f t="shared" si="225"/>
        <v>2010</v>
      </c>
      <c r="R1472" s="41">
        <f t="shared" si="226"/>
        <v>2010</v>
      </c>
      <c r="S1472" s="43" t="str">
        <f>YEAR(Taulukko1[[#This Row],[Alku KK]])&amp;"Q"&amp;ROUNDDOWN((MONTH(Taulukko1[[#This Row],[Alku KK]])-1)/3+1,0)</f>
        <v>2010Q4</v>
      </c>
      <c r="T1472" s="43" t="str">
        <f>YEAR(Taulukko1[[#This Row],[Loppu KK]])&amp;"Q"&amp;ROUNDDOWN((MONTH(Taulukko1[[#This Row],[Loppu KK]])-1)/3+1,0)</f>
        <v>2010Q4</v>
      </c>
      <c r="U1472" s="66">
        <f>IF(COUNT(Taulukko1[[#This Row],[Neuvottelujen alaiset ]])=1,Taulukko1[[#This Row],[Neuvottelujen alaiset ]],Taulukko1[[#This Row],[Vähennystarve]])</f>
        <v>130</v>
      </c>
      <c r="V1472" s="44" t="str">
        <f t="shared" si="227"/>
        <v>NA</v>
      </c>
      <c r="W1472" s="44">
        <f t="shared" si="228"/>
        <v>0</v>
      </c>
      <c r="X1472" s="44" t="str">
        <f t="shared" si="229"/>
        <v>NA</v>
      </c>
      <c r="Y1472" s="90" t="b">
        <f>AND(MONTH(Taulukko1[[#This Row],[Alku PVM]] )=6,DAY(Taulukko1[[#This Row],[Alku PVM]] )&gt;19)</f>
        <v>0</v>
      </c>
      <c r="Z1472" s="90" t="b">
        <f>AND(MONTH(Taulukko1[[#This Row],[Loppu PVM]] )=6,DAY(Taulukko1[[#This Row],[Loppu PVM]] )&gt;19)</f>
        <v>0</v>
      </c>
      <c r="AA1472" s="90" t="b">
        <f>OR(MONTH(Taulukko1[[#This Row],[Alku PVM]] )&lt;=5,AND(MONTH(Taulukko1[[#This Row],[Alku PVM]] )=6,DAY(Taulukko1[[#This Row],[Alku PVM]] )&lt;20))</f>
        <v>0</v>
      </c>
      <c r="AB1472" s="90" t="b">
        <f>OR(MONTH(Taulukko1[[#This Row],[Loppu PVM]])&lt;=5,AND(MONTH(Taulukko1[[#This Row],[Loppu PVM]] )=6,DAY(Taulukko1[[#This Row],[Loppu PVM]])&lt;20))</f>
        <v>0</v>
      </c>
      <c r="AC1472" s="90" t="b">
        <f>OR(MONTH(Taulukko1[[#This Row],[Alku PVM]] )&lt;=3,AND(MONTH(Taulukko1[[#This Row],[Alku PVM]] )=3))</f>
        <v>0</v>
      </c>
      <c r="AD1472" s="90" t="b">
        <f>OR(MONTH(Taulukko1[[#This Row],[Loppu PVM]] )&lt;=3,AND(MONTH(Taulukko1[[#This Row],[Loppu PVM]] )=3))</f>
        <v>0</v>
      </c>
      <c r="AE1472" s="90" t="b">
        <f>OR(MONTH(Taulukko1[[#This Row],[Alku PVM]] )&lt;=9,AND(MONTH(Taulukko1[[#This Row],[Alku PVM]] )=9))</f>
        <v>0</v>
      </c>
      <c r="AF1472" s="90" t="b">
        <f>OR(MONTH(Taulukko1[[#This Row],[Loppu PVM]])&lt;=9,AND(MONTH(Taulukko1[[#This Row],[Loppu PVM]] )=9))</f>
        <v>0</v>
      </c>
      <c r="AG1472" s="90" t="b">
        <f>OR(MONTH(Taulukko1[[#This Row],[Alku PVM]] )&lt;=6,AND(MONTH(Taulukko1[[#This Row],[Alku PVM]] )=6))</f>
        <v>0</v>
      </c>
      <c r="AH1472" s="90" t="b">
        <f>OR(MONTH(Taulukko1[[#This Row],[Loppu PVM]])&lt;=6,AND(MONTH(Taulukko1[[#This Row],[Loppu PVM]] )=6))</f>
        <v>0</v>
      </c>
    </row>
    <row r="1473" spans="1:34" ht="12.75" customHeight="1">
      <c r="A1473" t="s">
        <v>507</v>
      </c>
      <c r="B1473" s="23">
        <v>40455</v>
      </c>
      <c r="C1473" t="s">
        <v>143</v>
      </c>
      <c r="E1473" s="62">
        <v>50</v>
      </c>
      <c r="F1473" s="4">
        <v>40490</v>
      </c>
      <c r="G1473" s="5">
        <v>34</v>
      </c>
      <c r="H1473" s="22">
        <v>50</v>
      </c>
      <c r="I1473" s="126">
        <f>INDEX('TOL2008'!B:B,MATCH(A1473,'TOL2008'!A:A,0))</f>
        <v>62010</v>
      </c>
      <c r="J1473" s="126" t="str">
        <f>INDEX(Pääluokka!$H$2:$H$100,MATCH(VALUE(LEFT(Taulukko1[[#This Row],[TOL2008]],2)),Pääluokka!$G$2:$G$100,0))</f>
        <v>Informaatio ja viestintä</v>
      </c>
      <c r="K1473" s="126" t="str">
        <f>INDEX(Pääluokka!$I$2:$I$100,MATCH(VALUE(LEFT(Taulukko1[[#This Row],[TOL2008]],2)),Pääluokka!$G$2:$G$100,0))</f>
        <v>Palvelualat (G-N, R, S)</v>
      </c>
      <c r="L1473" s="41">
        <f t="shared" si="220"/>
        <v>35</v>
      </c>
      <c r="M1473" s="43">
        <f t="shared" si="221"/>
        <v>40455</v>
      </c>
      <c r="N1473" s="43">
        <f t="shared" si="222"/>
        <v>40490</v>
      </c>
      <c r="O1473" s="43">
        <f t="shared" si="223"/>
        <v>40452</v>
      </c>
      <c r="P1473" s="43">
        <f t="shared" si="224"/>
        <v>40483</v>
      </c>
      <c r="Q1473" s="41">
        <f t="shared" si="225"/>
        <v>2010</v>
      </c>
      <c r="R1473" s="41">
        <f t="shared" si="226"/>
        <v>2010</v>
      </c>
      <c r="S1473" s="43" t="str">
        <f>YEAR(Taulukko1[[#This Row],[Alku KK]])&amp;"Q"&amp;ROUNDDOWN((MONTH(Taulukko1[[#This Row],[Alku KK]])-1)/3+1,0)</f>
        <v>2010Q4</v>
      </c>
      <c r="T1473" s="43" t="str">
        <f>YEAR(Taulukko1[[#This Row],[Loppu KK]])&amp;"Q"&amp;ROUNDDOWN((MONTH(Taulukko1[[#This Row],[Loppu KK]])-1)/3+1,0)</f>
        <v>2010Q4</v>
      </c>
      <c r="U1473" s="66">
        <f>IF(COUNT(Taulukko1[[#This Row],[Neuvottelujen alaiset ]])=1,Taulukko1[[#This Row],[Neuvottelujen alaiset ]],Taulukko1[[#This Row],[Vähennystarve]])</f>
        <v>50</v>
      </c>
      <c r="V1473" s="44">
        <f t="shared" si="227"/>
        <v>1</v>
      </c>
      <c r="W1473" s="44">
        <f t="shared" si="228"/>
        <v>0.68</v>
      </c>
      <c r="X1473" s="44">
        <f t="shared" si="229"/>
        <v>0.68</v>
      </c>
      <c r="Y1473" s="90" t="b">
        <f>AND(MONTH(Taulukko1[[#This Row],[Alku PVM]] )=6,DAY(Taulukko1[[#This Row],[Alku PVM]] )&gt;19)</f>
        <v>0</v>
      </c>
      <c r="Z1473" s="90" t="b">
        <f>AND(MONTH(Taulukko1[[#This Row],[Loppu PVM]] )=6,DAY(Taulukko1[[#This Row],[Loppu PVM]] )&gt;19)</f>
        <v>0</v>
      </c>
      <c r="AA1473" s="90" t="b">
        <f>OR(MONTH(Taulukko1[[#This Row],[Alku PVM]] )&lt;=5,AND(MONTH(Taulukko1[[#This Row],[Alku PVM]] )=6,DAY(Taulukko1[[#This Row],[Alku PVM]] )&lt;20))</f>
        <v>0</v>
      </c>
      <c r="AB1473" s="90" t="b">
        <f>OR(MONTH(Taulukko1[[#This Row],[Loppu PVM]])&lt;=5,AND(MONTH(Taulukko1[[#This Row],[Loppu PVM]] )=6,DAY(Taulukko1[[#This Row],[Loppu PVM]])&lt;20))</f>
        <v>0</v>
      </c>
      <c r="AC1473" s="90" t="b">
        <f>OR(MONTH(Taulukko1[[#This Row],[Alku PVM]] )&lt;=3,AND(MONTH(Taulukko1[[#This Row],[Alku PVM]] )=3))</f>
        <v>0</v>
      </c>
      <c r="AD1473" s="90" t="b">
        <f>OR(MONTH(Taulukko1[[#This Row],[Loppu PVM]] )&lt;=3,AND(MONTH(Taulukko1[[#This Row],[Loppu PVM]] )=3))</f>
        <v>0</v>
      </c>
      <c r="AE1473" s="90" t="b">
        <f>OR(MONTH(Taulukko1[[#This Row],[Alku PVM]] )&lt;=9,AND(MONTH(Taulukko1[[#This Row],[Alku PVM]] )=9))</f>
        <v>0</v>
      </c>
      <c r="AF1473" s="90" t="b">
        <f>OR(MONTH(Taulukko1[[#This Row],[Loppu PVM]])&lt;=9,AND(MONTH(Taulukko1[[#This Row],[Loppu PVM]] )=9))</f>
        <v>0</v>
      </c>
      <c r="AG1473" s="90" t="b">
        <f>OR(MONTH(Taulukko1[[#This Row],[Alku PVM]] )&lt;=6,AND(MONTH(Taulukko1[[#This Row],[Alku PVM]] )=6))</f>
        <v>0</v>
      </c>
      <c r="AH1473" s="90" t="b">
        <f>OR(MONTH(Taulukko1[[#This Row],[Loppu PVM]])&lt;=6,AND(MONTH(Taulukko1[[#This Row],[Loppu PVM]] )=6))</f>
        <v>0</v>
      </c>
    </row>
    <row r="1474" spans="1:34" ht="12.75" customHeight="1">
      <c r="A1474" t="s">
        <v>3450</v>
      </c>
      <c r="B1474" s="23">
        <v>40458</v>
      </c>
      <c r="C1474" t="s">
        <v>3783</v>
      </c>
      <c r="E1474" s="62">
        <v>60</v>
      </c>
      <c r="F1474" s="4">
        <v>40548</v>
      </c>
      <c r="G1474" s="5">
        <v>8</v>
      </c>
      <c r="H1474" s="22">
        <v>380</v>
      </c>
      <c r="I1474" s="126" t="e">
        <f>INDEX('TOL2008'!B:B,MATCH(A1474,'TOL2008'!A:A,0))</f>
        <v>#N/A</v>
      </c>
      <c r="J1474" s="126" t="e">
        <f>INDEX(Pääluokka!$H$2:$H$100,MATCH(VALUE(LEFT(Taulukko1[[#This Row],[TOL2008]],2)),Pääluokka!$G$2:$G$100,0))</f>
        <v>#N/A</v>
      </c>
      <c r="K1474" s="126" t="e">
        <f>INDEX(Pääluokka!$I$2:$I$100,MATCH(VALUE(LEFT(Taulukko1[[#This Row],[TOL2008]],2)),Pääluokka!$G$2:$G$100,0))</f>
        <v>#N/A</v>
      </c>
      <c r="L1474" s="41">
        <f t="shared" si="220"/>
        <v>90</v>
      </c>
      <c r="M1474" s="43">
        <f t="shared" si="221"/>
        <v>40458</v>
      </c>
      <c r="N1474" s="43">
        <f t="shared" si="222"/>
        <v>40548</v>
      </c>
      <c r="O1474" s="43">
        <f t="shared" si="223"/>
        <v>40452</v>
      </c>
      <c r="P1474" s="43">
        <f t="shared" si="224"/>
        <v>40544</v>
      </c>
      <c r="Q1474" s="41">
        <f t="shared" si="225"/>
        <v>2010</v>
      </c>
      <c r="R1474" s="41">
        <f t="shared" si="226"/>
        <v>2011</v>
      </c>
      <c r="S1474" s="43" t="str">
        <f>YEAR(Taulukko1[[#This Row],[Alku KK]])&amp;"Q"&amp;ROUNDDOWN((MONTH(Taulukko1[[#This Row],[Alku KK]])-1)/3+1,0)</f>
        <v>2010Q4</v>
      </c>
      <c r="T1474" s="43" t="str">
        <f>YEAR(Taulukko1[[#This Row],[Loppu KK]])&amp;"Q"&amp;ROUNDDOWN((MONTH(Taulukko1[[#This Row],[Loppu KK]])-1)/3+1,0)</f>
        <v>2011Q1</v>
      </c>
      <c r="U1474" s="66">
        <f>IF(COUNT(Taulukko1[[#This Row],[Neuvottelujen alaiset ]])=1,Taulukko1[[#This Row],[Neuvottelujen alaiset ]],Taulukko1[[#This Row],[Vähennystarve]])</f>
        <v>380</v>
      </c>
      <c r="V1474" s="44">
        <f t="shared" si="227"/>
        <v>0.15789473684210525</v>
      </c>
      <c r="W1474" s="44">
        <f t="shared" si="228"/>
        <v>2.1052631578947368E-2</v>
      </c>
      <c r="X1474" s="44">
        <f t="shared" si="229"/>
        <v>0.13333333333333333</v>
      </c>
      <c r="Y1474" s="90" t="b">
        <f>AND(MONTH(Taulukko1[[#This Row],[Alku PVM]] )=6,DAY(Taulukko1[[#This Row],[Alku PVM]] )&gt;19)</f>
        <v>0</v>
      </c>
      <c r="Z1474" s="90" t="b">
        <f>AND(MONTH(Taulukko1[[#This Row],[Loppu PVM]] )=6,DAY(Taulukko1[[#This Row],[Loppu PVM]] )&gt;19)</f>
        <v>0</v>
      </c>
      <c r="AA1474" s="90" t="b">
        <f>OR(MONTH(Taulukko1[[#This Row],[Alku PVM]] )&lt;=5,AND(MONTH(Taulukko1[[#This Row],[Alku PVM]] )=6,DAY(Taulukko1[[#This Row],[Alku PVM]] )&lt;20))</f>
        <v>0</v>
      </c>
      <c r="AB1474" s="90" t="b">
        <f>OR(MONTH(Taulukko1[[#This Row],[Loppu PVM]])&lt;=5,AND(MONTH(Taulukko1[[#This Row],[Loppu PVM]] )=6,DAY(Taulukko1[[#This Row],[Loppu PVM]])&lt;20))</f>
        <v>1</v>
      </c>
      <c r="AC1474" s="90" t="b">
        <f>OR(MONTH(Taulukko1[[#This Row],[Alku PVM]] )&lt;=3,AND(MONTH(Taulukko1[[#This Row],[Alku PVM]] )=3))</f>
        <v>0</v>
      </c>
      <c r="AD1474" s="90" t="b">
        <f>OR(MONTH(Taulukko1[[#This Row],[Loppu PVM]] )&lt;=3,AND(MONTH(Taulukko1[[#This Row],[Loppu PVM]] )=3))</f>
        <v>1</v>
      </c>
      <c r="AE1474" s="90" t="b">
        <f>OR(MONTH(Taulukko1[[#This Row],[Alku PVM]] )&lt;=9,AND(MONTH(Taulukko1[[#This Row],[Alku PVM]] )=9))</f>
        <v>0</v>
      </c>
      <c r="AF1474" s="90" t="b">
        <f>OR(MONTH(Taulukko1[[#This Row],[Loppu PVM]])&lt;=9,AND(MONTH(Taulukko1[[#This Row],[Loppu PVM]] )=9))</f>
        <v>1</v>
      </c>
      <c r="AG1474" s="90" t="b">
        <f>OR(MONTH(Taulukko1[[#This Row],[Alku PVM]] )&lt;=6,AND(MONTH(Taulukko1[[#This Row],[Alku PVM]] )=6))</f>
        <v>0</v>
      </c>
      <c r="AH1474" s="90" t="b">
        <f>OR(MONTH(Taulukko1[[#This Row],[Loppu PVM]])&lt;=6,AND(MONTH(Taulukko1[[#This Row],[Loppu PVM]] )=6))</f>
        <v>1</v>
      </c>
    </row>
    <row r="1475" spans="1:34" ht="12.75" customHeight="1">
      <c r="A1475" t="s">
        <v>3302</v>
      </c>
      <c r="B1475" s="23">
        <v>40458</v>
      </c>
      <c r="C1475" t="s">
        <v>3301</v>
      </c>
      <c r="D1475" s="5">
        <v>500</v>
      </c>
      <c r="E1475" s="62">
        <v>75</v>
      </c>
      <c r="F1475" s="4">
        <v>40507</v>
      </c>
      <c r="G1475" s="5">
        <v>75</v>
      </c>
      <c r="H1475" s="22">
        <v>500</v>
      </c>
      <c r="I1475" s="126" t="e">
        <f>INDEX('TOL2008'!B:B,MATCH(A1475,'TOL2008'!A:A,0))</f>
        <v>#N/A</v>
      </c>
      <c r="J1475" s="126" t="e">
        <f>INDEX(Pääluokka!$H$2:$H$100,MATCH(VALUE(LEFT(Taulukko1[[#This Row],[TOL2008]],2)),Pääluokka!$G$2:$G$100,0))</f>
        <v>#N/A</v>
      </c>
      <c r="K1475" s="126" t="e">
        <f>INDEX(Pääluokka!$I$2:$I$100,MATCH(VALUE(LEFT(Taulukko1[[#This Row],[TOL2008]],2)),Pääluokka!$G$2:$G$100,0))</f>
        <v>#N/A</v>
      </c>
      <c r="L1475" s="41">
        <f t="shared" ref="L1475:L1538" si="230">IFERROR(IF(AND(ISNUMBER(B1475),ISNUMBER(F1475),F1475&gt;B1475),F1475-B1475,"NA"),"NA")</f>
        <v>49</v>
      </c>
      <c r="M1475" s="43">
        <f t="shared" ref="M1475:M1538" si="231">IF(ISNUMBER(B1475),B1475,IF(ISNUMBER(F1475),F1475-$L$1,"NA"))</f>
        <v>40458</v>
      </c>
      <c r="N1475" s="43">
        <f t="shared" ref="N1475:N1538" si="232">IF(ISNUMBER(F1475),F1475,IF(ISNUMBER(B1475),B1475+$L$1,"NA"))</f>
        <v>40507</v>
      </c>
      <c r="O1475" s="43">
        <f t="shared" ref="O1475:O1538" si="233">IFERROR(DATE(YEAR(M1475),MONTH(M1475),1),"NA")</f>
        <v>40452</v>
      </c>
      <c r="P1475" s="43">
        <f t="shared" ref="P1475:P1538" si="234">IFERROR(DATE(YEAR(N1475),MONTH(N1475),1),"NA")</f>
        <v>40483</v>
      </c>
      <c r="Q1475" s="41">
        <f t="shared" ref="Q1475:Q1538" si="235">IFERROR(YEAR(O1475),"NA")</f>
        <v>2010</v>
      </c>
      <c r="R1475" s="41">
        <f t="shared" ref="R1475:R1538" si="236">IFERROR(YEAR(P1475),"NA")</f>
        <v>2010</v>
      </c>
      <c r="S1475" s="43" t="str">
        <f>YEAR(Taulukko1[[#This Row],[Alku KK]])&amp;"Q"&amp;ROUNDDOWN((MONTH(Taulukko1[[#This Row],[Alku KK]])-1)/3+1,0)</f>
        <v>2010Q4</v>
      </c>
      <c r="T1475" s="43" t="str">
        <f>YEAR(Taulukko1[[#This Row],[Loppu KK]])&amp;"Q"&amp;ROUNDDOWN((MONTH(Taulukko1[[#This Row],[Loppu KK]])-1)/3+1,0)</f>
        <v>2010Q4</v>
      </c>
      <c r="U1475" s="66">
        <f>IF(COUNT(Taulukko1[[#This Row],[Neuvottelujen alaiset ]])=1,Taulukko1[[#This Row],[Neuvottelujen alaiset ]],Taulukko1[[#This Row],[Vähennystarve]])</f>
        <v>500</v>
      </c>
      <c r="V1475" s="44">
        <f t="shared" ref="V1475:V1538" si="237">IF(AND(ISNUMBER(E1475),ISNUMBER(H1475)),E1475/H1475,"NA")</f>
        <v>0.15</v>
      </c>
      <c r="W1475" s="44">
        <f t="shared" ref="W1475:W1538" si="238">IF(AND(ISNUMBER(G1475),ISNUMBER(H1475)),G1475/H1475,"NA")</f>
        <v>0.15</v>
      </c>
      <c r="X1475" s="44">
        <f t="shared" ref="X1475:X1538" si="239">IF(AND(ISNUMBER(G1475),ISNUMBER(E1475)),G1475/E1475,"NA")</f>
        <v>1</v>
      </c>
      <c r="Y1475" s="90" t="b">
        <f>AND(MONTH(Taulukko1[[#This Row],[Alku PVM]] )=6,DAY(Taulukko1[[#This Row],[Alku PVM]] )&gt;19)</f>
        <v>0</v>
      </c>
      <c r="Z1475" s="90" t="b">
        <f>AND(MONTH(Taulukko1[[#This Row],[Loppu PVM]] )=6,DAY(Taulukko1[[#This Row],[Loppu PVM]] )&gt;19)</f>
        <v>0</v>
      </c>
      <c r="AA1475" s="90" t="b">
        <f>OR(MONTH(Taulukko1[[#This Row],[Alku PVM]] )&lt;=5,AND(MONTH(Taulukko1[[#This Row],[Alku PVM]] )=6,DAY(Taulukko1[[#This Row],[Alku PVM]] )&lt;20))</f>
        <v>0</v>
      </c>
      <c r="AB1475" s="90" t="b">
        <f>OR(MONTH(Taulukko1[[#This Row],[Loppu PVM]])&lt;=5,AND(MONTH(Taulukko1[[#This Row],[Loppu PVM]] )=6,DAY(Taulukko1[[#This Row],[Loppu PVM]])&lt;20))</f>
        <v>0</v>
      </c>
      <c r="AC1475" s="90" t="b">
        <f>OR(MONTH(Taulukko1[[#This Row],[Alku PVM]] )&lt;=3,AND(MONTH(Taulukko1[[#This Row],[Alku PVM]] )=3))</f>
        <v>0</v>
      </c>
      <c r="AD1475" s="90" t="b">
        <f>OR(MONTH(Taulukko1[[#This Row],[Loppu PVM]] )&lt;=3,AND(MONTH(Taulukko1[[#This Row],[Loppu PVM]] )=3))</f>
        <v>0</v>
      </c>
      <c r="AE1475" s="90" t="b">
        <f>OR(MONTH(Taulukko1[[#This Row],[Alku PVM]] )&lt;=9,AND(MONTH(Taulukko1[[#This Row],[Alku PVM]] )=9))</f>
        <v>0</v>
      </c>
      <c r="AF1475" s="90" t="b">
        <f>OR(MONTH(Taulukko1[[#This Row],[Loppu PVM]])&lt;=9,AND(MONTH(Taulukko1[[#This Row],[Loppu PVM]] )=9))</f>
        <v>0</v>
      </c>
      <c r="AG1475" s="90" t="b">
        <f>OR(MONTH(Taulukko1[[#This Row],[Alku PVM]] )&lt;=6,AND(MONTH(Taulukko1[[#This Row],[Alku PVM]] )=6))</f>
        <v>0</v>
      </c>
      <c r="AH1475" s="90" t="b">
        <f>OR(MONTH(Taulukko1[[#This Row],[Loppu PVM]])&lt;=6,AND(MONTH(Taulukko1[[#This Row],[Loppu PVM]] )=6))</f>
        <v>0</v>
      </c>
    </row>
    <row r="1476" spans="1:34" ht="12.75" customHeight="1">
      <c r="A1476" s="21" t="s">
        <v>896</v>
      </c>
      <c r="B1476" s="23">
        <v>40459</v>
      </c>
      <c r="C1476" s="21" t="s">
        <v>3255</v>
      </c>
      <c r="D1476" s="24" t="s">
        <v>25</v>
      </c>
      <c r="E1476" s="62">
        <v>25</v>
      </c>
      <c r="F1476" s="23">
        <v>40501</v>
      </c>
      <c r="G1476" s="24">
        <v>18</v>
      </c>
      <c r="H1476" s="22">
        <v>246</v>
      </c>
      <c r="I1476" s="126">
        <f>INDEX('TOL2008'!B:B,MATCH(A1476,'TOL2008'!A:A,0))</f>
        <v>28240</v>
      </c>
      <c r="J1476" s="126" t="str">
        <f>INDEX(Pääluokka!$H$2:$H$100,MATCH(VALUE(LEFT(Taulukko1[[#This Row],[TOL2008]],2)),Pääluokka!$G$2:$G$100,0))</f>
        <v>Teollisuus</v>
      </c>
      <c r="K1476" s="126" t="str">
        <f>INDEX(Pääluokka!$I$2:$I$100,MATCH(VALUE(LEFT(Taulukko1[[#This Row],[TOL2008]],2)),Pääluokka!$G$2:$G$100,0))</f>
        <v>Teollisuus (C-E)</v>
      </c>
      <c r="L1476" s="41">
        <f t="shared" si="230"/>
        <v>42</v>
      </c>
      <c r="M1476" s="43">
        <f t="shared" si="231"/>
        <v>40459</v>
      </c>
      <c r="N1476" s="43">
        <f t="shared" si="232"/>
        <v>40501</v>
      </c>
      <c r="O1476" s="43">
        <f t="shared" si="233"/>
        <v>40452</v>
      </c>
      <c r="P1476" s="43">
        <f t="shared" si="234"/>
        <v>40483</v>
      </c>
      <c r="Q1476" s="41">
        <f t="shared" si="235"/>
        <v>2010</v>
      </c>
      <c r="R1476" s="41">
        <f t="shared" si="236"/>
        <v>2010</v>
      </c>
      <c r="S1476" s="43" t="str">
        <f>YEAR(Taulukko1[[#This Row],[Alku KK]])&amp;"Q"&amp;ROUNDDOWN((MONTH(Taulukko1[[#This Row],[Alku KK]])-1)/3+1,0)</f>
        <v>2010Q4</v>
      </c>
      <c r="T1476" s="43" t="str">
        <f>YEAR(Taulukko1[[#This Row],[Loppu KK]])&amp;"Q"&amp;ROUNDDOWN((MONTH(Taulukko1[[#This Row],[Loppu KK]])-1)/3+1,0)</f>
        <v>2010Q4</v>
      </c>
      <c r="U1476" s="66">
        <f>IF(COUNT(Taulukko1[[#This Row],[Neuvottelujen alaiset ]])=1,Taulukko1[[#This Row],[Neuvottelujen alaiset ]],Taulukko1[[#This Row],[Vähennystarve]])</f>
        <v>246</v>
      </c>
      <c r="V1476" s="44">
        <f t="shared" si="237"/>
        <v>0.1016260162601626</v>
      </c>
      <c r="W1476" s="44">
        <f t="shared" si="238"/>
        <v>7.3170731707317069E-2</v>
      </c>
      <c r="X1476" s="44">
        <f t="shared" si="239"/>
        <v>0.72</v>
      </c>
      <c r="Y1476" s="90" t="b">
        <f>AND(MONTH(Taulukko1[[#This Row],[Alku PVM]] )=6,DAY(Taulukko1[[#This Row],[Alku PVM]] )&gt;19)</f>
        <v>0</v>
      </c>
      <c r="Z1476" s="90" t="b">
        <f>AND(MONTH(Taulukko1[[#This Row],[Loppu PVM]] )=6,DAY(Taulukko1[[#This Row],[Loppu PVM]] )&gt;19)</f>
        <v>0</v>
      </c>
      <c r="AA1476" s="90" t="b">
        <f>OR(MONTH(Taulukko1[[#This Row],[Alku PVM]] )&lt;=5,AND(MONTH(Taulukko1[[#This Row],[Alku PVM]] )=6,DAY(Taulukko1[[#This Row],[Alku PVM]] )&lt;20))</f>
        <v>0</v>
      </c>
      <c r="AB1476" s="90" t="b">
        <f>OR(MONTH(Taulukko1[[#This Row],[Loppu PVM]])&lt;=5,AND(MONTH(Taulukko1[[#This Row],[Loppu PVM]] )=6,DAY(Taulukko1[[#This Row],[Loppu PVM]])&lt;20))</f>
        <v>0</v>
      </c>
      <c r="AC1476" s="90" t="b">
        <f>OR(MONTH(Taulukko1[[#This Row],[Alku PVM]] )&lt;=3,AND(MONTH(Taulukko1[[#This Row],[Alku PVM]] )=3))</f>
        <v>0</v>
      </c>
      <c r="AD1476" s="90" t="b">
        <f>OR(MONTH(Taulukko1[[#This Row],[Loppu PVM]] )&lt;=3,AND(MONTH(Taulukko1[[#This Row],[Loppu PVM]] )=3))</f>
        <v>0</v>
      </c>
      <c r="AE1476" s="90" t="b">
        <f>OR(MONTH(Taulukko1[[#This Row],[Alku PVM]] )&lt;=9,AND(MONTH(Taulukko1[[#This Row],[Alku PVM]] )=9))</f>
        <v>0</v>
      </c>
      <c r="AF1476" s="90" t="b">
        <f>OR(MONTH(Taulukko1[[#This Row],[Loppu PVM]])&lt;=9,AND(MONTH(Taulukko1[[#This Row],[Loppu PVM]] )=9))</f>
        <v>0</v>
      </c>
      <c r="AG1476" s="90" t="b">
        <f>OR(MONTH(Taulukko1[[#This Row],[Alku PVM]] )&lt;=6,AND(MONTH(Taulukko1[[#This Row],[Alku PVM]] )=6))</f>
        <v>0</v>
      </c>
      <c r="AH1476" s="90" t="b">
        <f>OR(MONTH(Taulukko1[[#This Row],[Loppu PVM]])&lt;=6,AND(MONTH(Taulukko1[[#This Row],[Loppu PVM]] )=6))</f>
        <v>0</v>
      </c>
    </row>
    <row r="1477" spans="1:34" ht="12.75" customHeight="1">
      <c r="A1477" s="21" t="s">
        <v>3339</v>
      </c>
      <c r="B1477" s="23">
        <v>40462</v>
      </c>
      <c r="C1477" s="21" t="s">
        <v>3338</v>
      </c>
      <c r="D1477" s="24"/>
      <c r="F1477" s="23">
        <v>40512</v>
      </c>
      <c r="G1477" s="24">
        <v>0</v>
      </c>
      <c r="H1477" s="22">
        <v>40</v>
      </c>
      <c r="I1477" s="126" t="e">
        <f>INDEX('TOL2008'!B:B,MATCH(A1477,'TOL2008'!A:A,0))</f>
        <v>#N/A</v>
      </c>
      <c r="J1477" s="126" t="e">
        <f>INDEX(Pääluokka!$H$2:$H$100,MATCH(VALUE(LEFT(Taulukko1[[#This Row],[TOL2008]],2)),Pääluokka!$G$2:$G$100,0))</f>
        <v>#N/A</v>
      </c>
      <c r="K1477" s="126" t="e">
        <f>INDEX(Pääluokka!$I$2:$I$100,MATCH(VALUE(LEFT(Taulukko1[[#This Row],[TOL2008]],2)),Pääluokka!$G$2:$G$100,0))</f>
        <v>#N/A</v>
      </c>
      <c r="L1477" s="41">
        <f t="shared" si="230"/>
        <v>50</v>
      </c>
      <c r="M1477" s="43">
        <f t="shared" si="231"/>
        <v>40462</v>
      </c>
      <c r="N1477" s="43">
        <f t="shared" si="232"/>
        <v>40512</v>
      </c>
      <c r="O1477" s="43">
        <f t="shared" si="233"/>
        <v>40452</v>
      </c>
      <c r="P1477" s="43">
        <f t="shared" si="234"/>
        <v>40483</v>
      </c>
      <c r="Q1477" s="41">
        <f t="shared" si="235"/>
        <v>2010</v>
      </c>
      <c r="R1477" s="41">
        <f t="shared" si="236"/>
        <v>2010</v>
      </c>
      <c r="S1477" s="43" t="str">
        <f>YEAR(Taulukko1[[#This Row],[Alku KK]])&amp;"Q"&amp;ROUNDDOWN((MONTH(Taulukko1[[#This Row],[Alku KK]])-1)/3+1,0)</f>
        <v>2010Q4</v>
      </c>
      <c r="T1477" s="43" t="str">
        <f>YEAR(Taulukko1[[#This Row],[Loppu KK]])&amp;"Q"&amp;ROUNDDOWN((MONTH(Taulukko1[[#This Row],[Loppu KK]])-1)/3+1,0)</f>
        <v>2010Q4</v>
      </c>
      <c r="U1477" s="66">
        <f>IF(COUNT(Taulukko1[[#This Row],[Neuvottelujen alaiset ]])=1,Taulukko1[[#This Row],[Neuvottelujen alaiset ]],Taulukko1[[#This Row],[Vähennystarve]])</f>
        <v>40</v>
      </c>
      <c r="V1477" s="44" t="str">
        <f t="shared" si="237"/>
        <v>NA</v>
      </c>
      <c r="W1477" s="44">
        <f t="shared" si="238"/>
        <v>0</v>
      </c>
      <c r="X1477" s="44" t="str">
        <f t="shared" si="239"/>
        <v>NA</v>
      </c>
      <c r="Y1477" s="90" t="b">
        <f>AND(MONTH(Taulukko1[[#This Row],[Alku PVM]] )=6,DAY(Taulukko1[[#This Row],[Alku PVM]] )&gt;19)</f>
        <v>0</v>
      </c>
      <c r="Z1477" s="90" t="b">
        <f>AND(MONTH(Taulukko1[[#This Row],[Loppu PVM]] )=6,DAY(Taulukko1[[#This Row],[Loppu PVM]] )&gt;19)</f>
        <v>0</v>
      </c>
      <c r="AA1477" s="90" t="b">
        <f>OR(MONTH(Taulukko1[[#This Row],[Alku PVM]] )&lt;=5,AND(MONTH(Taulukko1[[#This Row],[Alku PVM]] )=6,DAY(Taulukko1[[#This Row],[Alku PVM]] )&lt;20))</f>
        <v>0</v>
      </c>
      <c r="AB1477" s="90" t="b">
        <f>OR(MONTH(Taulukko1[[#This Row],[Loppu PVM]])&lt;=5,AND(MONTH(Taulukko1[[#This Row],[Loppu PVM]] )=6,DAY(Taulukko1[[#This Row],[Loppu PVM]])&lt;20))</f>
        <v>0</v>
      </c>
      <c r="AC1477" s="90" t="b">
        <f>OR(MONTH(Taulukko1[[#This Row],[Alku PVM]] )&lt;=3,AND(MONTH(Taulukko1[[#This Row],[Alku PVM]] )=3))</f>
        <v>0</v>
      </c>
      <c r="AD1477" s="90" t="b">
        <f>OR(MONTH(Taulukko1[[#This Row],[Loppu PVM]] )&lt;=3,AND(MONTH(Taulukko1[[#This Row],[Loppu PVM]] )=3))</f>
        <v>0</v>
      </c>
      <c r="AE1477" s="90" t="b">
        <f>OR(MONTH(Taulukko1[[#This Row],[Alku PVM]] )&lt;=9,AND(MONTH(Taulukko1[[#This Row],[Alku PVM]] )=9))</f>
        <v>0</v>
      </c>
      <c r="AF1477" s="90" t="b">
        <f>OR(MONTH(Taulukko1[[#This Row],[Loppu PVM]])&lt;=9,AND(MONTH(Taulukko1[[#This Row],[Loppu PVM]] )=9))</f>
        <v>0</v>
      </c>
      <c r="AG1477" s="90" t="b">
        <f>OR(MONTH(Taulukko1[[#This Row],[Alku PVM]] )&lt;=6,AND(MONTH(Taulukko1[[#This Row],[Alku PVM]] )=6))</f>
        <v>0</v>
      </c>
      <c r="AH1477" s="90" t="b">
        <f>OR(MONTH(Taulukko1[[#This Row],[Loppu PVM]])&lt;=6,AND(MONTH(Taulukko1[[#This Row],[Loppu PVM]] )=6))</f>
        <v>0</v>
      </c>
    </row>
    <row r="1478" spans="1:34" ht="12.75" customHeight="1">
      <c r="A1478" s="21" t="s">
        <v>3226</v>
      </c>
      <c r="B1478" s="23">
        <v>40463</v>
      </c>
      <c r="C1478" s="21" t="s">
        <v>3225</v>
      </c>
      <c r="D1478" s="24"/>
      <c r="E1478" s="62">
        <v>15</v>
      </c>
      <c r="F1478" s="23">
        <v>40486</v>
      </c>
      <c r="G1478" s="24">
        <v>6</v>
      </c>
      <c r="H1478" s="22">
        <v>15</v>
      </c>
      <c r="I1478" s="126" t="e">
        <f>INDEX('TOL2008'!B:B,MATCH(A1478,'TOL2008'!A:A,0))</f>
        <v>#N/A</v>
      </c>
      <c r="J1478" s="126" t="e">
        <f>INDEX(Pääluokka!$H$2:$H$100,MATCH(VALUE(LEFT(Taulukko1[[#This Row],[TOL2008]],2)),Pääluokka!$G$2:$G$100,0))</f>
        <v>#N/A</v>
      </c>
      <c r="K1478" s="126" t="e">
        <f>INDEX(Pääluokka!$I$2:$I$100,MATCH(VALUE(LEFT(Taulukko1[[#This Row],[TOL2008]],2)),Pääluokka!$G$2:$G$100,0))</f>
        <v>#N/A</v>
      </c>
      <c r="L1478" s="41">
        <f t="shared" si="230"/>
        <v>23</v>
      </c>
      <c r="M1478" s="43">
        <f t="shared" si="231"/>
        <v>40463</v>
      </c>
      <c r="N1478" s="43">
        <f t="shared" si="232"/>
        <v>40486</v>
      </c>
      <c r="O1478" s="43">
        <f t="shared" si="233"/>
        <v>40452</v>
      </c>
      <c r="P1478" s="43">
        <f t="shared" si="234"/>
        <v>40483</v>
      </c>
      <c r="Q1478" s="41">
        <f t="shared" si="235"/>
        <v>2010</v>
      </c>
      <c r="R1478" s="41">
        <f t="shared" si="236"/>
        <v>2010</v>
      </c>
      <c r="S1478" s="43" t="str">
        <f>YEAR(Taulukko1[[#This Row],[Alku KK]])&amp;"Q"&amp;ROUNDDOWN((MONTH(Taulukko1[[#This Row],[Alku KK]])-1)/3+1,0)</f>
        <v>2010Q4</v>
      </c>
      <c r="T1478" s="43" t="str">
        <f>YEAR(Taulukko1[[#This Row],[Loppu KK]])&amp;"Q"&amp;ROUNDDOWN((MONTH(Taulukko1[[#This Row],[Loppu KK]])-1)/3+1,0)</f>
        <v>2010Q4</v>
      </c>
      <c r="U1478" s="66">
        <f>IF(COUNT(Taulukko1[[#This Row],[Neuvottelujen alaiset ]])=1,Taulukko1[[#This Row],[Neuvottelujen alaiset ]],Taulukko1[[#This Row],[Vähennystarve]])</f>
        <v>15</v>
      </c>
      <c r="V1478" s="44">
        <f t="shared" si="237"/>
        <v>1</v>
      </c>
      <c r="W1478" s="44">
        <f t="shared" si="238"/>
        <v>0.4</v>
      </c>
      <c r="X1478" s="44">
        <f t="shared" si="239"/>
        <v>0.4</v>
      </c>
      <c r="Y1478" s="90" t="b">
        <f>AND(MONTH(Taulukko1[[#This Row],[Alku PVM]] )=6,DAY(Taulukko1[[#This Row],[Alku PVM]] )&gt;19)</f>
        <v>0</v>
      </c>
      <c r="Z1478" s="90" t="b">
        <f>AND(MONTH(Taulukko1[[#This Row],[Loppu PVM]] )=6,DAY(Taulukko1[[#This Row],[Loppu PVM]] )&gt;19)</f>
        <v>0</v>
      </c>
      <c r="AA1478" s="90" t="b">
        <f>OR(MONTH(Taulukko1[[#This Row],[Alku PVM]] )&lt;=5,AND(MONTH(Taulukko1[[#This Row],[Alku PVM]] )=6,DAY(Taulukko1[[#This Row],[Alku PVM]] )&lt;20))</f>
        <v>0</v>
      </c>
      <c r="AB1478" s="90" t="b">
        <f>OR(MONTH(Taulukko1[[#This Row],[Loppu PVM]])&lt;=5,AND(MONTH(Taulukko1[[#This Row],[Loppu PVM]] )=6,DAY(Taulukko1[[#This Row],[Loppu PVM]])&lt;20))</f>
        <v>0</v>
      </c>
      <c r="AC1478" s="90" t="b">
        <f>OR(MONTH(Taulukko1[[#This Row],[Alku PVM]] )&lt;=3,AND(MONTH(Taulukko1[[#This Row],[Alku PVM]] )=3))</f>
        <v>0</v>
      </c>
      <c r="AD1478" s="90" t="b">
        <f>OR(MONTH(Taulukko1[[#This Row],[Loppu PVM]] )&lt;=3,AND(MONTH(Taulukko1[[#This Row],[Loppu PVM]] )=3))</f>
        <v>0</v>
      </c>
      <c r="AE1478" s="90" t="b">
        <f>OR(MONTH(Taulukko1[[#This Row],[Alku PVM]] )&lt;=9,AND(MONTH(Taulukko1[[#This Row],[Alku PVM]] )=9))</f>
        <v>0</v>
      </c>
      <c r="AF1478" s="90" t="b">
        <f>OR(MONTH(Taulukko1[[#This Row],[Loppu PVM]])&lt;=9,AND(MONTH(Taulukko1[[#This Row],[Loppu PVM]] )=9))</f>
        <v>0</v>
      </c>
      <c r="AG1478" s="90" t="b">
        <f>OR(MONTH(Taulukko1[[#This Row],[Alku PVM]] )&lt;=6,AND(MONTH(Taulukko1[[#This Row],[Alku PVM]] )=6))</f>
        <v>0</v>
      </c>
      <c r="AH1478" s="90" t="b">
        <f>OR(MONTH(Taulukko1[[#This Row],[Loppu PVM]])&lt;=6,AND(MONTH(Taulukko1[[#This Row],[Loppu PVM]] )=6))</f>
        <v>0</v>
      </c>
    </row>
    <row r="1479" spans="1:34" ht="12.75" customHeight="1">
      <c r="A1479" s="21" t="s">
        <v>2240</v>
      </c>
      <c r="B1479" s="23">
        <v>40463</v>
      </c>
      <c r="C1479" s="21" t="s">
        <v>3164</v>
      </c>
      <c r="D1479" s="24" t="s">
        <v>25</v>
      </c>
      <c r="E1479" s="62">
        <v>400</v>
      </c>
      <c r="F1479" s="23"/>
      <c r="G1479" s="24"/>
      <c r="H1479" s="22">
        <v>2400</v>
      </c>
      <c r="I1479" s="126" t="e">
        <f>INDEX('TOL2008'!B:B,MATCH(A1479,'TOL2008'!A:A,0))</f>
        <v>#N/A</v>
      </c>
      <c r="J1479" s="126" t="e">
        <f>INDEX(Pääluokka!$H$2:$H$100,MATCH(VALUE(LEFT(Taulukko1[[#This Row],[TOL2008]],2)),Pääluokka!$G$2:$G$100,0))</f>
        <v>#N/A</v>
      </c>
      <c r="K1479" s="126" t="e">
        <f>INDEX(Pääluokka!$I$2:$I$100,MATCH(VALUE(LEFT(Taulukko1[[#This Row],[TOL2008]],2)),Pääluokka!$G$2:$G$100,0))</f>
        <v>#N/A</v>
      </c>
      <c r="L1479" s="41" t="str">
        <f t="shared" si="230"/>
        <v>NA</v>
      </c>
      <c r="M1479" s="43">
        <f t="shared" si="231"/>
        <v>40463</v>
      </c>
      <c r="N1479" s="43">
        <f t="shared" si="232"/>
        <v>40514</v>
      </c>
      <c r="O1479" s="43">
        <f t="shared" si="233"/>
        <v>40452</v>
      </c>
      <c r="P1479" s="43">
        <f t="shared" si="234"/>
        <v>40513</v>
      </c>
      <c r="Q1479" s="41">
        <f t="shared" si="235"/>
        <v>2010</v>
      </c>
      <c r="R1479" s="41">
        <f t="shared" si="236"/>
        <v>2010</v>
      </c>
      <c r="S1479" s="43" t="str">
        <f>YEAR(Taulukko1[[#This Row],[Alku KK]])&amp;"Q"&amp;ROUNDDOWN((MONTH(Taulukko1[[#This Row],[Alku KK]])-1)/3+1,0)</f>
        <v>2010Q4</v>
      </c>
      <c r="T1479" s="43" t="str">
        <f>YEAR(Taulukko1[[#This Row],[Loppu KK]])&amp;"Q"&amp;ROUNDDOWN((MONTH(Taulukko1[[#This Row],[Loppu KK]])-1)/3+1,0)</f>
        <v>2010Q4</v>
      </c>
      <c r="U1479" s="66">
        <f>IF(COUNT(Taulukko1[[#This Row],[Neuvottelujen alaiset ]])=1,Taulukko1[[#This Row],[Neuvottelujen alaiset ]],Taulukko1[[#This Row],[Vähennystarve]])</f>
        <v>2400</v>
      </c>
      <c r="V1479" s="44">
        <f t="shared" si="237"/>
        <v>0.16666666666666666</v>
      </c>
      <c r="W1479" s="44" t="str">
        <f t="shared" si="238"/>
        <v>NA</v>
      </c>
      <c r="X1479" s="44" t="str">
        <f t="shared" si="239"/>
        <v>NA</v>
      </c>
      <c r="Y1479" s="90" t="b">
        <f>AND(MONTH(Taulukko1[[#This Row],[Alku PVM]] )=6,DAY(Taulukko1[[#This Row],[Alku PVM]] )&gt;19)</f>
        <v>0</v>
      </c>
      <c r="Z1479" s="90" t="b">
        <f>AND(MONTH(Taulukko1[[#This Row],[Loppu PVM]] )=6,DAY(Taulukko1[[#This Row],[Loppu PVM]] )&gt;19)</f>
        <v>0</v>
      </c>
      <c r="AA1479" s="90" t="b">
        <f>OR(MONTH(Taulukko1[[#This Row],[Alku PVM]] )&lt;=5,AND(MONTH(Taulukko1[[#This Row],[Alku PVM]] )=6,DAY(Taulukko1[[#This Row],[Alku PVM]] )&lt;20))</f>
        <v>0</v>
      </c>
      <c r="AB1479" s="90" t="b">
        <f>OR(MONTH(Taulukko1[[#This Row],[Loppu PVM]])&lt;=5,AND(MONTH(Taulukko1[[#This Row],[Loppu PVM]] )=6,DAY(Taulukko1[[#This Row],[Loppu PVM]])&lt;20))</f>
        <v>0</v>
      </c>
      <c r="AC1479" s="90" t="b">
        <f>OR(MONTH(Taulukko1[[#This Row],[Alku PVM]] )&lt;=3,AND(MONTH(Taulukko1[[#This Row],[Alku PVM]] )=3))</f>
        <v>0</v>
      </c>
      <c r="AD1479" s="90" t="b">
        <f>OR(MONTH(Taulukko1[[#This Row],[Loppu PVM]] )&lt;=3,AND(MONTH(Taulukko1[[#This Row],[Loppu PVM]] )=3))</f>
        <v>0</v>
      </c>
      <c r="AE1479" s="90" t="b">
        <f>OR(MONTH(Taulukko1[[#This Row],[Alku PVM]] )&lt;=9,AND(MONTH(Taulukko1[[#This Row],[Alku PVM]] )=9))</f>
        <v>0</v>
      </c>
      <c r="AF1479" s="90" t="b">
        <f>OR(MONTH(Taulukko1[[#This Row],[Loppu PVM]])&lt;=9,AND(MONTH(Taulukko1[[#This Row],[Loppu PVM]] )=9))</f>
        <v>0</v>
      </c>
      <c r="AG1479" s="90" t="b">
        <f>OR(MONTH(Taulukko1[[#This Row],[Alku PVM]] )&lt;=6,AND(MONTH(Taulukko1[[#This Row],[Alku PVM]] )=6))</f>
        <v>0</v>
      </c>
      <c r="AH1479" s="90" t="b">
        <f>OR(MONTH(Taulukko1[[#This Row],[Loppu PVM]])&lt;=6,AND(MONTH(Taulukko1[[#This Row],[Loppu PVM]] )=6))</f>
        <v>0</v>
      </c>
    </row>
    <row r="1480" spans="1:34" ht="12.75" customHeight="1">
      <c r="A1480" t="s">
        <v>3503</v>
      </c>
      <c r="B1480" s="23">
        <v>40463</v>
      </c>
      <c r="C1480" t="s">
        <v>3505</v>
      </c>
      <c r="D1480" s="5">
        <v>380</v>
      </c>
      <c r="E1480" s="62">
        <v>400</v>
      </c>
      <c r="F1480" s="4">
        <v>40568</v>
      </c>
      <c r="G1480" s="5">
        <v>0</v>
      </c>
      <c r="H1480" s="22">
        <v>2400</v>
      </c>
      <c r="I1480" s="126" t="e">
        <f>INDEX('TOL2008'!B:B,MATCH(A1480,'TOL2008'!A:A,0))</f>
        <v>#N/A</v>
      </c>
      <c r="J1480" s="126" t="e">
        <f>INDEX(Pääluokka!$H$2:$H$100,MATCH(VALUE(LEFT(Taulukko1[[#This Row],[TOL2008]],2)),Pääluokka!$G$2:$G$100,0))</f>
        <v>#N/A</v>
      </c>
      <c r="K1480" s="126" t="e">
        <f>INDEX(Pääluokka!$I$2:$I$100,MATCH(VALUE(LEFT(Taulukko1[[#This Row],[TOL2008]],2)),Pääluokka!$G$2:$G$100,0))</f>
        <v>#N/A</v>
      </c>
      <c r="L1480" s="41">
        <f t="shared" si="230"/>
        <v>105</v>
      </c>
      <c r="M1480" s="43">
        <f t="shared" si="231"/>
        <v>40463</v>
      </c>
      <c r="N1480" s="43">
        <f t="shared" si="232"/>
        <v>40568</v>
      </c>
      <c r="O1480" s="43">
        <f t="shared" si="233"/>
        <v>40452</v>
      </c>
      <c r="P1480" s="43">
        <f t="shared" si="234"/>
        <v>40544</v>
      </c>
      <c r="Q1480" s="41">
        <f t="shared" si="235"/>
        <v>2010</v>
      </c>
      <c r="R1480" s="41">
        <f t="shared" si="236"/>
        <v>2011</v>
      </c>
      <c r="S1480" s="43" t="str">
        <f>YEAR(Taulukko1[[#This Row],[Alku KK]])&amp;"Q"&amp;ROUNDDOWN((MONTH(Taulukko1[[#This Row],[Alku KK]])-1)/3+1,0)</f>
        <v>2010Q4</v>
      </c>
      <c r="T1480" s="43" t="str">
        <f>YEAR(Taulukko1[[#This Row],[Loppu KK]])&amp;"Q"&amp;ROUNDDOWN((MONTH(Taulukko1[[#This Row],[Loppu KK]])-1)/3+1,0)</f>
        <v>2011Q1</v>
      </c>
      <c r="U1480" s="66">
        <f>IF(COUNT(Taulukko1[[#This Row],[Neuvottelujen alaiset ]])=1,Taulukko1[[#This Row],[Neuvottelujen alaiset ]],Taulukko1[[#This Row],[Vähennystarve]])</f>
        <v>2400</v>
      </c>
      <c r="V1480" s="44">
        <f t="shared" si="237"/>
        <v>0.16666666666666666</v>
      </c>
      <c r="W1480" s="44">
        <f t="shared" si="238"/>
        <v>0</v>
      </c>
      <c r="X1480" s="44">
        <f t="shared" si="239"/>
        <v>0</v>
      </c>
      <c r="Y1480" s="90" t="b">
        <f>AND(MONTH(Taulukko1[[#This Row],[Alku PVM]] )=6,DAY(Taulukko1[[#This Row],[Alku PVM]] )&gt;19)</f>
        <v>0</v>
      </c>
      <c r="Z1480" s="90" t="b">
        <f>AND(MONTH(Taulukko1[[#This Row],[Loppu PVM]] )=6,DAY(Taulukko1[[#This Row],[Loppu PVM]] )&gt;19)</f>
        <v>0</v>
      </c>
      <c r="AA1480" s="90" t="b">
        <f>OR(MONTH(Taulukko1[[#This Row],[Alku PVM]] )&lt;=5,AND(MONTH(Taulukko1[[#This Row],[Alku PVM]] )=6,DAY(Taulukko1[[#This Row],[Alku PVM]] )&lt;20))</f>
        <v>0</v>
      </c>
      <c r="AB1480" s="90" t="b">
        <f>OR(MONTH(Taulukko1[[#This Row],[Loppu PVM]])&lt;=5,AND(MONTH(Taulukko1[[#This Row],[Loppu PVM]] )=6,DAY(Taulukko1[[#This Row],[Loppu PVM]])&lt;20))</f>
        <v>1</v>
      </c>
      <c r="AC1480" s="90" t="b">
        <f>OR(MONTH(Taulukko1[[#This Row],[Alku PVM]] )&lt;=3,AND(MONTH(Taulukko1[[#This Row],[Alku PVM]] )=3))</f>
        <v>0</v>
      </c>
      <c r="AD1480" s="90" t="b">
        <f>OR(MONTH(Taulukko1[[#This Row],[Loppu PVM]] )&lt;=3,AND(MONTH(Taulukko1[[#This Row],[Loppu PVM]] )=3))</f>
        <v>1</v>
      </c>
      <c r="AE1480" s="90" t="b">
        <f>OR(MONTH(Taulukko1[[#This Row],[Alku PVM]] )&lt;=9,AND(MONTH(Taulukko1[[#This Row],[Alku PVM]] )=9))</f>
        <v>0</v>
      </c>
      <c r="AF1480" s="90" t="b">
        <f>OR(MONTH(Taulukko1[[#This Row],[Loppu PVM]])&lt;=9,AND(MONTH(Taulukko1[[#This Row],[Loppu PVM]] )=9))</f>
        <v>1</v>
      </c>
      <c r="AG1480" s="90" t="b">
        <f>OR(MONTH(Taulukko1[[#This Row],[Alku PVM]] )&lt;=6,AND(MONTH(Taulukko1[[#This Row],[Alku PVM]] )=6))</f>
        <v>0</v>
      </c>
      <c r="AH1480" s="90" t="b">
        <f>OR(MONTH(Taulukko1[[#This Row],[Loppu PVM]])&lt;=6,AND(MONTH(Taulukko1[[#This Row],[Loppu PVM]] )=6))</f>
        <v>1</v>
      </c>
    </row>
    <row r="1481" spans="1:34" ht="12.75" customHeight="1">
      <c r="A1481" s="21" t="s">
        <v>531</v>
      </c>
      <c r="B1481" s="23">
        <v>40464</v>
      </c>
      <c r="C1481" s="21" t="s">
        <v>3416</v>
      </c>
      <c r="D1481" s="24"/>
      <c r="F1481" s="23">
        <v>40560</v>
      </c>
      <c r="G1481" s="24">
        <v>45</v>
      </c>
      <c r="H1481" s="22">
        <v>250</v>
      </c>
      <c r="I1481" s="126">
        <f>INDEX('TOL2008'!B:B,MATCH(A1481,'TOL2008'!A:A,0))</f>
        <v>51101</v>
      </c>
      <c r="J1481" s="126" t="str">
        <f>INDEX(Pääluokka!$H$2:$H$100,MATCH(VALUE(LEFT(Taulukko1[[#This Row],[TOL2008]],2)),Pääluokka!$G$2:$G$100,0))</f>
        <v>Kuljetus ja varastointi</v>
      </c>
      <c r="K1481" s="126" t="str">
        <f>INDEX(Pääluokka!$I$2:$I$100,MATCH(VALUE(LEFT(Taulukko1[[#This Row],[TOL2008]],2)),Pääluokka!$G$2:$G$100,0))</f>
        <v>Palvelualat (G-N, R, S)</v>
      </c>
      <c r="L1481" s="41">
        <f t="shared" si="230"/>
        <v>96</v>
      </c>
      <c r="M1481" s="43">
        <f t="shared" si="231"/>
        <v>40464</v>
      </c>
      <c r="N1481" s="43">
        <f t="shared" si="232"/>
        <v>40560</v>
      </c>
      <c r="O1481" s="43">
        <f t="shared" si="233"/>
        <v>40452</v>
      </c>
      <c r="P1481" s="43">
        <f t="shared" si="234"/>
        <v>40544</v>
      </c>
      <c r="Q1481" s="41">
        <f t="shared" si="235"/>
        <v>2010</v>
      </c>
      <c r="R1481" s="41">
        <f t="shared" si="236"/>
        <v>2011</v>
      </c>
      <c r="S1481" s="43" t="str">
        <f>YEAR(Taulukko1[[#This Row],[Alku KK]])&amp;"Q"&amp;ROUNDDOWN((MONTH(Taulukko1[[#This Row],[Alku KK]])-1)/3+1,0)</f>
        <v>2010Q4</v>
      </c>
      <c r="T1481" s="43" t="str">
        <f>YEAR(Taulukko1[[#This Row],[Loppu KK]])&amp;"Q"&amp;ROUNDDOWN((MONTH(Taulukko1[[#This Row],[Loppu KK]])-1)/3+1,0)</f>
        <v>2011Q1</v>
      </c>
      <c r="U1481" s="66">
        <f>IF(COUNT(Taulukko1[[#This Row],[Neuvottelujen alaiset ]])=1,Taulukko1[[#This Row],[Neuvottelujen alaiset ]],Taulukko1[[#This Row],[Vähennystarve]])</f>
        <v>250</v>
      </c>
      <c r="V1481" s="44" t="str">
        <f t="shared" si="237"/>
        <v>NA</v>
      </c>
      <c r="W1481" s="44">
        <f t="shared" si="238"/>
        <v>0.18</v>
      </c>
      <c r="X1481" s="44" t="str">
        <f t="shared" si="239"/>
        <v>NA</v>
      </c>
      <c r="Y1481" s="90" t="b">
        <f>AND(MONTH(Taulukko1[[#This Row],[Alku PVM]] )=6,DAY(Taulukko1[[#This Row],[Alku PVM]] )&gt;19)</f>
        <v>0</v>
      </c>
      <c r="Z1481" s="90" t="b">
        <f>AND(MONTH(Taulukko1[[#This Row],[Loppu PVM]] )=6,DAY(Taulukko1[[#This Row],[Loppu PVM]] )&gt;19)</f>
        <v>0</v>
      </c>
      <c r="AA1481" s="90" t="b">
        <f>OR(MONTH(Taulukko1[[#This Row],[Alku PVM]] )&lt;=5,AND(MONTH(Taulukko1[[#This Row],[Alku PVM]] )=6,DAY(Taulukko1[[#This Row],[Alku PVM]] )&lt;20))</f>
        <v>0</v>
      </c>
      <c r="AB1481" s="90" t="b">
        <f>OR(MONTH(Taulukko1[[#This Row],[Loppu PVM]])&lt;=5,AND(MONTH(Taulukko1[[#This Row],[Loppu PVM]] )=6,DAY(Taulukko1[[#This Row],[Loppu PVM]])&lt;20))</f>
        <v>1</v>
      </c>
      <c r="AC1481" s="90" t="b">
        <f>OR(MONTH(Taulukko1[[#This Row],[Alku PVM]] )&lt;=3,AND(MONTH(Taulukko1[[#This Row],[Alku PVM]] )=3))</f>
        <v>0</v>
      </c>
      <c r="AD1481" s="90" t="b">
        <f>OR(MONTH(Taulukko1[[#This Row],[Loppu PVM]] )&lt;=3,AND(MONTH(Taulukko1[[#This Row],[Loppu PVM]] )=3))</f>
        <v>1</v>
      </c>
      <c r="AE1481" s="90" t="b">
        <f>OR(MONTH(Taulukko1[[#This Row],[Alku PVM]] )&lt;=9,AND(MONTH(Taulukko1[[#This Row],[Alku PVM]] )=9))</f>
        <v>0</v>
      </c>
      <c r="AF1481" s="90" t="b">
        <f>OR(MONTH(Taulukko1[[#This Row],[Loppu PVM]])&lt;=9,AND(MONTH(Taulukko1[[#This Row],[Loppu PVM]] )=9))</f>
        <v>1</v>
      </c>
      <c r="AG1481" s="90" t="b">
        <f>OR(MONTH(Taulukko1[[#This Row],[Alku PVM]] )&lt;=6,AND(MONTH(Taulukko1[[#This Row],[Alku PVM]] )=6))</f>
        <v>0</v>
      </c>
      <c r="AH1481" s="90" t="b">
        <f>OR(MONTH(Taulukko1[[#This Row],[Loppu PVM]])&lt;=6,AND(MONTH(Taulukko1[[#This Row],[Loppu PVM]] )=6))</f>
        <v>1</v>
      </c>
    </row>
    <row r="1482" spans="1:34" ht="12.75" customHeight="1">
      <c r="A1482" t="s">
        <v>2045</v>
      </c>
      <c r="B1482" s="23">
        <v>40464</v>
      </c>
      <c r="C1482" t="s">
        <v>3355</v>
      </c>
      <c r="E1482" s="62">
        <v>50</v>
      </c>
      <c r="F1482" s="4">
        <v>40521</v>
      </c>
      <c r="G1482" s="5">
        <v>22</v>
      </c>
      <c r="H1482" s="22">
        <v>50</v>
      </c>
      <c r="I1482" s="126">
        <f>INDEX('TOL2008'!B:B,MATCH(A1482,'TOL2008'!A:A,0))</f>
        <v>28240</v>
      </c>
      <c r="J1482" s="126" t="str">
        <f>INDEX(Pääluokka!$H$2:$H$100,MATCH(VALUE(LEFT(Taulukko1[[#This Row],[TOL2008]],2)),Pääluokka!$G$2:$G$100,0))</f>
        <v>Teollisuus</v>
      </c>
      <c r="K1482" s="126" t="str">
        <f>INDEX(Pääluokka!$I$2:$I$100,MATCH(VALUE(LEFT(Taulukko1[[#This Row],[TOL2008]],2)),Pääluokka!$G$2:$G$100,0))</f>
        <v>Teollisuus (C-E)</v>
      </c>
      <c r="L1482" s="41">
        <f t="shared" si="230"/>
        <v>57</v>
      </c>
      <c r="M1482" s="43">
        <f t="shared" si="231"/>
        <v>40464</v>
      </c>
      <c r="N1482" s="43">
        <f t="shared" si="232"/>
        <v>40521</v>
      </c>
      <c r="O1482" s="43">
        <f t="shared" si="233"/>
        <v>40452</v>
      </c>
      <c r="P1482" s="43">
        <f t="shared" si="234"/>
        <v>40513</v>
      </c>
      <c r="Q1482" s="41">
        <f t="shared" si="235"/>
        <v>2010</v>
      </c>
      <c r="R1482" s="41">
        <f t="shared" si="236"/>
        <v>2010</v>
      </c>
      <c r="S1482" s="43" t="str">
        <f>YEAR(Taulukko1[[#This Row],[Alku KK]])&amp;"Q"&amp;ROUNDDOWN((MONTH(Taulukko1[[#This Row],[Alku KK]])-1)/3+1,0)</f>
        <v>2010Q4</v>
      </c>
      <c r="T1482" s="43" t="str">
        <f>YEAR(Taulukko1[[#This Row],[Loppu KK]])&amp;"Q"&amp;ROUNDDOWN((MONTH(Taulukko1[[#This Row],[Loppu KK]])-1)/3+1,0)</f>
        <v>2010Q4</v>
      </c>
      <c r="U1482" s="66">
        <f>IF(COUNT(Taulukko1[[#This Row],[Neuvottelujen alaiset ]])=1,Taulukko1[[#This Row],[Neuvottelujen alaiset ]],Taulukko1[[#This Row],[Vähennystarve]])</f>
        <v>50</v>
      </c>
      <c r="V1482" s="44">
        <f t="shared" si="237"/>
        <v>1</v>
      </c>
      <c r="W1482" s="44">
        <f t="shared" si="238"/>
        <v>0.44</v>
      </c>
      <c r="X1482" s="44">
        <f t="shared" si="239"/>
        <v>0.44</v>
      </c>
      <c r="Y1482" s="90" t="b">
        <f>AND(MONTH(Taulukko1[[#This Row],[Alku PVM]] )=6,DAY(Taulukko1[[#This Row],[Alku PVM]] )&gt;19)</f>
        <v>0</v>
      </c>
      <c r="Z1482" s="90" t="b">
        <f>AND(MONTH(Taulukko1[[#This Row],[Loppu PVM]] )=6,DAY(Taulukko1[[#This Row],[Loppu PVM]] )&gt;19)</f>
        <v>0</v>
      </c>
      <c r="AA1482" s="90" t="b">
        <f>OR(MONTH(Taulukko1[[#This Row],[Alku PVM]] )&lt;=5,AND(MONTH(Taulukko1[[#This Row],[Alku PVM]] )=6,DAY(Taulukko1[[#This Row],[Alku PVM]] )&lt;20))</f>
        <v>0</v>
      </c>
      <c r="AB1482" s="90" t="b">
        <f>OR(MONTH(Taulukko1[[#This Row],[Loppu PVM]])&lt;=5,AND(MONTH(Taulukko1[[#This Row],[Loppu PVM]] )=6,DAY(Taulukko1[[#This Row],[Loppu PVM]])&lt;20))</f>
        <v>0</v>
      </c>
      <c r="AC1482" s="90" t="b">
        <f>OR(MONTH(Taulukko1[[#This Row],[Alku PVM]] )&lt;=3,AND(MONTH(Taulukko1[[#This Row],[Alku PVM]] )=3))</f>
        <v>0</v>
      </c>
      <c r="AD1482" s="90" t="b">
        <f>OR(MONTH(Taulukko1[[#This Row],[Loppu PVM]] )&lt;=3,AND(MONTH(Taulukko1[[#This Row],[Loppu PVM]] )=3))</f>
        <v>0</v>
      </c>
      <c r="AE1482" s="90" t="b">
        <f>OR(MONTH(Taulukko1[[#This Row],[Alku PVM]] )&lt;=9,AND(MONTH(Taulukko1[[#This Row],[Alku PVM]] )=9))</f>
        <v>0</v>
      </c>
      <c r="AF1482" s="90" t="b">
        <f>OR(MONTH(Taulukko1[[#This Row],[Loppu PVM]])&lt;=9,AND(MONTH(Taulukko1[[#This Row],[Loppu PVM]] )=9))</f>
        <v>0</v>
      </c>
      <c r="AG1482" s="90" t="b">
        <f>OR(MONTH(Taulukko1[[#This Row],[Alku PVM]] )&lt;=6,AND(MONTH(Taulukko1[[#This Row],[Alku PVM]] )=6))</f>
        <v>0</v>
      </c>
      <c r="AH1482" s="90" t="b">
        <f>OR(MONTH(Taulukko1[[#This Row],[Loppu PVM]])&lt;=6,AND(MONTH(Taulukko1[[#This Row],[Loppu PVM]] )=6))</f>
        <v>0</v>
      </c>
    </row>
    <row r="1483" spans="1:34" ht="12.75" customHeight="1">
      <c r="A1483" s="21" t="s">
        <v>3026</v>
      </c>
      <c r="B1483" s="23">
        <v>40466</v>
      </c>
      <c r="C1483" s="21" t="s">
        <v>3451</v>
      </c>
      <c r="D1483" s="24">
        <v>350</v>
      </c>
      <c r="E1483" s="62">
        <v>70</v>
      </c>
      <c r="F1483" s="23">
        <v>40515</v>
      </c>
      <c r="G1483" s="24">
        <v>70</v>
      </c>
      <c r="H1483" s="22">
        <v>450</v>
      </c>
      <c r="I1483" s="126" t="e">
        <f>INDEX('TOL2008'!B:B,MATCH(A1483,'TOL2008'!A:A,0))</f>
        <v>#N/A</v>
      </c>
      <c r="J1483" s="126" t="e">
        <f>INDEX(Pääluokka!$H$2:$H$100,MATCH(VALUE(LEFT(Taulukko1[[#This Row],[TOL2008]],2)),Pääluokka!$G$2:$G$100,0))</f>
        <v>#N/A</v>
      </c>
      <c r="K1483" s="126" t="e">
        <f>INDEX(Pääluokka!$I$2:$I$100,MATCH(VALUE(LEFT(Taulukko1[[#This Row],[TOL2008]],2)),Pääluokka!$G$2:$G$100,0))</f>
        <v>#N/A</v>
      </c>
      <c r="L1483" s="41">
        <f t="shared" si="230"/>
        <v>49</v>
      </c>
      <c r="M1483" s="43">
        <f t="shared" si="231"/>
        <v>40466</v>
      </c>
      <c r="N1483" s="43">
        <f t="shared" si="232"/>
        <v>40515</v>
      </c>
      <c r="O1483" s="43">
        <f t="shared" si="233"/>
        <v>40452</v>
      </c>
      <c r="P1483" s="43">
        <f t="shared" si="234"/>
        <v>40513</v>
      </c>
      <c r="Q1483" s="41">
        <f t="shared" si="235"/>
        <v>2010</v>
      </c>
      <c r="R1483" s="41">
        <f t="shared" si="236"/>
        <v>2010</v>
      </c>
      <c r="S1483" s="43" t="str">
        <f>YEAR(Taulukko1[[#This Row],[Alku KK]])&amp;"Q"&amp;ROUNDDOWN((MONTH(Taulukko1[[#This Row],[Alku KK]])-1)/3+1,0)</f>
        <v>2010Q4</v>
      </c>
      <c r="T1483" s="43" t="str">
        <f>YEAR(Taulukko1[[#This Row],[Loppu KK]])&amp;"Q"&amp;ROUNDDOWN((MONTH(Taulukko1[[#This Row],[Loppu KK]])-1)/3+1,0)</f>
        <v>2010Q4</v>
      </c>
      <c r="U1483" s="66">
        <f>IF(COUNT(Taulukko1[[#This Row],[Neuvottelujen alaiset ]])=1,Taulukko1[[#This Row],[Neuvottelujen alaiset ]],Taulukko1[[#This Row],[Vähennystarve]])</f>
        <v>450</v>
      </c>
      <c r="V1483" s="44">
        <f t="shared" si="237"/>
        <v>0.15555555555555556</v>
      </c>
      <c r="W1483" s="44">
        <f t="shared" si="238"/>
        <v>0.15555555555555556</v>
      </c>
      <c r="X1483" s="44">
        <f t="shared" si="239"/>
        <v>1</v>
      </c>
      <c r="Y1483" s="90" t="b">
        <f>AND(MONTH(Taulukko1[[#This Row],[Alku PVM]] )=6,DAY(Taulukko1[[#This Row],[Alku PVM]] )&gt;19)</f>
        <v>0</v>
      </c>
      <c r="Z1483" s="90" t="b">
        <f>AND(MONTH(Taulukko1[[#This Row],[Loppu PVM]] )=6,DAY(Taulukko1[[#This Row],[Loppu PVM]] )&gt;19)</f>
        <v>0</v>
      </c>
      <c r="AA1483" s="90" t="b">
        <f>OR(MONTH(Taulukko1[[#This Row],[Alku PVM]] )&lt;=5,AND(MONTH(Taulukko1[[#This Row],[Alku PVM]] )=6,DAY(Taulukko1[[#This Row],[Alku PVM]] )&lt;20))</f>
        <v>0</v>
      </c>
      <c r="AB1483" s="90" t="b">
        <f>OR(MONTH(Taulukko1[[#This Row],[Loppu PVM]])&lt;=5,AND(MONTH(Taulukko1[[#This Row],[Loppu PVM]] )=6,DAY(Taulukko1[[#This Row],[Loppu PVM]])&lt;20))</f>
        <v>0</v>
      </c>
      <c r="AC1483" s="90" t="b">
        <f>OR(MONTH(Taulukko1[[#This Row],[Alku PVM]] )&lt;=3,AND(MONTH(Taulukko1[[#This Row],[Alku PVM]] )=3))</f>
        <v>0</v>
      </c>
      <c r="AD1483" s="90" t="b">
        <f>OR(MONTH(Taulukko1[[#This Row],[Loppu PVM]] )&lt;=3,AND(MONTH(Taulukko1[[#This Row],[Loppu PVM]] )=3))</f>
        <v>0</v>
      </c>
      <c r="AE1483" s="90" t="b">
        <f>OR(MONTH(Taulukko1[[#This Row],[Alku PVM]] )&lt;=9,AND(MONTH(Taulukko1[[#This Row],[Alku PVM]] )=9))</f>
        <v>0</v>
      </c>
      <c r="AF1483" s="90" t="b">
        <f>OR(MONTH(Taulukko1[[#This Row],[Loppu PVM]])&lt;=9,AND(MONTH(Taulukko1[[#This Row],[Loppu PVM]] )=9))</f>
        <v>0</v>
      </c>
      <c r="AG1483" s="90" t="b">
        <f>OR(MONTH(Taulukko1[[#This Row],[Alku PVM]] )&lt;=6,AND(MONTH(Taulukko1[[#This Row],[Alku PVM]] )=6))</f>
        <v>0</v>
      </c>
      <c r="AH1483" s="90" t="b">
        <f>OR(MONTH(Taulukko1[[#This Row],[Loppu PVM]])&lt;=6,AND(MONTH(Taulukko1[[#This Row],[Loppu PVM]] )=6))</f>
        <v>0</v>
      </c>
    </row>
    <row r="1484" spans="1:34" ht="12.75" customHeight="1">
      <c r="A1484" t="s">
        <v>385</v>
      </c>
      <c r="B1484" s="23">
        <v>40466</v>
      </c>
      <c r="C1484" t="s">
        <v>3337</v>
      </c>
      <c r="E1484" s="62">
        <v>100</v>
      </c>
      <c r="F1484" s="4">
        <v>40492</v>
      </c>
      <c r="G1484" s="5">
        <v>50</v>
      </c>
      <c r="H1484" s="22">
        <v>100</v>
      </c>
      <c r="I1484" s="126">
        <f>INDEX('TOL2008'!B:B,MATCH(A1484,'TOL2008'!A:A,0))</f>
        <v>41200</v>
      </c>
      <c r="J1484" s="126" t="str">
        <f>INDEX(Pääluokka!$H$2:$H$100,MATCH(VALUE(LEFT(Taulukko1[[#This Row],[TOL2008]],2)),Pääluokka!$G$2:$G$100,0))</f>
        <v>Rakentaminen</v>
      </c>
      <c r="K1484" s="126" t="str">
        <f>INDEX(Pääluokka!$I$2:$I$100,MATCH(VALUE(LEFT(Taulukko1[[#This Row],[TOL2008]],2)),Pääluokka!$G$2:$G$100,0))</f>
        <v>Rakentaminen (F)</v>
      </c>
      <c r="L1484" s="41">
        <f t="shared" si="230"/>
        <v>26</v>
      </c>
      <c r="M1484" s="43">
        <f t="shared" si="231"/>
        <v>40466</v>
      </c>
      <c r="N1484" s="43">
        <f t="shared" si="232"/>
        <v>40492</v>
      </c>
      <c r="O1484" s="43">
        <f t="shared" si="233"/>
        <v>40452</v>
      </c>
      <c r="P1484" s="43">
        <f t="shared" si="234"/>
        <v>40483</v>
      </c>
      <c r="Q1484" s="41">
        <f t="shared" si="235"/>
        <v>2010</v>
      </c>
      <c r="R1484" s="41">
        <f t="shared" si="236"/>
        <v>2010</v>
      </c>
      <c r="S1484" s="43" t="str">
        <f>YEAR(Taulukko1[[#This Row],[Alku KK]])&amp;"Q"&amp;ROUNDDOWN((MONTH(Taulukko1[[#This Row],[Alku KK]])-1)/3+1,0)</f>
        <v>2010Q4</v>
      </c>
      <c r="T1484" s="43" t="str">
        <f>YEAR(Taulukko1[[#This Row],[Loppu KK]])&amp;"Q"&amp;ROUNDDOWN((MONTH(Taulukko1[[#This Row],[Loppu KK]])-1)/3+1,0)</f>
        <v>2010Q4</v>
      </c>
      <c r="U1484" s="66">
        <f>IF(COUNT(Taulukko1[[#This Row],[Neuvottelujen alaiset ]])=1,Taulukko1[[#This Row],[Neuvottelujen alaiset ]],Taulukko1[[#This Row],[Vähennystarve]])</f>
        <v>100</v>
      </c>
      <c r="V1484" s="44">
        <f t="shared" si="237"/>
        <v>1</v>
      </c>
      <c r="W1484" s="44">
        <f t="shared" si="238"/>
        <v>0.5</v>
      </c>
      <c r="X1484" s="44">
        <f t="shared" si="239"/>
        <v>0.5</v>
      </c>
      <c r="Y1484" s="90" t="b">
        <f>AND(MONTH(Taulukko1[[#This Row],[Alku PVM]] )=6,DAY(Taulukko1[[#This Row],[Alku PVM]] )&gt;19)</f>
        <v>0</v>
      </c>
      <c r="Z1484" s="90" t="b">
        <f>AND(MONTH(Taulukko1[[#This Row],[Loppu PVM]] )=6,DAY(Taulukko1[[#This Row],[Loppu PVM]] )&gt;19)</f>
        <v>0</v>
      </c>
      <c r="AA1484" s="90" t="b">
        <f>OR(MONTH(Taulukko1[[#This Row],[Alku PVM]] )&lt;=5,AND(MONTH(Taulukko1[[#This Row],[Alku PVM]] )=6,DAY(Taulukko1[[#This Row],[Alku PVM]] )&lt;20))</f>
        <v>0</v>
      </c>
      <c r="AB1484" s="90" t="b">
        <f>OR(MONTH(Taulukko1[[#This Row],[Loppu PVM]])&lt;=5,AND(MONTH(Taulukko1[[#This Row],[Loppu PVM]] )=6,DAY(Taulukko1[[#This Row],[Loppu PVM]])&lt;20))</f>
        <v>0</v>
      </c>
      <c r="AC1484" s="90" t="b">
        <f>OR(MONTH(Taulukko1[[#This Row],[Alku PVM]] )&lt;=3,AND(MONTH(Taulukko1[[#This Row],[Alku PVM]] )=3))</f>
        <v>0</v>
      </c>
      <c r="AD1484" s="90" t="b">
        <f>OR(MONTH(Taulukko1[[#This Row],[Loppu PVM]] )&lt;=3,AND(MONTH(Taulukko1[[#This Row],[Loppu PVM]] )=3))</f>
        <v>0</v>
      </c>
      <c r="AE1484" s="90" t="b">
        <f>OR(MONTH(Taulukko1[[#This Row],[Alku PVM]] )&lt;=9,AND(MONTH(Taulukko1[[#This Row],[Alku PVM]] )=9))</f>
        <v>0</v>
      </c>
      <c r="AF1484" s="90" t="b">
        <f>OR(MONTH(Taulukko1[[#This Row],[Loppu PVM]])&lt;=9,AND(MONTH(Taulukko1[[#This Row],[Loppu PVM]] )=9))</f>
        <v>0</v>
      </c>
      <c r="AG1484" s="90" t="b">
        <f>OR(MONTH(Taulukko1[[#This Row],[Alku PVM]] )&lt;=6,AND(MONTH(Taulukko1[[#This Row],[Alku PVM]] )=6))</f>
        <v>0</v>
      </c>
      <c r="AH1484" s="90" t="b">
        <f>OR(MONTH(Taulukko1[[#This Row],[Loppu PVM]])&lt;=6,AND(MONTH(Taulukko1[[#This Row],[Loppu PVM]] )=6))</f>
        <v>0</v>
      </c>
    </row>
    <row r="1485" spans="1:34" ht="12.75" customHeight="1">
      <c r="A1485" t="s">
        <v>8</v>
      </c>
      <c r="B1485" s="23">
        <v>40469</v>
      </c>
      <c r="C1485" t="s">
        <v>3154</v>
      </c>
      <c r="E1485" s="62">
        <v>130</v>
      </c>
      <c r="F1485" s="4">
        <v>40520</v>
      </c>
      <c r="G1485" s="5">
        <v>85</v>
      </c>
      <c r="H1485" s="22">
        <v>130</v>
      </c>
      <c r="I1485" s="126">
        <f>INDEX('TOL2008'!B:B,MATCH(A1485,'TOL2008'!A:A,0))</f>
        <v>28110</v>
      </c>
      <c r="J1485" s="126" t="str">
        <f>INDEX(Pääluokka!$H$2:$H$100,MATCH(VALUE(LEFT(Taulukko1[[#This Row],[TOL2008]],2)),Pääluokka!$G$2:$G$100,0))</f>
        <v>Teollisuus</v>
      </c>
      <c r="K1485" s="126" t="str">
        <f>INDEX(Pääluokka!$I$2:$I$100,MATCH(VALUE(LEFT(Taulukko1[[#This Row],[TOL2008]],2)),Pääluokka!$G$2:$G$100,0))</f>
        <v>Teollisuus (C-E)</v>
      </c>
      <c r="L1485" s="41">
        <f t="shared" si="230"/>
        <v>51</v>
      </c>
      <c r="M1485" s="43">
        <f t="shared" si="231"/>
        <v>40469</v>
      </c>
      <c r="N1485" s="43">
        <f t="shared" si="232"/>
        <v>40520</v>
      </c>
      <c r="O1485" s="43">
        <f t="shared" si="233"/>
        <v>40452</v>
      </c>
      <c r="P1485" s="43">
        <f t="shared" si="234"/>
        <v>40513</v>
      </c>
      <c r="Q1485" s="41">
        <f t="shared" si="235"/>
        <v>2010</v>
      </c>
      <c r="R1485" s="41">
        <f t="shared" si="236"/>
        <v>2010</v>
      </c>
      <c r="S1485" s="43" t="str">
        <f>YEAR(Taulukko1[[#This Row],[Alku KK]])&amp;"Q"&amp;ROUNDDOWN((MONTH(Taulukko1[[#This Row],[Alku KK]])-1)/3+1,0)</f>
        <v>2010Q4</v>
      </c>
      <c r="T1485" s="43" t="str">
        <f>YEAR(Taulukko1[[#This Row],[Loppu KK]])&amp;"Q"&amp;ROUNDDOWN((MONTH(Taulukko1[[#This Row],[Loppu KK]])-1)/3+1,0)</f>
        <v>2010Q4</v>
      </c>
      <c r="U1485" s="66">
        <f>IF(COUNT(Taulukko1[[#This Row],[Neuvottelujen alaiset ]])=1,Taulukko1[[#This Row],[Neuvottelujen alaiset ]],Taulukko1[[#This Row],[Vähennystarve]])</f>
        <v>130</v>
      </c>
      <c r="V1485" s="44">
        <f t="shared" si="237"/>
        <v>1</v>
      </c>
      <c r="W1485" s="44">
        <f t="shared" si="238"/>
        <v>0.65384615384615385</v>
      </c>
      <c r="X1485" s="44">
        <f t="shared" si="239"/>
        <v>0.65384615384615385</v>
      </c>
      <c r="Y1485" s="90" t="b">
        <f>AND(MONTH(Taulukko1[[#This Row],[Alku PVM]] )=6,DAY(Taulukko1[[#This Row],[Alku PVM]] )&gt;19)</f>
        <v>0</v>
      </c>
      <c r="Z1485" s="90" t="b">
        <f>AND(MONTH(Taulukko1[[#This Row],[Loppu PVM]] )=6,DAY(Taulukko1[[#This Row],[Loppu PVM]] )&gt;19)</f>
        <v>0</v>
      </c>
      <c r="AA1485" s="90" t="b">
        <f>OR(MONTH(Taulukko1[[#This Row],[Alku PVM]] )&lt;=5,AND(MONTH(Taulukko1[[#This Row],[Alku PVM]] )=6,DAY(Taulukko1[[#This Row],[Alku PVM]] )&lt;20))</f>
        <v>0</v>
      </c>
      <c r="AB1485" s="90" t="b">
        <f>OR(MONTH(Taulukko1[[#This Row],[Loppu PVM]])&lt;=5,AND(MONTH(Taulukko1[[#This Row],[Loppu PVM]] )=6,DAY(Taulukko1[[#This Row],[Loppu PVM]])&lt;20))</f>
        <v>0</v>
      </c>
      <c r="AC1485" s="90" t="b">
        <f>OR(MONTH(Taulukko1[[#This Row],[Alku PVM]] )&lt;=3,AND(MONTH(Taulukko1[[#This Row],[Alku PVM]] )=3))</f>
        <v>0</v>
      </c>
      <c r="AD1485" s="90" t="b">
        <f>OR(MONTH(Taulukko1[[#This Row],[Loppu PVM]] )&lt;=3,AND(MONTH(Taulukko1[[#This Row],[Loppu PVM]] )=3))</f>
        <v>0</v>
      </c>
      <c r="AE1485" s="90" t="b">
        <f>OR(MONTH(Taulukko1[[#This Row],[Alku PVM]] )&lt;=9,AND(MONTH(Taulukko1[[#This Row],[Alku PVM]] )=9))</f>
        <v>0</v>
      </c>
      <c r="AF1485" s="90" t="b">
        <f>OR(MONTH(Taulukko1[[#This Row],[Loppu PVM]])&lt;=9,AND(MONTH(Taulukko1[[#This Row],[Loppu PVM]] )=9))</f>
        <v>0</v>
      </c>
      <c r="AG1485" s="90" t="b">
        <f>OR(MONTH(Taulukko1[[#This Row],[Alku PVM]] )&lt;=6,AND(MONTH(Taulukko1[[#This Row],[Alku PVM]] )=6))</f>
        <v>0</v>
      </c>
      <c r="AH1485" s="90" t="b">
        <f>OR(MONTH(Taulukko1[[#This Row],[Loppu PVM]])&lt;=6,AND(MONTH(Taulukko1[[#This Row],[Loppu PVM]] )=6))</f>
        <v>0</v>
      </c>
    </row>
    <row r="1486" spans="1:34" ht="12.75" customHeight="1">
      <c r="A1486" t="s">
        <v>351</v>
      </c>
      <c r="B1486" s="23">
        <v>40471</v>
      </c>
      <c r="C1486" t="s">
        <v>3325</v>
      </c>
      <c r="D1486" s="5" t="s">
        <v>25</v>
      </c>
      <c r="E1486" s="62">
        <v>25</v>
      </c>
      <c r="F1486" s="4">
        <v>40528</v>
      </c>
      <c r="G1486" s="5">
        <v>12</v>
      </c>
      <c r="H1486" s="22">
        <v>260</v>
      </c>
      <c r="I1486" s="126">
        <f>INDEX('TOL2008'!B:B,MATCH(A1486,'TOL2008'!A:A,0))</f>
        <v>28950</v>
      </c>
      <c r="J1486" s="126" t="str">
        <f>INDEX(Pääluokka!$H$2:$H$100,MATCH(VALUE(LEFT(Taulukko1[[#This Row],[TOL2008]],2)),Pääluokka!$G$2:$G$100,0))</f>
        <v>Teollisuus</v>
      </c>
      <c r="K1486" s="126" t="str">
        <f>INDEX(Pääluokka!$I$2:$I$100,MATCH(VALUE(LEFT(Taulukko1[[#This Row],[TOL2008]],2)),Pääluokka!$G$2:$G$100,0))</f>
        <v>Teollisuus (C-E)</v>
      </c>
      <c r="L1486" s="41">
        <f t="shared" si="230"/>
        <v>57</v>
      </c>
      <c r="M1486" s="43">
        <f t="shared" si="231"/>
        <v>40471</v>
      </c>
      <c r="N1486" s="43">
        <f t="shared" si="232"/>
        <v>40528</v>
      </c>
      <c r="O1486" s="43">
        <f t="shared" si="233"/>
        <v>40452</v>
      </c>
      <c r="P1486" s="43">
        <f t="shared" si="234"/>
        <v>40513</v>
      </c>
      <c r="Q1486" s="41">
        <f t="shared" si="235"/>
        <v>2010</v>
      </c>
      <c r="R1486" s="41">
        <f t="shared" si="236"/>
        <v>2010</v>
      </c>
      <c r="S1486" s="43" t="str">
        <f>YEAR(Taulukko1[[#This Row],[Alku KK]])&amp;"Q"&amp;ROUNDDOWN((MONTH(Taulukko1[[#This Row],[Alku KK]])-1)/3+1,0)</f>
        <v>2010Q4</v>
      </c>
      <c r="T1486" s="43" t="str">
        <f>YEAR(Taulukko1[[#This Row],[Loppu KK]])&amp;"Q"&amp;ROUNDDOWN((MONTH(Taulukko1[[#This Row],[Loppu KK]])-1)/3+1,0)</f>
        <v>2010Q4</v>
      </c>
      <c r="U1486" s="66">
        <f>IF(COUNT(Taulukko1[[#This Row],[Neuvottelujen alaiset ]])=1,Taulukko1[[#This Row],[Neuvottelujen alaiset ]],Taulukko1[[#This Row],[Vähennystarve]])</f>
        <v>260</v>
      </c>
      <c r="V1486" s="44">
        <f t="shared" si="237"/>
        <v>9.6153846153846159E-2</v>
      </c>
      <c r="W1486" s="44">
        <f t="shared" si="238"/>
        <v>4.6153846153846156E-2</v>
      </c>
      <c r="X1486" s="44">
        <f t="shared" si="239"/>
        <v>0.48</v>
      </c>
      <c r="Y1486" s="90" t="b">
        <f>AND(MONTH(Taulukko1[[#This Row],[Alku PVM]] )=6,DAY(Taulukko1[[#This Row],[Alku PVM]] )&gt;19)</f>
        <v>0</v>
      </c>
      <c r="Z1486" s="90" t="b">
        <f>AND(MONTH(Taulukko1[[#This Row],[Loppu PVM]] )=6,DAY(Taulukko1[[#This Row],[Loppu PVM]] )&gt;19)</f>
        <v>0</v>
      </c>
      <c r="AA1486" s="90" t="b">
        <f>OR(MONTH(Taulukko1[[#This Row],[Alku PVM]] )&lt;=5,AND(MONTH(Taulukko1[[#This Row],[Alku PVM]] )=6,DAY(Taulukko1[[#This Row],[Alku PVM]] )&lt;20))</f>
        <v>0</v>
      </c>
      <c r="AB1486" s="90" t="b">
        <f>OR(MONTH(Taulukko1[[#This Row],[Loppu PVM]])&lt;=5,AND(MONTH(Taulukko1[[#This Row],[Loppu PVM]] )=6,DAY(Taulukko1[[#This Row],[Loppu PVM]])&lt;20))</f>
        <v>0</v>
      </c>
      <c r="AC1486" s="90" t="b">
        <f>OR(MONTH(Taulukko1[[#This Row],[Alku PVM]] )&lt;=3,AND(MONTH(Taulukko1[[#This Row],[Alku PVM]] )=3))</f>
        <v>0</v>
      </c>
      <c r="AD1486" s="90" t="b">
        <f>OR(MONTH(Taulukko1[[#This Row],[Loppu PVM]] )&lt;=3,AND(MONTH(Taulukko1[[#This Row],[Loppu PVM]] )=3))</f>
        <v>0</v>
      </c>
      <c r="AE1486" s="90" t="b">
        <f>OR(MONTH(Taulukko1[[#This Row],[Alku PVM]] )&lt;=9,AND(MONTH(Taulukko1[[#This Row],[Alku PVM]] )=9))</f>
        <v>0</v>
      </c>
      <c r="AF1486" s="90" t="b">
        <f>OR(MONTH(Taulukko1[[#This Row],[Loppu PVM]])&lt;=9,AND(MONTH(Taulukko1[[#This Row],[Loppu PVM]] )=9))</f>
        <v>0</v>
      </c>
      <c r="AG1486" s="90" t="b">
        <f>OR(MONTH(Taulukko1[[#This Row],[Alku PVM]] )&lt;=6,AND(MONTH(Taulukko1[[#This Row],[Alku PVM]] )=6))</f>
        <v>0</v>
      </c>
      <c r="AH1486" s="90" t="b">
        <f>OR(MONTH(Taulukko1[[#This Row],[Loppu PVM]])&lt;=6,AND(MONTH(Taulukko1[[#This Row],[Loppu PVM]] )=6))</f>
        <v>0</v>
      </c>
    </row>
    <row r="1487" spans="1:34" ht="12.75" customHeight="1">
      <c r="A1487" t="s">
        <v>3210</v>
      </c>
      <c r="B1487" s="23">
        <v>40473</v>
      </c>
      <c r="C1487" t="s">
        <v>3209</v>
      </c>
      <c r="D1487" s="5">
        <v>12</v>
      </c>
      <c r="E1487" s="62">
        <v>80</v>
      </c>
      <c r="F1487" s="4">
        <v>40539</v>
      </c>
      <c r="G1487" s="5">
        <v>31</v>
      </c>
      <c r="H1487" s="22">
        <v>400</v>
      </c>
      <c r="I1487" s="126" t="e">
        <f>INDEX('TOL2008'!B:B,MATCH(A1487,'TOL2008'!A:A,0))</f>
        <v>#N/A</v>
      </c>
      <c r="J1487" s="126" t="e">
        <f>INDEX(Pääluokka!$H$2:$H$100,MATCH(VALUE(LEFT(Taulukko1[[#This Row],[TOL2008]],2)),Pääluokka!$G$2:$G$100,0))</f>
        <v>#N/A</v>
      </c>
      <c r="K1487" s="126" t="e">
        <f>INDEX(Pääluokka!$I$2:$I$100,MATCH(VALUE(LEFT(Taulukko1[[#This Row],[TOL2008]],2)),Pääluokka!$G$2:$G$100,0))</f>
        <v>#N/A</v>
      </c>
      <c r="L1487" s="41">
        <f t="shared" si="230"/>
        <v>66</v>
      </c>
      <c r="M1487" s="43">
        <f t="shared" si="231"/>
        <v>40473</v>
      </c>
      <c r="N1487" s="43">
        <f t="shared" si="232"/>
        <v>40539</v>
      </c>
      <c r="O1487" s="43">
        <f t="shared" si="233"/>
        <v>40452</v>
      </c>
      <c r="P1487" s="43">
        <f t="shared" si="234"/>
        <v>40513</v>
      </c>
      <c r="Q1487" s="41">
        <f t="shared" si="235"/>
        <v>2010</v>
      </c>
      <c r="R1487" s="41">
        <f t="shared" si="236"/>
        <v>2010</v>
      </c>
      <c r="S1487" s="43" t="str">
        <f>YEAR(Taulukko1[[#This Row],[Alku KK]])&amp;"Q"&amp;ROUNDDOWN((MONTH(Taulukko1[[#This Row],[Alku KK]])-1)/3+1,0)</f>
        <v>2010Q4</v>
      </c>
      <c r="T1487" s="43" t="str">
        <f>YEAR(Taulukko1[[#This Row],[Loppu KK]])&amp;"Q"&amp;ROUNDDOWN((MONTH(Taulukko1[[#This Row],[Loppu KK]])-1)/3+1,0)</f>
        <v>2010Q4</v>
      </c>
      <c r="U1487" s="66">
        <f>IF(COUNT(Taulukko1[[#This Row],[Neuvottelujen alaiset ]])=1,Taulukko1[[#This Row],[Neuvottelujen alaiset ]],Taulukko1[[#This Row],[Vähennystarve]])</f>
        <v>400</v>
      </c>
      <c r="V1487" s="44">
        <f t="shared" si="237"/>
        <v>0.2</v>
      </c>
      <c r="W1487" s="44">
        <f t="shared" si="238"/>
        <v>7.7499999999999999E-2</v>
      </c>
      <c r="X1487" s="44">
        <f t="shared" si="239"/>
        <v>0.38750000000000001</v>
      </c>
      <c r="Y1487" s="90" t="b">
        <f>AND(MONTH(Taulukko1[[#This Row],[Alku PVM]] )=6,DAY(Taulukko1[[#This Row],[Alku PVM]] )&gt;19)</f>
        <v>0</v>
      </c>
      <c r="Z1487" s="90" t="b">
        <f>AND(MONTH(Taulukko1[[#This Row],[Loppu PVM]] )=6,DAY(Taulukko1[[#This Row],[Loppu PVM]] )&gt;19)</f>
        <v>0</v>
      </c>
      <c r="AA1487" s="90" t="b">
        <f>OR(MONTH(Taulukko1[[#This Row],[Alku PVM]] )&lt;=5,AND(MONTH(Taulukko1[[#This Row],[Alku PVM]] )=6,DAY(Taulukko1[[#This Row],[Alku PVM]] )&lt;20))</f>
        <v>0</v>
      </c>
      <c r="AB1487" s="90" t="b">
        <f>OR(MONTH(Taulukko1[[#This Row],[Loppu PVM]])&lt;=5,AND(MONTH(Taulukko1[[#This Row],[Loppu PVM]] )=6,DAY(Taulukko1[[#This Row],[Loppu PVM]])&lt;20))</f>
        <v>0</v>
      </c>
      <c r="AC1487" s="90" t="b">
        <f>OR(MONTH(Taulukko1[[#This Row],[Alku PVM]] )&lt;=3,AND(MONTH(Taulukko1[[#This Row],[Alku PVM]] )=3))</f>
        <v>0</v>
      </c>
      <c r="AD1487" s="90" t="b">
        <f>OR(MONTH(Taulukko1[[#This Row],[Loppu PVM]] )&lt;=3,AND(MONTH(Taulukko1[[#This Row],[Loppu PVM]] )=3))</f>
        <v>0</v>
      </c>
      <c r="AE1487" s="90" t="b">
        <f>OR(MONTH(Taulukko1[[#This Row],[Alku PVM]] )&lt;=9,AND(MONTH(Taulukko1[[#This Row],[Alku PVM]] )=9))</f>
        <v>0</v>
      </c>
      <c r="AF1487" s="90" t="b">
        <f>OR(MONTH(Taulukko1[[#This Row],[Loppu PVM]])&lt;=9,AND(MONTH(Taulukko1[[#This Row],[Loppu PVM]] )=9))</f>
        <v>0</v>
      </c>
      <c r="AG1487" s="90" t="b">
        <f>OR(MONTH(Taulukko1[[#This Row],[Alku PVM]] )&lt;=6,AND(MONTH(Taulukko1[[#This Row],[Alku PVM]] )=6))</f>
        <v>0</v>
      </c>
      <c r="AH1487" s="90" t="b">
        <f>OR(MONTH(Taulukko1[[#This Row],[Loppu PVM]])&lt;=6,AND(MONTH(Taulukko1[[#This Row],[Loppu PVM]] )=6))</f>
        <v>0</v>
      </c>
    </row>
    <row r="1488" spans="1:34" ht="12.75" customHeight="1">
      <c r="A1488" t="s">
        <v>3400</v>
      </c>
      <c r="B1488" s="23">
        <v>40476</v>
      </c>
      <c r="C1488" t="s">
        <v>3399</v>
      </c>
      <c r="E1488" s="62">
        <v>30</v>
      </c>
      <c r="F1488" s="4">
        <v>40499</v>
      </c>
      <c r="G1488" s="5">
        <v>12</v>
      </c>
      <c r="H1488" s="22">
        <v>170</v>
      </c>
      <c r="I1488" s="126" t="e">
        <f>INDEX('TOL2008'!B:B,MATCH(A1488,'TOL2008'!A:A,0))</f>
        <v>#N/A</v>
      </c>
      <c r="J1488" s="126" t="e">
        <f>INDEX(Pääluokka!$H$2:$H$100,MATCH(VALUE(LEFT(Taulukko1[[#This Row],[TOL2008]],2)),Pääluokka!$G$2:$G$100,0))</f>
        <v>#N/A</v>
      </c>
      <c r="K1488" s="126" t="e">
        <f>INDEX(Pääluokka!$I$2:$I$100,MATCH(VALUE(LEFT(Taulukko1[[#This Row],[TOL2008]],2)),Pääluokka!$G$2:$G$100,0))</f>
        <v>#N/A</v>
      </c>
      <c r="L1488" s="41">
        <f t="shared" si="230"/>
        <v>23</v>
      </c>
      <c r="M1488" s="43">
        <f t="shared" si="231"/>
        <v>40476</v>
      </c>
      <c r="N1488" s="43">
        <f t="shared" si="232"/>
        <v>40499</v>
      </c>
      <c r="O1488" s="43">
        <f t="shared" si="233"/>
        <v>40452</v>
      </c>
      <c r="P1488" s="43">
        <f t="shared" si="234"/>
        <v>40483</v>
      </c>
      <c r="Q1488" s="41">
        <f t="shared" si="235"/>
        <v>2010</v>
      </c>
      <c r="R1488" s="41">
        <f t="shared" si="236"/>
        <v>2010</v>
      </c>
      <c r="S1488" s="43" t="str">
        <f>YEAR(Taulukko1[[#This Row],[Alku KK]])&amp;"Q"&amp;ROUNDDOWN((MONTH(Taulukko1[[#This Row],[Alku KK]])-1)/3+1,0)</f>
        <v>2010Q4</v>
      </c>
      <c r="T1488" s="43" t="str">
        <f>YEAR(Taulukko1[[#This Row],[Loppu KK]])&amp;"Q"&amp;ROUNDDOWN((MONTH(Taulukko1[[#This Row],[Loppu KK]])-1)/3+1,0)</f>
        <v>2010Q4</v>
      </c>
      <c r="U1488" s="66">
        <f>IF(COUNT(Taulukko1[[#This Row],[Neuvottelujen alaiset ]])=1,Taulukko1[[#This Row],[Neuvottelujen alaiset ]],Taulukko1[[#This Row],[Vähennystarve]])</f>
        <v>170</v>
      </c>
      <c r="V1488" s="44">
        <f t="shared" si="237"/>
        <v>0.17647058823529413</v>
      </c>
      <c r="W1488" s="44">
        <f t="shared" si="238"/>
        <v>7.0588235294117646E-2</v>
      </c>
      <c r="X1488" s="44">
        <f t="shared" si="239"/>
        <v>0.4</v>
      </c>
      <c r="Y1488" s="90" t="b">
        <f>AND(MONTH(Taulukko1[[#This Row],[Alku PVM]] )=6,DAY(Taulukko1[[#This Row],[Alku PVM]] )&gt;19)</f>
        <v>0</v>
      </c>
      <c r="Z1488" s="90" t="b">
        <f>AND(MONTH(Taulukko1[[#This Row],[Loppu PVM]] )=6,DAY(Taulukko1[[#This Row],[Loppu PVM]] )&gt;19)</f>
        <v>0</v>
      </c>
      <c r="AA1488" s="90" t="b">
        <f>OR(MONTH(Taulukko1[[#This Row],[Alku PVM]] )&lt;=5,AND(MONTH(Taulukko1[[#This Row],[Alku PVM]] )=6,DAY(Taulukko1[[#This Row],[Alku PVM]] )&lt;20))</f>
        <v>0</v>
      </c>
      <c r="AB1488" s="90" t="b">
        <f>OR(MONTH(Taulukko1[[#This Row],[Loppu PVM]])&lt;=5,AND(MONTH(Taulukko1[[#This Row],[Loppu PVM]] )=6,DAY(Taulukko1[[#This Row],[Loppu PVM]])&lt;20))</f>
        <v>0</v>
      </c>
      <c r="AC1488" s="90" t="b">
        <f>OR(MONTH(Taulukko1[[#This Row],[Alku PVM]] )&lt;=3,AND(MONTH(Taulukko1[[#This Row],[Alku PVM]] )=3))</f>
        <v>0</v>
      </c>
      <c r="AD1488" s="90" t="b">
        <f>OR(MONTH(Taulukko1[[#This Row],[Loppu PVM]] )&lt;=3,AND(MONTH(Taulukko1[[#This Row],[Loppu PVM]] )=3))</f>
        <v>0</v>
      </c>
      <c r="AE1488" s="90" t="b">
        <f>OR(MONTH(Taulukko1[[#This Row],[Alku PVM]] )&lt;=9,AND(MONTH(Taulukko1[[#This Row],[Alku PVM]] )=9))</f>
        <v>0</v>
      </c>
      <c r="AF1488" s="90" t="b">
        <f>OR(MONTH(Taulukko1[[#This Row],[Loppu PVM]])&lt;=9,AND(MONTH(Taulukko1[[#This Row],[Loppu PVM]] )=9))</f>
        <v>0</v>
      </c>
      <c r="AG1488" s="90" t="b">
        <f>OR(MONTH(Taulukko1[[#This Row],[Alku PVM]] )&lt;=6,AND(MONTH(Taulukko1[[#This Row],[Alku PVM]] )=6))</f>
        <v>0</v>
      </c>
      <c r="AH1488" s="90" t="b">
        <f>OR(MONTH(Taulukko1[[#This Row],[Loppu PVM]])&lt;=6,AND(MONTH(Taulukko1[[#This Row],[Loppu PVM]] )=6))</f>
        <v>0</v>
      </c>
    </row>
    <row r="1489" spans="1:34" ht="12.75" customHeight="1">
      <c r="A1489" t="s">
        <v>1674</v>
      </c>
      <c r="B1489" s="23">
        <v>40476</v>
      </c>
      <c r="C1489" t="s">
        <v>3152</v>
      </c>
      <c r="F1489" s="4"/>
      <c r="G1489" s="5"/>
      <c r="H1489" s="22">
        <v>270</v>
      </c>
      <c r="I1489" s="126" t="e">
        <f>INDEX('TOL2008'!B:B,MATCH(A1489,'TOL2008'!A:A,0))</f>
        <v>#N/A</v>
      </c>
      <c r="J1489" s="126" t="e">
        <f>INDEX(Pääluokka!$H$2:$H$100,MATCH(VALUE(LEFT(Taulukko1[[#This Row],[TOL2008]],2)),Pääluokka!$G$2:$G$100,0))</f>
        <v>#N/A</v>
      </c>
      <c r="K1489" s="126" t="e">
        <f>INDEX(Pääluokka!$I$2:$I$100,MATCH(VALUE(LEFT(Taulukko1[[#This Row],[TOL2008]],2)),Pääluokka!$G$2:$G$100,0))</f>
        <v>#N/A</v>
      </c>
      <c r="L1489" s="41" t="str">
        <f t="shared" si="230"/>
        <v>NA</v>
      </c>
      <c r="M1489" s="43">
        <f t="shared" si="231"/>
        <v>40476</v>
      </c>
      <c r="N1489" s="43">
        <f t="shared" si="232"/>
        <v>40527</v>
      </c>
      <c r="O1489" s="43">
        <f t="shared" si="233"/>
        <v>40452</v>
      </c>
      <c r="P1489" s="43">
        <f t="shared" si="234"/>
        <v>40513</v>
      </c>
      <c r="Q1489" s="41">
        <f t="shared" si="235"/>
        <v>2010</v>
      </c>
      <c r="R1489" s="41">
        <f t="shared" si="236"/>
        <v>2010</v>
      </c>
      <c r="S1489" s="43" t="str">
        <f>YEAR(Taulukko1[[#This Row],[Alku KK]])&amp;"Q"&amp;ROUNDDOWN((MONTH(Taulukko1[[#This Row],[Alku KK]])-1)/3+1,0)</f>
        <v>2010Q4</v>
      </c>
      <c r="T1489" s="43" t="str">
        <f>YEAR(Taulukko1[[#This Row],[Loppu KK]])&amp;"Q"&amp;ROUNDDOWN((MONTH(Taulukko1[[#This Row],[Loppu KK]])-1)/3+1,0)</f>
        <v>2010Q4</v>
      </c>
      <c r="U1489" s="66">
        <f>IF(COUNT(Taulukko1[[#This Row],[Neuvottelujen alaiset ]])=1,Taulukko1[[#This Row],[Neuvottelujen alaiset ]],Taulukko1[[#This Row],[Vähennystarve]])</f>
        <v>270</v>
      </c>
      <c r="V1489" s="44" t="str">
        <f t="shared" si="237"/>
        <v>NA</v>
      </c>
      <c r="W1489" s="44" t="str">
        <f t="shared" si="238"/>
        <v>NA</v>
      </c>
      <c r="X1489" s="44" t="str">
        <f t="shared" si="239"/>
        <v>NA</v>
      </c>
      <c r="Y1489" s="90" t="b">
        <f>AND(MONTH(Taulukko1[[#This Row],[Alku PVM]] )=6,DAY(Taulukko1[[#This Row],[Alku PVM]] )&gt;19)</f>
        <v>0</v>
      </c>
      <c r="Z1489" s="90" t="b">
        <f>AND(MONTH(Taulukko1[[#This Row],[Loppu PVM]] )=6,DAY(Taulukko1[[#This Row],[Loppu PVM]] )&gt;19)</f>
        <v>0</v>
      </c>
      <c r="AA1489" s="90" t="b">
        <f>OR(MONTH(Taulukko1[[#This Row],[Alku PVM]] )&lt;=5,AND(MONTH(Taulukko1[[#This Row],[Alku PVM]] )=6,DAY(Taulukko1[[#This Row],[Alku PVM]] )&lt;20))</f>
        <v>0</v>
      </c>
      <c r="AB1489" s="90" t="b">
        <f>OR(MONTH(Taulukko1[[#This Row],[Loppu PVM]])&lt;=5,AND(MONTH(Taulukko1[[#This Row],[Loppu PVM]] )=6,DAY(Taulukko1[[#This Row],[Loppu PVM]])&lt;20))</f>
        <v>0</v>
      </c>
      <c r="AC1489" s="90" t="b">
        <f>OR(MONTH(Taulukko1[[#This Row],[Alku PVM]] )&lt;=3,AND(MONTH(Taulukko1[[#This Row],[Alku PVM]] )=3))</f>
        <v>0</v>
      </c>
      <c r="AD1489" s="90" t="b">
        <f>OR(MONTH(Taulukko1[[#This Row],[Loppu PVM]] )&lt;=3,AND(MONTH(Taulukko1[[#This Row],[Loppu PVM]] )=3))</f>
        <v>0</v>
      </c>
      <c r="AE1489" s="90" t="b">
        <f>OR(MONTH(Taulukko1[[#This Row],[Alku PVM]] )&lt;=9,AND(MONTH(Taulukko1[[#This Row],[Alku PVM]] )=9))</f>
        <v>0</v>
      </c>
      <c r="AF1489" s="90" t="b">
        <f>OR(MONTH(Taulukko1[[#This Row],[Loppu PVM]])&lt;=9,AND(MONTH(Taulukko1[[#This Row],[Loppu PVM]] )=9))</f>
        <v>0</v>
      </c>
      <c r="AG1489" s="90" t="b">
        <f>OR(MONTH(Taulukko1[[#This Row],[Alku PVM]] )&lt;=6,AND(MONTH(Taulukko1[[#This Row],[Alku PVM]] )=6))</f>
        <v>0</v>
      </c>
      <c r="AH1489" s="90" t="b">
        <f>OR(MONTH(Taulukko1[[#This Row],[Loppu PVM]])&lt;=6,AND(MONTH(Taulukko1[[#This Row],[Loppu PVM]] )=6))</f>
        <v>0</v>
      </c>
    </row>
    <row r="1490" spans="1:34" ht="12.75" customHeight="1">
      <c r="A1490" s="21" t="s">
        <v>982</v>
      </c>
      <c r="B1490" s="23">
        <v>40477</v>
      </c>
      <c r="C1490" s="21" t="s">
        <v>3307</v>
      </c>
      <c r="D1490" s="24"/>
      <c r="E1490" s="62">
        <v>850</v>
      </c>
      <c r="F1490" s="23">
        <v>40556</v>
      </c>
      <c r="G1490" s="24">
        <v>500</v>
      </c>
      <c r="H1490" s="22">
        <v>850</v>
      </c>
      <c r="I1490" s="126">
        <f>INDEX('TOL2008'!B:B,MATCH(A1490,'TOL2008'!A:A,0))</f>
        <v>26300</v>
      </c>
      <c r="J1490" s="126" t="str">
        <f>INDEX(Pääluokka!$H$2:$H$100,MATCH(VALUE(LEFT(Taulukko1[[#This Row],[TOL2008]],2)),Pääluokka!$G$2:$G$100,0))</f>
        <v>Teollisuus</v>
      </c>
      <c r="K1490" s="126" t="str">
        <f>INDEX(Pääluokka!$I$2:$I$100,MATCH(VALUE(LEFT(Taulukko1[[#This Row],[TOL2008]],2)),Pääluokka!$G$2:$G$100,0))</f>
        <v>Teollisuus (C-E)</v>
      </c>
      <c r="L1490" s="41">
        <f t="shared" si="230"/>
        <v>79</v>
      </c>
      <c r="M1490" s="43">
        <f t="shared" si="231"/>
        <v>40477</v>
      </c>
      <c r="N1490" s="43">
        <f t="shared" si="232"/>
        <v>40556</v>
      </c>
      <c r="O1490" s="43">
        <f t="shared" si="233"/>
        <v>40452</v>
      </c>
      <c r="P1490" s="43">
        <f t="shared" si="234"/>
        <v>40544</v>
      </c>
      <c r="Q1490" s="41">
        <f t="shared" si="235"/>
        <v>2010</v>
      </c>
      <c r="R1490" s="41">
        <f t="shared" si="236"/>
        <v>2011</v>
      </c>
      <c r="S1490" s="43" t="str">
        <f>YEAR(Taulukko1[[#This Row],[Alku KK]])&amp;"Q"&amp;ROUNDDOWN((MONTH(Taulukko1[[#This Row],[Alku KK]])-1)/3+1,0)</f>
        <v>2010Q4</v>
      </c>
      <c r="T1490" s="43" t="str">
        <f>YEAR(Taulukko1[[#This Row],[Loppu KK]])&amp;"Q"&amp;ROUNDDOWN((MONTH(Taulukko1[[#This Row],[Loppu KK]])-1)/3+1,0)</f>
        <v>2011Q1</v>
      </c>
      <c r="U1490" s="66">
        <f>IF(COUNT(Taulukko1[[#This Row],[Neuvottelujen alaiset ]])=1,Taulukko1[[#This Row],[Neuvottelujen alaiset ]],Taulukko1[[#This Row],[Vähennystarve]])</f>
        <v>850</v>
      </c>
      <c r="V1490" s="44">
        <f t="shared" si="237"/>
        <v>1</v>
      </c>
      <c r="W1490" s="44">
        <f t="shared" si="238"/>
        <v>0.58823529411764708</v>
      </c>
      <c r="X1490" s="44">
        <f t="shared" si="239"/>
        <v>0.58823529411764708</v>
      </c>
      <c r="Y1490" s="90" t="b">
        <f>AND(MONTH(Taulukko1[[#This Row],[Alku PVM]] )=6,DAY(Taulukko1[[#This Row],[Alku PVM]] )&gt;19)</f>
        <v>0</v>
      </c>
      <c r="Z1490" s="90" t="b">
        <f>AND(MONTH(Taulukko1[[#This Row],[Loppu PVM]] )=6,DAY(Taulukko1[[#This Row],[Loppu PVM]] )&gt;19)</f>
        <v>0</v>
      </c>
      <c r="AA1490" s="90" t="b">
        <f>OR(MONTH(Taulukko1[[#This Row],[Alku PVM]] )&lt;=5,AND(MONTH(Taulukko1[[#This Row],[Alku PVM]] )=6,DAY(Taulukko1[[#This Row],[Alku PVM]] )&lt;20))</f>
        <v>0</v>
      </c>
      <c r="AB1490" s="90" t="b">
        <f>OR(MONTH(Taulukko1[[#This Row],[Loppu PVM]])&lt;=5,AND(MONTH(Taulukko1[[#This Row],[Loppu PVM]] )=6,DAY(Taulukko1[[#This Row],[Loppu PVM]])&lt;20))</f>
        <v>1</v>
      </c>
      <c r="AC1490" s="90" t="b">
        <f>OR(MONTH(Taulukko1[[#This Row],[Alku PVM]] )&lt;=3,AND(MONTH(Taulukko1[[#This Row],[Alku PVM]] )=3))</f>
        <v>0</v>
      </c>
      <c r="AD1490" s="90" t="b">
        <f>OR(MONTH(Taulukko1[[#This Row],[Loppu PVM]] )&lt;=3,AND(MONTH(Taulukko1[[#This Row],[Loppu PVM]] )=3))</f>
        <v>1</v>
      </c>
      <c r="AE1490" s="90" t="b">
        <f>OR(MONTH(Taulukko1[[#This Row],[Alku PVM]] )&lt;=9,AND(MONTH(Taulukko1[[#This Row],[Alku PVM]] )=9))</f>
        <v>0</v>
      </c>
      <c r="AF1490" s="90" t="b">
        <f>OR(MONTH(Taulukko1[[#This Row],[Loppu PVM]])&lt;=9,AND(MONTH(Taulukko1[[#This Row],[Loppu PVM]] )=9))</f>
        <v>1</v>
      </c>
      <c r="AG1490" s="90" t="b">
        <f>OR(MONTH(Taulukko1[[#This Row],[Alku PVM]] )&lt;=6,AND(MONTH(Taulukko1[[#This Row],[Alku PVM]] )=6))</f>
        <v>0</v>
      </c>
      <c r="AH1490" s="90" t="b">
        <f>OR(MONTH(Taulukko1[[#This Row],[Loppu PVM]])&lt;=6,AND(MONTH(Taulukko1[[#This Row],[Loppu PVM]] )=6))</f>
        <v>1</v>
      </c>
    </row>
    <row r="1491" spans="1:34" ht="12.75" customHeight="1">
      <c r="A1491" t="s">
        <v>639</v>
      </c>
      <c r="B1491" s="23">
        <v>40478</v>
      </c>
      <c r="C1491" t="s">
        <v>3470</v>
      </c>
      <c r="E1491" s="62">
        <v>120</v>
      </c>
      <c r="F1491" s="4">
        <v>40569</v>
      </c>
      <c r="G1491" s="5">
        <v>120</v>
      </c>
      <c r="H1491" s="22">
        <v>120</v>
      </c>
      <c r="I1491" s="126">
        <f>INDEX('TOL2008'!B:B,MATCH(A1491,'TOL2008'!A:A,0))</f>
        <v>10130</v>
      </c>
      <c r="J1491" s="126" t="str">
        <f>INDEX(Pääluokka!$H$2:$H$100,MATCH(VALUE(LEFT(Taulukko1[[#This Row],[TOL2008]],2)),Pääluokka!$G$2:$G$100,0))</f>
        <v>Teollisuus</v>
      </c>
      <c r="K1491" s="126" t="str">
        <f>INDEX(Pääluokka!$I$2:$I$100,MATCH(VALUE(LEFT(Taulukko1[[#This Row],[TOL2008]],2)),Pääluokka!$G$2:$G$100,0))</f>
        <v>Teollisuus (C-E)</v>
      </c>
      <c r="L1491" s="41">
        <f t="shared" si="230"/>
        <v>91</v>
      </c>
      <c r="M1491" s="43">
        <f t="shared" si="231"/>
        <v>40478</v>
      </c>
      <c r="N1491" s="43">
        <f t="shared" si="232"/>
        <v>40569</v>
      </c>
      <c r="O1491" s="43">
        <f t="shared" si="233"/>
        <v>40452</v>
      </c>
      <c r="P1491" s="43">
        <f t="shared" si="234"/>
        <v>40544</v>
      </c>
      <c r="Q1491" s="41">
        <f t="shared" si="235"/>
        <v>2010</v>
      </c>
      <c r="R1491" s="41">
        <f t="shared" si="236"/>
        <v>2011</v>
      </c>
      <c r="S1491" s="43" t="str">
        <f>YEAR(Taulukko1[[#This Row],[Alku KK]])&amp;"Q"&amp;ROUNDDOWN((MONTH(Taulukko1[[#This Row],[Alku KK]])-1)/3+1,0)</f>
        <v>2010Q4</v>
      </c>
      <c r="T1491" s="43" t="str">
        <f>YEAR(Taulukko1[[#This Row],[Loppu KK]])&amp;"Q"&amp;ROUNDDOWN((MONTH(Taulukko1[[#This Row],[Loppu KK]])-1)/3+1,0)</f>
        <v>2011Q1</v>
      </c>
      <c r="U1491" s="66">
        <f>IF(COUNT(Taulukko1[[#This Row],[Neuvottelujen alaiset ]])=1,Taulukko1[[#This Row],[Neuvottelujen alaiset ]],Taulukko1[[#This Row],[Vähennystarve]])</f>
        <v>120</v>
      </c>
      <c r="V1491" s="44">
        <f t="shared" si="237"/>
        <v>1</v>
      </c>
      <c r="W1491" s="44">
        <f t="shared" si="238"/>
        <v>1</v>
      </c>
      <c r="X1491" s="44">
        <f t="shared" si="239"/>
        <v>1</v>
      </c>
      <c r="Y1491" s="90" t="b">
        <f>AND(MONTH(Taulukko1[[#This Row],[Alku PVM]] )=6,DAY(Taulukko1[[#This Row],[Alku PVM]] )&gt;19)</f>
        <v>0</v>
      </c>
      <c r="Z1491" s="90" t="b">
        <f>AND(MONTH(Taulukko1[[#This Row],[Loppu PVM]] )=6,DAY(Taulukko1[[#This Row],[Loppu PVM]] )&gt;19)</f>
        <v>0</v>
      </c>
      <c r="AA1491" s="90" t="b">
        <f>OR(MONTH(Taulukko1[[#This Row],[Alku PVM]] )&lt;=5,AND(MONTH(Taulukko1[[#This Row],[Alku PVM]] )=6,DAY(Taulukko1[[#This Row],[Alku PVM]] )&lt;20))</f>
        <v>0</v>
      </c>
      <c r="AB1491" s="90" t="b">
        <f>OR(MONTH(Taulukko1[[#This Row],[Loppu PVM]])&lt;=5,AND(MONTH(Taulukko1[[#This Row],[Loppu PVM]] )=6,DAY(Taulukko1[[#This Row],[Loppu PVM]])&lt;20))</f>
        <v>1</v>
      </c>
      <c r="AC1491" s="90" t="b">
        <f>OR(MONTH(Taulukko1[[#This Row],[Alku PVM]] )&lt;=3,AND(MONTH(Taulukko1[[#This Row],[Alku PVM]] )=3))</f>
        <v>0</v>
      </c>
      <c r="AD1491" s="90" t="b">
        <f>OR(MONTH(Taulukko1[[#This Row],[Loppu PVM]] )&lt;=3,AND(MONTH(Taulukko1[[#This Row],[Loppu PVM]] )=3))</f>
        <v>1</v>
      </c>
      <c r="AE1491" s="90" t="b">
        <f>OR(MONTH(Taulukko1[[#This Row],[Alku PVM]] )&lt;=9,AND(MONTH(Taulukko1[[#This Row],[Alku PVM]] )=9))</f>
        <v>0</v>
      </c>
      <c r="AF1491" s="90" t="b">
        <f>OR(MONTH(Taulukko1[[#This Row],[Loppu PVM]])&lt;=9,AND(MONTH(Taulukko1[[#This Row],[Loppu PVM]] )=9))</f>
        <v>1</v>
      </c>
      <c r="AG1491" s="90" t="b">
        <f>OR(MONTH(Taulukko1[[#This Row],[Alku PVM]] )&lt;=6,AND(MONTH(Taulukko1[[#This Row],[Alku PVM]] )=6))</f>
        <v>0</v>
      </c>
      <c r="AH1491" s="90" t="b">
        <f>OR(MONTH(Taulukko1[[#This Row],[Loppu PVM]])&lt;=6,AND(MONTH(Taulukko1[[#This Row],[Loppu PVM]] )=6))</f>
        <v>1</v>
      </c>
    </row>
    <row r="1492" spans="1:34" ht="12.75" customHeight="1">
      <c r="A1492" s="21" t="s">
        <v>565</v>
      </c>
      <c r="B1492" s="23">
        <v>40479</v>
      </c>
      <c r="C1492" s="21" t="s">
        <v>3436</v>
      </c>
      <c r="D1492" s="24">
        <v>85</v>
      </c>
      <c r="E1492" s="62">
        <v>150</v>
      </c>
      <c r="F1492" s="23">
        <v>40525</v>
      </c>
      <c r="G1492" s="24">
        <v>60</v>
      </c>
      <c r="H1492" s="22">
        <v>500</v>
      </c>
      <c r="I1492" s="126">
        <f>INDEX('TOL2008'!B:B,MATCH(A1492,'TOL2008'!A:A,0))</f>
        <v>72193</v>
      </c>
      <c r="J1492" s="126" t="str">
        <f>INDEX(Pääluokka!$H$2:$H$100,MATCH(VALUE(LEFT(Taulukko1[[#This Row],[TOL2008]],2)),Pääluokka!$G$2:$G$100,0))</f>
        <v>Ammatillinen, tieteellinen ja tekninen toiminta</v>
      </c>
      <c r="K1492" s="126" t="str">
        <f>INDEX(Pääluokka!$I$2:$I$100,MATCH(VALUE(LEFT(Taulukko1[[#This Row],[TOL2008]],2)),Pääluokka!$G$2:$G$100,0))</f>
        <v>Palvelualat (G-N, R, S)</v>
      </c>
      <c r="L1492" s="41">
        <f t="shared" si="230"/>
        <v>46</v>
      </c>
      <c r="M1492" s="43">
        <f t="shared" si="231"/>
        <v>40479</v>
      </c>
      <c r="N1492" s="43">
        <f t="shared" si="232"/>
        <v>40525</v>
      </c>
      <c r="O1492" s="43">
        <f t="shared" si="233"/>
        <v>40452</v>
      </c>
      <c r="P1492" s="43">
        <f t="shared" si="234"/>
        <v>40513</v>
      </c>
      <c r="Q1492" s="41">
        <f t="shared" si="235"/>
        <v>2010</v>
      </c>
      <c r="R1492" s="41">
        <f t="shared" si="236"/>
        <v>2010</v>
      </c>
      <c r="S1492" s="43" t="str">
        <f>YEAR(Taulukko1[[#This Row],[Alku KK]])&amp;"Q"&amp;ROUNDDOWN((MONTH(Taulukko1[[#This Row],[Alku KK]])-1)/3+1,0)</f>
        <v>2010Q4</v>
      </c>
      <c r="T1492" s="43" t="str">
        <f>YEAR(Taulukko1[[#This Row],[Loppu KK]])&amp;"Q"&amp;ROUNDDOWN((MONTH(Taulukko1[[#This Row],[Loppu KK]])-1)/3+1,0)</f>
        <v>2010Q4</v>
      </c>
      <c r="U1492" s="66">
        <f>IF(COUNT(Taulukko1[[#This Row],[Neuvottelujen alaiset ]])=1,Taulukko1[[#This Row],[Neuvottelujen alaiset ]],Taulukko1[[#This Row],[Vähennystarve]])</f>
        <v>500</v>
      </c>
      <c r="V1492" s="44">
        <f t="shared" si="237"/>
        <v>0.3</v>
      </c>
      <c r="W1492" s="44">
        <f t="shared" si="238"/>
        <v>0.12</v>
      </c>
      <c r="X1492" s="44">
        <f t="shared" si="239"/>
        <v>0.4</v>
      </c>
      <c r="Y1492" s="90" t="b">
        <f>AND(MONTH(Taulukko1[[#This Row],[Alku PVM]] )=6,DAY(Taulukko1[[#This Row],[Alku PVM]] )&gt;19)</f>
        <v>0</v>
      </c>
      <c r="Z1492" s="90" t="b">
        <f>AND(MONTH(Taulukko1[[#This Row],[Loppu PVM]] )=6,DAY(Taulukko1[[#This Row],[Loppu PVM]] )&gt;19)</f>
        <v>0</v>
      </c>
      <c r="AA1492" s="90" t="b">
        <f>OR(MONTH(Taulukko1[[#This Row],[Alku PVM]] )&lt;=5,AND(MONTH(Taulukko1[[#This Row],[Alku PVM]] )=6,DAY(Taulukko1[[#This Row],[Alku PVM]] )&lt;20))</f>
        <v>0</v>
      </c>
      <c r="AB1492" s="90" t="b">
        <f>OR(MONTH(Taulukko1[[#This Row],[Loppu PVM]])&lt;=5,AND(MONTH(Taulukko1[[#This Row],[Loppu PVM]] )=6,DAY(Taulukko1[[#This Row],[Loppu PVM]])&lt;20))</f>
        <v>0</v>
      </c>
      <c r="AC1492" s="90" t="b">
        <f>OR(MONTH(Taulukko1[[#This Row],[Alku PVM]] )&lt;=3,AND(MONTH(Taulukko1[[#This Row],[Alku PVM]] )=3))</f>
        <v>0</v>
      </c>
      <c r="AD1492" s="90" t="b">
        <f>OR(MONTH(Taulukko1[[#This Row],[Loppu PVM]] )&lt;=3,AND(MONTH(Taulukko1[[#This Row],[Loppu PVM]] )=3))</f>
        <v>0</v>
      </c>
      <c r="AE1492" s="90" t="b">
        <f>OR(MONTH(Taulukko1[[#This Row],[Alku PVM]] )&lt;=9,AND(MONTH(Taulukko1[[#This Row],[Alku PVM]] )=9))</f>
        <v>0</v>
      </c>
      <c r="AF1492" s="90" t="b">
        <f>OR(MONTH(Taulukko1[[#This Row],[Loppu PVM]])&lt;=9,AND(MONTH(Taulukko1[[#This Row],[Loppu PVM]] )=9))</f>
        <v>0</v>
      </c>
      <c r="AG1492" s="90" t="b">
        <f>OR(MONTH(Taulukko1[[#This Row],[Alku PVM]] )&lt;=6,AND(MONTH(Taulukko1[[#This Row],[Alku PVM]] )=6))</f>
        <v>0</v>
      </c>
      <c r="AH1492" s="90" t="b">
        <f>OR(MONTH(Taulukko1[[#This Row],[Loppu PVM]])&lt;=6,AND(MONTH(Taulukko1[[#This Row],[Loppu PVM]] )=6))</f>
        <v>0</v>
      </c>
    </row>
    <row r="1493" spans="1:34" ht="12.75" customHeight="1">
      <c r="A1493" t="s">
        <v>234</v>
      </c>
      <c r="B1493" s="23">
        <v>40479</v>
      </c>
      <c r="C1493" t="s">
        <v>3267</v>
      </c>
      <c r="D1493" s="5" t="s">
        <v>25</v>
      </c>
      <c r="E1493" s="62">
        <v>350</v>
      </c>
      <c r="F1493" s="4">
        <v>40520</v>
      </c>
      <c r="G1493" s="5">
        <v>400</v>
      </c>
      <c r="H1493" s="22">
        <v>500</v>
      </c>
      <c r="I1493" s="126">
        <f>INDEX('TOL2008'!B:B,MATCH(A1493,'TOL2008'!A:A,0))</f>
        <v>71126</v>
      </c>
      <c r="J1493" s="126" t="str">
        <f>INDEX(Pääluokka!$H$2:$H$100,MATCH(VALUE(LEFT(Taulukko1[[#This Row],[TOL2008]],2)),Pääluokka!$G$2:$G$100,0))</f>
        <v>Ammatillinen, tieteellinen ja tekninen toiminta</v>
      </c>
      <c r="K1493" s="126" t="str">
        <f>INDEX(Pääluokka!$I$2:$I$100,MATCH(VALUE(LEFT(Taulukko1[[#This Row],[TOL2008]],2)),Pääluokka!$G$2:$G$100,0))</f>
        <v>Palvelualat (G-N, R, S)</v>
      </c>
      <c r="L1493" s="41">
        <f t="shared" si="230"/>
        <v>41</v>
      </c>
      <c r="M1493" s="43">
        <f t="shared" si="231"/>
        <v>40479</v>
      </c>
      <c r="N1493" s="43">
        <f t="shared" si="232"/>
        <v>40520</v>
      </c>
      <c r="O1493" s="43">
        <f t="shared" si="233"/>
        <v>40452</v>
      </c>
      <c r="P1493" s="43">
        <f t="shared" si="234"/>
        <v>40513</v>
      </c>
      <c r="Q1493" s="41">
        <f t="shared" si="235"/>
        <v>2010</v>
      </c>
      <c r="R1493" s="41">
        <f t="shared" si="236"/>
        <v>2010</v>
      </c>
      <c r="S1493" s="43" t="str">
        <f>YEAR(Taulukko1[[#This Row],[Alku KK]])&amp;"Q"&amp;ROUNDDOWN((MONTH(Taulukko1[[#This Row],[Alku KK]])-1)/3+1,0)</f>
        <v>2010Q4</v>
      </c>
      <c r="T1493" s="43" t="str">
        <f>YEAR(Taulukko1[[#This Row],[Loppu KK]])&amp;"Q"&amp;ROUNDDOWN((MONTH(Taulukko1[[#This Row],[Loppu KK]])-1)/3+1,0)</f>
        <v>2010Q4</v>
      </c>
      <c r="U1493" s="66">
        <f>IF(COUNT(Taulukko1[[#This Row],[Neuvottelujen alaiset ]])=1,Taulukko1[[#This Row],[Neuvottelujen alaiset ]],Taulukko1[[#This Row],[Vähennystarve]])</f>
        <v>500</v>
      </c>
      <c r="V1493" s="44">
        <f t="shared" si="237"/>
        <v>0.7</v>
      </c>
      <c r="W1493" s="44">
        <f t="shared" si="238"/>
        <v>0.8</v>
      </c>
      <c r="X1493" s="44">
        <f t="shared" si="239"/>
        <v>1.1428571428571428</v>
      </c>
      <c r="Y1493" s="90" t="b">
        <f>AND(MONTH(Taulukko1[[#This Row],[Alku PVM]] )=6,DAY(Taulukko1[[#This Row],[Alku PVM]] )&gt;19)</f>
        <v>0</v>
      </c>
      <c r="Z1493" s="90" t="b">
        <f>AND(MONTH(Taulukko1[[#This Row],[Loppu PVM]] )=6,DAY(Taulukko1[[#This Row],[Loppu PVM]] )&gt;19)</f>
        <v>0</v>
      </c>
      <c r="AA1493" s="90" t="b">
        <f>OR(MONTH(Taulukko1[[#This Row],[Alku PVM]] )&lt;=5,AND(MONTH(Taulukko1[[#This Row],[Alku PVM]] )=6,DAY(Taulukko1[[#This Row],[Alku PVM]] )&lt;20))</f>
        <v>0</v>
      </c>
      <c r="AB1493" s="90" t="b">
        <f>OR(MONTH(Taulukko1[[#This Row],[Loppu PVM]])&lt;=5,AND(MONTH(Taulukko1[[#This Row],[Loppu PVM]] )=6,DAY(Taulukko1[[#This Row],[Loppu PVM]])&lt;20))</f>
        <v>0</v>
      </c>
      <c r="AC1493" s="90" t="b">
        <f>OR(MONTH(Taulukko1[[#This Row],[Alku PVM]] )&lt;=3,AND(MONTH(Taulukko1[[#This Row],[Alku PVM]] )=3))</f>
        <v>0</v>
      </c>
      <c r="AD1493" s="90" t="b">
        <f>OR(MONTH(Taulukko1[[#This Row],[Loppu PVM]] )&lt;=3,AND(MONTH(Taulukko1[[#This Row],[Loppu PVM]] )=3))</f>
        <v>0</v>
      </c>
      <c r="AE1493" s="90" t="b">
        <f>OR(MONTH(Taulukko1[[#This Row],[Alku PVM]] )&lt;=9,AND(MONTH(Taulukko1[[#This Row],[Alku PVM]] )=9))</f>
        <v>0</v>
      </c>
      <c r="AF1493" s="90" t="b">
        <f>OR(MONTH(Taulukko1[[#This Row],[Loppu PVM]])&lt;=9,AND(MONTH(Taulukko1[[#This Row],[Loppu PVM]] )=9))</f>
        <v>0</v>
      </c>
      <c r="AG1493" s="90" t="b">
        <f>OR(MONTH(Taulukko1[[#This Row],[Alku PVM]] )&lt;=6,AND(MONTH(Taulukko1[[#This Row],[Alku PVM]] )=6))</f>
        <v>0</v>
      </c>
      <c r="AH1493" s="90" t="b">
        <f>OR(MONTH(Taulukko1[[#This Row],[Loppu PVM]])&lt;=6,AND(MONTH(Taulukko1[[#This Row],[Loppu PVM]] )=6))</f>
        <v>0</v>
      </c>
    </row>
    <row r="1494" spans="1:34" ht="12.75" customHeight="1">
      <c r="A1494" t="s">
        <v>3467</v>
      </c>
      <c r="B1494" s="23">
        <v>40480</v>
      </c>
      <c r="C1494" t="s">
        <v>3466</v>
      </c>
      <c r="E1494" s="62">
        <v>15</v>
      </c>
      <c r="F1494" s="4">
        <v>40534</v>
      </c>
      <c r="G1494" s="5">
        <v>15</v>
      </c>
      <c r="H1494" s="22">
        <v>15</v>
      </c>
      <c r="I1494" s="126" t="e">
        <f>INDEX('TOL2008'!B:B,MATCH(A1494,'TOL2008'!A:A,0))</f>
        <v>#N/A</v>
      </c>
      <c r="J1494" s="126" t="e">
        <f>INDEX(Pääluokka!$H$2:$H$100,MATCH(VALUE(LEFT(Taulukko1[[#This Row],[TOL2008]],2)),Pääluokka!$G$2:$G$100,0))</f>
        <v>#N/A</v>
      </c>
      <c r="K1494" s="126" t="e">
        <f>INDEX(Pääluokka!$I$2:$I$100,MATCH(VALUE(LEFT(Taulukko1[[#This Row],[TOL2008]],2)),Pääluokka!$G$2:$G$100,0))</f>
        <v>#N/A</v>
      </c>
      <c r="L1494" s="41">
        <f t="shared" si="230"/>
        <v>54</v>
      </c>
      <c r="M1494" s="43">
        <f t="shared" si="231"/>
        <v>40480</v>
      </c>
      <c r="N1494" s="43">
        <f t="shared" si="232"/>
        <v>40534</v>
      </c>
      <c r="O1494" s="43">
        <f t="shared" si="233"/>
        <v>40452</v>
      </c>
      <c r="P1494" s="43">
        <f t="shared" si="234"/>
        <v>40513</v>
      </c>
      <c r="Q1494" s="41">
        <f t="shared" si="235"/>
        <v>2010</v>
      </c>
      <c r="R1494" s="41">
        <f t="shared" si="236"/>
        <v>2010</v>
      </c>
      <c r="S1494" s="43" t="str">
        <f>YEAR(Taulukko1[[#This Row],[Alku KK]])&amp;"Q"&amp;ROUNDDOWN((MONTH(Taulukko1[[#This Row],[Alku KK]])-1)/3+1,0)</f>
        <v>2010Q4</v>
      </c>
      <c r="T1494" s="43" t="str">
        <f>YEAR(Taulukko1[[#This Row],[Loppu KK]])&amp;"Q"&amp;ROUNDDOWN((MONTH(Taulukko1[[#This Row],[Loppu KK]])-1)/3+1,0)</f>
        <v>2010Q4</v>
      </c>
      <c r="U1494" s="66">
        <f>IF(COUNT(Taulukko1[[#This Row],[Neuvottelujen alaiset ]])=1,Taulukko1[[#This Row],[Neuvottelujen alaiset ]],Taulukko1[[#This Row],[Vähennystarve]])</f>
        <v>15</v>
      </c>
      <c r="V1494" s="44">
        <f t="shared" si="237"/>
        <v>1</v>
      </c>
      <c r="W1494" s="44">
        <f t="shared" si="238"/>
        <v>1</v>
      </c>
      <c r="X1494" s="44">
        <f t="shared" si="239"/>
        <v>1</v>
      </c>
      <c r="Y1494" s="90" t="b">
        <f>AND(MONTH(Taulukko1[[#This Row],[Alku PVM]] )=6,DAY(Taulukko1[[#This Row],[Alku PVM]] )&gt;19)</f>
        <v>0</v>
      </c>
      <c r="Z1494" s="90" t="b">
        <f>AND(MONTH(Taulukko1[[#This Row],[Loppu PVM]] )=6,DAY(Taulukko1[[#This Row],[Loppu PVM]] )&gt;19)</f>
        <v>0</v>
      </c>
      <c r="AA1494" s="90" t="b">
        <f>OR(MONTH(Taulukko1[[#This Row],[Alku PVM]] )&lt;=5,AND(MONTH(Taulukko1[[#This Row],[Alku PVM]] )=6,DAY(Taulukko1[[#This Row],[Alku PVM]] )&lt;20))</f>
        <v>0</v>
      </c>
      <c r="AB1494" s="90" t="b">
        <f>OR(MONTH(Taulukko1[[#This Row],[Loppu PVM]])&lt;=5,AND(MONTH(Taulukko1[[#This Row],[Loppu PVM]] )=6,DAY(Taulukko1[[#This Row],[Loppu PVM]])&lt;20))</f>
        <v>0</v>
      </c>
      <c r="AC1494" s="90" t="b">
        <f>OR(MONTH(Taulukko1[[#This Row],[Alku PVM]] )&lt;=3,AND(MONTH(Taulukko1[[#This Row],[Alku PVM]] )=3))</f>
        <v>0</v>
      </c>
      <c r="AD1494" s="90" t="b">
        <f>OR(MONTH(Taulukko1[[#This Row],[Loppu PVM]] )&lt;=3,AND(MONTH(Taulukko1[[#This Row],[Loppu PVM]] )=3))</f>
        <v>0</v>
      </c>
      <c r="AE1494" s="90" t="b">
        <f>OR(MONTH(Taulukko1[[#This Row],[Alku PVM]] )&lt;=9,AND(MONTH(Taulukko1[[#This Row],[Alku PVM]] )=9))</f>
        <v>0</v>
      </c>
      <c r="AF1494" s="90" t="b">
        <f>OR(MONTH(Taulukko1[[#This Row],[Loppu PVM]])&lt;=9,AND(MONTH(Taulukko1[[#This Row],[Loppu PVM]] )=9))</f>
        <v>0</v>
      </c>
      <c r="AG1494" s="90" t="b">
        <f>OR(MONTH(Taulukko1[[#This Row],[Alku PVM]] )&lt;=6,AND(MONTH(Taulukko1[[#This Row],[Alku PVM]] )=6))</f>
        <v>0</v>
      </c>
      <c r="AH1494" s="90" t="b">
        <f>OR(MONTH(Taulukko1[[#This Row],[Loppu PVM]])&lt;=6,AND(MONTH(Taulukko1[[#This Row],[Loppu PVM]] )=6))</f>
        <v>0</v>
      </c>
    </row>
    <row r="1495" spans="1:34" ht="12.75" customHeight="1">
      <c r="A1495" s="21" t="s">
        <v>1783</v>
      </c>
      <c r="B1495" s="23">
        <v>40480</v>
      </c>
      <c r="C1495" s="21" t="s">
        <v>3419</v>
      </c>
      <c r="D1495" s="24"/>
      <c r="F1495" s="23"/>
      <c r="G1495" s="24"/>
      <c r="H1495" s="22">
        <v>30</v>
      </c>
      <c r="I1495" s="126" t="e">
        <f>INDEX('TOL2008'!B:B,MATCH(A1495,'TOL2008'!A:A,0))</f>
        <v>#N/A</v>
      </c>
      <c r="J1495" s="126" t="e">
        <f>INDEX(Pääluokka!$H$2:$H$100,MATCH(VALUE(LEFT(Taulukko1[[#This Row],[TOL2008]],2)),Pääluokka!$G$2:$G$100,0))</f>
        <v>#N/A</v>
      </c>
      <c r="K1495" s="126" t="e">
        <f>INDEX(Pääluokka!$I$2:$I$100,MATCH(VALUE(LEFT(Taulukko1[[#This Row],[TOL2008]],2)),Pääluokka!$G$2:$G$100,0))</f>
        <v>#N/A</v>
      </c>
      <c r="L1495" s="41" t="str">
        <f t="shared" si="230"/>
        <v>NA</v>
      </c>
      <c r="M1495" s="43">
        <f t="shared" si="231"/>
        <v>40480</v>
      </c>
      <c r="N1495" s="43">
        <f t="shared" si="232"/>
        <v>40531</v>
      </c>
      <c r="O1495" s="43">
        <f t="shared" si="233"/>
        <v>40452</v>
      </c>
      <c r="P1495" s="43">
        <f t="shared" si="234"/>
        <v>40513</v>
      </c>
      <c r="Q1495" s="41">
        <f t="shared" si="235"/>
        <v>2010</v>
      </c>
      <c r="R1495" s="41">
        <f t="shared" si="236"/>
        <v>2010</v>
      </c>
      <c r="S1495" s="43" t="str">
        <f>YEAR(Taulukko1[[#This Row],[Alku KK]])&amp;"Q"&amp;ROUNDDOWN((MONTH(Taulukko1[[#This Row],[Alku KK]])-1)/3+1,0)</f>
        <v>2010Q4</v>
      </c>
      <c r="T1495" s="43" t="str">
        <f>YEAR(Taulukko1[[#This Row],[Loppu KK]])&amp;"Q"&amp;ROUNDDOWN((MONTH(Taulukko1[[#This Row],[Loppu KK]])-1)/3+1,0)</f>
        <v>2010Q4</v>
      </c>
      <c r="U1495" s="66">
        <f>IF(COUNT(Taulukko1[[#This Row],[Neuvottelujen alaiset ]])=1,Taulukko1[[#This Row],[Neuvottelujen alaiset ]],Taulukko1[[#This Row],[Vähennystarve]])</f>
        <v>30</v>
      </c>
      <c r="V1495" s="44" t="str">
        <f t="shared" si="237"/>
        <v>NA</v>
      </c>
      <c r="W1495" s="44" t="str">
        <f t="shared" si="238"/>
        <v>NA</v>
      </c>
      <c r="X1495" s="44" t="str">
        <f t="shared" si="239"/>
        <v>NA</v>
      </c>
      <c r="Y1495" s="90" t="b">
        <f>AND(MONTH(Taulukko1[[#This Row],[Alku PVM]] )=6,DAY(Taulukko1[[#This Row],[Alku PVM]] )&gt;19)</f>
        <v>0</v>
      </c>
      <c r="Z1495" s="90" t="b">
        <f>AND(MONTH(Taulukko1[[#This Row],[Loppu PVM]] )=6,DAY(Taulukko1[[#This Row],[Loppu PVM]] )&gt;19)</f>
        <v>0</v>
      </c>
      <c r="AA1495" s="90" t="b">
        <f>OR(MONTH(Taulukko1[[#This Row],[Alku PVM]] )&lt;=5,AND(MONTH(Taulukko1[[#This Row],[Alku PVM]] )=6,DAY(Taulukko1[[#This Row],[Alku PVM]] )&lt;20))</f>
        <v>0</v>
      </c>
      <c r="AB1495" s="90" t="b">
        <f>OR(MONTH(Taulukko1[[#This Row],[Loppu PVM]])&lt;=5,AND(MONTH(Taulukko1[[#This Row],[Loppu PVM]] )=6,DAY(Taulukko1[[#This Row],[Loppu PVM]])&lt;20))</f>
        <v>0</v>
      </c>
      <c r="AC1495" s="90" t="b">
        <f>OR(MONTH(Taulukko1[[#This Row],[Alku PVM]] )&lt;=3,AND(MONTH(Taulukko1[[#This Row],[Alku PVM]] )=3))</f>
        <v>0</v>
      </c>
      <c r="AD1495" s="90" t="b">
        <f>OR(MONTH(Taulukko1[[#This Row],[Loppu PVM]] )&lt;=3,AND(MONTH(Taulukko1[[#This Row],[Loppu PVM]] )=3))</f>
        <v>0</v>
      </c>
      <c r="AE1495" s="90" t="b">
        <f>OR(MONTH(Taulukko1[[#This Row],[Alku PVM]] )&lt;=9,AND(MONTH(Taulukko1[[#This Row],[Alku PVM]] )=9))</f>
        <v>0</v>
      </c>
      <c r="AF1495" s="90" t="b">
        <f>OR(MONTH(Taulukko1[[#This Row],[Loppu PVM]])&lt;=9,AND(MONTH(Taulukko1[[#This Row],[Loppu PVM]] )=9))</f>
        <v>0</v>
      </c>
      <c r="AG1495" s="90" t="b">
        <f>OR(MONTH(Taulukko1[[#This Row],[Alku PVM]] )&lt;=6,AND(MONTH(Taulukko1[[#This Row],[Alku PVM]] )=6))</f>
        <v>0</v>
      </c>
      <c r="AH1495" s="90" t="b">
        <f>OR(MONTH(Taulukko1[[#This Row],[Loppu PVM]])&lt;=6,AND(MONTH(Taulukko1[[#This Row],[Loppu PVM]] )=6))</f>
        <v>0</v>
      </c>
    </row>
    <row r="1496" spans="1:34" ht="12.75" customHeight="1">
      <c r="A1496" t="s">
        <v>484</v>
      </c>
      <c r="B1496" s="23">
        <v>40483</v>
      </c>
      <c r="C1496" t="s">
        <v>3387</v>
      </c>
      <c r="E1496" s="62">
        <v>250</v>
      </c>
      <c r="F1496" s="4">
        <v>40563</v>
      </c>
      <c r="G1496" s="5">
        <v>230</v>
      </c>
      <c r="H1496" s="22">
        <v>250</v>
      </c>
      <c r="I1496" s="126">
        <f>INDEX('TOL2008'!B:B,MATCH(A1496,'TOL2008'!A:A,0))</f>
        <v>10130</v>
      </c>
      <c r="J1496" s="126" t="str">
        <f>INDEX(Pääluokka!$H$2:$H$100,MATCH(VALUE(LEFT(Taulukko1[[#This Row],[TOL2008]],2)),Pääluokka!$G$2:$G$100,0))</f>
        <v>Teollisuus</v>
      </c>
      <c r="K1496" s="126" t="str">
        <f>INDEX(Pääluokka!$I$2:$I$100,MATCH(VALUE(LEFT(Taulukko1[[#This Row],[TOL2008]],2)),Pääluokka!$G$2:$G$100,0))</f>
        <v>Teollisuus (C-E)</v>
      </c>
      <c r="L1496" s="41">
        <f t="shared" si="230"/>
        <v>80</v>
      </c>
      <c r="M1496" s="43">
        <f t="shared" si="231"/>
        <v>40483</v>
      </c>
      <c r="N1496" s="43">
        <f t="shared" si="232"/>
        <v>40563</v>
      </c>
      <c r="O1496" s="43">
        <f t="shared" si="233"/>
        <v>40483</v>
      </c>
      <c r="P1496" s="43">
        <f t="shared" si="234"/>
        <v>40544</v>
      </c>
      <c r="Q1496" s="41">
        <f t="shared" si="235"/>
        <v>2010</v>
      </c>
      <c r="R1496" s="41">
        <f t="shared" si="236"/>
        <v>2011</v>
      </c>
      <c r="S1496" s="43" t="str">
        <f>YEAR(Taulukko1[[#This Row],[Alku KK]])&amp;"Q"&amp;ROUNDDOWN((MONTH(Taulukko1[[#This Row],[Alku KK]])-1)/3+1,0)</f>
        <v>2010Q4</v>
      </c>
      <c r="T1496" s="43" t="str">
        <f>YEAR(Taulukko1[[#This Row],[Loppu KK]])&amp;"Q"&amp;ROUNDDOWN((MONTH(Taulukko1[[#This Row],[Loppu KK]])-1)/3+1,0)</f>
        <v>2011Q1</v>
      </c>
      <c r="U1496" s="66">
        <f>IF(COUNT(Taulukko1[[#This Row],[Neuvottelujen alaiset ]])=1,Taulukko1[[#This Row],[Neuvottelujen alaiset ]],Taulukko1[[#This Row],[Vähennystarve]])</f>
        <v>250</v>
      </c>
      <c r="V1496" s="44">
        <f t="shared" si="237"/>
        <v>1</v>
      </c>
      <c r="W1496" s="44">
        <f t="shared" si="238"/>
        <v>0.92</v>
      </c>
      <c r="X1496" s="44">
        <f t="shared" si="239"/>
        <v>0.92</v>
      </c>
      <c r="Y1496" s="90" t="b">
        <f>AND(MONTH(Taulukko1[[#This Row],[Alku PVM]] )=6,DAY(Taulukko1[[#This Row],[Alku PVM]] )&gt;19)</f>
        <v>0</v>
      </c>
      <c r="Z1496" s="90" t="b">
        <f>AND(MONTH(Taulukko1[[#This Row],[Loppu PVM]] )=6,DAY(Taulukko1[[#This Row],[Loppu PVM]] )&gt;19)</f>
        <v>0</v>
      </c>
      <c r="AA1496" s="90" t="b">
        <f>OR(MONTH(Taulukko1[[#This Row],[Alku PVM]] )&lt;=5,AND(MONTH(Taulukko1[[#This Row],[Alku PVM]] )=6,DAY(Taulukko1[[#This Row],[Alku PVM]] )&lt;20))</f>
        <v>0</v>
      </c>
      <c r="AB1496" s="90" t="b">
        <f>OR(MONTH(Taulukko1[[#This Row],[Loppu PVM]])&lt;=5,AND(MONTH(Taulukko1[[#This Row],[Loppu PVM]] )=6,DAY(Taulukko1[[#This Row],[Loppu PVM]])&lt;20))</f>
        <v>1</v>
      </c>
      <c r="AC1496" s="90" t="b">
        <f>OR(MONTH(Taulukko1[[#This Row],[Alku PVM]] )&lt;=3,AND(MONTH(Taulukko1[[#This Row],[Alku PVM]] )=3))</f>
        <v>0</v>
      </c>
      <c r="AD1496" s="90" t="b">
        <f>OR(MONTH(Taulukko1[[#This Row],[Loppu PVM]] )&lt;=3,AND(MONTH(Taulukko1[[#This Row],[Loppu PVM]] )=3))</f>
        <v>1</v>
      </c>
      <c r="AE1496" s="90" t="b">
        <f>OR(MONTH(Taulukko1[[#This Row],[Alku PVM]] )&lt;=9,AND(MONTH(Taulukko1[[#This Row],[Alku PVM]] )=9))</f>
        <v>0</v>
      </c>
      <c r="AF1496" s="90" t="b">
        <f>OR(MONTH(Taulukko1[[#This Row],[Loppu PVM]])&lt;=9,AND(MONTH(Taulukko1[[#This Row],[Loppu PVM]] )=9))</f>
        <v>1</v>
      </c>
      <c r="AG1496" s="90" t="b">
        <f>OR(MONTH(Taulukko1[[#This Row],[Alku PVM]] )&lt;=6,AND(MONTH(Taulukko1[[#This Row],[Alku PVM]] )=6))</f>
        <v>0</v>
      </c>
      <c r="AH1496" s="90" t="b">
        <f>OR(MONTH(Taulukko1[[#This Row],[Loppu PVM]])&lt;=6,AND(MONTH(Taulukko1[[#This Row],[Loppu PVM]] )=6))</f>
        <v>1</v>
      </c>
    </row>
    <row r="1497" spans="1:34" ht="12.75" customHeight="1">
      <c r="A1497" s="21" t="s">
        <v>2834</v>
      </c>
      <c r="B1497" s="23">
        <v>40483</v>
      </c>
      <c r="C1497" s="21" t="s">
        <v>3373</v>
      </c>
      <c r="D1497" s="24"/>
      <c r="E1497" s="62">
        <v>9</v>
      </c>
      <c r="F1497" s="23">
        <v>40508</v>
      </c>
      <c r="G1497" s="24">
        <v>6</v>
      </c>
      <c r="H1497" s="22">
        <v>20</v>
      </c>
      <c r="I1497" s="126" t="e">
        <f>INDEX('TOL2008'!B:B,MATCH(A1497,'TOL2008'!A:A,0))</f>
        <v>#N/A</v>
      </c>
      <c r="J1497" s="126" t="e">
        <f>INDEX(Pääluokka!$H$2:$H$100,MATCH(VALUE(LEFT(Taulukko1[[#This Row],[TOL2008]],2)),Pääluokka!$G$2:$G$100,0))</f>
        <v>#N/A</v>
      </c>
      <c r="K1497" s="126" t="e">
        <f>INDEX(Pääluokka!$I$2:$I$100,MATCH(VALUE(LEFT(Taulukko1[[#This Row],[TOL2008]],2)),Pääluokka!$G$2:$G$100,0))</f>
        <v>#N/A</v>
      </c>
      <c r="L1497" s="41">
        <f t="shared" si="230"/>
        <v>25</v>
      </c>
      <c r="M1497" s="43">
        <f t="shared" si="231"/>
        <v>40483</v>
      </c>
      <c r="N1497" s="43">
        <f t="shared" si="232"/>
        <v>40508</v>
      </c>
      <c r="O1497" s="43">
        <f t="shared" si="233"/>
        <v>40483</v>
      </c>
      <c r="P1497" s="43">
        <f t="shared" si="234"/>
        <v>40483</v>
      </c>
      <c r="Q1497" s="41">
        <f t="shared" si="235"/>
        <v>2010</v>
      </c>
      <c r="R1497" s="41">
        <f t="shared" si="236"/>
        <v>2010</v>
      </c>
      <c r="S1497" s="43" t="str">
        <f>YEAR(Taulukko1[[#This Row],[Alku KK]])&amp;"Q"&amp;ROUNDDOWN((MONTH(Taulukko1[[#This Row],[Alku KK]])-1)/3+1,0)</f>
        <v>2010Q4</v>
      </c>
      <c r="T1497" s="43" t="str">
        <f>YEAR(Taulukko1[[#This Row],[Loppu KK]])&amp;"Q"&amp;ROUNDDOWN((MONTH(Taulukko1[[#This Row],[Loppu KK]])-1)/3+1,0)</f>
        <v>2010Q4</v>
      </c>
      <c r="U1497" s="66">
        <f>IF(COUNT(Taulukko1[[#This Row],[Neuvottelujen alaiset ]])=1,Taulukko1[[#This Row],[Neuvottelujen alaiset ]],Taulukko1[[#This Row],[Vähennystarve]])</f>
        <v>20</v>
      </c>
      <c r="V1497" s="44">
        <f t="shared" si="237"/>
        <v>0.45</v>
      </c>
      <c r="W1497" s="44">
        <f t="shared" si="238"/>
        <v>0.3</v>
      </c>
      <c r="X1497" s="44">
        <f t="shared" si="239"/>
        <v>0.66666666666666663</v>
      </c>
      <c r="Y1497" s="90" t="b">
        <f>AND(MONTH(Taulukko1[[#This Row],[Alku PVM]] )=6,DAY(Taulukko1[[#This Row],[Alku PVM]] )&gt;19)</f>
        <v>0</v>
      </c>
      <c r="Z1497" s="90" t="b">
        <f>AND(MONTH(Taulukko1[[#This Row],[Loppu PVM]] )=6,DAY(Taulukko1[[#This Row],[Loppu PVM]] )&gt;19)</f>
        <v>0</v>
      </c>
      <c r="AA1497" s="90" t="b">
        <f>OR(MONTH(Taulukko1[[#This Row],[Alku PVM]] )&lt;=5,AND(MONTH(Taulukko1[[#This Row],[Alku PVM]] )=6,DAY(Taulukko1[[#This Row],[Alku PVM]] )&lt;20))</f>
        <v>0</v>
      </c>
      <c r="AB1497" s="90" t="b">
        <f>OR(MONTH(Taulukko1[[#This Row],[Loppu PVM]])&lt;=5,AND(MONTH(Taulukko1[[#This Row],[Loppu PVM]] )=6,DAY(Taulukko1[[#This Row],[Loppu PVM]])&lt;20))</f>
        <v>0</v>
      </c>
      <c r="AC1497" s="90" t="b">
        <f>OR(MONTH(Taulukko1[[#This Row],[Alku PVM]] )&lt;=3,AND(MONTH(Taulukko1[[#This Row],[Alku PVM]] )=3))</f>
        <v>0</v>
      </c>
      <c r="AD1497" s="90" t="b">
        <f>OR(MONTH(Taulukko1[[#This Row],[Loppu PVM]] )&lt;=3,AND(MONTH(Taulukko1[[#This Row],[Loppu PVM]] )=3))</f>
        <v>0</v>
      </c>
      <c r="AE1497" s="90" t="b">
        <f>OR(MONTH(Taulukko1[[#This Row],[Alku PVM]] )&lt;=9,AND(MONTH(Taulukko1[[#This Row],[Alku PVM]] )=9))</f>
        <v>0</v>
      </c>
      <c r="AF1497" s="90" t="b">
        <f>OR(MONTH(Taulukko1[[#This Row],[Loppu PVM]])&lt;=9,AND(MONTH(Taulukko1[[#This Row],[Loppu PVM]] )=9))</f>
        <v>0</v>
      </c>
      <c r="AG1497" s="90" t="b">
        <f>OR(MONTH(Taulukko1[[#This Row],[Alku PVM]] )&lt;=6,AND(MONTH(Taulukko1[[#This Row],[Alku PVM]] )=6))</f>
        <v>0</v>
      </c>
      <c r="AH1497" s="90" t="b">
        <f>OR(MONTH(Taulukko1[[#This Row],[Loppu PVM]])&lt;=6,AND(MONTH(Taulukko1[[#This Row],[Loppu PVM]] )=6))</f>
        <v>0</v>
      </c>
    </row>
    <row r="1498" spans="1:34" ht="12.75" customHeight="1">
      <c r="A1498" t="s">
        <v>1927</v>
      </c>
      <c r="B1498" s="23">
        <v>40483</v>
      </c>
      <c r="C1498" t="s">
        <v>3263</v>
      </c>
      <c r="F1498" s="4">
        <v>40512</v>
      </c>
      <c r="G1498" s="5">
        <v>17</v>
      </c>
      <c r="H1498" s="22">
        <v>17</v>
      </c>
      <c r="I1498" s="126" t="e">
        <f>INDEX('TOL2008'!B:B,MATCH(A1498,'TOL2008'!A:A,0))</f>
        <v>#N/A</v>
      </c>
      <c r="J1498" s="126" t="e">
        <f>INDEX(Pääluokka!$H$2:$H$100,MATCH(VALUE(LEFT(Taulukko1[[#This Row],[TOL2008]],2)),Pääluokka!$G$2:$G$100,0))</f>
        <v>#N/A</v>
      </c>
      <c r="K1498" s="126" t="e">
        <f>INDEX(Pääluokka!$I$2:$I$100,MATCH(VALUE(LEFT(Taulukko1[[#This Row],[TOL2008]],2)),Pääluokka!$G$2:$G$100,0))</f>
        <v>#N/A</v>
      </c>
      <c r="L1498" s="41">
        <f t="shared" si="230"/>
        <v>29</v>
      </c>
      <c r="M1498" s="43">
        <f t="shared" si="231"/>
        <v>40483</v>
      </c>
      <c r="N1498" s="43">
        <f t="shared" si="232"/>
        <v>40512</v>
      </c>
      <c r="O1498" s="43">
        <f t="shared" si="233"/>
        <v>40483</v>
      </c>
      <c r="P1498" s="43">
        <f t="shared" si="234"/>
        <v>40483</v>
      </c>
      <c r="Q1498" s="41">
        <f t="shared" si="235"/>
        <v>2010</v>
      </c>
      <c r="R1498" s="41">
        <f t="shared" si="236"/>
        <v>2010</v>
      </c>
      <c r="S1498" s="43" t="str">
        <f>YEAR(Taulukko1[[#This Row],[Alku KK]])&amp;"Q"&amp;ROUNDDOWN((MONTH(Taulukko1[[#This Row],[Alku KK]])-1)/3+1,0)</f>
        <v>2010Q4</v>
      </c>
      <c r="T1498" s="43" t="str">
        <f>YEAR(Taulukko1[[#This Row],[Loppu KK]])&amp;"Q"&amp;ROUNDDOWN((MONTH(Taulukko1[[#This Row],[Loppu KK]])-1)/3+1,0)</f>
        <v>2010Q4</v>
      </c>
      <c r="U1498" s="66">
        <f>IF(COUNT(Taulukko1[[#This Row],[Neuvottelujen alaiset ]])=1,Taulukko1[[#This Row],[Neuvottelujen alaiset ]],Taulukko1[[#This Row],[Vähennystarve]])</f>
        <v>17</v>
      </c>
      <c r="V1498" s="44" t="str">
        <f t="shared" si="237"/>
        <v>NA</v>
      </c>
      <c r="W1498" s="44">
        <f t="shared" si="238"/>
        <v>1</v>
      </c>
      <c r="X1498" s="44" t="str">
        <f t="shared" si="239"/>
        <v>NA</v>
      </c>
      <c r="Y1498" s="90" t="b">
        <f>AND(MONTH(Taulukko1[[#This Row],[Alku PVM]] )=6,DAY(Taulukko1[[#This Row],[Alku PVM]] )&gt;19)</f>
        <v>0</v>
      </c>
      <c r="Z1498" s="90" t="b">
        <f>AND(MONTH(Taulukko1[[#This Row],[Loppu PVM]] )=6,DAY(Taulukko1[[#This Row],[Loppu PVM]] )&gt;19)</f>
        <v>0</v>
      </c>
      <c r="AA1498" s="90" t="b">
        <f>OR(MONTH(Taulukko1[[#This Row],[Alku PVM]] )&lt;=5,AND(MONTH(Taulukko1[[#This Row],[Alku PVM]] )=6,DAY(Taulukko1[[#This Row],[Alku PVM]] )&lt;20))</f>
        <v>0</v>
      </c>
      <c r="AB1498" s="90" t="b">
        <f>OR(MONTH(Taulukko1[[#This Row],[Loppu PVM]])&lt;=5,AND(MONTH(Taulukko1[[#This Row],[Loppu PVM]] )=6,DAY(Taulukko1[[#This Row],[Loppu PVM]])&lt;20))</f>
        <v>0</v>
      </c>
      <c r="AC1498" s="90" t="b">
        <f>OR(MONTH(Taulukko1[[#This Row],[Alku PVM]] )&lt;=3,AND(MONTH(Taulukko1[[#This Row],[Alku PVM]] )=3))</f>
        <v>0</v>
      </c>
      <c r="AD1498" s="90" t="b">
        <f>OR(MONTH(Taulukko1[[#This Row],[Loppu PVM]] )&lt;=3,AND(MONTH(Taulukko1[[#This Row],[Loppu PVM]] )=3))</f>
        <v>0</v>
      </c>
      <c r="AE1498" s="90" t="b">
        <f>OR(MONTH(Taulukko1[[#This Row],[Alku PVM]] )&lt;=9,AND(MONTH(Taulukko1[[#This Row],[Alku PVM]] )=9))</f>
        <v>0</v>
      </c>
      <c r="AF1498" s="90" t="b">
        <f>OR(MONTH(Taulukko1[[#This Row],[Loppu PVM]])&lt;=9,AND(MONTH(Taulukko1[[#This Row],[Loppu PVM]] )=9))</f>
        <v>0</v>
      </c>
      <c r="AG1498" s="90" t="b">
        <f>OR(MONTH(Taulukko1[[#This Row],[Alku PVM]] )&lt;=6,AND(MONTH(Taulukko1[[#This Row],[Alku PVM]] )=6))</f>
        <v>0</v>
      </c>
      <c r="AH1498" s="90" t="b">
        <f>OR(MONTH(Taulukko1[[#This Row],[Loppu PVM]])&lt;=6,AND(MONTH(Taulukko1[[#This Row],[Loppu PVM]] )=6))</f>
        <v>0</v>
      </c>
    </row>
    <row r="1499" spans="1:34" ht="12.75" customHeight="1">
      <c r="A1499" s="21" t="s">
        <v>2473</v>
      </c>
      <c r="B1499" s="23">
        <v>40483</v>
      </c>
      <c r="C1499" s="21" t="s">
        <v>3250</v>
      </c>
      <c r="D1499" s="24">
        <v>13</v>
      </c>
      <c r="F1499" s="23">
        <v>40492</v>
      </c>
      <c r="G1499" s="24">
        <v>0</v>
      </c>
      <c r="H1499" s="22">
        <v>150</v>
      </c>
      <c r="I1499" s="126" t="e">
        <f>INDEX('TOL2008'!B:B,MATCH(A1499,'TOL2008'!A:A,0))</f>
        <v>#N/A</v>
      </c>
      <c r="J1499" s="126" t="e">
        <f>INDEX(Pääluokka!$H$2:$H$100,MATCH(VALUE(LEFT(Taulukko1[[#This Row],[TOL2008]],2)),Pääluokka!$G$2:$G$100,0))</f>
        <v>#N/A</v>
      </c>
      <c r="K1499" s="126" t="e">
        <f>INDEX(Pääluokka!$I$2:$I$100,MATCH(VALUE(LEFT(Taulukko1[[#This Row],[TOL2008]],2)),Pääluokka!$G$2:$G$100,0))</f>
        <v>#N/A</v>
      </c>
      <c r="L1499" s="41">
        <f t="shared" si="230"/>
        <v>9</v>
      </c>
      <c r="M1499" s="43">
        <f t="shared" si="231"/>
        <v>40483</v>
      </c>
      <c r="N1499" s="43">
        <f t="shared" si="232"/>
        <v>40492</v>
      </c>
      <c r="O1499" s="43">
        <f t="shared" si="233"/>
        <v>40483</v>
      </c>
      <c r="P1499" s="43">
        <f t="shared" si="234"/>
        <v>40483</v>
      </c>
      <c r="Q1499" s="41">
        <f t="shared" si="235"/>
        <v>2010</v>
      </c>
      <c r="R1499" s="41">
        <f t="shared" si="236"/>
        <v>2010</v>
      </c>
      <c r="S1499" s="43" t="str">
        <f>YEAR(Taulukko1[[#This Row],[Alku KK]])&amp;"Q"&amp;ROUNDDOWN((MONTH(Taulukko1[[#This Row],[Alku KK]])-1)/3+1,0)</f>
        <v>2010Q4</v>
      </c>
      <c r="T1499" s="43" t="str">
        <f>YEAR(Taulukko1[[#This Row],[Loppu KK]])&amp;"Q"&amp;ROUNDDOWN((MONTH(Taulukko1[[#This Row],[Loppu KK]])-1)/3+1,0)</f>
        <v>2010Q4</v>
      </c>
      <c r="U1499" s="66">
        <f>IF(COUNT(Taulukko1[[#This Row],[Neuvottelujen alaiset ]])=1,Taulukko1[[#This Row],[Neuvottelujen alaiset ]],Taulukko1[[#This Row],[Vähennystarve]])</f>
        <v>150</v>
      </c>
      <c r="V1499" s="44" t="str">
        <f t="shared" si="237"/>
        <v>NA</v>
      </c>
      <c r="W1499" s="44">
        <f t="shared" si="238"/>
        <v>0</v>
      </c>
      <c r="X1499" s="44" t="str">
        <f t="shared" si="239"/>
        <v>NA</v>
      </c>
      <c r="Y1499" s="90" t="b">
        <f>AND(MONTH(Taulukko1[[#This Row],[Alku PVM]] )=6,DAY(Taulukko1[[#This Row],[Alku PVM]] )&gt;19)</f>
        <v>0</v>
      </c>
      <c r="Z1499" s="90" t="b">
        <f>AND(MONTH(Taulukko1[[#This Row],[Loppu PVM]] )=6,DAY(Taulukko1[[#This Row],[Loppu PVM]] )&gt;19)</f>
        <v>0</v>
      </c>
      <c r="AA1499" s="90" t="b">
        <f>OR(MONTH(Taulukko1[[#This Row],[Alku PVM]] )&lt;=5,AND(MONTH(Taulukko1[[#This Row],[Alku PVM]] )=6,DAY(Taulukko1[[#This Row],[Alku PVM]] )&lt;20))</f>
        <v>0</v>
      </c>
      <c r="AB1499" s="90" t="b">
        <f>OR(MONTH(Taulukko1[[#This Row],[Loppu PVM]])&lt;=5,AND(MONTH(Taulukko1[[#This Row],[Loppu PVM]] )=6,DAY(Taulukko1[[#This Row],[Loppu PVM]])&lt;20))</f>
        <v>0</v>
      </c>
      <c r="AC1499" s="90" t="b">
        <f>OR(MONTH(Taulukko1[[#This Row],[Alku PVM]] )&lt;=3,AND(MONTH(Taulukko1[[#This Row],[Alku PVM]] )=3))</f>
        <v>0</v>
      </c>
      <c r="AD1499" s="90" t="b">
        <f>OR(MONTH(Taulukko1[[#This Row],[Loppu PVM]] )&lt;=3,AND(MONTH(Taulukko1[[#This Row],[Loppu PVM]] )=3))</f>
        <v>0</v>
      </c>
      <c r="AE1499" s="90" t="b">
        <f>OR(MONTH(Taulukko1[[#This Row],[Alku PVM]] )&lt;=9,AND(MONTH(Taulukko1[[#This Row],[Alku PVM]] )=9))</f>
        <v>0</v>
      </c>
      <c r="AF1499" s="90" t="b">
        <f>OR(MONTH(Taulukko1[[#This Row],[Loppu PVM]])&lt;=9,AND(MONTH(Taulukko1[[#This Row],[Loppu PVM]] )=9))</f>
        <v>0</v>
      </c>
      <c r="AG1499" s="90" t="b">
        <f>OR(MONTH(Taulukko1[[#This Row],[Alku PVM]] )&lt;=6,AND(MONTH(Taulukko1[[#This Row],[Alku PVM]] )=6))</f>
        <v>0</v>
      </c>
      <c r="AH1499" s="90" t="b">
        <f>OR(MONTH(Taulukko1[[#This Row],[Loppu PVM]])&lt;=6,AND(MONTH(Taulukko1[[#This Row],[Loppu PVM]] )=6))</f>
        <v>0</v>
      </c>
    </row>
    <row r="1500" spans="1:34" ht="12.75" customHeight="1">
      <c r="A1500" s="21" t="s">
        <v>1695</v>
      </c>
      <c r="B1500" s="23">
        <v>40483</v>
      </c>
      <c r="C1500" s="21" t="s">
        <v>3211</v>
      </c>
      <c r="D1500" s="24"/>
      <c r="F1500" s="23">
        <v>40511</v>
      </c>
      <c r="G1500" s="24">
        <v>3</v>
      </c>
      <c r="H1500" s="22">
        <v>50</v>
      </c>
      <c r="I1500" s="126" t="e">
        <f>INDEX('TOL2008'!B:B,MATCH(A1500,'TOL2008'!A:A,0))</f>
        <v>#N/A</v>
      </c>
      <c r="J1500" s="126" t="e">
        <f>INDEX(Pääluokka!$H$2:$H$100,MATCH(VALUE(LEFT(Taulukko1[[#This Row],[TOL2008]],2)),Pääluokka!$G$2:$G$100,0))</f>
        <v>#N/A</v>
      </c>
      <c r="K1500" s="126" t="e">
        <f>INDEX(Pääluokka!$I$2:$I$100,MATCH(VALUE(LEFT(Taulukko1[[#This Row],[TOL2008]],2)),Pääluokka!$G$2:$G$100,0))</f>
        <v>#N/A</v>
      </c>
      <c r="L1500" s="41">
        <f t="shared" si="230"/>
        <v>28</v>
      </c>
      <c r="M1500" s="43">
        <f t="shared" si="231"/>
        <v>40483</v>
      </c>
      <c r="N1500" s="43">
        <f t="shared" si="232"/>
        <v>40511</v>
      </c>
      <c r="O1500" s="43">
        <f t="shared" si="233"/>
        <v>40483</v>
      </c>
      <c r="P1500" s="43">
        <f t="shared" si="234"/>
        <v>40483</v>
      </c>
      <c r="Q1500" s="41">
        <f t="shared" si="235"/>
        <v>2010</v>
      </c>
      <c r="R1500" s="41">
        <f t="shared" si="236"/>
        <v>2010</v>
      </c>
      <c r="S1500" s="43" t="str">
        <f>YEAR(Taulukko1[[#This Row],[Alku KK]])&amp;"Q"&amp;ROUNDDOWN((MONTH(Taulukko1[[#This Row],[Alku KK]])-1)/3+1,0)</f>
        <v>2010Q4</v>
      </c>
      <c r="T1500" s="43" t="str">
        <f>YEAR(Taulukko1[[#This Row],[Loppu KK]])&amp;"Q"&amp;ROUNDDOWN((MONTH(Taulukko1[[#This Row],[Loppu KK]])-1)/3+1,0)</f>
        <v>2010Q4</v>
      </c>
      <c r="U1500" s="66">
        <f>IF(COUNT(Taulukko1[[#This Row],[Neuvottelujen alaiset ]])=1,Taulukko1[[#This Row],[Neuvottelujen alaiset ]],Taulukko1[[#This Row],[Vähennystarve]])</f>
        <v>50</v>
      </c>
      <c r="V1500" s="44" t="str">
        <f t="shared" si="237"/>
        <v>NA</v>
      </c>
      <c r="W1500" s="44">
        <f t="shared" si="238"/>
        <v>0.06</v>
      </c>
      <c r="X1500" s="44" t="str">
        <f t="shared" si="239"/>
        <v>NA</v>
      </c>
      <c r="Y1500" s="90" t="b">
        <f>AND(MONTH(Taulukko1[[#This Row],[Alku PVM]] )=6,DAY(Taulukko1[[#This Row],[Alku PVM]] )&gt;19)</f>
        <v>0</v>
      </c>
      <c r="Z1500" s="90" t="b">
        <f>AND(MONTH(Taulukko1[[#This Row],[Loppu PVM]] )=6,DAY(Taulukko1[[#This Row],[Loppu PVM]] )&gt;19)</f>
        <v>0</v>
      </c>
      <c r="AA1500" s="90" t="b">
        <f>OR(MONTH(Taulukko1[[#This Row],[Alku PVM]] )&lt;=5,AND(MONTH(Taulukko1[[#This Row],[Alku PVM]] )=6,DAY(Taulukko1[[#This Row],[Alku PVM]] )&lt;20))</f>
        <v>0</v>
      </c>
      <c r="AB1500" s="90" t="b">
        <f>OR(MONTH(Taulukko1[[#This Row],[Loppu PVM]])&lt;=5,AND(MONTH(Taulukko1[[#This Row],[Loppu PVM]] )=6,DAY(Taulukko1[[#This Row],[Loppu PVM]])&lt;20))</f>
        <v>0</v>
      </c>
      <c r="AC1500" s="90" t="b">
        <f>OR(MONTH(Taulukko1[[#This Row],[Alku PVM]] )&lt;=3,AND(MONTH(Taulukko1[[#This Row],[Alku PVM]] )=3))</f>
        <v>0</v>
      </c>
      <c r="AD1500" s="90" t="b">
        <f>OR(MONTH(Taulukko1[[#This Row],[Loppu PVM]] )&lt;=3,AND(MONTH(Taulukko1[[#This Row],[Loppu PVM]] )=3))</f>
        <v>0</v>
      </c>
      <c r="AE1500" s="90" t="b">
        <f>OR(MONTH(Taulukko1[[#This Row],[Alku PVM]] )&lt;=9,AND(MONTH(Taulukko1[[#This Row],[Alku PVM]] )=9))</f>
        <v>0</v>
      </c>
      <c r="AF1500" s="90" t="b">
        <f>OR(MONTH(Taulukko1[[#This Row],[Loppu PVM]])&lt;=9,AND(MONTH(Taulukko1[[#This Row],[Loppu PVM]] )=9))</f>
        <v>0</v>
      </c>
      <c r="AG1500" s="90" t="b">
        <f>OR(MONTH(Taulukko1[[#This Row],[Alku PVM]] )&lt;=6,AND(MONTH(Taulukko1[[#This Row],[Alku PVM]] )=6))</f>
        <v>0</v>
      </c>
      <c r="AH1500" s="90" t="b">
        <f>OR(MONTH(Taulukko1[[#This Row],[Loppu PVM]])&lt;=6,AND(MONTH(Taulukko1[[#This Row],[Loppu PVM]] )=6))</f>
        <v>0</v>
      </c>
    </row>
    <row r="1501" spans="1:34" ht="12.75" customHeight="1">
      <c r="A1501" s="21" t="s">
        <v>3163</v>
      </c>
      <c r="B1501" s="23">
        <v>40483</v>
      </c>
      <c r="C1501" s="21" t="s">
        <v>3162</v>
      </c>
      <c r="D1501" s="24">
        <v>20</v>
      </c>
      <c r="F1501" s="23">
        <v>40519</v>
      </c>
      <c r="G1501" s="24">
        <v>0</v>
      </c>
      <c r="H1501" s="22">
        <v>20</v>
      </c>
      <c r="I1501" s="126" t="e">
        <f>INDEX('TOL2008'!B:B,MATCH(A1501,'TOL2008'!A:A,0))</f>
        <v>#N/A</v>
      </c>
      <c r="J1501" s="126" t="e">
        <f>INDEX(Pääluokka!$H$2:$H$100,MATCH(VALUE(LEFT(Taulukko1[[#This Row],[TOL2008]],2)),Pääluokka!$G$2:$G$100,0))</f>
        <v>#N/A</v>
      </c>
      <c r="K1501" s="126" t="e">
        <f>INDEX(Pääluokka!$I$2:$I$100,MATCH(VALUE(LEFT(Taulukko1[[#This Row],[TOL2008]],2)),Pääluokka!$G$2:$G$100,0))</f>
        <v>#N/A</v>
      </c>
      <c r="L1501" s="41">
        <f t="shared" si="230"/>
        <v>36</v>
      </c>
      <c r="M1501" s="43">
        <f t="shared" si="231"/>
        <v>40483</v>
      </c>
      <c r="N1501" s="43">
        <f t="shared" si="232"/>
        <v>40519</v>
      </c>
      <c r="O1501" s="43">
        <f t="shared" si="233"/>
        <v>40483</v>
      </c>
      <c r="P1501" s="43">
        <f t="shared" si="234"/>
        <v>40513</v>
      </c>
      <c r="Q1501" s="41">
        <f t="shared" si="235"/>
        <v>2010</v>
      </c>
      <c r="R1501" s="41">
        <f t="shared" si="236"/>
        <v>2010</v>
      </c>
      <c r="S1501" s="43" t="str">
        <f>YEAR(Taulukko1[[#This Row],[Alku KK]])&amp;"Q"&amp;ROUNDDOWN((MONTH(Taulukko1[[#This Row],[Alku KK]])-1)/3+1,0)</f>
        <v>2010Q4</v>
      </c>
      <c r="T1501" s="43" t="str">
        <f>YEAR(Taulukko1[[#This Row],[Loppu KK]])&amp;"Q"&amp;ROUNDDOWN((MONTH(Taulukko1[[#This Row],[Loppu KK]])-1)/3+1,0)</f>
        <v>2010Q4</v>
      </c>
      <c r="U1501" s="66">
        <f>IF(COUNT(Taulukko1[[#This Row],[Neuvottelujen alaiset ]])=1,Taulukko1[[#This Row],[Neuvottelujen alaiset ]],Taulukko1[[#This Row],[Vähennystarve]])</f>
        <v>20</v>
      </c>
      <c r="V1501" s="44" t="str">
        <f t="shared" si="237"/>
        <v>NA</v>
      </c>
      <c r="W1501" s="44">
        <f t="shared" si="238"/>
        <v>0</v>
      </c>
      <c r="X1501" s="44" t="str">
        <f t="shared" si="239"/>
        <v>NA</v>
      </c>
      <c r="Y1501" s="90" t="b">
        <f>AND(MONTH(Taulukko1[[#This Row],[Alku PVM]] )=6,DAY(Taulukko1[[#This Row],[Alku PVM]] )&gt;19)</f>
        <v>0</v>
      </c>
      <c r="Z1501" s="90" t="b">
        <f>AND(MONTH(Taulukko1[[#This Row],[Loppu PVM]] )=6,DAY(Taulukko1[[#This Row],[Loppu PVM]] )&gt;19)</f>
        <v>0</v>
      </c>
      <c r="AA1501" s="90" t="b">
        <f>OR(MONTH(Taulukko1[[#This Row],[Alku PVM]] )&lt;=5,AND(MONTH(Taulukko1[[#This Row],[Alku PVM]] )=6,DAY(Taulukko1[[#This Row],[Alku PVM]] )&lt;20))</f>
        <v>0</v>
      </c>
      <c r="AB1501" s="90" t="b">
        <f>OR(MONTH(Taulukko1[[#This Row],[Loppu PVM]])&lt;=5,AND(MONTH(Taulukko1[[#This Row],[Loppu PVM]] )=6,DAY(Taulukko1[[#This Row],[Loppu PVM]])&lt;20))</f>
        <v>0</v>
      </c>
      <c r="AC1501" s="90" t="b">
        <f>OR(MONTH(Taulukko1[[#This Row],[Alku PVM]] )&lt;=3,AND(MONTH(Taulukko1[[#This Row],[Alku PVM]] )=3))</f>
        <v>0</v>
      </c>
      <c r="AD1501" s="90" t="b">
        <f>OR(MONTH(Taulukko1[[#This Row],[Loppu PVM]] )&lt;=3,AND(MONTH(Taulukko1[[#This Row],[Loppu PVM]] )=3))</f>
        <v>0</v>
      </c>
      <c r="AE1501" s="90" t="b">
        <f>OR(MONTH(Taulukko1[[#This Row],[Alku PVM]] )&lt;=9,AND(MONTH(Taulukko1[[#This Row],[Alku PVM]] )=9))</f>
        <v>0</v>
      </c>
      <c r="AF1501" s="90" t="b">
        <f>OR(MONTH(Taulukko1[[#This Row],[Loppu PVM]])&lt;=9,AND(MONTH(Taulukko1[[#This Row],[Loppu PVM]] )=9))</f>
        <v>0</v>
      </c>
      <c r="AG1501" s="90" t="b">
        <f>OR(MONTH(Taulukko1[[#This Row],[Alku PVM]] )&lt;=6,AND(MONTH(Taulukko1[[#This Row],[Alku PVM]] )=6))</f>
        <v>0</v>
      </c>
      <c r="AH1501" s="90" t="b">
        <f>OR(MONTH(Taulukko1[[#This Row],[Loppu PVM]])&lt;=6,AND(MONTH(Taulukko1[[#This Row],[Loppu PVM]] )=6))</f>
        <v>0</v>
      </c>
    </row>
    <row r="1502" spans="1:34" ht="12.75" customHeight="1">
      <c r="A1502" s="21" t="s">
        <v>2450</v>
      </c>
      <c r="B1502" s="23">
        <v>40484</v>
      </c>
      <c r="C1502" s="21" t="s">
        <v>3243</v>
      </c>
      <c r="D1502" s="24" t="s">
        <v>25</v>
      </c>
      <c r="F1502" s="23"/>
      <c r="G1502" s="24"/>
      <c r="H1502" s="22">
        <v>20</v>
      </c>
      <c r="I1502" s="126" t="e">
        <f>INDEX('TOL2008'!B:B,MATCH(A1502,'TOL2008'!A:A,0))</f>
        <v>#N/A</v>
      </c>
      <c r="J1502" s="126" t="e">
        <f>INDEX(Pääluokka!$H$2:$H$100,MATCH(VALUE(LEFT(Taulukko1[[#This Row],[TOL2008]],2)),Pääluokka!$G$2:$G$100,0))</f>
        <v>#N/A</v>
      </c>
      <c r="K1502" s="126" t="e">
        <f>INDEX(Pääluokka!$I$2:$I$100,MATCH(VALUE(LEFT(Taulukko1[[#This Row],[TOL2008]],2)),Pääluokka!$G$2:$G$100,0))</f>
        <v>#N/A</v>
      </c>
      <c r="L1502" s="41" t="str">
        <f t="shared" si="230"/>
        <v>NA</v>
      </c>
      <c r="M1502" s="43">
        <f t="shared" si="231"/>
        <v>40484</v>
      </c>
      <c r="N1502" s="43">
        <f t="shared" si="232"/>
        <v>40535</v>
      </c>
      <c r="O1502" s="43">
        <f t="shared" si="233"/>
        <v>40483</v>
      </c>
      <c r="P1502" s="43">
        <f t="shared" si="234"/>
        <v>40513</v>
      </c>
      <c r="Q1502" s="41">
        <f t="shared" si="235"/>
        <v>2010</v>
      </c>
      <c r="R1502" s="41">
        <f t="shared" si="236"/>
        <v>2010</v>
      </c>
      <c r="S1502" s="43" t="str">
        <f>YEAR(Taulukko1[[#This Row],[Alku KK]])&amp;"Q"&amp;ROUNDDOWN((MONTH(Taulukko1[[#This Row],[Alku KK]])-1)/3+1,0)</f>
        <v>2010Q4</v>
      </c>
      <c r="T1502" s="43" t="str">
        <f>YEAR(Taulukko1[[#This Row],[Loppu KK]])&amp;"Q"&amp;ROUNDDOWN((MONTH(Taulukko1[[#This Row],[Loppu KK]])-1)/3+1,0)</f>
        <v>2010Q4</v>
      </c>
      <c r="U1502" s="66">
        <f>IF(COUNT(Taulukko1[[#This Row],[Neuvottelujen alaiset ]])=1,Taulukko1[[#This Row],[Neuvottelujen alaiset ]],Taulukko1[[#This Row],[Vähennystarve]])</f>
        <v>20</v>
      </c>
      <c r="V1502" s="44" t="str">
        <f t="shared" si="237"/>
        <v>NA</v>
      </c>
      <c r="W1502" s="44" t="str">
        <f t="shared" si="238"/>
        <v>NA</v>
      </c>
      <c r="X1502" s="44" t="str">
        <f t="shared" si="239"/>
        <v>NA</v>
      </c>
      <c r="Y1502" s="90" t="b">
        <f>AND(MONTH(Taulukko1[[#This Row],[Alku PVM]] )=6,DAY(Taulukko1[[#This Row],[Alku PVM]] )&gt;19)</f>
        <v>0</v>
      </c>
      <c r="Z1502" s="90" t="b">
        <f>AND(MONTH(Taulukko1[[#This Row],[Loppu PVM]] )=6,DAY(Taulukko1[[#This Row],[Loppu PVM]] )&gt;19)</f>
        <v>0</v>
      </c>
      <c r="AA1502" s="90" t="b">
        <f>OR(MONTH(Taulukko1[[#This Row],[Alku PVM]] )&lt;=5,AND(MONTH(Taulukko1[[#This Row],[Alku PVM]] )=6,DAY(Taulukko1[[#This Row],[Alku PVM]] )&lt;20))</f>
        <v>0</v>
      </c>
      <c r="AB1502" s="90" t="b">
        <f>OR(MONTH(Taulukko1[[#This Row],[Loppu PVM]])&lt;=5,AND(MONTH(Taulukko1[[#This Row],[Loppu PVM]] )=6,DAY(Taulukko1[[#This Row],[Loppu PVM]])&lt;20))</f>
        <v>0</v>
      </c>
      <c r="AC1502" s="90" t="b">
        <f>OR(MONTH(Taulukko1[[#This Row],[Alku PVM]] )&lt;=3,AND(MONTH(Taulukko1[[#This Row],[Alku PVM]] )=3))</f>
        <v>0</v>
      </c>
      <c r="AD1502" s="90" t="b">
        <f>OR(MONTH(Taulukko1[[#This Row],[Loppu PVM]] )&lt;=3,AND(MONTH(Taulukko1[[#This Row],[Loppu PVM]] )=3))</f>
        <v>0</v>
      </c>
      <c r="AE1502" s="90" t="b">
        <f>OR(MONTH(Taulukko1[[#This Row],[Alku PVM]] )&lt;=9,AND(MONTH(Taulukko1[[#This Row],[Alku PVM]] )=9))</f>
        <v>0</v>
      </c>
      <c r="AF1502" s="90" t="b">
        <f>OR(MONTH(Taulukko1[[#This Row],[Loppu PVM]])&lt;=9,AND(MONTH(Taulukko1[[#This Row],[Loppu PVM]] )=9))</f>
        <v>0</v>
      </c>
      <c r="AG1502" s="90" t="b">
        <f>OR(MONTH(Taulukko1[[#This Row],[Alku PVM]] )&lt;=6,AND(MONTH(Taulukko1[[#This Row],[Alku PVM]] )=6))</f>
        <v>0</v>
      </c>
      <c r="AH1502" s="90" t="b">
        <f>OR(MONTH(Taulukko1[[#This Row],[Loppu PVM]])&lt;=6,AND(MONTH(Taulukko1[[#This Row],[Loppu PVM]] )=6))</f>
        <v>0</v>
      </c>
    </row>
    <row r="1503" spans="1:34" ht="12.75" customHeight="1">
      <c r="A1503" s="21" t="s">
        <v>3219</v>
      </c>
      <c r="B1503" s="23">
        <v>40485</v>
      </c>
      <c r="C1503" s="21" t="s">
        <v>3218</v>
      </c>
      <c r="D1503" s="24" t="s">
        <v>25</v>
      </c>
      <c r="E1503" s="62">
        <v>350</v>
      </c>
      <c r="F1503" s="23">
        <v>40568</v>
      </c>
      <c r="G1503" s="24">
        <v>195</v>
      </c>
      <c r="H1503" s="22">
        <v>2300</v>
      </c>
      <c r="I1503" s="126" t="e">
        <f>INDEX('TOL2008'!B:B,MATCH(A1503,'TOL2008'!A:A,0))</f>
        <v>#N/A</v>
      </c>
      <c r="J1503" s="126" t="e">
        <f>INDEX(Pääluokka!$H$2:$H$100,MATCH(VALUE(LEFT(Taulukko1[[#This Row],[TOL2008]],2)),Pääluokka!$G$2:$G$100,0))</f>
        <v>#N/A</v>
      </c>
      <c r="K1503" s="126" t="e">
        <f>INDEX(Pääluokka!$I$2:$I$100,MATCH(VALUE(LEFT(Taulukko1[[#This Row],[TOL2008]],2)),Pääluokka!$G$2:$G$100,0))</f>
        <v>#N/A</v>
      </c>
      <c r="L1503" s="41">
        <f t="shared" si="230"/>
        <v>83</v>
      </c>
      <c r="M1503" s="43">
        <f t="shared" si="231"/>
        <v>40485</v>
      </c>
      <c r="N1503" s="43">
        <f t="shared" si="232"/>
        <v>40568</v>
      </c>
      <c r="O1503" s="43">
        <f t="shared" si="233"/>
        <v>40483</v>
      </c>
      <c r="P1503" s="43">
        <f t="shared" si="234"/>
        <v>40544</v>
      </c>
      <c r="Q1503" s="41">
        <f t="shared" si="235"/>
        <v>2010</v>
      </c>
      <c r="R1503" s="41">
        <f t="shared" si="236"/>
        <v>2011</v>
      </c>
      <c r="S1503" s="43" t="str">
        <f>YEAR(Taulukko1[[#This Row],[Alku KK]])&amp;"Q"&amp;ROUNDDOWN((MONTH(Taulukko1[[#This Row],[Alku KK]])-1)/3+1,0)</f>
        <v>2010Q4</v>
      </c>
      <c r="T1503" s="43" t="str">
        <f>YEAR(Taulukko1[[#This Row],[Loppu KK]])&amp;"Q"&amp;ROUNDDOWN((MONTH(Taulukko1[[#This Row],[Loppu KK]])-1)/3+1,0)</f>
        <v>2011Q1</v>
      </c>
      <c r="U1503" s="66">
        <f>IF(COUNT(Taulukko1[[#This Row],[Neuvottelujen alaiset ]])=1,Taulukko1[[#This Row],[Neuvottelujen alaiset ]],Taulukko1[[#This Row],[Vähennystarve]])</f>
        <v>2300</v>
      </c>
      <c r="V1503" s="44">
        <f t="shared" si="237"/>
        <v>0.15217391304347827</v>
      </c>
      <c r="W1503" s="44">
        <f t="shared" si="238"/>
        <v>8.478260869565217E-2</v>
      </c>
      <c r="X1503" s="44">
        <f t="shared" si="239"/>
        <v>0.55714285714285716</v>
      </c>
      <c r="Y1503" s="90" t="b">
        <f>AND(MONTH(Taulukko1[[#This Row],[Alku PVM]] )=6,DAY(Taulukko1[[#This Row],[Alku PVM]] )&gt;19)</f>
        <v>0</v>
      </c>
      <c r="Z1503" s="90" t="b">
        <f>AND(MONTH(Taulukko1[[#This Row],[Loppu PVM]] )=6,DAY(Taulukko1[[#This Row],[Loppu PVM]] )&gt;19)</f>
        <v>0</v>
      </c>
      <c r="AA1503" s="90" t="b">
        <f>OR(MONTH(Taulukko1[[#This Row],[Alku PVM]] )&lt;=5,AND(MONTH(Taulukko1[[#This Row],[Alku PVM]] )=6,DAY(Taulukko1[[#This Row],[Alku PVM]] )&lt;20))</f>
        <v>0</v>
      </c>
      <c r="AB1503" s="90" t="b">
        <f>OR(MONTH(Taulukko1[[#This Row],[Loppu PVM]])&lt;=5,AND(MONTH(Taulukko1[[#This Row],[Loppu PVM]] )=6,DAY(Taulukko1[[#This Row],[Loppu PVM]])&lt;20))</f>
        <v>1</v>
      </c>
      <c r="AC1503" s="90" t="b">
        <f>OR(MONTH(Taulukko1[[#This Row],[Alku PVM]] )&lt;=3,AND(MONTH(Taulukko1[[#This Row],[Alku PVM]] )=3))</f>
        <v>0</v>
      </c>
      <c r="AD1503" s="90" t="b">
        <f>OR(MONTH(Taulukko1[[#This Row],[Loppu PVM]] )&lt;=3,AND(MONTH(Taulukko1[[#This Row],[Loppu PVM]] )=3))</f>
        <v>1</v>
      </c>
      <c r="AE1503" s="90" t="b">
        <f>OR(MONTH(Taulukko1[[#This Row],[Alku PVM]] )&lt;=9,AND(MONTH(Taulukko1[[#This Row],[Alku PVM]] )=9))</f>
        <v>0</v>
      </c>
      <c r="AF1503" s="90" t="b">
        <f>OR(MONTH(Taulukko1[[#This Row],[Loppu PVM]])&lt;=9,AND(MONTH(Taulukko1[[#This Row],[Loppu PVM]] )=9))</f>
        <v>1</v>
      </c>
      <c r="AG1503" s="90" t="b">
        <f>OR(MONTH(Taulukko1[[#This Row],[Alku PVM]] )&lt;=6,AND(MONTH(Taulukko1[[#This Row],[Alku PVM]] )=6))</f>
        <v>0</v>
      </c>
      <c r="AH1503" s="90" t="b">
        <f>OR(MONTH(Taulukko1[[#This Row],[Loppu PVM]])&lt;=6,AND(MONTH(Taulukko1[[#This Row],[Loppu PVM]] )=6))</f>
        <v>1</v>
      </c>
    </row>
    <row r="1504" spans="1:34" ht="12.75" customHeight="1">
      <c r="A1504" t="s">
        <v>3208</v>
      </c>
      <c r="B1504" s="23">
        <v>40485</v>
      </c>
      <c r="C1504" t="s">
        <v>143</v>
      </c>
      <c r="E1504" s="62">
        <v>5</v>
      </c>
      <c r="F1504" s="4">
        <v>40490</v>
      </c>
      <c r="G1504" s="5">
        <v>3</v>
      </c>
      <c r="H1504" s="22">
        <v>40</v>
      </c>
      <c r="I1504" s="126" t="e">
        <f>INDEX('TOL2008'!B:B,MATCH(A1504,'TOL2008'!A:A,0))</f>
        <v>#N/A</v>
      </c>
      <c r="J1504" s="126" t="e">
        <f>INDEX(Pääluokka!$H$2:$H$100,MATCH(VALUE(LEFT(Taulukko1[[#This Row],[TOL2008]],2)),Pääluokka!$G$2:$G$100,0))</f>
        <v>#N/A</v>
      </c>
      <c r="K1504" s="126" t="e">
        <f>INDEX(Pääluokka!$I$2:$I$100,MATCH(VALUE(LEFT(Taulukko1[[#This Row],[TOL2008]],2)),Pääluokka!$G$2:$G$100,0))</f>
        <v>#N/A</v>
      </c>
      <c r="L1504" s="41">
        <f t="shared" si="230"/>
        <v>5</v>
      </c>
      <c r="M1504" s="43">
        <f t="shared" si="231"/>
        <v>40485</v>
      </c>
      <c r="N1504" s="43">
        <f t="shared" si="232"/>
        <v>40490</v>
      </c>
      <c r="O1504" s="43">
        <f t="shared" si="233"/>
        <v>40483</v>
      </c>
      <c r="P1504" s="43">
        <f t="shared" si="234"/>
        <v>40483</v>
      </c>
      <c r="Q1504" s="41">
        <f t="shared" si="235"/>
        <v>2010</v>
      </c>
      <c r="R1504" s="41">
        <f t="shared" si="236"/>
        <v>2010</v>
      </c>
      <c r="S1504" s="43" t="str">
        <f>YEAR(Taulukko1[[#This Row],[Alku KK]])&amp;"Q"&amp;ROUNDDOWN((MONTH(Taulukko1[[#This Row],[Alku KK]])-1)/3+1,0)</f>
        <v>2010Q4</v>
      </c>
      <c r="T1504" s="43" t="str">
        <f>YEAR(Taulukko1[[#This Row],[Loppu KK]])&amp;"Q"&amp;ROUNDDOWN((MONTH(Taulukko1[[#This Row],[Loppu KK]])-1)/3+1,0)</f>
        <v>2010Q4</v>
      </c>
      <c r="U1504" s="66">
        <f>IF(COUNT(Taulukko1[[#This Row],[Neuvottelujen alaiset ]])=1,Taulukko1[[#This Row],[Neuvottelujen alaiset ]],Taulukko1[[#This Row],[Vähennystarve]])</f>
        <v>40</v>
      </c>
      <c r="V1504" s="44">
        <f t="shared" si="237"/>
        <v>0.125</v>
      </c>
      <c r="W1504" s="44">
        <f t="shared" si="238"/>
        <v>7.4999999999999997E-2</v>
      </c>
      <c r="X1504" s="44">
        <f t="shared" si="239"/>
        <v>0.6</v>
      </c>
      <c r="Y1504" s="90" t="b">
        <f>AND(MONTH(Taulukko1[[#This Row],[Alku PVM]] )=6,DAY(Taulukko1[[#This Row],[Alku PVM]] )&gt;19)</f>
        <v>0</v>
      </c>
      <c r="Z1504" s="90" t="b">
        <f>AND(MONTH(Taulukko1[[#This Row],[Loppu PVM]] )=6,DAY(Taulukko1[[#This Row],[Loppu PVM]] )&gt;19)</f>
        <v>0</v>
      </c>
      <c r="AA1504" s="90" t="b">
        <f>OR(MONTH(Taulukko1[[#This Row],[Alku PVM]] )&lt;=5,AND(MONTH(Taulukko1[[#This Row],[Alku PVM]] )=6,DAY(Taulukko1[[#This Row],[Alku PVM]] )&lt;20))</f>
        <v>0</v>
      </c>
      <c r="AB1504" s="90" t="b">
        <f>OR(MONTH(Taulukko1[[#This Row],[Loppu PVM]])&lt;=5,AND(MONTH(Taulukko1[[#This Row],[Loppu PVM]] )=6,DAY(Taulukko1[[#This Row],[Loppu PVM]])&lt;20))</f>
        <v>0</v>
      </c>
      <c r="AC1504" s="90" t="b">
        <f>OR(MONTH(Taulukko1[[#This Row],[Alku PVM]] )&lt;=3,AND(MONTH(Taulukko1[[#This Row],[Alku PVM]] )=3))</f>
        <v>0</v>
      </c>
      <c r="AD1504" s="90" t="b">
        <f>OR(MONTH(Taulukko1[[#This Row],[Loppu PVM]] )&lt;=3,AND(MONTH(Taulukko1[[#This Row],[Loppu PVM]] )=3))</f>
        <v>0</v>
      </c>
      <c r="AE1504" s="90" t="b">
        <f>OR(MONTH(Taulukko1[[#This Row],[Alku PVM]] )&lt;=9,AND(MONTH(Taulukko1[[#This Row],[Alku PVM]] )=9))</f>
        <v>0</v>
      </c>
      <c r="AF1504" s="90" t="b">
        <f>OR(MONTH(Taulukko1[[#This Row],[Loppu PVM]])&lt;=9,AND(MONTH(Taulukko1[[#This Row],[Loppu PVM]] )=9))</f>
        <v>0</v>
      </c>
      <c r="AG1504" s="90" t="b">
        <f>OR(MONTH(Taulukko1[[#This Row],[Alku PVM]] )&lt;=6,AND(MONTH(Taulukko1[[#This Row],[Alku PVM]] )=6))</f>
        <v>0</v>
      </c>
      <c r="AH1504" s="90" t="b">
        <f>OR(MONTH(Taulukko1[[#This Row],[Loppu PVM]])&lt;=6,AND(MONTH(Taulukko1[[#This Row],[Loppu PVM]] )=6))</f>
        <v>0</v>
      </c>
    </row>
    <row r="1505" spans="1:34" ht="12.75" customHeight="1">
      <c r="A1505" t="s">
        <v>50</v>
      </c>
      <c r="B1505" s="23">
        <v>40485</v>
      </c>
      <c r="C1505" t="s">
        <v>3179</v>
      </c>
      <c r="E1505" s="62">
        <v>52</v>
      </c>
      <c r="F1505" s="4">
        <v>40556</v>
      </c>
      <c r="G1505" s="5">
        <v>45</v>
      </c>
      <c r="H1505" s="22">
        <v>80</v>
      </c>
      <c r="I1505" s="126">
        <f>INDEX('TOL2008'!B:B,MATCH(A1505,'TOL2008'!A:A,0))</f>
        <v>17120</v>
      </c>
      <c r="J1505" s="126" t="str">
        <f>INDEX(Pääluokka!$H$2:$H$100,MATCH(VALUE(LEFT(Taulukko1[[#This Row],[TOL2008]],2)),Pääluokka!$G$2:$G$100,0))</f>
        <v>Teollisuus</v>
      </c>
      <c r="K1505" s="126" t="str">
        <f>INDEX(Pääluokka!$I$2:$I$100,MATCH(VALUE(LEFT(Taulukko1[[#This Row],[TOL2008]],2)),Pääluokka!$G$2:$G$100,0))</f>
        <v>Teollisuus (C-E)</v>
      </c>
      <c r="L1505" s="41">
        <f t="shared" si="230"/>
        <v>71</v>
      </c>
      <c r="M1505" s="43">
        <f t="shared" si="231"/>
        <v>40485</v>
      </c>
      <c r="N1505" s="43">
        <f t="shared" si="232"/>
        <v>40556</v>
      </c>
      <c r="O1505" s="43">
        <f t="shared" si="233"/>
        <v>40483</v>
      </c>
      <c r="P1505" s="43">
        <f t="shared" si="234"/>
        <v>40544</v>
      </c>
      <c r="Q1505" s="41">
        <f t="shared" si="235"/>
        <v>2010</v>
      </c>
      <c r="R1505" s="41">
        <f t="shared" si="236"/>
        <v>2011</v>
      </c>
      <c r="S1505" s="43" t="str">
        <f>YEAR(Taulukko1[[#This Row],[Alku KK]])&amp;"Q"&amp;ROUNDDOWN((MONTH(Taulukko1[[#This Row],[Alku KK]])-1)/3+1,0)</f>
        <v>2010Q4</v>
      </c>
      <c r="T1505" s="43" t="str">
        <f>YEAR(Taulukko1[[#This Row],[Loppu KK]])&amp;"Q"&amp;ROUNDDOWN((MONTH(Taulukko1[[#This Row],[Loppu KK]])-1)/3+1,0)</f>
        <v>2011Q1</v>
      </c>
      <c r="U1505" s="66">
        <f>IF(COUNT(Taulukko1[[#This Row],[Neuvottelujen alaiset ]])=1,Taulukko1[[#This Row],[Neuvottelujen alaiset ]],Taulukko1[[#This Row],[Vähennystarve]])</f>
        <v>80</v>
      </c>
      <c r="V1505" s="44">
        <f t="shared" si="237"/>
        <v>0.65</v>
      </c>
      <c r="W1505" s="44">
        <f t="shared" si="238"/>
        <v>0.5625</v>
      </c>
      <c r="X1505" s="44">
        <f t="shared" si="239"/>
        <v>0.86538461538461542</v>
      </c>
      <c r="Y1505" s="90" t="b">
        <f>AND(MONTH(Taulukko1[[#This Row],[Alku PVM]] )=6,DAY(Taulukko1[[#This Row],[Alku PVM]] )&gt;19)</f>
        <v>0</v>
      </c>
      <c r="Z1505" s="90" t="b">
        <f>AND(MONTH(Taulukko1[[#This Row],[Loppu PVM]] )=6,DAY(Taulukko1[[#This Row],[Loppu PVM]] )&gt;19)</f>
        <v>0</v>
      </c>
      <c r="AA1505" s="90" t="b">
        <f>OR(MONTH(Taulukko1[[#This Row],[Alku PVM]] )&lt;=5,AND(MONTH(Taulukko1[[#This Row],[Alku PVM]] )=6,DAY(Taulukko1[[#This Row],[Alku PVM]] )&lt;20))</f>
        <v>0</v>
      </c>
      <c r="AB1505" s="90" t="b">
        <f>OR(MONTH(Taulukko1[[#This Row],[Loppu PVM]])&lt;=5,AND(MONTH(Taulukko1[[#This Row],[Loppu PVM]] )=6,DAY(Taulukko1[[#This Row],[Loppu PVM]])&lt;20))</f>
        <v>1</v>
      </c>
      <c r="AC1505" s="90" t="b">
        <f>OR(MONTH(Taulukko1[[#This Row],[Alku PVM]] )&lt;=3,AND(MONTH(Taulukko1[[#This Row],[Alku PVM]] )=3))</f>
        <v>0</v>
      </c>
      <c r="AD1505" s="90" t="b">
        <f>OR(MONTH(Taulukko1[[#This Row],[Loppu PVM]] )&lt;=3,AND(MONTH(Taulukko1[[#This Row],[Loppu PVM]] )=3))</f>
        <v>1</v>
      </c>
      <c r="AE1505" s="90" t="b">
        <f>OR(MONTH(Taulukko1[[#This Row],[Alku PVM]] )&lt;=9,AND(MONTH(Taulukko1[[#This Row],[Alku PVM]] )=9))</f>
        <v>0</v>
      </c>
      <c r="AF1505" s="90" t="b">
        <f>OR(MONTH(Taulukko1[[#This Row],[Loppu PVM]])&lt;=9,AND(MONTH(Taulukko1[[#This Row],[Loppu PVM]] )=9))</f>
        <v>1</v>
      </c>
      <c r="AG1505" s="90" t="b">
        <f>OR(MONTH(Taulukko1[[#This Row],[Alku PVM]] )&lt;=6,AND(MONTH(Taulukko1[[#This Row],[Alku PVM]] )=6))</f>
        <v>0</v>
      </c>
      <c r="AH1505" s="90" t="b">
        <f>OR(MONTH(Taulukko1[[#This Row],[Loppu PVM]])&lt;=6,AND(MONTH(Taulukko1[[#This Row],[Loppu PVM]] )=6))</f>
        <v>1</v>
      </c>
    </row>
    <row r="1506" spans="1:34" ht="12.75" customHeight="1">
      <c r="A1506" t="s">
        <v>3461</v>
      </c>
      <c r="B1506" s="23">
        <v>40492</v>
      </c>
      <c r="C1506" t="s">
        <v>3460</v>
      </c>
      <c r="E1506" s="62">
        <v>28</v>
      </c>
      <c r="F1506" s="4"/>
      <c r="G1506" s="5"/>
      <c r="H1506" s="22">
        <v>28</v>
      </c>
      <c r="I1506" s="126" t="e">
        <f>INDEX('TOL2008'!B:B,MATCH(A1506,'TOL2008'!A:A,0))</f>
        <v>#N/A</v>
      </c>
      <c r="J1506" s="126" t="e">
        <f>INDEX(Pääluokka!$H$2:$H$100,MATCH(VALUE(LEFT(Taulukko1[[#This Row],[TOL2008]],2)),Pääluokka!$G$2:$G$100,0))</f>
        <v>#N/A</v>
      </c>
      <c r="K1506" s="126" t="e">
        <f>INDEX(Pääluokka!$I$2:$I$100,MATCH(VALUE(LEFT(Taulukko1[[#This Row],[TOL2008]],2)),Pääluokka!$G$2:$G$100,0))</f>
        <v>#N/A</v>
      </c>
      <c r="L1506" s="41" t="str">
        <f t="shared" si="230"/>
        <v>NA</v>
      </c>
      <c r="M1506" s="43">
        <f t="shared" si="231"/>
        <v>40492</v>
      </c>
      <c r="N1506" s="43">
        <f t="shared" si="232"/>
        <v>40543</v>
      </c>
      <c r="O1506" s="43">
        <f t="shared" si="233"/>
        <v>40483</v>
      </c>
      <c r="P1506" s="43">
        <f t="shared" si="234"/>
        <v>40513</v>
      </c>
      <c r="Q1506" s="41">
        <f t="shared" si="235"/>
        <v>2010</v>
      </c>
      <c r="R1506" s="41">
        <f t="shared" si="236"/>
        <v>2010</v>
      </c>
      <c r="S1506" s="43" t="str">
        <f>YEAR(Taulukko1[[#This Row],[Alku KK]])&amp;"Q"&amp;ROUNDDOWN((MONTH(Taulukko1[[#This Row],[Alku KK]])-1)/3+1,0)</f>
        <v>2010Q4</v>
      </c>
      <c r="T1506" s="43" t="str">
        <f>YEAR(Taulukko1[[#This Row],[Loppu KK]])&amp;"Q"&amp;ROUNDDOWN((MONTH(Taulukko1[[#This Row],[Loppu KK]])-1)/3+1,0)</f>
        <v>2010Q4</v>
      </c>
      <c r="U1506" s="66">
        <f>IF(COUNT(Taulukko1[[#This Row],[Neuvottelujen alaiset ]])=1,Taulukko1[[#This Row],[Neuvottelujen alaiset ]],Taulukko1[[#This Row],[Vähennystarve]])</f>
        <v>28</v>
      </c>
      <c r="V1506" s="44">
        <f t="shared" si="237"/>
        <v>1</v>
      </c>
      <c r="W1506" s="44" t="str">
        <f t="shared" si="238"/>
        <v>NA</v>
      </c>
      <c r="X1506" s="44" t="str">
        <f t="shared" si="239"/>
        <v>NA</v>
      </c>
      <c r="Y1506" s="90" t="b">
        <f>AND(MONTH(Taulukko1[[#This Row],[Alku PVM]] )=6,DAY(Taulukko1[[#This Row],[Alku PVM]] )&gt;19)</f>
        <v>0</v>
      </c>
      <c r="Z1506" s="90" t="b">
        <f>AND(MONTH(Taulukko1[[#This Row],[Loppu PVM]] )=6,DAY(Taulukko1[[#This Row],[Loppu PVM]] )&gt;19)</f>
        <v>0</v>
      </c>
      <c r="AA1506" s="90" t="b">
        <f>OR(MONTH(Taulukko1[[#This Row],[Alku PVM]] )&lt;=5,AND(MONTH(Taulukko1[[#This Row],[Alku PVM]] )=6,DAY(Taulukko1[[#This Row],[Alku PVM]] )&lt;20))</f>
        <v>0</v>
      </c>
      <c r="AB1506" s="90" t="b">
        <f>OR(MONTH(Taulukko1[[#This Row],[Loppu PVM]])&lt;=5,AND(MONTH(Taulukko1[[#This Row],[Loppu PVM]] )=6,DAY(Taulukko1[[#This Row],[Loppu PVM]])&lt;20))</f>
        <v>0</v>
      </c>
      <c r="AC1506" s="90" t="b">
        <f>OR(MONTH(Taulukko1[[#This Row],[Alku PVM]] )&lt;=3,AND(MONTH(Taulukko1[[#This Row],[Alku PVM]] )=3))</f>
        <v>0</v>
      </c>
      <c r="AD1506" s="90" t="b">
        <f>OR(MONTH(Taulukko1[[#This Row],[Loppu PVM]] )&lt;=3,AND(MONTH(Taulukko1[[#This Row],[Loppu PVM]] )=3))</f>
        <v>0</v>
      </c>
      <c r="AE1506" s="90" t="b">
        <f>OR(MONTH(Taulukko1[[#This Row],[Alku PVM]] )&lt;=9,AND(MONTH(Taulukko1[[#This Row],[Alku PVM]] )=9))</f>
        <v>0</v>
      </c>
      <c r="AF1506" s="90" t="b">
        <f>OR(MONTH(Taulukko1[[#This Row],[Loppu PVM]])&lt;=9,AND(MONTH(Taulukko1[[#This Row],[Loppu PVM]] )=9))</f>
        <v>0</v>
      </c>
      <c r="AG1506" s="90" t="b">
        <f>OR(MONTH(Taulukko1[[#This Row],[Alku PVM]] )&lt;=6,AND(MONTH(Taulukko1[[#This Row],[Alku PVM]] )=6))</f>
        <v>0</v>
      </c>
      <c r="AH1506" s="90" t="b">
        <f>OR(MONTH(Taulukko1[[#This Row],[Loppu PVM]])&lt;=6,AND(MONTH(Taulukko1[[#This Row],[Loppu PVM]] )=6))</f>
        <v>0</v>
      </c>
    </row>
    <row r="1507" spans="1:34" ht="12.75" customHeight="1">
      <c r="A1507" t="s">
        <v>2652</v>
      </c>
      <c r="B1507" s="23">
        <v>40492</v>
      </c>
      <c r="C1507" t="s">
        <v>3314</v>
      </c>
      <c r="D1507" s="5">
        <v>190</v>
      </c>
      <c r="F1507" s="4">
        <v>40508</v>
      </c>
      <c r="G1507" s="5">
        <v>0</v>
      </c>
      <c r="H1507" s="22">
        <v>600</v>
      </c>
      <c r="I1507" s="126" t="e">
        <f>INDEX('TOL2008'!B:B,MATCH(A1507,'TOL2008'!A:A,0))</f>
        <v>#N/A</v>
      </c>
      <c r="J1507" s="126" t="e">
        <f>INDEX(Pääluokka!$H$2:$H$100,MATCH(VALUE(LEFT(Taulukko1[[#This Row],[TOL2008]],2)),Pääluokka!$G$2:$G$100,0))</f>
        <v>#N/A</v>
      </c>
      <c r="K1507" s="126" t="e">
        <f>INDEX(Pääluokka!$I$2:$I$100,MATCH(VALUE(LEFT(Taulukko1[[#This Row],[TOL2008]],2)),Pääluokka!$G$2:$G$100,0))</f>
        <v>#N/A</v>
      </c>
      <c r="L1507" s="41">
        <f t="shared" si="230"/>
        <v>16</v>
      </c>
      <c r="M1507" s="43">
        <f t="shared" si="231"/>
        <v>40492</v>
      </c>
      <c r="N1507" s="43">
        <f t="shared" si="232"/>
        <v>40508</v>
      </c>
      <c r="O1507" s="43">
        <f t="shared" si="233"/>
        <v>40483</v>
      </c>
      <c r="P1507" s="43">
        <f t="shared" si="234"/>
        <v>40483</v>
      </c>
      <c r="Q1507" s="41">
        <f t="shared" si="235"/>
        <v>2010</v>
      </c>
      <c r="R1507" s="41">
        <f t="shared" si="236"/>
        <v>2010</v>
      </c>
      <c r="S1507" s="43" t="str">
        <f>YEAR(Taulukko1[[#This Row],[Alku KK]])&amp;"Q"&amp;ROUNDDOWN((MONTH(Taulukko1[[#This Row],[Alku KK]])-1)/3+1,0)</f>
        <v>2010Q4</v>
      </c>
      <c r="T1507" s="43" t="str">
        <f>YEAR(Taulukko1[[#This Row],[Loppu KK]])&amp;"Q"&amp;ROUNDDOWN((MONTH(Taulukko1[[#This Row],[Loppu KK]])-1)/3+1,0)</f>
        <v>2010Q4</v>
      </c>
      <c r="U1507" s="66">
        <f>IF(COUNT(Taulukko1[[#This Row],[Neuvottelujen alaiset ]])=1,Taulukko1[[#This Row],[Neuvottelujen alaiset ]],Taulukko1[[#This Row],[Vähennystarve]])</f>
        <v>600</v>
      </c>
      <c r="V1507" s="44" t="str">
        <f t="shared" si="237"/>
        <v>NA</v>
      </c>
      <c r="W1507" s="44">
        <f t="shared" si="238"/>
        <v>0</v>
      </c>
      <c r="X1507" s="44" t="str">
        <f t="shared" si="239"/>
        <v>NA</v>
      </c>
      <c r="Y1507" s="90" t="b">
        <f>AND(MONTH(Taulukko1[[#This Row],[Alku PVM]] )=6,DAY(Taulukko1[[#This Row],[Alku PVM]] )&gt;19)</f>
        <v>0</v>
      </c>
      <c r="Z1507" s="90" t="b">
        <f>AND(MONTH(Taulukko1[[#This Row],[Loppu PVM]] )=6,DAY(Taulukko1[[#This Row],[Loppu PVM]] )&gt;19)</f>
        <v>0</v>
      </c>
      <c r="AA1507" s="90" t="b">
        <f>OR(MONTH(Taulukko1[[#This Row],[Alku PVM]] )&lt;=5,AND(MONTH(Taulukko1[[#This Row],[Alku PVM]] )=6,DAY(Taulukko1[[#This Row],[Alku PVM]] )&lt;20))</f>
        <v>0</v>
      </c>
      <c r="AB1507" s="90" t="b">
        <f>OR(MONTH(Taulukko1[[#This Row],[Loppu PVM]])&lt;=5,AND(MONTH(Taulukko1[[#This Row],[Loppu PVM]] )=6,DAY(Taulukko1[[#This Row],[Loppu PVM]])&lt;20))</f>
        <v>0</v>
      </c>
      <c r="AC1507" s="90" t="b">
        <f>OR(MONTH(Taulukko1[[#This Row],[Alku PVM]] )&lt;=3,AND(MONTH(Taulukko1[[#This Row],[Alku PVM]] )=3))</f>
        <v>0</v>
      </c>
      <c r="AD1507" s="90" t="b">
        <f>OR(MONTH(Taulukko1[[#This Row],[Loppu PVM]] )&lt;=3,AND(MONTH(Taulukko1[[#This Row],[Loppu PVM]] )=3))</f>
        <v>0</v>
      </c>
      <c r="AE1507" s="90" t="b">
        <f>OR(MONTH(Taulukko1[[#This Row],[Alku PVM]] )&lt;=9,AND(MONTH(Taulukko1[[#This Row],[Alku PVM]] )=9))</f>
        <v>0</v>
      </c>
      <c r="AF1507" s="90" t="b">
        <f>OR(MONTH(Taulukko1[[#This Row],[Loppu PVM]])&lt;=9,AND(MONTH(Taulukko1[[#This Row],[Loppu PVM]] )=9))</f>
        <v>0</v>
      </c>
      <c r="AG1507" s="90" t="b">
        <f>OR(MONTH(Taulukko1[[#This Row],[Alku PVM]] )&lt;=6,AND(MONTH(Taulukko1[[#This Row],[Alku PVM]] )=6))</f>
        <v>0</v>
      </c>
      <c r="AH1507" s="90" t="b">
        <f>OR(MONTH(Taulukko1[[#This Row],[Loppu PVM]])&lt;=6,AND(MONTH(Taulukko1[[#This Row],[Loppu PVM]] )=6))</f>
        <v>0</v>
      </c>
    </row>
    <row r="1508" spans="1:34" ht="12.75" customHeight="1">
      <c r="A1508" t="s">
        <v>2602</v>
      </c>
      <c r="B1508" s="23">
        <v>40492</v>
      </c>
      <c r="C1508" t="s">
        <v>3299</v>
      </c>
      <c r="D1508" s="5">
        <v>20</v>
      </c>
      <c r="E1508" s="62">
        <v>20</v>
      </c>
      <c r="F1508" s="4"/>
      <c r="G1508" s="5"/>
      <c r="H1508" s="22">
        <v>140</v>
      </c>
      <c r="I1508" s="126" t="e">
        <f>INDEX('TOL2008'!B:B,MATCH(A1508,'TOL2008'!A:A,0))</f>
        <v>#N/A</v>
      </c>
      <c r="J1508" s="126" t="e">
        <f>INDEX(Pääluokka!$H$2:$H$100,MATCH(VALUE(LEFT(Taulukko1[[#This Row],[TOL2008]],2)),Pääluokka!$G$2:$G$100,0))</f>
        <v>#N/A</v>
      </c>
      <c r="K1508" s="126" t="e">
        <f>INDEX(Pääluokka!$I$2:$I$100,MATCH(VALUE(LEFT(Taulukko1[[#This Row],[TOL2008]],2)),Pääluokka!$G$2:$G$100,0))</f>
        <v>#N/A</v>
      </c>
      <c r="L1508" s="41" t="str">
        <f t="shared" si="230"/>
        <v>NA</v>
      </c>
      <c r="M1508" s="43">
        <f t="shared" si="231"/>
        <v>40492</v>
      </c>
      <c r="N1508" s="43">
        <f t="shared" si="232"/>
        <v>40543</v>
      </c>
      <c r="O1508" s="43">
        <f t="shared" si="233"/>
        <v>40483</v>
      </c>
      <c r="P1508" s="43">
        <f t="shared" si="234"/>
        <v>40513</v>
      </c>
      <c r="Q1508" s="41">
        <f t="shared" si="235"/>
        <v>2010</v>
      </c>
      <c r="R1508" s="41">
        <f t="shared" si="236"/>
        <v>2010</v>
      </c>
      <c r="S1508" s="43" t="str">
        <f>YEAR(Taulukko1[[#This Row],[Alku KK]])&amp;"Q"&amp;ROUNDDOWN((MONTH(Taulukko1[[#This Row],[Alku KK]])-1)/3+1,0)</f>
        <v>2010Q4</v>
      </c>
      <c r="T1508" s="43" t="str">
        <f>YEAR(Taulukko1[[#This Row],[Loppu KK]])&amp;"Q"&amp;ROUNDDOWN((MONTH(Taulukko1[[#This Row],[Loppu KK]])-1)/3+1,0)</f>
        <v>2010Q4</v>
      </c>
      <c r="U1508" s="66">
        <f>IF(COUNT(Taulukko1[[#This Row],[Neuvottelujen alaiset ]])=1,Taulukko1[[#This Row],[Neuvottelujen alaiset ]],Taulukko1[[#This Row],[Vähennystarve]])</f>
        <v>140</v>
      </c>
      <c r="V1508" s="44">
        <f t="shared" si="237"/>
        <v>0.14285714285714285</v>
      </c>
      <c r="W1508" s="44" t="str">
        <f t="shared" si="238"/>
        <v>NA</v>
      </c>
      <c r="X1508" s="44" t="str">
        <f t="shared" si="239"/>
        <v>NA</v>
      </c>
      <c r="Y1508" s="90" t="b">
        <f>AND(MONTH(Taulukko1[[#This Row],[Alku PVM]] )=6,DAY(Taulukko1[[#This Row],[Alku PVM]] )&gt;19)</f>
        <v>0</v>
      </c>
      <c r="Z1508" s="90" t="b">
        <f>AND(MONTH(Taulukko1[[#This Row],[Loppu PVM]] )=6,DAY(Taulukko1[[#This Row],[Loppu PVM]] )&gt;19)</f>
        <v>0</v>
      </c>
      <c r="AA1508" s="90" t="b">
        <f>OR(MONTH(Taulukko1[[#This Row],[Alku PVM]] )&lt;=5,AND(MONTH(Taulukko1[[#This Row],[Alku PVM]] )=6,DAY(Taulukko1[[#This Row],[Alku PVM]] )&lt;20))</f>
        <v>0</v>
      </c>
      <c r="AB1508" s="90" t="b">
        <f>OR(MONTH(Taulukko1[[#This Row],[Loppu PVM]])&lt;=5,AND(MONTH(Taulukko1[[#This Row],[Loppu PVM]] )=6,DAY(Taulukko1[[#This Row],[Loppu PVM]])&lt;20))</f>
        <v>0</v>
      </c>
      <c r="AC1508" s="90" t="b">
        <f>OR(MONTH(Taulukko1[[#This Row],[Alku PVM]] )&lt;=3,AND(MONTH(Taulukko1[[#This Row],[Alku PVM]] )=3))</f>
        <v>0</v>
      </c>
      <c r="AD1508" s="90" t="b">
        <f>OR(MONTH(Taulukko1[[#This Row],[Loppu PVM]] )&lt;=3,AND(MONTH(Taulukko1[[#This Row],[Loppu PVM]] )=3))</f>
        <v>0</v>
      </c>
      <c r="AE1508" s="90" t="b">
        <f>OR(MONTH(Taulukko1[[#This Row],[Alku PVM]] )&lt;=9,AND(MONTH(Taulukko1[[#This Row],[Alku PVM]] )=9))</f>
        <v>0</v>
      </c>
      <c r="AF1508" s="90" t="b">
        <f>OR(MONTH(Taulukko1[[#This Row],[Loppu PVM]])&lt;=9,AND(MONTH(Taulukko1[[#This Row],[Loppu PVM]] )=9))</f>
        <v>0</v>
      </c>
      <c r="AG1508" s="90" t="b">
        <f>OR(MONTH(Taulukko1[[#This Row],[Alku PVM]] )&lt;=6,AND(MONTH(Taulukko1[[#This Row],[Alku PVM]] )=6))</f>
        <v>0</v>
      </c>
      <c r="AH1508" s="90" t="b">
        <f>OR(MONTH(Taulukko1[[#This Row],[Loppu PVM]])&lt;=6,AND(MONTH(Taulukko1[[#This Row],[Loppu PVM]] )=6))</f>
        <v>0</v>
      </c>
    </row>
    <row r="1509" spans="1:34" ht="12.75" customHeight="1">
      <c r="A1509" t="s">
        <v>1833</v>
      </c>
      <c r="B1509" s="23">
        <v>40492</v>
      </c>
      <c r="C1509" t="s">
        <v>3172</v>
      </c>
      <c r="E1509" s="62">
        <v>50</v>
      </c>
      <c r="F1509" s="4">
        <v>40570</v>
      </c>
      <c r="G1509" s="5">
        <v>48</v>
      </c>
      <c r="H1509" s="22">
        <v>380</v>
      </c>
      <c r="I1509" s="126">
        <f>INDEX('TOL2008'!B:B,MATCH(A1509,'TOL2008'!A:A,0))</f>
        <v>8920</v>
      </c>
      <c r="J1509" s="126" t="str">
        <f>INDEX(Pääluokka!$H$2:$H$100,MATCH(VALUE(LEFT(Taulukko1[[#This Row],[TOL2008]],2)),Pääluokka!$G$2:$G$100,0))</f>
        <v>Terveys- ja sosiaalipalvelut</v>
      </c>
      <c r="K1509" s="126" t="str">
        <f>INDEX(Pääluokka!$I$2:$I$100,MATCH(VALUE(LEFT(Taulukko1[[#This Row],[TOL2008]],2)),Pääluokka!$G$2:$G$100,0))</f>
        <v>Muut toimialat (O-Q, T-X)</v>
      </c>
      <c r="L1509" s="41">
        <f t="shared" si="230"/>
        <v>78</v>
      </c>
      <c r="M1509" s="43">
        <f t="shared" si="231"/>
        <v>40492</v>
      </c>
      <c r="N1509" s="43">
        <f t="shared" si="232"/>
        <v>40570</v>
      </c>
      <c r="O1509" s="43">
        <f t="shared" si="233"/>
        <v>40483</v>
      </c>
      <c r="P1509" s="43">
        <f t="shared" si="234"/>
        <v>40544</v>
      </c>
      <c r="Q1509" s="41">
        <f t="shared" si="235"/>
        <v>2010</v>
      </c>
      <c r="R1509" s="41">
        <f t="shared" si="236"/>
        <v>2011</v>
      </c>
      <c r="S1509" s="43" t="str">
        <f>YEAR(Taulukko1[[#This Row],[Alku KK]])&amp;"Q"&amp;ROUNDDOWN((MONTH(Taulukko1[[#This Row],[Alku KK]])-1)/3+1,0)</f>
        <v>2010Q4</v>
      </c>
      <c r="T1509" s="43" t="str">
        <f>YEAR(Taulukko1[[#This Row],[Loppu KK]])&amp;"Q"&amp;ROUNDDOWN((MONTH(Taulukko1[[#This Row],[Loppu KK]])-1)/3+1,0)</f>
        <v>2011Q1</v>
      </c>
      <c r="U1509" s="66">
        <f>IF(COUNT(Taulukko1[[#This Row],[Neuvottelujen alaiset ]])=1,Taulukko1[[#This Row],[Neuvottelujen alaiset ]],Taulukko1[[#This Row],[Vähennystarve]])</f>
        <v>380</v>
      </c>
      <c r="V1509" s="44">
        <f t="shared" si="237"/>
        <v>0.13157894736842105</v>
      </c>
      <c r="W1509" s="44">
        <f t="shared" si="238"/>
        <v>0.12631578947368421</v>
      </c>
      <c r="X1509" s="44">
        <f t="shared" si="239"/>
        <v>0.96</v>
      </c>
      <c r="Y1509" s="90" t="b">
        <f>AND(MONTH(Taulukko1[[#This Row],[Alku PVM]] )=6,DAY(Taulukko1[[#This Row],[Alku PVM]] )&gt;19)</f>
        <v>0</v>
      </c>
      <c r="Z1509" s="90" t="b">
        <f>AND(MONTH(Taulukko1[[#This Row],[Loppu PVM]] )=6,DAY(Taulukko1[[#This Row],[Loppu PVM]] )&gt;19)</f>
        <v>0</v>
      </c>
      <c r="AA1509" s="90" t="b">
        <f>OR(MONTH(Taulukko1[[#This Row],[Alku PVM]] )&lt;=5,AND(MONTH(Taulukko1[[#This Row],[Alku PVM]] )=6,DAY(Taulukko1[[#This Row],[Alku PVM]] )&lt;20))</f>
        <v>0</v>
      </c>
      <c r="AB1509" s="90" t="b">
        <f>OR(MONTH(Taulukko1[[#This Row],[Loppu PVM]])&lt;=5,AND(MONTH(Taulukko1[[#This Row],[Loppu PVM]] )=6,DAY(Taulukko1[[#This Row],[Loppu PVM]])&lt;20))</f>
        <v>1</v>
      </c>
      <c r="AC1509" s="90" t="b">
        <f>OR(MONTH(Taulukko1[[#This Row],[Alku PVM]] )&lt;=3,AND(MONTH(Taulukko1[[#This Row],[Alku PVM]] )=3))</f>
        <v>0</v>
      </c>
      <c r="AD1509" s="90" t="b">
        <f>OR(MONTH(Taulukko1[[#This Row],[Loppu PVM]] )&lt;=3,AND(MONTH(Taulukko1[[#This Row],[Loppu PVM]] )=3))</f>
        <v>1</v>
      </c>
      <c r="AE1509" s="90" t="b">
        <f>OR(MONTH(Taulukko1[[#This Row],[Alku PVM]] )&lt;=9,AND(MONTH(Taulukko1[[#This Row],[Alku PVM]] )=9))</f>
        <v>0</v>
      </c>
      <c r="AF1509" s="90" t="b">
        <f>OR(MONTH(Taulukko1[[#This Row],[Loppu PVM]])&lt;=9,AND(MONTH(Taulukko1[[#This Row],[Loppu PVM]] )=9))</f>
        <v>1</v>
      </c>
      <c r="AG1509" s="90" t="b">
        <f>OR(MONTH(Taulukko1[[#This Row],[Alku PVM]] )&lt;=6,AND(MONTH(Taulukko1[[#This Row],[Alku PVM]] )=6))</f>
        <v>0</v>
      </c>
      <c r="AH1509" s="90" t="b">
        <f>OR(MONTH(Taulukko1[[#This Row],[Loppu PVM]])&lt;=6,AND(MONTH(Taulukko1[[#This Row],[Loppu PVM]] )=6))</f>
        <v>1</v>
      </c>
    </row>
    <row r="1510" spans="1:34" ht="12.75" customHeight="1">
      <c r="A1510" s="21" t="s">
        <v>3413</v>
      </c>
      <c r="B1510" s="23">
        <v>40493</v>
      </c>
      <c r="C1510" s="21" t="s">
        <v>3412</v>
      </c>
      <c r="D1510" s="24"/>
      <c r="E1510" s="62">
        <v>10</v>
      </c>
      <c r="F1510" s="23"/>
      <c r="G1510" s="24"/>
      <c r="H1510" s="22">
        <v>50</v>
      </c>
      <c r="I1510" s="126">
        <f>INDEX('TOL2008'!B:B,MATCH(A3864,'TOL2008'!A:A,0))</f>
        <v>25730</v>
      </c>
      <c r="J1510" s="126" t="str">
        <f>INDEX(Pääluokka!$H$2:$H$100,MATCH(VALUE(LEFT(Taulukko1[[#This Row],[TOL2008]],2)),Pääluokka!$G$2:$G$100,0))</f>
        <v>Teollisuus</v>
      </c>
      <c r="K1510" s="126" t="str">
        <f>INDEX(Pääluokka!$I$2:$I$100,MATCH(VALUE(LEFT(Taulukko1[[#This Row],[TOL2008]],2)),Pääluokka!$G$2:$G$100,0))</f>
        <v>Teollisuus (C-E)</v>
      </c>
      <c r="L1510" s="41" t="str">
        <f t="shared" si="230"/>
        <v>NA</v>
      </c>
      <c r="M1510" s="43">
        <f t="shared" si="231"/>
        <v>40493</v>
      </c>
      <c r="N1510" s="43">
        <f t="shared" si="232"/>
        <v>40544</v>
      </c>
      <c r="O1510" s="43">
        <f t="shared" si="233"/>
        <v>40483</v>
      </c>
      <c r="P1510" s="43">
        <f t="shared" si="234"/>
        <v>40544</v>
      </c>
      <c r="Q1510" s="41">
        <f t="shared" si="235"/>
        <v>2010</v>
      </c>
      <c r="R1510" s="41">
        <f t="shared" si="236"/>
        <v>2011</v>
      </c>
      <c r="S1510" s="43" t="str">
        <f>YEAR(Taulukko1[[#This Row],[Alku KK]])&amp;"Q"&amp;ROUNDDOWN((MONTH(Taulukko1[[#This Row],[Alku KK]])-1)/3+1,0)</f>
        <v>2010Q4</v>
      </c>
      <c r="T1510" s="43" t="str">
        <f>YEAR(Taulukko1[[#This Row],[Loppu KK]])&amp;"Q"&amp;ROUNDDOWN((MONTH(Taulukko1[[#This Row],[Loppu KK]])-1)/3+1,0)</f>
        <v>2011Q1</v>
      </c>
      <c r="U1510" s="66">
        <f>IF(COUNT(Taulukko1[[#This Row],[Neuvottelujen alaiset ]])=1,Taulukko1[[#This Row],[Neuvottelujen alaiset ]],Taulukko1[[#This Row],[Vähennystarve]])</f>
        <v>50</v>
      </c>
      <c r="V1510" s="44">
        <f t="shared" si="237"/>
        <v>0.2</v>
      </c>
      <c r="W1510" s="44" t="str">
        <f t="shared" si="238"/>
        <v>NA</v>
      </c>
      <c r="X1510" s="44" t="str">
        <f t="shared" si="239"/>
        <v>NA</v>
      </c>
      <c r="Y1510" s="90" t="b">
        <f>AND(MONTH(Taulukko1[[#This Row],[Alku PVM]] )=6,DAY(Taulukko1[[#This Row],[Alku PVM]] )&gt;19)</f>
        <v>0</v>
      </c>
      <c r="Z1510" s="90" t="b">
        <f>AND(MONTH(Taulukko1[[#This Row],[Loppu PVM]] )=6,DAY(Taulukko1[[#This Row],[Loppu PVM]] )&gt;19)</f>
        <v>0</v>
      </c>
      <c r="AA1510" s="90" t="b">
        <f>OR(MONTH(Taulukko1[[#This Row],[Alku PVM]] )&lt;=5,AND(MONTH(Taulukko1[[#This Row],[Alku PVM]] )=6,DAY(Taulukko1[[#This Row],[Alku PVM]] )&lt;20))</f>
        <v>0</v>
      </c>
      <c r="AB1510" s="90" t="b">
        <f>OR(MONTH(Taulukko1[[#This Row],[Loppu PVM]])&lt;=5,AND(MONTH(Taulukko1[[#This Row],[Loppu PVM]] )=6,DAY(Taulukko1[[#This Row],[Loppu PVM]])&lt;20))</f>
        <v>1</v>
      </c>
      <c r="AC1510" s="90" t="b">
        <f>OR(MONTH(Taulukko1[[#This Row],[Alku PVM]] )&lt;=3,AND(MONTH(Taulukko1[[#This Row],[Alku PVM]] )=3))</f>
        <v>0</v>
      </c>
      <c r="AD1510" s="90" t="b">
        <f>OR(MONTH(Taulukko1[[#This Row],[Loppu PVM]] )&lt;=3,AND(MONTH(Taulukko1[[#This Row],[Loppu PVM]] )=3))</f>
        <v>1</v>
      </c>
      <c r="AE1510" s="90" t="b">
        <f>OR(MONTH(Taulukko1[[#This Row],[Alku PVM]] )&lt;=9,AND(MONTH(Taulukko1[[#This Row],[Alku PVM]] )=9))</f>
        <v>0</v>
      </c>
      <c r="AF1510" s="90" t="b">
        <f>OR(MONTH(Taulukko1[[#This Row],[Loppu PVM]])&lt;=9,AND(MONTH(Taulukko1[[#This Row],[Loppu PVM]] )=9))</f>
        <v>1</v>
      </c>
      <c r="AG1510" s="90" t="b">
        <f>OR(MONTH(Taulukko1[[#This Row],[Alku PVM]] )&lt;=6,AND(MONTH(Taulukko1[[#This Row],[Alku PVM]] )=6))</f>
        <v>0</v>
      </c>
      <c r="AH1510" s="90" t="b">
        <f>OR(MONTH(Taulukko1[[#This Row],[Loppu PVM]])&lt;=6,AND(MONTH(Taulukko1[[#This Row],[Loppu PVM]] )=6))</f>
        <v>1</v>
      </c>
    </row>
    <row r="1511" spans="1:34" ht="12.75" customHeight="1">
      <c r="A1511" t="s">
        <v>481</v>
      </c>
      <c r="B1511" s="23">
        <v>40493</v>
      </c>
      <c r="C1511" t="s">
        <v>3384</v>
      </c>
      <c r="D1511" s="5" t="s">
        <v>25</v>
      </c>
      <c r="F1511" s="4">
        <v>40514</v>
      </c>
      <c r="G1511" s="5">
        <v>0</v>
      </c>
      <c r="H1511" s="22">
        <v>300</v>
      </c>
      <c r="I1511" s="126">
        <f>INDEX('TOL2008'!B:B,MATCH(A1511,'TOL2008'!A:A,0))</f>
        <v>16231</v>
      </c>
      <c r="J1511" s="126" t="str">
        <f>INDEX(Pääluokka!$H$2:$H$100,MATCH(VALUE(LEFT(Taulukko1[[#This Row],[TOL2008]],2)),Pääluokka!$G$2:$G$100,0))</f>
        <v>Teollisuus</v>
      </c>
      <c r="K1511" s="126" t="str">
        <f>INDEX(Pääluokka!$I$2:$I$100,MATCH(VALUE(LEFT(Taulukko1[[#This Row],[TOL2008]],2)),Pääluokka!$G$2:$G$100,0))</f>
        <v>Teollisuus (C-E)</v>
      </c>
      <c r="L1511" s="41">
        <f t="shared" si="230"/>
        <v>21</v>
      </c>
      <c r="M1511" s="43">
        <f t="shared" si="231"/>
        <v>40493</v>
      </c>
      <c r="N1511" s="43">
        <f t="shared" si="232"/>
        <v>40514</v>
      </c>
      <c r="O1511" s="43">
        <f t="shared" si="233"/>
        <v>40483</v>
      </c>
      <c r="P1511" s="43">
        <f t="shared" si="234"/>
        <v>40513</v>
      </c>
      <c r="Q1511" s="41">
        <f t="shared" si="235"/>
        <v>2010</v>
      </c>
      <c r="R1511" s="41">
        <f t="shared" si="236"/>
        <v>2010</v>
      </c>
      <c r="S1511" s="43" t="str">
        <f>YEAR(Taulukko1[[#This Row],[Alku KK]])&amp;"Q"&amp;ROUNDDOWN((MONTH(Taulukko1[[#This Row],[Alku KK]])-1)/3+1,0)</f>
        <v>2010Q4</v>
      </c>
      <c r="T1511" s="43" t="str">
        <f>YEAR(Taulukko1[[#This Row],[Loppu KK]])&amp;"Q"&amp;ROUNDDOWN((MONTH(Taulukko1[[#This Row],[Loppu KK]])-1)/3+1,0)</f>
        <v>2010Q4</v>
      </c>
      <c r="U1511" s="66">
        <f>IF(COUNT(Taulukko1[[#This Row],[Neuvottelujen alaiset ]])=1,Taulukko1[[#This Row],[Neuvottelujen alaiset ]],Taulukko1[[#This Row],[Vähennystarve]])</f>
        <v>300</v>
      </c>
      <c r="V1511" s="44" t="str">
        <f t="shared" si="237"/>
        <v>NA</v>
      </c>
      <c r="W1511" s="44">
        <f t="shared" si="238"/>
        <v>0</v>
      </c>
      <c r="X1511" s="44" t="str">
        <f t="shared" si="239"/>
        <v>NA</v>
      </c>
      <c r="Y1511" s="90" t="b">
        <f>AND(MONTH(Taulukko1[[#This Row],[Alku PVM]] )=6,DAY(Taulukko1[[#This Row],[Alku PVM]] )&gt;19)</f>
        <v>0</v>
      </c>
      <c r="Z1511" s="90" t="b">
        <f>AND(MONTH(Taulukko1[[#This Row],[Loppu PVM]] )=6,DAY(Taulukko1[[#This Row],[Loppu PVM]] )&gt;19)</f>
        <v>0</v>
      </c>
      <c r="AA1511" s="90" t="b">
        <f>OR(MONTH(Taulukko1[[#This Row],[Alku PVM]] )&lt;=5,AND(MONTH(Taulukko1[[#This Row],[Alku PVM]] )=6,DAY(Taulukko1[[#This Row],[Alku PVM]] )&lt;20))</f>
        <v>0</v>
      </c>
      <c r="AB1511" s="90" t="b">
        <f>OR(MONTH(Taulukko1[[#This Row],[Loppu PVM]])&lt;=5,AND(MONTH(Taulukko1[[#This Row],[Loppu PVM]] )=6,DAY(Taulukko1[[#This Row],[Loppu PVM]])&lt;20))</f>
        <v>0</v>
      </c>
      <c r="AC1511" s="90" t="b">
        <f>OR(MONTH(Taulukko1[[#This Row],[Alku PVM]] )&lt;=3,AND(MONTH(Taulukko1[[#This Row],[Alku PVM]] )=3))</f>
        <v>0</v>
      </c>
      <c r="AD1511" s="90" t="b">
        <f>OR(MONTH(Taulukko1[[#This Row],[Loppu PVM]] )&lt;=3,AND(MONTH(Taulukko1[[#This Row],[Loppu PVM]] )=3))</f>
        <v>0</v>
      </c>
      <c r="AE1511" s="90" t="b">
        <f>OR(MONTH(Taulukko1[[#This Row],[Alku PVM]] )&lt;=9,AND(MONTH(Taulukko1[[#This Row],[Alku PVM]] )=9))</f>
        <v>0</v>
      </c>
      <c r="AF1511" s="90" t="b">
        <f>OR(MONTH(Taulukko1[[#This Row],[Loppu PVM]])&lt;=9,AND(MONTH(Taulukko1[[#This Row],[Loppu PVM]] )=9))</f>
        <v>0</v>
      </c>
      <c r="AG1511" s="90" t="b">
        <f>OR(MONTH(Taulukko1[[#This Row],[Alku PVM]] )&lt;=6,AND(MONTH(Taulukko1[[#This Row],[Alku PVM]] )=6))</f>
        <v>0</v>
      </c>
      <c r="AH1511" s="90" t="b">
        <f>OR(MONTH(Taulukko1[[#This Row],[Loppu PVM]])&lt;=6,AND(MONTH(Taulukko1[[#This Row],[Loppu PVM]] )=6))</f>
        <v>0</v>
      </c>
    </row>
    <row r="1512" spans="1:34" ht="12.75" customHeight="1">
      <c r="A1512" s="21" t="s">
        <v>3166</v>
      </c>
      <c r="B1512" s="23">
        <v>40498</v>
      </c>
      <c r="C1512" s="21" t="s">
        <v>3165</v>
      </c>
      <c r="D1512" s="24">
        <v>93</v>
      </c>
      <c r="E1512" s="62">
        <v>9</v>
      </c>
      <c r="F1512" s="23"/>
      <c r="G1512" s="24"/>
      <c r="H1512" s="22">
        <v>93</v>
      </c>
      <c r="I1512" s="126" t="e">
        <f>INDEX('TOL2008'!B:B,MATCH(A1512,'TOL2008'!A:A,0))</f>
        <v>#N/A</v>
      </c>
      <c r="J1512" s="126" t="e">
        <f>INDEX(Pääluokka!$H$2:$H$100,MATCH(VALUE(LEFT(Taulukko1[[#This Row],[TOL2008]],2)),Pääluokka!$G$2:$G$100,0))</f>
        <v>#N/A</v>
      </c>
      <c r="K1512" s="126" t="e">
        <f>INDEX(Pääluokka!$I$2:$I$100,MATCH(VALUE(LEFT(Taulukko1[[#This Row],[TOL2008]],2)),Pääluokka!$G$2:$G$100,0))</f>
        <v>#N/A</v>
      </c>
      <c r="L1512" s="41" t="str">
        <f t="shared" si="230"/>
        <v>NA</v>
      </c>
      <c r="M1512" s="43">
        <f t="shared" si="231"/>
        <v>40498</v>
      </c>
      <c r="N1512" s="43">
        <f t="shared" si="232"/>
        <v>40549</v>
      </c>
      <c r="O1512" s="43">
        <f t="shared" si="233"/>
        <v>40483</v>
      </c>
      <c r="P1512" s="43">
        <f t="shared" si="234"/>
        <v>40544</v>
      </c>
      <c r="Q1512" s="41">
        <f t="shared" si="235"/>
        <v>2010</v>
      </c>
      <c r="R1512" s="41">
        <f t="shared" si="236"/>
        <v>2011</v>
      </c>
      <c r="S1512" s="43" t="str">
        <f>YEAR(Taulukko1[[#This Row],[Alku KK]])&amp;"Q"&amp;ROUNDDOWN((MONTH(Taulukko1[[#This Row],[Alku KK]])-1)/3+1,0)</f>
        <v>2010Q4</v>
      </c>
      <c r="T1512" s="43" t="str">
        <f>YEAR(Taulukko1[[#This Row],[Loppu KK]])&amp;"Q"&amp;ROUNDDOWN((MONTH(Taulukko1[[#This Row],[Loppu KK]])-1)/3+1,0)</f>
        <v>2011Q1</v>
      </c>
      <c r="U1512" s="66">
        <f>IF(COUNT(Taulukko1[[#This Row],[Neuvottelujen alaiset ]])=1,Taulukko1[[#This Row],[Neuvottelujen alaiset ]],Taulukko1[[#This Row],[Vähennystarve]])</f>
        <v>93</v>
      </c>
      <c r="V1512" s="44">
        <f t="shared" si="237"/>
        <v>9.6774193548387094E-2</v>
      </c>
      <c r="W1512" s="44" t="str">
        <f t="shared" si="238"/>
        <v>NA</v>
      </c>
      <c r="X1512" s="44" t="str">
        <f t="shared" si="239"/>
        <v>NA</v>
      </c>
      <c r="Y1512" s="90" t="b">
        <f>AND(MONTH(Taulukko1[[#This Row],[Alku PVM]] )=6,DAY(Taulukko1[[#This Row],[Alku PVM]] )&gt;19)</f>
        <v>0</v>
      </c>
      <c r="Z1512" s="90" t="b">
        <f>AND(MONTH(Taulukko1[[#This Row],[Loppu PVM]] )=6,DAY(Taulukko1[[#This Row],[Loppu PVM]] )&gt;19)</f>
        <v>0</v>
      </c>
      <c r="AA1512" s="90" t="b">
        <f>OR(MONTH(Taulukko1[[#This Row],[Alku PVM]] )&lt;=5,AND(MONTH(Taulukko1[[#This Row],[Alku PVM]] )=6,DAY(Taulukko1[[#This Row],[Alku PVM]] )&lt;20))</f>
        <v>0</v>
      </c>
      <c r="AB1512" s="90" t="b">
        <f>OR(MONTH(Taulukko1[[#This Row],[Loppu PVM]])&lt;=5,AND(MONTH(Taulukko1[[#This Row],[Loppu PVM]] )=6,DAY(Taulukko1[[#This Row],[Loppu PVM]])&lt;20))</f>
        <v>1</v>
      </c>
      <c r="AC1512" s="90" t="b">
        <f>OR(MONTH(Taulukko1[[#This Row],[Alku PVM]] )&lt;=3,AND(MONTH(Taulukko1[[#This Row],[Alku PVM]] )=3))</f>
        <v>0</v>
      </c>
      <c r="AD1512" s="90" t="b">
        <f>OR(MONTH(Taulukko1[[#This Row],[Loppu PVM]] )&lt;=3,AND(MONTH(Taulukko1[[#This Row],[Loppu PVM]] )=3))</f>
        <v>1</v>
      </c>
      <c r="AE1512" s="90" t="b">
        <f>OR(MONTH(Taulukko1[[#This Row],[Alku PVM]] )&lt;=9,AND(MONTH(Taulukko1[[#This Row],[Alku PVM]] )=9))</f>
        <v>0</v>
      </c>
      <c r="AF1512" s="90" t="b">
        <f>OR(MONTH(Taulukko1[[#This Row],[Loppu PVM]])&lt;=9,AND(MONTH(Taulukko1[[#This Row],[Loppu PVM]] )=9))</f>
        <v>1</v>
      </c>
      <c r="AG1512" s="90" t="b">
        <f>OR(MONTH(Taulukko1[[#This Row],[Alku PVM]] )&lt;=6,AND(MONTH(Taulukko1[[#This Row],[Alku PVM]] )=6))</f>
        <v>0</v>
      </c>
      <c r="AH1512" s="90" t="b">
        <f>OR(MONTH(Taulukko1[[#This Row],[Loppu PVM]])&lt;=6,AND(MONTH(Taulukko1[[#This Row],[Loppu PVM]] )=6))</f>
        <v>1</v>
      </c>
    </row>
    <row r="1513" spans="1:34" ht="12.75" customHeight="1">
      <c r="A1513" t="s">
        <v>2759</v>
      </c>
      <c r="B1513" s="23">
        <v>40500</v>
      </c>
      <c r="C1513" t="s">
        <v>3700</v>
      </c>
      <c r="D1513" s="5" t="s">
        <v>25</v>
      </c>
      <c r="E1513" s="62">
        <v>50</v>
      </c>
      <c r="F1513" s="4">
        <v>40555</v>
      </c>
      <c r="G1513" s="5">
        <v>29</v>
      </c>
      <c r="H1513" s="22">
        <v>80</v>
      </c>
      <c r="I1513" s="126">
        <f>INDEX('TOL2008'!B:B,MATCH(A1513,'TOL2008'!A:A,0))</f>
        <v>16211</v>
      </c>
      <c r="J1513" s="126" t="str">
        <f>INDEX(Pääluokka!$H$2:$H$100,MATCH(VALUE(LEFT(Taulukko1[[#This Row],[TOL2008]],2)),Pääluokka!$G$2:$G$100,0))</f>
        <v>Teollisuus</v>
      </c>
      <c r="K1513" s="126" t="str">
        <f>INDEX(Pääluokka!$I$2:$I$100,MATCH(VALUE(LEFT(Taulukko1[[#This Row],[TOL2008]],2)),Pääluokka!$G$2:$G$100,0))</f>
        <v>Teollisuus (C-E)</v>
      </c>
      <c r="L1513" s="41">
        <f t="shared" si="230"/>
        <v>55</v>
      </c>
      <c r="M1513" s="43">
        <f t="shared" si="231"/>
        <v>40500</v>
      </c>
      <c r="N1513" s="43">
        <f t="shared" si="232"/>
        <v>40555</v>
      </c>
      <c r="O1513" s="43">
        <f t="shared" si="233"/>
        <v>40483</v>
      </c>
      <c r="P1513" s="43">
        <f t="shared" si="234"/>
        <v>40544</v>
      </c>
      <c r="Q1513" s="41">
        <f t="shared" si="235"/>
        <v>2010</v>
      </c>
      <c r="R1513" s="41">
        <f t="shared" si="236"/>
        <v>2011</v>
      </c>
      <c r="S1513" s="43" t="str">
        <f>YEAR(Taulukko1[[#This Row],[Alku KK]])&amp;"Q"&amp;ROUNDDOWN((MONTH(Taulukko1[[#This Row],[Alku KK]])-1)/3+1,0)</f>
        <v>2010Q4</v>
      </c>
      <c r="T1513" s="43" t="str">
        <f>YEAR(Taulukko1[[#This Row],[Loppu KK]])&amp;"Q"&amp;ROUNDDOWN((MONTH(Taulukko1[[#This Row],[Loppu KK]])-1)/3+1,0)</f>
        <v>2011Q1</v>
      </c>
      <c r="U1513" s="66">
        <f>IF(COUNT(Taulukko1[[#This Row],[Neuvottelujen alaiset ]])=1,Taulukko1[[#This Row],[Neuvottelujen alaiset ]],Taulukko1[[#This Row],[Vähennystarve]])</f>
        <v>80</v>
      </c>
      <c r="V1513" s="44">
        <f t="shared" si="237"/>
        <v>0.625</v>
      </c>
      <c r="W1513" s="44">
        <f t="shared" si="238"/>
        <v>0.36249999999999999</v>
      </c>
      <c r="X1513" s="44">
        <f t="shared" si="239"/>
        <v>0.57999999999999996</v>
      </c>
      <c r="Y1513" s="90" t="b">
        <f>AND(MONTH(Taulukko1[[#This Row],[Alku PVM]] )=6,DAY(Taulukko1[[#This Row],[Alku PVM]] )&gt;19)</f>
        <v>0</v>
      </c>
      <c r="Z1513" s="90" t="b">
        <f>AND(MONTH(Taulukko1[[#This Row],[Loppu PVM]] )=6,DAY(Taulukko1[[#This Row],[Loppu PVM]] )&gt;19)</f>
        <v>0</v>
      </c>
      <c r="AA1513" s="90" t="b">
        <f>OR(MONTH(Taulukko1[[#This Row],[Alku PVM]] )&lt;=5,AND(MONTH(Taulukko1[[#This Row],[Alku PVM]] )=6,DAY(Taulukko1[[#This Row],[Alku PVM]] )&lt;20))</f>
        <v>0</v>
      </c>
      <c r="AB1513" s="90" t="b">
        <f>OR(MONTH(Taulukko1[[#This Row],[Loppu PVM]])&lt;=5,AND(MONTH(Taulukko1[[#This Row],[Loppu PVM]] )=6,DAY(Taulukko1[[#This Row],[Loppu PVM]])&lt;20))</f>
        <v>1</v>
      </c>
      <c r="AC1513" s="90" t="b">
        <f>OR(MONTH(Taulukko1[[#This Row],[Alku PVM]] )&lt;=3,AND(MONTH(Taulukko1[[#This Row],[Alku PVM]] )=3))</f>
        <v>0</v>
      </c>
      <c r="AD1513" s="90" t="b">
        <f>OR(MONTH(Taulukko1[[#This Row],[Loppu PVM]] )&lt;=3,AND(MONTH(Taulukko1[[#This Row],[Loppu PVM]] )=3))</f>
        <v>1</v>
      </c>
      <c r="AE1513" s="90" t="b">
        <f>OR(MONTH(Taulukko1[[#This Row],[Alku PVM]] )&lt;=9,AND(MONTH(Taulukko1[[#This Row],[Alku PVM]] )=9))</f>
        <v>0</v>
      </c>
      <c r="AF1513" s="90" t="b">
        <f>OR(MONTH(Taulukko1[[#This Row],[Loppu PVM]])&lt;=9,AND(MONTH(Taulukko1[[#This Row],[Loppu PVM]] )=9))</f>
        <v>1</v>
      </c>
      <c r="AG1513" s="90" t="b">
        <f>OR(MONTH(Taulukko1[[#This Row],[Alku PVM]] )&lt;=6,AND(MONTH(Taulukko1[[#This Row],[Alku PVM]] )=6))</f>
        <v>0</v>
      </c>
      <c r="AH1513" s="90" t="b">
        <f>OR(MONTH(Taulukko1[[#This Row],[Loppu PVM]])&lt;=6,AND(MONTH(Taulukko1[[#This Row],[Loppu PVM]] )=6))</f>
        <v>1</v>
      </c>
    </row>
    <row r="1514" spans="1:34" ht="12.75" customHeight="1">
      <c r="A1514" s="21" t="s">
        <v>3171</v>
      </c>
      <c r="B1514" s="23">
        <v>40501</v>
      </c>
      <c r="C1514" s="21" t="s">
        <v>3170</v>
      </c>
      <c r="D1514" s="24"/>
      <c r="E1514" s="62">
        <v>9</v>
      </c>
      <c r="F1514" s="23">
        <v>40527</v>
      </c>
      <c r="G1514" s="24">
        <v>3</v>
      </c>
      <c r="H1514" s="22">
        <v>376</v>
      </c>
      <c r="I1514" s="126">
        <f>INDEX('TOL2008'!B:B,MATCH(A1514,'TOL2008'!A:A,0))</f>
        <v>92000</v>
      </c>
      <c r="J1514" s="126" t="str">
        <f>INDEX(Pääluokka!$H$2:$H$100,MATCH(VALUE(LEFT(Taulukko1[[#This Row],[TOL2008]],2)),Pääluokka!$G$2:$G$100,0))</f>
        <v>Taiteet, viihde ja virkistys</v>
      </c>
      <c r="K1514" s="126" t="str">
        <f>INDEX(Pääluokka!$I$2:$I$100,MATCH(VALUE(LEFT(Taulukko1[[#This Row],[TOL2008]],2)),Pääluokka!$G$2:$G$100,0))</f>
        <v>Palvelualat (G-N, R, S)</v>
      </c>
      <c r="L1514" s="41">
        <f t="shared" si="230"/>
        <v>26</v>
      </c>
      <c r="M1514" s="43">
        <f t="shared" si="231"/>
        <v>40501</v>
      </c>
      <c r="N1514" s="43">
        <f t="shared" si="232"/>
        <v>40527</v>
      </c>
      <c r="O1514" s="43">
        <f t="shared" si="233"/>
        <v>40483</v>
      </c>
      <c r="P1514" s="43">
        <f t="shared" si="234"/>
        <v>40513</v>
      </c>
      <c r="Q1514" s="41">
        <f t="shared" si="235"/>
        <v>2010</v>
      </c>
      <c r="R1514" s="41">
        <f t="shared" si="236"/>
        <v>2010</v>
      </c>
      <c r="S1514" s="43" t="str">
        <f>YEAR(Taulukko1[[#This Row],[Alku KK]])&amp;"Q"&amp;ROUNDDOWN((MONTH(Taulukko1[[#This Row],[Alku KK]])-1)/3+1,0)</f>
        <v>2010Q4</v>
      </c>
      <c r="T1514" s="43" t="str">
        <f>YEAR(Taulukko1[[#This Row],[Loppu KK]])&amp;"Q"&amp;ROUNDDOWN((MONTH(Taulukko1[[#This Row],[Loppu KK]])-1)/3+1,0)</f>
        <v>2010Q4</v>
      </c>
      <c r="U1514" s="66">
        <f>IF(COUNT(Taulukko1[[#This Row],[Neuvottelujen alaiset ]])=1,Taulukko1[[#This Row],[Neuvottelujen alaiset ]],Taulukko1[[#This Row],[Vähennystarve]])</f>
        <v>376</v>
      </c>
      <c r="V1514" s="44">
        <f t="shared" si="237"/>
        <v>2.3936170212765957E-2</v>
      </c>
      <c r="W1514" s="44">
        <f t="shared" si="238"/>
        <v>7.9787234042553185E-3</v>
      </c>
      <c r="X1514" s="44">
        <f t="shared" si="239"/>
        <v>0.33333333333333331</v>
      </c>
      <c r="Y1514" s="90" t="b">
        <f>AND(MONTH(Taulukko1[[#This Row],[Alku PVM]] )=6,DAY(Taulukko1[[#This Row],[Alku PVM]] )&gt;19)</f>
        <v>0</v>
      </c>
      <c r="Z1514" s="90" t="b">
        <f>AND(MONTH(Taulukko1[[#This Row],[Loppu PVM]] )=6,DAY(Taulukko1[[#This Row],[Loppu PVM]] )&gt;19)</f>
        <v>0</v>
      </c>
      <c r="AA1514" s="90" t="b">
        <f>OR(MONTH(Taulukko1[[#This Row],[Alku PVM]] )&lt;=5,AND(MONTH(Taulukko1[[#This Row],[Alku PVM]] )=6,DAY(Taulukko1[[#This Row],[Alku PVM]] )&lt;20))</f>
        <v>0</v>
      </c>
      <c r="AB1514" s="90" t="b">
        <f>OR(MONTH(Taulukko1[[#This Row],[Loppu PVM]])&lt;=5,AND(MONTH(Taulukko1[[#This Row],[Loppu PVM]] )=6,DAY(Taulukko1[[#This Row],[Loppu PVM]])&lt;20))</f>
        <v>0</v>
      </c>
      <c r="AC1514" s="90" t="b">
        <f>OR(MONTH(Taulukko1[[#This Row],[Alku PVM]] )&lt;=3,AND(MONTH(Taulukko1[[#This Row],[Alku PVM]] )=3))</f>
        <v>0</v>
      </c>
      <c r="AD1514" s="90" t="b">
        <f>OR(MONTH(Taulukko1[[#This Row],[Loppu PVM]] )&lt;=3,AND(MONTH(Taulukko1[[#This Row],[Loppu PVM]] )=3))</f>
        <v>0</v>
      </c>
      <c r="AE1514" s="90" t="b">
        <f>OR(MONTH(Taulukko1[[#This Row],[Alku PVM]] )&lt;=9,AND(MONTH(Taulukko1[[#This Row],[Alku PVM]] )=9))</f>
        <v>0</v>
      </c>
      <c r="AF1514" s="90" t="b">
        <f>OR(MONTH(Taulukko1[[#This Row],[Loppu PVM]])&lt;=9,AND(MONTH(Taulukko1[[#This Row],[Loppu PVM]] )=9))</f>
        <v>0</v>
      </c>
      <c r="AG1514" s="90" t="b">
        <f>OR(MONTH(Taulukko1[[#This Row],[Alku PVM]] )&lt;=6,AND(MONTH(Taulukko1[[#This Row],[Alku PVM]] )=6))</f>
        <v>0</v>
      </c>
      <c r="AH1514" s="90" t="b">
        <f>OR(MONTH(Taulukko1[[#This Row],[Loppu PVM]])&lt;=6,AND(MONTH(Taulukko1[[#This Row],[Loppu PVM]] )=6))</f>
        <v>0</v>
      </c>
    </row>
    <row r="1515" spans="1:34" ht="12.75" customHeight="1">
      <c r="A1515" s="21" t="s">
        <v>1990</v>
      </c>
      <c r="B1515" s="23">
        <v>40505</v>
      </c>
      <c r="C1515" s="21" t="s">
        <v>3318</v>
      </c>
      <c r="D1515" s="24">
        <v>450</v>
      </c>
      <c r="F1515" s="23">
        <v>40527</v>
      </c>
      <c r="G1515" s="24">
        <v>0</v>
      </c>
      <c r="H1515" s="22">
        <v>450</v>
      </c>
      <c r="I1515" s="126" t="e">
        <f>INDEX('TOL2008'!B:B,MATCH(A1515,'TOL2008'!A:A,0))</f>
        <v>#N/A</v>
      </c>
      <c r="J1515" s="126" t="e">
        <f>INDEX(Pääluokka!$H$2:$H$100,MATCH(VALUE(LEFT(Taulukko1[[#This Row],[TOL2008]],2)),Pääluokka!$G$2:$G$100,0))</f>
        <v>#N/A</v>
      </c>
      <c r="K1515" s="126" t="e">
        <f>INDEX(Pääluokka!$I$2:$I$100,MATCH(VALUE(LEFT(Taulukko1[[#This Row],[TOL2008]],2)),Pääluokka!$G$2:$G$100,0))</f>
        <v>#N/A</v>
      </c>
      <c r="L1515" s="41">
        <f t="shared" si="230"/>
        <v>22</v>
      </c>
      <c r="M1515" s="43">
        <f t="shared" si="231"/>
        <v>40505</v>
      </c>
      <c r="N1515" s="43">
        <f t="shared" si="232"/>
        <v>40527</v>
      </c>
      <c r="O1515" s="43">
        <f t="shared" si="233"/>
        <v>40483</v>
      </c>
      <c r="P1515" s="43">
        <f t="shared" si="234"/>
        <v>40513</v>
      </c>
      <c r="Q1515" s="41">
        <f t="shared" si="235"/>
        <v>2010</v>
      </c>
      <c r="R1515" s="41">
        <f t="shared" si="236"/>
        <v>2010</v>
      </c>
      <c r="S1515" s="43" t="str">
        <f>YEAR(Taulukko1[[#This Row],[Alku KK]])&amp;"Q"&amp;ROUNDDOWN((MONTH(Taulukko1[[#This Row],[Alku KK]])-1)/3+1,0)</f>
        <v>2010Q4</v>
      </c>
      <c r="T1515" s="43" t="str">
        <f>YEAR(Taulukko1[[#This Row],[Loppu KK]])&amp;"Q"&amp;ROUNDDOWN((MONTH(Taulukko1[[#This Row],[Loppu KK]])-1)/3+1,0)</f>
        <v>2010Q4</v>
      </c>
      <c r="U1515" s="66">
        <f>IF(COUNT(Taulukko1[[#This Row],[Neuvottelujen alaiset ]])=1,Taulukko1[[#This Row],[Neuvottelujen alaiset ]],Taulukko1[[#This Row],[Vähennystarve]])</f>
        <v>450</v>
      </c>
      <c r="V1515" s="44" t="str">
        <f t="shared" si="237"/>
        <v>NA</v>
      </c>
      <c r="W1515" s="44">
        <f t="shared" si="238"/>
        <v>0</v>
      </c>
      <c r="X1515" s="44" t="str">
        <f t="shared" si="239"/>
        <v>NA</v>
      </c>
      <c r="Y1515" s="90" t="b">
        <f>AND(MONTH(Taulukko1[[#This Row],[Alku PVM]] )=6,DAY(Taulukko1[[#This Row],[Alku PVM]] )&gt;19)</f>
        <v>0</v>
      </c>
      <c r="Z1515" s="90" t="b">
        <f>AND(MONTH(Taulukko1[[#This Row],[Loppu PVM]] )=6,DAY(Taulukko1[[#This Row],[Loppu PVM]] )&gt;19)</f>
        <v>0</v>
      </c>
      <c r="AA1515" s="90" t="b">
        <f>OR(MONTH(Taulukko1[[#This Row],[Alku PVM]] )&lt;=5,AND(MONTH(Taulukko1[[#This Row],[Alku PVM]] )=6,DAY(Taulukko1[[#This Row],[Alku PVM]] )&lt;20))</f>
        <v>0</v>
      </c>
      <c r="AB1515" s="90" t="b">
        <f>OR(MONTH(Taulukko1[[#This Row],[Loppu PVM]])&lt;=5,AND(MONTH(Taulukko1[[#This Row],[Loppu PVM]] )=6,DAY(Taulukko1[[#This Row],[Loppu PVM]])&lt;20))</f>
        <v>0</v>
      </c>
      <c r="AC1515" s="90" t="b">
        <f>OR(MONTH(Taulukko1[[#This Row],[Alku PVM]] )&lt;=3,AND(MONTH(Taulukko1[[#This Row],[Alku PVM]] )=3))</f>
        <v>0</v>
      </c>
      <c r="AD1515" s="90" t="b">
        <f>OR(MONTH(Taulukko1[[#This Row],[Loppu PVM]] )&lt;=3,AND(MONTH(Taulukko1[[#This Row],[Loppu PVM]] )=3))</f>
        <v>0</v>
      </c>
      <c r="AE1515" s="90" t="b">
        <f>OR(MONTH(Taulukko1[[#This Row],[Alku PVM]] )&lt;=9,AND(MONTH(Taulukko1[[#This Row],[Alku PVM]] )=9))</f>
        <v>0</v>
      </c>
      <c r="AF1515" s="90" t="b">
        <f>OR(MONTH(Taulukko1[[#This Row],[Loppu PVM]])&lt;=9,AND(MONTH(Taulukko1[[#This Row],[Loppu PVM]] )=9))</f>
        <v>0</v>
      </c>
      <c r="AG1515" s="90" t="b">
        <f>OR(MONTH(Taulukko1[[#This Row],[Alku PVM]] )&lt;=6,AND(MONTH(Taulukko1[[#This Row],[Alku PVM]] )=6))</f>
        <v>0</v>
      </c>
      <c r="AH1515" s="90" t="b">
        <f>OR(MONTH(Taulukko1[[#This Row],[Loppu PVM]])&lt;=6,AND(MONTH(Taulukko1[[#This Row],[Loppu PVM]] )=6))</f>
        <v>0</v>
      </c>
    </row>
    <row r="1516" spans="1:34" ht="12.75" customHeight="1">
      <c r="A1516" s="21" t="s">
        <v>1510</v>
      </c>
      <c r="B1516" s="23">
        <v>40512</v>
      </c>
      <c r="C1516" s="21" t="s">
        <v>3303</v>
      </c>
      <c r="D1516" s="24"/>
      <c r="E1516" s="62">
        <v>20</v>
      </c>
      <c r="F1516" s="23"/>
      <c r="G1516" s="24"/>
      <c r="H1516" s="22">
        <v>125</v>
      </c>
      <c r="I1516" s="126" t="e">
        <f>INDEX('TOL2008'!B:B,MATCH(A1516,'TOL2008'!A:A,0))</f>
        <v>#N/A</v>
      </c>
      <c r="J1516" s="126" t="e">
        <f>INDEX(Pääluokka!$H$2:$H$100,MATCH(VALUE(LEFT(Taulukko1[[#This Row],[TOL2008]],2)),Pääluokka!$G$2:$G$100,0))</f>
        <v>#N/A</v>
      </c>
      <c r="K1516" s="126" t="e">
        <f>INDEX(Pääluokka!$I$2:$I$100,MATCH(VALUE(LEFT(Taulukko1[[#This Row],[TOL2008]],2)),Pääluokka!$G$2:$G$100,0))</f>
        <v>#N/A</v>
      </c>
      <c r="L1516" s="41" t="str">
        <f t="shared" si="230"/>
        <v>NA</v>
      </c>
      <c r="M1516" s="43">
        <f t="shared" si="231"/>
        <v>40512</v>
      </c>
      <c r="N1516" s="43">
        <f t="shared" si="232"/>
        <v>40563</v>
      </c>
      <c r="O1516" s="43">
        <f t="shared" si="233"/>
        <v>40483</v>
      </c>
      <c r="P1516" s="43">
        <f t="shared" si="234"/>
        <v>40544</v>
      </c>
      <c r="Q1516" s="41">
        <f t="shared" si="235"/>
        <v>2010</v>
      </c>
      <c r="R1516" s="41">
        <f t="shared" si="236"/>
        <v>2011</v>
      </c>
      <c r="S1516" s="43" t="str">
        <f>YEAR(Taulukko1[[#This Row],[Alku KK]])&amp;"Q"&amp;ROUNDDOWN((MONTH(Taulukko1[[#This Row],[Alku KK]])-1)/3+1,0)</f>
        <v>2010Q4</v>
      </c>
      <c r="T1516" s="43" t="str">
        <f>YEAR(Taulukko1[[#This Row],[Loppu KK]])&amp;"Q"&amp;ROUNDDOWN((MONTH(Taulukko1[[#This Row],[Loppu KK]])-1)/3+1,0)</f>
        <v>2011Q1</v>
      </c>
      <c r="U1516" s="66">
        <f>IF(COUNT(Taulukko1[[#This Row],[Neuvottelujen alaiset ]])=1,Taulukko1[[#This Row],[Neuvottelujen alaiset ]],Taulukko1[[#This Row],[Vähennystarve]])</f>
        <v>125</v>
      </c>
      <c r="V1516" s="44">
        <f t="shared" si="237"/>
        <v>0.16</v>
      </c>
      <c r="W1516" s="44" t="str">
        <f t="shared" si="238"/>
        <v>NA</v>
      </c>
      <c r="X1516" s="44" t="str">
        <f t="shared" si="239"/>
        <v>NA</v>
      </c>
      <c r="Y1516" s="90" t="b">
        <f>AND(MONTH(Taulukko1[[#This Row],[Alku PVM]] )=6,DAY(Taulukko1[[#This Row],[Alku PVM]] )&gt;19)</f>
        <v>0</v>
      </c>
      <c r="Z1516" s="90" t="b">
        <f>AND(MONTH(Taulukko1[[#This Row],[Loppu PVM]] )=6,DAY(Taulukko1[[#This Row],[Loppu PVM]] )&gt;19)</f>
        <v>0</v>
      </c>
      <c r="AA1516" s="90" t="b">
        <f>OR(MONTH(Taulukko1[[#This Row],[Alku PVM]] )&lt;=5,AND(MONTH(Taulukko1[[#This Row],[Alku PVM]] )=6,DAY(Taulukko1[[#This Row],[Alku PVM]] )&lt;20))</f>
        <v>0</v>
      </c>
      <c r="AB1516" s="90" t="b">
        <f>OR(MONTH(Taulukko1[[#This Row],[Loppu PVM]])&lt;=5,AND(MONTH(Taulukko1[[#This Row],[Loppu PVM]] )=6,DAY(Taulukko1[[#This Row],[Loppu PVM]])&lt;20))</f>
        <v>1</v>
      </c>
      <c r="AC1516" s="90" t="b">
        <f>OR(MONTH(Taulukko1[[#This Row],[Alku PVM]] )&lt;=3,AND(MONTH(Taulukko1[[#This Row],[Alku PVM]] )=3))</f>
        <v>0</v>
      </c>
      <c r="AD1516" s="90" t="b">
        <f>OR(MONTH(Taulukko1[[#This Row],[Loppu PVM]] )&lt;=3,AND(MONTH(Taulukko1[[#This Row],[Loppu PVM]] )=3))</f>
        <v>1</v>
      </c>
      <c r="AE1516" s="90" t="b">
        <f>OR(MONTH(Taulukko1[[#This Row],[Alku PVM]] )&lt;=9,AND(MONTH(Taulukko1[[#This Row],[Alku PVM]] )=9))</f>
        <v>0</v>
      </c>
      <c r="AF1516" s="90" t="b">
        <f>OR(MONTH(Taulukko1[[#This Row],[Loppu PVM]])&lt;=9,AND(MONTH(Taulukko1[[#This Row],[Loppu PVM]] )=9))</f>
        <v>1</v>
      </c>
      <c r="AG1516" s="90" t="b">
        <f>OR(MONTH(Taulukko1[[#This Row],[Alku PVM]] )&lt;=6,AND(MONTH(Taulukko1[[#This Row],[Alku PVM]] )=6))</f>
        <v>0</v>
      </c>
      <c r="AH1516" s="90" t="b">
        <f>OR(MONTH(Taulukko1[[#This Row],[Loppu PVM]])&lt;=6,AND(MONTH(Taulukko1[[#This Row],[Loppu PVM]] )=6))</f>
        <v>1</v>
      </c>
    </row>
    <row r="1517" spans="1:34" ht="12.75" customHeight="1">
      <c r="A1517" s="21" t="s">
        <v>2321</v>
      </c>
      <c r="B1517" s="23">
        <v>40513</v>
      </c>
      <c r="C1517" s="21" t="s">
        <v>3196</v>
      </c>
      <c r="D1517" s="24"/>
      <c r="E1517" s="62">
        <v>73</v>
      </c>
      <c r="F1517" s="23">
        <v>40605</v>
      </c>
      <c r="G1517" s="24">
        <v>100</v>
      </c>
      <c r="H1517" s="22">
        <v>73</v>
      </c>
      <c r="I1517" s="126" t="e">
        <f>INDEX('TOL2008'!B:B,MATCH(A1517,'TOL2008'!A:A,0))</f>
        <v>#N/A</v>
      </c>
      <c r="J1517" s="126" t="e">
        <f>INDEX(Pääluokka!$H$2:$H$100,MATCH(VALUE(LEFT(Taulukko1[[#This Row],[TOL2008]],2)),Pääluokka!$G$2:$G$100,0))</f>
        <v>#N/A</v>
      </c>
      <c r="K1517" s="126" t="e">
        <f>INDEX(Pääluokka!$I$2:$I$100,MATCH(VALUE(LEFT(Taulukko1[[#This Row],[TOL2008]],2)),Pääluokka!$G$2:$G$100,0))</f>
        <v>#N/A</v>
      </c>
      <c r="L1517" s="41">
        <f t="shared" si="230"/>
        <v>92</v>
      </c>
      <c r="M1517" s="43">
        <f t="shared" si="231"/>
        <v>40513</v>
      </c>
      <c r="N1517" s="43">
        <f t="shared" si="232"/>
        <v>40605</v>
      </c>
      <c r="O1517" s="43">
        <f t="shared" si="233"/>
        <v>40513</v>
      </c>
      <c r="P1517" s="43">
        <f t="shared" si="234"/>
        <v>40603</v>
      </c>
      <c r="Q1517" s="41">
        <f t="shared" si="235"/>
        <v>2010</v>
      </c>
      <c r="R1517" s="41">
        <f t="shared" si="236"/>
        <v>2011</v>
      </c>
      <c r="S1517" s="43" t="str">
        <f>YEAR(Taulukko1[[#This Row],[Alku KK]])&amp;"Q"&amp;ROUNDDOWN((MONTH(Taulukko1[[#This Row],[Alku KK]])-1)/3+1,0)</f>
        <v>2010Q4</v>
      </c>
      <c r="T1517" s="43" t="str">
        <f>YEAR(Taulukko1[[#This Row],[Loppu KK]])&amp;"Q"&amp;ROUNDDOWN((MONTH(Taulukko1[[#This Row],[Loppu KK]])-1)/3+1,0)</f>
        <v>2011Q1</v>
      </c>
      <c r="U1517" s="66">
        <f>IF(COUNT(Taulukko1[[#This Row],[Neuvottelujen alaiset ]])=1,Taulukko1[[#This Row],[Neuvottelujen alaiset ]],Taulukko1[[#This Row],[Vähennystarve]])</f>
        <v>73</v>
      </c>
      <c r="V1517" s="44">
        <f t="shared" si="237"/>
        <v>1</v>
      </c>
      <c r="W1517" s="44">
        <f t="shared" si="238"/>
        <v>1.3698630136986301</v>
      </c>
      <c r="X1517" s="44">
        <f t="shared" si="239"/>
        <v>1.3698630136986301</v>
      </c>
      <c r="Y1517" s="90" t="b">
        <f>AND(MONTH(Taulukko1[[#This Row],[Alku PVM]] )=6,DAY(Taulukko1[[#This Row],[Alku PVM]] )&gt;19)</f>
        <v>0</v>
      </c>
      <c r="Z1517" s="90" t="b">
        <f>AND(MONTH(Taulukko1[[#This Row],[Loppu PVM]] )=6,DAY(Taulukko1[[#This Row],[Loppu PVM]] )&gt;19)</f>
        <v>0</v>
      </c>
      <c r="AA1517" s="90" t="b">
        <f>OR(MONTH(Taulukko1[[#This Row],[Alku PVM]] )&lt;=5,AND(MONTH(Taulukko1[[#This Row],[Alku PVM]] )=6,DAY(Taulukko1[[#This Row],[Alku PVM]] )&lt;20))</f>
        <v>0</v>
      </c>
      <c r="AB1517" s="90" t="b">
        <f>OR(MONTH(Taulukko1[[#This Row],[Loppu PVM]])&lt;=5,AND(MONTH(Taulukko1[[#This Row],[Loppu PVM]] )=6,DAY(Taulukko1[[#This Row],[Loppu PVM]])&lt;20))</f>
        <v>1</v>
      </c>
      <c r="AC1517" s="90" t="b">
        <f>OR(MONTH(Taulukko1[[#This Row],[Alku PVM]] )&lt;=3,AND(MONTH(Taulukko1[[#This Row],[Alku PVM]] )=3))</f>
        <v>0</v>
      </c>
      <c r="AD1517" s="90" t="b">
        <f>OR(MONTH(Taulukko1[[#This Row],[Loppu PVM]] )&lt;=3,AND(MONTH(Taulukko1[[#This Row],[Loppu PVM]] )=3))</f>
        <v>1</v>
      </c>
      <c r="AE1517" s="90" t="b">
        <f>OR(MONTH(Taulukko1[[#This Row],[Alku PVM]] )&lt;=9,AND(MONTH(Taulukko1[[#This Row],[Alku PVM]] )=9))</f>
        <v>0</v>
      </c>
      <c r="AF1517" s="90" t="b">
        <f>OR(MONTH(Taulukko1[[#This Row],[Loppu PVM]])&lt;=9,AND(MONTH(Taulukko1[[#This Row],[Loppu PVM]] )=9))</f>
        <v>1</v>
      </c>
      <c r="AG1517" s="90" t="b">
        <f>OR(MONTH(Taulukko1[[#This Row],[Alku PVM]] )&lt;=6,AND(MONTH(Taulukko1[[#This Row],[Alku PVM]] )=6))</f>
        <v>0</v>
      </c>
      <c r="AH1517" s="90" t="b">
        <f>OR(MONTH(Taulukko1[[#This Row],[Loppu PVM]])&lt;=6,AND(MONTH(Taulukko1[[#This Row],[Loppu PVM]] )=6))</f>
        <v>1</v>
      </c>
    </row>
    <row r="1518" spans="1:34" ht="12.75" customHeight="1">
      <c r="A1518" t="s">
        <v>2910</v>
      </c>
      <c r="B1518" s="23">
        <v>40514</v>
      </c>
      <c r="C1518" t="s">
        <v>3402</v>
      </c>
      <c r="D1518" s="5" t="s">
        <v>25</v>
      </c>
      <c r="E1518" s="62">
        <v>25</v>
      </c>
      <c r="F1518" s="4">
        <v>40528</v>
      </c>
      <c r="G1518" s="5">
        <v>25</v>
      </c>
      <c r="H1518" s="22">
        <v>25</v>
      </c>
      <c r="I1518" s="126">
        <f>INDEX('TOL2008'!B:B,MATCH(A1518,'TOL2008'!A:A,0))</f>
        <v>46140</v>
      </c>
      <c r="J1518" s="126" t="str">
        <f>INDEX(Pääluokka!$H$2:$H$100,MATCH(VALUE(LEFT(Taulukko1[[#This Row],[TOL2008]],2)),Pääluokka!$G$2:$G$100,0))</f>
        <v>Tukku- ja vähittäiskauppa; moottoriajoneuvojen ja moottoripyörien korjaus</v>
      </c>
      <c r="K1518" s="126" t="str">
        <f>INDEX(Pääluokka!$I$2:$I$100,MATCH(VALUE(LEFT(Taulukko1[[#This Row],[TOL2008]],2)),Pääluokka!$G$2:$G$100,0))</f>
        <v>Palvelualat (G-N, R, S)</v>
      </c>
      <c r="L1518" s="41">
        <f t="shared" si="230"/>
        <v>14</v>
      </c>
      <c r="M1518" s="43">
        <f t="shared" si="231"/>
        <v>40514</v>
      </c>
      <c r="N1518" s="43">
        <f t="shared" si="232"/>
        <v>40528</v>
      </c>
      <c r="O1518" s="43">
        <f t="shared" si="233"/>
        <v>40513</v>
      </c>
      <c r="P1518" s="43">
        <f t="shared" si="234"/>
        <v>40513</v>
      </c>
      <c r="Q1518" s="41">
        <f t="shared" si="235"/>
        <v>2010</v>
      </c>
      <c r="R1518" s="41">
        <f t="shared" si="236"/>
        <v>2010</v>
      </c>
      <c r="S1518" s="43" t="str">
        <f>YEAR(Taulukko1[[#This Row],[Alku KK]])&amp;"Q"&amp;ROUNDDOWN((MONTH(Taulukko1[[#This Row],[Alku KK]])-1)/3+1,0)</f>
        <v>2010Q4</v>
      </c>
      <c r="T1518" s="43" t="str">
        <f>YEAR(Taulukko1[[#This Row],[Loppu KK]])&amp;"Q"&amp;ROUNDDOWN((MONTH(Taulukko1[[#This Row],[Loppu KK]])-1)/3+1,0)</f>
        <v>2010Q4</v>
      </c>
      <c r="U1518" s="66">
        <f>IF(COUNT(Taulukko1[[#This Row],[Neuvottelujen alaiset ]])=1,Taulukko1[[#This Row],[Neuvottelujen alaiset ]],Taulukko1[[#This Row],[Vähennystarve]])</f>
        <v>25</v>
      </c>
      <c r="V1518" s="44">
        <f t="shared" si="237"/>
        <v>1</v>
      </c>
      <c r="W1518" s="44">
        <f t="shared" si="238"/>
        <v>1</v>
      </c>
      <c r="X1518" s="44">
        <f t="shared" si="239"/>
        <v>1</v>
      </c>
      <c r="Y1518" s="90" t="b">
        <f>AND(MONTH(Taulukko1[[#This Row],[Alku PVM]] )=6,DAY(Taulukko1[[#This Row],[Alku PVM]] )&gt;19)</f>
        <v>0</v>
      </c>
      <c r="Z1518" s="90" t="b">
        <f>AND(MONTH(Taulukko1[[#This Row],[Loppu PVM]] )=6,DAY(Taulukko1[[#This Row],[Loppu PVM]] )&gt;19)</f>
        <v>0</v>
      </c>
      <c r="AA1518" s="90" t="b">
        <f>OR(MONTH(Taulukko1[[#This Row],[Alku PVM]] )&lt;=5,AND(MONTH(Taulukko1[[#This Row],[Alku PVM]] )=6,DAY(Taulukko1[[#This Row],[Alku PVM]] )&lt;20))</f>
        <v>0</v>
      </c>
      <c r="AB1518" s="90" t="b">
        <f>OR(MONTH(Taulukko1[[#This Row],[Loppu PVM]])&lt;=5,AND(MONTH(Taulukko1[[#This Row],[Loppu PVM]] )=6,DAY(Taulukko1[[#This Row],[Loppu PVM]])&lt;20))</f>
        <v>0</v>
      </c>
      <c r="AC1518" s="90" t="b">
        <f>OR(MONTH(Taulukko1[[#This Row],[Alku PVM]] )&lt;=3,AND(MONTH(Taulukko1[[#This Row],[Alku PVM]] )=3))</f>
        <v>0</v>
      </c>
      <c r="AD1518" s="90" t="b">
        <f>OR(MONTH(Taulukko1[[#This Row],[Loppu PVM]] )&lt;=3,AND(MONTH(Taulukko1[[#This Row],[Loppu PVM]] )=3))</f>
        <v>0</v>
      </c>
      <c r="AE1518" s="90" t="b">
        <f>OR(MONTH(Taulukko1[[#This Row],[Alku PVM]] )&lt;=9,AND(MONTH(Taulukko1[[#This Row],[Alku PVM]] )=9))</f>
        <v>0</v>
      </c>
      <c r="AF1518" s="90" t="b">
        <f>OR(MONTH(Taulukko1[[#This Row],[Loppu PVM]])&lt;=9,AND(MONTH(Taulukko1[[#This Row],[Loppu PVM]] )=9))</f>
        <v>0</v>
      </c>
      <c r="AG1518" s="90" t="b">
        <f>OR(MONTH(Taulukko1[[#This Row],[Alku PVM]] )&lt;=6,AND(MONTH(Taulukko1[[#This Row],[Alku PVM]] )=6))</f>
        <v>0</v>
      </c>
      <c r="AH1518" s="90" t="b">
        <f>OR(MONTH(Taulukko1[[#This Row],[Loppu PVM]])&lt;=6,AND(MONTH(Taulukko1[[#This Row],[Loppu PVM]] )=6))</f>
        <v>0</v>
      </c>
    </row>
    <row r="1519" spans="1:34" ht="12.75" customHeight="1">
      <c r="A1519" t="s">
        <v>1510</v>
      </c>
      <c r="B1519" s="23">
        <v>40515</v>
      </c>
      <c r="C1519" t="s">
        <v>3303</v>
      </c>
      <c r="E1519" s="62">
        <v>20</v>
      </c>
      <c r="F1519" s="4">
        <v>40557</v>
      </c>
      <c r="G1519" s="5">
        <v>11</v>
      </c>
      <c r="H1519" s="22">
        <v>125</v>
      </c>
      <c r="I1519" s="126" t="e">
        <f>INDEX('TOL2008'!B:B,MATCH(A1519,'TOL2008'!A:A,0))</f>
        <v>#N/A</v>
      </c>
      <c r="J1519" s="126" t="e">
        <f>INDEX(Pääluokka!$H$2:$H$100,MATCH(VALUE(LEFT(Taulukko1[[#This Row],[TOL2008]],2)),Pääluokka!$G$2:$G$100,0))</f>
        <v>#N/A</v>
      </c>
      <c r="K1519" s="126" t="e">
        <f>INDEX(Pääluokka!$I$2:$I$100,MATCH(VALUE(LEFT(Taulukko1[[#This Row],[TOL2008]],2)),Pääluokka!$G$2:$G$100,0))</f>
        <v>#N/A</v>
      </c>
      <c r="L1519" s="41">
        <f t="shared" si="230"/>
        <v>42</v>
      </c>
      <c r="M1519" s="43">
        <f t="shared" si="231"/>
        <v>40515</v>
      </c>
      <c r="N1519" s="43">
        <f t="shared" si="232"/>
        <v>40557</v>
      </c>
      <c r="O1519" s="43">
        <f t="shared" si="233"/>
        <v>40513</v>
      </c>
      <c r="P1519" s="43">
        <f t="shared" si="234"/>
        <v>40544</v>
      </c>
      <c r="Q1519" s="41">
        <f t="shared" si="235"/>
        <v>2010</v>
      </c>
      <c r="R1519" s="41">
        <f t="shared" si="236"/>
        <v>2011</v>
      </c>
      <c r="S1519" s="43" t="str">
        <f>YEAR(Taulukko1[[#This Row],[Alku KK]])&amp;"Q"&amp;ROUNDDOWN((MONTH(Taulukko1[[#This Row],[Alku KK]])-1)/3+1,0)</f>
        <v>2010Q4</v>
      </c>
      <c r="T1519" s="43" t="str">
        <f>YEAR(Taulukko1[[#This Row],[Loppu KK]])&amp;"Q"&amp;ROUNDDOWN((MONTH(Taulukko1[[#This Row],[Loppu KK]])-1)/3+1,0)</f>
        <v>2011Q1</v>
      </c>
      <c r="U1519" s="66">
        <f>IF(COUNT(Taulukko1[[#This Row],[Neuvottelujen alaiset ]])=1,Taulukko1[[#This Row],[Neuvottelujen alaiset ]],Taulukko1[[#This Row],[Vähennystarve]])</f>
        <v>125</v>
      </c>
      <c r="V1519" s="44">
        <f t="shared" si="237"/>
        <v>0.16</v>
      </c>
      <c r="W1519" s="44">
        <f t="shared" si="238"/>
        <v>8.7999999999999995E-2</v>
      </c>
      <c r="X1519" s="44">
        <f t="shared" si="239"/>
        <v>0.55000000000000004</v>
      </c>
      <c r="Y1519" s="90" t="b">
        <f>AND(MONTH(Taulukko1[[#This Row],[Alku PVM]] )=6,DAY(Taulukko1[[#This Row],[Alku PVM]] )&gt;19)</f>
        <v>0</v>
      </c>
      <c r="Z1519" s="90" t="b">
        <f>AND(MONTH(Taulukko1[[#This Row],[Loppu PVM]] )=6,DAY(Taulukko1[[#This Row],[Loppu PVM]] )&gt;19)</f>
        <v>0</v>
      </c>
      <c r="AA1519" s="90" t="b">
        <f>OR(MONTH(Taulukko1[[#This Row],[Alku PVM]] )&lt;=5,AND(MONTH(Taulukko1[[#This Row],[Alku PVM]] )=6,DAY(Taulukko1[[#This Row],[Alku PVM]] )&lt;20))</f>
        <v>0</v>
      </c>
      <c r="AB1519" s="90" t="b">
        <f>OR(MONTH(Taulukko1[[#This Row],[Loppu PVM]])&lt;=5,AND(MONTH(Taulukko1[[#This Row],[Loppu PVM]] )=6,DAY(Taulukko1[[#This Row],[Loppu PVM]])&lt;20))</f>
        <v>1</v>
      </c>
      <c r="AC1519" s="90" t="b">
        <f>OR(MONTH(Taulukko1[[#This Row],[Alku PVM]] )&lt;=3,AND(MONTH(Taulukko1[[#This Row],[Alku PVM]] )=3))</f>
        <v>0</v>
      </c>
      <c r="AD1519" s="90" t="b">
        <f>OR(MONTH(Taulukko1[[#This Row],[Loppu PVM]] )&lt;=3,AND(MONTH(Taulukko1[[#This Row],[Loppu PVM]] )=3))</f>
        <v>1</v>
      </c>
      <c r="AE1519" s="90" t="b">
        <f>OR(MONTH(Taulukko1[[#This Row],[Alku PVM]] )&lt;=9,AND(MONTH(Taulukko1[[#This Row],[Alku PVM]] )=9))</f>
        <v>0</v>
      </c>
      <c r="AF1519" s="90" t="b">
        <f>OR(MONTH(Taulukko1[[#This Row],[Loppu PVM]])&lt;=9,AND(MONTH(Taulukko1[[#This Row],[Loppu PVM]] )=9))</f>
        <v>1</v>
      </c>
      <c r="AG1519" s="90" t="b">
        <f>OR(MONTH(Taulukko1[[#This Row],[Alku PVM]] )&lt;=6,AND(MONTH(Taulukko1[[#This Row],[Alku PVM]] )=6))</f>
        <v>0</v>
      </c>
      <c r="AH1519" s="90" t="b">
        <f>OR(MONTH(Taulukko1[[#This Row],[Loppu PVM]])&lt;=6,AND(MONTH(Taulukko1[[#This Row],[Loppu PVM]] )=6))</f>
        <v>1</v>
      </c>
    </row>
    <row r="1520" spans="1:34" ht="12.75" customHeight="1">
      <c r="A1520" s="21" t="s">
        <v>3168</v>
      </c>
      <c r="B1520" s="23">
        <v>40515</v>
      </c>
      <c r="C1520" s="21" t="s">
        <v>3167</v>
      </c>
      <c r="D1520" s="24"/>
      <c r="F1520" s="23"/>
      <c r="G1520" s="24"/>
      <c r="H1520" s="22">
        <v>23</v>
      </c>
      <c r="I1520" s="126" t="e">
        <f>INDEX('TOL2008'!B:B,MATCH(A1520,'TOL2008'!A:A,0))</f>
        <v>#N/A</v>
      </c>
      <c r="J1520" s="126" t="e">
        <f>INDEX(Pääluokka!$H$2:$H$100,MATCH(VALUE(LEFT(Taulukko1[[#This Row],[TOL2008]],2)),Pääluokka!$G$2:$G$100,0))</f>
        <v>#N/A</v>
      </c>
      <c r="K1520" s="126" t="e">
        <f>INDEX(Pääluokka!$I$2:$I$100,MATCH(VALUE(LEFT(Taulukko1[[#This Row],[TOL2008]],2)),Pääluokka!$G$2:$G$100,0))</f>
        <v>#N/A</v>
      </c>
      <c r="L1520" s="41" t="str">
        <f t="shared" si="230"/>
        <v>NA</v>
      </c>
      <c r="M1520" s="43">
        <f t="shared" si="231"/>
        <v>40515</v>
      </c>
      <c r="N1520" s="43">
        <f t="shared" si="232"/>
        <v>40566</v>
      </c>
      <c r="O1520" s="43">
        <f t="shared" si="233"/>
        <v>40513</v>
      </c>
      <c r="P1520" s="43">
        <f t="shared" si="234"/>
        <v>40544</v>
      </c>
      <c r="Q1520" s="41">
        <f t="shared" si="235"/>
        <v>2010</v>
      </c>
      <c r="R1520" s="41">
        <f t="shared" si="236"/>
        <v>2011</v>
      </c>
      <c r="S1520" s="43" t="str">
        <f>YEAR(Taulukko1[[#This Row],[Alku KK]])&amp;"Q"&amp;ROUNDDOWN((MONTH(Taulukko1[[#This Row],[Alku KK]])-1)/3+1,0)</f>
        <v>2010Q4</v>
      </c>
      <c r="T1520" s="43" t="str">
        <f>YEAR(Taulukko1[[#This Row],[Loppu KK]])&amp;"Q"&amp;ROUNDDOWN((MONTH(Taulukko1[[#This Row],[Loppu KK]])-1)/3+1,0)</f>
        <v>2011Q1</v>
      </c>
      <c r="U1520" s="66">
        <f>IF(COUNT(Taulukko1[[#This Row],[Neuvottelujen alaiset ]])=1,Taulukko1[[#This Row],[Neuvottelujen alaiset ]],Taulukko1[[#This Row],[Vähennystarve]])</f>
        <v>23</v>
      </c>
      <c r="V1520" s="44" t="str">
        <f t="shared" si="237"/>
        <v>NA</v>
      </c>
      <c r="W1520" s="44" t="str">
        <f t="shared" si="238"/>
        <v>NA</v>
      </c>
      <c r="X1520" s="44" t="str">
        <f t="shared" si="239"/>
        <v>NA</v>
      </c>
      <c r="Y1520" s="90" t="b">
        <f>AND(MONTH(Taulukko1[[#This Row],[Alku PVM]] )=6,DAY(Taulukko1[[#This Row],[Alku PVM]] )&gt;19)</f>
        <v>0</v>
      </c>
      <c r="Z1520" s="90" t="b">
        <f>AND(MONTH(Taulukko1[[#This Row],[Loppu PVM]] )=6,DAY(Taulukko1[[#This Row],[Loppu PVM]] )&gt;19)</f>
        <v>0</v>
      </c>
      <c r="AA1520" s="90" t="b">
        <f>OR(MONTH(Taulukko1[[#This Row],[Alku PVM]] )&lt;=5,AND(MONTH(Taulukko1[[#This Row],[Alku PVM]] )=6,DAY(Taulukko1[[#This Row],[Alku PVM]] )&lt;20))</f>
        <v>0</v>
      </c>
      <c r="AB1520" s="90" t="b">
        <f>OR(MONTH(Taulukko1[[#This Row],[Loppu PVM]])&lt;=5,AND(MONTH(Taulukko1[[#This Row],[Loppu PVM]] )=6,DAY(Taulukko1[[#This Row],[Loppu PVM]])&lt;20))</f>
        <v>1</v>
      </c>
      <c r="AC1520" s="90" t="b">
        <f>OR(MONTH(Taulukko1[[#This Row],[Alku PVM]] )&lt;=3,AND(MONTH(Taulukko1[[#This Row],[Alku PVM]] )=3))</f>
        <v>0</v>
      </c>
      <c r="AD1520" s="90" t="b">
        <f>OR(MONTH(Taulukko1[[#This Row],[Loppu PVM]] )&lt;=3,AND(MONTH(Taulukko1[[#This Row],[Loppu PVM]] )=3))</f>
        <v>1</v>
      </c>
      <c r="AE1520" s="90" t="b">
        <f>OR(MONTH(Taulukko1[[#This Row],[Alku PVM]] )&lt;=9,AND(MONTH(Taulukko1[[#This Row],[Alku PVM]] )=9))</f>
        <v>0</v>
      </c>
      <c r="AF1520" s="90" t="b">
        <f>OR(MONTH(Taulukko1[[#This Row],[Loppu PVM]])&lt;=9,AND(MONTH(Taulukko1[[#This Row],[Loppu PVM]] )=9))</f>
        <v>1</v>
      </c>
      <c r="AG1520" s="90" t="b">
        <f>OR(MONTH(Taulukko1[[#This Row],[Alku PVM]] )&lt;=6,AND(MONTH(Taulukko1[[#This Row],[Alku PVM]] )=6))</f>
        <v>0</v>
      </c>
      <c r="AH1520" s="90" t="b">
        <f>OR(MONTH(Taulukko1[[#This Row],[Loppu PVM]])&lt;=6,AND(MONTH(Taulukko1[[#This Row],[Loppu PVM]] )=6))</f>
        <v>1</v>
      </c>
    </row>
    <row r="1521" spans="1:34" ht="12.75" customHeight="1">
      <c r="A1521" s="21" t="s">
        <v>3708</v>
      </c>
      <c r="B1521" s="23">
        <v>40519</v>
      </c>
      <c r="C1521" t="s">
        <v>3707</v>
      </c>
      <c r="D1521" s="24"/>
      <c r="F1521" s="23">
        <v>40556</v>
      </c>
      <c r="G1521" s="24">
        <v>2</v>
      </c>
      <c r="H1521" s="22">
        <v>50</v>
      </c>
      <c r="I1521" s="126" t="e">
        <f>INDEX('TOL2008'!B:B,MATCH(A1521,'TOL2008'!A:A,0))</f>
        <v>#N/A</v>
      </c>
      <c r="J1521" s="126" t="e">
        <f>INDEX(Pääluokka!$H$2:$H$100,MATCH(VALUE(LEFT(Taulukko1[[#This Row],[TOL2008]],2)),Pääluokka!$G$2:$G$100,0))</f>
        <v>#N/A</v>
      </c>
      <c r="K1521" s="126" t="e">
        <f>INDEX(Pääluokka!$I$2:$I$100,MATCH(VALUE(LEFT(Taulukko1[[#This Row],[TOL2008]],2)),Pääluokka!$G$2:$G$100,0))</f>
        <v>#N/A</v>
      </c>
      <c r="L1521" s="41">
        <f t="shared" si="230"/>
        <v>37</v>
      </c>
      <c r="M1521" s="43">
        <f t="shared" si="231"/>
        <v>40519</v>
      </c>
      <c r="N1521" s="43">
        <f t="shared" si="232"/>
        <v>40556</v>
      </c>
      <c r="O1521" s="43">
        <f t="shared" si="233"/>
        <v>40513</v>
      </c>
      <c r="P1521" s="43">
        <f t="shared" si="234"/>
        <v>40544</v>
      </c>
      <c r="Q1521" s="41">
        <f t="shared" si="235"/>
        <v>2010</v>
      </c>
      <c r="R1521" s="41">
        <f t="shared" si="236"/>
        <v>2011</v>
      </c>
      <c r="S1521" s="43" t="str">
        <f>YEAR(Taulukko1[[#This Row],[Alku KK]])&amp;"Q"&amp;ROUNDDOWN((MONTH(Taulukko1[[#This Row],[Alku KK]])-1)/3+1,0)</f>
        <v>2010Q4</v>
      </c>
      <c r="T1521" s="43" t="str">
        <f>YEAR(Taulukko1[[#This Row],[Loppu KK]])&amp;"Q"&amp;ROUNDDOWN((MONTH(Taulukko1[[#This Row],[Loppu KK]])-1)/3+1,0)</f>
        <v>2011Q1</v>
      </c>
      <c r="U1521" s="66">
        <f>IF(COUNT(Taulukko1[[#This Row],[Neuvottelujen alaiset ]])=1,Taulukko1[[#This Row],[Neuvottelujen alaiset ]],Taulukko1[[#This Row],[Vähennystarve]])</f>
        <v>50</v>
      </c>
      <c r="V1521" s="44" t="str">
        <f t="shared" si="237"/>
        <v>NA</v>
      </c>
      <c r="W1521" s="44">
        <f t="shared" si="238"/>
        <v>0.04</v>
      </c>
      <c r="X1521" s="44" t="str">
        <f t="shared" si="239"/>
        <v>NA</v>
      </c>
      <c r="Y1521" s="90" t="b">
        <f>AND(MONTH(Taulukko1[[#This Row],[Alku PVM]] )=6,DAY(Taulukko1[[#This Row],[Alku PVM]] )&gt;19)</f>
        <v>0</v>
      </c>
      <c r="Z1521" s="90" t="b">
        <f>AND(MONTH(Taulukko1[[#This Row],[Loppu PVM]] )=6,DAY(Taulukko1[[#This Row],[Loppu PVM]] )&gt;19)</f>
        <v>0</v>
      </c>
      <c r="AA1521" s="90" t="b">
        <f>OR(MONTH(Taulukko1[[#This Row],[Alku PVM]] )&lt;=5,AND(MONTH(Taulukko1[[#This Row],[Alku PVM]] )=6,DAY(Taulukko1[[#This Row],[Alku PVM]] )&lt;20))</f>
        <v>0</v>
      </c>
      <c r="AB1521" s="90" t="b">
        <f>OR(MONTH(Taulukko1[[#This Row],[Loppu PVM]])&lt;=5,AND(MONTH(Taulukko1[[#This Row],[Loppu PVM]] )=6,DAY(Taulukko1[[#This Row],[Loppu PVM]])&lt;20))</f>
        <v>1</v>
      </c>
      <c r="AC1521" s="90" t="b">
        <f>OR(MONTH(Taulukko1[[#This Row],[Alku PVM]] )&lt;=3,AND(MONTH(Taulukko1[[#This Row],[Alku PVM]] )=3))</f>
        <v>0</v>
      </c>
      <c r="AD1521" s="90" t="b">
        <f>OR(MONTH(Taulukko1[[#This Row],[Loppu PVM]] )&lt;=3,AND(MONTH(Taulukko1[[#This Row],[Loppu PVM]] )=3))</f>
        <v>1</v>
      </c>
      <c r="AE1521" s="90" t="b">
        <f>OR(MONTH(Taulukko1[[#This Row],[Alku PVM]] )&lt;=9,AND(MONTH(Taulukko1[[#This Row],[Alku PVM]] )=9))</f>
        <v>0</v>
      </c>
      <c r="AF1521" s="90" t="b">
        <f>OR(MONTH(Taulukko1[[#This Row],[Loppu PVM]])&lt;=9,AND(MONTH(Taulukko1[[#This Row],[Loppu PVM]] )=9))</f>
        <v>1</v>
      </c>
      <c r="AG1521" s="90" t="b">
        <f>OR(MONTH(Taulukko1[[#This Row],[Alku PVM]] )&lt;=6,AND(MONTH(Taulukko1[[#This Row],[Alku PVM]] )=6))</f>
        <v>0</v>
      </c>
      <c r="AH1521" s="90" t="b">
        <f>OR(MONTH(Taulukko1[[#This Row],[Loppu PVM]])&lt;=6,AND(MONTH(Taulukko1[[#This Row],[Loppu PVM]] )=6))</f>
        <v>1</v>
      </c>
    </row>
    <row r="1522" spans="1:34" ht="12.75" customHeight="1">
      <c r="A1522" s="21" t="s">
        <v>3446</v>
      </c>
      <c r="B1522" s="23">
        <v>40525</v>
      </c>
      <c r="C1522" s="21" t="s">
        <v>3445</v>
      </c>
      <c r="D1522" s="24"/>
      <c r="E1522" s="62">
        <v>40</v>
      </c>
      <c r="F1522" s="23"/>
      <c r="G1522" s="24"/>
      <c r="H1522" s="22">
        <v>150</v>
      </c>
      <c r="I1522" s="126" t="e">
        <f>INDEX('TOL2008'!B:B,MATCH(A1522,'TOL2008'!A:A,0))</f>
        <v>#N/A</v>
      </c>
      <c r="J1522" s="126" t="e">
        <f>INDEX(Pääluokka!$H$2:$H$100,MATCH(VALUE(LEFT(Taulukko1[[#This Row],[TOL2008]],2)),Pääluokka!$G$2:$G$100,0))</f>
        <v>#N/A</v>
      </c>
      <c r="K1522" s="126" t="e">
        <f>INDEX(Pääluokka!$I$2:$I$100,MATCH(VALUE(LEFT(Taulukko1[[#This Row],[TOL2008]],2)),Pääluokka!$G$2:$G$100,0))</f>
        <v>#N/A</v>
      </c>
      <c r="L1522" s="41" t="str">
        <f t="shared" si="230"/>
        <v>NA</v>
      </c>
      <c r="M1522" s="43">
        <f t="shared" si="231"/>
        <v>40525</v>
      </c>
      <c r="N1522" s="43">
        <f t="shared" si="232"/>
        <v>40576</v>
      </c>
      <c r="O1522" s="43">
        <f t="shared" si="233"/>
        <v>40513</v>
      </c>
      <c r="P1522" s="43">
        <f t="shared" si="234"/>
        <v>40575</v>
      </c>
      <c r="Q1522" s="41">
        <f t="shared" si="235"/>
        <v>2010</v>
      </c>
      <c r="R1522" s="41">
        <f t="shared" si="236"/>
        <v>2011</v>
      </c>
      <c r="S1522" s="43" t="str">
        <f>YEAR(Taulukko1[[#This Row],[Alku KK]])&amp;"Q"&amp;ROUNDDOWN((MONTH(Taulukko1[[#This Row],[Alku KK]])-1)/3+1,0)</f>
        <v>2010Q4</v>
      </c>
      <c r="T1522" s="43" t="str">
        <f>YEAR(Taulukko1[[#This Row],[Loppu KK]])&amp;"Q"&amp;ROUNDDOWN((MONTH(Taulukko1[[#This Row],[Loppu KK]])-1)/3+1,0)</f>
        <v>2011Q1</v>
      </c>
      <c r="U1522" s="66">
        <f>IF(COUNT(Taulukko1[[#This Row],[Neuvottelujen alaiset ]])=1,Taulukko1[[#This Row],[Neuvottelujen alaiset ]],Taulukko1[[#This Row],[Vähennystarve]])</f>
        <v>150</v>
      </c>
      <c r="V1522" s="44">
        <f t="shared" si="237"/>
        <v>0.26666666666666666</v>
      </c>
      <c r="W1522" s="44" t="str">
        <f t="shared" si="238"/>
        <v>NA</v>
      </c>
      <c r="X1522" s="44" t="str">
        <f t="shared" si="239"/>
        <v>NA</v>
      </c>
      <c r="Y1522" s="90" t="b">
        <f>AND(MONTH(Taulukko1[[#This Row],[Alku PVM]] )=6,DAY(Taulukko1[[#This Row],[Alku PVM]] )&gt;19)</f>
        <v>0</v>
      </c>
      <c r="Z1522" s="90" t="b">
        <f>AND(MONTH(Taulukko1[[#This Row],[Loppu PVM]] )=6,DAY(Taulukko1[[#This Row],[Loppu PVM]] )&gt;19)</f>
        <v>0</v>
      </c>
      <c r="AA1522" s="90" t="b">
        <f>OR(MONTH(Taulukko1[[#This Row],[Alku PVM]] )&lt;=5,AND(MONTH(Taulukko1[[#This Row],[Alku PVM]] )=6,DAY(Taulukko1[[#This Row],[Alku PVM]] )&lt;20))</f>
        <v>0</v>
      </c>
      <c r="AB1522" s="90" t="b">
        <f>OR(MONTH(Taulukko1[[#This Row],[Loppu PVM]])&lt;=5,AND(MONTH(Taulukko1[[#This Row],[Loppu PVM]] )=6,DAY(Taulukko1[[#This Row],[Loppu PVM]])&lt;20))</f>
        <v>1</v>
      </c>
      <c r="AC1522" s="90" t="b">
        <f>OR(MONTH(Taulukko1[[#This Row],[Alku PVM]] )&lt;=3,AND(MONTH(Taulukko1[[#This Row],[Alku PVM]] )=3))</f>
        <v>0</v>
      </c>
      <c r="AD1522" s="90" t="b">
        <f>OR(MONTH(Taulukko1[[#This Row],[Loppu PVM]] )&lt;=3,AND(MONTH(Taulukko1[[#This Row],[Loppu PVM]] )=3))</f>
        <v>1</v>
      </c>
      <c r="AE1522" s="90" t="b">
        <f>OR(MONTH(Taulukko1[[#This Row],[Alku PVM]] )&lt;=9,AND(MONTH(Taulukko1[[#This Row],[Alku PVM]] )=9))</f>
        <v>0</v>
      </c>
      <c r="AF1522" s="90" t="b">
        <f>OR(MONTH(Taulukko1[[#This Row],[Loppu PVM]])&lt;=9,AND(MONTH(Taulukko1[[#This Row],[Loppu PVM]] )=9))</f>
        <v>1</v>
      </c>
      <c r="AG1522" s="90" t="b">
        <f>OR(MONTH(Taulukko1[[#This Row],[Alku PVM]] )&lt;=6,AND(MONTH(Taulukko1[[#This Row],[Alku PVM]] )=6))</f>
        <v>0</v>
      </c>
      <c r="AH1522" s="90" t="b">
        <f>OR(MONTH(Taulukko1[[#This Row],[Loppu PVM]])&lt;=6,AND(MONTH(Taulukko1[[#This Row],[Loppu PVM]] )=6))</f>
        <v>1</v>
      </c>
    </row>
    <row r="1523" spans="1:34" ht="12.75" customHeight="1">
      <c r="A1523" s="21" t="s">
        <v>2652</v>
      </c>
      <c r="B1523" s="23">
        <v>40525</v>
      </c>
      <c r="C1523" t="s">
        <v>3313</v>
      </c>
      <c r="D1523" s="24"/>
      <c r="E1523" s="62">
        <v>140</v>
      </c>
      <c r="F1523" s="23">
        <v>40590</v>
      </c>
      <c r="G1523" s="24">
        <v>89</v>
      </c>
      <c r="H1523" s="22">
        <v>450</v>
      </c>
      <c r="I1523" s="126" t="e">
        <f>INDEX('TOL2008'!B:B,MATCH(A1523,'TOL2008'!A:A,0))</f>
        <v>#N/A</v>
      </c>
      <c r="J1523" s="126" t="e">
        <f>INDEX(Pääluokka!$H$2:$H$100,MATCH(VALUE(LEFT(Taulukko1[[#This Row],[TOL2008]],2)),Pääluokka!$G$2:$G$100,0))</f>
        <v>#N/A</v>
      </c>
      <c r="K1523" s="126" t="e">
        <f>INDEX(Pääluokka!$I$2:$I$100,MATCH(VALUE(LEFT(Taulukko1[[#This Row],[TOL2008]],2)),Pääluokka!$G$2:$G$100,0))</f>
        <v>#N/A</v>
      </c>
      <c r="L1523" s="41">
        <f t="shared" si="230"/>
        <v>65</v>
      </c>
      <c r="M1523" s="43">
        <f t="shared" si="231"/>
        <v>40525</v>
      </c>
      <c r="N1523" s="43">
        <f t="shared" si="232"/>
        <v>40590</v>
      </c>
      <c r="O1523" s="43">
        <f t="shared" si="233"/>
        <v>40513</v>
      </c>
      <c r="P1523" s="43">
        <f t="shared" si="234"/>
        <v>40575</v>
      </c>
      <c r="Q1523" s="41">
        <f t="shared" si="235"/>
        <v>2010</v>
      </c>
      <c r="R1523" s="41">
        <f t="shared" si="236"/>
        <v>2011</v>
      </c>
      <c r="S1523" s="43" t="str">
        <f>YEAR(Taulukko1[[#This Row],[Alku KK]])&amp;"Q"&amp;ROUNDDOWN((MONTH(Taulukko1[[#This Row],[Alku KK]])-1)/3+1,0)</f>
        <v>2010Q4</v>
      </c>
      <c r="T1523" s="43" t="str">
        <f>YEAR(Taulukko1[[#This Row],[Loppu KK]])&amp;"Q"&amp;ROUNDDOWN((MONTH(Taulukko1[[#This Row],[Loppu KK]])-1)/3+1,0)</f>
        <v>2011Q1</v>
      </c>
      <c r="U1523" s="66">
        <f>IF(COUNT(Taulukko1[[#This Row],[Neuvottelujen alaiset ]])=1,Taulukko1[[#This Row],[Neuvottelujen alaiset ]],Taulukko1[[#This Row],[Vähennystarve]])</f>
        <v>450</v>
      </c>
      <c r="V1523" s="44">
        <f t="shared" si="237"/>
        <v>0.31111111111111112</v>
      </c>
      <c r="W1523" s="44">
        <f t="shared" si="238"/>
        <v>0.19777777777777777</v>
      </c>
      <c r="X1523" s="44">
        <f t="shared" si="239"/>
        <v>0.63571428571428568</v>
      </c>
      <c r="Y1523" s="90" t="b">
        <f>AND(MONTH(Taulukko1[[#This Row],[Alku PVM]] )=6,DAY(Taulukko1[[#This Row],[Alku PVM]] )&gt;19)</f>
        <v>0</v>
      </c>
      <c r="Z1523" s="90" t="b">
        <f>AND(MONTH(Taulukko1[[#This Row],[Loppu PVM]] )=6,DAY(Taulukko1[[#This Row],[Loppu PVM]] )&gt;19)</f>
        <v>0</v>
      </c>
      <c r="AA1523" s="90" t="b">
        <f>OR(MONTH(Taulukko1[[#This Row],[Alku PVM]] )&lt;=5,AND(MONTH(Taulukko1[[#This Row],[Alku PVM]] )=6,DAY(Taulukko1[[#This Row],[Alku PVM]] )&lt;20))</f>
        <v>0</v>
      </c>
      <c r="AB1523" s="90" t="b">
        <f>OR(MONTH(Taulukko1[[#This Row],[Loppu PVM]])&lt;=5,AND(MONTH(Taulukko1[[#This Row],[Loppu PVM]] )=6,DAY(Taulukko1[[#This Row],[Loppu PVM]])&lt;20))</f>
        <v>1</v>
      </c>
      <c r="AC1523" s="90" t="b">
        <f>OR(MONTH(Taulukko1[[#This Row],[Alku PVM]] )&lt;=3,AND(MONTH(Taulukko1[[#This Row],[Alku PVM]] )=3))</f>
        <v>0</v>
      </c>
      <c r="AD1523" s="90" t="b">
        <f>OR(MONTH(Taulukko1[[#This Row],[Loppu PVM]] )&lt;=3,AND(MONTH(Taulukko1[[#This Row],[Loppu PVM]] )=3))</f>
        <v>1</v>
      </c>
      <c r="AE1523" s="90" t="b">
        <f>OR(MONTH(Taulukko1[[#This Row],[Alku PVM]] )&lt;=9,AND(MONTH(Taulukko1[[#This Row],[Alku PVM]] )=9))</f>
        <v>0</v>
      </c>
      <c r="AF1523" s="90" t="b">
        <f>OR(MONTH(Taulukko1[[#This Row],[Loppu PVM]])&lt;=9,AND(MONTH(Taulukko1[[#This Row],[Loppu PVM]] )=9))</f>
        <v>1</v>
      </c>
      <c r="AG1523" s="90" t="b">
        <f>OR(MONTH(Taulukko1[[#This Row],[Alku PVM]] )&lt;=6,AND(MONTH(Taulukko1[[#This Row],[Alku PVM]] )=6))</f>
        <v>0</v>
      </c>
      <c r="AH1523" s="90" t="b">
        <f>OR(MONTH(Taulukko1[[#This Row],[Loppu PVM]])&lt;=6,AND(MONTH(Taulukko1[[#This Row],[Loppu PVM]] )=6))</f>
        <v>1</v>
      </c>
    </row>
    <row r="1524" spans="1:34" ht="12.75" customHeight="1">
      <c r="A1524" t="s">
        <v>3149</v>
      </c>
      <c r="B1524" s="23">
        <v>40527</v>
      </c>
      <c r="C1524" t="s">
        <v>3826</v>
      </c>
      <c r="E1524" s="62">
        <v>200</v>
      </c>
      <c r="F1524" s="4">
        <v>40589</v>
      </c>
      <c r="G1524" s="5">
        <v>107</v>
      </c>
      <c r="H1524" s="22">
        <v>200</v>
      </c>
      <c r="I1524" s="126" t="e">
        <f>INDEX('TOL2008'!B:B,MATCH(A1524,'TOL2008'!A:A,0))</f>
        <v>#N/A</v>
      </c>
      <c r="J1524" s="126" t="e">
        <f>INDEX(Pääluokka!$H$2:$H$100,MATCH(VALUE(LEFT(Taulukko1[[#This Row],[TOL2008]],2)),Pääluokka!$G$2:$G$100,0))</f>
        <v>#N/A</v>
      </c>
      <c r="K1524" s="126" t="e">
        <f>INDEX(Pääluokka!$I$2:$I$100,MATCH(VALUE(LEFT(Taulukko1[[#This Row],[TOL2008]],2)),Pääluokka!$G$2:$G$100,0))</f>
        <v>#N/A</v>
      </c>
      <c r="L1524" s="41">
        <f t="shared" si="230"/>
        <v>62</v>
      </c>
      <c r="M1524" s="43">
        <f t="shared" si="231"/>
        <v>40527</v>
      </c>
      <c r="N1524" s="43">
        <f t="shared" si="232"/>
        <v>40589</v>
      </c>
      <c r="O1524" s="43">
        <f t="shared" si="233"/>
        <v>40513</v>
      </c>
      <c r="P1524" s="43">
        <f t="shared" si="234"/>
        <v>40575</v>
      </c>
      <c r="Q1524" s="41">
        <f t="shared" si="235"/>
        <v>2010</v>
      </c>
      <c r="R1524" s="41">
        <f t="shared" si="236"/>
        <v>2011</v>
      </c>
      <c r="S1524" s="43" t="str">
        <f>YEAR(Taulukko1[[#This Row],[Alku KK]])&amp;"Q"&amp;ROUNDDOWN((MONTH(Taulukko1[[#This Row],[Alku KK]])-1)/3+1,0)</f>
        <v>2010Q4</v>
      </c>
      <c r="T1524" s="43" t="str">
        <f>YEAR(Taulukko1[[#This Row],[Loppu KK]])&amp;"Q"&amp;ROUNDDOWN((MONTH(Taulukko1[[#This Row],[Loppu KK]])-1)/3+1,0)</f>
        <v>2011Q1</v>
      </c>
      <c r="U1524" s="66">
        <f>IF(COUNT(Taulukko1[[#This Row],[Neuvottelujen alaiset ]])=1,Taulukko1[[#This Row],[Neuvottelujen alaiset ]],Taulukko1[[#This Row],[Vähennystarve]])</f>
        <v>200</v>
      </c>
      <c r="V1524" s="44">
        <f t="shared" si="237"/>
        <v>1</v>
      </c>
      <c r="W1524" s="44">
        <f t="shared" si="238"/>
        <v>0.53500000000000003</v>
      </c>
      <c r="X1524" s="44">
        <f t="shared" si="239"/>
        <v>0.53500000000000003</v>
      </c>
      <c r="Y1524" s="90" t="b">
        <f>AND(MONTH(Taulukko1[[#This Row],[Alku PVM]] )=6,DAY(Taulukko1[[#This Row],[Alku PVM]] )&gt;19)</f>
        <v>0</v>
      </c>
      <c r="Z1524" s="90" t="b">
        <f>AND(MONTH(Taulukko1[[#This Row],[Loppu PVM]] )=6,DAY(Taulukko1[[#This Row],[Loppu PVM]] )&gt;19)</f>
        <v>0</v>
      </c>
      <c r="AA1524" s="90" t="b">
        <f>OR(MONTH(Taulukko1[[#This Row],[Alku PVM]] )&lt;=5,AND(MONTH(Taulukko1[[#This Row],[Alku PVM]] )=6,DAY(Taulukko1[[#This Row],[Alku PVM]] )&lt;20))</f>
        <v>0</v>
      </c>
      <c r="AB1524" s="90" t="b">
        <f>OR(MONTH(Taulukko1[[#This Row],[Loppu PVM]])&lt;=5,AND(MONTH(Taulukko1[[#This Row],[Loppu PVM]] )=6,DAY(Taulukko1[[#This Row],[Loppu PVM]])&lt;20))</f>
        <v>1</v>
      </c>
      <c r="AC1524" s="90" t="b">
        <f>OR(MONTH(Taulukko1[[#This Row],[Alku PVM]] )&lt;=3,AND(MONTH(Taulukko1[[#This Row],[Alku PVM]] )=3))</f>
        <v>0</v>
      </c>
      <c r="AD1524" s="90" t="b">
        <f>OR(MONTH(Taulukko1[[#This Row],[Loppu PVM]] )&lt;=3,AND(MONTH(Taulukko1[[#This Row],[Loppu PVM]] )=3))</f>
        <v>1</v>
      </c>
      <c r="AE1524" s="90" t="b">
        <f>OR(MONTH(Taulukko1[[#This Row],[Alku PVM]] )&lt;=9,AND(MONTH(Taulukko1[[#This Row],[Alku PVM]] )=9))</f>
        <v>0</v>
      </c>
      <c r="AF1524" s="90" t="b">
        <f>OR(MONTH(Taulukko1[[#This Row],[Loppu PVM]])&lt;=9,AND(MONTH(Taulukko1[[#This Row],[Loppu PVM]] )=9))</f>
        <v>1</v>
      </c>
      <c r="AG1524" s="90" t="b">
        <f>OR(MONTH(Taulukko1[[#This Row],[Alku PVM]] )&lt;=6,AND(MONTH(Taulukko1[[#This Row],[Alku PVM]] )=6))</f>
        <v>0</v>
      </c>
      <c r="AH1524" s="90" t="b">
        <f>OR(MONTH(Taulukko1[[#This Row],[Loppu PVM]])&lt;=6,AND(MONTH(Taulukko1[[#This Row],[Loppu PVM]] )=6))</f>
        <v>1</v>
      </c>
    </row>
    <row r="1525" spans="1:34" ht="12.75" customHeight="1">
      <c r="A1525" t="s">
        <v>3780</v>
      </c>
      <c r="B1525" s="23">
        <v>40527</v>
      </c>
      <c r="C1525" t="s">
        <v>3779</v>
      </c>
      <c r="E1525" s="62">
        <v>35</v>
      </c>
      <c r="F1525" s="4">
        <v>40576</v>
      </c>
      <c r="G1525" s="5">
        <v>20</v>
      </c>
      <c r="H1525" s="22">
        <v>250</v>
      </c>
      <c r="I1525" s="126" t="e">
        <f>INDEX('TOL2008'!B:B,MATCH(A1525,'TOL2008'!A:A,0))</f>
        <v>#N/A</v>
      </c>
      <c r="J1525" s="126" t="e">
        <f>INDEX(Pääluokka!$H$2:$H$100,MATCH(VALUE(LEFT(Taulukko1[[#This Row],[TOL2008]],2)),Pääluokka!$G$2:$G$100,0))</f>
        <v>#N/A</v>
      </c>
      <c r="K1525" s="126" t="e">
        <f>INDEX(Pääluokka!$I$2:$I$100,MATCH(VALUE(LEFT(Taulukko1[[#This Row],[TOL2008]],2)),Pääluokka!$G$2:$G$100,0))</f>
        <v>#N/A</v>
      </c>
      <c r="L1525" s="41">
        <f t="shared" si="230"/>
        <v>49</v>
      </c>
      <c r="M1525" s="43">
        <f t="shared" si="231"/>
        <v>40527</v>
      </c>
      <c r="N1525" s="43">
        <f t="shared" si="232"/>
        <v>40576</v>
      </c>
      <c r="O1525" s="43">
        <f t="shared" si="233"/>
        <v>40513</v>
      </c>
      <c r="P1525" s="43">
        <f t="shared" si="234"/>
        <v>40575</v>
      </c>
      <c r="Q1525" s="41">
        <f t="shared" si="235"/>
        <v>2010</v>
      </c>
      <c r="R1525" s="41">
        <f t="shared" si="236"/>
        <v>2011</v>
      </c>
      <c r="S1525" s="43" t="str">
        <f>YEAR(Taulukko1[[#This Row],[Alku KK]])&amp;"Q"&amp;ROUNDDOWN((MONTH(Taulukko1[[#This Row],[Alku KK]])-1)/3+1,0)</f>
        <v>2010Q4</v>
      </c>
      <c r="T1525" s="43" t="str">
        <f>YEAR(Taulukko1[[#This Row],[Loppu KK]])&amp;"Q"&amp;ROUNDDOWN((MONTH(Taulukko1[[#This Row],[Loppu KK]])-1)/3+1,0)</f>
        <v>2011Q1</v>
      </c>
      <c r="U1525" s="66">
        <f>IF(COUNT(Taulukko1[[#This Row],[Neuvottelujen alaiset ]])=1,Taulukko1[[#This Row],[Neuvottelujen alaiset ]],Taulukko1[[#This Row],[Vähennystarve]])</f>
        <v>250</v>
      </c>
      <c r="V1525" s="44">
        <f t="shared" si="237"/>
        <v>0.14000000000000001</v>
      </c>
      <c r="W1525" s="44">
        <f t="shared" si="238"/>
        <v>0.08</v>
      </c>
      <c r="X1525" s="44">
        <f t="shared" si="239"/>
        <v>0.5714285714285714</v>
      </c>
      <c r="Y1525" s="90" t="b">
        <f>AND(MONTH(Taulukko1[[#This Row],[Alku PVM]] )=6,DAY(Taulukko1[[#This Row],[Alku PVM]] )&gt;19)</f>
        <v>0</v>
      </c>
      <c r="Z1525" s="90" t="b">
        <f>AND(MONTH(Taulukko1[[#This Row],[Loppu PVM]] )=6,DAY(Taulukko1[[#This Row],[Loppu PVM]] )&gt;19)</f>
        <v>0</v>
      </c>
      <c r="AA1525" s="90" t="b">
        <f>OR(MONTH(Taulukko1[[#This Row],[Alku PVM]] )&lt;=5,AND(MONTH(Taulukko1[[#This Row],[Alku PVM]] )=6,DAY(Taulukko1[[#This Row],[Alku PVM]] )&lt;20))</f>
        <v>0</v>
      </c>
      <c r="AB1525" s="90" t="b">
        <f>OR(MONTH(Taulukko1[[#This Row],[Loppu PVM]])&lt;=5,AND(MONTH(Taulukko1[[#This Row],[Loppu PVM]] )=6,DAY(Taulukko1[[#This Row],[Loppu PVM]])&lt;20))</f>
        <v>1</v>
      </c>
      <c r="AC1525" s="90" t="b">
        <f>OR(MONTH(Taulukko1[[#This Row],[Alku PVM]] )&lt;=3,AND(MONTH(Taulukko1[[#This Row],[Alku PVM]] )=3))</f>
        <v>0</v>
      </c>
      <c r="AD1525" s="90" t="b">
        <f>OR(MONTH(Taulukko1[[#This Row],[Loppu PVM]] )&lt;=3,AND(MONTH(Taulukko1[[#This Row],[Loppu PVM]] )=3))</f>
        <v>1</v>
      </c>
      <c r="AE1525" s="90" t="b">
        <f>OR(MONTH(Taulukko1[[#This Row],[Alku PVM]] )&lt;=9,AND(MONTH(Taulukko1[[#This Row],[Alku PVM]] )=9))</f>
        <v>0</v>
      </c>
      <c r="AF1525" s="90" t="b">
        <f>OR(MONTH(Taulukko1[[#This Row],[Loppu PVM]])&lt;=9,AND(MONTH(Taulukko1[[#This Row],[Loppu PVM]] )=9))</f>
        <v>1</v>
      </c>
      <c r="AG1525" s="90" t="b">
        <f>OR(MONTH(Taulukko1[[#This Row],[Alku PVM]] )&lt;=6,AND(MONTH(Taulukko1[[#This Row],[Alku PVM]] )=6))</f>
        <v>0</v>
      </c>
      <c r="AH1525" s="90" t="b">
        <f>OR(MONTH(Taulukko1[[#This Row],[Loppu PVM]])&lt;=6,AND(MONTH(Taulukko1[[#This Row],[Loppu PVM]] )=6))</f>
        <v>1</v>
      </c>
    </row>
    <row r="1526" spans="1:34" ht="12.75" customHeight="1">
      <c r="A1526" t="s">
        <v>3681</v>
      </c>
      <c r="B1526" s="23">
        <v>40527</v>
      </c>
      <c r="C1526" t="s">
        <v>3680</v>
      </c>
      <c r="E1526" s="62">
        <v>10</v>
      </c>
      <c r="F1526" s="4">
        <v>40570</v>
      </c>
      <c r="G1526" s="5">
        <v>21</v>
      </c>
      <c r="H1526" s="22">
        <v>21</v>
      </c>
      <c r="I1526" s="126" t="e">
        <f>INDEX('TOL2008'!B:B,MATCH(A1526,'TOL2008'!A:A,0))</f>
        <v>#N/A</v>
      </c>
      <c r="J1526" s="126" t="e">
        <f>INDEX(Pääluokka!$H$2:$H$100,MATCH(VALUE(LEFT(Taulukko1[[#This Row],[TOL2008]],2)),Pääluokka!$G$2:$G$100,0))</f>
        <v>#N/A</v>
      </c>
      <c r="K1526" s="126" t="e">
        <f>INDEX(Pääluokka!$I$2:$I$100,MATCH(VALUE(LEFT(Taulukko1[[#This Row],[TOL2008]],2)),Pääluokka!$G$2:$G$100,0))</f>
        <v>#N/A</v>
      </c>
      <c r="L1526" s="41">
        <f t="shared" si="230"/>
        <v>43</v>
      </c>
      <c r="M1526" s="43">
        <f t="shared" si="231"/>
        <v>40527</v>
      </c>
      <c r="N1526" s="43">
        <f t="shared" si="232"/>
        <v>40570</v>
      </c>
      <c r="O1526" s="43">
        <f t="shared" si="233"/>
        <v>40513</v>
      </c>
      <c r="P1526" s="43">
        <f t="shared" si="234"/>
        <v>40544</v>
      </c>
      <c r="Q1526" s="41">
        <f t="shared" si="235"/>
        <v>2010</v>
      </c>
      <c r="R1526" s="41">
        <f t="shared" si="236"/>
        <v>2011</v>
      </c>
      <c r="S1526" s="43" t="str">
        <f>YEAR(Taulukko1[[#This Row],[Alku KK]])&amp;"Q"&amp;ROUNDDOWN((MONTH(Taulukko1[[#This Row],[Alku KK]])-1)/3+1,0)</f>
        <v>2010Q4</v>
      </c>
      <c r="T1526" s="43" t="str">
        <f>YEAR(Taulukko1[[#This Row],[Loppu KK]])&amp;"Q"&amp;ROUNDDOWN((MONTH(Taulukko1[[#This Row],[Loppu KK]])-1)/3+1,0)</f>
        <v>2011Q1</v>
      </c>
      <c r="U1526" s="66">
        <f>IF(COUNT(Taulukko1[[#This Row],[Neuvottelujen alaiset ]])=1,Taulukko1[[#This Row],[Neuvottelujen alaiset ]],Taulukko1[[#This Row],[Vähennystarve]])</f>
        <v>21</v>
      </c>
      <c r="V1526" s="44">
        <f t="shared" si="237"/>
        <v>0.47619047619047616</v>
      </c>
      <c r="W1526" s="44">
        <f t="shared" si="238"/>
        <v>1</v>
      </c>
      <c r="X1526" s="44">
        <f t="shared" si="239"/>
        <v>2.1</v>
      </c>
      <c r="Y1526" s="90" t="b">
        <f>AND(MONTH(Taulukko1[[#This Row],[Alku PVM]] )=6,DAY(Taulukko1[[#This Row],[Alku PVM]] )&gt;19)</f>
        <v>0</v>
      </c>
      <c r="Z1526" s="90" t="b">
        <f>AND(MONTH(Taulukko1[[#This Row],[Loppu PVM]] )=6,DAY(Taulukko1[[#This Row],[Loppu PVM]] )&gt;19)</f>
        <v>0</v>
      </c>
      <c r="AA1526" s="90" t="b">
        <f>OR(MONTH(Taulukko1[[#This Row],[Alku PVM]] )&lt;=5,AND(MONTH(Taulukko1[[#This Row],[Alku PVM]] )=6,DAY(Taulukko1[[#This Row],[Alku PVM]] )&lt;20))</f>
        <v>0</v>
      </c>
      <c r="AB1526" s="90" t="b">
        <f>OR(MONTH(Taulukko1[[#This Row],[Loppu PVM]])&lt;=5,AND(MONTH(Taulukko1[[#This Row],[Loppu PVM]] )=6,DAY(Taulukko1[[#This Row],[Loppu PVM]])&lt;20))</f>
        <v>1</v>
      </c>
      <c r="AC1526" s="90" t="b">
        <f>OR(MONTH(Taulukko1[[#This Row],[Alku PVM]] )&lt;=3,AND(MONTH(Taulukko1[[#This Row],[Alku PVM]] )=3))</f>
        <v>0</v>
      </c>
      <c r="AD1526" s="90" t="b">
        <f>OR(MONTH(Taulukko1[[#This Row],[Loppu PVM]] )&lt;=3,AND(MONTH(Taulukko1[[#This Row],[Loppu PVM]] )=3))</f>
        <v>1</v>
      </c>
      <c r="AE1526" s="90" t="b">
        <f>OR(MONTH(Taulukko1[[#This Row],[Alku PVM]] )&lt;=9,AND(MONTH(Taulukko1[[#This Row],[Alku PVM]] )=9))</f>
        <v>0</v>
      </c>
      <c r="AF1526" s="90" t="b">
        <f>OR(MONTH(Taulukko1[[#This Row],[Loppu PVM]])&lt;=9,AND(MONTH(Taulukko1[[#This Row],[Loppu PVM]] )=9))</f>
        <v>1</v>
      </c>
      <c r="AG1526" s="90" t="b">
        <f>OR(MONTH(Taulukko1[[#This Row],[Alku PVM]] )&lt;=6,AND(MONTH(Taulukko1[[#This Row],[Alku PVM]] )=6))</f>
        <v>0</v>
      </c>
      <c r="AH1526" s="90" t="b">
        <f>OR(MONTH(Taulukko1[[#This Row],[Loppu PVM]])&lt;=6,AND(MONTH(Taulukko1[[#This Row],[Loppu PVM]] )=6))</f>
        <v>1</v>
      </c>
    </row>
    <row r="1527" spans="1:34" ht="12.75" customHeight="1">
      <c r="A1527" t="s">
        <v>1145</v>
      </c>
      <c r="B1527" s="23">
        <v>40528</v>
      </c>
      <c r="C1527" t="s">
        <v>3372</v>
      </c>
      <c r="F1527" s="4"/>
      <c r="G1527" s="5"/>
      <c r="H1527" s="22">
        <v>250</v>
      </c>
      <c r="I1527" s="126">
        <f>INDEX('TOL2008'!B:B,MATCH(A1527,'TOL2008'!A:A,0))</f>
        <v>81210</v>
      </c>
      <c r="J1527" s="126" t="str">
        <f>INDEX(Pääluokka!$H$2:$H$100,MATCH(VALUE(LEFT(Taulukko1[[#This Row],[TOL2008]],2)),Pääluokka!$G$2:$G$100,0))</f>
        <v>Hallinto- ja tukipalvelutoiminta</v>
      </c>
      <c r="K1527" s="126" t="str">
        <f>INDEX(Pääluokka!$I$2:$I$100,MATCH(VALUE(LEFT(Taulukko1[[#This Row],[TOL2008]],2)),Pääluokka!$G$2:$G$100,0))</f>
        <v>Palvelualat (G-N, R, S)</v>
      </c>
      <c r="L1527" s="41" t="str">
        <f t="shared" si="230"/>
        <v>NA</v>
      </c>
      <c r="M1527" s="43">
        <f t="shared" si="231"/>
        <v>40528</v>
      </c>
      <c r="N1527" s="43">
        <f t="shared" si="232"/>
        <v>40579</v>
      </c>
      <c r="O1527" s="43">
        <f t="shared" si="233"/>
        <v>40513</v>
      </c>
      <c r="P1527" s="43">
        <f t="shared" si="234"/>
        <v>40575</v>
      </c>
      <c r="Q1527" s="41">
        <f t="shared" si="235"/>
        <v>2010</v>
      </c>
      <c r="R1527" s="41">
        <f t="shared" si="236"/>
        <v>2011</v>
      </c>
      <c r="S1527" s="43" t="str">
        <f>YEAR(Taulukko1[[#This Row],[Alku KK]])&amp;"Q"&amp;ROUNDDOWN((MONTH(Taulukko1[[#This Row],[Alku KK]])-1)/3+1,0)</f>
        <v>2010Q4</v>
      </c>
      <c r="T1527" s="43" t="str">
        <f>YEAR(Taulukko1[[#This Row],[Loppu KK]])&amp;"Q"&amp;ROUNDDOWN((MONTH(Taulukko1[[#This Row],[Loppu KK]])-1)/3+1,0)</f>
        <v>2011Q1</v>
      </c>
      <c r="U1527" s="66">
        <f>IF(COUNT(Taulukko1[[#This Row],[Neuvottelujen alaiset ]])=1,Taulukko1[[#This Row],[Neuvottelujen alaiset ]],Taulukko1[[#This Row],[Vähennystarve]])</f>
        <v>250</v>
      </c>
      <c r="V1527" s="44" t="str">
        <f t="shared" si="237"/>
        <v>NA</v>
      </c>
      <c r="W1527" s="44" t="str">
        <f t="shared" si="238"/>
        <v>NA</v>
      </c>
      <c r="X1527" s="44" t="str">
        <f t="shared" si="239"/>
        <v>NA</v>
      </c>
      <c r="Y1527" s="90" t="b">
        <f>AND(MONTH(Taulukko1[[#This Row],[Alku PVM]] )=6,DAY(Taulukko1[[#This Row],[Alku PVM]] )&gt;19)</f>
        <v>0</v>
      </c>
      <c r="Z1527" s="90" t="b">
        <f>AND(MONTH(Taulukko1[[#This Row],[Loppu PVM]] )=6,DAY(Taulukko1[[#This Row],[Loppu PVM]] )&gt;19)</f>
        <v>0</v>
      </c>
      <c r="AA1527" s="90" t="b">
        <f>OR(MONTH(Taulukko1[[#This Row],[Alku PVM]] )&lt;=5,AND(MONTH(Taulukko1[[#This Row],[Alku PVM]] )=6,DAY(Taulukko1[[#This Row],[Alku PVM]] )&lt;20))</f>
        <v>0</v>
      </c>
      <c r="AB1527" s="90" t="b">
        <f>OR(MONTH(Taulukko1[[#This Row],[Loppu PVM]])&lt;=5,AND(MONTH(Taulukko1[[#This Row],[Loppu PVM]] )=6,DAY(Taulukko1[[#This Row],[Loppu PVM]])&lt;20))</f>
        <v>1</v>
      </c>
      <c r="AC1527" s="90" t="b">
        <f>OR(MONTH(Taulukko1[[#This Row],[Alku PVM]] )&lt;=3,AND(MONTH(Taulukko1[[#This Row],[Alku PVM]] )=3))</f>
        <v>0</v>
      </c>
      <c r="AD1527" s="90" t="b">
        <f>OR(MONTH(Taulukko1[[#This Row],[Loppu PVM]] )&lt;=3,AND(MONTH(Taulukko1[[#This Row],[Loppu PVM]] )=3))</f>
        <v>1</v>
      </c>
      <c r="AE1527" s="90" t="b">
        <f>OR(MONTH(Taulukko1[[#This Row],[Alku PVM]] )&lt;=9,AND(MONTH(Taulukko1[[#This Row],[Alku PVM]] )=9))</f>
        <v>0</v>
      </c>
      <c r="AF1527" s="90" t="b">
        <f>OR(MONTH(Taulukko1[[#This Row],[Loppu PVM]])&lt;=9,AND(MONTH(Taulukko1[[#This Row],[Loppu PVM]] )=9))</f>
        <v>1</v>
      </c>
      <c r="AG1527" s="90" t="b">
        <f>OR(MONTH(Taulukko1[[#This Row],[Alku PVM]] )&lt;=6,AND(MONTH(Taulukko1[[#This Row],[Alku PVM]] )=6))</f>
        <v>0</v>
      </c>
      <c r="AH1527" s="90" t="b">
        <f>OR(MONTH(Taulukko1[[#This Row],[Loppu PVM]])&lt;=6,AND(MONTH(Taulukko1[[#This Row],[Loppu PVM]] )=6))</f>
        <v>1</v>
      </c>
    </row>
    <row r="1528" spans="1:34" ht="12.75" customHeight="1">
      <c r="A1528" s="21" t="s">
        <v>527</v>
      </c>
      <c r="B1528" s="23">
        <v>40529</v>
      </c>
      <c r="C1528" s="21" t="s">
        <v>3414</v>
      </c>
      <c r="D1528" s="24"/>
      <c r="E1528" s="62">
        <v>179</v>
      </c>
      <c r="F1528" s="23">
        <v>40604</v>
      </c>
      <c r="G1528" s="24">
        <v>160</v>
      </c>
      <c r="H1528" s="22">
        <v>700</v>
      </c>
      <c r="I1528" s="126">
        <f>INDEX('TOL2008'!B:B,MATCH(A1528,'TOL2008'!A:A,0))</f>
        <v>52291</v>
      </c>
      <c r="J1528" s="126" t="str">
        <f>INDEX(Pääluokka!$H$2:$H$100,MATCH(VALUE(LEFT(Taulukko1[[#This Row],[TOL2008]],2)),Pääluokka!$G$2:$G$100,0))</f>
        <v>Kuljetus ja varastointi</v>
      </c>
      <c r="K1528" s="126" t="str">
        <f>INDEX(Pääluokka!$I$2:$I$100,MATCH(VALUE(LEFT(Taulukko1[[#This Row],[TOL2008]],2)),Pääluokka!$G$2:$G$100,0))</f>
        <v>Palvelualat (G-N, R, S)</v>
      </c>
      <c r="L1528" s="41">
        <f t="shared" si="230"/>
        <v>75</v>
      </c>
      <c r="M1528" s="43">
        <f t="shared" si="231"/>
        <v>40529</v>
      </c>
      <c r="N1528" s="43">
        <f t="shared" si="232"/>
        <v>40604</v>
      </c>
      <c r="O1528" s="43">
        <f t="shared" si="233"/>
        <v>40513</v>
      </c>
      <c r="P1528" s="43">
        <f t="shared" si="234"/>
        <v>40603</v>
      </c>
      <c r="Q1528" s="41">
        <f t="shared" si="235"/>
        <v>2010</v>
      </c>
      <c r="R1528" s="41">
        <f t="shared" si="236"/>
        <v>2011</v>
      </c>
      <c r="S1528" s="43" t="str">
        <f>YEAR(Taulukko1[[#This Row],[Alku KK]])&amp;"Q"&amp;ROUNDDOWN((MONTH(Taulukko1[[#This Row],[Alku KK]])-1)/3+1,0)</f>
        <v>2010Q4</v>
      </c>
      <c r="T1528" s="43" t="str">
        <f>YEAR(Taulukko1[[#This Row],[Loppu KK]])&amp;"Q"&amp;ROUNDDOWN((MONTH(Taulukko1[[#This Row],[Loppu KK]])-1)/3+1,0)</f>
        <v>2011Q1</v>
      </c>
      <c r="U1528" s="66">
        <f>IF(COUNT(Taulukko1[[#This Row],[Neuvottelujen alaiset ]])=1,Taulukko1[[#This Row],[Neuvottelujen alaiset ]],Taulukko1[[#This Row],[Vähennystarve]])</f>
        <v>700</v>
      </c>
      <c r="V1528" s="44">
        <f t="shared" si="237"/>
        <v>0.25571428571428573</v>
      </c>
      <c r="W1528" s="44">
        <f t="shared" si="238"/>
        <v>0.22857142857142856</v>
      </c>
      <c r="X1528" s="44">
        <f t="shared" si="239"/>
        <v>0.8938547486033519</v>
      </c>
      <c r="Y1528" s="90" t="b">
        <f>AND(MONTH(Taulukko1[[#This Row],[Alku PVM]] )=6,DAY(Taulukko1[[#This Row],[Alku PVM]] )&gt;19)</f>
        <v>0</v>
      </c>
      <c r="Z1528" s="90" t="b">
        <f>AND(MONTH(Taulukko1[[#This Row],[Loppu PVM]] )=6,DAY(Taulukko1[[#This Row],[Loppu PVM]] )&gt;19)</f>
        <v>0</v>
      </c>
      <c r="AA1528" s="90" t="b">
        <f>OR(MONTH(Taulukko1[[#This Row],[Alku PVM]] )&lt;=5,AND(MONTH(Taulukko1[[#This Row],[Alku PVM]] )=6,DAY(Taulukko1[[#This Row],[Alku PVM]] )&lt;20))</f>
        <v>0</v>
      </c>
      <c r="AB1528" s="90" t="b">
        <f>OR(MONTH(Taulukko1[[#This Row],[Loppu PVM]])&lt;=5,AND(MONTH(Taulukko1[[#This Row],[Loppu PVM]] )=6,DAY(Taulukko1[[#This Row],[Loppu PVM]])&lt;20))</f>
        <v>1</v>
      </c>
      <c r="AC1528" s="90" t="b">
        <f>OR(MONTH(Taulukko1[[#This Row],[Alku PVM]] )&lt;=3,AND(MONTH(Taulukko1[[#This Row],[Alku PVM]] )=3))</f>
        <v>0</v>
      </c>
      <c r="AD1528" s="90" t="b">
        <f>OR(MONTH(Taulukko1[[#This Row],[Loppu PVM]] )&lt;=3,AND(MONTH(Taulukko1[[#This Row],[Loppu PVM]] )=3))</f>
        <v>1</v>
      </c>
      <c r="AE1528" s="90" t="b">
        <f>OR(MONTH(Taulukko1[[#This Row],[Alku PVM]] )&lt;=9,AND(MONTH(Taulukko1[[#This Row],[Alku PVM]] )=9))</f>
        <v>0</v>
      </c>
      <c r="AF1528" s="90" t="b">
        <f>OR(MONTH(Taulukko1[[#This Row],[Loppu PVM]])&lt;=9,AND(MONTH(Taulukko1[[#This Row],[Loppu PVM]] )=9))</f>
        <v>1</v>
      </c>
      <c r="AG1528" s="90" t="b">
        <f>OR(MONTH(Taulukko1[[#This Row],[Alku PVM]] )&lt;=6,AND(MONTH(Taulukko1[[#This Row],[Alku PVM]] )=6))</f>
        <v>0</v>
      </c>
      <c r="AH1528" s="90" t="b">
        <f>OR(MONTH(Taulukko1[[#This Row],[Loppu PVM]])&lt;=6,AND(MONTH(Taulukko1[[#This Row],[Loppu PVM]] )=6))</f>
        <v>1</v>
      </c>
    </row>
    <row r="1529" spans="1:34" ht="12.75" customHeight="1">
      <c r="A1529" t="s">
        <v>3023</v>
      </c>
      <c r="B1529" s="23">
        <v>40540</v>
      </c>
      <c r="C1529" t="s">
        <v>3449</v>
      </c>
      <c r="E1529" s="62">
        <v>40</v>
      </c>
      <c r="F1529" s="4">
        <v>40591</v>
      </c>
      <c r="G1529" s="5">
        <v>23</v>
      </c>
      <c r="H1529" s="22">
        <v>950</v>
      </c>
      <c r="I1529" s="126" t="e">
        <f>INDEX('TOL2008'!B:B,MATCH(A1529,'TOL2008'!A:A,0))</f>
        <v>#N/A</v>
      </c>
      <c r="J1529" s="126" t="e">
        <f>INDEX(Pääluokka!$H$2:$H$100,MATCH(VALUE(LEFT(Taulukko1[[#This Row],[TOL2008]],2)),Pääluokka!$G$2:$G$100,0))</f>
        <v>#N/A</v>
      </c>
      <c r="K1529" s="126" t="e">
        <f>INDEX(Pääluokka!$I$2:$I$100,MATCH(VALUE(LEFT(Taulukko1[[#This Row],[TOL2008]],2)),Pääluokka!$G$2:$G$100,0))</f>
        <v>#N/A</v>
      </c>
      <c r="L1529" s="41">
        <f t="shared" si="230"/>
        <v>51</v>
      </c>
      <c r="M1529" s="43">
        <f t="shared" si="231"/>
        <v>40540</v>
      </c>
      <c r="N1529" s="43">
        <f t="shared" si="232"/>
        <v>40591</v>
      </c>
      <c r="O1529" s="43">
        <f t="shared" si="233"/>
        <v>40513</v>
      </c>
      <c r="P1529" s="43">
        <f t="shared" si="234"/>
        <v>40575</v>
      </c>
      <c r="Q1529" s="41">
        <f t="shared" si="235"/>
        <v>2010</v>
      </c>
      <c r="R1529" s="41">
        <f t="shared" si="236"/>
        <v>2011</v>
      </c>
      <c r="S1529" s="43" t="str">
        <f>YEAR(Taulukko1[[#This Row],[Alku KK]])&amp;"Q"&amp;ROUNDDOWN((MONTH(Taulukko1[[#This Row],[Alku KK]])-1)/3+1,0)</f>
        <v>2010Q4</v>
      </c>
      <c r="T1529" s="43" t="str">
        <f>YEAR(Taulukko1[[#This Row],[Loppu KK]])&amp;"Q"&amp;ROUNDDOWN((MONTH(Taulukko1[[#This Row],[Loppu KK]])-1)/3+1,0)</f>
        <v>2011Q1</v>
      </c>
      <c r="U1529" s="66">
        <f>IF(COUNT(Taulukko1[[#This Row],[Neuvottelujen alaiset ]])=1,Taulukko1[[#This Row],[Neuvottelujen alaiset ]],Taulukko1[[#This Row],[Vähennystarve]])</f>
        <v>950</v>
      </c>
      <c r="V1529" s="44">
        <f t="shared" si="237"/>
        <v>4.2105263157894736E-2</v>
      </c>
      <c r="W1529" s="44">
        <f t="shared" si="238"/>
        <v>2.4210526315789474E-2</v>
      </c>
      <c r="X1529" s="44">
        <f t="shared" si="239"/>
        <v>0.57499999999999996</v>
      </c>
      <c r="Y1529" s="90" t="b">
        <f>AND(MONTH(Taulukko1[[#This Row],[Alku PVM]] )=6,DAY(Taulukko1[[#This Row],[Alku PVM]] )&gt;19)</f>
        <v>0</v>
      </c>
      <c r="Z1529" s="90" t="b">
        <f>AND(MONTH(Taulukko1[[#This Row],[Loppu PVM]] )=6,DAY(Taulukko1[[#This Row],[Loppu PVM]] )&gt;19)</f>
        <v>0</v>
      </c>
      <c r="AA1529" s="90" t="b">
        <f>OR(MONTH(Taulukko1[[#This Row],[Alku PVM]] )&lt;=5,AND(MONTH(Taulukko1[[#This Row],[Alku PVM]] )=6,DAY(Taulukko1[[#This Row],[Alku PVM]] )&lt;20))</f>
        <v>0</v>
      </c>
      <c r="AB1529" s="90" t="b">
        <f>OR(MONTH(Taulukko1[[#This Row],[Loppu PVM]])&lt;=5,AND(MONTH(Taulukko1[[#This Row],[Loppu PVM]] )=6,DAY(Taulukko1[[#This Row],[Loppu PVM]])&lt;20))</f>
        <v>1</v>
      </c>
      <c r="AC1529" s="90" t="b">
        <f>OR(MONTH(Taulukko1[[#This Row],[Alku PVM]] )&lt;=3,AND(MONTH(Taulukko1[[#This Row],[Alku PVM]] )=3))</f>
        <v>0</v>
      </c>
      <c r="AD1529" s="90" t="b">
        <f>OR(MONTH(Taulukko1[[#This Row],[Loppu PVM]] )&lt;=3,AND(MONTH(Taulukko1[[#This Row],[Loppu PVM]] )=3))</f>
        <v>1</v>
      </c>
      <c r="AE1529" s="90" t="b">
        <f>OR(MONTH(Taulukko1[[#This Row],[Alku PVM]] )&lt;=9,AND(MONTH(Taulukko1[[#This Row],[Alku PVM]] )=9))</f>
        <v>0</v>
      </c>
      <c r="AF1529" s="90" t="b">
        <f>OR(MONTH(Taulukko1[[#This Row],[Loppu PVM]])&lt;=9,AND(MONTH(Taulukko1[[#This Row],[Loppu PVM]] )=9))</f>
        <v>1</v>
      </c>
      <c r="AG1529" s="90" t="b">
        <f>OR(MONTH(Taulukko1[[#This Row],[Alku PVM]] )&lt;=6,AND(MONTH(Taulukko1[[#This Row],[Alku PVM]] )=6))</f>
        <v>0</v>
      </c>
      <c r="AH1529" s="90" t="b">
        <f>OR(MONTH(Taulukko1[[#This Row],[Loppu PVM]])&lt;=6,AND(MONTH(Taulukko1[[#This Row],[Loppu PVM]] )=6))</f>
        <v>1</v>
      </c>
    </row>
    <row r="1530" spans="1:34" ht="12.75" customHeight="1">
      <c r="A1530" s="21" t="s">
        <v>1992</v>
      </c>
      <c r="B1530" s="23">
        <v>40548</v>
      </c>
      <c r="C1530" s="21" t="s">
        <v>3661</v>
      </c>
      <c r="D1530" s="24" t="s">
        <v>25</v>
      </c>
      <c r="F1530" s="23">
        <v>40708</v>
      </c>
      <c r="G1530" s="24">
        <v>0</v>
      </c>
      <c r="H1530" s="22">
        <v>630</v>
      </c>
      <c r="I1530" s="126" t="e">
        <f>INDEX('TOL2008'!B:B,MATCH(A1530,'TOL2008'!A:A,0))</f>
        <v>#N/A</v>
      </c>
      <c r="J1530" s="126" t="e">
        <f>INDEX(Pääluokka!$H$2:$H$100,MATCH(VALUE(LEFT(Taulukko1[[#This Row],[TOL2008]],2)),Pääluokka!$G$2:$G$100,0))</f>
        <v>#N/A</v>
      </c>
      <c r="K1530" s="126" t="e">
        <f>INDEX(Pääluokka!$I$2:$I$100,MATCH(VALUE(LEFT(Taulukko1[[#This Row],[TOL2008]],2)),Pääluokka!$G$2:$G$100,0))</f>
        <v>#N/A</v>
      </c>
      <c r="L1530" s="41">
        <f t="shared" si="230"/>
        <v>160</v>
      </c>
      <c r="M1530" s="43">
        <f t="shared" si="231"/>
        <v>40548</v>
      </c>
      <c r="N1530" s="43">
        <f t="shared" si="232"/>
        <v>40708</v>
      </c>
      <c r="O1530" s="43">
        <f t="shared" si="233"/>
        <v>40544</v>
      </c>
      <c r="P1530" s="43">
        <f t="shared" si="234"/>
        <v>40695</v>
      </c>
      <c r="Q1530" s="41">
        <f t="shared" si="235"/>
        <v>2011</v>
      </c>
      <c r="R1530" s="41">
        <f t="shared" si="236"/>
        <v>2011</v>
      </c>
      <c r="S1530" s="43" t="str">
        <f>YEAR(Taulukko1[[#This Row],[Alku KK]])&amp;"Q"&amp;ROUNDDOWN((MONTH(Taulukko1[[#This Row],[Alku KK]])-1)/3+1,0)</f>
        <v>2011Q1</v>
      </c>
      <c r="T1530" s="43" t="str">
        <f>YEAR(Taulukko1[[#This Row],[Loppu KK]])&amp;"Q"&amp;ROUNDDOWN((MONTH(Taulukko1[[#This Row],[Loppu KK]])-1)/3+1,0)</f>
        <v>2011Q2</v>
      </c>
      <c r="U1530" s="66">
        <f>IF(COUNT(Taulukko1[[#This Row],[Neuvottelujen alaiset ]])=1,Taulukko1[[#This Row],[Neuvottelujen alaiset ]],Taulukko1[[#This Row],[Vähennystarve]])</f>
        <v>630</v>
      </c>
      <c r="V1530" s="44" t="str">
        <f t="shared" si="237"/>
        <v>NA</v>
      </c>
      <c r="W1530" s="44">
        <f t="shared" si="238"/>
        <v>0</v>
      </c>
      <c r="X1530" s="44" t="str">
        <f t="shared" si="239"/>
        <v>NA</v>
      </c>
      <c r="Y1530" s="90" t="b">
        <f>AND(MONTH(Taulukko1[[#This Row],[Alku PVM]] )=6,DAY(Taulukko1[[#This Row],[Alku PVM]] )&gt;19)</f>
        <v>0</v>
      </c>
      <c r="Z1530" s="90" t="b">
        <f>AND(MONTH(Taulukko1[[#This Row],[Loppu PVM]] )=6,DAY(Taulukko1[[#This Row],[Loppu PVM]] )&gt;19)</f>
        <v>0</v>
      </c>
      <c r="AA1530" s="90" t="b">
        <f>OR(MONTH(Taulukko1[[#This Row],[Alku PVM]] )&lt;=5,AND(MONTH(Taulukko1[[#This Row],[Alku PVM]] )=6,DAY(Taulukko1[[#This Row],[Alku PVM]] )&lt;20))</f>
        <v>1</v>
      </c>
      <c r="AB1530" s="90" t="b">
        <f>OR(MONTH(Taulukko1[[#This Row],[Loppu PVM]])&lt;=5,AND(MONTH(Taulukko1[[#This Row],[Loppu PVM]] )=6,DAY(Taulukko1[[#This Row],[Loppu PVM]])&lt;20))</f>
        <v>1</v>
      </c>
      <c r="AC1530" s="90" t="b">
        <f>OR(MONTH(Taulukko1[[#This Row],[Alku PVM]] )&lt;=3,AND(MONTH(Taulukko1[[#This Row],[Alku PVM]] )=3))</f>
        <v>1</v>
      </c>
      <c r="AD1530" s="90" t="b">
        <f>OR(MONTH(Taulukko1[[#This Row],[Loppu PVM]] )&lt;=3,AND(MONTH(Taulukko1[[#This Row],[Loppu PVM]] )=3))</f>
        <v>0</v>
      </c>
      <c r="AE1530" s="90" t="b">
        <f>OR(MONTH(Taulukko1[[#This Row],[Alku PVM]] )&lt;=9,AND(MONTH(Taulukko1[[#This Row],[Alku PVM]] )=9))</f>
        <v>1</v>
      </c>
      <c r="AF1530" s="90" t="b">
        <f>OR(MONTH(Taulukko1[[#This Row],[Loppu PVM]])&lt;=9,AND(MONTH(Taulukko1[[#This Row],[Loppu PVM]] )=9))</f>
        <v>1</v>
      </c>
      <c r="AG1530" s="90" t="b">
        <f>OR(MONTH(Taulukko1[[#This Row],[Alku PVM]] )&lt;=6,AND(MONTH(Taulukko1[[#This Row],[Alku PVM]] )=6))</f>
        <v>1</v>
      </c>
      <c r="AH1530" s="90" t="b">
        <f>OR(MONTH(Taulukko1[[#This Row],[Loppu PVM]])&lt;=6,AND(MONTH(Taulukko1[[#This Row],[Loppu PVM]] )=6))</f>
        <v>1</v>
      </c>
    </row>
    <row r="1531" spans="1:34" ht="12.75" customHeight="1">
      <c r="A1531" t="s">
        <v>46</v>
      </c>
      <c r="B1531" s="23">
        <v>40548</v>
      </c>
      <c r="C1531" s="21" t="s">
        <v>3176</v>
      </c>
      <c r="D1531" s="24"/>
      <c r="E1531" s="62">
        <v>95</v>
      </c>
      <c r="F1531" s="23">
        <v>40605</v>
      </c>
      <c r="G1531" s="24">
        <v>66</v>
      </c>
      <c r="H1531" s="22">
        <v>95</v>
      </c>
      <c r="I1531" s="126">
        <f>INDEX('TOL2008'!B:B,MATCH(A1531,'TOL2008'!A:A,0))</f>
        <v>10710</v>
      </c>
      <c r="J1531" s="126" t="str">
        <f>INDEX(Pääluokka!$H$2:$H$100,MATCH(VALUE(LEFT(Taulukko1[[#This Row],[TOL2008]],2)),Pääluokka!$G$2:$G$100,0))</f>
        <v>Teollisuus</v>
      </c>
      <c r="K1531" s="126" t="str">
        <f>INDEX(Pääluokka!$I$2:$I$100,MATCH(VALUE(LEFT(Taulukko1[[#This Row],[TOL2008]],2)),Pääluokka!$G$2:$G$100,0))</f>
        <v>Teollisuus (C-E)</v>
      </c>
      <c r="L1531" s="41">
        <f t="shared" si="230"/>
        <v>57</v>
      </c>
      <c r="M1531" s="43">
        <f t="shared" si="231"/>
        <v>40548</v>
      </c>
      <c r="N1531" s="43">
        <f t="shared" si="232"/>
        <v>40605</v>
      </c>
      <c r="O1531" s="43">
        <f t="shared" si="233"/>
        <v>40544</v>
      </c>
      <c r="P1531" s="43">
        <f t="shared" si="234"/>
        <v>40603</v>
      </c>
      <c r="Q1531" s="41">
        <f t="shared" si="235"/>
        <v>2011</v>
      </c>
      <c r="R1531" s="41">
        <f t="shared" si="236"/>
        <v>2011</v>
      </c>
      <c r="S1531" s="43" t="str">
        <f>YEAR(Taulukko1[[#This Row],[Alku KK]])&amp;"Q"&amp;ROUNDDOWN((MONTH(Taulukko1[[#This Row],[Alku KK]])-1)/3+1,0)</f>
        <v>2011Q1</v>
      </c>
      <c r="T1531" s="43" t="str">
        <f>YEAR(Taulukko1[[#This Row],[Loppu KK]])&amp;"Q"&amp;ROUNDDOWN((MONTH(Taulukko1[[#This Row],[Loppu KK]])-1)/3+1,0)</f>
        <v>2011Q1</v>
      </c>
      <c r="U1531" s="66">
        <f>IF(COUNT(Taulukko1[[#This Row],[Neuvottelujen alaiset ]])=1,Taulukko1[[#This Row],[Neuvottelujen alaiset ]],Taulukko1[[#This Row],[Vähennystarve]])</f>
        <v>95</v>
      </c>
      <c r="V1531" s="44">
        <f t="shared" si="237"/>
        <v>1</v>
      </c>
      <c r="W1531" s="44">
        <f t="shared" si="238"/>
        <v>0.69473684210526321</v>
      </c>
      <c r="X1531" s="44">
        <f t="shared" si="239"/>
        <v>0.69473684210526321</v>
      </c>
      <c r="Y1531" s="90" t="b">
        <f>AND(MONTH(Taulukko1[[#This Row],[Alku PVM]] )=6,DAY(Taulukko1[[#This Row],[Alku PVM]] )&gt;19)</f>
        <v>0</v>
      </c>
      <c r="Z1531" s="90" t="b">
        <f>AND(MONTH(Taulukko1[[#This Row],[Loppu PVM]] )=6,DAY(Taulukko1[[#This Row],[Loppu PVM]] )&gt;19)</f>
        <v>0</v>
      </c>
      <c r="AA1531" s="90" t="b">
        <f>OR(MONTH(Taulukko1[[#This Row],[Alku PVM]] )&lt;=5,AND(MONTH(Taulukko1[[#This Row],[Alku PVM]] )=6,DAY(Taulukko1[[#This Row],[Alku PVM]] )&lt;20))</f>
        <v>1</v>
      </c>
      <c r="AB1531" s="90" t="b">
        <f>OR(MONTH(Taulukko1[[#This Row],[Loppu PVM]])&lt;=5,AND(MONTH(Taulukko1[[#This Row],[Loppu PVM]] )=6,DAY(Taulukko1[[#This Row],[Loppu PVM]])&lt;20))</f>
        <v>1</v>
      </c>
      <c r="AC1531" s="90" t="b">
        <f>OR(MONTH(Taulukko1[[#This Row],[Alku PVM]] )&lt;=3,AND(MONTH(Taulukko1[[#This Row],[Alku PVM]] )=3))</f>
        <v>1</v>
      </c>
      <c r="AD1531" s="90" t="b">
        <f>OR(MONTH(Taulukko1[[#This Row],[Loppu PVM]] )&lt;=3,AND(MONTH(Taulukko1[[#This Row],[Loppu PVM]] )=3))</f>
        <v>1</v>
      </c>
      <c r="AE1531" s="90" t="b">
        <f>OR(MONTH(Taulukko1[[#This Row],[Alku PVM]] )&lt;=9,AND(MONTH(Taulukko1[[#This Row],[Alku PVM]] )=9))</f>
        <v>1</v>
      </c>
      <c r="AF1531" s="90" t="b">
        <f>OR(MONTH(Taulukko1[[#This Row],[Loppu PVM]])&lt;=9,AND(MONTH(Taulukko1[[#This Row],[Loppu PVM]] )=9))</f>
        <v>1</v>
      </c>
      <c r="AG1531" s="90" t="b">
        <f>OR(MONTH(Taulukko1[[#This Row],[Alku PVM]] )&lt;=6,AND(MONTH(Taulukko1[[#This Row],[Alku PVM]] )=6))</f>
        <v>1</v>
      </c>
      <c r="AH1531" s="90" t="b">
        <f>OR(MONTH(Taulukko1[[#This Row],[Loppu PVM]])&lt;=6,AND(MONTH(Taulukko1[[#This Row],[Loppu PVM]] )=6))</f>
        <v>1</v>
      </c>
    </row>
    <row r="1532" spans="1:34" ht="12.75" customHeight="1">
      <c r="A1532" s="21" t="s">
        <v>1639</v>
      </c>
      <c r="B1532" s="23">
        <v>40553</v>
      </c>
      <c r="C1532" s="21" t="s">
        <v>3790</v>
      </c>
      <c r="D1532" s="24"/>
      <c r="E1532" s="62">
        <v>30</v>
      </c>
      <c r="F1532" s="23">
        <v>40595</v>
      </c>
      <c r="G1532" s="24">
        <v>22</v>
      </c>
      <c r="H1532" s="22">
        <v>30</v>
      </c>
      <c r="I1532" s="126" t="e">
        <f>INDEX('TOL2008'!B:B,MATCH(A1532,'TOL2008'!A:A,0))</f>
        <v>#N/A</v>
      </c>
      <c r="J1532" s="126" t="e">
        <f>INDEX(Pääluokka!$H$2:$H$100,MATCH(VALUE(LEFT(Taulukko1[[#This Row],[TOL2008]],2)),Pääluokka!$G$2:$G$100,0))</f>
        <v>#N/A</v>
      </c>
      <c r="K1532" s="126" t="e">
        <f>INDEX(Pääluokka!$I$2:$I$100,MATCH(VALUE(LEFT(Taulukko1[[#This Row],[TOL2008]],2)),Pääluokka!$G$2:$G$100,0))</f>
        <v>#N/A</v>
      </c>
      <c r="L1532" s="41">
        <f t="shared" si="230"/>
        <v>42</v>
      </c>
      <c r="M1532" s="43">
        <f t="shared" si="231"/>
        <v>40553</v>
      </c>
      <c r="N1532" s="43">
        <f t="shared" si="232"/>
        <v>40595</v>
      </c>
      <c r="O1532" s="43">
        <f t="shared" si="233"/>
        <v>40544</v>
      </c>
      <c r="P1532" s="43">
        <f t="shared" si="234"/>
        <v>40575</v>
      </c>
      <c r="Q1532" s="41">
        <f t="shared" si="235"/>
        <v>2011</v>
      </c>
      <c r="R1532" s="41">
        <f t="shared" si="236"/>
        <v>2011</v>
      </c>
      <c r="S1532" s="43" t="str">
        <f>YEAR(Taulukko1[[#This Row],[Alku KK]])&amp;"Q"&amp;ROUNDDOWN((MONTH(Taulukko1[[#This Row],[Alku KK]])-1)/3+1,0)</f>
        <v>2011Q1</v>
      </c>
      <c r="T1532" s="43" t="str">
        <f>YEAR(Taulukko1[[#This Row],[Loppu KK]])&amp;"Q"&amp;ROUNDDOWN((MONTH(Taulukko1[[#This Row],[Loppu KK]])-1)/3+1,0)</f>
        <v>2011Q1</v>
      </c>
      <c r="U1532" s="66">
        <f>IF(COUNT(Taulukko1[[#This Row],[Neuvottelujen alaiset ]])=1,Taulukko1[[#This Row],[Neuvottelujen alaiset ]],Taulukko1[[#This Row],[Vähennystarve]])</f>
        <v>30</v>
      </c>
      <c r="V1532" s="44">
        <f t="shared" si="237"/>
        <v>1</v>
      </c>
      <c r="W1532" s="44">
        <f t="shared" si="238"/>
        <v>0.73333333333333328</v>
      </c>
      <c r="X1532" s="44">
        <f t="shared" si="239"/>
        <v>0.73333333333333328</v>
      </c>
      <c r="Y1532" s="90" t="b">
        <f>AND(MONTH(Taulukko1[[#This Row],[Alku PVM]] )=6,DAY(Taulukko1[[#This Row],[Alku PVM]] )&gt;19)</f>
        <v>0</v>
      </c>
      <c r="Z1532" s="90" t="b">
        <f>AND(MONTH(Taulukko1[[#This Row],[Loppu PVM]] )=6,DAY(Taulukko1[[#This Row],[Loppu PVM]] )&gt;19)</f>
        <v>0</v>
      </c>
      <c r="AA1532" s="90" t="b">
        <f>OR(MONTH(Taulukko1[[#This Row],[Alku PVM]] )&lt;=5,AND(MONTH(Taulukko1[[#This Row],[Alku PVM]] )=6,DAY(Taulukko1[[#This Row],[Alku PVM]] )&lt;20))</f>
        <v>1</v>
      </c>
      <c r="AB1532" s="90" t="b">
        <f>OR(MONTH(Taulukko1[[#This Row],[Loppu PVM]])&lt;=5,AND(MONTH(Taulukko1[[#This Row],[Loppu PVM]] )=6,DAY(Taulukko1[[#This Row],[Loppu PVM]])&lt;20))</f>
        <v>1</v>
      </c>
      <c r="AC1532" s="90" t="b">
        <f>OR(MONTH(Taulukko1[[#This Row],[Alku PVM]] )&lt;=3,AND(MONTH(Taulukko1[[#This Row],[Alku PVM]] )=3))</f>
        <v>1</v>
      </c>
      <c r="AD1532" s="90" t="b">
        <f>OR(MONTH(Taulukko1[[#This Row],[Loppu PVM]] )&lt;=3,AND(MONTH(Taulukko1[[#This Row],[Loppu PVM]] )=3))</f>
        <v>1</v>
      </c>
      <c r="AE1532" s="90" t="b">
        <f>OR(MONTH(Taulukko1[[#This Row],[Alku PVM]] )&lt;=9,AND(MONTH(Taulukko1[[#This Row],[Alku PVM]] )=9))</f>
        <v>1</v>
      </c>
      <c r="AF1532" s="90" t="b">
        <f>OR(MONTH(Taulukko1[[#This Row],[Loppu PVM]])&lt;=9,AND(MONTH(Taulukko1[[#This Row],[Loppu PVM]] )=9))</f>
        <v>1</v>
      </c>
      <c r="AG1532" s="90" t="b">
        <f>OR(MONTH(Taulukko1[[#This Row],[Alku PVM]] )&lt;=6,AND(MONTH(Taulukko1[[#This Row],[Alku PVM]] )=6))</f>
        <v>1</v>
      </c>
      <c r="AH1532" s="90" t="b">
        <f>OR(MONTH(Taulukko1[[#This Row],[Loppu PVM]])&lt;=6,AND(MONTH(Taulukko1[[#This Row],[Loppu PVM]] )=6))</f>
        <v>1</v>
      </c>
    </row>
    <row r="1533" spans="1:34" ht="12.75" customHeight="1">
      <c r="A1533" t="s">
        <v>1817</v>
      </c>
      <c r="B1533" s="23">
        <v>40554</v>
      </c>
      <c r="C1533" s="21" t="s">
        <v>3824</v>
      </c>
      <c r="D1533" s="24"/>
      <c r="E1533" s="62">
        <v>25</v>
      </c>
      <c r="F1533" s="23"/>
      <c r="G1533" s="24"/>
      <c r="H1533" s="22">
        <v>230</v>
      </c>
      <c r="I1533" s="126" t="e">
        <f>INDEX('TOL2008'!B:B,MATCH(A1533,'TOL2008'!A:A,0))</f>
        <v>#N/A</v>
      </c>
      <c r="J1533" s="126" t="e">
        <f>INDEX(Pääluokka!$H$2:$H$100,MATCH(VALUE(LEFT(Taulukko1[[#This Row],[TOL2008]],2)),Pääluokka!$G$2:$G$100,0))</f>
        <v>#N/A</v>
      </c>
      <c r="K1533" s="126" t="e">
        <f>INDEX(Pääluokka!$I$2:$I$100,MATCH(VALUE(LEFT(Taulukko1[[#This Row],[TOL2008]],2)),Pääluokka!$G$2:$G$100,0))</f>
        <v>#N/A</v>
      </c>
      <c r="L1533" s="41" t="str">
        <f t="shared" si="230"/>
        <v>NA</v>
      </c>
      <c r="M1533" s="43">
        <f t="shared" si="231"/>
        <v>40554</v>
      </c>
      <c r="N1533" s="43">
        <f t="shared" si="232"/>
        <v>40605</v>
      </c>
      <c r="O1533" s="43">
        <f t="shared" si="233"/>
        <v>40544</v>
      </c>
      <c r="P1533" s="43">
        <f t="shared" si="234"/>
        <v>40603</v>
      </c>
      <c r="Q1533" s="41">
        <f t="shared" si="235"/>
        <v>2011</v>
      </c>
      <c r="R1533" s="41">
        <f t="shared" si="236"/>
        <v>2011</v>
      </c>
      <c r="S1533" s="43" t="str">
        <f>YEAR(Taulukko1[[#This Row],[Alku KK]])&amp;"Q"&amp;ROUNDDOWN((MONTH(Taulukko1[[#This Row],[Alku KK]])-1)/3+1,0)</f>
        <v>2011Q1</v>
      </c>
      <c r="T1533" s="43" t="str">
        <f>YEAR(Taulukko1[[#This Row],[Loppu KK]])&amp;"Q"&amp;ROUNDDOWN((MONTH(Taulukko1[[#This Row],[Loppu KK]])-1)/3+1,0)</f>
        <v>2011Q1</v>
      </c>
      <c r="U1533" s="66">
        <f>IF(COUNT(Taulukko1[[#This Row],[Neuvottelujen alaiset ]])=1,Taulukko1[[#This Row],[Neuvottelujen alaiset ]],Taulukko1[[#This Row],[Vähennystarve]])</f>
        <v>230</v>
      </c>
      <c r="V1533" s="44">
        <f t="shared" si="237"/>
        <v>0.10869565217391304</v>
      </c>
      <c r="W1533" s="44" t="str">
        <f t="shared" si="238"/>
        <v>NA</v>
      </c>
      <c r="X1533" s="44" t="str">
        <f t="shared" si="239"/>
        <v>NA</v>
      </c>
      <c r="Y1533" s="90" t="b">
        <f>AND(MONTH(Taulukko1[[#This Row],[Alku PVM]] )=6,DAY(Taulukko1[[#This Row],[Alku PVM]] )&gt;19)</f>
        <v>0</v>
      </c>
      <c r="Z1533" s="90" t="b">
        <f>AND(MONTH(Taulukko1[[#This Row],[Loppu PVM]] )=6,DAY(Taulukko1[[#This Row],[Loppu PVM]] )&gt;19)</f>
        <v>0</v>
      </c>
      <c r="AA1533" s="90" t="b">
        <f>OR(MONTH(Taulukko1[[#This Row],[Alku PVM]] )&lt;=5,AND(MONTH(Taulukko1[[#This Row],[Alku PVM]] )=6,DAY(Taulukko1[[#This Row],[Alku PVM]] )&lt;20))</f>
        <v>1</v>
      </c>
      <c r="AB1533" s="90" t="b">
        <f>OR(MONTH(Taulukko1[[#This Row],[Loppu PVM]])&lt;=5,AND(MONTH(Taulukko1[[#This Row],[Loppu PVM]] )=6,DAY(Taulukko1[[#This Row],[Loppu PVM]])&lt;20))</f>
        <v>1</v>
      </c>
      <c r="AC1533" s="90" t="b">
        <f>OR(MONTH(Taulukko1[[#This Row],[Alku PVM]] )&lt;=3,AND(MONTH(Taulukko1[[#This Row],[Alku PVM]] )=3))</f>
        <v>1</v>
      </c>
      <c r="AD1533" s="90" t="b">
        <f>OR(MONTH(Taulukko1[[#This Row],[Loppu PVM]] )&lt;=3,AND(MONTH(Taulukko1[[#This Row],[Loppu PVM]] )=3))</f>
        <v>1</v>
      </c>
      <c r="AE1533" s="90" t="b">
        <f>OR(MONTH(Taulukko1[[#This Row],[Alku PVM]] )&lt;=9,AND(MONTH(Taulukko1[[#This Row],[Alku PVM]] )=9))</f>
        <v>1</v>
      </c>
      <c r="AF1533" s="90" t="b">
        <f>OR(MONTH(Taulukko1[[#This Row],[Loppu PVM]])&lt;=9,AND(MONTH(Taulukko1[[#This Row],[Loppu PVM]] )=9))</f>
        <v>1</v>
      </c>
      <c r="AG1533" s="90" t="b">
        <f>OR(MONTH(Taulukko1[[#This Row],[Alku PVM]] )&lt;=6,AND(MONTH(Taulukko1[[#This Row],[Alku PVM]] )=6))</f>
        <v>1</v>
      </c>
      <c r="AH1533" s="90" t="b">
        <f>OR(MONTH(Taulukko1[[#This Row],[Loppu PVM]])&lt;=6,AND(MONTH(Taulukko1[[#This Row],[Loppu PVM]] )=6))</f>
        <v>1</v>
      </c>
    </row>
    <row r="1534" spans="1:34" ht="12.75" customHeight="1">
      <c r="A1534" s="21" t="s">
        <v>3427</v>
      </c>
      <c r="B1534" s="23">
        <v>40554</v>
      </c>
      <c r="C1534" s="21" t="s">
        <v>3768</v>
      </c>
      <c r="D1534" s="24"/>
      <c r="E1534" s="62">
        <v>95</v>
      </c>
      <c r="F1534" s="23">
        <v>40619</v>
      </c>
      <c r="G1534" s="24">
        <v>44</v>
      </c>
      <c r="H1534" s="22">
        <v>95</v>
      </c>
      <c r="I1534" s="126">
        <f>INDEX('TOL2008'!B:B,MATCH(A2526,'TOL2008'!A:A,0))</f>
        <v>46521</v>
      </c>
      <c r="J1534" s="126" t="str">
        <f>INDEX(Pääluokka!$H$2:$H$100,MATCH(VALUE(LEFT(Taulukko1[[#This Row],[TOL2008]],2)),Pääluokka!$G$2:$G$100,0))</f>
        <v>Tukku- ja vähittäiskauppa; moottoriajoneuvojen ja moottoripyörien korjaus</v>
      </c>
      <c r="K1534" s="126" t="str">
        <f>INDEX(Pääluokka!$I$2:$I$100,MATCH(VALUE(LEFT(Taulukko1[[#This Row],[TOL2008]],2)),Pääluokka!$G$2:$G$100,0))</f>
        <v>Palvelualat (G-N, R, S)</v>
      </c>
      <c r="L1534" s="41">
        <f t="shared" si="230"/>
        <v>65</v>
      </c>
      <c r="M1534" s="43">
        <f t="shared" si="231"/>
        <v>40554</v>
      </c>
      <c r="N1534" s="43">
        <f t="shared" si="232"/>
        <v>40619</v>
      </c>
      <c r="O1534" s="43">
        <f t="shared" si="233"/>
        <v>40544</v>
      </c>
      <c r="P1534" s="43">
        <f t="shared" si="234"/>
        <v>40603</v>
      </c>
      <c r="Q1534" s="41">
        <f t="shared" si="235"/>
        <v>2011</v>
      </c>
      <c r="R1534" s="41">
        <f t="shared" si="236"/>
        <v>2011</v>
      </c>
      <c r="S1534" s="43" t="str">
        <f>YEAR(Taulukko1[[#This Row],[Alku KK]])&amp;"Q"&amp;ROUNDDOWN((MONTH(Taulukko1[[#This Row],[Alku KK]])-1)/3+1,0)</f>
        <v>2011Q1</v>
      </c>
      <c r="T1534" s="43" t="str">
        <f>YEAR(Taulukko1[[#This Row],[Loppu KK]])&amp;"Q"&amp;ROUNDDOWN((MONTH(Taulukko1[[#This Row],[Loppu KK]])-1)/3+1,0)</f>
        <v>2011Q1</v>
      </c>
      <c r="U1534" s="66">
        <f>IF(COUNT(Taulukko1[[#This Row],[Neuvottelujen alaiset ]])=1,Taulukko1[[#This Row],[Neuvottelujen alaiset ]],Taulukko1[[#This Row],[Vähennystarve]])</f>
        <v>95</v>
      </c>
      <c r="V1534" s="44">
        <f t="shared" si="237"/>
        <v>1</v>
      </c>
      <c r="W1534" s="44">
        <f t="shared" si="238"/>
        <v>0.4631578947368421</v>
      </c>
      <c r="X1534" s="44">
        <f t="shared" si="239"/>
        <v>0.4631578947368421</v>
      </c>
      <c r="Y1534" s="90" t="b">
        <f>AND(MONTH(Taulukko1[[#This Row],[Alku PVM]] )=6,DAY(Taulukko1[[#This Row],[Alku PVM]] )&gt;19)</f>
        <v>0</v>
      </c>
      <c r="Z1534" s="90" t="b">
        <f>AND(MONTH(Taulukko1[[#This Row],[Loppu PVM]] )=6,DAY(Taulukko1[[#This Row],[Loppu PVM]] )&gt;19)</f>
        <v>0</v>
      </c>
      <c r="AA1534" s="90" t="b">
        <f>OR(MONTH(Taulukko1[[#This Row],[Alku PVM]] )&lt;=5,AND(MONTH(Taulukko1[[#This Row],[Alku PVM]] )=6,DAY(Taulukko1[[#This Row],[Alku PVM]] )&lt;20))</f>
        <v>1</v>
      </c>
      <c r="AB1534" s="90" t="b">
        <f>OR(MONTH(Taulukko1[[#This Row],[Loppu PVM]])&lt;=5,AND(MONTH(Taulukko1[[#This Row],[Loppu PVM]] )=6,DAY(Taulukko1[[#This Row],[Loppu PVM]])&lt;20))</f>
        <v>1</v>
      </c>
      <c r="AC1534" s="90" t="b">
        <f>OR(MONTH(Taulukko1[[#This Row],[Alku PVM]] )&lt;=3,AND(MONTH(Taulukko1[[#This Row],[Alku PVM]] )=3))</f>
        <v>1</v>
      </c>
      <c r="AD1534" s="90" t="b">
        <f>OR(MONTH(Taulukko1[[#This Row],[Loppu PVM]] )&lt;=3,AND(MONTH(Taulukko1[[#This Row],[Loppu PVM]] )=3))</f>
        <v>1</v>
      </c>
      <c r="AE1534" s="90" t="b">
        <f>OR(MONTH(Taulukko1[[#This Row],[Alku PVM]] )&lt;=9,AND(MONTH(Taulukko1[[#This Row],[Alku PVM]] )=9))</f>
        <v>1</v>
      </c>
      <c r="AF1534" s="90" t="b">
        <f>OR(MONTH(Taulukko1[[#This Row],[Loppu PVM]])&lt;=9,AND(MONTH(Taulukko1[[#This Row],[Loppu PVM]] )=9))</f>
        <v>1</v>
      </c>
      <c r="AG1534" s="90" t="b">
        <f>OR(MONTH(Taulukko1[[#This Row],[Alku PVM]] )&lt;=6,AND(MONTH(Taulukko1[[#This Row],[Alku PVM]] )=6))</f>
        <v>1</v>
      </c>
      <c r="AH1534" s="90" t="b">
        <f>OR(MONTH(Taulukko1[[#This Row],[Loppu PVM]])&lt;=6,AND(MONTH(Taulukko1[[#This Row],[Loppu PVM]] )=6))</f>
        <v>1</v>
      </c>
    </row>
    <row r="1535" spans="1:34" ht="12.75" customHeight="1">
      <c r="A1535" t="s">
        <v>3686</v>
      </c>
      <c r="B1535" s="23">
        <v>40554</v>
      </c>
      <c r="C1535" t="s">
        <v>3688</v>
      </c>
      <c r="F1535" s="4">
        <v>40578</v>
      </c>
      <c r="G1535" s="5">
        <v>0</v>
      </c>
      <c r="H1535" s="22">
        <v>50</v>
      </c>
      <c r="I1535" s="126" t="e">
        <f>INDEX('TOL2008'!B:B,MATCH(A1535,'TOL2008'!A:A,0))</f>
        <v>#N/A</v>
      </c>
      <c r="J1535" s="126" t="e">
        <f>INDEX(Pääluokka!$H$2:$H$100,MATCH(VALUE(LEFT(Taulukko1[[#This Row],[TOL2008]],2)),Pääluokka!$G$2:$G$100,0))</f>
        <v>#N/A</v>
      </c>
      <c r="K1535" s="126" t="e">
        <f>INDEX(Pääluokka!$I$2:$I$100,MATCH(VALUE(LEFT(Taulukko1[[#This Row],[TOL2008]],2)),Pääluokka!$G$2:$G$100,0))</f>
        <v>#N/A</v>
      </c>
      <c r="L1535" s="41">
        <f t="shared" si="230"/>
        <v>24</v>
      </c>
      <c r="M1535" s="43">
        <f t="shared" si="231"/>
        <v>40554</v>
      </c>
      <c r="N1535" s="43">
        <f t="shared" si="232"/>
        <v>40578</v>
      </c>
      <c r="O1535" s="43">
        <f t="shared" si="233"/>
        <v>40544</v>
      </c>
      <c r="P1535" s="43">
        <f t="shared" si="234"/>
        <v>40575</v>
      </c>
      <c r="Q1535" s="41">
        <f t="shared" si="235"/>
        <v>2011</v>
      </c>
      <c r="R1535" s="41">
        <f t="shared" si="236"/>
        <v>2011</v>
      </c>
      <c r="S1535" s="43" t="str">
        <f>YEAR(Taulukko1[[#This Row],[Alku KK]])&amp;"Q"&amp;ROUNDDOWN((MONTH(Taulukko1[[#This Row],[Alku KK]])-1)/3+1,0)</f>
        <v>2011Q1</v>
      </c>
      <c r="T1535" s="43" t="str">
        <f>YEAR(Taulukko1[[#This Row],[Loppu KK]])&amp;"Q"&amp;ROUNDDOWN((MONTH(Taulukko1[[#This Row],[Loppu KK]])-1)/3+1,0)</f>
        <v>2011Q1</v>
      </c>
      <c r="U1535" s="66">
        <f>IF(COUNT(Taulukko1[[#This Row],[Neuvottelujen alaiset ]])=1,Taulukko1[[#This Row],[Neuvottelujen alaiset ]],Taulukko1[[#This Row],[Vähennystarve]])</f>
        <v>50</v>
      </c>
      <c r="V1535" s="44" t="str">
        <f t="shared" si="237"/>
        <v>NA</v>
      </c>
      <c r="W1535" s="44">
        <f t="shared" si="238"/>
        <v>0</v>
      </c>
      <c r="X1535" s="44" t="str">
        <f t="shared" si="239"/>
        <v>NA</v>
      </c>
      <c r="Y1535" s="90" t="b">
        <f>AND(MONTH(Taulukko1[[#This Row],[Alku PVM]] )=6,DAY(Taulukko1[[#This Row],[Alku PVM]] )&gt;19)</f>
        <v>0</v>
      </c>
      <c r="Z1535" s="90" t="b">
        <f>AND(MONTH(Taulukko1[[#This Row],[Loppu PVM]] )=6,DAY(Taulukko1[[#This Row],[Loppu PVM]] )&gt;19)</f>
        <v>0</v>
      </c>
      <c r="AA1535" s="90" t="b">
        <f>OR(MONTH(Taulukko1[[#This Row],[Alku PVM]] )&lt;=5,AND(MONTH(Taulukko1[[#This Row],[Alku PVM]] )=6,DAY(Taulukko1[[#This Row],[Alku PVM]] )&lt;20))</f>
        <v>1</v>
      </c>
      <c r="AB1535" s="90" t="b">
        <f>OR(MONTH(Taulukko1[[#This Row],[Loppu PVM]])&lt;=5,AND(MONTH(Taulukko1[[#This Row],[Loppu PVM]] )=6,DAY(Taulukko1[[#This Row],[Loppu PVM]])&lt;20))</f>
        <v>1</v>
      </c>
      <c r="AC1535" s="90" t="b">
        <f>OR(MONTH(Taulukko1[[#This Row],[Alku PVM]] )&lt;=3,AND(MONTH(Taulukko1[[#This Row],[Alku PVM]] )=3))</f>
        <v>1</v>
      </c>
      <c r="AD1535" s="90" t="b">
        <f>OR(MONTH(Taulukko1[[#This Row],[Loppu PVM]] )&lt;=3,AND(MONTH(Taulukko1[[#This Row],[Loppu PVM]] )=3))</f>
        <v>1</v>
      </c>
      <c r="AE1535" s="90" t="b">
        <f>OR(MONTH(Taulukko1[[#This Row],[Alku PVM]] )&lt;=9,AND(MONTH(Taulukko1[[#This Row],[Alku PVM]] )=9))</f>
        <v>1</v>
      </c>
      <c r="AF1535" s="90" t="b">
        <f>OR(MONTH(Taulukko1[[#This Row],[Loppu PVM]])&lt;=9,AND(MONTH(Taulukko1[[#This Row],[Loppu PVM]] )=9))</f>
        <v>1</v>
      </c>
      <c r="AG1535" s="90" t="b">
        <f>OR(MONTH(Taulukko1[[#This Row],[Alku PVM]] )&lt;=6,AND(MONTH(Taulukko1[[#This Row],[Alku PVM]] )=6))</f>
        <v>1</v>
      </c>
      <c r="AH1535" s="90" t="b">
        <f>OR(MONTH(Taulukko1[[#This Row],[Loppu PVM]])&lt;=6,AND(MONTH(Taulukko1[[#This Row],[Loppu PVM]] )=6))</f>
        <v>1</v>
      </c>
    </row>
    <row r="1536" spans="1:34" ht="12.75" customHeight="1">
      <c r="A1536" t="s">
        <v>6</v>
      </c>
      <c r="B1536" s="23">
        <v>40557</v>
      </c>
      <c r="C1536" t="s">
        <v>3494</v>
      </c>
      <c r="E1536" s="62">
        <v>15</v>
      </c>
      <c r="F1536" s="4">
        <v>40660</v>
      </c>
      <c r="G1536" s="5">
        <v>7</v>
      </c>
      <c r="H1536" s="22">
        <v>60</v>
      </c>
      <c r="I1536" s="126">
        <f>INDEX('TOL2008'!B:B,MATCH(A1536,'TOL2008'!A:A,0))</f>
        <v>20150</v>
      </c>
      <c r="J1536" s="126" t="str">
        <f>INDEX(Pääluokka!$H$2:$H$100,MATCH(VALUE(LEFT(Taulukko1[[#This Row],[TOL2008]],2)),Pääluokka!$G$2:$G$100,0))</f>
        <v>Teollisuus</v>
      </c>
      <c r="K1536" s="126" t="str">
        <f>INDEX(Pääluokka!$I$2:$I$100,MATCH(VALUE(LEFT(Taulukko1[[#This Row],[TOL2008]],2)),Pääluokka!$G$2:$G$100,0))</f>
        <v>Teollisuus (C-E)</v>
      </c>
      <c r="L1536" s="41">
        <f t="shared" si="230"/>
        <v>103</v>
      </c>
      <c r="M1536" s="43">
        <f t="shared" si="231"/>
        <v>40557</v>
      </c>
      <c r="N1536" s="43">
        <f t="shared" si="232"/>
        <v>40660</v>
      </c>
      <c r="O1536" s="43">
        <f t="shared" si="233"/>
        <v>40544</v>
      </c>
      <c r="P1536" s="43">
        <f t="shared" si="234"/>
        <v>40634</v>
      </c>
      <c r="Q1536" s="41">
        <f t="shared" si="235"/>
        <v>2011</v>
      </c>
      <c r="R1536" s="41">
        <f t="shared" si="236"/>
        <v>2011</v>
      </c>
      <c r="S1536" s="43" t="str">
        <f>YEAR(Taulukko1[[#This Row],[Alku KK]])&amp;"Q"&amp;ROUNDDOWN((MONTH(Taulukko1[[#This Row],[Alku KK]])-1)/3+1,0)</f>
        <v>2011Q1</v>
      </c>
      <c r="T1536" s="43" t="str">
        <f>YEAR(Taulukko1[[#This Row],[Loppu KK]])&amp;"Q"&amp;ROUNDDOWN((MONTH(Taulukko1[[#This Row],[Loppu KK]])-1)/3+1,0)</f>
        <v>2011Q2</v>
      </c>
      <c r="U1536" s="66">
        <f>IF(COUNT(Taulukko1[[#This Row],[Neuvottelujen alaiset ]])=1,Taulukko1[[#This Row],[Neuvottelujen alaiset ]],Taulukko1[[#This Row],[Vähennystarve]])</f>
        <v>60</v>
      </c>
      <c r="V1536" s="44">
        <f t="shared" si="237"/>
        <v>0.25</v>
      </c>
      <c r="W1536" s="44">
        <f t="shared" si="238"/>
        <v>0.11666666666666667</v>
      </c>
      <c r="X1536" s="44">
        <f t="shared" si="239"/>
        <v>0.46666666666666667</v>
      </c>
      <c r="Y1536" s="90" t="b">
        <f>AND(MONTH(Taulukko1[[#This Row],[Alku PVM]] )=6,DAY(Taulukko1[[#This Row],[Alku PVM]] )&gt;19)</f>
        <v>0</v>
      </c>
      <c r="Z1536" s="90" t="b">
        <f>AND(MONTH(Taulukko1[[#This Row],[Loppu PVM]] )=6,DAY(Taulukko1[[#This Row],[Loppu PVM]] )&gt;19)</f>
        <v>0</v>
      </c>
      <c r="AA1536" s="90" t="b">
        <f>OR(MONTH(Taulukko1[[#This Row],[Alku PVM]] )&lt;=5,AND(MONTH(Taulukko1[[#This Row],[Alku PVM]] )=6,DAY(Taulukko1[[#This Row],[Alku PVM]] )&lt;20))</f>
        <v>1</v>
      </c>
      <c r="AB1536" s="90" t="b">
        <f>OR(MONTH(Taulukko1[[#This Row],[Loppu PVM]])&lt;=5,AND(MONTH(Taulukko1[[#This Row],[Loppu PVM]] )=6,DAY(Taulukko1[[#This Row],[Loppu PVM]])&lt;20))</f>
        <v>1</v>
      </c>
      <c r="AC1536" s="90" t="b">
        <f>OR(MONTH(Taulukko1[[#This Row],[Alku PVM]] )&lt;=3,AND(MONTH(Taulukko1[[#This Row],[Alku PVM]] )=3))</f>
        <v>1</v>
      </c>
      <c r="AD1536" s="90" t="b">
        <f>OR(MONTH(Taulukko1[[#This Row],[Loppu PVM]] )&lt;=3,AND(MONTH(Taulukko1[[#This Row],[Loppu PVM]] )=3))</f>
        <v>0</v>
      </c>
      <c r="AE1536" s="90" t="b">
        <f>OR(MONTH(Taulukko1[[#This Row],[Alku PVM]] )&lt;=9,AND(MONTH(Taulukko1[[#This Row],[Alku PVM]] )=9))</f>
        <v>1</v>
      </c>
      <c r="AF1536" s="90" t="b">
        <f>OR(MONTH(Taulukko1[[#This Row],[Loppu PVM]])&lt;=9,AND(MONTH(Taulukko1[[#This Row],[Loppu PVM]] )=9))</f>
        <v>1</v>
      </c>
      <c r="AG1536" s="90" t="b">
        <f>OR(MONTH(Taulukko1[[#This Row],[Alku PVM]] )&lt;=6,AND(MONTH(Taulukko1[[#This Row],[Alku PVM]] )=6))</f>
        <v>1</v>
      </c>
      <c r="AH1536" s="90" t="b">
        <f>OR(MONTH(Taulukko1[[#This Row],[Loppu PVM]])&lt;=6,AND(MONTH(Taulukko1[[#This Row],[Loppu PVM]] )=6))</f>
        <v>1</v>
      </c>
    </row>
    <row r="1537" spans="1:34" ht="12.75" customHeight="1">
      <c r="A1537" t="s">
        <v>522</v>
      </c>
      <c r="B1537" s="23">
        <v>40561</v>
      </c>
      <c r="C1537" t="s">
        <v>3750</v>
      </c>
      <c r="E1537" s="62">
        <v>95</v>
      </c>
      <c r="F1537" s="4">
        <v>40616</v>
      </c>
      <c r="G1537" s="5">
        <v>68</v>
      </c>
      <c r="H1537" s="22">
        <v>230</v>
      </c>
      <c r="I1537" s="126">
        <f>INDEX('TOL2008'!B:B,MATCH(A1537,'TOL2008'!A:A,0))</f>
        <v>25730</v>
      </c>
      <c r="J1537" s="126" t="str">
        <f>INDEX(Pääluokka!$H$2:$H$100,MATCH(VALUE(LEFT(Taulukko1[[#This Row],[TOL2008]],2)),Pääluokka!$G$2:$G$100,0))</f>
        <v>Teollisuus</v>
      </c>
      <c r="K1537" s="126" t="str">
        <f>INDEX(Pääluokka!$I$2:$I$100,MATCH(VALUE(LEFT(Taulukko1[[#This Row],[TOL2008]],2)),Pääluokka!$G$2:$G$100,0))</f>
        <v>Teollisuus (C-E)</v>
      </c>
      <c r="L1537" s="41">
        <f t="shared" si="230"/>
        <v>55</v>
      </c>
      <c r="M1537" s="43">
        <f t="shared" si="231"/>
        <v>40561</v>
      </c>
      <c r="N1537" s="43">
        <f t="shared" si="232"/>
        <v>40616</v>
      </c>
      <c r="O1537" s="43">
        <f t="shared" si="233"/>
        <v>40544</v>
      </c>
      <c r="P1537" s="43">
        <f t="shared" si="234"/>
        <v>40603</v>
      </c>
      <c r="Q1537" s="41">
        <f t="shared" si="235"/>
        <v>2011</v>
      </c>
      <c r="R1537" s="41">
        <f t="shared" si="236"/>
        <v>2011</v>
      </c>
      <c r="S1537" s="43" t="str">
        <f>YEAR(Taulukko1[[#This Row],[Alku KK]])&amp;"Q"&amp;ROUNDDOWN((MONTH(Taulukko1[[#This Row],[Alku KK]])-1)/3+1,0)</f>
        <v>2011Q1</v>
      </c>
      <c r="T1537" s="43" t="str">
        <f>YEAR(Taulukko1[[#This Row],[Loppu KK]])&amp;"Q"&amp;ROUNDDOWN((MONTH(Taulukko1[[#This Row],[Loppu KK]])-1)/3+1,0)</f>
        <v>2011Q1</v>
      </c>
      <c r="U1537" s="66">
        <f>IF(COUNT(Taulukko1[[#This Row],[Neuvottelujen alaiset ]])=1,Taulukko1[[#This Row],[Neuvottelujen alaiset ]],Taulukko1[[#This Row],[Vähennystarve]])</f>
        <v>230</v>
      </c>
      <c r="V1537" s="44">
        <f t="shared" si="237"/>
        <v>0.41304347826086957</v>
      </c>
      <c r="W1537" s="44">
        <f t="shared" si="238"/>
        <v>0.29565217391304349</v>
      </c>
      <c r="X1537" s="44">
        <f t="shared" si="239"/>
        <v>0.71578947368421053</v>
      </c>
      <c r="Y1537" s="90" t="b">
        <f>AND(MONTH(Taulukko1[[#This Row],[Alku PVM]] )=6,DAY(Taulukko1[[#This Row],[Alku PVM]] )&gt;19)</f>
        <v>0</v>
      </c>
      <c r="Z1537" s="90" t="b">
        <f>AND(MONTH(Taulukko1[[#This Row],[Loppu PVM]] )=6,DAY(Taulukko1[[#This Row],[Loppu PVM]] )&gt;19)</f>
        <v>0</v>
      </c>
      <c r="AA1537" s="90" t="b">
        <f>OR(MONTH(Taulukko1[[#This Row],[Alku PVM]] )&lt;=5,AND(MONTH(Taulukko1[[#This Row],[Alku PVM]] )=6,DAY(Taulukko1[[#This Row],[Alku PVM]] )&lt;20))</f>
        <v>1</v>
      </c>
      <c r="AB1537" s="90" t="b">
        <f>OR(MONTH(Taulukko1[[#This Row],[Loppu PVM]])&lt;=5,AND(MONTH(Taulukko1[[#This Row],[Loppu PVM]] )=6,DAY(Taulukko1[[#This Row],[Loppu PVM]])&lt;20))</f>
        <v>1</v>
      </c>
      <c r="AC1537" s="90" t="b">
        <f>OR(MONTH(Taulukko1[[#This Row],[Alku PVM]] )&lt;=3,AND(MONTH(Taulukko1[[#This Row],[Alku PVM]] )=3))</f>
        <v>1</v>
      </c>
      <c r="AD1537" s="90" t="b">
        <f>OR(MONTH(Taulukko1[[#This Row],[Loppu PVM]] )&lt;=3,AND(MONTH(Taulukko1[[#This Row],[Loppu PVM]] )=3))</f>
        <v>1</v>
      </c>
      <c r="AE1537" s="90" t="b">
        <f>OR(MONTH(Taulukko1[[#This Row],[Alku PVM]] )&lt;=9,AND(MONTH(Taulukko1[[#This Row],[Alku PVM]] )=9))</f>
        <v>1</v>
      </c>
      <c r="AF1537" s="90" t="b">
        <f>OR(MONTH(Taulukko1[[#This Row],[Loppu PVM]])&lt;=9,AND(MONTH(Taulukko1[[#This Row],[Loppu PVM]] )=9))</f>
        <v>1</v>
      </c>
      <c r="AG1537" s="90" t="b">
        <f>OR(MONTH(Taulukko1[[#This Row],[Alku PVM]] )&lt;=6,AND(MONTH(Taulukko1[[#This Row],[Alku PVM]] )=6))</f>
        <v>1</v>
      </c>
      <c r="AH1537" s="90" t="b">
        <f>OR(MONTH(Taulukko1[[#This Row],[Loppu PVM]])&lt;=6,AND(MONTH(Taulukko1[[#This Row],[Loppu PVM]] )=6))</f>
        <v>1</v>
      </c>
    </row>
    <row r="1538" spans="1:34" ht="12.75" customHeight="1">
      <c r="A1538" t="s">
        <v>3525</v>
      </c>
      <c r="B1538" s="23">
        <v>40561</v>
      </c>
      <c r="C1538" t="s">
        <v>3524</v>
      </c>
      <c r="D1538" s="5" t="s">
        <v>25</v>
      </c>
      <c r="F1538" s="4"/>
      <c r="G1538" s="5"/>
      <c r="H1538" s="22">
        <v>70</v>
      </c>
      <c r="I1538" s="126" t="e">
        <f>INDEX('TOL2008'!B:B,MATCH(A1538,'TOL2008'!A:A,0))</f>
        <v>#N/A</v>
      </c>
      <c r="J1538" s="126" t="e">
        <f>INDEX(Pääluokka!$H$2:$H$100,MATCH(VALUE(LEFT(Taulukko1[[#This Row],[TOL2008]],2)),Pääluokka!$G$2:$G$100,0))</f>
        <v>#N/A</v>
      </c>
      <c r="K1538" s="126" t="e">
        <f>INDEX(Pääluokka!$I$2:$I$100,MATCH(VALUE(LEFT(Taulukko1[[#This Row],[TOL2008]],2)),Pääluokka!$G$2:$G$100,0))</f>
        <v>#N/A</v>
      </c>
      <c r="L1538" s="41" t="str">
        <f t="shared" si="230"/>
        <v>NA</v>
      </c>
      <c r="M1538" s="43">
        <f t="shared" si="231"/>
        <v>40561</v>
      </c>
      <c r="N1538" s="43">
        <f t="shared" si="232"/>
        <v>40612</v>
      </c>
      <c r="O1538" s="43">
        <f t="shared" si="233"/>
        <v>40544</v>
      </c>
      <c r="P1538" s="43">
        <f t="shared" si="234"/>
        <v>40603</v>
      </c>
      <c r="Q1538" s="41">
        <f t="shared" si="235"/>
        <v>2011</v>
      </c>
      <c r="R1538" s="41">
        <f t="shared" si="236"/>
        <v>2011</v>
      </c>
      <c r="S1538" s="43" t="str">
        <f>YEAR(Taulukko1[[#This Row],[Alku KK]])&amp;"Q"&amp;ROUNDDOWN((MONTH(Taulukko1[[#This Row],[Alku KK]])-1)/3+1,0)</f>
        <v>2011Q1</v>
      </c>
      <c r="T1538" s="43" t="str">
        <f>YEAR(Taulukko1[[#This Row],[Loppu KK]])&amp;"Q"&amp;ROUNDDOWN((MONTH(Taulukko1[[#This Row],[Loppu KK]])-1)/3+1,0)</f>
        <v>2011Q1</v>
      </c>
      <c r="U1538" s="66">
        <f>IF(COUNT(Taulukko1[[#This Row],[Neuvottelujen alaiset ]])=1,Taulukko1[[#This Row],[Neuvottelujen alaiset ]],Taulukko1[[#This Row],[Vähennystarve]])</f>
        <v>70</v>
      </c>
      <c r="V1538" s="44" t="str">
        <f t="shared" si="237"/>
        <v>NA</v>
      </c>
      <c r="W1538" s="44" t="str">
        <f t="shared" si="238"/>
        <v>NA</v>
      </c>
      <c r="X1538" s="44" t="str">
        <f t="shared" si="239"/>
        <v>NA</v>
      </c>
      <c r="Y1538" s="90" t="b">
        <f>AND(MONTH(Taulukko1[[#This Row],[Alku PVM]] )=6,DAY(Taulukko1[[#This Row],[Alku PVM]] )&gt;19)</f>
        <v>0</v>
      </c>
      <c r="Z1538" s="90" t="b">
        <f>AND(MONTH(Taulukko1[[#This Row],[Loppu PVM]] )=6,DAY(Taulukko1[[#This Row],[Loppu PVM]] )&gt;19)</f>
        <v>0</v>
      </c>
      <c r="AA1538" s="90" t="b">
        <f>OR(MONTH(Taulukko1[[#This Row],[Alku PVM]] )&lt;=5,AND(MONTH(Taulukko1[[#This Row],[Alku PVM]] )=6,DAY(Taulukko1[[#This Row],[Alku PVM]] )&lt;20))</f>
        <v>1</v>
      </c>
      <c r="AB1538" s="90" t="b">
        <f>OR(MONTH(Taulukko1[[#This Row],[Loppu PVM]])&lt;=5,AND(MONTH(Taulukko1[[#This Row],[Loppu PVM]] )=6,DAY(Taulukko1[[#This Row],[Loppu PVM]])&lt;20))</f>
        <v>1</v>
      </c>
      <c r="AC1538" s="90" t="b">
        <f>OR(MONTH(Taulukko1[[#This Row],[Alku PVM]] )&lt;=3,AND(MONTH(Taulukko1[[#This Row],[Alku PVM]] )=3))</f>
        <v>1</v>
      </c>
      <c r="AD1538" s="90" t="b">
        <f>OR(MONTH(Taulukko1[[#This Row],[Loppu PVM]] )&lt;=3,AND(MONTH(Taulukko1[[#This Row],[Loppu PVM]] )=3))</f>
        <v>1</v>
      </c>
      <c r="AE1538" s="90" t="b">
        <f>OR(MONTH(Taulukko1[[#This Row],[Alku PVM]] )&lt;=9,AND(MONTH(Taulukko1[[#This Row],[Alku PVM]] )=9))</f>
        <v>1</v>
      </c>
      <c r="AF1538" s="90" t="b">
        <f>OR(MONTH(Taulukko1[[#This Row],[Loppu PVM]])&lt;=9,AND(MONTH(Taulukko1[[#This Row],[Loppu PVM]] )=9))</f>
        <v>1</v>
      </c>
      <c r="AG1538" s="90" t="b">
        <f>OR(MONTH(Taulukko1[[#This Row],[Alku PVM]] )&lt;=6,AND(MONTH(Taulukko1[[#This Row],[Alku PVM]] )=6))</f>
        <v>1</v>
      </c>
      <c r="AH1538" s="90" t="b">
        <f>OR(MONTH(Taulukko1[[#This Row],[Loppu PVM]])&lt;=6,AND(MONTH(Taulukko1[[#This Row],[Loppu PVM]] )=6))</f>
        <v>1</v>
      </c>
    </row>
    <row r="1539" spans="1:34" ht="12.75" customHeight="1">
      <c r="A1539" t="s">
        <v>3498</v>
      </c>
      <c r="B1539" s="23">
        <v>40563</v>
      </c>
      <c r="C1539" t="s">
        <v>3497</v>
      </c>
      <c r="D1539" s="5">
        <v>0</v>
      </c>
      <c r="F1539" s="4">
        <v>40583</v>
      </c>
      <c r="G1539" s="5">
        <v>0</v>
      </c>
      <c r="H1539" s="22">
        <v>90</v>
      </c>
      <c r="I1539" s="126" t="e">
        <f>INDEX('TOL2008'!B:B,MATCH(A1539,'TOL2008'!A:A,0))</f>
        <v>#N/A</v>
      </c>
      <c r="J1539" s="126" t="e">
        <f>INDEX(Pääluokka!$H$2:$H$100,MATCH(VALUE(LEFT(Taulukko1[[#This Row],[TOL2008]],2)),Pääluokka!$G$2:$G$100,0))</f>
        <v>#N/A</v>
      </c>
      <c r="K1539" s="126" t="e">
        <f>INDEX(Pääluokka!$I$2:$I$100,MATCH(VALUE(LEFT(Taulukko1[[#This Row],[TOL2008]],2)),Pääluokka!$G$2:$G$100,0))</f>
        <v>#N/A</v>
      </c>
      <c r="L1539" s="41">
        <f t="shared" ref="L1539:L1602" si="240">IFERROR(IF(AND(ISNUMBER(B1539),ISNUMBER(F1539),F1539&gt;B1539),F1539-B1539,"NA"),"NA")</f>
        <v>20</v>
      </c>
      <c r="M1539" s="43">
        <f t="shared" ref="M1539:M1602" si="241">IF(ISNUMBER(B1539),B1539,IF(ISNUMBER(F1539),F1539-$L$1,"NA"))</f>
        <v>40563</v>
      </c>
      <c r="N1539" s="43">
        <f t="shared" ref="N1539:N1602" si="242">IF(ISNUMBER(F1539),F1539,IF(ISNUMBER(B1539),B1539+$L$1,"NA"))</f>
        <v>40583</v>
      </c>
      <c r="O1539" s="43">
        <f t="shared" ref="O1539:O1602" si="243">IFERROR(DATE(YEAR(M1539),MONTH(M1539),1),"NA")</f>
        <v>40544</v>
      </c>
      <c r="P1539" s="43">
        <f t="shared" ref="P1539:P1602" si="244">IFERROR(DATE(YEAR(N1539),MONTH(N1539),1),"NA")</f>
        <v>40575</v>
      </c>
      <c r="Q1539" s="41">
        <f t="shared" ref="Q1539:Q1602" si="245">IFERROR(YEAR(O1539),"NA")</f>
        <v>2011</v>
      </c>
      <c r="R1539" s="41">
        <f t="shared" ref="R1539:R1602" si="246">IFERROR(YEAR(P1539),"NA")</f>
        <v>2011</v>
      </c>
      <c r="S1539" s="43" t="str">
        <f>YEAR(Taulukko1[[#This Row],[Alku KK]])&amp;"Q"&amp;ROUNDDOWN((MONTH(Taulukko1[[#This Row],[Alku KK]])-1)/3+1,0)</f>
        <v>2011Q1</v>
      </c>
      <c r="T1539" s="43" t="str">
        <f>YEAR(Taulukko1[[#This Row],[Loppu KK]])&amp;"Q"&amp;ROUNDDOWN((MONTH(Taulukko1[[#This Row],[Loppu KK]])-1)/3+1,0)</f>
        <v>2011Q1</v>
      </c>
      <c r="U1539" s="66">
        <f>IF(COUNT(Taulukko1[[#This Row],[Neuvottelujen alaiset ]])=1,Taulukko1[[#This Row],[Neuvottelujen alaiset ]],Taulukko1[[#This Row],[Vähennystarve]])</f>
        <v>90</v>
      </c>
      <c r="V1539" s="44" t="str">
        <f t="shared" ref="V1539:V1602" si="247">IF(AND(ISNUMBER(E1539),ISNUMBER(H1539)),E1539/H1539,"NA")</f>
        <v>NA</v>
      </c>
      <c r="W1539" s="44">
        <f t="shared" ref="W1539:W1602" si="248">IF(AND(ISNUMBER(G1539),ISNUMBER(H1539)),G1539/H1539,"NA")</f>
        <v>0</v>
      </c>
      <c r="X1539" s="44" t="str">
        <f t="shared" ref="X1539:X1602" si="249">IF(AND(ISNUMBER(G1539),ISNUMBER(E1539)),G1539/E1539,"NA")</f>
        <v>NA</v>
      </c>
      <c r="Y1539" s="90" t="b">
        <f>AND(MONTH(Taulukko1[[#This Row],[Alku PVM]] )=6,DAY(Taulukko1[[#This Row],[Alku PVM]] )&gt;19)</f>
        <v>0</v>
      </c>
      <c r="Z1539" s="90" t="b">
        <f>AND(MONTH(Taulukko1[[#This Row],[Loppu PVM]] )=6,DAY(Taulukko1[[#This Row],[Loppu PVM]] )&gt;19)</f>
        <v>0</v>
      </c>
      <c r="AA1539" s="90" t="b">
        <f>OR(MONTH(Taulukko1[[#This Row],[Alku PVM]] )&lt;=5,AND(MONTH(Taulukko1[[#This Row],[Alku PVM]] )=6,DAY(Taulukko1[[#This Row],[Alku PVM]] )&lt;20))</f>
        <v>1</v>
      </c>
      <c r="AB1539" s="90" t="b">
        <f>OR(MONTH(Taulukko1[[#This Row],[Loppu PVM]])&lt;=5,AND(MONTH(Taulukko1[[#This Row],[Loppu PVM]] )=6,DAY(Taulukko1[[#This Row],[Loppu PVM]])&lt;20))</f>
        <v>1</v>
      </c>
      <c r="AC1539" s="90" t="b">
        <f>OR(MONTH(Taulukko1[[#This Row],[Alku PVM]] )&lt;=3,AND(MONTH(Taulukko1[[#This Row],[Alku PVM]] )=3))</f>
        <v>1</v>
      </c>
      <c r="AD1539" s="90" t="b">
        <f>OR(MONTH(Taulukko1[[#This Row],[Loppu PVM]] )&lt;=3,AND(MONTH(Taulukko1[[#This Row],[Loppu PVM]] )=3))</f>
        <v>1</v>
      </c>
      <c r="AE1539" s="90" t="b">
        <f>OR(MONTH(Taulukko1[[#This Row],[Alku PVM]] )&lt;=9,AND(MONTH(Taulukko1[[#This Row],[Alku PVM]] )=9))</f>
        <v>1</v>
      </c>
      <c r="AF1539" s="90" t="b">
        <f>OR(MONTH(Taulukko1[[#This Row],[Loppu PVM]])&lt;=9,AND(MONTH(Taulukko1[[#This Row],[Loppu PVM]] )=9))</f>
        <v>1</v>
      </c>
      <c r="AG1539" s="90" t="b">
        <f>OR(MONTH(Taulukko1[[#This Row],[Alku PVM]] )&lt;=6,AND(MONTH(Taulukko1[[#This Row],[Alku PVM]] )=6))</f>
        <v>1</v>
      </c>
      <c r="AH1539" s="90" t="b">
        <f>OR(MONTH(Taulukko1[[#This Row],[Loppu PVM]])&lt;=6,AND(MONTH(Taulukko1[[#This Row],[Loppu PVM]] )=6))</f>
        <v>1</v>
      </c>
    </row>
    <row r="1540" spans="1:34" ht="12.75" customHeight="1">
      <c r="A1540" t="s">
        <v>1285</v>
      </c>
      <c r="B1540" s="23">
        <v>40568</v>
      </c>
      <c r="C1540" t="s">
        <v>3793</v>
      </c>
      <c r="E1540" s="62">
        <v>120</v>
      </c>
      <c r="F1540" s="4">
        <v>40616</v>
      </c>
      <c r="G1540" s="5">
        <v>60</v>
      </c>
      <c r="H1540" s="22">
        <v>290</v>
      </c>
      <c r="I1540" s="126">
        <f>INDEX('TOL2008'!B:B,MATCH(A1540,'TOL2008'!A:A,0))</f>
        <v>24510</v>
      </c>
      <c r="J1540" s="126" t="str">
        <f>INDEX(Pääluokka!$H$2:$H$100,MATCH(VALUE(LEFT(Taulukko1[[#This Row],[TOL2008]],2)),Pääluokka!$G$2:$G$100,0))</f>
        <v>Teollisuus</v>
      </c>
      <c r="K1540" s="126" t="str">
        <f>INDEX(Pääluokka!$I$2:$I$100,MATCH(VALUE(LEFT(Taulukko1[[#This Row],[TOL2008]],2)),Pääluokka!$G$2:$G$100,0))</f>
        <v>Teollisuus (C-E)</v>
      </c>
      <c r="L1540" s="41">
        <f t="shared" si="240"/>
        <v>48</v>
      </c>
      <c r="M1540" s="43">
        <f t="shared" si="241"/>
        <v>40568</v>
      </c>
      <c r="N1540" s="43">
        <f t="shared" si="242"/>
        <v>40616</v>
      </c>
      <c r="O1540" s="43">
        <f t="shared" si="243"/>
        <v>40544</v>
      </c>
      <c r="P1540" s="43">
        <f t="shared" si="244"/>
        <v>40603</v>
      </c>
      <c r="Q1540" s="41">
        <f t="shared" si="245"/>
        <v>2011</v>
      </c>
      <c r="R1540" s="41">
        <f t="shared" si="246"/>
        <v>2011</v>
      </c>
      <c r="S1540" s="43" t="str">
        <f>YEAR(Taulukko1[[#This Row],[Alku KK]])&amp;"Q"&amp;ROUNDDOWN((MONTH(Taulukko1[[#This Row],[Alku KK]])-1)/3+1,0)</f>
        <v>2011Q1</v>
      </c>
      <c r="T1540" s="43" t="str">
        <f>YEAR(Taulukko1[[#This Row],[Loppu KK]])&amp;"Q"&amp;ROUNDDOWN((MONTH(Taulukko1[[#This Row],[Loppu KK]])-1)/3+1,0)</f>
        <v>2011Q1</v>
      </c>
      <c r="U1540" s="66">
        <f>IF(COUNT(Taulukko1[[#This Row],[Neuvottelujen alaiset ]])=1,Taulukko1[[#This Row],[Neuvottelujen alaiset ]],Taulukko1[[#This Row],[Vähennystarve]])</f>
        <v>290</v>
      </c>
      <c r="V1540" s="44">
        <f t="shared" si="247"/>
        <v>0.41379310344827586</v>
      </c>
      <c r="W1540" s="44">
        <f t="shared" si="248"/>
        <v>0.20689655172413793</v>
      </c>
      <c r="X1540" s="44">
        <f t="shared" si="249"/>
        <v>0.5</v>
      </c>
      <c r="Y1540" s="90" t="b">
        <f>AND(MONTH(Taulukko1[[#This Row],[Alku PVM]] )=6,DAY(Taulukko1[[#This Row],[Alku PVM]] )&gt;19)</f>
        <v>0</v>
      </c>
      <c r="Z1540" s="90" t="b">
        <f>AND(MONTH(Taulukko1[[#This Row],[Loppu PVM]] )=6,DAY(Taulukko1[[#This Row],[Loppu PVM]] )&gt;19)</f>
        <v>0</v>
      </c>
      <c r="AA1540" s="90" t="b">
        <f>OR(MONTH(Taulukko1[[#This Row],[Alku PVM]] )&lt;=5,AND(MONTH(Taulukko1[[#This Row],[Alku PVM]] )=6,DAY(Taulukko1[[#This Row],[Alku PVM]] )&lt;20))</f>
        <v>1</v>
      </c>
      <c r="AB1540" s="90" t="b">
        <f>OR(MONTH(Taulukko1[[#This Row],[Loppu PVM]])&lt;=5,AND(MONTH(Taulukko1[[#This Row],[Loppu PVM]] )=6,DAY(Taulukko1[[#This Row],[Loppu PVM]])&lt;20))</f>
        <v>1</v>
      </c>
      <c r="AC1540" s="90" t="b">
        <f>OR(MONTH(Taulukko1[[#This Row],[Alku PVM]] )&lt;=3,AND(MONTH(Taulukko1[[#This Row],[Alku PVM]] )=3))</f>
        <v>1</v>
      </c>
      <c r="AD1540" s="90" t="b">
        <f>OR(MONTH(Taulukko1[[#This Row],[Loppu PVM]] )&lt;=3,AND(MONTH(Taulukko1[[#This Row],[Loppu PVM]] )=3))</f>
        <v>1</v>
      </c>
      <c r="AE1540" s="90" t="b">
        <f>OR(MONTH(Taulukko1[[#This Row],[Alku PVM]] )&lt;=9,AND(MONTH(Taulukko1[[#This Row],[Alku PVM]] )=9))</f>
        <v>1</v>
      </c>
      <c r="AF1540" s="90" t="b">
        <f>OR(MONTH(Taulukko1[[#This Row],[Loppu PVM]])&lt;=9,AND(MONTH(Taulukko1[[#This Row],[Loppu PVM]] )=9))</f>
        <v>1</v>
      </c>
      <c r="AG1540" s="90" t="b">
        <f>OR(MONTH(Taulukko1[[#This Row],[Alku PVM]] )&lt;=6,AND(MONTH(Taulukko1[[#This Row],[Alku PVM]] )=6))</f>
        <v>1</v>
      </c>
      <c r="AH1540" s="90" t="b">
        <f>OR(MONTH(Taulukko1[[#This Row],[Loppu PVM]])&lt;=6,AND(MONTH(Taulukko1[[#This Row],[Loppu PVM]] )=6))</f>
        <v>1</v>
      </c>
    </row>
    <row r="1541" spans="1:34" ht="12.75" customHeight="1">
      <c r="A1541" t="s">
        <v>3503</v>
      </c>
      <c r="B1541" s="23">
        <v>40570</v>
      </c>
      <c r="C1541" t="s">
        <v>3504</v>
      </c>
      <c r="D1541" s="24"/>
      <c r="F1541" s="4">
        <v>40675</v>
      </c>
      <c r="G1541" s="5">
        <v>23</v>
      </c>
      <c r="H1541" s="22">
        <v>36</v>
      </c>
      <c r="I1541" s="126" t="e">
        <f>INDEX('TOL2008'!B:B,MATCH(A1541,'TOL2008'!A:A,0))</f>
        <v>#N/A</v>
      </c>
      <c r="J1541" s="126" t="e">
        <f>INDEX(Pääluokka!$H$2:$H$100,MATCH(VALUE(LEFT(Taulukko1[[#This Row],[TOL2008]],2)),Pääluokka!$G$2:$G$100,0))</f>
        <v>#N/A</v>
      </c>
      <c r="K1541" s="126" t="e">
        <f>INDEX(Pääluokka!$I$2:$I$100,MATCH(VALUE(LEFT(Taulukko1[[#This Row],[TOL2008]],2)),Pääluokka!$G$2:$G$100,0))</f>
        <v>#N/A</v>
      </c>
      <c r="L1541" s="41">
        <f t="shared" si="240"/>
        <v>105</v>
      </c>
      <c r="M1541" s="43">
        <f t="shared" si="241"/>
        <v>40570</v>
      </c>
      <c r="N1541" s="43">
        <f t="shared" si="242"/>
        <v>40675</v>
      </c>
      <c r="O1541" s="43">
        <f t="shared" si="243"/>
        <v>40544</v>
      </c>
      <c r="P1541" s="43">
        <f t="shared" si="244"/>
        <v>40664</v>
      </c>
      <c r="Q1541" s="41">
        <f t="shared" si="245"/>
        <v>2011</v>
      </c>
      <c r="R1541" s="41">
        <f t="shared" si="246"/>
        <v>2011</v>
      </c>
      <c r="S1541" s="43" t="str">
        <f>YEAR(Taulukko1[[#This Row],[Alku KK]])&amp;"Q"&amp;ROUNDDOWN((MONTH(Taulukko1[[#This Row],[Alku KK]])-1)/3+1,0)</f>
        <v>2011Q1</v>
      </c>
      <c r="T1541" s="43" t="str">
        <f>YEAR(Taulukko1[[#This Row],[Loppu KK]])&amp;"Q"&amp;ROUNDDOWN((MONTH(Taulukko1[[#This Row],[Loppu KK]])-1)/3+1,0)</f>
        <v>2011Q2</v>
      </c>
      <c r="U1541" s="66">
        <f>IF(COUNT(Taulukko1[[#This Row],[Neuvottelujen alaiset ]])=1,Taulukko1[[#This Row],[Neuvottelujen alaiset ]],Taulukko1[[#This Row],[Vähennystarve]])</f>
        <v>36</v>
      </c>
      <c r="V1541" s="44" t="str">
        <f t="shared" si="247"/>
        <v>NA</v>
      </c>
      <c r="W1541" s="44">
        <f t="shared" si="248"/>
        <v>0.63888888888888884</v>
      </c>
      <c r="X1541" s="44" t="str">
        <f t="shared" si="249"/>
        <v>NA</v>
      </c>
      <c r="Y1541" s="90" t="b">
        <f>AND(MONTH(Taulukko1[[#This Row],[Alku PVM]] )=6,DAY(Taulukko1[[#This Row],[Alku PVM]] )&gt;19)</f>
        <v>0</v>
      </c>
      <c r="Z1541" s="90" t="b">
        <f>AND(MONTH(Taulukko1[[#This Row],[Loppu PVM]] )=6,DAY(Taulukko1[[#This Row],[Loppu PVM]] )&gt;19)</f>
        <v>0</v>
      </c>
      <c r="AA1541" s="90" t="b">
        <f>OR(MONTH(Taulukko1[[#This Row],[Alku PVM]] )&lt;=5,AND(MONTH(Taulukko1[[#This Row],[Alku PVM]] )=6,DAY(Taulukko1[[#This Row],[Alku PVM]] )&lt;20))</f>
        <v>1</v>
      </c>
      <c r="AB1541" s="90" t="b">
        <f>OR(MONTH(Taulukko1[[#This Row],[Loppu PVM]])&lt;=5,AND(MONTH(Taulukko1[[#This Row],[Loppu PVM]] )=6,DAY(Taulukko1[[#This Row],[Loppu PVM]])&lt;20))</f>
        <v>1</v>
      </c>
      <c r="AC1541" s="90" t="b">
        <f>OR(MONTH(Taulukko1[[#This Row],[Alku PVM]] )&lt;=3,AND(MONTH(Taulukko1[[#This Row],[Alku PVM]] )=3))</f>
        <v>1</v>
      </c>
      <c r="AD1541" s="90" t="b">
        <f>OR(MONTH(Taulukko1[[#This Row],[Loppu PVM]] )&lt;=3,AND(MONTH(Taulukko1[[#This Row],[Loppu PVM]] )=3))</f>
        <v>0</v>
      </c>
      <c r="AE1541" s="90" t="b">
        <f>OR(MONTH(Taulukko1[[#This Row],[Alku PVM]] )&lt;=9,AND(MONTH(Taulukko1[[#This Row],[Alku PVM]] )=9))</f>
        <v>1</v>
      </c>
      <c r="AF1541" s="90" t="b">
        <f>OR(MONTH(Taulukko1[[#This Row],[Loppu PVM]])&lt;=9,AND(MONTH(Taulukko1[[#This Row],[Loppu PVM]] )=9))</f>
        <v>1</v>
      </c>
      <c r="AG1541" s="90" t="b">
        <f>OR(MONTH(Taulukko1[[#This Row],[Alku PVM]] )&lt;=6,AND(MONTH(Taulukko1[[#This Row],[Alku PVM]] )=6))</f>
        <v>1</v>
      </c>
      <c r="AH1541" s="90" t="b">
        <f>OR(MONTH(Taulukko1[[#This Row],[Loppu PVM]])&lt;=6,AND(MONTH(Taulukko1[[#This Row],[Loppu PVM]] )=6))</f>
        <v>1</v>
      </c>
    </row>
    <row r="1542" spans="1:34" ht="12.75" customHeight="1">
      <c r="A1542" t="s">
        <v>3592</v>
      </c>
      <c r="B1542" s="23">
        <v>40574</v>
      </c>
      <c r="C1542" t="s">
        <v>3591</v>
      </c>
      <c r="D1542" s="5">
        <v>37</v>
      </c>
      <c r="E1542" s="62">
        <v>0</v>
      </c>
      <c r="F1542" s="4"/>
      <c r="G1542" s="5"/>
      <c r="H1542" s="22">
        <v>37</v>
      </c>
      <c r="I1542" s="126" t="e">
        <f>INDEX('TOL2008'!B:B,MATCH(A1542,'TOL2008'!A:A,0))</f>
        <v>#N/A</v>
      </c>
      <c r="J1542" s="126" t="e">
        <f>INDEX(Pääluokka!$H$2:$H$100,MATCH(VALUE(LEFT(Taulukko1[[#This Row],[TOL2008]],2)),Pääluokka!$G$2:$G$100,0))</f>
        <v>#N/A</v>
      </c>
      <c r="K1542" s="126" t="e">
        <f>INDEX(Pääluokka!$I$2:$I$100,MATCH(VALUE(LEFT(Taulukko1[[#This Row],[TOL2008]],2)),Pääluokka!$G$2:$G$100,0))</f>
        <v>#N/A</v>
      </c>
      <c r="L1542" s="41" t="str">
        <f t="shared" si="240"/>
        <v>NA</v>
      </c>
      <c r="M1542" s="43">
        <f t="shared" si="241"/>
        <v>40574</v>
      </c>
      <c r="N1542" s="43">
        <f t="shared" si="242"/>
        <v>40625</v>
      </c>
      <c r="O1542" s="43">
        <f t="shared" si="243"/>
        <v>40544</v>
      </c>
      <c r="P1542" s="43">
        <f t="shared" si="244"/>
        <v>40603</v>
      </c>
      <c r="Q1542" s="41">
        <f t="shared" si="245"/>
        <v>2011</v>
      </c>
      <c r="R1542" s="41">
        <f t="shared" si="246"/>
        <v>2011</v>
      </c>
      <c r="S1542" s="43" t="str">
        <f>YEAR(Taulukko1[[#This Row],[Alku KK]])&amp;"Q"&amp;ROUNDDOWN((MONTH(Taulukko1[[#This Row],[Alku KK]])-1)/3+1,0)</f>
        <v>2011Q1</v>
      </c>
      <c r="T1542" s="43" t="str">
        <f>YEAR(Taulukko1[[#This Row],[Loppu KK]])&amp;"Q"&amp;ROUNDDOWN((MONTH(Taulukko1[[#This Row],[Loppu KK]])-1)/3+1,0)</f>
        <v>2011Q1</v>
      </c>
      <c r="U1542" s="66">
        <f>IF(COUNT(Taulukko1[[#This Row],[Neuvottelujen alaiset ]])=1,Taulukko1[[#This Row],[Neuvottelujen alaiset ]],Taulukko1[[#This Row],[Vähennystarve]])</f>
        <v>37</v>
      </c>
      <c r="V1542" s="44">
        <f t="shared" si="247"/>
        <v>0</v>
      </c>
      <c r="W1542" s="44" t="str">
        <f t="shared" si="248"/>
        <v>NA</v>
      </c>
      <c r="X1542" s="44" t="str">
        <f t="shared" si="249"/>
        <v>NA</v>
      </c>
      <c r="Y1542" s="90" t="b">
        <f>AND(MONTH(Taulukko1[[#This Row],[Alku PVM]] )=6,DAY(Taulukko1[[#This Row],[Alku PVM]] )&gt;19)</f>
        <v>0</v>
      </c>
      <c r="Z1542" s="90" t="b">
        <f>AND(MONTH(Taulukko1[[#This Row],[Loppu PVM]] )=6,DAY(Taulukko1[[#This Row],[Loppu PVM]] )&gt;19)</f>
        <v>0</v>
      </c>
      <c r="AA1542" s="90" t="b">
        <f>OR(MONTH(Taulukko1[[#This Row],[Alku PVM]] )&lt;=5,AND(MONTH(Taulukko1[[#This Row],[Alku PVM]] )=6,DAY(Taulukko1[[#This Row],[Alku PVM]] )&lt;20))</f>
        <v>1</v>
      </c>
      <c r="AB1542" s="90" t="b">
        <f>OR(MONTH(Taulukko1[[#This Row],[Loppu PVM]])&lt;=5,AND(MONTH(Taulukko1[[#This Row],[Loppu PVM]] )=6,DAY(Taulukko1[[#This Row],[Loppu PVM]])&lt;20))</f>
        <v>1</v>
      </c>
      <c r="AC1542" s="90" t="b">
        <f>OR(MONTH(Taulukko1[[#This Row],[Alku PVM]] )&lt;=3,AND(MONTH(Taulukko1[[#This Row],[Alku PVM]] )=3))</f>
        <v>1</v>
      </c>
      <c r="AD1542" s="90" t="b">
        <f>OR(MONTH(Taulukko1[[#This Row],[Loppu PVM]] )&lt;=3,AND(MONTH(Taulukko1[[#This Row],[Loppu PVM]] )=3))</f>
        <v>1</v>
      </c>
      <c r="AE1542" s="90" t="b">
        <f>OR(MONTH(Taulukko1[[#This Row],[Alku PVM]] )&lt;=9,AND(MONTH(Taulukko1[[#This Row],[Alku PVM]] )=9))</f>
        <v>1</v>
      </c>
      <c r="AF1542" s="90" t="b">
        <f>OR(MONTH(Taulukko1[[#This Row],[Loppu PVM]])&lt;=9,AND(MONTH(Taulukko1[[#This Row],[Loppu PVM]] )=9))</f>
        <v>1</v>
      </c>
      <c r="AG1542" s="90" t="b">
        <f>OR(MONTH(Taulukko1[[#This Row],[Alku PVM]] )&lt;=6,AND(MONTH(Taulukko1[[#This Row],[Alku PVM]] )=6))</f>
        <v>1</v>
      </c>
      <c r="AH1542" s="90" t="b">
        <f>OR(MONTH(Taulukko1[[#This Row],[Loppu PVM]])&lt;=6,AND(MONTH(Taulukko1[[#This Row],[Loppu PVM]] )=6))</f>
        <v>1</v>
      </c>
    </row>
    <row r="1543" spans="1:34" ht="12.75" customHeight="1">
      <c r="A1543" t="s">
        <v>665</v>
      </c>
      <c r="B1543" s="23">
        <v>40575</v>
      </c>
      <c r="C1543" t="s">
        <v>3819</v>
      </c>
      <c r="E1543" s="62">
        <v>20</v>
      </c>
      <c r="F1543" s="4">
        <v>40626</v>
      </c>
      <c r="G1543" s="5">
        <v>18</v>
      </c>
      <c r="H1543" s="22">
        <v>110</v>
      </c>
      <c r="I1543" s="126">
        <f>INDEX('TOL2008'!B:B,MATCH(A1543,'TOL2008'!A:A,0))</f>
        <v>58130</v>
      </c>
      <c r="J1543" s="126" t="str">
        <f>INDEX(Pääluokka!$H$2:$H$100,MATCH(VALUE(LEFT(Taulukko1[[#This Row],[TOL2008]],2)),Pääluokka!$G$2:$G$100,0))</f>
        <v>Informaatio ja viestintä</v>
      </c>
      <c r="K1543" s="126" t="str">
        <f>INDEX(Pääluokka!$I$2:$I$100,MATCH(VALUE(LEFT(Taulukko1[[#This Row],[TOL2008]],2)),Pääluokka!$G$2:$G$100,0))</f>
        <v>Palvelualat (G-N, R, S)</v>
      </c>
      <c r="L1543" s="41">
        <f t="shared" si="240"/>
        <v>51</v>
      </c>
      <c r="M1543" s="43">
        <f t="shared" si="241"/>
        <v>40575</v>
      </c>
      <c r="N1543" s="43">
        <f t="shared" si="242"/>
        <v>40626</v>
      </c>
      <c r="O1543" s="43">
        <f t="shared" si="243"/>
        <v>40575</v>
      </c>
      <c r="P1543" s="43">
        <f t="shared" si="244"/>
        <v>40603</v>
      </c>
      <c r="Q1543" s="41">
        <f t="shared" si="245"/>
        <v>2011</v>
      </c>
      <c r="R1543" s="41">
        <f t="shared" si="246"/>
        <v>2011</v>
      </c>
      <c r="S1543" s="43" t="str">
        <f>YEAR(Taulukko1[[#This Row],[Alku KK]])&amp;"Q"&amp;ROUNDDOWN((MONTH(Taulukko1[[#This Row],[Alku KK]])-1)/3+1,0)</f>
        <v>2011Q1</v>
      </c>
      <c r="T1543" s="43" t="str">
        <f>YEAR(Taulukko1[[#This Row],[Loppu KK]])&amp;"Q"&amp;ROUNDDOWN((MONTH(Taulukko1[[#This Row],[Loppu KK]])-1)/3+1,0)</f>
        <v>2011Q1</v>
      </c>
      <c r="U1543" s="66">
        <f>IF(COUNT(Taulukko1[[#This Row],[Neuvottelujen alaiset ]])=1,Taulukko1[[#This Row],[Neuvottelujen alaiset ]],Taulukko1[[#This Row],[Vähennystarve]])</f>
        <v>110</v>
      </c>
      <c r="V1543" s="44">
        <f t="shared" si="247"/>
        <v>0.18181818181818182</v>
      </c>
      <c r="W1543" s="44">
        <f t="shared" si="248"/>
        <v>0.16363636363636364</v>
      </c>
      <c r="X1543" s="44">
        <f t="shared" si="249"/>
        <v>0.9</v>
      </c>
      <c r="Y1543" s="90" t="b">
        <f>AND(MONTH(Taulukko1[[#This Row],[Alku PVM]] )=6,DAY(Taulukko1[[#This Row],[Alku PVM]] )&gt;19)</f>
        <v>0</v>
      </c>
      <c r="Z1543" s="90" t="b">
        <f>AND(MONTH(Taulukko1[[#This Row],[Loppu PVM]] )=6,DAY(Taulukko1[[#This Row],[Loppu PVM]] )&gt;19)</f>
        <v>0</v>
      </c>
      <c r="AA1543" s="90" t="b">
        <f>OR(MONTH(Taulukko1[[#This Row],[Alku PVM]] )&lt;=5,AND(MONTH(Taulukko1[[#This Row],[Alku PVM]] )=6,DAY(Taulukko1[[#This Row],[Alku PVM]] )&lt;20))</f>
        <v>1</v>
      </c>
      <c r="AB1543" s="90" t="b">
        <f>OR(MONTH(Taulukko1[[#This Row],[Loppu PVM]])&lt;=5,AND(MONTH(Taulukko1[[#This Row],[Loppu PVM]] )=6,DAY(Taulukko1[[#This Row],[Loppu PVM]])&lt;20))</f>
        <v>1</v>
      </c>
      <c r="AC1543" s="90" t="b">
        <f>OR(MONTH(Taulukko1[[#This Row],[Alku PVM]] )&lt;=3,AND(MONTH(Taulukko1[[#This Row],[Alku PVM]] )=3))</f>
        <v>1</v>
      </c>
      <c r="AD1543" s="90" t="b">
        <f>OR(MONTH(Taulukko1[[#This Row],[Loppu PVM]] )&lt;=3,AND(MONTH(Taulukko1[[#This Row],[Loppu PVM]] )=3))</f>
        <v>1</v>
      </c>
      <c r="AE1543" s="90" t="b">
        <f>OR(MONTH(Taulukko1[[#This Row],[Alku PVM]] )&lt;=9,AND(MONTH(Taulukko1[[#This Row],[Alku PVM]] )=9))</f>
        <v>1</v>
      </c>
      <c r="AF1543" s="90" t="b">
        <f>OR(MONTH(Taulukko1[[#This Row],[Loppu PVM]])&lt;=9,AND(MONTH(Taulukko1[[#This Row],[Loppu PVM]] )=9))</f>
        <v>1</v>
      </c>
      <c r="AG1543" s="90" t="b">
        <f>OR(MONTH(Taulukko1[[#This Row],[Alku PVM]] )&lt;=6,AND(MONTH(Taulukko1[[#This Row],[Alku PVM]] )=6))</f>
        <v>1</v>
      </c>
      <c r="AH1543" s="90" t="b">
        <f>OR(MONTH(Taulukko1[[#This Row],[Loppu PVM]])&lt;=6,AND(MONTH(Taulukko1[[#This Row],[Loppu PVM]] )=6))</f>
        <v>1</v>
      </c>
    </row>
    <row r="1544" spans="1:34" ht="12.75" customHeight="1">
      <c r="A1544" t="s">
        <v>3734</v>
      </c>
      <c r="B1544" s="23">
        <v>40575</v>
      </c>
      <c r="C1544" t="s">
        <v>3736</v>
      </c>
      <c r="D1544" s="5">
        <v>107</v>
      </c>
      <c r="F1544" s="4">
        <v>40658</v>
      </c>
      <c r="G1544" s="5">
        <v>15</v>
      </c>
      <c r="H1544" s="22">
        <v>116</v>
      </c>
      <c r="I1544" s="126" t="e">
        <f>INDEX('TOL2008'!B:B,MATCH(A1544,'TOL2008'!A:A,0))</f>
        <v>#N/A</v>
      </c>
      <c r="J1544" s="126" t="e">
        <f>INDEX(Pääluokka!$H$2:$H$100,MATCH(VALUE(LEFT(Taulukko1[[#This Row],[TOL2008]],2)),Pääluokka!$G$2:$G$100,0))</f>
        <v>#N/A</v>
      </c>
      <c r="K1544" s="126" t="e">
        <f>INDEX(Pääluokka!$I$2:$I$100,MATCH(VALUE(LEFT(Taulukko1[[#This Row],[TOL2008]],2)),Pääluokka!$G$2:$G$100,0))</f>
        <v>#N/A</v>
      </c>
      <c r="L1544" s="41">
        <f t="shared" si="240"/>
        <v>83</v>
      </c>
      <c r="M1544" s="43">
        <f t="shared" si="241"/>
        <v>40575</v>
      </c>
      <c r="N1544" s="43">
        <f t="shared" si="242"/>
        <v>40658</v>
      </c>
      <c r="O1544" s="43">
        <f t="shared" si="243"/>
        <v>40575</v>
      </c>
      <c r="P1544" s="43">
        <f t="shared" si="244"/>
        <v>40634</v>
      </c>
      <c r="Q1544" s="41">
        <f t="shared" si="245"/>
        <v>2011</v>
      </c>
      <c r="R1544" s="41">
        <f t="shared" si="246"/>
        <v>2011</v>
      </c>
      <c r="S1544" s="43" t="str">
        <f>YEAR(Taulukko1[[#This Row],[Alku KK]])&amp;"Q"&amp;ROUNDDOWN((MONTH(Taulukko1[[#This Row],[Alku KK]])-1)/3+1,0)</f>
        <v>2011Q1</v>
      </c>
      <c r="T1544" s="43" t="str">
        <f>YEAR(Taulukko1[[#This Row],[Loppu KK]])&amp;"Q"&amp;ROUNDDOWN((MONTH(Taulukko1[[#This Row],[Loppu KK]])-1)/3+1,0)</f>
        <v>2011Q2</v>
      </c>
      <c r="U1544" s="66">
        <f>IF(COUNT(Taulukko1[[#This Row],[Neuvottelujen alaiset ]])=1,Taulukko1[[#This Row],[Neuvottelujen alaiset ]],Taulukko1[[#This Row],[Vähennystarve]])</f>
        <v>116</v>
      </c>
      <c r="V1544" s="44" t="str">
        <f t="shared" si="247"/>
        <v>NA</v>
      </c>
      <c r="W1544" s="44">
        <f t="shared" si="248"/>
        <v>0.12931034482758622</v>
      </c>
      <c r="X1544" s="44" t="str">
        <f t="shared" si="249"/>
        <v>NA</v>
      </c>
      <c r="Y1544" s="90" t="b">
        <f>AND(MONTH(Taulukko1[[#This Row],[Alku PVM]] )=6,DAY(Taulukko1[[#This Row],[Alku PVM]] )&gt;19)</f>
        <v>0</v>
      </c>
      <c r="Z1544" s="90" t="b">
        <f>AND(MONTH(Taulukko1[[#This Row],[Loppu PVM]] )=6,DAY(Taulukko1[[#This Row],[Loppu PVM]] )&gt;19)</f>
        <v>0</v>
      </c>
      <c r="AA1544" s="90" t="b">
        <f>OR(MONTH(Taulukko1[[#This Row],[Alku PVM]] )&lt;=5,AND(MONTH(Taulukko1[[#This Row],[Alku PVM]] )=6,DAY(Taulukko1[[#This Row],[Alku PVM]] )&lt;20))</f>
        <v>1</v>
      </c>
      <c r="AB1544" s="90" t="b">
        <f>OR(MONTH(Taulukko1[[#This Row],[Loppu PVM]])&lt;=5,AND(MONTH(Taulukko1[[#This Row],[Loppu PVM]] )=6,DAY(Taulukko1[[#This Row],[Loppu PVM]])&lt;20))</f>
        <v>1</v>
      </c>
      <c r="AC1544" s="90" t="b">
        <f>OR(MONTH(Taulukko1[[#This Row],[Alku PVM]] )&lt;=3,AND(MONTH(Taulukko1[[#This Row],[Alku PVM]] )=3))</f>
        <v>1</v>
      </c>
      <c r="AD1544" s="90" t="b">
        <f>OR(MONTH(Taulukko1[[#This Row],[Loppu PVM]] )&lt;=3,AND(MONTH(Taulukko1[[#This Row],[Loppu PVM]] )=3))</f>
        <v>0</v>
      </c>
      <c r="AE1544" s="90" t="b">
        <f>OR(MONTH(Taulukko1[[#This Row],[Alku PVM]] )&lt;=9,AND(MONTH(Taulukko1[[#This Row],[Alku PVM]] )=9))</f>
        <v>1</v>
      </c>
      <c r="AF1544" s="90" t="b">
        <f>OR(MONTH(Taulukko1[[#This Row],[Loppu PVM]])&lt;=9,AND(MONTH(Taulukko1[[#This Row],[Loppu PVM]] )=9))</f>
        <v>1</v>
      </c>
      <c r="AG1544" s="90" t="b">
        <f>OR(MONTH(Taulukko1[[#This Row],[Alku PVM]] )&lt;=6,AND(MONTH(Taulukko1[[#This Row],[Alku PVM]] )=6))</f>
        <v>1</v>
      </c>
      <c r="AH1544" s="90" t="b">
        <f>OR(MONTH(Taulukko1[[#This Row],[Loppu PVM]])&lt;=6,AND(MONTH(Taulukko1[[#This Row],[Loppu PVM]] )=6))</f>
        <v>1</v>
      </c>
    </row>
    <row r="1545" spans="1:34" ht="12.75" customHeight="1">
      <c r="A1545" t="s">
        <v>444</v>
      </c>
      <c r="B1545" s="23">
        <v>40575</v>
      </c>
      <c r="C1545" t="s">
        <v>3715</v>
      </c>
      <c r="E1545" s="62">
        <v>20</v>
      </c>
      <c r="F1545" s="4">
        <v>40599</v>
      </c>
      <c r="G1545" s="5">
        <v>6</v>
      </c>
      <c r="H1545" s="22">
        <v>160</v>
      </c>
      <c r="I1545" s="126">
        <f>INDEX('TOL2008'!B:B,MATCH(A1545,'TOL2008'!A:A,0))</f>
        <v>35113</v>
      </c>
      <c r="J1545" s="126" t="str">
        <f>INDEX(Pääluokka!$H$2:$H$100,MATCH(VALUE(LEFT(Taulukko1[[#This Row],[TOL2008]],2)),Pääluokka!$G$2:$G$100,0))</f>
        <v>Sähkö-, kaasu- ja lämpöhuolto, jäähdytysliiketoiminta</v>
      </c>
      <c r="K1545" s="126" t="str">
        <f>INDEX(Pääluokka!$I$2:$I$100,MATCH(VALUE(LEFT(Taulukko1[[#This Row],[TOL2008]],2)),Pääluokka!$G$2:$G$100,0))</f>
        <v>Teollisuus (C-E)</v>
      </c>
      <c r="L1545" s="41">
        <f t="shared" si="240"/>
        <v>24</v>
      </c>
      <c r="M1545" s="43">
        <f t="shared" si="241"/>
        <v>40575</v>
      </c>
      <c r="N1545" s="43">
        <f t="shared" si="242"/>
        <v>40599</v>
      </c>
      <c r="O1545" s="43">
        <f t="shared" si="243"/>
        <v>40575</v>
      </c>
      <c r="P1545" s="43">
        <f t="shared" si="244"/>
        <v>40575</v>
      </c>
      <c r="Q1545" s="41">
        <f t="shared" si="245"/>
        <v>2011</v>
      </c>
      <c r="R1545" s="41">
        <f t="shared" si="246"/>
        <v>2011</v>
      </c>
      <c r="S1545" s="43" t="str">
        <f>YEAR(Taulukko1[[#This Row],[Alku KK]])&amp;"Q"&amp;ROUNDDOWN((MONTH(Taulukko1[[#This Row],[Alku KK]])-1)/3+1,0)</f>
        <v>2011Q1</v>
      </c>
      <c r="T1545" s="43" t="str">
        <f>YEAR(Taulukko1[[#This Row],[Loppu KK]])&amp;"Q"&amp;ROUNDDOWN((MONTH(Taulukko1[[#This Row],[Loppu KK]])-1)/3+1,0)</f>
        <v>2011Q1</v>
      </c>
      <c r="U1545" s="66">
        <f>IF(COUNT(Taulukko1[[#This Row],[Neuvottelujen alaiset ]])=1,Taulukko1[[#This Row],[Neuvottelujen alaiset ]],Taulukko1[[#This Row],[Vähennystarve]])</f>
        <v>160</v>
      </c>
      <c r="V1545" s="44">
        <f t="shared" si="247"/>
        <v>0.125</v>
      </c>
      <c r="W1545" s="44">
        <f t="shared" si="248"/>
        <v>3.7499999999999999E-2</v>
      </c>
      <c r="X1545" s="44">
        <f t="shared" si="249"/>
        <v>0.3</v>
      </c>
      <c r="Y1545" s="90" t="b">
        <f>AND(MONTH(Taulukko1[[#This Row],[Alku PVM]] )=6,DAY(Taulukko1[[#This Row],[Alku PVM]] )&gt;19)</f>
        <v>0</v>
      </c>
      <c r="Z1545" s="90" t="b">
        <f>AND(MONTH(Taulukko1[[#This Row],[Loppu PVM]] )=6,DAY(Taulukko1[[#This Row],[Loppu PVM]] )&gt;19)</f>
        <v>0</v>
      </c>
      <c r="AA1545" s="90" t="b">
        <f>OR(MONTH(Taulukko1[[#This Row],[Alku PVM]] )&lt;=5,AND(MONTH(Taulukko1[[#This Row],[Alku PVM]] )=6,DAY(Taulukko1[[#This Row],[Alku PVM]] )&lt;20))</f>
        <v>1</v>
      </c>
      <c r="AB1545" s="90" t="b">
        <f>OR(MONTH(Taulukko1[[#This Row],[Loppu PVM]])&lt;=5,AND(MONTH(Taulukko1[[#This Row],[Loppu PVM]] )=6,DAY(Taulukko1[[#This Row],[Loppu PVM]])&lt;20))</f>
        <v>1</v>
      </c>
      <c r="AC1545" s="90" t="b">
        <f>OR(MONTH(Taulukko1[[#This Row],[Alku PVM]] )&lt;=3,AND(MONTH(Taulukko1[[#This Row],[Alku PVM]] )=3))</f>
        <v>1</v>
      </c>
      <c r="AD1545" s="90" t="b">
        <f>OR(MONTH(Taulukko1[[#This Row],[Loppu PVM]] )&lt;=3,AND(MONTH(Taulukko1[[#This Row],[Loppu PVM]] )=3))</f>
        <v>1</v>
      </c>
      <c r="AE1545" s="90" t="b">
        <f>OR(MONTH(Taulukko1[[#This Row],[Alku PVM]] )&lt;=9,AND(MONTH(Taulukko1[[#This Row],[Alku PVM]] )=9))</f>
        <v>1</v>
      </c>
      <c r="AF1545" s="90" t="b">
        <f>OR(MONTH(Taulukko1[[#This Row],[Loppu PVM]])&lt;=9,AND(MONTH(Taulukko1[[#This Row],[Loppu PVM]] )=9))</f>
        <v>1</v>
      </c>
      <c r="AG1545" s="90" t="b">
        <f>OR(MONTH(Taulukko1[[#This Row],[Alku PVM]] )&lt;=6,AND(MONTH(Taulukko1[[#This Row],[Alku PVM]] )=6))</f>
        <v>1</v>
      </c>
      <c r="AH1545" s="90" t="b">
        <f>OR(MONTH(Taulukko1[[#This Row],[Loppu PVM]])&lt;=6,AND(MONTH(Taulukko1[[#This Row],[Loppu PVM]] )=6))</f>
        <v>1</v>
      </c>
    </row>
    <row r="1546" spans="1:34" ht="12.75" customHeight="1">
      <c r="A1546" t="s">
        <v>3712</v>
      </c>
      <c r="B1546" s="23">
        <v>40575</v>
      </c>
      <c r="C1546" t="s">
        <v>3711</v>
      </c>
      <c r="F1546" s="4">
        <v>40602</v>
      </c>
      <c r="G1546" s="5">
        <v>9</v>
      </c>
      <c r="H1546" s="22">
        <v>43</v>
      </c>
      <c r="I1546" s="126" t="e">
        <f>INDEX('TOL2008'!B:B,MATCH(A1546,'TOL2008'!A:A,0))</f>
        <v>#N/A</v>
      </c>
      <c r="J1546" s="126" t="e">
        <f>INDEX(Pääluokka!$H$2:$H$100,MATCH(VALUE(LEFT(Taulukko1[[#This Row],[TOL2008]],2)),Pääluokka!$G$2:$G$100,0))</f>
        <v>#N/A</v>
      </c>
      <c r="K1546" s="126" t="e">
        <f>INDEX(Pääluokka!$I$2:$I$100,MATCH(VALUE(LEFT(Taulukko1[[#This Row],[TOL2008]],2)),Pääluokka!$G$2:$G$100,0))</f>
        <v>#N/A</v>
      </c>
      <c r="L1546" s="41">
        <f t="shared" si="240"/>
        <v>27</v>
      </c>
      <c r="M1546" s="43">
        <f t="shared" si="241"/>
        <v>40575</v>
      </c>
      <c r="N1546" s="43">
        <f t="shared" si="242"/>
        <v>40602</v>
      </c>
      <c r="O1546" s="43">
        <f t="shared" si="243"/>
        <v>40575</v>
      </c>
      <c r="P1546" s="43">
        <f t="shared" si="244"/>
        <v>40575</v>
      </c>
      <c r="Q1546" s="41">
        <f t="shared" si="245"/>
        <v>2011</v>
      </c>
      <c r="R1546" s="41">
        <f t="shared" si="246"/>
        <v>2011</v>
      </c>
      <c r="S1546" s="43" t="str">
        <f>YEAR(Taulukko1[[#This Row],[Alku KK]])&amp;"Q"&amp;ROUNDDOWN((MONTH(Taulukko1[[#This Row],[Alku KK]])-1)/3+1,0)</f>
        <v>2011Q1</v>
      </c>
      <c r="T1546" s="43" t="str">
        <f>YEAR(Taulukko1[[#This Row],[Loppu KK]])&amp;"Q"&amp;ROUNDDOWN((MONTH(Taulukko1[[#This Row],[Loppu KK]])-1)/3+1,0)</f>
        <v>2011Q1</v>
      </c>
      <c r="U1546" s="66">
        <f>IF(COUNT(Taulukko1[[#This Row],[Neuvottelujen alaiset ]])=1,Taulukko1[[#This Row],[Neuvottelujen alaiset ]],Taulukko1[[#This Row],[Vähennystarve]])</f>
        <v>43</v>
      </c>
      <c r="V1546" s="44" t="str">
        <f t="shared" si="247"/>
        <v>NA</v>
      </c>
      <c r="W1546" s="44">
        <f t="shared" si="248"/>
        <v>0.20930232558139536</v>
      </c>
      <c r="X1546" s="44" t="str">
        <f t="shared" si="249"/>
        <v>NA</v>
      </c>
      <c r="Y1546" s="90" t="b">
        <f>AND(MONTH(Taulukko1[[#This Row],[Alku PVM]] )=6,DAY(Taulukko1[[#This Row],[Alku PVM]] )&gt;19)</f>
        <v>0</v>
      </c>
      <c r="Z1546" s="90" t="b">
        <f>AND(MONTH(Taulukko1[[#This Row],[Loppu PVM]] )=6,DAY(Taulukko1[[#This Row],[Loppu PVM]] )&gt;19)</f>
        <v>0</v>
      </c>
      <c r="AA1546" s="90" t="b">
        <f>OR(MONTH(Taulukko1[[#This Row],[Alku PVM]] )&lt;=5,AND(MONTH(Taulukko1[[#This Row],[Alku PVM]] )=6,DAY(Taulukko1[[#This Row],[Alku PVM]] )&lt;20))</f>
        <v>1</v>
      </c>
      <c r="AB1546" s="90" t="b">
        <f>OR(MONTH(Taulukko1[[#This Row],[Loppu PVM]])&lt;=5,AND(MONTH(Taulukko1[[#This Row],[Loppu PVM]] )=6,DAY(Taulukko1[[#This Row],[Loppu PVM]])&lt;20))</f>
        <v>1</v>
      </c>
      <c r="AC1546" s="90" t="b">
        <f>OR(MONTH(Taulukko1[[#This Row],[Alku PVM]] )&lt;=3,AND(MONTH(Taulukko1[[#This Row],[Alku PVM]] )=3))</f>
        <v>1</v>
      </c>
      <c r="AD1546" s="90" t="b">
        <f>OR(MONTH(Taulukko1[[#This Row],[Loppu PVM]] )&lt;=3,AND(MONTH(Taulukko1[[#This Row],[Loppu PVM]] )=3))</f>
        <v>1</v>
      </c>
      <c r="AE1546" s="90" t="b">
        <f>OR(MONTH(Taulukko1[[#This Row],[Alku PVM]] )&lt;=9,AND(MONTH(Taulukko1[[#This Row],[Alku PVM]] )=9))</f>
        <v>1</v>
      </c>
      <c r="AF1546" s="90" t="b">
        <f>OR(MONTH(Taulukko1[[#This Row],[Loppu PVM]])&lt;=9,AND(MONTH(Taulukko1[[#This Row],[Loppu PVM]] )=9))</f>
        <v>1</v>
      </c>
      <c r="AG1546" s="90" t="b">
        <f>OR(MONTH(Taulukko1[[#This Row],[Alku PVM]] )&lt;=6,AND(MONTH(Taulukko1[[#This Row],[Alku PVM]] )=6))</f>
        <v>1</v>
      </c>
      <c r="AH1546" s="90" t="b">
        <f>OR(MONTH(Taulukko1[[#This Row],[Loppu PVM]])&lt;=6,AND(MONTH(Taulukko1[[#This Row],[Loppu PVM]] )=6))</f>
        <v>1</v>
      </c>
    </row>
    <row r="1547" spans="1:34" ht="12.75" customHeight="1">
      <c r="A1547" t="s">
        <v>3581</v>
      </c>
      <c r="B1547" s="23">
        <v>40575</v>
      </c>
      <c r="C1547" t="s">
        <v>3580</v>
      </c>
      <c r="D1547" s="5">
        <v>30</v>
      </c>
      <c r="F1547" s="4">
        <v>40589</v>
      </c>
      <c r="G1547" s="5">
        <v>10</v>
      </c>
      <c r="H1547" s="22">
        <v>40</v>
      </c>
      <c r="I1547" s="126" t="e">
        <f>INDEX('TOL2008'!B:B,MATCH(A1547,'TOL2008'!A:A,0))</f>
        <v>#N/A</v>
      </c>
      <c r="J1547" s="126" t="e">
        <f>INDEX(Pääluokka!$H$2:$H$100,MATCH(VALUE(LEFT(Taulukko1[[#This Row],[TOL2008]],2)),Pääluokka!$G$2:$G$100,0))</f>
        <v>#N/A</v>
      </c>
      <c r="K1547" s="126" t="e">
        <f>INDEX(Pääluokka!$I$2:$I$100,MATCH(VALUE(LEFT(Taulukko1[[#This Row],[TOL2008]],2)),Pääluokka!$G$2:$G$100,0))</f>
        <v>#N/A</v>
      </c>
      <c r="L1547" s="41">
        <f t="shared" si="240"/>
        <v>14</v>
      </c>
      <c r="M1547" s="43">
        <f t="shared" si="241"/>
        <v>40575</v>
      </c>
      <c r="N1547" s="43">
        <f t="shared" si="242"/>
        <v>40589</v>
      </c>
      <c r="O1547" s="43">
        <f t="shared" si="243"/>
        <v>40575</v>
      </c>
      <c r="P1547" s="43">
        <f t="shared" si="244"/>
        <v>40575</v>
      </c>
      <c r="Q1547" s="41">
        <f t="shared" si="245"/>
        <v>2011</v>
      </c>
      <c r="R1547" s="41">
        <f t="shared" si="246"/>
        <v>2011</v>
      </c>
      <c r="S1547" s="43" t="str">
        <f>YEAR(Taulukko1[[#This Row],[Alku KK]])&amp;"Q"&amp;ROUNDDOWN((MONTH(Taulukko1[[#This Row],[Alku KK]])-1)/3+1,0)</f>
        <v>2011Q1</v>
      </c>
      <c r="T1547" s="43" t="str">
        <f>YEAR(Taulukko1[[#This Row],[Loppu KK]])&amp;"Q"&amp;ROUNDDOWN((MONTH(Taulukko1[[#This Row],[Loppu KK]])-1)/3+1,0)</f>
        <v>2011Q1</v>
      </c>
      <c r="U1547" s="66">
        <f>IF(COUNT(Taulukko1[[#This Row],[Neuvottelujen alaiset ]])=1,Taulukko1[[#This Row],[Neuvottelujen alaiset ]],Taulukko1[[#This Row],[Vähennystarve]])</f>
        <v>40</v>
      </c>
      <c r="V1547" s="44" t="str">
        <f t="shared" si="247"/>
        <v>NA</v>
      </c>
      <c r="W1547" s="44">
        <f t="shared" si="248"/>
        <v>0.25</v>
      </c>
      <c r="X1547" s="44" t="str">
        <f t="shared" si="249"/>
        <v>NA</v>
      </c>
      <c r="Y1547" s="90" t="b">
        <f>AND(MONTH(Taulukko1[[#This Row],[Alku PVM]] )=6,DAY(Taulukko1[[#This Row],[Alku PVM]] )&gt;19)</f>
        <v>0</v>
      </c>
      <c r="Z1547" s="90" t="b">
        <f>AND(MONTH(Taulukko1[[#This Row],[Loppu PVM]] )=6,DAY(Taulukko1[[#This Row],[Loppu PVM]] )&gt;19)</f>
        <v>0</v>
      </c>
      <c r="AA1547" s="90" t="b">
        <f>OR(MONTH(Taulukko1[[#This Row],[Alku PVM]] )&lt;=5,AND(MONTH(Taulukko1[[#This Row],[Alku PVM]] )=6,DAY(Taulukko1[[#This Row],[Alku PVM]] )&lt;20))</f>
        <v>1</v>
      </c>
      <c r="AB1547" s="90" t="b">
        <f>OR(MONTH(Taulukko1[[#This Row],[Loppu PVM]])&lt;=5,AND(MONTH(Taulukko1[[#This Row],[Loppu PVM]] )=6,DAY(Taulukko1[[#This Row],[Loppu PVM]])&lt;20))</f>
        <v>1</v>
      </c>
      <c r="AC1547" s="90" t="b">
        <f>OR(MONTH(Taulukko1[[#This Row],[Alku PVM]] )&lt;=3,AND(MONTH(Taulukko1[[#This Row],[Alku PVM]] )=3))</f>
        <v>1</v>
      </c>
      <c r="AD1547" s="90" t="b">
        <f>OR(MONTH(Taulukko1[[#This Row],[Loppu PVM]] )&lt;=3,AND(MONTH(Taulukko1[[#This Row],[Loppu PVM]] )=3))</f>
        <v>1</v>
      </c>
      <c r="AE1547" s="90" t="b">
        <f>OR(MONTH(Taulukko1[[#This Row],[Alku PVM]] )&lt;=9,AND(MONTH(Taulukko1[[#This Row],[Alku PVM]] )=9))</f>
        <v>1</v>
      </c>
      <c r="AF1547" s="90" t="b">
        <f>OR(MONTH(Taulukko1[[#This Row],[Loppu PVM]])&lt;=9,AND(MONTH(Taulukko1[[#This Row],[Loppu PVM]] )=9))</f>
        <v>1</v>
      </c>
      <c r="AG1547" s="90" t="b">
        <f>OR(MONTH(Taulukko1[[#This Row],[Alku PVM]] )&lt;=6,AND(MONTH(Taulukko1[[#This Row],[Alku PVM]] )=6))</f>
        <v>1</v>
      </c>
      <c r="AH1547" s="90" t="b">
        <f>OR(MONTH(Taulukko1[[#This Row],[Loppu PVM]])&lt;=6,AND(MONTH(Taulukko1[[#This Row],[Loppu PVM]] )=6))</f>
        <v>1</v>
      </c>
    </row>
    <row r="1548" spans="1:34" ht="12.75" customHeight="1">
      <c r="A1548" t="s">
        <v>3579</v>
      </c>
      <c r="B1548" s="23">
        <v>40575</v>
      </c>
      <c r="C1548" t="s">
        <v>3578</v>
      </c>
      <c r="F1548" s="4">
        <v>40646</v>
      </c>
      <c r="G1548" s="24">
        <v>80</v>
      </c>
      <c r="H1548" s="22">
        <v>80</v>
      </c>
      <c r="I1548" s="126" t="e">
        <f>INDEX('TOL2008'!B:B,MATCH(A1548,'TOL2008'!A:A,0))</f>
        <v>#N/A</v>
      </c>
      <c r="J1548" s="126" t="e">
        <f>INDEX(Pääluokka!$H$2:$H$100,MATCH(VALUE(LEFT(Taulukko1[[#This Row],[TOL2008]],2)),Pääluokka!$G$2:$G$100,0))</f>
        <v>#N/A</v>
      </c>
      <c r="K1548" s="126" t="e">
        <f>INDEX(Pääluokka!$I$2:$I$100,MATCH(VALUE(LEFT(Taulukko1[[#This Row],[TOL2008]],2)),Pääluokka!$G$2:$G$100,0))</f>
        <v>#N/A</v>
      </c>
      <c r="L1548" s="41">
        <f t="shared" si="240"/>
        <v>71</v>
      </c>
      <c r="M1548" s="43">
        <f t="shared" si="241"/>
        <v>40575</v>
      </c>
      <c r="N1548" s="43">
        <f t="shared" si="242"/>
        <v>40646</v>
      </c>
      <c r="O1548" s="43">
        <f t="shared" si="243"/>
        <v>40575</v>
      </c>
      <c r="P1548" s="43">
        <f t="shared" si="244"/>
        <v>40634</v>
      </c>
      <c r="Q1548" s="41">
        <f t="shared" si="245"/>
        <v>2011</v>
      </c>
      <c r="R1548" s="41">
        <f t="shared" si="246"/>
        <v>2011</v>
      </c>
      <c r="S1548" s="43" t="str">
        <f>YEAR(Taulukko1[[#This Row],[Alku KK]])&amp;"Q"&amp;ROUNDDOWN((MONTH(Taulukko1[[#This Row],[Alku KK]])-1)/3+1,0)</f>
        <v>2011Q1</v>
      </c>
      <c r="T1548" s="43" t="str">
        <f>YEAR(Taulukko1[[#This Row],[Loppu KK]])&amp;"Q"&amp;ROUNDDOWN((MONTH(Taulukko1[[#This Row],[Loppu KK]])-1)/3+1,0)</f>
        <v>2011Q2</v>
      </c>
      <c r="U1548" s="66">
        <f>IF(COUNT(Taulukko1[[#This Row],[Neuvottelujen alaiset ]])=1,Taulukko1[[#This Row],[Neuvottelujen alaiset ]],Taulukko1[[#This Row],[Vähennystarve]])</f>
        <v>80</v>
      </c>
      <c r="V1548" s="44" t="str">
        <f t="shared" si="247"/>
        <v>NA</v>
      </c>
      <c r="W1548" s="44">
        <f t="shared" si="248"/>
        <v>1</v>
      </c>
      <c r="X1548" s="44" t="str">
        <f t="shared" si="249"/>
        <v>NA</v>
      </c>
      <c r="Y1548" s="90" t="b">
        <f>AND(MONTH(Taulukko1[[#This Row],[Alku PVM]] )=6,DAY(Taulukko1[[#This Row],[Alku PVM]] )&gt;19)</f>
        <v>0</v>
      </c>
      <c r="Z1548" s="90" t="b">
        <f>AND(MONTH(Taulukko1[[#This Row],[Loppu PVM]] )=6,DAY(Taulukko1[[#This Row],[Loppu PVM]] )&gt;19)</f>
        <v>0</v>
      </c>
      <c r="AA1548" s="90" t="b">
        <f>OR(MONTH(Taulukko1[[#This Row],[Alku PVM]] )&lt;=5,AND(MONTH(Taulukko1[[#This Row],[Alku PVM]] )=6,DAY(Taulukko1[[#This Row],[Alku PVM]] )&lt;20))</f>
        <v>1</v>
      </c>
      <c r="AB1548" s="90" t="b">
        <f>OR(MONTH(Taulukko1[[#This Row],[Loppu PVM]])&lt;=5,AND(MONTH(Taulukko1[[#This Row],[Loppu PVM]] )=6,DAY(Taulukko1[[#This Row],[Loppu PVM]])&lt;20))</f>
        <v>1</v>
      </c>
      <c r="AC1548" s="90" t="b">
        <f>OR(MONTH(Taulukko1[[#This Row],[Alku PVM]] )&lt;=3,AND(MONTH(Taulukko1[[#This Row],[Alku PVM]] )=3))</f>
        <v>1</v>
      </c>
      <c r="AD1548" s="90" t="b">
        <f>OR(MONTH(Taulukko1[[#This Row],[Loppu PVM]] )&lt;=3,AND(MONTH(Taulukko1[[#This Row],[Loppu PVM]] )=3))</f>
        <v>0</v>
      </c>
      <c r="AE1548" s="90" t="b">
        <f>OR(MONTH(Taulukko1[[#This Row],[Alku PVM]] )&lt;=9,AND(MONTH(Taulukko1[[#This Row],[Alku PVM]] )=9))</f>
        <v>1</v>
      </c>
      <c r="AF1548" s="90" t="b">
        <f>OR(MONTH(Taulukko1[[#This Row],[Loppu PVM]])&lt;=9,AND(MONTH(Taulukko1[[#This Row],[Loppu PVM]] )=9))</f>
        <v>1</v>
      </c>
      <c r="AG1548" s="90" t="b">
        <f>OR(MONTH(Taulukko1[[#This Row],[Alku PVM]] )&lt;=6,AND(MONTH(Taulukko1[[#This Row],[Alku PVM]] )=6))</f>
        <v>1</v>
      </c>
      <c r="AH1548" s="90" t="b">
        <f>OR(MONTH(Taulukko1[[#This Row],[Loppu PVM]])&lt;=6,AND(MONTH(Taulukko1[[#This Row],[Loppu PVM]] )=6))</f>
        <v>1</v>
      </c>
    </row>
    <row r="1549" spans="1:34" ht="12.75" customHeight="1">
      <c r="A1549" t="s">
        <v>3548</v>
      </c>
      <c r="B1549" s="23">
        <v>40575</v>
      </c>
      <c r="C1549" t="s">
        <v>3547</v>
      </c>
      <c r="F1549" s="4">
        <v>40653</v>
      </c>
      <c r="G1549" s="5">
        <v>0</v>
      </c>
      <c r="H1549" s="22">
        <v>77</v>
      </c>
      <c r="I1549" s="126" t="e">
        <f>INDEX('TOL2008'!B:B,MATCH(A1549,'TOL2008'!A:A,0))</f>
        <v>#N/A</v>
      </c>
      <c r="J1549" s="126" t="e">
        <f>INDEX(Pääluokka!$H$2:$H$100,MATCH(VALUE(LEFT(Taulukko1[[#This Row],[TOL2008]],2)),Pääluokka!$G$2:$G$100,0))</f>
        <v>#N/A</v>
      </c>
      <c r="K1549" s="126" t="e">
        <f>INDEX(Pääluokka!$I$2:$I$100,MATCH(VALUE(LEFT(Taulukko1[[#This Row],[TOL2008]],2)),Pääluokka!$G$2:$G$100,0))</f>
        <v>#N/A</v>
      </c>
      <c r="L1549" s="41">
        <f t="shared" si="240"/>
        <v>78</v>
      </c>
      <c r="M1549" s="43">
        <f t="shared" si="241"/>
        <v>40575</v>
      </c>
      <c r="N1549" s="43">
        <f t="shared" si="242"/>
        <v>40653</v>
      </c>
      <c r="O1549" s="43">
        <f t="shared" si="243"/>
        <v>40575</v>
      </c>
      <c r="P1549" s="43">
        <f t="shared" si="244"/>
        <v>40634</v>
      </c>
      <c r="Q1549" s="41">
        <f t="shared" si="245"/>
        <v>2011</v>
      </c>
      <c r="R1549" s="41">
        <f t="shared" si="246"/>
        <v>2011</v>
      </c>
      <c r="S1549" s="43" t="str">
        <f>YEAR(Taulukko1[[#This Row],[Alku KK]])&amp;"Q"&amp;ROUNDDOWN((MONTH(Taulukko1[[#This Row],[Alku KK]])-1)/3+1,0)</f>
        <v>2011Q1</v>
      </c>
      <c r="T1549" s="43" t="str">
        <f>YEAR(Taulukko1[[#This Row],[Loppu KK]])&amp;"Q"&amp;ROUNDDOWN((MONTH(Taulukko1[[#This Row],[Loppu KK]])-1)/3+1,0)</f>
        <v>2011Q2</v>
      </c>
      <c r="U1549" s="66">
        <f>IF(COUNT(Taulukko1[[#This Row],[Neuvottelujen alaiset ]])=1,Taulukko1[[#This Row],[Neuvottelujen alaiset ]],Taulukko1[[#This Row],[Vähennystarve]])</f>
        <v>77</v>
      </c>
      <c r="V1549" s="44" t="str">
        <f t="shared" si="247"/>
        <v>NA</v>
      </c>
      <c r="W1549" s="44">
        <f t="shared" si="248"/>
        <v>0</v>
      </c>
      <c r="X1549" s="44" t="str">
        <f t="shared" si="249"/>
        <v>NA</v>
      </c>
      <c r="Y1549" s="90" t="b">
        <f>AND(MONTH(Taulukko1[[#This Row],[Alku PVM]] )=6,DAY(Taulukko1[[#This Row],[Alku PVM]] )&gt;19)</f>
        <v>0</v>
      </c>
      <c r="Z1549" s="90" t="b">
        <f>AND(MONTH(Taulukko1[[#This Row],[Loppu PVM]] )=6,DAY(Taulukko1[[#This Row],[Loppu PVM]] )&gt;19)</f>
        <v>0</v>
      </c>
      <c r="AA1549" s="90" t="b">
        <f>OR(MONTH(Taulukko1[[#This Row],[Alku PVM]] )&lt;=5,AND(MONTH(Taulukko1[[#This Row],[Alku PVM]] )=6,DAY(Taulukko1[[#This Row],[Alku PVM]] )&lt;20))</f>
        <v>1</v>
      </c>
      <c r="AB1549" s="90" t="b">
        <f>OR(MONTH(Taulukko1[[#This Row],[Loppu PVM]])&lt;=5,AND(MONTH(Taulukko1[[#This Row],[Loppu PVM]] )=6,DAY(Taulukko1[[#This Row],[Loppu PVM]])&lt;20))</f>
        <v>1</v>
      </c>
      <c r="AC1549" s="90" t="b">
        <f>OR(MONTH(Taulukko1[[#This Row],[Alku PVM]] )&lt;=3,AND(MONTH(Taulukko1[[#This Row],[Alku PVM]] )=3))</f>
        <v>1</v>
      </c>
      <c r="AD1549" s="90" t="b">
        <f>OR(MONTH(Taulukko1[[#This Row],[Loppu PVM]] )&lt;=3,AND(MONTH(Taulukko1[[#This Row],[Loppu PVM]] )=3))</f>
        <v>0</v>
      </c>
      <c r="AE1549" s="90" t="b">
        <f>OR(MONTH(Taulukko1[[#This Row],[Alku PVM]] )&lt;=9,AND(MONTH(Taulukko1[[#This Row],[Alku PVM]] )=9))</f>
        <v>1</v>
      </c>
      <c r="AF1549" s="90" t="b">
        <f>OR(MONTH(Taulukko1[[#This Row],[Loppu PVM]])&lt;=9,AND(MONTH(Taulukko1[[#This Row],[Loppu PVM]] )=9))</f>
        <v>1</v>
      </c>
      <c r="AG1549" s="90" t="b">
        <f>OR(MONTH(Taulukko1[[#This Row],[Alku PVM]] )&lt;=6,AND(MONTH(Taulukko1[[#This Row],[Alku PVM]] )=6))</f>
        <v>1</v>
      </c>
      <c r="AH1549" s="90" t="b">
        <f>OR(MONTH(Taulukko1[[#This Row],[Loppu PVM]])&lt;=6,AND(MONTH(Taulukko1[[#This Row],[Loppu PVM]] )=6))</f>
        <v>1</v>
      </c>
    </row>
    <row r="1550" spans="1:34" ht="12.75" customHeight="1">
      <c r="A1550" s="21" t="s">
        <v>56</v>
      </c>
      <c r="B1550" s="23">
        <v>40575</v>
      </c>
      <c r="C1550" s="21" t="s">
        <v>485</v>
      </c>
      <c r="D1550" s="24"/>
      <c r="E1550" s="62">
        <v>8</v>
      </c>
      <c r="F1550" s="23">
        <v>40597</v>
      </c>
      <c r="G1550" s="24">
        <v>6</v>
      </c>
      <c r="H1550" s="22">
        <v>8</v>
      </c>
      <c r="I1550" s="126">
        <f>INDEX('TOL2008'!B:B,MATCH(A1550,'TOL2008'!A:A,0))</f>
        <v>80100</v>
      </c>
      <c r="J1550" s="126" t="str">
        <f>INDEX(Pääluokka!$H$2:$H$100,MATCH(VALUE(LEFT(Taulukko1[[#This Row],[TOL2008]],2)),Pääluokka!$G$2:$G$100,0))</f>
        <v>Hallinto- ja tukipalvelutoiminta</v>
      </c>
      <c r="K1550" s="126" t="str">
        <f>INDEX(Pääluokka!$I$2:$I$100,MATCH(VALUE(LEFT(Taulukko1[[#This Row],[TOL2008]],2)),Pääluokka!$G$2:$G$100,0))</f>
        <v>Palvelualat (G-N, R, S)</v>
      </c>
      <c r="L1550" s="41">
        <f t="shared" si="240"/>
        <v>22</v>
      </c>
      <c r="M1550" s="43">
        <f t="shared" si="241"/>
        <v>40575</v>
      </c>
      <c r="N1550" s="43">
        <f t="shared" si="242"/>
        <v>40597</v>
      </c>
      <c r="O1550" s="43">
        <f t="shared" si="243"/>
        <v>40575</v>
      </c>
      <c r="P1550" s="43">
        <f t="shared" si="244"/>
        <v>40575</v>
      </c>
      <c r="Q1550" s="41">
        <f t="shared" si="245"/>
        <v>2011</v>
      </c>
      <c r="R1550" s="41">
        <f t="shared" si="246"/>
        <v>2011</v>
      </c>
      <c r="S1550" s="43" t="str">
        <f>YEAR(Taulukko1[[#This Row],[Alku KK]])&amp;"Q"&amp;ROUNDDOWN((MONTH(Taulukko1[[#This Row],[Alku KK]])-1)/3+1,0)</f>
        <v>2011Q1</v>
      </c>
      <c r="T1550" s="43" t="str">
        <f>YEAR(Taulukko1[[#This Row],[Loppu KK]])&amp;"Q"&amp;ROUNDDOWN((MONTH(Taulukko1[[#This Row],[Loppu KK]])-1)/3+1,0)</f>
        <v>2011Q1</v>
      </c>
      <c r="U1550" s="66">
        <f>IF(COUNT(Taulukko1[[#This Row],[Neuvottelujen alaiset ]])=1,Taulukko1[[#This Row],[Neuvottelujen alaiset ]],Taulukko1[[#This Row],[Vähennystarve]])</f>
        <v>8</v>
      </c>
      <c r="V1550" s="44">
        <f t="shared" si="247"/>
        <v>1</v>
      </c>
      <c r="W1550" s="44">
        <f t="shared" si="248"/>
        <v>0.75</v>
      </c>
      <c r="X1550" s="44">
        <f t="shared" si="249"/>
        <v>0.75</v>
      </c>
      <c r="Y1550" s="90" t="b">
        <f>AND(MONTH(Taulukko1[[#This Row],[Alku PVM]] )=6,DAY(Taulukko1[[#This Row],[Alku PVM]] )&gt;19)</f>
        <v>0</v>
      </c>
      <c r="Z1550" s="90" t="b">
        <f>AND(MONTH(Taulukko1[[#This Row],[Loppu PVM]] )=6,DAY(Taulukko1[[#This Row],[Loppu PVM]] )&gt;19)</f>
        <v>0</v>
      </c>
      <c r="AA1550" s="90" t="b">
        <f>OR(MONTH(Taulukko1[[#This Row],[Alku PVM]] )&lt;=5,AND(MONTH(Taulukko1[[#This Row],[Alku PVM]] )=6,DAY(Taulukko1[[#This Row],[Alku PVM]] )&lt;20))</f>
        <v>1</v>
      </c>
      <c r="AB1550" s="90" t="b">
        <f>OR(MONTH(Taulukko1[[#This Row],[Loppu PVM]])&lt;=5,AND(MONTH(Taulukko1[[#This Row],[Loppu PVM]] )=6,DAY(Taulukko1[[#This Row],[Loppu PVM]])&lt;20))</f>
        <v>1</v>
      </c>
      <c r="AC1550" s="90" t="b">
        <f>OR(MONTH(Taulukko1[[#This Row],[Alku PVM]] )&lt;=3,AND(MONTH(Taulukko1[[#This Row],[Alku PVM]] )=3))</f>
        <v>1</v>
      </c>
      <c r="AD1550" s="90" t="b">
        <f>OR(MONTH(Taulukko1[[#This Row],[Loppu PVM]] )&lt;=3,AND(MONTH(Taulukko1[[#This Row],[Loppu PVM]] )=3))</f>
        <v>1</v>
      </c>
      <c r="AE1550" s="90" t="b">
        <f>OR(MONTH(Taulukko1[[#This Row],[Alku PVM]] )&lt;=9,AND(MONTH(Taulukko1[[#This Row],[Alku PVM]] )=9))</f>
        <v>1</v>
      </c>
      <c r="AF1550" s="90" t="b">
        <f>OR(MONTH(Taulukko1[[#This Row],[Loppu PVM]])&lt;=9,AND(MONTH(Taulukko1[[#This Row],[Loppu PVM]] )=9))</f>
        <v>1</v>
      </c>
      <c r="AG1550" s="90" t="b">
        <f>OR(MONTH(Taulukko1[[#This Row],[Alku PVM]] )&lt;=6,AND(MONTH(Taulukko1[[#This Row],[Alku PVM]] )=6))</f>
        <v>1</v>
      </c>
      <c r="AH1550" s="90" t="b">
        <f>OR(MONTH(Taulukko1[[#This Row],[Loppu PVM]])&lt;=6,AND(MONTH(Taulukko1[[#This Row],[Loppu PVM]] )=6))</f>
        <v>1</v>
      </c>
    </row>
    <row r="1551" spans="1:34" ht="12.75" customHeight="1">
      <c r="A1551" t="s">
        <v>1446</v>
      </c>
      <c r="B1551" s="23">
        <v>40576</v>
      </c>
      <c r="C1551" t="s">
        <v>3573</v>
      </c>
      <c r="E1551" s="62">
        <v>60</v>
      </c>
      <c r="F1551" s="4">
        <v>40626</v>
      </c>
      <c r="G1551" s="5">
        <v>50</v>
      </c>
      <c r="H1551" s="22">
        <v>540</v>
      </c>
      <c r="I1551" s="126">
        <f>INDEX('TOL2008'!B:B,MATCH(A3814,'TOL2008'!A:A,0))</f>
        <v>11050</v>
      </c>
      <c r="J1551" s="126" t="str">
        <f>INDEX(Pääluokka!$H$2:$H$100,MATCH(VALUE(LEFT(Taulukko1[[#This Row],[TOL2008]],2)),Pääluokka!$G$2:$G$100,0))</f>
        <v>Teollisuus</v>
      </c>
      <c r="K1551" s="126" t="str">
        <f>INDEX(Pääluokka!$I$2:$I$100,MATCH(VALUE(LEFT(Taulukko1[[#This Row],[TOL2008]],2)),Pääluokka!$G$2:$G$100,0))</f>
        <v>Teollisuus (C-E)</v>
      </c>
      <c r="L1551" s="41">
        <f t="shared" si="240"/>
        <v>50</v>
      </c>
      <c r="M1551" s="43">
        <f t="shared" si="241"/>
        <v>40576</v>
      </c>
      <c r="N1551" s="43">
        <f t="shared" si="242"/>
        <v>40626</v>
      </c>
      <c r="O1551" s="43">
        <f t="shared" si="243"/>
        <v>40575</v>
      </c>
      <c r="P1551" s="43">
        <f t="shared" si="244"/>
        <v>40603</v>
      </c>
      <c r="Q1551" s="41">
        <f t="shared" si="245"/>
        <v>2011</v>
      </c>
      <c r="R1551" s="41">
        <f t="shared" si="246"/>
        <v>2011</v>
      </c>
      <c r="S1551" s="43" t="str">
        <f>YEAR(Taulukko1[[#This Row],[Alku KK]])&amp;"Q"&amp;ROUNDDOWN((MONTH(Taulukko1[[#This Row],[Alku KK]])-1)/3+1,0)</f>
        <v>2011Q1</v>
      </c>
      <c r="T1551" s="43" t="str">
        <f>YEAR(Taulukko1[[#This Row],[Loppu KK]])&amp;"Q"&amp;ROUNDDOWN((MONTH(Taulukko1[[#This Row],[Loppu KK]])-1)/3+1,0)</f>
        <v>2011Q1</v>
      </c>
      <c r="U1551" s="66">
        <f>IF(COUNT(Taulukko1[[#This Row],[Neuvottelujen alaiset ]])=1,Taulukko1[[#This Row],[Neuvottelujen alaiset ]],Taulukko1[[#This Row],[Vähennystarve]])</f>
        <v>540</v>
      </c>
      <c r="V1551" s="44">
        <f t="shared" si="247"/>
        <v>0.1111111111111111</v>
      </c>
      <c r="W1551" s="44">
        <f t="shared" si="248"/>
        <v>9.2592592592592587E-2</v>
      </c>
      <c r="X1551" s="44">
        <f t="shared" si="249"/>
        <v>0.83333333333333337</v>
      </c>
      <c r="Y1551" s="90" t="b">
        <f>AND(MONTH(Taulukko1[[#This Row],[Alku PVM]] )=6,DAY(Taulukko1[[#This Row],[Alku PVM]] )&gt;19)</f>
        <v>0</v>
      </c>
      <c r="Z1551" s="90" t="b">
        <f>AND(MONTH(Taulukko1[[#This Row],[Loppu PVM]] )=6,DAY(Taulukko1[[#This Row],[Loppu PVM]] )&gt;19)</f>
        <v>0</v>
      </c>
      <c r="AA1551" s="90" t="b">
        <f>OR(MONTH(Taulukko1[[#This Row],[Alku PVM]] )&lt;=5,AND(MONTH(Taulukko1[[#This Row],[Alku PVM]] )=6,DAY(Taulukko1[[#This Row],[Alku PVM]] )&lt;20))</f>
        <v>1</v>
      </c>
      <c r="AB1551" s="90" t="b">
        <f>OR(MONTH(Taulukko1[[#This Row],[Loppu PVM]])&lt;=5,AND(MONTH(Taulukko1[[#This Row],[Loppu PVM]] )=6,DAY(Taulukko1[[#This Row],[Loppu PVM]])&lt;20))</f>
        <v>1</v>
      </c>
      <c r="AC1551" s="90" t="b">
        <f>OR(MONTH(Taulukko1[[#This Row],[Alku PVM]] )&lt;=3,AND(MONTH(Taulukko1[[#This Row],[Alku PVM]] )=3))</f>
        <v>1</v>
      </c>
      <c r="AD1551" s="90" t="b">
        <f>OR(MONTH(Taulukko1[[#This Row],[Loppu PVM]] )&lt;=3,AND(MONTH(Taulukko1[[#This Row],[Loppu PVM]] )=3))</f>
        <v>1</v>
      </c>
      <c r="AE1551" s="90" t="b">
        <f>OR(MONTH(Taulukko1[[#This Row],[Alku PVM]] )&lt;=9,AND(MONTH(Taulukko1[[#This Row],[Alku PVM]] )=9))</f>
        <v>1</v>
      </c>
      <c r="AF1551" s="90" t="b">
        <f>OR(MONTH(Taulukko1[[#This Row],[Loppu PVM]])&lt;=9,AND(MONTH(Taulukko1[[#This Row],[Loppu PVM]] )=9))</f>
        <v>1</v>
      </c>
      <c r="AG1551" s="90" t="b">
        <f>OR(MONTH(Taulukko1[[#This Row],[Alku PVM]] )&lt;=6,AND(MONTH(Taulukko1[[#This Row],[Alku PVM]] )=6))</f>
        <v>1</v>
      </c>
      <c r="AH1551" s="90" t="b">
        <f>OR(MONTH(Taulukko1[[#This Row],[Loppu PVM]])&lt;=6,AND(MONTH(Taulukko1[[#This Row],[Loppu PVM]] )=6))</f>
        <v>1</v>
      </c>
    </row>
    <row r="1552" spans="1:34" ht="12.75" customHeight="1">
      <c r="A1552" s="21" t="s">
        <v>531</v>
      </c>
      <c r="B1552" s="23">
        <v>40578</v>
      </c>
      <c r="C1552" s="21" t="s">
        <v>3756</v>
      </c>
      <c r="D1552" s="24"/>
      <c r="E1552" s="62">
        <v>450</v>
      </c>
      <c r="F1552" s="23">
        <v>40633</v>
      </c>
      <c r="G1552" s="24">
        <v>450</v>
      </c>
      <c r="H1552" s="22">
        <v>1600</v>
      </c>
      <c r="I1552" s="126">
        <f>INDEX('TOL2008'!B:B,MATCH(A1552,'TOL2008'!A:A,0))</f>
        <v>51101</v>
      </c>
      <c r="J1552" s="126" t="str">
        <f>INDEX(Pääluokka!$H$2:$H$100,MATCH(VALUE(LEFT(Taulukko1[[#This Row],[TOL2008]],2)),Pääluokka!$G$2:$G$100,0))</f>
        <v>Kuljetus ja varastointi</v>
      </c>
      <c r="K1552" s="126" t="str">
        <f>INDEX(Pääluokka!$I$2:$I$100,MATCH(VALUE(LEFT(Taulukko1[[#This Row],[TOL2008]],2)),Pääluokka!$G$2:$G$100,0))</f>
        <v>Palvelualat (G-N, R, S)</v>
      </c>
      <c r="L1552" s="41">
        <f t="shared" si="240"/>
        <v>55</v>
      </c>
      <c r="M1552" s="43">
        <f t="shared" si="241"/>
        <v>40578</v>
      </c>
      <c r="N1552" s="43">
        <f t="shared" si="242"/>
        <v>40633</v>
      </c>
      <c r="O1552" s="43">
        <f t="shared" si="243"/>
        <v>40575</v>
      </c>
      <c r="P1552" s="43">
        <f t="shared" si="244"/>
        <v>40603</v>
      </c>
      <c r="Q1552" s="41">
        <f t="shared" si="245"/>
        <v>2011</v>
      </c>
      <c r="R1552" s="41">
        <f t="shared" si="246"/>
        <v>2011</v>
      </c>
      <c r="S1552" s="43" t="str">
        <f>YEAR(Taulukko1[[#This Row],[Alku KK]])&amp;"Q"&amp;ROUNDDOWN((MONTH(Taulukko1[[#This Row],[Alku KK]])-1)/3+1,0)</f>
        <v>2011Q1</v>
      </c>
      <c r="T1552" s="43" t="str">
        <f>YEAR(Taulukko1[[#This Row],[Loppu KK]])&amp;"Q"&amp;ROUNDDOWN((MONTH(Taulukko1[[#This Row],[Loppu KK]])-1)/3+1,0)</f>
        <v>2011Q1</v>
      </c>
      <c r="U1552" s="66">
        <f>IF(COUNT(Taulukko1[[#This Row],[Neuvottelujen alaiset ]])=1,Taulukko1[[#This Row],[Neuvottelujen alaiset ]],Taulukko1[[#This Row],[Vähennystarve]])</f>
        <v>1600</v>
      </c>
      <c r="V1552" s="44">
        <f t="shared" si="247"/>
        <v>0.28125</v>
      </c>
      <c r="W1552" s="44">
        <f t="shared" si="248"/>
        <v>0.28125</v>
      </c>
      <c r="X1552" s="44">
        <f t="shared" si="249"/>
        <v>1</v>
      </c>
      <c r="Y1552" s="90" t="b">
        <f>AND(MONTH(Taulukko1[[#This Row],[Alku PVM]] )=6,DAY(Taulukko1[[#This Row],[Alku PVM]] )&gt;19)</f>
        <v>0</v>
      </c>
      <c r="Z1552" s="90" t="b">
        <f>AND(MONTH(Taulukko1[[#This Row],[Loppu PVM]] )=6,DAY(Taulukko1[[#This Row],[Loppu PVM]] )&gt;19)</f>
        <v>0</v>
      </c>
      <c r="AA1552" s="90" t="b">
        <f>OR(MONTH(Taulukko1[[#This Row],[Alku PVM]] )&lt;=5,AND(MONTH(Taulukko1[[#This Row],[Alku PVM]] )=6,DAY(Taulukko1[[#This Row],[Alku PVM]] )&lt;20))</f>
        <v>1</v>
      </c>
      <c r="AB1552" s="90" t="b">
        <f>OR(MONTH(Taulukko1[[#This Row],[Loppu PVM]])&lt;=5,AND(MONTH(Taulukko1[[#This Row],[Loppu PVM]] )=6,DAY(Taulukko1[[#This Row],[Loppu PVM]])&lt;20))</f>
        <v>1</v>
      </c>
      <c r="AC1552" s="90" t="b">
        <f>OR(MONTH(Taulukko1[[#This Row],[Alku PVM]] )&lt;=3,AND(MONTH(Taulukko1[[#This Row],[Alku PVM]] )=3))</f>
        <v>1</v>
      </c>
      <c r="AD1552" s="90" t="b">
        <f>OR(MONTH(Taulukko1[[#This Row],[Loppu PVM]] )&lt;=3,AND(MONTH(Taulukko1[[#This Row],[Loppu PVM]] )=3))</f>
        <v>1</v>
      </c>
      <c r="AE1552" s="90" t="b">
        <f>OR(MONTH(Taulukko1[[#This Row],[Alku PVM]] )&lt;=9,AND(MONTH(Taulukko1[[#This Row],[Alku PVM]] )=9))</f>
        <v>1</v>
      </c>
      <c r="AF1552" s="90" t="b">
        <f>OR(MONTH(Taulukko1[[#This Row],[Loppu PVM]])&lt;=9,AND(MONTH(Taulukko1[[#This Row],[Loppu PVM]] )=9))</f>
        <v>1</v>
      </c>
      <c r="AG1552" s="90" t="b">
        <f>OR(MONTH(Taulukko1[[#This Row],[Alku PVM]] )&lt;=6,AND(MONTH(Taulukko1[[#This Row],[Alku PVM]] )=6))</f>
        <v>1</v>
      </c>
      <c r="AH1552" s="90" t="b">
        <f>OR(MONTH(Taulukko1[[#This Row],[Loppu PVM]])&lt;=6,AND(MONTH(Taulukko1[[#This Row],[Loppu PVM]] )=6))</f>
        <v>1</v>
      </c>
    </row>
    <row r="1553" spans="1:34" ht="12.75" customHeight="1">
      <c r="A1553" t="s">
        <v>2611</v>
      </c>
      <c r="B1553" s="23">
        <v>40581</v>
      </c>
      <c r="C1553" t="s">
        <v>3636</v>
      </c>
      <c r="E1553" s="62">
        <v>0</v>
      </c>
      <c r="F1553" s="4">
        <v>40602</v>
      </c>
      <c r="G1553" s="5">
        <v>0</v>
      </c>
      <c r="H1553" s="22">
        <v>100</v>
      </c>
      <c r="I1553" s="126" t="e">
        <f>INDEX('TOL2008'!B:B,MATCH(A1553,'TOL2008'!A:A,0))</f>
        <v>#N/A</v>
      </c>
      <c r="J1553" s="126" t="e">
        <f>INDEX(Pääluokka!$H$2:$H$100,MATCH(VALUE(LEFT(Taulukko1[[#This Row],[TOL2008]],2)),Pääluokka!$G$2:$G$100,0))</f>
        <v>#N/A</v>
      </c>
      <c r="K1553" s="126" t="e">
        <f>INDEX(Pääluokka!$I$2:$I$100,MATCH(VALUE(LEFT(Taulukko1[[#This Row],[TOL2008]],2)),Pääluokka!$G$2:$G$100,0))</f>
        <v>#N/A</v>
      </c>
      <c r="L1553" s="41">
        <f t="shared" si="240"/>
        <v>21</v>
      </c>
      <c r="M1553" s="43">
        <f t="shared" si="241"/>
        <v>40581</v>
      </c>
      <c r="N1553" s="43">
        <f t="shared" si="242"/>
        <v>40602</v>
      </c>
      <c r="O1553" s="43">
        <f t="shared" si="243"/>
        <v>40575</v>
      </c>
      <c r="P1553" s="43">
        <f t="shared" si="244"/>
        <v>40575</v>
      </c>
      <c r="Q1553" s="41">
        <f t="shared" si="245"/>
        <v>2011</v>
      </c>
      <c r="R1553" s="41">
        <f t="shared" si="246"/>
        <v>2011</v>
      </c>
      <c r="S1553" s="43" t="str">
        <f>YEAR(Taulukko1[[#This Row],[Alku KK]])&amp;"Q"&amp;ROUNDDOWN((MONTH(Taulukko1[[#This Row],[Alku KK]])-1)/3+1,0)</f>
        <v>2011Q1</v>
      </c>
      <c r="T1553" s="43" t="str">
        <f>YEAR(Taulukko1[[#This Row],[Loppu KK]])&amp;"Q"&amp;ROUNDDOWN((MONTH(Taulukko1[[#This Row],[Loppu KK]])-1)/3+1,0)</f>
        <v>2011Q1</v>
      </c>
      <c r="U1553" s="66">
        <f>IF(COUNT(Taulukko1[[#This Row],[Neuvottelujen alaiset ]])=1,Taulukko1[[#This Row],[Neuvottelujen alaiset ]],Taulukko1[[#This Row],[Vähennystarve]])</f>
        <v>100</v>
      </c>
      <c r="V1553" s="44">
        <f t="shared" si="247"/>
        <v>0</v>
      </c>
      <c r="W1553" s="44">
        <f t="shared" si="248"/>
        <v>0</v>
      </c>
      <c r="X1553" s="44" t="e">
        <f t="shared" si="249"/>
        <v>#DIV/0!</v>
      </c>
      <c r="Y1553" s="90" t="b">
        <f>AND(MONTH(Taulukko1[[#This Row],[Alku PVM]] )=6,DAY(Taulukko1[[#This Row],[Alku PVM]] )&gt;19)</f>
        <v>0</v>
      </c>
      <c r="Z1553" s="90" t="b">
        <f>AND(MONTH(Taulukko1[[#This Row],[Loppu PVM]] )=6,DAY(Taulukko1[[#This Row],[Loppu PVM]] )&gt;19)</f>
        <v>0</v>
      </c>
      <c r="AA1553" s="90" t="b">
        <f>OR(MONTH(Taulukko1[[#This Row],[Alku PVM]] )&lt;=5,AND(MONTH(Taulukko1[[#This Row],[Alku PVM]] )=6,DAY(Taulukko1[[#This Row],[Alku PVM]] )&lt;20))</f>
        <v>1</v>
      </c>
      <c r="AB1553" s="90" t="b">
        <f>OR(MONTH(Taulukko1[[#This Row],[Loppu PVM]])&lt;=5,AND(MONTH(Taulukko1[[#This Row],[Loppu PVM]] )=6,DAY(Taulukko1[[#This Row],[Loppu PVM]])&lt;20))</f>
        <v>1</v>
      </c>
      <c r="AC1553" s="90" t="b">
        <f>OR(MONTH(Taulukko1[[#This Row],[Alku PVM]] )&lt;=3,AND(MONTH(Taulukko1[[#This Row],[Alku PVM]] )=3))</f>
        <v>1</v>
      </c>
      <c r="AD1553" s="90" t="b">
        <f>OR(MONTH(Taulukko1[[#This Row],[Loppu PVM]] )&lt;=3,AND(MONTH(Taulukko1[[#This Row],[Loppu PVM]] )=3))</f>
        <v>1</v>
      </c>
      <c r="AE1553" s="90" t="b">
        <f>OR(MONTH(Taulukko1[[#This Row],[Alku PVM]] )&lt;=9,AND(MONTH(Taulukko1[[#This Row],[Alku PVM]] )=9))</f>
        <v>1</v>
      </c>
      <c r="AF1553" s="90" t="b">
        <f>OR(MONTH(Taulukko1[[#This Row],[Loppu PVM]])&lt;=9,AND(MONTH(Taulukko1[[#This Row],[Loppu PVM]] )=9))</f>
        <v>1</v>
      </c>
      <c r="AG1553" s="90" t="b">
        <f>OR(MONTH(Taulukko1[[#This Row],[Alku PVM]] )&lt;=6,AND(MONTH(Taulukko1[[#This Row],[Alku PVM]] )=6))</f>
        <v>1</v>
      </c>
      <c r="AH1553" s="90" t="b">
        <f>OR(MONTH(Taulukko1[[#This Row],[Loppu PVM]])&lt;=6,AND(MONTH(Taulukko1[[#This Row],[Loppu PVM]] )=6))</f>
        <v>1</v>
      </c>
    </row>
    <row r="1554" spans="1:34" ht="12.75" customHeight="1">
      <c r="A1554" t="s">
        <v>3583</v>
      </c>
      <c r="B1554" s="23">
        <v>40581</v>
      </c>
      <c r="C1554" t="s">
        <v>3582</v>
      </c>
      <c r="E1554" s="62">
        <v>20</v>
      </c>
      <c r="F1554" s="4">
        <v>40626</v>
      </c>
      <c r="G1554" s="5">
        <v>10</v>
      </c>
      <c r="H1554" s="22">
        <v>130</v>
      </c>
      <c r="I1554" s="126" t="e">
        <f>INDEX('TOL2008'!B:B,MATCH(A1554,'TOL2008'!A:A,0))</f>
        <v>#N/A</v>
      </c>
      <c r="J1554" s="126" t="e">
        <f>INDEX(Pääluokka!$H$2:$H$100,MATCH(VALUE(LEFT(Taulukko1[[#This Row],[TOL2008]],2)),Pääluokka!$G$2:$G$100,0))</f>
        <v>#N/A</v>
      </c>
      <c r="K1554" s="126" t="e">
        <f>INDEX(Pääluokka!$I$2:$I$100,MATCH(VALUE(LEFT(Taulukko1[[#This Row],[TOL2008]],2)),Pääluokka!$G$2:$G$100,0))</f>
        <v>#N/A</v>
      </c>
      <c r="L1554" s="41">
        <f t="shared" si="240"/>
        <v>45</v>
      </c>
      <c r="M1554" s="43">
        <f t="shared" si="241"/>
        <v>40581</v>
      </c>
      <c r="N1554" s="43">
        <f t="shared" si="242"/>
        <v>40626</v>
      </c>
      <c r="O1554" s="43">
        <f t="shared" si="243"/>
        <v>40575</v>
      </c>
      <c r="P1554" s="43">
        <f t="shared" si="244"/>
        <v>40603</v>
      </c>
      <c r="Q1554" s="41">
        <f t="shared" si="245"/>
        <v>2011</v>
      </c>
      <c r="R1554" s="41">
        <f t="shared" si="246"/>
        <v>2011</v>
      </c>
      <c r="S1554" s="43" t="str">
        <f>YEAR(Taulukko1[[#This Row],[Alku KK]])&amp;"Q"&amp;ROUNDDOWN((MONTH(Taulukko1[[#This Row],[Alku KK]])-1)/3+1,0)</f>
        <v>2011Q1</v>
      </c>
      <c r="T1554" s="43" t="str">
        <f>YEAR(Taulukko1[[#This Row],[Loppu KK]])&amp;"Q"&amp;ROUNDDOWN((MONTH(Taulukko1[[#This Row],[Loppu KK]])-1)/3+1,0)</f>
        <v>2011Q1</v>
      </c>
      <c r="U1554" s="66">
        <f>IF(COUNT(Taulukko1[[#This Row],[Neuvottelujen alaiset ]])=1,Taulukko1[[#This Row],[Neuvottelujen alaiset ]],Taulukko1[[#This Row],[Vähennystarve]])</f>
        <v>130</v>
      </c>
      <c r="V1554" s="44">
        <f t="shared" si="247"/>
        <v>0.15384615384615385</v>
      </c>
      <c r="W1554" s="44">
        <f t="shared" si="248"/>
        <v>7.6923076923076927E-2</v>
      </c>
      <c r="X1554" s="44">
        <f t="shared" si="249"/>
        <v>0.5</v>
      </c>
      <c r="Y1554" s="90" t="b">
        <f>AND(MONTH(Taulukko1[[#This Row],[Alku PVM]] )=6,DAY(Taulukko1[[#This Row],[Alku PVM]] )&gt;19)</f>
        <v>0</v>
      </c>
      <c r="Z1554" s="90" t="b">
        <f>AND(MONTH(Taulukko1[[#This Row],[Loppu PVM]] )=6,DAY(Taulukko1[[#This Row],[Loppu PVM]] )&gt;19)</f>
        <v>0</v>
      </c>
      <c r="AA1554" s="90" t="b">
        <f>OR(MONTH(Taulukko1[[#This Row],[Alku PVM]] )&lt;=5,AND(MONTH(Taulukko1[[#This Row],[Alku PVM]] )=6,DAY(Taulukko1[[#This Row],[Alku PVM]] )&lt;20))</f>
        <v>1</v>
      </c>
      <c r="AB1554" s="90" t="b">
        <f>OR(MONTH(Taulukko1[[#This Row],[Loppu PVM]])&lt;=5,AND(MONTH(Taulukko1[[#This Row],[Loppu PVM]] )=6,DAY(Taulukko1[[#This Row],[Loppu PVM]])&lt;20))</f>
        <v>1</v>
      </c>
      <c r="AC1554" s="90" t="b">
        <f>OR(MONTH(Taulukko1[[#This Row],[Alku PVM]] )&lt;=3,AND(MONTH(Taulukko1[[#This Row],[Alku PVM]] )=3))</f>
        <v>1</v>
      </c>
      <c r="AD1554" s="90" t="b">
        <f>OR(MONTH(Taulukko1[[#This Row],[Loppu PVM]] )&lt;=3,AND(MONTH(Taulukko1[[#This Row],[Loppu PVM]] )=3))</f>
        <v>1</v>
      </c>
      <c r="AE1554" s="90" t="b">
        <f>OR(MONTH(Taulukko1[[#This Row],[Alku PVM]] )&lt;=9,AND(MONTH(Taulukko1[[#This Row],[Alku PVM]] )=9))</f>
        <v>1</v>
      </c>
      <c r="AF1554" s="90" t="b">
        <f>OR(MONTH(Taulukko1[[#This Row],[Loppu PVM]])&lt;=9,AND(MONTH(Taulukko1[[#This Row],[Loppu PVM]] )=9))</f>
        <v>1</v>
      </c>
      <c r="AG1554" s="90" t="b">
        <f>OR(MONTH(Taulukko1[[#This Row],[Alku PVM]] )&lt;=6,AND(MONTH(Taulukko1[[#This Row],[Alku PVM]] )=6))</f>
        <v>1</v>
      </c>
      <c r="AH1554" s="90" t="b">
        <f>OR(MONTH(Taulukko1[[#This Row],[Loppu PVM]])&lt;=6,AND(MONTH(Taulukko1[[#This Row],[Loppu PVM]] )=6))</f>
        <v>1</v>
      </c>
    </row>
    <row r="1555" spans="1:34" ht="12.75" customHeight="1">
      <c r="A1555" t="s">
        <v>1992</v>
      </c>
      <c r="B1555" s="23">
        <v>40584</v>
      </c>
      <c r="C1555" t="s">
        <v>3660</v>
      </c>
      <c r="E1555" s="62">
        <v>10</v>
      </c>
      <c r="F1555" s="4"/>
      <c r="G1555" s="5"/>
      <c r="H1555" s="22">
        <v>130</v>
      </c>
      <c r="I1555" s="126" t="e">
        <f>INDEX('TOL2008'!B:B,MATCH(A1555,'TOL2008'!A:A,0))</f>
        <v>#N/A</v>
      </c>
      <c r="J1555" s="126" t="e">
        <f>INDEX(Pääluokka!$H$2:$H$100,MATCH(VALUE(LEFT(Taulukko1[[#This Row],[TOL2008]],2)),Pääluokka!$G$2:$G$100,0))</f>
        <v>#N/A</v>
      </c>
      <c r="K1555" s="126" t="e">
        <f>INDEX(Pääluokka!$I$2:$I$100,MATCH(VALUE(LEFT(Taulukko1[[#This Row],[TOL2008]],2)),Pääluokka!$G$2:$G$100,0))</f>
        <v>#N/A</v>
      </c>
      <c r="L1555" s="41" t="str">
        <f t="shared" si="240"/>
        <v>NA</v>
      </c>
      <c r="M1555" s="43">
        <f t="shared" si="241"/>
        <v>40584</v>
      </c>
      <c r="N1555" s="43">
        <f t="shared" si="242"/>
        <v>40635</v>
      </c>
      <c r="O1555" s="43">
        <f t="shared" si="243"/>
        <v>40575</v>
      </c>
      <c r="P1555" s="43">
        <f t="shared" si="244"/>
        <v>40634</v>
      </c>
      <c r="Q1555" s="41">
        <f t="shared" si="245"/>
        <v>2011</v>
      </c>
      <c r="R1555" s="41">
        <f t="shared" si="246"/>
        <v>2011</v>
      </c>
      <c r="S1555" s="43" t="str">
        <f>YEAR(Taulukko1[[#This Row],[Alku KK]])&amp;"Q"&amp;ROUNDDOWN((MONTH(Taulukko1[[#This Row],[Alku KK]])-1)/3+1,0)</f>
        <v>2011Q1</v>
      </c>
      <c r="T1555" s="43" t="str">
        <f>YEAR(Taulukko1[[#This Row],[Loppu KK]])&amp;"Q"&amp;ROUNDDOWN((MONTH(Taulukko1[[#This Row],[Loppu KK]])-1)/3+1,0)</f>
        <v>2011Q2</v>
      </c>
      <c r="U1555" s="66">
        <f>IF(COUNT(Taulukko1[[#This Row],[Neuvottelujen alaiset ]])=1,Taulukko1[[#This Row],[Neuvottelujen alaiset ]],Taulukko1[[#This Row],[Vähennystarve]])</f>
        <v>130</v>
      </c>
      <c r="V1555" s="44">
        <f t="shared" si="247"/>
        <v>7.6923076923076927E-2</v>
      </c>
      <c r="W1555" s="44" t="str">
        <f t="shared" si="248"/>
        <v>NA</v>
      </c>
      <c r="X1555" s="44" t="str">
        <f t="shared" si="249"/>
        <v>NA</v>
      </c>
      <c r="Y1555" s="90" t="b">
        <f>AND(MONTH(Taulukko1[[#This Row],[Alku PVM]] )=6,DAY(Taulukko1[[#This Row],[Alku PVM]] )&gt;19)</f>
        <v>0</v>
      </c>
      <c r="Z1555" s="90" t="b">
        <f>AND(MONTH(Taulukko1[[#This Row],[Loppu PVM]] )=6,DAY(Taulukko1[[#This Row],[Loppu PVM]] )&gt;19)</f>
        <v>0</v>
      </c>
      <c r="AA1555" s="90" t="b">
        <f>OR(MONTH(Taulukko1[[#This Row],[Alku PVM]] )&lt;=5,AND(MONTH(Taulukko1[[#This Row],[Alku PVM]] )=6,DAY(Taulukko1[[#This Row],[Alku PVM]] )&lt;20))</f>
        <v>1</v>
      </c>
      <c r="AB1555" s="90" t="b">
        <f>OR(MONTH(Taulukko1[[#This Row],[Loppu PVM]])&lt;=5,AND(MONTH(Taulukko1[[#This Row],[Loppu PVM]] )=6,DAY(Taulukko1[[#This Row],[Loppu PVM]])&lt;20))</f>
        <v>1</v>
      </c>
      <c r="AC1555" s="90" t="b">
        <f>OR(MONTH(Taulukko1[[#This Row],[Alku PVM]] )&lt;=3,AND(MONTH(Taulukko1[[#This Row],[Alku PVM]] )=3))</f>
        <v>1</v>
      </c>
      <c r="AD1555" s="90" t="b">
        <f>OR(MONTH(Taulukko1[[#This Row],[Loppu PVM]] )&lt;=3,AND(MONTH(Taulukko1[[#This Row],[Loppu PVM]] )=3))</f>
        <v>0</v>
      </c>
      <c r="AE1555" s="90" t="b">
        <f>OR(MONTH(Taulukko1[[#This Row],[Alku PVM]] )&lt;=9,AND(MONTH(Taulukko1[[#This Row],[Alku PVM]] )=9))</f>
        <v>1</v>
      </c>
      <c r="AF1555" s="90" t="b">
        <f>OR(MONTH(Taulukko1[[#This Row],[Loppu PVM]])&lt;=9,AND(MONTH(Taulukko1[[#This Row],[Loppu PVM]] )=9))</f>
        <v>1</v>
      </c>
      <c r="AG1555" s="90" t="b">
        <f>OR(MONTH(Taulukko1[[#This Row],[Alku PVM]] )&lt;=6,AND(MONTH(Taulukko1[[#This Row],[Alku PVM]] )=6))</f>
        <v>1</v>
      </c>
      <c r="AH1555" s="90" t="b">
        <f>OR(MONTH(Taulukko1[[#This Row],[Loppu PVM]])&lt;=6,AND(MONTH(Taulukko1[[#This Row],[Loppu PVM]] )=6))</f>
        <v>1</v>
      </c>
    </row>
    <row r="1556" spans="1:34" ht="12.75" customHeight="1">
      <c r="A1556" t="s">
        <v>3776</v>
      </c>
      <c r="B1556" s="23">
        <v>40588</v>
      </c>
      <c r="C1556" t="s">
        <v>3775</v>
      </c>
      <c r="E1556" s="62">
        <v>8</v>
      </c>
      <c r="F1556" s="4">
        <v>40610</v>
      </c>
      <c r="G1556" s="5">
        <v>5</v>
      </c>
      <c r="H1556" s="22">
        <v>8</v>
      </c>
      <c r="I1556" s="126" t="e">
        <f>INDEX('TOL2008'!B:B,MATCH(A1556,'TOL2008'!A:A,0))</f>
        <v>#N/A</v>
      </c>
      <c r="J1556" s="126" t="e">
        <f>INDEX(Pääluokka!$H$2:$H$100,MATCH(VALUE(LEFT(Taulukko1[[#This Row],[TOL2008]],2)),Pääluokka!$G$2:$G$100,0))</f>
        <v>#N/A</v>
      </c>
      <c r="K1556" s="126" t="e">
        <f>INDEX(Pääluokka!$I$2:$I$100,MATCH(VALUE(LEFT(Taulukko1[[#This Row],[TOL2008]],2)),Pääluokka!$G$2:$G$100,0))</f>
        <v>#N/A</v>
      </c>
      <c r="L1556" s="41">
        <f t="shared" si="240"/>
        <v>22</v>
      </c>
      <c r="M1556" s="43">
        <f t="shared" si="241"/>
        <v>40588</v>
      </c>
      <c r="N1556" s="43">
        <f t="shared" si="242"/>
        <v>40610</v>
      </c>
      <c r="O1556" s="43">
        <f t="shared" si="243"/>
        <v>40575</v>
      </c>
      <c r="P1556" s="43">
        <f t="shared" si="244"/>
        <v>40603</v>
      </c>
      <c r="Q1556" s="41">
        <f t="shared" si="245"/>
        <v>2011</v>
      </c>
      <c r="R1556" s="41">
        <f t="shared" si="246"/>
        <v>2011</v>
      </c>
      <c r="S1556" s="43" t="str">
        <f>YEAR(Taulukko1[[#This Row],[Alku KK]])&amp;"Q"&amp;ROUNDDOWN((MONTH(Taulukko1[[#This Row],[Alku KK]])-1)/3+1,0)</f>
        <v>2011Q1</v>
      </c>
      <c r="T1556" s="43" t="str">
        <f>YEAR(Taulukko1[[#This Row],[Loppu KK]])&amp;"Q"&amp;ROUNDDOWN((MONTH(Taulukko1[[#This Row],[Loppu KK]])-1)/3+1,0)</f>
        <v>2011Q1</v>
      </c>
      <c r="U1556" s="66">
        <f>IF(COUNT(Taulukko1[[#This Row],[Neuvottelujen alaiset ]])=1,Taulukko1[[#This Row],[Neuvottelujen alaiset ]],Taulukko1[[#This Row],[Vähennystarve]])</f>
        <v>8</v>
      </c>
      <c r="V1556" s="44">
        <f t="shared" si="247"/>
        <v>1</v>
      </c>
      <c r="W1556" s="44">
        <f t="shared" si="248"/>
        <v>0.625</v>
      </c>
      <c r="X1556" s="44">
        <f t="shared" si="249"/>
        <v>0.625</v>
      </c>
      <c r="Y1556" s="90" t="b">
        <f>AND(MONTH(Taulukko1[[#This Row],[Alku PVM]] )=6,DAY(Taulukko1[[#This Row],[Alku PVM]] )&gt;19)</f>
        <v>0</v>
      </c>
      <c r="Z1556" s="90" t="b">
        <f>AND(MONTH(Taulukko1[[#This Row],[Loppu PVM]] )=6,DAY(Taulukko1[[#This Row],[Loppu PVM]] )&gt;19)</f>
        <v>0</v>
      </c>
      <c r="AA1556" s="90" t="b">
        <f>OR(MONTH(Taulukko1[[#This Row],[Alku PVM]] )&lt;=5,AND(MONTH(Taulukko1[[#This Row],[Alku PVM]] )=6,DAY(Taulukko1[[#This Row],[Alku PVM]] )&lt;20))</f>
        <v>1</v>
      </c>
      <c r="AB1556" s="90" t="b">
        <f>OR(MONTH(Taulukko1[[#This Row],[Loppu PVM]])&lt;=5,AND(MONTH(Taulukko1[[#This Row],[Loppu PVM]] )=6,DAY(Taulukko1[[#This Row],[Loppu PVM]])&lt;20))</f>
        <v>1</v>
      </c>
      <c r="AC1556" s="90" t="b">
        <f>OR(MONTH(Taulukko1[[#This Row],[Alku PVM]] )&lt;=3,AND(MONTH(Taulukko1[[#This Row],[Alku PVM]] )=3))</f>
        <v>1</v>
      </c>
      <c r="AD1556" s="90" t="b">
        <f>OR(MONTH(Taulukko1[[#This Row],[Loppu PVM]] )&lt;=3,AND(MONTH(Taulukko1[[#This Row],[Loppu PVM]] )=3))</f>
        <v>1</v>
      </c>
      <c r="AE1556" s="90" t="b">
        <f>OR(MONTH(Taulukko1[[#This Row],[Alku PVM]] )&lt;=9,AND(MONTH(Taulukko1[[#This Row],[Alku PVM]] )=9))</f>
        <v>1</v>
      </c>
      <c r="AF1556" s="90" t="b">
        <f>OR(MONTH(Taulukko1[[#This Row],[Loppu PVM]])&lt;=9,AND(MONTH(Taulukko1[[#This Row],[Loppu PVM]] )=9))</f>
        <v>1</v>
      </c>
      <c r="AG1556" s="90" t="b">
        <f>OR(MONTH(Taulukko1[[#This Row],[Alku PVM]] )&lt;=6,AND(MONTH(Taulukko1[[#This Row],[Alku PVM]] )=6))</f>
        <v>1</v>
      </c>
      <c r="AH1556" s="90" t="b">
        <f>OR(MONTH(Taulukko1[[#This Row],[Loppu PVM]])&lt;=6,AND(MONTH(Taulukko1[[#This Row],[Loppu PVM]] )=6))</f>
        <v>1</v>
      </c>
    </row>
    <row r="1557" spans="1:34" ht="12.75" customHeight="1">
      <c r="A1557" t="s">
        <v>2730</v>
      </c>
      <c r="B1557" s="23">
        <v>40589</v>
      </c>
      <c r="C1557" t="s">
        <v>3679</v>
      </c>
      <c r="E1557" s="62">
        <v>37</v>
      </c>
      <c r="F1557" s="4">
        <v>40612</v>
      </c>
      <c r="G1557" s="5">
        <v>24</v>
      </c>
      <c r="H1557" s="22">
        <v>37</v>
      </c>
      <c r="I1557" s="126" t="e">
        <f>INDEX('TOL2008'!B:B,MATCH(A1557,'TOL2008'!A:A,0))</f>
        <v>#N/A</v>
      </c>
      <c r="J1557" s="126" t="e">
        <f>INDEX(Pääluokka!$H$2:$H$100,MATCH(VALUE(LEFT(Taulukko1[[#This Row],[TOL2008]],2)),Pääluokka!$G$2:$G$100,0))</f>
        <v>#N/A</v>
      </c>
      <c r="K1557" s="126" t="e">
        <f>INDEX(Pääluokka!$I$2:$I$100,MATCH(VALUE(LEFT(Taulukko1[[#This Row],[TOL2008]],2)),Pääluokka!$G$2:$G$100,0))</f>
        <v>#N/A</v>
      </c>
      <c r="L1557" s="41">
        <f t="shared" si="240"/>
        <v>23</v>
      </c>
      <c r="M1557" s="43">
        <f t="shared" si="241"/>
        <v>40589</v>
      </c>
      <c r="N1557" s="43">
        <f t="shared" si="242"/>
        <v>40612</v>
      </c>
      <c r="O1557" s="43">
        <f t="shared" si="243"/>
        <v>40575</v>
      </c>
      <c r="P1557" s="43">
        <f t="shared" si="244"/>
        <v>40603</v>
      </c>
      <c r="Q1557" s="41">
        <f t="shared" si="245"/>
        <v>2011</v>
      </c>
      <c r="R1557" s="41">
        <f t="shared" si="246"/>
        <v>2011</v>
      </c>
      <c r="S1557" s="43" t="str">
        <f>YEAR(Taulukko1[[#This Row],[Alku KK]])&amp;"Q"&amp;ROUNDDOWN((MONTH(Taulukko1[[#This Row],[Alku KK]])-1)/3+1,0)</f>
        <v>2011Q1</v>
      </c>
      <c r="T1557" s="43" t="str">
        <f>YEAR(Taulukko1[[#This Row],[Loppu KK]])&amp;"Q"&amp;ROUNDDOWN((MONTH(Taulukko1[[#This Row],[Loppu KK]])-1)/3+1,0)</f>
        <v>2011Q1</v>
      </c>
      <c r="U1557" s="66">
        <f>IF(COUNT(Taulukko1[[#This Row],[Neuvottelujen alaiset ]])=1,Taulukko1[[#This Row],[Neuvottelujen alaiset ]],Taulukko1[[#This Row],[Vähennystarve]])</f>
        <v>37</v>
      </c>
      <c r="V1557" s="44">
        <f t="shared" si="247"/>
        <v>1</v>
      </c>
      <c r="W1557" s="44">
        <f t="shared" si="248"/>
        <v>0.64864864864864868</v>
      </c>
      <c r="X1557" s="44">
        <f t="shared" si="249"/>
        <v>0.64864864864864868</v>
      </c>
      <c r="Y1557" s="90" t="b">
        <f>AND(MONTH(Taulukko1[[#This Row],[Alku PVM]] )=6,DAY(Taulukko1[[#This Row],[Alku PVM]] )&gt;19)</f>
        <v>0</v>
      </c>
      <c r="Z1557" s="90" t="b">
        <f>AND(MONTH(Taulukko1[[#This Row],[Loppu PVM]] )=6,DAY(Taulukko1[[#This Row],[Loppu PVM]] )&gt;19)</f>
        <v>0</v>
      </c>
      <c r="AA1557" s="90" t="b">
        <f>OR(MONTH(Taulukko1[[#This Row],[Alku PVM]] )&lt;=5,AND(MONTH(Taulukko1[[#This Row],[Alku PVM]] )=6,DAY(Taulukko1[[#This Row],[Alku PVM]] )&lt;20))</f>
        <v>1</v>
      </c>
      <c r="AB1557" s="90" t="b">
        <f>OR(MONTH(Taulukko1[[#This Row],[Loppu PVM]])&lt;=5,AND(MONTH(Taulukko1[[#This Row],[Loppu PVM]] )=6,DAY(Taulukko1[[#This Row],[Loppu PVM]])&lt;20))</f>
        <v>1</v>
      </c>
      <c r="AC1557" s="90" t="b">
        <f>OR(MONTH(Taulukko1[[#This Row],[Alku PVM]] )&lt;=3,AND(MONTH(Taulukko1[[#This Row],[Alku PVM]] )=3))</f>
        <v>1</v>
      </c>
      <c r="AD1557" s="90" t="b">
        <f>OR(MONTH(Taulukko1[[#This Row],[Loppu PVM]] )&lt;=3,AND(MONTH(Taulukko1[[#This Row],[Loppu PVM]] )=3))</f>
        <v>1</v>
      </c>
      <c r="AE1557" s="90" t="b">
        <f>OR(MONTH(Taulukko1[[#This Row],[Alku PVM]] )&lt;=9,AND(MONTH(Taulukko1[[#This Row],[Alku PVM]] )=9))</f>
        <v>1</v>
      </c>
      <c r="AF1557" s="90" t="b">
        <f>OR(MONTH(Taulukko1[[#This Row],[Loppu PVM]])&lt;=9,AND(MONTH(Taulukko1[[#This Row],[Loppu PVM]] )=9))</f>
        <v>1</v>
      </c>
      <c r="AG1557" s="90" t="b">
        <f>OR(MONTH(Taulukko1[[#This Row],[Alku PVM]] )&lt;=6,AND(MONTH(Taulukko1[[#This Row],[Alku PVM]] )=6))</f>
        <v>1</v>
      </c>
      <c r="AH1557" s="90" t="b">
        <f>OR(MONTH(Taulukko1[[#This Row],[Loppu PVM]])&lt;=6,AND(MONTH(Taulukko1[[#This Row],[Loppu PVM]] )=6))</f>
        <v>1</v>
      </c>
    </row>
    <row r="1558" spans="1:34" ht="12.75" customHeight="1">
      <c r="A1558" t="s">
        <v>142</v>
      </c>
      <c r="B1558" s="23">
        <v>40590</v>
      </c>
      <c r="C1558" t="s">
        <v>3557</v>
      </c>
      <c r="F1558" s="4">
        <v>40631</v>
      </c>
      <c r="G1558" s="5">
        <v>71</v>
      </c>
      <c r="H1558" s="22">
        <v>80</v>
      </c>
      <c r="I1558" s="126">
        <f>INDEX('TOL2008'!B:B,MATCH(A1558,'TOL2008'!A:A,0))</f>
        <v>46901</v>
      </c>
      <c r="J1558" s="126" t="str">
        <f>INDEX(Pääluokka!$H$2:$H$100,MATCH(VALUE(LEFT(Taulukko1[[#This Row],[TOL2008]],2)),Pääluokka!$G$2:$G$100,0))</f>
        <v>Tukku- ja vähittäiskauppa; moottoriajoneuvojen ja moottoripyörien korjaus</v>
      </c>
      <c r="K1558" s="126" t="str">
        <f>INDEX(Pääluokka!$I$2:$I$100,MATCH(VALUE(LEFT(Taulukko1[[#This Row],[TOL2008]],2)),Pääluokka!$G$2:$G$100,0))</f>
        <v>Palvelualat (G-N, R, S)</v>
      </c>
      <c r="L1558" s="41">
        <f t="shared" si="240"/>
        <v>41</v>
      </c>
      <c r="M1558" s="43">
        <f t="shared" si="241"/>
        <v>40590</v>
      </c>
      <c r="N1558" s="43">
        <f t="shared" si="242"/>
        <v>40631</v>
      </c>
      <c r="O1558" s="43">
        <f t="shared" si="243"/>
        <v>40575</v>
      </c>
      <c r="P1558" s="43">
        <f t="shared" si="244"/>
        <v>40603</v>
      </c>
      <c r="Q1558" s="41">
        <f t="shared" si="245"/>
        <v>2011</v>
      </c>
      <c r="R1558" s="41">
        <f t="shared" si="246"/>
        <v>2011</v>
      </c>
      <c r="S1558" s="43" t="str">
        <f>YEAR(Taulukko1[[#This Row],[Alku KK]])&amp;"Q"&amp;ROUNDDOWN((MONTH(Taulukko1[[#This Row],[Alku KK]])-1)/3+1,0)</f>
        <v>2011Q1</v>
      </c>
      <c r="T1558" s="43" t="str">
        <f>YEAR(Taulukko1[[#This Row],[Loppu KK]])&amp;"Q"&amp;ROUNDDOWN((MONTH(Taulukko1[[#This Row],[Loppu KK]])-1)/3+1,0)</f>
        <v>2011Q1</v>
      </c>
      <c r="U1558" s="66">
        <f>IF(COUNT(Taulukko1[[#This Row],[Neuvottelujen alaiset ]])=1,Taulukko1[[#This Row],[Neuvottelujen alaiset ]],Taulukko1[[#This Row],[Vähennystarve]])</f>
        <v>80</v>
      </c>
      <c r="V1558" s="44" t="str">
        <f t="shared" si="247"/>
        <v>NA</v>
      </c>
      <c r="W1558" s="44">
        <f t="shared" si="248"/>
        <v>0.88749999999999996</v>
      </c>
      <c r="X1558" s="44" t="str">
        <f t="shared" si="249"/>
        <v>NA</v>
      </c>
      <c r="Y1558" s="90" t="b">
        <f>AND(MONTH(Taulukko1[[#This Row],[Alku PVM]] )=6,DAY(Taulukko1[[#This Row],[Alku PVM]] )&gt;19)</f>
        <v>0</v>
      </c>
      <c r="Z1558" s="90" t="b">
        <f>AND(MONTH(Taulukko1[[#This Row],[Loppu PVM]] )=6,DAY(Taulukko1[[#This Row],[Loppu PVM]] )&gt;19)</f>
        <v>0</v>
      </c>
      <c r="AA1558" s="90" t="b">
        <f>OR(MONTH(Taulukko1[[#This Row],[Alku PVM]] )&lt;=5,AND(MONTH(Taulukko1[[#This Row],[Alku PVM]] )=6,DAY(Taulukko1[[#This Row],[Alku PVM]] )&lt;20))</f>
        <v>1</v>
      </c>
      <c r="AB1558" s="90" t="b">
        <f>OR(MONTH(Taulukko1[[#This Row],[Loppu PVM]])&lt;=5,AND(MONTH(Taulukko1[[#This Row],[Loppu PVM]] )=6,DAY(Taulukko1[[#This Row],[Loppu PVM]])&lt;20))</f>
        <v>1</v>
      </c>
      <c r="AC1558" s="90" t="b">
        <f>OR(MONTH(Taulukko1[[#This Row],[Alku PVM]] )&lt;=3,AND(MONTH(Taulukko1[[#This Row],[Alku PVM]] )=3))</f>
        <v>1</v>
      </c>
      <c r="AD1558" s="90" t="b">
        <f>OR(MONTH(Taulukko1[[#This Row],[Loppu PVM]] )&lt;=3,AND(MONTH(Taulukko1[[#This Row],[Loppu PVM]] )=3))</f>
        <v>1</v>
      </c>
      <c r="AE1558" s="90" t="b">
        <f>OR(MONTH(Taulukko1[[#This Row],[Alku PVM]] )&lt;=9,AND(MONTH(Taulukko1[[#This Row],[Alku PVM]] )=9))</f>
        <v>1</v>
      </c>
      <c r="AF1558" s="90" t="b">
        <f>OR(MONTH(Taulukko1[[#This Row],[Loppu PVM]])&lt;=9,AND(MONTH(Taulukko1[[#This Row],[Loppu PVM]] )=9))</f>
        <v>1</v>
      </c>
      <c r="AG1558" s="90" t="b">
        <f>OR(MONTH(Taulukko1[[#This Row],[Alku PVM]] )&lt;=6,AND(MONTH(Taulukko1[[#This Row],[Alku PVM]] )=6))</f>
        <v>1</v>
      </c>
      <c r="AH1558" s="90" t="b">
        <f>OR(MONTH(Taulukko1[[#This Row],[Loppu PVM]])&lt;=6,AND(MONTH(Taulukko1[[#This Row],[Loppu PVM]] )=6))</f>
        <v>1</v>
      </c>
    </row>
    <row r="1559" spans="1:34" ht="12.75" customHeight="1">
      <c r="A1559" t="s">
        <v>1532</v>
      </c>
      <c r="B1559" s="23">
        <v>40591</v>
      </c>
      <c r="C1559" t="s">
        <v>3672</v>
      </c>
      <c r="E1559" s="62">
        <v>11</v>
      </c>
      <c r="F1559" s="4">
        <v>40639</v>
      </c>
      <c r="G1559" s="5">
        <v>9</v>
      </c>
      <c r="H1559" s="22">
        <v>14</v>
      </c>
      <c r="I1559" s="126" t="e">
        <f>INDEX('TOL2008'!B:B,MATCH(A1559,'TOL2008'!A:A,0))</f>
        <v>#N/A</v>
      </c>
      <c r="J1559" s="126" t="e">
        <f>INDEX(Pääluokka!$H$2:$H$100,MATCH(VALUE(LEFT(Taulukko1[[#This Row],[TOL2008]],2)),Pääluokka!$G$2:$G$100,0))</f>
        <v>#N/A</v>
      </c>
      <c r="K1559" s="126" t="e">
        <f>INDEX(Pääluokka!$I$2:$I$100,MATCH(VALUE(LEFT(Taulukko1[[#This Row],[TOL2008]],2)),Pääluokka!$G$2:$G$100,0))</f>
        <v>#N/A</v>
      </c>
      <c r="L1559" s="41">
        <f t="shared" si="240"/>
        <v>48</v>
      </c>
      <c r="M1559" s="43">
        <f t="shared" si="241"/>
        <v>40591</v>
      </c>
      <c r="N1559" s="43">
        <f t="shared" si="242"/>
        <v>40639</v>
      </c>
      <c r="O1559" s="43">
        <f t="shared" si="243"/>
        <v>40575</v>
      </c>
      <c r="P1559" s="43">
        <f t="shared" si="244"/>
        <v>40634</v>
      </c>
      <c r="Q1559" s="41">
        <f t="shared" si="245"/>
        <v>2011</v>
      </c>
      <c r="R1559" s="41">
        <f t="shared" si="246"/>
        <v>2011</v>
      </c>
      <c r="S1559" s="43" t="str">
        <f>YEAR(Taulukko1[[#This Row],[Alku KK]])&amp;"Q"&amp;ROUNDDOWN((MONTH(Taulukko1[[#This Row],[Alku KK]])-1)/3+1,0)</f>
        <v>2011Q1</v>
      </c>
      <c r="T1559" s="43" t="str">
        <f>YEAR(Taulukko1[[#This Row],[Loppu KK]])&amp;"Q"&amp;ROUNDDOWN((MONTH(Taulukko1[[#This Row],[Loppu KK]])-1)/3+1,0)</f>
        <v>2011Q2</v>
      </c>
      <c r="U1559" s="66">
        <f>IF(COUNT(Taulukko1[[#This Row],[Neuvottelujen alaiset ]])=1,Taulukko1[[#This Row],[Neuvottelujen alaiset ]],Taulukko1[[#This Row],[Vähennystarve]])</f>
        <v>14</v>
      </c>
      <c r="V1559" s="44">
        <f t="shared" si="247"/>
        <v>0.7857142857142857</v>
      </c>
      <c r="W1559" s="44">
        <f t="shared" si="248"/>
        <v>0.6428571428571429</v>
      </c>
      <c r="X1559" s="44">
        <f t="shared" si="249"/>
        <v>0.81818181818181823</v>
      </c>
      <c r="Y1559" s="90" t="b">
        <f>AND(MONTH(Taulukko1[[#This Row],[Alku PVM]] )=6,DAY(Taulukko1[[#This Row],[Alku PVM]] )&gt;19)</f>
        <v>0</v>
      </c>
      <c r="Z1559" s="90" t="b">
        <f>AND(MONTH(Taulukko1[[#This Row],[Loppu PVM]] )=6,DAY(Taulukko1[[#This Row],[Loppu PVM]] )&gt;19)</f>
        <v>0</v>
      </c>
      <c r="AA1559" s="90" t="b">
        <f>OR(MONTH(Taulukko1[[#This Row],[Alku PVM]] )&lt;=5,AND(MONTH(Taulukko1[[#This Row],[Alku PVM]] )=6,DAY(Taulukko1[[#This Row],[Alku PVM]] )&lt;20))</f>
        <v>1</v>
      </c>
      <c r="AB1559" s="90" t="b">
        <f>OR(MONTH(Taulukko1[[#This Row],[Loppu PVM]])&lt;=5,AND(MONTH(Taulukko1[[#This Row],[Loppu PVM]] )=6,DAY(Taulukko1[[#This Row],[Loppu PVM]])&lt;20))</f>
        <v>1</v>
      </c>
      <c r="AC1559" s="90" t="b">
        <f>OR(MONTH(Taulukko1[[#This Row],[Alku PVM]] )&lt;=3,AND(MONTH(Taulukko1[[#This Row],[Alku PVM]] )=3))</f>
        <v>1</v>
      </c>
      <c r="AD1559" s="90" t="b">
        <f>OR(MONTH(Taulukko1[[#This Row],[Loppu PVM]] )&lt;=3,AND(MONTH(Taulukko1[[#This Row],[Loppu PVM]] )=3))</f>
        <v>0</v>
      </c>
      <c r="AE1559" s="90" t="b">
        <f>OR(MONTH(Taulukko1[[#This Row],[Alku PVM]] )&lt;=9,AND(MONTH(Taulukko1[[#This Row],[Alku PVM]] )=9))</f>
        <v>1</v>
      </c>
      <c r="AF1559" s="90" t="b">
        <f>OR(MONTH(Taulukko1[[#This Row],[Loppu PVM]])&lt;=9,AND(MONTH(Taulukko1[[#This Row],[Loppu PVM]] )=9))</f>
        <v>1</v>
      </c>
      <c r="AG1559" s="90" t="b">
        <f>OR(MONTH(Taulukko1[[#This Row],[Alku PVM]] )&lt;=6,AND(MONTH(Taulukko1[[#This Row],[Alku PVM]] )=6))</f>
        <v>1</v>
      </c>
      <c r="AH1559" s="90" t="b">
        <f>OR(MONTH(Taulukko1[[#This Row],[Loppu PVM]])&lt;=6,AND(MONTH(Taulukko1[[#This Row],[Loppu PVM]] )=6))</f>
        <v>1</v>
      </c>
    </row>
    <row r="1560" spans="1:34" ht="12.75" customHeight="1">
      <c r="A1560" t="s">
        <v>1388</v>
      </c>
      <c r="B1560" s="23">
        <v>40598</v>
      </c>
      <c r="C1560" t="s">
        <v>3542</v>
      </c>
      <c r="E1560" s="62">
        <v>200</v>
      </c>
      <c r="F1560" s="4">
        <v>40667</v>
      </c>
      <c r="G1560" s="5">
        <v>170</v>
      </c>
      <c r="H1560" s="22">
        <v>200</v>
      </c>
      <c r="I1560" s="126" t="e">
        <f>INDEX('TOL2008'!B:B,MATCH(A1560,'TOL2008'!A:A,0))</f>
        <v>#N/A</v>
      </c>
      <c r="J1560" s="126" t="e">
        <f>INDEX(Pääluokka!$H$2:$H$100,MATCH(VALUE(LEFT(Taulukko1[[#This Row],[TOL2008]],2)),Pääluokka!$G$2:$G$100,0))</f>
        <v>#N/A</v>
      </c>
      <c r="K1560" s="126" t="e">
        <f>INDEX(Pääluokka!$I$2:$I$100,MATCH(VALUE(LEFT(Taulukko1[[#This Row],[TOL2008]],2)),Pääluokka!$G$2:$G$100,0))</f>
        <v>#N/A</v>
      </c>
      <c r="L1560" s="41">
        <f t="shared" si="240"/>
        <v>69</v>
      </c>
      <c r="M1560" s="43">
        <f t="shared" si="241"/>
        <v>40598</v>
      </c>
      <c r="N1560" s="43">
        <f t="shared" si="242"/>
        <v>40667</v>
      </c>
      <c r="O1560" s="43">
        <f t="shared" si="243"/>
        <v>40575</v>
      </c>
      <c r="P1560" s="43">
        <f t="shared" si="244"/>
        <v>40664</v>
      </c>
      <c r="Q1560" s="41">
        <f t="shared" si="245"/>
        <v>2011</v>
      </c>
      <c r="R1560" s="41">
        <f t="shared" si="246"/>
        <v>2011</v>
      </c>
      <c r="S1560" s="43" t="str">
        <f>YEAR(Taulukko1[[#This Row],[Alku KK]])&amp;"Q"&amp;ROUNDDOWN((MONTH(Taulukko1[[#This Row],[Alku KK]])-1)/3+1,0)</f>
        <v>2011Q1</v>
      </c>
      <c r="T1560" s="43" t="str">
        <f>YEAR(Taulukko1[[#This Row],[Loppu KK]])&amp;"Q"&amp;ROUNDDOWN((MONTH(Taulukko1[[#This Row],[Loppu KK]])-1)/3+1,0)</f>
        <v>2011Q2</v>
      </c>
      <c r="U1560" s="66">
        <f>IF(COUNT(Taulukko1[[#This Row],[Neuvottelujen alaiset ]])=1,Taulukko1[[#This Row],[Neuvottelujen alaiset ]],Taulukko1[[#This Row],[Vähennystarve]])</f>
        <v>200</v>
      </c>
      <c r="V1560" s="44">
        <f t="shared" si="247"/>
        <v>1</v>
      </c>
      <c r="W1560" s="44">
        <f t="shared" si="248"/>
        <v>0.85</v>
      </c>
      <c r="X1560" s="44">
        <f t="shared" si="249"/>
        <v>0.85</v>
      </c>
      <c r="Y1560" s="90" t="b">
        <f>AND(MONTH(Taulukko1[[#This Row],[Alku PVM]] )=6,DAY(Taulukko1[[#This Row],[Alku PVM]] )&gt;19)</f>
        <v>0</v>
      </c>
      <c r="Z1560" s="90" t="b">
        <f>AND(MONTH(Taulukko1[[#This Row],[Loppu PVM]] )=6,DAY(Taulukko1[[#This Row],[Loppu PVM]] )&gt;19)</f>
        <v>0</v>
      </c>
      <c r="AA1560" s="90" t="b">
        <f>OR(MONTH(Taulukko1[[#This Row],[Alku PVM]] )&lt;=5,AND(MONTH(Taulukko1[[#This Row],[Alku PVM]] )=6,DAY(Taulukko1[[#This Row],[Alku PVM]] )&lt;20))</f>
        <v>1</v>
      </c>
      <c r="AB1560" s="90" t="b">
        <f>OR(MONTH(Taulukko1[[#This Row],[Loppu PVM]])&lt;=5,AND(MONTH(Taulukko1[[#This Row],[Loppu PVM]] )=6,DAY(Taulukko1[[#This Row],[Loppu PVM]])&lt;20))</f>
        <v>1</v>
      </c>
      <c r="AC1560" s="90" t="b">
        <f>OR(MONTH(Taulukko1[[#This Row],[Alku PVM]] )&lt;=3,AND(MONTH(Taulukko1[[#This Row],[Alku PVM]] )=3))</f>
        <v>1</v>
      </c>
      <c r="AD1560" s="90" t="b">
        <f>OR(MONTH(Taulukko1[[#This Row],[Loppu PVM]] )&lt;=3,AND(MONTH(Taulukko1[[#This Row],[Loppu PVM]] )=3))</f>
        <v>0</v>
      </c>
      <c r="AE1560" s="90" t="b">
        <f>OR(MONTH(Taulukko1[[#This Row],[Alku PVM]] )&lt;=9,AND(MONTH(Taulukko1[[#This Row],[Alku PVM]] )=9))</f>
        <v>1</v>
      </c>
      <c r="AF1560" s="90" t="b">
        <f>OR(MONTH(Taulukko1[[#This Row],[Loppu PVM]])&lt;=9,AND(MONTH(Taulukko1[[#This Row],[Loppu PVM]] )=9))</f>
        <v>1</v>
      </c>
      <c r="AG1560" s="90" t="b">
        <f>OR(MONTH(Taulukko1[[#This Row],[Alku PVM]] )&lt;=6,AND(MONTH(Taulukko1[[#This Row],[Alku PVM]] )=6))</f>
        <v>1</v>
      </c>
      <c r="AH1560" s="90" t="b">
        <f>OR(MONTH(Taulukko1[[#This Row],[Loppu PVM]])&lt;=6,AND(MONTH(Taulukko1[[#This Row],[Loppu PVM]] )=6))</f>
        <v>1</v>
      </c>
    </row>
    <row r="1561" spans="1:34" ht="12.75" customHeight="1">
      <c r="A1561" t="s">
        <v>90</v>
      </c>
      <c r="B1561" s="23">
        <v>40602</v>
      </c>
      <c r="C1561" t="s">
        <v>3537</v>
      </c>
      <c r="D1561" s="5">
        <v>44</v>
      </c>
      <c r="F1561" s="4">
        <v>40619</v>
      </c>
      <c r="G1561" s="5">
        <v>0</v>
      </c>
      <c r="H1561" s="22">
        <v>70</v>
      </c>
      <c r="I1561" s="126">
        <f>INDEX('TOL2008'!B:B,MATCH(A1561,'TOL2008'!A:A,0))</f>
        <v>62030</v>
      </c>
      <c r="J1561" s="126" t="str">
        <f>INDEX(Pääluokka!$H$2:$H$100,MATCH(VALUE(LEFT(Taulukko1[[#This Row],[TOL2008]],2)),Pääluokka!$G$2:$G$100,0))</f>
        <v>Informaatio ja viestintä</v>
      </c>
      <c r="K1561" s="126" t="str">
        <f>INDEX(Pääluokka!$I$2:$I$100,MATCH(VALUE(LEFT(Taulukko1[[#This Row],[TOL2008]],2)),Pääluokka!$G$2:$G$100,0))</f>
        <v>Palvelualat (G-N, R, S)</v>
      </c>
      <c r="L1561" s="41">
        <f t="shared" si="240"/>
        <v>17</v>
      </c>
      <c r="M1561" s="43">
        <f t="shared" si="241"/>
        <v>40602</v>
      </c>
      <c r="N1561" s="43">
        <f t="shared" si="242"/>
        <v>40619</v>
      </c>
      <c r="O1561" s="43">
        <f t="shared" si="243"/>
        <v>40575</v>
      </c>
      <c r="P1561" s="43">
        <f t="shared" si="244"/>
        <v>40603</v>
      </c>
      <c r="Q1561" s="41">
        <f t="shared" si="245"/>
        <v>2011</v>
      </c>
      <c r="R1561" s="41">
        <f t="shared" si="246"/>
        <v>2011</v>
      </c>
      <c r="S1561" s="43" t="str">
        <f>YEAR(Taulukko1[[#This Row],[Alku KK]])&amp;"Q"&amp;ROUNDDOWN((MONTH(Taulukko1[[#This Row],[Alku KK]])-1)/3+1,0)</f>
        <v>2011Q1</v>
      </c>
      <c r="T1561" s="43" t="str">
        <f>YEAR(Taulukko1[[#This Row],[Loppu KK]])&amp;"Q"&amp;ROUNDDOWN((MONTH(Taulukko1[[#This Row],[Loppu KK]])-1)/3+1,0)</f>
        <v>2011Q1</v>
      </c>
      <c r="U1561" s="66">
        <f>IF(COUNT(Taulukko1[[#This Row],[Neuvottelujen alaiset ]])=1,Taulukko1[[#This Row],[Neuvottelujen alaiset ]],Taulukko1[[#This Row],[Vähennystarve]])</f>
        <v>70</v>
      </c>
      <c r="V1561" s="44" t="str">
        <f t="shared" si="247"/>
        <v>NA</v>
      </c>
      <c r="W1561" s="44">
        <f t="shared" si="248"/>
        <v>0</v>
      </c>
      <c r="X1561" s="44" t="str">
        <f t="shared" si="249"/>
        <v>NA</v>
      </c>
      <c r="Y1561" s="90" t="b">
        <f>AND(MONTH(Taulukko1[[#This Row],[Alku PVM]] )=6,DAY(Taulukko1[[#This Row],[Alku PVM]] )&gt;19)</f>
        <v>0</v>
      </c>
      <c r="Z1561" s="90" t="b">
        <f>AND(MONTH(Taulukko1[[#This Row],[Loppu PVM]] )=6,DAY(Taulukko1[[#This Row],[Loppu PVM]] )&gt;19)</f>
        <v>0</v>
      </c>
      <c r="AA1561" s="90" t="b">
        <f>OR(MONTH(Taulukko1[[#This Row],[Alku PVM]] )&lt;=5,AND(MONTH(Taulukko1[[#This Row],[Alku PVM]] )=6,DAY(Taulukko1[[#This Row],[Alku PVM]] )&lt;20))</f>
        <v>1</v>
      </c>
      <c r="AB1561" s="90" t="b">
        <f>OR(MONTH(Taulukko1[[#This Row],[Loppu PVM]])&lt;=5,AND(MONTH(Taulukko1[[#This Row],[Loppu PVM]] )=6,DAY(Taulukko1[[#This Row],[Loppu PVM]])&lt;20))</f>
        <v>1</v>
      </c>
      <c r="AC1561" s="90" t="b">
        <f>OR(MONTH(Taulukko1[[#This Row],[Alku PVM]] )&lt;=3,AND(MONTH(Taulukko1[[#This Row],[Alku PVM]] )=3))</f>
        <v>1</v>
      </c>
      <c r="AD1561" s="90" t="b">
        <f>OR(MONTH(Taulukko1[[#This Row],[Loppu PVM]] )&lt;=3,AND(MONTH(Taulukko1[[#This Row],[Loppu PVM]] )=3))</f>
        <v>1</v>
      </c>
      <c r="AE1561" s="90" t="b">
        <f>OR(MONTH(Taulukko1[[#This Row],[Alku PVM]] )&lt;=9,AND(MONTH(Taulukko1[[#This Row],[Alku PVM]] )=9))</f>
        <v>1</v>
      </c>
      <c r="AF1561" s="90" t="b">
        <f>OR(MONTH(Taulukko1[[#This Row],[Loppu PVM]])&lt;=9,AND(MONTH(Taulukko1[[#This Row],[Loppu PVM]] )=9))</f>
        <v>1</v>
      </c>
      <c r="AG1561" s="90" t="b">
        <f>OR(MONTH(Taulukko1[[#This Row],[Alku PVM]] )&lt;=6,AND(MONTH(Taulukko1[[#This Row],[Alku PVM]] )=6))</f>
        <v>1</v>
      </c>
      <c r="AH1561" s="90" t="b">
        <f>OR(MONTH(Taulukko1[[#This Row],[Loppu PVM]])&lt;=6,AND(MONTH(Taulukko1[[#This Row],[Loppu PVM]] )=6))</f>
        <v>1</v>
      </c>
    </row>
    <row r="1562" spans="1:34" ht="12.75" customHeight="1">
      <c r="A1562" t="s">
        <v>3627</v>
      </c>
      <c r="B1562" s="23">
        <v>40603</v>
      </c>
      <c r="C1562" t="s">
        <v>3392</v>
      </c>
      <c r="F1562" s="4">
        <v>40638</v>
      </c>
      <c r="G1562" s="5">
        <v>7</v>
      </c>
      <c r="H1562" s="22">
        <v>15</v>
      </c>
      <c r="I1562" s="126" t="e">
        <f>INDEX('TOL2008'!B:B,MATCH(A1562,'TOL2008'!A:A,0))</f>
        <v>#N/A</v>
      </c>
      <c r="J1562" s="126" t="e">
        <f>INDEX(Pääluokka!$H$2:$H$100,MATCH(VALUE(LEFT(Taulukko1[[#This Row],[TOL2008]],2)),Pääluokka!$G$2:$G$100,0))</f>
        <v>#N/A</v>
      </c>
      <c r="K1562" s="126" t="e">
        <f>INDEX(Pääluokka!$I$2:$I$100,MATCH(VALUE(LEFT(Taulukko1[[#This Row],[TOL2008]],2)),Pääluokka!$G$2:$G$100,0))</f>
        <v>#N/A</v>
      </c>
      <c r="L1562" s="41">
        <f t="shared" si="240"/>
        <v>35</v>
      </c>
      <c r="M1562" s="43">
        <f t="shared" si="241"/>
        <v>40603</v>
      </c>
      <c r="N1562" s="43">
        <f t="shared" si="242"/>
        <v>40638</v>
      </c>
      <c r="O1562" s="43">
        <f t="shared" si="243"/>
        <v>40603</v>
      </c>
      <c r="P1562" s="43">
        <f t="shared" si="244"/>
        <v>40634</v>
      </c>
      <c r="Q1562" s="41">
        <f t="shared" si="245"/>
        <v>2011</v>
      </c>
      <c r="R1562" s="41">
        <f t="shared" si="246"/>
        <v>2011</v>
      </c>
      <c r="S1562" s="43" t="str">
        <f>YEAR(Taulukko1[[#This Row],[Alku KK]])&amp;"Q"&amp;ROUNDDOWN((MONTH(Taulukko1[[#This Row],[Alku KK]])-1)/3+1,0)</f>
        <v>2011Q1</v>
      </c>
      <c r="T1562" s="43" t="str">
        <f>YEAR(Taulukko1[[#This Row],[Loppu KK]])&amp;"Q"&amp;ROUNDDOWN((MONTH(Taulukko1[[#This Row],[Loppu KK]])-1)/3+1,0)</f>
        <v>2011Q2</v>
      </c>
      <c r="U1562" s="66">
        <f>IF(COUNT(Taulukko1[[#This Row],[Neuvottelujen alaiset ]])=1,Taulukko1[[#This Row],[Neuvottelujen alaiset ]],Taulukko1[[#This Row],[Vähennystarve]])</f>
        <v>15</v>
      </c>
      <c r="V1562" s="44" t="str">
        <f t="shared" si="247"/>
        <v>NA</v>
      </c>
      <c r="W1562" s="44">
        <f t="shared" si="248"/>
        <v>0.46666666666666667</v>
      </c>
      <c r="X1562" s="44" t="str">
        <f t="shared" si="249"/>
        <v>NA</v>
      </c>
      <c r="Y1562" s="90" t="b">
        <f>AND(MONTH(Taulukko1[[#This Row],[Alku PVM]] )=6,DAY(Taulukko1[[#This Row],[Alku PVM]] )&gt;19)</f>
        <v>0</v>
      </c>
      <c r="Z1562" s="90" t="b">
        <f>AND(MONTH(Taulukko1[[#This Row],[Loppu PVM]] )=6,DAY(Taulukko1[[#This Row],[Loppu PVM]] )&gt;19)</f>
        <v>0</v>
      </c>
      <c r="AA1562" s="90" t="b">
        <f>OR(MONTH(Taulukko1[[#This Row],[Alku PVM]] )&lt;=5,AND(MONTH(Taulukko1[[#This Row],[Alku PVM]] )=6,DAY(Taulukko1[[#This Row],[Alku PVM]] )&lt;20))</f>
        <v>1</v>
      </c>
      <c r="AB1562" s="90" t="b">
        <f>OR(MONTH(Taulukko1[[#This Row],[Loppu PVM]])&lt;=5,AND(MONTH(Taulukko1[[#This Row],[Loppu PVM]] )=6,DAY(Taulukko1[[#This Row],[Loppu PVM]])&lt;20))</f>
        <v>1</v>
      </c>
      <c r="AC1562" s="90" t="b">
        <f>OR(MONTH(Taulukko1[[#This Row],[Alku PVM]] )&lt;=3,AND(MONTH(Taulukko1[[#This Row],[Alku PVM]] )=3))</f>
        <v>1</v>
      </c>
      <c r="AD1562" s="90" t="b">
        <f>OR(MONTH(Taulukko1[[#This Row],[Loppu PVM]] )&lt;=3,AND(MONTH(Taulukko1[[#This Row],[Loppu PVM]] )=3))</f>
        <v>0</v>
      </c>
      <c r="AE1562" s="90" t="b">
        <f>OR(MONTH(Taulukko1[[#This Row],[Alku PVM]] )&lt;=9,AND(MONTH(Taulukko1[[#This Row],[Alku PVM]] )=9))</f>
        <v>1</v>
      </c>
      <c r="AF1562" s="90" t="b">
        <f>OR(MONTH(Taulukko1[[#This Row],[Loppu PVM]])&lt;=9,AND(MONTH(Taulukko1[[#This Row],[Loppu PVM]] )=9))</f>
        <v>1</v>
      </c>
      <c r="AG1562" s="90" t="b">
        <f>OR(MONTH(Taulukko1[[#This Row],[Alku PVM]] )&lt;=6,AND(MONTH(Taulukko1[[#This Row],[Alku PVM]] )=6))</f>
        <v>1</v>
      </c>
      <c r="AH1562" s="90" t="b">
        <f>OR(MONTH(Taulukko1[[#This Row],[Loppu PVM]])&lt;=6,AND(MONTH(Taulukko1[[#This Row],[Loppu PVM]] )=6))</f>
        <v>1</v>
      </c>
    </row>
    <row r="1563" spans="1:34" ht="12.75" customHeight="1">
      <c r="A1563" t="s">
        <v>3613</v>
      </c>
      <c r="B1563" s="23">
        <v>40603</v>
      </c>
      <c r="C1563" t="s">
        <v>3612</v>
      </c>
      <c r="E1563" s="62">
        <v>32</v>
      </c>
      <c r="F1563" s="4"/>
      <c r="G1563" s="5"/>
      <c r="H1563" s="22">
        <v>52</v>
      </c>
      <c r="I1563" s="126" t="e">
        <f>INDEX('TOL2008'!B:B,MATCH(A1563,'TOL2008'!A:A,0))</f>
        <v>#N/A</v>
      </c>
      <c r="J1563" s="126" t="e">
        <f>INDEX(Pääluokka!$H$2:$H$100,MATCH(VALUE(LEFT(Taulukko1[[#This Row],[TOL2008]],2)),Pääluokka!$G$2:$G$100,0))</f>
        <v>#N/A</v>
      </c>
      <c r="K1563" s="126" t="e">
        <f>INDEX(Pääluokka!$I$2:$I$100,MATCH(VALUE(LEFT(Taulukko1[[#This Row],[TOL2008]],2)),Pääluokka!$G$2:$G$100,0))</f>
        <v>#N/A</v>
      </c>
      <c r="L1563" s="41" t="str">
        <f t="shared" si="240"/>
        <v>NA</v>
      </c>
      <c r="M1563" s="43">
        <f t="shared" si="241"/>
        <v>40603</v>
      </c>
      <c r="N1563" s="43">
        <f t="shared" si="242"/>
        <v>40654</v>
      </c>
      <c r="O1563" s="43">
        <f t="shared" si="243"/>
        <v>40603</v>
      </c>
      <c r="P1563" s="43">
        <f t="shared" si="244"/>
        <v>40634</v>
      </c>
      <c r="Q1563" s="41">
        <f t="shared" si="245"/>
        <v>2011</v>
      </c>
      <c r="R1563" s="41">
        <f t="shared" si="246"/>
        <v>2011</v>
      </c>
      <c r="S1563" s="43" t="str">
        <f>YEAR(Taulukko1[[#This Row],[Alku KK]])&amp;"Q"&amp;ROUNDDOWN((MONTH(Taulukko1[[#This Row],[Alku KK]])-1)/3+1,0)</f>
        <v>2011Q1</v>
      </c>
      <c r="T1563" s="43" t="str">
        <f>YEAR(Taulukko1[[#This Row],[Loppu KK]])&amp;"Q"&amp;ROUNDDOWN((MONTH(Taulukko1[[#This Row],[Loppu KK]])-1)/3+1,0)</f>
        <v>2011Q2</v>
      </c>
      <c r="U1563" s="66">
        <f>IF(COUNT(Taulukko1[[#This Row],[Neuvottelujen alaiset ]])=1,Taulukko1[[#This Row],[Neuvottelujen alaiset ]],Taulukko1[[#This Row],[Vähennystarve]])</f>
        <v>52</v>
      </c>
      <c r="V1563" s="44">
        <f t="shared" si="247"/>
        <v>0.61538461538461542</v>
      </c>
      <c r="W1563" s="44" t="str">
        <f t="shared" si="248"/>
        <v>NA</v>
      </c>
      <c r="X1563" s="44" t="str">
        <f t="shared" si="249"/>
        <v>NA</v>
      </c>
      <c r="Y1563" s="90" t="b">
        <f>AND(MONTH(Taulukko1[[#This Row],[Alku PVM]] )=6,DAY(Taulukko1[[#This Row],[Alku PVM]] )&gt;19)</f>
        <v>0</v>
      </c>
      <c r="Z1563" s="90" t="b">
        <f>AND(MONTH(Taulukko1[[#This Row],[Loppu PVM]] )=6,DAY(Taulukko1[[#This Row],[Loppu PVM]] )&gt;19)</f>
        <v>0</v>
      </c>
      <c r="AA1563" s="90" t="b">
        <f>OR(MONTH(Taulukko1[[#This Row],[Alku PVM]] )&lt;=5,AND(MONTH(Taulukko1[[#This Row],[Alku PVM]] )=6,DAY(Taulukko1[[#This Row],[Alku PVM]] )&lt;20))</f>
        <v>1</v>
      </c>
      <c r="AB1563" s="90" t="b">
        <f>OR(MONTH(Taulukko1[[#This Row],[Loppu PVM]])&lt;=5,AND(MONTH(Taulukko1[[#This Row],[Loppu PVM]] )=6,DAY(Taulukko1[[#This Row],[Loppu PVM]])&lt;20))</f>
        <v>1</v>
      </c>
      <c r="AC1563" s="90" t="b">
        <f>OR(MONTH(Taulukko1[[#This Row],[Alku PVM]] )&lt;=3,AND(MONTH(Taulukko1[[#This Row],[Alku PVM]] )=3))</f>
        <v>1</v>
      </c>
      <c r="AD1563" s="90" t="b">
        <f>OR(MONTH(Taulukko1[[#This Row],[Loppu PVM]] )&lt;=3,AND(MONTH(Taulukko1[[#This Row],[Loppu PVM]] )=3))</f>
        <v>0</v>
      </c>
      <c r="AE1563" s="90" t="b">
        <f>OR(MONTH(Taulukko1[[#This Row],[Alku PVM]] )&lt;=9,AND(MONTH(Taulukko1[[#This Row],[Alku PVM]] )=9))</f>
        <v>1</v>
      </c>
      <c r="AF1563" s="90" t="b">
        <f>OR(MONTH(Taulukko1[[#This Row],[Loppu PVM]])&lt;=9,AND(MONTH(Taulukko1[[#This Row],[Loppu PVM]] )=9))</f>
        <v>1</v>
      </c>
      <c r="AG1563" s="90" t="b">
        <f>OR(MONTH(Taulukko1[[#This Row],[Alku PVM]] )&lt;=6,AND(MONTH(Taulukko1[[#This Row],[Alku PVM]] )=6))</f>
        <v>1</v>
      </c>
      <c r="AH1563" s="90" t="b">
        <f>OR(MONTH(Taulukko1[[#This Row],[Loppu PVM]])&lt;=6,AND(MONTH(Taulukko1[[#This Row],[Loppu PVM]] )=6))</f>
        <v>1</v>
      </c>
    </row>
    <row r="1564" spans="1:34" ht="12.75" customHeight="1">
      <c r="A1564" t="s">
        <v>3210</v>
      </c>
      <c r="B1564" s="23">
        <v>40603</v>
      </c>
      <c r="C1564" t="s">
        <v>3552</v>
      </c>
      <c r="D1564" s="5">
        <v>107</v>
      </c>
      <c r="F1564" s="4">
        <v>40606</v>
      </c>
      <c r="G1564" s="5">
        <v>0</v>
      </c>
      <c r="H1564" s="22">
        <v>107</v>
      </c>
      <c r="I1564" s="126" t="e">
        <f>INDEX('TOL2008'!B:B,MATCH(A1564,'TOL2008'!A:A,0))</f>
        <v>#N/A</v>
      </c>
      <c r="J1564" s="126" t="e">
        <f>INDEX(Pääluokka!$H$2:$H$100,MATCH(VALUE(LEFT(Taulukko1[[#This Row],[TOL2008]],2)),Pääluokka!$G$2:$G$100,0))</f>
        <v>#N/A</v>
      </c>
      <c r="K1564" s="126" t="e">
        <f>INDEX(Pääluokka!$I$2:$I$100,MATCH(VALUE(LEFT(Taulukko1[[#This Row],[TOL2008]],2)),Pääluokka!$G$2:$G$100,0))</f>
        <v>#N/A</v>
      </c>
      <c r="L1564" s="41">
        <f t="shared" si="240"/>
        <v>3</v>
      </c>
      <c r="M1564" s="43">
        <f t="shared" si="241"/>
        <v>40603</v>
      </c>
      <c r="N1564" s="43">
        <f t="shared" si="242"/>
        <v>40606</v>
      </c>
      <c r="O1564" s="43">
        <f t="shared" si="243"/>
        <v>40603</v>
      </c>
      <c r="P1564" s="43">
        <f t="shared" si="244"/>
        <v>40603</v>
      </c>
      <c r="Q1564" s="41">
        <f t="shared" si="245"/>
        <v>2011</v>
      </c>
      <c r="R1564" s="41">
        <f t="shared" si="246"/>
        <v>2011</v>
      </c>
      <c r="S1564" s="43" t="str">
        <f>YEAR(Taulukko1[[#This Row],[Alku KK]])&amp;"Q"&amp;ROUNDDOWN((MONTH(Taulukko1[[#This Row],[Alku KK]])-1)/3+1,0)</f>
        <v>2011Q1</v>
      </c>
      <c r="T1564" s="43" t="str">
        <f>YEAR(Taulukko1[[#This Row],[Loppu KK]])&amp;"Q"&amp;ROUNDDOWN((MONTH(Taulukko1[[#This Row],[Loppu KK]])-1)/3+1,0)</f>
        <v>2011Q1</v>
      </c>
      <c r="U1564" s="66">
        <f>IF(COUNT(Taulukko1[[#This Row],[Neuvottelujen alaiset ]])=1,Taulukko1[[#This Row],[Neuvottelujen alaiset ]],Taulukko1[[#This Row],[Vähennystarve]])</f>
        <v>107</v>
      </c>
      <c r="V1564" s="44" t="str">
        <f t="shared" si="247"/>
        <v>NA</v>
      </c>
      <c r="W1564" s="44">
        <f t="shared" si="248"/>
        <v>0</v>
      </c>
      <c r="X1564" s="44" t="str">
        <f t="shared" si="249"/>
        <v>NA</v>
      </c>
      <c r="Y1564" s="90" t="b">
        <f>AND(MONTH(Taulukko1[[#This Row],[Alku PVM]] )=6,DAY(Taulukko1[[#This Row],[Alku PVM]] )&gt;19)</f>
        <v>0</v>
      </c>
      <c r="Z1564" s="90" t="b">
        <f>AND(MONTH(Taulukko1[[#This Row],[Loppu PVM]] )=6,DAY(Taulukko1[[#This Row],[Loppu PVM]] )&gt;19)</f>
        <v>0</v>
      </c>
      <c r="AA1564" s="90" t="b">
        <f>OR(MONTH(Taulukko1[[#This Row],[Alku PVM]] )&lt;=5,AND(MONTH(Taulukko1[[#This Row],[Alku PVM]] )=6,DAY(Taulukko1[[#This Row],[Alku PVM]] )&lt;20))</f>
        <v>1</v>
      </c>
      <c r="AB1564" s="90" t="b">
        <f>OR(MONTH(Taulukko1[[#This Row],[Loppu PVM]])&lt;=5,AND(MONTH(Taulukko1[[#This Row],[Loppu PVM]] )=6,DAY(Taulukko1[[#This Row],[Loppu PVM]])&lt;20))</f>
        <v>1</v>
      </c>
      <c r="AC1564" s="90" t="b">
        <f>OR(MONTH(Taulukko1[[#This Row],[Alku PVM]] )&lt;=3,AND(MONTH(Taulukko1[[#This Row],[Alku PVM]] )=3))</f>
        <v>1</v>
      </c>
      <c r="AD1564" s="90" t="b">
        <f>OR(MONTH(Taulukko1[[#This Row],[Loppu PVM]] )&lt;=3,AND(MONTH(Taulukko1[[#This Row],[Loppu PVM]] )=3))</f>
        <v>1</v>
      </c>
      <c r="AE1564" s="90" t="b">
        <f>OR(MONTH(Taulukko1[[#This Row],[Alku PVM]] )&lt;=9,AND(MONTH(Taulukko1[[#This Row],[Alku PVM]] )=9))</f>
        <v>1</v>
      </c>
      <c r="AF1564" s="90" t="b">
        <f>OR(MONTH(Taulukko1[[#This Row],[Loppu PVM]])&lt;=9,AND(MONTH(Taulukko1[[#This Row],[Loppu PVM]] )=9))</f>
        <v>1</v>
      </c>
      <c r="AG1564" s="90" t="b">
        <f>OR(MONTH(Taulukko1[[#This Row],[Alku PVM]] )&lt;=6,AND(MONTH(Taulukko1[[#This Row],[Alku PVM]] )=6))</f>
        <v>1</v>
      </c>
      <c r="AH1564" s="90" t="b">
        <f>OR(MONTH(Taulukko1[[#This Row],[Loppu PVM]])&lt;=6,AND(MONTH(Taulukko1[[#This Row],[Loppu PVM]] )=6))</f>
        <v>1</v>
      </c>
    </row>
    <row r="1565" spans="1:34" ht="12.75" customHeight="1">
      <c r="A1565" t="s">
        <v>2170</v>
      </c>
      <c r="B1565" s="23">
        <v>40604</v>
      </c>
      <c r="C1565" t="s">
        <v>3786</v>
      </c>
      <c r="E1565" s="62">
        <v>85</v>
      </c>
      <c r="F1565" s="4">
        <v>40653</v>
      </c>
      <c r="G1565" s="5">
        <v>63</v>
      </c>
      <c r="H1565" s="22">
        <v>85</v>
      </c>
      <c r="I1565" s="126" t="e">
        <f>INDEX('TOL2008'!B:B,MATCH(A1565,'TOL2008'!A:A,0))</f>
        <v>#N/A</v>
      </c>
      <c r="J1565" s="126" t="e">
        <f>INDEX(Pääluokka!$H$2:$H$100,MATCH(VALUE(LEFT(Taulukko1[[#This Row],[TOL2008]],2)),Pääluokka!$G$2:$G$100,0))</f>
        <v>#N/A</v>
      </c>
      <c r="K1565" s="126" t="e">
        <f>INDEX(Pääluokka!$I$2:$I$100,MATCH(VALUE(LEFT(Taulukko1[[#This Row],[TOL2008]],2)),Pääluokka!$G$2:$G$100,0))</f>
        <v>#N/A</v>
      </c>
      <c r="L1565" s="41">
        <f t="shared" si="240"/>
        <v>49</v>
      </c>
      <c r="M1565" s="43">
        <f t="shared" si="241"/>
        <v>40604</v>
      </c>
      <c r="N1565" s="43">
        <f t="shared" si="242"/>
        <v>40653</v>
      </c>
      <c r="O1565" s="43">
        <f t="shared" si="243"/>
        <v>40603</v>
      </c>
      <c r="P1565" s="43">
        <f t="shared" si="244"/>
        <v>40634</v>
      </c>
      <c r="Q1565" s="41">
        <f t="shared" si="245"/>
        <v>2011</v>
      </c>
      <c r="R1565" s="41">
        <f t="shared" si="246"/>
        <v>2011</v>
      </c>
      <c r="S1565" s="43" t="str">
        <f>YEAR(Taulukko1[[#This Row],[Alku KK]])&amp;"Q"&amp;ROUNDDOWN((MONTH(Taulukko1[[#This Row],[Alku KK]])-1)/3+1,0)</f>
        <v>2011Q1</v>
      </c>
      <c r="T1565" s="43" t="str">
        <f>YEAR(Taulukko1[[#This Row],[Loppu KK]])&amp;"Q"&amp;ROUNDDOWN((MONTH(Taulukko1[[#This Row],[Loppu KK]])-1)/3+1,0)</f>
        <v>2011Q2</v>
      </c>
      <c r="U1565" s="66">
        <f>IF(COUNT(Taulukko1[[#This Row],[Neuvottelujen alaiset ]])=1,Taulukko1[[#This Row],[Neuvottelujen alaiset ]],Taulukko1[[#This Row],[Vähennystarve]])</f>
        <v>85</v>
      </c>
      <c r="V1565" s="44">
        <f t="shared" si="247"/>
        <v>1</v>
      </c>
      <c r="W1565" s="44">
        <f t="shared" si="248"/>
        <v>0.74117647058823533</v>
      </c>
      <c r="X1565" s="44">
        <f t="shared" si="249"/>
        <v>0.74117647058823533</v>
      </c>
      <c r="Y1565" s="90" t="b">
        <f>AND(MONTH(Taulukko1[[#This Row],[Alku PVM]] )=6,DAY(Taulukko1[[#This Row],[Alku PVM]] )&gt;19)</f>
        <v>0</v>
      </c>
      <c r="Z1565" s="90" t="b">
        <f>AND(MONTH(Taulukko1[[#This Row],[Loppu PVM]] )=6,DAY(Taulukko1[[#This Row],[Loppu PVM]] )&gt;19)</f>
        <v>0</v>
      </c>
      <c r="AA1565" s="90" t="b">
        <f>OR(MONTH(Taulukko1[[#This Row],[Alku PVM]] )&lt;=5,AND(MONTH(Taulukko1[[#This Row],[Alku PVM]] )=6,DAY(Taulukko1[[#This Row],[Alku PVM]] )&lt;20))</f>
        <v>1</v>
      </c>
      <c r="AB1565" s="90" t="b">
        <f>OR(MONTH(Taulukko1[[#This Row],[Loppu PVM]])&lt;=5,AND(MONTH(Taulukko1[[#This Row],[Loppu PVM]] )=6,DAY(Taulukko1[[#This Row],[Loppu PVM]])&lt;20))</f>
        <v>1</v>
      </c>
      <c r="AC1565" s="90" t="b">
        <f>OR(MONTH(Taulukko1[[#This Row],[Alku PVM]] )&lt;=3,AND(MONTH(Taulukko1[[#This Row],[Alku PVM]] )=3))</f>
        <v>1</v>
      </c>
      <c r="AD1565" s="90" t="b">
        <f>OR(MONTH(Taulukko1[[#This Row],[Loppu PVM]] )&lt;=3,AND(MONTH(Taulukko1[[#This Row],[Loppu PVM]] )=3))</f>
        <v>0</v>
      </c>
      <c r="AE1565" s="90" t="b">
        <f>OR(MONTH(Taulukko1[[#This Row],[Alku PVM]] )&lt;=9,AND(MONTH(Taulukko1[[#This Row],[Alku PVM]] )=9))</f>
        <v>1</v>
      </c>
      <c r="AF1565" s="90" t="b">
        <f>OR(MONTH(Taulukko1[[#This Row],[Loppu PVM]])&lt;=9,AND(MONTH(Taulukko1[[#This Row],[Loppu PVM]] )=9))</f>
        <v>1</v>
      </c>
      <c r="AG1565" s="90" t="b">
        <f>OR(MONTH(Taulukko1[[#This Row],[Alku PVM]] )&lt;=6,AND(MONTH(Taulukko1[[#This Row],[Alku PVM]] )=6))</f>
        <v>1</v>
      </c>
      <c r="AH1565" s="90" t="b">
        <f>OR(MONTH(Taulukko1[[#This Row],[Loppu PVM]])&lt;=6,AND(MONTH(Taulukko1[[#This Row],[Loppu PVM]] )=6))</f>
        <v>1</v>
      </c>
    </row>
    <row r="1566" spans="1:34" ht="12.75" customHeight="1">
      <c r="A1566" t="s">
        <v>3615</v>
      </c>
      <c r="B1566" s="23">
        <v>40604</v>
      </c>
      <c r="C1566" t="s">
        <v>3614</v>
      </c>
      <c r="E1566" s="62">
        <v>20</v>
      </c>
      <c r="F1566" s="4">
        <v>40673</v>
      </c>
      <c r="G1566" s="5">
        <v>20</v>
      </c>
      <c r="H1566" s="22">
        <v>70</v>
      </c>
      <c r="I1566" s="126">
        <f>INDEX('TOL2008'!B:B,MATCH(A1566,'TOL2008'!A:A,0))</f>
        <v>84130</v>
      </c>
      <c r="J1566" s="126" t="str">
        <f>INDEX(Pääluokka!$H$2:$H$100,MATCH(VALUE(LEFT(Taulukko1[[#This Row],[TOL2008]],2)),Pääluokka!$G$2:$G$100,0))</f>
        <v>Julkinen hallinto ja maanpuolustus; pakollinen sosiaalivakuutus</v>
      </c>
      <c r="K1566" s="126" t="str">
        <f>INDEX(Pääluokka!$I$2:$I$100,MATCH(VALUE(LEFT(Taulukko1[[#This Row],[TOL2008]],2)),Pääluokka!$G$2:$G$100,0))</f>
        <v>Muut toimialat (O-Q, T-X)</v>
      </c>
      <c r="L1566" s="41">
        <f t="shared" si="240"/>
        <v>69</v>
      </c>
      <c r="M1566" s="43">
        <f t="shared" si="241"/>
        <v>40604</v>
      </c>
      <c r="N1566" s="43">
        <f t="shared" si="242"/>
        <v>40673</v>
      </c>
      <c r="O1566" s="43">
        <f t="shared" si="243"/>
        <v>40603</v>
      </c>
      <c r="P1566" s="43">
        <f t="shared" si="244"/>
        <v>40664</v>
      </c>
      <c r="Q1566" s="41">
        <f t="shared" si="245"/>
        <v>2011</v>
      </c>
      <c r="R1566" s="41">
        <f t="shared" si="246"/>
        <v>2011</v>
      </c>
      <c r="S1566" s="43" t="str">
        <f>YEAR(Taulukko1[[#This Row],[Alku KK]])&amp;"Q"&amp;ROUNDDOWN((MONTH(Taulukko1[[#This Row],[Alku KK]])-1)/3+1,0)</f>
        <v>2011Q1</v>
      </c>
      <c r="T1566" s="43" t="str">
        <f>YEAR(Taulukko1[[#This Row],[Loppu KK]])&amp;"Q"&amp;ROUNDDOWN((MONTH(Taulukko1[[#This Row],[Loppu KK]])-1)/3+1,0)</f>
        <v>2011Q2</v>
      </c>
      <c r="U1566" s="66">
        <f>IF(COUNT(Taulukko1[[#This Row],[Neuvottelujen alaiset ]])=1,Taulukko1[[#This Row],[Neuvottelujen alaiset ]],Taulukko1[[#This Row],[Vähennystarve]])</f>
        <v>70</v>
      </c>
      <c r="V1566" s="44">
        <f t="shared" si="247"/>
        <v>0.2857142857142857</v>
      </c>
      <c r="W1566" s="44">
        <f t="shared" si="248"/>
        <v>0.2857142857142857</v>
      </c>
      <c r="X1566" s="44">
        <f t="shared" si="249"/>
        <v>1</v>
      </c>
      <c r="Y1566" s="90" t="b">
        <f>AND(MONTH(Taulukko1[[#This Row],[Alku PVM]] )=6,DAY(Taulukko1[[#This Row],[Alku PVM]] )&gt;19)</f>
        <v>0</v>
      </c>
      <c r="Z1566" s="90" t="b">
        <f>AND(MONTH(Taulukko1[[#This Row],[Loppu PVM]] )=6,DAY(Taulukko1[[#This Row],[Loppu PVM]] )&gt;19)</f>
        <v>0</v>
      </c>
      <c r="AA1566" s="90" t="b">
        <f>OR(MONTH(Taulukko1[[#This Row],[Alku PVM]] )&lt;=5,AND(MONTH(Taulukko1[[#This Row],[Alku PVM]] )=6,DAY(Taulukko1[[#This Row],[Alku PVM]] )&lt;20))</f>
        <v>1</v>
      </c>
      <c r="AB1566" s="90" t="b">
        <f>OR(MONTH(Taulukko1[[#This Row],[Loppu PVM]])&lt;=5,AND(MONTH(Taulukko1[[#This Row],[Loppu PVM]] )=6,DAY(Taulukko1[[#This Row],[Loppu PVM]])&lt;20))</f>
        <v>1</v>
      </c>
      <c r="AC1566" s="90" t="b">
        <f>OR(MONTH(Taulukko1[[#This Row],[Alku PVM]] )&lt;=3,AND(MONTH(Taulukko1[[#This Row],[Alku PVM]] )=3))</f>
        <v>1</v>
      </c>
      <c r="AD1566" s="90" t="b">
        <f>OR(MONTH(Taulukko1[[#This Row],[Loppu PVM]] )&lt;=3,AND(MONTH(Taulukko1[[#This Row],[Loppu PVM]] )=3))</f>
        <v>0</v>
      </c>
      <c r="AE1566" s="90" t="b">
        <f>OR(MONTH(Taulukko1[[#This Row],[Alku PVM]] )&lt;=9,AND(MONTH(Taulukko1[[#This Row],[Alku PVM]] )=9))</f>
        <v>1</v>
      </c>
      <c r="AF1566" s="90" t="b">
        <f>OR(MONTH(Taulukko1[[#This Row],[Loppu PVM]])&lt;=9,AND(MONTH(Taulukko1[[#This Row],[Loppu PVM]] )=9))</f>
        <v>1</v>
      </c>
      <c r="AG1566" s="90" t="b">
        <f>OR(MONTH(Taulukko1[[#This Row],[Alku PVM]] )&lt;=6,AND(MONTH(Taulukko1[[#This Row],[Alku PVM]] )=6))</f>
        <v>1</v>
      </c>
      <c r="AH1566" s="90" t="b">
        <f>OR(MONTH(Taulukko1[[#This Row],[Loppu PVM]])&lt;=6,AND(MONTH(Taulukko1[[#This Row],[Loppu PVM]] )=6))</f>
        <v>1</v>
      </c>
    </row>
    <row r="1567" spans="1:34" ht="12.75" customHeight="1">
      <c r="A1567" t="s">
        <v>3669</v>
      </c>
      <c r="B1567" s="23">
        <v>40605</v>
      </c>
      <c r="C1567" t="s">
        <v>3668</v>
      </c>
      <c r="F1567" s="4">
        <v>40715</v>
      </c>
      <c r="G1567" s="5">
        <v>12</v>
      </c>
      <c r="H1567" s="22">
        <v>36</v>
      </c>
      <c r="I1567" s="126" t="e">
        <f>INDEX('TOL2008'!B:B,MATCH(A1567,'TOL2008'!A:A,0))</f>
        <v>#N/A</v>
      </c>
      <c r="J1567" s="126" t="e">
        <f>INDEX(Pääluokka!$H$2:$H$100,MATCH(VALUE(LEFT(Taulukko1[[#This Row],[TOL2008]],2)),Pääluokka!$G$2:$G$100,0))</f>
        <v>#N/A</v>
      </c>
      <c r="K1567" s="126" t="e">
        <f>INDEX(Pääluokka!$I$2:$I$100,MATCH(VALUE(LEFT(Taulukko1[[#This Row],[TOL2008]],2)),Pääluokka!$G$2:$G$100,0))</f>
        <v>#N/A</v>
      </c>
      <c r="L1567" s="41">
        <f t="shared" si="240"/>
        <v>110</v>
      </c>
      <c r="M1567" s="43">
        <f t="shared" si="241"/>
        <v>40605</v>
      </c>
      <c r="N1567" s="43">
        <f t="shared" si="242"/>
        <v>40715</v>
      </c>
      <c r="O1567" s="43">
        <f t="shared" si="243"/>
        <v>40603</v>
      </c>
      <c r="P1567" s="43">
        <f t="shared" si="244"/>
        <v>40695</v>
      </c>
      <c r="Q1567" s="41">
        <f t="shared" si="245"/>
        <v>2011</v>
      </c>
      <c r="R1567" s="41">
        <f t="shared" si="246"/>
        <v>2011</v>
      </c>
      <c r="S1567" s="43" t="str">
        <f>YEAR(Taulukko1[[#This Row],[Alku KK]])&amp;"Q"&amp;ROUNDDOWN((MONTH(Taulukko1[[#This Row],[Alku KK]])-1)/3+1,0)</f>
        <v>2011Q1</v>
      </c>
      <c r="T1567" s="43" t="str">
        <f>YEAR(Taulukko1[[#This Row],[Loppu KK]])&amp;"Q"&amp;ROUNDDOWN((MONTH(Taulukko1[[#This Row],[Loppu KK]])-1)/3+1,0)</f>
        <v>2011Q2</v>
      </c>
      <c r="U1567" s="66">
        <f>IF(COUNT(Taulukko1[[#This Row],[Neuvottelujen alaiset ]])=1,Taulukko1[[#This Row],[Neuvottelujen alaiset ]],Taulukko1[[#This Row],[Vähennystarve]])</f>
        <v>36</v>
      </c>
      <c r="V1567" s="44" t="str">
        <f t="shared" si="247"/>
        <v>NA</v>
      </c>
      <c r="W1567" s="44">
        <f t="shared" si="248"/>
        <v>0.33333333333333331</v>
      </c>
      <c r="X1567" s="44" t="str">
        <f t="shared" si="249"/>
        <v>NA</v>
      </c>
      <c r="Y1567" s="90" t="b">
        <f>AND(MONTH(Taulukko1[[#This Row],[Alku PVM]] )=6,DAY(Taulukko1[[#This Row],[Alku PVM]] )&gt;19)</f>
        <v>0</v>
      </c>
      <c r="Z1567" s="90" t="b">
        <f>AND(MONTH(Taulukko1[[#This Row],[Loppu PVM]] )=6,DAY(Taulukko1[[#This Row],[Loppu PVM]] )&gt;19)</f>
        <v>1</v>
      </c>
      <c r="AA1567" s="90" t="b">
        <f>OR(MONTH(Taulukko1[[#This Row],[Alku PVM]] )&lt;=5,AND(MONTH(Taulukko1[[#This Row],[Alku PVM]] )=6,DAY(Taulukko1[[#This Row],[Alku PVM]] )&lt;20))</f>
        <v>1</v>
      </c>
      <c r="AB1567" s="90" t="b">
        <f>OR(MONTH(Taulukko1[[#This Row],[Loppu PVM]])&lt;=5,AND(MONTH(Taulukko1[[#This Row],[Loppu PVM]] )=6,DAY(Taulukko1[[#This Row],[Loppu PVM]])&lt;20))</f>
        <v>0</v>
      </c>
      <c r="AC1567" s="90" t="b">
        <f>OR(MONTH(Taulukko1[[#This Row],[Alku PVM]] )&lt;=3,AND(MONTH(Taulukko1[[#This Row],[Alku PVM]] )=3))</f>
        <v>1</v>
      </c>
      <c r="AD1567" s="90" t="b">
        <f>OR(MONTH(Taulukko1[[#This Row],[Loppu PVM]] )&lt;=3,AND(MONTH(Taulukko1[[#This Row],[Loppu PVM]] )=3))</f>
        <v>0</v>
      </c>
      <c r="AE1567" s="90" t="b">
        <f>OR(MONTH(Taulukko1[[#This Row],[Alku PVM]] )&lt;=9,AND(MONTH(Taulukko1[[#This Row],[Alku PVM]] )=9))</f>
        <v>1</v>
      </c>
      <c r="AF1567" s="90" t="b">
        <f>OR(MONTH(Taulukko1[[#This Row],[Loppu PVM]])&lt;=9,AND(MONTH(Taulukko1[[#This Row],[Loppu PVM]] )=9))</f>
        <v>1</v>
      </c>
      <c r="AG1567" s="90" t="b">
        <f>OR(MONTH(Taulukko1[[#This Row],[Alku PVM]] )&lt;=6,AND(MONTH(Taulukko1[[#This Row],[Alku PVM]] )=6))</f>
        <v>1</v>
      </c>
      <c r="AH1567" s="90" t="b">
        <f>OR(MONTH(Taulukko1[[#This Row],[Loppu PVM]])&lt;=6,AND(MONTH(Taulukko1[[#This Row],[Loppu PVM]] )=6))</f>
        <v>1</v>
      </c>
    </row>
    <row r="1568" spans="1:34" ht="12.75" customHeight="1">
      <c r="A1568" s="21" t="s">
        <v>366</v>
      </c>
      <c r="B1568" s="23">
        <v>40610</v>
      </c>
      <c r="C1568" s="21" t="s">
        <v>3667</v>
      </c>
      <c r="D1568" s="24"/>
      <c r="E1568" s="62">
        <v>18</v>
      </c>
      <c r="F1568" s="23">
        <v>40661</v>
      </c>
      <c r="G1568" s="24">
        <v>11</v>
      </c>
      <c r="H1568" s="22">
        <v>23</v>
      </c>
      <c r="I1568" s="126">
        <f>INDEX('TOL2008'!B:B,MATCH(A1568,'TOL2008'!A:A,0))</f>
        <v>47719</v>
      </c>
      <c r="J1568" s="126" t="str">
        <f>INDEX(Pääluokka!$H$2:$H$100,MATCH(VALUE(LEFT(Taulukko1[[#This Row],[TOL2008]],2)),Pääluokka!$G$2:$G$100,0))</f>
        <v>Tukku- ja vähittäiskauppa; moottoriajoneuvojen ja moottoripyörien korjaus</v>
      </c>
      <c r="K1568" s="126" t="str">
        <f>INDEX(Pääluokka!$I$2:$I$100,MATCH(VALUE(LEFT(Taulukko1[[#This Row],[TOL2008]],2)),Pääluokka!$G$2:$G$100,0))</f>
        <v>Palvelualat (G-N, R, S)</v>
      </c>
      <c r="L1568" s="41">
        <f t="shared" si="240"/>
        <v>51</v>
      </c>
      <c r="M1568" s="43">
        <f t="shared" si="241"/>
        <v>40610</v>
      </c>
      <c r="N1568" s="43">
        <f t="shared" si="242"/>
        <v>40661</v>
      </c>
      <c r="O1568" s="43">
        <f t="shared" si="243"/>
        <v>40603</v>
      </c>
      <c r="P1568" s="43">
        <f t="shared" si="244"/>
        <v>40634</v>
      </c>
      <c r="Q1568" s="41">
        <f t="shared" si="245"/>
        <v>2011</v>
      </c>
      <c r="R1568" s="41">
        <f t="shared" si="246"/>
        <v>2011</v>
      </c>
      <c r="S1568" s="43" t="str">
        <f>YEAR(Taulukko1[[#This Row],[Alku KK]])&amp;"Q"&amp;ROUNDDOWN((MONTH(Taulukko1[[#This Row],[Alku KK]])-1)/3+1,0)</f>
        <v>2011Q1</v>
      </c>
      <c r="T1568" s="43" t="str">
        <f>YEAR(Taulukko1[[#This Row],[Loppu KK]])&amp;"Q"&amp;ROUNDDOWN((MONTH(Taulukko1[[#This Row],[Loppu KK]])-1)/3+1,0)</f>
        <v>2011Q2</v>
      </c>
      <c r="U1568" s="66">
        <f>IF(COUNT(Taulukko1[[#This Row],[Neuvottelujen alaiset ]])=1,Taulukko1[[#This Row],[Neuvottelujen alaiset ]],Taulukko1[[#This Row],[Vähennystarve]])</f>
        <v>23</v>
      </c>
      <c r="V1568" s="44">
        <f t="shared" si="247"/>
        <v>0.78260869565217395</v>
      </c>
      <c r="W1568" s="44">
        <f t="shared" si="248"/>
        <v>0.47826086956521741</v>
      </c>
      <c r="X1568" s="44">
        <f t="shared" si="249"/>
        <v>0.61111111111111116</v>
      </c>
      <c r="Y1568" s="90" t="b">
        <f>AND(MONTH(Taulukko1[[#This Row],[Alku PVM]] )=6,DAY(Taulukko1[[#This Row],[Alku PVM]] )&gt;19)</f>
        <v>0</v>
      </c>
      <c r="Z1568" s="90" t="b">
        <f>AND(MONTH(Taulukko1[[#This Row],[Loppu PVM]] )=6,DAY(Taulukko1[[#This Row],[Loppu PVM]] )&gt;19)</f>
        <v>0</v>
      </c>
      <c r="AA1568" s="90" t="b">
        <f>OR(MONTH(Taulukko1[[#This Row],[Alku PVM]] )&lt;=5,AND(MONTH(Taulukko1[[#This Row],[Alku PVM]] )=6,DAY(Taulukko1[[#This Row],[Alku PVM]] )&lt;20))</f>
        <v>1</v>
      </c>
      <c r="AB1568" s="90" t="b">
        <f>OR(MONTH(Taulukko1[[#This Row],[Loppu PVM]])&lt;=5,AND(MONTH(Taulukko1[[#This Row],[Loppu PVM]] )=6,DAY(Taulukko1[[#This Row],[Loppu PVM]])&lt;20))</f>
        <v>1</v>
      </c>
      <c r="AC1568" s="90" t="b">
        <f>OR(MONTH(Taulukko1[[#This Row],[Alku PVM]] )&lt;=3,AND(MONTH(Taulukko1[[#This Row],[Alku PVM]] )=3))</f>
        <v>1</v>
      </c>
      <c r="AD1568" s="90" t="b">
        <f>OR(MONTH(Taulukko1[[#This Row],[Loppu PVM]] )&lt;=3,AND(MONTH(Taulukko1[[#This Row],[Loppu PVM]] )=3))</f>
        <v>0</v>
      </c>
      <c r="AE1568" s="90" t="b">
        <f>OR(MONTH(Taulukko1[[#This Row],[Alku PVM]] )&lt;=9,AND(MONTH(Taulukko1[[#This Row],[Alku PVM]] )=9))</f>
        <v>1</v>
      </c>
      <c r="AF1568" s="90" t="b">
        <f>OR(MONTH(Taulukko1[[#This Row],[Loppu PVM]])&lt;=9,AND(MONTH(Taulukko1[[#This Row],[Loppu PVM]] )=9))</f>
        <v>1</v>
      </c>
      <c r="AG1568" s="90" t="b">
        <f>OR(MONTH(Taulukko1[[#This Row],[Alku PVM]] )&lt;=6,AND(MONTH(Taulukko1[[#This Row],[Alku PVM]] )=6))</f>
        <v>1</v>
      </c>
      <c r="AH1568" s="90" t="b">
        <f>OR(MONTH(Taulukko1[[#This Row],[Loppu PVM]])&lt;=6,AND(MONTH(Taulukko1[[#This Row],[Loppu PVM]] )=6))</f>
        <v>1</v>
      </c>
    </row>
    <row r="1569" spans="1:34" ht="12.75" customHeight="1">
      <c r="A1569" t="s">
        <v>982</v>
      </c>
      <c r="B1569" s="23">
        <v>40610</v>
      </c>
      <c r="C1569" t="s">
        <v>3649</v>
      </c>
      <c r="F1569" s="4"/>
      <c r="G1569" s="5"/>
      <c r="H1569" s="22"/>
      <c r="I1569" s="126">
        <f>INDEX('TOL2008'!B:B,MATCH(A1569,'TOL2008'!A:A,0))</f>
        <v>26300</v>
      </c>
      <c r="J1569" s="126" t="str">
        <f>INDEX(Pääluokka!$H$2:$H$100,MATCH(VALUE(LEFT(Taulukko1[[#This Row],[TOL2008]],2)),Pääluokka!$G$2:$G$100,0))</f>
        <v>Teollisuus</v>
      </c>
      <c r="K1569" s="126" t="str">
        <f>INDEX(Pääluokka!$I$2:$I$100,MATCH(VALUE(LEFT(Taulukko1[[#This Row],[TOL2008]],2)),Pääluokka!$G$2:$G$100,0))</f>
        <v>Teollisuus (C-E)</v>
      </c>
      <c r="L1569" s="41" t="str">
        <f t="shared" si="240"/>
        <v>NA</v>
      </c>
      <c r="M1569" s="43">
        <f t="shared" si="241"/>
        <v>40610</v>
      </c>
      <c r="N1569" s="43">
        <f t="shared" si="242"/>
        <v>40661</v>
      </c>
      <c r="O1569" s="43">
        <f t="shared" si="243"/>
        <v>40603</v>
      </c>
      <c r="P1569" s="43">
        <f t="shared" si="244"/>
        <v>40634</v>
      </c>
      <c r="Q1569" s="41">
        <f t="shared" si="245"/>
        <v>2011</v>
      </c>
      <c r="R1569" s="41">
        <f t="shared" si="246"/>
        <v>2011</v>
      </c>
      <c r="S1569" s="43" t="str">
        <f>YEAR(Taulukko1[[#This Row],[Alku KK]])&amp;"Q"&amp;ROUNDDOWN((MONTH(Taulukko1[[#This Row],[Alku KK]])-1)/3+1,0)</f>
        <v>2011Q1</v>
      </c>
      <c r="T1569" s="43" t="str">
        <f>YEAR(Taulukko1[[#This Row],[Loppu KK]])&amp;"Q"&amp;ROUNDDOWN((MONTH(Taulukko1[[#This Row],[Loppu KK]])-1)/3+1,0)</f>
        <v>2011Q2</v>
      </c>
      <c r="U1569" s="66">
        <f>IF(COUNT(Taulukko1[[#This Row],[Neuvottelujen alaiset ]])=1,Taulukko1[[#This Row],[Neuvottelujen alaiset ]],Taulukko1[[#This Row],[Vähennystarve]])</f>
        <v>0</v>
      </c>
      <c r="V1569" s="44" t="str">
        <f t="shared" si="247"/>
        <v>NA</v>
      </c>
      <c r="W1569" s="44" t="str">
        <f t="shared" si="248"/>
        <v>NA</v>
      </c>
      <c r="X1569" s="44" t="str">
        <f t="shared" si="249"/>
        <v>NA</v>
      </c>
      <c r="Y1569" s="90" t="b">
        <f>AND(MONTH(Taulukko1[[#This Row],[Alku PVM]] )=6,DAY(Taulukko1[[#This Row],[Alku PVM]] )&gt;19)</f>
        <v>0</v>
      </c>
      <c r="Z1569" s="90" t="b">
        <f>AND(MONTH(Taulukko1[[#This Row],[Loppu PVM]] )=6,DAY(Taulukko1[[#This Row],[Loppu PVM]] )&gt;19)</f>
        <v>0</v>
      </c>
      <c r="AA1569" s="90" t="b">
        <f>OR(MONTH(Taulukko1[[#This Row],[Alku PVM]] )&lt;=5,AND(MONTH(Taulukko1[[#This Row],[Alku PVM]] )=6,DAY(Taulukko1[[#This Row],[Alku PVM]] )&lt;20))</f>
        <v>1</v>
      </c>
      <c r="AB1569" s="90" t="b">
        <f>OR(MONTH(Taulukko1[[#This Row],[Loppu PVM]])&lt;=5,AND(MONTH(Taulukko1[[#This Row],[Loppu PVM]] )=6,DAY(Taulukko1[[#This Row],[Loppu PVM]])&lt;20))</f>
        <v>1</v>
      </c>
      <c r="AC1569" s="90" t="b">
        <f>OR(MONTH(Taulukko1[[#This Row],[Alku PVM]] )&lt;=3,AND(MONTH(Taulukko1[[#This Row],[Alku PVM]] )=3))</f>
        <v>1</v>
      </c>
      <c r="AD1569" s="90" t="b">
        <f>OR(MONTH(Taulukko1[[#This Row],[Loppu PVM]] )&lt;=3,AND(MONTH(Taulukko1[[#This Row],[Loppu PVM]] )=3))</f>
        <v>0</v>
      </c>
      <c r="AE1569" s="90" t="b">
        <f>OR(MONTH(Taulukko1[[#This Row],[Alku PVM]] )&lt;=9,AND(MONTH(Taulukko1[[#This Row],[Alku PVM]] )=9))</f>
        <v>1</v>
      </c>
      <c r="AF1569" s="90" t="b">
        <f>OR(MONTH(Taulukko1[[#This Row],[Loppu PVM]])&lt;=9,AND(MONTH(Taulukko1[[#This Row],[Loppu PVM]] )=9))</f>
        <v>1</v>
      </c>
      <c r="AG1569" s="90" t="b">
        <f>OR(MONTH(Taulukko1[[#This Row],[Alku PVM]] )&lt;=6,AND(MONTH(Taulukko1[[#This Row],[Alku PVM]] )=6))</f>
        <v>1</v>
      </c>
      <c r="AH1569" s="90" t="b">
        <f>OR(MONTH(Taulukko1[[#This Row],[Loppu PVM]])&lt;=6,AND(MONTH(Taulukko1[[#This Row],[Loppu PVM]] )=6))</f>
        <v>1</v>
      </c>
    </row>
    <row r="1570" spans="1:34" ht="12.75" customHeight="1">
      <c r="A1570" s="21" t="s">
        <v>534</v>
      </c>
      <c r="B1570" s="23">
        <v>40613</v>
      </c>
      <c r="C1570" s="21" t="s">
        <v>3757</v>
      </c>
      <c r="D1570" s="24"/>
      <c r="F1570" s="23"/>
      <c r="G1570" s="24"/>
      <c r="H1570" s="22">
        <v>500</v>
      </c>
      <c r="I1570" s="126">
        <f>INDEX('TOL2008'!B:B,MATCH(A1570,'TOL2008'!A:A,0))</f>
        <v>52230</v>
      </c>
      <c r="J1570" s="126" t="str">
        <f>INDEX(Pääluokka!$H$2:$H$100,MATCH(VALUE(LEFT(Taulukko1[[#This Row],[TOL2008]],2)),Pääluokka!$G$2:$G$100,0))</f>
        <v>Kuljetus ja varastointi</v>
      </c>
      <c r="K1570" s="126" t="str">
        <f>INDEX(Pääluokka!$I$2:$I$100,MATCH(VALUE(LEFT(Taulukko1[[#This Row],[TOL2008]],2)),Pääluokka!$G$2:$G$100,0))</f>
        <v>Palvelualat (G-N, R, S)</v>
      </c>
      <c r="L1570" s="41" t="str">
        <f t="shared" si="240"/>
        <v>NA</v>
      </c>
      <c r="M1570" s="43">
        <f t="shared" si="241"/>
        <v>40613</v>
      </c>
      <c r="N1570" s="43">
        <f t="shared" si="242"/>
        <v>40664</v>
      </c>
      <c r="O1570" s="43">
        <f t="shared" si="243"/>
        <v>40603</v>
      </c>
      <c r="P1570" s="43">
        <f t="shared" si="244"/>
        <v>40664</v>
      </c>
      <c r="Q1570" s="41">
        <f t="shared" si="245"/>
        <v>2011</v>
      </c>
      <c r="R1570" s="41">
        <f t="shared" si="246"/>
        <v>2011</v>
      </c>
      <c r="S1570" s="43" t="str">
        <f>YEAR(Taulukko1[[#This Row],[Alku KK]])&amp;"Q"&amp;ROUNDDOWN((MONTH(Taulukko1[[#This Row],[Alku KK]])-1)/3+1,0)</f>
        <v>2011Q1</v>
      </c>
      <c r="T1570" s="43" t="str">
        <f>YEAR(Taulukko1[[#This Row],[Loppu KK]])&amp;"Q"&amp;ROUNDDOWN((MONTH(Taulukko1[[#This Row],[Loppu KK]])-1)/3+1,0)</f>
        <v>2011Q2</v>
      </c>
      <c r="U1570" s="66">
        <f>IF(COUNT(Taulukko1[[#This Row],[Neuvottelujen alaiset ]])=1,Taulukko1[[#This Row],[Neuvottelujen alaiset ]],Taulukko1[[#This Row],[Vähennystarve]])</f>
        <v>500</v>
      </c>
      <c r="V1570" s="44" t="str">
        <f t="shared" si="247"/>
        <v>NA</v>
      </c>
      <c r="W1570" s="44" t="str">
        <f t="shared" si="248"/>
        <v>NA</v>
      </c>
      <c r="X1570" s="44" t="str">
        <f t="shared" si="249"/>
        <v>NA</v>
      </c>
      <c r="Y1570" s="90" t="b">
        <f>AND(MONTH(Taulukko1[[#This Row],[Alku PVM]] )=6,DAY(Taulukko1[[#This Row],[Alku PVM]] )&gt;19)</f>
        <v>0</v>
      </c>
      <c r="Z1570" s="90" t="b">
        <f>AND(MONTH(Taulukko1[[#This Row],[Loppu PVM]] )=6,DAY(Taulukko1[[#This Row],[Loppu PVM]] )&gt;19)</f>
        <v>0</v>
      </c>
      <c r="AA1570" s="90" t="b">
        <f>OR(MONTH(Taulukko1[[#This Row],[Alku PVM]] )&lt;=5,AND(MONTH(Taulukko1[[#This Row],[Alku PVM]] )=6,DAY(Taulukko1[[#This Row],[Alku PVM]] )&lt;20))</f>
        <v>1</v>
      </c>
      <c r="AB1570" s="90" t="b">
        <f>OR(MONTH(Taulukko1[[#This Row],[Loppu PVM]])&lt;=5,AND(MONTH(Taulukko1[[#This Row],[Loppu PVM]] )=6,DAY(Taulukko1[[#This Row],[Loppu PVM]])&lt;20))</f>
        <v>1</v>
      </c>
      <c r="AC1570" s="90" t="b">
        <f>OR(MONTH(Taulukko1[[#This Row],[Alku PVM]] )&lt;=3,AND(MONTH(Taulukko1[[#This Row],[Alku PVM]] )=3))</f>
        <v>1</v>
      </c>
      <c r="AD1570" s="90" t="b">
        <f>OR(MONTH(Taulukko1[[#This Row],[Loppu PVM]] )&lt;=3,AND(MONTH(Taulukko1[[#This Row],[Loppu PVM]] )=3))</f>
        <v>0</v>
      </c>
      <c r="AE1570" s="90" t="b">
        <f>OR(MONTH(Taulukko1[[#This Row],[Alku PVM]] )&lt;=9,AND(MONTH(Taulukko1[[#This Row],[Alku PVM]] )=9))</f>
        <v>1</v>
      </c>
      <c r="AF1570" s="90" t="b">
        <f>OR(MONTH(Taulukko1[[#This Row],[Loppu PVM]])&lt;=9,AND(MONTH(Taulukko1[[#This Row],[Loppu PVM]] )=9))</f>
        <v>1</v>
      </c>
      <c r="AG1570" s="90" t="b">
        <f>OR(MONTH(Taulukko1[[#This Row],[Alku PVM]] )&lt;=6,AND(MONTH(Taulukko1[[#This Row],[Alku PVM]] )=6))</f>
        <v>1</v>
      </c>
      <c r="AH1570" s="90" t="b">
        <f>OR(MONTH(Taulukko1[[#This Row],[Loppu PVM]])&lt;=6,AND(MONTH(Taulukko1[[#This Row],[Loppu PVM]] )=6))</f>
        <v>1</v>
      </c>
    </row>
    <row r="1571" spans="1:34" ht="12.75" customHeight="1">
      <c r="A1571" t="s">
        <v>3697</v>
      </c>
      <c r="B1571" s="23">
        <v>40613</v>
      </c>
      <c r="C1571" t="s">
        <v>3696</v>
      </c>
      <c r="E1571" s="62">
        <v>40</v>
      </c>
      <c r="F1571" s="4">
        <v>40666</v>
      </c>
      <c r="G1571" s="5">
        <v>30</v>
      </c>
      <c r="H1571" s="22">
        <v>124</v>
      </c>
      <c r="I1571" s="126" t="e">
        <f>INDEX('TOL2008'!B:B,MATCH(A1571,'TOL2008'!A:A,0))</f>
        <v>#N/A</v>
      </c>
      <c r="J1571" s="126" t="e">
        <f>INDEX(Pääluokka!$H$2:$H$100,MATCH(VALUE(LEFT(Taulukko1[[#This Row],[TOL2008]],2)),Pääluokka!$G$2:$G$100,0))</f>
        <v>#N/A</v>
      </c>
      <c r="K1571" s="126" t="e">
        <f>INDEX(Pääluokka!$I$2:$I$100,MATCH(VALUE(LEFT(Taulukko1[[#This Row],[TOL2008]],2)),Pääluokka!$G$2:$G$100,0))</f>
        <v>#N/A</v>
      </c>
      <c r="L1571" s="41">
        <f t="shared" si="240"/>
        <v>53</v>
      </c>
      <c r="M1571" s="43">
        <f t="shared" si="241"/>
        <v>40613</v>
      </c>
      <c r="N1571" s="43">
        <f t="shared" si="242"/>
        <v>40666</v>
      </c>
      <c r="O1571" s="43">
        <f t="shared" si="243"/>
        <v>40603</v>
      </c>
      <c r="P1571" s="43">
        <f t="shared" si="244"/>
        <v>40664</v>
      </c>
      <c r="Q1571" s="41">
        <f t="shared" si="245"/>
        <v>2011</v>
      </c>
      <c r="R1571" s="41">
        <f t="shared" si="246"/>
        <v>2011</v>
      </c>
      <c r="S1571" s="43" t="str">
        <f>YEAR(Taulukko1[[#This Row],[Alku KK]])&amp;"Q"&amp;ROUNDDOWN((MONTH(Taulukko1[[#This Row],[Alku KK]])-1)/3+1,0)</f>
        <v>2011Q1</v>
      </c>
      <c r="T1571" s="43" t="str">
        <f>YEAR(Taulukko1[[#This Row],[Loppu KK]])&amp;"Q"&amp;ROUNDDOWN((MONTH(Taulukko1[[#This Row],[Loppu KK]])-1)/3+1,0)</f>
        <v>2011Q2</v>
      </c>
      <c r="U1571" s="66">
        <f>IF(COUNT(Taulukko1[[#This Row],[Neuvottelujen alaiset ]])=1,Taulukko1[[#This Row],[Neuvottelujen alaiset ]],Taulukko1[[#This Row],[Vähennystarve]])</f>
        <v>124</v>
      </c>
      <c r="V1571" s="44">
        <f t="shared" si="247"/>
        <v>0.32258064516129031</v>
      </c>
      <c r="W1571" s="44">
        <f t="shared" si="248"/>
        <v>0.24193548387096775</v>
      </c>
      <c r="X1571" s="44">
        <f t="shared" si="249"/>
        <v>0.75</v>
      </c>
      <c r="Y1571" s="90" t="b">
        <f>AND(MONTH(Taulukko1[[#This Row],[Alku PVM]] )=6,DAY(Taulukko1[[#This Row],[Alku PVM]] )&gt;19)</f>
        <v>0</v>
      </c>
      <c r="Z1571" s="90" t="b">
        <f>AND(MONTH(Taulukko1[[#This Row],[Loppu PVM]] )=6,DAY(Taulukko1[[#This Row],[Loppu PVM]] )&gt;19)</f>
        <v>0</v>
      </c>
      <c r="AA1571" s="90" t="b">
        <f>OR(MONTH(Taulukko1[[#This Row],[Alku PVM]] )&lt;=5,AND(MONTH(Taulukko1[[#This Row],[Alku PVM]] )=6,DAY(Taulukko1[[#This Row],[Alku PVM]] )&lt;20))</f>
        <v>1</v>
      </c>
      <c r="AB1571" s="90" t="b">
        <f>OR(MONTH(Taulukko1[[#This Row],[Loppu PVM]])&lt;=5,AND(MONTH(Taulukko1[[#This Row],[Loppu PVM]] )=6,DAY(Taulukko1[[#This Row],[Loppu PVM]])&lt;20))</f>
        <v>1</v>
      </c>
      <c r="AC1571" s="90" t="b">
        <f>OR(MONTH(Taulukko1[[#This Row],[Alku PVM]] )&lt;=3,AND(MONTH(Taulukko1[[#This Row],[Alku PVM]] )=3))</f>
        <v>1</v>
      </c>
      <c r="AD1571" s="90" t="b">
        <f>OR(MONTH(Taulukko1[[#This Row],[Loppu PVM]] )&lt;=3,AND(MONTH(Taulukko1[[#This Row],[Loppu PVM]] )=3))</f>
        <v>0</v>
      </c>
      <c r="AE1571" s="90" t="b">
        <f>OR(MONTH(Taulukko1[[#This Row],[Alku PVM]] )&lt;=9,AND(MONTH(Taulukko1[[#This Row],[Alku PVM]] )=9))</f>
        <v>1</v>
      </c>
      <c r="AF1571" s="90" t="b">
        <f>OR(MONTH(Taulukko1[[#This Row],[Loppu PVM]])&lt;=9,AND(MONTH(Taulukko1[[#This Row],[Loppu PVM]] )=9))</f>
        <v>1</v>
      </c>
      <c r="AG1571" s="90" t="b">
        <f>OR(MONTH(Taulukko1[[#This Row],[Alku PVM]] )&lt;=6,AND(MONTH(Taulukko1[[#This Row],[Alku PVM]] )=6))</f>
        <v>1</v>
      </c>
      <c r="AH1571" s="90" t="b">
        <f>OR(MONTH(Taulukko1[[#This Row],[Loppu PVM]])&lt;=6,AND(MONTH(Taulukko1[[#This Row],[Loppu PVM]] )=6))</f>
        <v>1</v>
      </c>
    </row>
    <row r="1572" spans="1:34" ht="12.75" customHeight="1">
      <c r="A1572" s="21" t="s">
        <v>1727</v>
      </c>
      <c r="B1572" s="23">
        <v>40613</v>
      </c>
      <c r="C1572" s="21" t="s">
        <v>3616</v>
      </c>
      <c r="D1572" s="24"/>
      <c r="F1572" s="23"/>
      <c r="G1572" s="24"/>
      <c r="H1572" s="22">
        <v>10</v>
      </c>
      <c r="I1572" s="126">
        <f>INDEX('TOL2008'!B:B,MATCH(A1572,'TOL2008'!A:A,0))</f>
        <v>10820</v>
      </c>
      <c r="J1572" s="126" t="str">
        <f>INDEX(Pääluokka!$H$2:$H$100,MATCH(VALUE(LEFT(Taulukko1[[#This Row],[TOL2008]],2)),Pääluokka!$G$2:$G$100,0))</f>
        <v>Teollisuus</v>
      </c>
      <c r="K1572" s="126" t="str">
        <f>INDEX(Pääluokka!$I$2:$I$100,MATCH(VALUE(LEFT(Taulukko1[[#This Row],[TOL2008]],2)),Pääluokka!$G$2:$G$100,0))</f>
        <v>Teollisuus (C-E)</v>
      </c>
      <c r="L1572" s="41" t="str">
        <f t="shared" si="240"/>
        <v>NA</v>
      </c>
      <c r="M1572" s="43">
        <f t="shared" si="241"/>
        <v>40613</v>
      </c>
      <c r="N1572" s="43">
        <f t="shared" si="242"/>
        <v>40664</v>
      </c>
      <c r="O1572" s="43">
        <f t="shared" si="243"/>
        <v>40603</v>
      </c>
      <c r="P1572" s="43">
        <f t="shared" si="244"/>
        <v>40664</v>
      </c>
      <c r="Q1572" s="41">
        <f t="shared" si="245"/>
        <v>2011</v>
      </c>
      <c r="R1572" s="41">
        <f t="shared" si="246"/>
        <v>2011</v>
      </c>
      <c r="S1572" s="43" t="str">
        <f>YEAR(Taulukko1[[#This Row],[Alku KK]])&amp;"Q"&amp;ROUNDDOWN((MONTH(Taulukko1[[#This Row],[Alku KK]])-1)/3+1,0)</f>
        <v>2011Q1</v>
      </c>
      <c r="T1572" s="43" t="str">
        <f>YEAR(Taulukko1[[#This Row],[Loppu KK]])&amp;"Q"&amp;ROUNDDOWN((MONTH(Taulukko1[[#This Row],[Loppu KK]])-1)/3+1,0)</f>
        <v>2011Q2</v>
      </c>
      <c r="U1572" s="66">
        <f>IF(COUNT(Taulukko1[[#This Row],[Neuvottelujen alaiset ]])=1,Taulukko1[[#This Row],[Neuvottelujen alaiset ]],Taulukko1[[#This Row],[Vähennystarve]])</f>
        <v>10</v>
      </c>
      <c r="V1572" s="44" t="str">
        <f t="shared" si="247"/>
        <v>NA</v>
      </c>
      <c r="W1572" s="44" t="str">
        <f t="shared" si="248"/>
        <v>NA</v>
      </c>
      <c r="X1572" s="44" t="str">
        <f t="shared" si="249"/>
        <v>NA</v>
      </c>
      <c r="Y1572" s="90" t="b">
        <f>AND(MONTH(Taulukko1[[#This Row],[Alku PVM]] )=6,DAY(Taulukko1[[#This Row],[Alku PVM]] )&gt;19)</f>
        <v>0</v>
      </c>
      <c r="Z1572" s="90" t="b">
        <f>AND(MONTH(Taulukko1[[#This Row],[Loppu PVM]] )=6,DAY(Taulukko1[[#This Row],[Loppu PVM]] )&gt;19)</f>
        <v>0</v>
      </c>
      <c r="AA1572" s="90" t="b">
        <f>OR(MONTH(Taulukko1[[#This Row],[Alku PVM]] )&lt;=5,AND(MONTH(Taulukko1[[#This Row],[Alku PVM]] )=6,DAY(Taulukko1[[#This Row],[Alku PVM]] )&lt;20))</f>
        <v>1</v>
      </c>
      <c r="AB1572" s="90" t="b">
        <f>OR(MONTH(Taulukko1[[#This Row],[Loppu PVM]])&lt;=5,AND(MONTH(Taulukko1[[#This Row],[Loppu PVM]] )=6,DAY(Taulukko1[[#This Row],[Loppu PVM]])&lt;20))</f>
        <v>1</v>
      </c>
      <c r="AC1572" s="90" t="b">
        <f>OR(MONTH(Taulukko1[[#This Row],[Alku PVM]] )&lt;=3,AND(MONTH(Taulukko1[[#This Row],[Alku PVM]] )=3))</f>
        <v>1</v>
      </c>
      <c r="AD1572" s="90" t="b">
        <f>OR(MONTH(Taulukko1[[#This Row],[Loppu PVM]] )&lt;=3,AND(MONTH(Taulukko1[[#This Row],[Loppu PVM]] )=3))</f>
        <v>0</v>
      </c>
      <c r="AE1572" s="90" t="b">
        <f>OR(MONTH(Taulukko1[[#This Row],[Alku PVM]] )&lt;=9,AND(MONTH(Taulukko1[[#This Row],[Alku PVM]] )=9))</f>
        <v>1</v>
      </c>
      <c r="AF1572" s="90" t="b">
        <f>OR(MONTH(Taulukko1[[#This Row],[Loppu PVM]])&lt;=9,AND(MONTH(Taulukko1[[#This Row],[Loppu PVM]] )=9))</f>
        <v>1</v>
      </c>
      <c r="AG1572" s="90" t="b">
        <f>OR(MONTH(Taulukko1[[#This Row],[Alku PVM]] )&lt;=6,AND(MONTH(Taulukko1[[#This Row],[Alku PVM]] )=6))</f>
        <v>1</v>
      </c>
      <c r="AH1572" s="90" t="b">
        <f>OR(MONTH(Taulukko1[[#This Row],[Loppu PVM]])&lt;=6,AND(MONTH(Taulukko1[[#This Row],[Loppu PVM]] )=6))</f>
        <v>1</v>
      </c>
    </row>
    <row r="1573" spans="1:34" ht="12.75" customHeight="1">
      <c r="A1573" t="s">
        <v>639</v>
      </c>
      <c r="B1573" s="23">
        <v>40619</v>
      </c>
      <c r="C1573" t="s">
        <v>3809</v>
      </c>
      <c r="E1573" s="62">
        <v>110</v>
      </c>
      <c r="F1573" s="4">
        <v>40672</v>
      </c>
      <c r="G1573" s="5">
        <v>93</v>
      </c>
      <c r="H1573" s="22">
        <v>110</v>
      </c>
      <c r="I1573" s="126">
        <f>INDEX('TOL2008'!B:B,MATCH(A1573,'TOL2008'!A:A,0))</f>
        <v>10130</v>
      </c>
      <c r="J1573" s="126" t="str">
        <f>INDEX(Pääluokka!$H$2:$H$100,MATCH(VALUE(LEFT(Taulukko1[[#This Row],[TOL2008]],2)),Pääluokka!$G$2:$G$100,0))</f>
        <v>Teollisuus</v>
      </c>
      <c r="K1573" s="126" t="str">
        <f>INDEX(Pääluokka!$I$2:$I$100,MATCH(VALUE(LEFT(Taulukko1[[#This Row],[TOL2008]],2)),Pääluokka!$G$2:$G$100,0))</f>
        <v>Teollisuus (C-E)</v>
      </c>
      <c r="L1573" s="41">
        <f t="shared" si="240"/>
        <v>53</v>
      </c>
      <c r="M1573" s="43">
        <f t="shared" si="241"/>
        <v>40619</v>
      </c>
      <c r="N1573" s="43">
        <f t="shared" si="242"/>
        <v>40672</v>
      </c>
      <c r="O1573" s="43">
        <f t="shared" si="243"/>
        <v>40603</v>
      </c>
      <c r="P1573" s="43">
        <f t="shared" si="244"/>
        <v>40664</v>
      </c>
      <c r="Q1573" s="41">
        <f t="shared" si="245"/>
        <v>2011</v>
      </c>
      <c r="R1573" s="41">
        <f t="shared" si="246"/>
        <v>2011</v>
      </c>
      <c r="S1573" s="43" t="str">
        <f>YEAR(Taulukko1[[#This Row],[Alku KK]])&amp;"Q"&amp;ROUNDDOWN((MONTH(Taulukko1[[#This Row],[Alku KK]])-1)/3+1,0)</f>
        <v>2011Q1</v>
      </c>
      <c r="T1573" s="43" t="str">
        <f>YEAR(Taulukko1[[#This Row],[Loppu KK]])&amp;"Q"&amp;ROUNDDOWN((MONTH(Taulukko1[[#This Row],[Loppu KK]])-1)/3+1,0)</f>
        <v>2011Q2</v>
      </c>
      <c r="U1573" s="66">
        <f>IF(COUNT(Taulukko1[[#This Row],[Neuvottelujen alaiset ]])=1,Taulukko1[[#This Row],[Neuvottelujen alaiset ]],Taulukko1[[#This Row],[Vähennystarve]])</f>
        <v>110</v>
      </c>
      <c r="V1573" s="44">
        <f t="shared" si="247"/>
        <v>1</v>
      </c>
      <c r="W1573" s="44">
        <f t="shared" si="248"/>
        <v>0.84545454545454546</v>
      </c>
      <c r="X1573" s="44">
        <f t="shared" si="249"/>
        <v>0.84545454545454546</v>
      </c>
      <c r="Y1573" s="90" t="b">
        <f>AND(MONTH(Taulukko1[[#This Row],[Alku PVM]] )=6,DAY(Taulukko1[[#This Row],[Alku PVM]] )&gt;19)</f>
        <v>0</v>
      </c>
      <c r="Z1573" s="90" t="b">
        <f>AND(MONTH(Taulukko1[[#This Row],[Loppu PVM]] )=6,DAY(Taulukko1[[#This Row],[Loppu PVM]] )&gt;19)</f>
        <v>0</v>
      </c>
      <c r="AA1573" s="90" t="b">
        <f>OR(MONTH(Taulukko1[[#This Row],[Alku PVM]] )&lt;=5,AND(MONTH(Taulukko1[[#This Row],[Alku PVM]] )=6,DAY(Taulukko1[[#This Row],[Alku PVM]] )&lt;20))</f>
        <v>1</v>
      </c>
      <c r="AB1573" s="90" t="b">
        <f>OR(MONTH(Taulukko1[[#This Row],[Loppu PVM]])&lt;=5,AND(MONTH(Taulukko1[[#This Row],[Loppu PVM]] )=6,DAY(Taulukko1[[#This Row],[Loppu PVM]])&lt;20))</f>
        <v>1</v>
      </c>
      <c r="AC1573" s="90" t="b">
        <f>OR(MONTH(Taulukko1[[#This Row],[Alku PVM]] )&lt;=3,AND(MONTH(Taulukko1[[#This Row],[Alku PVM]] )=3))</f>
        <v>1</v>
      </c>
      <c r="AD1573" s="90" t="b">
        <f>OR(MONTH(Taulukko1[[#This Row],[Loppu PVM]] )&lt;=3,AND(MONTH(Taulukko1[[#This Row],[Loppu PVM]] )=3))</f>
        <v>0</v>
      </c>
      <c r="AE1573" s="90" t="b">
        <f>OR(MONTH(Taulukko1[[#This Row],[Alku PVM]] )&lt;=9,AND(MONTH(Taulukko1[[#This Row],[Alku PVM]] )=9))</f>
        <v>1</v>
      </c>
      <c r="AF1573" s="90" t="b">
        <f>OR(MONTH(Taulukko1[[#This Row],[Loppu PVM]])&lt;=9,AND(MONTH(Taulukko1[[#This Row],[Loppu PVM]] )=9))</f>
        <v>1</v>
      </c>
      <c r="AG1573" s="90" t="b">
        <f>OR(MONTH(Taulukko1[[#This Row],[Alku PVM]] )&lt;=6,AND(MONTH(Taulukko1[[#This Row],[Alku PVM]] )=6))</f>
        <v>1</v>
      </c>
      <c r="AH1573" s="90" t="b">
        <f>OR(MONTH(Taulukko1[[#This Row],[Loppu PVM]])&lt;=6,AND(MONTH(Taulukko1[[#This Row],[Loppu PVM]] )=6))</f>
        <v>1</v>
      </c>
    </row>
    <row r="1574" spans="1:34" ht="12.75" customHeight="1">
      <c r="A1574" s="21" t="s">
        <v>3762</v>
      </c>
      <c r="B1574" s="23">
        <v>40619</v>
      </c>
      <c r="C1574" s="21" t="s">
        <v>3761</v>
      </c>
      <c r="D1574" s="24"/>
      <c r="F1574" s="23">
        <v>40661</v>
      </c>
      <c r="G1574" s="24">
        <v>52</v>
      </c>
      <c r="H1574" s="22">
        <v>64</v>
      </c>
      <c r="I1574" s="126" t="e">
        <f>INDEX('TOL2008'!B:B,MATCH(A1574,'TOL2008'!A:A,0))</f>
        <v>#N/A</v>
      </c>
      <c r="J1574" s="126" t="e">
        <f>INDEX(Pääluokka!$H$2:$H$100,MATCH(VALUE(LEFT(Taulukko1[[#This Row],[TOL2008]],2)),Pääluokka!$G$2:$G$100,0))</f>
        <v>#N/A</v>
      </c>
      <c r="K1574" s="126" t="e">
        <f>INDEX(Pääluokka!$I$2:$I$100,MATCH(VALUE(LEFT(Taulukko1[[#This Row],[TOL2008]],2)),Pääluokka!$G$2:$G$100,0))</f>
        <v>#N/A</v>
      </c>
      <c r="L1574" s="41">
        <f t="shared" si="240"/>
        <v>42</v>
      </c>
      <c r="M1574" s="43">
        <f t="shared" si="241"/>
        <v>40619</v>
      </c>
      <c r="N1574" s="43">
        <f t="shared" si="242"/>
        <v>40661</v>
      </c>
      <c r="O1574" s="43">
        <f t="shared" si="243"/>
        <v>40603</v>
      </c>
      <c r="P1574" s="43">
        <f t="shared" si="244"/>
        <v>40634</v>
      </c>
      <c r="Q1574" s="41">
        <f t="shared" si="245"/>
        <v>2011</v>
      </c>
      <c r="R1574" s="41">
        <f t="shared" si="246"/>
        <v>2011</v>
      </c>
      <c r="S1574" s="43" t="str">
        <f>YEAR(Taulukko1[[#This Row],[Alku KK]])&amp;"Q"&amp;ROUNDDOWN((MONTH(Taulukko1[[#This Row],[Alku KK]])-1)/3+1,0)</f>
        <v>2011Q1</v>
      </c>
      <c r="T1574" s="43" t="str">
        <f>YEAR(Taulukko1[[#This Row],[Loppu KK]])&amp;"Q"&amp;ROUNDDOWN((MONTH(Taulukko1[[#This Row],[Loppu KK]])-1)/3+1,0)</f>
        <v>2011Q2</v>
      </c>
      <c r="U1574" s="66">
        <f>IF(COUNT(Taulukko1[[#This Row],[Neuvottelujen alaiset ]])=1,Taulukko1[[#This Row],[Neuvottelujen alaiset ]],Taulukko1[[#This Row],[Vähennystarve]])</f>
        <v>64</v>
      </c>
      <c r="V1574" s="44" t="str">
        <f t="shared" si="247"/>
        <v>NA</v>
      </c>
      <c r="W1574" s="44">
        <f t="shared" si="248"/>
        <v>0.8125</v>
      </c>
      <c r="X1574" s="44" t="str">
        <f t="shared" si="249"/>
        <v>NA</v>
      </c>
      <c r="Y1574" s="90" t="b">
        <f>AND(MONTH(Taulukko1[[#This Row],[Alku PVM]] )=6,DAY(Taulukko1[[#This Row],[Alku PVM]] )&gt;19)</f>
        <v>0</v>
      </c>
      <c r="Z1574" s="90" t="b">
        <f>AND(MONTH(Taulukko1[[#This Row],[Loppu PVM]] )=6,DAY(Taulukko1[[#This Row],[Loppu PVM]] )&gt;19)</f>
        <v>0</v>
      </c>
      <c r="AA1574" s="90" t="b">
        <f>OR(MONTH(Taulukko1[[#This Row],[Alku PVM]] )&lt;=5,AND(MONTH(Taulukko1[[#This Row],[Alku PVM]] )=6,DAY(Taulukko1[[#This Row],[Alku PVM]] )&lt;20))</f>
        <v>1</v>
      </c>
      <c r="AB1574" s="90" t="b">
        <f>OR(MONTH(Taulukko1[[#This Row],[Loppu PVM]])&lt;=5,AND(MONTH(Taulukko1[[#This Row],[Loppu PVM]] )=6,DAY(Taulukko1[[#This Row],[Loppu PVM]])&lt;20))</f>
        <v>1</v>
      </c>
      <c r="AC1574" s="90" t="b">
        <f>OR(MONTH(Taulukko1[[#This Row],[Alku PVM]] )&lt;=3,AND(MONTH(Taulukko1[[#This Row],[Alku PVM]] )=3))</f>
        <v>1</v>
      </c>
      <c r="AD1574" s="90" t="b">
        <f>OR(MONTH(Taulukko1[[#This Row],[Loppu PVM]] )&lt;=3,AND(MONTH(Taulukko1[[#This Row],[Loppu PVM]] )=3))</f>
        <v>0</v>
      </c>
      <c r="AE1574" s="90" t="b">
        <f>OR(MONTH(Taulukko1[[#This Row],[Alku PVM]] )&lt;=9,AND(MONTH(Taulukko1[[#This Row],[Alku PVM]] )=9))</f>
        <v>1</v>
      </c>
      <c r="AF1574" s="90" t="b">
        <f>OR(MONTH(Taulukko1[[#This Row],[Loppu PVM]])&lt;=9,AND(MONTH(Taulukko1[[#This Row],[Loppu PVM]] )=9))</f>
        <v>1</v>
      </c>
      <c r="AG1574" s="90" t="b">
        <f>OR(MONTH(Taulukko1[[#This Row],[Alku PVM]] )&lt;=6,AND(MONTH(Taulukko1[[#This Row],[Alku PVM]] )=6))</f>
        <v>1</v>
      </c>
      <c r="AH1574" s="90" t="b">
        <f>OR(MONTH(Taulukko1[[#This Row],[Loppu PVM]])&lt;=6,AND(MONTH(Taulukko1[[#This Row],[Loppu PVM]] )=6))</f>
        <v>1</v>
      </c>
    </row>
    <row r="1575" spans="1:34" ht="12.75" customHeight="1">
      <c r="A1575" t="s">
        <v>1131</v>
      </c>
      <c r="B1575" s="23">
        <v>40627</v>
      </c>
      <c r="C1575" t="s">
        <v>3720</v>
      </c>
      <c r="D1575" s="5">
        <v>20</v>
      </c>
      <c r="E1575" s="62">
        <v>25</v>
      </c>
      <c r="F1575" s="4">
        <v>40660</v>
      </c>
      <c r="G1575" s="5">
        <v>20</v>
      </c>
      <c r="H1575" s="22">
        <v>45</v>
      </c>
      <c r="I1575" s="126">
        <f>INDEX('TOL2008'!B:B,MATCH(A1575,'TOL2008'!A:A,0))</f>
        <v>82200</v>
      </c>
      <c r="J1575" s="126" t="str">
        <f>INDEX(Pääluokka!$H$2:$H$100,MATCH(VALUE(LEFT(Taulukko1[[#This Row],[TOL2008]],2)),Pääluokka!$G$2:$G$100,0))</f>
        <v>Hallinto- ja tukipalvelutoiminta</v>
      </c>
      <c r="K1575" s="126" t="str">
        <f>INDEX(Pääluokka!$I$2:$I$100,MATCH(VALUE(LEFT(Taulukko1[[#This Row],[TOL2008]],2)),Pääluokka!$G$2:$G$100,0))</f>
        <v>Palvelualat (G-N, R, S)</v>
      </c>
      <c r="L1575" s="41">
        <f t="shared" si="240"/>
        <v>33</v>
      </c>
      <c r="M1575" s="43">
        <f t="shared" si="241"/>
        <v>40627</v>
      </c>
      <c r="N1575" s="43">
        <f t="shared" si="242"/>
        <v>40660</v>
      </c>
      <c r="O1575" s="43">
        <f t="shared" si="243"/>
        <v>40603</v>
      </c>
      <c r="P1575" s="43">
        <f t="shared" si="244"/>
        <v>40634</v>
      </c>
      <c r="Q1575" s="41">
        <f t="shared" si="245"/>
        <v>2011</v>
      </c>
      <c r="R1575" s="41">
        <f t="shared" si="246"/>
        <v>2011</v>
      </c>
      <c r="S1575" s="43" t="str">
        <f>YEAR(Taulukko1[[#This Row],[Alku KK]])&amp;"Q"&amp;ROUNDDOWN((MONTH(Taulukko1[[#This Row],[Alku KK]])-1)/3+1,0)</f>
        <v>2011Q1</v>
      </c>
      <c r="T1575" s="43" t="str">
        <f>YEAR(Taulukko1[[#This Row],[Loppu KK]])&amp;"Q"&amp;ROUNDDOWN((MONTH(Taulukko1[[#This Row],[Loppu KK]])-1)/3+1,0)</f>
        <v>2011Q2</v>
      </c>
      <c r="U1575" s="66">
        <f>IF(COUNT(Taulukko1[[#This Row],[Neuvottelujen alaiset ]])=1,Taulukko1[[#This Row],[Neuvottelujen alaiset ]],Taulukko1[[#This Row],[Vähennystarve]])</f>
        <v>45</v>
      </c>
      <c r="V1575" s="44">
        <f t="shared" si="247"/>
        <v>0.55555555555555558</v>
      </c>
      <c r="W1575" s="44">
        <f t="shared" si="248"/>
        <v>0.44444444444444442</v>
      </c>
      <c r="X1575" s="44">
        <f t="shared" si="249"/>
        <v>0.8</v>
      </c>
      <c r="Y1575" s="90" t="b">
        <f>AND(MONTH(Taulukko1[[#This Row],[Alku PVM]] )=6,DAY(Taulukko1[[#This Row],[Alku PVM]] )&gt;19)</f>
        <v>0</v>
      </c>
      <c r="Z1575" s="90" t="b">
        <f>AND(MONTH(Taulukko1[[#This Row],[Loppu PVM]] )=6,DAY(Taulukko1[[#This Row],[Loppu PVM]] )&gt;19)</f>
        <v>0</v>
      </c>
      <c r="AA1575" s="90" t="b">
        <f>OR(MONTH(Taulukko1[[#This Row],[Alku PVM]] )&lt;=5,AND(MONTH(Taulukko1[[#This Row],[Alku PVM]] )=6,DAY(Taulukko1[[#This Row],[Alku PVM]] )&lt;20))</f>
        <v>1</v>
      </c>
      <c r="AB1575" s="90" t="b">
        <f>OR(MONTH(Taulukko1[[#This Row],[Loppu PVM]])&lt;=5,AND(MONTH(Taulukko1[[#This Row],[Loppu PVM]] )=6,DAY(Taulukko1[[#This Row],[Loppu PVM]])&lt;20))</f>
        <v>1</v>
      </c>
      <c r="AC1575" s="90" t="b">
        <f>OR(MONTH(Taulukko1[[#This Row],[Alku PVM]] )&lt;=3,AND(MONTH(Taulukko1[[#This Row],[Alku PVM]] )=3))</f>
        <v>1</v>
      </c>
      <c r="AD1575" s="90" t="b">
        <f>OR(MONTH(Taulukko1[[#This Row],[Loppu PVM]] )&lt;=3,AND(MONTH(Taulukko1[[#This Row],[Loppu PVM]] )=3))</f>
        <v>0</v>
      </c>
      <c r="AE1575" s="90" t="b">
        <f>OR(MONTH(Taulukko1[[#This Row],[Alku PVM]] )&lt;=9,AND(MONTH(Taulukko1[[#This Row],[Alku PVM]] )=9))</f>
        <v>1</v>
      </c>
      <c r="AF1575" s="90" t="b">
        <f>OR(MONTH(Taulukko1[[#This Row],[Loppu PVM]])&lt;=9,AND(MONTH(Taulukko1[[#This Row],[Loppu PVM]] )=9))</f>
        <v>1</v>
      </c>
      <c r="AG1575" s="90" t="b">
        <f>OR(MONTH(Taulukko1[[#This Row],[Alku PVM]] )&lt;=6,AND(MONTH(Taulukko1[[#This Row],[Alku PVM]] )=6))</f>
        <v>1</v>
      </c>
      <c r="AH1575" s="90" t="b">
        <f>OR(MONTH(Taulukko1[[#This Row],[Loppu PVM]])&lt;=6,AND(MONTH(Taulukko1[[#This Row],[Loppu PVM]] )=6))</f>
        <v>1</v>
      </c>
    </row>
    <row r="1576" spans="1:34" ht="12.75" customHeight="1">
      <c r="A1576" s="21" t="s">
        <v>990</v>
      </c>
      <c r="B1576" s="23">
        <v>40632</v>
      </c>
      <c r="C1576" s="21" t="s">
        <v>3650</v>
      </c>
      <c r="D1576" s="24" t="s">
        <v>25</v>
      </c>
      <c r="F1576" s="23">
        <v>40736</v>
      </c>
      <c r="G1576" s="24">
        <v>0</v>
      </c>
      <c r="H1576" s="22">
        <v>135</v>
      </c>
      <c r="I1576" s="126">
        <f>INDEX('TOL2008'!B:B,MATCH(A1576,'TOL2008'!A:A,0))</f>
        <v>20600</v>
      </c>
      <c r="J1576" s="126" t="str">
        <f>INDEX(Pääluokka!$H$2:$H$100,MATCH(VALUE(LEFT(Taulukko1[[#This Row],[TOL2008]],2)),Pääluokka!$G$2:$G$100,0))</f>
        <v>Teollisuus</v>
      </c>
      <c r="K1576" s="126" t="str">
        <f>INDEX(Pääluokka!$I$2:$I$100,MATCH(VALUE(LEFT(Taulukko1[[#This Row],[TOL2008]],2)),Pääluokka!$G$2:$G$100,0))</f>
        <v>Teollisuus (C-E)</v>
      </c>
      <c r="L1576" s="41">
        <f t="shared" si="240"/>
        <v>104</v>
      </c>
      <c r="M1576" s="43">
        <f t="shared" si="241"/>
        <v>40632</v>
      </c>
      <c r="N1576" s="43">
        <f t="shared" si="242"/>
        <v>40736</v>
      </c>
      <c r="O1576" s="43">
        <f t="shared" si="243"/>
        <v>40603</v>
      </c>
      <c r="P1576" s="43">
        <f t="shared" si="244"/>
        <v>40725</v>
      </c>
      <c r="Q1576" s="41">
        <f t="shared" si="245"/>
        <v>2011</v>
      </c>
      <c r="R1576" s="41">
        <f t="shared" si="246"/>
        <v>2011</v>
      </c>
      <c r="S1576" s="43" t="str">
        <f>YEAR(Taulukko1[[#This Row],[Alku KK]])&amp;"Q"&amp;ROUNDDOWN((MONTH(Taulukko1[[#This Row],[Alku KK]])-1)/3+1,0)</f>
        <v>2011Q1</v>
      </c>
      <c r="T1576" s="43" t="str">
        <f>YEAR(Taulukko1[[#This Row],[Loppu KK]])&amp;"Q"&amp;ROUNDDOWN((MONTH(Taulukko1[[#This Row],[Loppu KK]])-1)/3+1,0)</f>
        <v>2011Q3</v>
      </c>
      <c r="U1576" s="66">
        <f>IF(COUNT(Taulukko1[[#This Row],[Neuvottelujen alaiset ]])=1,Taulukko1[[#This Row],[Neuvottelujen alaiset ]],Taulukko1[[#This Row],[Vähennystarve]])</f>
        <v>135</v>
      </c>
      <c r="V1576" s="44" t="str">
        <f t="shared" si="247"/>
        <v>NA</v>
      </c>
      <c r="W1576" s="44">
        <f t="shared" si="248"/>
        <v>0</v>
      </c>
      <c r="X1576" s="44" t="str">
        <f t="shared" si="249"/>
        <v>NA</v>
      </c>
      <c r="Y1576" s="90" t="b">
        <f>AND(MONTH(Taulukko1[[#This Row],[Alku PVM]] )=6,DAY(Taulukko1[[#This Row],[Alku PVM]] )&gt;19)</f>
        <v>0</v>
      </c>
      <c r="Z1576" s="90" t="b">
        <f>AND(MONTH(Taulukko1[[#This Row],[Loppu PVM]] )=6,DAY(Taulukko1[[#This Row],[Loppu PVM]] )&gt;19)</f>
        <v>0</v>
      </c>
      <c r="AA1576" s="90" t="b">
        <f>OR(MONTH(Taulukko1[[#This Row],[Alku PVM]] )&lt;=5,AND(MONTH(Taulukko1[[#This Row],[Alku PVM]] )=6,DAY(Taulukko1[[#This Row],[Alku PVM]] )&lt;20))</f>
        <v>1</v>
      </c>
      <c r="AB1576" s="90" t="b">
        <f>OR(MONTH(Taulukko1[[#This Row],[Loppu PVM]])&lt;=5,AND(MONTH(Taulukko1[[#This Row],[Loppu PVM]] )=6,DAY(Taulukko1[[#This Row],[Loppu PVM]])&lt;20))</f>
        <v>0</v>
      </c>
      <c r="AC1576" s="90" t="b">
        <f>OR(MONTH(Taulukko1[[#This Row],[Alku PVM]] )&lt;=3,AND(MONTH(Taulukko1[[#This Row],[Alku PVM]] )=3))</f>
        <v>1</v>
      </c>
      <c r="AD1576" s="90" t="b">
        <f>OR(MONTH(Taulukko1[[#This Row],[Loppu PVM]] )&lt;=3,AND(MONTH(Taulukko1[[#This Row],[Loppu PVM]] )=3))</f>
        <v>0</v>
      </c>
      <c r="AE1576" s="90" t="b">
        <f>OR(MONTH(Taulukko1[[#This Row],[Alku PVM]] )&lt;=9,AND(MONTH(Taulukko1[[#This Row],[Alku PVM]] )=9))</f>
        <v>1</v>
      </c>
      <c r="AF1576" s="90" t="b">
        <f>OR(MONTH(Taulukko1[[#This Row],[Loppu PVM]])&lt;=9,AND(MONTH(Taulukko1[[#This Row],[Loppu PVM]] )=9))</f>
        <v>1</v>
      </c>
      <c r="AG1576" s="90" t="b">
        <f>OR(MONTH(Taulukko1[[#This Row],[Alku PVM]] )&lt;=6,AND(MONTH(Taulukko1[[#This Row],[Alku PVM]] )=6))</f>
        <v>1</v>
      </c>
      <c r="AH1576" s="90" t="b">
        <f>OR(MONTH(Taulukko1[[#This Row],[Loppu PVM]])&lt;=6,AND(MONTH(Taulukko1[[#This Row],[Loppu PVM]] )=6))</f>
        <v>0</v>
      </c>
    </row>
    <row r="1577" spans="1:34" ht="12.75" customHeight="1">
      <c r="A1577" s="21" t="s">
        <v>3622</v>
      </c>
      <c r="B1577" s="23">
        <v>40634</v>
      </c>
      <c r="C1577" s="21" t="s">
        <v>3621</v>
      </c>
      <c r="D1577" s="24"/>
      <c r="F1577" s="23"/>
      <c r="G1577" s="24"/>
      <c r="H1577" s="22">
        <v>55</v>
      </c>
      <c r="I1577" s="126" t="e">
        <f>INDEX('TOL2008'!B:B,MATCH(A1577,'TOL2008'!A:A,0))</f>
        <v>#N/A</v>
      </c>
      <c r="J1577" s="126" t="e">
        <f>INDEX(Pääluokka!$H$2:$H$100,MATCH(VALUE(LEFT(Taulukko1[[#This Row],[TOL2008]],2)),Pääluokka!$G$2:$G$100,0))</f>
        <v>#N/A</v>
      </c>
      <c r="K1577" s="126" t="e">
        <f>INDEX(Pääluokka!$I$2:$I$100,MATCH(VALUE(LEFT(Taulukko1[[#This Row],[TOL2008]],2)),Pääluokka!$G$2:$G$100,0))</f>
        <v>#N/A</v>
      </c>
      <c r="L1577" s="41" t="str">
        <f t="shared" si="240"/>
        <v>NA</v>
      </c>
      <c r="M1577" s="43">
        <f t="shared" si="241"/>
        <v>40634</v>
      </c>
      <c r="N1577" s="43">
        <f t="shared" si="242"/>
        <v>40685</v>
      </c>
      <c r="O1577" s="43">
        <f t="shared" si="243"/>
        <v>40634</v>
      </c>
      <c r="P1577" s="43">
        <f t="shared" si="244"/>
        <v>40664</v>
      </c>
      <c r="Q1577" s="41">
        <f t="shared" si="245"/>
        <v>2011</v>
      </c>
      <c r="R1577" s="41">
        <f t="shared" si="246"/>
        <v>2011</v>
      </c>
      <c r="S1577" s="43" t="str">
        <f>YEAR(Taulukko1[[#This Row],[Alku KK]])&amp;"Q"&amp;ROUNDDOWN((MONTH(Taulukko1[[#This Row],[Alku KK]])-1)/3+1,0)</f>
        <v>2011Q2</v>
      </c>
      <c r="T1577" s="43" t="str">
        <f>YEAR(Taulukko1[[#This Row],[Loppu KK]])&amp;"Q"&amp;ROUNDDOWN((MONTH(Taulukko1[[#This Row],[Loppu KK]])-1)/3+1,0)</f>
        <v>2011Q2</v>
      </c>
      <c r="U1577" s="66">
        <f>IF(COUNT(Taulukko1[[#This Row],[Neuvottelujen alaiset ]])=1,Taulukko1[[#This Row],[Neuvottelujen alaiset ]],Taulukko1[[#This Row],[Vähennystarve]])</f>
        <v>55</v>
      </c>
      <c r="V1577" s="44" t="str">
        <f t="shared" si="247"/>
        <v>NA</v>
      </c>
      <c r="W1577" s="44" t="str">
        <f t="shared" si="248"/>
        <v>NA</v>
      </c>
      <c r="X1577" s="44" t="str">
        <f t="shared" si="249"/>
        <v>NA</v>
      </c>
      <c r="Y1577" s="90" t="b">
        <f>AND(MONTH(Taulukko1[[#This Row],[Alku PVM]] )=6,DAY(Taulukko1[[#This Row],[Alku PVM]] )&gt;19)</f>
        <v>0</v>
      </c>
      <c r="Z1577" s="90" t="b">
        <f>AND(MONTH(Taulukko1[[#This Row],[Loppu PVM]] )=6,DAY(Taulukko1[[#This Row],[Loppu PVM]] )&gt;19)</f>
        <v>0</v>
      </c>
      <c r="AA1577" s="90" t="b">
        <f>OR(MONTH(Taulukko1[[#This Row],[Alku PVM]] )&lt;=5,AND(MONTH(Taulukko1[[#This Row],[Alku PVM]] )=6,DAY(Taulukko1[[#This Row],[Alku PVM]] )&lt;20))</f>
        <v>1</v>
      </c>
      <c r="AB1577" s="90" t="b">
        <f>OR(MONTH(Taulukko1[[#This Row],[Loppu PVM]])&lt;=5,AND(MONTH(Taulukko1[[#This Row],[Loppu PVM]] )=6,DAY(Taulukko1[[#This Row],[Loppu PVM]])&lt;20))</f>
        <v>1</v>
      </c>
      <c r="AC1577" s="90" t="b">
        <f>OR(MONTH(Taulukko1[[#This Row],[Alku PVM]] )&lt;=3,AND(MONTH(Taulukko1[[#This Row],[Alku PVM]] )=3))</f>
        <v>0</v>
      </c>
      <c r="AD1577" s="90" t="b">
        <f>OR(MONTH(Taulukko1[[#This Row],[Loppu PVM]] )&lt;=3,AND(MONTH(Taulukko1[[#This Row],[Loppu PVM]] )=3))</f>
        <v>0</v>
      </c>
      <c r="AE1577" s="90" t="b">
        <f>OR(MONTH(Taulukko1[[#This Row],[Alku PVM]] )&lt;=9,AND(MONTH(Taulukko1[[#This Row],[Alku PVM]] )=9))</f>
        <v>1</v>
      </c>
      <c r="AF1577" s="90" t="b">
        <f>OR(MONTH(Taulukko1[[#This Row],[Loppu PVM]])&lt;=9,AND(MONTH(Taulukko1[[#This Row],[Loppu PVM]] )=9))</f>
        <v>1</v>
      </c>
      <c r="AG1577" s="90" t="b">
        <f>OR(MONTH(Taulukko1[[#This Row],[Alku PVM]] )&lt;=6,AND(MONTH(Taulukko1[[#This Row],[Alku PVM]] )=6))</f>
        <v>1</v>
      </c>
      <c r="AH1577" s="90" t="b">
        <f>OR(MONTH(Taulukko1[[#This Row],[Loppu PVM]])&lt;=6,AND(MONTH(Taulukko1[[#This Row],[Loppu PVM]] )=6))</f>
        <v>1</v>
      </c>
    </row>
    <row r="1578" spans="1:34" ht="12.75" customHeight="1">
      <c r="A1578" s="21" t="s">
        <v>954</v>
      </c>
      <c r="B1578" s="23">
        <v>40639</v>
      </c>
      <c r="C1578" s="21" t="s">
        <v>3619</v>
      </c>
      <c r="D1578" s="24"/>
      <c r="E1578" s="62">
        <v>90</v>
      </c>
      <c r="F1578" s="23">
        <v>40679</v>
      </c>
      <c r="G1578" s="24">
        <v>90</v>
      </c>
      <c r="H1578" s="22">
        <v>90</v>
      </c>
      <c r="I1578" s="126">
        <f>INDEX('TOL2008'!B:B,MATCH(A1578,'TOL2008'!A:A,0))</f>
        <v>24100</v>
      </c>
      <c r="J1578" s="126" t="str">
        <f>INDEX(Pääluokka!$H$2:$H$100,MATCH(VALUE(LEFT(Taulukko1[[#This Row],[TOL2008]],2)),Pääluokka!$G$2:$G$100,0))</f>
        <v>Teollisuus</v>
      </c>
      <c r="K1578" s="126" t="str">
        <f>INDEX(Pääluokka!$I$2:$I$100,MATCH(VALUE(LEFT(Taulukko1[[#This Row],[TOL2008]],2)),Pääluokka!$G$2:$G$100,0))</f>
        <v>Teollisuus (C-E)</v>
      </c>
      <c r="L1578" s="41">
        <f t="shared" si="240"/>
        <v>40</v>
      </c>
      <c r="M1578" s="43">
        <f t="shared" si="241"/>
        <v>40639</v>
      </c>
      <c r="N1578" s="43">
        <f t="shared" si="242"/>
        <v>40679</v>
      </c>
      <c r="O1578" s="43">
        <f t="shared" si="243"/>
        <v>40634</v>
      </c>
      <c r="P1578" s="43">
        <f t="shared" si="244"/>
        <v>40664</v>
      </c>
      <c r="Q1578" s="41">
        <f t="shared" si="245"/>
        <v>2011</v>
      </c>
      <c r="R1578" s="41">
        <f t="shared" si="246"/>
        <v>2011</v>
      </c>
      <c r="S1578" s="43" t="str">
        <f>YEAR(Taulukko1[[#This Row],[Alku KK]])&amp;"Q"&amp;ROUNDDOWN((MONTH(Taulukko1[[#This Row],[Alku KK]])-1)/3+1,0)</f>
        <v>2011Q2</v>
      </c>
      <c r="T1578" s="43" t="str">
        <f>YEAR(Taulukko1[[#This Row],[Loppu KK]])&amp;"Q"&amp;ROUNDDOWN((MONTH(Taulukko1[[#This Row],[Loppu KK]])-1)/3+1,0)</f>
        <v>2011Q2</v>
      </c>
      <c r="U1578" s="66">
        <f>IF(COUNT(Taulukko1[[#This Row],[Neuvottelujen alaiset ]])=1,Taulukko1[[#This Row],[Neuvottelujen alaiset ]],Taulukko1[[#This Row],[Vähennystarve]])</f>
        <v>90</v>
      </c>
      <c r="V1578" s="44">
        <f t="shared" si="247"/>
        <v>1</v>
      </c>
      <c r="W1578" s="44">
        <f t="shared" si="248"/>
        <v>1</v>
      </c>
      <c r="X1578" s="44">
        <f t="shared" si="249"/>
        <v>1</v>
      </c>
      <c r="Y1578" s="90" t="b">
        <f>AND(MONTH(Taulukko1[[#This Row],[Alku PVM]] )=6,DAY(Taulukko1[[#This Row],[Alku PVM]] )&gt;19)</f>
        <v>0</v>
      </c>
      <c r="Z1578" s="90" t="b">
        <f>AND(MONTH(Taulukko1[[#This Row],[Loppu PVM]] )=6,DAY(Taulukko1[[#This Row],[Loppu PVM]] )&gt;19)</f>
        <v>0</v>
      </c>
      <c r="AA1578" s="90" t="b">
        <f>OR(MONTH(Taulukko1[[#This Row],[Alku PVM]] )&lt;=5,AND(MONTH(Taulukko1[[#This Row],[Alku PVM]] )=6,DAY(Taulukko1[[#This Row],[Alku PVM]] )&lt;20))</f>
        <v>1</v>
      </c>
      <c r="AB1578" s="90" t="b">
        <f>OR(MONTH(Taulukko1[[#This Row],[Loppu PVM]])&lt;=5,AND(MONTH(Taulukko1[[#This Row],[Loppu PVM]] )=6,DAY(Taulukko1[[#This Row],[Loppu PVM]])&lt;20))</f>
        <v>1</v>
      </c>
      <c r="AC1578" s="90" t="b">
        <f>OR(MONTH(Taulukko1[[#This Row],[Alku PVM]] )&lt;=3,AND(MONTH(Taulukko1[[#This Row],[Alku PVM]] )=3))</f>
        <v>0</v>
      </c>
      <c r="AD1578" s="90" t="b">
        <f>OR(MONTH(Taulukko1[[#This Row],[Loppu PVM]] )&lt;=3,AND(MONTH(Taulukko1[[#This Row],[Loppu PVM]] )=3))</f>
        <v>0</v>
      </c>
      <c r="AE1578" s="90" t="b">
        <f>OR(MONTH(Taulukko1[[#This Row],[Alku PVM]] )&lt;=9,AND(MONTH(Taulukko1[[#This Row],[Alku PVM]] )=9))</f>
        <v>1</v>
      </c>
      <c r="AF1578" s="90" t="b">
        <f>OR(MONTH(Taulukko1[[#This Row],[Loppu PVM]])&lt;=9,AND(MONTH(Taulukko1[[#This Row],[Loppu PVM]] )=9))</f>
        <v>1</v>
      </c>
      <c r="AG1578" s="90" t="b">
        <f>OR(MONTH(Taulukko1[[#This Row],[Alku PVM]] )&lt;=6,AND(MONTH(Taulukko1[[#This Row],[Alku PVM]] )=6))</f>
        <v>1</v>
      </c>
      <c r="AH1578" s="90" t="b">
        <f>OR(MONTH(Taulukko1[[#This Row],[Loppu PVM]])&lt;=6,AND(MONTH(Taulukko1[[#This Row],[Loppu PVM]] )=6))</f>
        <v>1</v>
      </c>
    </row>
    <row r="1579" spans="1:34" ht="12.75" customHeight="1">
      <c r="A1579" s="21" t="s">
        <v>146</v>
      </c>
      <c r="B1579" s="23">
        <v>40645</v>
      </c>
      <c r="C1579" s="21" t="s">
        <v>3563</v>
      </c>
      <c r="D1579" s="24"/>
      <c r="E1579" s="62">
        <v>27</v>
      </c>
      <c r="F1579" s="23"/>
      <c r="G1579" s="24"/>
      <c r="H1579" s="22">
        <v>27</v>
      </c>
      <c r="I1579" s="126">
        <f>INDEX('TOL2008'!B:B,MATCH(A1579,'TOL2008'!A:A,0))</f>
        <v>26110</v>
      </c>
      <c r="J1579" s="126" t="str">
        <f>INDEX(Pääluokka!$H$2:$H$100,MATCH(VALUE(LEFT(Taulukko1[[#This Row],[TOL2008]],2)),Pääluokka!$G$2:$G$100,0))</f>
        <v>Teollisuus</v>
      </c>
      <c r="K1579" s="126" t="str">
        <f>INDEX(Pääluokka!$I$2:$I$100,MATCH(VALUE(LEFT(Taulukko1[[#This Row],[TOL2008]],2)),Pääluokka!$G$2:$G$100,0))</f>
        <v>Teollisuus (C-E)</v>
      </c>
      <c r="L1579" s="41" t="str">
        <f t="shared" si="240"/>
        <v>NA</v>
      </c>
      <c r="M1579" s="43">
        <f t="shared" si="241"/>
        <v>40645</v>
      </c>
      <c r="N1579" s="43">
        <f t="shared" si="242"/>
        <v>40696</v>
      </c>
      <c r="O1579" s="43">
        <f t="shared" si="243"/>
        <v>40634</v>
      </c>
      <c r="P1579" s="43">
        <f t="shared" si="244"/>
        <v>40695</v>
      </c>
      <c r="Q1579" s="41">
        <f t="shared" si="245"/>
        <v>2011</v>
      </c>
      <c r="R1579" s="41">
        <f t="shared" si="246"/>
        <v>2011</v>
      </c>
      <c r="S1579" s="43" t="str">
        <f>YEAR(Taulukko1[[#This Row],[Alku KK]])&amp;"Q"&amp;ROUNDDOWN((MONTH(Taulukko1[[#This Row],[Alku KK]])-1)/3+1,0)</f>
        <v>2011Q2</v>
      </c>
      <c r="T1579" s="43" t="str">
        <f>YEAR(Taulukko1[[#This Row],[Loppu KK]])&amp;"Q"&amp;ROUNDDOWN((MONTH(Taulukko1[[#This Row],[Loppu KK]])-1)/3+1,0)</f>
        <v>2011Q2</v>
      </c>
      <c r="U1579" s="66">
        <f>IF(COUNT(Taulukko1[[#This Row],[Neuvottelujen alaiset ]])=1,Taulukko1[[#This Row],[Neuvottelujen alaiset ]],Taulukko1[[#This Row],[Vähennystarve]])</f>
        <v>27</v>
      </c>
      <c r="V1579" s="44">
        <f t="shared" si="247"/>
        <v>1</v>
      </c>
      <c r="W1579" s="44" t="str">
        <f t="shared" si="248"/>
        <v>NA</v>
      </c>
      <c r="X1579" s="44" t="str">
        <f t="shared" si="249"/>
        <v>NA</v>
      </c>
      <c r="Y1579" s="90" t="b">
        <f>AND(MONTH(Taulukko1[[#This Row],[Alku PVM]] )=6,DAY(Taulukko1[[#This Row],[Alku PVM]] )&gt;19)</f>
        <v>0</v>
      </c>
      <c r="Z1579" s="90" t="b">
        <f>AND(MONTH(Taulukko1[[#This Row],[Loppu PVM]] )=6,DAY(Taulukko1[[#This Row],[Loppu PVM]] )&gt;19)</f>
        <v>0</v>
      </c>
      <c r="AA1579" s="90" t="b">
        <f>OR(MONTH(Taulukko1[[#This Row],[Alku PVM]] )&lt;=5,AND(MONTH(Taulukko1[[#This Row],[Alku PVM]] )=6,DAY(Taulukko1[[#This Row],[Alku PVM]] )&lt;20))</f>
        <v>1</v>
      </c>
      <c r="AB1579" s="90" t="b">
        <f>OR(MONTH(Taulukko1[[#This Row],[Loppu PVM]])&lt;=5,AND(MONTH(Taulukko1[[#This Row],[Loppu PVM]] )=6,DAY(Taulukko1[[#This Row],[Loppu PVM]])&lt;20))</f>
        <v>1</v>
      </c>
      <c r="AC1579" s="90" t="b">
        <f>OR(MONTH(Taulukko1[[#This Row],[Alku PVM]] )&lt;=3,AND(MONTH(Taulukko1[[#This Row],[Alku PVM]] )=3))</f>
        <v>0</v>
      </c>
      <c r="AD1579" s="90" t="b">
        <f>OR(MONTH(Taulukko1[[#This Row],[Loppu PVM]] )&lt;=3,AND(MONTH(Taulukko1[[#This Row],[Loppu PVM]] )=3))</f>
        <v>0</v>
      </c>
      <c r="AE1579" s="90" t="b">
        <f>OR(MONTH(Taulukko1[[#This Row],[Alku PVM]] )&lt;=9,AND(MONTH(Taulukko1[[#This Row],[Alku PVM]] )=9))</f>
        <v>1</v>
      </c>
      <c r="AF1579" s="90" t="b">
        <f>OR(MONTH(Taulukko1[[#This Row],[Loppu PVM]])&lt;=9,AND(MONTH(Taulukko1[[#This Row],[Loppu PVM]] )=9))</f>
        <v>1</v>
      </c>
      <c r="AG1579" s="90" t="b">
        <f>OR(MONTH(Taulukko1[[#This Row],[Alku PVM]] )&lt;=6,AND(MONTH(Taulukko1[[#This Row],[Alku PVM]] )=6))</f>
        <v>1</v>
      </c>
      <c r="AH1579" s="90" t="b">
        <f>OR(MONTH(Taulukko1[[#This Row],[Loppu PVM]])&lt;=6,AND(MONTH(Taulukko1[[#This Row],[Loppu PVM]] )=6))</f>
        <v>1</v>
      </c>
    </row>
    <row r="1580" spans="1:34" ht="12.75" customHeight="1">
      <c r="A1580" t="s">
        <v>2738</v>
      </c>
      <c r="B1580" s="23">
        <v>40646</v>
      </c>
      <c r="C1580" t="s">
        <v>3684</v>
      </c>
      <c r="D1580" s="5">
        <v>17</v>
      </c>
      <c r="F1580" s="4">
        <v>40679</v>
      </c>
      <c r="G1580" s="5">
        <v>0</v>
      </c>
      <c r="H1580" s="22">
        <v>17</v>
      </c>
      <c r="I1580" s="126" t="e">
        <f>INDEX('TOL2008'!B:B,MATCH(A1580,'TOL2008'!A:A,0))</f>
        <v>#N/A</v>
      </c>
      <c r="J1580" s="126" t="e">
        <f>INDEX(Pääluokka!$H$2:$H$100,MATCH(VALUE(LEFT(Taulukko1[[#This Row],[TOL2008]],2)),Pääluokka!$G$2:$G$100,0))</f>
        <v>#N/A</v>
      </c>
      <c r="K1580" s="126" t="e">
        <f>INDEX(Pääluokka!$I$2:$I$100,MATCH(VALUE(LEFT(Taulukko1[[#This Row],[TOL2008]],2)),Pääluokka!$G$2:$G$100,0))</f>
        <v>#N/A</v>
      </c>
      <c r="L1580" s="41">
        <f t="shared" si="240"/>
        <v>33</v>
      </c>
      <c r="M1580" s="43">
        <f t="shared" si="241"/>
        <v>40646</v>
      </c>
      <c r="N1580" s="43">
        <f t="shared" si="242"/>
        <v>40679</v>
      </c>
      <c r="O1580" s="43">
        <f t="shared" si="243"/>
        <v>40634</v>
      </c>
      <c r="P1580" s="43">
        <f t="shared" si="244"/>
        <v>40664</v>
      </c>
      <c r="Q1580" s="41">
        <f t="shared" si="245"/>
        <v>2011</v>
      </c>
      <c r="R1580" s="41">
        <f t="shared" si="246"/>
        <v>2011</v>
      </c>
      <c r="S1580" s="43" t="str">
        <f>YEAR(Taulukko1[[#This Row],[Alku KK]])&amp;"Q"&amp;ROUNDDOWN((MONTH(Taulukko1[[#This Row],[Alku KK]])-1)/3+1,0)</f>
        <v>2011Q2</v>
      </c>
      <c r="T1580" s="43" t="str">
        <f>YEAR(Taulukko1[[#This Row],[Loppu KK]])&amp;"Q"&amp;ROUNDDOWN((MONTH(Taulukko1[[#This Row],[Loppu KK]])-1)/3+1,0)</f>
        <v>2011Q2</v>
      </c>
      <c r="U1580" s="66">
        <f>IF(COUNT(Taulukko1[[#This Row],[Neuvottelujen alaiset ]])=1,Taulukko1[[#This Row],[Neuvottelujen alaiset ]],Taulukko1[[#This Row],[Vähennystarve]])</f>
        <v>17</v>
      </c>
      <c r="V1580" s="44" t="str">
        <f t="shared" si="247"/>
        <v>NA</v>
      </c>
      <c r="W1580" s="44">
        <f t="shared" si="248"/>
        <v>0</v>
      </c>
      <c r="X1580" s="44" t="str">
        <f t="shared" si="249"/>
        <v>NA</v>
      </c>
      <c r="Y1580" s="90" t="b">
        <f>AND(MONTH(Taulukko1[[#This Row],[Alku PVM]] )=6,DAY(Taulukko1[[#This Row],[Alku PVM]] )&gt;19)</f>
        <v>0</v>
      </c>
      <c r="Z1580" s="90" t="b">
        <f>AND(MONTH(Taulukko1[[#This Row],[Loppu PVM]] )=6,DAY(Taulukko1[[#This Row],[Loppu PVM]] )&gt;19)</f>
        <v>0</v>
      </c>
      <c r="AA1580" s="90" t="b">
        <f>OR(MONTH(Taulukko1[[#This Row],[Alku PVM]] )&lt;=5,AND(MONTH(Taulukko1[[#This Row],[Alku PVM]] )=6,DAY(Taulukko1[[#This Row],[Alku PVM]] )&lt;20))</f>
        <v>1</v>
      </c>
      <c r="AB1580" s="90" t="b">
        <f>OR(MONTH(Taulukko1[[#This Row],[Loppu PVM]])&lt;=5,AND(MONTH(Taulukko1[[#This Row],[Loppu PVM]] )=6,DAY(Taulukko1[[#This Row],[Loppu PVM]])&lt;20))</f>
        <v>1</v>
      </c>
      <c r="AC1580" s="90" t="b">
        <f>OR(MONTH(Taulukko1[[#This Row],[Alku PVM]] )&lt;=3,AND(MONTH(Taulukko1[[#This Row],[Alku PVM]] )=3))</f>
        <v>0</v>
      </c>
      <c r="AD1580" s="90" t="b">
        <f>OR(MONTH(Taulukko1[[#This Row],[Loppu PVM]] )&lt;=3,AND(MONTH(Taulukko1[[#This Row],[Loppu PVM]] )=3))</f>
        <v>0</v>
      </c>
      <c r="AE1580" s="90" t="b">
        <f>OR(MONTH(Taulukko1[[#This Row],[Alku PVM]] )&lt;=9,AND(MONTH(Taulukko1[[#This Row],[Alku PVM]] )=9))</f>
        <v>1</v>
      </c>
      <c r="AF1580" s="90" t="b">
        <f>OR(MONTH(Taulukko1[[#This Row],[Loppu PVM]])&lt;=9,AND(MONTH(Taulukko1[[#This Row],[Loppu PVM]] )=9))</f>
        <v>1</v>
      </c>
      <c r="AG1580" s="90" t="b">
        <f>OR(MONTH(Taulukko1[[#This Row],[Alku PVM]] )&lt;=6,AND(MONTH(Taulukko1[[#This Row],[Alku PVM]] )=6))</f>
        <v>1</v>
      </c>
      <c r="AH1580" s="90" t="b">
        <f>OR(MONTH(Taulukko1[[#This Row],[Loppu PVM]])&lt;=6,AND(MONTH(Taulukko1[[#This Row],[Loppu PVM]] )=6))</f>
        <v>1</v>
      </c>
    </row>
    <row r="1581" spans="1:34" ht="12.75" customHeight="1">
      <c r="A1581" t="s">
        <v>665</v>
      </c>
      <c r="B1581" s="23">
        <v>40647</v>
      </c>
      <c r="C1581" t="s">
        <v>3818</v>
      </c>
      <c r="E1581" s="62">
        <v>82</v>
      </c>
      <c r="F1581" s="4">
        <v>40707</v>
      </c>
      <c r="G1581" s="5">
        <v>61</v>
      </c>
      <c r="H1581" s="22">
        <v>1000</v>
      </c>
      <c r="I1581" s="126">
        <f>INDEX('TOL2008'!B:B,MATCH(A1581,'TOL2008'!A:A,0))</f>
        <v>58130</v>
      </c>
      <c r="J1581" s="126" t="str">
        <f>INDEX(Pääluokka!$H$2:$H$100,MATCH(VALUE(LEFT(Taulukko1[[#This Row],[TOL2008]],2)),Pääluokka!$G$2:$G$100,0))</f>
        <v>Informaatio ja viestintä</v>
      </c>
      <c r="K1581" s="126" t="str">
        <f>INDEX(Pääluokka!$I$2:$I$100,MATCH(VALUE(LEFT(Taulukko1[[#This Row],[TOL2008]],2)),Pääluokka!$G$2:$G$100,0))</f>
        <v>Palvelualat (G-N, R, S)</v>
      </c>
      <c r="L1581" s="41">
        <f t="shared" si="240"/>
        <v>60</v>
      </c>
      <c r="M1581" s="43">
        <f t="shared" si="241"/>
        <v>40647</v>
      </c>
      <c r="N1581" s="43">
        <f t="shared" si="242"/>
        <v>40707</v>
      </c>
      <c r="O1581" s="43">
        <f t="shared" si="243"/>
        <v>40634</v>
      </c>
      <c r="P1581" s="43">
        <f t="shared" si="244"/>
        <v>40695</v>
      </c>
      <c r="Q1581" s="41">
        <f t="shared" si="245"/>
        <v>2011</v>
      </c>
      <c r="R1581" s="41">
        <f t="shared" si="246"/>
        <v>2011</v>
      </c>
      <c r="S1581" s="43" t="str">
        <f>YEAR(Taulukko1[[#This Row],[Alku KK]])&amp;"Q"&amp;ROUNDDOWN((MONTH(Taulukko1[[#This Row],[Alku KK]])-1)/3+1,0)</f>
        <v>2011Q2</v>
      </c>
      <c r="T1581" s="43" t="str">
        <f>YEAR(Taulukko1[[#This Row],[Loppu KK]])&amp;"Q"&amp;ROUNDDOWN((MONTH(Taulukko1[[#This Row],[Loppu KK]])-1)/3+1,0)</f>
        <v>2011Q2</v>
      </c>
      <c r="U1581" s="66">
        <f>IF(COUNT(Taulukko1[[#This Row],[Neuvottelujen alaiset ]])=1,Taulukko1[[#This Row],[Neuvottelujen alaiset ]],Taulukko1[[#This Row],[Vähennystarve]])</f>
        <v>1000</v>
      </c>
      <c r="V1581" s="44">
        <f t="shared" si="247"/>
        <v>8.2000000000000003E-2</v>
      </c>
      <c r="W1581" s="44">
        <f t="shared" si="248"/>
        <v>6.0999999999999999E-2</v>
      </c>
      <c r="X1581" s="44">
        <f t="shared" si="249"/>
        <v>0.74390243902439024</v>
      </c>
      <c r="Y1581" s="90" t="b">
        <f>AND(MONTH(Taulukko1[[#This Row],[Alku PVM]] )=6,DAY(Taulukko1[[#This Row],[Alku PVM]] )&gt;19)</f>
        <v>0</v>
      </c>
      <c r="Z1581" s="90" t="b">
        <f>AND(MONTH(Taulukko1[[#This Row],[Loppu PVM]] )=6,DAY(Taulukko1[[#This Row],[Loppu PVM]] )&gt;19)</f>
        <v>0</v>
      </c>
      <c r="AA1581" s="90" t="b">
        <f>OR(MONTH(Taulukko1[[#This Row],[Alku PVM]] )&lt;=5,AND(MONTH(Taulukko1[[#This Row],[Alku PVM]] )=6,DAY(Taulukko1[[#This Row],[Alku PVM]] )&lt;20))</f>
        <v>1</v>
      </c>
      <c r="AB1581" s="90" t="b">
        <f>OR(MONTH(Taulukko1[[#This Row],[Loppu PVM]])&lt;=5,AND(MONTH(Taulukko1[[#This Row],[Loppu PVM]] )=6,DAY(Taulukko1[[#This Row],[Loppu PVM]])&lt;20))</f>
        <v>1</v>
      </c>
      <c r="AC1581" s="90" t="b">
        <f>OR(MONTH(Taulukko1[[#This Row],[Alku PVM]] )&lt;=3,AND(MONTH(Taulukko1[[#This Row],[Alku PVM]] )=3))</f>
        <v>0</v>
      </c>
      <c r="AD1581" s="90" t="b">
        <f>OR(MONTH(Taulukko1[[#This Row],[Loppu PVM]] )&lt;=3,AND(MONTH(Taulukko1[[#This Row],[Loppu PVM]] )=3))</f>
        <v>0</v>
      </c>
      <c r="AE1581" s="90" t="b">
        <f>OR(MONTH(Taulukko1[[#This Row],[Alku PVM]] )&lt;=9,AND(MONTH(Taulukko1[[#This Row],[Alku PVM]] )=9))</f>
        <v>1</v>
      </c>
      <c r="AF1581" s="90" t="b">
        <f>OR(MONTH(Taulukko1[[#This Row],[Loppu PVM]])&lt;=9,AND(MONTH(Taulukko1[[#This Row],[Loppu PVM]] )=9))</f>
        <v>1</v>
      </c>
      <c r="AG1581" s="90" t="b">
        <f>OR(MONTH(Taulukko1[[#This Row],[Alku PVM]] )&lt;=6,AND(MONTH(Taulukko1[[#This Row],[Alku PVM]] )=6))</f>
        <v>1</v>
      </c>
      <c r="AH1581" s="90" t="b">
        <f>OR(MONTH(Taulukko1[[#This Row],[Loppu PVM]])&lt;=6,AND(MONTH(Taulukko1[[#This Row],[Loppu PVM]] )=6))</f>
        <v>1</v>
      </c>
    </row>
    <row r="1582" spans="1:34" ht="12.75" customHeight="1">
      <c r="A1582" t="s">
        <v>3208</v>
      </c>
      <c r="B1582" s="23">
        <v>40647</v>
      </c>
      <c r="C1582" t="s">
        <v>3551</v>
      </c>
      <c r="D1582" s="5" t="s">
        <v>25</v>
      </c>
      <c r="F1582" s="4">
        <v>40668</v>
      </c>
      <c r="G1582" s="5">
        <v>9</v>
      </c>
      <c r="H1582" s="22">
        <v>20</v>
      </c>
      <c r="I1582" s="126" t="e">
        <f>INDEX('TOL2008'!B:B,MATCH(A1582,'TOL2008'!A:A,0))</f>
        <v>#N/A</v>
      </c>
      <c r="J1582" s="126" t="e">
        <f>INDEX(Pääluokka!$H$2:$H$100,MATCH(VALUE(LEFT(Taulukko1[[#This Row],[TOL2008]],2)),Pääluokka!$G$2:$G$100,0))</f>
        <v>#N/A</v>
      </c>
      <c r="K1582" s="126" t="e">
        <f>INDEX(Pääluokka!$I$2:$I$100,MATCH(VALUE(LEFT(Taulukko1[[#This Row],[TOL2008]],2)),Pääluokka!$G$2:$G$100,0))</f>
        <v>#N/A</v>
      </c>
      <c r="L1582" s="41">
        <f t="shared" si="240"/>
        <v>21</v>
      </c>
      <c r="M1582" s="43">
        <f t="shared" si="241"/>
        <v>40647</v>
      </c>
      <c r="N1582" s="43">
        <f t="shared" si="242"/>
        <v>40668</v>
      </c>
      <c r="O1582" s="43">
        <f t="shared" si="243"/>
        <v>40634</v>
      </c>
      <c r="P1582" s="43">
        <f t="shared" si="244"/>
        <v>40664</v>
      </c>
      <c r="Q1582" s="41">
        <f t="shared" si="245"/>
        <v>2011</v>
      </c>
      <c r="R1582" s="41">
        <f t="shared" si="246"/>
        <v>2011</v>
      </c>
      <c r="S1582" s="43" t="str">
        <f>YEAR(Taulukko1[[#This Row],[Alku KK]])&amp;"Q"&amp;ROUNDDOWN((MONTH(Taulukko1[[#This Row],[Alku KK]])-1)/3+1,0)</f>
        <v>2011Q2</v>
      </c>
      <c r="T1582" s="43" t="str">
        <f>YEAR(Taulukko1[[#This Row],[Loppu KK]])&amp;"Q"&amp;ROUNDDOWN((MONTH(Taulukko1[[#This Row],[Loppu KK]])-1)/3+1,0)</f>
        <v>2011Q2</v>
      </c>
      <c r="U1582" s="66">
        <f>IF(COUNT(Taulukko1[[#This Row],[Neuvottelujen alaiset ]])=1,Taulukko1[[#This Row],[Neuvottelujen alaiset ]],Taulukko1[[#This Row],[Vähennystarve]])</f>
        <v>20</v>
      </c>
      <c r="V1582" s="44" t="str">
        <f t="shared" si="247"/>
        <v>NA</v>
      </c>
      <c r="W1582" s="44">
        <f t="shared" si="248"/>
        <v>0.45</v>
      </c>
      <c r="X1582" s="44" t="str">
        <f t="shared" si="249"/>
        <v>NA</v>
      </c>
      <c r="Y1582" s="90" t="b">
        <f>AND(MONTH(Taulukko1[[#This Row],[Alku PVM]] )=6,DAY(Taulukko1[[#This Row],[Alku PVM]] )&gt;19)</f>
        <v>0</v>
      </c>
      <c r="Z1582" s="90" t="b">
        <f>AND(MONTH(Taulukko1[[#This Row],[Loppu PVM]] )=6,DAY(Taulukko1[[#This Row],[Loppu PVM]] )&gt;19)</f>
        <v>0</v>
      </c>
      <c r="AA1582" s="90" t="b">
        <f>OR(MONTH(Taulukko1[[#This Row],[Alku PVM]] )&lt;=5,AND(MONTH(Taulukko1[[#This Row],[Alku PVM]] )=6,DAY(Taulukko1[[#This Row],[Alku PVM]] )&lt;20))</f>
        <v>1</v>
      </c>
      <c r="AB1582" s="90" t="b">
        <f>OR(MONTH(Taulukko1[[#This Row],[Loppu PVM]])&lt;=5,AND(MONTH(Taulukko1[[#This Row],[Loppu PVM]] )=6,DAY(Taulukko1[[#This Row],[Loppu PVM]])&lt;20))</f>
        <v>1</v>
      </c>
      <c r="AC1582" s="90" t="b">
        <f>OR(MONTH(Taulukko1[[#This Row],[Alku PVM]] )&lt;=3,AND(MONTH(Taulukko1[[#This Row],[Alku PVM]] )=3))</f>
        <v>0</v>
      </c>
      <c r="AD1582" s="90" t="b">
        <f>OR(MONTH(Taulukko1[[#This Row],[Loppu PVM]] )&lt;=3,AND(MONTH(Taulukko1[[#This Row],[Loppu PVM]] )=3))</f>
        <v>0</v>
      </c>
      <c r="AE1582" s="90" t="b">
        <f>OR(MONTH(Taulukko1[[#This Row],[Alku PVM]] )&lt;=9,AND(MONTH(Taulukko1[[#This Row],[Alku PVM]] )=9))</f>
        <v>1</v>
      </c>
      <c r="AF1582" s="90" t="b">
        <f>OR(MONTH(Taulukko1[[#This Row],[Loppu PVM]])&lt;=9,AND(MONTH(Taulukko1[[#This Row],[Loppu PVM]] )=9))</f>
        <v>1</v>
      </c>
      <c r="AG1582" s="90" t="b">
        <f>OR(MONTH(Taulukko1[[#This Row],[Alku PVM]] )&lt;=6,AND(MONTH(Taulukko1[[#This Row],[Alku PVM]] )=6))</f>
        <v>1</v>
      </c>
      <c r="AH1582" s="90" t="b">
        <f>OR(MONTH(Taulukko1[[#This Row],[Loppu PVM]])&lt;=6,AND(MONTH(Taulukko1[[#This Row],[Loppu PVM]] )=6))</f>
        <v>1</v>
      </c>
    </row>
    <row r="1583" spans="1:34" ht="12.75" customHeight="1">
      <c r="A1583" t="s">
        <v>78</v>
      </c>
      <c r="B1583" s="23">
        <v>40647</v>
      </c>
      <c r="C1583" t="s">
        <v>3529</v>
      </c>
      <c r="F1583" s="4">
        <v>40711</v>
      </c>
      <c r="G1583" s="5">
        <v>24</v>
      </c>
      <c r="H1583" s="22">
        <v>50</v>
      </c>
      <c r="I1583" s="126">
        <f>INDEX('TOL2008'!B:B,MATCH(A1583,'TOL2008'!A:A,0))</f>
        <v>23700</v>
      </c>
      <c r="J1583" s="126" t="str">
        <f>INDEX(Pääluokka!$H$2:$H$100,MATCH(VALUE(LEFT(Taulukko1[[#This Row],[TOL2008]],2)),Pääluokka!$G$2:$G$100,0))</f>
        <v>Teollisuus</v>
      </c>
      <c r="K1583" s="126" t="str">
        <f>INDEX(Pääluokka!$I$2:$I$100,MATCH(VALUE(LEFT(Taulukko1[[#This Row],[TOL2008]],2)),Pääluokka!$G$2:$G$100,0))</f>
        <v>Teollisuus (C-E)</v>
      </c>
      <c r="L1583" s="41">
        <f t="shared" si="240"/>
        <v>64</v>
      </c>
      <c r="M1583" s="43">
        <f t="shared" si="241"/>
        <v>40647</v>
      </c>
      <c r="N1583" s="43">
        <f t="shared" si="242"/>
        <v>40711</v>
      </c>
      <c r="O1583" s="43">
        <f t="shared" si="243"/>
        <v>40634</v>
      </c>
      <c r="P1583" s="43">
        <f t="shared" si="244"/>
        <v>40695</v>
      </c>
      <c r="Q1583" s="41">
        <f t="shared" si="245"/>
        <v>2011</v>
      </c>
      <c r="R1583" s="41">
        <f t="shared" si="246"/>
        <v>2011</v>
      </c>
      <c r="S1583" s="43" t="str">
        <f>YEAR(Taulukko1[[#This Row],[Alku KK]])&amp;"Q"&amp;ROUNDDOWN((MONTH(Taulukko1[[#This Row],[Alku KK]])-1)/3+1,0)</f>
        <v>2011Q2</v>
      </c>
      <c r="T1583" s="43" t="str">
        <f>YEAR(Taulukko1[[#This Row],[Loppu KK]])&amp;"Q"&amp;ROUNDDOWN((MONTH(Taulukko1[[#This Row],[Loppu KK]])-1)/3+1,0)</f>
        <v>2011Q2</v>
      </c>
      <c r="U1583" s="66">
        <f>IF(COUNT(Taulukko1[[#This Row],[Neuvottelujen alaiset ]])=1,Taulukko1[[#This Row],[Neuvottelujen alaiset ]],Taulukko1[[#This Row],[Vähennystarve]])</f>
        <v>50</v>
      </c>
      <c r="V1583" s="44" t="str">
        <f t="shared" si="247"/>
        <v>NA</v>
      </c>
      <c r="W1583" s="44">
        <f t="shared" si="248"/>
        <v>0.48</v>
      </c>
      <c r="X1583" s="44" t="str">
        <f t="shared" si="249"/>
        <v>NA</v>
      </c>
      <c r="Y1583" s="90" t="b">
        <f>AND(MONTH(Taulukko1[[#This Row],[Alku PVM]] )=6,DAY(Taulukko1[[#This Row],[Alku PVM]] )&gt;19)</f>
        <v>0</v>
      </c>
      <c r="Z1583" s="90" t="b">
        <f>AND(MONTH(Taulukko1[[#This Row],[Loppu PVM]] )=6,DAY(Taulukko1[[#This Row],[Loppu PVM]] )&gt;19)</f>
        <v>0</v>
      </c>
      <c r="AA1583" s="90" t="b">
        <f>OR(MONTH(Taulukko1[[#This Row],[Alku PVM]] )&lt;=5,AND(MONTH(Taulukko1[[#This Row],[Alku PVM]] )=6,DAY(Taulukko1[[#This Row],[Alku PVM]] )&lt;20))</f>
        <v>1</v>
      </c>
      <c r="AB1583" s="90" t="b">
        <f>OR(MONTH(Taulukko1[[#This Row],[Loppu PVM]])&lt;=5,AND(MONTH(Taulukko1[[#This Row],[Loppu PVM]] )=6,DAY(Taulukko1[[#This Row],[Loppu PVM]])&lt;20))</f>
        <v>1</v>
      </c>
      <c r="AC1583" s="90" t="b">
        <f>OR(MONTH(Taulukko1[[#This Row],[Alku PVM]] )&lt;=3,AND(MONTH(Taulukko1[[#This Row],[Alku PVM]] )=3))</f>
        <v>0</v>
      </c>
      <c r="AD1583" s="90" t="b">
        <f>OR(MONTH(Taulukko1[[#This Row],[Loppu PVM]] )&lt;=3,AND(MONTH(Taulukko1[[#This Row],[Loppu PVM]] )=3))</f>
        <v>0</v>
      </c>
      <c r="AE1583" s="90" t="b">
        <f>OR(MONTH(Taulukko1[[#This Row],[Alku PVM]] )&lt;=9,AND(MONTH(Taulukko1[[#This Row],[Alku PVM]] )=9))</f>
        <v>1</v>
      </c>
      <c r="AF1583" s="90" t="b">
        <f>OR(MONTH(Taulukko1[[#This Row],[Loppu PVM]])&lt;=9,AND(MONTH(Taulukko1[[#This Row],[Loppu PVM]] )=9))</f>
        <v>1</v>
      </c>
      <c r="AG1583" s="90" t="b">
        <f>OR(MONTH(Taulukko1[[#This Row],[Alku PVM]] )&lt;=6,AND(MONTH(Taulukko1[[#This Row],[Alku PVM]] )=6))</f>
        <v>1</v>
      </c>
      <c r="AH1583" s="90" t="b">
        <f>OR(MONTH(Taulukko1[[#This Row],[Loppu PVM]])&lt;=6,AND(MONTH(Taulukko1[[#This Row],[Loppu PVM]] )=6))</f>
        <v>1</v>
      </c>
    </row>
    <row r="1584" spans="1:34" ht="12.75" customHeight="1">
      <c r="A1584" t="s">
        <v>3686</v>
      </c>
      <c r="B1584" s="23">
        <v>40648</v>
      </c>
      <c r="C1584" t="s">
        <v>3687</v>
      </c>
      <c r="F1584" s="4">
        <v>40689</v>
      </c>
      <c r="G1584" s="5">
        <v>10</v>
      </c>
      <c r="H1584" s="22">
        <v>50</v>
      </c>
      <c r="I1584" s="126" t="e">
        <f>INDEX('TOL2008'!B:B,MATCH(A1584,'TOL2008'!A:A,0))</f>
        <v>#N/A</v>
      </c>
      <c r="J1584" s="126" t="e">
        <f>INDEX(Pääluokka!$H$2:$H$100,MATCH(VALUE(LEFT(Taulukko1[[#This Row],[TOL2008]],2)),Pääluokka!$G$2:$G$100,0))</f>
        <v>#N/A</v>
      </c>
      <c r="K1584" s="126" t="e">
        <f>INDEX(Pääluokka!$I$2:$I$100,MATCH(VALUE(LEFT(Taulukko1[[#This Row],[TOL2008]],2)),Pääluokka!$G$2:$G$100,0))</f>
        <v>#N/A</v>
      </c>
      <c r="L1584" s="41">
        <f t="shared" si="240"/>
        <v>41</v>
      </c>
      <c r="M1584" s="43">
        <f t="shared" si="241"/>
        <v>40648</v>
      </c>
      <c r="N1584" s="43">
        <f t="shared" si="242"/>
        <v>40689</v>
      </c>
      <c r="O1584" s="43">
        <f t="shared" si="243"/>
        <v>40634</v>
      </c>
      <c r="P1584" s="43">
        <f t="shared" si="244"/>
        <v>40664</v>
      </c>
      <c r="Q1584" s="41">
        <f t="shared" si="245"/>
        <v>2011</v>
      </c>
      <c r="R1584" s="41">
        <f t="shared" si="246"/>
        <v>2011</v>
      </c>
      <c r="S1584" s="43" t="str">
        <f>YEAR(Taulukko1[[#This Row],[Alku KK]])&amp;"Q"&amp;ROUNDDOWN((MONTH(Taulukko1[[#This Row],[Alku KK]])-1)/3+1,0)</f>
        <v>2011Q2</v>
      </c>
      <c r="T1584" s="43" t="str">
        <f>YEAR(Taulukko1[[#This Row],[Loppu KK]])&amp;"Q"&amp;ROUNDDOWN((MONTH(Taulukko1[[#This Row],[Loppu KK]])-1)/3+1,0)</f>
        <v>2011Q2</v>
      </c>
      <c r="U1584" s="66">
        <f>IF(COUNT(Taulukko1[[#This Row],[Neuvottelujen alaiset ]])=1,Taulukko1[[#This Row],[Neuvottelujen alaiset ]],Taulukko1[[#This Row],[Vähennystarve]])</f>
        <v>50</v>
      </c>
      <c r="V1584" s="44" t="str">
        <f t="shared" si="247"/>
        <v>NA</v>
      </c>
      <c r="W1584" s="44">
        <f t="shared" si="248"/>
        <v>0.2</v>
      </c>
      <c r="X1584" s="44" t="str">
        <f t="shared" si="249"/>
        <v>NA</v>
      </c>
      <c r="Y1584" s="90" t="b">
        <f>AND(MONTH(Taulukko1[[#This Row],[Alku PVM]] )=6,DAY(Taulukko1[[#This Row],[Alku PVM]] )&gt;19)</f>
        <v>0</v>
      </c>
      <c r="Z1584" s="90" t="b">
        <f>AND(MONTH(Taulukko1[[#This Row],[Loppu PVM]] )=6,DAY(Taulukko1[[#This Row],[Loppu PVM]] )&gt;19)</f>
        <v>0</v>
      </c>
      <c r="AA1584" s="90" t="b">
        <f>OR(MONTH(Taulukko1[[#This Row],[Alku PVM]] )&lt;=5,AND(MONTH(Taulukko1[[#This Row],[Alku PVM]] )=6,DAY(Taulukko1[[#This Row],[Alku PVM]] )&lt;20))</f>
        <v>1</v>
      </c>
      <c r="AB1584" s="90" t="b">
        <f>OR(MONTH(Taulukko1[[#This Row],[Loppu PVM]])&lt;=5,AND(MONTH(Taulukko1[[#This Row],[Loppu PVM]] )=6,DAY(Taulukko1[[#This Row],[Loppu PVM]])&lt;20))</f>
        <v>1</v>
      </c>
      <c r="AC1584" s="90" t="b">
        <f>OR(MONTH(Taulukko1[[#This Row],[Alku PVM]] )&lt;=3,AND(MONTH(Taulukko1[[#This Row],[Alku PVM]] )=3))</f>
        <v>0</v>
      </c>
      <c r="AD1584" s="90" t="b">
        <f>OR(MONTH(Taulukko1[[#This Row],[Loppu PVM]] )&lt;=3,AND(MONTH(Taulukko1[[#This Row],[Loppu PVM]] )=3))</f>
        <v>0</v>
      </c>
      <c r="AE1584" s="90" t="b">
        <f>OR(MONTH(Taulukko1[[#This Row],[Alku PVM]] )&lt;=9,AND(MONTH(Taulukko1[[#This Row],[Alku PVM]] )=9))</f>
        <v>1</v>
      </c>
      <c r="AF1584" s="90" t="b">
        <f>OR(MONTH(Taulukko1[[#This Row],[Loppu PVM]])&lt;=9,AND(MONTH(Taulukko1[[#This Row],[Loppu PVM]] )=9))</f>
        <v>1</v>
      </c>
      <c r="AG1584" s="90" t="b">
        <f>OR(MONTH(Taulukko1[[#This Row],[Alku PVM]] )&lt;=6,AND(MONTH(Taulukko1[[#This Row],[Alku PVM]] )=6))</f>
        <v>1</v>
      </c>
      <c r="AH1584" s="90" t="b">
        <f>OR(MONTH(Taulukko1[[#This Row],[Loppu PVM]])&lt;=6,AND(MONTH(Taulukko1[[#This Row],[Loppu PVM]] )=6))</f>
        <v>1</v>
      </c>
    </row>
    <row r="1585" spans="1:34" ht="12.75" customHeight="1">
      <c r="A1585" t="s">
        <v>446</v>
      </c>
      <c r="B1585" s="23">
        <v>40652</v>
      </c>
      <c r="C1585" s="21" t="s">
        <v>3721</v>
      </c>
      <c r="D1585" s="24">
        <v>50</v>
      </c>
      <c r="F1585" s="23">
        <v>40695</v>
      </c>
      <c r="G1585" s="24">
        <v>8</v>
      </c>
      <c r="H1585" s="22">
        <v>100</v>
      </c>
      <c r="I1585" s="126">
        <f>INDEX('TOL2008'!B:B,MATCH(A1585,'TOL2008'!A:A,0))</f>
        <v>62010</v>
      </c>
      <c r="J1585" s="126" t="str">
        <f>INDEX(Pääluokka!$H$2:$H$100,MATCH(VALUE(LEFT(Taulukko1[[#This Row],[TOL2008]],2)),Pääluokka!$G$2:$G$100,0))</f>
        <v>Informaatio ja viestintä</v>
      </c>
      <c r="K1585" s="126" t="str">
        <f>INDEX(Pääluokka!$I$2:$I$100,MATCH(VALUE(LEFT(Taulukko1[[#This Row],[TOL2008]],2)),Pääluokka!$G$2:$G$100,0))</f>
        <v>Palvelualat (G-N, R, S)</v>
      </c>
      <c r="L1585" s="41">
        <f t="shared" si="240"/>
        <v>43</v>
      </c>
      <c r="M1585" s="43">
        <f t="shared" si="241"/>
        <v>40652</v>
      </c>
      <c r="N1585" s="43">
        <f t="shared" si="242"/>
        <v>40695</v>
      </c>
      <c r="O1585" s="43">
        <f t="shared" si="243"/>
        <v>40634</v>
      </c>
      <c r="P1585" s="43">
        <f t="shared" si="244"/>
        <v>40695</v>
      </c>
      <c r="Q1585" s="41">
        <f t="shared" si="245"/>
        <v>2011</v>
      </c>
      <c r="R1585" s="41">
        <f t="shared" si="246"/>
        <v>2011</v>
      </c>
      <c r="S1585" s="43" t="str">
        <f>YEAR(Taulukko1[[#This Row],[Alku KK]])&amp;"Q"&amp;ROUNDDOWN((MONTH(Taulukko1[[#This Row],[Alku KK]])-1)/3+1,0)</f>
        <v>2011Q2</v>
      </c>
      <c r="T1585" s="43" t="str">
        <f>YEAR(Taulukko1[[#This Row],[Loppu KK]])&amp;"Q"&amp;ROUNDDOWN((MONTH(Taulukko1[[#This Row],[Loppu KK]])-1)/3+1,0)</f>
        <v>2011Q2</v>
      </c>
      <c r="U1585" s="66">
        <f>IF(COUNT(Taulukko1[[#This Row],[Neuvottelujen alaiset ]])=1,Taulukko1[[#This Row],[Neuvottelujen alaiset ]],Taulukko1[[#This Row],[Vähennystarve]])</f>
        <v>100</v>
      </c>
      <c r="V1585" s="44" t="str">
        <f t="shared" si="247"/>
        <v>NA</v>
      </c>
      <c r="W1585" s="44">
        <f t="shared" si="248"/>
        <v>0.08</v>
      </c>
      <c r="X1585" s="44" t="str">
        <f t="shared" si="249"/>
        <v>NA</v>
      </c>
      <c r="Y1585" s="90" t="b">
        <f>AND(MONTH(Taulukko1[[#This Row],[Alku PVM]] )=6,DAY(Taulukko1[[#This Row],[Alku PVM]] )&gt;19)</f>
        <v>0</v>
      </c>
      <c r="Z1585" s="90" t="b">
        <f>AND(MONTH(Taulukko1[[#This Row],[Loppu PVM]] )=6,DAY(Taulukko1[[#This Row],[Loppu PVM]] )&gt;19)</f>
        <v>0</v>
      </c>
      <c r="AA1585" s="90" t="b">
        <f>OR(MONTH(Taulukko1[[#This Row],[Alku PVM]] )&lt;=5,AND(MONTH(Taulukko1[[#This Row],[Alku PVM]] )=6,DAY(Taulukko1[[#This Row],[Alku PVM]] )&lt;20))</f>
        <v>1</v>
      </c>
      <c r="AB1585" s="90" t="b">
        <f>OR(MONTH(Taulukko1[[#This Row],[Loppu PVM]])&lt;=5,AND(MONTH(Taulukko1[[#This Row],[Loppu PVM]] )=6,DAY(Taulukko1[[#This Row],[Loppu PVM]])&lt;20))</f>
        <v>1</v>
      </c>
      <c r="AC1585" s="90" t="b">
        <f>OR(MONTH(Taulukko1[[#This Row],[Alku PVM]] )&lt;=3,AND(MONTH(Taulukko1[[#This Row],[Alku PVM]] )=3))</f>
        <v>0</v>
      </c>
      <c r="AD1585" s="90" t="b">
        <f>OR(MONTH(Taulukko1[[#This Row],[Loppu PVM]] )&lt;=3,AND(MONTH(Taulukko1[[#This Row],[Loppu PVM]] )=3))</f>
        <v>0</v>
      </c>
      <c r="AE1585" s="90" t="b">
        <f>OR(MONTH(Taulukko1[[#This Row],[Alku PVM]] )&lt;=9,AND(MONTH(Taulukko1[[#This Row],[Alku PVM]] )=9))</f>
        <v>1</v>
      </c>
      <c r="AF1585" s="90" t="b">
        <f>OR(MONTH(Taulukko1[[#This Row],[Loppu PVM]])&lt;=9,AND(MONTH(Taulukko1[[#This Row],[Loppu PVM]] )=9))</f>
        <v>1</v>
      </c>
      <c r="AG1585" s="90" t="b">
        <f>OR(MONTH(Taulukko1[[#This Row],[Alku PVM]] )&lt;=6,AND(MONTH(Taulukko1[[#This Row],[Alku PVM]] )=6))</f>
        <v>1</v>
      </c>
      <c r="AH1585" s="90" t="b">
        <f>OR(MONTH(Taulukko1[[#This Row],[Loppu PVM]])&lt;=6,AND(MONTH(Taulukko1[[#This Row],[Loppu PVM]] )=6))</f>
        <v>1</v>
      </c>
    </row>
    <row r="1586" spans="1:34" ht="12.75" customHeight="1">
      <c r="A1586" t="s">
        <v>3656</v>
      </c>
      <c r="B1586" s="23">
        <v>40653</v>
      </c>
      <c r="C1586" t="s">
        <v>3655</v>
      </c>
      <c r="E1586" s="62">
        <v>5</v>
      </c>
      <c r="F1586" s="4">
        <v>40708</v>
      </c>
      <c r="G1586" s="5">
        <v>3</v>
      </c>
      <c r="H1586" s="22">
        <v>394</v>
      </c>
      <c r="I1586" s="126" t="e">
        <f>INDEX('TOL2008'!B:B,MATCH(A1586,'TOL2008'!A:A,0))</f>
        <v>#N/A</v>
      </c>
      <c r="J1586" s="126" t="e">
        <f>INDEX(Pääluokka!$H$2:$H$100,MATCH(VALUE(LEFT(Taulukko1[[#This Row],[TOL2008]],2)),Pääluokka!$G$2:$G$100,0))</f>
        <v>#N/A</v>
      </c>
      <c r="K1586" s="126" t="e">
        <f>INDEX(Pääluokka!$I$2:$I$100,MATCH(VALUE(LEFT(Taulukko1[[#This Row],[TOL2008]],2)),Pääluokka!$G$2:$G$100,0))</f>
        <v>#N/A</v>
      </c>
      <c r="L1586" s="41">
        <f t="shared" si="240"/>
        <v>55</v>
      </c>
      <c r="M1586" s="43">
        <f t="shared" si="241"/>
        <v>40653</v>
      </c>
      <c r="N1586" s="43">
        <f t="shared" si="242"/>
        <v>40708</v>
      </c>
      <c r="O1586" s="43">
        <f t="shared" si="243"/>
        <v>40634</v>
      </c>
      <c r="P1586" s="43">
        <f t="shared" si="244"/>
        <v>40695</v>
      </c>
      <c r="Q1586" s="41">
        <f t="shared" si="245"/>
        <v>2011</v>
      </c>
      <c r="R1586" s="41">
        <f t="shared" si="246"/>
        <v>2011</v>
      </c>
      <c r="S1586" s="43" t="str">
        <f>YEAR(Taulukko1[[#This Row],[Alku KK]])&amp;"Q"&amp;ROUNDDOWN((MONTH(Taulukko1[[#This Row],[Alku KK]])-1)/3+1,0)</f>
        <v>2011Q2</v>
      </c>
      <c r="T1586" s="43" t="str">
        <f>YEAR(Taulukko1[[#This Row],[Loppu KK]])&amp;"Q"&amp;ROUNDDOWN((MONTH(Taulukko1[[#This Row],[Loppu KK]])-1)/3+1,0)</f>
        <v>2011Q2</v>
      </c>
      <c r="U1586" s="66">
        <f>IF(COUNT(Taulukko1[[#This Row],[Neuvottelujen alaiset ]])=1,Taulukko1[[#This Row],[Neuvottelujen alaiset ]],Taulukko1[[#This Row],[Vähennystarve]])</f>
        <v>394</v>
      </c>
      <c r="V1586" s="44">
        <f t="shared" si="247"/>
        <v>1.2690355329949238E-2</v>
      </c>
      <c r="W1586" s="44">
        <f t="shared" si="248"/>
        <v>7.6142131979695434E-3</v>
      </c>
      <c r="X1586" s="44">
        <f t="shared" si="249"/>
        <v>0.6</v>
      </c>
      <c r="Y1586" s="90" t="b">
        <f>AND(MONTH(Taulukko1[[#This Row],[Alku PVM]] )=6,DAY(Taulukko1[[#This Row],[Alku PVM]] )&gt;19)</f>
        <v>0</v>
      </c>
      <c r="Z1586" s="90" t="b">
        <f>AND(MONTH(Taulukko1[[#This Row],[Loppu PVM]] )=6,DAY(Taulukko1[[#This Row],[Loppu PVM]] )&gt;19)</f>
        <v>0</v>
      </c>
      <c r="AA1586" s="90" t="b">
        <f>OR(MONTH(Taulukko1[[#This Row],[Alku PVM]] )&lt;=5,AND(MONTH(Taulukko1[[#This Row],[Alku PVM]] )=6,DAY(Taulukko1[[#This Row],[Alku PVM]] )&lt;20))</f>
        <v>1</v>
      </c>
      <c r="AB1586" s="90" t="b">
        <f>OR(MONTH(Taulukko1[[#This Row],[Loppu PVM]])&lt;=5,AND(MONTH(Taulukko1[[#This Row],[Loppu PVM]] )=6,DAY(Taulukko1[[#This Row],[Loppu PVM]])&lt;20))</f>
        <v>1</v>
      </c>
      <c r="AC1586" s="90" t="b">
        <f>OR(MONTH(Taulukko1[[#This Row],[Alku PVM]] )&lt;=3,AND(MONTH(Taulukko1[[#This Row],[Alku PVM]] )=3))</f>
        <v>0</v>
      </c>
      <c r="AD1586" s="90" t="b">
        <f>OR(MONTH(Taulukko1[[#This Row],[Loppu PVM]] )&lt;=3,AND(MONTH(Taulukko1[[#This Row],[Loppu PVM]] )=3))</f>
        <v>0</v>
      </c>
      <c r="AE1586" s="90" t="b">
        <f>OR(MONTH(Taulukko1[[#This Row],[Alku PVM]] )&lt;=9,AND(MONTH(Taulukko1[[#This Row],[Alku PVM]] )=9))</f>
        <v>1</v>
      </c>
      <c r="AF1586" s="90" t="b">
        <f>OR(MONTH(Taulukko1[[#This Row],[Loppu PVM]])&lt;=9,AND(MONTH(Taulukko1[[#This Row],[Loppu PVM]] )=9))</f>
        <v>1</v>
      </c>
      <c r="AG1586" s="90" t="b">
        <f>OR(MONTH(Taulukko1[[#This Row],[Alku PVM]] )&lt;=6,AND(MONTH(Taulukko1[[#This Row],[Alku PVM]] )=6))</f>
        <v>1</v>
      </c>
      <c r="AH1586" s="90" t="b">
        <f>OR(MONTH(Taulukko1[[#This Row],[Loppu PVM]])&lt;=6,AND(MONTH(Taulukko1[[#This Row],[Loppu PVM]] )=6))</f>
        <v>1</v>
      </c>
    </row>
    <row r="1587" spans="1:34" ht="12.75" customHeight="1">
      <c r="A1587" t="s">
        <v>3026</v>
      </c>
      <c r="B1587" s="23">
        <v>40654</v>
      </c>
      <c r="C1587" s="21" t="s">
        <v>3787</v>
      </c>
      <c r="D1587" s="24">
        <v>30</v>
      </c>
      <c r="E1587" s="62">
        <v>30</v>
      </c>
      <c r="F1587" s="23">
        <v>40708</v>
      </c>
      <c r="G1587" s="24">
        <v>10</v>
      </c>
      <c r="H1587" s="22">
        <v>80</v>
      </c>
      <c r="I1587" s="126" t="e">
        <f>INDEX('TOL2008'!B:B,MATCH(A1587,'TOL2008'!A:A,0))</f>
        <v>#N/A</v>
      </c>
      <c r="J1587" s="126" t="e">
        <f>INDEX(Pääluokka!$H$2:$H$100,MATCH(VALUE(LEFT(Taulukko1[[#This Row],[TOL2008]],2)),Pääluokka!$G$2:$G$100,0))</f>
        <v>#N/A</v>
      </c>
      <c r="K1587" s="126" t="e">
        <f>INDEX(Pääluokka!$I$2:$I$100,MATCH(VALUE(LEFT(Taulukko1[[#This Row],[TOL2008]],2)),Pääluokka!$G$2:$G$100,0))</f>
        <v>#N/A</v>
      </c>
      <c r="L1587" s="41">
        <f t="shared" si="240"/>
        <v>54</v>
      </c>
      <c r="M1587" s="43">
        <f t="shared" si="241"/>
        <v>40654</v>
      </c>
      <c r="N1587" s="43">
        <f t="shared" si="242"/>
        <v>40708</v>
      </c>
      <c r="O1587" s="43">
        <f t="shared" si="243"/>
        <v>40634</v>
      </c>
      <c r="P1587" s="43">
        <f t="shared" si="244"/>
        <v>40695</v>
      </c>
      <c r="Q1587" s="41">
        <f t="shared" si="245"/>
        <v>2011</v>
      </c>
      <c r="R1587" s="41">
        <f t="shared" si="246"/>
        <v>2011</v>
      </c>
      <c r="S1587" s="43" t="str">
        <f>YEAR(Taulukko1[[#This Row],[Alku KK]])&amp;"Q"&amp;ROUNDDOWN((MONTH(Taulukko1[[#This Row],[Alku KK]])-1)/3+1,0)</f>
        <v>2011Q2</v>
      </c>
      <c r="T1587" s="43" t="str">
        <f>YEAR(Taulukko1[[#This Row],[Loppu KK]])&amp;"Q"&amp;ROUNDDOWN((MONTH(Taulukko1[[#This Row],[Loppu KK]])-1)/3+1,0)</f>
        <v>2011Q2</v>
      </c>
      <c r="U1587" s="66">
        <f>IF(COUNT(Taulukko1[[#This Row],[Neuvottelujen alaiset ]])=1,Taulukko1[[#This Row],[Neuvottelujen alaiset ]],Taulukko1[[#This Row],[Vähennystarve]])</f>
        <v>80</v>
      </c>
      <c r="V1587" s="44">
        <f t="shared" si="247"/>
        <v>0.375</v>
      </c>
      <c r="W1587" s="44">
        <f t="shared" si="248"/>
        <v>0.125</v>
      </c>
      <c r="X1587" s="44">
        <f t="shared" si="249"/>
        <v>0.33333333333333331</v>
      </c>
      <c r="Y1587" s="90" t="b">
        <f>AND(MONTH(Taulukko1[[#This Row],[Alku PVM]] )=6,DAY(Taulukko1[[#This Row],[Alku PVM]] )&gt;19)</f>
        <v>0</v>
      </c>
      <c r="Z1587" s="90" t="b">
        <f>AND(MONTH(Taulukko1[[#This Row],[Loppu PVM]] )=6,DAY(Taulukko1[[#This Row],[Loppu PVM]] )&gt;19)</f>
        <v>0</v>
      </c>
      <c r="AA1587" s="90" t="b">
        <f>OR(MONTH(Taulukko1[[#This Row],[Alku PVM]] )&lt;=5,AND(MONTH(Taulukko1[[#This Row],[Alku PVM]] )=6,DAY(Taulukko1[[#This Row],[Alku PVM]] )&lt;20))</f>
        <v>1</v>
      </c>
      <c r="AB1587" s="90" t="b">
        <f>OR(MONTH(Taulukko1[[#This Row],[Loppu PVM]])&lt;=5,AND(MONTH(Taulukko1[[#This Row],[Loppu PVM]] )=6,DAY(Taulukko1[[#This Row],[Loppu PVM]])&lt;20))</f>
        <v>1</v>
      </c>
      <c r="AC1587" s="90" t="b">
        <f>OR(MONTH(Taulukko1[[#This Row],[Alku PVM]] )&lt;=3,AND(MONTH(Taulukko1[[#This Row],[Alku PVM]] )=3))</f>
        <v>0</v>
      </c>
      <c r="AD1587" s="90" t="b">
        <f>OR(MONTH(Taulukko1[[#This Row],[Loppu PVM]] )&lt;=3,AND(MONTH(Taulukko1[[#This Row],[Loppu PVM]] )=3))</f>
        <v>0</v>
      </c>
      <c r="AE1587" s="90" t="b">
        <f>OR(MONTH(Taulukko1[[#This Row],[Alku PVM]] )&lt;=9,AND(MONTH(Taulukko1[[#This Row],[Alku PVM]] )=9))</f>
        <v>1</v>
      </c>
      <c r="AF1587" s="90" t="b">
        <f>OR(MONTH(Taulukko1[[#This Row],[Loppu PVM]])&lt;=9,AND(MONTH(Taulukko1[[#This Row],[Loppu PVM]] )=9))</f>
        <v>1</v>
      </c>
      <c r="AG1587" s="90" t="b">
        <f>OR(MONTH(Taulukko1[[#This Row],[Alku PVM]] )&lt;=6,AND(MONTH(Taulukko1[[#This Row],[Alku PVM]] )=6))</f>
        <v>1</v>
      </c>
      <c r="AH1587" s="90" t="b">
        <f>OR(MONTH(Taulukko1[[#This Row],[Loppu PVM]])&lt;=6,AND(MONTH(Taulukko1[[#This Row],[Loppu PVM]] )=6))</f>
        <v>1</v>
      </c>
    </row>
    <row r="1588" spans="1:34" ht="12.75" customHeight="1">
      <c r="A1588" s="21" t="s">
        <v>3773</v>
      </c>
      <c r="B1588" s="23">
        <v>40654</v>
      </c>
      <c r="C1588" s="21" t="s">
        <v>143</v>
      </c>
      <c r="D1588" s="24"/>
      <c r="E1588" s="62">
        <v>6</v>
      </c>
      <c r="F1588" s="23">
        <v>40675</v>
      </c>
      <c r="G1588" s="24">
        <v>6</v>
      </c>
      <c r="H1588" s="22">
        <v>30</v>
      </c>
      <c r="I1588" s="126" t="e">
        <f>INDEX('TOL2008'!B:B,MATCH(A1588,'TOL2008'!A:A,0))</f>
        <v>#N/A</v>
      </c>
      <c r="J1588" s="126" t="e">
        <f>INDEX(Pääluokka!$H$2:$H$100,MATCH(VALUE(LEFT(Taulukko1[[#This Row],[TOL2008]],2)),Pääluokka!$G$2:$G$100,0))</f>
        <v>#N/A</v>
      </c>
      <c r="K1588" s="126" t="e">
        <f>INDEX(Pääluokka!$I$2:$I$100,MATCH(VALUE(LEFT(Taulukko1[[#This Row],[TOL2008]],2)),Pääluokka!$G$2:$G$100,0))</f>
        <v>#N/A</v>
      </c>
      <c r="L1588" s="41">
        <f t="shared" si="240"/>
        <v>21</v>
      </c>
      <c r="M1588" s="43">
        <f t="shared" si="241"/>
        <v>40654</v>
      </c>
      <c r="N1588" s="43">
        <f t="shared" si="242"/>
        <v>40675</v>
      </c>
      <c r="O1588" s="43">
        <f t="shared" si="243"/>
        <v>40634</v>
      </c>
      <c r="P1588" s="43">
        <f t="shared" si="244"/>
        <v>40664</v>
      </c>
      <c r="Q1588" s="41">
        <f t="shared" si="245"/>
        <v>2011</v>
      </c>
      <c r="R1588" s="41">
        <f t="shared" si="246"/>
        <v>2011</v>
      </c>
      <c r="S1588" s="43" t="str">
        <f>YEAR(Taulukko1[[#This Row],[Alku KK]])&amp;"Q"&amp;ROUNDDOWN((MONTH(Taulukko1[[#This Row],[Alku KK]])-1)/3+1,0)</f>
        <v>2011Q2</v>
      </c>
      <c r="T1588" s="43" t="str">
        <f>YEAR(Taulukko1[[#This Row],[Loppu KK]])&amp;"Q"&amp;ROUNDDOWN((MONTH(Taulukko1[[#This Row],[Loppu KK]])-1)/3+1,0)</f>
        <v>2011Q2</v>
      </c>
      <c r="U1588" s="66">
        <f>IF(COUNT(Taulukko1[[#This Row],[Neuvottelujen alaiset ]])=1,Taulukko1[[#This Row],[Neuvottelujen alaiset ]],Taulukko1[[#This Row],[Vähennystarve]])</f>
        <v>30</v>
      </c>
      <c r="V1588" s="44">
        <f t="shared" si="247"/>
        <v>0.2</v>
      </c>
      <c r="W1588" s="44">
        <f t="shared" si="248"/>
        <v>0.2</v>
      </c>
      <c r="X1588" s="44">
        <f t="shared" si="249"/>
        <v>1</v>
      </c>
      <c r="Y1588" s="90" t="b">
        <f>AND(MONTH(Taulukko1[[#This Row],[Alku PVM]] )=6,DAY(Taulukko1[[#This Row],[Alku PVM]] )&gt;19)</f>
        <v>0</v>
      </c>
      <c r="Z1588" s="90" t="b">
        <f>AND(MONTH(Taulukko1[[#This Row],[Loppu PVM]] )=6,DAY(Taulukko1[[#This Row],[Loppu PVM]] )&gt;19)</f>
        <v>0</v>
      </c>
      <c r="AA1588" s="90" t="b">
        <f>OR(MONTH(Taulukko1[[#This Row],[Alku PVM]] )&lt;=5,AND(MONTH(Taulukko1[[#This Row],[Alku PVM]] )=6,DAY(Taulukko1[[#This Row],[Alku PVM]] )&lt;20))</f>
        <v>1</v>
      </c>
      <c r="AB1588" s="90" t="b">
        <f>OR(MONTH(Taulukko1[[#This Row],[Loppu PVM]])&lt;=5,AND(MONTH(Taulukko1[[#This Row],[Loppu PVM]] )=6,DAY(Taulukko1[[#This Row],[Loppu PVM]])&lt;20))</f>
        <v>1</v>
      </c>
      <c r="AC1588" s="90" t="b">
        <f>OR(MONTH(Taulukko1[[#This Row],[Alku PVM]] )&lt;=3,AND(MONTH(Taulukko1[[#This Row],[Alku PVM]] )=3))</f>
        <v>0</v>
      </c>
      <c r="AD1588" s="90" t="b">
        <f>OR(MONTH(Taulukko1[[#This Row],[Loppu PVM]] )&lt;=3,AND(MONTH(Taulukko1[[#This Row],[Loppu PVM]] )=3))</f>
        <v>0</v>
      </c>
      <c r="AE1588" s="90" t="b">
        <f>OR(MONTH(Taulukko1[[#This Row],[Alku PVM]] )&lt;=9,AND(MONTH(Taulukko1[[#This Row],[Alku PVM]] )=9))</f>
        <v>1</v>
      </c>
      <c r="AF1588" s="90" t="b">
        <f>OR(MONTH(Taulukko1[[#This Row],[Loppu PVM]])&lt;=9,AND(MONTH(Taulukko1[[#This Row],[Loppu PVM]] )=9))</f>
        <v>1</v>
      </c>
      <c r="AG1588" s="90" t="b">
        <f>OR(MONTH(Taulukko1[[#This Row],[Alku PVM]] )&lt;=6,AND(MONTH(Taulukko1[[#This Row],[Alku PVM]] )=6))</f>
        <v>1</v>
      </c>
      <c r="AH1588" s="90" t="b">
        <f>OR(MONTH(Taulukko1[[#This Row],[Loppu PVM]])&lt;=6,AND(MONTH(Taulukko1[[#This Row],[Loppu PVM]] )=6))</f>
        <v>1</v>
      </c>
    </row>
    <row r="1589" spans="1:34" ht="12.75" customHeight="1">
      <c r="A1589" t="s">
        <v>3166</v>
      </c>
      <c r="B1589" s="23">
        <v>40659</v>
      </c>
      <c r="C1589" t="s">
        <v>3507</v>
      </c>
      <c r="D1589" s="5">
        <v>90</v>
      </c>
      <c r="E1589" s="62">
        <v>9</v>
      </c>
      <c r="F1589" s="4"/>
      <c r="G1589" s="5"/>
      <c r="H1589" s="22">
        <v>99</v>
      </c>
      <c r="I1589" s="126" t="e">
        <f>INDEX('TOL2008'!B:B,MATCH(A1589,'TOL2008'!A:A,0))</f>
        <v>#N/A</v>
      </c>
      <c r="J1589" s="126" t="e">
        <f>INDEX(Pääluokka!$H$2:$H$100,MATCH(VALUE(LEFT(Taulukko1[[#This Row],[TOL2008]],2)),Pääluokka!$G$2:$G$100,0))</f>
        <v>#N/A</v>
      </c>
      <c r="K1589" s="126" t="e">
        <f>INDEX(Pääluokka!$I$2:$I$100,MATCH(VALUE(LEFT(Taulukko1[[#This Row],[TOL2008]],2)),Pääluokka!$G$2:$G$100,0))</f>
        <v>#N/A</v>
      </c>
      <c r="L1589" s="41" t="str">
        <f t="shared" si="240"/>
        <v>NA</v>
      </c>
      <c r="M1589" s="43">
        <f t="shared" si="241"/>
        <v>40659</v>
      </c>
      <c r="N1589" s="43">
        <f t="shared" si="242"/>
        <v>40710</v>
      </c>
      <c r="O1589" s="43">
        <f t="shared" si="243"/>
        <v>40634</v>
      </c>
      <c r="P1589" s="43">
        <f t="shared" si="244"/>
        <v>40695</v>
      </c>
      <c r="Q1589" s="41">
        <f t="shared" si="245"/>
        <v>2011</v>
      </c>
      <c r="R1589" s="41">
        <f t="shared" si="246"/>
        <v>2011</v>
      </c>
      <c r="S1589" s="43" t="str">
        <f>YEAR(Taulukko1[[#This Row],[Alku KK]])&amp;"Q"&amp;ROUNDDOWN((MONTH(Taulukko1[[#This Row],[Alku KK]])-1)/3+1,0)</f>
        <v>2011Q2</v>
      </c>
      <c r="T1589" s="43" t="str">
        <f>YEAR(Taulukko1[[#This Row],[Loppu KK]])&amp;"Q"&amp;ROUNDDOWN((MONTH(Taulukko1[[#This Row],[Loppu KK]])-1)/3+1,0)</f>
        <v>2011Q2</v>
      </c>
      <c r="U1589" s="66">
        <f>IF(COUNT(Taulukko1[[#This Row],[Neuvottelujen alaiset ]])=1,Taulukko1[[#This Row],[Neuvottelujen alaiset ]],Taulukko1[[#This Row],[Vähennystarve]])</f>
        <v>99</v>
      </c>
      <c r="V1589" s="44">
        <f t="shared" si="247"/>
        <v>9.0909090909090912E-2</v>
      </c>
      <c r="W1589" s="44" t="str">
        <f t="shared" si="248"/>
        <v>NA</v>
      </c>
      <c r="X1589" s="44" t="str">
        <f t="shared" si="249"/>
        <v>NA</v>
      </c>
      <c r="Y1589" s="90" t="b">
        <f>AND(MONTH(Taulukko1[[#This Row],[Alku PVM]] )=6,DAY(Taulukko1[[#This Row],[Alku PVM]] )&gt;19)</f>
        <v>0</v>
      </c>
      <c r="Z1589" s="90" t="b">
        <f>AND(MONTH(Taulukko1[[#This Row],[Loppu PVM]] )=6,DAY(Taulukko1[[#This Row],[Loppu PVM]] )&gt;19)</f>
        <v>0</v>
      </c>
      <c r="AA1589" s="90" t="b">
        <f>OR(MONTH(Taulukko1[[#This Row],[Alku PVM]] )&lt;=5,AND(MONTH(Taulukko1[[#This Row],[Alku PVM]] )=6,DAY(Taulukko1[[#This Row],[Alku PVM]] )&lt;20))</f>
        <v>1</v>
      </c>
      <c r="AB1589" s="90" t="b">
        <f>OR(MONTH(Taulukko1[[#This Row],[Loppu PVM]])&lt;=5,AND(MONTH(Taulukko1[[#This Row],[Loppu PVM]] )=6,DAY(Taulukko1[[#This Row],[Loppu PVM]])&lt;20))</f>
        <v>1</v>
      </c>
      <c r="AC1589" s="90" t="b">
        <f>OR(MONTH(Taulukko1[[#This Row],[Alku PVM]] )&lt;=3,AND(MONTH(Taulukko1[[#This Row],[Alku PVM]] )=3))</f>
        <v>0</v>
      </c>
      <c r="AD1589" s="90" t="b">
        <f>OR(MONTH(Taulukko1[[#This Row],[Loppu PVM]] )&lt;=3,AND(MONTH(Taulukko1[[#This Row],[Loppu PVM]] )=3))</f>
        <v>0</v>
      </c>
      <c r="AE1589" s="90" t="b">
        <f>OR(MONTH(Taulukko1[[#This Row],[Alku PVM]] )&lt;=9,AND(MONTH(Taulukko1[[#This Row],[Alku PVM]] )=9))</f>
        <v>1</v>
      </c>
      <c r="AF1589" s="90" t="b">
        <f>OR(MONTH(Taulukko1[[#This Row],[Loppu PVM]])&lt;=9,AND(MONTH(Taulukko1[[#This Row],[Loppu PVM]] )=9))</f>
        <v>1</v>
      </c>
      <c r="AG1589" s="90" t="b">
        <f>OR(MONTH(Taulukko1[[#This Row],[Alku PVM]] )&lt;=6,AND(MONTH(Taulukko1[[#This Row],[Alku PVM]] )=6))</f>
        <v>1</v>
      </c>
      <c r="AH1589" s="90" t="b">
        <f>OR(MONTH(Taulukko1[[#This Row],[Loppu PVM]])&lt;=6,AND(MONTH(Taulukko1[[#This Row],[Loppu PVM]] )=6))</f>
        <v>1</v>
      </c>
    </row>
    <row r="1590" spans="1:34" ht="12.75" customHeight="1">
      <c r="A1590" s="21" t="s">
        <v>1106</v>
      </c>
      <c r="B1590" s="23">
        <v>40660</v>
      </c>
      <c r="C1590" s="21" t="s">
        <v>3706</v>
      </c>
      <c r="D1590" s="24"/>
      <c r="E1590" s="62">
        <v>33</v>
      </c>
      <c r="F1590" s="23"/>
      <c r="G1590" s="24"/>
      <c r="H1590" s="22">
        <v>33</v>
      </c>
      <c r="I1590" s="126">
        <f>INDEX('TOL2008'!B:B,MATCH(A1590,'TOL2008'!A:A,0))</f>
        <v>20590</v>
      </c>
      <c r="J1590" s="126" t="str">
        <f>INDEX(Pääluokka!$H$2:$H$100,MATCH(VALUE(LEFT(Taulukko1[[#This Row],[TOL2008]],2)),Pääluokka!$G$2:$G$100,0))</f>
        <v>Teollisuus</v>
      </c>
      <c r="K1590" s="126" t="str">
        <f>INDEX(Pääluokka!$I$2:$I$100,MATCH(VALUE(LEFT(Taulukko1[[#This Row],[TOL2008]],2)),Pääluokka!$G$2:$G$100,0))</f>
        <v>Teollisuus (C-E)</v>
      </c>
      <c r="L1590" s="41" t="str">
        <f t="shared" si="240"/>
        <v>NA</v>
      </c>
      <c r="M1590" s="43">
        <f t="shared" si="241"/>
        <v>40660</v>
      </c>
      <c r="N1590" s="43">
        <f t="shared" si="242"/>
        <v>40711</v>
      </c>
      <c r="O1590" s="43">
        <f t="shared" si="243"/>
        <v>40634</v>
      </c>
      <c r="P1590" s="43">
        <f t="shared" si="244"/>
        <v>40695</v>
      </c>
      <c r="Q1590" s="41">
        <f t="shared" si="245"/>
        <v>2011</v>
      </c>
      <c r="R1590" s="41">
        <f t="shared" si="246"/>
        <v>2011</v>
      </c>
      <c r="S1590" s="43" t="str">
        <f>YEAR(Taulukko1[[#This Row],[Alku KK]])&amp;"Q"&amp;ROUNDDOWN((MONTH(Taulukko1[[#This Row],[Alku KK]])-1)/3+1,0)</f>
        <v>2011Q2</v>
      </c>
      <c r="T1590" s="43" t="str">
        <f>YEAR(Taulukko1[[#This Row],[Loppu KK]])&amp;"Q"&amp;ROUNDDOWN((MONTH(Taulukko1[[#This Row],[Loppu KK]])-1)/3+1,0)</f>
        <v>2011Q2</v>
      </c>
      <c r="U1590" s="66">
        <f>IF(COUNT(Taulukko1[[#This Row],[Neuvottelujen alaiset ]])=1,Taulukko1[[#This Row],[Neuvottelujen alaiset ]],Taulukko1[[#This Row],[Vähennystarve]])</f>
        <v>33</v>
      </c>
      <c r="V1590" s="44">
        <f t="shared" si="247"/>
        <v>1</v>
      </c>
      <c r="W1590" s="44" t="str">
        <f t="shared" si="248"/>
        <v>NA</v>
      </c>
      <c r="X1590" s="44" t="str">
        <f t="shared" si="249"/>
        <v>NA</v>
      </c>
      <c r="Y1590" s="90" t="b">
        <f>AND(MONTH(Taulukko1[[#This Row],[Alku PVM]] )=6,DAY(Taulukko1[[#This Row],[Alku PVM]] )&gt;19)</f>
        <v>0</v>
      </c>
      <c r="Z1590" s="90" t="b">
        <f>AND(MONTH(Taulukko1[[#This Row],[Loppu PVM]] )=6,DAY(Taulukko1[[#This Row],[Loppu PVM]] )&gt;19)</f>
        <v>0</v>
      </c>
      <c r="AA1590" s="90" t="b">
        <f>OR(MONTH(Taulukko1[[#This Row],[Alku PVM]] )&lt;=5,AND(MONTH(Taulukko1[[#This Row],[Alku PVM]] )=6,DAY(Taulukko1[[#This Row],[Alku PVM]] )&lt;20))</f>
        <v>1</v>
      </c>
      <c r="AB1590" s="90" t="b">
        <f>OR(MONTH(Taulukko1[[#This Row],[Loppu PVM]])&lt;=5,AND(MONTH(Taulukko1[[#This Row],[Loppu PVM]] )=6,DAY(Taulukko1[[#This Row],[Loppu PVM]])&lt;20))</f>
        <v>1</v>
      </c>
      <c r="AC1590" s="90" t="b">
        <f>OR(MONTH(Taulukko1[[#This Row],[Alku PVM]] )&lt;=3,AND(MONTH(Taulukko1[[#This Row],[Alku PVM]] )=3))</f>
        <v>0</v>
      </c>
      <c r="AD1590" s="90" t="b">
        <f>OR(MONTH(Taulukko1[[#This Row],[Loppu PVM]] )&lt;=3,AND(MONTH(Taulukko1[[#This Row],[Loppu PVM]] )=3))</f>
        <v>0</v>
      </c>
      <c r="AE1590" s="90" t="b">
        <f>OR(MONTH(Taulukko1[[#This Row],[Alku PVM]] )&lt;=9,AND(MONTH(Taulukko1[[#This Row],[Alku PVM]] )=9))</f>
        <v>1</v>
      </c>
      <c r="AF1590" s="90" t="b">
        <f>OR(MONTH(Taulukko1[[#This Row],[Loppu PVM]])&lt;=9,AND(MONTH(Taulukko1[[#This Row],[Loppu PVM]] )=9))</f>
        <v>1</v>
      </c>
      <c r="AG1590" s="90" t="b">
        <f>OR(MONTH(Taulukko1[[#This Row],[Alku PVM]] )&lt;=6,AND(MONTH(Taulukko1[[#This Row],[Alku PVM]] )=6))</f>
        <v>1</v>
      </c>
      <c r="AH1590" s="90" t="b">
        <f>OR(MONTH(Taulukko1[[#This Row],[Loppu PVM]])&lt;=6,AND(MONTH(Taulukko1[[#This Row],[Loppu PVM]] )=6))</f>
        <v>1</v>
      </c>
    </row>
    <row r="1591" spans="1:34" ht="12.75" customHeight="1">
      <c r="A1591" t="s">
        <v>982</v>
      </c>
      <c r="B1591" s="23">
        <v>40660</v>
      </c>
      <c r="C1591" t="s">
        <v>3648</v>
      </c>
      <c r="E1591" s="62">
        <v>1400</v>
      </c>
      <c r="F1591" s="4">
        <v>40716</v>
      </c>
      <c r="G1591" s="5">
        <v>1400</v>
      </c>
      <c r="H1591" s="22">
        <v>1400</v>
      </c>
      <c r="I1591" s="126">
        <f>INDEX('TOL2008'!B:B,MATCH(A1591,'TOL2008'!A:A,0))</f>
        <v>26300</v>
      </c>
      <c r="J1591" s="126" t="str">
        <f>INDEX(Pääluokka!$H$2:$H$100,MATCH(VALUE(LEFT(Taulukko1[[#This Row],[TOL2008]],2)),Pääluokka!$G$2:$G$100,0))</f>
        <v>Teollisuus</v>
      </c>
      <c r="K1591" s="126" t="str">
        <f>INDEX(Pääluokka!$I$2:$I$100,MATCH(VALUE(LEFT(Taulukko1[[#This Row],[TOL2008]],2)),Pääluokka!$G$2:$G$100,0))</f>
        <v>Teollisuus (C-E)</v>
      </c>
      <c r="L1591" s="41">
        <f t="shared" si="240"/>
        <v>56</v>
      </c>
      <c r="M1591" s="43">
        <f t="shared" si="241"/>
        <v>40660</v>
      </c>
      <c r="N1591" s="43">
        <f t="shared" si="242"/>
        <v>40716</v>
      </c>
      <c r="O1591" s="43">
        <f t="shared" si="243"/>
        <v>40634</v>
      </c>
      <c r="P1591" s="43">
        <f t="shared" si="244"/>
        <v>40695</v>
      </c>
      <c r="Q1591" s="41">
        <f t="shared" si="245"/>
        <v>2011</v>
      </c>
      <c r="R1591" s="41">
        <f t="shared" si="246"/>
        <v>2011</v>
      </c>
      <c r="S1591" s="43" t="str">
        <f>YEAR(Taulukko1[[#This Row],[Alku KK]])&amp;"Q"&amp;ROUNDDOWN((MONTH(Taulukko1[[#This Row],[Alku KK]])-1)/3+1,0)</f>
        <v>2011Q2</v>
      </c>
      <c r="T1591" s="43" t="str">
        <f>YEAR(Taulukko1[[#This Row],[Loppu KK]])&amp;"Q"&amp;ROUNDDOWN((MONTH(Taulukko1[[#This Row],[Loppu KK]])-1)/3+1,0)</f>
        <v>2011Q2</v>
      </c>
      <c r="U1591" s="66">
        <f>IF(COUNT(Taulukko1[[#This Row],[Neuvottelujen alaiset ]])=1,Taulukko1[[#This Row],[Neuvottelujen alaiset ]],Taulukko1[[#This Row],[Vähennystarve]])</f>
        <v>1400</v>
      </c>
      <c r="V1591" s="44">
        <f t="shared" si="247"/>
        <v>1</v>
      </c>
      <c r="W1591" s="44">
        <f t="shared" si="248"/>
        <v>1</v>
      </c>
      <c r="X1591" s="44">
        <f t="shared" si="249"/>
        <v>1</v>
      </c>
      <c r="Y1591" s="90" t="b">
        <f>AND(MONTH(Taulukko1[[#This Row],[Alku PVM]] )=6,DAY(Taulukko1[[#This Row],[Alku PVM]] )&gt;19)</f>
        <v>0</v>
      </c>
      <c r="Z1591" s="90" t="b">
        <f>AND(MONTH(Taulukko1[[#This Row],[Loppu PVM]] )=6,DAY(Taulukko1[[#This Row],[Loppu PVM]] )&gt;19)</f>
        <v>1</v>
      </c>
      <c r="AA1591" s="90" t="b">
        <f>OR(MONTH(Taulukko1[[#This Row],[Alku PVM]] )&lt;=5,AND(MONTH(Taulukko1[[#This Row],[Alku PVM]] )=6,DAY(Taulukko1[[#This Row],[Alku PVM]] )&lt;20))</f>
        <v>1</v>
      </c>
      <c r="AB1591" s="90" t="b">
        <f>OR(MONTH(Taulukko1[[#This Row],[Loppu PVM]])&lt;=5,AND(MONTH(Taulukko1[[#This Row],[Loppu PVM]] )=6,DAY(Taulukko1[[#This Row],[Loppu PVM]])&lt;20))</f>
        <v>0</v>
      </c>
      <c r="AC1591" s="90" t="b">
        <f>OR(MONTH(Taulukko1[[#This Row],[Alku PVM]] )&lt;=3,AND(MONTH(Taulukko1[[#This Row],[Alku PVM]] )=3))</f>
        <v>0</v>
      </c>
      <c r="AD1591" s="90" t="b">
        <f>OR(MONTH(Taulukko1[[#This Row],[Loppu PVM]] )&lt;=3,AND(MONTH(Taulukko1[[#This Row],[Loppu PVM]] )=3))</f>
        <v>0</v>
      </c>
      <c r="AE1591" s="90" t="b">
        <f>OR(MONTH(Taulukko1[[#This Row],[Alku PVM]] )&lt;=9,AND(MONTH(Taulukko1[[#This Row],[Alku PVM]] )=9))</f>
        <v>1</v>
      </c>
      <c r="AF1591" s="90" t="b">
        <f>OR(MONTH(Taulukko1[[#This Row],[Loppu PVM]])&lt;=9,AND(MONTH(Taulukko1[[#This Row],[Loppu PVM]] )=9))</f>
        <v>1</v>
      </c>
      <c r="AG1591" s="90" t="b">
        <f>OR(MONTH(Taulukko1[[#This Row],[Alku PVM]] )&lt;=6,AND(MONTH(Taulukko1[[#This Row],[Alku PVM]] )=6))</f>
        <v>1</v>
      </c>
      <c r="AH1591" s="90" t="b">
        <f>OR(MONTH(Taulukko1[[#This Row],[Loppu PVM]])&lt;=6,AND(MONTH(Taulukko1[[#This Row],[Loppu PVM]] )=6))</f>
        <v>1</v>
      </c>
    </row>
    <row r="1592" spans="1:34" ht="12.75" customHeight="1">
      <c r="A1592" t="s">
        <v>3575</v>
      </c>
      <c r="B1592" s="23">
        <v>40660</v>
      </c>
      <c r="C1592" t="s">
        <v>3574</v>
      </c>
      <c r="E1592" s="62">
        <v>170</v>
      </c>
      <c r="F1592" s="4">
        <v>40703</v>
      </c>
      <c r="G1592" s="5">
        <v>129</v>
      </c>
      <c r="H1592" s="22">
        <v>170</v>
      </c>
      <c r="I1592" s="126" t="e">
        <f>INDEX('TOL2008'!B:B,MATCH(A1592,'TOL2008'!A:A,0))</f>
        <v>#N/A</v>
      </c>
      <c r="J1592" s="126" t="e">
        <f>INDEX(Pääluokka!$H$2:$H$100,MATCH(VALUE(LEFT(Taulukko1[[#This Row],[TOL2008]],2)),Pääluokka!$G$2:$G$100,0))</f>
        <v>#N/A</v>
      </c>
      <c r="K1592" s="126" t="e">
        <f>INDEX(Pääluokka!$I$2:$I$100,MATCH(VALUE(LEFT(Taulukko1[[#This Row],[TOL2008]],2)),Pääluokka!$G$2:$G$100,0))</f>
        <v>#N/A</v>
      </c>
      <c r="L1592" s="41">
        <f t="shared" si="240"/>
        <v>43</v>
      </c>
      <c r="M1592" s="43">
        <f t="shared" si="241"/>
        <v>40660</v>
      </c>
      <c r="N1592" s="43">
        <f t="shared" si="242"/>
        <v>40703</v>
      </c>
      <c r="O1592" s="43">
        <f t="shared" si="243"/>
        <v>40634</v>
      </c>
      <c r="P1592" s="43">
        <f t="shared" si="244"/>
        <v>40695</v>
      </c>
      <c r="Q1592" s="41">
        <f t="shared" si="245"/>
        <v>2011</v>
      </c>
      <c r="R1592" s="41">
        <f t="shared" si="246"/>
        <v>2011</v>
      </c>
      <c r="S1592" s="43" t="str">
        <f>YEAR(Taulukko1[[#This Row],[Alku KK]])&amp;"Q"&amp;ROUNDDOWN((MONTH(Taulukko1[[#This Row],[Alku KK]])-1)/3+1,0)</f>
        <v>2011Q2</v>
      </c>
      <c r="T1592" s="43" t="str">
        <f>YEAR(Taulukko1[[#This Row],[Loppu KK]])&amp;"Q"&amp;ROUNDDOWN((MONTH(Taulukko1[[#This Row],[Loppu KK]])-1)/3+1,0)</f>
        <v>2011Q2</v>
      </c>
      <c r="U1592" s="66">
        <f>IF(COUNT(Taulukko1[[#This Row],[Neuvottelujen alaiset ]])=1,Taulukko1[[#This Row],[Neuvottelujen alaiset ]],Taulukko1[[#This Row],[Vähennystarve]])</f>
        <v>170</v>
      </c>
      <c r="V1592" s="44">
        <f t="shared" si="247"/>
        <v>1</v>
      </c>
      <c r="W1592" s="44">
        <f t="shared" si="248"/>
        <v>0.75882352941176467</v>
      </c>
      <c r="X1592" s="44">
        <f t="shared" si="249"/>
        <v>0.75882352941176467</v>
      </c>
      <c r="Y1592" s="90" t="b">
        <f>AND(MONTH(Taulukko1[[#This Row],[Alku PVM]] )=6,DAY(Taulukko1[[#This Row],[Alku PVM]] )&gt;19)</f>
        <v>0</v>
      </c>
      <c r="Z1592" s="90" t="b">
        <f>AND(MONTH(Taulukko1[[#This Row],[Loppu PVM]] )=6,DAY(Taulukko1[[#This Row],[Loppu PVM]] )&gt;19)</f>
        <v>0</v>
      </c>
      <c r="AA1592" s="90" t="b">
        <f>OR(MONTH(Taulukko1[[#This Row],[Alku PVM]] )&lt;=5,AND(MONTH(Taulukko1[[#This Row],[Alku PVM]] )=6,DAY(Taulukko1[[#This Row],[Alku PVM]] )&lt;20))</f>
        <v>1</v>
      </c>
      <c r="AB1592" s="90" t="b">
        <f>OR(MONTH(Taulukko1[[#This Row],[Loppu PVM]])&lt;=5,AND(MONTH(Taulukko1[[#This Row],[Loppu PVM]] )=6,DAY(Taulukko1[[#This Row],[Loppu PVM]])&lt;20))</f>
        <v>1</v>
      </c>
      <c r="AC1592" s="90" t="b">
        <f>OR(MONTH(Taulukko1[[#This Row],[Alku PVM]] )&lt;=3,AND(MONTH(Taulukko1[[#This Row],[Alku PVM]] )=3))</f>
        <v>0</v>
      </c>
      <c r="AD1592" s="90" t="b">
        <f>OR(MONTH(Taulukko1[[#This Row],[Loppu PVM]] )&lt;=3,AND(MONTH(Taulukko1[[#This Row],[Loppu PVM]] )=3))</f>
        <v>0</v>
      </c>
      <c r="AE1592" s="90" t="b">
        <f>OR(MONTH(Taulukko1[[#This Row],[Alku PVM]] )&lt;=9,AND(MONTH(Taulukko1[[#This Row],[Alku PVM]] )=9))</f>
        <v>1</v>
      </c>
      <c r="AF1592" s="90" t="b">
        <f>OR(MONTH(Taulukko1[[#This Row],[Loppu PVM]])&lt;=9,AND(MONTH(Taulukko1[[#This Row],[Loppu PVM]] )=9))</f>
        <v>1</v>
      </c>
      <c r="AG1592" s="90" t="b">
        <f>OR(MONTH(Taulukko1[[#This Row],[Alku PVM]] )&lt;=6,AND(MONTH(Taulukko1[[#This Row],[Alku PVM]] )=6))</f>
        <v>1</v>
      </c>
      <c r="AH1592" s="90" t="b">
        <f>OR(MONTH(Taulukko1[[#This Row],[Loppu PVM]])&lt;=6,AND(MONTH(Taulukko1[[#This Row],[Loppu PVM]] )=6))</f>
        <v>1</v>
      </c>
    </row>
    <row r="1593" spans="1:34" ht="12.75" customHeight="1">
      <c r="A1593" t="s">
        <v>3526</v>
      </c>
      <c r="B1593" s="23">
        <v>40660</v>
      </c>
      <c r="C1593" t="s">
        <v>424</v>
      </c>
      <c r="E1593" s="62">
        <v>9</v>
      </c>
      <c r="F1593" s="4">
        <v>40765</v>
      </c>
      <c r="G1593" s="5">
        <v>5</v>
      </c>
      <c r="H1593" s="22">
        <v>38</v>
      </c>
      <c r="I1593" s="126" t="e">
        <f>INDEX('TOL2008'!B:B,MATCH(A1593,'TOL2008'!A:A,0))</f>
        <v>#N/A</v>
      </c>
      <c r="J1593" s="126" t="e">
        <f>INDEX(Pääluokka!$H$2:$H$100,MATCH(VALUE(LEFT(Taulukko1[[#This Row],[TOL2008]],2)),Pääluokka!$G$2:$G$100,0))</f>
        <v>#N/A</v>
      </c>
      <c r="K1593" s="126" t="e">
        <f>INDEX(Pääluokka!$I$2:$I$100,MATCH(VALUE(LEFT(Taulukko1[[#This Row],[TOL2008]],2)),Pääluokka!$G$2:$G$100,0))</f>
        <v>#N/A</v>
      </c>
      <c r="L1593" s="41">
        <f t="shared" si="240"/>
        <v>105</v>
      </c>
      <c r="M1593" s="43">
        <f t="shared" si="241"/>
        <v>40660</v>
      </c>
      <c r="N1593" s="43">
        <f t="shared" si="242"/>
        <v>40765</v>
      </c>
      <c r="O1593" s="43">
        <f t="shared" si="243"/>
        <v>40634</v>
      </c>
      <c r="P1593" s="43">
        <f t="shared" si="244"/>
        <v>40756</v>
      </c>
      <c r="Q1593" s="41">
        <f t="shared" si="245"/>
        <v>2011</v>
      </c>
      <c r="R1593" s="41">
        <f t="shared" si="246"/>
        <v>2011</v>
      </c>
      <c r="S1593" s="43" t="str">
        <f>YEAR(Taulukko1[[#This Row],[Alku KK]])&amp;"Q"&amp;ROUNDDOWN((MONTH(Taulukko1[[#This Row],[Alku KK]])-1)/3+1,0)</f>
        <v>2011Q2</v>
      </c>
      <c r="T1593" s="43" t="str">
        <f>YEAR(Taulukko1[[#This Row],[Loppu KK]])&amp;"Q"&amp;ROUNDDOWN((MONTH(Taulukko1[[#This Row],[Loppu KK]])-1)/3+1,0)</f>
        <v>2011Q3</v>
      </c>
      <c r="U1593" s="66">
        <f>IF(COUNT(Taulukko1[[#This Row],[Neuvottelujen alaiset ]])=1,Taulukko1[[#This Row],[Neuvottelujen alaiset ]],Taulukko1[[#This Row],[Vähennystarve]])</f>
        <v>38</v>
      </c>
      <c r="V1593" s="44">
        <f t="shared" si="247"/>
        <v>0.23684210526315788</v>
      </c>
      <c r="W1593" s="44">
        <f t="shared" si="248"/>
        <v>0.13157894736842105</v>
      </c>
      <c r="X1593" s="44">
        <f t="shared" si="249"/>
        <v>0.55555555555555558</v>
      </c>
      <c r="Y1593" s="90" t="b">
        <f>AND(MONTH(Taulukko1[[#This Row],[Alku PVM]] )=6,DAY(Taulukko1[[#This Row],[Alku PVM]] )&gt;19)</f>
        <v>0</v>
      </c>
      <c r="Z1593" s="90" t="b">
        <f>AND(MONTH(Taulukko1[[#This Row],[Loppu PVM]] )=6,DAY(Taulukko1[[#This Row],[Loppu PVM]] )&gt;19)</f>
        <v>0</v>
      </c>
      <c r="AA1593" s="90" t="b">
        <f>OR(MONTH(Taulukko1[[#This Row],[Alku PVM]] )&lt;=5,AND(MONTH(Taulukko1[[#This Row],[Alku PVM]] )=6,DAY(Taulukko1[[#This Row],[Alku PVM]] )&lt;20))</f>
        <v>1</v>
      </c>
      <c r="AB1593" s="90" t="b">
        <f>OR(MONTH(Taulukko1[[#This Row],[Loppu PVM]])&lt;=5,AND(MONTH(Taulukko1[[#This Row],[Loppu PVM]] )=6,DAY(Taulukko1[[#This Row],[Loppu PVM]])&lt;20))</f>
        <v>0</v>
      </c>
      <c r="AC1593" s="90" t="b">
        <f>OR(MONTH(Taulukko1[[#This Row],[Alku PVM]] )&lt;=3,AND(MONTH(Taulukko1[[#This Row],[Alku PVM]] )=3))</f>
        <v>0</v>
      </c>
      <c r="AD1593" s="90" t="b">
        <f>OR(MONTH(Taulukko1[[#This Row],[Loppu PVM]] )&lt;=3,AND(MONTH(Taulukko1[[#This Row],[Loppu PVM]] )=3))</f>
        <v>0</v>
      </c>
      <c r="AE1593" s="90" t="b">
        <f>OR(MONTH(Taulukko1[[#This Row],[Alku PVM]] )&lt;=9,AND(MONTH(Taulukko1[[#This Row],[Alku PVM]] )=9))</f>
        <v>1</v>
      </c>
      <c r="AF1593" s="90" t="b">
        <f>OR(MONTH(Taulukko1[[#This Row],[Loppu PVM]])&lt;=9,AND(MONTH(Taulukko1[[#This Row],[Loppu PVM]] )=9))</f>
        <v>1</v>
      </c>
      <c r="AG1593" s="90" t="b">
        <f>OR(MONTH(Taulukko1[[#This Row],[Alku PVM]] )&lt;=6,AND(MONTH(Taulukko1[[#This Row],[Alku PVM]] )=6))</f>
        <v>1</v>
      </c>
      <c r="AH1593" s="90" t="b">
        <f>OR(MONTH(Taulukko1[[#This Row],[Loppu PVM]])&lt;=6,AND(MONTH(Taulukko1[[#This Row],[Loppu PVM]] )=6))</f>
        <v>0</v>
      </c>
    </row>
    <row r="1594" spans="1:34" ht="12.75" customHeight="1">
      <c r="A1594" t="s">
        <v>1674</v>
      </c>
      <c r="B1594" s="23">
        <v>40660</v>
      </c>
      <c r="C1594" t="s">
        <v>3492</v>
      </c>
      <c r="F1594" s="4"/>
      <c r="G1594" s="5"/>
      <c r="H1594" s="22">
        <v>127</v>
      </c>
      <c r="I1594" s="126" t="e">
        <f>INDEX('TOL2008'!B:B,MATCH(A1594,'TOL2008'!A:A,0))</f>
        <v>#N/A</v>
      </c>
      <c r="J1594" s="126" t="e">
        <f>INDEX(Pääluokka!$H$2:$H$100,MATCH(VALUE(LEFT(Taulukko1[[#This Row],[TOL2008]],2)),Pääluokka!$G$2:$G$100,0))</f>
        <v>#N/A</v>
      </c>
      <c r="K1594" s="126" t="e">
        <f>INDEX(Pääluokka!$I$2:$I$100,MATCH(VALUE(LEFT(Taulukko1[[#This Row],[TOL2008]],2)),Pääluokka!$G$2:$G$100,0))</f>
        <v>#N/A</v>
      </c>
      <c r="L1594" s="41" t="str">
        <f t="shared" si="240"/>
        <v>NA</v>
      </c>
      <c r="M1594" s="43">
        <f t="shared" si="241"/>
        <v>40660</v>
      </c>
      <c r="N1594" s="43">
        <f t="shared" si="242"/>
        <v>40711</v>
      </c>
      <c r="O1594" s="43">
        <f t="shared" si="243"/>
        <v>40634</v>
      </c>
      <c r="P1594" s="43">
        <f t="shared" si="244"/>
        <v>40695</v>
      </c>
      <c r="Q1594" s="41">
        <f t="shared" si="245"/>
        <v>2011</v>
      </c>
      <c r="R1594" s="41">
        <f t="shared" si="246"/>
        <v>2011</v>
      </c>
      <c r="S1594" s="43" t="str">
        <f>YEAR(Taulukko1[[#This Row],[Alku KK]])&amp;"Q"&amp;ROUNDDOWN((MONTH(Taulukko1[[#This Row],[Alku KK]])-1)/3+1,0)</f>
        <v>2011Q2</v>
      </c>
      <c r="T1594" s="43" t="str">
        <f>YEAR(Taulukko1[[#This Row],[Loppu KK]])&amp;"Q"&amp;ROUNDDOWN((MONTH(Taulukko1[[#This Row],[Loppu KK]])-1)/3+1,0)</f>
        <v>2011Q2</v>
      </c>
      <c r="U1594" s="66">
        <f>IF(COUNT(Taulukko1[[#This Row],[Neuvottelujen alaiset ]])=1,Taulukko1[[#This Row],[Neuvottelujen alaiset ]],Taulukko1[[#This Row],[Vähennystarve]])</f>
        <v>127</v>
      </c>
      <c r="V1594" s="44" t="str">
        <f t="shared" si="247"/>
        <v>NA</v>
      </c>
      <c r="W1594" s="44" t="str">
        <f t="shared" si="248"/>
        <v>NA</v>
      </c>
      <c r="X1594" s="44" t="str">
        <f t="shared" si="249"/>
        <v>NA</v>
      </c>
      <c r="Y1594" s="90" t="b">
        <f>AND(MONTH(Taulukko1[[#This Row],[Alku PVM]] )=6,DAY(Taulukko1[[#This Row],[Alku PVM]] )&gt;19)</f>
        <v>0</v>
      </c>
      <c r="Z1594" s="90" t="b">
        <f>AND(MONTH(Taulukko1[[#This Row],[Loppu PVM]] )=6,DAY(Taulukko1[[#This Row],[Loppu PVM]] )&gt;19)</f>
        <v>0</v>
      </c>
      <c r="AA1594" s="90" t="b">
        <f>OR(MONTH(Taulukko1[[#This Row],[Alku PVM]] )&lt;=5,AND(MONTH(Taulukko1[[#This Row],[Alku PVM]] )=6,DAY(Taulukko1[[#This Row],[Alku PVM]] )&lt;20))</f>
        <v>1</v>
      </c>
      <c r="AB1594" s="90" t="b">
        <f>OR(MONTH(Taulukko1[[#This Row],[Loppu PVM]])&lt;=5,AND(MONTH(Taulukko1[[#This Row],[Loppu PVM]] )=6,DAY(Taulukko1[[#This Row],[Loppu PVM]])&lt;20))</f>
        <v>1</v>
      </c>
      <c r="AC1594" s="90" t="b">
        <f>OR(MONTH(Taulukko1[[#This Row],[Alku PVM]] )&lt;=3,AND(MONTH(Taulukko1[[#This Row],[Alku PVM]] )=3))</f>
        <v>0</v>
      </c>
      <c r="AD1594" s="90" t="b">
        <f>OR(MONTH(Taulukko1[[#This Row],[Loppu PVM]] )&lt;=3,AND(MONTH(Taulukko1[[#This Row],[Loppu PVM]] )=3))</f>
        <v>0</v>
      </c>
      <c r="AE1594" s="90" t="b">
        <f>OR(MONTH(Taulukko1[[#This Row],[Alku PVM]] )&lt;=9,AND(MONTH(Taulukko1[[#This Row],[Alku PVM]] )=9))</f>
        <v>1</v>
      </c>
      <c r="AF1594" s="90" t="b">
        <f>OR(MONTH(Taulukko1[[#This Row],[Loppu PVM]])&lt;=9,AND(MONTH(Taulukko1[[#This Row],[Loppu PVM]] )=9))</f>
        <v>1</v>
      </c>
      <c r="AG1594" s="90" t="b">
        <f>OR(MONTH(Taulukko1[[#This Row],[Alku PVM]] )&lt;=6,AND(MONTH(Taulukko1[[#This Row],[Alku PVM]] )=6))</f>
        <v>1</v>
      </c>
      <c r="AH1594" s="90" t="b">
        <f>OR(MONTH(Taulukko1[[#This Row],[Loppu PVM]])&lt;=6,AND(MONTH(Taulukko1[[#This Row],[Loppu PVM]] )=6))</f>
        <v>1</v>
      </c>
    </row>
    <row r="1595" spans="1:34" ht="12.75" customHeight="1">
      <c r="A1595" t="s">
        <v>453</v>
      </c>
      <c r="B1595" s="23">
        <v>40661</v>
      </c>
      <c r="C1595" t="s">
        <v>3726</v>
      </c>
      <c r="E1595" s="62">
        <v>40</v>
      </c>
      <c r="F1595" s="4">
        <v>40701</v>
      </c>
      <c r="G1595" s="5">
        <v>31</v>
      </c>
      <c r="H1595" s="22">
        <v>129</v>
      </c>
      <c r="I1595" s="126">
        <f>INDEX('TOL2008'!B:B,MATCH(A1595,'TOL2008'!A:A,0))</f>
        <v>52291</v>
      </c>
      <c r="J1595" s="126" t="str">
        <f>INDEX(Pääluokka!$H$2:$H$100,MATCH(VALUE(LEFT(Taulukko1[[#This Row],[TOL2008]],2)),Pääluokka!$G$2:$G$100,0))</f>
        <v>Kuljetus ja varastointi</v>
      </c>
      <c r="K1595" s="126" t="str">
        <f>INDEX(Pääluokka!$I$2:$I$100,MATCH(VALUE(LEFT(Taulukko1[[#This Row],[TOL2008]],2)),Pääluokka!$G$2:$G$100,0))</f>
        <v>Palvelualat (G-N, R, S)</v>
      </c>
      <c r="L1595" s="41">
        <f t="shared" si="240"/>
        <v>40</v>
      </c>
      <c r="M1595" s="43">
        <f t="shared" si="241"/>
        <v>40661</v>
      </c>
      <c r="N1595" s="43">
        <f t="shared" si="242"/>
        <v>40701</v>
      </c>
      <c r="O1595" s="43">
        <f t="shared" si="243"/>
        <v>40634</v>
      </c>
      <c r="P1595" s="43">
        <f t="shared" si="244"/>
        <v>40695</v>
      </c>
      <c r="Q1595" s="41">
        <f t="shared" si="245"/>
        <v>2011</v>
      </c>
      <c r="R1595" s="41">
        <f t="shared" si="246"/>
        <v>2011</v>
      </c>
      <c r="S1595" s="43" t="str">
        <f>YEAR(Taulukko1[[#This Row],[Alku KK]])&amp;"Q"&amp;ROUNDDOWN((MONTH(Taulukko1[[#This Row],[Alku KK]])-1)/3+1,0)</f>
        <v>2011Q2</v>
      </c>
      <c r="T1595" s="43" t="str">
        <f>YEAR(Taulukko1[[#This Row],[Loppu KK]])&amp;"Q"&amp;ROUNDDOWN((MONTH(Taulukko1[[#This Row],[Loppu KK]])-1)/3+1,0)</f>
        <v>2011Q2</v>
      </c>
      <c r="U1595" s="66">
        <f>IF(COUNT(Taulukko1[[#This Row],[Neuvottelujen alaiset ]])=1,Taulukko1[[#This Row],[Neuvottelujen alaiset ]],Taulukko1[[#This Row],[Vähennystarve]])</f>
        <v>129</v>
      </c>
      <c r="V1595" s="44">
        <f t="shared" si="247"/>
        <v>0.31007751937984496</v>
      </c>
      <c r="W1595" s="44">
        <f t="shared" si="248"/>
        <v>0.24031007751937986</v>
      </c>
      <c r="X1595" s="44">
        <f t="shared" si="249"/>
        <v>0.77500000000000002</v>
      </c>
      <c r="Y1595" s="90" t="b">
        <f>AND(MONTH(Taulukko1[[#This Row],[Alku PVM]] )=6,DAY(Taulukko1[[#This Row],[Alku PVM]] )&gt;19)</f>
        <v>0</v>
      </c>
      <c r="Z1595" s="90" t="b">
        <f>AND(MONTH(Taulukko1[[#This Row],[Loppu PVM]] )=6,DAY(Taulukko1[[#This Row],[Loppu PVM]] )&gt;19)</f>
        <v>0</v>
      </c>
      <c r="AA1595" s="90" t="b">
        <f>OR(MONTH(Taulukko1[[#This Row],[Alku PVM]] )&lt;=5,AND(MONTH(Taulukko1[[#This Row],[Alku PVM]] )=6,DAY(Taulukko1[[#This Row],[Alku PVM]] )&lt;20))</f>
        <v>1</v>
      </c>
      <c r="AB1595" s="90" t="b">
        <f>OR(MONTH(Taulukko1[[#This Row],[Loppu PVM]])&lt;=5,AND(MONTH(Taulukko1[[#This Row],[Loppu PVM]] )=6,DAY(Taulukko1[[#This Row],[Loppu PVM]])&lt;20))</f>
        <v>1</v>
      </c>
      <c r="AC1595" s="90" t="b">
        <f>OR(MONTH(Taulukko1[[#This Row],[Alku PVM]] )&lt;=3,AND(MONTH(Taulukko1[[#This Row],[Alku PVM]] )=3))</f>
        <v>0</v>
      </c>
      <c r="AD1595" s="90" t="b">
        <f>OR(MONTH(Taulukko1[[#This Row],[Loppu PVM]] )&lt;=3,AND(MONTH(Taulukko1[[#This Row],[Loppu PVM]] )=3))</f>
        <v>0</v>
      </c>
      <c r="AE1595" s="90" t="b">
        <f>OR(MONTH(Taulukko1[[#This Row],[Alku PVM]] )&lt;=9,AND(MONTH(Taulukko1[[#This Row],[Alku PVM]] )=9))</f>
        <v>1</v>
      </c>
      <c r="AF1595" s="90" t="b">
        <f>OR(MONTH(Taulukko1[[#This Row],[Loppu PVM]])&lt;=9,AND(MONTH(Taulukko1[[#This Row],[Loppu PVM]] )=9))</f>
        <v>1</v>
      </c>
      <c r="AG1595" s="90" t="b">
        <f>OR(MONTH(Taulukko1[[#This Row],[Alku PVM]] )&lt;=6,AND(MONTH(Taulukko1[[#This Row],[Alku PVM]] )=6))</f>
        <v>1</v>
      </c>
      <c r="AH1595" s="90" t="b">
        <f>OR(MONTH(Taulukko1[[#This Row],[Loppu PVM]])&lt;=6,AND(MONTH(Taulukko1[[#This Row],[Loppu PVM]] )=6))</f>
        <v>1</v>
      </c>
    </row>
    <row r="1596" spans="1:34" ht="12.75" customHeight="1">
      <c r="A1596" s="21" t="s">
        <v>3771</v>
      </c>
      <c r="B1596" s="23">
        <v>40663</v>
      </c>
      <c r="C1596" s="21" t="s">
        <v>3770</v>
      </c>
      <c r="D1596" s="24"/>
      <c r="E1596" s="62">
        <v>25</v>
      </c>
      <c r="F1596" s="23">
        <v>40686</v>
      </c>
      <c r="G1596" s="24">
        <v>16</v>
      </c>
      <c r="H1596" s="22">
        <v>25</v>
      </c>
      <c r="I1596" s="126">
        <f>INDEX('TOL2008'!B:B,MATCH(A1596,'TOL2008'!A:A,0))</f>
        <v>63110</v>
      </c>
      <c r="J1596" s="126" t="str">
        <f>INDEX(Pääluokka!$H$2:$H$100,MATCH(VALUE(LEFT(Taulukko1[[#This Row],[TOL2008]],2)),Pääluokka!$G$2:$G$100,0))</f>
        <v>Informaatio ja viestintä</v>
      </c>
      <c r="K1596" s="126" t="str">
        <f>INDEX(Pääluokka!$I$2:$I$100,MATCH(VALUE(LEFT(Taulukko1[[#This Row],[TOL2008]],2)),Pääluokka!$G$2:$G$100,0))</f>
        <v>Palvelualat (G-N, R, S)</v>
      </c>
      <c r="L1596" s="41">
        <f t="shared" si="240"/>
        <v>23</v>
      </c>
      <c r="M1596" s="43">
        <f t="shared" si="241"/>
        <v>40663</v>
      </c>
      <c r="N1596" s="43">
        <f t="shared" si="242"/>
        <v>40686</v>
      </c>
      <c r="O1596" s="43">
        <f t="shared" si="243"/>
        <v>40634</v>
      </c>
      <c r="P1596" s="43">
        <f t="shared" si="244"/>
        <v>40664</v>
      </c>
      <c r="Q1596" s="41">
        <f t="shared" si="245"/>
        <v>2011</v>
      </c>
      <c r="R1596" s="41">
        <f t="shared" si="246"/>
        <v>2011</v>
      </c>
      <c r="S1596" s="43" t="str">
        <f>YEAR(Taulukko1[[#This Row],[Alku KK]])&amp;"Q"&amp;ROUNDDOWN((MONTH(Taulukko1[[#This Row],[Alku KK]])-1)/3+1,0)</f>
        <v>2011Q2</v>
      </c>
      <c r="T1596" s="43" t="str">
        <f>YEAR(Taulukko1[[#This Row],[Loppu KK]])&amp;"Q"&amp;ROUNDDOWN((MONTH(Taulukko1[[#This Row],[Loppu KK]])-1)/3+1,0)</f>
        <v>2011Q2</v>
      </c>
      <c r="U1596" s="66">
        <f>IF(COUNT(Taulukko1[[#This Row],[Neuvottelujen alaiset ]])=1,Taulukko1[[#This Row],[Neuvottelujen alaiset ]],Taulukko1[[#This Row],[Vähennystarve]])</f>
        <v>25</v>
      </c>
      <c r="V1596" s="44">
        <f t="shared" si="247"/>
        <v>1</v>
      </c>
      <c r="W1596" s="44">
        <f t="shared" si="248"/>
        <v>0.64</v>
      </c>
      <c r="X1596" s="44">
        <f t="shared" si="249"/>
        <v>0.64</v>
      </c>
      <c r="Y1596" s="90" t="b">
        <f>AND(MONTH(Taulukko1[[#This Row],[Alku PVM]] )=6,DAY(Taulukko1[[#This Row],[Alku PVM]] )&gt;19)</f>
        <v>0</v>
      </c>
      <c r="Z1596" s="90" t="b">
        <f>AND(MONTH(Taulukko1[[#This Row],[Loppu PVM]] )=6,DAY(Taulukko1[[#This Row],[Loppu PVM]] )&gt;19)</f>
        <v>0</v>
      </c>
      <c r="AA1596" s="90" t="b">
        <f>OR(MONTH(Taulukko1[[#This Row],[Alku PVM]] )&lt;=5,AND(MONTH(Taulukko1[[#This Row],[Alku PVM]] )=6,DAY(Taulukko1[[#This Row],[Alku PVM]] )&lt;20))</f>
        <v>1</v>
      </c>
      <c r="AB1596" s="90" t="b">
        <f>OR(MONTH(Taulukko1[[#This Row],[Loppu PVM]])&lt;=5,AND(MONTH(Taulukko1[[#This Row],[Loppu PVM]] )=6,DAY(Taulukko1[[#This Row],[Loppu PVM]])&lt;20))</f>
        <v>1</v>
      </c>
      <c r="AC1596" s="90" t="b">
        <f>OR(MONTH(Taulukko1[[#This Row],[Alku PVM]] )&lt;=3,AND(MONTH(Taulukko1[[#This Row],[Alku PVM]] )=3))</f>
        <v>0</v>
      </c>
      <c r="AD1596" s="90" t="b">
        <f>OR(MONTH(Taulukko1[[#This Row],[Loppu PVM]] )&lt;=3,AND(MONTH(Taulukko1[[#This Row],[Loppu PVM]] )=3))</f>
        <v>0</v>
      </c>
      <c r="AE1596" s="90" t="b">
        <f>OR(MONTH(Taulukko1[[#This Row],[Alku PVM]] )&lt;=9,AND(MONTH(Taulukko1[[#This Row],[Alku PVM]] )=9))</f>
        <v>1</v>
      </c>
      <c r="AF1596" s="90" t="b">
        <f>OR(MONTH(Taulukko1[[#This Row],[Loppu PVM]])&lt;=9,AND(MONTH(Taulukko1[[#This Row],[Loppu PVM]] )=9))</f>
        <v>1</v>
      </c>
      <c r="AG1596" s="90" t="b">
        <f>OR(MONTH(Taulukko1[[#This Row],[Alku PVM]] )&lt;=6,AND(MONTH(Taulukko1[[#This Row],[Alku PVM]] )=6))</f>
        <v>1</v>
      </c>
      <c r="AH1596" s="90" t="b">
        <f>OR(MONTH(Taulukko1[[#This Row],[Loppu PVM]])&lt;=6,AND(MONTH(Taulukko1[[#This Row],[Loppu PVM]] )=6))</f>
        <v>1</v>
      </c>
    </row>
    <row r="1597" spans="1:34" ht="12.75" customHeight="1">
      <c r="A1597" t="s">
        <v>3788</v>
      </c>
      <c r="B1597" s="23">
        <v>40664</v>
      </c>
      <c r="C1597" t="s">
        <v>1312</v>
      </c>
      <c r="F1597" s="4">
        <v>40714</v>
      </c>
      <c r="G1597" s="5">
        <v>9</v>
      </c>
      <c r="H1597" s="22">
        <v>230</v>
      </c>
      <c r="I1597" s="126" t="e">
        <f>INDEX('TOL2008'!B:B,MATCH(A1597,'TOL2008'!A:A,0))</f>
        <v>#N/A</v>
      </c>
      <c r="J1597" s="126" t="e">
        <f>INDEX(Pääluokka!$H$2:$H$100,MATCH(VALUE(LEFT(Taulukko1[[#This Row],[TOL2008]],2)),Pääluokka!$G$2:$G$100,0))</f>
        <v>#N/A</v>
      </c>
      <c r="K1597" s="126" t="e">
        <f>INDEX(Pääluokka!$I$2:$I$100,MATCH(VALUE(LEFT(Taulukko1[[#This Row],[TOL2008]],2)),Pääluokka!$G$2:$G$100,0))</f>
        <v>#N/A</v>
      </c>
      <c r="L1597" s="41">
        <f t="shared" si="240"/>
        <v>50</v>
      </c>
      <c r="M1597" s="43">
        <f t="shared" si="241"/>
        <v>40664</v>
      </c>
      <c r="N1597" s="43">
        <f t="shared" si="242"/>
        <v>40714</v>
      </c>
      <c r="O1597" s="43">
        <f t="shared" si="243"/>
        <v>40664</v>
      </c>
      <c r="P1597" s="43">
        <f t="shared" si="244"/>
        <v>40695</v>
      </c>
      <c r="Q1597" s="41">
        <f t="shared" si="245"/>
        <v>2011</v>
      </c>
      <c r="R1597" s="41">
        <f t="shared" si="246"/>
        <v>2011</v>
      </c>
      <c r="S1597" s="43" t="str">
        <f>YEAR(Taulukko1[[#This Row],[Alku KK]])&amp;"Q"&amp;ROUNDDOWN((MONTH(Taulukko1[[#This Row],[Alku KK]])-1)/3+1,0)</f>
        <v>2011Q2</v>
      </c>
      <c r="T1597" s="43" t="str">
        <f>YEAR(Taulukko1[[#This Row],[Loppu KK]])&amp;"Q"&amp;ROUNDDOWN((MONTH(Taulukko1[[#This Row],[Loppu KK]])-1)/3+1,0)</f>
        <v>2011Q2</v>
      </c>
      <c r="U1597" s="66">
        <f>IF(COUNT(Taulukko1[[#This Row],[Neuvottelujen alaiset ]])=1,Taulukko1[[#This Row],[Neuvottelujen alaiset ]],Taulukko1[[#This Row],[Vähennystarve]])</f>
        <v>230</v>
      </c>
      <c r="V1597" s="44" t="str">
        <f t="shared" si="247"/>
        <v>NA</v>
      </c>
      <c r="W1597" s="44">
        <f t="shared" si="248"/>
        <v>3.9130434782608699E-2</v>
      </c>
      <c r="X1597" s="44" t="str">
        <f t="shared" si="249"/>
        <v>NA</v>
      </c>
      <c r="Y1597" s="90" t="b">
        <f>AND(MONTH(Taulukko1[[#This Row],[Alku PVM]] )=6,DAY(Taulukko1[[#This Row],[Alku PVM]] )&gt;19)</f>
        <v>0</v>
      </c>
      <c r="Z1597" s="90" t="b">
        <f>AND(MONTH(Taulukko1[[#This Row],[Loppu PVM]] )=6,DAY(Taulukko1[[#This Row],[Loppu PVM]] )&gt;19)</f>
        <v>1</v>
      </c>
      <c r="AA1597" s="90" t="b">
        <f>OR(MONTH(Taulukko1[[#This Row],[Alku PVM]] )&lt;=5,AND(MONTH(Taulukko1[[#This Row],[Alku PVM]] )=6,DAY(Taulukko1[[#This Row],[Alku PVM]] )&lt;20))</f>
        <v>1</v>
      </c>
      <c r="AB1597" s="90" t="b">
        <f>OR(MONTH(Taulukko1[[#This Row],[Loppu PVM]])&lt;=5,AND(MONTH(Taulukko1[[#This Row],[Loppu PVM]] )=6,DAY(Taulukko1[[#This Row],[Loppu PVM]])&lt;20))</f>
        <v>0</v>
      </c>
      <c r="AC1597" s="90" t="b">
        <f>OR(MONTH(Taulukko1[[#This Row],[Alku PVM]] )&lt;=3,AND(MONTH(Taulukko1[[#This Row],[Alku PVM]] )=3))</f>
        <v>0</v>
      </c>
      <c r="AD1597" s="90" t="b">
        <f>OR(MONTH(Taulukko1[[#This Row],[Loppu PVM]] )&lt;=3,AND(MONTH(Taulukko1[[#This Row],[Loppu PVM]] )=3))</f>
        <v>0</v>
      </c>
      <c r="AE1597" s="90" t="b">
        <f>OR(MONTH(Taulukko1[[#This Row],[Alku PVM]] )&lt;=9,AND(MONTH(Taulukko1[[#This Row],[Alku PVM]] )=9))</f>
        <v>1</v>
      </c>
      <c r="AF1597" s="90" t="b">
        <f>OR(MONTH(Taulukko1[[#This Row],[Loppu PVM]])&lt;=9,AND(MONTH(Taulukko1[[#This Row],[Loppu PVM]] )=9))</f>
        <v>1</v>
      </c>
      <c r="AG1597" s="90" t="b">
        <f>OR(MONTH(Taulukko1[[#This Row],[Alku PVM]] )&lt;=6,AND(MONTH(Taulukko1[[#This Row],[Alku PVM]] )=6))</f>
        <v>1</v>
      </c>
      <c r="AH1597" s="90" t="b">
        <f>OR(MONTH(Taulukko1[[#This Row],[Loppu PVM]])&lt;=6,AND(MONTH(Taulukko1[[#This Row],[Loppu PVM]] )=6))</f>
        <v>1</v>
      </c>
    </row>
    <row r="1598" spans="1:34" ht="12.75" customHeight="1">
      <c r="A1598" s="21" t="s">
        <v>924</v>
      </c>
      <c r="B1598" s="23">
        <v>40664</v>
      </c>
      <c r="C1598" s="21" t="s">
        <v>2570</v>
      </c>
      <c r="D1598" s="24"/>
      <c r="F1598" s="23">
        <v>40694</v>
      </c>
      <c r="G1598" s="24">
        <v>22</v>
      </c>
      <c r="H1598" s="22">
        <v>58</v>
      </c>
      <c r="I1598" s="126">
        <f>INDEX('TOL2008'!B:B,MATCH(A1598,'TOL2008'!A:A,0))</f>
        <v>22210</v>
      </c>
      <c r="J1598" s="126" t="str">
        <f>INDEX(Pääluokka!$H$2:$H$100,MATCH(VALUE(LEFT(Taulukko1[[#This Row],[TOL2008]],2)),Pääluokka!$G$2:$G$100,0))</f>
        <v>Teollisuus</v>
      </c>
      <c r="K1598" s="126" t="str">
        <f>INDEX(Pääluokka!$I$2:$I$100,MATCH(VALUE(LEFT(Taulukko1[[#This Row],[TOL2008]],2)),Pääluokka!$G$2:$G$100,0))</f>
        <v>Teollisuus (C-E)</v>
      </c>
      <c r="L1598" s="41">
        <f t="shared" si="240"/>
        <v>30</v>
      </c>
      <c r="M1598" s="43">
        <f t="shared" si="241"/>
        <v>40664</v>
      </c>
      <c r="N1598" s="43">
        <f t="shared" si="242"/>
        <v>40694</v>
      </c>
      <c r="O1598" s="43">
        <f t="shared" si="243"/>
        <v>40664</v>
      </c>
      <c r="P1598" s="43">
        <f t="shared" si="244"/>
        <v>40664</v>
      </c>
      <c r="Q1598" s="41">
        <f t="shared" si="245"/>
        <v>2011</v>
      </c>
      <c r="R1598" s="41">
        <f t="shared" si="246"/>
        <v>2011</v>
      </c>
      <c r="S1598" s="43" t="str">
        <f>YEAR(Taulukko1[[#This Row],[Alku KK]])&amp;"Q"&amp;ROUNDDOWN((MONTH(Taulukko1[[#This Row],[Alku KK]])-1)/3+1,0)</f>
        <v>2011Q2</v>
      </c>
      <c r="T1598" s="43" t="str">
        <f>YEAR(Taulukko1[[#This Row],[Loppu KK]])&amp;"Q"&amp;ROUNDDOWN((MONTH(Taulukko1[[#This Row],[Loppu KK]])-1)/3+1,0)</f>
        <v>2011Q2</v>
      </c>
      <c r="U1598" s="66">
        <f>IF(COUNT(Taulukko1[[#This Row],[Neuvottelujen alaiset ]])=1,Taulukko1[[#This Row],[Neuvottelujen alaiset ]],Taulukko1[[#This Row],[Vähennystarve]])</f>
        <v>58</v>
      </c>
      <c r="V1598" s="44" t="str">
        <f t="shared" si="247"/>
        <v>NA</v>
      </c>
      <c r="W1598" s="44">
        <f t="shared" si="248"/>
        <v>0.37931034482758619</v>
      </c>
      <c r="X1598" s="44" t="str">
        <f t="shared" si="249"/>
        <v>NA</v>
      </c>
      <c r="Y1598" s="90" t="b">
        <f>AND(MONTH(Taulukko1[[#This Row],[Alku PVM]] )=6,DAY(Taulukko1[[#This Row],[Alku PVM]] )&gt;19)</f>
        <v>0</v>
      </c>
      <c r="Z1598" s="90" t="b">
        <f>AND(MONTH(Taulukko1[[#This Row],[Loppu PVM]] )=6,DAY(Taulukko1[[#This Row],[Loppu PVM]] )&gt;19)</f>
        <v>0</v>
      </c>
      <c r="AA1598" s="90" t="b">
        <f>OR(MONTH(Taulukko1[[#This Row],[Alku PVM]] )&lt;=5,AND(MONTH(Taulukko1[[#This Row],[Alku PVM]] )=6,DAY(Taulukko1[[#This Row],[Alku PVM]] )&lt;20))</f>
        <v>1</v>
      </c>
      <c r="AB1598" s="90" t="b">
        <f>OR(MONTH(Taulukko1[[#This Row],[Loppu PVM]])&lt;=5,AND(MONTH(Taulukko1[[#This Row],[Loppu PVM]] )=6,DAY(Taulukko1[[#This Row],[Loppu PVM]])&lt;20))</f>
        <v>1</v>
      </c>
      <c r="AC1598" s="90" t="b">
        <f>OR(MONTH(Taulukko1[[#This Row],[Alku PVM]] )&lt;=3,AND(MONTH(Taulukko1[[#This Row],[Alku PVM]] )=3))</f>
        <v>0</v>
      </c>
      <c r="AD1598" s="90" t="b">
        <f>OR(MONTH(Taulukko1[[#This Row],[Loppu PVM]] )&lt;=3,AND(MONTH(Taulukko1[[#This Row],[Loppu PVM]] )=3))</f>
        <v>0</v>
      </c>
      <c r="AE1598" s="90" t="b">
        <f>OR(MONTH(Taulukko1[[#This Row],[Alku PVM]] )&lt;=9,AND(MONTH(Taulukko1[[#This Row],[Alku PVM]] )=9))</f>
        <v>1</v>
      </c>
      <c r="AF1598" s="90" t="b">
        <f>OR(MONTH(Taulukko1[[#This Row],[Loppu PVM]])&lt;=9,AND(MONTH(Taulukko1[[#This Row],[Loppu PVM]] )=9))</f>
        <v>1</v>
      </c>
      <c r="AG1598" s="90" t="b">
        <f>OR(MONTH(Taulukko1[[#This Row],[Alku PVM]] )&lt;=6,AND(MONTH(Taulukko1[[#This Row],[Alku PVM]] )=6))</f>
        <v>1</v>
      </c>
      <c r="AH1598" s="90" t="b">
        <f>OR(MONTH(Taulukko1[[#This Row],[Loppu PVM]])&lt;=6,AND(MONTH(Taulukko1[[#This Row],[Loppu PVM]] )=6))</f>
        <v>1</v>
      </c>
    </row>
    <row r="1599" spans="1:34" ht="12.75" customHeight="1">
      <c r="A1599" t="s">
        <v>78</v>
      </c>
      <c r="B1599" s="23">
        <v>40664</v>
      </c>
      <c r="C1599" t="s">
        <v>3528</v>
      </c>
      <c r="F1599" s="4">
        <v>40724</v>
      </c>
      <c r="G1599" s="5">
        <v>15</v>
      </c>
      <c r="H1599" s="22">
        <v>15</v>
      </c>
      <c r="I1599" s="126">
        <f>INDEX('TOL2008'!B:B,MATCH(A1599,'TOL2008'!A:A,0))</f>
        <v>23700</v>
      </c>
      <c r="J1599" s="126" t="str">
        <f>INDEX(Pääluokka!$H$2:$H$100,MATCH(VALUE(LEFT(Taulukko1[[#This Row],[TOL2008]],2)),Pääluokka!$G$2:$G$100,0))</f>
        <v>Teollisuus</v>
      </c>
      <c r="K1599" s="126" t="str">
        <f>INDEX(Pääluokka!$I$2:$I$100,MATCH(VALUE(LEFT(Taulukko1[[#This Row],[TOL2008]],2)),Pääluokka!$G$2:$G$100,0))</f>
        <v>Teollisuus (C-E)</v>
      </c>
      <c r="L1599" s="41">
        <f t="shared" si="240"/>
        <v>60</v>
      </c>
      <c r="M1599" s="43">
        <f t="shared" si="241"/>
        <v>40664</v>
      </c>
      <c r="N1599" s="43">
        <f t="shared" si="242"/>
        <v>40724</v>
      </c>
      <c r="O1599" s="43">
        <f t="shared" si="243"/>
        <v>40664</v>
      </c>
      <c r="P1599" s="43">
        <f t="shared" si="244"/>
        <v>40695</v>
      </c>
      <c r="Q1599" s="41">
        <f t="shared" si="245"/>
        <v>2011</v>
      </c>
      <c r="R1599" s="41">
        <f t="shared" si="246"/>
        <v>2011</v>
      </c>
      <c r="S1599" s="43" t="str">
        <f>YEAR(Taulukko1[[#This Row],[Alku KK]])&amp;"Q"&amp;ROUNDDOWN((MONTH(Taulukko1[[#This Row],[Alku KK]])-1)/3+1,0)</f>
        <v>2011Q2</v>
      </c>
      <c r="T1599" s="43" t="str">
        <f>YEAR(Taulukko1[[#This Row],[Loppu KK]])&amp;"Q"&amp;ROUNDDOWN((MONTH(Taulukko1[[#This Row],[Loppu KK]])-1)/3+1,0)</f>
        <v>2011Q2</v>
      </c>
      <c r="U1599" s="66">
        <f>IF(COUNT(Taulukko1[[#This Row],[Neuvottelujen alaiset ]])=1,Taulukko1[[#This Row],[Neuvottelujen alaiset ]],Taulukko1[[#This Row],[Vähennystarve]])</f>
        <v>15</v>
      </c>
      <c r="V1599" s="44" t="str">
        <f t="shared" si="247"/>
        <v>NA</v>
      </c>
      <c r="W1599" s="44">
        <f t="shared" si="248"/>
        <v>1</v>
      </c>
      <c r="X1599" s="44" t="str">
        <f t="shared" si="249"/>
        <v>NA</v>
      </c>
      <c r="Y1599" s="90" t="b">
        <f>AND(MONTH(Taulukko1[[#This Row],[Alku PVM]] )=6,DAY(Taulukko1[[#This Row],[Alku PVM]] )&gt;19)</f>
        <v>0</v>
      </c>
      <c r="Z1599" s="90" t="b">
        <f>AND(MONTH(Taulukko1[[#This Row],[Loppu PVM]] )=6,DAY(Taulukko1[[#This Row],[Loppu PVM]] )&gt;19)</f>
        <v>1</v>
      </c>
      <c r="AA1599" s="90" t="b">
        <f>OR(MONTH(Taulukko1[[#This Row],[Alku PVM]] )&lt;=5,AND(MONTH(Taulukko1[[#This Row],[Alku PVM]] )=6,DAY(Taulukko1[[#This Row],[Alku PVM]] )&lt;20))</f>
        <v>1</v>
      </c>
      <c r="AB1599" s="90" t="b">
        <f>OR(MONTH(Taulukko1[[#This Row],[Loppu PVM]])&lt;=5,AND(MONTH(Taulukko1[[#This Row],[Loppu PVM]] )=6,DAY(Taulukko1[[#This Row],[Loppu PVM]])&lt;20))</f>
        <v>0</v>
      </c>
      <c r="AC1599" s="90" t="b">
        <f>OR(MONTH(Taulukko1[[#This Row],[Alku PVM]] )&lt;=3,AND(MONTH(Taulukko1[[#This Row],[Alku PVM]] )=3))</f>
        <v>0</v>
      </c>
      <c r="AD1599" s="90" t="b">
        <f>OR(MONTH(Taulukko1[[#This Row],[Loppu PVM]] )&lt;=3,AND(MONTH(Taulukko1[[#This Row],[Loppu PVM]] )=3))</f>
        <v>0</v>
      </c>
      <c r="AE1599" s="90" t="b">
        <f>OR(MONTH(Taulukko1[[#This Row],[Alku PVM]] )&lt;=9,AND(MONTH(Taulukko1[[#This Row],[Alku PVM]] )=9))</f>
        <v>1</v>
      </c>
      <c r="AF1599" s="90" t="b">
        <f>OR(MONTH(Taulukko1[[#This Row],[Loppu PVM]])&lt;=9,AND(MONTH(Taulukko1[[#This Row],[Loppu PVM]] )=9))</f>
        <v>1</v>
      </c>
      <c r="AG1599" s="90" t="b">
        <f>OR(MONTH(Taulukko1[[#This Row],[Alku PVM]] )&lt;=6,AND(MONTH(Taulukko1[[#This Row],[Alku PVM]] )=6))</f>
        <v>1</v>
      </c>
      <c r="AH1599" s="90" t="b">
        <f>OR(MONTH(Taulukko1[[#This Row],[Loppu PVM]])&lt;=6,AND(MONTH(Taulukko1[[#This Row],[Loppu PVM]] )=6))</f>
        <v>1</v>
      </c>
    </row>
    <row r="1600" spans="1:34" ht="12.75" customHeight="1">
      <c r="A1600" t="s">
        <v>148</v>
      </c>
      <c r="B1600" s="23">
        <v>40666</v>
      </c>
      <c r="C1600" t="s">
        <v>3569</v>
      </c>
      <c r="E1600" s="62">
        <v>60</v>
      </c>
      <c r="F1600" s="4"/>
      <c r="G1600" s="5"/>
      <c r="H1600" s="22">
        <v>60</v>
      </c>
      <c r="I1600" s="126">
        <f>INDEX('TOL2008'!B:B,MATCH(A1600,'TOL2008'!A:A,0))</f>
        <v>17120</v>
      </c>
      <c r="J1600" s="126" t="str">
        <f>INDEX(Pääluokka!$H$2:$H$100,MATCH(VALUE(LEFT(Taulukko1[[#This Row],[TOL2008]],2)),Pääluokka!$G$2:$G$100,0))</f>
        <v>Teollisuus</v>
      </c>
      <c r="K1600" s="126" t="str">
        <f>INDEX(Pääluokka!$I$2:$I$100,MATCH(VALUE(LEFT(Taulukko1[[#This Row],[TOL2008]],2)),Pääluokka!$G$2:$G$100,0))</f>
        <v>Teollisuus (C-E)</v>
      </c>
      <c r="L1600" s="41" t="str">
        <f t="shared" si="240"/>
        <v>NA</v>
      </c>
      <c r="M1600" s="43">
        <f t="shared" si="241"/>
        <v>40666</v>
      </c>
      <c r="N1600" s="43">
        <f t="shared" si="242"/>
        <v>40717</v>
      </c>
      <c r="O1600" s="43">
        <f t="shared" si="243"/>
        <v>40664</v>
      </c>
      <c r="P1600" s="43">
        <f t="shared" si="244"/>
        <v>40695</v>
      </c>
      <c r="Q1600" s="41">
        <f t="shared" si="245"/>
        <v>2011</v>
      </c>
      <c r="R1600" s="41">
        <f t="shared" si="246"/>
        <v>2011</v>
      </c>
      <c r="S1600" s="43" t="str">
        <f>YEAR(Taulukko1[[#This Row],[Alku KK]])&amp;"Q"&amp;ROUNDDOWN((MONTH(Taulukko1[[#This Row],[Alku KK]])-1)/3+1,0)</f>
        <v>2011Q2</v>
      </c>
      <c r="T1600" s="43" t="str">
        <f>YEAR(Taulukko1[[#This Row],[Loppu KK]])&amp;"Q"&amp;ROUNDDOWN((MONTH(Taulukko1[[#This Row],[Loppu KK]])-1)/3+1,0)</f>
        <v>2011Q2</v>
      </c>
      <c r="U1600" s="66">
        <f>IF(COUNT(Taulukko1[[#This Row],[Neuvottelujen alaiset ]])=1,Taulukko1[[#This Row],[Neuvottelujen alaiset ]],Taulukko1[[#This Row],[Vähennystarve]])</f>
        <v>60</v>
      </c>
      <c r="V1600" s="44">
        <f t="shared" si="247"/>
        <v>1</v>
      </c>
      <c r="W1600" s="44" t="str">
        <f t="shared" si="248"/>
        <v>NA</v>
      </c>
      <c r="X1600" s="44" t="str">
        <f t="shared" si="249"/>
        <v>NA</v>
      </c>
      <c r="Y1600" s="90" t="b">
        <f>AND(MONTH(Taulukko1[[#This Row],[Alku PVM]] )=6,DAY(Taulukko1[[#This Row],[Alku PVM]] )&gt;19)</f>
        <v>0</v>
      </c>
      <c r="Z1600" s="90" t="b">
        <f>AND(MONTH(Taulukko1[[#This Row],[Loppu PVM]] )=6,DAY(Taulukko1[[#This Row],[Loppu PVM]] )&gt;19)</f>
        <v>1</v>
      </c>
      <c r="AA1600" s="90" t="b">
        <f>OR(MONTH(Taulukko1[[#This Row],[Alku PVM]] )&lt;=5,AND(MONTH(Taulukko1[[#This Row],[Alku PVM]] )=6,DAY(Taulukko1[[#This Row],[Alku PVM]] )&lt;20))</f>
        <v>1</v>
      </c>
      <c r="AB1600" s="90" t="b">
        <f>OR(MONTH(Taulukko1[[#This Row],[Loppu PVM]])&lt;=5,AND(MONTH(Taulukko1[[#This Row],[Loppu PVM]] )=6,DAY(Taulukko1[[#This Row],[Loppu PVM]])&lt;20))</f>
        <v>0</v>
      </c>
      <c r="AC1600" s="90" t="b">
        <f>OR(MONTH(Taulukko1[[#This Row],[Alku PVM]] )&lt;=3,AND(MONTH(Taulukko1[[#This Row],[Alku PVM]] )=3))</f>
        <v>0</v>
      </c>
      <c r="AD1600" s="90" t="b">
        <f>OR(MONTH(Taulukko1[[#This Row],[Loppu PVM]] )&lt;=3,AND(MONTH(Taulukko1[[#This Row],[Loppu PVM]] )=3))</f>
        <v>0</v>
      </c>
      <c r="AE1600" s="90" t="b">
        <f>OR(MONTH(Taulukko1[[#This Row],[Alku PVM]] )&lt;=9,AND(MONTH(Taulukko1[[#This Row],[Alku PVM]] )=9))</f>
        <v>1</v>
      </c>
      <c r="AF1600" s="90" t="b">
        <f>OR(MONTH(Taulukko1[[#This Row],[Loppu PVM]])&lt;=9,AND(MONTH(Taulukko1[[#This Row],[Loppu PVM]] )=9))</f>
        <v>1</v>
      </c>
      <c r="AG1600" s="90" t="b">
        <f>OR(MONTH(Taulukko1[[#This Row],[Alku PVM]] )&lt;=6,AND(MONTH(Taulukko1[[#This Row],[Alku PVM]] )=6))</f>
        <v>1</v>
      </c>
      <c r="AH1600" s="90" t="b">
        <f>OR(MONTH(Taulukko1[[#This Row],[Loppu PVM]])&lt;=6,AND(MONTH(Taulukko1[[#This Row],[Loppu PVM]] )=6))</f>
        <v>1</v>
      </c>
    </row>
    <row r="1601" spans="1:34" ht="12.75" customHeight="1">
      <c r="A1601" t="s">
        <v>3554</v>
      </c>
      <c r="B1601" s="23">
        <v>40667</v>
      </c>
      <c r="C1601" t="s">
        <v>3553</v>
      </c>
      <c r="E1601" s="62">
        <v>9</v>
      </c>
      <c r="F1601" s="4">
        <v>40693</v>
      </c>
      <c r="G1601" s="5">
        <v>5</v>
      </c>
      <c r="H1601" s="22">
        <v>25</v>
      </c>
      <c r="I1601" s="126" t="e">
        <f>INDEX('TOL2008'!B:B,MATCH(A1601,'TOL2008'!A:A,0))</f>
        <v>#N/A</v>
      </c>
      <c r="J1601" s="126" t="e">
        <f>INDEX(Pääluokka!$H$2:$H$100,MATCH(VALUE(LEFT(Taulukko1[[#This Row],[TOL2008]],2)),Pääluokka!$G$2:$G$100,0))</f>
        <v>#N/A</v>
      </c>
      <c r="K1601" s="126" t="e">
        <f>INDEX(Pääluokka!$I$2:$I$100,MATCH(VALUE(LEFT(Taulukko1[[#This Row],[TOL2008]],2)),Pääluokka!$G$2:$G$100,0))</f>
        <v>#N/A</v>
      </c>
      <c r="L1601" s="41">
        <f t="shared" si="240"/>
        <v>26</v>
      </c>
      <c r="M1601" s="43">
        <f t="shared" si="241"/>
        <v>40667</v>
      </c>
      <c r="N1601" s="43">
        <f t="shared" si="242"/>
        <v>40693</v>
      </c>
      <c r="O1601" s="43">
        <f t="shared" si="243"/>
        <v>40664</v>
      </c>
      <c r="P1601" s="43">
        <f t="shared" si="244"/>
        <v>40664</v>
      </c>
      <c r="Q1601" s="41">
        <f t="shared" si="245"/>
        <v>2011</v>
      </c>
      <c r="R1601" s="41">
        <f t="shared" si="246"/>
        <v>2011</v>
      </c>
      <c r="S1601" s="43" t="str">
        <f>YEAR(Taulukko1[[#This Row],[Alku KK]])&amp;"Q"&amp;ROUNDDOWN((MONTH(Taulukko1[[#This Row],[Alku KK]])-1)/3+1,0)</f>
        <v>2011Q2</v>
      </c>
      <c r="T1601" s="43" t="str">
        <f>YEAR(Taulukko1[[#This Row],[Loppu KK]])&amp;"Q"&amp;ROUNDDOWN((MONTH(Taulukko1[[#This Row],[Loppu KK]])-1)/3+1,0)</f>
        <v>2011Q2</v>
      </c>
      <c r="U1601" s="66">
        <f>IF(COUNT(Taulukko1[[#This Row],[Neuvottelujen alaiset ]])=1,Taulukko1[[#This Row],[Neuvottelujen alaiset ]],Taulukko1[[#This Row],[Vähennystarve]])</f>
        <v>25</v>
      </c>
      <c r="V1601" s="44">
        <f t="shared" si="247"/>
        <v>0.36</v>
      </c>
      <c r="W1601" s="44">
        <f t="shared" si="248"/>
        <v>0.2</v>
      </c>
      <c r="X1601" s="44">
        <f t="shared" si="249"/>
        <v>0.55555555555555558</v>
      </c>
      <c r="Y1601" s="90" t="b">
        <f>AND(MONTH(Taulukko1[[#This Row],[Alku PVM]] )=6,DAY(Taulukko1[[#This Row],[Alku PVM]] )&gt;19)</f>
        <v>0</v>
      </c>
      <c r="Z1601" s="90" t="b">
        <f>AND(MONTH(Taulukko1[[#This Row],[Loppu PVM]] )=6,DAY(Taulukko1[[#This Row],[Loppu PVM]] )&gt;19)</f>
        <v>0</v>
      </c>
      <c r="AA1601" s="90" t="b">
        <f>OR(MONTH(Taulukko1[[#This Row],[Alku PVM]] )&lt;=5,AND(MONTH(Taulukko1[[#This Row],[Alku PVM]] )=6,DAY(Taulukko1[[#This Row],[Alku PVM]] )&lt;20))</f>
        <v>1</v>
      </c>
      <c r="AB1601" s="90" t="b">
        <f>OR(MONTH(Taulukko1[[#This Row],[Loppu PVM]])&lt;=5,AND(MONTH(Taulukko1[[#This Row],[Loppu PVM]] )=6,DAY(Taulukko1[[#This Row],[Loppu PVM]])&lt;20))</f>
        <v>1</v>
      </c>
      <c r="AC1601" s="90" t="b">
        <f>OR(MONTH(Taulukko1[[#This Row],[Alku PVM]] )&lt;=3,AND(MONTH(Taulukko1[[#This Row],[Alku PVM]] )=3))</f>
        <v>0</v>
      </c>
      <c r="AD1601" s="90" t="b">
        <f>OR(MONTH(Taulukko1[[#This Row],[Loppu PVM]] )&lt;=3,AND(MONTH(Taulukko1[[#This Row],[Loppu PVM]] )=3))</f>
        <v>0</v>
      </c>
      <c r="AE1601" s="90" t="b">
        <f>OR(MONTH(Taulukko1[[#This Row],[Alku PVM]] )&lt;=9,AND(MONTH(Taulukko1[[#This Row],[Alku PVM]] )=9))</f>
        <v>1</v>
      </c>
      <c r="AF1601" s="90" t="b">
        <f>OR(MONTH(Taulukko1[[#This Row],[Loppu PVM]])&lt;=9,AND(MONTH(Taulukko1[[#This Row],[Loppu PVM]] )=9))</f>
        <v>1</v>
      </c>
      <c r="AG1601" s="90" t="b">
        <f>OR(MONTH(Taulukko1[[#This Row],[Alku PVM]] )&lt;=6,AND(MONTH(Taulukko1[[#This Row],[Alku PVM]] )=6))</f>
        <v>1</v>
      </c>
      <c r="AH1601" s="90" t="b">
        <f>OR(MONTH(Taulukko1[[#This Row],[Loppu PVM]])&lt;=6,AND(MONTH(Taulukko1[[#This Row],[Loppu PVM]] )=6))</f>
        <v>1</v>
      </c>
    </row>
    <row r="1602" spans="1:34" ht="12.75" customHeight="1">
      <c r="A1602" s="21" t="s">
        <v>2136</v>
      </c>
      <c r="B1602" s="23">
        <v>40668</v>
      </c>
      <c r="C1602" s="21" t="s">
        <v>3758</v>
      </c>
      <c r="D1602" s="24"/>
      <c r="E1602" s="62">
        <v>83</v>
      </c>
      <c r="F1602" s="23">
        <v>40724</v>
      </c>
      <c r="G1602" s="24">
        <v>111</v>
      </c>
      <c r="H1602" s="22">
        <v>120</v>
      </c>
      <c r="I1602" s="126">
        <f>INDEX('TOL2008'!B:B,MATCH(A2699,'TOL2008'!A:A,0))</f>
        <v>10710</v>
      </c>
      <c r="J1602" s="126" t="str">
        <f>INDEX(Pääluokka!$H$2:$H$100,MATCH(VALUE(LEFT(Taulukko1[[#This Row],[TOL2008]],2)),Pääluokka!$G$2:$G$100,0))</f>
        <v>Teollisuus</v>
      </c>
      <c r="K1602" s="126" t="str">
        <f>INDEX(Pääluokka!$I$2:$I$100,MATCH(VALUE(LEFT(Taulukko1[[#This Row],[TOL2008]],2)),Pääluokka!$G$2:$G$100,0))</f>
        <v>Teollisuus (C-E)</v>
      </c>
      <c r="L1602" s="41">
        <f t="shared" si="240"/>
        <v>56</v>
      </c>
      <c r="M1602" s="43">
        <f t="shared" si="241"/>
        <v>40668</v>
      </c>
      <c r="N1602" s="43">
        <f t="shared" si="242"/>
        <v>40724</v>
      </c>
      <c r="O1602" s="43">
        <f t="shared" si="243"/>
        <v>40664</v>
      </c>
      <c r="P1602" s="43">
        <f t="shared" si="244"/>
        <v>40695</v>
      </c>
      <c r="Q1602" s="41">
        <f t="shared" si="245"/>
        <v>2011</v>
      </c>
      <c r="R1602" s="41">
        <f t="shared" si="246"/>
        <v>2011</v>
      </c>
      <c r="S1602" s="43" t="str">
        <f>YEAR(Taulukko1[[#This Row],[Alku KK]])&amp;"Q"&amp;ROUNDDOWN((MONTH(Taulukko1[[#This Row],[Alku KK]])-1)/3+1,0)</f>
        <v>2011Q2</v>
      </c>
      <c r="T1602" s="43" t="str">
        <f>YEAR(Taulukko1[[#This Row],[Loppu KK]])&amp;"Q"&amp;ROUNDDOWN((MONTH(Taulukko1[[#This Row],[Loppu KK]])-1)/3+1,0)</f>
        <v>2011Q2</v>
      </c>
      <c r="U1602" s="66">
        <f>IF(COUNT(Taulukko1[[#This Row],[Neuvottelujen alaiset ]])=1,Taulukko1[[#This Row],[Neuvottelujen alaiset ]],Taulukko1[[#This Row],[Vähennystarve]])</f>
        <v>120</v>
      </c>
      <c r="V1602" s="44">
        <f t="shared" si="247"/>
        <v>0.69166666666666665</v>
      </c>
      <c r="W1602" s="44">
        <f t="shared" si="248"/>
        <v>0.92500000000000004</v>
      </c>
      <c r="X1602" s="44">
        <f t="shared" si="249"/>
        <v>1.3373493975903614</v>
      </c>
      <c r="Y1602" s="90" t="b">
        <f>AND(MONTH(Taulukko1[[#This Row],[Alku PVM]] )=6,DAY(Taulukko1[[#This Row],[Alku PVM]] )&gt;19)</f>
        <v>0</v>
      </c>
      <c r="Z1602" s="90" t="b">
        <f>AND(MONTH(Taulukko1[[#This Row],[Loppu PVM]] )=6,DAY(Taulukko1[[#This Row],[Loppu PVM]] )&gt;19)</f>
        <v>1</v>
      </c>
      <c r="AA1602" s="90" t="b">
        <f>OR(MONTH(Taulukko1[[#This Row],[Alku PVM]] )&lt;=5,AND(MONTH(Taulukko1[[#This Row],[Alku PVM]] )=6,DAY(Taulukko1[[#This Row],[Alku PVM]] )&lt;20))</f>
        <v>1</v>
      </c>
      <c r="AB1602" s="90" t="b">
        <f>OR(MONTH(Taulukko1[[#This Row],[Loppu PVM]])&lt;=5,AND(MONTH(Taulukko1[[#This Row],[Loppu PVM]] )=6,DAY(Taulukko1[[#This Row],[Loppu PVM]])&lt;20))</f>
        <v>0</v>
      </c>
      <c r="AC1602" s="90" t="b">
        <f>OR(MONTH(Taulukko1[[#This Row],[Alku PVM]] )&lt;=3,AND(MONTH(Taulukko1[[#This Row],[Alku PVM]] )=3))</f>
        <v>0</v>
      </c>
      <c r="AD1602" s="90" t="b">
        <f>OR(MONTH(Taulukko1[[#This Row],[Loppu PVM]] )&lt;=3,AND(MONTH(Taulukko1[[#This Row],[Loppu PVM]] )=3))</f>
        <v>0</v>
      </c>
      <c r="AE1602" s="90" t="b">
        <f>OR(MONTH(Taulukko1[[#This Row],[Alku PVM]] )&lt;=9,AND(MONTH(Taulukko1[[#This Row],[Alku PVM]] )=9))</f>
        <v>1</v>
      </c>
      <c r="AF1602" s="90" t="b">
        <f>OR(MONTH(Taulukko1[[#This Row],[Loppu PVM]])&lt;=9,AND(MONTH(Taulukko1[[#This Row],[Loppu PVM]] )=9))</f>
        <v>1</v>
      </c>
      <c r="AG1602" s="90" t="b">
        <f>OR(MONTH(Taulukko1[[#This Row],[Alku PVM]] )&lt;=6,AND(MONTH(Taulukko1[[#This Row],[Alku PVM]] )=6))</f>
        <v>1</v>
      </c>
      <c r="AH1602" s="90" t="b">
        <f>OR(MONTH(Taulukko1[[#This Row],[Loppu PVM]])&lt;=6,AND(MONTH(Taulukko1[[#This Row],[Loppu PVM]] )=6))</f>
        <v>1</v>
      </c>
    </row>
    <row r="1603" spans="1:34" ht="12.75" customHeight="1">
      <c r="A1603" s="21" t="s">
        <v>3825</v>
      </c>
      <c r="B1603" s="23">
        <v>40670</v>
      </c>
      <c r="C1603" s="21" t="s">
        <v>143</v>
      </c>
      <c r="D1603" s="24"/>
      <c r="E1603" s="62">
        <v>30</v>
      </c>
      <c r="F1603" s="23">
        <v>40763</v>
      </c>
      <c r="G1603" s="24">
        <v>30</v>
      </c>
      <c r="H1603" s="22">
        <v>30</v>
      </c>
      <c r="I1603" s="126" t="e">
        <f>INDEX('TOL2008'!B:B,MATCH(A1603,'TOL2008'!A:A,0))</f>
        <v>#N/A</v>
      </c>
      <c r="J1603" s="126" t="e">
        <f>INDEX(Pääluokka!$H$2:$H$100,MATCH(VALUE(LEFT(Taulukko1[[#This Row],[TOL2008]],2)),Pääluokka!$G$2:$G$100,0))</f>
        <v>#N/A</v>
      </c>
      <c r="K1603" s="126" t="e">
        <f>INDEX(Pääluokka!$I$2:$I$100,MATCH(VALUE(LEFT(Taulukko1[[#This Row],[TOL2008]],2)),Pääluokka!$G$2:$G$100,0))</f>
        <v>#N/A</v>
      </c>
      <c r="L1603" s="41">
        <f t="shared" ref="L1603:L1666" si="250">IFERROR(IF(AND(ISNUMBER(B1603),ISNUMBER(F1603),F1603&gt;B1603),F1603-B1603,"NA"),"NA")</f>
        <v>93</v>
      </c>
      <c r="M1603" s="43">
        <f t="shared" ref="M1603:M1666" si="251">IF(ISNUMBER(B1603),B1603,IF(ISNUMBER(F1603),F1603-$L$1,"NA"))</f>
        <v>40670</v>
      </c>
      <c r="N1603" s="43">
        <f t="shared" ref="N1603:N1666" si="252">IF(ISNUMBER(F1603),F1603,IF(ISNUMBER(B1603),B1603+$L$1,"NA"))</f>
        <v>40763</v>
      </c>
      <c r="O1603" s="43">
        <f t="shared" ref="O1603:O1666" si="253">IFERROR(DATE(YEAR(M1603),MONTH(M1603),1),"NA")</f>
        <v>40664</v>
      </c>
      <c r="P1603" s="43">
        <f t="shared" ref="P1603:P1666" si="254">IFERROR(DATE(YEAR(N1603),MONTH(N1603),1),"NA")</f>
        <v>40756</v>
      </c>
      <c r="Q1603" s="41">
        <f t="shared" ref="Q1603:Q1666" si="255">IFERROR(YEAR(O1603),"NA")</f>
        <v>2011</v>
      </c>
      <c r="R1603" s="41">
        <f t="shared" ref="R1603:R1666" si="256">IFERROR(YEAR(P1603),"NA")</f>
        <v>2011</v>
      </c>
      <c r="S1603" s="43" t="str">
        <f>YEAR(Taulukko1[[#This Row],[Alku KK]])&amp;"Q"&amp;ROUNDDOWN((MONTH(Taulukko1[[#This Row],[Alku KK]])-1)/3+1,0)</f>
        <v>2011Q2</v>
      </c>
      <c r="T1603" s="43" t="str">
        <f>YEAR(Taulukko1[[#This Row],[Loppu KK]])&amp;"Q"&amp;ROUNDDOWN((MONTH(Taulukko1[[#This Row],[Loppu KK]])-1)/3+1,0)</f>
        <v>2011Q3</v>
      </c>
      <c r="U1603" s="66">
        <f>IF(COUNT(Taulukko1[[#This Row],[Neuvottelujen alaiset ]])=1,Taulukko1[[#This Row],[Neuvottelujen alaiset ]],Taulukko1[[#This Row],[Vähennystarve]])</f>
        <v>30</v>
      </c>
      <c r="V1603" s="44">
        <f t="shared" ref="V1603:V1666" si="257">IF(AND(ISNUMBER(E1603),ISNUMBER(H1603)),E1603/H1603,"NA")</f>
        <v>1</v>
      </c>
      <c r="W1603" s="44">
        <f t="shared" ref="W1603:W1666" si="258">IF(AND(ISNUMBER(G1603),ISNUMBER(H1603)),G1603/H1603,"NA")</f>
        <v>1</v>
      </c>
      <c r="X1603" s="44">
        <f t="shared" ref="X1603:X1666" si="259">IF(AND(ISNUMBER(G1603),ISNUMBER(E1603)),G1603/E1603,"NA")</f>
        <v>1</v>
      </c>
      <c r="Y1603" s="90" t="b">
        <f>AND(MONTH(Taulukko1[[#This Row],[Alku PVM]] )=6,DAY(Taulukko1[[#This Row],[Alku PVM]] )&gt;19)</f>
        <v>0</v>
      </c>
      <c r="Z1603" s="90" t="b">
        <f>AND(MONTH(Taulukko1[[#This Row],[Loppu PVM]] )=6,DAY(Taulukko1[[#This Row],[Loppu PVM]] )&gt;19)</f>
        <v>0</v>
      </c>
      <c r="AA1603" s="90" t="b">
        <f>OR(MONTH(Taulukko1[[#This Row],[Alku PVM]] )&lt;=5,AND(MONTH(Taulukko1[[#This Row],[Alku PVM]] )=6,DAY(Taulukko1[[#This Row],[Alku PVM]] )&lt;20))</f>
        <v>1</v>
      </c>
      <c r="AB1603" s="90" t="b">
        <f>OR(MONTH(Taulukko1[[#This Row],[Loppu PVM]])&lt;=5,AND(MONTH(Taulukko1[[#This Row],[Loppu PVM]] )=6,DAY(Taulukko1[[#This Row],[Loppu PVM]])&lt;20))</f>
        <v>0</v>
      </c>
      <c r="AC1603" s="90" t="b">
        <f>OR(MONTH(Taulukko1[[#This Row],[Alku PVM]] )&lt;=3,AND(MONTH(Taulukko1[[#This Row],[Alku PVM]] )=3))</f>
        <v>0</v>
      </c>
      <c r="AD1603" s="90" t="b">
        <f>OR(MONTH(Taulukko1[[#This Row],[Loppu PVM]] )&lt;=3,AND(MONTH(Taulukko1[[#This Row],[Loppu PVM]] )=3))</f>
        <v>0</v>
      </c>
      <c r="AE1603" s="90" t="b">
        <f>OR(MONTH(Taulukko1[[#This Row],[Alku PVM]] )&lt;=9,AND(MONTH(Taulukko1[[#This Row],[Alku PVM]] )=9))</f>
        <v>1</v>
      </c>
      <c r="AF1603" s="90" t="b">
        <f>OR(MONTH(Taulukko1[[#This Row],[Loppu PVM]])&lt;=9,AND(MONTH(Taulukko1[[#This Row],[Loppu PVM]] )=9))</f>
        <v>1</v>
      </c>
      <c r="AG1603" s="90" t="b">
        <f>OR(MONTH(Taulukko1[[#This Row],[Alku PVM]] )&lt;=6,AND(MONTH(Taulukko1[[#This Row],[Alku PVM]] )=6))</f>
        <v>1</v>
      </c>
      <c r="AH1603" s="90" t="b">
        <f>OR(MONTH(Taulukko1[[#This Row],[Loppu PVM]])&lt;=6,AND(MONTH(Taulukko1[[#This Row],[Loppu PVM]] )=6))</f>
        <v>0</v>
      </c>
    </row>
    <row r="1604" spans="1:34" ht="12.75" customHeight="1">
      <c r="A1604" s="21" t="s">
        <v>3760</v>
      </c>
      <c r="B1604" s="23">
        <v>40672</v>
      </c>
      <c r="C1604" s="21" t="s">
        <v>3759</v>
      </c>
      <c r="D1604" s="24">
        <v>90</v>
      </c>
      <c r="F1604" s="23">
        <v>40687</v>
      </c>
      <c r="G1604" s="24">
        <v>0</v>
      </c>
      <c r="H1604" s="22">
        <v>90</v>
      </c>
      <c r="I1604" s="126" t="e">
        <f>INDEX('TOL2008'!B:B,MATCH(A1604,'TOL2008'!A:A,0))</f>
        <v>#N/A</v>
      </c>
      <c r="J1604" s="126" t="e">
        <f>INDEX(Pääluokka!$H$2:$H$100,MATCH(VALUE(LEFT(Taulukko1[[#This Row],[TOL2008]],2)),Pääluokka!$G$2:$G$100,0))</f>
        <v>#N/A</v>
      </c>
      <c r="K1604" s="126" t="e">
        <f>INDEX(Pääluokka!$I$2:$I$100,MATCH(VALUE(LEFT(Taulukko1[[#This Row],[TOL2008]],2)),Pääluokka!$G$2:$G$100,0))</f>
        <v>#N/A</v>
      </c>
      <c r="L1604" s="41">
        <f t="shared" si="250"/>
        <v>15</v>
      </c>
      <c r="M1604" s="43">
        <f t="shared" si="251"/>
        <v>40672</v>
      </c>
      <c r="N1604" s="43">
        <f t="shared" si="252"/>
        <v>40687</v>
      </c>
      <c r="O1604" s="43">
        <f t="shared" si="253"/>
        <v>40664</v>
      </c>
      <c r="P1604" s="43">
        <f t="shared" si="254"/>
        <v>40664</v>
      </c>
      <c r="Q1604" s="41">
        <f t="shared" si="255"/>
        <v>2011</v>
      </c>
      <c r="R1604" s="41">
        <f t="shared" si="256"/>
        <v>2011</v>
      </c>
      <c r="S1604" s="43" t="str">
        <f>YEAR(Taulukko1[[#This Row],[Alku KK]])&amp;"Q"&amp;ROUNDDOWN((MONTH(Taulukko1[[#This Row],[Alku KK]])-1)/3+1,0)</f>
        <v>2011Q2</v>
      </c>
      <c r="T1604" s="43" t="str">
        <f>YEAR(Taulukko1[[#This Row],[Loppu KK]])&amp;"Q"&amp;ROUNDDOWN((MONTH(Taulukko1[[#This Row],[Loppu KK]])-1)/3+1,0)</f>
        <v>2011Q2</v>
      </c>
      <c r="U1604" s="66">
        <f>IF(COUNT(Taulukko1[[#This Row],[Neuvottelujen alaiset ]])=1,Taulukko1[[#This Row],[Neuvottelujen alaiset ]],Taulukko1[[#This Row],[Vähennystarve]])</f>
        <v>90</v>
      </c>
      <c r="V1604" s="44" t="str">
        <f t="shared" si="257"/>
        <v>NA</v>
      </c>
      <c r="W1604" s="44">
        <f t="shared" si="258"/>
        <v>0</v>
      </c>
      <c r="X1604" s="44" t="str">
        <f t="shared" si="259"/>
        <v>NA</v>
      </c>
      <c r="Y1604" s="90" t="b">
        <f>AND(MONTH(Taulukko1[[#This Row],[Alku PVM]] )=6,DAY(Taulukko1[[#This Row],[Alku PVM]] )&gt;19)</f>
        <v>0</v>
      </c>
      <c r="Z1604" s="90" t="b">
        <f>AND(MONTH(Taulukko1[[#This Row],[Loppu PVM]] )=6,DAY(Taulukko1[[#This Row],[Loppu PVM]] )&gt;19)</f>
        <v>0</v>
      </c>
      <c r="AA1604" s="90" t="b">
        <f>OR(MONTH(Taulukko1[[#This Row],[Alku PVM]] )&lt;=5,AND(MONTH(Taulukko1[[#This Row],[Alku PVM]] )=6,DAY(Taulukko1[[#This Row],[Alku PVM]] )&lt;20))</f>
        <v>1</v>
      </c>
      <c r="AB1604" s="90" t="b">
        <f>OR(MONTH(Taulukko1[[#This Row],[Loppu PVM]])&lt;=5,AND(MONTH(Taulukko1[[#This Row],[Loppu PVM]] )=6,DAY(Taulukko1[[#This Row],[Loppu PVM]])&lt;20))</f>
        <v>1</v>
      </c>
      <c r="AC1604" s="90" t="b">
        <f>OR(MONTH(Taulukko1[[#This Row],[Alku PVM]] )&lt;=3,AND(MONTH(Taulukko1[[#This Row],[Alku PVM]] )=3))</f>
        <v>0</v>
      </c>
      <c r="AD1604" s="90" t="b">
        <f>OR(MONTH(Taulukko1[[#This Row],[Loppu PVM]] )&lt;=3,AND(MONTH(Taulukko1[[#This Row],[Loppu PVM]] )=3))</f>
        <v>0</v>
      </c>
      <c r="AE1604" s="90" t="b">
        <f>OR(MONTH(Taulukko1[[#This Row],[Alku PVM]] )&lt;=9,AND(MONTH(Taulukko1[[#This Row],[Alku PVM]] )=9))</f>
        <v>1</v>
      </c>
      <c r="AF1604" s="90" t="b">
        <f>OR(MONTH(Taulukko1[[#This Row],[Loppu PVM]])&lt;=9,AND(MONTH(Taulukko1[[#This Row],[Loppu PVM]] )=9))</f>
        <v>1</v>
      </c>
      <c r="AG1604" s="90" t="b">
        <f>OR(MONTH(Taulukko1[[#This Row],[Alku PVM]] )&lt;=6,AND(MONTH(Taulukko1[[#This Row],[Alku PVM]] )=6))</f>
        <v>1</v>
      </c>
      <c r="AH1604" s="90" t="b">
        <f>OR(MONTH(Taulukko1[[#This Row],[Loppu PVM]])&lt;=6,AND(MONTH(Taulukko1[[#This Row],[Loppu PVM]] )=6))</f>
        <v>1</v>
      </c>
    </row>
    <row r="1605" spans="1:34" ht="12.75" customHeight="1">
      <c r="A1605" s="21" t="s">
        <v>3817</v>
      </c>
      <c r="B1605" s="23">
        <v>40674</v>
      </c>
      <c r="C1605" s="21" t="s">
        <v>3816</v>
      </c>
      <c r="D1605" s="24"/>
      <c r="F1605" s="23">
        <v>40703</v>
      </c>
      <c r="G1605" s="24">
        <v>0</v>
      </c>
      <c r="H1605" s="22">
        <v>150</v>
      </c>
      <c r="I1605" s="126" t="e">
        <f>INDEX('TOL2008'!B:B,MATCH(A1605,'TOL2008'!A:A,0))</f>
        <v>#N/A</v>
      </c>
      <c r="J1605" s="126" t="e">
        <f>INDEX(Pääluokka!$H$2:$H$100,MATCH(VALUE(LEFT(Taulukko1[[#This Row],[TOL2008]],2)),Pääluokka!$G$2:$G$100,0))</f>
        <v>#N/A</v>
      </c>
      <c r="K1605" s="126" t="e">
        <f>INDEX(Pääluokka!$I$2:$I$100,MATCH(VALUE(LEFT(Taulukko1[[#This Row],[TOL2008]],2)),Pääluokka!$G$2:$G$100,0))</f>
        <v>#N/A</v>
      </c>
      <c r="L1605" s="41">
        <f t="shared" si="250"/>
        <v>29</v>
      </c>
      <c r="M1605" s="43">
        <f t="shared" si="251"/>
        <v>40674</v>
      </c>
      <c r="N1605" s="43">
        <f t="shared" si="252"/>
        <v>40703</v>
      </c>
      <c r="O1605" s="43">
        <f t="shared" si="253"/>
        <v>40664</v>
      </c>
      <c r="P1605" s="43">
        <f t="shared" si="254"/>
        <v>40695</v>
      </c>
      <c r="Q1605" s="41">
        <f t="shared" si="255"/>
        <v>2011</v>
      </c>
      <c r="R1605" s="41">
        <f t="shared" si="256"/>
        <v>2011</v>
      </c>
      <c r="S1605" s="43" t="str">
        <f>YEAR(Taulukko1[[#This Row],[Alku KK]])&amp;"Q"&amp;ROUNDDOWN((MONTH(Taulukko1[[#This Row],[Alku KK]])-1)/3+1,0)</f>
        <v>2011Q2</v>
      </c>
      <c r="T1605" s="43" t="str">
        <f>YEAR(Taulukko1[[#This Row],[Loppu KK]])&amp;"Q"&amp;ROUNDDOWN((MONTH(Taulukko1[[#This Row],[Loppu KK]])-1)/3+1,0)</f>
        <v>2011Q2</v>
      </c>
      <c r="U1605" s="66">
        <f>IF(COUNT(Taulukko1[[#This Row],[Neuvottelujen alaiset ]])=1,Taulukko1[[#This Row],[Neuvottelujen alaiset ]],Taulukko1[[#This Row],[Vähennystarve]])</f>
        <v>150</v>
      </c>
      <c r="V1605" s="44" t="str">
        <f t="shared" si="257"/>
        <v>NA</v>
      </c>
      <c r="W1605" s="44">
        <f t="shared" si="258"/>
        <v>0</v>
      </c>
      <c r="X1605" s="44" t="str">
        <f t="shared" si="259"/>
        <v>NA</v>
      </c>
      <c r="Y1605" s="90" t="b">
        <f>AND(MONTH(Taulukko1[[#This Row],[Alku PVM]] )=6,DAY(Taulukko1[[#This Row],[Alku PVM]] )&gt;19)</f>
        <v>0</v>
      </c>
      <c r="Z1605" s="90" t="b">
        <f>AND(MONTH(Taulukko1[[#This Row],[Loppu PVM]] )=6,DAY(Taulukko1[[#This Row],[Loppu PVM]] )&gt;19)</f>
        <v>0</v>
      </c>
      <c r="AA1605" s="90" t="b">
        <f>OR(MONTH(Taulukko1[[#This Row],[Alku PVM]] )&lt;=5,AND(MONTH(Taulukko1[[#This Row],[Alku PVM]] )=6,DAY(Taulukko1[[#This Row],[Alku PVM]] )&lt;20))</f>
        <v>1</v>
      </c>
      <c r="AB1605" s="90" t="b">
        <f>OR(MONTH(Taulukko1[[#This Row],[Loppu PVM]])&lt;=5,AND(MONTH(Taulukko1[[#This Row],[Loppu PVM]] )=6,DAY(Taulukko1[[#This Row],[Loppu PVM]])&lt;20))</f>
        <v>1</v>
      </c>
      <c r="AC1605" s="90" t="b">
        <f>OR(MONTH(Taulukko1[[#This Row],[Alku PVM]] )&lt;=3,AND(MONTH(Taulukko1[[#This Row],[Alku PVM]] )=3))</f>
        <v>0</v>
      </c>
      <c r="AD1605" s="90" t="b">
        <f>OR(MONTH(Taulukko1[[#This Row],[Loppu PVM]] )&lt;=3,AND(MONTH(Taulukko1[[#This Row],[Loppu PVM]] )=3))</f>
        <v>0</v>
      </c>
      <c r="AE1605" s="90" t="b">
        <f>OR(MONTH(Taulukko1[[#This Row],[Alku PVM]] )&lt;=9,AND(MONTH(Taulukko1[[#This Row],[Alku PVM]] )=9))</f>
        <v>1</v>
      </c>
      <c r="AF1605" s="90" t="b">
        <f>OR(MONTH(Taulukko1[[#This Row],[Loppu PVM]])&lt;=9,AND(MONTH(Taulukko1[[#This Row],[Loppu PVM]] )=9))</f>
        <v>1</v>
      </c>
      <c r="AG1605" s="90" t="b">
        <f>OR(MONTH(Taulukko1[[#This Row],[Alku PVM]] )&lt;=6,AND(MONTH(Taulukko1[[#This Row],[Alku PVM]] )=6))</f>
        <v>1</v>
      </c>
      <c r="AH1605" s="90" t="b">
        <f>OR(MONTH(Taulukko1[[#This Row],[Loppu PVM]])&lt;=6,AND(MONTH(Taulukko1[[#This Row],[Loppu PVM]] )=6))</f>
        <v>1</v>
      </c>
    </row>
    <row r="1606" spans="1:34" ht="12.75" customHeight="1">
      <c r="A1606" t="s">
        <v>2170</v>
      </c>
      <c r="B1606" s="23">
        <v>40676</v>
      </c>
      <c r="C1606" t="s">
        <v>3785</v>
      </c>
      <c r="E1606" s="62">
        <v>190</v>
      </c>
      <c r="F1606" s="4">
        <v>40722</v>
      </c>
      <c r="G1606" s="5">
        <v>181</v>
      </c>
      <c r="H1606" s="22">
        <v>530</v>
      </c>
      <c r="I1606" s="126" t="e">
        <f>INDEX('TOL2008'!B:B,MATCH(A1606,'TOL2008'!A:A,0))</f>
        <v>#N/A</v>
      </c>
      <c r="J1606" s="126" t="e">
        <f>INDEX(Pääluokka!$H$2:$H$100,MATCH(VALUE(LEFT(Taulukko1[[#This Row],[TOL2008]],2)),Pääluokka!$G$2:$G$100,0))</f>
        <v>#N/A</v>
      </c>
      <c r="K1606" s="126" t="e">
        <f>INDEX(Pääluokka!$I$2:$I$100,MATCH(VALUE(LEFT(Taulukko1[[#This Row],[TOL2008]],2)),Pääluokka!$G$2:$G$100,0))</f>
        <v>#N/A</v>
      </c>
      <c r="L1606" s="41">
        <f t="shared" si="250"/>
        <v>46</v>
      </c>
      <c r="M1606" s="43">
        <f t="shared" si="251"/>
        <v>40676</v>
      </c>
      <c r="N1606" s="43">
        <f t="shared" si="252"/>
        <v>40722</v>
      </c>
      <c r="O1606" s="43">
        <f t="shared" si="253"/>
        <v>40664</v>
      </c>
      <c r="P1606" s="43">
        <f t="shared" si="254"/>
        <v>40695</v>
      </c>
      <c r="Q1606" s="41">
        <f t="shared" si="255"/>
        <v>2011</v>
      </c>
      <c r="R1606" s="41">
        <f t="shared" si="256"/>
        <v>2011</v>
      </c>
      <c r="S1606" s="43" t="str">
        <f>YEAR(Taulukko1[[#This Row],[Alku KK]])&amp;"Q"&amp;ROUNDDOWN((MONTH(Taulukko1[[#This Row],[Alku KK]])-1)/3+1,0)</f>
        <v>2011Q2</v>
      </c>
      <c r="T1606" s="43" t="str">
        <f>YEAR(Taulukko1[[#This Row],[Loppu KK]])&amp;"Q"&amp;ROUNDDOWN((MONTH(Taulukko1[[#This Row],[Loppu KK]])-1)/3+1,0)</f>
        <v>2011Q2</v>
      </c>
      <c r="U1606" s="66">
        <f>IF(COUNT(Taulukko1[[#This Row],[Neuvottelujen alaiset ]])=1,Taulukko1[[#This Row],[Neuvottelujen alaiset ]],Taulukko1[[#This Row],[Vähennystarve]])</f>
        <v>530</v>
      </c>
      <c r="V1606" s="44">
        <f t="shared" si="257"/>
        <v>0.35849056603773582</v>
      </c>
      <c r="W1606" s="44">
        <f t="shared" si="258"/>
        <v>0.34150943396226413</v>
      </c>
      <c r="X1606" s="44">
        <f t="shared" si="259"/>
        <v>0.95263157894736838</v>
      </c>
      <c r="Y1606" s="90" t="b">
        <f>AND(MONTH(Taulukko1[[#This Row],[Alku PVM]] )=6,DAY(Taulukko1[[#This Row],[Alku PVM]] )&gt;19)</f>
        <v>0</v>
      </c>
      <c r="Z1606" s="90" t="b">
        <f>AND(MONTH(Taulukko1[[#This Row],[Loppu PVM]] )=6,DAY(Taulukko1[[#This Row],[Loppu PVM]] )&gt;19)</f>
        <v>1</v>
      </c>
      <c r="AA1606" s="90" t="b">
        <f>OR(MONTH(Taulukko1[[#This Row],[Alku PVM]] )&lt;=5,AND(MONTH(Taulukko1[[#This Row],[Alku PVM]] )=6,DAY(Taulukko1[[#This Row],[Alku PVM]] )&lt;20))</f>
        <v>1</v>
      </c>
      <c r="AB1606" s="90" t="b">
        <f>OR(MONTH(Taulukko1[[#This Row],[Loppu PVM]])&lt;=5,AND(MONTH(Taulukko1[[#This Row],[Loppu PVM]] )=6,DAY(Taulukko1[[#This Row],[Loppu PVM]])&lt;20))</f>
        <v>0</v>
      </c>
      <c r="AC1606" s="90" t="b">
        <f>OR(MONTH(Taulukko1[[#This Row],[Alku PVM]] )&lt;=3,AND(MONTH(Taulukko1[[#This Row],[Alku PVM]] )=3))</f>
        <v>0</v>
      </c>
      <c r="AD1606" s="90" t="b">
        <f>OR(MONTH(Taulukko1[[#This Row],[Loppu PVM]] )&lt;=3,AND(MONTH(Taulukko1[[#This Row],[Loppu PVM]] )=3))</f>
        <v>0</v>
      </c>
      <c r="AE1606" s="90" t="b">
        <f>OR(MONTH(Taulukko1[[#This Row],[Alku PVM]] )&lt;=9,AND(MONTH(Taulukko1[[#This Row],[Alku PVM]] )=9))</f>
        <v>1</v>
      </c>
      <c r="AF1606" s="90" t="b">
        <f>OR(MONTH(Taulukko1[[#This Row],[Loppu PVM]])&lt;=9,AND(MONTH(Taulukko1[[#This Row],[Loppu PVM]] )=9))</f>
        <v>1</v>
      </c>
      <c r="AG1606" s="90" t="b">
        <f>OR(MONTH(Taulukko1[[#This Row],[Alku PVM]] )&lt;=6,AND(MONTH(Taulukko1[[#This Row],[Alku PVM]] )=6))</f>
        <v>1</v>
      </c>
      <c r="AH1606" s="90" t="b">
        <f>OR(MONTH(Taulukko1[[#This Row],[Loppu PVM]])&lt;=6,AND(MONTH(Taulukko1[[#This Row],[Loppu PVM]] )=6))</f>
        <v>1</v>
      </c>
    </row>
    <row r="1607" spans="1:34" ht="12.75" customHeight="1">
      <c r="A1607" t="s">
        <v>476</v>
      </c>
      <c r="B1607" s="23">
        <v>40680</v>
      </c>
      <c r="C1607" t="s">
        <v>3737</v>
      </c>
      <c r="F1607" s="4">
        <v>40722</v>
      </c>
      <c r="G1607" s="5">
        <v>7</v>
      </c>
      <c r="H1607" s="22">
        <v>34</v>
      </c>
      <c r="I1607" s="126">
        <f>INDEX('TOL2008'!B:B,MATCH(A1607,'TOL2008'!A:A,0))</f>
        <v>84250</v>
      </c>
      <c r="J1607" s="126" t="str">
        <f>INDEX(Pääluokka!$H$2:$H$100,MATCH(VALUE(LEFT(Taulukko1[[#This Row],[TOL2008]],2)),Pääluokka!$G$2:$G$100,0))</f>
        <v>Julkinen hallinto ja maanpuolustus; pakollinen sosiaalivakuutus</v>
      </c>
      <c r="K1607" s="126" t="str">
        <f>INDEX(Pääluokka!$I$2:$I$100,MATCH(VALUE(LEFT(Taulukko1[[#This Row],[TOL2008]],2)),Pääluokka!$G$2:$G$100,0))</f>
        <v>Muut toimialat (O-Q, T-X)</v>
      </c>
      <c r="L1607" s="41">
        <f t="shared" si="250"/>
        <v>42</v>
      </c>
      <c r="M1607" s="43">
        <f t="shared" si="251"/>
        <v>40680</v>
      </c>
      <c r="N1607" s="43">
        <f t="shared" si="252"/>
        <v>40722</v>
      </c>
      <c r="O1607" s="43">
        <f t="shared" si="253"/>
        <v>40664</v>
      </c>
      <c r="P1607" s="43">
        <f t="shared" si="254"/>
        <v>40695</v>
      </c>
      <c r="Q1607" s="41">
        <f t="shared" si="255"/>
        <v>2011</v>
      </c>
      <c r="R1607" s="41">
        <f t="shared" si="256"/>
        <v>2011</v>
      </c>
      <c r="S1607" s="43" t="str">
        <f>YEAR(Taulukko1[[#This Row],[Alku KK]])&amp;"Q"&amp;ROUNDDOWN((MONTH(Taulukko1[[#This Row],[Alku KK]])-1)/3+1,0)</f>
        <v>2011Q2</v>
      </c>
      <c r="T1607" s="43" t="str">
        <f>YEAR(Taulukko1[[#This Row],[Loppu KK]])&amp;"Q"&amp;ROUNDDOWN((MONTH(Taulukko1[[#This Row],[Loppu KK]])-1)/3+1,0)</f>
        <v>2011Q2</v>
      </c>
      <c r="U1607" s="66">
        <f>IF(COUNT(Taulukko1[[#This Row],[Neuvottelujen alaiset ]])=1,Taulukko1[[#This Row],[Neuvottelujen alaiset ]],Taulukko1[[#This Row],[Vähennystarve]])</f>
        <v>34</v>
      </c>
      <c r="V1607" s="44" t="str">
        <f t="shared" si="257"/>
        <v>NA</v>
      </c>
      <c r="W1607" s="44">
        <f t="shared" si="258"/>
        <v>0.20588235294117646</v>
      </c>
      <c r="X1607" s="44" t="str">
        <f t="shared" si="259"/>
        <v>NA</v>
      </c>
      <c r="Y1607" s="90" t="b">
        <f>AND(MONTH(Taulukko1[[#This Row],[Alku PVM]] )=6,DAY(Taulukko1[[#This Row],[Alku PVM]] )&gt;19)</f>
        <v>0</v>
      </c>
      <c r="Z1607" s="90" t="b">
        <f>AND(MONTH(Taulukko1[[#This Row],[Loppu PVM]] )=6,DAY(Taulukko1[[#This Row],[Loppu PVM]] )&gt;19)</f>
        <v>1</v>
      </c>
      <c r="AA1607" s="90" t="b">
        <f>OR(MONTH(Taulukko1[[#This Row],[Alku PVM]] )&lt;=5,AND(MONTH(Taulukko1[[#This Row],[Alku PVM]] )=6,DAY(Taulukko1[[#This Row],[Alku PVM]] )&lt;20))</f>
        <v>1</v>
      </c>
      <c r="AB1607" s="90" t="b">
        <f>OR(MONTH(Taulukko1[[#This Row],[Loppu PVM]])&lt;=5,AND(MONTH(Taulukko1[[#This Row],[Loppu PVM]] )=6,DAY(Taulukko1[[#This Row],[Loppu PVM]])&lt;20))</f>
        <v>0</v>
      </c>
      <c r="AC1607" s="90" t="b">
        <f>OR(MONTH(Taulukko1[[#This Row],[Alku PVM]] )&lt;=3,AND(MONTH(Taulukko1[[#This Row],[Alku PVM]] )=3))</f>
        <v>0</v>
      </c>
      <c r="AD1607" s="90" t="b">
        <f>OR(MONTH(Taulukko1[[#This Row],[Loppu PVM]] )&lt;=3,AND(MONTH(Taulukko1[[#This Row],[Loppu PVM]] )=3))</f>
        <v>0</v>
      </c>
      <c r="AE1607" s="90" t="b">
        <f>OR(MONTH(Taulukko1[[#This Row],[Alku PVM]] )&lt;=9,AND(MONTH(Taulukko1[[#This Row],[Alku PVM]] )=9))</f>
        <v>1</v>
      </c>
      <c r="AF1607" s="90" t="b">
        <f>OR(MONTH(Taulukko1[[#This Row],[Loppu PVM]])&lt;=9,AND(MONTH(Taulukko1[[#This Row],[Loppu PVM]] )=9))</f>
        <v>1</v>
      </c>
      <c r="AG1607" s="90" t="b">
        <f>OR(MONTH(Taulukko1[[#This Row],[Alku PVM]] )&lt;=6,AND(MONTH(Taulukko1[[#This Row],[Alku PVM]] )=6))</f>
        <v>1</v>
      </c>
      <c r="AH1607" s="90" t="b">
        <f>OR(MONTH(Taulukko1[[#This Row],[Loppu PVM]])&lt;=6,AND(MONTH(Taulukko1[[#This Row],[Loppu PVM]] )=6))</f>
        <v>1</v>
      </c>
    </row>
    <row r="1608" spans="1:34" ht="12.75" customHeight="1">
      <c r="A1608" t="s">
        <v>453</v>
      </c>
      <c r="B1608" s="23">
        <v>40680</v>
      </c>
      <c r="C1608" t="s">
        <v>3725</v>
      </c>
      <c r="E1608" s="62">
        <v>19</v>
      </c>
      <c r="F1608" s="4">
        <v>40717</v>
      </c>
      <c r="G1608" s="5">
        <v>19</v>
      </c>
      <c r="H1608" s="22">
        <v>420</v>
      </c>
      <c r="I1608" s="126">
        <f>INDEX('TOL2008'!B:B,MATCH(A1608,'TOL2008'!A:A,0))</f>
        <v>52291</v>
      </c>
      <c r="J1608" s="126" t="str">
        <f>INDEX(Pääluokka!$H$2:$H$100,MATCH(VALUE(LEFT(Taulukko1[[#This Row],[TOL2008]],2)),Pääluokka!$G$2:$G$100,0))</f>
        <v>Kuljetus ja varastointi</v>
      </c>
      <c r="K1608" s="126" t="str">
        <f>INDEX(Pääluokka!$I$2:$I$100,MATCH(VALUE(LEFT(Taulukko1[[#This Row],[TOL2008]],2)),Pääluokka!$G$2:$G$100,0))</f>
        <v>Palvelualat (G-N, R, S)</v>
      </c>
      <c r="L1608" s="41">
        <f t="shared" si="250"/>
        <v>37</v>
      </c>
      <c r="M1608" s="43">
        <f t="shared" si="251"/>
        <v>40680</v>
      </c>
      <c r="N1608" s="43">
        <f t="shared" si="252"/>
        <v>40717</v>
      </c>
      <c r="O1608" s="43">
        <f t="shared" si="253"/>
        <v>40664</v>
      </c>
      <c r="P1608" s="43">
        <f t="shared" si="254"/>
        <v>40695</v>
      </c>
      <c r="Q1608" s="41">
        <f t="shared" si="255"/>
        <v>2011</v>
      </c>
      <c r="R1608" s="41">
        <f t="shared" si="256"/>
        <v>2011</v>
      </c>
      <c r="S1608" s="43" t="str">
        <f>YEAR(Taulukko1[[#This Row],[Alku KK]])&amp;"Q"&amp;ROUNDDOWN((MONTH(Taulukko1[[#This Row],[Alku KK]])-1)/3+1,0)</f>
        <v>2011Q2</v>
      </c>
      <c r="T1608" s="43" t="str">
        <f>YEAR(Taulukko1[[#This Row],[Loppu KK]])&amp;"Q"&amp;ROUNDDOWN((MONTH(Taulukko1[[#This Row],[Loppu KK]])-1)/3+1,0)</f>
        <v>2011Q2</v>
      </c>
      <c r="U1608" s="66">
        <f>IF(COUNT(Taulukko1[[#This Row],[Neuvottelujen alaiset ]])=1,Taulukko1[[#This Row],[Neuvottelujen alaiset ]],Taulukko1[[#This Row],[Vähennystarve]])</f>
        <v>420</v>
      </c>
      <c r="V1608" s="44">
        <f t="shared" si="257"/>
        <v>4.5238095238095237E-2</v>
      </c>
      <c r="W1608" s="44">
        <f t="shared" si="258"/>
        <v>4.5238095238095237E-2</v>
      </c>
      <c r="X1608" s="44">
        <f t="shared" si="259"/>
        <v>1</v>
      </c>
      <c r="Y1608" s="90" t="b">
        <f>AND(MONTH(Taulukko1[[#This Row],[Alku PVM]] )=6,DAY(Taulukko1[[#This Row],[Alku PVM]] )&gt;19)</f>
        <v>0</v>
      </c>
      <c r="Z1608" s="90" t="b">
        <f>AND(MONTH(Taulukko1[[#This Row],[Loppu PVM]] )=6,DAY(Taulukko1[[#This Row],[Loppu PVM]] )&gt;19)</f>
        <v>1</v>
      </c>
      <c r="AA1608" s="90" t="b">
        <f>OR(MONTH(Taulukko1[[#This Row],[Alku PVM]] )&lt;=5,AND(MONTH(Taulukko1[[#This Row],[Alku PVM]] )=6,DAY(Taulukko1[[#This Row],[Alku PVM]] )&lt;20))</f>
        <v>1</v>
      </c>
      <c r="AB1608" s="90" t="b">
        <f>OR(MONTH(Taulukko1[[#This Row],[Loppu PVM]])&lt;=5,AND(MONTH(Taulukko1[[#This Row],[Loppu PVM]] )=6,DAY(Taulukko1[[#This Row],[Loppu PVM]])&lt;20))</f>
        <v>0</v>
      </c>
      <c r="AC1608" s="90" t="b">
        <f>OR(MONTH(Taulukko1[[#This Row],[Alku PVM]] )&lt;=3,AND(MONTH(Taulukko1[[#This Row],[Alku PVM]] )=3))</f>
        <v>0</v>
      </c>
      <c r="AD1608" s="90" t="b">
        <f>OR(MONTH(Taulukko1[[#This Row],[Loppu PVM]] )&lt;=3,AND(MONTH(Taulukko1[[#This Row],[Loppu PVM]] )=3))</f>
        <v>0</v>
      </c>
      <c r="AE1608" s="90" t="b">
        <f>OR(MONTH(Taulukko1[[#This Row],[Alku PVM]] )&lt;=9,AND(MONTH(Taulukko1[[#This Row],[Alku PVM]] )=9))</f>
        <v>1</v>
      </c>
      <c r="AF1608" s="90" t="b">
        <f>OR(MONTH(Taulukko1[[#This Row],[Loppu PVM]])&lt;=9,AND(MONTH(Taulukko1[[#This Row],[Loppu PVM]] )=9))</f>
        <v>1</v>
      </c>
      <c r="AG1608" s="90" t="b">
        <f>OR(MONTH(Taulukko1[[#This Row],[Alku PVM]] )&lt;=6,AND(MONTH(Taulukko1[[#This Row],[Alku PVM]] )=6))</f>
        <v>1</v>
      </c>
      <c r="AH1608" s="90" t="b">
        <f>OR(MONTH(Taulukko1[[#This Row],[Loppu PVM]])&lt;=6,AND(MONTH(Taulukko1[[#This Row],[Loppu PVM]] )=6))</f>
        <v>1</v>
      </c>
    </row>
    <row r="1609" spans="1:34" ht="12.75" customHeight="1">
      <c r="A1609" s="21" t="s">
        <v>2845</v>
      </c>
      <c r="B1609" s="23">
        <v>40686</v>
      </c>
      <c r="C1609" s="21" t="s">
        <v>3732</v>
      </c>
      <c r="D1609" s="24"/>
      <c r="F1609" s="23">
        <v>40737</v>
      </c>
      <c r="G1609" s="24">
        <v>23</v>
      </c>
      <c r="H1609" s="22">
        <v>30</v>
      </c>
      <c r="I1609" s="126" t="e">
        <f>INDEX('TOL2008'!B:B,MATCH(A1609,'TOL2008'!A:A,0))</f>
        <v>#N/A</v>
      </c>
      <c r="J1609" s="126" t="e">
        <f>INDEX(Pääluokka!$H$2:$H$100,MATCH(VALUE(LEFT(Taulukko1[[#This Row],[TOL2008]],2)),Pääluokka!$G$2:$G$100,0))</f>
        <v>#N/A</v>
      </c>
      <c r="K1609" s="126" t="e">
        <f>INDEX(Pääluokka!$I$2:$I$100,MATCH(VALUE(LEFT(Taulukko1[[#This Row],[TOL2008]],2)),Pääluokka!$G$2:$G$100,0))</f>
        <v>#N/A</v>
      </c>
      <c r="L1609" s="41">
        <f t="shared" si="250"/>
        <v>51</v>
      </c>
      <c r="M1609" s="43">
        <f t="shared" si="251"/>
        <v>40686</v>
      </c>
      <c r="N1609" s="43">
        <f t="shared" si="252"/>
        <v>40737</v>
      </c>
      <c r="O1609" s="43">
        <f t="shared" si="253"/>
        <v>40664</v>
      </c>
      <c r="P1609" s="43">
        <f t="shared" si="254"/>
        <v>40725</v>
      </c>
      <c r="Q1609" s="41">
        <f t="shared" si="255"/>
        <v>2011</v>
      </c>
      <c r="R1609" s="41">
        <f t="shared" si="256"/>
        <v>2011</v>
      </c>
      <c r="S1609" s="43" t="str">
        <f>YEAR(Taulukko1[[#This Row],[Alku KK]])&amp;"Q"&amp;ROUNDDOWN((MONTH(Taulukko1[[#This Row],[Alku KK]])-1)/3+1,0)</f>
        <v>2011Q2</v>
      </c>
      <c r="T1609" s="43" t="str">
        <f>YEAR(Taulukko1[[#This Row],[Loppu KK]])&amp;"Q"&amp;ROUNDDOWN((MONTH(Taulukko1[[#This Row],[Loppu KK]])-1)/3+1,0)</f>
        <v>2011Q3</v>
      </c>
      <c r="U1609" s="66">
        <f>IF(COUNT(Taulukko1[[#This Row],[Neuvottelujen alaiset ]])=1,Taulukko1[[#This Row],[Neuvottelujen alaiset ]],Taulukko1[[#This Row],[Vähennystarve]])</f>
        <v>30</v>
      </c>
      <c r="V1609" s="44" t="str">
        <f t="shared" si="257"/>
        <v>NA</v>
      </c>
      <c r="W1609" s="44">
        <f t="shared" si="258"/>
        <v>0.76666666666666672</v>
      </c>
      <c r="X1609" s="44" t="str">
        <f t="shared" si="259"/>
        <v>NA</v>
      </c>
      <c r="Y1609" s="90" t="b">
        <f>AND(MONTH(Taulukko1[[#This Row],[Alku PVM]] )=6,DAY(Taulukko1[[#This Row],[Alku PVM]] )&gt;19)</f>
        <v>0</v>
      </c>
      <c r="Z1609" s="90" t="b">
        <f>AND(MONTH(Taulukko1[[#This Row],[Loppu PVM]] )=6,DAY(Taulukko1[[#This Row],[Loppu PVM]] )&gt;19)</f>
        <v>0</v>
      </c>
      <c r="AA1609" s="90" t="b">
        <f>OR(MONTH(Taulukko1[[#This Row],[Alku PVM]] )&lt;=5,AND(MONTH(Taulukko1[[#This Row],[Alku PVM]] )=6,DAY(Taulukko1[[#This Row],[Alku PVM]] )&lt;20))</f>
        <v>1</v>
      </c>
      <c r="AB1609" s="90" t="b">
        <f>OR(MONTH(Taulukko1[[#This Row],[Loppu PVM]])&lt;=5,AND(MONTH(Taulukko1[[#This Row],[Loppu PVM]] )=6,DAY(Taulukko1[[#This Row],[Loppu PVM]])&lt;20))</f>
        <v>0</v>
      </c>
      <c r="AC1609" s="90" t="b">
        <f>OR(MONTH(Taulukko1[[#This Row],[Alku PVM]] )&lt;=3,AND(MONTH(Taulukko1[[#This Row],[Alku PVM]] )=3))</f>
        <v>0</v>
      </c>
      <c r="AD1609" s="90" t="b">
        <f>OR(MONTH(Taulukko1[[#This Row],[Loppu PVM]] )&lt;=3,AND(MONTH(Taulukko1[[#This Row],[Loppu PVM]] )=3))</f>
        <v>0</v>
      </c>
      <c r="AE1609" s="90" t="b">
        <f>OR(MONTH(Taulukko1[[#This Row],[Alku PVM]] )&lt;=9,AND(MONTH(Taulukko1[[#This Row],[Alku PVM]] )=9))</f>
        <v>1</v>
      </c>
      <c r="AF1609" s="90" t="b">
        <f>OR(MONTH(Taulukko1[[#This Row],[Loppu PVM]])&lt;=9,AND(MONTH(Taulukko1[[#This Row],[Loppu PVM]] )=9))</f>
        <v>1</v>
      </c>
      <c r="AG1609" s="90" t="b">
        <f>OR(MONTH(Taulukko1[[#This Row],[Alku PVM]] )&lt;=6,AND(MONTH(Taulukko1[[#This Row],[Alku PVM]] )=6))</f>
        <v>1</v>
      </c>
      <c r="AH1609" s="90" t="b">
        <f>OR(MONTH(Taulukko1[[#This Row],[Loppu PVM]])&lt;=6,AND(MONTH(Taulukko1[[#This Row],[Loppu PVM]] )=6))</f>
        <v>0</v>
      </c>
    </row>
    <row r="1610" spans="1:34" ht="12.75" customHeight="1">
      <c r="A1610" s="21" t="s">
        <v>3701</v>
      </c>
      <c r="B1610" s="23">
        <v>40687</v>
      </c>
      <c r="C1610" s="21" t="s">
        <v>572</v>
      </c>
      <c r="D1610" s="24"/>
      <c r="E1610" s="62">
        <v>31</v>
      </c>
      <c r="F1610" s="23">
        <v>40729</v>
      </c>
      <c r="G1610" s="24">
        <v>26</v>
      </c>
      <c r="H1610" s="22">
        <v>31</v>
      </c>
      <c r="I1610" s="126" t="e">
        <f>INDEX('TOL2008'!B:B,MATCH(A1610,'TOL2008'!A:A,0))</f>
        <v>#N/A</v>
      </c>
      <c r="J1610" s="126" t="e">
        <f>INDEX(Pääluokka!$H$2:$H$100,MATCH(VALUE(LEFT(Taulukko1[[#This Row],[TOL2008]],2)),Pääluokka!$G$2:$G$100,0))</f>
        <v>#N/A</v>
      </c>
      <c r="K1610" s="126" t="e">
        <f>INDEX(Pääluokka!$I$2:$I$100,MATCH(VALUE(LEFT(Taulukko1[[#This Row],[TOL2008]],2)),Pääluokka!$G$2:$G$100,0))</f>
        <v>#N/A</v>
      </c>
      <c r="L1610" s="41">
        <f t="shared" si="250"/>
        <v>42</v>
      </c>
      <c r="M1610" s="43">
        <f t="shared" si="251"/>
        <v>40687</v>
      </c>
      <c r="N1610" s="43">
        <f t="shared" si="252"/>
        <v>40729</v>
      </c>
      <c r="O1610" s="43">
        <f t="shared" si="253"/>
        <v>40664</v>
      </c>
      <c r="P1610" s="43">
        <f t="shared" si="254"/>
        <v>40725</v>
      </c>
      <c r="Q1610" s="41">
        <f t="shared" si="255"/>
        <v>2011</v>
      </c>
      <c r="R1610" s="41">
        <f t="shared" si="256"/>
        <v>2011</v>
      </c>
      <c r="S1610" s="43" t="str">
        <f>YEAR(Taulukko1[[#This Row],[Alku KK]])&amp;"Q"&amp;ROUNDDOWN((MONTH(Taulukko1[[#This Row],[Alku KK]])-1)/3+1,0)</f>
        <v>2011Q2</v>
      </c>
      <c r="T1610" s="43" t="str">
        <f>YEAR(Taulukko1[[#This Row],[Loppu KK]])&amp;"Q"&amp;ROUNDDOWN((MONTH(Taulukko1[[#This Row],[Loppu KK]])-1)/3+1,0)</f>
        <v>2011Q3</v>
      </c>
      <c r="U1610" s="66">
        <f>IF(COUNT(Taulukko1[[#This Row],[Neuvottelujen alaiset ]])=1,Taulukko1[[#This Row],[Neuvottelujen alaiset ]],Taulukko1[[#This Row],[Vähennystarve]])</f>
        <v>31</v>
      </c>
      <c r="V1610" s="44">
        <f t="shared" si="257"/>
        <v>1</v>
      </c>
      <c r="W1610" s="44">
        <f t="shared" si="258"/>
        <v>0.83870967741935487</v>
      </c>
      <c r="X1610" s="44">
        <f t="shared" si="259"/>
        <v>0.83870967741935487</v>
      </c>
      <c r="Y1610" s="90" t="b">
        <f>AND(MONTH(Taulukko1[[#This Row],[Alku PVM]] )=6,DAY(Taulukko1[[#This Row],[Alku PVM]] )&gt;19)</f>
        <v>0</v>
      </c>
      <c r="Z1610" s="90" t="b">
        <f>AND(MONTH(Taulukko1[[#This Row],[Loppu PVM]] )=6,DAY(Taulukko1[[#This Row],[Loppu PVM]] )&gt;19)</f>
        <v>0</v>
      </c>
      <c r="AA1610" s="90" t="b">
        <f>OR(MONTH(Taulukko1[[#This Row],[Alku PVM]] )&lt;=5,AND(MONTH(Taulukko1[[#This Row],[Alku PVM]] )=6,DAY(Taulukko1[[#This Row],[Alku PVM]] )&lt;20))</f>
        <v>1</v>
      </c>
      <c r="AB1610" s="90" t="b">
        <f>OR(MONTH(Taulukko1[[#This Row],[Loppu PVM]])&lt;=5,AND(MONTH(Taulukko1[[#This Row],[Loppu PVM]] )=6,DAY(Taulukko1[[#This Row],[Loppu PVM]])&lt;20))</f>
        <v>0</v>
      </c>
      <c r="AC1610" s="90" t="b">
        <f>OR(MONTH(Taulukko1[[#This Row],[Alku PVM]] )&lt;=3,AND(MONTH(Taulukko1[[#This Row],[Alku PVM]] )=3))</f>
        <v>0</v>
      </c>
      <c r="AD1610" s="90" t="b">
        <f>OR(MONTH(Taulukko1[[#This Row],[Loppu PVM]] )&lt;=3,AND(MONTH(Taulukko1[[#This Row],[Loppu PVM]] )=3))</f>
        <v>0</v>
      </c>
      <c r="AE1610" s="90" t="b">
        <f>OR(MONTH(Taulukko1[[#This Row],[Alku PVM]] )&lt;=9,AND(MONTH(Taulukko1[[#This Row],[Alku PVM]] )=9))</f>
        <v>1</v>
      </c>
      <c r="AF1610" s="90" t="b">
        <f>OR(MONTH(Taulukko1[[#This Row],[Loppu PVM]])&lt;=9,AND(MONTH(Taulukko1[[#This Row],[Loppu PVM]] )=9))</f>
        <v>1</v>
      </c>
      <c r="AG1610" s="90" t="b">
        <f>OR(MONTH(Taulukko1[[#This Row],[Alku PVM]] )&lt;=6,AND(MONTH(Taulukko1[[#This Row],[Alku PVM]] )=6))</f>
        <v>1</v>
      </c>
      <c r="AH1610" s="90" t="b">
        <f>OR(MONTH(Taulukko1[[#This Row],[Loppu PVM]])&lt;=6,AND(MONTH(Taulukko1[[#This Row],[Loppu PVM]] )=6))</f>
        <v>0</v>
      </c>
    </row>
    <row r="1611" spans="1:34" ht="12.75" customHeight="1">
      <c r="A1611" s="21" t="s">
        <v>3734</v>
      </c>
      <c r="B1611" s="23">
        <v>40690</v>
      </c>
      <c r="C1611" s="21" t="s">
        <v>3735</v>
      </c>
      <c r="D1611" s="24"/>
      <c r="F1611" s="23">
        <v>40693</v>
      </c>
      <c r="G1611" s="24">
        <v>27</v>
      </c>
      <c r="H1611" s="22">
        <v>50</v>
      </c>
      <c r="I1611" s="126" t="e">
        <f>INDEX('TOL2008'!B:B,MATCH(A1611,'TOL2008'!A:A,0))</f>
        <v>#N/A</v>
      </c>
      <c r="J1611" s="126" t="e">
        <f>INDEX(Pääluokka!$H$2:$H$100,MATCH(VALUE(LEFT(Taulukko1[[#This Row],[TOL2008]],2)),Pääluokka!$G$2:$G$100,0))</f>
        <v>#N/A</v>
      </c>
      <c r="K1611" s="126" t="e">
        <f>INDEX(Pääluokka!$I$2:$I$100,MATCH(VALUE(LEFT(Taulukko1[[#This Row],[TOL2008]],2)),Pääluokka!$G$2:$G$100,0))</f>
        <v>#N/A</v>
      </c>
      <c r="L1611" s="41">
        <f t="shared" si="250"/>
        <v>3</v>
      </c>
      <c r="M1611" s="43">
        <f t="shared" si="251"/>
        <v>40690</v>
      </c>
      <c r="N1611" s="43">
        <f t="shared" si="252"/>
        <v>40693</v>
      </c>
      <c r="O1611" s="43">
        <f t="shared" si="253"/>
        <v>40664</v>
      </c>
      <c r="P1611" s="43">
        <f t="shared" si="254"/>
        <v>40664</v>
      </c>
      <c r="Q1611" s="41">
        <f t="shared" si="255"/>
        <v>2011</v>
      </c>
      <c r="R1611" s="41">
        <f t="shared" si="256"/>
        <v>2011</v>
      </c>
      <c r="S1611" s="43" t="str">
        <f>YEAR(Taulukko1[[#This Row],[Alku KK]])&amp;"Q"&amp;ROUNDDOWN((MONTH(Taulukko1[[#This Row],[Alku KK]])-1)/3+1,0)</f>
        <v>2011Q2</v>
      </c>
      <c r="T1611" s="43" t="str">
        <f>YEAR(Taulukko1[[#This Row],[Loppu KK]])&amp;"Q"&amp;ROUNDDOWN((MONTH(Taulukko1[[#This Row],[Loppu KK]])-1)/3+1,0)</f>
        <v>2011Q2</v>
      </c>
      <c r="U1611" s="66">
        <f>IF(COUNT(Taulukko1[[#This Row],[Neuvottelujen alaiset ]])=1,Taulukko1[[#This Row],[Neuvottelujen alaiset ]],Taulukko1[[#This Row],[Vähennystarve]])</f>
        <v>50</v>
      </c>
      <c r="V1611" s="44" t="str">
        <f t="shared" si="257"/>
        <v>NA</v>
      </c>
      <c r="W1611" s="44">
        <f t="shared" si="258"/>
        <v>0.54</v>
      </c>
      <c r="X1611" s="44" t="str">
        <f t="shared" si="259"/>
        <v>NA</v>
      </c>
      <c r="Y1611" s="90" t="b">
        <f>AND(MONTH(Taulukko1[[#This Row],[Alku PVM]] )=6,DAY(Taulukko1[[#This Row],[Alku PVM]] )&gt;19)</f>
        <v>0</v>
      </c>
      <c r="Z1611" s="90" t="b">
        <f>AND(MONTH(Taulukko1[[#This Row],[Loppu PVM]] )=6,DAY(Taulukko1[[#This Row],[Loppu PVM]] )&gt;19)</f>
        <v>0</v>
      </c>
      <c r="AA1611" s="90" t="b">
        <f>OR(MONTH(Taulukko1[[#This Row],[Alku PVM]] )&lt;=5,AND(MONTH(Taulukko1[[#This Row],[Alku PVM]] )=6,DAY(Taulukko1[[#This Row],[Alku PVM]] )&lt;20))</f>
        <v>1</v>
      </c>
      <c r="AB1611" s="90" t="b">
        <f>OR(MONTH(Taulukko1[[#This Row],[Loppu PVM]])&lt;=5,AND(MONTH(Taulukko1[[#This Row],[Loppu PVM]] )=6,DAY(Taulukko1[[#This Row],[Loppu PVM]])&lt;20))</f>
        <v>1</v>
      </c>
      <c r="AC1611" s="90" t="b">
        <f>OR(MONTH(Taulukko1[[#This Row],[Alku PVM]] )&lt;=3,AND(MONTH(Taulukko1[[#This Row],[Alku PVM]] )=3))</f>
        <v>0</v>
      </c>
      <c r="AD1611" s="90" t="b">
        <f>OR(MONTH(Taulukko1[[#This Row],[Loppu PVM]] )&lt;=3,AND(MONTH(Taulukko1[[#This Row],[Loppu PVM]] )=3))</f>
        <v>0</v>
      </c>
      <c r="AE1611" s="90" t="b">
        <f>OR(MONTH(Taulukko1[[#This Row],[Alku PVM]] )&lt;=9,AND(MONTH(Taulukko1[[#This Row],[Alku PVM]] )=9))</f>
        <v>1</v>
      </c>
      <c r="AF1611" s="90" t="b">
        <f>OR(MONTH(Taulukko1[[#This Row],[Loppu PVM]])&lt;=9,AND(MONTH(Taulukko1[[#This Row],[Loppu PVM]] )=9))</f>
        <v>1</v>
      </c>
      <c r="AG1611" s="90" t="b">
        <f>OR(MONTH(Taulukko1[[#This Row],[Alku PVM]] )&lt;=6,AND(MONTH(Taulukko1[[#This Row],[Alku PVM]] )=6))</f>
        <v>1</v>
      </c>
      <c r="AH1611" s="90" t="b">
        <f>OR(MONTH(Taulukko1[[#This Row],[Loppu PVM]])&lt;=6,AND(MONTH(Taulukko1[[#This Row],[Loppu PVM]] )=6))</f>
        <v>1</v>
      </c>
    </row>
    <row r="1612" spans="1:34" ht="12.75" customHeight="1">
      <c r="A1612" s="21" t="s">
        <v>3811</v>
      </c>
      <c r="B1612" s="23">
        <v>40693</v>
      </c>
      <c r="C1612" s="21" t="s">
        <v>3810</v>
      </c>
      <c r="D1612" s="24"/>
      <c r="F1612" s="23">
        <v>40784</v>
      </c>
      <c r="G1612" s="24">
        <v>9</v>
      </c>
      <c r="H1612" s="22">
        <v>9</v>
      </c>
      <c r="I1612" s="126" t="e">
        <f>INDEX('TOL2008'!B:B,MATCH(A1612,'TOL2008'!A:A,0))</f>
        <v>#N/A</v>
      </c>
      <c r="J1612" s="126" t="e">
        <f>INDEX(Pääluokka!$H$2:$H$100,MATCH(VALUE(LEFT(Taulukko1[[#This Row],[TOL2008]],2)),Pääluokka!$G$2:$G$100,0))</f>
        <v>#N/A</v>
      </c>
      <c r="K1612" s="126" t="e">
        <f>INDEX(Pääluokka!$I$2:$I$100,MATCH(VALUE(LEFT(Taulukko1[[#This Row],[TOL2008]],2)),Pääluokka!$G$2:$G$100,0))</f>
        <v>#N/A</v>
      </c>
      <c r="L1612" s="41">
        <f t="shared" si="250"/>
        <v>91</v>
      </c>
      <c r="M1612" s="43">
        <f t="shared" si="251"/>
        <v>40693</v>
      </c>
      <c r="N1612" s="43">
        <f t="shared" si="252"/>
        <v>40784</v>
      </c>
      <c r="O1612" s="43">
        <f t="shared" si="253"/>
        <v>40664</v>
      </c>
      <c r="P1612" s="43">
        <f t="shared" si="254"/>
        <v>40756</v>
      </c>
      <c r="Q1612" s="41">
        <f t="shared" si="255"/>
        <v>2011</v>
      </c>
      <c r="R1612" s="41">
        <f t="shared" si="256"/>
        <v>2011</v>
      </c>
      <c r="S1612" s="43" t="str">
        <f>YEAR(Taulukko1[[#This Row],[Alku KK]])&amp;"Q"&amp;ROUNDDOWN((MONTH(Taulukko1[[#This Row],[Alku KK]])-1)/3+1,0)</f>
        <v>2011Q2</v>
      </c>
      <c r="T1612" s="43" t="str">
        <f>YEAR(Taulukko1[[#This Row],[Loppu KK]])&amp;"Q"&amp;ROUNDDOWN((MONTH(Taulukko1[[#This Row],[Loppu KK]])-1)/3+1,0)</f>
        <v>2011Q3</v>
      </c>
      <c r="U1612" s="66">
        <f>IF(COUNT(Taulukko1[[#This Row],[Neuvottelujen alaiset ]])=1,Taulukko1[[#This Row],[Neuvottelujen alaiset ]],Taulukko1[[#This Row],[Vähennystarve]])</f>
        <v>9</v>
      </c>
      <c r="V1612" s="44" t="str">
        <f t="shared" si="257"/>
        <v>NA</v>
      </c>
      <c r="W1612" s="44">
        <f t="shared" si="258"/>
        <v>1</v>
      </c>
      <c r="X1612" s="44" t="str">
        <f t="shared" si="259"/>
        <v>NA</v>
      </c>
      <c r="Y1612" s="90" t="b">
        <f>AND(MONTH(Taulukko1[[#This Row],[Alku PVM]] )=6,DAY(Taulukko1[[#This Row],[Alku PVM]] )&gt;19)</f>
        <v>0</v>
      </c>
      <c r="Z1612" s="90" t="b">
        <f>AND(MONTH(Taulukko1[[#This Row],[Loppu PVM]] )=6,DAY(Taulukko1[[#This Row],[Loppu PVM]] )&gt;19)</f>
        <v>0</v>
      </c>
      <c r="AA1612" s="90" t="b">
        <f>OR(MONTH(Taulukko1[[#This Row],[Alku PVM]] )&lt;=5,AND(MONTH(Taulukko1[[#This Row],[Alku PVM]] )=6,DAY(Taulukko1[[#This Row],[Alku PVM]] )&lt;20))</f>
        <v>1</v>
      </c>
      <c r="AB1612" s="90" t="b">
        <f>OR(MONTH(Taulukko1[[#This Row],[Loppu PVM]])&lt;=5,AND(MONTH(Taulukko1[[#This Row],[Loppu PVM]] )=6,DAY(Taulukko1[[#This Row],[Loppu PVM]])&lt;20))</f>
        <v>0</v>
      </c>
      <c r="AC1612" s="90" t="b">
        <f>OR(MONTH(Taulukko1[[#This Row],[Alku PVM]] )&lt;=3,AND(MONTH(Taulukko1[[#This Row],[Alku PVM]] )=3))</f>
        <v>0</v>
      </c>
      <c r="AD1612" s="90" t="b">
        <f>OR(MONTH(Taulukko1[[#This Row],[Loppu PVM]] )&lt;=3,AND(MONTH(Taulukko1[[#This Row],[Loppu PVM]] )=3))</f>
        <v>0</v>
      </c>
      <c r="AE1612" s="90" t="b">
        <f>OR(MONTH(Taulukko1[[#This Row],[Alku PVM]] )&lt;=9,AND(MONTH(Taulukko1[[#This Row],[Alku PVM]] )=9))</f>
        <v>1</v>
      </c>
      <c r="AF1612" s="90" t="b">
        <f>OR(MONTH(Taulukko1[[#This Row],[Loppu PVM]])&lt;=9,AND(MONTH(Taulukko1[[#This Row],[Loppu PVM]] )=9))</f>
        <v>1</v>
      </c>
      <c r="AG1612" s="90" t="b">
        <f>OR(MONTH(Taulukko1[[#This Row],[Alku PVM]] )&lt;=6,AND(MONTH(Taulukko1[[#This Row],[Alku PVM]] )=6))</f>
        <v>1</v>
      </c>
      <c r="AH1612" s="90" t="b">
        <f>OR(MONTH(Taulukko1[[#This Row],[Loppu PVM]])&lt;=6,AND(MONTH(Taulukko1[[#This Row],[Loppu PVM]] )=6))</f>
        <v>0</v>
      </c>
    </row>
    <row r="1613" spans="1:34" ht="12.75" customHeight="1">
      <c r="A1613" t="s">
        <v>1321</v>
      </c>
      <c r="B1613" s="23">
        <v>40695</v>
      </c>
      <c r="C1613" t="s">
        <v>3814</v>
      </c>
      <c r="D1613" s="5">
        <v>100</v>
      </c>
      <c r="F1613" s="4">
        <v>40722</v>
      </c>
      <c r="G1613" s="5">
        <v>0</v>
      </c>
      <c r="H1613" s="22">
        <v>100</v>
      </c>
      <c r="I1613" s="126">
        <f>INDEX('TOL2008'!B:B,MATCH(A1613,'TOL2008'!A:A,0))</f>
        <v>72193</v>
      </c>
      <c r="J1613" s="126" t="str">
        <f>INDEX(Pääluokka!$H$2:$H$100,MATCH(VALUE(LEFT(Taulukko1[[#This Row],[TOL2008]],2)),Pääluokka!$G$2:$G$100,0))</f>
        <v>Ammatillinen, tieteellinen ja tekninen toiminta</v>
      </c>
      <c r="K1613" s="126" t="str">
        <f>INDEX(Pääluokka!$I$2:$I$100,MATCH(VALUE(LEFT(Taulukko1[[#This Row],[TOL2008]],2)),Pääluokka!$G$2:$G$100,0))</f>
        <v>Palvelualat (G-N, R, S)</v>
      </c>
      <c r="L1613" s="41">
        <f t="shared" si="250"/>
        <v>27</v>
      </c>
      <c r="M1613" s="43">
        <f t="shared" si="251"/>
        <v>40695</v>
      </c>
      <c r="N1613" s="43">
        <f t="shared" si="252"/>
        <v>40722</v>
      </c>
      <c r="O1613" s="43">
        <f t="shared" si="253"/>
        <v>40695</v>
      </c>
      <c r="P1613" s="43">
        <f t="shared" si="254"/>
        <v>40695</v>
      </c>
      <c r="Q1613" s="41">
        <f t="shared" si="255"/>
        <v>2011</v>
      </c>
      <c r="R1613" s="41">
        <f t="shared" si="256"/>
        <v>2011</v>
      </c>
      <c r="S1613" s="43" t="str">
        <f>YEAR(Taulukko1[[#This Row],[Alku KK]])&amp;"Q"&amp;ROUNDDOWN((MONTH(Taulukko1[[#This Row],[Alku KK]])-1)/3+1,0)</f>
        <v>2011Q2</v>
      </c>
      <c r="T1613" s="43" t="str">
        <f>YEAR(Taulukko1[[#This Row],[Loppu KK]])&amp;"Q"&amp;ROUNDDOWN((MONTH(Taulukko1[[#This Row],[Loppu KK]])-1)/3+1,0)</f>
        <v>2011Q2</v>
      </c>
      <c r="U1613" s="66">
        <f>IF(COUNT(Taulukko1[[#This Row],[Neuvottelujen alaiset ]])=1,Taulukko1[[#This Row],[Neuvottelujen alaiset ]],Taulukko1[[#This Row],[Vähennystarve]])</f>
        <v>100</v>
      </c>
      <c r="V1613" s="44" t="str">
        <f t="shared" si="257"/>
        <v>NA</v>
      </c>
      <c r="W1613" s="44">
        <f t="shared" si="258"/>
        <v>0</v>
      </c>
      <c r="X1613" s="44" t="str">
        <f t="shared" si="259"/>
        <v>NA</v>
      </c>
      <c r="Y1613" s="90" t="b">
        <f>AND(MONTH(Taulukko1[[#This Row],[Alku PVM]] )=6,DAY(Taulukko1[[#This Row],[Alku PVM]] )&gt;19)</f>
        <v>0</v>
      </c>
      <c r="Z1613" s="90" t="b">
        <f>AND(MONTH(Taulukko1[[#This Row],[Loppu PVM]] )=6,DAY(Taulukko1[[#This Row],[Loppu PVM]] )&gt;19)</f>
        <v>1</v>
      </c>
      <c r="AA1613" s="90" t="b">
        <f>OR(MONTH(Taulukko1[[#This Row],[Alku PVM]] )&lt;=5,AND(MONTH(Taulukko1[[#This Row],[Alku PVM]] )=6,DAY(Taulukko1[[#This Row],[Alku PVM]] )&lt;20))</f>
        <v>1</v>
      </c>
      <c r="AB1613" s="90" t="b">
        <f>OR(MONTH(Taulukko1[[#This Row],[Loppu PVM]])&lt;=5,AND(MONTH(Taulukko1[[#This Row],[Loppu PVM]] )=6,DAY(Taulukko1[[#This Row],[Loppu PVM]])&lt;20))</f>
        <v>0</v>
      </c>
      <c r="AC1613" s="90" t="b">
        <f>OR(MONTH(Taulukko1[[#This Row],[Alku PVM]] )&lt;=3,AND(MONTH(Taulukko1[[#This Row],[Alku PVM]] )=3))</f>
        <v>0</v>
      </c>
      <c r="AD1613" s="90" t="b">
        <f>OR(MONTH(Taulukko1[[#This Row],[Loppu PVM]] )&lt;=3,AND(MONTH(Taulukko1[[#This Row],[Loppu PVM]] )=3))</f>
        <v>0</v>
      </c>
      <c r="AE1613" s="90" t="b">
        <f>OR(MONTH(Taulukko1[[#This Row],[Alku PVM]] )&lt;=9,AND(MONTH(Taulukko1[[#This Row],[Alku PVM]] )=9))</f>
        <v>1</v>
      </c>
      <c r="AF1613" s="90" t="b">
        <f>OR(MONTH(Taulukko1[[#This Row],[Loppu PVM]])&lt;=9,AND(MONTH(Taulukko1[[#This Row],[Loppu PVM]] )=9))</f>
        <v>1</v>
      </c>
      <c r="AG1613" s="90" t="b">
        <f>OR(MONTH(Taulukko1[[#This Row],[Alku PVM]] )&lt;=6,AND(MONTH(Taulukko1[[#This Row],[Alku PVM]] )=6))</f>
        <v>1</v>
      </c>
      <c r="AH1613" s="90" t="b">
        <f>OR(MONTH(Taulukko1[[#This Row],[Loppu PVM]])&lt;=6,AND(MONTH(Taulukko1[[#This Row],[Loppu PVM]] )=6))</f>
        <v>1</v>
      </c>
    </row>
    <row r="1614" spans="1:34" ht="12.75" customHeight="1">
      <c r="A1614" s="21" t="s">
        <v>3729</v>
      </c>
      <c r="B1614" s="23">
        <v>40695</v>
      </c>
      <c r="C1614" s="21" t="s">
        <v>3730</v>
      </c>
      <c r="D1614" s="24" t="s">
        <v>25</v>
      </c>
      <c r="F1614" s="23">
        <v>40756</v>
      </c>
      <c r="G1614" s="24">
        <v>0</v>
      </c>
      <c r="H1614" s="22">
        <v>300</v>
      </c>
      <c r="I1614" s="126" t="e">
        <f>INDEX('TOL2008'!B:B,MATCH(A1614,'TOL2008'!A:A,0))</f>
        <v>#N/A</v>
      </c>
      <c r="J1614" s="126" t="e">
        <f>INDEX(Pääluokka!$H$2:$H$100,MATCH(VALUE(LEFT(Taulukko1[[#This Row],[TOL2008]],2)),Pääluokka!$G$2:$G$100,0))</f>
        <v>#N/A</v>
      </c>
      <c r="K1614" s="126" t="e">
        <f>INDEX(Pääluokka!$I$2:$I$100,MATCH(VALUE(LEFT(Taulukko1[[#This Row],[TOL2008]],2)),Pääluokka!$G$2:$G$100,0))</f>
        <v>#N/A</v>
      </c>
      <c r="L1614" s="41">
        <f t="shared" si="250"/>
        <v>61</v>
      </c>
      <c r="M1614" s="43">
        <f t="shared" si="251"/>
        <v>40695</v>
      </c>
      <c r="N1614" s="43">
        <f t="shared" si="252"/>
        <v>40756</v>
      </c>
      <c r="O1614" s="43">
        <f t="shared" si="253"/>
        <v>40695</v>
      </c>
      <c r="P1614" s="43">
        <f t="shared" si="254"/>
        <v>40756</v>
      </c>
      <c r="Q1614" s="41">
        <f t="shared" si="255"/>
        <v>2011</v>
      </c>
      <c r="R1614" s="41">
        <f t="shared" si="256"/>
        <v>2011</v>
      </c>
      <c r="S1614" s="43" t="str">
        <f>YEAR(Taulukko1[[#This Row],[Alku KK]])&amp;"Q"&amp;ROUNDDOWN((MONTH(Taulukko1[[#This Row],[Alku KK]])-1)/3+1,0)</f>
        <v>2011Q2</v>
      </c>
      <c r="T1614" s="43" t="str">
        <f>YEAR(Taulukko1[[#This Row],[Loppu KK]])&amp;"Q"&amp;ROUNDDOWN((MONTH(Taulukko1[[#This Row],[Loppu KK]])-1)/3+1,0)</f>
        <v>2011Q3</v>
      </c>
      <c r="U1614" s="66">
        <f>IF(COUNT(Taulukko1[[#This Row],[Neuvottelujen alaiset ]])=1,Taulukko1[[#This Row],[Neuvottelujen alaiset ]],Taulukko1[[#This Row],[Vähennystarve]])</f>
        <v>300</v>
      </c>
      <c r="V1614" s="44" t="str">
        <f t="shared" si="257"/>
        <v>NA</v>
      </c>
      <c r="W1614" s="44">
        <f t="shared" si="258"/>
        <v>0</v>
      </c>
      <c r="X1614" s="44" t="str">
        <f t="shared" si="259"/>
        <v>NA</v>
      </c>
      <c r="Y1614" s="90" t="b">
        <f>AND(MONTH(Taulukko1[[#This Row],[Alku PVM]] )=6,DAY(Taulukko1[[#This Row],[Alku PVM]] )&gt;19)</f>
        <v>0</v>
      </c>
      <c r="Z1614" s="90" t="b">
        <f>AND(MONTH(Taulukko1[[#This Row],[Loppu PVM]] )=6,DAY(Taulukko1[[#This Row],[Loppu PVM]] )&gt;19)</f>
        <v>0</v>
      </c>
      <c r="AA1614" s="90" t="b">
        <f>OR(MONTH(Taulukko1[[#This Row],[Alku PVM]] )&lt;=5,AND(MONTH(Taulukko1[[#This Row],[Alku PVM]] )=6,DAY(Taulukko1[[#This Row],[Alku PVM]] )&lt;20))</f>
        <v>1</v>
      </c>
      <c r="AB1614" s="90" t="b">
        <f>OR(MONTH(Taulukko1[[#This Row],[Loppu PVM]])&lt;=5,AND(MONTH(Taulukko1[[#This Row],[Loppu PVM]] )=6,DAY(Taulukko1[[#This Row],[Loppu PVM]])&lt;20))</f>
        <v>0</v>
      </c>
      <c r="AC1614" s="90" t="b">
        <f>OR(MONTH(Taulukko1[[#This Row],[Alku PVM]] )&lt;=3,AND(MONTH(Taulukko1[[#This Row],[Alku PVM]] )=3))</f>
        <v>0</v>
      </c>
      <c r="AD1614" s="90" t="b">
        <f>OR(MONTH(Taulukko1[[#This Row],[Loppu PVM]] )&lt;=3,AND(MONTH(Taulukko1[[#This Row],[Loppu PVM]] )=3))</f>
        <v>0</v>
      </c>
      <c r="AE1614" s="90" t="b">
        <f>OR(MONTH(Taulukko1[[#This Row],[Alku PVM]] )&lt;=9,AND(MONTH(Taulukko1[[#This Row],[Alku PVM]] )=9))</f>
        <v>1</v>
      </c>
      <c r="AF1614" s="90" t="b">
        <f>OR(MONTH(Taulukko1[[#This Row],[Loppu PVM]])&lt;=9,AND(MONTH(Taulukko1[[#This Row],[Loppu PVM]] )=9))</f>
        <v>1</v>
      </c>
      <c r="AG1614" s="90" t="b">
        <f>OR(MONTH(Taulukko1[[#This Row],[Alku PVM]] )&lt;=6,AND(MONTH(Taulukko1[[#This Row],[Alku PVM]] )=6))</f>
        <v>1</v>
      </c>
      <c r="AH1614" s="90" t="b">
        <f>OR(MONTH(Taulukko1[[#This Row],[Loppu PVM]])&lt;=6,AND(MONTH(Taulukko1[[#This Row],[Loppu PVM]] )=6))</f>
        <v>0</v>
      </c>
    </row>
    <row r="1615" spans="1:34" ht="12.75" customHeight="1">
      <c r="A1615" t="s">
        <v>3210</v>
      </c>
      <c r="B1615" s="23">
        <v>40695</v>
      </c>
      <c r="C1615" t="s">
        <v>536</v>
      </c>
      <c r="F1615" s="4">
        <v>40710</v>
      </c>
      <c r="G1615" s="5">
        <v>100</v>
      </c>
      <c r="H1615" s="22">
        <v>100</v>
      </c>
      <c r="I1615" s="126" t="e">
        <f>INDEX('TOL2008'!B:B,MATCH(A1615,'TOL2008'!A:A,0))</f>
        <v>#N/A</v>
      </c>
      <c r="J1615" s="126" t="e">
        <f>INDEX(Pääluokka!$H$2:$H$100,MATCH(VALUE(LEFT(Taulukko1[[#This Row],[TOL2008]],2)),Pääluokka!$G$2:$G$100,0))</f>
        <v>#N/A</v>
      </c>
      <c r="K1615" s="126" t="e">
        <f>INDEX(Pääluokka!$I$2:$I$100,MATCH(VALUE(LEFT(Taulukko1[[#This Row],[TOL2008]],2)),Pääluokka!$G$2:$G$100,0))</f>
        <v>#N/A</v>
      </c>
      <c r="L1615" s="41">
        <f t="shared" si="250"/>
        <v>15</v>
      </c>
      <c r="M1615" s="43">
        <f t="shared" si="251"/>
        <v>40695</v>
      </c>
      <c r="N1615" s="43">
        <f t="shared" si="252"/>
        <v>40710</v>
      </c>
      <c r="O1615" s="43">
        <f t="shared" si="253"/>
        <v>40695</v>
      </c>
      <c r="P1615" s="43">
        <f t="shared" si="254"/>
        <v>40695</v>
      </c>
      <c r="Q1615" s="41">
        <f t="shared" si="255"/>
        <v>2011</v>
      </c>
      <c r="R1615" s="41">
        <f t="shared" si="256"/>
        <v>2011</v>
      </c>
      <c r="S1615" s="43" t="str">
        <f>YEAR(Taulukko1[[#This Row],[Alku KK]])&amp;"Q"&amp;ROUNDDOWN((MONTH(Taulukko1[[#This Row],[Alku KK]])-1)/3+1,0)</f>
        <v>2011Q2</v>
      </c>
      <c r="T1615" s="43" t="str">
        <f>YEAR(Taulukko1[[#This Row],[Loppu KK]])&amp;"Q"&amp;ROUNDDOWN((MONTH(Taulukko1[[#This Row],[Loppu KK]])-1)/3+1,0)</f>
        <v>2011Q2</v>
      </c>
      <c r="U1615" s="66">
        <f>IF(COUNT(Taulukko1[[#This Row],[Neuvottelujen alaiset ]])=1,Taulukko1[[#This Row],[Neuvottelujen alaiset ]],Taulukko1[[#This Row],[Vähennystarve]])</f>
        <v>100</v>
      </c>
      <c r="V1615" s="44" t="str">
        <f t="shared" si="257"/>
        <v>NA</v>
      </c>
      <c r="W1615" s="44">
        <f t="shared" si="258"/>
        <v>1</v>
      </c>
      <c r="X1615" s="44" t="str">
        <f t="shared" si="259"/>
        <v>NA</v>
      </c>
      <c r="Y1615" s="90" t="b">
        <f>AND(MONTH(Taulukko1[[#This Row],[Alku PVM]] )=6,DAY(Taulukko1[[#This Row],[Alku PVM]] )&gt;19)</f>
        <v>0</v>
      </c>
      <c r="Z1615" s="90" t="b">
        <f>AND(MONTH(Taulukko1[[#This Row],[Loppu PVM]] )=6,DAY(Taulukko1[[#This Row],[Loppu PVM]] )&gt;19)</f>
        <v>0</v>
      </c>
      <c r="AA1615" s="90" t="b">
        <f>OR(MONTH(Taulukko1[[#This Row],[Alku PVM]] )&lt;=5,AND(MONTH(Taulukko1[[#This Row],[Alku PVM]] )=6,DAY(Taulukko1[[#This Row],[Alku PVM]] )&lt;20))</f>
        <v>1</v>
      </c>
      <c r="AB1615" s="90" t="b">
        <f>OR(MONTH(Taulukko1[[#This Row],[Loppu PVM]])&lt;=5,AND(MONTH(Taulukko1[[#This Row],[Loppu PVM]] )=6,DAY(Taulukko1[[#This Row],[Loppu PVM]])&lt;20))</f>
        <v>1</v>
      </c>
      <c r="AC1615" s="90" t="b">
        <f>OR(MONTH(Taulukko1[[#This Row],[Alku PVM]] )&lt;=3,AND(MONTH(Taulukko1[[#This Row],[Alku PVM]] )=3))</f>
        <v>0</v>
      </c>
      <c r="AD1615" s="90" t="b">
        <f>OR(MONTH(Taulukko1[[#This Row],[Loppu PVM]] )&lt;=3,AND(MONTH(Taulukko1[[#This Row],[Loppu PVM]] )=3))</f>
        <v>0</v>
      </c>
      <c r="AE1615" s="90" t="b">
        <f>OR(MONTH(Taulukko1[[#This Row],[Alku PVM]] )&lt;=9,AND(MONTH(Taulukko1[[#This Row],[Alku PVM]] )=9))</f>
        <v>1</v>
      </c>
      <c r="AF1615" s="90" t="b">
        <f>OR(MONTH(Taulukko1[[#This Row],[Loppu PVM]])&lt;=9,AND(MONTH(Taulukko1[[#This Row],[Loppu PVM]] )=9))</f>
        <v>1</v>
      </c>
      <c r="AG1615" s="90" t="b">
        <f>OR(MONTH(Taulukko1[[#This Row],[Alku PVM]] )&lt;=6,AND(MONTH(Taulukko1[[#This Row],[Alku PVM]] )=6))</f>
        <v>1</v>
      </c>
      <c r="AH1615" s="90" t="b">
        <f>OR(MONTH(Taulukko1[[#This Row],[Loppu PVM]])&lt;=6,AND(MONTH(Taulukko1[[#This Row],[Loppu PVM]] )=6))</f>
        <v>1</v>
      </c>
    </row>
    <row r="1616" spans="1:34" ht="12.75" customHeight="1">
      <c r="A1616" t="s">
        <v>3503</v>
      </c>
      <c r="B1616" s="23">
        <v>40695</v>
      </c>
      <c r="C1616" t="s">
        <v>3502</v>
      </c>
      <c r="D1616" s="5" t="s">
        <v>25</v>
      </c>
      <c r="F1616" s="4">
        <v>40774</v>
      </c>
      <c r="G1616" s="5">
        <v>77</v>
      </c>
      <c r="H1616" s="22">
        <v>77</v>
      </c>
      <c r="I1616" s="126" t="e">
        <f>INDEX('TOL2008'!B:B,MATCH(A1616,'TOL2008'!A:A,0))</f>
        <v>#N/A</v>
      </c>
      <c r="J1616" s="126" t="e">
        <f>INDEX(Pääluokka!$H$2:$H$100,MATCH(VALUE(LEFT(Taulukko1[[#This Row],[TOL2008]],2)),Pääluokka!$G$2:$G$100,0))</f>
        <v>#N/A</v>
      </c>
      <c r="K1616" s="126" t="e">
        <f>INDEX(Pääluokka!$I$2:$I$100,MATCH(VALUE(LEFT(Taulukko1[[#This Row],[TOL2008]],2)),Pääluokka!$G$2:$G$100,0))</f>
        <v>#N/A</v>
      </c>
      <c r="L1616" s="41">
        <f t="shared" si="250"/>
        <v>79</v>
      </c>
      <c r="M1616" s="43">
        <f t="shared" si="251"/>
        <v>40695</v>
      </c>
      <c r="N1616" s="43">
        <f t="shared" si="252"/>
        <v>40774</v>
      </c>
      <c r="O1616" s="43">
        <f t="shared" si="253"/>
        <v>40695</v>
      </c>
      <c r="P1616" s="43">
        <f t="shared" si="254"/>
        <v>40756</v>
      </c>
      <c r="Q1616" s="41">
        <f t="shared" si="255"/>
        <v>2011</v>
      </c>
      <c r="R1616" s="41">
        <f t="shared" si="256"/>
        <v>2011</v>
      </c>
      <c r="S1616" s="43" t="str">
        <f>YEAR(Taulukko1[[#This Row],[Alku KK]])&amp;"Q"&amp;ROUNDDOWN((MONTH(Taulukko1[[#This Row],[Alku KK]])-1)/3+1,0)</f>
        <v>2011Q2</v>
      </c>
      <c r="T1616" s="43" t="str">
        <f>YEAR(Taulukko1[[#This Row],[Loppu KK]])&amp;"Q"&amp;ROUNDDOWN((MONTH(Taulukko1[[#This Row],[Loppu KK]])-1)/3+1,0)</f>
        <v>2011Q3</v>
      </c>
      <c r="U1616" s="66">
        <f>IF(COUNT(Taulukko1[[#This Row],[Neuvottelujen alaiset ]])=1,Taulukko1[[#This Row],[Neuvottelujen alaiset ]],Taulukko1[[#This Row],[Vähennystarve]])</f>
        <v>77</v>
      </c>
      <c r="V1616" s="44" t="str">
        <f t="shared" si="257"/>
        <v>NA</v>
      </c>
      <c r="W1616" s="44">
        <f t="shared" si="258"/>
        <v>1</v>
      </c>
      <c r="X1616" s="44" t="str">
        <f t="shared" si="259"/>
        <v>NA</v>
      </c>
      <c r="Y1616" s="90" t="b">
        <f>AND(MONTH(Taulukko1[[#This Row],[Alku PVM]] )=6,DAY(Taulukko1[[#This Row],[Alku PVM]] )&gt;19)</f>
        <v>0</v>
      </c>
      <c r="Z1616" s="90" t="b">
        <f>AND(MONTH(Taulukko1[[#This Row],[Loppu PVM]] )=6,DAY(Taulukko1[[#This Row],[Loppu PVM]] )&gt;19)</f>
        <v>0</v>
      </c>
      <c r="AA1616" s="90" t="b">
        <f>OR(MONTH(Taulukko1[[#This Row],[Alku PVM]] )&lt;=5,AND(MONTH(Taulukko1[[#This Row],[Alku PVM]] )=6,DAY(Taulukko1[[#This Row],[Alku PVM]] )&lt;20))</f>
        <v>1</v>
      </c>
      <c r="AB1616" s="90" t="b">
        <f>OR(MONTH(Taulukko1[[#This Row],[Loppu PVM]])&lt;=5,AND(MONTH(Taulukko1[[#This Row],[Loppu PVM]] )=6,DAY(Taulukko1[[#This Row],[Loppu PVM]])&lt;20))</f>
        <v>0</v>
      </c>
      <c r="AC1616" s="90" t="b">
        <f>OR(MONTH(Taulukko1[[#This Row],[Alku PVM]] )&lt;=3,AND(MONTH(Taulukko1[[#This Row],[Alku PVM]] )=3))</f>
        <v>0</v>
      </c>
      <c r="AD1616" s="90" t="b">
        <f>OR(MONTH(Taulukko1[[#This Row],[Loppu PVM]] )&lt;=3,AND(MONTH(Taulukko1[[#This Row],[Loppu PVM]] )=3))</f>
        <v>0</v>
      </c>
      <c r="AE1616" s="90" t="b">
        <f>OR(MONTH(Taulukko1[[#This Row],[Alku PVM]] )&lt;=9,AND(MONTH(Taulukko1[[#This Row],[Alku PVM]] )=9))</f>
        <v>1</v>
      </c>
      <c r="AF1616" s="90" t="b">
        <f>OR(MONTH(Taulukko1[[#This Row],[Loppu PVM]])&lt;=9,AND(MONTH(Taulukko1[[#This Row],[Loppu PVM]] )=9))</f>
        <v>1</v>
      </c>
      <c r="AG1616" s="90" t="b">
        <f>OR(MONTH(Taulukko1[[#This Row],[Alku PVM]] )&lt;=6,AND(MONTH(Taulukko1[[#This Row],[Alku PVM]] )=6))</f>
        <v>1</v>
      </c>
      <c r="AH1616" s="90" t="b">
        <f>OR(MONTH(Taulukko1[[#This Row],[Loppu PVM]])&lt;=6,AND(MONTH(Taulukko1[[#This Row],[Loppu PVM]] )=6))</f>
        <v>0</v>
      </c>
    </row>
    <row r="1617" spans="1:34" ht="12.75" customHeight="1">
      <c r="A1617" t="s">
        <v>90</v>
      </c>
      <c r="B1617" s="23">
        <v>40700</v>
      </c>
      <c r="C1617" s="21" t="s">
        <v>3536</v>
      </c>
      <c r="D1617" s="24"/>
      <c r="E1617" s="62">
        <v>30</v>
      </c>
      <c r="F1617" s="23">
        <v>40777</v>
      </c>
      <c r="G1617" s="24">
        <v>20</v>
      </c>
      <c r="H1617" s="22">
        <v>800</v>
      </c>
      <c r="I1617" s="126">
        <f>INDEX('TOL2008'!B:B,MATCH(A1617,'TOL2008'!A:A,0))</f>
        <v>62030</v>
      </c>
      <c r="J1617" s="126" t="str">
        <f>INDEX(Pääluokka!$H$2:$H$100,MATCH(VALUE(LEFT(Taulukko1[[#This Row],[TOL2008]],2)),Pääluokka!$G$2:$G$100,0))</f>
        <v>Informaatio ja viestintä</v>
      </c>
      <c r="K1617" s="126" t="str">
        <f>INDEX(Pääluokka!$I$2:$I$100,MATCH(VALUE(LEFT(Taulukko1[[#This Row],[TOL2008]],2)),Pääluokka!$G$2:$G$100,0))</f>
        <v>Palvelualat (G-N, R, S)</v>
      </c>
      <c r="L1617" s="41">
        <f t="shared" si="250"/>
        <v>77</v>
      </c>
      <c r="M1617" s="43">
        <f t="shared" si="251"/>
        <v>40700</v>
      </c>
      <c r="N1617" s="43">
        <f t="shared" si="252"/>
        <v>40777</v>
      </c>
      <c r="O1617" s="43">
        <f t="shared" si="253"/>
        <v>40695</v>
      </c>
      <c r="P1617" s="43">
        <f t="shared" si="254"/>
        <v>40756</v>
      </c>
      <c r="Q1617" s="41">
        <f t="shared" si="255"/>
        <v>2011</v>
      </c>
      <c r="R1617" s="41">
        <f t="shared" si="256"/>
        <v>2011</v>
      </c>
      <c r="S1617" s="43" t="str">
        <f>YEAR(Taulukko1[[#This Row],[Alku KK]])&amp;"Q"&amp;ROUNDDOWN((MONTH(Taulukko1[[#This Row],[Alku KK]])-1)/3+1,0)</f>
        <v>2011Q2</v>
      </c>
      <c r="T1617" s="43" t="str">
        <f>YEAR(Taulukko1[[#This Row],[Loppu KK]])&amp;"Q"&amp;ROUNDDOWN((MONTH(Taulukko1[[#This Row],[Loppu KK]])-1)/3+1,0)</f>
        <v>2011Q3</v>
      </c>
      <c r="U1617" s="66">
        <f>IF(COUNT(Taulukko1[[#This Row],[Neuvottelujen alaiset ]])=1,Taulukko1[[#This Row],[Neuvottelujen alaiset ]],Taulukko1[[#This Row],[Vähennystarve]])</f>
        <v>800</v>
      </c>
      <c r="V1617" s="44">
        <f t="shared" si="257"/>
        <v>3.7499999999999999E-2</v>
      </c>
      <c r="W1617" s="44">
        <f t="shared" si="258"/>
        <v>2.5000000000000001E-2</v>
      </c>
      <c r="X1617" s="44">
        <f t="shared" si="259"/>
        <v>0.66666666666666663</v>
      </c>
      <c r="Y1617" s="90" t="b">
        <f>AND(MONTH(Taulukko1[[#This Row],[Alku PVM]] )=6,DAY(Taulukko1[[#This Row],[Alku PVM]] )&gt;19)</f>
        <v>0</v>
      </c>
      <c r="Z1617" s="90" t="b">
        <f>AND(MONTH(Taulukko1[[#This Row],[Loppu PVM]] )=6,DAY(Taulukko1[[#This Row],[Loppu PVM]] )&gt;19)</f>
        <v>0</v>
      </c>
      <c r="AA1617" s="90" t="b">
        <f>OR(MONTH(Taulukko1[[#This Row],[Alku PVM]] )&lt;=5,AND(MONTH(Taulukko1[[#This Row],[Alku PVM]] )=6,DAY(Taulukko1[[#This Row],[Alku PVM]] )&lt;20))</f>
        <v>1</v>
      </c>
      <c r="AB1617" s="90" t="b">
        <f>OR(MONTH(Taulukko1[[#This Row],[Loppu PVM]])&lt;=5,AND(MONTH(Taulukko1[[#This Row],[Loppu PVM]] )=6,DAY(Taulukko1[[#This Row],[Loppu PVM]])&lt;20))</f>
        <v>0</v>
      </c>
      <c r="AC1617" s="90" t="b">
        <f>OR(MONTH(Taulukko1[[#This Row],[Alku PVM]] )&lt;=3,AND(MONTH(Taulukko1[[#This Row],[Alku PVM]] )=3))</f>
        <v>0</v>
      </c>
      <c r="AD1617" s="90" t="b">
        <f>OR(MONTH(Taulukko1[[#This Row],[Loppu PVM]] )&lt;=3,AND(MONTH(Taulukko1[[#This Row],[Loppu PVM]] )=3))</f>
        <v>0</v>
      </c>
      <c r="AE1617" s="90" t="b">
        <f>OR(MONTH(Taulukko1[[#This Row],[Alku PVM]] )&lt;=9,AND(MONTH(Taulukko1[[#This Row],[Alku PVM]] )=9))</f>
        <v>1</v>
      </c>
      <c r="AF1617" s="90" t="b">
        <f>OR(MONTH(Taulukko1[[#This Row],[Loppu PVM]])&lt;=9,AND(MONTH(Taulukko1[[#This Row],[Loppu PVM]] )=9))</f>
        <v>1</v>
      </c>
      <c r="AG1617" s="90" t="b">
        <f>OR(MONTH(Taulukko1[[#This Row],[Alku PVM]] )&lt;=6,AND(MONTH(Taulukko1[[#This Row],[Alku PVM]] )=6))</f>
        <v>1</v>
      </c>
      <c r="AH1617" s="90" t="b">
        <f>OR(MONTH(Taulukko1[[#This Row],[Loppu PVM]])&lt;=6,AND(MONTH(Taulukko1[[#This Row],[Loppu PVM]] )=6))</f>
        <v>0</v>
      </c>
    </row>
    <row r="1618" spans="1:34" ht="12.75" customHeight="1">
      <c r="A1618" s="21" t="s">
        <v>481</v>
      </c>
      <c r="B1618" s="23">
        <v>40701</v>
      </c>
      <c r="C1618" s="21" t="s">
        <v>3740</v>
      </c>
      <c r="D1618" s="24">
        <v>250</v>
      </c>
      <c r="F1618" s="23">
        <v>40721</v>
      </c>
      <c r="G1618" s="24">
        <v>0</v>
      </c>
      <c r="H1618" s="22">
        <v>250</v>
      </c>
      <c r="I1618" s="126">
        <f>INDEX('TOL2008'!B:B,MATCH(A1618,'TOL2008'!A:A,0))</f>
        <v>16231</v>
      </c>
      <c r="J1618" s="126" t="str">
        <f>INDEX(Pääluokka!$H$2:$H$100,MATCH(VALUE(LEFT(Taulukko1[[#This Row],[TOL2008]],2)),Pääluokka!$G$2:$G$100,0))</f>
        <v>Teollisuus</v>
      </c>
      <c r="K1618" s="126" t="str">
        <f>INDEX(Pääluokka!$I$2:$I$100,MATCH(VALUE(LEFT(Taulukko1[[#This Row],[TOL2008]],2)),Pääluokka!$G$2:$G$100,0))</f>
        <v>Teollisuus (C-E)</v>
      </c>
      <c r="L1618" s="41">
        <f t="shared" si="250"/>
        <v>20</v>
      </c>
      <c r="M1618" s="43">
        <f t="shared" si="251"/>
        <v>40701</v>
      </c>
      <c r="N1618" s="43">
        <f t="shared" si="252"/>
        <v>40721</v>
      </c>
      <c r="O1618" s="43">
        <f t="shared" si="253"/>
        <v>40695</v>
      </c>
      <c r="P1618" s="43">
        <f t="shared" si="254"/>
        <v>40695</v>
      </c>
      <c r="Q1618" s="41">
        <f t="shared" si="255"/>
        <v>2011</v>
      </c>
      <c r="R1618" s="41">
        <f t="shared" si="256"/>
        <v>2011</v>
      </c>
      <c r="S1618" s="43" t="str">
        <f>YEAR(Taulukko1[[#This Row],[Alku KK]])&amp;"Q"&amp;ROUNDDOWN((MONTH(Taulukko1[[#This Row],[Alku KK]])-1)/3+1,0)</f>
        <v>2011Q2</v>
      </c>
      <c r="T1618" s="43" t="str">
        <f>YEAR(Taulukko1[[#This Row],[Loppu KK]])&amp;"Q"&amp;ROUNDDOWN((MONTH(Taulukko1[[#This Row],[Loppu KK]])-1)/3+1,0)</f>
        <v>2011Q2</v>
      </c>
      <c r="U1618" s="66">
        <f>IF(COUNT(Taulukko1[[#This Row],[Neuvottelujen alaiset ]])=1,Taulukko1[[#This Row],[Neuvottelujen alaiset ]],Taulukko1[[#This Row],[Vähennystarve]])</f>
        <v>250</v>
      </c>
      <c r="V1618" s="44" t="str">
        <f t="shared" si="257"/>
        <v>NA</v>
      </c>
      <c r="W1618" s="44">
        <f t="shared" si="258"/>
        <v>0</v>
      </c>
      <c r="X1618" s="44" t="str">
        <f t="shared" si="259"/>
        <v>NA</v>
      </c>
      <c r="Y1618" s="90" t="b">
        <f>AND(MONTH(Taulukko1[[#This Row],[Alku PVM]] )=6,DAY(Taulukko1[[#This Row],[Alku PVM]] )&gt;19)</f>
        <v>0</v>
      </c>
      <c r="Z1618" s="90" t="b">
        <f>AND(MONTH(Taulukko1[[#This Row],[Loppu PVM]] )=6,DAY(Taulukko1[[#This Row],[Loppu PVM]] )&gt;19)</f>
        <v>1</v>
      </c>
      <c r="AA1618" s="90" t="b">
        <f>OR(MONTH(Taulukko1[[#This Row],[Alku PVM]] )&lt;=5,AND(MONTH(Taulukko1[[#This Row],[Alku PVM]] )=6,DAY(Taulukko1[[#This Row],[Alku PVM]] )&lt;20))</f>
        <v>1</v>
      </c>
      <c r="AB1618" s="90" t="b">
        <f>OR(MONTH(Taulukko1[[#This Row],[Loppu PVM]])&lt;=5,AND(MONTH(Taulukko1[[#This Row],[Loppu PVM]] )=6,DAY(Taulukko1[[#This Row],[Loppu PVM]])&lt;20))</f>
        <v>0</v>
      </c>
      <c r="AC1618" s="90" t="b">
        <f>OR(MONTH(Taulukko1[[#This Row],[Alku PVM]] )&lt;=3,AND(MONTH(Taulukko1[[#This Row],[Alku PVM]] )=3))</f>
        <v>0</v>
      </c>
      <c r="AD1618" s="90" t="b">
        <f>OR(MONTH(Taulukko1[[#This Row],[Loppu PVM]] )&lt;=3,AND(MONTH(Taulukko1[[#This Row],[Loppu PVM]] )=3))</f>
        <v>0</v>
      </c>
      <c r="AE1618" s="90" t="b">
        <f>OR(MONTH(Taulukko1[[#This Row],[Alku PVM]] )&lt;=9,AND(MONTH(Taulukko1[[#This Row],[Alku PVM]] )=9))</f>
        <v>1</v>
      </c>
      <c r="AF1618" s="90" t="b">
        <f>OR(MONTH(Taulukko1[[#This Row],[Loppu PVM]])&lt;=9,AND(MONTH(Taulukko1[[#This Row],[Loppu PVM]] )=9))</f>
        <v>1</v>
      </c>
      <c r="AG1618" s="90" t="b">
        <f>OR(MONTH(Taulukko1[[#This Row],[Alku PVM]] )&lt;=6,AND(MONTH(Taulukko1[[#This Row],[Alku PVM]] )=6))</f>
        <v>1</v>
      </c>
      <c r="AH1618" s="90" t="b">
        <f>OR(MONTH(Taulukko1[[#This Row],[Loppu PVM]])&lt;=6,AND(MONTH(Taulukko1[[#This Row],[Loppu PVM]] )=6))</f>
        <v>1</v>
      </c>
    </row>
    <row r="1619" spans="1:34" ht="12.75" customHeight="1">
      <c r="A1619" t="s">
        <v>3694</v>
      </c>
      <c r="B1619" s="23">
        <v>40704</v>
      </c>
      <c r="C1619" s="21" t="s">
        <v>3693</v>
      </c>
      <c r="D1619" s="24" t="s">
        <v>25</v>
      </c>
      <c r="E1619" s="62">
        <v>55</v>
      </c>
      <c r="F1619" s="23">
        <v>40802</v>
      </c>
      <c r="G1619" s="24">
        <v>28</v>
      </c>
      <c r="H1619" s="22">
        <v>166</v>
      </c>
      <c r="I1619" s="126" t="e">
        <f>INDEX('TOL2008'!B:B,MATCH(A1619,'TOL2008'!A:A,0))</f>
        <v>#N/A</v>
      </c>
      <c r="J1619" s="126" t="e">
        <f>INDEX(Pääluokka!$H$2:$H$100,MATCH(VALUE(LEFT(Taulukko1[[#This Row],[TOL2008]],2)),Pääluokka!$G$2:$G$100,0))</f>
        <v>#N/A</v>
      </c>
      <c r="K1619" s="126" t="e">
        <f>INDEX(Pääluokka!$I$2:$I$100,MATCH(VALUE(LEFT(Taulukko1[[#This Row],[TOL2008]],2)),Pääluokka!$G$2:$G$100,0))</f>
        <v>#N/A</v>
      </c>
      <c r="L1619" s="41">
        <f t="shared" si="250"/>
        <v>98</v>
      </c>
      <c r="M1619" s="43">
        <f t="shared" si="251"/>
        <v>40704</v>
      </c>
      <c r="N1619" s="43">
        <f t="shared" si="252"/>
        <v>40802</v>
      </c>
      <c r="O1619" s="43">
        <f t="shared" si="253"/>
        <v>40695</v>
      </c>
      <c r="P1619" s="43">
        <f t="shared" si="254"/>
        <v>40787</v>
      </c>
      <c r="Q1619" s="41">
        <f t="shared" si="255"/>
        <v>2011</v>
      </c>
      <c r="R1619" s="41">
        <f t="shared" si="256"/>
        <v>2011</v>
      </c>
      <c r="S1619" s="43" t="str">
        <f>YEAR(Taulukko1[[#This Row],[Alku KK]])&amp;"Q"&amp;ROUNDDOWN((MONTH(Taulukko1[[#This Row],[Alku KK]])-1)/3+1,0)</f>
        <v>2011Q2</v>
      </c>
      <c r="T1619" s="43" t="str">
        <f>YEAR(Taulukko1[[#This Row],[Loppu KK]])&amp;"Q"&amp;ROUNDDOWN((MONTH(Taulukko1[[#This Row],[Loppu KK]])-1)/3+1,0)</f>
        <v>2011Q3</v>
      </c>
      <c r="U1619" s="66">
        <f>IF(COUNT(Taulukko1[[#This Row],[Neuvottelujen alaiset ]])=1,Taulukko1[[#This Row],[Neuvottelujen alaiset ]],Taulukko1[[#This Row],[Vähennystarve]])</f>
        <v>166</v>
      </c>
      <c r="V1619" s="44">
        <f t="shared" si="257"/>
        <v>0.33132530120481929</v>
      </c>
      <c r="W1619" s="44">
        <f t="shared" si="258"/>
        <v>0.16867469879518071</v>
      </c>
      <c r="X1619" s="44">
        <f t="shared" si="259"/>
        <v>0.50909090909090904</v>
      </c>
      <c r="Y1619" s="90" t="b">
        <f>AND(MONTH(Taulukko1[[#This Row],[Alku PVM]] )=6,DAY(Taulukko1[[#This Row],[Alku PVM]] )&gt;19)</f>
        <v>0</v>
      </c>
      <c r="Z1619" s="90" t="b">
        <f>AND(MONTH(Taulukko1[[#This Row],[Loppu PVM]] )=6,DAY(Taulukko1[[#This Row],[Loppu PVM]] )&gt;19)</f>
        <v>0</v>
      </c>
      <c r="AA1619" s="90" t="b">
        <f>OR(MONTH(Taulukko1[[#This Row],[Alku PVM]] )&lt;=5,AND(MONTH(Taulukko1[[#This Row],[Alku PVM]] )=6,DAY(Taulukko1[[#This Row],[Alku PVM]] )&lt;20))</f>
        <v>1</v>
      </c>
      <c r="AB1619" s="90" t="b">
        <f>OR(MONTH(Taulukko1[[#This Row],[Loppu PVM]])&lt;=5,AND(MONTH(Taulukko1[[#This Row],[Loppu PVM]] )=6,DAY(Taulukko1[[#This Row],[Loppu PVM]])&lt;20))</f>
        <v>0</v>
      </c>
      <c r="AC1619" s="90" t="b">
        <f>OR(MONTH(Taulukko1[[#This Row],[Alku PVM]] )&lt;=3,AND(MONTH(Taulukko1[[#This Row],[Alku PVM]] )=3))</f>
        <v>0</v>
      </c>
      <c r="AD1619" s="90" t="b">
        <f>OR(MONTH(Taulukko1[[#This Row],[Loppu PVM]] )&lt;=3,AND(MONTH(Taulukko1[[#This Row],[Loppu PVM]] )=3))</f>
        <v>0</v>
      </c>
      <c r="AE1619" s="90" t="b">
        <f>OR(MONTH(Taulukko1[[#This Row],[Alku PVM]] )&lt;=9,AND(MONTH(Taulukko1[[#This Row],[Alku PVM]] )=9))</f>
        <v>1</v>
      </c>
      <c r="AF1619" s="90" t="b">
        <f>OR(MONTH(Taulukko1[[#This Row],[Loppu PVM]])&lt;=9,AND(MONTH(Taulukko1[[#This Row],[Loppu PVM]] )=9))</f>
        <v>1</v>
      </c>
      <c r="AG1619" s="90" t="b">
        <f>OR(MONTH(Taulukko1[[#This Row],[Alku PVM]] )&lt;=6,AND(MONTH(Taulukko1[[#This Row],[Alku PVM]] )=6))</f>
        <v>1</v>
      </c>
      <c r="AH1619" s="90" t="b">
        <f>OR(MONTH(Taulukko1[[#This Row],[Loppu PVM]])&lt;=6,AND(MONTH(Taulukko1[[#This Row],[Loppu PVM]] )=6))</f>
        <v>0</v>
      </c>
    </row>
    <row r="1620" spans="1:34" ht="12.75" customHeight="1">
      <c r="A1620" s="21" t="s">
        <v>2321</v>
      </c>
      <c r="B1620" s="23">
        <v>40704</v>
      </c>
      <c r="C1620" s="21" t="s">
        <v>3543</v>
      </c>
      <c r="D1620" s="24"/>
      <c r="E1620" s="62">
        <v>60</v>
      </c>
      <c r="F1620" s="23"/>
      <c r="G1620" s="24"/>
      <c r="H1620" s="22">
        <v>60</v>
      </c>
      <c r="I1620" s="126" t="e">
        <f>INDEX('TOL2008'!B:B,MATCH(A1620,'TOL2008'!A:A,0))</f>
        <v>#N/A</v>
      </c>
      <c r="J1620" s="126" t="e">
        <f>INDEX(Pääluokka!$H$2:$H$100,MATCH(VALUE(LEFT(Taulukko1[[#This Row],[TOL2008]],2)),Pääluokka!$G$2:$G$100,0))</f>
        <v>#N/A</v>
      </c>
      <c r="K1620" s="126" t="e">
        <f>INDEX(Pääluokka!$I$2:$I$100,MATCH(VALUE(LEFT(Taulukko1[[#This Row],[TOL2008]],2)),Pääluokka!$G$2:$G$100,0))</f>
        <v>#N/A</v>
      </c>
      <c r="L1620" s="41" t="str">
        <f t="shared" si="250"/>
        <v>NA</v>
      </c>
      <c r="M1620" s="43">
        <f t="shared" si="251"/>
        <v>40704</v>
      </c>
      <c r="N1620" s="43">
        <f t="shared" si="252"/>
        <v>40755</v>
      </c>
      <c r="O1620" s="43">
        <f t="shared" si="253"/>
        <v>40695</v>
      </c>
      <c r="P1620" s="43">
        <f t="shared" si="254"/>
        <v>40725</v>
      </c>
      <c r="Q1620" s="41">
        <f t="shared" si="255"/>
        <v>2011</v>
      </c>
      <c r="R1620" s="41">
        <f t="shared" si="256"/>
        <v>2011</v>
      </c>
      <c r="S1620" s="43" t="str">
        <f>YEAR(Taulukko1[[#This Row],[Alku KK]])&amp;"Q"&amp;ROUNDDOWN((MONTH(Taulukko1[[#This Row],[Alku KK]])-1)/3+1,0)</f>
        <v>2011Q2</v>
      </c>
      <c r="T1620" s="43" t="str">
        <f>YEAR(Taulukko1[[#This Row],[Loppu KK]])&amp;"Q"&amp;ROUNDDOWN((MONTH(Taulukko1[[#This Row],[Loppu KK]])-1)/3+1,0)</f>
        <v>2011Q3</v>
      </c>
      <c r="U1620" s="66">
        <f>IF(COUNT(Taulukko1[[#This Row],[Neuvottelujen alaiset ]])=1,Taulukko1[[#This Row],[Neuvottelujen alaiset ]],Taulukko1[[#This Row],[Vähennystarve]])</f>
        <v>60</v>
      </c>
      <c r="V1620" s="44">
        <f t="shared" si="257"/>
        <v>1</v>
      </c>
      <c r="W1620" s="44" t="str">
        <f t="shared" si="258"/>
        <v>NA</v>
      </c>
      <c r="X1620" s="44" t="str">
        <f t="shared" si="259"/>
        <v>NA</v>
      </c>
      <c r="Y1620" s="90" t="b">
        <f>AND(MONTH(Taulukko1[[#This Row],[Alku PVM]] )=6,DAY(Taulukko1[[#This Row],[Alku PVM]] )&gt;19)</f>
        <v>0</v>
      </c>
      <c r="Z1620" s="90" t="b">
        <f>AND(MONTH(Taulukko1[[#This Row],[Loppu PVM]] )=6,DAY(Taulukko1[[#This Row],[Loppu PVM]] )&gt;19)</f>
        <v>0</v>
      </c>
      <c r="AA1620" s="90" t="b">
        <f>OR(MONTH(Taulukko1[[#This Row],[Alku PVM]] )&lt;=5,AND(MONTH(Taulukko1[[#This Row],[Alku PVM]] )=6,DAY(Taulukko1[[#This Row],[Alku PVM]] )&lt;20))</f>
        <v>1</v>
      </c>
      <c r="AB1620" s="90" t="b">
        <f>OR(MONTH(Taulukko1[[#This Row],[Loppu PVM]])&lt;=5,AND(MONTH(Taulukko1[[#This Row],[Loppu PVM]] )=6,DAY(Taulukko1[[#This Row],[Loppu PVM]])&lt;20))</f>
        <v>0</v>
      </c>
      <c r="AC1620" s="90" t="b">
        <f>OR(MONTH(Taulukko1[[#This Row],[Alku PVM]] )&lt;=3,AND(MONTH(Taulukko1[[#This Row],[Alku PVM]] )=3))</f>
        <v>0</v>
      </c>
      <c r="AD1620" s="90" t="b">
        <f>OR(MONTH(Taulukko1[[#This Row],[Loppu PVM]] )&lt;=3,AND(MONTH(Taulukko1[[#This Row],[Loppu PVM]] )=3))</f>
        <v>0</v>
      </c>
      <c r="AE1620" s="90" t="b">
        <f>OR(MONTH(Taulukko1[[#This Row],[Alku PVM]] )&lt;=9,AND(MONTH(Taulukko1[[#This Row],[Alku PVM]] )=9))</f>
        <v>1</v>
      </c>
      <c r="AF1620" s="90" t="b">
        <f>OR(MONTH(Taulukko1[[#This Row],[Loppu PVM]])&lt;=9,AND(MONTH(Taulukko1[[#This Row],[Loppu PVM]] )=9))</f>
        <v>1</v>
      </c>
      <c r="AG1620" s="90" t="b">
        <f>OR(MONTH(Taulukko1[[#This Row],[Alku PVM]] )&lt;=6,AND(MONTH(Taulukko1[[#This Row],[Alku PVM]] )=6))</f>
        <v>1</v>
      </c>
      <c r="AH1620" s="90" t="b">
        <f>OR(MONTH(Taulukko1[[#This Row],[Loppu PVM]])&lt;=6,AND(MONTH(Taulukko1[[#This Row],[Loppu PVM]] )=6))</f>
        <v>0</v>
      </c>
    </row>
    <row r="1621" spans="1:34" ht="12.75" customHeight="1">
      <c r="A1621" t="s">
        <v>2188</v>
      </c>
      <c r="B1621" s="23">
        <v>40711</v>
      </c>
      <c r="C1621" t="s">
        <v>3802</v>
      </c>
      <c r="E1621" s="62">
        <v>85</v>
      </c>
      <c r="F1621" s="4">
        <v>40767</v>
      </c>
      <c r="G1621" s="5">
        <v>85</v>
      </c>
      <c r="H1621" s="22">
        <v>85</v>
      </c>
      <c r="I1621" s="126" t="e">
        <f>INDEX('TOL2008'!B:B,MATCH(A1621,'TOL2008'!A:A,0))</f>
        <v>#N/A</v>
      </c>
      <c r="J1621" s="126" t="e">
        <f>INDEX(Pääluokka!$H$2:$H$100,MATCH(VALUE(LEFT(Taulukko1[[#This Row],[TOL2008]],2)),Pääluokka!$G$2:$G$100,0))</f>
        <v>#N/A</v>
      </c>
      <c r="K1621" s="126" t="e">
        <f>INDEX(Pääluokka!$I$2:$I$100,MATCH(VALUE(LEFT(Taulukko1[[#This Row],[TOL2008]],2)),Pääluokka!$G$2:$G$100,0))</f>
        <v>#N/A</v>
      </c>
      <c r="L1621" s="41">
        <f t="shared" si="250"/>
        <v>56</v>
      </c>
      <c r="M1621" s="43">
        <f t="shared" si="251"/>
        <v>40711</v>
      </c>
      <c r="N1621" s="43">
        <f t="shared" si="252"/>
        <v>40767</v>
      </c>
      <c r="O1621" s="43">
        <f t="shared" si="253"/>
        <v>40695</v>
      </c>
      <c r="P1621" s="43">
        <f t="shared" si="254"/>
        <v>40756</v>
      </c>
      <c r="Q1621" s="41">
        <f t="shared" si="255"/>
        <v>2011</v>
      </c>
      <c r="R1621" s="41">
        <f t="shared" si="256"/>
        <v>2011</v>
      </c>
      <c r="S1621" s="43" t="str">
        <f>YEAR(Taulukko1[[#This Row],[Alku KK]])&amp;"Q"&amp;ROUNDDOWN((MONTH(Taulukko1[[#This Row],[Alku KK]])-1)/3+1,0)</f>
        <v>2011Q2</v>
      </c>
      <c r="T1621" s="43" t="str">
        <f>YEAR(Taulukko1[[#This Row],[Loppu KK]])&amp;"Q"&amp;ROUNDDOWN((MONTH(Taulukko1[[#This Row],[Loppu KK]])-1)/3+1,0)</f>
        <v>2011Q3</v>
      </c>
      <c r="U1621" s="66">
        <f>IF(COUNT(Taulukko1[[#This Row],[Neuvottelujen alaiset ]])=1,Taulukko1[[#This Row],[Neuvottelujen alaiset ]],Taulukko1[[#This Row],[Vähennystarve]])</f>
        <v>85</v>
      </c>
      <c r="V1621" s="44">
        <f t="shared" si="257"/>
        <v>1</v>
      </c>
      <c r="W1621" s="44">
        <f t="shared" si="258"/>
        <v>1</v>
      </c>
      <c r="X1621" s="44">
        <f t="shared" si="259"/>
        <v>1</v>
      </c>
      <c r="Y1621" s="90" t="b">
        <f>AND(MONTH(Taulukko1[[#This Row],[Alku PVM]] )=6,DAY(Taulukko1[[#This Row],[Alku PVM]] )&gt;19)</f>
        <v>0</v>
      </c>
      <c r="Z1621" s="90" t="b">
        <f>AND(MONTH(Taulukko1[[#This Row],[Loppu PVM]] )=6,DAY(Taulukko1[[#This Row],[Loppu PVM]] )&gt;19)</f>
        <v>0</v>
      </c>
      <c r="AA1621" s="90" t="b">
        <f>OR(MONTH(Taulukko1[[#This Row],[Alku PVM]] )&lt;=5,AND(MONTH(Taulukko1[[#This Row],[Alku PVM]] )=6,DAY(Taulukko1[[#This Row],[Alku PVM]] )&lt;20))</f>
        <v>1</v>
      </c>
      <c r="AB1621" s="90" t="b">
        <f>OR(MONTH(Taulukko1[[#This Row],[Loppu PVM]])&lt;=5,AND(MONTH(Taulukko1[[#This Row],[Loppu PVM]] )=6,DAY(Taulukko1[[#This Row],[Loppu PVM]])&lt;20))</f>
        <v>0</v>
      </c>
      <c r="AC1621" s="90" t="b">
        <f>OR(MONTH(Taulukko1[[#This Row],[Alku PVM]] )&lt;=3,AND(MONTH(Taulukko1[[#This Row],[Alku PVM]] )=3))</f>
        <v>0</v>
      </c>
      <c r="AD1621" s="90" t="b">
        <f>OR(MONTH(Taulukko1[[#This Row],[Loppu PVM]] )&lt;=3,AND(MONTH(Taulukko1[[#This Row],[Loppu PVM]] )=3))</f>
        <v>0</v>
      </c>
      <c r="AE1621" s="90" t="b">
        <f>OR(MONTH(Taulukko1[[#This Row],[Alku PVM]] )&lt;=9,AND(MONTH(Taulukko1[[#This Row],[Alku PVM]] )=9))</f>
        <v>1</v>
      </c>
      <c r="AF1621" s="90" t="b">
        <f>OR(MONTH(Taulukko1[[#This Row],[Loppu PVM]])&lt;=9,AND(MONTH(Taulukko1[[#This Row],[Loppu PVM]] )=9))</f>
        <v>1</v>
      </c>
      <c r="AG1621" s="90" t="b">
        <f>OR(MONTH(Taulukko1[[#This Row],[Alku PVM]] )&lt;=6,AND(MONTH(Taulukko1[[#This Row],[Alku PVM]] )=6))</f>
        <v>1</v>
      </c>
      <c r="AH1621" s="90" t="b">
        <f>OR(MONTH(Taulukko1[[#This Row],[Loppu PVM]])&lt;=6,AND(MONTH(Taulukko1[[#This Row],[Loppu PVM]] )=6))</f>
        <v>0</v>
      </c>
    </row>
    <row r="1622" spans="1:34" ht="12.75" customHeight="1">
      <c r="A1622" t="s">
        <v>3745</v>
      </c>
      <c r="B1622" s="23">
        <v>40714</v>
      </c>
      <c r="C1622" t="s">
        <v>143</v>
      </c>
      <c r="F1622" s="4">
        <v>40763</v>
      </c>
      <c r="G1622" s="5">
        <v>5</v>
      </c>
      <c r="H1622" s="22">
        <v>32</v>
      </c>
      <c r="I1622" s="126" t="e">
        <f>INDEX('TOL2008'!B:B,MATCH(A1622,'TOL2008'!A:A,0))</f>
        <v>#N/A</v>
      </c>
      <c r="J1622" s="126" t="e">
        <f>INDEX(Pääluokka!$H$2:$H$100,MATCH(VALUE(LEFT(Taulukko1[[#This Row],[TOL2008]],2)),Pääluokka!$G$2:$G$100,0))</f>
        <v>#N/A</v>
      </c>
      <c r="K1622" s="126" t="e">
        <f>INDEX(Pääluokka!$I$2:$I$100,MATCH(VALUE(LEFT(Taulukko1[[#This Row],[TOL2008]],2)),Pääluokka!$G$2:$G$100,0))</f>
        <v>#N/A</v>
      </c>
      <c r="L1622" s="41">
        <f t="shared" si="250"/>
        <v>49</v>
      </c>
      <c r="M1622" s="43">
        <f t="shared" si="251"/>
        <v>40714</v>
      </c>
      <c r="N1622" s="43">
        <f t="shared" si="252"/>
        <v>40763</v>
      </c>
      <c r="O1622" s="43">
        <f t="shared" si="253"/>
        <v>40695</v>
      </c>
      <c r="P1622" s="43">
        <f t="shared" si="254"/>
        <v>40756</v>
      </c>
      <c r="Q1622" s="41">
        <f t="shared" si="255"/>
        <v>2011</v>
      </c>
      <c r="R1622" s="41">
        <f t="shared" si="256"/>
        <v>2011</v>
      </c>
      <c r="S1622" s="43" t="str">
        <f>YEAR(Taulukko1[[#This Row],[Alku KK]])&amp;"Q"&amp;ROUNDDOWN((MONTH(Taulukko1[[#This Row],[Alku KK]])-1)/3+1,0)</f>
        <v>2011Q2</v>
      </c>
      <c r="T1622" s="43" t="str">
        <f>YEAR(Taulukko1[[#This Row],[Loppu KK]])&amp;"Q"&amp;ROUNDDOWN((MONTH(Taulukko1[[#This Row],[Loppu KK]])-1)/3+1,0)</f>
        <v>2011Q3</v>
      </c>
      <c r="U1622" s="66">
        <f>IF(COUNT(Taulukko1[[#This Row],[Neuvottelujen alaiset ]])=1,Taulukko1[[#This Row],[Neuvottelujen alaiset ]],Taulukko1[[#This Row],[Vähennystarve]])</f>
        <v>32</v>
      </c>
      <c r="V1622" s="44" t="str">
        <f t="shared" si="257"/>
        <v>NA</v>
      </c>
      <c r="W1622" s="44">
        <f t="shared" si="258"/>
        <v>0.15625</v>
      </c>
      <c r="X1622" s="44" t="str">
        <f t="shared" si="259"/>
        <v>NA</v>
      </c>
      <c r="Y1622" s="90" t="b">
        <f>AND(MONTH(Taulukko1[[#This Row],[Alku PVM]] )=6,DAY(Taulukko1[[#This Row],[Alku PVM]] )&gt;19)</f>
        <v>1</v>
      </c>
      <c r="Z1622" s="90" t="b">
        <f>AND(MONTH(Taulukko1[[#This Row],[Loppu PVM]] )=6,DAY(Taulukko1[[#This Row],[Loppu PVM]] )&gt;19)</f>
        <v>0</v>
      </c>
      <c r="AA1622" s="90" t="b">
        <f>OR(MONTH(Taulukko1[[#This Row],[Alku PVM]] )&lt;=5,AND(MONTH(Taulukko1[[#This Row],[Alku PVM]] )=6,DAY(Taulukko1[[#This Row],[Alku PVM]] )&lt;20))</f>
        <v>0</v>
      </c>
      <c r="AB1622" s="90" t="b">
        <f>OR(MONTH(Taulukko1[[#This Row],[Loppu PVM]])&lt;=5,AND(MONTH(Taulukko1[[#This Row],[Loppu PVM]] )=6,DAY(Taulukko1[[#This Row],[Loppu PVM]])&lt;20))</f>
        <v>0</v>
      </c>
      <c r="AC1622" s="90" t="b">
        <f>OR(MONTH(Taulukko1[[#This Row],[Alku PVM]] )&lt;=3,AND(MONTH(Taulukko1[[#This Row],[Alku PVM]] )=3))</f>
        <v>0</v>
      </c>
      <c r="AD1622" s="90" t="b">
        <f>OR(MONTH(Taulukko1[[#This Row],[Loppu PVM]] )&lt;=3,AND(MONTH(Taulukko1[[#This Row],[Loppu PVM]] )=3))</f>
        <v>0</v>
      </c>
      <c r="AE1622" s="90" t="b">
        <f>OR(MONTH(Taulukko1[[#This Row],[Alku PVM]] )&lt;=9,AND(MONTH(Taulukko1[[#This Row],[Alku PVM]] )=9))</f>
        <v>1</v>
      </c>
      <c r="AF1622" s="90" t="b">
        <f>OR(MONTH(Taulukko1[[#This Row],[Loppu PVM]])&lt;=9,AND(MONTH(Taulukko1[[#This Row],[Loppu PVM]] )=9))</f>
        <v>1</v>
      </c>
      <c r="AG1622" s="90" t="b">
        <f>OR(MONTH(Taulukko1[[#This Row],[Alku PVM]] )&lt;=6,AND(MONTH(Taulukko1[[#This Row],[Alku PVM]] )=6))</f>
        <v>1</v>
      </c>
      <c r="AH1622" s="90" t="b">
        <f>OR(MONTH(Taulukko1[[#This Row],[Loppu PVM]])&lt;=6,AND(MONTH(Taulukko1[[#This Row],[Loppu PVM]] )=6))</f>
        <v>0</v>
      </c>
    </row>
    <row r="1623" spans="1:34" ht="12.75" customHeight="1">
      <c r="A1623" s="21" t="s">
        <v>3692</v>
      </c>
      <c r="B1623" s="23">
        <v>40716</v>
      </c>
      <c r="C1623" s="21" t="s">
        <v>3691</v>
      </c>
      <c r="D1623" s="24">
        <v>48</v>
      </c>
      <c r="E1623" s="62">
        <v>9</v>
      </c>
      <c r="F1623" s="23">
        <v>40785</v>
      </c>
      <c r="G1623" s="24">
        <v>5</v>
      </c>
      <c r="H1623" s="22">
        <v>90</v>
      </c>
      <c r="I1623" s="126" t="e">
        <f>INDEX('TOL2008'!B:B,MATCH(A1623,'TOL2008'!A:A,0))</f>
        <v>#N/A</v>
      </c>
      <c r="J1623" s="126" t="e">
        <f>INDEX(Pääluokka!$H$2:$H$100,MATCH(VALUE(LEFT(Taulukko1[[#This Row],[TOL2008]],2)),Pääluokka!$G$2:$G$100,0))</f>
        <v>#N/A</v>
      </c>
      <c r="K1623" s="126" t="e">
        <f>INDEX(Pääluokka!$I$2:$I$100,MATCH(VALUE(LEFT(Taulukko1[[#This Row],[TOL2008]],2)),Pääluokka!$G$2:$G$100,0))</f>
        <v>#N/A</v>
      </c>
      <c r="L1623" s="41">
        <f t="shared" si="250"/>
        <v>69</v>
      </c>
      <c r="M1623" s="43">
        <f t="shared" si="251"/>
        <v>40716</v>
      </c>
      <c r="N1623" s="43">
        <f t="shared" si="252"/>
        <v>40785</v>
      </c>
      <c r="O1623" s="43">
        <f t="shared" si="253"/>
        <v>40695</v>
      </c>
      <c r="P1623" s="43">
        <f t="shared" si="254"/>
        <v>40756</v>
      </c>
      <c r="Q1623" s="41">
        <f t="shared" si="255"/>
        <v>2011</v>
      </c>
      <c r="R1623" s="41">
        <f t="shared" si="256"/>
        <v>2011</v>
      </c>
      <c r="S1623" s="43" t="str">
        <f>YEAR(Taulukko1[[#This Row],[Alku KK]])&amp;"Q"&amp;ROUNDDOWN((MONTH(Taulukko1[[#This Row],[Alku KK]])-1)/3+1,0)</f>
        <v>2011Q2</v>
      </c>
      <c r="T1623" s="43" t="str">
        <f>YEAR(Taulukko1[[#This Row],[Loppu KK]])&amp;"Q"&amp;ROUNDDOWN((MONTH(Taulukko1[[#This Row],[Loppu KK]])-1)/3+1,0)</f>
        <v>2011Q3</v>
      </c>
      <c r="U1623" s="66">
        <f>IF(COUNT(Taulukko1[[#This Row],[Neuvottelujen alaiset ]])=1,Taulukko1[[#This Row],[Neuvottelujen alaiset ]],Taulukko1[[#This Row],[Vähennystarve]])</f>
        <v>90</v>
      </c>
      <c r="V1623" s="44">
        <f t="shared" si="257"/>
        <v>0.1</v>
      </c>
      <c r="W1623" s="44">
        <f t="shared" si="258"/>
        <v>5.5555555555555552E-2</v>
      </c>
      <c r="X1623" s="44">
        <f t="shared" si="259"/>
        <v>0.55555555555555558</v>
      </c>
      <c r="Y1623" s="90" t="b">
        <f>AND(MONTH(Taulukko1[[#This Row],[Alku PVM]] )=6,DAY(Taulukko1[[#This Row],[Alku PVM]] )&gt;19)</f>
        <v>1</v>
      </c>
      <c r="Z1623" s="90" t="b">
        <f>AND(MONTH(Taulukko1[[#This Row],[Loppu PVM]] )=6,DAY(Taulukko1[[#This Row],[Loppu PVM]] )&gt;19)</f>
        <v>0</v>
      </c>
      <c r="AA1623" s="90" t="b">
        <f>OR(MONTH(Taulukko1[[#This Row],[Alku PVM]] )&lt;=5,AND(MONTH(Taulukko1[[#This Row],[Alku PVM]] )=6,DAY(Taulukko1[[#This Row],[Alku PVM]] )&lt;20))</f>
        <v>0</v>
      </c>
      <c r="AB1623" s="90" t="b">
        <f>OR(MONTH(Taulukko1[[#This Row],[Loppu PVM]])&lt;=5,AND(MONTH(Taulukko1[[#This Row],[Loppu PVM]] )=6,DAY(Taulukko1[[#This Row],[Loppu PVM]])&lt;20))</f>
        <v>0</v>
      </c>
      <c r="AC1623" s="90" t="b">
        <f>OR(MONTH(Taulukko1[[#This Row],[Alku PVM]] )&lt;=3,AND(MONTH(Taulukko1[[#This Row],[Alku PVM]] )=3))</f>
        <v>0</v>
      </c>
      <c r="AD1623" s="90" t="b">
        <f>OR(MONTH(Taulukko1[[#This Row],[Loppu PVM]] )&lt;=3,AND(MONTH(Taulukko1[[#This Row],[Loppu PVM]] )=3))</f>
        <v>0</v>
      </c>
      <c r="AE1623" s="90" t="b">
        <f>OR(MONTH(Taulukko1[[#This Row],[Alku PVM]] )&lt;=9,AND(MONTH(Taulukko1[[#This Row],[Alku PVM]] )=9))</f>
        <v>1</v>
      </c>
      <c r="AF1623" s="90" t="b">
        <f>OR(MONTH(Taulukko1[[#This Row],[Loppu PVM]])&lt;=9,AND(MONTH(Taulukko1[[#This Row],[Loppu PVM]] )=9))</f>
        <v>1</v>
      </c>
      <c r="AG1623" s="90" t="b">
        <f>OR(MONTH(Taulukko1[[#This Row],[Alku PVM]] )&lt;=6,AND(MONTH(Taulukko1[[#This Row],[Alku PVM]] )=6))</f>
        <v>1</v>
      </c>
      <c r="AH1623" s="90" t="b">
        <f>OR(MONTH(Taulukko1[[#This Row],[Loppu PVM]])&lt;=6,AND(MONTH(Taulukko1[[#This Row],[Loppu PVM]] )=6))</f>
        <v>0</v>
      </c>
    </row>
    <row r="1624" spans="1:34" ht="12.75" customHeight="1">
      <c r="A1624" s="21" t="s">
        <v>696</v>
      </c>
      <c r="B1624" s="23">
        <v>40719</v>
      </c>
      <c r="C1624" s="21" t="s">
        <v>3493</v>
      </c>
      <c r="D1624" s="24"/>
      <c r="E1624" s="62">
        <v>350</v>
      </c>
      <c r="F1624" s="23"/>
      <c r="G1624" s="24"/>
      <c r="H1624" s="22">
        <v>2500</v>
      </c>
      <c r="I1624" s="126">
        <f>INDEX('TOL2008'!B:B,MATCH(A1624,'TOL2008'!A:A,0))</f>
        <v>41200</v>
      </c>
      <c r="J1624" s="126" t="str">
        <f>INDEX(Pääluokka!$H$2:$H$100,MATCH(VALUE(LEFT(Taulukko1[[#This Row],[TOL2008]],2)),Pääluokka!$G$2:$G$100,0))</f>
        <v>Rakentaminen</v>
      </c>
      <c r="K1624" s="126" t="str">
        <f>INDEX(Pääluokka!$I$2:$I$100,MATCH(VALUE(LEFT(Taulukko1[[#This Row],[TOL2008]],2)),Pääluokka!$G$2:$G$100,0))</f>
        <v>Rakentaminen (F)</v>
      </c>
      <c r="L1624" s="41" t="str">
        <f t="shared" si="250"/>
        <v>NA</v>
      </c>
      <c r="M1624" s="43">
        <f t="shared" si="251"/>
        <v>40719</v>
      </c>
      <c r="N1624" s="43">
        <f t="shared" si="252"/>
        <v>40770</v>
      </c>
      <c r="O1624" s="43">
        <f t="shared" si="253"/>
        <v>40695</v>
      </c>
      <c r="P1624" s="43">
        <f t="shared" si="254"/>
        <v>40756</v>
      </c>
      <c r="Q1624" s="41">
        <f t="shared" si="255"/>
        <v>2011</v>
      </c>
      <c r="R1624" s="41">
        <f t="shared" si="256"/>
        <v>2011</v>
      </c>
      <c r="S1624" s="43" t="str">
        <f>YEAR(Taulukko1[[#This Row],[Alku KK]])&amp;"Q"&amp;ROUNDDOWN((MONTH(Taulukko1[[#This Row],[Alku KK]])-1)/3+1,0)</f>
        <v>2011Q2</v>
      </c>
      <c r="T1624" s="43" t="str">
        <f>YEAR(Taulukko1[[#This Row],[Loppu KK]])&amp;"Q"&amp;ROUNDDOWN((MONTH(Taulukko1[[#This Row],[Loppu KK]])-1)/3+1,0)</f>
        <v>2011Q3</v>
      </c>
      <c r="U1624" s="66">
        <f>IF(COUNT(Taulukko1[[#This Row],[Neuvottelujen alaiset ]])=1,Taulukko1[[#This Row],[Neuvottelujen alaiset ]],Taulukko1[[#This Row],[Vähennystarve]])</f>
        <v>2500</v>
      </c>
      <c r="V1624" s="44">
        <f t="shared" si="257"/>
        <v>0.14000000000000001</v>
      </c>
      <c r="W1624" s="44" t="str">
        <f t="shared" si="258"/>
        <v>NA</v>
      </c>
      <c r="X1624" s="44" t="str">
        <f t="shared" si="259"/>
        <v>NA</v>
      </c>
      <c r="Y1624" s="90" t="b">
        <f>AND(MONTH(Taulukko1[[#This Row],[Alku PVM]] )=6,DAY(Taulukko1[[#This Row],[Alku PVM]] )&gt;19)</f>
        <v>1</v>
      </c>
      <c r="Z1624" s="90" t="b">
        <f>AND(MONTH(Taulukko1[[#This Row],[Loppu PVM]] )=6,DAY(Taulukko1[[#This Row],[Loppu PVM]] )&gt;19)</f>
        <v>0</v>
      </c>
      <c r="AA1624" s="90" t="b">
        <f>OR(MONTH(Taulukko1[[#This Row],[Alku PVM]] )&lt;=5,AND(MONTH(Taulukko1[[#This Row],[Alku PVM]] )=6,DAY(Taulukko1[[#This Row],[Alku PVM]] )&lt;20))</f>
        <v>0</v>
      </c>
      <c r="AB1624" s="90" t="b">
        <f>OR(MONTH(Taulukko1[[#This Row],[Loppu PVM]])&lt;=5,AND(MONTH(Taulukko1[[#This Row],[Loppu PVM]] )=6,DAY(Taulukko1[[#This Row],[Loppu PVM]])&lt;20))</f>
        <v>0</v>
      </c>
      <c r="AC1624" s="90" t="b">
        <f>OR(MONTH(Taulukko1[[#This Row],[Alku PVM]] )&lt;=3,AND(MONTH(Taulukko1[[#This Row],[Alku PVM]] )=3))</f>
        <v>0</v>
      </c>
      <c r="AD1624" s="90" t="b">
        <f>OR(MONTH(Taulukko1[[#This Row],[Loppu PVM]] )&lt;=3,AND(MONTH(Taulukko1[[#This Row],[Loppu PVM]] )=3))</f>
        <v>0</v>
      </c>
      <c r="AE1624" s="90" t="b">
        <f>OR(MONTH(Taulukko1[[#This Row],[Alku PVM]] )&lt;=9,AND(MONTH(Taulukko1[[#This Row],[Alku PVM]] )=9))</f>
        <v>1</v>
      </c>
      <c r="AF1624" s="90" t="b">
        <f>OR(MONTH(Taulukko1[[#This Row],[Loppu PVM]])&lt;=9,AND(MONTH(Taulukko1[[#This Row],[Loppu PVM]] )=9))</f>
        <v>1</v>
      </c>
      <c r="AG1624" s="90" t="b">
        <f>OR(MONTH(Taulukko1[[#This Row],[Alku PVM]] )&lt;=6,AND(MONTH(Taulukko1[[#This Row],[Alku PVM]] )=6))</f>
        <v>1</v>
      </c>
      <c r="AH1624" s="90" t="b">
        <f>OR(MONTH(Taulukko1[[#This Row],[Loppu PVM]])&lt;=6,AND(MONTH(Taulukko1[[#This Row],[Loppu PVM]] )=6))</f>
        <v>0</v>
      </c>
    </row>
    <row r="1625" spans="1:34" ht="12.75" customHeight="1">
      <c r="A1625" s="21" t="s">
        <v>3727</v>
      </c>
      <c r="B1625" s="23">
        <v>40722</v>
      </c>
      <c r="C1625" s="21" t="s">
        <v>1240</v>
      </c>
      <c r="D1625" s="24"/>
      <c r="F1625" s="23">
        <v>40798</v>
      </c>
      <c r="G1625" s="24">
        <v>57</v>
      </c>
      <c r="H1625" s="22">
        <v>200</v>
      </c>
      <c r="I1625" s="126" t="e">
        <f>INDEX('TOL2008'!B:B,MATCH(A1625,'TOL2008'!A:A,0))</f>
        <v>#N/A</v>
      </c>
      <c r="J1625" s="126" t="e">
        <f>INDEX(Pääluokka!$H$2:$H$100,MATCH(VALUE(LEFT(Taulukko1[[#This Row],[TOL2008]],2)),Pääluokka!$G$2:$G$100,0))</f>
        <v>#N/A</v>
      </c>
      <c r="K1625" s="126" t="e">
        <f>INDEX(Pääluokka!$I$2:$I$100,MATCH(VALUE(LEFT(Taulukko1[[#This Row],[TOL2008]],2)),Pääluokka!$G$2:$G$100,0))</f>
        <v>#N/A</v>
      </c>
      <c r="L1625" s="41">
        <f t="shared" si="250"/>
        <v>76</v>
      </c>
      <c r="M1625" s="43">
        <f t="shared" si="251"/>
        <v>40722</v>
      </c>
      <c r="N1625" s="43">
        <f t="shared" si="252"/>
        <v>40798</v>
      </c>
      <c r="O1625" s="43">
        <f t="shared" si="253"/>
        <v>40695</v>
      </c>
      <c r="P1625" s="43">
        <f t="shared" si="254"/>
        <v>40787</v>
      </c>
      <c r="Q1625" s="41">
        <f t="shared" si="255"/>
        <v>2011</v>
      </c>
      <c r="R1625" s="41">
        <f t="shared" si="256"/>
        <v>2011</v>
      </c>
      <c r="S1625" s="43" t="str">
        <f>YEAR(Taulukko1[[#This Row],[Alku KK]])&amp;"Q"&amp;ROUNDDOWN((MONTH(Taulukko1[[#This Row],[Alku KK]])-1)/3+1,0)</f>
        <v>2011Q2</v>
      </c>
      <c r="T1625" s="43" t="str">
        <f>YEAR(Taulukko1[[#This Row],[Loppu KK]])&amp;"Q"&amp;ROUNDDOWN((MONTH(Taulukko1[[#This Row],[Loppu KK]])-1)/3+1,0)</f>
        <v>2011Q3</v>
      </c>
      <c r="U1625" s="66">
        <f>IF(COUNT(Taulukko1[[#This Row],[Neuvottelujen alaiset ]])=1,Taulukko1[[#This Row],[Neuvottelujen alaiset ]],Taulukko1[[#This Row],[Vähennystarve]])</f>
        <v>200</v>
      </c>
      <c r="V1625" s="44" t="str">
        <f t="shared" si="257"/>
        <v>NA</v>
      </c>
      <c r="W1625" s="44">
        <f t="shared" si="258"/>
        <v>0.28499999999999998</v>
      </c>
      <c r="X1625" s="44" t="str">
        <f t="shared" si="259"/>
        <v>NA</v>
      </c>
      <c r="Y1625" s="90" t="b">
        <f>AND(MONTH(Taulukko1[[#This Row],[Alku PVM]] )=6,DAY(Taulukko1[[#This Row],[Alku PVM]] )&gt;19)</f>
        <v>1</v>
      </c>
      <c r="Z1625" s="90" t="b">
        <f>AND(MONTH(Taulukko1[[#This Row],[Loppu PVM]] )=6,DAY(Taulukko1[[#This Row],[Loppu PVM]] )&gt;19)</f>
        <v>0</v>
      </c>
      <c r="AA1625" s="90" t="b">
        <f>OR(MONTH(Taulukko1[[#This Row],[Alku PVM]] )&lt;=5,AND(MONTH(Taulukko1[[#This Row],[Alku PVM]] )=6,DAY(Taulukko1[[#This Row],[Alku PVM]] )&lt;20))</f>
        <v>0</v>
      </c>
      <c r="AB1625" s="90" t="b">
        <f>OR(MONTH(Taulukko1[[#This Row],[Loppu PVM]])&lt;=5,AND(MONTH(Taulukko1[[#This Row],[Loppu PVM]] )=6,DAY(Taulukko1[[#This Row],[Loppu PVM]])&lt;20))</f>
        <v>0</v>
      </c>
      <c r="AC1625" s="90" t="b">
        <f>OR(MONTH(Taulukko1[[#This Row],[Alku PVM]] )&lt;=3,AND(MONTH(Taulukko1[[#This Row],[Alku PVM]] )=3))</f>
        <v>0</v>
      </c>
      <c r="AD1625" s="90" t="b">
        <f>OR(MONTH(Taulukko1[[#This Row],[Loppu PVM]] )&lt;=3,AND(MONTH(Taulukko1[[#This Row],[Loppu PVM]] )=3))</f>
        <v>0</v>
      </c>
      <c r="AE1625" s="90" t="b">
        <f>OR(MONTH(Taulukko1[[#This Row],[Alku PVM]] )&lt;=9,AND(MONTH(Taulukko1[[#This Row],[Alku PVM]] )=9))</f>
        <v>1</v>
      </c>
      <c r="AF1625" s="90" t="b">
        <f>OR(MONTH(Taulukko1[[#This Row],[Loppu PVM]])&lt;=9,AND(MONTH(Taulukko1[[#This Row],[Loppu PVM]] )=9))</f>
        <v>1</v>
      </c>
      <c r="AG1625" s="90" t="b">
        <f>OR(MONTH(Taulukko1[[#This Row],[Alku PVM]] )&lt;=6,AND(MONTH(Taulukko1[[#This Row],[Alku PVM]] )=6))</f>
        <v>1</v>
      </c>
      <c r="AH1625" s="90" t="b">
        <f>OR(MONTH(Taulukko1[[#This Row],[Loppu PVM]])&lt;=6,AND(MONTH(Taulukko1[[#This Row],[Loppu PVM]] )=6))</f>
        <v>0</v>
      </c>
    </row>
    <row r="1626" spans="1:34" ht="12.75" customHeight="1">
      <c r="A1626" s="21" t="s">
        <v>484</v>
      </c>
      <c r="B1626" s="23">
        <v>40724</v>
      </c>
      <c r="C1626" s="21" t="s">
        <v>3743</v>
      </c>
      <c r="D1626" s="24"/>
      <c r="F1626" s="23">
        <v>40786</v>
      </c>
      <c r="G1626" s="24">
        <v>13</v>
      </c>
      <c r="H1626" s="22">
        <v>13</v>
      </c>
      <c r="I1626" s="126">
        <f>INDEX('TOL2008'!B:B,MATCH(A1626,'TOL2008'!A:A,0))</f>
        <v>10130</v>
      </c>
      <c r="J1626" s="126" t="str">
        <f>INDEX(Pääluokka!$H$2:$H$100,MATCH(VALUE(LEFT(Taulukko1[[#This Row],[TOL2008]],2)),Pääluokka!$G$2:$G$100,0))</f>
        <v>Teollisuus</v>
      </c>
      <c r="K1626" s="126" t="str">
        <f>INDEX(Pääluokka!$I$2:$I$100,MATCH(VALUE(LEFT(Taulukko1[[#This Row],[TOL2008]],2)),Pääluokka!$G$2:$G$100,0))</f>
        <v>Teollisuus (C-E)</v>
      </c>
      <c r="L1626" s="41">
        <f t="shared" si="250"/>
        <v>62</v>
      </c>
      <c r="M1626" s="43">
        <f t="shared" si="251"/>
        <v>40724</v>
      </c>
      <c r="N1626" s="43">
        <f t="shared" si="252"/>
        <v>40786</v>
      </c>
      <c r="O1626" s="43">
        <f t="shared" si="253"/>
        <v>40695</v>
      </c>
      <c r="P1626" s="43">
        <f t="shared" si="254"/>
        <v>40756</v>
      </c>
      <c r="Q1626" s="41">
        <f t="shared" si="255"/>
        <v>2011</v>
      </c>
      <c r="R1626" s="41">
        <f t="shared" si="256"/>
        <v>2011</v>
      </c>
      <c r="S1626" s="43" t="str">
        <f>YEAR(Taulukko1[[#This Row],[Alku KK]])&amp;"Q"&amp;ROUNDDOWN((MONTH(Taulukko1[[#This Row],[Alku KK]])-1)/3+1,0)</f>
        <v>2011Q2</v>
      </c>
      <c r="T1626" s="43" t="str">
        <f>YEAR(Taulukko1[[#This Row],[Loppu KK]])&amp;"Q"&amp;ROUNDDOWN((MONTH(Taulukko1[[#This Row],[Loppu KK]])-1)/3+1,0)</f>
        <v>2011Q3</v>
      </c>
      <c r="U1626" s="66">
        <f>IF(COUNT(Taulukko1[[#This Row],[Neuvottelujen alaiset ]])=1,Taulukko1[[#This Row],[Neuvottelujen alaiset ]],Taulukko1[[#This Row],[Vähennystarve]])</f>
        <v>13</v>
      </c>
      <c r="V1626" s="44" t="str">
        <f t="shared" si="257"/>
        <v>NA</v>
      </c>
      <c r="W1626" s="44">
        <f t="shared" si="258"/>
        <v>1</v>
      </c>
      <c r="X1626" s="44" t="str">
        <f t="shared" si="259"/>
        <v>NA</v>
      </c>
      <c r="Y1626" s="90" t="b">
        <f>AND(MONTH(Taulukko1[[#This Row],[Alku PVM]] )=6,DAY(Taulukko1[[#This Row],[Alku PVM]] )&gt;19)</f>
        <v>1</v>
      </c>
      <c r="Z1626" s="90" t="b">
        <f>AND(MONTH(Taulukko1[[#This Row],[Loppu PVM]] )=6,DAY(Taulukko1[[#This Row],[Loppu PVM]] )&gt;19)</f>
        <v>0</v>
      </c>
      <c r="AA1626" s="90" t="b">
        <f>OR(MONTH(Taulukko1[[#This Row],[Alku PVM]] )&lt;=5,AND(MONTH(Taulukko1[[#This Row],[Alku PVM]] )=6,DAY(Taulukko1[[#This Row],[Alku PVM]] )&lt;20))</f>
        <v>0</v>
      </c>
      <c r="AB1626" s="90" t="b">
        <f>OR(MONTH(Taulukko1[[#This Row],[Loppu PVM]])&lt;=5,AND(MONTH(Taulukko1[[#This Row],[Loppu PVM]] )=6,DAY(Taulukko1[[#This Row],[Loppu PVM]])&lt;20))</f>
        <v>0</v>
      </c>
      <c r="AC1626" s="90" t="b">
        <f>OR(MONTH(Taulukko1[[#This Row],[Alku PVM]] )&lt;=3,AND(MONTH(Taulukko1[[#This Row],[Alku PVM]] )=3))</f>
        <v>0</v>
      </c>
      <c r="AD1626" s="90" t="b">
        <f>OR(MONTH(Taulukko1[[#This Row],[Loppu PVM]] )&lt;=3,AND(MONTH(Taulukko1[[#This Row],[Loppu PVM]] )=3))</f>
        <v>0</v>
      </c>
      <c r="AE1626" s="90" t="b">
        <f>OR(MONTH(Taulukko1[[#This Row],[Alku PVM]] )&lt;=9,AND(MONTH(Taulukko1[[#This Row],[Alku PVM]] )=9))</f>
        <v>1</v>
      </c>
      <c r="AF1626" s="90" t="b">
        <f>OR(MONTH(Taulukko1[[#This Row],[Loppu PVM]])&lt;=9,AND(MONTH(Taulukko1[[#This Row],[Loppu PVM]] )=9))</f>
        <v>1</v>
      </c>
      <c r="AG1626" s="90" t="b">
        <f>OR(MONTH(Taulukko1[[#This Row],[Alku PVM]] )&lt;=6,AND(MONTH(Taulukko1[[#This Row],[Alku PVM]] )=6))</f>
        <v>1</v>
      </c>
      <c r="AH1626" s="90" t="b">
        <f>OR(MONTH(Taulukko1[[#This Row],[Loppu PVM]])&lt;=6,AND(MONTH(Taulukko1[[#This Row],[Loppu PVM]] )=6))</f>
        <v>0</v>
      </c>
    </row>
    <row r="1627" spans="1:34" ht="12.75" customHeight="1">
      <c r="A1627" t="s">
        <v>142</v>
      </c>
      <c r="B1627" s="23">
        <v>40730</v>
      </c>
      <c r="C1627" t="s">
        <v>3556</v>
      </c>
      <c r="F1627" s="4">
        <v>40773</v>
      </c>
      <c r="G1627" s="5">
        <v>27</v>
      </c>
      <c r="H1627" s="22">
        <v>29</v>
      </c>
      <c r="I1627" s="126">
        <f>INDEX('TOL2008'!B:B,MATCH(A1627,'TOL2008'!A:A,0))</f>
        <v>46901</v>
      </c>
      <c r="J1627" s="126" t="str">
        <f>INDEX(Pääluokka!$H$2:$H$100,MATCH(VALUE(LEFT(Taulukko1[[#This Row],[TOL2008]],2)),Pääluokka!$G$2:$G$100,0))</f>
        <v>Tukku- ja vähittäiskauppa; moottoriajoneuvojen ja moottoripyörien korjaus</v>
      </c>
      <c r="K1627" s="126" t="str">
        <f>INDEX(Pääluokka!$I$2:$I$100,MATCH(VALUE(LEFT(Taulukko1[[#This Row],[TOL2008]],2)),Pääluokka!$G$2:$G$100,0))</f>
        <v>Palvelualat (G-N, R, S)</v>
      </c>
      <c r="L1627" s="41">
        <f t="shared" si="250"/>
        <v>43</v>
      </c>
      <c r="M1627" s="43">
        <f t="shared" si="251"/>
        <v>40730</v>
      </c>
      <c r="N1627" s="43">
        <f t="shared" si="252"/>
        <v>40773</v>
      </c>
      <c r="O1627" s="43">
        <f t="shared" si="253"/>
        <v>40725</v>
      </c>
      <c r="P1627" s="43">
        <f t="shared" si="254"/>
        <v>40756</v>
      </c>
      <c r="Q1627" s="41">
        <f t="shared" si="255"/>
        <v>2011</v>
      </c>
      <c r="R1627" s="41">
        <f t="shared" si="256"/>
        <v>2011</v>
      </c>
      <c r="S1627" s="43" t="str">
        <f>YEAR(Taulukko1[[#This Row],[Alku KK]])&amp;"Q"&amp;ROUNDDOWN((MONTH(Taulukko1[[#This Row],[Alku KK]])-1)/3+1,0)</f>
        <v>2011Q3</v>
      </c>
      <c r="T1627" s="43" t="str">
        <f>YEAR(Taulukko1[[#This Row],[Loppu KK]])&amp;"Q"&amp;ROUNDDOWN((MONTH(Taulukko1[[#This Row],[Loppu KK]])-1)/3+1,0)</f>
        <v>2011Q3</v>
      </c>
      <c r="U1627" s="66">
        <f>IF(COUNT(Taulukko1[[#This Row],[Neuvottelujen alaiset ]])=1,Taulukko1[[#This Row],[Neuvottelujen alaiset ]],Taulukko1[[#This Row],[Vähennystarve]])</f>
        <v>29</v>
      </c>
      <c r="V1627" s="44" t="str">
        <f t="shared" si="257"/>
        <v>NA</v>
      </c>
      <c r="W1627" s="44">
        <f t="shared" si="258"/>
        <v>0.93103448275862066</v>
      </c>
      <c r="X1627" s="44" t="str">
        <f t="shared" si="259"/>
        <v>NA</v>
      </c>
      <c r="Y1627" s="90" t="b">
        <f>AND(MONTH(Taulukko1[[#This Row],[Alku PVM]] )=6,DAY(Taulukko1[[#This Row],[Alku PVM]] )&gt;19)</f>
        <v>0</v>
      </c>
      <c r="Z1627" s="90" t="b">
        <f>AND(MONTH(Taulukko1[[#This Row],[Loppu PVM]] )=6,DAY(Taulukko1[[#This Row],[Loppu PVM]] )&gt;19)</f>
        <v>0</v>
      </c>
      <c r="AA1627" s="90" t="b">
        <f>OR(MONTH(Taulukko1[[#This Row],[Alku PVM]] )&lt;=5,AND(MONTH(Taulukko1[[#This Row],[Alku PVM]] )=6,DAY(Taulukko1[[#This Row],[Alku PVM]] )&lt;20))</f>
        <v>0</v>
      </c>
      <c r="AB1627" s="90" t="b">
        <f>OR(MONTH(Taulukko1[[#This Row],[Loppu PVM]])&lt;=5,AND(MONTH(Taulukko1[[#This Row],[Loppu PVM]] )=6,DAY(Taulukko1[[#This Row],[Loppu PVM]])&lt;20))</f>
        <v>0</v>
      </c>
      <c r="AC1627" s="90" t="b">
        <f>OR(MONTH(Taulukko1[[#This Row],[Alku PVM]] )&lt;=3,AND(MONTH(Taulukko1[[#This Row],[Alku PVM]] )=3))</f>
        <v>0</v>
      </c>
      <c r="AD1627" s="90" t="b">
        <f>OR(MONTH(Taulukko1[[#This Row],[Loppu PVM]] )&lt;=3,AND(MONTH(Taulukko1[[#This Row],[Loppu PVM]] )=3))</f>
        <v>0</v>
      </c>
      <c r="AE1627" s="90" t="b">
        <f>OR(MONTH(Taulukko1[[#This Row],[Alku PVM]] )&lt;=9,AND(MONTH(Taulukko1[[#This Row],[Alku PVM]] )=9))</f>
        <v>1</v>
      </c>
      <c r="AF1627" s="90" t="b">
        <f>OR(MONTH(Taulukko1[[#This Row],[Loppu PVM]])&lt;=9,AND(MONTH(Taulukko1[[#This Row],[Loppu PVM]] )=9))</f>
        <v>1</v>
      </c>
      <c r="AG1627" s="90" t="b">
        <f>OR(MONTH(Taulukko1[[#This Row],[Alku PVM]] )&lt;=6,AND(MONTH(Taulukko1[[#This Row],[Alku PVM]] )=6))</f>
        <v>0</v>
      </c>
      <c r="AH1627" s="90" t="b">
        <f>OR(MONTH(Taulukko1[[#This Row],[Loppu PVM]])&lt;=6,AND(MONTH(Taulukko1[[#This Row],[Loppu PVM]] )=6))</f>
        <v>0</v>
      </c>
    </row>
    <row r="1628" spans="1:34" ht="12.75" customHeight="1">
      <c r="A1628" t="s">
        <v>1797</v>
      </c>
      <c r="B1628" s="23">
        <v>40737</v>
      </c>
      <c r="C1628" t="s">
        <v>3774</v>
      </c>
      <c r="F1628" s="4">
        <v>40823</v>
      </c>
      <c r="G1628" s="5">
        <v>100</v>
      </c>
      <c r="H1628" s="22">
        <v>100</v>
      </c>
      <c r="I1628" s="126" t="e">
        <f>INDEX('TOL2008'!B:B,MATCH(A1628,'TOL2008'!A:A,0))</f>
        <v>#N/A</v>
      </c>
      <c r="J1628" s="126" t="e">
        <f>INDEX(Pääluokka!$H$2:$H$100,MATCH(VALUE(LEFT(Taulukko1[[#This Row],[TOL2008]],2)),Pääluokka!$G$2:$G$100,0))</f>
        <v>#N/A</v>
      </c>
      <c r="K1628" s="126" t="e">
        <f>INDEX(Pääluokka!$I$2:$I$100,MATCH(VALUE(LEFT(Taulukko1[[#This Row],[TOL2008]],2)),Pääluokka!$G$2:$G$100,0))</f>
        <v>#N/A</v>
      </c>
      <c r="L1628" s="41">
        <f t="shared" si="250"/>
        <v>86</v>
      </c>
      <c r="M1628" s="43">
        <f t="shared" si="251"/>
        <v>40737</v>
      </c>
      <c r="N1628" s="43">
        <f t="shared" si="252"/>
        <v>40823</v>
      </c>
      <c r="O1628" s="43">
        <f t="shared" si="253"/>
        <v>40725</v>
      </c>
      <c r="P1628" s="43">
        <f t="shared" si="254"/>
        <v>40817</v>
      </c>
      <c r="Q1628" s="41">
        <f t="shared" si="255"/>
        <v>2011</v>
      </c>
      <c r="R1628" s="41">
        <f t="shared" si="256"/>
        <v>2011</v>
      </c>
      <c r="S1628" s="43" t="str">
        <f>YEAR(Taulukko1[[#This Row],[Alku KK]])&amp;"Q"&amp;ROUNDDOWN((MONTH(Taulukko1[[#This Row],[Alku KK]])-1)/3+1,0)</f>
        <v>2011Q3</v>
      </c>
      <c r="T1628" s="43" t="str">
        <f>YEAR(Taulukko1[[#This Row],[Loppu KK]])&amp;"Q"&amp;ROUNDDOWN((MONTH(Taulukko1[[#This Row],[Loppu KK]])-1)/3+1,0)</f>
        <v>2011Q4</v>
      </c>
      <c r="U1628" s="66">
        <f>IF(COUNT(Taulukko1[[#This Row],[Neuvottelujen alaiset ]])=1,Taulukko1[[#This Row],[Neuvottelujen alaiset ]],Taulukko1[[#This Row],[Vähennystarve]])</f>
        <v>100</v>
      </c>
      <c r="V1628" s="44" t="str">
        <f t="shared" si="257"/>
        <v>NA</v>
      </c>
      <c r="W1628" s="44">
        <f t="shared" si="258"/>
        <v>1</v>
      </c>
      <c r="X1628" s="44" t="str">
        <f t="shared" si="259"/>
        <v>NA</v>
      </c>
      <c r="Y1628" s="90" t="b">
        <f>AND(MONTH(Taulukko1[[#This Row],[Alku PVM]] )=6,DAY(Taulukko1[[#This Row],[Alku PVM]] )&gt;19)</f>
        <v>0</v>
      </c>
      <c r="Z1628" s="90" t="b">
        <f>AND(MONTH(Taulukko1[[#This Row],[Loppu PVM]] )=6,DAY(Taulukko1[[#This Row],[Loppu PVM]] )&gt;19)</f>
        <v>0</v>
      </c>
      <c r="AA1628" s="90" t="b">
        <f>OR(MONTH(Taulukko1[[#This Row],[Alku PVM]] )&lt;=5,AND(MONTH(Taulukko1[[#This Row],[Alku PVM]] )=6,DAY(Taulukko1[[#This Row],[Alku PVM]] )&lt;20))</f>
        <v>0</v>
      </c>
      <c r="AB1628" s="90" t="b">
        <f>OR(MONTH(Taulukko1[[#This Row],[Loppu PVM]])&lt;=5,AND(MONTH(Taulukko1[[#This Row],[Loppu PVM]] )=6,DAY(Taulukko1[[#This Row],[Loppu PVM]])&lt;20))</f>
        <v>0</v>
      </c>
      <c r="AC1628" s="90" t="b">
        <f>OR(MONTH(Taulukko1[[#This Row],[Alku PVM]] )&lt;=3,AND(MONTH(Taulukko1[[#This Row],[Alku PVM]] )=3))</f>
        <v>0</v>
      </c>
      <c r="AD1628" s="90" t="b">
        <f>OR(MONTH(Taulukko1[[#This Row],[Loppu PVM]] )&lt;=3,AND(MONTH(Taulukko1[[#This Row],[Loppu PVM]] )=3))</f>
        <v>0</v>
      </c>
      <c r="AE1628" s="90" t="b">
        <f>OR(MONTH(Taulukko1[[#This Row],[Alku PVM]] )&lt;=9,AND(MONTH(Taulukko1[[#This Row],[Alku PVM]] )=9))</f>
        <v>1</v>
      </c>
      <c r="AF1628" s="90" t="b">
        <f>OR(MONTH(Taulukko1[[#This Row],[Loppu PVM]])&lt;=9,AND(MONTH(Taulukko1[[#This Row],[Loppu PVM]] )=9))</f>
        <v>0</v>
      </c>
      <c r="AG1628" s="90" t="b">
        <f>OR(MONTH(Taulukko1[[#This Row],[Alku PVM]] )&lt;=6,AND(MONTH(Taulukko1[[#This Row],[Alku PVM]] )=6))</f>
        <v>0</v>
      </c>
      <c r="AH1628" s="90" t="b">
        <f>OR(MONTH(Taulukko1[[#This Row],[Loppu PVM]])&lt;=6,AND(MONTH(Taulukko1[[#This Row],[Loppu PVM]] )=6))</f>
        <v>0</v>
      </c>
    </row>
    <row r="1629" spans="1:34" ht="12.75" customHeight="1">
      <c r="A1629" t="s">
        <v>3572</v>
      </c>
      <c r="B1629" s="23">
        <v>40756</v>
      </c>
      <c r="C1629" t="s">
        <v>3571</v>
      </c>
      <c r="E1629" s="62">
        <v>15</v>
      </c>
      <c r="F1629" s="4">
        <v>40814</v>
      </c>
      <c r="G1629" s="5">
        <v>8</v>
      </c>
      <c r="H1629" s="22">
        <v>49</v>
      </c>
      <c r="I1629" s="126" t="e">
        <f>INDEX('TOL2008'!B:B,MATCH(A1629,'TOL2008'!A:A,0))</f>
        <v>#N/A</v>
      </c>
      <c r="J1629" s="126" t="e">
        <f>INDEX(Pääluokka!$H$2:$H$100,MATCH(VALUE(LEFT(Taulukko1[[#This Row],[TOL2008]],2)),Pääluokka!$G$2:$G$100,0))</f>
        <v>#N/A</v>
      </c>
      <c r="K1629" s="126" t="e">
        <f>INDEX(Pääluokka!$I$2:$I$100,MATCH(VALUE(LEFT(Taulukko1[[#This Row],[TOL2008]],2)),Pääluokka!$G$2:$G$100,0))</f>
        <v>#N/A</v>
      </c>
      <c r="L1629" s="41">
        <f t="shared" si="250"/>
        <v>58</v>
      </c>
      <c r="M1629" s="43">
        <f t="shared" si="251"/>
        <v>40756</v>
      </c>
      <c r="N1629" s="43">
        <f t="shared" si="252"/>
        <v>40814</v>
      </c>
      <c r="O1629" s="43">
        <f t="shared" si="253"/>
        <v>40756</v>
      </c>
      <c r="P1629" s="43">
        <f t="shared" si="254"/>
        <v>40787</v>
      </c>
      <c r="Q1629" s="41">
        <f t="shared" si="255"/>
        <v>2011</v>
      </c>
      <c r="R1629" s="41">
        <f t="shared" si="256"/>
        <v>2011</v>
      </c>
      <c r="S1629" s="43" t="str">
        <f>YEAR(Taulukko1[[#This Row],[Alku KK]])&amp;"Q"&amp;ROUNDDOWN((MONTH(Taulukko1[[#This Row],[Alku KK]])-1)/3+1,0)</f>
        <v>2011Q3</v>
      </c>
      <c r="T1629" s="43" t="str">
        <f>YEAR(Taulukko1[[#This Row],[Loppu KK]])&amp;"Q"&amp;ROUNDDOWN((MONTH(Taulukko1[[#This Row],[Loppu KK]])-1)/3+1,0)</f>
        <v>2011Q3</v>
      </c>
      <c r="U1629" s="66">
        <f>IF(COUNT(Taulukko1[[#This Row],[Neuvottelujen alaiset ]])=1,Taulukko1[[#This Row],[Neuvottelujen alaiset ]],Taulukko1[[#This Row],[Vähennystarve]])</f>
        <v>49</v>
      </c>
      <c r="V1629" s="44">
        <f t="shared" si="257"/>
        <v>0.30612244897959184</v>
      </c>
      <c r="W1629" s="44">
        <f t="shared" si="258"/>
        <v>0.16326530612244897</v>
      </c>
      <c r="X1629" s="44">
        <f t="shared" si="259"/>
        <v>0.53333333333333333</v>
      </c>
      <c r="Y1629" s="90" t="b">
        <f>AND(MONTH(Taulukko1[[#This Row],[Alku PVM]] )=6,DAY(Taulukko1[[#This Row],[Alku PVM]] )&gt;19)</f>
        <v>0</v>
      </c>
      <c r="Z1629" s="90" t="b">
        <f>AND(MONTH(Taulukko1[[#This Row],[Loppu PVM]] )=6,DAY(Taulukko1[[#This Row],[Loppu PVM]] )&gt;19)</f>
        <v>0</v>
      </c>
      <c r="AA1629" s="90" t="b">
        <f>OR(MONTH(Taulukko1[[#This Row],[Alku PVM]] )&lt;=5,AND(MONTH(Taulukko1[[#This Row],[Alku PVM]] )=6,DAY(Taulukko1[[#This Row],[Alku PVM]] )&lt;20))</f>
        <v>0</v>
      </c>
      <c r="AB1629" s="90" t="b">
        <f>OR(MONTH(Taulukko1[[#This Row],[Loppu PVM]])&lt;=5,AND(MONTH(Taulukko1[[#This Row],[Loppu PVM]] )=6,DAY(Taulukko1[[#This Row],[Loppu PVM]])&lt;20))</f>
        <v>0</v>
      </c>
      <c r="AC1629" s="90" t="b">
        <f>OR(MONTH(Taulukko1[[#This Row],[Alku PVM]] )&lt;=3,AND(MONTH(Taulukko1[[#This Row],[Alku PVM]] )=3))</f>
        <v>0</v>
      </c>
      <c r="AD1629" s="90" t="b">
        <f>OR(MONTH(Taulukko1[[#This Row],[Loppu PVM]] )&lt;=3,AND(MONTH(Taulukko1[[#This Row],[Loppu PVM]] )=3))</f>
        <v>0</v>
      </c>
      <c r="AE1629" s="90" t="b">
        <f>OR(MONTH(Taulukko1[[#This Row],[Alku PVM]] )&lt;=9,AND(MONTH(Taulukko1[[#This Row],[Alku PVM]] )=9))</f>
        <v>1</v>
      </c>
      <c r="AF1629" s="90" t="b">
        <f>OR(MONTH(Taulukko1[[#This Row],[Loppu PVM]])&lt;=9,AND(MONTH(Taulukko1[[#This Row],[Loppu PVM]] )=9))</f>
        <v>1</v>
      </c>
      <c r="AG1629" s="90" t="b">
        <f>OR(MONTH(Taulukko1[[#This Row],[Alku PVM]] )&lt;=6,AND(MONTH(Taulukko1[[#This Row],[Alku PVM]] )=6))</f>
        <v>0</v>
      </c>
      <c r="AH1629" s="90" t="b">
        <f>OR(MONTH(Taulukko1[[#This Row],[Loppu PVM]])&lt;=6,AND(MONTH(Taulukko1[[#This Row],[Loppu PVM]] )=6))</f>
        <v>0</v>
      </c>
    </row>
    <row r="1630" spans="1:34" ht="12.75" customHeight="1">
      <c r="A1630" t="s">
        <v>814</v>
      </c>
      <c r="B1630" s="23">
        <v>40756</v>
      </c>
      <c r="C1630" t="s">
        <v>3558</v>
      </c>
      <c r="E1630" s="62">
        <v>12</v>
      </c>
      <c r="F1630" s="4">
        <v>40805</v>
      </c>
      <c r="G1630" s="5">
        <v>4</v>
      </c>
      <c r="H1630" s="22">
        <v>12</v>
      </c>
      <c r="I1630" s="126">
        <f>INDEX('TOL2008'!B:B,MATCH(A1630,'TOL2008'!A:A,0))</f>
        <v>94910</v>
      </c>
      <c r="J1630" s="126" t="str">
        <f>INDEX(Pääluokka!$H$2:$H$100,MATCH(VALUE(LEFT(Taulukko1[[#This Row],[TOL2008]],2)),Pääluokka!$G$2:$G$100,0))</f>
        <v>Muu palvelutoiminta</v>
      </c>
      <c r="K1630" s="126" t="str">
        <f>INDEX(Pääluokka!$I$2:$I$100,MATCH(VALUE(LEFT(Taulukko1[[#This Row],[TOL2008]],2)),Pääluokka!$G$2:$G$100,0))</f>
        <v>Palvelualat (G-N, R, S)</v>
      </c>
      <c r="L1630" s="41">
        <f t="shared" si="250"/>
        <v>49</v>
      </c>
      <c r="M1630" s="43">
        <f t="shared" si="251"/>
        <v>40756</v>
      </c>
      <c r="N1630" s="43">
        <f t="shared" si="252"/>
        <v>40805</v>
      </c>
      <c r="O1630" s="43">
        <f t="shared" si="253"/>
        <v>40756</v>
      </c>
      <c r="P1630" s="43">
        <f t="shared" si="254"/>
        <v>40787</v>
      </c>
      <c r="Q1630" s="41">
        <f t="shared" si="255"/>
        <v>2011</v>
      </c>
      <c r="R1630" s="41">
        <f t="shared" si="256"/>
        <v>2011</v>
      </c>
      <c r="S1630" s="43" t="str">
        <f>YEAR(Taulukko1[[#This Row],[Alku KK]])&amp;"Q"&amp;ROUNDDOWN((MONTH(Taulukko1[[#This Row],[Alku KK]])-1)/3+1,0)</f>
        <v>2011Q3</v>
      </c>
      <c r="T1630" s="43" t="str">
        <f>YEAR(Taulukko1[[#This Row],[Loppu KK]])&amp;"Q"&amp;ROUNDDOWN((MONTH(Taulukko1[[#This Row],[Loppu KK]])-1)/3+1,0)</f>
        <v>2011Q3</v>
      </c>
      <c r="U1630" s="66">
        <f>IF(COUNT(Taulukko1[[#This Row],[Neuvottelujen alaiset ]])=1,Taulukko1[[#This Row],[Neuvottelujen alaiset ]],Taulukko1[[#This Row],[Vähennystarve]])</f>
        <v>12</v>
      </c>
      <c r="V1630" s="44">
        <f t="shared" si="257"/>
        <v>1</v>
      </c>
      <c r="W1630" s="44">
        <f t="shared" si="258"/>
        <v>0.33333333333333331</v>
      </c>
      <c r="X1630" s="44">
        <f t="shared" si="259"/>
        <v>0.33333333333333331</v>
      </c>
      <c r="Y1630" s="90" t="b">
        <f>AND(MONTH(Taulukko1[[#This Row],[Alku PVM]] )=6,DAY(Taulukko1[[#This Row],[Alku PVM]] )&gt;19)</f>
        <v>0</v>
      </c>
      <c r="Z1630" s="90" t="b">
        <f>AND(MONTH(Taulukko1[[#This Row],[Loppu PVM]] )=6,DAY(Taulukko1[[#This Row],[Loppu PVM]] )&gt;19)</f>
        <v>0</v>
      </c>
      <c r="AA1630" s="90" t="b">
        <f>OR(MONTH(Taulukko1[[#This Row],[Alku PVM]] )&lt;=5,AND(MONTH(Taulukko1[[#This Row],[Alku PVM]] )=6,DAY(Taulukko1[[#This Row],[Alku PVM]] )&lt;20))</f>
        <v>0</v>
      </c>
      <c r="AB1630" s="90" t="b">
        <f>OR(MONTH(Taulukko1[[#This Row],[Loppu PVM]])&lt;=5,AND(MONTH(Taulukko1[[#This Row],[Loppu PVM]] )=6,DAY(Taulukko1[[#This Row],[Loppu PVM]])&lt;20))</f>
        <v>0</v>
      </c>
      <c r="AC1630" s="90" t="b">
        <f>OR(MONTH(Taulukko1[[#This Row],[Alku PVM]] )&lt;=3,AND(MONTH(Taulukko1[[#This Row],[Alku PVM]] )=3))</f>
        <v>0</v>
      </c>
      <c r="AD1630" s="90" t="b">
        <f>OR(MONTH(Taulukko1[[#This Row],[Loppu PVM]] )&lt;=3,AND(MONTH(Taulukko1[[#This Row],[Loppu PVM]] )=3))</f>
        <v>0</v>
      </c>
      <c r="AE1630" s="90" t="b">
        <f>OR(MONTH(Taulukko1[[#This Row],[Alku PVM]] )&lt;=9,AND(MONTH(Taulukko1[[#This Row],[Alku PVM]] )=9))</f>
        <v>1</v>
      </c>
      <c r="AF1630" s="90" t="b">
        <f>OR(MONTH(Taulukko1[[#This Row],[Loppu PVM]])&lt;=9,AND(MONTH(Taulukko1[[#This Row],[Loppu PVM]] )=9))</f>
        <v>1</v>
      </c>
      <c r="AG1630" s="90" t="b">
        <f>OR(MONTH(Taulukko1[[#This Row],[Alku PVM]] )&lt;=6,AND(MONTH(Taulukko1[[#This Row],[Alku PVM]] )=6))</f>
        <v>0</v>
      </c>
      <c r="AH1630" s="90" t="b">
        <f>OR(MONTH(Taulukko1[[#This Row],[Loppu PVM]])&lt;=6,AND(MONTH(Taulukko1[[#This Row],[Loppu PVM]] )=6))</f>
        <v>0</v>
      </c>
    </row>
    <row r="1631" spans="1:34" ht="12.75" customHeight="1">
      <c r="A1631" t="s">
        <v>3509</v>
      </c>
      <c r="B1631" s="23">
        <v>40756</v>
      </c>
      <c r="C1631" t="s">
        <v>3508</v>
      </c>
      <c r="F1631" s="4">
        <v>40787</v>
      </c>
      <c r="G1631" s="5">
        <v>23</v>
      </c>
      <c r="H1631" s="22">
        <v>23</v>
      </c>
      <c r="I1631" s="126" t="e">
        <f>INDEX('TOL2008'!B:B,MATCH(A1631,'TOL2008'!A:A,0))</f>
        <v>#N/A</v>
      </c>
      <c r="J1631" s="126" t="e">
        <f>INDEX(Pääluokka!$H$2:$H$100,MATCH(VALUE(LEFT(Taulukko1[[#This Row],[TOL2008]],2)),Pääluokka!$G$2:$G$100,0))</f>
        <v>#N/A</v>
      </c>
      <c r="K1631" s="126" t="e">
        <f>INDEX(Pääluokka!$I$2:$I$100,MATCH(VALUE(LEFT(Taulukko1[[#This Row],[TOL2008]],2)),Pääluokka!$G$2:$G$100,0))</f>
        <v>#N/A</v>
      </c>
      <c r="L1631" s="41">
        <f t="shared" si="250"/>
        <v>31</v>
      </c>
      <c r="M1631" s="43">
        <f t="shared" si="251"/>
        <v>40756</v>
      </c>
      <c r="N1631" s="43">
        <f t="shared" si="252"/>
        <v>40787</v>
      </c>
      <c r="O1631" s="43">
        <f t="shared" si="253"/>
        <v>40756</v>
      </c>
      <c r="P1631" s="43">
        <f t="shared" si="254"/>
        <v>40787</v>
      </c>
      <c r="Q1631" s="41">
        <f t="shared" si="255"/>
        <v>2011</v>
      </c>
      <c r="R1631" s="41">
        <f t="shared" si="256"/>
        <v>2011</v>
      </c>
      <c r="S1631" s="43" t="str">
        <f>YEAR(Taulukko1[[#This Row],[Alku KK]])&amp;"Q"&amp;ROUNDDOWN((MONTH(Taulukko1[[#This Row],[Alku KK]])-1)/3+1,0)</f>
        <v>2011Q3</v>
      </c>
      <c r="T1631" s="43" t="str">
        <f>YEAR(Taulukko1[[#This Row],[Loppu KK]])&amp;"Q"&amp;ROUNDDOWN((MONTH(Taulukko1[[#This Row],[Loppu KK]])-1)/3+1,0)</f>
        <v>2011Q3</v>
      </c>
      <c r="U1631" s="66">
        <f>IF(COUNT(Taulukko1[[#This Row],[Neuvottelujen alaiset ]])=1,Taulukko1[[#This Row],[Neuvottelujen alaiset ]],Taulukko1[[#This Row],[Vähennystarve]])</f>
        <v>23</v>
      </c>
      <c r="V1631" s="44" t="str">
        <f t="shared" si="257"/>
        <v>NA</v>
      </c>
      <c r="W1631" s="44">
        <f t="shared" si="258"/>
        <v>1</v>
      </c>
      <c r="X1631" s="44" t="str">
        <f t="shared" si="259"/>
        <v>NA</v>
      </c>
      <c r="Y1631" s="90" t="b">
        <f>AND(MONTH(Taulukko1[[#This Row],[Alku PVM]] )=6,DAY(Taulukko1[[#This Row],[Alku PVM]] )&gt;19)</f>
        <v>0</v>
      </c>
      <c r="Z1631" s="90" t="b">
        <f>AND(MONTH(Taulukko1[[#This Row],[Loppu PVM]] )=6,DAY(Taulukko1[[#This Row],[Loppu PVM]] )&gt;19)</f>
        <v>0</v>
      </c>
      <c r="AA1631" s="90" t="b">
        <f>OR(MONTH(Taulukko1[[#This Row],[Alku PVM]] )&lt;=5,AND(MONTH(Taulukko1[[#This Row],[Alku PVM]] )=6,DAY(Taulukko1[[#This Row],[Alku PVM]] )&lt;20))</f>
        <v>0</v>
      </c>
      <c r="AB1631" s="90" t="b">
        <f>OR(MONTH(Taulukko1[[#This Row],[Loppu PVM]])&lt;=5,AND(MONTH(Taulukko1[[#This Row],[Loppu PVM]] )=6,DAY(Taulukko1[[#This Row],[Loppu PVM]])&lt;20))</f>
        <v>0</v>
      </c>
      <c r="AC1631" s="90" t="b">
        <f>OR(MONTH(Taulukko1[[#This Row],[Alku PVM]] )&lt;=3,AND(MONTH(Taulukko1[[#This Row],[Alku PVM]] )=3))</f>
        <v>0</v>
      </c>
      <c r="AD1631" s="90" t="b">
        <f>OR(MONTH(Taulukko1[[#This Row],[Loppu PVM]] )&lt;=3,AND(MONTH(Taulukko1[[#This Row],[Loppu PVM]] )=3))</f>
        <v>0</v>
      </c>
      <c r="AE1631" s="90" t="b">
        <f>OR(MONTH(Taulukko1[[#This Row],[Alku PVM]] )&lt;=9,AND(MONTH(Taulukko1[[#This Row],[Alku PVM]] )=9))</f>
        <v>1</v>
      </c>
      <c r="AF1631" s="90" t="b">
        <f>OR(MONTH(Taulukko1[[#This Row],[Loppu PVM]])&lt;=9,AND(MONTH(Taulukko1[[#This Row],[Loppu PVM]] )=9))</f>
        <v>1</v>
      </c>
      <c r="AG1631" s="90" t="b">
        <f>OR(MONTH(Taulukko1[[#This Row],[Alku PVM]] )&lt;=6,AND(MONTH(Taulukko1[[#This Row],[Alku PVM]] )=6))</f>
        <v>0</v>
      </c>
      <c r="AH1631" s="90" t="b">
        <f>OR(MONTH(Taulukko1[[#This Row],[Loppu PVM]])&lt;=6,AND(MONTH(Taulukko1[[#This Row],[Loppu PVM]] )=6))</f>
        <v>0</v>
      </c>
    </row>
    <row r="1632" spans="1:34" ht="12.75" customHeight="1">
      <c r="A1632" t="s">
        <v>13</v>
      </c>
      <c r="B1632" s="23">
        <v>40763</v>
      </c>
      <c r="C1632" t="s">
        <v>3501</v>
      </c>
      <c r="D1632" s="5" t="s">
        <v>25</v>
      </c>
      <c r="F1632" s="4"/>
      <c r="G1632" s="5"/>
      <c r="H1632" s="22">
        <v>240</v>
      </c>
      <c r="I1632" s="126">
        <f>INDEX('TOL2008'!B:B,MATCH(A1632,'TOL2008'!A:A,0))</f>
        <v>72192</v>
      </c>
      <c r="J1632" s="126" t="str">
        <f>INDEX(Pääluokka!$H$2:$H$100,MATCH(VALUE(LEFT(Taulukko1[[#This Row],[TOL2008]],2)),Pääluokka!$G$2:$G$100,0))</f>
        <v>Ammatillinen, tieteellinen ja tekninen toiminta</v>
      </c>
      <c r="K1632" s="126" t="str">
        <f>INDEX(Pääluokka!$I$2:$I$100,MATCH(VALUE(LEFT(Taulukko1[[#This Row],[TOL2008]],2)),Pääluokka!$G$2:$G$100,0))</f>
        <v>Palvelualat (G-N, R, S)</v>
      </c>
      <c r="L1632" s="41" t="str">
        <f t="shared" si="250"/>
        <v>NA</v>
      </c>
      <c r="M1632" s="43">
        <f t="shared" si="251"/>
        <v>40763</v>
      </c>
      <c r="N1632" s="43">
        <f t="shared" si="252"/>
        <v>40814</v>
      </c>
      <c r="O1632" s="43">
        <f t="shared" si="253"/>
        <v>40756</v>
      </c>
      <c r="P1632" s="43">
        <f t="shared" si="254"/>
        <v>40787</v>
      </c>
      <c r="Q1632" s="41">
        <f t="shared" si="255"/>
        <v>2011</v>
      </c>
      <c r="R1632" s="41">
        <f t="shared" si="256"/>
        <v>2011</v>
      </c>
      <c r="S1632" s="43" t="str">
        <f>YEAR(Taulukko1[[#This Row],[Alku KK]])&amp;"Q"&amp;ROUNDDOWN((MONTH(Taulukko1[[#This Row],[Alku KK]])-1)/3+1,0)</f>
        <v>2011Q3</v>
      </c>
      <c r="T1632" s="43" t="str">
        <f>YEAR(Taulukko1[[#This Row],[Loppu KK]])&amp;"Q"&amp;ROUNDDOWN((MONTH(Taulukko1[[#This Row],[Loppu KK]])-1)/3+1,0)</f>
        <v>2011Q3</v>
      </c>
      <c r="U1632" s="66">
        <f>IF(COUNT(Taulukko1[[#This Row],[Neuvottelujen alaiset ]])=1,Taulukko1[[#This Row],[Neuvottelujen alaiset ]],Taulukko1[[#This Row],[Vähennystarve]])</f>
        <v>240</v>
      </c>
      <c r="V1632" s="44" t="str">
        <f t="shared" si="257"/>
        <v>NA</v>
      </c>
      <c r="W1632" s="44" t="str">
        <f t="shared" si="258"/>
        <v>NA</v>
      </c>
      <c r="X1632" s="44" t="str">
        <f t="shared" si="259"/>
        <v>NA</v>
      </c>
      <c r="Y1632" s="90" t="b">
        <f>AND(MONTH(Taulukko1[[#This Row],[Alku PVM]] )=6,DAY(Taulukko1[[#This Row],[Alku PVM]] )&gt;19)</f>
        <v>0</v>
      </c>
      <c r="Z1632" s="90" t="b">
        <f>AND(MONTH(Taulukko1[[#This Row],[Loppu PVM]] )=6,DAY(Taulukko1[[#This Row],[Loppu PVM]] )&gt;19)</f>
        <v>0</v>
      </c>
      <c r="AA1632" s="90" t="b">
        <f>OR(MONTH(Taulukko1[[#This Row],[Alku PVM]] )&lt;=5,AND(MONTH(Taulukko1[[#This Row],[Alku PVM]] )=6,DAY(Taulukko1[[#This Row],[Alku PVM]] )&lt;20))</f>
        <v>0</v>
      </c>
      <c r="AB1632" s="90" t="b">
        <f>OR(MONTH(Taulukko1[[#This Row],[Loppu PVM]])&lt;=5,AND(MONTH(Taulukko1[[#This Row],[Loppu PVM]] )=6,DAY(Taulukko1[[#This Row],[Loppu PVM]])&lt;20))</f>
        <v>0</v>
      </c>
      <c r="AC1632" s="90" t="b">
        <f>OR(MONTH(Taulukko1[[#This Row],[Alku PVM]] )&lt;=3,AND(MONTH(Taulukko1[[#This Row],[Alku PVM]] )=3))</f>
        <v>0</v>
      </c>
      <c r="AD1632" s="90" t="b">
        <f>OR(MONTH(Taulukko1[[#This Row],[Loppu PVM]] )&lt;=3,AND(MONTH(Taulukko1[[#This Row],[Loppu PVM]] )=3))</f>
        <v>0</v>
      </c>
      <c r="AE1632" s="90" t="b">
        <f>OR(MONTH(Taulukko1[[#This Row],[Alku PVM]] )&lt;=9,AND(MONTH(Taulukko1[[#This Row],[Alku PVM]] )=9))</f>
        <v>1</v>
      </c>
      <c r="AF1632" s="90" t="b">
        <f>OR(MONTH(Taulukko1[[#This Row],[Loppu PVM]])&lt;=9,AND(MONTH(Taulukko1[[#This Row],[Loppu PVM]] )=9))</f>
        <v>1</v>
      </c>
      <c r="AG1632" s="90" t="b">
        <f>OR(MONTH(Taulukko1[[#This Row],[Alku PVM]] )&lt;=6,AND(MONTH(Taulukko1[[#This Row],[Alku PVM]] )=6))</f>
        <v>0</v>
      </c>
      <c r="AH1632" s="90" t="b">
        <f>OR(MONTH(Taulukko1[[#This Row],[Loppu PVM]])&lt;=6,AND(MONTH(Taulukko1[[#This Row],[Loppu PVM]] )=6))</f>
        <v>0</v>
      </c>
    </row>
    <row r="1633" spans="1:34" ht="12.75" customHeight="1">
      <c r="A1633" t="s">
        <v>3752</v>
      </c>
      <c r="B1633" s="23">
        <v>40765</v>
      </c>
      <c r="C1633" t="s">
        <v>3751</v>
      </c>
      <c r="E1633" s="62">
        <v>30</v>
      </c>
      <c r="F1633" s="4">
        <v>40809</v>
      </c>
      <c r="G1633" s="5">
        <v>8</v>
      </c>
      <c r="H1633" s="22">
        <v>80</v>
      </c>
      <c r="I1633" s="126" t="e">
        <f>INDEX('TOL2008'!B:B,MATCH(A1633,'TOL2008'!A:A,0))</f>
        <v>#N/A</v>
      </c>
      <c r="J1633" s="126" t="e">
        <f>INDEX(Pääluokka!$H$2:$H$100,MATCH(VALUE(LEFT(Taulukko1[[#This Row],[TOL2008]],2)),Pääluokka!$G$2:$G$100,0))</f>
        <v>#N/A</v>
      </c>
      <c r="K1633" s="126" t="e">
        <f>INDEX(Pääluokka!$I$2:$I$100,MATCH(VALUE(LEFT(Taulukko1[[#This Row],[TOL2008]],2)),Pääluokka!$G$2:$G$100,0))</f>
        <v>#N/A</v>
      </c>
      <c r="L1633" s="41">
        <f t="shared" si="250"/>
        <v>44</v>
      </c>
      <c r="M1633" s="43">
        <f t="shared" si="251"/>
        <v>40765</v>
      </c>
      <c r="N1633" s="43">
        <f t="shared" si="252"/>
        <v>40809</v>
      </c>
      <c r="O1633" s="43">
        <f t="shared" si="253"/>
        <v>40756</v>
      </c>
      <c r="P1633" s="43">
        <f t="shared" si="254"/>
        <v>40787</v>
      </c>
      <c r="Q1633" s="41">
        <f t="shared" si="255"/>
        <v>2011</v>
      </c>
      <c r="R1633" s="41">
        <f t="shared" si="256"/>
        <v>2011</v>
      </c>
      <c r="S1633" s="43" t="str">
        <f>YEAR(Taulukko1[[#This Row],[Alku KK]])&amp;"Q"&amp;ROUNDDOWN((MONTH(Taulukko1[[#This Row],[Alku KK]])-1)/3+1,0)</f>
        <v>2011Q3</v>
      </c>
      <c r="T1633" s="43" t="str">
        <f>YEAR(Taulukko1[[#This Row],[Loppu KK]])&amp;"Q"&amp;ROUNDDOWN((MONTH(Taulukko1[[#This Row],[Loppu KK]])-1)/3+1,0)</f>
        <v>2011Q3</v>
      </c>
      <c r="U1633" s="66">
        <f>IF(COUNT(Taulukko1[[#This Row],[Neuvottelujen alaiset ]])=1,Taulukko1[[#This Row],[Neuvottelujen alaiset ]],Taulukko1[[#This Row],[Vähennystarve]])</f>
        <v>80</v>
      </c>
      <c r="V1633" s="44">
        <f t="shared" si="257"/>
        <v>0.375</v>
      </c>
      <c r="W1633" s="44">
        <f t="shared" si="258"/>
        <v>0.1</v>
      </c>
      <c r="X1633" s="44">
        <f t="shared" si="259"/>
        <v>0.26666666666666666</v>
      </c>
      <c r="Y1633" s="90" t="b">
        <f>AND(MONTH(Taulukko1[[#This Row],[Alku PVM]] )=6,DAY(Taulukko1[[#This Row],[Alku PVM]] )&gt;19)</f>
        <v>0</v>
      </c>
      <c r="Z1633" s="90" t="b">
        <f>AND(MONTH(Taulukko1[[#This Row],[Loppu PVM]] )=6,DAY(Taulukko1[[#This Row],[Loppu PVM]] )&gt;19)</f>
        <v>0</v>
      </c>
      <c r="AA1633" s="90" t="b">
        <f>OR(MONTH(Taulukko1[[#This Row],[Alku PVM]] )&lt;=5,AND(MONTH(Taulukko1[[#This Row],[Alku PVM]] )=6,DAY(Taulukko1[[#This Row],[Alku PVM]] )&lt;20))</f>
        <v>0</v>
      </c>
      <c r="AB1633" s="90" t="b">
        <f>OR(MONTH(Taulukko1[[#This Row],[Loppu PVM]])&lt;=5,AND(MONTH(Taulukko1[[#This Row],[Loppu PVM]] )=6,DAY(Taulukko1[[#This Row],[Loppu PVM]])&lt;20))</f>
        <v>0</v>
      </c>
      <c r="AC1633" s="90" t="b">
        <f>OR(MONTH(Taulukko1[[#This Row],[Alku PVM]] )&lt;=3,AND(MONTH(Taulukko1[[#This Row],[Alku PVM]] )=3))</f>
        <v>0</v>
      </c>
      <c r="AD1633" s="90" t="b">
        <f>OR(MONTH(Taulukko1[[#This Row],[Loppu PVM]] )&lt;=3,AND(MONTH(Taulukko1[[#This Row],[Loppu PVM]] )=3))</f>
        <v>0</v>
      </c>
      <c r="AE1633" s="90" t="b">
        <f>OR(MONTH(Taulukko1[[#This Row],[Alku PVM]] )&lt;=9,AND(MONTH(Taulukko1[[#This Row],[Alku PVM]] )=9))</f>
        <v>1</v>
      </c>
      <c r="AF1633" s="90" t="b">
        <f>OR(MONTH(Taulukko1[[#This Row],[Loppu PVM]])&lt;=9,AND(MONTH(Taulukko1[[#This Row],[Loppu PVM]] )=9))</f>
        <v>1</v>
      </c>
      <c r="AG1633" s="90" t="b">
        <f>OR(MONTH(Taulukko1[[#This Row],[Alku PVM]] )&lt;=6,AND(MONTH(Taulukko1[[#This Row],[Alku PVM]] )=6))</f>
        <v>0</v>
      </c>
      <c r="AH1633" s="90" t="b">
        <f>OR(MONTH(Taulukko1[[#This Row],[Loppu PVM]])&lt;=6,AND(MONTH(Taulukko1[[#This Row],[Loppu PVM]] )=6))</f>
        <v>0</v>
      </c>
    </row>
    <row r="1634" spans="1:34" ht="12.75" customHeight="1">
      <c r="A1634" t="s">
        <v>231</v>
      </c>
      <c r="B1634" s="23">
        <v>40765</v>
      </c>
      <c r="C1634" t="s">
        <v>3598</v>
      </c>
      <c r="E1634" s="62">
        <v>20</v>
      </c>
      <c r="F1634" s="4">
        <v>40814</v>
      </c>
      <c r="G1634" s="5">
        <v>14</v>
      </c>
      <c r="H1634" s="22">
        <v>165</v>
      </c>
      <c r="I1634" s="126">
        <f>INDEX('TOL2008'!B:B,MATCH(A1634,'TOL2008'!A:A,0))</f>
        <v>10420</v>
      </c>
      <c r="J1634" s="126" t="str">
        <f>INDEX(Pääluokka!$H$2:$H$100,MATCH(VALUE(LEFT(Taulukko1[[#This Row],[TOL2008]],2)),Pääluokka!$G$2:$G$100,0))</f>
        <v>Teollisuus</v>
      </c>
      <c r="K1634" s="126" t="str">
        <f>INDEX(Pääluokka!$I$2:$I$100,MATCH(VALUE(LEFT(Taulukko1[[#This Row],[TOL2008]],2)),Pääluokka!$G$2:$G$100,0))</f>
        <v>Teollisuus (C-E)</v>
      </c>
      <c r="L1634" s="41">
        <f t="shared" si="250"/>
        <v>49</v>
      </c>
      <c r="M1634" s="43">
        <f t="shared" si="251"/>
        <v>40765</v>
      </c>
      <c r="N1634" s="43">
        <f t="shared" si="252"/>
        <v>40814</v>
      </c>
      <c r="O1634" s="43">
        <f t="shared" si="253"/>
        <v>40756</v>
      </c>
      <c r="P1634" s="43">
        <f t="shared" si="254"/>
        <v>40787</v>
      </c>
      <c r="Q1634" s="41">
        <f t="shared" si="255"/>
        <v>2011</v>
      </c>
      <c r="R1634" s="41">
        <f t="shared" si="256"/>
        <v>2011</v>
      </c>
      <c r="S1634" s="43" t="str">
        <f>YEAR(Taulukko1[[#This Row],[Alku KK]])&amp;"Q"&amp;ROUNDDOWN((MONTH(Taulukko1[[#This Row],[Alku KK]])-1)/3+1,0)</f>
        <v>2011Q3</v>
      </c>
      <c r="T1634" s="43" t="str">
        <f>YEAR(Taulukko1[[#This Row],[Loppu KK]])&amp;"Q"&amp;ROUNDDOWN((MONTH(Taulukko1[[#This Row],[Loppu KK]])-1)/3+1,0)</f>
        <v>2011Q3</v>
      </c>
      <c r="U1634" s="66">
        <f>IF(COUNT(Taulukko1[[#This Row],[Neuvottelujen alaiset ]])=1,Taulukko1[[#This Row],[Neuvottelujen alaiset ]],Taulukko1[[#This Row],[Vähennystarve]])</f>
        <v>165</v>
      </c>
      <c r="V1634" s="44">
        <f t="shared" si="257"/>
        <v>0.12121212121212122</v>
      </c>
      <c r="W1634" s="44">
        <f t="shared" si="258"/>
        <v>8.4848484848484854E-2</v>
      </c>
      <c r="X1634" s="44">
        <f t="shared" si="259"/>
        <v>0.7</v>
      </c>
      <c r="Y1634" s="90" t="b">
        <f>AND(MONTH(Taulukko1[[#This Row],[Alku PVM]] )=6,DAY(Taulukko1[[#This Row],[Alku PVM]] )&gt;19)</f>
        <v>0</v>
      </c>
      <c r="Z1634" s="90" t="b">
        <f>AND(MONTH(Taulukko1[[#This Row],[Loppu PVM]] )=6,DAY(Taulukko1[[#This Row],[Loppu PVM]] )&gt;19)</f>
        <v>0</v>
      </c>
      <c r="AA1634" s="90" t="b">
        <f>OR(MONTH(Taulukko1[[#This Row],[Alku PVM]] )&lt;=5,AND(MONTH(Taulukko1[[#This Row],[Alku PVM]] )=6,DAY(Taulukko1[[#This Row],[Alku PVM]] )&lt;20))</f>
        <v>0</v>
      </c>
      <c r="AB1634" s="90" t="b">
        <f>OR(MONTH(Taulukko1[[#This Row],[Loppu PVM]])&lt;=5,AND(MONTH(Taulukko1[[#This Row],[Loppu PVM]] )=6,DAY(Taulukko1[[#This Row],[Loppu PVM]])&lt;20))</f>
        <v>0</v>
      </c>
      <c r="AC1634" s="90" t="b">
        <f>OR(MONTH(Taulukko1[[#This Row],[Alku PVM]] )&lt;=3,AND(MONTH(Taulukko1[[#This Row],[Alku PVM]] )=3))</f>
        <v>0</v>
      </c>
      <c r="AD1634" s="90" t="b">
        <f>OR(MONTH(Taulukko1[[#This Row],[Loppu PVM]] )&lt;=3,AND(MONTH(Taulukko1[[#This Row],[Loppu PVM]] )=3))</f>
        <v>0</v>
      </c>
      <c r="AE1634" s="90" t="b">
        <f>OR(MONTH(Taulukko1[[#This Row],[Alku PVM]] )&lt;=9,AND(MONTH(Taulukko1[[#This Row],[Alku PVM]] )=9))</f>
        <v>1</v>
      </c>
      <c r="AF1634" s="90" t="b">
        <f>OR(MONTH(Taulukko1[[#This Row],[Loppu PVM]])&lt;=9,AND(MONTH(Taulukko1[[#This Row],[Loppu PVM]] )=9))</f>
        <v>1</v>
      </c>
      <c r="AG1634" s="90" t="b">
        <f>OR(MONTH(Taulukko1[[#This Row],[Alku PVM]] )&lt;=6,AND(MONTH(Taulukko1[[#This Row],[Alku PVM]] )=6))</f>
        <v>0</v>
      </c>
      <c r="AH1634" s="90" t="b">
        <f>OR(MONTH(Taulukko1[[#This Row],[Loppu PVM]])&lt;=6,AND(MONTH(Taulukko1[[#This Row],[Loppu PVM]] )=6))</f>
        <v>0</v>
      </c>
    </row>
    <row r="1635" spans="1:34" ht="12.75" customHeight="1">
      <c r="A1635" t="s">
        <v>2170</v>
      </c>
      <c r="B1635" s="23">
        <v>40766</v>
      </c>
      <c r="C1635" t="s">
        <v>3785</v>
      </c>
      <c r="E1635" s="62">
        <v>190</v>
      </c>
      <c r="F1635" s="4">
        <v>40815</v>
      </c>
      <c r="G1635" s="5">
        <v>170</v>
      </c>
      <c r="H1635" s="22">
        <v>290</v>
      </c>
      <c r="I1635" s="126" t="e">
        <f>INDEX('TOL2008'!B:B,MATCH(A1635,'TOL2008'!A:A,0))</f>
        <v>#N/A</v>
      </c>
      <c r="J1635" s="126" t="e">
        <f>INDEX(Pääluokka!$H$2:$H$100,MATCH(VALUE(LEFT(Taulukko1[[#This Row],[TOL2008]],2)),Pääluokka!$G$2:$G$100,0))</f>
        <v>#N/A</v>
      </c>
      <c r="K1635" s="126" t="e">
        <f>INDEX(Pääluokka!$I$2:$I$100,MATCH(VALUE(LEFT(Taulukko1[[#This Row],[TOL2008]],2)),Pääluokka!$G$2:$G$100,0))</f>
        <v>#N/A</v>
      </c>
      <c r="L1635" s="41">
        <f t="shared" si="250"/>
        <v>49</v>
      </c>
      <c r="M1635" s="43">
        <f t="shared" si="251"/>
        <v>40766</v>
      </c>
      <c r="N1635" s="43">
        <f t="shared" si="252"/>
        <v>40815</v>
      </c>
      <c r="O1635" s="43">
        <f t="shared" si="253"/>
        <v>40756</v>
      </c>
      <c r="P1635" s="43">
        <f t="shared" si="254"/>
        <v>40787</v>
      </c>
      <c r="Q1635" s="41">
        <f t="shared" si="255"/>
        <v>2011</v>
      </c>
      <c r="R1635" s="41">
        <f t="shared" si="256"/>
        <v>2011</v>
      </c>
      <c r="S1635" s="43" t="str">
        <f>YEAR(Taulukko1[[#This Row],[Alku KK]])&amp;"Q"&amp;ROUNDDOWN((MONTH(Taulukko1[[#This Row],[Alku KK]])-1)/3+1,0)</f>
        <v>2011Q3</v>
      </c>
      <c r="T1635" s="43" t="str">
        <f>YEAR(Taulukko1[[#This Row],[Loppu KK]])&amp;"Q"&amp;ROUNDDOWN((MONTH(Taulukko1[[#This Row],[Loppu KK]])-1)/3+1,0)</f>
        <v>2011Q3</v>
      </c>
      <c r="U1635" s="66">
        <f>IF(COUNT(Taulukko1[[#This Row],[Neuvottelujen alaiset ]])=1,Taulukko1[[#This Row],[Neuvottelujen alaiset ]],Taulukko1[[#This Row],[Vähennystarve]])</f>
        <v>290</v>
      </c>
      <c r="V1635" s="44">
        <f t="shared" si="257"/>
        <v>0.65517241379310343</v>
      </c>
      <c r="W1635" s="44">
        <f t="shared" si="258"/>
        <v>0.58620689655172409</v>
      </c>
      <c r="X1635" s="44">
        <f t="shared" si="259"/>
        <v>0.89473684210526316</v>
      </c>
      <c r="Y1635" s="90" t="b">
        <f>AND(MONTH(Taulukko1[[#This Row],[Alku PVM]] )=6,DAY(Taulukko1[[#This Row],[Alku PVM]] )&gt;19)</f>
        <v>0</v>
      </c>
      <c r="Z1635" s="90" t="b">
        <f>AND(MONTH(Taulukko1[[#This Row],[Loppu PVM]] )=6,DAY(Taulukko1[[#This Row],[Loppu PVM]] )&gt;19)</f>
        <v>0</v>
      </c>
      <c r="AA1635" s="90" t="b">
        <f>OR(MONTH(Taulukko1[[#This Row],[Alku PVM]] )&lt;=5,AND(MONTH(Taulukko1[[#This Row],[Alku PVM]] )=6,DAY(Taulukko1[[#This Row],[Alku PVM]] )&lt;20))</f>
        <v>0</v>
      </c>
      <c r="AB1635" s="90" t="b">
        <f>OR(MONTH(Taulukko1[[#This Row],[Loppu PVM]])&lt;=5,AND(MONTH(Taulukko1[[#This Row],[Loppu PVM]] )=6,DAY(Taulukko1[[#This Row],[Loppu PVM]])&lt;20))</f>
        <v>0</v>
      </c>
      <c r="AC1635" s="90" t="b">
        <f>OR(MONTH(Taulukko1[[#This Row],[Alku PVM]] )&lt;=3,AND(MONTH(Taulukko1[[#This Row],[Alku PVM]] )=3))</f>
        <v>0</v>
      </c>
      <c r="AD1635" s="90" t="b">
        <f>OR(MONTH(Taulukko1[[#This Row],[Loppu PVM]] )&lt;=3,AND(MONTH(Taulukko1[[#This Row],[Loppu PVM]] )=3))</f>
        <v>0</v>
      </c>
      <c r="AE1635" s="90" t="b">
        <f>OR(MONTH(Taulukko1[[#This Row],[Alku PVM]] )&lt;=9,AND(MONTH(Taulukko1[[#This Row],[Alku PVM]] )=9))</f>
        <v>1</v>
      </c>
      <c r="AF1635" s="90" t="b">
        <f>OR(MONTH(Taulukko1[[#This Row],[Loppu PVM]])&lt;=9,AND(MONTH(Taulukko1[[#This Row],[Loppu PVM]] )=9))</f>
        <v>1</v>
      </c>
      <c r="AG1635" s="90" t="b">
        <f>OR(MONTH(Taulukko1[[#This Row],[Alku PVM]] )&lt;=6,AND(MONTH(Taulukko1[[#This Row],[Alku PVM]] )=6))</f>
        <v>0</v>
      </c>
      <c r="AH1635" s="90" t="b">
        <f>OR(MONTH(Taulukko1[[#This Row],[Loppu PVM]])&lt;=6,AND(MONTH(Taulukko1[[#This Row],[Loppu PVM]] )=6))</f>
        <v>0</v>
      </c>
    </row>
    <row r="1636" spans="1:34" ht="12.75" customHeight="1">
      <c r="A1636" t="s">
        <v>3764</v>
      </c>
      <c r="B1636" s="23">
        <v>40770</v>
      </c>
      <c r="C1636" t="s">
        <v>3763</v>
      </c>
      <c r="E1636" s="62">
        <v>30</v>
      </c>
      <c r="F1636" s="4"/>
      <c r="G1636" s="5"/>
      <c r="H1636" s="22">
        <v>30</v>
      </c>
      <c r="I1636" s="126" t="e">
        <f>INDEX('TOL2008'!B:B,MATCH(A1636,'TOL2008'!A:A,0))</f>
        <v>#N/A</v>
      </c>
      <c r="J1636" s="126" t="e">
        <f>INDEX(Pääluokka!$H$2:$H$100,MATCH(VALUE(LEFT(Taulukko1[[#This Row],[TOL2008]],2)),Pääluokka!$G$2:$G$100,0))</f>
        <v>#N/A</v>
      </c>
      <c r="K1636" s="126" t="e">
        <f>INDEX(Pääluokka!$I$2:$I$100,MATCH(VALUE(LEFT(Taulukko1[[#This Row],[TOL2008]],2)),Pääluokka!$G$2:$G$100,0))</f>
        <v>#N/A</v>
      </c>
      <c r="L1636" s="41" t="str">
        <f t="shared" si="250"/>
        <v>NA</v>
      </c>
      <c r="M1636" s="43">
        <f t="shared" si="251"/>
        <v>40770</v>
      </c>
      <c r="N1636" s="43">
        <f t="shared" si="252"/>
        <v>40821</v>
      </c>
      <c r="O1636" s="43">
        <f t="shared" si="253"/>
        <v>40756</v>
      </c>
      <c r="P1636" s="43">
        <f t="shared" si="254"/>
        <v>40817</v>
      </c>
      <c r="Q1636" s="41">
        <f t="shared" si="255"/>
        <v>2011</v>
      </c>
      <c r="R1636" s="41">
        <f t="shared" si="256"/>
        <v>2011</v>
      </c>
      <c r="S1636" s="43" t="str">
        <f>YEAR(Taulukko1[[#This Row],[Alku KK]])&amp;"Q"&amp;ROUNDDOWN((MONTH(Taulukko1[[#This Row],[Alku KK]])-1)/3+1,0)</f>
        <v>2011Q3</v>
      </c>
      <c r="T1636" s="43" t="str">
        <f>YEAR(Taulukko1[[#This Row],[Loppu KK]])&amp;"Q"&amp;ROUNDDOWN((MONTH(Taulukko1[[#This Row],[Loppu KK]])-1)/3+1,0)</f>
        <v>2011Q4</v>
      </c>
      <c r="U1636" s="66">
        <f>IF(COUNT(Taulukko1[[#This Row],[Neuvottelujen alaiset ]])=1,Taulukko1[[#This Row],[Neuvottelujen alaiset ]],Taulukko1[[#This Row],[Vähennystarve]])</f>
        <v>30</v>
      </c>
      <c r="V1636" s="44">
        <f t="shared" si="257"/>
        <v>1</v>
      </c>
      <c r="W1636" s="44" t="str">
        <f t="shared" si="258"/>
        <v>NA</v>
      </c>
      <c r="X1636" s="44" t="str">
        <f t="shared" si="259"/>
        <v>NA</v>
      </c>
      <c r="Y1636" s="90" t="b">
        <f>AND(MONTH(Taulukko1[[#This Row],[Alku PVM]] )=6,DAY(Taulukko1[[#This Row],[Alku PVM]] )&gt;19)</f>
        <v>0</v>
      </c>
      <c r="Z1636" s="90" t="b">
        <f>AND(MONTH(Taulukko1[[#This Row],[Loppu PVM]] )=6,DAY(Taulukko1[[#This Row],[Loppu PVM]] )&gt;19)</f>
        <v>0</v>
      </c>
      <c r="AA1636" s="90" t="b">
        <f>OR(MONTH(Taulukko1[[#This Row],[Alku PVM]] )&lt;=5,AND(MONTH(Taulukko1[[#This Row],[Alku PVM]] )=6,DAY(Taulukko1[[#This Row],[Alku PVM]] )&lt;20))</f>
        <v>0</v>
      </c>
      <c r="AB1636" s="90" t="b">
        <f>OR(MONTH(Taulukko1[[#This Row],[Loppu PVM]])&lt;=5,AND(MONTH(Taulukko1[[#This Row],[Loppu PVM]] )=6,DAY(Taulukko1[[#This Row],[Loppu PVM]])&lt;20))</f>
        <v>0</v>
      </c>
      <c r="AC1636" s="90" t="b">
        <f>OR(MONTH(Taulukko1[[#This Row],[Alku PVM]] )&lt;=3,AND(MONTH(Taulukko1[[#This Row],[Alku PVM]] )=3))</f>
        <v>0</v>
      </c>
      <c r="AD1636" s="90" t="b">
        <f>OR(MONTH(Taulukko1[[#This Row],[Loppu PVM]] )&lt;=3,AND(MONTH(Taulukko1[[#This Row],[Loppu PVM]] )=3))</f>
        <v>0</v>
      </c>
      <c r="AE1636" s="90" t="b">
        <f>OR(MONTH(Taulukko1[[#This Row],[Alku PVM]] )&lt;=9,AND(MONTH(Taulukko1[[#This Row],[Alku PVM]] )=9))</f>
        <v>1</v>
      </c>
      <c r="AF1636" s="90" t="b">
        <f>OR(MONTH(Taulukko1[[#This Row],[Loppu PVM]])&lt;=9,AND(MONTH(Taulukko1[[#This Row],[Loppu PVM]] )=9))</f>
        <v>0</v>
      </c>
      <c r="AG1636" s="90" t="b">
        <f>OR(MONTH(Taulukko1[[#This Row],[Alku PVM]] )&lt;=6,AND(MONTH(Taulukko1[[#This Row],[Alku PVM]] )=6))</f>
        <v>0</v>
      </c>
      <c r="AH1636" s="90" t="b">
        <f>OR(MONTH(Taulukko1[[#This Row],[Loppu PVM]])&lt;=6,AND(MONTH(Taulukko1[[#This Row],[Loppu PVM]] )=6))</f>
        <v>0</v>
      </c>
    </row>
    <row r="1637" spans="1:34" ht="12.75" customHeight="1">
      <c r="A1637" t="s">
        <v>3496</v>
      </c>
      <c r="B1637" s="23">
        <v>40770</v>
      </c>
      <c r="C1637" t="s">
        <v>3495</v>
      </c>
      <c r="D1637" s="5" t="s">
        <v>25</v>
      </c>
      <c r="E1637" s="62">
        <v>100</v>
      </c>
      <c r="F1637" s="4">
        <v>40826</v>
      </c>
      <c r="G1637" s="5">
        <v>35</v>
      </c>
      <c r="H1637" s="22">
        <v>230</v>
      </c>
      <c r="I1637" s="126" t="e">
        <f>INDEX('TOL2008'!B:B,MATCH(A1637,'TOL2008'!A:A,0))</f>
        <v>#N/A</v>
      </c>
      <c r="J1637" s="126" t="e">
        <f>INDEX(Pääluokka!$H$2:$H$100,MATCH(VALUE(LEFT(Taulukko1[[#This Row],[TOL2008]],2)),Pääluokka!$G$2:$G$100,0))</f>
        <v>#N/A</v>
      </c>
      <c r="K1637" s="126" t="e">
        <f>INDEX(Pääluokka!$I$2:$I$100,MATCH(VALUE(LEFT(Taulukko1[[#This Row],[TOL2008]],2)),Pääluokka!$G$2:$G$100,0))</f>
        <v>#N/A</v>
      </c>
      <c r="L1637" s="41">
        <f t="shared" si="250"/>
        <v>56</v>
      </c>
      <c r="M1637" s="43">
        <f t="shared" si="251"/>
        <v>40770</v>
      </c>
      <c r="N1637" s="43">
        <f t="shared" si="252"/>
        <v>40826</v>
      </c>
      <c r="O1637" s="43">
        <f t="shared" si="253"/>
        <v>40756</v>
      </c>
      <c r="P1637" s="43">
        <f t="shared" si="254"/>
        <v>40817</v>
      </c>
      <c r="Q1637" s="41">
        <f t="shared" si="255"/>
        <v>2011</v>
      </c>
      <c r="R1637" s="41">
        <f t="shared" si="256"/>
        <v>2011</v>
      </c>
      <c r="S1637" s="43" t="str">
        <f>YEAR(Taulukko1[[#This Row],[Alku KK]])&amp;"Q"&amp;ROUNDDOWN((MONTH(Taulukko1[[#This Row],[Alku KK]])-1)/3+1,0)</f>
        <v>2011Q3</v>
      </c>
      <c r="T1637" s="43" t="str">
        <f>YEAR(Taulukko1[[#This Row],[Loppu KK]])&amp;"Q"&amp;ROUNDDOWN((MONTH(Taulukko1[[#This Row],[Loppu KK]])-1)/3+1,0)</f>
        <v>2011Q4</v>
      </c>
      <c r="U1637" s="66">
        <f>IF(COUNT(Taulukko1[[#This Row],[Neuvottelujen alaiset ]])=1,Taulukko1[[#This Row],[Neuvottelujen alaiset ]],Taulukko1[[#This Row],[Vähennystarve]])</f>
        <v>230</v>
      </c>
      <c r="V1637" s="44">
        <f t="shared" si="257"/>
        <v>0.43478260869565216</v>
      </c>
      <c r="W1637" s="44">
        <f t="shared" si="258"/>
        <v>0.15217391304347827</v>
      </c>
      <c r="X1637" s="44">
        <f t="shared" si="259"/>
        <v>0.35</v>
      </c>
      <c r="Y1637" s="90" t="b">
        <f>AND(MONTH(Taulukko1[[#This Row],[Alku PVM]] )=6,DAY(Taulukko1[[#This Row],[Alku PVM]] )&gt;19)</f>
        <v>0</v>
      </c>
      <c r="Z1637" s="90" t="b">
        <f>AND(MONTH(Taulukko1[[#This Row],[Loppu PVM]] )=6,DAY(Taulukko1[[#This Row],[Loppu PVM]] )&gt;19)</f>
        <v>0</v>
      </c>
      <c r="AA1637" s="90" t="b">
        <f>OR(MONTH(Taulukko1[[#This Row],[Alku PVM]] )&lt;=5,AND(MONTH(Taulukko1[[#This Row],[Alku PVM]] )=6,DAY(Taulukko1[[#This Row],[Alku PVM]] )&lt;20))</f>
        <v>0</v>
      </c>
      <c r="AB1637" s="90" t="b">
        <f>OR(MONTH(Taulukko1[[#This Row],[Loppu PVM]])&lt;=5,AND(MONTH(Taulukko1[[#This Row],[Loppu PVM]] )=6,DAY(Taulukko1[[#This Row],[Loppu PVM]])&lt;20))</f>
        <v>0</v>
      </c>
      <c r="AC1637" s="90" t="b">
        <f>OR(MONTH(Taulukko1[[#This Row],[Alku PVM]] )&lt;=3,AND(MONTH(Taulukko1[[#This Row],[Alku PVM]] )=3))</f>
        <v>0</v>
      </c>
      <c r="AD1637" s="90" t="b">
        <f>OR(MONTH(Taulukko1[[#This Row],[Loppu PVM]] )&lt;=3,AND(MONTH(Taulukko1[[#This Row],[Loppu PVM]] )=3))</f>
        <v>0</v>
      </c>
      <c r="AE1637" s="90" t="b">
        <f>OR(MONTH(Taulukko1[[#This Row],[Alku PVM]] )&lt;=9,AND(MONTH(Taulukko1[[#This Row],[Alku PVM]] )=9))</f>
        <v>1</v>
      </c>
      <c r="AF1637" s="90" t="b">
        <f>OR(MONTH(Taulukko1[[#This Row],[Loppu PVM]])&lt;=9,AND(MONTH(Taulukko1[[#This Row],[Loppu PVM]] )=9))</f>
        <v>0</v>
      </c>
      <c r="AG1637" s="90" t="b">
        <f>OR(MONTH(Taulukko1[[#This Row],[Alku PVM]] )&lt;=6,AND(MONTH(Taulukko1[[#This Row],[Alku PVM]] )=6))</f>
        <v>0</v>
      </c>
      <c r="AH1637" s="90" t="b">
        <f>OR(MONTH(Taulukko1[[#This Row],[Loppu PVM]])&lt;=6,AND(MONTH(Taulukko1[[#This Row],[Loppu PVM]] )=6))</f>
        <v>0</v>
      </c>
    </row>
    <row r="1638" spans="1:34" ht="12.75" customHeight="1">
      <c r="A1638" t="s">
        <v>1940</v>
      </c>
      <c r="B1638" s="23">
        <v>40772</v>
      </c>
      <c r="C1638" t="s">
        <v>3606</v>
      </c>
      <c r="E1638" s="62">
        <v>80</v>
      </c>
      <c r="F1638" s="4">
        <v>40819</v>
      </c>
      <c r="G1638" s="5">
        <v>77</v>
      </c>
      <c r="H1638" s="22">
        <v>350</v>
      </c>
      <c r="I1638" s="126" t="e">
        <f>INDEX('TOL2008'!B:B,MATCH(A1638,'TOL2008'!A:A,0))</f>
        <v>#N/A</v>
      </c>
      <c r="J1638" s="126" t="e">
        <f>INDEX(Pääluokka!$H$2:$H$100,MATCH(VALUE(LEFT(Taulukko1[[#This Row],[TOL2008]],2)),Pääluokka!$G$2:$G$100,0))</f>
        <v>#N/A</v>
      </c>
      <c r="K1638" s="126" t="e">
        <f>INDEX(Pääluokka!$I$2:$I$100,MATCH(VALUE(LEFT(Taulukko1[[#This Row],[TOL2008]],2)),Pääluokka!$G$2:$G$100,0))</f>
        <v>#N/A</v>
      </c>
      <c r="L1638" s="41">
        <f t="shared" si="250"/>
        <v>47</v>
      </c>
      <c r="M1638" s="43">
        <f t="shared" si="251"/>
        <v>40772</v>
      </c>
      <c r="N1638" s="43">
        <f t="shared" si="252"/>
        <v>40819</v>
      </c>
      <c r="O1638" s="43">
        <f t="shared" si="253"/>
        <v>40756</v>
      </c>
      <c r="P1638" s="43">
        <f t="shared" si="254"/>
        <v>40817</v>
      </c>
      <c r="Q1638" s="41">
        <f t="shared" si="255"/>
        <v>2011</v>
      </c>
      <c r="R1638" s="41">
        <f t="shared" si="256"/>
        <v>2011</v>
      </c>
      <c r="S1638" s="43" t="str">
        <f>YEAR(Taulukko1[[#This Row],[Alku KK]])&amp;"Q"&amp;ROUNDDOWN((MONTH(Taulukko1[[#This Row],[Alku KK]])-1)/3+1,0)</f>
        <v>2011Q3</v>
      </c>
      <c r="T1638" s="43" t="str">
        <f>YEAR(Taulukko1[[#This Row],[Loppu KK]])&amp;"Q"&amp;ROUNDDOWN((MONTH(Taulukko1[[#This Row],[Loppu KK]])-1)/3+1,0)</f>
        <v>2011Q4</v>
      </c>
      <c r="U1638" s="66">
        <f>IF(COUNT(Taulukko1[[#This Row],[Neuvottelujen alaiset ]])=1,Taulukko1[[#This Row],[Neuvottelujen alaiset ]],Taulukko1[[#This Row],[Vähennystarve]])</f>
        <v>350</v>
      </c>
      <c r="V1638" s="44">
        <f t="shared" si="257"/>
        <v>0.22857142857142856</v>
      </c>
      <c r="W1638" s="44">
        <f t="shared" si="258"/>
        <v>0.22</v>
      </c>
      <c r="X1638" s="44">
        <f t="shared" si="259"/>
        <v>0.96250000000000002</v>
      </c>
      <c r="Y1638" s="90" t="b">
        <f>AND(MONTH(Taulukko1[[#This Row],[Alku PVM]] )=6,DAY(Taulukko1[[#This Row],[Alku PVM]] )&gt;19)</f>
        <v>0</v>
      </c>
      <c r="Z1638" s="90" t="b">
        <f>AND(MONTH(Taulukko1[[#This Row],[Loppu PVM]] )=6,DAY(Taulukko1[[#This Row],[Loppu PVM]] )&gt;19)</f>
        <v>0</v>
      </c>
      <c r="AA1638" s="90" t="b">
        <f>OR(MONTH(Taulukko1[[#This Row],[Alku PVM]] )&lt;=5,AND(MONTH(Taulukko1[[#This Row],[Alku PVM]] )=6,DAY(Taulukko1[[#This Row],[Alku PVM]] )&lt;20))</f>
        <v>0</v>
      </c>
      <c r="AB1638" s="90" t="b">
        <f>OR(MONTH(Taulukko1[[#This Row],[Loppu PVM]])&lt;=5,AND(MONTH(Taulukko1[[#This Row],[Loppu PVM]] )=6,DAY(Taulukko1[[#This Row],[Loppu PVM]])&lt;20))</f>
        <v>0</v>
      </c>
      <c r="AC1638" s="90" t="b">
        <f>OR(MONTH(Taulukko1[[#This Row],[Alku PVM]] )&lt;=3,AND(MONTH(Taulukko1[[#This Row],[Alku PVM]] )=3))</f>
        <v>0</v>
      </c>
      <c r="AD1638" s="90" t="b">
        <f>OR(MONTH(Taulukko1[[#This Row],[Loppu PVM]] )&lt;=3,AND(MONTH(Taulukko1[[#This Row],[Loppu PVM]] )=3))</f>
        <v>0</v>
      </c>
      <c r="AE1638" s="90" t="b">
        <f>OR(MONTH(Taulukko1[[#This Row],[Alku PVM]] )&lt;=9,AND(MONTH(Taulukko1[[#This Row],[Alku PVM]] )=9))</f>
        <v>1</v>
      </c>
      <c r="AF1638" s="90" t="b">
        <f>OR(MONTH(Taulukko1[[#This Row],[Loppu PVM]])&lt;=9,AND(MONTH(Taulukko1[[#This Row],[Loppu PVM]] )=9))</f>
        <v>0</v>
      </c>
      <c r="AG1638" s="90" t="b">
        <f>OR(MONTH(Taulukko1[[#This Row],[Alku PVM]] )&lt;=6,AND(MONTH(Taulukko1[[#This Row],[Alku PVM]] )=6))</f>
        <v>0</v>
      </c>
      <c r="AH1638" s="90" t="b">
        <f>OR(MONTH(Taulukko1[[#This Row],[Loppu PVM]])&lt;=6,AND(MONTH(Taulukko1[[#This Row],[Loppu PVM]] )=6))</f>
        <v>0</v>
      </c>
    </row>
    <row r="1639" spans="1:34" ht="12.75" customHeight="1">
      <c r="A1639" t="s">
        <v>453</v>
      </c>
      <c r="B1639" s="23">
        <v>40773</v>
      </c>
      <c r="C1639" t="s">
        <v>3724</v>
      </c>
      <c r="E1639" s="62">
        <v>430</v>
      </c>
      <c r="F1639" s="4">
        <v>40822</v>
      </c>
      <c r="G1639" s="5">
        <v>245</v>
      </c>
      <c r="H1639" s="22">
        <v>820</v>
      </c>
      <c r="I1639" s="126">
        <f>INDEX('TOL2008'!B:B,MATCH(A1639,'TOL2008'!A:A,0))</f>
        <v>52291</v>
      </c>
      <c r="J1639" s="126" t="str">
        <f>INDEX(Pääluokka!$H$2:$H$100,MATCH(VALUE(LEFT(Taulukko1[[#This Row],[TOL2008]],2)),Pääluokka!$G$2:$G$100,0))</f>
        <v>Kuljetus ja varastointi</v>
      </c>
      <c r="K1639" s="126" t="str">
        <f>INDEX(Pääluokka!$I$2:$I$100,MATCH(VALUE(LEFT(Taulukko1[[#This Row],[TOL2008]],2)),Pääluokka!$G$2:$G$100,0))</f>
        <v>Palvelualat (G-N, R, S)</v>
      </c>
      <c r="L1639" s="41">
        <f t="shared" si="250"/>
        <v>49</v>
      </c>
      <c r="M1639" s="43">
        <f t="shared" si="251"/>
        <v>40773</v>
      </c>
      <c r="N1639" s="43">
        <f t="shared" si="252"/>
        <v>40822</v>
      </c>
      <c r="O1639" s="43">
        <f t="shared" si="253"/>
        <v>40756</v>
      </c>
      <c r="P1639" s="43">
        <f t="shared" si="254"/>
        <v>40817</v>
      </c>
      <c r="Q1639" s="41">
        <f t="shared" si="255"/>
        <v>2011</v>
      </c>
      <c r="R1639" s="41">
        <f t="shared" si="256"/>
        <v>2011</v>
      </c>
      <c r="S1639" s="43" t="str">
        <f>YEAR(Taulukko1[[#This Row],[Alku KK]])&amp;"Q"&amp;ROUNDDOWN((MONTH(Taulukko1[[#This Row],[Alku KK]])-1)/3+1,0)</f>
        <v>2011Q3</v>
      </c>
      <c r="T1639" s="43" t="str">
        <f>YEAR(Taulukko1[[#This Row],[Loppu KK]])&amp;"Q"&amp;ROUNDDOWN((MONTH(Taulukko1[[#This Row],[Loppu KK]])-1)/3+1,0)</f>
        <v>2011Q4</v>
      </c>
      <c r="U1639" s="66">
        <f>IF(COUNT(Taulukko1[[#This Row],[Neuvottelujen alaiset ]])=1,Taulukko1[[#This Row],[Neuvottelujen alaiset ]],Taulukko1[[#This Row],[Vähennystarve]])</f>
        <v>820</v>
      </c>
      <c r="V1639" s="44">
        <f t="shared" si="257"/>
        <v>0.52439024390243905</v>
      </c>
      <c r="W1639" s="44">
        <f t="shared" si="258"/>
        <v>0.29878048780487804</v>
      </c>
      <c r="X1639" s="44">
        <f t="shared" si="259"/>
        <v>0.56976744186046513</v>
      </c>
      <c r="Y1639" s="90" t="b">
        <f>AND(MONTH(Taulukko1[[#This Row],[Alku PVM]] )=6,DAY(Taulukko1[[#This Row],[Alku PVM]] )&gt;19)</f>
        <v>0</v>
      </c>
      <c r="Z1639" s="90" t="b">
        <f>AND(MONTH(Taulukko1[[#This Row],[Loppu PVM]] )=6,DAY(Taulukko1[[#This Row],[Loppu PVM]] )&gt;19)</f>
        <v>0</v>
      </c>
      <c r="AA1639" s="90" t="b">
        <f>OR(MONTH(Taulukko1[[#This Row],[Alku PVM]] )&lt;=5,AND(MONTH(Taulukko1[[#This Row],[Alku PVM]] )=6,DAY(Taulukko1[[#This Row],[Alku PVM]] )&lt;20))</f>
        <v>0</v>
      </c>
      <c r="AB1639" s="90" t="b">
        <f>OR(MONTH(Taulukko1[[#This Row],[Loppu PVM]])&lt;=5,AND(MONTH(Taulukko1[[#This Row],[Loppu PVM]] )=6,DAY(Taulukko1[[#This Row],[Loppu PVM]])&lt;20))</f>
        <v>0</v>
      </c>
      <c r="AC1639" s="90" t="b">
        <f>OR(MONTH(Taulukko1[[#This Row],[Alku PVM]] )&lt;=3,AND(MONTH(Taulukko1[[#This Row],[Alku PVM]] )=3))</f>
        <v>0</v>
      </c>
      <c r="AD1639" s="90" t="b">
        <f>OR(MONTH(Taulukko1[[#This Row],[Loppu PVM]] )&lt;=3,AND(MONTH(Taulukko1[[#This Row],[Loppu PVM]] )=3))</f>
        <v>0</v>
      </c>
      <c r="AE1639" s="90" t="b">
        <f>OR(MONTH(Taulukko1[[#This Row],[Alku PVM]] )&lt;=9,AND(MONTH(Taulukko1[[#This Row],[Alku PVM]] )=9))</f>
        <v>1</v>
      </c>
      <c r="AF1639" s="90" t="b">
        <f>OR(MONTH(Taulukko1[[#This Row],[Loppu PVM]])&lt;=9,AND(MONTH(Taulukko1[[#This Row],[Loppu PVM]] )=9))</f>
        <v>0</v>
      </c>
      <c r="AG1639" s="90" t="b">
        <f>OR(MONTH(Taulukko1[[#This Row],[Alku PVM]] )&lt;=6,AND(MONTH(Taulukko1[[#This Row],[Alku PVM]] )=6))</f>
        <v>0</v>
      </c>
      <c r="AH1639" s="90" t="b">
        <f>OR(MONTH(Taulukko1[[#This Row],[Loppu PVM]])&lt;=6,AND(MONTH(Taulukko1[[#This Row],[Loppu PVM]] )=6))</f>
        <v>0</v>
      </c>
    </row>
    <row r="1640" spans="1:34" ht="12.75" customHeight="1">
      <c r="A1640" t="s">
        <v>3813</v>
      </c>
      <c r="B1640" s="23">
        <v>40777</v>
      </c>
      <c r="C1640" t="s">
        <v>3812</v>
      </c>
      <c r="D1640" s="5">
        <v>40</v>
      </c>
      <c r="F1640" s="4">
        <v>40801</v>
      </c>
      <c r="G1640" s="5">
        <v>0</v>
      </c>
      <c r="H1640" s="22">
        <v>90</v>
      </c>
      <c r="I1640" s="126" t="e">
        <f>INDEX('TOL2008'!B:B,MATCH(A1640,'TOL2008'!A:A,0))</f>
        <v>#N/A</v>
      </c>
      <c r="J1640" s="126" t="e">
        <f>INDEX(Pääluokka!$H$2:$H$100,MATCH(VALUE(LEFT(Taulukko1[[#This Row],[TOL2008]],2)),Pääluokka!$G$2:$G$100,0))</f>
        <v>#N/A</v>
      </c>
      <c r="K1640" s="126" t="e">
        <f>INDEX(Pääluokka!$I$2:$I$100,MATCH(VALUE(LEFT(Taulukko1[[#This Row],[TOL2008]],2)),Pääluokka!$G$2:$G$100,0))</f>
        <v>#N/A</v>
      </c>
      <c r="L1640" s="41">
        <f t="shared" si="250"/>
        <v>24</v>
      </c>
      <c r="M1640" s="43">
        <f t="shared" si="251"/>
        <v>40777</v>
      </c>
      <c r="N1640" s="43">
        <f t="shared" si="252"/>
        <v>40801</v>
      </c>
      <c r="O1640" s="43">
        <f t="shared" si="253"/>
        <v>40756</v>
      </c>
      <c r="P1640" s="43">
        <f t="shared" si="254"/>
        <v>40787</v>
      </c>
      <c r="Q1640" s="41">
        <f t="shared" si="255"/>
        <v>2011</v>
      </c>
      <c r="R1640" s="41">
        <f t="shared" si="256"/>
        <v>2011</v>
      </c>
      <c r="S1640" s="43" t="str">
        <f>YEAR(Taulukko1[[#This Row],[Alku KK]])&amp;"Q"&amp;ROUNDDOWN((MONTH(Taulukko1[[#This Row],[Alku KK]])-1)/3+1,0)</f>
        <v>2011Q3</v>
      </c>
      <c r="T1640" s="43" t="str">
        <f>YEAR(Taulukko1[[#This Row],[Loppu KK]])&amp;"Q"&amp;ROUNDDOWN((MONTH(Taulukko1[[#This Row],[Loppu KK]])-1)/3+1,0)</f>
        <v>2011Q3</v>
      </c>
      <c r="U1640" s="66">
        <f>IF(COUNT(Taulukko1[[#This Row],[Neuvottelujen alaiset ]])=1,Taulukko1[[#This Row],[Neuvottelujen alaiset ]],Taulukko1[[#This Row],[Vähennystarve]])</f>
        <v>90</v>
      </c>
      <c r="V1640" s="44" t="str">
        <f t="shared" si="257"/>
        <v>NA</v>
      </c>
      <c r="W1640" s="44">
        <f t="shared" si="258"/>
        <v>0</v>
      </c>
      <c r="X1640" s="44" t="str">
        <f t="shared" si="259"/>
        <v>NA</v>
      </c>
      <c r="Y1640" s="90" t="b">
        <f>AND(MONTH(Taulukko1[[#This Row],[Alku PVM]] )=6,DAY(Taulukko1[[#This Row],[Alku PVM]] )&gt;19)</f>
        <v>0</v>
      </c>
      <c r="Z1640" s="90" t="b">
        <f>AND(MONTH(Taulukko1[[#This Row],[Loppu PVM]] )=6,DAY(Taulukko1[[#This Row],[Loppu PVM]] )&gt;19)</f>
        <v>0</v>
      </c>
      <c r="AA1640" s="90" t="b">
        <f>OR(MONTH(Taulukko1[[#This Row],[Alku PVM]] )&lt;=5,AND(MONTH(Taulukko1[[#This Row],[Alku PVM]] )=6,DAY(Taulukko1[[#This Row],[Alku PVM]] )&lt;20))</f>
        <v>0</v>
      </c>
      <c r="AB1640" s="90" t="b">
        <f>OR(MONTH(Taulukko1[[#This Row],[Loppu PVM]])&lt;=5,AND(MONTH(Taulukko1[[#This Row],[Loppu PVM]] )=6,DAY(Taulukko1[[#This Row],[Loppu PVM]])&lt;20))</f>
        <v>0</v>
      </c>
      <c r="AC1640" s="90" t="b">
        <f>OR(MONTH(Taulukko1[[#This Row],[Alku PVM]] )&lt;=3,AND(MONTH(Taulukko1[[#This Row],[Alku PVM]] )=3))</f>
        <v>0</v>
      </c>
      <c r="AD1640" s="90" t="b">
        <f>OR(MONTH(Taulukko1[[#This Row],[Loppu PVM]] )&lt;=3,AND(MONTH(Taulukko1[[#This Row],[Loppu PVM]] )=3))</f>
        <v>0</v>
      </c>
      <c r="AE1640" s="90" t="b">
        <f>OR(MONTH(Taulukko1[[#This Row],[Alku PVM]] )&lt;=9,AND(MONTH(Taulukko1[[#This Row],[Alku PVM]] )=9))</f>
        <v>1</v>
      </c>
      <c r="AF1640" s="90" t="b">
        <f>OR(MONTH(Taulukko1[[#This Row],[Loppu PVM]])&lt;=9,AND(MONTH(Taulukko1[[#This Row],[Loppu PVM]] )=9))</f>
        <v>1</v>
      </c>
      <c r="AG1640" s="90" t="b">
        <f>OR(MONTH(Taulukko1[[#This Row],[Alku PVM]] )&lt;=6,AND(MONTH(Taulukko1[[#This Row],[Alku PVM]] )=6))</f>
        <v>0</v>
      </c>
      <c r="AH1640" s="90" t="b">
        <f>OR(MONTH(Taulukko1[[#This Row],[Loppu PVM]])&lt;=6,AND(MONTH(Taulukko1[[#This Row],[Loppu PVM]] )=6))</f>
        <v>0</v>
      </c>
    </row>
    <row r="1641" spans="1:34" ht="12.75" customHeight="1">
      <c r="A1641" t="s">
        <v>3714</v>
      </c>
      <c r="B1641" s="23">
        <v>40777</v>
      </c>
      <c r="C1641" t="s">
        <v>3713</v>
      </c>
      <c r="F1641" s="4"/>
      <c r="G1641" s="5"/>
      <c r="H1641" s="22">
        <v>280</v>
      </c>
      <c r="I1641" s="126" t="e">
        <f>INDEX('TOL2008'!B:B,MATCH(A1641,'TOL2008'!A:A,0))</f>
        <v>#N/A</v>
      </c>
      <c r="J1641" s="126" t="e">
        <f>INDEX(Pääluokka!$H$2:$H$100,MATCH(VALUE(LEFT(Taulukko1[[#This Row],[TOL2008]],2)),Pääluokka!$G$2:$G$100,0))</f>
        <v>#N/A</v>
      </c>
      <c r="K1641" s="126" t="e">
        <f>INDEX(Pääluokka!$I$2:$I$100,MATCH(VALUE(LEFT(Taulukko1[[#This Row],[TOL2008]],2)),Pääluokka!$G$2:$G$100,0))</f>
        <v>#N/A</v>
      </c>
      <c r="L1641" s="41" t="str">
        <f t="shared" si="250"/>
        <v>NA</v>
      </c>
      <c r="M1641" s="43">
        <f t="shared" si="251"/>
        <v>40777</v>
      </c>
      <c r="N1641" s="43">
        <f t="shared" si="252"/>
        <v>40828</v>
      </c>
      <c r="O1641" s="43">
        <f t="shared" si="253"/>
        <v>40756</v>
      </c>
      <c r="P1641" s="43">
        <f t="shared" si="254"/>
        <v>40817</v>
      </c>
      <c r="Q1641" s="41">
        <f t="shared" si="255"/>
        <v>2011</v>
      </c>
      <c r="R1641" s="41">
        <f t="shared" si="256"/>
        <v>2011</v>
      </c>
      <c r="S1641" s="43" t="str">
        <f>YEAR(Taulukko1[[#This Row],[Alku KK]])&amp;"Q"&amp;ROUNDDOWN((MONTH(Taulukko1[[#This Row],[Alku KK]])-1)/3+1,0)</f>
        <v>2011Q3</v>
      </c>
      <c r="T1641" s="43" t="str">
        <f>YEAR(Taulukko1[[#This Row],[Loppu KK]])&amp;"Q"&amp;ROUNDDOWN((MONTH(Taulukko1[[#This Row],[Loppu KK]])-1)/3+1,0)</f>
        <v>2011Q4</v>
      </c>
      <c r="U1641" s="66">
        <f>IF(COUNT(Taulukko1[[#This Row],[Neuvottelujen alaiset ]])=1,Taulukko1[[#This Row],[Neuvottelujen alaiset ]],Taulukko1[[#This Row],[Vähennystarve]])</f>
        <v>280</v>
      </c>
      <c r="V1641" s="44" t="str">
        <f t="shared" si="257"/>
        <v>NA</v>
      </c>
      <c r="W1641" s="44" t="str">
        <f t="shared" si="258"/>
        <v>NA</v>
      </c>
      <c r="X1641" s="44" t="str">
        <f t="shared" si="259"/>
        <v>NA</v>
      </c>
      <c r="Y1641" s="90" t="b">
        <f>AND(MONTH(Taulukko1[[#This Row],[Alku PVM]] )=6,DAY(Taulukko1[[#This Row],[Alku PVM]] )&gt;19)</f>
        <v>0</v>
      </c>
      <c r="Z1641" s="90" t="b">
        <f>AND(MONTH(Taulukko1[[#This Row],[Loppu PVM]] )=6,DAY(Taulukko1[[#This Row],[Loppu PVM]] )&gt;19)</f>
        <v>0</v>
      </c>
      <c r="AA1641" s="90" t="b">
        <f>OR(MONTH(Taulukko1[[#This Row],[Alku PVM]] )&lt;=5,AND(MONTH(Taulukko1[[#This Row],[Alku PVM]] )=6,DAY(Taulukko1[[#This Row],[Alku PVM]] )&lt;20))</f>
        <v>0</v>
      </c>
      <c r="AB1641" s="90" t="b">
        <f>OR(MONTH(Taulukko1[[#This Row],[Loppu PVM]])&lt;=5,AND(MONTH(Taulukko1[[#This Row],[Loppu PVM]] )=6,DAY(Taulukko1[[#This Row],[Loppu PVM]])&lt;20))</f>
        <v>0</v>
      </c>
      <c r="AC1641" s="90" t="b">
        <f>OR(MONTH(Taulukko1[[#This Row],[Alku PVM]] )&lt;=3,AND(MONTH(Taulukko1[[#This Row],[Alku PVM]] )=3))</f>
        <v>0</v>
      </c>
      <c r="AD1641" s="90" t="b">
        <f>OR(MONTH(Taulukko1[[#This Row],[Loppu PVM]] )&lt;=3,AND(MONTH(Taulukko1[[#This Row],[Loppu PVM]] )=3))</f>
        <v>0</v>
      </c>
      <c r="AE1641" s="90" t="b">
        <f>OR(MONTH(Taulukko1[[#This Row],[Alku PVM]] )&lt;=9,AND(MONTH(Taulukko1[[#This Row],[Alku PVM]] )=9))</f>
        <v>1</v>
      </c>
      <c r="AF1641" s="90" t="b">
        <f>OR(MONTH(Taulukko1[[#This Row],[Loppu PVM]])&lt;=9,AND(MONTH(Taulukko1[[#This Row],[Loppu PVM]] )=9))</f>
        <v>0</v>
      </c>
      <c r="AG1641" s="90" t="b">
        <f>OR(MONTH(Taulukko1[[#This Row],[Alku PVM]] )&lt;=6,AND(MONTH(Taulukko1[[#This Row],[Alku PVM]] )=6))</f>
        <v>0</v>
      </c>
      <c r="AH1641" s="90" t="b">
        <f>OR(MONTH(Taulukko1[[#This Row],[Loppu PVM]])&lt;=6,AND(MONTH(Taulukko1[[#This Row],[Loppu PVM]] )=6))</f>
        <v>0</v>
      </c>
    </row>
    <row r="1642" spans="1:34" ht="12.75" customHeight="1">
      <c r="A1642" t="s">
        <v>3226</v>
      </c>
      <c r="B1642" s="23">
        <v>40777</v>
      </c>
      <c r="C1642" t="s">
        <v>3570</v>
      </c>
      <c r="E1642" s="62">
        <v>30</v>
      </c>
      <c r="F1642" s="4">
        <v>40835</v>
      </c>
      <c r="G1642" s="5">
        <v>13</v>
      </c>
      <c r="H1642" s="22">
        <v>177</v>
      </c>
      <c r="I1642" s="126" t="e">
        <f>INDEX('TOL2008'!B:B,MATCH(A1642,'TOL2008'!A:A,0))</f>
        <v>#N/A</v>
      </c>
      <c r="J1642" s="126" t="e">
        <f>INDEX(Pääluokka!$H$2:$H$100,MATCH(VALUE(LEFT(Taulukko1[[#This Row],[TOL2008]],2)),Pääluokka!$G$2:$G$100,0))</f>
        <v>#N/A</v>
      </c>
      <c r="K1642" s="126" t="e">
        <f>INDEX(Pääluokka!$I$2:$I$100,MATCH(VALUE(LEFT(Taulukko1[[#This Row],[TOL2008]],2)),Pääluokka!$G$2:$G$100,0))</f>
        <v>#N/A</v>
      </c>
      <c r="L1642" s="41">
        <f t="shared" si="250"/>
        <v>58</v>
      </c>
      <c r="M1642" s="43">
        <f t="shared" si="251"/>
        <v>40777</v>
      </c>
      <c r="N1642" s="43">
        <f t="shared" si="252"/>
        <v>40835</v>
      </c>
      <c r="O1642" s="43">
        <f t="shared" si="253"/>
        <v>40756</v>
      </c>
      <c r="P1642" s="43">
        <f t="shared" si="254"/>
        <v>40817</v>
      </c>
      <c r="Q1642" s="41">
        <f t="shared" si="255"/>
        <v>2011</v>
      </c>
      <c r="R1642" s="41">
        <f t="shared" si="256"/>
        <v>2011</v>
      </c>
      <c r="S1642" s="43" t="str">
        <f>YEAR(Taulukko1[[#This Row],[Alku KK]])&amp;"Q"&amp;ROUNDDOWN((MONTH(Taulukko1[[#This Row],[Alku KK]])-1)/3+1,0)</f>
        <v>2011Q3</v>
      </c>
      <c r="T1642" s="43" t="str">
        <f>YEAR(Taulukko1[[#This Row],[Loppu KK]])&amp;"Q"&amp;ROUNDDOWN((MONTH(Taulukko1[[#This Row],[Loppu KK]])-1)/3+1,0)</f>
        <v>2011Q4</v>
      </c>
      <c r="U1642" s="66">
        <f>IF(COUNT(Taulukko1[[#This Row],[Neuvottelujen alaiset ]])=1,Taulukko1[[#This Row],[Neuvottelujen alaiset ]],Taulukko1[[#This Row],[Vähennystarve]])</f>
        <v>177</v>
      </c>
      <c r="V1642" s="44">
        <f t="shared" si="257"/>
        <v>0.16949152542372881</v>
      </c>
      <c r="W1642" s="44">
        <f t="shared" si="258"/>
        <v>7.3446327683615822E-2</v>
      </c>
      <c r="X1642" s="44">
        <f t="shared" si="259"/>
        <v>0.43333333333333335</v>
      </c>
      <c r="Y1642" s="90" t="b">
        <f>AND(MONTH(Taulukko1[[#This Row],[Alku PVM]] )=6,DAY(Taulukko1[[#This Row],[Alku PVM]] )&gt;19)</f>
        <v>0</v>
      </c>
      <c r="Z1642" s="90" t="b">
        <f>AND(MONTH(Taulukko1[[#This Row],[Loppu PVM]] )=6,DAY(Taulukko1[[#This Row],[Loppu PVM]] )&gt;19)</f>
        <v>0</v>
      </c>
      <c r="AA1642" s="90" t="b">
        <f>OR(MONTH(Taulukko1[[#This Row],[Alku PVM]] )&lt;=5,AND(MONTH(Taulukko1[[#This Row],[Alku PVM]] )=6,DAY(Taulukko1[[#This Row],[Alku PVM]] )&lt;20))</f>
        <v>0</v>
      </c>
      <c r="AB1642" s="90" t="b">
        <f>OR(MONTH(Taulukko1[[#This Row],[Loppu PVM]])&lt;=5,AND(MONTH(Taulukko1[[#This Row],[Loppu PVM]] )=6,DAY(Taulukko1[[#This Row],[Loppu PVM]])&lt;20))</f>
        <v>0</v>
      </c>
      <c r="AC1642" s="90" t="b">
        <f>OR(MONTH(Taulukko1[[#This Row],[Alku PVM]] )&lt;=3,AND(MONTH(Taulukko1[[#This Row],[Alku PVM]] )=3))</f>
        <v>0</v>
      </c>
      <c r="AD1642" s="90" t="b">
        <f>OR(MONTH(Taulukko1[[#This Row],[Loppu PVM]] )&lt;=3,AND(MONTH(Taulukko1[[#This Row],[Loppu PVM]] )=3))</f>
        <v>0</v>
      </c>
      <c r="AE1642" s="90" t="b">
        <f>OR(MONTH(Taulukko1[[#This Row],[Alku PVM]] )&lt;=9,AND(MONTH(Taulukko1[[#This Row],[Alku PVM]] )=9))</f>
        <v>1</v>
      </c>
      <c r="AF1642" s="90" t="b">
        <f>OR(MONTH(Taulukko1[[#This Row],[Loppu PVM]])&lt;=9,AND(MONTH(Taulukko1[[#This Row],[Loppu PVM]] )=9))</f>
        <v>0</v>
      </c>
      <c r="AG1642" s="90" t="b">
        <f>OR(MONTH(Taulukko1[[#This Row],[Alku PVM]] )&lt;=6,AND(MONTH(Taulukko1[[#This Row],[Alku PVM]] )=6))</f>
        <v>0</v>
      </c>
      <c r="AH1642" s="90" t="b">
        <f>OR(MONTH(Taulukko1[[#This Row],[Loppu PVM]])&lt;=6,AND(MONTH(Taulukko1[[#This Row],[Loppu PVM]] )=6))</f>
        <v>0</v>
      </c>
    </row>
    <row r="1643" spans="1:34" ht="12.75" customHeight="1">
      <c r="A1643" t="s">
        <v>1510</v>
      </c>
      <c r="B1643" s="23">
        <v>40778</v>
      </c>
      <c r="C1643" t="s">
        <v>3640</v>
      </c>
      <c r="E1643" s="62">
        <v>9</v>
      </c>
      <c r="F1643" s="4">
        <v>40795</v>
      </c>
      <c r="G1643" s="5">
        <v>9</v>
      </c>
      <c r="H1643" s="22">
        <v>9</v>
      </c>
      <c r="I1643" s="126" t="e">
        <f>INDEX('TOL2008'!B:B,MATCH(A1643,'TOL2008'!A:A,0))</f>
        <v>#N/A</v>
      </c>
      <c r="J1643" s="126" t="e">
        <f>INDEX(Pääluokka!$H$2:$H$100,MATCH(VALUE(LEFT(Taulukko1[[#This Row],[TOL2008]],2)),Pääluokka!$G$2:$G$100,0))</f>
        <v>#N/A</v>
      </c>
      <c r="K1643" s="126" t="e">
        <f>INDEX(Pääluokka!$I$2:$I$100,MATCH(VALUE(LEFT(Taulukko1[[#This Row],[TOL2008]],2)),Pääluokka!$G$2:$G$100,0))</f>
        <v>#N/A</v>
      </c>
      <c r="L1643" s="41">
        <f t="shared" si="250"/>
        <v>17</v>
      </c>
      <c r="M1643" s="43">
        <f t="shared" si="251"/>
        <v>40778</v>
      </c>
      <c r="N1643" s="43">
        <f t="shared" si="252"/>
        <v>40795</v>
      </c>
      <c r="O1643" s="43">
        <f t="shared" si="253"/>
        <v>40756</v>
      </c>
      <c r="P1643" s="43">
        <f t="shared" si="254"/>
        <v>40787</v>
      </c>
      <c r="Q1643" s="41">
        <f t="shared" si="255"/>
        <v>2011</v>
      </c>
      <c r="R1643" s="41">
        <f t="shared" si="256"/>
        <v>2011</v>
      </c>
      <c r="S1643" s="43" t="str">
        <f>YEAR(Taulukko1[[#This Row],[Alku KK]])&amp;"Q"&amp;ROUNDDOWN((MONTH(Taulukko1[[#This Row],[Alku KK]])-1)/3+1,0)</f>
        <v>2011Q3</v>
      </c>
      <c r="T1643" s="43" t="str">
        <f>YEAR(Taulukko1[[#This Row],[Loppu KK]])&amp;"Q"&amp;ROUNDDOWN((MONTH(Taulukko1[[#This Row],[Loppu KK]])-1)/3+1,0)</f>
        <v>2011Q3</v>
      </c>
      <c r="U1643" s="66">
        <f>IF(COUNT(Taulukko1[[#This Row],[Neuvottelujen alaiset ]])=1,Taulukko1[[#This Row],[Neuvottelujen alaiset ]],Taulukko1[[#This Row],[Vähennystarve]])</f>
        <v>9</v>
      </c>
      <c r="V1643" s="44">
        <f t="shared" si="257"/>
        <v>1</v>
      </c>
      <c r="W1643" s="44">
        <f t="shared" si="258"/>
        <v>1</v>
      </c>
      <c r="X1643" s="44">
        <f t="shared" si="259"/>
        <v>1</v>
      </c>
      <c r="Y1643" s="90" t="b">
        <f>AND(MONTH(Taulukko1[[#This Row],[Alku PVM]] )=6,DAY(Taulukko1[[#This Row],[Alku PVM]] )&gt;19)</f>
        <v>0</v>
      </c>
      <c r="Z1643" s="90" t="b">
        <f>AND(MONTH(Taulukko1[[#This Row],[Loppu PVM]] )=6,DAY(Taulukko1[[#This Row],[Loppu PVM]] )&gt;19)</f>
        <v>0</v>
      </c>
      <c r="AA1643" s="90" t="b">
        <f>OR(MONTH(Taulukko1[[#This Row],[Alku PVM]] )&lt;=5,AND(MONTH(Taulukko1[[#This Row],[Alku PVM]] )=6,DAY(Taulukko1[[#This Row],[Alku PVM]] )&lt;20))</f>
        <v>0</v>
      </c>
      <c r="AB1643" s="90" t="b">
        <f>OR(MONTH(Taulukko1[[#This Row],[Loppu PVM]])&lt;=5,AND(MONTH(Taulukko1[[#This Row],[Loppu PVM]] )=6,DAY(Taulukko1[[#This Row],[Loppu PVM]])&lt;20))</f>
        <v>0</v>
      </c>
      <c r="AC1643" s="90" t="b">
        <f>OR(MONTH(Taulukko1[[#This Row],[Alku PVM]] )&lt;=3,AND(MONTH(Taulukko1[[#This Row],[Alku PVM]] )=3))</f>
        <v>0</v>
      </c>
      <c r="AD1643" s="90" t="b">
        <f>OR(MONTH(Taulukko1[[#This Row],[Loppu PVM]] )&lt;=3,AND(MONTH(Taulukko1[[#This Row],[Loppu PVM]] )=3))</f>
        <v>0</v>
      </c>
      <c r="AE1643" s="90" t="b">
        <f>OR(MONTH(Taulukko1[[#This Row],[Alku PVM]] )&lt;=9,AND(MONTH(Taulukko1[[#This Row],[Alku PVM]] )=9))</f>
        <v>1</v>
      </c>
      <c r="AF1643" s="90" t="b">
        <f>OR(MONTH(Taulukko1[[#This Row],[Loppu PVM]])&lt;=9,AND(MONTH(Taulukko1[[#This Row],[Loppu PVM]] )=9))</f>
        <v>1</v>
      </c>
      <c r="AG1643" s="90" t="b">
        <f>OR(MONTH(Taulukko1[[#This Row],[Alku PVM]] )&lt;=6,AND(MONTH(Taulukko1[[#This Row],[Alku PVM]] )=6))</f>
        <v>0</v>
      </c>
      <c r="AH1643" s="90" t="b">
        <f>OR(MONTH(Taulukko1[[#This Row],[Loppu PVM]])&lt;=6,AND(MONTH(Taulukko1[[#This Row],[Loppu PVM]] )=6))</f>
        <v>0</v>
      </c>
    </row>
    <row r="1644" spans="1:34" ht="12.75" customHeight="1">
      <c r="A1644" t="s">
        <v>3513</v>
      </c>
      <c r="B1644" s="23">
        <v>40778</v>
      </c>
      <c r="C1644" t="s">
        <v>3514</v>
      </c>
      <c r="D1644" s="5">
        <v>75</v>
      </c>
      <c r="E1644" s="62">
        <v>9</v>
      </c>
      <c r="F1644" s="4">
        <v>40793</v>
      </c>
      <c r="G1644" s="5">
        <v>1</v>
      </c>
      <c r="H1644" s="22">
        <v>150</v>
      </c>
      <c r="I1644" s="126">
        <f>INDEX('TOL2008'!B:B,MATCH(A1644,'TOL2008'!A:A,0))</f>
        <v>22290</v>
      </c>
      <c r="J1644" s="126" t="str">
        <f>INDEX(Pääluokka!$H$2:$H$100,MATCH(VALUE(LEFT(Taulukko1[[#This Row],[TOL2008]],2)),Pääluokka!$G$2:$G$100,0))</f>
        <v>Teollisuus</v>
      </c>
      <c r="K1644" s="126" t="str">
        <f>INDEX(Pääluokka!$I$2:$I$100,MATCH(VALUE(LEFT(Taulukko1[[#This Row],[TOL2008]],2)),Pääluokka!$G$2:$G$100,0))</f>
        <v>Teollisuus (C-E)</v>
      </c>
      <c r="L1644" s="41">
        <f t="shared" si="250"/>
        <v>15</v>
      </c>
      <c r="M1644" s="43">
        <f t="shared" si="251"/>
        <v>40778</v>
      </c>
      <c r="N1644" s="43">
        <f t="shared" si="252"/>
        <v>40793</v>
      </c>
      <c r="O1644" s="43">
        <f t="shared" si="253"/>
        <v>40756</v>
      </c>
      <c r="P1644" s="43">
        <f t="shared" si="254"/>
        <v>40787</v>
      </c>
      <c r="Q1644" s="41">
        <f t="shared" si="255"/>
        <v>2011</v>
      </c>
      <c r="R1644" s="41">
        <f t="shared" si="256"/>
        <v>2011</v>
      </c>
      <c r="S1644" s="43" t="str">
        <f>YEAR(Taulukko1[[#This Row],[Alku KK]])&amp;"Q"&amp;ROUNDDOWN((MONTH(Taulukko1[[#This Row],[Alku KK]])-1)/3+1,0)</f>
        <v>2011Q3</v>
      </c>
      <c r="T1644" s="43" t="str">
        <f>YEAR(Taulukko1[[#This Row],[Loppu KK]])&amp;"Q"&amp;ROUNDDOWN((MONTH(Taulukko1[[#This Row],[Loppu KK]])-1)/3+1,0)</f>
        <v>2011Q3</v>
      </c>
      <c r="U1644" s="66">
        <f>IF(COUNT(Taulukko1[[#This Row],[Neuvottelujen alaiset ]])=1,Taulukko1[[#This Row],[Neuvottelujen alaiset ]],Taulukko1[[#This Row],[Vähennystarve]])</f>
        <v>150</v>
      </c>
      <c r="V1644" s="44">
        <f t="shared" si="257"/>
        <v>0.06</v>
      </c>
      <c r="W1644" s="44">
        <f t="shared" si="258"/>
        <v>6.6666666666666671E-3</v>
      </c>
      <c r="X1644" s="44">
        <f t="shared" si="259"/>
        <v>0.1111111111111111</v>
      </c>
      <c r="Y1644" s="90" t="b">
        <f>AND(MONTH(Taulukko1[[#This Row],[Alku PVM]] )=6,DAY(Taulukko1[[#This Row],[Alku PVM]] )&gt;19)</f>
        <v>0</v>
      </c>
      <c r="Z1644" s="90" t="b">
        <f>AND(MONTH(Taulukko1[[#This Row],[Loppu PVM]] )=6,DAY(Taulukko1[[#This Row],[Loppu PVM]] )&gt;19)</f>
        <v>0</v>
      </c>
      <c r="AA1644" s="90" t="b">
        <f>OR(MONTH(Taulukko1[[#This Row],[Alku PVM]] )&lt;=5,AND(MONTH(Taulukko1[[#This Row],[Alku PVM]] )=6,DAY(Taulukko1[[#This Row],[Alku PVM]] )&lt;20))</f>
        <v>0</v>
      </c>
      <c r="AB1644" s="90" t="b">
        <f>OR(MONTH(Taulukko1[[#This Row],[Loppu PVM]])&lt;=5,AND(MONTH(Taulukko1[[#This Row],[Loppu PVM]] )=6,DAY(Taulukko1[[#This Row],[Loppu PVM]])&lt;20))</f>
        <v>0</v>
      </c>
      <c r="AC1644" s="90" t="b">
        <f>OR(MONTH(Taulukko1[[#This Row],[Alku PVM]] )&lt;=3,AND(MONTH(Taulukko1[[#This Row],[Alku PVM]] )=3))</f>
        <v>0</v>
      </c>
      <c r="AD1644" s="90" t="b">
        <f>OR(MONTH(Taulukko1[[#This Row],[Loppu PVM]] )&lt;=3,AND(MONTH(Taulukko1[[#This Row],[Loppu PVM]] )=3))</f>
        <v>0</v>
      </c>
      <c r="AE1644" s="90" t="b">
        <f>OR(MONTH(Taulukko1[[#This Row],[Alku PVM]] )&lt;=9,AND(MONTH(Taulukko1[[#This Row],[Alku PVM]] )=9))</f>
        <v>1</v>
      </c>
      <c r="AF1644" s="90" t="b">
        <f>OR(MONTH(Taulukko1[[#This Row],[Loppu PVM]])&lt;=9,AND(MONTH(Taulukko1[[#This Row],[Loppu PVM]] )=9))</f>
        <v>1</v>
      </c>
      <c r="AG1644" s="90" t="b">
        <f>OR(MONTH(Taulukko1[[#This Row],[Alku PVM]] )&lt;=6,AND(MONTH(Taulukko1[[#This Row],[Alku PVM]] )=6))</f>
        <v>0</v>
      </c>
      <c r="AH1644" s="90" t="b">
        <f>OR(MONTH(Taulukko1[[#This Row],[Loppu PVM]])&lt;=6,AND(MONTH(Taulukko1[[#This Row],[Loppu PVM]] )=6))</f>
        <v>0</v>
      </c>
    </row>
    <row r="1645" spans="1:34" ht="12.75" customHeight="1">
      <c r="A1645" t="s">
        <v>679</v>
      </c>
      <c r="B1645" s="23">
        <v>40779</v>
      </c>
      <c r="C1645" s="21" t="s">
        <v>3823</v>
      </c>
      <c r="D1645" s="24" t="s">
        <v>25</v>
      </c>
      <c r="E1645" s="62">
        <v>230</v>
      </c>
      <c r="F1645" s="23">
        <v>40834</v>
      </c>
      <c r="G1645" s="24">
        <v>163</v>
      </c>
      <c r="H1645" s="22">
        <v>402</v>
      </c>
      <c r="I1645" s="126">
        <f>INDEX('TOL2008'!B:B,MATCH(A1645,'TOL2008'!A:A,0))</f>
        <v>23140</v>
      </c>
      <c r="J1645" s="126" t="str">
        <f>INDEX(Pääluokka!$H$2:$H$100,MATCH(VALUE(LEFT(Taulukko1[[#This Row],[TOL2008]],2)),Pääluokka!$G$2:$G$100,0))</f>
        <v>Teollisuus</v>
      </c>
      <c r="K1645" s="126" t="str">
        <f>INDEX(Pääluokka!$I$2:$I$100,MATCH(VALUE(LEFT(Taulukko1[[#This Row],[TOL2008]],2)),Pääluokka!$G$2:$G$100,0))</f>
        <v>Teollisuus (C-E)</v>
      </c>
      <c r="L1645" s="41">
        <f t="shared" si="250"/>
        <v>55</v>
      </c>
      <c r="M1645" s="43">
        <f t="shared" si="251"/>
        <v>40779</v>
      </c>
      <c r="N1645" s="43">
        <f t="shared" si="252"/>
        <v>40834</v>
      </c>
      <c r="O1645" s="43">
        <f t="shared" si="253"/>
        <v>40756</v>
      </c>
      <c r="P1645" s="43">
        <f t="shared" si="254"/>
        <v>40817</v>
      </c>
      <c r="Q1645" s="41">
        <f t="shared" si="255"/>
        <v>2011</v>
      </c>
      <c r="R1645" s="41">
        <f t="shared" si="256"/>
        <v>2011</v>
      </c>
      <c r="S1645" s="43" t="str">
        <f>YEAR(Taulukko1[[#This Row],[Alku KK]])&amp;"Q"&amp;ROUNDDOWN((MONTH(Taulukko1[[#This Row],[Alku KK]])-1)/3+1,0)</f>
        <v>2011Q3</v>
      </c>
      <c r="T1645" s="43" t="str">
        <f>YEAR(Taulukko1[[#This Row],[Loppu KK]])&amp;"Q"&amp;ROUNDDOWN((MONTH(Taulukko1[[#This Row],[Loppu KK]])-1)/3+1,0)</f>
        <v>2011Q4</v>
      </c>
      <c r="U1645" s="66">
        <f>IF(COUNT(Taulukko1[[#This Row],[Neuvottelujen alaiset ]])=1,Taulukko1[[#This Row],[Neuvottelujen alaiset ]],Taulukko1[[#This Row],[Vähennystarve]])</f>
        <v>402</v>
      </c>
      <c r="V1645" s="44">
        <f t="shared" si="257"/>
        <v>0.57213930348258701</v>
      </c>
      <c r="W1645" s="44">
        <f t="shared" si="258"/>
        <v>0.40547263681592038</v>
      </c>
      <c r="X1645" s="44">
        <f t="shared" si="259"/>
        <v>0.70869565217391306</v>
      </c>
      <c r="Y1645" s="90" t="b">
        <f>AND(MONTH(Taulukko1[[#This Row],[Alku PVM]] )=6,DAY(Taulukko1[[#This Row],[Alku PVM]] )&gt;19)</f>
        <v>0</v>
      </c>
      <c r="Z1645" s="90" t="b">
        <f>AND(MONTH(Taulukko1[[#This Row],[Loppu PVM]] )=6,DAY(Taulukko1[[#This Row],[Loppu PVM]] )&gt;19)</f>
        <v>0</v>
      </c>
      <c r="AA1645" s="90" t="b">
        <f>OR(MONTH(Taulukko1[[#This Row],[Alku PVM]] )&lt;=5,AND(MONTH(Taulukko1[[#This Row],[Alku PVM]] )=6,DAY(Taulukko1[[#This Row],[Alku PVM]] )&lt;20))</f>
        <v>0</v>
      </c>
      <c r="AB1645" s="90" t="b">
        <f>OR(MONTH(Taulukko1[[#This Row],[Loppu PVM]])&lt;=5,AND(MONTH(Taulukko1[[#This Row],[Loppu PVM]] )=6,DAY(Taulukko1[[#This Row],[Loppu PVM]])&lt;20))</f>
        <v>0</v>
      </c>
      <c r="AC1645" s="90" t="b">
        <f>OR(MONTH(Taulukko1[[#This Row],[Alku PVM]] )&lt;=3,AND(MONTH(Taulukko1[[#This Row],[Alku PVM]] )=3))</f>
        <v>0</v>
      </c>
      <c r="AD1645" s="90" t="b">
        <f>OR(MONTH(Taulukko1[[#This Row],[Loppu PVM]] )&lt;=3,AND(MONTH(Taulukko1[[#This Row],[Loppu PVM]] )=3))</f>
        <v>0</v>
      </c>
      <c r="AE1645" s="90" t="b">
        <f>OR(MONTH(Taulukko1[[#This Row],[Alku PVM]] )&lt;=9,AND(MONTH(Taulukko1[[#This Row],[Alku PVM]] )=9))</f>
        <v>1</v>
      </c>
      <c r="AF1645" s="90" t="b">
        <f>OR(MONTH(Taulukko1[[#This Row],[Loppu PVM]])&lt;=9,AND(MONTH(Taulukko1[[#This Row],[Loppu PVM]] )=9))</f>
        <v>0</v>
      </c>
      <c r="AG1645" s="90" t="b">
        <f>OR(MONTH(Taulukko1[[#This Row],[Alku PVM]] )&lt;=6,AND(MONTH(Taulukko1[[#This Row],[Alku PVM]] )=6))</f>
        <v>0</v>
      </c>
      <c r="AH1645" s="90" t="b">
        <f>OR(MONTH(Taulukko1[[#This Row],[Loppu PVM]])&lt;=6,AND(MONTH(Taulukko1[[#This Row],[Loppu PVM]] )=6))</f>
        <v>0</v>
      </c>
    </row>
    <row r="1646" spans="1:34" ht="12.75" customHeight="1">
      <c r="A1646" t="s">
        <v>1243</v>
      </c>
      <c r="B1646" s="23">
        <v>40780</v>
      </c>
      <c r="C1646" t="s">
        <v>3765</v>
      </c>
      <c r="E1646" s="62">
        <v>9</v>
      </c>
      <c r="F1646" s="4"/>
      <c r="G1646" s="5"/>
      <c r="H1646" s="22">
        <v>31</v>
      </c>
      <c r="I1646" s="126">
        <f>INDEX('TOL2008'!B:B,MATCH(A1646,'TOL2008'!A:A,0))</f>
        <v>18120</v>
      </c>
      <c r="J1646" s="126" t="str">
        <f>INDEX(Pääluokka!$H$2:$H$100,MATCH(VALUE(LEFT(Taulukko1[[#This Row],[TOL2008]],2)),Pääluokka!$G$2:$G$100,0))</f>
        <v>Teollisuus</v>
      </c>
      <c r="K1646" s="126" t="str">
        <f>INDEX(Pääluokka!$I$2:$I$100,MATCH(VALUE(LEFT(Taulukko1[[#This Row],[TOL2008]],2)),Pääluokka!$G$2:$G$100,0))</f>
        <v>Teollisuus (C-E)</v>
      </c>
      <c r="L1646" s="41" t="str">
        <f t="shared" si="250"/>
        <v>NA</v>
      </c>
      <c r="M1646" s="43">
        <f t="shared" si="251"/>
        <v>40780</v>
      </c>
      <c r="N1646" s="43">
        <f t="shared" si="252"/>
        <v>40831</v>
      </c>
      <c r="O1646" s="43">
        <f t="shared" si="253"/>
        <v>40756</v>
      </c>
      <c r="P1646" s="43">
        <f t="shared" si="254"/>
        <v>40817</v>
      </c>
      <c r="Q1646" s="41">
        <f t="shared" si="255"/>
        <v>2011</v>
      </c>
      <c r="R1646" s="41">
        <f t="shared" si="256"/>
        <v>2011</v>
      </c>
      <c r="S1646" s="43" t="str">
        <f>YEAR(Taulukko1[[#This Row],[Alku KK]])&amp;"Q"&amp;ROUNDDOWN((MONTH(Taulukko1[[#This Row],[Alku KK]])-1)/3+1,0)</f>
        <v>2011Q3</v>
      </c>
      <c r="T1646" s="43" t="str">
        <f>YEAR(Taulukko1[[#This Row],[Loppu KK]])&amp;"Q"&amp;ROUNDDOWN((MONTH(Taulukko1[[#This Row],[Loppu KK]])-1)/3+1,0)</f>
        <v>2011Q4</v>
      </c>
      <c r="U1646" s="66">
        <f>IF(COUNT(Taulukko1[[#This Row],[Neuvottelujen alaiset ]])=1,Taulukko1[[#This Row],[Neuvottelujen alaiset ]],Taulukko1[[#This Row],[Vähennystarve]])</f>
        <v>31</v>
      </c>
      <c r="V1646" s="44">
        <f t="shared" si="257"/>
        <v>0.29032258064516131</v>
      </c>
      <c r="W1646" s="44" t="str">
        <f t="shared" si="258"/>
        <v>NA</v>
      </c>
      <c r="X1646" s="44" t="str">
        <f t="shared" si="259"/>
        <v>NA</v>
      </c>
      <c r="Y1646" s="90" t="b">
        <f>AND(MONTH(Taulukko1[[#This Row],[Alku PVM]] )=6,DAY(Taulukko1[[#This Row],[Alku PVM]] )&gt;19)</f>
        <v>0</v>
      </c>
      <c r="Z1646" s="90" t="b">
        <f>AND(MONTH(Taulukko1[[#This Row],[Loppu PVM]] )=6,DAY(Taulukko1[[#This Row],[Loppu PVM]] )&gt;19)</f>
        <v>0</v>
      </c>
      <c r="AA1646" s="90" t="b">
        <f>OR(MONTH(Taulukko1[[#This Row],[Alku PVM]] )&lt;=5,AND(MONTH(Taulukko1[[#This Row],[Alku PVM]] )=6,DAY(Taulukko1[[#This Row],[Alku PVM]] )&lt;20))</f>
        <v>0</v>
      </c>
      <c r="AB1646" s="90" t="b">
        <f>OR(MONTH(Taulukko1[[#This Row],[Loppu PVM]])&lt;=5,AND(MONTH(Taulukko1[[#This Row],[Loppu PVM]] )=6,DAY(Taulukko1[[#This Row],[Loppu PVM]])&lt;20))</f>
        <v>0</v>
      </c>
      <c r="AC1646" s="90" t="b">
        <f>OR(MONTH(Taulukko1[[#This Row],[Alku PVM]] )&lt;=3,AND(MONTH(Taulukko1[[#This Row],[Alku PVM]] )=3))</f>
        <v>0</v>
      </c>
      <c r="AD1646" s="90" t="b">
        <f>OR(MONTH(Taulukko1[[#This Row],[Loppu PVM]] )&lt;=3,AND(MONTH(Taulukko1[[#This Row],[Loppu PVM]] )=3))</f>
        <v>0</v>
      </c>
      <c r="AE1646" s="90" t="b">
        <f>OR(MONTH(Taulukko1[[#This Row],[Alku PVM]] )&lt;=9,AND(MONTH(Taulukko1[[#This Row],[Alku PVM]] )=9))</f>
        <v>1</v>
      </c>
      <c r="AF1646" s="90" t="b">
        <f>OR(MONTH(Taulukko1[[#This Row],[Loppu PVM]])&lt;=9,AND(MONTH(Taulukko1[[#This Row],[Loppu PVM]] )=9))</f>
        <v>0</v>
      </c>
      <c r="AG1646" s="90" t="b">
        <f>OR(MONTH(Taulukko1[[#This Row],[Alku PVM]] )&lt;=6,AND(MONTH(Taulukko1[[#This Row],[Alku PVM]] )=6))</f>
        <v>0</v>
      </c>
      <c r="AH1646" s="90" t="b">
        <f>OR(MONTH(Taulukko1[[#This Row],[Loppu PVM]])&lt;=6,AND(MONTH(Taulukko1[[#This Row],[Loppu PVM]] )=6))</f>
        <v>0</v>
      </c>
    </row>
    <row r="1647" spans="1:34" ht="12.75" customHeight="1">
      <c r="A1647" t="s">
        <v>205</v>
      </c>
      <c r="B1647" s="23">
        <v>40780</v>
      </c>
      <c r="C1647" s="21" t="s">
        <v>3585</v>
      </c>
      <c r="D1647" s="24">
        <v>260</v>
      </c>
      <c r="E1647" s="62">
        <v>40</v>
      </c>
      <c r="F1647" s="23">
        <v>40830</v>
      </c>
      <c r="G1647" s="24">
        <v>21</v>
      </c>
      <c r="H1647" s="22">
        <v>260</v>
      </c>
      <c r="I1647" s="126">
        <f>INDEX('TOL2008'!B:B,MATCH(A1647,'TOL2008'!A:A,0))</f>
        <v>58130</v>
      </c>
      <c r="J1647" s="126" t="str">
        <f>INDEX(Pääluokka!$H$2:$H$100,MATCH(VALUE(LEFT(Taulukko1[[#This Row],[TOL2008]],2)),Pääluokka!$G$2:$G$100,0))</f>
        <v>Informaatio ja viestintä</v>
      </c>
      <c r="K1647" s="126" t="str">
        <f>INDEX(Pääluokka!$I$2:$I$100,MATCH(VALUE(LEFT(Taulukko1[[#This Row],[TOL2008]],2)),Pääluokka!$G$2:$G$100,0))</f>
        <v>Palvelualat (G-N, R, S)</v>
      </c>
      <c r="L1647" s="41">
        <f t="shared" si="250"/>
        <v>50</v>
      </c>
      <c r="M1647" s="43">
        <f t="shared" si="251"/>
        <v>40780</v>
      </c>
      <c r="N1647" s="43">
        <f t="shared" si="252"/>
        <v>40830</v>
      </c>
      <c r="O1647" s="43">
        <f t="shared" si="253"/>
        <v>40756</v>
      </c>
      <c r="P1647" s="43">
        <f t="shared" si="254"/>
        <v>40817</v>
      </c>
      <c r="Q1647" s="41">
        <f t="shared" si="255"/>
        <v>2011</v>
      </c>
      <c r="R1647" s="41">
        <f t="shared" si="256"/>
        <v>2011</v>
      </c>
      <c r="S1647" s="43" t="str">
        <f>YEAR(Taulukko1[[#This Row],[Alku KK]])&amp;"Q"&amp;ROUNDDOWN((MONTH(Taulukko1[[#This Row],[Alku KK]])-1)/3+1,0)</f>
        <v>2011Q3</v>
      </c>
      <c r="T1647" s="43" t="str">
        <f>YEAR(Taulukko1[[#This Row],[Loppu KK]])&amp;"Q"&amp;ROUNDDOWN((MONTH(Taulukko1[[#This Row],[Loppu KK]])-1)/3+1,0)</f>
        <v>2011Q4</v>
      </c>
      <c r="U1647" s="66">
        <f>IF(COUNT(Taulukko1[[#This Row],[Neuvottelujen alaiset ]])=1,Taulukko1[[#This Row],[Neuvottelujen alaiset ]],Taulukko1[[#This Row],[Vähennystarve]])</f>
        <v>260</v>
      </c>
      <c r="V1647" s="44">
        <f t="shared" si="257"/>
        <v>0.15384615384615385</v>
      </c>
      <c r="W1647" s="44">
        <f t="shared" si="258"/>
        <v>8.0769230769230774E-2</v>
      </c>
      <c r="X1647" s="44">
        <f t="shared" si="259"/>
        <v>0.52500000000000002</v>
      </c>
      <c r="Y1647" s="90" t="b">
        <f>AND(MONTH(Taulukko1[[#This Row],[Alku PVM]] )=6,DAY(Taulukko1[[#This Row],[Alku PVM]] )&gt;19)</f>
        <v>0</v>
      </c>
      <c r="Z1647" s="90" t="b">
        <f>AND(MONTH(Taulukko1[[#This Row],[Loppu PVM]] )=6,DAY(Taulukko1[[#This Row],[Loppu PVM]] )&gt;19)</f>
        <v>0</v>
      </c>
      <c r="AA1647" s="90" t="b">
        <f>OR(MONTH(Taulukko1[[#This Row],[Alku PVM]] )&lt;=5,AND(MONTH(Taulukko1[[#This Row],[Alku PVM]] )=6,DAY(Taulukko1[[#This Row],[Alku PVM]] )&lt;20))</f>
        <v>0</v>
      </c>
      <c r="AB1647" s="90" t="b">
        <f>OR(MONTH(Taulukko1[[#This Row],[Loppu PVM]])&lt;=5,AND(MONTH(Taulukko1[[#This Row],[Loppu PVM]] )=6,DAY(Taulukko1[[#This Row],[Loppu PVM]])&lt;20))</f>
        <v>0</v>
      </c>
      <c r="AC1647" s="90" t="b">
        <f>OR(MONTH(Taulukko1[[#This Row],[Alku PVM]] )&lt;=3,AND(MONTH(Taulukko1[[#This Row],[Alku PVM]] )=3))</f>
        <v>0</v>
      </c>
      <c r="AD1647" s="90" t="b">
        <f>OR(MONTH(Taulukko1[[#This Row],[Loppu PVM]] )&lt;=3,AND(MONTH(Taulukko1[[#This Row],[Loppu PVM]] )=3))</f>
        <v>0</v>
      </c>
      <c r="AE1647" s="90" t="b">
        <f>OR(MONTH(Taulukko1[[#This Row],[Alku PVM]] )&lt;=9,AND(MONTH(Taulukko1[[#This Row],[Alku PVM]] )=9))</f>
        <v>1</v>
      </c>
      <c r="AF1647" s="90" t="b">
        <f>OR(MONTH(Taulukko1[[#This Row],[Loppu PVM]])&lt;=9,AND(MONTH(Taulukko1[[#This Row],[Loppu PVM]] )=9))</f>
        <v>0</v>
      </c>
      <c r="AG1647" s="90" t="b">
        <f>OR(MONTH(Taulukko1[[#This Row],[Alku PVM]] )&lt;=6,AND(MONTH(Taulukko1[[#This Row],[Alku PVM]] )=6))</f>
        <v>0</v>
      </c>
      <c r="AH1647" s="90" t="b">
        <f>OR(MONTH(Taulukko1[[#This Row],[Loppu PVM]])&lt;=6,AND(MONTH(Taulukko1[[#This Row],[Loppu PVM]] )=6))</f>
        <v>0</v>
      </c>
    </row>
    <row r="1648" spans="1:34" ht="12.75" customHeight="1">
      <c r="A1648" t="s">
        <v>3608</v>
      </c>
      <c r="B1648" s="23">
        <v>40781</v>
      </c>
      <c r="C1648" t="s">
        <v>3607</v>
      </c>
      <c r="E1648" s="62">
        <v>5</v>
      </c>
      <c r="F1648" s="4">
        <v>40812</v>
      </c>
      <c r="G1648" s="5">
        <v>2</v>
      </c>
      <c r="H1648" s="22">
        <v>85</v>
      </c>
      <c r="I1648" s="126" t="e">
        <f>INDEX('TOL2008'!B:B,MATCH(A1648,'TOL2008'!A:A,0))</f>
        <v>#N/A</v>
      </c>
      <c r="J1648" s="126" t="e">
        <f>INDEX(Pääluokka!$H$2:$H$100,MATCH(VALUE(LEFT(Taulukko1[[#This Row],[TOL2008]],2)),Pääluokka!$G$2:$G$100,0))</f>
        <v>#N/A</v>
      </c>
      <c r="K1648" s="126" t="e">
        <f>INDEX(Pääluokka!$I$2:$I$100,MATCH(VALUE(LEFT(Taulukko1[[#This Row],[TOL2008]],2)),Pääluokka!$G$2:$G$100,0))</f>
        <v>#N/A</v>
      </c>
      <c r="L1648" s="41">
        <f t="shared" si="250"/>
        <v>31</v>
      </c>
      <c r="M1648" s="43">
        <f t="shared" si="251"/>
        <v>40781</v>
      </c>
      <c r="N1648" s="43">
        <f t="shared" si="252"/>
        <v>40812</v>
      </c>
      <c r="O1648" s="43">
        <f t="shared" si="253"/>
        <v>40756</v>
      </c>
      <c r="P1648" s="43">
        <f t="shared" si="254"/>
        <v>40787</v>
      </c>
      <c r="Q1648" s="41">
        <f t="shared" si="255"/>
        <v>2011</v>
      </c>
      <c r="R1648" s="41">
        <f t="shared" si="256"/>
        <v>2011</v>
      </c>
      <c r="S1648" s="43" t="str">
        <f>YEAR(Taulukko1[[#This Row],[Alku KK]])&amp;"Q"&amp;ROUNDDOWN((MONTH(Taulukko1[[#This Row],[Alku KK]])-1)/3+1,0)</f>
        <v>2011Q3</v>
      </c>
      <c r="T1648" s="43" t="str">
        <f>YEAR(Taulukko1[[#This Row],[Loppu KK]])&amp;"Q"&amp;ROUNDDOWN((MONTH(Taulukko1[[#This Row],[Loppu KK]])-1)/3+1,0)</f>
        <v>2011Q3</v>
      </c>
      <c r="U1648" s="66">
        <f>IF(COUNT(Taulukko1[[#This Row],[Neuvottelujen alaiset ]])=1,Taulukko1[[#This Row],[Neuvottelujen alaiset ]],Taulukko1[[#This Row],[Vähennystarve]])</f>
        <v>85</v>
      </c>
      <c r="V1648" s="44">
        <f t="shared" si="257"/>
        <v>5.8823529411764705E-2</v>
      </c>
      <c r="W1648" s="44">
        <f t="shared" si="258"/>
        <v>2.3529411764705882E-2</v>
      </c>
      <c r="X1648" s="44">
        <f t="shared" si="259"/>
        <v>0.4</v>
      </c>
      <c r="Y1648" s="90" t="b">
        <f>AND(MONTH(Taulukko1[[#This Row],[Alku PVM]] )=6,DAY(Taulukko1[[#This Row],[Alku PVM]] )&gt;19)</f>
        <v>0</v>
      </c>
      <c r="Z1648" s="90" t="b">
        <f>AND(MONTH(Taulukko1[[#This Row],[Loppu PVM]] )=6,DAY(Taulukko1[[#This Row],[Loppu PVM]] )&gt;19)</f>
        <v>0</v>
      </c>
      <c r="AA1648" s="90" t="b">
        <f>OR(MONTH(Taulukko1[[#This Row],[Alku PVM]] )&lt;=5,AND(MONTH(Taulukko1[[#This Row],[Alku PVM]] )=6,DAY(Taulukko1[[#This Row],[Alku PVM]] )&lt;20))</f>
        <v>0</v>
      </c>
      <c r="AB1648" s="90" t="b">
        <f>OR(MONTH(Taulukko1[[#This Row],[Loppu PVM]])&lt;=5,AND(MONTH(Taulukko1[[#This Row],[Loppu PVM]] )=6,DAY(Taulukko1[[#This Row],[Loppu PVM]])&lt;20))</f>
        <v>0</v>
      </c>
      <c r="AC1648" s="90" t="b">
        <f>OR(MONTH(Taulukko1[[#This Row],[Alku PVM]] )&lt;=3,AND(MONTH(Taulukko1[[#This Row],[Alku PVM]] )=3))</f>
        <v>0</v>
      </c>
      <c r="AD1648" s="90" t="b">
        <f>OR(MONTH(Taulukko1[[#This Row],[Loppu PVM]] )&lt;=3,AND(MONTH(Taulukko1[[#This Row],[Loppu PVM]] )=3))</f>
        <v>0</v>
      </c>
      <c r="AE1648" s="90" t="b">
        <f>OR(MONTH(Taulukko1[[#This Row],[Alku PVM]] )&lt;=9,AND(MONTH(Taulukko1[[#This Row],[Alku PVM]] )=9))</f>
        <v>1</v>
      </c>
      <c r="AF1648" s="90" t="b">
        <f>OR(MONTH(Taulukko1[[#This Row],[Loppu PVM]])&lt;=9,AND(MONTH(Taulukko1[[#This Row],[Loppu PVM]] )=9))</f>
        <v>1</v>
      </c>
      <c r="AG1648" s="90" t="b">
        <f>OR(MONTH(Taulukko1[[#This Row],[Alku PVM]] )&lt;=6,AND(MONTH(Taulukko1[[#This Row],[Alku PVM]] )=6))</f>
        <v>0</v>
      </c>
      <c r="AH1648" s="90" t="b">
        <f>OR(MONTH(Taulukko1[[#This Row],[Loppu PVM]])&lt;=6,AND(MONTH(Taulukko1[[#This Row],[Loppu PVM]] )=6))</f>
        <v>0</v>
      </c>
    </row>
    <row r="1649" spans="1:34" ht="12.75" customHeight="1">
      <c r="A1649" t="s">
        <v>1992</v>
      </c>
      <c r="B1649" s="23">
        <v>40784</v>
      </c>
      <c r="C1649" t="s">
        <v>3659</v>
      </c>
      <c r="D1649" s="5">
        <v>68</v>
      </c>
      <c r="F1649" s="4"/>
      <c r="G1649" s="5"/>
      <c r="H1649" s="22">
        <v>68</v>
      </c>
      <c r="I1649" s="126" t="e">
        <f>INDEX('TOL2008'!B:B,MATCH(A1649,'TOL2008'!A:A,0))</f>
        <v>#N/A</v>
      </c>
      <c r="J1649" s="126" t="e">
        <f>INDEX(Pääluokka!$H$2:$H$100,MATCH(VALUE(LEFT(Taulukko1[[#This Row],[TOL2008]],2)),Pääluokka!$G$2:$G$100,0))</f>
        <v>#N/A</v>
      </c>
      <c r="K1649" s="126" t="e">
        <f>INDEX(Pääluokka!$I$2:$I$100,MATCH(VALUE(LEFT(Taulukko1[[#This Row],[TOL2008]],2)),Pääluokka!$G$2:$G$100,0))</f>
        <v>#N/A</v>
      </c>
      <c r="L1649" s="41" t="str">
        <f t="shared" si="250"/>
        <v>NA</v>
      </c>
      <c r="M1649" s="43">
        <f t="shared" si="251"/>
        <v>40784</v>
      </c>
      <c r="N1649" s="43">
        <f t="shared" si="252"/>
        <v>40835</v>
      </c>
      <c r="O1649" s="43">
        <f t="shared" si="253"/>
        <v>40756</v>
      </c>
      <c r="P1649" s="43">
        <f t="shared" si="254"/>
        <v>40817</v>
      </c>
      <c r="Q1649" s="41">
        <f t="shared" si="255"/>
        <v>2011</v>
      </c>
      <c r="R1649" s="41">
        <f t="shared" si="256"/>
        <v>2011</v>
      </c>
      <c r="S1649" s="43" t="str">
        <f>YEAR(Taulukko1[[#This Row],[Alku KK]])&amp;"Q"&amp;ROUNDDOWN((MONTH(Taulukko1[[#This Row],[Alku KK]])-1)/3+1,0)</f>
        <v>2011Q3</v>
      </c>
      <c r="T1649" s="43" t="str">
        <f>YEAR(Taulukko1[[#This Row],[Loppu KK]])&amp;"Q"&amp;ROUNDDOWN((MONTH(Taulukko1[[#This Row],[Loppu KK]])-1)/3+1,0)</f>
        <v>2011Q4</v>
      </c>
      <c r="U1649" s="66">
        <f>IF(COUNT(Taulukko1[[#This Row],[Neuvottelujen alaiset ]])=1,Taulukko1[[#This Row],[Neuvottelujen alaiset ]],Taulukko1[[#This Row],[Vähennystarve]])</f>
        <v>68</v>
      </c>
      <c r="V1649" s="44" t="str">
        <f t="shared" si="257"/>
        <v>NA</v>
      </c>
      <c r="W1649" s="44" t="str">
        <f t="shared" si="258"/>
        <v>NA</v>
      </c>
      <c r="X1649" s="44" t="str">
        <f t="shared" si="259"/>
        <v>NA</v>
      </c>
      <c r="Y1649" s="90" t="b">
        <f>AND(MONTH(Taulukko1[[#This Row],[Alku PVM]] )=6,DAY(Taulukko1[[#This Row],[Alku PVM]] )&gt;19)</f>
        <v>0</v>
      </c>
      <c r="Z1649" s="90" t="b">
        <f>AND(MONTH(Taulukko1[[#This Row],[Loppu PVM]] )=6,DAY(Taulukko1[[#This Row],[Loppu PVM]] )&gt;19)</f>
        <v>0</v>
      </c>
      <c r="AA1649" s="90" t="b">
        <f>OR(MONTH(Taulukko1[[#This Row],[Alku PVM]] )&lt;=5,AND(MONTH(Taulukko1[[#This Row],[Alku PVM]] )=6,DAY(Taulukko1[[#This Row],[Alku PVM]] )&lt;20))</f>
        <v>0</v>
      </c>
      <c r="AB1649" s="90" t="b">
        <f>OR(MONTH(Taulukko1[[#This Row],[Loppu PVM]])&lt;=5,AND(MONTH(Taulukko1[[#This Row],[Loppu PVM]] )=6,DAY(Taulukko1[[#This Row],[Loppu PVM]])&lt;20))</f>
        <v>0</v>
      </c>
      <c r="AC1649" s="90" t="b">
        <f>OR(MONTH(Taulukko1[[#This Row],[Alku PVM]] )&lt;=3,AND(MONTH(Taulukko1[[#This Row],[Alku PVM]] )=3))</f>
        <v>0</v>
      </c>
      <c r="AD1649" s="90" t="b">
        <f>OR(MONTH(Taulukko1[[#This Row],[Loppu PVM]] )&lt;=3,AND(MONTH(Taulukko1[[#This Row],[Loppu PVM]] )=3))</f>
        <v>0</v>
      </c>
      <c r="AE1649" s="90" t="b">
        <f>OR(MONTH(Taulukko1[[#This Row],[Alku PVM]] )&lt;=9,AND(MONTH(Taulukko1[[#This Row],[Alku PVM]] )=9))</f>
        <v>1</v>
      </c>
      <c r="AF1649" s="90" t="b">
        <f>OR(MONTH(Taulukko1[[#This Row],[Loppu PVM]])&lt;=9,AND(MONTH(Taulukko1[[#This Row],[Loppu PVM]] )=9))</f>
        <v>0</v>
      </c>
      <c r="AG1649" s="90" t="b">
        <f>OR(MONTH(Taulukko1[[#This Row],[Alku PVM]] )&lt;=6,AND(MONTH(Taulukko1[[#This Row],[Alku PVM]] )=6))</f>
        <v>0</v>
      </c>
      <c r="AH1649" s="90" t="b">
        <f>OR(MONTH(Taulukko1[[#This Row],[Loppu PVM]])&lt;=6,AND(MONTH(Taulukko1[[#This Row],[Loppu PVM]] )=6))</f>
        <v>0</v>
      </c>
    </row>
    <row r="1650" spans="1:34" ht="12.75" customHeight="1">
      <c r="A1650" t="s">
        <v>3642</v>
      </c>
      <c r="B1650" s="23">
        <v>40784</v>
      </c>
      <c r="C1650" t="s">
        <v>3643</v>
      </c>
      <c r="E1650" s="62">
        <v>650</v>
      </c>
      <c r="F1650" s="4">
        <v>40849</v>
      </c>
      <c r="G1650" s="5">
        <v>450</v>
      </c>
      <c r="H1650" s="22">
        <v>650</v>
      </c>
      <c r="I1650" s="126" t="e">
        <f>INDEX('TOL2008'!B:B,MATCH(A1650,'TOL2008'!A:A,0))</f>
        <v>#N/A</v>
      </c>
      <c r="J1650" s="126" t="e">
        <f>INDEX(Pääluokka!$H$2:$H$100,MATCH(VALUE(LEFT(Taulukko1[[#This Row],[TOL2008]],2)),Pääluokka!$G$2:$G$100,0))</f>
        <v>#N/A</v>
      </c>
      <c r="K1650" s="126" t="e">
        <f>INDEX(Pääluokka!$I$2:$I$100,MATCH(VALUE(LEFT(Taulukko1[[#This Row],[TOL2008]],2)),Pääluokka!$G$2:$G$100,0))</f>
        <v>#N/A</v>
      </c>
      <c r="L1650" s="41">
        <f t="shared" si="250"/>
        <v>65</v>
      </c>
      <c r="M1650" s="43">
        <f t="shared" si="251"/>
        <v>40784</v>
      </c>
      <c r="N1650" s="43">
        <f t="shared" si="252"/>
        <v>40849</v>
      </c>
      <c r="O1650" s="43">
        <f t="shared" si="253"/>
        <v>40756</v>
      </c>
      <c r="P1650" s="43">
        <f t="shared" si="254"/>
        <v>40848</v>
      </c>
      <c r="Q1650" s="41">
        <f t="shared" si="255"/>
        <v>2011</v>
      </c>
      <c r="R1650" s="41">
        <f t="shared" si="256"/>
        <v>2011</v>
      </c>
      <c r="S1650" s="43" t="str">
        <f>YEAR(Taulukko1[[#This Row],[Alku KK]])&amp;"Q"&amp;ROUNDDOWN((MONTH(Taulukko1[[#This Row],[Alku KK]])-1)/3+1,0)</f>
        <v>2011Q3</v>
      </c>
      <c r="T1650" s="43" t="str">
        <f>YEAR(Taulukko1[[#This Row],[Loppu KK]])&amp;"Q"&amp;ROUNDDOWN((MONTH(Taulukko1[[#This Row],[Loppu KK]])-1)/3+1,0)</f>
        <v>2011Q4</v>
      </c>
      <c r="U1650" s="66">
        <f>IF(COUNT(Taulukko1[[#This Row],[Neuvottelujen alaiset ]])=1,Taulukko1[[#This Row],[Neuvottelujen alaiset ]],Taulukko1[[#This Row],[Vähennystarve]])</f>
        <v>650</v>
      </c>
      <c r="V1650" s="44">
        <f t="shared" si="257"/>
        <v>1</v>
      </c>
      <c r="W1650" s="44">
        <f t="shared" si="258"/>
        <v>0.69230769230769229</v>
      </c>
      <c r="X1650" s="44">
        <f t="shared" si="259"/>
        <v>0.69230769230769229</v>
      </c>
      <c r="Y1650" s="90" t="b">
        <f>AND(MONTH(Taulukko1[[#This Row],[Alku PVM]] )=6,DAY(Taulukko1[[#This Row],[Alku PVM]] )&gt;19)</f>
        <v>0</v>
      </c>
      <c r="Z1650" s="90" t="b">
        <f>AND(MONTH(Taulukko1[[#This Row],[Loppu PVM]] )=6,DAY(Taulukko1[[#This Row],[Loppu PVM]] )&gt;19)</f>
        <v>0</v>
      </c>
      <c r="AA1650" s="90" t="b">
        <f>OR(MONTH(Taulukko1[[#This Row],[Alku PVM]] )&lt;=5,AND(MONTH(Taulukko1[[#This Row],[Alku PVM]] )=6,DAY(Taulukko1[[#This Row],[Alku PVM]] )&lt;20))</f>
        <v>0</v>
      </c>
      <c r="AB1650" s="90" t="b">
        <f>OR(MONTH(Taulukko1[[#This Row],[Loppu PVM]])&lt;=5,AND(MONTH(Taulukko1[[#This Row],[Loppu PVM]] )=6,DAY(Taulukko1[[#This Row],[Loppu PVM]])&lt;20))</f>
        <v>0</v>
      </c>
      <c r="AC1650" s="90" t="b">
        <f>OR(MONTH(Taulukko1[[#This Row],[Alku PVM]] )&lt;=3,AND(MONTH(Taulukko1[[#This Row],[Alku PVM]] )=3))</f>
        <v>0</v>
      </c>
      <c r="AD1650" s="90" t="b">
        <f>OR(MONTH(Taulukko1[[#This Row],[Loppu PVM]] )&lt;=3,AND(MONTH(Taulukko1[[#This Row],[Loppu PVM]] )=3))</f>
        <v>0</v>
      </c>
      <c r="AE1650" s="90" t="b">
        <f>OR(MONTH(Taulukko1[[#This Row],[Alku PVM]] )&lt;=9,AND(MONTH(Taulukko1[[#This Row],[Alku PVM]] )=9))</f>
        <v>1</v>
      </c>
      <c r="AF1650" s="90" t="b">
        <f>OR(MONTH(Taulukko1[[#This Row],[Loppu PVM]])&lt;=9,AND(MONTH(Taulukko1[[#This Row],[Loppu PVM]] )=9))</f>
        <v>0</v>
      </c>
      <c r="AG1650" s="90" t="b">
        <f>OR(MONTH(Taulukko1[[#This Row],[Alku PVM]] )&lt;=6,AND(MONTH(Taulukko1[[#This Row],[Alku PVM]] )=6))</f>
        <v>0</v>
      </c>
      <c r="AH1650" s="90" t="b">
        <f>OR(MONTH(Taulukko1[[#This Row],[Loppu PVM]])&lt;=6,AND(MONTH(Taulukko1[[#This Row],[Loppu PVM]] )=6))</f>
        <v>0</v>
      </c>
    </row>
    <row r="1651" spans="1:34" ht="12.75" customHeight="1">
      <c r="A1651" t="s">
        <v>3602</v>
      </c>
      <c r="B1651" s="23">
        <v>40784</v>
      </c>
      <c r="C1651" t="s">
        <v>3601</v>
      </c>
      <c r="D1651" s="5" t="s">
        <v>25</v>
      </c>
      <c r="E1651" s="62">
        <v>50</v>
      </c>
      <c r="F1651" s="4">
        <v>40835</v>
      </c>
      <c r="G1651" s="5">
        <v>12</v>
      </c>
      <c r="H1651" s="22">
        <v>180</v>
      </c>
      <c r="I1651" s="126" t="e">
        <f>INDEX('TOL2008'!B:B,MATCH(A1651,'TOL2008'!A:A,0))</f>
        <v>#N/A</v>
      </c>
      <c r="J1651" s="126" t="e">
        <f>INDEX(Pääluokka!$H$2:$H$100,MATCH(VALUE(LEFT(Taulukko1[[#This Row],[TOL2008]],2)),Pääluokka!$G$2:$G$100,0))</f>
        <v>#N/A</v>
      </c>
      <c r="K1651" s="126" t="e">
        <f>INDEX(Pääluokka!$I$2:$I$100,MATCH(VALUE(LEFT(Taulukko1[[#This Row],[TOL2008]],2)),Pääluokka!$G$2:$G$100,0))</f>
        <v>#N/A</v>
      </c>
      <c r="L1651" s="41">
        <f t="shared" si="250"/>
        <v>51</v>
      </c>
      <c r="M1651" s="43">
        <f t="shared" si="251"/>
        <v>40784</v>
      </c>
      <c r="N1651" s="43">
        <f t="shared" si="252"/>
        <v>40835</v>
      </c>
      <c r="O1651" s="43">
        <f t="shared" si="253"/>
        <v>40756</v>
      </c>
      <c r="P1651" s="43">
        <f t="shared" si="254"/>
        <v>40817</v>
      </c>
      <c r="Q1651" s="41">
        <f t="shared" si="255"/>
        <v>2011</v>
      </c>
      <c r="R1651" s="41">
        <f t="shared" si="256"/>
        <v>2011</v>
      </c>
      <c r="S1651" s="43" t="str">
        <f>YEAR(Taulukko1[[#This Row],[Alku KK]])&amp;"Q"&amp;ROUNDDOWN((MONTH(Taulukko1[[#This Row],[Alku KK]])-1)/3+1,0)</f>
        <v>2011Q3</v>
      </c>
      <c r="T1651" s="43" t="str">
        <f>YEAR(Taulukko1[[#This Row],[Loppu KK]])&amp;"Q"&amp;ROUNDDOWN((MONTH(Taulukko1[[#This Row],[Loppu KK]])-1)/3+1,0)</f>
        <v>2011Q4</v>
      </c>
      <c r="U1651" s="66">
        <f>IF(COUNT(Taulukko1[[#This Row],[Neuvottelujen alaiset ]])=1,Taulukko1[[#This Row],[Neuvottelujen alaiset ]],Taulukko1[[#This Row],[Vähennystarve]])</f>
        <v>180</v>
      </c>
      <c r="V1651" s="44">
        <f t="shared" si="257"/>
        <v>0.27777777777777779</v>
      </c>
      <c r="W1651" s="44">
        <f t="shared" si="258"/>
        <v>6.6666666666666666E-2</v>
      </c>
      <c r="X1651" s="44">
        <f t="shared" si="259"/>
        <v>0.24</v>
      </c>
      <c r="Y1651" s="90" t="b">
        <f>AND(MONTH(Taulukko1[[#This Row],[Alku PVM]] )=6,DAY(Taulukko1[[#This Row],[Alku PVM]] )&gt;19)</f>
        <v>0</v>
      </c>
      <c r="Z1651" s="90" t="b">
        <f>AND(MONTH(Taulukko1[[#This Row],[Loppu PVM]] )=6,DAY(Taulukko1[[#This Row],[Loppu PVM]] )&gt;19)</f>
        <v>0</v>
      </c>
      <c r="AA1651" s="90" t="b">
        <f>OR(MONTH(Taulukko1[[#This Row],[Alku PVM]] )&lt;=5,AND(MONTH(Taulukko1[[#This Row],[Alku PVM]] )=6,DAY(Taulukko1[[#This Row],[Alku PVM]] )&lt;20))</f>
        <v>0</v>
      </c>
      <c r="AB1651" s="90" t="b">
        <f>OR(MONTH(Taulukko1[[#This Row],[Loppu PVM]])&lt;=5,AND(MONTH(Taulukko1[[#This Row],[Loppu PVM]] )=6,DAY(Taulukko1[[#This Row],[Loppu PVM]])&lt;20))</f>
        <v>0</v>
      </c>
      <c r="AC1651" s="90" t="b">
        <f>OR(MONTH(Taulukko1[[#This Row],[Alku PVM]] )&lt;=3,AND(MONTH(Taulukko1[[#This Row],[Alku PVM]] )=3))</f>
        <v>0</v>
      </c>
      <c r="AD1651" s="90" t="b">
        <f>OR(MONTH(Taulukko1[[#This Row],[Loppu PVM]] )&lt;=3,AND(MONTH(Taulukko1[[#This Row],[Loppu PVM]] )=3))</f>
        <v>0</v>
      </c>
      <c r="AE1651" s="90" t="b">
        <f>OR(MONTH(Taulukko1[[#This Row],[Alku PVM]] )&lt;=9,AND(MONTH(Taulukko1[[#This Row],[Alku PVM]] )=9))</f>
        <v>1</v>
      </c>
      <c r="AF1651" s="90" t="b">
        <f>OR(MONTH(Taulukko1[[#This Row],[Loppu PVM]])&lt;=9,AND(MONTH(Taulukko1[[#This Row],[Loppu PVM]] )=9))</f>
        <v>0</v>
      </c>
      <c r="AG1651" s="90" t="b">
        <f>OR(MONTH(Taulukko1[[#This Row],[Alku PVM]] )&lt;=6,AND(MONTH(Taulukko1[[#This Row],[Alku PVM]] )=6))</f>
        <v>0</v>
      </c>
      <c r="AH1651" s="90" t="b">
        <f>OR(MONTH(Taulukko1[[#This Row],[Loppu PVM]])&lt;=6,AND(MONTH(Taulukko1[[#This Row],[Loppu PVM]] )=6))</f>
        <v>0</v>
      </c>
    </row>
    <row r="1652" spans="1:34" ht="12.75" customHeight="1">
      <c r="A1652" t="s">
        <v>980</v>
      </c>
      <c r="B1652" s="23">
        <v>40785</v>
      </c>
      <c r="C1652" t="s">
        <v>3646</v>
      </c>
      <c r="E1652" s="62">
        <v>40</v>
      </c>
      <c r="F1652" s="4">
        <v>40814</v>
      </c>
      <c r="G1652" s="5">
        <v>30</v>
      </c>
      <c r="H1652" s="22">
        <v>200</v>
      </c>
      <c r="I1652" s="126">
        <f>INDEX('TOL2008'!B:B,MATCH(A1652,'TOL2008'!A:A,0))</f>
        <v>26200</v>
      </c>
      <c r="J1652" s="126" t="str">
        <f>INDEX(Pääluokka!$H$2:$H$100,MATCH(VALUE(LEFT(Taulukko1[[#This Row],[TOL2008]],2)),Pääluokka!$G$2:$G$100,0))</f>
        <v>Teollisuus</v>
      </c>
      <c r="K1652" s="126" t="str">
        <f>INDEX(Pääluokka!$I$2:$I$100,MATCH(VALUE(LEFT(Taulukko1[[#This Row],[TOL2008]],2)),Pääluokka!$G$2:$G$100,0))</f>
        <v>Teollisuus (C-E)</v>
      </c>
      <c r="L1652" s="41">
        <f t="shared" si="250"/>
        <v>29</v>
      </c>
      <c r="M1652" s="43">
        <f t="shared" si="251"/>
        <v>40785</v>
      </c>
      <c r="N1652" s="43">
        <f t="shared" si="252"/>
        <v>40814</v>
      </c>
      <c r="O1652" s="43">
        <f t="shared" si="253"/>
        <v>40756</v>
      </c>
      <c r="P1652" s="43">
        <f t="shared" si="254"/>
        <v>40787</v>
      </c>
      <c r="Q1652" s="41">
        <f t="shared" si="255"/>
        <v>2011</v>
      </c>
      <c r="R1652" s="41">
        <f t="shared" si="256"/>
        <v>2011</v>
      </c>
      <c r="S1652" s="43" t="str">
        <f>YEAR(Taulukko1[[#This Row],[Alku KK]])&amp;"Q"&amp;ROUNDDOWN((MONTH(Taulukko1[[#This Row],[Alku KK]])-1)/3+1,0)</f>
        <v>2011Q3</v>
      </c>
      <c r="T1652" s="43" t="str">
        <f>YEAR(Taulukko1[[#This Row],[Loppu KK]])&amp;"Q"&amp;ROUNDDOWN((MONTH(Taulukko1[[#This Row],[Loppu KK]])-1)/3+1,0)</f>
        <v>2011Q3</v>
      </c>
      <c r="U1652" s="66">
        <f>IF(COUNT(Taulukko1[[#This Row],[Neuvottelujen alaiset ]])=1,Taulukko1[[#This Row],[Neuvottelujen alaiset ]],Taulukko1[[#This Row],[Vähennystarve]])</f>
        <v>200</v>
      </c>
      <c r="V1652" s="44">
        <f t="shared" si="257"/>
        <v>0.2</v>
      </c>
      <c r="W1652" s="44">
        <f t="shared" si="258"/>
        <v>0.15</v>
      </c>
      <c r="X1652" s="44">
        <f t="shared" si="259"/>
        <v>0.75</v>
      </c>
      <c r="Y1652" s="90" t="b">
        <f>AND(MONTH(Taulukko1[[#This Row],[Alku PVM]] )=6,DAY(Taulukko1[[#This Row],[Alku PVM]] )&gt;19)</f>
        <v>0</v>
      </c>
      <c r="Z1652" s="90" t="b">
        <f>AND(MONTH(Taulukko1[[#This Row],[Loppu PVM]] )=6,DAY(Taulukko1[[#This Row],[Loppu PVM]] )&gt;19)</f>
        <v>0</v>
      </c>
      <c r="AA1652" s="90" t="b">
        <f>OR(MONTH(Taulukko1[[#This Row],[Alku PVM]] )&lt;=5,AND(MONTH(Taulukko1[[#This Row],[Alku PVM]] )=6,DAY(Taulukko1[[#This Row],[Alku PVM]] )&lt;20))</f>
        <v>0</v>
      </c>
      <c r="AB1652" s="90" t="b">
        <f>OR(MONTH(Taulukko1[[#This Row],[Loppu PVM]])&lt;=5,AND(MONTH(Taulukko1[[#This Row],[Loppu PVM]] )=6,DAY(Taulukko1[[#This Row],[Loppu PVM]])&lt;20))</f>
        <v>0</v>
      </c>
      <c r="AC1652" s="90" t="b">
        <f>OR(MONTH(Taulukko1[[#This Row],[Alku PVM]] )&lt;=3,AND(MONTH(Taulukko1[[#This Row],[Alku PVM]] )=3))</f>
        <v>0</v>
      </c>
      <c r="AD1652" s="90" t="b">
        <f>OR(MONTH(Taulukko1[[#This Row],[Loppu PVM]] )&lt;=3,AND(MONTH(Taulukko1[[#This Row],[Loppu PVM]] )=3))</f>
        <v>0</v>
      </c>
      <c r="AE1652" s="90" t="b">
        <f>OR(MONTH(Taulukko1[[#This Row],[Alku PVM]] )&lt;=9,AND(MONTH(Taulukko1[[#This Row],[Alku PVM]] )=9))</f>
        <v>1</v>
      </c>
      <c r="AF1652" s="90" t="b">
        <f>OR(MONTH(Taulukko1[[#This Row],[Loppu PVM]])&lt;=9,AND(MONTH(Taulukko1[[#This Row],[Loppu PVM]] )=9))</f>
        <v>1</v>
      </c>
      <c r="AG1652" s="90" t="b">
        <f>OR(MONTH(Taulukko1[[#This Row],[Alku PVM]] )&lt;=6,AND(MONTH(Taulukko1[[#This Row],[Alku PVM]] )=6))</f>
        <v>0</v>
      </c>
      <c r="AH1652" s="90" t="b">
        <f>OR(MONTH(Taulukko1[[#This Row],[Loppu PVM]])&lt;=6,AND(MONTH(Taulukko1[[#This Row],[Loppu PVM]] )=6))</f>
        <v>0</v>
      </c>
    </row>
    <row r="1653" spans="1:34" ht="12.75" customHeight="1">
      <c r="A1653" t="s">
        <v>3500</v>
      </c>
      <c r="B1653" s="23">
        <v>40785</v>
      </c>
      <c r="C1653" t="s">
        <v>3499</v>
      </c>
      <c r="D1653" s="5">
        <v>400</v>
      </c>
      <c r="F1653" s="4">
        <v>40835</v>
      </c>
      <c r="G1653" s="5">
        <v>0</v>
      </c>
      <c r="H1653" s="22">
        <v>400</v>
      </c>
      <c r="I1653" s="126" t="e">
        <f>INDEX('TOL2008'!B:B,MATCH(A1653,'TOL2008'!A:A,0))</f>
        <v>#N/A</v>
      </c>
      <c r="J1653" s="126" t="e">
        <f>INDEX(Pääluokka!$H$2:$H$100,MATCH(VALUE(LEFT(Taulukko1[[#This Row],[TOL2008]],2)),Pääluokka!$G$2:$G$100,0))</f>
        <v>#N/A</v>
      </c>
      <c r="K1653" s="126" t="e">
        <f>INDEX(Pääluokka!$I$2:$I$100,MATCH(VALUE(LEFT(Taulukko1[[#This Row],[TOL2008]],2)),Pääluokka!$G$2:$G$100,0))</f>
        <v>#N/A</v>
      </c>
      <c r="L1653" s="41">
        <f t="shared" si="250"/>
        <v>50</v>
      </c>
      <c r="M1653" s="43">
        <f t="shared" si="251"/>
        <v>40785</v>
      </c>
      <c r="N1653" s="43">
        <f t="shared" si="252"/>
        <v>40835</v>
      </c>
      <c r="O1653" s="43">
        <f t="shared" si="253"/>
        <v>40756</v>
      </c>
      <c r="P1653" s="43">
        <f t="shared" si="254"/>
        <v>40817</v>
      </c>
      <c r="Q1653" s="41">
        <f t="shared" si="255"/>
        <v>2011</v>
      </c>
      <c r="R1653" s="41">
        <f t="shared" si="256"/>
        <v>2011</v>
      </c>
      <c r="S1653" s="43" t="str">
        <f>YEAR(Taulukko1[[#This Row],[Alku KK]])&amp;"Q"&amp;ROUNDDOWN((MONTH(Taulukko1[[#This Row],[Alku KK]])-1)/3+1,0)</f>
        <v>2011Q3</v>
      </c>
      <c r="T1653" s="43" t="str">
        <f>YEAR(Taulukko1[[#This Row],[Loppu KK]])&amp;"Q"&amp;ROUNDDOWN((MONTH(Taulukko1[[#This Row],[Loppu KK]])-1)/3+1,0)</f>
        <v>2011Q4</v>
      </c>
      <c r="U1653" s="66">
        <f>IF(COUNT(Taulukko1[[#This Row],[Neuvottelujen alaiset ]])=1,Taulukko1[[#This Row],[Neuvottelujen alaiset ]],Taulukko1[[#This Row],[Vähennystarve]])</f>
        <v>400</v>
      </c>
      <c r="V1653" s="44" t="str">
        <f t="shared" si="257"/>
        <v>NA</v>
      </c>
      <c r="W1653" s="44">
        <f t="shared" si="258"/>
        <v>0</v>
      </c>
      <c r="X1653" s="44" t="str">
        <f t="shared" si="259"/>
        <v>NA</v>
      </c>
      <c r="Y1653" s="90" t="b">
        <f>AND(MONTH(Taulukko1[[#This Row],[Alku PVM]] )=6,DAY(Taulukko1[[#This Row],[Alku PVM]] )&gt;19)</f>
        <v>0</v>
      </c>
      <c r="Z1653" s="90" t="b">
        <f>AND(MONTH(Taulukko1[[#This Row],[Loppu PVM]] )=6,DAY(Taulukko1[[#This Row],[Loppu PVM]] )&gt;19)</f>
        <v>0</v>
      </c>
      <c r="AA1653" s="90" t="b">
        <f>OR(MONTH(Taulukko1[[#This Row],[Alku PVM]] )&lt;=5,AND(MONTH(Taulukko1[[#This Row],[Alku PVM]] )=6,DAY(Taulukko1[[#This Row],[Alku PVM]] )&lt;20))</f>
        <v>0</v>
      </c>
      <c r="AB1653" s="90" t="b">
        <f>OR(MONTH(Taulukko1[[#This Row],[Loppu PVM]])&lt;=5,AND(MONTH(Taulukko1[[#This Row],[Loppu PVM]] )=6,DAY(Taulukko1[[#This Row],[Loppu PVM]])&lt;20))</f>
        <v>0</v>
      </c>
      <c r="AC1653" s="90" t="b">
        <f>OR(MONTH(Taulukko1[[#This Row],[Alku PVM]] )&lt;=3,AND(MONTH(Taulukko1[[#This Row],[Alku PVM]] )=3))</f>
        <v>0</v>
      </c>
      <c r="AD1653" s="90" t="b">
        <f>OR(MONTH(Taulukko1[[#This Row],[Loppu PVM]] )&lt;=3,AND(MONTH(Taulukko1[[#This Row],[Loppu PVM]] )=3))</f>
        <v>0</v>
      </c>
      <c r="AE1653" s="90" t="b">
        <f>OR(MONTH(Taulukko1[[#This Row],[Alku PVM]] )&lt;=9,AND(MONTH(Taulukko1[[#This Row],[Alku PVM]] )=9))</f>
        <v>1</v>
      </c>
      <c r="AF1653" s="90" t="b">
        <f>OR(MONTH(Taulukko1[[#This Row],[Loppu PVM]])&lt;=9,AND(MONTH(Taulukko1[[#This Row],[Loppu PVM]] )=9))</f>
        <v>0</v>
      </c>
      <c r="AG1653" s="90" t="b">
        <f>OR(MONTH(Taulukko1[[#This Row],[Alku PVM]] )&lt;=6,AND(MONTH(Taulukko1[[#This Row],[Alku PVM]] )=6))</f>
        <v>0</v>
      </c>
      <c r="AH1653" s="90" t="b">
        <f>OR(MONTH(Taulukko1[[#This Row],[Loppu PVM]])&lt;=6,AND(MONTH(Taulukko1[[#This Row],[Loppu PVM]] )=6))</f>
        <v>0</v>
      </c>
    </row>
    <row r="1654" spans="1:34" ht="12.75" customHeight="1">
      <c r="A1654" t="s">
        <v>484</v>
      </c>
      <c r="B1654" s="23">
        <v>40786</v>
      </c>
      <c r="C1654" t="s">
        <v>3742</v>
      </c>
      <c r="D1654" s="5">
        <v>40</v>
      </c>
      <c r="F1654" s="4">
        <v>40826</v>
      </c>
      <c r="G1654" s="5">
        <v>0</v>
      </c>
      <c r="H1654" s="22">
        <v>60</v>
      </c>
      <c r="I1654" s="126">
        <f>INDEX('TOL2008'!B:B,MATCH(A1654,'TOL2008'!A:A,0))</f>
        <v>10130</v>
      </c>
      <c r="J1654" s="126" t="str">
        <f>INDEX(Pääluokka!$H$2:$H$100,MATCH(VALUE(LEFT(Taulukko1[[#This Row],[TOL2008]],2)),Pääluokka!$G$2:$G$100,0))</f>
        <v>Teollisuus</v>
      </c>
      <c r="K1654" s="126" t="str">
        <f>INDEX(Pääluokka!$I$2:$I$100,MATCH(VALUE(LEFT(Taulukko1[[#This Row],[TOL2008]],2)),Pääluokka!$G$2:$G$100,0))</f>
        <v>Teollisuus (C-E)</v>
      </c>
      <c r="L1654" s="41">
        <f t="shared" si="250"/>
        <v>40</v>
      </c>
      <c r="M1654" s="43">
        <f t="shared" si="251"/>
        <v>40786</v>
      </c>
      <c r="N1654" s="43">
        <f t="shared" si="252"/>
        <v>40826</v>
      </c>
      <c r="O1654" s="43">
        <f t="shared" si="253"/>
        <v>40756</v>
      </c>
      <c r="P1654" s="43">
        <f t="shared" si="254"/>
        <v>40817</v>
      </c>
      <c r="Q1654" s="41">
        <f t="shared" si="255"/>
        <v>2011</v>
      </c>
      <c r="R1654" s="41">
        <f t="shared" si="256"/>
        <v>2011</v>
      </c>
      <c r="S1654" s="43" t="str">
        <f>YEAR(Taulukko1[[#This Row],[Alku KK]])&amp;"Q"&amp;ROUNDDOWN((MONTH(Taulukko1[[#This Row],[Alku KK]])-1)/3+1,0)</f>
        <v>2011Q3</v>
      </c>
      <c r="T1654" s="43" t="str">
        <f>YEAR(Taulukko1[[#This Row],[Loppu KK]])&amp;"Q"&amp;ROUNDDOWN((MONTH(Taulukko1[[#This Row],[Loppu KK]])-1)/3+1,0)</f>
        <v>2011Q4</v>
      </c>
      <c r="U1654" s="66">
        <f>IF(COUNT(Taulukko1[[#This Row],[Neuvottelujen alaiset ]])=1,Taulukko1[[#This Row],[Neuvottelujen alaiset ]],Taulukko1[[#This Row],[Vähennystarve]])</f>
        <v>60</v>
      </c>
      <c r="V1654" s="44" t="str">
        <f t="shared" si="257"/>
        <v>NA</v>
      </c>
      <c r="W1654" s="44">
        <f t="shared" si="258"/>
        <v>0</v>
      </c>
      <c r="X1654" s="44" t="str">
        <f t="shared" si="259"/>
        <v>NA</v>
      </c>
      <c r="Y1654" s="90" t="b">
        <f>AND(MONTH(Taulukko1[[#This Row],[Alku PVM]] )=6,DAY(Taulukko1[[#This Row],[Alku PVM]] )&gt;19)</f>
        <v>0</v>
      </c>
      <c r="Z1654" s="90" t="b">
        <f>AND(MONTH(Taulukko1[[#This Row],[Loppu PVM]] )=6,DAY(Taulukko1[[#This Row],[Loppu PVM]] )&gt;19)</f>
        <v>0</v>
      </c>
      <c r="AA1654" s="90" t="b">
        <f>OR(MONTH(Taulukko1[[#This Row],[Alku PVM]] )&lt;=5,AND(MONTH(Taulukko1[[#This Row],[Alku PVM]] )=6,DAY(Taulukko1[[#This Row],[Alku PVM]] )&lt;20))</f>
        <v>0</v>
      </c>
      <c r="AB1654" s="90" t="b">
        <f>OR(MONTH(Taulukko1[[#This Row],[Loppu PVM]])&lt;=5,AND(MONTH(Taulukko1[[#This Row],[Loppu PVM]] )=6,DAY(Taulukko1[[#This Row],[Loppu PVM]])&lt;20))</f>
        <v>0</v>
      </c>
      <c r="AC1654" s="90" t="b">
        <f>OR(MONTH(Taulukko1[[#This Row],[Alku PVM]] )&lt;=3,AND(MONTH(Taulukko1[[#This Row],[Alku PVM]] )=3))</f>
        <v>0</v>
      </c>
      <c r="AD1654" s="90" t="b">
        <f>OR(MONTH(Taulukko1[[#This Row],[Loppu PVM]] )&lt;=3,AND(MONTH(Taulukko1[[#This Row],[Loppu PVM]] )=3))</f>
        <v>0</v>
      </c>
      <c r="AE1654" s="90" t="b">
        <f>OR(MONTH(Taulukko1[[#This Row],[Alku PVM]] )&lt;=9,AND(MONTH(Taulukko1[[#This Row],[Alku PVM]] )=9))</f>
        <v>1</v>
      </c>
      <c r="AF1654" s="90" t="b">
        <f>OR(MONTH(Taulukko1[[#This Row],[Loppu PVM]])&lt;=9,AND(MONTH(Taulukko1[[#This Row],[Loppu PVM]] )=9))</f>
        <v>0</v>
      </c>
      <c r="AG1654" s="90" t="b">
        <f>OR(MONTH(Taulukko1[[#This Row],[Alku PVM]] )&lt;=6,AND(MONTH(Taulukko1[[#This Row],[Alku PVM]] )=6))</f>
        <v>0</v>
      </c>
      <c r="AH1654" s="90" t="b">
        <f>OR(MONTH(Taulukko1[[#This Row],[Loppu PVM]])&lt;=6,AND(MONTH(Taulukko1[[#This Row],[Loppu PVM]] )=6))</f>
        <v>0</v>
      </c>
    </row>
    <row r="1655" spans="1:34" ht="12.75" customHeight="1">
      <c r="A1655" t="s">
        <v>50</v>
      </c>
      <c r="B1655" s="23">
        <v>40786</v>
      </c>
      <c r="C1655" t="s">
        <v>3522</v>
      </c>
      <c r="E1655" s="62">
        <v>125</v>
      </c>
      <c r="F1655" s="4">
        <v>40843</v>
      </c>
      <c r="G1655" s="5">
        <v>73</v>
      </c>
      <c r="H1655" s="22">
        <v>125</v>
      </c>
      <c r="I1655" s="126">
        <f>INDEX('TOL2008'!B:B,MATCH(A1655,'TOL2008'!A:A,0))</f>
        <v>17120</v>
      </c>
      <c r="J1655" s="126" t="str">
        <f>INDEX(Pääluokka!$H$2:$H$100,MATCH(VALUE(LEFT(Taulukko1[[#This Row],[TOL2008]],2)),Pääluokka!$G$2:$G$100,0))</f>
        <v>Teollisuus</v>
      </c>
      <c r="K1655" s="126" t="str">
        <f>INDEX(Pääluokka!$I$2:$I$100,MATCH(VALUE(LEFT(Taulukko1[[#This Row],[TOL2008]],2)),Pääluokka!$G$2:$G$100,0))</f>
        <v>Teollisuus (C-E)</v>
      </c>
      <c r="L1655" s="41">
        <f t="shared" si="250"/>
        <v>57</v>
      </c>
      <c r="M1655" s="43">
        <f t="shared" si="251"/>
        <v>40786</v>
      </c>
      <c r="N1655" s="43">
        <f t="shared" si="252"/>
        <v>40843</v>
      </c>
      <c r="O1655" s="43">
        <f t="shared" si="253"/>
        <v>40756</v>
      </c>
      <c r="P1655" s="43">
        <f t="shared" si="254"/>
        <v>40817</v>
      </c>
      <c r="Q1655" s="41">
        <f t="shared" si="255"/>
        <v>2011</v>
      </c>
      <c r="R1655" s="41">
        <f t="shared" si="256"/>
        <v>2011</v>
      </c>
      <c r="S1655" s="43" t="str">
        <f>YEAR(Taulukko1[[#This Row],[Alku KK]])&amp;"Q"&amp;ROUNDDOWN((MONTH(Taulukko1[[#This Row],[Alku KK]])-1)/3+1,0)</f>
        <v>2011Q3</v>
      </c>
      <c r="T1655" s="43" t="str">
        <f>YEAR(Taulukko1[[#This Row],[Loppu KK]])&amp;"Q"&amp;ROUNDDOWN((MONTH(Taulukko1[[#This Row],[Loppu KK]])-1)/3+1,0)</f>
        <v>2011Q4</v>
      </c>
      <c r="U1655" s="66">
        <f>IF(COUNT(Taulukko1[[#This Row],[Neuvottelujen alaiset ]])=1,Taulukko1[[#This Row],[Neuvottelujen alaiset ]],Taulukko1[[#This Row],[Vähennystarve]])</f>
        <v>125</v>
      </c>
      <c r="V1655" s="44">
        <f t="shared" si="257"/>
        <v>1</v>
      </c>
      <c r="W1655" s="44">
        <f t="shared" si="258"/>
        <v>0.58399999999999996</v>
      </c>
      <c r="X1655" s="44">
        <f t="shared" si="259"/>
        <v>0.58399999999999996</v>
      </c>
      <c r="Y1655" s="90" t="b">
        <f>AND(MONTH(Taulukko1[[#This Row],[Alku PVM]] )=6,DAY(Taulukko1[[#This Row],[Alku PVM]] )&gt;19)</f>
        <v>0</v>
      </c>
      <c r="Z1655" s="90" t="b">
        <f>AND(MONTH(Taulukko1[[#This Row],[Loppu PVM]] )=6,DAY(Taulukko1[[#This Row],[Loppu PVM]] )&gt;19)</f>
        <v>0</v>
      </c>
      <c r="AA1655" s="90" t="b">
        <f>OR(MONTH(Taulukko1[[#This Row],[Alku PVM]] )&lt;=5,AND(MONTH(Taulukko1[[#This Row],[Alku PVM]] )=6,DAY(Taulukko1[[#This Row],[Alku PVM]] )&lt;20))</f>
        <v>0</v>
      </c>
      <c r="AB1655" s="90" t="b">
        <f>OR(MONTH(Taulukko1[[#This Row],[Loppu PVM]])&lt;=5,AND(MONTH(Taulukko1[[#This Row],[Loppu PVM]] )=6,DAY(Taulukko1[[#This Row],[Loppu PVM]])&lt;20))</f>
        <v>0</v>
      </c>
      <c r="AC1655" s="90" t="b">
        <f>OR(MONTH(Taulukko1[[#This Row],[Alku PVM]] )&lt;=3,AND(MONTH(Taulukko1[[#This Row],[Alku PVM]] )=3))</f>
        <v>0</v>
      </c>
      <c r="AD1655" s="90" t="b">
        <f>OR(MONTH(Taulukko1[[#This Row],[Loppu PVM]] )&lt;=3,AND(MONTH(Taulukko1[[#This Row],[Loppu PVM]] )=3))</f>
        <v>0</v>
      </c>
      <c r="AE1655" s="90" t="b">
        <f>OR(MONTH(Taulukko1[[#This Row],[Alku PVM]] )&lt;=9,AND(MONTH(Taulukko1[[#This Row],[Alku PVM]] )=9))</f>
        <v>1</v>
      </c>
      <c r="AF1655" s="90" t="b">
        <f>OR(MONTH(Taulukko1[[#This Row],[Loppu PVM]])&lt;=9,AND(MONTH(Taulukko1[[#This Row],[Loppu PVM]] )=9))</f>
        <v>0</v>
      </c>
      <c r="AG1655" s="90" t="b">
        <f>OR(MONTH(Taulukko1[[#This Row],[Alku PVM]] )&lt;=6,AND(MONTH(Taulukko1[[#This Row],[Alku PVM]] )=6))</f>
        <v>0</v>
      </c>
      <c r="AH1655" s="90" t="b">
        <f>OR(MONTH(Taulukko1[[#This Row],[Loppu PVM]])&lt;=6,AND(MONTH(Taulukko1[[#This Row],[Loppu PVM]] )=6))</f>
        <v>0</v>
      </c>
    </row>
    <row r="1656" spans="1:34" ht="12.75" customHeight="1">
      <c r="A1656" s="21" t="s">
        <v>3815</v>
      </c>
      <c r="B1656" s="23">
        <v>40787</v>
      </c>
      <c r="C1656" s="21" t="s">
        <v>2234</v>
      </c>
      <c r="D1656" s="24"/>
      <c r="F1656" s="23">
        <v>40830</v>
      </c>
      <c r="G1656" s="24">
        <v>11</v>
      </c>
      <c r="H1656" s="22">
        <v>16</v>
      </c>
      <c r="I1656" s="126" t="e">
        <f>INDEX('TOL2008'!B:B,MATCH(A1656,'TOL2008'!A:A,0))</f>
        <v>#N/A</v>
      </c>
      <c r="J1656" s="126" t="e">
        <f>INDEX(Pääluokka!$H$2:$H$100,MATCH(VALUE(LEFT(Taulukko1[[#This Row],[TOL2008]],2)),Pääluokka!$G$2:$G$100,0))</f>
        <v>#N/A</v>
      </c>
      <c r="K1656" s="126" t="e">
        <f>INDEX(Pääluokka!$I$2:$I$100,MATCH(VALUE(LEFT(Taulukko1[[#This Row],[TOL2008]],2)),Pääluokka!$G$2:$G$100,0))</f>
        <v>#N/A</v>
      </c>
      <c r="L1656" s="41">
        <f t="shared" si="250"/>
        <v>43</v>
      </c>
      <c r="M1656" s="43">
        <f t="shared" si="251"/>
        <v>40787</v>
      </c>
      <c r="N1656" s="43">
        <f t="shared" si="252"/>
        <v>40830</v>
      </c>
      <c r="O1656" s="43">
        <f t="shared" si="253"/>
        <v>40787</v>
      </c>
      <c r="P1656" s="43">
        <f t="shared" si="254"/>
        <v>40817</v>
      </c>
      <c r="Q1656" s="41">
        <f t="shared" si="255"/>
        <v>2011</v>
      </c>
      <c r="R1656" s="41">
        <f t="shared" si="256"/>
        <v>2011</v>
      </c>
      <c r="S1656" s="43" t="str">
        <f>YEAR(Taulukko1[[#This Row],[Alku KK]])&amp;"Q"&amp;ROUNDDOWN((MONTH(Taulukko1[[#This Row],[Alku KK]])-1)/3+1,0)</f>
        <v>2011Q3</v>
      </c>
      <c r="T1656" s="43" t="str">
        <f>YEAR(Taulukko1[[#This Row],[Loppu KK]])&amp;"Q"&amp;ROUNDDOWN((MONTH(Taulukko1[[#This Row],[Loppu KK]])-1)/3+1,0)</f>
        <v>2011Q4</v>
      </c>
      <c r="U1656" s="66">
        <f>IF(COUNT(Taulukko1[[#This Row],[Neuvottelujen alaiset ]])=1,Taulukko1[[#This Row],[Neuvottelujen alaiset ]],Taulukko1[[#This Row],[Vähennystarve]])</f>
        <v>16</v>
      </c>
      <c r="V1656" s="44" t="str">
        <f t="shared" si="257"/>
        <v>NA</v>
      </c>
      <c r="W1656" s="44">
        <f t="shared" si="258"/>
        <v>0.6875</v>
      </c>
      <c r="X1656" s="44" t="str">
        <f t="shared" si="259"/>
        <v>NA</v>
      </c>
      <c r="Y1656" s="90" t="b">
        <f>AND(MONTH(Taulukko1[[#This Row],[Alku PVM]] )=6,DAY(Taulukko1[[#This Row],[Alku PVM]] )&gt;19)</f>
        <v>0</v>
      </c>
      <c r="Z1656" s="90" t="b">
        <f>AND(MONTH(Taulukko1[[#This Row],[Loppu PVM]] )=6,DAY(Taulukko1[[#This Row],[Loppu PVM]] )&gt;19)</f>
        <v>0</v>
      </c>
      <c r="AA1656" s="90" t="b">
        <f>OR(MONTH(Taulukko1[[#This Row],[Alku PVM]] )&lt;=5,AND(MONTH(Taulukko1[[#This Row],[Alku PVM]] )=6,DAY(Taulukko1[[#This Row],[Alku PVM]] )&lt;20))</f>
        <v>0</v>
      </c>
      <c r="AB1656" s="90" t="b">
        <f>OR(MONTH(Taulukko1[[#This Row],[Loppu PVM]])&lt;=5,AND(MONTH(Taulukko1[[#This Row],[Loppu PVM]] )=6,DAY(Taulukko1[[#This Row],[Loppu PVM]])&lt;20))</f>
        <v>0</v>
      </c>
      <c r="AC1656" s="90" t="b">
        <f>OR(MONTH(Taulukko1[[#This Row],[Alku PVM]] )&lt;=3,AND(MONTH(Taulukko1[[#This Row],[Alku PVM]] )=3))</f>
        <v>0</v>
      </c>
      <c r="AD1656" s="90" t="b">
        <f>OR(MONTH(Taulukko1[[#This Row],[Loppu PVM]] )&lt;=3,AND(MONTH(Taulukko1[[#This Row],[Loppu PVM]] )=3))</f>
        <v>0</v>
      </c>
      <c r="AE1656" s="90" t="b">
        <f>OR(MONTH(Taulukko1[[#This Row],[Alku PVM]] )&lt;=9,AND(MONTH(Taulukko1[[#This Row],[Alku PVM]] )=9))</f>
        <v>1</v>
      </c>
      <c r="AF1656" s="90" t="b">
        <f>OR(MONTH(Taulukko1[[#This Row],[Loppu PVM]])&lt;=9,AND(MONTH(Taulukko1[[#This Row],[Loppu PVM]] )=9))</f>
        <v>0</v>
      </c>
      <c r="AG1656" s="90" t="b">
        <f>OR(MONTH(Taulukko1[[#This Row],[Alku PVM]] )&lt;=6,AND(MONTH(Taulukko1[[#This Row],[Alku PVM]] )=6))</f>
        <v>0</v>
      </c>
      <c r="AH1656" s="90" t="b">
        <f>OR(MONTH(Taulukko1[[#This Row],[Loppu PVM]])&lt;=6,AND(MONTH(Taulukko1[[#This Row],[Loppu PVM]] )=6))</f>
        <v>0</v>
      </c>
    </row>
    <row r="1657" spans="1:34" ht="12.75" customHeight="1">
      <c r="A1657" s="21" t="s">
        <v>612</v>
      </c>
      <c r="B1657" s="23">
        <v>40787</v>
      </c>
      <c r="C1657" s="21" t="s">
        <v>3795</v>
      </c>
      <c r="D1657" s="24">
        <v>8</v>
      </c>
      <c r="E1657" s="62">
        <v>35</v>
      </c>
      <c r="F1657" s="23">
        <v>40848</v>
      </c>
      <c r="G1657" s="24">
        <v>18</v>
      </c>
      <c r="H1657" s="22">
        <v>250</v>
      </c>
      <c r="I1657" s="126">
        <f>INDEX('TOL2008'!B:B,MATCH(A1657,'TOL2008'!A:A,0))</f>
        <v>29200</v>
      </c>
      <c r="J1657" s="126" t="str">
        <f>INDEX(Pääluokka!$H$2:$H$100,MATCH(VALUE(LEFT(Taulukko1[[#This Row],[TOL2008]],2)),Pääluokka!$G$2:$G$100,0))</f>
        <v>Teollisuus</v>
      </c>
      <c r="K1657" s="126" t="str">
        <f>INDEX(Pääluokka!$I$2:$I$100,MATCH(VALUE(LEFT(Taulukko1[[#This Row],[TOL2008]],2)),Pääluokka!$G$2:$G$100,0))</f>
        <v>Teollisuus (C-E)</v>
      </c>
      <c r="L1657" s="41">
        <f t="shared" si="250"/>
        <v>61</v>
      </c>
      <c r="M1657" s="43">
        <f t="shared" si="251"/>
        <v>40787</v>
      </c>
      <c r="N1657" s="43">
        <f t="shared" si="252"/>
        <v>40848</v>
      </c>
      <c r="O1657" s="43">
        <f t="shared" si="253"/>
        <v>40787</v>
      </c>
      <c r="P1657" s="43">
        <f t="shared" si="254"/>
        <v>40848</v>
      </c>
      <c r="Q1657" s="41">
        <f t="shared" si="255"/>
        <v>2011</v>
      </c>
      <c r="R1657" s="41">
        <f t="shared" si="256"/>
        <v>2011</v>
      </c>
      <c r="S1657" s="43" t="str">
        <f>YEAR(Taulukko1[[#This Row],[Alku KK]])&amp;"Q"&amp;ROUNDDOWN((MONTH(Taulukko1[[#This Row],[Alku KK]])-1)/3+1,0)</f>
        <v>2011Q3</v>
      </c>
      <c r="T1657" s="43" t="str">
        <f>YEAR(Taulukko1[[#This Row],[Loppu KK]])&amp;"Q"&amp;ROUNDDOWN((MONTH(Taulukko1[[#This Row],[Loppu KK]])-1)/3+1,0)</f>
        <v>2011Q4</v>
      </c>
      <c r="U1657" s="66">
        <f>IF(COUNT(Taulukko1[[#This Row],[Neuvottelujen alaiset ]])=1,Taulukko1[[#This Row],[Neuvottelujen alaiset ]],Taulukko1[[#This Row],[Vähennystarve]])</f>
        <v>250</v>
      </c>
      <c r="V1657" s="44">
        <f t="shared" si="257"/>
        <v>0.14000000000000001</v>
      </c>
      <c r="W1657" s="44">
        <f t="shared" si="258"/>
        <v>7.1999999999999995E-2</v>
      </c>
      <c r="X1657" s="44">
        <f t="shared" si="259"/>
        <v>0.51428571428571423</v>
      </c>
      <c r="Y1657" s="90" t="b">
        <f>AND(MONTH(Taulukko1[[#This Row],[Alku PVM]] )=6,DAY(Taulukko1[[#This Row],[Alku PVM]] )&gt;19)</f>
        <v>0</v>
      </c>
      <c r="Z1657" s="90" t="b">
        <f>AND(MONTH(Taulukko1[[#This Row],[Loppu PVM]] )=6,DAY(Taulukko1[[#This Row],[Loppu PVM]] )&gt;19)</f>
        <v>0</v>
      </c>
      <c r="AA1657" s="90" t="b">
        <f>OR(MONTH(Taulukko1[[#This Row],[Alku PVM]] )&lt;=5,AND(MONTH(Taulukko1[[#This Row],[Alku PVM]] )=6,DAY(Taulukko1[[#This Row],[Alku PVM]] )&lt;20))</f>
        <v>0</v>
      </c>
      <c r="AB1657" s="90" t="b">
        <f>OR(MONTH(Taulukko1[[#This Row],[Loppu PVM]])&lt;=5,AND(MONTH(Taulukko1[[#This Row],[Loppu PVM]] )=6,DAY(Taulukko1[[#This Row],[Loppu PVM]])&lt;20))</f>
        <v>0</v>
      </c>
      <c r="AC1657" s="90" t="b">
        <f>OR(MONTH(Taulukko1[[#This Row],[Alku PVM]] )&lt;=3,AND(MONTH(Taulukko1[[#This Row],[Alku PVM]] )=3))</f>
        <v>0</v>
      </c>
      <c r="AD1657" s="90" t="b">
        <f>OR(MONTH(Taulukko1[[#This Row],[Loppu PVM]] )&lt;=3,AND(MONTH(Taulukko1[[#This Row],[Loppu PVM]] )=3))</f>
        <v>0</v>
      </c>
      <c r="AE1657" s="90" t="b">
        <f>OR(MONTH(Taulukko1[[#This Row],[Alku PVM]] )&lt;=9,AND(MONTH(Taulukko1[[#This Row],[Alku PVM]] )=9))</f>
        <v>1</v>
      </c>
      <c r="AF1657" s="90" t="b">
        <f>OR(MONTH(Taulukko1[[#This Row],[Loppu PVM]])&lt;=9,AND(MONTH(Taulukko1[[#This Row],[Loppu PVM]] )=9))</f>
        <v>0</v>
      </c>
      <c r="AG1657" s="90" t="b">
        <f>OR(MONTH(Taulukko1[[#This Row],[Alku PVM]] )&lt;=6,AND(MONTH(Taulukko1[[#This Row],[Alku PVM]] )=6))</f>
        <v>0</v>
      </c>
      <c r="AH1657" s="90" t="b">
        <f>OR(MONTH(Taulukko1[[#This Row],[Loppu PVM]])&lt;=6,AND(MONTH(Taulukko1[[#This Row],[Loppu PVM]] )=6))</f>
        <v>0</v>
      </c>
    </row>
    <row r="1658" spans="1:34" ht="12.75" customHeight="1">
      <c r="A1658" s="21" t="s">
        <v>148</v>
      </c>
      <c r="B1658" s="23">
        <v>40787</v>
      </c>
      <c r="C1658" s="21" t="s">
        <v>3568</v>
      </c>
      <c r="D1658" s="24">
        <v>46</v>
      </c>
      <c r="E1658" s="62">
        <v>18</v>
      </c>
      <c r="F1658" s="23">
        <v>40830</v>
      </c>
      <c r="G1658" s="24">
        <v>17</v>
      </c>
      <c r="H1658" s="22">
        <v>60</v>
      </c>
      <c r="I1658" s="126">
        <f>INDEX('TOL2008'!B:B,MATCH(A1658,'TOL2008'!A:A,0))</f>
        <v>17120</v>
      </c>
      <c r="J1658" s="126" t="str">
        <f>INDEX(Pääluokka!$H$2:$H$100,MATCH(VALUE(LEFT(Taulukko1[[#This Row],[TOL2008]],2)),Pääluokka!$G$2:$G$100,0))</f>
        <v>Teollisuus</v>
      </c>
      <c r="K1658" s="126" t="str">
        <f>INDEX(Pääluokka!$I$2:$I$100,MATCH(VALUE(LEFT(Taulukko1[[#This Row],[TOL2008]],2)),Pääluokka!$G$2:$G$100,0))</f>
        <v>Teollisuus (C-E)</v>
      </c>
      <c r="L1658" s="41">
        <f t="shared" si="250"/>
        <v>43</v>
      </c>
      <c r="M1658" s="43">
        <f t="shared" si="251"/>
        <v>40787</v>
      </c>
      <c r="N1658" s="43">
        <f t="shared" si="252"/>
        <v>40830</v>
      </c>
      <c r="O1658" s="43">
        <f t="shared" si="253"/>
        <v>40787</v>
      </c>
      <c r="P1658" s="43">
        <f t="shared" si="254"/>
        <v>40817</v>
      </c>
      <c r="Q1658" s="41">
        <f t="shared" si="255"/>
        <v>2011</v>
      </c>
      <c r="R1658" s="41">
        <f t="shared" si="256"/>
        <v>2011</v>
      </c>
      <c r="S1658" s="43" t="str">
        <f>YEAR(Taulukko1[[#This Row],[Alku KK]])&amp;"Q"&amp;ROUNDDOWN((MONTH(Taulukko1[[#This Row],[Alku KK]])-1)/3+1,0)</f>
        <v>2011Q3</v>
      </c>
      <c r="T1658" s="43" t="str">
        <f>YEAR(Taulukko1[[#This Row],[Loppu KK]])&amp;"Q"&amp;ROUNDDOWN((MONTH(Taulukko1[[#This Row],[Loppu KK]])-1)/3+1,0)</f>
        <v>2011Q4</v>
      </c>
      <c r="U1658" s="66">
        <f>IF(COUNT(Taulukko1[[#This Row],[Neuvottelujen alaiset ]])=1,Taulukko1[[#This Row],[Neuvottelujen alaiset ]],Taulukko1[[#This Row],[Vähennystarve]])</f>
        <v>60</v>
      </c>
      <c r="V1658" s="44">
        <f t="shared" si="257"/>
        <v>0.3</v>
      </c>
      <c r="W1658" s="44">
        <f t="shared" si="258"/>
        <v>0.28333333333333333</v>
      </c>
      <c r="X1658" s="44">
        <f t="shared" si="259"/>
        <v>0.94444444444444442</v>
      </c>
      <c r="Y1658" s="90" t="b">
        <f>AND(MONTH(Taulukko1[[#This Row],[Alku PVM]] )=6,DAY(Taulukko1[[#This Row],[Alku PVM]] )&gt;19)</f>
        <v>0</v>
      </c>
      <c r="Z1658" s="90" t="b">
        <f>AND(MONTH(Taulukko1[[#This Row],[Loppu PVM]] )=6,DAY(Taulukko1[[#This Row],[Loppu PVM]] )&gt;19)</f>
        <v>0</v>
      </c>
      <c r="AA1658" s="90" t="b">
        <f>OR(MONTH(Taulukko1[[#This Row],[Alku PVM]] )&lt;=5,AND(MONTH(Taulukko1[[#This Row],[Alku PVM]] )=6,DAY(Taulukko1[[#This Row],[Alku PVM]] )&lt;20))</f>
        <v>0</v>
      </c>
      <c r="AB1658" s="90" t="b">
        <f>OR(MONTH(Taulukko1[[#This Row],[Loppu PVM]])&lt;=5,AND(MONTH(Taulukko1[[#This Row],[Loppu PVM]] )=6,DAY(Taulukko1[[#This Row],[Loppu PVM]])&lt;20))</f>
        <v>0</v>
      </c>
      <c r="AC1658" s="90" t="b">
        <f>OR(MONTH(Taulukko1[[#This Row],[Alku PVM]] )&lt;=3,AND(MONTH(Taulukko1[[#This Row],[Alku PVM]] )=3))</f>
        <v>0</v>
      </c>
      <c r="AD1658" s="90" t="b">
        <f>OR(MONTH(Taulukko1[[#This Row],[Loppu PVM]] )&lt;=3,AND(MONTH(Taulukko1[[#This Row],[Loppu PVM]] )=3))</f>
        <v>0</v>
      </c>
      <c r="AE1658" s="90" t="b">
        <f>OR(MONTH(Taulukko1[[#This Row],[Alku PVM]] )&lt;=9,AND(MONTH(Taulukko1[[#This Row],[Alku PVM]] )=9))</f>
        <v>1</v>
      </c>
      <c r="AF1658" s="90" t="b">
        <f>OR(MONTH(Taulukko1[[#This Row],[Loppu PVM]])&lt;=9,AND(MONTH(Taulukko1[[#This Row],[Loppu PVM]] )=9))</f>
        <v>0</v>
      </c>
      <c r="AG1658" s="90" t="b">
        <f>OR(MONTH(Taulukko1[[#This Row],[Alku PVM]] )&lt;=6,AND(MONTH(Taulukko1[[#This Row],[Alku PVM]] )=6))</f>
        <v>0</v>
      </c>
      <c r="AH1658" s="90" t="b">
        <f>OR(MONTH(Taulukko1[[#This Row],[Loppu PVM]])&lt;=6,AND(MONTH(Taulukko1[[#This Row],[Loppu PVM]] )=6))</f>
        <v>0</v>
      </c>
    </row>
    <row r="1659" spans="1:34" ht="12.75" customHeight="1">
      <c r="A1659" s="21" t="s">
        <v>3541</v>
      </c>
      <c r="B1659" s="23">
        <v>40787</v>
      </c>
      <c r="C1659" s="21" t="s">
        <v>3540</v>
      </c>
      <c r="D1659" s="24"/>
      <c r="E1659" s="62">
        <v>70</v>
      </c>
      <c r="F1659" s="23">
        <v>40843</v>
      </c>
      <c r="G1659" s="24">
        <v>46</v>
      </c>
      <c r="H1659" s="22">
        <v>70</v>
      </c>
      <c r="I1659" s="126" t="e">
        <f>INDEX('TOL2008'!B:B,MATCH(A1659,'TOL2008'!A:A,0))</f>
        <v>#N/A</v>
      </c>
      <c r="J1659" s="126" t="e">
        <f>INDEX(Pääluokka!$H$2:$H$100,MATCH(VALUE(LEFT(Taulukko1[[#This Row],[TOL2008]],2)),Pääluokka!$G$2:$G$100,0))</f>
        <v>#N/A</v>
      </c>
      <c r="K1659" s="126" t="e">
        <f>INDEX(Pääluokka!$I$2:$I$100,MATCH(VALUE(LEFT(Taulukko1[[#This Row],[TOL2008]],2)),Pääluokka!$G$2:$G$100,0))</f>
        <v>#N/A</v>
      </c>
      <c r="L1659" s="41">
        <f t="shared" si="250"/>
        <v>56</v>
      </c>
      <c r="M1659" s="43">
        <f t="shared" si="251"/>
        <v>40787</v>
      </c>
      <c r="N1659" s="43">
        <f t="shared" si="252"/>
        <v>40843</v>
      </c>
      <c r="O1659" s="43">
        <f t="shared" si="253"/>
        <v>40787</v>
      </c>
      <c r="P1659" s="43">
        <f t="shared" si="254"/>
        <v>40817</v>
      </c>
      <c r="Q1659" s="41">
        <f t="shared" si="255"/>
        <v>2011</v>
      </c>
      <c r="R1659" s="41">
        <f t="shared" si="256"/>
        <v>2011</v>
      </c>
      <c r="S1659" s="43" t="str">
        <f>YEAR(Taulukko1[[#This Row],[Alku KK]])&amp;"Q"&amp;ROUNDDOWN((MONTH(Taulukko1[[#This Row],[Alku KK]])-1)/3+1,0)</f>
        <v>2011Q3</v>
      </c>
      <c r="T1659" s="43" t="str">
        <f>YEAR(Taulukko1[[#This Row],[Loppu KK]])&amp;"Q"&amp;ROUNDDOWN((MONTH(Taulukko1[[#This Row],[Loppu KK]])-1)/3+1,0)</f>
        <v>2011Q4</v>
      </c>
      <c r="U1659" s="66">
        <f>IF(COUNT(Taulukko1[[#This Row],[Neuvottelujen alaiset ]])=1,Taulukko1[[#This Row],[Neuvottelujen alaiset ]],Taulukko1[[#This Row],[Vähennystarve]])</f>
        <v>70</v>
      </c>
      <c r="V1659" s="44">
        <f t="shared" si="257"/>
        <v>1</v>
      </c>
      <c r="W1659" s="44">
        <f t="shared" si="258"/>
        <v>0.65714285714285714</v>
      </c>
      <c r="X1659" s="44">
        <f t="shared" si="259"/>
        <v>0.65714285714285714</v>
      </c>
      <c r="Y1659" s="90" t="b">
        <f>AND(MONTH(Taulukko1[[#This Row],[Alku PVM]] )=6,DAY(Taulukko1[[#This Row],[Alku PVM]] )&gt;19)</f>
        <v>0</v>
      </c>
      <c r="Z1659" s="90" t="b">
        <f>AND(MONTH(Taulukko1[[#This Row],[Loppu PVM]] )=6,DAY(Taulukko1[[#This Row],[Loppu PVM]] )&gt;19)</f>
        <v>0</v>
      </c>
      <c r="AA1659" s="90" t="b">
        <f>OR(MONTH(Taulukko1[[#This Row],[Alku PVM]] )&lt;=5,AND(MONTH(Taulukko1[[#This Row],[Alku PVM]] )=6,DAY(Taulukko1[[#This Row],[Alku PVM]] )&lt;20))</f>
        <v>0</v>
      </c>
      <c r="AB1659" s="90" t="b">
        <f>OR(MONTH(Taulukko1[[#This Row],[Loppu PVM]])&lt;=5,AND(MONTH(Taulukko1[[#This Row],[Loppu PVM]] )=6,DAY(Taulukko1[[#This Row],[Loppu PVM]])&lt;20))</f>
        <v>0</v>
      </c>
      <c r="AC1659" s="90" t="b">
        <f>OR(MONTH(Taulukko1[[#This Row],[Alku PVM]] )&lt;=3,AND(MONTH(Taulukko1[[#This Row],[Alku PVM]] )=3))</f>
        <v>0</v>
      </c>
      <c r="AD1659" s="90" t="b">
        <f>OR(MONTH(Taulukko1[[#This Row],[Loppu PVM]] )&lt;=3,AND(MONTH(Taulukko1[[#This Row],[Loppu PVM]] )=3))</f>
        <v>0</v>
      </c>
      <c r="AE1659" s="90" t="b">
        <f>OR(MONTH(Taulukko1[[#This Row],[Alku PVM]] )&lt;=9,AND(MONTH(Taulukko1[[#This Row],[Alku PVM]] )=9))</f>
        <v>1</v>
      </c>
      <c r="AF1659" s="90" t="b">
        <f>OR(MONTH(Taulukko1[[#This Row],[Loppu PVM]])&lt;=9,AND(MONTH(Taulukko1[[#This Row],[Loppu PVM]] )=9))</f>
        <v>0</v>
      </c>
      <c r="AG1659" s="90" t="b">
        <f>OR(MONTH(Taulukko1[[#This Row],[Alku PVM]] )&lt;=6,AND(MONTH(Taulukko1[[#This Row],[Alku PVM]] )=6))</f>
        <v>0</v>
      </c>
      <c r="AH1659" s="90" t="b">
        <f>OR(MONTH(Taulukko1[[#This Row],[Loppu PVM]])&lt;=6,AND(MONTH(Taulukko1[[#This Row],[Loppu PVM]] )=6))</f>
        <v>0</v>
      </c>
    </row>
    <row r="1660" spans="1:34" ht="12.75" customHeight="1">
      <c r="A1660" t="s">
        <v>50</v>
      </c>
      <c r="B1660" s="23">
        <v>40787</v>
      </c>
      <c r="C1660" t="s">
        <v>1736</v>
      </c>
      <c r="F1660" s="4">
        <v>40848</v>
      </c>
      <c r="G1660" s="5">
        <v>53</v>
      </c>
      <c r="H1660" s="22">
        <v>53</v>
      </c>
      <c r="I1660" s="126">
        <f>INDEX('TOL2008'!B:B,MATCH(A1660,'TOL2008'!A:A,0))</f>
        <v>17120</v>
      </c>
      <c r="J1660" s="126" t="str">
        <f>INDEX(Pääluokka!$H$2:$H$100,MATCH(VALUE(LEFT(Taulukko1[[#This Row],[TOL2008]],2)),Pääluokka!$G$2:$G$100,0))</f>
        <v>Teollisuus</v>
      </c>
      <c r="K1660" s="126" t="str">
        <f>INDEX(Pääluokka!$I$2:$I$100,MATCH(VALUE(LEFT(Taulukko1[[#This Row],[TOL2008]],2)),Pääluokka!$G$2:$G$100,0))</f>
        <v>Teollisuus (C-E)</v>
      </c>
      <c r="L1660" s="41">
        <f t="shared" si="250"/>
        <v>61</v>
      </c>
      <c r="M1660" s="43">
        <f t="shared" si="251"/>
        <v>40787</v>
      </c>
      <c r="N1660" s="43">
        <f t="shared" si="252"/>
        <v>40848</v>
      </c>
      <c r="O1660" s="43">
        <f t="shared" si="253"/>
        <v>40787</v>
      </c>
      <c r="P1660" s="43">
        <f t="shared" si="254"/>
        <v>40848</v>
      </c>
      <c r="Q1660" s="41">
        <f t="shared" si="255"/>
        <v>2011</v>
      </c>
      <c r="R1660" s="41">
        <f t="shared" si="256"/>
        <v>2011</v>
      </c>
      <c r="S1660" s="43" t="str">
        <f>YEAR(Taulukko1[[#This Row],[Alku KK]])&amp;"Q"&amp;ROUNDDOWN((MONTH(Taulukko1[[#This Row],[Alku KK]])-1)/3+1,0)</f>
        <v>2011Q3</v>
      </c>
      <c r="T1660" s="43" t="str">
        <f>YEAR(Taulukko1[[#This Row],[Loppu KK]])&amp;"Q"&amp;ROUNDDOWN((MONTH(Taulukko1[[#This Row],[Loppu KK]])-1)/3+1,0)</f>
        <v>2011Q4</v>
      </c>
      <c r="U1660" s="66">
        <f>IF(COUNT(Taulukko1[[#This Row],[Neuvottelujen alaiset ]])=1,Taulukko1[[#This Row],[Neuvottelujen alaiset ]],Taulukko1[[#This Row],[Vähennystarve]])</f>
        <v>53</v>
      </c>
      <c r="V1660" s="44" t="str">
        <f t="shared" si="257"/>
        <v>NA</v>
      </c>
      <c r="W1660" s="44">
        <f t="shared" si="258"/>
        <v>1</v>
      </c>
      <c r="X1660" s="44" t="str">
        <f t="shared" si="259"/>
        <v>NA</v>
      </c>
      <c r="Y1660" s="90" t="b">
        <f>AND(MONTH(Taulukko1[[#This Row],[Alku PVM]] )=6,DAY(Taulukko1[[#This Row],[Alku PVM]] )&gt;19)</f>
        <v>0</v>
      </c>
      <c r="Z1660" s="90" t="b">
        <f>AND(MONTH(Taulukko1[[#This Row],[Loppu PVM]] )=6,DAY(Taulukko1[[#This Row],[Loppu PVM]] )&gt;19)</f>
        <v>0</v>
      </c>
      <c r="AA1660" s="90" t="b">
        <f>OR(MONTH(Taulukko1[[#This Row],[Alku PVM]] )&lt;=5,AND(MONTH(Taulukko1[[#This Row],[Alku PVM]] )=6,DAY(Taulukko1[[#This Row],[Alku PVM]] )&lt;20))</f>
        <v>0</v>
      </c>
      <c r="AB1660" s="90" t="b">
        <f>OR(MONTH(Taulukko1[[#This Row],[Loppu PVM]])&lt;=5,AND(MONTH(Taulukko1[[#This Row],[Loppu PVM]] )=6,DAY(Taulukko1[[#This Row],[Loppu PVM]])&lt;20))</f>
        <v>0</v>
      </c>
      <c r="AC1660" s="90" t="b">
        <f>OR(MONTH(Taulukko1[[#This Row],[Alku PVM]] )&lt;=3,AND(MONTH(Taulukko1[[#This Row],[Alku PVM]] )=3))</f>
        <v>0</v>
      </c>
      <c r="AD1660" s="90" t="b">
        <f>OR(MONTH(Taulukko1[[#This Row],[Loppu PVM]] )&lt;=3,AND(MONTH(Taulukko1[[#This Row],[Loppu PVM]] )=3))</f>
        <v>0</v>
      </c>
      <c r="AE1660" s="90" t="b">
        <f>OR(MONTH(Taulukko1[[#This Row],[Alku PVM]] )&lt;=9,AND(MONTH(Taulukko1[[#This Row],[Alku PVM]] )=9))</f>
        <v>1</v>
      </c>
      <c r="AF1660" s="90" t="b">
        <f>OR(MONTH(Taulukko1[[#This Row],[Loppu PVM]])&lt;=9,AND(MONTH(Taulukko1[[#This Row],[Loppu PVM]] )=9))</f>
        <v>0</v>
      </c>
      <c r="AG1660" s="90" t="b">
        <f>OR(MONTH(Taulukko1[[#This Row],[Alku PVM]] )&lt;=6,AND(MONTH(Taulukko1[[#This Row],[Alku PVM]] )=6))</f>
        <v>0</v>
      </c>
      <c r="AH1660" s="90" t="b">
        <f>OR(MONTH(Taulukko1[[#This Row],[Loppu PVM]])&lt;=6,AND(MONTH(Taulukko1[[#This Row],[Loppu PVM]] )=6))</f>
        <v>0</v>
      </c>
    </row>
    <row r="1661" spans="1:34" ht="12.75" customHeight="1">
      <c r="A1661" t="s">
        <v>46</v>
      </c>
      <c r="B1661" s="23">
        <v>40788</v>
      </c>
      <c r="C1661" t="s">
        <v>3517</v>
      </c>
      <c r="D1661" s="5">
        <v>165</v>
      </c>
      <c r="F1661" s="4">
        <v>40812</v>
      </c>
      <c r="G1661" s="5">
        <v>0</v>
      </c>
      <c r="H1661" s="22">
        <v>178</v>
      </c>
      <c r="I1661" s="126">
        <f>INDEX('TOL2008'!B:B,MATCH(A1661,'TOL2008'!A:A,0))</f>
        <v>10710</v>
      </c>
      <c r="J1661" s="126" t="str">
        <f>INDEX(Pääluokka!$H$2:$H$100,MATCH(VALUE(LEFT(Taulukko1[[#This Row],[TOL2008]],2)),Pääluokka!$G$2:$G$100,0))</f>
        <v>Teollisuus</v>
      </c>
      <c r="K1661" s="126" t="str">
        <f>INDEX(Pääluokka!$I$2:$I$100,MATCH(VALUE(LEFT(Taulukko1[[#This Row],[TOL2008]],2)),Pääluokka!$G$2:$G$100,0))</f>
        <v>Teollisuus (C-E)</v>
      </c>
      <c r="L1661" s="41">
        <f t="shared" si="250"/>
        <v>24</v>
      </c>
      <c r="M1661" s="43">
        <f t="shared" si="251"/>
        <v>40788</v>
      </c>
      <c r="N1661" s="43">
        <f t="shared" si="252"/>
        <v>40812</v>
      </c>
      <c r="O1661" s="43">
        <f t="shared" si="253"/>
        <v>40787</v>
      </c>
      <c r="P1661" s="43">
        <f t="shared" si="254"/>
        <v>40787</v>
      </c>
      <c r="Q1661" s="41">
        <f t="shared" si="255"/>
        <v>2011</v>
      </c>
      <c r="R1661" s="41">
        <f t="shared" si="256"/>
        <v>2011</v>
      </c>
      <c r="S1661" s="43" t="str">
        <f>YEAR(Taulukko1[[#This Row],[Alku KK]])&amp;"Q"&amp;ROUNDDOWN((MONTH(Taulukko1[[#This Row],[Alku KK]])-1)/3+1,0)</f>
        <v>2011Q3</v>
      </c>
      <c r="T1661" s="43" t="str">
        <f>YEAR(Taulukko1[[#This Row],[Loppu KK]])&amp;"Q"&amp;ROUNDDOWN((MONTH(Taulukko1[[#This Row],[Loppu KK]])-1)/3+1,0)</f>
        <v>2011Q3</v>
      </c>
      <c r="U1661" s="66">
        <f>IF(COUNT(Taulukko1[[#This Row],[Neuvottelujen alaiset ]])=1,Taulukko1[[#This Row],[Neuvottelujen alaiset ]],Taulukko1[[#This Row],[Vähennystarve]])</f>
        <v>178</v>
      </c>
      <c r="V1661" s="44" t="str">
        <f t="shared" si="257"/>
        <v>NA</v>
      </c>
      <c r="W1661" s="44">
        <f t="shared" si="258"/>
        <v>0</v>
      </c>
      <c r="X1661" s="44" t="str">
        <f t="shared" si="259"/>
        <v>NA</v>
      </c>
      <c r="Y1661" s="90" t="b">
        <f>AND(MONTH(Taulukko1[[#This Row],[Alku PVM]] )=6,DAY(Taulukko1[[#This Row],[Alku PVM]] )&gt;19)</f>
        <v>0</v>
      </c>
      <c r="Z1661" s="90" t="b">
        <f>AND(MONTH(Taulukko1[[#This Row],[Loppu PVM]] )=6,DAY(Taulukko1[[#This Row],[Loppu PVM]] )&gt;19)</f>
        <v>0</v>
      </c>
      <c r="AA1661" s="90" t="b">
        <f>OR(MONTH(Taulukko1[[#This Row],[Alku PVM]] )&lt;=5,AND(MONTH(Taulukko1[[#This Row],[Alku PVM]] )=6,DAY(Taulukko1[[#This Row],[Alku PVM]] )&lt;20))</f>
        <v>0</v>
      </c>
      <c r="AB1661" s="90" t="b">
        <f>OR(MONTH(Taulukko1[[#This Row],[Loppu PVM]])&lt;=5,AND(MONTH(Taulukko1[[#This Row],[Loppu PVM]] )=6,DAY(Taulukko1[[#This Row],[Loppu PVM]])&lt;20))</f>
        <v>0</v>
      </c>
      <c r="AC1661" s="90" t="b">
        <f>OR(MONTH(Taulukko1[[#This Row],[Alku PVM]] )&lt;=3,AND(MONTH(Taulukko1[[#This Row],[Alku PVM]] )=3))</f>
        <v>0</v>
      </c>
      <c r="AD1661" s="90" t="b">
        <f>OR(MONTH(Taulukko1[[#This Row],[Loppu PVM]] )&lt;=3,AND(MONTH(Taulukko1[[#This Row],[Loppu PVM]] )=3))</f>
        <v>0</v>
      </c>
      <c r="AE1661" s="90" t="b">
        <f>OR(MONTH(Taulukko1[[#This Row],[Alku PVM]] )&lt;=9,AND(MONTH(Taulukko1[[#This Row],[Alku PVM]] )=9))</f>
        <v>1</v>
      </c>
      <c r="AF1661" s="90" t="b">
        <f>OR(MONTH(Taulukko1[[#This Row],[Loppu PVM]])&lt;=9,AND(MONTH(Taulukko1[[#This Row],[Loppu PVM]] )=9))</f>
        <v>1</v>
      </c>
      <c r="AG1661" s="90" t="b">
        <f>OR(MONTH(Taulukko1[[#This Row],[Alku PVM]] )&lt;=6,AND(MONTH(Taulukko1[[#This Row],[Alku PVM]] )=6))</f>
        <v>0</v>
      </c>
      <c r="AH1661" s="90" t="b">
        <f>OR(MONTH(Taulukko1[[#This Row],[Loppu PVM]])&lt;=6,AND(MONTH(Taulukko1[[#This Row],[Loppu PVM]] )=6))</f>
        <v>0</v>
      </c>
    </row>
    <row r="1662" spans="1:34" ht="12.75" customHeight="1">
      <c r="A1662" s="21" t="s">
        <v>604</v>
      </c>
      <c r="B1662" s="23">
        <v>40793</v>
      </c>
      <c r="C1662" s="21" t="s">
        <v>3794</v>
      </c>
      <c r="D1662" s="24">
        <v>68</v>
      </c>
      <c r="F1662" s="23">
        <v>40805</v>
      </c>
      <c r="G1662" s="24">
        <v>0</v>
      </c>
      <c r="H1662" s="22">
        <v>68</v>
      </c>
      <c r="I1662" s="126">
        <f>INDEX('TOL2008'!B:B,MATCH(A1662,'TOL2008'!A:A,0))</f>
        <v>28990</v>
      </c>
      <c r="J1662" s="126" t="str">
        <f>INDEX(Pääluokka!$H$2:$H$100,MATCH(VALUE(LEFT(Taulukko1[[#This Row],[TOL2008]],2)),Pääluokka!$G$2:$G$100,0))</f>
        <v>Teollisuus</v>
      </c>
      <c r="K1662" s="126" t="str">
        <f>INDEX(Pääluokka!$I$2:$I$100,MATCH(VALUE(LEFT(Taulukko1[[#This Row],[TOL2008]],2)),Pääluokka!$G$2:$G$100,0))</f>
        <v>Teollisuus (C-E)</v>
      </c>
      <c r="L1662" s="41">
        <f t="shared" si="250"/>
        <v>12</v>
      </c>
      <c r="M1662" s="43">
        <f t="shared" si="251"/>
        <v>40793</v>
      </c>
      <c r="N1662" s="43">
        <f t="shared" si="252"/>
        <v>40805</v>
      </c>
      <c r="O1662" s="43">
        <f t="shared" si="253"/>
        <v>40787</v>
      </c>
      <c r="P1662" s="43">
        <f t="shared" si="254"/>
        <v>40787</v>
      </c>
      <c r="Q1662" s="41">
        <f t="shared" si="255"/>
        <v>2011</v>
      </c>
      <c r="R1662" s="41">
        <f t="shared" si="256"/>
        <v>2011</v>
      </c>
      <c r="S1662" s="43" t="str">
        <f>YEAR(Taulukko1[[#This Row],[Alku KK]])&amp;"Q"&amp;ROUNDDOWN((MONTH(Taulukko1[[#This Row],[Alku KK]])-1)/3+1,0)</f>
        <v>2011Q3</v>
      </c>
      <c r="T1662" s="43" t="str">
        <f>YEAR(Taulukko1[[#This Row],[Loppu KK]])&amp;"Q"&amp;ROUNDDOWN((MONTH(Taulukko1[[#This Row],[Loppu KK]])-1)/3+1,0)</f>
        <v>2011Q3</v>
      </c>
      <c r="U1662" s="66">
        <f>IF(COUNT(Taulukko1[[#This Row],[Neuvottelujen alaiset ]])=1,Taulukko1[[#This Row],[Neuvottelujen alaiset ]],Taulukko1[[#This Row],[Vähennystarve]])</f>
        <v>68</v>
      </c>
      <c r="V1662" s="44" t="str">
        <f t="shared" si="257"/>
        <v>NA</v>
      </c>
      <c r="W1662" s="44">
        <f t="shared" si="258"/>
        <v>0</v>
      </c>
      <c r="X1662" s="44" t="str">
        <f t="shared" si="259"/>
        <v>NA</v>
      </c>
      <c r="Y1662" s="90" t="b">
        <f>AND(MONTH(Taulukko1[[#This Row],[Alku PVM]] )=6,DAY(Taulukko1[[#This Row],[Alku PVM]] )&gt;19)</f>
        <v>0</v>
      </c>
      <c r="Z1662" s="90" t="b">
        <f>AND(MONTH(Taulukko1[[#This Row],[Loppu PVM]] )=6,DAY(Taulukko1[[#This Row],[Loppu PVM]] )&gt;19)</f>
        <v>0</v>
      </c>
      <c r="AA1662" s="90" t="b">
        <f>OR(MONTH(Taulukko1[[#This Row],[Alku PVM]] )&lt;=5,AND(MONTH(Taulukko1[[#This Row],[Alku PVM]] )=6,DAY(Taulukko1[[#This Row],[Alku PVM]] )&lt;20))</f>
        <v>0</v>
      </c>
      <c r="AB1662" s="90" t="b">
        <f>OR(MONTH(Taulukko1[[#This Row],[Loppu PVM]])&lt;=5,AND(MONTH(Taulukko1[[#This Row],[Loppu PVM]] )=6,DAY(Taulukko1[[#This Row],[Loppu PVM]])&lt;20))</f>
        <v>0</v>
      </c>
      <c r="AC1662" s="90" t="b">
        <f>OR(MONTH(Taulukko1[[#This Row],[Alku PVM]] )&lt;=3,AND(MONTH(Taulukko1[[#This Row],[Alku PVM]] )=3))</f>
        <v>0</v>
      </c>
      <c r="AD1662" s="90" t="b">
        <f>OR(MONTH(Taulukko1[[#This Row],[Loppu PVM]] )&lt;=3,AND(MONTH(Taulukko1[[#This Row],[Loppu PVM]] )=3))</f>
        <v>0</v>
      </c>
      <c r="AE1662" s="90" t="b">
        <f>OR(MONTH(Taulukko1[[#This Row],[Alku PVM]] )&lt;=9,AND(MONTH(Taulukko1[[#This Row],[Alku PVM]] )=9))</f>
        <v>1</v>
      </c>
      <c r="AF1662" s="90" t="b">
        <f>OR(MONTH(Taulukko1[[#This Row],[Loppu PVM]])&lt;=9,AND(MONTH(Taulukko1[[#This Row],[Loppu PVM]] )=9))</f>
        <v>1</v>
      </c>
      <c r="AG1662" s="90" t="b">
        <f>OR(MONTH(Taulukko1[[#This Row],[Alku PVM]] )&lt;=6,AND(MONTH(Taulukko1[[#This Row],[Alku PVM]] )=6))</f>
        <v>0</v>
      </c>
      <c r="AH1662" s="90" t="b">
        <f>OR(MONTH(Taulukko1[[#This Row],[Loppu PVM]])&lt;=6,AND(MONTH(Taulukko1[[#This Row],[Loppu PVM]] )=6))</f>
        <v>0</v>
      </c>
    </row>
    <row r="1663" spans="1:34" ht="12.75" customHeight="1">
      <c r="A1663" s="21" t="s">
        <v>2811</v>
      </c>
      <c r="B1663" s="23">
        <v>40793</v>
      </c>
      <c r="C1663" s="21" t="s">
        <v>3716</v>
      </c>
      <c r="D1663" s="24" t="s">
        <v>25</v>
      </c>
      <c r="E1663" s="62">
        <v>16</v>
      </c>
      <c r="F1663" s="23"/>
      <c r="G1663" s="24"/>
      <c r="H1663" s="22">
        <v>200</v>
      </c>
      <c r="I1663" s="126" t="e">
        <f>INDEX('TOL2008'!B:B,MATCH(A1663,'TOL2008'!A:A,0))</f>
        <v>#N/A</v>
      </c>
      <c r="J1663" s="126" t="e">
        <f>INDEX(Pääluokka!$H$2:$H$100,MATCH(VALUE(LEFT(Taulukko1[[#This Row],[TOL2008]],2)),Pääluokka!$G$2:$G$100,0))</f>
        <v>#N/A</v>
      </c>
      <c r="K1663" s="126" t="e">
        <f>INDEX(Pääluokka!$I$2:$I$100,MATCH(VALUE(LEFT(Taulukko1[[#This Row],[TOL2008]],2)),Pääluokka!$G$2:$G$100,0))</f>
        <v>#N/A</v>
      </c>
      <c r="L1663" s="41" t="str">
        <f t="shared" si="250"/>
        <v>NA</v>
      </c>
      <c r="M1663" s="43">
        <f t="shared" si="251"/>
        <v>40793</v>
      </c>
      <c r="N1663" s="43">
        <f t="shared" si="252"/>
        <v>40844</v>
      </c>
      <c r="O1663" s="43">
        <f t="shared" si="253"/>
        <v>40787</v>
      </c>
      <c r="P1663" s="43">
        <f t="shared" si="254"/>
        <v>40817</v>
      </c>
      <c r="Q1663" s="41">
        <f t="shared" si="255"/>
        <v>2011</v>
      </c>
      <c r="R1663" s="41">
        <f t="shared" si="256"/>
        <v>2011</v>
      </c>
      <c r="S1663" s="43" t="str">
        <f>YEAR(Taulukko1[[#This Row],[Alku KK]])&amp;"Q"&amp;ROUNDDOWN((MONTH(Taulukko1[[#This Row],[Alku KK]])-1)/3+1,0)</f>
        <v>2011Q3</v>
      </c>
      <c r="T1663" s="43" t="str">
        <f>YEAR(Taulukko1[[#This Row],[Loppu KK]])&amp;"Q"&amp;ROUNDDOWN((MONTH(Taulukko1[[#This Row],[Loppu KK]])-1)/3+1,0)</f>
        <v>2011Q4</v>
      </c>
      <c r="U1663" s="66">
        <f>IF(COUNT(Taulukko1[[#This Row],[Neuvottelujen alaiset ]])=1,Taulukko1[[#This Row],[Neuvottelujen alaiset ]],Taulukko1[[#This Row],[Vähennystarve]])</f>
        <v>200</v>
      </c>
      <c r="V1663" s="44">
        <f t="shared" si="257"/>
        <v>0.08</v>
      </c>
      <c r="W1663" s="44" t="str">
        <f t="shared" si="258"/>
        <v>NA</v>
      </c>
      <c r="X1663" s="44" t="str">
        <f t="shared" si="259"/>
        <v>NA</v>
      </c>
      <c r="Y1663" s="90" t="b">
        <f>AND(MONTH(Taulukko1[[#This Row],[Alku PVM]] )=6,DAY(Taulukko1[[#This Row],[Alku PVM]] )&gt;19)</f>
        <v>0</v>
      </c>
      <c r="Z1663" s="90" t="b">
        <f>AND(MONTH(Taulukko1[[#This Row],[Loppu PVM]] )=6,DAY(Taulukko1[[#This Row],[Loppu PVM]] )&gt;19)</f>
        <v>0</v>
      </c>
      <c r="AA1663" s="90" t="b">
        <f>OR(MONTH(Taulukko1[[#This Row],[Alku PVM]] )&lt;=5,AND(MONTH(Taulukko1[[#This Row],[Alku PVM]] )=6,DAY(Taulukko1[[#This Row],[Alku PVM]] )&lt;20))</f>
        <v>0</v>
      </c>
      <c r="AB1663" s="90" t="b">
        <f>OR(MONTH(Taulukko1[[#This Row],[Loppu PVM]])&lt;=5,AND(MONTH(Taulukko1[[#This Row],[Loppu PVM]] )=6,DAY(Taulukko1[[#This Row],[Loppu PVM]])&lt;20))</f>
        <v>0</v>
      </c>
      <c r="AC1663" s="90" t="b">
        <f>OR(MONTH(Taulukko1[[#This Row],[Alku PVM]] )&lt;=3,AND(MONTH(Taulukko1[[#This Row],[Alku PVM]] )=3))</f>
        <v>0</v>
      </c>
      <c r="AD1663" s="90" t="b">
        <f>OR(MONTH(Taulukko1[[#This Row],[Loppu PVM]] )&lt;=3,AND(MONTH(Taulukko1[[#This Row],[Loppu PVM]] )=3))</f>
        <v>0</v>
      </c>
      <c r="AE1663" s="90" t="b">
        <f>OR(MONTH(Taulukko1[[#This Row],[Alku PVM]] )&lt;=9,AND(MONTH(Taulukko1[[#This Row],[Alku PVM]] )=9))</f>
        <v>1</v>
      </c>
      <c r="AF1663" s="90" t="b">
        <f>OR(MONTH(Taulukko1[[#This Row],[Loppu PVM]])&lt;=9,AND(MONTH(Taulukko1[[#This Row],[Loppu PVM]] )=9))</f>
        <v>0</v>
      </c>
      <c r="AG1663" s="90" t="b">
        <f>OR(MONTH(Taulukko1[[#This Row],[Alku PVM]] )&lt;=6,AND(MONTH(Taulukko1[[#This Row],[Alku PVM]] )=6))</f>
        <v>0</v>
      </c>
      <c r="AH1663" s="90" t="b">
        <f>OR(MONTH(Taulukko1[[#This Row],[Loppu PVM]])&lt;=6,AND(MONTH(Taulukko1[[#This Row],[Loppu PVM]] )=6))</f>
        <v>0</v>
      </c>
    </row>
    <row r="1664" spans="1:34" ht="12.75" customHeight="1">
      <c r="A1664" s="21" t="s">
        <v>3560</v>
      </c>
      <c r="B1664" s="23">
        <v>40793</v>
      </c>
      <c r="C1664" s="21" t="s">
        <v>3559</v>
      </c>
      <c r="D1664" s="24"/>
      <c r="F1664" s="23">
        <v>40828</v>
      </c>
      <c r="G1664" s="24">
        <v>1</v>
      </c>
      <c r="H1664" s="22">
        <v>30</v>
      </c>
      <c r="I1664" s="126" t="e">
        <f>INDEX('TOL2008'!B:B,MATCH(A1664,'TOL2008'!A:A,0))</f>
        <v>#N/A</v>
      </c>
      <c r="J1664" s="126" t="e">
        <f>INDEX(Pääluokka!$H$2:$H$100,MATCH(VALUE(LEFT(Taulukko1[[#This Row],[TOL2008]],2)),Pääluokka!$G$2:$G$100,0))</f>
        <v>#N/A</v>
      </c>
      <c r="K1664" s="126" t="e">
        <f>INDEX(Pääluokka!$I$2:$I$100,MATCH(VALUE(LEFT(Taulukko1[[#This Row],[TOL2008]],2)),Pääluokka!$G$2:$G$100,0))</f>
        <v>#N/A</v>
      </c>
      <c r="L1664" s="41">
        <f t="shared" si="250"/>
        <v>35</v>
      </c>
      <c r="M1664" s="43">
        <f t="shared" si="251"/>
        <v>40793</v>
      </c>
      <c r="N1664" s="43">
        <f t="shared" si="252"/>
        <v>40828</v>
      </c>
      <c r="O1664" s="43">
        <f t="shared" si="253"/>
        <v>40787</v>
      </c>
      <c r="P1664" s="43">
        <f t="shared" si="254"/>
        <v>40817</v>
      </c>
      <c r="Q1664" s="41">
        <f t="shared" si="255"/>
        <v>2011</v>
      </c>
      <c r="R1664" s="41">
        <f t="shared" si="256"/>
        <v>2011</v>
      </c>
      <c r="S1664" s="43" t="str">
        <f>YEAR(Taulukko1[[#This Row],[Alku KK]])&amp;"Q"&amp;ROUNDDOWN((MONTH(Taulukko1[[#This Row],[Alku KK]])-1)/3+1,0)</f>
        <v>2011Q3</v>
      </c>
      <c r="T1664" s="43" t="str">
        <f>YEAR(Taulukko1[[#This Row],[Loppu KK]])&amp;"Q"&amp;ROUNDDOWN((MONTH(Taulukko1[[#This Row],[Loppu KK]])-1)/3+1,0)</f>
        <v>2011Q4</v>
      </c>
      <c r="U1664" s="66">
        <f>IF(COUNT(Taulukko1[[#This Row],[Neuvottelujen alaiset ]])=1,Taulukko1[[#This Row],[Neuvottelujen alaiset ]],Taulukko1[[#This Row],[Vähennystarve]])</f>
        <v>30</v>
      </c>
      <c r="V1664" s="44" t="str">
        <f t="shared" si="257"/>
        <v>NA</v>
      </c>
      <c r="W1664" s="44">
        <f t="shared" si="258"/>
        <v>3.3333333333333333E-2</v>
      </c>
      <c r="X1664" s="44" t="str">
        <f t="shared" si="259"/>
        <v>NA</v>
      </c>
      <c r="Y1664" s="90" t="b">
        <f>AND(MONTH(Taulukko1[[#This Row],[Alku PVM]] )=6,DAY(Taulukko1[[#This Row],[Alku PVM]] )&gt;19)</f>
        <v>0</v>
      </c>
      <c r="Z1664" s="90" t="b">
        <f>AND(MONTH(Taulukko1[[#This Row],[Loppu PVM]] )=6,DAY(Taulukko1[[#This Row],[Loppu PVM]] )&gt;19)</f>
        <v>0</v>
      </c>
      <c r="AA1664" s="90" t="b">
        <f>OR(MONTH(Taulukko1[[#This Row],[Alku PVM]] )&lt;=5,AND(MONTH(Taulukko1[[#This Row],[Alku PVM]] )=6,DAY(Taulukko1[[#This Row],[Alku PVM]] )&lt;20))</f>
        <v>0</v>
      </c>
      <c r="AB1664" s="90" t="b">
        <f>OR(MONTH(Taulukko1[[#This Row],[Loppu PVM]])&lt;=5,AND(MONTH(Taulukko1[[#This Row],[Loppu PVM]] )=6,DAY(Taulukko1[[#This Row],[Loppu PVM]])&lt;20))</f>
        <v>0</v>
      </c>
      <c r="AC1664" s="90" t="b">
        <f>OR(MONTH(Taulukko1[[#This Row],[Alku PVM]] )&lt;=3,AND(MONTH(Taulukko1[[#This Row],[Alku PVM]] )=3))</f>
        <v>0</v>
      </c>
      <c r="AD1664" s="90" t="b">
        <f>OR(MONTH(Taulukko1[[#This Row],[Loppu PVM]] )&lt;=3,AND(MONTH(Taulukko1[[#This Row],[Loppu PVM]] )=3))</f>
        <v>0</v>
      </c>
      <c r="AE1664" s="90" t="b">
        <f>OR(MONTH(Taulukko1[[#This Row],[Alku PVM]] )&lt;=9,AND(MONTH(Taulukko1[[#This Row],[Alku PVM]] )=9))</f>
        <v>1</v>
      </c>
      <c r="AF1664" s="90" t="b">
        <f>OR(MONTH(Taulukko1[[#This Row],[Loppu PVM]])&lt;=9,AND(MONTH(Taulukko1[[#This Row],[Loppu PVM]] )=9))</f>
        <v>0</v>
      </c>
      <c r="AG1664" s="90" t="b">
        <f>OR(MONTH(Taulukko1[[#This Row],[Alku PVM]] )&lt;=6,AND(MONTH(Taulukko1[[#This Row],[Alku PVM]] )=6))</f>
        <v>0</v>
      </c>
      <c r="AH1664" s="90" t="b">
        <f>OR(MONTH(Taulukko1[[#This Row],[Loppu PVM]])&lt;=6,AND(MONTH(Taulukko1[[#This Row],[Loppu PVM]] )=6))</f>
        <v>0</v>
      </c>
    </row>
    <row r="1665" spans="1:34" ht="12.75" customHeight="1">
      <c r="A1665" s="21" t="s">
        <v>2087</v>
      </c>
      <c r="B1665" s="23">
        <v>40794</v>
      </c>
      <c r="C1665" s="21" t="s">
        <v>3744</v>
      </c>
      <c r="D1665" s="24">
        <v>19</v>
      </c>
      <c r="F1665" s="23">
        <v>40809</v>
      </c>
      <c r="G1665" s="24">
        <v>0</v>
      </c>
      <c r="H1665" s="22">
        <v>120</v>
      </c>
      <c r="I1665" s="126">
        <f>INDEX('TOL2008'!B:B,MATCH(A1665,'TOL2008'!A:A,0))</f>
        <v>22290</v>
      </c>
      <c r="J1665" s="126" t="str">
        <f>INDEX(Pääluokka!$H$2:$H$100,MATCH(VALUE(LEFT(Taulukko1[[#This Row],[TOL2008]],2)),Pääluokka!$G$2:$G$100,0))</f>
        <v>Teollisuus</v>
      </c>
      <c r="K1665" s="126" t="str">
        <f>INDEX(Pääluokka!$I$2:$I$100,MATCH(VALUE(LEFT(Taulukko1[[#This Row],[TOL2008]],2)),Pääluokka!$G$2:$G$100,0))</f>
        <v>Teollisuus (C-E)</v>
      </c>
      <c r="L1665" s="41">
        <f t="shared" si="250"/>
        <v>15</v>
      </c>
      <c r="M1665" s="43">
        <f t="shared" si="251"/>
        <v>40794</v>
      </c>
      <c r="N1665" s="43">
        <f t="shared" si="252"/>
        <v>40809</v>
      </c>
      <c r="O1665" s="43">
        <f t="shared" si="253"/>
        <v>40787</v>
      </c>
      <c r="P1665" s="43">
        <f t="shared" si="254"/>
        <v>40787</v>
      </c>
      <c r="Q1665" s="41">
        <f t="shared" si="255"/>
        <v>2011</v>
      </c>
      <c r="R1665" s="41">
        <f t="shared" si="256"/>
        <v>2011</v>
      </c>
      <c r="S1665" s="43" t="str">
        <f>YEAR(Taulukko1[[#This Row],[Alku KK]])&amp;"Q"&amp;ROUNDDOWN((MONTH(Taulukko1[[#This Row],[Alku KK]])-1)/3+1,0)</f>
        <v>2011Q3</v>
      </c>
      <c r="T1665" s="43" t="str">
        <f>YEAR(Taulukko1[[#This Row],[Loppu KK]])&amp;"Q"&amp;ROUNDDOWN((MONTH(Taulukko1[[#This Row],[Loppu KK]])-1)/3+1,0)</f>
        <v>2011Q3</v>
      </c>
      <c r="U1665" s="66">
        <f>IF(COUNT(Taulukko1[[#This Row],[Neuvottelujen alaiset ]])=1,Taulukko1[[#This Row],[Neuvottelujen alaiset ]],Taulukko1[[#This Row],[Vähennystarve]])</f>
        <v>120</v>
      </c>
      <c r="V1665" s="44" t="str">
        <f t="shared" si="257"/>
        <v>NA</v>
      </c>
      <c r="W1665" s="44">
        <f t="shared" si="258"/>
        <v>0</v>
      </c>
      <c r="X1665" s="44" t="str">
        <f t="shared" si="259"/>
        <v>NA</v>
      </c>
      <c r="Y1665" s="90" t="b">
        <f>AND(MONTH(Taulukko1[[#This Row],[Alku PVM]] )=6,DAY(Taulukko1[[#This Row],[Alku PVM]] )&gt;19)</f>
        <v>0</v>
      </c>
      <c r="Z1665" s="90" t="b">
        <f>AND(MONTH(Taulukko1[[#This Row],[Loppu PVM]] )=6,DAY(Taulukko1[[#This Row],[Loppu PVM]] )&gt;19)</f>
        <v>0</v>
      </c>
      <c r="AA1665" s="90" t="b">
        <f>OR(MONTH(Taulukko1[[#This Row],[Alku PVM]] )&lt;=5,AND(MONTH(Taulukko1[[#This Row],[Alku PVM]] )=6,DAY(Taulukko1[[#This Row],[Alku PVM]] )&lt;20))</f>
        <v>0</v>
      </c>
      <c r="AB1665" s="90" t="b">
        <f>OR(MONTH(Taulukko1[[#This Row],[Loppu PVM]])&lt;=5,AND(MONTH(Taulukko1[[#This Row],[Loppu PVM]] )=6,DAY(Taulukko1[[#This Row],[Loppu PVM]])&lt;20))</f>
        <v>0</v>
      </c>
      <c r="AC1665" s="90" t="b">
        <f>OR(MONTH(Taulukko1[[#This Row],[Alku PVM]] )&lt;=3,AND(MONTH(Taulukko1[[#This Row],[Alku PVM]] )=3))</f>
        <v>0</v>
      </c>
      <c r="AD1665" s="90" t="b">
        <f>OR(MONTH(Taulukko1[[#This Row],[Loppu PVM]] )&lt;=3,AND(MONTH(Taulukko1[[#This Row],[Loppu PVM]] )=3))</f>
        <v>0</v>
      </c>
      <c r="AE1665" s="90" t="b">
        <f>OR(MONTH(Taulukko1[[#This Row],[Alku PVM]] )&lt;=9,AND(MONTH(Taulukko1[[#This Row],[Alku PVM]] )=9))</f>
        <v>1</v>
      </c>
      <c r="AF1665" s="90" t="b">
        <f>OR(MONTH(Taulukko1[[#This Row],[Loppu PVM]])&lt;=9,AND(MONTH(Taulukko1[[#This Row],[Loppu PVM]] )=9))</f>
        <v>1</v>
      </c>
      <c r="AG1665" s="90" t="b">
        <f>OR(MONTH(Taulukko1[[#This Row],[Alku PVM]] )&lt;=6,AND(MONTH(Taulukko1[[#This Row],[Alku PVM]] )=6))</f>
        <v>0</v>
      </c>
      <c r="AH1665" s="90" t="b">
        <f>OR(MONTH(Taulukko1[[#This Row],[Loppu PVM]])&lt;=6,AND(MONTH(Taulukko1[[#This Row],[Loppu PVM]] )=6))</f>
        <v>0</v>
      </c>
    </row>
    <row r="1666" spans="1:34" ht="12.75" customHeight="1">
      <c r="A1666" s="21" t="s">
        <v>3673</v>
      </c>
      <c r="B1666" s="23">
        <v>40794</v>
      </c>
      <c r="C1666" s="21" t="s">
        <v>1312</v>
      </c>
      <c r="D1666" s="24"/>
      <c r="E1666" s="62">
        <v>55</v>
      </c>
      <c r="F1666" s="23">
        <v>40834</v>
      </c>
      <c r="G1666" s="24">
        <v>21</v>
      </c>
      <c r="H1666" s="22">
        <v>55</v>
      </c>
      <c r="I1666" s="126" t="e">
        <f>INDEX('TOL2008'!B:B,MATCH(A1666,'TOL2008'!A:A,0))</f>
        <v>#N/A</v>
      </c>
      <c r="J1666" s="126" t="e">
        <f>INDEX(Pääluokka!$H$2:$H$100,MATCH(VALUE(LEFT(Taulukko1[[#This Row],[TOL2008]],2)),Pääluokka!$G$2:$G$100,0))</f>
        <v>#N/A</v>
      </c>
      <c r="K1666" s="126" t="e">
        <f>INDEX(Pääluokka!$I$2:$I$100,MATCH(VALUE(LEFT(Taulukko1[[#This Row],[TOL2008]],2)),Pääluokka!$G$2:$G$100,0))</f>
        <v>#N/A</v>
      </c>
      <c r="L1666" s="41">
        <f t="shared" si="250"/>
        <v>40</v>
      </c>
      <c r="M1666" s="43">
        <f t="shared" si="251"/>
        <v>40794</v>
      </c>
      <c r="N1666" s="43">
        <f t="shared" si="252"/>
        <v>40834</v>
      </c>
      <c r="O1666" s="43">
        <f t="shared" si="253"/>
        <v>40787</v>
      </c>
      <c r="P1666" s="43">
        <f t="shared" si="254"/>
        <v>40817</v>
      </c>
      <c r="Q1666" s="41">
        <f t="shared" si="255"/>
        <v>2011</v>
      </c>
      <c r="R1666" s="41">
        <f t="shared" si="256"/>
        <v>2011</v>
      </c>
      <c r="S1666" s="43" t="str">
        <f>YEAR(Taulukko1[[#This Row],[Alku KK]])&amp;"Q"&amp;ROUNDDOWN((MONTH(Taulukko1[[#This Row],[Alku KK]])-1)/3+1,0)</f>
        <v>2011Q3</v>
      </c>
      <c r="T1666" s="43" t="str">
        <f>YEAR(Taulukko1[[#This Row],[Loppu KK]])&amp;"Q"&amp;ROUNDDOWN((MONTH(Taulukko1[[#This Row],[Loppu KK]])-1)/3+1,0)</f>
        <v>2011Q4</v>
      </c>
      <c r="U1666" s="66">
        <f>IF(COUNT(Taulukko1[[#This Row],[Neuvottelujen alaiset ]])=1,Taulukko1[[#This Row],[Neuvottelujen alaiset ]],Taulukko1[[#This Row],[Vähennystarve]])</f>
        <v>55</v>
      </c>
      <c r="V1666" s="44">
        <f t="shared" si="257"/>
        <v>1</v>
      </c>
      <c r="W1666" s="44">
        <f t="shared" si="258"/>
        <v>0.38181818181818183</v>
      </c>
      <c r="X1666" s="44">
        <f t="shared" si="259"/>
        <v>0.38181818181818183</v>
      </c>
      <c r="Y1666" s="90" t="b">
        <f>AND(MONTH(Taulukko1[[#This Row],[Alku PVM]] )=6,DAY(Taulukko1[[#This Row],[Alku PVM]] )&gt;19)</f>
        <v>0</v>
      </c>
      <c r="Z1666" s="90" t="b">
        <f>AND(MONTH(Taulukko1[[#This Row],[Loppu PVM]] )=6,DAY(Taulukko1[[#This Row],[Loppu PVM]] )&gt;19)</f>
        <v>0</v>
      </c>
      <c r="AA1666" s="90" t="b">
        <f>OR(MONTH(Taulukko1[[#This Row],[Alku PVM]] )&lt;=5,AND(MONTH(Taulukko1[[#This Row],[Alku PVM]] )=6,DAY(Taulukko1[[#This Row],[Alku PVM]] )&lt;20))</f>
        <v>0</v>
      </c>
      <c r="AB1666" s="90" t="b">
        <f>OR(MONTH(Taulukko1[[#This Row],[Loppu PVM]])&lt;=5,AND(MONTH(Taulukko1[[#This Row],[Loppu PVM]] )=6,DAY(Taulukko1[[#This Row],[Loppu PVM]])&lt;20))</f>
        <v>0</v>
      </c>
      <c r="AC1666" s="90" t="b">
        <f>OR(MONTH(Taulukko1[[#This Row],[Alku PVM]] )&lt;=3,AND(MONTH(Taulukko1[[#This Row],[Alku PVM]] )=3))</f>
        <v>0</v>
      </c>
      <c r="AD1666" s="90" t="b">
        <f>OR(MONTH(Taulukko1[[#This Row],[Loppu PVM]] )&lt;=3,AND(MONTH(Taulukko1[[#This Row],[Loppu PVM]] )=3))</f>
        <v>0</v>
      </c>
      <c r="AE1666" s="90" t="b">
        <f>OR(MONTH(Taulukko1[[#This Row],[Alku PVM]] )&lt;=9,AND(MONTH(Taulukko1[[#This Row],[Alku PVM]] )=9))</f>
        <v>1</v>
      </c>
      <c r="AF1666" s="90" t="b">
        <f>OR(MONTH(Taulukko1[[#This Row],[Loppu PVM]])&lt;=9,AND(MONTH(Taulukko1[[#This Row],[Loppu PVM]] )=9))</f>
        <v>0</v>
      </c>
      <c r="AG1666" s="90" t="b">
        <f>OR(MONTH(Taulukko1[[#This Row],[Alku PVM]] )&lt;=6,AND(MONTH(Taulukko1[[#This Row],[Alku PVM]] )=6))</f>
        <v>0</v>
      </c>
      <c r="AH1666" s="90" t="b">
        <f>OR(MONTH(Taulukko1[[#This Row],[Loppu PVM]])&lt;=6,AND(MONTH(Taulukko1[[#This Row],[Loppu PVM]] )=6))</f>
        <v>0</v>
      </c>
    </row>
    <row r="1667" spans="1:34" ht="12.75" customHeight="1">
      <c r="A1667" t="s">
        <v>3642</v>
      </c>
      <c r="B1667" s="23">
        <v>40794</v>
      </c>
      <c r="C1667" s="21" t="s">
        <v>3641</v>
      </c>
      <c r="D1667" s="24"/>
      <c r="E1667" s="62">
        <v>12</v>
      </c>
      <c r="F1667" s="23"/>
      <c r="G1667" s="24"/>
      <c r="H1667" s="22">
        <v>12</v>
      </c>
      <c r="I1667" s="126" t="e">
        <f>INDEX('TOL2008'!B:B,MATCH(A1667,'TOL2008'!A:A,0))</f>
        <v>#N/A</v>
      </c>
      <c r="J1667" s="126" t="e">
        <f>INDEX(Pääluokka!$H$2:$H$100,MATCH(VALUE(LEFT(Taulukko1[[#This Row],[TOL2008]],2)),Pääluokka!$G$2:$G$100,0))</f>
        <v>#N/A</v>
      </c>
      <c r="K1667" s="126" t="e">
        <f>INDEX(Pääluokka!$I$2:$I$100,MATCH(VALUE(LEFT(Taulukko1[[#This Row],[TOL2008]],2)),Pääluokka!$G$2:$G$100,0))</f>
        <v>#N/A</v>
      </c>
      <c r="L1667" s="41" t="str">
        <f t="shared" ref="L1667:L1730" si="260">IFERROR(IF(AND(ISNUMBER(B1667),ISNUMBER(F1667),F1667&gt;B1667),F1667-B1667,"NA"),"NA")</f>
        <v>NA</v>
      </c>
      <c r="M1667" s="43">
        <f t="shared" ref="M1667:M1730" si="261">IF(ISNUMBER(B1667),B1667,IF(ISNUMBER(F1667),F1667-$L$1,"NA"))</f>
        <v>40794</v>
      </c>
      <c r="N1667" s="43">
        <f t="shared" ref="N1667:N1730" si="262">IF(ISNUMBER(F1667),F1667,IF(ISNUMBER(B1667),B1667+$L$1,"NA"))</f>
        <v>40845</v>
      </c>
      <c r="O1667" s="43">
        <f t="shared" ref="O1667:O1730" si="263">IFERROR(DATE(YEAR(M1667),MONTH(M1667),1),"NA")</f>
        <v>40787</v>
      </c>
      <c r="P1667" s="43">
        <f t="shared" ref="P1667:P1730" si="264">IFERROR(DATE(YEAR(N1667),MONTH(N1667),1),"NA")</f>
        <v>40817</v>
      </c>
      <c r="Q1667" s="41">
        <f t="shared" ref="Q1667:Q1730" si="265">IFERROR(YEAR(O1667),"NA")</f>
        <v>2011</v>
      </c>
      <c r="R1667" s="41">
        <f t="shared" ref="R1667:R1730" si="266">IFERROR(YEAR(P1667),"NA")</f>
        <v>2011</v>
      </c>
      <c r="S1667" s="43" t="str">
        <f>YEAR(Taulukko1[[#This Row],[Alku KK]])&amp;"Q"&amp;ROUNDDOWN((MONTH(Taulukko1[[#This Row],[Alku KK]])-1)/3+1,0)</f>
        <v>2011Q3</v>
      </c>
      <c r="T1667" s="43" t="str">
        <f>YEAR(Taulukko1[[#This Row],[Loppu KK]])&amp;"Q"&amp;ROUNDDOWN((MONTH(Taulukko1[[#This Row],[Loppu KK]])-1)/3+1,0)</f>
        <v>2011Q4</v>
      </c>
      <c r="U1667" s="66">
        <f>IF(COUNT(Taulukko1[[#This Row],[Neuvottelujen alaiset ]])=1,Taulukko1[[#This Row],[Neuvottelujen alaiset ]],Taulukko1[[#This Row],[Vähennystarve]])</f>
        <v>12</v>
      </c>
      <c r="V1667" s="44">
        <f t="shared" ref="V1667:V1730" si="267">IF(AND(ISNUMBER(E1667),ISNUMBER(H1667)),E1667/H1667,"NA")</f>
        <v>1</v>
      </c>
      <c r="W1667" s="44" t="str">
        <f t="shared" ref="W1667:W1730" si="268">IF(AND(ISNUMBER(G1667),ISNUMBER(H1667)),G1667/H1667,"NA")</f>
        <v>NA</v>
      </c>
      <c r="X1667" s="44" t="str">
        <f t="shared" ref="X1667:X1730" si="269">IF(AND(ISNUMBER(G1667),ISNUMBER(E1667)),G1667/E1667,"NA")</f>
        <v>NA</v>
      </c>
      <c r="Y1667" s="90" t="b">
        <f>AND(MONTH(Taulukko1[[#This Row],[Alku PVM]] )=6,DAY(Taulukko1[[#This Row],[Alku PVM]] )&gt;19)</f>
        <v>0</v>
      </c>
      <c r="Z1667" s="90" t="b">
        <f>AND(MONTH(Taulukko1[[#This Row],[Loppu PVM]] )=6,DAY(Taulukko1[[#This Row],[Loppu PVM]] )&gt;19)</f>
        <v>0</v>
      </c>
      <c r="AA1667" s="90" t="b">
        <f>OR(MONTH(Taulukko1[[#This Row],[Alku PVM]] )&lt;=5,AND(MONTH(Taulukko1[[#This Row],[Alku PVM]] )=6,DAY(Taulukko1[[#This Row],[Alku PVM]] )&lt;20))</f>
        <v>0</v>
      </c>
      <c r="AB1667" s="90" t="b">
        <f>OR(MONTH(Taulukko1[[#This Row],[Loppu PVM]])&lt;=5,AND(MONTH(Taulukko1[[#This Row],[Loppu PVM]] )=6,DAY(Taulukko1[[#This Row],[Loppu PVM]])&lt;20))</f>
        <v>0</v>
      </c>
      <c r="AC1667" s="90" t="b">
        <f>OR(MONTH(Taulukko1[[#This Row],[Alku PVM]] )&lt;=3,AND(MONTH(Taulukko1[[#This Row],[Alku PVM]] )=3))</f>
        <v>0</v>
      </c>
      <c r="AD1667" s="90" t="b">
        <f>OR(MONTH(Taulukko1[[#This Row],[Loppu PVM]] )&lt;=3,AND(MONTH(Taulukko1[[#This Row],[Loppu PVM]] )=3))</f>
        <v>0</v>
      </c>
      <c r="AE1667" s="90" t="b">
        <f>OR(MONTH(Taulukko1[[#This Row],[Alku PVM]] )&lt;=9,AND(MONTH(Taulukko1[[#This Row],[Alku PVM]] )=9))</f>
        <v>1</v>
      </c>
      <c r="AF1667" s="90" t="b">
        <f>OR(MONTH(Taulukko1[[#This Row],[Loppu PVM]])&lt;=9,AND(MONTH(Taulukko1[[#This Row],[Loppu PVM]] )=9))</f>
        <v>0</v>
      </c>
      <c r="AG1667" s="90" t="b">
        <f>OR(MONTH(Taulukko1[[#This Row],[Alku PVM]] )&lt;=6,AND(MONTH(Taulukko1[[#This Row],[Alku PVM]] )=6))</f>
        <v>0</v>
      </c>
      <c r="AH1667" s="90" t="b">
        <f>OR(MONTH(Taulukko1[[#This Row],[Loppu PVM]])&lt;=6,AND(MONTH(Taulukko1[[#This Row],[Loppu PVM]] )=6))</f>
        <v>0</v>
      </c>
    </row>
    <row r="1668" spans="1:34" ht="12.75" customHeight="1">
      <c r="A1668" s="21" t="s">
        <v>3539</v>
      </c>
      <c r="B1668" s="23">
        <v>40795</v>
      </c>
      <c r="C1668" s="21" t="s">
        <v>3538</v>
      </c>
      <c r="D1668" s="24" t="s">
        <v>25</v>
      </c>
      <c r="E1668" s="62">
        <v>40</v>
      </c>
      <c r="F1668" s="23">
        <v>40835</v>
      </c>
      <c r="G1668" s="24">
        <v>15</v>
      </c>
      <c r="H1668" s="22">
        <v>40</v>
      </c>
      <c r="I1668" s="126" t="e">
        <f>INDEX('TOL2008'!B:B,MATCH(A1668,'TOL2008'!A:A,0))</f>
        <v>#N/A</v>
      </c>
      <c r="J1668" s="126" t="e">
        <f>INDEX(Pääluokka!$H$2:$H$100,MATCH(VALUE(LEFT(Taulukko1[[#This Row],[TOL2008]],2)),Pääluokka!$G$2:$G$100,0))</f>
        <v>#N/A</v>
      </c>
      <c r="K1668" s="126" t="e">
        <f>INDEX(Pääluokka!$I$2:$I$100,MATCH(VALUE(LEFT(Taulukko1[[#This Row],[TOL2008]],2)),Pääluokka!$G$2:$G$100,0))</f>
        <v>#N/A</v>
      </c>
      <c r="L1668" s="41">
        <f t="shared" si="260"/>
        <v>40</v>
      </c>
      <c r="M1668" s="43">
        <f t="shared" si="261"/>
        <v>40795</v>
      </c>
      <c r="N1668" s="43">
        <f t="shared" si="262"/>
        <v>40835</v>
      </c>
      <c r="O1668" s="43">
        <f t="shared" si="263"/>
        <v>40787</v>
      </c>
      <c r="P1668" s="43">
        <f t="shared" si="264"/>
        <v>40817</v>
      </c>
      <c r="Q1668" s="41">
        <f t="shared" si="265"/>
        <v>2011</v>
      </c>
      <c r="R1668" s="41">
        <f t="shared" si="266"/>
        <v>2011</v>
      </c>
      <c r="S1668" s="43" t="str">
        <f>YEAR(Taulukko1[[#This Row],[Alku KK]])&amp;"Q"&amp;ROUNDDOWN((MONTH(Taulukko1[[#This Row],[Alku KK]])-1)/3+1,0)</f>
        <v>2011Q3</v>
      </c>
      <c r="T1668" s="43" t="str">
        <f>YEAR(Taulukko1[[#This Row],[Loppu KK]])&amp;"Q"&amp;ROUNDDOWN((MONTH(Taulukko1[[#This Row],[Loppu KK]])-1)/3+1,0)</f>
        <v>2011Q4</v>
      </c>
      <c r="U1668" s="66">
        <f>IF(COUNT(Taulukko1[[#This Row],[Neuvottelujen alaiset ]])=1,Taulukko1[[#This Row],[Neuvottelujen alaiset ]],Taulukko1[[#This Row],[Vähennystarve]])</f>
        <v>40</v>
      </c>
      <c r="V1668" s="44">
        <f t="shared" si="267"/>
        <v>1</v>
      </c>
      <c r="W1668" s="44">
        <f t="shared" si="268"/>
        <v>0.375</v>
      </c>
      <c r="X1668" s="44">
        <f t="shared" si="269"/>
        <v>0.375</v>
      </c>
      <c r="Y1668" s="90" t="b">
        <f>AND(MONTH(Taulukko1[[#This Row],[Alku PVM]] )=6,DAY(Taulukko1[[#This Row],[Alku PVM]] )&gt;19)</f>
        <v>0</v>
      </c>
      <c r="Z1668" s="90" t="b">
        <f>AND(MONTH(Taulukko1[[#This Row],[Loppu PVM]] )=6,DAY(Taulukko1[[#This Row],[Loppu PVM]] )&gt;19)</f>
        <v>0</v>
      </c>
      <c r="AA1668" s="90" t="b">
        <f>OR(MONTH(Taulukko1[[#This Row],[Alku PVM]] )&lt;=5,AND(MONTH(Taulukko1[[#This Row],[Alku PVM]] )=6,DAY(Taulukko1[[#This Row],[Alku PVM]] )&lt;20))</f>
        <v>0</v>
      </c>
      <c r="AB1668" s="90" t="b">
        <f>OR(MONTH(Taulukko1[[#This Row],[Loppu PVM]])&lt;=5,AND(MONTH(Taulukko1[[#This Row],[Loppu PVM]] )=6,DAY(Taulukko1[[#This Row],[Loppu PVM]])&lt;20))</f>
        <v>0</v>
      </c>
      <c r="AC1668" s="90" t="b">
        <f>OR(MONTH(Taulukko1[[#This Row],[Alku PVM]] )&lt;=3,AND(MONTH(Taulukko1[[#This Row],[Alku PVM]] )=3))</f>
        <v>0</v>
      </c>
      <c r="AD1668" s="90" t="b">
        <f>OR(MONTH(Taulukko1[[#This Row],[Loppu PVM]] )&lt;=3,AND(MONTH(Taulukko1[[#This Row],[Loppu PVM]] )=3))</f>
        <v>0</v>
      </c>
      <c r="AE1668" s="90" t="b">
        <f>OR(MONTH(Taulukko1[[#This Row],[Alku PVM]] )&lt;=9,AND(MONTH(Taulukko1[[#This Row],[Alku PVM]] )=9))</f>
        <v>1</v>
      </c>
      <c r="AF1668" s="90" t="b">
        <f>OR(MONTH(Taulukko1[[#This Row],[Loppu PVM]])&lt;=9,AND(MONTH(Taulukko1[[#This Row],[Loppu PVM]] )=9))</f>
        <v>0</v>
      </c>
      <c r="AG1668" s="90" t="b">
        <f>OR(MONTH(Taulukko1[[#This Row],[Alku PVM]] )&lt;=6,AND(MONTH(Taulukko1[[#This Row],[Alku PVM]] )=6))</f>
        <v>0</v>
      </c>
      <c r="AH1668" s="90" t="b">
        <f>OR(MONTH(Taulukko1[[#This Row],[Loppu PVM]])&lt;=6,AND(MONTH(Taulukko1[[#This Row],[Loppu PVM]] )=6))</f>
        <v>0</v>
      </c>
    </row>
    <row r="1669" spans="1:34" ht="12.75" customHeight="1">
      <c r="A1669" t="s">
        <v>90</v>
      </c>
      <c r="B1669" s="23">
        <v>40795</v>
      </c>
      <c r="C1669" s="21" t="s">
        <v>3535</v>
      </c>
      <c r="D1669" s="24" t="s">
        <v>25</v>
      </c>
      <c r="E1669" s="62">
        <v>40</v>
      </c>
      <c r="F1669" s="23">
        <v>40847</v>
      </c>
      <c r="G1669" s="24">
        <v>15</v>
      </c>
      <c r="H1669" s="22">
        <v>40</v>
      </c>
      <c r="I1669" s="126">
        <f>INDEX('TOL2008'!B:B,MATCH(A1669,'TOL2008'!A:A,0))</f>
        <v>62030</v>
      </c>
      <c r="J1669" s="126" t="str">
        <f>INDEX(Pääluokka!$H$2:$H$100,MATCH(VALUE(LEFT(Taulukko1[[#This Row],[TOL2008]],2)),Pääluokka!$G$2:$G$100,0))</f>
        <v>Informaatio ja viestintä</v>
      </c>
      <c r="K1669" s="126" t="str">
        <f>INDEX(Pääluokka!$I$2:$I$100,MATCH(VALUE(LEFT(Taulukko1[[#This Row],[TOL2008]],2)),Pääluokka!$G$2:$G$100,0))</f>
        <v>Palvelualat (G-N, R, S)</v>
      </c>
      <c r="L1669" s="41">
        <f t="shared" si="260"/>
        <v>52</v>
      </c>
      <c r="M1669" s="43">
        <f t="shared" si="261"/>
        <v>40795</v>
      </c>
      <c r="N1669" s="43">
        <f t="shared" si="262"/>
        <v>40847</v>
      </c>
      <c r="O1669" s="43">
        <f t="shared" si="263"/>
        <v>40787</v>
      </c>
      <c r="P1669" s="43">
        <f t="shared" si="264"/>
        <v>40817</v>
      </c>
      <c r="Q1669" s="41">
        <f t="shared" si="265"/>
        <v>2011</v>
      </c>
      <c r="R1669" s="41">
        <f t="shared" si="266"/>
        <v>2011</v>
      </c>
      <c r="S1669" s="43" t="str">
        <f>YEAR(Taulukko1[[#This Row],[Alku KK]])&amp;"Q"&amp;ROUNDDOWN((MONTH(Taulukko1[[#This Row],[Alku KK]])-1)/3+1,0)</f>
        <v>2011Q3</v>
      </c>
      <c r="T1669" s="43" t="str">
        <f>YEAR(Taulukko1[[#This Row],[Loppu KK]])&amp;"Q"&amp;ROUNDDOWN((MONTH(Taulukko1[[#This Row],[Loppu KK]])-1)/3+1,0)</f>
        <v>2011Q4</v>
      </c>
      <c r="U1669" s="66">
        <f>IF(COUNT(Taulukko1[[#This Row],[Neuvottelujen alaiset ]])=1,Taulukko1[[#This Row],[Neuvottelujen alaiset ]],Taulukko1[[#This Row],[Vähennystarve]])</f>
        <v>40</v>
      </c>
      <c r="V1669" s="44">
        <f t="shared" si="267"/>
        <v>1</v>
      </c>
      <c r="W1669" s="44">
        <f t="shared" si="268"/>
        <v>0.375</v>
      </c>
      <c r="X1669" s="44">
        <f t="shared" si="269"/>
        <v>0.375</v>
      </c>
      <c r="Y1669" s="90" t="b">
        <f>AND(MONTH(Taulukko1[[#This Row],[Alku PVM]] )=6,DAY(Taulukko1[[#This Row],[Alku PVM]] )&gt;19)</f>
        <v>0</v>
      </c>
      <c r="Z1669" s="90" t="b">
        <f>AND(MONTH(Taulukko1[[#This Row],[Loppu PVM]] )=6,DAY(Taulukko1[[#This Row],[Loppu PVM]] )&gt;19)</f>
        <v>0</v>
      </c>
      <c r="AA1669" s="90" t="b">
        <f>OR(MONTH(Taulukko1[[#This Row],[Alku PVM]] )&lt;=5,AND(MONTH(Taulukko1[[#This Row],[Alku PVM]] )=6,DAY(Taulukko1[[#This Row],[Alku PVM]] )&lt;20))</f>
        <v>0</v>
      </c>
      <c r="AB1669" s="90" t="b">
        <f>OR(MONTH(Taulukko1[[#This Row],[Loppu PVM]])&lt;=5,AND(MONTH(Taulukko1[[#This Row],[Loppu PVM]] )=6,DAY(Taulukko1[[#This Row],[Loppu PVM]])&lt;20))</f>
        <v>0</v>
      </c>
      <c r="AC1669" s="90" t="b">
        <f>OR(MONTH(Taulukko1[[#This Row],[Alku PVM]] )&lt;=3,AND(MONTH(Taulukko1[[#This Row],[Alku PVM]] )=3))</f>
        <v>0</v>
      </c>
      <c r="AD1669" s="90" t="b">
        <f>OR(MONTH(Taulukko1[[#This Row],[Loppu PVM]] )&lt;=3,AND(MONTH(Taulukko1[[#This Row],[Loppu PVM]] )=3))</f>
        <v>0</v>
      </c>
      <c r="AE1669" s="90" t="b">
        <f>OR(MONTH(Taulukko1[[#This Row],[Alku PVM]] )&lt;=9,AND(MONTH(Taulukko1[[#This Row],[Alku PVM]] )=9))</f>
        <v>1</v>
      </c>
      <c r="AF1669" s="90" t="b">
        <f>OR(MONTH(Taulukko1[[#This Row],[Loppu PVM]])&lt;=9,AND(MONTH(Taulukko1[[#This Row],[Loppu PVM]] )=9))</f>
        <v>0</v>
      </c>
      <c r="AG1669" s="90" t="b">
        <f>OR(MONTH(Taulukko1[[#This Row],[Alku PVM]] )&lt;=6,AND(MONTH(Taulukko1[[#This Row],[Alku PVM]] )=6))</f>
        <v>0</v>
      </c>
      <c r="AH1669" s="90" t="b">
        <f>OR(MONTH(Taulukko1[[#This Row],[Loppu PVM]])&lt;=6,AND(MONTH(Taulukko1[[#This Row],[Loppu PVM]] )=6))</f>
        <v>0</v>
      </c>
    </row>
    <row r="1670" spans="1:34" ht="12.75" customHeight="1">
      <c r="A1670" s="21" t="s">
        <v>50</v>
      </c>
      <c r="B1670" s="23">
        <v>40795</v>
      </c>
      <c r="C1670" s="21" t="s">
        <v>3523</v>
      </c>
      <c r="D1670" s="24"/>
      <c r="E1670" s="62">
        <v>375</v>
      </c>
      <c r="F1670" s="23">
        <v>40850</v>
      </c>
      <c r="G1670" s="24">
        <v>392</v>
      </c>
      <c r="H1670" s="22">
        <v>396</v>
      </c>
      <c r="I1670" s="126">
        <f>INDEX('TOL2008'!B:B,MATCH(A1670,'TOL2008'!A:A,0))</f>
        <v>17120</v>
      </c>
      <c r="J1670" s="126" t="str">
        <f>INDEX(Pääluokka!$H$2:$H$100,MATCH(VALUE(LEFT(Taulukko1[[#This Row],[TOL2008]],2)),Pääluokka!$G$2:$G$100,0))</f>
        <v>Teollisuus</v>
      </c>
      <c r="K1670" s="126" t="str">
        <f>INDEX(Pääluokka!$I$2:$I$100,MATCH(VALUE(LEFT(Taulukko1[[#This Row],[TOL2008]],2)),Pääluokka!$G$2:$G$100,0))</f>
        <v>Teollisuus (C-E)</v>
      </c>
      <c r="L1670" s="41">
        <f t="shared" si="260"/>
        <v>55</v>
      </c>
      <c r="M1670" s="43">
        <f t="shared" si="261"/>
        <v>40795</v>
      </c>
      <c r="N1670" s="43">
        <f t="shared" si="262"/>
        <v>40850</v>
      </c>
      <c r="O1670" s="43">
        <f t="shared" si="263"/>
        <v>40787</v>
      </c>
      <c r="P1670" s="43">
        <f t="shared" si="264"/>
        <v>40848</v>
      </c>
      <c r="Q1670" s="41">
        <f t="shared" si="265"/>
        <v>2011</v>
      </c>
      <c r="R1670" s="41">
        <f t="shared" si="266"/>
        <v>2011</v>
      </c>
      <c r="S1670" s="43" t="str">
        <f>YEAR(Taulukko1[[#This Row],[Alku KK]])&amp;"Q"&amp;ROUNDDOWN((MONTH(Taulukko1[[#This Row],[Alku KK]])-1)/3+1,0)</f>
        <v>2011Q3</v>
      </c>
      <c r="T1670" s="43" t="str">
        <f>YEAR(Taulukko1[[#This Row],[Loppu KK]])&amp;"Q"&amp;ROUNDDOWN((MONTH(Taulukko1[[#This Row],[Loppu KK]])-1)/3+1,0)</f>
        <v>2011Q4</v>
      </c>
      <c r="U1670" s="66">
        <f>IF(COUNT(Taulukko1[[#This Row],[Neuvottelujen alaiset ]])=1,Taulukko1[[#This Row],[Neuvottelujen alaiset ]],Taulukko1[[#This Row],[Vähennystarve]])</f>
        <v>396</v>
      </c>
      <c r="V1670" s="44">
        <f t="shared" si="267"/>
        <v>0.94696969696969702</v>
      </c>
      <c r="W1670" s="44">
        <f t="shared" si="268"/>
        <v>0.98989898989898994</v>
      </c>
      <c r="X1670" s="44">
        <f t="shared" si="269"/>
        <v>1.0453333333333332</v>
      </c>
      <c r="Y1670" s="90" t="b">
        <f>AND(MONTH(Taulukko1[[#This Row],[Alku PVM]] )=6,DAY(Taulukko1[[#This Row],[Alku PVM]] )&gt;19)</f>
        <v>0</v>
      </c>
      <c r="Z1670" s="90" t="b">
        <f>AND(MONTH(Taulukko1[[#This Row],[Loppu PVM]] )=6,DAY(Taulukko1[[#This Row],[Loppu PVM]] )&gt;19)</f>
        <v>0</v>
      </c>
      <c r="AA1670" s="90" t="b">
        <f>OR(MONTH(Taulukko1[[#This Row],[Alku PVM]] )&lt;=5,AND(MONTH(Taulukko1[[#This Row],[Alku PVM]] )=6,DAY(Taulukko1[[#This Row],[Alku PVM]] )&lt;20))</f>
        <v>0</v>
      </c>
      <c r="AB1670" s="90" t="b">
        <f>OR(MONTH(Taulukko1[[#This Row],[Loppu PVM]])&lt;=5,AND(MONTH(Taulukko1[[#This Row],[Loppu PVM]] )=6,DAY(Taulukko1[[#This Row],[Loppu PVM]])&lt;20))</f>
        <v>0</v>
      </c>
      <c r="AC1670" s="90" t="b">
        <f>OR(MONTH(Taulukko1[[#This Row],[Alku PVM]] )&lt;=3,AND(MONTH(Taulukko1[[#This Row],[Alku PVM]] )=3))</f>
        <v>0</v>
      </c>
      <c r="AD1670" s="90" t="b">
        <f>OR(MONTH(Taulukko1[[#This Row],[Loppu PVM]] )&lt;=3,AND(MONTH(Taulukko1[[#This Row],[Loppu PVM]] )=3))</f>
        <v>0</v>
      </c>
      <c r="AE1670" s="90" t="b">
        <f>OR(MONTH(Taulukko1[[#This Row],[Alku PVM]] )&lt;=9,AND(MONTH(Taulukko1[[#This Row],[Alku PVM]] )=9))</f>
        <v>1</v>
      </c>
      <c r="AF1670" s="90" t="b">
        <f>OR(MONTH(Taulukko1[[#This Row],[Loppu PVM]])&lt;=9,AND(MONTH(Taulukko1[[#This Row],[Loppu PVM]] )=9))</f>
        <v>0</v>
      </c>
      <c r="AG1670" s="90" t="b">
        <f>OR(MONTH(Taulukko1[[#This Row],[Alku PVM]] )&lt;=6,AND(MONTH(Taulukko1[[#This Row],[Alku PVM]] )=6))</f>
        <v>0</v>
      </c>
      <c r="AH1670" s="90" t="b">
        <f>OR(MONTH(Taulukko1[[#This Row],[Loppu PVM]])&lt;=6,AND(MONTH(Taulukko1[[#This Row],[Loppu PVM]] )=6))</f>
        <v>0</v>
      </c>
    </row>
    <row r="1671" spans="1:34" ht="12.75" customHeight="1">
      <c r="A1671" s="21" t="s">
        <v>3734</v>
      </c>
      <c r="B1671" s="23">
        <v>40798</v>
      </c>
      <c r="C1671" s="21" t="s">
        <v>3733</v>
      </c>
      <c r="D1671" s="24"/>
      <c r="E1671" s="62">
        <v>45</v>
      </c>
      <c r="F1671" s="23"/>
      <c r="G1671" s="24"/>
      <c r="H1671" s="22">
        <v>45</v>
      </c>
      <c r="I1671" s="126" t="e">
        <f>INDEX('TOL2008'!B:B,MATCH(A1671,'TOL2008'!A:A,0))</f>
        <v>#N/A</v>
      </c>
      <c r="J1671" s="126" t="e">
        <f>INDEX(Pääluokka!$H$2:$H$100,MATCH(VALUE(LEFT(Taulukko1[[#This Row],[TOL2008]],2)),Pääluokka!$G$2:$G$100,0))</f>
        <v>#N/A</v>
      </c>
      <c r="K1671" s="126" t="e">
        <f>INDEX(Pääluokka!$I$2:$I$100,MATCH(VALUE(LEFT(Taulukko1[[#This Row],[TOL2008]],2)),Pääluokka!$G$2:$G$100,0))</f>
        <v>#N/A</v>
      </c>
      <c r="L1671" s="41" t="str">
        <f t="shared" si="260"/>
        <v>NA</v>
      </c>
      <c r="M1671" s="43">
        <f t="shared" si="261"/>
        <v>40798</v>
      </c>
      <c r="N1671" s="43">
        <f t="shared" si="262"/>
        <v>40849</v>
      </c>
      <c r="O1671" s="43">
        <f t="shared" si="263"/>
        <v>40787</v>
      </c>
      <c r="P1671" s="43">
        <f t="shared" si="264"/>
        <v>40848</v>
      </c>
      <c r="Q1671" s="41">
        <f t="shared" si="265"/>
        <v>2011</v>
      </c>
      <c r="R1671" s="41">
        <f t="shared" si="266"/>
        <v>2011</v>
      </c>
      <c r="S1671" s="43" t="str">
        <f>YEAR(Taulukko1[[#This Row],[Alku KK]])&amp;"Q"&amp;ROUNDDOWN((MONTH(Taulukko1[[#This Row],[Alku KK]])-1)/3+1,0)</f>
        <v>2011Q3</v>
      </c>
      <c r="T1671" s="43" t="str">
        <f>YEAR(Taulukko1[[#This Row],[Loppu KK]])&amp;"Q"&amp;ROUNDDOWN((MONTH(Taulukko1[[#This Row],[Loppu KK]])-1)/3+1,0)</f>
        <v>2011Q4</v>
      </c>
      <c r="U1671" s="66">
        <f>IF(COUNT(Taulukko1[[#This Row],[Neuvottelujen alaiset ]])=1,Taulukko1[[#This Row],[Neuvottelujen alaiset ]],Taulukko1[[#This Row],[Vähennystarve]])</f>
        <v>45</v>
      </c>
      <c r="V1671" s="44">
        <f t="shared" si="267"/>
        <v>1</v>
      </c>
      <c r="W1671" s="44" t="str">
        <f t="shared" si="268"/>
        <v>NA</v>
      </c>
      <c r="X1671" s="44" t="str">
        <f t="shared" si="269"/>
        <v>NA</v>
      </c>
      <c r="Y1671" s="90" t="b">
        <f>AND(MONTH(Taulukko1[[#This Row],[Alku PVM]] )=6,DAY(Taulukko1[[#This Row],[Alku PVM]] )&gt;19)</f>
        <v>0</v>
      </c>
      <c r="Z1671" s="90" t="b">
        <f>AND(MONTH(Taulukko1[[#This Row],[Loppu PVM]] )=6,DAY(Taulukko1[[#This Row],[Loppu PVM]] )&gt;19)</f>
        <v>0</v>
      </c>
      <c r="AA1671" s="90" t="b">
        <f>OR(MONTH(Taulukko1[[#This Row],[Alku PVM]] )&lt;=5,AND(MONTH(Taulukko1[[#This Row],[Alku PVM]] )=6,DAY(Taulukko1[[#This Row],[Alku PVM]] )&lt;20))</f>
        <v>0</v>
      </c>
      <c r="AB1671" s="90" t="b">
        <f>OR(MONTH(Taulukko1[[#This Row],[Loppu PVM]])&lt;=5,AND(MONTH(Taulukko1[[#This Row],[Loppu PVM]] )=6,DAY(Taulukko1[[#This Row],[Loppu PVM]])&lt;20))</f>
        <v>0</v>
      </c>
      <c r="AC1671" s="90" t="b">
        <f>OR(MONTH(Taulukko1[[#This Row],[Alku PVM]] )&lt;=3,AND(MONTH(Taulukko1[[#This Row],[Alku PVM]] )=3))</f>
        <v>0</v>
      </c>
      <c r="AD1671" s="90" t="b">
        <f>OR(MONTH(Taulukko1[[#This Row],[Loppu PVM]] )&lt;=3,AND(MONTH(Taulukko1[[#This Row],[Loppu PVM]] )=3))</f>
        <v>0</v>
      </c>
      <c r="AE1671" s="90" t="b">
        <f>OR(MONTH(Taulukko1[[#This Row],[Alku PVM]] )&lt;=9,AND(MONTH(Taulukko1[[#This Row],[Alku PVM]] )=9))</f>
        <v>1</v>
      </c>
      <c r="AF1671" s="90" t="b">
        <f>OR(MONTH(Taulukko1[[#This Row],[Loppu PVM]])&lt;=9,AND(MONTH(Taulukko1[[#This Row],[Loppu PVM]] )=9))</f>
        <v>0</v>
      </c>
      <c r="AG1671" s="90" t="b">
        <f>OR(MONTH(Taulukko1[[#This Row],[Alku PVM]] )&lt;=6,AND(MONTH(Taulukko1[[#This Row],[Alku PVM]] )=6))</f>
        <v>0</v>
      </c>
      <c r="AH1671" s="90" t="b">
        <f>OR(MONTH(Taulukko1[[#This Row],[Loppu PVM]])&lt;=6,AND(MONTH(Taulukko1[[#This Row],[Loppu PVM]] )=6))</f>
        <v>0</v>
      </c>
    </row>
    <row r="1672" spans="1:34" ht="12.75" customHeight="1">
      <c r="A1672" t="s">
        <v>468</v>
      </c>
      <c r="B1672" s="23">
        <v>40799</v>
      </c>
      <c r="C1672" t="s">
        <v>3731</v>
      </c>
      <c r="D1672" s="5">
        <v>62</v>
      </c>
      <c r="F1672" s="4">
        <v>40821</v>
      </c>
      <c r="G1672" s="5">
        <v>0</v>
      </c>
      <c r="H1672" s="22">
        <v>62</v>
      </c>
      <c r="I1672" s="126">
        <f>INDEX('TOL2008'!B:B,MATCH(A1672,'TOL2008'!A:A,0))</f>
        <v>26110</v>
      </c>
      <c r="J1672" s="126" t="str">
        <f>INDEX(Pääluokka!$H$2:$H$100,MATCH(VALUE(LEFT(Taulukko1[[#This Row],[TOL2008]],2)),Pääluokka!$G$2:$G$100,0))</f>
        <v>Teollisuus</v>
      </c>
      <c r="K1672" s="126" t="str">
        <f>INDEX(Pääluokka!$I$2:$I$100,MATCH(VALUE(LEFT(Taulukko1[[#This Row],[TOL2008]],2)),Pääluokka!$G$2:$G$100,0))</f>
        <v>Teollisuus (C-E)</v>
      </c>
      <c r="L1672" s="41">
        <f t="shared" si="260"/>
        <v>22</v>
      </c>
      <c r="M1672" s="43">
        <f t="shared" si="261"/>
        <v>40799</v>
      </c>
      <c r="N1672" s="43">
        <f t="shared" si="262"/>
        <v>40821</v>
      </c>
      <c r="O1672" s="43">
        <f t="shared" si="263"/>
        <v>40787</v>
      </c>
      <c r="P1672" s="43">
        <f t="shared" si="264"/>
        <v>40817</v>
      </c>
      <c r="Q1672" s="41">
        <f t="shared" si="265"/>
        <v>2011</v>
      </c>
      <c r="R1672" s="41">
        <f t="shared" si="266"/>
        <v>2011</v>
      </c>
      <c r="S1672" s="43" t="str">
        <f>YEAR(Taulukko1[[#This Row],[Alku KK]])&amp;"Q"&amp;ROUNDDOWN((MONTH(Taulukko1[[#This Row],[Alku KK]])-1)/3+1,0)</f>
        <v>2011Q3</v>
      </c>
      <c r="T1672" s="43" t="str">
        <f>YEAR(Taulukko1[[#This Row],[Loppu KK]])&amp;"Q"&amp;ROUNDDOWN((MONTH(Taulukko1[[#This Row],[Loppu KK]])-1)/3+1,0)</f>
        <v>2011Q4</v>
      </c>
      <c r="U1672" s="66">
        <f>IF(COUNT(Taulukko1[[#This Row],[Neuvottelujen alaiset ]])=1,Taulukko1[[#This Row],[Neuvottelujen alaiset ]],Taulukko1[[#This Row],[Vähennystarve]])</f>
        <v>62</v>
      </c>
      <c r="V1672" s="44" t="str">
        <f t="shared" si="267"/>
        <v>NA</v>
      </c>
      <c r="W1672" s="44">
        <f t="shared" si="268"/>
        <v>0</v>
      </c>
      <c r="X1672" s="44" t="str">
        <f t="shared" si="269"/>
        <v>NA</v>
      </c>
      <c r="Y1672" s="90" t="b">
        <f>AND(MONTH(Taulukko1[[#This Row],[Alku PVM]] )=6,DAY(Taulukko1[[#This Row],[Alku PVM]] )&gt;19)</f>
        <v>0</v>
      </c>
      <c r="Z1672" s="90" t="b">
        <f>AND(MONTH(Taulukko1[[#This Row],[Loppu PVM]] )=6,DAY(Taulukko1[[#This Row],[Loppu PVM]] )&gt;19)</f>
        <v>0</v>
      </c>
      <c r="AA1672" s="90" t="b">
        <f>OR(MONTH(Taulukko1[[#This Row],[Alku PVM]] )&lt;=5,AND(MONTH(Taulukko1[[#This Row],[Alku PVM]] )=6,DAY(Taulukko1[[#This Row],[Alku PVM]] )&lt;20))</f>
        <v>0</v>
      </c>
      <c r="AB1672" s="90" t="b">
        <f>OR(MONTH(Taulukko1[[#This Row],[Loppu PVM]])&lt;=5,AND(MONTH(Taulukko1[[#This Row],[Loppu PVM]] )=6,DAY(Taulukko1[[#This Row],[Loppu PVM]])&lt;20))</f>
        <v>0</v>
      </c>
      <c r="AC1672" s="90" t="b">
        <f>OR(MONTH(Taulukko1[[#This Row],[Alku PVM]] )&lt;=3,AND(MONTH(Taulukko1[[#This Row],[Alku PVM]] )=3))</f>
        <v>0</v>
      </c>
      <c r="AD1672" s="90" t="b">
        <f>OR(MONTH(Taulukko1[[#This Row],[Loppu PVM]] )&lt;=3,AND(MONTH(Taulukko1[[#This Row],[Loppu PVM]] )=3))</f>
        <v>0</v>
      </c>
      <c r="AE1672" s="90" t="b">
        <f>OR(MONTH(Taulukko1[[#This Row],[Alku PVM]] )&lt;=9,AND(MONTH(Taulukko1[[#This Row],[Alku PVM]] )=9))</f>
        <v>1</v>
      </c>
      <c r="AF1672" s="90" t="b">
        <f>OR(MONTH(Taulukko1[[#This Row],[Loppu PVM]])&lt;=9,AND(MONTH(Taulukko1[[#This Row],[Loppu PVM]] )=9))</f>
        <v>0</v>
      </c>
      <c r="AG1672" s="90" t="b">
        <f>OR(MONTH(Taulukko1[[#This Row],[Alku PVM]] )&lt;=6,AND(MONTH(Taulukko1[[#This Row],[Alku PVM]] )=6))</f>
        <v>0</v>
      </c>
      <c r="AH1672" s="90" t="b">
        <f>OR(MONTH(Taulukko1[[#This Row],[Loppu PVM]])&lt;=6,AND(MONTH(Taulukko1[[#This Row],[Loppu PVM]] )=6))</f>
        <v>0</v>
      </c>
    </row>
    <row r="1673" spans="1:34" ht="12.75" customHeight="1">
      <c r="A1673" s="21" t="s">
        <v>453</v>
      </c>
      <c r="B1673" s="23">
        <v>40799</v>
      </c>
      <c r="C1673" s="21" t="s">
        <v>3723</v>
      </c>
      <c r="D1673" s="24"/>
      <c r="E1673" s="62">
        <v>430</v>
      </c>
      <c r="F1673" s="23">
        <v>40847</v>
      </c>
      <c r="G1673" s="24">
        <v>253</v>
      </c>
      <c r="H1673" s="22">
        <v>430</v>
      </c>
      <c r="I1673" s="126">
        <f>INDEX('TOL2008'!B:B,MATCH(A1673,'TOL2008'!A:A,0))</f>
        <v>52291</v>
      </c>
      <c r="J1673" s="126" t="str">
        <f>INDEX(Pääluokka!$H$2:$H$100,MATCH(VALUE(LEFT(Taulukko1[[#This Row],[TOL2008]],2)),Pääluokka!$G$2:$G$100,0))</f>
        <v>Kuljetus ja varastointi</v>
      </c>
      <c r="K1673" s="126" t="str">
        <f>INDEX(Pääluokka!$I$2:$I$100,MATCH(VALUE(LEFT(Taulukko1[[#This Row],[TOL2008]],2)),Pääluokka!$G$2:$G$100,0))</f>
        <v>Palvelualat (G-N, R, S)</v>
      </c>
      <c r="L1673" s="41">
        <f t="shared" si="260"/>
        <v>48</v>
      </c>
      <c r="M1673" s="43">
        <f t="shared" si="261"/>
        <v>40799</v>
      </c>
      <c r="N1673" s="43">
        <f t="shared" si="262"/>
        <v>40847</v>
      </c>
      <c r="O1673" s="43">
        <f t="shared" si="263"/>
        <v>40787</v>
      </c>
      <c r="P1673" s="43">
        <f t="shared" si="264"/>
        <v>40817</v>
      </c>
      <c r="Q1673" s="41">
        <f t="shared" si="265"/>
        <v>2011</v>
      </c>
      <c r="R1673" s="41">
        <f t="shared" si="266"/>
        <v>2011</v>
      </c>
      <c r="S1673" s="43" t="str">
        <f>YEAR(Taulukko1[[#This Row],[Alku KK]])&amp;"Q"&amp;ROUNDDOWN((MONTH(Taulukko1[[#This Row],[Alku KK]])-1)/3+1,0)</f>
        <v>2011Q3</v>
      </c>
      <c r="T1673" s="43" t="str">
        <f>YEAR(Taulukko1[[#This Row],[Loppu KK]])&amp;"Q"&amp;ROUNDDOWN((MONTH(Taulukko1[[#This Row],[Loppu KK]])-1)/3+1,0)</f>
        <v>2011Q4</v>
      </c>
      <c r="U1673" s="66">
        <f>IF(COUNT(Taulukko1[[#This Row],[Neuvottelujen alaiset ]])=1,Taulukko1[[#This Row],[Neuvottelujen alaiset ]],Taulukko1[[#This Row],[Vähennystarve]])</f>
        <v>430</v>
      </c>
      <c r="V1673" s="44">
        <f t="shared" si="267"/>
        <v>1</v>
      </c>
      <c r="W1673" s="44">
        <f t="shared" si="268"/>
        <v>0.58837209302325577</v>
      </c>
      <c r="X1673" s="44">
        <f t="shared" si="269"/>
        <v>0.58837209302325577</v>
      </c>
      <c r="Y1673" s="90" t="b">
        <f>AND(MONTH(Taulukko1[[#This Row],[Alku PVM]] )=6,DAY(Taulukko1[[#This Row],[Alku PVM]] )&gt;19)</f>
        <v>0</v>
      </c>
      <c r="Z1673" s="90" t="b">
        <f>AND(MONTH(Taulukko1[[#This Row],[Loppu PVM]] )=6,DAY(Taulukko1[[#This Row],[Loppu PVM]] )&gt;19)</f>
        <v>0</v>
      </c>
      <c r="AA1673" s="90" t="b">
        <f>OR(MONTH(Taulukko1[[#This Row],[Alku PVM]] )&lt;=5,AND(MONTH(Taulukko1[[#This Row],[Alku PVM]] )=6,DAY(Taulukko1[[#This Row],[Alku PVM]] )&lt;20))</f>
        <v>0</v>
      </c>
      <c r="AB1673" s="90" t="b">
        <f>OR(MONTH(Taulukko1[[#This Row],[Loppu PVM]])&lt;=5,AND(MONTH(Taulukko1[[#This Row],[Loppu PVM]] )=6,DAY(Taulukko1[[#This Row],[Loppu PVM]])&lt;20))</f>
        <v>0</v>
      </c>
      <c r="AC1673" s="90" t="b">
        <f>OR(MONTH(Taulukko1[[#This Row],[Alku PVM]] )&lt;=3,AND(MONTH(Taulukko1[[#This Row],[Alku PVM]] )=3))</f>
        <v>0</v>
      </c>
      <c r="AD1673" s="90" t="b">
        <f>OR(MONTH(Taulukko1[[#This Row],[Loppu PVM]] )&lt;=3,AND(MONTH(Taulukko1[[#This Row],[Loppu PVM]] )=3))</f>
        <v>0</v>
      </c>
      <c r="AE1673" s="90" t="b">
        <f>OR(MONTH(Taulukko1[[#This Row],[Alku PVM]] )&lt;=9,AND(MONTH(Taulukko1[[#This Row],[Alku PVM]] )=9))</f>
        <v>1</v>
      </c>
      <c r="AF1673" s="90" t="b">
        <f>OR(MONTH(Taulukko1[[#This Row],[Loppu PVM]])&lt;=9,AND(MONTH(Taulukko1[[#This Row],[Loppu PVM]] )=9))</f>
        <v>0</v>
      </c>
      <c r="AG1673" s="90" t="b">
        <f>OR(MONTH(Taulukko1[[#This Row],[Alku PVM]] )&lt;=6,AND(MONTH(Taulukko1[[#This Row],[Alku PVM]] )=6))</f>
        <v>0</v>
      </c>
      <c r="AH1673" s="90" t="b">
        <f>OR(MONTH(Taulukko1[[#This Row],[Loppu PVM]])&lt;=6,AND(MONTH(Taulukko1[[#This Row],[Loppu PVM]] )=6))</f>
        <v>0</v>
      </c>
    </row>
    <row r="1674" spans="1:34" ht="12.75" customHeight="1">
      <c r="A1674" t="s">
        <v>3544</v>
      </c>
      <c r="B1674" s="23">
        <v>40800</v>
      </c>
      <c r="C1674" t="s">
        <v>1185</v>
      </c>
      <c r="E1674" s="62">
        <v>15</v>
      </c>
      <c r="F1674" s="4">
        <v>40813</v>
      </c>
      <c r="G1674" s="5">
        <v>7</v>
      </c>
      <c r="H1674" s="22">
        <v>45</v>
      </c>
      <c r="I1674" s="126" t="e">
        <f>INDEX('TOL2008'!B:B,MATCH(A1674,'TOL2008'!A:A,0))</f>
        <v>#N/A</v>
      </c>
      <c r="J1674" s="126" t="e">
        <f>INDEX(Pääluokka!$H$2:$H$100,MATCH(VALUE(LEFT(Taulukko1[[#This Row],[TOL2008]],2)),Pääluokka!$G$2:$G$100,0))</f>
        <v>#N/A</v>
      </c>
      <c r="K1674" s="126" t="e">
        <f>INDEX(Pääluokka!$I$2:$I$100,MATCH(VALUE(LEFT(Taulukko1[[#This Row],[TOL2008]],2)),Pääluokka!$G$2:$G$100,0))</f>
        <v>#N/A</v>
      </c>
      <c r="L1674" s="41">
        <f t="shared" si="260"/>
        <v>13</v>
      </c>
      <c r="M1674" s="43">
        <f t="shared" si="261"/>
        <v>40800</v>
      </c>
      <c r="N1674" s="43">
        <f t="shared" si="262"/>
        <v>40813</v>
      </c>
      <c r="O1674" s="43">
        <f t="shared" si="263"/>
        <v>40787</v>
      </c>
      <c r="P1674" s="43">
        <f t="shared" si="264"/>
        <v>40787</v>
      </c>
      <c r="Q1674" s="41">
        <f t="shared" si="265"/>
        <v>2011</v>
      </c>
      <c r="R1674" s="41">
        <f t="shared" si="266"/>
        <v>2011</v>
      </c>
      <c r="S1674" s="43" t="str">
        <f>YEAR(Taulukko1[[#This Row],[Alku KK]])&amp;"Q"&amp;ROUNDDOWN((MONTH(Taulukko1[[#This Row],[Alku KK]])-1)/3+1,0)</f>
        <v>2011Q3</v>
      </c>
      <c r="T1674" s="43" t="str">
        <f>YEAR(Taulukko1[[#This Row],[Loppu KK]])&amp;"Q"&amp;ROUNDDOWN((MONTH(Taulukko1[[#This Row],[Loppu KK]])-1)/3+1,0)</f>
        <v>2011Q3</v>
      </c>
      <c r="U1674" s="66">
        <f>IF(COUNT(Taulukko1[[#This Row],[Neuvottelujen alaiset ]])=1,Taulukko1[[#This Row],[Neuvottelujen alaiset ]],Taulukko1[[#This Row],[Vähennystarve]])</f>
        <v>45</v>
      </c>
      <c r="V1674" s="44">
        <f t="shared" si="267"/>
        <v>0.33333333333333331</v>
      </c>
      <c r="W1674" s="44">
        <f t="shared" si="268"/>
        <v>0.15555555555555556</v>
      </c>
      <c r="X1674" s="44">
        <f t="shared" si="269"/>
        <v>0.46666666666666667</v>
      </c>
      <c r="Y1674" s="90" t="b">
        <f>AND(MONTH(Taulukko1[[#This Row],[Alku PVM]] )=6,DAY(Taulukko1[[#This Row],[Alku PVM]] )&gt;19)</f>
        <v>0</v>
      </c>
      <c r="Z1674" s="90" t="b">
        <f>AND(MONTH(Taulukko1[[#This Row],[Loppu PVM]] )=6,DAY(Taulukko1[[#This Row],[Loppu PVM]] )&gt;19)</f>
        <v>0</v>
      </c>
      <c r="AA1674" s="90" t="b">
        <f>OR(MONTH(Taulukko1[[#This Row],[Alku PVM]] )&lt;=5,AND(MONTH(Taulukko1[[#This Row],[Alku PVM]] )=6,DAY(Taulukko1[[#This Row],[Alku PVM]] )&lt;20))</f>
        <v>0</v>
      </c>
      <c r="AB1674" s="90" t="b">
        <f>OR(MONTH(Taulukko1[[#This Row],[Loppu PVM]])&lt;=5,AND(MONTH(Taulukko1[[#This Row],[Loppu PVM]] )=6,DAY(Taulukko1[[#This Row],[Loppu PVM]])&lt;20))</f>
        <v>0</v>
      </c>
      <c r="AC1674" s="90" t="b">
        <f>OR(MONTH(Taulukko1[[#This Row],[Alku PVM]] )&lt;=3,AND(MONTH(Taulukko1[[#This Row],[Alku PVM]] )=3))</f>
        <v>0</v>
      </c>
      <c r="AD1674" s="90" t="b">
        <f>OR(MONTH(Taulukko1[[#This Row],[Loppu PVM]] )&lt;=3,AND(MONTH(Taulukko1[[#This Row],[Loppu PVM]] )=3))</f>
        <v>0</v>
      </c>
      <c r="AE1674" s="90" t="b">
        <f>OR(MONTH(Taulukko1[[#This Row],[Alku PVM]] )&lt;=9,AND(MONTH(Taulukko1[[#This Row],[Alku PVM]] )=9))</f>
        <v>1</v>
      </c>
      <c r="AF1674" s="90" t="b">
        <f>OR(MONTH(Taulukko1[[#This Row],[Loppu PVM]])&lt;=9,AND(MONTH(Taulukko1[[#This Row],[Loppu PVM]] )=9))</f>
        <v>1</v>
      </c>
      <c r="AG1674" s="90" t="b">
        <f>OR(MONTH(Taulukko1[[#This Row],[Alku PVM]] )&lt;=6,AND(MONTH(Taulukko1[[#This Row],[Alku PVM]] )=6))</f>
        <v>0</v>
      </c>
      <c r="AH1674" s="90" t="b">
        <f>OR(MONTH(Taulukko1[[#This Row],[Loppu PVM]])&lt;=6,AND(MONTH(Taulukko1[[#This Row],[Loppu PVM]] )=6))</f>
        <v>0</v>
      </c>
    </row>
    <row r="1675" spans="1:34" ht="12.75" customHeight="1">
      <c r="A1675" t="s">
        <v>2294</v>
      </c>
      <c r="B1675" s="23">
        <v>40802</v>
      </c>
      <c r="C1675" t="s">
        <v>3533</v>
      </c>
      <c r="F1675" s="4">
        <v>40850</v>
      </c>
      <c r="G1675" s="5">
        <v>7</v>
      </c>
      <c r="H1675" s="22">
        <v>30</v>
      </c>
      <c r="I1675" s="126" t="e">
        <f>INDEX('TOL2008'!B:B,MATCH(A1675,'TOL2008'!A:A,0))</f>
        <v>#N/A</v>
      </c>
      <c r="J1675" s="126" t="e">
        <f>INDEX(Pääluokka!$H$2:$H$100,MATCH(VALUE(LEFT(Taulukko1[[#This Row],[TOL2008]],2)),Pääluokka!$G$2:$G$100,0))</f>
        <v>#N/A</v>
      </c>
      <c r="K1675" s="126" t="e">
        <f>INDEX(Pääluokka!$I$2:$I$100,MATCH(VALUE(LEFT(Taulukko1[[#This Row],[TOL2008]],2)),Pääluokka!$G$2:$G$100,0))</f>
        <v>#N/A</v>
      </c>
      <c r="L1675" s="41">
        <f t="shared" si="260"/>
        <v>48</v>
      </c>
      <c r="M1675" s="43">
        <f t="shared" si="261"/>
        <v>40802</v>
      </c>
      <c r="N1675" s="43">
        <f t="shared" si="262"/>
        <v>40850</v>
      </c>
      <c r="O1675" s="43">
        <f t="shared" si="263"/>
        <v>40787</v>
      </c>
      <c r="P1675" s="43">
        <f t="shared" si="264"/>
        <v>40848</v>
      </c>
      <c r="Q1675" s="41">
        <f t="shared" si="265"/>
        <v>2011</v>
      </c>
      <c r="R1675" s="41">
        <f t="shared" si="266"/>
        <v>2011</v>
      </c>
      <c r="S1675" s="43" t="str">
        <f>YEAR(Taulukko1[[#This Row],[Alku KK]])&amp;"Q"&amp;ROUNDDOWN((MONTH(Taulukko1[[#This Row],[Alku KK]])-1)/3+1,0)</f>
        <v>2011Q3</v>
      </c>
      <c r="T1675" s="43" t="str">
        <f>YEAR(Taulukko1[[#This Row],[Loppu KK]])&amp;"Q"&amp;ROUNDDOWN((MONTH(Taulukko1[[#This Row],[Loppu KK]])-1)/3+1,0)</f>
        <v>2011Q4</v>
      </c>
      <c r="U1675" s="66">
        <f>IF(COUNT(Taulukko1[[#This Row],[Neuvottelujen alaiset ]])=1,Taulukko1[[#This Row],[Neuvottelujen alaiset ]],Taulukko1[[#This Row],[Vähennystarve]])</f>
        <v>30</v>
      </c>
      <c r="V1675" s="44" t="str">
        <f t="shared" si="267"/>
        <v>NA</v>
      </c>
      <c r="W1675" s="44">
        <f t="shared" si="268"/>
        <v>0.23333333333333334</v>
      </c>
      <c r="X1675" s="44" t="str">
        <f t="shared" si="269"/>
        <v>NA</v>
      </c>
      <c r="Y1675" s="90" t="b">
        <f>AND(MONTH(Taulukko1[[#This Row],[Alku PVM]] )=6,DAY(Taulukko1[[#This Row],[Alku PVM]] )&gt;19)</f>
        <v>0</v>
      </c>
      <c r="Z1675" s="90" t="b">
        <f>AND(MONTH(Taulukko1[[#This Row],[Loppu PVM]] )=6,DAY(Taulukko1[[#This Row],[Loppu PVM]] )&gt;19)</f>
        <v>0</v>
      </c>
      <c r="AA1675" s="90" t="b">
        <f>OR(MONTH(Taulukko1[[#This Row],[Alku PVM]] )&lt;=5,AND(MONTH(Taulukko1[[#This Row],[Alku PVM]] )=6,DAY(Taulukko1[[#This Row],[Alku PVM]] )&lt;20))</f>
        <v>0</v>
      </c>
      <c r="AB1675" s="90" t="b">
        <f>OR(MONTH(Taulukko1[[#This Row],[Loppu PVM]])&lt;=5,AND(MONTH(Taulukko1[[#This Row],[Loppu PVM]] )=6,DAY(Taulukko1[[#This Row],[Loppu PVM]])&lt;20))</f>
        <v>0</v>
      </c>
      <c r="AC1675" s="90" t="b">
        <f>OR(MONTH(Taulukko1[[#This Row],[Alku PVM]] )&lt;=3,AND(MONTH(Taulukko1[[#This Row],[Alku PVM]] )=3))</f>
        <v>0</v>
      </c>
      <c r="AD1675" s="90" t="b">
        <f>OR(MONTH(Taulukko1[[#This Row],[Loppu PVM]] )&lt;=3,AND(MONTH(Taulukko1[[#This Row],[Loppu PVM]] )=3))</f>
        <v>0</v>
      </c>
      <c r="AE1675" s="90" t="b">
        <f>OR(MONTH(Taulukko1[[#This Row],[Alku PVM]] )&lt;=9,AND(MONTH(Taulukko1[[#This Row],[Alku PVM]] )=9))</f>
        <v>1</v>
      </c>
      <c r="AF1675" s="90" t="b">
        <f>OR(MONTH(Taulukko1[[#This Row],[Loppu PVM]])&lt;=9,AND(MONTH(Taulukko1[[#This Row],[Loppu PVM]] )=9))</f>
        <v>0</v>
      </c>
      <c r="AG1675" s="90" t="b">
        <f>OR(MONTH(Taulukko1[[#This Row],[Alku PVM]] )&lt;=6,AND(MONTH(Taulukko1[[#This Row],[Alku PVM]] )=6))</f>
        <v>0</v>
      </c>
      <c r="AH1675" s="90" t="b">
        <f>OR(MONTH(Taulukko1[[#This Row],[Loppu PVM]])&lt;=6,AND(MONTH(Taulukko1[[#This Row],[Loppu PVM]] )=6))</f>
        <v>0</v>
      </c>
    </row>
    <row r="1676" spans="1:34" ht="12.75" customHeight="1">
      <c r="A1676" t="s">
        <v>1085</v>
      </c>
      <c r="B1676" s="23">
        <v>40805</v>
      </c>
      <c r="C1676" t="s">
        <v>3703</v>
      </c>
      <c r="D1676" s="5">
        <v>40</v>
      </c>
      <c r="F1676" s="4">
        <v>40827</v>
      </c>
      <c r="G1676" s="5">
        <v>0</v>
      </c>
      <c r="H1676" s="22">
        <v>40</v>
      </c>
      <c r="I1676" s="126">
        <f>INDEX('TOL2008'!B:B,MATCH(A1676,'TOL2008'!A:A,0))</f>
        <v>28220</v>
      </c>
      <c r="J1676" s="126" t="str">
        <f>INDEX(Pääluokka!$H$2:$H$100,MATCH(VALUE(LEFT(Taulukko1[[#This Row],[TOL2008]],2)),Pääluokka!$G$2:$G$100,0))</f>
        <v>Teollisuus</v>
      </c>
      <c r="K1676" s="126" t="str">
        <f>INDEX(Pääluokka!$I$2:$I$100,MATCH(VALUE(LEFT(Taulukko1[[#This Row],[TOL2008]],2)),Pääluokka!$G$2:$G$100,0))</f>
        <v>Teollisuus (C-E)</v>
      </c>
      <c r="L1676" s="41">
        <f t="shared" si="260"/>
        <v>22</v>
      </c>
      <c r="M1676" s="43">
        <f t="shared" si="261"/>
        <v>40805</v>
      </c>
      <c r="N1676" s="43">
        <f t="shared" si="262"/>
        <v>40827</v>
      </c>
      <c r="O1676" s="43">
        <f t="shared" si="263"/>
        <v>40787</v>
      </c>
      <c r="P1676" s="43">
        <f t="shared" si="264"/>
        <v>40817</v>
      </c>
      <c r="Q1676" s="41">
        <f t="shared" si="265"/>
        <v>2011</v>
      </c>
      <c r="R1676" s="41">
        <f t="shared" si="266"/>
        <v>2011</v>
      </c>
      <c r="S1676" s="43" t="str">
        <f>YEAR(Taulukko1[[#This Row],[Alku KK]])&amp;"Q"&amp;ROUNDDOWN((MONTH(Taulukko1[[#This Row],[Alku KK]])-1)/3+1,0)</f>
        <v>2011Q3</v>
      </c>
      <c r="T1676" s="43" t="str">
        <f>YEAR(Taulukko1[[#This Row],[Loppu KK]])&amp;"Q"&amp;ROUNDDOWN((MONTH(Taulukko1[[#This Row],[Loppu KK]])-1)/3+1,0)</f>
        <v>2011Q4</v>
      </c>
      <c r="U1676" s="66">
        <f>IF(COUNT(Taulukko1[[#This Row],[Neuvottelujen alaiset ]])=1,Taulukko1[[#This Row],[Neuvottelujen alaiset ]],Taulukko1[[#This Row],[Vähennystarve]])</f>
        <v>40</v>
      </c>
      <c r="V1676" s="44" t="str">
        <f t="shared" si="267"/>
        <v>NA</v>
      </c>
      <c r="W1676" s="44">
        <f t="shared" si="268"/>
        <v>0</v>
      </c>
      <c r="X1676" s="44" t="str">
        <f t="shared" si="269"/>
        <v>NA</v>
      </c>
      <c r="Y1676" s="90" t="b">
        <f>AND(MONTH(Taulukko1[[#This Row],[Alku PVM]] )=6,DAY(Taulukko1[[#This Row],[Alku PVM]] )&gt;19)</f>
        <v>0</v>
      </c>
      <c r="Z1676" s="90" t="b">
        <f>AND(MONTH(Taulukko1[[#This Row],[Loppu PVM]] )=6,DAY(Taulukko1[[#This Row],[Loppu PVM]] )&gt;19)</f>
        <v>0</v>
      </c>
      <c r="AA1676" s="90" t="b">
        <f>OR(MONTH(Taulukko1[[#This Row],[Alku PVM]] )&lt;=5,AND(MONTH(Taulukko1[[#This Row],[Alku PVM]] )=6,DAY(Taulukko1[[#This Row],[Alku PVM]] )&lt;20))</f>
        <v>0</v>
      </c>
      <c r="AB1676" s="90" t="b">
        <f>OR(MONTH(Taulukko1[[#This Row],[Loppu PVM]])&lt;=5,AND(MONTH(Taulukko1[[#This Row],[Loppu PVM]] )=6,DAY(Taulukko1[[#This Row],[Loppu PVM]])&lt;20))</f>
        <v>0</v>
      </c>
      <c r="AC1676" s="90" t="b">
        <f>OR(MONTH(Taulukko1[[#This Row],[Alku PVM]] )&lt;=3,AND(MONTH(Taulukko1[[#This Row],[Alku PVM]] )=3))</f>
        <v>0</v>
      </c>
      <c r="AD1676" s="90" t="b">
        <f>OR(MONTH(Taulukko1[[#This Row],[Loppu PVM]] )&lt;=3,AND(MONTH(Taulukko1[[#This Row],[Loppu PVM]] )=3))</f>
        <v>0</v>
      </c>
      <c r="AE1676" s="90" t="b">
        <f>OR(MONTH(Taulukko1[[#This Row],[Alku PVM]] )&lt;=9,AND(MONTH(Taulukko1[[#This Row],[Alku PVM]] )=9))</f>
        <v>1</v>
      </c>
      <c r="AF1676" s="90" t="b">
        <f>OR(MONTH(Taulukko1[[#This Row],[Loppu PVM]])&lt;=9,AND(MONTH(Taulukko1[[#This Row],[Loppu PVM]] )=9))</f>
        <v>0</v>
      </c>
      <c r="AG1676" s="90" t="b">
        <f>OR(MONTH(Taulukko1[[#This Row],[Alku PVM]] )&lt;=6,AND(MONTH(Taulukko1[[#This Row],[Alku PVM]] )=6))</f>
        <v>0</v>
      </c>
      <c r="AH1676" s="90" t="b">
        <f>OR(MONTH(Taulukko1[[#This Row],[Loppu PVM]])&lt;=6,AND(MONTH(Taulukko1[[#This Row],[Loppu PVM]] )=6))</f>
        <v>0</v>
      </c>
    </row>
    <row r="1677" spans="1:34" ht="12.75" customHeight="1">
      <c r="A1677" t="s">
        <v>2034</v>
      </c>
      <c r="B1677" s="23">
        <v>40809</v>
      </c>
      <c r="C1677" t="s">
        <v>3689</v>
      </c>
      <c r="D1677" s="5" t="s">
        <v>25</v>
      </c>
      <c r="E1677" s="62">
        <v>10</v>
      </c>
      <c r="F1677" s="4">
        <v>40829</v>
      </c>
      <c r="G1677" s="5">
        <v>9</v>
      </c>
      <c r="H1677" s="22">
        <v>64</v>
      </c>
      <c r="I1677" s="126" t="e">
        <f>INDEX('TOL2008'!B:B,MATCH(A1677,'TOL2008'!A:A,0))</f>
        <v>#N/A</v>
      </c>
      <c r="J1677" s="126" t="e">
        <f>INDEX(Pääluokka!$H$2:$H$100,MATCH(VALUE(LEFT(Taulukko1[[#This Row],[TOL2008]],2)),Pääluokka!$G$2:$G$100,0))</f>
        <v>#N/A</v>
      </c>
      <c r="K1677" s="126" t="e">
        <f>INDEX(Pääluokka!$I$2:$I$100,MATCH(VALUE(LEFT(Taulukko1[[#This Row],[TOL2008]],2)),Pääluokka!$G$2:$G$100,0))</f>
        <v>#N/A</v>
      </c>
      <c r="L1677" s="41">
        <f t="shared" si="260"/>
        <v>20</v>
      </c>
      <c r="M1677" s="43">
        <f t="shared" si="261"/>
        <v>40809</v>
      </c>
      <c r="N1677" s="43">
        <f t="shared" si="262"/>
        <v>40829</v>
      </c>
      <c r="O1677" s="43">
        <f t="shared" si="263"/>
        <v>40787</v>
      </c>
      <c r="P1677" s="43">
        <f t="shared" si="264"/>
        <v>40817</v>
      </c>
      <c r="Q1677" s="41">
        <f t="shared" si="265"/>
        <v>2011</v>
      </c>
      <c r="R1677" s="41">
        <f t="shared" si="266"/>
        <v>2011</v>
      </c>
      <c r="S1677" s="43" t="str">
        <f>YEAR(Taulukko1[[#This Row],[Alku KK]])&amp;"Q"&amp;ROUNDDOWN((MONTH(Taulukko1[[#This Row],[Alku KK]])-1)/3+1,0)</f>
        <v>2011Q3</v>
      </c>
      <c r="T1677" s="43" t="str">
        <f>YEAR(Taulukko1[[#This Row],[Loppu KK]])&amp;"Q"&amp;ROUNDDOWN((MONTH(Taulukko1[[#This Row],[Loppu KK]])-1)/3+1,0)</f>
        <v>2011Q4</v>
      </c>
      <c r="U1677" s="66">
        <f>IF(COUNT(Taulukko1[[#This Row],[Neuvottelujen alaiset ]])=1,Taulukko1[[#This Row],[Neuvottelujen alaiset ]],Taulukko1[[#This Row],[Vähennystarve]])</f>
        <v>64</v>
      </c>
      <c r="V1677" s="44">
        <f t="shared" si="267"/>
        <v>0.15625</v>
      </c>
      <c r="W1677" s="44">
        <f t="shared" si="268"/>
        <v>0.140625</v>
      </c>
      <c r="X1677" s="44">
        <f t="shared" si="269"/>
        <v>0.9</v>
      </c>
      <c r="Y1677" s="90" t="b">
        <f>AND(MONTH(Taulukko1[[#This Row],[Alku PVM]] )=6,DAY(Taulukko1[[#This Row],[Alku PVM]] )&gt;19)</f>
        <v>0</v>
      </c>
      <c r="Z1677" s="90" t="b">
        <f>AND(MONTH(Taulukko1[[#This Row],[Loppu PVM]] )=6,DAY(Taulukko1[[#This Row],[Loppu PVM]] )&gt;19)</f>
        <v>0</v>
      </c>
      <c r="AA1677" s="90" t="b">
        <f>OR(MONTH(Taulukko1[[#This Row],[Alku PVM]] )&lt;=5,AND(MONTH(Taulukko1[[#This Row],[Alku PVM]] )=6,DAY(Taulukko1[[#This Row],[Alku PVM]] )&lt;20))</f>
        <v>0</v>
      </c>
      <c r="AB1677" s="90" t="b">
        <f>OR(MONTH(Taulukko1[[#This Row],[Loppu PVM]])&lt;=5,AND(MONTH(Taulukko1[[#This Row],[Loppu PVM]] )=6,DAY(Taulukko1[[#This Row],[Loppu PVM]])&lt;20))</f>
        <v>0</v>
      </c>
      <c r="AC1677" s="90" t="b">
        <f>OR(MONTH(Taulukko1[[#This Row],[Alku PVM]] )&lt;=3,AND(MONTH(Taulukko1[[#This Row],[Alku PVM]] )=3))</f>
        <v>0</v>
      </c>
      <c r="AD1677" s="90" t="b">
        <f>OR(MONTH(Taulukko1[[#This Row],[Loppu PVM]] )&lt;=3,AND(MONTH(Taulukko1[[#This Row],[Loppu PVM]] )=3))</f>
        <v>0</v>
      </c>
      <c r="AE1677" s="90" t="b">
        <f>OR(MONTH(Taulukko1[[#This Row],[Alku PVM]] )&lt;=9,AND(MONTH(Taulukko1[[#This Row],[Alku PVM]] )=9))</f>
        <v>1</v>
      </c>
      <c r="AF1677" s="90" t="b">
        <f>OR(MONTH(Taulukko1[[#This Row],[Loppu PVM]])&lt;=9,AND(MONTH(Taulukko1[[#This Row],[Loppu PVM]] )=9))</f>
        <v>0</v>
      </c>
      <c r="AG1677" s="90" t="b">
        <f>OR(MONTH(Taulukko1[[#This Row],[Alku PVM]] )&lt;=6,AND(MONTH(Taulukko1[[#This Row],[Alku PVM]] )=6))</f>
        <v>0</v>
      </c>
      <c r="AH1677" s="90" t="b">
        <f>OR(MONTH(Taulukko1[[#This Row],[Loppu PVM]])&lt;=6,AND(MONTH(Taulukko1[[#This Row],[Loppu PVM]] )=6))</f>
        <v>0</v>
      </c>
    </row>
    <row r="1678" spans="1:34" ht="12.75" customHeight="1">
      <c r="A1678" t="s">
        <v>3699</v>
      </c>
      <c r="B1678" s="23">
        <v>40812</v>
      </c>
      <c r="C1678" t="s">
        <v>3698</v>
      </c>
      <c r="E1678" s="62">
        <v>20</v>
      </c>
      <c r="F1678" s="4">
        <v>40876</v>
      </c>
      <c r="G1678" s="5">
        <v>7</v>
      </c>
      <c r="H1678" s="22">
        <v>20</v>
      </c>
      <c r="I1678" s="126" t="e">
        <f>INDEX('TOL2008'!B:B,MATCH(A1678,'TOL2008'!A:A,0))</f>
        <v>#N/A</v>
      </c>
      <c r="J1678" s="126" t="e">
        <f>INDEX(Pääluokka!$H$2:$H$100,MATCH(VALUE(LEFT(Taulukko1[[#This Row],[TOL2008]],2)),Pääluokka!$G$2:$G$100,0))</f>
        <v>#N/A</v>
      </c>
      <c r="K1678" s="126" t="e">
        <f>INDEX(Pääluokka!$I$2:$I$100,MATCH(VALUE(LEFT(Taulukko1[[#This Row],[TOL2008]],2)),Pääluokka!$G$2:$G$100,0))</f>
        <v>#N/A</v>
      </c>
      <c r="L1678" s="41">
        <f t="shared" si="260"/>
        <v>64</v>
      </c>
      <c r="M1678" s="43">
        <f t="shared" si="261"/>
        <v>40812</v>
      </c>
      <c r="N1678" s="43">
        <f t="shared" si="262"/>
        <v>40876</v>
      </c>
      <c r="O1678" s="43">
        <f t="shared" si="263"/>
        <v>40787</v>
      </c>
      <c r="P1678" s="43">
        <f t="shared" si="264"/>
        <v>40848</v>
      </c>
      <c r="Q1678" s="41">
        <f t="shared" si="265"/>
        <v>2011</v>
      </c>
      <c r="R1678" s="41">
        <f t="shared" si="266"/>
        <v>2011</v>
      </c>
      <c r="S1678" s="43" t="str">
        <f>YEAR(Taulukko1[[#This Row],[Alku KK]])&amp;"Q"&amp;ROUNDDOWN((MONTH(Taulukko1[[#This Row],[Alku KK]])-1)/3+1,0)</f>
        <v>2011Q3</v>
      </c>
      <c r="T1678" s="43" t="str">
        <f>YEAR(Taulukko1[[#This Row],[Loppu KK]])&amp;"Q"&amp;ROUNDDOWN((MONTH(Taulukko1[[#This Row],[Loppu KK]])-1)/3+1,0)</f>
        <v>2011Q4</v>
      </c>
      <c r="U1678" s="66">
        <f>IF(COUNT(Taulukko1[[#This Row],[Neuvottelujen alaiset ]])=1,Taulukko1[[#This Row],[Neuvottelujen alaiset ]],Taulukko1[[#This Row],[Vähennystarve]])</f>
        <v>20</v>
      </c>
      <c r="V1678" s="44">
        <f t="shared" si="267"/>
        <v>1</v>
      </c>
      <c r="W1678" s="44">
        <f t="shared" si="268"/>
        <v>0.35</v>
      </c>
      <c r="X1678" s="44">
        <f t="shared" si="269"/>
        <v>0.35</v>
      </c>
      <c r="Y1678" s="90" t="b">
        <f>AND(MONTH(Taulukko1[[#This Row],[Alku PVM]] )=6,DAY(Taulukko1[[#This Row],[Alku PVM]] )&gt;19)</f>
        <v>0</v>
      </c>
      <c r="Z1678" s="90" t="b">
        <f>AND(MONTH(Taulukko1[[#This Row],[Loppu PVM]] )=6,DAY(Taulukko1[[#This Row],[Loppu PVM]] )&gt;19)</f>
        <v>0</v>
      </c>
      <c r="AA1678" s="90" t="b">
        <f>OR(MONTH(Taulukko1[[#This Row],[Alku PVM]] )&lt;=5,AND(MONTH(Taulukko1[[#This Row],[Alku PVM]] )=6,DAY(Taulukko1[[#This Row],[Alku PVM]] )&lt;20))</f>
        <v>0</v>
      </c>
      <c r="AB1678" s="90" t="b">
        <f>OR(MONTH(Taulukko1[[#This Row],[Loppu PVM]])&lt;=5,AND(MONTH(Taulukko1[[#This Row],[Loppu PVM]] )=6,DAY(Taulukko1[[#This Row],[Loppu PVM]])&lt;20))</f>
        <v>0</v>
      </c>
      <c r="AC1678" s="90" t="b">
        <f>OR(MONTH(Taulukko1[[#This Row],[Alku PVM]] )&lt;=3,AND(MONTH(Taulukko1[[#This Row],[Alku PVM]] )=3))</f>
        <v>0</v>
      </c>
      <c r="AD1678" s="90" t="b">
        <f>OR(MONTH(Taulukko1[[#This Row],[Loppu PVM]] )&lt;=3,AND(MONTH(Taulukko1[[#This Row],[Loppu PVM]] )=3))</f>
        <v>0</v>
      </c>
      <c r="AE1678" s="90" t="b">
        <f>OR(MONTH(Taulukko1[[#This Row],[Alku PVM]] )&lt;=9,AND(MONTH(Taulukko1[[#This Row],[Alku PVM]] )=9))</f>
        <v>1</v>
      </c>
      <c r="AF1678" s="90" t="b">
        <f>OR(MONTH(Taulukko1[[#This Row],[Loppu PVM]])&lt;=9,AND(MONTH(Taulukko1[[#This Row],[Loppu PVM]] )=9))</f>
        <v>0</v>
      </c>
      <c r="AG1678" s="90" t="b">
        <f>OR(MONTH(Taulukko1[[#This Row],[Alku PVM]] )&lt;=6,AND(MONTH(Taulukko1[[#This Row],[Alku PVM]] )=6))</f>
        <v>0</v>
      </c>
      <c r="AH1678" s="90" t="b">
        <f>OR(MONTH(Taulukko1[[#This Row],[Loppu PVM]])&lt;=6,AND(MONTH(Taulukko1[[#This Row],[Loppu PVM]] )=6))</f>
        <v>0</v>
      </c>
    </row>
    <row r="1679" spans="1:34" ht="12.75" customHeight="1">
      <c r="A1679" t="s">
        <v>3555</v>
      </c>
      <c r="B1679" s="23">
        <v>40812</v>
      </c>
      <c r="C1679" t="s">
        <v>87</v>
      </c>
      <c r="F1679" s="4">
        <v>40841</v>
      </c>
      <c r="G1679" s="5">
        <v>5</v>
      </c>
      <c r="H1679" s="22">
        <v>23</v>
      </c>
      <c r="I1679" s="126" t="e">
        <f>INDEX('TOL2008'!B:B,MATCH(A1679,'TOL2008'!A:A,0))</f>
        <v>#N/A</v>
      </c>
      <c r="J1679" s="126" t="e">
        <f>INDEX(Pääluokka!$H$2:$H$100,MATCH(VALUE(LEFT(Taulukko1[[#This Row],[TOL2008]],2)),Pääluokka!$G$2:$G$100,0))</f>
        <v>#N/A</v>
      </c>
      <c r="K1679" s="126" t="e">
        <f>INDEX(Pääluokka!$I$2:$I$100,MATCH(VALUE(LEFT(Taulukko1[[#This Row],[TOL2008]],2)),Pääluokka!$G$2:$G$100,0))</f>
        <v>#N/A</v>
      </c>
      <c r="L1679" s="41">
        <f t="shared" si="260"/>
        <v>29</v>
      </c>
      <c r="M1679" s="43">
        <f t="shared" si="261"/>
        <v>40812</v>
      </c>
      <c r="N1679" s="43">
        <f t="shared" si="262"/>
        <v>40841</v>
      </c>
      <c r="O1679" s="43">
        <f t="shared" si="263"/>
        <v>40787</v>
      </c>
      <c r="P1679" s="43">
        <f t="shared" si="264"/>
        <v>40817</v>
      </c>
      <c r="Q1679" s="41">
        <f t="shared" si="265"/>
        <v>2011</v>
      </c>
      <c r="R1679" s="41">
        <f t="shared" si="266"/>
        <v>2011</v>
      </c>
      <c r="S1679" s="43" t="str">
        <f>YEAR(Taulukko1[[#This Row],[Alku KK]])&amp;"Q"&amp;ROUNDDOWN((MONTH(Taulukko1[[#This Row],[Alku KK]])-1)/3+1,0)</f>
        <v>2011Q3</v>
      </c>
      <c r="T1679" s="43" t="str">
        <f>YEAR(Taulukko1[[#This Row],[Loppu KK]])&amp;"Q"&amp;ROUNDDOWN((MONTH(Taulukko1[[#This Row],[Loppu KK]])-1)/3+1,0)</f>
        <v>2011Q4</v>
      </c>
      <c r="U1679" s="66">
        <f>IF(COUNT(Taulukko1[[#This Row],[Neuvottelujen alaiset ]])=1,Taulukko1[[#This Row],[Neuvottelujen alaiset ]],Taulukko1[[#This Row],[Vähennystarve]])</f>
        <v>23</v>
      </c>
      <c r="V1679" s="44" t="str">
        <f t="shared" si="267"/>
        <v>NA</v>
      </c>
      <c r="W1679" s="44">
        <f t="shared" si="268"/>
        <v>0.21739130434782608</v>
      </c>
      <c r="X1679" s="44" t="str">
        <f t="shared" si="269"/>
        <v>NA</v>
      </c>
      <c r="Y1679" s="90" t="b">
        <f>AND(MONTH(Taulukko1[[#This Row],[Alku PVM]] )=6,DAY(Taulukko1[[#This Row],[Alku PVM]] )&gt;19)</f>
        <v>0</v>
      </c>
      <c r="Z1679" s="90" t="b">
        <f>AND(MONTH(Taulukko1[[#This Row],[Loppu PVM]] )=6,DAY(Taulukko1[[#This Row],[Loppu PVM]] )&gt;19)</f>
        <v>0</v>
      </c>
      <c r="AA1679" s="90" t="b">
        <f>OR(MONTH(Taulukko1[[#This Row],[Alku PVM]] )&lt;=5,AND(MONTH(Taulukko1[[#This Row],[Alku PVM]] )=6,DAY(Taulukko1[[#This Row],[Alku PVM]] )&lt;20))</f>
        <v>0</v>
      </c>
      <c r="AB1679" s="90" t="b">
        <f>OR(MONTH(Taulukko1[[#This Row],[Loppu PVM]])&lt;=5,AND(MONTH(Taulukko1[[#This Row],[Loppu PVM]] )=6,DAY(Taulukko1[[#This Row],[Loppu PVM]])&lt;20))</f>
        <v>0</v>
      </c>
      <c r="AC1679" s="90" t="b">
        <f>OR(MONTH(Taulukko1[[#This Row],[Alku PVM]] )&lt;=3,AND(MONTH(Taulukko1[[#This Row],[Alku PVM]] )=3))</f>
        <v>0</v>
      </c>
      <c r="AD1679" s="90" t="b">
        <f>OR(MONTH(Taulukko1[[#This Row],[Loppu PVM]] )&lt;=3,AND(MONTH(Taulukko1[[#This Row],[Loppu PVM]] )=3))</f>
        <v>0</v>
      </c>
      <c r="AE1679" s="90" t="b">
        <f>OR(MONTH(Taulukko1[[#This Row],[Alku PVM]] )&lt;=9,AND(MONTH(Taulukko1[[#This Row],[Alku PVM]] )=9))</f>
        <v>1</v>
      </c>
      <c r="AF1679" s="90" t="b">
        <f>OR(MONTH(Taulukko1[[#This Row],[Loppu PVM]])&lt;=9,AND(MONTH(Taulukko1[[#This Row],[Loppu PVM]] )=9))</f>
        <v>0</v>
      </c>
      <c r="AG1679" s="90" t="b">
        <f>OR(MONTH(Taulukko1[[#This Row],[Alku PVM]] )&lt;=6,AND(MONTH(Taulukko1[[#This Row],[Alku PVM]] )=6))</f>
        <v>0</v>
      </c>
      <c r="AH1679" s="90" t="b">
        <f>OR(MONTH(Taulukko1[[#This Row],[Loppu PVM]])&lt;=6,AND(MONTH(Taulukko1[[#This Row],[Loppu PVM]] )=6))</f>
        <v>0</v>
      </c>
    </row>
    <row r="1680" spans="1:34" ht="12.75" customHeight="1">
      <c r="A1680" t="s">
        <v>2170</v>
      </c>
      <c r="B1680" s="23">
        <v>40815</v>
      </c>
      <c r="C1680" t="s">
        <v>3784</v>
      </c>
      <c r="E1680" s="62">
        <v>80</v>
      </c>
      <c r="F1680" s="4">
        <v>40850</v>
      </c>
      <c r="G1680" s="5">
        <v>67</v>
      </c>
      <c r="H1680" s="22">
        <v>770</v>
      </c>
      <c r="I1680" s="126" t="e">
        <f>INDEX('TOL2008'!B:B,MATCH(A1680,'TOL2008'!A:A,0))</f>
        <v>#N/A</v>
      </c>
      <c r="J1680" s="126" t="e">
        <f>INDEX(Pääluokka!$H$2:$H$100,MATCH(VALUE(LEFT(Taulukko1[[#This Row],[TOL2008]],2)),Pääluokka!$G$2:$G$100,0))</f>
        <v>#N/A</v>
      </c>
      <c r="K1680" s="126" t="e">
        <f>INDEX(Pääluokka!$I$2:$I$100,MATCH(VALUE(LEFT(Taulukko1[[#This Row],[TOL2008]],2)),Pääluokka!$G$2:$G$100,0))</f>
        <v>#N/A</v>
      </c>
      <c r="L1680" s="41">
        <f t="shared" si="260"/>
        <v>35</v>
      </c>
      <c r="M1680" s="43">
        <f t="shared" si="261"/>
        <v>40815</v>
      </c>
      <c r="N1680" s="43">
        <f t="shared" si="262"/>
        <v>40850</v>
      </c>
      <c r="O1680" s="43">
        <f t="shared" si="263"/>
        <v>40787</v>
      </c>
      <c r="P1680" s="43">
        <f t="shared" si="264"/>
        <v>40848</v>
      </c>
      <c r="Q1680" s="41">
        <f t="shared" si="265"/>
        <v>2011</v>
      </c>
      <c r="R1680" s="41">
        <f t="shared" si="266"/>
        <v>2011</v>
      </c>
      <c r="S1680" s="43" t="str">
        <f>YEAR(Taulukko1[[#This Row],[Alku KK]])&amp;"Q"&amp;ROUNDDOWN((MONTH(Taulukko1[[#This Row],[Alku KK]])-1)/3+1,0)</f>
        <v>2011Q3</v>
      </c>
      <c r="T1680" s="43" t="str">
        <f>YEAR(Taulukko1[[#This Row],[Loppu KK]])&amp;"Q"&amp;ROUNDDOWN((MONTH(Taulukko1[[#This Row],[Loppu KK]])-1)/3+1,0)</f>
        <v>2011Q4</v>
      </c>
      <c r="U1680" s="66">
        <f>IF(COUNT(Taulukko1[[#This Row],[Neuvottelujen alaiset ]])=1,Taulukko1[[#This Row],[Neuvottelujen alaiset ]],Taulukko1[[#This Row],[Vähennystarve]])</f>
        <v>770</v>
      </c>
      <c r="V1680" s="44">
        <f t="shared" si="267"/>
        <v>0.1038961038961039</v>
      </c>
      <c r="W1680" s="44">
        <f t="shared" si="268"/>
        <v>8.7012987012987014E-2</v>
      </c>
      <c r="X1680" s="44">
        <f t="shared" si="269"/>
        <v>0.83750000000000002</v>
      </c>
      <c r="Y1680" s="90" t="b">
        <f>AND(MONTH(Taulukko1[[#This Row],[Alku PVM]] )=6,DAY(Taulukko1[[#This Row],[Alku PVM]] )&gt;19)</f>
        <v>0</v>
      </c>
      <c r="Z1680" s="90" t="b">
        <f>AND(MONTH(Taulukko1[[#This Row],[Loppu PVM]] )=6,DAY(Taulukko1[[#This Row],[Loppu PVM]] )&gt;19)</f>
        <v>0</v>
      </c>
      <c r="AA1680" s="90" t="b">
        <f>OR(MONTH(Taulukko1[[#This Row],[Alku PVM]] )&lt;=5,AND(MONTH(Taulukko1[[#This Row],[Alku PVM]] )=6,DAY(Taulukko1[[#This Row],[Alku PVM]] )&lt;20))</f>
        <v>0</v>
      </c>
      <c r="AB1680" s="90" t="b">
        <f>OR(MONTH(Taulukko1[[#This Row],[Loppu PVM]])&lt;=5,AND(MONTH(Taulukko1[[#This Row],[Loppu PVM]] )=6,DAY(Taulukko1[[#This Row],[Loppu PVM]])&lt;20))</f>
        <v>0</v>
      </c>
      <c r="AC1680" s="90" t="b">
        <f>OR(MONTH(Taulukko1[[#This Row],[Alku PVM]] )&lt;=3,AND(MONTH(Taulukko1[[#This Row],[Alku PVM]] )=3))</f>
        <v>0</v>
      </c>
      <c r="AD1680" s="90" t="b">
        <f>OR(MONTH(Taulukko1[[#This Row],[Loppu PVM]] )&lt;=3,AND(MONTH(Taulukko1[[#This Row],[Loppu PVM]] )=3))</f>
        <v>0</v>
      </c>
      <c r="AE1680" s="90" t="b">
        <f>OR(MONTH(Taulukko1[[#This Row],[Alku PVM]] )&lt;=9,AND(MONTH(Taulukko1[[#This Row],[Alku PVM]] )=9))</f>
        <v>1</v>
      </c>
      <c r="AF1680" s="90" t="b">
        <f>OR(MONTH(Taulukko1[[#This Row],[Loppu PVM]])&lt;=9,AND(MONTH(Taulukko1[[#This Row],[Loppu PVM]] )=9))</f>
        <v>0</v>
      </c>
      <c r="AG1680" s="90" t="b">
        <f>OR(MONTH(Taulukko1[[#This Row],[Alku PVM]] )&lt;=6,AND(MONTH(Taulukko1[[#This Row],[Alku PVM]] )=6))</f>
        <v>0</v>
      </c>
      <c r="AH1680" s="90" t="b">
        <f>OR(MONTH(Taulukko1[[#This Row],[Loppu PVM]])&lt;=6,AND(MONTH(Taulukko1[[#This Row],[Loppu PVM]] )=6))</f>
        <v>0</v>
      </c>
    </row>
    <row r="1681" spans="1:34" ht="12.75" customHeight="1">
      <c r="A1681" t="s">
        <v>531</v>
      </c>
      <c r="B1681" s="23">
        <v>40815</v>
      </c>
      <c r="C1681" t="s">
        <v>3755</v>
      </c>
      <c r="E1681" s="62">
        <v>155</v>
      </c>
      <c r="F1681" s="4"/>
      <c r="G1681" s="5"/>
      <c r="H1681" s="22">
        <v>155</v>
      </c>
      <c r="I1681" s="126">
        <f>INDEX('TOL2008'!B:B,MATCH(A1681,'TOL2008'!A:A,0))</f>
        <v>51101</v>
      </c>
      <c r="J1681" s="126" t="str">
        <f>INDEX(Pääluokka!$H$2:$H$100,MATCH(VALUE(LEFT(Taulukko1[[#This Row],[TOL2008]],2)),Pääluokka!$G$2:$G$100,0))</f>
        <v>Kuljetus ja varastointi</v>
      </c>
      <c r="K1681" s="126" t="str">
        <f>INDEX(Pääluokka!$I$2:$I$100,MATCH(VALUE(LEFT(Taulukko1[[#This Row],[TOL2008]],2)),Pääluokka!$G$2:$G$100,0))</f>
        <v>Palvelualat (G-N, R, S)</v>
      </c>
      <c r="L1681" s="41" t="str">
        <f t="shared" si="260"/>
        <v>NA</v>
      </c>
      <c r="M1681" s="43">
        <f t="shared" si="261"/>
        <v>40815</v>
      </c>
      <c r="N1681" s="43">
        <f t="shared" si="262"/>
        <v>40866</v>
      </c>
      <c r="O1681" s="43">
        <f t="shared" si="263"/>
        <v>40787</v>
      </c>
      <c r="P1681" s="43">
        <f t="shared" si="264"/>
        <v>40848</v>
      </c>
      <c r="Q1681" s="41">
        <f t="shared" si="265"/>
        <v>2011</v>
      </c>
      <c r="R1681" s="41">
        <f t="shared" si="266"/>
        <v>2011</v>
      </c>
      <c r="S1681" s="43" t="str">
        <f>YEAR(Taulukko1[[#This Row],[Alku KK]])&amp;"Q"&amp;ROUNDDOWN((MONTH(Taulukko1[[#This Row],[Alku KK]])-1)/3+1,0)</f>
        <v>2011Q3</v>
      </c>
      <c r="T1681" s="43" t="str">
        <f>YEAR(Taulukko1[[#This Row],[Loppu KK]])&amp;"Q"&amp;ROUNDDOWN((MONTH(Taulukko1[[#This Row],[Loppu KK]])-1)/3+1,0)</f>
        <v>2011Q4</v>
      </c>
      <c r="U1681" s="66">
        <f>IF(COUNT(Taulukko1[[#This Row],[Neuvottelujen alaiset ]])=1,Taulukko1[[#This Row],[Neuvottelujen alaiset ]],Taulukko1[[#This Row],[Vähennystarve]])</f>
        <v>155</v>
      </c>
      <c r="V1681" s="44">
        <f t="shared" si="267"/>
        <v>1</v>
      </c>
      <c r="W1681" s="44" t="str">
        <f t="shared" si="268"/>
        <v>NA</v>
      </c>
      <c r="X1681" s="44" t="str">
        <f t="shared" si="269"/>
        <v>NA</v>
      </c>
      <c r="Y1681" s="90" t="b">
        <f>AND(MONTH(Taulukko1[[#This Row],[Alku PVM]] )=6,DAY(Taulukko1[[#This Row],[Alku PVM]] )&gt;19)</f>
        <v>0</v>
      </c>
      <c r="Z1681" s="90" t="b">
        <f>AND(MONTH(Taulukko1[[#This Row],[Loppu PVM]] )=6,DAY(Taulukko1[[#This Row],[Loppu PVM]] )&gt;19)</f>
        <v>0</v>
      </c>
      <c r="AA1681" s="90" t="b">
        <f>OR(MONTH(Taulukko1[[#This Row],[Alku PVM]] )&lt;=5,AND(MONTH(Taulukko1[[#This Row],[Alku PVM]] )=6,DAY(Taulukko1[[#This Row],[Alku PVM]] )&lt;20))</f>
        <v>0</v>
      </c>
      <c r="AB1681" s="90" t="b">
        <f>OR(MONTH(Taulukko1[[#This Row],[Loppu PVM]])&lt;=5,AND(MONTH(Taulukko1[[#This Row],[Loppu PVM]] )=6,DAY(Taulukko1[[#This Row],[Loppu PVM]])&lt;20))</f>
        <v>0</v>
      </c>
      <c r="AC1681" s="90" t="b">
        <f>OR(MONTH(Taulukko1[[#This Row],[Alku PVM]] )&lt;=3,AND(MONTH(Taulukko1[[#This Row],[Alku PVM]] )=3))</f>
        <v>0</v>
      </c>
      <c r="AD1681" s="90" t="b">
        <f>OR(MONTH(Taulukko1[[#This Row],[Loppu PVM]] )&lt;=3,AND(MONTH(Taulukko1[[#This Row],[Loppu PVM]] )=3))</f>
        <v>0</v>
      </c>
      <c r="AE1681" s="90" t="b">
        <f>OR(MONTH(Taulukko1[[#This Row],[Alku PVM]] )&lt;=9,AND(MONTH(Taulukko1[[#This Row],[Alku PVM]] )=9))</f>
        <v>1</v>
      </c>
      <c r="AF1681" s="90" t="b">
        <f>OR(MONTH(Taulukko1[[#This Row],[Loppu PVM]])&lt;=9,AND(MONTH(Taulukko1[[#This Row],[Loppu PVM]] )=9))</f>
        <v>0</v>
      </c>
      <c r="AG1681" s="90" t="b">
        <f>OR(MONTH(Taulukko1[[#This Row],[Alku PVM]] )&lt;=6,AND(MONTH(Taulukko1[[#This Row],[Alku PVM]] )=6))</f>
        <v>0</v>
      </c>
      <c r="AH1681" s="90" t="b">
        <f>OR(MONTH(Taulukko1[[#This Row],[Loppu PVM]])&lt;=6,AND(MONTH(Taulukko1[[#This Row],[Loppu PVM]] )=6))</f>
        <v>0</v>
      </c>
    </row>
    <row r="1682" spans="1:34" ht="12.75" customHeight="1">
      <c r="A1682" t="s">
        <v>982</v>
      </c>
      <c r="B1682" s="23">
        <v>40815</v>
      </c>
      <c r="C1682" t="s">
        <v>3647</v>
      </c>
      <c r="E1682" s="62">
        <v>300</v>
      </c>
      <c r="F1682" s="4">
        <v>40864</v>
      </c>
      <c r="G1682" s="5">
        <v>300</v>
      </c>
      <c r="H1682" s="22">
        <v>300</v>
      </c>
      <c r="I1682" s="126">
        <f>INDEX('TOL2008'!B:B,MATCH(A1682,'TOL2008'!A:A,0))</f>
        <v>26300</v>
      </c>
      <c r="J1682" s="126" t="str">
        <f>INDEX(Pääluokka!$H$2:$H$100,MATCH(VALUE(LEFT(Taulukko1[[#This Row],[TOL2008]],2)),Pääluokka!$G$2:$G$100,0))</f>
        <v>Teollisuus</v>
      </c>
      <c r="K1682" s="126" t="str">
        <f>INDEX(Pääluokka!$I$2:$I$100,MATCH(VALUE(LEFT(Taulukko1[[#This Row],[TOL2008]],2)),Pääluokka!$G$2:$G$100,0))</f>
        <v>Teollisuus (C-E)</v>
      </c>
      <c r="L1682" s="41">
        <f t="shared" si="260"/>
        <v>49</v>
      </c>
      <c r="M1682" s="43">
        <f t="shared" si="261"/>
        <v>40815</v>
      </c>
      <c r="N1682" s="43">
        <f t="shared" si="262"/>
        <v>40864</v>
      </c>
      <c r="O1682" s="43">
        <f t="shared" si="263"/>
        <v>40787</v>
      </c>
      <c r="P1682" s="43">
        <f t="shared" si="264"/>
        <v>40848</v>
      </c>
      <c r="Q1682" s="41">
        <f t="shared" si="265"/>
        <v>2011</v>
      </c>
      <c r="R1682" s="41">
        <f t="shared" si="266"/>
        <v>2011</v>
      </c>
      <c r="S1682" s="43" t="str">
        <f>YEAR(Taulukko1[[#This Row],[Alku KK]])&amp;"Q"&amp;ROUNDDOWN((MONTH(Taulukko1[[#This Row],[Alku KK]])-1)/3+1,0)</f>
        <v>2011Q3</v>
      </c>
      <c r="T1682" s="43" t="str">
        <f>YEAR(Taulukko1[[#This Row],[Loppu KK]])&amp;"Q"&amp;ROUNDDOWN((MONTH(Taulukko1[[#This Row],[Loppu KK]])-1)/3+1,0)</f>
        <v>2011Q4</v>
      </c>
      <c r="U1682" s="66">
        <f>IF(COUNT(Taulukko1[[#This Row],[Neuvottelujen alaiset ]])=1,Taulukko1[[#This Row],[Neuvottelujen alaiset ]],Taulukko1[[#This Row],[Vähennystarve]])</f>
        <v>300</v>
      </c>
      <c r="V1682" s="44">
        <f t="shared" si="267"/>
        <v>1</v>
      </c>
      <c r="W1682" s="44">
        <f t="shared" si="268"/>
        <v>1</v>
      </c>
      <c r="X1682" s="44">
        <f t="shared" si="269"/>
        <v>1</v>
      </c>
      <c r="Y1682" s="90" t="b">
        <f>AND(MONTH(Taulukko1[[#This Row],[Alku PVM]] )=6,DAY(Taulukko1[[#This Row],[Alku PVM]] )&gt;19)</f>
        <v>0</v>
      </c>
      <c r="Z1682" s="90" t="b">
        <f>AND(MONTH(Taulukko1[[#This Row],[Loppu PVM]] )=6,DAY(Taulukko1[[#This Row],[Loppu PVM]] )&gt;19)</f>
        <v>0</v>
      </c>
      <c r="AA1682" s="90" t="b">
        <f>OR(MONTH(Taulukko1[[#This Row],[Alku PVM]] )&lt;=5,AND(MONTH(Taulukko1[[#This Row],[Alku PVM]] )=6,DAY(Taulukko1[[#This Row],[Alku PVM]] )&lt;20))</f>
        <v>0</v>
      </c>
      <c r="AB1682" s="90" t="b">
        <f>OR(MONTH(Taulukko1[[#This Row],[Loppu PVM]])&lt;=5,AND(MONTH(Taulukko1[[#This Row],[Loppu PVM]] )=6,DAY(Taulukko1[[#This Row],[Loppu PVM]])&lt;20))</f>
        <v>0</v>
      </c>
      <c r="AC1682" s="90" t="b">
        <f>OR(MONTH(Taulukko1[[#This Row],[Alku PVM]] )&lt;=3,AND(MONTH(Taulukko1[[#This Row],[Alku PVM]] )=3))</f>
        <v>0</v>
      </c>
      <c r="AD1682" s="90" t="b">
        <f>OR(MONTH(Taulukko1[[#This Row],[Loppu PVM]] )&lt;=3,AND(MONTH(Taulukko1[[#This Row],[Loppu PVM]] )=3))</f>
        <v>0</v>
      </c>
      <c r="AE1682" s="90" t="b">
        <f>OR(MONTH(Taulukko1[[#This Row],[Alku PVM]] )&lt;=9,AND(MONTH(Taulukko1[[#This Row],[Alku PVM]] )=9))</f>
        <v>1</v>
      </c>
      <c r="AF1682" s="90" t="b">
        <f>OR(MONTH(Taulukko1[[#This Row],[Loppu PVM]])&lt;=9,AND(MONTH(Taulukko1[[#This Row],[Loppu PVM]] )=9))</f>
        <v>0</v>
      </c>
      <c r="AG1682" s="90" t="b">
        <f>OR(MONTH(Taulukko1[[#This Row],[Alku PVM]] )&lt;=6,AND(MONTH(Taulukko1[[#This Row],[Alku PVM]] )=6))</f>
        <v>0</v>
      </c>
      <c r="AH1682" s="90" t="b">
        <f>OR(MONTH(Taulukko1[[#This Row],[Loppu PVM]])&lt;=6,AND(MONTH(Taulukko1[[#This Row],[Loppu PVM]] )=6))</f>
        <v>0</v>
      </c>
    </row>
    <row r="1683" spans="1:34" ht="12.75" customHeight="1">
      <c r="A1683" t="s">
        <v>2294</v>
      </c>
      <c r="B1683" s="23">
        <v>40815</v>
      </c>
      <c r="C1683" t="s">
        <v>3532</v>
      </c>
      <c r="D1683" s="5" t="s">
        <v>25</v>
      </c>
      <c r="E1683" s="62">
        <v>65</v>
      </c>
      <c r="F1683" s="4">
        <v>40858</v>
      </c>
      <c r="G1683" s="5">
        <v>40</v>
      </c>
      <c r="H1683" s="22">
        <v>65</v>
      </c>
      <c r="I1683" s="126" t="e">
        <f>INDEX('TOL2008'!B:B,MATCH(A1683,'TOL2008'!A:A,0))</f>
        <v>#N/A</v>
      </c>
      <c r="J1683" s="126" t="e">
        <f>INDEX(Pääluokka!$H$2:$H$100,MATCH(VALUE(LEFT(Taulukko1[[#This Row],[TOL2008]],2)),Pääluokka!$G$2:$G$100,0))</f>
        <v>#N/A</v>
      </c>
      <c r="K1683" s="126" t="e">
        <f>INDEX(Pääluokka!$I$2:$I$100,MATCH(VALUE(LEFT(Taulukko1[[#This Row],[TOL2008]],2)),Pääluokka!$G$2:$G$100,0))</f>
        <v>#N/A</v>
      </c>
      <c r="L1683" s="41">
        <f t="shared" si="260"/>
        <v>43</v>
      </c>
      <c r="M1683" s="43">
        <f t="shared" si="261"/>
        <v>40815</v>
      </c>
      <c r="N1683" s="43">
        <f t="shared" si="262"/>
        <v>40858</v>
      </c>
      <c r="O1683" s="43">
        <f t="shared" si="263"/>
        <v>40787</v>
      </c>
      <c r="P1683" s="43">
        <f t="shared" si="264"/>
        <v>40848</v>
      </c>
      <c r="Q1683" s="41">
        <f t="shared" si="265"/>
        <v>2011</v>
      </c>
      <c r="R1683" s="41">
        <f t="shared" si="266"/>
        <v>2011</v>
      </c>
      <c r="S1683" s="43" t="str">
        <f>YEAR(Taulukko1[[#This Row],[Alku KK]])&amp;"Q"&amp;ROUNDDOWN((MONTH(Taulukko1[[#This Row],[Alku KK]])-1)/3+1,0)</f>
        <v>2011Q3</v>
      </c>
      <c r="T1683" s="43" t="str">
        <f>YEAR(Taulukko1[[#This Row],[Loppu KK]])&amp;"Q"&amp;ROUNDDOWN((MONTH(Taulukko1[[#This Row],[Loppu KK]])-1)/3+1,0)</f>
        <v>2011Q4</v>
      </c>
      <c r="U1683" s="66">
        <f>IF(COUNT(Taulukko1[[#This Row],[Neuvottelujen alaiset ]])=1,Taulukko1[[#This Row],[Neuvottelujen alaiset ]],Taulukko1[[#This Row],[Vähennystarve]])</f>
        <v>65</v>
      </c>
      <c r="V1683" s="44">
        <f t="shared" si="267"/>
        <v>1</v>
      </c>
      <c r="W1683" s="44">
        <f t="shared" si="268"/>
        <v>0.61538461538461542</v>
      </c>
      <c r="X1683" s="44">
        <f t="shared" si="269"/>
        <v>0.61538461538461542</v>
      </c>
      <c r="Y1683" s="90" t="b">
        <f>AND(MONTH(Taulukko1[[#This Row],[Alku PVM]] )=6,DAY(Taulukko1[[#This Row],[Alku PVM]] )&gt;19)</f>
        <v>0</v>
      </c>
      <c r="Z1683" s="90" t="b">
        <f>AND(MONTH(Taulukko1[[#This Row],[Loppu PVM]] )=6,DAY(Taulukko1[[#This Row],[Loppu PVM]] )&gt;19)</f>
        <v>0</v>
      </c>
      <c r="AA1683" s="90" t="b">
        <f>OR(MONTH(Taulukko1[[#This Row],[Alku PVM]] )&lt;=5,AND(MONTH(Taulukko1[[#This Row],[Alku PVM]] )=6,DAY(Taulukko1[[#This Row],[Alku PVM]] )&lt;20))</f>
        <v>0</v>
      </c>
      <c r="AB1683" s="90" t="b">
        <f>OR(MONTH(Taulukko1[[#This Row],[Loppu PVM]])&lt;=5,AND(MONTH(Taulukko1[[#This Row],[Loppu PVM]] )=6,DAY(Taulukko1[[#This Row],[Loppu PVM]])&lt;20))</f>
        <v>0</v>
      </c>
      <c r="AC1683" s="90" t="b">
        <f>OR(MONTH(Taulukko1[[#This Row],[Alku PVM]] )&lt;=3,AND(MONTH(Taulukko1[[#This Row],[Alku PVM]] )=3))</f>
        <v>0</v>
      </c>
      <c r="AD1683" s="90" t="b">
        <f>OR(MONTH(Taulukko1[[#This Row],[Loppu PVM]] )&lt;=3,AND(MONTH(Taulukko1[[#This Row],[Loppu PVM]] )=3))</f>
        <v>0</v>
      </c>
      <c r="AE1683" s="90" t="b">
        <f>OR(MONTH(Taulukko1[[#This Row],[Alku PVM]] )&lt;=9,AND(MONTH(Taulukko1[[#This Row],[Alku PVM]] )=9))</f>
        <v>1</v>
      </c>
      <c r="AF1683" s="90" t="b">
        <f>OR(MONTH(Taulukko1[[#This Row],[Loppu PVM]])&lt;=9,AND(MONTH(Taulukko1[[#This Row],[Loppu PVM]] )=9))</f>
        <v>0</v>
      </c>
      <c r="AG1683" s="90" t="b">
        <f>OR(MONTH(Taulukko1[[#This Row],[Alku PVM]] )&lt;=6,AND(MONTH(Taulukko1[[#This Row],[Alku PVM]] )=6))</f>
        <v>0</v>
      </c>
      <c r="AH1683" s="90" t="b">
        <f>OR(MONTH(Taulukko1[[#This Row],[Loppu PVM]])&lt;=6,AND(MONTH(Taulukko1[[#This Row],[Loppu PVM]] )=6))</f>
        <v>0</v>
      </c>
    </row>
    <row r="1684" spans="1:34" ht="12.75" customHeight="1">
      <c r="A1684" s="21" t="s">
        <v>1285</v>
      </c>
      <c r="B1684" s="23">
        <v>40816</v>
      </c>
      <c r="C1684" s="21" t="s">
        <v>3792</v>
      </c>
      <c r="D1684" s="24">
        <v>179</v>
      </c>
      <c r="E1684" s="62">
        <v>0</v>
      </c>
      <c r="F1684" s="23">
        <v>40862</v>
      </c>
      <c r="G1684" s="24"/>
      <c r="H1684" s="22">
        <v>210</v>
      </c>
      <c r="I1684" s="126">
        <f>INDEX('TOL2008'!B:B,MATCH(A1684,'TOL2008'!A:A,0))</f>
        <v>24510</v>
      </c>
      <c r="J1684" s="126" t="str">
        <f>INDEX(Pääluokka!$H$2:$H$100,MATCH(VALUE(LEFT(Taulukko1[[#This Row],[TOL2008]],2)),Pääluokka!$G$2:$G$100,0))</f>
        <v>Teollisuus</v>
      </c>
      <c r="K1684" s="126" t="str">
        <f>INDEX(Pääluokka!$I$2:$I$100,MATCH(VALUE(LEFT(Taulukko1[[#This Row],[TOL2008]],2)),Pääluokka!$G$2:$G$100,0))</f>
        <v>Teollisuus (C-E)</v>
      </c>
      <c r="L1684" s="41">
        <f t="shared" si="260"/>
        <v>46</v>
      </c>
      <c r="M1684" s="43">
        <f t="shared" si="261"/>
        <v>40816</v>
      </c>
      <c r="N1684" s="43">
        <f t="shared" si="262"/>
        <v>40862</v>
      </c>
      <c r="O1684" s="43">
        <f t="shared" si="263"/>
        <v>40787</v>
      </c>
      <c r="P1684" s="43">
        <f t="shared" si="264"/>
        <v>40848</v>
      </c>
      <c r="Q1684" s="41">
        <f t="shared" si="265"/>
        <v>2011</v>
      </c>
      <c r="R1684" s="41">
        <f t="shared" si="266"/>
        <v>2011</v>
      </c>
      <c r="S1684" s="43" t="str">
        <f>YEAR(Taulukko1[[#This Row],[Alku KK]])&amp;"Q"&amp;ROUNDDOWN((MONTH(Taulukko1[[#This Row],[Alku KK]])-1)/3+1,0)</f>
        <v>2011Q3</v>
      </c>
      <c r="T1684" s="43" t="str">
        <f>YEAR(Taulukko1[[#This Row],[Loppu KK]])&amp;"Q"&amp;ROUNDDOWN((MONTH(Taulukko1[[#This Row],[Loppu KK]])-1)/3+1,0)</f>
        <v>2011Q4</v>
      </c>
      <c r="U1684" s="66">
        <f>IF(COUNT(Taulukko1[[#This Row],[Neuvottelujen alaiset ]])=1,Taulukko1[[#This Row],[Neuvottelujen alaiset ]],Taulukko1[[#This Row],[Vähennystarve]])</f>
        <v>210</v>
      </c>
      <c r="V1684" s="44">
        <f t="shared" si="267"/>
        <v>0</v>
      </c>
      <c r="W1684" s="44" t="str">
        <f t="shared" si="268"/>
        <v>NA</v>
      </c>
      <c r="X1684" s="44" t="str">
        <f t="shared" si="269"/>
        <v>NA</v>
      </c>
      <c r="Y1684" s="90" t="b">
        <f>AND(MONTH(Taulukko1[[#This Row],[Alku PVM]] )=6,DAY(Taulukko1[[#This Row],[Alku PVM]] )&gt;19)</f>
        <v>0</v>
      </c>
      <c r="Z1684" s="90" t="b">
        <f>AND(MONTH(Taulukko1[[#This Row],[Loppu PVM]] )=6,DAY(Taulukko1[[#This Row],[Loppu PVM]] )&gt;19)</f>
        <v>0</v>
      </c>
      <c r="AA1684" s="90" t="b">
        <f>OR(MONTH(Taulukko1[[#This Row],[Alku PVM]] )&lt;=5,AND(MONTH(Taulukko1[[#This Row],[Alku PVM]] )=6,DAY(Taulukko1[[#This Row],[Alku PVM]] )&lt;20))</f>
        <v>0</v>
      </c>
      <c r="AB1684" s="90" t="b">
        <f>OR(MONTH(Taulukko1[[#This Row],[Loppu PVM]])&lt;=5,AND(MONTH(Taulukko1[[#This Row],[Loppu PVM]] )=6,DAY(Taulukko1[[#This Row],[Loppu PVM]])&lt;20))</f>
        <v>0</v>
      </c>
      <c r="AC1684" s="90" t="b">
        <f>OR(MONTH(Taulukko1[[#This Row],[Alku PVM]] )&lt;=3,AND(MONTH(Taulukko1[[#This Row],[Alku PVM]] )=3))</f>
        <v>0</v>
      </c>
      <c r="AD1684" s="90" t="b">
        <f>OR(MONTH(Taulukko1[[#This Row],[Loppu PVM]] )&lt;=3,AND(MONTH(Taulukko1[[#This Row],[Loppu PVM]] )=3))</f>
        <v>0</v>
      </c>
      <c r="AE1684" s="90" t="b">
        <f>OR(MONTH(Taulukko1[[#This Row],[Alku PVM]] )&lt;=9,AND(MONTH(Taulukko1[[#This Row],[Alku PVM]] )=9))</f>
        <v>1</v>
      </c>
      <c r="AF1684" s="90" t="b">
        <f>OR(MONTH(Taulukko1[[#This Row],[Loppu PVM]])&lt;=9,AND(MONTH(Taulukko1[[#This Row],[Loppu PVM]] )=9))</f>
        <v>0</v>
      </c>
      <c r="AG1684" s="90" t="b">
        <f>OR(MONTH(Taulukko1[[#This Row],[Alku PVM]] )&lt;=6,AND(MONTH(Taulukko1[[#This Row],[Alku PVM]] )=6))</f>
        <v>0</v>
      </c>
      <c r="AH1684" s="90" t="b">
        <f>OR(MONTH(Taulukko1[[#This Row],[Loppu PVM]])&lt;=6,AND(MONTH(Taulukko1[[#This Row],[Loppu PVM]] )=6))</f>
        <v>0</v>
      </c>
    </row>
    <row r="1685" spans="1:34" ht="12.75" customHeight="1">
      <c r="A1685" t="s">
        <v>1932</v>
      </c>
      <c r="B1685" s="23">
        <v>40816</v>
      </c>
      <c r="C1685" t="s">
        <v>1401</v>
      </c>
      <c r="E1685" s="62">
        <v>130</v>
      </c>
      <c r="F1685" s="4">
        <v>40868</v>
      </c>
      <c r="G1685" s="5">
        <v>95</v>
      </c>
      <c r="H1685" s="22">
        <v>600</v>
      </c>
      <c r="I1685" s="126" t="e">
        <f>INDEX('TOL2008'!B:B,MATCH(A1685,'TOL2008'!A:A,0))</f>
        <v>#N/A</v>
      </c>
      <c r="J1685" s="126" t="e">
        <f>INDEX(Pääluokka!$H$2:$H$100,MATCH(VALUE(LEFT(Taulukko1[[#This Row],[TOL2008]],2)),Pääluokka!$G$2:$G$100,0))</f>
        <v>#N/A</v>
      </c>
      <c r="K1685" s="126" t="e">
        <f>INDEX(Pääluokka!$I$2:$I$100,MATCH(VALUE(LEFT(Taulukko1[[#This Row],[TOL2008]],2)),Pääluokka!$G$2:$G$100,0))</f>
        <v>#N/A</v>
      </c>
      <c r="L1685" s="41">
        <f t="shared" si="260"/>
        <v>52</v>
      </c>
      <c r="M1685" s="43">
        <f t="shared" si="261"/>
        <v>40816</v>
      </c>
      <c r="N1685" s="43">
        <f t="shared" si="262"/>
        <v>40868</v>
      </c>
      <c r="O1685" s="43">
        <f t="shared" si="263"/>
        <v>40787</v>
      </c>
      <c r="P1685" s="43">
        <f t="shared" si="264"/>
        <v>40848</v>
      </c>
      <c r="Q1685" s="41">
        <f t="shared" si="265"/>
        <v>2011</v>
      </c>
      <c r="R1685" s="41">
        <f t="shared" si="266"/>
        <v>2011</v>
      </c>
      <c r="S1685" s="43" t="str">
        <f>YEAR(Taulukko1[[#This Row],[Alku KK]])&amp;"Q"&amp;ROUNDDOWN((MONTH(Taulukko1[[#This Row],[Alku KK]])-1)/3+1,0)</f>
        <v>2011Q3</v>
      </c>
      <c r="T1685" s="43" t="str">
        <f>YEAR(Taulukko1[[#This Row],[Loppu KK]])&amp;"Q"&amp;ROUNDDOWN((MONTH(Taulukko1[[#This Row],[Loppu KK]])-1)/3+1,0)</f>
        <v>2011Q4</v>
      </c>
      <c r="U1685" s="66">
        <f>IF(COUNT(Taulukko1[[#This Row],[Neuvottelujen alaiset ]])=1,Taulukko1[[#This Row],[Neuvottelujen alaiset ]],Taulukko1[[#This Row],[Vähennystarve]])</f>
        <v>600</v>
      </c>
      <c r="V1685" s="44">
        <f t="shared" si="267"/>
        <v>0.21666666666666667</v>
      </c>
      <c r="W1685" s="44">
        <f t="shared" si="268"/>
        <v>0.15833333333333333</v>
      </c>
      <c r="X1685" s="44">
        <f t="shared" si="269"/>
        <v>0.73076923076923073</v>
      </c>
      <c r="Y1685" s="90" t="b">
        <f>AND(MONTH(Taulukko1[[#This Row],[Alku PVM]] )=6,DAY(Taulukko1[[#This Row],[Alku PVM]] )&gt;19)</f>
        <v>0</v>
      </c>
      <c r="Z1685" s="90" t="b">
        <f>AND(MONTH(Taulukko1[[#This Row],[Loppu PVM]] )=6,DAY(Taulukko1[[#This Row],[Loppu PVM]] )&gt;19)</f>
        <v>0</v>
      </c>
      <c r="AA1685" s="90" t="b">
        <f>OR(MONTH(Taulukko1[[#This Row],[Alku PVM]] )&lt;=5,AND(MONTH(Taulukko1[[#This Row],[Alku PVM]] )=6,DAY(Taulukko1[[#This Row],[Alku PVM]] )&lt;20))</f>
        <v>0</v>
      </c>
      <c r="AB1685" s="90" t="b">
        <f>OR(MONTH(Taulukko1[[#This Row],[Loppu PVM]])&lt;=5,AND(MONTH(Taulukko1[[#This Row],[Loppu PVM]] )=6,DAY(Taulukko1[[#This Row],[Loppu PVM]])&lt;20))</f>
        <v>0</v>
      </c>
      <c r="AC1685" s="90" t="b">
        <f>OR(MONTH(Taulukko1[[#This Row],[Alku PVM]] )&lt;=3,AND(MONTH(Taulukko1[[#This Row],[Alku PVM]] )=3))</f>
        <v>0</v>
      </c>
      <c r="AD1685" s="90" t="b">
        <f>OR(MONTH(Taulukko1[[#This Row],[Loppu PVM]] )&lt;=3,AND(MONTH(Taulukko1[[#This Row],[Loppu PVM]] )=3))</f>
        <v>0</v>
      </c>
      <c r="AE1685" s="90" t="b">
        <f>OR(MONTH(Taulukko1[[#This Row],[Alku PVM]] )&lt;=9,AND(MONTH(Taulukko1[[#This Row],[Alku PVM]] )=9))</f>
        <v>1</v>
      </c>
      <c r="AF1685" s="90" t="b">
        <f>OR(MONTH(Taulukko1[[#This Row],[Loppu PVM]])&lt;=9,AND(MONTH(Taulukko1[[#This Row],[Loppu PVM]] )=9))</f>
        <v>0</v>
      </c>
      <c r="AG1685" s="90" t="b">
        <f>OR(MONTH(Taulukko1[[#This Row],[Alku PVM]] )&lt;=6,AND(MONTH(Taulukko1[[#This Row],[Alku PVM]] )=6))</f>
        <v>0</v>
      </c>
      <c r="AH1685" s="90" t="b">
        <f>OR(MONTH(Taulukko1[[#This Row],[Loppu PVM]])&lt;=6,AND(MONTH(Taulukko1[[#This Row],[Loppu PVM]] )=6))</f>
        <v>0</v>
      </c>
    </row>
    <row r="1686" spans="1:34" ht="12.75" customHeight="1">
      <c r="A1686" s="21" t="s">
        <v>3805</v>
      </c>
      <c r="B1686" s="23">
        <v>40817</v>
      </c>
      <c r="C1686" s="21" t="s">
        <v>3804</v>
      </c>
      <c r="D1686" s="24">
        <v>170</v>
      </c>
      <c r="F1686" s="23">
        <v>40828</v>
      </c>
      <c r="G1686" s="24">
        <v>0</v>
      </c>
      <c r="H1686" s="22">
        <v>170</v>
      </c>
      <c r="I1686" s="126" t="e">
        <f>INDEX('TOL2008'!B:B,MATCH(A1686,'TOL2008'!A:A,0))</f>
        <v>#N/A</v>
      </c>
      <c r="J1686" s="126" t="e">
        <f>INDEX(Pääluokka!$H$2:$H$100,MATCH(VALUE(LEFT(Taulukko1[[#This Row],[TOL2008]],2)),Pääluokka!$G$2:$G$100,0))</f>
        <v>#N/A</v>
      </c>
      <c r="K1686" s="126" t="e">
        <f>INDEX(Pääluokka!$I$2:$I$100,MATCH(VALUE(LEFT(Taulukko1[[#This Row],[TOL2008]],2)),Pääluokka!$G$2:$G$100,0))</f>
        <v>#N/A</v>
      </c>
      <c r="L1686" s="41">
        <f t="shared" si="260"/>
        <v>11</v>
      </c>
      <c r="M1686" s="43">
        <f t="shared" si="261"/>
        <v>40817</v>
      </c>
      <c r="N1686" s="43">
        <f t="shared" si="262"/>
        <v>40828</v>
      </c>
      <c r="O1686" s="43">
        <f t="shared" si="263"/>
        <v>40817</v>
      </c>
      <c r="P1686" s="43">
        <f t="shared" si="264"/>
        <v>40817</v>
      </c>
      <c r="Q1686" s="41">
        <f t="shared" si="265"/>
        <v>2011</v>
      </c>
      <c r="R1686" s="41">
        <f t="shared" si="266"/>
        <v>2011</v>
      </c>
      <c r="S1686" s="43" t="str">
        <f>YEAR(Taulukko1[[#This Row],[Alku KK]])&amp;"Q"&amp;ROUNDDOWN((MONTH(Taulukko1[[#This Row],[Alku KK]])-1)/3+1,0)</f>
        <v>2011Q4</v>
      </c>
      <c r="T1686" s="43" t="str">
        <f>YEAR(Taulukko1[[#This Row],[Loppu KK]])&amp;"Q"&amp;ROUNDDOWN((MONTH(Taulukko1[[#This Row],[Loppu KK]])-1)/3+1,0)</f>
        <v>2011Q4</v>
      </c>
      <c r="U1686" s="66">
        <f>IF(COUNT(Taulukko1[[#This Row],[Neuvottelujen alaiset ]])=1,Taulukko1[[#This Row],[Neuvottelujen alaiset ]],Taulukko1[[#This Row],[Vähennystarve]])</f>
        <v>170</v>
      </c>
      <c r="V1686" s="44" t="str">
        <f t="shared" si="267"/>
        <v>NA</v>
      </c>
      <c r="W1686" s="44">
        <f t="shared" si="268"/>
        <v>0</v>
      </c>
      <c r="X1686" s="44" t="str">
        <f t="shared" si="269"/>
        <v>NA</v>
      </c>
      <c r="Y1686" s="90" t="b">
        <f>AND(MONTH(Taulukko1[[#This Row],[Alku PVM]] )=6,DAY(Taulukko1[[#This Row],[Alku PVM]] )&gt;19)</f>
        <v>0</v>
      </c>
      <c r="Z1686" s="90" t="b">
        <f>AND(MONTH(Taulukko1[[#This Row],[Loppu PVM]] )=6,DAY(Taulukko1[[#This Row],[Loppu PVM]] )&gt;19)</f>
        <v>0</v>
      </c>
      <c r="AA1686" s="90" t="b">
        <f>OR(MONTH(Taulukko1[[#This Row],[Alku PVM]] )&lt;=5,AND(MONTH(Taulukko1[[#This Row],[Alku PVM]] )=6,DAY(Taulukko1[[#This Row],[Alku PVM]] )&lt;20))</f>
        <v>0</v>
      </c>
      <c r="AB1686" s="90" t="b">
        <f>OR(MONTH(Taulukko1[[#This Row],[Loppu PVM]])&lt;=5,AND(MONTH(Taulukko1[[#This Row],[Loppu PVM]] )=6,DAY(Taulukko1[[#This Row],[Loppu PVM]])&lt;20))</f>
        <v>0</v>
      </c>
      <c r="AC1686" s="90" t="b">
        <f>OR(MONTH(Taulukko1[[#This Row],[Alku PVM]] )&lt;=3,AND(MONTH(Taulukko1[[#This Row],[Alku PVM]] )=3))</f>
        <v>0</v>
      </c>
      <c r="AD1686" s="90" t="b">
        <f>OR(MONTH(Taulukko1[[#This Row],[Loppu PVM]] )&lt;=3,AND(MONTH(Taulukko1[[#This Row],[Loppu PVM]] )=3))</f>
        <v>0</v>
      </c>
      <c r="AE1686" s="90" t="b">
        <f>OR(MONTH(Taulukko1[[#This Row],[Alku PVM]] )&lt;=9,AND(MONTH(Taulukko1[[#This Row],[Alku PVM]] )=9))</f>
        <v>0</v>
      </c>
      <c r="AF1686" s="90" t="b">
        <f>OR(MONTH(Taulukko1[[#This Row],[Loppu PVM]])&lt;=9,AND(MONTH(Taulukko1[[#This Row],[Loppu PVM]] )=9))</f>
        <v>0</v>
      </c>
      <c r="AG1686" s="90" t="b">
        <f>OR(MONTH(Taulukko1[[#This Row],[Alku PVM]] )&lt;=6,AND(MONTH(Taulukko1[[#This Row],[Alku PVM]] )=6))</f>
        <v>0</v>
      </c>
      <c r="AH1686" s="90" t="b">
        <f>OR(MONTH(Taulukko1[[#This Row],[Loppu PVM]])&lt;=6,AND(MONTH(Taulukko1[[#This Row],[Loppu PVM]] )=6))</f>
        <v>0</v>
      </c>
    </row>
    <row r="1687" spans="1:34" ht="12.75" customHeight="1">
      <c r="A1687" t="s">
        <v>3767</v>
      </c>
      <c r="B1687" s="23">
        <v>40817</v>
      </c>
      <c r="C1687" t="s">
        <v>3766</v>
      </c>
      <c r="D1687" s="5">
        <v>25</v>
      </c>
      <c r="F1687" s="4">
        <v>40849</v>
      </c>
      <c r="G1687" s="24">
        <v>5</v>
      </c>
      <c r="H1687" s="22">
        <v>40</v>
      </c>
      <c r="I1687" s="126" t="e">
        <f>INDEX('TOL2008'!B:B,MATCH(A1687,'TOL2008'!A:A,0))</f>
        <v>#N/A</v>
      </c>
      <c r="J1687" s="126" t="e">
        <f>INDEX(Pääluokka!$H$2:$H$100,MATCH(VALUE(LEFT(Taulukko1[[#This Row],[TOL2008]],2)),Pääluokka!$G$2:$G$100,0))</f>
        <v>#N/A</v>
      </c>
      <c r="K1687" s="126" t="e">
        <f>INDEX(Pääluokka!$I$2:$I$100,MATCH(VALUE(LEFT(Taulukko1[[#This Row],[TOL2008]],2)),Pääluokka!$G$2:$G$100,0))</f>
        <v>#N/A</v>
      </c>
      <c r="L1687" s="41">
        <f t="shared" si="260"/>
        <v>32</v>
      </c>
      <c r="M1687" s="43">
        <f t="shared" si="261"/>
        <v>40817</v>
      </c>
      <c r="N1687" s="43">
        <f t="shared" si="262"/>
        <v>40849</v>
      </c>
      <c r="O1687" s="43">
        <f t="shared" si="263"/>
        <v>40817</v>
      </c>
      <c r="P1687" s="43">
        <f t="shared" si="264"/>
        <v>40848</v>
      </c>
      <c r="Q1687" s="41">
        <f t="shared" si="265"/>
        <v>2011</v>
      </c>
      <c r="R1687" s="41">
        <f t="shared" si="266"/>
        <v>2011</v>
      </c>
      <c r="S1687" s="43" t="str">
        <f>YEAR(Taulukko1[[#This Row],[Alku KK]])&amp;"Q"&amp;ROUNDDOWN((MONTH(Taulukko1[[#This Row],[Alku KK]])-1)/3+1,0)</f>
        <v>2011Q4</v>
      </c>
      <c r="T1687" s="43" t="str">
        <f>YEAR(Taulukko1[[#This Row],[Loppu KK]])&amp;"Q"&amp;ROUNDDOWN((MONTH(Taulukko1[[#This Row],[Loppu KK]])-1)/3+1,0)</f>
        <v>2011Q4</v>
      </c>
      <c r="U1687" s="66">
        <f>IF(COUNT(Taulukko1[[#This Row],[Neuvottelujen alaiset ]])=1,Taulukko1[[#This Row],[Neuvottelujen alaiset ]],Taulukko1[[#This Row],[Vähennystarve]])</f>
        <v>40</v>
      </c>
      <c r="V1687" s="44" t="str">
        <f t="shared" si="267"/>
        <v>NA</v>
      </c>
      <c r="W1687" s="44">
        <f t="shared" si="268"/>
        <v>0.125</v>
      </c>
      <c r="X1687" s="44" t="str">
        <f t="shared" si="269"/>
        <v>NA</v>
      </c>
      <c r="Y1687" s="90" t="b">
        <f>AND(MONTH(Taulukko1[[#This Row],[Alku PVM]] )=6,DAY(Taulukko1[[#This Row],[Alku PVM]] )&gt;19)</f>
        <v>0</v>
      </c>
      <c r="Z1687" s="90" t="b">
        <f>AND(MONTH(Taulukko1[[#This Row],[Loppu PVM]] )=6,DAY(Taulukko1[[#This Row],[Loppu PVM]] )&gt;19)</f>
        <v>0</v>
      </c>
      <c r="AA1687" s="90" t="b">
        <f>OR(MONTH(Taulukko1[[#This Row],[Alku PVM]] )&lt;=5,AND(MONTH(Taulukko1[[#This Row],[Alku PVM]] )=6,DAY(Taulukko1[[#This Row],[Alku PVM]] )&lt;20))</f>
        <v>0</v>
      </c>
      <c r="AB1687" s="90" t="b">
        <f>OR(MONTH(Taulukko1[[#This Row],[Loppu PVM]])&lt;=5,AND(MONTH(Taulukko1[[#This Row],[Loppu PVM]] )=6,DAY(Taulukko1[[#This Row],[Loppu PVM]])&lt;20))</f>
        <v>0</v>
      </c>
      <c r="AC1687" s="90" t="b">
        <f>OR(MONTH(Taulukko1[[#This Row],[Alku PVM]] )&lt;=3,AND(MONTH(Taulukko1[[#This Row],[Alku PVM]] )=3))</f>
        <v>0</v>
      </c>
      <c r="AD1687" s="90" t="b">
        <f>OR(MONTH(Taulukko1[[#This Row],[Loppu PVM]] )&lt;=3,AND(MONTH(Taulukko1[[#This Row],[Loppu PVM]] )=3))</f>
        <v>0</v>
      </c>
      <c r="AE1687" s="90" t="b">
        <f>OR(MONTH(Taulukko1[[#This Row],[Alku PVM]] )&lt;=9,AND(MONTH(Taulukko1[[#This Row],[Alku PVM]] )=9))</f>
        <v>0</v>
      </c>
      <c r="AF1687" s="90" t="b">
        <f>OR(MONTH(Taulukko1[[#This Row],[Loppu PVM]])&lt;=9,AND(MONTH(Taulukko1[[#This Row],[Loppu PVM]] )=9))</f>
        <v>0</v>
      </c>
      <c r="AG1687" s="90" t="b">
        <f>OR(MONTH(Taulukko1[[#This Row],[Alku PVM]] )&lt;=6,AND(MONTH(Taulukko1[[#This Row],[Alku PVM]] )=6))</f>
        <v>0</v>
      </c>
      <c r="AH1687" s="90" t="b">
        <f>OR(MONTH(Taulukko1[[#This Row],[Loppu PVM]])&lt;=6,AND(MONTH(Taulukko1[[#This Row],[Loppu PVM]] )=6))</f>
        <v>0</v>
      </c>
    </row>
    <row r="1688" spans="1:34" ht="12.75" customHeight="1">
      <c r="A1688" t="s">
        <v>3610</v>
      </c>
      <c r="B1688" s="23">
        <v>40817</v>
      </c>
      <c r="C1688" t="s">
        <v>3609</v>
      </c>
      <c r="F1688" s="4">
        <v>40899</v>
      </c>
      <c r="G1688" s="5">
        <v>120</v>
      </c>
      <c r="H1688" s="22">
        <v>120</v>
      </c>
      <c r="I1688" s="126" t="e">
        <f>INDEX('TOL2008'!B:B,MATCH(A1688,'TOL2008'!A:A,0))</f>
        <v>#N/A</v>
      </c>
      <c r="J1688" s="126" t="e">
        <f>INDEX(Pääluokka!$H$2:$H$100,MATCH(VALUE(LEFT(Taulukko1[[#This Row],[TOL2008]],2)),Pääluokka!$G$2:$G$100,0))</f>
        <v>#N/A</v>
      </c>
      <c r="K1688" s="126" t="e">
        <f>INDEX(Pääluokka!$I$2:$I$100,MATCH(VALUE(LEFT(Taulukko1[[#This Row],[TOL2008]],2)),Pääluokka!$G$2:$G$100,0))</f>
        <v>#N/A</v>
      </c>
      <c r="L1688" s="41">
        <f t="shared" si="260"/>
        <v>82</v>
      </c>
      <c r="M1688" s="43">
        <f t="shared" si="261"/>
        <v>40817</v>
      </c>
      <c r="N1688" s="43">
        <f t="shared" si="262"/>
        <v>40899</v>
      </c>
      <c r="O1688" s="43">
        <f t="shared" si="263"/>
        <v>40817</v>
      </c>
      <c r="P1688" s="43">
        <f t="shared" si="264"/>
        <v>40878</v>
      </c>
      <c r="Q1688" s="41">
        <f t="shared" si="265"/>
        <v>2011</v>
      </c>
      <c r="R1688" s="41">
        <f t="shared" si="266"/>
        <v>2011</v>
      </c>
      <c r="S1688" s="43" t="str">
        <f>YEAR(Taulukko1[[#This Row],[Alku KK]])&amp;"Q"&amp;ROUNDDOWN((MONTH(Taulukko1[[#This Row],[Alku KK]])-1)/3+1,0)</f>
        <v>2011Q4</v>
      </c>
      <c r="T1688" s="43" t="str">
        <f>YEAR(Taulukko1[[#This Row],[Loppu KK]])&amp;"Q"&amp;ROUNDDOWN((MONTH(Taulukko1[[#This Row],[Loppu KK]])-1)/3+1,0)</f>
        <v>2011Q4</v>
      </c>
      <c r="U1688" s="66">
        <f>IF(COUNT(Taulukko1[[#This Row],[Neuvottelujen alaiset ]])=1,Taulukko1[[#This Row],[Neuvottelujen alaiset ]],Taulukko1[[#This Row],[Vähennystarve]])</f>
        <v>120</v>
      </c>
      <c r="V1688" s="44" t="str">
        <f t="shared" si="267"/>
        <v>NA</v>
      </c>
      <c r="W1688" s="44">
        <f t="shared" si="268"/>
        <v>1</v>
      </c>
      <c r="X1688" s="44" t="str">
        <f t="shared" si="269"/>
        <v>NA</v>
      </c>
      <c r="Y1688" s="90" t="b">
        <f>AND(MONTH(Taulukko1[[#This Row],[Alku PVM]] )=6,DAY(Taulukko1[[#This Row],[Alku PVM]] )&gt;19)</f>
        <v>0</v>
      </c>
      <c r="Z1688" s="90" t="b">
        <f>AND(MONTH(Taulukko1[[#This Row],[Loppu PVM]] )=6,DAY(Taulukko1[[#This Row],[Loppu PVM]] )&gt;19)</f>
        <v>0</v>
      </c>
      <c r="AA1688" s="90" t="b">
        <f>OR(MONTH(Taulukko1[[#This Row],[Alku PVM]] )&lt;=5,AND(MONTH(Taulukko1[[#This Row],[Alku PVM]] )=6,DAY(Taulukko1[[#This Row],[Alku PVM]] )&lt;20))</f>
        <v>0</v>
      </c>
      <c r="AB1688" s="90" t="b">
        <f>OR(MONTH(Taulukko1[[#This Row],[Loppu PVM]])&lt;=5,AND(MONTH(Taulukko1[[#This Row],[Loppu PVM]] )=6,DAY(Taulukko1[[#This Row],[Loppu PVM]])&lt;20))</f>
        <v>0</v>
      </c>
      <c r="AC1688" s="90" t="b">
        <f>OR(MONTH(Taulukko1[[#This Row],[Alku PVM]] )&lt;=3,AND(MONTH(Taulukko1[[#This Row],[Alku PVM]] )=3))</f>
        <v>0</v>
      </c>
      <c r="AD1688" s="90" t="b">
        <f>OR(MONTH(Taulukko1[[#This Row],[Loppu PVM]] )&lt;=3,AND(MONTH(Taulukko1[[#This Row],[Loppu PVM]] )=3))</f>
        <v>0</v>
      </c>
      <c r="AE1688" s="90" t="b">
        <f>OR(MONTH(Taulukko1[[#This Row],[Alku PVM]] )&lt;=9,AND(MONTH(Taulukko1[[#This Row],[Alku PVM]] )=9))</f>
        <v>0</v>
      </c>
      <c r="AF1688" s="90" t="b">
        <f>OR(MONTH(Taulukko1[[#This Row],[Loppu PVM]])&lt;=9,AND(MONTH(Taulukko1[[#This Row],[Loppu PVM]] )=9))</f>
        <v>0</v>
      </c>
      <c r="AG1688" s="90" t="b">
        <f>OR(MONTH(Taulukko1[[#This Row],[Alku PVM]] )&lt;=6,AND(MONTH(Taulukko1[[#This Row],[Alku PVM]] )=6))</f>
        <v>0</v>
      </c>
      <c r="AH1688" s="90" t="b">
        <f>OR(MONTH(Taulukko1[[#This Row],[Loppu PVM]])&lt;=6,AND(MONTH(Taulukko1[[#This Row],[Loppu PVM]] )=6))</f>
        <v>0</v>
      </c>
    </row>
    <row r="1689" spans="1:34" ht="12.75" customHeight="1">
      <c r="A1689" s="21" t="s">
        <v>148</v>
      </c>
      <c r="B1689" s="23">
        <v>40817</v>
      </c>
      <c r="C1689" s="21" t="s">
        <v>3567</v>
      </c>
      <c r="D1689" s="24">
        <v>163</v>
      </c>
      <c r="F1689" s="23">
        <v>40876</v>
      </c>
      <c r="G1689" s="24">
        <v>19</v>
      </c>
      <c r="H1689" s="22">
        <v>180</v>
      </c>
      <c r="I1689" s="126">
        <f>INDEX('TOL2008'!B:B,MATCH(A1689,'TOL2008'!A:A,0))</f>
        <v>17120</v>
      </c>
      <c r="J1689" s="126" t="str">
        <f>INDEX(Pääluokka!$H$2:$H$100,MATCH(VALUE(LEFT(Taulukko1[[#This Row],[TOL2008]],2)),Pääluokka!$G$2:$G$100,0))</f>
        <v>Teollisuus</v>
      </c>
      <c r="K1689" s="126" t="str">
        <f>INDEX(Pääluokka!$I$2:$I$100,MATCH(VALUE(LEFT(Taulukko1[[#This Row],[TOL2008]],2)),Pääluokka!$G$2:$G$100,0))</f>
        <v>Teollisuus (C-E)</v>
      </c>
      <c r="L1689" s="41">
        <f t="shared" si="260"/>
        <v>59</v>
      </c>
      <c r="M1689" s="43">
        <f t="shared" si="261"/>
        <v>40817</v>
      </c>
      <c r="N1689" s="43">
        <f t="shared" si="262"/>
        <v>40876</v>
      </c>
      <c r="O1689" s="43">
        <f t="shared" si="263"/>
        <v>40817</v>
      </c>
      <c r="P1689" s="43">
        <f t="shared" si="264"/>
        <v>40848</v>
      </c>
      <c r="Q1689" s="41">
        <f t="shared" si="265"/>
        <v>2011</v>
      </c>
      <c r="R1689" s="41">
        <f t="shared" si="266"/>
        <v>2011</v>
      </c>
      <c r="S1689" s="43" t="str">
        <f>YEAR(Taulukko1[[#This Row],[Alku KK]])&amp;"Q"&amp;ROUNDDOWN((MONTH(Taulukko1[[#This Row],[Alku KK]])-1)/3+1,0)</f>
        <v>2011Q4</v>
      </c>
      <c r="T1689" s="43" t="str">
        <f>YEAR(Taulukko1[[#This Row],[Loppu KK]])&amp;"Q"&amp;ROUNDDOWN((MONTH(Taulukko1[[#This Row],[Loppu KK]])-1)/3+1,0)</f>
        <v>2011Q4</v>
      </c>
      <c r="U1689" s="66">
        <f>IF(COUNT(Taulukko1[[#This Row],[Neuvottelujen alaiset ]])=1,Taulukko1[[#This Row],[Neuvottelujen alaiset ]],Taulukko1[[#This Row],[Vähennystarve]])</f>
        <v>180</v>
      </c>
      <c r="V1689" s="44" t="str">
        <f t="shared" si="267"/>
        <v>NA</v>
      </c>
      <c r="W1689" s="44">
        <f t="shared" si="268"/>
        <v>0.10555555555555556</v>
      </c>
      <c r="X1689" s="44" t="str">
        <f t="shared" si="269"/>
        <v>NA</v>
      </c>
      <c r="Y1689" s="90" t="b">
        <f>AND(MONTH(Taulukko1[[#This Row],[Alku PVM]] )=6,DAY(Taulukko1[[#This Row],[Alku PVM]] )&gt;19)</f>
        <v>0</v>
      </c>
      <c r="Z1689" s="90" t="b">
        <f>AND(MONTH(Taulukko1[[#This Row],[Loppu PVM]] )=6,DAY(Taulukko1[[#This Row],[Loppu PVM]] )&gt;19)</f>
        <v>0</v>
      </c>
      <c r="AA1689" s="90" t="b">
        <f>OR(MONTH(Taulukko1[[#This Row],[Alku PVM]] )&lt;=5,AND(MONTH(Taulukko1[[#This Row],[Alku PVM]] )=6,DAY(Taulukko1[[#This Row],[Alku PVM]] )&lt;20))</f>
        <v>0</v>
      </c>
      <c r="AB1689" s="90" t="b">
        <f>OR(MONTH(Taulukko1[[#This Row],[Loppu PVM]])&lt;=5,AND(MONTH(Taulukko1[[#This Row],[Loppu PVM]] )=6,DAY(Taulukko1[[#This Row],[Loppu PVM]])&lt;20))</f>
        <v>0</v>
      </c>
      <c r="AC1689" s="90" t="b">
        <f>OR(MONTH(Taulukko1[[#This Row],[Alku PVM]] )&lt;=3,AND(MONTH(Taulukko1[[#This Row],[Alku PVM]] )=3))</f>
        <v>0</v>
      </c>
      <c r="AD1689" s="90" t="b">
        <f>OR(MONTH(Taulukko1[[#This Row],[Loppu PVM]] )&lt;=3,AND(MONTH(Taulukko1[[#This Row],[Loppu PVM]] )=3))</f>
        <v>0</v>
      </c>
      <c r="AE1689" s="90" t="b">
        <f>OR(MONTH(Taulukko1[[#This Row],[Alku PVM]] )&lt;=9,AND(MONTH(Taulukko1[[#This Row],[Alku PVM]] )=9))</f>
        <v>0</v>
      </c>
      <c r="AF1689" s="90" t="b">
        <f>OR(MONTH(Taulukko1[[#This Row],[Loppu PVM]])&lt;=9,AND(MONTH(Taulukko1[[#This Row],[Loppu PVM]] )=9))</f>
        <v>0</v>
      </c>
      <c r="AG1689" s="90" t="b">
        <f>OR(MONTH(Taulukko1[[#This Row],[Alku PVM]] )&lt;=6,AND(MONTH(Taulukko1[[#This Row],[Alku PVM]] )=6))</f>
        <v>0</v>
      </c>
      <c r="AH1689" s="90" t="b">
        <f>OR(MONTH(Taulukko1[[#This Row],[Loppu PVM]])&lt;=6,AND(MONTH(Taulukko1[[#This Row],[Loppu PVM]] )=6))</f>
        <v>0</v>
      </c>
    </row>
    <row r="1690" spans="1:34" ht="12.75" customHeight="1">
      <c r="A1690" t="s">
        <v>1992</v>
      </c>
      <c r="B1690" s="23">
        <v>40819</v>
      </c>
      <c r="C1690" t="s">
        <v>3658</v>
      </c>
      <c r="D1690" s="5">
        <v>450</v>
      </c>
      <c r="F1690" s="4">
        <v>40844</v>
      </c>
      <c r="G1690" s="5">
        <v>0</v>
      </c>
      <c r="H1690" s="22">
        <v>450</v>
      </c>
      <c r="I1690" s="126" t="e">
        <f>INDEX('TOL2008'!B:B,MATCH(A1690,'TOL2008'!A:A,0))</f>
        <v>#N/A</v>
      </c>
      <c r="J1690" s="126" t="e">
        <f>INDEX(Pääluokka!$H$2:$H$100,MATCH(VALUE(LEFT(Taulukko1[[#This Row],[TOL2008]],2)),Pääluokka!$G$2:$G$100,0))</f>
        <v>#N/A</v>
      </c>
      <c r="K1690" s="126" t="e">
        <f>INDEX(Pääluokka!$I$2:$I$100,MATCH(VALUE(LEFT(Taulukko1[[#This Row],[TOL2008]],2)),Pääluokka!$G$2:$G$100,0))</f>
        <v>#N/A</v>
      </c>
      <c r="L1690" s="41">
        <f t="shared" si="260"/>
        <v>25</v>
      </c>
      <c r="M1690" s="43">
        <f t="shared" si="261"/>
        <v>40819</v>
      </c>
      <c r="N1690" s="43">
        <f t="shared" si="262"/>
        <v>40844</v>
      </c>
      <c r="O1690" s="43">
        <f t="shared" si="263"/>
        <v>40817</v>
      </c>
      <c r="P1690" s="43">
        <f t="shared" si="264"/>
        <v>40817</v>
      </c>
      <c r="Q1690" s="41">
        <f t="shared" si="265"/>
        <v>2011</v>
      </c>
      <c r="R1690" s="41">
        <f t="shared" si="266"/>
        <v>2011</v>
      </c>
      <c r="S1690" s="43" t="str">
        <f>YEAR(Taulukko1[[#This Row],[Alku KK]])&amp;"Q"&amp;ROUNDDOWN((MONTH(Taulukko1[[#This Row],[Alku KK]])-1)/3+1,0)</f>
        <v>2011Q4</v>
      </c>
      <c r="T1690" s="43" t="str">
        <f>YEAR(Taulukko1[[#This Row],[Loppu KK]])&amp;"Q"&amp;ROUNDDOWN((MONTH(Taulukko1[[#This Row],[Loppu KK]])-1)/3+1,0)</f>
        <v>2011Q4</v>
      </c>
      <c r="U1690" s="66">
        <f>IF(COUNT(Taulukko1[[#This Row],[Neuvottelujen alaiset ]])=1,Taulukko1[[#This Row],[Neuvottelujen alaiset ]],Taulukko1[[#This Row],[Vähennystarve]])</f>
        <v>450</v>
      </c>
      <c r="V1690" s="44" t="str">
        <f t="shared" si="267"/>
        <v>NA</v>
      </c>
      <c r="W1690" s="44">
        <f t="shared" si="268"/>
        <v>0</v>
      </c>
      <c r="X1690" s="44" t="str">
        <f t="shared" si="269"/>
        <v>NA</v>
      </c>
      <c r="Y1690" s="90" t="b">
        <f>AND(MONTH(Taulukko1[[#This Row],[Alku PVM]] )=6,DAY(Taulukko1[[#This Row],[Alku PVM]] )&gt;19)</f>
        <v>0</v>
      </c>
      <c r="Z1690" s="90" t="b">
        <f>AND(MONTH(Taulukko1[[#This Row],[Loppu PVM]] )=6,DAY(Taulukko1[[#This Row],[Loppu PVM]] )&gt;19)</f>
        <v>0</v>
      </c>
      <c r="AA1690" s="90" t="b">
        <f>OR(MONTH(Taulukko1[[#This Row],[Alku PVM]] )&lt;=5,AND(MONTH(Taulukko1[[#This Row],[Alku PVM]] )=6,DAY(Taulukko1[[#This Row],[Alku PVM]] )&lt;20))</f>
        <v>0</v>
      </c>
      <c r="AB1690" s="90" t="b">
        <f>OR(MONTH(Taulukko1[[#This Row],[Loppu PVM]])&lt;=5,AND(MONTH(Taulukko1[[#This Row],[Loppu PVM]] )=6,DAY(Taulukko1[[#This Row],[Loppu PVM]])&lt;20))</f>
        <v>0</v>
      </c>
      <c r="AC1690" s="90" t="b">
        <f>OR(MONTH(Taulukko1[[#This Row],[Alku PVM]] )&lt;=3,AND(MONTH(Taulukko1[[#This Row],[Alku PVM]] )=3))</f>
        <v>0</v>
      </c>
      <c r="AD1690" s="90" t="b">
        <f>OR(MONTH(Taulukko1[[#This Row],[Loppu PVM]] )&lt;=3,AND(MONTH(Taulukko1[[#This Row],[Loppu PVM]] )=3))</f>
        <v>0</v>
      </c>
      <c r="AE1690" s="90" t="b">
        <f>OR(MONTH(Taulukko1[[#This Row],[Alku PVM]] )&lt;=9,AND(MONTH(Taulukko1[[#This Row],[Alku PVM]] )=9))</f>
        <v>0</v>
      </c>
      <c r="AF1690" s="90" t="b">
        <f>OR(MONTH(Taulukko1[[#This Row],[Loppu PVM]])&lt;=9,AND(MONTH(Taulukko1[[#This Row],[Loppu PVM]] )=9))</f>
        <v>0</v>
      </c>
      <c r="AG1690" s="90" t="b">
        <f>OR(MONTH(Taulukko1[[#This Row],[Alku PVM]] )&lt;=6,AND(MONTH(Taulukko1[[#This Row],[Alku PVM]] )=6))</f>
        <v>0</v>
      </c>
      <c r="AH1690" s="90" t="b">
        <f>OR(MONTH(Taulukko1[[#This Row],[Loppu PVM]])&lt;=6,AND(MONTH(Taulukko1[[#This Row],[Loppu PVM]] )=6))</f>
        <v>0</v>
      </c>
    </row>
    <row r="1691" spans="1:34" ht="12.75" customHeight="1">
      <c r="A1691" s="21" t="s">
        <v>331</v>
      </c>
      <c r="B1691" s="23">
        <v>40819</v>
      </c>
      <c r="C1691" s="21" t="s">
        <v>3392</v>
      </c>
      <c r="D1691" s="24"/>
      <c r="E1691" s="62">
        <v>30</v>
      </c>
      <c r="F1691" s="23"/>
      <c r="G1691" s="24"/>
      <c r="H1691" s="22">
        <v>200</v>
      </c>
      <c r="I1691" s="126">
        <f>INDEX('TOL2008'!B:B,MATCH(A1691,'TOL2008'!A:A,0))</f>
        <v>61100</v>
      </c>
      <c r="J1691" s="126" t="str">
        <f>INDEX(Pääluokka!$H$2:$H$100,MATCH(VALUE(LEFT(Taulukko1[[#This Row],[TOL2008]],2)),Pääluokka!$G$2:$G$100,0))</f>
        <v>Informaatio ja viestintä</v>
      </c>
      <c r="K1691" s="126" t="str">
        <f>INDEX(Pääluokka!$I$2:$I$100,MATCH(VALUE(LEFT(Taulukko1[[#This Row],[TOL2008]],2)),Pääluokka!$G$2:$G$100,0))</f>
        <v>Palvelualat (G-N, R, S)</v>
      </c>
      <c r="L1691" s="41" t="str">
        <f t="shared" si="260"/>
        <v>NA</v>
      </c>
      <c r="M1691" s="43">
        <f t="shared" si="261"/>
        <v>40819</v>
      </c>
      <c r="N1691" s="43">
        <f t="shared" si="262"/>
        <v>40870</v>
      </c>
      <c r="O1691" s="43">
        <f t="shared" si="263"/>
        <v>40817</v>
      </c>
      <c r="P1691" s="43">
        <f t="shared" si="264"/>
        <v>40848</v>
      </c>
      <c r="Q1691" s="41">
        <f t="shared" si="265"/>
        <v>2011</v>
      </c>
      <c r="R1691" s="41">
        <f t="shared" si="266"/>
        <v>2011</v>
      </c>
      <c r="S1691" s="43" t="str">
        <f>YEAR(Taulukko1[[#This Row],[Alku KK]])&amp;"Q"&amp;ROUNDDOWN((MONTH(Taulukko1[[#This Row],[Alku KK]])-1)/3+1,0)</f>
        <v>2011Q4</v>
      </c>
      <c r="T1691" s="43" t="str">
        <f>YEAR(Taulukko1[[#This Row],[Loppu KK]])&amp;"Q"&amp;ROUNDDOWN((MONTH(Taulukko1[[#This Row],[Loppu KK]])-1)/3+1,0)</f>
        <v>2011Q4</v>
      </c>
      <c r="U1691" s="66">
        <f>IF(COUNT(Taulukko1[[#This Row],[Neuvottelujen alaiset ]])=1,Taulukko1[[#This Row],[Neuvottelujen alaiset ]],Taulukko1[[#This Row],[Vähennystarve]])</f>
        <v>200</v>
      </c>
      <c r="V1691" s="44">
        <f t="shared" si="267"/>
        <v>0.15</v>
      </c>
      <c r="W1691" s="44" t="str">
        <f t="shared" si="268"/>
        <v>NA</v>
      </c>
      <c r="X1691" s="44" t="str">
        <f t="shared" si="269"/>
        <v>NA</v>
      </c>
      <c r="Y1691" s="90" t="b">
        <f>AND(MONTH(Taulukko1[[#This Row],[Alku PVM]] )=6,DAY(Taulukko1[[#This Row],[Alku PVM]] )&gt;19)</f>
        <v>0</v>
      </c>
      <c r="Z1691" s="90" t="b">
        <f>AND(MONTH(Taulukko1[[#This Row],[Loppu PVM]] )=6,DAY(Taulukko1[[#This Row],[Loppu PVM]] )&gt;19)</f>
        <v>0</v>
      </c>
      <c r="AA1691" s="90" t="b">
        <f>OR(MONTH(Taulukko1[[#This Row],[Alku PVM]] )&lt;=5,AND(MONTH(Taulukko1[[#This Row],[Alku PVM]] )=6,DAY(Taulukko1[[#This Row],[Alku PVM]] )&lt;20))</f>
        <v>0</v>
      </c>
      <c r="AB1691" s="90" t="b">
        <f>OR(MONTH(Taulukko1[[#This Row],[Loppu PVM]])&lt;=5,AND(MONTH(Taulukko1[[#This Row],[Loppu PVM]] )=6,DAY(Taulukko1[[#This Row],[Loppu PVM]])&lt;20))</f>
        <v>0</v>
      </c>
      <c r="AC1691" s="90" t="b">
        <f>OR(MONTH(Taulukko1[[#This Row],[Alku PVM]] )&lt;=3,AND(MONTH(Taulukko1[[#This Row],[Alku PVM]] )=3))</f>
        <v>0</v>
      </c>
      <c r="AD1691" s="90" t="b">
        <f>OR(MONTH(Taulukko1[[#This Row],[Loppu PVM]] )&lt;=3,AND(MONTH(Taulukko1[[#This Row],[Loppu PVM]] )=3))</f>
        <v>0</v>
      </c>
      <c r="AE1691" s="90" t="b">
        <f>OR(MONTH(Taulukko1[[#This Row],[Alku PVM]] )&lt;=9,AND(MONTH(Taulukko1[[#This Row],[Alku PVM]] )=9))</f>
        <v>0</v>
      </c>
      <c r="AF1691" s="90" t="b">
        <f>OR(MONTH(Taulukko1[[#This Row],[Loppu PVM]])&lt;=9,AND(MONTH(Taulukko1[[#This Row],[Loppu PVM]] )=9))</f>
        <v>0</v>
      </c>
      <c r="AG1691" s="90" t="b">
        <f>OR(MONTH(Taulukko1[[#This Row],[Alku PVM]] )&lt;=6,AND(MONTH(Taulukko1[[#This Row],[Alku PVM]] )=6))</f>
        <v>0</v>
      </c>
      <c r="AH1691" s="90" t="b">
        <f>OR(MONTH(Taulukko1[[#This Row],[Loppu PVM]])&lt;=6,AND(MONTH(Taulukko1[[#This Row],[Loppu PVM]] )=6))</f>
        <v>0</v>
      </c>
    </row>
    <row r="1692" spans="1:34" ht="12.75" customHeight="1">
      <c r="A1692" t="s">
        <v>3803</v>
      </c>
      <c r="B1692" s="23">
        <v>40821</v>
      </c>
      <c r="C1692" t="s">
        <v>2936</v>
      </c>
      <c r="E1692" s="62">
        <v>35</v>
      </c>
      <c r="F1692" s="4">
        <v>40870</v>
      </c>
      <c r="G1692" s="5">
        <v>29</v>
      </c>
      <c r="H1692" s="22">
        <v>209</v>
      </c>
      <c r="I1692" s="126">
        <f>INDEX('TOL2008'!B:B,MATCH(A1692,'TOL2008'!A:A,0))</f>
        <v>22210</v>
      </c>
      <c r="J1692" s="126" t="str">
        <f>INDEX(Pääluokka!$H$2:$H$100,MATCH(VALUE(LEFT(Taulukko1[[#This Row],[TOL2008]],2)),Pääluokka!$G$2:$G$100,0))</f>
        <v>Teollisuus</v>
      </c>
      <c r="K1692" s="126" t="str">
        <f>INDEX(Pääluokka!$I$2:$I$100,MATCH(VALUE(LEFT(Taulukko1[[#This Row],[TOL2008]],2)),Pääluokka!$G$2:$G$100,0))</f>
        <v>Teollisuus (C-E)</v>
      </c>
      <c r="L1692" s="41">
        <f t="shared" si="260"/>
        <v>49</v>
      </c>
      <c r="M1692" s="43">
        <f t="shared" si="261"/>
        <v>40821</v>
      </c>
      <c r="N1692" s="43">
        <f t="shared" si="262"/>
        <v>40870</v>
      </c>
      <c r="O1692" s="43">
        <f t="shared" si="263"/>
        <v>40817</v>
      </c>
      <c r="P1692" s="43">
        <f t="shared" si="264"/>
        <v>40848</v>
      </c>
      <c r="Q1692" s="41">
        <f t="shared" si="265"/>
        <v>2011</v>
      </c>
      <c r="R1692" s="41">
        <f t="shared" si="266"/>
        <v>2011</v>
      </c>
      <c r="S1692" s="43" t="str">
        <f>YEAR(Taulukko1[[#This Row],[Alku KK]])&amp;"Q"&amp;ROUNDDOWN((MONTH(Taulukko1[[#This Row],[Alku KK]])-1)/3+1,0)</f>
        <v>2011Q4</v>
      </c>
      <c r="T1692" s="43" t="str">
        <f>YEAR(Taulukko1[[#This Row],[Loppu KK]])&amp;"Q"&amp;ROUNDDOWN((MONTH(Taulukko1[[#This Row],[Loppu KK]])-1)/3+1,0)</f>
        <v>2011Q4</v>
      </c>
      <c r="U1692" s="66">
        <f>IF(COUNT(Taulukko1[[#This Row],[Neuvottelujen alaiset ]])=1,Taulukko1[[#This Row],[Neuvottelujen alaiset ]],Taulukko1[[#This Row],[Vähennystarve]])</f>
        <v>209</v>
      </c>
      <c r="V1692" s="44">
        <f t="shared" si="267"/>
        <v>0.1674641148325359</v>
      </c>
      <c r="W1692" s="44">
        <f t="shared" si="268"/>
        <v>0.13875598086124402</v>
      </c>
      <c r="X1692" s="44">
        <f t="shared" si="269"/>
        <v>0.82857142857142863</v>
      </c>
      <c r="Y1692" s="90" t="b">
        <f>AND(MONTH(Taulukko1[[#This Row],[Alku PVM]] )=6,DAY(Taulukko1[[#This Row],[Alku PVM]] )&gt;19)</f>
        <v>0</v>
      </c>
      <c r="Z1692" s="90" t="b">
        <f>AND(MONTH(Taulukko1[[#This Row],[Loppu PVM]] )=6,DAY(Taulukko1[[#This Row],[Loppu PVM]] )&gt;19)</f>
        <v>0</v>
      </c>
      <c r="AA1692" s="90" t="b">
        <f>OR(MONTH(Taulukko1[[#This Row],[Alku PVM]] )&lt;=5,AND(MONTH(Taulukko1[[#This Row],[Alku PVM]] )=6,DAY(Taulukko1[[#This Row],[Alku PVM]] )&lt;20))</f>
        <v>0</v>
      </c>
      <c r="AB1692" s="90" t="b">
        <f>OR(MONTH(Taulukko1[[#This Row],[Loppu PVM]])&lt;=5,AND(MONTH(Taulukko1[[#This Row],[Loppu PVM]] )=6,DAY(Taulukko1[[#This Row],[Loppu PVM]])&lt;20))</f>
        <v>0</v>
      </c>
      <c r="AC1692" s="90" t="b">
        <f>OR(MONTH(Taulukko1[[#This Row],[Alku PVM]] )&lt;=3,AND(MONTH(Taulukko1[[#This Row],[Alku PVM]] )=3))</f>
        <v>0</v>
      </c>
      <c r="AD1692" s="90" t="b">
        <f>OR(MONTH(Taulukko1[[#This Row],[Loppu PVM]] )&lt;=3,AND(MONTH(Taulukko1[[#This Row],[Loppu PVM]] )=3))</f>
        <v>0</v>
      </c>
      <c r="AE1692" s="90" t="b">
        <f>OR(MONTH(Taulukko1[[#This Row],[Alku PVM]] )&lt;=9,AND(MONTH(Taulukko1[[#This Row],[Alku PVM]] )=9))</f>
        <v>0</v>
      </c>
      <c r="AF1692" s="90" t="b">
        <f>OR(MONTH(Taulukko1[[#This Row],[Loppu PVM]])&lt;=9,AND(MONTH(Taulukko1[[#This Row],[Loppu PVM]] )=9))</f>
        <v>0</v>
      </c>
      <c r="AG1692" s="90" t="b">
        <f>OR(MONTH(Taulukko1[[#This Row],[Alku PVM]] )&lt;=6,AND(MONTH(Taulukko1[[#This Row],[Alku PVM]] )=6))</f>
        <v>0</v>
      </c>
      <c r="AH1692" s="90" t="b">
        <f>OR(MONTH(Taulukko1[[#This Row],[Loppu PVM]])&lt;=6,AND(MONTH(Taulukko1[[#This Row],[Loppu PVM]] )=6))</f>
        <v>0</v>
      </c>
    </row>
    <row r="1693" spans="1:34" ht="12.75" customHeight="1">
      <c r="A1693" t="s">
        <v>1510</v>
      </c>
      <c r="B1693" s="23">
        <v>40822</v>
      </c>
      <c r="C1693" t="s">
        <v>3639</v>
      </c>
      <c r="E1693" s="62">
        <v>8</v>
      </c>
      <c r="F1693" s="4">
        <v>40842</v>
      </c>
      <c r="G1693" s="5">
        <v>8</v>
      </c>
      <c r="H1693" s="22">
        <v>8</v>
      </c>
      <c r="I1693" s="126" t="e">
        <f>INDEX('TOL2008'!B:B,MATCH(A1693,'TOL2008'!A:A,0))</f>
        <v>#N/A</v>
      </c>
      <c r="J1693" s="126" t="e">
        <f>INDEX(Pääluokka!$H$2:$H$100,MATCH(VALUE(LEFT(Taulukko1[[#This Row],[TOL2008]],2)),Pääluokka!$G$2:$G$100,0))</f>
        <v>#N/A</v>
      </c>
      <c r="K1693" s="126" t="e">
        <f>INDEX(Pääluokka!$I$2:$I$100,MATCH(VALUE(LEFT(Taulukko1[[#This Row],[TOL2008]],2)),Pääluokka!$G$2:$G$100,0))</f>
        <v>#N/A</v>
      </c>
      <c r="L1693" s="41">
        <f t="shared" si="260"/>
        <v>20</v>
      </c>
      <c r="M1693" s="43">
        <f t="shared" si="261"/>
        <v>40822</v>
      </c>
      <c r="N1693" s="43">
        <f t="shared" si="262"/>
        <v>40842</v>
      </c>
      <c r="O1693" s="43">
        <f t="shared" si="263"/>
        <v>40817</v>
      </c>
      <c r="P1693" s="43">
        <f t="shared" si="264"/>
        <v>40817</v>
      </c>
      <c r="Q1693" s="41">
        <f t="shared" si="265"/>
        <v>2011</v>
      </c>
      <c r="R1693" s="41">
        <f t="shared" si="266"/>
        <v>2011</v>
      </c>
      <c r="S1693" s="43" t="str">
        <f>YEAR(Taulukko1[[#This Row],[Alku KK]])&amp;"Q"&amp;ROUNDDOWN((MONTH(Taulukko1[[#This Row],[Alku KK]])-1)/3+1,0)</f>
        <v>2011Q4</v>
      </c>
      <c r="T1693" s="43" t="str">
        <f>YEAR(Taulukko1[[#This Row],[Loppu KK]])&amp;"Q"&amp;ROUNDDOWN((MONTH(Taulukko1[[#This Row],[Loppu KK]])-1)/3+1,0)</f>
        <v>2011Q4</v>
      </c>
      <c r="U1693" s="66">
        <f>IF(COUNT(Taulukko1[[#This Row],[Neuvottelujen alaiset ]])=1,Taulukko1[[#This Row],[Neuvottelujen alaiset ]],Taulukko1[[#This Row],[Vähennystarve]])</f>
        <v>8</v>
      </c>
      <c r="V1693" s="44">
        <f t="shared" si="267"/>
        <v>1</v>
      </c>
      <c r="W1693" s="44">
        <f t="shared" si="268"/>
        <v>1</v>
      </c>
      <c r="X1693" s="44">
        <f t="shared" si="269"/>
        <v>1</v>
      </c>
      <c r="Y1693" s="90" t="b">
        <f>AND(MONTH(Taulukko1[[#This Row],[Alku PVM]] )=6,DAY(Taulukko1[[#This Row],[Alku PVM]] )&gt;19)</f>
        <v>0</v>
      </c>
      <c r="Z1693" s="90" t="b">
        <f>AND(MONTH(Taulukko1[[#This Row],[Loppu PVM]] )=6,DAY(Taulukko1[[#This Row],[Loppu PVM]] )&gt;19)</f>
        <v>0</v>
      </c>
      <c r="AA1693" s="90" t="b">
        <f>OR(MONTH(Taulukko1[[#This Row],[Alku PVM]] )&lt;=5,AND(MONTH(Taulukko1[[#This Row],[Alku PVM]] )=6,DAY(Taulukko1[[#This Row],[Alku PVM]] )&lt;20))</f>
        <v>0</v>
      </c>
      <c r="AB1693" s="90" t="b">
        <f>OR(MONTH(Taulukko1[[#This Row],[Loppu PVM]])&lt;=5,AND(MONTH(Taulukko1[[#This Row],[Loppu PVM]] )=6,DAY(Taulukko1[[#This Row],[Loppu PVM]])&lt;20))</f>
        <v>0</v>
      </c>
      <c r="AC1693" s="90" t="b">
        <f>OR(MONTH(Taulukko1[[#This Row],[Alku PVM]] )&lt;=3,AND(MONTH(Taulukko1[[#This Row],[Alku PVM]] )=3))</f>
        <v>0</v>
      </c>
      <c r="AD1693" s="90" t="b">
        <f>OR(MONTH(Taulukko1[[#This Row],[Loppu PVM]] )&lt;=3,AND(MONTH(Taulukko1[[#This Row],[Loppu PVM]] )=3))</f>
        <v>0</v>
      </c>
      <c r="AE1693" s="90" t="b">
        <f>OR(MONTH(Taulukko1[[#This Row],[Alku PVM]] )&lt;=9,AND(MONTH(Taulukko1[[#This Row],[Alku PVM]] )=9))</f>
        <v>0</v>
      </c>
      <c r="AF1693" s="90" t="b">
        <f>OR(MONTH(Taulukko1[[#This Row],[Loppu PVM]])&lt;=9,AND(MONTH(Taulukko1[[#This Row],[Loppu PVM]] )=9))</f>
        <v>0</v>
      </c>
      <c r="AG1693" s="90" t="b">
        <f>OR(MONTH(Taulukko1[[#This Row],[Alku PVM]] )&lt;=6,AND(MONTH(Taulukko1[[#This Row],[Alku PVM]] )=6))</f>
        <v>0</v>
      </c>
      <c r="AH1693" s="90" t="b">
        <f>OR(MONTH(Taulukko1[[#This Row],[Loppu PVM]])&lt;=6,AND(MONTH(Taulukko1[[#This Row],[Loppu PVM]] )=6))</f>
        <v>0</v>
      </c>
    </row>
    <row r="1694" spans="1:34" ht="12.75" customHeight="1">
      <c r="A1694" t="s">
        <v>3822</v>
      </c>
      <c r="B1694" s="23">
        <v>40823</v>
      </c>
      <c r="C1694" t="s">
        <v>3821</v>
      </c>
      <c r="D1694" s="5" t="s">
        <v>25</v>
      </c>
      <c r="E1694" s="62">
        <v>48</v>
      </c>
      <c r="F1694" s="4">
        <v>40857</v>
      </c>
      <c r="G1694" s="5">
        <v>25</v>
      </c>
      <c r="H1694" s="22">
        <v>250</v>
      </c>
      <c r="I1694" s="126">
        <f>INDEX('TOL2008'!B:B,MATCH(A3861,'TOL2008'!A:A,0))</f>
        <v>49410</v>
      </c>
      <c r="J1694" s="126" t="str">
        <f>INDEX(Pääluokka!$H$2:$H$100,MATCH(VALUE(LEFT(Taulukko1[[#This Row],[TOL2008]],2)),Pääluokka!$G$2:$G$100,0))</f>
        <v>Kuljetus ja varastointi</v>
      </c>
      <c r="K1694" s="126" t="str">
        <f>INDEX(Pääluokka!$I$2:$I$100,MATCH(VALUE(LEFT(Taulukko1[[#This Row],[TOL2008]],2)),Pääluokka!$G$2:$G$100,0))</f>
        <v>Palvelualat (G-N, R, S)</v>
      </c>
      <c r="L1694" s="41">
        <f t="shared" si="260"/>
        <v>34</v>
      </c>
      <c r="M1694" s="43">
        <f t="shared" si="261"/>
        <v>40823</v>
      </c>
      <c r="N1694" s="43">
        <f t="shared" si="262"/>
        <v>40857</v>
      </c>
      <c r="O1694" s="43">
        <f t="shared" si="263"/>
        <v>40817</v>
      </c>
      <c r="P1694" s="43">
        <f t="shared" si="264"/>
        <v>40848</v>
      </c>
      <c r="Q1694" s="41">
        <f t="shared" si="265"/>
        <v>2011</v>
      </c>
      <c r="R1694" s="41">
        <f t="shared" si="266"/>
        <v>2011</v>
      </c>
      <c r="S1694" s="43" t="str">
        <f>YEAR(Taulukko1[[#This Row],[Alku KK]])&amp;"Q"&amp;ROUNDDOWN((MONTH(Taulukko1[[#This Row],[Alku KK]])-1)/3+1,0)</f>
        <v>2011Q4</v>
      </c>
      <c r="T1694" s="43" t="str">
        <f>YEAR(Taulukko1[[#This Row],[Loppu KK]])&amp;"Q"&amp;ROUNDDOWN((MONTH(Taulukko1[[#This Row],[Loppu KK]])-1)/3+1,0)</f>
        <v>2011Q4</v>
      </c>
      <c r="U1694" s="66">
        <f>IF(COUNT(Taulukko1[[#This Row],[Neuvottelujen alaiset ]])=1,Taulukko1[[#This Row],[Neuvottelujen alaiset ]],Taulukko1[[#This Row],[Vähennystarve]])</f>
        <v>250</v>
      </c>
      <c r="V1694" s="44">
        <f t="shared" si="267"/>
        <v>0.192</v>
      </c>
      <c r="W1694" s="44">
        <f t="shared" si="268"/>
        <v>0.1</v>
      </c>
      <c r="X1694" s="44">
        <f t="shared" si="269"/>
        <v>0.52083333333333337</v>
      </c>
      <c r="Y1694" s="90" t="b">
        <f>AND(MONTH(Taulukko1[[#This Row],[Alku PVM]] )=6,DAY(Taulukko1[[#This Row],[Alku PVM]] )&gt;19)</f>
        <v>0</v>
      </c>
      <c r="Z1694" s="90" t="b">
        <f>AND(MONTH(Taulukko1[[#This Row],[Loppu PVM]] )=6,DAY(Taulukko1[[#This Row],[Loppu PVM]] )&gt;19)</f>
        <v>0</v>
      </c>
      <c r="AA1694" s="90" t="b">
        <f>OR(MONTH(Taulukko1[[#This Row],[Alku PVM]] )&lt;=5,AND(MONTH(Taulukko1[[#This Row],[Alku PVM]] )=6,DAY(Taulukko1[[#This Row],[Alku PVM]] )&lt;20))</f>
        <v>0</v>
      </c>
      <c r="AB1694" s="90" t="b">
        <f>OR(MONTH(Taulukko1[[#This Row],[Loppu PVM]])&lt;=5,AND(MONTH(Taulukko1[[#This Row],[Loppu PVM]] )=6,DAY(Taulukko1[[#This Row],[Loppu PVM]])&lt;20))</f>
        <v>0</v>
      </c>
      <c r="AC1694" s="90" t="b">
        <f>OR(MONTH(Taulukko1[[#This Row],[Alku PVM]] )&lt;=3,AND(MONTH(Taulukko1[[#This Row],[Alku PVM]] )=3))</f>
        <v>0</v>
      </c>
      <c r="AD1694" s="90" t="b">
        <f>OR(MONTH(Taulukko1[[#This Row],[Loppu PVM]] )&lt;=3,AND(MONTH(Taulukko1[[#This Row],[Loppu PVM]] )=3))</f>
        <v>0</v>
      </c>
      <c r="AE1694" s="90" t="b">
        <f>OR(MONTH(Taulukko1[[#This Row],[Alku PVM]] )&lt;=9,AND(MONTH(Taulukko1[[#This Row],[Alku PVM]] )=9))</f>
        <v>0</v>
      </c>
      <c r="AF1694" s="90" t="b">
        <f>OR(MONTH(Taulukko1[[#This Row],[Loppu PVM]])&lt;=9,AND(MONTH(Taulukko1[[#This Row],[Loppu PVM]] )=9))</f>
        <v>0</v>
      </c>
      <c r="AG1694" s="90" t="b">
        <f>OR(MONTH(Taulukko1[[#This Row],[Alku PVM]] )&lt;=6,AND(MONTH(Taulukko1[[#This Row],[Alku PVM]] )=6))</f>
        <v>0</v>
      </c>
      <c r="AH1694" s="90" t="b">
        <f>OR(MONTH(Taulukko1[[#This Row],[Loppu PVM]])&lt;=6,AND(MONTH(Taulukko1[[#This Row],[Loppu PVM]] )=6))</f>
        <v>0</v>
      </c>
    </row>
    <row r="1695" spans="1:34" ht="12.75" customHeight="1">
      <c r="A1695" t="s">
        <v>3588</v>
      </c>
      <c r="B1695" s="23">
        <v>40823</v>
      </c>
      <c r="C1695" t="s">
        <v>3587</v>
      </c>
      <c r="D1695" s="5" t="s">
        <v>25</v>
      </c>
      <c r="F1695" s="4"/>
      <c r="G1695" s="5"/>
      <c r="H1695" s="22">
        <v>400</v>
      </c>
      <c r="I1695" s="126" t="e">
        <f>INDEX('TOL2008'!B:B,MATCH(A1695,'TOL2008'!A:A,0))</f>
        <v>#N/A</v>
      </c>
      <c r="J1695" s="126" t="e">
        <f>INDEX(Pääluokka!$H$2:$H$100,MATCH(VALUE(LEFT(Taulukko1[[#This Row],[TOL2008]],2)),Pääluokka!$G$2:$G$100,0))</f>
        <v>#N/A</v>
      </c>
      <c r="K1695" s="126" t="e">
        <f>INDEX(Pääluokka!$I$2:$I$100,MATCH(VALUE(LEFT(Taulukko1[[#This Row],[TOL2008]],2)),Pääluokka!$G$2:$G$100,0))</f>
        <v>#N/A</v>
      </c>
      <c r="L1695" s="41" t="str">
        <f t="shared" si="260"/>
        <v>NA</v>
      </c>
      <c r="M1695" s="43">
        <f t="shared" si="261"/>
        <v>40823</v>
      </c>
      <c r="N1695" s="43">
        <f t="shared" si="262"/>
        <v>40874</v>
      </c>
      <c r="O1695" s="43">
        <f t="shared" si="263"/>
        <v>40817</v>
      </c>
      <c r="P1695" s="43">
        <f t="shared" si="264"/>
        <v>40848</v>
      </c>
      <c r="Q1695" s="41">
        <f t="shared" si="265"/>
        <v>2011</v>
      </c>
      <c r="R1695" s="41">
        <f t="shared" si="266"/>
        <v>2011</v>
      </c>
      <c r="S1695" s="43" t="str">
        <f>YEAR(Taulukko1[[#This Row],[Alku KK]])&amp;"Q"&amp;ROUNDDOWN((MONTH(Taulukko1[[#This Row],[Alku KK]])-1)/3+1,0)</f>
        <v>2011Q4</v>
      </c>
      <c r="T1695" s="43" t="str">
        <f>YEAR(Taulukko1[[#This Row],[Loppu KK]])&amp;"Q"&amp;ROUNDDOWN((MONTH(Taulukko1[[#This Row],[Loppu KK]])-1)/3+1,0)</f>
        <v>2011Q4</v>
      </c>
      <c r="U1695" s="66">
        <f>IF(COUNT(Taulukko1[[#This Row],[Neuvottelujen alaiset ]])=1,Taulukko1[[#This Row],[Neuvottelujen alaiset ]],Taulukko1[[#This Row],[Vähennystarve]])</f>
        <v>400</v>
      </c>
      <c r="V1695" s="44" t="str">
        <f t="shared" si="267"/>
        <v>NA</v>
      </c>
      <c r="W1695" s="44" t="str">
        <f t="shared" si="268"/>
        <v>NA</v>
      </c>
      <c r="X1695" s="44" t="str">
        <f t="shared" si="269"/>
        <v>NA</v>
      </c>
      <c r="Y1695" s="90" t="b">
        <f>AND(MONTH(Taulukko1[[#This Row],[Alku PVM]] )=6,DAY(Taulukko1[[#This Row],[Alku PVM]] )&gt;19)</f>
        <v>0</v>
      </c>
      <c r="Z1695" s="90" t="b">
        <f>AND(MONTH(Taulukko1[[#This Row],[Loppu PVM]] )=6,DAY(Taulukko1[[#This Row],[Loppu PVM]] )&gt;19)</f>
        <v>0</v>
      </c>
      <c r="AA1695" s="90" t="b">
        <f>OR(MONTH(Taulukko1[[#This Row],[Alku PVM]] )&lt;=5,AND(MONTH(Taulukko1[[#This Row],[Alku PVM]] )=6,DAY(Taulukko1[[#This Row],[Alku PVM]] )&lt;20))</f>
        <v>0</v>
      </c>
      <c r="AB1695" s="90" t="b">
        <f>OR(MONTH(Taulukko1[[#This Row],[Loppu PVM]])&lt;=5,AND(MONTH(Taulukko1[[#This Row],[Loppu PVM]] )=6,DAY(Taulukko1[[#This Row],[Loppu PVM]])&lt;20))</f>
        <v>0</v>
      </c>
      <c r="AC1695" s="90" t="b">
        <f>OR(MONTH(Taulukko1[[#This Row],[Alku PVM]] )&lt;=3,AND(MONTH(Taulukko1[[#This Row],[Alku PVM]] )=3))</f>
        <v>0</v>
      </c>
      <c r="AD1695" s="90" t="b">
        <f>OR(MONTH(Taulukko1[[#This Row],[Loppu PVM]] )&lt;=3,AND(MONTH(Taulukko1[[#This Row],[Loppu PVM]] )=3))</f>
        <v>0</v>
      </c>
      <c r="AE1695" s="90" t="b">
        <f>OR(MONTH(Taulukko1[[#This Row],[Alku PVM]] )&lt;=9,AND(MONTH(Taulukko1[[#This Row],[Alku PVM]] )=9))</f>
        <v>0</v>
      </c>
      <c r="AF1695" s="90" t="b">
        <f>OR(MONTH(Taulukko1[[#This Row],[Loppu PVM]])&lt;=9,AND(MONTH(Taulukko1[[#This Row],[Loppu PVM]] )=9))</f>
        <v>0</v>
      </c>
      <c r="AG1695" s="90" t="b">
        <f>OR(MONTH(Taulukko1[[#This Row],[Alku PVM]] )&lt;=6,AND(MONTH(Taulukko1[[#This Row],[Alku PVM]] )=6))</f>
        <v>0</v>
      </c>
      <c r="AH1695" s="90" t="b">
        <f>OR(MONTH(Taulukko1[[#This Row],[Loppu PVM]])&lt;=6,AND(MONTH(Taulukko1[[#This Row],[Loppu PVM]] )=6))</f>
        <v>0</v>
      </c>
    </row>
    <row r="1696" spans="1:34" ht="12.75" customHeight="1">
      <c r="A1696" t="s">
        <v>227</v>
      </c>
      <c r="B1696" s="23">
        <v>40826</v>
      </c>
      <c r="C1696" t="s">
        <v>3597</v>
      </c>
      <c r="D1696" s="5">
        <v>400</v>
      </c>
      <c r="F1696" s="4"/>
      <c r="G1696" s="5"/>
      <c r="H1696" s="22">
        <v>400</v>
      </c>
      <c r="I1696" s="126">
        <f>INDEX('TOL2008'!B:B,MATCH(A1696,'TOL2008'!A:A,0))</f>
        <v>24100</v>
      </c>
      <c r="J1696" s="126" t="str">
        <f>INDEX(Pääluokka!$H$2:$H$100,MATCH(VALUE(LEFT(Taulukko1[[#This Row],[TOL2008]],2)),Pääluokka!$G$2:$G$100,0))</f>
        <v>Teollisuus</v>
      </c>
      <c r="K1696" s="126" t="str">
        <f>INDEX(Pääluokka!$I$2:$I$100,MATCH(VALUE(LEFT(Taulukko1[[#This Row],[TOL2008]],2)),Pääluokka!$G$2:$G$100,0))</f>
        <v>Teollisuus (C-E)</v>
      </c>
      <c r="L1696" s="41" t="str">
        <f t="shared" si="260"/>
        <v>NA</v>
      </c>
      <c r="M1696" s="43">
        <f t="shared" si="261"/>
        <v>40826</v>
      </c>
      <c r="N1696" s="43">
        <f t="shared" si="262"/>
        <v>40877</v>
      </c>
      <c r="O1696" s="43">
        <f t="shared" si="263"/>
        <v>40817</v>
      </c>
      <c r="P1696" s="43">
        <f t="shared" si="264"/>
        <v>40848</v>
      </c>
      <c r="Q1696" s="41">
        <f t="shared" si="265"/>
        <v>2011</v>
      </c>
      <c r="R1696" s="41">
        <f t="shared" si="266"/>
        <v>2011</v>
      </c>
      <c r="S1696" s="43" t="str">
        <f>YEAR(Taulukko1[[#This Row],[Alku KK]])&amp;"Q"&amp;ROUNDDOWN((MONTH(Taulukko1[[#This Row],[Alku KK]])-1)/3+1,0)</f>
        <v>2011Q4</v>
      </c>
      <c r="T1696" s="43" t="str">
        <f>YEAR(Taulukko1[[#This Row],[Loppu KK]])&amp;"Q"&amp;ROUNDDOWN((MONTH(Taulukko1[[#This Row],[Loppu KK]])-1)/3+1,0)</f>
        <v>2011Q4</v>
      </c>
      <c r="U1696" s="66">
        <f>IF(COUNT(Taulukko1[[#This Row],[Neuvottelujen alaiset ]])=1,Taulukko1[[#This Row],[Neuvottelujen alaiset ]],Taulukko1[[#This Row],[Vähennystarve]])</f>
        <v>400</v>
      </c>
      <c r="V1696" s="44" t="str">
        <f t="shared" si="267"/>
        <v>NA</v>
      </c>
      <c r="W1696" s="44" t="str">
        <f t="shared" si="268"/>
        <v>NA</v>
      </c>
      <c r="X1696" s="44" t="str">
        <f t="shared" si="269"/>
        <v>NA</v>
      </c>
      <c r="Y1696" s="90" t="b">
        <f>AND(MONTH(Taulukko1[[#This Row],[Alku PVM]] )=6,DAY(Taulukko1[[#This Row],[Alku PVM]] )&gt;19)</f>
        <v>0</v>
      </c>
      <c r="Z1696" s="90" t="b">
        <f>AND(MONTH(Taulukko1[[#This Row],[Loppu PVM]] )=6,DAY(Taulukko1[[#This Row],[Loppu PVM]] )&gt;19)</f>
        <v>0</v>
      </c>
      <c r="AA1696" s="90" t="b">
        <f>OR(MONTH(Taulukko1[[#This Row],[Alku PVM]] )&lt;=5,AND(MONTH(Taulukko1[[#This Row],[Alku PVM]] )=6,DAY(Taulukko1[[#This Row],[Alku PVM]] )&lt;20))</f>
        <v>0</v>
      </c>
      <c r="AB1696" s="90" t="b">
        <f>OR(MONTH(Taulukko1[[#This Row],[Loppu PVM]])&lt;=5,AND(MONTH(Taulukko1[[#This Row],[Loppu PVM]] )=6,DAY(Taulukko1[[#This Row],[Loppu PVM]])&lt;20))</f>
        <v>0</v>
      </c>
      <c r="AC1696" s="90" t="b">
        <f>OR(MONTH(Taulukko1[[#This Row],[Alku PVM]] )&lt;=3,AND(MONTH(Taulukko1[[#This Row],[Alku PVM]] )=3))</f>
        <v>0</v>
      </c>
      <c r="AD1696" s="90" t="b">
        <f>OR(MONTH(Taulukko1[[#This Row],[Loppu PVM]] )&lt;=3,AND(MONTH(Taulukko1[[#This Row],[Loppu PVM]] )=3))</f>
        <v>0</v>
      </c>
      <c r="AE1696" s="90" t="b">
        <f>OR(MONTH(Taulukko1[[#This Row],[Alku PVM]] )&lt;=9,AND(MONTH(Taulukko1[[#This Row],[Alku PVM]] )=9))</f>
        <v>0</v>
      </c>
      <c r="AF1696" s="90" t="b">
        <f>OR(MONTH(Taulukko1[[#This Row],[Loppu PVM]])&lt;=9,AND(MONTH(Taulukko1[[#This Row],[Loppu PVM]] )=9))</f>
        <v>0</v>
      </c>
      <c r="AG1696" s="90" t="b">
        <f>OR(MONTH(Taulukko1[[#This Row],[Alku PVM]] )&lt;=6,AND(MONTH(Taulukko1[[#This Row],[Alku PVM]] )=6))</f>
        <v>0</v>
      </c>
      <c r="AH1696" s="90" t="b">
        <f>OR(MONTH(Taulukko1[[#This Row],[Loppu PVM]])&lt;=6,AND(MONTH(Taulukko1[[#This Row],[Loppu PVM]] )=6))</f>
        <v>0</v>
      </c>
    </row>
    <row r="1697" spans="1:34" ht="12.75" customHeight="1">
      <c r="A1697" t="s">
        <v>3683</v>
      </c>
      <c r="B1697" s="23">
        <v>40827</v>
      </c>
      <c r="C1697" t="s">
        <v>3682</v>
      </c>
      <c r="D1697" s="5">
        <v>170</v>
      </c>
      <c r="F1697" s="4">
        <v>40875</v>
      </c>
      <c r="G1697" s="5">
        <v>11</v>
      </c>
      <c r="H1697" s="22">
        <v>170</v>
      </c>
      <c r="I1697" s="126" t="e">
        <f>INDEX('TOL2008'!B:B,MATCH(A1697,'TOL2008'!A:A,0))</f>
        <v>#N/A</v>
      </c>
      <c r="J1697" s="126" t="e">
        <f>INDEX(Pääluokka!$H$2:$H$100,MATCH(VALUE(LEFT(Taulukko1[[#This Row],[TOL2008]],2)),Pääluokka!$G$2:$G$100,0))</f>
        <v>#N/A</v>
      </c>
      <c r="K1697" s="126" t="e">
        <f>INDEX(Pääluokka!$I$2:$I$100,MATCH(VALUE(LEFT(Taulukko1[[#This Row],[TOL2008]],2)),Pääluokka!$G$2:$G$100,0))</f>
        <v>#N/A</v>
      </c>
      <c r="L1697" s="41">
        <f t="shared" si="260"/>
        <v>48</v>
      </c>
      <c r="M1697" s="43">
        <f t="shared" si="261"/>
        <v>40827</v>
      </c>
      <c r="N1697" s="43">
        <f t="shared" si="262"/>
        <v>40875</v>
      </c>
      <c r="O1697" s="43">
        <f t="shared" si="263"/>
        <v>40817</v>
      </c>
      <c r="P1697" s="43">
        <f t="shared" si="264"/>
        <v>40848</v>
      </c>
      <c r="Q1697" s="41">
        <f t="shared" si="265"/>
        <v>2011</v>
      </c>
      <c r="R1697" s="41">
        <f t="shared" si="266"/>
        <v>2011</v>
      </c>
      <c r="S1697" s="43" t="str">
        <f>YEAR(Taulukko1[[#This Row],[Alku KK]])&amp;"Q"&amp;ROUNDDOWN((MONTH(Taulukko1[[#This Row],[Alku KK]])-1)/3+1,0)</f>
        <v>2011Q4</v>
      </c>
      <c r="T1697" s="43" t="str">
        <f>YEAR(Taulukko1[[#This Row],[Loppu KK]])&amp;"Q"&amp;ROUNDDOWN((MONTH(Taulukko1[[#This Row],[Loppu KK]])-1)/3+1,0)</f>
        <v>2011Q4</v>
      </c>
      <c r="U1697" s="66">
        <f>IF(COUNT(Taulukko1[[#This Row],[Neuvottelujen alaiset ]])=1,Taulukko1[[#This Row],[Neuvottelujen alaiset ]],Taulukko1[[#This Row],[Vähennystarve]])</f>
        <v>170</v>
      </c>
      <c r="V1697" s="44" t="str">
        <f t="shared" si="267"/>
        <v>NA</v>
      </c>
      <c r="W1697" s="44">
        <f t="shared" si="268"/>
        <v>6.4705882352941183E-2</v>
      </c>
      <c r="X1697" s="44" t="str">
        <f t="shared" si="269"/>
        <v>NA</v>
      </c>
      <c r="Y1697" s="90" t="b">
        <f>AND(MONTH(Taulukko1[[#This Row],[Alku PVM]] )=6,DAY(Taulukko1[[#This Row],[Alku PVM]] )&gt;19)</f>
        <v>0</v>
      </c>
      <c r="Z1697" s="90" t="b">
        <f>AND(MONTH(Taulukko1[[#This Row],[Loppu PVM]] )=6,DAY(Taulukko1[[#This Row],[Loppu PVM]] )&gt;19)</f>
        <v>0</v>
      </c>
      <c r="AA1697" s="90" t="b">
        <f>OR(MONTH(Taulukko1[[#This Row],[Alku PVM]] )&lt;=5,AND(MONTH(Taulukko1[[#This Row],[Alku PVM]] )=6,DAY(Taulukko1[[#This Row],[Alku PVM]] )&lt;20))</f>
        <v>0</v>
      </c>
      <c r="AB1697" s="90" t="b">
        <f>OR(MONTH(Taulukko1[[#This Row],[Loppu PVM]])&lt;=5,AND(MONTH(Taulukko1[[#This Row],[Loppu PVM]] )=6,DAY(Taulukko1[[#This Row],[Loppu PVM]])&lt;20))</f>
        <v>0</v>
      </c>
      <c r="AC1697" s="90" t="b">
        <f>OR(MONTH(Taulukko1[[#This Row],[Alku PVM]] )&lt;=3,AND(MONTH(Taulukko1[[#This Row],[Alku PVM]] )=3))</f>
        <v>0</v>
      </c>
      <c r="AD1697" s="90" t="b">
        <f>OR(MONTH(Taulukko1[[#This Row],[Loppu PVM]] )&lt;=3,AND(MONTH(Taulukko1[[#This Row],[Loppu PVM]] )=3))</f>
        <v>0</v>
      </c>
      <c r="AE1697" s="90" t="b">
        <f>OR(MONTH(Taulukko1[[#This Row],[Alku PVM]] )&lt;=9,AND(MONTH(Taulukko1[[#This Row],[Alku PVM]] )=9))</f>
        <v>0</v>
      </c>
      <c r="AF1697" s="90" t="b">
        <f>OR(MONTH(Taulukko1[[#This Row],[Loppu PVM]])&lt;=9,AND(MONTH(Taulukko1[[#This Row],[Loppu PVM]] )=9))</f>
        <v>0</v>
      </c>
      <c r="AG1697" s="90" t="b">
        <f>OR(MONTH(Taulukko1[[#This Row],[Alku PVM]] )&lt;=6,AND(MONTH(Taulukko1[[#This Row],[Alku PVM]] )=6))</f>
        <v>0</v>
      </c>
      <c r="AH1697" s="90" t="b">
        <f>OR(MONTH(Taulukko1[[#This Row],[Loppu PVM]])&lt;=6,AND(MONTH(Taulukko1[[#This Row],[Loppu PVM]] )=6))</f>
        <v>0</v>
      </c>
    </row>
    <row r="1698" spans="1:34" ht="12.75" customHeight="1">
      <c r="A1698" s="21" t="s">
        <v>3600</v>
      </c>
      <c r="B1698" s="23">
        <v>40827</v>
      </c>
      <c r="C1698" t="s">
        <v>3599</v>
      </c>
      <c r="D1698" s="24"/>
      <c r="F1698" s="23"/>
      <c r="G1698" s="24"/>
      <c r="H1698" s="22">
        <v>50</v>
      </c>
      <c r="I1698" s="126" t="e">
        <f>INDEX('TOL2008'!B:B,MATCH(A1698,'TOL2008'!A:A,0))</f>
        <v>#N/A</v>
      </c>
      <c r="J1698" s="126" t="e">
        <f>INDEX(Pääluokka!$H$2:$H$100,MATCH(VALUE(LEFT(Taulukko1[[#This Row],[TOL2008]],2)),Pääluokka!$G$2:$G$100,0))</f>
        <v>#N/A</v>
      </c>
      <c r="K1698" s="126" t="e">
        <f>INDEX(Pääluokka!$I$2:$I$100,MATCH(VALUE(LEFT(Taulukko1[[#This Row],[TOL2008]],2)),Pääluokka!$G$2:$G$100,0))</f>
        <v>#N/A</v>
      </c>
      <c r="L1698" s="41" t="str">
        <f t="shared" si="260"/>
        <v>NA</v>
      </c>
      <c r="M1698" s="43">
        <f t="shared" si="261"/>
        <v>40827</v>
      </c>
      <c r="N1698" s="43">
        <f t="shared" si="262"/>
        <v>40878</v>
      </c>
      <c r="O1698" s="43">
        <f t="shared" si="263"/>
        <v>40817</v>
      </c>
      <c r="P1698" s="43">
        <f t="shared" si="264"/>
        <v>40878</v>
      </c>
      <c r="Q1698" s="41">
        <f t="shared" si="265"/>
        <v>2011</v>
      </c>
      <c r="R1698" s="41">
        <f t="shared" si="266"/>
        <v>2011</v>
      </c>
      <c r="S1698" s="43" t="str">
        <f>YEAR(Taulukko1[[#This Row],[Alku KK]])&amp;"Q"&amp;ROUNDDOWN((MONTH(Taulukko1[[#This Row],[Alku KK]])-1)/3+1,0)</f>
        <v>2011Q4</v>
      </c>
      <c r="T1698" s="43" t="str">
        <f>YEAR(Taulukko1[[#This Row],[Loppu KK]])&amp;"Q"&amp;ROUNDDOWN((MONTH(Taulukko1[[#This Row],[Loppu KK]])-1)/3+1,0)</f>
        <v>2011Q4</v>
      </c>
      <c r="U1698" s="66">
        <f>IF(COUNT(Taulukko1[[#This Row],[Neuvottelujen alaiset ]])=1,Taulukko1[[#This Row],[Neuvottelujen alaiset ]],Taulukko1[[#This Row],[Vähennystarve]])</f>
        <v>50</v>
      </c>
      <c r="V1698" s="44" t="str">
        <f t="shared" si="267"/>
        <v>NA</v>
      </c>
      <c r="W1698" s="44" t="str">
        <f t="shared" si="268"/>
        <v>NA</v>
      </c>
      <c r="X1698" s="44" t="str">
        <f t="shared" si="269"/>
        <v>NA</v>
      </c>
      <c r="Y1698" s="90" t="b">
        <f>AND(MONTH(Taulukko1[[#This Row],[Alku PVM]] )=6,DAY(Taulukko1[[#This Row],[Alku PVM]] )&gt;19)</f>
        <v>0</v>
      </c>
      <c r="Z1698" s="90" t="b">
        <f>AND(MONTH(Taulukko1[[#This Row],[Loppu PVM]] )=6,DAY(Taulukko1[[#This Row],[Loppu PVM]] )&gt;19)</f>
        <v>0</v>
      </c>
      <c r="AA1698" s="90" t="b">
        <f>OR(MONTH(Taulukko1[[#This Row],[Alku PVM]] )&lt;=5,AND(MONTH(Taulukko1[[#This Row],[Alku PVM]] )=6,DAY(Taulukko1[[#This Row],[Alku PVM]] )&lt;20))</f>
        <v>0</v>
      </c>
      <c r="AB1698" s="90" t="b">
        <f>OR(MONTH(Taulukko1[[#This Row],[Loppu PVM]])&lt;=5,AND(MONTH(Taulukko1[[#This Row],[Loppu PVM]] )=6,DAY(Taulukko1[[#This Row],[Loppu PVM]])&lt;20))</f>
        <v>0</v>
      </c>
      <c r="AC1698" s="90" t="b">
        <f>OR(MONTH(Taulukko1[[#This Row],[Alku PVM]] )&lt;=3,AND(MONTH(Taulukko1[[#This Row],[Alku PVM]] )=3))</f>
        <v>0</v>
      </c>
      <c r="AD1698" s="90" t="b">
        <f>OR(MONTH(Taulukko1[[#This Row],[Loppu PVM]] )&lt;=3,AND(MONTH(Taulukko1[[#This Row],[Loppu PVM]] )=3))</f>
        <v>0</v>
      </c>
      <c r="AE1698" s="90" t="b">
        <f>OR(MONTH(Taulukko1[[#This Row],[Alku PVM]] )&lt;=9,AND(MONTH(Taulukko1[[#This Row],[Alku PVM]] )=9))</f>
        <v>0</v>
      </c>
      <c r="AF1698" s="90" t="b">
        <f>OR(MONTH(Taulukko1[[#This Row],[Loppu PVM]])&lt;=9,AND(MONTH(Taulukko1[[#This Row],[Loppu PVM]] )=9))</f>
        <v>0</v>
      </c>
      <c r="AG1698" s="90" t="b">
        <f>OR(MONTH(Taulukko1[[#This Row],[Alku PVM]] )&lt;=6,AND(MONTH(Taulukko1[[#This Row],[Alku PVM]] )=6))</f>
        <v>0</v>
      </c>
      <c r="AH1698" s="90" t="b">
        <f>OR(MONTH(Taulukko1[[#This Row],[Loppu PVM]])&lt;=6,AND(MONTH(Taulukko1[[#This Row],[Loppu PVM]] )=6))</f>
        <v>0</v>
      </c>
    </row>
    <row r="1699" spans="1:34" ht="12.75" customHeight="1">
      <c r="A1699" t="s">
        <v>2294</v>
      </c>
      <c r="B1699" s="23">
        <v>40827</v>
      </c>
      <c r="C1699" t="s">
        <v>3531</v>
      </c>
      <c r="D1699" s="5" t="s">
        <v>25</v>
      </c>
      <c r="E1699" s="62">
        <v>20</v>
      </c>
      <c r="F1699" s="4"/>
      <c r="G1699" s="5"/>
      <c r="H1699" s="22">
        <v>20</v>
      </c>
      <c r="I1699" s="126" t="e">
        <f>INDEX('TOL2008'!B:B,MATCH(A1699,'TOL2008'!A:A,0))</f>
        <v>#N/A</v>
      </c>
      <c r="J1699" s="126" t="e">
        <f>INDEX(Pääluokka!$H$2:$H$100,MATCH(VALUE(LEFT(Taulukko1[[#This Row],[TOL2008]],2)),Pääluokka!$G$2:$G$100,0))</f>
        <v>#N/A</v>
      </c>
      <c r="K1699" s="126" t="e">
        <f>INDEX(Pääluokka!$I$2:$I$100,MATCH(VALUE(LEFT(Taulukko1[[#This Row],[TOL2008]],2)),Pääluokka!$G$2:$G$100,0))</f>
        <v>#N/A</v>
      </c>
      <c r="L1699" s="41" t="str">
        <f t="shared" si="260"/>
        <v>NA</v>
      </c>
      <c r="M1699" s="43">
        <f t="shared" si="261"/>
        <v>40827</v>
      </c>
      <c r="N1699" s="43">
        <f t="shared" si="262"/>
        <v>40878</v>
      </c>
      <c r="O1699" s="43">
        <f t="shared" si="263"/>
        <v>40817</v>
      </c>
      <c r="P1699" s="43">
        <f t="shared" si="264"/>
        <v>40878</v>
      </c>
      <c r="Q1699" s="41">
        <f t="shared" si="265"/>
        <v>2011</v>
      </c>
      <c r="R1699" s="41">
        <f t="shared" si="266"/>
        <v>2011</v>
      </c>
      <c r="S1699" s="43" t="str">
        <f>YEAR(Taulukko1[[#This Row],[Alku KK]])&amp;"Q"&amp;ROUNDDOWN((MONTH(Taulukko1[[#This Row],[Alku KK]])-1)/3+1,0)</f>
        <v>2011Q4</v>
      </c>
      <c r="T1699" s="43" t="str">
        <f>YEAR(Taulukko1[[#This Row],[Loppu KK]])&amp;"Q"&amp;ROUNDDOWN((MONTH(Taulukko1[[#This Row],[Loppu KK]])-1)/3+1,0)</f>
        <v>2011Q4</v>
      </c>
      <c r="U1699" s="66">
        <f>IF(COUNT(Taulukko1[[#This Row],[Neuvottelujen alaiset ]])=1,Taulukko1[[#This Row],[Neuvottelujen alaiset ]],Taulukko1[[#This Row],[Vähennystarve]])</f>
        <v>20</v>
      </c>
      <c r="V1699" s="44">
        <f t="shared" si="267"/>
        <v>1</v>
      </c>
      <c r="W1699" s="44" t="str">
        <f t="shared" si="268"/>
        <v>NA</v>
      </c>
      <c r="X1699" s="44" t="str">
        <f t="shared" si="269"/>
        <v>NA</v>
      </c>
      <c r="Y1699" s="90" t="b">
        <f>AND(MONTH(Taulukko1[[#This Row],[Alku PVM]] )=6,DAY(Taulukko1[[#This Row],[Alku PVM]] )&gt;19)</f>
        <v>0</v>
      </c>
      <c r="Z1699" s="90" t="b">
        <f>AND(MONTH(Taulukko1[[#This Row],[Loppu PVM]] )=6,DAY(Taulukko1[[#This Row],[Loppu PVM]] )&gt;19)</f>
        <v>0</v>
      </c>
      <c r="AA1699" s="90" t="b">
        <f>OR(MONTH(Taulukko1[[#This Row],[Alku PVM]] )&lt;=5,AND(MONTH(Taulukko1[[#This Row],[Alku PVM]] )=6,DAY(Taulukko1[[#This Row],[Alku PVM]] )&lt;20))</f>
        <v>0</v>
      </c>
      <c r="AB1699" s="90" t="b">
        <f>OR(MONTH(Taulukko1[[#This Row],[Loppu PVM]])&lt;=5,AND(MONTH(Taulukko1[[#This Row],[Loppu PVM]] )=6,DAY(Taulukko1[[#This Row],[Loppu PVM]])&lt;20))</f>
        <v>0</v>
      </c>
      <c r="AC1699" s="90" t="b">
        <f>OR(MONTH(Taulukko1[[#This Row],[Alku PVM]] )&lt;=3,AND(MONTH(Taulukko1[[#This Row],[Alku PVM]] )=3))</f>
        <v>0</v>
      </c>
      <c r="AD1699" s="90" t="b">
        <f>OR(MONTH(Taulukko1[[#This Row],[Loppu PVM]] )&lt;=3,AND(MONTH(Taulukko1[[#This Row],[Loppu PVM]] )=3))</f>
        <v>0</v>
      </c>
      <c r="AE1699" s="90" t="b">
        <f>OR(MONTH(Taulukko1[[#This Row],[Alku PVM]] )&lt;=9,AND(MONTH(Taulukko1[[#This Row],[Alku PVM]] )=9))</f>
        <v>0</v>
      </c>
      <c r="AF1699" s="90" t="b">
        <f>OR(MONTH(Taulukko1[[#This Row],[Loppu PVM]])&lt;=9,AND(MONTH(Taulukko1[[#This Row],[Loppu PVM]] )=9))</f>
        <v>0</v>
      </c>
      <c r="AG1699" s="90" t="b">
        <f>OR(MONTH(Taulukko1[[#This Row],[Alku PVM]] )&lt;=6,AND(MONTH(Taulukko1[[#This Row],[Alku PVM]] )=6))</f>
        <v>0</v>
      </c>
      <c r="AH1699" s="90" t="b">
        <f>OR(MONTH(Taulukko1[[#This Row],[Loppu PVM]])&lt;=6,AND(MONTH(Taulukko1[[#This Row],[Loppu PVM]] )=6))</f>
        <v>0</v>
      </c>
    </row>
    <row r="1700" spans="1:34" ht="12.75" customHeight="1">
      <c r="A1700" s="21" t="s">
        <v>1347</v>
      </c>
      <c r="B1700" s="23">
        <v>40828</v>
      </c>
      <c r="C1700" t="s">
        <v>3820</v>
      </c>
      <c r="D1700" s="24"/>
      <c r="E1700" s="62">
        <v>40</v>
      </c>
      <c r="F1700" s="23">
        <v>40869</v>
      </c>
      <c r="G1700" s="24">
        <v>25</v>
      </c>
      <c r="H1700" s="22">
        <v>40</v>
      </c>
      <c r="I1700" s="126">
        <f>INDEX('TOL2008'!B:B,MATCH(A1700,'TOL2008'!A:A,0))</f>
        <v>64190</v>
      </c>
      <c r="J1700" s="126" t="str">
        <f>INDEX(Pääluokka!$H$2:$H$100,MATCH(VALUE(LEFT(Taulukko1[[#This Row],[TOL2008]],2)),Pääluokka!$G$2:$G$100,0))</f>
        <v>Rahoitus- ja vakuutustoiminta</v>
      </c>
      <c r="K1700" s="126" t="str">
        <f>INDEX(Pääluokka!$I$2:$I$100,MATCH(VALUE(LEFT(Taulukko1[[#This Row],[TOL2008]],2)),Pääluokka!$G$2:$G$100,0))</f>
        <v>Palvelualat (G-N, R, S)</v>
      </c>
      <c r="L1700" s="41">
        <f t="shared" si="260"/>
        <v>41</v>
      </c>
      <c r="M1700" s="43">
        <f t="shared" si="261"/>
        <v>40828</v>
      </c>
      <c r="N1700" s="43">
        <f t="shared" si="262"/>
        <v>40869</v>
      </c>
      <c r="O1700" s="43">
        <f t="shared" si="263"/>
        <v>40817</v>
      </c>
      <c r="P1700" s="43">
        <f t="shared" si="264"/>
        <v>40848</v>
      </c>
      <c r="Q1700" s="41">
        <f t="shared" si="265"/>
        <v>2011</v>
      </c>
      <c r="R1700" s="41">
        <f t="shared" si="266"/>
        <v>2011</v>
      </c>
      <c r="S1700" s="43" t="str">
        <f>YEAR(Taulukko1[[#This Row],[Alku KK]])&amp;"Q"&amp;ROUNDDOWN((MONTH(Taulukko1[[#This Row],[Alku KK]])-1)/3+1,0)</f>
        <v>2011Q4</v>
      </c>
      <c r="T1700" s="43" t="str">
        <f>YEAR(Taulukko1[[#This Row],[Loppu KK]])&amp;"Q"&amp;ROUNDDOWN((MONTH(Taulukko1[[#This Row],[Loppu KK]])-1)/3+1,0)</f>
        <v>2011Q4</v>
      </c>
      <c r="U1700" s="66">
        <f>IF(COUNT(Taulukko1[[#This Row],[Neuvottelujen alaiset ]])=1,Taulukko1[[#This Row],[Neuvottelujen alaiset ]],Taulukko1[[#This Row],[Vähennystarve]])</f>
        <v>40</v>
      </c>
      <c r="V1700" s="44">
        <f t="shared" si="267"/>
        <v>1</v>
      </c>
      <c r="W1700" s="44">
        <f t="shared" si="268"/>
        <v>0.625</v>
      </c>
      <c r="X1700" s="44">
        <f t="shared" si="269"/>
        <v>0.625</v>
      </c>
      <c r="Y1700" s="90" t="b">
        <f>AND(MONTH(Taulukko1[[#This Row],[Alku PVM]] )=6,DAY(Taulukko1[[#This Row],[Alku PVM]] )&gt;19)</f>
        <v>0</v>
      </c>
      <c r="Z1700" s="90" t="b">
        <f>AND(MONTH(Taulukko1[[#This Row],[Loppu PVM]] )=6,DAY(Taulukko1[[#This Row],[Loppu PVM]] )&gt;19)</f>
        <v>0</v>
      </c>
      <c r="AA1700" s="90" t="b">
        <f>OR(MONTH(Taulukko1[[#This Row],[Alku PVM]] )&lt;=5,AND(MONTH(Taulukko1[[#This Row],[Alku PVM]] )=6,DAY(Taulukko1[[#This Row],[Alku PVM]] )&lt;20))</f>
        <v>0</v>
      </c>
      <c r="AB1700" s="90" t="b">
        <f>OR(MONTH(Taulukko1[[#This Row],[Loppu PVM]])&lt;=5,AND(MONTH(Taulukko1[[#This Row],[Loppu PVM]] )=6,DAY(Taulukko1[[#This Row],[Loppu PVM]])&lt;20))</f>
        <v>0</v>
      </c>
      <c r="AC1700" s="90" t="b">
        <f>OR(MONTH(Taulukko1[[#This Row],[Alku PVM]] )&lt;=3,AND(MONTH(Taulukko1[[#This Row],[Alku PVM]] )=3))</f>
        <v>0</v>
      </c>
      <c r="AD1700" s="90" t="b">
        <f>OR(MONTH(Taulukko1[[#This Row],[Loppu PVM]] )&lt;=3,AND(MONTH(Taulukko1[[#This Row],[Loppu PVM]] )=3))</f>
        <v>0</v>
      </c>
      <c r="AE1700" s="90" t="b">
        <f>OR(MONTH(Taulukko1[[#This Row],[Alku PVM]] )&lt;=9,AND(MONTH(Taulukko1[[#This Row],[Alku PVM]] )=9))</f>
        <v>0</v>
      </c>
      <c r="AF1700" s="90" t="b">
        <f>OR(MONTH(Taulukko1[[#This Row],[Loppu PVM]])&lt;=9,AND(MONTH(Taulukko1[[#This Row],[Loppu PVM]] )=9))</f>
        <v>0</v>
      </c>
      <c r="AG1700" s="90" t="b">
        <f>OR(MONTH(Taulukko1[[#This Row],[Alku PVM]] )&lt;=6,AND(MONTH(Taulukko1[[#This Row],[Alku PVM]] )=6))</f>
        <v>0</v>
      </c>
      <c r="AH1700" s="90" t="b">
        <f>OR(MONTH(Taulukko1[[#This Row],[Loppu PVM]])&lt;=6,AND(MONTH(Taulukko1[[#This Row],[Loppu PVM]] )=6))</f>
        <v>0</v>
      </c>
    </row>
    <row r="1701" spans="1:34" ht="12.75" customHeight="1">
      <c r="A1701" t="s">
        <v>3546</v>
      </c>
      <c r="B1701" s="23">
        <v>40828</v>
      </c>
      <c r="C1701" t="s">
        <v>3545</v>
      </c>
      <c r="E1701" s="62">
        <v>230</v>
      </c>
      <c r="F1701" s="4">
        <v>40885</v>
      </c>
      <c r="G1701" s="5">
        <v>143</v>
      </c>
      <c r="H1701" s="22">
        <v>230</v>
      </c>
      <c r="I1701" s="126" t="e">
        <f>INDEX('TOL2008'!B:B,MATCH(A1701,'TOL2008'!A:A,0))</f>
        <v>#N/A</v>
      </c>
      <c r="J1701" s="126" t="e">
        <f>INDEX(Pääluokka!$H$2:$H$100,MATCH(VALUE(LEFT(Taulukko1[[#This Row],[TOL2008]],2)),Pääluokka!$G$2:$G$100,0))</f>
        <v>#N/A</v>
      </c>
      <c r="K1701" s="126" t="e">
        <f>INDEX(Pääluokka!$I$2:$I$100,MATCH(VALUE(LEFT(Taulukko1[[#This Row],[TOL2008]],2)),Pääluokka!$G$2:$G$100,0))</f>
        <v>#N/A</v>
      </c>
      <c r="L1701" s="41">
        <f t="shared" si="260"/>
        <v>57</v>
      </c>
      <c r="M1701" s="43">
        <f t="shared" si="261"/>
        <v>40828</v>
      </c>
      <c r="N1701" s="43">
        <f t="shared" si="262"/>
        <v>40885</v>
      </c>
      <c r="O1701" s="43">
        <f t="shared" si="263"/>
        <v>40817</v>
      </c>
      <c r="P1701" s="43">
        <f t="shared" si="264"/>
        <v>40878</v>
      </c>
      <c r="Q1701" s="41">
        <f t="shared" si="265"/>
        <v>2011</v>
      </c>
      <c r="R1701" s="41">
        <f t="shared" si="266"/>
        <v>2011</v>
      </c>
      <c r="S1701" s="43" t="str">
        <f>YEAR(Taulukko1[[#This Row],[Alku KK]])&amp;"Q"&amp;ROUNDDOWN((MONTH(Taulukko1[[#This Row],[Alku KK]])-1)/3+1,0)</f>
        <v>2011Q4</v>
      </c>
      <c r="T1701" s="43" t="str">
        <f>YEAR(Taulukko1[[#This Row],[Loppu KK]])&amp;"Q"&amp;ROUNDDOWN((MONTH(Taulukko1[[#This Row],[Loppu KK]])-1)/3+1,0)</f>
        <v>2011Q4</v>
      </c>
      <c r="U1701" s="66">
        <f>IF(COUNT(Taulukko1[[#This Row],[Neuvottelujen alaiset ]])=1,Taulukko1[[#This Row],[Neuvottelujen alaiset ]],Taulukko1[[#This Row],[Vähennystarve]])</f>
        <v>230</v>
      </c>
      <c r="V1701" s="44">
        <f t="shared" si="267"/>
        <v>1</v>
      </c>
      <c r="W1701" s="44">
        <f t="shared" si="268"/>
        <v>0.62173913043478257</v>
      </c>
      <c r="X1701" s="44">
        <f t="shared" si="269"/>
        <v>0.62173913043478257</v>
      </c>
      <c r="Y1701" s="90" t="b">
        <f>AND(MONTH(Taulukko1[[#This Row],[Alku PVM]] )=6,DAY(Taulukko1[[#This Row],[Alku PVM]] )&gt;19)</f>
        <v>0</v>
      </c>
      <c r="Z1701" s="90" t="b">
        <f>AND(MONTH(Taulukko1[[#This Row],[Loppu PVM]] )=6,DAY(Taulukko1[[#This Row],[Loppu PVM]] )&gt;19)</f>
        <v>0</v>
      </c>
      <c r="AA1701" s="90" t="b">
        <f>OR(MONTH(Taulukko1[[#This Row],[Alku PVM]] )&lt;=5,AND(MONTH(Taulukko1[[#This Row],[Alku PVM]] )=6,DAY(Taulukko1[[#This Row],[Alku PVM]] )&lt;20))</f>
        <v>0</v>
      </c>
      <c r="AB1701" s="90" t="b">
        <f>OR(MONTH(Taulukko1[[#This Row],[Loppu PVM]])&lt;=5,AND(MONTH(Taulukko1[[#This Row],[Loppu PVM]] )=6,DAY(Taulukko1[[#This Row],[Loppu PVM]])&lt;20))</f>
        <v>0</v>
      </c>
      <c r="AC1701" s="90" t="b">
        <f>OR(MONTH(Taulukko1[[#This Row],[Alku PVM]] )&lt;=3,AND(MONTH(Taulukko1[[#This Row],[Alku PVM]] )=3))</f>
        <v>0</v>
      </c>
      <c r="AD1701" s="90" t="b">
        <f>OR(MONTH(Taulukko1[[#This Row],[Loppu PVM]] )&lt;=3,AND(MONTH(Taulukko1[[#This Row],[Loppu PVM]] )=3))</f>
        <v>0</v>
      </c>
      <c r="AE1701" s="90" t="b">
        <f>OR(MONTH(Taulukko1[[#This Row],[Alku PVM]] )&lt;=9,AND(MONTH(Taulukko1[[#This Row],[Alku PVM]] )=9))</f>
        <v>0</v>
      </c>
      <c r="AF1701" s="90" t="b">
        <f>OR(MONTH(Taulukko1[[#This Row],[Loppu PVM]])&lt;=9,AND(MONTH(Taulukko1[[#This Row],[Loppu PVM]] )=9))</f>
        <v>0</v>
      </c>
      <c r="AG1701" s="90" t="b">
        <f>OR(MONTH(Taulukko1[[#This Row],[Alku PVM]] )&lt;=6,AND(MONTH(Taulukko1[[#This Row],[Alku PVM]] )=6))</f>
        <v>0</v>
      </c>
      <c r="AH1701" s="90" t="b">
        <f>OR(MONTH(Taulukko1[[#This Row],[Loppu PVM]])&lt;=6,AND(MONTH(Taulukko1[[#This Row],[Loppu PVM]] )=6))</f>
        <v>0</v>
      </c>
    </row>
    <row r="1702" spans="1:34" ht="12.75" customHeight="1">
      <c r="A1702" t="s">
        <v>2250</v>
      </c>
      <c r="B1702" s="23">
        <v>40828</v>
      </c>
      <c r="C1702" t="s">
        <v>3515</v>
      </c>
      <c r="D1702" s="5">
        <v>0</v>
      </c>
      <c r="F1702" s="4">
        <v>40869</v>
      </c>
      <c r="G1702" s="5">
        <v>0</v>
      </c>
      <c r="H1702" s="22">
        <v>500</v>
      </c>
      <c r="I1702" s="126" t="e">
        <f>INDEX('TOL2008'!B:B,MATCH(A1702,'TOL2008'!A:A,0))</f>
        <v>#N/A</v>
      </c>
      <c r="J1702" s="126" t="e">
        <f>INDEX(Pääluokka!$H$2:$H$100,MATCH(VALUE(LEFT(Taulukko1[[#This Row],[TOL2008]],2)),Pääluokka!$G$2:$G$100,0))</f>
        <v>#N/A</v>
      </c>
      <c r="K1702" s="126" t="e">
        <f>INDEX(Pääluokka!$I$2:$I$100,MATCH(VALUE(LEFT(Taulukko1[[#This Row],[TOL2008]],2)),Pääluokka!$G$2:$G$100,0))</f>
        <v>#N/A</v>
      </c>
      <c r="L1702" s="41">
        <f t="shared" si="260"/>
        <v>41</v>
      </c>
      <c r="M1702" s="43">
        <f t="shared" si="261"/>
        <v>40828</v>
      </c>
      <c r="N1702" s="43">
        <f t="shared" si="262"/>
        <v>40869</v>
      </c>
      <c r="O1702" s="43">
        <f t="shared" si="263"/>
        <v>40817</v>
      </c>
      <c r="P1702" s="43">
        <f t="shared" si="264"/>
        <v>40848</v>
      </c>
      <c r="Q1702" s="41">
        <f t="shared" si="265"/>
        <v>2011</v>
      </c>
      <c r="R1702" s="41">
        <f t="shared" si="266"/>
        <v>2011</v>
      </c>
      <c r="S1702" s="43" t="str">
        <f>YEAR(Taulukko1[[#This Row],[Alku KK]])&amp;"Q"&amp;ROUNDDOWN((MONTH(Taulukko1[[#This Row],[Alku KK]])-1)/3+1,0)</f>
        <v>2011Q4</v>
      </c>
      <c r="T1702" s="43" t="str">
        <f>YEAR(Taulukko1[[#This Row],[Loppu KK]])&amp;"Q"&amp;ROUNDDOWN((MONTH(Taulukko1[[#This Row],[Loppu KK]])-1)/3+1,0)</f>
        <v>2011Q4</v>
      </c>
      <c r="U1702" s="66">
        <f>IF(COUNT(Taulukko1[[#This Row],[Neuvottelujen alaiset ]])=1,Taulukko1[[#This Row],[Neuvottelujen alaiset ]],Taulukko1[[#This Row],[Vähennystarve]])</f>
        <v>500</v>
      </c>
      <c r="V1702" s="44" t="str">
        <f t="shared" si="267"/>
        <v>NA</v>
      </c>
      <c r="W1702" s="44">
        <f t="shared" si="268"/>
        <v>0</v>
      </c>
      <c r="X1702" s="44" t="str">
        <f t="shared" si="269"/>
        <v>NA</v>
      </c>
      <c r="Y1702" s="90" t="b">
        <f>AND(MONTH(Taulukko1[[#This Row],[Alku PVM]] )=6,DAY(Taulukko1[[#This Row],[Alku PVM]] )&gt;19)</f>
        <v>0</v>
      </c>
      <c r="Z1702" s="90" t="b">
        <f>AND(MONTH(Taulukko1[[#This Row],[Loppu PVM]] )=6,DAY(Taulukko1[[#This Row],[Loppu PVM]] )&gt;19)</f>
        <v>0</v>
      </c>
      <c r="AA1702" s="90" t="b">
        <f>OR(MONTH(Taulukko1[[#This Row],[Alku PVM]] )&lt;=5,AND(MONTH(Taulukko1[[#This Row],[Alku PVM]] )=6,DAY(Taulukko1[[#This Row],[Alku PVM]] )&lt;20))</f>
        <v>0</v>
      </c>
      <c r="AB1702" s="90" t="b">
        <f>OR(MONTH(Taulukko1[[#This Row],[Loppu PVM]])&lt;=5,AND(MONTH(Taulukko1[[#This Row],[Loppu PVM]] )=6,DAY(Taulukko1[[#This Row],[Loppu PVM]])&lt;20))</f>
        <v>0</v>
      </c>
      <c r="AC1702" s="90" t="b">
        <f>OR(MONTH(Taulukko1[[#This Row],[Alku PVM]] )&lt;=3,AND(MONTH(Taulukko1[[#This Row],[Alku PVM]] )=3))</f>
        <v>0</v>
      </c>
      <c r="AD1702" s="90" t="b">
        <f>OR(MONTH(Taulukko1[[#This Row],[Loppu PVM]] )&lt;=3,AND(MONTH(Taulukko1[[#This Row],[Loppu PVM]] )=3))</f>
        <v>0</v>
      </c>
      <c r="AE1702" s="90" t="b">
        <f>OR(MONTH(Taulukko1[[#This Row],[Alku PVM]] )&lt;=9,AND(MONTH(Taulukko1[[#This Row],[Alku PVM]] )=9))</f>
        <v>0</v>
      </c>
      <c r="AF1702" s="90" t="b">
        <f>OR(MONTH(Taulukko1[[#This Row],[Loppu PVM]])&lt;=9,AND(MONTH(Taulukko1[[#This Row],[Loppu PVM]] )=9))</f>
        <v>0</v>
      </c>
      <c r="AG1702" s="90" t="b">
        <f>OR(MONTH(Taulukko1[[#This Row],[Alku PVM]] )&lt;=6,AND(MONTH(Taulukko1[[#This Row],[Alku PVM]] )=6))</f>
        <v>0</v>
      </c>
      <c r="AH1702" s="90" t="b">
        <f>OR(MONTH(Taulukko1[[#This Row],[Loppu PVM]])&lt;=6,AND(MONTH(Taulukko1[[#This Row],[Loppu PVM]] )=6))</f>
        <v>0</v>
      </c>
    </row>
    <row r="1703" spans="1:34" ht="12.75" customHeight="1">
      <c r="A1703" t="s">
        <v>3747</v>
      </c>
      <c r="B1703" s="23">
        <v>40829</v>
      </c>
      <c r="C1703" t="s">
        <v>3746</v>
      </c>
      <c r="D1703" s="5">
        <v>185</v>
      </c>
      <c r="F1703" s="4">
        <v>40857</v>
      </c>
      <c r="G1703" s="5">
        <v>4</v>
      </c>
      <c r="H1703" s="22">
        <v>185</v>
      </c>
      <c r="I1703" s="126" t="e">
        <f>INDEX('TOL2008'!B:B,MATCH(A1703,'TOL2008'!A:A,0))</f>
        <v>#N/A</v>
      </c>
      <c r="J1703" s="126" t="e">
        <f>INDEX(Pääluokka!$H$2:$H$100,MATCH(VALUE(LEFT(Taulukko1[[#This Row],[TOL2008]],2)),Pääluokka!$G$2:$G$100,0))</f>
        <v>#N/A</v>
      </c>
      <c r="K1703" s="126" t="e">
        <f>INDEX(Pääluokka!$I$2:$I$100,MATCH(VALUE(LEFT(Taulukko1[[#This Row],[TOL2008]],2)),Pääluokka!$G$2:$G$100,0))</f>
        <v>#N/A</v>
      </c>
      <c r="L1703" s="41">
        <f t="shared" si="260"/>
        <v>28</v>
      </c>
      <c r="M1703" s="43">
        <f t="shared" si="261"/>
        <v>40829</v>
      </c>
      <c r="N1703" s="43">
        <f t="shared" si="262"/>
        <v>40857</v>
      </c>
      <c r="O1703" s="43">
        <f t="shared" si="263"/>
        <v>40817</v>
      </c>
      <c r="P1703" s="43">
        <f t="shared" si="264"/>
        <v>40848</v>
      </c>
      <c r="Q1703" s="41">
        <f t="shared" si="265"/>
        <v>2011</v>
      </c>
      <c r="R1703" s="41">
        <f t="shared" si="266"/>
        <v>2011</v>
      </c>
      <c r="S1703" s="43" t="str">
        <f>YEAR(Taulukko1[[#This Row],[Alku KK]])&amp;"Q"&amp;ROUNDDOWN((MONTH(Taulukko1[[#This Row],[Alku KK]])-1)/3+1,0)</f>
        <v>2011Q4</v>
      </c>
      <c r="T1703" s="43" t="str">
        <f>YEAR(Taulukko1[[#This Row],[Loppu KK]])&amp;"Q"&amp;ROUNDDOWN((MONTH(Taulukko1[[#This Row],[Loppu KK]])-1)/3+1,0)</f>
        <v>2011Q4</v>
      </c>
      <c r="U1703" s="66">
        <f>IF(COUNT(Taulukko1[[#This Row],[Neuvottelujen alaiset ]])=1,Taulukko1[[#This Row],[Neuvottelujen alaiset ]],Taulukko1[[#This Row],[Vähennystarve]])</f>
        <v>185</v>
      </c>
      <c r="V1703" s="44" t="str">
        <f t="shared" si="267"/>
        <v>NA</v>
      </c>
      <c r="W1703" s="44">
        <f t="shared" si="268"/>
        <v>2.1621621621621623E-2</v>
      </c>
      <c r="X1703" s="44" t="str">
        <f t="shared" si="269"/>
        <v>NA</v>
      </c>
      <c r="Y1703" s="90" t="b">
        <f>AND(MONTH(Taulukko1[[#This Row],[Alku PVM]] )=6,DAY(Taulukko1[[#This Row],[Alku PVM]] )&gt;19)</f>
        <v>0</v>
      </c>
      <c r="Z1703" s="90" t="b">
        <f>AND(MONTH(Taulukko1[[#This Row],[Loppu PVM]] )=6,DAY(Taulukko1[[#This Row],[Loppu PVM]] )&gt;19)</f>
        <v>0</v>
      </c>
      <c r="AA1703" s="90" t="b">
        <f>OR(MONTH(Taulukko1[[#This Row],[Alku PVM]] )&lt;=5,AND(MONTH(Taulukko1[[#This Row],[Alku PVM]] )=6,DAY(Taulukko1[[#This Row],[Alku PVM]] )&lt;20))</f>
        <v>0</v>
      </c>
      <c r="AB1703" s="90" t="b">
        <f>OR(MONTH(Taulukko1[[#This Row],[Loppu PVM]])&lt;=5,AND(MONTH(Taulukko1[[#This Row],[Loppu PVM]] )=6,DAY(Taulukko1[[#This Row],[Loppu PVM]])&lt;20))</f>
        <v>0</v>
      </c>
      <c r="AC1703" s="90" t="b">
        <f>OR(MONTH(Taulukko1[[#This Row],[Alku PVM]] )&lt;=3,AND(MONTH(Taulukko1[[#This Row],[Alku PVM]] )=3))</f>
        <v>0</v>
      </c>
      <c r="AD1703" s="90" t="b">
        <f>OR(MONTH(Taulukko1[[#This Row],[Loppu PVM]] )&lt;=3,AND(MONTH(Taulukko1[[#This Row],[Loppu PVM]] )=3))</f>
        <v>0</v>
      </c>
      <c r="AE1703" s="90" t="b">
        <f>OR(MONTH(Taulukko1[[#This Row],[Alku PVM]] )&lt;=9,AND(MONTH(Taulukko1[[#This Row],[Alku PVM]] )=9))</f>
        <v>0</v>
      </c>
      <c r="AF1703" s="90" t="b">
        <f>OR(MONTH(Taulukko1[[#This Row],[Loppu PVM]])&lt;=9,AND(MONTH(Taulukko1[[#This Row],[Loppu PVM]] )=9))</f>
        <v>0</v>
      </c>
      <c r="AG1703" s="90" t="b">
        <f>OR(MONTH(Taulukko1[[#This Row],[Alku PVM]] )&lt;=6,AND(MONTH(Taulukko1[[#This Row],[Alku PVM]] )=6))</f>
        <v>0</v>
      </c>
      <c r="AH1703" s="90" t="b">
        <f>OR(MONTH(Taulukko1[[#This Row],[Loppu PVM]])&lt;=6,AND(MONTH(Taulukko1[[#This Row],[Loppu PVM]] )=6))</f>
        <v>0</v>
      </c>
    </row>
    <row r="1704" spans="1:34" ht="12.75" customHeight="1">
      <c r="A1704" t="s">
        <v>1172</v>
      </c>
      <c r="B1704" s="23">
        <v>40829</v>
      </c>
      <c r="C1704" t="s">
        <v>3741</v>
      </c>
      <c r="E1704" s="62">
        <v>100</v>
      </c>
      <c r="F1704" s="4"/>
      <c r="G1704" s="5"/>
      <c r="H1704" s="22">
        <v>500</v>
      </c>
      <c r="I1704" s="126">
        <f>INDEX('TOL2008'!B:B,MATCH(A1704,'TOL2008'!A:A,0))</f>
        <v>28990</v>
      </c>
      <c r="J1704" s="126" t="str">
        <f>INDEX(Pääluokka!$H$2:$H$100,MATCH(VALUE(LEFT(Taulukko1[[#This Row],[TOL2008]],2)),Pääluokka!$G$2:$G$100,0))</f>
        <v>Teollisuus</v>
      </c>
      <c r="K1704" s="126" t="str">
        <f>INDEX(Pääluokka!$I$2:$I$100,MATCH(VALUE(LEFT(Taulukko1[[#This Row],[TOL2008]],2)),Pääluokka!$G$2:$G$100,0))</f>
        <v>Teollisuus (C-E)</v>
      </c>
      <c r="L1704" s="41" t="str">
        <f t="shared" si="260"/>
        <v>NA</v>
      </c>
      <c r="M1704" s="43">
        <f t="shared" si="261"/>
        <v>40829</v>
      </c>
      <c r="N1704" s="43">
        <f t="shared" si="262"/>
        <v>40880</v>
      </c>
      <c r="O1704" s="43">
        <f t="shared" si="263"/>
        <v>40817</v>
      </c>
      <c r="P1704" s="43">
        <f t="shared" si="264"/>
        <v>40878</v>
      </c>
      <c r="Q1704" s="41">
        <f t="shared" si="265"/>
        <v>2011</v>
      </c>
      <c r="R1704" s="41">
        <f t="shared" si="266"/>
        <v>2011</v>
      </c>
      <c r="S1704" s="43" t="str">
        <f>YEAR(Taulukko1[[#This Row],[Alku KK]])&amp;"Q"&amp;ROUNDDOWN((MONTH(Taulukko1[[#This Row],[Alku KK]])-1)/3+1,0)</f>
        <v>2011Q4</v>
      </c>
      <c r="T1704" s="43" t="str">
        <f>YEAR(Taulukko1[[#This Row],[Loppu KK]])&amp;"Q"&amp;ROUNDDOWN((MONTH(Taulukko1[[#This Row],[Loppu KK]])-1)/3+1,0)</f>
        <v>2011Q4</v>
      </c>
      <c r="U1704" s="66">
        <f>IF(COUNT(Taulukko1[[#This Row],[Neuvottelujen alaiset ]])=1,Taulukko1[[#This Row],[Neuvottelujen alaiset ]],Taulukko1[[#This Row],[Vähennystarve]])</f>
        <v>500</v>
      </c>
      <c r="V1704" s="44">
        <f t="shared" si="267"/>
        <v>0.2</v>
      </c>
      <c r="W1704" s="44" t="str">
        <f t="shared" si="268"/>
        <v>NA</v>
      </c>
      <c r="X1704" s="44" t="str">
        <f t="shared" si="269"/>
        <v>NA</v>
      </c>
      <c r="Y1704" s="90" t="b">
        <f>AND(MONTH(Taulukko1[[#This Row],[Alku PVM]] )=6,DAY(Taulukko1[[#This Row],[Alku PVM]] )&gt;19)</f>
        <v>0</v>
      </c>
      <c r="Z1704" s="90" t="b">
        <f>AND(MONTH(Taulukko1[[#This Row],[Loppu PVM]] )=6,DAY(Taulukko1[[#This Row],[Loppu PVM]] )&gt;19)</f>
        <v>0</v>
      </c>
      <c r="AA1704" s="90" t="b">
        <f>OR(MONTH(Taulukko1[[#This Row],[Alku PVM]] )&lt;=5,AND(MONTH(Taulukko1[[#This Row],[Alku PVM]] )=6,DAY(Taulukko1[[#This Row],[Alku PVM]] )&lt;20))</f>
        <v>0</v>
      </c>
      <c r="AB1704" s="90" t="b">
        <f>OR(MONTH(Taulukko1[[#This Row],[Loppu PVM]])&lt;=5,AND(MONTH(Taulukko1[[#This Row],[Loppu PVM]] )=6,DAY(Taulukko1[[#This Row],[Loppu PVM]])&lt;20))</f>
        <v>0</v>
      </c>
      <c r="AC1704" s="90" t="b">
        <f>OR(MONTH(Taulukko1[[#This Row],[Alku PVM]] )&lt;=3,AND(MONTH(Taulukko1[[#This Row],[Alku PVM]] )=3))</f>
        <v>0</v>
      </c>
      <c r="AD1704" s="90" t="b">
        <f>OR(MONTH(Taulukko1[[#This Row],[Loppu PVM]] )&lt;=3,AND(MONTH(Taulukko1[[#This Row],[Loppu PVM]] )=3))</f>
        <v>0</v>
      </c>
      <c r="AE1704" s="90" t="b">
        <f>OR(MONTH(Taulukko1[[#This Row],[Alku PVM]] )&lt;=9,AND(MONTH(Taulukko1[[#This Row],[Alku PVM]] )=9))</f>
        <v>0</v>
      </c>
      <c r="AF1704" s="90" t="b">
        <f>OR(MONTH(Taulukko1[[#This Row],[Loppu PVM]])&lt;=9,AND(MONTH(Taulukko1[[#This Row],[Loppu PVM]] )=9))</f>
        <v>0</v>
      </c>
      <c r="AG1704" s="90" t="b">
        <f>OR(MONTH(Taulukko1[[#This Row],[Alku PVM]] )&lt;=6,AND(MONTH(Taulukko1[[#This Row],[Alku PVM]] )=6))</f>
        <v>0</v>
      </c>
      <c r="AH1704" s="90" t="b">
        <f>OR(MONTH(Taulukko1[[#This Row],[Loppu PVM]])&lt;=6,AND(MONTH(Taulukko1[[#This Row],[Loppu PVM]] )=6))</f>
        <v>0</v>
      </c>
    </row>
    <row r="1705" spans="1:34" ht="12.75" customHeight="1">
      <c r="A1705" t="s">
        <v>3739</v>
      </c>
      <c r="B1705" s="23">
        <v>40830</v>
      </c>
      <c r="C1705" t="s">
        <v>3738</v>
      </c>
      <c r="F1705" s="4">
        <v>40856</v>
      </c>
      <c r="G1705" s="5">
        <v>0</v>
      </c>
      <c r="H1705" s="22">
        <v>50</v>
      </c>
      <c r="I1705" s="126" t="e">
        <f>INDEX('TOL2008'!B:B,MATCH(A1705,'TOL2008'!A:A,0))</f>
        <v>#N/A</v>
      </c>
      <c r="J1705" s="126" t="e">
        <f>INDEX(Pääluokka!$H$2:$H$100,MATCH(VALUE(LEFT(Taulukko1[[#This Row],[TOL2008]],2)),Pääluokka!$G$2:$G$100,0))</f>
        <v>#N/A</v>
      </c>
      <c r="K1705" s="126" t="e">
        <f>INDEX(Pääluokka!$I$2:$I$100,MATCH(VALUE(LEFT(Taulukko1[[#This Row],[TOL2008]],2)),Pääluokka!$G$2:$G$100,0))</f>
        <v>#N/A</v>
      </c>
      <c r="L1705" s="41">
        <f t="shared" si="260"/>
        <v>26</v>
      </c>
      <c r="M1705" s="43">
        <f t="shared" si="261"/>
        <v>40830</v>
      </c>
      <c r="N1705" s="43">
        <f t="shared" si="262"/>
        <v>40856</v>
      </c>
      <c r="O1705" s="43">
        <f t="shared" si="263"/>
        <v>40817</v>
      </c>
      <c r="P1705" s="43">
        <f t="shared" si="264"/>
        <v>40848</v>
      </c>
      <c r="Q1705" s="41">
        <f t="shared" si="265"/>
        <v>2011</v>
      </c>
      <c r="R1705" s="41">
        <f t="shared" si="266"/>
        <v>2011</v>
      </c>
      <c r="S1705" s="43" t="str">
        <f>YEAR(Taulukko1[[#This Row],[Alku KK]])&amp;"Q"&amp;ROUNDDOWN((MONTH(Taulukko1[[#This Row],[Alku KK]])-1)/3+1,0)</f>
        <v>2011Q4</v>
      </c>
      <c r="T1705" s="43" t="str">
        <f>YEAR(Taulukko1[[#This Row],[Loppu KK]])&amp;"Q"&amp;ROUNDDOWN((MONTH(Taulukko1[[#This Row],[Loppu KK]])-1)/3+1,0)</f>
        <v>2011Q4</v>
      </c>
      <c r="U1705" s="66">
        <f>IF(COUNT(Taulukko1[[#This Row],[Neuvottelujen alaiset ]])=1,Taulukko1[[#This Row],[Neuvottelujen alaiset ]],Taulukko1[[#This Row],[Vähennystarve]])</f>
        <v>50</v>
      </c>
      <c r="V1705" s="44" t="str">
        <f t="shared" si="267"/>
        <v>NA</v>
      </c>
      <c r="W1705" s="44">
        <f t="shared" si="268"/>
        <v>0</v>
      </c>
      <c r="X1705" s="44" t="str">
        <f t="shared" si="269"/>
        <v>NA</v>
      </c>
      <c r="Y1705" s="90" t="b">
        <f>AND(MONTH(Taulukko1[[#This Row],[Alku PVM]] )=6,DAY(Taulukko1[[#This Row],[Alku PVM]] )&gt;19)</f>
        <v>0</v>
      </c>
      <c r="Z1705" s="90" t="b">
        <f>AND(MONTH(Taulukko1[[#This Row],[Loppu PVM]] )=6,DAY(Taulukko1[[#This Row],[Loppu PVM]] )&gt;19)</f>
        <v>0</v>
      </c>
      <c r="AA1705" s="90" t="b">
        <f>OR(MONTH(Taulukko1[[#This Row],[Alku PVM]] )&lt;=5,AND(MONTH(Taulukko1[[#This Row],[Alku PVM]] )=6,DAY(Taulukko1[[#This Row],[Alku PVM]] )&lt;20))</f>
        <v>0</v>
      </c>
      <c r="AB1705" s="90" t="b">
        <f>OR(MONTH(Taulukko1[[#This Row],[Loppu PVM]])&lt;=5,AND(MONTH(Taulukko1[[#This Row],[Loppu PVM]] )=6,DAY(Taulukko1[[#This Row],[Loppu PVM]])&lt;20))</f>
        <v>0</v>
      </c>
      <c r="AC1705" s="90" t="b">
        <f>OR(MONTH(Taulukko1[[#This Row],[Alku PVM]] )&lt;=3,AND(MONTH(Taulukko1[[#This Row],[Alku PVM]] )=3))</f>
        <v>0</v>
      </c>
      <c r="AD1705" s="90" t="b">
        <f>OR(MONTH(Taulukko1[[#This Row],[Loppu PVM]] )&lt;=3,AND(MONTH(Taulukko1[[#This Row],[Loppu PVM]] )=3))</f>
        <v>0</v>
      </c>
      <c r="AE1705" s="90" t="b">
        <f>OR(MONTH(Taulukko1[[#This Row],[Alku PVM]] )&lt;=9,AND(MONTH(Taulukko1[[#This Row],[Alku PVM]] )=9))</f>
        <v>0</v>
      </c>
      <c r="AF1705" s="90" t="b">
        <f>OR(MONTH(Taulukko1[[#This Row],[Loppu PVM]])&lt;=9,AND(MONTH(Taulukko1[[#This Row],[Loppu PVM]] )=9))</f>
        <v>0</v>
      </c>
      <c r="AG1705" s="90" t="b">
        <f>OR(MONTH(Taulukko1[[#This Row],[Alku PVM]] )&lt;=6,AND(MONTH(Taulukko1[[#This Row],[Alku PVM]] )=6))</f>
        <v>0</v>
      </c>
      <c r="AH1705" s="90" t="b">
        <f>OR(MONTH(Taulukko1[[#This Row],[Loppu PVM]])&lt;=6,AND(MONTH(Taulukko1[[#This Row],[Loppu PVM]] )=6))</f>
        <v>0</v>
      </c>
    </row>
    <row r="1706" spans="1:34" ht="12.75" customHeight="1">
      <c r="A1706" t="s">
        <v>50</v>
      </c>
      <c r="B1706" s="23">
        <v>40830</v>
      </c>
      <c r="C1706" t="s">
        <v>3521</v>
      </c>
      <c r="E1706" s="62">
        <v>17</v>
      </c>
      <c r="F1706" s="4"/>
      <c r="G1706" s="5"/>
      <c r="H1706" s="22">
        <v>65</v>
      </c>
      <c r="I1706" s="126">
        <f>INDEX('TOL2008'!B:B,MATCH(A1706,'TOL2008'!A:A,0))</f>
        <v>17120</v>
      </c>
      <c r="J1706" s="126" t="str">
        <f>INDEX(Pääluokka!$H$2:$H$100,MATCH(VALUE(LEFT(Taulukko1[[#This Row],[TOL2008]],2)),Pääluokka!$G$2:$G$100,0))</f>
        <v>Teollisuus</v>
      </c>
      <c r="K1706" s="126" t="str">
        <f>INDEX(Pääluokka!$I$2:$I$100,MATCH(VALUE(LEFT(Taulukko1[[#This Row],[TOL2008]],2)),Pääluokka!$G$2:$G$100,0))</f>
        <v>Teollisuus (C-E)</v>
      </c>
      <c r="L1706" s="41" t="str">
        <f t="shared" si="260"/>
        <v>NA</v>
      </c>
      <c r="M1706" s="43">
        <f t="shared" si="261"/>
        <v>40830</v>
      </c>
      <c r="N1706" s="43">
        <f t="shared" si="262"/>
        <v>40881</v>
      </c>
      <c r="O1706" s="43">
        <f t="shared" si="263"/>
        <v>40817</v>
      </c>
      <c r="P1706" s="43">
        <f t="shared" si="264"/>
        <v>40878</v>
      </c>
      <c r="Q1706" s="41">
        <f t="shared" si="265"/>
        <v>2011</v>
      </c>
      <c r="R1706" s="41">
        <f t="shared" si="266"/>
        <v>2011</v>
      </c>
      <c r="S1706" s="43" t="str">
        <f>YEAR(Taulukko1[[#This Row],[Alku KK]])&amp;"Q"&amp;ROUNDDOWN((MONTH(Taulukko1[[#This Row],[Alku KK]])-1)/3+1,0)</f>
        <v>2011Q4</v>
      </c>
      <c r="T1706" s="43" t="str">
        <f>YEAR(Taulukko1[[#This Row],[Loppu KK]])&amp;"Q"&amp;ROUNDDOWN((MONTH(Taulukko1[[#This Row],[Loppu KK]])-1)/3+1,0)</f>
        <v>2011Q4</v>
      </c>
      <c r="U1706" s="66">
        <f>IF(COUNT(Taulukko1[[#This Row],[Neuvottelujen alaiset ]])=1,Taulukko1[[#This Row],[Neuvottelujen alaiset ]],Taulukko1[[#This Row],[Vähennystarve]])</f>
        <v>65</v>
      </c>
      <c r="V1706" s="44">
        <f t="shared" si="267"/>
        <v>0.26153846153846155</v>
      </c>
      <c r="W1706" s="44" t="str">
        <f t="shared" si="268"/>
        <v>NA</v>
      </c>
      <c r="X1706" s="44" t="str">
        <f t="shared" si="269"/>
        <v>NA</v>
      </c>
      <c r="Y1706" s="90" t="b">
        <f>AND(MONTH(Taulukko1[[#This Row],[Alku PVM]] )=6,DAY(Taulukko1[[#This Row],[Alku PVM]] )&gt;19)</f>
        <v>0</v>
      </c>
      <c r="Z1706" s="90" t="b">
        <f>AND(MONTH(Taulukko1[[#This Row],[Loppu PVM]] )=6,DAY(Taulukko1[[#This Row],[Loppu PVM]] )&gt;19)</f>
        <v>0</v>
      </c>
      <c r="AA1706" s="90" t="b">
        <f>OR(MONTH(Taulukko1[[#This Row],[Alku PVM]] )&lt;=5,AND(MONTH(Taulukko1[[#This Row],[Alku PVM]] )=6,DAY(Taulukko1[[#This Row],[Alku PVM]] )&lt;20))</f>
        <v>0</v>
      </c>
      <c r="AB1706" s="90" t="b">
        <f>OR(MONTH(Taulukko1[[#This Row],[Loppu PVM]])&lt;=5,AND(MONTH(Taulukko1[[#This Row],[Loppu PVM]] )=6,DAY(Taulukko1[[#This Row],[Loppu PVM]])&lt;20))</f>
        <v>0</v>
      </c>
      <c r="AC1706" s="90" t="b">
        <f>OR(MONTH(Taulukko1[[#This Row],[Alku PVM]] )&lt;=3,AND(MONTH(Taulukko1[[#This Row],[Alku PVM]] )=3))</f>
        <v>0</v>
      </c>
      <c r="AD1706" s="90" t="b">
        <f>OR(MONTH(Taulukko1[[#This Row],[Loppu PVM]] )&lt;=3,AND(MONTH(Taulukko1[[#This Row],[Loppu PVM]] )=3))</f>
        <v>0</v>
      </c>
      <c r="AE1706" s="90" t="b">
        <f>OR(MONTH(Taulukko1[[#This Row],[Alku PVM]] )&lt;=9,AND(MONTH(Taulukko1[[#This Row],[Alku PVM]] )=9))</f>
        <v>0</v>
      </c>
      <c r="AF1706" s="90" t="b">
        <f>OR(MONTH(Taulukko1[[#This Row],[Loppu PVM]])&lt;=9,AND(MONTH(Taulukko1[[#This Row],[Loppu PVM]] )=9))</f>
        <v>0</v>
      </c>
      <c r="AG1706" s="90" t="b">
        <f>OR(MONTH(Taulukko1[[#This Row],[Alku PVM]] )&lt;=6,AND(MONTH(Taulukko1[[#This Row],[Alku PVM]] )=6))</f>
        <v>0</v>
      </c>
      <c r="AH1706" s="90" t="b">
        <f>OR(MONTH(Taulukko1[[#This Row],[Loppu PVM]])&lt;=6,AND(MONTH(Taulukko1[[#This Row],[Loppu PVM]] )=6))</f>
        <v>0</v>
      </c>
    </row>
    <row r="1707" spans="1:34" ht="12.75" customHeight="1">
      <c r="A1707" t="s">
        <v>617</v>
      </c>
      <c r="B1707" s="23">
        <v>40831</v>
      </c>
      <c r="C1707" t="s">
        <v>3799</v>
      </c>
      <c r="D1707" s="5">
        <v>0</v>
      </c>
      <c r="E1707" s="62">
        <v>20</v>
      </c>
      <c r="F1707" s="4">
        <v>40899</v>
      </c>
      <c r="G1707" s="5">
        <v>6</v>
      </c>
      <c r="H1707" s="22">
        <v>36</v>
      </c>
      <c r="I1707" s="126">
        <f>INDEX('TOL2008'!B:B,MATCH(A1707,'TOL2008'!A:A,0))</f>
        <v>10890</v>
      </c>
      <c r="J1707" s="126" t="str">
        <f>INDEX(Pääluokka!$H$2:$H$100,MATCH(VALUE(LEFT(Taulukko1[[#This Row],[TOL2008]],2)),Pääluokka!$G$2:$G$100,0))</f>
        <v>Teollisuus</v>
      </c>
      <c r="K1707" s="126" t="str">
        <f>INDEX(Pääluokka!$I$2:$I$100,MATCH(VALUE(LEFT(Taulukko1[[#This Row],[TOL2008]],2)),Pääluokka!$G$2:$G$100,0))</f>
        <v>Teollisuus (C-E)</v>
      </c>
      <c r="L1707" s="41">
        <f t="shared" si="260"/>
        <v>68</v>
      </c>
      <c r="M1707" s="43">
        <f t="shared" si="261"/>
        <v>40831</v>
      </c>
      <c r="N1707" s="43">
        <f t="shared" si="262"/>
        <v>40899</v>
      </c>
      <c r="O1707" s="43">
        <f t="shared" si="263"/>
        <v>40817</v>
      </c>
      <c r="P1707" s="43">
        <f t="shared" si="264"/>
        <v>40878</v>
      </c>
      <c r="Q1707" s="41">
        <f t="shared" si="265"/>
        <v>2011</v>
      </c>
      <c r="R1707" s="41">
        <f t="shared" si="266"/>
        <v>2011</v>
      </c>
      <c r="S1707" s="43" t="str">
        <f>YEAR(Taulukko1[[#This Row],[Alku KK]])&amp;"Q"&amp;ROUNDDOWN((MONTH(Taulukko1[[#This Row],[Alku KK]])-1)/3+1,0)</f>
        <v>2011Q4</v>
      </c>
      <c r="T1707" s="43" t="str">
        <f>YEAR(Taulukko1[[#This Row],[Loppu KK]])&amp;"Q"&amp;ROUNDDOWN((MONTH(Taulukko1[[#This Row],[Loppu KK]])-1)/3+1,0)</f>
        <v>2011Q4</v>
      </c>
      <c r="U1707" s="66">
        <f>IF(COUNT(Taulukko1[[#This Row],[Neuvottelujen alaiset ]])=1,Taulukko1[[#This Row],[Neuvottelujen alaiset ]],Taulukko1[[#This Row],[Vähennystarve]])</f>
        <v>36</v>
      </c>
      <c r="V1707" s="44">
        <f t="shared" si="267"/>
        <v>0.55555555555555558</v>
      </c>
      <c r="W1707" s="44">
        <f t="shared" si="268"/>
        <v>0.16666666666666666</v>
      </c>
      <c r="X1707" s="44">
        <f t="shared" si="269"/>
        <v>0.3</v>
      </c>
      <c r="Y1707" s="90" t="b">
        <f>AND(MONTH(Taulukko1[[#This Row],[Alku PVM]] )=6,DAY(Taulukko1[[#This Row],[Alku PVM]] )&gt;19)</f>
        <v>0</v>
      </c>
      <c r="Z1707" s="90" t="b">
        <f>AND(MONTH(Taulukko1[[#This Row],[Loppu PVM]] )=6,DAY(Taulukko1[[#This Row],[Loppu PVM]] )&gt;19)</f>
        <v>0</v>
      </c>
      <c r="AA1707" s="90" t="b">
        <f>OR(MONTH(Taulukko1[[#This Row],[Alku PVM]] )&lt;=5,AND(MONTH(Taulukko1[[#This Row],[Alku PVM]] )=6,DAY(Taulukko1[[#This Row],[Alku PVM]] )&lt;20))</f>
        <v>0</v>
      </c>
      <c r="AB1707" s="90" t="b">
        <f>OR(MONTH(Taulukko1[[#This Row],[Loppu PVM]])&lt;=5,AND(MONTH(Taulukko1[[#This Row],[Loppu PVM]] )=6,DAY(Taulukko1[[#This Row],[Loppu PVM]])&lt;20))</f>
        <v>0</v>
      </c>
      <c r="AC1707" s="90" t="b">
        <f>OR(MONTH(Taulukko1[[#This Row],[Alku PVM]] )&lt;=3,AND(MONTH(Taulukko1[[#This Row],[Alku PVM]] )=3))</f>
        <v>0</v>
      </c>
      <c r="AD1707" s="90" t="b">
        <f>OR(MONTH(Taulukko1[[#This Row],[Loppu PVM]] )&lt;=3,AND(MONTH(Taulukko1[[#This Row],[Loppu PVM]] )=3))</f>
        <v>0</v>
      </c>
      <c r="AE1707" s="90" t="b">
        <f>OR(MONTH(Taulukko1[[#This Row],[Alku PVM]] )&lt;=9,AND(MONTH(Taulukko1[[#This Row],[Alku PVM]] )=9))</f>
        <v>0</v>
      </c>
      <c r="AF1707" s="90" t="b">
        <f>OR(MONTH(Taulukko1[[#This Row],[Loppu PVM]])&lt;=9,AND(MONTH(Taulukko1[[#This Row],[Loppu PVM]] )=9))</f>
        <v>0</v>
      </c>
      <c r="AG1707" s="90" t="b">
        <f>OR(MONTH(Taulukko1[[#This Row],[Alku PVM]] )&lt;=6,AND(MONTH(Taulukko1[[#This Row],[Alku PVM]] )=6))</f>
        <v>0</v>
      </c>
      <c r="AH1707" s="90" t="b">
        <f>OR(MONTH(Taulukko1[[#This Row],[Loppu PVM]])&lt;=6,AND(MONTH(Taulukko1[[#This Row],[Loppu PVM]] )=6))</f>
        <v>0</v>
      </c>
    </row>
    <row r="1708" spans="1:34" ht="12.75" customHeight="1">
      <c r="A1708" s="21" t="s">
        <v>679</v>
      </c>
      <c r="B1708" s="23">
        <v>40834</v>
      </c>
      <c r="C1708" t="s">
        <v>3392</v>
      </c>
      <c r="D1708" s="24"/>
      <c r="E1708" s="62">
        <v>40</v>
      </c>
      <c r="F1708" s="23">
        <v>40863</v>
      </c>
      <c r="G1708" s="24">
        <v>7</v>
      </c>
      <c r="H1708" s="22">
        <v>40</v>
      </c>
      <c r="I1708" s="126">
        <f>INDEX('TOL2008'!B:B,MATCH(A1708,'TOL2008'!A:A,0))</f>
        <v>23140</v>
      </c>
      <c r="J1708" s="126" t="str">
        <f>INDEX(Pääluokka!$H$2:$H$100,MATCH(VALUE(LEFT(Taulukko1[[#This Row],[TOL2008]],2)),Pääluokka!$G$2:$G$100,0))</f>
        <v>Teollisuus</v>
      </c>
      <c r="K1708" s="126" t="str">
        <f>INDEX(Pääluokka!$I$2:$I$100,MATCH(VALUE(LEFT(Taulukko1[[#This Row],[TOL2008]],2)),Pääluokka!$G$2:$G$100,0))</f>
        <v>Teollisuus (C-E)</v>
      </c>
      <c r="L1708" s="41">
        <f t="shared" si="260"/>
        <v>29</v>
      </c>
      <c r="M1708" s="43">
        <f t="shared" si="261"/>
        <v>40834</v>
      </c>
      <c r="N1708" s="43">
        <f t="shared" si="262"/>
        <v>40863</v>
      </c>
      <c r="O1708" s="43">
        <f t="shared" si="263"/>
        <v>40817</v>
      </c>
      <c r="P1708" s="43">
        <f t="shared" si="264"/>
        <v>40848</v>
      </c>
      <c r="Q1708" s="41">
        <f t="shared" si="265"/>
        <v>2011</v>
      </c>
      <c r="R1708" s="41">
        <f t="shared" si="266"/>
        <v>2011</v>
      </c>
      <c r="S1708" s="43" t="str">
        <f>YEAR(Taulukko1[[#This Row],[Alku KK]])&amp;"Q"&amp;ROUNDDOWN((MONTH(Taulukko1[[#This Row],[Alku KK]])-1)/3+1,0)</f>
        <v>2011Q4</v>
      </c>
      <c r="T1708" s="43" t="str">
        <f>YEAR(Taulukko1[[#This Row],[Loppu KK]])&amp;"Q"&amp;ROUNDDOWN((MONTH(Taulukko1[[#This Row],[Loppu KK]])-1)/3+1,0)</f>
        <v>2011Q4</v>
      </c>
      <c r="U1708" s="66">
        <f>IF(COUNT(Taulukko1[[#This Row],[Neuvottelujen alaiset ]])=1,Taulukko1[[#This Row],[Neuvottelujen alaiset ]],Taulukko1[[#This Row],[Vähennystarve]])</f>
        <v>40</v>
      </c>
      <c r="V1708" s="44">
        <f t="shared" si="267"/>
        <v>1</v>
      </c>
      <c r="W1708" s="44">
        <f t="shared" si="268"/>
        <v>0.17499999999999999</v>
      </c>
      <c r="X1708" s="44">
        <f t="shared" si="269"/>
        <v>0.17499999999999999</v>
      </c>
      <c r="Y1708" s="90" t="b">
        <f>AND(MONTH(Taulukko1[[#This Row],[Alku PVM]] )=6,DAY(Taulukko1[[#This Row],[Alku PVM]] )&gt;19)</f>
        <v>0</v>
      </c>
      <c r="Z1708" s="90" t="b">
        <f>AND(MONTH(Taulukko1[[#This Row],[Loppu PVM]] )=6,DAY(Taulukko1[[#This Row],[Loppu PVM]] )&gt;19)</f>
        <v>0</v>
      </c>
      <c r="AA1708" s="90" t="b">
        <f>OR(MONTH(Taulukko1[[#This Row],[Alku PVM]] )&lt;=5,AND(MONTH(Taulukko1[[#This Row],[Alku PVM]] )=6,DAY(Taulukko1[[#This Row],[Alku PVM]] )&lt;20))</f>
        <v>0</v>
      </c>
      <c r="AB1708" s="90" t="b">
        <f>OR(MONTH(Taulukko1[[#This Row],[Loppu PVM]])&lt;=5,AND(MONTH(Taulukko1[[#This Row],[Loppu PVM]] )=6,DAY(Taulukko1[[#This Row],[Loppu PVM]])&lt;20))</f>
        <v>0</v>
      </c>
      <c r="AC1708" s="90" t="b">
        <f>OR(MONTH(Taulukko1[[#This Row],[Alku PVM]] )&lt;=3,AND(MONTH(Taulukko1[[#This Row],[Alku PVM]] )=3))</f>
        <v>0</v>
      </c>
      <c r="AD1708" s="90" t="b">
        <f>OR(MONTH(Taulukko1[[#This Row],[Loppu PVM]] )&lt;=3,AND(MONTH(Taulukko1[[#This Row],[Loppu PVM]] )=3))</f>
        <v>0</v>
      </c>
      <c r="AE1708" s="90" t="b">
        <f>OR(MONTH(Taulukko1[[#This Row],[Alku PVM]] )&lt;=9,AND(MONTH(Taulukko1[[#This Row],[Alku PVM]] )=9))</f>
        <v>0</v>
      </c>
      <c r="AF1708" s="90" t="b">
        <f>OR(MONTH(Taulukko1[[#This Row],[Loppu PVM]])&lt;=9,AND(MONTH(Taulukko1[[#This Row],[Loppu PVM]] )=9))</f>
        <v>0</v>
      </c>
      <c r="AG1708" s="90" t="b">
        <f>OR(MONTH(Taulukko1[[#This Row],[Alku PVM]] )&lt;=6,AND(MONTH(Taulukko1[[#This Row],[Alku PVM]] )=6))</f>
        <v>0</v>
      </c>
      <c r="AH1708" s="90" t="b">
        <f>OR(MONTH(Taulukko1[[#This Row],[Loppu PVM]])&lt;=6,AND(MONTH(Taulukko1[[#This Row],[Loppu PVM]] )=6))</f>
        <v>0</v>
      </c>
    </row>
    <row r="1709" spans="1:34" ht="12.75" customHeight="1">
      <c r="A1709" s="21" t="s">
        <v>1285</v>
      </c>
      <c r="B1709" s="23">
        <v>40834</v>
      </c>
      <c r="C1709" s="21" t="s">
        <v>3791</v>
      </c>
      <c r="D1709" s="24"/>
      <c r="E1709" s="62">
        <v>34</v>
      </c>
      <c r="F1709" s="23">
        <v>40892</v>
      </c>
      <c r="G1709" s="24">
        <v>0</v>
      </c>
      <c r="H1709" s="22">
        <v>34</v>
      </c>
      <c r="I1709" s="126">
        <f>INDEX('TOL2008'!B:B,MATCH(A1709,'TOL2008'!A:A,0))</f>
        <v>24510</v>
      </c>
      <c r="J1709" s="126" t="str">
        <f>INDEX(Pääluokka!$H$2:$H$100,MATCH(VALUE(LEFT(Taulukko1[[#This Row],[TOL2008]],2)),Pääluokka!$G$2:$G$100,0))</f>
        <v>Teollisuus</v>
      </c>
      <c r="K1709" s="126" t="str">
        <f>INDEX(Pääluokka!$I$2:$I$100,MATCH(VALUE(LEFT(Taulukko1[[#This Row],[TOL2008]],2)),Pääluokka!$G$2:$G$100,0))</f>
        <v>Teollisuus (C-E)</v>
      </c>
      <c r="L1709" s="41">
        <f t="shared" si="260"/>
        <v>58</v>
      </c>
      <c r="M1709" s="43">
        <f t="shared" si="261"/>
        <v>40834</v>
      </c>
      <c r="N1709" s="43">
        <f t="shared" si="262"/>
        <v>40892</v>
      </c>
      <c r="O1709" s="43">
        <f t="shared" si="263"/>
        <v>40817</v>
      </c>
      <c r="P1709" s="43">
        <f t="shared" si="264"/>
        <v>40878</v>
      </c>
      <c r="Q1709" s="41">
        <f t="shared" si="265"/>
        <v>2011</v>
      </c>
      <c r="R1709" s="41">
        <f t="shared" si="266"/>
        <v>2011</v>
      </c>
      <c r="S1709" s="43" t="str">
        <f>YEAR(Taulukko1[[#This Row],[Alku KK]])&amp;"Q"&amp;ROUNDDOWN((MONTH(Taulukko1[[#This Row],[Alku KK]])-1)/3+1,0)</f>
        <v>2011Q4</v>
      </c>
      <c r="T1709" s="43" t="str">
        <f>YEAR(Taulukko1[[#This Row],[Loppu KK]])&amp;"Q"&amp;ROUNDDOWN((MONTH(Taulukko1[[#This Row],[Loppu KK]])-1)/3+1,0)</f>
        <v>2011Q4</v>
      </c>
      <c r="U1709" s="66">
        <f>IF(COUNT(Taulukko1[[#This Row],[Neuvottelujen alaiset ]])=1,Taulukko1[[#This Row],[Neuvottelujen alaiset ]],Taulukko1[[#This Row],[Vähennystarve]])</f>
        <v>34</v>
      </c>
      <c r="V1709" s="44">
        <f t="shared" si="267"/>
        <v>1</v>
      </c>
      <c r="W1709" s="44">
        <f t="shared" si="268"/>
        <v>0</v>
      </c>
      <c r="X1709" s="44">
        <f t="shared" si="269"/>
        <v>0</v>
      </c>
      <c r="Y1709" s="90" t="b">
        <f>AND(MONTH(Taulukko1[[#This Row],[Alku PVM]] )=6,DAY(Taulukko1[[#This Row],[Alku PVM]] )&gt;19)</f>
        <v>0</v>
      </c>
      <c r="Z1709" s="90" t="b">
        <f>AND(MONTH(Taulukko1[[#This Row],[Loppu PVM]] )=6,DAY(Taulukko1[[#This Row],[Loppu PVM]] )&gt;19)</f>
        <v>0</v>
      </c>
      <c r="AA1709" s="90" t="b">
        <f>OR(MONTH(Taulukko1[[#This Row],[Alku PVM]] )&lt;=5,AND(MONTH(Taulukko1[[#This Row],[Alku PVM]] )=6,DAY(Taulukko1[[#This Row],[Alku PVM]] )&lt;20))</f>
        <v>0</v>
      </c>
      <c r="AB1709" s="90" t="b">
        <f>OR(MONTH(Taulukko1[[#This Row],[Loppu PVM]])&lt;=5,AND(MONTH(Taulukko1[[#This Row],[Loppu PVM]] )=6,DAY(Taulukko1[[#This Row],[Loppu PVM]])&lt;20))</f>
        <v>0</v>
      </c>
      <c r="AC1709" s="90" t="b">
        <f>OR(MONTH(Taulukko1[[#This Row],[Alku PVM]] )&lt;=3,AND(MONTH(Taulukko1[[#This Row],[Alku PVM]] )=3))</f>
        <v>0</v>
      </c>
      <c r="AD1709" s="90" t="b">
        <f>OR(MONTH(Taulukko1[[#This Row],[Loppu PVM]] )&lt;=3,AND(MONTH(Taulukko1[[#This Row],[Loppu PVM]] )=3))</f>
        <v>0</v>
      </c>
      <c r="AE1709" s="90" t="b">
        <f>OR(MONTH(Taulukko1[[#This Row],[Alku PVM]] )&lt;=9,AND(MONTH(Taulukko1[[#This Row],[Alku PVM]] )=9))</f>
        <v>0</v>
      </c>
      <c r="AF1709" s="90" t="b">
        <f>OR(MONTH(Taulukko1[[#This Row],[Loppu PVM]])&lt;=9,AND(MONTH(Taulukko1[[#This Row],[Loppu PVM]] )=9))</f>
        <v>0</v>
      </c>
      <c r="AG1709" s="90" t="b">
        <f>OR(MONTH(Taulukko1[[#This Row],[Alku PVM]] )&lt;=6,AND(MONTH(Taulukko1[[#This Row],[Alku PVM]] )=6))</f>
        <v>0</v>
      </c>
      <c r="AH1709" s="90" t="b">
        <f>OR(MONTH(Taulukko1[[#This Row],[Loppu PVM]])&lt;=6,AND(MONTH(Taulukko1[[#This Row],[Loppu PVM]] )=6))</f>
        <v>0</v>
      </c>
    </row>
    <row r="1710" spans="1:34" ht="12.75" customHeight="1">
      <c r="A1710" s="21" t="s">
        <v>385</v>
      </c>
      <c r="B1710" s="23">
        <v>40834</v>
      </c>
      <c r="C1710" s="21" t="s">
        <v>1381</v>
      </c>
      <c r="D1710" s="24"/>
      <c r="E1710" s="62">
        <v>300</v>
      </c>
      <c r="F1710" s="23">
        <v>40879</v>
      </c>
      <c r="G1710" s="24">
        <v>300</v>
      </c>
      <c r="H1710" s="22">
        <v>300</v>
      </c>
      <c r="I1710" s="126">
        <f>INDEX('TOL2008'!B:B,MATCH(A1710,'TOL2008'!A:A,0))</f>
        <v>41200</v>
      </c>
      <c r="J1710" s="126" t="str">
        <f>INDEX(Pääluokka!$H$2:$H$100,MATCH(VALUE(LEFT(Taulukko1[[#This Row],[TOL2008]],2)),Pääluokka!$G$2:$G$100,0))</f>
        <v>Rakentaminen</v>
      </c>
      <c r="K1710" s="126" t="str">
        <f>INDEX(Pääluokka!$I$2:$I$100,MATCH(VALUE(LEFT(Taulukko1[[#This Row],[TOL2008]],2)),Pääluokka!$G$2:$G$100,0))</f>
        <v>Rakentaminen (F)</v>
      </c>
      <c r="L1710" s="41">
        <f t="shared" si="260"/>
        <v>45</v>
      </c>
      <c r="M1710" s="43">
        <f t="shared" si="261"/>
        <v>40834</v>
      </c>
      <c r="N1710" s="43">
        <f t="shared" si="262"/>
        <v>40879</v>
      </c>
      <c r="O1710" s="43">
        <f t="shared" si="263"/>
        <v>40817</v>
      </c>
      <c r="P1710" s="43">
        <f t="shared" si="264"/>
        <v>40878</v>
      </c>
      <c r="Q1710" s="41">
        <f t="shared" si="265"/>
        <v>2011</v>
      </c>
      <c r="R1710" s="41">
        <f t="shared" si="266"/>
        <v>2011</v>
      </c>
      <c r="S1710" s="43" t="str">
        <f>YEAR(Taulukko1[[#This Row],[Alku KK]])&amp;"Q"&amp;ROUNDDOWN((MONTH(Taulukko1[[#This Row],[Alku KK]])-1)/3+1,0)</f>
        <v>2011Q4</v>
      </c>
      <c r="T1710" s="43" t="str">
        <f>YEAR(Taulukko1[[#This Row],[Loppu KK]])&amp;"Q"&amp;ROUNDDOWN((MONTH(Taulukko1[[#This Row],[Loppu KK]])-1)/3+1,0)</f>
        <v>2011Q4</v>
      </c>
      <c r="U1710" s="66">
        <f>IF(COUNT(Taulukko1[[#This Row],[Neuvottelujen alaiset ]])=1,Taulukko1[[#This Row],[Neuvottelujen alaiset ]],Taulukko1[[#This Row],[Vähennystarve]])</f>
        <v>300</v>
      </c>
      <c r="V1710" s="44">
        <f t="shared" si="267"/>
        <v>1</v>
      </c>
      <c r="W1710" s="44">
        <f t="shared" si="268"/>
        <v>1</v>
      </c>
      <c r="X1710" s="44">
        <f t="shared" si="269"/>
        <v>1</v>
      </c>
      <c r="Y1710" s="90" t="b">
        <f>AND(MONTH(Taulukko1[[#This Row],[Alku PVM]] )=6,DAY(Taulukko1[[#This Row],[Alku PVM]] )&gt;19)</f>
        <v>0</v>
      </c>
      <c r="Z1710" s="90" t="b">
        <f>AND(MONTH(Taulukko1[[#This Row],[Loppu PVM]] )=6,DAY(Taulukko1[[#This Row],[Loppu PVM]] )&gt;19)</f>
        <v>0</v>
      </c>
      <c r="AA1710" s="90" t="b">
        <f>OR(MONTH(Taulukko1[[#This Row],[Alku PVM]] )&lt;=5,AND(MONTH(Taulukko1[[#This Row],[Alku PVM]] )=6,DAY(Taulukko1[[#This Row],[Alku PVM]] )&lt;20))</f>
        <v>0</v>
      </c>
      <c r="AB1710" s="90" t="b">
        <f>OR(MONTH(Taulukko1[[#This Row],[Loppu PVM]])&lt;=5,AND(MONTH(Taulukko1[[#This Row],[Loppu PVM]] )=6,DAY(Taulukko1[[#This Row],[Loppu PVM]])&lt;20))</f>
        <v>0</v>
      </c>
      <c r="AC1710" s="90" t="b">
        <f>OR(MONTH(Taulukko1[[#This Row],[Alku PVM]] )&lt;=3,AND(MONTH(Taulukko1[[#This Row],[Alku PVM]] )=3))</f>
        <v>0</v>
      </c>
      <c r="AD1710" s="90" t="b">
        <f>OR(MONTH(Taulukko1[[#This Row],[Loppu PVM]] )&lt;=3,AND(MONTH(Taulukko1[[#This Row],[Loppu PVM]] )=3))</f>
        <v>0</v>
      </c>
      <c r="AE1710" s="90" t="b">
        <f>OR(MONTH(Taulukko1[[#This Row],[Alku PVM]] )&lt;=9,AND(MONTH(Taulukko1[[#This Row],[Alku PVM]] )=9))</f>
        <v>0</v>
      </c>
      <c r="AF1710" s="90" t="b">
        <f>OR(MONTH(Taulukko1[[#This Row],[Loppu PVM]])&lt;=9,AND(MONTH(Taulukko1[[#This Row],[Loppu PVM]] )=9))</f>
        <v>0</v>
      </c>
      <c r="AG1710" s="90" t="b">
        <f>OR(MONTH(Taulukko1[[#This Row],[Alku PVM]] )&lt;=6,AND(MONTH(Taulukko1[[#This Row],[Alku PVM]] )=6))</f>
        <v>0</v>
      </c>
      <c r="AH1710" s="90" t="b">
        <f>OR(MONTH(Taulukko1[[#This Row],[Loppu PVM]])&lt;=6,AND(MONTH(Taulukko1[[#This Row],[Loppu PVM]] )=6))</f>
        <v>0</v>
      </c>
    </row>
    <row r="1711" spans="1:34" ht="12.75" customHeight="1">
      <c r="A1711" s="21" t="s">
        <v>3690</v>
      </c>
      <c r="B1711" s="23">
        <v>40835</v>
      </c>
      <c r="C1711" s="21" t="s">
        <v>1534</v>
      </c>
      <c r="D1711" s="24"/>
      <c r="E1711" s="62">
        <v>50</v>
      </c>
      <c r="F1711" s="23">
        <v>40879</v>
      </c>
      <c r="G1711" s="24">
        <v>29</v>
      </c>
      <c r="H1711" s="22">
        <v>50</v>
      </c>
      <c r="I1711" s="126" t="e">
        <f>INDEX('TOL2008'!B:B,MATCH(A1711,'TOL2008'!A:A,0))</f>
        <v>#N/A</v>
      </c>
      <c r="J1711" s="126" t="e">
        <f>INDEX(Pääluokka!$H$2:$H$100,MATCH(VALUE(LEFT(Taulukko1[[#This Row],[TOL2008]],2)),Pääluokka!$G$2:$G$100,0))</f>
        <v>#N/A</v>
      </c>
      <c r="K1711" s="126" t="e">
        <f>INDEX(Pääluokka!$I$2:$I$100,MATCH(VALUE(LEFT(Taulukko1[[#This Row],[TOL2008]],2)),Pääluokka!$G$2:$G$100,0))</f>
        <v>#N/A</v>
      </c>
      <c r="L1711" s="41">
        <f t="shared" si="260"/>
        <v>44</v>
      </c>
      <c r="M1711" s="43">
        <f t="shared" si="261"/>
        <v>40835</v>
      </c>
      <c r="N1711" s="43">
        <f t="shared" si="262"/>
        <v>40879</v>
      </c>
      <c r="O1711" s="43">
        <f t="shared" si="263"/>
        <v>40817</v>
      </c>
      <c r="P1711" s="43">
        <f t="shared" si="264"/>
        <v>40878</v>
      </c>
      <c r="Q1711" s="41">
        <f t="shared" si="265"/>
        <v>2011</v>
      </c>
      <c r="R1711" s="41">
        <f t="shared" si="266"/>
        <v>2011</v>
      </c>
      <c r="S1711" s="43" t="str">
        <f>YEAR(Taulukko1[[#This Row],[Alku KK]])&amp;"Q"&amp;ROUNDDOWN((MONTH(Taulukko1[[#This Row],[Alku KK]])-1)/3+1,0)</f>
        <v>2011Q4</v>
      </c>
      <c r="T1711" s="43" t="str">
        <f>YEAR(Taulukko1[[#This Row],[Loppu KK]])&amp;"Q"&amp;ROUNDDOWN((MONTH(Taulukko1[[#This Row],[Loppu KK]])-1)/3+1,0)</f>
        <v>2011Q4</v>
      </c>
      <c r="U1711" s="66">
        <f>IF(COUNT(Taulukko1[[#This Row],[Neuvottelujen alaiset ]])=1,Taulukko1[[#This Row],[Neuvottelujen alaiset ]],Taulukko1[[#This Row],[Vähennystarve]])</f>
        <v>50</v>
      </c>
      <c r="V1711" s="44">
        <f t="shared" si="267"/>
        <v>1</v>
      </c>
      <c r="W1711" s="44">
        <f t="shared" si="268"/>
        <v>0.57999999999999996</v>
      </c>
      <c r="X1711" s="44">
        <f t="shared" si="269"/>
        <v>0.57999999999999996</v>
      </c>
      <c r="Y1711" s="90" t="b">
        <f>AND(MONTH(Taulukko1[[#This Row],[Alku PVM]] )=6,DAY(Taulukko1[[#This Row],[Alku PVM]] )&gt;19)</f>
        <v>0</v>
      </c>
      <c r="Z1711" s="90" t="b">
        <f>AND(MONTH(Taulukko1[[#This Row],[Loppu PVM]] )=6,DAY(Taulukko1[[#This Row],[Loppu PVM]] )&gt;19)</f>
        <v>0</v>
      </c>
      <c r="AA1711" s="90" t="b">
        <f>OR(MONTH(Taulukko1[[#This Row],[Alku PVM]] )&lt;=5,AND(MONTH(Taulukko1[[#This Row],[Alku PVM]] )=6,DAY(Taulukko1[[#This Row],[Alku PVM]] )&lt;20))</f>
        <v>0</v>
      </c>
      <c r="AB1711" s="90" t="b">
        <f>OR(MONTH(Taulukko1[[#This Row],[Loppu PVM]])&lt;=5,AND(MONTH(Taulukko1[[#This Row],[Loppu PVM]] )=6,DAY(Taulukko1[[#This Row],[Loppu PVM]])&lt;20))</f>
        <v>0</v>
      </c>
      <c r="AC1711" s="90" t="b">
        <f>OR(MONTH(Taulukko1[[#This Row],[Alku PVM]] )&lt;=3,AND(MONTH(Taulukko1[[#This Row],[Alku PVM]] )=3))</f>
        <v>0</v>
      </c>
      <c r="AD1711" s="90" t="b">
        <f>OR(MONTH(Taulukko1[[#This Row],[Loppu PVM]] )&lt;=3,AND(MONTH(Taulukko1[[#This Row],[Loppu PVM]] )=3))</f>
        <v>0</v>
      </c>
      <c r="AE1711" s="90" t="b">
        <f>OR(MONTH(Taulukko1[[#This Row],[Alku PVM]] )&lt;=9,AND(MONTH(Taulukko1[[#This Row],[Alku PVM]] )=9))</f>
        <v>0</v>
      </c>
      <c r="AF1711" s="90" t="b">
        <f>OR(MONTH(Taulukko1[[#This Row],[Loppu PVM]])&lt;=9,AND(MONTH(Taulukko1[[#This Row],[Loppu PVM]] )=9))</f>
        <v>0</v>
      </c>
      <c r="AG1711" s="90" t="b">
        <f>OR(MONTH(Taulukko1[[#This Row],[Alku PVM]] )&lt;=6,AND(MONTH(Taulukko1[[#This Row],[Alku PVM]] )=6))</f>
        <v>0</v>
      </c>
      <c r="AH1711" s="90" t="b">
        <f>OR(MONTH(Taulukko1[[#This Row],[Loppu PVM]])&lt;=6,AND(MONTH(Taulukko1[[#This Row],[Loppu PVM]] )=6))</f>
        <v>0</v>
      </c>
    </row>
    <row r="1712" spans="1:34" ht="12.75" customHeight="1">
      <c r="A1712" s="21" t="s">
        <v>297</v>
      </c>
      <c r="B1712" s="23">
        <v>40835</v>
      </c>
      <c r="C1712" s="21" t="s">
        <v>3623</v>
      </c>
      <c r="D1712" s="24"/>
      <c r="E1712" s="62">
        <v>20</v>
      </c>
      <c r="F1712" s="23"/>
      <c r="G1712" s="24"/>
      <c r="H1712" s="22">
        <v>70</v>
      </c>
      <c r="I1712" s="126">
        <f>INDEX('TOL2008'!B:B,MATCH(A1712,'TOL2008'!A:A,0))</f>
        <v>47111</v>
      </c>
      <c r="J1712" s="126" t="str">
        <f>INDEX(Pääluokka!$H$2:$H$100,MATCH(VALUE(LEFT(Taulukko1[[#This Row],[TOL2008]],2)),Pääluokka!$G$2:$G$100,0))</f>
        <v>Tukku- ja vähittäiskauppa; moottoriajoneuvojen ja moottoripyörien korjaus</v>
      </c>
      <c r="K1712" s="126" t="str">
        <f>INDEX(Pääluokka!$I$2:$I$100,MATCH(VALUE(LEFT(Taulukko1[[#This Row],[TOL2008]],2)),Pääluokka!$G$2:$G$100,0))</f>
        <v>Palvelualat (G-N, R, S)</v>
      </c>
      <c r="L1712" s="41" t="str">
        <f t="shared" si="260"/>
        <v>NA</v>
      </c>
      <c r="M1712" s="43">
        <f t="shared" si="261"/>
        <v>40835</v>
      </c>
      <c r="N1712" s="43">
        <f t="shared" si="262"/>
        <v>40886</v>
      </c>
      <c r="O1712" s="43">
        <f t="shared" si="263"/>
        <v>40817</v>
      </c>
      <c r="P1712" s="43">
        <f t="shared" si="264"/>
        <v>40878</v>
      </c>
      <c r="Q1712" s="41">
        <f t="shared" si="265"/>
        <v>2011</v>
      </c>
      <c r="R1712" s="41">
        <f t="shared" si="266"/>
        <v>2011</v>
      </c>
      <c r="S1712" s="43" t="str">
        <f>YEAR(Taulukko1[[#This Row],[Alku KK]])&amp;"Q"&amp;ROUNDDOWN((MONTH(Taulukko1[[#This Row],[Alku KK]])-1)/3+1,0)</f>
        <v>2011Q4</v>
      </c>
      <c r="T1712" s="43" t="str">
        <f>YEAR(Taulukko1[[#This Row],[Loppu KK]])&amp;"Q"&amp;ROUNDDOWN((MONTH(Taulukko1[[#This Row],[Loppu KK]])-1)/3+1,0)</f>
        <v>2011Q4</v>
      </c>
      <c r="U1712" s="66">
        <f>IF(COUNT(Taulukko1[[#This Row],[Neuvottelujen alaiset ]])=1,Taulukko1[[#This Row],[Neuvottelujen alaiset ]],Taulukko1[[#This Row],[Vähennystarve]])</f>
        <v>70</v>
      </c>
      <c r="V1712" s="44">
        <f t="shared" si="267"/>
        <v>0.2857142857142857</v>
      </c>
      <c r="W1712" s="44" t="str">
        <f t="shared" si="268"/>
        <v>NA</v>
      </c>
      <c r="X1712" s="44" t="str">
        <f t="shared" si="269"/>
        <v>NA</v>
      </c>
      <c r="Y1712" s="90" t="b">
        <f>AND(MONTH(Taulukko1[[#This Row],[Alku PVM]] )=6,DAY(Taulukko1[[#This Row],[Alku PVM]] )&gt;19)</f>
        <v>0</v>
      </c>
      <c r="Z1712" s="90" t="b">
        <f>AND(MONTH(Taulukko1[[#This Row],[Loppu PVM]] )=6,DAY(Taulukko1[[#This Row],[Loppu PVM]] )&gt;19)</f>
        <v>0</v>
      </c>
      <c r="AA1712" s="90" t="b">
        <f>OR(MONTH(Taulukko1[[#This Row],[Alku PVM]] )&lt;=5,AND(MONTH(Taulukko1[[#This Row],[Alku PVM]] )=6,DAY(Taulukko1[[#This Row],[Alku PVM]] )&lt;20))</f>
        <v>0</v>
      </c>
      <c r="AB1712" s="90" t="b">
        <f>OR(MONTH(Taulukko1[[#This Row],[Loppu PVM]])&lt;=5,AND(MONTH(Taulukko1[[#This Row],[Loppu PVM]] )=6,DAY(Taulukko1[[#This Row],[Loppu PVM]])&lt;20))</f>
        <v>0</v>
      </c>
      <c r="AC1712" s="90" t="b">
        <f>OR(MONTH(Taulukko1[[#This Row],[Alku PVM]] )&lt;=3,AND(MONTH(Taulukko1[[#This Row],[Alku PVM]] )=3))</f>
        <v>0</v>
      </c>
      <c r="AD1712" s="90" t="b">
        <f>OR(MONTH(Taulukko1[[#This Row],[Loppu PVM]] )&lt;=3,AND(MONTH(Taulukko1[[#This Row],[Loppu PVM]] )=3))</f>
        <v>0</v>
      </c>
      <c r="AE1712" s="90" t="b">
        <f>OR(MONTH(Taulukko1[[#This Row],[Alku PVM]] )&lt;=9,AND(MONTH(Taulukko1[[#This Row],[Alku PVM]] )=9))</f>
        <v>0</v>
      </c>
      <c r="AF1712" s="90" t="b">
        <f>OR(MONTH(Taulukko1[[#This Row],[Loppu PVM]])&lt;=9,AND(MONTH(Taulukko1[[#This Row],[Loppu PVM]] )=9))</f>
        <v>0</v>
      </c>
      <c r="AG1712" s="90" t="b">
        <f>OR(MONTH(Taulukko1[[#This Row],[Alku PVM]] )&lt;=6,AND(MONTH(Taulukko1[[#This Row],[Alku PVM]] )=6))</f>
        <v>0</v>
      </c>
      <c r="AH1712" s="90" t="b">
        <f>OR(MONTH(Taulukko1[[#This Row],[Loppu PVM]])&lt;=6,AND(MONTH(Taulukko1[[#This Row],[Loppu PVM]] )=6))</f>
        <v>0</v>
      </c>
    </row>
    <row r="1713" spans="1:34" ht="12.75" customHeight="1">
      <c r="A1713" t="s">
        <v>296</v>
      </c>
      <c r="B1713" s="23">
        <v>40835</v>
      </c>
      <c r="C1713" t="s">
        <v>3620</v>
      </c>
      <c r="E1713" s="62">
        <v>80</v>
      </c>
      <c r="F1713" s="4">
        <v>40889</v>
      </c>
      <c r="G1713" s="5">
        <v>44</v>
      </c>
      <c r="H1713" s="22">
        <v>506</v>
      </c>
      <c r="I1713" s="126">
        <f>INDEX('TOL2008'!B:B,MATCH(A1713,'TOL2008'!A:A,0))</f>
        <v>58142</v>
      </c>
      <c r="J1713" s="126" t="str">
        <f>INDEX(Pääluokka!$H$2:$H$100,MATCH(VALUE(LEFT(Taulukko1[[#This Row],[TOL2008]],2)),Pääluokka!$G$2:$G$100,0))</f>
        <v>Informaatio ja viestintä</v>
      </c>
      <c r="K1713" s="126" t="str">
        <f>INDEX(Pääluokka!$I$2:$I$100,MATCH(VALUE(LEFT(Taulukko1[[#This Row],[TOL2008]],2)),Pääluokka!$G$2:$G$100,0))</f>
        <v>Palvelualat (G-N, R, S)</v>
      </c>
      <c r="L1713" s="41">
        <f t="shared" si="260"/>
        <v>54</v>
      </c>
      <c r="M1713" s="43">
        <f t="shared" si="261"/>
        <v>40835</v>
      </c>
      <c r="N1713" s="43">
        <f t="shared" si="262"/>
        <v>40889</v>
      </c>
      <c r="O1713" s="43">
        <f t="shared" si="263"/>
        <v>40817</v>
      </c>
      <c r="P1713" s="43">
        <f t="shared" si="264"/>
        <v>40878</v>
      </c>
      <c r="Q1713" s="41">
        <f t="shared" si="265"/>
        <v>2011</v>
      </c>
      <c r="R1713" s="41">
        <f t="shared" si="266"/>
        <v>2011</v>
      </c>
      <c r="S1713" s="43" t="str">
        <f>YEAR(Taulukko1[[#This Row],[Alku KK]])&amp;"Q"&amp;ROUNDDOWN((MONTH(Taulukko1[[#This Row],[Alku KK]])-1)/3+1,0)</f>
        <v>2011Q4</v>
      </c>
      <c r="T1713" s="43" t="str">
        <f>YEAR(Taulukko1[[#This Row],[Loppu KK]])&amp;"Q"&amp;ROUNDDOWN((MONTH(Taulukko1[[#This Row],[Loppu KK]])-1)/3+1,0)</f>
        <v>2011Q4</v>
      </c>
      <c r="U1713" s="66">
        <f>IF(COUNT(Taulukko1[[#This Row],[Neuvottelujen alaiset ]])=1,Taulukko1[[#This Row],[Neuvottelujen alaiset ]],Taulukko1[[#This Row],[Vähennystarve]])</f>
        <v>506</v>
      </c>
      <c r="V1713" s="44">
        <f t="shared" si="267"/>
        <v>0.15810276679841898</v>
      </c>
      <c r="W1713" s="44">
        <f t="shared" si="268"/>
        <v>8.6956521739130432E-2</v>
      </c>
      <c r="X1713" s="44">
        <f t="shared" si="269"/>
        <v>0.55000000000000004</v>
      </c>
      <c r="Y1713" s="90" t="b">
        <f>AND(MONTH(Taulukko1[[#This Row],[Alku PVM]] )=6,DAY(Taulukko1[[#This Row],[Alku PVM]] )&gt;19)</f>
        <v>0</v>
      </c>
      <c r="Z1713" s="90" t="b">
        <f>AND(MONTH(Taulukko1[[#This Row],[Loppu PVM]] )=6,DAY(Taulukko1[[#This Row],[Loppu PVM]] )&gt;19)</f>
        <v>0</v>
      </c>
      <c r="AA1713" s="90" t="b">
        <f>OR(MONTH(Taulukko1[[#This Row],[Alku PVM]] )&lt;=5,AND(MONTH(Taulukko1[[#This Row],[Alku PVM]] )=6,DAY(Taulukko1[[#This Row],[Alku PVM]] )&lt;20))</f>
        <v>0</v>
      </c>
      <c r="AB1713" s="90" t="b">
        <f>OR(MONTH(Taulukko1[[#This Row],[Loppu PVM]])&lt;=5,AND(MONTH(Taulukko1[[#This Row],[Loppu PVM]] )=6,DAY(Taulukko1[[#This Row],[Loppu PVM]])&lt;20))</f>
        <v>0</v>
      </c>
      <c r="AC1713" s="90" t="b">
        <f>OR(MONTH(Taulukko1[[#This Row],[Alku PVM]] )&lt;=3,AND(MONTH(Taulukko1[[#This Row],[Alku PVM]] )=3))</f>
        <v>0</v>
      </c>
      <c r="AD1713" s="90" t="b">
        <f>OR(MONTH(Taulukko1[[#This Row],[Loppu PVM]] )&lt;=3,AND(MONTH(Taulukko1[[#This Row],[Loppu PVM]] )=3))</f>
        <v>0</v>
      </c>
      <c r="AE1713" s="90" t="b">
        <f>OR(MONTH(Taulukko1[[#This Row],[Alku PVM]] )&lt;=9,AND(MONTH(Taulukko1[[#This Row],[Alku PVM]] )=9))</f>
        <v>0</v>
      </c>
      <c r="AF1713" s="90" t="b">
        <f>OR(MONTH(Taulukko1[[#This Row],[Loppu PVM]])&lt;=9,AND(MONTH(Taulukko1[[#This Row],[Loppu PVM]] )=9))</f>
        <v>0</v>
      </c>
      <c r="AG1713" s="90" t="b">
        <f>OR(MONTH(Taulukko1[[#This Row],[Alku PVM]] )&lt;=6,AND(MONTH(Taulukko1[[#This Row],[Alku PVM]] )=6))</f>
        <v>0</v>
      </c>
      <c r="AH1713" s="90" t="b">
        <f>OR(MONTH(Taulukko1[[#This Row],[Loppu PVM]])&lt;=6,AND(MONTH(Taulukko1[[#This Row],[Loppu PVM]] )=6))</f>
        <v>0</v>
      </c>
    </row>
    <row r="1714" spans="1:34" ht="12.75" customHeight="1">
      <c r="A1714" t="s">
        <v>3666</v>
      </c>
      <c r="B1714" s="23">
        <v>40836</v>
      </c>
      <c r="C1714" t="s">
        <v>87</v>
      </c>
      <c r="E1714" s="62">
        <v>50</v>
      </c>
      <c r="F1714" s="4"/>
      <c r="G1714" s="5"/>
      <c r="H1714" s="22">
        <v>130</v>
      </c>
      <c r="I1714" s="126" t="e">
        <f>INDEX('TOL2008'!B:B,MATCH(A1714,'TOL2008'!A:A,0))</f>
        <v>#N/A</v>
      </c>
      <c r="J1714" s="126" t="e">
        <f>INDEX(Pääluokka!$H$2:$H$100,MATCH(VALUE(LEFT(Taulukko1[[#This Row],[TOL2008]],2)),Pääluokka!$G$2:$G$100,0))</f>
        <v>#N/A</v>
      </c>
      <c r="K1714" s="126" t="e">
        <f>INDEX(Pääluokka!$I$2:$I$100,MATCH(VALUE(LEFT(Taulukko1[[#This Row],[TOL2008]],2)),Pääluokka!$G$2:$G$100,0))</f>
        <v>#N/A</v>
      </c>
      <c r="L1714" s="41" t="str">
        <f t="shared" si="260"/>
        <v>NA</v>
      </c>
      <c r="M1714" s="43">
        <f t="shared" si="261"/>
        <v>40836</v>
      </c>
      <c r="N1714" s="43">
        <f t="shared" si="262"/>
        <v>40887</v>
      </c>
      <c r="O1714" s="43">
        <f t="shared" si="263"/>
        <v>40817</v>
      </c>
      <c r="P1714" s="43">
        <f t="shared" si="264"/>
        <v>40878</v>
      </c>
      <c r="Q1714" s="41">
        <f t="shared" si="265"/>
        <v>2011</v>
      </c>
      <c r="R1714" s="41">
        <f t="shared" si="266"/>
        <v>2011</v>
      </c>
      <c r="S1714" s="43" t="str">
        <f>YEAR(Taulukko1[[#This Row],[Alku KK]])&amp;"Q"&amp;ROUNDDOWN((MONTH(Taulukko1[[#This Row],[Alku KK]])-1)/3+1,0)</f>
        <v>2011Q4</v>
      </c>
      <c r="T1714" s="43" t="str">
        <f>YEAR(Taulukko1[[#This Row],[Loppu KK]])&amp;"Q"&amp;ROUNDDOWN((MONTH(Taulukko1[[#This Row],[Loppu KK]])-1)/3+1,0)</f>
        <v>2011Q4</v>
      </c>
      <c r="U1714" s="66">
        <f>IF(COUNT(Taulukko1[[#This Row],[Neuvottelujen alaiset ]])=1,Taulukko1[[#This Row],[Neuvottelujen alaiset ]],Taulukko1[[#This Row],[Vähennystarve]])</f>
        <v>130</v>
      </c>
      <c r="V1714" s="44">
        <f t="shared" si="267"/>
        <v>0.38461538461538464</v>
      </c>
      <c r="W1714" s="44" t="str">
        <f t="shared" si="268"/>
        <v>NA</v>
      </c>
      <c r="X1714" s="44" t="str">
        <f t="shared" si="269"/>
        <v>NA</v>
      </c>
      <c r="Y1714" s="90" t="b">
        <f>AND(MONTH(Taulukko1[[#This Row],[Alku PVM]] )=6,DAY(Taulukko1[[#This Row],[Alku PVM]] )&gt;19)</f>
        <v>0</v>
      </c>
      <c r="Z1714" s="90" t="b">
        <f>AND(MONTH(Taulukko1[[#This Row],[Loppu PVM]] )=6,DAY(Taulukko1[[#This Row],[Loppu PVM]] )&gt;19)</f>
        <v>0</v>
      </c>
      <c r="AA1714" s="90" t="b">
        <f>OR(MONTH(Taulukko1[[#This Row],[Alku PVM]] )&lt;=5,AND(MONTH(Taulukko1[[#This Row],[Alku PVM]] )=6,DAY(Taulukko1[[#This Row],[Alku PVM]] )&lt;20))</f>
        <v>0</v>
      </c>
      <c r="AB1714" s="90" t="b">
        <f>OR(MONTH(Taulukko1[[#This Row],[Loppu PVM]])&lt;=5,AND(MONTH(Taulukko1[[#This Row],[Loppu PVM]] )=6,DAY(Taulukko1[[#This Row],[Loppu PVM]])&lt;20))</f>
        <v>0</v>
      </c>
      <c r="AC1714" s="90" t="b">
        <f>OR(MONTH(Taulukko1[[#This Row],[Alku PVM]] )&lt;=3,AND(MONTH(Taulukko1[[#This Row],[Alku PVM]] )=3))</f>
        <v>0</v>
      </c>
      <c r="AD1714" s="90" t="b">
        <f>OR(MONTH(Taulukko1[[#This Row],[Loppu PVM]] )&lt;=3,AND(MONTH(Taulukko1[[#This Row],[Loppu PVM]] )=3))</f>
        <v>0</v>
      </c>
      <c r="AE1714" s="90" t="b">
        <f>OR(MONTH(Taulukko1[[#This Row],[Alku PVM]] )&lt;=9,AND(MONTH(Taulukko1[[#This Row],[Alku PVM]] )=9))</f>
        <v>0</v>
      </c>
      <c r="AF1714" s="90" t="b">
        <f>OR(MONTH(Taulukko1[[#This Row],[Loppu PVM]])&lt;=9,AND(MONTH(Taulukko1[[#This Row],[Loppu PVM]] )=9))</f>
        <v>0</v>
      </c>
      <c r="AG1714" s="90" t="b">
        <f>OR(MONTH(Taulukko1[[#This Row],[Alku PVM]] )&lt;=6,AND(MONTH(Taulukko1[[#This Row],[Alku PVM]] )=6))</f>
        <v>0</v>
      </c>
      <c r="AH1714" s="90" t="b">
        <f>OR(MONTH(Taulukko1[[#This Row],[Loppu PVM]])&lt;=6,AND(MONTH(Taulukko1[[#This Row],[Loppu PVM]] )=6))</f>
        <v>0</v>
      </c>
    </row>
    <row r="1715" spans="1:34" ht="12.75" customHeight="1">
      <c r="A1715" s="21" t="s">
        <v>954</v>
      </c>
      <c r="B1715" s="23">
        <v>40836</v>
      </c>
      <c r="C1715" s="21" t="s">
        <v>3618</v>
      </c>
      <c r="D1715" s="24"/>
      <c r="E1715" s="62">
        <v>300</v>
      </c>
      <c r="F1715" s="23">
        <v>40891</v>
      </c>
      <c r="G1715" s="24">
        <v>200</v>
      </c>
      <c r="H1715" s="22">
        <v>300</v>
      </c>
      <c r="I1715" s="126">
        <f>INDEX('TOL2008'!B:B,MATCH(A1715,'TOL2008'!A:A,0))</f>
        <v>24100</v>
      </c>
      <c r="J1715" s="126" t="str">
        <f>INDEX(Pääluokka!$H$2:$H$100,MATCH(VALUE(LEFT(Taulukko1[[#This Row],[TOL2008]],2)),Pääluokka!$G$2:$G$100,0))</f>
        <v>Teollisuus</v>
      </c>
      <c r="K1715" s="126" t="str">
        <f>INDEX(Pääluokka!$I$2:$I$100,MATCH(VALUE(LEFT(Taulukko1[[#This Row],[TOL2008]],2)),Pääluokka!$G$2:$G$100,0))</f>
        <v>Teollisuus (C-E)</v>
      </c>
      <c r="L1715" s="41">
        <f t="shared" si="260"/>
        <v>55</v>
      </c>
      <c r="M1715" s="43">
        <f t="shared" si="261"/>
        <v>40836</v>
      </c>
      <c r="N1715" s="43">
        <f t="shared" si="262"/>
        <v>40891</v>
      </c>
      <c r="O1715" s="43">
        <f t="shared" si="263"/>
        <v>40817</v>
      </c>
      <c r="P1715" s="43">
        <f t="shared" si="264"/>
        <v>40878</v>
      </c>
      <c r="Q1715" s="41">
        <f t="shared" si="265"/>
        <v>2011</v>
      </c>
      <c r="R1715" s="41">
        <f t="shared" si="266"/>
        <v>2011</v>
      </c>
      <c r="S1715" s="43" t="str">
        <f>YEAR(Taulukko1[[#This Row],[Alku KK]])&amp;"Q"&amp;ROUNDDOWN((MONTH(Taulukko1[[#This Row],[Alku KK]])-1)/3+1,0)</f>
        <v>2011Q4</v>
      </c>
      <c r="T1715" s="43" t="str">
        <f>YEAR(Taulukko1[[#This Row],[Loppu KK]])&amp;"Q"&amp;ROUNDDOWN((MONTH(Taulukko1[[#This Row],[Loppu KK]])-1)/3+1,0)</f>
        <v>2011Q4</v>
      </c>
      <c r="U1715" s="66">
        <f>IF(COUNT(Taulukko1[[#This Row],[Neuvottelujen alaiset ]])=1,Taulukko1[[#This Row],[Neuvottelujen alaiset ]],Taulukko1[[#This Row],[Vähennystarve]])</f>
        <v>300</v>
      </c>
      <c r="V1715" s="44">
        <f t="shared" si="267"/>
        <v>1</v>
      </c>
      <c r="W1715" s="44">
        <f t="shared" si="268"/>
        <v>0.66666666666666663</v>
      </c>
      <c r="X1715" s="44">
        <f t="shared" si="269"/>
        <v>0.66666666666666663</v>
      </c>
      <c r="Y1715" s="90" t="b">
        <f>AND(MONTH(Taulukko1[[#This Row],[Alku PVM]] )=6,DAY(Taulukko1[[#This Row],[Alku PVM]] )&gt;19)</f>
        <v>0</v>
      </c>
      <c r="Z1715" s="90" t="b">
        <f>AND(MONTH(Taulukko1[[#This Row],[Loppu PVM]] )=6,DAY(Taulukko1[[#This Row],[Loppu PVM]] )&gt;19)</f>
        <v>0</v>
      </c>
      <c r="AA1715" s="90" t="b">
        <f>OR(MONTH(Taulukko1[[#This Row],[Alku PVM]] )&lt;=5,AND(MONTH(Taulukko1[[#This Row],[Alku PVM]] )=6,DAY(Taulukko1[[#This Row],[Alku PVM]] )&lt;20))</f>
        <v>0</v>
      </c>
      <c r="AB1715" s="90" t="b">
        <f>OR(MONTH(Taulukko1[[#This Row],[Loppu PVM]])&lt;=5,AND(MONTH(Taulukko1[[#This Row],[Loppu PVM]] )=6,DAY(Taulukko1[[#This Row],[Loppu PVM]])&lt;20))</f>
        <v>0</v>
      </c>
      <c r="AC1715" s="90" t="b">
        <f>OR(MONTH(Taulukko1[[#This Row],[Alku PVM]] )&lt;=3,AND(MONTH(Taulukko1[[#This Row],[Alku PVM]] )=3))</f>
        <v>0</v>
      </c>
      <c r="AD1715" s="90" t="b">
        <f>OR(MONTH(Taulukko1[[#This Row],[Loppu PVM]] )&lt;=3,AND(MONTH(Taulukko1[[#This Row],[Loppu PVM]] )=3))</f>
        <v>0</v>
      </c>
      <c r="AE1715" s="90" t="b">
        <f>OR(MONTH(Taulukko1[[#This Row],[Alku PVM]] )&lt;=9,AND(MONTH(Taulukko1[[#This Row],[Alku PVM]] )=9))</f>
        <v>0</v>
      </c>
      <c r="AF1715" s="90" t="b">
        <f>OR(MONTH(Taulukko1[[#This Row],[Loppu PVM]])&lt;=9,AND(MONTH(Taulukko1[[#This Row],[Loppu PVM]] )=9))</f>
        <v>0</v>
      </c>
      <c r="AG1715" s="90" t="b">
        <f>OR(MONTH(Taulukko1[[#This Row],[Alku PVM]] )&lt;=6,AND(MONTH(Taulukko1[[#This Row],[Alku PVM]] )=6))</f>
        <v>0</v>
      </c>
      <c r="AH1715" s="90" t="b">
        <f>OR(MONTH(Taulukko1[[#This Row],[Loppu PVM]])&lt;=6,AND(MONTH(Taulukko1[[#This Row],[Loppu PVM]] )=6))</f>
        <v>0</v>
      </c>
    </row>
    <row r="1716" spans="1:34" ht="12.75" customHeight="1">
      <c r="A1716" t="s">
        <v>2998</v>
      </c>
      <c r="B1716" s="23">
        <v>40840</v>
      </c>
      <c r="C1716" t="s">
        <v>3772</v>
      </c>
      <c r="E1716" s="62">
        <v>40</v>
      </c>
      <c r="F1716" s="4">
        <v>40899</v>
      </c>
      <c r="G1716" s="5">
        <v>20</v>
      </c>
      <c r="H1716" s="22">
        <v>450</v>
      </c>
      <c r="I1716" s="126" t="e">
        <f>INDEX('TOL2008'!B:B,MATCH(A1716,'TOL2008'!A:A,0))</f>
        <v>#N/A</v>
      </c>
      <c r="J1716" s="126" t="e">
        <f>INDEX(Pääluokka!$H$2:$H$100,MATCH(VALUE(LEFT(Taulukko1[[#This Row],[TOL2008]],2)),Pääluokka!$G$2:$G$100,0))</f>
        <v>#N/A</v>
      </c>
      <c r="K1716" s="126" t="e">
        <f>INDEX(Pääluokka!$I$2:$I$100,MATCH(VALUE(LEFT(Taulukko1[[#This Row],[TOL2008]],2)),Pääluokka!$G$2:$G$100,0))</f>
        <v>#N/A</v>
      </c>
      <c r="L1716" s="41">
        <f t="shared" si="260"/>
        <v>59</v>
      </c>
      <c r="M1716" s="43">
        <f t="shared" si="261"/>
        <v>40840</v>
      </c>
      <c r="N1716" s="43">
        <f t="shared" si="262"/>
        <v>40899</v>
      </c>
      <c r="O1716" s="43">
        <f t="shared" si="263"/>
        <v>40817</v>
      </c>
      <c r="P1716" s="43">
        <f t="shared" si="264"/>
        <v>40878</v>
      </c>
      <c r="Q1716" s="41">
        <f t="shared" si="265"/>
        <v>2011</v>
      </c>
      <c r="R1716" s="41">
        <f t="shared" si="266"/>
        <v>2011</v>
      </c>
      <c r="S1716" s="43" t="str">
        <f>YEAR(Taulukko1[[#This Row],[Alku KK]])&amp;"Q"&amp;ROUNDDOWN((MONTH(Taulukko1[[#This Row],[Alku KK]])-1)/3+1,0)</f>
        <v>2011Q4</v>
      </c>
      <c r="T1716" s="43" t="str">
        <f>YEAR(Taulukko1[[#This Row],[Loppu KK]])&amp;"Q"&amp;ROUNDDOWN((MONTH(Taulukko1[[#This Row],[Loppu KK]])-1)/3+1,0)</f>
        <v>2011Q4</v>
      </c>
      <c r="U1716" s="66">
        <f>IF(COUNT(Taulukko1[[#This Row],[Neuvottelujen alaiset ]])=1,Taulukko1[[#This Row],[Neuvottelujen alaiset ]],Taulukko1[[#This Row],[Vähennystarve]])</f>
        <v>450</v>
      </c>
      <c r="V1716" s="44">
        <f t="shared" si="267"/>
        <v>8.8888888888888892E-2</v>
      </c>
      <c r="W1716" s="44">
        <f t="shared" si="268"/>
        <v>4.4444444444444446E-2</v>
      </c>
      <c r="X1716" s="44">
        <f t="shared" si="269"/>
        <v>0.5</v>
      </c>
      <c r="Y1716" s="90" t="b">
        <f>AND(MONTH(Taulukko1[[#This Row],[Alku PVM]] )=6,DAY(Taulukko1[[#This Row],[Alku PVM]] )&gt;19)</f>
        <v>0</v>
      </c>
      <c r="Z1716" s="90" t="b">
        <f>AND(MONTH(Taulukko1[[#This Row],[Loppu PVM]] )=6,DAY(Taulukko1[[#This Row],[Loppu PVM]] )&gt;19)</f>
        <v>0</v>
      </c>
      <c r="AA1716" s="90" t="b">
        <f>OR(MONTH(Taulukko1[[#This Row],[Alku PVM]] )&lt;=5,AND(MONTH(Taulukko1[[#This Row],[Alku PVM]] )=6,DAY(Taulukko1[[#This Row],[Alku PVM]] )&lt;20))</f>
        <v>0</v>
      </c>
      <c r="AB1716" s="90" t="b">
        <f>OR(MONTH(Taulukko1[[#This Row],[Loppu PVM]])&lt;=5,AND(MONTH(Taulukko1[[#This Row],[Loppu PVM]] )=6,DAY(Taulukko1[[#This Row],[Loppu PVM]])&lt;20))</f>
        <v>0</v>
      </c>
      <c r="AC1716" s="90" t="b">
        <f>OR(MONTH(Taulukko1[[#This Row],[Alku PVM]] )&lt;=3,AND(MONTH(Taulukko1[[#This Row],[Alku PVM]] )=3))</f>
        <v>0</v>
      </c>
      <c r="AD1716" s="90" t="b">
        <f>OR(MONTH(Taulukko1[[#This Row],[Loppu PVM]] )&lt;=3,AND(MONTH(Taulukko1[[#This Row],[Loppu PVM]] )=3))</f>
        <v>0</v>
      </c>
      <c r="AE1716" s="90" t="b">
        <f>OR(MONTH(Taulukko1[[#This Row],[Alku PVM]] )&lt;=9,AND(MONTH(Taulukko1[[#This Row],[Alku PVM]] )=9))</f>
        <v>0</v>
      </c>
      <c r="AF1716" s="90" t="b">
        <f>OR(MONTH(Taulukko1[[#This Row],[Loppu PVM]])&lt;=9,AND(MONTH(Taulukko1[[#This Row],[Loppu PVM]] )=9))</f>
        <v>0</v>
      </c>
      <c r="AG1716" s="90" t="b">
        <f>OR(MONTH(Taulukko1[[#This Row],[Alku PVM]] )&lt;=6,AND(MONTH(Taulukko1[[#This Row],[Alku PVM]] )=6))</f>
        <v>0</v>
      </c>
      <c r="AH1716" s="90" t="b">
        <f>OR(MONTH(Taulukko1[[#This Row],[Loppu PVM]])&lt;=6,AND(MONTH(Taulukko1[[#This Row],[Loppu PVM]] )=6))</f>
        <v>0</v>
      </c>
    </row>
    <row r="1717" spans="1:34" ht="12.75" customHeight="1">
      <c r="A1717" s="21" t="s">
        <v>3729</v>
      </c>
      <c r="B1717" s="23">
        <v>40840</v>
      </c>
      <c r="C1717" s="21" t="s">
        <v>3728</v>
      </c>
      <c r="D1717" s="24" t="s">
        <v>25</v>
      </c>
      <c r="E1717" s="62">
        <v>40</v>
      </c>
      <c r="F1717" s="23">
        <v>40892</v>
      </c>
      <c r="G1717" s="24">
        <v>28</v>
      </c>
      <c r="H1717" s="22">
        <v>250</v>
      </c>
      <c r="I1717" s="126" t="e">
        <f>INDEX('TOL2008'!B:B,MATCH(A1717,'TOL2008'!A:A,0))</f>
        <v>#N/A</v>
      </c>
      <c r="J1717" s="126" t="e">
        <f>INDEX(Pääluokka!$H$2:$H$100,MATCH(VALUE(LEFT(Taulukko1[[#This Row],[TOL2008]],2)),Pääluokka!$G$2:$G$100,0))</f>
        <v>#N/A</v>
      </c>
      <c r="K1717" s="126" t="e">
        <f>INDEX(Pääluokka!$I$2:$I$100,MATCH(VALUE(LEFT(Taulukko1[[#This Row],[TOL2008]],2)),Pääluokka!$G$2:$G$100,0))</f>
        <v>#N/A</v>
      </c>
      <c r="L1717" s="41">
        <f t="shared" si="260"/>
        <v>52</v>
      </c>
      <c r="M1717" s="43">
        <f t="shared" si="261"/>
        <v>40840</v>
      </c>
      <c r="N1717" s="43">
        <f t="shared" si="262"/>
        <v>40892</v>
      </c>
      <c r="O1717" s="43">
        <f t="shared" si="263"/>
        <v>40817</v>
      </c>
      <c r="P1717" s="43">
        <f t="shared" si="264"/>
        <v>40878</v>
      </c>
      <c r="Q1717" s="41">
        <f t="shared" si="265"/>
        <v>2011</v>
      </c>
      <c r="R1717" s="41">
        <f t="shared" si="266"/>
        <v>2011</v>
      </c>
      <c r="S1717" s="43" t="str">
        <f>YEAR(Taulukko1[[#This Row],[Alku KK]])&amp;"Q"&amp;ROUNDDOWN((MONTH(Taulukko1[[#This Row],[Alku KK]])-1)/3+1,0)</f>
        <v>2011Q4</v>
      </c>
      <c r="T1717" s="43" t="str">
        <f>YEAR(Taulukko1[[#This Row],[Loppu KK]])&amp;"Q"&amp;ROUNDDOWN((MONTH(Taulukko1[[#This Row],[Loppu KK]])-1)/3+1,0)</f>
        <v>2011Q4</v>
      </c>
      <c r="U1717" s="66">
        <f>IF(COUNT(Taulukko1[[#This Row],[Neuvottelujen alaiset ]])=1,Taulukko1[[#This Row],[Neuvottelujen alaiset ]],Taulukko1[[#This Row],[Vähennystarve]])</f>
        <v>250</v>
      </c>
      <c r="V1717" s="44">
        <f t="shared" si="267"/>
        <v>0.16</v>
      </c>
      <c r="W1717" s="44">
        <f t="shared" si="268"/>
        <v>0.112</v>
      </c>
      <c r="X1717" s="44">
        <f t="shared" si="269"/>
        <v>0.7</v>
      </c>
      <c r="Y1717" s="90" t="b">
        <f>AND(MONTH(Taulukko1[[#This Row],[Alku PVM]] )=6,DAY(Taulukko1[[#This Row],[Alku PVM]] )&gt;19)</f>
        <v>0</v>
      </c>
      <c r="Z1717" s="90" t="b">
        <f>AND(MONTH(Taulukko1[[#This Row],[Loppu PVM]] )=6,DAY(Taulukko1[[#This Row],[Loppu PVM]] )&gt;19)</f>
        <v>0</v>
      </c>
      <c r="AA1717" s="90" t="b">
        <f>OR(MONTH(Taulukko1[[#This Row],[Alku PVM]] )&lt;=5,AND(MONTH(Taulukko1[[#This Row],[Alku PVM]] )=6,DAY(Taulukko1[[#This Row],[Alku PVM]] )&lt;20))</f>
        <v>0</v>
      </c>
      <c r="AB1717" s="90" t="b">
        <f>OR(MONTH(Taulukko1[[#This Row],[Loppu PVM]])&lt;=5,AND(MONTH(Taulukko1[[#This Row],[Loppu PVM]] )=6,DAY(Taulukko1[[#This Row],[Loppu PVM]])&lt;20))</f>
        <v>0</v>
      </c>
      <c r="AC1717" s="90" t="b">
        <f>OR(MONTH(Taulukko1[[#This Row],[Alku PVM]] )&lt;=3,AND(MONTH(Taulukko1[[#This Row],[Alku PVM]] )=3))</f>
        <v>0</v>
      </c>
      <c r="AD1717" s="90" t="b">
        <f>OR(MONTH(Taulukko1[[#This Row],[Loppu PVM]] )&lt;=3,AND(MONTH(Taulukko1[[#This Row],[Loppu PVM]] )=3))</f>
        <v>0</v>
      </c>
      <c r="AE1717" s="90" t="b">
        <f>OR(MONTH(Taulukko1[[#This Row],[Alku PVM]] )&lt;=9,AND(MONTH(Taulukko1[[#This Row],[Alku PVM]] )=9))</f>
        <v>0</v>
      </c>
      <c r="AF1717" s="90" t="b">
        <f>OR(MONTH(Taulukko1[[#This Row],[Loppu PVM]])&lt;=9,AND(MONTH(Taulukko1[[#This Row],[Loppu PVM]] )=9))</f>
        <v>0</v>
      </c>
      <c r="AG1717" s="90" t="b">
        <f>OR(MONTH(Taulukko1[[#This Row],[Alku PVM]] )&lt;=6,AND(MONTH(Taulukko1[[#This Row],[Alku PVM]] )=6))</f>
        <v>0</v>
      </c>
      <c r="AH1717" s="90" t="b">
        <f>OR(MONTH(Taulukko1[[#This Row],[Loppu PVM]])&lt;=6,AND(MONTH(Taulukko1[[#This Row],[Loppu PVM]] )=6))</f>
        <v>0</v>
      </c>
    </row>
    <row r="1718" spans="1:34" ht="12.75" customHeight="1">
      <c r="A1718" t="s">
        <v>2294</v>
      </c>
      <c r="B1718" s="23">
        <v>40840</v>
      </c>
      <c r="C1718" t="s">
        <v>3530</v>
      </c>
      <c r="E1718" s="62">
        <v>60</v>
      </c>
      <c r="F1718" s="4"/>
      <c r="G1718" s="5"/>
      <c r="H1718" s="22">
        <v>60</v>
      </c>
      <c r="I1718" s="126" t="e">
        <f>INDEX('TOL2008'!B:B,MATCH(A1718,'TOL2008'!A:A,0))</f>
        <v>#N/A</v>
      </c>
      <c r="J1718" s="126" t="e">
        <f>INDEX(Pääluokka!$H$2:$H$100,MATCH(VALUE(LEFT(Taulukko1[[#This Row],[TOL2008]],2)),Pääluokka!$G$2:$G$100,0))</f>
        <v>#N/A</v>
      </c>
      <c r="K1718" s="126" t="e">
        <f>INDEX(Pääluokka!$I$2:$I$100,MATCH(VALUE(LEFT(Taulukko1[[#This Row],[TOL2008]],2)),Pääluokka!$G$2:$G$100,0))</f>
        <v>#N/A</v>
      </c>
      <c r="L1718" s="41" t="str">
        <f t="shared" si="260"/>
        <v>NA</v>
      </c>
      <c r="M1718" s="43">
        <f t="shared" si="261"/>
        <v>40840</v>
      </c>
      <c r="N1718" s="43">
        <f t="shared" si="262"/>
        <v>40891</v>
      </c>
      <c r="O1718" s="43">
        <f t="shared" si="263"/>
        <v>40817</v>
      </c>
      <c r="P1718" s="43">
        <f t="shared" si="264"/>
        <v>40878</v>
      </c>
      <c r="Q1718" s="41">
        <f t="shared" si="265"/>
        <v>2011</v>
      </c>
      <c r="R1718" s="41">
        <f t="shared" si="266"/>
        <v>2011</v>
      </c>
      <c r="S1718" s="43" t="str">
        <f>YEAR(Taulukko1[[#This Row],[Alku KK]])&amp;"Q"&amp;ROUNDDOWN((MONTH(Taulukko1[[#This Row],[Alku KK]])-1)/3+1,0)</f>
        <v>2011Q4</v>
      </c>
      <c r="T1718" s="43" t="str">
        <f>YEAR(Taulukko1[[#This Row],[Loppu KK]])&amp;"Q"&amp;ROUNDDOWN((MONTH(Taulukko1[[#This Row],[Loppu KK]])-1)/3+1,0)</f>
        <v>2011Q4</v>
      </c>
      <c r="U1718" s="66">
        <f>IF(COUNT(Taulukko1[[#This Row],[Neuvottelujen alaiset ]])=1,Taulukko1[[#This Row],[Neuvottelujen alaiset ]],Taulukko1[[#This Row],[Vähennystarve]])</f>
        <v>60</v>
      </c>
      <c r="V1718" s="44">
        <f t="shared" si="267"/>
        <v>1</v>
      </c>
      <c r="W1718" s="44" t="str">
        <f t="shared" si="268"/>
        <v>NA</v>
      </c>
      <c r="X1718" s="44" t="str">
        <f t="shared" si="269"/>
        <v>NA</v>
      </c>
      <c r="Y1718" s="90" t="b">
        <f>AND(MONTH(Taulukko1[[#This Row],[Alku PVM]] )=6,DAY(Taulukko1[[#This Row],[Alku PVM]] )&gt;19)</f>
        <v>0</v>
      </c>
      <c r="Z1718" s="90" t="b">
        <f>AND(MONTH(Taulukko1[[#This Row],[Loppu PVM]] )=6,DAY(Taulukko1[[#This Row],[Loppu PVM]] )&gt;19)</f>
        <v>0</v>
      </c>
      <c r="AA1718" s="90" t="b">
        <f>OR(MONTH(Taulukko1[[#This Row],[Alku PVM]] )&lt;=5,AND(MONTH(Taulukko1[[#This Row],[Alku PVM]] )=6,DAY(Taulukko1[[#This Row],[Alku PVM]] )&lt;20))</f>
        <v>0</v>
      </c>
      <c r="AB1718" s="90" t="b">
        <f>OR(MONTH(Taulukko1[[#This Row],[Loppu PVM]])&lt;=5,AND(MONTH(Taulukko1[[#This Row],[Loppu PVM]] )=6,DAY(Taulukko1[[#This Row],[Loppu PVM]])&lt;20))</f>
        <v>0</v>
      </c>
      <c r="AC1718" s="90" t="b">
        <f>OR(MONTH(Taulukko1[[#This Row],[Alku PVM]] )&lt;=3,AND(MONTH(Taulukko1[[#This Row],[Alku PVM]] )=3))</f>
        <v>0</v>
      </c>
      <c r="AD1718" s="90" t="b">
        <f>OR(MONTH(Taulukko1[[#This Row],[Loppu PVM]] )&lt;=3,AND(MONTH(Taulukko1[[#This Row],[Loppu PVM]] )=3))</f>
        <v>0</v>
      </c>
      <c r="AE1718" s="90" t="b">
        <f>OR(MONTH(Taulukko1[[#This Row],[Alku PVM]] )&lt;=9,AND(MONTH(Taulukko1[[#This Row],[Alku PVM]] )=9))</f>
        <v>0</v>
      </c>
      <c r="AF1718" s="90" t="b">
        <f>OR(MONTH(Taulukko1[[#This Row],[Loppu PVM]])&lt;=9,AND(MONTH(Taulukko1[[#This Row],[Loppu PVM]] )=9))</f>
        <v>0</v>
      </c>
      <c r="AG1718" s="90" t="b">
        <f>OR(MONTH(Taulukko1[[#This Row],[Alku PVM]] )&lt;=6,AND(MONTH(Taulukko1[[#This Row],[Alku PVM]] )=6))</f>
        <v>0</v>
      </c>
      <c r="AH1718" s="90" t="b">
        <f>OR(MONTH(Taulukko1[[#This Row],[Loppu PVM]])&lt;=6,AND(MONTH(Taulukko1[[#This Row],[Loppu PVM]] )=6))</f>
        <v>0</v>
      </c>
    </row>
    <row r="1719" spans="1:34" ht="12.75" customHeight="1">
      <c r="A1719" t="s">
        <v>46</v>
      </c>
      <c r="B1719" s="23">
        <v>40840</v>
      </c>
      <c r="C1719" t="s">
        <v>3516</v>
      </c>
      <c r="E1719" s="62">
        <v>52</v>
      </c>
      <c r="F1719" s="4">
        <v>40890</v>
      </c>
      <c r="G1719" s="5">
        <v>42</v>
      </c>
      <c r="H1719" s="22">
        <v>52</v>
      </c>
      <c r="I1719" s="126">
        <f>INDEX('TOL2008'!B:B,MATCH(A1719,'TOL2008'!A:A,0))</f>
        <v>10710</v>
      </c>
      <c r="J1719" s="126" t="str">
        <f>INDEX(Pääluokka!$H$2:$H$100,MATCH(VALUE(LEFT(Taulukko1[[#This Row],[TOL2008]],2)),Pääluokka!$G$2:$G$100,0))</f>
        <v>Teollisuus</v>
      </c>
      <c r="K1719" s="126" t="str">
        <f>INDEX(Pääluokka!$I$2:$I$100,MATCH(VALUE(LEFT(Taulukko1[[#This Row],[TOL2008]],2)),Pääluokka!$G$2:$G$100,0))</f>
        <v>Teollisuus (C-E)</v>
      </c>
      <c r="L1719" s="41">
        <f t="shared" si="260"/>
        <v>50</v>
      </c>
      <c r="M1719" s="43">
        <f t="shared" si="261"/>
        <v>40840</v>
      </c>
      <c r="N1719" s="43">
        <f t="shared" si="262"/>
        <v>40890</v>
      </c>
      <c r="O1719" s="43">
        <f t="shared" si="263"/>
        <v>40817</v>
      </c>
      <c r="P1719" s="43">
        <f t="shared" si="264"/>
        <v>40878</v>
      </c>
      <c r="Q1719" s="41">
        <f t="shared" si="265"/>
        <v>2011</v>
      </c>
      <c r="R1719" s="41">
        <f t="shared" si="266"/>
        <v>2011</v>
      </c>
      <c r="S1719" s="43" t="str">
        <f>YEAR(Taulukko1[[#This Row],[Alku KK]])&amp;"Q"&amp;ROUNDDOWN((MONTH(Taulukko1[[#This Row],[Alku KK]])-1)/3+1,0)</f>
        <v>2011Q4</v>
      </c>
      <c r="T1719" s="43" t="str">
        <f>YEAR(Taulukko1[[#This Row],[Loppu KK]])&amp;"Q"&amp;ROUNDDOWN((MONTH(Taulukko1[[#This Row],[Loppu KK]])-1)/3+1,0)</f>
        <v>2011Q4</v>
      </c>
      <c r="U1719" s="66">
        <f>IF(COUNT(Taulukko1[[#This Row],[Neuvottelujen alaiset ]])=1,Taulukko1[[#This Row],[Neuvottelujen alaiset ]],Taulukko1[[#This Row],[Vähennystarve]])</f>
        <v>52</v>
      </c>
      <c r="V1719" s="44">
        <f t="shared" si="267"/>
        <v>1</v>
      </c>
      <c r="W1719" s="44">
        <f t="shared" si="268"/>
        <v>0.80769230769230771</v>
      </c>
      <c r="X1719" s="44">
        <f t="shared" si="269"/>
        <v>0.80769230769230771</v>
      </c>
      <c r="Y1719" s="90" t="b">
        <f>AND(MONTH(Taulukko1[[#This Row],[Alku PVM]] )=6,DAY(Taulukko1[[#This Row],[Alku PVM]] )&gt;19)</f>
        <v>0</v>
      </c>
      <c r="Z1719" s="90" t="b">
        <f>AND(MONTH(Taulukko1[[#This Row],[Loppu PVM]] )=6,DAY(Taulukko1[[#This Row],[Loppu PVM]] )&gt;19)</f>
        <v>0</v>
      </c>
      <c r="AA1719" s="90" t="b">
        <f>OR(MONTH(Taulukko1[[#This Row],[Alku PVM]] )&lt;=5,AND(MONTH(Taulukko1[[#This Row],[Alku PVM]] )=6,DAY(Taulukko1[[#This Row],[Alku PVM]] )&lt;20))</f>
        <v>0</v>
      </c>
      <c r="AB1719" s="90" t="b">
        <f>OR(MONTH(Taulukko1[[#This Row],[Loppu PVM]])&lt;=5,AND(MONTH(Taulukko1[[#This Row],[Loppu PVM]] )=6,DAY(Taulukko1[[#This Row],[Loppu PVM]])&lt;20))</f>
        <v>0</v>
      </c>
      <c r="AC1719" s="90" t="b">
        <f>OR(MONTH(Taulukko1[[#This Row],[Alku PVM]] )&lt;=3,AND(MONTH(Taulukko1[[#This Row],[Alku PVM]] )=3))</f>
        <v>0</v>
      </c>
      <c r="AD1719" s="90" t="b">
        <f>OR(MONTH(Taulukko1[[#This Row],[Loppu PVM]] )&lt;=3,AND(MONTH(Taulukko1[[#This Row],[Loppu PVM]] )=3))</f>
        <v>0</v>
      </c>
      <c r="AE1719" s="90" t="b">
        <f>OR(MONTH(Taulukko1[[#This Row],[Alku PVM]] )&lt;=9,AND(MONTH(Taulukko1[[#This Row],[Alku PVM]] )=9))</f>
        <v>0</v>
      </c>
      <c r="AF1719" s="90" t="b">
        <f>OR(MONTH(Taulukko1[[#This Row],[Loppu PVM]])&lt;=9,AND(MONTH(Taulukko1[[#This Row],[Loppu PVM]] )=9))</f>
        <v>0</v>
      </c>
      <c r="AG1719" s="90" t="b">
        <f>OR(MONTH(Taulukko1[[#This Row],[Alku PVM]] )&lt;=6,AND(MONTH(Taulukko1[[#This Row],[Alku PVM]] )=6))</f>
        <v>0</v>
      </c>
      <c r="AH1719" s="90" t="b">
        <f>OR(MONTH(Taulukko1[[#This Row],[Loppu PVM]])&lt;=6,AND(MONTH(Taulukko1[[#This Row],[Loppu PVM]] )=6))</f>
        <v>0</v>
      </c>
    </row>
    <row r="1720" spans="1:34" ht="12.75" customHeight="1">
      <c r="A1720" t="s">
        <v>1093</v>
      </c>
      <c r="B1720" s="23">
        <v>40841</v>
      </c>
      <c r="C1720" t="s">
        <v>3705</v>
      </c>
      <c r="E1720" s="62">
        <v>20</v>
      </c>
      <c r="F1720" s="4">
        <v>40869</v>
      </c>
      <c r="G1720" s="5">
        <v>3</v>
      </c>
      <c r="H1720" s="22">
        <v>20</v>
      </c>
      <c r="I1720" s="126">
        <f>INDEX('TOL2008'!B:B,MATCH(A1720,'TOL2008'!A:A,0))</f>
        <v>18120</v>
      </c>
      <c r="J1720" s="126" t="str">
        <f>INDEX(Pääluokka!$H$2:$H$100,MATCH(VALUE(LEFT(Taulukko1[[#This Row],[TOL2008]],2)),Pääluokka!$G$2:$G$100,0))</f>
        <v>Teollisuus</v>
      </c>
      <c r="K1720" s="126" t="str">
        <f>INDEX(Pääluokka!$I$2:$I$100,MATCH(VALUE(LEFT(Taulukko1[[#This Row],[TOL2008]],2)),Pääluokka!$G$2:$G$100,0))</f>
        <v>Teollisuus (C-E)</v>
      </c>
      <c r="L1720" s="41">
        <f t="shared" si="260"/>
        <v>28</v>
      </c>
      <c r="M1720" s="43">
        <f t="shared" si="261"/>
        <v>40841</v>
      </c>
      <c r="N1720" s="43">
        <f t="shared" si="262"/>
        <v>40869</v>
      </c>
      <c r="O1720" s="43">
        <f t="shared" si="263"/>
        <v>40817</v>
      </c>
      <c r="P1720" s="43">
        <f t="shared" si="264"/>
        <v>40848</v>
      </c>
      <c r="Q1720" s="41">
        <f t="shared" si="265"/>
        <v>2011</v>
      </c>
      <c r="R1720" s="41">
        <f t="shared" si="266"/>
        <v>2011</v>
      </c>
      <c r="S1720" s="43" t="str">
        <f>YEAR(Taulukko1[[#This Row],[Alku KK]])&amp;"Q"&amp;ROUNDDOWN((MONTH(Taulukko1[[#This Row],[Alku KK]])-1)/3+1,0)</f>
        <v>2011Q4</v>
      </c>
      <c r="T1720" s="43" t="str">
        <f>YEAR(Taulukko1[[#This Row],[Loppu KK]])&amp;"Q"&amp;ROUNDDOWN((MONTH(Taulukko1[[#This Row],[Loppu KK]])-1)/3+1,0)</f>
        <v>2011Q4</v>
      </c>
      <c r="U1720" s="66">
        <f>IF(COUNT(Taulukko1[[#This Row],[Neuvottelujen alaiset ]])=1,Taulukko1[[#This Row],[Neuvottelujen alaiset ]],Taulukko1[[#This Row],[Vähennystarve]])</f>
        <v>20</v>
      </c>
      <c r="V1720" s="44">
        <f t="shared" si="267"/>
        <v>1</v>
      </c>
      <c r="W1720" s="44">
        <f t="shared" si="268"/>
        <v>0.15</v>
      </c>
      <c r="X1720" s="44">
        <f t="shared" si="269"/>
        <v>0.15</v>
      </c>
      <c r="Y1720" s="90" t="b">
        <f>AND(MONTH(Taulukko1[[#This Row],[Alku PVM]] )=6,DAY(Taulukko1[[#This Row],[Alku PVM]] )&gt;19)</f>
        <v>0</v>
      </c>
      <c r="Z1720" s="90" t="b">
        <f>AND(MONTH(Taulukko1[[#This Row],[Loppu PVM]] )=6,DAY(Taulukko1[[#This Row],[Loppu PVM]] )&gt;19)</f>
        <v>0</v>
      </c>
      <c r="AA1720" s="90" t="b">
        <f>OR(MONTH(Taulukko1[[#This Row],[Alku PVM]] )&lt;=5,AND(MONTH(Taulukko1[[#This Row],[Alku PVM]] )=6,DAY(Taulukko1[[#This Row],[Alku PVM]] )&lt;20))</f>
        <v>0</v>
      </c>
      <c r="AB1720" s="90" t="b">
        <f>OR(MONTH(Taulukko1[[#This Row],[Loppu PVM]])&lt;=5,AND(MONTH(Taulukko1[[#This Row],[Loppu PVM]] )=6,DAY(Taulukko1[[#This Row],[Loppu PVM]])&lt;20))</f>
        <v>0</v>
      </c>
      <c r="AC1720" s="90" t="b">
        <f>OR(MONTH(Taulukko1[[#This Row],[Alku PVM]] )&lt;=3,AND(MONTH(Taulukko1[[#This Row],[Alku PVM]] )=3))</f>
        <v>0</v>
      </c>
      <c r="AD1720" s="90" t="b">
        <f>OR(MONTH(Taulukko1[[#This Row],[Loppu PVM]] )&lt;=3,AND(MONTH(Taulukko1[[#This Row],[Loppu PVM]] )=3))</f>
        <v>0</v>
      </c>
      <c r="AE1720" s="90" t="b">
        <f>OR(MONTH(Taulukko1[[#This Row],[Alku PVM]] )&lt;=9,AND(MONTH(Taulukko1[[#This Row],[Alku PVM]] )=9))</f>
        <v>0</v>
      </c>
      <c r="AF1720" s="90" t="b">
        <f>OR(MONTH(Taulukko1[[#This Row],[Loppu PVM]])&lt;=9,AND(MONTH(Taulukko1[[#This Row],[Loppu PVM]] )=9))</f>
        <v>0</v>
      </c>
      <c r="AG1720" s="90" t="b">
        <f>OR(MONTH(Taulukko1[[#This Row],[Alku PVM]] )&lt;=6,AND(MONTH(Taulukko1[[#This Row],[Alku PVM]] )=6))</f>
        <v>0</v>
      </c>
      <c r="AH1720" s="90" t="b">
        <f>OR(MONTH(Taulukko1[[#This Row],[Loppu PVM]])&lt;=6,AND(MONTH(Taulukko1[[#This Row],[Loppu PVM]] )=6))</f>
        <v>0</v>
      </c>
    </row>
    <row r="1721" spans="1:34" ht="12.75" customHeight="1">
      <c r="A1721" s="21" t="s">
        <v>421</v>
      </c>
      <c r="B1721" s="23">
        <v>40842</v>
      </c>
      <c r="C1721" s="21" t="s">
        <v>3695</v>
      </c>
      <c r="D1721" s="24"/>
      <c r="E1721" s="62">
        <v>24</v>
      </c>
      <c r="F1721" s="23"/>
      <c r="G1721" s="24"/>
      <c r="H1721" s="22">
        <v>245</v>
      </c>
      <c r="I1721" s="126">
        <f>INDEX('TOL2008'!B:B,MATCH(A1721,'TOL2008'!A:A,0))</f>
        <v>58130</v>
      </c>
      <c r="J1721" s="126" t="str">
        <f>INDEX(Pääluokka!$H$2:$H$100,MATCH(VALUE(LEFT(Taulukko1[[#This Row],[TOL2008]],2)),Pääluokka!$G$2:$G$100,0))</f>
        <v>Informaatio ja viestintä</v>
      </c>
      <c r="K1721" s="126" t="str">
        <f>INDEX(Pääluokka!$I$2:$I$100,MATCH(VALUE(LEFT(Taulukko1[[#This Row],[TOL2008]],2)),Pääluokka!$G$2:$G$100,0))</f>
        <v>Palvelualat (G-N, R, S)</v>
      </c>
      <c r="L1721" s="41" t="str">
        <f t="shared" si="260"/>
        <v>NA</v>
      </c>
      <c r="M1721" s="43">
        <f t="shared" si="261"/>
        <v>40842</v>
      </c>
      <c r="N1721" s="43">
        <f t="shared" si="262"/>
        <v>40893</v>
      </c>
      <c r="O1721" s="43">
        <f t="shared" si="263"/>
        <v>40817</v>
      </c>
      <c r="P1721" s="43">
        <f t="shared" si="264"/>
        <v>40878</v>
      </c>
      <c r="Q1721" s="41">
        <f t="shared" si="265"/>
        <v>2011</v>
      </c>
      <c r="R1721" s="41">
        <f t="shared" si="266"/>
        <v>2011</v>
      </c>
      <c r="S1721" s="43" t="str">
        <f>YEAR(Taulukko1[[#This Row],[Alku KK]])&amp;"Q"&amp;ROUNDDOWN((MONTH(Taulukko1[[#This Row],[Alku KK]])-1)/3+1,0)</f>
        <v>2011Q4</v>
      </c>
      <c r="T1721" s="43" t="str">
        <f>YEAR(Taulukko1[[#This Row],[Loppu KK]])&amp;"Q"&amp;ROUNDDOWN((MONTH(Taulukko1[[#This Row],[Loppu KK]])-1)/3+1,0)</f>
        <v>2011Q4</v>
      </c>
      <c r="U1721" s="66">
        <f>IF(COUNT(Taulukko1[[#This Row],[Neuvottelujen alaiset ]])=1,Taulukko1[[#This Row],[Neuvottelujen alaiset ]],Taulukko1[[#This Row],[Vähennystarve]])</f>
        <v>245</v>
      </c>
      <c r="V1721" s="44">
        <f t="shared" si="267"/>
        <v>9.7959183673469383E-2</v>
      </c>
      <c r="W1721" s="44" t="str">
        <f t="shared" si="268"/>
        <v>NA</v>
      </c>
      <c r="X1721" s="44" t="str">
        <f t="shared" si="269"/>
        <v>NA</v>
      </c>
      <c r="Y1721" s="90" t="b">
        <f>AND(MONTH(Taulukko1[[#This Row],[Alku PVM]] )=6,DAY(Taulukko1[[#This Row],[Alku PVM]] )&gt;19)</f>
        <v>0</v>
      </c>
      <c r="Z1721" s="90" t="b">
        <f>AND(MONTH(Taulukko1[[#This Row],[Loppu PVM]] )=6,DAY(Taulukko1[[#This Row],[Loppu PVM]] )&gt;19)</f>
        <v>0</v>
      </c>
      <c r="AA1721" s="90" t="b">
        <f>OR(MONTH(Taulukko1[[#This Row],[Alku PVM]] )&lt;=5,AND(MONTH(Taulukko1[[#This Row],[Alku PVM]] )=6,DAY(Taulukko1[[#This Row],[Alku PVM]] )&lt;20))</f>
        <v>0</v>
      </c>
      <c r="AB1721" s="90" t="b">
        <f>OR(MONTH(Taulukko1[[#This Row],[Loppu PVM]])&lt;=5,AND(MONTH(Taulukko1[[#This Row],[Loppu PVM]] )=6,DAY(Taulukko1[[#This Row],[Loppu PVM]])&lt;20))</f>
        <v>0</v>
      </c>
      <c r="AC1721" s="90" t="b">
        <f>OR(MONTH(Taulukko1[[#This Row],[Alku PVM]] )&lt;=3,AND(MONTH(Taulukko1[[#This Row],[Alku PVM]] )=3))</f>
        <v>0</v>
      </c>
      <c r="AD1721" s="90" t="b">
        <f>OR(MONTH(Taulukko1[[#This Row],[Loppu PVM]] )&lt;=3,AND(MONTH(Taulukko1[[#This Row],[Loppu PVM]] )=3))</f>
        <v>0</v>
      </c>
      <c r="AE1721" s="90" t="b">
        <f>OR(MONTH(Taulukko1[[#This Row],[Alku PVM]] )&lt;=9,AND(MONTH(Taulukko1[[#This Row],[Alku PVM]] )=9))</f>
        <v>0</v>
      </c>
      <c r="AF1721" s="90" t="b">
        <f>OR(MONTH(Taulukko1[[#This Row],[Loppu PVM]])&lt;=9,AND(MONTH(Taulukko1[[#This Row],[Loppu PVM]] )=9))</f>
        <v>0</v>
      </c>
      <c r="AG1721" s="90" t="b">
        <f>OR(MONTH(Taulukko1[[#This Row],[Alku PVM]] )&lt;=6,AND(MONTH(Taulukko1[[#This Row],[Alku PVM]] )=6))</f>
        <v>0</v>
      </c>
      <c r="AH1721" s="90" t="b">
        <f>OR(MONTH(Taulukko1[[#This Row],[Loppu PVM]])&lt;=6,AND(MONTH(Taulukko1[[#This Row],[Loppu PVM]] )=6))</f>
        <v>0</v>
      </c>
    </row>
    <row r="1722" spans="1:34" ht="12.75" customHeight="1">
      <c r="A1722" t="s">
        <v>3671</v>
      </c>
      <c r="B1722" s="23">
        <v>40842</v>
      </c>
      <c r="C1722" t="s">
        <v>3670</v>
      </c>
      <c r="E1722" s="62">
        <v>9</v>
      </c>
      <c r="F1722" s="4"/>
      <c r="G1722" s="5"/>
      <c r="H1722" s="22">
        <v>120</v>
      </c>
      <c r="I1722" s="126" t="e">
        <f>INDEX('TOL2008'!B:B,MATCH(A1722,'TOL2008'!A:A,0))</f>
        <v>#N/A</v>
      </c>
      <c r="J1722" s="126" t="e">
        <f>INDEX(Pääluokka!$H$2:$H$100,MATCH(VALUE(LEFT(Taulukko1[[#This Row],[TOL2008]],2)),Pääluokka!$G$2:$G$100,0))</f>
        <v>#N/A</v>
      </c>
      <c r="K1722" s="126" t="e">
        <f>INDEX(Pääluokka!$I$2:$I$100,MATCH(VALUE(LEFT(Taulukko1[[#This Row],[TOL2008]],2)),Pääluokka!$G$2:$G$100,0))</f>
        <v>#N/A</v>
      </c>
      <c r="L1722" s="41" t="str">
        <f t="shared" si="260"/>
        <v>NA</v>
      </c>
      <c r="M1722" s="43">
        <f t="shared" si="261"/>
        <v>40842</v>
      </c>
      <c r="N1722" s="43">
        <f t="shared" si="262"/>
        <v>40893</v>
      </c>
      <c r="O1722" s="43">
        <f t="shared" si="263"/>
        <v>40817</v>
      </c>
      <c r="P1722" s="43">
        <f t="shared" si="264"/>
        <v>40878</v>
      </c>
      <c r="Q1722" s="41">
        <f t="shared" si="265"/>
        <v>2011</v>
      </c>
      <c r="R1722" s="41">
        <f t="shared" si="266"/>
        <v>2011</v>
      </c>
      <c r="S1722" s="43" t="str">
        <f>YEAR(Taulukko1[[#This Row],[Alku KK]])&amp;"Q"&amp;ROUNDDOWN((MONTH(Taulukko1[[#This Row],[Alku KK]])-1)/3+1,0)</f>
        <v>2011Q4</v>
      </c>
      <c r="T1722" s="43" t="str">
        <f>YEAR(Taulukko1[[#This Row],[Loppu KK]])&amp;"Q"&amp;ROUNDDOWN((MONTH(Taulukko1[[#This Row],[Loppu KK]])-1)/3+1,0)</f>
        <v>2011Q4</v>
      </c>
      <c r="U1722" s="66">
        <f>IF(COUNT(Taulukko1[[#This Row],[Neuvottelujen alaiset ]])=1,Taulukko1[[#This Row],[Neuvottelujen alaiset ]],Taulukko1[[#This Row],[Vähennystarve]])</f>
        <v>120</v>
      </c>
      <c r="V1722" s="44">
        <f t="shared" si="267"/>
        <v>7.4999999999999997E-2</v>
      </c>
      <c r="W1722" s="44" t="str">
        <f t="shared" si="268"/>
        <v>NA</v>
      </c>
      <c r="X1722" s="44" t="str">
        <f t="shared" si="269"/>
        <v>NA</v>
      </c>
      <c r="Y1722" s="90" t="b">
        <f>AND(MONTH(Taulukko1[[#This Row],[Alku PVM]] )=6,DAY(Taulukko1[[#This Row],[Alku PVM]] )&gt;19)</f>
        <v>0</v>
      </c>
      <c r="Z1722" s="90" t="b">
        <f>AND(MONTH(Taulukko1[[#This Row],[Loppu PVM]] )=6,DAY(Taulukko1[[#This Row],[Loppu PVM]] )&gt;19)</f>
        <v>0</v>
      </c>
      <c r="AA1722" s="90" t="b">
        <f>OR(MONTH(Taulukko1[[#This Row],[Alku PVM]] )&lt;=5,AND(MONTH(Taulukko1[[#This Row],[Alku PVM]] )=6,DAY(Taulukko1[[#This Row],[Alku PVM]] )&lt;20))</f>
        <v>0</v>
      </c>
      <c r="AB1722" s="90" t="b">
        <f>OR(MONTH(Taulukko1[[#This Row],[Loppu PVM]])&lt;=5,AND(MONTH(Taulukko1[[#This Row],[Loppu PVM]] )=6,DAY(Taulukko1[[#This Row],[Loppu PVM]])&lt;20))</f>
        <v>0</v>
      </c>
      <c r="AC1722" s="90" t="b">
        <f>OR(MONTH(Taulukko1[[#This Row],[Alku PVM]] )&lt;=3,AND(MONTH(Taulukko1[[#This Row],[Alku PVM]] )=3))</f>
        <v>0</v>
      </c>
      <c r="AD1722" s="90" t="b">
        <f>OR(MONTH(Taulukko1[[#This Row],[Loppu PVM]] )&lt;=3,AND(MONTH(Taulukko1[[#This Row],[Loppu PVM]] )=3))</f>
        <v>0</v>
      </c>
      <c r="AE1722" s="90" t="b">
        <f>OR(MONTH(Taulukko1[[#This Row],[Alku PVM]] )&lt;=9,AND(MONTH(Taulukko1[[#This Row],[Alku PVM]] )=9))</f>
        <v>0</v>
      </c>
      <c r="AF1722" s="90" t="b">
        <f>OR(MONTH(Taulukko1[[#This Row],[Loppu PVM]])&lt;=9,AND(MONTH(Taulukko1[[#This Row],[Loppu PVM]] )=9))</f>
        <v>0</v>
      </c>
      <c r="AG1722" s="90" t="b">
        <f>OR(MONTH(Taulukko1[[#This Row],[Alku PVM]] )&lt;=6,AND(MONTH(Taulukko1[[#This Row],[Alku PVM]] )=6))</f>
        <v>0</v>
      </c>
      <c r="AH1722" s="90" t="b">
        <f>OR(MONTH(Taulukko1[[#This Row],[Loppu PVM]])&lt;=6,AND(MONTH(Taulukko1[[#This Row],[Loppu PVM]] )=6))</f>
        <v>0</v>
      </c>
    </row>
    <row r="1723" spans="1:34" ht="12.75" customHeight="1">
      <c r="A1723" s="21" t="s">
        <v>614</v>
      </c>
      <c r="B1723" s="23">
        <v>40843</v>
      </c>
      <c r="C1723" s="21" t="s">
        <v>3796</v>
      </c>
      <c r="D1723" s="24"/>
      <c r="F1723" s="23"/>
      <c r="G1723" s="24"/>
      <c r="H1723" s="22">
        <v>115</v>
      </c>
      <c r="I1723" s="126">
        <f>INDEX('TOL2008'!B:B,MATCH(A1723,'TOL2008'!A:A,0))</f>
        <v>28220</v>
      </c>
      <c r="J1723" s="126" t="str">
        <f>INDEX(Pääluokka!$H$2:$H$100,MATCH(VALUE(LEFT(Taulukko1[[#This Row],[TOL2008]],2)),Pääluokka!$G$2:$G$100,0))</f>
        <v>Teollisuus</v>
      </c>
      <c r="K1723" s="126" t="str">
        <f>INDEX(Pääluokka!$I$2:$I$100,MATCH(VALUE(LEFT(Taulukko1[[#This Row],[TOL2008]],2)),Pääluokka!$G$2:$G$100,0))</f>
        <v>Teollisuus (C-E)</v>
      </c>
      <c r="L1723" s="41" t="str">
        <f t="shared" si="260"/>
        <v>NA</v>
      </c>
      <c r="M1723" s="43">
        <f t="shared" si="261"/>
        <v>40843</v>
      </c>
      <c r="N1723" s="43">
        <f t="shared" si="262"/>
        <v>40894</v>
      </c>
      <c r="O1723" s="43">
        <f t="shared" si="263"/>
        <v>40817</v>
      </c>
      <c r="P1723" s="43">
        <f t="shared" si="264"/>
        <v>40878</v>
      </c>
      <c r="Q1723" s="41">
        <f t="shared" si="265"/>
        <v>2011</v>
      </c>
      <c r="R1723" s="41">
        <f t="shared" si="266"/>
        <v>2011</v>
      </c>
      <c r="S1723" s="43" t="str">
        <f>YEAR(Taulukko1[[#This Row],[Alku KK]])&amp;"Q"&amp;ROUNDDOWN((MONTH(Taulukko1[[#This Row],[Alku KK]])-1)/3+1,0)</f>
        <v>2011Q4</v>
      </c>
      <c r="T1723" s="43" t="str">
        <f>YEAR(Taulukko1[[#This Row],[Loppu KK]])&amp;"Q"&amp;ROUNDDOWN((MONTH(Taulukko1[[#This Row],[Loppu KK]])-1)/3+1,0)</f>
        <v>2011Q4</v>
      </c>
      <c r="U1723" s="66">
        <f>IF(COUNT(Taulukko1[[#This Row],[Neuvottelujen alaiset ]])=1,Taulukko1[[#This Row],[Neuvottelujen alaiset ]],Taulukko1[[#This Row],[Vähennystarve]])</f>
        <v>115</v>
      </c>
      <c r="V1723" s="44" t="str">
        <f t="shared" si="267"/>
        <v>NA</v>
      </c>
      <c r="W1723" s="44" t="str">
        <f t="shared" si="268"/>
        <v>NA</v>
      </c>
      <c r="X1723" s="44" t="str">
        <f t="shared" si="269"/>
        <v>NA</v>
      </c>
      <c r="Y1723" s="90" t="b">
        <f>AND(MONTH(Taulukko1[[#This Row],[Alku PVM]] )=6,DAY(Taulukko1[[#This Row],[Alku PVM]] )&gt;19)</f>
        <v>0</v>
      </c>
      <c r="Z1723" s="90" t="b">
        <f>AND(MONTH(Taulukko1[[#This Row],[Loppu PVM]] )=6,DAY(Taulukko1[[#This Row],[Loppu PVM]] )&gt;19)</f>
        <v>0</v>
      </c>
      <c r="AA1723" s="90" t="b">
        <f>OR(MONTH(Taulukko1[[#This Row],[Alku PVM]] )&lt;=5,AND(MONTH(Taulukko1[[#This Row],[Alku PVM]] )=6,DAY(Taulukko1[[#This Row],[Alku PVM]] )&lt;20))</f>
        <v>0</v>
      </c>
      <c r="AB1723" s="90" t="b">
        <f>OR(MONTH(Taulukko1[[#This Row],[Loppu PVM]])&lt;=5,AND(MONTH(Taulukko1[[#This Row],[Loppu PVM]] )=6,DAY(Taulukko1[[#This Row],[Loppu PVM]])&lt;20))</f>
        <v>0</v>
      </c>
      <c r="AC1723" s="90" t="b">
        <f>OR(MONTH(Taulukko1[[#This Row],[Alku PVM]] )&lt;=3,AND(MONTH(Taulukko1[[#This Row],[Alku PVM]] )=3))</f>
        <v>0</v>
      </c>
      <c r="AD1723" s="90" t="b">
        <f>OR(MONTH(Taulukko1[[#This Row],[Loppu PVM]] )&lt;=3,AND(MONTH(Taulukko1[[#This Row],[Loppu PVM]] )=3))</f>
        <v>0</v>
      </c>
      <c r="AE1723" s="90" t="b">
        <f>OR(MONTH(Taulukko1[[#This Row],[Alku PVM]] )&lt;=9,AND(MONTH(Taulukko1[[#This Row],[Alku PVM]] )=9))</f>
        <v>0</v>
      </c>
      <c r="AF1723" s="90" t="b">
        <f>OR(MONTH(Taulukko1[[#This Row],[Loppu PVM]])&lt;=9,AND(MONTH(Taulukko1[[#This Row],[Loppu PVM]] )=9))</f>
        <v>0</v>
      </c>
      <c r="AG1723" s="90" t="b">
        <f>OR(MONTH(Taulukko1[[#This Row],[Alku PVM]] )&lt;=6,AND(MONTH(Taulukko1[[#This Row],[Alku PVM]] )=6))</f>
        <v>0</v>
      </c>
      <c r="AH1723" s="90" t="b">
        <f>OR(MONTH(Taulukko1[[#This Row],[Loppu PVM]])&lt;=6,AND(MONTH(Taulukko1[[#This Row],[Loppu PVM]] )=6))</f>
        <v>0</v>
      </c>
    </row>
    <row r="1724" spans="1:34" ht="12.75" customHeight="1">
      <c r="A1724" t="s">
        <v>3629</v>
      </c>
      <c r="B1724" s="23">
        <v>40843</v>
      </c>
      <c r="C1724" t="s">
        <v>3628</v>
      </c>
      <c r="D1724" s="5" t="s">
        <v>25</v>
      </c>
      <c r="E1724" s="62">
        <v>17</v>
      </c>
      <c r="F1724" s="4">
        <v>40920</v>
      </c>
      <c r="G1724" s="5">
        <v>8</v>
      </c>
      <c r="H1724" s="22">
        <v>17</v>
      </c>
      <c r="I1724" s="126" t="e">
        <f>INDEX('TOL2008'!B:B,MATCH(A1724,'TOL2008'!A:A,0))</f>
        <v>#N/A</v>
      </c>
      <c r="J1724" s="126" t="e">
        <f>INDEX(Pääluokka!$H$2:$H$100,MATCH(VALUE(LEFT(Taulukko1[[#This Row],[TOL2008]],2)),Pääluokka!$G$2:$G$100,0))</f>
        <v>#N/A</v>
      </c>
      <c r="K1724" s="126" t="e">
        <f>INDEX(Pääluokka!$I$2:$I$100,MATCH(VALUE(LEFT(Taulukko1[[#This Row],[TOL2008]],2)),Pääluokka!$G$2:$G$100,0))</f>
        <v>#N/A</v>
      </c>
      <c r="L1724" s="41">
        <f t="shared" si="260"/>
        <v>77</v>
      </c>
      <c r="M1724" s="43">
        <f t="shared" si="261"/>
        <v>40843</v>
      </c>
      <c r="N1724" s="43">
        <f t="shared" si="262"/>
        <v>40920</v>
      </c>
      <c r="O1724" s="43">
        <f t="shared" si="263"/>
        <v>40817</v>
      </c>
      <c r="P1724" s="43">
        <f t="shared" si="264"/>
        <v>40909</v>
      </c>
      <c r="Q1724" s="41">
        <f t="shared" si="265"/>
        <v>2011</v>
      </c>
      <c r="R1724" s="41">
        <f t="shared" si="266"/>
        <v>2012</v>
      </c>
      <c r="S1724" s="43" t="str">
        <f>YEAR(Taulukko1[[#This Row],[Alku KK]])&amp;"Q"&amp;ROUNDDOWN((MONTH(Taulukko1[[#This Row],[Alku KK]])-1)/3+1,0)</f>
        <v>2011Q4</v>
      </c>
      <c r="T1724" s="43" t="str">
        <f>YEAR(Taulukko1[[#This Row],[Loppu KK]])&amp;"Q"&amp;ROUNDDOWN((MONTH(Taulukko1[[#This Row],[Loppu KK]])-1)/3+1,0)</f>
        <v>2012Q1</v>
      </c>
      <c r="U1724" s="66">
        <f>IF(COUNT(Taulukko1[[#This Row],[Neuvottelujen alaiset ]])=1,Taulukko1[[#This Row],[Neuvottelujen alaiset ]],Taulukko1[[#This Row],[Vähennystarve]])</f>
        <v>17</v>
      </c>
      <c r="V1724" s="44">
        <f t="shared" si="267"/>
        <v>1</v>
      </c>
      <c r="W1724" s="44">
        <f t="shared" si="268"/>
        <v>0.47058823529411764</v>
      </c>
      <c r="X1724" s="44">
        <f t="shared" si="269"/>
        <v>0.47058823529411764</v>
      </c>
      <c r="Y1724" s="90" t="b">
        <f>AND(MONTH(Taulukko1[[#This Row],[Alku PVM]] )=6,DAY(Taulukko1[[#This Row],[Alku PVM]] )&gt;19)</f>
        <v>0</v>
      </c>
      <c r="Z1724" s="90" t="b">
        <f>AND(MONTH(Taulukko1[[#This Row],[Loppu PVM]] )=6,DAY(Taulukko1[[#This Row],[Loppu PVM]] )&gt;19)</f>
        <v>0</v>
      </c>
      <c r="AA1724" s="90" t="b">
        <f>OR(MONTH(Taulukko1[[#This Row],[Alku PVM]] )&lt;=5,AND(MONTH(Taulukko1[[#This Row],[Alku PVM]] )=6,DAY(Taulukko1[[#This Row],[Alku PVM]] )&lt;20))</f>
        <v>0</v>
      </c>
      <c r="AB1724" s="90" t="b">
        <f>OR(MONTH(Taulukko1[[#This Row],[Loppu PVM]])&lt;=5,AND(MONTH(Taulukko1[[#This Row],[Loppu PVM]] )=6,DAY(Taulukko1[[#This Row],[Loppu PVM]])&lt;20))</f>
        <v>1</v>
      </c>
      <c r="AC1724" s="90" t="b">
        <f>OR(MONTH(Taulukko1[[#This Row],[Alku PVM]] )&lt;=3,AND(MONTH(Taulukko1[[#This Row],[Alku PVM]] )=3))</f>
        <v>0</v>
      </c>
      <c r="AD1724" s="90" t="b">
        <f>OR(MONTH(Taulukko1[[#This Row],[Loppu PVM]] )&lt;=3,AND(MONTH(Taulukko1[[#This Row],[Loppu PVM]] )=3))</f>
        <v>1</v>
      </c>
      <c r="AE1724" s="90" t="b">
        <f>OR(MONTH(Taulukko1[[#This Row],[Alku PVM]] )&lt;=9,AND(MONTH(Taulukko1[[#This Row],[Alku PVM]] )=9))</f>
        <v>0</v>
      </c>
      <c r="AF1724" s="90" t="b">
        <f>OR(MONTH(Taulukko1[[#This Row],[Loppu PVM]])&lt;=9,AND(MONTH(Taulukko1[[#This Row],[Loppu PVM]] )=9))</f>
        <v>1</v>
      </c>
      <c r="AG1724" s="90" t="b">
        <f>OR(MONTH(Taulukko1[[#This Row],[Alku PVM]] )&lt;=6,AND(MONTH(Taulukko1[[#This Row],[Alku PVM]] )=6))</f>
        <v>0</v>
      </c>
      <c r="AH1724" s="90" t="b">
        <f>OR(MONTH(Taulukko1[[#This Row],[Loppu PVM]])&lt;=6,AND(MONTH(Taulukko1[[#This Row],[Loppu PVM]] )=6))</f>
        <v>1</v>
      </c>
    </row>
    <row r="1725" spans="1:34" ht="12.75" customHeight="1">
      <c r="A1725" t="s">
        <v>50</v>
      </c>
      <c r="B1725" s="23">
        <v>40843</v>
      </c>
      <c r="C1725" t="s">
        <v>3520</v>
      </c>
      <c r="D1725" s="5">
        <v>1400</v>
      </c>
      <c r="F1725" s="4">
        <v>40877</v>
      </c>
      <c r="G1725" s="5">
        <v>0</v>
      </c>
      <c r="H1725" s="22">
        <v>1400</v>
      </c>
      <c r="I1725" s="126">
        <f>INDEX('TOL2008'!B:B,MATCH(A1725,'TOL2008'!A:A,0))</f>
        <v>17120</v>
      </c>
      <c r="J1725" s="126" t="str">
        <f>INDEX(Pääluokka!$H$2:$H$100,MATCH(VALUE(LEFT(Taulukko1[[#This Row],[TOL2008]],2)),Pääluokka!$G$2:$G$100,0))</f>
        <v>Teollisuus</v>
      </c>
      <c r="K1725" s="126" t="str">
        <f>INDEX(Pääluokka!$I$2:$I$100,MATCH(VALUE(LEFT(Taulukko1[[#This Row],[TOL2008]],2)),Pääluokka!$G$2:$G$100,0))</f>
        <v>Teollisuus (C-E)</v>
      </c>
      <c r="L1725" s="41">
        <f t="shared" si="260"/>
        <v>34</v>
      </c>
      <c r="M1725" s="43">
        <f t="shared" si="261"/>
        <v>40843</v>
      </c>
      <c r="N1725" s="43">
        <f t="shared" si="262"/>
        <v>40877</v>
      </c>
      <c r="O1725" s="43">
        <f t="shared" si="263"/>
        <v>40817</v>
      </c>
      <c r="P1725" s="43">
        <f t="shared" si="264"/>
        <v>40848</v>
      </c>
      <c r="Q1725" s="41">
        <f t="shared" si="265"/>
        <v>2011</v>
      </c>
      <c r="R1725" s="41">
        <f t="shared" si="266"/>
        <v>2011</v>
      </c>
      <c r="S1725" s="43" t="str">
        <f>YEAR(Taulukko1[[#This Row],[Alku KK]])&amp;"Q"&amp;ROUNDDOWN((MONTH(Taulukko1[[#This Row],[Alku KK]])-1)/3+1,0)</f>
        <v>2011Q4</v>
      </c>
      <c r="T1725" s="43" t="str">
        <f>YEAR(Taulukko1[[#This Row],[Loppu KK]])&amp;"Q"&amp;ROUNDDOWN((MONTH(Taulukko1[[#This Row],[Loppu KK]])-1)/3+1,0)</f>
        <v>2011Q4</v>
      </c>
      <c r="U1725" s="66">
        <f>IF(COUNT(Taulukko1[[#This Row],[Neuvottelujen alaiset ]])=1,Taulukko1[[#This Row],[Neuvottelujen alaiset ]],Taulukko1[[#This Row],[Vähennystarve]])</f>
        <v>1400</v>
      </c>
      <c r="V1725" s="44" t="str">
        <f t="shared" si="267"/>
        <v>NA</v>
      </c>
      <c r="W1725" s="44">
        <f t="shared" si="268"/>
        <v>0</v>
      </c>
      <c r="X1725" s="44" t="str">
        <f t="shared" si="269"/>
        <v>NA</v>
      </c>
      <c r="Y1725" s="90" t="b">
        <f>AND(MONTH(Taulukko1[[#This Row],[Alku PVM]] )=6,DAY(Taulukko1[[#This Row],[Alku PVM]] )&gt;19)</f>
        <v>0</v>
      </c>
      <c r="Z1725" s="90" t="b">
        <f>AND(MONTH(Taulukko1[[#This Row],[Loppu PVM]] )=6,DAY(Taulukko1[[#This Row],[Loppu PVM]] )&gt;19)</f>
        <v>0</v>
      </c>
      <c r="AA1725" s="90" t="b">
        <f>OR(MONTH(Taulukko1[[#This Row],[Alku PVM]] )&lt;=5,AND(MONTH(Taulukko1[[#This Row],[Alku PVM]] )=6,DAY(Taulukko1[[#This Row],[Alku PVM]] )&lt;20))</f>
        <v>0</v>
      </c>
      <c r="AB1725" s="90" t="b">
        <f>OR(MONTH(Taulukko1[[#This Row],[Loppu PVM]])&lt;=5,AND(MONTH(Taulukko1[[#This Row],[Loppu PVM]] )=6,DAY(Taulukko1[[#This Row],[Loppu PVM]])&lt;20))</f>
        <v>0</v>
      </c>
      <c r="AC1725" s="90" t="b">
        <f>OR(MONTH(Taulukko1[[#This Row],[Alku PVM]] )&lt;=3,AND(MONTH(Taulukko1[[#This Row],[Alku PVM]] )=3))</f>
        <v>0</v>
      </c>
      <c r="AD1725" s="90" t="b">
        <f>OR(MONTH(Taulukko1[[#This Row],[Loppu PVM]] )&lt;=3,AND(MONTH(Taulukko1[[#This Row],[Loppu PVM]] )=3))</f>
        <v>0</v>
      </c>
      <c r="AE1725" s="90" t="b">
        <f>OR(MONTH(Taulukko1[[#This Row],[Alku PVM]] )&lt;=9,AND(MONTH(Taulukko1[[#This Row],[Alku PVM]] )=9))</f>
        <v>0</v>
      </c>
      <c r="AF1725" s="90" t="b">
        <f>OR(MONTH(Taulukko1[[#This Row],[Loppu PVM]])&lt;=9,AND(MONTH(Taulukko1[[#This Row],[Loppu PVM]] )=9))</f>
        <v>0</v>
      </c>
      <c r="AG1725" s="90" t="b">
        <f>OR(MONTH(Taulukko1[[#This Row],[Alku PVM]] )&lt;=6,AND(MONTH(Taulukko1[[#This Row],[Alku PVM]] )=6))</f>
        <v>0</v>
      </c>
      <c r="AH1725" s="90" t="b">
        <f>OR(MONTH(Taulukko1[[#This Row],[Loppu PVM]])&lt;=6,AND(MONTH(Taulukko1[[#This Row],[Loppu PVM]] )=6))</f>
        <v>0</v>
      </c>
    </row>
    <row r="1726" spans="1:34" ht="12.75" customHeight="1">
      <c r="A1726" t="s">
        <v>3789</v>
      </c>
      <c r="B1726" s="23">
        <v>40845</v>
      </c>
      <c r="C1726" t="s">
        <v>4271</v>
      </c>
      <c r="E1726" s="62">
        <v>40</v>
      </c>
      <c r="F1726" s="4">
        <v>40925</v>
      </c>
      <c r="G1726" s="5">
        <v>25</v>
      </c>
      <c r="H1726" s="22">
        <v>53</v>
      </c>
      <c r="I1726" s="126" t="e">
        <f>INDEX('TOL2008'!B:B,MATCH(A1726,'TOL2008'!A:A,0))</f>
        <v>#N/A</v>
      </c>
      <c r="J1726" s="126" t="e">
        <f>INDEX(Pääluokka!$H$2:$H$100,MATCH(VALUE(LEFT(Taulukko1[[#This Row],[TOL2008]],2)),Pääluokka!$G$2:$G$100,0))</f>
        <v>#N/A</v>
      </c>
      <c r="K1726" s="126" t="e">
        <f>INDEX(Pääluokka!$I$2:$I$100,MATCH(VALUE(LEFT(Taulukko1[[#This Row],[TOL2008]],2)),Pääluokka!$G$2:$G$100,0))</f>
        <v>#N/A</v>
      </c>
      <c r="L1726" s="41">
        <f t="shared" si="260"/>
        <v>80</v>
      </c>
      <c r="M1726" s="43">
        <f t="shared" si="261"/>
        <v>40845</v>
      </c>
      <c r="N1726" s="43">
        <f t="shared" si="262"/>
        <v>40925</v>
      </c>
      <c r="O1726" s="43">
        <f t="shared" si="263"/>
        <v>40817</v>
      </c>
      <c r="P1726" s="43">
        <f t="shared" si="264"/>
        <v>40909</v>
      </c>
      <c r="Q1726" s="41">
        <f t="shared" si="265"/>
        <v>2011</v>
      </c>
      <c r="R1726" s="41">
        <f t="shared" si="266"/>
        <v>2012</v>
      </c>
      <c r="S1726" s="43" t="str">
        <f>YEAR(Taulukko1[[#This Row],[Alku KK]])&amp;"Q"&amp;ROUNDDOWN((MONTH(Taulukko1[[#This Row],[Alku KK]])-1)/3+1,0)</f>
        <v>2011Q4</v>
      </c>
      <c r="T1726" s="43" t="str">
        <f>YEAR(Taulukko1[[#This Row],[Loppu KK]])&amp;"Q"&amp;ROUNDDOWN((MONTH(Taulukko1[[#This Row],[Loppu KK]])-1)/3+1,0)</f>
        <v>2012Q1</v>
      </c>
      <c r="U1726" s="66">
        <f>IF(COUNT(Taulukko1[[#This Row],[Neuvottelujen alaiset ]])=1,Taulukko1[[#This Row],[Neuvottelujen alaiset ]],Taulukko1[[#This Row],[Vähennystarve]])</f>
        <v>53</v>
      </c>
      <c r="V1726" s="44">
        <f t="shared" si="267"/>
        <v>0.75471698113207553</v>
      </c>
      <c r="W1726" s="44">
        <f t="shared" si="268"/>
        <v>0.47169811320754718</v>
      </c>
      <c r="X1726" s="44">
        <f t="shared" si="269"/>
        <v>0.625</v>
      </c>
      <c r="Y1726" s="90" t="b">
        <f>AND(MONTH(Taulukko1[[#This Row],[Alku PVM]] )=6,DAY(Taulukko1[[#This Row],[Alku PVM]] )&gt;19)</f>
        <v>0</v>
      </c>
      <c r="Z1726" s="90" t="b">
        <f>AND(MONTH(Taulukko1[[#This Row],[Loppu PVM]] )=6,DAY(Taulukko1[[#This Row],[Loppu PVM]] )&gt;19)</f>
        <v>0</v>
      </c>
      <c r="AA1726" s="90" t="b">
        <f>OR(MONTH(Taulukko1[[#This Row],[Alku PVM]] )&lt;=5,AND(MONTH(Taulukko1[[#This Row],[Alku PVM]] )=6,DAY(Taulukko1[[#This Row],[Alku PVM]] )&lt;20))</f>
        <v>0</v>
      </c>
      <c r="AB1726" s="90" t="b">
        <f>OR(MONTH(Taulukko1[[#This Row],[Loppu PVM]])&lt;=5,AND(MONTH(Taulukko1[[#This Row],[Loppu PVM]] )=6,DAY(Taulukko1[[#This Row],[Loppu PVM]])&lt;20))</f>
        <v>1</v>
      </c>
      <c r="AC1726" s="90" t="b">
        <f>OR(MONTH(Taulukko1[[#This Row],[Alku PVM]] )&lt;=3,AND(MONTH(Taulukko1[[#This Row],[Alku PVM]] )=3))</f>
        <v>0</v>
      </c>
      <c r="AD1726" s="90" t="b">
        <f>OR(MONTH(Taulukko1[[#This Row],[Loppu PVM]] )&lt;=3,AND(MONTH(Taulukko1[[#This Row],[Loppu PVM]] )=3))</f>
        <v>1</v>
      </c>
      <c r="AE1726" s="90" t="b">
        <f>OR(MONTH(Taulukko1[[#This Row],[Alku PVM]] )&lt;=9,AND(MONTH(Taulukko1[[#This Row],[Alku PVM]] )=9))</f>
        <v>0</v>
      </c>
      <c r="AF1726" s="90" t="b">
        <f>OR(MONTH(Taulukko1[[#This Row],[Loppu PVM]])&lt;=9,AND(MONTH(Taulukko1[[#This Row],[Loppu PVM]] )=9))</f>
        <v>1</v>
      </c>
      <c r="AG1726" s="90" t="b">
        <f>OR(MONTH(Taulukko1[[#This Row],[Alku PVM]] )&lt;=6,AND(MONTH(Taulukko1[[#This Row],[Alku PVM]] )=6))</f>
        <v>0</v>
      </c>
      <c r="AH1726" s="90" t="b">
        <f>OR(MONTH(Taulukko1[[#This Row],[Loppu PVM]])&lt;=6,AND(MONTH(Taulukko1[[#This Row],[Loppu PVM]] )=6))</f>
        <v>1</v>
      </c>
    </row>
    <row r="1727" spans="1:34" ht="12.75" customHeight="1">
      <c r="A1727" t="s">
        <v>448</v>
      </c>
      <c r="B1727" s="23">
        <v>40847</v>
      </c>
      <c r="C1727" t="s">
        <v>3722</v>
      </c>
      <c r="D1727" s="5">
        <v>0</v>
      </c>
      <c r="E1727" s="62">
        <v>60</v>
      </c>
      <c r="F1727" s="4">
        <v>40935</v>
      </c>
      <c r="G1727" s="5">
        <v>43</v>
      </c>
      <c r="H1727" s="22">
        <v>470</v>
      </c>
      <c r="I1727" s="126">
        <f>INDEX('TOL2008'!B:B,MATCH(A1727,'TOL2008'!A:A,0))</f>
        <v>85420</v>
      </c>
      <c r="J1727" s="126" t="str">
        <f>INDEX(Pääluokka!$H$2:$H$100,MATCH(VALUE(LEFT(Taulukko1[[#This Row],[TOL2008]],2)),Pääluokka!$G$2:$G$100,0))</f>
        <v>Koulutus</v>
      </c>
      <c r="K1727" s="126" t="str">
        <f>INDEX(Pääluokka!$I$2:$I$100,MATCH(VALUE(LEFT(Taulukko1[[#This Row],[TOL2008]],2)),Pääluokka!$G$2:$G$100,0))</f>
        <v>Muut toimialat (O-Q, T-X)</v>
      </c>
      <c r="L1727" s="41">
        <f t="shared" si="260"/>
        <v>88</v>
      </c>
      <c r="M1727" s="43">
        <f t="shared" si="261"/>
        <v>40847</v>
      </c>
      <c r="N1727" s="43">
        <f t="shared" si="262"/>
        <v>40935</v>
      </c>
      <c r="O1727" s="43">
        <f t="shared" si="263"/>
        <v>40817</v>
      </c>
      <c r="P1727" s="43">
        <f t="shared" si="264"/>
        <v>40909</v>
      </c>
      <c r="Q1727" s="41">
        <f t="shared" si="265"/>
        <v>2011</v>
      </c>
      <c r="R1727" s="41">
        <f t="shared" si="266"/>
        <v>2012</v>
      </c>
      <c r="S1727" s="43" t="str">
        <f>YEAR(Taulukko1[[#This Row],[Alku KK]])&amp;"Q"&amp;ROUNDDOWN((MONTH(Taulukko1[[#This Row],[Alku KK]])-1)/3+1,0)</f>
        <v>2011Q4</v>
      </c>
      <c r="T1727" s="43" t="str">
        <f>YEAR(Taulukko1[[#This Row],[Loppu KK]])&amp;"Q"&amp;ROUNDDOWN((MONTH(Taulukko1[[#This Row],[Loppu KK]])-1)/3+1,0)</f>
        <v>2012Q1</v>
      </c>
      <c r="U1727" s="66">
        <f>IF(COUNT(Taulukko1[[#This Row],[Neuvottelujen alaiset ]])=1,Taulukko1[[#This Row],[Neuvottelujen alaiset ]],Taulukko1[[#This Row],[Vähennystarve]])</f>
        <v>470</v>
      </c>
      <c r="V1727" s="44">
        <f t="shared" si="267"/>
        <v>0.1276595744680851</v>
      </c>
      <c r="W1727" s="44">
        <f t="shared" si="268"/>
        <v>9.1489361702127653E-2</v>
      </c>
      <c r="X1727" s="44">
        <f t="shared" si="269"/>
        <v>0.71666666666666667</v>
      </c>
      <c r="Y1727" s="90" t="b">
        <f>AND(MONTH(Taulukko1[[#This Row],[Alku PVM]] )=6,DAY(Taulukko1[[#This Row],[Alku PVM]] )&gt;19)</f>
        <v>0</v>
      </c>
      <c r="Z1727" s="90" t="b">
        <f>AND(MONTH(Taulukko1[[#This Row],[Loppu PVM]] )=6,DAY(Taulukko1[[#This Row],[Loppu PVM]] )&gt;19)</f>
        <v>0</v>
      </c>
      <c r="AA1727" s="90" t="b">
        <f>OR(MONTH(Taulukko1[[#This Row],[Alku PVM]] )&lt;=5,AND(MONTH(Taulukko1[[#This Row],[Alku PVM]] )=6,DAY(Taulukko1[[#This Row],[Alku PVM]] )&lt;20))</f>
        <v>0</v>
      </c>
      <c r="AB1727" s="90" t="b">
        <f>OR(MONTH(Taulukko1[[#This Row],[Loppu PVM]])&lt;=5,AND(MONTH(Taulukko1[[#This Row],[Loppu PVM]] )=6,DAY(Taulukko1[[#This Row],[Loppu PVM]])&lt;20))</f>
        <v>1</v>
      </c>
      <c r="AC1727" s="90" t="b">
        <f>OR(MONTH(Taulukko1[[#This Row],[Alku PVM]] )&lt;=3,AND(MONTH(Taulukko1[[#This Row],[Alku PVM]] )=3))</f>
        <v>0</v>
      </c>
      <c r="AD1727" s="90" t="b">
        <f>OR(MONTH(Taulukko1[[#This Row],[Loppu PVM]] )&lt;=3,AND(MONTH(Taulukko1[[#This Row],[Loppu PVM]] )=3))</f>
        <v>1</v>
      </c>
      <c r="AE1727" s="90" t="b">
        <f>OR(MONTH(Taulukko1[[#This Row],[Alku PVM]] )&lt;=9,AND(MONTH(Taulukko1[[#This Row],[Alku PVM]] )=9))</f>
        <v>0</v>
      </c>
      <c r="AF1727" s="90" t="b">
        <f>OR(MONTH(Taulukko1[[#This Row],[Loppu PVM]])&lt;=9,AND(MONTH(Taulukko1[[#This Row],[Loppu PVM]] )=9))</f>
        <v>1</v>
      </c>
      <c r="AG1727" s="90" t="b">
        <f>OR(MONTH(Taulukko1[[#This Row],[Alku PVM]] )&lt;=6,AND(MONTH(Taulukko1[[#This Row],[Alku PVM]] )=6))</f>
        <v>0</v>
      </c>
      <c r="AH1727" s="90" t="b">
        <f>OR(MONTH(Taulukko1[[#This Row],[Loppu PVM]])&lt;=6,AND(MONTH(Taulukko1[[#This Row],[Loppu PVM]] )=6))</f>
        <v>1</v>
      </c>
    </row>
    <row r="1728" spans="1:34" ht="12.75" customHeight="1">
      <c r="A1728" t="s">
        <v>78</v>
      </c>
      <c r="B1728" s="23">
        <v>40847</v>
      </c>
      <c r="C1728" t="s">
        <v>3527</v>
      </c>
      <c r="D1728" s="5" t="s">
        <v>25</v>
      </c>
      <c r="E1728" s="62">
        <v>50</v>
      </c>
      <c r="F1728" s="4">
        <v>40899</v>
      </c>
      <c r="G1728" s="5">
        <v>51</v>
      </c>
      <c r="H1728" s="22">
        <v>500</v>
      </c>
      <c r="I1728" s="126">
        <f>INDEX('TOL2008'!B:B,MATCH(A1728,'TOL2008'!A:A,0))</f>
        <v>23700</v>
      </c>
      <c r="J1728" s="126" t="str">
        <f>INDEX(Pääluokka!$H$2:$H$100,MATCH(VALUE(LEFT(Taulukko1[[#This Row],[TOL2008]],2)),Pääluokka!$G$2:$G$100,0))</f>
        <v>Teollisuus</v>
      </c>
      <c r="K1728" s="126" t="str">
        <f>INDEX(Pääluokka!$I$2:$I$100,MATCH(VALUE(LEFT(Taulukko1[[#This Row],[TOL2008]],2)),Pääluokka!$G$2:$G$100,0))</f>
        <v>Teollisuus (C-E)</v>
      </c>
      <c r="L1728" s="41">
        <f t="shared" si="260"/>
        <v>52</v>
      </c>
      <c r="M1728" s="43">
        <f t="shared" si="261"/>
        <v>40847</v>
      </c>
      <c r="N1728" s="43">
        <f t="shared" si="262"/>
        <v>40899</v>
      </c>
      <c r="O1728" s="43">
        <f t="shared" si="263"/>
        <v>40817</v>
      </c>
      <c r="P1728" s="43">
        <f t="shared" si="264"/>
        <v>40878</v>
      </c>
      <c r="Q1728" s="41">
        <f t="shared" si="265"/>
        <v>2011</v>
      </c>
      <c r="R1728" s="41">
        <f t="shared" si="266"/>
        <v>2011</v>
      </c>
      <c r="S1728" s="43" t="str">
        <f>YEAR(Taulukko1[[#This Row],[Alku KK]])&amp;"Q"&amp;ROUNDDOWN((MONTH(Taulukko1[[#This Row],[Alku KK]])-1)/3+1,0)</f>
        <v>2011Q4</v>
      </c>
      <c r="T1728" s="43" t="str">
        <f>YEAR(Taulukko1[[#This Row],[Loppu KK]])&amp;"Q"&amp;ROUNDDOWN((MONTH(Taulukko1[[#This Row],[Loppu KK]])-1)/3+1,0)</f>
        <v>2011Q4</v>
      </c>
      <c r="U1728" s="66">
        <f>IF(COUNT(Taulukko1[[#This Row],[Neuvottelujen alaiset ]])=1,Taulukko1[[#This Row],[Neuvottelujen alaiset ]],Taulukko1[[#This Row],[Vähennystarve]])</f>
        <v>500</v>
      </c>
      <c r="V1728" s="44">
        <f t="shared" si="267"/>
        <v>0.1</v>
      </c>
      <c r="W1728" s="44">
        <f t="shared" si="268"/>
        <v>0.10199999999999999</v>
      </c>
      <c r="X1728" s="44">
        <f t="shared" si="269"/>
        <v>1.02</v>
      </c>
      <c r="Y1728" s="90" t="b">
        <f>AND(MONTH(Taulukko1[[#This Row],[Alku PVM]] )=6,DAY(Taulukko1[[#This Row],[Alku PVM]] )&gt;19)</f>
        <v>0</v>
      </c>
      <c r="Z1728" s="90" t="b">
        <f>AND(MONTH(Taulukko1[[#This Row],[Loppu PVM]] )=6,DAY(Taulukko1[[#This Row],[Loppu PVM]] )&gt;19)</f>
        <v>0</v>
      </c>
      <c r="AA1728" s="90" t="b">
        <f>OR(MONTH(Taulukko1[[#This Row],[Alku PVM]] )&lt;=5,AND(MONTH(Taulukko1[[#This Row],[Alku PVM]] )=6,DAY(Taulukko1[[#This Row],[Alku PVM]] )&lt;20))</f>
        <v>0</v>
      </c>
      <c r="AB1728" s="90" t="b">
        <f>OR(MONTH(Taulukko1[[#This Row],[Loppu PVM]])&lt;=5,AND(MONTH(Taulukko1[[#This Row],[Loppu PVM]] )=6,DAY(Taulukko1[[#This Row],[Loppu PVM]])&lt;20))</f>
        <v>0</v>
      </c>
      <c r="AC1728" s="90" t="b">
        <f>OR(MONTH(Taulukko1[[#This Row],[Alku PVM]] )&lt;=3,AND(MONTH(Taulukko1[[#This Row],[Alku PVM]] )=3))</f>
        <v>0</v>
      </c>
      <c r="AD1728" s="90" t="b">
        <f>OR(MONTH(Taulukko1[[#This Row],[Loppu PVM]] )&lt;=3,AND(MONTH(Taulukko1[[#This Row],[Loppu PVM]] )=3))</f>
        <v>0</v>
      </c>
      <c r="AE1728" s="90" t="b">
        <f>OR(MONTH(Taulukko1[[#This Row],[Alku PVM]] )&lt;=9,AND(MONTH(Taulukko1[[#This Row],[Alku PVM]] )=9))</f>
        <v>0</v>
      </c>
      <c r="AF1728" s="90" t="b">
        <f>OR(MONTH(Taulukko1[[#This Row],[Loppu PVM]])&lt;=9,AND(MONTH(Taulukko1[[#This Row],[Loppu PVM]] )=9))</f>
        <v>0</v>
      </c>
      <c r="AG1728" s="90" t="b">
        <f>OR(MONTH(Taulukko1[[#This Row],[Alku PVM]] )&lt;=6,AND(MONTH(Taulukko1[[#This Row],[Alku PVM]] )=6))</f>
        <v>0</v>
      </c>
      <c r="AH1728" s="90" t="b">
        <f>OR(MONTH(Taulukko1[[#This Row],[Loppu PVM]])&lt;=6,AND(MONTH(Taulukko1[[#This Row],[Loppu PVM]] )=6))</f>
        <v>0</v>
      </c>
    </row>
    <row r="1729" spans="1:34" ht="12.75" customHeight="1">
      <c r="A1729" t="s">
        <v>1833</v>
      </c>
      <c r="B1729" s="23">
        <v>40847</v>
      </c>
      <c r="C1729" t="s">
        <v>3512</v>
      </c>
      <c r="D1729" s="5" t="s">
        <v>25</v>
      </c>
      <c r="F1729" s="4"/>
      <c r="G1729" s="5"/>
      <c r="H1729" s="22">
        <v>123</v>
      </c>
      <c r="I1729" s="126">
        <f>INDEX('TOL2008'!B:B,MATCH(A1729,'TOL2008'!A:A,0))</f>
        <v>8920</v>
      </c>
      <c r="J1729" s="126" t="str">
        <f>INDEX(Pääluokka!$H$2:$H$100,MATCH(VALUE(LEFT(Taulukko1[[#This Row],[TOL2008]],2)),Pääluokka!$G$2:$G$100,0))</f>
        <v>Terveys- ja sosiaalipalvelut</v>
      </c>
      <c r="K1729" s="126" t="str">
        <f>INDEX(Pääluokka!$I$2:$I$100,MATCH(VALUE(LEFT(Taulukko1[[#This Row],[TOL2008]],2)),Pääluokka!$G$2:$G$100,0))</f>
        <v>Muut toimialat (O-Q, T-X)</v>
      </c>
      <c r="L1729" s="41" t="str">
        <f t="shared" si="260"/>
        <v>NA</v>
      </c>
      <c r="M1729" s="43">
        <f t="shared" si="261"/>
        <v>40847</v>
      </c>
      <c r="N1729" s="43">
        <f t="shared" si="262"/>
        <v>40898</v>
      </c>
      <c r="O1729" s="43">
        <f t="shared" si="263"/>
        <v>40817</v>
      </c>
      <c r="P1729" s="43">
        <f t="shared" si="264"/>
        <v>40878</v>
      </c>
      <c r="Q1729" s="41">
        <f t="shared" si="265"/>
        <v>2011</v>
      </c>
      <c r="R1729" s="41">
        <f t="shared" si="266"/>
        <v>2011</v>
      </c>
      <c r="S1729" s="43" t="str">
        <f>YEAR(Taulukko1[[#This Row],[Alku KK]])&amp;"Q"&amp;ROUNDDOWN((MONTH(Taulukko1[[#This Row],[Alku KK]])-1)/3+1,0)</f>
        <v>2011Q4</v>
      </c>
      <c r="T1729" s="43" t="str">
        <f>YEAR(Taulukko1[[#This Row],[Loppu KK]])&amp;"Q"&amp;ROUNDDOWN((MONTH(Taulukko1[[#This Row],[Loppu KK]])-1)/3+1,0)</f>
        <v>2011Q4</v>
      </c>
      <c r="U1729" s="66">
        <f>IF(COUNT(Taulukko1[[#This Row],[Neuvottelujen alaiset ]])=1,Taulukko1[[#This Row],[Neuvottelujen alaiset ]],Taulukko1[[#This Row],[Vähennystarve]])</f>
        <v>123</v>
      </c>
      <c r="V1729" s="44" t="str">
        <f t="shared" si="267"/>
        <v>NA</v>
      </c>
      <c r="W1729" s="44" t="str">
        <f t="shared" si="268"/>
        <v>NA</v>
      </c>
      <c r="X1729" s="44" t="str">
        <f t="shared" si="269"/>
        <v>NA</v>
      </c>
      <c r="Y1729" s="90" t="b">
        <f>AND(MONTH(Taulukko1[[#This Row],[Alku PVM]] )=6,DAY(Taulukko1[[#This Row],[Alku PVM]] )&gt;19)</f>
        <v>0</v>
      </c>
      <c r="Z1729" s="90" t="b">
        <f>AND(MONTH(Taulukko1[[#This Row],[Loppu PVM]] )=6,DAY(Taulukko1[[#This Row],[Loppu PVM]] )&gt;19)</f>
        <v>0</v>
      </c>
      <c r="AA1729" s="90" t="b">
        <f>OR(MONTH(Taulukko1[[#This Row],[Alku PVM]] )&lt;=5,AND(MONTH(Taulukko1[[#This Row],[Alku PVM]] )=6,DAY(Taulukko1[[#This Row],[Alku PVM]] )&lt;20))</f>
        <v>0</v>
      </c>
      <c r="AB1729" s="90" t="b">
        <f>OR(MONTH(Taulukko1[[#This Row],[Loppu PVM]])&lt;=5,AND(MONTH(Taulukko1[[#This Row],[Loppu PVM]] )=6,DAY(Taulukko1[[#This Row],[Loppu PVM]])&lt;20))</f>
        <v>0</v>
      </c>
      <c r="AC1729" s="90" t="b">
        <f>OR(MONTH(Taulukko1[[#This Row],[Alku PVM]] )&lt;=3,AND(MONTH(Taulukko1[[#This Row],[Alku PVM]] )=3))</f>
        <v>0</v>
      </c>
      <c r="AD1729" s="90" t="b">
        <f>OR(MONTH(Taulukko1[[#This Row],[Loppu PVM]] )&lt;=3,AND(MONTH(Taulukko1[[#This Row],[Loppu PVM]] )=3))</f>
        <v>0</v>
      </c>
      <c r="AE1729" s="90" t="b">
        <f>OR(MONTH(Taulukko1[[#This Row],[Alku PVM]] )&lt;=9,AND(MONTH(Taulukko1[[#This Row],[Alku PVM]] )=9))</f>
        <v>0</v>
      </c>
      <c r="AF1729" s="90" t="b">
        <f>OR(MONTH(Taulukko1[[#This Row],[Loppu PVM]])&lt;=9,AND(MONTH(Taulukko1[[#This Row],[Loppu PVM]] )=9))</f>
        <v>0</v>
      </c>
      <c r="AG1729" s="90" t="b">
        <f>OR(MONTH(Taulukko1[[#This Row],[Alku PVM]] )&lt;=6,AND(MONTH(Taulukko1[[#This Row],[Alku PVM]] )=6))</f>
        <v>0</v>
      </c>
      <c r="AH1729" s="90" t="b">
        <f>OR(MONTH(Taulukko1[[#This Row],[Loppu PVM]])&lt;=6,AND(MONTH(Taulukko1[[#This Row],[Loppu PVM]] )=6))</f>
        <v>0</v>
      </c>
    </row>
    <row r="1730" spans="1:34" ht="12.75" customHeight="1">
      <c r="A1730" t="s">
        <v>1093</v>
      </c>
      <c r="B1730" s="23">
        <v>40848</v>
      </c>
      <c r="C1730" t="s">
        <v>4132</v>
      </c>
      <c r="E1730" s="62">
        <v>15</v>
      </c>
      <c r="F1730" s="4">
        <v>40968</v>
      </c>
      <c r="G1730" s="5">
        <v>3</v>
      </c>
      <c r="H1730" s="22">
        <v>15</v>
      </c>
      <c r="I1730" s="126">
        <f>INDEX('TOL2008'!B:B,MATCH(A1730,'TOL2008'!A:A,0))</f>
        <v>18120</v>
      </c>
      <c r="J1730" s="126" t="str">
        <f>INDEX(Pääluokka!$H$2:$H$100,MATCH(VALUE(LEFT(Taulukko1[[#This Row],[TOL2008]],2)),Pääluokka!$G$2:$G$100,0))</f>
        <v>Teollisuus</v>
      </c>
      <c r="K1730" s="126" t="str">
        <f>INDEX(Pääluokka!$I$2:$I$100,MATCH(VALUE(LEFT(Taulukko1[[#This Row],[TOL2008]],2)),Pääluokka!$G$2:$G$100,0))</f>
        <v>Teollisuus (C-E)</v>
      </c>
      <c r="L1730" s="41">
        <f t="shared" si="260"/>
        <v>120</v>
      </c>
      <c r="M1730" s="43">
        <f t="shared" si="261"/>
        <v>40848</v>
      </c>
      <c r="N1730" s="43">
        <f t="shared" si="262"/>
        <v>40968</v>
      </c>
      <c r="O1730" s="43">
        <f t="shared" si="263"/>
        <v>40848</v>
      </c>
      <c r="P1730" s="43">
        <f t="shared" si="264"/>
        <v>40940</v>
      </c>
      <c r="Q1730" s="41">
        <f t="shared" si="265"/>
        <v>2011</v>
      </c>
      <c r="R1730" s="41">
        <f t="shared" si="266"/>
        <v>2012</v>
      </c>
      <c r="S1730" s="43" t="str">
        <f>YEAR(Taulukko1[[#This Row],[Alku KK]])&amp;"Q"&amp;ROUNDDOWN((MONTH(Taulukko1[[#This Row],[Alku KK]])-1)/3+1,0)</f>
        <v>2011Q4</v>
      </c>
      <c r="T1730" s="43" t="str">
        <f>YEAR(Taulukko1[[#This Row],[Loppu KK]])&amp;"Q"&amp;ROUNDDOWN((MONTH(Taulukko1[[#This Row],[Loppu KK]])-1)/3+1,0)</f>
        <v>2012Q1</v>
      </c>
      <c r="U1730" s="66">
        <f>IF(COUNT(Taulukko1[[#This Row],[Neuvottelujen alaiset ]])=1,Taulukko1[[#This Row],[Neuvottelujen alaiset ]],Taulukko1[[#This Row],[Vähennystarve]])</f>
        <v>15</v>
      </c>
      <c r="V1730" s="44">
        <f t="shared" si="267"/>
        <v>1</v>
      </c>
      <c r="W1730" s="44">
        <f t="shared" si="268"/>
        <v>0.2</v>
      </c>
      <c r="X1730" s="44">
        <f t="shared" si="269"/>
        <v>0.2</v>
      </c>
      <c r="Y1730" s="90" t="b">
        <f>AND(MONTH(Taulukko1[[#This Row],[Alku PVM]] )=6,DAY(Taulukko1[[#This Row],[Alku PVM]] )&gt;19)</f>
        <v>0</v>
      </c>
      <c r="Z1730" s="90" t="b">
        <f>AND(MONTH(Taulukko1[[#This Row],[Loppu PVM]] )=6,DAY(Taulukko1[[#This Row],[Loppu PVM]] )&gt;19)</f>
        <v>0</v>
      </c>
      <c r="AA1730" s="90" t="b">
        <f>OR(MONTH(Taulukko1[[#This Row],[Alku PVM]] )&lt;=5,AND(MONTH(Taulukko1[[#This Row],[Alku PVM]] )=6,DAY(Taulukko1[[#This Row],[Alku PVM]] )&lt;20))</f>
        <v>0</v>
      </c>
      <c r="AB1730" s="90" t="b">
        <f>OR(MONTH(Taulukko1[[#This Row],[Loppu PVM]])&lt;=5,AND(MONTH(Taulukko1[[#This Row],[Loppu PVM]] )=6,DAY(Taulukko1[[#This Row],[Loppu PVM]])&lt;20))</f>
        <v>1</v>
      </c>
      <c r="AC1730" s="90" t="b">
        <f>OR(MONTH(Taulukko1[[#This Row],[Alku PVM]] )&lt;=3,AND(MONTH(Taulukko1[[#This Row],[Alku PVM]] )=3))</f>
        <v>0</v>
      </c>
      <c r="AD1730" s="90" t="b">
        <f>OR(MONTH(Taulukko1[[#This Row],[Loppu PVM]] )&lt;=3,AND(MONTH(Taulukko1[[#This Row],[Loppu PVM]] )=3))</f>
        <v>1</v>
      </c>
      <c r="AE1730" s="90" t="b">
        <f>OR(MONTH(Taulukko1[[#This Row],[Alku PVM]] )&lt;=9,AND(MONTH(Taulukko1[[#This Row],[Alku PVM]] )=9))</f>
        <v>0</v>
      </c>
      <c r="AF1730" s="90" t="b">
        <f>OR(MONTH(Taulukko1[[#This Row],[Loppu PVM]])&lt;=9,AND(MONTH(Taulukko1[[#This Row],[Loppu PVM]] )=9))</f>
        <v>1</v>
      </c>
      <c r="AG1730" s="90" t="b">
        <f>OR(MONTH(Taulukko1[[#This Row],[Alku PVM]] )&lt;=6,AND(MONTH(Taulukko1[[#This Row],[Alku PVM]] )=6))</f>
        <v>0</v>
      </c>
      <c r="AH1730" s="90" t="b">
        <f>OR(MONTH(Taulukko1[[#This Row],[Loppu PVM]])&lt;=6,AND(MONTH(Taulukko1[[#This Row],[Loppu PVM]] )=6))</f>
        <v>1</v>
      </c>
    </row>
    <row r="1731" spans="1:34" ht="12.75" customHeight="1">
      <c r="A1731" t="s">
        <v>2730</v>
      </c>
      <c r="B1731" s="23">
        <v>40848</v>
      </c>
      <c r="C1731" t="s">
        <v>3678</v>
      </c>
      <c r="E1731" s="62">
        <v>21</v>
      </c>
      <c r="F1731" s="4">
        <v>40899</v>
      </c>
      <c r="G1731" s="5">
        <v>15</v>
      </c>
      <c r="H1731" s="22">
        <v>21</v>
      </c>
      <c r="I1731" s="126" t="e">
        <f>INDEX('TOL2008'!B:B,MATCH(A1731,'TOL2008'!A:A,0))</f>
        <v>#N/A</v>
      </c>
      <c r="J1731" s="126" t="e">
        <f>INDEX(Pääluokka!$H$2:$H$100,MATCH(VALUE(LEFT(Taulukko1[[#This Row],[TOL2008]],2)),Pääluokka!$G$2:$G$100,0))</f>
        <v>#N/A</v>
      </c>
      <c r="K1731" s="126" t="e">
        <f>INDEX(Pääluokka!$I$2:$I$100,MATCH(VALUE(LEFT(Taulukko1[[#This Row],[TOL2008]],2)),Pääluokka!$G$2:$G$100,0))</f>
        <v>#N/A</v>
      </c>
      <c r="L1731" s="41">
        <f t="shared" ref="L1731:L1794" si="270">IFERROR(IF(AND(ISNUMBER(B1731),ISNUMBER(F1731),F1731&gt;B1731),F1731-B1731,"NA"),"NA")</f>
        <v>51</v>
      </c>
      <c r="M1731" s="43">
        <f t="shared" ref="M1731:M1794" si="271">IF(ISNUMBER(B1731),B1731,IF(ISNUMBER(F1731),F1731-$L$1,"NA"))</f>
        <v>40848</v>
      </c>
      <c r="N1731" s="43">
        <f t="shared" ref="N1731:N1794" si="272">IF(ISNUMBER(F1731),F1731,IF(ISNUMBER(B1731),B1731+$L$1,"NA"))</f>
        <v>40899</v>
      </c>
      <c r="O1731" s="43">
        <f t="shared" ref="O1731:O1794" si="273">IFERROR(DATE(YEAR(M1731),MONTH(M1731),1),"NA")</f>
        <v>40848</v>
      </c>
      <c r="P1731" s="43">
        <f t="shared" ref="P1731:P1794" si="274">IFERROR(DATE(YEAR(N1731),MONTH(N1731),1),"NA")</f>
        <v>40878</v>
      </c>
      <c r="Q1731" s="41">
        <f t="shared" ref="Q1731:Q1794" si="275">IFERROR(YEAR(O1731),"NA")</f>
        <v>2011</v>
      </c>
      <c r="R1731" s="41">
        <f t="shared" ref="R1731:R1794" si="276">IFERROR(YEAR(P1731),"NA")</f>
        <v>2011</v>
      </c>
      <c r="S1731" s="43" t="str">
        <f>YEAR(Taulukko1[[#This Row],[Alku KK]])&amp;"Q"&amp;ROUNDDOWN((MONTH(Taulukko1[[#This Row],[Alku KK]])-1)/3+1,0)</f>
        <v>2011Q4</v>
      </c>
      <c r="T1731" s="43" t="str">
        <f>YEAR(Taulukko1[[#This Row],[Loppu KK]])&amp;"Q"&amp;ROUNDDOWN((MONTH(Taulukko1[[#This Row],[Loppu KK]])-1)/3+1,0)</f>
        <v>2011Q4</v>
      </c>
      <c r="U1731" s="66">
        <f>IF(COUNT(Taulukko1[[#This Row],[Neuvottelujen alaiset ]])=1,Taulukko1[[#This Row],[Neuvottelujen alaiset ]],Taulukko1[[#This Row],[Vähennystarve]])</f>
        <v>21</v>
      </c>
      <c r="V1731" s="44">
        <f t="shared" ref="V1731:V1794" si="277">IF(AND(ISNUMBER(E1731),ISNUMBER(H1731)),E1731/H1731,"NA")</f>
        <v>1</v>
      </c>
      <c r="W1731" s="44">
        <f t="shared" ref="W1731:W1794" si="278">IF(AND(ISNUMBER(G1731),ISNUMBER(H1731)),G1731/H1731,"NA")</f>
        <v>0.7142857142857143</v>
      </c>
      <c r="X1731" s="44">
        <f t="shared" ref="X1731:X1794" si="279">IF(AND(ISNUMBER(G1731),ISNUMBER(E1731)),G1731/E1731,"NA")</f>
        <v>0.7142857142857143</v>
      </c>
      <c r="Y1731" s="90" t="b">
        <f>AND(MONTH(Taulukko1[[#This Row],[Alku PVM]] )=6,DAY(Taulukko1[[#This Row],[Alku PVM]] )&gt;19)</f>
        <v>0</v>
      </c>
      <c r="Z1731" s="90" t="b">
        <f>AND(MONTH(Taulukko1[[#This Row],[Loppu PVM]] )=6,DAY(Taulukko1[[#This Row],[Loppu PVM]] )&gt;19)</f>
        <v>0</v>
      </c>
      <c r="AA1731" s="90" t="b">
        <f>OR(MONTH(Taulukko1[[#This Row],[Alku PVM]] )&lt;=5,AND(MONTH(Taulukko1[[#This Row],[Alku PVM]] )=6,DAY(Taulukko1[[#This Row],[Alku PVM]] )&lt;20))</f>
        <v>0</v>
      </c>
      <c r="AB1731" s="90" t="b">
        <f>OR(MONTH(Taulukko1[[#This Row],[Loppu PVM]])&lt;=5,AND(MONTH(Taulukko1[[#This Row],[Loppu PVM]] )=6,DAY(Taulukko1[[#This Row],[Loppu PVM]])&lt;20))</f>
        <v>0</v>
      </c>
      <c r="AC1731" s="90" t="b">
        <f>OR(MONTH(Taulukko1[[#This Row],[Alku PVM]] )&lt;=3,AND(MONTH(Taulukko1[[#This Row],[Alku PVM]] )=3))</f>
        <v>0</v>
      </c>
      <c r="AD1731" s="90" t="b">
        <f>OR(MONTH(Taulukko1[[#This Row],[Loppu PVM]] )&lt;=3,AND(MONTH(Taulukko1[[#This Row],[Loppu PVM]] )=3))</f>
        <v>0</v>
      </c>
      <c r="AE1731" s="90" t="b">
        <f>OR(MONTH(Taulukko1[[#This Row],[Alku PVM]] )&lt;=9,AND(MONTH(Taulukko1[[#This Row],[Alku PVM]] )=9))</f>
        <v>0</v>
      </c>
      <c r="AF1731" s="90" t="b">
        <f>OR(MONTH(Taulukko1[[#This Row],[Loppu PVM]])&lt;=9,AND(MONTH(Taulukko1[[#This Row],[Loppu PVM]] )=9))</f>
        <v>0</v>
      </c>
      <c r="AG1731" s="90" t="b">
        <f>OR(MONTH(Taulukko1[[#This Row],[Alku PVM]] )&lt;=6,AND(MONTH(Taulukko1[[#This Row],[Alku PVM]] )=6))</f>
        <v>0</v>
      </c>
      <c r="AH1731" s="90" t="b">
        <f>OR(MONTH(Taulukko1[[#This Row],[Loppu PVM]])&lt;=6,AND(MONTH(Taulukko1[[#This Row],[Loppu PVM]] )=6))</f>
        <v>0</v>
      </c>
    </row>
    <row r="1732" spans="1:34" ht="12.75" customHeight="1">
      <c r="A1732" t="s">
        <v>3656</v>
      </c>
      <c r="B1732" s="23">
        <v>40848</v>
      </c>
      <c r="C1732" t="s">
        <v>3392</v>
      </c>
      <c r="E1732" s="62">
        <v>22</v>
      </c>
      <c r="F1732" s="4">
        <v>40934</v>
      </c>
      <c r="G1732" s="5">
        <v>5</v>
      </c>
      <c r="H1732" s="22">
        <v>22</v>
      </c>
      <c r="I1732" s="126" t="e">
        <f>INDEX('TOL2008'!B:B,MATCH(A1732,'TOL2008'!A:A,0))</f>
        <v>#N/A</v>
      </c>
      <c r="J1732" s="126" t="e">
        <f>INDEX(Pääluokka!$H$2:$H$100,MATCH(VALUE(LEFT(Taulukko1[[#This Row],[TOL2008]],2)),Pääluokka!$G$2:$G$100,0))</f>
        <v>#N/A</v>
      </c>
      <c r="K1732" s="126" t="e">
        <f>INDEX(Pääluokka!$I$2:$I$100,MATCH(VALUE(LEFT(Taulukko1[[#This Row],[TOL2008]],2)),Pääluokka!$G$2:$G$100,0))</f>
        <v>#N/A</v>
      </c>
      <c r="L1732" s="41">
        <f t="shared" si="270"/>
        <v>86</v>
      </c>
      <c r="M1732" s="43">
        <f t="shared" si="271"/>
        <v>40848</v>
      </c>
      <c r="N1732" s="43">
        <f t="shared" si="272"/>
        <v>40934</v>
      </c>
      <c r="O1732" s="43">
        <f t="shared" si="273"/>
        <v>40848</v>
      </c>
      <c r="P1732" s="43">
        <f t="shared" si="274"/>
        <v>40909</v>
      </c>
      <c r="Q1732" s="41">
        <f t="shared" si="275"/>
        <v>2011</v>
      </c>
      <c r="R1732" s="41">
        <f t="shared" si="276"/>
        <v>2012</v>
      </c>
      <c r="S1732" s="43" t="str">
        <f>YEAR(Taulukko1[[#This Row],[Alku KK]])&amp;"Q"&amp;ROUNDDOWN((MONTH(Taulukko1[[#This Row],[Alku KK]])-1)/3+1,0)</f>
        <v>2011Q4</v>
      </c>
      <c r="T1732" s="43" t="str">
        <f>YEAR(Taulukko1[[#This Row],[Loppu KK]])&amp;"Q"&amp;ROUNDDOWN((MONTH(Taulukko1[[#This Row],[Loppu KK]])-1)/3+1,0)</f>
        <v>2012Q1</v>
      </c>
      <c r="U1732" s="66">
        <f>IF(COUNT(Taulukko1[[#This Row],[Neuvottelujen alaiset ]])=1,Taulukko1[[#This Row],[Neuvottelujen alaiset ]],Taulukko1[[#This Row],[Vähennystarve]])</f>
        <v>22</v>
      </c>
      <c r="V1732" s="44">
        <f t="shared" si="277"/>
        <v>1</v>
      </c>
      <c r="W1732" s="44">
        <f t="shared" si="278"/>
        <v>0.22727272727272727</v>
      </c>
      <c r="X1732" s="44">
        <f t="shared" si="279"/>
        <v>0.22727272727272727</v>
      </c>
      <c r="Y1732" s="90" t="b">
        <f>AND(MONTH(Taulukko1[[#This Row],[Alku PVM]] )=6,DAY(Taulukko1[[#This Row],[Alku PVM]] )&gt;19)</f>
        <v>0</v>
      </c>
      <c r="Z1732" s="90" t="b">
        <f>AND(MONTH(Taulukko1[[#This Row],[Loppu PVM]] )=6,DAY(Taulukko1[[#This Row],[Loppu PVM]] )&gt;19)</f>
        <v>0</v>
      </c>
      <c r="AA1732" s="90" t="b">
        <f>OR(MONTH(Taulukko1[[#This Row],[Alku PVM]] )&lt;=5,AND(MONTH(Taulukko1[[#This Row],[Alku PVM]] )=6,DAY(Taulukko1[[#This Row],[Alku PVM]] )&lt;20))</f>
        <v>0</v>
      </c>
      <c r="AB1732" s="90" t="b">
        <f>OR(MONTH(Taulukko1[[#This Row],[Loppu PVM]])&lt;=5,AND(MONTH(Taulukko1[[#This Row],[Loppu PVM]] )=6,DAY(Taulukko1[[#This Row],[Loppu PVM]])&lt;20))</f>
        <v>1</v>
      </c>
      <c r="AC1732" s="90" t="b">
        <f>OR(MONTH(Taulukko1[[#This Row],[Alku PVM]] )&lt;=3,AND(MONTH(Taulukko1[[#This Row],[Alku PVM]] )=3))</f>
        <v>0</v>
      </c>
      <c r="AD1732" s="90" t="b">
        <f>OR(MONTH(Taulukko1[[#This Row],[Loppu PVM]] )&lt;=3,AND(MONTH(Taulukko1[[#This Row],[Loppu PVM]] )=3))</f>
        <v>1</v>
      </c>
      <c r="AE1732" s="90" t="b">
        <f>OR(MONTH(Taulukko1[[#This Row],[Alku PVM]] )&lt;=9,AND(MONTH(Taulukko1[[#This Row],[Alku PVM]] )=9))</f>
        <v>0</v>
      </c>
      <c r="AF1732" s="90" t="b">
        <f>OR(MONTH(Taulukko1[[#This Row],[Loppu PVM]])&lt;=9,AND(MONTH(Taulukko1[[#This Row],[Loppu PVM]] )=9))</f>
        <v>1</v>
      </c>
      <c r="AG1732" s="90" t="b">
        <f>OR(MONTH(Taulukko1[[#This Row],[Alku PVM]] )&lt;=6,AND(MONTH(Taulukko1[[#This Row],[Alku PVM]] )=6))</f>
        <v>0</v>
      </c>
      <c r="AH1732" s="90" t="b">
        <f>OR(MONTH(Taulukko1[[#This Row],[Loppu PVM]])&lt;=6,AND(MONTH(Taulukko1[[#This Row],[Loppu PVM]] )=6))</f>
        <v>1</v>
      </c>
    </row>
    <row r="1733" spans="1:34" ht="12.75" customHeight="1">
      <c r="A1733" t="s">
        <v>3625</v>
      </c>
      <c r="B1733" s="23">
        <v>40848</v>
      </c>
      <c r="C1733" t="s">
        <v>3624</v>
      </c>
      <c r="D1733" s="5">
        <v>30</v>
      </c>
      <c r="F1733" s="4">
        <v>40885</v>
      </c>
      <c r="G1733" s="5">
        <v>0</v>
      </c>
      <c r="H1733" s="22">
        <v>30</v>
      </c>
      <c r="I1733" s="126" t="e">
        <f>INDEX('TOL2008'!B:B,MATCH(A1733,'TOL2008'!A:A,0))</f>
        <v>#N/A</v>
      </c>
      <c r="J1733" s="126" t="e">
        <f>INDEX(Pääluokka!$H$2:$H$100,MATCH(VALUE(LEFT(Taulukko1[[#This Row],[TOL2008]],2)),Pääluokka!$G$2:$G$100,0))</f>
        <v>#N/A</v>
      </c>
      <c r="K1733" s="126" t="e">
        <f>INDEX(Pääluokka!$I$2:$I$100,MATCH(VALUE(LEFT(Taulukko1[[#This Row],[TOL2008]],2)),Pääluokka!$G$2:$G$100,0))</f>
        <v>#N/A</v>
      </c>
      <c r="L1733" s="41">
        <f t="shared" si="270"/>
        <v>37</v>
      </c>
      <c r="M1733" s="43">
        <f t="shared" si="271"/>
        <v>40848</v>
      </c>
      <c r="N1733" s="43">
        <f t="shared" si="272"/>
        <v>40885</v>
      </c>
      <c r="O1733" s="43">
        <f t="shared" si="273"/>
        <v>40848</v>
      </c>
      <c r="P1733" s="43">
        <f t="shared" si="274"/>
        <v>40878</v>
      </c>
      <c r="Q1733" s="41">
        <f t="shared" si="275"/>
        <v>2011</v>
      </c>
      <c r="R1733" s="41">
        <f t="shared" si="276"/>
        <v>2011</v>
      </c>
      <c r="S1733" s="43" t="str">
        <f>YEAR(Taulukko1[[#This Row],[Alku KK]])&amp;"Q"&amp;ROUNDDOWN((MONTH(Taulukko1[[#This Row],[Alku KK]])-1)/3+1,0)</f>
        <v>2011Q4</v>
      </c>
      <c r="T1733" s="43" t="str">
        <f>YEAR(Taulukko1[[#This Row],[Loppu KK]])&amp;"Q"&amp;ROUNDDOWN((MONTH(Taulukko1[[#This Row],[Loppu KK]])-1)/3+1,0)</f>
        <v>2011Q4</v>
      </c>
      <c r="U1733" s="66">
        <f>IF(COUNT(Taulukko1[[#This Row],[Neuvottelujen alaiset ]])=1,Taulukko1[[#This Row],[Neuvottelujen alaiset ]],Taulukko1[[#This Row],[Vähennystarve]])</f>
        <v>30</v>
      </c>
      <c r="V1733" s="44" t="str">
        <f t="shared" si="277"/>
        <v>NA</v>
      </c>
      <c r="W1733" s="44">
        <f t="shared" si="278"/>
        <v>0</v>
      </c>
      <c r="X1733" s="44" t="str">
        <f t="shared" si="279"/>
        <v>NA</v>
      </c>
      <c r="Y1733" s="90" t="b">
        <f>AND(MONTH(Taulukko1[[#This Row],[Alku PVM]] )=6,DAY(Taulukko1[[#This Row],[Alku PVM]] )&gt;19)</f>
        <v>0</v>
      </c>
      <c r="Z1733" s="90" t="b">
        <f>AND(MONTH(Taulukko1[[#This Row],[Loppu PVM]] )=6,DAY(Taulukko1[[#This Row],[Loppu PVM]] )&gt;19)</f>
        <v>0</v>
      </c>
      <c r="AA1733" s="90" t="b">
        <f>OR(MONTH(Taulukko1[[#This Row],[Alku PVM]] )&lt;=5,AND(MONTH(Taulukko1[[#This Row],[Alku PVM]] )=6,DAY(Taulukko1[[#This Row],[Alku PVM]] )&lt;20))</f>
        <v>0</v>
      </c>
      <c r="AB1733" s="90" t="b">
        <f>OR(MONTH(Taulukko1[[#This Row],[Loppu PVM]])&lt;=5,AND(MONTH(Taulukko1[[#This Row],[Loppu PVM]] )=6,DAY(Taulukko1[[#This Row],[Loppu PVM]])&lt;20))</f>
        <v>0</v>
      </c>
      <c r="AC1733" s="90" t="b">
        <f>OR(MONTH(Taulukko1[[#This Row],[Alku PVM]] )&lt;=3,AND(MONTH(Taulukko1[[#This Row],[Alku PVM]] )=3))</f>
        <v>0</v>
      </c>
      <c r="AD1733" s="90" t="b">
        <f>OR(MONTH(Taulukko1[[#This Row],[Loppu PVM]] )&lt;=3,AND(MONTH(Taulukko1[[#This Row],[Loppu PVM]] )=3))</f>
        <v>0</v>
      </c>
      <c r="AE1733" s="90" t="b">
        <f>OR(MONTH(Taulukko1[[#This Row],[Alku PVM]] )&lt;=9,AND(MONTH(Taulukko1[[#This Row],[Alku PVM]] )=9))</f>
        <v>0</v>
      </c>
      <c r="AF1733" s="90" t="b">
        <f>OR(MONTH(Taulukko1[[#This Row],[Loppu PVM]])&lt;=9,AND(MONTH(Taulukko1[[#This Row],[Loppu PVM]] )=9))</f>
        <v>0</v>
      </c>
      <c r="AG1733" s="90" t="b">
        <f>OR(MONTH(Taulukko1[[#This Row],[Alku PVM]] )&lt;=6,AND(MONTH(Taulukko1[[#This Row],[Alku PVM]] )=6))</f>
        <v>0</v>
      </c>
      <c r="AH1733" s="90" t="b">
        <f>OR(MONTH(Taulukko1[[#This Row],[Loppu PVM]])&lt;=6,AND(MONTH(Taulukko1[[#This Row],[Loppu PVM]] )=6))</f>
        <v>0</v>
      </c>
    </row>
    <row r="1734" spans="1:34" ht="12.75" customHeight="1">
      <c r="A1734" t="s">
        <v>3562</v>
      </c>
      <c r="B1734" s="23">
        <v>40848</v>
      </c>
      <c r="C1734" t="s">
        <v>3561</v>
      </c>
      <c r="D1734" s="5" t="s">
        <v>25</v>
      </c>
      <c r="F1734" s="4">
        <v>40885</v>
      </c>
      <c r="G1734" s="5">
        <v>0</v>
      </c>
      <c r="H1734" s="22">
        <v>50</v>
      </c>
      <c r="I1734" s="126">
        <f>INDEX('TOL2008'!B:B,MATCH(A1734,'TOL2008'!A:A,0))</f>
        <v>14310</v>
      </c>
      <c r="J1734" s="126" t="str">
        <f>INDEX(Pääluokka!$H$2:$H$100,MATCH(VALUE(LEFT(Taulukko1[[#This Row],[TOL2008]],2)),Pääluokka!$G$2:$G$100,0))</f>
        <v>Teollisuus</v>
      </c>
      <c r="K1734" s="126" t="str">
        <f>INDEX(Pääluokka!$I$2:$I$100,MATCH(VALUE(LEFT(Taulukko1[[#This Row],[TOL2008]],2)),Pääluokka!$G$2:$G$100,0))</f>
        <v>Teollisuus (C-E)</v>
      </c>
      <c r="L1734" s="41">
        <f t="shared" si="270"/>
        <v>37</v>
      </c>
      <c r="M1734" s="43">
        <f t="shared" si="271"/>
        <v>40848</v>
      </c>
      <c r="N1734" s="43">
        <f t="shared" si="272"/>
        <v>40885</v>
      </c>
      <c r="O1734" s="43">
        <f t="shared" si="273"/>
        <v>40848</v>
      </c>
      <c r="P1734" s="43">
        <f t="shared" si="274"/>
        <v>40878</v>
      </c>
      <c r="Q1734" s="41">
        <f t="shared" si="275"/>
        <v>2011</v>
      </c>
      <c r="R1734" s="41">
        <f t="shared" si="276"/>
        <v>2011</v>
      </c>
      <c r="S1734" s="43" t="str">
        <f>YEAR(Taulukko1[[#This Row],[Alku KK]])&amp;"Q"&amp;ROUNDDOWN((MONTH(Taulukko1[[#This Row],[Alku KK]])-1)/3+1,0)</f>
        <v>2011Q4</v>
      </c>
      <c r="T1734" s="43" t="str">
        <f>YEAR(Taulukko1[[#This Row],[Loppu KK]])&amp;"Q"&amp;ROUNDDOWN((MONTH(Taulukko1[[#This Row],[Loppu KK]])-1)/3+1,0)</f>
        <v>2011Q4</v>
      </c>
      <c r="U1734" s="66">
        <f>IF(COUNT(Taulukko1[[#This Row],[Neuvottelujen alaiset ]])=1,Taulukko1[[#This Row],[Neuvottelujen alaiset ]],Taulukko1[[#This Row],[Vähennystarve]])</f>
        <v>50</v>
      </c>
      <c r="V1734" s="44" t="str">
        <f t="shared" si="277"/>
        <v>NA</v>
      </c>
      <c r="W1734" s="44">
        <f t="shared" si="278"/>
        <v>0</v>
      </c>
      <c r="X1734" s="44" t="str">
        <f t="shared" si="279"/>
        <v>NA</v>
      </c>
      <c r="Y1734" s="90" t="b">
        <f>AND(MONTH(Taulukko1[[#This Row],[Alku PVM]] )=6,DAY(Taulukko1[[#This Row],[Alku PVM]] )&gt;19)</f>
        <v>0</v>
      </c>
      <c r="Z1734" s="90" t="b">
        <f>AND(MONTH(Taulukko1[[#This Row],[Loppu PVM]] )=6,DAY(Taulukko1[[#This Row],[Loppu PVM]] )&gt;19)</f>
        <v>0</v>
      </c>
      <c r="AA1734" s="90" t="b">
        <f>OR(MONTH(Taulukko1[[#This Row],[Alku PVM]] )&lt;=5,AND(MONTH(Taulukko1[[#This Row],[Alku PVM]] )=6,DAY(Taulukko1[[#This Row],[Alku PVM]] )&lt;20))</f>
        <v>0</v>
      </c>
      <c r="AB1734" s="90" t="b">
        <f>OR(MONTH(Taulukko1[[#This Row],[Loppu PVM]])&lt;=5,AND(MONTH(Taulukko1[[#This Row],[Loppu PVM]] )=6,DAY(Taulukko1[[#This Row],[Loppu PVM]])&lt;20))</f>
        <v>0</v>
      </c>
      <c r="AC1734" s="90" t="b">
        <f>OR(MONTH(Taulukko1[[#This Row],[Alku PVM]] )&lt;=3,AND(MONTH(Taulukko1[[#This Row],[Alku PVM]] )=3))</f>
        <v>0</v>
      </c>
      <c r="AD1734" s="90" t="b">
        <f>OR(MONTH(Taulukko1[[#This Row],[Loppu PVM]] )&lt;=3,AND(MONTH(Taulukko1[[#This Row],[Loppu PVM]] )=3))</f>
        <v>0</v>
      </c>
      <c r="AE1734" s="90" t="b">
        <f>OR(MONTH(Taulukko1[[#This Row],[Alku PVM]] )&lt;=9,AND(MONTH(Taulukko1[[#This Row],[Alku PVM]] )=9))</f>
        <v>0</v>
      </c>
      <c r="AF1734" s="90" t="b">
        <f>OR(MONTH(Taulukko1[[#This Row],[Loppu PVM]])&lt;=9,AND(MONTH(Taulukko1[[#This Row],[Loppu PVM]] )=9))</f>
        <v>0</v>
      </c>
      <c r="AG1734" s="90" t="b">
        <f>OR(MONTH(Taulukko1[[#This Row],[Alku PVM]] )&lt;=6,AND(MONTH(Taulukko1[[#This Row],[Alku PVM]] )=6))</f>
        <v>0</v>
      </c>
      <c r="AH1734" s="90" t="b">
        <f>OR(MONTH(Taulukko1[[#This Row],[Loppu PVM]])&lt;=6,AND(MONTH(Taulukko1[[#This Row],[Loppu PVM]] )=6))</f>
        <v>0</v>
      </c>
    </row>
    <row r="1735" spans="1:34" ht="12.75" customHeight="1">
      <c r="A1735" t="s">
        <v>3653</v>
      </c>
      <c r="B1735" s="23">
        <v>40849</v>
      </c>
      <c r="C1735" s="21" t="s">
        <v>3652</v>
      </c>
      <c r="D1735" s="24"/>
      <c r="E1735" s="62">
        <v>180</v>
      </c>
      <c r="F1735" s="23">
        <v>40899</v>
      </c>
      <c r="G1735" s="24">
        <v>169</v>
      </c>
      <c r="H1735" s="22">
        <v>370</v>
      </c>
      <c r="I1735" s="126" t="e">
        <f>INDEX('TOL2008'!B:B,MATCH(A1735,'TOL2008'!A:A,0))</f>
        <v>#N/A</v>
      </c>
      <c r="J1735" s="126" t="e">
        <f>INDEX(Pääluokka!$H$2:$H$100,MATCH(VALUE(LEFT(Taulukko1[[#This Row],[TOL2008]],2)),Pääluokka!$G$2:$G$100,0))</f>
        <v>#N/A</v>
      </c>
      <c r="K1735" s="126" t="e">
        <f>INDEX(Pääluokka!$I$2:$I$100,MATCH(VALUE(LEFT(Taulukko1[[#This Row],[TOL2008]],2)),Pääluokka!$G$2:$G$100,0))</f>
        <v>#N/A</v>
      </c>
      <c r="L1735" s="41">
        <f t="shared" si="270"/>
        <v>50</v>
      </c>
      <c r="M1735" s="43">
        <f t="shared" si="271"/>
        <v>40849</v>
      </c>
      <c r="N1735" s="43">
        <f t="shared" si="272"/>
        <v>40899</v>
      </c>
      <c r="O1735" s="43">
        <f t="shared" si="273"/>
        <v>40848</v>
      </c>
      <c r="P1735" s="43">
        <f t="shared" si="274"/>
        <v>40878</v>
      </c>
      <c r="Q1735" s="41">
        <f t="shared" si="275"/>
        <v>2011</v>
      </c>
      <c r="R1735" s="41">
        <f t="shared" si="276"/>
        <v>2011</v>
      </c>
      <c r="S1735" s="43" t="str">
        <f>YEAR(Taulukko1[[#This Row],[Alku KK]])&amp;"Q"&amp;ROUNDDOWN((MONTH(Taulukko1[[#This Row],[Alku KK]])-1)/3+1,0)</f>
        <v>2011Q4</v>
      </c>
      <c r="T1735" s="43" t="str">
        <f>YEAR(Taulukko1[[#This Row],[Loppu KK]])&amp;"Q"&amp;ROUNDDOWN((MONTH(Taulukko1[[#This Row],[Loppu KK]])-1)/3+1,0)</f>
        <v>2011Q4</v>
      </c>
      <c r="U1735" s="66">
        <f>IF(COUNT(Taulukko1[[#This Row],[Neuvottelujen alaiset ]])=1,Taulukko1[[#This Row],[Neuvottelujen alaiset ]],Taulukko1[[#This Row],[Vähennystarve]])</f>
        <v>370</v>
      </c>
      <c r="V1735" s="44">
        <f t="shared" si="277"/>
        <v>0.48648648648648651</v>
      </c>
      <c r="W1735" s="44">
        <f t="shared" si="278"/>
        <v>0.45675675675675675</v>
      </c>
      <c r="X1735" s="44">
        <f t="shared" si="279"/>
        <v>0.93888888888888888</v>
      </c>
      <c r="Y1735" s="90" t="b">
        <f>AND(MONTH(Taulukko1[[#This Row],[Alku PVM]] )=6,DAY(Taulukko1[[#This Row],[Alku PVM]] )&gt;19)</f>
        <v>0</v>
      </c>
      <c r="Z1735" s="90" t="b">
        <f>AND(MONTH(Taulukko1[[#This Row],[Loppu PVM]] )=6,DAY(Taulukko1[[#This Row],[Loppu PVM]] )&gt;19)</f>
        <v>0</v>
      </c>
      <c r="AA1735" s="90" t="b">
        <f>OR(MONTH(Taulukko1[[#This Row],[Alku PVM]] )&lt;=5,AND(MONTH(Taulukko1[[#This Row],[Alku PVM]] )=6,DAY(Taulukko1[[#This Row],[Alku PVM]] )&lt;20))</f>
        <v>0</v>
      </c>
      <c r="AB1735" s="90" t="b">
        <f>OR(MONTH(Taulukko1[[#This Row],[Loppu PVM]])&lt;=5,AND(MONTH(Taulukko1[[#This Row],[Loppu PVM]] )=6,DAY(Taulukko1[[#This Row],[Loppu PVM]])&lt;20))</f>
        <v>0</v>
      </c>
      <c r="AC1735" s="90" t="b">
        <f>OR(MONTH(Taulukko1[[#This Row],[Alku PVM]] )&lt;=3,AND(MONTH(Taulukko1[[#This Row],[Alku PVM]] )=3))</f>
        <v>0</v>
      </c>
      <c r="AD1735" s="90" t="b">
        <f>OR(MONTH(Taulukko1[[#This Row],[Loppu PVM]] )&lt;=3,AND(MONTH(Taulukko1[[#This Row],[Loppu PVM]] )=3))</f>
        <v>0</v>
      </c>
      <c r="AE1735" s="90" t="b">
        <f>OR(MONTH(Taulukko1[[#This Row],[Alku PVM]] )&lt;=9,AND(MONTH(Taulukko1[[#This Row],[Alku PVM]] )=9))</f>
        <v>0</v>
      </c>
      <c r="AF1735" s="90" t="b">
        <f>OR(MONTH(Taulukko1[[#This Row],[Loppu PVM]])&lt;=9,AND(MONTH(Taulukko1[[#This Row],[Loppu PVM]] )=9))</f>
        <v>0</v>
      </c>
      <c r="AG1735" s="90" t="b">
        <f>OR(MONTH(Taulukko1[[#This Row],[Alku PVM]] )&lt;=6,AND(MONTH(Taulukko1[[#This Row],[Alku PVM]] )=6))</f>
        <v>0</v>
      </c>
      <c r="AH1735" s="90" t="b">
        <f>OR(MONTH(Taulukko1[[#This Row],[Loppu PVM]])&lt;=6,AND(MONTH(Taulukko1[[#This Row],[Loppu PVM]] )=6))</f>
        <v>0</v>
      </c>
    </row>
    <row r="1736" spans="1:34" ht="12.75" customHeight="1">
      <c r="A1736" t="s">
        <v>872</v>
      </c>
      <c r="B1736" s="23">
        <v>40849</v>
      </c>
      <c r="C1736" t="s">
        <v>3586</v>
      </c>
      <c r="D1736" s="5" t="s">
        <v>25</v>
      </c>
      <c r="E1736" s="62">
        <v>32</v>
      </c>
      <c r="F1736" s="4"/>
      <c r="G1736" s="5"/>
      <c r="H1736" s="22">
        <v>170</v>
      </c>
      <c r="I1736" s="126" t="str">
        <f>INDEX('TOL2008'!B:B,MATCH(A1736,'TOL2008'!A:A,0))</f>
        <v>28920</v>
      </c>
      <c r="J1736" s="126" t="str">
        <f>INDEX(Pääluokka!$H$2:$H$100,MATCH(VALUE(LEFT(Taulukko1[[#This Row],[TOL2008]],2)),Pääluokka!$G$2:$G$100,0))</f>
        <v>Teollisuus</v>
      </c>
      <c r="K1736" s="126" t="str">
        <f>INDEX(Pääluokka!$I$2:$I$100,MATCH(VALUE(LEFT(Taulukko1[[#This Row],[TOL2008]],2)),Pääluokka!$G$2:$G$100,0))</f>
        <v>Teollisuus (C-E)</v>
      </c>
      <c r="L1736" s="41" t="str">
        <f t="shared" si="270"/>
        <v>NA</v>
      </c>
      <c r="M1736" s="43">
        <f t="shared" si="271"/>
        <v>40849</v>
      </c>
      <c r="N1736" s="43">
        <f t="shared" si="272"/>
        <v>40900</v>
      </c>
      <c r="O1736" s="43">
        <f t="shared" si="273"/>
        <v>40848</v>
      </c>
      <c r="P1736" s="43">
        <f t="shared" si="274"/>
        <v>40878</v>
      </c>
      <c r="Q1736" s="41">
        <f t="shared" si="275"/>
        <v>2011</v>
      </c>
      <c r="R1736" s="41">
        <f t="shared" si="276"/>
        <v>2011</v>
      </c>
      <c r="S1736" s="43" t="str">
        <f>YEAR(Taulukko1[[#This Row],[Alku KK]])&amp;"Q"&amp;ROUNDDOWN((MONTH(Taulukko1[[#This Row],[Alku KK]])-1)/3+1,0)</f>
        <v>2011Q4</v>
      </c>
      <c r="T1736" s="43" t="str">
        <f>YEAR(Taulukko1[[#This Row],[Loppu KK]])&amp;"Q"&amp;ROUNDDOWN((MONTH(Taulukko1[[#This Row],[Loppu KK]])-1)/3+1,0)</f>
        <v>2011Q4</v>
      </c>
      <c r="U1736" s="66">
        <f>IF(COUNT(Taulukko1[[#This Row],[Neuvottelujen alaiset ]])=1,Taulukko1[[#This Row],[Neuvottelujen alaiset ]],Taulukko1[[#This Row],[Vähennystarve]])</f>
        <v>170</v>
      </c>
      <c r="V1736" s="44">
        <f t="shared" si="277"/>
        <v>0.18823529411764706</v>
      </c>
      <c r="W1736" s="44" t="str">
        <f t="shared" si="278"/>
        <v>NA</v>
      </c>
      <c r="X1736" s="44" t="str">
        <f t="shared" si="279"/>
        <v>NA</v>
      </c>
      <c r="Y1736" s="90" t="b">
        <f>AND(MONTH(Taulukko1[[#This Row],[Alku PVM]] )=6,DAY(Taulukko1[[#This Row],[Alku PVM]] )&gt;19)</f>
        <v>0</v>
      </c>
      <c r="Z1736" s="90" t="b">
        <f>AND(MONTH(Taulukko1[[#This Row],[Loppu PVM]] )=6,DAY(Taulukko1[[#This Row],[Loppu PVM]] )&gt;19)</f>
        <v>0</v>
      </c>
      <c r="AA1736" s="90" t="b">
        <f>OR(MONTH(Taulukko1[[#This Row],[Alku PVM]] )&lt;=5,AND(MONTH(Taulukko1[[#This Row],[Alku PVM]] )=6,DAY(Taulukko1[[#This Row],[Alku PVM]] )&lt;20))</f>
        <v>0</v>
      </c>
      <c r="AB1736" s="90" t="b">
        <f>OR(MONTH(Taulukko1[[#This Row],[Loppu PVM]])&lt;=5,AND(MONTH(Taulukko1[[#This Row],[Loppu PVM]] )=6,DAY(Taulukko1[[#This Row],[Loppu PVM]])&lt;20))</f>
        <v>0</v>
      </c>
      <c r="AC1736" s="90" t="b">
        <f>OR(MONTH(Taulukko1[[#This Row],[Alku PVM]] )&lt;=3,AND(MONTH(Taulukko1[[#This Row],[Alku PVM]] )=3))</f>
        <v>0</v>
      </c>
      <c r="AD1736" s="90" t="b">
        <f>OR(MONTH(Taulukko1[[#This Row],[Loppu PVM]] )&lt;=3,AND(MONTH(Taulukko1[[#This Row],[Loppu PVM]] )=3))</f>
        <v>0</v>
      </c>
      <c r="AE1736" s="90" t="b">
        <f>OR(MONTH(Taulukko1[[#This Row],[Alku PVM]] )&lt;=9,AND(MONTH(Taulukko1[[#This Row],[Alku PVM]] )=9))</f>
        <v>0</v>
      </c>
      <c r="AF1736" s="90" t="b">
        <f>OR(MONTH(Taulukko1[[#This Row],[Loppu PVM]])&lt;=9,AND(MONTH(Taulukko1[[#This Row],[Loppu PVM]] )=9))</f>
        <v>0</v>
      </c>
      <c r="AG1736" s="90" t="b">
        <f>OR(MONTH(Taulukko1[[#This Row],[Alku PVM]] )&lt;=6,AND(MONTH(Taulukko1[[#This Row],[Alku PVM]] )=6))</f>
        <v>0</v>
      </c>
      <c r="AH1736" s="90" t="b">
        <f>OR(MONTH(Taulukko1[[#This Row],[Loppu PVM]])&lt;=6,AND(MONTH(Taulukko1[[#This Row],[Loppu PVM]] )=6))</f>
        <v>0</v>
      </c>
    </row>
    <row r="1737" spans="1:34" ht="12.75" customHeight="1">
      <c r="A1737" t="s">
        <v>205</v>
      </c>
      <c r="B1737" s="23">
        <v>40849</v>
      </c>
      <c r="C1737" s="21" t="s">
        <v>3584</v>
      </c>
      <c r="D1737" s="24"/>
      <c r="E1737" s="62">
        <v>19</v>
      </c>
      <c r="F1737" s="23">
        <v>40900</v>
      </c>
      <c r="G1737" s="24">
        <v>0</v>
      </c>
      <c r="H1737" s="22">
        <v>19</v>
      </c>
      <c r="I1737" s="126">
        <f>INDEX('TOL2008'!B:B,MATCH(A1737,'TOL2008'!A:A,0))</f>
        <v>58130</v>
      </c>
      <c r="J1737" s="126" t="str">
        <f>INDEX(Pääluokka!$H$2:$H$100,MATCH(VALUE(LEFT(Taulukko1[[#This Row],[TOL2008]],2)),Pääluokka!$G$2:$G$100,0))</f>
        <v>Informaatio ja viestintä</v>
      </c>
      <c r="K1737" s="126" t="str">
        <f>INDEX(Pääluokka!$I$2:$I$100,MATCH(VALUE(LEFT(Taulukko1[[#This Row],[TOL2008]],2)),Pääluokka!$G$2:$G$100,0))</f>
        <v>Palvelualat (G-N, R, S)</v>
      </c>
      <c r="L1737" s="41">
        <f t="shared" si="270"/>
        <v>51</v>
      </c>
      <c r="M1737" s="43">
        <f t="shared" si="271"/>
        <v>40849</v>
      </c>
      <c r="N1737" s="43">
        <f t="shared" si="272"/>
        <v>40900</v>
      </c>
      <c r="O1737" s="43">
        <f t="shared" si="273"/>
        <v>40848</v>
      </c>
      <c r="P1737" s="43">
        <f t="shared" si="274"/>
        <v>40878</v>
      </c>
      <c r="Q1737" s="41">
        <f t="shared" si="275"/>
        <v>2011</v>
      </c>
      <c r="R1737" s="41">
        <f t="shared" si="276"/>
        <v>2011</v>
      </c>
      <c r="S1737" s="43" t="str">
        <f>YEAR(Taulukko1[[#This Row],[Alku KK]])&amp;"Q"&amp;ROUNDDOWN((MONTH(Taulukko1[[#This Row],[Alku KK]])-1)/3+1,0)</f>
        <v>2011Q4</v>
      </c>
      <c r="T1737" s="43" t="str">
        <f>YEAR(Taulukko1[[#This Row],[Loppu KK]])&amp;"Q"&amp;ROUNDDOWN((MONTH(Taulukko1[[#This Row],[Loppu KK]])-1)/3+1,0)</f>
        <v>2011Q4</v>
      </c>
      <c r="U1737" s="66">
        <f>IF(COUNT(Taulukko1[[#This Row],[Neuvottelujen alaiset ]])=1,Taulukko1[[#This Row],[Neuvottelujen alaiset ]],Taulukko1[[#This Row],[Vähennystarve]])</f>
        <v>19</v>
      </c>
      <c r="V1737" s="44">
        <f t="shared" si="277"/>
        <v>1</v>
      </c>
      <c r="W1737" s="44">
        <f t="shared" si="278"/>
        <v>0</v>
      </c>
      <c r="X1737" s="44">
        <f t="shared" si="279"/>
        <v>0</v>
      </c>
      <c r="Y1737" s="90" t="b">
        <f>AND(MONTH(Taulukko1[[#This Row],[Alku PVM]] )=6,DAY(Taulukko1[[#This Row],[Alku PVM]] )&gt;19)</f>
        <v>0</v>
      </c>
      <c r="Z1737" s="90" t="b">
        <f>AND(MONTH(Taulukko1[[#This Row],[Loppu PVM]] )=6,DAY(Taulukko1[[#This Row],[Loppu PVM]] )&gt;19)</f>
        <v>0</v>
      </c>
      <c r="AA1737" s="90" t="b">
        <f>OR(MONTH(Taulukko1[[#This Row],[Alku PVM]] )&lt;=5,AND(MONTH(Taulukko1[[#This Row],[Alku PVM]] )=6,DAY(Taulukko1[[#This Row],[Alku PVM]] )&lt;20))</f>
        <v>0</v>
      </c>
      <c r="AB1737" s="90" t="b">
        <f>OR(MONTH(Taulukko1[[#This Row],[Loppu PVM]])&lt;=5,AND(MONTH(Taulukko1[[#This Row],[Loppu PVM]] )=6,DAY(Taulukko1[[#This Row],[Loppu PVM]])&lt;20))</f>
        <v>0</v>
      </c>
      <c r="AC1737" s="90" t="b">
        <f>OR(MONTH(Taulukko1[[#This Row],[Alku PVM]] )&lt;=3,AND(MONTH(Taulukko1[[#This Row],[Alku PVM]] )=3))</f>
        <v>0</v>
      </c>
      <c r="AD1737" s="90" t="b">
        <f>OR(MONTH(Taulukko1[[#This Row],[Loppu PVM]] )&lt;=3,AND(MONTH(Taulukko1[[#This Row],[Loppu PVM]] )=3))</f>
        <v>0</v>
      </c>
      <c r="AE1737" s="90" t="b">
        <f>OR(MONTH(Taulukko1[[#This Row],[Alku PVM]] )&lt;=9,AND(MONTH(Taulukko1[[#This Row],[Alku PVM]] )=9))</f>
        <v>0</v>
      </c>
      <c r="AF1737" s="90" t="b">
        <f>OR(MONTH(Taulukko1[[#This Row],[Loppu PVM]])&lt;=9,AND(MONTH(Taulukko1[[#This Row],[Loppu PVM]] )=9))</f>
        <v>0</v>
      </c>
      <c r="AG1737" s="90" t="b">
        <f>OR(MONTH(Taulukko1[[#This Row],[Alku PVM]] )&lt;=6,AND(MONTH(Taulukko1[[#This Row],[Alku PVM]] )=6))</f>
        <v>0</v>
      </c>
      <c r="AH1737" s="90" t="b">
        <f>OR(MONTH(Taulukko1[[#This Row],[Loppu PVM]])&lt;=6,AND(MONTH(Taulukko1[[#This Row],[Loppu PVM]] )=6))</f>
        <v>0</v>
      </c>
    </row>
    <row r="1738" spans="1:34" ht="12.75" customHeight="1">
      <c r="A1738" t="s">
        <v>2719</v>
      </c>
      <c r="B1738" s="23">
        <v>40850</v>
      </c>
      <c r="C1738" t="s">
        <v>3674</v>
      </c>
      <c r="D1738" s="5">
        <v>150</v>
      </c>
      <c r="E1738" s="62">
        <v>20</v>
      </c>
      <c r="F1738" s="4">
        <v>40892</v>
      </c>
      <c r="G1738" s="5">
        <v>16</v>
      </c>
      <c r="H1738" s="22">
        <v>170</v>
      </c>
      <c r="I1738" s="126">
        <f>INDEX('TOL2008'!B:B,MATCH(A1738,'TOL2008'!A:A,0))</f>
        <v>25120</v>
      </c>
      <c r="J1738" s="126" t="str">
        <f>INDEX(Pääluokka!$H$2:$H$100,MATCH(VALUE(LEFT(Taulukko1[[#This Row],[TOL2008]],2)),Pääluokka!$G$2:$G$100,0))</f>
        <v>Teollisuus</v>
      </c>
      <c r="K1738" s="126" t="str">
        <f>INDEX(Pääluokka!$I$2:$I$100,MATCH(VALUE(LEFT(Taulukko1[[#This Row],[TOL2008]],2)),Pääluokka!$G$2:$G$100,0))</f>
        <v>Teollisuus (C-E)</v>
      </c>
      <c r="L1738" s="41">
        <f t="shared" si="270"/>
        <v>42</v>
      </c>
      <c r="M1738" s="43">
        <f t="shared" si="271"/>
        <v>40850</v>
      </c>
      <c r="N1738" s="43">
        <f t="shared" si="272"/>
        <v>40892</v>
      </c>
      <c r="O1738" s="43">
        <f t="shared" si="273"/>
        <v>40848</v>
      </c>
      <c r="P1738" s="43">
        <f t="shared" si="274"/>
        <v>40878</v>
      </c>
      <c r="Q1738" s="41">
        <f t="shared" si="275"/>
        <v>2011</v>
      </c>
      <c r="R1738" s="41">
        <f t="shared" si="276"/>
        <v>2011</v>
      </c>
      <c r="S1738" s="43" t="str">
        <f>YEAR(Taulukko1[[#This Row],[Alku KK]])&amp;"Q"&amp;ROUNDDOWN((MONTH(Taulukko1[[#This Row],[Alku KK]])-1)/3+1,0)</f>
        <v>2011Q4</v>
      </c>
      <c r="T1738" s="43" t="str">
        <f>YEAR(Taulukko1[[#This Row],[Loppu KK]])&amp;"Q"&amp;ROUNDDOWN((MONTH(Taulukko1[[#This Row],[Loppu KK]])-1)/3+1,0)</f>
        <v>2011Q4</v>
      </c>
      <c r="U1738" s="66">
        <f>IF(COUNT(Taulukko1[[#This Row],[Neuvottelujen alaiset ]])=1,Taulukko1[[#This Row],[Neuvottelujen alaiset ]],Taulukko1[[#This Row],[Vähennystarve]])</f>
        <v>170</v>
      </c>
      <c r="V1738" s="44">
        <f t="shared" si="277"/>
        <v>0.11764705882352941</v>
      </c>
      <c r="W1738" s="44">
        <f t="shared" si="278"/>
        <v>9.4117647058823528E-2</v>
      </c>
      <c r="X1738" s="44">
        <f t="shared" si="279"/>
        <v>0.8</v>
      </c>
      <c r="Y1738" s="90" t="b">
        <f>AND(MONTH(Taulukko1[[#This Row],[Alku PVM]] )=6,DAY(Taulukko1[[#This Row],[Alku PVM]] )&gt;19)</f>
        <v>0</v>
      </c>
      <c r="Z1738" s="90" t="b">
        <f>AND(MONTH(Taulukko1[[#This Row],[Loppu PVM]] )=6,DAY(Taulukko1[[#This Row],[Loppu PVM]] )&gt;19)</f>
        <v>0</v>
      </c>
      <c r="AA1738" s="90" t="b">
        <f>OR(MONTH(Taulukko1[[#This Row],[Alku PVM]] )&lt;=5,AND(MONTH(Taulukko1[[#This Row],[Alku PVM]] )=6,DAY(Taulukko1[[#This Row],[Alku PVM]] )&lt;20))</f>
        <v>0</v>
      </c>
      <c r="AB1738" s="90" t="b">
        <f>OR(MONTH(Taulukko1[[#This Row],[Loppu PVM]])&lt;=5,AND(MONTH(Taulukko1[[#This Row],[Loppu PVM]] )=6,DAY(Taulukko1[[#This Row],[Loppu PVM]])&lt;20))</f>
        <v>0</v>
      </c>
      <c r="AC1738" s="90" t="b">
        <f>OR(MONTH(Taulukko1[[#This Row],[Alku PVM]] )&lt;=3,AND(MONTH(Taulukko1[[#This Row],[Alku PVM]] )=3))</f>
        <v>0</v>
      </c>
      <c r="AD1738" s="90" t="b">
        <f>OR(MONTH(Taulukko1[[#This Row],[Loppu PVM]] )&lt;=3,AND(MONTH(Taulukko1[[#This Row],[Loppu PVM]] )=3))</f>
        <v>0</v>
      </c>
      <c r="AE1738" s="90" t="b">
        <f>OR(MONTH(Taulukko1[[#This Row],[Alku PVM]] )&lt;=9,AND(MONTH(Taulukko1[[#This Row],[Alku PVM]] )=9))</f>
        <v>0</v>
      </c>
      <c r="AF1738" s="90" t="b">
        <f>OR(MONTH(Taulukko1[[#This Row],[Loppu PVM]])&lt;=9,AND(MONTH(Taulukko1[[#This Row],[Loppu PVM]] )=9))</f>
        <v>0</v>
      </c>
      <c r="AG1738" s="90" t="b">
        <f>OR(MONTH(Taulukko1[[#This Row],[Alku PVM]] )&lt;=6,AND(MONTH(Taulukko1[[#This Row],[Alku PVM]] )=6))</f>
        <v>0</v>
      </c>
      <c r="AH1738" s="90" t="b">
        <f>OR(MONTH(Taulukko1[[#This Row],[Loppu PVM]])&lt;=6,AND(MONTH(Taulukko1[[#This Row],[Loppu PVM]] )=6))</f>
        <v>0</v>
      </c>
    </row>
    <row r="1739" spans="1:34" ht="12.75" customHeight="1">
      <c r="A1739" t="s">
        <v>3511</v>
      </c>
      <c r="B1739" s="23">
        <v>40850</v>
      </c>
      <c r="C1739" t="s">
        <v>3510</v>
      </c>
      <c r="D1739" s="5">
        <v>20</v>
      </c>
      <c r="F1739" s="4"/>
      <c r="G1739" s="5"/>
      <c r="H1739" s="22">
        <v>90</v>
      </c>
      <c r="I1739" s="126" t="e">
        <f>INDEX('TOL2008'!B:B,MATCH(A1739,'TOL2008'!A:A,0))</f>
        <v>#N/A</v>
      </c>
      <c r="J1739" s="126" t="e">
        <f>INDEX(Pääluokka!$H$2:$H$100,MATCH(VALUE(LEFT(Taulukko1[[#This Row],[TOL2008]],2)),Pääluokka!$G$2:$G$100,0))</f>
        <v>#N/A</v>
      </c>
      <c r="K1739" s="126" t="e">
        <f>INDEX(Pääluokka!$I$2:$I$100,MATCH(VALUE(LEFT(Taulukko1[[#This Row],[TOL2008]],2)),Pääluokka!$G$2:$G$100,0))</f>
        <v>#N/A</v>
      </c>
      <c r="L1739" s="41" t="str">
        <f t="shared" si="270"/>
        <v>NA</v>
      </c>
      <c r="M1739" s="43">
        <f t="shared" si="271"/>
        <v>40850</v>
      </c>
      <c r="N1739" s="43">
        <f t="shared" si="272"/>
        <v>40901</v>
      </c>
      <c r="O1739" s="43">
        <f t="shared" si="273"/>
        <v>40848</v>
      </c>
      <c r="P1739" s="43">
        <f t="shared" si="274"/>
        <v>40878</v>
      </c>
      <c r="Q1739" s="41">
        <f t="shared" si="275"/>
        <v>2011</v>
      </c>
      <c r="R1739" s="41">
        <f t="shared" si="276"/>
        <v>2011</v>
      </c>
      <c r="S1739" s="43" t="str">
        <f>YEAR(Taulukko1[[#This Row],[Alku KK]])&amp;"Q"&amp;ROUNDDOWN((MONTH(Taulukko1[[#This Row],[Alku KK]])-1)/3+1,0)</f>
        <v>2011Q4</v>
      </c>
      <c r="T1739" s="43" t="str">
        <f>YEAR(Taulukko1[[#This Row],[Loppu KK]])&amp;"Q"&amp;ROUNDDOWN((MONTH(Taulukko1[[#This Row],[Loppu KK]])-1)/3+1,0)</f>
        <v>2011Q4</v>
      </c>
      <c r="U1739" s="66">
        <f>IF(COUNT(Taulukko1[[#This Row],[Neuvottelujen alaiset ]])=1,Taulukko1[[#This Row],[Neuvottelujen alaiset ]],Taulukko1[[#This Row],[Vähennystarve]])</f>
        <v>90</v>
      </c>
      <c r="V1739" s="44" t="str">
        <f t="shared" si="277"/>
        <v>NA</v>
      </c>
      <c r="W1739" s="44" t="str">
        <f t="shared" si="278"/>
        <v>NA</v>
      </c>
      <c r="X1739" s="44" t="str">
        <f t="shared" si="279"/>
        <v>NA</v>
      </c>
      <c r="Y1739" s="90" t="b">
        <f>AND(MONTH(Taulukko1[[#This Row],[Alku PVM]] )=6,DAY(Taulukko1[[#This Row],[Alku PVM]] )&gt;19)</f>
        <v>0</v>
      </c>
      <c r="Z1739" s="90" t="b">
        <f>AND(MONTH(Taulukko1[[#This Row],[Loppu PVM]] )=6,DAY(Taulukko1[[#This Row],[Loppu PVM]] )&gt;19)</f>
        <v>0</v>
      </c>
      <c r="AA1739" s="90" t="b">
        <f>OR(MONTH(Taulukko1[[#This Row],[Alku PVM]] )&lt;=5,AND(MONTH(Taulukko1[[#This Row],[Alku PVM]] )=6,DAY(Taulukko1[[#This Row],[Alku PVM]] )&lt;20))</f>
        <v>0</v>
      </c>
      <c r="AB1739" s="90" t="b">
        <f>OR(MONTH(Taulukko1[[#This Row],[Loppu PVM]])&lt;=5,AND(MONTH(Taulukko1[[#This Row],[Loppu PVM]] )=6,DAY(Taulukko1[[#This Row],[Loppu PVM]])&lt;20))</f>
        <v>0</v>
      </c>
      <c r="AC1739" s="90" t="b">
        <f>OR(MONTH(Taulukko1[[#This Row],[Alku PVM]] )&lt;=3,AND(MONTH(Taulukko1[[#This Row],[Alku PVM]] )=3))</f>
        <v>0</v>
      </c>
      <c r="AD1739" s="90" t="b">
        <f>OR(MONTH(Taulukko1[[#This Row],[Loppu PVM]] )&lt;=3,AND(MONTH(Taulukko1[[#This Row],[Loppu PVM]] )=3))</f>
        <v>0</v>
      </c>
      <c r="AE1739" s="90" t="b">
        <f>OR(MONTH(Taulukko1[[#This Row],[Alku PVM]] )&lt;=9,AND(MONTH(Taulukko1[[#This Row],[Alku PVM]] )=9))</f>
        <v>0</v>
      </c>
      <c r="AF1739" s="90" t="b">
        <f>OR(MONTH(Taulukko1[[#This Row],[Loppu PVM]])&lt;=9,AND(MONTH(Taulukko1[[#This Row],[Loppu PVM]] )=9))</f>
        <v>0</v>
      </c>
      <c r="AG1739" s="90" t="b">
        <f>OR(MONTH(Taulukko1[[#This Row],[Alku PVM]] )&lt;=6,AND(MONTH(Taulukko1[[#This Row],[Alku PVM]] )=6))</f>
        <v>0</v>
      </c>
      <c r="AH1739" s="90" t="b">
        <f>OR(MONTH(Taulukko1[[#This Row],[Loppu PVM]])&lt;=6,AND(MONTH(Taulukko1[[#This Row],[Loppu PVM]] )=6))</f>
        <v>0</v>
      </c>
    </row>
    <row r="1740" spans="1:34" ht="12.75" customHeight="1">
      <c r="A1740" t="s">
        <v>148</v>
      </c>
      <c r="B1740" s="23">
        <v>40851</v>
      </c>
      <c r="C1740" t="s">
        <v>3566</v>
      </c>
      <c r="D1740" s="5" t="s">
        <v>25</v>
      </c>
      <c r="E1740" s="62">
        <v>80</v>
      </c>
      <c r="F1740" s="4"/>
      <c r="G1740" s="5"/>
      <c r="H1740" s="22">
        <v>80</v>
      </c>
      <c r="I1740" s="126">
        <f>INDEX('TOL2008'!B:B,MATCH(A1740,'TOL2008'!A:A,0))</f>
        <v>17120</v>
      </c>
      <c r="J1740" s="126" t="str">
        <f>INDEX(Pääluokka!$H$2:$H$100,MATCH(VALUE(LEFT(Taulukko1[[#This Row],[TOL2008]],2)),Pääluokka!$G$2:$G$100,0))</f>
        <v>Teollisuus</v>
      </c>
      <c r="K1740" s="126" t="str">
        <f>INDEX(Pääluokka!$I$2:$I$100,MATCH(VALUE(LEFT(Taulukko1[[#This Row],[TOL2008]],2)),Pääluokka!$G$2:$G$100,0))</f>
        <v>Teollisuus (C-E)</v>
      </c>
      <c r="L1740" s="41" t="str">
        <f t="shared" si="270"/>
        <v>NA</v>
      </c>
      <c r="M1740" s="43">
        <f t="shared" si="271"/>
        <v>40851</v>
      </c>
      <c r="N1740" s="43">
        <f t="shared" si="272"/>
        <v>40902</v>
      </c>
      <c r="O1740" s="43">
        <f t="shared" si="273"/>
        <v>40848</v>
      </c>
      <c r="P1740" s="43">
        <f t="shared" si="274"/>
        <v>40878</v>
      </c>
      <c r="Q1740" s="41">
        <f t="shared" si="275"/>
        <v>2011</v>
      </c>
      <c r="R1740" s="41">
        <f t="shared" si="276"/>
        <v>2011</v>
      </c>
      <c r="S1740" s="43" t="str">
        <f>YEAR(Taulukko1[[#This Row],[Alku KK]])&amp;"Q"&amp;ROUNDDOWN((MONTH(Taulukko1[[#This Row],[Alku KK]])-1)/3+1,0)</f>
        <v>2011Q4</v>
      </c>
      <c r="T1740" s="43" t="str">
        <f>YEAR(Taulukko1[[#This Row],[Loppu KK]])&amp;"Q"&amp;ROUNDDOWN((MONTH(Taulukko1[[#This Row],[Loppu KK]])-1)/3+1,0)</f>
        <v>2011Q4</v>
      </c>
      <c r="U1740" s="66">
        <f>IF(COUNT(Taulukko1[[#This Row],[Neuvottelujen alaiset ]])=1,Taulukko1[[#This Row],[Neuvottelujen alaiset ]],Taulukko1[[#This Row],[Vähennystarve]])</f>
        <v>80</v>
      </c>
      <c r="V1740" s="44">
        <f t="shared" si="277"/>
        <v>1</v>
      </c>
      <c r="W1740" s="44" t="str">
        <f t="shared" si="278"/>
        <v>NA</v>
      </c>
      <c r="X1740" s="44" t="str">
        <f t="shared" si="279"/>
        <v>NA</v>
      </c>
      <c r="Y1740" s="90" t="b">
        <f>AND(MONTH(Taulukko1[[#This Row],[Alku PVM]] )=6,DAY(Taulukko1[[#This Row],[Alku PVM]] )&gt;19)</f>
        <v>0</v>
      </c>
      <c r="Z1740" s="90" t="b">
        <f>AND(MONTH(Taulukko1[[#This Row],[Loppu PVM]] )=6,DAY(Taulukko1[[#This Row],[Loppu PVM]] )&gt;19)</f>
        <v>0</v>
      </c>
      <c r="AA1740" s="90" t="b">
        <f>OR(MONTH(Taulukko1[[#This Row],[Alku PVM]] )&lt;=5,AND(MONTH(Taulukko1[[#This Row],[Alku PVM]] )=6,DAY(Taulukko1[[#This Row],[Alku PVM]] )&lt;20))</f>
        <v>0</v>
      </c>
      <c r="AB1740" s="90" t="b">
        <f>OR(MONTH(Taulukko1[[#This Row],[Loppu PVM]])&lt;=5,AND(MONTH(Taulukko1[[#This Row],[Loppu PVM]] )=6,DAY(Taulukko1[[#This Row],[Loppu PVM]])&lt;20))</f>
        <v>0</v>
      </c>
      <c r="AC1740" s="90" t="b">
        <f>OR(MONTH(Taulukko1[[#This Row],[Alku PVM]] )&lt;=3,AND(MONTH(Taulukko1[[#This Row],[Alku PVM]] )=3))</f>
        <v>0</v>
      </c>
      <c r="AD1740" s="90" t="b">
        <f>OR(MONTH(Taulukko1[[#This Row],[Loppu PVM]] )&lt;=3,AND(MONTH(Taulukko1[[#This Row],[Loppu PVM]] )=3))</f>
        <v>0</v>
      </c>
      <c r="AE1740" s="90" t="b">
        <f>OR(MONTH(Taulukko1[[#This Row],[Alku PVM]] )&lt;=9,AND(MONTH(Taulukko1[[#This Row],[Alku PVM]] )=9))</f>
        <v>0</v>
      </c>
      <c r="AF1740" s="90" t="b">
        <f>OR(MONTH(Taulukko1[[#This Row],[Loppu PVM]])&lt;=9,AND(MONTH(Taulukko1[[#This Row],[Loppu PVM]] )=9))</f>
        <v>0</v>
      </c>
      <c r="AG1740" s="90" t="b">
        <f>OR(MONTH(Taulukko1[[#This Row],[Alku PVM]] )&lt;=6,AND(MONTH(Taulukko1[[#This Row],[Alku PVM]] )=6))</f>
        <v>0</v>
      </c>
      <c r="AH1740" s="90" t="b">
        <f>OR(MONTH(Taulukko1[[#This Row],[Loppu PVM]])&lt;=6,AND(MONTH(Taulukko1[[#This Row],[Loppu PVM]] )=6))</f>
        <v>0</v>
      </c>
    </row>
    <row r="1741" spans="1:34" ht="12.75" customHeight="1">
      <c r="A1741" t="s">
        <v>2605</v>
      </c>
      <c r="B1741" s="23">
        <v>40854</v>
      </c>
      <c r="C1741" t="s">
        <v>3634</v>
      </c>
      <c r="D1741" s="5">
        <v>351</v>
      </c>
      <c r="F1741" s="4">
        <v>40876</v>
      </c>
      <c r="G1741" s="5">
        <v>0</v>
      </c>
      <c r="H1741" s="22">
        <v>355</v>
      </c>
      <c r="I1741" s="126" t="e">
        <f>INDEX('TOL2008'!B:B,MATCH(A1741,'TOL2008'!A:A,0))</f>
        <v>#N/A</v>
      </c>
      <c r="J1741" s="126" t="e">
        <f>INDEX(Pääluokka!$H$2:$H$100,MATCH(VALUE(LEFT(Taulukko1[[#This Row],[TOL2008]],2)),Pääluokka!$G$2:$G$100,0))</f>
        <v>#N/A</v>
      </c>
      <c r="K1741" s="126" t="e">
        <f>INDEX(Pääluokka!$I$2:$I$100,MATCH(VALUE(LEFT(Taulukko1[[#This Row],[TOL2008]],2)),Pääluokka!$G$2:$G$100,0))</f>
        <v>#N/A</v>
      </c>
      <c r="L1741" s="41">
        <f t="shared" si="270"/>
        <v>22</v>
      </c>
      <c r="M1741" s="43">
        <f t="shared" si="271"/>
        <v>40854</v>
      </c>
      <c r="N1741" s="43">
        <f t="shared" si="272"/>
        <v>40876</v>
      </c>
      <c r="O1741" s="43">
        <f t="shared" si="273"/>
        <v>40848</v>
      </c>
      <c r="P1741" s="43">
        <f t="shared" si="274"/>
        <v>40848</v>
      </c>
      <c r="Q1741" s="41">
        <f t="shared" si="275"/>
        <v>2011</v>
      </c>
      <c r="R1741" s="41">
        <f t="shared" si="276"/>
        <v>2011</v>
      </c>
      <c r="S1741" s="43" t="str">
        <f>YEAR(Taulukko1[[#This Row],[Alku KK]])&amp;"Q"&amp;ROUNDDOWN((MONTH(Taulukko1[[#This Row],[Alku KK]])-1)/3+1,0)</f>
        <v>2011Q4</v>
      </c>
      <c r="T1741" s="43" t="str">
        <f>YEAR(Taulukko1[[#This Row],[Loppu KK]])&amp;"Q"&amp;ROUNDDOWN((MONTH(Taulukko1[[#This Row],[Loppu KK]])-1)/3+1,0)</f>
        <v>2011Q4</v>
      </c>
      <c r="U1741" s="66">
        <f>IF(COUNT(Taulukko1[[#This Row],[Neuvottelujen alaiset ]])=1,Taulukko1[[#This Row],[Neuvottelujen alaiset ]],Taulukko1[[#This Row],[Vähennystarve]])</f>
        <v>355</v>
      </c>
      <c r="V1741" s="44" t="str">
        <f t="shared" si="277"/>
        <v>NA</v>
      </c>
      <c r="W1741" s="44">
        <f t="shared" si="278"/>
        <v>0</v>
      </c>
      <c r="X1741" s="44" t="str">
        <f t="shared" si="279"/>
        <v>NA</v>
      </c>
      <c r="Y1741" s="90" t="b">
        <f>AND(MONTH(Taulukko1[[#This Row],[Alku PVM]] )=6,DAY(Taulukko1[[#This Row],[Alku PVM]] )&gt;19)</f>
        <v>0</v>
      </c>
      <c r="Z1741" s="90" t="b">
        <f>AND(MONTH(Taulukko1[[#This Row],[Loppu PVM]] )=6,DAY(Taulukko1[[#This Row],[Loppu PVM]] )&gt;19)</f>
        <v>0</v>
      </c>
      <c r="AA1741" s="90" t="b">
        <f>OR(MONTH(Taulukko1[[#This Row],[Alku PVM]] )&lt;=5,AND(MONTH(Taulukko1[[#This Row],[Alku PVM]] )=6,DAY(Taulukko1[[#This Row],[Alku PVM]] )&lt;20))</f>
        <v>0</v>
      </c>
      <c r="AB1741" s="90" t="b">
        <f>OR(MONTH(Taulukko1[[#This Row],[Loppu PVM]])&lt;=5,AND(MONTH(Taulukko1[[#This Row],[Loppu PVM]] )=6,DAY(Taulukko1[[#This Row],[Loppu PVM]])&lt;20))</f>
        <v>0</v>
      </c>
      <c r="AC1741" s="90" t="b">
        <f>OR(MONTH(Taulukko1[[#This Row],[Alku PVM]] )&lt;=3,AND(MONTH(Taulukko1[[#This Row],[Alku PVM]] )=3))</f>
        <v>0</v>
      </c>
      <c r="AD1741" s="90" t="b">
        <f>OR(MONTH(Taulukko1[[#This Row],[Loppu PVM]] )&lt;=3,AND(MONTH(Taulukko1[[#This Row],[Loppu PVM]] )=3))</f>
        <v>0</v>
      </c>
      <c r="AE1741" s="90" t="b">
        <f>OR(MONTH(Taulukko1[[#This Row],[Alku PVM]] )&lt;=9,AND(MONTH(Taulukko1[[#This Row],[Alku PVM]] )=9))</f>
        <v>0</v>
      </c>
      <c r="AF1741" s="90" t="b">
        <f>OR(MONTH(Taulukko1[[#This Row],[Loppu PVM]])&lt;=9,AND(MONTH(Taulukko1[[#This Row],[Loppu PVM]] )=9))</f>
        <v>0</v>
      </c>
      <c r="AG1741" s="90" t="b">
        <f>OR(MONTH(Taulukko1[[#This Row],[Alku PVM]] )&lt;=6,AND(MONTH(Taulukko1[[#This Row],[Alku PVM]] )=6))</f>
        <v>0</v>
      </c>
      <c r="AH1741" s="90" t="b">
        <f>OR(MONTH(Taulukko1[[#This Row],[Loppu PVM]])&lt;=6,AND(MONTH(Taulukko1[[#This Row],[Loppu PVM]] )=6))</f>
        <v>0</v>
      </c>
    </row>
    <row r="1742" spans="1:34" ht="12.75" customHeight="1">
      <c r="A1742" t="s">
        <v>2605</v>
      </c>
      <c r="B1742" s="23">
        <v>40854</v>
      </c>
      <c r="C1742" t="s">
        <v>3635</v>
      </c>
      <c r="D1742" s="21"/>
      <c r="F1742" s="4"/>
      <c r="G1742" s="5"/>
      <c r="H1742" s="22">
        <v>30</v>
      </c>
      <c r="I1742" s="126" t="e">
        <f>INDEX('TOL2008'!B:B,MATCH(A1742,'TOL2008'!A:A,0))</f>
        <v>#N/A</v>
      </c>
      <c r="J1742" s="126" t="e">
        <f>INDEX(Pääluokka!$H$2:$H$100,MATCH(VALUE(LEFT(Taulukko1[[#This Row],[TOL2008]],2)),Pääluokka!$G$2:$G$100,0))</f>
        <v>#N/A</v>
      </c>
      <c r="K1742" s="126" t="e">
        <f>INDEX(Pääluokka!$I$2:$I$100,MATCH(VALUE(LEFT(Taulukko1[[#This Row],[TOL2008]],2)),Pääluokka!$G$2:$G$100,0))</f>
        <v>#N/A</v>
      </c>
      <c r="L1742" s="41" t="str">
        <f t="shared" si="270"/>
        <v>NA</v>
      </c>
      <c r="M1742" s="43">
        <f t="shared" si="271"/>
        <v>40854</v>
      </c>
      <c r="N1742" s="43">
        <f t="shared" si="272"/>
        <v>40905</v>
      </c>
      <c r="O1742" s="43">
        <f t="shared" si="273"/>
        <v>40848</v>
      </c>
      <c r="P1742" s="43">
        <f t="shared" si="274"/>
        <v>40878</v>
      </c>
      <c r="Q1742" s="41">
        <f t="shared" si="275"/>
        <v>2011</v>
      </c>
      <c r="R1742" s="41">
        <f t="shared" si="276"/>
        <v>2011</v>
      </c>
      <c r="S1742" s="43" t="str">
        <f>YEAR(Taulukko1[[#This Row],[Alku KK]])&amp;"Q"&amp;ROUNDDOWN((MONTH(Taulukko1[[#This Row],[Alku KK]])-1)/3+1,0)</f>
        <v>2011Q4</v>
      </c>
      <c r="T1742" s="43" t="str">
        <f>YEAR(Taulukko1[[#This Row],[Loppu KK]])&amp;"Q"&amp;ROUNDDOWN((MONTH(Taulukko1[[#This Row],[Loppu KK]])-1)/3+1,0)</f>
        <v>2011Q4</v>
      </c>
      <c r="U1742" s="66">
        <f>IF(COUNT(Taulukko1[[#This Row],[Neuvottelujen alaiset ]])=1,Taulukko1[[#This Row],[Neuvottelujen alaiset ]],Taulukko1[[#This Row],[Vähennystarve]])</f>
        <v>30</v>
      </c>
      <c r="V1742" s="44" t="str">
        <f t="shared" si="277"/>
        <v>NA</v>
      </c>
      <c r="W1742" s="44" t="str">
        <f t="shared" si="278"/>
        <v>NA</v>
      </c>
      <c r="X1742" s="44" t="str">
        <f t="shared" si="279"/>
        <v>NA</v>
      </c>
      <c r="Y1742" s="90" t="b">
        <f>AND(MONTH(Taulukko1[[#This Row],[Alku PVM]] )=6,DAY(Taulukko1[[#This Row],[Alku PVM]] )&gt;19)</f>
        <v>0</v>
      </c>
      <c r="Z1742" s="90" t="b">
        <f>AND(MONTH(Taulukko1[[#This Row],[Loppu PVM]] )=6,DAY(Taulukko1[[#This Row],[Loppu PVM]] )&gt;19)</f>
        <v>0</v>
      </c>
      <c r="AA1742" s="90" t="b">
        <f>OR(MONTH(Taulukko1[[#This Row],[Alku PVM]] )&lt;=5,AND(MONTH(Taulukko1[[#This Row],[Alku PVM]] )=6,DAY(Taulukko1[[#This Row],[Alku PVM]] )&lt;20))</f>
        <v>0</v>
      </c>
      <c r="AB1742" s="90" t="b">
        <f>OR(MONTH(Taulukko1[[#This Row],[Loppu PVM]])&lt;=5,AND(MONTH(Taulukko1[[#This Row],[Loppu PVM]] )=6,DAY(Taulukko1[[#This Row],[Loppu PVM]])&lt;20))</f>
        <v>0</v>
      </c>
      <c r="AC1742" s="90" t="b">
        <f>OR(MONTH(Taulukko1[[#This Row],[Alku PVM]] )&lt;=3,AND(MONTH(Taulukko1[[#This Row],[Alku PVM]] )=3))</f>
        <v>0</v>
      </c>
      <c r="AD1742" s="90" t="b">
        <f>OR(MONTH(Taulukko1[[#This Row],[Loppu PVM]] )&lt;=3,AND(MONTH(Taulukko1[[#This Row],[Loppu PVM]] )=3))</f>
        <v>0</v>
      </c>
      <c r="AE1742" s="90" t="b">
        <f>OR(MONTH(Taulukko1[[#This Row],[Alku PVM]] )&lt;=9,AND(MONTH(Taulukko1[[#This Row],[Alku PVM]] )=9))</f>
        <v>0</v>
      </c>
      <c r="AF1742" s="90" t="b">
        <f>OR(MONTH(Taulukko1[[#This Row],[Loppu PVM]])&lt;=9,AND(MONTH(Taulukko1[[#This Row],[Loppu PVM]] )=9))</f>
        <v>0</v>
      </c>
      <c r="AG1742" s="90" t="b">
        <f>OR(MONTH(Taulukko1[[#This Row],[Alku PVM]] )&lt;=6,AND(MONTH(Taulukko1[[#This Row],[Alku PVM]] )=6))</f>
        <v>0</v>
      </c>
      <c r="AH1742" s="90" t="b">
        <f>OR(MONTH(Taulukko1[[#This Row],[Loppu PVM]])&lt;=6,AND(MONTH(Taulukko1[[#This Row],[Loppu PVM]] )=6))</f>
        <v>0</v>
      </c>
    </row>
    <row r="1743" spans="1:34" ht="12.75" customHeight="1">
      <c r="A1743" t="s">
        <v>3271</v>
      </c>
      <c r="B1743" s="23">
        <v>40855</v>
      </c>
      <c r="C1743" t="s">
        <v>3605</v>
      </c>
      <c r="F1743" s="4">
        <v>40855</v>
      </c>
      <c r="G1743" s="5">
        <v>220</v>
      </c>
      <c r="H1743" s="22">
        <v>220</v>
      </c>
      <c r="I1743" s="126" t="e">
        <f>INDEX('TOL2008'!B:B,MATCH(A1743,'TOL2008'!A:A,0))</f>
        <v>#N/A</v>
      </c>
      <c r="J1743" s="126" t="e">
        <f>INDEX(Pääluokka!$H$2:$H$100,MATCH(VALUE(LEFT(Taulukko1[[#This Row],[TOL2008]],2)),Pääluokka!$G$2:$G$100,0))</f>
        <v>#N/A</v>
      </c>
      <c r="K1743" s="126" t="e">
        <f>INDEX(Pääluokka!$I$2:$I$100,MATCH(VALUE(LEFT(Taulukko1[[#This Row],[TOL2008]],2)),Pääluokka!$G$2:$G$100,0))</f>
        <v>#N/A</v>
      </c>
      <c r="L1743" s="41" t="str">
        <f t="shared" si="270"/>
        <v>NA</v>
      </c>
      <c r="M1743" s="43">
        <f t="shared" si="271"/>
        <v>40855</v>
      </c>
      <c r="N1743" s="43">
        <f t="shared" si="272"/>
        <v>40855</v>
      </c>
      <c r="O1743" s="43">
        <f t="shared" si="273"/>
        <v>40848</v>
      </c>
      <c r="P1743" s="43">
        <f t="shared" si="274"/>
        <v>40848</v>
      </c>
      <c r="Q1743" s="41">
        <f t="shared" si="275"/>
        <v>2011</v>
      </c>
      <c r="R1743" s="41">
        <f t="shared" si="276"/>
        <v>2011</v>
      </c>
      <c r="S1743" s="43" t="str">
        <f>YEAR(Taulukko1[[#This Row],[Alku KK]])&amp;"Q"&amp;ROUNDDOWN((MONTH(Taulukko1[[#This Row],[Alku KK]])-1)/3+1,0)</f>
        <v>2011Q4</v>
      </c>
      <c r="T1743" s="43" t="str">
        <f>YEAR(Taulukko1[[#This Row],[Loppu KK]])&amp;"Q"&amp;ROUNDDOWN((MONTH(Taulukko1[[#This Row],[Loppu KK]])-1)/3+1,0)</f>
        <v>2011Q4</v>
      </c>
      <c r="U1743" s="66">
        <f>IF(COUNT(Taulukko1[[#This Row],[Neuvottelujen alaiset ]])=1,Taulukko1[[#This Row],[Neuvottelujen alaiset ]],Taulukko1[[#This Row],[Vähennystarve]])</f>
        <v>220</v>
      </c>
      <c r="V1743" s="44" t="str">
        <f t="shared" si="277"/>
        <v>NA</v>
      </c>
      <c r="W1743" s="44">
        <f t="shared" si="278"/>
        <v>1</v>
      </c>
      <c r="X1743" s="44" t="str">
        <f t="shared" si="279"/>
        <v>NA</v>
      </c>
      <c r="Y1743" s="90" t="b">
        <f>AND(MONTH(Taulukko1[[#This Row],[Alku PVM]] )=6,DAY(Taulukko1[[#This Row],[Alku PVM]] )&gt;19)</f>
        <v>0</v>
      </c>
      <c r="Z1743" s="90" t="b">
        <f>AND(MONTH(Taulukko1[[#This Row],[Loppu PVM]] )=6,DAY(Taulukko1[[#This Row],[Loppu PVM]] )&gt;19)</f>
        <v>0</v>
      </c>
      <c r="AA1743" s="90" t="b">
        <f>OR(MONTH(Taulukko1[[#This Row],[Alku PVM]] )&lt;=5,AND(MONTH(Taulukko1[[#This Row],[Alku PVM]] )=6,DAY(Taulukko1[[#This Row],[Alku PVM]] )&lt;20))</f>
        <v>0</v>
      </c>
      <c r="AB1743" s="90" t="b">
        <f>OR(MONTH(Taulukko1[[#This Row],[Loppu PVM]])&lt;=5,AND(MONTH(Taulukko1[[#This Row],[Loppu PVM]] )=6,DAY(Taulukko1[[#This Row],[Loppu PVM]])&lt;20))</f>
        <v>0</v>
      </c>
      <c r="AC1743" s="90" t="b">
        <f>OR(MONTH(Taulukko1[[#This Row],[Alku PVM]] )&lt;=3,AND(MONTH(Taulukko1[[#This Row],[Alku PVM]] )=3))</f>
        <v>0</v>
      </c>
      <c r="AD1743" s="90" t="b">
        <f>OR(MONTH(Taulukko1[[#This Row],[Loppu PVM]] )&lt;=3,AND(MONTH(Taulukko1[[#This Row],[Loppu PVM]] )=3))</f>
        <v>0</v>
      </c>
      <c r="AE1743" s="90" t="b">
        <f>OR(MONTH(Taulukko1[[#This Row],[Alku PVM]] )&lt;=9,AND(MONTH(Taulukko1[[#This Row],[Alku PVM]] )=9))</f>
        <v>0</v>
      </c>
      <c r="AF1743" s="90" t="b">
        <f>OR(MONTH(Taulukko1[[#This Row],[Loppu PVM]])&lt;=9,AND(MONTH(Taulukko1[[#This Row],[Loppu PVM]] )=9))</f>
        <v>0</v>
      </c>
      <c r="AG1743" s="90" t="b">
        <f>OR(MONTH(Taulukko1[[#This Row],[Alku PVM]] )&lt;=6,AND(MONTH(Taulukko1[[#This Row],[Alku PVM]] )=6))</f>
        <v>0</v>
      </c>
      <c r="AH1743" s="90" t="b">
        <f>OR(MONTH(Taulukko1[[#This Row],[Loppu PVM]])&lt;=6,AND(MONTH(Taulukko1[[#This Row],[Loppu PVM]] )=6))</f>
        <v>0</v>
      </c>
    </row>
    <row r="1744" spans="1:34" ht="12.75" customHeight="1">
      <c r="A1744" t="s">
        <v>1504</v>
      </c>
      <c r="B1744" s="23">
        <v>40856</v>
      </c>
      <c r="C1744" t="s">
        <v>3626</v>
      </c>
      <c r="D1744" s="5">
        <v>420</v>
      </c>
      <c r="F1744" s="4">
        <v>40877</v>
      </c>
      <c r="G1744" s="5">
        <v>0</v>
      </c>
      <c r="H1744" s="22">
        <v>420</v>
      </c>
      <c r="I1744" s="126" t="e">
        <f>INDEX('TOL2008'!B:B,MATCH(A1744,'TOL2008'!A:A,0))</f>
        <v>#N/A</v>
      </c>
      <c r="J1744" s="126" t="e">
        <f>INDEX(Pääluokka!$H$2:$H$100,MATCH(VALUE(LEFT(Taulukko1[[#This Row],[TOL2008]],2)),Pääluokka!$G$2:$G$100,0))</f>
        <v>#N/A</v>
      </c>
      <c r="K1744" s="126" t="e">
        <f>INDEX(Pääluokka!$I$2:$I$100,MATCH(VALUE(LEFT(Taulukko1[[#This Row],[TOL2008]],2)),Pääluokka!$G$2:$G$100,0))</f>
        <v>#N/A</v>
      </c>
      <c r="L1744" s="41">
        <f t="shared" si="270"/>
        <v>21</v>
      </c>
      <c r="M1744" s="43">
        <f t="shared" si="271"/>
        <v>40856</v>
      </c>
      <c r="N1744" s="43">
        <f t="shared" si="272"/>
        <v>40877</v>
      </c>
      <c r="O1744" s="43">
        <f t="shared" si="273"/>
        <v>40848</v>
      </c>
      <c r="P1744" s="43">
        <f t="shared" si="274"/>
        <v>40848</v>
      </c>
      <c r="Q1744" s="41">
        <f t="shared" si="275"/>
        <v>2011</v>
      </c>
      <c r="R1744" s="41">
        <f t="shared" si="276"/>
        <v>2011</v>
      </c>
      <c r="S1744" s="43" t="str">
        <f>YEAR(Taulukko1[[#This Row],[Alku KK]])&amp;"Q"&amp;ROUNDDOWN((MONTH(Taulukko1[[#This Row],[Alku KK]])-1)/3+1,0)</f>
        <v>2011Q4</v>
      </c>
      <c r="T1744" s="43" t="str">
        <f>YEAR(Taulukko1[[#This Row],[Loppu KK]])&amp;"Q"&amp;ROUNDDOWN((MONTH(Taulukko1[[#This Row],[Loppu KK]])-1)/3+1,0)</f>
        <v>2011Q4</v>
      </c>
      <c r="U1744" s="66">
        <f>IF(COUNT(Taulukko1[[#This Row],[Neuvottelujen alaiset ]])=1,Taulukko1[[#This Row],[Neuvottelujen alaiset ]],Taulukko1[[#This Row],[Vähennystarve]])</f>
        <v>420</v>
      </c>
      <c r="V1744" s="44" t="str">
        <f t="shared" si="277"/>
        <v>NA</v>
      </c>
      <c r="W1744" s="44">
        <f t="shared" si="278"/>
        <v>0</v>
      </c>
      <c r="X1744" s="44" t="str">
        <f t="shared" si="279"/>
        <v>NA</v>
      </c>
      <c r="Y1744" s="90" t="b">
        <f>AND(MONTH(Taulukko1[[#This Row],[Alku PVM]] )=6,DAY(Taulukko1[[#This Row],[Alku PVM]] )&gt;19)</f>
        <v>0</v>
      </c>
      <c r="Z1744" s="90" t="b">
        <f>AND(MONTH(Taulukko1[[#This Row],[Loppu PVM]] )=6,DAY(Taulukko1[[#This Row],[Loppu PVM]] )&gt;19)</f>
        <v>0</v>
      </c>
      <c r="AA1744" s="90" t="b">
        <f>OR(MONTH(Taulukko1[[#This Row],[Alku PVM]] )&lt;=5,AND(MONTH(Taulukko1[[#This Row],[Alku PVM]] )=6,DAY(Taulukko1[[#This Row],[Alku PVM]] )&lt;20))</f>
        <v>0</v>
      </c>
      <c r="AB1744" s="90" t="b">
        <f>OR(MONTH(Taulukko1[[#This Row],[Loppu PVM]])&lt;=5,AND(MONTH(Taulukko1[[#This Row],[Loppu PVM]] )=6,DAY(Taulukko1[[#This Row],[Loppu PVM]])&lt;20))</f>
        <v>0</v>
      </c>
      <c r="AC1744" s="90" t="b">
        <f>OR(MONTH(Taulukko1[[#This Row],[Alku PVM]] )&lt;=3,AND(MONTH(Taulukko1[[#This Row],[Alku PVM]] )=3))</f>
        <v>0</v>
      </c>
      <c r="AD1744" s="90" t="b">
        <f>OR(MONTH(Taulukko1[[#This Row],[Loppu PVM]] )&lt;=3,AND(MONTH(Taulukko1[[#This Row],[Loppu PVM]] )=3))</f>
        <v>0</v>
      </c>
      <c r="AE1744" s="90" t="b">
        <f>OR(MONTH(Taulukko1[[#This Row],[Alku PVM]] )&lt;=9,AND(MONTH(Taulukko1[[#This Row],[Alku PVM]] )=9))</f>
        <v>0</v>
      </c>
      <c r="AF1744" s="90" t="b">
        <f>OR(MONTH(Taulukko1[[#This Row],[Loppu PVM]])&lt;=9,AND(MONTH(Taulukko1[[#This Row],[Loppu PVM]] )=9))</f>
        <v>0</v>
      </c>
      <c r="AG1744" s="90" t="b">
        <f>OR(MONTH(Taulukko1[[#This Row],[Alku PVM]] )&lt;=6,AND(MONTH(Taulukko1[[#This Row],[Alku PVM]] )=6))</f>
        <v>0</v>
      </c>
      <c r="AH1744" s="90" t="b">
        <f>OR(MONTH(Taulukko1[[#This Row],[Loppu PVM]])&lt;=6,AND(MONTH(Taulukko1[[#This Row],[Loppu PVM]] )=6))</f>
        <v>0</v>
      </c>
    </row>
    <row r="1745" spans="1:34" ht="12.75" customHeight="1">
      <c r="A1745" t="s">
        <v>3595</v>
      </c>
      <c r="B1745" s="23">
        <v>40856</v>
      </c>
      <c r="C1745" t="s">
        <v>3594</v>
      </c>
      <c r="D1745" s="5">
        <v>0</v>
      </c>
      <c r="E1745" s="62">
        <v>9</v>
      </c>
      <c r="F1745" s="4">
        <v>40967</v>
      </c>
      <c r="G1745" s="5">
        <v>0</v>
      </c>
      <c r="H1745" s="22">
        <v>75</v>
      </c>
      <c r="I1745" s="126" t="e">
        <f>INDEX('TOL2008'!B:B,MATCH(A1745,'TOL2008'!A:A,0))</f>
        <v>#N/A</v>
      </c>
      <c r="J1745" s="126" t="e">
        <f>INDEX(Pääluokka!$H$2:$H$100,MATCH(VALUE(LEFT(Taulukko1[[#This Row],[TOL2008]],2)),Pääluokka!$G$2:$G$100,0))</f>
        <v>#N/A</v>
      </c>
      <c r="K1745" s="126" t="e">
        <f>INDEX(Pääluokka!$I$2:$I$100,MATCH(VALUE(LEFT(Taulukko1[[#This Row],[TOL2008]],2)),Pääluokka!$G$2:$G$100,0))</f>
        <v>#N/A</v>
      </c>
      <c r="L1745" s="41">
        <f t="shared" si="270"/>
        <v>111</v>
      </c>
      <c r="M1745" s="43">
        <f t="shared" si="271"/>
        <v>40856</v>
      </c>
      <c r="N1745" s="43">
        <f t="shared" si="272"/>
        <v>40967</v>
      </c>
      <c r="O1745" s="43">
        <f t="shared" si="273"/>
        <v>40848</v>
      </c>
      <c r="P1745" s="43">
        <f t="shared" si="274"/>
        <v>40940</v>
      </c>
      <c r="Q1745" s="41">
        <f t="shared" si="275"/>
        <v>2011</v>
      </c>
      <c r="R1745" s="41">
        <f t="shared" si="276"/>
        <v>2012</v>
      </c>
      <c r="S1745" s="43" t="str">
        <f>YEAR(Taulukko1[[#This Row],[Alku KK]])&amp;"Q"&amp;ROUNDDOWN((MONTH(Taulukko1[[#This Row],[Alku KK]])-1)/3+1,0)</f>
        <v>2011Q4</v>
      </c>
      <c r="T1745" s="43" t="str">
        <f>YEAR(Taulukko1[[#This Row],[Loppu KK]])&amp;"Q"&amp;ROUNDDOWN((MONTH(Taulukko1[[#This Row],[Loppu KK]])-1)/3+1,0)</f>
        <v>2012Q1</v>
      </c>
      <c r="U1745" s="66">
        <f>IF(COUNT(Taulukko1[[#This Row],[Neuvottelujen alaiset ]])=1,Taulukko1[[#This Row],[Neuvottelujen alaiset ]],Taulukko1[[#This Row],[Vähennystarve]])</f>
        <v>75</v>
      </c>
      <c r="V1745" s="44">
        <f t="shared" si="277"/>
        <v>0.12</v>
      </c>
      <c r="W1745" s="44">
        <f t="shared" si="278"/>
        <v>0</v>
      </c>
      <c r="X1745" s="44">
        <f t="shared" si="279"/>
        <v>0</v>
      </c>
      <c r="Y1745" s="90" t="b">
        <f>AND(MONTH(Taulukko1[[#This Row],[Alku PVM]] )=6,DAY(Taulukko1[[#This Row],[Alku PVM]] )&gt;19)</f>
        <v>0</v>
      </c>
      <c r="Z1745" s="90" t="b">
        <f>AND(MONTH(Taulukko1[[#This Row],[Loppu PVM]] )=6,DAY(Taulukko1[[#This Row],[Loppu PVM]] )&gt;19)</f>
        <v>0</v>
      </c>
      <c r="AA1745" s="90" t="b">
        <f>OR(MONTH(Taulukko1[[#This Row],[Alku PVM]] )&lt;=5,AND(MONTH(Taulukko1[[#This Row],[Alku PVM]] )=6,DAY(Taulukko1[[#This Row],[Alku PVM]] )&lt;20))</f>
        <v>0</v>
      </c>
      <c r="AB1745" s="90" t="b">
        <f>OR(MONTH(Taulukko1[[#This Row],[Loppu PVM]])&lt;=5,AND(MONTH(Taulukko1[[#This Row],[Loppu PVM]] )=6,DAY(Taulukko1[[#This Row],[Loppu PVM]])&lt;20))</f>
        <v>1</v>
      </c>
      <c r="AC1745" s="90" t="b">
        <f>OR(MONTH(Taulukko1[[#This Row],[Alku PVM]] )&lt;=3,AND(MONTH(Taulukko1[[#This Row],[Alku PVM]] )=3))</f>
        <v>0</v>
      </c>
      <c r="AD1745" s="90" t="b">
        <f>OR(MONTH(Taulukko1[[#This Row],[Loppu PVM]] )&lt;=3,AND(MONTH(Taulukko1[[#This Row],[Loppu PVM]] )=3))</f>
        <v>1</v>
      </c>
      <c r="AE1745" s="90" t="b">
        <f>OR(MONTH(Taulukko1[[#This Row],[Alku PVM]] )&lt;=9,AND(MONTH(Taulukko1[[#This Row],[Alku PVM]] )=9))</f>
        <v>0</v>
      </c>
      <c r="AF1745" s="90" t="b">
        <f>OR(MONTH(Taulukko1[[#This Row],[Loppu PVM]])&lt;=9,AND(MONTH(Taulukko1[[#This Row],[Loppu PVM]] )=9))</f>
        <v>1</v>
      </c>
      <c r="AG1745" s="90" t="b">
        <f>OR(MONTH(Taulukko1[[#This Row],[Alku PVM]] )&lt;=6,AND(MONTH(Taulukko1[[#This Row],[Alku PVM]] )=6))</f>
        <v>0</v>
      </c>
      <c r="AH1745" s="90" t="b">
        <f>OR(MONTH(Taulukko1[[#This Row],[Loppu PVM]])&lt;=6,AND(MONTH(Taulukko1[[#This Row],[Loppu PVM]] )=6))</f>
        <v>1</v>
      </c>
    </row>
    <row r="1746" spans="1:34" ht="12.75" customHeight="1">
      <c r="A1746" s="21" t="s">
        <v>3798</v>
      </c>
      <c r="B1746" s="23">
        <v>40857</v>
      </c>
      <c r="C1746" s="21" t="s">
        <v>3797</v>
      </c>
      <c r="D1746" s="24"/>
      <c r="F1746" s="23">
        <v>40921</v>
      </c>
      <c r="G1746" s="24">
        <v>28</v>
      </c>
      <c r="H1746" s="22">
        <v>110</v>
      </c>
      <c r="I1746" s="126" t="e">
        <f>INDEX('TOL2008'!B:B,MATCH(A1746,'TOL2008'!A:A,0))</f>
        <v>#N/A</v>
      </c>
      <c r="J1746" s="126" t="e">
        <f>INDEX(Pääluokka!$H$2:$H$100,MATCH(VALUE(LEFT(Taulukko1[[#This Row],[TOL2008]],2)),Pääluokka!$G$2:$G$100,0))</f>
        <v>#N/A</v>
      </c>
      <c r="K1746" s="126" t="e">
        <f>INDEX(Pääluokka!$I$2:$I$100,MATCH(VALUE(LEFT(Taulukko1[[#This Row],[TOL2008]],2)),Pääluokka!$G$2:$G$100,0))</f>
        <v>#N/A</v>
      </c>
      <c r="L1746" s="41">
        <f t="shared" si="270"/>
        <v>64</v>
      </c>
      <c r="M1746" s="43">
        <f t="shared" si="271"/>
        <v>40857</v>
      </c>
      <c r="N1746" s="43">
        <f t="shared" si="272"/>
        <v>40921</v>
      </c>
      <c r="O1746" s="43">
        <f t="shared" si="273"/>
        <v>40848</v>
      </c>
      <c r="P1746" s="43">
        <f t="shared" si="274"/>
        <v>40909</v>
      </c>
      <c r="Q1746" s="41">
        <f t="shared" si="275"/>
        <v>2011</v>
      </c>
      <c r="R1746" s="41">
        <f t="shared" si="276"/>
        <v>2012</v>
      </c>
      <c r="S1746" s="43" t="str">
        <f>YEAR(Taulukko1[[#This Row],[Alku KK]])&amp;"Q"&amp;ROUNDDOWN((MONTH(Taulukko1[[#This Row],[Alku KK]])-1)/3+1,0)</f>
        <v>2011Q4</v>
      </c>
      <c r="T1746" s="43" t="str">
        <f>YEAR(Taulukko1[[#This Row],[Loppu KK]])&amp;"Q"&amp;ROUNDDOWN((MONTH(Taulukko1[[#This Row],[Loppu KK]])-1)/3+1,0)</f>
        <v>2012Q1</v>
      </c>
      <c r="U1746" s="66">
        <f>IF(COUNT(Taulukko1[[#This Row],[Neuvottelujen alaiset ]])=1,Taulukko1[[#This Row],[Neuvottelujen alaiset ]],Taulukko1[[#This Row],[Vähennystarve]])</f>
        <v>110</v>
      </c>
      <c r="V1746" s="44" t="str">
        <f t="shared" si="277"/>
        <v>NA</v>
      </c>
      <c r="W1746" s="44">
        <f t="shared" si="278"/>
        <v>0.25454545454545452</v>
      </c>
      <c r="X1746" s="44" t="str">
        <f t="shared" si="279"/>
        <v>NA</v>
      </c>
      <c r="Y1746" s="90" t="b">
        <f>AND(MONTH(Taulukko1[[#This Row],[Alku PVM]] )=6,DAY(Taulukko1[[#This Row],[Alku PVM]] )&gt;19)</f>
        <v>0</v>
      </c>
      <c r="Z1746" s="90" t="b">
        <f>AND(MONTH(Taulukko1[[#This Row],[Loppu PVM]] )=6,DAY(Taulukko1[[#This Row],[Loppu PVM]] )&gt;19)</f>
        <v>0</v>
      </c>
      <c r="AA1746" s="90" t="b">
        <f>OR(MONTH(Taulukko1[[#This Row],[Alku PVM]] )&lt;=5,AND(MONTH(Taulukko1[[#This Row],[Alku PVM]] )=6,DAY(Taulukko1[[#This Row],[Alku PVM]] )&lt;20))</f>
        <v>0</v>
      </c>
      <c r="AB1746" s="90" t="b">
        <f>OR(MONTH(Taulukko1[[#This Row],[Loppu PVM]])&lt;=5,AND(MONTH(Taulukko1[[#This Row],[Loppu PVM]] )=6,DAY(Taulukko1[[#This Row],[Loppu PVM]])&lt;20))</f>
        <v>1</v>
      </c>
      <c r="AC1746" s="90" t="b">
        <f>OR(MONTH(Taulukko1[[#This Row],[Alku PVM]] )&lt;=3,AND(MONTH(Taulukko1[[#This Row],[Alku PVM]] )=3))</f>
        <v>0</v>
      </c>
      <c r="AD1746" s="90" t="b">
        <f>OR(MONTH(Taulukko1[[#This Row],[Loppu PVM]] )&lt;=3,AND(MONTH(Taulukko1[[#This Row],[Loppu PVM]] )=3))</f>
        <v>1</v>
      </c>
      <c r="AE1746" s="90" t="b">
        <f>OR(MONTH(Taulukko1[[#This Row],[Alku PVM]] )&lt;=9,AND(MONTH(Taulukko1[[#This Row],[Alku PVM]] )=9))</f>
        <v>0</v>
      </c>
      <c r="AF1746" s="90" t="b">
        <f>OR(MONTH(Taulukko1[[#This Row],[Loppu PVM]])&lt;=9,AND(MONTH(Taulukko1[[#This Row],[Loppu PVM]] )=9))</f>
        <v>1</v>
      </c>
      <c r="AG1746" s="90" t="b">
        <f>OR(MONTH(Taulukko1[[#This Row],[Alku PVM]] )&lt;=6,AND(MONTH(Taulukko1[[#This Row],[Alku PVM]] )=6))</f>
        <v>0</v>
      </c>
      <c r="AH1746" s="90" t="b">
        <f>OR(MONTH(Taulukko1[[#This Row],[Loppu PVM]])&lt;=6,AND(MONTH(Taulukko1[[#This Row],[Loppu PVM]] )=6))</f>
        <v>1</v>
      </c>
    </row>
    <row r="1747" spans="1:34" ht="12.75" customHeight="1">
      <c r="A1747" s="21" t="s">
        <v>3590</v>
      </c>
      <c r="B1747" s="23">
        <v>40857</v>
      </c>
      <c r="C1747" s="21" t="s">
        <v>3589</v>
      </c>
      <c r="D1747" s="24" t="s">
        <v>25</v>
      </c>
      <c r="F1747" s="23"/>
      <c r="G1747" s="24"/>
      <c r="H1747" s="22">
        <v>170</v>
      </c>
      <c r="I1747" s="126" t="e">
        <f>INDEX('TOL2008'!B:B,MATCH(A1747,'TOL2008'!A:A,0))</f>
        <v>#N/A</v>
      </c>
      <c r="J1747" s="126" t="e">
        <f>INDEX(Pääluokka!$H$2:$H$100,MATCH(VALUE(LEFT(Taulukko1[[#This Row],[TOL2008]],2)),Pääluokka!$G$2:$G$100,0))</f>
        <v>#N/A</v>
      </c>
      <c r="K1747" s="126" t="e">
        <f>INDEX(Pääluokka!$I$2:$I$100,MATCH(VALUE(LEFT(Taulukko1[[#This Row],[TOL2008]],2)),Pääluokka!$G$2:$G$100,0))</f>
        <v>#N/A</v>
      </c>
      <c r="L1747" s="41" t="str">
        <f t="shared" si="270"/>
        <v>NA</v>
      </c>
      <c r="M1747" s="43">
        <f t="shared" si="271"/>
        <v>40857</v>
      </c>
      <c r="N1747" s="43">
        <f t="shared" si="272"/>
        <v>40908</v>
      </c>
      <c r="O1747" s="43">
        <f t="shared" si="273"/>
        <v>40848</v>
      </c>
      <c r="P1747" s="43">
        <f t="shared" si="274"/>
        <v>40878</v>
      </c>
      <c r="Q1747" s="41">
        <f t="shared" si="275"/>
        <v>2011</v>
      </c>
      <c r="R1747" s="41">
        <f t="shared" si="276"/>
        <v>2011</v>
      </c>
      <c r="S1747" s="43" t="str">
        <f>YEAR(Taulukko1[[#This Row],[Alku KK]])&amp;"Q"&amp;ROUNDDOWN((MONTH(Taulukko1[[#This Row],[Alku KK]])-1)/3+1,0)</f>
        <v>2011Q4</v>
      </c>
      <c r="T1747" s="43" t="str">
        <f>YEAR(Taulukko1[[#This Row],[Loppu KK]])&amp;"Q"&amp;ROUNDDOWN((MONTH(Taulukko1[[#This Row],[Loppu KK]])-1)/3+1,0)</f>
        <v>2011Q4</v>
      </c>
      <c r="U1747" s="66">
        <f>IF(COUNT(Taulukko1[[#This Row],[Neuvottelujen alaiset ]])=1,Taulukko1[[#This Row],[Neuvottelujen alaiset ]],Taulukko1[[#This Row],[Vähennystarve]])</f>
        <v>170</v>
      </c>
      <c r="V1747" s="44" t="str">
        <f t="shared" si="277"/>
        <v>NA</v>
      </c>
      <c r="W1747" s="44" t="str">
        <f t="shared" si="278"/>
        <v>NA</v>
      </c>
      <c r="X1747" s="44" t="str">
        <f t="shared" si="279"/>
        <v>NA</v>
      </c>
      <c r="Y1747" s="90" t="b">
        <f>AND(MONTH(Taulukko1[[#This Row],[Alku PVM]] )=6,DAY(Taulukko1[[#This Row],[Alku PVM]] )&gt;19)</f>
        <v>0</v>
      </c>
      <c r="Z1747" s="90" t="b">
        <f>AND(MONTH(Taulukko1[[#This Row],[Loppu PVM]] )=6,DAY(Taulukko1[[#This Row],[Loppu PVM]] )&gt;19)</f>
        <v>0</v>
      </c>
      <c r="AA1747" s="90" t="b">
        <f>OR(MONTH(Taulukko1[[#This Row],[Alku PVM]] )&lt;=5,AND(MONTH(Taulukko1[[#This Row],[Alku PVM]] )=6,DAY(Taulukko1[[#This Row],[Alku PVM]] )&lt;20))</f>
        <v>0</v>
      </c>
      <c r="AB1747" s="90" t="b">
        <f>OR(MONTH(Taulukko1[[#This Row],[Loppu PVM]])&lt;=5,AND(MONTH(Taulukko1[[#This Row],[Loppu PVM]] )=6,DAY(Taulukko1[[#This Row],[Loppu PVM]])&lt;20))</f>
        <v>0</v>
      </c>
      <c r="AC1747" s="90" t="b">
        <f>OR(MONTH(Taulukko1[[#This Row],[Alku PVM]] )&lt;=3,AND(MONTH(Taulukko1[[#This Row],[Alku PVM]] )=3))</f>
        <v>0</v>
      </c>
      <c r="AD1747" s="90" t="b">
        <f>OR(MONTH(Taulukko1[[#This Row],[Loppu PVM]] )&lt;=3,AND(MONTH(Taulukko1[[#This Row],[Loppu PVM]] )=3))</f>
        <v>0</v>
      </c>
      <c r="AE1747" s="90" t="b">
        <f>OR(MONTH(Taulukko1[[#This Row],[Alku PVM]] )&lt;=9,AND(MONTH(Taulukko1[[#This Row],[Alku PVM]] )=9))</f>
        <v>0</v>
      </c>
      <c r="AF1747" s="90" t="b">
        <f>OR(MONTH(Taulukko1[[#This Row],[Loppu PVM]])&lt;=9,AND(MONTH(Taulukko1[[#This Row],[Loppu PVM]] )=9))</f>
        <v>0</v>
      </c>
      <c r="AG1747" s="90" t="b">
        <f>OR(MONTH(Taulukko1[[#This Row],[Alku PVM]] )&lt;=6,AND(MONTH(Taulukko1[[#This Row],[Alku PVM]] )=6))</f>
        <v>0</v>
      </c>
      <c r="AH1747" s="90" t="b">
        <f>OR(MONTH(Taulukko1[[#This Row],[Loppu PVM]])&lt;=6,AND(MONTH(Taulukko1[[#This Row],[Loppu PVM]] )=6))</f>
        <v>0</v>
      </c>
    </row>
    <row r="1748" spans="1:34" ht="12.75" customHeight="1">
      <c r="A1748" s="21" t="s">
        <v>148</v>
      </c>
      <c r="B1748" s="23">
        <v>40857</v>
      </c>
      <c r="C1748" s="21" t="s">
        <v>3565</v>
      </c>
      <c r="D1748" s="24">
        <v>320</v>
      </c>
      <c r="F1748" s="23">
        <v>40872</v>
      </c>
      <c r="G1748" s="24">
        <v>0</v>
      </c>
      <c r="H1748" s="22">
        <v>300</v>
      </c>
      <c r="I1748" s="126">
        <f>INDEX('TOL2008'!B:B,MATCH(A1748,'TOL2008'!A:A,0))</f>
        <v>17120</v>
      </c>
      <c r="J1748" s="126" t="str">
        <f>INDEX(Pääluokka!$H$2:$H$100,MATCH(VALUE(LEFT(Taulukko1[[#This Row],[TOL2008]],2)),Pääluokka!$G$2:$G$100,0))</f>
        <v>Teollisuus</v>
      </c>
      <c r="K1748" s="126" t="str">
        <f>INDEX(Pääluokka!$I$2:$I$100,MATCH(VALUE(LEFT(Taulukko1[[#This Row],[TOL2008]],2)),Pääluokka!$G$2:$G$100,0))</f>
        <v>Teollisuus (C-E)</v>
      </c>
      <c r="L1748" s="41">
        <f t="shared" si="270"/>
        <v>15</v>
      </c>
      <c r="M1748" s="43">
        <f t="shared" si="271"/>
        <v>40857</v>
      </c>
      <c r="N1748" s="43">
        <f t="shared" si="272"/>
        <v>40872</v>
      </c>
      <c r="O1748" s="43">
        <f t="shared" si="273"/>
        <v>40848</v>
      </c>
      <c r="P1748" s="43">
        <f t="shared" si="274"/>
        <v>40848</v>
      </c>
      <c r="Q1748" s="41">
        <f t="shared" si="275"/>
        <v>2011</v>
      </c>
      <c r="R1748" s="41">
        <f t="shared" si="276"/>
        <v>2011</v>
      </c>
      <c r="S1748" s="43" t="str">
        <f>YEAR(Taulukko1[[#This Row],[Alku KK]])&amp;"Q"&amp;ROUNDDOWN((MONTH(Taulukko1[[#This Row],[Alku KK]])-1)/3+1,0)</f>
        <v>2011Q4</v>
      </c>
      <c r="T1748" s="43" t="str">
        <f>YEAR(Taulukko1[[#This Row],[Loppu KK]])&amp;"Q"&amp;ROUNDDOWN((MONTH(Taulukko1[[#This Row],[Loppu KK]])-1)/3+1,0)</f>
        <v>2011Q4</v>
      </c>
      <c r="U1748" s="66">
        <f>IF(COUNT(Taulukko1[[#This Row],[Neuvottelujen alaiset ]])=1,Taulukko1[[#This Row],[Neuvottelujen alaiset ]],Taulukko1[[#This Row],[Vähennystarve]])</f>
        <v>300</v>
      </c>
      <c r="V1748" s="44" t="str">
        <f t="shared" si="277"/>
        <v>NA</v>
      </c>
      <c r="W1748" s="44">
        <f t="shared" si="278"/>
        <v>0</v>
      </c>
      <c r="X1748" s="44" t="str">
        <f t="shared" si="279"/>
        <v>NA</v>
      </c>
      <c r="Y1748" s="90" t="b">
        <f>AND(MONTH(Taulukko1[[#This Row],[Alku PVM]] )=6,DAY(Taulukko1[[#This Row],[Alku PVM]] )&gt;19)</f>
        <v>0</v>
      </c>
      <c r="Z1748" s="90" t="b">
        <f>AND(MONTH(Taulukko1[[#This Row],[Loppu PVM]] )=6,DAY(Taulukko1[[#This Row],[Loppu PVM]] )&gt;19)</f>
        <v>0</v>
      </c>
      <c r="AA1748" s="90" t="b">
        <f>OR(MONTH(Taulukko1[[#This Row],[Alku PVM]] )&lt;=5,AND(MONTH(Taulukko1[[#This Row],[Alku PVM]] )=6,DAY(Taulukko1[[#This Row],[Alku PVM]] )&lt;20))</f>
        <v>0</v>
      </c>
      <c r="AB1748" s="90" t="b">
        <f>OR(MONTH(Taulukko1[[#This Row],[Loppu PVM]])&lt;=5,AND(MONTH(Taulukko1[[#This Row],[Loppu PVM]] )=6,DAY(Taulukko1[[#This Row],[Loppu PVM]])&lt;20))</f>
        <v>0</v>
      </c>
      <c r="AC1748" s="90" t="b">
        <f>OR(MONTH(Taulukko1[[#This Row],[Alku PVM]] )&lt;=3,AND(MONTH(Taulukko1[[#This Row],[Alku PVM]] )=3))</f>
        <v>0</v>
      </c>
      <c r="AD1748" s="90" t="b">
        <f>OR(MONTH(Taulukko1[[#This Row],[Loppu PVM]] )&lt;=3,AND(MONTH(Taulukko1[[#This Row],[Loppu PVM]] )=3))</f>
        <v>0</v>
      </c>
      <c r="AE1748" s="90" t="b">
        <f>OR(MONTH(Taulukko1[[#This Row],[Alku PVM]] )&lt;=9,AND(MONTH(Taulukko1[[#This Row],[Alku PVM]] )=9))</f>
        <v>0</v>
      </c>
      <c r="AF1748" s="90" t="b">
        <f>OR(MONTH(Taulukko1[[#This Row],[Loppu PVM]])&lt;=9,AND(MONTH(Taulukko1[[#This Row],[Loppu PVM]] )=9))</f>
        <v>0</v>
      </c>
      <c r="AG1748" s="90" t="b">
        <f>OR(MONTH(Taulukko1[[#This Row],[Alku PVM]] )&lt;=6,AND(MONTH(Taulukko1[[#This Row],[Alku PVM]] )=6))</f>
        <v>0</v>
      </c>
      <c r="AH1748" s="90" t="b">
        <f>OR(MONTH(Taulukko1[[#This Row],[Loppu PVM]])&lt;=6,AND(MONTH(Taulukko1[[#This Row],[Loppu PVM]] )=6))</f>
        <v>0</v>
      </c>
    </row>
    <row r="1749" spans="1:34" ht="12.75" customHeight="1">
      <c r="A1749" s="21" t="s">
        <v>3651</v>
      </c>
      <c r="B1749" s="23">
        <v>40858</v>
      </c>
      <c r="C1749" s="21" t="s">
        <v>4066</v>
      </c>
      <c r="D1749" s="24"/>
      <c r="E1749" s="62">
        <v>60</v>
      </c>
      <c r="F1749" s="23">
        <v>40969</v>
      </c>
      <c r="G1749" s="24">
        <v>17</v>
      </c>
      <c r="H1749" s="22">
        <v>240</v>
      </c>
      <c r="I1749" s="126">
        <f>INDEX('TOL2008'!B:B,MATCH(A1749,'TOL2008'!A:A,0))</f>
        <v>84121</v>
      </c>
      <c r="J1749" s="126" t="str">
        <f>INDEX(Pääluokka!$H$2:$H$100,MATCH(VALUE(LEFT(Taulukko1[[#This Row],[TOL2008]],2)),Pääluokka!$G$2:$G$100,0))</f>
        <v>Julkinen hallinto ja maanpuolustus; pakollinen sosiaalivakuutus</v>
      </c>
      <c r="K1749" s="126" t="str">
        <f>INDEX(Pääluokka!$I$2:$I$100,MATCH(VALUE(LEFT(Taulukko1[[#This Row],[TOL2008]],2)),Pääluokka!$G$2:$G$100,0))</f>
        <v>Muut toimialat (O-Q, T-X)</v>
      </c>
      <c r="L1749" s="41">
        <f t="shared" si="270"/>
        <v>111</v>
      </c>
      <c r="M1749" s="43">
        <f t="shared" si="271"/>
        <v>40858</v>
      </c>
      <c r="N1749" s="43">
        <f t="shared" si="272"/>
        <v>40969</v>
      </c>
      <c r="O1749" s="43">
        <f t="shared" si="273"/>
        <v>40848</v>
      </c>
      <c r="P1749" s="43">
        <f t="shared" si="274"/>
        <v>40969</v>
      </c>
      <c r="Q1749" s="41">
        <f t="shared" si="275"/>
        <v>2011</v>
      </c>
      <c r="R1749" s="41">
        <f t="shared" si="276"/>
        <v>2012</v>
      </c>
      <c r="S1749" s="43" t="str">
        <f>YEAR(Taulukko1[[#This Row],[Alku KK]])&amp;"Q"&amp;ROUNDDOWN((MONTH(Taulukko1[[#This Row],[Alku KK]])-1)/3+1,0)</f>
        <v>2011Q4</v>
      </c>
      <c r="T1749" s="43" t="str">
        <f>YEAR(Taulukko1[[#This Row],[Loppu KK]])&amp;"Q"&amp;ROUNDDOWN((MONTH(Taulukko1[[#This Row],[Loppu KK]])-1)/3+1,0)</f>
        <v>2012Q1</v>
      </c>
      <c r="U1749" s="66">
        <f>IF(COUNT(Taulukko1[[#This Row],[Neuvottelujen alaiset ]])=1,Taulukko1[[#This Row],[Neuvottelujen alaiset ]],Taulukko1[[#This Row],[Vähennystarve]])</f>
        <v>240</v>
      </c>
      <c r="V1749" s="44">
        <f t="shared" si="277"/>
        <v>0.25</v>
      </c>
      <c r="W1749" s="44">
        <f t="shared" si="278"/>
        <v>7.0833333333333331E-2</v>
      </c>
      <c r="X1749" s="44">
        <f t="shared" si="279"/>
        <v>0.28333333333333333</v>
      </c>
      <c r="Y1749" s="90" t="b">
        <f>AND(MONTH(Taulukko1[[#This Row],[Alku PVM]] )=6,DAY(Taulukko1[[#This Row],[Alku PVM]] )&gt;19)</f>
        <v>0</v>
      </c>
      <c r="Z1749" s="90" t="b">
        <f>AND(MONTH(Taulukko1[[#This Row],[Loppu PVM]] )=6,DAY(Taulukko1[[#This Row],[Loppu PVM]] )&gt;19)</f>
        <v>0</v>
      </c>
      <c r="AA1749" s="90" t="b">
        <f>OR(MONTH(Taulukko1[[#This Row],[Alku PVM]] )&lt;=5,AND(MONTH(Taulukko1[[#This Row],[Alku PVM]] )=6,DAY(Taulukko1[[#This Row],[Alku PVM]] )&lt;20))</f>
        <v>0</v>
      </c>
      <c r="AB1749" s="90" t="b">
        <f>OR(MONTH(Taulukko1[[#This Row],[Loppu PVM]])&lt;=5,AND(MONTH(Taulukko1[[#This Row],[Loppu PVM]] )=6,DAY(Taulukko1[[#This Row],[Loppu PVM]])&lt;20))</f>
        <v>1</v>
      </c>
      <c r="AC1749" s="90" t="b">
        <f>OR(MONTH(Taulukko1[[#This Row],[Alku PVM]] )&lt;=3,AND(MONTH(Taulukko1[[#This Row],[Alku PVM]] )=3))</f>
        <v>0</v>
      </c>
      <c r="AD1749" s="90" t="b">
        <f>OR(MONTH(Taulukko1[[#This Row],[Loppu PVM]] )&lt;=3,AND(MONTH(Taulukko1[[#This Row],[Loppu PVM]] )=3))</f>
        <v>1</v>
      </c>
      <c r="AE1749" s="90" t="b">
        <f>OR(MONTH(Taulukko1[[#This Row],[Alku PVM]] )&lt;=9,AND(MONTH(Taulukko1[[#This Row],[Alku PVM]] )=9))</f>
        <v>0</v>
      </c>
      <c r="AF1749" s="90" t="b">
        <f>OR(MONTH(Taulukko1[[#This Row],[Loppu PVM]])&lt;=9,AND(MONTH(Taulukko1[[#This Row],[Loppu PVM]] )=9))</f>
        <v>1</v>
      </c>
      <c r="AG1749" s="90" t="b">
        <f>OR(MONTH(Taulukko1[[#This Row],[Alku PVM]] )&lt;=6,AND(MONTH(Taulukko1[[#This Row],[Alku PVM]] )=6))</f>
        <v>0</v>
      </c>
      <c r="AH1749" s="90" t="b">
        <f>OR(MONTH(Taulukko1[[#This Row],[Loppu PVM]])&lt;=6,AND(MONTH(Taulukko1[[#This Row],[Loppu PVM]] )=6))</f>
        <v>1</v>
      </c>
    </row>
    <row r="1750" spans="1:34" ht="12.75" customHeight="1">
      <c r="A1750" s="21" t="s">
        <v>468</v>
      </c>
      <c r="B1750" s="23">
        <v>40861</v>
      </c>
      <c r="C1750" s="21" t="s">
        <v>4172</v>
      </c>
      <c r="D1750" s="24">
        <v>0</v>
      </c>
      <c r="E1750" s="62">
        <v>76</v>
      </c>
      <c r="F1750" s="23">
        <v>40933</v>
      </c>
      <c r="G1750" s="24">
        <v>56</v>
      </c>
      <c r="H1750" s="22">
        <v>98</v>
      </c>
      <c r="I1750" s="126">
        <f>INDEX('TOL2008'!B:B,MATCH(A1750,'TOL2008'!A:A,0))</f>
        <v>26110</v>
      </c>
      <c r="J1750" s="126" t="str">
        <f>INDEX(Pääluokka!$H$2:$H$100,MATCH(VALUE(LEFT(Taulukko1[[#This Row],[TOL2008]],2)),Pääluokka!$G$2:$G$100,0))</f>
        <v>Teollisuus</v>
      </c>
      <c r="K1750" s="126" t="str">
        <f>INDEX(Pääluokka!$I$2:$I$100,MATCH(VALUE(LEFT(Taulukko1[[#This Row],[TOL2008]],2)),Pääluokka!$G$2:$G$100,0))</f>
        <v>Teollisuus (C-E)</v>
      </c>
      <c r="L1750" s="41">
        <f t="shared" si="270"/>
        <v>72</v>
      </c>
      <c r="M1750" s="43">
        <f t="shared" si="271"/>
        <v>40861</v>
      </c>
      <c r="N1750" s="43">
        <f t="shared" si="272"/>
        <v>40933</v>
      </c>
      <c r="O1750" s="43">
        <f t="shared" si="273"/>
        <v>40848</v>
      </c>
      <c r="P1750" s="43">
        <f t="shared" si="274"/>
        <v>40909</v>
      </c>
      <c r="Q1750" s="41">
        <f t="shared" si="275"/>
        <v>2011</v>
      </c>
      <c r="R1750" s="41">
        <f t="shared" si="276"/>
        <v>2012</v>
      </c>
      <c r="S1750" s="43" t="str">
        <f>YEAR(Taulukko1[[#This Row],[Alku KK]])&amp;"Q"&amp;ROUNDDOWN((MONTH(Taulukko1[[#This Row],[Alku KK]])-1)/3+1,0)</f>
        <v>2011Q4</v>
      </c>
      <c r="T1750" s="43" t="str">
        <f>YEAR(Taulukko1[[#This Row],[Loppu KK]])&amp;"Q"&amp;ROUNDDOWN((MONTH(Taulukko1[[#This Row],[Loppu KK]])-1)/3+1,0)</f>
        <v>2012Q1</v>
      </c>
      <c r="U1750" s="66">
        <f>IF(COUNT(Taulukko1[[#This Row],[Neuvottelujen alaiset ]])=1,Taulukko1[[#This Row],[Neuvottelujen alaiset ]],Taulukko1[[#This Row],[Vähennystarve]])</f>
        <v>98</v>
      </c>
      <c r="V1750" s="44">
        <f t="shared" si="277"/>
        <v>0.77551020408163263</v>
      </c>
      <c r="W1750" s="44">
        <f t="shared" si="278"/>
        <v>0.5714285714285714</v>
      </c>
      <c r="X1750" s="44">
        <f t="shared" si="279"/>
        <v>0.73684210526315785</v>
      </c>
      <c r="Y1750" s="90" t="b">
        <f>AND(MONTH(Taulukko1[[#This Row],[Alku PVM]] )=6,DAY(Taulukko1[[#This Row],[Alku PVM]] )&gt;19)</f>
        <v>0</v>
      </c>
      <c r="Z1750" s="90" t="b">
        <f>AND(MONTH(Taulukko1[[#This Row],[Loppu PVM]] )=6,DAY(Taulukko1[[#This Row],[Loppu PVM]] )&gt;19)</f>
        <v>0</v>
      </c>
      <c r="AA1750" s="90" t="b">
        <f>OR(MONTH(Taulukko1[[#This Row],[Alku PVM]] )&lt;=5,AND(MONTH(Taulukko1[[#This Row],[Alku PVM]] )=6,DAY(Taulukko1[[#This Row],[Alku PVM]] )&lt;20))</f>
        <v>0</v>
      </c>
      <c r="AB1750" s="90" t="b">
        <f>OR(MONTH(Taulukko1[[#This Row],[Loppu PVM]])&lt;=5,AND(MONTH(Taulukko1[[#This Row],[Loppu PVM]] )=6,DAY(Taulukko1[[#This Row],[Loppu PVM]])&lt;20))</f>
        <v>1</v>
      </c>
      <c r="AC1750" s="90" t="b">
        <f>OR(MONTH(Taulukko1[[#This Row],[Alku PVM]] )&lt;=3,AND(MONTH(Taulukko1[[#This Row],[Alku PVM]] )=3))</f>
        <v>0</v>
      </c>
      <c r="AD1750" s="90" t="b">
        <f>OR(MONTH(Taulukko1[[#This Row],[Loppu PVM]] )&lt;=3,AND(MONTH(Taulukko1[[#This Row],[Loppu PVM]] )=3))</f>
        <v>1</v>
      </c>
      <c r="AE1750" s="90" t="b">
        <f>OR(MONTH(Taulukko1[[#This Row],[Alku PVM]] )&lt;=9,AND(MONTH(Taulukko1[[#This Row],[Alku PVM]] )=9))</f>
        <v>0</v>
      </c>
      <c r="AF1750" s="90" t="b">
        <f>OR(MONTH(Taulukko1[[#This Row],[Loppu PVM]])&lt;=9,AND(MONTH(Taulukko1[[#This Row],[Loppu PVM]] )=9))</f>
        <v>1</v>
      </c>
      <c r="AG1750" s="90" t="b">
        <f>OR(MONTH(Taulukko1[[#This Row],[Alku PVM]] )&lt;=6,AND(MONTH(Taulukko1[[#This Row],[Alku PVM]] )=6))</f>
        <v>0</v>
      </c>
      <c r="AH1750" s="90" t="b">
        <f>OR(MONTH(Taulukko1[[#This Row],[Loppu PVM]])&lt;=6,AND(MONTH(Taulukko1[[#This Row],[Loppu PVM]] )=6))</f>
        <v>1</v>
      </c>
    </row>
    <row r="1751" spans="1:34" ht="12.75" customHeight="1">
      <c r="A1751" t="s">
        <v>2657</v>
      </c>
      <c r="B1751" s="23">
        <v>40862</v>
      </c>
      <c r="C1751" t="s">
        <v>3654</v>
      </c>
      <c r="E1751" s="62">
        <v>120</v>
      </c>
      <c r="F1751" s="4">
        <v>40882</v>
      </c>
      <c r="G1751" s="5">
        <v>62</v>
      </c>
      <c r="H1751" s="22">
        <v>480</v>
      </c>
      <c r="I1751" s="126" t="e">
        <f>INDEX('TOL2008'!B:B,MATCH(A1751,'TOL2008'!A:A,0))</f>
        <v>#N/A</v>
      </c>
      <c r="J1751" s="126" t="e">
        <f>INDEX(Pääluokka!$H$2:$H$100,MATCH(VALUE(LEFT(Taulukko1[[#This Row],[TOL2008]],2)),Pääluokka!$G$2:$G$100,0))</f>
        <v>#N/A</v>
      </c>
      <c r="K1751" s="126" t="e">
        <f>INDEX(Pääluokka!$I$2:$I$100,MATCH(VALUE(LEFT(Taulukko1[[#This Row],[TOL2008]],2)),Pääluokka!$G$2:$G$100,0))</f>
        <v>#N/A</v>
      </c>
      <c r="L1751" s="41">
        <f t="shared" si="270"/>
        <v>20</v>
      </c>
      <c r="M1751" s="43">
        <f t="shared" si="271"/>
        <v>40862</v>
      </c>
      <c r="N1751" s="43">
        <f t="shared" si="272"/>
        <v>40882</v>
      </c>
      <c r="O1751" s="43">
        <f t="shared" si="273"/>
        <v>40848</v>
      </c>
      <c r="P1751" s="43">
        <f t="shared" si="274"/>
        <v>40878</v>
      </c>
      <c r="Q1751" s="41">
        <f t="shared" si="275"/>
        <v>2011</v>
      </c>
      <c r="R1751" s="41">
        <f t="shared" si="276"/>
        <v>2011</v>
      </c>
      <c r="S1751" s="43" t="str">
        <f>YEAR(Taulukko1[[#This Row],[Alku KK]])&amp;"Q"&amp;ROUNDDOWN((MONTH(Taulukko1[[#This Row],[Alku KK]])-1)/3+1,0)</f>
        <v>2011Q4</v>
      </c>
      <c r="T1751" s="43" t="str">
        <f>YEAR(Taulukko1[[#This Row],[Loppu KK]])&amp;"Q"&amp;ROUNDDOWN((MONTH(Taulukko1[[#This Row],[Loppu KK]])-1)/3+1,0)</f>
        <v>2011Q4</v>
      </c>
      <c r="U1751" s="66">
        <f>IF(COUNT(Taulukko1[[#This Row],[Neuvottelujen alaiset ]])=1,Taulukko1[[#This Row],[Neuvottelujen alaiset ]],Taulukko1[[#This Row],[Vähennystarve]])</f>
        <v>480</v>
      </c>
      <c r="V1751" s="44">
        <f t="shared" si="277"/>
        <v>0.25</v>
      </c>
      <c r="W1751" s="44">
        <f t="shared" si="278"/>
        <v>0.12916666666666668</v>
      </c>
      <c r="X1751" s="44">
        <f t="shared" si="279"/>
        <v>0.51666666666666672</v>
      </c>
      <c r="Y1751" s="90" t="b">
        <f>AND(MONTH(Taulukko1[[#This Row],[Alku PVM]] )=6,DAY(Taulukko1[[#This Row],[Alku PVM]] )&gt;19)</f>
        <v>0</v>
      </c>
      <c r="Z1751" s="90" t="b">
        <f>AND(MONTH(Taulukko1[[#This Row],[Loppu PVM]] )=6,DAY(Taulukko1[[#This Row],[Loppu PVM]] )&gt;19)</f>
        <v>0</v>
      </c>
      <c r="AA1751" s="90" t="b">
        <f>OR(MONTH(Taulukko1[[#This Row],[Alku PVM]] )&lt;=5,AND(MONTH(Taulukko1[[#This Row],[Alku PVM]] )=6,DAY(Taulukko1[[#This Row],[Alku PVM]] )&lt;20))</f>
        <v>0</v>
      </c>
      <c r="AB1751" s="90" t="b">
        <f>OR(MONTH(Taulukko1[[#This Row],[Loppu PVM]])&lt;=5,AND(MONTH(Taulukko1[[#This Row],[Loppu PVM]] )=6,DAY(Taulukko1[[#This Row],[Loppu PVM]])&lt;20))</f>
        <v>0</v>
      </c>
      <c r="AC1751" s="90" t="b">
        <f>OR(MONTH(Taulukko1[[#This Row],[Alku PVM]] )&lt;=3,AND(MONTH(Taulukko1[[#This Row],[Alku PVM]] )=3))</f>
        <v>0</v>
      </c>
      <c r="AD1751" s="90" t="b">
        <f>OR(MONTH(Taulukko1[[#This Row],[Loppu PVM]] )&lt;=3,AND(MONTH(Taulukko1[[#This Row],[Loppu PVM]] )=3))</f>
        <v>0</v>
      </c>
      <c r="AE1751" s="90" t="b">
        <f>OR(MONTH(Taulukko1[[#This Row],[Alku PVM]] )&lt;=9,AND(MONTH(Taulukko1[[#This Row],[Alku PVM]] )=9))</f>
        <v>0</v>
      </c>
      <c r="AF1751" s="90" t="b">
        <f>OR(MONTH(Taulukko1[[#This Row],[Loppu PVM]])&lt;=9,AND(MONTH(Taulukko1[[#This Row],[Loppu PVM]] )=9))</f>
        <v>0</v>
      </c>
      <c r="AG1751" s="90" t="b">
        <f>OR(MONTH(Taulukko1[[#This Row],[Alku PVM]] )&lt;=6,AND(MONTH(Taulukko1[[#This Row],[Alku PVM]] )=6))</f>
        <v>0</v>
      </c>
      <c r="AH1751" s="90" t="b">
        <f>OR(MONTH(Taulukko1[[#This Row],[Loppu PVM]])&lt;=6,AND(MONTH(Taulukko1[[#This Row],[Loppu PVM]] )=6))</f>
        <v>0</v>
      </c>
    </row>
    <row r="1752" spans="1:34" ht="12.75" customHeight="1">
      <c r="A1752" s="21" t="s">
        <v>513</v>
      </c>
      <c r="B1752" s="23">
        <v>40863</v>
      </c>
      <c r="C1752" s="21" t="s">
        <v>4214</v>
      </c>
      <c r="D1752" s="24"/>
      <c r="E1752" s="62">
        <v>25</v>
      </c>
      <c r="F1752" s="23">
        <v>40918</v>
      </c>
      <c r="G1752" s="24">
        <v>23</v>
      </c>
      <c r="H1752" s="22">
        <v>109</v>
      </c>
      <c r="I1752" s="126">
        <f>INDEX('TOL2008'!B:B,MATCH(A1752,'TOL2008'!A:A,0))</f>
        <v>20510</v>
      </c>
      <c r="J1752" s="126" t="str">
        <f>INDEX(Pääluokka!$H$2:$H$100,MATCH(VALUE(LEFT(Taulukko1[[#This Row],[TOL2008]],2)),Pääluokka!$G$2:$G$100,0))</f>
        <v>Teollisuus</v>
      </c>
      <c r="K1752" s="126" t="str">
        <f>INDEX(Pääluokka!$I$2:$I$100,MATCH(VALUE(LEFT(Taulukko1[[#This Row],[TOL2008]],2)),Pääluokka!$G$2:$G$100,0))</f>
        <v>Teollisuus (C-E)</v>
      </c>
      <c r="L1752" s="41">
        <f t="shared" si="270"/>
        <v>55</v>
      </c>
      <c r="M1752" s="43">
        <f t="shared" si="271"/>
        <v>40863</v>
      </c>
      <c r="N1752" s="43">
        <f t="shared" si="272"/>
        <v>40918</v>
      </c>
      <c r="O1752" s="43">
        <f t="shared" si="273"/>
        <v>40848</v>
      </c>
      <c r="P1752" s="43">
        <f t="shared" si="274"/>
        <v>40909</v>
      </c>
      <c r="Q1752" s="41">
        <f t="shared" si="275"/>
        <v>2011</v>
      </c>
      <c r="R1752" s="41">
        <f t="shared" si="276"/>
        <v>2012</v>
      </c>
      <c r="S1752" s="43" t="str">
        <f>YEAR(Taulukko1[[#This Row],[Alku KK]])&amp;"Q"&amp;ROUNDDOWN((MONTH(Taulukko1[[#This Row],[Alku KK]])-1)/3+1,0)</f>
        <v>2011Q4</v>
      </c>
      <c r="T1752" s="43" t="str">
        <f>YEAR(Taulukko1[[#This Row],[Loppu KK]])&amp;"Q"&amp;ROUNDDOWN((MONTH(Taulukko1[[#This Row],[Loppu KK]])-1)/3+1,0)</f>
        <v>2012Q1</v>
      </c>
      <c r="U1752" s="66">
        <f>IF(COUNT(Taulukko1[[#This Row],[Neuvottelujen alaiset ]])=1,Taulukko1[[#This Row],[Neuvottelujen alaiset ]],Taulukko1[[#This Row],[Vähennystarve]])</f>
        <v>109</v>
      </c>
      <c r="V1752" s="44">
        <f t="shared" si="277"/>
        <v>0.22935779816513763</v>
      </c>
      <c r="W1752" s="44">
        <f t="shared" si="278"/>
        <v>0.21100917431192662</v>
      </c>
      <c r="X1752" s="44">
        <f t="shared" si="279"/>
        <v>0.92</v>
      </c>
      <c r="Y1752" s="90" t="b">
        <f>AND(MONTH(Taulukko1[[#This Row],[Alku PVM]] )=6,DAY(Taulukko1[[#This Row],[Alku PVM]] )&gt;19)</f>
        <v>0</v>
      </c>
      <c r="Z1752" s="90" t="b">
        <f>AND(MONTH(Taulukko1[[#This Row],[Loppu PVM]] )=6,DAY(Taulukko1[[#This Row],[Loppu PVM]] )&gt;19)</f>
        <v>0</v>
      </c>
      <c r="AA1752" s="90" t="b">
        <f>OR(MONTH(Taulukko1[[#This Row],[Alku PVM]] )&lt;=5,AND(MONTH(Taulukko1[[#This Row],[Alku PVM]] )=6,DAY(Taulukko1[[#This Row],[Alku PVM]] )&lt;20))</f>
        <v>0</v>
      </c>
      <c r="AB1752" s="90" t="b">
        <f>OR(MONTH(Taulukko1[[#This Row],[Loppu PVM]])&lt;=5,AND(MONTH(Taulukko1[[#This Row],[Loppu PVM]] )=6,DAY(Taulukko1[[#This Row],[Loppu PVM]])&lt;20))</f>
        <v>1</v>
      </c>
      <c r="AC1752" s="90" t="b">
        <f>OR(MONTH(Taulukko1[[#This Row],[Alku PVM]] )&lt;=3,AND(MONTH(Taulukko1[[#This Row],[Alku PVM]] )=3))</f>
        <v>0</v>
      </c>
      <c r="AD1752" s="90" t="b">
        <f>OR(MONTH(Taulukko1[[#This Row],[Loppu PVM]] )&lt;=3,AND(MONTH(Taulukko1[[#This Row],[Loppu PVM]] )=3))</f>
        <v>1</v>
      </c>
      <c r="AE1752" s="90" t="b">
        <f>OR(MONTH(Taulukko1[[#This Row],[Alku PVM]] )&lt;=9,AND(MONTH(Taulukko1[[#This Row],[Alku PVM]] )=9))</f>
        <v>0</v>
      </c>
      <c r="AF1752" s="90" t="b">
        <f>OR(MONTH(Taulukko1[[#This Row],[Loppu PVM]])&lt;=9,AND(MONTH(Taulukko1[[#This Row],[Loppu PVM]] )=9))</f>
        <v>1</v>
      </c>
      <c r="AG1752" s="90" t="b">
        <f>OR(MONTH(Taulukko1[[#This Row],[Alku PVM]] )&lt;=6,AND(MONTH(Taulukko1[[#This Row],[Alku PVM]] )=6))</f>
        <v>0</v>
      </c>
      <c r="AH1752" s="90" t="b">
        <f>OR(MONTH(Taulukko1[[#This Row],[Loppu PVM]])&lt;=6,AND(MONTH(Taulukko1[[#This Row],[Loppu PVM]] )=6))</f>
        <v>1</v>
      </c>
    </row>
    <row r="1753" spans="1:34" ht="12.75" customHeight="1">
      <c r="A1753" t="s">
        <v>148</v>
      </c>
      <c r="B1753" s="23">
        <v>40863</v>
      </c>
      <c r="C1753" t="s">
        <v>3564</v>
      </c>
      <c r="D1753" s="5" t="s">
        <v>25</v>
      </c>
      <c r="F1753" s="4">
        <v>40877</v>
      </c>
      <c r="G1753" s="5">
        <v>0</v>
      </c>
      <c r="H1753" s="22">
        <v>520</v>
      </c>
      <c r="I1753" s="126">
        <f>INDEX('TOL2008'!B:B,MATCH(A1753,'TOL2008'!A:A,0))</f>
        <v>17120</v>
      </c>
      <c r="J1753" s="126" t="str">
        <f>INDEX(Pääluokka!$H$2:$H$100,MATCH(VALUE(LEFT(Taulukko1[[#This Row],[TOL2008]],2)),Pääluokka!$G$2:$G$100,0))</f>
        <v>Teollisuus</v>
      </c>
      <c r="K1753" s="126" t="str">
        <f>INDEX(Pääluokka!$I$2:$I$100,MATCH(VALUE(LEFT(Taulukko1[[#This Row],[TOL2008]],2)),Pääluokka!$G$2:$G$100,0))</f>
        <v>Teollisuus (C-E)</v>
      </c>
      <c r="L1753" s="41">
        <f t="shared" si="270"/>
        <v>14</v>
      </c>
      <c r="M1753" s="43">
        <f t="shared" si="271"/>
        <v>40863</v>
      </c>
      <c r="N1753" s="43">
        <f t="shared" si="272"/>
        <v>40877</v>
      </c>
      <c r="O1753" s="43">
        <f t="shared" si="273"/>
        <v>40848</v>
      </c>
      <c r="P1753" s="43">
        <f t="shared" si="274"/>
        <v>40848</v>
      </c>
      <c r="Q1753" s="41">
        <f t="shared" si="275"/>
        <v>2011</v>
      </c>
      <c r="R1753" s="41">
        <f t="shared" si="276"/>
        <v>2011</v>
      </c>
      <c r="S1753" s="43" t="str">
        <f>YEAR(Taulukko1[[#This Row],[Alku KK]])&amp;"Q"&amp;ROUNDDOWN((MONTH(Taulukko1[[#This Row],[Alku KK]])-1)/3+1,0)</f>
        <v>2011Q4</v>
      </c>
      <c r="T1753" s="43" t="str">
        <f>YEAR(Taulukko1[[#This Row],[Loppu KK]])&amp;"Q"&amp;ROUNDDOWN((MONTH(Taulukko1[[#This Row],[Loppu KK]])-1)/3+1,0)</f>
        <v>2011Q4</v>
      </c>
      <c r="U1753" s="66">
        <f>IF(COUNT(Taulukko1[[#This Row],[Neuvottelujen alaiset ]])=1,Taulukko1[[#This Row],[Neuvottelujen alaiset ]],Taulukko1[[#This Row],[Vähennystarve]])</f>
        <v>520</v>
      </c>
      <c r="V1753" s="44" t="str">
        <f t="shared" si="277"/>
        <v>NA</v>
      </c>
      <c r="W1753" s="44">
        <f t="shared" si="278"/>
        <v>0</v>
      </c>
      <c r="X1753" s="44" t="str">
        <f t="shared" si="279"/>
        <v>NA</v>
      </c>
      <c r="Y1753" s="90" t="b">
        <f>AND(MONTH(Taulukko1[[#This Row],[Alku PVM]] )=6,DAY(Taulukko1[[#This Row],[Alku PVM]] )&gt;19)</f>
        <v>0</v>
      </c>
      <c r="Z1753" s="90" t="b">
        <f>AND(MONTH(Taulukko1[[#This Row],[Loppu PVM]] )=6,DAY(Taulukko1[[#This Row],[Loppu PVM]] )&gt;19)</f>
        <v>0</v>
      </c>
      <c r="AA1753" s="90" t="b">
        <f>OR(MONTH(Taulukko1[[#This Row],[Alku PVM]] )&lt;=5,AND(MONTH(Taulukko1[[#This Row],[Alku PVM]] )=6,DAY(Taulukko1[[#This Row],[Alku PVM]] )&lt;20))</f>
        <v>0</v>
      </c>
      <c r="AB1753" s="90" t="b">
        <f>OR(MONTH(Taulukko1[[#This Row],[Loppu PVM]])&lt;=5,AND(MONTH(Taulukko1[[#This Row],[Loppu PVM]] )=6,DAY(Taulukko1[[#This Row],[Loppu PVM]])&lt;20))</f>
        <v>0</v>
      </c>
      <c r="AC1753" s="90" t="b">
        <f>OR(MONTH(Taulukko1[[#This Row],[Alku PVM]] )&lt;=3,AND(MONTH(Taulukko1[[#This Row],[Alku PVM]] )=3))</f>
        <v>0</v>
      </c>
      <c r="AD1753" s="90" t="b">
        <f>OR(MONTH(Taulukko1[[#This Row],[Loppu PVM]] )&lt;=3,AND(MONTH(Taulukko1[[#This Row],[Loppu PVM]] )=3))</f>
        <v>0</v>
      </c>
      <c r="AE1753" s="90" t="b">
        <f>OR(MONTH(Taulukko1[[#This Row],[Alku PVM]] )&lt;=9,AND(MONTH(Taulukko1[[#This Row],[Alku PVM]] )=9))</f>
        <v>0</v>
      </c>
      <c r="AF1753" s="90" t="b">
        <f>OR(MONTH(Taulukko1[[#This Row],[Loppu PVM]])&lt;=9,AND(MONTH(Taulukko1[[#This Row],[Loppu PVM]] )=9))</f>
        <v>0</v>
      </c>
      <c r="AG1753" s="90" t="b">
        <f>OR(MONTH(Taulukko1[[#This Row],[Alku PVM]] )&lt;=6,AND(MONTH(Taulukko1[[#This Row],[Alku PVM]] )=6))</f>
        <v>0</v>
      </c>
      <c r="AH1753" s="90" t="b">
        <f>OR(MONTH(Taulukko1[[#This Row],[Loppu PVM]])&lt;=6,AND(MONTH(Taulukko1[[#This Row],[Loppu PVM]] )=6))</f>
        <v>0</v>
      </c>
    </row>
    <row r="1754" spans="1:34" ht="12.75" customHeight="1">
      <c r="A1754" s="21" t="s">
        <v>50</v>
      </c>
      <c r="B1754" s="23">
        <v>40863</v>
      </c>
      <c r="C1754" s="21" t="s">
        <v>3519</v>
      </c>
      <c r="D1754" s="24">
        <v>1500</v>
      </c>
      <c r="F1754" s="23"/>
      <c r="G1754" s="24"/>
      <c r="H1754" s="22">
        <v>1500</v>
      </c>
      <c r="I1754" s="126">
        <f>INDEX('TOL2008'!B:B,MATCH(A1754,'TOL2008'!A:A,0))</f>
        <v>17120</v>
      </c>
      <c r="J1754" s="126" t="str">
        <f>INDEX(Pääluokka!$H$2:$H$100,MATCH(VALUE(LEFT(Taulukko1[[#This Row],[TOL2008]],2)),Pääluokka!$G$2:$G$100,0))</f>
        <v>Teollisuus</v>
      </c>
      <c r="K1754" s="126" t="str">
        <f>INDEX(Pääluokka!$I$2:$I$100,MATCH(VALUE(LEFT(Taulukko1[[#This Row],[TOL2008]],2)),Pääluokka!$G$2:$G$100,0))</f>
        <v>Teollisuus (C-E)</v>
      </c>
      <c r="L1754" s="41" t="str">
        <f t="shared" si="270"/>
        <v>NA</v>
      </c>
      <c r="M1754" s="43">
        <f t="shared" si="271"/>
        <v>40863</v>
      </c>
      <c r="N1754" s="43">
        <f t="shared" si="272"/>
        <v>40914</v>
      </c>
      <c r="O1754" s="43">
        <f t="shared" si="273"/>
        <v>40848</v>
      </c>
      <c r="P1754" s="43">
        <f t="shared" si="274"/>
        <v>40909</v>
      </c>
      <c r="Q1754" s="41">
        <f t="shared" si="275"/>
        <v>2011</v>
      </c>
      <c r="R1754" s="41">
        <f t="shared" si="276"/>
        <v>2012</v>
      </c>
      <c r="S1754" s="43" t="str">
        <f>YEAR(Taulukko1[[#This Row],[Alku KK]])&amp;"Q"&amp;ROUNDDOWN((MONTH(Taulukko1[[#This Row],[Alku KK]])-1)/3+1,0)</f>
        <v>2011Q4</v>
      </c>
      <c r="T1754" s="43" t="str">
        <f>YEAR(Taulukko1[[#This Row],[Loppu KK]])&amp;"Q"&amp;ROUNDDOWN((MONTH(Taulukko1[[#This Row],[Loppu KK]])-1)/3+1,0)</f>
        <v>2012Q1</v>
      </c>
      <c r="U1754" s="66">
        <f>IF(COUNT(Taulukko1[[#This Row],[Neuvottelujen alaiset ]])=1,Taulukko1[[#This Row],[Neuvottelujen alaiset ]],Taulukko1[[#This Row],[Vähennystarve]])</f>
        <v>1500</v>
      </c>
      <c r="V1754" s="44" t="str">
        <f t="shared" si="277"/>
        <v>NA</v>
      </c>
      <c r="W1754" s="44" t="str">
        <f t="shared" si="278"/>
        <v>NA</v>
      </c>
      <c r="X1754" s="44" t="str">
        <f t="shared" si="279"/>
        <v>NA</v>
      </c>
      <c r="Y1754" s="90" t="b">
        <f>AND(MONTH(Taulukko1[[#This Row],[Alku PVM]] )=6,DAY(Taulukko1[[#This Row],[Alku PVM]] )&gt;19)</f>
        <v>0</v>
      </c>
      <c r="Z1754" s="90" t="b">
        <f>AND(MONTH(Taulukko1[[#This Row],[Loppu PVM]] )=6,DAY(Taulukko1[[#This Row],[Loppu PVM]] )&gt;19)</f>
        <v>0</v>
      </c>
      <c r="AA1754" s="90" t="b">
        <f>OR(MONTH(Taulukko1[[#This Row],[Alku PVM]] )&lt;=5,AND(MONTH(Taulukko1[[#This Row],[Alku PVM]] )=6,DAY(Taulukko1[[#This Row],[Alku PVM]] )&lt;20))</f>
        <v>0</v>
      </c>
      <c r="AB1754" s="90" t="b">
        <f>OR(MONTH(Taulukko1[[#This Row],[Loppu PVM]])&lt;=5,AND(MONTH(Taulukko1[[#This Row],[Loppu PVM]] )=6,DAY(Taulukko1[[#This Row],[Loppu PVM]])&lt;20))</f>
        <v>1</v>
      </c>
      <c r="AC1754" s="90" t="b">
        <f>OR(MONTH(Taulukko1[[#This Row],[Alku PVM]] )&lt;=3,AND(MONTH(Taulukko1[[#This Row],[Alku PVM]] )=3))</f>
        <v>0</v>
      </c>
      <c r="AD1754" s="90" t="b">
        <f>OR(MONTH(Taulukko1[[#This Row],[Loppu PVM]] )&lt;=3,AND(MONTH(Taulukko1[[#This Row],[Loppu PVM]] )=3))</f>
        <v>1</v>
      </c>
      <c r="AE1754" s="90" t="b">
        <f>OR(MONTH(Taulukko1[[#This Row],[Alku PVM]] )&lt;=9,AND(MONTH(Taulukko1[[#This Row],[Alku PVM]] )=9))</f>
        <v>0</v>
      </c>
      <c r="AF1754" s="90" t="b">
        <f>OR(MONTH(Taulukko1[[#This Row],[Loppu PVM]])&lt;=9,AND(MONTH(Taulukko1[[#This Row],[Loppu PVM]] )=9))</f>
        <v>1</v>
      </c>
      <c r="AG1754" s="90" t="b">
        <f>OR(MONTH(Taulukko1[[#This Row],[Alku PVM]] )&lt;=6,AND(MONTH(Taulukko1[[#This Row],[Alku PVM]] )=6))</f>
        <v>0</v>
      </c>
      <c r="AH1754" s="90" t="b">
        <f>OR(MONTH(Taulukko1[[#This Row],[Loppu PVM]])&lt;=6,AND(MONTH(Taulukko1[[#This Row],[Loppu PVM]] )=6))</f>
        <v>1</v>
      </c>
    </row>
    <row r="1755" spans="1:34" ht="12.75" customHeight="1">
      <c r="A1755" t="s">
        <v>2016</v>
      </c>
      <c r="B1755" s="23">
        <v>40864</v>
      </c>
      <c r="C1755" t="s">
        <v>3675</v>
      </c>
      <c r="D1755" s="5" t="s">
        <v>25</v>
      </c>
      <c r="E1755" s="62">
        <v>9</v>
      </c>
      <c r="F1755" s="4">
        <v>40893</v>
      </c>
      <c r="G1755" s="5">
        <v>0</v>
      </c>
      <c r="H1755" s="22">
        <v>9</v>
      </c>
      <c r="I1755" s="126" t="e">
        <f>INDEX('TOL2008'!B:B,MATCH(A1755,'TOL2008'!A:A,0))</f>
        <v>#N/A</v>
      </c>
      <c r="J1755" s="126" t="e">
        <f>INDEX(Pääluokka!$H$2:$H$100,MATCH(VALUE(LEFT(Taulukko1[[#This Row],[TOL2008]],2)),Pääluokka!$G$2:$G$100,0))</f>
        <v>#N/A</v>
      </c>
      <c r="K1755" s="126" t="e">
        <f>INDEX(Pääluokka!$I$2:$I$100,MATCH(VALUE(LEFT(Taulukko1[[#This Row],[TOL2008]],2)),Pääluokka!$G$2:$G$100,0))</f>
        <v>#N/A</v>
      </c>
      <c r="L1755" s="41">
        <f t="shared" si="270"/>
        <v>29</v>
      </c>
      <c r="M1755" s="43">
        <f t="shared" si="271"/>
        <v>40864</v>
      </c>
      <c r="N1755" s="43">
        <f t="shared" si="272"/>
        <v>40893</v>
      </c>
      <c r="O1755" s="43">
        <f t="shared" si="273"/>
        <v>40848</v>
      </c>
      <c r="P1755" s="43">
        <f t="shared" si="274"/>
        <v>40878</v>
      </c>
      <c r="Q1755" s="41">
        <f t="shared" si="275"/>
        <v>2011</v>
      </c>
      <c r="R1755" s="41">
        <f t="shared" si="276"/>
        <v>2011</v>
      </c>
      <c r="S1755" s="43" t="str">
        <f>YEAR(Taulukko1[[#This Row],[Alku KK]])&amp;"Q"&amp;ROUNDDOWN((MONTH(Taulukko1[[#This Row],[Alku KK]])-1)/3+1,0)</f>
        <v>2011Q4</v>
      </c>
      <c r="T1755" s="43" t="str">
        <f>YEAR(Taulukko1[[#This Row],[Loppu KK]])&amp;"Q"&amp;ROUNDDOWN((MONTH(Taulukko1[[#This Row],[Loppu KK]])-1)/3+1,0)</f>
        <v>2011Q4</v>
      </c>
      <c r="U1755" s="66">
        <f>IF(COUNT(Taulukko1[[#This Row],[Neuvottelujen alaiset ]])=1,Taulukko1[[#This Row],[Neuvottelujen alaiset ]],Taulukko1[[#This Row],[Vähennystarve]])</f>
        <v>9</v>
      </c>
      <c r="V1755" s="44">
        <f t="shared" si="277"/>
        <v>1</v>
      </c>
      <c r="W1755" s="44">
        <f t="shared" si="278"/>
        <v>0</v>
      </c>
      <c r="X1755" s="44">
        <f t="shared" si="279"/>
        <v>0</v>
      </c>
      <c r="Y1755" s="90" t="b">
        <f>AND(MONTH(Taulukko1[[#This Row],[Alku PVM]] )=6,DAY(Taulukko1[[#This Row],[Alku PVM]] )&gt;19)</f>
        <v>0</v>
      </c>
      <c r="Z1755" s="90" t="b">
        <f>AND(MONTH(Taulukko1[[#This Row],[Loppu PVM]] )=6,DAY(Taulukko1[[#This Row],[Loppu PVM]] )&gt;19)</f>
        <v>0</v>
      </c>
      <c r="AA1755" s="90" t="b">
        <f>OR(MONTH(Taulukko1[[#This Row],[Alku PVM]] )&lt;=5,AND(MONTH(Taulukko1[[#This Row],[Alku PVM]] )=6,DAY(Taulukko1[[#This Row],[Alku PVM]] )&lt;20))</f>
        <v>0</v>
      </c>
      <c r="AB1755" s="90" t="b">
        <f>OR(MONTH(Taulukko1[[#This Row],[Loppu PVM]])&lt;=5,AND(MONTH(Taulukko1[[#This Row],[Loppu PVM]] )=6,DAY(Taulukko1[[#This Row],[Loppu PVM]])&lt;20))</f>
        <v>0</v>
      </c>
      <c r="AC1755" s="90" t="b">
        <f>OR(MONTH(Taulukko1[[#This Row],[Alku PVM]] )&lt;=3,AND(MONTH(Taulukko1[[#This Row],[Alku PVM]] )=3))</f>
        <v>0</v>
      </c>
      <c r="AD1755" s="90" t="b">
        <f>OR(MONTH(Taulukko1[[#This Row],[Loppu PVM]] )&lt;=3,AND(MONTH(Taulukko1[[#This Row],[Loppu PVM]] )=3))</f>
        <v>0</v>
      </c>
      <c r="AE1755" s="90" t="b">
        <f>OR(MONTH(Taulukko1[[#This Row],[Alku PVM]] )&lt;=9,AND(MONTH(Taulukko1[[#This Row],[Alku PVM]] )=9))</f>
        <v>0</v>
      </c>
      <c r="AF1755" s="90" t="b">
        <f>OR(MONTH(Taulukko1[[#This Row],[Loppu PVM]])&lt;=9,AND(MONTH(Taulukko1[[#This Row],[Loppu PVM]] )=9))</f>
        <v>0</v>
      </c>
      <c r="AG1755" s="90" t="b">
        <f>OR(MONTH(Taulukko1[[#This Row],[Alku PVM]] )&lt;=6,AND(MONTH(Taulukko1[[#This Row],[Alku PVM]] )=6))</f>
        <v>0</v>
      </c>
      <c r="AH1755" s="90" t="b">
        <f>OR(MONTH(Taulukko1[[#This Row],[Loppu PVM]])&lt;=6,AND(MONTH(Taulukko1[[#This Row],[Loppu PVM]] )=6))</f>
        <v>0</v>
      </c>
    </row>
    <row r="1756" spans="1:34" ht="12.75" customHeight="1">
      <c r="A1756" t="s">
        <v>980</v>
      </c>
      <c r="B1756" s="23">
        <v>40864</v>
      </c>
      <c r="C1756" t="s">
        <v>3645</v>
      </c>
      <c r="E1756" s="62">
        <v>1000</v>
      </c>
      <c r="F1756" s="4"/>
      <c r="G1756" s="5"/>
      <c r="H1756" s="22">
        <v>1000</v>
      </c>
      <c r="I1756" s="126">
        <f>INDEX('TOL2008'!B:B,MATCH(A1756,'TOL2008'!A:A,0))</f>
        <v>26200</v>
      </c>
      <c r="J1756" s="126" t="str">
        <f>INDEX(Pääluokka!$H$2:$H$100,MATCH(VALUE(LEFT(Taulukko1[[#This Row],[TOL2008]],2)),Pääluokka!$G$2:$G$100,0))</f>
        <v>Teollisuus</v>
      </c>
      <c r="K1756" s="126" t="str">
        <f>INDEX(Pääluokka!$I$2:$I$100,MATCH(VALUE(LEFT(Taulukko1[[#This Row],[TOL2008]],2)),Pääluokka!$G$2:$G$100,0))</f>
        <v>Teollisuus (C-E)</v>
      </c>
      <c r="L1756" s="41" t="str">
        <f t="shared" si="270"/>
        <v>NA</v>
      </c>
      <c r="M1756" s="43">
        <f t="shared" si="271"/>
        <v>40864</v>
      </c>
      <c r="N1756" s="43">
        <f t="shared" si="272"/>
        <v>40915</v>
      </c>
      <c r="O1756" s="43">
        <f t="shared" si="273"/>
        <v>40848</v>
      </c>
      <c r="P1756" s="43">
        <f t="shared" si="274"/>
        <v>40909</v>
      </c>
      <c r="Q1756" s="41">
        <f t="shared" si="275"/>
        <v>2011</v>
      </c>
      <c r="R1756" s="41">
        <f t="shared" si="276"/>
        <v>2012</v>
      </c>
      <c r="S1756" s="43" t="str">
        <f>YEAR(Taulukko1[[#This Row],[Alku KK]])&amp;"Q"&amp;ROUNDDOWN((MONTH(Taulukko1[[#This Row],[Alku KK]])-1)/3+1,0)</f>
        <v>2011Q4</v>
      </c>
      <c r="T1756" s="43" t="str">
        <f>YEAR(Taulukko1[[#This Row],[Loppu KK]])&amp;"Q"&amp;ROUNDDOWN((MONTH(Taulukko1[[#This Row],[Loppu KK]])-1)/3+1,0)</f>
        <v>2012Q1</v>
      </c>
      <c r="U1756" s="66">
        <f>IF(COUNT(Taulukko1[[#This Row],[Neuvottelujen alaiset ]])=1,Taulukko1[[#This Row],[Neuvottelujen alaiset ]],Taulukko1[[#This Row],[Vähennystarve]])</f>
        <v>1000</v>
      </c>
      <c r="V1756" s="44">
        <f t="shared" si="277"/>
        <v>1</v>
      </c>
      <c r="W1756" s="44" t="str">
        <f t="shared" si="278"/>
        <v>NA</v>
      </c>
      <c r="X1756" s="44" t="str">
        <f t="shared" si="279"/>
        <v>NA</v>
      </c>
      <c r="Y1756" s="90" t="b">
        <f>AND(MONTH(Taulukko1[[#This Row],[Alku PVM]] )=6,DAY(Taulukko1[[#This Row],[Alku PVM]] )&gt;19)</f>
        <v>0</v>
      </c>
      <c r="Z1756" s="90" t="b">
        <f>AND(MONTH(Taulukko1[[#This Row],[Loppu PVM]] )=6,DAY(Taulukko1[[#This Row],[Loppu PVM]] )&gt;19)</f>
        <v>0</v>
      </c>
      <c r="AA1756" s="90" t="b">
        <f>OR(MONTH(Taulukko1[[#This Row],[Alku PVM]] )&lt;=5,AND(MONTH(Taulukko1[[#This Row],[Alku PVM]] )=6,DAY(Taulukko1[[#This Row],[Alku PVM]] )&lt;20))</f>
        <v>0</v>
      </c>
      <c r="AB1756" s="90" t="b">
        <f>OR(MONTH(Taulukko1[[#This Row],[Loppu PVM]])&lt;=5,AND(MONTH(Taulukko1[[#This Row],[Loppu PVM]] )=6,DAY(Taulukko1[[#This Row],[Loppu PVM]])&lt;20))</f>
        <v>1</v>
      </c>
      <c r="AC1756" s="90" t="b">
        <f>OR(MONTH(Taulukko1[[#This Row],[Alku PVM]] )&lt;=3,AND(MONTH(Taulukko1[[#This Row],[Alku PVM]] )=3))</f>
        <v>0</v>
      </c>
      <c r="AD1756" s="90" t="b">
        <f>OR(MONTH(Taulukko1[[#This Row],[Loppu PVM]] )&lt;=3,AND(MONTH(Taulukko1[[#This Row],[Loppu PVM]] )=3))</f>
        <v>1</v>
      </c>
      <c r="AE1756" s="90" t="b">
        <f>OR(MONTH(Taulukko1[[#This Row],[Alku PVM]] )&lt;=9,AND(MONTH(Taulukko1[[#This Row],[Alku PVM]] )=9))</f>
        <v>0</v>
      </c>
      <c r="AF1756" s="90" t="b">
        <f>OR(MONTH(Taulukko1[[#This Row],[Loppu PVM]])&lt;=9,AND(MONTH(Taulukko1[[#This Row],[Loppu PVM]] )=9))</f>
        <v>1</v>
      </c>
      <c r="AG1756" s="90" t="b">
        <f>OR(MONTH(Taulukko1[[#This Row],[Alku PVM]] )&lt;=6,AND(MONTH(Taulukko1[[#This Row],[Alku PVM]] )=6))</f>
        <v>0</v>
      </c>
      <c r="AH1756" s="90" t="b">
        <f>OR(MONTH(Taulukko1[[#This Row],[Loppu PVM]])&lt;=6,AND(MONTH(Taulukko1[[#This Row],[Loppu PVM]] )=6))</f>
        <v>1</v>
      </c>
    </row>
    <row r="1757" spans="1:34" ht="12.75" customHeight="1">
      <c r="A1757" s="21" t="s">
        <v>3638</v>
      </c>
      <c r="B1757" s="23">
        <v>40864</v>
      </c>
      <c r="C1757" s="21" t="s">
        <v>3637</v>
      </c>
      <c r="D1757" s="24"/>
      <c r="F1757" s="23">
        <v>40921</v>
      </c>
      <c r="G1757" s="24">
        <v>7</v>
      </c>
      <c r="H1757" s="22">
        <v>16</v>
      </c>
      <c r="I1757" s="126" t="str">
        <f>INDEX('TOL2008'!B:B,MATCH(A3687,'TOL2008'!A:A,0))</f>
        <v>08112</v>
      </c>
      <c r="J1757" s="126" t="str">
        <f>INDEX(Pääluokka!$H$2:$H$100,MATCH(VALUE(LEFT(Taulukko1[[#This Row],[TOL2008]],2)),Pääluokka!$G$2:$G$100,0))</f>
        <v>Kaivostoiminta ja louhinta</v>
      </c>
      <c r="K1757" s="126" t="str">
        <f>INDEX(Pääluokka!$I$2:$I$100,MATCH(VALUE(LEFT(Taulukko1[[#This Row],[TOL2008]],2)),Pääluokka!$G$2:$G$100,0))</f>
        <v>Alkutuotanto (A-B)</v>
      </c>
      <c r="L1757" s="41">
        <f t="shared" si="270"/>
        <v>57</v>
      </c>
      <c r="M1757" s="43">
        <f t="shared" si="271"/>
        <v>40864</v>
      </c>
      <c r="N1757" s="43">
        <f t="shared" si="272"/>
        <v>40921</v>
      </c>
      <c r="O1757" s="43">
        <f t="shared" si="273"/>
        <v>40848</v>
      </c>
      <c r="P1757" s="43">
        <f t="shared" si="274"/>
        <v>40909</v>
      </c>
      <c r="Q1757" s="41">
        <f t="shared" si="275"/>
        <v>2011</v>
      </c>
      <c r="R1757" s="41">
        <f t="shared" si="276"/>
        <v>2012</v>
      </c>
      <c r="S1757" s="43" t="str">
        <f>YEAR(Taulukko1[[#This Row],[Alku KK]])&amp;"Q"&amp;ROUNDDOWN((MONTH(Taulukko1[[#This Row],[Alku KK]])-1)/3+1,0)</f>
        <v>2011Q4</v>
      </c>
      <c r="T1757" s="43" t="str">
        <f>YEAR(Taulukko1[[#This Row],[Loppu KK]])&amp;"Q"&amp;ROUNDDOWN((MONTH(Taulukko1[[#This Row],[Loppu KK]])-1)/3+1,0)</f>
        <v>2012Q1</v>
      </c>
      <c r="U1757" s="66">
        <f>IF(COUNT(Taulukko1[[#This Row],[Neuvottelujen alaiset ]])=1,Taulukko1[[#This Row],[Neuvottelujen alaiset ]],Taulukko1[[#This Row],[Vähennystarve]])</f>
        <v>16</v>
      </c>
      <c r="V1757" s="44" t="str">
        <f t="shared" si="277"/>
        <v>NA</v>
      </c>
      <c r="W1757" s="44">
        <f t="shared" si="278"/>
        <v>0.4375</v>
      </c>
      <c r="X1757" s="44" t="str">
        <f t="shared" si="279"/>
        <v>NA</v>
      </c>
      <c r="Y1757" s="90" t="b">
        <f>AND(MONTH(Taulukko1[[#This Row],[Alku PVM]] )=6,DAY(Taulukko1[[#This Row],[Alku PVM]] )&gt;19)</f>
        <v>0</v>
      </c>
      <c r="Z1757" s="90" t="b">
        <f>AND(MONTH(Taulukko1[[#This Row],[Loppu PVM]] )=6,DAY(Taulukko1[[#This Row],[Loppu PVM]] )&gt;19)</f>
        <v>0</v>
      </c>
      <c r="AA1757" s="90" t="b">
        <f>OR(MONTH(Taulukko1[[#This Row],[Alku PVM]] )&lt;=5,AND(MONTH(Taulukko1[[#This Row],[Alku PVM]] )=6,DAY(Taulukko1[[#This Row],[Alku PVM]] )&lt;20))</f>
        <v>0</v>
      </c>
      <c r="AB1757" s="90" t="b">
        <f>OR(MONTH(Taulukko1[[#This Row],[Loppu PVM]])&lt;=5,AND(MONTH(Taulukko1[[#This Row],[Loppu PVM]] )=6,DAY(Taulukko1[[#This Row],[Loppu PVM]])&lt;20))</f>
        <v>1</v>
      </c>
      <c r="AC1757" s="90" t="b">
        <f>OR(MONTH(Taulukko1[[#This Row],[Alku PVM]] )&lt;=3,AND(MONTH(Taulukko1[[#This Row],[Alku PVM]] )=3))</f>
        <v>0</v>
      </c>
      <c r="AD1757" s="90" t="b">
        <f>OR(MONTH(Taulukko1[[#This Row],[Loppu PVM]] )&lt;=3,AND(MONTH(Taulukko1[[#This Row],[Loppu PVM]] )=3))</f>
        <v>1</v>
      </c>
      <c r="AE1757" s="90" t="b">
        <f>OR(MONTH(Taulukko1[[#This Row],[Alku PVM]] )&lt;=9,AND(MONTH(Taulukko1[[#This Row],[Alku PVM]] )=9))</f>
        <v>0</v>
      </c>
      <c r="AF1757" s="90" t="b">
        <f>OR(MONTH(Taulukko1[[#This Row],[Loppu PVM]])&lt;=9,AND(MONTH(Taulukko1[[#This Row],[Loppu PVM]] )=9))</f>
        <v>1</v>
      </c>
      <c r="AG1757" s="90" t="b">
        <f>OR(MONTH(Taulukko1[[#This Row],[Alku PVM]] )&lt;=6,AND(MONTH(Taulukko1[[#This Row],[Alku PVM]] )=6))</f>
        <v>0</v>
      </c>
      <c r="AH1757" s="90" t="b">
        <f>OR(MONTH(Taulukko1[[#This Row],[Loppu PVM]])&lt;=6,AND(MONTH(Taulukko1[[#This Row],[Loppu PVM]] )=6))</f>
        <v>1</v>
      </c>
    </row>
    <row r="1758" spans="1:34" ht="12.75" customHeight="1">
      <c r="A1758" t="s">
        <v>3999</v>
      </c>
      <c r="B1758" s="23">
        <v>40864</v>
      </c>
      <c r="C1758" t="s">
        <v>3998</v>
      </c>
      <c r="D1758" s="5">
        <v>10</v>
      </c>
      <c r="E1758" s="62">
        <v>25</v>
      </c>
      <c r="F1758" s="4">
        <v>40913</v>
      </c>
      <c r="G1758" s="5">
        <v>17</v>
      </c>
      <c r="H1758" s="22">
        <v>153</v>
      </c>
      <c r="I1758" s="126" t="e">
        <f>INDEX('TOL2008'!B:B,MATCH(#REF!,'TOL2008'!A:A,0))</f>
        <v>#REF!</v>
      </c>
      <c r="J1758" s="126" t="e">
        <f>INDEX(Pääluokka!$H$2:$H$100,MATCH(VALUE(LEFT(Taulukko1[[#This Row],[TOL2008]],2)),Pääluokka!$G$2:$G$100,0))</f>
        <v>#REF!</v>
      </c>
      <c r="K1758" s="126" t="e">
        <f>INDEX(Pääluokka!$I$2:$I$100,MATCH(VALUE(LEFT(Taulukko1[[#This Row],[TOL2008]],2)),Pääluokka!$G$2:$G$100,0))</f>
        <v>#REF!</v>
      </c>
      <c r="L1758" s="41">
        <f t="shared" si="270"/>
        <v>49</v>
      </c>
      <c r="M1758" s="43">
        <f t="shared" si="271"/>
        <v>40864</v>
      </c>
      <c r="N1758" s="43">
        <f t="shared" si="272"/>
        <v>40913</v>
      </c>
      <c r="O1758" s="43">
        <f t="shared" si="273"/>
        <v>40848</v>
      </c>
      <c r="P1758" s="43">
        <f t="shared" si="274"/>
        <v>40909</v>
      </c>
      <c r="Q1758" s="41">
        <f t="shared" si="275"/>
        <v>2011</v>
      </c>
      <c r="R1758" s="41">
        <f t="shared" si="276"/>
        <v>2012</v>
      </c>
      <c r="S1758" s="43" t="str">
        <f>YEAR(Taulukko1[[#This Row],[Alku KK]])&amp;"Q"&amp;ROUNDDOWN((MONTH(Taulukko1[[#This Row],[Alku KK]])-1)/3+1,0)</f>
        <v>2011Q4</v>
      </c>
      <c r="T1758" s="43" t="str">
        <f>YEAR(Taulukko1[[#This Row],[Loppu KK]])&amp;"Q"&amp;ROUNDDOWN((MONTH(Taulukko1[[#This Row],[Loppu KK]])-1)/3+1,0)</f>
        <v>2012Q1</v>
      </c>
      <c r="U1758" s="66">
        <f>IF(COUNT(Taulukko1[[#This Row],[Neuvottelujen alaiset ]])=1,Taulukko1[[#This Row],[Neuvottelujen alaiset ]],Taulukko1[[#This Row],[Vähennystarve]])</f>
        <v>153</v>
      </c>
      <c r="V1758" s="44">
        <f t="shared" si="277"/>
        <v>0.16339869281045752</v>
      </c>
      <c r="W1758" s="44">
        <f t="shared" si="278"/>
        <v>0.1111111111111111</v>
      </c>
      <c r="X1758" s="44">
        <f t="shared" si="279"/>
        <v>0.68</v>
      </c>
      <c r="Y1758" s="90" t="b">
        <f>AND(MONTH(Taulukko1[[#This Row],[Alku PVM]] )=6,DAY(Taulukko1[[#This Row],[Alku PVM]] )&gt;19)</f>
        <v>0</v>
      </c>
      <c r="Z1758" s="90" t="b">
        <f>AND(MONTH(Taulukko1[[#This Row],[Loppu PVM]] )=6,DAY(Taulukko1[[#This Row],[Loppu PVM]] )&gt;19)</f>
        <v>0</v>
      </c>
      <c r="AA1758" s="90" t="b">
        <f>OR(MONTH(Taulukko1[[#This Row],[Alku PVM]] )&lt;=5,AND(MONTH(Taulukko1[[#This Row],[Alku PVM]] )=6,DAY(Taulukko1[[#This Row],[Alku PVM]] )&lt;20))</f>
        <v>0</v>
      </c>
      <c r="AB1758" s="90" t="b">
        <f>OR(MONTH(Taulukko1[[#This Row],[Loppu PVM]])&lt;=5,AND(MONTH(Taulukko1[[#This Row],[Loppu PVM]] )=6,DAY(Taulukko1[[#This Row],[Loppu PVM]])&lt;20))</f>
        <v>1</v>
      </c>
      <c r="AC1758" s="90" t="b">
        <f>OR(MONTH(Taulukko1[[#This Row],[Alku PVM]] )&lt;=3,AND(MONTH(Taulukko1[[#This Row],[Alku PVM]] )=3))</f>
        <v>0</v>
      </c>
      <c r="AD1758" s="90" t="b">
        <f>OR(MONTH(Taulukko1[[#This Row],[Loppu PVM]] )&lt;=3,AND(MONTH(Taulukko1[[#This Row],[Loppu PVM]] )=3))</f>
        <v>1</v>
      </c>
      <c r="AE1758" s="90" t="b">
        <f>OR(MONTH(Taulukko1[[#This Row],[Alku PVM]] )&lt;=9,AND(MONTH(Taulukko1[[#This Row],[Alku PVM]] )=9))</f>
        <v>0</v>
      </c>
      <c r="AF1758" s="90" t="b">
        <f>OR(MONTH(Taulukko1[[#This Row],[Loppu PVM]])&lt;=9,AND(MONTH(Taulukko1[[#This Row],[Loppu PVM]] )=9))</f>
        <v>1</v>
      </c>
      <c r="AG1758" s="90" t="b">
        <f>OR(MONTH(Taulukko1[[#This Row],[Alku PVM]] )&lt;=6,AND(MONTH(Taulukko1[[#This Row],[Alku PVM]] )=6))</f>
        <v>0</v>
      </c>
      <c r="AH1758" s="90" t="b">
        <f>OR(MONTH(Taulukko1[[#This Row],[Loppu PVM]])&lt;=6,AND(MONTH(Taulukko1[[#This Row],[Loppu PVM]] )=6))</f>
        <v>1</v>
      </c>
    </row>
    <row r="1759" spans="1:34" ht="12.75" customHeight="1">
      <c r="A1759" s="21" t="s">
        <v>3686</v>
      </c>
      <c r="B1759" s="23">
        <v>40865</v>
      </c>
      <c r="C1759" s="21" t="s">
        <v>3685</v>
      </c>
      <c r="D1759" s="24"/>
      <c r="E1759" s="62">
        <v>84</v>
      </c>
      <c r="F1759" s="23">
        <v>40938</v>
      </c>
      <c r="G1759" s="24">
        <v>84</v>
      </c>
      <c r="H1759" s="22">
        <v>84</v>
      </c>
      <c r="I1759" s="126" t="e">
        <f>INDEX('TOL2008'!B:B,MATCH(A1759,'TOL2008'!A:A,0))</f>
        <v>#N/A</v>
      </c>
      <c r="J1759" s="126" t="e">
        <f>INDEX(Pääluokka!$H$2:$H$100,MATCH(VALUE(LEFT(Taulukko1[[#This Row],[TOL2008]],2)),Pääluokka!$G$2:$G$100,0))</f>
        <v>#N/A</v>
      </c>
      <c r="K1759" s="126" t="e">
        <f>INDEX(Pääluokka!$I$2:$I$100,MATCH(VALUE(LEFT(Taulukko1[[#This Row],[TOL2008]],2)),Pääluokka!$G$2:$G$100,0))</f>
        <v>#N/A</v>
      </c>
      <c r="L1759" s="41">
        <f t="shared" si="270"/>
        <v>73</v>
      </c>
      <c r="M1759" s="43">
        <f t="shared" si="271"/>
        <v>40865</v>
      </c>
      <c r="N1759" s="43">
        <f t="shared" si="272"/>
        <v>40938</v>
      </c>
      <c r="O1759" s="43">
        <f t="shared" si="273"/>
        <v>40848</v>
      </c>
      <c r="P1759" s="43">
        <f t="shared" si="274"/>
        <v>40909</v>
      </c>
      <c r="Q1759" s="41">
        <f t="shared" si="275"/>
        <v>2011</v>
      </c>
      <c r="R1759" s="41">
        <f t="shared" si="276"/>
        <v>2012</v>
      </c>
      <c r="S1759" s="43" t="str">
        <f>YEAR(Taulukko1[[#This Row],[Alku KK]])&amp;"Q"&amp;ROUNDDOWN((MONTH(Taulukko1[[#This Row],[Alku KK]])-1)/3+1,0)</f>
        <v>2011Q4</v>
      </c>
      <c r="T1759" s="43" t="str">
        <f>YEAR(Taulukko1[[#This Row],[Loppu KK]])&amp;"Q"&amp;ROUNDDOWN((MONTH(Taulukko1[[#This Row],[Loppu KK]])-1)/3+1,0)</f>
        <v>2012Q1</v>
      </c>
      <c r="U1759" s="66">
        <f>IF(COUNT(Taulukko1[[#This Row],[Neuvottelujen alaiset ]])=1,Taulukko1[[#This Row],[Neuvottelujen alaiset ]],Taulukko1[[#This Row],[Vähennystarve]])</f>
        <v>84</v>
      </c>
      <c r="V1759" s="44">
        <f t="shared" si="277"/>
        <v>1</v>
      </c>
      <c r="W1759" s="44">
        <f t="shared" si="278"/>
        <v>1</v>
      </c>
      <c r="X1759" s="44">
        <f t="shared" si="279"/>
        <v>1</v>
      </c>
      <c r="Y1759" s="90" t="b">
        <f>AND(MONTH(Taulukko1[[#This Row],[Alku PVM]] )=6,DAY(Taulukko1[[#This Row],[Alku PVM]] )&gt;19)</f>
        <v>0</v>
      </c>
      <c r="Z1759" s="90" t="b">
        <f>AND(MONTH(Taulukko1[[#This Row],[Loppu PVM]] )=6,DAY(Taulukko1[[#This Row],[Loppu PVM]] )&gt;19)</f>
        <v>0</v>
      </c>
      <c r="AA1759" s="90" t="b">
        <f>OR(MONTH(Taulukko1[[#This Row],[Alku PVM]] )&lt;=5,AND(MONTH(Taulukko1[[#This Row],[Alku PVM]] )=6,DAY(Taulukko1[[#This Row],[Alku PVM]] )&lt;20))</f>
        <v>0</v>
      </c>
      <c r="AB1759" s="90" t="b">
        <f>OR(MONTH(Taulukko1[[#This Row],[Loppu PVM]])&lt;=5,AND(MONTH(Taulukko1[[#This Row],[Loppu PVM]] )=6,DAY(Taulukko1[[#This Row],[Loppu PVM]])&lt;20))</f>
        <v>1</v>
      </c>
      <c r="AC1759" s="90" t="b">
        <f>OR(MONTH(Taulukko1[[#This Row],[Alku PVM]] )&lt;=3,AND(MONTH(Taulukko1[[#This Row],[Alku PVM]] )=3))</f>
        <v>0</v>
      </c>
      <c r="AD1759" s="90" t="b">
        <f>OR(MONTH(Taulukko1[[#This Row],[Loppu PVM]] )&lt;=3,AND(MONTH(Taulukko1[[#This Row],[Loppu PVM]] )=3))</f>
        <v>1</v>
      </c>
      <c r="AE1759" s="90" t="b">
        <f>OR(MONTH(Taulukko1[[#This Row],[Alku PVM]] )&lt;=9,AND(MONTH(Taulukko1[[#This Row],[Alku PVM]] )=9))</f>
        <v>0</v>
      </c>
      <c r="AF1759" s="90" t="b">
        <f>OR(MONTH(Taulukko1[[#This Row],[Loppu PVM]])&lt;=9,AND(MONTH(Taulukko1[[#This Row],[Loppu PVM]] )=9))</f>
        <v>1</v>
      </c>
      <c r="AG1759" s="90" t="b">
        <f>OR(MONTH(Taulukko1[[#This Row],[Alku PVM]] )&lt;=6,AND(MONTH(Taulukko1[[#This Row],[Alku PVM]] )=6))</f>
        <v>0</v>
      </c>
      <c r="AH1759" s="90" t="b">
        <f>OR(MONTH(Taulukko1[[#This Row],[Loppu PVM]])&lt;=6,AND(MONTH(Taulukko1[[#This Row],[Loppu PVM]] )=6))</f>
        <v>1</v>
      </c>
    </row>
    <row r="1760" spans="1:34" ht="12.75" customHeight="1">
      <c r="A1760" s="21" t="s">
        <v>148</v>
      </c>
      <c r="B1760" s="23">
        <v>40865</v>
      </c>
      <c r="C1760" s="21" t="s">
        <v>3918</v>
      </c>
      <c r="D1760" s="24">
        <v>300</v>
      </c>
      <c r="F1760" s="23">
        <v>40970</v>
      </c>
      <c r="G1760" s="24"/>
      <c r="H1760" s="22">
        <v>1000</v>
      </c>
      <c r="I1760" s="126">
        <f>INDEX('TOL2008'!B:B,MATCH(A1760,'TOL2008'!A:A,0))</f>
        <v>17120</v>
      </c>
      <c r="J1760" s="126" t="str">
        <f>INDEX(Pääluokka!$H$2:$H$100,MATCH(VALUE(LEFT(Taulukko1[[#This Row],[TOL2008]],2)),Pääluokka!$G$2:$G$100,0))</f>
        <v>Teollisuus</v>
      </c>
      <c r="K1760" s="126" t="str">
        <f>INDEX(Pääluokka!$I$2:$I$100,MATCH(VALUE(LEFT(Taulukko1[[#This Row],[TOL2008]],2)),Pääluokka!$G$2:$G$100,0))</f>
        <v>Teollisuus (C-E)</v>
      </c>
      <c r="L1760" s="41">
        <f t="shared" si="270"/>
        <v>105</v>
      </c>
      <c r="M1760" s="43">
        <f t="shared" si="271"/>
        <v>40865</v>
      </c>
      <c r="N1760" s="43">
        <f t="shared" si="272"/>
        <v>40970</v>
      </c>
      <c r="O1760" s="43">
        <f t="shared" si="273"/>
        <v>40848</v>
      </c>
      <c r="P1760" s="43">
        <f t="shared" si="274"/>
        <v>40969</v>
      </c>
      <c r="Q1760" s="41">
        <f t="shared" si="275"/>
        <v>2011</v>
      </c>
      <c r="R1760" s="41">
        <f t="shared" si="276"/>
        <v>2012</v>
      </c>
      <c r="S1760" s="43" t="str">
        <f>YEAR(Taulukko1[[#This Row],[Alku KK]])&amp;"Q"&amp;ROUNDDOWN((MONTH(Taulukko1[[#This Row],[Alku KK]])-1)/3+1,0)</f>
        <v>2011Q4</v>
      </c>
      <c r="T1760" s="43" t="str">
        <f>YEAR(Taulukko1[[#This Row],[Loppu KK]])&amp;"Q"&amp;ROUNDDOWN((MONTH(Taulukko1[[#This Row],[Loppu KK]])-1)/3+1,0)</f>
        <v>2012Q1</v>
      </c>
      <c r="U1760" s="66">
        <f>IF(COUNT(Taulukko1[[#This Row],[Neuvottelujen alaiset ]])=1,Taulukko1[[#This Row],[Neuvottelujen alaiset ]],Taulukko1[[#This Row],[Vähennystarve]])</f>
        <v>1000</v>
      </c>
      <c r="V1760" s="44" t="str">
        <f t="shared" si="277"/>
        <v>NA</v>
      </c>
      <c r="W1760" s="44" t="str">
        <f t="shared" si="278"/>
        <v>NA</v>
      </c>
      <c r="X1760" s="44" t="str">
        <f t="shared" si="279"/>
        <v>NA</v>
      </c>
      <c r="Y1760" s="90" t="b">
        <f>AND(MONTH(Taulukko1[[#This Row],[Alku PVM]] )=6,DAY(Taulukko1[[#This Row],[Alku PVM]] )&gt;19)</f>
        <v>0</v>
      </c>
      <c r="Z1760" s="90" t="b">
        <f>AND(MONTH(Taulukko1[[#This Row],[Loppu PVM]] )=6,DAY(Taulukko1[[#This Row],[Loppu PVM]] )&gt;19)</f>
        <v>0</v>
      </c>
      <c r="AA1760" s="90" t="b">
        <f>OR(MONTH(Taulukko1[[#This Row],[Alku PVM]] )&lt;=5,AND(MONTH(Taulukko1[[#This Row],[Alku PVM]] )=6,DAY(Taulukko1[[#This Row],[Alku PVM]] )&lt;20))</f>
        <v>0</v>
      </c>
      <c r="AB1760" s="90" t="b">
        <f>OR(MONTH(Taulukko1[[#This Row],[Loppu PVM]])&lt;=5,AND(MONTH(Taulukko1[[#This Row],[Loppu PVM]] )=6,DAY(Taulukko1[[#This Row],[Loppu PVM]])&lt;20))</f>
        <v>1</v>
      </c>
      <c r="AC1760" s="90" t="b">
        <f>OR(MONTH(Taulukko1[[#This Row],[Alku PVM]] )&lt;=3,AND(MONTH(Taulukko1[[#This Row],[Alku PVM]] )=3))</f>
        <v>0</v>
      </c>
      <c r="AD1760" s="90" t="b">
        <f>OR(MONTH(Taulukko1[[#This Row],[Loppu PVM]] )&lt;=3,AND(MONTH(Taulukko1[[#This Row],[Loppu PVM]] )=3))</f>
        <v>1</v>
      </c>
      <c r="AE1760" s="90" t="b">
        <f>OR(MONTH(Taulukko1[[#This Row],[Alku PVM]] )&lt;=9,AND(MONTH(Taulukko1[[#This Row],[Alku PVM]] )=9))</f>
        <v>0</v>
      </c>
      <c r="AF1760" s="90" t="b">
        <f>OR(MONTH(Taulukko1[[#This Row],[Loppu PVM]])&lt;=9,AND(MONTH(Taulukko1[[#This Row],[Loppu PVM]] )=9))</f>
        <v>1</v>
      </c>
      <c r="AG1760" s="90" t="b">
        <f>OR(MONTH(Taulukko1[[#This Row],[Alku PVM]] )&lt;=6,AND(MONTH(Taulukko1[[#This Row],[Alku PVM]] )=6))</f>
        <v>0</v>
      </c>
      <c r="AH1760" s="90" t="b">
        <f>OR(MONTH(Taulukko1[[#This Row],[Loppu PVM]])&lt;=6,AND(MONTH(Taulukko1[[#This Row],[Loppu PVM]] )=6))</f>
        <v>1</v>
      </c>
    </row>
    <row r="1761" spans="1:34" ht="12.75" customHeight="1">
      <c r="A1761" t="s">
        <v>50</v>
      </c>
      <c r="B1761" s="23">
        <v>40865</v>
      </c>
      <c r="C1761" t="s">
        <v>3518</v>
      </c>
      <c r="D1761" s="24">
        <v>1800</v>
      </c>
      <c r="F1761" s="4"/>
      <c r="G1761" s="5"/>
      <c r="H1761" s="22">
        <v>1800</v>
      </c>
      <c r="I1761" s="126">
        <f>INDEX('TOL2008'!B:B,MATCH(A1761,'TOL2008'!A:A,0))</f>
        <v>17120</v>
      </c>
      <c r="J1761" s="126" t="str">
        <f>INDEX(Pääluokka!$H$2:$H$100,MATCH(VALUE(LEFT(Taulukko1[[#This Row],[TOL2008]],2)),Pääluokka!$G$2:$G$100,0))</f>
        <v>Teollisuus</v>
      </c>
      <c r="K1761" s="126" t="str">
        <f>INDEX(Pääluokka!$I$2:$I$100,MATCH(VALUE(LEFT(Taulukko1[[#This Row],[TOL2008]],2)),Pääluokka!$G$2:$G$100,0))</f>
        <v>Teollisuus (C-E)</v>
      </c>
      <c r="L1761" s="41" t="str">
        <f t="shared" si="270"/>
        <v>NA</v>
      </c>
      <c r="M1761" s="43">
        <f t="shared" si="271"/>
        <v>40865</v>
      </c>
      <c r="N1761" s="43">
        <f t="shared" si="272"/>
        <v>40916</v>
      </c>
      <c r="O1761" s="43">
        <f t="shared" si="273"/>
        <v>40848</v>
      </c>
      <c r="P1761" s="43">
        <f t="shared" si="274"/>
        <v>40909</v>
      </c>
      <c r="Q1761" s="41">
        <f t="shared" si="275"/>
        <v>2011</v>
      </c>
      <c r="R1761" s="41">
        <f t="shared" si="276"/>
        <v>2012</v>
      </c>
      <c r="S1761" s="43" t="str">
        <f>YEAR(Taulukko1[[#This Row],[Alku KK]])&amp;"Q"&amp;ROUNDDOWN((MONTH(Taulukko1[[#This Row],[Alku KK]])-1)/3+1,0)</f>
        <v>2011Q4</v>
      </c>
      <c r="T1761" s="43" t="str">
        <f>YEAR(Taulukko1[[#This Row],[Loppu KK]])&amp;"Q"&amp;ROUNDDOWN((MONTH(Taulukko1[[#This Row],[Loppu KK]])-1)/3+1,0)</f>
        <v>2012Q1</v>
      </c>
      <c r="U1761" s="66">
        <f>IF(COUNT(Taulukko1[[#This Row],[Neuvottelujen alaiset ]])=1,Taulukko1[[#This Row],[Neuvottelujen alaiset ]],Taulukko1[[#This Row],[Vähennystarve]])</f>
        <v>1800</v>
      </c>
      <c r="V1761" s="44" t="str">
        <f t="shared" si="277"/>
        <v>NA</v>
      </c>
      <c r="W1761" s="44" t="str">
        <f t="shared" si="278"/>
        <v>NA</v>
      </c>
      <c r="X1761" s="44" t="str">
        <f t="shared" si="279"/>
        <v>NA</v>
      </c>
      <c r="Y1761" s="90" t="b">
        <f>AND(MONTH(Taulukko1[[#This Row],[Alku PVM]] )=6,DAY(Taulukko1[[#This Row],[Alku PVM]] )&gt;19)</f>
        <v>0</v>
      </c>
      <c r="Z1761" s="90" t="b">
        <f>AND(MONTH(Taulukko1[[#This Row],[Loppu PVM]] )=6,DAY(Taulukko1[[#This Row],[Loppu PVM]] )&gt;19)</f>
        <v>0</v>
      </c>
      <c r="AA1761" s="90" t="b">
        <f>OR(MONTH(Taulukko1[[#This Row],[Alku PVM]] )&lt;=5,AND(MONTH(Taulukko1[[#This Row],[Alku PVM]] )=6,DAY(Taulukko1[[#This Row],[Alku PVM]] )&lt;20))</f>
        <v>0</v>
      </c>
      <c r="AB1761" s="90" t="b">
        <f>OR(MONTH(Taulukko1[[#This Row],[Loppu PVM]])&lt;=5,AND(MONTH(Taulukko1[[#This Row],[Loppu PVM]] )=6,DAY(Taulukko1[[#This Row],[Loppu PVM]])&lt;20))</f>
        <v>1</v>
      </c>
      <c r="AC1761" s="90" t="b">
        <f>OR(MONTH(Taulukko1[[#This Row],[Alku PVM]] )&lt;=3,AND(MONTH(Taulukko1[[#This Row],[Alku PVM]] )=3))</f>
        <v>0</v>
      </c>
      <c r="AD1761" s="90" t="b">
        <f>OR(MONTH(Taulukko1[[#This Row],[Loppu PVM]] )&lt;=3,AND(MONTH(Taulukko1[[#This Row],[Loppu PVM]] )=3))</f>
        <v>1</v>
      </c>
      <c r="AE1761" s="90" t="b">
        <f>OR(MONTH(Taulukko1[[#This Row],[Alku PVM]] )&lt;=9,AND(MONTH(Taulukko1[[#This Row],[Alku PVM]] )=9))</f>
        <v>0</v>
      </c>
      <c r="AF1761" s="90" t="b">
        <f>OR(MONTH(Taulukko1[[#This Row],[Loppu PVM]])&lt;=9,AND(MONTH(Taulukko1[[#This Row],[Loppu PVM]] )=9))</f>
        <v>1</v>
      </c>
      <c r="AG1761" s="90" t="b">
        <f>OR(MONTH(Taulukko1[[#This Row],[Alku PVM]] )&lt;=6,AND(MONTH(Taulukko1[[#This Row],[Alku PVM]] )=6))</f>
        <v>0</v>
      </c>
      <c r="AH1761" s="90" t="b">
        <f>OR(MONTH(Taulukko1[[#This Row],[Loppu PVM]])&lt;=6,AND(MONTH(Taulukko1[[#This Row],[Loppu PVM]] )=6))</f>
        <v>1</v>
      </c>
    </row>
    <row r="1762" spans="1:34" ht="12.75" customHeight="1">
      <c r="A1762" s="21" t="s">
        <v>50</v>
      </c>
      <c r="B1762" s="23">
        <v>40865</v>
      </c>
      <c r="C1762" s="21" t="s">
        <v>3870</v>
      </c>
      <c r="D1762" s="24">
        <v>48</v>
      </c>
      <c r="F1762" s="23">
        <v>40981</v>
      </c>
      <c r="G1762" s="24"/>
      <c r="H1762" s="22">
        <v>1800</v>
      </c>
      <c r="I1762" s="126">
        <f>INDEX('TOL2008'!B:B,MATCH(A1762,'TOL2008'!A:A,0))</f>
        <v>17120</v>
      </c>
      <c r="J1762" s="126" t="str">
        <f>INDEX(Pääluokka!$H$2:$H$100,MATCH(VALUE(LEFT(Taulukko1[[#This Row],[TOL2008]],2)),Pääluokka!$G$2:$G$100,0))</f>
        <v>Teollisuus</v>
      </c>
      <c r="K1762" s="126" t="str">
        <f>INDEX(Pääluokka!$I$2:$I$100,MATCH(VALUE(LEFT(Taulukko1[[#This Row],[TOL2008]],2)),Pääluokka!$G$2:$G$100,0))</f>
        <v>Teollisuus (C-E)</v>
      </c>
      <c r="L1762" s="41">
        <f t="shared" si="270"/>
        <v>116</v>
      </c>
      <c r="M1762" s="43">
        <f t="shared" si="271"/>
        <v>40865</v>
      </c>
      <c r="N1762" s="43">
        <f t="shared" si="272"/>
        <v>40981</v>
      </c>
      <c r="O1762" s="43">
        <f t="shared" si="273"/>
        <v>40848</v>
      </c>
      <c r="P1762" s="43">
        <f t="shared" si="274"/>
        <v>40969</v>
      </c>
      <c r="Q1762" s="41">
        <f t="shared" si="275"/>
        <v>2011</v>
      </c>
      <c r="R1762" s="41">
        <f t="shared" si="276"/>
        <v>2012</v>
      </c>
      <c r="S1762" s="43" t="str">
        <f>YEAR(Taulukko1[[#This Row],[Alku KK]])&amp;"Q"&amp;ROUNDDOWN((MONTH(Taulukko1[[#This Row],[Alku KK]])-1)/3+1,0)</f>
        <v>2011Q4</v>
      </c>
      <c r="T1762" s="43" t="str">
        <f>YEAR(Taulukko1[[#This Row],[Loppu KK]])&amp;"Q"&amp;ROUNDDOWN((MONTH(Taulukko1[[#This Row],[Loppu KK]])-1)/3+1,0)</f>
        <v>2012Q1</v>
      </c>
      <c r="U1762" s="66">
        <f>IF(COUNT(Taulukko1[[#This Row],[Neuvottelujen alaiset ]])=1,Taulukko1[[#This Row],[Neuvottelujen alaiset ]],Taulukko1[[#This Row],[Vähennystarve]])</f>
        <v>1800</v>
      </c>
      <c r="V1762" s="44" t="str">
        <f t="shared" si="277"/>
        <v>NA</v>
      </c>
      <c r="W1762" s="44" t="str">
        <f t="shared" si="278"/>
        <v>NA</v>
      </c>
      <c r="X1762" s="44" t="str">
        <f t="shared" si="279"/>
        <v>NA</v>
      </c>
      <c r="Y1762" s="90" t="b">
        <f>AND(MONTH(Taulukko1[[#This Row],[Alku PVM]] )=6,DAY(Taulukko1[[#This Row],[Alku PVM]] )&gt;19)</f>
        <v>0</v>
      </c>
      <c r="Z1762" s="90" t="b">
        <f>AND(MONTH(Taulukko1[[#This Row],[Loppu PVM]] )=6,DAY(Taulukko1[[#This Row],[Loppu PVM]] )&gt;19)</f>
        <v>0</v>
      </c>
      <c r="AA1762" s="90" t="b">
        <f>OR(MONTH(Taulukko1[[#This Row],[Alku PVM]] )&lt;=5,AND(MONTH(Taulukko1[[#This Row],[Alku PVM]] )=6,DAY(Taulukko1[[#This Row],[Alku PVM]] )&lt;20))</f>
        <v>0</v>
      </c>
      <c r="AB1762" s="90" t="b">
        <f>OR(MONTH(Taulukko1[[#This Row],[Loppu PVM]])&lt;=5,AND(MONTH(Taulukko1[[#This Row],[Loppu PVM]] )=6,DAY(Taulukko1[[#This Row],[Loppu PVM]])&lt;20))</f>
        <v>1</v>
      </c>
      <c r="AC1762" s="90" t="b">
        <f>OR(MONTH(Taulukko1[[#This Row],[Alku PVM]] )&lt;=3,AND(MONTH(Taulukko1[[#This Row],[Alku PVM]] )=3))</f>
        <v>0</v>
      </c>
      <c r="AD1762" s="90" t="b">
        <f>OR(MONTH(Taulukko1[[#This Row],[Loppu PVM]] )&lt;=3,AND(MONTH(Taulukko1[[#This Row],[Loppu PVM]] )=3))</f>
        <v>1</v>
      </c>
      <c r="AE1762" s="90" t="b">
        <f>OR(MONTH(Taulukko1[[#This Row],[Alku PVM]] )&lt;=9,AND(MONTH(Taulukko1[[#This Row],[Alku PVM]] )=9))</f>
        <v>0</v>
      </c>
      <c r="AF1762" s="90" t="b">
        <f>OR(MONTH(Taulukko1[[#This Row],[Loppu PVM]])&lt;=9,AND(MONTH(Taulukko1[[#This Row],[Loppu PVM]] )=9))</f>
        <v>1</v>
      </c>
      <c r="AG1762" s="90" t="b">
        <f>OR(MONTH(Taulukko1[[#This Row],[Alku PVM]] )&lt;=6,AND(MONTH(Taulukko1[[#This Row],[Alku PVM]] )=6))</f>
        <v>0</v>
      </c>
      <c r="AH1762" s="90" t="b">
        <f>OR(MONTH(Taulukko1[[#This Row],[Loppu PVM]])&lt;=6,AND(MONTH(Taulukko1[[#This Row],[Loppu PVM]] )=6))</f>
        <v>1</v>
      </c>
    </row>
    <row r="1763" spans="1:34" ht="12.75" customHeight="1">
      <c r="A1763" s="21" t="s">
        <v>1199</v>
      </c>
      <c r="B1763" s="23">
        <v>40868</v>
      </c>
      <c r="C1763" s="21" t="s">
        <v>4208</v>
      </c>
      <c r="D1763" s="24">
        <v>400</v>
      </c>
      <c r="E1763" s="62">
        <v>80</v>
      </c>
      <c r="F1763" s="23">
        <v>40919</v>
      </c>
      <c r="G1763" s="24">
        <v>72</v>
      </c>
      <c r="H1763" s="22">
        <v>480</v>
      </c>
      <c r="I1763" s="126">
        <f>INDEX('TOL2008'!B:B,MATCH(A1763,'TOL2008'!A:A,0))</f>
        <v>62010</v>
      </c>
      <c r="J1763" s="126" t="str">
        <f>INDEX(Pääluokka!$H$2:$H$100,MATCH(VALUE(LEFT(Taulukko1[[#This Row],[TOL2008]],2)),Pääluokka!$G$2:$G$100,0))</f>
        <v>Informaatio ja viestintä</v>
      </c>
      <c r="K1763" s="126" t="str">
        <f>INDEX(Pääluokka!$I$2:$I$100,MATCH(VALUE(LEFT(Taulukko1[[#This Row],[TOL2008]],2)),Pääluokka!$G$2:$G$100,0))</f>
        <v>Palvelualat (G-N, R, S)</v>
      </c>
      <c r="L1763" s="41">
        <f t="shared" si="270"/>
        <v>51</v>
      </c>
      <c r="M1763" s="43">
        <f t="shared" si="271"/>
        <v>40868</v>
      </c>
      <c r="N1763" s="43">
        <f t="shared" si="272"/>
        <v>40919</v>
      </c>
      <c r="O1763" s="43">
        <f t="shared" si="273"/>
        <v>40848</v>
      </c>
      <c r="P1763" s="43">
        <f t="shared" si="274"/>
        <v>40909</v>
      </c>
      <c r="Q1763" s="41">
        <f t="shared" si="275"/>
        <v>2011</v>
      </c>
      <c r="R1763" s="41">
        <f t="shared" si="276"/>
        <v>2012</v>
      </c>
      <c r="S1763" s="43" t="str">
        <f>YEAR(Taulukko1[[#This Row],[Alku KK]])&amp;"Q"&amp;ROUNDDOWN((MONTH(Taulukko1[[#This Row],[Alku KK]])-1)/3+1,0)</f>
        <v>2011Q4</v>
      </c>
      <c r="T1763" s="43" t="str">
        <f>YEAR(Taulukko1[[#This Row],[Loppu KK]])&amp;"Q"&amp;ROUNDDOWN((MONTH(Taulukko1[[#This Row],[Loppu KK]])-1)/3+1,0)</f>
        <v>2012Q1</v>
      </c>
      <c r="U1763" s="66">
        <f>IF(COUNT(Taulukko1[[#This Row],[Neuvottelujen alaiset ]])=1,Taulukko1[[#This Row],[Neuvottelujen alaiset ]],Taulukko1[[#This Row],[Vähennystarve]])</f>
        <v>480</v>
      </c>
      <c r="V1763" s="44">
        <f t="shared" si="277"/>
        <v>0.16666666666666666</v>
      </c>
      <c r="W1763" s="44">
        <f t="shared" si="278"/>
        <v>0.15</v>
      </c>
      <c r="X1763" s="44">
        <f t="shared" si="279"/>
        <v>0.9</v>
      </c>
      <c r="Y1763" s="90" t="b">
        <f>AND(MONTH(Taulukko1[[#This Row],[Alku PVM]] )=6,DAY(Taulukko1[[#This Row],[Alku PVM]] )&gt;19)</f>
        <v>0</v>
      </c>
      <c r="Z1763" s="90" t="b">
        <f>AND(MONTH(Taulukko1[[#This Row],[Loppu PVM]] )=6,DAY(Taulukko1[[#This Row],[Loppu PVM]] )&gt;19)</f>
        <v>0</v>
      </c>
      <c r="AA1763" s="90" t="b">
        <f>OR(MONTH(Taulukko1[[#This Row],[Alku PVM]] )&lt;=5,AND(MONTH(Taulukko1[[#This Row],[Alku PVM]] )=6,DAY(Taulukko1[[#This Row],[Alku PVM]] )&lt;20))</f>
        <v>0</v>
      </c>
      <c r="AB1763" s="90" t="b">
        <f>OR(MONTH(Taulukko1[[#This Row],[Loppu PVM]])&lt;=5,AND(MONTH(Taulukko1[[#This Row],[Loppu PVM]] )=6,DAY(Taulukko1[[#This Row],[Loppu PVM]])&lt;20))</f>
        <v>1</v>
      </c>
      <c r="AC1763" s="90" t="b">
        <f>OR(MONTH(Taulukko1[[#This Row],[Alku PVM]] )&lt;=3,AND(MONTH(Taulukko1[[#This Row],[Alku PVM]] )=3))</f>
        <v>0</v>
      </c>
      <c r="AD1763" s="90" t="b">
        <f>OR(MONTH(Taulukko1[[#This Row],[Loppu PVM]] )&lt;=3,AND(MONTH(Taulukko1[[#This Row],[Loppu PVM]] )=3))</f>
        <v>1</v>
      </c>
      <c r="AE1763" s="90" t="b">
        <f>OR(MONTH(Taulukko1[[#This Row],[Alku PVM]] )&lt;=9,AND(MONTH(Taulukko1[[#This Row],[Alku PVM]] )=9))</f>
        <v>0</v>
      </c>
      <c r="AF1763" s="90" t="b">
        <f>OR(MONTH(Taulukko1[[#This Row],[Loppu PVM]])&lt;=9,AND(MONTH(Taulukko1[[#This Row],[Loppu PVM]] )=9))</f>
        <v>1</v>
      </c>
      <c r="AG1763" s="90" t="b">
        <f>OR(MONTH(Taulukko1[[#This Row],[Alku PVM]] )&lt;=6,AND(MONTH(Taulukko1[[#This Row],[Alku PVM]] )=6))</f>
        <v>0</v>
      </c>
      <c r="AH1763" s="90" t="b">
        <f>OR(MONTH(Taulukko1[[#This Row],[Loppu PVM]])&lt;=6,AND(MONTH(Taulukko1[[#This Row],[Loppu PVM]] )=6))</f>
        <v>1</v>
      </c>
    </row>
    <row r="1764" spans="1:34" ht="12.75" customHeight="1">
      <c r="A1764" s="21" t="s">
        <v>481</v>
      </c>
      <c r="B1764" s="23">
        <v>40868</v>
      </c>
      <c r="C1764" s="21" t="s">
        <v>4186</v>
      </c>
      <c r="D1764" s="24">
        <v>49</v>
      </c>
      <c r="F1764" s="23">
        <v>40920</v>
      </c>
      <c r="G1764" s="24">
        <v>0</v>
      </c>
      <c r="H1764" s="22">
        <v>250</v>
      </c>
      <c r="I1764" s="126">
        <f>INDEX('TOL2008'!B:B,MATCH(A1764,'TOL2008'!A:A,0))</f>
        <v>16231</v>
      </c>
      <c r="J1764" s="126" t="str">
        <f>INDEX(Pääluokka!$H$2:$H$100,MATCH(VALUE(LEFT(Taulukko1[[#This Row],[TOL2008]],2)),Pääluokka!$G$2:$G$100,0))</f>
        <v>Teollisuus</v>
      </c>
      <c r="K1764" s="126" t="str">
        <f>INDEX(Pääluokka!$I$2:$I$100,MATCH(VALUE(LEFT(Taulukko1[[#This Row],[TOL2008]],2)),Pääluokka!$G$2:$G$100,0))</f>
        <v>Teollisuus (C-E)</v>
      </c>
      <c r="L1764" s="41">
        <f t="shared" si="270"/>
        <v>52</v>
      </c>
      <c r="M1764" s="43">
        <f t="shared" si="271"/>
        <v>40868</v>
      </c>
      <c r="N1764" s="43">
        <f t="shared" si="272"/>
        <v>40920</v>
      </c>
      <c r="O1764" s="43">
        <f t="shared" si="273"/>
        <v>40848</v>
      </c>
      <c r="P1764" s="43">
        <f t="shared" si="274"/>
        <v>40909</v>
      </c>
      <c r="Q1764" s="41">
        <f t="shared" si="275"/>
        <v>2011</v>
      </c>
      <c r="R1764" s="41">
        <f t="shared" si="276"/>
        <v>2012</v>
      </c>
      <c r="S1764" s="43" t="str">
        <f>YEAR(Taulukko1[[#This Row],[Alku KK]])&amp;"Q"&amp;ROUNDDOWN((MONTH(Taulukko1[[#This Row],[Alku KK]])-1)/3+1,0)</f>
        <v>2011Q4</v>
      </c>
      <c r="T1764" s="43" t="str">
        <f>YEAR(Taulukko1[[#This Row],[Loppu KK]])&amp;"Q"&amp;ROUNDDOWN((MONTH(Taulukko1[[#This Row],[Loppu KK]])-1)/3+1,0)</f>
        <v>2012Q1</v>
      </c>
      <c r="U1764" s="66">
        <f>IF(COUNT(Taulukko1[[#This Row],[Neuvottelujen alaiset ]])=1,Taulukko1[[#This Row],[Neuvottelujen alaiset ]],Taulukko1[[#This Row],[Vähennystarve]])</f>
        <v>250</v>
      </c>
      <c r="V1764" s="44" t="str">
        <f t="shared" si="277"/>
        <v>NA</v>
      </c>
      <c r="W1764" s="44">
        <f t="shared" si="278"/>
        <v>0</v>
      </c>
      <c r="X1764" s="44" t="str">
        <f t="shared" si="279"/>
        <v>NA</v>
      </c>
      <c r="Y1764" s="90" t="b">
        <f>AND(MONTH(Taulukko1[[#This Row],[Alku PVM]] )=6,DAY(Taulukko1[[#This Row],[Alku PVM]] )&gt;19)</f>
        <v>0</v>
      </c>
      <c r="Z1764" s="90" t="b">
        <f>AND(MONTH(Taulukko1[[#This Row],[Loppu PVM]] )=6,DAY(Taulukko1[[#This Row],[Loppu PVM]] )&gt;19)</f>
        <v>0</v>
      </c>
      <c r="AA1764" s="90" t="b">
        <f>OR(MONTH(Taulukko1[[#This Row],[Alku PVM]] )&lt;=5,AND(MONTH(Taulukko1[[#This Row],[Alku PVM]] )=6,DAY(Taulukko1[[#This Row],[Alku PVM]] )&lt;20))</f>
        <v>0</v>
      </c>
      <c r="AB1764" s="90" t="b">
        <f>OR(MONTH(Taulukko1[[#This Row],[Loppu PVM]])&lt;=5,AND(MONTH(Taulukko1[[#This Row],[Loppu PVM]] )=6,DAY(Taulukko1[[#This Row],[Loppu PVM]])&lt;20))</f>
        <v>1</v>
      </c>
      <c r="AC1764" s="90" t="b">
        <f>OR(MONTH(Taulukko1[[#This Row],[Alku PVM]] )&lt;=3,AND(MONTH(Taulukko1[[#This Row],[Alku PVM]] )=3))</f>
        <v>0</v>
      </c>
      <c r="AD1764" s="90" t="b">
        <f>OR(MONTH(Taulukko1[[#This Row],[Loppu PVM]] )&lt;=3,AND(MONTH(Taulukko1[[#This Row],[Loppu PVM]] )=3))</f>
        <v>1</v>
      </c>
      <c r="AE1764" s="90" t="b">
        <f>OR(MONTH(Taulukko1[[#This Row],[Alku PVM]] )&lt;=9,AND(MONTH(Taulukko1[[#This Row],[Alku PVM]] )=9))</f>
        <v>0</v>
      </c>
      <c r="AF1764" s="90" t="b">
        <f>OR(MONTH(Taulukko1[[#This Row],[Loppu PVM]])&lt;=9,AND(MONTH(Taulukko1[[#This Row],[Loppu PVM]] )=9))</f>
        <v>1</v>
      </c>
      <c r="AG1764" s="90" t="b">
        <f>OR(MONTH(Taulukko1[[#This Row],[Alku PVM]] )&lt;=6,AND(MONTH(Taulukko1[[#This Row],[Alku PVM]] )=6))</f>
        <v>0</v>
      </c>
      <c r="AH1764" s="90" t="b">
        <f>OR(MONTH(Taulukko1[[#This Row],[Loppu PVM]])&lt;=6,AND(MONTH(Taulukko1[[#This Row],[Loppu PVM]] )=6))</f>
        <v>1</v>
      </c>
    </row>
    <row r="1765" spans="1:34" ht="12.75" customHeight="1">
      <c r="A1765" s="21" t="s">
        <v>3491</v>
      </c>
      <c r="B1765" s="23">
        <v>40868</v>
      </c>
      <c r="C1765" s="21" t="s">
        <v>3490</v>
      </c>
      <c r="D1765" s="24">
        <v>50</v>
      </c>
      <c r="F1765" s="23"/>
      <c r="G1765" s="24"/>
      <c r="H1765" s="22">
        <v>50</v>
      </c>
      <c r="I1765" s="126" t="e">
        <f>INDEX('TOL2008'!B:B,MATCH(A1765,'TOL2008'!A:A,0))</f>
        <v>#N/A</v>
      </c>
      <c r="J1765" s="126" t="e">
        <f>INDEX(Pääluokka!$H$2:$H$100,MATCH(VALUE(LEFT(Taulukko1[[#This Row],[TOL2008]],2)),Pääluokka!$G$2:$G$100,0))</f>
        <v>#N/A</v>
      </c>
      <c r="K1765" s="126" t="e">
        <f>INDEX(Pääluokka!$I$2:$I$100,MATCH(VALUE(LEFT(Taulukko1[[#This Row],[TOL2008]],2)),Pääluokka!$G$2:$G$100,0))</f>
        <v>#N/A</v>
      </c>
      <c r="L1765" s="41" t="str">
        <f t="shared" si="270"/>
        <v>NA</v>
      </c>
      <c r="M1765" s="43">
        <f t="shared" si="271"/>
        <v>40868</v>
      </c>
      <c r="N1765" s="43">
        <f t="shared" si="272"/>
        <v>40919</v>
      </c>
      <c r="O1765" s="43">
        <f t="shared" si="273"/>
        <v>40848</v>
      </c>
      <c r="P1765" s="43">
        <f t="shared" si="274"/>
        <v>40909</v>
      </c>
      <c r="Q1765" s="41">
        <f t="shared" si="275"/>
        <v>2011</v>
      </c>
      <c r="R1765" s="41">
        <f t="shared" si="276"/>
        <v>2012</v>
      </c>
      <c r="S1765" s="43" t="str">
        <f>YEAR(Taulukko1[[#This Row],[Alku KK]])&amp;"Q"&amp;ROUNDDOWN((MONTH(Taulukko1[[#This Row],[Alku KK]])-1)/3+1,0)</f>
        <v>2011Q4</v>
      </c>
      <c r="T1765" s="43" t="str">
        <f>YEAR(Taulukko1[[#This Row],[Loppu KK]])&amp;"Q"&amp;ROUNDDOWN((MONTH(Taulukko1[[#This Row],[Loppu KK]])-1)/3+1,0)</f>
        <v>2012Q1</v>
      </c>
      <c r="U1765" s="66">
        <f>IF(COUNT(Taulukko1[[#This Row],[Neuvottelujen alaiset ]])=1,Taulukko1[[#This Row],[Neuvottelujen alaiset ]],Taulukko1[[#This Row],[Vähennystarve]])</f>
        <v>50</v>
      </c>
      <c r="V1765" s="44" t="str">
        <f t="shared" si="277"/>
        <v>NA</v>
      </c>
      <c r="W1765" s="44" t="str">
        <f t="shared" si="278"/>
        <v>NA</v>
      </c>
      <c r="X1765" s="44" t="str">
        <f t="shared" si="279"/>
        <v>NA</v>
      </c>
      <c r="Y1765" s="90" t="b">
        <f>AND(MONTH(Taulukko1[[#This Row],[Alku PVM]] )=6,DAY(Taulukko1[[#This Row],[Alku PVM]] )&gt;19)</f>
        <v>0</v>
      </c>
      <c r="Z1765" s="90" t="b">
        <f>AND(MONTH(Taulukko1[[#This Row],[Loppu PVM]] )=6,DAY(Taulukko1[[#This Row],[Loppu PVM]] )&gt;19)</f>
        <v>0</v>
      </c>
      <c r="AA1765" s="90" t="b">
        <f>OR(MONTH(Taulukko1[[#This Row],[Alku PVM]] )&lt;=5,AND(MONTH(Taulukko1[[#This Row],[Alku PVM]] )=6,DAY(Taulukko1[[#This Row],[Alku PVM]] )&lt;20))</f>
        <v>0</v>
      </c>
      <c r="AB1765" s="90" t="b">
        <f>OR(MONTH(Taulukko1[[#This Row],[Loppu PVM]])&lt;=5,AND(MONTH(Taulukko1[[#This Row],[Loppu PVM]] )=6,DAY(Taulukko1[[#This Row],[Loppu PVM]])&lt;20))</f>
        <v>1</v>
      </c>
      <c r="AC1765" s="90" t="b">
        <f>OR(MONTH(Taulukko1[[#This Row],[Alku PVM]] )&lt;=3,AND(MONTH(Taulukko1[[#This Row],[Alku PVM]] )=3))</f>
        <v>0</v>
      </c>
      <c r="AD1765" s="90" t="b">
        <f>OR(MONTH(Taulukko1[[#This Row],[Loppu PVM]] )&lt;=3,AND(MONTH(Taulukko1[[#This Row],[Loppu PVM]] )=3))</f>
        <v>1</v>
      </c>
      <c r="AE1765" s="90" t="b">
        <f>OR(MONTH(Taulukko1[[#This Row],[Alku PVM]] )&lt;=9,AND(MONTH(Taulukko1[[#This Row],[Alku PVM]] )=9))</f>
        <v>0</v>
      </c>
      <c r="AF1765" s="90" t="b">
        <f>OR(MONTH(Taulukko1[[#This Row],[Loppu PVM]])&lt;=9,AND(MONTH(Taulukko1[[#This Row],[Loppu PVM]] )=9))</f>
        <v>1</v>
      </c>
      <c r="AG1765" s="90" t="b">
        <f>OR(MONTH(Taulukko1[[#This Row],[Alku PVM]] )&lt;=6,AND(MONTH(Taulukko1[[#This Row],[Alku PVM]] )=6))</f>
        <v>0</v>
      </c>
      <c r="AH1765" s="90" t="b">
        <f>OR(MONTH(Taulukko1[[#This Row],[Loppu PVM]])&lt;=6,AND(MONTH(Taulukko1[[#This Row],[Loppu PVM]] )=6))</f>
        <v>1</v>
      </c>
    </row>
    <row r="1766" spans="1:34" ht="12.75" customHeight="1">
      <c r="A1766" s="21" t="s">
        <v>690</v>
      </c>
      <c r="B1766" s="23">
        <v>40870</v>
      </c>
      <c r="C1766" s="21" t="s">
        <v>1240</v>
      </c>
      <c r="D1766" s="24"/>
      <c r="E1766" s="62">
        <v>10</v>
      </c>
      <c r="F1766" s="23"/>
      <c r="G1766" s="24"/>
      <c r="H1766" s="22">
        <v>23</v>
      </c>
      <c r="I1766" s="126">
        <f>INDEX('TOL2008'!B:B,MATCH(A1766,'TOL2008'!A:A,0))</f>
        <v>85420</v>
      </c>
      <c r="J1766" s="126" t="str">
        <f>INDEX(Pääluokka!$H$2:$H$100,MATCH(VALUE(LEFT(Taulukko1[[#This Row],[TOL2008]],2)),Pääluokka!$G$2:$G$100,0))</f>
        <v>Koulutus</v>
      </c>
      <c r="K1766" s="126" t="str">
        <f>INDEX(Pääluokka!$I$2:$I$100,MATCH(VALUE(LEFT(Taulukko1[[#This Row],[TOL2008]],2)),Pääluokka!$G$2:$G$100,0))</f>
        <v>Muut toimialat (O-Q, T-X)</v>
      </c>
      <c r="L1766" s="41" t="str">
        <f t="shared" si="270"/>
        <v>NA</v>
      </c>
      <c r="M1766" s="43">
        <f t="shared" si="271"/>
        <v>40870</v>
      </c>
      <c r="N1766" s="43">
        <f t="shared" si="272"/>
        <v>40921</v>
      </c>
      <c r="O1766" s="43">
        <f t="shared" si="273"/>
        <v>40848</v>
      </c>
      <c r="P1766" s="43">
        <f t="shared" si="274"/>
        <v>40909</v>
      </c>
      <c r="Q1766" s="41">
        <f t="shared" si="275"/>
        <v>2011</v>
      </c>
      <c r="R1766" s="41">
        <f t="shared" si="276"/>
        <v>2012</v>
      </c>
      <c r="S1766" s="43" t="str">
        <f>YEAR(Taulukko1[[#This Row],[Alku KK]])&amp;"Q"&amp;ROUNDDOWN((MONTH(Taulukko1[[#This Row],[Alku KK]])-1)/3+1,0)</f>
        <v>2011Q4</v>
      </c>
      <c r="T1766" s="43" t="str">
        <f>YEAR(Taulukko1[[#This Row],[Loppu KK]])&amp;"Q"&amp;ROUNDDOWN((MONTH(Taulukko1[[#This Row],[Loppu KK]])-1)/3+1,0)</f>
        <v>2012Q1</v>
      </c>
      <c r="U1766" s="66">
        <f>IF(COUNT(Taulukko1[[#This Row],[Neuvottelujen alaiset ]])=1,Taulukko1[[#This Row],[Neuvottelujen alaiset ]],Taulukko1[[#This Row],[Vähennystarve]])</f>
        <v>23</v>
      </c>
      <c r="V1766" s="44">
        <f t="shared" si="277"/>
        <v>0.43478260869565216</v>
      </c>
      <c r="W1766" s="44" t="str">
        <f t="shared" si="278"/>
        <v>NA</v>
      </c>
      <c r="X1766" s="44" t="str">
        <f t="shared" si="279"/>
        <v>NA</v>
      </c>
      <c r="Y1766" s="90" t="b">
        <f>AND(MONTH(Taulukko1[[#This Row],[Alku PVM]] )=6,DAY(Taulukko1[[#This Row],[Alku PVM]] )&gt;19)</f>
        <v>0</v>
      </c>
      <c r="Z1766" s="90" t="b">
        <f>AND(MONTH(Taulukko1[[#This Row],[Loppu PVM]] )=6,DAY(Taulukko1[[#This Row],[Loppu PVM]] )&gt;19)</f>
        <v>0</v>
      </c>
      <c r="AA1766" s="90" t="b">
        <f>OR(MONTH(Taulukko1[[#This Row],[Alku PVM]] )&lt;=5,AND(MONTH(Taulukko1[[#This Row],[Alku PVM]] )=6,DAY(Taulukko1[[#This Row],[Alku PVM]] )&lt;20))</f>
        <v>0</v>
      </c>
      <c r="AB1766" s="90" t="b">
        <f>OR(MONTH(Taulukko1[[#This Row],[Loppu PVM]])&lt;=5,AND(MONTH(Taulukko1[[#This Row],[Loppu PVM]] )=6,DAY(Taulukko1[[#This Row],[Loppu PVM]])&lt;20))</f>
        <v>1</v>
      </c>
      <c r="AC1766" s="90" t="b">
        <f>OR(MONTH(Taulukko1[[#This Row],[Alku PVM]] )&lt;=3,AND(MONTH(Taulukko1[[#This Row],[Alku PVM]] )=3))</f>
        <v>0</v>
      </c>
      <c r="AD1766" s="90" t="b">
        <f>OR(MONTH(Taulukko1[[#This Row],[Loppu PVM]] )&lt;=3,AND(MONTH(Taulukko1[[#This Row],[Loppu PVM]] )=3))</f>
        <v>1</v>
      </c>
      <c r="AE1766" s="90" t="b">
        <f>OR(MONTH(Taulukko1[[#This Row],[Alku PVM]] )&lt;=9,AND(MONTH(Taulukko1[[#This Row],[Alku PVM]] )=9))</f>
        <v>0</v>
      </c>
      <c r="AF1766" s="90" t="b">
        <f>OR(MONTH(Taulukko1[[#This Row],[Loppu PVM]])&lt;=9,AND(MONTH(Taulukko1[[#This Row],[Loppu PVM]] )=9))</f>
        <v>1</v>
      </c>
      <c r="AG1766" s="90" t="b">
        <f>OR(MONTH(Taulukko1[[#This Row],[Alku PVM]] )&lt;=6,AND(MONTH(Taulukko1[[#This Row],[Alku PVM]] )=6))</f>
        <v>0</v>
      </c>
      <c r="AH1766" s="90" t="b">
        <f>OR(MONTH(Taulukko1[[#This Row],[Loppu PVM]])&lt;=6,AND(MONTH(Taulukko1[[#This Row],[Loppu PVM]] )=6))</f>
        <v>1</v>
      </c>
    </row>
    <row r="1767" spans="1:34" ht="12.75" customHeight="1">
      <c r="A1767" s="21" t="s">
        <v>3663</v>
      </c>
      <c r="B1767" s="23">
        <v>40870</v>
      </c>
      <c r="C1767" s="21" t="s">
        <v>3662</v>
      </c>
      <c r="D1767" s="24" t="s">
        <v>25</v>
      </c>
      <c r="F1767" s="23"/>
      <c r="G1767" s="24"/>
      <c r="H1767" s="22">
        <v>181</v>
      </c>
      <c r="I1767" s="126" t="e">
        <f>INDEX('TOL2008'!B:B,MATCH(A1767,'TOL2008'!A:A,0))</f>
        <v>#N/A</v>
      </c>
      <c r="J1767" s="126" t="e">
        <f>INDEX(Pääluokka!$H$2:$H$100,MATCH(VALUE(LEFT(Taulukko1[[#This Row],[TOL2008]],2)),Pääluokka!$G$2:$G$100,0))</f>
        <v>#N/A</v>
      </c>
      <c r="K1767" s="126" t="e">
        <f>INDEX(Pääluokka!$I$2:$I$100,MATCH(VALUE(LEFT(Taulukko1[[#This Row],[TOL2008]],2)),Pääluokka!$G$2:$G$100,0))</f>
        <v>#N/A</v>
      </c>
      <c r="L1767" s="41" t="str">
        <f t="shared" si="270"/>
        <v>NA</v>
      </c>
      <c r="M1767" s="43">
        <f t="shared" si="271"/>
        <v>40870</v>
      </c>
      <c r="N1767" s="43">
        <f t="shared" si="272"/>
        <v>40921</v>
      </c>
      <c r="O1767" s="43">
        <f t="shared" si="273"/>
        <v>40848</v>
      </c>
      <c r="P1767" s="43">
        <f t="shared" si="274"/>
        <v>40909</v>
      </c>
      <c r="Q1767" s="41">
        <f t="shared" si="275"/>
        <v>2011</v>
      </c>
      <c r="R1767" s="41">
        <f t="shared" si="276"/>
        <v>2012</v>
      </c>
      <c r="S1767" s="43" t="str">
        <f>YEAR(Taulukko1[[#This Row],[Alku KK]])&amp;"Q"&amp;ROUNDDOWN((MONTH(Taulukko1[[#This Row],[Alku KK]])-1)/3+1,0)</f>
        <v>2011Q4</v>
      </c>
      <c r="T1767" s="43" t="str">
        <f>YEAR(Taulukko1[[#This Row],[Loppu KK]])&amp;"Q"&amp;ROUNDDOWN((MONTH(Taulukko1[[#This Row],[Loppu KK]])-1)/3+1,0)</f>
        <v>2012Q1</v>
      </c>
      <c r="U1767" s="66">
        <f>IF(COUNT(Taulukko1[[#This Row],[Neuvottelujen alaiset ]])=1,Taulukko1[[#This Row],[Neuvottelujen alaiset ]],Taulukko1[[#This Row],[Vähennystarve]])</f>
        <v>181</v>
      </c>
      <c r="V1767" s="44" t="str">
        <f t="shared" si="277"/>
        <v>NA</v>
      </c>
      <c r="W1767" s="44" t="str">
        <f t="shared" si="278"/>
        <v>NA</v>
      </c>
      <c r="X1767" s="44" t="str">
        <f t="shared" si="279"/>
        <v>NA</v>
      </c>
      <c r="Y1767" s="90" t="b">
        <f>AND(MONTH(Taulukko1[[#This Row],[Alku PVM]] )=6,DAY(Taulukko1[[#This Row],[Alku PVM]] )&gt;19)</f>
        <v>0</v>
      </c>
      <c r="Z1767" s="90" t="b">
        <f>AND(MONTH(Taulukko1[[#This Row],[Loppu PVM]] )=6,DAY(Taulukko1[[#This Row],[Loppu PVM]] )&gt;19)</f>
        <v>0</v>
      </c>
      <c r="AA1767" s="90" t="b">
        <f>OR(MONTH(Taulukko1[[#This Row],[Alku PVM]] )&lt;=5,AND(MONTH(Taulukko1[[#This Row],[Alku PVM]] )=6,DAY(Taulukko1[[#This Row],[Alku PVM]] )&lt;20))</f>
        <v>0</v>
      </c>
      <c r="AB1767" s="90" t="b">
        <f>OR(MONTH(Taulukko1[[#This Row],[Loppu PVM]])&lt;=5,AND(MONTH(Taulukko1[[#This Row],[Loppu PVM]] )=6,DAY(Taulukko1[[#This Row],[Loppu PVM]])&lt;20))</f>
        <v>1</v>
      </c>
      <c r="AC1767" s="90" t="b">
        <f>OR(MONTH(Taulukko1[[#This Row],[Alku PVM]] )&lt;=3,AND(MONTH(Taulukko1[[#This Row],[Alku PVM]] )=3))</f>
        <v>0</v>
      </c>
      <c r="AD1767" s="90" t="b">
        <f>OR(MONTH(Taulukko1[[#This Row],[Loppu PVM]] )&lt;=3,AND(MONTH(Taulukko1[[#This Row],[Loppu PVM]] )=3))</f>
        <v>1</v>
      </c>
      <c r="AE1767" s="90" t="b">
        <f>OR(MONTH(Taulukko1[[#This Row],[Alku PVM]] )&lt;=9,AND(MONTH(Taulukko1[[#This Row],[Alku PVM]] )=9))</f>
        <v>0</v>
      </c>
      <c r="AF1767" s="90" t="b">
        <f>OR(MONTH(Taulukko1[[#This Row],[Loppu PVM]])&lt;=9,AND(MONTH(Taulukko1[[#This Row],[Loppu PVM]] )=9))</f>
        <v>1</v>
      </c>
      <c r="AG1767" s="90" t="b">
        <f>OR(MONTH(Taulukko1[[#This Row],[Alku PVM]] )&lt;=6,AND(MONTH(Taulukko1[[#This Row],[Alku PVM]] )=6))</f>
        <v>0</v>
      </c>
      <c r="AH1767" s="90" t="b">
        <f>OR(MONTH(Taulukko1[[#This Row],[Loppu PVM]])&lt;=6,AND(MONTH(Taulukko1[[#This Row],[Loppu PVM]] )=6))</f>
        <v>1</v>
      </c>
    </row>
    <row r="1768" spans="1:34" ht="12.75" customHeight="1">
      <c r="A1768" s="21" t="s">
        <v>219</v>
      </c>
      <c r="B1768" s="23">
        <v>40870</v>
      </c>
      <c r="C1768" s="21" t="s">
        <v>3593</v>
      </c>
      <c r="D1768" s="24" t="s">
        <v>25</v>
      </c>
      <c r="E1768" s="62">
        <v>49</v>
      </c>
      <c r="F1768" s="23">
        <v>40886</v>
      </c>
      <c r="G1768" s="24">
        <v>0</v>
      </c>
      <c r="H1768" s="22">
        <v>49</v>
      </c>
      <c r="I1768" s="126">
        <f>INDEX('TOL2008'!B:B,MATCH(A1768,'TOL2008'!A:A,0))</f>
        <v>30110</v>
      </c>
      <c r="J1768" s="126" t="str">
        <f>INDEX(Pääluokka!$H$2:$H$100,MATCH(VALUE(LEFT(Taulukko1[[#This Row],[TOL2008]],2)),Pääluokka!$G$2:$G$100,0))</f>
        <v>Teollisuus</v>
      </c>
      <c r="K1768" s="126" t="str">
        <f>INDEX(Pääluokka!$I$2:$I$100,MATCH(VALUE(LEFT(Taulukko1[[#This Row],[TOL2008]],2)),Pääluokka!$G$2:$G$100,0))</f>
        <v>Teollisuus (C-E)</v>
      </c>
      <c r="L1768" s="41">
        <f t="shared" si="270"/>
        <v>16</v>
      </c>
      <c r="M1768" s="43">
        <f t="shared" si="271"/>
        <v>40870</v>
      </c>
      <c r="N1768" s="43">
        <f t="shared" si="272"/>
        <v>40886</v>
      </c>
      <c r="O1768" s="43">
        <f t="shared" si="273"/>
        <v>40848</v>
      </c>
      <c r="P1768" s="43">
        <f t="shared" si="274"/>
        <v>40878</v>
      </c>
      <c r="Q1768" s="41">
        <f t="shared" si="275"/>
        <v>2011</v>
      </c>
      <c r="R1768" s="41">
        <f t="shared" si="276"/>
        <v>2011</v>
      </c>
      <c r="S1768" s="43" t="str">
        <f>YEAR(Taulukko1[[#This Row],[Alku KK]])&amp;"Q"&amp;ROUNDDOWN((MONTH(Taulukko1[[#This Row],[Alku KK]])-1)/3+1,0)</f>
        <v>2011Q4</v>
      </c>
      <c r="T1768" s="43" t="str">
        <f>YEAR(Taulukko1[[#This Row],[Loppu KK]])&amp;"Q"&amp;ROUNDDOWN((MONTH(Taulukko1[[#This Row],[Loppu KK]])-1)/3+1,0)</f>
        <v>2011Q4</v>
      </c>
      <c r="U1768" s="66">
        <f>IF(COUNT(Taulukko1[[#This Row],[Neuvottelujen alaiset ]])=1,Taulukko1[[#This Row],[Neuvottelujen alaiset ]],Taulukko1[[#This Row],[Vähennystarve]])</f>
        <v>49</v>
      </c>
      <c r="V1768" s="44">
        <f t="shared" si="277"/>
        <v>1</v>
      </c>
      <c r="W1768" s="44">
        <f t="shared" si="278"/>
        <v>0</v>
      </c>
      <c r="X1768" s="44">
        <f t="shared" si="279"/>
        <v>0</v>
      </c>
      <c r="Y1768" s="90" t="b">
        <f>AND(MONTH(Taulukko1[[#This Row],[Alku PVM]] )=6,DAY(Taulukko1[[#This Row],[Alku PVM]] )&gt;19)</f>
        <v>0</v>
      </c>
      <c r="Z1768" s="90" t="b">
        <f>AND(MONTH(Taulukko1[[#This Row],[Loppu PVM]] )=6,DAY(Taulukko1[[#This Row],[Loppu PVM]] )&gt;19)</f>
        <v>0</v>
      </c>
      <c r="AA1768" s="90" t="b">
        <f>OR(MONTH(Taulukko1[[#This Row],[Alku PVM]] )&lt;=5,AND(MONTH(Taulukko1[[#This Row],[Alku PVM]] )=6,DAY(Taulukko1[[#This Row],[Alku PVM]] )&lt;20))</f>
        <v>0</v>
      </c>
      <c r="AB1768" s="90" t="b">
        <f>OR(MONTH(Taulukko1[[#This Row],[Loppu PVM]])&lt;=5,AND(MONTH(Taulukko1[[#This Row],[Loppu PVM]] )=6,DAY(Taulukko1[[#This Row],[Loppu PVM]])&lt;20))</f>
        <v>0</v>
      </c>
      <c r="AC1768" s="90" t="b">
        <f>OR(MONTH(Taulukko1[[#This Row],[Alku PVM]] )&lt;=3,AND(MONTH(Taulukko1[[#This Row],[Alku PVM]] )=3))</f>
        <v>0</v>
      </c>
      <c r="AD1768" s="90" t="b">
        <f>OR(MONTH(Taulukko1[[#This Row],[Loppu PVM]] )&lt;=3,AND(MONTH(Taulukko1[[#This Row],[Loppu PVM]] )=3))</f>
        <v>0</v>
      </c>
      <c r="AE1768" s="90" t="b">
        <f>OR(MONTH(Taulukko1[[#This Row],[Alku PVM]] )&lt;=9,AND(MONTH(Taulukko1[[#This Row],[Alku PVM]] )=9))</f>
        <v>0</v>
      </c>
      <c r="AF1768" s="90" t="b">
        <f>OR(MONTH(Taulukko1[[#This Row],[Loppu PVM]])&lt;=9,AND(MONTH(Taulukko1[[#This Row],[Loppu PVM]] )=9))</f>
        <v>0</v>
      </c>
      <c r="AG1768" s="90" t="b">
        <f>OR(MONTH(Taulukko1[[#This Row],[Alku PVM]] )&lt;=6,AND(MONTH(Taulukko1[[#This Row],[Alku PVM]] )=6))</f>
        <v>0</v>
      </c>
      <c r="AH1768" s="90" t="b">
        <f>OR(MONTH(Taulukko1[[#This Row],[Loppu PVM]])&lt;=6,AND(MONTH(Taulukko1[[#This Row],[Loppu PVM]] )=6))</f>
        <v>0</v>
      </c>
    </row>
    <row r="1769" spans="1:34" ht="12.75" customHeight="1">
      <c r="A1769" t="s">
        <v>3749</v>
      </c>
      <c r="B1769" s="23">
        <v>40871</v>
      </c>
      <c r="C1769" t="s">
        <v>3748</v>
      </c>
      <c r="D1769" s="5">
        <v>30</v>
      </c>
      <c r="F1769" s="4"/>
      <c r="G1769" s="5"/>
      <c r="H1769" s="22">
        <v>30</v>
      </c>
      <c r="I1769" s="126" t="e">
        <f>INDEX('TOL2008'!B:B,MATCH(A1769,'TOL2008'!A:A,0))</f>
        <v>#N/A</v>
      </c>
      <c r="J1769" s="126" t="e">
        <f>INDEX(Pääluokka!$H$2:$H$100,MATCH(VALUE(LEFT(Taulukko1[[#This Row],[TOL2008]],2)),Pääluokka!$G$2:$G$100,0))</f>
        <v>#N/A</v>
      </c>
      <c r="K1769" s="126" t="e">
        <f>INDEX(Pääluokka!$I$2:$I$100,MATCH(VALUE(LEFT(Taulukko1[[#This Row],[TOL2008]],2)),Pääluokka!$G$2:$G$100,0))</f>
        <v>#N/A</v>
      </c>
      <c r="L1769" s="41" t="str">
        <f t="shared" si="270"/>
        <v>NA</v>
      </c>
      <c r="M1769" s="43">
        <f t="shared" si="271"/>
        <v>40871</v>
      </c>
      <c r="N1769" s="43">
        <f t="shared" si="272"/>
        <v>40922</v>
      </c>
      <c r="O1769" s="43">
        <f t="shared" si="273"/>
        <v>40848</v>
      </c>
      <c r="P1769" s="43">
        <f t="shared" si="274"/>
        <v>40909</v>
      </c>
      <c r="Q1769" s="41">
        <f t="shared" si="275"/>
        <v>2011</v>
      </c>
      <c r="R1769" s="41">
        <f t="shared" si="276"/>
        <v>2012</v>
      </c>
      <c r="S1769" s="43" t="str">
        <f>YEAR(Taulukko1[[#This Row],[Alku KK]])&amp;"Q"&amp;ROUNDDOWN((MONTH(Taulukko1[[#This Row],[Alku KK]])-1)/3+1,0)</f>
        <v>2011Q4</v>
      </c>
      <c r="T1769" s="43" t="str">
        <f>YEAR(Taulukko1[[#This Row],[Loppu KK]])&amp;"Q"&amp;ROUNDDOWN((MONTH(Taulukko1[[#This Row],[Loppu KK]])-1)/3+1,0)</f>
        <v>2012Q1</v>
      </c>
      <c r="U1769" s="66">
        <f>IF(COUNT(Taulukko1[[#This Row],[Neuvottelujen alaiset ]])=1,Taulukko1[[#This Row],[Neuvottelujen alaiset ]],Taulukko1[[#This Row],[Vähennystarve]])</f>
        <v>30</v>
      </c>
      <c r="V1769" s="44" t="str">
        <f t="shared" si="277"/>
        <v>NA</v>
      </c>
      <c r="W1769" s="44" t="str">
        <f t="shared" si="278"/>
        <v>NA</v>
      </c>
      <c r="X1769" s="44" t="str">
        <f t="shared" si="279"/>
        <v>NA</v>
      </c>
      <c r="Y1769" s="90" t="b">
        <f>AND(MONTH(Taulukko1[[#This Row],[Alku PVM]] )=6,DAY(Taulukko1[[#This Row],[Alku PVM]] )&gt;19)</f>
        <v>0</v>
      </c>
      <c r="Z1769" s="90" t="b">
        <f>AND(MONTH(Taulukko1[[#This Row],[Loppu PVM]] )=6,DAY(Taulukko1[[#This Row],[Loppu PVM]] )&gt;19)</f>
        <v>0</v>
      </c>
      <c r="AA1769" s="90" t="b">
        <f>OR(MONTH(Taulukko1[[#This Row],[Alku PVM]] )&lt;=5,AND(MONTH(Taulukko1[[#This Row],[Alku PVM]] )=6,DAY(Taulukko1[[#This Row],[Alku PVM]] )&lt;20))</f>
        <v>0</v>
      </c>
      <c r="AB1769" s="90" t="b">
        <f>OR(MONTH(Taulukko1[[#This Row],[Loppu PVM]])&lt;=5,AND(MONTH(Taulukko1[[#This Row],[Loppu PVM]] )=6,DAY(Taulukko1[[#This Row],[Loppu PVM]])&lt;20))</f>
        <v>1</v>
      </c>
      <c r="AC1769" s="90" t="b">
        <f>OR(MONTH(Taulukko1[[#This Row],[Alku PVM]] )&lt;=3,AND(MONTH(Taulukko1[[#This Row],[Alku PVM]] )=3))</f>
        <v>0</v>
      </c>
      <c r="AD1769" s="90" t="b">
        <f>OR(MONTH(Taulukko1[[#This Row],[Loppu PVM]] )&lt;=3,AND(MONTH(Taulukko1[[#This Row],[Loppu PVM]] )=3))</f>
        <v>1</v>
      </c>
      <c r="AE1769" s="90" t="b">
        <f>OR(MONTH(Taulukko1[[#This Row],[Alku PVM]] )&lt;=9,AND(MONTH(Taulukko1[[#This Row],[Alku PVM]] )=9))</f>
        <v>0</v>
      </c>
      <c r="AF1769" s="90" t="b">
        <f>OR(MONTH(Taulukko1[[#This Row],[Loppu PVM]])&lt;=9,AND(MONTH(Taulukko1[[#This Row],[Loppu PVM]] )=9))</f>
        <v>1</v>
      </c>
      <c r="AG1769" s="90" t="b">
        <f>OR(MONTH(Taulukko1[[#This Row],[Alku PVM]] )&lt;=6,AND(MONTH(Taulukko1[[#This Row],[Alku PVM]] )=6))</f>
        <v>0</v>
      </c>
      <c r="AH1769" s="90" t="b">
        <f>OR(MONTH(Taulukko1[[#This Row],[Loppu PVM]])&lt;=6,AND(MONTH(Taulukko1[[#This Row],[Loppu PVM]] )=6))</f>
        <v>1</v>
      </c>
    </row>
    <row r="1770" spans="1:34" ht="12.75" customHeight="1">
      <c r="A1770" s="21" t="s">
        <v>1024</v>
      </c>
      <c r="B1770" s="23">
        <v>40871</v>
      </c>
      <c r="C1770" s="21" t="s">
        <v>4088</v>
      </c>
      <c r="D1770" s="24">
        <v>50</v>
      </c>
      <c r="F1770" s="23">
        <v>40913</v>
      </c>
      <c r="G1770" s="24">
        <v>33</v>
      </c>
      <c r="H1770" s="22">
        <v>90</v>
      </c>
      <c r="I1770" s="126">
        <f>INDEX('TOL2008'!B:B,MATCH(A1770,'TOL2008'!A:A,0))</f>
        <v>52229</v>
      </c>
      <c r="J1770" s="126" t="str">
        <f>INDEX(Pääluokka!$H$2:$H$100,MATCH(VALUE(LEFT(Taulukko1[[#This Row],[TOL2008]],2)),Pääluokka!$G$2:$G$100,0))</f>
        <v>Kuljetus ja varastointi</v>
      </c>
      <c r="K1770" s="126" t="str">
        <f>INDEX(Pääluokka!$I$2:$I$100,MATCH(VALUE(LEFT(Taulukko1[[#This Row],[TOL2008]],2)),Pääluokka!$G$2:$G$100,0))</f>
        <v>Palvelualat (G-N, R, S)</v>
      </c>
      <c r="L1770" s="41">
        <f t="shared" si="270"/>
        <v>42</v>
      </c>
      <c r="M1770" s="43">
        <f t="shared" si="271"/>
        <v>40871</v>
      </c>
      <c r="N1770" s="43">
        <f t="shared" si="272"/>
        <v>40913</v>
      </c>
      <c r="O1770" s="43">
        <f t="shared" si="273"/>
        <v>40848</v>
      </c>
      <c r="P1770" s="43">
        <f t="shared" si="274"/>
        <v>40909</v>
      </c>
      <c r="Q1770" s="41">
        <f t="shared" si="275"/>
        <v>2011</v>
      </c>
      <c r="R1770" s="41">
        <f t="shared" si="276"/>
        <v>2012</v>
      </c>
      <c r="S1770" s="43" t="str">
        <f>YEAR(Taulukko1[[#This Row],[Alku KK]])&amp;"Q"&amp;ROUNDDOWN((MONTH(Taulukko1[[#This Row],[Alku KK]])-1)/3+1,0)</f>
        <v>2011Q4</v>
      </c>
      <c r="T1770" s="43" t="str">
        <f>YEAR(Taulukko1[[#This Row],[Loppu KK]])&amp;"Q"&amp;ROUNDDOWN((MONTH(Taulukko1[[#This Row],[Loppu KK]])-1)/3+1,0)</f>
        <v>2012Q1</v>
      </c>
      <c r="U1770" s="66">
        <f>IF(COUNT(Taulukko1[[#This Row],[Neuvottelujen alaiset ]])=1,Taulukko1[[#This Row],[Neuvottelujen alaiset ]],Taulukko1[[#This Row],[Vähennystarve]])</f>
        <v>90</v>
      </c>
      <c r="V1770" s="44" t="str">
        <f t="shared" si="277"/>
        <v>NA</v>
      </c>
      <c r="W1770" s="44">
        <f t="shared" si="278"/>
        <v>0.36666666666666664</v>
      </c>
      <c r="X1770" s="44" t="str">
        <f t="shared" si="279"/>
        <v>NA</v>
      </c>
      <c r="Y1770" s="90" t="b">
        <f>AND(MONTH(Taulukko1[[#This Row],[Alku PVM]] )=6,DAY(Taulukko1[[#This Row],[Alku PVM]] )&gt;19)</f>
        <v>0</v>
      </c>
      <c r="Z1770" s="90" t="b">
        <f>AND(MONTH(Taulukko1[[#This Row],[Loppu PVM]] )=6,DAY(Taulukko1[[#This Row],[Loppu PVM]] )&gt;19)</f>
        <v>0</v>
      </c>
      <c r="AA1770" s="90" t="b">
        <f>OR(MONTH(Taulukko1[[#This Row],[Alku PVM]] )&lt;=5,AND(MONTH(Taulukko1[[#This Row],[Alku PVM]] )=6,DAY(Taulukko1[[#This Row],[Alku PVM]] )&lt;20))</f>
        <v>0</v>
      </c>
      <c r="AB1770" s="90" t="b">
        <f>OR(MONTH(Taulukko1[[#This Row],[Loppu PVM]])&lt;=5,AND(MONTH(Taulukko1[[#This Row],[Loppu PVM]] )=6,DAY(Taulukko1[[#This Row],[Loppu PVM]])&lt;20))</f>
        <v>1</v>
      </c>
      <c r="AC1770" s="90" t="b">
        <f>OR(MONTH(Taulukko1[[#This Row],[Alku PVM]] )&lt;=3,AND(MONTH(Taulukko1[[#This Row],[Alku PVM]] )=3))</f>
        <v>0</v>
      </c>
      <c r="AD1770" s="90" t="b">
        <f>OR(MONTH(Taulukko1[[#This Row],[Loppu PVM]] )&lt;=3,AND(MONTH(Taulukko1[[#This Row],[Loppu PVM]] )=3))</f>
        <v>1</v>
      </c>
      <c r="AE1770" s="90" t="b">
        <f>OR(MONTH(Taulukko1[[#This Row],[Alku PVM]] )&lt;=9,AND(MONTH(Taulukko1[[#This Row],[Alku PVM]] )=9))</f>
        <v>0</v>
      </c>
      <c r="AF1770" s="90" t="b">
        <f>OR(MONTH(Taulukko1[[#This Row],[Loppu PVM]])&lt;=9,AND(MONTH(Taulukko1[[#This Row],[Loppu PVM]] )=9))</f>
        <v>1</v>
      </c>
      <c r="AG1770" s="90" t="b">
        <f>OR(MONTH(Taulukko1[[#This Row],[Alku PVM]] )&lt;=6,AND(MONTH(Taulukko1[[#This Row],[Alku PVM]] )=6))</f>
        <v>0</v>
      </c>
      <c r="AH1770" s="90" t="b">
        <f>OR(MONTH(Taulukko1[[#This Row],[Loppu PVM]])&lt;=6,AND(MONTH(Taulukko1[[#This Row],[Loppu PVM]] )=6))</f>
        <v>1</v>
      </c>
    </row>
    <row r="1771" spans="1:34" ht="12.75" customHeight="1">
      <c r="A1771" s="21" t="s">
        <v>4034</v>
      </c>
      <c r="B1771" s="23">
        <v>40871</v>
      </c>
      <c r="C1771" s="21" t="s">
        <v>3611</v>
      </c>
      <c r="D1771" s="24"/>
      <c r="F1771" s="23">
        <v>40917</v>
      </c>
      <c r="G1771" s="24">
        <v>27</v>
      </c>
      <c r="H1771" s="22">
        <v>220</v>
      </c>
      <c r="I1771" s="126" t="e">
        <f>INDEX('TOL2008'!B:B,MATCH(A1771,'TOL2008'!A:A,0))</f>
        <v>#N/A</v>
      </c>
      <c r="J1771" s="126" t="e">
        <f>INDEX(Pääluokka!$H$2:$H$100,MATCH(VALUE(LEFT(Taulukko1[[#This Row],[TOL2008]],2)),Pääluokka!$G$2:$G$100,0))</f>
        <v>#N/A</v>
      </c>
      <c r="K1771" s="126" t="e">
        <f>INDEX(Pääluokka!$I$2:$I$100,MATCH(VALUE(LEFT(Taulukko1[[#This Row],[TOL2008]],2)),Pääluokka!$G$2:$G$100,0))</f>
        <v>#N/A</v>
      </c>
      <c r="L1771" s="41">
        <f t="shared" si="270"/>
        <v>46</v>
      </c>
      <c r="M1771" s="43">
        <f t="shared" si="271"/>
        <v>40871</v>
      </c>
      <c r="N1771" s="43">
        <f t="shared" si="272"/>
        <v>40917</v>
      </c>
      <c r="O1771" s="43">
        <f t="shared" si="273"/>
        <v>40848</v>
      </c>
      <c r="P1771" s="43">
        <f t="shared" si="274"/>
        <v>40909</v>
      </c>
      <c r="Q1771" s="41">
        <f t="shared" si="275"/>
        <v>2011</v>
      </c>
      <c r="R1771" s="41">
        <f t="shared" si="276"/>
        <v>2012</v>
      </c>
      <c r="S1771" s="43" t="str">
        <f>YEAR(Taulukko1[[#This Row],[Alku KK]])&amp;"Q"&amp;ROUNDDOWN((MONTH(Taulukko1[[#This Row],[Alku KK]])-1)/3+1,0)</f>
        <v>2011Q4</v>
      </c>
      <c r="T1771" s="43" t="str">
        <f>YEAR(Taulukko1[[#This Row],[Loppu KK]])&amp;"Q"&amp;ROUNDDOWN((MONTH(Taulukko1[[#This Row],[Loppu KK]])-1)/3+1,0)</f>
        <v>2012Q1</v>
      </c>
      <c r="U1771" s="66">
        <f>IF(COUNT(Taulukko1[[#This Row],[Neuvottelujen alaiset ]])=1,Taulukko1[[#This Row],[Neuvottelujen alaiset ]],Taulukko1[[#This Row],[Vähennystarve]])</f>
        <v>220</v>
      </c>
      <c r="V1771" s="44" t="str">
        <f t="shared" si="277"/>
        <v>NA</v>
      </c>
      <c r="W1771" s="44">
        <f t="shared" si="278"/>
        <v>0.12272727272727273</v>
      </c>
      <c r="X1771" s="44" t="str">
        <f t="shared" si="279"/>
        <v>NA</v>
      </c>
      <c r="Y1771" s="90" t="b">
        <f>AND(MONTH(Taulukko1[[#This Row],[Alku PVM]] )=6,DAY(Taulukko1[[#This Row],[Alku PVM]] )&gt;19)</f>
        <v>0</v>
      </c>
      <c r="Z1771" s="90" t="b">
        <f>AND(MONTH(Taulukko1[[#This Row],[Loppu PVM]] )=6,DAY(Taulukko1[[#This Row],[Loppu PVM]] )&gt;19)</f>
        <v>0</v>
      </c>
      <c r="AA1771" s="90" t="b">
        <f>OR(MONTH(Taulukko1[[#This Row],[Alku PVM]] )&lt;=5,AND(MONTH(Taulukko1[[#This Row],[Alku PVM]] )=6,DAY(Taulukko1[[#This Row],[Alku PVM]] )&lt;20))</f>
        <v>0</v>
      </c>
      <c r="AB1771" s="90" t="b">
        <f>OR(MONTH(Taulukko1[[#This Row],[Loppu PVM]])&lt;=5,AND(MONTH(Taulukko1[[#This Row],[Loppu PVM]] )=6,DAY(Taulukko1[[#This Row],[Loppu PVM]])&lt;20))</f>
        <v>1</v>
      </c>
      <c r="AC1771" s="90" t="b">
        <f>OR(MONTH(Taulukko1[[#This Row],[Alku PVM]] )&lt;=3,AND(MONTH(Taulukko1[[#This Row],[Alku PVM]] )=3))</f>
        <v>0</v>
      </c>
      <c r="AD1771" s="90" t="b">
        <f>OR(MONTH(Taulukko1[[#This Row],[Loppu PVM]] )&lt;=3,AND(MONTH(Taulukko1[[#This Row],[Loppu PVM]] )=3))</f>
        <v>1</v>
      </c>
      <c r="AE1771" s="90" t="b">
        <f>OR(MONTH(Taulukko1[[#This Row],[Alku PVM]] )&lt;=9,AND(MONTH(Taulukko1[[#This Row],[Alku PVM]] )=9))</f>
        <v>0</v>
      </c>
      <c r="AF1771" s="90" t="b">
        <f>OR(MONTH(Taulukko1[[#This Row],[Loppu PVM]])&lt;=9,AND(MONTH(Taulukko1[[#This Row],[Loppu PVM]] )=9))</f>
        <v>1</v>
      </c>
      <c r="AG1771" s="90" t="b">
        <f>OR(MONTH(Taulukko1[[#This Row],[Alku PVM]] )&lt;=6,AND(MONTH(Taulukko1[[#This Row],[Alku PVM]] )=6))</f>
        <v>0</v>
      </c>
      <c r="AH1771" s="90" t="b">
        <f>OR(MONTH(Taulukko1[[#This Row],[Loppu PVM]])&lt;=6,AND(MONTH(Taulukko1[[#This Row],[Loppu PVM]] )=6))</f>
        <v>1</v>
      </c>
    </row>
    <row r="1772" spans="1:34" ht="12.75" customHeight="1">
      <c r="A1772" t="s">
        <v>243</v>
      </c>
      <c r="B1772" s="23">
        <v>40871</v>
      </c>
      <c r="C1772" t="s">
        <v>3290</v>
      </c>
      <c r="E1772" s="62">
        <v>60</v>
      </c>
      <c r="F1772" s="4"/>
      <c r="G1772" s="5"/>
      <c r="H1772" s="22">
        <v>150</v>
      </c>
      <c r="I1772" s="126">
        <f>INDEX('TOL2008'!B:B,MATCH(A1772,'TOL2008'!A:A,0))</f>
        <v>25910</v>
      </c>
      <c r="J1772" s="126" t="str">
        <f>INDEX(Pääluokka!$H$2:$H$100,MATCH(VALUE(LEFT(Taulukko1[[#This Row],[TOL2008]],2)),Pääluokka!$G$2:$G$100,0))</f>
        <v>Teollisuus</v>
      </c>
      <c r="K1772" s="126" t="str">
        <f>INDEX(Pääluokka!$I$2:$I$100,MATCH(VALUE(LEFT(Taulukko1[[#This Row],[TOL2008]],2)),Pääluokka!$G$2:$G$100,0))</f>
        <v>Teollisuus (C-E)</v>
      </c>
      <c r="L1772" s="41" t="str">
        <f t="shared" si="270"/>
        <v>NA</v>
      </c>
      <c r="M1772" s="43">
        <f t="shared" si="271"/>
        <v>40871</v>
      </c>
      <c r="N1772" s="43">
        <f t="shared" si="272"/>
        <v>40922</v>
      </c>
      <c r="O1772" s="43">
        <f t="shared" si="273"/>
        <v>40848</v>
      </c>
      <c r="P1772" s="43">
        <f t="shared" si="274"/>
        <v>40909</v>
      </c>
      <c r="Q1772" s="41">
        <f t="shared" si="275"/>
        <v>2011</v>
      </c>
      <c r="R1772" s="41">
        <f t="shared" si="276"/>
        <v>2012</v>
      </c>
      <c r="S1772" s="43" t="str">
        <f>YEAR(Taulukko1[[#This Row],[Alku KK]])&amp;"Q"&amp;ROUNDDOWN((MONTH(Taulukko1[[#This Row],[Alku KK]])-1)/3+1,0)</f>
        <v>2011Q4</v>
      </c>
      <c r="T1772" s="43" t="str">
        <f>YEAR(Taulukko1[[#This Row],[Loppu KK]])&amp;"Q"&amp;ROUNDDOWN((MONTH(Taulukko1[[#This Row],[Loppu KK]])-1)/3+1,0)</f>
        <v>2012Q1</v>
      </c>
      <c r="U1772" s="66">
        <f>IF(COUNT(Taulukko1[[#This Row],[Neuvottelujen alaiset ]])=1,Taulukko1[[#This Row],[Neuvottelujen alaiset ]],Taulukko1[[#This Row],[Vähennystarve]])</f>
        <v>150</v>
      </c>
      <c r="V1772" s="44">
        <f t="shared" si="277"/>
        <v>0.4</v>
      </c>
      <c r="W1772" s="44" t="str">
        <f t="shared" si="278"/>
        <v>NA</v>
      </c>
      <c r="X1772" s="44" t="str">
        <f t="shared" si="279"/>
        <v>NA</v>
      </c>
      <c r="Y1772" s="90" t="b">
        <f>AND(MONTH(Taulukko1[[#This Row],[Alku PVM]] )=6,DAY(Taulukko1[[#This Row],[Alku PVM]] )&gt;19)</f>
        <v>0</v>
      </c>
      <c r="Z1772" s="90" t="b">
        <f>AND(MONTH(Taulukko1[[#This Row],[Loppu PVM]] )=6,DAY(Taulukko1[[#This Row],[Loppu PVM]] )&gt;19)</f>
        <v>0</v>
      </c>
      <c r="AA1772" s="90" t="b">
        <f>OR(MONTH(Taulukko1[[#This Row],[Alku PVM]] )&lt;=5,AND(MONTH(Taulukko1[[#This Row],[Alku PVM]] )=6,DAY(Taulukko1[[#This Row],[Alku PVM]] )&lt;20))</f>
        <v>0</v>
      </c>
      <c r="AB1772" s="90" t="b">
        <f>OR(MONTH(Taulukko1[[#This Row],[Loppu PVM]])&lt;=5,AND(MONTH(Taulukko1[[#This Row],[Loppu PVM]] )=6,DAY(Taulukko1[[#This Row],[Loppu PVM]])&lt;20))</f>
        <v>1</v>
      </c>
      <c r="AC1772" s="90" t="b">
        <f>OR(MONTH(Taulukko1[[#This Row],[Alku PVM]] )&lt;=3,AND(MONTH(Taulukko1[[#This Row],[Alku PVM]] )=3))</f>
        <v>0</v>
      </c>
      <c r="AD1772" s="90" t="b">
        <f>OR(MONTH(Taulukko1[[#This Row],[Loppu PVM]] )&lt;=3,AND(MONTH(Taulukko1[[#This Row],[Loppu PVM]] )=3))</f>
        <v>1</v>
      </c>
      <c r="AE1772" s="90" t="b">
        <f>OR(MONTH(Taulukko1[[#This Row],[Alku PVM]] )&lt;=9,AND(MONTH(Taulukko1[[#This Row],[Alku PVM]] )=9))</f>
        <v>0</v>
      </c>
      <c r="AF1772" s="90" t="b">
        <f>OR(MONTH(Taulukko1[[#This Row],[Loppu PVM]])&lt;=9,AND(MONTH(Taulukko1[[#This Row],[Loppu PVM]] )=9))</f>
        <v>1</v>
      </c>
      <c r="AG1772" s="90" t="b">
        <f>OR(MONTH(Taulukko1[[#This Row],[Alku PVM]] )&lt;=6,AND(MONTH(Taulukko1[[#This Row],[Alku PVM]] )=6))</f>
        <v>0</v>
      </c>
      <c r="AH1772" s="90" t="b">
        <f>OR(MONTH(Taulukko1[[#This Row],[Loppu PVM]])&lt;=6,AND(MONTH(Taulukko1[[#This Row],[Loppu PVM]] )=6))</f>
        <v>1</v>
      </c>
    </row>
    <row r="1773" spans="1:34" ht="12.75" customHeight="1">
      <c r="A1773" s="21" t="s">
        <v>3534</v>
      </c>
      <c r="B1773" s="23">
        <v>40871</v>
      </c>
      <c r="C1773" s="21" t="s">
        <v>3880</v>
      </c>
      <c r="D1773" s="24"/>
      <c r="E1773" s="62">
        <v>100</v>
      </c>
      <c r="F1773" s="23">
        <v>40924</v>
      </c>
      <c r="G1773" s="24">
        <v>62</v>
      </c>
      <c r="H1773" s="22">
        <v>750</v>
      </c>
      <c r="I1773" s="126" t="e">
        <f>INDEX('TOL2008'!B:B,MATCH(A1773,'TOL2008'!A:A,0))</f>
        <v>#N/A</v>
      </c>
      <c r="J1773" s="126" t="e">
        <f>INDEX(Pääluokka!$H$2:$H$100,MATCH(VALUE(LEFT(Taulukko1[[#This Row],[TOL2008]],2)),Pääluokka!$G$2:$G$100,0))</f>
        <v>#N/A</v>
      </c>
      <c r="K1773" s="126" t="e">
        <f>INDEX(Pääluokka!$I$2:$I$100,MATCH(VALUE(LEFT(Taulukko1[[#This Row],[TOL2008]],2)),Pääluokka!$G$2:$G$100,0))</f>
        <v>#N/A</v>
      </c>
      <c r="L1773" s="41">
        <f t="shared" si="270"/>
        <v>53</v>
      </c>
      <c r="M1773" s="43">
        <f t="shared" si="271"/>
        <v>40871</v>
      </c>
      <c r="N1773" s="43">
        <f t="shared" si="272"/>
        <v>40924</v>
      </c>
      <c r="O1773" s="43">
        <f t="shared" si="273"/>
        <v>40848</v>
      </c>
      <c r="P1773" s="43">
        <f t="shared" si="274"/>
        <v>40909</v>
      </c>
      <c r="Q1773" s="41">
        <f t="shared" si="275"/>
        <v>2011</v>
      </c>
      <c r="R1773" s="41">
        <f t="shared" si="276"/>
        <v>2012</v>
      </c>
      <c r="S1773" s="43" t="str">
        <f>YEAR(Taulukko1[[#This Row],[Alku KK]])&amp;"Q"&amp;ROUNDDOWN((MONTH(Taulukko1[[#This Row],[Alku KK]])-1)/3+1,0)</f>
        <v>2011Q4</v>
      </c>
      <c r="T1773" s="43" t="str">
        <f>YEAR(Taulukko1[[#This Row],[Loppu KK]])&amp;"Q"&amp;ROUNDDOWN((MONTH(Taulukko1[[#This Row],[Loppu KK]])-1)/3+1,0)</f>
        <v>2012Q1</v>
      </c>
      <c r="U1773" s="66">
        <f>IF(COUNT(Taulukko1[[#This Row],[Neuvottelujen alaiset ]])=1,Taulukko1[[#This Row],[Neuvottelujen alaiset ]],Taulukko1[[#This Row],[Vähennystarve]])</f>
        <v>750</v>
      </c>
      <c r="V1773" s="44">
        <f t="shared" si="277"/>
        <v>0.13333333333333333</v>
      </c>
      <c r="W1773" s="44">
        <f t="shared" si="278"/>
        <v>8.2666666666666666E-2</v>
      </c>
      <c r="X1773" s="44">
        <f t="shared" si="279"/>
        <v>0.62</v>
      </c>
      <c r="Y1773" s="90" t="b">
        <f>AND(MONTH(Taulukko1[[#This Row],[Alku PVM]] )=6,DAY(Taulukko1[[#This Row],[Alku PVM]] )&gt;19)</f>
        <v>0</v>
      </c>
      <c r="Z1773" s="90" t="b">
        <f>AND(MONTH(Taulukko1[[#This Row],[Loppu PVM]] )=6,DAY(Taulukko1[[#This Row],[Loppu PVM]] )&gt;19)</f>
        <v>0</v>
      </c>
      <c r="AA1773" s="90" t="b">
        <f>OR(MONTH(Taulukko1[[#This Row],[Alku PVM]] )&lt;=5,AND(MONTH(Taulukko1[[#This Row],[Alku PVM]] )=6,DAY(Taulukko1[[#This Row],[Alku PVM]] )&lt;20))</f>
        <v>0</v>
      </c>
      <c r="AB1773" s="90" t="b">
        <f>OR(MONTH(Taulukko1[[#This Row],[Loppu PVM]])&lt;=5,AND(MONTH(Taulukko1[[#This Row],[Loppu PVM]] )=6,DAY(Taulukko1[[#This Row],[Loppu PVM]])&lt;20))</f>
        <v>1</v>
      </c>
      <c r="AC1773" s="90" t="b">
        <f>OR(MONTH(Taulukko1[[#This Row],[Alku PVM]] )&lt;=3,AND(MONTH(Taulukko1[[#This Row],[Alku PVM]] )=3))</f>
        <v>0</v>
      </c>
      <c r="AD1773" s="90" t="b">
        <f>OR(MONTH(Taulukko1[[#This Row],[Loppu PVM]] )&lt;=3,AND(MONTH(Taulukko1[[#This Row],[Loppu PVM]] )=3))</f>
        <v>1</v>
      </c>
      <c r="AE1773" s="90" t="b">
        <f>OR(MONTH(Taulukko1[[#This Row],[Alku PVM]] )&lt;=9,AND(MONTH(Taulukko1[[#This Row],[Alku PVM]] )=9))</f>
        <v>0</v>
      </c>
      <c r="AF1773" s="90" t="b">
        <f>OR(MONTH(Taulukko1[[#This Row],[Loppu PVM]])&lt;=9,AND(MONTH(Taulukko1[[#This Row],[Loppu PVM]] )=9))</f>
        <v>1</v>
      </c>
      <c r="AG1773" s="90" t="b">
        <f>OR(MONTH(Taulukko1[[#This Row],[Alku PVM]] )&lt;=6,AND(MONTH(Taulukko1[[#This Row],[Alku PVM]] )=6))</f>
        <v>0</v>
      </c>
      <c r="AH1773" s="90" t="b">
        <f>OR(MONTH(Taulukko1[[#This Row],[Loppu PVM]])&lt;=6,AND(MONTH(Taulukko1[[#This Row],[Loppu PVM]] )=6))</f>
        <v>1</v>
      </c>
    </row>
    <row r="1774" spans="1:34" ht="12.75" customHeight="1">
      <c r="A1774" s="21" t="s">
        <v>321</v>
      </c>
      <c r="B1774" s="23">
        <v>40872</v>
      </c>
      <c r="C1774" s="21" t="s">
        <v>3644</v>
      </c>
      <c r="D1774" s="24">
        <v>260</v>
      </c>
      <c r="F1774" s="23">
        <v>40889</v>
      </c>
      <c r="G1774" s="24">
        <v>0</v>
      </c>
      <c r="H1774" s="22">
        <v>260</v>
      </c>
      <c r="I1774" s="126">
        <f>INDEX('TOL2008'!B:B,MATCH(A1774,'TOL2008'!A:A,0))</f>
        <v>22110</v>
      </c>
      <c r="J1774" s="126" t="str">
        <f>INDEX(Pääluokka!$H$2:$H$100,MATCH(VALUE(LEFT(Taulukko1[[#This Row],[TOL2008]],2)),Pääluokka!$G$2:$G$100,0))</f>
        <v>Teollisuus</v>
      </c>
      <c r="K1774" s="126" t="str">
        <f>INDEX(Pääluokka!$I$2:$I$100,MATCH(VALUE(LEFT(Taulukko1[[#This Row],[TOL2008]],2)),Pääluokka!$G$2:$G$100,0))</f>
        <v>Teollisuus (C-E)</v>
      </c>
      <c r="L1774" s="41">
        <f t="shared" si="270"/>
        <v>17</v>
      </c>
      <c r="M1774" s="43">
        <f t="shared" si="271"/>
        <v>40872</v>
      </c>
      <c r="N1774" s="43">
        <f t="shared" si="272"/>
        <v>40889</v>
      </c>
      <c r="O1774" s="43">
        <f t="shared" si="273"/>
        <v>40848</v>
      </c>
      <c r="P1774" s="43">
        <f t="shared" si="274"/>
        <v>40878</v>
      </c>
      <c r="Q1774" s="41">
        <f t="shared" si="275"/>
        <v>2011</v>
      </c>
      <c r="R1774" s="41">
        <f t="shared" si="276"/>
        <v>2011</v>
      </c>
      <c r="S1774" s="43" t="str">
        <f>YEAR(Taulukko1[[#This Row],[Alku KK]])&amp;"Q"&amp;ROUNDDOWN((MONTH(Taulukko1[[#This Row],[Alku KK]])-1)/3+1,0)</f>
        <v>2011Q4</v>
      </c>
      <c r="T1774" s="43" t="str">
        <f>YEAR(Taulukko1[[#This Row],[Loppu KK]])&amp;"Q"&amp;ROUNDDOWN((MONTH(Taulukko1[[#This Row],[Loppu KK]])-1)/3+1,0)</f>
        <v>2011Q4</v>
      </c>
      <c r="U1774" s="66">
        <f>IF(COUNT(Taulukko1[[#This Row],[Neuvottelujen alaiset ]])=1,Taulukko1[[#This Row],[Neuvottelujen alaiset ]],Taulukko1[[#This Row],[Vähennystarve]])</f>
        <v>260</v>
      </c>
      <c r="V1774" s="44" t="str">
        <f t="shared" si="277"/>
        <v>NA</v>
      </c>
      <c r="W1774" s="44">
        <f t="shared" si="278"/>
        <v>0</v>
      </c>
      <c r="X1774" s="44" t="str">
        <f t="shared" si="279"/>
        <v>NA</v>
      </c>
      <c r="Y1774" s="90" t="b">
        <f>AND(MONTH(Taulukko1[[#This Row],[Alku PVM]] )=6,DAY(Taulukko1[[#This Row],[Alku PVM]] )&gt;19)</f>
        <v>0</v>
      </c>
      <c r="Z1774" s="90" t="b">
        <f>AND(MONTH(Taulukko1[[#This Row],[Loppu PVM]] )=6,DAY(Taulukko1[[#This Row],[Loppu PVM]] )&gt;19)</f>
        <v>0</v>
      </c>
      <c r="AA1774" s="90" t="b">
        <f>OR(MONTH(Taulukko1[[#This Row],[Alku PVM]] )&lt;=5,AND(MONTH(Taulukko1[[#This Row],[Alku PVM]] )=6,DAY(Taulukko1[[#This Row],[Alku PVM]] )&lt;20))</f>
        <v>0</v>
      </c>
      <c r="AB1774" s="90" t="b">
        <f>OR(MONTH(Taulukko1[[#This Row],[Loppu PVM]])&lt;=5,AND(MONTH(Taulukko1[[#This Row],[Loppu PVM]] )=6,DAY(Taulukko1[[#This Row],[Loppu PVM]])&lt;20))</f>
        <v>0</v>
      </c>
      <c r="AC1774" s="90" t="b">
        <f>OR(MONTH(Taulukko1[[#This Row],[Alku PVM]] )&lt;=3,AND(MONTH(Taulukko1[[#This Row],[Alku PVM]] )=3))</f>
        <v>0</v>
      </c>
      <c r="AD1774" s="90" t="b">
        <f>OR(MONTH(Taulukko1[[#This Row],[Loppu PVM]] )&lt;=3,AND(MONTH(Taulukko1[[#This Row],[Loppu PVM]] )=3))</f>
        <v>0</v>
      </c>
      <c r="AE1774" s="90" t="b">
        <f>OR(MONTH(Taulukko1[[#This Row],[Alku PVM]] )&lt;=9,AND(MONTH(Taulukko1[[#This Row],[Alku PVM]] )=9))</f>
        <v>0</v>
      </c>
      <c r="AF1774" s="90" t="b">
        <f>OR(MONTH(Taulukko1[[#This Row],[Loppu PVM]])&lt;=9,AND(MONTH(Taulukko1[[#This Row],[Loppu PVM]] )=9))</f>
        <v>0</v>
      </c>
      <c r="AG1774" s="90" t="b">
        <f>OR(MONTH(Taulukko1[[#This Row],[Alku PVM]] )&lt;=6,AND(MONTH(Taulukko1[[#This Row],[Alku PVM]] )=6))</f>
        <v>0</v>
      </c>
      <c r="AH1774" s="90" t="b">
        <f>OR(MONTH(Taulukko1[[#This Row],[Loppu PVM]])&lt;=6,AND(MONTH(Taulukko1[[#This Row],[Loppu PVM]] )=6))</f>
        <v>0</v>
      </c>
    </row>
    <row r="1775" spans="1:34" ht="12.75" customHeight="1">
      <c r="A1775" s="21" t="s">
        <v>182</v>
      </c>
      <c r="B1775" s="23">
        <v>40872</v>
      </c>
      <c r="C1775" s="21" t="s">
        <v>3939</v>
      </c>
      <c r="D1775" s="24">
        <v>600</v>
      </c>
      <c r="F1775" s="23">
        <v>40917</v>
      </c>
      <c r="G1775" s="24">
        <v>28</v>
      </c>
      <c r="H1775" s="22">
        <v>600</v>
      </c>
      <c r="I1775" s="126">
        <f>INDEX('TOL2008'!B:B,MATCH(A1775,'TOL2008'!A:A,0))</f>
        <v>15200</v>
      </c>
      <c r="J1775" s="126" t="str">
        <f>INDEX(Pääluokka!$H$2:$H$100,MATCH(VALUE(LEFT(Taulukko1[[#This Row],[TOL2008]],2)),Pääluokka!$G$2:$G$100,0))</f>
        <v>Teollisuus</v>
      </c>
      <c r="K1775" s="126" t="str">
        <f>INDEX(Pääluokka!$I$2:$I$100,MATCH(VALUE(LEFT(Taulukko1[[#This Row],[TOL2008]],2)),Pääluokka!$G$2:$G$100,0))</f>
        <v>Teollisuus (C-E)</v>
      </c>
      <c r="L1775" s="41">
        <f t="shared" si="270"/>
        <v>45</v>
      </c>
      <c r="M1775" s="43">
        <f t="shared" si="271"/>
        <v>40872</v>
      </c>
      <c r="N1775" s="43">
        <f t="shared" si="272"/>
        <v>40917</v>
      </c>
      <c r="O1775" s="43">
        <f t="shared" si="273"/>
        <v>40848</v>
      </c>
      <c r="P1775" s="43">
        <f t="shared" si="274"/>
        <v>40909</v>
      </c>
      <c r="Q1775" s="41">
        <f t="shared" si="275"/>
        <v>2011</v>
      </c>
      <c r="R1775" s="41">
        <f t="shared" si="276"/>
        <v>2012</v>
      </c>
      <c r="S1775" s="43" t="str">
        <f>YEAR(Taulukko1[[#This Row],[Alku KK]])&amp;"Q"&amp;ROUNDDOWN((MONTH(Taulukko1[[#This Row],[Alku KK]])-1)/3+1,0)</f>
        <v>2011Q4</v>
      </c>
      <c r="T1775" s="43" t="str">
        <f>YEAR(Taulukko1[[#This Row],[Loppu KK]])&amp;"Q"&amp;ROUNDDOWN((MONTH(Taulukko1[[#This Row],[Loppu KK]])-1)/3+1,0)</f>
        <v>2012Q1</v>
      </c>
      <c r="U1775" s="66">
        <f>IF(COUNT(Taulukko1[[#This Row],[Neuvottelujen alaiset ]])=1,Taulukko1[[#This Row],[Neuvottelujen alaiset ]],Taulukko1[[#This Row],[Vähennystarve]])</f>
        <v>600</v>
      </c>
      <c r="V1775" s="44" t="str">
        <f t="shared" si="277"/>
        <v>NA</v>
      </c>
      <c r="W1775" s="44">
        <f t="shared" si="278"/>
        <v>4.6666666666666669E-2</v>
      </c>
      <c r="X1775" s="44" t="str">
        <f t="shared" si="279"/>
        <v>NA</v>
      </c>
      <c r="Y1775" s="90" t="b">
        <f>AND(MONTH(Taulukko1[[#This Row],[Alku PVM]] )=6,DAY(Taulukko1[[#This Row],[Alku PVM]] )&gt;19)</f>
        <v>0</v>
      </c>
      <c r="Z1775" s="90" t="b">
        <f>AND(MONTH(Taulukko1[[#This Row],[Loppu PVM]] )=6,DAY(Taulukko1[[#This Row],[Loppu PVM]] )&gt;19)</f>
        <v>0</v>
      </c>
      <c r="AA1775" s="90" t="b">
        <f>OR(MONTH(Taulukko1[[#This Row],[Alku PVM]] )&lt;=5,AND(MONTH(Taulukko1[[#This Row],[Alku PVM]] )=6,DAY(Taulukko1[[#This Row],[Alku PVM]] )&lt;20))</f>
        <v>0</v>
      </c>
      <c r="AB1775" s="90" t="b">
        <f>OR(MONTH(Taulukko1[[#This Row],[Loppu PVM]])&lt;=5,AND(MONTH(Taulukko1[[#This Row],[Loppu PVM]] )=6,DAY(Taulukko1[[#This Row],[Loppu PVM]])&lt;20))</f>
        <v>1</v>
      </c>
      <c r="AC1775" s="90" t="b">
        <f>OR(MONTH(Taulukko1[[#This Row],[Alku PVM]] )&lt;=3,AND(MONTH(Taulukko1[[#This Row],[Alku PVM]] )=3))</f>
        <v>0</v>
      </c>
      <c r="AD1775" s="90" t="b">
        <f>OR(MONTH(Taulukko1[[#This Row],[Loppu PVM]] )&lt;=3,AND(MONTH(Taulukko1[[#This Row],[Loppu PVM]] )=3))</f>
        <v>1</v>
      </c>
      <c r="AE1775" s="90" t="b">
        <f>OR(MONTH(Taulukko1[[#This Row],[Alku PVM]] )&lt;=9,AND(MONTH(Taulukko1[[#This Row],[Alku PVM]] )=9))</f>
        <v>0</v>
      </c>
      <c r="AF1775" s="90" t="b">
        <f>OR(MONTH(Taulukko1[[#This Row],[Loppu PVM]])&lt;=9,AND(MONTH(Taulukko1[[#This Row],[Loppu PVM]] )=9))</f>
        <v>1</v>
      </c>
      <c r="AG1775" s="90" t="b">
        <f>OR(MONTH(Taulukko1[[#This Row],[Alku PVM]] )&lt;=6,AND(MONTH(Taulukko1[[#This Row],[Alku PVM]] )=6))</f>
        <v>0</v>
      </c>
      <c r="AH1775" s="90" t="b">
        <f>OR(MONTH(Taulukko1[[#This Row],[Loppu PVM]])&lt;=6,AND(MONTH(Taulukko1[[#This Row],[Loppu PVM]] )=6))</f>
        <v>1</v>
      </c>
    </row>
    <row r="1776" spans="1:34" ht="12.75" customHeight="1">
      <c r="A1776" s="21" t="s">
        <v>1791</v>
      </c>
      <c r="B1776" s="23">
        <v>40875</v>
      </c>
      <c r="C1776" s="21" t="s">
        <v>3769</v>
      </c>
      <c r="D1776" s="24">
        <v>130</v>
      </c>
      <c r="F1776" s="23">
        <v>40896</v>
      </c>
      <c r="G1776" s="24">
        <v>0</v>
      </c>
      <c r="H1776" s="22">
        <v>100</v>
      </c>
      <c r="I1776" s="126" t="e">
        <f>INDEX('TOL2008'!B:B,MATCH(A1776,'TOL2008'!A:A,0))</f>
        <v>#N/A</v>
      </c>
      <c r="J1776" s="126" t="e">
        <f>INDEX(Pääluokka!$H$2:$H$100,MATCH(VALUE(LEFT(Taulukko1[[#This Row],[TOL2008]],2)),Pääluokka!$G$2:$G$100,0))</f>
        <v>#N/A</v>
      </c>
      <c r="K1776" s="126" t="e">
        <f>INDEX(Pääluokka!$I$2:$I$100,MATCH(VALUE(LEFT(Taulukko1[[#This Row],[TOL2008]],2)),Pääluokka!$G$2:$G$100,0))</f>
        <v>#N/A</v>
      </c>
      <c r="L1776" s="41">
        <f t="shared" si="270"/>
        <v>21</v>
      </c>
      <c r="M1776" s="43">
        <f t="shared" si="271"/>
        <v>40875</v>
      </c>
      <c r="N1776" s="43">
        <f t="shared" si="272"/>
        <v>40896</v>
      </c>
      <c r="O1776" s="43">
        <f t="shared" si="273"/>
        <v>40848</v>
      </c>
      <c r="P1776" s="43">
        <f t="shared" si="274"/>
        <v>40878</v>
      </c>
      <c r="Q1776" s="41">
        <f t="shared" si="275"/>
        <v>2011</v>
      </c>
      <c r="R1776" s="41">
        <f t="shared" si="276"/>
        <v>2011</v>
      </c>
      <c r="S1776" s="43" t="str">
        <f>YEAR(Taulukko1[[#This Row],[Alku KK]])&amp;"Q"&amp;ROUNDDOWN((MONTH(Taulukko1[[#This Row],[Alku KK]])-1)/3+1,0)</f>
        <v>2011Q4</v>
      </c>
      <c r="T1776" s="43" t="str">
        <f>YEAR(Taulukko1[[#This Row],[Loppu KK]])&amp;"Q"&amp;ROUNDDOWN((MONTH(Taulukko1[[#This Row],[Loppu KK]])-1)/3+1,0)</f>
        <v>2011Q4</v>
      </c>
      <c r="U1776" s="66">
        <f>IF(COUNT(Taulukko1[[#This Row],[Neuvottelujen alaiset ]])=1,Taulukko1[[#This Row],[Neuvottelujen alaiset ]],Taulukko1[[#This Row],[Vähennystarve]])</f>
        <v>100</v>
      </c>
      <c r="V1776" s="44" t="str">
        <f t="shared" si="277"/>
        <v>NA</v>
      </c>
      <c r="W1776" s="44">
        <f t="shared" si="278"/>
        <v>0</v>
      </c>
      <c r="X1776" s="44" t="str">
        <f t="shared" si="279"/>
        <v>NA</v>
      </c>
      <c r="Y1776" s="90" t="b">
        <f>AND(MONTH(Taulukko1[[#This Row],[Alku PVM]] )=6,DAY(Taulukko1[[#This Row],[Alku PVM]] )&gt;19)</f>
        <v>0</v>
      </c>
      <c r="Z1776" s="90" t="b">
        <f>AND(MONTH(Taulukko1[[#This Row],[Loppu PVM]] )=6,DAY(Taulukko1[[#This Row],[Loppu PVM]] )&gt;19)</f>
        <v>0</v>
      </c>
      <c r="AA1776" s="90" t="b">
        <f>OR(MONTH(Taulukko1[[#This Row],[Alku PVM]] )&lt;=5,AND(MONTH(Taulukko1[[#This Row],[Alku PVM]] )=6,DAY(Taulukko1[[#This Row],[Alku PVM]] )&lt;20))</f>
        <v>0</v>
      </c>
      <c r="AB1776" s="90" t="b">
        <f>OR(MONTH(Taulukko1[[#This Row],[Loppu PVM]])&lt;=5,AND(MONTH(Taulukko1[[#This Row],[Loppu PVM]] )=6,DAY(Taulukko1[[#This Row],[Loppu PVM]])&lt;20))</f>
        <v>0</v>
      </c>
      <c r="AC1776" s="90" t="b">
        <f>OR(MONTH(Taulukko1[[#This Row],[Alku PVM]] )&lt;=3,AND(MONTH(Taulukko1[[#This Row],[Alku PVM]] )=3))</f>
        <v>0</v>
      </c>
      <c r="AD1776" s="90" t="b">
        <f>OR(MONTH(Taulukko1[[#This Row],[Loppu PVM]] )&lt;=3,AND(MONTH(Taulukko1[[#This Row],[Loppu PVM]] )=3))</f>
        <v>0</v>
      </c>
      <c r="AE1776" s="90" t="b">
        <f>OR(MONTH(Taulukko1[[#This Row],[Alku PVM]] )&lt;=9,AND(MONTH(Taulukko1[[#This Row],[Alku PVM]] )=9))</f>
        <v>0</v>
      </c>
      <c r="AF1776" s="90" t="b">
        <f>OR(MONTH(Taulukko1[[#This Row],[Loppu PVM]])&lt;=9,AND(MONTH(Taulukko1[[#This Row],[Loppu PVM]] )=9))</f>
        <v>0</v>
      </c>
      <c r="AG1776" s="90" t="b">
        <f>OR(MONTH(Taulukko1[[#This Row],[Alku PVM]] )&lt;=6,AND(MONTH(Taulukko1[[#This Row],[Alku PVM]] )=6))</f>
        <v>0</v>
      </c>
      <c r="AH1776" s="90" t="b">
        <f>OR(MONTH(Taulukko1[[#This Row],[Loppu PVM]])&lt;=6,AND(MONTH(Taulukko1[[#This Row],[Loppu PVM]] )=6))</f>
        <v>0</v>
      </c>
    </row>
    <row r="1777" spans="1:34" ht="12.75" customHeight="1">
      <c r="A1777" t="s">
        <v>3719</v>
      </c>
      <c r="B1777" s="23">
        <v>40875</v>
      </c>
      <c r="C1777" t="s">
        <v>3718</v>
      </c>
      <c r="F1777" s="4"/>
      <c r="G1777" s="5"/>
      <c r="H1777" s="22"/>
      <c r="I1777" s="126" t="e">
        <f>INDEX('TOL2008'!B:B,MATCH(A1777,'TOL2008'!A:A,0))</f>
        <v>#N/A</v>
      </c>
      <c r="J1777" s="126" t="e">
        <f>INDEX(Pääluokka!$H$2:$H$100,MATCH(VALUE(LEFT(Taulukko1[[#This Row],[TOL2008]],2)),Pääluokka!$G$2:$G$100,0))</f>
        <v>#N/A</v>
      </c>
      <c r="K1777" s="126" t="e">
        <f>INDEX(Pääluokka!$I$2:$I$100,MATCH(VALUE(LEFT(Taulukko1[[#This Row],[TOL2008]],2)),Pääluokka!$G$2:$G$100,0))</f>
        <v>#N/A</v>
      </c>
      <c r="L1777" s="41" t="str">
        <f t="shared" si="270"/>
        <v>NA</v>
      </c>
      <c r="M1777" s="43">
        <f t="shared" si="271"/>
        <v>40875</v>
      </c>
      <c r="N1777" s="43">
        <f t="shared" si="272"/>
        <v>40926</v>
      </c>
      <c r="O1777" s="43">
        <f t="shared" si="273"/>
        <v>40848</v>
      </c>
      <c r="P1777" s="43">
        <f t="shared" si="274"/>
        <v>40909</v>
      </c>
      <c r="Q1777" s="41">
        <f t="shared" si="275"/>
        <v>2011</v>
      </c>
      <c r="R1777" s="41">
        <f t="shared" si="276"/>
        <v>2012</v>
      </c>
      <c r="S1777" s="43" t="str">
        <f>YEAR(Taulukko1[[#This Row],[Alku KK]])&amp;"Q"&amp;ROUNDDOWN((MONTH(Taulukko1[[#This Row],[Alku KK]])-1)/3+1,0)</f>
        <v>2011Q4</v>
      </c>
      <c r="T1777" s="43" t="str">
        <f>YEAR(Taulukko1[[#This Row],[Loppu KK]])&amp;"Q"&amp;ROUNDDOWN((MONTH(Taulukko1[[#This Row],[Loppu KK]])-1)/3+1,0)</f>
        <v>2012Q1</v>
      </c>
      <c r="U1777" s="66">
        <f>IF(COUNT(Taulukko1[[#This Row],[Neuvottelujen alaiset ]])=1,Taulukko1[[#This Row],[Neuvottelujen alaiset ]],Taulukko1[[#This Row],[Vähennystarve]])</f>
        <v>0</v>
      </c>
      <c r="V1777" s="44" t="str">
        <f t="shared" si="277"/>
        <v>NA</v>
      </c>
      <c r="W1777" s="44" t="str">
        <f t="shared" si="278"/>
        <v>NA</v>
      </c>
      <c r="X1777" s="44" t="str">
        <f t="shared" si="279"/>
        <v>NA</v>
      </c>
      <c r="Y1777" s="90" t="b">
        <f>AND(MONTH(Taulukko1[[#This Row],[Alku PVM]] )=6,DAY(Taulukko1[[#This Row],[Alku PVM]] )&gt;19)</f>
        <v>0</v>
      </c>
      <c r="Z1777" s="90" t="b">
        <f>AND(MONTH(Taulukko1[[#This Row],[Loppu PVM]] )=6,DAY(Taulukko1[[#This Row],[Loppu PVM]] )&gt;19)</f>
        <v>0</v>
      </c>
      <c r="AA1777" s="90" t="b">
        <f>OR(MONTH(Taulukko1[[#This Row],[Alku PVM]] )&lt;=5,AND(MONTH(Taulukko1[[#This Row],[Alku PVM]] )=6,DAY(Taulukko1[[#This Row],[Alku PVM]] )&lt;20))</f>
        <v>0</v>
      </c>
      <c r="AB1777" s="90" t="b">
        <f>OR(MONTH(Taulukko1[[#This Row],[Loppu PVM]])&lt;=5,AND(MONTH(Taulukko1[[#This Row],[Loppu PVM]] )=6,DAY(Taulukko1[[#This Row],[Loppu PVM]])&lt;20))</f>
        <v>1</v>
      </c>
      <c r="AC1777" s="90" t="b">
        <f>OR(MONTH(Taulukko1[[#This Row],[Alku PVM]] )&lt;=3,AND(MONTH(Taulukko1[[#This Row],[Alku PVM]] )=3))</f>
        <v>0</v>
      </c>
      <c r="AD1777" s="90" t="b">
        <f>OR(MONTH(Taulukko1[[#This Row],[Loppu PVM]] )&lt;=3,AND(MONTH(Taulukko1[[#This Row],[Loppu PVM]] )=3))</f>
        <v>1</v>
      </c>
      <c r="AE1777" s="90" t="b">
        <f>OR(MONTH(Taulukko1[[#This Row],[Alku PVM]] )&lt;=9,AND(MONTH(Taulukko1[[#This Row],[Alku PVM]] )=9))</f>
        <v>0</v>
      </c>
      <c r="AF1777" s="90" t="b">
        <f>OR(MONTH(Taulukko1[[#This Row],[Loppu PVM]])&lt;=9,AND(MONTH(Taulukko1[[#This Row],[Loppu PVM]] )=9))</f>
        <v>1</v>
      </c>
      <c r="AG1777" s="90" t="b">
        <f>OR(MONTH(Taulukko1[[#This Row],[Alku PVM]] )&lt;=6,AND(MONTH(Taulukko1[[#This Row],[Alku PVM]] )=6))</f>
        <v>0</v>
      </c>
      <c r="AH1777" s="90" t="b">
        <f>OR(MONTH(Taulukko1[[#This Row],[Loppu PVM]])&lt;=6,AND(MONTH(Taulukko1[[#This Row],[Loppu PVM]] )=6))</f>
        <v>1</v>
      </c>
    </row>
    <row r="1778" spans="1:34" ht="12.75" customHeight="1">
      <c r="A1778" t="s">
        <v>227</v>
      </c>
      <c r="B1778" s="23">
        <v>40876</v>
      </c>
      <c r="C1778" t="s">
        <v>3596</v>
      </c>
      <c r="D1778" s="5">
        <v>100</v>
      </c>
      <c r="F1778" s="4"/>
      <c r="G1778" s="5"/>
      <c r="H1778" s="22">
        <v>100</v>
      </c>
      <c r="I1778" s="126">
        <f>INDEX('TOL2008'!B:B,MATCH(A1778,'TOL2008'!A:A,0))</f>
        <v>24100</v>
      </c>
      <c r="J1778" s="126" t="str">
        <f>INDEX(Pääluokka!$H$2:$H$100,MATCH(VALUE(LEFT(Taulukko1[[#This Row],[TOL2008]],2)),Pääluokka!$G$2:$G$100,0))</f>
        <v>Teollisuus</v>
      </c>
      <c r="K1778" s="126" t="str">
        <f>INDEX(Pääluokka!$I$2:$I$100,MATCH(VALUE(LEFT(Taulukko1[[#This Row],[TOL2008]],2)),Pääluokka!$G$2:$G$100,0))</f>
        <v>Teollisuus (C-E)</v>
      </c>
      <c r="L1778" s="41" t="str">
        <f t="shared" si="270"/>
        <v>NA</v>
      </c>
      <c r="M1778" s="43">
        <f t="shared" si="271"/>
        <v>40876</v>
      </c>
      <c r="N1778" s="43">
        <f t="shared" si="272"/>
        <v>40927</v>
      </c>
      <c r="O1778" s="43">
        <f t="shared" si="273"/>
        <v>40848</v>
      </c>
      <c r="P1778" s="43">
        <f t="shared" si="274"/>
        <v>40909</v>
      </c>
      <c r="Q1778" s="41">
        <f t="shared" si="275"/>
        <v>2011</v>
      </c>
      <c r="R1778" s="41">
        <f t="shared" si="276"/>
        <v>2012</v>
      </c>
      <c r="S1778" s="43" t="str">
        <f>YEAR(Taulukko1[[#This Row],[Alku KK]])&amp;"Q"&amp;ROUNDDOWN((MONTH(Taulukko1[[#This Row],[Alku KK]])-1)/3+1,0)</f>
        <v>2011Q4</v>
      </c>
      <c r="T1778" s="43" t="str">
        <f>YEAR(Taulukko1[[#This Row],[Loppu KK]])&amp;"Q"&amp;ROUNDDOWN((MONTH(Taulukko1[[#This Row],[Loppu KK]])-1)/3+1,0)</f>
        <v>2012Q1</v>
      </c>
      <c r="U1778" s="66">
        <f>IF(COUNT(Taulukko1[[#This Row],[Neuvottelujen alaiset ]])=1,Taulukko1[[#This Row],[Neuvottelujen alaiset ]],Taulukko1[[#This Row],[Vähennystarve]])</f>
        <v>100</v>
      </c>
      <c r="V1778" s="44" t="str">
        <f t="shared" si="277"/>
        <v>NA</v>
      </c>
      <c r="W1778" s="44" t="str">
        <f t="shared" si="278"/>
        <v>NA</v>
      </c>
      <c r="X1778" s="44" t="str">
        <f t="shared" si="279"/>
        <v>NA</v>
      </c>
      <c r="Y1778" s="90" t="b">
        <f>AND(MONTH(Taulukko1[[#This Row],[Alku PVM]] )=6,DAY(Taulukko1[[#This Row],[Alku PVM]] )&gt;19)</f>
        <v>0</v>
      </c>
      <c r="Z1778" s="90" t="b">
        <f>AND(MONTH(Taulukko1[[#This Row],[Loppu PVM]] )=6,DAY(Taulukko1[[#This Row],[Loppu PVM]] )&gt;19)</f>
        <v>0</v>
      </c>
      <c r="AA1778" s="90" t="b">
        <f>OR(MONTH(Taulukko1[[#This Row],[Alku PVM]] )&lt;=5,AND(MONTH(Taulukko1[[#This Row],[Alku PVM]] )=6,DAY(Taulukko1[[#This Row],[Alku PVM]] )&lt;20))</f>
        <v>0</v>
      </c>
      <c r="AB1778" s="90" t="b">
        <f>OR(MONTH(Taulukko1[[#This Row],[Loppu PVM]])&lt;=5,AND(MONTH(Taulukko1[[#This Row],[Loppu PVM]] )=6,DAY(Taulukko1[[#This Row],[Loppu PVM]])&lt;20))</f>
        <v>1</v>
      </c>
      <c r="AC1778" s="90" t="b">
        <f>OR(MONTH(Taulukko1[[#This Row],[Alku PVM]] )&lt;=3,AND(MONTH(Taulukko1[[#This Row],[Alku PVM]] )=3))</f>
        <v>0</v>
      </c>
      <c r="AD1778" s="90" t="b">
        <f>OR(MONTH(Taulukko1[[#This Row],[Loppu PVM]] )&lt;=3,AND(MONTH(Taulukko1[[#This Row],[Loppu PVM]] )=3))</f>
        <v>1</v>
      </c>
      <c r="AE1778" s="90" t="b">
        <f>OR(MONTH(Taulukko1[[#This Row],[Alku PVM]] )&lt;=9,AND(MONTH(Taulukko1[[#This Row],[Alku PVM]] )=9))</f>
        <v>0</v>
      </c>
      <c r="AF1778" s="90" t="b">
        <f>OR(MONTH(Taulukko1[[#This Row],[Loppu PVM]])&lt;=9,AND(MONTH(Taulukko1[[#This Row],[Loppu PVM]] )=9))</f>
        <v>1</v>
      </c>
      <c r="AG1778" s="90" t="b">
        <f>OR(MONTH(Taulukko1[[#This Row],[Alku PVM]] )&lt;=6,AND(MONTH(Taulukko1[[#This Row],[Alku PVM]] )=6))</f>
        <v>0</v>
      </c>
      <c r="AH1778" s="90" t="b">
        <f>OR(MONTH(Taulukko1[[#This Row],[Loppu PVM]])&lt;=6,AND(MONTH(Taulukko1[[#This Row],[Loppu PVM]] )=6))</f>
        <v>1</v>
      </c>
    </row>
    <row r="1779" spans="1:34" ht="12.75" customHeight="1">
      <c r="A1779" t="s">
        <v>3808</v>
      </c>
      <c r="B1779" s="23">
        <v>40877</v>
      </c>
      <c r="C1779" t="s">
        <v>3807</v>
      </c>
      <c r="E1779" s="62">
        <v>0</v>
      </c>
      <c r="F1779" s="4"/>
      <c r="G1779" s="5"/>
      <c r="H1779" s="22">
        <v>113</v>
      </c>
      <c r="I1779" s="126" t="e">
        <f>INDEX('TOL2008'!B:B,MATCH(A1779,'TOL2008'!A:A,0))</f>
        <v>#N/A</v>
      </c>
      <c r="J1779" s="126" t="e">
        <f>INDEX(Pääluokka!$H$2:$H$100,MATCH(VALUE(LEFT(Taulukko1[[#This Row],[TOL2008]],2)),Pääluokka!$G$2:$G$100,0))</f>
        <v>#N/A</v>
      </c>
      <c r="K1779" s="126" t="e">
        <f>INDEX(Pääluokka!$I$2:$I$100,MATCH(VALUE(LEFT(Taulukko1[[#This Row],[TOL2008]],2)),Pääluokka!$G$2:$G$100,0))</f>
        <v>#N/A</v>
      </c>
      <c r="L1779" s="41" t="str">
        <f t="shared" si="270"/>
        <v>NA</v>
      </c>
      <c r="M1779" s="43">
        <f t="shared" si="271"/>
        <v>40877</v>
      </c>
      <c r="N1779" s="43">
        <f t="shared" si="272"/>
        <v>40928</v>
      </c>
      <c r="O1779" s="43">
        <f t="shared" si="273"/>
        <v>40848</v>
      </c>
      <c r="P1779" s="43">
        <f t="shared" si="274"/>
        <v>40909</v>
      </c>
      <c r="Q1779" s="41">
        <f t="shared" si="275"/>
        <v>2011</v>
      </c>
      <c r="R1779" s="41">
        <f t="shared" si="276"/>
        <v>2012</v>
      </c>
      <c r="S1779" s="43" t="str">
        <f>YEAR(Taulukko1[[#This Row],[Alku KK]])&amp;"Q"&amp;ROUNDDOWN((MONTH(Taulukko1[[#This Row],[Alku KK]])-1)/3+1,0)</f>
        <v>2011Q4</v>
      </c>
      <c r="T1779" s="43" t="str">
        <f>YEAR(Taulukko1[[#This Row],[Loppu KK]])&amp;"Q"&amp;ROUNDDOWN((MONTH(Taulukko1[[#This Row],[Loppu KK]])-1)/3+1,0)</f>
        <v>2012Q1</v>
      </c>
      <c r="U1779" s="66">
        <f>IF(COUNT(Taulukko1[[#This Row],[Neuvottelujen alaiset ]])=1,Taulukko1[[#This Row],[Neuvottelujen alaiset ]],Taulukko1[[#This Row],[Vähennystarve]])</f>
        <v>113</v>
      </c>
      <c r="V1779" s="44">
        <f t="shared" si="277"/>
        <v>0</v>
      </c>
      <c r="W1779" s="44" t="str">
        <f t="shared" si="278"/>
        <v>NA</v>
      </c>
      <c r="X1779" s="44" t="str">
        <f t="shared" si="279"/>
        <v>NA</v>
      </c>
      <c r="Y1779" s="90" t="b">
        <f>AND(MONTH(Taulukko1[[#This Row],[Alku PVM]] )=6,DAY(Taulukko1[[#This Row],[Alku PVM]] )&gt;19)</f>
        <v>0</v>
      </c>
      <c r="Z1779" s="90" t="b">
        <f>AND(MONTH(Taulukko1[[#This Row],[Loppu PVM]] )=6,DAY(Taulukko1[[#This Row],[Loppu PVM]] )&gt;19)</f>
        <v>0</v>
      </c>
      <c r="AA1779" s="90" t="b">
        <f>OR(MONTH(Taulukko1[[#This Row],[Alku PVM]] )&lt;=5,AND(MONTH(Taulukko1[[#This Row],[Alku PVM]] )=6,DAY(Taulukko1[[#This Row],[Alku PVM]] )&lt;20))</f>
        <v>0</v>
      </c>
      <c r="AB1779" s="90" t="b">
        <f>OR(MONTH(Taulukko1[[#This Row],[Loppu PVM]])&lt;=5,AND(MONTH(Taulukko1[[#This Row],[Loppu PVM]] )=6,DAY(Taulukko1[[#This Row],[Loppu PVM]])&lt;20))</f>
        <v>1</v>
      </c>
      <c r="AC1779" s="90" t="b">
        <f>OR(MONTH(Taulukko1[[#This Row],[Alku PVM]] )&lt;=3,AND(MONTH(Taulukko1[[#This Row],[Alku PVM]] )=3))</f>
        <v>0</v>
      </c>
      <c r="AD1779" s="90" t="b">
        <f>OR(MONTH(Taulukko1[[#This Row],[Loppu PVM]] )&lt;=3,AND(MONTH(Taulukko1[[#This Row],[Loppu PVM]] )=3))</f>
        <v>1</v>
      </c>
      <c r="AE1779" s="90" t="b">
        <f>OR(MONTH(Taulukko1[[#This Row],[Alku PVM]] )&lt;=9,AND(MONTH(Taulukko1[[#This Row],[Alku PVM]] )=9))</f>
        <v>0</v>
      </c>
      <c r="AF1779" s="90" t="b">
        <f>OR(MONTH(Taulukko1[[#This Row],[Loppu PVM]])&lt;=9,AND(MONTH(Taulukko1[[#This Row],[Loppu PVM]] )=9))</f>
        <v>1</v>
      </c>
      <c r="AG1779" s="90" t="b">
        <f>OR(MONTH(Taulukko1[[#This Row],[Alku PVM]] )&lt;=6,AND(MONTH(Taulukko1[[#This Row],[Alku PVM]] )=6))</f>
        <v>0</v>
      </c>
      <c r="AH1779" s="90" t="b">
        <f>OR(MONTH(Taulukko1[[#This Row],[Loppu PVM]])&lt;=6,AND(MONTH(Taulukko1[[#This Row],[Loppu PVM]] )=6))</f>
        <v>1</v>
      </c>
    </row>
    <row r="1780" spans="1:34" ht="12.75" customHeight="1">
      <c r="A1780" t="s">
        <v>3788</v>
      </c>
      <c r="B1780" s="23">
        <v>40877</v>
      </c>
      <c r="C1780" t="s">
        <v>4266</v>
      </c>
      <c r="D1780" s="5">
        <v>10</v>
      </c>
      <c r="E1780" s="62">
        <v>45</v>
      </c>
      <c r="F1780" s="4">
        <v>40925</v>
      </c>
      <c r="G1780" s="5">
        <v>33</v>
      </c>
      <c r="H1780" s="22">
        <v>45</v>
      </c>
      <c r="I1780" s="126" t="e">
        <f>INDEX('TOL2008'!B:B,MATCH(A1780,'TOL2008'!A:A,0))</f>
        <v>#N/A</v>
      </c>
      <c r="J1780" s="126" t="e">
        <f>INDEX(Pääluokka!$H$2:$H$100,MATCH(VALUE(LEFT(Taulukko1[[#This Row],[TOL2008]],2)),Pääluokka!$G$2:$G$100,0))</f>
        <v>#N/A</v>
      </c>
      <c r="K1780" s="126" t="e">
        <f>INDEX(Pääluokka!$I$2:$I$100,MATCH(VALUE(LEFT(Taulukko1[[#This Row],[TOL2008]],2)),Pääluokka!$G$2:$G$100,0))</f>
        <v>#N/A</v>
      </c>
      <c r="L1780" s="41">
        <f t="shared" si="270"/>
        <v>48</v>
      </c>
      <c r="M1780" s="43">
        <f t="shared" si="271"/>
        <v>40877</v>
      </c>
      <c r="N1780" s="43">
        <f t="shared" si="272"/>
        <v>40925</v>
      </c>
      <c r="O1780" s="43">
        <f t="shared" si="273"/>
        <v>40848</v>
      </c>
      <c r="P1780" s="43">
        <f t="shared" si="274"/>
        <v>40909</v>
      </c>
      <c r="Q1780" s="41">
        <f t="shared" si="275"/>
        <v>2011</v>
      </c>
      <c r="R1780" s="41">
        <f t="shared" si="276"/>
        <v>2012</v>
      </c>
      <c r="S1780" s="43" t="str">
        <f>YEAR(Taulukko1[[#This Row],[Alku KK]])&amp;"Q"&amp;ROUNDDOWN((MONTH(Taulukko1[[#This Row],[Alku KK]])-1)/3+1,0)</f>
        <v>2011Q4</v>
      </c>
      <c r="T1780" s="43" t="str">
        <f>YEAR(Taulukko1[[#This Row],[Loppu KK]])&amp;"Q"&amp;ROUNDDOWN((MONTH(Taulukko1[[#This Row],[Loppu KK]])-1)/3+1,0)</f>
        <v>2012Q1</v>
      </c>
      <c r="U1780" s="66">
        <f>IF(COUNT(Taulukko1[[#This Row],[Neuvottelujen alaiset ]])=1,Taulukko1[[#This Row],[Neuvottelujen alaiset ]],Taulukko1[[#This Row],[Vähennystarve]])</f>
        <v>45</v>
      </c>
      <c r="V1780" s="44">
        <f t="shared" si="277"/>
        <v>1</v>
      </c>
      <c r="W1780" s="44">
        <f t="shared" si="278"/>
        <v>0.73333333333333328</v>
      </c>
      <c r="X1780" s="44">
        <f t="shared" si="279"/>
        <v>0.73333333333333328</v>
      </c>
      <c r="Y1780" s="90" t="b">
        <f>AND(MONTH(Taulukko1[[#This Row],[Alku PVM]] )=6,DAY(Taulukko1[[#This Row],[Alku PVM]] )&gt;19)</f>
        <v>0</v>
      </c>
      <c r="Z1780" s="90" t="b">
        <f>AND(MONTH(Taulukko1[[#This Row],[Loppu PVM]] )=6,DAY(Taulukko1[[#This Row],[Loppu PVM]] )&gt;19)</f>
        <v>0</v>
      </c>
      <c r="AA1780" s="90" t="b">
        <f>OR(MONTH(Taulukko1[[#This Row],[Alku PVM]] )&lt;=5,AND(MONTH(Taulukko1[[#This Row],[Alku PVM]] )=6,DAY(Taulukko1[[#This Row],[Alku PVM]] )&lt;20))</f>
        <v>0</v>
      </c>
      <c r="AB1780" s="90" t="b">
        <f>OR(MONTH(Taulukko1[[#This Row],[Loppu PVM]])&lt;=5,AND(MONTH(Taulukko1[[#This Row],[Loppu PVM]] )=6,DAY(Taulukko1[[#This Row],[Loppu PVM]])&lt;20))</f>
        <v>1</v>
      </c>
      <c r="AC1780" s="90" t="b">
        <f>OR(MONTH(Taulukko1[[#This Row],[Alku PVM]] )&lt;=3,AND(MONTH(Taulukko1[[#This Row],[Alku PVM]] )=3))</f>
        <v>0</v>
      </c>
      <c r="AD1780" s="90" t="b">
        <f>OR(MONTH(Taulukko1[[#This Row],[Loppu PVM]] )&lt;=3,AND(MONTH(Taulukko1[[#This Row],[Loppu PVM]] )=3))</f>
        <v>1</v>
      </c>
      <c r="AE1780" s="90" t="b">
        <f>OR(MONTH(Taulukko1[[#This Row],[Alku PVM]] )&lt;=9,AND(MONTH(Taulukko1[[#This Row],[Alku PVM]] )=9))</f>
        <v>0</v>
      </c>
      <c r="AF1780" s="90" t="b">
        <f>OR(MONTH(Taulukko1[[#This Row],[Loppu PVM]])&lt;=9,AND(MONTH(Taulukko1[[#This Row],[Loppu PVM]] )=9))</f>
        <v>1</v>
      </c>
      <c r="AG1780" s="90" t="b">
        <f>OR(MONTH(Taulukko1[[#This Row],[Alku PVM]] )&lt;=6,AND(MONTH(Taulukko1[[#This Row],[Alku PVM]] )=6))</f>
        <v>0</v>
      </c>
      <c r="AH1780" s="90" t="b">
        <f>OR(MONTH(Taulukko1[[#This Row],[Loppu PVM]])&lt;=6,AND(MONTH(Taulukko1[[#This Row],[Loppu PVM]] )=6))</f>
        <v>1</v>
      </c>
    </row>
    <row r="1781" spans="1:34" ht="12.75" customHeight="1">
      <c r="A1781" t="s">
        <v>3633</v>
      </c>
      <c r="B1781" s="23">
        <v>40877</v>
      </c>
      <c r="C1781" t="s">
        <v>3632</v>
      </c>
      <c r="D1781" s="5">
        <v>5</v>
      </c>
      <c r="F1781" s="4">
        <v>40890</v>
      </c>
      <c r="G1781" s="5">
        <v>15</v>
      </c>
      <c r="H1781" s="22">
        <v>110</v>
      </c>
      <c r="I1781" s="126" t="e">
        <f>INDEX('TOL2008'!B:B,MATCH(A1781,'TOL2008'!A:A,0))</f>
        <v>#N/A</v>
      </c>
      <c r="J1781" s="126" t="e">
        <f>INDEX(Pääluokka!$H$2:$H$100,MATCH(VALUE(LEFT(Taulukko1[[#This Row],[TOL2008]],2)),Pääluokka!$G$2:$G$100,0))</f>
        <v>#N/A</v>
      </c>
      <c r="K1781" s="126" t="e">
        <f>INDEX(Pääluokka!$I$2:$I$100,MATCH(VALUE(LEFT(Taulukko1[[#This Row],[TOL2008]],2)),Pääluokka!$G$2:$G$100,0))</f>
        <v>#N/A</v>
      </c>
      <c r="L1781" s="41">
        <f t="shared" si="270"/>
        <v>13</v>
      </c>
      <c r="M1781" s="43">
        <f t="shared" si="271"/>
        <v>40877</v>
      </c>
      <c r="N1781" s="43">
        <f t="shared" si="272"/>
        <v>40890</v>
      </c>
      <c r="O1781" s="43">
        <f t="shared" si="273"/>
        <v>40848</v>
      </c>
      <c r="P1781" s="43">
        <f t="shared" si="274"/>
        <v>40878</v>
      </c>
      <c r="Q1781" s="41">
        <f t="shared" si="275"/>
        <v>2011</v>
      </c>
      <c r="R1781" s="41">
        <f t="shared" si="276"/>
        <v>2011</v>
      </c>
      <c r="S1781" s="43" t="str">
        <f>YEAR(Taulukko1[[#This Row],[Alku KK]])&amp;"Q"&amp;ROUNDDOWN((MONTH(Taulukko1[[#This Row],[Alku KK]])-1)/3+1,0)</f>
        <v>2011Q4</v>
      </c>
      <c r="T1781" s="43" t="str">
        <f>YEAR(Taulukko1[[#This Row],[Loppu KK]])&amp;"Q"&amp;ROUNDDOWN((MONTH(Taulukko1[[#This Row],[Loppu KK]])-1)/3+1,0)</f>
        <v>2011Q4</v>
      </c>
      <c r="U1781" s="66">
        <f>IF(COUNT(Taulukko1[[#This Row],[Neuvottelujen alaiset ]])=1,Taulukko1[[#This Row],[Neuvottelujen alaiset ]],Taulukko1[[#This Row],[Vähennystarve]])</f>
        <v>110</v>
      </c>
      <c r="V1781" s="44" t="str">
        <f t="shared" si="277"/>
        <v>NA</v>
      </c>
      <c r="W1781" s="44">
        <f t="shared" si="278"/>
        <v>0.13636363636363635</v>
      </c>
      <c r="X1781" s="44" t="str">
        <f t="shared" si="279"/>
        <v>NA</v>
      </c>
      <c r="Y1781" s="90" t="b">
        <f>AND(MONTH(Taulukko1[[#This Row],[Alku PVM]] )=6,DAY(Taulukko1[[#This Row],[Alku PVM]] )&gt;19)</f>
        <v>0</v>
      </c>
      <c r="Z1781" s="90" t="b">
        <f>AND(MONTH(Taulukko1[[#This Row],[Loppu PVM]] )=6,DAY(Taulukko1[[#This Row],[Loppu PVM]] )&gt;19)</f>
        <v>0</v>
      </c>
      <c r="AA1781" s="90" t="b">
        <f>OR(MONTH(Taulukko1[[#This Row],[Alku PVM]] )&lt;=5,AND(MONTH(Taulukko1[[#This Row],[Alku PVM]] )=6,DAY(Taulukko1[[#This Row],[Alku PVM]] )&lt;20))</f>
        <v>0</v>
      </c>
      <c r="AB1781" s="90" t="b">
        <f>OR(MONTH(Taulukko1[[#This Row],[Loppu PVM]])&lt;=5,AND(MONTH(Taulukko1[[#This Row],[Loppu PVM]] )=6,DAY(Taulukko1[[#This Row],[Loppu PVM]])&lt;20))</f>
        <v>0</v>
      </c>
      <c r="AC1781" s="90" t="b">
        <f>OR(MONTH(Taulukko1[[#This Row],[Alku PVM]] )&lt;=3,AND(MONTH(Taulukko1[[#This Row],[Alku PVM]] )=3))</f>
        <v>0</v>
      </c>
      <c r="AD1781" s="90" t="b">
        <f>OR(MONTH(Taulukko1[[#This Row],[Loppu PVM]] )&lt;=3,AND(MONTH(Taulukko1[[#This Row],[Loppu PVM]] )=3))</f>
        <v>0</v>
      </c>
      <c r="AE1781" s="90" t="b">
        <f>OR(MONTH(Taulukko1[[#This Row],[Alku PVM]] )&lt;=9,AND(MONTH(Taulukko1[[#This Row],[Alku PVM]] )=9))</f>
        <v>0</v>
      </c>
      <c r="AF1781" s="90" t="b">
        <f>OR(MONTH(Taulukko1[[#This Row],[Loppu PVM]])&lt;=9,AND(MONTH(Taulukko1[[#This Row],[Loppu PVM]] )=9))</f>
        <v>0</v>
      </c>
      <c r="AG1781" s="90" t="b">
        <f>OR(MONTH(Taulukko1[[#This Row],[Alku PVM]] )&lt;=6,AND(MONTH(Taulukko1[[#This Row],[Alku PVM]] )=6))</f>
        <v>0</v>
      </c>
      <c r="AH1781" s="90" t="b">
        <f>OR(MONTH(Taulukko1[[#This Row],[Loppu PVM]])&lt;=6,AND(MONTH(Taulukko1[[#This Row],[Loppu PVM]] )=6))</f>
        <v>0</v>
      </c>
    </row>
    <row r="1782" spans="1:34" ht="12.75" customHeight="1">
      <c r="A1782" t="s">
        <v>311</v>
      </c>
      <c r="B1782" s="23">
        <v>40877</v>
      </c>
      <c r="C1782" s="21" t="s">
        <v>3631</v>
      </c>
      <c r="D1782" s="24">
        <v>80</v>
      </c>
      <c r="F1782" s="23">
        <v>40896</v>
      </c>
      <c r="G1782" s="24">
        <v>0</v>
      </c>
      <c r="H1782" s="22">
        <v>170</v>
      </c>
      <c r="I1782" s="126">
        <f>INDEX('TOL2008'!B:B,MATCH(A1782,'TOL2008'!A:A,0))</f>
        <v>52291</v>
      </c>
      <c r="J1782" s="126" t="str">
        <f>INDEX(Pääluokka!$H$2:$H$100,MATCH(VALUE(LEFT(Taulukko1[[#This Row],[TOL2008]],2)),Pääluokka!$G$2:$G$100,0))</f>
        <v>Kuljetus ja varastointi</v>
      </c>
      <c r="K1782" s="126" t="str">
        <f>INDEX(Pääluokka!$I$2:$I$100,MATCH(VALUE(LEFT(Taulukko1[[#This Row],[TOL2008]],2)),Pääluokka!$G$2:$G$100,0))</f>
        <v>Palvelualat (G-N, R, S)</v>
      </c>
      <c r="L1782" s="41">
        <f t="shared" si="270"/>
        <v>19</v>
      </c>
      <c r="M1782" s="43">
        <f t="shared" si="271"/>
        <v>40877</v>
      </c>
      <c r="N1782" s="43">
        <f t="shared" si="272"/>
        <v>40896</v>
      </c>
      <c r="O1782" s="43">
        <f t="shared" si="273"/>
        <v>40848</v>
      </c>
      <c r="P1782" s="43">
        <f t="shared" si="274"/>
        <v>40878</v>
      </c>
      <c r="Q1782" s="41">
        <f t="shared" si="275"/>
        <v>2011</v>
      </c>
      <c r="R1782" s="41">
        <f t="shared" si="276"/>
        <v>2011</v>
      </c>
      <c r="S1782" s="43" t="str">
        <f>YEAR(Taulukko1[[#This Row],[Alku KK]])&amp;"Q"&amp;ROUNDDOWN((MONTH(Taulukko1[[#This Row],[Alku KK]])-1)/3+1,0)</f>
        <v>2011Q4</v>
      </c>
      <c r="T1782" s="43" t="str">
        <f>YEAR(Taulukko1[[#This Row],[Loppu KK]])&amp;"Q"&amp;ROUNDDOWN((MONTH(Taulukko1[[#This Row],[Loppu KK]])-1)/3+1,0)</f>
        <v>2011Q4</v>
      </c>
      <c r="U1782" s="66">
        <f>IF(COUNT(Taulukko1[[#This Row],[Neuvottelujen alaiset ]])=1,Taulukko1[[#This Row],[Neuvottelujen alaiset ]],Taulukko1[[#This Row],[Vähennystarve]])</f>
        <v>170</v>
      </c>
      <c r="V1782" s="44" t="str">
        <f t="shared" si="277"/>
        <v>NA</v>
      </c>
      <c r="W1782" s="44">
        <f t="shared" si="278"/>
        <v>0</v>
      </c>
      <c r="X1782" s="44" t="str">
        <f t="shared" si="279"/>
        <v>NA</v>
      </c>
      <c r="Y1782" s="90" t="b">
        <f>AND(MONTH(Taulukko1[[#This Row],[Alku PVM]] )=6,DAY(Taulukko1[[#This Row],[Alku PVM]] )&gt;19)</f>
        <v>0</v>
      </c>
      <c r="Z1782" s="90" t="b">
        <f>AND(MONTH(Taulukko1[[#This Row],[Loppu PVM]] )=6,DAY(Taulukko1[[#This Row],[Loppu PVM]] )&gt;19)</f>
        <v>0</v>
      </c>
      <c r="AA1782" s="90" t="b">
        <f>OR(MONTH(Taulukko1[[#This Row],[Alku PVM]] )&lt;=5,AND(MONTH(Taulukko1[[#This Row],[Alku PVM]] )=6,DAY(Taulukko1[[#This Row],[Alku PVM]] )&lt;20))</f>
        <v>0</v>
      </c>
      <c r="AB1782" s="90" t="b">
        <f>OR(MONTH(Taulukko1[[#This Row],[Loppu PVM]])&lt;=5,AND(MONTH(Taulukko1[[#This Row],[Loppu PVM]] )=6,DAY(Taulukko1[[#This Row],[Loppu PVM]])&lt;20))</f>
        <v>0</v>
      </c>
      <c r="AC1782" s="90" t="b">
        <f>OR(MONTH(Taulukko1[[#This Row],[Alku PVM]] )&lt;=3,AND(MONTH(Taulukko1[[#This Row],[Alku PVM]] )=3))</f>
        <v>0</v>
      </c>
      <c r="AD1782" s="90" t="b">
        <f>OR(MONTH(Taulukko1[[#This Row],[Loppu PVM]] )&lt;=3,AND(MONTH(Taulukko1[[#This Row],[Loppu PVM]] )=3))</f>
        <v>0</v>
      </c>
      <c r="AE1782" s="90" t="b">
        <f>OR(MONTH(Taulukko1[[#This Row],[Alku PVM]] )&lt;=9,AND(MONTH(Taulukko1[[#This Row],[Alku PVM]] )=9))</f>
        <v>0</v>
      </c>
      <c r="AF1782" s="90" t="b">
        <f>OR(MONTH(Taulukko1[[#This Row],[Loppu PVM]])&lt;=9,AND(MONTH(Taulukko1[[#This Row],[Loppu PVM]] )=9))</f>
        <v>0</v>
      </c>
      <c r="AG1782" s="90" t="b">
        <f>OR(MONTH(Taulukko1[[#This Row],[Alku PVM]] )&lt;=6,AND(MONTH(Taulukko1[[#This Row],[Alku PVM]] )=6))</f>
        <v>0</v>
      </c>
      <c r="AH1782" s="90" t="b">
        <f>OR(MONTH(Taulukko1[[#This Row],[Loppu PVM]])&lt;=6,AND(MONTH(Taulukko1[[#This Row],[Loppu PVM]] )=6))</f>
        <v>0</v>
      </c>
    </row>
    <row r="1783" spans="1:34" ht="12.75" customHeight="1">
      <c r="A1783" t="s">
        <v>3801</v>
      </c>
      <c r="B1783" s="23">
        <v>40878</v>
      </c>
      <c r="C1783" t="s">
        <v>3800</v>
      </c>
      <c r="E1783" s="62">
        <v>43</v>
      </c>
      <c r="F1783" s="4">
        <v>40942</v>
      </c>
      <c r="G1783" s="5">
        <v>33</v>
      </c>
      <c r="H1783" s="22">
        <v>142</v>
      </c>
      <c r="I1783" s="126" t="e">
        <f>INDEX('TOL2008'!B:B,MATCH(A1783,'TOL2008'!A:A,0))</f>
        <v>#N/A</v>
      </c>
      <c r="J1783" s="126" t="e">
        <f>INDEX(Pääluokka!$H$2:$H$100,MATCH(VALUE(LEFT(Taulukko1[[#This Row],[TOL2008]],2)),Pääluokka!$G$2:$G$100,0))</f>
        <v>#N/A</v>
      </c>
      <c r="K1783" s="126" t="e">
        <f>INDEX(Pääluokka!$I$2:$I$100,MATCH(VALUE(LEFT(Taulukko1[[#This Row],[TOL2008]],2)),Pääluokka!$G$2:$G$100,0))</f>
        <v>#N/A</v>
      </c>
      <c r="L1783" s="41">
        <f t="shared" si="270"/>
        <v>64</v>
      </c>
      <c r="M1783" s="43">
        <f t="shared" si="271"/>
        <v>40878</v>
      </c>
      <c r="N1783" s="43">
        <f t="shared" si="272"/>
        <v>40942</v>
      </c>
      <c r="O1783" s="43">
        <f t="shared" si="273"/>
        <v>40878</v>
      </c>
      <c r="P1783" s="43">
        <f t="shared" si="274"/>
        <v>40940</v>
      </c>
      <c r="Q1783" s="41">
        <f t="shared" si="275"/>
        <v>2011</v>
      </c>
      <c r="R1783" s="41">
        <f t="shared" si="276"/>
        <v>2012</v>
      </c>
      <c r="S1783" s="43" t="str">
        <f>YEAR(Taulukko1[[#This Row],[Alku KK]])&amp;"Q"&amp;ROUNDDOWN((MONTH(Taulukko1[[#This Row],[Alku KK]])-1)/3+1,0)</f>
        <v>2011Q4</v>
      </c>
      <c r="T1783" s="43" t="str">
        <f>YEAR(Taulukko1[[#This Row],[Loppu KK]])&amp;"Q"&amp;ROUNDDOWN((MONTH(Taulukko1[[#This Row],[Loppu KK]])-1)/3+1,0)</f>
        <v>2012Q1</v>
      </c>
      <c r="U1783" s="66">
        <f>IF(COUNT(Taulukko1[[#This Row],[Neuvottelujen alaiset ]])=1,Taulukko1[[#This Row],[Neuvottelujen alaiset ]],Taulukko1[[#This Row],[Vähennystarve]])</f>
        <v>142</v>
      </c>
      <c r="V1783" s="44">
        <f t="shared" si="277"/>
        <v>0.30281690140845069</v>
      </c>
      <c r="W1783" s="44">
        <f t="shared" si="278"/>
        <v>0.23239436619718309</v>
      </c>
      <c r="X1783" s="44">
        <f t="shared" si="279"/>
        <v>0.76744186046511631</v>
      </c>
      <c r="Y1783" s="90" t="b">
        <f>AND(MONTH(Taulukko1[[#This Row],[Alku PVM]] )=6,DAY(Taulukko1[[#This Row],[Alku PVM]] )&gt;19)</f>
        <v>0</v>
      </c>
      <c r="Z1783" s="90" t="b">
        <f>AND(MONTH(Taulukko1[[#This Row],[Loppu PVM]] )=6,DAY(Taulukko1[[#This Row],[Loppu PVM]] )&gt;19)</f>
        <v>0</v>
      </c>
      <c r="AA1783" s="90" t="b">
        <f>OR(MONTH(Taulukko1[[#This Row],[Alku PVM]] )&lt;=5,AND(MONTH(Taulukko1[[#This Row],[Alku PVM]] )=6,DAY(Taulukko1[[#This Row],[Alku PVM]] )&lt;20))</f>
        <v>0</v>
      </c>
      <c r="AB1783" s="90" t="b">
        <f>OR(MONTH(Taulukko1[[#This Row],[Loppu PVM]])&lt;=5,AND(MONTH(Taulukko1[[#This Row],[Loppu PVM]] )=6,DAY(Taulukko1[[#This Row],[Loppu PVM]])&lt;20))</f>
        <v>1</v>
      </c>
      <c r="AC1783" s="90" t="b">
        <f>OR(MONTH(Taulukko1[[#This Row],[Alku PVM]] )&lt;=3,AND(MONTH(Taulukko1[[#This Row],[Alku PVM]] )=3))</f>
        <v>0</v>
      </c>
      <c r="AD1783" s="90" t="b">
        <f>OR(MONTH(Taulukko1[[#This Row],[Loppu PVM]] )&lt;=3,AND(MONTH(Taulukko1[[#This Row],[Loppu PVM]] )=3))</f>
        <v>1</v>
      </c>
      <c r="AE1783" s="90" t="b">
        <f>OR(MONTH(Taulukko1[[#This Row],[Alku PVM]] )&lt;=9,AND(MONTH(Taulukko1[[#This Row],[Alku PVM]] )=9))</f>
        <v>0</v>
      </c>
      <c r="AF1783" s="90" t="b">
        <f>OR(MONTH(Taulukko1[[#This Row],[Loppu PVM]])&lt;=9,AND(MONTH(Taulukko1[[#This Row],[Loppu PVM]] )=9))</f>
        <v>1</v>
      </c>
      <c r="AG1783" s="90" t="b">
        <f>OR(MONTH(Taulukko1[[#This Row],[Alku PVM]] )&lt;=6,AND(MONTH(Taulukko1[[#This Row],[Alku PVM]] )=6))</f>
        <v>0</v>
      </c>
      <c r="AH1783" s="90" t="b">
        <f>OR(MONTH(Taulukko1[[#This Row],[Loppu PVM]])&lt;=6,AND(MONTH(Taulukko1[[#This Row],[Loppu PVM]] )=6))</f>
        <v>1</v>
      </c>
    </row>
    <row r="1784" spans="1:34" ht="12.75" customHeight="1">
      <c r="A1784" t="s">
        <v>3753</v>
      </c>
      <c r="B1784" s="23">
        <v>40878</v>
      </c>
      <c r="C1784" s="21" t="s">
        <v>3506</v>
      </c>
      <c r="D1784" s="24"/>
      <c r="F1784" s="23">
        <v>40889</v>
      </c>
      <c r="G1784" s="24">
        <v>80</v>
      </c>
      <c r="H1784" s="22">
        <v>80</v>
      </c>
      <c r="I1784" s="126" t="e">
        <f>INDEX('TOL2008'!B:B,MATCH(A1784,'TOL2008'!A:A,0))</f>
        <v>#N/A</v>
      </c>
      <c r="J1784" s="126" t="e">
        <f>INDEX(Pääluokka!$H$2:$H$100,MATCH(VALUE(LEFT(Taulukko1[[#This Row],[TOL2008]],2)),Pääluokka!$G$2:$G$100,0))</f>
        <v>#N/A</v>
      </c>
      <c r="K1784" s="126" t="e">
        <f>INDEX(Pääluokka!$I$2:$I$100,MATCH(VALUE(LEFT(Taulukko1[[#This Row],[TOL2008]],2)),Pääluokka!$G$2:$G$100,0))</f>
        <v>#N/A</v>
      </c>
      <c r="L1784" s="41">
        <f t="shared" si="270"/>
        <v>11</v>
      </c>
      <c r="M1784" s="43">
        <f t="shared" si="271"/>
        <v>40878</v>
      </c>
      <c r="N1784" s="43">
        <f t="shared" si="272"/>
        <v>40889</v>
      </c>
      <c r="O1784" s="43">
        <f t="shared" si="273"/>
        <v>40878</v>
      </c>
      <c r="P1784" s="43">
        <f t="shared" si="274"/>
        <v>40878</v>
      </c>
      <c r="Q1784" s="41">
        <f t="shared" si="275"/>
        <v>2011</v>
      </c>
      <c r="R1784" s="41">
        <f t="shared" si="276"/>
        <v>2011</v>
      </c>
      <c r="S1784" s="43" t="str">
        <f>YEAR(Taulukko1[[#This Row],[Alku KK]])&amp;"Q"&amp;ROUNDDOWN((MONTH(Taulukko1[[#This Row],[Alku KK]])-1)/3+1,0)</f>
        <v>2011Q4</v>
      </c>
      <c r="T1784" s="43" t="str">
        <f>YEAR(Taulukko1[[#This Row],[Loppu KK]])&amp;"Q"&amp;ROUNDDOWN((MONTH(Taulukko1[[#This Row],[Loppu KK]])-1)/3+1,0)</f>
        <v>2011Q4</v>
      </c>
      <c r="U1784" s="66">
        <f>IF(COUNT(Taulukko1[[#This Row],[Neuvottelujen alaiset ]])=1,Taulukko1[[#This Row],[Neuvottelujen alaiset ]],Taulukko1[[#This Row],[Vähennystarve]])</f>
        <v>80</v>
      </c>
      <c r="V1784" s="44" t="str">
        <f t="shared" si="277"/>
        <v>NA</v>
      </c>
      <c r="W1784" s="44">
        <f t="shared" si="278"/>
        <v>1</v>
      </c>
      <c r="X1784" s="44" t="str">
        <f t="shared" si="279"/>
        <v>NA</v>
      </c>
      <c r="Y1784" s="90" t="b">
        <f>AND(MONTH(Taulukko1[[#This Row],[Alku PVM]] )=6,DAY(Taulukko1[[#This Row],[Alku PVM]] )&gt;19)</f>
        <v>0</v>
      </c>
      <c r="Z1784" s="90" t="b">
        <f>AND(MONTH(Taulukko1[[#This Row],[Loppu PVM]] )=6,DAY(Taulukko1[[#This Row],[Loppu PVM]] )&gt;19)</f>
        <v>0</v>
      </c>
      <c r="AA1784" s="90" t="b">
        <f>OR(MONTH(Taulukko1[[#This Row],[Alku PVM]] )&lt;=5,AND(MONTH(Taulukko1[[#This Row],[Alku PVM]] )=6,DAY(Taulukko1[[#This Row],[Alku PVM]] )&lt;20))</f>
        <v>0</v>
      </c>
      <c r="AB1784" s="90" t="b">
        <f>OR(MONTH(Taulukko1[[#This Row],[Loppu PVM]])&lt;=5,AND(MONTH(Taulukko1[[#This Row],[Loppu PVM]] )=6,DAY(Taulukko1[[#This Row],[Loppu PVM]])&lt;20))</f>
        <v>0</v>
      </c>
      <c r="AC1784" s="90" t="b">
        <f>OR(MONTH(Taulukko1[[#This Row],[Alku PVM]] )&lt;=3,AND(MONTH(Taulukko1[[#This Row],[Alku PVM]] )=3))</f>
        <v>0</v>
      </c>
      <c r="AD1784" s="90" t="b">
        <f>OR(MONTH(Taulukko1[[#This Row],[Loppu PVM]] )&lt;=3,AND(MONTH(Taulukko1[[#This Row],[Loppu PVM]] )=3))</f>
        <v>0</v>
      </c>
      <c r="AE1784" s="90" t="b">
        <f>OR(MONTH(Taulukko1[[#This Row],[Alku PVM]] )&lt;=9,AND(MONTH(Taulukko1[[#This Row],[Alku PVM]] )=9))</f>
        <v>0</v>
      </c>
      <c r="AF1784" s="90" t="b">
        <f>OR(MONTH(Taulukko1[[#This Row],[Loppu PVM]])&lt;=9,AND(MONTH(Taulukko1[[#This Row],[Loppu PVM]] )=9))</f>
        <v>0</v>
      </c>
      <c r="AG1784" s="90" t="b">
        <f>OR(MONTH(Taulukko1[[#This Row],[Alku PVM]] )&lt;=6,AND(MONTH(Taulukko1[[#This Row],[Alku PVM]] )=6))</f>
        <v>0</v>
      </c>
      <c r="AH1784" s="90" t="b">
        <f>OR(MONTH(Taulukko1[[#This Row],[Loppu PVM]])&lt;=6,AND(MONTH(Taulukko1[[#This Row],[Loppu PVM]] )=6))</f>
        <v>0</v>
      </c>
    </row>
    <row r="1785" spans="1:34" ht="12.75" customHeight="1">
      <c r="A1785" t="s">
        <v>1124</v>
      </c>
      <c r="B1785" s="23">
        <v>40878</v>
      </c>
      <c r="C1785" t="s">
        <v>3717</v>
      </c>
      <c r="D1785" s="5">
        <v>750</v>
      </c>
      <c r="F1785" s="4"/>
      <c r="G1785" s="5"/>
      <c r="H1785" s="22">
        <v>750</v>
      </c>
      <c r="I1785" s="126">
        <f>INDEX('TOL2008'!B:B,MATCH(A1785,'TOL2008'!A:A,0))</f>
        <v>28300</v>
      </c>
      <c r="J1785" s="126" t="str">
        <f>INDEX(Pääluokka!$H$2:$H$100,MATCH(VALUE(LEFT(Taulukko1[[#This Row],[TOL2008]],2)),Pääluokka!$G$2:$G$100,0))</f>
        <v>Teollisuus</v>
      </c>
      <c r="K1785" s="126" t="str">
        <f>INDEX(Pääluokka!$I$2:$I$100,MATCH(VALUE(LEFT(Taulukko1[[#This Row],[TOL2008]],2)),Pääluokka!$G$2:$G$100,0))</f>
        <v>Teollisuus (C-E)</v>
      </c>
      <c r="L1785" s="41" t="str">
        <f t="shared" si="270"/>
        <v>NA</v>
      </c>
      <c r="M1785" s="43">
        <f t="shared" si="271"/>
        <v>40878</v>
      </c>
      <c r="N1785" s="43">
        <f t="shared" si="272"/>
        <v>40929</v>
      </c>
      <c r="O1785" s="43">
        <f t="shared" si="273"/>
        <v>40878</v>
      </c>
      <c r="P1785" s="43">
        <f t="shared" si="274"/>
        <v>40909</v>
      </c>
      <c r="Q1785" s="41">
        <f t="shared" si="275"/>
        <v>2011</v>
      </c>
      <c r="R1785" s="41">
        <f t="shared" si="276"/>
        <v>2012</v>
      </c>
      <c r="S1785" s="43" t="str">
        <f>YEAR(Taulukko1[[#This Row],[Alku KK]])&amp;"Q"&amp;ROUNDDOWN((MONTH(Taulukko1[[#This Row],[Alku KK]])-1)/3+1,0)</f>
        <v>2011Q4</v>
      </c>
      <c r="T1785" s="43" t="str">
        <f>YEAR(Taulukko1[[#This Row],[Loppu KK]])&amp;"Q"&amp;ROUNDDOWN((MONTH(Taulukko1[[#This Row],[Loppu KK]])-1)/3+1,0)</f>
        <v>2012Q1</v>
      </c>
      <c r="U1785" s="66">
        <f>IF(COUNT(Taulukko1[[#This Row],[Neuvottelujen alaiset ]])=1,Taulukko1[[#This Row],[Neuvottelujen alaiset ]],Taulukko1[[#This Row],[Vähennystarve]])</f>
        <v>750</v>
      </c>
      <c r="V1785" s="44" t="str">
        <f t="shared" si="277"/>
        <v>NA</v>
      </c>
      <c r="W1785" s="44" t="str">
        <f t="shared" si="278"/>
        <v>NA</v>
      </c>
      <c r="X1785" s="44" t="str">
        <f t="shared" si="279"/>
        <v>NA</v>
      </c>
      <c r="Y1785" s="90" t="b">
        <f>AND(MONTH(Taulukko1[[#This Row],[Alku PVM]] )=6,DAY(Taulukko1[[#This Row],[Alku PVM]] )&gt;19)</f>
        <v>0</v>
      </c>
      <c r="Z1785" s="90" t="b">
        <f>AND(MONTH(Taulukko1[[#This Row],[Loppu PVM]] )=6,DAY(Taulukko1[[#This Row],[Loppu PVM]] )&gt;19)</f>
        <v>0</v>
      </c>
      <c r="AA1785" s="90" t="b">
        <f>OR(MONTH(Taulukko1[[#This Row],[Alku PVM]] )&lt;=5,AND(MONTH(Taulukko1[[#This Row],[Alku PVM]] )=6,DAY(Taulukko1[[#This Row],[Alku PVM]] )&lt;20))</f>
        <v>0</v>
      </c>
      <c r="AB1785" s="90" t="b">
        <f>OR(MONTH(Taulukko1[[#This Row],[Loppu PVM]])&lt;=5,AND(MONTH(Taulukko1[[#This Row],[Loppu PVM]] )=6,DAY(Taulukko1[[#This Row],[Loppu PVM]])&lt;20))</f>
        <v>1</v>
      </c>
      <c r="AC1785" s="90" t="b">
        <f>OR(MONTH(Taulukko1[[#This Row],[Alku PVM]] )&lt;=3,AND(MONTH(Taulukko1[[#This Row],[Alku PVM]] )=3))</f>
        <v>0</v>
      </c>
      <c r="AD1785" s="90" t="b">
        <f>OR(MONTH(Taulukko1[[#This Row],[Loppu PVM]] )&lt;=3,AND(MONTH(Taulukko1[[#This Row],[Loppu PVM]] )=3))</f>
        <v>1</v>
      </c>
      <c r="AE1785" s="90" t="b">
        <f>OR(MONTH(Taulukko1[[#This Row],[Alku PVM]] )&lt;=9,AND(MONTH(Taulukko1[[#This Row],[Alku PVM]] )=9))</f>
        <v>0</v>
      </c>
      <c r="AF1785" s="90" t="b">
        <f>OR(MONTH(Taulukko1[[#This Row],[Loppu PVM]])&lt;=9,AND(MONTH(Taulukko1[[#This Row],[Loppu PVM]] )=9))</f>
        <v>1</v>
      </c>
      <c r="AG1785" s="90" t="b">
        <f>OR(MONTH(Taulukko1[[#This Row],[Alku PVM]] )&lt;=6,AND(MONTH(Taulukko1[[#This Row],[Alku PVM]] )=6))</f>
        <v>0</v>
      </c>
      <c r="AH1785" s="90" t="b">
        <f>OR(MONTH(Taulukko1[[#This Row],[Loppu PVM]])&lt;=6,AND(MONTH(Taulukko1[[#This Row],[Loppu PVM]] )=6))</f>
        <v>1</v>
      </c>
    </row>
    <row r="1786" spans="1:34" ht="12.75" customHeight="1">
      <c r="A1786" t="s">
        <v>3665</v>
      </c>
      <c r="B1786" s="23">
        <v>40878</v>
      </c>
      <c r="C1786" t="s">
        <v>3664</v>
      </c>
      <c r="D1786" s="5">
        <v>50</v>
      </c>
      <c r="F1786" s="4">
        <v>40906</v>
      </c>
      <c r="G1786" s="5">
        <v>0</v>
      </c>
      <c r="H1786" s="22">
        <v>50</v>
      </c>
      <c r="I1786" s="126" t="e">
        <f>INDEX('TOL2008'!B:B,MATCH(A1786,'TOL2008'!A:A,0))</f>
        <v>#N/A</v>
      </c>
      <c r="J1786" s="126" t="e">
        <f>INDEX(Pääluokka!$H$2:$H$100,MATCH(VALUE(LEFT(Taulukko1[[#This Row],[TOL2008]],2)),Pääluokka!$G$2:$G$100,0))</f>
        <v>#N/A</v>
      </c>
      <c r="K1786" s="126" t="e">
        <f>INDEX(Pääluokka!$I$2:$I$100,MATCH(VALUE(LEFT(Taulukko1[[#This Row],[TOL2008]],2)),Pääluokka!$G$2:$G$100,0))</f>
        <v>#N/A</v>
      </c>
      <c r="L1786" s="41">
        <f t="shared" si="270"/>
        <v>28</v>
      </c>
      <c r="M1786" s="43">
        <f t="shared" si="271"/>
        <v>40878</v>
      </c>
      <c r="N1786" s="43">
        <f t="shared" si="272"/>
        <v>40906</v>
      </c>
      <c r="O1786" s="43">
        <f t="shared" si="273"/>
        <v>40878</v>
      </c>
      <c r="P1786" s="43">
        <f t="shared" si="274"/>
        <v>40878</v>
      </c>
      <c r="Q1786" s="41">
        <f t="shared" si="275"/>
        <v>2011</v>
      </c>
      <c r="R1786" s="41">
        <f t="shared" si="276"/>
        <v>2011</v>
      </c>
      <c r="S1786" s="43" t="str">
        <f>YEAR(Taulukko1[[#This Row],[Alku KK]])&amp;"Q"&amp;ROUNDDOWN((MONTH(Taulukko1[[#This Row],[Alku KK]])-1)/3+1,0)</f>
        <v>2011Q4</v>
      </c>
      <c r="T1786" s="43" t="str">
        <f>YEAR(Taulukko1[[#This Row],[Loppu KK]])&amp;"Q"&amp;ROUNDDOWN((MONTH(Taulukko1[[#This Row],[Loppu KK]])-1)/3+1,0)</f>
        <v>2011Q4</v>
      </c>
      <c r="U1786" s="66">
        <f>IF(COUNT(Taulukko1[[#This Row],[Neuvottelujen alaiset ]])=1,Taulukko1[[#This Row],[Neuvottelujen alaiset ]],Taulukko1[[#This Row],[Vähennystarve]])</f>
        <v>50</v>
      </c>
      <c r="V1786" s="44" t="str">
        <f t="shared" si="277"/>
        <v>NA</v>
      </c>
      <c r="W1786" s="44">
        <f t="shared" si="278"/>
        <v>0</v>
      </c>
      <c r="X1786" s="44" t="str">
        <f t="shared" si="279"/>
        <v>NA</v>
      </c>
      <c r="Y1786" s="90" t="b">
        <f>AND(MONTH(Taulukko1[[#This Row],[Alku PVM]] )=6,DAY(Taulukko1[[#This Row],[Alku PVM]] )&gt;19)</f>
        <v>0</v>
      </c>
      <c r="Z1786" s="90" t="b">
        <f>AND(MONTH(Taulukko1[[#This Row],[Loppu PVM]] )=6,DAY(Taulukko1[[#This Row],[Loppu PVM]] )&gt;19)</f>
        <v>0</v>
      </c>
      <c r="AA1786" s="90" t="b">
        <f>OR(MONTH(Taulukko1[[#This Row],[Alku PVM]] )&lt;=5,AND(MONTH(Taulukko1[[#This Row],[Alku PVM]] )=6,DAY(Taulukko1[[#This Row],[Alku PVM]] )&lt;20))</f>
        <v>0</v>
      </c>
      <c r="AB1786" s="90" t="b">
        <f>OR(MONTH(Taulukko1[[#This Row],[Loppu PVM]])&lt;=5,AND(MONTH(Taulukko1[[#This Row],[Loppu PVM]] )=6,DAY(Taulukko1[[#This Row],[Loppu PVM]])&lt;20))</f>
        <v>0</v>
      </c>
      <c r="AC1786" s="90" t="b">
        <f>OR(MONTH(Taulukko1[[#This Row],[Alku PVM]] )&lt;=3,AND(MONTH(Taulukko1[[#This Row],[Alku PVM]] )=3))</f>
        <v>0</v>
      </c>
      <c r="AD1786" s="90" t="b">
        <f>OR(MONTH(Taulukko1[[#This Row],[Loppu PVM]] )&lt;=3,AND(MONTH(Taulukko1[[#This Row],[Loppu PVM]] )=3))</f>
        <v>0</v>
      </c>
      <c r="AE1786" s="90" t="b">
        <f>OR(MONTH(Taulukko1[[#This Row],[Alku PVM]] )&lt;=9,AND(MONTH(Taulukko1[[#This Row],[Alku PVM]] )=9))</f>
        <v>0</v>
      </c>
      <c r="AF1786" s="90" t="b">
        <f>OR(MONTH(Taulukko1[[#This Row],[Loppu PVM]])&lt;=9,AND(MONTH(Taulukko1[[#This Row],[Loppu PVM]] )=9))</f>
        <v>0</v>
      </c>
      <c r="AG1786" s="90" t="b">
        <f>OR(MONTH(Taulukko1[[#This Row],[Alku PVM]] )&lt;=6,AND(MONTH(Taulukko1[[#This Row],[Alku PVM]] )=6))</f>
        <v>0</v>
      </c>
      <c r="AH1786" s="90" t="b">
        <f>OR(MONTH(Taulukko1[[#This Row],[Loppu PVM]])&lt;=6,AND(MONTH(Taulukko1[[#This Row],[Loppu PVM]] )=6))</f>
        <v>0</v>
      </c>
    </row>
    <row r="1787" spans="1:34" ht="12.75" customHeight="1">
      <c r="A1787" s="21" t="s">
        <v>3604</v>
      </c>
      <c r="B1787" s="23">
        <v>40878</v>
      </c>
      <c r="C1787" s="21" t="s">
        <v>3603</v>
      </c>
      <c r="D1787" s="24">
        <v>50</v>
      </c>
      <c r="F1787" s="23">
        <v>40898</v>
      </c>
      <c r="G1787" s="24">
        <v>0</v>
      </c>
      <c r="H1787" s="22">
        <v>50</v>
      </c>
      <c r="I1787" s="126" t="e">
        <f>INDEX('TOL2008'!B:B,MATCH(A1787,'TOL2008'!A:A,0))</f>
        <v>#N/A</v>
      </c>
      <c r="J1787" s="126" t="e">
        <f>INDEX(Pääluokka!$H$2:$H$100,MATCH(VALUE(LEFT(Taulukko1[[#This Row],[TOL2008]],2)),Pääluokka!$G$2:$G$100,0))</f>
        <v>#N/A</v>
      </c>
      <c r="K1787" s="126" t="e">
        <f>INDEX(Pääluokka!$I$2:$I$100,MATCH(VALUE(LEFT(Taulukko1[[#This Row],[TOL2008]],2)),Pääluokka!$G$2:$G$100,0))</f>
        <v>#N/A</v>
      </c>
      <c r="L1787" s="41">
        <f t="shared" si="270"/>
        <v>20</v>
      </c>
      <c r="M1787" s="43">
        <f t="shared" si="271"/>
        <v>40878</v>
      </c>
      <c r="N1787" s="43">
        <f t="shared" si="272"/>
        <v>40898</v>
      </c>
      <c r="O1787" s="43">
        <f t="shared" si="273"/>
        <v>40878</v>
      </c>
      <c r="P1787" s="43">
        <f t="shared" si="274"/>
        <v>40878</v>
      </c>
      <c r="Q1787" s="41">
        <f t="shared" si="275"/>
        <v>2011</v>
      </c>
      <c r="R1787" s="41">
        <f t="shared" si="276"/>
        <v>2011</v>
      </c>
      <c r="S1787" s="43" t="str">
        <f>YEAR(Taulukko1[[#This Row],[Alku KK]])&amp;"Q"&amp;ROUNDDOWN((MONTH(Taulukko1[[#This Row],[Alku KK]])-1)/3+1,0)</f>
        <v>2011Q4</v>
      </c>
      <c r="T1787" s="43" t="str">
        <f>YEAR(Taulukko1[[#This Row],[Loppu KK]])&amp;"Q"&amp;ROUNDDOWN((MONTH(Taulukko1[[#This Row],[Loppu KK]])-1)/3+1,0)</f>
        <v>2011Q4</v>
      </c>
      <c r="U1787" s="66">
        <f>IF(COUNT(Taulukko1[[#This Row],[Neuvottelujen alaiset ]])=1,Taulukko1[[#This Row],[Neuvottelujen alaiset ]],Taulukko1[[#This Row],[Vähennystarve]])</f>
        <v>50</v>
      </c>
      <c r="V1787" s="44" t="str">
        <f t="shared" si="277"/>
        <v>NA</v>
      </c>
      <c r="W1787" s="44">
        <f t="shared" si="278"/>
        <v>0</v>
      </c>
      <c r="X1787" s="44" t="str">
        <f t="shared" si="279"/>
        <v>NA</v>
      </c>
      <c r="Y1787" s="90" t="b">
        <f>AND(MONTH(Taulukko1[[#This Row],[Alku PVM]] )=6,DAY(Taulukko1[[#This Row],[Alku PVM]] )&gt;19)</f>
        <v>0</v>
      </c>
      <c r="Z1787" s="90" t="b">
        <f>AND(MONTH(Taulukko1[[#This Row],[Loppu PVM]] )=6,DAY(Taulukko1[[#This Row],[Loppu PVM]] )&gt;19)</f>
        <v>0</v>
      </c>
      <c r="AA1787" s="90" t="b">
        <f>OR(MONTH(Taulukko1[[#This Row],[Alku PVM]] )&lt;=5,AND(MONTH(Taulukko1[[#This Row],[Alku PVM]] )=6,DAY(Taulukko1[[#This Row],[Alku PVM]] )&lt;20))</f>
        <v>0</v>
      </c>
      <c r="AB1787" s="90" t="b">
        <f>OR(MONTH(Taulukko1[[#This Row],[Loppu PVM]])&lt;=5,AND(MONTH(Taulukko1[[#This Row],[Loppu PVM]] )=6,DAY(Taulukko1[[#This Row],[Loppu PVM]])&lt;20))</f>
        <v>0</v>
      </c>
      <c r="AC1787" s="90" t="b">
        <f>OR(MONTH(Taulukko1[[#This Row],[Alku PVM]] )&lt;=3,AND(MONTH(Taulukko1[[#This Row],[Alku PVM]] )=3))</f>
        <v>0</v>
      </c>
      <c r="AD1787" s="90" t="b">
        <f>OR(MONTH(Taulukko1[[#This Row],[Loppu PVM]] )&lt;=3,AND(MONTH(Taulukko1[[#This Row],[Loppu PVM]] )=3))</f>
        <v>0</v>
      </c>
      <c r="AE1787" s="90" t="b">
        <f>OR(MONTH(Taulukko1[[#This Row],[Alku PVM]] )&lt;=9,AND(MONTH(Taulukko1[[#This Row],[Alku PVM]] )=9))</f>
        <v>0</v>
      </c>
      <c r="AF1787" s="90" t="b">
        <f>OR(MONTH(Taulukko1[[#This Row],[Loppu PVM]])&lt;=9,AND(MONTH(Taulukko1[[#This Row],[Loppu PVM]] )=9))</f>
        <v>0</v>
      </c>
      <c r="AG1787" s="90" t="b">
        <f>OR(MONTH(Taulukko1[[#This Row],[Alku PVM]] )&lt;=6,AND(MONTH(Taulukko1[[#This Row],[Alku PVM]] )=6))</f>
        <v>0</v>
      </c>
      <c r="AH1787" s="90" t="b">
        <f>OR(MONTH(Taulukko1[[#This Row],[Loppu PVM]])&lt;=6,AND(MONTH(Taulukko1[[#This Row],[Loppu PVM]] )=6))</f>
        <v>0</v>
      </c>
    </row>
    <row r="1788" spans="1:34" ht="12.75" customHeight="1">
      <c r="A1788" t="s">
        <v>3577</v>
      </c>
      <c r="B1788" s="23">
        <v>40878</v>
      </c>
      <c r="C1788" t="s">
        <v>3576</v>
      </c>
      <c r="D1788" s="5">
        <v>10</v>
      </c>
      <c r="F1788" s="4"/>
      <c r="G1788" s="5"/>
      <c r="H1788" s="22">
        <v>40</v>
      </c>
      <c r="I1788" s="126" t="e">
        <f>INDEX('TOL2008'!B:B,MATCH(A1788,'TOL2008'!A:A,0))</f>
        <v>#N/A</v>
      </c>
      <c r="J1788" s="126" t="e">
        <f>INDEX(Pääluokka!$H$2:$H$100,MATCH(VALUE(LEFT(Taulukko1[[#This Row],[TOL2008]],2)),Pääluokka!$G$2:$G$100,0))</f>
        <v>#N/A</v>
      </c>
      <c r="K1788" s="126" t="e">
        <f>INDEX(Pääluokka!$I$2:$I$100,MATCH(VALUE(LEFT(Taulukko1[[#This Row],[TOL2008]],2)),Pääluokka!$G$2:$G$100,0))</f>
        <v>#N/A</v>
      </c>
      <c r="L1788" s="41" t="str">
        <f t="shared" si="270"/>
        <v>NA</v>
      </c>
      <c r="M1788" s="43">
        <f t="shared" si="271"/>
        <v>40878</v>
      </c>
      <c r="N1788" s="43">
        <f t="shared" si="272"/>
        <v>40929</v>
      </c>
      <c r="O1788" s="43">
        <f t="shared" si="273"/>
        <v>40878</v>
      </c>
      <c r="P1788" s="43">
        <f t="shared" si="274"/>
        <v>40909</v>
      </c>
      <c r="Q1788" s="41">
        <f t="shared" si="275"/>
        <v>2011</v>
      </c>
      <c r="R1788" s="41">
        <f t="shared" si="276"/>
        <v>2012</v>
      </c>
      <c r="S1788" s="43" t="str">
        <f>YEAR(Taulukko1[[#This Row],[Alku KK]])&amp;"Q"&amp;ROUNDDOWN((MONTH(Taulukko1[[#This Row],[Alku KK]])-1)/3+1,0)</f>
        <v>2011Q4</v>
      </c>
      <c r="T1788" s="43" t="str">
        <f>YEAR(Taulukko1[[#This Row],[Loppu KK]])&amp;"Q"&amp;ROUNDDOWN((MONTH(Taulukko1[[#This Row],[Loppu KK]])-1)/3+1,0)</f>
        <v>2012Q1</v>
      </c>
      <c r="U1788" s="66">
        <f>IF(COUNT(Taulukko1[[#This Row],[Neuvottelujen alaiset ]])=1,Taulukko1[[#This Row],[Neuvottelujen alaiset ]],Taulukko1[[#This Row],[Vähennystarve]])</f>
        <v>40</v>
      </c>
      <c r="V1788" s="44" t="str">
        <f t="shared" si="277"/>
        <v>NA</v>
      </c>
      <c r="W1788" s="44" t="str">
        <f t="shared" si="278"/>
        <v>NA</v>
      </c>
      <c r="X1788" s="44" t="str">
        <f t="shared" si="279"/>
        <v>NA</v>
      </c>
      <c r="Y1788" s="90" t="b">
        <f>AND(MONTH(Taulukko1[[#This Row],[Alku PVM]] )=6,DAY(Taulukko1[[#This Row],[Alku PVM]] )&gt;19)</f>
        <v>0</v>
      </c>
      <c r="Z1788" s="90" t="b">
        <f>AND(MONTH(Taulukko1[[#This Row],[Loppu PVM]] )=6,DAY(Taulukko1[[#This Row],[Loppu PVM]] )&gt;19)</f>
        <v>0</v>
      </c>
      <c r="AA1788" s="90" t="b">
        <f>OR(MONTH(Taulukko1[[#This Row],[Alku PVM]] )&lt;=5,AND(MONTH(Taulukko1[[#This Row],[Alku PVM]] )=6,DAY(Taulukko1[[#This Row],[Alku PVM]] )&lt;20))</f>
        <v>0</v>
      </c>
      <c r="AB1788" s="90" t="b">
        <f>OR(MONTH(Taulukko1[[#This Row],[Loppu PVM]])&lt;=5,AND(MONTH(Taulukko1[[#This Row],[Loppu PVM]] )=6,DAY(Taulukko1[[#This Row],[Loppu PVM]])&lt;20))</f>
        <v>1</v>
      </c>
      <c r="AC1788" s="90" t="b">
        <f>OR(MONTH(Taulukko1[[#This Row],[Alku PVM]] )&lt;=3,AND(MONTH(Taulukko1[[#This Row],[Alku PVM]] )=3))</f>
        <v>0</v>
      </c>
      <c r="AD1788" s="90" t="b">
        <f>OR(MONTH(Taulukko1[[#This Row],[Loppu PVM]] )&lt;=3,AND(MONTH(Taulukko1[[#This Row],[Loppu PVM]] )=3))</f>
        <v>1</v>
      </c>
      <c r="AE1788" s="90" t="b">
        <f>OR(MONTH(Taulukko1[[#This Row],[Alku PVM]] )&lt;=9,AND(MONTH(Taulukko1[[#This Row],[Alku PVM]] )=9))</f>
        <v>0</v>
      </c>
      <c r="AF1788" s="90" t="b">
        <f>OR(MONTH(Taulukko1[[#This Row],[Loppu PVM]])&lt;=9,AND(MONTH(Taulukko1[[#This Row],[Loppu PVM]] )=9))</f>
        <v>1</v>
      </c>
      <c r="AG1788" s="90" t="b">
        <f>OR(MONTH(Taulukko1[[#This Row],[Alku PVM]] )&lt;=6,AND(MONTH(Taulukko1[[#This Row],[Alku PVM]] )=6))</f>
        <v>0</v>
      </c>
      <c r="AH1788" s="90" t="b">
        <f>OR(MONTH(Taulukko1[[#This Row],[Loppu PVM]])&lt;=6,AND(MONTH(Taulukko1[[#This Row],[Loppu PVM]] )=6))</f>
        <v>1</v>
      </c>
    </row>
    <row r="1789" spans="1:34" ht="12.75" customHeight="1">
      <c r="A1789" s="21" t="s">
        <v>3550</v>
      </c>
      <c r="B1789" s="23">
        <v>40878</v>
      </c>
      <c r="C1789" s="21" t="s">
        <v>3549</v>
      </c>
      <c r="D1789" s="24">
        <v>20</v>
      </c>
      <c r="F1789" s="23">
        <v>40898</v>
      </c>
      <c r="G1789" s="24">
        <v>0</v>
      </c>
      <c r="H1789" s="22">
        <v>20</v>
      </c>
      <c r="I1789" s="126" t="e">
        <f>INDEX('TOL2008'!B:B,MATCH(A1789,'TOL2008'!A:A,0))</f>
        <v>#N/A</v>
      </c>
      <c r="J1789" s="126" t="e">
        <f>INDEX(Pääluokka!$H$2:$H$100,MATCH(VALUE(LEFT(Taulukko1[[#This Row],[TOL2008]],2)),Pääluokka!$G$2:$G$100,0))</f>
        <v>#N/A</v>
      </c>
      <c r="K1789" s="126" t="e">
        <f>INDEX(Pääluokka!$I$2:$I$100,MATCH(VALUE(LEFT(Taulukko1[[#This Row],[TOL2008]],2)),Pääluokka!$G$2:$G$100,0))</f>
        <v>#N/A</v>
      </c>
      <c r="L1789" s="41">
        <f t="shared" si="270"/>
        <v>20</v>
      </c>
      <c r="M1789" s="43">
        <f t="shared" si="271"/>
        <v>40878</v>
      </c>
      <c r="N1789" s="43">
        <f t="shared" si="272"/>
        <v>40898</v>
      </c>
      <c r="O1789" s="43">
        <f t="shared" si="273"/>
        <v>40878</v>
      </c>
      <c r="P1789" s="43">
        <f t="shared" si="274"/>
        <v>40878</v>
      </c>
      <c r="Q1789" s="41">
        <f t="shared" si="275"/>
        <v>2011</v>
      </c>
      <c r="R1789" s="41">
        <f t="shared" si="276"/>
        <v>2011</v>
      </c>
      <c r="S1789" s="43" t="str">
        <f>YEAR(Taulukko1[[#This Row],[Alku KK]])&amp;"Q"&amp;ROUNDDOWN((MONTH(Taulukko1[[#This Row],[Alku KK]])-1)/3+1,0)</f>
        <v>2011Q4</v>
      </c>
      <c r="T1789" s="43" t="str">
        <f>YEAR(Taulukko1[[#This Row],[Loppu KK]])&amp;"Q"&amp;ROUNDDOWN((MONTH(Taulukko1[[#This Row],[Loppu KK]])-1)/3+1,0)</f>
        <v>2011Q4</v>
      </c>
      <c r="U1789" s="66">
        <f>IF(COUNT(Taulukko1[[#This Row],[Neuvottelujen alaiset ]])=1,Taulukko1[[#This Row],[Neuvottelujen alaiset ]],Taulukko1[[#This Row],[Vähennystarve]])</f>
        <v>20</v>
      </c>
      <c r="V1789" s="44" t="str">
        <f t="shared" si="277"/>
        <v>NA</v>
      </c>
      <c r="W1789" s="44">
        <f t="shared" si="278"/>
        <v>0</v>
      </c>
      <c r="X1789" s="44" t="str">
        <f t="shared" si="279"/>
        <v>NA</v>
      </c>
      <c r="Y1789" s="90" t="b">
        <f>AND(MONTH(Taulukko1[[#This Row],[Alku PVM]] )=6,DAY(Taulukko1[[#This Row],[Alku PVM]] )&gt;19)</f>
        <v>0</v>
      </c>
      <c r="Z1789" s="90" t="b">
        <f>AND(MONTH(Taulukko1[[#This Row],[Loppu PVM]] )=6,DAY(Taulukko1[[#This Row],[Loppu PVM]] )&gt;19)</f>
        <v>0</v>
      </c>
      <c r="AA1789" s="90" t="b">
        <f>OR(MONTH(Taulukko1[[#This Row],[Alku PVM]] )&lt;=5,AND(MONTH(Taulukko1[[#This Row],[Alku PVM]] )=6,DAY(Taulukko1[[#This Row],[Alku PVM]] )&lt;20))</f>
        <v>0</v>
      </c>
      <c r="AB1789" s="90" t="b">
        <f>OR(MONTH(Taulukko1[[#This Row],[Loppu PVM]])&lt;=5,AND(MONTH(Taulukko1[[#This Row],[Loppu PVM]] )=6,DAY(Taulukko1[[#This Row],[Loppu PVM]])&lt;20))</f>
        <v>0</v>
      </c>
      <c r="AC1789" s="90" t="b">
        <f>OR(MONTH(Taulukko1[[#This Row],[Alku PVM]] )&lt;=3,AND(MONTH(Taulukko1[[#This Row],[Alku PVM]] )=3))</f>
        <v>0</v>
      </c>
      <c r="AD1789" s="90" t="b">
        <f>OR(MONTH(Taulukko1[[#This Row],[Loppu PVM]] )&lt;=3,AND(MONTH(Taulukko1[[#This Row],[Loppu PVM]] )=3))</f>
        <v>0</v>
      </c>
      <c r="AE1789" s="90" t="b">
        <f>OR(MONTH(Taulukko1[[#This Row],[Alku PVM]] )&lt;=9,AND(MONTH(Taulukko1[[#This Row],[Alku PVM]] )=9))</f>
        <v>0</v>
      </c>
      <c r="AF1789" s="90" t="b">
        <f>OR(MONTH(Taulukko1[[#This Row],[Loppu PVM]])&lt;=9,AND(MONTH(Taulukko1[[#This Row],[Loppu PVM]] )=9))</f>
        <v>0</v>
      </c>
      <c r="AG1789" s="90" t="b">
        <f>OR(MONTH(Taulukko1[[#This Row],[Alku PVM]] )&lt;=6,AND(MONTH(Taulukko1[[#This Row],[Alku PVM]] )=6))</f>
        <v>0</v>
      </c>
      <c r="AH1789" s="90" t="b">
        <f>OR(MONTH(Taulukko1[[#This Row],[Loppu PVM]])&lt;=6,AND(MONTH(Taulukko1[[#This Row],[Loppu PVM]] )=6))</f>
        <v>0</v>
      </c>
    </row>
    <row r="1790" spans="1:34" ht="12.75" customHeight="1">
      <c r="A1790" t="s">
        <v>50</v>
      </c>
      <c r="B1790" s="23">
        <v>40878</v>
      </c>
      <c r="C1790" t="s">
        <v>3871</v>
      </c>
      <c r="D1790" s="5">
        <v>60</v>
      </c>
      <c r="F1790" s="4">
        <v>40989</v>
      </c>
      <c r="G1790" s="5">
        <v>0</v>
      </c>
      <c r="H1790" s="22">
        <v>60</v>
      </c>
      <c r="I1790" s="126">
        <f>INDEX('TOL2008'!B:B,MATCH(A1790,'TOL2008'!A:A,0))</f>
        <v>17120</v>
      </c>
      <c r="J1790" s="126" t="str">
        <f>INDEX(Pääluokka!$H$2:$H$100,MATCH(VALUE(LEFT(Taulukko1[[#This Row],[TOL2008]],2)),Pääluokka!$G$2:$G$100,0))</f>
        <v>Teollisuus</v>
      </c>
      <c r="K1790" s="126" t="str">
        <f>INDEX(Pääluokka!$I$2:$I$100,MATCH(VALUE(LEFT(Taulukko1[[#This Row],[TOL2008]],2)),Pääluokka!$G$2:$G$100,0))</f>
        <v>Teollisuus (C-E)</v>
      </c>
      <c r="L1790" s="41">
        <f t="shared" si="270"/>
        <v>111</v>
      </c>
      <c r="M1790" s="43">
        <f t="shared" si="271"/>
        <v>40878</v>
      </c>
      <c r="N1790" s="43">
        <f t="shared" si="272"/>
        <v>40989</v>
      </c>
      <c r="O1790" s="43">
        <f t="shared" si="273"/>
        <v>40878</v>
      </c>
      <c r="P1790" s="43">
        <f t="shared" si="274"/>
        <v>40969</v>
      </c>
      <c r="Q1790" s="41">
        <f t="shared" si="275"/>
        <v>2011</v>
      </c>
      <c r="R1790" s="41">
        <f t="shared" si="276"/>
        <v>2012</v>
      </c>
      <c r="S1790" s="43" t="str">
        <f>YEAR(Taulukko1[[#This Row],[Alku KK]])&amp;"Q"&amp;ROUNDDOWN((MONTH(Taulukko1[[#This Row],[Alku KK]])-1)/3+1,0)</f>
        <v>2011Q4</v>
      </c>
      <c r="T1790" s="43" t="str">
        <f>YEAR(Taulukko1[[#This Row],[Loppu KK]])&amp;"Q"&amp;ROUNDDOWN((MONTH(Taulukko1[[#This Row],[Loppu KK]])-1)/3+1,0)</f>
        <v>2012Q1</v>
      </c>
      <c r="U1790" s="66">
        <f>IF(COUNT(Taulukko1[[#This Row],[Neuvottelujen alaiset ]])=1,Taulukko1[[#This Row],[Neuvottelujen alaiset ]],Taulukko1[[#This Row],[Vähennystarve]])</f>
        <v>60</v>
      </c>
      <c r="V1790" s="44" t="str">
        <f t="shared" si="277"/>
        <v>NA</v>
      </c>
      <c r="W1790" s="44">
        <f t="shared" si="278"/>
        <v>0</v>
      </c>
      <c r="X1790" s="44" t="str">
        <f t="shared" si="279"/>
        <v>NA</v>
      </c>
      <c r="Y1790" s="90" t="b">
        <f>AND(MONTH(Taulukko1[[#This Row],[Alku PVM]] )=6,DAY(Taulukko1[[#This Row],[Alku PVM]] )&gt;19)</f>
        <v>0</v>
      </c>
      <c r="Z1790" s="90" t="b">
        <f>AND(MONTH(Taulukko1[[#This Row],[Loppu PVM]] )=6,DAY(Taulukko1[[#This Row],[Loppu PVM]] )&gt;19)</f>
        <v>0</v>
      </c>
      <c r="AA1790" s="90" t="b">
        <f>OR(MONTH(Taulukko1[[#This Row],[Alku PVM]] )&lt;=5,AND(MONTH(Taulukko1[[#This Row],[Alku PVM]] )=6,DAY(Taulukko1[[#This Row],[Alku PVM]] )&lt;20))</f>
        <v>0</v>
      </c>
      <c r="AB1790" s="90" t="b">
        <f>OR(MONTH(Taulukko1[[#This Row],[Loppu PVM]])&lt;=5,AND(MONTH(Taulukko1[[#This Row],[Loppu PVM]] )=6,DAY(Taulukko1[[#This Row],[Loppu PVM]])&lt;20))</f>
        <v>1</v>
      </c>
      <c r="AC1790" s="90" t="b">
        <f>OR(MONTH(Taulukko1[[#This Row],[Alku PVM]] )&lt;=3,AND(MONTH(Taulukko1[[#This Row],[Alku PVM]] )=3))</f>
        <v>0</v>
      </c>
      <c r="AD1790" s="90" t="b">
        <f>OR(MONTH(Taulukko1[[#This Row],[Loppu PVM]] )&lt;=3,AND(MONTH(Taulukko1[[#This Row],[Loppu PVM]] )=3))</f>
        <v>1</v>
      </c>
      <c r="AE1790" s="90" t="b">
        <f>OR(MONTH(Taulukko1[[#This Row],[Alku PVM]] )&lt;=9,AND(MONTH(Taulukko1[[#This Row],[Alku PVM]] )=9))</f>
        <v>0</v>
      </c>
      <c r="AF1790" s="90" t="b">
        <f>OR(MONTH(Taulukko1[[#This Row],[Loppu PVM]])&lt;=9,AND(MONTH(Taulukko1[[#This Row],[Loppu PVM]] )=9))</f>
        <v>1</v>
      </c>
      <c r="AG1790" s="90" t="b">
        <f>OR(MONTH(Taulukko1[[#This Row],[Alku PVM]] )&lt;=6,AND(MONTH(Taulukko1[[#This Row],[Alku PVM]] )=6))</f>
        <v>0</v>
      </c>
      <c r="AH1790" s="90" t="b">
        <f>OR(MONTH(Taulukko1[[#This Row],[Loppu PVM]])&lt;=6,AND(MONTH(Taulukko1[[#This Row],[Loppu PVM]] )=6))</f>
        <v>1</v>
      </c>
    </row>
    <row r="1791" spans="1:34" ht="12.75" customHeight="1">
      <c r="A1791" t="s">
        <v>50</v>
      </c>
      <c r="B1791" s="23">
        <v>40878</v>
      </c>
      <c r="C1791" s="21" t="s">
        <v>3872</v>
      </c>
      <c r="D1791" s="21"/>
      <c r="F1791" s="23">
        <v>40931</v>
      </c>
      <c r="G1791" s="24">
        <v>69</v>
      </c>
      <c r="H1791" s="22">
        <v>554</v>
      </c>
      <c r="I1791" s="126">
        <f>INDEX('TOL2008'!B:B,MATCH(A1791,'TOL2008'!A:A,0))</f>
        <v>17120</v>
      </c>
      <c r="J1791" s="126" t="str">
        <f>INDEX(Pääluokka!$H$2:$H$100,MATCH(VALUE(LEFT(Taulukko1[[#This Row],[TOL2008]],2)),Pääluokka!$G$2:$G$100,0))</f>
        <v>Teollisuus</v>
      </c>
      <c r="K1791" s="126" t="str">
        <f>INDEX(Pääluokka!$I$2:$I$100,MATCH(VALUE(LEFT(Taulukko1[[#This Row],[TOL2008]],2)),Pääluokka!$G$2:$G$100,0))</f>
        <v>Teollisuus (C-E)</v>
      </c>
      <c r="L1791" s="41">
        <f t="shared" si="270"/>
        <v>53</v>
      </c>
      <c r="M1791" s="43">
        <f t="shared" si="271"/>
        <v>40878</v>
      </c>
      <c r="N1791" s="43">
        <f t="shared" si="272"/>
        <v>40931</v>
      </c>
      <c r="O1791" s="43">
        <f t="shared" si="273"/>
        <v>40878</v>
      </c>
      <c r="P1791" s="43">
        <f t="shared" si="274"/>
        <v>40909</v>
      </c>
      <c r="Q1791" s="41">
        <f t="shared" si="275"/>
        <v>2011</v>
      </c>
      <c r="R1791" s="41">
        <f t="shared" si="276"/>
        <v>2012</v>
      </c>
      <c r="S1791" s="43" t="str">
        <f>YEAR(Taulukko1[[#This Row],[Alku KK]])&amp;"Q"&amp;ROUNDDOWN((MONTH(Taulukko1[[#This Row],[Alku KK]])-1)/3+1,0)</f>
        <v>2011Q4</v>
      </c>
      <c r="T1791" s="43" t="str">
        <f>YEAR(Taulukko1[[#This Row],[Loppu KK]])&amp;"Q"&amp;ROUNDDOWN((MONTH(Taulukko1[[#This Row],[Loppu KK]])-1)/3+1,0)</f>
        <v>2012Q1</v>
      </c>
      <c r="U1791" s="66">
        <f>IF(COUNT(Taulukko1[[#This Row],[Neuvottelujen alaiset ]])=1,Taulukko1[[#This Row],[Neuvottelujen alaiset ]],Taulukko1[[#This Row],[Vähennystarve]])</f>
        <v>554</v>
      </c>
      <c r="V1791" s="44" t="str">
        <f t="shared" si="277"/>
        <v>NA</v>
      </c>
      <c r="W1791" s="44">
        <f t="shared" si="278"/>
        <v>0.12454873646209386</v>
      </c>
      <c r="X1791" s="44" t="str">
        <f t="shared" si="279"/>
        <v>NA</v>
      </c>
      <c r="Y1791" s="90" t="b">
        <f>AND(MONTH(Taulukko1[[#This Row],[Alku PVM]] )=6,DAY(Taulukko1[[#This Row],[Alku PVM]] )&gt;19)</f>
        <v>0</v>
      </c>
      <c r="Z1791" s="90" t="b">
        <f>AND(MONTH(Taulukko1[[#This Row],[Loppu PVM]] )=6,DAY(Taulukko1[[#This Row],[Loppu PVM]] )&gt;19)</f>
        <v>0</v>
      </c>
      <c r="AA1791" s="90" t="b">
        <f>OR(MONTH(Taulukko1[[#This Row],[Alku PVM]] )&lt;=5,AND(MONTH(Taulukko1[[#This Row],[Alku PVM]] )=6,DAY(Taulukko1[[#This Row],[Alku PVM]] )&lt;20))</f>
        <v>0</v>
      </c>
      <c r="AB1791" s="90" t="b">
        <f>OR(MONTH(Taulukko1[[#This Row],[Loppu PVM]])&lt;=5,AND(MONTH(Taulukko1[[#This Row],[Loppu PVM]] )=6,DAY(Taulukko1[[#This Row],[Loppu PVM]])&lt;20))</f>
        <v>1</v>
      </c>
      <c r="AC1791" s="90" t="b">
        <f>OR(MONTH(Taulukko1[[#This Row],[Alku PVM]] )&lt;=3,AND(MONTH(Taulukko1[[#This Row],[Alku PVM]] )=3))</f>
        <v>0</v>
      </c>
      <c r="AD1791" s="90" t="b">
        <f>OR(MONTH(Taulukko1[[#This Row],[Loppu PVM]] )&lt;=3,AND(MONTH(Taulukko1[[#This Row],[Loppu PVM]] )=3))</f>
        <v>1</v>
      </c>
      <c r="AE1791" s="90" t="b">
        <f>OR(MONTH(Taulukko1[[#This Row],[Alku PVM]] )&lt;=9,AND(MONTH(Taulukko1[[#This Row],[Alku PVM]] )=9))</f>
        <v>0</v>
      </c>
      <c r="AF1791" s="90" t="b">
        <f>OR(MONTH(Taulukko1[[#This Row],[Loppu PVM]])&lt;=9,AND(MONTH(Taulukko1[[#This Row],[Loppu PVM]] )=9))</f>
        <v>1</v>
      </c>
      <c r="AG1791" s="90" t="b">
        <f>OR(MONTH(Taulukko1[[#This Row],[Alku PVM]] )&lt;=6,AND(MONTH(Taulukko1[[#This Row],[Alku PVM]] )=6))</f>
        <v>0</v>
      </c>
      <c r="AH1791" s="90" t="b">
        <f>OR(MONTH(Taulukko1[[#This Row],[Loppu PVM]])&lt;=6,AND(MONTH(Taulukko1[[#This Row],[Loppu PVM]] )=6))</f>
        <v>1</v>
      </c>
    </row>
    <row r="1792" spans="1:34" ht="12.75" customHeight="1">
      <c r="A1792" t="s">
        <v>227</v>
      </c>
      <c r="B1792" s="23">
        <v>40879</v>
      </c>
      <c r="C1792" t="s">
        <v>3997</v>
      </c>
      <c r="D1792" s="5" t="s">
        <v>25</v>
      </c>
      <c r="E1792" s="62">
        <v>40</v>
      </c>
      <c r="F1792" s="4">
        <v>40921</v>
      </c>
      <c r="G1792" s="5">
        <v>35</v>
      </c>
      <c r="H1792" s="22">
        <v>430</v>
      </c>
      <c r="I1792" s="126">
        <f>INDEX('TOL2008'!B:B,MATCH(A1792,'TOL2008'!A:A,0))</f>
        <v>24100</v>
      </c>
      <c r="J1792" s="126" t="str">
        <f>INDEX(Pääluokka!$H$2:$H$100,MATCH(VALUE(LEFT(Taulukko1[[#This Row],[TOL2008]],2)),Pääluokka!$G$2:$G$100,0))</f>
        <v>Teollisuus</v>
      </c>
      <c r="K1792" s="126" t="str">
        <f>INDEX(Pääluokka!$I$2:$I$100,MATCH(VALUE(LEFT(Taulukko1[[#This Row],[TOL2008]],2)),Pääluokka!$G$2:$G$100,0))</f>
        <v>Teollisuus (C-E)</v>
      </c>
      <c r="L1792" s="41">
        <f t="shared" si="270"/>
        <v>42</v>
      </c>
      <c r="M1792" s="43">
        <f t="shared" si="271"/>
        <v>40879</v>
      </c>
      <c r="N1792" s="43">
        <f t="shared" si="272"/>
        <v>40921</v>
      </c>
      <c r="O1792" s="43">
        <f t="shared" si="273"/>
        <v>40878</v>
      </c>
      <c r="P1792" s="43">
        <f t="shared" si="274"/>
        <v>40909</v>
      </c>
      <c r="Q1792" s="41">
        <f t="shared" si="275"/>
        <v>2011</v>
      </c>
      <c r="R1792" s="41">
        <f t="shared" si="276"/>
        <v>2012</v>
      </c>
      <c r="S1792" s="43" t="str">
        <f>YEAR(Taulukko1[[#This Row],[Alku KK]])&amp;"Q"&amp;ROUNDDOWN((MONTH(Taulukko1[[#This Row],[Alku KK]])-1)/3+1,0)</f>
        <v>2011Q4</v>
      </c>
      <c r="T1792" s="43" t="str">
        <f>YEAR(Taulukko1[[#This Row],[Loppu KK]])&amp;"Q"&amp;ROUNDDOWN((MONTH(Taulukko1[[#This Row],[Loppu KK]])-1)/3+1,0)</f>
        <v>2012Q1</v>
      </c>
      <c r="U1792" s="66">
        <f>IF(COUNT(Taulukko1[[#This Row],[Neuvottelujen alaiset ]])=1,Taulukko1[[#This Row],[Neuvottelujen alaiset ]],Taulukko1[[#This Row],[Vähennystarve]])</f>
        <v>430</v>
      </c>
      <c r="V1792" s="44">
        <f t="shared" si="277"/>
        <v>9.3023255813953487E-2</v>
      </c>
      <c r="W1792" s="44">
        <f t="shared" si="278"/>
        <v>8.1395348837209308E-2</v>
      </c>
      <c r="X1792" s="44">
        <f t="shared" si="279"/>
        <v>0.875</v>
      </c>
      <c r="Y1792" s="90" t="b">
        <f>AND(MONTH(Taulukko1[[#This Row],[Alku PVM]] )=6,DAY(Taulukko1[[#This Row],[Alku PVM]] )&gt;19)</f>
        <v>0</v>
      </c>
      <c r="Z1792" s="90" t="b">
        <f>AND(MONTH(Taulukko1[[#This Row],[Loppu PVM]] )=6,DAY(Taulukko1[[#This Row],[Loppu PVM]] )&gt;19)</f>
        <v>0</v>
      </c>
      <c r="AA1792" s="90" t="b">
        <f>OR(MONTH(Taulukko1[[#This Row],[Alku PVM]] )&lt;=5,AND(MONTH(Taulukko1[[#This Row],[Alku PVM]] )=6,DAY(Taulukko1[[#This Row],[Alku PVM]] )&lt;20))</f>
        <v>0</v>
      </c>
      <c r="AB1792" s="90" t="b">
        <f>OR(MONTH(Taulukko1[[#This Row],[Loppu PVM]])&lt;=5,AND(MONTH(Taulukko1[[#This Row],[Loppu PVM]] )=6,DAY(Taulukko1[[#This Row],[Loppu PVM]])&lt;20))</f>
        <v>1</v>
      </c>
      <c r="AC1792" s="90" t="b">
        <f>OR(MONTH(Taulukko1[[#This Row],[Alku PVM]] )&lt;=3,AND(MONTH(Taulukko1[[#This Row],[Alku PVM]] )=3))</f>
        <v>0</v>
      </c>
      <c r="AD1792" s="90" t="b">
        <f>OR(MONTH(Taulukko1[[#This Row],[Loppu PVM]] )&lt;=3,AND(MONTH(Taulukko1[[#This Row],[Loppu PVM]] )=3))</f>
        <v>1</v>
      </c>
      <c r="AE1792" s="90" t="b">
        <f>OR(MONTH(Taulukko1[[#This Row],[Alku PVM]] )&lt;=9,AND(MONTH(Taulukko1[[#This Row],[Alku PVM]] )=9))</f>
        <v>0</v>
      </c>
      <c r="AF1792" s="90" t="b">
        <f>OR(MONTH(Taulukko1[[#This Row],[Loppu PVM]])&lt;=9,AND(MONTH(Taulukko1[[#This Row],[Loppu PVM]] )=9))</f>
        <v>1</v>
      </c>
      <c r="AG1792" s="90" t="b">
        <f>OR(MONTH(Taulukko1[[#This Row],[Alku PVM]] )&lt;=6,AND(MONTH(Taulukko1[[#This Row],[Alku PVM]] )=6))</f>
        <v>0</v>
      </c>
      <c r="AH1792" s="90" t="b">
        <f>OR(MONTH(Taulukko1[[#This Row],[Loppu PVM]])&lt;=6,AND(MONTH(Taulukko1[[#This Row],[Loppu PVM]] )=6))</f>
        <v>1</v>
      </c>
    </row>
    <row r="1793" spans="1:34" ht="12.75" customHeight="1">
      <c r="A1793" t="s">
        <v>3489</v>
      </c>
      <c r="B1793" s="23">
        <v>40884</v>
      </c>
      <c r="C1793" s="21" t="s">
        <v>3829</v>
      </c>
      <c r="D1793" s="24">
        <v>0</v>
      </c>
      <c r="F1793" s="23">
        <v>40953</v>
      </c>
      <c r="G1793" s="24">
        <v>0</v>
      </c>
      <c r="H1793" s="22">
        <v>600</v>
      </c>
      <c r="I1793" s="126" t="e">
        <f>INDEX('TOL2008'!B:B,MATCH(A1793,'TOL2008'!A:A,0))</f>
        <v>#N/A</v>
      </c>
      <c r="J1793" s="126" t="e">
        <f>INDEX(Pääluokka!$H$2:$H$100,MATCH(VALUE(LEFT(Taulukko1[[#This Row],[TOL2008]],2)),Pääluokka!$G$2:$G$100,0))</f>
        <v>#N/A</v>
      </c>
      <c r="K1793" s="126" t="e">
        <f>INDEX(Pääluokka!$I$2:$I$100,MATCH(VALUE(LEFT(Taulukko1[[#This Row],[TOL2008]],2)),Pääluokka!$G$2:$G$100,0))</f>
        <v>#N/A</v>
      </c>
      <c r="L1793" s="41">
        <f t="shared" si="270"/>
        <v>69</v>
      </c>
      <c r="M1793" s="43">
        <f t="shared" si="271"/>
        <v>40884</v>
      </c>
      <c r="N1793" s="43">
        <f t="shared" si="272"/>
        <v>40953</v>
      </c>
      <c r="O1793" s="43">
        <f t="shared" si="273"/>
        <v>40878</v>
      </c>
      <c r="P1793" s="43">
        <f t="shared" si="274"/>
        <v>40940</v>
      </c>
      <c r="Q1793" s="41">
        <f t="shared" si="275"/>
        <v>2011</v>
      </c>
      <c r="R1793" s="41">
        <f t="shared" si="276"/>
        <v>2012</v>
      </c>
      <c r="S1793" s="43" t="str">
        <f>YEAR(Taulukko1[[#This Row],[Alku KK]])&amp;"Q"&amp;ROUNDDOWN((MONTH(Taulukko1[[#This Row],[Alku KK]])-1)/3+1,0)</f>
        <v>2011Q4</v>
      </c>
      <c r="T1793" s="43" t="str">
        <f>YEAR(Taulukko1[[#This Row],[Loppu KK]])&amp;"Q"&amp;ROUNDDOWN((MONTH(Taulukko1[[#This Row],[Loppu KK]])-1)/3+1,0)</f>
        <v>2012Q1</v>
      </c>
      <c r="U1793" s="66">
        <f>IF(COUNT(Taulukko1[[#This Row],[Neuvottelujen alaiset ]])=1,Taulukko1[[#This Row],[Neuvottelujen alaiset ]],Taulukko1[[#This Row],[Vähennystarve]])</f>
        <v>600</v>
      </c>
      <c r="V1793" s="44" t="str">
        <f t="shared" si="277"/>
        <v>NA</v>
      </c>
      <c r="W1793" s="44">
        <f t="shared" si="278"/>
        <v>0</v>
      </c>
      <c r="X1793" s="44" t="str">
        <f t="shared" si="279"/>
        <v>NA</v>
      </c>
      <c r="Y1793" s="90" t="b">
        <f>AND(MONTH(Taulukko1[[#This Row],[Alku PVM]] )=6,DAY(Taulukko1[[#This Row],[Alku PVM]] )&gt;19)</f>
        <v>0</v>
      </c>
      <c r="Z1793" s="90" t="b">
        <f>AND(MONTH(Taulukko1[[#This Row],[Loppu PVM]] )=6,DAY(Taulukko1[[#This Row],[Loppu PVM]] )&gt;19)</f>
        <v>0</v>
      </c>
      <c r="AA1793" s="90" t="b">
        <f>OR(MONTH(Taulukko1[[#This Row],[Alku PVM]] )&lt;=5,AND(MONTH(Taulukko1[[#This Row],[Alku PVM]] )=6,DAY(Taulukko1[[#This Row],[Alku PVM]] )&lt;20))</f>
        <v>0</v>
      </c>
      <c r="AB1793" s="90" t="b">
        <f>OR(MONTH(Taulukko1[[#This Row],[Loppu PVM]])&lt;=5,AND(MONTH(Taulukko1[[#This Row],[Loppu PVM]] )=6,DAY(Taulukko1[[#This Row],[Loppu PVM]])&lt;20))</f>
        <v>1</v>
      </c>
      <c r="AC1793" s="90" t="b">
        <f>OR(MONTH(Taulukko1[[#This Row],[Alku PVM]] )&lt;=3,AND(MONTH(Taulukko1[[#This Row],[Alku PVM]] )=3))</f>
        <v>0</v>
      </c>
      <c r="AD1793" s="90" t="b">
        <f>OR(MONTH(Taulukko1[[#This Row],[Loppu PVM]] )&lt;=3,AND(MONTH(Taulukko1[[#This Row],[Loppu PVM]] )=3))</f>
        <v>1</v>
      </c>
      <c r="AE1793" s="90" t="b">
        <f>OR(MONTH(Taulukko1[[#This Row],[Alku PVM]] )&lt;=9,AND(MONTH(Taulukko1[[#This Row],[Alku PVM]] )=9))</f>
        <v>0</v>
      </c>
      <c r="AF1793" s="90" t="b">
        <f>OR(MONTH(Taulukko1[[#This Row],[Loppu PVM]])&lt;=9,AND(MONTH(Taulukko1[[#This Row],[Loppu PVM]] )=9))</f>
        <v>1</v>
      </c>
      <c r="AG1793" s="90" t="b">
        <f>OR(MONTH(Taulukko1[[#This Row],[Alku PVM]] )&lt;=6,AND(MONTH(Taulukko1[[#This Row],[Alku PVM]] )=6))</f>
        <v>0</v>
      </c>
      <c r="AH1793" s="90" t="b">
        <f>OR(MONTH(Taulukko1[[#This Row],[Loppu PVM]])&lt;=6,AND(MONTH(Taulukko1[[#This Row],[Loppu PVM]] )=6))</f>
        <v>1</v>
      </c>
    </row>
    <row r="1794" spans="1:34" ht="12.75" customHeight="1">
      <c r="A1794" t="s">
        <v>428</v>
      </c>
      <c r="B1794" s="23">
        <v>40885</v>
      </c>
      <c r="C1794" t="s">
        <v>3704</v>
      </c>
      <c r="D1794" s="5">
        <v>178</v>
      </c>
      <c r="F1794" s="4">
        <v>40900</v>
      </c>
      <c r="G1794" s="5">
        <v>0</v>
      </c>
      <c r="H1794" s="22">
        <v>290</v>
      </c>
      <c r="I1794" s="126">
        <f>INDEX('TOL2008'!B:B,MATCH(A1794,'TOL2008'!A:A,0))</f>
        <v>28220</v>
      </c>
      <c r="J1794" s="126" t="str">
        <f>INDEX(Pääluokka!$H$2:$H$100,MATCH(VALUE(LEFT(Taulukko1[[#This Row],[TOL2008]],2)),Pääluokka!$G$2:$G$100,0))</f>
        <v>Teollisuus</v>
      </c>
      <c r="K1794" s="126" t="str">
        <f>INDEX(Pääluokka!$I$2:$I$100,MATCH(VALUE(LEFT(Taulukko1[[#This Row],[TOL2008]],2)),Pääluokka!$G$2:$G$100,0))</f>
        <v>Teollisuus (C-E)</v>
      </c>
      <c r="L1794" s="41">
        <f t="shared" si="270"/>
        <v>15</v>
      </c>
      <c r="M1794" s="43">
        <f t="shared" si="271"/>
        <v>40885</v>
      </c>
      <c r="N1794" s="43">
        <f t="shared" si="272"/>
        <v>40900</v>
      </c>
      <c r="O1794" s="43">
        <f t="shared" si="273"/>
        <v>40878</v>
      </c>
      <c r="P1794" s="43">
        <f t="shared" si="274"/>
        <v>40878</v>
      </c>
      <c r="Q1794" s="41">
        <f t="shared" si="275"/>
        <v>2011</v>
      </c>
      <c r="R1794" s="41">
        <f t="shared" si="276"/>
        <v>2011</v>
      </c>
      <c r="S1794" s="43" t="str">
        <f>YEAR(Taulukko1[[#This Row],[Alku KK]])&amp;"Q"&amp;ROUNDDOWN((MONTH(Taulukko1[[#This Row],[Alku KK]])-1)/3+1,0)</f>
        <v>2011Q4</v>
      </c>
      <c r="T1794" s="43" t="str">
        <f>YEAR(Taulukko1[[#This Row],[Loppu KK]])&amp;"Q"&amp;ROUNDDOWN((MONTH(Taulukko1[[#This Row],[Loppu KK]])-1)/3+1,0)</f>
        <v>2011Q4</v>
      </c>
      <c r="U1794" s="66">
        <f>IF(COUNT(Taulukko1[[#This Row],[Neuvottelujen alaiset ]])=1,Taulukko1[[#This Row],[Neuvottelujen alaiset ]],Taulukko1[[#This Row],[Vähennystarve]])</f>
        <v>290</v>
      </c>
      <c r="V1794" s="44" t="str">
        <f t="shared" si="277"/>
        <v>NA</v>
      </c>
      <c r="W1794" s="44">
        <f t="shared" si="278"/>
        <v>0</v>
      </c>
      <c r="X1794" s="44" t="str">
        <f t="shared" si="279"/>
        <v>NA</v>
      </c>
      <c r="Y1794" s="90" t="b">
        <f>AND(MONTH(Taulukko1[[#This Row],[Alku PVM]] )=6,DAY(Taulukko1[[#This Row],[Alku PVM]] )&gt;19)</f>
        <v>0</v>
      </c>
      <c r="Z1794" s="90" t="b">
        <f>AND(MONTH(Taulukko1[[#This Row],[Loppu PVM]] )=6,DAY(Taulukko1[[#This Row],[Loppu PVM]] )&gt;19)</f>
        <v>0</v>
      </c>
      <c r="AA1794" s="90" t="b">
        <f>OR(MONTH(Taulukko1[[#This Row],[Alku PVM]] )&lt;=5,AND(MONTH(Taulukko1[[#This Row],[Alku PVM]] )=6,DAY(Taulukko1[[#This Row],[Alku PVM]] )&lt;20))</f>
        <v>0</v>
      </c>
      <c r="AB1794" s="90" t="b">
        <f>OR(MONTH(Taulukko1[[#This Row],[Loppu PVM]])&lt;=5,AND(MONTH(Taulukko1[[#This Row],[Loppu PVM]] )=6,DAY(Taulukko1[[#This Row],[Loppu PVM]])&lt;20))</f>
        <v>0</v>
      </c>
      <c r="AC1794" s="90" t="b">
        <f>OR(MONTH(Taulukko1[[#This Row],[Alku PVM]] )&lt;=3,AND(MONTH(Taulukko1[[#This Row],[Alku PVM]] )=3))</f>
        <v>0</v>
      </c>
      <c r="AD1794" s="90" t="b">
        <f>OR(MONTH(Taulukko1[[#This Row],[Loppu PVM]] )&lt;=3,AND(MONTH(Taulukko1[[#This Row],[Loppu PVM]] )=3))</f>
        <v>0</v>
      </c>
      <c r="AE1794" s="90" t="b">
        <f>OR(MONTH(Taulukko1[[#This Row],[Alku PVM]] )&lt;=9,AND(MONTH(Taulukko1[[#This Row],[Alku PVM]] )=9))</f>
        <v>0</v>
      </c>
      <c r="AF1794" s="90" t="b">
        <f>OR(MONTH(Taulukko1[[#This Row],[Loppu PVM]])&lt;=9,AND(MONTH(Taulukko1[[#This Row],[Loppu PVM]] )=9))</f>
        <v>0</v>
      </c>
      <c r="AG1794" s="90" t="b">
        <f>OR(MONTH(Taulukko1[[#This Row],[Alku PVM]] )&lt;=6,AND(MONTH(Taulukko1[[#This Row],[Alku PVM]] )=6))</f>
        <v>0</v>
      </c>
      <c r="AH1794" s="90" t="b">
        <f>OR(MONTH(Taulukko1[[#This Row],[Loppu PVM]])&lt;=6,AND(MONTH(Taulukko1[[#This Row],[Loppu PVM]] )=6))</f>
        <v>0</v>
      </c>
    </row>
    <row r="1795" spans="1:34" ht="12.75" customHeight="1">
      <c r="A1795" t="s">
        <v>1992</v>
      </c>
      <c r="B1795" s="23">
        <v>40885</v>
      </c>
      <c r="C1795" t="s">
        <v>3657</v>
      </c>
      <c r="D1795" s="5" t="s">
        <v>25</v>
      </c>
      <c r="F1795" s="4"/>
      <c r="G1795" s="5"/>
      <c r="H1795" s="22">
        <v>1200</v>
      </c>
      <c r="I1795" s="126" t="e">
        <f>INDEX('TOL2008'!B:B,MATCH(A1795,'TOL2008'!A:A,0))</f>
        <v>#N/A</v>
      </c>
      <c r="J1795" s="126" t="e">
        <f>INDEX(Pääluokka!$H$2:$H$100,MATCH(VALUE(LEFT(Taulukko1[[#This Row],[TOL2008]],2)),Pääluokka!$G$2:$G$100,0))</f>
        <v>#N/A</v>
      </c>
      <c r="K1795" s="126" t="e">
        <f>INDEX(Pääluokka!$I$2:$I$100,MATCH(VALUE(LEFT(Taulukko1[[#This Row],[TOL2008]],2)),Pääluokka!$G$2:$G$100,0))</f>
        <v>#N/A</v>
      </c>
      <c r="L1795" s="41" t="str">
        <f t="shared" ref="L1795:L1858" si="280">IFERROR(IF(AND(ISNUMBER(B1795),ISNUMBER(F1795),F1795&gt;B1795),F1795-B1795,"NA"),"NA")</f>
        <v>NA</v>
      </c>
      <c r="M1795" s="43">
        <f t="shared" ref="M1795:M1858" si="281">IF(ISNUMBER(B1795),B1795,IF(ISNUMBER(F1795),F1795-$L$1,"NA"))</f>
        <v>40885</v>
      </c>
      <c r="N1795" s="43">
        <f t="shared" ref="N1795:N1858" si="282">IF(ISNUMBER(F1795),F1795,IF(ISNUMBER(B1795),B1795+$L$1,"NA"))</f>
        <v>40936</v>
      </c>
      <c r="O1795" s="43">
        <f t="shared" ref="O1795:O1858" si="283">IFERROR(DATE(YEAR(M1795),MONTH(M1795),1),"NA")</f>
        <v>40878</v>
      </c>
      <c r="P1795" s="43">
        <f t="shared" ref="P1795:P1858" si="284">IFERROR(DATE(YEAR(N1795),MONTH(N1795),1),"NA")</f>
        <v>40909</v>
      </c>
      <c r="Q1795" s="41">
        <f t="shared" ref="Q1795:Q1858" si="285">IFERROR(YEAR(O1795),"NA")</f>
        <v>2011</v>
      </c>
      <c r="R1795" s="41">
        <f t="shared" ref="R1795:R1858" si="286">IFERROR(YEAR(P1795),"NA")</f>
        <v>2012</v>
      </c>
      <c r="S1795" s="43" t="str">
        <f>YEAR(Taulukko1[[#This Row],[Alku KK]])&amp;"Q"&amp;ROUNDDOWN((MONTH(Taulukko1[[#This Row],[Alku KK]])-1)/3+1,0)</f>
        <v>2011Q4</v>
      </c>
      <c r="T1795" s="43" t="str">
        <f>YEAR(Taulukko1[[#This Row],[Loppu KK]])&amp;"Q"&amp;ROUNDDOWN((MONTH(Taulukko1[[#This Row],[Loppu KK]])-1)/3+1,0)</f>
        <v>2012Q1</v>
      </c>
      <c r="U1795" s="66">
        <f>IF(COUNT(Taulukko1[[#This Row],[Neuvottelujen alaiset ]])=1,Taulukko1[[#This Row],[Neuvottelujen alaiset ]],Taulukko1[[#This Row],[Vähennystarve]])</f>
        <v>1200</v>
      </c>
      <c r="V1795" s="44" t="str">
        <f t="shared" ref="V1795:V1858" si="287">IF(AND(ISNUMBER(E1795),ISNUMBER(H1795)),E1795/H1795,"NA")</f>
        <v>NA</v>
      </c>
      <c r="W1795" s="44" t="str">
        <f t="shared" ref="W1795:W1858" si="288">IF(AND(ISNUMBER(G1795),ISNUMBER(H1795)),G1795/H1795,"NA")</f>
        <v>NA</v>
      </c>
      <c r="X1795" s="44" t="str">
        <f t="shared" ref="X1795:X1858" si="289">IF(AND(ISNUMBER(G1795),ISNUMBER(E1795)),G1795/E1795,"NA")</f>
        <v>NA</v>
      </c>
      <c r="Y1795" s="90" t="b">
        <f>AND(MONTH(Taulukko1[[#This Row],[Alku PVM]] )=6,DAY(Taulukko1[[#This Row],[Alku PVM]] )&gt;19)</f>
        <v>0</v>
      </c>
      <c r="Z1795" s="90" t="b">
        <f>AND(MONTH(Taulukko1[[#This Row],[Loppu PVM]] )=6,DAY(Taulukko1[[#This Row],[Loppu PVM]] )&gt;19)</f>
        <v>0</v>
      </c>
      <c r="AA1795" s="90" t="b">
        <f>OR(MONTH(Taulukko1[[#This Row],[Alku PVM]] )&lt;=5,AND(MONTH(Taulukko1[[#This Row],[Alku PVM]] )=6,DAY(Taulukko1[[#This Row],[Alku PVM]] )&lt;20))</f>
        <v>0</v>
      </c>
      <c r="AB1795" s="90" t="b">
        <f>OR(MONTH(Taulukko1[[#This Row],[Loppu PVM]])&lt;=5,AND(MONTH(Taulukko1[[#This Row],[Loppu PVM]] )=6,DAY(Taulukko1[[#This Row],[Loppu PVM]])&lt;20))</f>
        <v>1</v>
      </c>
      <c r="AC1795" s="90" t="b">
        <f>OR(MONTH(Taulukko1[[#This Row],[Alku PVM]] )&lt;=3,AND(MONTH(Taulukko1[[#This Row],[Alku PVM]] )=3))</f>
        <v>0</v>
      </c>
      <c r="AD1795" s="90" t="b">
        <f>OR(MONTH(Taulukko1[[#This Row],[Loppu PVM]] )&lt;=3,AND(MONTH(Taulukko1[[#This Row],[Loppu PVM]] )=3))</f>
        <v>1</v>
      </c>
      <c r="AE1795" s="90" t="b">
        <f>OR(MONTH(Taulukko1[[#This Row],[Alku PVM]] )&lt;=9,AND(MONTH(Taulukko1[[#This Row],[Alku PVM]] )=9))</f>
        <v>0</v>
      </c>
      <c r="AF1795" s="90" t="b">
        <f>OR(MONTH(Taulukko1[[#This Row],[Loppu PVM]])&lt;=9,AND(MONTH(Taulukko1[[#This Row],[Loppu PVM]] )=9))</f>
        <v>1</v>
      </c>
      <c r="AG1795" s="90" t="b">
        <f>OR(MONTH(Taulukko1[[#This Row],[Alku PVM]] )&lt;=6,AND(MONTH(Taulukko1[[#This Row],[Alku PVM]] )=6))</f>
        <v>0</v>
      </c>
      <c r="AH1795" s="90" t="b">
        <f>OR(MONTH(Taulukko1[[#This Row],[Loppu PVM]])&lt;=6,AND(MONTH(Taulukko1[[#This Row],[Loppu PVM]] )=6))</f>
        <v>1</v>
      </c>
    </row>
    <row r="1796" spans="1:34" ht="12.75" customHeight="1">
      <c r="A1796" t="s">
        <v>1527</v>
      </c>
      <c r="B1796" s="23">
        <v>40885</v>
      </c>
      <c r="C1796" t="s">
        <v>4078</v>
      </c>
      <c r="D1796" s="5" t="s">
        <v>25</v>
      </c>
      <c r="F1796" s="4">
        <v>40917</v>
      </c>
      <c r="G1796" s="5">
        <v>0</v>
      </c>
      <c r="H1796" s="22">
        <v>1200</v>
      </c>
      <c r="I1796" s="126" t="e">
        <f>INDEX('TOL2008'!B:B,MATCH(A1796,'TOL2008'!A:A,0))</f>
        <v>#N/A</v>
      </c>
      <c r="J1796" s="126" t="e">
        <f>INDEX(Pääluokka!$H$2:$H$100,MATCH(VALUE(LEFT(Taulukko1[[#This Row],[TOL2008]],2)),Pääluokka!$G$2:$G$100,0))</f>
        <v>#N/A</v>
      </c>
      <c r="K1796" s="126" t="e">
        <f>INDEX(Pääluokka!$I$2:$I$100,MATCH(VALUE(LEFT(Taulukko1[[#This Row],[TOL2008]],2)),Pääluokka!$G$2:$G$100,0))</f>
        <v>#N/A</v>
      </c>
      <c r="L1796" s="41">
        <f t="shared" si="280"/>
        <v>32</v>
      </c>
      <c r="M1796" s="43">
        <f t="shared" si="281"/>
        <v>40885</v>
      </c>
      <c r="N1796" s="43">
        <f t="shared" si="282"/>
        <v>40917</v>
      </c>
      <c r="O1796" s="43">
        <f t="shared" si="283"/>
        <v>40878</v>
      </c>
      <c r="P1796" s="43">
        <f t="shared" si="284"/>
        <v>40909</v>
      </c>
      <c r="Q1796" s="41">
        <f t="shared" si="285"/>
        <v>2011</v>
      </c>
      <c r="R1796" s="41">
        <f t="shared" si="286"/>
        <v>2012</v>
      </c>
      <c r="S1796" s="43" t="str">
        <f>YEAR(Taulukko1[[#This Row],[Alku KK]])&amp;"Q"&amp;ROUNDDOWN((MONTH(Taulukko1[[#This Row],[Alku KK]])-1)/3+1,0)</f>
        <v>2011Q4</v>
      </c>
      <c r="T1796" s="43" t="str">
        <f>YEAR(Taulukko1[[#This Row],[Loppu KK]])&amp;"Q"&amp;ROUNDDOWN((MONTH(Taulukko1[[#This Row],[Loppu KK]])-1)/3+1,0)</f>
        <v>2012Q1</v>
      </c>
      <c r="U1796" s="66">
        <f>IF(COUNT(Taulukko1[[#This Row],[Neuvottelujen alaiset ]])=1,Taulukko1[[#This Row],[Neuvottelujen alaiset ]],Taulukko1[[#This Row],[Vähennystarve]])</f>
        <v>1200</v>
      </c>
      <c r="V1796" s="44" t="str">
        <f t="shared" si="287"/>
        <v>NA</v>
      </c>
      <c r="W1796" s="44">
        <f t="shared" si="288"/>
        <v>0</v>
      </c>
      <c r="X1796" s="44" t="str">
        <f t="shared" si="289"/>
        <v>NA</v>
      </c>
      <c r="Y1796" s="90" t="b">
        <f>AND(MONTH(Taulukko1[[#This Row],[Alku PVM]] )=6,DAY(Taulukko1[[#This Row],[Alku PVM]] )&gt;19)</f>
        <v>0</v>
      </c>
      <c r="Z1796" s="90" t="b">
        <f>AND(MONTH(Taulukko1[[#This Row],[Loppu PVM]] )=6,DAY(Taulukko1[[#This Row],[Loppu PVM]] )&gt;19)</f>
        <v>0</v>
      </c>
      <c r="AA1796" s="90" t="b">
        <f>OR(MONTH(Taulukko1[[#This Row],[Alku PVM]] )&lt;=5,AND(MONTH(Taulukko1[[#This Row],[Alku PVM]] )=6,DAY(Taulukko1[[#This Row],[Alku PVM]] )&lt;20))</f>
        <v>0</v>
      </c>
      <c r="AB1796" s="90" t="b">
        <f>OR(MONTH(Taulukko1[[#This Row],[Loppu PVM]])&lt;=5,AND(MONTH(Taulukko1[[#This Row],[Loppu PVM]] )=6,DAY(Taulukko1[[#This Row],[Loppu PVM]])&lt;20))</f>
        <v>1</v>
      </c>
      <c r="AC1796" s="90" t="b">
        <f>OR(MONTH(Taulukko1[[#This Row],[Alku PVM]] )&lt;=3,AND(MONTH(Taulukko1[[#This Row],[Alku PVM]] )=3))</f>
        <v>0</v>
      </c>
      <c r="AD1796" s="90" t="b">
        <f>OR(MONTH(Taulukko1[[#This Row],[Loppu PVM]] )&lt;=3,AND(MONTH(Taulukko1[[#This Row],[Loppu PVM]] )=3))</f>
        <v>1</v>
      </c>
      <c r="AE1796" s="90" t="b">
        <f>OR(MONTH(Taulukko1[[#This Row],[Alku PVM]] )&lt;=9,AND(MONTH(Taulukko1[[#This Row],[Alku PVM]] )=9))</f>
        <v>0</v>
      </c>
      <c r="AF1796" s="90" t="b">
        <f>OR(MONTH(Taulukko1[[#This Row],[Loppu PVM]])&lt;=9,AND(MONTH(Taulukko1[[#This Row],[Loppu PVM]] )=9))</f>
        <v>1</v>
      </c>
      <c r="AG1796" s="90" t="b">
        <f>OR(MONTH(Taulukko1[[#This Row],[Alku PVM]] )&lt;=6,AND(MONTH(Taulukko1[[#This Row],[Alku PVM]] )=6))</f>
        <v>0</v>
      </c>
      <c r="AH1796" s="90" t="b">
        <f>OR(MONTH(Taulukko1[[#This Row],[Loppu PVM]])&lt;=6,AND(MONTH(Taulukko1[[#This Row],[Loppu PVM]] )=6))</f>
        <v>1</v>
      </c>
    </row>
    <row r="1797" spans="1:34" ht="12.75" customHeight="1">
      <c r="A1797" t="s">
        <v>531</v>
      </c>
      <c r="B1797" s="23">
        <v>40889</v>
      </c>
      <c r="C1797" t="s">
        <v>3754</v>
      </c>
      <c r="D1797" s="5" t="s">
        <v>25</v>
      </c>
      <c r="E1797" s="62">
        <v>30</v>
      </c>
      <c r="F1797" s="4"/>
      <c r="G1797" s="5"/>
      <c r="H1797" s="22">
        <v>160</v>
      </c>
      <c r="I1797" s="126">
        <f>INDEX('TOL2008'!B:B,MATCH(A1797,'TOL2008'!A:A,0))</f>
        <v>51101</v>
      </c>
      <c r="J1797" s="126" t="str">
        <f>INDEX(Pääluokka!$H$2:$H$100,MATCH(VALUE(LEFT(Taulukko1[[#This Row],[TOL2008]],2)),Pääluokka!$G$2:$G$100,0))</f>
        <v>Kuljetus ja varastointi</v>
      </c>
      <c r="K1797" s="126" t="str">
        <f>INDEX(Pääluokka!$I$2:$I$100,MATCH(VALUE(LEFT(Taulukko1[[#This Row],[TOL2008]],2)),Pääluokka!$G$2:$G$100,0))</f>
        <v>Palvelualat (G-N, R, S)</v>
      </c>
      <c r="L1797" s="41" t="str">
        <f t="shared" si="280"/>
        <v>NA</v>
      </c>
      <c r="M1797" s="43">
        <f t="shared" si="281"/>
        <v>40889</v>
      </c>
      <c r="N1797" s="43">
        <f t="shared" si="282"/>
        <v>40940</v>
      </c>
      <c r="O1797" s="43">
        <f t="shared" si="283"/>
        <v>40878</v>
      </c>
      <c r="P1797" s="43">
        <f t="shared" si="284"/>
        <v>40940</v>
      </c>
      <c r="Q1797" s="41">
        <f t="shared" si="285"/>
        <v>2011</v>
      </c>
      <c r="R1797" s="41">
        <f t="shared" si="286"/>
        <v>2012</v>
      </c>
      <c r="S1797" s="43" t="str">
        <f>YEAR(Taulukko1[[#This Row],[Alku KK]])&amp;"Q"&amp;ROUNDDOWN((MONTH(Taulukko1[[#This Row],[Alku KK]])-1)/3+1,0)</f>
        <v>2011Q4</v>
      </c>
      <c r="T1797" s="43" t="str">
        <f>YEAR(Taulukko1[[#This Row],[Loppu KK]])&amp;"Q"&amp;ROUNDDOWN((MONTH(Taulukko1[[#This Row],[Loppu KK]])-1)/3+1,0)</f>
        <v>2012Q1</v>
      </c>
      <c r="U1797" s="66">
        <f>IF(COUNT(Taulukko1[[#This Row],[Neuvottelujen alaiset ]])=1,Taulukko1[[#This Row],[Neuvottelujen alaiset ]],Taulukko1[[#This Row],[Vähennystarve]])</f>
        <v>160</v>
      </c>
      <c r="V1797" s="44">
        <f t="shared" si="287"/>
        <v>0.1875</v>
      </c>
      <c r="W1797" s="44" t="str">
        <f t="shared" si="288"/>
        <v>NA</v>
      </c>
      <c r="X1797" s="44" t="str">
        <f t="shared" si="289"/>
        <v>NA</v>
      </c>
      <c r="Y1797" s="90" t="b">
        <f>AND(MONTH(Taulukko1[[#This Row],[Alku PVM]] )=6,DAY(Taulukko1[[#This Row],[Alku PVM]] )&gt;19)</f>
        <v>0</v>
      </c>
      <c r="Z1797" s="90" t="b">
        <f>AND(MONTH(Taulukko1[[#This Row],[Loppu PVM]] )=6,DAY(Taulukko1[[#This Row],[Loppu PVM]] )&gt;19)</f>
        <v>0</v>
      </c>
      <c r="AA1797" s="90" t="b">
        <f>OR(MONTH(Taulukko1[[#This Row],[Alku PVM]] )&lt;=5,AND(MONTH(Taulukko1[[#This Row],[Alku PVM]] )=6,DAY(Taulukko1[[#This Row],[Alku PVM]] )&lt;20))</f>
        <v>0</v>
      </c>
      <c r="AB1797" s="90" t="b">
        <f>OR(MONTH(Taulukko1[[#This Row],[Loppu PVM]])&lt;=5,AND(MONTH(Taulukko1[[#This Row],[Loppu PVM]] )=6,DAY(Taulukko1[[#This Row],[Loppu PVM]])&lt;20))</f>
        <v>1</v>
      </c>
      <c r="AC1797" s="90" t="b">
        <f>OR(MONTH(Taulukko1[[#This Row],[Alku PVM]] )&lt;=3,AND(MONTH(Taulukko1[[#This Row],[Alku PVM]] )=3))</f>
        <v>0</v>
      </c>
      <c r="AD1797" s="90" t="b">
        <f>OR(MONTH(Taulukko1[[#This Row],[Loppu PVM]] )&lt;=3,AND(MONTH(Taulukko1[[#This Row],[Loppu PVM]] )=3))</f>
        <v>1</v>
      </c>
      <c r="AE1797" s="90" t="b">
        <f>OR(MONTH(Taulukko1[[#This Row],[Alku PVM]] )&lt;=9,AND(MONTH(Taulukko1[[#This Row],[Alku PVM]] )=9))</f>
        <v>0</v>
      </c>
      <c r="AF1797" s="90" t="b">
        <f>OR(MONTH(Taulukko1[[#This Row],[Loppu PVM]])&lt;=9,AND(MONTH(Taulukko1[[#This Row],[Loppu PVM]] )=9))</f>
        <v>1</v>
      </c>
      <c r="AG1797" s="90" t="b">
        <f>OR(MONTH(Taulukko1[[#This Row],[Alku PVM]] )&lt;=6,AND(MONTH(Taulukko1[[#This Row],[Alku PVM]] )=6))</f>
        <v>0</v>
      </c>
      <c r="AH1797" s="90" t="b">
        <f>OR(MONTH(Taulukko1[[#This Row],[Loppu PVM]])&lt;=6,AND(MONTH(Taulukko1[[#This Row],[Loppu PVM]] )=6))</f>
        <v>1</v>
      </c>
    </row>
    <row r="1798" spans="1:34" ht="12.75" customHeight="1">
      <c r="A1798" t="s">
        <v>3166</v>
      </c>
      <c r="B1798" s="23">
        <v>40889</v>
      </c>
      <c r="C1798" t="s">
        <v>3506</v>
      </c>
      <c r="F1798" s="4">
        <v>40904</v>
      </c>
      <c r="G1798" s="5">
        <v>70</v>
      </c>
      <c r="H1798" s="22">
        <v>70</v>
      </c>
      <c r="I1798" s="126" t="e">
        <f>INDEX('TOL2008'!B:B,MATCH(A1798,'TOL2008'!A:A,0))</f>
        <v>#N/A</v>
      </c>
      <c r="J1798" s="126" t="e">
        <f>INDEX(Pääluokka!$H$2:$H$100,MATCH(VALUE(LEFT(Taulukko1[[#This Row],[TOL2008]],2)),Pääluokka!$G$2:$G$100,0))</f>
        <v>#N/A</v>
      </c>
      <c r="K1798" s="126" t="e">
        <f>INDEX(Pääluokka!$I$2:$I$100,MATCH(VALUE(LEFT(Taulukko1[[#This Row],[TOL2008]],2)),Pääluokka!$G$2:$G$100,0))</f>
        <v>#N/A</v>
      </c>
      <c r="L1798" s="41">
        <f t="shared" si="280"/>
        <v>15</v>
      </c>
      <c r="M1798" s="43">
        <f t="shared" si="281"/>
        <v>40889</v>
      </c>
      <c r="N1798" s="43">
        <f t="shared" si="282"/>
        <v>40904</v>
      </c>
      <c r="O1798" s="43">
        <f t="shared" si="283"/>
        <v>40878</v>
      </c>
      <c r="P1798" s="43">
        <f t="shared" si="284"/>
        <v>40878</v>
      </c>
      <c r="Q1798" s="41">
        <f t="shared" si="285"/>
        <v>2011</v>
      </c>
      <c r="R1798" s="41">
        <f t="shared" si="286"/>
        <v>2011</v>
      </c>
      <c r="S1798" s="43" t="str">
        <f>YEAR(Taulukko1[[#This Row],[Alku KK]])&amp;"Q"&amp;ROUNDDOWN((MONTH(Taulukko1[[#This Row],[Alku KK]])-1)/3+1,0)</f>
        <v>2011Q4</v>
      </c>
      <c r="T1798" s="43" t="str">
        <f>YEAR(Taulukko1[[#This Row],[Loppu KK]])&amp;"Q"&amp;ROUNDDOWN((MONTH(Taulukko1[[#This Row],[Loppu KK]])-1)/3+1,0)</f>
        <v>2011Q4</v>
      </c>
      <c r="U1798" s="66">
        <f>IF(COUNT(Taulukko1[[#This Row],[Neuvottelujen alaiset ]])=1,Taulukko1[[#This Row],[Neuvottelujen alaiset ]],Taulukko1[[#This Row],[Vähennystarve]])</f>
        <v>70</v>
      </c>
      <c r="V1798" s="44" t="str">
        <f t="shared" si="287"/>
        <v>NA</v>
      </c>
      <c r="W1798" s="44">
        <f t="shared" si="288"/>
        <v>1</v>
      </c>
      <c r="X1798" s="44" t="str">
        <f t="shared" si="289"/>
        <v>NA</v>
      </c>
      <c r="Y1798" s="90" t="b">
        <f>AND(MONTH(Taulukko1[[#This Row],[Alku PVM]] )=6,DAY(Taulukko1[[#This Row],[Alku PVM]] )&gt;19)</f>
        <v>0</v>
      </c>
      <c r="Z1798" s="90" t="b">
        <f>AND(MONTH(Taulukko1[[#This Row],[Loppu PVM]] )=6,DAY(Taulukko1[[#This Row],[Loppu PVM]] )&gt;19)</f>
        <v>0</v>
      </c>
      <c r="AA1798" s="90" t="b">
        <f>OR(MONTH(Taulukko1[[#This Row],[Alku PVM]] )&lt;=5,AND(MONTH(Taulukko1[[#This Row],[Alku PVM]] )=6,DAY(Taulukko1[[#This Row],[Alku PVM]] )&lt;20))</f>
        <v>0</v>
      </c>
      <c r="AB1798" s="90" t="b">
        <f>OR(MONTH(Taulukko1[[#This Row],[Loppu PVM]])&lt;=5,AND(MONTH(Taulukko1[[#This Row],[Loppu PVM]] )=6,DAY(Taulukko1[[#This Row],[Loppu PVM]])&lt;20))</f>
        <v>0</v>
      </c>
      <c r="AC1798" s="90" t="b">
        <f>OR(MONTH(Taulukko1[[#This Row],[Alku PVM]] )&lt;=3,AND(MONTH(Taulukko1[[#This Row],[Alku PVM]] )=3))</f>
        <v>0</v>
      </c>
      <c r="AD1798" s="90" t="b">
        <f>OR(MONTH(Taulukko1[[#This Row],[Loppu PVM]] )&lt;=3,AND(MONTH(Taulukko1[[#This Row],[Loppu PVM]] )=3))</f>
        <v>0</v>
      </c>
      <c r="AE1798" s="90" t="b">
        <f>OR(MONTH(Taulukko1[[#This Row],[Alku PVM]] )&lt;=9,AND(MONTH(Taulukko1[[#This Row],[Alku PVM]] )=9))</f>
        <v>0</v>
      </c>
      <c r="AF1798" s="90" t="b">
        <f>OR(MONTH(Taulukko1[[#This Row],[Loppu PVM]])&lt;=9,AND(MONTH(Taulukko1[[#This Row],[Loppu PVM]] )=9))</f>
        <v>0</v>
      </c>
      <c r="AG1798" s="90" t="b">
        <f>OR(MONTH(Taulukko1[[#This Row],[Alku PVM]] )&lt;=6,AND(MONTH(Taulukko1[[#This Row],[Alku PVM]] )=6))</f>
        <v>0</v>
      </c>
      <c r="AH1798" s="90" t="b">
        <f>OR(MONTH(Taulukko1[[#This Row],[Loppu PVM]])&lt;=6,AND(MONTH(Taulukko1[[#This Row],[Loppu PVM]] )=6))</f>
        <v>0</v>
      </c>
    </row>
    <row r="1799" spans="1:34" ht="12.75" customHeight="1">
      <c r="A1799" t="s">
        <v>967</v>
      </c>
      <c r="B1799" s="23">
        <v>40890</v>
      </c>
      <c r="C1799" t="s">
        <v>3630</v>
      </c>
      <c r="D1799" s="5">
        <v>250</v>
      </c>
      <c r="F1799" s="4"/>
      <c r="G1799" s="5"/>
      <c r="H1799" s="22">
        <v>250</v>
      </c>
      <c r="I1799" s="126">
        <f>INDEX('TOL2008'!B:B,MATCH(A1799,'TOL2008'!A:A,0))</f>
        <v>28210</v>
      </c>
      <c r="J1799" s="126" t="str">
        <f>INDEX(Pääluokka!$H$2:$H$100,MATCH(VALUE(LEFT(Taulukko1[[#This Row],[TOL2008]],2)),Pääluokka!$G$2:$G$100,0))</f>
        <v>Teollisuus</v>
      </c>
      <c r="K1799" s="126" t="str">
        <f>INDEX(Pääluokka!$I$2:$I$100,MATCH(VALUE(LEFT(Taulukko1[[#This Row],[TOL2008]],2)),Pääluokka!$G$2:$G$100,0))</f>
        <v>Teollisuus (C-E)</v>
      </c>
      <c r="L1799" s="41" t="str">
        <f t="shared" si="280"/>
        <v>NA</v>
      </c>
      <c r="M1799" s="43">
        <f t="shared" si="281"/>
        <v>40890</v>
      </c>
      <c r="N1799" s="43">
        <f t="shared" si="282"/>
        <v>40941</v>
      </c>
      <c r="O1799" s="43">
        <f t="shared" si="283"/>
        <v>40878</v>
      </c>
      <c r="P1799" s="43">
        <f t="shared" si="284"/>
        <v>40940</v>
      </c>
      <c r="Q1799" s="41">
        <f t="shared" si="285"/>
        <v>2011</v>
      </c>
      <c r="R1799" s="41">
        <f t="shared" si="286"/>
        <v>2012</v>
      </c>
      <c r="S1799" s="43" t="str">
        <f>YEAR(Taulukko1[[#This Row],[Alku KK]])&amp;"Q"&amp;ROUNDDOWN((MONTH(Taulukko1[[#This Row],[Alku KK]])-1)/3+1,0)</f>
        <v>2011Q4</v>
      </c>
      <c r="T1799" s="43" t="str">
        <f>YEAR(Taulukko1[[#This Row],[Loppu KK]])&amp;"Q"&amp;ROUNDDOWN((MONTH(Taulukko1[[#This Row],[Loppu KK]])-1)/3+1,0)</f>
        <v>2012Q1</v>
      </c>
      <c r="U1799" s="66">
        <f>IF(COUNT(Taulukko1[[#This Row],[Neuvottelujen alaiset ]])=1,Taulukko1[[#This Row],[Neuvottelujen alaiset ]],Taulukko1[[#This Row],[Vähennystarve]])</f>
        <v>250</v>
      </c>
      <c r="V1799" s="44" t="str">
        <f t="shared" si="287"/>
        <v>NA</v>
      </c>
      <c r="W1799" s="44" t="str">
        <f t="shared" si="288"/>
        <v>NA</v>
      </c>
      <c r="X1799" s="44" t="str">
        <f t="shared" si="289"/>
        <v>NA</v>
      </c>
      <c r="Y1799" s="90" t="b">
        <f>AND(MONTH(Taulukko1[[#This Row],[Alku PVM]] )=6,DAY(Taulukko1[[#This Row],[Alku PVM]] )&gt;19)</f>
        <v>0</v>
      </c>
      <c r="Z1799" s="90" t="b">
        <f>AND(MONTH(Taulukko1[[#This Row],[Loppu PVM]] )=6,DAY(Taulukko1[[#This Row],[Loppu PVM]] )&gt;19)</f>
        <v>0</v>
      </c>
      <c r="AA1799" s="90" t="b">
        <f>OR(MONTH(Taulukko1[[#This Row],[Alku PVM]] )&lt;=5,AND(MONTH(Taulukko1[[#This Row],[Alku PVM]] )=6,DAY(Taulukko1[[#This Row],[Alku PVM]] )&lt;20))</f>
        <v>0</v>
      </c>
      <c r="AB1799" s="90" t="b">
        <f>OR(MONTH(Taulukko1[[#This Row],[Loppu PVM]])&lt;=5,AND(MONTH(Taulukko1[[#This Row],[Loppu PVM]] )=6,DAY(Taulukko1[[#This Row],[Loppu PVM]])&lt;20))</f>
        <v>1</v>
      </c>
      <c r="AC1799" s="90" t="b">
        <f>OR(MONTH(Taulukko1[[#This Row],[Alku PVM]] )&lt;=3,AND(MONTH(Taulukko1[[#This Row],[Alku PVM]] )=3))</f>
        <v>0</v>
      </c>
      <c r="AD1799" s="90" t="b">
        <f>OR(MONTH(Taulukko1[[#This Row],[Loppu PVM]] )&lt;=3,AND(MONTH(Taulukko1[[#This Row],[Loppu PVM]] )=3))</f>
        <v>1</v>
      </c>
      <c r="AE1799" s="90" t="b">
        <f>OR(MONTH(Taulukko1[[#This Row],[Alku PVM]] )&lt;=9,AND(MONTH(Taulukko1[[#This Row],[Alku PVM]] )=9))</f>
        <v>0</v>
      </c>
      <c r="AF1799" s="90" t="b">
        <f>OR(MONTH(Taulukko1[[#This Row],[Loppu PVM]])&lt;=9,AND(MONTH(Taulukko1[[#This Row],[Loppu PVM]] )=9))</f>
        <v>1</v>
      </c>
      <c r="AG1799" s="90" t="b">
        <f>OR(MONTH(Taulukko1[[#This Row],[Alku PVM]] )&lt;=6,AND(MONTH(Taulukko1[[#This Row],[Alku PVM]] )=6))</f>
        <v>0</v>
      </c>
      <c r="AH1799" s="90" t="b">
        <f>OR(MONTH(Taulukko1[[#This Row],[Loppu PVM]])&lt;=6,AND(MONTH(Taulukko1[[#This Row],[Loppu PVM]] )=6))</f>
        <v>1</v>
      </c>
    </row>
    <row r="1800" spans="1:34" ht="12.75" customHeight="1">
      <c r="A1800" t="s">
        <v>2258</v>
      </c>
      <c r="B1800" s="23">
        <v>40890</v>
      </c>
      <c r="C1800" t="s">
        <v>3863</v>
      </c>
      <c r="D1800" s="5" t="s">
        <v>25</v>
      </c>
      <c r="E1800" s="62">
        <v>60</v>
      </c>
      <c r="F1800" s="4">
        <v>40954</v>
      </c>
      <c r="G1800" s="5">
        <v>19</v>
      </c>
      <c r="H1800" s="22">
        <v>420</v>
      </c>
      <c r="I1800" s="126">
        <f>INDEX('TOL2008'!B:B,MATCH(A1800,'TOL2008'!A:A,0))</f>
        <v>27900</v>
      </c>
      <c r="J1800" s="126" t="str">
        <f>INDEX(Pääluokka!$H$2:$H$100,MATCH(VALUE(LEFT(Taulukko1[[#This Row],[TOL2008]],2)),Pääluokka!$G$2:$G$100,0))</f>
        <v>Teollisuus</v>
      </c>
      <c r="K1800" s="126" t="str">
        <f>INDEX(Pääluokka!$I$2:$I$100,MATCH(VALUE(LEFT(Taulukko1[[#This Row],[TOL2008]],2)),Pääluokka!$G$2:$G$100,0))</f>
        <v>Teollisuus (C-E)</v>
      </c>
      <c r="L1800" s="41">
        <f t="shared" si="280"/>
        <v>64</v>
      </c>
      <c r="M1800" s="43">
        <f t="shared" si="281"/>
        <v>40890</v>
      </c>
      <c r="N1800" s="43">
        <f t="shared" si="282"/>
        <v>40954</v>
      </c>
      <c r="O1800" s="43">
        <f t="shared" si="283"/>
        <v>40878</v>
      </c>
      <c r="P1800" s="43">
        <f t="shared" si="284"/>
        <v>40940</v>
      </c>
      <c r="Q1800" s="41">
        <f t="shared" si="285"/>
        <v>2011</v>
      </c>
      <c r="R1800" s="41">
        <f t="shared" si="286"/>
        <v>2012</v>
      </c>
      <c r="S1800" s="43" t="str">
        <f>YEAR(Taulukko1[[#This Row],[Alku KK]])&amp;"Q"&amp;ROUNDDOWN((MONTH(Taulukko1[[#This Row],[Alku KK]])-1)/3+1,0)</f>
        <v>2011Q4</v>
      </c>
      <c r="T1800" s="43" t="str">
        <f>YEAR(Taulukko1[[#This Row],[Loppu KK]])&amp;"Q"&amp;ROUNDDOWN((MONTH(Taulukko1[[#This Row],[Loppu KK]])-1)/3+1,0)</f>
        <v>2012Q1</v>
      </c>
      <c r="U1800" s="66">
        <f>IF(COUNT(Taulukko1[[#This Row],[Neuvottelujen alaiset ]])=1,Taulukko1[[#This Row],[Neuvottelujen alaiset ]],Taulukko1[[#This Row],[Vähennystarve]])</f>
        <v>420</v>
      </c>
      <c r="V1800" s="44">
        <f t="shared" si="287"/>
        <v>0.14285714285714285</v>
      </c>
      <c r="W1800" s="44">
        <f t="shared" si="288"/>
        <v>4.5238095238095237E-2</v>
      </c>
      <c r="X1800" s="44">
        <f t="shared" si="289"/>
        <v>0.31666666666666665</v>
      </c>
      <c r="Y1800" s="90" t="b">
        <f>AND(MONTH(Taulukko1[[#This Row],[Alku PVM]] )=6,DAY(Taulukko1[[#This Row],[Alku PVM]] )&gt;19)</f>
        <v>0</v>
      </c>
      <c r="Z1800" s="90" t="b">
        <f>AND(MONTH(Taulukko1[[#This Row],[Loppu PVM]] )=6,DAY(Taulukko1[[#This Row],[Loppu PVM]] )&gt;19)</f>
        <v>0</v>
      </c>
      <c r="AA1800" s="90" t="b">
        <f>OR(MONTH(Taulukko1[[#This Row],[Alku PVM]] )&lt;=5,AND(MONTH(Taulukko1[[#This Row],[Alku PVM]] )=6,DAY(Taulukko1[[#This Row],[Alku PVM]] )&lt;20))</f>
        <v>0</v>
      </c>
      <c r="AB1800" s="90" t="b">
        <f>OR(MONTH(Taulukko1[[#This Row],[Loppu PVM]])&lt;=5,AND(MONTH(Taulukko1[[#This Row],[Loppu PVM]] )=6,DAY(Taulukko1[[#This Row],[Loppu PVM]])&lt;20))</f>
        <v>1</v>
      </c>
      <c r="AC1800" s="90" t="b">
        <f>OR(MONTH(Taulukko1[[#This Row],[Alku PVM]] )&lt;=3,AND(MONTH(Taulukko1[[#This Row],[Alku PVM]] )=3))</f>
        <v>0</v>
      </c>
      <c r="AD1800" s="90" t="b">
        <f>OR(MONTH(Taulukko1[[#This Row],[Loppu PVM]] )&lt;=3,AND(MONTH(Taulukko1[[#This Row],[Loppu PVM]] )=3))</f>
        <v>1</v>
      </c>
      <c r="AE1800" s="90" t="b">
        <f>OR(MONTH(Taulukko1[[#This Row],[Alku PVM]] )&lt;=9,AND(MONTH(Taulukko1[[#This Row],[Alku PVM]] )=9))</f>
        <v>0</v>
      </c>
      <c r="AF1800" s="90" t="b">
        <f>OR(MONTH(Taulukko1[[#This Row],[Loppu PVM]])&lt;=9,AND(MONTH(Taulukko1[[#This Row],[Loppu PVM]] )=9))</f>
        <v>1</v>
      </c>
      <c r="AG1800" s="90" t="b">
        <f>OR(MONTH(Taulukko1[[#This Row],[Alku PVM]] )&lt;=6,AND(MONTH(Taulukko1[[#This Row],[Alku PVM]] )=6))</f>
        <v>0</v>
      </c>
      <c r="AH1800" s="90" t="b">
        <f>OR(MONTH(Taulukko1[[#This Row],[Loppu PVM]])&lt;=6,AND(MONTH(Taulukko1[[#This Row],[Loppu PVM]] )=6))</f>
        <v>1</v>
      </c>
    </row>
    <row r="1801" spans="1:34" ht="12.75" customHeight="1">
      <c r="A1801" t="s">
        <v>3513</v>
      </c>
      <c r="B1801" s="23">
        <v>40890</v>
      </c>
      <c r="C1801" t="s">
        <v>3856</v>
      </c>
      <c r="D1801" s="5" t="s">
        <v>25</v>
      </c>
      <c r="E1801" s="62">
        <v>9</v>
      </c>
      <c r="F1801" s="4">
        <v>40936</v>
      </c>
      <c r="G1801" s="5">
        <v>17</v>
      </c>
      <c r="H1801" s="22">
        <v>100</v>
      </c>
      <c r="I1801" s="126">
        <f>INDEX('TOL2008'!B:B,MATCH(A1801,'TOL2008'!A:A,0))</f>
        <v>22290</v>
      </c>
      <c r="J1801" s="126" t="str">
        <f>INDEX(Pääluokka!$H$2:$H$100,MATCH(VALUE(LEFT(Taulukko1[[#This Row],[TOL2008]],2)),Pääluokka!$G$2:$G$100,0))</f>
        <v>Teollisuus</v>
      </c>
      <c r="K1801" s="126" t="str">
        <f>INDEX(Pääluokka!$I$2:$I$100,MATCH(VALUE(LEFT(Taulukko1[[#This Row],[TOL2008]],2)),Pääluokka!$G$2:$G$100,0))</f>
        <v>Teollisuus (C-E)</v>
      </c>
      <c r="L1801" s="41">
        <f t="shared" si="280"/>
        <v>46</v>
      </c>
      <c r="M1801" s="43">
        <f t="shared" si="281"/>
        <v>40890</v>
      </c>
      <c r="N1801" s="43">
        <f t="shared" si="282"/>
        <v>40936</v>
      </c>
      <c r="O1801" s="43">
        <f t="shared" si="283"/>
        <v>40878</v>
      </c>
      <c r="P1801" s="43">
        <f t="shared" si="284"/>
        <v>40909</v>
      </c>
      <c r="Q1801" s="41">
        <f t="shared" si="285"/>
        <v>2011</v>
      </c>
      <c r="R1801" s="41">
        <f t="shared" si="286"/>
        <v>2012</v>
      </c>
      <c r="S1801" s="43" t="str">
        <f>YEAR(Taulukko1[[#This Row],[Alku KK]])&amp;"Q"&amp;ROUNDDOWN((MONTH(Taulukko1[[#This Row],[Alku KK]])-1)/3+1,0)</f>
        <v>2011Q4</v>
      </c>
      <c r="T1801" s="43" t="str">
        <f>YEAR(Taulukko1[[#This Row],[Loppu KK]])&amp;"Q"&amp;ROUNDDOWN((MONTH(Taulukko1[[#This Row],[Loppu KK]])-1)/3+1,0)</f>
        <v>2012Q1</v>
      </c>
      <c r="U1801" s="66">
        <f>IF(COUNT(Taulukko1[[#This Row],[Neuvottelujen alaiset ]])=1,Taulukko1[[#This Row],[Neuvottelujen alaiset ]],Taulukko1[[#This Row],[Vähennystarve]])</f>
        <v>100</v>
      </c>
      <c r="V1801" s="44">
        <f t="shared" si="287"/>
        <v>0.09</v>
      </c>
      <c r="W1801" s="44">
        <f t="shared" si="288"/>
        <v>0.17</v>
      </c>
      <c r="X1801" s="44">
        <f t="shared" si="289"/>
        <v>1.8888888888888888</v>
      </c>
      <c r="Y1801" s="90" t="b">
        <f>AND(MONTH(Taulukko1[[#This Row],[Alku PVM]] )=6,DAY(Taulukko1[[#This Row],[Alku PVM]] )&gt;19)</f>
        <v>0</v>
      </c>
      <c r="Z1801" s="90" t="b">
        <f>AND(MONTH(Taulukko1[[#This Row],[Loppu PVM]] )=6,DAY(Taulukko1[[#This Row],[Loppu PVM]] )&gt;19)</f>
        <v>0</v>
      </c>
      <c r="AA1801" s="90" t="b">
        <f>OR(MONTH(Taulukko1[[#This Row],[Alku PVM]] )&lt;=5,AND(MONTH(Taulukko1[[#This Row],[Alku PVM]] )=6,DAY(Taulukko1[[#This Row],[Alku PVM]] )&lt;20))</f>
        <v>0</v>
      </c>
      <c r="AB1801" s="90" t="b">
        <f>OR(MONTH(Taulukko1[[#This Row],[Loppu PVM]])&lt;=5,AND(MONTH(Taulukko1[[#This Row],[Loppu PVM]] )=6,DAY(Taulukko1[[#This Row],[Loppu PVM]])&lt;20))</f>
        <v>1</v>
      </c>
      <c r="AC1801" s="90" t="b">
        <f>OR(MONTH(Taulukko1[[#This Row],[Alku PVM]] )&lt;=3,AND(MONTH(Taulukko1[[#This Row],[Alku PVM]] )=3))</f>
        <v>0</v>
      </c>
      <c r="AD1801" s="90" t="b">
        <f>OR(MONTH(Taulukko1[[#This Row],[Loppu PVM]] )&lt;=3,AND(MONTH(Taulukko1[[#This Row],[Loppu PVM]] )=3))</f>
        <v>1</v>
      </c>
      <c r="AE1801" s="90" t="b">
        <f>OR(MONTH(Taulukko1[[#This Row],[Alku PVM]] )&lt;=9,AND(MONTH(Taulukko1[[#This Row],[Alku PVM]] )=9))</f>
        <v>0</v>
      </c>
      <c r="AF1801" s="90" t="b">
        <f>OR(MONTH(Taulukko1[[#This Row],[Loppu PVM]])&lt;=9,AND(MONTH(Taulukko1[[#This Row],[Loppu PVM]] )=9))</f>
        <v>1</v>
      </c>
      <c r="AG1801" s="90" t="b">
        <f>OR(MONTH(Taulukko1[[#This Row],[Alku PVM]] )&lt;=6,AND(MONTH(Taulukko1[[#This Row],[Alku PVM]] )=6))</f>
        <v>0</v>
      </c>
      <c r="AH1801" s="90" t="b">
        <f>OR(MONTH(Taulukko1[[#This Row],[Loppu PVM]])&lt;=6,AND(MONTH(Taulukko1[[#This Row],[Loppu PVM]] )=6))</f>
        <v>1</v>
      </c>
    </row>
    <row r="1802" spans="1:34" ht="12.75" customHeight="1">
      <c r="A1802" t="s">
        <v>3617</v>
      </c>
      <c r="B1802" s="23">
        <v>40891</v>
      </c>
      <c r="C1802" t="s">
        <v>1869</v>
      </c>
      <c r="E1802" s="62">
        <v>100</v>
      </c>
      <c r="F1802" s="4">
        <v>40941</v>
      </c>
      <c r="G1802" s="5">
        <v>92</v>
      </c>
      <c r="H1802" s="22">
        <v>300</v>
      </c>
      <c r="I1802" s="126" t="e">
        <f>INDEX('TOL2008'!B:B,MATCH(A1802,'TOL2008'!A:A,0))</f>
        <v>#N/A</v>
      </c>
      <c r="J1802" s="126" t="e">
        <f>INDEX(Pääluokka!$H$2:$H$100,MATCH(VALUE(LEFT(Taulukko1[[#This Row],[TOL2008]],2)),Pääluokka!$G$2:$G$100,0))</f>
        <v>#N/A</v>
      </c>
      <c r="K1802" s="126" t="e">
        <f>INDEX(Pääluokka!$I$2:$I$100,MATCH(VALUE(LEFT(Taulukko1[[#This Row],[TOL2008]],2)),Pääluokka!$G$2:$G$100,0))</f>
        <v>#N/A</v>
      </c>
      <c r="L1802" s="41">
        <f t="shared" si="280"/>
        <v>50</v>
      </c>
      <c r="M1802" s="43">
        <f t="shared" si="281"/>
        <v>40891</v>
      </c>
      <c r="N1802" s="43">
        <f t="shared" si="282"/>
        <v>40941</v>
      </c>
      <c r="O1802" s="43">
        <f t="shared" si="283"/>
        <v>40878</v>
      </c>
      <c r="P1802" s="43">
        <f t="shared" si="284"/>
        <v>40940</v>
      </c>
      <c r="Q1802" s="41">
        <f t="shared" si="285"/>
        <v>2011</v>
      </c>
      <c r="R1802" s="41">
        <f t="shared" si="286"/>
        <v>2012</v>
      </c>
      <c r="S1802" s="43" t="str">
        <f>YEAR(Taulukko1[[#This Row],[Alku KK]])&amp;"Q"&amp;ROUNDDOWN((MONTH(Taulukko1[[#This Row],[Alku KK]])-1)/3+1,0)</f>
        <v>2011Q4</v>
      </c>
      <c r="T1802" s="43" t="str">
        <f>YEAR(Taulukko1[[#This Row],[Loppu KK]])&amp;"Q"&amp;ROUNDDOWN((MONTH(Taulukko1[[#This Row],[Loppu KK]])-1)/3+1,0)</f>
        <v>2012Q1</v>
      </c>
      <c r="U1802" s="66">
        <f>IF(COUNT(Taulukko1[[#This Row],[Neuvottelujen alaiset ]])=1,Taulukko1[[#This Row],[Neuvottelujen alaiset ]],Taulukko1[[#This Row],[Vähennystarve]])</f>
        <v>300</v>
      </c>
      <c r="V1802" s="44">
        <f t="shared" si="287"/>
        <v>0.33333333333333331</v>
      </c>
      <c r="W1802" s="44">
        <f t="shared" si="288"/>
        <v>0.30666666666666664</v>
      </c>
      <c r="X1802" s="44">
        <f t="shared" si="289"/>
        <v>0.92</v>
      </c>
      <c r="Y1802" s="90" t="b">
        <f>AND(MONTH(Taulukko1[[#This Row],[Alku PVM]] )=6,DAY(Taulukko1[[#This Row],[Alku PVM]] )&gt;19)</f>
        <v>0</v>
      </c>
      <c r="Z1802" s="90" t="b">
        <f>AND(MONTH(Taulukko1[[#This Row],[Loppu PVM]] )=6,DAY(Taulukko1[[#This Row],[Loppu PVM]] )&gt;19)</f>
        <v>0</v>
      </c>
      <c r="AA1802" s="90" t="b">
        <f>OR(MONTH(Taulukko1[[#This Row],[Alku PVM]] )&lt;=5,AND(MONTH(Taulukko1[[#This Row],[Alku PVM]] )=6,DAY(Taulukko1[[#This Row],[Alku PVM]] )&lt;20))</f>
        <v>0</v>
      </c>
      <c r="AB1802" s="90" t="b">
        <f>OR(MONTH(Taulukko1[[#This Row],[Loppu PVM]])&lt;=5,AND(MONTH(Taulukko1[[#This Row],[Loppu PVM]] )=6,DAY(Taulukko1[[#This Row],[Loppu PVM]])&lt;20))</f>
        <v>1</v>
      </c>
      <c r="AC1802" s="90" t="b">
        <f>OR(MONTH(Taulukko1[[#This Row],[Alku PVM]] )&lt;=3,AND(MONTH(Taulukko1[[#This Row],[Alku PVM]] )=3))</f>
        <v>0</v>
      </c>
      <c r="AD1802" s="90" t="b">
        <f>OR(MONTH(Taulukko1[[#This Row],[Loppu PVM]] )&lt;=3,AND(MONTH(Taulukko1[[#This Row],[Loppu PVM]] )=3))</f>
        <v>1</v>
      </c>
      <c r="AE1802" s="90" t="b">
        <f>OR(MONTH(Taulukko1[[#This Row],[Alku PVM]] )&lt;=9,AND(MONTH(Taulukko1[[#This Row],[Alku PVM]] )=9))</f>
        <v>0</v>
      </c>
      <c r="AF1802" s="90" t="b">
        <f>OR(MONTH(Taulukko1[[#This Row],[Loppu PVM]])&lt;=9,AND(MONTH(Taulukko1[[#This Row],[Loppu PVM]] )=9))</f>
        <v>1</v>
      </c>
      <c r="AG1802" s="90" t="b">
        <f>OR(MONTH(Taulukko1[[#This Row],[Alku PVM]] )&lt;=6,AND(MONTH(Taulukko1[[#This Row],[Alku PVM]] )=6))</f>
        <v>0</v>
      </c>
      <c r="AH1802" s="90" t="b">
        <f>OR(MONTH(Taulukko1[[#This Row],[Loppu PVM]])&lt;=6,AND(MONTH(Taulukko1[[#This Row],[Loppu PVM]] )=6))</f>
        <v>1</v>
      </c>
    </row>
    <row r="1803" spans="1:34" ht="12.75" customHeight="1">
      <c r="A1803" t="s">
        <v>3710</v>
      </c>
      <c r="B1803" s="23">
        <v>40892</v>
      </c>
      <c r="C1803" t="s">
        <v>3709</v>
      </c>
      <c r="D1803" s="5">
        <v>43</v>
      </c>
      <c r="E1803" s="62">
        <v>8</v>
      </c>
      <c r="F1803" s="4"/>
      <c r="G1803" s="5"/>
      <c r="H1803" s="22">
        <v>43</v>
      </c>
      <c r="I1803" s="126" t="e">
        <f>INDEX('TOL2008'!B:B,MATCH(A1803,'TOL2008'!A:A,0))</f>
        <v>#N/A</v>
      </c>
      <c r="J1803" s="126" t="e">
        <f>INDEX(Pääluokka!$H$2:$H$100,MATCH(VALUE(LEFT(Taulukko1[[#This Row],[TOL2008]],2)),Pääluokka!$G$2:$G$100,0))</f>
        <v>#N/A</v>
      </c>
      <c r="K1803" s="126" t="e">
        <f>INDEX(Pääluokka!$I$2:$I$100,MATCH(VALUE(LEFT(Taulukko1[[#This Row],[TOL2008]],2)),Pääluokka!$G$2:$G$100,0))</f>
        <v>#N/A</v>
      </c>
      <c r="L1803" s="41" t="str">
        <f t="shared" si="280"/>
        <v>NA</v>
      </c>
      <c r="M1803" s="43">
        <f t="shared" si="281"/>
        <v>40892</v>
      </c>
      <c r="N1803" s="43">
        <f t="shared" si="282"/>
        <v>40943</v>
      </c>
      <c r="O1803" s="43">
        <f t="shared" si="283"/>
        <v>40878</v>
      </c>
      <c r="P1803" s="43">
        <f t="shared" si="284"/>
        <v>40940</v>
      </c>
      <c r="Q1803" s="41">
        <f t="shared" si="285"/>
        <v>2011</v>
      </c>
      <c r="R1803" s="41">
        <f t="shared" si="286"/>
        <v>2012</v>
      </c>
      <c r="S1803" s="43" t="str">
        <f>YEAR(Taulukko1[[#This Row],[Alku KK]])&amp;"Q"&amp;ROUNDDOWN((MONTH(Taulukko1[[#This Row],[Alku KK]])-1)/3+1,0)</f>
        <v>2011Q4</v>
      </c>
      <c r="T1803" s="43" t="str">
        <f>YEAR(Taulukko1[[#This Row],[Loppu KK]])&amp;"Q"&amp;ROUNDDOWN((MONTH(Taulukko1[[#This Row],[Loppu KK]])-1)/3+1,0)</f>
        <v>2012Q1</v>
      </c>
      <c r="U1803" s="66">
        <f>IF(COUNT(Taulukko1[[#This Row],[Neuvottelujen alaiset ]])=1,Taulukko1[[#This Row],[Neuvottelujen alaiset ]],Taulukko1[[#This Row],[Vähennystarve]])</f>
        <v>43</v>
      </c>
      <c r="V1803" s="44">
        <f t="shared" si="287"/>
        <v>0.18604651162790697</v>
      </c>
      <c r="W1803" s="44" t="str">
        <f t="shared" si="288"/>
        <v>NA</v>
      </c>
      <c r="X1803" s="44" t="str">
        <f t="shared" si="289"/>
        <v>NA</v>
      </c>
      <c r="Y1803" s="90" t="b">
        <f>AND(MONTH(Taulukko1[[#This Row],[Alku PVM]] )=6,DAY(Taulukko1[[#This Row],[Alku PVM]] )&gt;19)</f>
        <v>0</v>
      </c>
      <c r="Z1803" s="90" t="b">
        <f>AND(MONTH(Taulukko1[[#This Row],[Loppu PVM]] )=6,DAY(Taulukko1[[#This Row],[Loppu PVM]] )&gt;19)</f>
        <v>0</v>
      </c>
      <c r="AA1803" s="90" t="b">
        <f>OR(MONTH(Taulukko1[[#This Row],[Alku PVM]] )&lt;=5,AND(MONTH(Taulukko1[[#This Row],[Alku PVM]] )=6,DAY(Taulukko1[[#This Row],[Alku PVM]] )&lt;20))</f>
        <v>0</v>
      </c>
      <c r="AB1803" s="90" t="b">
        <f>OR(MONTH(Taulukko1[[#This Row],[Loppu PVM]])&lt;=5,AND(MONTH(Taulukko1[[#This Row],[Loppu PVM]] )=6,DAY(Taulukko1[[#This Row],[Loppu PVM]])&lt;20))</f>
        <v>1</v>
      </c>
      <c r="AC1803" s="90" t="b">
        <f>OR(MONTH(Taulukko1[[#This Row],[Alku PVM]] )&lt;=3,AND(MONTH(Taulukko1[[#This Row],[Alku PVM]] )=3))</f>
        <v>0</v>
      </c>
      <c r="AD1803" s="90" t="b">
        <f>OR(MONTH(Taulukko1[[#This Row],[Loppu PVM]] )&lt;=3,AND(MONTH(Taulukko1[[#This Row],[Loppu PVM]] )=3))</f>
        <v>1</v>
      </c>
      <c r="AE1803" s="90" t="b">
        <f>OR(MONTH(Taulukko1[[#This Row],[Alku PVM]] )&lt;=9,AND(MONTH(Taulukko1[[#This Row],[Alku PVM]] )=9))</f>
        <v>0</v>
      </c>
      <c r="AF1803" s="90" t="b">
        <f>OR(MONTH(Taulukko1[[#This Row],[Loppu PVM]])&lt;=9,AND(MONTH(Taulukko1[[#This Row],[Loppu PVM]] )=9))</f>
        <v>1</v>
      </c>
      <c r="AG1803" s="90" t="b">
        <f>OR(MONTH(Taulukko1[[#This Row],[Alku PVM]] )&lt;=6,AND(MONTH(Taulukko1[[#This Row],[Alku PVM]] )=6))</f>
        <v>0</v>
      </c>
      <c r="AH1803" s="90" t="b">
        <f>OR(MONTH(Taulukko1[[#This Row],[Loppu PVM]])&lt;=6,AND(MONTH(Taulukko1[[#This Row],[Loppu PVM]] )=6))</f>
        <v>1</v>
      </c>
    </row>
    <row r="1804" spans="1:34" ht="12.75" customHeight="1">
      <c r="A1804" t="s">
        <v>1111</v>
      </c>
      <c r="B1804" s="23">
        <v>40892</v>
      </c>
      <c r="C1804" t="s">
        <v>4138</v>
      </c>
      <c r="D1804" s="5">
        <v>126</v>
      </c>
      <c r="E1804" s="62">
        <v>8</v>
      </c>
      <c r="F1804" s="4">
        <v>40914</v>
      </c>
      <c r="G1804" s="5">
        <v>16</v>
      </c>
      <c r="H1804" s="22">
        <v>185</v>
      </c>
      <c r="I1804" s="126">
        <f>INDEX('TOL2008'!B:B,MATCH(A1804,'TOL2008'!A:A,0))</f>
        <v>16220</v>
      </c>
      <c r="J1804" s="126" t="str">
        <f>INDEX(Pääluokka!$H$2:$H$100,MATCH(VALUE(LEFT(Taulukko1[[#This Row],[TOL2008]],2)),Pääluokka!$G$2:$G$100,0))</f>
        <v>Teollisuus</v>
      </c>
      <c r="K1804" s="126" t="str">
        <f>INDEX(Pääluokka!$I$2:$I$100,MATCH(VALUE(LEFT(Taulukko1[[#This Row],[TOL2008]],2)),Pääluokka!$G$2:$G$100,0))</f>
        <v>Teollisuus (C-E)</v>
      </c>
      <c r="L1804" s="41">
        <f t="shared" si="280"/>
        <v>22</v>
      </c>
      <c r="M1804" s="43">
        <f t="shared" si="281"/>
        <v>40892</v>
      </c>
      <c r="N1804" s="43">
        <f t="shared" si="282"/>
        <v>40914</v>
      </c>
      <c r="O1804" s="43">
        <f t="shared" si="283"/>
        <v>40878</v>
      </c>
      <c r="P1804" s="43">
        <f t="shared" si="284"/>
        <v>40909</v>
      </c>
      <c r="Q1804" s="41">
        <f t="shared" si="285"/>
        <v>2011</v>
      </c>
      <c r="R1804" s="41">
        <f t="shared" si="286"/>
        <v>2012</v>
      </c>
      <c r="S1804" s="43" t="str">
        <f>YEAR(Taulukko1[[#This Row],[Alku KK]])&amp;"Q"&amp;ROUNDDOWN((MONTH(Taulukko1[[#This Row],[Alku KK]])-1)/3+1,0)</f>
        <v>2011Q4</v>
      </c>
      <c r="T1804" s="43" t="str">
        <f>YEAR(Taulukko1[[#This Row],[Loppu KK]])&amp;"Q"&amp;ROUNDDOWN((MONTH(Taulukko1[[#This Row],[Loppu KK]])-1)/3+1,0)</f>
        <v>2012Q1</v>
      </c>
      <c r="U1804" s="66">
        <f>IF(COUNT(Taulukko1[[#This Row],[Neuvottelujen alaiset ]])=1,Taulukko1[[#This Row],[Neuvottelujen alaiset ]],Taulukko1[[#This Row],[Vähennystarve]])</f>
        <v>185</v>
      </c>
      <c r="V1804" s="44">
        <f t="shared" si="287"/>
        <v>4.3243243243243246E-2</v>
      </c>
      <c r="W1804" s="44">
        <f t="shared" si="288"/>
        <v>8.6486486486486491E-2</v>
      </c>
      <c r="X1804" s="44">
        <f t="shared" si="289"/>
        <v>2</v>
      </c>
      <c r="Y1804" s="90" t="b">
        <f>AND(MONTH(Taulukko1[[#This Row],[Alku PVM]] )=6,DAY(Taulukko1[[#This Row],[Alku PVM]] )&gt;19)</f>
        <v>0</v>
      </c>
      <c r="Z1804" s="90" t="b">
        <f>AND(MONTH(Taulukko1[[#This Row],[Loppu PVM]] )=6,DAY(Taulukko1[[#This Row],[Loppu PVM]] )&gt;19)</f>
        <v>0</v>
      </c>
      <c r="AA1804" s="90" t="b">
        <f>OR(MONTH(Taulukko1[[#This Row],[Alku PVM]] )&lt;=5,AND(MONTH(Taulukko1[[#This Row],[Alku PVM]] )=6,DAY(Taulukko1[[#This Row],[Alku PVM]] )&lt;20))</f>
        <v>0</v>
      </c>
      <c r="AB1804" s="90" t="b">
        <f>OR(MONTH(Taulukko1[[#This Row],[Loppu PVM]])&lt;=5,AND(MONTH(Taulukko1[[#This Row],[Loppu PVM]] )=6,DAY(Taulukko1[[#This Row],[Loppu PVM]])&lt;20))</f>
        <v>1</v>
      </c>
      <c r="AC1804" s="90" t="b">
        <f>OR(MONTH(Taulukko1[[#This Row],[Alku PVM]] )&lt;=3,AND(MONTH(Taulukko1[[#This Row],[Alku PVM]] )=3))</f>
        <v>0</v>
      </c>
      <c r="AD1804" s="90" t="b">
        <f>OR(MONTH(Taulukko1[[#This Row],[Loppu PVM]] )&lt;=3,AND(MONTH(Taulukko1[[#This Row],[Loppu PVM]] )=3))</f>
        <v>1</v>
      </c>
      <c r="AE1804" s="90" t="b">
        <f>OR(MONTH(Taulukko1[[#This Row],[Alku PVM]] )&lt;=9,AND(MONTH(Taulukko1[[#This Row],[Alku PVM]] )=9))</f>
        <v>0</v>
      </c>
      <c r="AF1804" s="90" t="b">
        <f>OR(MONTH(Taulukko1[[#This Row],[Loppu PVM]])&lt;=9,AND(MONTH(Taulukko1[[#This Row],[Loppu PVM]] )=9))</f>
        <v>1</v>
      </c>
      <c r="AG1804" s="90" t="b">
        <f>OR(MONTH(Taulukko1[[#This Row],[Alku PVM]] )&lt;=6,AND(MONTH(Taulukko1[[#This Row],[Alku PVM]] )=6))</f>
        <v>0</v>
      </c>
      <c r="AH1804" s="90" t="b">
        <f>OR(MONTH(Taulukko1[[#This Row],[Loppu PVM]])&lt;=6,AND(MONTH(Taulukko1[[#This Row],[Loppu PVM]] )=6))</f>
        <v>1</v>
      </c>
    </row>
    <row r="1805" spans="1:34" ht="12.75" customHeight="1">
      <c r="A1805" t="s">
        <v>3782</v>
      </c>
      <c r="B1805" s="23">
        <v>40893</v>
      </c>
      <c r="C1805" t="s">
        <v>3781</v>
      </c>
      <c r="E1805" s="62">
        <v>55</v>
      </c>
      <c r="F1805" s="4">
        <v>40941</v>
      </c>
      <c r="G1805" s="5">
        <v>52</v>
      </c>
      <c r="H1805" s="22">
        <v>70</v>
      </c>
      <c r="I1805" s="126" t="e">
        <f>INDEX('TOL2008'!B:B,MATCH(A1805,'TOL2008'!A:A,0))</f>
        <v>#N/A</v>
      </c>
      <c r="J1805" s="126" t="e">
        <f>INDEX(Pääluokka!$H$2:$H$100,MATCH(VALUE(LEFT(Taulukko1[[#This Row],[TOL2008]],2)),Pääluokka!$G$2:$G$100,0))</f>
        <v>#N/A</v>
      </c>
      <c r="K1805" s="126" t="e">
        <f>INDEX(Pääluokka!$I$2:$I$100,MATCH(VALUE(LEFT(Taulukko1[[#This Row],[TOL2008]],2)),Pääluokka!$G$2:$G$100,0))</f>
        <v>#N/A</v>
      </c>
      <c r="L1805" s="41">
        <f t="shared" si="280"/>
        <v>48</v>
      </c>
      <c r="M1805" s="43">
        <f t="shared" si="281"/>
        <v>40893</v>
      </c>
      <c r="N1805" s="43">
        <f t="shared" si="282"/>
        <v>40941</v>
      </c>
      <c r="O1805" s="43">
        <f t="shared" si="283"/>
        <v>40878</v>
      </c>
      <c r="P1805" s="43">
        <f t="shared" si="284"/>
        <v>40940</v>
      </c>
      <c r="Q1805" s="41">
        <f t="shared" si="285"/>
        <v>2011</v>
      </c>
      <c r="R1805" s="41">
        <f t="shared" si="286"/>
        <v>2012</v>
      </c>
      <c r="S1805" s="43" t="str">
        <f>YEAR(Taulukko1[[#This Row],[Alku KK]])&amp;"Q"&amp;ROUNDDOWN((MONTH(Taulukko1[[#This Row],[Alku KK]])-1)/3+1,0)</f>
        <v>2011Q4</v>
      </c>
      <c r="T1805" s="43" t="str">
        <f>YEAR(Taulukko1[[#This Row],[Loppu KK]])&amp;"Q"&amp;ROUNDDOWN((MONTH(Taulukko1[[#This Row],[Loppu KK]])-1)/3+1,0)</f>
        <v>2012Q1</v>
      </c>
      <c r="U1805" s="66">
        <f>IF(COUNT(Taulukko1[[#This Row],[Neuvottelujen alaiset ]])=1,Taulukko1[[#This Row],[Neuvottelujen alaiset ]],Taulukko1[[#This Row],[Vähennystarve]])</f>
        <v>70</v>
      </c>
      <c r="V1805" s="44">
        <f t="shared" si="287"/>
        <v>0.7857142857142857</v>
      </c>
      <c r="W1805" s="44">
        <f t="shared" si="288"/>
        <v>0.74285714285714288</v>
      </c>
      <c r="X1805" s="44">
        <f t="shared" si="289"/>
        <v>0.94545454545454544</v>
      </c>
      <c r="Y1805" s="90" t="b">
        <f>AND(MONTH(Taulukko1[[#This Row],[Alku PVM]] )=6,DAY(Taulukko1[[#This Row],[Alku PVM]] )&gt;19)</f>
        <v>0</v>
      </c>
      <c r="Z1805" s="90" t="b">
        <f>AND(MONTH(Taulukko1[[#This Row],[Loppu PVM]] )=6,DAY(Taulukko1[[#This Row],[Loppu PVM]] )&gt;19)</f>
        <v>0</v>
      </c>
      <c r="AA1805" s="90" t="b">
        <f>OR(MONTH(Taulukko1[[#This Row],[Alku PVM]] )&lt;=5,AND(MONTH(Taulukko1[[#This Row],[Alku PVM]] )=6,DAY(Taulukko1[[#This Row],[Alku PVM]] )&lt;20))</f>
        <v>0</v>
      </c>
      <c r="AB1805" s="90" t="b">
        <f>OR(MONTH(Taulukko1[[#This Row],[Loppu PVM]])&lt;=5,AND(MONTH(Taulukko1[[#This Row],[Loppu PVM]] )=6,DAY(Taulukko1[[#This Row],[Loppu PVM]])&lt;20))</f>
        <v>1</v>
      </c>
      <c r="AC1805" s="90" t="b">
        <f>OR(MONTH(Taulukko1[[#This Row],[Alku PVM]] )&lt;=3,AND(MONTH(Taulukko1[[#This Row],[Alku PVM]] )=3))</f>
        <v>0</v>
      </c>
      <c r="AD1805" s="90" t="b">
        <f>OR(MONTH(Taulukko1[[#This Row],[Loppu PVM]] )&lt;=3,AND(MONTH(Taulukko1[[#This Row],[Loppu PVM]] )=3))</f>
        <v>1</v>
      </c>
      <c r="AE1805" s="90" t="b">
        <f>OR(MONTH(Taulukko1[[#This Row],[Alku PVM]] )&lt;=9,AND(MONTH(Taulukko1[[#This Row],[Alku PVM]] )=9))</f>
        <v>0</v>
      </c>
      <c r="AF1805" s="90" t="b">
        <f>OR(MONTH(Taulukko1[[#This Row],[Loppu PVM]])&lt;=9,AND(MONTH(Taulukko1[[#This Row],[Loppu PVM]] )=9))</f>
        <v>1</v>
      </c>
      <c r="AG1805" s="90" t="b">
        <f>OR(MONTH(Taulukko1[[#This Row],[Alku PVM]] )&lt;=6,AND(MONTH(Taulukko1[[#This Row],[Alku PVM]] )=6))</f>
        <v>0</v>
      </c>
      <c r="AH1805" s="90" t="b">
        <f>OR(MONTH(Taulukko1[[#This Row],[Loppu PVM]])&lt;=6,AND(MONTH(Taulukko1[[#This Row],[Loppu PVM]] )=6))</f>
        <v>1</v>
      </c>
    </row>
    <row r="1806" spans="1:34" ht="12.75" customHeight="1">
      <c r="A1806" t="s">
        <v>1085</v>
      </c>
      <c r="B1806" s="23">
        <v>40898</v>
      </c>
      <c r="C1806" t="s">
        <v>3702</v>
      </c>
      <c r="E1806" s="62">
        <v>9</v>
      </c>
      <c r="F1806" s="4"/>
      <c r="G1806" s="5"/>
      <c r="H1806" s="22">
        <v>9</v>
      </c>
      <c r="I1806" s="126">
        <f>INDEX('TOL2008'!B:B,MATCH(A1806,'TOL2008'!A:A,0))</f>
        <v>28220</v>
      </c>
      <c r="J1806" s="126" t="str">
        <f>INDEX(Pääluokka!$H$2:$H$100,MATCH(VALUE(LEFT(Taulukko1[[#This Row],[TOL2008]],2)),Pääluokka!$G$2:$G$100,0))</f>
        <v>Teollisuus</v>
      </c>
      <c r="K1806" s="126" t="str">
        <f>INDEX(Pääluokka!$I$2:$I$100,MATCH(VALUE(LEFT(Taulukko1[[#This Row],[TOL2008]],2)),Pääluokka!$G$2:$G$100,0))</f>
        <v>Teollisuus (C-E)</v>
      </c>
      <c r="L1806" s="41" t="str">
        <f t="shared" si="280"/>
        <v>NA</v>
      </c>
      <c r="M1806" s="43">
        <f t="shared" si="281"/>
        <v>40898</v>
      </c>
      <c r="N1806" s="43">
        <f t="shared" si="282"/>
        <v>40949</v>
      </c>
      <c r="O1806" s="43">
        <f t="shared" si="283"/>
        <v>40878</v>
      </c>
      <c r="P1806" s="43">
        <f t="shared" si="284"/>
        <v>40940</v>
      </c>
      <c r="Q1806" s="41">
        <f t="shared" si="285"/>
        <v>2011</v>
      </c>
      <c r="R1806" s="41">
        <f t="shared" si="286"/>
        <v>2012</v>
      </c>
      <c r="S1806" s="43" t="str">
        <f>YEAR(Taulukko1[[#This Row],[Alku KK]])&amp;"Q"&amp;ROUNDDOWN((MONTH(Taulukko1[[#This Row],[Alku KK]])-1)/3+1,0)</f>
        <v>2011Q4</v>
      </c>
      <c r="T1806" s="43" t="str">
        <f>YEAR(Taulukko1[[#This Row],[Loppu KK]])&amp;"Q"&amp;ROUNDDOWN((MONTH(Taulukko1[[#This Row],[Loppu KK]])-1)/3+1,0)</f>
        <v>2012Q1</v>
      </c>
      <c r="U1806" s="66">
        <f>IF(COUNT(Taulukko1[[#This Row],[Neuvottelujen alaiset ]])=1,Taulukko1[[#This Row],[Neuvottelujen alaiset ]],Taulukko1[[#This Row],[Vähennystarve]])</f>
        <v>9</v>
      </c>
      <c r="V1806" s="44">
        <f t="shared" si="287"/>
        <v>1</v>
      </c>
      <c r="W1806" s="44" t="str">
        <f t="shared" si="288"/>
        <v>NA</v>
      </c>
      <c r="X1806" s="44" t="str">
        <f t="shared" si="289"/>
        <v>NA</v>
      </c>
      <c r="Y1806" s="90" t="b">
        <f>AND(MONTH(Taulukko1[[#This Row],[Alku PVM]] )=6,DAY(Taulukko1[[#This Row],[Alku PVM]] )&gt;19)</f>
        <v>0</v>
      </c>
      <c r="Z1806" s="90" t="b">
        <f>AND(MONTH(Taulukko1[[#This Row],[Loppu PVM]] )=6,DAY(Taulukko1[[#This Row],[Loppu PVM]] )&gt;19)</f>
        <v>0</v>
      </c>
      <c r="AA1806" s="90" t="b">
        <f>OR(MONTH(Taulukko1[[#This Row],[Alku PVM]] )&lt;=5,AND(MONTH(Taulukko1[[#This Row],[Alku PVM]] )=6,DAY(Taulukko1[[#This Row],[Alku PVM]] )&lt;20))</f>
        <v>0</v>
      </c>
      <c r="AB1806" s="90" t="b">
        <f>OR(MONTH(Taulukko1[[#This Row],[Loppu PVM]])&lt;=5,AND(MONTH(Taulukko1[[#This Row],[Loppu PVM]] )=6,DAY(Taulukko1[[#This Row],[Loppu PVM]])&lt;20))</f>
        <v>1</v>
      </c>
      <c r="AC1806" s="90" t="b">
        <f>OR(MONTH(Taulukko1[[#This Row],[Alku PVM]] )&lt;=3,AND(MONTH(Taulukko1[[#This Row],[Alku PVM]] )=3))</f>
        <v>0</v>
      </c>
      <c r="AD1806" s="90" t="b">
        <f>OR(MONTH(Taulukko1[[#This Row],[Loppu PVM]] )&lt;=3,AND(MONTH(Taulukko1[[#This Row],[Loppu PVM]] )=3))</f>
        <v>1</v>
      </c>
      <c r="AE1806" s="90" t="b">
        <f>OR(MONTH(Taulukko1[[#This Row],[Alku PVM]] )&lt;=9,AND(MONTH(Taulukko1[[#This Row],[Alku PVM]] )=9))</f>
        <v>0</v>
      </c>
      <c r="AF1806" s="90" t="b">
        <f>OR(MONTH(Taulukko1[[#This Row],[Loppu PVM]])&lt;=9,AND(MONTH(Taulukko1[[#This Row],[Loppu PVM]] )=9))</f>
        <v>1</v>
      </c>
      <c r="AG1806" s="90" t="b">
        <f>OR(MONTH(Taulukko1[[#This Row],[Alku PVM]] )&lt;=6,AND(MONTH(Taulukko1[[#This Row],[Alku PVM]] )=6))</f>
        <v>0</v>
      </c>
      <c r="AH1806" s="90" t="b">
        <f>OR(MONTH(Taulukko1[[#This Row],[Loppu PVM]])&lt;=6,AND(MONTH(Taulukko1[[#This Row],[Loppu PVM]] )=6))</f>
        <v>1</v>
      </c>
    </row>
    <row r="1807" spans="1:34" ht="12.75" customHeight="1">
      <c r="A1807" t="s">
        <v>3778</v>
      </c>
      <c r="B1807" s="23">
        <v>40899</v>
      </c>
      <c r="C1807" t="s">
        <v>3777</v>
      </c>
      <c r="F1807" s="4">
        <v>40907</v>
      </c>
      <c r="G1807" s="5">
        <v>14</v>
      </c>
      <c r="H1807" s="22">
        <v>14</v>
      </c>
      <c r="I1807" s="126" t="e">
        <f>INDEX('TOL2008'!B:B,MATCH(A1807,'TOL2008'!A:A,0))</f>
        <v>#N/A</v>
      </c>
      <c r="J1807" s="126" t="e">
        <f>INDEX(Pääluokka!$H$2:$H$100,MATCH(VALUE(LEFT(Taulukko1[[#This Row],[TOL2008]],2)),Pääluokka!$G$2:$G$100,0))</f>
        <v>#N/A</v>
      </c>
      <c r="K1807" s="126" t="e">
        <f>INDEX(Pääluokka!$I$2:$I$100,MATCH(VALUE(LEFT(Taulukko1[[#This Row],[TOL2008]],2)),Pääluokka!$G$2:$G$100,0))</f>
        <v>#N/A</v>
      </c>
      <c r="L1807" s="41">
        <f t="shared" si="280"/>
        <v>8</v>
      </c>
      <c r="M1807" s="43">
        <f t="shared" si="281"/>
        <v>40899</v>
      </c>
      <c r="N1807" s="43">
        <f t="shared" si="282"/>
        <v>40907</v>
      </c>
      <c r="O1807" s="43">
        <f t="shared" si="283"/>
        <v>40878</v>
      </c>
      <c r="P1807" s="43">
        <f t="shared" si="284"/>
        <v>40878</v>
      </c>
      <c r="Q1807" s="41">
        <f t="shared" si="285"/>
        <v>2011</v>
      </c>
      <c r="R1807" s="41">
        <f t="shared" si="286"/>
        <v>2011</v>
      </c>
      <c r="S1807" s="43" t="str">
        <f>YEAR(Taulukko1[[#This Row],[Alku KK]])&amp;"Q"&amp;ROUNDDOWN((MONTH(Taulukko1[[#This Row],[Alku KK]])-1)/3+1,0)</f>
        <v>2011Q4</v>
      </c>
      <c r="T1807" s="43" t="str">
        <f>YEAR(Taulukko1[[#This Row],[Loppu KK]])&amp;"Q"&amp;ROUNDDOWN((MONTH(Taulukko1[[#This Row],[Loppu KK]])-1)/3+1,0)</f>
        <v>2011Q4</v>
      </c>
      <c r="U1807" s="66">
        <f>IF(COUNT(Taulukko1[[#This Row],[Neuvottelujen alaiset ]])=1,Taulukko1[[#This Row],[Neuvottelujen alaiset ]],Taulukko1[[#This Row],[Vähennystarve]])</f>
        <v>14</v>
      </c>
      <c r="V1807" s="44" t="str">
        <f t="shared" si="287"/>
        <v>NA</v>
      </c>
      <c r="W1807" s="44">
        <f t="shared" si="288"/>
        <v>1</v>
      </c>
      <c r="X1807" s="44" t="str">
        <f t="shared" si="289"/>
        <v>NA</v>
      </c>
      <c r="Y1807" s="90" t="b">
        <f>AND(MONTH(Taulukko1[[#This Row],[Alku PVM]] )=6,DAY(Taulukko1[[#This Row],[Alku PVM]] )&gt;19)</f>
        <v>0</v>
      </c>
      <c r="Z1807" s="90" t="b">
        <f>AND(MONTH(Taulukko1[[#This Row],[Loppu PVM]] )=6,DAY(Taulukko1[[#This Row],[Loppu PVM]] )&gt;19)</f>
        <v>0</v>
      </c>
      <c r="AA1807" s="90" t="b">
        <f>OR(MONTH(Taulukko1[[#This Row],[Alku PVM]] )&lt;=5,AND(MONTH(Taulukko1[[#This Row],[Alku PVM]] )=6,DAY(Taulukko1[[#This Row],[Alku PVM]] )&lt;20))</f>
        <v>0</v>
      </c>
      <c r="AB1807" s="90" t="b">
        <f>OR(MONTH(Taulukko1[[#This Row],[Loppu PVM]])&lt;=5,AND(MONTH(Taulukko1[[#This Row],[Loppu PVM]] )=6,DAY(Taulukko1[[#This Row],[Loppu PVM]])&lt;20))</f>
        <v>0</v>
      </c>
      <c r="AC1807" s="90" t="b">
        <f>OR(MONTH(Taulukko1[[#This Row],[Alku PVM]] )&lt;=3,AND(MONTH(Taulukko1[[#This Row],[Alku PVM]] )=3))</f>
        <v>0</v>
      </c>
      <c r="AD1807" s="90" t="b">
        <f>OR(MONTH(Taulukko1[[#This Row],[Loppu PVM]] )&lt;=3,AND(MONTH(Taulukko1[[#This Row],[Loppu PVM]] )=3))</f>
        <v>0</v>
      </c>
      <c r="AE1807" s="90" t="b">
        <f>OR(MONTH(Taulukko1[[#This Row],[Alku PVM]] )&lt;=9,AND(MONTH(Taulukko1[[#This Row],[Alku PVM]] )=9))</f>
        <v>0</v>
      </c>
      <c r="AF1807" s="90" t="b">
        <f>OR(MONTH(Taulukko1[[#This Row],[Loppu PVM]])&lt;=9,AND(MONTH(Taulukko1[[#This Row],[Loppu PVM]] )=9))</f>
        <v>0</v>
      </c>
      <c r="AG1807" s="90" t="b">
        <f>OR(MONTH(Taulukko1[[#This Row],[Alku PVM]] )&lt;=6,AND(MONTH(Taulukko1[[#This Row],[Alku PVM]] )=6))</f>
        <v>0</v>
      </c>
      <c r="AH1807" s="90" t="b">
        <f>OR(MONTH(Taulukko1[[#This Row],[Loppu PVM]])&lt;=6,AND(MONTH(Taulukko1[[#This Row],[Loppu PVM]] )=6))</f>
        <v>0</v>
      </c>
    </row>
    <row r="1808" spans="1:34" ht="12.75" customHeight="1">
      <c r="A1808" t="s">
        <v>3677</v>
      </c>
      <c r="B1808" s="23">
        <v>40899</v>
      </c>
      <c r="C1808" t="s">
        <v>3676</v>
      </c>
      <c r="D1808" s="5">
        <v>50</v>
      </c>
      <c r="F1808" s="4"/>
      <c r="G1808" s="5"/>
      <c r="H1808" s="22">
        <v>50</v>
      </c>
      <c r="I1808" s="126" t="e">
        <f>INDEX('TOL2008'!B:B,MATCH(A1808,'TOL2008'!A:A,0))</f>
        <v>#N/A</v>
      </c>
      <c r="J1808" s="126" t="e">
        <f>INDEX(Pääluokka!$H$2:$H$100,MATCH(VALUE(LEFT(Taulukko1[[#This Row],[TOL2008]],2)),Pääluokka!$G$2:$G$100,0))</f>
        <v>#N/A</v>
      </c>
      <c r="K1808" s="126" t="e">
        <f>INDEX(Pääluokka!$I$2:$I$100,MATCH(VALUE(LEFT(Taulukko1[[#This Row],[TOL2008]],2)),Pääluokka!$G$2:$G$100,0))</f>
        <v>#N/A</v>
      </c>
      <c r="L1808" s="41" t="str">
        <f t="shared" si="280"/>
        <v>NA</v>
      </c>
      <c r="M1808" s="43">
        <f t="shared" si="281"/>
        <v>40899</v>
      </c>
      <c r="N1808" s="43">
        <f t="shared" si="282"/>
        <v>40950</v>
      </c>
      <c r="O1808" s="43">
        <f t="shared" si="283"/>
        <v>40878</v>
      </c>
      <c r="P1808" s="43">
        <f t="shared" si="284"/>
        <v>40940</v>
      </c>
      <c r="Q1808" s="41">
        <f t="shared" si="285"/>
        <v>2011</v>
      </c>
      <c r="R1808" s="41">
        <f t="shared" si="286"/>
        <v>2012</v>
      </c>
      <c r="S1808" s="43" t="str">
        <f>YEAR(Taulukko1[[#This Row],[Alku KK]])&amp;"Q"&amp;ROUNDDOWN((MONTH(Taulukko1[[#This Row],[Alku KK]])-1)/3+1,0)</f>
        <v>2011Q4</v>
      </c>
      <c r="T1808" s="43" t="str">
        <f>YEAR(Taulukko1[[#This Row],[Loppu KK]])&amp;"Q"&amp;ROUNDDOWN((MONTH(Taulukko1[[#This Row],[Loppu KK]])-1)/3+1,0)</f>
        <v>2012Q1</v>
      </c>
      <c r="U1808" s="66">
        <f>IF(COUNT(Taulukko1[[#This Row],[Neuvottelujen alaiset ]])=1,Taulukko1[[#This Row],[Neuvottelujen alaiset ]],Taulukko1[[#This Row],[Vähennystarve]])</f>
        <v>50</v>
      </c>
      <c r="V1808" s="44" t="str">
        <f t="shared" si="287"/>
        <v>NA</v>
      </c>
      <c r="W1808" s="44" t="str">
        <f t="shared" si="288"/>
        <v>NA</v>
      </c>
      <c r="X1808" s="44" t="str">
        <f t="shared" si="289"/>
        <v>NA</v>
      </c>
      <c r="Y1808" s="90" t="b">
        <f>AND(MONTH(Taulukko1[[#This Row],[Alku PVM]] )=6,DAY(Taulukko1[[#This Row],[Alku PVM]] )&gt;19)</f>
        <v>0</v>
      </c>
      <c r="Z1808" s="90" t="b">
        <f>AND(MONTH(Taulukko1[[#This Row],[Loppu PVM]] )=6,DAY(Taulukko1[[#This Row],[Loppu PVM]] )&gt;19)</f>
        <v>0</v>
      </c>
      <c r="AA1808" s="90" t="b">
        <f>OR(MONTH(Taulukko1[[#This Row],[Alku PVM]] )&lt;=5,AND(MONTH(Taulukko1[[#This Row],[Alku PVM]] )=6,DAY(Taulukko1[[#This Row],[Alku PVM]] )&lt;20))</f>
        <v>0</v>
      </c>
      <c r="AB1808" s="90" t="b">
        <f>OR(MONTH(Taulukko1[[#This Row],[Loppu PVM]])&lt;=5,AND(MONTH(Taulukko1[[#This Row],[Loppu PVM]] )=6,DAY(Taulukko1[[#This Row],[Loppu PVM]])&lt;20))</f>
        <v>1</v>
      </c>
      <c r="AC1808" s="90" t="b">
        <f>OR(MONTH(Taulukko1[[#This Row],[Alku PVM]] )&lt;=3,AND(MONTH(Taulukko1[[#This Row],[Alku PVM]] )=3))</f>
        <v>0</v>
      </c>
      <c r="AD1808" s="90" t="b">
        <f>OR(MONTH(Taulukko1[[#This Row],[Loppu PVM]] )&lt;=3,AND(MONTH(Taulukko1[[#This Row],[Loppu PVM]] )=3))</f>
        <v>1</v>
      </c>
      <c r="AE1808" s="90" t="b">
        <f>OR(MONTH(Taulukko1[[#This Row],[Alku PVM]] )&lt;=9,AND(MONTH(Taulukko1[[#This Row],[Alku PVM]] )=9))</f>
        <v>0</v>
      </c>
      <c r="AF1808" s="90" t="b">
        <f>OR(MONTH(Taulukko1[[#This Row],[Loppu PVM]])&lt;=9,AND(MONTH(Taulukko1[[#This Row],[Loppu PVM]] )=9))</f>
        <v>1</v>
      </c>
      <c r="AG1808" s="90" t="b">
        <f>OR(MONTH(Taulukko1[[#This Row],[Alku PVM]] )&lt;=6,AND(MONTH(Taulukko1[[#This Row],[Alku PVM]] )=6))</f>
        <v>0</v>
      </c>
      <c r="AH1808" s="90" t="b">
        <f>OR(MONTH(Taulukko1[[#This Row],[Loppu PVM]])&lt;=6,AND(MONTH(Taulukko1[[#This Row],[Loppu PVM]] )=6))</f>
        <v>1</v>
      </c>
    </row>
    <row r="1809" spans="1:34" ht="12.75" customHeight="1">
      <c r="A1809" t="s">
        <v>665</v>
      </c>
      <c r="B1809" s="23">
        <v>40905</v>
      </c>
      <c r="C1809" t="s">
        <v>3480</v>
      </c>
      <c r="E1809" s="62">
        <v>9</v>
      </c>
      <c r="F1809" s="4">
        <v>40932</v>
      </c>
      <c r="G1809" s="5">
        <v>9</v>
      </c>
      <c r="H1809" s="22">
        <v>200</v>
      </c>
      <c r="I1809" s="126">
        <f>INDEX('TOL2008'!B:B,MATCH(A1809,'TOL2008'!A:A,0))</f>
        <v>58130</v>
      </c>
      <c r="J1809" s="126" t="str">
        <f>INDEX(Pääluokka!$H$2:$H$100,MATCH(VALUE(LEFT(Taulukko1[[#This Row],[TOL2008]],2)),Pääluokka!$G$2:$G$100,0))</f>
        <v>Informaatio ja viestintä</v>
      </c>
      <c r="K1809" s="126" t="str">
        <f>INDEX(Pääluokka!$I$2:$I$100,MATCH(VALUE(LEFT(Taulukko1[[#This Row],[TOL2008]],2)),Pääluokka!$G$2:$G$100,0))</f>
        <v>Palvelualat (G-N, R, S)</v>
      </c>
      <c r="L1809" s="41">
        <f t="shared" si="280"/>
        <v>27</v>
      </c>
      <c r="M1809" s="43">
        <f t="shared" si="281"/>
        <v>40905</v>
      </c>
      <c r="N1809" s="43">
        <f t="shared" si="282"/>
        <v>40932</v>
      </c>
      <c r="O1809" s="43">
        <f t="shared" si="283"/>
        <v>40878</v>
      </c>
      <c r="P1809" s="43">
        <f t="shared" si="284"/>
        <v>40909</v>
      </c>
      <c r="Q1809" s="41">
        <f t="shared" si="285"/>
        <v>2011</v>
      </c>
      <c r="R1809" s="41">
        <f t="shared" si="286"/>
        <v>2012</v>
      </c>
      <c r="S1809" s="43" t="str">
        <f>YEAR(Taulukko1[[#This Row],[Alku KK]])&amp;"Q"&amp;ROUNDDOWN((MONTH(Taulukko1[[#This Row],[Alku KK]])-1)/3+1,0)</f>
        <v>2011Q4</v>
      </c>
      <c r="T1809" s="43" t="str">
        <f>YEAR(Taulukko1[[#This Row],[Loppu KK]])&amp;"Q"&amp;ROUNDDOWN((MONTH(Taulukko1[[#This Row],[Loppu KK]])-1)/3+1,0)</f>
        <v>2012Q1</v>
      </c>
      <c r="U1809" s="66">
        <f>IF(COUNT(Taulukko1[[#This Row],[Neuvottelujen alaiset ]])=1,Taulukko1[[#This Row],[Neuvottelujen alaiset ]],Taulukko1[[#This Row],[Vähennystarve]])</f>
        <v>200</v>
      </c>
      <c r="V1809" s="44">
        <f t="shared" si="287"/>
        <v>4.4999999999999998E-2</v>
      </c>
      <c r="W1809" s="44">
        <f t="shared" si="288"/>
        <v>4.4999999999999998E-2</v>
      </c>
      <c r="X1809" s="44">
        <f t="shared" si="289"/>
        <v>1</v>
      </c>
      <c r="Y1809" s="90" t="b">
        <f>AND(MONTH(Taulukko1[[#This Row],[Alku PVM]] )=6,DAY(Taulukko1[[#This Row],[Alku PVM]] )&gt;19)</f>
        <v>0</v>
      </c>
      <c r="Z1809" s="90" t="b">
        <f>AND(MONTH(Taulukko1[[#This Row],[Loppu PVM]] )=6,DAY(Taulukko1[[#This Row],[Loppu PVM]] )&gt;19)</f>
        <v>0</v>
      </c>
      <c r="AA1809" s="90" t="b">
        <f>OR(MONTH(Taulukko1[[#This Row],[Alku PVM]] )&lt;=5,AND(MONTH(Taulukko1[[#This Row],[Alku PVM]] )=6,DAY(Taulukko1[[#This Row],[Alku PVM]] )&lt;20))</f>
        <v>0</v>
      </c>
      <c r="AB1809" s="90" t="b">
        <f>OR(MONTH(Taulukko1[[#This Row],[Loppu PVM]])&lt;=5,AND(MONTH(Taulukko1[[#This Row],[Loppu PVM]] )=6,DAY(Taulukko1[[#This Row],[Loppu PVM]])&lt;20))</f>
        <v>1</v>
      </c>
      <c r="AC1809" s="90" t="b">
        <f>OR(MONTH(Taulukko1[[#This Row],[Alku PVM]] )&lt;=3,AND(MONTH(Taulukko1[[#This Row],[Alku PVM]] )=3))</f>
        <v>0</v>
      </c>
      <c r="AD1809" s="90" t="b">
        <f>OR(MONTH(Taulukko1[[#This Row],[Loppu PVM]] )&lt;=3,AND(MONTH(Taulukko1[[#This Row],[Loppu PVM]] )=3))</f>
        <v>1</v>
      </c>
      <c r="AE1809" s="90" t="b">
        <f>OR(MONTH(Taulukko1[[#This Row],[Alku PVM]] )&lt;=9,AND(MONTH(Taulukko1[[#This Row],[Alku PVM]] )=9))</f>
        <v>0</v>
      </c>
      <c r="AF1809" s="90" t="b">
        <f>OR(MONTH(Taulukko1[[#This Row],[Loppu PVM]])&lt;=9,AND(MONTH(Taulukko1[[#This Row],[Loppu PVM]] )=9))</f>
        <v>1</v>
      </c>
      <c r="AG1809" s="90" t="b">
        <f>OR(MONTH(Taulukko1[[#This Row],[Alku PVM]] )&lt;=6,AND(MONTH(Taulukko1[[#This Row],[Alku PVM]] )=6))</f>
        <v>0</v>
      </c>
      <c r="AH1809" s="90" t="b">
        <f>OR(MONTH(Taulukko1[[#This Row],[Loppu PVM]])&lt;=6,AND(MONTH(Taulukko1[[#This Row],[Loppu PVM]] )=6))</f>
        <v>1</v>
      </c>
    </row>
    <row r="1810" spans="1:34" ht="12.75" customHeight="1">
      <c r="A1810" t="s">
        <v>1</v>
      </c>
      <c r="B1810" s="23">
        <v>40905</v>
      </c>
      <c r="C1810" t="s">
        <v>3828</v>
      </c>
      <c r="E1810" s="62">
        <v>50</v>
      </c>
      <c r="F1810" s="4">
        <v>40967</v>
      </c>
      <c r="G1810" s="5">
        <v>6</v>
      </c>
      <c r="H1810" s="22">
        <v>50</v>
      </c>
      <c r="I1810" s="126">
        <f>INDEX('TOL2008'!B:B,MATCH(A1810,'TOL2008'!A:A,0))</f>
        <v>64190</v>
      </c>
      <c r="J1810" s="126" t="str">
        <f>INDEX(Pääluokka!$H$2:$H$100,MATCH(VALUE(LEFT(Taulukko1[[#This Row],[TOL2008]],2)),Pääluokka!$G$2:$G$100,0))</f>
        <v>Rahoitus- ja vakuutustoiminta</v>
      </c>
      <c r="K1810" s="126" t="str">
        <f>INDEX(Pääluokka!$I$2:$I$100,MATCH(VALUE(LEFT(Taulukko1[[#This Row],[TOL2008]],2)),Pääluokka!$G$2:$G$100,0))</f>
        <v>Palvelualat (G-N, R, S)</v>
      </c>
      <c r="L1810" s="41">
        <f t="shared" si="280"/>
        <v>62</v>
      </c>
      <c r="M1810" s="43">
        <f t="shared" si="281"/>
        <v>40905</v>
      </c>
      <c r="N1810" s="43">
        <f t="shared" si="282"/>
        <v>40967</v>
      </c>
      <c r="O1810" s="43">
        <f t="shared" si="283"/>
        <v>40878</v>
      </c>
      <c r="P1810" s="43">
        <f t="shared" si="284"/>
        <v>40940</v>
      </c>
      <c r="Q1810" s="41">
        <f t="shared" si="285"/>
        <v>2011</v>
      </c>
      <c r="R1810" s="41">
        <f t="shared" si="286"/>
        <v>2012</v>
      </c>
      <c r="S1810" s="43" t="str">
        <f>YEAR(Taulukko1[[#This Row],[Alku KK]])&amp;"Q"&amp;ROUNDDOWN((MONTH(Taulukko1[[#This Row],[Alku KK]])-1)/3+1,0)</f>
        <v>2011Q4</v>
      </c>
      <c r="T1810" s="43" t="str">
        <f>YEAR(Taulukko1[[#This Row],[Loppu KK]])&amp;"Q"&amp;ROUNDDOWN((MONTH(Taulukko1[[#This Row],[Loppu KK]])-1)/3+1,0)</f>
        <v>2012Q1</v>
      </c>
      <c r="U1810" s="66">
        <f>IF(COUNT(Taulukko1[[#This Row],[Neuvottelujen alaiset ]])=1,Taulukko1[[#This Row],[Neuvottelujen alaiset ]],Taulukko1[[#This Row],[Vähennystarve]])</f>
        <v>50</v>
      </c>
      <c r="V1810" s="44">
        <f t="shared" si="287"/>
        <v>1</v>
      </c>
      <c r="W1810" s="44">
        <f t="shared" si="288"/>
        <v>0.12</v>
      </c>
      <c r="X1810" s="44">
        <f t="shared" si="289"/>
        <v>0.12</v>
      </c>
      <c r="Y1810" s="90" t="b">
        <f>AND(MONTH(Taulukko1[[#This Row],[Alku PVM]] )=6,DAY(Taulukko1[[#This Row],[Alku PVM]] )&gt;19)</f>
        <v>0</v>
      </c>
      <c r="Z1810" s="90" t="b">
        <f>AND(MONTH(Taulukko1[[#This Row],[Loppu PVM]] )=6,DAY(Taulukko1[[#This Row],[Loppu PVM]] )&gt;19)</f>
        <v>0</v>
      </c>
      <c r="AA1810" s="90" t="b">
        <f>OR(MONTH(Taulukko1[[#This Row],[Alku PVM]] )&lt;=5,AND(MONTH(Taulukko1[[#This Row],[Alku PVM]] )=6,DAY(Taulukko1[[#This Row],[Alku PVM]] )&lt;20))</f>
        <v>0</v>
      </c>
      <c r="AB1810" s="90" t="b">
        <f>OR(MONTH(Taulukko1[[#This Row],[Loppu PVM]])&lt;=5,AND(MONTH(Taulukko1[[#This Row],[Loppu PVM]] )=6,DAY(Taulukko1[[#This Row],[Loppu PVM]])&lt;20))</f>
        <v>1</v>
      </c>
      <c r="AC1810" s="90" t="b">
        <f>OR(MONTH(Taulukko1[[#This Row],[Alku PVM]] )&lt;=3,AND(MONTH(Taulukko1[[#This Row],[Alku PVM]] )=3))</f>
        <v>0</v>
      </c>
      <c r="AD1810" s="90" t="b">
        <f>OR(MONTH(Taulukko1[[#This Row],[Loppu PVM]] )&lt;=3,AND(MONTH(Taulukko1[[#This Row],[Loppu PVM]] )=3))</f>
        <v>1</v>
      </c>
      <c r="AE1810" s="90" t="b">
        <f>OR(MONTH(Taulukko1[[#This Row],[Alku PVM]] )&lt;=9,AND(MONTH(Taulukko1[[#This Row],[Alku PVM]] )=9))</f>
        <v>0</v>
      </c>
      <c r="AF1810" s="90" t="b">
        <f>OR(MONTH(Taulukko1[[#This Row],[Loppu PVM]])&lt;=9,AND(MONTH(Taulukko1[[#This Row],[Loppu PVM]] )=9))</f>
        <v>1</v>
      </c>
      <c r="AG1810" s="90" t="b">
        <f>OR(MONTH(Taulukko1[[#This Row],[Alku PVM]] )&lt;=6,AND(MONTH(Taulukko1[[#This Row],[Alku PVM]] )=6))</f>
        <v>0</v>
      </c>
      <c r="AH1810" s="90" t="b">
        <f>OR(MONTH(Taulukko1[[#This Row],[Loppu PVM]])&lt;=6,AND(MONTH(Taulukko1[[#This Row],[Loppu PVM]] )=6))</f>
        <v>1</v>
      </c>
    </row>
    <row r="1811" spans="1:34" ht="12.75" customHeight="1">
      <c r="A1811" t="s">
        <v>631</v>
      </c>
      <c r="B1811" s="23">
        <v>40906</v>
      </c>
      <c r="C1811" t="s">
        <v>3806</v>
      </c>
      <c r="F1811" s="4"/>
      <c r="G1811" s="5"/>
      <c r="H1811" s="22">
        <v>30</v>
      </c>
      <c r="I1811" s="126">
        <f>INDEX('TOL2008'!B:B,MATCH(A1811,'TOL2008'!A:A,0))</f>
        <v>62010</v>
      </c>
      <c r="J1811" s="126" t="str">
        <f>INDEX(Pääluokka!$H$2:$H$100,MATCH(VALUE(LEFT(Taulukko1[[#This Row],[TOL2008]],2)),Pääluokka!$G$2:$G$100,0))</f>
        <v>Informaatio ja viestintä</v>
      </c>
      <c r="K1811" s="126" t="str">
        <f>INDEX(Pääluokka!$I$2:$I$100,MATCH(VALUE(LEFT(Taulukko1[[#This Row],[TOL2008]],2)),Pääluokka!$G$2:$G$100,0))</f>
        <v>Palvelualat (G-N, R, S)</v>
      </c>
      <c r="L1811" s="41" t="str">
        <f t="shared" si="280"/>
        <v>NA</v>
      </c>
      <c r="M1811" s="43">
        <f t="shared" si="281"/>
        <v>40906</v>
      </c>
      <c r="N1811" s="43">
        <f t="shared" si="282"/>
        <v>40957</v>
      </c>
      <c r="O1811" s="43">
        <f t="shared" si="283"/>
        <v>40878</v>
      </c>
      <c r="P1811" s="43">
        <f t="shared" si="284"/>
        <v>40940</v>
      </c>
      <c r="Q1811" s="41">
        <f t="shared" si="285"/>
        <v>2011</v>
      </c>
      <c r="R1811" s="41">
        <f t="shared" si="286"/>
        <v>2012</v>
      </c>
      <c r="S1811" s="43" t="str">
        <f>YEAR(Taulukko1[[#This Row],[Alku KK]])&amp;"Q"&amp;ROUNDDOWN((MONTH(Taulukko1[[#This Row],[Alku KK]])-1)/3+1,0)</f>
        <v>2011Q4</v>
      </c>
      <c r="T1811" s="43" t="str">
        <f>YEAR(Taulukko1[[#This Row],[Loppu KK]])&amp;"Q"&amp;ROUNDDOWN((MONTH(Taulukko1[[#This Row],[Loppu KK]])-1)/3+1,0)</f>
        <v>2012Q1</v>
      </c>
      <c r="U1811" s="66">
        <f>IF(COUNT(Taulukko1[[#This Row],[Neuvottelujen alaiset ]])=1,Taulukko1[[#This Row],[Neuvottelujen alaiset ]],Taulukko1[[#This Row],[Vähennystarve]])</f>
        <v>30</v>
      </c>
      <c r="V1811" s="44" t="str">
        <f t="shared" si="287"/>
        <v>NA</v>
      </c>
      <c r="W1811" s="44" t="str">
        <f t="shared" si="288"/>
        <v>NA</v>
      </c>
      <c r="X1811" s="44" t="str">
        <f t="shared" si="289"/>
        <v>NA</v>
      </c>
      <c r="Y1811" s="90" t="b">
        <f>AND(MONTH(Taulukko1[[#This Row],[Alku PVM]] )=6,DAY(Taulukko1[[#This Row],[Alku PVM]] )&gt;19)</f>
        <v>0</v>
      </c>
      <c r="Z1811" s="90" t="b">
        <f>AND(MONTH(Taulukko1[[#This Row],[Loppu PVM]] )=6,DAY(Taulukko1[[#This Row],[Loppu PVM]] )&gt;19)</f>
        <v>0</v>
      </c>
      <c r="AA1811" s="90" t="b">
        <f>OR(MONTH(Taulukko1[[#This Row],[Alku PVM]] )&lt;=5,AND(MONTH(Taulukko1[[#This Row],[Alku PVM]] )=6,DAY(Taulukko1[[#This Row],[Alku PVM]] )&lt;20))</f>
        <v>0</v>
      </c>
      <c r="AB1811" s="90" t="b">
        <f>OR(MONTH(Taulukko1[[#This Row],[Loppu PVM]])&lt;=5,AND(MONTH(Taulukko1[[#This Row],[Loppu PVM]] )=6,DAY(Taulukko1[[#This Row],[Loppu PVM]])&lt;20))</f>
        <v>1</v>
      </c>
      <c r="AC1811" s="90" t="b">
        <f>OR(MONTH(Taulukko1[[#This Row],[Alku PVM]] )&lt;=3,AND(MONTH(Taulukko1[[#This Row],[Alku PVM]] )=3))</f>
        <v>0</v>
      </c>
      <c r="AD1811" s="90" t="b">
        <f>OR(MONTH(Taulukko1[[#This Row],[Loppu PVM]] )&lt;=3,AND(MONTH(Taulukko1[[#This Row],[Loppu PVM]] )=3))</f>
        <v>1</v>
      </c>
      <c r="AE1811" s="90" t="b">
        <f>OR(MONTH(Taulukko1[[#This Row],[Alku PVM]] )&lt;=9,AND(MONTH(Taulukko1[[#This Row],[Alku PVM]] )=9))</f>
        <v>0</v>
      </c>
      <c r="AF1811" s="90" t="b">
        <f>OR(MONTH(Taulukko1[[#This Row],[Loppu PVM]])&lt;=9,AND(MONTH(Taulukko1[[#This Row],[Loppu PVM]] )=9))</f>
        <v>1</v>
      </c>
      <c r="AG1811" s="90" t="b">
        <f>OR(MONTH(Taulukko1[[#This Row],[Alku PVM]] )&lt;=6,AND(MONTH(Taulukko1[[#This Row],[Alku PVM]] )=6))</f>
        <v>0</v>
      </c>
      <c r="AH1811" s="90" t="b">
        <f>OR(MONTH(Taulukko1[[#This Row],[Loppu PVM]])&lt;=6,AND(MONTH(Taulukko1[[#This Row],[Loppu PVM]] )=6))</f>
        <v>1</v>
      </c>
    </row>
    <row r="1812" spans="1:34" ht="12.75" customHeight="1">
      <c r="A1812" t="s">
        <v>4015</v>
      </c>
      <c r="B1812" s="23">
        <v>40907</v>
      </c>
      <c r="C1812" t="s">
        <v>718</v>
      </c>
      <c r="F1812" s="4">
        <v>40973</v>
      </c>
      <c r="G1812" s="5">
        <v>10</v>
      </c>
      <c r="H1812" s="22">
        <v>90</v>
      </c>
      <c r="I1812" s="126" t="e">
        <f>INDEX('TOL2008'!B:B,MATCH(A1812,'TOL2008'!A:A,0))</f>
        <v>#N/A</v>
      </c>
      <c r="J1812" s="126" t="e">
        <f>INDEX(Pääluokka!$H$2:$H$100,MATCH(VALUE(LEFT(Taulukko1[[#This Row],[TOL2008]],2)),Pääluokka!$G$2:$G$100,0))</f>
        <v>#N/A</v>
      </c>
      <c r="K1812" s="126" t="e">
        <f>INDEX(Pääluokka!$I$2:$I$100,MATCH(VALUE(LEFT(Taulukko1[[#This Row],[TOL2008]],2)),Pääluokka!$G$2:$G$100,0))</f>
        <v>#N/A</v>
      </c>
      <c r="L1812" s="41">
        <f t="shared" si="280"/>
        <v>66</v>
      </c>
      <c r="M1812" s="43">
        <f t="shared" si="281"/>
        <v>40907</v>
      </c>
      <c r="N1812" s="43">
        <f t="shared" si="282"/>
        <v>40973</v>
      </c>
      <c r="O1812" s="43">
        <f t="shared" si="283"/>
        <v>40878</v>
      </c>
      <c r="P1812" s="43">
        <f t="shared" si="284"/>
        <v>40969</v>
      </c>
      <c r="Q1812" s="41">
        <f t="shared" si="285"/>
        <v>2011</v>
      </c>
      <c r="R1812" s="41">
        <f t="shared" si="286"/>
        <v>2012</v>
      </c>
      <c r="S1812" s="43" t="str">
        <f>YEAR(Taulukko1[[#This Row],[Alku KK]])&amp;"Q"&amp;ROUNDDOWN((MONTH(Taulukko1[[#This Row],[Alku KK]])-1)/3+1,0)</f>
        <v>2011Q4</v>
      </c>
      <c r="T1812" s="43" t="str">
        <f>YEAR(Taulukko1[[#This Row],[Loppu KK]])&amp;"Q"&amp;ROUNDDOWN((MONTH(Taulukko1[[#This Row],[Loppu KK]])-1)/3+1,0)</f>
        <v>2012Q1</v>
      </c>
      <c r="U1812" s="66">
        <f>IF(COUNT(Taulukko1[[#This Row],[Neuvottelujen alaiset ]])=1,Taulukko1[[#This Row],[Neuvottelujen alaiset ]],Taulukko1[[#This Row],[Vähennystarve]])</f>
        <v>90</v>
      </c>
      <c r="V1812" s="44" t="str">
        <f t="shared" si="287"/>
        <v>NA</v>
      </c>
      <c r="W1812" s="44">
        <f t="shared" si="288"/>
        <v>0.1111111111111111</v>
      </c>
      <c r="X1812" s="44" t="str">
        <f t="shared" si="289"/>
        <v>NA</v>
      </c>
      <c r="Y1812" s="90" t="b">
        <f>AND(MONTH(Taulukko1[[#This Row],[Alku PVM]] )=6,DAY(Taulukko1[[#This Row],[Alku PVM]] )&gt;19)</f>
        <v>0</v>
      </c>
      <c r="Z1812" s="90" t="b">
        <f>AND(MONTH(Taulukko1[[#This Row],[Loppu PVM]] )=6,DAY(Taulukko1[[#This Row],[Loppu PVM]] )&gt;19)</f>
        <v>0</v>
      </c>
      <c r="AA1812" s="90" t="b">
        <f>OR(MONTH(Taulukko1[[#This Row],[Alku PVM]] )&lt;=5,AND(MONTH(Taulukko1[[#This Row],[Alku PVM]] )=6,DAY(Taulukko1[[#This Row],[Alku PVM]] )&lt;20))</f>
        <v>0</v>
      </c>
      <c r="AB1812" s="90" t="b">
        <f>OR(MONTH(Taulukko1[[#This Row],[Loppu PVM]])&lt;=5,AND(MONTH(Taulukko1[[#This Row],[Loppu PVM]] )=6,DAY(Taulukko1[[#This Row],[Loppu PVM]])&lt;20))</f>
        <v>1</v>
      </c>
      <c r="AC1812" s="90" t="b">
        <f>OR(MONTH(Taulukko1[[#This Row],[Alku PVM]] )&lt;=3,AND(MONTH(Taulukko1[[#This Row],[Alku PVM]] )=3))</f>
        <v>0</v>
      </c>
      <c r="AD1812" s="90" t="b">
        <f>OR(MONTH(Taulukko1[[#This Row],[Loppu PVM]] )&lt;=3,AND(MONTH(Taulukko1[[#This Row],[Loppu PVM]] )=3))</f>
        <v>1</v>
      </c>
      <c r="AE1812" s="90" t="b">
        <f>OR(MONTH(Taulukko1[[#This Row],[Alku PVM]] )&lt;=9,AND(MONTH(Taulukko1[[#This Row],[Alku PVM]] )=9))</f>
        <v>0</v>
      </c>
      <c r="AF1812" s="90" t="b">
        <f>OR(MONTH(Taulukko1[[#This Row],[Loppu PVM]])&lt;=9,AND(MONTH(Taulukko1[[#This Row],[Loppu PVM]] )=9))</f>
        <v>1</v>
      </c>
      <c r="AG1812" s="90" t="b">
        <f>OR(MONTH(Taulukko1[[#This Row],[Alku PVM]] )&lt;=6,AND(MONTH(Taulukko1[[#This Row],[Alku PVM]] )=6))</f>
        <v>0</v>
      </c>
      <c r="AH1812" s="90" t="b">
        <f>OR(MONTH(Taulukko1[[#This Row],[Loppu PVM]])&lt;=6,AND(MONTH(Taulukko1[[#This Row],[Loppu PVM]] )=6))</f>
        <v>1</v>
      </c>
    </row>
    <row r="1813" spans="1:34" ht="12.75" customHeight="1">
      <c r="A1813" t="s">
        <v>4294</v>
      </c>
      <c r="B1813" s="23">
        <v>40909</v>
      </c>
      <c r="C1813" t="s">
        <v>2208</v>
      </c>
      <c r="D1813" s="24"/>
      <c r="F1813" s="4">
        <v>40955</v>
      </c>
      <c r="G1813" s="5">
        <v>10</v>
      </c>
      <c r="H1813" s="22">
        <v>60</v>
      </c>
      <c r="I1813" s="126" t="e">
        <f>INDEX('TOL2008'!B:B,MATCH(A1813,'TOL2008'!A:A,0))</f>
        <v>#N/A</v>
      </c>
      <c r="J1813" s="126" t="e">
        <f>INDEX(Pääluokka!$H$2:$H$100,MATCH(VALUE(LEFT(Taulukko1[[#This Row],[TOL2008]],2)),Pääluokka!$G$2:$G$100,0))</f>
        <v>#N/A</v>
      </c>
      <c r="K1813" s="126" t="e">
        <f>INDEX(Pääluokka!$I$2:$I$100,MATCH(VALUE(LEFT(Taulukko1[[#This Row],[TOL2008]],2)),Pääluokka!$G$2:$G$100,0))</f>
        <v>#N/A</v>
      </c>
      <c r="L1813" s="41">
        <f t="shared" si="280"/>
        <v>46</v>
      </c>
      <c r="M1813" s="43">
        <f t="shared" si="281"/>
        <v>40909</v>
      </c>
      <c r="N1813" s="43">
        <f t="shared" si="282"/>
        <v>40955</v>
      </c>
      <c r="O1813" s="43">
        <f t="shared" si="283"/>
        <v>40909</v>
      </c>
      <c r="P1813" s="43">
        <f t="shared" si="284"/>
        <v>40940</v>
      </c>
      <c r="Q1813" s="41">
        <f t="shared" si="285"/>
        <v>2012</v>
      </c>
      <c r="R1813" s="41">
        <f t="shared" si="286"/>
        <v>2012</v>
      </c>
      <c r="S1813" s="20" t="str">
        <f>YEAR(Taulukko1[[#This Row],[Alku KK]])&amp;"Q"&amp;ROUNDDOWN((MONTH(Taulukko1[[#This Row],[Alku KK]])-1)/3+1,0)</f>
        <v>2012Q1</v>
      </c>
      <c r="T1813" s="20" t="str">
        <f>YEAR(Taulukko1[[#This Row],[Loppu KK]])&amp;"Q"&amp;ROUNDDOWN((MONTH(Taulukko1[[#This Row],[Loppu KK]])-1)/3+1,0)</f>
        <v>2012Q1</v>
      </c>
      <c r="U1813" s="66">
        <f>IF(COUNT(Taulukko1[[#This Row],[Neuvottelujen alaiset ]])=1,Taulukko1[[#This Row],[Neuvottelujen alaiset ]],Taulukko1[[#This Row],[Vähennystarve]])</f>
        <v>60</v>
      </c>
      <c r="V1813" s="44" t="str">
        <f t="shared" si="287"/>
        <v>NA</v>
      </c>
      <c r="W1813" s="44">
        <f t="shared" si="288"/>
        <v>0.16666666666666666</v>
      </c>
      <c r="X1813" s="44" t="str">
        <f t="shared" si="289"/>
        <v>NA</v>
      </c>
      <c r="Y1813" s="90" t="b">
        <f>AND(MONTH(Taulukko1[[#This Row],[Alku PVM]] )=6,DAY(Taulukko1[[#This Row],[Alku PVM]] )&gt;19)</f>
        <v>0</v>
      </c>
      <c r="Z1813" s="90" t="b">
        <f>AND(MONTH(Taulukko1[[#This Row],[Loppu PVM]] )=6,DAY(Taulukko1[[#This Row],[Loppu PVM]] )&gt;19)</f>
        <v>0</v>
      </c>
      <c r="AA1813" s="90" t="b">
        <f>OR(MONTH(Taulukko1[[#This Row],[Alku PVM]] )&lt;=5,AND(MONTH(Taulukko1[[#This Row],[Alku PVM]] )=6,DAY(Taulukko1[[#This Row],[Alku PVM]] )&lt;20))</f>
        <v>1</v>
      </c>
      <c r="AB1813" s="90" t="b">
        <f>OR(MONTH(Taulukko1[[#This Row],[Loppu PVM]])&lt;=5,AND(MONTH(Taulukko1[[#This Row],[Loppu PVM]] )=6,DAY(Taulukko1[[#This Row],[Loppu PVM]])&lt;20))</f>
        <v>1</v>
      </c>
      <c r="AC1813" s="90" t="b">
        <f>OR(MONTH(Taulukko1[[#This Row],[Alku PVM]] )&lt;=3,AND(MONTH(Taulukko1[[#This Row],[Alku PVM]] )=3))</f>
        <v>1</v>
      </c>
      <c r="AD1813" s="90" t="b">
        <f>OR(MONTH(Taulukko1[[#This Row],[Loppu PVM]] )&lt;=3,AND(MONTH(Taulukko1[[#This Row],[Loppu PVM]] )=3))</f>
        <v>1</v>
      </c>
      <c r="AE1813" s="90" t="b">
        <f>OR(MONTH(Taulukko1[[#This Row],[Alku PVM]] )&lt;=9,AND(MONTH(Taulukko1[[#This Row],[Alku PVM]] )=9))</f>
        <v>1</v>
      </c>
      <c r="AF1813" s="90" t="b">
        <f>OR(MONTH(Taulukko1[[#This Row],[Loppu PVM]])&lt;=9,AND(MONTH(Taulukko1[[#This Row],[Loppu PVM]] )=9))</f>
        <v>1</v>
      </c>
      <c r="AG1813" s="90" t="b">
        <f>OR(MONTH(Taulukko1[[#This Row],[Alku PVM]] )&lt;=6,AND(MONTH(Taulukko1[[#This Row],[Alku PVM]] )=6))</f>
        <v>1</v>
      </c>
      <c r="AH1813" s="90" t="b">
        <f>OR(MONTH(Taulukko1[[#This Row],[Loppu PVM]])&lt;=6,AND(MONTH(Taulukko1[[#This Row],[Loppu PVM]] )=6))</f>
        <v>1</v>
      </c>
    </row>
    <row r="1814" spans="1:34" ht="12.75" customHeight="1">
      <c r="A1814" t="s">
        <v>4207</v>
      </c>
      <c r="B1814" s="23">
        <v>40911</v>
      </c>
      <c r="C1814" t="s">
        <v>1018</v>
      </c>
      <c r="D1814" s="5">
        <v>0</v>
      </c>
      <c r="F1814" s="4">
        <v>40969</v>
      </c>
      <c r="G1814" s="5">
        <v>105</v>
      </c>
      <c r="H1814" s="22">
        <v>140</v>
      </c>
      <c r="I1814" s="126">
        <f>INDEX('TOL2008'!B:B,MATCH(A1814,'TOL2008'!A:A,0))</f>
        <v>80100</v>
      </c>
      <c r="J1814" s="126" t="str">
        <f>INDEX(Pääluokka!$H$2:$H$100,MATCH(VALUE(LEFT(Taulukko1[[#This Row],[TOL2008]],2)),Pääluokka!$G$2:$G$100,0))</f>
        <v>Hallinto- ja tukipalvelutoiminta</v>
      </c>
      <c r="K1814" s="126" t="str">
        <f>INDEX(Pääluokka!$I$2:$I$100,MATCH(VALUE(LEFT(Taulukko1[[#This Row],[TOL2008]],2)),Pääluokka!$G$2:$G$100,0))</f>
        <v>Palvelualat (G-N, R, S)</v>
      </c>
      <c r="L1814" s="41">
        <f t="shared" si="280"/>
        <v>58</v>
      </c>
      <c r="M1814" s="43">
        <f t="shared" si="281"/>
        <v>40911</v>
      </c>
      <c r="N1814" s="43">
        <f t="shared" si="282"/>
        <v>40969</v>
      </c>
      <c r="O1814" s="43">
        <f t="shared" si="283"/>
        <v>40909</v>
      </c>
      <c r="P1814" s="43">
        <f t="shared" si="284"/>
        <v>40969</v>
      </c>
      <c r="Q1814" s="41">
        <f t="shared" si="285"/>
        <v>2012</v>
      </c>
      <c r="R1814" s="41">
        <f t="shared" si="286"/>
        <v>2012</v>
      </c>
      <c r="S1814" s="43" t="str">
        <f>YEAR(Taulukko1[[#This Row],[Alku KK]])&amp;"Q"&amp;ROUNDDOWN((MONTH(Taulukko1[[#This Row],[Alku KK]])-1)/3+1,0)</f>
        <v>2012Q1</v>
      </c>
      <c r="T1814" s="43" t="str">
        <f>YEAR(Taulukko1[[#This Row],[Loppu KK]])&amp;"Q"&amp;ROUNDDOWN((MONTH(Taulukko1[[#This Row],[Loppu KK]])-1)/3+1,0)</f>
        <v>2012Q1</v>
      </c>
      <c r="U1814" s="66">
        <f>IF(COUNT(Taulukko1[[#This Row],[Neuvottelujen alaiset ]])=1,Taulukko1[[#This Row],[Neuvottelujen alaiset ]],Taulukko1[[#This Row],[Vähennystarve]])</f>
        <v>140</v>
      </c>
      <c r="V1814" s="44" t="str">
        <f t="shared" si="287"/>
        <v>NA</v>
      </c>
      <c r="W1814" s="44">
        <f t="shared" si="288"/>
        <v>0.75</v>
      </c>
      <c r="X1814" s="44" t="str">
        <f t="shared" si="289"/>
        <v>NA</v>
      </c>
      <c r="Y1814" s="90" t="b">
        <f>AND(MONTH(Taulukko1[[#This Row],[Alku PVM]] )=6,DAY(Taulukko1[[#This Row],[Alku PVM]] )&gt;19)</f>
        <v>0</v>
      </c>
      <c r="Z1814" s="90" t="b">
        <f>AND(MONTH(Taulukko1[[#This Row],[Loppu PVM]] )=6,DAY(Taulukko1[[#This Row],[Loppu PVM]] )&gt;19)</f>
        <v>0</v>
      </c>
      <c r="AA1814" s="90" t="b">
        <f>OR(MONTH(Taulukko1[[#This Row],[Alku PVM]] )&lt;=5,AND(MONTH(Taulukko1[[#This Row],[Alku PVM]] )=6,DAY(Taulukko1[[#This Row],[Alku PVM]] )&lt;20))</f>
        <v>1</v>
      </c>
      <c r="AB1814" s="90" t="b">
        <f>OR(MONTH(Taulukko1[[#This Row],[Loppu PVM]])&lt;=5,AND(MONTH(Taulukko1[[#This Row],[Loppu PVM]] )=6,DAY(Taulukko1[[#This Row],[Loppu PVM]])&lt;20))</f>
        <v>1</v>
      </c>
      <c r="AC1814" s="90" t="b">
        <f>OR(MONTH(Taulukko1[[#This Row],[Alku PVM]] )&lt;=3,AND(MONTH(Taulukko1[[#This Row],[Alku PVM]] )=3))</f>
        <v>1</v>
      </c>
      <c r="AD1814" s="90" t="b">
        <f>OR(MONTH(Taulukko1[[#This Row],[Loppu PVM]] )&lt;=3,AND(MONTH(Taulukko1[[#This Row],[Loppu PVM]] )=3))</f>
        <v>1</v>
      </c>
      <c r="AE1814" s="90" t="b">
        <f>OR(MONTH(Taulukko1[[#This Row],[Alku PVM]] )&lt;=9,AND(MONTH(Taulukko1[[#This Row],[Alku PVM]] )=9))</f>
        <v>1</v>
      </c>
      <c r="AF1814" s="90" t="b">
        <f>OR(MONTH(Taulukko1[[#This Row],[Loppu PVM]])&lt;=9,AND(MONTH(Taulukko1[[#This Row],[Loppu PVM]] )=9))</f>
        <v>1</v>
      </c>
      <c r="AG1814" s="90" t="b">
        <f>OR(MONTH(Taulukko1[[#This Row],[Alku PVM]] )&lt;=6,AND(MONTH(Taulukko1[[#This Row],[Alku PVM]] )=6))</f>
        <v>1</v>
      </c>
      <c r="AH1814" s="90" t="b">
        <f>OR(MONTH(Taulukko1[[#This Row],[Loppu PVM]])&lt;=6,AND(MONTH(Taulukko1[[#This Row],[Loppu PVM]] )=6))</f>
        <v>1</v>
      </c>
    </row>
    <row r="1815" spans="1:34" ht="12.75" customHeight="1">
      <c r="A1815" t="s">
        <v>4184</v>
      </c>
      <c r="B1815" s="23">
        <v>40911</v>
      </c>
      <c r="C1815" t="s">
        <v>4183</v>
      </c>
      <c r="E1815" s="62">
        <v>15</v>
      </c>
      <c r="F1815" s="4">
        <v>40976</v>
      </c>
      <c r="G1815" s="5">
        <v>8</v>
      </c>
      <c r="H1815" s="22">
        <v>165</v>
      </c>
      <c r="I1815" s="126">
        <f>INDEX('TOL2008'!B:B,MATCH(A1815,'TOL2008'!A:A,0))</f>
        <v>58130</v>
      </c>
      <c r="J1815" s="126" t="str">
        <f>INDEX(Pääluokka!$H$2:$H$100,MATCH(VALUE(LEFT(Taulukko1[[#This Row],[TOL2008]],2)),Pääluokka!$G$2:$G$100,0))</f>
        <v>Informaatio ja viestintä</v>
      </c>
      <c r="K1815" s="126" t="str">
        <f>INDEX(Pääluokka!$I$2:$I$100,MATCH(VALUE(LEFT(Taulukko1[[#This Row],[TOL2008]],2)),Pääluokka!$G$2:$G$100,0))</f>
        <v>Palvelualat (G-N, R, S)</v>
      </c>
      <c r="L1815" s="41">
        <f t="shared" si="280"/>
        <v>65</v>
      </c>
      <c r="M1815" s="43">
        <f t="shared" si="281"/>
        <v>40911</v>
      </c>
      <c r="N1815" s="43">
        <f t="shared" si="282"/>
        <v>40976</v>
      </c>
      <c r="O1815" s="43">
        <f t="shared" si="283"/>
        <v>40909</v>
      </c>
      <c r="P1815" s="43">
        <f t="shared" si="284"/>
        <v>40969</v>
      </c>
      <c r="Q1815" s="41">
        <f t="shared" si="285"/>
        <v>2012</v>
      </c>
      <c r="R1815" s="41">
        <f t="shared" si="286"/>
        <v>2012</v>
      </c>
      <c r="S1815" s="43" t="str">
        <f>YEAR(Taulukko1[[#This Row],[Alku KK]])&amp;"Q"&amp;ROUNDDOWN((MONTH(Taulukko1[[#This Row],[Alku KK]])-1)/3+1,0)</f>
        <v>2012Q1</v>
      </c>
      <c r="T1815" s="43" t="str">
        <f>YEAR(Taulukko1[[#This Row],[Loppu KK]])&amp;"Q"&amp;ROUNDDOWN((MONTH(Taulukko1[[#This Row],[Loppu KK]])-1)/3+1,0)</f>
        <v>2012Q1</v>
      </c>
      <c r="U1815" s="66">
        <f>IF(COUNT(Taulukko1[[#This Row],[Neuvottelujen alaiset ]])=1,Taulukko1[[#This Row],[Neuvottelujen alaiset ]],Taulukko1[[#This Row],[Vähennystarve]])</f>
        <v>165</v>
      </c>
      <c r="V1815" s="44">
        <f t="shared" si="287"/>
        <v>9.0909090909090912E-2</v>
      </c>
      <c r="W1815" s="44">
        <f t="shared" si="288"/>
        <v>4.8484848484848485E-2</v>
      </c>
      <c r="X1815" s="44">
        <f t="shared" si="289"/>
        <v>0.53333333333333333</v>
      </c>
      <c r="Y1815" s="90" t="b">
        <f>AND(MONTH(Taulukko1[[#This Row],[Alku PVM]] )=6,DAY(Taulukko1[[#This Row],[Alku PVM]] )&gt;19)</f>
        <v>0</v>
      </c>
      <c r="Z1815" s="90" t="b">
        <f>AND(MONTH(Taulukko1[[#This Row],[Loppu PVM]] )=6,DAY(Taulukko1[[#This Row],[Loppu PVM]] )&gt;19)</f>
        <v>0</v>
      </c>
      <c r="AA1815" s="90" t="b">
        <f>OR(MONTH(Taulukko1[[#This Row],[Alku PVM]] )&lt;=5,AND(MONTH(Taulukko1[[#This Row],[Alku PVM]] )=6,DAY(Taulukko1[[#This Row],[Alku PVM]] )&lt;20))</f>
        <v>1</v>
      </c>
      <c r="AB1815" s="90" t="b">
        <f>OR(MONTH(Taulukko1[[#This Row],[Loppu PVM]])&lt;=5,AND(MONTH(Taulukko1[[#This Row],[Loppu PVM]] )=6,DAY(Taulukko1[[#This Row],[Loppu PVM]])&lt;20))</f>
        <v>1</v>
      </c>
      <c r="AC1815" s="90" t="b">
        <f>OR(MONTH(Taulukko1[[#This Row],[Alku PVM]] )&lt;=3,AND(MONTH(Taulukko1[[#This Row],[Alku PVM]] )=3))</f>
        <v>1</v>
      </c>
      <c r="AD1815" s="90" t="b">
        <f>OR(MONTH(Taulukko1[[#This Row],[Loppu PVM]] )&lt;=3,AND(MONTH(Taulukko1[[#This Row],[Loppu PVM]] )=3))</f>
        <v>1</v>
      </c>
      <c r="AE1815" s="90" t="b">
        <f>OR(MONTH(Taulukko1[[#This Row],[Alku PVM]] )&lt;=9,AND(MONTH(Taulukko1[[#This Row],[Alku PVM]] )=9))</f>
        <v>1</v>
      </c>
      <c r="AF1815" s="90" t="b">
        <f>OR(MONTH(Taulukko1[[#This Row],[Loppu PVM]])&lt;=9,AND(MONTH(Taulukko1[[#This Row],[Loppu PVM]] )=9))</f>
        <v>1</v>
      </c>
      <c r="AG1815" s="90" t="b">
        <f>OR(MONTH(Taulukko1[[#This Row],[Alku PVM]] )&lt;=6,AND(MONTH(Taulukko1[[#This Row],[Alku PVM]] )=6))</f>
        <v>1</v>
      </c>
      <c r="AH1815" s="90" t="b">
        <f>OR(MONTH(Taulukko1[[#This Row],[Loppu PVM]])&lt;=6,AND(MONTH(Taulukko1[[#This Row],[Loppu PVM]] )=6))</f>
        <v>1</v>
      </c>
    </row>
    <row r="1816" spans="1:34" ht="12.75" customHeight="1">
      <c r="A1816" t="s">
        <v>446</v>
      </c>
      <c r="B1816" s="23">
        <v>40911</v>
      </c>
      <c r="C1816" t="s">
        <v>4158</v>
      </c>
      <c r="D1816" s="5" t="s">
        <v>25</v>
      </c>
      <c r="E1816" s="62">
        <v>150</v>
      </c>
      <c r="F1816" s="4">
        <v>40953</v>
      </c>
      <c r="G1816" s="5">
        <v>136</v>
      </c>
      <c r="H1816" s="22">
        <v>620</v>
      </c>
      <c r="I1816" s="126">
        <f>INDEX('TOL2008'!B:B,MATCH(A1816,'TOL2008'!A:A,0))</f>
        <v>62010</v>
      </c>
      <c r="J1816" s="126" t="str">
        <f>INDEX(Pääluokka!$H$2:$H$100,MATCH(VALUE(LEFT(Taulukko1[[#This Row],[TOL2008]],2)),Pääluokka!$G$2:$G$100,0))</f>
        <v>Informaatio ja viestintä</v>
      </c>
      <c r="K1816" s="126" t="str">
        <f>INDEX(Pääluokka!$I$2:$I$100,MATCH(VALUE(LEFT(Taulukko1[[#This Row],[TOL2008]],2)),Pääluokka!$G$2:$G$100,0))</f>
        <v>Palvelualat (G-N, R, S)</v>
      </c>
      <c r="L1816" s="41">
        <f t="shared" si="280"/>
        <v>42</v>
      </c>
      <c r="M1816" s="43">
        <f t="shared" si="281"/>
        <v>40911</v>
      </c>
      <c r="N1816" s="43">
        <f t="shared" si="282"/>
        <v>40953</v>
      </c>
      <c r="O1816" s="43">
        <f t="shared" si="283"/>
        <v>40909</v>
      </c>
      <c r="P1816" s="43">
        <f t="shared" si="284"/>
        <v>40940</v>
      </c>
      <c r="Q1816" s="41">
        <f t="shared" si="285"/>
        <v>2012</v>
      </c>
      <c r="R1816" s="41">
        <f t="shared" si="286"/>
        <v>2012</v>
      </c>
      <c r="S1816" s="43" t="str">
        <f>YEAR(Taulukko1[[#This Row],[Alku KK]])&amp;"Q"&amp;ROUNDDOWN((MONTH(Taulukko1[[#This Row],[Alku KK]])-1)/3+1,0)</f>
        <v>2012Q1</v>
      </c>
      <c r="T1816" s="43" t="str">
        <f>YEAR(Taulukko1[[#This Row],[Loppu KK]])&amp;"Q"&amp;ROUNDDOWN((MONTH(Taulukko1[[#This Row],[Loppu KK]])-1)/3+1,0)</f>
        <v>2012Q1</v>
      </c>
      <c r="U1816" s="66">
        <f>IF(COUNT(Taulukko1[[#This Row],[Neuvottelujen alaiset ]])=1,Taulukko1[[#This Row],[Neuvottelujen alaiset ]],Taulukko1[[#This Row],[Vähennystarve]])</f>
        <v>620</v>
      </c>
      <c r="V1816" s="44">
        <f t="shared" si="287"/>
        <v>0.24193548387096775</v>
      </c>
      <c r="W1816" s="44">
        <f t="shared" si="288"/>
        <v>0.21935483870967742</v>
      </c>
      <c r="X1816" s="44">
        <f t="shared" si="289"/>
        <v>0.90666666666666662</v>
      </c>
      <c r="Y1816" s="90" t="b">
        <f>AND(MONTH(Taulukko1[[#This Row],[Alku PVM]] )=6,DAY(Taulukko1[[#This Row],[Alku PVM]] )&gt;19)</f>
        <v>0</v>
      </c>
      <c r="Z1816" s="90" t="b">
        <f>AND(MONTH(Taulukko1[[#This Row],[Loppu PVM]] )=6,DAY(Taulukko1[[#This Row],[Loppu PVM]] )&gt;19)</f>
        <v>0</v>
      </c>
      <c r="AA1816" s="90" t="b">
        <f>OR(MONTH(Taulukko1[[#This Row],[Alku PVM]] )&lt;=5,AND(MONTH(Taulukko1[[#This Row],[Alku PVM]] )=6,DAY(Taulukko1[[#This Row],[Alku PVM]] )&lt;20))</f>
        <v>1</v>
      </c>
      <c r="AB1816" s="90" t="b">
        <f>OR(MONTH(Taulukko1[[#This Row],[Loppu PVM]])&lt;=5,AND(MONTH(Taulukko1[[#This Row],[Loppu PVM]] )=6,DAY(Taulukko1[[#This Row],[Loppu PVM]])&lt;20))</f>
        <v>1</v>
      </c>
      <c r="AC1816" s="90" t="b">
        <f>OR(MONTH(Taulukko1[[#This Row],[Alku PVM]] )&lt;=3,AND(MONTH(Taulukko1[[#This Row],[Alku PVM]] )=3))</f>
        <v>1</v>
      </c>
      <c r="AD1816" s="90" t="b">
        <f>OR(MONTH(Taulukko1[[#This Row],[Loppu PVM]] )&lt;=3,AND(MONTH(Taulukko1[[#This Row],[Loppu PVM]] )=3))</f>
        <v>1</v>
      </c>
      <c r="AE1816" s="90" t="b">
        <f>OR(MONTH(Taulukko1[[#This Row],[Alku PVM]] )&lt;=9,AND(MONTH(Taulukko1[[#This Row],[Alku PVM]] )=9))</f>
        <v>1</v>
      </c>
      <c r="AF1816" s="90" t="b">
        <f>OR(MONTH(Taulukko1[[#This Row],[Loppu PVM]])&lt;=9,AND(MONTH(Taulukko1[[#This Row],[Loppu PVM]] )=9))</f>
        <v>1</v>
      </c>
      <c r="AG1816" s="90" t="b">
        <f>OR(MONTH(Taulukko1[[#This Row],[Alku PVM]] )&lt;=6,AND(MONTH(Taulukko1[[#This Row],[Alku PVM]] )=6))</f>
        <v>1</v>
      </c>
      <c r="AH1816" s="90" t="b">
        <f>OR(MONTH(Taulukko1[[#This Row],[Loppu PVM]])&lt;=6,AND(MONTH(Taulukko1[[#This Row],[Loppu PVM]] )=6))</f>
        <v>1</v>
      </c>
    </row>
    <row r="1817" spans="1:34" ht="12.75" customHeight="1">
      <c r="A1817" t="s">
        <v>4301</v>
      </c>
      <c r="B1817" s="23">
        <v>40912</v>
      </c>
      <c r="C1817" t="s">
        <v>4300</v>
      </c>
      <c r="F1817" s="4">
        <v>41011</v>
      </c>
      <c r="G1817" s="5">
        <v>100</v>
      </c>
      <c r="H1817" s="22">
        <v>106</v>
      </c>
      <c r="I1817" s="126" t="e">
        <f>INDEX('TOL2008'!B:B,MATCH(A1817,'TOL2008'!A:A,0))</f>
        <v>#N/A</v>
      </c>
      <c r="J1817" s="126" t="e">
        <f>INDEX(Pääluokka!$H$2:$H$100,MATCH(VALUE(LEFT(Taulukko1[[#This Row],[TOL2008]],2)),Pääluokka!$G$2:$G$100,0))</f>
        <v>#N/A</v>
      </c>
      <c r="K1817" s="126" t="e">
        <f>INDEX(Pääluokka!$I$2:$I$100,MATCH(VALUE(LEFT(Taulukko1[[#This Row],[TOL2008]],2)),Pääluokka!$G$2:$G$100,0))</f>
        <v>#N/A</v>
      </c>
      <c r="L1817" s="41">
        <f t="shared" si="280"/>
        <v>99</v>
      </c>
      <c r="M1817" s="43">
        <f t="shared" si="281"/>
        <v>40912</v>
      </c>
      <c r="N1817" s="43">
        <f t="shared" si="282"/>
        <v>41011</v>
      </c>
      <c r="O1817" s="43">
        <f t="shared" si="283"/>
        <v>40909</v>
      </c>
      <c r="P1817" s="43">
        <f t="shared" si="284"/>
        <v>41000</v>
      </c>
      <c r="Q1817" s="41">
        <f t="shared" si="285"/>
        <v>2012</v>
      </c>
      <c r="R1817" s="41">
        <f t="shared" si="286"/>
        <v>2012</v>
      </c>
      <c r="S1817" s="43" t="str">
        <f>YEAR(Taulukko1[[#This Row],[Alku KK]])&amp;"Q"&amp;ROUNDDOWN((MONTH(Taulukko1[[#This Row],[Alku KK]])-1)/3+1,0)</f>
        <v>2012Q1</v>
      </c>
      <c r="T1817" s="43" t="str">
        <f>YEAR(Taulukko1[[#This Row],[Loppu KK]])&amp;"Q"&amp;ROUNDDOWN((MONTH(Taulukko1[[#This Row],[Loppu KK]])-1)/3+1,0)</f>
        <v>2012Q2</v>
      </c>
      <c r="U1817" s="66">
        <f>IF(COUNT(Taulukko1[[#This Row],[Neuvottelujen alaiset ]])=1,Taulukko1[[#This Row],[Neuvottelujen alaiset ]],Taulukko1[[#This Row],[Vähennystarve]])</f>
        <v>106</v>
      </c>
      <c r="V1817" s="44" t="str">
        <f t="shared" si="287"/>
        <v>NA</v>
      </c>
      <c r="W1817" s="44">
        <f t="shared" si="288"/>
        <v>0.94339622641509435</v>
      </c>
      <c r="X1817" s="44" t="str">
        <f t="shared" si="289"/>
        <v>NA</v>
      </c>
      <c r="Y1817" s="90" t="b">
        <f>AND(MONTH(Taulukko1[[#This Row],[Alku PVM]] )=6,DAY(Taulukko1[[#This Row],[Alku PVM]] )&gt;19)</f>
        <v>0</v>
      </c>
      <c r="Z1817" s="90" t="b">
        <f>AND(MONTH(Taulukko1[[#This Row],[Loppu PVM]] )=6,DAY(Taulukko1[[#This Row],[Loppu PVM]] )&gt;19)</f>
        <v>0</v>
      </c>
      <c r="AA1817" s="90" t="b">
        <f>OR(MONTH(Taulukko1[[#This Row],[Alku PVM]] )&lt;=5,AND(MONTH(Taulukko1[[#This Row],[Alku PVM]] )=6,DAY(Taulukko1[[#This Row],[Alku PVM]] )&lt;20))</f>
        <v>1</v>
      </c>
      <c r="AB1817" s="90" t="b">
        <f>OR(MONTH(Taulukko1[[#This Row],[Loppu PVM]])&lt;=5,AND(MONTH(Taulukko1[[#This Row],[Loppu PVM]] )=6,DAY(Taulukko1[[#This Row],[Loppu PVM]])&lt;20))</f>
        <v>1</v>
      </c>
      <c r="AC1817" s="90" t="b">
        <f>OR(MONTH(Taulukko1[[#This Row],[Alku PVM]] )&lt;=3,AND(MONTH(Taulukko1[[#This Row],[Alku PVM]] )=3))</f>
        <v>1</v>
      </c>
      <c r="AD1817" s="90" t="b">
        <f>OR(MONTH(Taulukko1[[#This Row],[Loppu PVM]] )&lt;=3,AND(MONTH(Taulukko1[[#This Row],[Loppu PVM]] )=3))</f>
        <v>0</v>
      </c>
      <c r="AE1817" s="90" t="b">
        <f>OR(MONTH(Taulukko1[[#This Row],[Alku PVM]] )&lt;=9,AND(MONTH(Taulukko1[[#This Row],[Alku PVM]] )=9))</f>
        <v>1</v>
      </c>
      <c r="AF1817" s="90" t="b">
        <f>OR(MONTH(Taulukko1[[#This Row],[Loppu PVM]])&lt;=9,AND(MONTH(Taulukko1[[#This Row],[Loppu PVM]] )=9))</f>
        <v>1</v>
      </c>
      <c r="AG1817" s="90" t="b">
        <f>OR(MONTH(Taulukko1[[#This Row],[Alku PVM]] )&lt;=6,AND(MONTH(Taulukko1[[#This Row],[Alku PVM]] )=6))</f>
        <v>1</v>
      </c>
      <c r="AH1817" s="90" t="b">
        <f>OR(MONTH(Taulukko1[[#This Row],[Loppu PVM]])&lt;=6,AND(MONTH(Taulukko1[[#This Row],[Loppu PVM]] )=6))</f>
        <v>1</v>
      </c>
    </row>
    <row r="1818" spans="1:34" ht="12.75" customHeight="1">
      <c r="A1818" t="s">
        <v>4098</v>
      </c>
      <c r="B1818" s="23">
        <v>40912</v>
      </c>
      <c r="C1818" t="s">
        <v>4097</v>
      </c>
      <c r="D1818" s="5">
        <v>10</v>
      </c>
      <c r="F1818" s="4">
        <v>40953</v>
      </c>
      <c r="G1818" s="5">
        <v>0</v>
      </c>
      <c r="H1818" s="22">
        <v>110</v>
      </c>
      <c r="I1818" s="126" t="e">
        <f>INDEX('TOL2008'!B:B,MATCH(A1818,'TOL2008'!A:A,0))</f>
        <v>#N/A</v>
      </c>
      <c r="J1818" s="126" t="e">
        <f>INDEX(Pääluokka!$H$2:$H$100,MATCH(VALUE(LEFT(Taulukko1[[#This Row],[TOL2008]],2)),Pääluokka!$G$2:$G$100,0))</f>
        <v>#N/A</v>
      </c>
      <c r="K1818" s="126" t="e">
        <f>INDEX(Pääluokka!$I$2:$I$100,MATCH(VALUE(LEFT(Taulukko1[[#This Row],[TOL2008]],2)),Pääluokka!$G$2:$G$100,0))</f>
        <v>#N/A</v>
      </c>
      <c r="L1818" s="41">
        <f t="shared" si="280"/>
        <v>41</v>
      </c>
      <c r="M1818" s="43">
        <f t="shared" si="281"/>
        <v>40912</v>
      </c>
      <c r="N1818" s="43">
        <f t="shared" si="282"/>
        <v>40953</v>
      </c>
      <c r="O1818" s="43">
        <f t="shared" si="283"/>
        <v>40909</v>
      </c>
      <c r="P1818" s="43">
        <f t="shared" si="284"/>
        <v>40940</v>
      </c>
      <c r="Q1818" s="41">
        <f t="shared" si="285"/>
        <v>2012</v>
      </c>
      <c r="R1818" s="41">
        <f t="shared" si="286"/>
        <v>2012</v>
      </c>
      <c r="S1818" s="43" t="str">
        <f>YEAR(Taulukko1[[#This Row],[Alku KK]])&amp;"Q"&amp;ROUNDDOWN((MONTH(Taulukko1[[#This Row],[Alku KK]])-1)/3+1,0)</f>
        <v>2012Q1</v>
      </c>
      <c r="T1818" s="43" t="str">
        <f>YEAR(Taulukko1[[#This Row],[Loppu KK]])&amp;"Q"&amp;ROUNDDOWN((MONTH(Taulukko1[[#This Row],[Loppu KK]])-1)/3+1,0)</f>
        <v>2012Q1</v>
      </c>
      <c r="U1818" s="66">
        <f>IF(COUNT(Taulukko1[[#This Row],[Neuvottelujen alaiset ]])=1,Taulukko1[[#This Row],[Neuvottelujen alaiset ]],Taulukko1[[#This Row],[Vähennystarve]])</f>
        <v>110</v>
      </c>
      <c r="V1818" s="44" t="str">
        <f t="shared" si="287"/>
        <v>NA</v>
      </c>
      <c r="W1818" s="44">
        <f t="shared" si="288"/>
        <v>0</v>
      </c>
      <c r="X1818" s="44" t="str">
        <f t="shared" si="289"/>
        <v>NA</v>
      </c>
      <c r="Y1818" s="90" t="b">
        <f>AND(MONTH(Taulukko1[[#This Row],[Alku PVM]] )=6,DAY(Taulukko1[[#This Row],[Alku PVM]] )&gt;19)</f>
        <v>0</v>
      </c>
      <c r="Z1818" s="90" t="b">
        <f>AND(MONTH(Taulukko1[[#This Row],[Loppu PVM]] )=6,DAY(Taulukko1[[#This Row],[Loppu PVM]] )&gt;19)</f>
        <v>0</v>
      </c>
      <c r="AA1818" s="90" t="b">
        <f>OR(MONTH(Taulukko1[[#This Row],[Alku PVM]] )&lt;=5,AND(MONTH(Taulukko1[[#This Row],[Alku PVM]] )=6,DAY(Taulukko1[[#This Row],[Alku PVM]] )&lt;20))</f>
        <v>1</v>
      </c>
      <c r="AB1818" s="90" t="b">
        <f>OR(MONTH(Taulukko1[[#This Row],[Loppu PVM]])&lt;=5,AND(MONTH(Taulukko1[[#This Row],[Loppu PVM]] )=6,DAY(Taulukko1[[#This Row],[Loppu PVM]])&lt;20))</f>
        <v>1</v>
      </c>
      <c r="AC1818" s="90" t="b">
        <f>OR(MONTH(Taulukko1[[#This Row],[Alku PVM]] )&lt;=3,AND(MONTH(Taulukko1[[#This Row],[Alku PVM]] )=3))</f>
        <v>1</v>
      </c>
      <c r="AD1818" s="90" t="b">
        <f>OR(MONTH(Taulukko1[[#This Row],[Loppu PVM]] )&lt;=3,AND(MONTH(Taulukko1[[#This Row],[Loppu PVM]] )=3))</f>
        <v>1</v>
      </c>
      <c r="AE1818" s="90" t="b">
        <f>OR(MONTH(Taulukko1[[#This Row],[Alku PVM]] )&lt;=9,AND(MONTH(Taulukko1[[#This Row],[Alku PVM]] )=9))</f>
        <v>1</v>
      </c>
      <c r="AF1818" s="90" t="b">
        <f>OR(MONTH(Taulukko1[[#This Row],[Loppu PVM]])&lt;=9,AND(MONTH(Taulukko1[[#This Row],[Loppu PVM]] )=9))</f>
        <v>1</v>
      </c>
      <c r="AG1818" s="90" t="b">
        <f>OR(MONTH(Taulukko1[[#This Row],[Alku PVM]] )&lt;=6,AND(MONTH(Taulukko1[[#This Row],[Alku PVM]] )=6))</f>
        <v>1</v>
      </c>
      <c r="AH1818" s="90" t="b">
        <f>OR(MONTH(Taulukko1[[#This Row],[Loppu PVM]])&lt;=6,AND(MONTH(Taulukko1[[#This Row],[Loppu PVM]] )=6))</f>
        <v>1</v>
      </c>
    </row>
    <row r="1819" spans="1:34" ht="12.75" customHeight="1">
      <c r="A1819" t="s">
        <v>1833</v>
      </c>
      <c r="B1819" s="23">
        <v>40912</v>
      </c>
      <c r="C1819" t="s">
        <v>87</v>
      </c>
      <c r="D1819" s="5" t="s">
        <v>25</v>
      </c>
      <c r="E1819" s="62">
        <v>90</v>
      </c>
      <c r="F1819" s="4">
        <v>40961</v>
      </c>
      <c r="G1819" s="5">
        <v>60</v>
      </c>
      <c r="H1819" s="22">
        <v>800</v>
      </c>
      <c r="I1819" s="126">
        <f>INDEX('TOL2008'!B:B,MATCH(A1819,'TOL2008'!A:A,0))</f>
        <v>8920</v>
      </c>
      <c r="J1819" s="126" t="str">
        <f>INDEX(Pääluokka!$H$2:$H$100,MATCH(VALUE(LEFT(Taulukko1[[#This Row],[TOL2008]],2)),Pääluokka!$G$2:$G$100,0))</f>
        <v>Terveys- ja sosiaalipalvelut</v>
      </c>
      <c r="K1819" s="126" t="str">
        <f>INDEX(Pääluokka!$I$2:$I$100,MATCH(VALUE(LEFT(Taulukko1[[#This Row],[TOL2008]],2)),Pääluokka!$G$2:$G$100,0))</f>
        <v>Muut toimialat (O-Q, T-X)</v>
      </c>
      <c r="L1819" s="41">
        <f t="shared" si="280"/>
        <v>49</v>
      </c>
      <c r="M1819" s="43">
        <f t="shared" si="281"/>
        <v>40912</v>
      </c>
      <c r="N1819" s="43">
        <f t="shared" si="282"/>
        <v>40961</v>
      </c>
      <c r="O1819" s="43">
        <f t="shared" si="283"/>
        <v>40909</v>
      </c>
      <c r="P1819" s="43">
        <f t="shared" si="284"/>
        <v>40940</v>
      </c>
      <c r="Q1819" s="41">
        <f t="shared" si="285"/>
        <v>2012</v>
      </c>
      <c r="R1819" s="41">
        <f t="shared" si="286"/>
        <v>2012</v>
      </c>
      <c r="S1819" s="43" t="str">
        <f>YEAR(Taulukko1[[#This Row],[Alku KK]])&amp;"Q"&amp;ROUNDDOWN((MONTH(Taulukko1[[#This Row],[Alku KK]])-1)/3+1,0)</f>
        <v>2012Q1</v>
      </c>
      <c r="T1819" s="43" t="str">
        <f>YEAR(Taulukko1[[#This Row],[Loppu KK]])&amp;"Q"&amp;ROUNDDOWN((MONTH(Taulukko1[[#This Row],[Loppu KK]])-1)/3+1,0)</f>
        <v>2012Q1</v>
      </c>
      <c r="U1819" s="66">
        <f>IF(COUNT(Taulukko1[[#This Row],[Neuvottelujen alaiset ]])=1,Taulukko1[[#This Row],[Neuvottelujen alaiset ]],Taulukko1[[#This Row],[Vähennystarve]])</f>
        <v>800</v>
      </c>
      <c r="V1819" s="44">
        <f t="shared" si="287"/>
        <v>0.1125</v>
      </c>
      <c r="W1819" s="44">
        <f t="shared" si="288"/>
        <v>7.4999999999999997E-2</v>
      </c>
      <c r="X1819" s="44">
        <f t="shared" si="289"/>
        <v>0.66666666666666663</v>
      </c>
      <c r="Y1819" s="90" t="b">
        <f>AND(MONTH(Taulukko1[[#This Row],[Alku PVM]] )=6,DAY(Taulukko1[[#This Row],[Alku PVM]] )&gt;19)</f>
        <v>0</v>
      </c>
      <c r="Z1819" s="90" t="b">
        <f>AND(MONTH(Taulukko1[[#This Row],[Loppu PVM]] )=6,DAY(Taulukko1[[#This Row],[Loppu PVM]] )&gt;19)</f>
        <v>0</v>
      </c>
      <c r="AA1819" s="90" t="b">
        <f>OR(MONTH(Taulukko1[[#This Row],[Alku PVM]] )&lt;=5,AND(MONTH(Taulukko1[[#This Row],[Alku PVM]] )=6,DAY(Taulukko1[[#This Row],[Alku PVM]] )&lt;20))</f>
        <v>1</v>
      </c>
      <c r="AB1819" s="90" t="b">
        <f>OR(MONTH(Taulukko1[[#This Row],[Loppu PVM]])&lt;=5,AND(MONTH(Taulukko1[[#This Row],[Loppu PVM]] )=6,DAY(Taulukko1[[#This Row],[Loppu PVM]])&lt;20))</f>
        <v>1</v>
      </c>
      <c r="AC1819" s="90" t="b">
        <f>OR(MONTH(Taulukko1[[#This Row],[Alku PVM]] )&lt;=3,AND(MONTH(Taulukko1[[#This Row],[Alku PVM]] )=3))</f>
        <v>1</v>
      </c>
      <c r="AD1819" s="90" t="b">
        <f>OR(MONTH(Taulukko1[[#This Row],[Loppu PVM]] )&lt;=3,AND(MONTH(Taulukko1[[#This Row],[Loppu PVM]] )=3))</f>
        <v>1</v>
      </c>
      <c r="AE1819" s="90" t="b">
        <f>OR(MONTH(Taulukko1[[#This Row],[Alku PVM]] )&lt;=9,AND(MONTH(Taulukko1[[#This Row],[Alku PVM]] )=9))</f>
        <v>1</v>
      </c>
      <c r="AF1819" s="90" t="b">
        <f>OR(MONTH(Taulukko1[[#This Row],[Loppu PVM]])&lt;=9,AND(MONTH(Taulukko1[[#This Row],[Loppu PVM]] )=9))</f>
        <v>1</v>
      </c>
      <c r="AG1819" s="90" t="b">
        <f>OR(MONTH(Taulukko1[[#This Row],[Alku PVM]] )&lt;=6,AND(MONTH(Taulukko1[[#This Row],[Alku PVM]] )=6))</f>
        <v>1</v>
      </c>
      <c r="AH1819" s="90" t="b">
        <f>OR(MONTH(Taulukko1[[#This Row],[Loppu PVM]])&lt;=6,AND(MONTH(Taulukko1[[#This Row],[Loppu PVM]] )=6))</f>
        <v>1</v>
      </c>
    </row>
    <row r="1820" spans="1:34" ht="12.75" customHeight="1">
      <c r="A1820" t="s">
        <v>3842</v>
      </c>
      <c r="B1820" s="23">
        <v>40913</v>
      </c>
      <c r="C1820" t="s">
        <v>3841</v>
      </c>
      <c r="D1820" s="24">
        <v>0</v>
      </c>
      <c r="F1820" s="4">
        <v>41019</v>
      </c>
      <c r="G1820" s="5">
        <v>50</v>
      </c>
      <c r="H1820" s="22">
        <v>800</v>
      </c>
      <c r="I1820" s="126">
        <f>INDEX('TOL2008'!B:B,MATCH(A1820,'TOL2008'!A:A,0))</f>
        <v>85599</v>
      </c>
      <c r="J1820" s="126" t="str">
        <f>INDEX(Pääluokka!$H$2:$H$100,MATCH(VALUE(LEFT(Taulukko1[[#This Row],[TOL2008]],2)),Pääluokka!$G$2:$G$100,0))</f>
        <v>Koulutus</v>
      </c>
      <c r="K1820" s="126" t="str">
        <f>INDEX(Pääluokka!$I$2:$I$100,MATCH(VALUE(LEFT(Taulukko1[[#This Row],[TOL2008]],2)),Pääluokka!$G$2:$G$100,0))</f>
        <v>Muut toimialat (O-Q, T-X)</v>
      </c>
      <c r="L1820" s="41">
        <f t="shared" si="280"/>
        <v>106</v>
      </c>
      <c r="M1820" s="43">
        <f t="shared" si="281"/>
        <v>40913</v>
      </c>
      <c r="N1820" s="43">
        <f t="shared" si="282"/>
        <v>41019</v>
      </c>
      <c r="O1820" s="43">
        <f t="shared" si="283"/>
        <v>40909</v>
      </c>
      <c r="P1820" s="43">
        <f t="shared" si="284"/>
        <v>41000</v>
      </c>
      <c r="Q1820" s="41">
        <f t="shared" si="285"/>
        <v>2012</v>
      </c>
      <c r="R1820" s="41">
        <f t="shared" si="286"/>
        <v>2012</v>
      </c>
      <c r="S1820" s="43" t="str">
        <f>YEAR(Taulukko1[[#This Row],[Alku KK]])&amp;"Q"&amp;ROUNDDOWN((MONTH(Taulukko1[[#This Row],[Alku KK]])-1)/3+1,0)</f>
        <v>2012Q1</v>
      </c>
      <c r="T1820" s="43" t="str">
        <f>YEAR(Taulukko1[[#This Row],[Loppu KK]])&amp;"Q"&amp;ROUNDDOWN((MONTH(Taulukko1[[#This Row],[Loppu KK]])-1)/3+1,0)</f>
        <v>2012Q2</v>
      </c>
      <c r="U1820" s="66">
        <f>IF(COUNT(Taulukko1[[#This Row],[Neuvottelujen alaiset ]])=1,Taulukko1[[#This Row],[Neuvottelujen alaiset ]],Taulukko1[[#This Row],[Vähennystarve]])</f>
        <v>800</v>
      </c>
      <c r="V1820" s="44" t="str">
        <f t="shared" si="287"/>
        <v>NA</v>
      </c>
      <c r="W1820" s="44">
        <f t="shared" si="288"/>
        <v>6.25E-2</v>
      </c>
      <c r="X1820" s="44" t="str">
        <f t="shared" si="289"/>
        <v>NA</v>
      </c>
      <c r="Y1820" s="90" t="b">
        <f>AND(MONTH(Taulukko1[[#This Row],[Alku PVM]] )=6,DAY(Taulukko1[[#This Row],[Alku PVM]] )&gt;19)</f>
        <v>0</v>
      </c>
      <c r="Z1820" s="90" t="b">
        <f>AND(MONTH(Taulukko1[[#This Row],[Loppu PVM]] )=6,DAY(Taulukko1[[#This Row],[Loppu PVM]] )&gt;19)</f>
        <v>0</v>
      </c>
      <c r="AA1820" s="90" t="b">
        <f>OR(MONTH(Taulukko1[[#This Row],[Alku PVM]] )&lt;=5,AND(MONTH(Taulukko1[[#This Row],[Alku PVM]] )=6,DAY(Taulukko1[[#This Row],[Alku PVM]] )&lt;20))</f>
        <v>1</v>
      </c>
      <c r="AB1820" s="90" t="b">
        <f>OR(MONTH(Taulukko1[[#This Row],[Loppu PVM]])&lt;=5,AND(MONTH(Taulukko1[[#This Row],[Loppu PVM]] )=6,DAY(Taulukko1[[#This Row],[Loppu PVM]])&lt;20))</f>
        <v>1</v>
      </c>
      <c r="AC1820" s="90" t="b">
        <f>OR(MONTH(Taulukko1[[#This Row],[Alku PVM]] )&lt;=3,AND(MONTH(Taulukko1[[#This Row],[Alku PVM]] )=3))</f>
        <v>1</v>
      </c>
      <c r="AD1820" s="90" t="b">
        <f>OR(MONTH(Taulukko1[[#This Row],[Loppu PVM]] )&lt;=3,AND(MONTH(Taulukko1[[#This Row],[Loppu PVM]] )=3))</f>
        <v>0</v>
      </c>
      <c r="AE1820" s="90" t="b">
        <f>OR(MONTH(Taulukko1[[#This Row],[Alku PVM]] )&lt;=9,AND(MONTH(Taulukko1[[#This Row],[Alku PVM]] )=9))</f>
        <v>1</v>
      </c>
      <c r="AF1820" s="90" t="b">
        <f>OR(MONTH(Taulukko1[[#This Row],[Loppu PVM]])&lt;=9,AND(MONTH(Taulukko1[[#This Row],[Loppu PVM]] )=9))</f>
        <v>1</v>
      </c>
      <c r="AG1820" s="90" t="b">
        <f>OR(MONTH(Taulukko1[[#This Row],[Alku PVM]] )&lt;=6,AND(MONTH(Taulukko1[[#This Row],[Alku PVM]] )=6))</f>
        <v>1</v>
      </c>
      <c r="AH1820" s="90" t="b">
        <f>OR(MONTH(Taulukko1[[#This Row],[Loppu PVM]])&lt;=6,AND(MONTH(Taulukko1[[#This Row],[Loppu PVM]] )=6))</f>
        <v>1</v>
      </c>
    </row>
    <row r="1821" spans="1:34" ht="12.75" customHeight="1">
      <c r="A1821" t="s">
        <v>1249</v>
      </c>
      <c r="B1821" s="23">
        <v>40917</v>
      </c>
      <c r="C1821" t="s">
        <v>4247</v>
      </c>
      <c r="D1821" s="24"/>
      <c r="E1821" s="62">
        <v>121</v>
      </c>
      <c r="F1821" s="4">
        <v>40966</v>
      </c>
      <c r="G1821" s="5">
        <v>96</v>
      </c>
      <c r="H1821" s="22">
        <v>500</v>
      </c>
      <c r="I1821" s="126">
        <f>INDEX('TOL2008'!B:B,MATCH(A1821,'TOL2008'!A:A,0))</f>
        <v>62010</v>
      </c>
      <c r="J1821" s="126" t="str">
        <f>INDEX(Pääluokka!$H$2:$H$100,MATCH(VALUE(LEFT(Taulukko1[[#This Row],[TOL2008]],2)),Pääluokka!$G$2:$G$100,0))</f>
        <v>Informaatio ja viestintä</v>
      </c>
      <c r="K1821" s="126" t="str">
        <f>INDEX(Pääluokka!$I$2:$I$100,MATCH(VALUE(LEFT(Taulukko1[[#This Row],[TOL2008]],2)),Pääluokka!$G$2:$G$100,0))</f>
        <v>Palvelualat (G-N, R, S)</v>
      </c>
      <c r="L1821" s="41">
        <f t="shared" si="280"/>
        <v>49</v>
      </c>
      <c r="M1821" s="43">
        <f t="shared" si="281"/>
        <v>40917</v>
      </c>
      <c r="N1821" s="43">
        <f t="shared" si="282"/>
        <v>40966</v>
      </c>
      <c r="O1821" s="43">
        <f t="shared" si="283"/>
        <v>40909</v>
      </c>
      <c r="P1821" s="43">
        <f t="shared" si="284"/>
        <v>40940</v>
      </c>
      <c r="Q1821" s="41">
        <f t="shared" si="285"/>
        <v>2012</v>
      </c>
      <c r="R1821" s="41">
        <f t="shared" si="286"/>
        <v>2012</v>
      </c>
      <c r="S1821" s="43" t="str">
        <f>YEAR(Taulukko1[[#This Row],[Alku KK]])&amp;"Q"&amp;ROUNDDOWN((MONTH(Taulukko1[[#This Row],[Alku KK]])-1)/3+1,0)</f>
        <v>2012Q1</v>
      </c>
      <c r="T1821" s="43" t="str">
        <f>YEAR(Taulukko1[[#This Row],[Loppu KK]])&amp;"Q"&amp;ROUNDDOWN((MONTH(Taulukko1[[#This Row],[Loppu KK]])-1)/3+1,0)</f>
        <v>2012Q1</v>
      </c>
      <c r="U1821" s="66">
        <f>IF(COUNT(Taulukko1[[#This Row],[Neuvottelujen alaiset ]])=1,Taulukko1[[#This Row],[Neuvottelujen alaiset ]],Taulukko1[[#This Row],[Vähennystarve]])</f>
        <v>500</v>
      </c>
      <c r="V1821" s="44">
        <f t="shared" si="287"/>
        <v>0.24199999999999999</v>
      </c>
      <c r="W1821" s="44">
        <f t="shared" si="288"/>
        <v>0.192</v>
      </c>
      <c r="X1821" s="44">
        <f t="shared" si="289"/>
        <v>0.79338842975206614</v>
      </c>
      <c r="Y1821" s="90" t="b">
        <f>AND(MONTH(Taulukko1[[#This Row],[Alku PVM]] )=6,DAY(Taulukko1[[#This Row],[Alku PVM]] )&gt;19)</f>
        <v>0</v>
      </c>
      <c r="Z1821" s="90" t="b">
        <f>AND(MONTH(Taulukko1[[#This Row],[Loppu PVM]] )=6,DAY(Taulukko1[[#This Row],[Loppu PVM]] )&gt;19)</f>
        <v>0</v>
      </c>
      <c r="AA1821" s="90" t="b">
        <f>OR(MONTH(Taulukko1[[#This Row],[Alku PVM]] )&lt;=5,AND(MONTH(Taulukko1[[#This Row],[Alku PVM]] )=6,DAY(Taulukko1[[#This Row],[Alku PVM]] )&lt;20))</f>
        <v>1</v>
      </c>
      <c r="AB1821" s="90" t="b">
        <f>OR(MONTH(Taulukko1[[#This Row],[Loppu PVM]])&lt;=5,AND(MONTH(Taulukko1[[#This Row],[Loppu PVM]] )=6,DAY(Taulukko1[[#This Row],[Loppu PVM]])&lt;20))</f>
        <v>1</v>
      </c>
      <c r="AC1821" s="90" t="b">
        <f>OR(MONTH(Taulukko1[[#This Row],[Alku PVM]] )&lt;=3,AND(MONTH(Taulukko1[[#This Row],[Alku PVM]] )=3))</f>
        <v>1</v>
      </c>
      <c r="AD1821" s="90" t="b">
        <f>OR(MONTH(Taulukko1[[#This Row],[Loppu PVM]] )&lt;=3,AND(MONTH(Taulukko1[[#This Row],[Loppu PVM]] )=3))</f>
        <v>1</v>
      </c>
      <c r="AE1821" s="90" t="b">
        <f>OR(MONTH(Taulukko1[[#This Row],[Alku PVM]] )&lt;=9,AND(MONTH(Taulukko1[[#This Row],[Alku PVM]] )=9))</f>
        <v>1</v>
      </c>
      <c r="AF1821" s="90" t="b">
        <f>OR(MONTH(Taulukko1[[#This Row],[Loppu PVM]])&lt;=9,AND(MONTH(Taulukko1[[#This Row],[Loppu PVM]] )=9))</f>
        <v>1</v>
      </c>
      <c r="AG1821" s="90" t="b">
        <f>OR(MONTH(Taulukko1[[#This Row],[Alku PVM]] )&lt;=6,AND(MONTH(Taulukko1[[#This Row],[Alku PVM]] )=6))</f>
        <v>1</v>
      </c>
      <c r="AH1821" s="90" t="b">
        <f>OR(MONTH(Taulukko1[[#This Row],[Loppu PVM]])&lt;=6,AND(MONTH(Taulukko1[[#This Row],[Loppu PVM]] )=6))</f>
        <v>1</v>
      </c>
    </row>
    <row r="1822" spans="1:34" ht="12.75" customHeight="1">
      <c r="A1822" s="21" t="s">
        <v>511</v>
      </c>
      <c r="B1822" s="23">
        <v>40917</v>
      </c>
      <c r="C1822" s="21" t="s">
        <v>4212</v>
      </c>
      <c r="D1822" s="24"/>
      <c r="E1822" s="62">
        <v>20</v>
      </c>
      <c r="F1822" s="23">
        <v>40975</v>
      </c>
      <c r="G1822" s="24">
        <v>10</v>
      </c>
      <c r="H1822" s="22">
        <v>200</v>
      </c>
      <c r="I1822" s="126">
        <f>INDEX('TOL2008'!B:B,MATCH(A1822,'TOL2008'!A:A,0))</f>
        <v>18120</v>
      </c>
      <c r="J1822" s="126" t="str">
        <f>INDEX(Pääluokka!$H$2:$H$100,MATCH(VALUE(LEFT(Taulukko1[[#This Row],[TOL2008]],2)),Pääluokka!$G$2:$G$100,0))</f>
        <v>Teollisuus</v>
      </c>
      <c r="K1822" s="126" t="str">
        <f>INDEX(Pääluokka!$I$2:$I$100,MATCH(VALUE(LEFT(Taulukko1[[#This Row],[TOL2008]],2)),Pääluokka!$G$2:$G$100,0))</f>
        <v>Teollisuus (C-E)</v>
      </c>
      <c r="L1822" s="41">
        <f t="shared" si="280"/>
        <v>58</v>
      </c>
      <c r="M1822" s="43">
        <f t="shared" si="281"/>
        <v>40917</v>
      </c>
      <c r="N1822" s="43">
        <f t="shared" si="282"/>
        <v>40975</v>
      </c>
      <c r="O1822" s="43">
        <f t="shared" si="283"/>
        <v>40909</v>
      </c>
      <c r="P1822" s="43">
        <f t="shared" si="284"/>
        <v>40969</v>
      </c>
      <c r="Q1822" s="41">
        <f t="shared" si="285"/>
        <v>2012</v>
      </c>
      <c r="R1822" s="41">
        <f t="shared" si="286"/>
        <v>2012</v>
      </c>
      <c r="S1822" s="43" t="str">
        <f>YEAR(Taulukko1[[#This Row],[Alku KK]])&amp;"Q"&amp;ROUNDDOWN((MONTH(Taulukko1[[#This Row],[Alku KK]])-1)/3+1,0)</f>
        <v>2012Q1</v>
      </c>
      <c r="T1822" s="43" t="str">
        <f>YEAR(Taulukko1[[#This Row],[Loppu KK]])&amp;"Q"&amp;ROUNDDOWN((MONTH(Taulukko1[[#This Row],[Loppu KK]])-1)/3+1,0)</f>
        <v>2012Q1</v>
      </c>
      <c r="U1822" s="66">
        <f>IF(COUNT(Taulukko1[[#This Row],[Neuvottelujen alaiset ]])=1,Taulukko1[[#This Row],[Neuvottelujen alaiset ]],Taulukko1[[#This Row],[Vähennystarve]])</f>
        <v>200</v>
      </c>
      <c r="V1822" s="44">
        <f t="shared" si="287"/>
        <v>0.1</v>
      </c>
      <c r="W1822" s="44">
        <f t="shared" si="288"/>
        <v>0.05</v>
      </c>
      <c r="X1822" s="44">
        <f t="shared" si="289"/>
        <v>0.5</v>
      </c>
      <c r="Y1822" s="90" t="b">
        <f>AND(MONTH(Taulukko1[[#This Row],[Alku PVM]] )=6,DAY(Taulukko1[[#This Row],[Alku PVM]] )&gt;19)</f>
        <v>0</v>
      </c>
      <c r="Z1822" s="90" t="b">
        <f>AND(MONTH(Taulukko1[[#This Row],[Loppu PVM]] )=6,DAY(Taulukko1[[#This Row],[Loppu PVM]] )&gt;19)</f>
        <v>0</v>
      </c>
      <c r="AA1822" s="90" t="b">
        <f>OR(MONTH(Taulukko1[[#This Row],[Alku PVM]] )&lt;=5,AND(MONTH(Taulukko1[[#This Row],[Alku PVM]] )=6,DAY(Taulukko1[[#This Row],[Alku PVM]] )&lt;20))</f>
        <v>1</v>
      </c>
      <c r="AB1822" s="90" t="b">
        <f>OR(MONTH(Taulukko1[[#This Row],[Loppu PVM]])&lt;=5,AND(MONTH(Taulukko1[[#This Row],[Loppu PVM]] )=6,DAY(Taulukko1[[#This Row],[Loppu PVM]])&lt;20))</f>
        <v>1</v>
      </c>
      <c r="AC1822" s="90" t="b">
        <f>OR(MONTH(Taulukko1[[#This Row],[Alku PVM]] )&lt;=3,AND(MONTH(Taulukko1[[#This Row],[Alku PVM]] )=3))</f>
        <v>1</v>
      </c>
      <c r="AD1822" s="90" t="b">
        <f>OR(MONTH(Taulukko1[[#This Row],[Loppu PVM]] )&lt;=3,AND(MONTH(Taulukko1[[#This Row],[Loppu PVM]] )=3))</f>
        <v>1</v>
      </c>
      <c r="AE1822" s="90" t="b">
        <f>OR(MONTH(Taulukko1[[#This Row],[Alku PVM]] )&lt;=9,AND(MONTH(Taulukko1[[#This Row],[Alku PVM]] )=9))</f>
        <v>1</v>
      </c>
      <c r="AF1822" s="90" t="b">
        <f>OR(MONTH(Taulukko1[[#This Row],[Loppu PVM]])&lt;=9,AND(MONTH(Taulukko1[[#This Row],[Loppu PVM]] )=9))</f>
        <v>1</v>
      </c>
      <c r="AG1822" s="90" t="b">
        <f>OR(MONTH(Taulukko1[[#This Row],[Alku PVM]] )&lt;=6,AND(MONTH(Taulukko1[[#This Row],[Alku PVM]] )=6))</f>
        <v>1</v>
      </c>
      <c r="AH1822" s="90" t="b">
        <f>OR(MONTH(Taulukko1[[#This Row],[Loppu PVM]])&lt;=6,AND(MONTH(Taulukko1[[#This Row],[Loppu PVM]] )=6))</f>
        <v>1</v>
      </c>
    </row>
    <row r="1823" spans="1:34" ht="12.75" customHeight="1">
      <c r="A1823" s="21" t="s">
        <v>2336</v>
      </c>
      <c r="B1823" s="23">
        <v>40917</v>
      </c>
      <c r="C1823" t="s">
        <v>3900</v>
      </c>
      <c r="D1823" s="24"/>
      <c r="E1823" s="62">
        <v>55</v>
      </c>
      <c r="F1823" s="23">
        <v>40977</v>
      </c>
      <c r="G1823" s="24">
        <v>45</v>
      </c>
      <c r="H1823" s="22">
        <v>330</v>
      </c>
      <c r="I1823" s="126">
        <f>INDEX('TOL2008'!B:B,MATCH(A1823,'TOL2008'!A:A,0))</f>
        <v>50101</v>
      </c>
      <c r="J1823" s="126" t="str">
        <f>INDEX(Pääluokka!$H$2:$H$100,MATCH(VALUE(LEFT(Taulukko1[[#This Row],[TOL2008]],2)),Pääluokka!$G$2:$G$100,0))</f>
        <v>Kuljetus ja varastointi</v>
      </c>
      <c r="K1823" s="126" t="str">
        <f>INDEX(Pääluokka!$I$2:$I$100,MATCH(VALUE(LEFT(Taulukko1[[#This Row],[TOL2008]],2)),Pääluokka!$G$2:$G$100,0))</f>
        <v>Palvelualat (G-N, R, S)</v>
      </c>
      <c r="L1823" s="41">
        <f t="shared" si="280"/>
        <v>60</v>
      </c>
      <c r="M1823" s="43">
        <f t="shared" si="281"/>
        <v>40917</v>
      </c>
      <c r="N1823" s="43">
        <f t="shared" si="282"/>
        <v>40977</v>
      </c>
      <c r="O1823" s="43">
        <f t="shared" si="283"/>
        <v>40909</v>
      </c>
      <c r="P1823" s="43">
        <f t="shared" si="284"/>
        <v>40969</v>
      </c>
      <c r="Q1823" s="41">
        <f t="shared" si="285"/>
        <v>2012</v>
      </c>
      <c r="R1823" s="41">
        <f t="shared" si="286"/>
        <v>2012</v>
      </c>
      <c r="S1823" s="43" t="str">
        <f>YEAR(Taulukko1[[#This Row],[Alku KK]])&amp;"Q"&amp;ROUNDDOWN((MONTH(Taulukko1[[#This Row],[Alku KK]])-1)/3+1,0)</f>
        <v>2012Q1</v>
      </c>
      <c r="T1823" s="43" t="str">
        <f>YEAR(Taulukko1[[#This Row],[Loppu KK]])&amp;"Q"&amp;ROUNDDOWN((MONTH(Taulukko1[[#This Row],[Loppu KK]])-1)/3+1,0)</f>
        <v>2012Q1</v>
      </c>
      <c r="U1823" s="66">
        <f>IF(COUNT(Taulukko1[[#This Row],[Neuvottelujen alaiset ]])=1,Taulukko1[[#This Row],[Neuvottelujen alaiset ]],Taulukko1[[#This Row],[Vähennystarve]])</f>
        <v>330</v>
      </c>
      <c r="V1823" s="44">
        <f t="shared" si="287"/>
        <v>0.16666666666666666</v>
      </c>
      <c r="W1823" s="44">
        <f t="shared" si="288"/>
        <v>0.13636363636363635</v>
      </c>
      <c r="X1823" s="44">
        <f t="shared" si="289"/>
        <v>0.81818181818181823</v>
      </c>
      <c r="Y1823" s="90" t="b">
        <f>AND(MONTH(Taulukko1[[#This Row],[Alku PVM]] )=6,DAY(Taulukko1[[#This Row],[Alku PVM]] )&gt;19)</f>
        <v>0</v>
      </c>
      <c r="Z1823" s="90" t="b">
        <f>AND(MONTH(Taulukko1[[#This Row],[Loppu PVM]] )=6,DAY(Taulukko1[[#This Row],[Loppu PVM]] )&gt;19)</f>
        <v>0</v>
      </c>
      <c r="AA1823" s="90" t="b">
        <f>OR(MONTH(Taulukko1[[#This Row],[Alku PVM]] )&lt;=5,AND(MONTH(Taulukko1[[#This Row],[Alku PVM]] )=6,DAY(Taulukko1[[#This Row],[Alku PVM]] )&lt;20))</f>
        <v>1</v>
      </c>
      <c r="AB1823" s="90" t="b">
        <f>OR(MONTH(Taulukko1[[#This Row],[Loppu PVM]])&lt;=5,AND(MONTH(Taulukko1[[#This Row],[Loppu PVM]] )=6,DAY(Taulukko1[[#This Row],[Loppu PVM]])&lt;20))</f>
        <v>1</v>
      </c>
      <c r="AC1823" s="90" t="b">
        <f>OR(MONTH(Taulukko1[[#This Row],[Alku PVM]] )&lt;=3,AND(MONTH(Taulukko1[[#This Row],[Alku PVM]] )=3))</f>
        <v>1</v>
      </c>
      <c r="AD1823" s="90" t="b">
        <f>OR(MONTH(Taulukko1[[#This Row],[Loppu PVM]] )&lt;=3,AND(MONTH(Taulukko1[[#This Row],[Loppu PVM]] )=3))</f>
        <v>1</v>
      </c>
      <c r="AE1823" s="90" t="b">
        <f>OR(MONTH(Taulukko1[[#This Row],[Alku PVM]] )&lt;=9,AND(MONTH(Taulukko1[[#This Row],[Alku PVM]] )=9))</f>
        <v>1</v>
      </c>
      <c r="AF1823" s="90" t="b">
        <f>OR(MONTH(Taulukko1[[#This Row],[Loppu PVM]])&lt;=9,AND(MONTH(Taulukko1[[#This Row],[Loppu PVM]] )=9))</f>
        <v>1</v>
      </c>
      <c r="AG1823" s="90" t="b">
        <f>OR(MONTH(Taulukko1[[#This Row],[Alku PVM]] )&lt;=6,AND(MONTH(Taulukko1[[#This Row],[Alku PVM]] )=6))</f>
        <v>1</v>
      </c>
      <c r="AH1823" s="90" t="b">
        <f>OR(MONTH(Taulukko1[[#This Row],[Loppu PVM]])&lt;=6,AND(MONTH(Taulukko1[[#This Row],[Loppu PVM]] )=6))</f>
        <v>1</v>
      </c>
    </row>
    <row r="1824" spans="1:34" ht="12.75" customHeight="1">
      <c r="A1824" s="21" t="s">
        <v>4162</v>
      </c>
      <c r="B1824" s="23">
        <v>40918</v>
      </c>
      <c r="C1824" s="21" t="s">
        <v>4161</v>
      </c>
      <c r="D1824" s="24"/>
      <c r="F1824" s="23">
        <v>40953</v>
      </c>
      <c r="G1824" s="24">
        <v>7</v>
      </c>
      <c r="H1824" s="22">
        <v>425</v>
      </c>
      <c r="I1824" s="126" t="e">
        <f>INDEX('TOL2008'!B:B,MATCH(A1824,'TOL2008'!A:A,0))</f>
        <v>#N/A</v>
      </c>
      <c r="J1824" s="126" t="e">
        <f>INDEX(Pääluokka!$H$2:$H$100,MATCH(VALUE(LEFT(Taulukko1[[#This Row],[TOL2008]],2)),Pääluokka!$G$2:$G$100,0))</f>
        <v>#N/A</v>
      </c>
      <c r="K1824" s="126" t="e">
        <f>INDEX(Pääluokka!$I$2:$I$100,MATCH(VALUE(LEFT(Taulukko1[[#This Row],[TOL2008]],2)),Pääluokka!$G$2:$G$100,0))</f>
        <v>#N/A</v>
      </c>
      <c r="L1824" s="41">
        <f t="shared" si="280"/>
        <v>35</v>
      </c>
      <c r="M1824" s="43">
        <f t="shared" si="281"/>
        <v>40918</v>
      </c>
      <c r="N1824" s="43">
        <f t="shared" si="282"/>
        <v>40953</v>
      </c>
      <c r="O1824" s="43">
        <f t="shared" si="283"/>
        <v>40909</v>
      </c>
      <c r="P1824" s="43">
        <f t="shared" si="284"/>
        <v>40940</v>
      </c>
      <c r="Q1824" s="41">
        <f t="shared" si="285"/>
        <v>2012</v>
      </c>
      <c r="R1824" s="41">
        <f t="shared" si="286"/>
        <v>2012</v>
      </c>
      <c r="S1824" s="43" t="str">
        <f>YEAR(Taulukko1[[#This Row],[Alku KK]])&amp;"Q"&amp;ROUNDDOWN((MONTH(Taulukko1[[#This Row],[Alku KK]])-1)/3+1,0)</f>
        <v>2012Q1</v>
      </c>
      <c r="T1824" s="43" t="str">
        <f>YEAR(Taulukko1[[#This Row],[Loppu KK]])&amp;"Q"&amp;ROUNDDOWN((MONTH(Taulukko1[[#This Row],[Loppu KK]])-1)/3+1,0)</f>
        <v>2012Q1</v>
      </c>
      <c r="U1824" s="66">
        <f>IF(COUNT(Taulukko1[[#This Row],[Neuvottelujen alaiset ]])=1,Taulukko1[[#This Row],[Neuvottelujen alaiset ]],Taulukko1[[#This Row],[Vähennystarve]])</f>
        <v>425</v>
      </c>
      <c r="V1824" s="44" t="str">
        <f t="shared" si="287"/>
        <v>NA</v>
      </c>
      <c r="W1824" s="44">
        <f t="shared" si="288"/>
        <v>1.6470588235294119E-2</v>
      </c>
      <c r="X1824" s="44" t="str">
        <f t="shared" si="289"/>
        <v>NA</v>
      </c>
      <c r="Y1824" s="90" t="b">
        <f>AND(MONTH(Taulukko1[[#This Row],[Alku PVM]] )=6,DAY(Taulukko1[[#This Row],[Alku PVM]] )&gt;19)</f>
        <v>0</v>
      </c>
      <c r="Z1824" s="90" t="b">
        <f>AND(MONTH(Taulukko1[[#This Row],[Loppu PVM]] )=6,DAY(Taulukko1[[#This Row],[Loppu PVM]] )&gt;19)</f>
        <v>0</v>
      </c>
      <c r="AA1824" s="90" t="b">
        <f>OR(MONTH(Taulukko1[[#This Row],[Alku PVM]] )&lt;=5,AND(MONTH(Taulukko1[[#This Row],[Alku PVM]] )=6,DAY(Taulukko1[[#This Row],[Alku PVM]] )&lt;20))</f>
        <v>1</v>
      </c>
      <c r="AB1824" s="90" t="b">
        <f>OR(MONTH(Taulukko1[[#This Row],[Loppu PVM]])&lt;=5,AND(MONTH(Taulukko1[[#This Row],[Loppu PVM]] )=6,DAY(Taulukko1[[#This Row],[Loppu PVM]])&lt;20))</f>
        <v>1</v>
      </c>
      <c r="AC1824" s="90" t="b">
        <f>OR(MONTH(Taulukko1[[#This Row],[Alku PVM]] )&lt;=3,AND(MONTH(Taulukko1[[#This Row],[Alku PVM]] )=3))</f>
        <v>1</v>
      </c>
      <c r="AD1824" s="90" t="b">
        <f>OR(MONTH(Taulukko1[[#This Row],[Loppu PVM]] )&lt;=3,AND(MONTH(Taulukko1[[#This Row],[Loppu PVM]] )=3))</f>
        <v>1</v>
      </c>
      <c r="AE1824" s="90" t="b">
        <f>OR(MONTH(Taulukko1[[#This Row],[Alku PVM]] )&lt;=9,AND(MONTH(Taulukko1[[#This Row],[Alku PVM]] )=9))</f>
        <v>1</v>
      </c>
      <c r="AF1824" s="90" t="b">
        <f>OR(MONTH(Taulukko1[[#This Row],[Loppu PVM]])&lt;=9,AND(MONTH(Taulukko1[[#This Row],[Loppu PVM]] )=9))</f>
        <v>1</v>
      </c>
      <c r="AG1824" s="90" t="b">
        <f>OR(MONTH(Taulukko1[[#This Row],[Alku PVM]] )&lt;=6,AND(MONTH(Taulukko1[[#This Row],[Alku PVM]] )=6))</f>
        <v>1</v>
      </c>
      <c r="AH1824" s="90" t="b">
        <f>OR(MONTH(Taulukko1[[#This Row],[Loppu PVM]])&lt;=6,AND(MONTH(Taulukko1[[#This Row],[Loppu PVM]] )=6))</f>
        <v>1</v>
      </c>
    </row>
    <row r="1825" spans="1:34" ht="12.75" customHeight="1">
      <c r="A1825" s="21" t="s">
        <v>441</v>
      </c>
      <c r="B1825" s="23">
        <v>40918</v>
      </c>
      <c r="C1825" t="s">
        <v>4149</v>
      </c>
      <c r="D1825" s="24">
        <v>17</v>
      </c>
      <c r="F1825" s="23"/>
      <c r="G1825" s="24"/>
      <c r="H1825" s="22">
        <v>34</v>
      </c>
      <c r="I1825" s="126">
        <f>INDEX('TOL2008'!B:B,MATCH(A1825,'TOL2008'!A:A,0))</f>
        <v>29100</v>
      </c>
      <c r="J1825" s="126" t="str">
        <f>INDEX(Pääluokka!$H$2:$H$100,MATCH(VALUE(LEFT(Taulukko1[[#This Row],[TOL2008]],2)),Pääluokka!$G$2:$G$100,0))</f>
        <v>Teollisuus</v>
      </c>
      <c r="K1825" s="126" t="str">
        <f>INDEX(Pääluokka!$I$2:$I$100,MATCH(VALUE(LEFT(Taulukko1[[#This Row],[TOL2008]],2)),Pääluokka!$G$2:$G$100,0))</f>
        <v>Teollisuus (C-E)</v>
      </c>
      <c r="L1825" s="41" t="str">
        <f t="shared" si="280"/>
        <v>NA</v>
      </c>
      <c r="M1825" s="43">
        <f t="shared" si="281"/>
        <v>40918</v>
      </c>
      <c r="N1825" s="43">
        <f t="shared" si="282"/>
        <v>40969</v>
      </c>
      <c r="O1825" s="43">
        <f t="shared" si="283"/>
        <v>40909</v>
      </c>
      <c r="P1825" s="43">
        <f t="shared" si="284"/>
        <v>40969</v>
      </c>
      <c r="Q1825" s="41">
        <f t="shared" si="285"/>
        <v>2012</v>
      </c>
      <c r="R1825" s="41">
        <f t="shared" si="286"/>
        <v>2012</v>
      </c>
      <c r="S1825" s="43" t="str">
        <f>YEAR(Taulukko1[[#This Row],[Alku KK]])&amp;"Q"&amp;ROUNDDOWN((MONTH(Taulukko1[[#This Row],[Alku KK]])-1)/3+1,0)</f>
        <v>2012Q1</v>
      </c>
      <c r="T1825" s="43" t="str">
        <f>YEAR(Taulukko1[[#This Row],[Loppu KK]])&amp;"Q"&amp;ROUNDDOWN((MONTH(Taulukko1[[#This Row],[Loppu KK]])-1)/3+1,0)</f>
        <v>2012Q1</v>
      </c>
      <c r="U1825" s="66">
        <f>IF(COUNT(Taulukko1[[#This Row],[Neuvottelujen alaiset ]])=1,Taulukko1[[#This Row],[Neuvottelujen alaiset ]],Taulukko1[[#This Row],[Vähennystarve]])</f>
        <v>34</v>
      </c>
      <c r="V1825" s="44" t="str">
        <f t="shared" si="287"/>
        <v>NA</v>
      </c>
      <c r="W1825" s="44" t="str">
        <f t="shared" si="288"/>
        <v>NA</v>
      </c>
      <c r="X1825" s="44" t="str">
        <f t="shared" si="289"/>
        <v>NA</v>
      </c>
      <c r="Y1825" s="90" t="b">
        <f>AND(MONTH(Taulukko1[[#This Row],[Alku PVM]] )=6,DAY(Taulukko1[[#This Row],[Alku PVM]] )&gt;19)</f>
        <v>0</v>
      </c>
      <c r="Z1825" s="90" t="b">
        <f>AND(MONTH(Taulukko1[[#This Row],[Loppu PVM]] )=6,DAY(Taulukko1[[#This Row],[Loppu PVM]] )&gt;19)</f>
        <v>0</v>
      </c>
      <c r="AA1825" s="90" t="b">
        <f>OR(MONTH(Taulukko1[[#This Row],[Alku PVM]] )&lt;=5,AND(MONTH(Taulukko1[[#This Row],[Alku PVM]] )=6,DAY(Taulukko1[[#This Row],[Alku PVM]] )&lt;20))</f>
        <v>1</v>
      </c>
      <c r="AB1825" s="90" t="b">
        <f>OR(MONTH(Taulukko1[[#This Row],[Loppu PVM]])&lt;=5,AND(MONTH(Taulukko1[[#This Row],[Loppu PVM]] )=6,DAY(Taulukko1[[#This Row],[Loppu PVM]])&lt;20))</f>
        <v>1</v>
      </c>
      <c r="AC1825" s="90" t="b">
        <f>OR(MONTH(Taulukko1[[#This Row],[Alku PVM]] )&lt;=3,AND(MONTH(Taulukko1[[#This Row],[Alku PVM]] )=3))</f>
        <v>1</v>
      </c>
      <c r="AD1825" s="90" t="b">
        <f>OR(MONTH(Taulukko1[[#This Row],[Loppu PVM]] )&lt;=3,AND(MONTH(Taulukko1[[#This Row],[Loppu PVM]] )=3))</f>
        <v>1</v>
      </c>
      <c r="AE1825" s="90" t="b">
        <f>OR(MONTH(Taulukko1[[#This Row],[Alku PVM]] )&lt;=9,AND(MONTH(Taulukko1[[#This Row],[Alku PVM]] )=9))</f>
        <v>1</v>
      </c>
      <c r="AF1825" s="90" t="b">
        <f>OR(MONTH(Taulukko1[[#This Row],[Loppu PVM]])&lt;=9,AND(MONTH(Taulukko1[[#This Row],[Loppu PVM]] )=9))</f>
        <v>1</v>
      </c>
      <c r="AG1825" s="90" t="b">
        <f>OR(MONTH(Taulukko1[[#This Row],[Alku PVM]] )&lt;=6,AND(MONTH(Taulukko1[[#This Row],[Alku PVM]] )=6))</f>
        <v>1</v>
      </c>
      <c r="AH1825" s="90" t="b">
        <f>OR(MONTH(Taulukko1[[#This Row],[Loppu PVM]])&lt;=6,AND(MONTH(Taulukko1[[#This Row],[Loppu PVM]] )=6))</f>
        <v>1</v>
      </c>
    </row>
    <row r="1826" spans="1:34" ht="12.75" customHeight="1">
      <c r="A1826" s="21" t="s">
        <v>50</v>
      </c>
      <c r="B1826" s="23">
        <v>40918</v>
      </c>
      <c r="C1826" s="21" t="s">
        <v>3869</v>
      </c>
      <c r="D1826" s="24"/>
      <c r="F1826" s="23">
        <v>40963</v>
      </c>
      <c r="G1826" s="24">
        <v>92</v>
      </c>
      <c r="H1826" s="22">
        <v>100</v>
      </c>
      <c r="I1826" s="126">
        <f>INDEX('TOL2008'!B:B,MATCH(A1826,'TOL2008'!A:A,0))</f>
        <v>17120</v>
      </c>
      <c r="J1826" s="126" t="str">
        <f>INDEX(Pääluokka!$H$2:$H$100,MATCH(VALUE(LEFT(Taulukko1[[#This Row],[TOL2008]],2)),Pääluokka!$G$2:$G$100,0))</f>
        <v>Teollisuus</v>
      </c>
      <c r="K1826" s="126" t="str">
        <f>INDEX(Pääluokka!$I$2:$I$100,MATCH(VALUE(LEFT(Taulukko1[[#This Row],[TOL2008]],2)),Pääluokka!$G$2:$G$100,0))</f>
        <v>Teollisuus (C-E)</v>
      </c>
      <c r="L1826" s="41">
        <f t="shared" si="280"/>
        <v>45</v>
      </c>
      <c r="M1826" s="43">
        <f t="shared" si="281"/>
        <v>40918</v>
      </c>
      <c r="N1826" s="43">
        <f t="shared" si="282"/>
        <v>40963</v>
      </c>
      <c r="O1826" s="43">
        <f t="shared" si="283"/>
        <v>40909</v>
      </c>
      <c r="P1826" s="43">
        <f t="shared" si="284"/>
        <v>40940</v>
      </c>
      <c r="Q1826" s="41">
        <f t="shared" si="285"/>
        <v>2012</v>
      </c>
      <c r="R1826" s="41">
        <f t="shared" si="286"/>
        <v>2012</v>
      </c>
      <c r="S1826" s="43" t="str">
        <f>YEAR(Taulukko1[[#This Row],[Alku KK]])&amp;"Q"&amp;ROUNDDOWN((MONTH(Taulukko1[[#This Row],[Alku KK]])-1)/3+1,0)</f>
        <v>2012Q1</v>
      </c>
      <c r="T1826" s="43" t="str">
        <f>YEAR(Taulukko1[[#This Row],[Loppu KK]])&amp;"Q"&amp;ROUNDDOWN((MONTH(Taulukko1[[#This Row],[Loppu KK]])-1)/3+1,0)</f>
        <v>2012Q1</v>
      </c>
      <c r="U1826" s="66">
        <f>IF(COUNT(Taulukko1[[#This Row],[Neuvottelujen alaiset ]])=1,Taulukko1[[#This Row],[Neuvottelujen alaiset ]],Taulukko1[[#This Row],[Vähennystarve]])</f>
        <v>100</v>
      </c>
      <c r="V1826" s="44" t="str">
        <f t="shared" si="287"/>
        <v>NA</v>
      </c>
      <c r="W1826" s="44">
        <f t="shared" si="288"/>
        <v>0.92</v>
      </c>
      <c r="X1826" s="44" t="str">
        <f t="shared" si="289"/>
        <v>NA</v>
      </c>
      <c r="Y1826" s="90" t="b">
        <f>AND(MONTH(Taulukko1[[#This Row],[Alku PVM]] )=6,DAY(Taulukko1[[#This Row],[Alku PVM]] )&gt;19)</f>
        <v>0</v>
      </c>
      <c r="Z1826" s="90" t="b">
        <f>AND(MONTH(Taulukko1[[#This Row],[Loppu PVM]] )=6,DAY(Taulukko1[[#This Row],[Loppu PVM]] )&gt;19)</f>
        <v>0</v>
      </c>
      <c r="AA1826" s="90" t="b">
        <f>OR(MONTH(Taulukko1[[#This Row],[Alku PVM]] )&lt;=5,AND(MONTH(Taulukko1[[#This Row],[Alku PVM]] )=6,DAY(Taulukko1[[#This Row],[Alku PVM]] )&lt;20))</f>
        <v>1</v>
      </c>
      <c r="AB1826" s="90" t="b">
        <f>OR(MONTH(Taulukko1[[#This Row],[Loppu PVM]])&lt;=5,AND(MONTH(Taulukko1[[#This Row],[Loppu PVM]] )=6,DAY(Taulukko1[[#This Row],[Loppu PVM]])&lt;20))</f>
        <v>1</v>
      </c>
      <c r="AC1826" s="90" t="b">
        <f>OR(MONTH(Taulukko1[[#This Row],[Alku PVM]] )&lt;=3,AND(MONTH(Taulukko1[[#This Row],[Alku PVM]] )=3))</f>
        <v>1</v>
      </c>
      <c r="AD1826" s="90" t="b">
        <f>OR(MONTH(Taulukko1[[#This Row],[Loppu PVM]] )&lt;=3,AND(MONTH(Taulukko1[[#This Row],[Loppu PVM]] )=3))</f>
        <v>1</v>
      </c>
      <c r="AE1826" s="90" t="b">
        <f>OR(MONTH(Taulukko1[[#This Row],[Alku PVM]] )&lt;=9,AND(MONTH(Taulukko1[[#This Row],[Alku PVM]] )=9))</f>
        <v>1</v>
      </c>
      <c r="AF1826" s="90" t="b">
        <f>OR(MONTH(Taulukko1[[#This Row],[Loppu PVM]])&lt;=9,AND(MONTH(Taulukko1[[#This Row],[Loppu PVM]] )=9))</f>
        <v>1</v>
      </c>
      <c r="AG1826" s="90" t="b">
        <f>OR(MONTH(Taulukko1[[#This Row],[Alku PVM]] )&lt;=6,AND(MONTH(Taulukko1[[#This Row],[Alku PVM]] )=6))</f>
        <v>1</v>
      </c>
      <c r="AH1826" s="90" t="b">
        <f>OR(MONTH(Taulukko1[[#This Row],[Loppu PVM]])&lt;=6,AND(MONTH(Taulukko1[[#This Row],[Loppu PVM]] )=6))</f>
        <v>1</v>
      </c>
    </row>
    <row r="1827" spans="1:34" ht="12.75" customHeight="1">
      <c r="A1827" t="s">
        <v>351</v>
      </c>
      <c r="B1827" s="23">
        <v>40919</v>
      </c>
      <c r="C1827" t="s">
        <v>4085</v>
      </c>
      <c r="D1827" s="5">
        <v>500</v>
      </c>
      <c r="F1827" s="4">
        <v>40938</v>
      </c>
      <c r="G1827" s="5">
        <v>0</v>
      </c>
      <c r="H1827" s="22">
        <v>800</v>
      </c>
      <c r="I1827" s="126">
        <f>INDEX('TOL2008'!B:B,MATCH(A1827,'TOL2008'!A:A,0))</f>
        <v>28950</v>
      </c>
      <c r="J1827" s="126" t="str">
        <f>INDEX(Pääluokka!$H$2:$H$100,MATCH(VALUE(LEFT(Taulukko1[[#This Row],[TOL2008]],2)),Pääluokka!$G$2:$G$100,0))</f>
        <v>Teollisuus</v>
      </c>
      <c r="K1827" s="126" t="str">
        <f>INDEX(Pääluokka!$I$2:$I$100,MATCH(VALUE(LEFT(Taulukko1[[#This Row],[TOL2008]],2)),Pääluokka!$G$2:$G$100,0))</f>
        <v>Teollisuus (C-E)</v>
      </c>
      <c r="L1827" s="41">
        <f t="shared" si="280"/>
        <v>19</v>
      </c>
      <c r="M1827" s="43">
        <f t="shared" si="281"/>
        <v>40919</v>
      </c>
      <c r="N1827" s="43">
        <f t="shared" si="282"/>
        <v>40938</v>
      </c>
      <c r="O1827" s="43">
        <f t="shared" si="283"/>
        <v>40909</v>
      </c>
      <c r="P1827" s="43">
        <f t="shared" si="284"/>
        <v>40909</v>
      </c>
      <c r="Q1827" s="41">
        <f t="shared" si="285"/>
        <v>2012</v>
      </c>
      <c r="R1827" s="41">
        <f t="shared" si="286"/>
        <v>2012</v>
      </c>
      <c r="S1827" s="43" t="str">
        <f>YEAR(Taulukko1[[#This Row],[Alku KK]])&amp;"Q"&amp;ROUNDDOWN((MONTH(Taulukko1[[#This Row],[Alku KK]])-1)/3+1,0)</f>
        <v>2012Q1</v>
      </c>
      <c r="T1827" s="43" t="str">
        <f>YEAR(Taulukko1[[#This Row],[Loppu KK]])&amp;"Q"&amp;ROUNDDOWN((MONTH(Taulukko1[[#This Row],[Loppu KK]])-1)/3+1,0)</f>
        <v>2012Q1</v>
      </c>
      <c r="U1827" s="66">
        <f>IF(COUNT(Taulukko1[[#This Row],[Neuvottelujen alaiset ]])=1,Taulukko1[[#This Row],[Neuvottelujen alaiset ]],Taulukko1[[#This Row],[Vähennystarve]])</f>
        <v>800</v>
      </c>
      <c r="V1827" s="44" t="str">
        <f t="shared" si="287"/>
        <v>NA</v>
      </c>
      <c r="W1827" s="44">
        <f t="shared" si="288"/>
        <v>0</v>
      </c>
      <c r="X1827" s="44" t="str">
        <f t="shared" si="289"/>
        <v>NA</v>
      </c>
      <c r="Y1827" s="90" t="b">
        <f>AND(MONTH(Taulukko1[[#This Row],[Alku PVM]] )=6,DAY(Taulukko1[[#This Row],[Alku PVM]] )&gt;19)</f>
        <v>0</v>
      </c>
      <c r="Z1827" s="90" t="b">
        <f>AND(MONTH(Taulukko1[[#This Row],[Loppu PVM]] )=6,DAY(Taulukko1[[#This Row],[Loppu PVM]] )&gt;19)</f>
        <v>0</v>
      </c>
      <c r="AA1827" s="90" t="b">
        <f>OR(MONTH(Taulukko1[[#This Row],[Alku PVM]] )&lt;=5,AND(MONTH(Taulukko1[[#This Row],[Alku PVM]] )=6,DAY(Taulukko1[[#This Row],[Alku PVM]] )&lt;20))</f>
        <v>1</v>
      </c>
      <c r="AB1827" s="90" t="b">
        <f>OR(MONTH(Taulukko1[[#This Row],[Loppu PVM]])&lt;=5,AND(MONTH(Taulukko1[[#This Row],[Loppu PVM]] )=6,DAY(Taulukko1[[#This Row],[Loppu PVM]])&lt;20))</f>
        <v>1</v>
      </c>
      <c r="AC1827" s="90" t="b">
        <f>OR(MONTH(Taulukko1[[#This Row],[Alku PVM]] )&lt;=3,AND(MONTH(Taulukko1[[#This Row],[Alku PVM]] )=3))</f>
        <v>1</v>
      </c>
      <c r="AD1827" s="90" t="b">
        <f>OR(MONTH(Taulukko1[[#This Row],[Loppu PVM]] )&lt;=3,AND(MONTH(Taulukko1[[#This Row],[Loppu PVM]] )=3))</f>
        <v>1</v>
      </c>
      <c r="AE1827" s="90" t="b">
        <f>OR(MONTH(Taulukko1[[#This Row],[Alku PVM]] )&lt;=9,AND(MONTH(Taulukko1[[#This Row],[Alku PVM]] )=9))</f>
        <v>1</v>
      </c>
      <c r="AF1827" s="90" t="b">
        <f>OR(MONTH(Taulukko1[[#This Row],[Loppu PVM]])&lt;=9,AND(MONTH(Taulukko1[[#This Row],[Loppu PVM]] )=9))</f>
        <v>1</v>
      </c>
      <c r="AG1827" s="90" t="b">
        <f>OR(MONTH(Taulukko1[[#This Row],[Alku PVM]] )&lt;=6,AND(MONTH(Taulukko1[[#This Row],[Alku PVM]] )=6))</f>
        <v>1</v>
      </c>
      <c r="AH1827" s="90" t="b">
        <f>OR(MONTH(Taulukko1[[#This Row],[Loppu PVM]])&lt;=6,AND(MONTH(Taulukko1[[#This Row],[Loppu PVM]] )=6))</f>
        <v>1</v>
      </c>
    </row>
    <row r="1828" spans="1:34" ht="12.75" customHeight="1">
      <c r="A1828" t="s">
        <v>80</v>
      </c>
      <c r="B1828" s="23">
        <v>40919</v>
      </c>
      <c r="C1828" t="s">
        <v>3879</v>
      </c>
      <c r="D1828" s="5">
        <v>70</v>
      </c>
      <c r="F1828" s="4"/>
      <c r="G1828" s="5"/>
      <c r="H1828" s="22">
        <v>70</v>
      </c>
      <c r="I1828" s="126">
        <f>INDEX('TOL2008'!B:B,MATCH(A1828,'TOL2008'!A:A,0))</f>
        <v>30200</v>
      </c>
      <c r="J1828" s="126" t="str">
        <f>INDEX(Pääluokka!$H$2:$H$100,MATCH(VALUE(LEFT(Taulukko1[[#This Row],[TOL2008]],2)),Pääluokka!$G$2:$G$100,0))</f>
        <v>Teollisuus</v>
      </c>
      <c r="K1828" s="126" t="str">
        <f>INDEX(Pääluokka!$I$2:$I$100,MATCH(VALUE(LEFT(Taulukko1[[#This Row],[TOL2008]],2)),Pääluokka!$G$2:$G$100,0))</f>
        <v>Teollisuus (C-E)</v>
      </c>
      <c r="L1828" s="41" t="str">
        <f t="shared" si="280"/>
        <v>NA</v>
      </c>
      <c r="M1828" s="43">
        <f t="shared" si="281"/>
        <v>40919</v>
      </c>
      <c r="N1828" s="43">
        <f t="shared" si="282"/>
        <v>40970</v>
      </c>
      <c r="O1828" s="43">
        <f t="shared" si="283"/>
        <v>40909</v>
      </c>
      <c r="P1828" s="43">
        <f t="shared" si="284"/>
        <v>40969</v>
      </c>
      <c r="Q1828" s="41">
        <f t="shared" si="285"/>
        <v>2012</v>
      </c>
      <c r="R1828" s="41">
        <f t="shared" si="286"/>
        <v>2012</v>
      </c>
      <c r="S1828" s="43" t="str">
        <f>YEAR(Taulukko1[[#This Row],[Alku KK]])&amp;"Q"&amp;ROUNDDOWN((MONTH(Taulukko1[[#This Row],[Alku KK]])-1)/3+1,0)</f>
        <v>2012Q1</v>
      </c>
      <c r="T1828" s="43" t="str">
        <f>YEAR(Taulukko1[[#This Row],[Loppu KK]])&amp;"Q"&amp;ROUNDDOWN((MONTH(Taulukko1[[#This Row],[Loppu KK]])-1)/3+1,0)</f>
        <v>2012Q1</v>
      </c>
      <c r="U1828" s="66">
        <f>IF(COUNT(Taulukko1[[#This Row],[Neuvottelujen alaiset ]])=1,Taulukko1[[#This Row],[Neuvottelujen alaiset ]],Taulukko1[[#This Row],[Vähennystarve]])</f>
        <v>70</v>
      </c>
      <c r="V1828" s="44" t="str">
        <f t="shared" si="287"/>
        <v>NA</v>
      </c>
      <c r="W1828" s="44" t="str">
        <f t="shared" si="288"/>
        <v>NA</v>
      </c>
      <c r="X1828" s="44" t="str">
        <f t="shared" si="289"/>
        <v>NA</v>
      </c>
      <c r="Y1828" s="90" t="b">
        <f>AND(MONTH(Taulukko1[[#This Row],[Alku PVM]] )=6,DAY(Taulukko1[[#This Row],[Alku PVM]] )&gt;19)</f>
        <v>0</v>
      </c>
      <c r="Z1828" s="90" t="b">
        <f>AND(MONTH(Taulukko1[[#This Row],[Loppu PVM]] )=6,DAY(Taulukko1[[#This Row],[Loppu PVM]] )&gt;19)</f>
        <v>0</v>
      </c>
      <c r="AA1828" s="90" t="b">
        <f>OR(MONTH(Taulukko1[[#This Row],[Alku PVM]] )&lt;=5,AND(MONTH(Taulukko1[[#This Row],[Alku PVM]] )=6,DAY(Taulukko1[[#This Row],[Alku PVM]] )&lt;20))</f>
        <v>1</v>
      </c>
      <c r="AB1828" s="90" t="b">
        <f>OR(MONTH(Taulukko1[[#This Row],[Loppu PVM]])&lt;=5,AND(MONTH(Taulukko1[[#This Row],[Loppu PVM]] )=6,DAY(Taulukko1[[#This Row],[Loppu PVM]])&lt;20))</f>
        <v>1</v>
      </c>
      <c r="AC1828" s="90" t="b">
        <f>OR(MONTH(Taulukko1[[#This Row],[Alku PVM]] )&lt;=3,AND(MONTH(Taulukko1[[#This Row],[Alku PVM]] )=3))</f>
        <v>1</v>
      </c>
      <c r="AD1828" s="90" t="b">
        <f>OR(MONTH(Taulukko1[[#This Row],[Loppu PVM]] )&lt;=3,AND(MONTH(Taulukko1[[#This Row],[Loppu PVM]] )=3))</f>
        <v>1</v>
      </c>
      <c r="AE1828" s="90" t="b">
        <f>OR(MONTH(Taulukko1[[#This Row],[Alku PVM]] )&lt;=9,AND(MONTH(Taulukko1[[#This Row],[Alku PVM]] )=9))</f>
        <v>1</v>
      </c>
      <c r="AF1828" s="90" t="b">
        <f>OR(MONTH(Taulukko1[[#This Row],[Loppu PVM]])&lt;=9,AND(MONTH(Taulukko1[[#This Row],[Loppu PVM]] )=9))</f>
        <v>1</v>
      </c>
      <c r="AG1828" s="90" t="b">
        <f>OR(MONTH(Taulukko1[[#This Row],[Alku PVM]] )&lt;=6,AND(MONTH(Taulukko1[[#This Row],[Alku PVM]] )=6))</f>
        <v>1</v>
      </c>
      <c r="AH1828" s="90" t="b">
        <f>OR(MONTH(Taulukko1[[#This Row],[Loppu PVM]])&lt;=6,AND(MONTH(Taulukko1[[#This Row],[Loppu PVM]] )=6))</f>
        <v>1</v>
      </c>
    </row>
    <row r="1829" spans="1:34" ht="12.75" customHeight="1">
      <c r="A1829" t="s">
        <v>990</v>
      </c>
      <c r="B1829" s="23">
        <v>40921</v>
      </c>
      <c r="C1829" t="s">
        <v>4063</v>
      </c>
      <c r="D1829" s="5" t="s">
        <v>25</v>
      </c>
      <c r="E1829" s="62">
        <v>9</v>
      </c>
      <c r="F1829" s="4">
        <v>40945</v>
      </c>
      <c r="G1829" s="5">
        <v>0</v>
      </c>
      <c r="H1829" s="22">
        <v>231</v>
      </c>
      <c r="I1829" s="126">
        <f>INDEX('TOL2008'!B:B,MATCH(A1829,'TOL2008'!A:A,0))</f>
        <v>20600</v>
      </c>
      <c r="J1829" s="126" t="str">
        <f>INDEX(Pääluokka!$H$2:$H$100,MATCH(VALUE(LEFT(Taulukko1[[#This Row],[TOL2008]],2)),Pääluokka!$G$2:$G$100,0))</f>
        <v>Teollisuus</v>
      </c>
      <c r="K1829" s="126" t="str">
        <f>INDEX(Pääluokka!$I$2:$I$100,MATCH(VALUE(LEFT(Taulukko1[[#This Row],[TOL2008]],2)),Pääluokka!$G$2:$G$100,0))</f>
        <v>Teollisuus (C-E)</v>
      </c>
      <c r="L1829" s="41">
        <f t="shared" si="280"/>
        <v>24</v>
      </c>
      <c r="M1829" s="43">
        <f t="shared" si="281"/>
        <v>40921</v>
      </c>
      <c r="N1829" s="43">
        <f t="shared" si="282"/>
        <v>40945</v>
      </c>
      <c r="O1829" s="43">
        <f t="shared" si="283"/>
        <v>40909</v>
      </c>
      <c r="P1829" s="43">
        <f t="shared" si="284"/>
        <v>40940</v>
      </c>
      <c r="Q1829" s="41">
        <f t="shared" si="285"/>
        <v>2012</v>
      </c>
      <c r="R1829" s="41">
        <f t="shared" si="286"/>
        <v>2012</v>
      </c>
      <c r="S1829" s="43" t="str">
        <f>YEAR(Taulukko1[[#This Row],[Alku KK]])&amp;"Q"&amp;ROUNDDOWN((MONTH(Taulukko1[[#This Row],[Alku KK]])-1)/3+1,0)</f>
        <v>2012Q1</v>
      </c>
      <c r="T1829" s="43" t="str">
        <f>YEAR(Taulukko1[[#This Row],[Loppu KK]])&amp;"Q"&amp;ROUNDDOWN((MONTH(Taulukko1[[#This Row],[Loppu KK]])-1)/3+1,0)</f>
        <v>2012Q1</v>
      </c>
      <c r="U1829" s="66">
        <f>IF(COUNT(Taulukko1[[#This Row],[Neuvottelujen alaiset ]])=1,Taulukko1[[#This Row],[Neuvottelujen alaiset ]],Taulukko1[[#This Row],[Vähennystarve]])</f>
        <v>231</v>
      </c>
      <c r="V1829" s="44">
        <f t="shared" si="287"/>
        <v>3.896103896103896E-2</v>
      </c>
      <c r="W1829" s="44">
        <f t="shared" si="288"/>
        <v>0</v>
      </c>
      <c r="X1829" s="44">
        <f t="shared" si="289"/>
        <v>0</v>
      </c>
      <c r="Y1829" s="90" t="b">
        <f>AND(MONTH(Taulukko1[[#This Row],[Alku PVM]] )=6,DAY(Taulukko1[[#This Row],[Alku PVM]] )&gt;19)</f>
        <v>0</v>
      </c>
      <c r="Z1829" s="90" t="b">
        <f>AND(MONTH(Taulukko1[[#This Row],[Loppu PVM]] )=6,DAY(Taulukko1[[#This Row],[Loppu PVM]] )&gt;19)</f>
        <v>0</v>
      </c>
      <c r="AA1829" s="90" t="b">
        <f>OR(MONTH(Taulukko1[[#This Row],[Alku PVM]] )&lt;=5,AND(MONTH(Taulukko1[[#This Row],[Alku PVM]] )=6,DAY(Taulukko1[[#This Row],[Alku PVM]] )&lt;20))</f>
        <v>1</v>
      </c>
      <c r="AB1829" s="90" t="b">
        <f>OR(MONTH(Taulukko1[[#This Row],[Loppu PVM]])&lt;=5,AND(MONTH(Taulukko1[[#This Row],[Loppu PVM]] )=6,DAY(Taulukko1[[#This Row],[Loppu PVM]])&lt;20))</f>
        <v>1</v>
      </c>
      <c r="AC1829" s="90" t="b">
        <f>OR(MONTH(Taulukko1[[#This Row],[Alku PVM]] )&lt;=3,AND(MONTH(Taulukko1[[#This Row],[Alku PVM]] )=3))</f>
        <v>1</v>
      </c>
      <c r="AD1829" s="90" t="b">
        <f>OR(MONTH(Taulukko1[[#This Row],[Loppu PVM]] )&lt;=3,AND(MONTH(Taulukko1[[#This Row],[Loppu PVM]] )=3))</f>
        <v>1</v>
      </c>
      <c r="AE1829" s="90" t="b">
        <f>OR(MONTH(Taulukko1[[#This Row],[Alku PVM]] )&lt;=9,AND(MONTH(Taulukko1[[#This Row],[Alku PVM]] )=9))</f>
        <v>1</v>
      </c>
      <c r="AF1829" s="90" t="b">
        <f>OR(MONTH(Taulukko1[[#This Row],[Loppu PVM]])&lt;=9,AND(MONTH(Taulukko1[[#This Row],[Loppu PVM]] )=9))</f>
        <v>1</v>
      </c>
      <c r="AG1829" s="90" t="b">
        <f>OR(MONTH(Taulukko1[[#This Row],[Alku PVM]] )&lt;=6,AND(MONTH(Taulukko1[[#This Row],[Alku PVM]] )=6))</f>
        <v>1</v>
      </c>
      <c r="AH1829" s="90" t="b">
        <f>OR(MONTH(Taulukko1[[#This Row],[Loppu PVM]])&lt;=6,AND(MONTH(Taulukko1[[#This Row],[Loppu PVM]] )=6))</f>
        <v>1</v>
      </c>
    </row>
    <row r="1830" spans="1:34" ht="12.75" customHeight="1">
      <c r="A1830" t="s">
        <v>4023</v>
      </c>
      <c r="B1830" s="23">
        <v>40921</v>
      </c>
      <c r="C1830" t="s">
        <v>4022</v>
      </c>
      <c r="D1830" s="5">
        <v>9</v>
      </c>
      <c r="E1830" s="62">
        <v>9</v>
      </c>
      <c r="F1830" s="4"/>
      <c r="G1830" s="5"/>
      <c r="H1830" s="22">
        <v>59</v>
      </c>
      <c r="I1830" s="126" t="e">
        <f>INDEX('TOL2008'!B:B,MATCH(A1830,'TOL2008'!A:A,0))</f>
        <v>#N/A</v>
      </c>
      <c r="J1830" s="126" t="e">
        <f>INDEX(Pääluokka!$H$2:$H$100,MATCH(VALUE(LEFT(Taulukko1[[#This Row],[TOL2008]],2)),Pääluokka!$G$2:$G$100,0))</f>
        <v>#N/A</v>
      </c>
      <c r="K1830" s="126" t="e">
        <f>INDEX(Pääluokka!$I$2:$I$100,MATCH(VALUE(LEFT(Taulukko1[[#This Row],[TOL2008]],2)),Pääluokka!$G$2:$G$100,0))</f>
        <v>#N/A</v>
      </c>
      <c r="L1830" s="41" t="str">
        <f t="shared" si="280"/>
        <v>NA</v>
      </c>
      <c r="M1830" s="43">
        <f t="shared" si="281"/>
        <v>40921</v>
      </c>
      <c r="N1830" s="43">
        <f t="shared" si="282"/>
        <v>40972</v>
      </c>
      <c r="O1830" s="43">
        <f t="shared" si="283"/>
        <v>40909</v>
      </c>
      <c r="P1830" s="43">
        <f t="shared" si="284"/>
        <v>40969</v>
      </c>
      <c r="Q1830" s="41">
        <f t="shared" si="285"/>
        <v>2012</v>
      </c>
      <c r="R1830" s="41">
        <f t="shared" si="286"/>
        <v>2012</v>
      </c>
      <c r="S1830" s="43" t="str">
        <f>YEAR(Taulukko1[[#This Row],[Alku KK]])&amp;"Q"&amp;ROUNDDOWN((MONTH(Taulukko1[[#This Row],[Alku KK]])-1)/3+1,0)</f>
        <v>2012Q1</v>
      </c>
      <c r="T1830" s="43" t="str">
        <f>YEAR(Taulukko1[[#This Row],[Loppu KK]])&amp;"Q"&amp;ROUNDDOWN((MONTH(Taulukko1[[#This Row],[Loppu KK]])-1)/3+1,0)</f>
        <v>2012Q1</v>
      </c>
      <c r="U1830" s="66">
        <f>IF(COUNT(Taulukko1[[#This Row],[Neuvottelujen alaiset ]])=1,Taulukko1[[#This Row],[Neuvottelujen alaiset ]],Taulukko1[[#This Row],[Vähennystarve]])</f>
        <v>59</v>
      </c>
      <c r="V1830" s="44">
        <f t="shared" si="287"/>
        <v>0.15254237288135594</v>
      </c>
      <c r="W1830" s="44" t="str">
        <f t="shared" si="288"/>
        <v>NA</v>
      </c>
      <c r="X1830" s="44" t="str">
        <f t="shared" si="289"/>
        <v>NA</v>
      </c>
      <c r="Y1830" s="90" t="b">
        <f>AND(MONTH(Taulukko1[[#This Row],[Alku PVM]] )=6,DAY(Taulukko1[[#This Row],[Alku PVM]] )&gt;19)</f>
        <v>0</v>
      </c>
      <c r="Z1830" s="90" t="b">
        <f>AND(MONTH(Taulukko1[[#This Row],[Loppu PVM]] )=6,DAY(Taulukko1[[#This Row],[Loppu PVM]] )&gt;19)</f>
        <v>0</v>
      </c>
      <c r="AA1830" s="90" t="b">
        <f>OR(MONTH(Taulukko1[[#This Row],[Alku PVM]] )&lt;=5,AND(MONTH(Taulukko1[[#This Row],[Alku PVM]] )=6,DAY(Taulukko1[[#This Row],[Alku PVM]] )&lt;20))</f>
        <v>1</v>
      </c>
      <c r="AB1830" s="90" t="b">
        <f>OR(MONTH(Taulukko1[[#This Row],[Loppu PVM]])&lt;=5,AND(MONTH(Taulukko1[[#This Row],[Loppu PVM]] )=6,DAY(Taulukko1[[#This Row],[Loppu PVM]])&lt;20))</f>
        <v>1</v>
      </c>
      <c r="AC1830" s="90" t="b">
        <f>OR(MONTH(Taulukko1[[#This Row],[Alku PVM]] )&lt;=3,AND(MONTH(Taulukko1[[#This Row],[Alku PVM]] )=3))</f>
        <v>1</v>
      </c>
      <c r="AD1830" s="90" t="b">
        <f>OR(MONTH(Taulukko1[[#This Row],[Loppu PVM]] )&lt;=3,AND(MONTH(Taulukko1[[#This Row],[Loppu PVM]] )=3))</f>
        <v>1</v>
      </c>
      <c r="AE1830" s="90" t="b">
        <f>OR(MONTH(Taulukko1[[#This Row],[Alku PVM]] )&lt;=9,AND(MONTH(Taulukko1[[#This Row],[Alku PVM]] )=9))</f>
        <v>1</v>
      </c>
      <c r="AF1830" s="90" t="b">
        <f>OR(MONTH(Taulukko1[[#This Row],[Loppu PVM]])&lt;=9,AND(MONTH(Taulukko1[[#This Row],[Loppu PVM]] )=9))</f>
        <v>1</v>
      </c>
      <c r="AG1830" s="90" t="b">
        <f>OR(MONTH(Taulukko1[[#This Row],[Alku PVM]] )&lt;=6,AND(MONTH(Taulukko1[[#This Row],[Alku PVM]] )=6))</f>
        <v>1</v>
      </c>
      <c r="AH1830" s="90" t="b">
        <f>OR(MONTH(Taulukko1[[#This Row],[Loppu PVM]])&lt;=6,AND(MONTH(Taulukko1[[#This Row],[Loppu PVM]] )=6))</f>
        <v>1</v>
      </c>
    </row>
    <row r="1831" spans="1:34" ht="12.75" customHeight="1">
      <c r="A1831" t="s">
        <v>56</v>
      </c>
      <c r="B1831" s="23">
        <v>40921</v>
      </c>
      <c r="C1831" t="s">
        <v>485</v>
      </c>
      <c r="E1831" s="62">
        <v>6</v>
      </c>
      <c r="F1831" s="4">
        <v>40942</v>
      </c>
      <c r="G1831" s="5">
        <v>6</v>
      </c>
      <c r="H1831" s="22">
        <v>6</v>
      </c>
      <c r="I1831" s="126">
        <f>INDEX('TOL2008'!B:B,MATCH(A1831,'TOL2008'!A:A,0))</f>
        <v>80100</v>
      </c>
      <c r="J1831" s="126" t="str">
        <f>INDEX(Pääluokka!$H$2:$H$100,MATCH(VALUE(LEFT(Taulukko1[[#This Row],[TOL2008]],2)),Pääluokka!$G$2:$G$100,0))</f>
        <v>Hallinto- ja tukipalvelutoiminta</v>
      </c>
      <c r="K1831" s="126" t="str">
        <f>INDEX(Pääluokka!$I$2:$I$100,MATCH(VALUE(LEFT(Taulukko1[[#This Row],[TOL2008]],2)),Pääluokka!$G$2:$G$100,0))</f>
        <v>Palvelualat (G-N, R, S)</v>
      </c>
      <c r="L1831" s="41">
        <f t="shared" si="280"/>
        <v>21</v>
      </c>
      <c r="M1831" s="43">
        <f t="shared" si="281"/>
        <v>40921</v>
      </c>
      <c r="N1831" s="43">
        <f t="shared" si="282"/>
        <v>40942</v>
      </c>
      <c r="O1831" s="43">
        <f t="shared" si="283"/>
        <v>40909</v>
      </c>
      <c r="P1831" s="43">
        <f t="shared" si="284"/>
        <v>40940</v>
      </c>
      <c r="Q1831" s="41">
        <f t="shared" si="285"/>
        <v>2012</v>
      </c>
      <c r="R1831" s="41">
        <f t="shared" si="286"/>
        <v>2012</v>
      </c>
      <c r="S1831" s="43" t="str">
        <f>YEAR(Taulukko1[[#This Row],[Alku KK]])&amp;"Q"&amp;ROUNDDOWN((MONTH(Taulukko1[[#This Row],[Alku KK]])-1)/3+1,0)</f>
        <v>2012Q1</v>
      </c>
      <c r="T1831" s="43" t="str">
        <f>YEAR(Taulukko1[[#This Row],[Loppu KK]])&amp;"Q"&amp;ROUNDDOWN((MONTH(Taulukko1[[#This Row],[Loppu KK]])-1)/3+1,0)</f>
        <v>2012Q1</v>
      </c>
      <c r="U1831" s="66">
        <f>IF(COUNT(Taulukko1[[#This Row],[Neuvottelujen alaiset ]])=1,Taulukko1[[#This Row],[Neuvottelujen alaiset ]],Taulukko1[[#This Row],[Vähennystarve]])</f>
        <v>6</v>
      </c>
      <c r="V1831" s="44">
        <f t="shared" si="287"/>
        <v>1</v>
      </c>
      <c r="W1831" s="44">
        <f t="shared" si="288"/>
        <v>1</v>
      </c>
      <c r="X1831" s="44">
        <f t="shared" si="289"/>
        <v>1</v>
      </c>
      <c r="Y1831" s="90" t="b">
        <f>AND(MONTH(Taulukko1[[#This Row],[Alku PVM]] )=6,DAY(Taulukko1[[#This Row],[Alku PVM]] )&gt;19)</f>
        <v>0</v>
      </c>
      <c r="Z1831" s="90" t="b">
        <f>AND(MONTH(Taulukko1[[#This Row],[Loppu PVM]] )=6,DAY(Taulukko1[[#This Row],[Loppu PVM]] )&gt;19)</f>
        <v>0</v>
      </c>
      <c r="AA1831" s="90" t="b">
        <f>OR(MONTH(Taulukko1[[#This Row],[Alku PVM]] )&lt;=5,AND(MONTH(Taulukko1[[#This Row],[Alku PVM]] )=6,DAY(Taulukko1[[#This Row],[Alku PVM]] )&lt;20))</f>
        <v>1</v>
      </c>
      <c r="AB1831" s="90" t="b">
        <f>OR(MONTH(Taulukko1[[#This Row],[Loppu PVM]])&lt;=5,AND(MONTH(Taulukko1[[#This Row],[Loppu PVM]] )=6,DAY(Taulukko1[[#This Row],[Loppu PVM]])&lt;20))</f>
        <v>1</v>
      </c>
      <c r="AC1831" s="90" t="b">
        <f>OR(MONTH(Taulukko1[[#This Row],[Alku PVM]] )&lt;=3,AND(MONTH(Taulukko1[[#This Row],[Alku PVM]] )=3))</f>
        <v>1</v>
      </c>
      <c r="AD1831" s="90" t="b">
        <f>OR(MONTH(Taulukko1[[#This Row],[Loppu PVM]] )&lt;=3,AND(MONTH(Taulukko1[[#This Row],[Loppu PVM]] )=3))</f>
        <v>1</v>
      </c>
      <c r="AE1831" s="90" t="b">
        <f>OR(MONTH(Taulukko1[[#This Row],[Alku PVM]] )&lt;=9,AND(MONTH(Taulukko1[[#This Row],[Alku PVM]] )=9))</f>
        <v>1</v>
      </c>
      <c r="AF1831" s="90" t="b">
        <f>OR(MONTH(Taulukko1[[#This Row],[Loppu PVM]])&lt;=9,AND(MONTH(Taulukko1[[#This Row],[Loppu PVM]] )=9))</f>
        <v>1</v>
      </c>
      <c r="AG1831" s="90" t="b">
        <f>OR(MONTH(Taulukko1[[#This Row],[Alku PVM]] )&lt;=6,AND(MONTH(Taulukko1[[#This Row],[Alku PVM]] )=6))</f>
        <v>1</v>
      </c>
      <c r="AH1831" s="90" t="b">
        <f>OR(MONTH(Taulukko1[[#This Row],[Loppu PVM]])&lt;=6,AND(MONTH(Taulukko1[[#This Row],[Loppu PVM]] )=6))</f>
        <v>1</v>
      </c>
    </row>
    <row r="1832" spans="1:34" ht="12.75" customHeight="1">
      <c r="A1832" t="s">
        <v>1302</v>
      </c>
      <c r="B1832" s="23">
        <v>40924</v>
      </c>
      <c r="C1832" t="s">
        <v>1303</v>
      </c>
      <c r="D1832" s="5">
        <v>1</v>
      </c>
      <c r="E1832" s="62">
        <v>9</v>
      </c>
      <c r="F1832" s="4">
        <v>40942</v>
      </c>
      <c r="G1832" s="5">
        <v>2</v>
      </c>
      <c r="H1832" s="22">
        <v>80</v>
      </c>
      <c r="I1832" s="126">
        <f>INDEX('TOL2008'!B:B,MATCH(A1832,'TOL2008'!A:A,0))</f>
        <v>61100</v>
      </c>
      <c r="J1832" s="126" t="str">
        <f>INDEX(Pääluokka!$H$2:$H$100,MATCH(VALUE(LEFT(Taulukko1[[#This Row],[TOL2008]],2)),Pääluokka!$G$2:$G$100,0))</f>
        <v>Informaatio ja viestintä</v>
      </c>
      <c r="K1832" s="126" t="str">
        <f>INDEX(Pääluokka!$I$2:$I$100,MATCH(VALUE(LEFT(Taulukko1[[#This Row],[TOL2008]],2)),Pääluokka!$G$2:$G$100,0))</f>
        <v>Palvelualat (G-N, R, S)</v>
      </c>
      <c r="L1832" s="41">
        <f t="shared" si="280"/>
        <v>18</v>
      </c>
      <c r="M1832" s="43">
        <f t="shared" si="281"/>
        <v>40924</v>
      </c>
      <c r="N1832" s="43">
        <f t="shared" si="282"/>
        <v>40942</v>
      </c>
      <c r="O1832" s="43">
        <f t="shared" si="283"/>
        <v>40909</v>
      </c>
      <c r="P1832" s="43">
        <f t="shared" si="284"/>
        <v>40940</v>
      </c>
      <c r="Q1832" s="41">
        <f t="shared" si="285"/>
        <v>2012</v>
      </c>
      <c r="R1832" s="41">
        <f t="shared" si="286"/>
        <v>2012</v>
      </c>
      <c r="S1832" s="43" t="str">
        <f>YEAR(Taulukko1[[#This Row],[Alku KK]])&amp;"Q"&amp;ROUNDDOWN((MONTH(Taulukko1[[#This Row],[Alku KK]])-1)/3+1,0)</f>
        <v>2012Q1</v>
      </c>
      <c r="T1832" s="43" t="str">
        <f>YEAR(Taulukko1[[#This Row],[Loppu KK]])&amp;"Q"&amp;ROUNDDOWN((MONTH(Taulukko1[[#This Row],[Loppu KK]])-1)/3+1,0)</f>
        <v>2012Q1</v>
      </c>
      <c r="U1832" s="66">
        <f>IF(COUNT(Taulukko1[[#This Row],[Neuvottelujen alaiset ]])=1,Taulukko1[[#This Row],[Neuvottelujen alaiset ]],Taulukko1[[#This Row],[Vähennystarve]])</f>
        <v>80</v>
      </c>
      <c r="V1832" s="44">
        <f t="shared" si="287"/>
        <v>0.1125</v>
      </c>
      <c r="W1832" s="44">
        <f t="shared" si="288"/>
        <v>2.5000000000000001E-2</v>
      </c>
      <c r="X1832" s="44">
        <f t="shared" si="289"/>
        <v>0.22222222222222221</v>
      </c>
      <c r="Y1832" s="90" t="b">
        <f>AND(MONTH(Taulukko1[[#This Row],[Alku PVM]] )=6,DAY(Taulukko1[[#This Row],[Alku PVM]] )&gt;19)</f>
        <v>0</v>
      </c>
      <c r="Z1832" s="90" t="b">
        <f>AND(MONTH(Taulukko1[[#This Row],[Loppu PVM]] )=6,DAY(Taulukko1[[#This Row],[Loppu PVM]] )&gt;19)</f>
        <v>0</v>
      </c>
      <c r="AA1832" s="90" t="b">
        <f>OR(MONTH(Taulukko1[[#This Row],[Alku PVM]] )&lt;=5,AND(MONTH(Taulukko1[[#This Row],[Alku PVM]] )=6,DAY(Taulukko1[[#This Row],[Alku PVM]] )&lt;20))</f>
        <v>1</v>
      </c>
      <c r="AB1832" s="90" t="b">
        <f>OR(MONTH(Taulukko1[[#This Row],[Loppu PVM]])&lt;=5,AND(MONTH(Taulukko1[[#This Row],[Loppu PVM]] )=6,DAY(Taulukko1[[#This Row],[Loppu PVM]])&lt;20))</f>
        <v>1</v>
      </c>
      <c r="AC1832" s="90" t="b">
        <f>OR(MONTH(Taulukko1[[#This Row],[Alku PVM]] )&lt;=3,AND(MONTH(Taulukko1[[#This Row],[Alku PVM]] )=3))</f>
        <v>1</v>
      </c>
      <c r="AD1832" s="90" t="b">
        <f>OR(MONTH(Taulukko1[[#This Row],[Loppu PVM]] )&lt;=3,AND(MONTH(Taulukko1[[#This Row],[Loppu PVM]] )=3))</f>
        <v>1</v>
      </c>
      <c r="AE1832" s="90" t="b">
        <f>OR(MONTH(Taulukko1[[#This Row],[Alku PVM]] )&lt;=9,AND(MONTH(Taulukko1[[#This Row],[Alku PVM]] )=9))</f>
        <v>1</v>
      </c>
      <c r="AF1832" s="90" t="b">
        <f>OR(MONTH(Taulukko1[[#This Row],[Loppu PVM]])&lt;=9,AND(MONTH(Taulukko1[[#This Row],[Loppu PVM]] )=9))</f>
        <v>1</v>
      </c>
      <c r="AG1832" s="90" t="b">
        <f>OR(MONTH(Taulukko1[[#This Row],[Alku PVM]] )&lt;=6,AND(MONTH(Taulukko1[[#This Row],[Alku PVM]] )=6))</f>
        <v>1</v>
      </c>
      <c r="AH1832" s="90" t="b">
        <f>OR(MONTH(Taulukko1[[#This Row],[Loppu PVM]])&lt;=6,AND(MONTH(Taulukko1[[#This Row],[Loppu PVM]] )=6))</f>
        <v>1</v>
      </c>
    </row>
    <row r="1833" spans="1:34" ht="12.75" customHeight="1">
      <c r="A1833" s="21" t="s">
        <v>1218</v>
      </c>
      <c r="B1833" s="23">
        <v>40924</v>
      </c>
      <c r="C1833" s="21" t="s">
        <v>4226</v>
      </c>
      <c r="D1833" s="24" t="s">
        <v>25</v>
      </c>
      <c r="E1833" s="62">
        <v>60</v>
      </c>
      <c r="F1833" s="23">
        <v>40954</v>
      </c>
      <c r="G1833" s="24">
        <v>16</v>
      </c>
      <c r="H1833" s="22">
        <v>300</v>
      </c>
      <c r="I1833" s="126">
        <f>INDEX('TOL2008'!B:B,MATCH(A1833,'TOL2008'!A:A,0))</f>
        <v>25610</v>
      </c>
      <c r="J1833" s="126" t="str">
        <f>INDEX(Pääluokka!$H$2:$H$100,MATCH(VALUE(LEFT(Taulukko1[[#This Row],[TOL2008]],2)),Pääluokka!$G$2:$G$100,0))</f>
        <v>Teollisuus</v>
      </c>
      <c r="K1833" s="126" t="str">
        <f>INDEX(Pääluokka!$I$2:$I$100,MATCH(VALUE(LEFT(Taulukko1[[#This Row],[TOL2008]],2)),Pääluokka!$G$2:$G$100,0))</f>
        <v>Teollisuus (C-E)</v>
      </c>
      <c r="L1833" s="41">
        <f t="shared" si="280"/>
        <v>30</v>
      </c>
      <c r="M1833" s="43">
        <f t="shared" si="281"/>
        <v>40924</v>
      </c>
      <c r="N1833" s="43">
        <f t="shared" si="282"/>
        <v>40954</v>
      </c>
      <c r="O1833" s="43">
        <f t="shared" si="283"/>
        <v>40909</v>
      </c>
      <c r="P1833" s="43">
        <f t="shared" si="284"/>
        <v>40940</v>
      </c>
      <c r="Q1833" s="41">
        <f t="shared" si="285"/>
        <v>2012</v>
      </c>
      <c r="R1833" s="41">
        <f t="shared" si="286"/>
        <v>2012</v>
      </c>
      <c r="S1833" s="43" t="str">
        <f>YEAR(Taulukko1[[#This Row],[Alku KK]])&amp;"Q"&amp;ROUNDDOWN((MONTH(Taulukko1[[#This Row],[Alku KK]])-1)/3+1,0)</f>
        <v>2012Q1</v>
      </c>
      <c r="T1833" s="43" t="str">
        <f>YEAR(Taulukko1[[#This Row],[Loppu KK]])&amp;"Q"&amp;ROUNDDOWN((MONTH(Taulukko1[[#This Row],[Loppu KK]])-1)/3+1,0)</f>
        <v>2012Q1</v>
      </c>
      <c r="U1833" s="66">
        <f>IF(COUNT(Taulukko1[[#This Row],[Neuvottelujen alaiset ]])=1,Taulukko1[[#This Row],[Neuvottelujen alaiset ]],Taulukko1[[#This Row],[Vähennystarve]])</f>
        <v>300</v>
      </c>
      <c r="V1833" s="44">
        <f t="shared" si="287"/>
        <v>0.2</v>
      </c>
      <c r="W1833" s="44">
        <f t="shared" si="288"/>
        <v>5.3333333333333337E-2</v>
      </c>
      <c r="X1833" s="44">
        <f t="shared" si="289"/>
        <v>0.26666666666666666</v>
      </c>
      <c r="Y1833" s="90" t="b">
        <f>AND(MONTH(Taulukko1[[#This Row],[Alku PVM]] )=6,DAY(Taulukko1[[#This Row],[Alku PVM]] )&gt;19)</f>
        <v>0</v>
      </c>
      <c r="Z1833" s="90" t="b">
        <f>AND(MONTH(Taulukko1[[#This Row],[Loppu PVM]] )=6,DAY(Taulukko1[[#This Row],[Loppu PVM]] )&gt;19)</f>
        <v>0</v>
      </c>
      <c r="AA1833" s="90" t="b">
        <f>OR(MONTH(Taulukko1[[#This Row],[Alku PVM]] )&lt;=5,AND(MONTH(Taulukko1[[#This Row],[Alku PVM]] )=6,DAY(Taulukko1[[#This Row],[Alku PVM]] )&lt;20))</f>
        <v>1</v>
      </c>
      <c r="AB1833" s="90" t="b">
        <f>OR(MONTH(Taulukko1[[#This Row],[Loppu PVM]])&lt;=5,AND(MONTH(Taulukko1[[#This Row],[Loppu PVM]] )=6,DAY(Taulukko1[[#This Row],[Loppu PVM]])&lt;20))</f>
        <v>1</v>
      </c>
      <c r="AC1833" s="90" t="b">
        <f>OR(MONTH(Taulukko1[[#This Row],[Alku PVM]] )&lt;=3,AND(MONTH(Taulukko1[[#This Row],[Alku PVM]] )=3))</f>
        <v>1</v>
      </c>
      <c r="AD1833" s="90" t="b">
        <f>OR(MONTH(Taulukko1[[#This Row],[Loppu PVM]] )&lt;=3,AND(MONTH(Taulukko1[[#This Row],[Loppu PVM]] )=3))</f>
        <v>1</v>
      </c>
      <c r="AE1833" s="90" t="b">
        <f>OR(MONTH(Taulukko1[[#This Row],[Alku PVM]] )&lt;=9,AND(MONTH(Taulukko1[[#This Row],[Alku PVM]] )=9))</f>
        <v>1</v>
      </c>
      <c r="AF1833" s="90" t="b">
        <f>OR(MONTH(Taulukko1[[#This Row],[Loppu PVM]])&lt;=9,AND(MONTH(Taulukko1[[#This Row],[Loppu PVM]] )=9))</f>
        <v>1</v>
      </c>
      <c r="AG1833" s="90" t="b">
        <f>OR(MONTH(Taulukko1[[#This Row],[Alku PVM]] )&lt;=6,AND(MONTH(Taulukko1[[#This Row],[Alku PVM]] )=6))</f>
        <v>1</v>
      </c>
      <c r="AH1833" s="90" t="b">
        <f>OR(MONTH(Taulukko1[[#This Row],[Loppu PVM]])&lt;=6,AND(MONTH(Taulukko1[[#This Row],[Loppu PVM]] )=6))</f>
        <v>1</v>
      </c>
    </row>
    <row r="1834" spans="1:34" ht="12.75" customHeight="1">
      <c r="A1834" s="21" t="s">
        <v>2085</v>
      </c>
      <c r="B1834" s="23">
        <v>40924</v>
      </c>
      <c r="C1834" s="21" t="s">
        <v>4194</v>
      </c>
      <c r="D1834" s="24">
        <v>200</v>
      </c>
      <c r="F1834" s="23">
        <v>41241</v>
      </c>
      <c r="G1834" s="24">
        <v>0</v>
      </c>
      <c r="H1834" s="22">
        <v>200</v>
      </c>
      <c r="I1834" s="126" t="e">
        <f>INDEX('TOL2008'!B:B,MATCH(A1834,'TOL2008'!A:A,0))</f>
        <v>#N/A</v>
      </c>
      <c r="J1834" s="126" t="e">
        <f>INDEX(Pääluokka!$H$2:$H$100,MATCH(VALUE(LEFT(Taulukko1[[#This Row],[TOL2008]],2)),Pääluokka!$G$2:$G$100,0))</f>
        <v>#N/A</v>
      </c>
      <c r="K1834" s="126" t="e">
        <f>INDEX(Pääluokka!$I$2:$I$100,MATCH(VALUE(LEFT(Taulukko1[[#This Row],[TOL2008]],2)),Pääluokka!$G$2:$G$100,0))</f>
        <v>#N/A</v>
      </c>
      <c r="L1834" s="41">
        <f t="shared" si="280"/>
        <v>317</v>
      </c>
      <c r="M1834" s="43">
        <f t="shared" si="281"/>
        <v>40924</v>
      </c>
      <c r="N1834" s="43">
        <f t="shared" si="282"/>
        <v>41241</v>
      </c>
      <c r="O1834" s="43">
        <f t="shared" si="283"/>
        <v>40909</v>
      </c>
      <c r="P1834" s="43">
        <f t="shared" si="284"/>
        <v>41214</v>
      </c>
      <c r="Q1834" s="41">
        <f t="shared" si="285"/>
        <v>2012</v>
      </c>
      <c r="R1834" s="41">
        <f t="shared" si="286"/>
        <v>2012</v>
      </c>
      <c r="S1834" s="43" t="str">
        <f>YEAR(Taulukko1[[#This Row],[Alku KK]])&amp;"Q"&amp;ROUNDDOWN((MONTH(Taulukko1[[#This Row],[Alku KK]])-1)/3+1,0)</f>
        <v>2012Q1</v>
      </c>
      <c r="T1834" s="43" t="str">
        <f>YEAR(Taulukko1[[#This Row],[Loppu KK]])&amp;"Q"&amp;ROUNDDOWN((MONTH(Taulukko1[[#This Row],[Loppu KK]])-1)/3+1,0)</f>
        <v>2012Q4</v>
      </c>
      <c r="U1834" s="66">
        <f>IF(COUNT(Taulukko1[[#This Row],[Neuvottelujen alaiset ]])=1,Taulukko1[[#This Row],[Neuvottelujen alaiset ]],Taulukko1[[#This Row],[Vähennystarve]])</f>
        <v>200</v>
      </c>
      <c r="V1834" s="44" t="str">
        <f t="shared" si="287"/>
        <v>NA</v>
      </c>
      <c r="W1834" s="44">
        <f t="shared" si="288"/>
        <v>0</v>
      </c>
      <c r="X1834" s="44" t="str">
        <f t="shared" si="289"/>
        <v>NA</v>
      </c>
      <c r="Y1834" s="90" t="b">
        <f>AND(MONTH(Taulukko1[[#This Row],[Alku PVM]] )=6,DAY(Taulukko1[[#This Row],[Alku PVM]] )&gt;19)</f>
        <v>0</v>
      </c>
      <c r="Z1834" s="90" t="b">
        <f>AND(MONTH(Taulukko1[[#This Row],[Loppu PVM]] )=6,DAY(Taulukko1[[#This Row],[Loppu PVM]] )&gt;19)</f>
        <v>0</v>
      </c>
      <c r="AA1834" s="90" t="b">
        <f>OR(MONTH(Taulukko1[[#This Row],[Alku PVM]] )&lt;=5,AND(MONTH(Taulukko1[[#This Row],[Alku PVM]] )=6,DAY(Taulukko1[[#This Row],[Alku PVM]] )&lt;20))</f>
        <v>1</v>
      </c>
      <c r="AB1834" s="90" t="b">
        <f>OR(MONTH(Taulukko1[[#This Row],[Loppu PVM]])&lt;=5,AND(MONTH(Taulukko1[[#This Row],[Loppu PVM]] )=6,DAY(Taulukko1[[#This Row],[Loppu PVM]])&lt;20))</f>
        <v>0</v>
      </c>
      <c r="AC1834" s="90" t="b">
        <f>OR(MONTH(Taulukko1[[#This Row],[Alku PVM]] )&lt;=3,AND(MONTH(Taulukko1[[#This Row],[Alku PVM]] )=3))</f>
        <v>1</v>
      </c>
      <c r="AD1834" s="90" t="b">
        <f>OR(MONTH(Taulukko1[[#This Row],[Loppu PVM]] )&lt;=3,AND(MONTH(Taulukko1[[#This Row],[Loppu PVM]] )=3))</f>
        <v>0</v>
      </c>
      <c r="AE1834" s="90" t="b">
        <f>OR(MONTH(Taulukko1[[#This Row],[Alku PVM]] )&lt;=9,AND(MONTH(Taulukko1[[#This Row],[Alku PVM]] )=9))</f>
        <v>1</v>
      </c>
      <c r="AF1834" s="90" t="b">
        <f>OR(MONTH(Taulukko1[[#This Row],[Loppu PVM]])&lt;=9,AND(MONTH(Taulukko1[[#This Row],[Loppu PVM]] )=9))</f>
        <v>0</v>
      </c>
      <c r="AG1834" s="90" t="b">
        <f>OR(MONTH(Taulukko1[[#This Row],[Alku PVM]] )&lt;=6,AND(MONTH(Taulukko1[[#This Row],[Alku PVM]] )=6))</f>
        <v>1</v>
      </c>
      <c r="AH1834" s="90" t="b">
        <f>OR(MONTH(Taulukko1[[#This Row],[Loppu PVM]])&lt;=6,AND(MONTH(Taulukko1[[#This Row],[Loppu PVM]] )=6))</f>
        <v>0</v>
      </c>
    </row>
    <row r="1835" spans="1:34" ht="12.75" customHeight="1">
      <c r="A1835" s="21" t="s">
        <v>4267</v>
      </c>
      <c r="B1835" s="23">
        <v>40925</v>
      </c>
      <c r="C1835" s="21" t="s">
        <v>87</v>
      </c>
      <c r="D1835" s="24"/>
      <c r="F1835" s="23">
        <v>40987</v>
      </c>
      <c r="G1835" s="24">
        <v>11</v>
      </c>
      <c r="H1835" s="22">
        <v>200</v>
      </c>
      <c r="I1835" s="126" t="e">
        <f>INDEX('TOL2008'!B:B,MATCH(A1835,'TOL2008'!A:A,0))</f>
        <v>#N/A</v>
      </c>
      <c r="J1835" s="126" t="e">
        <f>INDEX(Pääluokka!$H$2:$H$100,MATCH(VALUE(LEFT(Taulukko1[[#This Row],[TOL2008]],2)),Pääluokka!$G$2:$G$100,0))</f>
        <v>#N/A</v>
      </c>
      <c r="K1835" s="126" t="e">
        <f>INDEX(Pääluokka!$I$2:$I$100,MATCH(VALUE(LEFT(Taulukko1[[#This Row],[TOL2008]],2)),Pääluokka!$G$2:$G$100,0))</f>
        <v>#N/A</v>
      </c>
      <c r="L1835" s="41">
        <f t="shared" si="280"/>
        <v>62</v>
      </c>
      <c r="M1835" s="43">
        <f t="shared" si="281"/>
        <v>40925</v>
      </c>
      <c r="N1835" s="43">
        <f t="shared" si="282"/>
        <v>40987</v>
      </c>
      <c r="O1835" s="43">
        <f t="shared" si="283"/>
        <v>40909</v>
      </c>
      <c r="P1835" s="43">
        <f t="shared" si="284"/>
        <v>40969</v>
      </c>
      <c r="Q1835" s="41">
        <f t="shared" si="285"/>
        <v>2012</v>
      </c>
      <c r="R1835" s="41">
        <f t="shared" si="286"/>
        <v>2012</v>
      </c>
      <c r="S1835" s="43" t="str">
        <f>YEAR(Taulukko1[[#This Row],[Alku KK]])&amp;"Q"&amp;ROUNDDOWN((MONTH(Taulukko1[[#This Row],[Alku KK]])-1)/3+1,0)</f>
        <v>2012Q1</v>
      </c>
      <c r="T1835" s="43" t="str">
        <f>YEAR(Taulukko1[[#This Row],[Loppu KK]])&amp;"Q"&amp;ROUNDDOWN((MONTH(Taulukko1[[#This Row],[Loppu KK]])-1)/3+1,0)</f>
        <v>2012Q1</v>
      </c>
      <c r="U1835" s="66">
        <f>IF(COUNT(Taulukko1[[#This Row],[Neuvottelujen alaiset ]])=1,Taulukko1[[#This Row],[Neuvottelujen alaiset ]],Taulukko1[[#This Row],[Vähennystarve]])</f>
        <v>200</v>
      </c>
      <c r="V1835" s="44" t="str">
        <f t="shared" si="287"/>
        <v>NA</v>
      </c>
      <c r="W1835" s="44">
        <f t="shared" si="288"/>
        <v>5.5E-2</v>
      </c>
      <c r="X1835" s="44" t="str">
        <f t="shared" si="289"/>
        <v>NA</v>
      </c>
      <c r="Y1835" s="90" t="b">
        <f>AND(MONTH(Taulukko1[[#This Row],[Alku PVM]] )=6,DAY(Taulukko1[[#This Row],[Alku PVM]] )&gt;19)</f>
        <v>0</v>
      </c>
      <c r="Z1835" s="90" t="b">
        <f>AND(MONTH(Taulukko1[[#This Row],[Loppu PVM]] )=6,DAY(Taulukko1[[#This Row],[Loppu PVM]] )&gt;19)</f>
        <v>0</v>
      </c>
      <c r="AA1835" s="90" t="b">
        <f>OR(MONTH(Taulukko1[[#This Row],[Alku PVM]] )&lt;=5,AND(MONTH(Taulukko1[[#This Row],[Alku PVM]] )=6,DAY(Taulukko1[[#This Row],[Alku PVM]] )&lt;20))</f>
        <v>1</v>
      </c>
      <c r="AB1835" s="90" t="b">
        <f>OR(MONTH(Taulukko1[[#This Row],[Loppu PVM]])&lt;=5,AND(MONTH(Taulukko1[[#This Row],[Loppu PVM]] )=6,DAY(Taulukko1[[#This Row],[Loppu PVM]])&lt;20))</f>
        <v>1</v>
      </c>
      <c r="AC1835" s="90" t="b">
        <f>OR(MONTH(Taulukko1[[#This Row],[Alku PVM]] )&lt;=3,AND(MONTH(Taulukko1[[#This Row],[Alku PVM]] )=3))</f>
        <v>1</v>
      </c>
      <c r="AD1835" s="90" t="b">
        <f>OR(MONTH(Taulukko1[[#This Row],[Loppu PVM]] )&lt;=3,AND(MONTH(Taulukko1[[#This Row],[Loppu PVM]] )=3))</f>
        <v>1</v>
      </c>
      <c r="AE1835" s="90" t="b">
        <f>OR(MONTH(Taulukko1[[#This Row],[Alku PVM]] )&lt;=9,AND(MONTH(Taulukko1[[#This Row],[Alku PVM]] )=9))</f>
        <v>1</v>
      </c>
      <c r="AF1835" s="90" t="b">
        <f>OR(MONTH(Taulukko1[[#This Row],[Loppu PVM]])&lt;=9,AND(MONTH(Taulukko1[[#This Row],[Loppu PVM]] )=9))</f>
        <v>1</v>
      </c>
      <c r="AG1835" s="90" t="b">
        <f>OR(MONTH(Taulukko1[[#This Row],[Alku PVM]] )&lt;=6,AND(MONTH(Taulukko1[[#This Row],[Alku PVM]] )=6))</f>
        <v>1</v>
      </c>
      <c r="AH1835" s="90" t="b">
        <f>OR(MONTH(Taulukko1[[#This Row],[Loppu PVM]])&lt;=6,AND(MONTH(Taulukko1[[#This Row],[Loppu PVM]] )=6))</f>
        <v>1</v>
      </c>
    </row>
    <row r="1836" spans="1:34" ht="12.75" customHeight="1">
      <c r="A1836" s="21" t="s">
        <v>3887</v>
      </c>
      <c r="B1836" s="23">
        <v>40926</v>
      </c>
      <c r="C1836" s="21" t="s">
        <v>3886</v>
      </c>
      <c r="D1836" s="24">
        <v>30</v>
      </c>
      <c r="F1836" s="23">
        <v>41022</v>
      </c>
      <c r="G1836" s="24">
        <v>0</v>
      </c>
      <c r="H1836" s="22">
        <v>50</v>
      </c>
      <c r="I1836" s="126" t="e">
        <f>INDEX('TOL2008'!B:B,MATCH(A1836,'TOL2008'!A:A,0))</f>
        <v>#N/A</v>
      </c>
      <c r="J1836" s="126" t="e">
        <f>INDEX(Pääluokka!$H$2:$H$100,MATCH(VALUE(LEFT(Taulukko1[[#This Row],[TOL2008]],2)),Pääluokka!$G$2:$G$100,0))</f>
        <v>#N/A</v>
      </c>
      <c r="K1836" s="126" t="e">
        <f>INDEX(Pääluokka!$I$2:$I$100,MATCH(VALUE(LEFT(Taulukko1[[#This Row],[TOL2008]],2)),Pääluokka!$G$2:$G$100,0))</f>
        <v>#N/A</v>
      </c>
      <c r="L1836" s="41">
        <f t="shared" si="280"/>
        <v>96</v>
      </c>
      <c r="M1836" s="43">
        <f t="shared" si="281"/>
        <v>40926</v>
      </c>
      <c r="N1836" s="43">
        <f t="shared" si="282"/>
        <v>41022</v>
      </c>
      <c r="O1836" s="43">
        <f t="shared" si="283"/>
        <v>40909</v>
      </c>
      <c r="P1836" s="43">
        <f t="shared" si="284"/>
        <v>41000</v>
      </c>
      <c r="Q1836" s="41">
        <f t="shared" si="285"/>
        <v>2012</v>
      </c>
      <c r="R1836" s="41">
        <f t="shared" si="286"/>
        <v>2012</v>
      </c>
      <c r="S1836" s="43" t="str">
        <f>YEAR(Taulukko1[[#This Row],[Alku KK]])&amp;"Q"&amp;ROUNDDOWN((MONTH(Taulukko1[[#This Row],[Alku KK]])-1)/3+1,0)</f>
        <v>2012Q1</v>
      </c>
      <c r="T1836" s="43" t="str">
        <f>YEAR(Taulukko1[[#This Row],[Loppu KK]])&amp;"Q"&amp;ROUNDDOWN((MONTH(Taulukko1[[#This Row],[Loppu KK]])-1)/3+1,0)</f>
        <v>2012Q2</v>
      </c>
      <c r="U1836" s="66">
        <f>IF(COUNT(Taulukko1[[#This Row],[Neuvottelujen alaiset ]])=1,Taulukko1[[#This Row],[Neuvottelujen alaiset ]],Taulukko1[[#This Row],[Vähennystarve]])</f>
        <v>50</v>
      </c>
      <c r="V1836" s="44" t="str">
        <f t="shared" si="287"/>
        <v>NA</v>
      </c>
      <c r="W1836" s="44">
        <f t="shared" si="288"/>
        <v>0</v>
      </c>
      <c r="X1836" s="44" t="str">
        <f t="shared" si="289"/>
        <v>NA</v>
      </c>
      <c r="Y1836" s="90" t="b">
        <f>AND(MONTH(Taulukko1[[#This Row],[Alku PVM]] )=6,DAY(Taulukko1[[#This Row],[Alku PVM]] )&gt;19)</f>
        <v>0</v>
      </c>
      <c r="Z1836" s="90" t="b">
        <f>AND(MONTH(Taulukko1[[#This Row],[Loppu PVM]] )=6,DAY(Taulukko1[[#This Row],[Loppu PVM]] )&gt;19)</f>
        <v>0</v>
      </c>
      <c r="AA1836" s="90" t="b">
        <f>OR(MONTH(Taulukko1[[#This Row],[Alku PVM]] )&lt;=5,AND(MONTH(Taulukko1[[#This Row],[Alku PVM]] )=6,DAY(Taulukko1[[#This Row],[Alku PVM]] )&lt;20))</f>
        <v>1</v>
      </c>
      <c r="AB1836" s="90" t="b">
        <f>OR(MONTH(Taulukko1[[#This Row],[Loppu PVM]])&lt;=5,AND(MONTH(Taulukko1[[#This Row],[Loppu PVM]] )=6,DAY(Taulukko1[[#This Row],[Loppu PVM]])&lt;20))</f>
        <v>1</v>
      </c>
      <c r="AC1836" s="90" t="b">
        <f>OR(MONTH(Taulukko1[[#This Row],[Alku PVM]] )&lt;=3,AND(MONTH(Taulukko1[[#This Row],[Alku PVM]] )=3))</f>
        <v>1</v>
      </c>
      <c r="AD1836" s="90" t="b">
        <f>OR(MONTH(Taulukko1[[#This Row],[Loppu PVM]] )&lt;=3,AND(MONTH(Taulukko1[[#This Row],[Loppu PVM]] )=3))</f>
        <v>0</v>
      </c>
      <c r="AE1836" s="90" t="b">
        <f>OR(MONTH(Taulukko1[[#This Row],[Alku PVM]] )&lt;=9,AND(MONTH(Taulukko1[[#This Row],[Alku PVM]] )=9))</f>
        <v>1</v>
      </c>
      <c r="AF1836" s="90" t="b">
        <f>OR(MONTH(Taulukko1[[#This Row],[Loppu PVM]])&lt;=9,AND(MONTH(Taulukko1[[#This Row],[Loppu PVM]] )=9))</f>
        <v>1</v>
      </c>
      <c r="AG1836" s="90" t="b">
        <f>OR(MONTH(Taulukko1[[#This Row],[Alku PVM]] )&lt;=6,AND(MONTH(Taulukko1[[#This Row],[Alku PVM]] )=6))</f>
        <v>1</v>
      </c>
      <c r="AH1836" s="90" t="b">
        <f>OR(MONTH(Taulukko1[[#This Row],[Loppu PVM]])&lt;=6,AND(MONTH(Taulukko1[[#This Row],[Loppu PVM]] )=6))</f>
        <v>1</v>
      </c>
    </row>
    <row r="1837" spans="1:34" ht="12.75" customHeight="1">
      <c r="A1837" t="s">
        <v>4193</v>
      </c>
      <c r="B1837" s="23">
        <v>40927</v>
      </c>
      <c r="C1837" t="s">
        <v>87</v>
      </c>
      <c r="D1837" s="24"/>
      <c r="F1837" s="23"/>
      <c r="G1837" s="24"/>
      <c r="H1837" s="22">
        <v>70</v>
      </c>
      <c r="I1837" s="126" t="e">
        <f>INDEX('TOL2008'!B:B,MATCH(A1837,'TOL2008'!A:A,0))</f>
        <v>#N/A</v>
      </c>
      <c r="J1837" s="126" t="e">
        <f>INDEX(Pääluokka!$H$2:$H$100,MATCH(VALUE(LEFT(Taulukko1[[#This Row],[TOL2008]],2)),Pääluokka!$G$2:$G$100,0))</f>
        <v>#N/A</v>
      </c>
      <c r="K1837" s="126" t="e">
        <f>INDEX(Pääluokka!$I$2:$I$100,MATCH(VALUE(LEFT(Taulukko1[[#This Row],[TOL2008]],2)),Pääluokka!$G$2:$G$100,0))</f>
        <v>#N/A</v>
      </c>
      <c r="L1837" s="41" t="str">
        <f t="shared" si="280"/>
        <v>NA</v>
      </c>
      <c r="M1837" s="43">
        <f t="shared" si="281"/>
        <v>40927</v>
      </c>
      <c r="N1837" s="43">
        <f t="shared" si="282"/>
        <v>40978</v>
      </c>
      <c r="O1837" s="43">
        <f t="shared" si="283"/>
        <v>40909</v>
      </c>
      <c r="P1837" s="43">
        <f t="shared" si="284"/>
        <v>40969</v>
      </c>
      <c r="Q1837" s="41">
        <f t="shared" si="285"/>
        <v>2012</v>
      </c>
      <c r="R1837" s="41">
        <f t="shared" si="286"/>
        <v>2012</v>
      </c>
      <c r="S1837" s="43" t="str">
        <f>YEAR(Taulukko1[[#This Row],[Alku KK]])&amp;"Q"&amp;ROUNDDOWN((MONTH(Taulukko1[[#This Row],[Alku KK]])-1)/3+1,0)</f>
        <v>2012Q1</v>
      </c>
      <c r="T1837" s="43" t="str">
        <f>YEAR(Taulukko1[[#This Row],[Loppu KK]])&amp;"Q"&amp;ROUNDDOWN((MONTH(Taulukko1[[#This Row],[Loppu KK]])-1)/3+1,0)</f>
        <v>2012Q1</v>
      </c>
      <c r="U1837" s="66">
        <f>IF(COUNT(Taulukko1[[#This Row],[Neuvottelujen alaiset ]])=1,Taulukko1[[#This Row],[Neuvottelujen alaiset ]],Taulukko1[[#This Row],[Vähennystarve]])</f>
        <v>70</v>
      </c>
      <c r="V1837" s="44" t="str">
        <f t="shared" si="287"/>
        <v>NA</v>
      </c>
      <c r="W1837" s="44" t="str">
        <f t="shared" si="288"/>
        <v>NA</v>
      </c>
      <c r="X1837" s="44" t="str">
        <f t="shared" si="289"/>
        <v>NA</v>
      </c>
      <c r="Y1837" s="90" t="b">
        <f>AND(MONTH(Taulukko1[[#This Row],[Alku PVM]] )=6,DAY(Taulukko1[[#This Row],[Alku PVM]] )&gt;19)</f>
        <v>0</v>
      </c>
      <c r="Z1837" s="90" t="b">
        <f>AND(MONTH(Taulukko1[[#This Row],[Loppu PVM]] )=6,DAY(Taulukko1[[#This Row],[Loppu PVM]] )&gt;19)</f>
        <v>0</v>
      </c>
      <c r="AA1837" s="90" t="b">
        <f>OR(MONTH(Taulukko1[[#This Row],[Alku PVM]] )&lt;=5,AND(MONTH(Taulukko1[[#This Row],[Alku PVM]] )=6,DAY(Taulukko1[[#This Row],[Alku PVM]] )&lt;20))</f>
        <v>1</v>
      </c>
      <c r="AB1837" s="90" t="b">
        <f>OR(MONTH(Taulukko1[[#This Row],[Loppu PVM]])&lt;=5,AND(MONTH(Taulukko1[[#This Row],[Loppu PVM]] )=6,DAY(Taulukko1[[#This Row],[Loppu PVM]])&lt;20))</f>
        <v>1</v>
      </c>
      <c r="AC1837" s="90" t="b">
        <f>OR(MONTH(Taulukko1[[#This Row],[Alku PVM]] )&lt;=3,AND(MONTH(Taulukko1[[#This Row],[Alku PVM]] )=3))</f>
        <v>1</v>
      </c>
      <c r="AD1837" s="90" t="b">
        <f>OR(MONTH(Taulukko1[[#This Row],[Loppu PVM]] )&lt;=3,AND(MONTH(Taulukko1[[#This Row],[Loppu PVM]] )=3))</f>
        <v>1</v>
      </c>
      <c r="AE1837" s="90" t="b">
        <f>OR(MONTH(Taulukko1[[#This Row],[Alku PVM]] )&lt;=9,AND(MONTH(Taulukko1[[#This Row],[Alku PVM]] )=9))</f>
        <v>1</v>
      </c>
      <c r="AF1837" s="90" t="b">
        <f>OR(MONTH(Taulukko1[[#This Row],[Loppu PVM]])&lt;=9,AND(MONTH(Taulukko1[[#This Row],[Loppu PVM]] )=9))</f>
        <v>1</v>
      </c>
      <c r="AG1837" s="90" t="b">
        <f>OR(MONTH(Taulukko1[[#This Row],[Alku PVM]] )&lt;=6,AND(MONTH(Taulukko1[[#This Row],[Alku PVM]] )=6))</f>
        <v>1</v>
      </c>
      <c r="AH1837" s="90" t="b">
        <f>OR(MONTH(Taulukko1[[#This Row],[Loppu PVM]])&lt;=6,AND(MONTH(Taulukko1[[#This Row],[Loppu PVM]] )=6))</f>
        <v>1</v>
      </c>
    </row>
    <row r="1838" spans="1:34" ht="12.75" customHeight="1">
      <c r="A1838" s="21" t="s">
        <v>484</v>
      </c>
      <c r="B1838" s="23">
        <v>40927</v>
      </c>
      <c r="C1838" s="21" t="s">
        <v>4190</v>
      </c>
      <c r="D1838" s="24">
        <v>43</v>
      </c>
      <c r="E1838" s="62">
        <v>43</v>
      </c>
      <c r="F1838" s="23">
        <v>40994</v>
      </c>
      <c r="G1838" s="24">
        <v>0</v>
      </c>
      <c r="H1838" s="22">
        <v>150</v>
      </c>
      <c r="I1838" s="126">
        <f>INDEX('TOL2008'!B:B,MATCH(A1838,'TOL2008'!A:A,0))</f>
        <v>10130</v>
      </c>
      <c r="J1838" s="126" t="str">
        <f>INDEX(Pääluokka!$H$2:$H$100,MATCH(VALUE(LEFT(Taulukko1[[#This Row],[TOL2008]],2)),Pääluokka!$G$2:$G$100,0))</f>
        <v>Teollisuus</v>
      </c>
      <c r="K1838" s="126" t="str">
        <f>INDEX(Pääluokka!$I$2:$I$100,MATCH(VALUE(LEFT(Taulukko1[[#This Row],[TOL2008]],2)),Pääluokka!$G$2:$G$100,0))</f>
        <v>Teollisuus (C-E)</v>
      </c>
      <c r="L1838" s="41">
        <f t="shared" si="280"/>
        <v>67</v>
      </c>
      <c r="M1838" s="43">
        <f t="shared" si="281"/>
        <v>40927</v>
      </c>
      <c r="N1838" s="43">
        <f t="shared" si="282"/>
        <v>40994</v>
      </c>
      <c r="O1838" s="43">
        <f t="shared" si="283"/>
        <v>40909</v>
      </c>
      <c r="P1838" s="43">
        <f t="shared" si="284"/>
        <v>40969</v>
      </c>
      <c r="Q1838" s="41">
        <f t="shared" si="285"/>
        <v>2012</v>
      </c>
      <c r="R1838" s="41">
        <f t="shared" si="286"/>
        <v>2012</v>
      </c>
      <c r="S1838" s="43" t="str">
        <f>YEAR(Taulukko1[[#This Row],[Alku KK]])&amp;"Q"&amp;ROUNDDOWN((MONTH(Taulukko1[[#This Row],[Alku KK]])-1)/3+1,0)</f>
        <v>2012Q1</v>
      </c>
      <c r="T1838" s="43" t="str">
        <f>YEAR(Taulukko1[[#This Row],[Loppu KK]])&amp;"Q"&amp;ROUNDDOWN((MONTH(Taulukko1[[#This Row],[Loppu KK]])-1)/3+1,0)</f>
        <v>2012Q1</v>
      </c>
      <c r="U1838" s="66">
        <f>IF(COUNT(Taulukko1[[#This Row],[Neuvottelujen alaiset ]])=1,Taulukko1[[#This Row],[Neuvottelujen alaiset ]],Taulukko1[[#This Row],[Vähennystarve]])</f>
        <v>150</v>
      </c>
      <c r="V1838" s="44">
        <f t="shared" si="287"/>
        <v>0.28666666666666668</v>
      </c>
      <c r="W1838" s="44">
        <f t="shared" si="288"/>
        <v>0</v>
      </c>
      <c r="X1838" s="44">
        <f t="shared" si="289"/>
        <v>0</v>
      </c>
      <c r="Y1838" s="90" t="b">
        <f>AND(MONTH(Taulukko1[[#This Row],[Alku PVM]] )=6,DAY(Taulukko1[[#This Row],[Alku PVM]] )&gt;19)</f>
        <v>0</v>
      </c>
      <c r="Z1838" s="90" t="b">
        <f>AND(MONTH(Taulukko1[[#This Row],[Loppu PVM]] )=6,DAY(Taulukko1[[#This Row],[Loppu PVM]] )&gt;19)</f>
        <v>0</v>
      </c>
      <c r="AA1838" s="90" t="b">
        <f>OR(MONTH(Taulukko1[[#This Row],[Alku PVM]] )&lt;=5,AND(MONTH(Taulukko1[[#This Row],[Alku PVM]] )=6,DAY(Taulukko1[[#This Row],[Alku PVM]] )&lt;20))</f>
        <v>1</v>
      </c>
      <c r="AB1838" s="90" t="b">
        <f>OR(MONTH(Taulukko1[[#This Row],[Loppu PVM]])&lt;=5,AND(MONTH(Taulukko1[[#This Row],[Loppu PVM]] )=6,DAY(Taulukko1[[#This Row],[Loppu PVM]])&lt;20))</f>
        <v>1</v>
      </c>
      <c r="AC1838" s="90" t="b">
        <f>OR(MONTH(Taulukko1[[#This Row],[Alku PVM]] )&lt;=3,AND(MONTH(Taulukko1[[#This Row],[Alku PVM]] )=3))</f>
        <v>1</v>
      </c>
      <c r="AD1838" s="90" t="b">
        <f>OR(MONTH(Taulukko1[[#This Row],[Loppu PVM]] )&lt;=3,AND(MONTH(Taulukko1[[#This Row],[Loppu PVM]] )=3))</f>
        <v>1</v>
      </c>
      <c r="AE1838" s="90" t="b">
        <f>OR(MONTH(Taulukko1[[#This Row],[Alku PVM]] )&lt;=9,AND(MONTH(Taulukko1[[#This Row],[Alku PVM]] )=9))</f>
        <v>1</v>
      </c>
      <c r="AF1838" s="90" t="b">
        <f>OR(MONTH(Taulukko1[[#This Row],[Loppu PVM]])&lt;=9,AND(MONTH(Taulukko1[[#This Row],[Loppu PVM]] )=9))</f>
        <v>1</v>
      </c>
      <c r="AG1838" s="90" t="b">
        <f>OR(MONTH(Taulukko1[[#This Row],[Alku PVM]] )&lt;=6,AND(MONTH(Taulukko1[[#This Row],[Alku PVM]] )=6))</f>
        <v>1</v>
      </c>
      <c r="AH1838" s="90" t="b">
        <f>OR(MONTH(Taulukko1[[#This Row],[Loppu PVM]])&lt;=6,AND(MONTH(Taulukko1[[#This Row],[Loppu PVM]] )=6))</f>
        <v>1</v>
      </c>
    </row>
    <row r="1839" spans="1:34" ht="12.75" customHeight="1">
      <c r="A1839" t="s">
        <v>4269</v>
      </c>
      <c r="B1839" s="23">
        <v>40931</v>
      </c>
      <c r="C1839" t="s">
        <v>1095</v>
      </c>
      <c r="E1839" s="62">
        <v>30</v>
      </c>
      <c r="F1839" s="4">
        <v>40981</v>
      </c>
      <c r="G1839" s="5">
        <v>20</v>
      </c>
      <c r="H1839" s="22">
        <v>30</v>
      </c>
      <c r="I1839" s="126" t="e">
        <f>INDEX('TOL2008'!B:B,MATCH(A1839,'TOL2008'!A:A,0))</f>
        <v>#N/A</v>
      </c>
      <c r="J1839" s="126" t="e">
        <f>INDEX(Pääluokka!$H$2:$H$100,MATCH(VALUE(LEFT(Taulukko1[[#This Row],[TOL2008]],2)),Pääluokka!$G$2:$G$100,0))</f>
        <v>#N/A</v>
      </c>
      <c r="K1839" s="126" t="e">
        <f>INDEX(Pääluokka!$I$2:$I$100,MATCH(VALUE(LEFT(Taulukko1[[#This Row],[TOL2008]],2)),Pääluokka!$G$2:$G$100,0))</f>
        <v>#N/A</v>
      </c>
      <c r="L1839" s="41">
        <f t="shared" si="280"/>
        <v>50</v>
      </c>
      <c r="M1839" s="43">
        <f t="shared" si="281"/>
        <v>40931</v>
      </c>
      <c r="N1839" s="43">
        <f t="shared" si="282"/>
        <v>40981</v>
      </c>
      <c r="O1839" s="43">
        <f t="shared" si="283"/>
        <v>40909</v>
      </c>
      <c r="P1839" s="43">
        <f t="shared" si="284"/>
        <v>40969</v>
      </c>
      <c r="Q1839" s="41">
        <f t="shared" si="285"/>
        <v>2012</v>
      </c>
      <c r="R1839" s="41">
        <f t="shared" si="286"/>
        <v>2012</v>
      </c>
      <c r="S1839" s="43" t="str">
        <f>YEAR(Taulukko1[[#This Row],[Alku KK]])&amp;"Q"&amp;ROUNDDOWN((MONTH(Taulukko1[[#This Row],[Alku KK]])-1)/3+1,0)</f>
        <v>2012Q1</v>
      </c>
      <c r="T1839" s="43" t="str">
        <f>YEAR(Taulukko1[[#This Row],[Loppu KK]])&amp;"Q"&amp;ROUNDDOWN((MONTH(Taulukko1[[#This Row],[Loppu KK]])-1)/3+1,0)</f>
        <v>2012Q1</v>
      </c>
      <c r="U1839" s="66">
        <f>IF(COUNT(Taulukko1[[#This Row],[Neuvottelujen alaiset ]])=1,Taulukko1[[#This Row],[Neuvottelujen alaiset ]],Taulukko1[[#This Row],[Vähennystarve]])</f>
        <v>30</v>
      </c>
      <c r="V1839" s="44">
        <f t="shared" si="287"/>
        <v>1</v>
      </c>
      <c r="W1839" s="44">
        <f t="shared" si="288"/>
        <v>0.66666666666666663</v>
      </c>
      <c r="X1839" s="44">
        <f t="shared" si="289"/>
        <v>0.66666666666666663</v>
      </c>
      <c r="Y1839" s="90" t="b">
        <f>AND(MONTH(Taulukko1[[#This Row],[Alku PVM]] )=6,DAY(Taulukko1[[#This Row],[Alku PVM]] )&gt;19)</f>
        <v>0</v>
      </c>
      <c r="Z1839" s="90" t="b">
        <f>AND(MONTH(Taulukko1[[#This Row],[Loppu PVM]] )=6,DAY(Taulukko1[[#This Row],[Loppu PVM]] )&gt;19)</f>
        <v>0</v>
      </c>
      <c r="AA1839" s="90" t="b">
        <f>OR(MONTH(Taulukko1[[#This Row],[Alku PVM]] )&lt;=5,AND(MONTH(Taulukko1[[#This Row],[Alku PVM]] )=6,DAY(Taulukko1[[#This Row],[Alku PVM]] )&lt;20))</f>
        <v>1</v>
      </c>
      <c r="AB1839" s="90" t="b">
        <f>OR(MONTH(Taulukko1[[#This Row],[Loppu PVM]])&lt;=5,AND(MONTH(Taulukko1[[#This Row],[Loppu PVM]] )=6,DAY(Taulukko1[[#This Row],[Loppu PVM]])&lt;20))</f>
        <v>1</v>
      </c>
      <c r="AC1839" s="90" t="b">
        <f>OR(MONTH(Taulukko1[[#This Row],[Alku PVM]] )&lt;=3,AND(MONTH(Taulukko1[[#This Row],[Alku PVM]] )=3))</f>
        <v>1</v>
      </c>
      <c r="AD1839" s="90" t="b">
        <f>OR(MONTH(Taulukko1[[#This Row],[Loppu PVM]] )&lt;=3,AND(MONTH(Taulukko1[[#This Row],[Loppu PVM]] )=3))</f>
        <v>1</v>
      </c>
      <c r="AE1839" s="90" t="b">
        <f>OR(MONTH(Taulukko1[[#This Row],[Alku PVM]] )&lt;=9,AND(MONTH(Taulukko1[[#This Row],[Alku PVM]] )=9))</f>
        <v>1</v>
      </c>
      <c r="AF1839" s="90" t="b">
        <f>OR(MONTH(Taulukko1[[#This Row],[Loppu PVM]])&lt;=9,AND(MONTH(Taulukko1[[#This Row],[Loppu PVM]] )=9))</f>
        <v>1</v>
      </c>
      <c r="AG1839" s="90" t="b">
        <f>OR(MONTH(Taulukko1[[#This Row],[Alku PVM]] )&lt;=6,AND(MONTH(Taulukko1[[#This Row],[Alku PVM]] )=6))</f>
        <v>1</v>
      </c>
      <c r="AH1839" s="90" t="b">
        <f>OR(MONTH(Taulukko1[[#This Row],[Loppu PVM]])&lt;=6,AND(MONTH(Taulukko1[[#This Row],[Loppu PVM]] )=6))</f>
        <v>1</v>
      </c>
    </row>
    <row r="1840" spans="1:34" ht="12.75" customHeight="1">
      <c r="A1840" t="s">
        <v>2726</v>
      </c>
      <c r="B1840" s="23">
        <v>40933</v>
      </c>
      <c r="C1840" t="s">
        <v>4100</v>
      </c>
      <c r="E1840" s="62">
        <v>40</v>
      </c>
      <c r="F1840" s="4"/>
      <c r="G1840" s="5"/>
      <c r="H1840" s="22">
        <v>40</v>
      </c>
      <c r="I1840" s="126" t="e">
        <f>INDEX('TOL2008'!B:B,MATCH(A1840,'TOL2008'!A:A,0))</f>
        <v>#N/A</v>
      </c>
      <c r="J1840" s="126" t="e">
        <f>INDEX(Pääluokka!$H$2:$H$100,MATCH(VALUE(LEFT(Taulukko1[[#This Row],[TOL2008]],2)),Pääluokka!$G$2:$G$100,0))</f>
        <v>#N/A</v>
      </c>
      <c r="K1840" s="126" t="e">
        <f>INDEX(Pääluokka!$I$2:$I$100,MATCH(VALUE(LEFT(Taulukko1[[#This Row],[TOL2008]],2)),Pääluokka!$G$2:$G$100,0))</f>
        <v>#N/A</v>
      </c>
      <c r="L1840" s="41" t="str">
        <f t="shared" si="280"/>
        <v>NA</v>
      </c>
      <c r="M1840" s="43">
        <f t="shared" si="281"/>
        <v>40933</v>
      </c>
      <c r="N1840" s="43">
        <f t="shared" si="282"/>
        <v>40984</v>
      </c>
      <c r="O1840" s="43">
        <f t="shared" si="283"/>
        <v>40909</v>
      </c>
      <c r="P1840" s="43">
        <f t="shared" si="284"/>
        <v>40969</v>
      </c>
      <c r="Q1840" s="41">
        <f t="shared" si="285"/>
        <v>2012</v>
      </c>
      <c r="R1840" s="41">
        <f t="shared" si="286"/>
        <v>2012</v>
      </c>
      <c r="S1840" s="43" t="str">
        <f>YEAR(Taulukko1[[#This Row],[Alku KK]])&amp;"Q"&amp;ROUNDDOWN((MONTH(Taulukko1[[#This Row],[Alku KK]])-1)/3+1,0)</f>
        <v>2012Q1</v>
      </c>
      <c r="T1840" s="43" t="str">
        <f>YEAR(Taulukko1[[#This Row],[Loppu KK]])&amp;"Q"&amp;ROUNDDOWN((MONTH(Taulukko1[[#This Row],[Loppu KK]])-1)/3+1,0)</f>
        <v>2012Q1</v>
      </c>
      <c r="U1840" s="66">
        <f>IF(COUNT(Taulukko1[[#This Row],[Neuvottelujen alaiset ]])=1,Taulukko1[[#This Row],[Neuvottelujen alaiset ]],Taulukko1[[#This Row],[Vähennystarve]])</f>
        <v>40</v>
      </c>
      <c r="V1840" s="44">
        <f t="shared" si="287"/>
        <v>1</v>
      </c>
      <c r="W1840" s="44" t="str">
        <f t="shared" si="288"/>
        <v>NA</v>
      </c>
      <c r="X1840" s="44" t="str">
        <f t="shared" si="289"/>
        <v>NA</v>
      </c>
      <c r="Y1840" s="90" t="b">
        <f>AND(MONTH(Taulukko1[[#This Row],[Alku PVM]] )=6,DAY(Taulukko1[[#This Row],[Alku PVM]] )&gt;19)</f>
        <v>0</v>
      </c>
      <c r="Z1840" s="90" t="b">
        <f>AND(MONTH(Taulukko1[[#This Row],[Loppu PVM]] )=6,DAY(Taulukko1[[#This Row],[Loppu PVM]] )&gt;19)</f>
        <v>0</v>
      </c>
      <c r="AA1840" s="90" t="b">
        <f>OR(MONTH(Taulukko1[[#This Row],[Alku PVM]] )&lt;=5,AND(MONTH(Taulukko1[[#This Row],[Alku PVM]] )=6,DAY(Taulukko1[[#This Row],[Alku PVM]] )&lt;20))</f>
        <v>1</v>
      </c>
      <c r="AB1840" s="90" t="b">
        <f>OR(MONTH(Taulukko1[[#This Row],[Loppu PVM]])&lt;=5,AND(MONTH(Taulukko1[[#This Row],[Loppu PVM]] )=6,DAY(Taulukko1[[#This Row],[Loppu PVM]])&lt;20))</f>
        <v>1</v>
      </c>
      <c r="AC1840" s="90" t="b">
        <f>OR(MONTH(Taulukko1[[#This Row],[Alku PVM]] )&lt;=3,AND(MONTH(Taulukko1[[#This Row],[Alku PVM]] )=3))</f>
        <v>1</v>
      </c>
      <c r="AD1840" s="90" t="b">
        <f>OR(MONTH(Taulukko1[[#This Row],[Loppu PVM]] )&lt;=3,AND(MONTH(Taulukko1[[#This Row],[Loppu PVM]] )=3))</f>
        <v>1</v>
      </c>
      <c r="AE1840" s="90" t="b">
        <f>OR(MONTH(Taulukko1[[#This Row],[Alku PVM]] )&lt;=9,AND(MONTH(Taulukko1[[#This Row],[Alku PVM]] )=9))</f>
        <v>1</v>
      </c>
      <c r="AF1840" s="90" t="b">
        <f>OR(MONTH(Taulukko1[[#This Row],[Loppu PVM]])&lt;=9,AND(MONTH(Taulukko1[[#This Row],[Loppu PVM]] )=9))</f>
        <v>1</v>
      </c>
      <c r="AG1840" s="90" t="b">
        <f>OR(MONTH(Taulukko1[[#This Row],[Alku PVM]] )&lt;=6,AND(MONTH(Taulukko1[[#This Row],[Alku PVM]] )=6))</f>
        <v>1</v>
      </c>
      <c r="AH1840" s="90" t="b">
        <f>OR(MONTH(Taulukko1[[#This Row],[Loppu PVM]])&lt;=6,AND(MONTH(Taulukko1[[#This Row],[Loppu PVM]] )=6))</f>
        <v>1</v>
      </c>
    </row>
    <row r="1841" spans="1:34" ht="12.75" customHeight="1">
      <c r="A1841" t="s">
        <v>1398</v>
      </c>
      <c r="B1841" s="23">
        <v>40938</v>
      </c>
      <c r="C1841" t="s">
        <v>3901</v>
      </c>
      <c r="E1841" s="62">
        <v>35</v>
      </c>
      <c r="F1841" s="4">
        <v>40989</v>
      </c>
      <c r="G1841" s="5">
        <v>13</v>
      </c>
      <c r="H1841" s="22">
        <v>35</v>
      </c>
      <c r="I1841" s="126" t="e">
        <f>INDEX('TOL2008'!B:B,MATCH(A1841,'TOL2008'!A:A,0))</f>
        <v>#N/A</v>
      </c>
      <c r="J1841" s="126" t="e">
        <f>INDEX(Pääluokka!$H$2:$H$100,MATCH(VALUE(LEFT(Taulukko1[[#This Row],[TOL2008]],2)),Pääluokka!$G$2:$G$100,0))</f>
        <v>#N/A</v>
      </c>
      <c r="K1841" s="126" t="e">
        <f>INDEX(Pääluokka!$I$2:$I$100,MATCH(VALUE(LEFT(Taulukko1[[#This Row],[TOL2008]],2)),Pääluokka!$G$2:$G$100,0))</f>
        <v>#N/A</v>
      </c>
      <c r="L1841" s="41">
        <f t="shared" si="280"/>
        <v>51</v>
      </c>
      <c r="M1841" s="43">
        <f t="shared" si="281"/>
        <v>40938</v>
      </c>
      <c r="N1841" s="43">
        <f t="shared" si="282"/>
        <v>40989</v>
      </c>
      <c r="O1841" s="43">
        <f t="shared" si="283"/>
        <v>40909</v>
      </c>
      <c r="P1841" s="43">
        <f t="shared" si="284"/>
        <v>40969</v>
      </c>
      <c r="Q1841" s="41">
        <f t="shared" si="285"/>
        <v>2012</v>
      </c>
      <c r="R1841" s="41">
        <f t="shared" si="286"/>
        <v>2012</v>
      </c>
      <c r="S1841" s="43" t="str">
        <f>YEAR(Taulukko1[[#This Row],[Alku KK]])&amp;"Q"&amp;ROUNDDOWN((MONTH(Taulukko1[[#This Row],[Alku KK]])-1)/3+1,0)</f>
        <v>2012Q1</v>
      </c>
      <c r="T1841" s="43" t="str">
        <f>YEAR(Taulukko1[[#This Row],[Loppu KK]])&amp;"Q"&amp;ROUNDDOWN((MONTH(Taulukko1[[#This Row],[Loppu KK]])-1)/3+1,0)</f>
        <v>2012Q1</v>
      </c>
      <c r="U1841" s="66">
        <f>IF(COUNT(Taulukko1[[#This Row],[Neuvottelujen alaiset ]])=1,Taulukko1[[#This Row],[Neuvottelujen alaiset ]],Taulukko1[[#This Row],[Vähennystarve]])</f>
        <v>35</v>
      </c>
      <c r="V1841" s="44">
        <f t="shared" si="287"/>
        <v>1</v>
      </c>
      <c r="W1841" s="44">
        <f t="shared" si="288"/>
        <v>0.37142857142857144</v>
      </c>
      <c r="X1841" s="44">
        <f t="shared" si="289"/>
        <v>0.37142857142857144</v>
      </c>
      <c r="Y1841" s="90" t="b">
        <f>AND(MONTH(Taulukko1[[#This Row],[Alku PVM]] )=6,DAY(Taulukko1[[#This Row],[Alku PVM]] )&gt;19)</f>
        <v>0</v>
      </c>
      <c r="Z1841" s="90" t="b">
        <f>AND(MONTH(Taulukko1[[#This Row],[Loppu PVM]] )=6,DAY(Taulukko1[[#This Row],[Loppu PVM]] )&gt;19)</f>
        <v>0</v>
      </c>
      <c r="AA1841" s="90" t="b">
        <f>OR(MONTH(Taulukko1[[#This Row],[Alku PVM]] )&lt;=5,AND(MONTH(Taulukko1[[#This Row],[Alku PVM]] )=6,DAY(Taulukko1[[#This Row],[Alku PVM]] )&lt;20))</f>
        <v>1</v>
      </c>
      <c r="AB1841" s="90" t="b">
        <f>OR(MONTH(Taulukko1[[#This Row],[Loppu PVM]])&lt;=5,AND(MONTH(Taulukko1[[#This Row],[Loppu PVM]] )=6,DAY(Taulukko1[[#This Row],[Loppu PVM]])&lt;20))</f>
        <v>1</v>
      </c>
      <c r="AC1841" s="90" t="b">
        <f>OR(MONTH(Taulukko1[[#This Row],[Alku PVM]] )&lt;=3,AND(MONTH(Taulukko1[[#This Row],[Alku PVM]] )=3))</f>
        <v>1</v>
      </c>
      <c r="AD1841" s="90" t="b">
        <f>OR(MONTH(Taulukko1[[#This Row],[Loppu PVM]] )&lt;=3,AND(MONTH(Taulukko1[[#This Row],[Loppu PVM]] )=3))</f>
        <v>1</v>
      </c>
      <c r="AE1841" s="90" t="b">
        <f>OR(MONTH(Taulukko1[[#This Row],[Alku PVM]] )&lt;=9,AND(MONTH(Taulukko1[[#This Row],[Alku PVM]] )=9))</f>
        <v>1</v>
      </c>
      <c r="AF1841" s="90" t="b">
        <f>OR(MONTH(Taulukko1[[#This Row],[Loppu PVM]])&lt;=9,AND(MONTH(Taulukko1[[#This Row],[Loppu PVM]] )=9))</f>
        <v>1</v>
      </c>
      <c r="AG1841" s="90" t="b">
        <f>OR(MONTH(Taulukko1[[#This Row],[Alku PVM]] )&lt;=6,AND(MONTH(Taulukko1[[#This Row],[Alku PVM]] )=6))</f>
        <v>1</v>
      </c>
      <c r="AH1841" s="90" t="b">
        <f>OR(MONTH(Taulukko1[[#This Row],[Loppu PVM]])&lt;=6,AND(MONTH(Taulukko1[[#This Row],[Loppu PVM]] )=6))</f>
        <v>1</v>
      </c>
    </row>
    <row r="1842" spans="1:34" ht="12.75" customHeight="1">
      <c r="A1842" t="s">
        <v>3097</v>
      </c>
      <c r="B1842" s="23">
        <v>40940</v>
      </c>
      <c r="C1842" t="s">
        <v>4299</v>
      </c>
      <c r="D1842" s="5">
        <v>21</v>
      </c>
      <c r="E1842" s="62">
        <v>40</v>
      </c>
      <c r="F1842" s="4">
        <v>41004</v>
      </c>
      <c r="G1842" s="5">
        <v>10</v>
      </c>
      <c r="H1842" s="22">
        <v>40</v>
      </c>
      <c r="I1842" s="126">
        <f>INDEX('TOL2008'!B:B,MATCH(A1842,'TOL2008'!A:A,0))</f>
        <v>45201</v>
      </c>
      <c r="J1842" s="126" t="str">
        <f>INDEX(Pääluokka!$H$2:$H$100,MATCH(VALUE(LEFT(Taulukko1[[#This Row],[TOL2008]],2)),Pääluokka!$G$2:$G$100,0))</f>
        <v>Tukku- ja vähittäiskauppa; moottoriajoneuvojen ja moottoripyörien korjaus</v>
      </c>
      <c r="K1842" s="126" t="str">
        <f>INDEX(Pääluokka!$I$2:$I$100,MATCH(VALUE(LEFT(Taulukko1[[#This Row],[TOL2008]],2)),Pääluokka!$G$2:$G$100,0))</f>
        <v>Palvelualat (G-N, R, S)</v>
      </c>
      <c r="L1842" s="41">
        <f t="shared" si="280"/>
        <v>64</v>
      </c>
      <c r="M1842" s="43">
        <f t="shared" si="281"/>
        <v>40940</v>
      </c>
      <c r="N1842" s="43">
        <f t="shared" si="282"/>
        <v>41004</v>
      </c>
      <c r="O1842" s="43">
        <f t="shared" si="283"/>
        <v>40940</v>
      </c>
      <c r="P1842" s="43">
        <f t="shared" si="284"/>
        <v>41000</v>
      </c>
      <c r="Q1842" s="41">
        <f t="shared" si="285"/>
        <v>2012</v>
      </c>
      <c r="R1842" s="41">
        <f t="shared" si="286"/>
        <v>2012</v>
      </c>
      <c r="S1842" s="43" t="str">
        <f>YEAR(Taulukko1[[#This Row],[Alku KK]])&amp;"Q"&amp;ROUNDDOWN((MONTH(Taulukko1[[#This Row],[Alku KK]])-1)/3+1,0)</f>
        <v>2012Q1</v>
      </c>
      <c r="T1842" s="43" t="str">
        <f>YEAR(Taulukko1[[#This Row],[Loppu KK]])&amp;"Q"&amp;ROUNDDOWN((MONTH(Taulukko1[[#This Row],[Loppu KK]])-1)/3+1,0)</f>
        <v>2012Q2</v>
      </c>
      <c r="U1842" s="66">
        <f>IF(COUNT(Taulukko1[[#This Row],[Neuvottelujen alaiset ]])=1,Taulukko1[[#This Row],[Neuvottelujen alaiset ]],Taulukko1[[#This Row],[Vähennystarve]])</f>
        <v>40</v>
      </c>
      <c r="V1842" s="44">
        <f t="shared" si="287"/>
        <v>1</v>
      </c>
      <c r="W1842" s="44">
        <f t="shared" si="288"/>
        <v>0.25</v>
      </c>
      <c r="X1842" s="44">
        <f t="shared" si="289"/>
        <v>0.25</v>
      </c>
      <c r="Y1842" s="90" t="b">
        <f>AND(MONTH(Taulukko1[[#This Row],[Alku PVM]] )=6,DAY(Taulukko1[[#This Row],[Alku PVM]] )&gt;19)</f>
        <v>0</v>
      </c>
      <c r="Z1842" s="90" t="b">
        <f>AND(MONTH(Taulukko1[[#This Row],[Loppu PVM]] )=6,DAY(Taulukko1[[#This Row],[Loppu PVM]] )&gt;19)</f>
        <v>0</v>
      </c>
      <c r="AA1842" s="90" t="b">
        <f>OR(MONTH(Taulukko1[[#This Row],[Alku PVM]] )&lt;=5,AND(MONTH(Taulukko1[[#This Row],[Alku PVM]] )=6,DAY(Taulukko1[[#This Row],[Alku PVM]] )&lt;20))</f>
        <v>1</v>
      </c>
      <c r="AB1842" s="90" t="b">
        <f>OR(MONTH(Taulukko1[[#This Row],[Loppu PVM]])&lt;=5,AND(MONTH(Taulukko1[[#This Row],[Loppu PVM]] )=6,DAY(Taulukko1[[#This Row],[Loppu PVM]])&lt;20))</f>
        <v>1</v>
      </c>
      <c r="AC1842" s="90" t="b">
        <f>OR(MONTH(Taulukko1[[#This Row],[Alku PVM]] )&lt;=3,AND(MONTH(Taulukko1[[#This Row],[Alku PVM]] )=3))</f>
        <v>1</v>
      </c>
      <c r="AD1842" s="90" t="b">
        <f>OR(MONTH(Taulukko1[[#This Row],[Loppu PVM]] )&lt;=3,AND(MONTH(Taulukko1[[#This Row],[Loppu PVM]] )=3))</f>
        <v>0</v>
      </c>
      <c r="AE1842" s="90" t="b">
        <f>OR(MONTH(Taulukko1[[#This Row],[Alku PVM]] )&lt;=9,AND(MONTH(Taulukko1[[#This Row],[Alku PVM]] )=9))</f>
        <v>1</v>
      </c>
      <c r="AF1842" s="90" t="b">
        <f>OR(MONTH(Taulukko1[[#This Row],[Loppu PVM]])&lt;=9,AND(MONTH(Taulukko1[[#This Row],[Loppu PVM]] )=9))</f>
        <v>1</v>
      </c>
      <c r="AG1842" s="90" t="b">
        <f>OR(MONTH(Taulukko1[[#This Row],[Alku PVM]] )&lt;=6,AND(MONTH(Taulukko1[[#This Row],[Alku PVM]] )=6))</f>
        <v>1</v>
      </c>
      <c r="AH1842" s="90" t="b">
        <f>OR(MONTH(Taulukko1[[#This Row],[Loppu PVM]])&lt;=6,AND(MONTH(Taulukko1[[#This Row],[Loppu PVM]] )=6))</f>
        <v>1</v>
      </c>
    </row>
    <row r="1843" spans="1:34" ht="12.75" customHeight="1">
      <c r="A1843" t="s">
        <v>4195</v>
      </c>
      <c r="B1843" s="23">
        <v>40940</v>
      </c>
      <c r="C1843" t="s">
        <v>1423</v>
      </c>
      <c r="F1843" s="4">
        <v>41003</v>
      </c>
      <c r="G1843" s="5">
        <v>48</v>
      </c>
      <c r="H1843" s="22">
        <v>48</v>
      </c>
      <c r="I1843" s="126" t="e">
        <f>INDEX('TOL2008'!B:B,MATCH(A1843,'TOL2008'!A:A,0))</f>
        <v>#N/A</v>
      </c>
      <c r="J1843" s="126" t="e">
        <f>INDEX(Pääluokka!$H$2:$H$100,MATCH(VALUE(LEFT(Taulukko1[[#This Row],[TOL2008]],2)),Pääluokka!$G$2:$G$100,0))</f>
        <v>#N/A</v>
      </c>
      <c r="K1843" s="126" t="e">
        <f>INDEX(Pääluokka!$I$2:$I$100,MATCH(VALUE(LEFT(Taulukko1[[#This Row],[TOL2008]],2)),Pääluokka!$G$2:$G$100,0))</f>
        <v>#N/A</v>
      </c>
      <c r="L1843" s="41">
        <f t="shared" si="280"/>
        <v>63</v>
      </c>
      <c r="M1843" s="43">
        <f t="shared" si="281"/>
        <v>40940</v>
      </c>
      <c r="N1843" s="43">
        <f t="shared" si="282"/>
        <v>41003</v>
      </c>
      <c r="O1843" s="43">
        <f t="shared" si="283"/>
        <v>40940</v>
      </c>
      <c r="P1843" s="43">
        <f t="shared" si="284"/>
        <v>41000</v>
      </c>
      <c r="Q1843" s="41">
        <f t="shared" si="285"/>
        <v>2012</v>
      </c>
      <c r="R1843" s="41">
        <f t="shared" si="286"/>
        <v>2012</v>
      </c>
      <c r="S1843" s="43" t="str">
        <f>YEAR(Taulukko1[[#This Row],[Alku KK]])&amp;"Q"&amp;ROUNDDOWN((MONTH(Taulukko1[[#This Row],[Alku KK]])-1)/3+1,0)</f>
        <v>2012Q1</v>
      </c>
      <c r="T1843" s="43" t="str">
        <f>YEAR(Taulukko1[[#This Row],[Loppu KK]])&amp;"Q"&amp;ROUNDDOWN((MONTH(Taulukko1[[#This Row],[Loppu KK]])-1)/3+1,0)</f>
        <v>2012Q2</v>
      </c>
      <c r="U1843" s="66">
        <f>IF(COUNT(Taulukko1[[#This Row],[Neuvottelujen alaiset ]])=1,Taulukko1[[#This Row],[Neuvottelujen alaiset ]],Taulukko1[[#This Row],[Vähennystarve]])</f>
        <v>48</v>
      </c>
      <c r="V1843" s="44" t="str">
        <f t="shared" si="287"/>
        <v>NA</v>
      </c>
      <c r="W1843" s="44">
        <f t="shared" si="288"/>
        <v>1</v>
      </c>
      <c r="X1843" s="44" t="str">
        <f t="shared" si="289"/>
        <v>NA</v>
      </c>
      <c r="Y1843" s="90" t="b">
        <f>AND(MONTH(Taulukko1[[#This Row],[Alku PVM]] )=6,DAY(Taulukko1[[#This Row],[Alku PVM]] )&gt;19)</f>
        <v>0</v>
      </c>
      <c r="Z1843" s="90" t="b">
        <f>AND(MONTH(Taulukko1[[#This Row],[Loppu PVM]] )=6,DAY(Taulukko1[[#This Row],[Loppu PVM]] )&gt;19)</f>
        <v>0</v>
      </c>
      <c r="AA1843" s="90" t="b">
        <f>OR(MONTH(Taulukko1[[#This Row],[Alku PVM]] )&lt;=5,AND(MONTH(Taulukko1[[#This Row],[Alku PVM]] )=6,DAY(Taulukko1[[#This Row],[Alku PVM]] )&lt;20))</f>
        <v>1</v>
      </c>
      <c r="AB1843" s="90" t="b">
        <f>OR(MONTH(Taulukko1[[#This Row],[Loppu PVM]])&lt;=5,AND(MONTH(Taulukko1[[#This Row],[Loppu PVM]] )=6,DAY(Taulukko1[[#This Row],[Loppu PVM]])&lt;20))</f>
        <v>1</v>
      </c>
      <c r="AC1843" s="90" t="b">
        <f>OR(MONTH(Taulukko1[[#This Row],[Alku PVM]] )&lt;=3,AND(MONTH(Taulukko1[[#This Row],[Alku PVM]] )=3))</f>
        <v>1</v>
      </c>
      <c r="AD1843" s="90" t="b">
        <f>OR(MONTH(Taulukko1[[#This Row],[Loppu PVM]] )&lt;=3,AND(MONTH(Taulukko1[[#This Row],[Loppu PVM]] )=3))</f>
        <v>0</v>
      </c>
      <c r="AE1843" s="90" t="b">
        <f>OR(MONTH(Taulukko1[[#This Row],[Alku PVM]] )&lt;=9,AND(MONTH(Taulukko1[[#This Row],[Alku PVM]] )=9))</f>
        <v>1</v>
      </c>
      <c r="AF1843" s="90" t="b">
        <f>OR(MONTH(Taulukko1[[#This Row],[Loppu PVM]])&lt;=9,AND(MONTH(Taulukko1[[#This Row],[Loppu PVM]] )=9))</f>
        <v>1</v>
      </c>
      <c r="AG1843" s="90" t="b">
        <f>OR(MONTH(Taulukko1[[#This Row],[Alku PVM]] )&lt;=6,AND(MONTH(Taulukko1[[#This Row],[Alku PVM]] )=6))</f>
        <v>1</v>
      </c>
      <c r="AH1843" s="90" t="b">
        <f>OR(MONTH(Taulukko1[[#This Row],[Loppu PVM]])&lt;=6,AND(MONTH(Taulukko1[[#This Row],[Loppu PVM]] )=6))</f>
        <v>1</v>
      </c>
    </row>
    <row r="1844" spans="1:34" ht="12.75" customHeight="1">
      <c r="A1844" s="21" t="s">
        <v>4033</v>
      </c>
      <c r="B1844" s="23">
        <v>40941</v>
      </c>
      <c r="C1844" s="21" t="s">
        <v>4032</v>
      </c>
      <c r="D1844" s="24">
        <v>70</v>
      </c>
      <c r="E1844" s="62">
        <v>9</v>
      </c>
      <c r="F1844" s="23">
        <v>40963</v>
      </c>
      <c r="G1844" s="24">
        <v>7</v>
      </c>
      <c r="H1844" s="22">
        <v>75</v>
      </c>
      <c r="I1844" s="126" t="e">
        <f>INDEX('TOL2008'!B:B,MATCH(A1844,'TOL2008'!A:A,0))</f>
        <v>#N/A</v>
      </c>
      <c r="J1844" s="126" t="e">
        <f>INDEX(Pääluokka!$H$2:$H$100,MATCH(VALUE(LEFT(Taulukko1[[#This Row],[TOL2008]],2)),Pääluokka!$G$2:$G$100,0))</f>
        <v>#N/A</v>
      </c>
      <c r="K1844" s="126" t="e">
        <f>INDEX(Pääluokka!$I$2:$I$100,MATCH(VALUE(LEFT(Taulukko1[[#This Row],[TOL2008]],2)),Pääluokka!$G$2:$G$100,0))</f>
        <v>#N/A</v>
      </c>
      <c r="L1844" s="41">
        <f t="shared" si="280"/>
        <v>22</v>
      </c>
      <c r="M1844" s="43">
        <f t="shared" si="281"/>
        <v>40941</v>
      </c>
      <c r="N1844" s="43">
        <f t="shared" si="282"/>
        <v>40963</v>
      </c>
      <c r="O1844" s="43">
        <f t="shared" si="283"/>
        <v>40940</v>
      </c>
      <c r="P1844" s="43">
        <f t="shared" si="284"/>
        <v>40940</v>
      </c>
      <c r="Q1844" s="41">
        <f t="shared" si="285"/>
        <v>2012</v>
      </c>
      <c r="R1844" s="41">
        <f t="shared" si="286"/>
        <v>2012</v>
      </c>
      <c r="S1844" s="43" t="str">
        <f>YEAR(Taulukko1[[#This Row],[Alku KK]])&amp;"Q"&amp;ROUNDDOWN((MONTH(Taulukko1[[#This Row],[Alku KK]])-1)/3+1,0)</f>
        <v>2012Q1</v>
      </c>
      <c r="T1844" s="43" t="str">
        <f>YEAR(Taulukko1[[#This Row],[Loppu KK]])&amp;"Q"&amp;ROUNDDOWN((MONTH(Taulukko1[[#This Row],[Loppu KK]])-1)/3+1,0)</f>
        <v>2012Q1</v>
      </c>
      <c r="U1844" s="66">
        <f>IF(COUNT(Taulukko1[[#This Row],[Neuvottelujen alaiset ]])=1,Taulukko1[[#This Row],[Neuvottelujen alaiset ]],Taulukko1[[#This Row],[Vähennystarve]])</f>
        <v>75</v>
      </c>
      <c r="V1844" s="44">
        <f t="shared" si="287"/>
        <v>0.12</v>
      </c>
      <c r="W1844" s="44">
        <f t="shared" si="288"/>
        <v>9.3333333333333338E-2</v>
      </c>
      <c r="X1844" s="44">
        <f t="shared" si="289"/>
        <v>0.77777777777777779</v>
      </c>
      <c r="Y1844" s="90" t="b">
        <f>AND(MONTH(Taulukko1[[#This Row],[Alku PVM]] )=6,DAY(Taulukko1[[#This Row],[Alku PVM]] )&gt;19)</f>
        <v>0</v>
      </c>
      <c r="Z1844" s="90" t="b">
        <f>AND(MONTH(Taulukko1[[#This Row],[Loppu PVM]] )=6,DAY(Taulukko1[[#This Row],[Loppu PVM]] )&gt;19)</f>
        <v>0</v>
      </c>
      <c r="AA1844" s="90" t="b">
        <f>OR(MONTH(Taulukko1[[#This Row],[Alku PVM]] )&lt;=5,AND(MONTH(Taulukko1[[#This Row],[Alku PVM]] )=6,DAY(Taulukko1[[#This Row],[Alku PVM]] )&lt;20))</f>
        <v>1</v>
      </c>
      <c r="AB1844" s="90" t="b">
        <f>OR(MONTH(Taulukko1[[#This Row],[Loppu PVM]])&lt;=5,AND(MONTH(Taulukko1[[#This Row],[Loppu PVM]] )=6,DAY(Taulukko1[[#This Row],[Loppu PVM]])&lt;20))</f>
        <v>1</v>
      </c>
      <c r="AC1844" s="90" t="b">
        <f>OR(MONTH(Taulukko1[[#This Row],[Alku PVM]] )&lt;=3,AND(MONTH(Taulukko1[[#This Row],[Alku PVM]] )=3))</f>
        <v>1</v>
      </c>
      <c r="AD1844" s="90" t="b">
        <f>OR(MONTH(Taulukko1[[#This Row],[Loppu PVM]] )&lt;=3,AND(MONTH(Taulukko1[[#This Row],[Loppu PVM]] )=3))</f>
        <v>1</v>
      </c>
      <c r="AE1844" s="90" t="b">
        <f>OR(MONTH(Taulukko1[[#This Row],[Alku PVM]] )&lt;=9,AND(MONTH(Taulukko1[[#This Row],[Alku PVM]] )=9))</f>
        <v>1</v>
      </c>
      <c r="AF1844" s="90" t="b">
        <f>OR(MONTH(Taulukko1[[#This Row],[Loppu PVM]])&lt;=9,AND(MONTH(Taulukko1[[#This Row],[Loppu PVM]] )=9))</f>
        <v>1</v>
      </c>
      <c r="AG1844" s="90" t="b">
        <f>OR(MONTH(Taulukko1[[#This Row],[Alku PVM]] )&lt;=6,AND(MONTH(Taulukko1[[#This Row],[Alku PVM]] )=6))</f>
        <v>1</v>
      </c>
      <c r="AH1844" s="90" t="b">
        <f>OR(MONTH(Taulukko1[[#This Row],[Loppu PVM]])&lt;=6,AND(MONTH(Taulukko1[[#This Row],[Loppu PVM]] )=6))</f>
        <v>1</v>
      </c>
    </row>
    <row r="1845" spans="1:34" ht="12.75" customHeight="1">
      <c r="A1845" t="s">
        <v>773</v>
      </c>
      <c r="B1845" s="23">
        <v>40942</v>
      </c>
      <c r="C1845" t="s">
        <v>3888</v>
      </c>
      <c r="E1845" s="62">
        <v>22</v>
      </c>
      <c r="F1845" s="4">
        <v>40970</v>
      </c>
      <c r="G1845" s="5">
        <v>16</v>
      </c>
      <c r="H1845" s="22">
        <v>22</v>
      </c>
      <c r="I1845" s="126">
        <f>INDEX('TOL2008'!B:B,MATCH(A1845,'TOL2008'!A:A,0))</f>
        <v>26300</v>
      </c>
      <c r="J1845" s="126" t="str">
        <f>INDEX(Pääluokka!$H$2:$H$100,MATCH(VALUE(LEFT(Taulukko1[[#This Row],[TOL2008]],2)),Pääluokka!$G$2:$G$100,0))</f>
        <v>Teollisuus</v>
      </c>
      <c r="K1845" s="126" t="str">
        <f>INDEX(Pääluokka!$I$2:$I$100,MATCH(VALUE(LEFT(Taulukko1[[#This Row],[TOL2008]],2)),Pääluokka!$G$2:$G$100,0))</f>
        <v>Teollisuus (C-E)</v>
      </c>
      <c r="L1845" s="41">
        <f t="shared" si="280"/>
        <v>28</v>
      </c>
      <c r="M1845" s="43">
        <f t="shared" si="281"/>
        <v>40942</v>
      </c>
      <c r="N1845" s="43">
        <f t="shared" si="282"/>
        <v>40970</v>
      </c>
      <c r="O1845" s="43">
        <f t="shared" si="283"/>
        <v>40940</v>
      </c>
      <c r="P1845" s="43">
        <f t="shared" si="284"/>
        <v>40969</v>
      </c>
      <c r="Q1845" s="41">
        <f t="shared" si="285"/>
        <v>2012</v>
      </c>
      <c r="R1845" s="41">
        <f t="shared" si="286"/>
        <v>2012</v>
      </c>
      <c r="S1845" s="43" t="str">
        <f>YEAR(Taulukko1[[#This Row],[Alku KK]])&amp;"Q"&amp;ROUNDDOWN((MONTH(Taulukko1[[#This Row],[Alku KK]])-1)/3+1,0)</f>
        <v>2012Q1</v>
      </c>
      <c r="T1845" s="43" t="str">
        <f>YEAR(Taulukko1[[#This Row],[Loppu KK]])&amp;"Q"&amp;ROUNDDOWN((MONTH(Taulukko1[[#This Row],[Loppu KK]])-1)/3+1,0)</f>
        <v>2012Q1</v>
      </c>
      <c r="U1845" s="66">
        <f>IF(COUNT(Taulukko1[[#This Row],[Neuvottelujen alaiset ]])=1,Taulukko1[[#This Row],[Neuvottelujen alaiset ]],Taulukko1[[#This Row],[Vähennystarve]])</f>
        <v>22</v>
      </c>
      <c r="V1845" s="44">
        <f t="shared" si="287"/>
        <v>1</v>
      </c>
      <c r="W1845" s="44">
        <f t="shared" si="288"/>
        <v>0.72727272727272729</v>
      </c>
      <c r="X1845" s="44">
        <f t="shared" si="289"/>
        <v>0.72727272727272729</v>
      </c>
      <c r="Y1845" s="90" t="b">
        <f>AND(MONTH(Taulukko1[[#This Row],[Alku PVM]] )=6,DAY(Taulukko1[[#This Row],[Alku PVM]] )&gt;19)</f>
        <v>0</v>
      </c>
      <c r="Z1845" s="90" t="b">
        <f>AND(MONTH(Taulukko1[[#This Row],[Loppu PVM]] )=6,DAY(Taulukko1[[#This Row],[Loppu PVM]] )&gt;19)</f>
        <v>0</v>
      </c>
      <c r="AA1845" s="90" t="b">
        <f>OR(MONTH(Taulukko1[[#This Row],[Alku PVM]] )&lt;=5,AND(MONTH(Taulukko1[[#This Row],[Alku PVM]] )=6,DAY(Taulukko1[[#This Row],[Alku PVM]] )&lt;20))</f>
        <v>1</v>
      </c>
      <c r="AB1845" s="90" t="b">
        <f>OR(MONTH(Taulukko1[[#This Row],[Loppu PVM]])&lt;=5,AND(MONTH(Taulukko1[[#This Row],[Loppu PVM]] )=6,DAY(Taulukko1[[#This Row],[Loppu PVM]])&lt;20))</f>
        <v>1</v>
      </c>
      <c r="AC1845" s="90" t="b">
        <f>OR(MONTH(Taulukko1[[#This Row],[Alku PVM]] )&lt;=3,AND(MONTH(Taulukko1[[#This Row],[Alku PVM]] )=3))</f>
        <v>1</v>
      </c>
      <c r="AD1845" s="90" t="b">
        <f>OR(MONTH(Taulukko1[[#This Row],[Loppu PVM]] )&lt;=3,AND(MONTH(Taulukko1[[#This Row],[Loppu PVM]] )=3))</f>
        <v>1</v>
      </c>
      <c r="AE1845" s="90" t="b">
        <f>OR(MONTH(Taulukko1[[#This Row],[Alku PVM]] )&lt;=9,AND(MONTH(Taulukko1[[#This Row],[Alku PVM]] )=9))</f>
        <v>1</v>
      </c>
      <c r="AF1845" s="90" t="b">
        <f>OR(MONTH(Taulukko1[[#This Row],[Loppu PVM]])&lt;=9,AND(MONTH(Taulukko1[[#This Row],[Loppu PVM]] )=9))</f>
        <v>1</v>
      </c>
      <c r="AG1845" s="90" t="b">
        <f>OR(MONTH(Taulukko1[[#This Row],[Alku PVM]] )&lt;=6,AND(MONTH(Taulukko1[[#This Row],[Alku PVM]] )=6))</f>
        <v>1</v>
      </c>
      <c r="AH1845" s="90" t="b">
        <f>OR(MONTH(Taulukko1[[#This Row],[Loppu PVM]])&lt;=6,AND(MONTH(Taulukko1[[#This Row],[Loppu PVM]] )=6))</f>
        <v>1</v>
      </c>
    </row>
    <row r="1846" spans="1:34" ht="12.75" customHeight="1">
      <c r="A1846" s="21" t="s">
        <v>729</v>
      </c>
      <c r="B1846" s="23">
        <v>40942</v>
      </c>
      <c r="C1846" s="21" t="s">
        <v>3859</v>
      </c>
      <c r="D1846" s="24">
        <v>730</v>
      </c>
      <c r="F1846" s="23">
        <v>40990</v>
      </c>
      <c r="G1846" s="24">
        <v>0</v>
      </c>
      <c r="H1846" s="22">
        <v>950</v>
      </c>
      <c r="I1846" s="126">
        <f>INDEX('TOL2008'!B:B,MATCH(A1846,'TOL2008'!A:A,0))</f>
        <v>29100</v>
      </c>
      <c r="J1846" s="126" t="str">
        <f>INDEX(Pääluokka!$H$2:$H$100,MATCH(VALUE(LEFT(Taulukko1[[#This Row],[TOL2008]],2)),Pääluokka!$G$2:$G$100,0))</f>
        <v>Teollisuus</v>
      </c>
      <c r="K1846" s="126" t="str">
        <f>INDEX(Pääluokka!$I$2:$I$100,MATCH(VALUE(LEFT(Taulukko1[[#This Row],[TOL2008]],2)),Pääluokka!$G$2:$G$100,0))</f>
        <v>Teollisuus (C-E)</v>
      </c>
      <c r="L1846" s="41">
        <f t="shared" si="280"/>
        <v>48</v>
      </c>
      <c r="M1846" s="43">
        <f t="shared" si="281"/>
        <v>40942</v>
      </c>
      <c r="N1846" s="43">
        <f t="shared" si="282"/>
        <v>40990</v>
      </c>
      <c r="O1846" s="43">
        <f t="shared" si="283"/>
        <v>40940</v>
      </c>
      <c r="P1846" s="43">
        <f t="shared" si="284"/>
        <v>40969</v>
      </c>
      <c r="Q1846" s="41">
        <f t="shared" si="285"/>
        <v>2012</v>
      </c>
      <c r="R1846" s="41">
        <f t="shared" si="286"/>
        <v>2012</v>
      </c>
      <c r="S1846" s="43" t="str">
        <f>YEAR(Taulukko1[[#This Row],[Alku KK]])&amp;"Q"&amp;ROUNDDOWN((MONTH(Taulukko1[[#This Row],[Alku KK]])-1)/3+1,0)</f>
        <v>2012Q1</v>
      </c>
      <c r="T1846" s="43" t="str">
        <f>YEAR(Taulukko1[[#This Row],[Loppu KK]])&amp;"Q"&amp;ROUNDDOWN((MONTH(Taulukko1[[#This Row],[Loppu KK]])-1)/3+1,0)</f>
        <v>2012Q1</v>
      </c>
      <c r="U1846" s="66">
        <f>IF(COUNT(Taulukko1[[#This Row],[Neuvottelujen alaiset ]])=1,Taulukko1[[#This Row],[Neuvottelujen alaiset ]],Taulukko1[[#This Row],[Vähennystarve]])</f>
        <v>950</v>
      </c>
      <c r="V1846" s="44" t="str">
        <f t="shared" si="287"/>
        <v>NA</v>
      </c>
      <c r="W1846" s="44">
        <f t="shared" si="288"/>
        <v>0</v>
      </c>
      <c r="X1846" s="44" t="str">
        <f t="shared" si="289"/>
        <v>NA</v>
      </c>
      <c r="Y1846" s="90" t="b">
        <f>AND(MONTH(Taulukko1[[#This Row],[Alku PVM]] )=6,DAY(Taulukko1[[#This Row],[Alku PVM]] )&gt;19)</f>
        <v>0</v>
      </c>
      <c r="Z1846" s="90" t="b">
        <f>AND(MONTH(Taulukko1[[#This Row],[Loppu PVM]] )=6,DAY(Taulukko1[[#This Row],[Loppu PVM]] )&gt;19)</f>
        <v>0</v>
      </c>
      <c r="AA1846" s="90" t="b">
        <f>OR(MONTH(Taulukko1[[#This Row],[Alku PVM]] )&lt;=5,AND(MONTH(Taulukko1[[#This Row],[Alku PVM]] )=6,DAY(Taulukko1[[#This Row],[Alku PVM]] )&lt;20))</f>
        <v>1</v>
      </c>
      <c r="AB1846" s="90" t="b">
        <f>OR(MONTH(Taulukko1[[#This Row],[Loppu PVM]])&lt;=5,AND(MONTH(Taulukko1[[#This Row],[Loppu PVM]] )=6,DAY(Taulukko1[[#This Row],[Loppu PVM]])&lt;20))</f>
        <v>1</v>
      </c>
      <c r="AC1846" s="90" t="b">
        <f>OR(MONTH(Taulukko1[[#This Row],[Alku PVM]] )&lt;=3,AND(MONTH(Taulukko1[[#This Row],[Alku PVM]] )=3))</f>
        <v>1</v>
      </c>
      <c r="AD1846" s="90" t="b">
        <f>OR(MONTH(Taulukko1[[#This Row],[Loppu PVM]] )&lt;=3,AND(MONTH(Taulukko1[[#This Row],[Loppu PVM]] )=3))</f>
        <v>1</v>
      </c>
      <c r="AE1846" s="90" t="b">
        <f>OR(MONTH(Taulukko1[[#This Row],[Alku PVM]] )&lt;=9,AND(MONTH(Taulukko1[[#This Row],[Alku PVM]] )=9))</f>
        <v>1</v>
      </c>
      <c r="AF1846" s="90" t="b">
        <f>OR(MONTH(Taulukko1[[#This Row],[Loppu PVM]])&lt;=9,AND(MONTH(Taulukko1[[#This Row],[Loppu PVM]] )=9))</f>
        <v>1</v>
      </c>
      <c r="AG1846" s="90" t="b">
        <f>OR(MONTH(Taulukko1[[#This Row],[Alku PVM]] )&lt;=6,AND(MONTH(Taulukko1[[#This Row],[Alku PVM]] )=6))</f>
        <v>1</v>
      </c>
      <c r="AH1846" s="90" t="b">
        <f>OR(MONTH(Taulukko1[[#This Row],[Loppu PVM]])&lt;=6,AND(MONTH(Taulukko1[[#This Row],[Loppu PVM]] )=6))</f>
        <v>1</v>
      </c>
    </row>
    <row r="1847" spans="1:34" ht="12.75" customHeight="1">
      <c r="A1847" t="s">
        <v>2240</v>
      </c>
      <c r="B1847" s="23">
        <v>40945</v>
      </c>
      <c r="C1847" t="s">
        <v>3846</v>
      </c>
      <c r="E1847" s="62">
        <v>45</v>
      </c>
      <c r="F1847" s="4"/>
      <c r="G1847" s="5"/>
      <c r="H1847" s="22">
        <v>460</v>
      </c>
      <c r="I1847" s="126" t="e">
        <f>INDEX('TOL2008'!B:B,MATCH(A1847,'TOL2008'!A:A,0))</f>
        <v>#N/A</v>
      </c>
      <c r="J1847" s="126" t="e">
        <f>INDEX(Pääluokka!$H$2:$H$100,MATCH(VALUE(LEFT(Taulukko1[[#This Row],[TOL2008]],2)),Pääluokka!$G$2:$G$100,0))</f>
        <v>#N/A</v>
      </c>
      <c r="K1847" s="126" t="e">
        <f>INDEX(Pääluokka!$I$2:$I$100,MATCH(VALUE(LEFT(Taulukko1[[#This Row],[TOL2008]],2)),Pääluokka!$G$2:$G$100,0))</f>
        <v>#N/A</v>
      </c>
      <c r="L1847" s="41" t="str">
        <f t="shared" si="280"/>
        <v>NA</v>
      </c>
      <c r="M1847" s="43">
        <f t="shared" si="281"/>
        <v>40945</v>
      </c>
      <c r="N1847" s="43">
        <f t="shared" si="282"/>
        <v>40996</v>
      </c>
      <c r="O1847" s="43">
        <f t="shared" si="283"/>
        <v>40940</v>
      </c>
      <c r="P1847" s="43">
        <f t="shared" si="284"/>
        <v>40969</v>
      </c>
      <c r="Q1847" s="41">
        <f t="shared" si="285"/>
        <v>2012</v>
      </c>
      <c r="R1847" s="41">
        <f t="shared" si="286"/>
        <v>2012</v>
      </c>
      <c r="S1847" s="43" t="str">
        <f>YEAR(Taulukko1[[#This Row],[Alku KK]])&amp;"Q"&amp;ROUNDDOWN((MONTH(Taulukko1[[#This Row],[Alku KK]])-1)/3+1,0)</f>
        <v>2012Q1</v>
      </c>
      <c r="T1847" s="43" t="str">
        <f>YEAR(Taulukko1[[#This Row],[Loppu KK]])&amp;"Q"&amp;ROUNDDOWN((MONTH(Taulukko1[[#This Row],[Loppu KK]])-1)/3+1,0)</f>
        <v>2012Q1</v>
      </c>
      <c r="U1847" s="66">
        <f>IF(COUNT(Taulukko1[[#This Row],[Neuvottelujen alaiset ]])=1,Taulukko1[[#This Row],[Neuvottelujen alaiset ]],Taulukko1[[#This Row],[Vähennystarve]])</f>
        <v>460</v>
      </c>
      <c r="V1847" s="44">
        <f t="shared" si="287"/>
        <v>9.7826086956521743E-2</v>
      </c>
      <c r="W1847" s="44" t="str">
        <f t="shared" si="288"/>
        <v>NA</v>
      </c>
      <c r="X1847" s="44" t="str">
        <f t="shared" si="289"/>
        <v>NA</v>
      </c>
      <c r="Y1847" s="90" t="b">
        <f>AND(MONTH(Taulukko1[[#This Row],[Alku PVM]] )=6,DAY(Taulukko1[[#This Row],[Alku PVM]] )&gt;19)</f>
        <v>0</v>
      </c>
      <c r="Z1847" s="90" t="b">
        <f>AND(MONTH(Taulukko1[[#This Row],[Loppu PVM]] )=6,DAY(Taulukko1[[#This Row],[Loppu PVM]] )&gt;19)</f>
        <v>0</v>
      </c>
      <c r="AA1847" s="90" t="b">
        <f>OR(MONTH(Taulukko1[[#This Row],[Alku PVM]] )&lt;=5,AND(MONTH(Taulukko1[[#This Row],[Alku PVM]] )=6,DAY(Taulukko1[[#This Row],[Alku PVM]] )&lt;20))</f>
        <v>1</v>
      </c>
      <c r="AB1847" s="90" t="b">
        <f>OR(MONTH(Taulukko1[[#This Row],[Loppu PVM]])&lt;=5,AND(MONTH(Taulukko1[[#This Row],[Loppu PVM]] )=6,DAY(Taulukko1[[#This Row],[Loppu PVM]])&lt;20))</f>
        <v>1</v>
      </c>
      <c r="AC1847" s="90" t="b">
        <f>OR(MONTH(Taulukko1[[#This Row],[Alku PVM]] )&lt;=3,AND(MONTH(Taulukko1[[#This Row],[Alku PVM]] )=3))</f>
        <v>1</v>
      </c>
      <c r="AD1847" s="90" t="b">
        <f>OR(MONTH(Taulukko1[[#This Row],[Loppu PVM]] )&lt;=3,AND(MONTH(Taulukko1[[#This Row],[Loppu PVM]] )=3))</f>
        <v>1</v>
      </c>
      <c r="AE1847" s="90" t="b">
        <f>OR(MONTH(Taulukko1[[#This Row],[Alku PVM]] )&lt;=9,AND(MONTH(Taulukko1[[#This Row],[Alku PVM]] )=9))</f>
        <v>1</v>
      </c>
      <c r="AF1847" s="90" t="b">
        <f>OR(MONTH(Taulukko1[[#This Row],[Loppu PVM]])&lt;=9,AND(MONTH(Taulukko1[[#This Row],[Loppu PVM]] )=9))</f>
        <v>1</v>
      </c>
      <c r="AG1847" s="90" t="b">
        <f>OR(MONTH(Taulukko1[[#This Row],[Alku PVM]] )&lt;=6,AND(MONTH(Taulukko1[[#This Row],[Alku PVM]] )=6))</f>
        <v>1</v>
      </c>
      <c r="AH1847" s="90" t="b">
        <f>OR(MONTH(Taulukko1[[#This Row],[Loppu PVM]])&lt;=6,AND(MONTH(Taulukko1[[#This Row],[Loppu PVM]] )=6))</f>
        <v>1</v>
      </c>
    </row>
    <row r="1848" spans="1:34" ht="12.75" customHeight="1">
      <c r="A1848" s="21" t="s">
        <v>3894</v>
      </c>
      <c r="B1848" s="23">
        <v>40946</v>
      </c>
      <c r="C1848" s="21" t="s">
        <v>1494</v>
      </c>
      <c r="D1848" s="24"/>
      <c r="E1848" s="62">
        <v>17</v>
      </c>
      <c r="F1848" s="23">
        <v>41011</v>
      </c>
      <c r="G1848" s="24">
        <v>4</v>
      </c>
      <c r="H1848" s="22">
        <v>17</v>
      </c>
      <c r="I1848" s="126" t="e">
        <f>INDEX('TOL2008'!B:B,MATCH(A1848,'TOL2008'!A:A,0))</f>
        <v>#N/A</v>
      </c>
      <c r="J1848" s="126" t="e">
        <f>INDEX(Pääluokka!$H$2:$H$100,MATCH(VALUE(LEFT(Taulukko1[[#This Row],[TOL2008]],2)),Pääluokka!$G$2:$G$100,0))</f>
        <v>#N/A</v>
      </c>
      <c r="K1848" s="126" t="e">
        <f>INDEX(Pääluokka!$I$2:$I$100,MATCH(VALUE(LEFT(Taulukko1[[#This Row],[TOL2008]],2)),Pääluokka!$G$2:$G$100,0))</f>
        <v>#N/A</v>
      </c>
      <c r="L1848" s="41">
        <f t="shared" si="280"/>
        <v>65</v>
      </c>
      <c r="M1848" s="43">
        <f t="shared" si="281"/>
        <v>40946</v>
      </c>
      <c r="N1848" s="43">
        <f t="shared" si="282"/>
        <v>41011</v>
      </c>
      <c r="O1848" s="43">
        <f t="shared" si="283"/>
        <v>40940</v>
      </c>
      <c r="P1848" s="43">
        <f t="shared" si="284"/>
        <v>41000</v>
      </c>
      <c r="Q1848" s="41">
        <f t="shared" si="285"/>
        <v>2012</v>
      </c>
      <c r="R1848" s="41">
        <f t="shared" si="286"/>
        <v>2012</v>
      </c>
      <c r="S1848" s="43" t="str">
        <f>YEAR(Taulukko1[[#This Row],[Alku KK]])&amp;"Q"&amp;ROUNDDOWN((MONTH(Taulukko1[[#This Row],[Alku KK]])-1)/3+1,0)</f>
        <v>2012Q1</v>
      </c>
      <c r="T1848" s="43" t="str">
        <f>YEAR(Taulukko1[[#This Row],[Loppu KK]])&amp;"Q"&amp;ROUNDDOWN((MONTH(Taulukko1[[#This Row],[Loppu KK]])-1)/3+1,0)</f>
        <v>2012Q2</v>
      </c>
      <c r="U1848" s="66">
        <f>IF(COUNT(Taulukko1[[#This Row],[Neuvottelujen alaiset ]])=1,Taulukko1[[#This Row],[Neuvottelujen alaiset ]],Taulukko1[[#This Row],[Vähennystarve]])</f>
        <v>17</v>
      </c>
      <c r="V1848" s="44">
        <f t="shared" si="287"/>
        <v>1</v>
      </c>
      <c r="W1848" s="44">
        <f t="shared" si="288"/>
        <v>0.23529411764705882</v>
      </c>
      <c r="X1848" s="44">
        <f t="shared" si="289"/>
        <v>0.23529411764705882</v>
      </c>
      <c r="Y1848" s="90" t="b">
        <f>AND(MONTH(Taulukko1[[#This Row],[Alku PVM]] )=6,DAY(Taulukko1[[#This Row],[Alku PVM]] )&gt;19)</f>
        <v>0</v>
      </c>
      <c r="Z1848" s="90" t="b">
        <f>AND(MONTH(Taulukko1[[#This Row],[Loppu PVM]] )=6,DAY(Taulukko1[[#This Row],[Loppu PVM]] )&gt;19)</f>
        <v>0</v>
      </c>
      <c r="AA1848" s="90" t="b">
        <f>OR(MONTH(Taulukko1[[#This Row],[Alku PVM]] )&lt;=5,AND(MONTH(Taulukko1[[#This Row],[Alku PVM]] )=6,DAY(Taulukko1[[#This Row],[Alku PVM]] )&lt;20))</f>
        <v>1</v>
      </c>
      <c r="AB1848" s="90" t="b">
        <f>OR(MONTH(Taulukko1[[#This Row],[Loppu PVM]])&lt;=5,AND(MONTH(Taulukko1[[#This Row],[Loppu PVM]] )=6,DAY(Taulukko1[[#This Row],[Loppu PVM]])&lt;20))</f>
        <v>1</v>
      </c>
      <c r="AC1848" s="90" t="b">
        <f>OR(MONTH(Taulukko1[[#This Row],[Alku PVM]] )&lt;=3,AND(MONTH(Taulukko1[[#This Row],[Alku PVM]] )=3))</f>
        <v>1</v>
      </c>
      <c r="AD1848" s="90" t="b">
        <f>OR(MONTH(Taulukko1[[#This Row],[Loppu PVM]] )&lt;=3,AND(MONTH(Taulukko1[[#This Row],[Loppu PVM]] )=3))</f>
        <v>0</v>
      </c>
      <c r="AE1848" s="90" t="b">
        <f>OR(MONTH(Taulukko1[[#This Row],[Alku PVM]] )&lt;=9,AND(MONTH(Taulukko1[[#This Row],[Alku PVM]] )=9))</f>
        <v>1</v>
      </c>
      <c r="AF1848" s="90" t="b">
        <f>OR(MONTH(Taulukko1[[#This Row],[Loppu PVM]])&lt;=9,AND(MONTH(Taulukko1[[#This Row],[Loppu PVM]] )=9))</f>
        <v>1</v>
      </c>
      <c r="AG1848" s="90" t="b">
        <f>OR(MONTH(Taulukko1[[#This Row],[Alku PVM]] )&lt;=6,AND(MONTH(Taulukko1[[#This Row],[Alku PVM]] )=6))</f>
        <v>1</v>
      </c>
      <c r="AH1848" s="90" t="b">
        <f>OR(MONTH(Taulukko1[[#This Row],[Loppu PVM]])&lt;=6,AND(MONTH(Taulukko1[[#This Row],[Loppu PVM]] )=6))</f>
        <v>1</v>
      </c>
    </row>
    <row r="1849" spans="1:34" ht="12.75" customHeight="1">
      <c r="A1849" t="s">
        <v>982</v>
      </c>
      <c r="B1849" s="23">
        <v>40947</v>
      </c>
      <c r="C1849" t="s">
        <v>1651</v>
      </c>
      <c r="E1849" s="62">
        <v>1000</v>
      </c>
      <c r="F1849" s="4">
        <v>40990</v>
      </c>
      <c r="G1849" s="5">
        <v>1000</v>
      </c>
      <c r="H1849" s="22">
        <v>1700</v>
      </c>
      <c r="I1849" s="126">
        <f>INDEX('TOL2008'!B:B,MATCH(A1849,'TOL2008'!A:A,0))</f>
        <v>26300</v>
      </c>
      <c r="J1849" s="126" t="str">
        <f>INDEX(Pääluokka!$H$2:$H$100,MATCH(VALUE(LEFT(Taulukko1[[#This Row],[TOL2008]],2)),Pääluokka!$G$2:$G$100,0))</f>
        <v>Teollisuus</v>
      </c>
      <c r="K1849" s="126" t="str">
        <f>INDEX(Pääluokka!$I$2:$I$100,MATCH(VALUE(LEFT(Taulukko1[[#This Row],[TOL2008]],2)),Pääluokka!$G$2:$G$100,0))</f>
        <v>Teollisuus (C-E)</v>
      </c>
      <c r="L1849" s="41">
        <f t="shared" si="280"/>
        <v>43</v>
      </c>
      <c r="M1849" s="43">
        <f t="shared" si="281"/>
        <v>40947</v>
      </c>
      <c r="N1849" s="43">
        <f t="shared" si="282"/>
        <v>40990</v>
      </c>
      <c r="O1849" s="43">
        <f t="shared" si="283"/>
        <v>40940</v>
      </c>
      <c r="P1849" s="43">
        <f t="shared" si="284"/>
        <v>40969</v>
      </c>
      <c r="Q1849" s="41">
        <f t="shared" si="285"/>
        <v>2012</v>
      </c>
      <c r="R1849" s="41">
        <f t="shared" si="286"/>
        <v>2012</v>
      </c>
      <c r="S1849" s="43" t="str">
        <f>YEAR(Taulukko1[[#This Row],[Alku KK]])&amp;"Q"&amp;ROUNDDOWN((MONTH(Taulukko1[[#This Row],[Alku KK]])-1)/3+1,0)</f>
        <v>2012Q1</v>
      </c>
      <c r="T1849" s="43" t="str">
        <f>YEAR(Taulukko1[[#This Row],[Loppu KK]])&amp;"Q"&amp;ROUNDDOWN((MONTH(Taulukko1[[#This Row],[Loppu KK]])-1)/3+1,0)</f>
        <v>2012Q1</v>
      </c>
      <c r="U1849" s="66">
        <f>IF(COUNT(Taulukko1[[#This Row],[Neuvottelujen alaiset ]])=1,Taulukko1[[#This Row],[Neuvottelujen alaiset ]],Taulukko1[[#This Row],[Vähennystarve]])</f>
        <v>1700</v>
      </c>
      <c r="V1849" s="44">
        <f t="shared" si="287"/>
        <v>0.58823529411764708</v>
      </c>
      <c r="W1849" s="44">
        <f t="shared" si="288"/>
        <v>0.58823529411764708</v>
      </c>
      <c r="X1849" s="44">
        <f t="shared" si="289"/>
        <v>1</v>
      </c>
      <c r="Y1849" s="90" t="b">
        <f>AND(MONTH(Taulukko1[[#This Row],[Alku PVM]] )=6,DAY(Taulukko1[[#This Row],[Alku PVM]] )&gt;19)</f>
        <v>0</v>
      </c>
      <c r="Z1849" s="90" t="b">
        <f>AND(MONTH(Taulukko1[[#This Row],[Loppu PVM]] )=6,DAY(Taulukko1[[#This Row],[Loppu PVM]] )&gt;19)</f>
        <v>0</v>
      </c>
      <c r="AA1849" s="90" t="b">
        <f>OR(MONTH(Taulukko1[[#This Row],[Alku PVM]] )&lt;=5,AND(MONTH(Taulukko1[[#This Row],[Alku PVM]] )=6,DAY(Taulukko1[[#This Row],[Alku PVM]] )&lt;20))</f>
        <v>1</v>
      </c>
      <c r="AB1849" s="90" t="b">
        <f>OR(MONTH(Taulukko1[[#This Row],[Loppu PVM]])&lt;=5,AND(MONTH(Taulukko1[[#This Row],[Loppu PVM]] )=6,DAY(Taulukko1[[#This Row],[Loppu PVM]])&lt;20))</f>
        <v>1</v>
      </c>
      <c r="AC1849" s="90" t="b">
        <f>OR(MONTH(Taulukko1[[#This Row],[Alku PVM]] )&lt;=3,AND(MONTH(Taulukko1[[#This Row],[Alku PVM]] )=3))</f>
        <v>1</v>
      </c>
      <c r="AD1849" s="90" t="b">
        <f>OR(MONTH(Taulukko1[[#This Row],[Loppu PVM]] )&lt;=3,AND(MONTH(Taulukko1[[#This Row],[Loppu PVM]] )=3))</f>
        <v>1</v>
      </c>
      <c r="AE1849" s="90" t="b">
        <f>OR(MONTH(Taulukko1[[#This Row],[Alku PVM]] )&lt;=9,AND(MONTH(Taulukko1[[#This Row],[Alku PVM]] )=9))</f>
        <v>1</v>
      </c>
      <c r="AF1849" s="90" t="b">
        <f>OR(MONTH(Taulukko1[[#This Row],[Loppu PVM]])&lt;=9,AND(MONTH(Taulukko1[[#This Row],[Loppu PVM]] )=9))</f>
        <v>1</v>
      </c>
      <c r="AG1849" s="90" t="b">
        <f>OR(MONTH(Taulukko1[[#This Row],[Alku PVM]] )&lt;=6,AND(MONTH(Taulukko1[[#This Row],[Alku PVM]] )=6))</f>
        <v>1</v>
      </c>
      <c r="AH1849" s="90" t="b">
        <f>OR(MONTH(Taulukko1[[#This Row],[Loppu PVM]])&lt;=6,AND(MONTH(Taulukko1[[#This Row],[Loppu PVM]] )=6))</f>
        <v>1</v>
      </c>
    </row>
    <row r="1850" spans="1:34" ht="12.75" customHeight="1">
      <c r="A1850" t="s">
        <v>980</v>
      </c>
      <c r="B1850" s="23">
        <v>40947</v>
      </c>
      <c r="C1850" t="s">
        <v>4059</v>
      </c>
      <c r="E1850" s="62">
        <v>1200</v>
      </c>
      <c r="F1850" s="4">
        <v>40990</v>
      </c>
      <c r="G1850" s="5">
        <v>624</v>
      </c>
      <c r="H1850" s="22">
        <v>1200</v>
      </c>
      <c r="I1850" s="126">
        <f>INDEX('TOL2008'!B:B,MATCH(A1850,'TOL2008'!A:A,0))</f>
        <v>26200</v>
      </c>
      <c r="J1850" s="126" t="str">
        <f>INDEX(Pääluokka!$H$2:$H$100,MATCH(VALUE(LEFT(Taulukko1[[#This Row],[TOL2008]],2)),Pääluokka!$G$2:$G$100,0))</f>
        <v>Teollisuus</v>
      </c>
      <c r="K1850" s="126" t="str">
        <f>INDEX(Pääluokka!$I$2:$I$100,MATCH(VALUE(LEFT(Taulukko1[[#This Row],[TOL2008]],2)),Pääluokka!$G$2:$G$100,0))</f>
        <v>Teollisuus (C-E)</v>
      </c>
      <c r="L1850" s="41">
        <f t="shared" si="280"/>
        <v>43</v>
      </c>
      <c r="M1850" s="43">
        <f t="shared" si="281"/>
        <v>40947</v>
      </c>
      <c r="N1850" s="43">
        <f t="shared" si="282"/>
        <v>40990</v>
      </c>
      <c r="O1850" s="43">
        <f t="shared" si="283"/>
        <v>40940</v>
      </c>
      <c r="P1850" s="43">
        <f t="shared" si="284"/>
        <v>40969</v>
      </c>
      <c r="Q1850" s="41">
        <f t="shared" si="285"/>
        <v>2012</v>
      </c>
      <c r="R1850" s="41">
        <f t="shared" si="286"/>
        <v>2012</v>
      </c>
      <c r="S1850" s="43" t="str">
        <f>YEAR(Taulukko1[[#This Row],[Alku KK]])&amp;"Q"&amp;ROUNDDOWN((MONTH(Taulukko1[[#This Row],[Alku KK]])-1)/3+1,0)</f>
        <v>2012Q1</v>
      </c>
      <c r="T1850" s="43" t="str">
        <f>YEAR(Taulukko1[[#This Row],[Loppu KK]])&amp;"Q"&amp;ROUNDDOWN((MONTH(Taulukko1[[#This Row],[Loppu KK]])-1)/3+1,0)</f>
        <v>2012Q1</v>
      </c>
      <c r="U1850" s="66">
        <f>IF(COUNT(Taulukko1[[#This Row],[Neuvottelujen alaiset ]])=1,Taulukko1[[#This Row],[Neuvottelujen alaiset ]],Taulukko1[[#This Row],[Vähennystarve]])</f>
        <v>1200</v>
      </c>
      <c r="V1850" s="44">
        <f t="shared" si="287"/>
        <v>1</v>
      </c>
      <c r="W1850" s="44">
        <f t="shared" si="288"/>
        <v>0.52</v>
      </c>
      <c r="X1850" s="44">
        <f t="shared" si="289"/>
        <v>0.52</v>
      </c>
      <c r="Y1850" s="90" t="b">
        <f>AND(MONTH(Taulukko1[[#This Row],[Alku PVM]] )=6,DAY(Taulukko1[[#This Row],[Alku PVM]] )&gt;19)</f>
        <v>0</v>
      </c>
      <c r="Z1850" s="90" t="b">
        <f>AND(MONTH(Taulukko1[[#This Row],[Loppu PVM]] )=6,DAY(Taulukko1[[#This Row],[Loppu PVM]] )&gt;19)</f>
        <v>0</v>
      </c>
      <c r="AA1850" s="90" t="b">
        <f>OR(MONTH(Taulukko1[[#This Row],[Alku PVM]] )&lt;=5,AND(MONTH(Taulukko1[[#This Row],[Alku PVM]] )=6,DAY(Taulukko1[[#This Row],[Alku PVM]] )&lt;20))</f>
        <v>1</v>
      </c>
      <c r="AB1850" s="90" t="b">
        <f>OR(MONTH(Taulukko1[[#This Row],[Loppu PVM]])&lt;=5,AND(MONTH(Taulukko1[[#This Row],[Loppu PVM]] )=6,DAY(Taulukko1[[#This Row],[Loppu PVM]])&lt;20))</f>
        <v>1</v>
      </c>
      <c r="AC1850" s="90" t="b">
        <f>OR(MONTH(Taulukko1[[#This Row],[Alku PVM]] )&lt;=3,AND(MONTH(Taulukko1[[#This Row],[Alku PVM]] )=3))</f>
        <v>1</v>
      </c>
      <c r="AD1850" s="90" t="b">
        <f>OR(MONTH(Taulukko1[[#This Row],[Loppu PVM]] )&lt;=3,AND(MONTH(Taulukko1[[#This Row],[Loppu PVM]] )=3))</f>
        <v>1</v>
      </c>
      <c r="AE1850" s="90" t="b">
        <f>OR(MONTH(Taulukko1[[#This Row],[Alku PVM]] )&lt;=9,AND(MONTH(Taulukko1[[#This Row],[Alku PVM]] )=9))</f>
        <v>1</v>
      </c>
      <c r="AF1850" s="90" t="b">
        <f>OR(MONTH(Taulukko1[[#This Row],[Loppu PVM]])&lt;=9,AND(MONTH(Taulukko1[[#This Row],[Loppu PVM]] )=9))</f>
        <v>1</v>
      </c>
      <c r="AG1850" s="90" t="b">
        <f>OR(MONTH(Taulukko1[[#This Row],[Alku PVM]] )&lt;=6,AND(MONTH(Taulukko1[[#This Row],[Alku PVM]] )=6))</f>
        <v>1</v>
      </c>
      <c r="AH1850" s="90" t="b">
        <f>OR(MONTH(Taulukko1[[#This Row],[Loppu PVM]])&lt;=6,AND(MONTH(Taulukko1[[#This Row],[Loppu PVM]] )=6))</f>
        <v>1</v>
      </c>
    </row>
    <row r="1851" spans="1:34" ht="12.75" customHeight="1">
      <c r="A1851" t="s">
        <v>148</v>
      </c>
      <c r="B1851" s="23">
        <v>40947</v>
      </c>
      <c r="C1851" t="s">
        <v>3917</v>
      </c>
      <c r="E1851" s="62">
        <v>40</v>
      </c>
      <c r="F1851" s="4">
        <v>41002</v>
      </c>
      <c r="G1851" s="5">
        <v>37</v>
      </c>
      <c r="H1851" s="22">
        <v>40</v>
      </c>
      <c r="I1851" s="126">
        <f>INDEX('TOL2008'!B:B,MATCH(A1851,'TOL2008'!A:A,0))</f>
        <v>17120</v>
      </c>
      <c r="J1851" s="126" t="str">
        <f>INDEX(Pääluokka!$H$2:$H$100,MATCH(VALUE(LEFT(Taulukko1[[#This Row],[TOL2008]],2)),Pääluokka!$G$2:$G$100,0))</f>
        <v>Teollisuus</v>
      </c>
      <c r="K1851" s="126" t="str">
        <f>INDEX(Pääluokka!$I$2:$I$100,MATCH(VALUE(LEFT(Taulukko1[[#This Row],[TOL2008]],2)),Pääluokka!$G$2:$G$100,0))</f>
        <v>Teollisuus (C-E)</v>
      </c>
      <c r="L1851" s="41">
        <f t="shared" si="280"/>
        <v>55</v>
      </c>
      <c r="M1851" s="43">
        <f t="shared" si="281"/>
        <v>40947</v>
      </c>
      <c r="N1851" s="43">
        <f t="shared" si="282"/>
        <v>41002</v>
      </c>
      <c r="O1851" s="43">
        <f t="shared" si="283"/>
        <v>40940</v>
      </c>
      <c r="P1851" s="43">
        <f t="shared" si="284"/>
        <v>41000</v>
      </c>
      <c r="Q1851" s="41">
        <f t="shared" si="285"/>
        <v>2012</v>
      </c>
      <c r="R1851" s="41">
        <f t="shared" si="286"/>
        <v>2012</v>
      </c>
      <c r="S1851" s="43" t="str">
        <f>YEAR(Taulukko1[[#This Row],[Alku KK]])&amp;"Q"&amp;ROUNDDOWN((MONTH(Taulukko1[[#This Row],[Alku KK]])-1)/3+1,0)</f>
        <v>2012Q1</v>
      </c>
      <c r="T1851" s="43" t="str">
        <f>YEAR(Taulukko1[[#This Row],[Loppu KK]])&amp;"Q"&amp;ROUNDDOWN((MONTH(Taulukko1[[#This Row],[Loppu KK]])-1)/3+1,0)</f>
        <v>2012Q2</v>
      </c>
      <c r="U1851" s="66">
        <f>IF(COUNT(Taulukko1[[#This Row],[Neuvottelujen alaiset ]])=1,Taulukko1[[#This Row],[Neuvottelujen alaiset ]],Taulukko1[[#This Row],[Vähennystarve]])</f>
        <v>40</v>
      </c>
      <c r="V1851" s="44">
        <f t="shared" si="287"/>
        <v>1</v>
      </c>
      <c r="W1851" s="44">
        <f t="shared" si="288"/>
        <v>0.92500000000000004</v>
      </c>
      <c r="X1851" s="44">
        <f t="shared" si="289"/>
        <v>0.92500000000000004</v>
      </c>
      <c r="Y1851" s="90" t="b">
        <f>AND(MONTH(Taulukko1[[#This Row],[Alku PVM]] )=6,DAY(Taulukko1[[#This Row],[Alku PVM]] )&gt;19)</f>
        <v>0</v>
      </c>
      <c r="Z1851" s="90" t="b">
        <f>AND(MONTH(Taulukko1[[#This Row],[Loppu PVM]] )=6,DAY(Taulukko1[[#This Row],[Loppu PVM]] )&gt;19)</f>
        <v>0</v>
      </c>
      <c r="AA1851" s="90" t="b">
        <f>OR(MONTH(Taulukko1[[#This Row],[Alku PVM]] )&lt;=5,AND(MONTH(Taulukko1[[#This Row],[Alku PVM]] )=6,DAY(Taulukko1[[#This Row],[Alku PVM]] )&lt;20))</f>
        <v>1</v>
      </c>
      <c r="AB1851" s="90" t="b">
        <f>OR(MONTH(Taulukko1[[#This Row],[Loppu PVM]])&lt;=5,AND(MONTH(Taulukko1[[#This Row],[Loppu PVM]] )=6,DAY(Taulukko1[[#This Row],[Loppu PVM]])&lt;20))</f>
        <v>1</v>
      </c>
      <c r="AC1851" s="90" t="b">
        <f>OR(MONTH(Taulukko1[[#This Row],[Alku PVM]] )&lt;=3,AND(MONTH(Taulukko1[[#This Row],[Alku PVM]] )=3))</f>
        <v>1</v>
      </c>
      <c r="AD1851" s="90" t="b">
        <f>OR(MONTH(Taulukko1[[#This Row],[Loppu PVM]] )&lt;=3,AND(MONTH(Taulukko1[[#This Row],[Loppu PVM]] )=3))</f>
        <v>0</v>
      </c>
      <c r="AE1851" s="90" t="b">
        <f>OR(MONTH(Taulukko1[[#This Row],[Alku PVM]] )&lt;=9,AND(MONTH(Taulukko1[[#This Row],[Alku PVM]] )=9))</f>
        <v>1</v>
      </c>
      <c r="AF1851" s="90" t="b">
        <f>OR(MONTH(Taulukko1[[#This Row],[Loppu PVM]])&lt;=9,AND(MONTH(Taulukko1[[#This Row],[Loppu PVM]] )=9))</f>
        <v>1</v>
      </c>
      <c r="AG1851" s="90" t="b">
        <f>OR(MONTH(Taulukko1[[#This Row],[Alku PVM]] )&lt;=6,AND(MONTH(Taulukko1[[#This Row],[Alku PVM]] )=6))</f>
        <v>1</v>
      </c>
      <c r="AH1851" s="90" t="b">
        <f>OR(MONTH(Taulukko1[[#This Row],[Loppu PVM]])&lt;=6,AND(MONTH(Taulukko1[[#This Row],[Loppu PVM]] )=6))</f>
        <v>1</v>
      </c>
    </row>
    <row r="1852" spans="1:34" ht="12.75" customHeight="1">
      <c r="A1852" t="s">
        <v>4092</v>
      </c>
      <c r="B1852" s="23">
        <v>40949</v>
      </c>
      <c r="C1852" t="s">
        <v>4093</v>
      </c>
      <c r="D1852" s="5">
        <v>37</v>
      </c>
      <c r="F1852" s="4">
        <v>40999</v>
      </c>
      <c r="G1852" s="5">
        <v>0</v>
      </c>
      <c r="H1852" s="22">
        <v>37</v>
      </c>
      <c r="I1852" s="126" t="e">
        <f>INDEX('TOL2008'!B:B,MATCH(A1852,'TOL2008'!A:A,0))</f>
        <v>#N/A</v>
      </c>
      <c r="J1852" s="126" t="e">
        <f>INDEX(Pääluokka!$H$2:$H$100,MATCH(VALUE(LEFT(Taulukko1[[#This Row],[TOL2008]],2)),Pääluokka!$G$2:$G$100,0))</f>
        <v>#N/A</v>
      </c>
      <c r="K1852" s="126" t="e">
        <f>INDEX(Pääluokka!$I$2:$I$100,MATCH(VALUE(LEFT(Taulukko1[[#This Row],[TOL2008]],2)),Pääluokka!$G$2:$G$100,0))</f>
        <v>#N/A</v>
      </c>
      <c r="L1852" s="41">
        <f t="shared" si="280"/>
        <v>50</v>
      </c>
      <c r="M1852" s="43">
        <f t="shared" si="281"/>
        <v>40949</v>
      </c>
      <c r="N1852" s="43">
        <f t="shared" si="282"/>
        <v>40999</v>
      </c>
      <c r="O1852" s="43">
        <f t="shared" si="283"/>
        <v>40940</v>
      </c>
      <c r="P1852" s="43">
        <f t="shared" si="284"/>
        <v>40969</v>
      </c>
      <c r="Q1852" s="41">
        <f t="shared" si="285"/>
        <v>2012</v>
      </c>
      <c r="R1852" s="41">
        <f t="shared" si="286"/>
        <v>2012</v>
      </c>
      <c r="S1852" s="43" t="str">
        <f>YEAR(Taulukko1[[#This Row],[Alku KK]])&amp;"Q"&amp;ROUNDDOWN((MONTH(Taulukko1[[#This Row],[Alku KK]])-1)/3+1,0)</f>
        <v>2012Q1</v>
      </c>
      <c r="T1852" s="43" t="str">
        <f>YEAR(Taulukko1[[#This Row],[Loppu KK]])&amp;"Q"&amp;ROUNDDOWN((MONTH(Taulukko1[[#This Row],[Loppu KK]])-1)/3+1,0)</f>
        <v>2012Q1</v>
      </c>
      <c r="U1852" s="66">
        <f>IF(COUNT(Taulukko1[[#This Row],[Neuvottelujen alaiset ]])=1,Taulukko1[[#This Row],[Neuvottelujen alaiset ]],Taulukko1[[#This Row],[Vähennystarve]])</f>
        <v>37</v>
      </c>
      <c r="V1852" s="44" t="str">
        <f t="shared" si="287"/>
        <v>NA</v>
      </c>
      <c r="W1852" s="44">
        <f t="shared" si="288"/>
        <v>0</v>
      </c>
      <c r="X1852" s="44" t="str">
        <f t="shared" si="289"/>
        <v>NA</v>
      </c>
      <c r="Y1852" s="90" t="b">
        <f>AND(MONTH(Taulukko1[[#This Row],[Alku PVM]] )=6,DAY(Taulukko1[[#This Row],[Alku PVM]] )&gt;19)</f>
        <v>0</v>
      </c>
      <c r="Z1852" s="90" t="b">
        <f>AND(MONTH(Taulukko1[[#This Row],[Loppu PVM]] )=6,DAY(Taulukko1[[#This Row],[Loppu PVM]] )&gt;19)</f>
        <v>0</v>
      </c>
      <c r="AA1852" s="90" t="b">
        <f>OR(MONTH(Taulukko1[[#This Row],[Alku PVM]] )&lt;=5,AND(MONTH(Taulukko1[[#This Row],[Alku PVM]] )=6,DAY(Taulukko1[[#This Row],[Alku PVM]] )&lt;20))</f>
        <v>1</v>
      </c>
      <c r="AB1852" s="90" t="b">
        <f>OR(MONTH(Taulukko1[[#This Row],[Loppu PVM]])&lt;=5,AND(MONTH(Taulukko1[[#This Row],[Loppu PVM]] )=6,DAY(Taulukko1[[#This Row],[Loppu PVM]])&lt;20))</f>
        <v>1</v>
      </c>
      <c r="AC1852" s="90" t="b">
        <f>OR(MONTH(Taulukko1[[#This Row],[Alku PVM]] )&lt;=3,AND(MONTH(Taulukko1[[#This Row],[Alku PVM]] )=3))</f>
        <v>1</v>
      </c>
      <c r="AD1852" s="90" t="b">
        <f>OR(MONTH(Taulukko1[[#This Row],[Loppu PVM]] )&lt;=3,AND(MONTH(Taulukko1[[#This Row],[Loppu PVM]] )=3))</f>
        <v>1</v>
      </c>
      <c r="AE1852" s="90" t="b">
        <f>OR(MONTH(Taulukko1[[#This Row],[Alku PVM]] )&lt;=9,AND(MONTH(Taulukko1[[#This Row],[Alku PVM]] )=9))</f>
        <v>1</v>
      </c>
      <c r="AF1852" s="90" t="b">
        <f>OR(MONTH(Taulukko1[[#This Row],[Loppu PVM]])&lt;=9,AND(MONTH(Taulukko1[[#This Row],[Loppu PVM]] )=9))</f>
        <v>1</v>
      </c>
      <c r="AG1852" s="90" t="b">
        <f>OR(MONTH(Taulukko1[[#This Row],[Alku PVM]] )&lt;=6,AND(MONTH(Taulukko1[[#This Row],[Alku PVM]] )=6))</f>
        <v>1</v>
      </c>
      <c r="AH1852" s="90" t="b">
        <f>OR(MONTH(Taulukko1[[#This Row],[Loppu PVM]])&lt;=6,AND(MONTH(Taulukko1[[#This Row],[Loppu PVM]] )=6))</f>
        <v>1</v>
      </c>
    </row>
    <row r="1853" spans="1:34" ht="12.75" customHeight="1">
      <c r="A1853" t="s">
        <v>2657</v>
      </c>
      <c r="B1853" s="23">
        <v>40952</v>
      </c>
      <c r="C1853" t="s">
        <v>4070</v>
      </c>
      <c r="E1853" s="62">
        <v>171</v>
      </c>
      <c r="F1853" s="4">
        <v>41001</v>
      </c>
      <c r="G1853" s="5">
        <v>171</v>
      </c>
      <c r="H1853" s="22">
        <v>171</v>
      </c>
      <c r="I1853" s="126" t="e">
        <f>INDEX('TOL2008'!B:B,MATCH(A1853,'TOL2008'!A:A,0))</f>
        <v>#N/A</v>
      </c>
      <c r="J1853" s="126" t="e">
        <f>INDEX(Pääluokka!$H$2:$H$100,MATCH(VALUE(LEFT(Taulukko1[[#This Row],[TOL2008]],2)),Pääluokka!$G$2:$G$100,0))</f>
        <v>#N/A</v>
      </c>
      <c r="K1853" s="126" t="e">
        <f>INDEX(Pääluokka!$I$2:$I$100,MATCH(VALUE(LEFT(Taulukko1[[#This Row],[TOL2008]],2)),Pääluokka!$G$2:$G$100,0))</f>
        <v>#N/A</v>
      </c>
      <c r="L1853" s="41">
        <f t="shared" si="280"/>
        <v>49</v>
      </c>
      <c r="M1853" s="43">
        <f t="shared" si="281"/>
        <v>40952</v>
      </c>
      <c r="N1853" s="43">
        <f t="shared" si="282"/>
        <v>41001</v>
      </c>
      <c r="O1853" s="43">
        <f t="shared" si="283"/>
        <v>40940</v>
      </c>
      <c r="P1853" s="43">
        <f t="shared" si="284"/>
        <v>41000</v>
      </c>
      <c r="Q1853" s="41">
        <f t="shared" si="285"/>
        <v>2012</v>
      </c>
      <c r="R1853" s="41">
        <f t="shared" si="286"/>
        <v>2012</v>
      </c>
      <c r="S1853" s="43" t="str">
        <f>YEAR(Taulukko1[[#This Row],[Alku KK]])&amp;"Q"&amp;ROUNDDOWN((MONTH(Taulukko1[[#This Row],[Alku KK]])-1)/3+1,0)</f>
        <v>2012Q1</v>
      </c>
      <c r="T1853" s="43" t="str">
        <f>YEAR(Taulukko1[[#This Row],[Loppu KK]])&amp;"Q"&amp;ROUNDDOWN((MONTH(Taulukko1[[#This Row],[Loppu KK]])-1)/3+1,0)</f>
        <v>2012Q2</v>
      </c>
      <c r="U1853" s="66">
        <f>IF(COUNT(Taulukko1[[#This Row],[Neuvottelujen alaiset ]])=1,Taulukko1[[#This Row],[Neuvottelujen alaiset ]],Taulukko1[[#This Row],[Vähennystarve]])</f>
        <v>171</v>
      </c>
      <c r="V1853" s="44">
        <f t="shared" si="287"/>
        <v>1</v>
      </c>
      <c r="W1853" s="44">
        <f t="shared" si="288"/>
        <v>1</v>
      </c>
      <c r="X1853" s="44">
        <f t="shared" si="289"/>
        <v>1</v>
      </c>
      <c r="Y1853" s="90" t="b">
        <f>AND(MONTH(Taulukko1[[#This Row],[Alku PVM]] )=6,DAY(Taulukko1[[#This Row],[Alku PVM]] )&gt;19)</f>
        <v>0</v>
      </c>
      <c r="Z1853" s="90" t="b">
        <f>AND(MONTH(Taulukko1[[#This Row],[Loppu PVM]] )=6,DAY(Taulukko1[[#This Row],[Loppu PVM]] )&gt;19)</f>
        <v>0</v>
      </c>
      <c r="AA1853" s="90" t="b">
        <f>OR(MONTH(Taulukko1[[#This Row],[Alku PVM]] )&lt;=5,AND(MONTH(Taulukko1[[#This Row],[Alku PVM]] )=6,DAY(Taulukko1[[#This Row],[Alku PVM]] )&lt;20))</f>
        <v>1</v>
      </c>
      <c r="AB1853" s="90" t="b">
        <f>OR(MONTH(Taulukko1[[#This Row],[Loppu PVM]])&lt;=5,AND(MONTH(Taulukko1[[#This Row],[Loppu PVM]] )=6,DAY(Taulukko1[[#This Row],[Loppu PVM]])&lt;20))</f>
        <v>1</v>
      </c>
      <c r="AC1853" s="90" t="b">
        <f>OR(MONTH(Taulukko1[[#This Row],[Alku PVM]] )&lt;=3,AND(MONTH(Taulukko1[[#This Row],[Alku PVM]] )=3))</f>
        <v>1</v>
      </c>
      <c r="AD1853" s="90" t="b">
        <f>OR(MONTH(Taulukko1[[#This Row],[Loppu PVM]] )&lt;=3,AND(MONTH(Taulukko1[[#This Row],[Loppu PVM]] )=3))</f>
        <v>0</v>
      </c>
      <c r="AE1853" s="90" t="b">
        <f>OR(MONTH(Taulukko1[[#This Row],[Alku PVM]] )&lt;=9,AND(MONTH(Taulukko1[[#This Row],[Alku PVM]] )=9))</f>
        <v>1</v>
      </c>
      <c r="AF1853" s="90" t="b">
        <f>OR(MONTH(Taulukko1[[#This Row],[Loppu PVM]])&lt;=9,AND(MONTH(Taulukko1[[#This Row],[Loppu PVM]] )=9))</f>
        <v>1</v>
      </c>
      <c r="AG1853" s="90" t="b">
        <f>OR(MONTH(Taulukko1[[#This Row],[Alku PVM]] )&lt;=6,AND(MONTH(Taulukko1[[#This Row],[Alku PVM]] )=6))</f>
        <v>1</v>
      </c>
      <c r="AH1853" s="90" t="b">
        <f>OR(MONTH(Taulukko1[[#This Row],[Loppu PVM]])&lt;=6,AND(MONTH(Taulukko1[[#This Row],[Loppu PVM]] )=6))</f>
        <v>1</v>
      </c>
    </row>
    <row r="1854" spans="1:34" ht="12.75" customHeight="1">
      <c r="A1854" t="s">
        <v>148</v>
      </c>
      <c r="B1854" s="23">
        <v>40952</v>
      </c>
      <c r="C1854" t="s">
        <v>3916</v>
      </c>
      <c r="E1854" s="62">
        <v>21</v>
      </c>
      <c r="F1854" s="4">
        <v>41003</v>
      </c>
      <c r="G1854" s="5">
        <v>0</v>
      </c>
      <c r="H1854" s="22">
        <v>38</v>
      </c>
      <c r="I1854" s="126">
        <f>INDEX('TOL2008'!B:B,MATCH(A1854,'TOL2008'!A:A,0))</f>
        <v>17120</v>
      </c>
      <c r="J1854" s="126" t="str">
        <f>INDEX(Pääluokka!$H$2:$H$100,MATCH(VALUE(LEFT(Taulukko1[[#This Row],[TOL2008]],2)),Pääluokka!$G$2:$G$100,0))</f>
        <v>Teollisuus</v>
      </c>
      <c r="K1854" s="126" t="str">
        <f>INDEX(Pääluokka!$I$2:$I$100,MATCH(VALUE(LEFT(Taulukko1[[#This Row],[TOL2008]],2)),Pääluokka!$G$2:$G$100,0))</f>
        <v>Teollisuus (C-E)</v>
      </c>
      <c r="L1854" s="41">
        <f t="shared" si="280"/>
        <v>51</v>
      </c>
      <c r="M1854" s="43">
        <f t="shared" si="281"/>
        <v>40952</v>
      </c>
      <c r="N1854" s="43">
        <f t="shared" si="282"/>
        <v>41003</v>
      </c>
      <c r="O1854" s="43">
        <f t="shared" si="283"/>
        <v>40940</v>
      </c>
      <c r="P1854" s="43">
        <f t="shared" si="284"/>
        <v>41000</v>
      </c>
      <c r="Q1854" s="41">
        <f t="shared" si="285"/>
        <v>2012</v>
      </c>
      <c r="R1854" s="41">
        <f t="shared" si="286"/>
        <v>2012</v>
      </c>
      <c r="S1854" s="43" t="str">
        <f>YEAR(Taulukko1[[#This Row],[Alku KK]])&amp;"Q"&amp;ROUNDDOWN((MONTH(Taulukko1[[#This Row],[Alku KK]])-1)/3+1,0)</f>
        <v>2012Q1</v>
      </c>
      <c r="T1854" s="43" t="str">
        <f>YEAR(Taulukko1[[#This Row],[Loppu KK]])&amp;"Q"&amp;ROUNDDOWN((MONTH(Taulukko1[[#This Row],[Loppu KK]])-1)/3+1,0)</f>
        <v>2012Q2</v>
      </c>
      <c r="U1854" s="66">
        <f>IF(COUNT(Taulukko1[[#This Row],[Neuvottelujen alaiset ]])=1,Taulukko1[[#This Row],[Neuvottelujen alaiset ]],Taulukko1[[#This Row],[Vähennystarve]])</f>
        <v>38</v>
      </c>
      <c r="V1854" s="44">
        <f t="shared" si="287"/>
        <v>0.55263157894736847</v>
      </c>
      <c r="W1854" s="44">
        <f t="shared" si="288"/>
        <v>0</v>
      </c>
      <c r="X1854" s="44">
        <f t="shared" si="289"/>
        <v>0</v>
      </c>
      <c r="Y1854" s="90" t="b">
        <f>AND(MONTH(Taulukko1[[#This Row],[Alku PVM]] )=6,DAY(Taulukko1[[#This Row],[Alku PVM]] )&gt;19)</f>
        <v>0</v>
      </c>
      <c r="Z1854" s="90" t="b">
        <f>AND(MONTH(Taulukko1[[#This Row],[Loppu PVM]] )=6,DAY(Taulukko1[[#This Row],[Loppu PVM]] )&gt;19)</f>
        <v>0</v>
      </c>
      <c r="AA1854" s="90" t="b">
        <f>OR(MONTH(Taulukko1[[#This Row],[Alku PVM]] )&lt;=5,AND(MONTH(Taulukko1[[#This Row],[Alku PVM]] )=6,DAY(Taulukko1[[#This Row],[Alku PVM]] )&lt;20))</f>
        <v>1</v>
      </c>
      <c r="AB1854" s="90" t="b">
        <f>OR(MONTH(Taulukko1[[#This Row],[Loppu PVM]])&lt;=5,AND(MONTH(Taulukko1[[#This Row],[Loppu PVM]] )=6,DAY(Taulukko1[[#This Row],[Loppu PVM]])&lt;20))</f>
        <v>1</v>
      </c>
      <c r="AC1854" s="90" t="b">
        <f>OR(MONTH(Taulukko1[[#This Row],[Alku PVM]] )&lt;=3,AND(MONTH(Taulukko1[[#This Row],[Alku PVM]] )=3))</f>
        <v>1</v>
      </c>
      <c r="AD1854" s="90" t="b">
        <f>OR(MONTH(Taulukko1[[#This Row],[Loppu PVM]] )&lt;=3,AND(MONTH(Taulukko1[[#This Row],[Loppu PVM]] )=3))</f>
        <v>0</v>
      </c>
      <c r="AE1854" s="90" t="b">
        <f>OR(MONTH(Taulukko1[[#This Row],[Alku PVM]] )&lt;=9,AND(MONTH(Taulukko1[[#This Row],[Alku PVM]] )=9))</f>
        <v>1</v>
      </c>
      <c r="AF1854" s="90" t="b">
        <f>OR(MONTH(Taulukko1[[#This Row],[Loppu PVM]])&lt;=9,AND(MONTH(Taulukko1[[#This Row],[Loppu PVM]] )=9))</f>
        <v>1</v>
      </c>
      <c r="AG1854" s="90" t="b">
        <f>OR(MONTH(Taulukko1[[#This Row],[Alku PVM]] )&lt;=6,AND(MONTH(Taulukko1[[#This Row],[Alku PVM]] )=6))</f>
        <v>1</v>
      </c>
      <c r="AH1854" s="90" t="b">
        <f>OR(MONTH(Taulukko1[[#This Row],[Loppu PVM]])&lt;=6,AND(MONTH(Taulukko1[[#This Row],[Loppu PVM]] )=6))</f>
        <v>1</v>
      </c>
    </row>
    <row r="1855" spans="1:34" ht="12.75" customHeight="1">
      <c r="A1855" t="s">
        <v>347</v>
      </c>
      <c r="B1855" s="23">
        <v>40954</v>
      </c>
      <c r="C1855" t="s">
        <v>4083</v>
      </c>
      <c r="F1855" s="4">
        <v>41036</v>
      </c>
      <c r="G1855" s="5">
        <v>60</v>
      </c>
      <c r="H1855" s="22">
        <v>60</v>
      </c>
      <c r="I1855" s="126" t="str">
        <f>INDEX('TOL2008'!B:B,MATCH(A1855,'TOL2008'!A:A,0))</f>
        <v>02200</v>
      </c>
      <c r="J1855" s="126" t="str">
        <f>INDEX(Pääluokka!$H$2:$H$100,MATCH(VALUE(LEFT(Taulukko1[[#This Row],[TOL2008]],2)),Pääluokka!$G$2:$G$100,0))</f>
        <v>Maatalous, metsätalous ja kalatalous</v>
      </c>
      <c r="K1855" s="126" t="str">
        <f>INDEX(Pääluokka!$I$2:$I$100,MATCH(VALUE(LEFT(Taulukko1[[#This Row],[TOL2008]],2)),Pääluokka!$G$2:$G$100,0))</f>
        <v>Alkutuotanto (A-B)</v>
      </c>
      <c r="L1855" s="41">
        <f t="shared" si="280"/>
        <v>82</v>
      </c>
      <c r="M1855" s="43">
        <f t="shared" si="281"/>
        <v>40954</v>
      </c>
      <c r="N1855" s="43">
        <f t="shared" si="282"/>
        <v>41036</v>
      </c>
      <c r="O1855" s="43">
        <f t="shared" si="283"/>
        <v>40940</v>
      </c>
      <c r="P1855" s="43">
        <f t="shared" si="284"/>
        <v>41030</v>
      </c>
      <c r="Q1855" s="41">
        <f t="shared" si="285"/>
        <v>2012</v>
      </c>
      <c r="R1855" s="41">
        <f t="shared" si="286"/>
        <v>2012</v>
      </c>
      <c r="S1855" s="43" t="str">
        <f>YEAR(Taulukko1[[#This Row],[Alku KK]])&amp;"Q"&amp;ROUNDDOWN((MONTH(Taulukko1[[#This Row],[Alku KK]])-1)/3+1,0)</f>
        <v>2012Q1</v>
      </c>
      <c r="T1855" s="43" t="str">
        <f>YEAR(Taulukko1[[#This Row],[Loppu KK]])&amp;"Q"&amp;ROUNDDOWN((MONTH(Taulukko1[[#This Row],[Loppu KK]])-1)/3+1,0)</f>
        <v>2012Q2</v>
      </c>
      <c r="U1855" s="66">
        <f>IF(COUNT(Taulukko1[[#This Row],[Neuvottelujen alaiset ]])=1,Taulukko1[[#This Row],[Neuvottelujen alaiset ]],Taulukko1[[#This Row],[Vähennystarve]])</f>
        <v>60</v>
      </c>
      <c r="V1855" s="44" t="str">
        <f t="shared" si="287"/>
        <v>NA</v>
      </c>
      <c r="W1855" s="44">
        <f t="shared" si="288"/>
        <v>1</v>
      </c>
      <c r="X1855" s="44" t="str">
        <f t="shared" si="289"/>
        <v>NA</v>
      </c>
      <c r="Y1855" s="90" t="b">
        <f>AND(MONTH(Taulukko1[[#This Row],[Alku PVM]] )=6,DAY(Taulukko1[[#This Row],[Alku PVM]] )&gt;19)</f>
        <v>0</v>
      </c>
      <c r="Z1855" s="90" t="b">
        <f>AND(MONTH(Taulukko1[[#This Row],[Loppu PVM]] )=6,DAY(Taulukko1[[#This Row],[Loppu PVM]] )&gt;19)</f>
        <v>0</v>
      </c>
      <c r="AA1855" s="90" t="b">
        <f>OR(MONTH(Taulukko1[[#This Row],[Alku PVM]] )&lt;=5,AND(MONTH(Taulukko1[[#This Row],[Alku PVM]] )=6,DAY(Taulukko1[[#This Row],[Alku PVM]] )&lt;20))</f>
        <v>1</v>
      </c>
      <c r="AB1855" s="90" t="b">
        <f>OR(MONTH(Taulukko1[[#This Row],[Loppu PVM]])&lt;=5,AND(MONTH(Taulukko1[[#This Row],[Loppu PVM]] )=6,DAY(Taulukko1[[#This Row],[Loppu PVM]])&lt;20))</f>
        <v>1</v>
      </c>
      <c r="AC1855" s="90" t="b">
        <f>OR(MONTH(Taulukko1[[#This Row],[Alku PVM]] )&lt;=3,AND(MONTH(Taulukko1[[#This Row],[Alku PVM]] )=3))</f>
        <v>1</v>
      </c>
      <c r="AD1855" s="90" t="b">
        <f>OR(MONTH(Taulukko1[[#This Row],[Loppu PVM]] )&lt;=3,AND(MONTH(Taulukko1[[#This Row],[Loppu PVM]] )=3))</f>
        <v>0</v>
      </c>
      <c r="AE1855" s="90" t="b">
        <f>OR(MONTH(Taulukko1[[#This Row],[Alku PVM]] )&lt;=9,AND(MONTH(Taulukko1[[#This Row],[Alku PVM]] )=9))</f>
        <v>1</v>
      </c>
      <c r="AF1855" s="90" t="b">
        <f>OR(MONTH(Taulukko1[[#This Row],[Loppu PVM]])&lt;=9,AND(MONTH(Taulukko1[[#This Row],[Loppu PVM]] )=9))</f>
        <v>1</v>
      </c>
      <c r="AG1855" s="90" t="b">
        <f>OR(MONTH(Taulukko1[[#This Row],[Alku PVM]] )&lt;=6,AND(MONTH(Taulukko1[[#This Row],[Alku PVM]] )=6))</f>
        <v>1</v>
      </c>
      <c r="AH1855" s="90" t="b">
        <f>OR(MONTH(Taulukko1[[#This Row],[Loppu PVM]])&lt;=6,AND(MONTH(Taulukko1[[#This Row],[Loppu PVM]] )=6))</f>
        <v>1</v>
      </c>
    </row>
    <row r="1856" spans="1:34" ht="12.75" customHeight="1">
      <c r="A1856" t="s">
        <v>134</v>
      </c>
      <c r="B1856" s="23">
        <v>40954</v>
      </c>
      <c r="C1856" t="s">
        <v>3904</v>
      </c>
      <c r="E1856" s="62">
        <v>70</v>
      </c>
      <c r="F1856" s="4">
        <v>41016</v>
      </c>
      <c r="G1856" s="5">
        <v>36</v>
      </c>
      <c r="H1856" s="22">
        <v>340</v>
      </c>
      <c r="I1856" s="126">
        <f>INDEX('TOL2008'!B:B,MATCH(A1856,'TOL2008'!A:A,0))</f>
        <v>93120</v>
      </c>
      <c r="J1856" s="126" t="str">
        <f>INDEX(Pääluokka!$H$2:$H$100,MATCH(VALUE(LEFT(Taulukko1[[#This Row],[TOL2008]],2)),Pääluokka!$G$2:$G$100,0))</f>
        <v>Taiteet, viihde ja virkistys</v>
      </c>
      <c r="K1856" s="126" t="str">
        <f>INDEX(Pääluokka!$I$2:$I$100,MATCH(VALUE(LEFT(Taulukko1[[#This Row],[TOL2008]],2)),Pääluokka!$G$2:$G$100,0))</f>
        <v>Palvelualat (G-N, R, S)</v>
      </c>
      <c r="L1856" s="41">
        <f t="shared" si="280"/>
        <v>62</v>
      </c>
      <c r="M1856" s="43">
        <f t="shared" si="281"/>
        <v>40954</v>
      </c>
      <c r="N1856" s="43">
        <f t="shared" si="282"/>
        <v>41016</v>
      </c>
      <c r="O1856" s="43">
        <f t="shared" si="283"/>
        <v>40940</v>
      </c>
      <c r="P1856" s="43">
        <f t="shared" si="284"/>
        <v>41000</v>
      </c>
      <c r="Q1856" s="41">
        <f t="shared" si="285"/>
        <v>2012</v>
      </c>
      <c r="R1856" s="41">
        <f t="shared" si="286"/>
        <v>2012</v>
      </c>
      <c r="S1856" s="43" t="str">
        <f>YEAR(Taulukko1[[#This Row],[Alku KK]])&amp;"Q"&amp;ROUNDDOWN((MONTH(Taulukko1[[#This Row],[Alku KK]])-1)/3+1,0)</f>
        <v>2012Q1</v>
      </c>
      <c r="T1856" s="43" t="str">
        <f>YEAR(Taulukko1[[#This Row],[Loppu KK]])&amp;"Q"&amp;ROUNDDOWN((MONTH(Taulukko1[[#This Row],[Loppu KK]])-1)/3+1,0)</f>
        <v>2012Q2</v>
      </c>
      <c r="U1856" s="66">
        <f>IF(COUNT(Taulukko1[[#This Row],[Neuvottelujen alaiset ]])=1,Taulukko1[[#This Row],[Neuvottelujen alaiset ]],Taulukko1[[#This Row],[Vähennystarve]])</f>
        <v>340</v>
      </c>
      <c r="V1856" s="44">
        <f t="shared" si="287"/>
        <v>0.20588235294117646</v>
      </c>
      <c r="W1856" s="44">
        <f t="shared" si="288"/>
        <v>0.10588235294117647</v>
      </c>
      <c r="X1856" s="44">
        <f t="shared" si="289"/>
        <v>0.51428571428571423</v>
      </c>
      <c r="Y1856" s="90" t="b">
        <f>AND(MONTH(Taulukko1[[#This Row],[Alku PVM]] )=6,DAY(Taulukko1[[#This Row],[Alku PVM]] )&gt;19)</f>
        <v>0</v>
      </c>
      <c r="Z1856" s="90" t="b">
        <f>AND(MONTH(Taulukko1[[#This Row],[Loppu PVM]] )=6,DAY(Taulukko1[[#This Row],[Loppu PVM]] )&gt;19)</f>
        <v>0</v>
      </c>
      <c r="AA1856" s="90" t="b">
        <f>OR(MONTH(Taulukko1[[#This Row],[Alku PVM]] )&lt;=5,AND(MONTH(Taulukko1[[#This Row],[Alku PVM]] )=6,DAY(Taulukko1[[#This Row],[Alku PVM]] )&lt;20))</f>
        <v>1</v>
      </c>
      <c r="AB1856" s="90" t="b">
        <f>OR(MONTH(Taulukko1[[#This Row],[Loppu PVM]])&lt;=5,AND(MONTH(Taulukko1[[#This Row],[Loppu PVM]] )=6,DAY(Taulukko1[[#This Row],[Loppu PVM]])&lt;20))</f>
        <v>1</v>
      </c>
      <c r="AC1856" s="90" t="b">
        <f>OR(MONTH(Taulukko1[[#This Row],[Alku PVM]] )&lt;=3,AND(MONTH(Taulukko1[[#This Row],[Alku PVM]] )=3))</f>
        <v>1</v>
      </c>
      <c r="AD1856" s="90" t="b">
        <f>OR(MONTH(Taulukko1[[#This Row],[Loppu PVM]] )&lt;=3,AND(MONTH(Taulukko1[[#This Row],[Loppu PVM]] )=3))</f>
        <v>0</v>
      </c>
      <c r="AE1856" s="90" t="b">
        <f>OR(MONTH(Taulukko1[[#This Row],[Alku PVM]] )&lt;=9,AND(MONTH(Taulukko1[[#This Row],[Alku PVM]] )=9))</f>
        <v>1</v>
      </c>
      <c r="AF1856" s="90" t="b">
        <f>OR(MONTH(Taulukko1[[#This Row],[Loppu PVM]])&lt;=9,AND(MONTH(Taulukko1[[#This Row],[Loppu PVM]] )=9))</f>
        <v>1</v>
      </c>
      <c r="AG1856" s="90" t="b">
        <f>OR(MONTH(Taulukko1[[#This Row],[Alku PVM]] )&lt;=6,AND(MONTH(Taulukko1[[#This Row],[Alku PVM]] )=6))</f>
        <v>1</v>
      </c>
      <c r="AH1856" s="90" t="b">
        <f>OR(MONTH(Taulukko1[[#This Row],[Loppu PVM]])&lt;=6,AND(MONTH(Taulukko1[[#This Row],[Loppu PVM]] )=6))</f>
        <v>1</v>
      </c>
    </row>
    <row r="1857" spans="1:34" ht="12.75" customHeight="1">
      <c r="A1857" t="s">
        <v>4255</v>
      </c>
      <c r="B1857" s="23">
        <v>40955</v>
      </c>
      <c r="C1857" t="s">
        <v>4254</v>
      </c>
      <c r="E1857" s="62">
        <v>10</v>
      </c>
      <c r="F1857" s="4"/>
      <c r="G1857" s="5"/>
      <c r="H1857" s="22">
        <v>120</v>
      </c>
      <c r="I1857" s="126" t="e">
        <f>INDEX('TOL2008'!B:B,MATCH(A1857,'TOL2008'!A:A,0))</f>
        <v>#N/A</v>
      </c>
      <c r="J1857" s="126" t="e">
        <f>INDEX(Pääluokka!$H$2:$H$100,MATCH(VALUE(LEFT(Taulukko1[[#This Row],[TOL2008]],2)),Pääluokka!$G$2:$G$100,0))</f>
        <v>#N/A</v>
      </c>
      <c r="K1857" s="126" t="e">
        <f>INDEX(Pääluokka!$I$2:$I$100,MATCH(VALUE(LEFT(Taulukko1[[#This Row],[TOL2008]],2)),Pääluokka!$G$2:$G$100,0))</f>
        <v>#N/A</v>
      </c>
      <c r="L1857" s="41" t="str">
        <f t="shared" si="280"/>
        <v>NA</v>
      </c>
      <c r="M1857" s="43">
        <f t="shared" si="281"/>
        <v>40955</v>
      </c>
      <c r="N1857" s="43">
        <f t="shared" si="282"/>
        <v>41006</v>
      </c>
      <c r="O1857" s="43">
        <f t="shared" si="283"/>
        <v>40940</v>
      </c>
      <c r="P1857" s="43">
        <f t="shared" si="284"/>
        <v>41000</v>
      </c>
      <c r="Q1857" s="41">
        <f t="shared" si="285"/>
        <v>2012</v>
      </c>
      <c r="R1857" s="41">
        <f t="shared" si="286"/>
        <v>2012</v>
      </c>
      <c r="S1857" s="43" t="str">
        <f>YEAR(Taulukko1[[#This Row],[Alku KK]])&amp;"Q"&amp;ROUNDDOWN((MONTH(Taulukko1[[#This Row],[Alku KK]])-1)/3+1,0)</f>
        <v>2012Q1</v>
      </c>
      <c r="T1857" s="43" t="str">
        <f>YEAR(Taulukko1[[#This Row],[Loppu KK]])&amp;"Q"&amp;ROUNDDOWN((MONTH(Taulukko1[[#This Row],[Loppu KK]])-1)/3+1,0)</f>
        <v>2012Q2</v>
      </c>
      <c r="U1857" s="66">
        <f>IF(COUNT(Taulukko1[[#This Row],[Neuvottelujen alaiset ]])=1,Taulukko1[[#This Row],[Neuvottelujen alaiset ]],Taulukko1[[#This Row],[Vähennystarve]])</f>
        <v>120</v>
      </c>
      <c r="V1857" s="44">
        <f t="shared" si="287"/>
        <v>8.3333333333333329E-2</v>
      </c>
      <c r="W1857" s="44" t="str">
        <f t="shared" si="288"/>
        <v>NA</v>
      </c>
      <c r="X1857" s="44" t="str">
        <f t="shared" si="289"/>
        <v>NA</v>
      </c>
      <c r="Y1857" s="90" t="b">
        <f>AND(MONTH(Taulukko1[[#This Row],[Alku PVM]] )=6,DAY(Taulukko1[[#This Row],[Alku PVM]] )&gt;19)</f>
        <v>0</v>
      </c>
      <c r="Z1857" s="90" t="b">
        <f>AND(MONTH(Taulukko1[[#This Row],[Loppu PVM]] )=6,DAY(Taulukko1[[#This Row],[Loppu PVM]] )&gt;19)</f>
        <v>0</v>
      </c>
      <c r="AA1857" s="90" t="b">
        <f>OR(MONTH(Taulukko1[[#This Row],[Alku PVM]] )&lt;=5,AND(MONTH(Taulukko1[[#This Row],[Alku PVM]] )=6,DAY(Taulukko1[[#This Row],[Alku PVM]] )&lt;20))</f>
        <v>1</v>
      </c>
      <c r="AB1857" s="90" t="b">
        <f>OR(MONTH(Taulukko1[[#This Row],[Loppu PVM]])&lt;=5,AND(MONTH(Taulukko1[[#This Row],[Loppu PVM]] )=6,DAY(Taulukko1[[#This Row],[Loppu PVM]])&lt;20))</f>
        <v>1</v>
      </c>
      <c r="AC1857" s="90" t="b">
        <f>OR(MONTH(Taulukko1[[#This Row],[Alku PVM]] )&lt;=3,AND(MONTH(Taulukko1[[#This Row],[Alku PVM]] )=3))</f>
        <v>1</v>
      </c>
      <c r="AD1857" s="90" t="b">
        <f>OR(MONTH(Taulukko1[[#This Row],[Loppu PVM]] )&lt;=3,AND(MONTH(Taulukko1[[#This Row],[Loppu PVM]] )=3))</f>
        <v>0</v>
      </c>
      <c r="AE1857" s="90" t="b">
        <f>OR(MONTH(Taulukko1[[#This Row],[Alku PVM]] )&lt;=9,AND(MONTH(Taulukko1[[#This Row],[Alku PVM]] )=9))</f>
        <v>1</v>
      </c>
      <c r="AF1857" s="90" t="b">
        <f>OR(MONTH(Taulukko1[[#This Row],[Loppu PVM]])&lt;=9,AND(MONTH(Taulukko1[[#This Row],[Loppu PVM]] )=9))</f>
        <v>1</v>
      </c>
      <c r="AG1857" s="90" t="b">
        <f>OR(MONTH(Taulukko1[[#This Row],[Alku PVM]] )&lt;=6,AND(MONTH(Taulukko1[[#This Row],[Alku PVM]] )=6))</f>
        <v>1</v>
      </c>
      <c r="AH1857" s="90" t="b">
        <f>OR(MONTH(Taulukko1[[#This Row],[Loppu PVM]])&lt;=6,AND(MONTH(Taulukko1[[#This Row],[Loppu PVM]] )=6))</f>
        <v>1</v>
      </c>
    </row>
    <row r="1858" spans="1:34" ht="12.75" customHeight="1">
      <c r="A1858" t="s">
        <v>1111</v>
      </c>
      <c r="B1858" s="23">
        <v>40956</v>
      </c>
      <c r="C1858" t="s">
        <v>4137</v>
      </c>
      <c r="E1858" s="62">
        <v>60</v>
      </c>
      <c r="F1858" s="4">
        <v>41012</v>
      </c>
      <c r="G1858" s="5">
        <v>40</v>
      </c>
      <c r="H1858" s="22">
        <v>300</v>
      </c>
      <c r="I1858" s="126">
        <f>INDEX('TOL2008'!B:B,MATCH(A1858,'TOL2008'!A:A,0))</f>
        <v>16220</v>
      </c>
      <c r="J1858" s="126" t="str">
        <f>INDEX(Pääluokka!$H$2:$H$100,MATCH(VALUE(LEFT(Taulukko1[[#This Row],[TOL2008]],2)),Pääluokka!$G$2:$G$100,0))</f>
        <v>Teollisuus</v>
      </c>
      <c r="K1858" s="126" t="str">
        <f>INDEX(Pääluokka!$I$2:$I$100,MATCH(VALUE(LEFT(Taulukko1[[#This Row],[TOL2008]],2)),Pääluokka!$G$2:$G$100,0))</f>
        <v>Teollisuus (C-E)</v>
      </c>
      <c r="L1858" s="41">
        <f t="shared" si="280"/>
        <v>56</v>
      </c>
      <c r="M1858" s="43">
        <f t="shared" si="281"/>
        <v>40956</v>
      </c>
      <c r="N1858" s="43">
        <f t="shared" si="282"/>
        <v>41012</v>
      </c>
      <c r="O1858" s="43">
        <f t="shared" si="283"/>
        <v>40940</v>
      </c>
      <c r="P1858" s="43">
        <f t="shared" si="284"/>
        <v>41000</v>
      </c>
      <c r="Q1858" s="41">
        <f t="shared" si="285"/>
        <v>2012</v>
      </c>
      <c r="R1858" s="41">
        <f t="shared" si="286"/>
        <v>2012</v>
      </c>
      <c r="S1858" s="43" t="str">
        <f>YEAR(Taulukko1[[#This Row],[Alku KK]])&amp;"Q"&amp;ROUNDDOWN((MONTH(Taulukko1[[#This Row],[Alku KK]])-1)/3+1,0)</f>
        <v>2012Q1</v>
      </c>
      <c r="T1858" s="43" t="str">
        <f>YEAR(Taulukko1[[#This Row],[Loppu KK]])&amp;"Q"&amp;ROUNDDOWN((MONTH(Taulukko1[[#This Row],[Loppu KK]])-1)/3+1,0)</f>
        <v>2012Q2</v>
      </c>
      <c r="U1858" s="66">
        <f>IF(COUNT(Taulukko1[[#This Row],[Neuvottelujen alaiset ]])=1,Taulukko1[[#This Row],[Neuvottelujen alaiset ]],Taulukko1[[#This Row],[Vähennystarve]])</f>
        <v>300</v>
      </c>
      <c r="V1858" s="44">
        <f t="shared" si="287"/>
        <v>0.2</v>
      </c>
      <c r="W1858" s="44">
        <f t="shared" si="288"/>
        <v>0.13333333333333333</v>
      </c>
      <c r="X1858" s="44">
        <f t="shared" si="289"/>
        <v>0.66666666666666663</v>
      </c>
      <c r="Y1858" s="90" t="b">
        <f>AND(MONTH(Taulukko1[[#This Row],[Alku PVM]] )=6,DAY(Taulukko1[[#This Row],[Alku PVM]] )&gt;19)</f>
        <v>0</v>
      </c>
      <c r="Z1858" s="90" t="b">
        <f>AND(MONTH(Taulukko1[[#This Row],[Loppu PVM]] )=6,DAY(Taulukko1[[#This Row],[Loppu PVM]] )&gt;19)</f>
        <v>0</v>
      </c>
      <c r="AA1858" s="90" t="b">
        <f>OR(MONTH(Taulukko1[[#This Row],[Alku PVM]] )&lt;=5,AND(MONTH(Taulukko1[[#This Row],[Alku PVM]] )=6,DAY(Taulukko1[[#This Row],[Alku PVM]] )&lt;20))</f>
        <v>1</v>
      </c>
      <c r="AB1858" s="90" t="b">
        <f>OR(MONTH(Taulukko1[[#This Row],[Loppu PVM]])&lt;=5,AND(MONTH(Taulukko1[[#This Row],[Loppu PVM]] )=6,DAY(Taulukko1[[#This Row],[Loppu PVM]])&lt;20))</f>
        <v>1</v>
      </c>
      <c r="AC1858" s="90" t="b">
        <f>OR(MONTH(Taulukko1[[#This Row],[Alku PVM]] )&lt;=3,AND(MONTH(Taulukko1[[#This Row],[Alku PVM]] )=3))</f>
        <v>1</v>
      </c>
      <c r="AD1858" s="90" t="b">
        <f>OR(MONTH(Taulukko1[[#This Row],[Loppu PVM]] )&lt;=3,AND(MONTH(Taulukko1[[#This Row],[Loppu PVM]] )=3))</f>
        <v>0</v>
      </c>
      <c r="AE1858" s="90" t="b">
        <f>OR(MONTH(Taulukko1[[#This Row],[Alku PVM]] )&lt;=9,AND(MONTH(Taulukko1[[#This Row],[Alku PVM]] )=9))</f>
        <v>1</v>
      </c>
      <c r="AF1858" s="90" t="b">
        <f>OR(MONTH(Taulukko1[[#This Row],[Loppu PVM]])&lt;=9,AND(MONTH(Taulukko1[[#This Row],[Loppu PVM]] )=9))</f>
        <v>1</v>
      </c>
      <c r="AG1858" s="90" t="b">
        <f>OR(MONTH(Taulukko1[[#This Row],[Alku PVM]] )&lt;=6,AND(MONTH(Taulukko1[[#This Row],[Alku PVM]] )=6))</f>
        <v>1</v>
      </c>
      <c r="AH1858" s="90" t="b">
        <f>OR(MONTH(Taulukko1[[#This Row],[Loppu PVM]])&lt;=6,AND(MONTH(Taulukko1[[#This Row],[Loppu PVM]] )=6))</f>
        <v>1</v>
      </c>
    </row>
    <row r="1859" spans="1:34" ht="12.75" customHeight="1">
      <c r="A1859" t="s">
        <v>1483</v>
      </c>
      <c r="B1859" s="23">
        <v>40959</v>
      </c>
      <c r="C1859" t="s">
        <v>4011</v>
      </c>
      <c r="E1859" s="62">
        <v>1200</v>
      </c>
      <c r="F1859" s="4">
        <v>41071</v>
      </c>
      <c r="G1859" s="5">
        <v>1200</v>
      </c>
      <c r="H1859" s="22">
        <v>3200</v>
      </c>
      <c r="I1859" s="126" t="e">
        <f>INDEX('TOL2008'!B:B,MATCH(A1859,'TOL2008'!A:A,0))</f>
        <v>#N/A</v>
      </c>
      <c r="J1859" s="126" t="e">
        <f>INDEX(Pääluokka!$H$2:$H$100,MATCH(VALUE(LEFT(Taulukko1[[#This Row],[TOL2008]],2)),Pääluokka!$G$2:$G$100,0))</f>
        <v>#N/A</v>
      </c>
      <c r="K1859" s="126" t="e">
        <f>INDEX(Pääluokka!$I$2:$I$100,MATCH(VALUE(LEFT(Taulukko1[[#This Row],[TOL2008]],2)),Pääluokka!$G$2:$G$100,0))</f>
        <v>#N/A</v>
      </c>
      <c r="L1859" s="41">
        <f t="shared" ref="L1859:L1922" si="290">IFERROR(IF(AND(ISNUMBER(B1859),ISNUMBER(F1859),F1859&gt;B1859),F1859-B1859,"NA"),"NA")</f>
        <v>112</v>
      </c>
      <c r="M1859" s="43">
        <f t="shared" ref="M1859:M1922" si="291">IF(ISNUMBER(B1859),B1859,IF(ISNUMBER(F1859),F1859-$L$1,"NA"))</f>
        <v>40959</v>
      </c>
      <c r="N1859" s="43">
        <f t="shared" ref="N1859:N1922" si="292">IF(ISNUMBER(F1859),F1859,IF(ISNUMBER(B1859),B1859+$L$1,"NA"))</f>
        <v>41071</v>
      </c>
      <c r="O1859" s="43">
        <f t="shared" ref="O1859:O1922" si="293">IFERROR(DATE(YEAR(M1859),MONTH(M1859),1),"NA")</f>
        <v>40940</v>
      </c>
      <c r="P1859" s="43">
        <f t="shared" ref="P1859:P1922" si="294">IFERROR(DATE(YEAR(N1859),MONTH(N1859),1),"NA")</f>
        <v>41061</v>
      </c>
      <c r="Q1859" s="41">
        <f t="shared" ref="Q1859:Q1922" si="295">IFERROR(YEAR(O1859),"NA")</f>
        <v>2012</v>
      </c>
      <c r="R1859" s="41">
        <f t="shared" ref="R1859:R1922" si="296">IFERROR(YEAR(P1859),"NA")</f>
        <v>2012</v>
      </c>
      <c r="S1859" s="43" t="str">
        <f>YEAR(Taulukko1[[#This Row],[Alku KK]])&amp;"Q"&amp;ROUNDDOWN((MONTH(Taulukko1[[#This Row],[Alku KK]])-1)/3+1,0)</f>
        <v>2012Q1</v>
      </c>
      <c r="T1859" s="43" t="str">
        <f>YEAR(Taulukko1[[#This Row],[Loppu KK]])&amp;"Q"&amp;ROUNDDOWN((MONTH(Taulukko1[[#This Row],[Loppu KK]])-1)/3+1,0)</f>
        <v>2012Q2</v>
      </c>
      <c r="U1859" s="66">
        <f>IF(COUNT(Taulukko1[[#This Row],[Neuvottelujen alaiset ]])=1,Taulukko1[[#This Row],[Neuvottelujen alaiset ]],Taulukko1[[#This Row],[Vähennystarve]])</f>
        <v>3200</v>
      </c>
      <c r="V1859" s="44">
        <f t="shared" ref="V1859:V1922" si="297">IF(AND(ISNUMBER(E1859),ISNUMBER(H1859)),E1859/H1859,"NA")</f>
        <v>0.375</v>
      </c>
      <c r="W1859" s="44">
        <f t="shared" ref="W1859:W1922" si="298">IF(AND(ISNUMBER(G1859),ISNUMBER(H1859)),G1859/H1859,"NA")</f>
        <v>0.375</v>
      </c>
      <c r="X1859" s="44">
        <f t="shared" ref="X1859:X1922" si="299">IF(AND(ISNUMBER(G1859),ISNUMBER(E1859)),G1859/E1859,"NA")</f>
        <v>1</v>
      </c>
      <c r="Y1859" s="90" t="b">
        <f>AND(MONTH(Taulukko1[[#This Row],[Alku PVM]] )=6,DAY(Taulukko1[[#This Row],[Alku PVM]] )&gt;19)</f>
        <v>0</v>
      </c>
      <c r="Z1859" s="90" t="b">
        <f>AND(MONTH(Taulukko1[[#This Row],[Loppu PVM]] )=6,DAY(Taulukko1[[#This Row],[Loppu PVM]] )&gt;19)</f>
        <v>0</v>
      </c>
      <c r="AA1859" s="90" t="b">
        <f>OR(MONTH(Taulukko1[[#This Row],[Alku PVM]] )&lt;=5,AND(MONTH(Taulukko1[[#This Row],[Alku PVM]] )=6,DAY(Taulukko1[[#This Row],[Alku PVM]] )&lt;20))</f>
        <v>1</v>
      </c>
      <c r="AB1859" s="90" t="b">
        <f>OR(MONTH(Taulukko1[[#This Row],[Loppu PVM]])&lt;=5,AND(MONTH(Taulukko1[[#This Row],[Loppu PVM]] )=6,DAY(Taulukko1[[#This Row],[Loppu PVM]])&lt;20))</f>
        <v>1</v>
      </c>
      <c r="AC1859" s="90" t="b">
        <f>OR(MONTH(Taulukko1[[#This Row],[Alku PVM]] )&lt;=3,AND(MONTH(Taulukko1[[#This Row],[Alku PVM]] )=3))</f>
        <v>1</v>
      </c>
      <c r="AD1859" s="90" t="b">
        <f>OR(MONTH(Taulukko1[[#This Row],[Loppu PVM]] )&lt;=3,AND(MONTH(Taulukko1[[#This Row],[Loppu PVM]] )=3))</f>
        <v>0</v>
      </c>
      <c r="AE1859" s="90" t="b">
        <f>OR(MONTH(Taulukko1[[#This Row],[Alku PVM]] )&lt;=9,AND(MONTH(Taulukko1[[#This Row],[Alku PVM]] )=9))</f>
        <v>1</v>
      </c>
      <c r="AF1859" s="90" t="b">
        <f>OR(MONTH(Taulukko1[[#This Row],[Loppu PVM]])&lt;=9,AND(MONTH(Taulukko1[[#This Row],[Loppu PVM]] )=9))</f>
        <v>1</v>
      </c>
      <c r="AG1859" s="90" t="b">
        <f>OR(MONTH(Taulukko1[[#This Row],[Alku PVM]] )&lt;=6,AND(MONTH(Taulukko1[[#This Row],[Alku PVM]] )=6))</f>
        <v>1</v>
      </c>
      <c r="AH1859" s="90" t="b">
        <f>OR(MONTH(Taulukko1[[#This Row],[Loppu PVM]])&lt;=6,AND(MONTH(Taulukko1[[#This Row],[Loppu PVM]] )=6))</f>
        <v>1</v>
      </c>
    </row>
    <row r="1860" spans="1:34" ht="12.75" customHeight="1">
      <c r="A1860" t="s">
        <v>3964</v>
      </c>
      <c r="B1860" s="23">
        <v>40959</v>
      </c>
      <c r="C1860" t="s">
        <v>3965</v>
      </c>
      <c r="E1860" s="62">
        <v>70</v>
      </c>
      <c r="F1860" s="4">
        <v>41023</v>
      </c>
      <c r="G1860" s="5">
        <v>24</v>
      </c>
      <c r="H1860" s="22">
        <v>165</v>
      </c>
      <c r="I1860" s="126" t="e">
        <f>INDEX('TOL2008'!B:B,MATCH(A1860,'TOL2008'!A:A,0))</f>
        <v>#N/A</v>
      </c>
      <c r="J1860" s="126" t="e">
        <f>INDEX(Pääluokka!$H$2:$H$100,MATCH(VALUE(LEFT(Taulukko1[[#This Row],[TOL2008]],2)),Pääluokka!$G$2:$G$100,0))</f>
        <v>#N/A</v>
      </c>
      <c r="K1860" s="126" t="e">
        <f>INDEX(Pääluokka!$I$2:$I$100,MATCH(VALUE(LEFT(Taulukko1[[#This Row],[TOL2008]],2)),Pääluokka!$G$2:$G$100,0))</f>
        <v>#N/A</v>
      </c>
      <c r="L1860" s="41">
        <f t="shared" si="290"/>
        <v>64</v>
      </c>
      <c r="M1860" s="43">
        <f t="shared" si="291"/>
        <v>40959</v>
      </c>
      <c r="N1860" s="43">
        <f t="shared" si="292"/>
        <v>41023</v>
      </c>
      <c r="O1860" s="43">
        <f t="shared" si="293"/>
        <v>40940</v>
      </c>
      <c r="P1860" s="43">
        <f t="shared" si="294"/>
        <v>41000</v>
      </c>
      <c r="Q1860" s="41">
        <f t="shared" si="295"/>
        <v>2012</v>
      </c>
      <c r="R1860" s="41">
        <f t="shared" si="296"/>
        <v>2012</v>
      </c>
      <c r="S1860" s="43" t="str">
        <f>YEAR(Taulukko1[[#This Row],[Alku KK]])&amp;"Q"&amp;ROUNDDOWN((MONTH(Taulukko1[[#This Row],[Alku KK]])-1)/3+1,0)</f>
        <v>2012Q1</v>
      </c>
      <c r="T1860" s="43" t="str">
        <f>YEAR(Taulukko1[[#This Row],[Loppu KK]])&amp;"Q"&amp;ROUNDDOWN((MONTH(Taulukko1[[#This Row],[Loppu KK]])-1)/3+1,0)</f>
        <v>2012Q2</v>
      </c>
      <c r="U1860" s="66">
        <f>IF(COUNT(Taulukko1[[#This Row],[Neuvottelujen alaiset ]])=1,Taulukko1[[#This Row],[Neuvottelujen alaiset ]],Taulukko1[[#This Row],[Vähennystarve]])</f>
        <v>165</v>
      </c>
      <c r="V1860" s="44">
        <f t="shared" si="297"/>
        <v>0.42424242424242425</v>
      </c>
      <c r="W1860" s="44">
        <f t="shared" si="298"/>
        <v>0.14545454545454545</v>
      </c>
      <c r="X1860" s="44">
        <f t="shared" si="299"/>
        <v>0.34285714285714286</v>
      </c>
      <c r="Y1860" s="90" t="b">
        <f>AND(MONTH(Taulukko1[[#This Row],[Alku PVM]] )=6,DAY(Taulukko1[[#This Row],[Alku PVM]] )&gt;19)</f>
        <v>0</v>
      </c>
      <c r="Z1860" s="90" t="b">
        <f>AND(MONTH(Taulukko1[[#This Row],[Loppu PVM]] )=6,DAY(Taulukko1[[#This Row],[Loppu PVM]] )&gt;19)</f>
        <v>0</v>
      </c>
      <c r="AA1860" s="90" t="b">
        <f>OR(MONTH(Taulukko1[[#This Row],[Alku PVM]] )&lt;=5,AND(MONTH(Taulukko1[[#This Row],[Alku PVM]] )=6,DAY(Taulukko1[[#This Row],[Alku PVM]] )&lt;20))</f>
        <v>1</v>
      </c>
      <c r="AB1860" s="90" t="b">
        <f>OR(MONTH(Taulukko1[[#This Row],[Loppu PVM]])&lt;=5,AND(MONTH(Taulukko1[[#This Row],[Loppu PVM]] )=6,DAY(Taulukko1[[#This Row],[Loppu PVM]])&lt;20))</f>
        <v>1</v>
      </c>
      <c r="AC1860" s="90" t="b">
        <f>OR(MONTH(Taulukko1[[#This Row],[Alku PVM]] )&lt;=3,AND(MONTH(Taulukko1[[#This Row],[Alku PVM]] )=3))</f>
        <v>1</v>
      </c>
      <c r="AD1860" s="90" t="b">
        <f>OR(MONTH(Taulukko1[[#This Row],[Loppu PVM]] )&lt;=3,AND(MONTH(Taulukko1[[#This Row],[Loppu PVM]] )=3))</f>
        <v>0</v>
      </c>
      <c r="AE1860" s="90" t="b">
        <f>OR(MONTH(Taulukko1[[#This Row],[Alku PVM]] )&lt;=9,AND(MONTH(Taulukko1[[#This Row],[Alku PVM]] )=9))</f>
        <v>1</v>
      </c>
      <c r="AF1860" s="90" t="b">
        <f>OR(MONTH(Taulukko1[[#This Row],[Loppu PVM]])&lt;=9,AND(MONTH(Taulukko1[[#This Row],[Loppu PVM]] )=9))</f>
        <v>1</v>
      </c>
      <c r="AG1860" s="90" t="b">
        <f>OR(MONTH(Taulukko1[[#This Row],[Alku PVM]] )&lt;=6,AND(MONTH(Taulukko1[[#This Row],[Alku PVM]] )=6))</f>
        <v>1</v>
      </c>
      <c r="AH1860" s="90" t="b">
        <f>OR(MONTH(Taulukko1[[#This Row],[Loppu PVM]])&lt;=6,AND(MONTH(Taulukko1[[#This Row],[Loppu PVM]] )=6))</f>
        <v>1</v>
      </c>
    </row>
    <row r="1861" spans="1:34" ht="12.75" customHeight="1">
      <c r="A1861" t="s">
        <v>187</v>
      </c>
      <c r="B1861" s="23">
        <v>40960</v>
      </c>
      <c r="C1861" t="s">
        <v>3954</v>
      </c>
      <c r="E1861" s="62">
        <v>90</v>
      </c>
      <c r="F1861" s="4">
        <v>41004</v>
      </c>
      <c r="G1861" s="5">
        <v>64</v>
      </c>
      <c r="H1861" s="22">
        <v>90</v>
      </c>
      <c r="I1861" s="126">
        <f>INDEX('TOL2008'!B:B,MATCH(A1861,'TOL2008'!A:A,0))</f>
        <v>26110</v>
      </c>
      <c r="J1861" s="126" t="str">
        <f>INDEX(Pääluokka!$H$2:$H$100,MATCH(VALUE(LEFT(Taulukko1[[#This Row],[TOL2008]],2)),Pääluokka!$G$2:$G$100,0))</f>
        <v>Teollisuus</v>
      </c>
      <c r="K1861" s="126" t="str">
        <f>INDEX(Pääluokka!$I$2:$I$100,MATCH(VALUE(LEFT(Taulukko1[[#This Row],[TOL2008]],2)),Pääluokka!$G$2:$G$100,0))</f>
        <v>Teollisuus (C-E)</v>
      </c>
      <c r="L1861" s="41">
        <f t="shared" si="290"/>
        <v>44</v>
      </c>
      <c r="M1861" s="43">
        <f t="shared" si="291"/>
        <v>40960</v>
      </c>
      <c r="N1861" s="43">
        <f t="shared" si="292"/>
        <v>41004</v>
      </c>
      <c r="O1861" s="43">
        <f t="shared" si="293"/>
        <v>40940</v>
      </c>
      <c r="P1861" s="43">
        <f t="shared" si="294"/>
        <v>41000</v>
      </c>
      <c r="Q1861" s="41">
        <f t="shared" si="295"/>
        <v>2012</v>
      </c>
      <c r="R1861" s="41">
        <f t="shared" si="296"/>
        <v>2012</v>
      </c>
      <c r="S1861" s="43" t="str">
        <f>YEAR(Taulukko1[[#This Row],[Alku KK]])&amp;"Q"&amp;ROUNDDOWN((MONTH(Taulukko1[[#This Row],[Alku KK]])-1)/3+1,0)</f>
        <v>2012Q1</v>
      </c>
      <c r="T1861" s="43" t="str">
        <f>YEAR(Taulukko1[[#This Row],[Loppu KK]])&amp;"Q"&amp;ROUNDDOWN((MONTH(Taulukko1[[#This Row],[Loppu KK]])-1)/3+1,0)</f>
        <v>2012Q2</v>
      </c>
      <c r="U1861" s="66">
        <f>IF(COUNT(Taulukko1[[#This Row],[Neuvottelujen alaiset ]])=1,Taulukko1[[#This Row],[Neuvottelujen alaiset ]],Taulukko1[[#This Row],[Vähennystarve]])</f>
        <v>90</v>
      </c>
      <c r="V1861" s="44">
        <f t="shared" si="297"/>
        <v>1</v>
      </c>
      <c r="W1861" s="44">
        <f t="shared" si="298"/>
        <v>0.71111111111111114</v>
      </c>
      <c r="X1861" s="44">
        <f t="shared" si="299"/>
        <v>0.71111111111111114</v>
      </c>
      <c r="Y1861" s="90" t="b">
        <f>AND(MONTH(Taulukko1[[#This Row],[Alku PVM]] )=6,DAY(Taulukko1[[#This Row],[Alku PVM]] )&gt;19)</f>
        <v>0</v>
      </c>
      <c r="Z1861" s="90" t="b">
        <f>AND(MONTH(Taulukko1[[#This Row],[Loppu PVM]] )=6,DAY(Taulukko1[[#This Row],[Loppu PVM]] )&gt;19)</f>
        <v>0</v>
      </c>
      <c r="AA1861" s="90" t="b">
        <f>OR(MONTH(Taulukko1[[#This Row],[Alku PVM]] )&lt;=5,AND(MONTH(Taulukko1[[#This Row],[Alku PVM]] )=6,DAY(Taulukko1[[#This Row],[Alku PVM]] )&lt;20))</f>
        <v>1</v>
      </c>
      <c r="AB1861" s="90" t="b">
        <f>OR(MONTH(Taulukko1[[#This Row],[Loppu PVM]])&lt;=5,AND(MONTH(Taulukko1[[#This Row],[Loppu PVM]] )=6,DAY(Taulukko1[[#This Row],[Loppu PVM]])&lt;20))</f>
        <v>1</v>
      </c>
      <c r="AC1861" s="90" t="b">
        <f>OR(MONTH(Taulukko1[[#This Row],[Alku PVM]] )&lt;=3,AND(MONTH(Taulukko1[[#This Row],[Alku PVM]] )=3))</f>
        <v>1</v>
      </c>
      <c r="AD1861" s="90" t="b">
        <f>OR(MONTH(Taulukko1[[#This Row],[Loppu PVM]] )&lt;=3,AND(MONTH(Taulukko1[[#This Row],[Loppu PVM]] )=3))</f>
        <v>0</v>
      </c>
      <c r="AE1861" s="90" t="b">
        <f>OR(MONTH(Taulukko1[[#This Row],[Alku PVM]] )&lt;=9,AND(MONTH(Taulukko1[[#This Row],[Alku PVM]] )=9))</f>
        <v>1</v>
      </c>
      <c r="AF1861" s="90" t="b">
        <f>OR(MONTH(Taulukko1[[#This Row],[Loppu PVM]])&lt;=9,AND(MONTH(Taulukko1[[#This Row],[Loppu PVM]] )=9))</f>
        <v>1</v>
      </c>
      <c r="AG1861" s="90" t="b">
        <f>OR(MONTH(Taulukko1[[#This Row],[Alku PVM]] )&lt;=6,AND(MONTH(Taulukko1[[#This Row],[Alku PVM]] )=6))</f>
        <v>1</v>
      </c>
      <c r="AH1861" s="90" t="b">
        <f>OR(MONTH(Taulukko1[[#This Row],[Loppu PVM]])&lt;=6,AND(MONTH(Taulukko1[[#This Row],[Loppu PVM]] )=6))</f>
        <v>1</v>
      </c>
    </row>
    <row r="1862" spans="1:34" ht="12.75" customHeight="1">
      <c r="A1862" t="s">
        <v>3953</v>
      </c>
      <c r="B1862" s="23">
        <v>40960</v>
      </c>
      <c r="C1862" t="s">
        <v>3952</v>
      </c>
      <c r="E1862" s="62">
        <v>9</v>
      </c>
      <c r="F1862" s="4">
        <v>40990</v>
      </c>
      <c r="G1862" s="5">
        <v>5</v>
      </c>
      <c r="H1862" s="22">
        <v>9</v>
      </c>
      <c r="I1862" s="126" t="e">
        <f>INDEX('TOL2008'!B:B,MATCH(A1862,'TOL2008'!A:A,0))</f>
        <v>#N/A</v>
      </c>
      <c r="J1862" s="126" t="e">
        <f>INDEX(Pääluokka!$H$2:$H$100,MATCH(VALUE(LEFT(Taulukko1[[#This Row],[TOL2008]],2)),Pääluokka!$G$2:$G$100,0))</f>
        <v>#N/A</v>
      </c>
      <c r="K1862" s="126" t="e">
        <f>INDEX(Pääluokka!$I$2:$I$100,MATCH(VALUE(LEFT(Taulukko1[[#This Row],[TOL2008]],2)),Pääluokka!$G$2:$G$100,0))</f>
        <v>#N/A</v>
      </c>
      <c r="L1862" s="41">
        <f t="shared" si="290"/>
        <v>30</v>
      </c>
      <c r="M1862" s="43">
        <f t="shared" si="291"/>
        <v>40960</v>
      </c>
      <c r="N1862" s="43">
        <f t="shared" si="292"/>
        <v>40990</v>
      </c>
      <c r="O1862" s="43">
        <f t="shared" si="293"/>
        <v>40940</v>
      </c>
      <c r="P1862" s="43">
        <f t="shared" si="294"/>
        <v>40969</v>
      </c>
      <c r="Q1862" s="41">
        <f t="shared" si="295"/>
        <v>2012</v>
      </c>
      <c r="R1862" s="41">
        <f t="shared" si="296"/>
        <v>2012</v>
      </c>
      <c r="S1862" s="43" t="str">
        <f>YEAR(Taulukko1[[#This Row],[Alku KK]])&amp;"Q"&amp;ROUNDDOWN((MONTH(Taulukko1[[#This Row],[Alku KK]])-1)/3+1,0)</f>
        <v>2012Q1</v>
      </c>
      <c r="T1862" s="43" t="str">
        <f>YEAR(Taulukko1[[#This Row],[Loppu KK]])&amp;"Q"&amp;ROUNDDOWN((MONTH(Taulukko1[[#This Row],[Loppu KK]])-1)/3+1,0)</f>
        <v>2012Q1</v>
      </c>
      <c r="U1862" s="66">
        <f>IF(COUNT(Taulukko1[[#This Row],[Neuvottelujen alaiset ]])=1,Taulukko1[[#This Row],[Neuvottelujen alaiset ]],Taulukko1[[#This Row],[Vähennystarve]])</f>
        <v>9</v>
      </c>
      <c r="V1862" s="44">
        <f t="shared" si="297"/>
        <v>1</v>
      </c>
      <c r="W1862" s="44">
        <f t="shared" si="298"/>
        <v>0.55555555555555558</v>
      </c>
      <c r="X1862" s="44">
        <f t="shared" si="299"/>
        <v>0.55555555555555558</v>
      </c>
      <c r="Y1862" s="90" t="b">
        <f>AND(MONTH(Taulukko1[[#This Row],[Alku PVM]] )=6,DAY(Taulukko1[[#This Row],[Alku PVM]] )&gt;19)</f>
        <v>0</v>
      </c>
      <c r="Z1862" s="90" t="b">
        <f>AND(MONTH(Taulukko1[[#This Row],[Loppu PVM]] )=6,DAY(Taulukko1[[#This Row],[Loppu PVM]] )&gt;19)</f>
        <v>0</v>
      </c>
      <c r="AA1862" s="90" t="b">
        <f>OR(MONTH(Taulukko1[[#This Row],[Alku PVM]] )&lt;=5,AND(MONTH(Taulukko1[[#This Row],[Alku PVM]] )=6,DAY(Taulukko1[[#This Row],[Alku PVM]] )&lt;20))</f>
        <v>1</v>
      </c>
      <c r="AB1862" s="90" t="b">
        <f>OR(MONTH(Taulukko1[[#This Row],[Loppu PVM]])&lt;=5,AND(MONTH(Taulukko1[[#This Row],[Loppu PVM]] )=6,DAY(Taulukko1[[#This Row],[Loppu PVM]])&lt;20))</f>
        <v>1</v>
      </c>
      <c r="AC1862" s="90" t="b">
        <f>OR(MONTH(Taulukko1[[#This Row],[Alku PVM]] )&lt;=3,AND(MONTH(Taulukko1[[#This Row],[Alku PVM]] )=3))</f>
        <v>1</v>
      </c>
      <c r="AD1862" s="90" t="b">
        <f>OR(MONTH(Taulukko1[[#This Row],[Loppu PVM]] )&lt;=3,AND(MONTH(Taulukko1[[#This Row],[Loppu PVM]] )=3))</f>
        <v>1</v>
      </c>
      <c r="AE1862" s="90" t="b">
        <f>OR(MONTH(Taulukko1[[#This Row],[Alku PVM]] )&lt;=9,AND(MONTH(Taulukko1[[#This Row],[Alku PVM]] )=9))</f>
        <v>1</v>
      </c>
      <c r="AF1862" s="90" t="b">
        <f>OR(MONTH(Taulukko1[[#This Row],[Loppu PVM]])&lt;=9,AND(MONTH(Taulukko1[[#This Row],[Loppu PVM]] )=9))</f>
        <v>1</v>
      </c>
      <c r="AG1862" s="90" t="b">
        <f>OR(MONTH(Taulukko1[[#This Row],[Alku PVM]] )&lt;=6,AND(MONTH(Taulukko1[[#This Row],[Alku PVM]] )=6))</f>
        <v>1</v>
      </c>
      <c r="AH1862" s="90" t="b">
        <f>OR(MONTH(Taulukko1[[#This Row],[Loppu PVM]])&lt;=6,AND(MONTH(Taulukko1[[#This Row],[Loppu PVM]] )=6))</f>
        <v>1</v>
      </c>
    </row>
    <row r="1863" spans="1:34" ht="12.75" customHeight="1">
      <c r="A1863" t="s">
        <v>4205</v>
      </c>
      <c r="B1863" s="23">
        <v>40962</v>
      </c>
      <c r="C1863" t="s">
        <v>4204</v>
      </c>
      <c r="D1863" s="5">
        <v>30</v>
      </c>
      <c r="E1863" s="62">
        <v>200</v>
      </c>
      <c r="F1863" s="4">
        <v>41031</v>
      </c>
      <c r="G1863" s="5">
        <v>57</v>
      </c>
      <c r="H1863" s="22">
        <v>1200</v>
      </c>
      <c r="I1863" s="126" t="e">
        <f>INDEX('TOL2008'!B:B,MATCH(A1863,'TOL2008'!A:A,0))</f>
        <v>#N/A</v>
      </c>
      <c r="J1863" s="126" t="e">
        <f>INDEX(Pääluokka!$H$2:$H$100,MATCH(VALUE(LEFT(Taulukko1[[#This Row],[TOL2008]],2)),Pääluokka!$G$2:$G$100,0))</f>
        <v>#N/A</v>
      </c>
      <c r="K1863" s="126" t="e">
        <f>INDEX(Pääluokka!$I$2:$I$100,MATCH(VALUE(LEFT(Taulukko1[[#This Row],[TOL2008]],2)),Pääluokka!$G$2:$G$100,0))</f>
        <v>#N/A</v>
      </c>
      <c r="L1863" s="41">
        <f t="shared" si="290"/>
        <v>69</v>
      </c>
      <c r="M1863" s="43">
        <f t="shared" si="291"/>
        <v>40962</v>
      </c>
      <c r="N1863" s="43">
        <f t="shared" si="292"/>
        <v>41031</v>
      </c>
      <c r="O1863" s="43">
        <f t="shared" si="293"/>
        <v>40940</v>
      </c>
      <c r="P1863" s="43">
        <f t="shared" si="294"/>
        <v>41030</v>
      </c>
      <c r="Q1863" s="41">
        <f t="shared" si="295"/>
        <v>2012</v>
      </c>
      <c r="R1863" s="41">
        <f t="shared" si="296"/>
        <v>2012</v>
      </c>
      <c r="S1863" s="43" t="str">
        <f>YEAR(Taulukko1[[#This Row],[Alku KK]])&amp;"Q"&amp;ROUNDDOWN((MONTH(Taulukko1[[#This Row],[Alku KK]])-1)/3+1,0)</f>
        <v>2012Q1</v>
      </c>
      <c r="T1863" s="43" t="str">
        <f>YEAR(Taulukko1[[#This Row],[Loppu KK]])&amp;"Q"&amp;ROUNDDOWN((MONTH(Taulukko1[[#This Row],[Loppu KK]])-1)/3+1,0)</f>
        <v>2012Q2</v>
      </c>
      <c r="U1863" s="66">
        <f>IF(COUNT(Taulukko1[[#This Row],[Neuvottelujen alaiset ]])=1,Taulukko1[[#This Row],[Neuvottelujen alaiset ]],Taulukko1[[#This Row],[Vähennystarve]])</f>
        <v>1200</v>
      </c>
      <c r="V1863" s="44">
        <f t="shared" si="297"/>
        <v>0.16666666666666666</v>
      </c>
      <c r="W1863" s="44">
        <f t="shared" si="298"/>
        <v>4.7500000000000001E-2</v>
      </c>
      <c r="X1863" s="44">
        <f t="shared" si="299"/>
        <v>0.28499999999999998</v>
      </c>
      <c r="Y1863" s="90" t="b">
        <f>AND(MONTH(Taulukko1[[#This Row],[Alku PVM]] )=6,DAY(Taulukko1[[#This Row],[Alku PVM]] )&gt;19)</f>
        <v>0</v>
      </c>
      <c r="Z1863" s="90" t="b">
        <f>AND(MONTH(Taulukko1[[#This Row],[Loppu PVM]] )=6,DAY(Taulukko1[[#This Row],[Loppu PVM]] )&gt;19)</f>
        <v>0</v>
      </c>
      <c r="AA1863" s="90" t="b">
        <f>OR(MONTH(Taulukko1[[#This Row],[Alku PVM]] )&lt;=5,AND(MONTH(Taulukko1[[#This Row],[Alku PVM]] )=6,DAY(Taulukko1[[#This Row],[Alku PVM]] )&lt;20))</f>
        <v>1</v>
      </c>
      <c r="AB1863" s="90" t="b">
        <f>OR(MONTH(Taulukko1[[#This Row],[Loppu PVM]])&lt;=5,AND(MONTH(Taulukko1[[#This Row],[Loppu PVM]] )=6,DAY(Taulukko1[[#This Row],[Loppu PVM]])&lt;20))</f>
        <v>1</v>
      </c>
      <c r="AC1863" s="90" t="b">
        <f>OR(MONTH(Taulukko1[[#This Row],[Alku PVM]] )&lt;=3,AND(MONTH(Taulukko1[[#This Row],[Alku PVM]] )=3))</f>
        <v>1</v>
      </c>
      <c r="AD1863" s="90" t="b">
        <f>OR(MONTH(Taulukko1[[#This Row],[Loppu PVM]] )&lt;=3,AND(MONTH(Taulukko1[[#This Row],[Loppu PVM]] )=3))</f>
        <v>0</v>
      </c>
      <c r="AE1863" s="90" t="b">
        <f>OR(MONTH(Taulukko1[[#This Row],[Alku PVM]] )&lt;=9,AND(MONTH(Taulukko1[[#This Row],[Alku PVM]] )=9))</f>
        <v>1</v>
      </c>
      <c r="AF1863" s="90" t="b">
        <f>OR(MONTH(Taulukko1[[#This Row],[Loppu PVM]])&lt;=9,AND(MONTH(Taulukko1[[#This Row],[Loppu PVM]] )=9))</f>
        <v>1</v>
      </c>
      <c r="AG1863" s="90" t="b">
        <f>OR(MONTH(Taulukko1[[#This Row],[Alku PVM]] )&lt;=6,AND(MONTH(Taulukko1[[#This Row],[Alku PVM]] )=6))</f>
        <v>1</v>
      </c>
      <c r="AH1863" s="90" t="b">
        <f>OR(MONTH(Taulukko1[[#This Row],[Loppu PVM]])&lt;=6,AND(MONTH(Taulukko1[[#This Row],[Loppu PVM]] )=6))</f>
        <v>1</v>
      </c>
    </row>
    <row r="1864" spans="1:34" ht="12.75" customHeight="1">
      <c r="A1864" t="s">
        <v>1233</v>
      </c>
      <c r="B1864" s="23">
        <v>40963</v>
      </c>
      <c r="C1864" t="s">
        <v>4239</v>
      </c>
      <c r="E1864" s="62">
        <v>25</v>
      </c>
      <c r="F1864" s="4">
        <v>41043</v>
      </c>
      <c r="G1864" s="5">
        <v>9</v>
      </c>
      <c r="H1864" s="22">
        <v>120</v>
      </c>
      <c r="I1864" s="126">
        <f>INDEX('TOL2008'!B:B,MATCH(A1864,'TOL2008'!A:A,0))</f>
        <v>20510</v>
      </c>
      <c r="J1864" s="126" t="str">
        <f>INDEX(Pääluokka!$H$2:$H$100,MATCH(VALUE(LEFT(Taulukko1[[#This Row],[TOL2008]],2)),Pääluokka!$G$2:$G$100,0))</f>
        <v>Teollisuus</v>
      </c>
      <c r="K1864" s="126" t="str">
        <f>INDEX(Pääluokka!$I$2:$I$100,MATCH(VALUE(LEFT(Taulukko1[[#This Row],[TOL2008]],2)),Pääluokka!$G$2:$G$100,0))</f>
        <v>Teollisuus (C-E)</v>
      </c>
      <c r="L1864" s="41">
        <f t="shared" si="290"/>
        <v>80</v>
      </c>
      <c r="M1864" s="43">
        <f t="shared" si="291"/>
        <v>40963</v>
      </c>
      <c r="N1864" s="43">
        <f t="shared" si="292"/>
        <v>41043</v>
      </c>
      <c r="O1864" s="43">
        <f t="shared" si="293"/>
        <v>40940</v>
      </c>
      <c r="P1864" s="43">
        <f t="shared" si="294"/>
        <v>41030</v>
      </c>
      <c r="Q1864" s="41">
        <f t="shared" si="295"/>
        <v>2012</v>
      </c>
      <c r="R1864" s="41">
        <f t="shared" si="296"/>
        <v>2012</v>
      </c>
      <c r="S1864" s="43" t="str">
        <f>YEAR(Taulukko1[[#This Row],[Alku KK]])&amp;"Q"&amp;ROUNDDOWN((MONTH(Taulukko1[[#This Row],[Alku KK]])-1)/3+1,0)</f>
        <v>2012Q1</v>
      </c>
      <c r="T1864" s="43" t="str">
        <f>YEAR(Taulukko1[[#This Row],[Loppu KK]])&amp;"Q"&amp;ROUNDDOWN((MONTH(Taulukko1[[#This Row],[Loppu KK]])-1)/3+1,0)</f>
        <v>2012Q2</v>
      </c>
      <c r="U1864" s="66">
        <f>IF(COUNT(Taulukko1[[#This Row],[Neuvottelujen alaiset ]])=1,Taulukko1[[#This Row],[Neuvottelujen alaiset ]],Taulukko1[[#This Row],[Vähennystarve]])</f>
        <v>120</v>
      </c>
      <c r="V1864" s="44">
        <f t="shared" si="297"/>
        <v>0.20833333333333334</v>
      </c>
      <c r="W1864" s="44">
        <f t="shared" si="298"/>
        <v>7.4999999999999997E-2</v>
      </c>
      <c r="X1864" s="44">
        <f t="shared" si="299"/>
        <v>0.36</v>
      </c>
      <c r="Y1864" s="90" t="b">
        <f>AND(MONTH(Taulukko1[[#This Row],[Alku PVM]] )=6,DAY(Taulukko1[[#This Row],[Alku PVM]] )&gt;19)</f>
        <v>0</v>
      </c>
      <c r="Z1864" s="90" t="b">
        <f>AND(MONTH(Taulukko1[[#This Row],[Loppu PVM]] )=6,DAY(Taulukko1[[#This Row],[Loppu PVM]] )&gt;19)</f>
        <v>0</v>
      </c>
      <c r="AA1864" s="90" t="b">
        <f>OR(MONTH(Taulukko1[[#This Row],[Alku PVM]] )&lt;=5,AND(MONTH(Taulukko1[[#This Row],[Alku PVM]] )=6,DAY(Taulukko1[[#This Row],[Alku PVM]] )&lt;20))</f>
        <v>1</v>
      </c>
      <c r="AB1864" s="90" t="b">
        <f>OR(MONTH(Taulukko1[[#This Row],[Loppu PVM]])&lt;=5,AND(MONTH(Taulukko1[[#This Row],[Loppu PVM]] )=6,DAY(Taulukko1[[#This Row],[Loppu PVM]])&lt;20))</f>
        <v>1</v>
      </c>
      <c r="AC1864" s="90" t="b">
        <f>OR(MONTH(Taulukko1[[#This Row],[Alku PVM]] )&lt;=3,AND(MONTH(Taulukko1[[#This Row],[Alku PVM]] )=3))</f>
        <v>1</v>
      </c>
      <c r="AD1864" s="90" t="b">
        <f>OR(MONTH(Taulukko1[[#This Row],[Loppu PVM]] )&lt;=3,AND(MONTH(Taulukko1[[#This Row],[Loppu PVM]] )=3))</f>
        <v>0</v>
      </c>
      <c r="AE1864" s="90" t="b">
        <f>OR(MONTH(Taulukko1[[#This Row],[Alku PVM]] )&lt;=9,AND(MONTH(Taulukko1[[#This Row],[Alku PVM]] )=9))</f>
        <v>1</v>
      </c>
      <c r="AF1864" s="90" t="b">
        <f>OR(MONTH(Taulukko1[[#This Row],[Loppu PVM]])&lt;=9,AND(MONTH(Taulukko1[[#This Row],[Loppu PVM]] )=9))</f>
        <v>1</v>
      </c>
      <c r="AG1864" s="90" t="b">
        <f>OR(MONTH(Taulukko1[[#This Row],[Alku PVM]] )&lt;=6,AND(MONTH(Taulukko1[[#This Row],[Alku PVM]] )=6))</f>
        <v>1</v>
      </c>
      <c r="AH1864" s="90" t="b">
        <f>OR(MONTH(Taulukko1[[#This Row],[Loppu PVM]])&lt;=6,AND(MONTH(Taulukko1[[#This Row],[Loppu PVM]] )=6))</f>
        <v>1</v>
      </c>
    </row>
    <row r="1865" spans="1:34" ht="12.75" customHeight="1">
      <c r="A1865" t="s">
        <v>324</v>
      </c>
      <c r="B1865" s="23">
        <v>40963</v>
      </c>
      <c r="C1865" t="s">
        <v>4065</v>
      </c>
      <c r="D1865" s="5">
        <v>120</v>
      </c>
      <c r="F1865" s="4">
        <v>41012</v>
      </c>
      <c r="G1865" s="5">
        <v>0</v>
      </c>
      <c r="H1865" s="22">
        <v>139</v>
      </c>
      <c r="I1865" s="126">
        <f>INDEX('TOL2008'!B:B,MATCH(A1865,'TOL2008'!A:A,0))</f>
        <v>14190</v>
      </c>
      <c r="J1865" s="126" t="str">
        <f>INDEX(Pääluokka!$H$2:$H$100,MATCH(VALUE(LEFT(Taulukko1[[#This Row],[TOL2008]],2)),Pääluokka!$G$2:$G$100,0))</f>
        <v>Teollisuus</v>
      </c>
      <c r="K1865" s="126" t="str">
        <f>INDEX(Pääluokka!$I$2:$I$100,MATCH(VALUE(LEFT(Taulukko1[[#This Row],[TOL2008]],2)),Pääluokka!$G$2:$G$100,0))</f>
        <v>Teollisuus (C-E)</v>
      </c>
      <c r="L1865" s="41">
        <f t="shared" si="290"/>
        <v>49</v>
      </c>
      <c r="M1865" s="43">
        <f t="shared" si="291"/>
        <v>40963</v>
      </c>
      <c r="N1865" s="43">
        <f t="shared" si="292"/>
        <v>41012</v>
      </c>
      <c r="O1865" s="43">
        <f t="shared" si="293"/>
        <v>40940</v>
      </c>
      <c r="P1865" s="43">
        <f t="shared" si="294"/>
        <v>41000</v>
      </c>
      <c r="Q1865" s="41">
        <f t="shared" si="295"/>
        <v>2012</v>
      </c>
      <c r="R1865" s="41">
        <f t="shared" si="296"/>
        <v>2012</v>
      </c>
      <c r="S1865" s="43" t="str">
        <f>YEAR(Taulukko1[[#This Row],[Alku KK]])&amp;"Q"&amp;ROUNDDOWN((MONTH(Taulukko1[[#This Row],[Alku KK]])-1)/3+1,0)</f>
        <v>2012Q1</v>
      </c>
      <c r="T1865" s="43" t="str">
        <f>YEAR(Taulukko1[[#This Row],[Loppu KK]])&amp;"Q"&amp;ROUNDDOWN((MONTH(Taulukko1[[#This Row],[Loppu KK]])-1)/3+1,0)</f>
        <v>2012Q2</v>
      </c>
      <c r="U1865" s="66">
        <f>IF(COUNT(Taulukko1[[#This Row],[Neuvottelujen alaiset ]])=1,Taulukko1[[#This Row],[Neuvottelujen alaiset ]],Taulukko1[[#This Row],[Vähennystarve]])</f>
        <v>139</v>
      </c>
      <c r="V1865" s="44" t="str">
        <f t="shared" si="297"/>
        <v>NA</v>
      </c>
      <c r="W1865" s="44">
        <f t="shared" si="298"/>
        <v>0</v>
      </c>
      <c r="X1865" s="44" t="str">
        <f t="shared" si="299"/>
        <v>NA</v>
      </c>
      <c r="Y1865" s="90" t="b">
        <f>AND(MONTH(Taulukko1[[#This Row],[Alku PVM]] )=6,DAY(Taulukko1[[#This Row],[Alku PVM]] )&gt;19)</f>
        <v>0</v>
      </c>
      <c r="Z1865" s="90" t="b">
        <f>AND(MONTH(Taulukko1[[#This Row],[Loppu PVM]] )=6,DAY(Taulukko1[[#This Row],[Loppu PVM]] )&gt;19)</f>
        <v>0</v>
      </c>
      <c r="AA1865" s="90" t="b">
        <f>OR(MONTH(Taulukko1[[#This Row],[Alku PVM]] )&lt;=5,AND(MONTH(Taulukko1[[#This Row],[Alku PVM]] )=6,DAY(Taulukko1[[#This Row],[Alku PVM]] )&lt;20))</f>
        <v>1</v>
      </c>
      <c r="AB1865" s="90" t="b">
        <f>OR(MONTH(Taulukko1[[#This Row],[Loppu PVM]])&lt;=5,AND(MONTH(Taulukko1[[#This Row],[Loppu PVM]] )=6,DAY(Taulukko1[[#This Row],[Loppu PVM]])&lt;20))</f>
        <v>1</v>
      </c>
      <c r="AC1865" s="90" t="b">
        <f>OR(MONTH(Taulukko1[[#This Row],[Alku PVM]] )&lt;=3,AND(MONTH(Taulukko1[[#This Row],[Alku PVM]] )=3))</f>
        <v>1</v>
      </c>
      <c r="AD1865" s="90" t="b">
        <f>OR(MONTH(Taulukko1[[#This Row],[Loppu PVM]] )&lt;=3,AND(MONTH(Taulukko1[[#This Row],[Loppu PVM]] )=3))</f>
        <v>0</v>
      </c>
      <c r="AE1865" s="90" t="b">
        <f>OR(MONTH(Taulukko1[[#This Row],[Alku PVM]] )&lt;=9,AND(MONTH(Taulukko1[[#This Row],[Alku PVM]] )=9))</f>
        <v>1</v>
      </c>
      <c r="AF1865" s="90" t="b">
        <f>OR(MONTH(Taulukko1[[#This Row],[Loppu PVM]])&lt;=9,AND(MONTH(Taulukko1[[#This Row],[Loppu PVM]] )=9))</f>
        <v>1</v>
      </c>
      <c r="AG1865" s="90" t="b">
        <f>OR(MONTH(Taulukko1[[#This Row],[Alku PVM]] )&lt;=6,AND(MONTH(Taulukko1[[#This Row],[Alku PVM]] )=6))</f>
        <v>1</v>
      </c>
      <c r="AH1865" s="90" t="b">
        <f>OR(MONTH(Taulukko1[[#This Row],[Loppu PVM]])&lt;=6,AND(MONTH(Taulukko1[[#This Row],[Loppu PVM]] )=6))</f>
        <v>1</v>
      </c>
    </row>
    <row r="1866" spans="1:34" ht="12.75" customHeight="1">
      <c r="A1866" t="s">
        <v>686</v>
      </c>
      <c r="B1866" s="23">
        <v>40966</v>
      </c>
      <c r="C1866" t="s">
        <v>4324</v>
      </c>
      <c r="E1866" s="62">
        <v>85</v>
      </c>
      <c r="F1866" s="4">
        <v>41043</v>
      </c>
      <c r="G1866" s="5">
        <v>11</v>
      </c>
      <c r="H1866" s="22">
        <v>85</v>
      </c>
      <c r="I1866" s="126">
        <f>INDEX('TOL2008'!B:B,MATCH(A1866,'TOL2008'!A:A,0))</f>
        <v>27110</v>
      </c>
      <c r="J1866" s="126" t="str">
        <f>INDEX(Pääluokka!$H$2:$H$100,MATCH(VALUE(LEFT(Taulukko1[[#This Row],[TOL2008]],2)),Pääluokka!$G$2:$G$100,0))</f>
        <v>Teollisuus</v>
      </c>
      <c r="K1866" s="126" t="str">
        <f>INDEX(Pääluokka!$I$2:$I$100,MATCH(VALUE(LEFT(Taulukko1[[#This Row],[TOL2008]],2)),Pääluokka!$G$2:$G$100,0))</f>
        <v>Teollisuus (C-E)</v>
      </c>
      <c r="L1866" s="41">
        <f t="shared" si="290"/>
        <v>77</v>
      </c>
      <c r="M1866" s="43">
        <f t="shared" si="291"/>
        <v>40966</v>
      </c>
      <c r="N1866" s="43">
        <f t="shared" si="292"/>
        <v>41043</v>
      </c>
      <c r="O1866" s="43">
        <f t="shared" si="293"/>
        <v>40940</v>
      </c>
      <c r="P1866" s="43">
        <f t="shared" si="294"/>
        <v>41030</v>
      </c>
      <c r="Q1866" s="41">
        <f t="shared" si="295"/>
        <v>2012</v>
      </c>
      <c r="R1866" s="41">
        <f t="shared" si="296"/>
        <v>2012</v>
      </c>
      <c r="S1866" s="43" t="str">
        <f>YEAR(Taulukko1[[#This Row],[Alku KK]])&amp;"Q"&amp;ROUNDDOWN((MONTH(Taulukko1[[#This Row],[Alku KK]])-1)/3+1,0)</f>
        <v>2012Q1</v>
      </c>
      <c r="T1866" s="43" t="str">
        <f>YEAR(Taulukko1[[#This Row],[Loppu KK]])&amp;"Q"&amp;ROUNDDOWN((MONTH(Taulukko1[[#This Row],[Loppu KK]])-1)/3+1,0)</f>
        <v>2012Q2</v>
      </c>
      <c r="U1866" s="66">
        <f>IF(COUNT(Taulukko1[[#This Row],[Neuvottelujen alaiset ]])=1,Taulukko1[[#This Row],[Neuvottelujen alaiset ]],Taulukko1[[#This Row],[Vähennystarve]])</f>
        <v>85</v>
      </c>
      <c r="V1866" s="44">
        <f t="shared" si="297"/>
        <v>1</v>
      </c>
      <c r="W1866" s="44">
        <f t="shared" si="298"/>
        <v>0.12941176470588237</v>
      </c>
      <c r="X1866" s="44">
        <f t="shared" si="299"/>
        <v>0.12941176470588237</v>
      </c>
      <c r="Y1866" s="90" t="b">
        <f>AND(MONTH(Taulukko1[[#This Row],[Alku PVM]] )=6,DAY(Taulukko1[[#This Row],[Alku PVM]] )&gt;19)</f>
        <v>0</v>
      </c>
      <c r="Z1866" s="90" t="b">
        <f>AND(MONTH(Taulukko1[[#This Row],[Loppu PVM]] )=6,DAY(Taulukko1[[#This Row],[Loppu PVM]] )&gt;19)</f>
        <v>0</v>
      </c>
      <c r="AA1866" s="90" t="b">
        <f>OR(MONTH(Taulukko1[[#This Row],[Alku PVM]] )&lt;=5,AND(MONTH(Taulukko1[[#This Row],[Alku PVM]] )=6,DAY(Taulukko1[[#This Row],[Alku PVM]] )&lt;20))</f>
        <v>1</v>
      </c>
      <c r="AB1866" s="90" t="b">
        <f>OR(MONTH(Taulukko1[[#This Row],[Loppu PVM]])&lt;=5,AND(MONTH(Taulukko1[[#This Row],[Loppu PVM]] )=6,DAY(Taulukko1[[#This Row],[Loppu PVM]])&lt;20))</f>
        <v>1</v>
      </c>
      <c r="AC1866" s="90" t="b">
        <f>OR(MONTH(Taulukko1[[#This Row],[Alku PVM]] )&lt;=3,AND(MONTH(Taulukko1[[#This Row],[Alku PVM]] )=3))</f>
        <v>1</v>
      </c>
      <c r="AD1866" s="90" t="b">
        <f>OR(MONTH(Taulukko1[[#This Row],[Loppu PVM]] )&lt;=3,AND(MONTH(Taulukko1[[#This Row],[Loppu PVM]] )=3))</f>
        <v>0</v>
      </c>
      <c r="AE1866" s="90" t="b">
        <f>OR(MONTH(Taulukko1[[#This Row],[Alku PVM]] )&lt;=9,AND(MONTH(Taulukko1[[#This Row],[Alku PVM]] )=9))</f>
        <v>1</v>
      </c>
      <c r="AF1866" s="90" t="b">
        <f>OR(MONTH(Taulukko1[[#This Row],[Loppu PVM]])&lt;=9,AND(MONTH(Taulukko1[[#This Row],[Loppu PVM]] )=9))</f>
        <v>1</v>
      </c>
      <c r="AG1866" s="90" t="b">
        <f>OR(MONTH(Taulukko1[[#This Row],[Alku PVM]] )&lt;=6,AND(MONTH(Taulukko1[[#This Row],[Alku PVM]] )=6))</f>
        <v>1</v>
      </c>
      <c r="AH1866" s="90" t="b">
        <f>OR(MONTH(Taulukko1[[#This Row],[Loppu PVM]])&lt;=6,AND(MONTH(Taulukko1[[#This Row],[Loppu PVM]] )=6))</f>
        <v>1</v>
      </c>
    </row>
    <row r="1867" spans="1:34" ht="12.75" customHeight="1">
      <c r="A1867" t="s">
        <v>90</v>
      </c>
      <c r="B1867" s="23">
        <v>40966</v>
      </c>
      <c r="C1867" t="s">
        <v>3883</v>
      </c>
      <c r="D1867" s="5">
        <v>25</v>
      </c>
      <c r="E1867" s="62">
        <v>30</v>
      </c>
      <c r="F1867" s="4">
        <v>41009</v>
      </c>
      <c r="G1867" s="5">
        <v>25</v>
      </c>
      <c r="H1867" s="22">
        <v>50</v>
      </c>
      <c r="I1867" s="126">
        <f>INDEX('TOL2008'!B:B,MATCH(A1867,'TOL2008'!A:A,0))</f>
        <v>62030</v>
      </c>
      <c r="J1867" s="126" t="str">
        <f>INDEX(Pääluokka!$H$2:$H$100,MATCH(VALUE(LEFT(Taulukko1[[#This Row],[TOL2008]],2)),Pääluokka!$G$2:$G$100,0))</f>
        <v>Informaatio ja viestintä</v>
      </c>
      <c r="K1867" s="126" t="str">
        <f>INDEX(Pääluokka!$I$2:$I$100,MATCH(VALUE(LEFT(Taulukko1[[#This Row],[TOL2008]],2)),Pääluokka!$G$2:$G$100,0))</f>
        <v>Palvelualat (G-N, R, S)</v>
      </c>
      <c r="L1867" s="41">
        <f t="shared" si="290"/>
        <v>43</v>
      </c>
      <c r="M1867" s="43">
        <f t="shared" si="291"/>
        <v>40966</v>
      </c>
      <c r="N1867" s="43">
        <f t="shared" si="292"/>
        <v>41009</v>
      </c>
      <c r="O1867" s="43">
        <f t="shared" si="293"/>
        <v>40940</v>
      </c>
      <c r="P1867" s="43">
        <f t="shared" si="294"/>
        <v>41000</v>
      </c>
      <c r="Q1867" s="41">
        <f t="shared" si="295"/>
        <v>2012</v>
      </c>
      <c r="R1867" s="41">
        <f t="shared" si="296"/>
        <v>2012</v>
      </c>
      <c r="S1867" s="43" t="str">
        <f>YEAR(Taulukko1[[#This Row],[Alku KK]])&amp;"Q"&amp;ROUNDDOWN((MONTH(Taulukko1[[#This Row],[Alku KK]])-1)/3+1,0)</f>
        <v>2012Q1</v>
      </c>
      <c r="T1867" s="43" t="str">
        <f>YEAR(Taulukko1[[#This Row],[Loppu KK]])&amp;"Q"&amp;ROUNDDOWN((MONTH(Taulukko1[[#This Row],[Loppu KK]])-1)/3+1,0)</f>
        <v>2012Q2</v>
      </c>
      <c r="U1867" s="66">
        <f>IF(COUNT(Taulukko1[[#This Row],[Neuvottelujen alaiset ]])=1,Taulukko1[[#This Row],[Neuvottelujen alaiset ]],Taulukko1[[#This Row],[Vähennystarve]])</f>
        <v>50</v>
      </c>
      <c r="V1867" s="44">
        <f t="shared" si="297"/>
        <v>0.6</v>
      </c>
      <c r="W1867" s="44">
        <f t="shared" si="298"/>
        <v>0.5</v>
      </c>
      <c r="X1867" s="44">
        <f t="shared" si="299"/>
        <v>0.83333333333333337</v>
      </c>
      <c r="Y1867" s="90" t="b">
        <f>AND(MONTH(Taulukko1[[#This Row],[Alku PVM]] )=6,DAY(Taulukko1[[#This Row],[Alku PVM]] )&gt;19)</f>
        <v>0</v>
      </c>
      <c r="Z1867" s="90" t="b">
        <f>AND(MONTH(Taulukko1[[#This Row],[Loppu PVM]] )=6,DAY(Taulukko1[[#This Row],[Loppu PVM]] )&gt;19)</f>
        <v>0</v>
      </c>
      <c r="AA1867" s="90" t="b">
        <f>OR(MONTH(Taulukko1[[#This Row],[Alku PVM]] )&lt;=5,AND(MONTH(Taulukko1[[#This Row],[Alku PVM]] )=6,DAY(Taulukko1[[#This Row],[Alku PVM]] )&lt;20))</f>
        <v>1</v>
      </c>
      <c r="AB1867" s="90" t="b">
        <f>OR(MONTH(Taulukko1[[#This Row],[Loppu PVM]])&lt;=5,AND(MONTH(Taulukko1[[#This Row],[Loppu PVM]] )=6,DAY(Taulukko1[[#This Row],[Loppu PVM]])&lt;20))</f>
        <v>1</v>
      </c>
      <c r="AC1867" s="90" t="b">
        <f>OR(MONTH(Taulukko1[[#This Row],[Alku PVM]] )&lt;=3,AND(MONTH(Taulukko1[[#This Row],[Alku PVM]] )=3))</f>
        <v>1</v>
      </c>
      <c r="AD1867" s="90" t="b">
        <f>OR(MONTH(Taulukko1[[#This Row],[Loppu PVM]] )&lt;=3,AND(MONTH(Taulukko1[[#This Row],[Loppu PVM]] )=3))</f>
        <v>0</v>
      </c>
      <c r="AE1867" s="90" t="b">
        <f>OR(MONTH(Taulukko1[[#This Row],[Alku PVM]] )&lt;=9,AND(MONTH(Taulukko1[[#This Row],[Alku PVM]] )=9))</f>
        <v>1</v>
      </c>
      <c r="AF1867" s="90" t="b">
        <f>OR(MONTH(Taulukko1[[#This Row],[Loppu PVM]])&lt;=9,AND(MONTH(Taulukko1[[#This Row],[Loppu PVM]] )=9))</f>
        <v>1</v>
      </c>
      <c r="AG1867" s="90" t="b">
        <f>OR(MONTH(Taulukko1[[#This Row],[Alku PVM]] )&lt;=6,AND(MONTH(Taulukko1[[#This Row],[Alku PVM]] )=6))</f>
        <v>1</v>
      </c>
      <c r="AH1867" s="90" t="b">
        <f>OR(MONTH(Taulukko1[[#This Row],[Loppu PVM]])&lt;=6,AND(MONTH(Taulukko1[[#This Row],[Loppu PVM]] )=6))</f>
        <v>1</v>
      </c>
    </row>
    <row r="1868" spans="1:34" ht="12.75" customHeight="1">
      <c r="A1868" t="s">
        <v>4263</v>
      </c>
      <c r="B1868" s="23">
        <v>40969</v>
      </c>
      <c r="C1868" t="s">
        <v>4262</v>
      </c>
      <c r="E1868" s="62">
        <v>50</v>
      </c>
      <c r="F1868" s="4">
        <v>41017</v>
      </c>
      <c r="G1868" s="5">
        <v>48</v>
      </c>
      <c r="H1868" s="22">
        <v>124</v>
      </c>
      <c r="I1868" s="126" t="e">
        <f>INDEX('TOL2008'!B:B,MATCH(A1868,'TOL2008'!A:A,0))</f>
        <v>#N/A</v>
      </c>
      <c r="J1868" s="126" t="e">
        <f>INDEX(Pääluokka!$H$2:$H$100,MATCH(VALUE(LEFT(Taulukko1[[#This Row],[TOL2008]],2)),Pääluokka!$G$2:$G$100,0))</f>
        <v>#N/A</v>
      </c>
      <c r="K1868" s="126" t="e">
        <f>INDEX(Pääluokka!$I$2:$I$100,MATCH(VALUE(LEFT(Taulukko1[[#This Row],[TOL2008]],2)),Pääluokka!$G$2:$G$100,0))</f>
        <v>#N/A</v>
      </c>
      <c r="L1868" s="41">
        <f t="shared" si="290"/>
        <v>48</v>
      </c>
      <c r="M1868" s="43">
        <f t="shared" si="291"/>
        <v>40969</v>
      </c>
      <c r="N1868" s="43">
        <f t="shared" si="292"/>
        <v>41017</v>
      </c>
      <c r="O1868" s="43">
        <f t="shared" si="293"/>
        <v>40969</v>
      </c>
      <c r="P1868" s="43">
        <f t="shared" si="294"/>
        <v>41000</v>
      </c>
      <c r="Q1868" s="41">
        <f t="shared" si="295"/>
        <v>2012</v>
      </c>
      <c r="R1868" s="41">
        <f t="shared" si="296"/>
        <v>2012</v>
      </c>
      <c r="S1868" s="43" t="str">
        <f>YEAR(Taulukko1[[#This Row],[Alku KK]])&amp;"Q"&amp;ROUNDDOWN((MONTH(Taulukko1[[#This Row],[Alku KK]])-1)/3+1,0)</f>
        <v>2012Q1</v>
      </c>
      <c r="T1868" s="43" t="str">
        <f>YEAR(Taulukko1[[#This Row],[Loppu KK]])&amp;"Q"&amp;ROUNDDOWN((MONTH(Taulukko1[[#This Row],[Loppu KK]])-1)/3+1,0)</f>
        <v>2012Q2</v>
      </c>
      <c r="U1868" s="66">
        <f>IF(COUNT(Taulukko1[[#This Row],[Neuvottelujen alaiset ]])=1,Taulukko1[[#This Row],[Neuvottelujen alaiset ]],Taulukko1[[#This Row],[Vähennystarve]])</f>
        <v>124</v>
      </c>
      <c r="V1868" s="44">
        <f t="shared" si="297"/>
        <v>0.40322580645161288</v>
      </c>
      <c r="W1868" s="44">
        <f t="shared" si="298"/>
        <v>0.38709677419354838</v>
      </c>
      <c r="X1868" s="44">
        <f t="shared" si="299"/>
        <v>0.96</v>
      </c>
      <c r="Y1868" s="90" t="b">
        <f>AND(MONTH(Taulukko1[[#This Row],[Alku PVM]] )=6,DAY(Taulukko1[[#This Row],[Alku PVM]] )&gt;19)</f>
        <v>0</v>
      </c>
      <c r="Z1868" s="90" t="b">
        <f>AND(MONTH(Taulukko1[[#This Row],[Loppu PVM]] )=6,DAY(Taulukko1[[#This Row],[Loppu PVM]] )&gt;19)</f>
        <v>0</v>
      </c>
      <c r="AA1868" s="90" t="b">
        <f>OR(MONTH(Taulukko1[[#This Row],[Alku PVM]] )&lt;=5,AND(MONTH(Taulukko1[[#This Row],[Alku PVM]] )=6,DAY(Taulukko1[[#This Row],[Alku PVM]] )&lt;20))</f>
        <v>1</v>
      </c>
      <c r="AB1868" s="90" t="b">
        <f>OR(MONTH(Taulukko1[[#This Row],[Loppu PVM]])&lt;=5,AND(MONTH(Taulukko1[[#This Row],[Loppu PVM]] )=6,DAY(Taulukko1[[#This Row],[Loppu PVM]])&lt;20))</f>
        <v>1</v>
      </c>
      <c r="AC1868" s="90" t="b">
        <f>OR(MONTH(Taulukko1[[#This Row],[Alku PVM]] )&lt;=3,AND(MONTH(Taulukko1[[#This Row],[Alku PVM]] )=3))</f>
        <v>1</v>
      </c>
      <c r="AD1868" s="90" t="b">
        <f>OR(MONTH(Taulukko1[[#This Row],[Loppu PVM]] )&lt;=3,AND(MONTH(Taulukko1[[#This Row],[Loppu PVM]] )=3))</f>
        <v>0</v>
      </c>
      <c r="AE1868" s="90" t="b">
        <f>OR(MONTH(Taulukko1[[#This Row],[Alku PVM]] )&lt;=9,AND(MONTH(Taulukko1[[#This Row],[Alku PVM]] )=9))</f>
        <v>1</v>
      </c>
      <c r="AF1868" s="90" t="b">
        <f>OR(MONTH(Taulukko1[[#This Row],[Loppu PVM]])&lt;=9,AND(MONTH(Taulukko1[[#This Row],[Loppu PVM]] )=9))</f>
        <v>1</v>
      </c>
      <c r="AG1868" s="90" t="b">
        <f>OR(MONTH(Taulukko1[[#This Row],[Alku PVM]] )&lt;=6,AND(MONTH(Taulukko1[[#This Row],[Alku PVM]] )=6))</f>
        <v>1</v>
      </c>
      <c r="AH1868" s="90" t="b">
        <f>OR(MONTH(Taulukko1[[#This Row],[Loppu PVM]])&lt;=6,AND(MONTH(Taulukko1[[#This Row],[Loppu PVM]] )=6))</f>
        <v>1</v>
      </c>
    </row>
    <row r="1869" spans="1:34" ht="12.75" customHeight="1">
      <c r="A1869" t="s">
        <v>4188</v>
      </c>
      <c r="B1869" s="23">
        <v>40969</v>
      </c>
      <c r="C1869" t="s">
        <v>4187</v>
      </c>
      <c r="D1869" s="5">
        <v>5</v>
      </c>
      <c r="E1869" s="62">
        <v>23</v>
      </c>
      <c r="F1869" s="4">
        <v>41022</v>
      </c>
      <c r="G1869" s="5">
        <v>0</v>
      </c>
      <c r="H1869" s="22">
        <v>23</v>
      </c>
      <c r="I1869" s="126" t="e">
        <f>INDEX('TOL2008'!B:B,MATCH(A1869,'TOL2008'!A:A,0))</f>
        <v>#N/A</v>
      </c>
      <c r="J1869" s="126" t="e">
        <f>INDEX(Pääluokka!$H$2:$H$100,MATCH(VALUE(LEFT(Taulukko1[[#This Row],[TOL2008]],2)),Pääluokka!$G$2:$G$100,0))</f>
        <v>#N/A</v>
      </c>
      <c r="K1869" s="126" t="e">
        <f>INDEX(Pääluokka!$I$2:$I$100,MATCH(VALUE(LEFT(Taulukko1[[#This Row],[TOL2008]],2)),Pääluokka!$G$2:$G$100,0))</f>
        <v>#N/A</v>
      </c>
      <c r="L1869" s="41">
        <f t="shared" si="290"/>
        <v>53</v>
      </c>
      <c r="M1869" s="43">
        <f t="shared" si="291"/>
        <v>40969</v>
      </c>
      <c r="N1869" s="43">
        <f t="shared" si="292"/>
        <v>41022</v>
      </c>
      <c r="O1869" s="43">
        <f t="shared" si="293"/>
        <v>40969</v>
      </c>
      <c r="P1869" s="43">
        <f t="shared" si="294"/>
        <v>41000</v>
      </c>
      <c r="Q1869" s="41">
        <f t="shared" si="295"/>
        <v>2012</v>
      </c>
      <c r="R1869" s="41">
        <f t="shared" si="296"/>
        <v>2012</v>
      </c>
      <c r="S1869" s="43" t="str">
        <f>YEAR(Taulukko1[[#This Row],[Alku KK]])&amp;"Q"&amp;ROUNDDOWN((MONTH(Taulukko1[[#This Row],[Alku KK]])-1)/3+1,0)</f>
        <v>2012Q1</v>
      </c>
      <c r="T1869" s="43" t="str">
        <f>YEAR(Taulukko1[[#This Row],[Loppu KK]])&amp;"Q"&amp;ROUNDDOWN((MONTH(Taulukko1[[#This Row],[Loppu KK]])-1)/3+1,0)</f>
        <v>2012Q2</v>
      </c>
      <c r="U1869" s="66">
        <f>IF(COUNT(Taulukko1[[#This Row],[Neuvottelujen alaiset ]])=1,Taulukko1[[#This Row],[Neuvottelujen alaiset ]],Taulukko1[[#This Row],[Vähennystarve]])</f>
        <v>23</v>
      </c>
      <c r="V1869" s="44">
        <f t="shared" si="297"/>
        <v>1</v>
      </c>
      <c r="W1869" s="44">
        <f t="shared" si="298"/>
        <v>0</v>
      </c>
      <c r="X1869" s="44">
        <f t="shared" si="299"/>
        <v>0</v>
      </c>
      <c r="Y1869" s="90" t="b">
        <f>AND(MONTH(Taulukko1[[#This Row],[Alku PVM]] )=6,DAY(Taulukko1[[#This Row],[Alku PVM]] )&gt;19)</f>
        <v>0</v>
      </c>
      <c r="Z1869" s="90" t="b">
        <f>AND(MONTH(Taulukko1[[#This Row],[Loppu PVM]] )=6,DAY(Taulukko1[[#This Row],[Loppu PVM]] )&gt;19)</f>
        <v>0</v>
      </c>
      <c r="AA1869" s="90" t="b">
        <f>OR(MONTH(Taulukko1[[#This Row],[Alku PVM]] )&lt;=5,AND(MONTH(Taulukko1[[#This Row],[Alku PVM]] )=6,DAY(Taulukko1[[#This Row],[Alku PVM]] )&lt;20))</f>
        <v>1</v>
      </c>
      <c r="AB1869" s="90" t="b">
        <f>OR(MONTH(Taulukko1[[#This Row],[Loppu PVM]])&lt;=5,AND(MONTH(Taulukko1[[#This Row],[Loppu PVM]] )=6,DAY(Taulukko1[[#This Row],[Loppu PVM]])&lt;20))</f>
        <v>1</v>
      </c>
      <c r="AC1869" s="90" t="b">
        <f>OR(MONTH(Taulukko1[[#This Row],[Alku PVM]] )&lt;=3,AND(MONTH(Taulukko1[[#This Row],[Alku PVM]] )=3))</f>
        <v>1</v>
      </c>
      <c r="AD1869" s="90" t="b">
        <f>OR(MONTH(Taulukko1[[#This Row],[Loppu PVM]] )&lt;=3,AND(MONTH(Taulukko1[[#This Row],[Loppu PVM]] )=3))</f>
        <v>0</v>
      </c>
      <c r="AE1869" s="90" t="b">
        <f>OR(MONTH(Taulukko1[[#This Row],[Alku PVM]] )&lt;=9,AND(MONTH(Taulukko1[[#This Row],[Alku PVM]] )=9))</f>
        <v>1</v>
      </c>
      <c r="AF1869" s="90" t="b">
        <f>OR(MONTH(Taulukko1[[#This Row],[Loppu PVM]])&lt;=9,AND(MONTH(Taulukko1[[#This Row],[Loppu PVM]] )=9))</f>
        <v>1</v>
      </c>
      <c r="AG1869" s="90" t="b">
        <f>OR(MONTH(Taulukko1[[#This Row],[Alku PVM]] )&lt;=6,AND(MONTH(Taulukko1[[#This Row],[Alku PVM]] )=6))</f>
        <v>1</v>
      </c>
      <c r="AH1869" s="90" t="b">
        <f>OR(MONTH(Taulukko1[[#This Row],[Loppu PVM]])&lt;=6,AND(MONTH(Taulukko1[[#This Row],[Loppu PVM]] )=6))</f>
        <v>1</v>
      </c>
    </row>
    <row r="1870" spans="1:34" ht="12.75" customHeight="1">
      <c r="A1870" t="s">
        <v>3341</v>
      </c>
      <c r="B1870" s="23">
        <v>40969</v>
      </c>
      <c r="C1870" t="s">
        <v>2936</v>
      </c>
      <c r="F1870" s="4">
        <v>41035</v>
      </c>
      <c r="G1870" s="5">
        <v>6</v>
      </c>
      <c r="H1870" s="22">
        <v>40</v>
      </c>
      <c r="I1870" s="126" t="e">
        <f>INDEX('TOL2008'!B:B,MATCH(A1870,'TOL2008'!A:A,0))</f>
        <v>#N/A</v>
      </c>
      <c r="J1870" s="126" t="e">
        <f>INDEX(Pääluokka!$H$2:$H$100,MATCH(VALUE(LEFT(Taulukko1[[#This Row],[TOL2008]],2)),Pääluokka!$G$2:$G$100,0))</f>
        <v>#N/A</v>
      </c>
      <c r="K1870" s="126" t="e">
        <f>INDEX(Pääluokka!$I$2:$I$100,MATCH(VALUE(LEFT(Taulukko1[[#This Row],[TOL2008]],2)),Pääluokka!$G$2:$G$100,0))</f>
        <v>#N/A</v>
      </c>
      <c r="L1870" s="41">
        <f t="shared" si="290"/>
        <v>66</v>
      </c>
      <c r="M1870" s="43">
        <f t="shared" si="291"/>
        <v>40969</v>
      </c>
      <c r="N1870" s="43">
        <f t="shared" si="292"/>
        <v>41035</v>
      </c>
      <c r="O1870" s="43">
        <f t="shared" si="293"/>
        <v>40969</v>
      </c>
      <c r="P1870" s="43">
        <f t="shared" si="294"/>
        <v>41030</v>
      </c>
      <c r="Q1870" s="41">
        <f t="shared" si="295"/>
        <v>2012</v>
      </c>
      <c r="R1870" s="41">
        <f t="shared" si="296"/>
        <v>2012</v>
      </c>
      <c r="S1870" s="43" t="str">
        <f>YEAR(Taulukko1[[#This Row],[Alku KK]])&amp;"Q"&amp;ROUNDDOWN((MONTH(Taulukko1[[#This Row],[Alku KK]])-1)/3+1,0)</f>
        <v>2012Q1</v>
      </c>
      <c r="T1870" s="43" t="str">
        <f>YEAR(Taulukko1[[#This Row],[Loppu KK]])&amp;"Q"&amp;ROUNDDOWN((MONTH(Taulukko1[[#This Row],[Loppu KK]])-1)/3+1,0)</f>
        <v>2012Q2</v>
      </c>
      <c r="U1870" s="66">
        <f>IF(COUNT(Taulukko1[[#This Row],[Neuvottelujen alaiset ]])=1,Taulukko1[[#This Row],[Neuvottelujen alaiset ]],Taulukko1[[#This Row],[Vähennystarve]])</f>
        <v>40</v>
      </c>
      <c r="V1870" s="44" t="str">
        <f t="shared" si="297"/>
        <v>NA</v>
      </c>
      <c r="W1870" s="44">
        <f t="shared" si="298"/>
        <v>0.15</v>
      </c>
      <c r="X1870" s="44" t="str">
        <f t="shared" si="299"/>
        <v>NA</v>
      </c>
      <c r="Y1870" s="90" t="b">
        <f>AND(MONTH(Taulukko1[[#This Row],[Alku PVM]] )=6,DAY(Taulukko1[[#This Row],[Alku PVM]] )&gt;19)</f>
        <v>0</v>
      </c>
      <c r="Z1870" s="90" t="b">
        <f>AND(MONTH(Taulukko1[[#This Row],[Loppu PVM]] )=6,DAY(Taulukko1[[#This Row],[Loppu PVM]] )&gt;19)</f>
        <v>0</v>
      </c>
      <c r="AA1870" s="90" t="b">
        <f>OR(MONTH(Taulukko1[[#This Row],[Alku PVM]] )&lt;=5,AND(MONTH(Taulukko1[[#This Row],[Alku PVM]] )=6,DAY(Taulukko1[[#This Row],[Alku PVM]] )&lt;20))</f>
        <v>1</v>
      </c>
      <c r="AB1870" s="90" t="b">
        <f>OR(MONTH(Taulukko1[[#This Row],[Loppu PVM]])&lt;=5,AND(MONTH(Taulukko1[[#This Row],[Loppu PVM]] )=6,DAY(Taulukko1[[#This Row],[Loppu PVM]])&lt;20))</f>
        <v>1</v>
      </c>
      <c r="AC1870" s="90" t="b">
        <f>OR(MONTH(Taulukko1[[#This Row],[Alku PVM]] )&lt;=3,AND(MONTH(Taulukko1[[#This Row],[Alku PVM]] )=3))</f>
        <v>1</v>
      </c>
      <c r="AD1870" s="90" t="b">
        <f>OR(MONTH(Taulukko1[[#This Row],[Loppu PVM]] )&lt;=3,AND(MONTH(Taulukko1[[#This Row],[Loppu PVM]] )=3))</f>
        <v>0</v>
      </c>
      <c r="AE1870" s="90" t="b">
        <f>OR(MONTH(Taulukko1[[#This Row],[Alku PVM]] )&lt;=9,AND(MONTH(Taulukko1[[#This Row],[Alku PVM]] )=9))</f>
        <v>1</v>
      </c>
      <c r="AF1870" s="90" t="b">
        <f>OR(MONTH(Taulukko1[[#This Row],[Loppu PVM]])&lt;=9,AND(MONTH(Taulukko1[[#This Row],[Loppu PVM]] )=9))</f>
        <v>1</v>
      </c>
      <c r="AG1870" s="90" t="b">
        <f>OR(MONTH(Taulukko1[[#This Row],[Alku PVM]] )&lt;=6,AND(MONTH(Taulukko1[[#This Row],[Alku PVM]] )=6))</f>
        <v>1</v>
      </c>
      <c r="AH1870" s="90" t="b">
        <f>OR(MONTH(Taulukko1[[#This Row],[Loppu PVM]])&lt;=6,AND(MONTH(Taulukko1[[#This Row],[Loppu PVM]] )=6))</f>
        <v>1</v>
      </c>
    </row>
    <row r="1871" spans="1:34" ht="12.75" customHeight="1">
      <c r="A1871" s="21" t="s">
        <v>4074</v>
      </c>
      <c r="B1871" s="23">
        <v>40969</v>
      </c>
      <c r="C1871" s="21" t="s">
        <v>4073</v>
      </c>
      <c r="D1871" s="24"/>
      <c r="F1871" s="23">
        <v>41011</v>
      </c>
      <c r="G1871" s="24">
        <v>15</v>
      </c>
      <c r="H1871" s="22">
        <v>15</v>
      </c>
      <c r="I1871" s="126" t="e">
        <f>INDEX('TOL2008'!B:B,MATCH(A1871,'TOL2008'!A:A,0))</f>
        <v>#N/A</v>
      </c>
      <c r="J1871" s="126" t="e">
        <f>INDEX(Pääluokka!$H$2:$H$100,MATCH(VALUE(LEFT(Taulukko1[[#This Row],[TOL2008]],2)),Pääluokka!$G$2:$G$100,0))</f>
        <v>#N/A</v>
      </c>
      <c r="K1871" s="126" t="e">
        <f>INDEX(Pääluokka!$I$2:$I$100,MATCH(VALUE(LEFT(Taulukko1[[#This Row],[TOL2008]],2)),Pääluokka!$G$2:$G$100,0))</f>
        <v>#N/A</v>
      </c>
      <c r="L1871" s="41">
        <f t="shared" si="290"/>
        <v>42</v>
      </c>
      <c r="M1871" s="43">
        <f t="shared" si="291"/>
        <v>40969</v>
      </c>
      <c r="N1871" s="43">
        <f t="shared" si="292"/>
        <v>41011</v>
      </c>
      <c r="O1871" s="43">
        <f t="shared" si="293"/>
        <v>40969</v>
      </c>
      <c r="P1871" s="43">
        <f t="shared" si="294"/>
        <v>41000</v>
      </c>
      <c r="Q1871" s="41">
        <f t="shared" si="295"/>
        <v>2012</v>
      </c>
      <c r="R1871" s="41">
        <f t="shared" si="296"/>
        <v>2012</v>
      </c>
      <c r="S1871" s="43" t="str">
        <f>YEAR(Taulukko1[[#This Row],[Alku KK]])&amp;"Q"&amp;ROUNDDOWN((MONTH(Taulukko1[[#This Row],[Alku KK]])-1)/3+1,0)</f>
        <v>2012Q1</v>
      </c>
      <c r="T1871" s="43" t="str">
        <f>YEAR(Taulukko1[[#This Row],[Loppu KK]])&amp;"Q"&amp;ROUNDDOWN((MONTH(Taulukko1[[#This Row],[Loppu KK]])-1)/3+1,0)</f>
        <v>2012Q2</v>
      </c>
      <c r="U1871" s="66">
        <f>IF(COUNT(Taulukko1[[#This Row],[Neuvottelujen alaiset ]])=1,Taulukko1[[#This Row],[Neuvottelujen alaiset ]],Taulukko1[[#This Row],[Vähennystarve]])</f>
        <v>15</v>
      </c>
      <c r="V1871" s="44" t="str">
        <f t="shared" si="297"/>
        <v>NA</v>
      </c>
      <c r="W1871" s="44">
        <f t="shared" si="298"/>
        <v>1</v>
      </c>
      <c r="X1871" s="44" t="str">
        <f t="shared" si="299"/>
        <v>NA</v>
      </c>
      <c r="Y1871" s="90" t="b">
        <f>AND(MONTH(Taulukko1[[#This Row],[Alku PVM]] )=6,DAY(Taulukko1[[#This Row],[Alku PVM]] )&gt;19)</f>
        <v>0</v>
      </c>
      <c r="Z1871" s="90" t="b">
        <f>AND(MONTH(Taulukko1[[#This Row],[Loppu PVM]] )=6,DAY(Taulukko1[[#This Row],[Loppu PVM]] )&gt;19)</f>
        <v>0</v>
      </c>
      <c r="AA1871" s="90" t="b">
        <f>OR(MONTH(Taulukko1[[#This Row],[Alku PVM]] )&lt;=5,AND(MONTH(Taulukko1[[#This Row],[Alku PVM]] )=6,DAY(Taulukko1[[#This Row],[Alku PVM]] )&lt;20))</f>
        <v>1</v>
      </c>
      <c r="AB1871" s="90" t="b">
        <f>OR(MONTH(Taulukko1[[#This Row],[Loppu PVM]])&lt;=5,AND(MONTH(Taulukko1[[#This Row],[Loppu PVM]] )=6,DAY(Taulukko1[[#This Row],[Loppu PVM]])&lt;20))</f>
        <v>1</v>
      </c>
      <c r="AC1871" s="90" t="b">
        <f>OR(MONTH(Taulukko1[[#This Row],[Alku PVM]] )&lt;=3,AND(MONTH(Taulukko1[[#This Row],[Alku PVM]] )=3))</f>
        <v>1</v>
      </c>
      <c r="AD1871" s="90" t="b">
        <f>OR(MONTH(Taulukko1[[#This Row],[Loppu PVM]] )&lt;=3,AND(MONTH(Taulukko1[[#This Row],[Loppu PVM]] )=3))</f>
        <v>0</v>
      </c>
      <c r="AE1871" s="90" t="b">
        <f>OR(MONTH(Taulukko1[[#This Row],[Alku PVM]] )&lt;=9,AND(MONTH(Taulukko1[[#This Row],[Alku PVM]] )=9))</f>
        <v>1</v>
      </c>
      <c r="AF1871" s="90" t="b">
        <f>OR(MONTH(Taulukko1[[#This Row],[Loppu PVM]])&lt;=9,AND(MONTH(Taulukko1[[#This Row],[Loppu PVM]] )=9))</f>
        <v>1</v>
      </c>
      <c r="AG1871" s="90" t="b">
        <f>OR(MONTH(Taulukko1[[#This Row],[Alku PVM]] )&lt;=6,AND(MONTH(Taulukko1[[#This Row],[Alku PVM]] )=6))</f>
        <v>1</v>
      </c>
      <c r="AH1871" s="90" t="b">
        <f>OR(MONTH(Taulukko1[[#This Row],[Loppu PVM]])&lt;=6,AND(MONTH(Taulukko1[[#This Row],[Loppu PVM]] )=6))</f>
        <v>1</v>
      </c>
    </row>
    <row r="1872" spans="1:34" ht="12.75" customHeight="1">
      <c r="A1872" t="s">
        <v>2240</v>
      </c>
      <c r="B1872" s="23">
        <v>40969</v>
      </c>
      <c r="C1872" t="s">
        <v>3845</v>
      </c>
      <c r="E1872" s="62">
        <v>35</v>
      </c>
      <c r="F1872" s="4">
        <v>41029</v>
      </c>
      <c r="G1872" s="5">
        <v>0</v>
      </c>
      <c r="H1872" s="22">
        <v>225</v>
      </c>
      <c r="I1872" s="126" t="e">
        <f>INDEX('TOL2008'!B:B,MATCH(A1872,'TOL2008'!A:A,0))</f>
        <v>#N/A</v>
      </c>
      <c r="J1872" s="126" t="e">
        <f>INDEX(Pääluokka!$H$2:$H$100,MATCH(VALUE(LEFT(Taulukko1[[#This Row],[TOL2008]],2)),Pääluokka!$G$2:$G$100,0))</f>
        <v>#N/A</v>
      </c>
      <c r="K1872" s="126" t="e">
        <f>INDEX(Pääluokka!$I$2:$I$100,MATCH(VALUE(LEFT(Taulukko1[[#This Row],[TOL2008]],2)),Pääluokka!$G$2:$G$100,0))</f>
        <v>#N/A</v>
      </c>
      <c r="L1872" s="41">
        <f t="shared" si="290"/>
        <v>60</v>
      </c>
      <c r="M1872" s="43">
        <f t="shared" si="291"/>
        <v>40969</v>
      </c>
      <c r="N1872" s="43">
        <f t="shared" si="292"/>
        <v>41029</v>
      </c>
      <c r="O1872" s="43">
        <f t="shared" si="293"/>
        <v>40969</v>
      </c>
      <c r="P1872" s="43">
        <f t="shared" si="294"/>
        <v>41000</v>
      </c>
      <c r="Q1872" s="41">
        <f t="shared" si="295"/>
        <v>2012</v>
      </c>
      <c r="R1872" s="41">
        <f t="shared" si="296"/>
        <v>2012</v>
      </c>
      <c r="S1872" s="43" t="str">
        <f>YEAR(Taulukko1[[#This Row],[Alku KK]])&amp;"Q"&amp;ROUNDDOWN((MONTH(Taulukko1[[#This Row],[Alku KK]])-1)/3+1,0)</f>
        <v>2012Q1</v>
      </c>
      <c r="T1872" s="43" t="str">
        <f>YEAR(Taulukko1[[#This Row],[Loppu KK]])&amp;"Q"&amp;ROUNDDOWN((MONTH(Taulukko1[[#This Row],[Loppu KK]])-1)/3+1,0)</f>
        <v>2012Q2</v>
      </c>
      <c r="U1872" s="66">
        <f>IF(COUNT(Taulukko1[[#This Row],[Neuvottelujen alaiset ]])=1,Taulukko1[[#This Row],[Neuvottelujen alaiset ]],Taulukko1[[#This Row],[Vähennystarve]])</f>
        <v>225</v>
      </c>
      <c r="V1872" s="44">
        <f t="shared" si="297"/>
        <v>0.15555555555555556</v>
      </c>
      <c r="W1872" s="44">
        <f t="shared" si="298"/>
        <v>0</v>
      </c>
      <c r="X1872" s="44">
        <f t="shared" si="299"/>
        <v>0</v>
      </c>
      <c r="Y1872" s="90" t="b">
        <f>AND(MONTH(Taulukko1[[#This Row],[Alku PVM]] )=6,DAY(Taulukko1[[#This Row],[Alku PVM]] )&gt;19)</f>
        <v>0</v>
      </c>
      <c r="Z1872" s="90" t="b">
        <f>AND(MONTH(Taulukko1[[#This Row],[Loppu PVM]] )=6,DAY(Taulukko1[[#This Row],[Loppu PVM]] )&gt;19)</f>
        <v>0</v>
      </c>
      <c r="AA1872" s="90" t="b">
        <f>OR(MONTH(Taulukko1[[#This Row],[Alku PVM]] )&lt;=5,AND(MONTH(Taulukko1[[#This Row],[Alku PVM]] )=6,DAY(Taulukko1[[#This Row],[Alku PVM]] )&lt;20))</f>
        <v>1</v>
      </c>
      <c r="AB1872" s="90" t="b">
        <f>OR(MONTH(Taulukko1[[#This Row],[Loppu PVM]])&lt;=5,AND(MONTH(Taulukko1[[#This Row],[Loppu PVM]] )=6,DAY(Taulukko1[[#This Row],[Loppu PVM]])&lt;20))</f>
        <v>1</v>
      </c>
      <c r="AC1872" s="90" t="b">
        <f>OR(MONTH(Taulukko1[[#This Row],[Alku PVM]] )&lt;=3,AND(MONTH(Taulukko1[[#This Row],[Alku PVM]] )=3))</f>
        <v>1</v>
      </c>
      <c r="AD1872" s="90" t="b">
        <f>OR(MONTH(Taulukko1[[#This Row],[Loppu PVM]] )&lt;=3,AND(MONTH(Taulukko1[[#This Row],[Loppu PVM]] )=3))</f>
        <v>0</v>
      </c>
      <c r="AE1872" s="90" t="b">
        <f>OR(MONTH(Taulukko1[[#This Row],[Alku PVM]] )&lt;=9,AND(MONTH(Taulukko1[[#This Row],[Alku PVM]] )=9))</f>
        <v>1</v>
      </c>
      <c r="AF1872" s="90" t="b">
        <f>OR(MONTH(Taulukko1[[#This Row],[Loppu PVM]])&lt;=9,AND(MONTH(Taulukko1[[#This Row],[Loppu PVM]] )=9))</f>
        <v>1</v>
      </c>
      <c r="AG1872" s="90" t="b">
        <f>OR(MONTH(Taulukko1[[#This Row],[Alku PVM]] )&lt;=6,AND(MONTH(Taulukko1[[#This Row],[Alku PVM]] )=6))</f>
        <v>1</v>
      </c>
      <c r="AH1872" s="90" t="b">
        <f>OR(MONTH(Taulukko1[[#This Row],[Loppu PVM]])&lt;=6,AND(MONTH(Taulukko1[[#This Row],[Loppu PVM]] )=6))</f>
        <v>1</v>
      </c>
    </row>
    <row r="1873" spans="1:34" ht="12.75" customHeight="1">
      <c r="A1873" s="21" t="s">
        <v>90</v>
      </c>
      <c r="B1873" s="23">
        <v>40973</v>
      </c>
      <c r="C1873" s="21" t="s">
        <v>3882</v>
      </c>
      <c r="D1873" s="24"/>
      <c r="E1873" s="62">
        <v>150</v>
      </c>
      <c r="F1873" s="23">
        <v>41044</v>
      </c>
      <c r="G1873" s="24">
        <v>110</v>
      </c>
      <c r="H1873" s="22">
        <v>200</v>
      </c>
      <c r="I1873" s="126">
        <f>INDEX('TOL2008'!B:B,MATCH(A1873,'TOL2008'!A:A,0))</f>
        <v>62030</v>
      </c>
      <c r="J1873" s="126" t="str">
        <f>INDEX(Pääluokka!$H$2:$H$100,MATCH(VALUE(LEFT(Taulukko1[[#This Row],[TOL2008]],2)),Pääluokka!$G$2:$G$100,0))</f>
        <v>Informaatio ja viestintä</v>
      </c>
      <c r="K1873" s="126" t="str">
        <f>INDEX(Pääluokka!$I$2:$I$100,MATCH(VALUE(LEFT(Taulukko1[[#This Row],[TOL2008]],2)),Pääluokka!$G$2:$G$100,0))</f>
        <v>Palvelualat (G-N, R, S)</v>
      </c>
      <c r="L1873" s="41">
        <f t="shared" si="290"/>
        <v>71</v>
      </c>
      <c r="M1873" s="43">
        <f t="shared" si="291"/>
        <v>40973</v>
      </c>
      <c r="N1873" s="43">
        <f t="shared" si="292"/>
        <v>41044</v>
      </c>
      <c r="O1873" s="43">
        <f t="shared" si="293"/>
        <v>40969</v>
      </c>
      <c r="P1873" s="43">
        <f t="shared" si="294"/>
        <v>41030</v>
      </c>
      <c r="Q1873" s="41">
        <f t="shared" si="295"/>
        <v>2012</v>
      </c>
      <c r="R1873" s="41">
        <f t="shared" si="296"/>
        <v>2012</v>
      </c>
      <c r="S1873" s="43" t="str">
        <f>YEAR(Taulukko1[[#This Row],[Alku KK]])&amp;"Q"&amp;ROUNDDOWN((MONTH(Taulukko1[[#This Row],[Alku KK]])-1)/3+1,0)</f>
        <v>2012Q1</v>
      </c>
      <c r="T1873" s="43" t="str">
        <f>YEAR(Taulukko1[[#This Row],[Loppu KK]])&amp;"Q"&amp;ROUNDDOWN((MONTH(Taulukko1[[#This Row],[Loppu KK]])-1)/3+1,0)</f>
        <v>2012Q2</v>
      </c>
      <c r="U1873" s="66">
        <f>IF(COUNT(Taulukko1[[#This Row],[Neuvottelujen alaiset ]])=1,Taulukko1[[#This Row],[Neuvottelujen alaiset ]],Taulukko1[[#This Row],[Vähennystarve]])</f>
        <v>200</v>
      </c>
      <c r="V1873" s="44">
        <f t="shared" si="297"/>
        <v>0.75</v>
      </c>
      <c r="W1873" s="44">
        <f t="shared" si="298"/>
        <v>0.55000000000000004</v>
      </c>
      <c r="X1873" s="44">
        <f t="shared" si="299"/>
        <v>0.73333333333333328</v>
      </c>
      <c r="Y1873" s="90" t="b">
        <f>AND(MONTH(Taulukko1[[#This Row],[Alku PVM]] )=6,DAY(Taulukko1[[#This Row],[Alku PVM]] )&gt;19)</f>
        <v>0</v>
      </c>
      <c r="Z1873" s="90" t="b">
        <f>AND(MONTH(Taulukko1[[#This Row],[Loppu PVM]] )=6,DAY(Taulukko1[[#This Row],[Loppu PVM]] )&gt;19)</f>
        <v>0</v>
      </c>
      <c r="AA1873" s="90" t="b">
        <f>OR(MONTH(Taulukko1[[#This Row],[Alku PVM]] )&lt;=5,AND(MONTH(Taulukko1[[#This Row],[Alku PVM]] )=6,DAY(Taulukko1[[#This Row],[Alku PVM]] )&lt;20))</f>
        <v>1</v>
      </c>
      <c r="AB1873" s="90" t="b">
        <f>OR(MONTH(Taulukko1[[#This Row],[Loppu PVM]])&lt;=5,AND(MONTH(Taulukko1[[#This Row],[Loppu PVM]] )=6,DAY(Taulukko1[[#This Row],[Loppu PVM]])&lt;20))</f>
        <v>1</v>
      </c>
      <c r="AC1873" s="90" t="b">
        <f>OR(MONTH(Taulukko1[[#This Row],[Alku PVM]] )&lt;=3,AND(MONTH(Taulukko1[[#This Row],[Alku PVM]] )=3))</f>
        <v>1</v>
      </c>
      <c r="AD1873" s="90" t="b">
        <f>OR(MONTH(Taulukko1[[#This Row],[Loppu PVM]] )&lt;=3,AND(MONTH(Taulukko1[[#This Row],[Loppu PVM]] )=3))</f>
        <v>0</v>
      </c>
      <c r="AE1873" s="90" t="b">
        <f>OR(MONTH(Taulukko1[[#This Row],[Alku PVM]] )&lt;=9,AND(MONTH(Taulukko1[[#This Row],[Alku PVM]] )=9))</f>
        <v>1</v>
      </c>
      <c r="AF1873" s="90" t="b">
        <f>OR(MONTH(Taulukko1[[#This Row],[Loppu PVM]])&lt;=9,AND(MONTH(Taulukko1[[#This Row],[Loppu PVM]] )=9))</f>
        <v>1</v>
      </c>
      <c r="AG1873" s="90" t="b">
        <f>OR(MONTH(Taulukko1[[#This Row],[Alku PVM]] )&lt;=6,AND(MONTH(Taulukko1[[#This Row],[Alku PVM]] )=6))</f>
        <v>1</v>
      </c>
      <c r="AH1873" s="90" t="b">
        <f>OR(MONTH(Taulukko1[[#This Row],[Loppu PVM]])&lt;=6,AND(MONTH(Taulukko1[[#This Row],[Loppu PVM]] )=6))</f>
        <v>1</v>
      </c>
    </row>
    <row r="1874" spans="1:34" ht="12.75" customHeight="1">
      <c r="A1874" t="s">
        <v>665</v>
      </c>
      <c r="B1874" s="23">
        <v>40974</v>
      </c>
      <c r="C1874" s="21" t="s">
        <v>4316</v>
      </c>
      <c r="D1874" s="24"/>
      <c r="E1874" s="62">
        <v>7</v>
      </c>
      <c r="F1874" s="23">
        <v>41004</v>
      </c>
      <c r="G1874" s="24">
        <v>4</v>
      </c>
      <c r="H1874" s="22">
        <v>24</v>
      </c>
      <c r="I1874" s="126">
        <f>INDEX('TOL2008'!B:B,MATCH(A1874,'TOL2008'!A:A,0))</f>
        <v>58130</v>
      </c>
      <c r="J1874" s="126" t="str">
        <f>INDEX(Pääluokka!$H$2:$H$100,MATCH(VALUE(LEFT(Taulukko1[[#This Row],[TOL2008]],2)),Pääluokka!$G$2:$G$100,0))</f>
        <v>Informaatio ja viestintä</v>
      </c>
      <c r="K1874" s="126" t="str">
        <f>INDEX(Pääluokka!$I$2:$I$100,MATCH(VALUE(LEFT(Taulukko1[[#This Row],[TOL2008]],2)),Pääluokka!$G$2:$G$100,0))</f>
        <v>Palvelualat (G-N, R, S)</v>
      </c>
      <c r="L1874" s="41">
        <f t="shared" si="290"/>
        <v>30</v>
      </c>
      <c r="M1874" s="43">
        <f t="shared" si="291"/>
        <v>40974</v>
      </c>
      <c r="N1874" s="43">
        <f t="shared" si="292"/>
        <v>41004</v>
      </c>
      <c r="O1874" s="43">
        <f t="shared" si="293"/>
        <v>40969</v>
      </c>
      <c r="P1874" s="43">
        <f t="shared" si="294"/>
        <v>41000</v>
      </c>
      <c r="Q1874" s="41">
        <f t="shared" si="295"/>
        <v>2012</v>
      </c>
      <c r="R1874" s="41">
        <f t="shared" si="296"/>
        <v>2012</v>
      </c>
      <c r="S1874" s="43" t="str">
        <f>YEAR(Taulukko1[[#This Row],[Alku KK]])&amp;"Q"&amp;ROUNDDOWN((MONTH(Taulukko1[[#This Row],[Alku KK]])-1)/3+1,0)</f>
        <v>2012Q1</v>
      </c>
      <c r="T1874" s="43" t="str">
        <f>YEAR(Taulukko1[[#This Row],[Loppu KK]])&amp;"Q"&amp;ROUNDDOWN((MONTH(Taulukko1[[#This Row],[Loppu KK]])-1)/3+1,0)</f>
        <v>2012Q2</v>
      </c>
      <c r="U1874" s="66">
        <f>IF(COUNT(Taulukko1[[#This Row],[Neuvottelujen alaiset ]])=1,Taulukko1[[#This Row],[Neuvottelujen alaiset ]],Taulukko1[[#This Row],[Vähennystarve]])</f>
        <v>24</v>
      </c>
      <c r="V1874" s="44">
        <f t="shared" si="297"/>
        <v>0.29166666666666669</v>
      </c>
      <c r="W1874" s="44">
        <f t="shared" si="298"/>
        <v>0.16666666666666666</v>
      </c>
      <c r="X1874" s="44">
        <f t="shared" si="299"/>
        <v>0.5714285714285714</v>
      </c>
      <c r="Y1874" s="90" t="b">
        <f>AND(MONTH(Taulukko1[[#This Row],[Alku PVM]] )=6,DAY(Taulukko1[[#This Row],[Alku PVM]] )&gt;19)</f>
        <v>0</v>
      </c>
      <c r="Z1874" s="90" t="b">
        <f>AND(MONTH(Taulukko1[[#This Row],[Loppu PVM]] )=6,DAY(Taulukko1[[#This Row],[Loppu PVM]] )&gt;19)</f>
        <v>0</v>
      </c>
      <c r="AA1874" s="90" t="b">
        <f>OR(MONTH(Taulukko1[[#This Row],[Alku PVM]] )&lt;=5,AND(MONTH(Taulukko1[[#This Row],[Alku PVM]] )=6,DAY(Taulukko1[[#This Row],[Alku PVM]] )&lt;20))</f>
        <v>1</v>
      </c>
      <c r="AB1874" s="90" t="b">
        <f>OR(MONTH(Taulukko1[[#This Row],[Loppu PVM]])&lt;=5,AND(MONTH(Taulukko1[[#This Row],[Loppu PVM]] )=6,DAY(Taulukko1[[#This Row],[Loppu PVM]])&lt;20))</f>
        <v>1</v>
      </c>
      <c r="AC1874" s="90" t="b">
        <f>OR(MONTH(Taulukko1[[#This Row],[Alku PVM]] )&lt;=3,AND(MONTH(Taulukko1[[#This Row],[Alku PVM]] )=3))</f>
        <v>1</v>
      </c>
      <c r="AD1874" s="90" t="b">
        <f>OR(MONTH(Taulukko1[[#This Row],[Loppu PVM]] )&lt;=3,AND(MONTH(Taulukko1[[#This Row],[Loppu PVM]] )=3))</f>
        <v>0</v>
      </c>
      <c r="AE1874" s="90" t="b">
        <f>OR(MONTH(Taulukko1[[#This Row],[Alku PVM]] )&lt;=9,AND(MONTH(Taulukko1[[#This Row],[Alku PVM]] )=9))</f>
        <v>1</v>
      </c>
      <c r="AF1874" s="90" t="b">
        <f>OR(MONTH(Taulukko1[[#This Row],[Loppu PVM]])&lt;=9,AND(MONTH(Taulukko1[[#This Row],[Loppu PVM]] )=9))</f>
        <v>1</v>
      </c>
      <c r="AG1874" s="90" t="b">
        <f>OR(MONTH(Taulukko1[[#This Row],[Alku PVM]] )&lt;=6,AND(MONTH(Taulukko1[[#This Row],[Alku PVM]] )=6))</f>
        <v>1</v>
      </c>
      <c r="AH1874" s="90" t="b">
        <f>OR(MONTH(Taulukko1[[#This Row],[Loppu PVM]])&lt;=6,AND(MONTH(Taulukko1[[#This Row],[Loppu PVM]] )=6))</f>
        <v>1</v>
      </c>
    </row>
    <row r="1875" spans="1:34" ht="12.75" customHeight="1">
      <c r="A1875" t="s">
        <v>4148</v>
      </c>
      <c r="B1875" s="23">
        <v>40974</v>
      </c>
      <c r="C1875" s="21" t="s">
        <v>4147</v>
      </c>
      <c r="D1875" s="24">
        <v>300</v>
      </c>
      <c r="F1875" s="23">
        <v>41051</v>
      </c>
      <c r="G1875" s="24">
        <v>0</v>
      </c>
      <c r="H1875" s="22">
        <v>300</v>
      </c>
      <c r="I1875" s="126" t="e">
        <f>INDEX('TOL2008'!B:B,MATCH(A1875,'TOL2008'!A:A,0))</f>
        <v>#N/A</v>
      </c>
      <c r="J1875" s="126" t="e">
        <f>INDEX(Pääluokka!$H$2:$H$100,MATCH(VALUE(LEFT(Taulukko1[[#This Row],[TOL2008]],2)),Pääluokka!$G$2:$G$100,0))</f>
        <v>#N/A</v>
      </c>
      <c r="K1875" s="126" t="e">
        <f>INDEX(Pääluokka!$I$2:$I$100,MATCH(VALUE(LEFT(Taulukko1[[#This Row],[TOL2008]],2)),Pääluokka!$G$2:$G$100,0))</f>
        <v>#N/A</v>
      </c>
      <c r="L1875" s="41">
        <f t="shared" si="290"/>
        <v>77</v>
      </c>
      <c r="M1875" s="43">
        <f t="shared" si="291"/>
        <v>40974</v>
      </c>
      <c r="N1875" s="43">
        <f t="shared" si="292"/>
        <v>41051</v>
      </c>
      <c r="O1875" s="43">
        <f t="shared" si="293"/>
        <v>40969</v>
      </c>
      <c r="P1875" s="43">
        <f t="shared" si="294"/>
        <v>41030</v>
      </c>
      <c r="Q1875" s="41">
        <f t="shared" si="295"/>
        <v>2012</v>
      </c>
      <c r="R1875" s="41">
        <f t="shared" si="296"/>
        <v>2012</v>
      </c>
      <c r="S1875" s="43" t="str">
        <f>YEAR(Taulukko1[[#This Row],[Alku KK]])&amp;"Q"&amp;ROUNDDOWN((MONTH(Taulukko1[[#This Row],[Alku KK]])-1)/3+1,0)</f>
        <v>2012Q1</v>
      </c>
      <c r="T1875" s="43" t="str">
        <f>YEAR(Taulukko1[[#This Row],[Loppu KK]])&amp;"Q"&amp;ROUNDDOWN((MONTH(Taulukko1[[#This Row],[Loppu KK]])-1)/3+1,0)</f>
        <v>2012Q2</v>
      </c>
      <c r="U1875" s="66">
        <f>IF(COUNT(Taulukko1[[#This Row],[Neuvottelujen alaiset ]])=1,Taulukko1[[#This Row],[Neuvottelujen alaiset ]],Taulukko1[[#This Row],[Vähennystarve]])</f>
        <v>300</v>
      </c>
      <c r="V1875" s="44" t="str">
        <f t="shared" si="297"/>
        <v>NA</v>
      </c>
      <c r="W1875" s="44">
        <f t="shared" si="298"/>
        <v>0</v>
      </c>
      <c r="X1875" s="44" t="str">
        <f t="shared" si="299"/>
        <v>NA</v>
      </c>
      <c r="Y1875" s="90" t="b">
        <f>AND(MONTH(Taulukko1[[#This Row],[Alku PVM]] )=6,DAY(Taulukko1[[#This Row],[Alku PVM]] )&gt;19)</f>
        <v>0</v>
      </c>
      <c r="Z1875" s="90" t="b">
        <f>AND(MONTH(Taulukko1[[#This Row],[Loppu PVM]] )=6,DAY(Taulukko1[[#This Row],[Loppu PVM]] )&gt;19)</f>
        <v>0</v>
      </c>
      <c r="AA1875" s="90" t="b">
        <f>OR(MONTH(Taulukko1[[#This Row],[Alku PVM]] )&lt;=5,AND(MONTH(Taulukko1[[#This Row],[Alku PVM]] )=6,DAY(Taulukko1[[#This Row],[Alku PVM]] )&lt;20))</f>
        <v>1</v>
      </c>
      <c r="AB1875" s="90" t="b">
        <f>OR(MONTH(Taulukko1[[#This Row],[Loppu PVM]])&lt;=5,AND(MONTH(Taulukko1[[#This Row],[Loppu PVM]] )=6,DAY(Taulukko1[[#This Row],[Loppu PVM]])&lt;20))</f>
        <v>1</v>
      </c>
      <c r="AC1875" s="90" t="b">
        <f>OR(MONTH(Taulukko1[[#This Row],[Alku PVM]] )&lt;=3,AND(MONTH(Taulukko1[[#This Row],[Alku PVM]] )=3))</f>
        <v>1</v>
      </c>
      <c r="AD1875" s="90" t="b">
        <f>OR(MONTH(Taulukko1[[#This Row],[Loppu PVM]] )&lt;=3,AND(MONTH(Taulukko1[[#This Row],[Loppu PVM]] )=3))</f>
        <v>0</v>
      </c>
      <c r="AE1875" s="90" t="b">
        <f>OR(MONTH(Taulukko1[[#This Row],[Alku PVM]] )&lt;=9,AND(MONTH(Taulukko1[[#This Row],[Alku PVM]] )=9))</f>
        <v>1</v>
      </c>
      <c r="AF1875" s="90" t="b">
        <f>OR(MONTH(Taulukko1[[#This Row],[Loppu PVM]])&lt;=9,AND(MONTH(Taulukko1[[#This Row],[Loppu PVM]] )=9))</f>
        <v>1</v>
      </c>
      <c r="AG1875" s="90" t="b">
        <f>OR(MONTH(Taulukko1[[#This Row],[Alku PVM]] )&lt;=6,AND(MONTH(Taulukko1[[#This Row],[Alku PVM]] )=6))</f>
        <v>1</v>
      </c>
      <c r="AH1875" s="90" t="b">
        <f>OR(MONTH(Taulukko1[[#This Row],[Loppu PVM]])&lt;=6,AND(MONTH(Taulukko1[[#This Row],[Loppu PVM]] )=6))</f>
        <v>1</v>
      </c>
    </row>
    <row r="1876" spans="1:34" ht="12.75" customHeight="1">
      <c r="A1876" t="s">
        <v>665</v>
      </c>
      <c r="B1876" s="23">
        <v>40975</v>
      </c>
      <c r="C1876" s="21" t="s">
        <v>4315</v>
      </c>
      <c r="D1876" s="24"/>
      <c r="E1876" s="62">
        <v>35</v>
      </c>
      <c r="F1876" s="23">
        <v>41025</v>
      </c>
      <c r="G1876" s="24">
        <v>28</v>
      </c>
      <c r="H1876" s="22">
        <v>99</v>
      </c>
      <c r="I1876" s="126">
        <f>INDEX('TOL2008'!B:B,MATCH(A1876,'TOL2008'!A:A,0))</f>
        <v>58130</v>
      </c>
      <c r="J1876" s="126" t="str">
        <f>INDEX(Pääluokka!$H$2:$H$100,MATCH(VALUE(LEFT(Taulukko1[[#This Row],[TOL2008]],2)),Pääluokka!$G$2:$G$100,0))</f>
        <v>Informaatio ja viestintä</v>
      </c>
      <c r="K1876" s="126" t="str">
        <f>INDEX(Pääluokka!$I$2:$I$100,MATCH(VALUE(LEFT(Taulukko1[[#This Row],[TOL2008]],2)),Pääluokka!$G$2:$G$100,0))</f>
        <v>Palvelualat (G-N, R, S)</v>
      </c>
      <c r="L1876" s="41">
        <f t="shared" si="290"/>
        <v>50</v>
      </c>
      <c r="M1876" s="43">
        <f t="shared" si="291"/>
        <v>40975</v>
      </c>
      <c r="N1876" s="43">
        <f t="shared" si="292"/>
        <v>41025</v>
      </c>
      <c r="O1876" s="43">
        <f t="shared" si="293"/>
        <v>40969</v>
      </c>
      <c r="P1876" s="43">
        <f t="shared" si="294"/>
        <v>41000</v>
      </c>
      <c r="Q1876" s="41">
        <f t="shared" si="295"/>
        <v>2012</v>
      </c>
      <c r="R1876" s="41">
        <f t="shared" si="296"/>
        <v>2012</v>
      </c>
      <c r="S1876" s="43" t="str">
        <f>YEAR(Taulukko1[[#This Row],[Alku KK]])&amp;"Q"&amp;ROUNDDOWN((MONTH(Taulukko1[[#This Row],[Alku KK]])-1)/3+1,0)</f>
        <v>2012Q1</v>
      </c>
      <c r="T1876" s="43" t="str">
        <f>YEAR(Taulukko1[[#This Row],[Loppu KK]])&amp;"Q"&amp;ROUNDDOWN((MONTH(Taulukko1[[#This Row],[Loppu KK]])-1)/3+1,0)</f>
        <v>2012Q2</v>
      </c>
      <c r="U1876" s="66">
        <f>IF(COUNT(Taulukko1[[#This Row],[Neuvottelujen alaiset ]])=1,Taulukko1[[#This Row],[Neuvottelujen alaiset ]],Taulukko1[[#This Row],[Vähennystarve]])</f>
        <v>99</v>
      </c>
      <c r="V1876" s="44">
        <f t="shared" si="297"/>
        <v>0.35353535353535354</v>
      </c>
      <c r="W1876" s="44">
        <f t="shared" si="298"/>
        <v>0.28282828282828282</v>
      </c>
      <c r="X1876" s="44">
        <f t="shared" si="299"/>
        <v>0.8</v>
      </c>
      <c r="Y1876" s="90" t="b">
        <f>AND(MONTH(Taulukko1[[#This Row],[Alku PVM]] )=6,DAY(Taulukko1[[#This Row],[Alku PVM]] )&gt;19)</f>
        <v>0</v>
      </c>
      <c r="Z1876" s="90" t="b">
        <f>AND(MONTH(Taulukko1[[#This Row],[Loppu PVM]] )=6,DAY(Taulukko1[[#This Row],[Loppu PVM]] )&gt;19)</f>
        <v>0</v>
      </c>
      <c r="AA1876" s="90" t="b">
        <f>OR(MONTH(Taulukko1[[#This Row],[Alku PVM]] )&lt;=5,AND(MONTH(Taulukko1[[#This Row],[Alku PVM]] )=6,DAY(Taulukko1[[#This Row],[Alku PVM]] )&lt;20))</f>
        <v>1</v>
      </c>
      <c r="AB1876" s="90" t="b">
        <f>OR(MONTH(Taulukko1[[#This Row],[Loppu PVM]])&lt;=5,AND(MONTH(Taulukko1[[#This Row],[Loppu PVM]] )=6,DAY(Taulukko1[[#This Row],[Loppu PVM]])&lt;20))</f>
        <v>1</v>
      </c>
      <c r="AC1876" s="90" t="b">
        <f>OR(MONTH(Taulukko1[[#This Row],[Alku PVM]] )&lt;=3,AND(MONTH(Taulukko1[[#This Row],[Alku PVM]] )=3))</f>
        <v>1</v>
      </c>
      <c r="AD1876" s="90" t="b">
        <f>OR(MONTH(Taulukko1[[#This Row],[Loppu PVM]] )&lt;=3,AND(MONTH(Taulukko1[[#This Row],[Loppu PVM]] )=3))</f>
        <v>0</v>
      </c>
      <c r="AE1876" s="90" t="b">
        <f>OR(MONTH(Taulukko1[[#This Row],[Alku PVM]] )&lt;=9,AND(MONTH(Taulukko1[[#This Row],[Alku PVM]] )=9))</f>
        <v>1</v>
      </c>
      <c r="AF1876" s="90" t="b">
        <f>OR(MONTH(Taulukko1[[#This Row],[Loppu PVM]])&lt;=9,AND(MONTH(Taulukko1[[#This Row],[Loppu PVM]] )=9))</f>
        <v>1</v>
      </c>
      <c r="AG1876" s="90" t="b">
        <f>OR(MONTH(Taulukko1[[#This Row],[Alku PVM]] )&lt;=6,AND(MONTH(Taulukko1[[#This Row],[Alku PVM]] )=6))</f>
        <v>1</v>
      </c>
      <c r="AH1876" s="90" t="b">
        <f>OR(MONTH(Taulukko1[[#This Row],[Loppu PVM]])&lt;=6,AND(MONTH(Taulukko1[[#This Row],[Loppu PVM]] )=6))</f>
        <v>1</v>
      </c>
    </row>
    <row r="1877" spans="1:34" ht="12.75" customHeight="1">
      <c r="A1877" t="s">
        <v>364</v>
      </c>
      <c r="B1877" s="23">
        <v>40975</v>
      </c>
      <c r="C1877" s="21" t="s">
        <v>4090</v>
      </c>
      <c r="D1877" s="24"/>
      <c r="E1877" s="62">
        <v>20</v>
      </c>
      <c r="F1877" s="23">
        <v>41019</v>
      </c>
      <c r="G1877" s="24">
        <v>9</v>
      </c>
      <c r="H1877" s="22">
        <v>20</v>
      </c>
      <c r="I1877" s="126">
        <f>INDEX('TOL2008'!B:B,MATCH(A1877,'TOL2008'!A:A,0))</f>
        <v>31010</v>
      </c>
      <c r="J1877" s="126" t="str">
        <f>INDEX(Pääluokka!$H$2:$H$100,MATCH(VALUE(LEFT(Taulukko1[[#This Row],[TOL2008]],2)),Pääluokka!$G$2:$G$100,0))</f>
        <v>Teollisuus</v>
      </c>
      <c r="K1877" s="126" t="str">
        <f>INDEX(Pääluokka!$I$2:$I$100,MATCH(VALUE(LEFT(Taulukko1[[#This Row],[TOL2008]],2)),Pääluokka!$G$2:$G$100,0))</f>
        <v>Teollisuus (C-E)</v>
      </c>
      <c r="L1877" s="41">
        <f t="shared" si="290"/>
        <v>44</v>
      </c>
      <c r="M1877" s="43">
        <f t="shared" si="291"/>
        <v>40975</v>
      </c>
      <c r="N1877" s="43">
        <f t="shared" si="292"/>
        <v>41019</v>
      </c>
      <c r="O1877" s="43">
        <f t="shared" si="293"/>
        <v>40969</v>
      </c>
      <c r="P1877" s="43">
        <f t="shared" si="294"/>
        <v>41000</v>
      </c>
      <c r="Q1877" s="41">
        <f t="shared" si="295"/>
        <v>2012</v>
      </c>
      <c r="R1877" s="41">
        <f t="shared" si="296"/>
        <v>2012</v>
      </c>
      <c r="S1877" s="43" t="str">
        <f>YEAR(Taulukko1[[#This Row],[Alku KK]])&amp;"Q"&amp;ROUNDDOWN((MONTH(Taulukko1[[#This Row],[Alku KK]])-1)/3+1,0)</f>
        <v>2012Q1</v>
      </c>
      <c r="T1877" s="43" t="str">
        <f>YEAR(Taulukko1[[#This Row],[Loppu KK]])&amp;"Q"&amp;ROUNDDOWN((MONTH(Taulukko1[[#This Row],[Loppu KK]])-1)/3+1,0)</f>
        <v>2012Q2</v>
      </c>
      <c r="U1877" s="66">
        <f>IF(COUNT(Taulukko1[[#This Row],[Neuvottelujen alaiset ]])=1,Taulukko1[[#This Row],[Neuvottelujen alaiset ]],Taulukko1[[#This Row],[Vähennystarve]])</f>
        <v>20</v>
      </c>
      <c r="V1877" s="44">
        <f t="shared" si="297"/>
        <v>1</v>
      </c>
      <c r="W1877" s="44">
        <f t="shared" si="298"/>
        <v>0.45</v>
      </c>
      <c r="X1877" s="44">
        <f t="shared" si="299"/>
        <v>0.45</v>
      </c>
      <c r="Y1877" s="90" t="b">
        <f>AND(MONTH(Taulukko1[[#This Row],[Alku PVM]] )=6,DAY(Taulukko1[[#This Row],[Alku PVM]] )&gt;19)</f>
        <v>0</v>
      </c>
      <c r="Z1877" s="90" t="b">
        <f>AND(MONTH(Taulukko1[[#This Row],[Loppu PVM]] )=6,DAY(Taulukko1[[#This Row],[Loppu PVM]] )&gt;19)</f>
        <v>0</v>
      </c>
      <c r="AA1877" s="90" t="b">
        <f>OR(MONTH(Taulukko1[[#This Row],[Alku PVM]] )&lt;=5,AND(MONTH(Taulukko1[[#This Row],[Alku PVM]] )=6,DAY(Taulukko1[[#This Row],[Alku PVM]] )&lt;20))</f>
        <v>1</v>
      </c>
      <c r="AB1877" s="90" t="b">
        <f>OR(MONTH(Taulukko1[[#This Row],[Loppu PVM]])&lt;=5,AND(MONTH(Taulukko1[[#This Row],[Loppu PVM]] )=6,DAY(Taulukko1[[#This Row],[Loppu PVM]])&lt;20))</f>
        <v>1</v>
      </c>
      <c r="AC1877" s="90" t="b">
        <f>OR(MONTH(Taulukko1[[#This Row],[Alku PVM]] )&lt;=3,AND(MONTH(Taulukko1[[#This Row],[Alku PVM]] )=3))</f>
        <v>1</v>
      </c>
      <c r="AD1877" s="90" t="b">
        <f>OR(MONTH(Taulukko1[[#This Row],[Loppu PVM]] )&lt;=3,AND(MONTH(Taulukko1[[#This Row],[Loppu PVM]] )=3))</f>
        <v>0</v>
      </c>
      <c r="AE1877" s="90" t="b">
        <f>OR(MONTH(Taulukko1[[#This Row],[Alku PVM]] )&lt;=9,AND(MONTH(Taulukko1[[#This Row],[Alku PVM]] )=9))</f>
        <v>1</v>
      </c>
      <c r="AF1877" s="90" t="b">
        <f>OR(MONTH(Taulukko1[[#This Row],[Loppu PVM]])&lt;=9,AND(MONTH(Taulukko1[[#This Row],[Loppu PVM]] )=9))</f>
        <v>1</v>
      </c>
      <c r="AG1877" s="90" t="b">
        <f>OR(MONTH(Taulukko1[[#This Row],[Alku PVM]] )&lt;=6,AND(MONTH(Taulukko1[[#This Row],[Alku PVM]] )=6))</f>
        <v>1</v>
      </c>
      <c r="AH1877" s="90" t="b">
        <f>OR(MONTH(Taulukko1[[#This Row],[Loppu PVM]])&lt;=6,AND(MONTH(Taulukko1[[#This Row],[Loppu PVM]] )=6))</f>
        <v>1</v>
      </c>
    </row>
    <row r="1878" spans="1:34" ht="12.75" customHeight="1">
      <c r="A1878" t="s">
        <v>4287</v>
      </c>
      <c r="B1878" s="23">
        <v>40976</v>
      </c>
      <c r="C1878" t="s">
        <v>4286</v>
      </c>
      <c r="D1878" s="24"/>
      <c r="F1878" s="23">
        <v>41038</v>
      </c>
      <c r="G1878" s="24">
        <v>22</v>
      </c>
      <c r="H1878" s="22">
        <v>220</v>
      </c>
      <c r="I1878" s="126" t="e">
        <f>INDEX('TOL2008'!B:B,MATCH(A1878,'TOL2008'!A:A,0))</f>
        <v>#N/A</v>
      </c>
      <c r="J1878" s="126" t="e">
        <f>INDEX(Pääluokka!$H$2:$H$100,MATCH(VALUE(LEFT(Taulukko1[[#This Row],[TOL2008]],2)),Pääluokka!$G$2:$G$100,0))</f>
        <v>#N/A</v>
      </c>
      <c r="K1878" s="126" t="e">
        <f>INDEX(Pääluokka!$I$2:$I$100,MATCH(VALUE(LEFT(Taulukko1[[#This Row],[TOL2008]],2)),Pääluokka!$G$2:$G$100,0))</f>
        <v>#N/A</v>
      </c>
      <c r="L1878" s="41">
        <f t="shared" si="290"/>
        <v>62</v>
      </c>
      <c r="M1878" s="43">
        <f t="shared" si="291"/>
        <v>40976</v>
      </c>
      <c r="N1878" s="43">
        <f t="shared" si="292"/>
        <v>41038</v>
      </c>
      <c r="O1878" s="43">
        <f t="shared" si="293"/>
        <v>40969</v>
      </c>
      <c r="P1878" s="43">
        <f t="shared" si="294"/>
        <v>41030</v>
      </c>
      <c r="Q1878" s="41">
        <f t="shared" si="295"/>
        <v>2012</v>
      </c>
      <c r="R1878" s="41">
        <f t="shared" si="296"/>
        <v>2012</v>
      </c>
      <c r="S1878" s="43" t="str">
        <f>YEAR(Taulukko1[[#This Row],[Alku KK]])&amp;"Q"&amp;ROUNDDOWN((MONTH(Taulukko1[[#This Row],[Alku KK]])-1)/3+1,0)</f>
        <v>2012Q1</v>
      </c>
      <c r="T1878" s="43" t="str">
        <f>YEAR(Taulukko1[[#This Row],[Loppu KK]])&amp;"Q"&amp;ROUNDDOWN((MONTH(Taulukko1[[#This Row],[Loppu KK]])-1)/3+1,0)</f>
        <v>2012Q2</v>
      </c>
      <c r="U1878" s="66">
        <f>IF(COUNT(Taulukko1[[#This Row],[Neuvottelujen alaiset ]])=1,Taulukko1[[#This Row],[Neuvottelujen alaiset ]],Taulukko1[[#This Row],[Vähennystarve]])</f>
        <v>220</v>
      </c>
      <c r="V1878" s="44" t="str">
        <f t="shared" si="297"/>
        <v>NA</v>
      </c>
      <c r="W1878" s="44">
        <f t="shared" si="298"/>
        <v>0.1</v>
      </c>
      <c r="X1878" s="44" t="str">
        <f t="shared" si="299"/>
        <v>NA</v>
      </c>
      <c r="Y1878" s="90" t="b">
        <f>AND(MONTH(Taulukko1[[#This Row],[Alku PVM]] )=6,DAY(Taulukko1[[#This Row],[Alku PVM]] )&gt;19)</f>
        <v>0</v>
      </c>
      <c r="Z1878" s="90" t="b">
        <f>AND(MONTH(Taulukko1[[#This Row],[Loppu PVM]] )=6,DAY(Taulukko1[[#This Row],[Loppu PVM]] )&gt;19)</f>
        <v>0</v>
      </c>
      <c r="AA1878" s="90" t="b">
        <f>OR(MONTH(Taulukko1[[#This Row],[Alku PVM]] )&lt;=5,AND(MONTH(Taulukko1[[#This Row],[Alku PVM]] )=6,DAY(Taulukko1[[#This Row],[Alku PVM]] )&lt;20))</f>
        <v>1</v>
      </c>
      <c r="AB1878" s="90" t="b">
        <f>OR(MONTH(Taulukko1[[#This Row],[Loppu PVM]])&lt;=5,AND(MONTH(Taulukko1[[#This Row],[Loppu PVM]] )=6,DAY(Taulukko1[[#This Row],[Loppu PVM]])&lt;20))</f>
        <v>1</v>
      </c>
      <c r="AC1878" s="90" t="b">
        <f>OR(MONTH(Taulukko1[[#This Row],[Alku PVM]] )&lt;=3,AND(MONTH(Taulukko1[[#This Row],[Alku PVM]] )=3))</f>
        <v>1</v>
      </c>
      <c r="AD1878" s="90" t="b">
        <f>OR(MONTH(Taulukko1[[#This Row],[Loppu PVM]] )&lt;=3,AND(MONTH(Taulukko1[[#This Row],[Loppu PVM]] )=3))</f>
        <v>0</v>
      </c>
      <c r="AE1878" s="90" t="b">
        <f>OR(MONTH(Taulukko1[[#This Row],[Alku PVM]] )&lt;=9,AND(MONTH(Taulukko1[[#This Row],[Alku PVM]] )=9))</f>
        <v>1</v>
      </c>
      <c r="AF1878" s="90" t="b">
        <f>OR(MONTH(Taulukko1[[#This Row],[Loppu PVM]])&lt;=9,AND(MONTH(Taulukko1[[#This Row],[Loppu PVM]] )=9))</f>
        <v>1</v>
      </c>
      <c r="AG1878" s="90" t="b">
        <f>OR(MONTH(Taulukko1[[#This Row],[Alku PVM]] )&lt;=6,AND(MONTH(Taulukko1[[#This Row],[Alku PVM]] )=6))</f>
        <v>1</v>
      </c>
      <c r="AH1878" s="90" t="b">
        <f>OR(MONTH(Taulukko1[[#This Row],[Loppu PVM]])&lt;=6,AND(MONTH(Taulukko1[[#This Row],[Loppu PVM]] )=6))</f>
        <v>1</v>
      </c>
    </row>
    <row r="1879" spans="1:34" ht="12.75" customHeight="1">
      <c r="A1879" s="21" t="s">
        <v>2023</v>
      </c>
      <c r="B1879" s="23">
        <v>40976</v>
      </c>
      <c r="C1879" s="21" t="s">
        <v>4103</v>
      </c>
      <c r="D1879" s="24"/>
      <c r="E1879" s="62">
        <v>140</v>
      </c>
      <c r="F1879" s="23">
        <v>41045</v>
      </c>
      <c r="G1879" s="24">
        <v>131</v>
      </c>
      <c r="H1879" s="22">
        <v>140</v>
      </c>
      <c r="I1879" s="126" t="e">
        <f>INDEX('TOL2008'!B:B,MATCH(A1879,'TOL2008'!A:A,0))</f>
        <v>#N/A</v>
      </c>
      <c r="J1879" s="126" t="e">
        <f>INDEX(Pääluokka!$H$2:$H$100,MATCH(VALUE(LEFT(Taulukko1[[#This Row],[TOL2008]],2)),Pääluokka!$G$2:$G$100,0))</f>
        <v>#N/A</v>
      </c>
      <c r="K1879" s="126" t="e">
        <f>INDEX(Pääluokka!$I$2:$I$100,MATCH(VALUE(LEFT(Taulukko1[[#This Row],[TOL2008]],2)),Pääluokka!$G$2:$G$100,0))</f>
        <v>#N/A</v>
      </c>
      <c r="L1879" s="41">
        <f t="shared" si="290"/>
        <v>69</v>
      </c>
      <c r="M1879" s="43">
        <f t="shared" si="291"/>
        <v>40976</v>
      </c>
      <c r="N1879" s="43">
        <f t="shared" si="292"/>
        <v>41045</v>
      </c>
      <c r="O1879" s="43">
        <f t="shared" si="293"/>
        <v>40969</v>
      </c>
      <c r="P1879" s="43">
        <f t="shared" si="294"/>
        <v>41030</v>
      </c>
      <c r="Q1879" s="41">
        <f t="shared" si="295"/>
        <v>2012</v>
      </c>
      <c r="R1879" s="41">
        <f t="shared" si="296"/>
        <v>2012</v>
      </c>
      <c r="S1879" s="43" t="str">
        <f>YEAR(Taulukko1[[#This Row],[Alku KK]])&amp;"Q"&amp;ROUNDDOWN((MONTH(Taulukko1[[#This Row],[Alku KK]])-1)/3+1,0)</f>
        <v>2012Q1</v>
      </c>
      <c r="T1879" s="43" t="str">
        <f>YEAR(Taulukko1[[#This Row],[Loppu KK]])&amp;"Q"&amp;ROUNDDOWN((MONTH(Taulukko1[[#This Row],[Loppu KK]])-1)/3+1,0)</f>
        <v>2012Q2</v>
      </c>
      <c r="U1879" s="66">
        <f>IF(COUNT(Taulukko1[[#This Row],[Neuvottelujen alaiset ]])=1,Taulukko1[[#This Row],[Neuvottelujen alaiset ]],Taulukko1[[#This Row],[Vähennystarve]])</f>
        <v>140</v>
      </c>
      <c r="V1879" s="44">
        <f t="shared" si="297"/>
        <v>1</v>
      </c>
      <c r="W1879" s="44">
        <f t="shared" si="298"/>
        <v>0.93571428571428572</v>
      </c>
      <c r="X1879" s="44">
        <f t="shared" si="299"/>
        <v>0.93571428571428572</v>
      </c>
      <c r="Y1879" s="90" t="b">
        <f>AND(MONTH(Taulukko1[[#This Row],[Alku PVM]] )=6,DAY(Taulukko1[[#This Row],[Alku PVM]] )&gt;19)</f>
        <v>0</v>
      </c>
      <c r="Z1879" s="90" t="b">
        <f>AND(MONTH(Taulukko1[[#This Row],[Loppu PVM]] )=6,DAY(Taulukko1[[#This Row],[Loppu PVM]] )&gt;19)</f>
        <v>0</v>
      </c>
      <c r="AA1879" s="90" t="b">
        <f>OR(MONTH(Taulukko1[[#This Row],[Alku PVM]] )&lt;=5,AND(MONTH(Taulukko1[[#This Row],[Alku PVM]] )=6,DAY(Taulukko1[[#This Row],[Alku PVM]] )&lt;20))</f>
        <v>1</v>
      </c>
      <c r="AB1879" s="90" t="b">
        <f>OR(MONTH(Taulukko1[[#This Row],[Loppu PVM]])&lt;=5,AND(MONTH(Taulukko1[[#This Row],[Loppu PVM]] )=6,DAY(Taulukko1[[#This Row],[Loppu PVM]])&lt;20))</f>
        <v>1</v>
      </c>
      <c r="AC1879" s="90" t="b">
        <f>OR(MONTH(Taulukko1[[#This Row],[Alku PVM]] )&lt;=3,AND(MONTH(Taulukko1[[#This Row],[Alku PVM]] )=3))</f>
        <v>1</v>
      </c>
      <c r="AD1879" s="90" t="b">
        <f>OR(MONTH(Taulukko1[[#This Row],[Loppu PVM]] )&lt;=3,AND(MONTH(Taulukko1[[#This Row],[Loppu PVM]] )=3))</f>
        <v>0</v>
      </c>
      <c r="AE1879" s="90" t="b">
        <f>OR(MONTH(Taulukko1[[#This Row],[Alku PVM]] )&lt;=9,AND(MONTH(Taulukko1[[#This Row],[Alku PVM]] )=9))</f>
        <v>1</v>
      </c>
      <c r="AF1879" s="90" t="b">
        <f>OR(MONTH(Taulukko1[[#This Row],[Loppu PVM]])&lt;=9,AND(MONTH(Taulukko1[[#This Row],[Loppu PVM]] )=9))</f>
        <v>1</v>
      </c>
      <c r="AG1879" s="90" t="b">
        <f>OR(MONTH(Taulukko1[[#This Row],[Alku PVM]] )&lt;=6,AND(MONTH(Taulukko1[[#This Row],[Alku PVM]] )=6))</f>
        <v>1</v>
      </c>
      <c r="AH1879" s="90" t="b">
        <f>OR(MONTH(Taulukko1[[#This Row],[Loppu PVM]])&lt;=6,AND(MONTH(Taulukko1[[#This Row],[Loppu PVM]] )=6))</f>
        <v>1</v>
      </c>
    </row>
    <row r="1880" spans="1:34" ht="12.75" customHeight="1">
      <c r="A1880" t="s">
        <v>4047</v>
      </c>
      <c r="B1880" s="23">
        <v>40976</v>
      </c>
      <c r="C1880" t="s">
        <v>87</v>
      </c>
      <c r="E1880" s="62">
        <v>90</v>
      </c>
      <c r="F1880" s="4">
        <v>41032</v>
      </c>
      <c r="G1880" s="5">
        <v>75</v>
      </c>
      <c r="H1880" s="22">
        <v>600</v>
      </c>
      <c r="I1880" s="126" t="e">
        <f>INDEX('TOL2008'!B:B,MATCH(A1880,'TOL2008'!A:A,0))</f>
        <v>#N/A</v>
      </c>
      <c r="J1880" s="126" t="e">
        <f>INDEX(Pääluokka!$H$2:$H$100,MATCH(VALUE(LEFT(Taulukko1[[#This Row],[TOL2008]],2)),Pääluokka!$G$2:$G$100,0))</f>
        <v>#N/A</v>
      </c>
      <c r="K1880" s="126" t="e">
        <f>INDEX(Pääluokka!$I$2:$I$100,MATCH(VALUE(LEFT(Taulukko1[[#This Row],[TOL2008]],2)),Pääluokka!$G$2:$G$100,0))</f>
        <v>#N/A</v>
      </c>
      <c r="L1880" s="41">
        <f t="shared" si="290"/>
        <v>56</v>
      </c>
      <c r="M1880" s="43">
        <f t="shared" si="291"/>
        <v>40976</v>
      </c>
      <c r="N1880" s="43">
        <f t="shared" si="292"/>
        <v>41032</v>
      </c>
      <c r="O1880" s="43">
        <f t="shared" si="293"/>
        <v>40969</v>
      </c>
      <c r="P1880" s="43">
        <f t="shared" si="294"/>
        <v>41030</v>
      </c>
      <c r="Q1880" s="41">
        <f t="shared" si="295"/>
        <v>2012</v>
      </c>
      <c r="R1880" s="41">
        <f t="shared" si="296"/>
        <v>2012</v>
      </c>
      <c r="S1880" s="43" t="str">
        <f>YEAR(Taulukko1[[#This Row],[Alku KK]])&amp;"Q"&amp;ROUNDDOWN((MONTH(Taulukko1[[#This Row],[Alku KK]])-1)/3+1,0)</f>
        <v>2012Q1</v>
      </c>
      <c r="T1880" s="43" t="str">
        <f>YEAR(Taulukko1[[#This Row],[Loppu KK]])&amp;"Q"&amp;ROUNDDOWN((MONTH(Taulukko1[[#This Row],[Loppu KK]])-1)/3+1,0)</f>
        <v>2012Q2</v>
      </c>
      <c r="U1880" s="66">
        <f>IF(COUNT(Taulukko1[[#This Row],[Neuvottelujen alaiset ]])=1,Taulukko1[[#This Row],[Neuvottelujen alaiset ]],Taulukko1[[#This Row],[Vähennystarve]])</f>
        <v>600</v>
      </c>
      <c r="V1880" s="44">
        <f t="shared" si="297"/>
        <v>0.15</v>
      </c>
      <c r="W1880" s="44">
        <f t="shared" si="298"/>
        <v>0.125</v>
      </c>
      <c r="X1880" s="44">
        <f t="shared" si="299"/>
        <v>0.83333333333333337</v>
      </c>
      <c r="Y1880" s="90" t="b">
        <f>AND(MONTH(Taulukko1[[#This Row],[Alku PVM]] )=6,DAY(Taulukko1[[#This Row],[Alku PVM]] )&gt;19)</f>
        <v>0</v>
      </c>
      <c r="Z1880" s="90" t="b">
        <f>AND(MONTH(Taulukko1[[#This Row],[Loppu PVM]] )=6,DAY(Taulukko1[[#This Row],[Loppu PVM]] )&gt;19)</f>
        <v>0</v>
      </c>
      <c r="AA1880" s="90" t="b">
        <f>OR(MONTH(Taulukko1[[#This Row],[Alku PVM]] )&lt;=5,AND(MONTH(Taulukko1[[#This Row],[Alku PVM]] )=6,DAY(Taulukko1[[#This Row],[Alku PVM]] )&lt;20))</f>
        <v>1</v>
      </c>
      <c r="AB1880" s="90" t="b">
        <f>OR(MONTH(Taulukko1[[#This Row],[Loppu PVM]])&lt;=5,AND(MONTH(Taulukko1[[#This Row],[Loppu PVM]] )=6,DAY(Taulukko1[[#This Row],[Loppu PVM]])&lt;20))</f>
        <v>1</v>
      </c>
      <c r="AC1880" s="90" t="b">
        <f>OR(MONTH(Taulukko1[[#This Row],[Alku PVM]] )&lt;=3,AND(MONTH(Taulukko1[[#This Row],[Alku PVM]] )=3))</f>
        <v>1</v>
      </c>
      <c r="AD1880" s="90" t="b">
        <f>OR(MONTH(Taulukko1[[#This Row],[Loppu PVM]] )&lt;=3,AND(MONTH(Taulukko1[[#This Row],[Loppu PVM]] )=3))</f>
        <v>0</v>
      </c>
      <c r="AE1880" s="90" t="b">
        <f>OR(MONTH(Taulukko1[[#This Row],[Alku PVM]] )&lt;=9,AND(MONTH(Taulukko1[[#This Row],[Alku PVM]] )=9))</f>
        <v>1</v>
      </c>
      <c r="AF1880" s="90" t="b">
        <f>OR(MONTH(Taulukko1[[#This Row],[Loppu PVM]])&lt;=9,AND(MONTH(Taulukko1[[#This Row],[Loppu PVM]] )=9))</f>
        <v>1</v>
      </c>
      <c r="AG1880" s="90" t="b">
        <f>OR(MONTH(Taulukko1[[#This Row],[Alku PVM]] )&lt;=6,AND(MONTH(Taulukko1[[#This Row],[Alku PVM]] )=6))</f>
        <v>1</v>
      </c>
      <c r="AH1880" s="90" t="b">
        <f>OR(MONTH(Taulukko1[[#This Row],[Loppu PVM]])&lt;=6,AND(MONTH(Taulukko1[[#This Row],[Loppu PVM]] )=6))</f>
        <v>1</v>
      </c>
    </row>
    <row r="1881" spans="1:34" ht="12.75" customHeight="1">
      <c r="A1881" t="s">
        <v>1131</v>
      </c>
      <c r="B1881" s="23">
        <v>40977</v>
      </c>
      <c r="C1881" t="s">
        <v>4156</v>
      </c>
      <c r="D1881" s="5">
        <v>25</v>
      </c>
      <c r="E1881" s="62">
        <v>40</v>
      </c>
      <c r="F1881" s="4">
        <v>41025</v>
      </c>
      <c r="G1881" s="5">
        <v>40</v>
      </c>
      <c r="H1881" s="22">
        <v>50</v>
      </c>
      <c r="I1881" s="126">
        <f>INDEX('TOL2008'!B:B,MATCH(A1881,'TOL2008'!A:A,0))</f>
        <v>82200</v>
      </c>
      <c r="J1881" s="126" t="str">
        <f>INDEX(Pääluokka!$H$2:$H$100,MATCH(VALUE(LEFT(Taulukko1[[#This Row],[TOL2008]],2)),Pääluokka!$G$2:$G$100,0))</f>
        <v>Hallinto- ja tukipalvelutoiminta</v>
      </c>
      <c r="K1881" s="126" t="str">
        <f>INDEX(Pääluokka!$I$2:$I$100,MATCH(VALUE(LEFT(Taulukko1[[#This Row],[TOL2008]],2)),Pääluokka!$G$2:$G$100,0))</f>
        <v>Palvelualat (G-N, R, S)</v>
      </c>
      <c r="L1881" s="41">
        <f t="shared" si="290"/>
        <v>48</v>
      </c>
      <c r="M1881" s="43">
        <f t="shared" si="291"/>
        <v>40977</v>
      </c>
      <c r="N1881" s="43">
        <f t="shared" si="292"/>
        <v>41025</v>
      </c>
      <c r="O1881" s="43">
        <f t="shared" si="293"/>
        <v>40969</v>
      </c>
      <c r="P1881" s="43">
        <f t="shared" si="294"/>
        <v>41000</v>
      </c>
      <c r="Q1881" s="41">
        <f t="shared" si="295"/>
        <v>2012</v>
      </c>
      <c r="R1881" s="41">
        <f t="shared" si="296"/>
        <v>2012</v>
      </c>
      <c r="S1881" s="43" t="str">
        <f>YEAR(Taulukko1[[#This Row],[Alku KK]])&amp;"Q"&amp;ROUNDDOWN((MONTH(Taulukko1[[#This Row],[Alku KK]])-1)/3+1,0)</f>
        <v>2012Q1</v>
      </c>
      <c r="T1881" s="43" t="str">
        <f>YEAR(Taulukko1[[#This Row],[Loppu KK]])&amp;"Q"&amp;ROUNDDOWN((MONTH(Taulukko1[[#This Row],[Loppu KK]])-1)/3+1,0)</f>
        <v>2012Q2</v>
      </c>
      <c r="U1881" s="66">
        <f>IF(COUNT(Taulukko1[[#This Row],[Neuvottelujen alaiset ]])=1,Taulukko1[[#This Row],[Neuvottelujen alaiset ]],Taulukko1[[#This Row],[Vähennystarve]])</f>
        <v>50</v>
      </c>
      <c r="V1881" s="44">
        <f t="shared" si="297"/>
        <v>0.8</v>
      </c>
      <c r="W1881" s="44">
        <f t="shared" si="298"/>
        <v>0.8</v>
      </c>
      <c r="X1881" s="44">
        <f t="shared" si="299"/>
        <v>1</v>
      </c>
      <c r="Y1881" s="90" t="b">
        <f>AND(MONTH(Taulukko1[[#This Row],[Alku PVM]] )=6,DAY(Taulukko1[[#This Row],[Alku PVM]] )&gt;19)</f>
        <v>0</v>
      </c>
      <c r="Z1881" s="90" t="b">
        <f>AND(MONTH(Taulukko1[[#This Row],[Loppu PVM]] )=6,DAY(Taulukko1[[#This Row],[Loppu PVM]] )&gt;19)</f>
        <v>0</v>
      </c>
      <c r="AA1881" s="90" t="b">
        <f>OR(MONTH(Taulukko1[[#This Row],[Alku PVM]] )&lt;=5,AND(MONTH(Taulukko1[[#This Row],[Alku PVM]] )=6,DAY(Taulukko1[[#This Row],[Alku PVM]] )&lt;20))</f>
        <v>1</v>
      </c>
      <c r="AB1881" s="90" t="b">
        <f>OR(MONTH(Taulukko1[[#This Row],[Loppu PVM]])&lt;=5,AND(MONTH(Taulukko1[[#This Row],[Loppu PVM]] )=6,DAY(Taulukko1[[#This Row],[Loppu PVM]])&lt;20))</f>
        <v>1</v>
      </c>
      <c r="AC1881" s="90" t="b">
        <f>OR(MONTH(Taulukko1[[#This Row],[Alku PVM]] )&lt;=3,AND(MONTH(Taulukko1[[#This Row],[Alku PVM]] )=3))</f>
        <v>1</v>
      </c>
      <c r="AD1881" s="90" t="b">
        <f>OR(MONTH(Taulukko1[[#This Row],[Loppu PVM]] )&lt;=3,AND(MONTH(Taulukko1[[#This Row],[Loppu PVM]] )=3))</f>
        <v>0</v>
      </c>
      <c r="AE1881" s="90" t="b">
        <f>OR(MONTH(Taulukko1[[#This Row],[Alku PVM]] )&lt;=9,AND(MONTH(Taulukko1[[#This Row],[Alku PVM]] )=9))</f>
        <v>1</v>
      </c>
      <c r="AF1881" s="90" t="b">
        <f>OR(MONTH(Taulukko1[[#This Row],[Loppu PVM]])&lt;=9,AND(MONTH(Taulukko1[[#This Row],[Loppu PVM]] )=9))</f>
        <v>1</v>
      </c>
      <c r="AG1881" s="90" t="b">
        <f>OR(MONTH(Taulukko1[[#This Row],[Alku PVM]] )&lt;=6,AND(MONTH(Taulukko1[[#This Row],[Alku PVM]] )=6))</f>
        <v>1</v>
      </c>
      <c r="AH1881" s="90" t="b">
        <f>OR(MONTH(Taulukko1[[#This Row],[Loppu PVM]])&lt;=6,AND(MONTH(Taulukko1[[#This Row],[Loppu PVM]] )=6))</f>
        <v>1</v>
      </c>
    </row>
    <row r="1882" spans="1:34" ht="12.75" customHeight="1">
      <c r="A1882" s="21" t="s">
        <v>665</v>
      </c>
      <c r="B1882" s="23">
        <v>40980</v>
      </c>
      <c r="C1882" s="21" t="s">
        <v>4314</v>
      </c>
      <c r="D1882" s="24"/>
      <c r="E1882" s="62">
        <v>11</v>
      </c>
      <c r="F1882" s="23">
        <v>41032</v>
      </c>
      <c r="G1882" s="24">
        <v>10</v>
      </c>
      <c r="H1882" s="22">
        <v>18</v>
      </c>
      <c r="I1882" s="126">
        <f>INDEX('TOL2008'!B:B,MATCH(A1882,'TOL2008'!A:A,0))</f>
        <v>58130</v>
      </c>
      <c r="J1882" s="126" t="str">
        <f>INDEX(Pääluokka!$H$2:$H$100,MATCH(VALUE(LEFT(Taulukko1[[#This Row],[TOL2008]],2)),Pääluokka!$G$2:$G$100,0))</f>
        <v>Informaatio ja viestintä</v>
      </c>
      <c r="K1882" s="126" t="str">
        <f>INDEX(Pääluokka!$I$2:$I$100,MATCH(VALUE(LEFT(Taulukko1[[#This Row],[TOL2008]],2)),Pääluokka!$G$2:$G$100,0))</f>
        <v>Palvelualat (G-N, R, S)</v>
      </c>
      <c r="L1882" s="41">
        <f t="shared" si="290"/>
        <v>52</v>
      </c>
      <c r="M1882" s="43">
        <f t="shared" si="291"/>
        <v>40980</v>
      </c>
      <c r="N1882" s="43">
        <f t="shared" si="292"/>
        <v>41032</v>
      </c>
      <c r="O1882" s="43">
        <f t="shared" si="293"/>
        <v>40969</v>
      </c>
      <c r="P1882" s="43">
        <f t="shared" si="294"/>
        <v>41030</v>
      </c>
      <c r="Q1882" s="41">
        <f t="shared" si="295"/>
        <v>2012</v>
      </c>
      <c r="R1882" s="41">
        <f t="shared" si="296"/>
        <v>2012</v>
      </c>
      <c r="S1882" s="43" t="str">
        <f>YEAR(Taulukko1[[#This Row],[Alku KK]])&amp;"Q"&amp;ROUNDDOWN((MONTH(Taulukko1[[#This Row],[Alku KK]])-1)/3+1,0)</f>
        <v>2012Q1</v>
      </c>
      <c r="T1882" s="43" t="str">
        <f>YEAR(Taulukko1[[#This Row],[Loppu KK]])&amp;"Q"&amp;ROUNDDOWN((MONTH(Taulukko1[[#This Row],[Loppu KK]])-1)/3+1,0)</f>
        <v>2012Q2</v>
      </c>
      <c r="U1882" s="66">
        <f>IF(COUNT(Taulukko1[[#This Row],[Neuvottelujen alaiset ]])=1,Taulukko1[[#This Row],[Neuvottelujen alaiset ]],Taulukko1[[#This Row],[Vähennystarve]])</f>
        <v>18</v>
      </c>
      <c r="V1882" s="44">
        <f t="shared" si="297"/>
        <v>0.61111111111111116</v>
      </c>
      <c r="W1882" s="44">
        <f t="shared" si="298"/>
        <v>0.55555555555555558</v>
      </c>
      <c r="X1882" s="44">
        <f t="shared" si="299"/>
        <v>0.90909090909090906</v>
      </c>
      <c r="Y1882" s="90" t="b">
        <f>AND(MONTH(Taulukko1[[#This Row],[Alku PVM]] )=6,DAY(Taulukko1[[#This Row],[Alku PVM]] )&gt;19)</f>
        <v>0</v>
      </c>
      <c r="Z1882" s="90" t="b">
        <f>AND(MONTH(Taulukko1[[#This Row],[Loppu PVM]] )=6,DAY(Taulukko1[[#This Row],[Loppu PVM]] )&gt;19)</f>
        <v>0</v>
      </c>
      <c r="AA1882" s="90" t="b">
        <f>OR(MONTH(Taulukko1[[#This Row],[Alku PVM]] )&lt;=5,AND(MONTH(Taulukko1[[#This Row],[Alku PVM]] )=6,DAY(Taulukko1[[#This Row],[Alku PVM]] )&lt;20))</f>
        <v>1</v>
      </c>
      <c r="AB1882" s="90" t="b">
        <f>OR(MONTH(Taulukko1[[#This Row],[Loppu PVM]])&lt;=5,AND(MONTH(Taulukko1[[#This Row],[Loppu PVM]] )=6,DAY(Taulukko1[[#This Row],[Loppu PVM]])&lt;20))</f>
        <v>1</v>
      </c>
      <c r="AC1882" s="90" t="b">
        <f>OR(MONTH(Taulukko1[[#This Row],[Alku PVM]] )&lt;=3,AND(MONTH(Taulukko1[[#This Row],[Alku PVM]] )=3))</f>
        <v>1</v>
      </c>
      <c r="AD1882" s="90" t="b">
        <f>OR(MONTH(Taulukko1[[#This Row],[Loppu PVM]] )&lt;=3,AND(MONTH(Taulukko1[[#This Row],[Loppu PVM]] )=3))</f>
        <v>0</v>
      </c>
      <c r="AE1882" s="90" t="b">
        <f>OR(MONTH(Taulukko1[[#This Row],[Alku PVM]] )&lt;=9,AND(MONTH(Taulukko1[[#This Row],[Alku PVM]] )=9))</f>
        <v>1</v>
      </c>
      <c r="AF1882" s="90" t="b">
        <f>OR(MONTH(Taulukko1[[#This Row],[Loppu PVM]])&lt;=9,AND(MONTH(Taulukko1[[#This Row],[Loppu PVM]] )=9))</f>
        <v>1</v>
      </c>
      <c r="AG1882" s="90" t="b">
        <f>OR(MONTH(Taulukko1[[#This Row],[Alku PVM]] )&lt;=6,AND(MONTH(Taulukko1[[#This Row],[Alku PVM]] )=6))</f>
        <v>1</v>
      </c>
      <c r="AH1882" s="90" t="b">
        <f>OR(MONTH(Taulukko1[[#This Row],[Loppu PVM]])&lt;=6,AND(MONTH(Taulukko1[[#This Row],[Loppu PVM]] )=6))</f>
        <v>1</v>
      </c>
    </row>
    <row r="1883" spans="1:34" ht="12.75" customHeight="1">
      <c r="A1883" s="21" t="s">
        <v>565</v>
      </c>
      <c r="B1883" s="23">
        <v>40980</v>
      </c>
      <c r="C1883" s="21" t="s">
        <v>4250</v>
      </c>
      <c r="D1883" s="24"/>
      <c r="F1883" s="23">
        <v>41015</v>
      </c>
      <c r="G1883" s="24">
        <v>25</v>
      </c>
      <c r="H1883" s="22">
        <v>25</v>
      </c>
      <c r="I1883" s="126">
        <f>INDEX('TOL2008'!B:B,MATCH(A1883,'TOL2008'!A:A,0))</f>
        <v>72193</v>
      </c>
      <c r="J1883" s="126" t="str">
        <f>INDEX(Pääluokka!$H$2:$H$100,MATCH(VALUE(LEFT(Taulukko1[[#This Row],[TOL2008]],2)),Pääluokka!$G$2:$G$100,0))</f>
        <v>Ammatillinen, tieteellinen ja tekninen toiminta</v>
      </c>
      <c r="K1883" s="126" t="str">
        <f>INDEX(Pääluokka!$I$2:$I$100,MATCH(VALUE(LEFT(Taulukko1[[#This Row],[TOL2008]],2)),Pääluokka!$G$2:$G$100,0))</f>
        <v>Palvelualat (G-N, R, S)</v>
      </c>
      <c r="L1883" s="41">
        <f t="shared" si="290"/>
        <v>35</v>
      </c>
      <c r="M1883" s="43">
        <f t="shared" si="291"/>
        <v>40980</v>
      </c>
      <c r="N1883" s="43">
        <f t="shared" si="292"/>
        <v>41015</v>
      </c>
      <c r="O1883" s="43">
        <f t="shared" si="293"/>
        <v>40969</v>
      </c>
      <c r="P1883" s="43">
        <f t="shared" si="294"/>
        <v>41000</v>
      </c>
      <c r="Q1883" s="41">
        <f t="shared" si="295"/>
        <v>2012</v>
      </c>
      <c r="R1883" s="41">
        <f t="shared" si="296"/>
        <v>2012</v>
      </c>
      <c r="S1883" s="43" t="str">
        <f>YEAR(Taulukko1[[#This Row],[Alku KK]])&amp;"Q"&amp;ROUNDDOWN((MONTH(Taulukko1[[#This Row],[Alku KK]])-1)/3+1,0)</f>
        <v>2012Q1</v>
      </c>
      <c r="T1883" s="43" t="str">
        <f>YEAR(Taulukko1[[#This Row],[Loppu KK]])&amp;"Q"&amp;ROUNDDOWN((MONTH(Taulukko1[[#This Row],[Loppu KK]])-1)/3+1,0)</f>
        <v>2012Q2</v>
      </c>
      <c r="U1883" s="66">
        <f>IF(COUNT(Taulukko1[[#This Row],[Neuvottelujen alaiset ]])=1,Taulukko1[[#This Row],[Neuvottelujen alaiset ]],Taulukko1[[#This Row],[Vähennystarve]])</f>
        <v>25</v>
      </c>
      <c r="V1883" s="44" t="str">
        <f t="shared" si="297"/>
        <v>NA</v>
      </c>
      <c r="W1883" s="44">
        <f t="shared" si="298"/>
        <v>1</v>
      </c>
      <c r="X1883" s="44" t="str">
        <f t="shared" si="299"/>
        <v>NA</v>
      </c>
      <c r="Y1883" s="90" t="b">
        <f>AND(MONTH(Taulukko1[[#This Row],[Alku PVM]] )=6,DAY(Taulukko1[[#This Row],[Alku PVM]] )&gt;19)</f>
        <v>0</v>
      </c>
      <c r="Z1883" s="90" t="b">
        <f>AND(MONTH(Taulukko1[[#This Row],[Loppu PVM]] )=6,DAY(Taulukko1[[#This Row],[Loppu PVM]] )&gt;19)</f>
        <v>0</v>
      </c>
      <c r="AA1883" s="90" t="b">
        <f>OR(MONTH(Taulukko1[[#This Row],[Alku PVM]] )&lt;=5,AND(MONTH(Taulukko1[[#This Row],[Alku PVM]] )=6,DAY(Taulukko1[[#This Row],[Alku PVM]] )&lt;20))</f>
        <v>1</v>
      </c>
      <c r="AB1883" s="90" t="b">
        <f>OR(MONTH(Taulukko1[[#This Row],[Loppu PVM]])&lt;=5,AND(MONTH(Taulukko1[[#This Row],[Loppu PVM]] )=6,DAY(Taulukko1[[#This Row],[Loppu PVM]])&lt;20))</f>
        <v>1</v>
      </c>
      <c r="AC1883" s="90" t="b">
        <f>OR(MONTH(Taulukko1[[#This Row],[Alku PVM]] )&lt;=3,AND(MONTH(Taulukko1[[#This Row],[Alku PVM]] )=3))</f>
        <v>1</v>
      </c>
      <c r="AD1883" s="90" t="b">
        <f>OR(MONTH(Taulukko1[[#This Row],[Loppu PVM]] )&lt;=3,AND(MONTH(Taulukko1[[#This Row],[Loppu PVM]] )=3))</f>
        <v>0</v>
      </c>
      <c r="AE1883" s="90" t="b">
        <f>OR(MONTH(Taulukko1[[#This Row],[Alku PVM]] )&lt;=9,AND(MONTH(Taulukko1[[#This Row],[Alku PVM]] )=9))</f>
        <v>1</v>
      </c>
      <c r="AF1883" s="90" t="b">
        <f>OR(MONTH(Taulukko1[[#This Row],[Loppu PVM]])&lt;=9,AND(MONTH(Taulukko1[[#This Row],[Loppu PVM]] )=9))</f>
        <v>1</v>
      </c>
      <c r="AG1883" s="90" t="b">
        <f>OR(MONTH(Taulukko1[[#This Row],[Alku PVM]] )&lt;=6,AND(MONTH(Taulukko1[[#This Row],[Alku PVM]] )=6))</f>
        <v>1</v>
      </c>
      <c r="AH1883" s="90" t="b">
        <f>OR(MONTH(Taulukko1[[#This Row],[Loppu PVM]])&lt;=6,AND(MONTH(Taulukko1[[#This Row],[Loppu PVM]] )=6))</f>
        <v>1</v>
      </c>
    </row>
    <row r="1884" spans="1:34" ht="12.75" customHeight="1">
      <c r="A1884" t="s">
        <v>3862</v>
      </c>
      <c r="B1884" s="23">
        <v>40980</v>
      </c>
      <c r="C1884" t="s">
        <v>3861</v>
      </c>
      <c r="D1884" s="5">
        <v>6</v>
      </c>
      <c r="F1884" s="4">
        <v>40998</v>
      </c>
      <c r="G1884" s="5">
        <v>0</v>
      </c>
      <c r="H1884" s="22">
        <v>36</v>
      </c>
      <c r="I1884" s="126" t="e">
        <f>INDEX('TOL2008'!B:B,MATCH(A1884,'TOL2008'!A:A,0))</f>
        <v>#N/A</v>
      </c>
      <c r="J1884" s="126" t="e">
        <f>INDEX(Pääluokka!$H$2:$H$100,MATCH(VALUE(LEFT(Taulukko1[[#This Row],[TOL2008]],2)),Pääluokka!$G$2:$G$100,0))</f>
        <v>#N/A</v>
      </c>
      <c r="K1884" s="126" t="e">
        <f>INDEX(Pääluokka!$I$2:$I$100,MATCH(VALUE(LEFT(Taulukko1[[#This Row],[TOL2008]],2)),Pääluokka!$G$2:$G$100,0))</f>
        <v>#N/A</v>
      </c>
      <c r="L1884" s="41">
        <f t="shared" si="290"/>
        <v>18</v>
      </c>
      <c r="M1884" s="43">
        <f t="shared" si="291"/>
        <v>40980</v>
      </c>
      <c r="N1884" s="43">
        <f t="shared" si="292"/>
        <v>40998</v>
      </c>
      <c r="O1884" s="43">
        <f t="shared" si="293"/>
        <v>40969</v>
      </c>
      <c r="P1884" s="43">
        <f t="shared" si="294"/>
        <v>40969</v>
      </c>
      <c r="Q1884" s="41">
        <f t="shared" si="295"/>
        <v>2012</v>
      </c>
      <c r="R1884" s="41">
        <f t="shared" si="296"/>
        <v>2012</v>
      </c>
      <c r="S1884" s="43" t="str">
        <f>YEAR(Taulukko1[[#This Row],[Alku KK]])&amp;"Q"&amp;ROUNDDOWN((MONTH(Taulukko1[[#This Row],[Alku KK]])-1)/3+1,0)</f>
        <v>2012Q1</v>
      </c>
      <c r="T1884" s="43" t="str">
        <f>YEAR(Taulukko1[[#This Row],[Loppu KK]])&amp;"Q"&amp;ROUNDDOWN((MONTH(Taulukko1[[#This Row],[Loppu KK]])-1)/3+1,0)</f>
        <v>2012Q1</v>
      </c>
      <c r="U1884" s="66">
        <f>IF(COUNT(Taulukko1[[#This Row],[Neuvottelujen alaiset ]])=1,Taulukko1[[#This Row],[Neuvottelujen alaiset ]],Taulukko1[[#This Row],[Vähennystarve]])</f>
        <v>36</v>
      </c>
      <c r="V1884" s="44" t="str">
        <f t="shared" si="297"/>
        <v>NA</v>
      </c>
      <c r="W1884" s="44">
        <f t="shared" si="298"/>
        <v>0</v>
      </c>
      <c r="X1884" s="44" t="str">
        <f t="shared" si="299"/>
        <v>NA</v>
      </c>
      <c r="Y1884" s="90" t="b">
        <f>AND(MONTH(Taulukko1[[#This Row],[Alku PVM]] )=6,DAY(Taulukko1[[#This Row],[Alku PVM]] )&gt;19)</f>
        <v>0</v>
      </c>
      <c r="Z1884" s="90" t="b">
        <f>AND(MONTH(Taulukko1[[#This Row],[Loppu PVM]] )=6,DAY(Taulukko1[[#This Row],[Loppu PVM]] )&gt;19)</f>
        <v>0</v>
      </c>
      <c r="AA1884" s="90" t="b">
        <f>OR(MONTH(Taulukko1[[#This Row],[Alku PVM]] )&lt;=5,AND(MONTH(Taulukko1[[#This Row],[Alku PVM]] )=6,DAY(Taulukko1[[#This Row],[Alku PVM]] )&lt;20))</f>
        <v>1</v>
      </c>
      <c r="AB1884" s="90" t="b">
        <f>OR(MONTH(Taulukko1[[#This Row],[Loppu PVM]])&lt;=5,AND(MONTH(Taulukko1[[#This Row],[Loppu PVM]] )=6,DAY(Taulukko1[[#This Row],[Loppu PVM]])&lt;20))</f>
        <v>1</v>
      </c>
      <c r="AC1884" s="90" t="b">
        <f>OR(MONTH(Taulukko1[[#This Row],[Alku PVM]] )&lt;=3,AND(MONTH(Taulukko1[[#This Row],[Alku PVM]] )=3))</f>
        <v>1</v>
      </c>
      <c r="AD1884" s="90" t="b">
        <f>OR(MONTH(Taulukko1[[#This Row],[Loppu PVM]] )&lt;=3,AND(MONTH(Taulukko1[[#This Row],[Loppu PVM]] )=3))</f>
        <v>1</v>
      </c>
      <c r="AE1884" s="90" t="b">
        <f>OR(MONTH(Taulukko1[[#This Row],[Alku PVM]] )&lt;=9,AND(MONTH(Taulukko1[[#This Row],[Alku PVM]] )=9))</f>
        <v>1</v>
      </c>
      <c r="AF1884" s="90" t="b">
        <f>OR(MONTH(Taulukko1[[#This Row],[Loppu PVM]])&lt;=9,AND(MONTH(Taulukko1[[#This Row],[Loppu PVM]] )=9))</f>
        <v>1</v>
      </c>
      <c r="AG1884" s="90" t="b">
        <f>OR(MONTH(Taulukko1[[#This Row],[Alku PVM]] )&lt;=6,AND(MONTH(Taulukko1[[#This Row],[Alku PVM]] )=6))</f>
        <v>1</v>
      </c>
      <c r="AH1884" s="90" t="b">
        <f>OR(MONTH(Taulukko1[[#This Row],[Loppu PVM]])&lt;=6,AND(MONTH(Taulukko1[[#This Row],[Loppu PVM]] )=6))</f>
        <v>1</v>
      </c>
    </row>
    <row r="1885" spans="1:34" ht="12.75" customHeight="1">
      <c r="A1885" s="21" t="s">
        <v>4290</v>
      </c>
      <c r="B1885" s="23">
        <v>40982</v>
      </c>
      <c r="C1885" s="21" t="s">
        <v>4289</v>
      </c>
      <c r="D1885" s="24"/>
      <c r="F1885" s="23">
        <v>41003</v>
      </c>
      <c r="G1885" s="24">
        <v>0</v>
      </c>
      <c r="H1885" s="22">
        <v>27</v>
      </c>
      <c r="I1885" s="126" t="e">
        <f>INDEX('TOL2008'!B:B,MATCH(A1885,'TOL2008'!A:A,0))</f>
        <v>#N/A</v>
      </c>
      <c r="J1885" s="126" t="e">
        <f>INDEX(Pääluokka!$H$2:$H$100,MATCH(VALUE(LEFT(Taulukko1[[#This Row],[TOL2008]],2)),Pääluokka!$G$2:$G$100,0))</f>
        <v>#N/A</v>
      </c>
      <c r="K1885" s="126" t="e">
        <f>INDEX(Pääluokka!$I$2:$I$100,MATCH(VALUE(LEFT(Taulukko1[[#This Row],[TOL2008]],2)),Pääluokka!$G$2:$G$100,0))</f>
        <v>#N/A</v>
      </c>
      <c r="L1885" s="41">
        <f t="shared" si="290"/>
        <v>21</v>
      </c>
      <c r="M1885" s="43">
        <f t="shared" si="291"/>
        <v>40982</v>
      </c>
      <c r="N1885" s="43">
        <f t="shared" si="292"/>
        <v>41003</v>
      </c>
      <c r="O1885" s="43">
        <f t="shared" si="293"/>
        <v>40969</v>
      </c>
      <c r="P1885" s="43">
        <f t="shared" si="294"/>
        <v>41000</v>
      </c>
      <c r="Q1885" s="41">
        <f t="shared" si="295"/>
        <v>2012</v>
      </c>
      <c r="R1885" s="41">
        <f t="shared" si="296"/>
        <v>2012</v>
      </c>
      <c r="S1885" s="43" t="str">
        <f>YEAR(Taulukko1[[#This Row],[Alku KK]])&amp;"Q"&amp;ROUNDDOWN((MONTH(Taulukko1[[#This Row],[Alku KK]])-1)/3+1,0)</f>
        <v>2012Q1</v>
      </c>
      <c r="T1885" s="43" t="str">
        <f>YEAR(Taulukko1[[#This Row],[Loppu KK]])&amp;"Q"&amp;ROUNDDOWN((MONTH(Taulukko1[[#This Row],[Loppu KK]])-1)/3+1,0)</f>
        <v>2012Q2</v>
      </c>
      <c r="U1885" s="66">
        <f>IF(COUNT(Taulukko1[[#This Row],[Neuvottelujen alaiset ]])=1,Taulukko1[[#This Row],[Neuvottelujen alaiset ]],Taulukko1[[#This Row],[Vähennystarve]])</f>
        <v>27</v>
      </c>
      <c r="V1885" s="44" t="str">
        <f t="shared" si="297"/>
        <v>NA</v>
      </c>
      <c r="W1885" s="44">
        <f t="shared" si="298"/>
        <v>0</v>
      </c>
      <c r="X1885" s="44" t="str">
        <f t="shared" si="299"/>
        <v>NA</v>
      </c>
      <c r="Y1885" s="90" t="b">
        <f>AND(MONTH(Taulukko1[[#This Row],[Alku PVM]] )=6,DAY(Taulukko1[[#This Row],[Alku PVM]] )&gt;19)</f>
        <v>0</v>
      </c>
      <c r="Z1885" s="90" t="b">
        <f>AND(MONTH(Taulukko1[[#This Row],[Loppu PVM]] )=6,DAY(Taulukko1[[#This Row],[Loppu PVM]] )&gt;19)</f>
        <v>0</v>
      </c>
      <c r="AA1885" s="90" t="b">
        <f>OR(MONTH(Taulukko1[[#This Row],[Alku PVM]] )&lt;=5,AND(MONTH(Taulukko1[[#This Row],[Alku PVM]] )=6,DAY(Taulukko1[[#This Row],[Alku PVM]] )&lt;20))</f>
        <v>1</v>
      </c>
      <c r="AB1885" s="90" t="b">
        <f>OR(MONTH(Taulukko1[[#This Row],[Loppu PVM]])&lt;=5,AND(MONTH(Taulukko1[[#This Row],[Loppu PVM]] )=6,DAY(Taulukko1[[#This Row],[Loppu PVM]])&lt;20))</f>
        <v>1</v>
      </c>
      <c r="AC1885" s="90" t="b">
        <f>OR(MONTH(Taulukko1[[#This Row],[Alku PVM]] )&lt;=3,AND(MONTH(Taulukko1[[#This Row],[Alku PVM]] )=3))</f>
        <v>1</v>
      </c>
      <c r="AD1885" s="90" t="b">
        <f>OR(MONTH(Taulukko1[[#This Row],[Loppu PVM]] )&lt;=3,AND(MONTH(Taulukko1[[#This Row],[Loppu PVM]] )=3))</f>
        <v>0</v>
      </c>
      <c r="AE1885" s="90" t="b">
        <f>OR(MONTH(Taulukko1[[#This Row],[Alku PVM]] )&lt;=9,AND(MONTH(Taulukko1[[#This Row],[Alku PVM]] )=9))</f>
        <v>1</v>
      </c>
      <c r="AF1885" s="90" t="b">
        <f>OR(MONTH(Taulukko1[[#This Row],[Loppu PVM]])&lt;=9,AND(MONTH(Taulukko1[[#This Row],[Loppu PVM]] )=9))</f>
        <v>1</v>
      </c>
      <c r="AG1885" s="90" t="b">
        <f>OR(MONTH(Taulukko1[[#This Row],[Alku PVM]] )&lt;=6,AND(MONTH(Taulukko1[[#This Row],[Alku PVM]] )=6))</f>
        <v>1</v>
      </c>
      <c r="AH1885" s="90" t="b">
        <f>OR(MONTH(Taulukko1[[#This Row],[Loppu PVM]])&lt;=6,AND(MONTH(Taulukko1[[#This Row],[Loppu PVM]] )=6))</f>
        <v>1</v>
      </c>
    </row>
    <row r="1886" spans="1:34" ht="12.75" customHeight="1">
      <c r="A1886" s="21" t="s">
        <v>4018</v>
      </c>
      <c r="B1886" s="23">
        <v>40982</v>
      </c>
      <c r="C1886" s="21" t="s">
        <v>4019</v>
      </c>
      <c r="D1886" s="24"/>
      <c r="E1886" s="62">
        <v>65</v>
      </c>
      <c r="F1886" s="23">
        <v>41053</v>
      </c>
      <c r="G1886" s="24">
        <v>35</v>
      </c>
      <c r="H1886" s="22">
        <v>65</v>
      </c>
      <c r="I1886" s="126" t="e">
        <f>INDEX('TOL2008'!B:B,MATCH(A1886,'TOL2008'!A:A,0))</f>
        <v>#N/A</v>
      </c>
      <c r="J1886" s="126" t="e">
        <f>INDEX(Pääluokka!$H$2:$H$100,MATCH(VALUE(LEFT(Taulukko1[[#This Row],[TOL2008]],2)),Pääluokka!$G$2:$G$100,0))</f>
        <v>#N/A</v>
      </c>
      <c r="K1886" s="126" t="e">
        <f>INDEX(Pääluokka!$I$2:$I$100,MATCH(VALUE(LEFT(Taulukko1[[#This Row],[TOL2008]],2)),Pääluokka!$G$2:$G$100,0))</f>
        <v>#N/A</v>
      </c>
      <c r="L1886" s="41">
        <f t="shared" si="290"/>
        <v>71</v>
      </c>
      <c r="M1886" s="43">
        <f t="shared" si="291"/>
        <v>40982</v>
      </c>
      <c r="N1886" s="43">
        <f t="shared" si="292"/>
        <v>41053</v>
      </c>
      <c r="O1886" s="43">
        <f t="shared" si="293"/>
        <v>40969</v>
      </c>
      <c r="P1886" s="43">
        <f t="shared" si="294"/>
        <v>41030</v>
      </c>
      <c r="Q1886" s="41">
        <f t="shared" si="295"/>
        <v>2012</v>
      </c>
      <c r="R1886" s="41">
        <f t="shared" si="296"/>
        <v>2012</v>
      </c>
      <c r="S1886" s="43" t="str">
        <f>YEAR(Taulukko1[[#This Row],[Alku KK]])&amp;"Q"&amp;ROUNDDOWN((MONTH(Taulukko1[[#This Row],[Alku KK]])-1)/3+1,0)</f>
        <v>2012Q1</v>
      </c>
      <c r="T1886" s="43" t="str">
        <f>YEAR(Taulukko1[[#This Row],[Loppu KK]])&amp;"Q"&amp;ROUNDDOWN((MONTH(Taulukko1[[#This Row],[Loppu KK]])-1)/3+1,0)</f>
        <v>2012Q2</v>
      </c>
      <c r="U1886" s="66">
        <f>IF(COUNT(Taulukko1[[#This Row],[Neuvottelujen alaiset ]])=1,Taulukko1[[#This Row],[Neuvottelujen alaiset ]],Taulukko1[[#This Row],[Vähennystarve]])</f>
        <v>65</v>
      </c>
      <c r="V1886" s="44">
        <f t="shared" si="297"/>
        <v>1</v>
      </c>
      <c r="W1886" s="44">
        <f t="shared" si="298"/>
        <v>0.53846153846153844</v>
      </c>
      <c r="X1886" s="44">
        <f t="shared" si="299"/>
        <v>0.53846153846153844</v>
      </c>
      <c r="Y1886" s="90" t="b">
        <f>AND(MONTH(Taulukko1[[#This Row],[Alku PVM]] )=6,DAY(Taulukko1[[#This Row],[Alku PVM]] )&gt;19)</f>
        <v>0</v>
      </c>
      <c r="Z1886" s="90" t="b">
        <f>AND(MONTH(Taulukko1[[#This Row],[Loppu PVM]] )=6,DAY(Taulukko1[[#This Row],[Loppu PVM]] )&gt;19)</f>
        <v>0</v>
      </c>
      <c r="AA1886" s="90" t="b">
        <f>OR(MONTH(Taulukko1[[#This Row],[Alku PVM]] )&lt;=5,AND(MONTH(Taulukko1[[#This Row],[Alku PVM]] )=6,DAY(Taulukko1[[#This Row],[Alku PVM]] )&lt;20))</f>
        <v>1</v>
      </c>
      <c r="AB1886" s="90" t="b">
        <f>OR(MONTH(Taulukko1[[#This Row],[Loppu PVM]])&lt;=5,AND(MONTH(Taulukko1[[#This Row],[Loppu PVM]] )=6,DAY(Taulukko1[[#This Row],[Loppu PVM]])&lt;20))</f>
        <v>1</v>
      </c>
      <c r="AC1886" s="90" t="b">
        <f>OR(MONTH(Taulukko1[[#This Row],[Alku PVM]] )&lt;=3,AND(MONTH(Taulukko1[[#This Row],[Alku PVM]] )=3))</f>
        <v>1</v>
      </c>
      <c r="AD1886" s="90" t="b">
        <f>OR(MONTH(Taulukko1[[#This Row],[Loppu PVM]] )&lt;=3,AND(MONTH(Taulukko1[[#This Row],[Loppu PVM]] )=3))</f>
        <v>0</v>
      </c>
      <c r="AE1886" s="90" t="b">
        <f>OR(MONTH(Taulukko1[[#This Row],[Alku PVM]] )&lt;=9,AND(MONTH(Taulukko1[[#This Row],[Alku PVM]] )=9))</f>
        <v>1</v>
      </c>
      <c r="AF1886" s="90" t="b">
        <f>OR(MONTH(Taulukko1[[#This Row],[Loppu PVM]])&lt;=9,AND(MONTH(Taulukko1[[#This Row],[Loppu PVM]] )=9))</f>
        <v>1</v>
      </c>
      <c r="AG1886" s="90" t="b">
        <f>OR(MONTH(Taulukko1[[#This Row],[Alku PVM]] )&lt;=6,AND(MONTH(Taulukko1[[#This Row],[Alku PVM]] )=6))</f>
        <v>1</v>
      </c>
      <c r="AH1886" s="90" t="b">
        <f>OR(MONTH(Taulukko1[[#This Row],[Loppu PVM]])&lt;=6,AND(MONTH(Taulukko1[[#This Row],[Loppu PVM]] )=6))</f>
        <v>1</v>
      </c>
    </row>
    <row r="1887" spans="1:34" ht="12.75" customHeight="1">
      <c r="A1887" t="s">
        <v>1593</v>
      </c>
      <c r="B1887" s="23">
        <v>40983</v>
      </c>
      <c r="C1887" t="s">
        <v>4209</v>
      </c>
      <c r="E1887" s="62">
        <v>130</v>
      </c>
      <c r="F1887" s="4">
        <v>41061</v>
      </c>
      <c r="G1887" s="5">
        <v>100</v>
      </c>
      <c r="H1887" s="22">
        <v>130</v>
      </c>
      <c r="I1887" s="126" t="e">
        <f>INDEX('TOL2008'!B:B,MATCH(A1887,'TOL2008'!A:A,0))</f>
        <v>#N/A</v>
      </c>
      <c r="J1887" s="126" t="e">
        <f>INDEX(Pääluokka!$H$2:$H$100,MATCH(VALUE(LEFT(Taulukko1[[#This Row],[TOL2008]],2)),Pääluokka!$G$2:$G$100,0))</f>
        <v>#N/A</v>
      </c>
      <c r="K1887" s="126" t="e">
        <f>INDEX(Pääluokka!$I$2:$I$100,MATCH(VALUE(LEFT(Taulukko1[[#This Row],[TOL2008]],2)),Pääluokka!$G$2:$G$100,0))</f>
        <v>#N/A</v>
      </c>
      <c r="L1887" s="41">
        <f t="shared" si="290"/>
        <v>78</v>
      </c>
      <c r="M1887" s="43">
        <f t="shared" si="291"/>
        <v>40983</v>
      </c>
      <c r="N1887" s="43">
        <f t="shared" si="292"/>
        <v>41061</v>
      </c>
      <c r="O1887" s="43">
        <f t="shared" si="293"/>
        <v>40969</v>
      </c>
      <c r="P1887" s="43">
        <f t="shared" si="294"/>
        <v>41061</v>
      </c>
      <c r="Q1887" s="41">
        <f t="shared" si="295"/>
        <v>2012</v>
      </c>
      <c r="R1887" s="41">
        <f t="shared" si="296"/>
        <v>2012</v>
      </c>
      <c r="S1887" s="43" t="str">
        <f>YEAR(Taulukko1[[#This Row],[Alku KK]])&amp;"Q"&amp;ROUNDDOWN((MONTH(Taulukko1[[#This Row],[Alku KK]])-1)/3+1,0)</f>
        <v>2012Q1</v>
      </c>
      <c r="T1887" s="43" t="str">
        <f>YEAR(Taulukko1[[#This Row],[Loppu KK]])&amp;"Q"&amp;ROUNDDOWN((MONTH(Taulukko1[[#This Row],[Loppu KK]])-1)/3+1,0)</f>
        <v>2012Q2</v>
      </c>
      <c r="U1887" s="66">
        <f>IF(COUNT(Taulukko1[[#This Row],[Neuvottelujen alaiset ]])=1,Taulukko1[[#This Row],[Neuvottelujen alaiset ]],Taulukko1[[#This Row],[Vähennystarve]])</f>
        <v>130</v>
      </c>
      <c r="V1887" s="44">
        <f t="shared" si="297"/>
        <v>1</v>
      </c>
      <c r="W1887" s="44">
        <f t="shared" si="298"/>
        <v>0.76923076923076927</v>
      </c>
      <c r="X1887" s="44">
        <f t="shared" si="299"/>
        <v>0.76923076923076927</v>
      </c>
      <c r="Y1887" s="90" t="b">
        <f>AND(MONTH(Taulukko1[[#This Row],[Alku PVM]] )=6,DAY(Taulukko1[[#This Row],[Alku PVM]] )&gt;19)</f>
        <v>0</v>
      </c>
      <c r="Z1887" s="90" t="b">
        <f>AND(MONTH(Taulukko1[[#This Row],[Loppu PVM]] )=6,DAY(Taulukko1[[#This Row],[Loppu PVM]] )&gt;19)</f>
        <v>0</v>
      </c>
      <c r="AA1887" s="90" t="b">
        <f>OR(MONTH(Taulukko1[[#This Row],[Alku PVM]] )&lt;=5,AND(MONTH(Taulukko1[[#This Row],[Alku PVM]] )=6,DAY(Taulukko1[[#This Row],[Alku PVM]] )&lt;20))</f>
        <v>1</v>
      </c>
      <c r="AB1887" s="90" t="b">
        <f>OR(MONTH(Taulukko1[[#This Row],[Loppu PVM]])&lt;=5,AND(MONTH(Taulukko1[[#This Row],[Loppu PVM]] )=6,DAY(Taulukko1[[#This Row],[Loppu PVM]])&lt;20))</f>
        <v>1</v>
      </c>
      <c r="AC1887" s="90" t="b">
        <f>OR(MONTH(Taulukko1[[#This Row],[Alku PVM]] )&lt;=3,AND(MONTH(Taulukko1[[#This Row],[Alku PVM]] )=3))</f>
        <v>1</v>
      </c>
      <c r="AD1887" s="90" t="b">
        <f>OR(MONTH(Taulukko1[[#This Row],[Loppu PVM]] )&lt;=3,AND(MONTH(Taulukko1[[#This Row],[Loppu PVM]] )=3))</f>
        <v>0</v>
      </c>
      <c r="AE1887" s="90" t="b">
        <f>OR(MONTH(Taulukko1[[#This Row],[Alku PVM]] )&lt;=9,AND(MONTH(Taulukko1[[#This Row],[Alku PVM]] )=9))</f>
        <v>1</v>
      </c>
      <c r="AF1887" s="90" t="b">
        <f>OR(MONTH(Taulukko1[[#This Row],[Loppu PVM]])&lt;=9,AND(MONTH(Taulukko1[[#This Row],[Loppu PVM]] )=9))</f>
        <v>1</v>
      </c>
      <c r="AG1887" s="90" t="b">
        <f>OR(MONTH(Taulukko1[[#This Row],[Alku PVM]] )&lt;=6,AND(MONTH(Taulukko1[[#This Row],[Alku PVM]] )=6))</f>
        <v>1</v>
      </c>
      <c r="AH1887" s="90" t="b">
        <f>OR(MONTH(Taulukko1[[#This Row],[Loppu PVM]])&lt;=6,AND(MONTH(Taulukko1[[#This Row],[Loppu PVM]] )=6))</f>
        <v>1</v>
      </c>
    </row>
    <row r="1888" spans="1:34" ht="12.75" customHeight="1">
      <c r="A1888" t="s">
        <v>3444</v>
      </c>
      <c r="B1888" s="23">
        <v>40984</v>
      </c>
      <c r="C1888" t="s">
        <v>87</v>
      </c>
      <c r="E1888" s="62">
        <v>30</v>
      </c>
      <c r="F1888" s="4">
        <v>41031</v>
      </c>
      <c r="G1888" s="5">
        <v>30</v>
      </c>
      <c r="H1888" s="22">
        <v>144</v>
      </c>
      <c r="I1888" s="126" t="e">
        <f>INDEX('TOL2008'!B:B,MATCH(A1888,'TOL2008'!A:A,0))</f>
        <v>#N/A</v>
      </c>
      <c r="J1888" s="126" t="e">
        <f>INDEX(Pääluokka!$H$2:$H$100,MATCH(VALUE(LEFT(Taulukko1[[#This Row],[TOL2008]],2)),Pääluokka!$G$2:$G$100,0))</f>
        <v>#N/A</v>
      </c>
      <c r="K1888" s="126" t="e">
        <f>INDEX(Pääluokka!$I$2:$I$100,MATCH(VALUE(LEFT(Taulukko1[[#This Row],[TOL2008]],2)),Pääluokka!$G$2:$G$100,0))</f>
        <v>#N/A</v>
      </c>
      <c r="L1888" s="41">
        <f t="shared" si="290"/>
        <v>47</v>
      </c>
      <c r="M1888" s="43">
        <f t="shared" si="291"/>
        <v>40984</v>
      </c>
      <c r="N1888" s="43">
        <f t="shared" si="292"/>
        <v>41031</v>
      </c>
      <c r="O1888" s="43">
        <f t="shared" si="293"/>
        <v>40969</v>
      </c>
      <c r="P1888" s="43">
        <f t="shared" si="294"/>
        <v>41030</v>
      </c>
      <c r="Q1888" s="41">
        <f t="shared" si="295"/>
        <v>2012</v>
      </c>
      <c r="R1888" s="41">
        <f t="shared" si="296"/>
        <v>2012</v>
      </c>
      <c r="S1888" s="43" t="str">
        <f>YEAR(Taulukko1[[#This Row],[Alku KK]])&amp;"Q"&amp;ROUNDDOWN((MONTH(Taulukko1[[#This Row],[Alku KK]])-1)/3+1,0)</f>
        <v>2012Q1</v>
      </c>
      <c r="T1888" s="43" t="str">
        <f>YEAR(Taulukko1[[#This Row],[Loppu KK]])&amp;"Q"&amp;ROUNDDOWN((MONTH(Taulukko1[[#This Row],[Loppu KK]])-1)/3+1,0)</f>
        <v>2012Q2</v>
      </c>
      <c r="U1888" s="66">
        <f>IF(COUNT(Taulukko1[[#This Row],[Neuvottelujen alaiset ]])=1,Taulukko1[[#This Row],[Neuvottelujen alaiset ]],Taulukko1[[#This Row],[Vähennystarve]])</f>
        <v>144</v>
      </c>
      <c r="V1888" s="44">
        <f t="shared" si="297"/>
        <v>0.20833333333333334</v>
      </c>
      <c r="W1888" s="44">
        <f t="shared" si="298"/>
        <v>0.20833333333333334</v>
      </c>
      <c r="X1888" s="44">
        <f t="shared" si="299"/>
        <v>1</v>
      </c>
      <c r="Y1888" s="90" t="b">
        <f>AND(MONTH(Taulukko1[[#This Row],[Alku PVM]] )=6,DAY(Taulukko1[[#This Row],[Alku PVM]] )&gt;19)</f>
        <v>0</v>
      </c>
      <c r="Z1888" s="90" t="b">
        <f>AND(MONTH(Taulukko1[[#This Row],[Loppu PVM]] )=6,DAY(Taulukko1[[#This Row],[Loppu PVM]] )&gt;19)</f>
        <v>0</v>
      </c>
      <c r="AA1888" s="90" t="b">
        <f>OR(MONTH(Taulukko1[[#This Row],[Alku PVM]] )&lt;=5,AND(MONTH(Taulukko1[[#This Row],[Alku PVM]] )=6,DAY(Taulukko1[[#This Row],[Alku PVM]] )&lt;20))</f>
        <v>1</v>
      </c>
      <c r="AB1888" s="90" t="b">
        <f>OR(MONTH(Taulukko1[[#This Row],[Loppu PVM]])&lt;=5,AND(MONTH(Taulukko1[[#This Row],[Loppu PVM]] )=6,DAY(Taulukko1[[#This Row],[Loppu PVM]])&lt;20))</f>
        <v>1</v>
      </c>
      <c r="AC1888" s="90" t="b">
        <f>OR(MONTH(Taulukko1[[#This Row],[Alku PVM]] )&lt;=3,AND(MONTH(Taulukko1[[#This Row],[Alku PVM]] )=3))</f>
        <v>1</v>
      </c>
      <c r="AD1888" s="90" t="b">
        <f>OR(MONTH(Taulukko1[[#This Row],[Loppu PVM]] )&lt;=3,AND(MONTH(Taulukko1[[#This Row],[Loppu PVM]] )=3))</f>
        <v>0</v>
      </c>
      <c r="AE1888" s="90" t="b">
        <f>OR(MONTH(Taulukko1[[#This Row],[Alku PVM]] )&lt;=9,AND(MONTH(Taulukko1[[#This Row],[Alku PVM]] )=9))</f>
        <v>1</v>
      </c>
      <c r="AF1888" s="90" t="b">
        <f>OR(MONTH(Taulukko1[[#This Row],[Loppu PVM]])&lt;=9,AND(MONTH(Taulukko1[[#This Row],[Loppu PVM]] )=9))</f>
        <v>1</v>
      </c>
      <c r="AG1888" s="90" t="b">
        <f>OR(MONTH(Taulukko1[[#This Row],[Alku PVM]] )&lt;=6,AND(MONTH(Taulukko1[[#This Row],[Alku PVM]] )=6))</f>
        <v>1</v>
      </c>
      <c r="AH1888" s="90" t="b">
        <f>OR(MONTH(Taulukko1[[#This Row],[Loppu PVM]])&lt;=6,AND(MONTH(Taulukko1[[#This Row],[Loppu PVM]] )=6))</f>
        <v>1</v>
      </c>
    </row>
    <row r="1889" spans="1:34" ht="12.75" customHeight="1">
      <c r="A1889" t="s">
        <v>1255</v>
      </c>
      <c r="B1889" s="23">
        <v>40984</v>
      </c>
      <c r="C1889" t="s">
        <v>4249</v>
      </c>
      <c r="F1889" s="4">
        <v>41037</v>
      </c>
      <c r="G1889" s="5">
        <v>0</v>
      </c>
      <c r="H1889" s="22">
        <v>200</v>
      </c>
      <c r="I1889" s="126">
        <f>INDEX('TOL2008'!B:B,MATCH(A1889,'TOL2008'!A:A,0))</f>
        <v>94110</v>
      </c>
      <c r="J1889" s="126" t="str">
        <f>INDEX(Pääluokka!$H$2:$H$100,MATCH(VALUE(LEFT(Taulukko1[[#This Row],[TOL2008]],2)),Pääluokka!$G$2:$G$100,0))</f>
        <v>Muu palvelutoiminta</v>
      </c>
      <c r="K1889" s="126" t="str">
        <f>INDEX(Pääluokka!$I$2:$I$100,MATCH(VALUE(LEFT(Taulukko1[[#This Row],[TOL2008]],2)),Pääluokka!$G$2:$G$100,0))</f>
        <v>Palvelualat (G-N, R, S)</v>
      </c>
      <c r="L1889" s="41">
        <f t="shared" si="290"/>
        <v>53</v>
      </c>
      <c r="M1889" s="43">
        <f t="shared" si="291"/>
        <v>40984</v>
      </c>
      <c r="N1889" s="43">
        <f t="shared" si="292"/>
        <v>41037</v>
      </c>
      <c r="O1889" s="43">
        <f t="shared" si="293"/>
        <v>40969</v>
      </c>
      <c r="P1889" s="43">
        <f t="shared" si="294"/>
        <v>41030</v>
      </c>
      <c r="Q1889" s="41">
        <f t="shared" si="295"/>
        <v>2012</v>
      </c>
      <c r="R1889" s="41">
        <f t="shared" si="296"/>
        <v>2012</v>
      </c>
      <c r="S1889" s="43" t="str">
        <f>YEAR(Taulukko1[[#This Row],[Alku KK]])&amp;"Q"&amp;ROUNDDOWN((MONTH(Taulukko1[[#This Row],[Alku KK]])-1)/3+1,0)</f>
        <v>2012Q1</v>
      </c>
      <c r="T1889" s="43" t="str">
        <f>YEAR(Taulukko1[[#This Row],[Loppu KK]])&amp;"Q"&amp;ROUNDDOWN((MONTH(Taulukko1[[#This Row],[Loppu KK]])-1)/3+1,0)</f>
        <v>2012Q2</v>
      </c>
      <c r="U1889" s="66">
        <f>IF(COUNT(Taulukko1[[#This Row],[Neuvottelujen alaiset ]])=1,Taulukko1[[#This Row],[Neuvottelujen alaiset ]],Taulukko1[[#This Row],[Vähennystarve]])</f>
        <v>200</v>
      </c>
      <c r="V1889" s="44" t="str">
        <f t="shared" si="297"/>
        <v>NA</v>
      </c>
      <c r="W1889" s="44">
        <f t="shared" si="298"/>
        <v>0</v>
      </c>
      <c r="X1889" s="44" t="str">
        <f t="shared" si="299"/>
        <v>NA</v>
      </c>
      <c r="Y1889" s="90" t="b">
        <f>AND(MONTH(Taulukko1[[#This Row],[Alku PVM]] )=6,DAY(Taulukko1[[#This Row],[Alku PVM]] )&gt;19)</f>
        <v>0</v>
      </c>
      <c r="Z1889" s="90" t="b">
        <f>AND(MONTH(Taulukko1[[#This Row],[Loppu PVM]] )=6,DAY(Taulukko1[[#This Row],[Loppu PVM]] )&gt;19)</f>
        <v>0</v>
      </c>
      <c r="AA1889" s="90" t="b">
        <f>OR(MONTH(Taulukko1[[#This Row],[Alku PVM]] )&lt;=5,AND(MONTH(Taulukko1[[#This Row],[Alku PVM]] )=6,DAY(Taulukko1[[#This Row],[Alku PVM]] )&lt;20))</f>
        <v>1</v>
      </c>
      <c r="AB1889" s="90" t="b">
        <f>OR(MONTH(Taulukko1[[#This Row],[Loppu PVM]])&lt;=5,AND(MONTH(Taulukko1[[#This Row],[Loppu PVM]] )=6,DAY(Taulukko1[[#This Row],[Loppu PVM]])&lt;20))</f>
        <v>1</v>
      </c>
      <c r="AC1889" s="90" t="b">
        <f>OR(MONTH(Taulukko1[[#This Row],[Alku PVM]] )&lt;=3,AND(MONTH(Taulukko1[[#This Row],[Alku PVM]] )=3))</f>
        <v>1</v>
      </c>
      <c r="AD1889" s="90" t="b">
        <f>OR(MONTH(Taulukko1[[#This Row],[Loppu PVM]] )&lt;=3,AND(MONTH(Taulukko1[[#This Row],[Loppu PVM]] )=3))</f>
        <v>0</v>
      </c>
      <c r="AE1889" s="90" t="b">
        <f>OR(MONTH(Taulukko1[[#This Row],[Alku PVM]] )&lt;=9,AND(MONTH(Taulukko1[[#This Row],[Alku PVM]] )=9))</f>
        <v>1</v>
      </c>
      <c r="AF1889" s="90" t="b">
        <f>OR(MONTH(Taulukko1[[#This Row],[Loppu PVM]])&lt;=9,AND(MONTH(Taulukko1[[#This Row],[Loppu PVM]] )=9))</f>
        <v>1</v>
      </c>
      <c r="AG1889" s="90" t="b">
        <f>OR(MONTH(Taulukko1[[#This Row],[Alku PVM]] )&lt;=6,AND(MONTH(Taulukko1[[#This Row],[Alku PVM]] )=6))</f>
        <v>1</v>
      </c>
      <c r="AH1889" s="90" t="b">
        <f>OR(MONTH(Taulukko1[[#This Row],[Loppu PVM]])&lt;=6,AND(MONTH(Taulukko1[[#This Row],[Loppu PVM]] )=6))</f>
        <v>1</v>
      </c>
    </row>
    <row r="1890" spans="1:34" ht="12.75" customHeight="1">
      <c r="A1890" t="s">
        <v>3513</v>
      </c>
      <c r="B1890" s="23">
        <v>40984</v>
      </c>
      <c r="C1890" t="s">
        <v>3855</v>
      </c>
      <c r="D1890" s="5">
        <v>60</v>
      </c>
      <c r="E1890" s="62">
        <v>9</v>
      </c>
      <c r="F1890" s="4">
        <v>41011</v>
      </c>
      <c r="G1890" s="5">
        <v>2</v>
      </c>
      <c r="H1890" s="22">
        <v>79</v>
      </c>
      <c r="I1890" s="126">
        <f>INDEX('TOL2008'!B:B,MATCH(A1890,'TOL2008'!A:A,0))</f>
        <v>22290</v>
      </c>
      <c r="J1890" s="126" t="str">
        <f>INDEX(Pääluokka!$H$2:$H$100,MATCH(VALUE(LEFT(Taulukko1[[#This Row],[TOL2008]],2)),Pääluokka!$G$2:$G$100,0))</f>
        <v>Teollisuus</v>
      </c>
      <c r="K1890" s="126" t="str">
        <f>INDEX(Pääluokka!$I$2:$I$100,MATCH(VALUE(LEFT(Taulukko1[[#This Row],[TOL2008]],2)),Pääluokka!$G$2:$G$100,0))</f>
        <v>Teollisuus (C-E)</v>
      </c>
      <c r="L1890" s="41">
        <f t="shared" si="290"/>
        <v>27</v>
      </c>
      <c r="M1890" s="43">
        <f t="shared" si="291"/>
        <v>40984</v>
      </c>
      <c r="N1890" s="43">
        <f t="shared" si="292"/>
        <v>41011</v>
      </c>
      <c r="O1890" s="43">
        <f t="shared" si="293"/>
        <v>40969</v>
      </c>
      <c r="P1890" s="43">
        <f t="shared" si="294"/>
        <v>41000</v>
      </c>
      <c r="Q1890" s="41">
        <f t="shared" si="295"/>
        <v>2012</v>
      </c>
      <c r="R1890" s="41">
        <f t="shared" si="296"/>
        <v>2012</v>
      </c>
      <c r="S1890" s="43" t="str">
        <f>YEAR(Taulukko1[[#This Row],[Alku KK]])&amp;"Q"&amp;ROUNDDOWN((MONTH(Taulukko1[[#This Row],[Alku KK]])-1)/3+1,0)</f>
        <v>2012Q1</v>
      </c>
      <c r="T1890" s="43" t="str">
        <f>YEAR(Taulukko1[[#This Row],[Loppu KK]])&amp;"Q"&amp;ROUNDDOWN((MONTH(Taulukko1[[#This Row],[Loppu KK]])-1)/3+1,0)</f>
        <v>2012Q2</v>
      </c>
      <c r="U1890" s="66">
        <f>IF(COUNT(Taulukko1[[#This Row],[Neuvottelujen alaiset ]])=1,Taulukko1[[#This Row],[Neuvottelujen alaiset ]],Taulukko1[[#This Row],[Vähennystarve]])</f>
        <v>79</v>
      </c>
      <c r="V1890" s="44">
        <f t="shared" si="297"/>
        <v>0.11392405063291139</v>
      </c>
      <c r="W1890" s="44">
        <f t="shared" si="298"/>
        <v>2.5316455696202531E-2</v>
      </c>
      <c r="X1890" s="44">
        <f t="shared" si="299"/>
        <v>0.22222222222222221</v>
      </c>
      <c r="Y1890" s="90" t="b">
        <f>AND(MONTH(Taulukko1[[#This Row],[Alku PVM]] )=6,DAY(Taulukko1[[#This Row],[Alku PVM]] )&gt;19)</f>
        <v>0</v>
      </c>
      <c r="Z1890" s="90" t="b">
        <f>AND(MONTH(Taulukko1[[#This Row],[Loppu PVM]] )=6,DAY(Taulukko1[[#This Row],[Loppu PVM]] )&gt;19)</f>
        <v>0</v>
      </c>
      <c r="AA1890" s="90" t="b">
        <f>OR(MONTH(Taulukko1[[#This Row],[Alku PVM]] )&lt;=5,AND(MONTH(Taulukko1[[#This Row],[Alku PVM]] )=6,DAY(Taulukko1[[#This Row],[Alku PVM]] )&lt;20))</f>
        <v>1</v>
      </c>
      <c r="AB1890" s="90" t="b">
        <f>OR(MONTH(Taulukko1[[#This Row],[Loppu PVM]])&lt;=5,AND(MONTH(Taulukko1[[#This Row],[Loppu PVM]] )=6,DAY(Taulukko1[[#This Row],[Loppu PVM]])&lt;20))</f>
        <v>1</v>
      </c>
      <c r="AC1890" s="90" t="b">
        <f>OR(MONTH(Taulukko1[[#This Row],[Alku PVM]] )&lt;=3,AND(MONTH(Taulukko1[[#This Row],[Alku PVM]] )=3))</f>
        <v>1</v>
      </c>
      <c r="AD1890" s="90" t="b">
        <f>OR(MONTH(Taulukko1[[#This Row],[Loppu PVM]] )&lt;=3,AND(MONTH(Taulukko1[[#This Row],[Loppu PVM]] )=3))</f>
        <v>0</v>
      </c>
      <c r="AE1890" s="90" t="b">
        <f>OR(MONTH(Taulukko1[[#This Row],[Alku PVM]] )&lt;=9,AND(MONTH(Taulukko1[[#This Row],[Alku PVM]] )=9))</f>
        <v>1</v>
      </c>
      <c r="AF1890" s="90" t="b">
        <f>OR(MONTH(Taulukko1[[#This Row],[Loppu PVM]])&lt;=9,AND(MONTH(Taulukko1[[#This Row],[Loppu PVM]] )=9))</f>
        <v>1</v>
      </c>
      <c r="AG1890" s="90" t="b">
        <f>OR(MONTH(Taulukko1[[#This Row],[Alku PVM]] )&lt;=6,AND(MONTH(Taulukko1[[#This Row],[Alku PVM]] )=6))</f>
        <v>1</v>
      </c>
      <c r="AH1890" s="90" t="b">
        <f>OR(MONTH(Taulukko1[[#This Row],[Loppu PVM]])&lt;=6,AND(MONTH(Taulukko1[[#This Row],[Loppu PVM]] )=6))</f>
        <v>1</v>
      </c>
    </row>
    <row r="1891" spans="1:34" ht="12.75" customHeight="1">
      <c r="A1891" t="s">
        <v>90</v>
      </c>
      <c r="B1891" s="23">
        <v>40988</v>
      </c>
      <c r="C1891" t="s">
        <v>3881</v>
      </c>
      <c r="E1891" s="62">
        <v>500</v>
      </c>
      <c r="F1891" s="4">
        <v>41036</v>
      </c>
      <c r="G1891" s="5">
        <v>410</v>
      </c>
      <c r="H1891" s="22">
        <v>500</v>
      </c>
      <c r="I1891" s="126">
        <f>INDEX('TOL2008'!B:B,MATCH(A1891,'TOL2008'!A:A,0))</f>
        <v>62030</v>
      </c>
      <c r="J1891" s="126" t="str">
        <f>INDEX(Pääluokka!$H$2:$H$100,MATCH(VALUE(LEFT(Taulukko1[[#This Row],[TOL2008]],2)),Pääluokka!$G$2:$G$100,0))</f>
        <v>Informaatio ja viestintä</v>
      </c>
      <c r="K1891" s="126" t="str">
        <f>INDEX(Pääluokka!$I$2:$I$100,MATCH(VALUE(LEFT(Taulukko1[[#This Row],[TOL2008]],2)),Pääluokka!$G$2:$G$100,0))</f>
        <v>Palvelualat (G-N, R, S)</v>
      </c>
      <c r="L1891" s="41">
        <f t="shared" si="290"/>
        <v>48</v>
      </c>
      <c r="M1891" s="43">
        <f t="shared" si="291"/>
        <v>40988</v>
      </c>
      <c r="N1891" s="43">
        <f t="shared" si="292"/>
        <v>41036</v>
      </c>
      <c r="O1891" s="43">
        <f t="shared" si="293"/>
        <v>40969</v>
      </c>
      <c r="P1891" s="43">
        <f t="shared" si="294"/>
        <v>41030</v>
      </c>
      <c r="Q1891" s="41">
        <f t="shared" si="295"/>
        <v>2012</v>
      </c>
      <c r="R1891" s="41">
        <f t="shared" si="296"/>
        <v>2012</v>
      </c>
      <c r="S1891" s="43" t="str">
        <f>YEAR(Taulukko1[[#This Row],[Alku KK]])&amp;"Q"&amp;ROUNDDOWN((MONTH(Taulukko1[[#This Row],[Alku KK]])-1)/3+1,0)</f>
        <v>2012Q1</v>
      </c>
      <c r="T1891" s="43" t="str">
        <f>YEAR(Taulukko1[[#This Row],[Loppu KK]])&amp;"Q"&amp;ROUNDDOWN((MONTH(Taulukko1[[#This Row],[Loppu KK]])-1)/3+1,0)</f>
        <v>2012Q2</v>
      </c>
      <c r="U1891" s="66">
        <f>IF(COUNT(Taulukko1[[#This Row],[Neuvottelujen alaiset ]])=1,Taulukko1[[#This Row],[Neuvottelujen alaiset ]],Taulukko1[[#This Row],[Vähennystarve]])</f>
        <v>500</v>
      </c>
      <c r="V1891" s="44">
        <f t="shared" si="297"/>
        <v>1</v>
      </c>
      <c r="W1891" s="44">
        <f t="shared" si="298"/>
        <v>0.82</v>
      </c>
      <c r="X1891" s="44">
        <f t="shared" si="299"/>
        <v>0.82</v>
      </c>
      <c r="Y1891" s="90" t="b">
        <f>AND(MONTH(Taulukko1[[#This Row],[Alku PVM]] )=6,DAY(Taulukko1[[#This Row],[Alku PVM]] )&gt;19)</f>
        <v>0</v>
      </c>
      <c r="Z1891" s="90" t="b">
        <f>AND(MONTH(Taulukko1[[#This Row],[Loppu PVM]] )=6,DAY(Taulukko1[[#This Row],[Loppu PVM]] )&gt;19)</f>
        <v>0</v>
      </c>
      <c r="AA1891" s="90" t="b">
        <f>OR(MONTH(Taulukko1[[#This Row],[Alku PVM]] )&lt;=5,AND(MONTH(Taulukko1[[#This Row],[Alku PVM]] )=6,DAY(Taulukko1[[#This Row],[Alku PVM]] )&lt;20))</f>
        <v>1</v>
      </c>
      <c r="AB1891" s="90" t="b">
        <f>OR(MONTH(Taulukko1[[#This Row],[Loppu PVM]])&lt;=5,AND(MONTH(Taulukko1[[#This Row],[Loppu PVM]] )=6,DAY(Taulukko1[[#This Row],[Loppu PVM]])&lt;20))</f>
        <v>1</v>
      </c>
      <c r="AC1891" s="90" t="b">
        <f>OR(MONTH(Taulukko1[[#This Row],[Alku PVM]] )&lt;=3,AND(MONTH(Taulukko1[[#This Row],[Alku PVM]] )=3))</f>
        <v>1</v>
      </c>
      <c r="AD1891" s="90" t="b">
        <f>OR(MONTH(Taulukko1[[#This Row],[Loppu PVM]] )&lt;=3,AND(MONTH(Taulukko1[[#This Row],[Loppu PVM]] )=3))</f>
        <v>0</v>
      </c>
      <c r="AE1891" s="90" t="b">
        <f>OR(MONTH(Taulukko1[[#This Row],[Alku PVM]] )&lt;=9,AND(MONTH(Taulukko1[[#This Row],[Alku PVM]] )=9))</f>
        <v>1</v>
      </c>
      <c r="AF1891" s="90" t="b">
        <f>OR(MONTH(Taulukko1[[#This Row],[Loppu PVM]])&lt;=9,AND(MONTH(Taulukko1[[#This Row],[Loppu PVM]] )=9))</f>
        <v>1</v>
      </c>
      <c r="AG1891" s="90" t="b">
        <f>OR(MONTH(Taulukko1[[#This Row],[Alku PVM]] )&lt;=6,AND(MONTH(Taulukko1[[#This Row],[Alku PVM]] )=6))</f>
        <v>1</v>
      </c>
      <c r="AH1891" s="90" t="b">
        <f>OR(MONTH(Taulukko1[[#This Row],[Loppu PVM]])&lt;=6,AND(MONTH(Taulukko1[[#This Row],[Loppu PVM]] )=6))</f>
        <v>1</v>
      </c>
    </row>
    <row r="1892" spans="1:34" ht="12.75" customHeight="1">
      <c r="A1892" s="21" t="s">
        <v>219</v>
      </c>
      <c r="B1892" s="23">
        <v>40990</v>
      </c>
      <c r="C1892" s="21" t="s">
        <v>3982</v>
      </c>
      <c r="D1892" s="24">
        <v>0</v>
      </c>
      <c r="F1892" s="23">
        <v>41059</v>
      </c>
      <c r="G1892" s="24">
        <v>25</v>
      </c>
      <c r="H1892" s="22">
        <v>49</v>
      </c>
      <c r="I1892" s="126">
        <f>INDEX('TOL2008'!B:B,MATCH(A1892,'TOL2008'!A:A,0))</f>
        <v>30110</v>
      </c>
      <c r="J1892" s="126" t="str">
        <f>INDEX(Pääluokka!$H$2:$H$100,MATCH(VALUE(LEFT(Taulukko1[[#This Row],[TOL2008]],2)),Pääluokka!$G$2:$G$100,0))</f>
        <v>Teollisuus</v>
      </c>
      <c r="K1892" s="126" t="str">
        <f>INDEX(Pääluokka!$I$2:$I$100,MATCH(VALUE(LEFT(Taulukko1[[#This Row],[TOL2008]],2)),Pääluokka!$G$2:$G$100,0))</f>
        <v>Teollisuus (C-E)</v>
      </c>
      <c r="L1892" s="41">
        <f t="shared" si="290"/>
        <v>69</v>
      </c>
      <c r="M1892" s="43">
        <f t="shared" si="291"/>
        <v>40990</v>
      </c>
      <c r="N1892" s="43">
        <f t="shared" si="292"/>
        <v>41059</v>
      </c>
      <c r="O1892" s="43">
        <f t="shared" si="293"/>
        <v>40969</v>
      </c>
      <c r="P1892" s="43">
        <f t="shared" si="294"/>
        <v>41030</v>
      </c>
      <c r="Q1892" s="41">
        <f t="shared" si="295"/>
        <v>2012</v>
      </c>
      <c r="R1892" s="41">
        <f t="shared" si="296"/>
        <v>2012</v>
      </c>
      <c r="S1892" s="43" t="str">
        <f>YEAR(Taulukko1[[#This Row],[Alku KK]])&amp;"Q"&amp;ROUNDDOWN((MONTH(Taulukko1[[#This Row],[Alku KK]])-1)/3+1,0)</f>
        <v>2012Q1</v>
      </c>
      <c r="T1892" s="43" t="str">
        <f>YEAR(Taulukko1[[#This Row],[Loppu KK]])&amp;"Q"&amp;ROUNDDOWN((MONTH(Taulukko1[[#This Row],[Loppu KK]])-1)/3+1,0)</f>
        <v>2012Q2</v>
      </c>
      <c r="U1892" s="66">
        <f>IF(COUNT(Taulukko1[[#This Row],[Neuvottelujen alaiset ]])=1,Taulukko1[[#This Row],[Neuvottelujen alaiset ]],Taulukko1[[#This Row],[Vähennystarve]])</f>
        <v>49</v>
      </c>
      <c r="V1892" s="44" t="str">
        <f t="shared" si="297"/>
        <v>NA</v>
      </c>
      <c r="W1892" s="44">
        <f t="shared" si="298"/>
        <v>0.51020408163265307</v>
      </c>
      <c r="X1892" s="44" t="str">
        <f t="shared" si="299"/>
        <v>NA</v>
      </c>
      <c r="Y1892" s="90" t="b">
        <f>AND(MONTH(Taulukko1[[#This Row],[Alku PVM]] )=6,DAY(Taulukko1[[#This Row],[Alku PVM]] )&gt;19)</f>
        <v>0</v>
      </c>
      <c r="Z1892" s="90" t="b">
        <f>AND(MONTH(Taulukko1[[#This Row],[Loppu PVM]] )=6,DAY(Taulukko1[[#This Row],[Loppu PVM]] )&gt;19)</f>
        <v>0</v>
      </c>
      <c r="AA1892" s="90" t="b">
        <f>OR(MONTH(Taulukko1[[#This Row],[Alku PVM]] )&lt;=5,AND(MONTH(Taulukko1[[#This Row],[Alku PVM]] )=6,DAY(Taulukko1[[#This Row],[Alku PVM]] )&lt;20))</f>
        <v>1</v>
      </c>
      <c r="AB1892" s="90" t="b">
        <f>OR(MONTH(Taulukko1[[#This Row],[Loppu PVM]])&lt;=5,AND(MONTH(Taulukko1[[#This Row],[Loppu PVM]] )=6,DAY(Taulukko1[[#This Row],[Loppu PVM]])&lt;20))</f>
        <v>1</v>
      </c>
      <c r="AC1892" s="90" t="b">
        <f>OR(MONTH(Taulukko1[[#This Row],[Alku PVM]] )&lt;=3,AND(MONTH(Taulukko1[[#This Row],[Alku PVM]] )=3))</f>
        <v>1</v>
      </c>
      <c r="AD1892" s="90" t="b">
        <f>OR(MONTH(Taulukko1[[#This Row],[Loppu PVM]] )&lt;=3,AND(MONTH(Taulukko1[[#This Row],[Loppu PVM]] )=3))</f>
        <v>0</v>
      </c>
      <c r="AE1892" s="90" t="b">
        <f>OR(MONTH(Taulukko1[[#This Row],[Alku PVM]] )&lt;=9,AND(MONTH(Taulukko1[[#This Row],[Alku PVM]] )=9))</f>
        <v>1</v>
      </c>
      <c r="AF1892" s="90" t="b">
        <f>OR(MONTH(Taulukko1[[#This Row],[Loppu PVM]])&lt;=9,AND(MONTH(Taulukko1[[#This Row],[Loppu PVM]] )=9))</f>
        <v>1</v>
      </c>
      <c r="AG1892" s="90" t="b">
        <f>OR(MONTH(Taulukko1[[#This Row],[Alku PVM]] )&lt;=6,AND(MONTH(Taulukko1[[#This Row],[Alku PVM]] )=6))</f>
        <v>1</v>
      </c>
      <c r="AH1892" s="90" t="b">
        <f>OR(MONTH(Taulukko1[[#This Row],[Loppu PVM]])&lt;=6,AND(MONTH(Taulukko1[[#This Row],[Loppu PVM]] )=6))</f>
        <v>1</v>
      </c>
    </row>
    <row r="1893" spans="1:34" ht="12.75" customHeight="1">
      <c r="A1893" t="s">
        <v>729</v>
      </c>
      <c r="B1893" s="23">
        <v>40990</v>
      </c>
      <c r="C1893" t="s">
        <v>3858</v>
      </c>
      <c r="D1893" s="5">
        <v>500</v>
      </c>
      <c r="F1893" s="4">
        <v>41150</v>
      </c>
      <c r="G1893" s="5">
        <v>0</v>
      </c>
      <c r="H1893" s="22">
        <v>500</v>
      </c>
      <c r="I1893" s="126">
        <f>INDEX('TOL2008'!B:B,MATCH(A1893,'TOL2008'!A:A,0))</f>
        <v>29100</v>
      </c>
      <c r="J1893" s="126" t="str">
        <f>INDEX(Pääluokka!$H$2:$H$100,MATCH(VALUE(LEFT(Taulukko1[[#This Row],[TOL2008]],2)),Pääluokka!$G$2:$G$100,0))</f>
        <v>Teollisuus</v>
      </c>
      <c r="K1893" s="126" t="str">
        <f>INDEX(Pääluokka!$I$2:$I$100,MATCH(VALUE(LEFT(Taulukko1[[#This Row],[TOL2008]],2)),Pääluokka!$G$2:$G$100,0))</f>
        <v>Teollisuus (C-E)</v>
      </c>
      <c r="L1893" s="41">
        <f t="shared" si="290"/>
        <v>160</v>
      </c>
      <c r="M1893" s="43">
        <f t="shared" si="291"/>
        <v>40990</v>
      </c>
      <c r="N1893" s="43">
        <f t="shared" si="292"/>
        <v>41150</v>
      </c>
      <c r="O1893" s="43">
        <f t="shared" si="293"/>
        <v>40969</v>
      </c>
      <c r="P1893" s="43">
        <f t="shared" si="294"/>
        <v>41122</v>
      </c>
      <c r="Q1893" s="41">
        <f t="shared" si="295"/>
        <v>2012</v>
      </c>
      <c r="R1893" s="41">
        <f t="shared" si="296"/>
        <v>2012</v>
      </c>
      <c r="S1893" s="43" t="str">
        <f>YEAR(Taulukko1[[#This Row],[Alku KK]])&amp;"Q"&amp;ROUNDDOWN((MONTH(Taulukko1[[#This Row],[Alku KK]])-1)/3+1,0)</f>
        <v>2012Q1</v>
      </c>
      <c r="T1893" s="43" t="str">
        <f>YEAR(Taulukko1[[#This Row],[Loppu KK]])&amp;"Q"&amp;ROUNDDOWN((MONTH(Taulukko1[[#This Row],[Loppu KK]])-1)/3+1,0)</f>
        <v>2012Q3</v>
      </c>
      <c r="U1893" s="66">
        <f>IF(COUNT(Taulukko1[[#This Row],[Neuvottelujen alaiset ]])=1,Taulukko1[[#This Row],[Neuvottelujen alaiset ]],Taulukko1[[#This Row],[Vähennystarve]])</f>
        <v>500</v>
      </c>
      <c r="V1893" s="44" t="str">
        <f t="shared" si="297"/>
        <v>NA</v>
      </c>
      <c r="W1893" s="44">
        <f t="shared" si="298"/>
        <v>0</v>
      </c>
      <c r="X1893" s="44" t="str">
        <f t="shared" si="299"/>
        <v>NA</v>
      </c>
      <c r="Y1893" s="90" t="b">
        <f>AND(MONTH(Taulukko1[[#This Row],[Alku PVM]] )=6,DAY(Taulukko1[[#This Row],[Alku PVM]] )&gt;19)</f>
        <v>0</v>
      </c>
      <c r="Z1893" s="90" t="b">
        <f>AND(MONTH(Taulukko1[[#This Row],[Loppu PVM]] )=6,DAY(Taulukko1[[#This Row],[Loppu PVM]] )&gt;19)</f>
        <v>0</v>
      </c>
      <c r="AA1893" s="90" t="b">
        <f>OR(MONTH(Taulukko1[[#This Row],[Alku PVM]] )&lt;=5,AND(MONTH(Taulukko1[[#This Row],[Alku PVM]] )=6,DAY(Taulukko1[[#This Row],[Alku PVM]] )&lt;20))</f>
        <v>1</v>
      </c>
      <c r="AB1893" s="90" t="b">
        <f>OR(MONTH(Taulukko1[[#This Row],[Loppu PVM]])&lt;=5,AND(MONTH(Taulukko1[[#This Row],[Loppu PVM]] )=6,DAY(Taulukko1[[#This Row],[Loppu PVM]])&lt;20))</f>
        <v>0</v>
      </c>
      <c r="AC1893" s="90" t="b">
        <f>OR(MONTH(Taulukko1[[#This Row],[Alku PVM]] )&lt;=3,AND(MONTH(Taulukko1[[#This Row],[Alku PVM]] )=3))</f>
        <v>1</v>
      </c>
      <c r="AD1893" s="90" t="b">
        <f>OR(MONTH(Taulukko1[[#This Row],[Loppu PVM]] )&lt;=3,AND(MONTH(Taulukko1[[#This Row],[Loppu PVM]] )=3))</f>
        <v>0</v>
      </c>
      <c r="AE1893" s="90" t="b">
        <f>OR(MONTH(Taulukko1[[#This Row],[Alku PVM]] )&lt;=9,AND(MONTH(Taulukko1[[#This Row],[Alku PVM]] )=9))</f>
        <v>1</v>
      </c>
      <c r="AF1893" s="90" t="b">
        <f>OR(MONTH(Taulukko1[[#This Row],[Loppu PVM]])&lt;=9,AND(MONTH(Taulukko1[[#This Row],[Loppu PVM]] )=9))</f>
        <v>1</v>
      </c>
      <c r="AG1893" s="90" t="b">
        <f>OR(MONTH(Taulukko1[[#This Row],[Alku PVM]] )&lt;=6,AND(MONTH(Taulukko1[[#This Row],[Alku PVM]] )=6))</f>
        <v>1</v>
      </c>
      <c r="AH1893" s="90" t="b">
        <f>OR(MONTH(Taulukko1[[#This Row],[Loppu PVM]])&lt;=6,AND(MONTH(Taulukko1[[#This Row],[Loppu PVM]] )=6))</f>
        <v>0</v>
      </c>
    </row>
    <row r="1894" spans="1:34" ht="12.75" customHeight="1">
      <c r="A1894" t="s">
        <v>4036</v>
      </c>
      <c r="B1894" s="23">
        <v>40993</v>
      </c>
      <c r="C1894" t="s">
        <v>4035</v>
      </c>
      <c r="D1894" s="5">
        <v>30</v>
      </c>
      <c r="F1894" s="4"/>
      <c r="G1894" s="5"/>
      <c r="H1894" s="22">
        <v>30</v>
      </c>
      <c r="I1894" s="126" t="e">
        <f>INDEX('TOL2008'!B:B,MATCH(A1894,'TOL2008'!A:A,0))</f>
        <v>#N/A</v>
      </c>
      <c r="J1894" s="126" t="e">
        <f>INDEX(Pääluokka!$H$2:$H$100,MATCH(VALUE(LEFT(Taulukko1[[#This Row],[TOL2008]],2)),Pääluokka!$G$2:$G$100,0))</f>
        <v>#N/A</v>
      </c>
      <c r="K1894" s="126" t="e">
        <f>INDEX(Pääluokka!$I$2:$I$100,MATCH(VALUE(LEFT(Taulukko1[[#This Row],[TOL2008]],2)),Pääluokka!$G$2:$G$100,0))</f>
        <v>#N/A</v>
      </c>
      <c r="L1894" s="41" t="str">
        <f t="shared" si="290"/>
        <v>NA</v>
      </c>
      <c r="M1894" s="43">
        <f t="shared" si="291"/>
        <v>40993</v>
      </c>
      <c r="N1894" s="43">
        <f t="shared" si="292"/>
        <v>41044</v>
      </c>
      <c r="O1894" s="43">
        <f t="shared" si="293"/>
        <v>40969</v>
      </c>
      <c r="P1894" s="43">
        <f t="shared" si="294"/>
        <v>41030</v>
      </c>
      <c r="Q1894" s="41">
        <f t="shared" si="295"/>
        <v>2012</v>
      </c>
      <c r="R1894" s="41">
        <f t="shared" si="296"/>
        <v>2012</v>
      </c>
      <c r="S1894" s="43" t="str">
        <f>YEAR(Taulukko1[[#This Row],[Alku KK]])&amp;"Q"&amp;ROUNDDOWN((MONTH(Taulukko1[[#This Row],[Alku KK]])-1)/3+1,0)</f>
        <v>2012Q1</v>
      </c>
      <c r="T1894" s="43" t="str">
        <f>YEAR(Taulukko1[[#This Row],[Loppu KK]])&amp;"Q"&amp;ROUNDDOWN((MONTH(Taulukko1[[#This Row],[Loppu KK]])-1)/3+1,0)</f>
        <v>2012Q2</v>
      </c>
      <c r="U1894" s="66">
        <f>IF(COUNT(Taulukko1[[#This Row],[Neuvottelujen alaiset ]])=1,Taulukko1[[#This Row],[Neuvottelujen alaiset ]],Taulukko1[[#This Row],[Vähennystarve]])</f>
        <v>30</v>
      </c>
      <c r="V1894" s="44" t="str">
        <f t="shared" si="297"/>
        <v>NA</v>
      </c>
      <c r="W1894" s="44" t="str">
        <f t="shared" si="298"/>
        <v>NA</v>
      </c>
      <c r="X1894" s="44" t="str">
        <f t="shared" si="299"/>
        <v>NA</v>
      </c>
      <c r="Y1894" s="90" t="b">
        <f>AND(MONTH(Taulukko1[[#This Row],[Alku PVM]] )=6,DAY(Taulukko1[[#This Row],[Alku PVM]] )&gt;19)</f>
        <v>0</v>
      </c>
      <c r="Z1894" s="90" t="b">
        <f>AND(MONTH(Taulukko1[[#This Row],[Loppu PVM]] )=6,DAY(Taulukko1[[#This Row],[Loppu PVM]] )&gt;19)</f>
        <v>0</v>
      </c>
      <c r="AA1894" s="90" t="b">
        <f>OR(MONTH(Taulukko1[[#This Row],[Alku PVM]] )&lt;=5,AND(MONTH(Taulukko1[[#This Row],[Alku PVM]] )=6,DAY(Taulukko1[[#This Row],[Alku PVM]] )&lt;20))</f>
        <v>1</v>
      </c>
      <c r="AB1894" s="90" t="b">
        <f>OR(MONTH(Taulukko1[[#This Row],[Loppu PVM]])&lt;=5,AND(MONTH(Taulukko1[[#This Row],[Loppu PVM]] )=6,DAY(Taulukko1[[#This Row],[Loppu PVM]])&lt;20))</f>
        <v>1</v>
      </c>
      <c r="AC1894" s="90" t="b">
        <f>OR(MONTH(Taulukko1[[#This Row],[Alku PVM]] )&lt;=3,AND(MONTH(Taulukko1[[#This Row],[Alku PVM]] )=3))</f>
        <v>1</v>
      </c>
      <c r="AD1894" s="90" t="b">
        <f>OR(MONTH(Taulukko1[[#This Row],[Loppu PVM]] )&lt;=3,AND(MONTH(Taulukko1[[#This Row],[Loppu PVM]] )=3))</f>
        <v>0</v>
      </c>
      <c r="AE1894" s="90" t="b">
        <f>OR(MONTH(Taulukko1[[#This Row],[Alku PVM]] )&lt;=9,AND(MONTH(Taulukko1[[#This Row],[Alku PVM]] )=9))</f>
        <v>1</v>
      </c>
      <c r="AF1894" s="90" t="b">
        <f>OR(MONTH(Taulukko1[[#This Row],[Loppu PVM]])&lt;=9,AND(MONTH(Taulukko1[[#This Row],[Loppu PVM]] )=9))</f>
        <v>1</v>
      </c>
      <c r="AG1894" s="90" t="b">
        <f>OR(MONTH(Taulukko1[[#This Row],[Alku PVM]] )&lt;=6,AND(MONTH(Taulukko1[[#This Row],[Alku PVM]] )=6))</f>
        <v>1</v>
      </c>
      <c r="AH1894" s="90" t="b">
        <f>OR(MONTH(Taulukko1[[#This Row],[Loppu PVM]])&lt;=6,AND(MONTH(Taulukko1[[#This Row],[Loppu PVM]] )=6))</f>
        <v>1</v>
      </c>
    </row>
    <row r="1895" spans="1:34" ht="12.75" customHeight="1">
      <c r="A1895" s="21" t="s">
        <v>484</v>
      </c>
      <c r="B1895" s="23">
        <v>40994</v>
      </c>
      <c r="C1895" s="21" t="s">
        <v>4189</v>
      </c>
      <c r="D1895" s="24">
        <v>150</v>
      </c>
      <c r="F1895" s="23">
        <v>41141</v>
      </c>
      <c r="G1895" s="24">
        <v>0</v>
      </c>
      <c r="H1895" s="22">
        <v>150</v>
      </c>
      <c r="I1895" s="126">
        <f>INDEX('TOL2008'!B:B,MATCH(A1895,'TOL2008'!A:A,0))</f>
        <v>10130</v>
      </c>
      <c r="J1895" s="126" t="str">
        <f>INDEX(Pääluokka!$H$2:$H$100,MATCH(VALUE(LEFT(Taulukko1[[#This Row],[TOL2008]],2)),Pääluokka!$G$2:$G$100,0))</f>
        <v>Teollisuus</v>
      </c>
      <c r="K1895" s="126" t="str">
        <f>INDEX(Pääluokka!$I$2:$I$100,MATCH(VALUE(LEFT(Taulukko1[[#This Row],[TOL2008]],2)),Pääluokka!$G$2:$G$100,0))</f>
        <v>Teollisuus (C-E)</v>
      </c>
      <c r="L1895" s="41">
        <f t="shared" si="290"/>
        <v>147</v>
      </c>
      <c r="M1895" s="43">
        <f t="shared" si="291"/>
        <v>40994</v>
      </c>
      <c r="N1895" s="43">
        <f t="shared" si="292"/>
        <v>41141</v>
      </c>
      <c r="O1895" s="43">
        <f t="shared" si="293"/>
        <v>40969</v>
      </c>
      <c r="P1895" s="43">
        <f t="shared" si="294"/>
        <v>41122</v>
      </c>
      <c r="Q1895" s="41">
        <f t="shared" si="295"/>
        <v>2012</v>
      </c>
      <c r="R1895" s="41">
        <f t="shared" si="296"/>
        <v>2012</v>
      </c>
      <c r="S1895" s="43" t="str">
        <f>YEAR(Taulukko1[[#This Row],[Alku KK]])&amp;"Q"&amp;ROUNDDOWN((MONTH(Taulukko1[[#This Row],[Alku KK]])-1)/3+1,0)</f>
        <v>2012Q1</v>
      </c>
      <c r="T1895" s="43" t="str">
        <f>YEAR(Taulukko1[[#This Row],[Loppu KK]])&amp;"Q"&amp;ROUNDDOWN((MONTH(Taulukko1[[#This Row],[Loppu KK]])-1)/3+1,0)</f>
        <v>2012Q3</v>
      </c>
      <c r="U1895" s="66">
        <f>IF(COUNT(Taulukko1[[#This Row],[Neuvottelujen alaiset ]])=1,Taulukko1[[#This Row],[Neuvottelujen alaiset ]],Taulukko1[[#This Row],[Vähennystarve]])</f>
        <v>150</v>
      </c>
      <c r="V1895" s="44" t="str">
        <f t="shared" si="297"/>
        <v>NA</v>
      </c>
      <c r="W1895" s="44">
        <f t="shared" si="298"/>
        <v>0</v>
      </c>
      <c r="X1895" s="44" t="str">
        <f t="shared" si="299"/>
        <v>NA</v>
      </c>
      <c r="Y1895" s="90" t="b">
        <f>AND(MONTH(Taulukko1[[#This Row],[Alku PVM]] )=6,DAY(Taulukko1[[#This Row],[Alku PVM]] )&gt;19)</f>
        <v>0</v>
      </c>
      <c r="Z1895" s="90" t="b">
        <f>AND(MONTH(Taulukko1[[#This Row],[Loppu PVM]] )=6,DAY(Taulukko1[[#This Row],[Loppu PVM]] )&gt;19)</f>
        <v>0</v>
      </c>
      <c r="AA1895" s="90" t="b">
        <f>OR(MONTH(Taulukko1[[#This Row],[Alku PVM]] )&lt;=5,AND(MONTH(Taulukko1[[#This Row],[Alku PVM]] )=6,DAY(Taulukko1[[#This Row],[Alku PVM]] )&lt;20))</f>
        <v>1</v>
      </c>
      <c r="AB1895" s="90" t="b">
        <f>OR(MONTH(Taulukko1[[#This Row],[Loppu PVM]])&lt;=5,AND(MONTH(Taulukko1[[#This Row],[Loppu PVM]] )=6,DAY(Taulukko1[[#This Row],[Loppu PVM]])&lt;20))</f>
        <v>0</v>
      </c>
      <c r="AC1895" s="90" t="b">
        <f>OR(MONTH(Taulukko1[[#This Row],[Alku PVM]] )&lt;=3,AND(MONTH(Taulukko1[[#This Row],[Alku PVM]] )=3))</f>
        <v>1</v>
      </c>
      <c r="AD1895" s="90" t="b">
        <f>OR(MONTH(Taulukko1[[#This Row],[Loppu PVM]] )&lt;=3,AND(MONTH(Taulukko1[[#This Row],[Loppu PVM]] )=3))</f>
        <v>0</v>
      </c>
      <c r="AE1895" s="90" t="b">
        <f>OR(MONTH(Taulukko1[[#This Row],[Alku PVM]] )&lt;=9,AND(MONTH(Taulukko1[[#This Row],[Alku PVM]] )=9))</f>
        <v>1</v>
      </c>
      <c r="AF1895" s="90" t="b">
        <f>OR(MONTH(Taulukko1[[#This Row],[Loppu PVM]])&lt;=9,AND(MONTH(Taulukko1[[#This Row],[Loppu PVM]] )=9))</f>
        <v>1</v>
      </c>
      <c r="AG1895" s="90" t="b">
        <f>OR(MONTH(Taulukko1[[#This Row],[Alku PVM]] )&lt;=6,AND(MONTH(Taulukko1[[#This Row],[Alku PVM]] )=6))</f>
        <v>1</v>
      </c>
      <c r="AH1895" s="90" t="b">
        <f>OR(MONTH(Taulukko1[[#This Row],[Loppu PVM]])&lt;=6,AND(MONTH(Taulukko1[[#This Row],[Loppu PVM]] )=6))</f>
        <v>0</v>
      </c>
    </row>
    <row r="1896" spans="1:34" ht="12.75" customHeight="1">
      <c r="A1896" t="s">
        <v>1102</v>
      </c>
      <c r="B1896" s="23">
        <v>40995</v>
      </c>
      <c r="C1896" t="s">
        <v>4133</v>
      </c>
      <c r="F1896" s="4"/>
      <c r="G1896" s="5"/>
      <c r="H1896" s="22">
        <v>20</v>
      </c>
      <c r="I1896" s="126">
        <f>INDEX('TOL2008'!B:B,MATCH(A1896,'TOL2008'!A:A,0))</f>
        <v>18120</v>
      </c>
      <c r="J1896" s="126" t="str">
        <f>INDEX(Pääluokka!$H$2:$H$100,MATCH(VALUE(LEFT(Taulukko1[[#This Row],[TOL2008]],2)),Pääluokka!$G$2:$G$100,0))</f>
        <v>Teollisuus</v>
      </c>
      <c r="K1896" s="126" t="str">
        <f>INDEX(Pääluokka!$I$2:$I$100,MATCH(VALUE(LEFT(Taulukko1[[#This Row],[TOL2008]],2)),Pääluokka!$G$2:$G$100,0))</f>
        <v>Teollisuus (C-E)</v>
      </c>
      <c r="L1896" s="41" t="str">
        <f t="shared" si="290"/>
        <v>NA</v>
      </c>
      <c r="M1896" s="43">
        <f t="shared" si="291"/>
        <v>40995</v>
      </c>
      <c r="N1896" s="43">
        <f t="shared" si="292"/>
        <v>41046</v>
      </c>
      <c r="O1896" s="43">
        <f t="shared" si="293"/>
        <v>40969</v>
      </c>
      <c r="P1896" s="43">
        <f t="shared" si="294"/>
        <v>41030</v>
      </c>
      <c r="Q1896" s="41">
        <f t="shared" si="295"/>
        <v>2012</v>
      </c>
      <c r="R1896" s="41">
        <f t="shared" si="296"/>
        <v>2012</v>
      </c>
      <c r="S1896" s="43" t="str">
        <f>YEAR(Taulukko1[[#This Row],[Alku KK]])&amp;"Q"&amp;ROUNDDOWN((MONTH(Taulukko1[[#This Row],[Alku KK]])-1)/3+1,0)</f>
        <v>2012Q1</v>
      </c>
      <c r="T1896" s="43" t="str">
        <f>YEAR(Taulukko1[[#This Row],[Loppu KK]])&amp;"Q"&amp;ROUNDDOWN((MONTH(Taulukko1[[#This Row],[Loppu KK]])-1)/3+1,0)</f>
        <v>2012Q2</v>
      </c>
      <c r="U1896" s="66">
        <f>IF(COUNT(Taulukko1[[#This Row],[Neuvottelujen alaiset ]])=1,Taulukko1[[#This Row],[Neuvottelujen alaiset ]],Taulukko1[[#This Row],[Vähennystarve]])</f>
        <v>20</v>
      </c>
      <c r="V1896" s="44" t="str">
        <f t="shared" si="297"/>
        <v>NA</v>
      </c>
      <c r="W1896" s="44" t="str">
        <f t="shared" si="298"/>
        <v>NA</v>
      </c>
      <c r="X1896" s="44" t="str">
        <f t="shared" si="299"/>
        <v>NA</v>
      </c>
      <c r="Y1896" s="90" t="b">
        <f>AND(MONTH(Taulukko1[[#This Row],[Alku PVM]] )=6,DAY(Taulukko1[[#This Row],[Alku PVM]] )&gt;19)</f>
        <v>0</v>
      </c>
      <c r="Z1896" s="90" t="b">
        <f>AND(MONTH(Taulukko1[[#This Row],[Loppu PVM]] )=6,DAY(Taulukko1[[#This Row],[Loppu PVM]] )&gt;19)</f>
        <v>0</v>
      </c>
      <c r="AA1896" s="90" t="b">
        <f>OR(MONTH(Taulukko1[[#This Row],[Alku PVM]] )&lt;=5,AND(MONTH(Taulukko1[[#This Row],[Alku PVM]] )=6,DAY(Taulukko1[[#This Row],[Alku PVM]] )&lt;20))</f>
        <v>1</v>
      </c>
      <c r="AB1896" s="90" t="b">
        <f>OR(MONTH(Taulukko1[[#This Row],[Loppu PVM]])&lt;=5,AND(MONTH(Taulukko1[[#This Row],[Loppu PVM]] )=6,DAY(Taulukko1[[#This Row],[Loppu PVM]])&lt;20))</f>
        <v>1</v>
      </c>
      <c r="AC1896" s="90" t="b">
        <f>OR(MONTH(Taulukko1[[#This Row],[Alku PVM]] )&lt;=3,AND(MONTH(Taulukko1[[#This Row],[Alku PVM]] )=3))</f>
        <v>1</v>
      </c>
      <c r="AD1896" s="90" t="b">
        <f>OR(MONTH(Taulukko1[[#This Row],[Loppu PVM]] )&lt;=3,AND(MONTH(Taulukko1[[#This Row],[Loppu PVM]] )=3))</f>
        <v>0</v>
      </c>
      <c r="AE1896" s="90" t="b">
        <f>OR(MONTH(Taulukko1[[#This Row],[Alku PVM]] )&lt;=9,AND(MONTH(Taulukko1[[#This Row],[Alku PVM]] )=9))</f>
        <v>1</v>
      </c>
      <c r="AF1896" s="90" t="b">
        <f>OR(MONTH(Taulukko1[[#This Row],[Loppu PVM]])&lt;=9,AND(MONTH(Taulukko1[[#This Row],[Loppu PVM]] )=9))</f>
        <v>1</v>
      </c>
      <c r="AG1896" s="90" t="b">
        <f>OR(MONTH(Taulukko1[[#This Row],[Alku PVM]] )&lt;=6,AND(MONTH(Taulukko1[[#This Row],[Alku PVM]] )=6))</f>
        <v>1</v>
      </c>
      <c r="AH1896" s="90" t="b">
        <f>OR(MONTH(Taulukko1[[#This Row],[Loppu PVM]])&lt;=6,AND(MONTH(Taulukko1[[#This Row],[Loppu PVM]] )=6))</f>
        <v>1</v>
      </c>
    </row>
    <row r="1897" spans="1:34" ht="12.75" customHeight="1">
      <c r="A1897" t="s">
        <v>4087</v>
      </c>
      <c r="B1897" s="23">
        <v>40996</v>
      </c>
      <c r="C1897" t="s">
        <v>4086</v>
      </c>
      <c r="F1897" s="4">
        <v>41061</v>
      </c>
      <c r="G1897" s="5">
        <v>26</v>
      </c>
      <c r="H1897" s="22">
        <v>100</v>
      </c>
      <c r="I1897" s="126" t="e">
        <f>INDEX('TOL2008'!B:B,MATCH(A1897,'TOL2008'!A:A,0))</f>
        <v>#N/A</v>
      </c>
      <c r="J1897" s="126" t="e">
        <f>INDEX(Pääluokka!$H$2:$H$100,MATCH(VALUE(LEFT(Taulukko1[[#This Row],[TOL2008]],2)),Pääluokka!$G$2:$G$100,0))</f>
        <v>#N/A</v>
      </c>
      <c r="K1897" s="126" t="e">
        <f>INDEX(Pääluokka!$I$2:$I$100,MATCH(VALUE(LEFT(Taulukko1[[#This Row],[TOL2008]],2)),Pääluokka!$G$2:$G$100,0))</f>
        <v>#N/A</v>
      </c>
      <c r="L1897" s="41">
        <f t="shared" si="290"/>
        <v>65</v>
      </c>
      <c r="M1897" s="43">
        <f t="shared" si="291"/>
        <v>40996</v>
      </c>
      <c r="N1897" s="43">
        <f t="shared" si="292"/>
        <v>41061</v>
      </c>
      <c r="O1897" s="43">
        <f t="shared" si="293"/>
        <v>40969</v>
      </c>
      <c r="P1897" s="43">
        <f t="shared" si="294"/>
        <v>41061</v>
      </c>
      <c r="Q1897" s="41">
        <f t="shared" si="295"/>
        <v>2012</v>
      </c>
      <c r="R1897" s="41">
        <f t="shared" si="296"/>
        <v>2012</v>
      </c>
      <c r="S1897" s="43" t="str">
        <f>YEAR(Taulukko1[[#This Row],[Alku KK]])&amp;"Q"&amp;ROUNDDOWN((MONTH(Taulukko1[[#This Row],[Alku KK]])-1)/3+1,0)</f>
        <v>2012Q1</v>
      </c>
      <c r="T1897" s="43" t="str">
        <f>YEAR(Taulukko1[[#This Row],[Loppu KK]])&amp;"Q"&amp;ROUNDDOWN((MONTH(Taulukko1[[#This Row],[Loppu KK]])-1)/3+1,0)</f>
        <v>2012Q2</v>
      </c>
      <c r="U1897" s="66">
        <f>IF(COUNT(Taulukko1[[#This Row],[Neuvottelujen alaiset ]])=1,Taulukko1[[#This Row],[Neuvottelujen alaiset ]],Taulukko1[[#This Row],[Vähennystarve]])</f>
        <v>100</v>
      </c>
      <c r="V1897" s="44" t="str">
        <f t="shared" si="297"/>
        <v>NA</v>
      </c>
      <c r="W1897" s="44">
        <f t="shared" si="298"/>
        <v>0.26</v>
      </c>
      <c r="X1897" s="44" t="str">
        <f t="shared" si="299"/>
        <v>NA</v>
      </c>
      <c r="Y1897" s="90" t="b">
        <f>AND(MONTH(Taulukko1[[#This Row],[Alku PVM]] )=6,DAY(Taulukko1[[#This Row],[Alku PVM]] )&gt;19)</f>
        <v>0</v>
      </c>
      <c r="Z1897" s="90" t="b">
        <f>AND(MONTH(Taulukko1[[#This Row],[Loppu PVM]] )=6,DAY(Taulukko1[[#This Row],[Loppu PVM]] )&gt;19)</f>
        <v>0</v>
      </c>
      <c r="AA1897" s="90" t="b">
        <f>OR(MONTH(Taulukko1[[#This Row],[Alku PVM]] )&lt;=5,AND(MONTH(Taulukko1[[#This Row],[Alku PVM]] )=6,DAY(Taulukko1[[#This Row],[Alku PVM]] )&lt;20))</f>
        <v>1</v>
      </c>
      <c r="AB1897" s="90" t="b">
        <f>OR(MONTH(Taulukko1[[#This Row],[Loppu PVM]])&lt;=5,AND(MONTH(Taulukko1[[#This Row],[Loppu PVM]] )=6,DAY(Taulukko1[[#This Row],[Loppu PVM]])&lt;20))</f>
        <v>1</v>
      </c>
      <c r="AC1897" s="90" t="b">
        <f>OR(MONTH(Taulukko1[[#This Row],[Alku PVM]] )&lt;=3,AND(MONTH(Taulukko1[[#This Row],[Alku PVM]] )=3))</f>
        <v>1</v>
      </c>
      <c r="AD1897" s="90" t="b">
        <f>OR(MONTH(Taulukko1[[#This Row],[Loppu PVM]] )&lt;=3,AND(MONTH(Taulukko1[[#This Row],[Loppu PVM]] )=3))</f>
        <v>0</v>
      </c>
      <c r="AE1897" s="90" t="b">
        <f>OR(MONTH(Taulukko1[[#This Row],[Alku PVM]] )&lt;=9,AND(MONTH(Taulukko1[[#This Row],[Alku PVM]] )=9))</f>
        <v>1</v>
      </c>
      <c r="AF1897" s="90" t="b">
        <f>OR(MONTH(Taulukko1[[#This Row],[Loppu PVM]])&lt;=9,AND(MONTH(Taulukko1[[#This Row],[Loppu PVM]] )=9))</f>
        <v>1</v>
      </c>
      <c r="AG1897" s="90" t="b">
        <f>OR(MONTH(Taulukko1[[#This Row],[Alku PVM]] )&lt;=6,AND(MONTH(Taulukko1[[#This Row],[Alku PVM]] )=6))</f>
        <v>1</v>
      </c>
      <c r="AH1897" s="90" t="b">
        <f>OR(MONTH(Taulukko1[[#This Row],[Loppu PVM]])&lt;=6,AND(MONTH(Taulukko1[[#This Row],[Loppu PVM]] )=6))</f>
        <v>1</v>
      </c>
    </row>
    <row r="1898" spans="1:34" ht="12.75" customHeight="1">
      <c r="A1898" t="s">
        <v>582</v>
      </c>
      <c r="B1898" s="23">
        <v>40998</v>
      </c>
      <c r="C1898" t="s">
        <v>4258</v>
      </c>
      <c r="E1898" s="62">
        <v>150</v>
      </c>
      <c r="F1898" s="4">
        <v>41067</v>
      </c>
      <c r="G1898" s="5">
        <v>57</v>
      </c>
      <c r="H1898" s="22">
        <v>150</v>
      </c>
      <c r="I1898" s="126">
        <f>INDEX('TOL2008'!B:B,MATCH(A1898,'TOL2008'!A:A,0))</f>
        <v>61200</v>
      </c>
      <c r="J1898" s="126" t="str">
        <f>INDEX(Pääluokka!$H$2:$H$100,MATCH(VALUE(LEFT(Taulukko1[[#This Row],[TOL2008]],2)),Pääluokka!$G$2:$G$100,0))</f>
        <v>Informaatio ja viestintä</v>
      </c>
      <c r="K1898" s="126" t="str">
        <f>INDEX(Pääluokka!$I$2:$I$100,MATCH(VALUE(LEFT(Taulukko1[[#This Row],[TOL2008]],2)),Pääluokka!$G$2:$G$100,0))</f>
        <v>Palvelualat (G-N, R, S)</v>
      </c>
      <c r="L1898" s="41">
        <f t="shared" si="290"/>
        <v>69</v>
      </c>
      <c r="M1898" s="43">
        <f t="shared" si="291"/>
        <v>40998</v>
      </c>
      <c r="N1898" s="43">
        <f t="shared" si="292"/>
        <v>41067</v>
      </c>
      <c r="O1898" s="43">
        <f t="shared" si="293"/>
        <v>40969</v>
      </c>
      <c r="P1898" s="43">
        <f t="shared" si="294"/>
        <v>41061</v>
      </c>
      <c r="Q1898" s="41">
        <f t="shared" si="295"/>
        <v>2012</v>
      </c>
      <c r="R1898" s="41">
        <f t="shared" si="296"/>
        <v>2012</v>
      </c>
      <c r="S1898" s="43" t="str">
        <f>YEAR(Taulukko1[[#This Row],[Alku KK]])&amp;"Q"&amp;ROUNDDOWN((MONTH(Taulukko1[[#This Row],[Alku KK]])-1)/3+1,0)</f>
        <v>2012Q1</v>
      </c>
      <c r="T1898" s="43" t="str">
        <f>YEAR(Taulukko1[[#This Row],[Loppu KK]])&amp;"Q"&amp;ROUNDDOWN((MONTH(Taulukko1[[#This Row],[Loppu KK]])-1)/3+1,0)</f>
        <v>2012Q2</v>
      </c>
      <c r="U1898" s="66">
        <f>IF(COUNT(Taulukko1[[#This Row],[Neuvottelujen alaiset ]])=1,Taulukko1[[#This Row],[Neuvottelujen alaiset ]],Taulukko1[[#This Row],[Vähennystarve]])</f>
        <v>150</v>
      </c>
      <c r="V1898" s="44">
        <f t="shared" si="297"/>
        <v>1</v>
      </c>
      <c r="W1898" s="44">
        <f t="shared" si="298"/>
        <v>0.38</v>
      </c>
      <c r="X1898" s="44">
        <f t="shared" si="299"/>
        <v>0.38</v>
      </c>
      <c r="Y1898" s="90" t="b">
        <f>AND(MONTH(Taulukko1[[#This Row],[Alku PVM]] )=6,DAY(Taulukko1[[#This Row],[Alku PVM]] )&gt;19)</f>
        <v>0</v>
      </c>
      <c r="Z1898" s="90" t="b">
        <f>AND(MONTH(Taulukko1[[#This Row],[Loppu PVM]] )=6,DAY(Taulukko1[[#This Row],[Loppu PVM]] )&gt;19)</f>
        <v>0</v>
      </c>
      <c r="AA1898" s="90" t="b">
        <f>OR(MONTH(Taulukko1[[#This Row],[Alku PVM]] )&lt;=5,AND(MONTH(Taulukko1[[#This Row],[Alku PVM]] )=6,DAY(Taulukko1[[#This Row],[Alku PVM]] )&lt;20))</f>
        <v>1</v>
      </c>
      <c r="AB1898" s="90" t="b">
        <f>OR(MONTH(Taulukko1[[#This Row],[Loppu PVM]])&lt;=5,AND(MONTH(Taulukko1[[#This Row],[Loppu PVM]] )=6,DAY(Taulukko1[[#This Row],[Loppu PVM]])&lt;20))</f>
        <v>1</v>
      </c>
      <c r="AC1898" s="90" t="b">
        <f>OR(MONTH(Taulukko1[[#This Row],[Alku PVM]] )&lt;=3,AND(MONTH(Taulukko1[[#This Row],[Alku PVM]] )=3))</f>
        <v>1</v>
      </c>
      <c r="AD1898" s="90" t="b">
        <f>OR(MONTH(Taulukko1[[#This Row],[Loppu PVM]] )&lt;=3,AND(MONTH(Taulukko1[[#This Row],[Loppu PVM]] )=3))</f>
        <v>0</v>
      </c>
      <c r="AE1898" s="90" t="b">
        <f>OR(MONTH(Taulukko1[[#This Row],[Alku PVM]] )&lt;=9,AND(MONTH(Taulukko1[[#This Row],[Alku PVM]] )=9))</f>
        <v>1</v>
      </c>
      <c r="AF1898" s="90" t="b">
        <f>OR(MONTH(Taulukko1[[#This Row],[Loppu PVM]])&lt;=9,AND(MONTH(Taulukko1[[#This Row],[Loppu PVM]] )=9))</f>
        <v>1</v>
      </c>
      <c r="AG1898" s="90" t="b">
        <f>OR(MONTH(Taulukko1[[#This Row],[Alku PVM]] )&lt;=6,AND(MONTH(Taulukko1[[#This Row],[Alku PVM]] )=6))</f>
        <v>1</v>
      </c>
      <c r="AH1898" s="90" t="b">
        <f>OR(MONTH(Taulukko1[[#This Row],[Loppu PVM]])&lt;=6,AND(MONTH(Taulukko1[[#This Row],[Loppu PVM]] )=6))</f>
        <v>1</v>
      </c>
    </row>
    <row r="1899" spans="1:34" ht="12.75" customHeight="1">
      <c r="A1899" t="s">
        <v>324</v>
      </c>
      <c r="B1899" s="23">
        <v>40998</v>
      </c>
      <c r="C1899" t="s">
        <v>4064</v>
      </c>
      <c r="D1899" s="5">
        <v>570</v>
      </c>
      <c r="E1899" s="62">
        <v>30</v>
      </c>
      <c r="F1899" s="4">
        <v>41054</v>
      </c>
      <c r="G1899" s="5">
        <v>29</v>
      </c>
      <c r="H1899" s="22">
        <v>570</v>
      </c>
      <c r="I1899" s="126">
        <f>INDEX('TOL2008'!B:B,MATCH(A1899,'TOL2008'!A:A,0))</f>
        <v>14190</v>
      </c>
      <c r="J1899" s="126" t="str">
        <f>INDEX(Pääluokka!$H$2:$H$100,MATCH(VALUE(LEFT(Taulukko1[[#This Row],[TOL2008]],2)),Pääluokka!$G$2:$G$100,0))</f>
        <v>Teollisuus</v>
      </c>
      <c r="K1899" s="126" t="str">
        <f>INDEX(Pääluokka!$I$2:$I$100,MATCH(VALUE(LEFT(Taulukko1[[#This Row],[TOL2008]],2)),Pääluokka!$G$2:$G$100,0))</f>
        <v>Teollisuus (C-E)</v>
      </c>
      <c r="L1899" s="41">
        <f t="shared" si="290"/>
        <v>56</v>
      </c>
      <c r="M1899" s="43">
        <f t="shared" si="291"/>
        <v>40998</v>
      </c>
      <c r="N1899" s="43">
        <f t="shared" si="292"/>
        <v>41054</v>
      </c>
      <c r="O1899" s="43">
        <f t="shared" si="293"/>
        <v>40969</v>
      </c>
      <c r="P1899" s="43">
        <f t="shared" si="294"/>
        <v>41030</v>
      </c>
      <c r="Q1899" s="41">
        <f t="shared" si="295"/>
        <v>2012</v>
      </c>
      <c r="R1899" s="41">
        <f t="shared" si="296"/>
        <v>2012</v>
      </c>
      <c r="S1899" s="43" t="str">
        <f>YEAR(Taulukko1[[#This Row],[Alku KK]])&amp;"Q"&amp;ROUNDDOWN((MONTH(Taulukko1[[#This Row],[Alku KK]])-1)/3+1,0)</f>
        <v>2012Q1</v>
      </c>
      <c r="T1899" s="43" t="str">
        <f>YEAR(Taulukko1[[#This Row],[Loppu KK]])&amp;"Q"&amp;ROUNDDOWN((MONTH(Taulukko1[[#This Row],[Loppu KK]])-1)/3+1,0)</f>
        <v>2012Q2</v>
      </c>
      <c r="U1899" s="66">
        <f>IF(COUNT(Taulukko1[[#This Row],[Neuvottelujen alaiset ]])=1,Taulukko1[[#This Row],[Neuvottelujen alaiset ]],Taulukko1[[#This Row],[Vähennystarve]])</f>
        <v>570</v>
      </c>
      <c r="V1899" s="44">
        <f t="shared" si="297"/>
        <v>5.2631578947368418E-2</v>
      </c>
      <c r="W1899" s="44">
        <f t="shared" si="298"/>
        <v>5.0877192982456139E-2</v>
      </c>
      <c r="X1899" s="44">
        <f t="shared" si="299"/>
        <v>0.96666666666666667</v>
      </c>
      <c r="Y1899" s="90" t="b">
        <f>AND(MONTH(Taulukko1[[#This Row],[Alku PVM]] )=6,DAY(Taulukko1[[#This Row],[Alku PVM]] )&gt;19)</f>
        <v>0</v>
      </c>
      <c r="Z1899" s="90" t="b">
        <f>AND(MONTH(Taulukko1[[#This Row],[Loppu PVM]] )=6,DAY(Taulukko1[[#This Row],[Loppu PVM]] )&gt;19)</f>
        <v>0</v>
      </c>
      <c r="AA1899" s="90" t="b">
        <f>OR(MONTH(Taulukko1[[#This Row],[Alku PVM]] )&lt;=5,AND(MONTH(Taulukko1[[#This Row],[Alku PVM]] )=6,DAY(Taulukko1[[#This Row],[Alku PVM]] )&lt;20))</f>
        <v>1</v>
      </c>
      <c r="AB1899" s="90" t="b">
        <f>OR(MONTH(Taulukko1[[#This Row],[Loppu PVM]])&lt;=5,AND(MONTH(Taulukko1[[#This Row],[Loppu PVM]] )=6,DAY(Taulukko1[[#This Row],[Loppu PVM]])&lt;20))</f>
        <v>1</v>
      </c>
      <c r="AC1899" s="90" t="b">
        <f>OR(MONTH(Taulukko1[[#This Row],[Alku PVM]] )&lt;=3,AND(MONTH(Taulukko1[[#This Row],[Alku PVM]] )=3))</f>
        <v>1</v>
      </c>
      <c r="AD1899" s="90" t="b">
        <f>OR(MONTH(Taulukko1[[#This Row],[Loppu PVM]] )&lt;=3,AND(MONTH(Taulukko1[[#This Row],[Loppu PVM]] )=3))</f>
        <v>0</v>
      </c>
      <c r="AE1899" s="90" t="b">
        <f>OR(MONTH(Taulukko1[[#This Row],[Alku PVM]] )&lt;=9,AND(MONTH(Taulukko1[[#This Row],[Alku PVM]] )=9))</f>
        <v>1</v>
      </c>
      <c r="AF1899" s="90" t="b">
        <f>OR(MONTH(Taulukko1[[#This Row],[Loppu PVM]])&lt;=9,AND(MONTH(Taulukko1[[#This Row],[Loppu PVM]] )=9))</f>
        <v>1</v>
      </c>
      <c r="AG1899" s="90" t="b">
        <f>OR(MONTH(Taulukko1[[#This Row],[Alku PVM]] )&lt;=6,AND(MONTH(Taulukko1[[#This Row],[Alku PVM]] )=6))</f>
        <v>1</v>
      </c>
      <c r="AH1899" s="90" t="b">
        <f>OR(MONTH(Taulukko1[[#This Row],[Loppu PVM]])&lt;=6,AND(MONTH(Taulukko1[[#This Row],[Loppu PVM]] )=6))</f>
        <v>1</v>
      </c>
    </row>
    <row r="1900" spans="1:34" ht="12.75" customHeight="1">
      <c r="A1900" t="s">
        <v>1674</v>
      </c>
      <c r="B1900" s="23">
        <v>40998</v>
      </c>
      <c r="C1900" t="s">
        <v>3832</v>
      </c>
      <c r="F1900" s="4"/>
      <c r="G1900" s="5"/>
      <c r="H1900" s="22">
        <v>50</v>
      </c>
      <c r="I1900" s="126" t="e">
        <f>INDEX('TOL2008'!B:B,MATCH(A1900,'TOL2008'!A:A,0))</f>
        <v>#N/A</v>
      </c>
      <c r="J1900" s="126" t="e">
        <f>INDEX(Pääluokka!$H$2:$H$100,MATCH(VALUE(LEFT(Taulukko1[[#This Row],[TOL2008]],2)),Pääluokka!$G$2:$G$100,0))</f>
        <v>#N/A</v>
      </c>
      <c r="K1900" s="126" t="e">
        <f>INDEX(Pääluokka!$I$2:$I$100,MATCH(VALUE(LEFT(Taulukko1[[#This Row],[TOL2008]],2)),Pääluokka!$G$2:$G$100,0))</f>
        <v>#N/A</v>
      </c>
      <c r="L1900" s="41" t="str">
        <f t="shared" si="290"/>
        <v>NA</v>
      </c>
      <c r="M1900" s="43">
        <f t="shared" si="291"/>
        <v>40998</v>
      </c>
      <c r="N1900" s="43">
        <f t="shared" si="292"/>
        <v>41049</v>
      </c>
      <c r="O1900" s="43">
        <f t="shared" si="293"/>
        <v>40969</v>
      </c>
      <c r="P1900" s="43">
        <f t="shared" si="294"/>
        <v>41030</v>
      </c>
      <c r="Q1900" s="41">
        <f t="shared" si="295"/>
        <v>2012</v>
      </c>
      <c r="R1900" s="41">
        <f t="shared" si="296"/>
        <v>2012</v>
      </c>
      <c r="S1900" s="43" t="str">
        <f>YEAR(Taulukko1[[#This Row],[Alku KK]])&amp;"Q"&amp;ROUNDDOWN((MONTH(Taulukko1[[#This Row],[Alku KK]])-1)/3+1,0)</f>
        <v>2012Q1</v>
      </c>
      <c r="T1900" s="43" t="str">
        <f>YEAR(Taulukko1[[#This Row],[Loppu KK]])&amp;"Q"&amp;ROUNDDOWN((MONTH(Taulukko1[[#This Row],[Loppu KK]])-1)/3+1,0)</f>
        <v>2012Q2</v>
      </c>
      <c r="U1900" s="66">
        <f>IF(COUNT(Taulukko1[[#This Row],[Neuvottelujen alaiset ]])=1,Taulukko1[[#This Row],[Neuvottelujen alaiset ]],Taulukko1[[#This Row],[Vähennystarve]])</f>
        <v>50</v>
      </c>
      <c r="V1900" s="44" t="str">
        <f t="shared" si="297"/>
        <v>NA</v>
      </c>
      <c r="W1900" s="44" t="str">
        <f t="shared" si="298"/>
        <v>NA</v>
      </c>
      <c r="X1900" s="44" t="str">
        <f t="shared" si="299"/>
        <v>NA</v>
      </c>
      <c r="Y1900" s="90" t="b">
        <f>AND(MONTH(Taulukko1[[#This Row],[Alku PVM]] )=6,DAY(Taulukko1[[#This Row],[Alku PVM]] )&gt;19)</f>
        <v>0</v>
      </c>
      <c r="Z1900" s="90" t="b">
        <f>AND(MONTH(Taulukko1[[#This Row],[Loppu PVM]] )=6,DAY(Taulukko1[[#This Row],[Loppu PVM]] )&gt;19)</f>
        <v>0</v>
      </c>
      <c r="AA1900" s="90" t="b">
        <f>OR(MONTH(Taulukko1[[#This Row],[Alku PVM]] )&lt;=5,AND(MONTH(Taulukko1[[#This Row],[Alku PVM]] )=6,DAY(Taulukko1[[#This Row],[Alku PVM]] )&lt;20))</f>
        <v>1</v>
      </c>
      <c r="AB1900" s="90" t="b">
        <f>OR(MONTH(Taulukko1[[#This Row],[Loppu PVM]])&lt;=5,AND(MONTH(Taulukko1[[#This Row],[Loppu PVM]] )=6,DAY(Taulukko1[[#This Row],[Loppu PVM]])&lt;20))</f>
        <v>1</v>
      </c>
      <c r="AC1900" s="90" t="b">
        <f>OR(MONTH(Taulukko1[[#This Row],[Alku PVM]] )&lt;=3,AND(MONTH(Taulukko1[[#This Row],[Alku PVM]] )=3))</f>
        <v>1</v>
      </c>
      <c r="AD1900" s="90" t="b">
        <f>OR(MONTH(Taulukko1[[#This Row],[Loppu PVM]] )&lt;=3,AND(MONTH(Taulukko1[[#This Row],[Loppu PVM]] )=3))</f>
        <v>0</v>
      </c>
      <c r="AE1900" s="90" t="b">
        <f>OR(MONTH(Taulukko1[[#This Row],[Alku PVM]] )&lt;=9,AND(MONTH(Taulukko1[[#This Row],[Alku PVM]] )=9))</f>
        <v>1</v>
      </c>
      <c r="AF1900" s="90" t="b">
        <f>OR(MONTH(Taulukko1[[#This Row],[Loppu PVM]])&lt;=9,AND(MONTH(Taulukko1[[#This Row],[Loppu PVM]] )=9))</f>
        <v>1</v>
      </c>
      <c r="AG1900" s="90" t="b">
        <f>OR(MONTH(Taulukko1[[#This Row],[Alku PVM]] )&lt;=6,AND(MONTH(Taulukko1[[#This Row],[Alku PVM]] )=6))</f>
        <v>1</v>
      </c>
      <c r="AH1900" s="90" t="b">
        <f>OR(MONTH(Taulukko1[[#This Row],[Loppu PVM]])&lt;=6,AND(MONTH(Taulukko1[[#This Row],[Loppu PVM]] )=6))</f>
        <v>1</v>
      </c>
    </row>
    <row r="1901" spans="1:34" ht="12.75" customHeight="1">
      <c r="A1901" t="s">
        <v>2188</v>
      </c>
      <c r="B1901" s="23">
        <v>41000</v>
      </c>
      <c r="C1901" t="s">
        <v>4291</v>
      </c>
      <c r="F1901" s="4">
        <v>41044</v>
      </c>
      <c r="G1901" s="5">
        <v>36</v>
      </c>
      <c r="H1901" s="22">
        <v>36</v>
      </c>
      <c r="I1901" s="126" t="e">
        <f>INDEX('TOL2008'!B:B,MATCH(A1901,'TOL2008'!A:A,0))</f>
        <v>#N/A</v>
      </c>
      <c r="J1901" s="126" t="e">
        <f>INDEX(Pääluokka!$H$2:$H$100,MATCH(VALUE(LEFT(Taulukko1[[#This Row],[TOL2008]],2)),Pääluokka!$G$2:$G$100,0))</f>
        <v>#N/A</v>
      </c>
      <c r="K1901" s="126" t="e">
        <f>INDEX(Pääluokka!$I$2:$I$100,MATCH(VALUE(LEFT(Taulukko1[[#This Row],[TOL2008]],2)),Pääluokka!$G$2:$G$100,0))</f>
        <v>#N/A</v>
      </c>
      <c r="L1901" s="41">
        <f t="shared" si="290"/>
        <v>44</v>
      </c>
      <c r="M1901" s="43">
        <f t="shared" si="291"/>
        <v>41000</v>
      </c>
      <c r="N1901" s="43">
        <f t="shared" si="292"/>
        <v>41044</v>
      </c>
      <c r="O1901" s="43">
        <f t="shared" si="293"/>
        <v>41000</v>
      </c>
      <c r="P1901" s="43">
        <f t="shared" si="294"/>
        <v>41030</v>
      </c>
      <c r="Q1901" s="41">
        <f t="shared" si="295"/>
        <v>2012</v>
      </c>
      <c r="R1901" s="41">
        <f t="shared" si="296"/>
        <v>2012</v>
      </c>
      <c r="S1901" s="43" t="str">
        <f>YEAR(Taulukko1[[#This Row],[Alku KK]])&amp;"Q"&amp;ROUNDDOWN((MONTH(Taulukko1[[#This Row],[Alku KK]])-1)/3+1,0)</f>
        <v>2012Q2</v>
      </c>
      <c r="T1901" s="43" t="str">
        <f>YEAR(Taulukko1[[#This Row],[Loppu KK]])&amp;"Q"&amp;ROUNDDOWN((MONTH(Taulukko1[[#This Row],[Loppu KK]])-1)/3+1,0)</f>
        <v>2012Q2</v>
      </c>
      <c r="U1901" s="66">
        <f>IF(COUNT(Taulukko1[[#This Row],[Neuvottelujen alaiset ]])=1,Taulukko1[[#This Row],[Neuvottelujen alaiset ]],Taulukko1[[#This Row],[Vähennystarve]])</f>
        <v>36</v>
      </c>
      <c r="V1901" s="44" t="str">
        <f t="shared" si="297"/>
        <v>NA</v>
      </c>
      <c r="W1901" s="44">
        <f t="shared" si="298"/>
        <v>1</v>
      </c>
      <c r="X1901" s="44" t="str">
        <f t="shared" si="299"/>
        <v>NA</v>
      </c>
      <c r="Y1901" s="90" t="b">
        <f>AND(MONTH(Taulukko1[[#This Row],[Alku PVM]] )=6,DAY(Taulukko1[[#This Row],[Alku PVM]] )&gt;19)</f>
        <v>0</v>
      </c>
      <c r="Z1901" s="90" t="b">
        <f>AND(MONTH(Taulukko1[[#This Row],[Loppu PVM]] )=6,DAY(Taulukko1[[#This Row],[Loppu PVM]] )&gt;19)</f>
        <v>0</v>
      </c>
      <c r="AA1901" s="90" t="b">
        <f>OR(MONTH(Taulukko1[[#This Row],[Alku PVM]] )&lt;=5,AND(MONTH(Taulukko1[[#This Row],[Alku PVM]] )=6,DAY(Taulukko1[[#This Row],[Alku PVM]] )&lt;20))</f>
        <v>1</v>
      </c>
      <c r="AB1901" s="90" t="b">
        <f>OR(MONTH(Taulukko1[[#This Row],[Loppu PVM]])&lt;=5,AND(MONTH(Taulukko1[[#This Row],[Loppu PVM]] )=6,DAY(Taulukko1[[#This Row],[Loppu PVM]])&lt;20))</f>
        <v>1</v>
      </c>
      <c r="AC1901" s="90" t="b">
        <f>OR(MONTH(Taulukko1[[#This Row],[Alku PVM]] )&lt;=3,AND(MONTH(Taulukko1[[#This Row],[Alku PVM]] )=3))</f>
        <v>0</v>
      </c>
      <c r="AD1901" s="90" t="b">
        <f>OR(MONTH(Taulukko1[[#This Row],[Loppu PVM]] )&lt;=3,AND(MONTH(Taulukko1[[#This Row],[Loppu PVM]] )=3))</f>
        <v>0</v>
      </c>
      <c r="AE1901" s="90" t="b">
        <f>OR(MONTH(Taulukko1[[#This Row],[Alku PVM]] )&lt;=9,AND(MONTH(Taulukko1[[#This Row],[Alku PVM]] )=9))</f>
        <v>1</v>
      </c>
      <c r="AF1901" s="90" t="b">
        <f>OR(MONTH(Taulukko1[[#This Row],[Loppu PVM]])&lt;=9,AND(MONTH(Taulukko1[[#This Row],[Loppu PVM]] )=9))</f>
        <v>1</v>
      </c>
      <c r="AG1901" s="90" t="b">
        <f>OR(MONTH(Taulukko1[[#This Row],[Alku PVM]] )&lt;=6,AND(MONTH(Taulukko1[[#This Row],[Alku PVM]] )=6))</f>
        <v>1</v>
      </c>
      <c r="AH1901" s="90" t="b">
        <f>OR(MONTH(Taulukko1[[#This Row],[Loppu PVM]])&lt;=6,AND(MONTH(Taulukko1[[#This Row],[Loppu PVM]] )=6))</f>
        <v>1</v>
      </c>
    </row>
    <row r="1902" spans="1:34" ht="12.75" customHeight="1">
      <c r="A1902" t="s">
        <v>3924</v>
      </c>
      <c r="B1902" s="23">
        <v>41000</v>
      </c>
      <c r="C1902" t="s">
        <v>1240</v>
      </c>
      <c r="F1902" s="4">
        <v>41036</v>
      </c>
      <c r="G1902" s="5">
        <v>21</v>
      </c>
      <c r="H1902" s="22">
        <v>66</v>
      </c>
      <c r="I1902" s="126" t="e">
        <f>INDEX('TOL2008'!B:B,MATCH(A1902,'TOL2008'!A:A,0))</f>
        <v>#N/A</v>
      </c>
      <c r="J1902" s="126" t="e">
        <f>INDEX(Pääluokka!$H$2:$H$100,MATCH(VALUE(LEFT(Taulukko1[[#This Row],[TOL2008]],2)),Pääluokka!$G$2:$G$100,0))</f>
        <v>#N/A</v>
      </c>
      <c r="K1902" s="126" t="e">
        <f>INDEX(Pääluokka!$I$2:$I$100,MATCH(VALUE(LEFT(Taulukko1[[#This Row],[TOL2008]],2)),Pääluokka!$G$2:$G$100,0))</f>
        <v>#N/A</v>
      </c>
      <c r="L1902" s="41">
        <f t="shared" si="290"/>
        <v>36</v>
      </c>
      <c r="M1902" s="43">
        <f t="shared" si="291"/>
        <v>41000</v>
      </c>
      <c r="N1902" s="43">
        <f t="shared" si="292"/>
        <v>41036</v>
      </c>
      <c r="O1902" s="43">
        <f t="shared" si="293"/>
        <v>41000</v>
      </c>
      <c r="P1902" s="43">
        <f t="shared" si="294"/>
        <v>41030</v>
      </c>
      <c r="Q1902" s="41">
        <f t="shared" si="295"/>
        <v>2012</v>
      </c>
      <c r="R1902" s="41">
        <f t="shared" si="296"/>
        <v>2012</v>
      </c>
      <c r="S1902" s="43" t="str">
        <f>YEAR(Taulukko1[[#This Row],[Alku KK]])&amp;"Q"&amp;ROUNDDOWN((MONTH(Taulukko1[[#This Row],[Alku KK]])-1)/3+1,0)</f>
        <v>2012Q2</v>
      </c>
      <c r="T1902" s="43" t="str">
        <f>YEAR(Taulukko1[[#This Row],[Loppu KK]])&amp;"Q"&amp;ROUNDDOWN((MONTH(Taulukko1[[#This Row],[Loppu KK]])-1)/3+1,0)</f>
        <v>2012Q2</v>
      </c>
      <c r="U1902" s="66">
        <f>IF(COUNT(Taulukko1[[#This Row],[Neuvottelujen alaiset ]])=1,Taulukko1[[#This Row],[Neuvottelujen alaiset ]],Taulukko1[[#This Row],[Vähennystarve]])</f>
        <v>66</v>
      </c>
      <c r="V1902" s="44" t="str">
        <f t="shared" si="297"/>
        <v>NA</v>
      </c>
      <c r="W1902" s="44">
        <f t="shared" si="298"/>
        <v>0.31818181818181818</v>
      </c>
      <c r="X1902" s="44" t="str">
        <f t="shared" si="299"/>
        <v>NA</v>
      </c>
      <c r="Y1902" s="90" t="b">
        <f>AND(MONTH(Taulukko1[[#This Row],[Alku PVM]] )=6,DAY(Taulukko1[[#This Row],[Alku PVM]] )&gt;19)</f>
        <v>0</v>
      </c>
      <c r="Z1902" s="90" t="b">
        <f>AND(MONTH(Taulukko1[[#This Row],[Loppu PVM]] )=6,DAY(Taulukko1[[#This Row],[Loppu PVM]] )&gt;19)</f>
        <v>0</v>
      </c>
      <c r="AA1902" s="90" t="b">
        <f>OR(MONTH(Taulukko1[[#This Row],[Alku PVM]] )&lt;=5,AND(MONTH(Taulukko1[[#This Row],[Alku PVM]] )=6,DAY(Taulukko1[[#This Row],[Alku PVM]] )&lt;20))</f>
        <v>1</v>
      </c>
      <c r="AB1902" s="90" t="b">
        <f>OR(MONTH(Taulukko1[[#This Row],[Loppu PVM]])&lt;=5,AND(MONTH(Taulukko1[[#This Row],[Loppu PVM]] )=6,DAY(Taulukko1[[#This Row],[Loppu PVM]])&lt;20))</f>
        <v>1</v>
      </c>
      <c r="AC1902" s="90" t="b">
        <f>OR(MONTH(Taulukko1[[#This Row],[Alku PVM]] )&lt;=3,AND(MONTH(Taulukko1[[#This Row],[Alku PVM]] )=3))</f>
        <v>0</v>
      </c>
      <c r="AD1902" s="90" t="b">
        <f>OR(MONTH(Taulukko1[[#This Row],[Loppu PVM]] )&lt;=3,AND(MONTH(Taulukko1[[#This Row],[Loppu PVM]] )=3))</f>
        <v>0</v>
      </c>
      <c r="AE1902" s="90" t="b">
        <f>OR(MONTH(Taulukko1[[#This Row],[Alku PVM]] )&lt;=9,AND(MONTH(Taulukko1[[#This Row],[Alku PVM]] )=9))</f>
        <v>1</v>
      </c>
      <c r="AF1902" s="90" t="b">
        <f>OR(MONTH(Taulukko1[[#This Row],[Loppu PVM]])&lt;=9,AND(MONTH(Taulukko1[[#This Row],[Loppu PVM]] )=9))</f>
        <v>1</v>
      </c>
      <c r="AG1902" s="90" t="b">
        <f>OR(MONTH(Taulukko1[[#This Row],[Alku PVM]] )&lt;=6,AND(MONTH(Taulukko1[[#This Row],[Alku PVM]] )=6))</f>
        <v>1</v>
      </c>
      <c r="AH1902" s="90" t="b">
        <f>OR(MONTH(Taulukko1[[#This Row],[Loppu PVM]])&lt;=6,AND(MONTH(Taulukko1[[#This Row],[Loppu PVM]] )=6))</f>
        <v>1</v>
      </c>
    </row>
    <row r="1903" spans="1:34" ht="12.75" customHeight="1">
      <c r="A1903" t="s">
        <v>522</v>
      </c>
      <c r="B1903" s="23">
        <v>41009</v>
      </c>
      <c r="C1903" t="s">
        <v>4223</v>
      </c>
      <c r="E1903" s="62">
        <v>95</v>
      </c>
      <c r="F1903" s="4">
        <v>41051</v>
      </c>
      <c r="G1903" s="5">
        <v>68</v>
      </c>
      <c r="H1903" s="22">
        <v>409</v>
      </c>
      <c r="I1903" s="126">
        <f>INDEX('TOL2008'!B:B,MATCH(A1903,'TOL2008'!A:A,0))</f>
        <v>25730</v>
      </c>
      <c r="J1903" s="126" t="str">
        <f>INDEX(Pääluokka!$H$2:$H$100,MATCH(VALUE(LEFT(Taulukko1[[#This Row],[TOL2008]],2)),Pääluokka!$G$2:$G$100,0))</f>
        <v>Teollisuus</v>
      </c>
      <c r="K1903" s="126" t="str">
        <f>INDEX(Pääluokka!$I$2:$I$100,MATCH(VALUE(LEFT(Taulukko1[[#This Row],[TOL2008]],2)),Pääluokka!$G$2:$G$100,0))</f>
        <v>Teollisuus (C-E)</v>
      </c>
      <c r="L1903" s="41">
        <f t="shared" si="290"/>
        <v>42</v>
      </c>
      <c r="M1903" s="43">
        <f t="shared" si="291"/>
        <v>41009</v>
      </c>
      <c r="N1903" s="43">
        <f t="shared" si="292"/>
        <v>41051</v>
      </c>
      <c r="O1903" s="43">
        <f t="shared" si="293"/>
        <v>41000</v>
      </c>
      <c r="P1903" s="43">
        <f t="shared" si="294"/>
        <v>41030</v>
      </c>
      <c r="Q1903" s="41">
        <f t="shared" si="295"/>
        <v>2012</v>
      </c>
      <c r="R1903" s="41">
        <f t="shared" si="296"/>
        <v>2012</v>
      </c>
      <c r="S1903" s="43" t="str">
        <f>YEAR(Taulukko1[[#This Row],[Alku KK]])&amp;"Q"&amp;ROUNDDOWN((MONTH(Taulukko1[[#This Row],[Alku KK]])-1)/3+1,0)</f>
        <v>2012Q2</v>
      </c>
      <c r="T1903" s="43" t="str">
        <f>YEAR(Taulukko1[[#This Row],[Loppu KK]])&amp;"Q"&amp;ROUNDDOWN((MONTH(Taulukko1[[#This Row],[Loppu KK]])-1)/3+1,0)</f>
        <v>2012Q2</v>
      </c>
      <c r="U1903" s="66">
        <f>IF(COUNT(Taulukko1[[#This Row],[Neuvottelujen alaiset ]])=1,Taulukko1[[#This Row],[Neuvottelujen alaiset ]],Taulukko1[[#This Row],[Vähennystarve]])</f>
        <v>409</v>
      </c>
      <c r="V1903" s="44">
        <f t="shared" si="297"/>
        <v>0.23227383863080683</v>
      </c>
      <c r="W1903" s="44">
        <f t="shared" si="298"/>
        <v>0.16625916870415647</v>
      </c>
      <c r="X1903" s="44">
        <f t="shared" si="299"/>
        <v>0.71578947368421053</v>
      </c>
      <c r="Y1903" s="90" t="b">
        <f>AND(MONTH(Taulukko1[[#This Row],[Alku PVM]] )=6,DAY(Taulukko1[[#This Row],[Alku PVM]] )&gt;19)</f>
        <v>0</v>
      </c>
      <c r="Z1903" s="90" t="b">
        <f>AND(MONTH(Taulukko1[[#This Row],[Loppu PVM]] )=6,DAY(Taulukko1[[#This Row],[Loppu PVM]] )&gt;19)</f>
        <v>0</v>
      </c>
      <c r="AA1903" s="90" t="b">
        <f>OR(MONTH(Taulukko1[[#This Row],[Alku PVM]] )&lt;=5,AND(MONTH(Taulukko1[[#This Row],[Alku PVM]] )=6,DAY(Taulukko1[[#This Row],[Alku PVM]] )&lt;20))</f>
        <v>1</v>
      </c>
      <c r="AB1903" s="90" t="b">
        <f>OR(MONTH(Taulukko1[[#This Row],[Loppu PVM]])&lt;=5,AND(MONTH(Taulukko1[[#This Row],[Loppu PVM]] )=6,DAY(Taulukko1[[#This Row],[Loppu PVM]])&lt;20))</f>
        <v>1</v>
      </c>
      <c r="AC1903" s="90" t="b">
        <f>OR(MONTH(Taulukko1[[#This Row],[Alku PVM]] )&lt;=3,AND(MONTH(Taulukko1[[#This Row],[Alku PVM]] )=3))</f>
        <v>0</v>
      </c>
      <c r="AD1903" s="90" t="b">
        <f>OR(MONTH(Taulukko1[[#This Row],[Loppu PVM]] )&lt;=3,AND(MONTH(Taulukko1[[#This Row],[Loppu PVM]] )=3))</f>
        <v>0</v>
      </c>
      <c r="AE1903" s="90" t="b">
        <f>OR(MONTH(Taulukko1[[#This Row],[Alku PVM]] )&lt;=9,AND(MONTH(Taulukko1[[#This Row],[Alku PVM]] )=9))</f>
        <v>1</v>
      </c>
      <c r="AF1903" s="90" t="b">
        <f>OR(MONTH(Taulukko1[[#This Row],[Loppu PVM]])&lt;=9,AND(MONTH(Taulukko1[[#This Row],[Loppu PVM]] )=9))</f>
        <v>1</v>
      </c>
      <c r="AG1903" s="90" t="b">
        <f>OR(MONTH(Taulukko1[[#This Row],[Alku PVM]] )&lt;=6,AND(MONTH(Taulukko1[[#This Row],[Alku PVM]] )=6))</f>
        <v>1</v>
      </c>
      <c r="AH1903" s="90" t="b">
        <f>OR(MONTH(Taulukko1[[#This Row],[Loppu PVM]])&lt;=6,AND(MONTH(Taulukko1[[#This Row],[Loppu PVM]] )=6))</f>
        <v>1</v>
      </c>
    </row>
    <row r="1904" spans="1:34" ht="12.75" customHeight="1">
      <c r="A1904" t="s">
        <v>531</v>
      </c>
      <c r="B1904" s="23">
        <v>41010</v>
      </c>
      <c r="C1904" t="s">
        <v>4231</v>
      </c>
      <c r="E1904" s="62">
        <v>280</v>
      </c>
      <c r="F1904" s="4">
        <v>41094</v>
      </c>
      <c r="G1904" s="5">
        <v>280</v>
      </c>
      <c r="H1904" s="22">
        <v>350</v>
      </c>
      <c r="I1904" s="126">
        <f>INDEX('TOL2008'!B:B,MATCH(A1904,'TOL2008'!A:A,0))</f>
        <v>51101</v>
      </c>
      <c r="J1904" s="126" t="str">
        <f>INDEX(Pääluokka!$H$2:$H$100,MATCH(VALUE(LEFT(Taulukko1[[#This Row],[TOL2008]],2)),Pääluokka!$G$2:$G$100,0))</f>
        <v>Kuljetus ja varastointi</v>
      </c>
      <c r="K1904" s="126" t="str">
        <f>INDEX(Pääluokka!$I$2:$I$100,MATCH(VALUE(LEFT(Taulukko1[[#This Row],[TOL2008]],2)),Pääluokka!$G$2:$G$100,0))</f>
        <v>Palvelualat (G-N, R, S)</v>
      </c>
      <c r="L1904" s="41">
        <f t="shared" si="290"/>
        <v>84</v>
      </c>
      <c r="M1904" s="43">
        <f t="shared" si="291"/>
        <v>41010</v>
      </c>
      <c r="N1904" s="43">
        <f t="shared" si="292"/>
        <v>41094</v>
      </c>
      <c r="O1904" s="43">
        <f t="shared" si="293"/>
        <v>41000</v>
      </c>
      <c r="P1904" s="43">
        <f t="shared" si="294"/>
        <v>41091</v>
      </c>
      <c r="Q1904" s="41">
        <f t="shared" si="295"/>
        <v>2012</v>
      </c>
      <c r="R1904" s="41">
        <f t="shared" si="296"/>
        <v>2012</v>
      </c>
      <c r="S1904" s="43" t="str">
        <f>YEAR(Taulukko1[[#This Row],[Alku KK]])&amp;"Q"&amp;ROUNDDOWN((MONTH(Taulukko1[[#This Row],[Alku KK]])-1)/3+1,0)</f>
        <v>2012Q2</v>
      </c>
      <c r="T1904" s="43" t="str">
        <f>YEAR(Taulukko1[[#This Row],[Loppu KK]])&amp;"Q"&amp;ROUNDDOWN((MONTH(Taulukko1[[#This Row],[Loppu KK]])-1)/3+1,0)</f>
        <v>2012Q3</v>
      </c>
      <c r="U1904" s="66">
        <f>IF(COUNT(Taulukko1[[#This Row],[Neuvottelujen alaiset ]])=1,Taulukko1[[#This Row],[Neuvottelujen alaiset ]],Taulukko1[[#This Row],[Vähennystarve]])</f>
        <v>350</v>
      </c>
      <c r="V1904" s="44">
        <f t="shared" si="297"/>
        <v>0.8</v>
      </c>
      <c r="W1904" s="44">
        <f t="shared" si="298"/>
        <v>0.8</v>
      </c>
      <c r="X1904" s="44">
        <f t="shared" si="299"/>
        <v>1</v>
      </c>
      <c r="Y1904" s="90" t="b">
        <f>AND(MONTH(Taulukko1[[#This Row],[Alku PVM]] )=6,DAY(Taulukko1[[#This Row],[Alku PVM]] )&gt;19)</f>
        <v>0</v>
      </c>
      <c r="Z1904" s="90" t="b">
        <f>AND(MONTH(Taulukko1[[#This Row],[Loppu PVM]] )=6,DAY(Taulukko1[[#This Row],[Loppu PVM]] )&gt;19)</f>
        <v>0</v>
      </c>
      <c r="AA1904" s="90" t="b">
        <f>OR(MONTH(Taulukko1[[#This Row],[Alku PVM]] )&lt;=5,AND(MONTH(Taulukko1[[#This Row],[Alku PVM]] )=6,DAY(Taulukko1[[#This Row],[Alku PVM]] )&lt;20))</f>
        <v>1</v>
      </c>
      <c r="AB1904" s="90" t="b">
        <f>OR(MONTH(Taulukko1[[#This Row],[Loppu PVM]])&lt;=5,AND(MONTH(Taulukko1[[#This Row],[Loppu PVM]] )=6,DAY(Taulukko1[[#This Row],[Loppu PVM]])&lt;20))</f>
        <v>0</v>
      </c>
      <c r="AC1904" s="90" t="b">
        <f>OR(MONTH(Taulukko1[[#This Row],[Alku PVM]] )&lt;=3,AND(MONTH(Taulukko1[[#This Row],[Alku PVM]] )=3))</f>
        <v>0</v>
      </c>
      <c r="AD1904" s="90" t="b">
        <f>OR(MONTH(Taulukko1[[#This Row],[Loppu PVM]] )&lt;=3,AND(MONTH(Taulukko1[[#This Row],[Loppu PVM]] )=3))</f>
        <v>0</v>
      </c>
      <c r="AE1904" s="90" t="b">
        <f>OR(MONTH(Taulukko1[[#This Row],[Alku PVM]] )&lt;=9,AND(MONTH(Taulukko1[[#This Row],[Alku PVM]] )=9))</f>
        <v>1</v>
      </c>
      <c r="AF1904" s="90" t="b">
        <f>OR(MONTH(Taulukko1[[#This Row],[Loppu PVM]])&lt;=9,AND(MONTH(Taulukko1[[#This Row],[Loppu PVM]] )=9))</f>
        <v>1</v>
      </c>
      <c r="AG1904" s="90" t="b">
        <f>OR(MONTH(Taulukko1[[#This Row],[Alku PVM]] )&lt;=6,AND(MONTH(Taulukko1[[#This Row],[Alku PVM]] )=6))</f>
        <v>1</v>
      </c>
      <c r="AH1904" s="90" t="b">
        <f>OR(MONTH(Taulukko1[[#This Row],[Loppu PVM]])&lt;=6,AND(MONTH(Taulukko1[[#This Row],[Loppu PVM]] )=6))</f>
        <v>0</v>
      </c>
    </row>
    <row r="1905" spans="1:34" ht="12.75" customHeight="1">
      <c r="A1905" t="s">
        <v>105</v>
      </c>
      <c r="B1905" s="23">
        <v>41010</v>
      </c>
      <c r="C1905" t="s">
        <v>3890</v>
      </c>
      <c r="E1905" s="62">
        <v>110</v>
      </c>
      <c r="F1905" s="4">
        <v>41065</v>
      </c>
      <c r="G1905" s="5">
        <v>18</v>
      </c>
      <c r="H1905" s="22">
        <v>110</v>
      </c>
      <c r="I1905" s="126">
        <f>INDEX('TOL2008'!B:B,MATCH(A1905,'TOL2008'!A:A,0))</f>
        <v>61200</v>
      </c>
      <c r="J1905" s="126" t="str">
        <f>INDEX(Pääluokka!$H$2:$H$100,MATCH(VALUE(LEFT(Taulukko1[[#This Row],[TOL2008]],2)),Pääluokka!$G$2:$G$100,0))</f>
        <v>Informaatio ja viestintä</v>
      </c>
      <c r="K1905" s="126" t="str">
        <f>INDEX(Pääluokka!$I$2:$I$100,MATCH(VALUE(LEFT(Taulukko1[[#This Row],[TOL2008]],2)),Pääluokka!$G$2:$G$100,0))</f>
        <v>Palvelualat (G-N, R, S)</v>
      </c>
      <c r="L1905" s="41">
        <f t="shared" si="290"/>
        <v>55</v>
      </c>
      <c r="M1905" s="43">
        <f t="shared" si="291"/>
        <v>41010</v>
      </c>
      <c r="N1905" s="43">
        <f t="shared" si="292"/>
        <v>41065</v>
      </c>
      <c r="O1905" s="43">
        <f t="shared" si="293"/>
        <v>41000</v>
      </c>
      <c r="P1905" s="43">
        <f t="shared" si="294"/>
        <v>41061</v>
      </c>
      <c r="Q1905" s="41">
        <f t="shared" si="295"/>
        <v>2012</v>
      </c>
      <c r="R1905" s="41">
        <f t="shared" si="296"/>
        <v>2012</v>
      </c>
      <c r="S1905" s="43" t="str">
        <f>YEAR(Taulukko1[[#This Row],[Alku KK]])&amp;"Q"&amp;ROUNDDOWN((MONTH(Taulukko1[[#This Row],[Alku KK]])-1)/3+1,0)</f>
        <v>2012Q2</v>
      </c>
      <c r="T1905" s="43" t="str">
        <f>YEAR(Taulukko1[[#This Row],[Loppu KK]])&amp;"Q"&amp;ROUNDDOWN((MONTH(Taulukko1[[#This Row],[Loppu KK]])-1)/3+1,0)</f>
        <v>2012Q2</v>
      </c>
      <c r="U1905" s="66">
        <f>IF(COUNT(Taulukko1[[#This Row],[Neuvottelujen alaiset ]])=1,Taulukko1[[#This Row],[Neuvottelujen alaiset ]],Taulukko1[[#This Row],[Vähennystarve]])</f>
        <v>110</v>
      </c>
      <c r="V1905" s="44">
        <f t="shared" si="297"/>
        <v>1</v>
      </c>
      <c r="W1905" s="44">
        <f t="shared" si="298"/>
        <v>0.16363636363636364</v>
      </c>
      <c r="X1905" s="44">
        <f t="shared" si="299"/>
        <v>0.16363636363636364</v>
      </c>
      <c r="Y1905" s="90" t="b">
        <f>AND(MONTH(Taulukko1[[#This Row],[Alku PVM]] )=6,DAY(Taulukko1[[#This Row],[Alku PVM]] )&gt;19)</f>
        <v>0</v>
      </c>
      <c r="Z1905" s="90" t="b">
        <f>AND(MONTH(Taulukko1[[#This Row],[Loppu PVM]] )=6,DAY(Taulukko1[[#This Row],[Loppu PVM]] )&gt;19)</f>
        <v>0</v>
      </c>
      <c r="AA1905" s="90" t="b">
        <f>OR(MONTH(Taulukko1[[#This Row],[Alku PVM]] )&lt;=5,AND(MONTH(Taulukko1[[#This Row],[Alku PVM]] )=6,DAY(Taulukko1[[#This Row],[Alku PVM]] )&lt;20))</f>
        <v>1</v>
      </c>
      <c r="AB1905" s="90" t="b">
        <f>OR(MONTH(Taulukko1[[#This Row],[Loppu PVM]])&lt;=5,AND(MONTH(Taulukko1[[#This Row],[Loppu PVM]] )=6,DAY(Taulukko1[[#This Row],[Loppu PVM]])&lt;20))</f>
        <v>1</v>
      </c>
      <c r="AC1905" s="90" t="b">
        <f>OR(MONTH(Taulukko1[[#This Row],[Alku PVM]] )&lt;=3,AND(MONTH(Taulukko1[[#This Row],[Alku PVM]] )=3))</f>
        <v>0</v>
      </c>
      <c r="AD1905" s="90" t="b">
        <f>OR(MONTH(Taulukko1[[#This Row],[Loppu PVM]] )&lt;=3,AND(MONTH(Taulukko1[[#This Row],[Loppu PVM]] )=3))</f>
        <v>0</v>
      </c>
      <c r="AE1905" s="90" t="b">
        <f>OR(MONTH(Taulukko1[[#This Row],[Alku PVM]] )&lt;=9,AND(MONTH(Taulukko1[[#This Row],[Alku PVM]] )=9))</f>
        <v>1</v>
      </c>
      <c r="AF1905" s="90" t="b">
        <f>OR(MONTH(Taulukko1[[#This Row],[Loppu PVM]])&lt;=9,AND(MONTH(Taulukko1[[#This Row],[Loppu PVM]] )=9))</f>
        <v>1</v>
      </c>
      <c r="AG1905" s="90" t="b">
        <f>OR(MONTH(Taulukko1[[#This Row],[Alku PVM]] )&lt;=6,AND(MONTH(Taulukko1[[#This Row],[Alku PVM]] )=6))</f>
        <v>1</v>
      </c>
      <c r="AH1905" s="90" t="b">
        <f>OR(MONTH(Taulukko1[[#This Row],[Loppu PVM]])&lt;=6,AND(MONTH(Taulukko1[[#This Row],[Loppu PVM]] )=6))</f>
        <v>1</v>
      </c>
    </row>
    <row r="1906" spans="1:34" ht="12.75" customHeight="1">
      <c r="A1906" t="s">
        <v>50</v>
      </c>
      <c r="B1906" s="23">
        <v>41010</v>
      </c>
      <c r="C1906" t="s">
        <v>3868</v>
      </c>
      <c r="E1906" s="62">
        <v>275</v>
      </c>
      <c r="F1906" s="4">
        <v>41089</v>
      </c>
      <c r="G1906" s="5">
        <v>97</v>
      </c>
      <c r="H1906" s="22">
        <v>275</v>
      </c>
      <c r="I1906" s="126">
        <f>INDEX('TOL2008'!B:B,MATCH(A1906,'TOL2008'!A:A,0))</f>
        <v>17120</v>
      </c>
      <c r="J1906" s="126" t="str">
        <f>INDEX(Pääluokka!$H$2:$H$100,MATCH(VALUE(LEFT(Taulukko1[[#This Row],[TOL2008]],2)),Pääluokka!$G$2:$G$100,0))</f>
        <v>Teollisuus</v>
      </c>
      <c r="K1906" s="126" t="str">
        <f>INDEX(Pääluokka!$I$2:$I$100,MATCH(VALUE(LEFT(Taulukko1[[#This Row],[TOL2008]],2)),Pääluokka!$G$2:$G$100,0))</f>
        <v>Teollisuus (C-E)</v>
      </c>
      <c r="L1906" s="41">
        <f t="shared" si="290"/>
        <v>79</v>
      </c>
      <c r="M1906" s="43">
        <f t="shared" si="291"/>
        <v>41010</v>
      </c>
      <c r="N1906" s="43">
        <f t="shared" si="292"/>
        <v>41089</v>
      </c>
      <c r="O1906" s="43">
        <f t="shared" si="293"/>
        <v>41000</v>
      </c>
      <c r="P1906" s="43">
        <f t="shared" si="294"/>
        <v>41061</v>
      </c>
      <c r="Q1906" s="41">
        <f t="shared" si="295"/>
        <v>2012</v>
      </c>
      <c r="R1906" s="41">
        <f t="shared" si="296"/>
        <v>2012</v>
      </c>
      <c r="S1906" s="43" t="str">
        <f>YEAR(Taulukko1[[#This Row],[Alku KK]])&amp;"Q"&amp;ROUNDDOWN((MONTH(Taulukko1[[#This Row],[Alku KK]])-1)/3+1,0)</f>
        <v>2012Q2</v>
      </c>
      <c r="T1906" s="43" t="str">
        <f>YEAR(Taulukko1[[#This Row],[Loppu KK]])&amp;"Q"&amp;ROUNDDOWN((MONTH(Taulukko1[[#This Row],[Loppu KK]])-1)/3+1,0)</f>
        <v>2012Q2</v>
      </c>
      <c r="U1906" s="66">
        <f>IF(COUNT(Taulukko1[[#This Row],[Neuvottelujen alaiset ]])=1,Taulukko1[[#This Row],[Neuvottelujen alaiset ]],Taulukko1[[#This Row],[Vähennystarve]])</f>
        <v>275</v>
      </c>
      <c r="V1906" s="44">
        <f t="shared" si="297"/>
        <v>1</v>
      </c>
      <c r="W1906" s="44">
        <f t="shared" si="298"/>
        <v>0.35272727272727272</v>
      </c>
      <c r="X1906" s="44">
        <f t="shared" si="299"/>
        <v>0.35272727272727272</v>
      </c>
      <c r="Y1906" s="90" t="b">
        <f>AND(MONTH(Taulukko1[[#This Row],[Alku PVM]] )=6,DAY(Taulukko1[[#This Row],[Alku PVM]] )&gt;19)</f>
        <v>0</v>
      </c>
      <c r="Z1906" s="90" t="b">
        <f>AND(MONTH(Taulukko1[[#This Row],[Loppu PVM]] )=6,DAY(Taulukko1[[#This Row],[Loppu PVM]] )&gt;19)</f>
        <v>1</v>
      </c>
      <c r="AA1906" s="90" t="b">
        <f>OR(MONTH(Taulukko1[[#This Row],[Alku PVM]] )&lt;=5,AND(MONTH(Taulukko1[[#This Row],[Alku PVM]] )=6,DAY(Taulukko1[[#This Row],[Alku PVM]] )&lt;20))</f>
        <v>1</v>
      </c>
      <c r="AB1906" s="90" t="b">
        <f>OR(MONTH(Taulukko1[[#This Row],[Loppu PVM]])&lt;=5,AND(MONTH(Taulukko1[[#This Row],[Loppu PVM]] )=6,DAY(Taulukko1[[#This Row],[Loppu PVM]])&lt;20))</f>
        <v>0</v>
      </c>
      <c r="AC1906" s="90" t="b">
        <f>OR(MONTH(Taulukko1[[#This Row],[Alku PVM]] )&lt;=3,AND(MONTH(Taulukko1[[#This Row],[Alku PVM]] )=3))</f>
        <v>0</v>
      </c>
      <c r="AD1906" s="90" t="b">
        <f>OR(MONTH(Taulukko1[[#This Row],[Loppu PVM]] )&lt;=3,AND(MONTH(Taulukko1[[#This Row],[Loppu PVM]] )=3))</f>
        <v>0</v>
      </c>
      <c r="AE1906" s="90" t="b">
        <f>OR(MONTH(Taulukko1[[#This Row],[Alku PVM]] )&lt;=9,AND(MONTH(Taulukko1[[#This Row],[Alku PVM]] )=9))</f>
        <v>1</v>
      </c>
      <c r="AF1906" s="90" t="b">
        <f>OR(MONTH(Taulukko1[[#This Row],[Loppu PVM]])&lt;=9,AND(MONTH(Taulukko1[[#This Row],[Loppu PVM]] )=9))</f>
        <v>1</v>
      </c>
      <c r="AG1906" s="90" t="b">
        <f>OR(MONTH(Taulukko1[[#This Row],[Alku PVM]] )&lt;=6,AND(MONTH(Taulukko1[[#This Row],[Alku PVM]] )=6))</f>
        <v>1</v>
      </c>
      <c r="AH1906" s="90" t="b">
        <f>OR(MONTH(Taulukko1[[#This Row],[Loppu PVM]])&lt;=6,AND(MONTH(Taulukko1[[#This Row],[Loppu PVM]] )=6))</f>
        <v>1</v>
      </c>
    </row>
    <row r="1907" spans="1:34" ht="12.75" customHeight="1">
      <c r="A1907" t="s">
        <v>4220</v>
      </c>
      <c r="B1907" s="23">
        <v>41011</v>
      </c>
      <c r="C1907" t="s">
        <v>4219</v>
      </c>
      <c r="E1907" s="62">
        <v>12</v>
      </c>
      <c r="F1907" s="4"/>
      <c r="G1907" s="5"/>
      <c r="H1907" s="22">
        <v>70</v>
      </c>
      <c r="I1907" s="126" t="e">
        <f>INDEX('TOL2008'!B:B,MATCH(A1907,'TOL2008'!A:A,0))</f>
        <v>#N/A</v>
      </c>
      <c r="J1907" s="126" t="e">
        <f>INDEX(Pääluokka!$H$2:$H$100,MATCH(VALUE(LEFT(Taulukko1[[#This Row],[TOL2008]],2)),Pääluokka!$G$2:$G$100,0))</f>
        <v>#N/A</v>
      </c>
      <c r="K1907" s="126" t="e">
        <f>INDEX(Pääluokka!$I$2:$I$100,MATCH(VALUE(LEFT(Taulukko1[[#This Row],[TOL2008]],2)),Pääluokka!$G$2:$G$100,0))</f>
        <v>#N/A</v>
      </c>
      <c r="L1907" s="41" t="str">
        <f t="shared" si="290"/>
        <v>NA</v>
      </c>
      <c r="M1907" s="43">
        <f t="shared" si="291"/>
        <v>41011</v>
      </c>
      <c r="N1907" s="43">
        <f t="shared" si="292"/>
        <v>41062</v>
      </c>
      <c r="O1907" s="43">
        <f t="shared" si="293"/>
        <v>41000</v>
      </c>
      <c r="P1907" s="43">
        <f t="shared" si="294"/>
        <v>41061</v>
      </c>
      <c r="Q1907" s="41">
        <f t="shared" si="295"/>
        <v>2012</v>
      </c>
      <c r="R1907" s="41">
        <f t="shared" si="296"/>
        <v>2012</v>
      </c>
      <c r="S1907" s="43" t="str">
        <f>YEAR(Taulukko1[[#This Row],[Alku KK]])&amp;"Q"&amp;ROUNDDOWN((MONTH(Taulukko1[[#This Row],[Alku KK]])-1)/3+1,0)</f>
        <v>2012Q2</v>
      </c>
      <c r="T1907" s="43" t="str">
        <f>YEAR(Taulukko1[[#This Row],[Loppu KK]])&amp;"Q"&amp;ROUNDDOWN((MONTH(Taulukko1[[#This Row],[Loppu KK]])-1)/3+1,0)</f>
        <v>2012Q2</v>
      </c>
      <c r="U1907" s="66">
        <f>IF(COUNT(Taulukko1[[#This Row],[Neuvottelujen alaiset ]])=1,Taulukko1[[#This Row],[Neuvottelujen alaiset ]],Taulukko1[[#This Row],[Vähennystarve]])</f>
        <v>70</v>
      </c>
      <c r="V1907" s="44">
        <f t="shared" si="297"/>
        <v>0.17142857142857143</v>
      </c>
      <c r="W1907" s="44" t="str">
        <f t="shared" si="298"/>
        <v>NA</v>
      </c>
      <c r="X1907" s="44" t="str">
        <f t="shared" si="299"/>
        <v>NA</v>
      </c>
      <c r="Y1907" s="90" t="b">
        <f>AND(MONTH(Taulukko1[[#This Row],[Alku PVM]] )=6,DAY(Taulukko1[[#This Row],[Alku PVM]] )&gt;19)</f>
        <v>0</v>
      </c>
      <c r="Z1907" s="90" t="b">
        <f>AND(MONTH(Taulukko1[[#This Row],[Loppu PVM]] )=6,DAY(Taulukko1[[#This Row],[Loppu PVM]] )&gt;19)</f>
        <v>0</v>
      </c>
      <c r="AA1907" s="90" t="b">
        <f>OR(MONTH(Taulukko1[[#This Row],[Alku PVM]] )&lt;=5,AND(MONTH(Taulukko1[[#This Row],[Alku PVM]] )=6,DAY(Taulukko1[[#This Row],[Alku PVM]] )&lt;20))</f>
        <v>1</v>
      </c>
      <c r="AB1907" s="90" t="b">
        <f>OR(MONTH(Taulukko1[[#This Row],[Loppu PVM]])&lt;=5,AND(MONTH(Taulukko1[[#This Row],[Loppu PVM]] )=6,DAY(Taulukko1[[#This Row],[Loppu PVM]])&lt;20))</f>
        <v>1</v>
      </c>
      <c r="AC1907" s="90" t="b">
        <f>OR(MONTH(Taulukko1[[#This Row],[Alku PVM]] )&lt;=3,AND(MONTH(Taulukko1[[#This Row],[Alku PVM]] )=3))</f>
        <v>0</v>
      </c>
      <c r="AD1907" s="90" t="b">
        <f>OR(MONTH(Taulukko1[[#This Row],[Loppu PVM]] )&lt;=3,AND(MONTH(Taulukko1[[#This Row],[Loppu PVM]] )=3))</f>
        <v>0</v>
      </c>
      <c r="AE1907" s="90" t="b">
        <f>OR(MONTH(Taulukko1[[#This Row],[Alku PVM]] )&lt;=9,AND(MONTH(Taulukko1[[#This Row],[Alku PVM]] )=9))</f>
        <v>1</v>
      </c>
      <c r="AF1907" s="90" t="b">
        <f>OR(MONTH(Taulukko1[[#This Row],[Loppu PVM]])&lt;=9,AND(MONTH(Taulukko1[[#This Row],[Loppu PVM]] )=9))</f>
        <v>1</v>
      </c>
      <c r="AG1907" s="90" t="b">
        <f>OR(MONTH(Taulukko1[[#This Row],[Alku PVM]] )&lt;=6,AND(MONTH(Taulukko1[[#This Row],[Alku PVM]] )=6))</f>
        <v>1</v>
      </c>
      <c r="AH1907" s="90" t="b">
        <f>OR(MONTH(Taulukko1[[#This Row],[Loppu PVM]])&lt;=6,AND(MONTH(Taulukko1[[#This Row],[Loppu PVM]] )=6))</f>
        <v>1</v>
      </c>
    </row>
    <row r="1908" spans="1:34" ht="12.75" customHeight="1">
      <c r="A1908" t="s">
        <v>476</v>
      </c>
      <c r="B1908" s="23">
        <v>41011</v>
      </c>
      <c r="C1908" t="s">
        <v>4174</v>
      </c>
      <c r="F1908" s="4">
        <v>41072</v>
      </c>
      <c r="G1908" s="5">
        <v>29</v>
      </c>
      <c r="H1908" s="22">
        <v>110</v>
      </c>
      <c r="I1908" s="126">
        <f>INDEX('TOL2008'!B:B,MATCH(A1908,'TOL2008'!A:A,0))</f>
        <v>84250</v>
      </c>
      <c r="J1908" s="126" t="str">
        <f>INDEX(Pääluokka!$H$2:$H$100,MATCH(VALUE(LEFT(Taulukko1[[#This Row],[TOL2008]],2)),Pääluokka!$G$2:$G$100,0))</f>
        <v>Julkinen hallinto ja maanpuolustus; pakollinen sosiaalivakuutus</v>
      </c>
      <c r="K1908" s="126" t="str">
        <f>INDEX(Pääluokka!$I$2:$I$100,MATCH(VALUE(LEFT(Taulukko1[[#This Row],[TOL2008]],2)),Pääluokka!$G$2:$G$100,0))</f>
        <v>Muut toimialat (O-Q, T-X)</v>
      </c>
      <c r="L1908" s="41">
        <f t="shared" si="290"/>
        <v>61</v>
      </c>
      <c r="M1908" s="43">
        <f t="shared" si="291"/>
        <v>41011</v>
      </c>
      <c r="N1908" s="43">
        <f t="shared" si="292"/>
        <v>41072</v>
      </c>
      <c r="O1908" s="43">
        <f t="shared" si="293"/>
        <v>41000</v>
      </c>
      <c r="P1908" s="43">
        <f t="shared" si="294"/>
        <v>41061</v>
      </c>
      <c r="Q1908" s="41">
        <f t="shared" si="295"/>
        <v>2012</v>
      </c>
      <c r="R1908" s="41">
        <f t="shared" si="296"/>
        <v>2012</v>
      </c>
      <c r="S1908" s="43" t="str">
        <f>YEAR(Taulukko1[[#This Row],[Alku KK]])&amp;"Q"&amp;ROUNDDOWN((MONTH(Taulukko1[[#This Row],[Alku KK]])-1)/3+1,0)</f>
        <v>2012Q2</v>
      </c>
      <c r="T1908" s="43" t="str">
        <f>YEAR(Taulukko1[[#This Row],[Loppu KK]])&amp;"Q"&amp;ROUNDDOWN((MONTH(Taulukko1[[#This Row],[Loppu KK]])-1)/3+1,0)</f>
        <v>2012Q2</v>
      </c>
      <c r="U1908" s="66">
        <f>IF(COUNT(Taulukko1[[#This Row],[Neuvottelujen alaiset ]])=1,Taulukko1[[#This Row],[Neuvottelujen alaiset ]],Taulukko1[[#This Row],[Vähennystarve]])</f>
        <v>110</v>
      </c>
      <c r="V1908" s="44" t="str">
        <f t="shared" si="297"/>
        <v>NA</v>
      </c>
      <c r="W1908" s="44">
        <f t="shared" si="298"/>
        <v>0.26363636363636361</v>
      </c>
      <c r="X1908" s="44" t="str">
        <f t="shared" si="299"/>
        <v>NA</v>
      </c>
      <c r="Y1908" s="90" t="b">
        <f>AND(MONTH(Taulukko1[[#This Row],[Alku PVM]] )=6,DAY(Taulukko1[[#This Row],[Alku PVM]] )&gt;19)</f>
        <v>0</v>
      </c>
      <c r="Z1908" s="90" t="b">
        <f>AND(MONTH(Taulukko1[[#This Row],[Loppu PVM]] )=6,DAY(Taulukko1[[#This Row],[Loppu PVM]] )&gt;19)</f>
        <v>0</v>
      </c>
      <c r="AA1908" s="90" t="b">
        <f>OR(MONTH(Taulukko1[[#This Row],[Alku PVM]] )&lt;=5,AND(MONTH(Taulukko1[[#This Row],[Alku PVM]] )=6,DAY(Taulukko1[[#This Row],[Alku PVM]] )&lt;20))</f>
        <v>1</v>
      </c>
      <c r="AB1908" s="90" t="b">
        <f>OR(MONTH(Taulukko1[[#This Row],[Loppu PVM]])&lt;=5,AND(MONTH(Taulukko1[[#This Row],[Loppu PVM]] )=6,DAY(Taulukko1[[#This Row],[Loppu PVM]])&lt;20))</f>
        <v>1</v>
      </c>
      <c r="AC1908" s="90" t="b">
        <f>OR(MONTH(Taulukko1[[#This Row],[Alku PVM]] )&lt;=3,AND(MONTH(Taulukko1[[#This Row],[Alku PVM]] )=3))</f>
        <v>0</v>
      </c>
      <c r="AD1908" s="90" t="b">
        <f>OR(MONTH(Taulukko1[[#This Row],[Loppu PVM]] )&lt;=3,AND(MONTH(Taulukko1[[#This Row],[Loppu PVM]] )=3))</f>
        <v>0</v>
      </c>
      <c r="AE1908" s="90" t="b">
        <f>OR(MONTH(Taulukko1[[#This Row],[Alku PVM]] )&lt;=9,AND(MONTH(Taulukko1[[#This Row],[Alku PVM]] )=9))</f>
        <v>1</v>
      </c>
      <c r="AF1908" s="90" t="b">
        <f>OR(MONTH(Taulukko1[[#This Row],[Loppu PVM]])&lt;=9,AND(MONTH(Taulukko1[[#This Row],[Loppu PVM]] )=9))</f>
        <v>1</v>
      </c>
      <c r="AG1908" s="90" t="b">
        <f>OR(MONTH(Taulukko1[[#This Row],[Alku PVM]] )&lt;=6,AND(MONTH(Taulukko1[[#This Row],[Alku PVM]] )=6))</f>
        <v>1</v>
      </c>
      <c r="AH1908" s="90" t="b">
        <f>OR(MONTH(Taulukko1[[#This Row],[Loppu PVM]])&lt;=6,AND(MONTH(Taulukko1[[#This Row],[Loppu PVM]] )=6))</f>
        <v>1</v>
      </c>
    </row>
    <row r="1909" spans="1:34" ht="12.75" customHeight="1">
      <c r="A1909" t="s">
        <v>665</v>
      </c>
      <c r="B1909" s="23">
        <v>41015</v>
      </c>
      <c r="C1909" t="s">
        <v>4313</v>
      </c>
      <c r="E1909" s="62">
        <v>135</v>
      </c>
      <c r="F1909" s="4">
        <v>41072</v>
      </c>
      <c r="G1909" s="5">
        <v>40</v>
      </c>
      <c r="H1909" s="22">
        <v>810</v>
      </c>
      <c r="I1909" s="126">
        <f>INDEX('TOL2008'!B:B,MATCH(A1909,'TOL2008'!A:A,0))</f>
        <v>58130</v>
      </c>
      <c r="J1909" s="126" t="str">
        <f>INDEX(Pääluokka!$H$2:$H$100,MATCH(VALUE(LEFT(Taulukko1[[#This Row],[TOL2008]],2)),Pääluokka!$G$2:$G$100,0))</f>
        <v>Informaatio ja viestintä</v>
      </c>
      <c r="K1909" s="126" t="str">
        <f>INDEX(Pääluokka!$I$2:$I$100,MATCH(VALUE(LEFT(Taulukko1[[#This Row],[TOL2008]],2)),Pääluokka!$G$2:$G$100,0))</f>
        <v>Palvelualat (G-N, R, S)</v>
      </c>
      <c r="L1909" s="41">
        <f t="shared" si="290"/>
        <v>57</v>
      </c>
      <c r="M1909" s="43">
        <f t="shared" si="291"/>
        <v>41015</v>
      </c>
      <c r="N1909" s="43">
        <f t="shared" si="292"/>
        <v>41072</v>
      </c>
      <c r="O1909" s="43">
        <f t="shared" si="293"/>
        <v>41000</v>
      </c>
      <c r="P1909" s="43">
        <f t="shared" si="294"/>
        <v>41061</v>
      </c>
      <c r="Q1909" s="41">
        <f t="shared" si="295"/>
        <v>2012</v>
      </c>
      <c r="R1909" s="41">
        <f t="shared" si="296"/>
        <v>2012</v>
      </c>
      <c r="S1909" s="43" t="str">
        <f>YEAR(Taulukko1[[#This Row],[Alku KK]])&amp;"Q"&amp;ROUNDDOWN((MONTH(Taulukko1[[#This Row],[Alku KK]])-1)/3+1,0)</f>
        <v>2012Q2</v>
      </c>
      <c r="T1909" s="43" t="str">
        <f>YEAR(Taulukko1[[#This Row],[Loppu KK]])&amp;"Q"&amp;ROUNDDOWN((MONTH(Taulukko1[[#This Row],[Loppu KK]])-1)/3+1,0)</f>
        <v>2012Q2</v>
      </c>
      <c r="U1909" s="66">
        <f>IF(COUNT(Taulukko1[[#This Row],[Neuvottelujen alaiset ]])=1,Taulukko1[[#This Row],[Neuvottelujen alaiset ]],Taulukko1[[#This Row],[Vähennystarve]])</f>
        <v>810</v>
      </c>
      <c r="V1909" s="44">
        <f t="shared" si="297"/>
        <v>0.16666666666666666</v>
      </c>
      <c r="W1909" s="44">
        <f t="shared" si="298"/>
        <v>4.9382716049382713E-2</v>
      </c>
      <c r="X1909" s="44">
        <f t="shared" si="299"/>
        <v>0.29629629629629628</v>
      </c>
      <c r="Y1909" s="90" t="b">
        <f>AND(MONTH(Taulukko1[[#This Row],[Alku PVM]] )=6,DAY(Taulukko1[[#This Row],[Alku PVM]] )&gt;19)</f>
        <v>0</v>
      </c>
      <c r="Z1909" s="90" t="b">
        <f>AND(MONTH(Taulukko1[[#This Row],[Loppu PVM]] )=6,DAY(Taulukko1[[#This Row],[Loppu PVM]] )&gt;19)</f>
        <v>0</v>
      </c>
      <c r="AA1909" s="90" t="b">
        <f>OR(MONTH(Taulukko1[[#This Row],[Alku PVM]] )&lt;=5,AND(MONTH(Taulukko1[[#This Row],[Alku PVM]] )=6,DAY(Taulukko1[[#This Row],[Alku PVM]] )&lt;20))</f>
        <v>1</v>
      </c>
      <c r="AB1909" s="90" t="b">
        <f>OR(MONTH(Taulukko1[[#This Row],[Loppu PVM]])&lt;=5,AND(MONTH(Taulukko1[[#This Row],[Loppu PVM]] )=6,DAY(Taulukko1[[#This Row],[Loppu PVM]])&lt;20))</f>
        <v>1</v>
      </c>
      <c r="AC1909" s="90" t="b">
        <f>OR(MONTH(Taulukko1[[#This Row],[Alku PVM]] )&lt;=3,AND(MONTH(Taulukko1[[#This Row],[Alku PVM]] )=3))</f>
        <v>0</v>
      </c>
      <c r="AD1909" s="90" t="b">
        <f>OR(MONTH(Taulukko1[[#This Row],[Loppu PVM]] )&lt;=3,AND(MONTH(Taulukko1[[#This Row],[Loppu PVM]] )=3))</f>
        <v>0</v>
      </c>
      <c r="AE1909" s="90" t="b">
        <f>OR(MONTH(Taulukko1[[#This Row],[Alku PVM]] )&lt;=9,AND(MONTH(Taulukko1[[#This Row],[Alku PVM]] )=9))</f>
        <v>1</v>
      </c>
      <c r="AF1909" s="90" t="b">
        <f>OR(MONTH(Taulukko1[[#This Row],[Loppu PVM]])&lt;=9,AND(MONTH(Taulukko1[[#This Row],[Loppu PVM]] )=9))</f>
        <v>1</v>
      </c>
      <c r="AG1909" s="90" t="b">
        <f>OR(MONTH(Taulukko1[[#This Row],[Alku PVM]] )&lt;=6,AND(MONTH(Taulukko1[[#This Row],[Alku PVM]] )=6))</f>
        <v>1</v>
      </c>
      <c r="AH1909" s="90" t="b">
        <f>OR(MONTH(Taulukko1[[#This Row],[Loppu PVM]])&lt;=6,AND(MONTH(Taulukko1[[#This Row],[Loppu PVM]] )=6))</f>
        <v>1</v>
      </c>
    </row>
    <row r="1910" spans="1:34" ht="12.75" customHeight="1">
      <c r="A1910" t="s">
        <v>3971</v>
      </c>
      <c r="B1910" s="23">
        <v>41015</v>
      </c>
      <c r="C1910" t="s">
        <v>3970</v>
      </c>
      <c r="E1910" s="62">
        <v>15</v>
      </c>
      <c r="F1910" s="4">
        <v>41073</v>
      </c>
      <c r="G1910" s="5">
        <v>9</v>
      </c>
      <c r="H1910" s="22">
        <v>15</v>
      </c>
      <c r="I1910" s="126" t="e">
        <f>INDEX('TOL2008'!B:B,MATCH(A1910,'TOL2008'!A:A,0))</f>
        <v>#N/A</v>
      </c>
      <c r="J1910" s="126" t="e">
        <f>INDEX(Pääluokka!$H$2:$H$100,MATCH(VALUE(LEFT(Taulukko1[[#This Row],[TOL2008]],2)),Pääluokka!$G$2:$G$100,0))</f>
        <v>#N/A</v>
      </c>
      <c r="K1910" s="126" t="e">
        <f>INDEX(Pääluokka!$I$2:$I$100,MATCH(VALUE(LEFT(Taulukko1[[#This Row],[TOL2008]],2)),Pääluokka!$G$2:$G$100,0))</f>
        <v>#N/A</v>
      </c>
      <c r="L1910" s="41">
        <f t="shared" si="290"/>
        <v>58</v>
      </c>
      <c r="M1910" s="43">
        <f t="shared" si="291"/>
        <v>41015</v>
      </c>
      <c r="N1910" s="43">
        <f t="shared" si="292"/>
        <v>41073</v>
      </c>
      <c r="O1910" s="43">
        <f t="shared" si="293"/>
        <v>41000</v>
      </c>
      <c r="P1910" s="43">
        <f t="shared" si="294"/>
        <v>41061</v>
      </c>
      <c r="Q1910" s="41">
        <f t="shared" si="295"/>
        <v>2012</v>
      </c>
      <c r="R1910" s="41">
        <f t="shared" si="296"/>
        <v>2012</v>
      </c>
      <c r="S1910" s="43" t="str">
        <f>YEAR(Taulukko1[[#This Row],[Alku KK]])&amp;"Q"&amp;ROUNDDOWN((MONTH(Taulukko1[[#This Row],[Alku KK]])-1)/3+1,0)</f>
        <v>2012Q2</v>
      </c>
      <c r="T1910" s="43" t="str">
        <f>YEAR(Taulukko1[[#This Row],[Loppu KK]])&amp;"Q"&amp;ROUNDDOWN((MONTH(Taulukko1[[#This Row],[Loppu KK]])-1)/3+1,0)</f>
        <v>2012Q2</v>
      </c>
      <c r="U1910" s="66">
        <f>IF(COUNT(Taulukko1[[#This Row],[Neuvottelujen alaiset ]])=1,Taulukko1[[#This Row],[Neuvottelujen alaiset ]],Taulukko1[[#This Row],[Vähennystarve]])</f>
        <v>15</v>
      </c>
      <c r="V1910" s="44">
        <f t="shared" si="297"/>
        <v>1</v>
      </c>
      <c r="W1910" s="44">
        <f t="shared" si="298"/>
        <v>0.6</v>
      </c>
      <c r="X1910" s="44">
        <f t="shared" si="299"/>
        <v>0.6</v>
      </c>
      <c r="Y1910" s="90" t="b">
        <f>AND(MONTH(Taulukko1[[#This Row],[Alku PVM]] )=6,DAY(Taulukko1[[#This Row],[Alku PVM]] )&gt;19)</f>
        <v>0</v>
      </c>
      <c r="Z1910" s="90" t="b">
        <f>AND(MONTH(Taulukko1[[#This Row],[Loppu PVM]] )=6,DAY(Taulukko1[[#This Row],[Loppu PVM]] )&gt;19)</f>
        <v>0</v>
      </c>
      <c r="AA1910" s="90" t="b">
        <f>OR(MONTH(Taulukko1[[#This Row],[Alku PVM]] )&lt;=5,AND(MONTH(Taulukko1[[#This Row],[Alku PVM]] )=6,DAY(Taulukko1[[#This Row],[Alku PVM]] )&lt;20))</f>
        <v>1</v>
      </c>
      <c r="AB1910" s="90" t="b">
        <f>OR(MONTH(Taulukko1[[#This Row],[Loppu PVM]])&lt;=5,AND(MONTH(Taulukko1[[#This Row],[Loppu PVM]] )=6,DAY(Taulukko1[[#This Row],[Loppu PVM]])&lt;20))</f>
        <v>1</v>
      </c>
      <c r="AC1910" s="90" t="b">
        <f>OR(MONTH(Taulukko1[[#This Row],[Alku PVM]] )&lt;=3,AND(MONTH(Taulukko1[[#This Row],[Alku PVM]] )=3))</f>
        <v>0</v>
      </c>
      <c r="AD1910" s="90" t="b">
        <f>OR(MONTH(Taulukko1[[#This Row],[Loppu PVM]] )&lt;=3,AND(MONTH(Taulukko1[[#This Row],[Loppu PVM]] )=3))</f>
        <v>0</v>
      </c>
      <c r="AE1910" s="90" t="b">
        <f>OR(MONTH(Taulukko1[[#This Row],[Alku PVM]] )&lt;=9,AND(MONTH(Taulukko1[[#This Row],[Alku PVM]] )=9))</f>
        <v>1</v>
      </c>
      <c r="AF1910" s="90" t="b">
        <f>OR(MONTH(Taulukko1[[#This Row],[Loppu PVM]])&lt;=9,AND(MONTH(Taulukko1[[#This Row],[Loppu PVM]] )=9))</f>
        <v>1</v>
      </c>
      <c r="AG1910" s="90" t="b">
        <f>OR(MONTH(Taulukko1[[#This Row],[Alku PVM]] )&lt;=6,AND(MONTH(Taulukko1[[#This Row],[Alku PVM]] )=6))</f>
        <v>1</v>
      </c>
      <c r="AH1910" s="90" t="b">
        <f>OR(MONTH(Taulukko1[[#This Row],[Loppu PVM]])&lt;=6,AND(MONTH(Taulukko1[[#This Row],[Loppu PVM]] )=6))</f>
        <v>1</v>
      </c>
    </row>
    <row r="1911" spans="1:34" ht="12.75" customHeight="1">
      <c r="A1911" t="s">
        <v>3803</v>
      </c>
      <c r="B1911" s="23">
        <v>41016</v>
      </c>
      <c r="C1911" t="s">
        <v>4295</v>
      </c>
      <c r="D1911" s="5">
        <v>191</v>
      </c>
      <c r="F1911" s="4">
        <v>41038</v>
      </c>
      <c r="G1911" s="5">
        <v>0</v>
      </c>
      <c r="H1911" s="22">
        <v>300</v>
      </c>
      <c r="I1911" s="126">
        <f>INDEX('TOL2008'!B:B,MATCH(A1911,'TOL2008'!A:A,0))</f>
        <v>22210</v>
      </c>
      <c r="J1911" s="126" t="str">
        <f>INDEX(Pääluokka!$H$2:$H$100,MATCH(VALUE(LEFT(Taulukko1[[#This Row],[TOL2008]],2)),Pääluokka!$G$2:$G$100,0))</f>
        <v>Teollisuus</v>
      </c>
      <c r="K1911" s="126" t="str">
        <f>INDEX(Pääluokka!$I$2:$I$100,MATCH(VALUE(LEFT(Taulukko1[[#This Row],[TOL2008]],2)),Pääluokka!$G$2:$G$100,0))</f>
        <v>Teollisuus (C-E)</v>
      </c>
      <c r="L1911" s="41">
        <f t="shared" si="290"/>
        <v>22</v>
      </c>
      <c r="M1911" s="43">
        <f t="shared" si="291"/>
        <v>41016</v>
      </c>
      <c r="N1911" s="43">
        <f t="shared" si="292"/>
        <v>41038</v>
      </c>
      <c r="O1911" s="43">
        <f t="shared" si="293"/>
        <v>41000</v>
      </c>
      <c r="P1911" s="43">
        <f t="shared" si="294"/>
        <v>41030</v>
      </c>
      <c r="Q1911" s="41">
        <f t="shared" si="295"/>
        <v>2012</v>
      </c>
      <c r="R1911" s="41">
        <f t="shared" si="296"/>
        <v>2012</v>
      </c>
      <c r="S1911" s="43" t="str">
        <f>YEAR(Taulukko1[[#This Row],[Alku KK]])&amp;"Q"&amp;ROUNDDOWN((MONTH(Taulukko1[[#This Row],[Alku KK]])-1)/3+1,0)</f>
        <v>2012Q2</v>
      </c>
      <c r="T1911" s="43" t="str">
        <f>YEAR(Taulukko1[[#This Row],[Loppu KK]])&amp;"Q"&amp;ROUNDDOWN((MONTH(Taulukko1[[#This Row],[Loppu KK]])-1)/3+1,0)</f>
        <v>2012Q2</v>
      </c>
      <c r="U1911" s="66">
        <f>IF(COUNT(Taulukko1[[#This Row],[Neuvottelujen alaiset ]])=1,Taulukko1[[#This Row],[Neuvottelujen alaiset ]],Taulukko1[[#This Row],[Vähennystarve]])</f>
        <v>300</v>
      </c>
      <c r="V1911" s="44" t="str">
        <f t="shared" si="297"/>
        <v>NA</v>
      </c>
      <c r="W1911" s="44">
        <f t="shared" si="298"/>
        <v>0</v>
      </c>
      <c r="X1911" s="44" t="str">
        <f t="shared" si="299"/>
        <v>NA</v>
      </c>
      <c r="Y1911" s="90" t="b">
        <f>AND(MONTH(Taulukko1[[#This Row],[Alku PVM]] )=6,DAY(Taulukko1[[#This Row],[Alku PVM]] )&gt;19)</f>
        <v>0</v>
      </c>
      <c r="Z1911" s="90" t="b">
        <f>AND(MONTH(Taulukko1[[#This Row],[Loppu PVM]] )=6,DAY(Taulukko1[[#This Row],[Loppu PVM]] )&gt;19)</f>
        <v>0</v>
      </c>
      <c r="AA1911" s="90" t="b">
        <f>OR(MONTH(Taulukko1[[#This Row],[Alku PVM]] )&lt;=5,AND(MONTH(Taulukko1[[#This Row],[Alku PVM]] )=6,DAY(Taulukko1[[#This Row],[Alku PVM]] )&lt;20))</f>
        <v>1</v>
      </c>
      <c r="AB1911" s="90" t="b">
        <f>OR(MONTH(Taulukko1[[#This Row],[Loppu PVM]])&lt;=5,AND(MONTH(Taulukko1[[#This Row],[Loppu PVM]] )=6,DAY(Taulukko1[[#This Row],[Loppu PVM]])&lt;20))</f>
        <v>1</v>
      </c>
      <c r="AC1911" s="90" t="b">
        <f>OR(MONTH(Taulukko1[[#This Row],[Alku PVM]] )&lt;=3,AND(MONTH(Taulukko1[[#This Row],[Alku PVM]] )=3))</f>
        <v>0</v>
      </c>
      <c r="AD1911" s="90" t="b">
        <f>OR(MONTH(Taulukko1[[#This Row],[Loppu PVM]] )&lt;=3,AND(MONTH(Taulukko1[[#This Row],[Loppu PVM]] )=3))</f>
        <v>0</v>
      </c>
      <c r="AE1911" s="90" t="b">
        <f>OR(MONTH(Taulukko1[[#This Row],[Alku PVM]] )&lt;=9,AND(MONTH(Taulukko1[[#This Row],[Alku PVM]] )=9))</f>
        <v>1</v>
      </c>
      <c r="AF1911" s="90" t="b">
        <f>OR(MONTH(Taulukko1[[#This Row],[Loppu PVM]])&lt;=9,AND(MONTH(Taulukko1[[#This Row],[Loppu PVM]] )=9))</f>
        <v>1</v>
      </c>
      <c r="AG1911" s="90" t="b">
        <f>OR(MONTH(Taulukko1[[#This Row],[Alku PVM]] )&lt;=6,AND(MONTH(Taulukko1[[#This Row],[Alku PVM]] )=6))</f>
        <v>1</v>
      </c>
      <c r="AH1911" s="90" t="b">
        <f>OR(MONTH(Taulukko1[[#This Row],[Loppu PVM]])&lt;=6,AND(MONTH(Taulukko1[[#This Row],[Loppu PVM]] )=6))</f>
        <v>1</v>
      </c>
    </row>
    <row r="1912" spans="1:34" ht="12.75" customHeight="1">
      <c r="A1912" t="s">
        <v>3877</v>
      </c>
      <c r="B1912" s="23">
        <v>41017</v>
      </c>
      <c r="C1912" t="s">
        <v>3876</v>
      </c>
      <c r="E1912" s="62">
        <v>20</v>
      </c>
      <c r="F1912" s="4"/>
      <c r="G1912" s="5"/>
      <c r="H1912" s="22">
        <v>280</v>
      </c>
      <c r="I1912" s="126" t="e">
        <f>INDEX('TOL2008'!B:B,MATCH(A1912,'TOL2008'!A:A,0))</f>
        <v>#N/A</v>
      </c>
      <c r="J1912" s="126" t="e">
        <f>INDEX(Pääluokka!$H$2:$H$100,MATCH(VALUE(LEFT(Taulukko1[[#This Row],[TOL2008]],2)),Pääluokka!$G$2:$G$100,0))</f>
        <v>#N/A</v>
      </c>
      <c r="K1912" s="126" t="e">
        <f>INDEX(Pääluokka!$I$2:$I$100,MATCH(VALUE(LEFT(Taulukko1[[#This Row],[TOL2008]],2)),Pääluokka!$G$2:$G$100,0))</f>
        <v>#N/A</v>
      </c>
      <c r="L1912" s="41" t="str">
        <f t="shared" si="290"/>
        <v>NA</v>
      </c>
      <c r="M1912" s="43">
        <f t="shared" si="291"/>
        <v>41017</v>
      </c>
      <c r="N1912" s="43">
        <f t="shared" si="292"/>
        <v>41068</v>
      </c>
      <c r="O1912" s="43">
        <f t="shared" si="293"/>
        <v>41000</v>
      </c>
      <c r="P1912" s="43">
        <f t="shared" si="294"/>
        <v>41061</v>
      </c>
      <c r="Q1912" s="41">
        <f t="shared" si="295"/>
        <v>2012</v>
      </c>
      <c r="R1912" s="41">
        <f t="shared" si="296"/>
        <v>2012</v>
      </c>
      <c r="S1912" s="43" t="str">
        <f>YEAR(Taulukko1[[#This Row],[Alku KK]])&amp;"Q"&amp;ROUNDDOWN((MONTH(Taulukko1[[#This Row],[Alku KK]])-1)/3+1,0)</f>
        <v>2012Q2</v>
      </c>
      <c r="T1912" s="43" t="str">
        <f>YEAR(Taulukko1[[#This Row],[Loppu KK]])&amp;"Q"&amp;ROUNDDOWN((MONTH(Taulukko1[[#This Row],[Loppu KK]])-1)/3+1,0)</f>
        <v>2012Q2</v>
      </c>
      <c r="U1912" s="66">
        <f>IF(COUNT(Taulukko1[[#This Row],[Neuvottelujen alaiset ]])=1,Taulukko1[[#This Row],[Neuvottelujen alaiset ]],Taulukko1[[#This Row],[Vähennystarve]])</f>
        <v>280</v>
      </c>
      <c r="V1912" s="44">
        <f t="shared" si="297"/>
        <v>7.1428571428571425E-2</v>
      </c>
      <c r="W1912" s="44" t="str">
        <f t="shared" si="298"/>
        <v>NA</v>
      </c>
      <c r="X1912" s="44" t="str">
        <f t="shared" si="299"/>
        <v>NA</v>
      </c>
      <c r="Y1912" s="90" t="b">
        <f>AND(MONTH(Taulukko1[[#This Row],[Alku PVM]] )=6,DAY(Taulukko1[[#This Row],[Alku PVM]] )&gt;19)</f>
        <v>0</v>
      </c>
      <c r="Z1912" s="90" t="b">
        <f>AND(MONTH(Taulukko1[[#This Row],[Loppu PVM]] )=6,DAY(Taulukko1[[#This Row],[Loppu PVM]] )&gt;19)</f>
        <v>0</v>
      </c>
      <c r="AA1912" s="90" t="b">
        <f>OR(MONTH(Taulukko1[[#This Row],[Alku PVM]] )&lt;=5,AND(MONTH(Taulukko1[[#This Row],[Alku PVM]] )=6,DAY(Taulukko1[[#This Row],[Alku PVM]] )&lt;20))</f>
        <v>1</v>
      </c>
      <c r="AB1912" s="90" t="b">
        <f>OR(MONTH(Taulukko1[[#This Row],[Loppu PVM]])&lt;=5,AND(MONTH(Taulukko1[[#This Row],[Loppu PVM]] )=6,DAY(Taulukko1[[#This Row],[Loppu PVM]])&lt;20))</f>
        <v>1</v>
      </c>
      <c r="AC1912" s="90" t="b">
        <f>OR(MONTH(Taulukko1[[#This Row],[Alku PVM]] )&lt;=3,AND(MONTH(Taulukko1[[#This Row],[Alku PVM]] )=3))</f>
        <v>0</v>
      </c>
      <c r="AD1912" s="90" t="b">
        <f>OR(MONTH(Taulukko1[[#This Row],[Loppu PVM]] )&lt;=3,AND(MONTH(Taulukko1[[#This Row],[Loppu PVM]] )=3))</f>
        <v>0</v>
      </c>
      <c r="AE1912" s="90" t="b">
        <f>OR(MONTH(Taulukko1[[#This Row],[Alku PVM]] )&lt;=9,AND(MONTH(Taulukko1[[#This Row],[Alku PVM]] )=9))</f>
        <v>1</v>
      </c>
      <c r="AF1912" s="90" t="b">
        <f>OR(MONTH(Taulukko1[[#This Row],[Loppu PVM]])&lt;=9,AND(MONTH(Taulukko1[[#This Row],[Loppu PVM]] )=9))</f>
        <v>1</v>
      </c>
      <c r="AG1912" s="90" t="b">
        <f>OR(MONTH(Taulukko1[[#This Row],[Alku PVM]] )&lt;=6,AND(MONTH(Taulukko1[[#This Row],[Alku PVM]] )=6))</f>
        <v>1</v>
      </c>
      <c r="AH1912" s="90" t="b">
        <f>OR(MONTH(Taulukko1[[#This Row],[Loppu PVM]])&lt;=6,AND(MONTH(Taulukko1[[#This Row],[Loppu PVM]] )=6))</f>
        <v>1</v>
      </c>
    </row>
    <row r="1913" spans="1:34" ht="12.75" customHeight="1">
      <c r="A1913" t="s">
        <v>1032</v>
      </c>
      <c r="B1913" s="23">
        <v>41019</v>
      </c>
      <c r="C1913" t="s">
        <v>424</v>
      </c>
      <c r="E1913" s="62">
        <v>9</v>
      </c>
      <c r="F1913" s="4"/>
      <c r="G1913" s="5"/>
      <c r="H1913" s="22">
        <v>140</v>
      </c>
      <c r="I1913" s="126">
        <f>INDEX('TOL2008'!B:B,MATCH(A1913,'TOL2008'!A:A,0))</f>
        <v>18120</v>
      </c>
      <c r="J1913" s="126" t="str">
        <f>INDEX(Pääluokka!$H$2:$H$100,MATCH(VALUE(LEFT(Taulukko1[[#This Row],[TOL2008]],2)),Pääluokka!$G$2:$G$100,0))</f>
        <v>Teollisuus</v>
      </c>
      <c r="K1913" s="126" t="str">
        <f>INDEX(Pääluokka!$I$2:$I$100,MATCH(VALUE(LEFT(Taulukko1[[#This Row],[TOL2008]],2)),Pääluokka!$G$2:$G$100,0))</f>
        <v>Teollisuus (C-E)</v>
      </c>
      <c r="L1913" s="41" t="str">
        <f t="shared" si="290"/>
        <v>NA</v>
      </c>
      <c r="M1913" s="43">
        <f t="shared" si="291"/>
        <v>41019</v>
      </c>
      <c r="N1913" s="43">
        <f t="shared" si="292"/>
        <v>41070</v>
      </c>
      <c r="O1913" s="43">
        <f t="shared" si="293"/>
        <v>41000</v>
      </c>
      <c r="P1913" s="43">
        <f t="shared" si="294"/>
        <v>41061</v>
      </c>
      <c r="Q1913" s="41">
        <f t="shared" si="295"/>
        <v>2012</v>
      </c>
      <c r="R1913" s="41">
        <f t="shared" si="296"/>
        <v>2012</v>
      </c>
      <c r="S1913" s="43" t="str">
        <f>YEAR(Taulukko1[[#This Row],[Alku KK]])&amp;"Q"&amp;ROUNDDOWN((MONTH(Taulukko1[[#This Row],[Alku KK]])-1)/3+1,0)</f>
        <v>2012Q2</v>
      </c>
      <c r="T1913" s="43" t="str">
        <f>YEAR(Taulukko1[[#This Row],[Loppu KK]])&amp;"Q"&amp;ROUNDDOWN((MONTH(Taulukko1[[#This Row],[Loppu KK]])-1)/3+1,0)</f>
        <v>2012Q2</v>
      </c>
      <c r="U1913" s="66">
        <f>IF(COUNT(Taulukko1[[#This Row],[Neuvottelujen alaiset ]])=1,Taulukko1[[#This Row],[Neuvottelujen alaiset ]],Taulukko1[[#This Row],[Vähennystarve]])</f>
        <v>140</v>
      </c>
      <c r="V1913" s="44">
        <f t="shared" si="297"/>
        <v>6.4285714285714279E-2</v>
      </c>
      <c r="W1913" s="44" t="str">
        <f t="shared" si="298"/>
        <v>NA</v>
      </c>
      <c r="X1913" s="44" t="str">
        <f t="shared" si="299"/>
        <v>NA</v>
      </c>
      <c r="Y1913" s="90" t="b">
        <f>AND(MONTH(Taulukko1[[#This Row],[Alku PVM]] )=6,DAY(Taulukko1[[#This Row],[Alku PVM]] )&gt;19)</f>
        <v>0</v>
      </c>
      <c r="Z1913" s="90" t="b">
        <f>AND(MONTH(Taulukko1[[#This Row],[Loppu PVM]] )=6,DAY(Taulukko1[[#This Row],[Loppu PVM]] )&gt;19)</f>
        <v>0</v>
      </c>
      <c r="AA1913" s="90" t="b">
        <f>OR(MONTH(Taulukko1[[#This Row],[Alku PVM]] )&lt;=5,AND(MONTH(Taulukko1[[#This Row],[Alku PVM]] )=6,DAY(Taulukko1[[#This Row],[Alku PVM]] )&lt;20))</f>
        <v>1</v>
      </c>
      <c r="AB1913" s="90" t="b">
        <f>OR(MONTH(Taulukko1[[#This Row],[Loppu PVM]])&lt;=5,AND(MONTH(Taulukko1[[#This Row],[Loppu PVM]] )=6,DAY(Taulukko1[[#This Row],[Loppu PVM]])&lt;20))</f>
        <v>1</v>
      </c>
      <c r="AC1913" s="90" t="b">
        <f>OR(MONTH(Taulukko1[[#This Row],[Alku PVM]] )&lt;=3,AND(MONTH(Taulukko1[[#This Row],[Alku PVM]] )=3))</f>
        <v>0</v>
      </c>
      <c r="AD1913" s="90" t="b">
        <f>OR(MONTH(Taulukko1[[#This Row],[Loppu PVM]] )&lt;=3,AND(MONTH(Taulukko1[[#This Row],[Loppu PVM]] )=3))</f>
        <v>0</v>
      </c>
      <c r="AE1913" s="90" t="b">
        <f>OR(MONTH(Taulukko1[[#This Row],[Alku PVM]] )&lt;=9,AND(MONTH(Taulukko1[[#This Row],[Alku PVM]] )=9))</f>
        <v>1</v>
      </c>
      <c r="AF1913" s="90" t="b">
        <f>OR(MONTH(Taulukko1[[#This Row],[Loppu PVM]])&lt;=9,AND(MONTH(Taulukko1[[#This Row],[Loppu PVM]] )=9))</f>
        <v>1</v>
      </c>
      <c r="AG1913" s="90" t="b">
        <f>OR(MONTH(Taulukko1[[#This Row],[Alku PVM]] )&lt;=6,AND(MONTH(Taulukko1[[#This Row],[Alku PVM]] )=6))</f>
        <v>1</v>
      </c>
      <c r="AH1913" s="90" t="b">
        <f>OR(MONTH(Taulukko1[[#This Row],[Loppu PVM]])&lt;=6,AND(MONTH(Taulukko1[[#This Row],[Loppu PVM]] )=6))</f>
        <v>1</v>
      </c>
    </row>
    <row r="1914" spans="1:34" ht="12.75" customHeight="1">
      <c r="A1914" t="s">
        <v>790</v>
      </c>
      <c r="B1914" s="23">
        <v>41019</v>
      </c>
      <c r="C1914" t="s">
        <v>3897</v>
      </c>
      <c r="E1914" s="62">
        <v>40</v>
      </c>
      <c r="F1914" s="4">
        <v>41078</v>
      </c>
      <c r="G1914" s="5">
        <v>18</v>
      </c>
      <c r="H1914" s="22">
        <v>40</v>
      </c>
      <c r="I1914" s="126">
        <f>INDEX('TOL2008'!B:B,MATCH(A1914,'TOL2008'!A:A,0))</f>
        <v>85420</v>
      </c>
      <c r="J1914" s="126" t="str">
        <f>INDEX(Pääluokka!$H$2:$H$100,MATCH(VALUE(LEFT(Taulukko1[[#This Row],[TOL2008]],2)),Pääluokka!$G$2:$G$100,0))</f>
        <v>Koulutus</v>
      </c>
      <c r="K1914" s="126" t="str">
        <f>INDEX(Pääluokka!$I$2:$I$100,MATCH(VALUE(LEFT(Taulukko1[[#This Row],[TOL2008]],2)),Pääluokka!$G$2:$G$100,0))</f>
        <v>Muut toimialat (O-Q, T-X)</v>
      </c>
      <c r="L1914" s="41">
        <f t="shared" si="290"/>
        <v>59</v>
      </c>
      <c r="M1914" s="43">
        <f t="shared" si="291"/>
        <v>41019</v>
      </c>
      <c r="N1914" s="43">
        <f t="shared" si="292"/>
        <v>41078</v>
      </c>
      <c r="O1914" s="43">
        <f t="shared" si="293"/>
        <v>41000</v>
      </c>
      <c r="P1914" s="43">
        <f t="shared" si="294"/>
        <v>41061</v>
      </c>
      <c r="Q1914" s="41">
        <f t="shared" si="295"/>
        <v>2012</v>
      </c>
      <c r="R1914" s="41">
        <f t="shared" si="296"/>
        <v>2012</v>
      </c>
      <c r="S1914" s="43" t="str">
        <f>YEAR(Taulukko1[[#This Row],[Alku KK]])&amp;"Q"&amp;ROUNDDOWN((MONTH(Taulukko1[[#This Row],[Alku KK]])-1)/3+1,0)</f>
        <v>2012Q2</v>
      </c>
      <c r="T1914" s="43" t="str">
        <f>YEAR(Taulukko1[[#This Row],[Loppu KK]])&amp;"Q"&amp;ROUNDDOWN((MONTH(Taulukko1[[#This Row],[Loppu KK]])-1)/3+1,0)</f>
        <v>2012Q2</v>
      </c>
      <c r="U1914" s="66">
        <f>IF(COUNT(Taulukko1[[#This Row],[Neuvottelujen alaiset ]])=1,Taulukko1[[#This Row],[Neuvottelujen alaiset ]],Taulukko1[[#This Row],[Vähennystarve]])</f>
        <v>40</v>
      </c>
      <c r="V1914" s="44">
        <f t="shared" si="297"/>
        <v>1</v>
      </c>
      <c r="W1914" s="44">
        <f t="shared" si="298"/>
        <v>0.45</v>
      </c>
      <c r="X1914" s="44">
        <f t="shared" si="299"/>
        <v>0.45</v>
      </c>
      <c r="Y1914" s="90" t="b">
        <f>AND(MONTH(Taulukko1[[#This Row],[Alku PVM]] )=6,DAY(Taulukko1[[#This Row],[Alku PVM]] )&gt;19)</f>
        <v>0</v>
      </c>
      <c r="Z1914" s="90" t="b">
        <f>AND(MONTH(Taulukko1[[#This Row],[Loppu PVM]] )=6,DAY(Taulukko1[[#This Row],[Loppu PVM]] )&gt;19)</f>
        <v>0</v>
      </c>
      <c r="AA1914" s="90" t="b">
        <f>OR(MONTH(Taulukko1[[#This Row],[Alku PVM]] )&lt;=5,AND(MONTH(Taulukko1[[#This Row],[Alku PVM]] )=6,DAY(Taulukko1[[#This Row],[Alku PVM]] )&lt;20))</f>
        <v>1</v>
      </c>
      <c r="AB1914" s="90" t="b">
        <f>OR(MONTH(Taulukko1[[#This Row],[Loppu PVM]])&lt;=5,AND(MONTH(Taulukko1[[#This Row],[Loppu PVM]] )=6,DAY(Taulukko1[[#This Row],[Loppu PVM]])&lt;20))</f>
        <v>1</v>
      </c>
      <c r="AC1914" s="90" t="b">
        <f>OR(MONTH(Taulukko1[[#This Row],[Alku PVM]] )&lt;=3,AND(MONTH(Taulukko1[[#This Row],[Alku PVM]] )=3))</f>
        <v>0</v>
      </c>
      <c r="AD1914" s="90" t="b">
        <f>OR(MONTH(Taulukko1[[#This Row],[Loppu PVM]] )&lt;=3,AND(MONTH(Taulukko1[[#This Row],[Loppu PVM]] )=3))</f>
        <v>0</v>
      </c>
      <c r="AE1914" s="90" t="b">
        <f>OR(MONTH(Taulukko1[[#This Row],[Alku PVM]] )&lt;=9,AND(MONTH(Taulukko1[[#This Row],[Alku PVM]] )=9))</f>
        <v>1</v>
      </c>
      <c r="AF1914" s="90" t="b">
        <f>OR(MONTH(Taulukko1[[#This Row],[Loppu PVM]])&lt;=9,AND(MONTH(Taulukko1[[#This Row],[Loppu PVM]] )=9))</f>
        <v>1</v>
      </c>
      <c r="AG1914" s="90" t="b">
        <f>OR(MONTH(Taulukko1[[#This Row],[Alku PVM]] )&lt;=6,AND(MONTH(Taulukko1[[#This Row],[Alku PVM]] )=6))</f>
        <v>1</v>
      </c>
      <c r="AH1914" s="90" t="b">
        <f>OR(MONTH(Taulukko1[[#This Row],[Loppu PVM]])&lt;=6,AND(MONTH(Taulukko1[[#This Row],[Loppu PVM]] )=6))</f>
        <v>1</v>
      </c>
    </row>
    <row r="1915" spans="1:34" ht="12.75" customHeight="1">
      <c r="A1915" t="s">
        <v>604</v>
      </c>
      <c r="B1915" s="23">
        <v>41023</v>
      </c>
      <c r="C1915" t="s">
        <v>4282</v>
      </c>
      <c r="E1915" s="62">
        <v>25</v>
      </c>
      <c r="F1915" s="4">
        <v>41081</v>
      </c>
      <c r="G1915" s="5">
        <v>14</v>
      </c>
      <c r="H1915" s="22">
        <v>25</v>
      </c>
      <c r="I1915" s="126">
        <f>INDEX('TOL2008'!B:B,MATCH(A1915,'TOL2008'!A:A,0))</f>
        <v>28990</v>
      </c>
      <c r="J1915" s="126" t="str">
        <f>INDEX(Pääluokka!$H$2:$H$100,MATCH(VALUE(LEFT(Taulukko1[[#This Row],[TOL2008]],2)),Pääluokka!$G$2:$G$100,0))</f>
        <v>Teollisuus</v>
      </c>
      <c r="K1915" s="126" t="str">
        <f>INDEX(Pääluokka!$I$2:$I$100,MATCH(VALUE(LEFT(Taulukko1[[#This Row],[TOL2008]],2)),Pääluokka!$G$2:$G$100,0))</f>
        <v>Teollisuus (C-E)</v>
      </c>
      <c r="L1915" s="41">
        <f t="shared" si="290"/>
        <v>58</v>
      </c>
      <c r="M1915" s="43">
        <f t="shared" si="291"/>
        <v>41023</v>
      </c>
      <c r="N1915" s="43">
        <f t="shared" si="292"/>
        <v>41081</v>
      </c>
      <c r="O1915" s="43">
        <f t="shared" si="293"/>
        <v>41000</v>
      </c>
      <c r="P1915" s="43">
        <f t="shared" si="294"/>
        <v>41061</v>
      </c>
      <c r="Q1915" s="41">
        <f t="shared" si="295"/>
        <v>2012</v>
      </c>
      <c r="R1915" s="41">
        <f t="shared" si="296"/>
        <v>2012</v>
      </c>
      <c r="S1915" s="43" t="str">
        <f>YEAR(Taulukko1[[#This Row],[Alku KK]])&amp;"Q"&amp;ROUNDDOWN((MONTH(Taulukko1[[#This Row],[Alku KK]])-1)/3+1,0)</f>
        <v>2012Q2</v>
      </c>
      <c r="T1915" s="43" t="str">
        <f>YEAR(Taulukko1[[#This Row],[Loppu KK]])&amp;"Q"&amp;ROUNDDOWN((MONTH(Taulukko1[[#This Row],[Loppu KK]])-1)/3+1,0)</f>
        <v>2012Q2</v>
      </c>
      <c r="U1915" s="66">
        <f>IF(COUNT(Taulukko1[[#This Row],[Neuvottelujen alaiset ]])=1,Taulukko1[[#This Row],[Neuvottelujen alaiset ]],Taulukko1[[#This Row],[Vähennystarve]])</f>
        <v>25</v>
      </c>
      <c r="V1915" s="44">
        <f t="shared" si="297"/>
        <v>1</v>
      </c>
      <c r="W1915" s="44">
        <f t="shared" si="298"/>
        <v>0.56000000000000005</v>
      </c>
      <c r="X1915" s="44">
        <f t="shared" si="299"/>
        <v>0.56000000000000005</v>
      </c>
      <c r="Y1915" s="90" t="b">
        <f>AND(MONTH(Taulukko1[[#This Row],[Alku PVM]] )=6,DAY(Taulukko1[[#This Row],[Alku PVM]] )&gt;19)</f>
        <v>0</v>
      </c>
      <c r="Z1915" s="90" t="b">
        <f>AND(MONTH(Taulukko1[[#This Row],[Loppu PVM]] )=6,DAY(Taulukko1[[#This Row],[Loppu PVM]] )&gt;19)</f>
        <v>1</v>
      </c>
      <c r="AA1915" s="90" t="b">
        <f>OR(MONTH(Taulukko1[[#This Row],[Alku PVM]] )&lt;=5,AND(MONTH(Taulukko1[[#This Row],[Alku PVM]] )=6,DAY(Taulukko1[[#This Row],[Alku PVM]] )&lt;20))</f>
        <v>1</v>
      </c>
      <c r="AB1915" s="90" t="b">
        <f>OR(MONTH(Taulukko1[[#This Row],[Loppu PVM]])&lt;=5,AND(MONTH(Taulukko1[[#This Row],[Loppu PVM]] )=6,DAY(Taulukko1[[#This Row],[Loppu PVM]])&lt;20))</f>
        <v>0</v>
      </c>
      <c r="AC1915" s="90" t="b">
        <f>OR(MONTH(Taulukko1[[#This Row],[Alku PVM]] )&lt;=3,AND(MONTH(Taulukko1[[#This Row],[Alku PVM]] )=3))</f>
        <v>0</v>
      </c>
      <c r="AD1915" s="90" t="b">
        <f>OR(MONTH(Taulukko1[[#This Row],[Loppu PVM]] )&lt;=3,AND(MONTH(Taulukko1[[#This Row],[Loppu PVM]] )=3))</f>
        <v>0</v>
      </c>
      <c r="AE1915" s="90" t="b">
        <f>OR(MONTH(Taulukko1[[#This Row],[Alku PVM]] )&lt;=9,AND(MONTH(Taulukko1[[#This Row],[Alku PVM]] )=9))</f>
        <v>1</v>
      </c>
      <c r="AF1915" s="90" t="b">
        <f>OR(MONTH(Taulukko1[[#This Row],[Loppu PVM]])&lt;=9,AND(MONTH(Taulukko1[[#This Row],[Loppu PVM]] )=9))</f>
        <v>1</v>
      </c>
      <c r="AG1915" s="90" t="b">
        <f>OR(MONTH(Taulukko1[[#This Row],[Alku PVM]] )&lt;=6,AND(MONTH(Taulukko1[[#This Row],[Alku PVM]] )=6))</f>
        <v>1</v>
      </c>
      <c r="AH1915" s="90" t="b">
        <f>OR(MONTH(Taulukko1[[#This Row],[Loppu PVM]])&lt;=6,AND(MONTH(Taulukko1[[#This Row],[Loppu PVM]] )=6))</f>
        <v>1</v>
      </c>
    </row>
    <row r="1916" spans="1:34" ht="12.75" customHeight="1">
      <c r="A1916" t="s">
        <v>272</v>
      </c>
      <c r="B1916" s="23">
        <v>41023</v>
      </c>
      <c r="C1916" t="s">
        <v>4037</v>
      </c>
      <c r="F1916" s="4">
        <v>41071</v>
      </c>
      <c r="G1916" s="5">
        <v>80</v>
      </c>
      <c r="H1916" s="22">
        <v>150</v>
      </c>
      <c r="I1916" s="126">
        <f>INDEX('TOL2008'!B:B,MATCH(A1916,'TOL2008'!A:A,0))</f>
        <v>29100</v>
      </c>
      <c r="J1916" s="126" t="str">
        <f>INDEX(Pääluokka!$H$2:$H$100,MATCH(VALUE(LEFT(Taulukko1[[#This Row],[TOL2008]],2)),Pääluokka!$G$2:$G$100,0))</f>
        <v>Teollisuus</v>
      </c>
      <c r="K1916" s="126" t="str">
        <f>INDEX(Pääluokka!$I$2:$I$100,MATCH(VALUE(LEFT(Taulukko1[[#This Row],[TOL2008]],2)),Pääluokka!$G$2:$G$100,0))</f>
        <v>Teollisuus (C-E)</v>
      </c>
      <c r="L1916" s="41">
        <f t="shared" si="290"/>
        <v>48</v>
      </c>
      <c r="M1916" s="43">
        <f t="shared" si="291"/>
        <v>41023</v>
      </c>
      <c r="N1916" s="43">
        <f t="shared" si="292"/>
        <v>41071</v>
      </c>
      <c r="O1916" s="43">
        <f t="shared" si="293"/>
        <v>41000</v>
      </c>
      <c r="P1916" s="43">
        <f t="shared" si="294"/>
        <v>41061</v>
      </c>
      <c r="Q1916" s="41">
        <f t="shared" si="295"/>
        <v>2012</v>
      </c>
      <c r="R1916" s="41">
        <f t="shared" si="296"/>
        <v>2012</v>
      </c>
      <c r="S1916" s="43" t="str">
        <f>YEAR(Taulukko1[[#This Row],[Alku KK]])&amp;"Q"&amp;ROUNDDOWN((MONTH(Taulukko1[[#This Row],[Alku KK]])-1)/3+1,0)</f>
        <v>2012Q2</v>
      </c>
      <c r="T1916" s="43" t="str">
        <f>YEAR(Taulukko1[[#This Row],[Loppu KK]])&amp;"Q"&amp;ROUNDDOWN((MONTH(Taulukko1[[#This Row],[Loppu KK]])-1)/3+1,0)</f>
        <v>2012Q2</v>
      </c>
      <c r="U1916" s="66">
        <f>IF(COUNT(Taulukko1[[#This Row],[Neuvottelujen alaiset ]])=1,Taulukko1[[#This Row],[Neuvottelujen alaiset ]],Taulukko1[[#This Row],[Vähennystarve]])</f>
        <v>150</v>
      </c>
      <c r="V1916" s="44" t="str">
        <f t="shared" si="297"/>
        <v>NA</v>
      </c>
      <c r="W1916" s="44">
        <f t="shared" si="298"/>
        <v>0.53333333333333333</v>
      </c>
      <c r="X1916" s="44" t="str">
        <f t="shared" si="299"/>
        <v>NA</v>
      </c>
      <c r="Y1916" s="90" t="b">
        <f>AND(MONTH(Taulukko1[[#This Row],[Alku PVM]] )=6,DAY(Taulukko1[[#This Row],[Alku PVM]] )&gt;19)</f>
        <v>0</v>
      </c>
      <c r="Z1916" s="90" t="b">
        <f>AND(MONTH(Taulukko1[[#This Row],[Loppu PVM]] )=6,DAY(Taulukko1[[#This Row],[Loppu PVM]] )&gt;19)</f>
        <v>0</v>
      </c>
      <c r="AA1916" s="90" t="b">
        <f>OR(MONTH(Taulukko1[[#This Row],[Alku PVM]] )&lt;=5,AND(MONTH(Taulukko1[[#This Row],[Alku PVM]] )=6,DAY(Taulukko1[[#This Row],[Alku PVM]] )&lt;20))</f>
        <v>1</v>
      </c>
      <c r="AB1916" s="90" t="b">
        <f>OR(MONTH(Taulukko1[[#This Row],[Loppu PVM]])&lt;=5,AND(MONTH(Taulukko1[[#This Row],[Loppu PVM]] )=6,DAY(Taulukko1[[#This Row],[Loppu PVM]])&lt;20))</f>
        <v>1</v>
      </c>
      <c r="AC1916" s="90" t="b">
        <f>OR(MONTH(Taulukko1[[#This Row],[Alku PVM]] )&lt;=3,AND(MONTH(Taulukko1[[#This Row],[Alku PVM]] )=3))</f>
        <v>0</v>
      </c>
      <c r="AD1916" s="90" t="b">
        <f>OR(MONTH(Taulukko1[[#This Row],[Loppu PVM]] )&lt;=3,AND(MONTH(Taulukko1[[#This Row],[Loppu PVM]] )=3))</f>
        <v>0</v>
      </c>
      <c r="AE1916" s="90" t="b">
        <f>OR(MONTH(Taulukko1[[#This Row],[Alku PVM]] )&lt;=9,AND(MONTH(Taulukko1[[#This Row],[Alku PVM]] )=9))</f>
        <v>1</v>
      </c>
      <c r="AF1916" s="90" t="b">
        <f>OR(MONTH(Taulukko1[[#This Row],[Loppu PVM]])&lt;=9,AND(MONTH(Taulukko1[[#This Row],[Loppu PVM]] )=9))</f>
        <v>1</v>
      </c>
      <c r="AG1916" s="90" t="b">
        <f>OR(MONTH(Taulukko1[[#This Row],[Alku PVM]] )&lt;=6,AND(MONTH(Taulukko1[[#This Row],[Alku PVM]] )=6))</f>
        <v>1</v>
      </c>
      <c r="AH1916" s="90" t="b">
        <f>OR(MONTH(Taulukko1[[#This Row],[Loppu PVM]])&lt;=6,AND(MONTH(Taulukko1[[#This Row],[Loppu PVM]] )=6))</f>
        <v>1</v>
      </c>
    </row>
    <row r="1917" spans="1:34" ht="12.75" customHeight="1">
      <c r="A1917" t="s">
        <v>3920</v>
      </c>
      <c r="B1917" s="23">
        <v>41023</v>
      </c>
      <c r="C1917" t="s">
        <v>3919</v>
      </c>
      <c r="E1917" s="62">
        <v>87</v>
      </c>
      <c r="F1917" s="4"/>
      <c r="G1917" s="5"/>
      <c r="H1917" s="22">
        <v>87</v>
      </c>
      <c r="I1917" s="126">
        <f>INDEX('TOL2008'!B:B,MATCH(A2526,'TOL2008'!A:A,0))</f>
        <v>46521</v>
      </c>
      <c r="J1917" s="126" t="str">
        <f>INDEX(Pääluokka!$H$2:$H$100,MATCH(VALUE(LEFT(Taulukko1[[#This Row],[TOL2008]],2)),Pääluokka!$G$2:$G$100,0))</f>
        <v>Tukku- ja vähittäiskauppa; moottoriajoneuvojen ja moottoripyörien korjaus</v>
      </c>
      <c r="K1917" s="126" t="str">
        <f>INDEX(Pääluokka!$I$2:$I$100,MATCH(VALUE(LEFT(Taulukko1[[#This Row],[TOL2008]],2)),Pääluokka!$G$2:$G$100,0))</f>
        <v>Palvelualat (G-N, R, S)</v>
      </c>
      <c r="L1917" s="41" t="str">
        <f t="shared" si="290"/>
        <v>NA</v>
      </c>
      <c r="M1917" s="43">
        <f t="shared" si="291"/>
        <v>41023</v>
      </c>
      <c r="N1917" s="43">
        <f t="shared" si="292"/>
        <v>41074</v>
      </c>
      <c r="O1917" s="43">
        <f t="shared" si="293"/>
        <v>41000</v>
      </c>
      <c r="P1917" s="43">
        <f t="shared" si="294"/>
        <v>41061</v>
      </c>
      <c r="Q1917" s="41">
        <f t="shared" si="295"/>
        <v>2012</v>
      </c>
      <c r="R1917" s="41">
        <f t="shared" si="296"/>
        <v>2012</v>
      </c>
      <c r="S1917" s="43" t="str">
        <f>YEAR(Taulukko1[[#This Row],[Alku KK]])&amp;"Q"&amp;ROUNDDOWN((MONTH(Taulukko1[[#This Row],[Alku KK]])-1)/3+1,0)</f>
        <v>2012Q2</v>
      </c>
      <c r="T1917" s="43" t="str">
        <f>YEAR(Taulukko1[[#This Row],[Loppu KK]])&amp;"Q"&amp;ROUNDDOWN((MONTH(Taulukko1[[#This Row],[Loppu KK]])-1)/3+1,0)</f>
        <v>2012Q2</v>
      </c>
      <c r="U1917" s="66">
        <f>IF(COUNT(Taulukko1[[#This Row],[Neuvottelujen alaiset ]])=1,Taulukko1[[#This Row],[Neuvottelujen alaiset ]],Taulukko1[[#This Row],[Vähennystarve]])</f>
        <v>87</v>
      </c>
      <c r="V1917" s="44">
        <f t="shared" si="297"/>
        <v>1</v>
      </c>
      <c r="W1917" s="44" t="str">
        <f t="shared" si="298"/>
        <v>NA</v>
      </c>
      <c r="X1917" s="44" t="str">
        <f t="shared" si="299"/>
        <v>NA</v>
      </c>
      <c r="Y1917" s="90" t="b">
        <f>AND(MONTH(Taulukko1[[#This Row],[Alku PVM]] )=6,DAY(Taulukko1[[#This Row],[Alku PVM]] )&gt;19)</f>
        <v>0</v>
      </c>
      <c r="Z1917" s="90" t="b">
        <f>AND(MONTH(Taulukko1[[#This Row],[Loppu PVM]] )=6,DAY(Taulukko1[[#This Row],[Loppu PVM]] )&gt;19)</f>
        <v>0</v>
      </c>
      <c r="AA1917" s="90" t="b">
        <f>OR(MONTH(Taulukko1[[#This Row],[Alku PVM]] )&lt;=5,AND(MONTH(Taulukko1[[#This Row],[Alku PVM]] )=6,DAY(Taulukko1[[#This Row],[Alku PVM]] )&lt;20))</f>
        <v>1</v>
      </c>
      <c r="AB1917" s="90" t="b">
        <f>OR(MONTH(Taulukko1[[#This Row],[Loppu PVM]])&lt;=5,AND(MONTH(Taulukko1[[#This Row],[Loppu PVM]] )=6,DAY(Taulukko1[[#This Row],[Loppu PVM]])&lt;20))</f>
        <v>1</v>
      </c>
      <c r="AC1917" s="90" t="b">
        <f>OR(MONTH(Taulukko1[[#This Row],[Alku PVM]] )&lt;=3,AND(MONTH(Taulukko1[[#This Row],[Alku PVM]] )=3))</f>
        <v>0</v>
      </c>
      <c r="AD1917" s="90" t="b">
        <f>OR(MONTH(Taulukko1[[#This Row],[Loppu PVM]] )&lt;=3,AND(MONTH(Taulukko1[[#This Row],[Loppu PVM]] )=3))</f>
        <v>0</v>
      </c>
      <c r="AE1917" s="90" t="b">
        <f>OR(MONTH(Taulukko1[[#This Row],[Alku PVM]] )&lt;=9,AND(MONTH(Taulukko1[[#This Row],[Alku PVM]] )=9))</f>
        <v>1</v>
      </c>
      <c r="AF1917" s="90" t="b">
        <f>OR(MONTH(Taulukko1[[#This Row],[Loppu PVM]])&lt;=9,AND(MONTH(Taulukko1[[#This Row],[Loppu PVM]] )=9))</f>
        <v>1</v>
      </c>
      <c r="AG1917" s="90" t="b">
        <f>OR(MONTH(Taulukko1[[#This Row],[Alku PVM]] )&lt;=6,AND(MONTH(Taulukko1[[#This Row],[Alku PVM]] )=6))</f>
        <v>1</v>
      </c>
      <c r="AH1917" s="90" t="b">
        <f>OR(MONTH(Taulukko1[[#This Row],[Loppu PVM]])&lt;=6,AND(MONTH(Taulukko1[[#This Row],[Loppu PVM]] )=6))</f>
        <v>1</v>
      </c>
    </row>
    <row r="1918" spans="1:34" ht="12.75" customHeight="1">
      <c r="A1918" t="s">
        <v>2073</v>
      </c>
      <c r="B1918" s="23">
        <v>41025</v>
      </c>
      <c r="C1918" t="s">
        <v>4173</v>
      </c>
      <c r="F1918" s="4"/>
      <c r="G1918" s="5"/>
      <c r="H1918" s="22"/>
      <c r="I1918" s="126" t="e">
        <f>INDEX('TOL2008'!B:B,MATCH(A1918,'TOL2008'!A:A,0))</f>
        <v>#N/A</v>
      </c>
      <c r="J1918" s="126" t="e">
        <f>INDEX(Pääluokka!$H$2:$H$100,MATCH(VALUE(LEFT(Taulukko1[[#This Row],[TOL2008]],2)),Pääluokka!$G$2:$G$100,0))</f>
        <v>#N/A</v>
      </c>
      <c r="K1918" s="126" t="e">
        <f>INDEX(Pääluokka!$I$2:$I$100,MATCH(VALUE(LEFT(Taulukko1[[#This Row],[TOL2008]],2)),Pääluokka!$G$2:$G$100,0))</f>
        <v>#N/A</v>
      </c>
      <c r="L1918" s="41" t="str">
        <f t="shared" si="290"/>
        <v>NA</v>
      </c>
      <c r="M1918" s="43">
        <f t="shared" si="291"/>
        <v>41025</v>
      </c>
      <c r="N1918" s="43">
        <f t="shared" si="292"/>
        <v>41076</v>
      </c>
      <c r="O1918" s="43">
        <f t="shared" si="293"/>
        <v>41000</v>
      </c>
      <c r="P1918" s="43">
        <f t="shared" si="294"/>
        <v>41061</v>
      </c>
      <c r="Q1918" s="41">
        <f t="shared" si="295"/>
        <v>2012</v>
      </c>
      <c r="R1918" s="41">
        <f t="shared" si="296"/>
        <v>2012</v>
      </c>
      <c r="S1918" s="43" t="str">
        <f>YEAR(Taulukko1[[#This Row],[Alku KK]])&amp;"Q"&amp;ROUNDDOWN((MONTH(Taulukko1[[#This Row],[Alku KK]])-1)/3+1,0)</f>
        <v>2012Q2</v>
      </c>
      <c r="T1918" s="43" t="str">
        <f>YEAR(Taulukko1[[#This Row],[Loppu KK]])&amp;"Q"&amp;ROUNDDOWN((MONTH(Taulukko1[[#This Row],[Loppu KK]])-1)/3+1,0)</f>
        <v>2012Q2</v>
      </c>
      <c r="U1918" s="66">
        <f>IF(COUNT(Taulukko1[[#This Row],[Neuvottelujen alaiset ]])=1,Taulukko1[[#This Row],[Neuvottelujen alaiset ]],Taulukko1[[#This Row],[Vähennystarve]])</f>
        <v>0</v>
      </c>
      <c r="V1918" s="44" t="str">
        <f t="shared" si="297"/>
        <v>NA</v>
      </c>
      <c r="W1918" s="44" t="str">
        <f t="shared" si="298"/>
        <v>NA</v>
      </c>
      <c r="X1918" s="44" t="str">
        <f t="shared" si="299"/>
        <v>NA</v>
      </c>
      <c r="Y1918" s="90" t="b">
        <f>AND(MONTH(Taulukko1[[#This Row],[Alku PVM]] )=6,DAY(Taulukko1[[#This Row],[Alku PVM]] )&gt;19)</f>
        <v>0</v>
      </c>
      <c r="Z1918" s="90" t="b">
        <f>AND(MONTH(Taulukko1[[#This Row],[Loppu PVM]] )=6,DAY(Taulukko1[[#This Row],[Loppu PVM]] )&gt;19)</f>
        <v>0</v>
      </c>
      <c r="AA1918" s="90" t="b">
        <f>OR(MONTH(Taulukko1[[#This Row],[Alku PVM]] )&lt;=5,AND(MONTH(Taulukko1[[#This Row],[Alku PVM]] )=6,DAY(Taulukko1[[#This Row],[Alku PVM]] )&lt;20))</f>
        <v>1</v>
      </c>
      <c r="AB1918" s="90" t="b">
        <f>OR(MONTH(Taulukko1[[#This Row],[Loppu PVM]])&lt;=5,AND(MONTH(Taulukko1[[#This Row],[Loppu PVM]] )=6,DAY(Taulukko1[[#This Row],[Loppu PVM]])&lt;20))</f>
        <v>1</v>
      </c>
      <c r="AC1918" s="90" t="b">
        <f>OR(MONTH(Taulukko1[[#This Row],[Alku PVM]] )&lt;=3,AND(MONTH(Taulukko1[[#This Row],[Alku PVM]] )=3))</f>
        <v>0</v>
      </c>
      <c r="AD1918" s="90" t="b">
        <f>OR(MONTH(Taulukko1[[#This Row],[Loppu PVM]] )&lt;=3,AND(MONTH(Taulukko1[[#This Row],[Loppu PVM]] )=3))</f>
        <v>0</v>
      </c>
      <c r="AE1918" s="90" t="b">
        <f>OR(MONTH(Taulukko1[[#This Row],[Alku PVM]] )&lt;=9,AND(MONTH(Taulukko1[[#This Row],[Alku PVM]] )=9))</f>
        <v>1</v>
      </c>
      <c r="AF1918" s="90" t="b">
        <f>OR(MONTH(Taulukko1[[#This Row],[Loppu PVM]])&lt;=9,AND(MONTH(Taulukko1[[#This Row],[Loppu PVM]] )=9))</f>
        <v>1</v>
      </c>
      <c r="AG1918" s="90" t="b">
        <f>OR(MONTH(Taulukko1[[#This Row],[Alku PVM]] )&lt;=6,AND(MONTH(Taulukko1[[#This Row],[Alku PVM]] )=6))</f>
        <v>1</v>
      </c>
      <c r="AH1918" s="90" t="b">
        <f>OR(MONTH(Taulukko1[[#This Row],[Loppu PVM]])&lt;=6,AND(MONTH(Taulukko1[[#This Row],[Loppu PVM]] )=6))</f>
        <v>1</v>
      </c>
    </row>
    <row r="1919" spans="1:34" ht="12.75" customHeight="1">
      <c r="A1919" t="s">
        <v>4013</v>
      </c>
      <c r="B1919" s="23">
        <v>41025</v>
      </c>
      <c r="C1919" t="s">
        <v>4012</v>
      </c>
      <c r="E1919" s="62">
        <v>80</v>
      </c>
      <c r="F1919" s="4">
        <v>41088</v>
      </c>
      <c r="G1919" s="5">
        <v>64</v>
      </c>
      <c r="H1919" s="22">
        <v>230</v>
      </c>
      <c r="I1919" s="126" t="e">
        <f>INDEX('TOL2008'!B:B,MATCH(A1919,'TOL2008'!A:A,0))</f>
        <v>#N/A</v>
      </c>
      <c r="J1919" s="126" t="e">
        <f>INDEX(Pääluokka!$H$2:$H$100,MATCH(VALUE(LEFT(Taulukko1[[#This Row],[TOL2008]],2)),Pääluokka!$G$2:$G$100,0))</f>
        <v>#N/A</v>
      </c>
      <c r="K1919" s="126" t="e">
        <f>INDEX(Pääluokka!$I$2:$I$100,MATCH(VALUE(LEFT(Taulukko1[[#This Row],[TOL2008]],2)),Pääluokka!$G$2:$G$100,0))</f>
        <v>#N/A</v>
      </c>
      <c r="L1919" s="41">
        <f t="shared" si="290"/>
        <v>63</v>
      </c>
      <c r="M1919" s="43">
        <f t="shared" si="291"/>
        <v>41025</v>
      </c>
      <c r="N1919" s="43">
        <f t="shared" si="292"/>
        <v>41088</v>
      </c>
      <c r="O1919" s="43">
        <f t="shared" si="293"/>
        <v>41000</v>
      </c>
      <c r="P1919" s="43">
        <f t="shared" si="294"/>
        <v>41061</v>
      </c>
      <c r="Q1919" s="41">
        <f t="shared" si="295"/>
        <v>2012</v>
      </c>
      <c r="R1919" s="41">
        <f t="shared" si="296"/>
        <v>2012</v>
      </c>
      <c r="S1919" s="43" t="str">
        <f>YEAR(Taulukko1[[#This Row],[Alku KK]])&amp;"Q"&amp;ROUNDDOWN((MONTH(Taulukko1[[#This Row],[Alku KK]])-1)/3+1,0)</f>
        <v>2012Q2</v>
      </c>
      <c r="T1919" s="43" t="str">
        <f>YEAR(Taulukko1[[#This Row],[Loppu KK]])&amp;"Q"&amp;ROUNDDOWN((MONTH(Taulukko1[[#This Row],[Loppu KK]])-1)/3+1,0)</f>
        <v>2012Q2</v>
      </c>
      <c r="U1919" s="66">
        <f>IF(COUNT(Taulukko1[[#This Row],[Neuvottelujen alaiset ]])=1,Taulukko1[[#This Row],[Neuvottelujen alaiset ]],Taulukko1[[#This Row],[Vähennystarve]])</f>
        <v>230</v>
      </c>
      <c r="V1919" s="44">
        <f t="shared" si="297"/>
        <v>0.34782608695652173</v>
      </c>
      <c r="W1919" s="44">
        <f t="shared" si="298"/>
        <v>0.27826086956521739</v>
      </c>
      <c r="X1919" s="44">
        <f t="shared" si="299"/>
        <v>0.8</v>
      </c>
      <c r="Y1919" s="90" t="b">
        <f>AND(MONTH(Taulukko1[[#This Row],[Alku PVM]] )=6,DAY(Taulukko1[[#This Row],[Alku PVM]] )&gt;19)</f>
        <v>0</v>
      </c>
      <c r="Z1919" s="90" t="b">
        <f>AND(MONTH(Taulukko1[[#This Row],[Loppu PVM]] )=6,DAY(Taulukko1[[#This Row],[Loppu PVM]] )&gt;19)</f>
        <v>1</v>
      </c>
      <c r="AA1919" s="90" t="b">
        <f>OR(MONTH(Taulukko1[[#This Row],[Alku PVM]] )&lt;=5,AND(MONTH(Taulukko1[[#This Row],[Alku PVM]] )=6,DAY(Taulukko1[[#This Row],[Alku PVM]] )&lt;20))</f>
        <v>1</v>
      </c>
      <c r="AB1919" s="90" t="b">
        <f>OR(MONTH(Taulukko1[[#This Row],[Loppu PVM]])&lt;=5,AND(MONTH(Taulukko1[[#This Row],[Loppu PVM]] )=6,DAY(Taulukko1[[#This Row],[Loppu PVM]])&lt;20))</f>
        <v>0</v>
      </c>
      <c r="AC1919" s="90" t="b">
        <f>OR(MONTH(Taulukko1[[#This Row],[Alku PVM]] )&lt;=3,AND(MONTH(Taulukko1[[#This Row],[Alku PVM]] )=3))</f>
        <v>0</v>
      </c>
      <c r="AD1919" s="90" t="b">
        <f>OR(MONTH(Taulukko1[[#This Row],[Loppu PVM]] )&lt;=3,AND(MONTH(Taulukko1[[#This Row],[Loppu PVM]] )=3))</f>
        <v>0</v>
      </c>
      <c r="AE1919" s="90" t="b">
        <f>OR(MONTH(Taulukko1[[#This Row],[Alku PVM]] )&lt;=9,AND(MONTH(Taulukko1[[#This Row],[Alku PVM]] )=9))</f>
        <v>1</v>
      </c>
      <c r="AF1919" s="90" t="b">
        <f>OR(MONTH(Taulukko1[[#This Row],[Loppu PVM]])&lt;=9,AND(MONTH(Taulukko1[[#This Row],[Loppu PVM]] )=9))</f>
        <v>1</v>
      </c>
      <c r="AG1919" s="90" t="b">
        <f>OR(MONTH(Taulukko1[[#This Row],[Alku PVM]] )&lt;=6,AND(MONTH(Taulukko1[[#This Row],[Alku PVM]] )=6))</f>
        <v>1</v>
      </c>
      <c r="AH1919" s="90" t="b">
        <f>OR(MONTH(Taulukko1[[#This Row],[Loppu PVM]])&lt;=6,AND(MONTH(Taulukko1[[#This Row],[Loppu PVM]] )=6))</f>
        <v>1</v>
      </c>
    </row>
    <row r="1920" spans="1:34" ht="12.75" customHeight="1">
      <c r="A1920" t="s">
        <v>3964</v>
      </c>
      <c r="B1920" s="23">
        <v>41025</v>
      </c>
      <c r="C1920" t="s">
        <v>3963</v>
      </c>
      <c r="E1920" s="62">
        <v>140</v>
      </c>
      <c r="F1920" s="4">
        <v>41079</v>
      </c>
      <c r="G1920" s="5">
        <v>3</v>
      </c>
      <c r="H1920" s="22">
        <v>140</v>
      </c>
      <c r="I1920" s="126" t="e">
        <f>INDEX('TOL2008'!B:B,MATCH(A1920,'TOL2008'!A:A,0))</f>
        <v>#N/A</v>
      </c>
      <c r="J1920" s="126" t="e">
        <f>INDEX(Pääluokka!$H$2:$H$100,MATCH(VALUE(LEFT(Taulukko1[[#This Row],[TOL2008]],2)),Pääluokka!$G$2:$G$100,0))</f>
        <v>#N/A</v>
      </c>
      <c r="K1920" s="126" t="e">
        <f>INDEX(Pääluokka!$I$2:$I$100,MATCH(VALUE(LEFT(Taulukko1[[#This Row],[TOL2008]],2)),Pääluokka!$G$2:$G$100,0))</f>
        <v>#N/A</v>
      </c>
      <c r="L1920" s="41">
        <f t="shared" si="290"/>
        <v>54</v>
      </c>
      <c r="M1920" s="43">
        <f t="shared" si="291"/>
        <v>41025</v>
      </c>
      <c r="N1920" s="43">
        <f t="shared" si="292"/>
        <v>41079</v>
      </c>
      <c r="O1920" s="43">
        <f t="shared" si="293"/>
        <v>41000</v>
      </c>
      <c r="P1920" s="43">
        <f t="shared" si="294"/>
        <v>41061</v>
      </c>
      <c r="Q1920" s="41">
        <f t="shared" si="295"/>
        <v>2012</v>
      </c>
      <c r="R1920" s="41">
        <f t="shared" si="296"/>
        <v>2012</v>
      </c>
      <c r="S1920" s="43" t="str">
        <f>YEAR(Taulukko1[[#This Row],[Alku KK]])&amp;"Q"&amp;ROUNDDOWN((MONTH(Taulukko1[[#This Row],[Alku KK]])-1)/3+1,0)</f>
        <v>2012Q2</v>
      </c>
      <c r="T1920" s="43" t="str">
        <f>YEAR(Taulukko1[[#This Row],[Loppu KK]])&amp;"Q"&amp;ROUNDDOWN((MONTH(Taulukko1[[#This Row],[Loppu KK]])-1)/3+1,0)</f>
        <v>2012Q2</v>
      </c>
      <c r="U1920" s="66">
        <f>IF(COUNT(Taulukko1[[#This Row],[Neuvottelujen alaiset ]])=1,Taulukko1[[#This Row],[Neuvottelujen alaiset ]],Taulukko1[[#This Row],[Vähennystarve]])</f>
        <v>140</v>
      </c>
      <c r="V1920" s="44">
        <f t="shared" si="297"/>
        <v>1</v>
      </c>
      <c r="W1920" s="44">
        <f t="shared" si="298"/>
        <v>2.1428571428571429E-2</v>
      </c>
      <c r="X1920" s="44">
        <f t="shared" si="299"/>
        <v>2.1428571428571429E-2</v>
      </c>
      <c r="Y1920" s="90" t="b">
        <f>AND(MONTH(Taulukko1[[#This Row],[Alku PVM]] )=6,DAY(Taulukko1[[#This Row],[Alku PVM]] )&gt;19)</f>
        <v>0</v>
      </c>
      <c r="Z1920" s="90" t="b">
        <f>AND(MONTH(Taulukko1[[#This Row],[Loppu PVM]] )=6,DAY(Taulukko1[[#This Row],[Loppu PVM]] )&gt;19)</f>
        <v>0</v>
      </c>
      <c r="AA1920" s="90" t="b">
        <f>OR(MONTH(Taulukko1[[#This Row],[Alku PVM]] )&lt;=5,AND(MONTH(Taulukko1[[#This Row],[Alku PVM]] )=6,DAY(Taulukko1[[#This Row],[Alku PVM]] )&lt;20))</f>
        <v>1</v>
      </c>
      <c r="AB1920" s="90" t="b">
        <f>OR(MONTH(Taulukko1[[#This Row],[Loppu PVM]])&lt;=5,AND(MONTH(Taulukko1[[#This Row],[Loppu PVM]] )=6,DAY(Taulukko1[[#This Row],[Loppu PVM]])&lt;20))</f>
        <v>1</v>
      </c>
      <c r="AC1920" s="90" t="b">
        <f>OR(MONTH(Taulukko1[[#This Row],[Alku PVM]] )&lt;=3,AND(MONTH(Taulukko1[[#This Row],[Alku PVM]] )=3))</f>
        <v>0</v>
      </c>
      <c r="AD1920" s="90" t="b">
        <f>OR(MONTH(Taulukko1[[#This Row],[Loppu PVM]] )&lt;=3,AND(MONTH(Taulukko1[[#This Row],[Loppu PVM]] )=3))</f>
        <v>0</v>
      </c>
      <c r="AE1920" s="90" t="b">
        <f>OR(MONTH(Taulukko1[[#This Row],[Alku PVM]] )&lt;=9,AND(MONTH(Taulukko1[[#This Row],[Alku PVM]] )=9))</f>
        <v>1</v>
      </c>
      <c r="AF1920" s="90" t="b">
        <f>OR(MONTH(Taulukko1[[#This Row],[Loppu PVM]])&lt;=9,AND(MONTH(Taulukko1[[#This Row],[Loppu PVM]] )=9))</f>
        <v>1</v>
      </c>
      <c r="AG1920" s="90" t="b">
        <f>OR(MONTH(Taulukko1[[#This Row],[Alku PVM]] )&lt;=6,AND(MONTH(Taulukko1[[#This Row],[Alku PVM]] )=6))</f>
        <v>1</v>
      </c>
      <c r="AH1920" s="90" t="b">
        <f>OR(MONTH(Taulukko1[[#This Row],[Loppu PVM]])&lt;=6,AND(MONTH(Taulukko1[[#This Row],[Loppu PVM]] )=6))</f>
        <v>1</v>
      </c>
    </row>
    <row r="1921" spans="1:34" ht="12.75" customHeight="1">
      <c r="A1921" t="s">
        <v>3838</v>
      </c>
      <c r="B1921" s="23">
        <v>41025</v>
      </c>
      <c r="C1921" t="s">
        <v>3837</v>
      </c>
      <c r="E1921" s="62">
        <v>52</v>
      </c>
      <c r="F1921" s="4">
        <v>41073</v>
      </c>
      <c r="G1921" s="5">
        <v>52</v>
      </c>
      <c r="H1921" s="22">
        <v>52</v>
      </c>
      <c r="I1921" s="126" t="e">
        <f>INDEX('TOL2008'!B:B,MATCH(A1921,'TOL2008'!A:A,0))</f>
        <v>#N/A</v>
      </c>
      <c r="J1921" s="126" t="e">
        <f>INDEX(Pääluokka!$H$2:$H$100,MATCH(VALUE(LEFT(Taulukko1[[#This Row],[TOL2008]],2)),Pääluokka!$G$2:$G$100,0))</f>
        <v>#N/A</v>
      </c>
      <c r="K1921" s="126" t="e">
        <f>INDEX(Pääluokka!$I$2:$I$100,MATCH(VALUE(LEFT(Taulukko1[[#This Row],[TOL2008]],2)),Pääluokka!$G$2:$G$100,0))</f>
        <v>#N/A</v>
      </c>
      <c r="L1921" s="41">
        <f t="shared" si="290"/>
        <v>48</v>
      </c>
      <c r="M1921" s="43">
        <f t="shared" si="291"/>
        <v>41025</v>
      </c>
      <c r="N1921" s="43">
        <f t="shared" si="292"/>
        <v>41073</v>
      </c>
      <c r="O1921" s="43">
        <f t="shared" si="293"/>
        <v>41000</v>
      </c>
      <c r="P1921" s="43">
        <f t="shared" si="294"/>
        <v>41061</v>
      </c>
      <c r="Q1921" s="41">
        <f t="shared" si="295"/>
        <v>2012</v>
      </c>
      <c r="R1921" s="41">
        <f t="shared" si="296"/>
        <v>2012</v>
      </c>
      <c r="S1921" s="43" t="str">
        <f>YEAR(Taulukko1[[#This Row],[Alku KK]])&amp;"Q"&amp;ROUNDDOWN((MONTH(Taulukko1[[#This Row],[Alku KK]])-1)/3+1,0)</f>
        <v>2012Q2</v>
      </c>
      <c r="T1921" s="43" t="str">
        <f>YEAR(Taulukko1[[#This Row],[Loppu KK]])&amp;"Q"&amp;ROUNDDOWN((MONTH(Taulukko1[[#This Row],[Loppu KK]])-1)/3+1,0)</f>
        <v>2012Q2</v>
      </c>
      <c r="U1921" s="66">
        <f>IF(COUNT(Taulukko1[[#This Row],[Neuvottelujen alaiset ]])=1,Taulukko1[[#This Row],[Neuvottelujen alaiset ]],Taulukko1[[#This Row],[Vähennystarve]])</f>
        <v>52</v>
      </c>
      <c r="V1921" s="44">
        <f t="shared" si="297"/>
        <v>1</v>
      </c>
      <c r="W1921" s="44">
        <f t="shared" si="298"/>
        <v>1</v>
      </c>
      <c r="X1921" s="44">
        <f t="shared" si="299"/>
        <v>1</v>
      </c>
      <c r="Y1921" s="90" t="b">
        <f>AND(MONTH(Taulukko1[[#This Row],[Alku PVM]] )=6,DAY(Taulukko1[[#This Row],[Alku PVM]] )&gt;19)</f>
        <v>0</v>
      </c>
      <c r="Z1921" s="90" t="b">
        <f>AND(MONTH(Taulukko1[[#This Row],[Loppu PVM]] )=6,DAY(Taulukko1[[#This Row],[Loppu PVM]] )&gt;19)</f>
        <v>0</v>
      </c>
      <c r="AA1921" s="90" t="b">
        <f>OR(MONTH(Taulukko1[[#This Row],[Alku PVM]] )&lt;=5,AND(MONTH(Taulukko1[[#This Row],[Alku PVM]] )=6,DAY(Taulukko1[[#This Row],[Alku PVM]] )&lt;20))</f>
        <v>1</v>
      </c>
      <c r="AB1921" s="90" t="b">
        <f>OR(MONTH(Taulukko1[[#This Row],[Loppu PVM]])&lt;=5,AND(MONTH(Taulukko1[[#This Row],[Loppu PVM]] )=6,DAY(Taulukko1[[#This Row],[Loppu PVM]])&lt;20))</f>
        <v>1</v>
      </c>
      <c r="AC1921" s="90" t="b">
        <f>OR(MONTH(Taulukko1[[#This Row],[Alku PVM]] )&lt;=3,AND(MONTH(Taulukko1[[#This Row],[Alku PVM]] )=3))</f>
        <v>0</v>
      </c>
      <c r="AD1921" s="90" t="b">
        <f>OR(MONTH(Taulukko1[[#This Row],[Loppu PVM]] )&lt;=3,AND(MONTH(Taulukko1[[#This Row],[Loppu PVM]] )=3))</f>
        <v>0</v>
      </c>
      <c r="AE1921" s="90" t="b">
        <f>OR(MONTH(Taulukko1[[#This Row],[Alku PVM]] )&lt;=9,AND(MONTH(Taulukko1[[#This Row],[Alku PVM]] )=9))</f>
        <v>1</v>
      </c>
      <c r="AF1921" s="90" t="b">
        <f>OR(MONTH(Taulukko1[[#This Row],[Loppu PVM]])&lt;=9,AND(MONTH(Taulukko1[[#This Row],[Loppu PVM]] )=9))</f>
        <v>1</v>
      </c>
      <c r="AG1921" s="90" t="b">
        <f>OR(MONTH(Taulukko1[[#This Row],[Alku PVM]] )&lt;=6,AND(MONTH(Taulukko1[[#This Row],[Alku PVM]] )=6))</f>
        <v>1</v>
      </c>
      <c r="AH1921" s="90" t="b">
        <f>OR(MONTH(Taulukko1[[#This Row],[Loppu PVM]])&lt;=6,AND(MONTH(Taulukko1[[#This Row],[Loppu PVM]] )=6))</f>
        <v>1</v>
      </c>
    </row>
    <row r="1922" spans="1:34" ht="12.75" customHeight="1">
      <c r="A1922" t="s">
        <v>464</v>
      </c>
      <c r="B1922" s="23">
        <v>41029</v>
      </c>
      <c r="C1922" t="s">
        <v>4171</v>
      </c>
      <c r="D1922" s="5">
        <v>2</v>
      </c>
      <c r="E1922" s="62">
        <v>9</v>
      </c>
      <c r="F1922" s="4">
        <v>41051</v>
      </c>
      <c r="G1922" s="5">
        <v>2</v>
      </c>
      <c r="H1922" s="22">
        <v>189</v>
      </c>
      <c r="I1922" s="126">
        <f>INDEX('TOL2008'!B:B,MATCH(A1922,'TOL2008'!A:A,0))</f>
        <v>62010</v>
      </c>
      <c r="J1922" s="126" t="str">
        <f>INDEX(Pääluokka!$H$2:$H$100,MATCH(VALUE(LEFT(Taulukko1[[#This Row],[TOL2008]],2)),Pääluokka!$G$2:$G$100,0))</f>
        <v>Informaatio ja viestintä</v>
      </c>
      <c r="K1922" s="126" t="str">
        <f>INDEX(Pääluokka!$I$2:$I$100,MATCH(VALUE(LEFT(Taulukko1[[#This Row],[TOL2008]],2)),Pääluokka!$G$2:$G$100,0))</f>
        <v>Palvelualat (G-N, R, S)</v>
      </c>
      <c r="L1922" s="41">
        <f t="shared" si="290"/>
        <v>22</v>
      </c>
      <c r="M1922" s="43">
        <f t="shared" si="291"/>
        <v>41029</v>
      </c>
      <c r="N1922" s="43">
        <f t="shared" si="292"/>
        <v>41051</v>
      </c>
      <c r="O1922" s="43">
        <f t="shared" si="293"/>
        <v>41000</v>
      </c>
      <c r="P1922" s="43">
        <f t="shared" si="294"/>
        <v>41030</v>
      </c>
      <c r="Q1922" s="41">
        <f t="shared" si="295"/>
        <v>2012</v>
      </c>
      <c r="R1922" s="41">
        <f t="shared" si="296"/>
        <v>2012</v>
      </c>
      <c r="S1922" s="43" t="str">
        <f>YEAR(Taulukko1[[#This Row],[Alku KK]])&amp;"Q"&amp;ROUNDDOWN((MONTH(Taulukko1[[#This Row],[Alku KK]])-1)/3+1,0)</f>
        <v>2012Q2</v>
      </c>
      <c r="T1922" s="43" t="str">
        <f>YEAR(Taulukko1[[#This Row],[Loppu KK]])&amp;"Q"&amp;ROUNDDOWN((MONTH(Taulukko1[[#This Row],[Loppu KK]])-1)/3+1,0)</f>
        <v>2012Q2</v>
      </c>
      <c r="U1922" s="66">
        <f>IF(COUNT(Taulukko1[[#This Row],[Neuvottelujen alaiset ]])=1,Taulukko1[[#This Row],[Neuvottelujen alaiset ]],Taulukko1[[#This Row],[Vähennystarve]])</f>
        <v>189</v>
      </c>
      <c r="V1922" s="44">
        <f t="shared" si="297"/>
        <v>4.7619047619047616E-2</v>
      </c>
      <c r="W1922" s="44">
        <f t="shared" si="298"/>
        <v>1.0582010582010581E-2</v>
      </c>
      <c r="X1922" s="44">
        <f t="shared" si="299"/>
        <v>0.22222222222222221</v>
      </c>
      <c r="Y1922" s="90" t="b">
        <f>AND(MONTH(Taulukko1[[#This Row],[Alku PVM]] )=6,DAY(Taulukko1[[#This Row],[Alku PVM]] )&gt;19)</f>
        <v>0</v>
      </c>
      <c r="Z1922" s="90" t="b">
        <f>AND(MONTH(Taulukko1[[#This Row],[Loppu PVM]] )=6,DAY(Taulukko1[[#This Row],[Loppu PVM]] )&gt;19)</f>
        <v>0</v>
      </c>
      <c r="AA1922" s="90" t="b">
        <f>OR(MONTH(Taulukko1[[#This Row],[Alku PVM]] )&lt;=5,AND(MONTH(Taulukko1[[#This Row],[Alku PVM]] )=6,DAY(Taulukko1[[#This Row],[Alku PVM]] )&lt;20))</f>
        <v>1</v>
      </c>
      <c r="AB1922" s="90" t="b">
        <f>OR(MONTH(Taulukko1[[#This Row],[Loppu PVM]])&lt;=5,AND(MONTH(Taulukko1[[#This Row],[Loppu PVM]] )=6,DAY(Taulukko1[[#This Row],[Loppu PVM]])&lt;20))</f>
        <v>1</v>
      </c>
      <c r="AC1922" s="90" t="b">
        <f>OR(MONTH(Taulukko1[[#This Row],[Alku PVM]] )&lt;=3,AND(MONTH(Taulukko1[[#This Row],[Alku PVM]] )=3))</f>
        <v>0</v>
      </c>
      <c r="AD1922" s="90" t="b">
        <f>OR(MONTH(Taulukko1[[#This Row],[Loppu PVM]] )&lt;=3,AND(MONTH(Taulukko1[[#This Row],[Loppu PVM]] )=3))</f>
        <v>0</v>
      </c>
      <c r="AE1922" s="90" t="b">
        <f>OR(MONTH(Taulukko1[[#This Row],[Alku PVM]] )&lt;=9,AND(MONTH(Taulukko1[[#This Row],[Alku PVM]] )=9))</f>
        <v>1</v>
      </c>
      <c r="AF1922" s="90" t="b">
        <f>OR(MONTH(Taulukko1[[#This Row],[Loppu PVM]])&lt;=9,AND(MONTH(Taulukko1[[#This Row],[Loppu PVM]] )=9))</f>
        <v>1</v>
      </c>
      <c r="AG1922" s="90" t="b">
        <f>OR(MONTH(Taulukko1[[#This Row],[Alku PVM]] )&lt;=6,AND(MONTH(Taulukko1[[#This Row],[Alku PVM]] )=6))</f>
        <v>1</v>
      </c>
      <c r="AH1922" s="90" t="b">
        <f>OR(MONTH(Taulukko1[[#This Row],[Loppu PVM]])&lt;=6,AND(MONTH(Taulukko1[[#This Row],[Loppu PVM]] )=6))</f>
        <v>1</v>
      </c>
    </row>
    <row r="1923" spans="1:34" ht="12.75" customHeight="1">
      <c r="A1923" t="s">
        <v>4031</v>
      </c>
      <c r="B1923" s="23">
        <v>41030</v>
      </c>
      <c r="C1923" t="s">
        <v>4030</v>
      </c>
      <c r="F1923" s="4">
        <v>41045</v>
      </c>
      <c r="G1923" s="5">
        <v>30</v>
      </c>
      <c r="H1923" s="22">
        <v>65</v>
      </c>
      <c r="I1923" s="126" t="e">
        <f>INDEX('TOL2008'!B:B,MATCH(A1923,'TOL2008'!A:A,0))</f>
        <v>#N/A</v>
      </c>
      <c r="J1923" s="126" t="e">
        <f>INDEX(Pääluokka!$H$2:$H$100,MATCH(VALUE(LEFT(Taulukko1[[#This Row],[TOL2008]],2)),Pääluokka!$G$2:$G$100,0))</f>
        <v>#N/A</v>
      </c>
      <c r="K1923" s="126" t="e">
        <f>INDEX(Pääluokka!$I$2:$I$100,MATCH(VALUE(LEFT(Taulukko1[[#This Row],[TOL2008]],2)),Pääluokka!$G$2:$G$100,0))</f>
        <v>#N/A</v>
      </c>
      <c r="L1923" s="41">
        <f t="shared" ref="L1923:L1986" si="300">IFERROR(IF(AND(ISNUMBER(B1923),ISNUMBER(F1923),F1923&gt;B1923),F1923-B1923,"NA"),"NA")</f>
        <v>15</v>
      </c>
      <c r="M1923" s="43">
        <f t="shared" ref="M1923:M1986" si="301">IF(ISNUMBER(B1923),B1923,IF(ISNUMBER(F1923),F1923-$L$1,"NA"))</f>
        <v>41030</v>
      </c>
      <c r="N1923" s="43">
        <f t="shared" ref="N1923:N1986" si="302">IF(ISNUMBER(F1923),F1923,IF(ISNUMBER(B1923),B1923+$L$1,"NA"))</f>
        <v>41045</v>
      </c>
      <c r="O1923" s="43">
        <f t="shared" ref="O1923:O1986" si="303">IFERROR(DATE(YEAR(M1923),MONTH(M1923),1),"NA")</f>
        <v>41030</v>
      </c>
      <c r="P1923" s="43">
        <f t="shared" ref="P1923:P1986" si="304">IFERROR(DATE(YEAR(N1923),MONTH(N1923),1),"NA")</f>
        <v>41030</v>
      </c>
      <c r="Q1923" s="41">
        <f t="shared" ref="Q1923:Q1986" si="305">IFERROR(YEAR(O1923),"NA")</f>
        <v>2012</v>
      </c>
      <c r="R1923" s="41">
        <f t="shared" ref="R1923:R1986" si="306">IFERROR(YEAR(P1923),"NA")</f>
        <v>2012</v>
      </c>
      <c r="S1923" s="43" t="str">
        <f>YEAR(Taulukko1[[#This Row],[Alku KK]])&amp;"Q"&amp;ROUNDDOWN((MONTH(Taulukko1[[#This Row],[Alku KK]])-1)/3+1,0)</f>
        <v>2012Q2</v>
      </c>
      <c r="T1923" s="43" t="str">
        <f>YEAR(Taulukko1[[#This Row],[Loppu KK]])&amp;"Q"&amp;ROUNDDOWN((MONTH(Taulukko1[[#This Row],[Loppu KK]])-1)/3+1,0)</f>
        <v>2012Q2</v>
      </c>
      <c r="U1923" s="66">
        <f>IF(COUNT(Taulukko1[[#This Row],[Neuvottelujen alaiset ]])=1,Taulukko1[[#This Row],[Neuvottelujen alaiset ]],Taulukko1[[#This Row],[Vähennystarve]])</f>
        <v>65</v>
      </c>
      <c r="V1923" s="44" t="str">
        <f t="shared" ref="V1923:V1986" si="307">IF(AND(ISNUMBER(E1923),ISNUMBER(H1923)),E1923/H1923,"NA")</f>
        <v>NA</v>
      </c>
      <c r="W1923" s="44">
        <f t="shared" ref="W1923:W1986" si="308">IF(AND(ISNUMBER(G1923),ISNUMBER(H1923)),G1923/H1923,"NA")</f>
        <v>0.46153846153846156</v>
      </c>
      <c r="X1923" s="44" t="str">
        <f t="shared" ref="X1923:X1986" si="309">IF(AND(ISNUMBER(G1923),ISNUMBER(E1923)),G1923/E1923,"NA")</f>
        <v>NA</v>
      </c>
      <c r="Y1923" s="90" t="b">
        <f>AND(MONTH(Taulukko1[[#This Row],[Alku PVM]] )=6,DAY(Taulukko1[[#This Row],[Alku PVM]] )&gt;19)</f>
        <v>0</v>
      </c>
      <c r="Z1923" s="90" t="b">
        <f>AND(MONTH(Taulukko1[[#This Row],[Loppu PVM]] )=6,DAY(Taulukko1[[#This Row],[Loppu PVM]] )&gt;19)</f>
        <v>0</v>
      </c>
      <c r="AA1923" s="90" t="b">
        <f>OR(MONTH(Taulukko1[[#This Row],[Alku PVM]] )&lt;=5,AND(MONTH(Taulukko1[[#This Row],[Alku PVM]] )=6,DAY(Taulukko1[[#This Row],[Alku PVM]] )&lt;20))</f>
        <v>1</v>
      </c>
      <c r="AB1923" s="90" t="b">
        <f>OR(MONTH(Taulukko1[[#This Row],[Loppu PVM]])&lt;=5,AND(MONTH(Taulukko1[[#This Row],[Loppu PVM]] )=6,DAY(Taulukko1[[#This Row],[Loppu PVM]])&lt;20))</f>
        <v>1</v>
      </c>
      <c r="AC1923" s="90" t="b">
        <f>OR(MONTH(Taulukko1[[#This Row],[Alku PVM]] )&lt;=3,AND(MONTH(Taulukko1[[#This Row],[Alku PVM]] )=3))</f>
        <v>0</v>
      </c>
      <c r="AD1923" s="90" t="b">
        <f>OR(MONTH(Taulukko1[[#This Row],[Loppu PVM]] )&lt;=3,AND(MONTH(Taulukko1[[#This Row],[Loppu PVM]] )=3))</f>
        <v>0</v>
      </c>
      <c r="AE1923" s="90" t="b">
        <f>OR(MONTH(Taulukko1[[#This Row],[Alku PVM]] )&lt;=9,AND(MONTH(Taulukko1[[#This Row],[Alku PVM]] )=9))</f>
        <v>1</v>
      </c>
      <c r="AF1923" s="90" t="b">
        <f>OR(MONTH(Taulukko1[[#This Row],[Loppu PVM]])&lt;=9,AND(MONTH(Taulukko1[[#This Row],[Loppu PVM]] )=9))</f>
        <v>1</v>
      </c>
      <c r="AG1923" s="90" t="b">
        <f>OR(MONTH(Taulukko1[[#This Row],[Alku PVM]] )&lt;=6,AND(MONTH(Taulukko1[[#This Row],[Alku PVM]] )=6))</f>
        <v>1</v>
      </c>
      <c r="AH1923" s="90" t="b">
        <f>OR(MONTH(Taulukko1[[#This Row],[Loppu PVM]])&lt;=6,AND(MONTH(Taulukko1[[#This Row],[Loppu PVM]] )=6))</f>
        <v>1</v>
      </c>
    </row>
    <row r="1924" spans="1:34" ht="12.75" customHeight="1">
      <c r="A1924" t="s">
        <v>923</v>
      </c>
      <c r="B1924" s="23">
        <v>41030</v>
      </c>
      <c r="C1924" t="s">
        <v>4021</v>
      </c>
      <c r="D1924" s="5">
        <v>200</v>
      </c>
      <c r="F1924" s="4">
        <v>41074</v>
      </c>
      <c r="G1924" s="5">
        <v>14</v>
      </c>
      <c r="H1924" s="22">
        <v>20</v>
      </c>
      <c r="I1924" s="126">
        <f>INDEX('TOL2008'!B:B,MATCH(A1924,'TOL2008'!A:A,0))</f>
        <v>85320</v>
      </c>
      <c r="J1924" s="126" t="str">
        <f>INDEX(Pääluokka!$H$2:$H$100,MATCH(VALUE(LEFT(Taulukko1[[#This Row],[TOL2008]],2)),Pääluokka!$G$2:$G$100,0))</f>
        <v>Koulutus</v>
      </c>
      <c r="K1924" s="126" t="str">
        <f>INDEX(Pääluokka!$I$2:$I$100,MATCH(VALUE(LEFT(Taulukko1[[#This Row],[TOL2008]],2)),Pääluokka!$G$2:$G$100,0))</f>
        <v>Muut toimialat (O-Q, T-X)</v>
      </c>
      <c r="L1924" s="41">
        <f t="shared" si="300"/>
        <v>44</v>
      </c>
      <c r="M1924" s="43">
        <f t="shared" si="301"/>
        <v>41030</v>
      </c>
      <c r="N1924" s="43">
        <f t="shared" si="302"/>
        <v>41074</v>
      </c>
      <c r="O1924" s="43">
        <f t="shared" si="303"/>
        <v>41030</v>
      </c>
      <c r="P1924" s="43">
        <f t="shared" si="304"/>
        <v>41061</v>
      </c>
      <c r="Q1924" s="41">
        <f t="shared" si="305"/>
        <v>2012</v>
      </c>
      <c r="R1924" s="41">
        <f t="shared" si="306"/>
        <v>2012</v>
      </c>
      <c r="S1924" s="43" t="str">
        <f>YEAR(Taulukko1[[#This Row],[Alku KK]])&amp;"Q"&amp;ROUNDDOWN((MONTH(Taulukko1[[#This Row],[Alku KK]])-1)/3+1,0)</f>
        <v>2012Q2</v>
      </c>
      <c r="T1924" s="43" t="str">
        <f>YEAR(Taulukko1[[#This Row],[Loppu KK]])&amp;"Q"&amp;ROUNDDOWN((MONTH(Taulukko1[[#This Row],[Loppu KK]])-1)/3+1,0)</f>
        <v>2012Q2</v>
      </c>
      <c r="U1924" s="66">
        <f>IF(COUNT(Taulukko1[[#This Row],[Neuvottelujen alaiset ]])=1,Taulukko1[[#This Row],[Neuvottelujen alaiset ]],Taulukko1[[#This Row],[Vähennystarve]])</f>
        <v>20</v>
      </c>
      <c r="V1924" s="44" t="str">
        <f t="shared" si="307"/>
        <v>NA</v>
      </c>
      <c r="W1924" s="44">
        <f t="shared" si="308"/>
        <v>0.7</v>
      </c>
      <c r="X1924" s="44" t="str">
        <f t="shared" si="309"/>
        <v>NA</v>
      </c>
      <c r="Y1924" s="90" t="b">
        <f>AND(MONTH(Taulukko1[[#This Row],[Alku PVM]] )=6,DAY(Taulukko1[[#This Row],[Alku PVM]] )&gt;19)</f>
        <v>0</v>
      </c>
      <c r="Z1924" s="90" t="b">
        <f>AND(MONTH(Taulukko1[[#This Row],[Loppu PVM]] )=6,DAY(Taulukko1[[#This Row],[Loppu PVM]] )&gt;19)</f>
        <v>0</v>
      </c>
      <c r="AA1924" s="90" t="b">
        <f>OR(MONTH(Taulukko1[[#This Row],[Alku PVM]] )&lt;=5,AND(MONTH(Taulukko1[[#This Row],[Alku PVM]] )=6,DAY(Taulukko1[[#This Row],[Alku PVM]] )&lt;20))</f>
        <v>1</v>
      </c>
      <c r="AB1924" s="90" t="b">
        <f>OR(MONTH(Taulukko1[[#This Row],[Loppu PVM]])&lt;=5,AND(MONTH(Taulukko1[[#This Row],[Loppu PVM]] )=6,DAY(Taulukko1[[#This Row],[Loppu PVM]])&lt;20))</f>
        <v>1</v>
      </c>
      <c r="AC1924" s="90" t="b">
        <f>OR(MONTH(Taulukko1[[#This Row],[Alku PVM]] )&lt;=3,AND(MONTH(Taulukko1[[#This Row],[Alku PVM]] )=3))</f>
        <v>0</v>
      </c>
      <c r="AD1924" s="90" t="b">
        <f>OR(MONTH(Taulukko1[[#This Row],[Loppu PVM]] )&lt;=3,AND(MONTH(Taulukko1[[#This Row],[Loppu PVM]] )=3))</f>
        <v>0</v>
      </c>
      <c r="AE1924" s="90" t="b">
        <f>OR(MONTH(Taulukko1[[#This Row],[Alku PVM]] )&lt;=9,AND(MONTH(Taulukko1[[#This Row],[Alku PVM]] )=9))</f>
        <v>1</v>
      </c>
      <c r="AF1924" s="90" t="b">
        <f>OR(MONTH(Taulukko1[[#This Row],[Loppu PVM]])&lt;=9,AND(MONTH(Taulukko1[[#This Row],[Loppu PVM]] )=9))</f>
        <v>1</v>
      </c>
      <c r="AG1924" s="90" t="b">
        <f>OR(MONTH(Taulukko1[[#This Row],[Alku PVM]] )&lt;=6,AND(MONTH(Taulukko1[[#This Row],[Alku PVM]] )=6))</f>
        <v>1</v>
      </c>
      <c r="AH1924" s="90" t="b">
        <f>OR(MONTH(Taulukko1[[#This Row],[Loppu PVM]])&lt;=6,AND(MONTH(Taulukko1[[#This Row],[Loppu PVM]] )=6))</f>
        <v>1</v>
      </c>
    </row>
    <row r="1925" spans="1:34" ht="12.75" customHeight="1">
      <c r="A1925" t="s">
        <v>930</v>
      </c>
      <c r="B1925" s="23">
        <v>41031</v>
      </c>
      <c r="C1925" t="s">
        <v>4027</v>
      </c>
      <c r="D1925" s="5">
        <v>0</v>
      </c>
      <c r="E1925" s="62">
        <v>170</v>
      </c>
      <c r="F1925" s="4">
        <v>41082</v>
      </c>
      <c r="G1925" s="5">
        <v>78</v>
      </c>
      <c r="H1925" s="22">
        <v>930</v>
      </c>
      <c r="I1925" s="126">
        <f>INDEX('TOL2008'!B:B,MATCH(A1925,'TOL2008'!A:A,0))</f>
        <v>23120</v>
      </c>
      <c r="J1925" s="126" t="str">
        <f>INDEX(Pääluokka!$H$2:$H$100,MATCH(VALUE(LEFT(Taulukko1[[#This Row],[TOL2008]],2)),Pääluokka!$G$2:$G$100,0))</f>
        <v>Teollisuus</v>
      </c>
      <c r="K1925" s="126" t="str">
        <f>INDEX(Pääluokka!$I$2:$I$100,MATCH(VALUE(LEFT(Taulukko1[[#This Row],[TOL2008]],2)),Pääluokka!$G$2:$G$100,0))</f>
        <v>Teollisuus (C-E)</v>
      </c>
      <c r="L1925" s="41">
        <f t="shared" si="300"/>
        <v>51</v>
      </c>
      <c r="M1925" s="43">
        <f t="shared" si="301"/>
        <v>41031</v>
      </c>
      <c r="N1925" s="43">
        <f t="shared" si="302"/>
        <v>41082</v>
      </c>
      <c r="O1925" s="43">
        <f t="shared" si="303"/>
        <v>41030</v>
      </c>
      <c r="P1925" s="43">
        <f t="shared" si="304"/>
        <v>41061</v>
      </c>
      <c r="Q1925" s="41">
        <f t="shared" si="305"/>
        <v>2012</v>
      </c>
      <c r="R1925" s="41">
        <f t="shared" si="306"/>
        <v>2012</v>
      </c>
      <c r="S1925" s="43" t="str">
        <f>YEAR(Taulukko1[[#This Row],[Alku KK]])&amp;"Q"&amp;ROUNDDOWN((MONTH(Taulukko1[[#This Row],[Alku KK]])-1)/3+1,0)</f>
        <v>2012Q2</v>
      </c>
      <c r="T1925" s="43" t="str">
        <f>YEAR(Taulukko1[[#This Row],[Loppu KK]])&amp;"Q"&amp;ROUNDDOWN((MONTH(Taulukko1[[#This Row],[Loppu KK]])-1)/3+1,0)</f>
        <v>2012Q2</v>
      </c>
      <c r="U1925" s="66">
        <f>IF(COUNT(Taulukko1[[#This Row],[Neuvottelujen alaiset ]])=1,Taulukko1[[#This Row],[Neuvottelujen alaiset ]],Taulukko1[[#This Row],[Vähennystarve]])</f>
        <v>930</v>
      </c>
      <c r="V1925" s="44">
        <f t="shared" si="307"/>
        <v>0.18279569892473119</v>
      </c>
      <c r="W1925" s="44">
        <f t="shared" si="308"/>
        <v>8.387096774193549E-2</v>
      </c>
      <c r="X1925" s="44">
        <f t="shared" si="309"/>
        <v>0.45882352941176469</v>
      </c>
      <c r="Y1925" s="90" t="b">
        <f>AND(MONTH(Taulukko1[[#This Row],[Alku PVM]] )=6,DAY(Taulukko1[[#This Row],[Alku PVM]] )&gt;19)</f>
        <v>0</v>
      </c>
      <c r="Z1925" s="90" t="b">
        <f>AND(MONTH(Taulukko1[[#This Row],[Loppu PVM]] )=6,DAY(Taulukko1[[#This Row],[Loppu PVM]] )&gt;19)</f>
        <v>1</v>
      </c>
      <c r="AA1925" s="90" t="b">
        <f>OR(MONTH(Taulukko1[[#This Row],[Alku PVM]] )&lt;=5,AND(MONTH(Taulukko1[[#This Row],[Alku PVM]] )=6,DAY(Taulukko1[[#This Row],[Alku PVM]] )&lt;20))</f>
        <v>1</v>
      </c>
      <c r="AB1925" s="90" t="b">
        <f>OR(MONTH(Taulukko1[[#This Row],[Loppu PVM]])&lt;=5,AND(MONTH(Taulukko1[[#This Row],[Loppu PVM]] )=6,DAY(Taulukko1[[#This Row],[Loppu PVM]])&lt;20))</f>
        <v>0</v>
      </c>
      <c r="AC1925" s="90" t="b">
        <f>OR(MONTH(Taulukko1[[#This Row],[Alku PVM]] )&lt;=3,AND(MONTH(Taulukko1[[#This Row],[Alku PVM]] )=3))</f>
        <v>0</v>
      </c>
      <c r="AD1925" s="90" t="b">
        <f>OR(MONTH(Taulukko1[[#This Row],[Loppu PVM]] )&lt;=3,AND(MONTH(Taulukko1[[#This Row],[Loppu PVM]] )=3))</f>
        <v>0</v>
      </c>
      <c r="AE1925" s="90" t="b">
        <f>OR(MONTH(Taulukko1[[#This Row],[Alku PVM]] )&lt;=9,AND(MONTH(Taulukko1[[#This Row],[Alku PVM]] )=9))</f>
        <v>1</v>
      </c>
      <c r="AF1925" s="90" t="b">
        <f>OR(MONTH(Taulukko1[[#This Row],[Loppu PVM]])&lt;=9,AND(MONTH(Taulukko1[[#This Row],[Loppu PVM]] )=9))</f>
        <v>1</v>
      </c>
      <c r="AG1925" s="90" t="b">
        <f>OR(MONTH(Taulukko1[[#This Row],[Alku PVM]] )&lt;=6,AND(MONTH(Taulukko1[[#This Row],[Alku PVM]] )=6))</f>
        <v>1</v>
      </c>
      <c r="AH1925" s="90" t="b">
        <f>OR(MONTH(Taulukko1[[#This Row],[Loppu PVM]])&lt;=6,AND(MONTH(Taulukko1[[#This Row],[Loppu PVM]] )=6))</f>
        <v>1</v>
      </c>
    </row>
    <row r="1926" spans="1:34" ht="12.75" customHeight="1">
      <c r="A1926" s="21" t="s">
        <v>3967</v>
      </c>
      <c r="B1926" s="23">
        <v>41031</v>
      </c>
      <c r="C1926" s="21" t="s">
        <v>3968</v>
      </c>
      <c r="D1926" s="24"/>
      <c r="E1926" s="62">
        <v>8</v>
      </c>
      <c r="F1926" s="23">
        <v>41052</v>
      </c>
      <c r="G1926" s="24"/>
      <c r="H1926" s="22">
        <v>8</v>
      </c>
      <c r="I1926" s="126" t="e">
        <f>INDEX('TOL2008'!B:B,MATCH(A1926,'TOL2008'!A:A,0))</f>
        <v>#N/A</v>
      </c>
      <c r="J1926" s="126" t="e">
        <f>INDEX(Pääluokka!$H$2:$H$100,MATCH(VALUE(LEFT(Taulukko1[[#This Row],[TOL2008]],2)),Pääluokka!$G$2:$G$100,0))</f>
        <v>#N/A</v>
      </c>
      <c r="K1926" s="126" t="e">
        <f>INDEX(Pääluokka!$I$2:$I$100,MATCH(VALUE(LEFT(Taulukko1[[#This Row],[TOL2008]],2)),Pääluokka!$G$2:$G$100,0))</f>
        <v>#N/A</v>
      </c>
      <c r="L1926" s="41">
        <f t="shared" si="300"/>
        <v>21</v>
      </c>
      <c r="M1926" s="43">
        <f t="shared" si="301"/>
        <v>41031</v>
      </c>
      <c r="N1926" s="43">
        <f t="shared" si="302"/>
        <v>41052</v>
      </c>
      <c r="O1926" s="43">
        <f t="shared" si="303"/>
        <v>41030</v>
      </c>
      <c r="P1926" s="43">
        <f t="shared" si="304"/>
        <v>41030</v>
      </c>
      <c r="Q1926" s="41">
        <f t="shared" si="305"/>
        <v>2012</v>
      </c>
      <c r="R1926" s="41">
        <f t="shared" si="306"/>
        <v>2012</v>
      </c>
      <c r="S1926" s="43" t="str">
        <f>YEAR(Taulukko1[[#This Row],[Alku KK]])&amp;"Q"&amp;ROUNDDOWN((MONTH(Taulukko1[[#This Row],[Alku KK]])-1)/3+1,0)</f>
        <v>2012Q2</v>
      </c>
      <c r="T1926" s="43" t="str">
        <f>YEAR(Taulukko1[[#This Row],[Loppu KK]])&amp;"Q"&amp;ROUNDDOWN((MONTH(Taulukko1[[#This Row],[Loppu KK]])-1)/3+1,0)</f>
        <v>2012Q2</v>
      </c>
      <c r="U1926" s="66">
        <f>IF(COUNT(Taulukko1[[#This Row],[Neuvottelujen alaiset ]])=1,Taulukko1[[#This Row],[Neuvottelujen alaiset ]],Taulukko1[[#This Row],[Vähennystarve]])</f>
        <v>8</v>
      </c>
      <c r="V1926" s="44">
        <f t="shared" si="307"/>
        <v>1</v>
      </c>
      <c r="W1926" s="44" t="str">
        <f t="shared" si="308"/>
        <v>NA</v>
      </c>
      <c r="X1926" s="44" t="str">
        <f t="shared" si="309"/>
        <v>NA</v>
      </c>
      <c r="Y1926" s="90" t="b">
        <f>AND(MONTH(Taulukko1[[#This Row],[Alku PVM]] )=6,DAY(Taulukko1[[#This Row],[Alku PVM]] )&gt;19)</f>
        <v>0</v>
      </c>
      <c r="Z1926" s="90" t="b">
        <f>AND(MONTH(Taulukko1[[#This Row],[Loppu PVM]] )=6,DAY(Taulukko1[[#This Row],[Loppu PVM]] )&gt;19)</f>
        <v>0</v>
      </c>
      <c r="AA1926" s="90" t="b">
        <f>OR(MONTH(Taulukko1[[#This Row],[Alku PVM]] )&lt;=5,AND(MONTH(Taulukko1[[#This Row],[Alku PVM]] )=6,DAY(Taulukko1[[#This Row],[Alku PVM]] )&lt;20))</f>
        <v>1</v>
      </c>
      <c r="AB1926" s="90" t="b">
        <f>OR(MONTH(Taulukko1[[#This Row],[Loppu PVM]])&lt;=5,AND(MONTH(Taulukko1[[#This Row],[Loppu PVM]] )=6,DAY(Taulukko1[[#This Row],[Loppu PVM]])&lt;20))</f>
        <v>1</v>
      </c>
      <c r="AC1926" s="90" t="b">
        <f>OR(MONTH(Taulukko1[[#This Row],[Alku PVM]] )&lt;=3,AND(MONTH(Taulukko1[[#This Row],[Alku PVM]] )=3))</f>
        <v>0</v>
      </c>
      <c r="AD1926" s="90" t="b">
        <f>OR(MONTH(Taulukko1[[#This Row],[Loppu PVM]] )&lt;=3,AND(MONTH(Taulukko1[[#This Row],[Loppu PVM]] )=3))</f>
        <v>0</v>
      </c>
      <c r="AE1926" s="90" t="b">
        <f>OR(MONTH(Taulukko1[[#This Row],[Alku PVM]] )&lt;=9,AND(MONTH(Taulukko1[[#This Row],[Alku PVM]] )=9))</f>
        <v>1</v>
      </c>
      <c r="AF1926" s="90" t="b">
        <f>OR(MONTH(Taulukko1[[#This Row],[Loppu PVM]])&lt;=9,AND(MONTH(Taulukko1[[#This Row],[Loppu PVM]] )=9))</f>
        <v>1</v>
      </c>
      <c r="AG1926" s="90" t="b">
        <f>OR(MONTH(Taulukko1[[#This Row],[Alku PVM]] )&lt;=6,AND(MONTH(Taulukko1[[#This Row],[Alku PVM]] )=6))</f>
        <v>1</v>
      </c>
      <c r="AH1926" s="90" t="b">
        <f>OR(MONTH(Taulukko1[[#This Row],[Loppu PVM]])&lt;=6,AND(MONTH(Taulukko1[[#This Row],[Loppu PVM]] )=6))</f>
        <v>1</v>
      </c>
    </row>
    <row r="1927" spans="1:34" ht="12.75" customHeight="1">
      <c r="A1927" s="21" t="s">
        <v>170</v>
      </c>
      <c r="B1927" s="23">
        <v>41032</v>
      </c>
      <c r="C1927" s="21" t="s">
        <v>3929</v>
      </c>
      <c r="D1927" s="24"/>
      <c r="F1927" s="23">
        <v>41080</v>
      </c>
      <c r="G1927" s="24">
        <v>90</v>
      </c>
      <c r="H1927" s="22">
        <v>730</v>
      </c>
      <c r="I1927" s="126">
        <f>INDEX('TOL2008'!B:B,MATCH(A1927,'TOL2008'!A:A,0))</f>
        <v>46901</v>
      </c>
      <c r="J1927" s="126" t="str">
        <f>INDEX(Pääluokka!$H$2:$H$100,MATCH(VALUE(LEFT(Taulukko1[[#This Row],[TOL2008]],2)),Pääluokka!$G$2:$G$100,0))</f>
        <v>Tukku- ja vähittäiskauppa; moottoriajoneuvojen ja moottoripyörien korjaus</v>
      </c>
      <c r="K1927" s="126" t="str">
        <f>INDEX(Pääluokka!$I$2:$I$100,MATCH(VALUE(LEFT(Taulukko1[[#This Row],[TOL2008]],2)),Pääluokka!$G$2:$G$100,0))</f>
        <v>Palvelualat (G-N, R, S)</v>
      </c>
      <c r="L1927" s="41">
        <f t="shared" si="300"/>
        <v>48</v>
      </c>
      <c r="M1927" s="43">
        <f t="shared" si="301"/>
        <v>41032</v>
      </c>
      <c r="N1927" s="43">
        <f t="shared" si="302"/>
        <v>41080</v>
      </c>
      <c r="O1927" s="43">
        <f t="shared" si="303"/>
        <v>41030</v>
      </c>
      <c r="P1927" s="43">
        <f t="shared" si="304"/>
        <v>41061</v>
      </c>
      <c r="Q1927" s="41">
        <f t="shared" si="305"/>
        <v>2012</v>
      </c>
      <c r="R1927" s="41">
        <f t="shared" si="306"/>
        <v>2012</v>
      </c>
      <c r="S1927" s="43" t="str">
        <f>YEAR(Taulukko1[[#This Row],[Alku KK]])&amp;"Q"&amp;ROUNDDOWN((MONTH(Taulukko1[[#This Row],[Alku KK]])-1)/3+1,0)</f>
        <v>2012Q2</v>
      </c>
      <c r="T1927" s="43" t="str">
        <f>YEAR(Taulukko1[[#This Row],[Loppu KK]])&amp;"Q"&amp;ROUNDDOWN((MONTH(Taulukko1[[#This Row],[Loppu KK]])-1)/3+1,0)</f>
        <v>2012Q2</v>
      </c>
      <c r="U1927" s="66">
        <f>IF(COUNT(Taulukko1[[#This Row],[Neuvottelujen alaiset ]])=1,Taulukko1[[#This Row],[Neuvottelujen alaiset ]],Taulukko1[[#This Row],[Vähennystarve]])</f>
        <v>730</v>
      </c>
      <c r="V1927" s="44" t="str">
        <f t="shared" si="307"/>
        <v>NA</v>
      </c>
      <c r="W1927" s="44">
        <f t="shared" si="308"/>
        <v>0.12328767123287671</v>
      </c>
      <c r="X1927" s="44" t="str">
        <f t="shared" si="309"/>
        <v>NA</v>
      </c>
      <c r="Y1927" s="90" t="b">
        <f>AND(MONTH(Taulukko1[[#This Row],[Alku PVM]] )=6,DAY(Taulukko1[[#This Row],[Alku PVM]] )&gt;19)</f>
        <v>0</v>
      </c>
      <c r="Z1927" s="90" t="b">
        <f>AND(MONTH(Taulukko1[[#This Row],[Loppu PVM]] )=6,DAY(Taulukko1[[#This Row],[Loppu PVM]] )&gt;19)</f>
        <v>1</v>
      </c>
      <c r="AA1927" s="90" t="b">
        <f>OR(MONTH(Taulukko1[[#This Row],[Alku PVM]] )&lt;=5,AND(MONTH(Taulukko1[[#This Row],[Alku PVM]] )=6,DAY(Taulukko1[[#This Row],[Alku PVM]] )&lt;20))</f>
        <v>1</v>
      </c>
      <c r="AB1927" s="90" t="b">
        <f>OR(MONTH(Taulukko1[[#This Row],[Loppu PVM]])&lt;=5,AND(MONTH(Taulukko1[[#This Row],[Loppu PVM]] )=6,DAY(Taulukko1[[#This Row],[Loppu PVM]])&lt;20))</f>
        <v>0</v>
      </c>
      <c r="AC1927" s="90" t="b">
        <f>OR(MONTH(Taulukko1[[#This Row],[Alku PVM]] )&lt;=3,AND(MONTH(Taulukko1[[#This Row],[Alku PVM]] )=3))</f>
        <v>0</v>
      </c>
      <c r="AD1927" s="90" t="b">
        <f>OR(MONTH(Taulukko1[[#This Row],[Loppu PVM]] )&lt;=3,AND(MONTH(Taulukko1[[#This Row],[Loppu PVM]] )=3))</f>
        <v>0</v>
      </c>
      <c r="AE1927" s="90" t="b">
        <f>OR(MONTH(Taulukko1[[#This Row],[Alku PVM]] )&lt;=9,AND(MONTH(Taulukko1[[#This Row],[Alku PVM]] )=9))</f>
        <v>1</v>
      </c>
      <c r="AF1927" s="90" t="b">
        <f>OR(MONTH(Taulukko1[[#This Row],[Loppu PVM]])&lt;=9,AND(MONTH(Taulukko1[[#This Row],[Loppu PVM]] )=9))</f>
        <v>1</v>
      </c>
      <c r="AG1927" s="90" t="b">
        <f>OR(MONTH(Taulukko1[[#This Row],[Alku PVM]] )&lt;=6,AND(MONTH(Taulukko1[[#This Row],[Alku PVM]] )=6))</f>
        <v>1</v>
      </c>
      <c r="AH1927" s="90" t="b">
        <f>OR(MONTH(Taulukko1[[#This Row],[Loppu PVM]])&lt;=6,AND(MONTH(Taulukko1[[#This Row],[Loppu PVM]] )=6))</f>
        <v>1</v>
      </c>
    </row>
    <row r="1928" spans="1:34" ht="12.75" customHeight="1">
      <c r="A1928" t="s">
        <v>751</v>
      </c>
      <c r="B1928" s="23">
        <v>41032</v>
      </c>
      <c r="C1928" t="s">
        <v>3875</v>
      </c>
      <c r="E1928" s="62">
        <v>24</v>
      </c>
      <c r="F1928" s="4"/>
      <c r="G1928" s="5"/>
      <c r="H1928" s="22">
        <v>24</v>
      </c>
      <c r="I1928" s="126">
        <f>INDEX('TOL2008'!B:B,MATCH(A1928,'TOL2008'!A:A,0))</f>
        <v>58130</v>
      </c>
      <c r="J1928" s="126" t="str">
        <f>INDEX(Pääluokka!$H$2:$H$100,MATCH(VALUE(LEFT(Taulukko1[[#This Row],[TOL2008]],2)),Pääluokka!$G$2:$G$100,0))</f>
        <v>Informaatio ja viestintä</v>
      </c>
      <c r="K1928" s="126" t="str">
        <f>INDEX(Pääluokka!$I$2:$I$100,MATCH(VALUE(LEFT(Taulukko1[[#This Row],[TOL2008]],2)),Pääluokka!$G$2:$G$100,0))</f>
        <v>Palvelualat (G-N, R, S)</v>
      </c>
      <c r="L1928" s="41" t="str">
        <f t="shared" si="300"/>
        <v>NA</v>
      </c>
      <c r="M1928" s="43">
        <f t="shared" si="301"/>
        <v>41032</v>
      </c>
      <c r="N1928" s="43">
        <f t="shared" si="302"/>
        <v>41083</v>
      </c>
      <c r="O1928" s="43">
        <f t="shared" si="303"/>
        <v>41030</v>
      </c>
      <c r="P1928" s="43">
        <f t="shared" si="304"/>
        <v>41061</v>
      </c>
      <c r="Q1928" s="41">
        <f t="shared" si="305"/>
        <v>2012</v>
      </c>
      <c r="R1928" s="41">
        <f t="shared" si="306"/>
        <v>2012</v>
      </c>
      <c r="S1928" s="43" t="str">
        <f>YEAR(Taulukko1[[#This Row],[Alku KK]])&amp;"Q"&amp;ROUNDDOWN((MONTH(Taulukko1[[#This Row],[Alku KK]])-1)/3+1,0)</f>
        <v>2012Q2</v>
      </c>
      <c r="T1928" s="43" t="str">
        <f>YEAR(Taulukko1[[#This Row],[Loppu KK]])&amp;"Q"&amp;ROUNDDOWN((MONTH(Taulukko1[[#This Row],[Loppu KK]])-1)/3+1,0)</f>
        <v>2012Q2</v>
      </c>
      <c r="U1928" s="66">
        <f>IF(COUNT(Taulukko1[[#This Row],[Neuvottelujen alaiset ]])=1,Taulukko1[[#This Row],[Neuvottelujen alaiset ]],Taulukko1[[#This Row],[Vähennystarve]])</f>
        <v>24</v>
      </c>
      <c r="V1928" s="44">
        <f t="shared" si="307"/>
        <v>1</v>
      </c>
      <c r="W1928" s="44" t="str">
        <f t="shared" si="308"/>
        <v>NA</v>
      </c>
      <c r="X1928" s="44" t="str">
        <f t="shared" si="309"/>
        <v>NA</v>
      </c>
      <c r="Y1928" s="90" t="b">
        <f>AND(MONTH(Taulukko1[[#This Row],[Alku PVM]] )=6,DAY(Taulukko1[[#This Row],[Alku PVM]] )&gt;19)</f>
        <v>0</v>
      </c>
      <c r="Z1928" s="90" t="b">
        <f>AND(MONTH(Taulukko1[[#This Row],[Loppu PVM]] )=6,DAY(Taulukko1[[#This Row],[Loppu PVM]] )&gt;19)</f>
        <v>1</v>
      </c>
      <c r="AA1928" s="90" t="b">
        <f>OR(MONTH(Taulukko1[[#This Row],[Alku PVM]] )&lt;=5,AND(MONTH(Taulukko1[[#This Row],[Alku PVM]] )=6,DAY(Taulukko1[[#This Row],[Alku PVM]] )&lt;20))</f>
        <v>1</v>
      </c>
      <c r="AB1928" s="90" t="b">
        <f>OR(MONTH(Taulukko1[[#This Row],[Loppu PVM]])&lt;=5,AND(MONTH(Taulukko1[[#This Row],[Loppu PVM]] )=6,DAY(Taulukko1[[#This Row],[Loppu PVM]])&lt;20))</f>
        <v>0</v>
      </c>
      <c r="AC1928" s="90" t="b">
        <f>OR(MONTH(Taulukko1[[#This Row],[Alku PVM]] )&lt;=3,AND(MONTH(Taulukko1[[#This Row],[Alku PVM]] )=3))</f>
        <v>0</v>
      </c>
      <c r="AD1928" s="90" t="b">
        <f>OR(MONTH(Taulukko1[[#This Row],[Loppu PVM]] )&lt;=3,AND(MONTH(Taulukko1[[#This Row],[Loppu PVM]] )=3))</f>
        <v>0</v>
      </c>
      <c r="AE1928" s="90" t="b">
        <f>OR(MONTH(Taulukko1[[#This Row],[Alku PVM]] )&lt;=9,AND(MONTH(Taulukko1[[#This Row],[Alku PVM]] )=9))</f>
        <v>1</v>
      </c>
      <c r="AF1928" s="90" t="b">
        <f>OR(MONTH(Taulukko1[[#This Row],[Loppu PVM]])&lt;=9,AND(MONTH(Taulukko1[[#This Row],[Loppu PVM]] )=9))</f>
        <v>1</v>
      </c>
      <c r="AG1928" s="90" t="b">
        <f>OR(MONTH(Taulukko1[[#This Row],[Alku PVM]] )&lt;=6,AND(MONTH(Taulukko1[[#This Row],[Alku PVM]] )=6))</f>
        <v>1</v>
      </c>
      <c r="AH1928" s="90" t="b">
        <f>OR(MONTH(Taulukko1[[#This Row],[Loppu PVM]])&lt;=6,AND(MONTH(Taulukko1[[#This Row],[Loppu PVM]] )=6))</f>
        <v>1</v>
      </c>
    </row>
    <row r="1929" spans="1:34" ht="12.75" customHeight="1">
      <c r="A1929" s="21" t="s">
        <v>50</v>
      </c>
      <c r="B1929" s="23">
        <v>41032</v>
      </c>
      <c r="C1929" s="21" t="s">
        <v>3867</v>
      </c>
      <c r="D1929" s="24"/>
      <c r="E1929" s="62">
        <v>50</v>
      </c>
      <c r="F1929" s="23">
        <v>41085</v>
      </c>
      <c r="G1929" s="24">
        <v>48</v>
      </c>
      <c r="H1929" s="22">
        <v>500</v>
      </c>
      <c r="I1929" s="126">
        <f>INDEX('TOL2008'!B:B,MATCH(A1929,'TOL2008'!A:A,0))</f>
        <v>17120</v>
      </c>
      <c r="J1929" s="126" t="str">
        <f>INDEX(Pääluokka!$H$2:$H$100,MATCH(VALUE(LEFT(Taulukko1[[#This Row],[TOL2008]],2)),Pääluokka!$G$2:$G$100,0))</f>
        <v>Teollisuus</v>
      </c>
      <c r="K1929" s="126" t="str">
        <f>INDEX(Pääluokka!$I$2:$I$100,MATCH(VALUE(LEFT(Taulukko1[[#This Row],[TOL2008]],2)),Pääluokka!$G$2:$G$100,0))</f>
        <v>Teollisuus (C-E)</v>
      </c>
      <c r="L1929" s="41">
        <f t="shared" si="300"/>
        <v>53</v>
      </c>
      <c r="M1929" s="43">
        <f t="shared" si="301"/>
        <v>41032</v>
      </c>
      <c r="N1929" s="43">
        <f t="shared" si="302"/>
        <v>41085</v>
      </c>
      <c r="O1929" s="43">
        <f t="shared" si="303"/>
        <v>41030</v>
      </c>
      <c r="P1929" s="43">
        <f t="shared" si="304"/>
        <v>41061</v>
      </c>
      <c r="Q1929" s="41">
        <f t="shared" si="305"/>
        <v>2012</v>
      </c>
      <c r="R1929" s="41">
        <f t="shared" si="306"/>
        <v>2012</v>
      </c>
      <c r="S1929" s="43" t="str">
        <f>YEAR(Taulukko1[[#This Row],[Alku KK]])&amp;"Q"&amp;ROUNDDOWN((MONTH(Taulukko1[[#This Row],[Alku KK]])-1)/3+1,0)</f>
        <v>2012Q2</v>
      </c>
      <c r="T1929" s="43" t="str">
        <f>YEAR(Taulukko1[[#This Row],[Loppu KK]])&amp;"Q"&amp;ROUNDDOWN((MONTH(Taulukko1[[#This Row],[Loppu KK]])-1)/3+1,0)</f>
        <v>2012Q2</v>
      </c>
      <c r="U1929" s="66">
        <f>IF(COUNT(Taulukko1[[#This Row],[Neuvottelujen alaiset ]])=1,Taulukko1[[#This Row],[Neuvottelujen alaiset ]],Taulukko1[[#This Row],[Vähennystarve]])</f>
        <v>500</v>
      </c>
      <c r="V1929" s="44">
        <f t="shared" si="307"/>
        <v>0.1</v>
      </c>
      <c r="W1929" s="44">
        <f t="shared" si="308"/>
        <v>9.6000000000000002E-2</v>
      </c>
      <c r="X1929" s="44">
        <f t="shared" si="309"/>
        <v>0.96</v>
      </c>
      <c r="Y1929" s="90" t="b">
        <f>AND(MONTH(Taulukko1[[#This Row],[Alku PVM]] )=6,DAY(Taulukko1[[#This Row],[Alku PVM]] )&gt;19)</f>
        <v>0</v>
      </c>
      <c r="Z1929" s="90" t="b">
        <f>AND(MONTH(Taulukko1[[#This Row],[Loppu PVM]] )=6,DAY(Taulukko1[[#This Row],[Loppu PVM]] )&gt;19)</f>
        <v>1</v>
      </c>
      <c r="AA1929" s="90" t="b">
        <f>OR(MONTH(Taulukko1[[#This Row],[Alku PVM]] )&lt;=5,AND(MONTH(Taulukko1[[#This Row],[Alku PVM]] )=6,DAY(Taulukko1[[#This Row],[Alku PVM]] )&lt;20))</f>
        <v>1</v>
      </c>
      <c r="AB1929" s="90" t="b">
        <f>OR(MONTH(Taulukko1[[#This Row],[Loppu PVM]])&lt;=5,AND(MONTH(Taulukko1[[#This Row],[Loppu PVM]] )=6,DAY(Taulukko1[[#This Row],[Loppu PVM]])&lt;20))</f>
        <v>0</v>
      </c>
      <c r="AC1929" s="90" t="b">
        <f>OR(MONTH(Taulukko1[[#This Row],[Alku PVM]] )&lt;=3,AND(MONTH(Taulukko1[[#This Row],[Alku PVM]] )=3))</f>
        <v>0</v>
      </c>
      <c r="AD1929" s="90" t="b">
        <f>OR(MONTH(Taulukko1[[#This Row],[Loppu PVM]] )&lt;=3,AND(MONTH(Taulukko1[[#This Row],[Loppu PVM]] )=3))</f>
        <v>0</v>
      </c>
      <c r="AE1929" s="90" t="b">
        <f>OR(MONTH(Taulukko1[[#This Row],[Alku PVM]] )&lt;=9,AND(MONTH(Taulukko1[[#This Row],[Alku PVM]] )=9))</f>
        <v>1</v>
      </c>
      <c r="AF1929" s="90" t="b">
        <f>OR(MONTH(Taulukko1[[#This Row],[Loppu PVM]])&lt;=9,AND(MONTH(Taulukko1[[#This Row],[Loppu PVM]] )=9))</f>
        <v>1</v>
      </c>
      <c r="AG1929" s="90" t="b">
        <f>OR(MONTH(Taulukko1[[#This Row],[Alku PVM]] )&lt;=6,AND(MONTH(Taulukko1[[#This Row],[Alku PVM]] )=6))</f>
        <v>1</v>
      </c>
      <c r="AH1929" s="90" t="b">
        <f>OR(MONTH(Taulukko1[[#This Row],[Loppu PVM]])&lt;=6,AND(MONTH(Taulukko1[[#This Row],[Loppu PVM]] )=6))</f>
        <v>1</v>
      </c>
    </row>
    <row r="1930" spans="1:34" ht="12.75" customHeight="1">
      <c r="A1930" s="21" t="s">
        <v>3840</v>
      </c>
      <c r="B1930" s="23">
        <v>41032</v>
      </c>
      <c r="C1930" s="21" t="s">
        <v>1006</v>
      </c>
      <c r="D1930" s="24" t="s">
        <v>25</v>
      </c>
      <c r="E1930" s="62">
        <v>237</v>
      </c>
      <c r="F1930" s="23">
        <v>41081</v>
      </c>
      <c r="G1930" s="24">
        <v>16</v>
      </c>
      <c r="H1930" s="22">
        <v>237</v>
      </c>
      <c r="I1930" s="126">
        <f>INDEX('TOL2008'!B:B,MATCH(A1930,'TOL2008'!A:A,0))</f>
        <v>71125</v>
      </c>
      <c r="J1930" s="126" t="str">
        <f>INDEX(Pääluokka!$H$2:$H$100,MATCH(VALUE(LEFT(Taulukko1[[#This Row],[TOL2008]],2)),Pääluokka!$G$2:$G$100,0))</f>
        <v>Ammatillinen, tieteellinen ja tekninen toiminta</v>
      </c>
      <c r="K1930" s="126" t="str">
        <f>INDEX(Pääluokka!$I$2:$I$100,MATCH(VALUE(LEFT(Taulukko1[[#This Row],[TOL2008]],2)),Pääluokka!$G$2:$G$100,0))</f>
        <v>Palvelualat (G-N, R, S)</v>
      </c>
      <c r="L1930" s="41">
        <f t="shared" si="300"/>
        <v>49</v>
      </c>
      <c r="M1930" s="43">
        <f t="shared" si="301"/>
        <v>41032</v>
      </c>
      <c r="N1930" s="43">
        <f t="shared" si="302"/>
        <v>41081</v>
      </c>
      <c r="O1930" s="43">
        <f t="shared" si="303"/>
        <v>41030</v>
      </c>
      <c r="P1930" s="43">
        <f t="shared" si="304"/>
        <v>41061</v>
      </c>
      <c r="Q1930" s="41">
        <f t="shared" si="305"/>
        <v>2012</v>
      </c>
      <c r="R1930" s="41">
        <f t="shared" si="306"/>
        <v>2012</v>
      </c>
      <c r="S1930" s="43" t="str">
        <f>YEAR(Taulukko1[[#This Row],[Alku KK]])&amp;"Q"&amp;ROUNDDOWN((MONTH(Taulukko1[[#This Row],[Alku KK]])-1)/3+1,0)</f>
        <v>2012Q2</v>
      </c>
      <c r="T1930" s="43" t="str">
        <f>YEAR(Taulukko1[[#This Row],[Loppu KK]])&amp;"Q"&amp;ROUNDDOWN((MONTH(Taulukko1[[#This Row],[Loppu KK]])-1)/3+1,0)</f>
        <v>2012Q2</v>
      </c>
      <c r="U1930" s="66">
        <f>IF(COUNT(Taulukko1[[#This Row],[Neuvottelujen alaiset ]])=1,Taulukko1[[#This Row],[Neuvottelujen alaiset ]],Taulukko1[[#This Row],[Vähennystarve]])</f>
        <v>237</v>
      </c>
      <c r="V1930" s="44">
        <f t="shared" si="307"/>
        <v>1</v>
      </c>
      <c r="W1930" s="44">
        <f t="shared" si="308"/>
        <v>6.7510548523206745E-2</v>
      </c>
      <c r="X1930" s="44">
        <f t="shared" si="309"/>
        <v>6.7510548523206745E-2</v>
      </c>
      <c r="Y1930" s="90" t="b">
        <f>AND(MONTH(Taulukko1[[#This Row],[Alku PVM]] )=6,DAY(Taulukko1[[#This Row],[Alku PVM]] )&gt;19)</f>
        <v>0</v>
      </c>
      <c r="Z1930" s="90" t="b">
        <f>AND(MONTH(Taulukko1[[#This Row],[Loppu PVM]] )=6,DAY(Taulukko1[[#This Row],[Loppu PVM]] )&gt;19)</f>
        <v>1</v>
      </c>
      <c r="AA1930" s="90" t="b">
        <f>OR(MONTH(Taulukko1[[#This Row],[Alku PVM]] )&lt;=5,AND(MONTH(Taulukko1[[#This Row],[Alku PVM]] )=6,DAY(Taulukko1[[#This Row],[Alku PVM]] )&lt;20))</f>
        <v>1</v>
      </c>
      <c r="AB1930" s="90" t="b">
        <f>OR(MONTH(Taulukko1[[#This Row],[Loppu PVM]])&lt;=5,AND(MONTH(Taulukko1[[#This Row],[Loppu PVM]] )=6,DAY(Taulukko1[[#This Row],[Loppu PVM]])&lt;20))</f>
        <v>0</v>
      </c>
      <c r="AC1930" s="90" t="b">
        <f>OR(MONTH(Taulukko1[[#This Row],[Alku PVM]] )&lt;=3,AND(MONTH(Taulukko1[[#This Row],[Alku PVM]] )=3))</f>
        <v>0</v>
      </c>
      <c r="AD1930" s="90" t="b">
        <f>OR(MONTH(Taulukko1[[#This Row],[Loppu PVM]] )&lt;=3,AND(MONTH(Taulukko1[[#This Row],[Loppu PVM]] )=3))</f>
        <v>0</v>
      </c>
      <c r="AE1930" s="90" t="b">
        <f>OR(MONTH(Taulukko1[[#This Row],[Alku PVM]] )&lt;=9,AND(MONTH(Taulukko1[[#This Row],[Alku PVM]] )=9))</f>
        <v>1</v>
      </c>
      <c r="AF1930" s="90" t="b">
        <f>OR(MONTH(Taulukko1[[#This Row],[Loppu PVM]])&lt;=9,AND(MONTH(Taulukko1[[#This Row],[Loppu PVM]] )=9))</f>
        <v>1</v>
      </c>
      <c r="AG1930" s="90" t="b">
        <f>OR(MONTH(Taulukko1[[#This Row],[Alku PVM]] )&lt;=6,AND(MONTH(Taulukko1[[#This Row],[Alku PVM]] )=6))</f>
        <v>1</v>
      </c>
      <c r="AH1930" s="90" t="b">
        <f>OR(MONTH(Taulukko1[[#This Row],[Loppu PVM]])&lt;=6,AND(MONTH(Taulukko1[[#This Row],[Loppu PVM]] )=6))</f>
        <v>1</v>
      </c>
    </row>
    <row r="1931" spans="1:34" ht="12.75" customHeight="1">
      <c r="A1931" t="s">
        <v>4198</v>
      </c>
      <c r="B1931" s="23">
        <v>41033</v>
      </c>
      <c r="C1931" t="s">
        <v>4197</v>
      </c>
      <c r="D1931" s="5" t="s">
        <v>25</v>
      </c>
      <c r="E1931" s="62">
        <v>15</v>
      </c>
      <c r="F1931" s="4"/>
      <c r="G1931" s="5"/>
      <c r="H1931" s="22">
        <v>60</v>
      </c>
      <c r="I1931" s="126" t="e">
        <f>INDEX('TOL2008'!B:B,MATCH(A1931,'TOL2008'!A:A,0))</f>
        <v>#N/A</v>
      </c>
      <c r="J1931" s="126" t="e">
        <f>INDEX(Pääluokka!$H$2:$H$100,MATCH(VALUE(LEFT(Taulukko1[[#This Row],[TOL2008]],2)),Pääluokka!$G$2:$G$100,0))</f>
        <v>#N/A</v>
      </c>
      <c r="K1931" s="126" t="e">
        <f>INDEX(Pääluokka!$I$2:$I$100,MATCH(VALUE(LEFT(Taulukko1[[#This Row],[TOL2008]],2)),Pääluokka!$G$2:$G$100,0))</f>
        <v>#N/A</v>
      </c>
      <c r="L1931" s="41" t="str">
        <f t="shared" si="300"/>
        <v>NA</v>
      </c>
      <c r="M1931" s="43">
        <f t="shared" si="301"/>
        <v>41033</v>
      </c>
      <c r="N1931" s="43">
        <f t="shared" si="302"/>
        <v>41084</v>
      </c>
      <c r="O1931" s="43">
        <f t="shared" si="303"/>
        <v>41030</v>
      </c>
      <c r="P1931" s="43">
        <f t="shared" si="304"/>
        <v>41061</v>
      </c>
      <c r="Q1931" s="41">
        <f t="shared" si="305"/>
        <v>2012</v>
      </c>
      <c r="R1931" s="41">
        <f t="shared" si="306"/>
        <v>2012</v>
      </c>
      <c r="S1931" s="43" t="str">
        <f>YEAR(Taulukko1[[#This Row],[Alku KK]])&amp;"Q"&amp;ROUNDDOWN((MONTH(Taulukko1[[#This Row],[Alku KK]])-1)/3+1,0)</f>
        <v>2012Q2</v>
      </c>
      <c r="T1931" s="43" t="str">
        <f>YEAR(Taulukko1[[#This Row],[Loppu KK]])&amp;"Q"&amp;ROUNDDOWN((MONTH(Taulukko1[[#This Row],[Loppu KK]])-1)/3+1,0)</f>
        <v>2012Q2</v>
      </c>
      <c r="U1931" s="66">
        <f>IF(COUNT(Taulukko1[[#This Row],[Neuvottelujen alaiset ]])=1,Taulukko1[[#This Row],[Neuvottelujen alaiset ]],Taulukko1[[#This Row],[Vähennystarve]])</f>
        <v>60</v>
      </c>
      <c r="V1931" s="44">
        <f t="shared" si="307"/>
        <v>0.25</v>
      </c>
      <c r="W1931" s="44" t="str">
        <f t="shared" si="308"/>
        <v>NA</v>
      </c>
      <c r="X1931" s="44" t="str">
        <f t="shared" si="309"/>
        <v>NA</v>
      </c>
      <c r="Y1931" s="90" t="b">
        <f>AND(MONTH(Taulukko1[[#This Row],[Alku PVM]] )=6,DAY(Taulukko1[[#This Row],[Alku PVM]] )&gt;19)</f>
        <v>0</v>
      </c>
      <c r="Z1931" s="90" t="b">
        <f>AND(MONTH(Taulukko1[[#This Row],[Loppu PVM]] )=6,DAY(Taulukko1[[#This Row],[Loppu PVM]] )&gt;19)</f>
        <v>1</v>
      </c>
      <c r="AA1931" s="90" t="b">
        <f>OR(MONTH(Taulukko1[[#This Row],[Alku PVM]] )&lt;=5,AND(MONTH(Taulukko1[[#This Row],[Alku PVM]] )=6,DAY(Taulukko1[[#This Row],[Alku PVM]] )&lt;20))</f>
        <v>1</v>
      </c>
      <c r="AB1931" s="90" t="b">
        <f>OR(MONTH(Taulukko1[[#This Row],[Loppu PVM]])&lt;=5,AND(MONTH(Taulukko1[[#This Row],[Loppu PVM]] )=6,DAY(Taulukko1[[#This Row],[Loppu PVM]])&lt;20))</f>
        <v>0</v>
      </c>
      <c r="AC1931" s="90" t="b">
        <f>OR(MONTH(Taulukko1[[#This Row],[Alku PVM]] )&lt;=3,AND(MONTH(Taulukko1[[#This Row],[Alku PVM]] )=3))</f>
        <v>0</v>
      </c>
      <c r="AD1931" s="90" t="b">
        <f>OR(MONTH(Taulukko1[[#This Row],[Loppu PVM]] )&lt;=3,AND(MONTH(Taulukko1[[#This Row],[Loppu PVM]] )=3))</f>
        <v>0</v>
      </c>
      <c r="AE1931" s="90" t="b">
        <f>OR(MONTH(Taulukko1[[#This Row],[Alku PVM]] )&lt;=9,AND(MONTH(Taulukko1[[#This Row],[Alku PVM]] )=9))</f>
        <v>1</v>
      </c>
      <c r="AF1931" s="90" t="b">
        <f>OR(MONTH(Taulukko1[[#This Row],[Loppu PVM]])&lt;=9,AND(MONTH(Taulukko1[[#This Row],[Loppu PVM]] )=9))</f>
        <v>1</v>
      </c>
      <c r="AG1931" s="90" t="b">
        <f>OR(MONTH(Taulukko1[[#This Row],[Alku PVM]] )&lt;=6,AND(MONTH(Taulukko1[[#This Row],[Alku PVM]] )=6))</f>
        <v>1</v>
      </c>
      <c r="AH1931" s="90" t="b">
        <f>OR(MONTH(Taulukko1[[#This Row],[Loppu PVM]])&lt;=6,AND(MONTH(Taulukko1[[#This Row],[Loppu PVM]] )=6))</f>
        <v>1</v>
      </c>
    </row>
    <row r="1932" spans="1:34" ht="12.75" customHeight="1">
      <c r="A1932" s="21" t="s">
        <v>3949</v>
      </c>
      <c r="B1932" s="23">
        <v>41033</v>
      </c>
      <c r="C1932" s="21" t="s">
        <v>3948</v>
      </c>
      <c r="D1932" s="24"/>
      <c r="E1932" s="62">
        <v>90</v>
      </c>
      <c r="F1932" s="23">
        <v>41260</v>
      </c>
      <c r="G1932" s="24">
        <v>40</v>
      </c>
      <c r="H1932" s="22">
        <v>450</v>
      </c>
      <c r="I1932" s="126" t="e">
        <f>INDEX('TOL2008'!B:B,MATCH(A1932,'TOL2008'!A:A,0))</f>
        <v>#N/A</v>
      </c>
      <c r="J1932" s="126" t="e">
        <f>INDEX(Pääluokka!$H$2:$H$100,MATCH(VALUE(LEFT(Taulukko1[[#This Row],[TOL2008]],2)),Pääluokka!$G$2:$G$100,0))</f>
        <v>#N/A</v>
      </c>
      <c r="K1932" s="126" t="e">
        <f>INDEX(Pääluokka!$I$2:$I$100,MATCH(VALUE(LEFT(Taulukko1[[#This Row],[TOL2008]],2)),Pääluokka!$G$2:$G$100,0))</f>
        <v>#N/A</v>
      </c>
      <c r="L1932" s="41">
        <f t="shared" si="300"/>
        <v>227</v>
      </c>
      <c r="M1932" s="43">
        <f t="shared" si="301"/>
        <v>41033</v>
      </c>
      <c r="N1932" s="43">
        <f t="shared" si="302"/>
        <v>41260</v>
      </c>
      <c r="O1932" s="43">
        <f t="shared" si="303"/>
        <v>41030</v>
      </c>
      <c r="P1932" s="43">
        <f t="shared" si="304"/>
        <v>41244</v>
      </c>
      <c r="Q1932" s="41">
        <f t="shared" si="305"/>
        <v>2012</v>
      </c>
      <c r="R1932" s="41">
        <f t="shared" si="306"/>
        <v>2012</v>
      </c>
      <c r="S1932" s="43" t="str">
        <f>YEAR(Taulukko1[[#This Row],[Alku KK]])&amp;"Q"&amp;ROUNDDOWN((MONTH(Taulukko1[[#This Row],[Alku KK]])-1)/3+1,0)</f>
        <v>2012Q2</v>
      </c>
      <c r="T1932" s="43" t="str">
        <f>YEAR(Taulukko1[[#This Row],[Loppu KK]])&amp;"Q"&amp;ROUNDDOWN((MONTH(Taulukko1[[#This Row],[Loppu KK]])-1)/3+1,0)</f>
        <v>2012Q4</v>
      </c>
      <c r="U1932" s="66">
        <f>IF(COUNT(Taulukko1[[#This Row],[Neuvottelujen alaiset ]])=1,Taulukko1[[#This Row],[Neuvottelujen alaiset ]],Taulukko1[[#This Row],[Vähennystarve]])</f>
        <v>450</v>
      </c>
      <c r="V1932" s="44">
        <f t="shared" si="307"/>
        <v>0.2</v>
      </c>
      <c r="W1932" s="44">
        <f t="shared" si="308"/>
        <v>8.8888888888888892E-2</v>
      </c>
      <c r="X1932" s="44">
        <f t="shared" si="309"/>
        <v>0.44444444444444442</v>
      </c>
      <c r="Y1932" s="90" t="b">
        <f>AND(MONTH(Taulukko1[[#This Row],[Alku PVM]] )=6,DAY(Taulukko1[[#This Row],[Alku PVM]] )&gt;19)</f>
        <v>0</v>
      </c>
      <c r="Z1932" s="90" t="b">
        <f>AND(MONTH(Taulukko1[[#This Row],[Loppu PVM]] )=6,DAY(Taulukko1[[#This Row],[Loppu PVM]] )&gt;19)</f>
        <v>0</v>
      </c>
      <c r="AA1932" s="90" t="b">
        <f>OR(MONTH(Taulukko1[[#This Row],[Alku PVM]] )&lt;=5,AND(MONTH(Taulukko1[[#This Row],[Alku PVM]] )=6,DAY(Taulukko1[[#This Row],[Alku PVM]] )&lt;20))</f>
        <v>1</v>
      </c>
      <c r="AB1932" s="90" t="b">
        <f>OR(MONTH(Taulukko1[[#This Row],[Loppu PVM]])&lt;=5,AND(MONTH(Taulukko1[[#This Row],[Loppu PVM]] )=6,DAY(Taulukko1[[#This Row],[Loppu PVM]])&lt;20))</f>
        <v>0</v>
      </c>
      <c r="AC1932" s="90" t="b">
        <f>OR(MONTH(Taulukko1[[#This Row],[Alku PVM]] )&lt;=3,AND(MONTH(Taulukko1[[#This Row],[Alku PVM]] )=3))</f>
        <v>0</v>
      </c>
      <c r="AD1932" s="90" t="b">
        <f>OR(MONTH(Taulukko1[[#This Row],[Loppu PVM]] )&lt;=3,AND(MONTH(Taulukko1[[#This Row],[Loppu PVM]] )=3))</f>
        <v>0</v>
      </c>
      <c r="AE1932" s="90" t="b">
        <f>OR(MONTH(Taulukko1[[#This Row],[Alku PVM]] )&lt;=9,AND(MONTH(Taulukko1[[#This Row],[Alku PVM]] )=9))</f>
        <v>1</v>
      </c>
      <c r="AF1932" s="90" t="b">
        <f>OR(MONTH(Taulukko1[[#This Row],[Loppu PVM]])&lt;=9,AND(MONTH(Taulukko1[[#This Row],[Loppu PVM]] )=9))</f>
        <v>0</v>
      </c>
      <c r="AG1932" s="90" t="b">
        <f>OR(MONTH(Taulukko1[[#This Row],[Alku PVM]] )&lt;=6,AND(MONTH(Taulukko1[[#This Row],[Alku PVM]] )=6))</f>
        <v>1</v>
      </c>
      <c r="AH1932" s="90" t="b">
        <f>OR(MONTH(Taulukko1[[#This Row],[Loppu PVM]])&lt;=6,AND(MONTH(Taulukko1[[#This Row],[Loppu PVM]] )=6))</f>
        <v>0</v>
      </c>
    </row>
    <row r="1933" spans="1:34" ht="12.75" customHeight="1">
      <c r="A1933" t="s">
        <v>825</v>
      </c>
      <c r="B1933" s="23">
        <v>41033</v>
      </c>
      <c r="C1933" t="s">
        <v>824</v>
      </c>
      <c r="D1933" s="24"/>
      <c r="E1933" s="62">
        <v>9</v>
      </c>
      <c r="F1933" s="4">
        <v>41058</v>
      </c>
      <c r="G1933" s="5">
        <v>9</v>
      </c>
      <c r="H1933" s="22">
        <v>33</v>
      </c>
      <c r="I1933" s="126">
        <f>INDEX('TOL2008'!B:B,MATCH(A1933,'TOL2008'!A:A,0))</f>
        <v>26110</v>
      </c>
      <c r="J1933" s="126" t="str">
        <f>INDEX(Pääluokka!$H$2:$H$100,MATCH(VALUE(LEFT(Taulukko1[[#This Row],[TOL2008]],2)),Pääluokka!$G$2:$G$100,0))</f>
        <v>Teollisuus</v>
      </c>
      <c r="K1933" s="126" t="str">
        <f>INDEX(Pääluokka!$I$2:$I$100,MATCH(VALUE(LEFT(Taulukko1[[#This Row],[TOL2008]],2)),Pääluokka!$G$2:$G$100,0))</f>
        <v>Teollisuus (C-E)</v>
      </c>
      <c r="L1933" s="41">
        <f t="shared" si="300"/>
        <v>25</v>
      </c>
      <c r="M1933" s="43">
        <f t="shared" si="301"/>
        <v>41033</v>
      </c>
      <c r="N1933" s="43">
        <f t="shared" si="302"/>
        <v>41058</v>
      </c>
      <c r="O1933" s="43">
        <f t="shared" si="303"/>
        <v>41030</v>
      </c>
      <c r="P1933" s="43">
        <f t="shared" si="304"/>
        <v>41030</v>
      </c>
      <c r="Q1933" s="41">
        <f t="shared" si="305"/>
        <v>2012</v>
      </c>
      <c r="R1933" s="41">
        <f t="shared" si="306"/>
        <v>2012</v>
      </c>
      <c r="S1933" s="43" t="str">
        <f>YEAR(Taulukko1[[#This Row],[Alku KK]])&amp;"Q"&amp;ROUNDDOWN((MONTH(Taulukko1[[#This Row],[Alku KK]])-1)/3+1,0)</f>
        <v>2012Q2</v>
      </c>
      <c r="T1933" s="43" t="str">
        <f>YEAR(Taulukko1[[#This Row],[Loppu KK]])&amp;"Q"&amp;ROUNDDOWN((MONTH(Taulukko1[[#This Row],[Loppu KK]])-1)/3+1,0)</f>
        <v>2012Q2</v>
      </c>
      <c r="U1933" s="66">
        <f>IF(COUNT(Taulukko1[[#This Row],[Neuvottelujen alaiset ]])=1,Taulukko1[[#This Row],[Neuvottelujen alaiset ]],Taulukko1[[#This Row],[Vähennystarve]])</f>
        <v>33</v>
      </c>
      <c r="V1933" s="44">
        <f t="shared" si="307"/>
        <v>0.27272727272727271</v>
      </c>
      <c r="W1933" s="44">
        <f t="shared" si="308"/>
        <v>0.27272727272727271</v>
      </c>
      <c r="X1933" s="44">
        <f t="shared" si="309"/>
        <v>1</v>
      </c>
      <c r="Y1933" s="90" t="b">
        <f>AND(MONTH(Taulukko1[[#This Row],[Alku PVM]] )=6,DAY(Taulukko1[[#This Row],[Alku PVM]] )&gt;19)</f>
        <v>0</v>
      </c>
      <c r="Z1933" s="90" t="b">
        <f>AND(MONTH(Taulukko1[[#This Row],[Loppu PVM]] )=6,DAY(Taulukko1[[#This Row],[Loppu PVM]] )&gt;19)</f>
        <v>0</v>
      </c>
      <c r="AA1933" s="90" t="b">
        <f>OR(MONTH(Taulukko1[[#This Row],[Alku PVM]] )&lt;=5,AND(MONTH(Taulukko1[[#This Row],[Alku PVM]] )=6,DAY(Taulukko1[[#This Row],[Alku PVM]] )&lt;20))</f>
        <v>1</v>
      </c>
      <c r="AB1933" s="90" t="b">
        <f>OR(MONTH(Taulukko1[[#This Row],[Loppu PVM]])&lt;=5,AND(MONTH(Taulukko1[[#This Row],[Loppu PVM]] )=6,DAY(Taulukko1[[#This Row],[Loppu PVM]])&lt;20))</f>
        <v>1</v>
      </c>
      <c r="AC1933" s="90" t="b">
        <f>OR(MONTH(Taulukko1[[#This Row],[Alku PVM]] )&lt;=3,AND(MONTH(Taulukko1[[#This Row],[Alku PVM]] )=3))</f>
        <v>0</v>
      </c>
      <c r="AD1933" s="90" t="b">
        <f>OR(MONTH(Taulukko1[[#This Row],[Loppu PVM]] )&lt;=3,AND(MONTH(Taulukko1[[#This Row],[Loppu PVM]] )=3))</f>
        <v>0</v>
      </c>
      <c r="AE1933" s="90" t="b">
        <f>OR(MONTH(Taulukko1[[#This Row],[Alku PVM]] )&lt;=9,AND(MONTH(Taulukko1[[#This Row],[Alku PVM]] )=9))</f>
        <v>1</v>
      </c>
      <c r="AF1933" s="90" t="b">
        <f>OR(MONTH(Taulukko1[[#This Row],[Loppu PVM]])&lt;=9,AND(MONTH(Taulukko1[[#This Row],[Loppu PVM]] )=9))</f>
        <v>1</v>
      </c>
      <c r="AG1933" s="90" t="b">
        <f>OR(MONTH(Taulukko1[[#This Row],[Alku PVM]] )&lt;=6,AND(MONTH(Taulukko1[[#This Row],[Alku PVM]] )=6))</f>
        <v>1</v>
      </c>
      <c r="AH1933" s="90" t="b">
        <f>OR(MONTH(Taulukko1[[#This Row],[Loppu PVM]])&lt;=6,AND(MONTH(Taulukko1[[#This Row],[Loppu PVM]] )=6))</f>
        <v>1</v>
      </c>
    </row>
    <row r="1934" spans="1:34" ht="12.75" customHeight="1">
      <c r="A1934" t="s">
        <v>3913</v>
      </c>
      <c r="B1934" s="23">
        <v>41033</v>
      </c>
      <c r="C1934" t="s">
        <v>3912</v>
      </c>
      <c r="E1934" s="62">
        <v>9</v>
      </c>
      <c r="F1934" s="4"/>
      <c r="G1934" s="5"/>
      <c r="H1934" s="22">
        <v>160</v>
      </c>
      <c r="I1934" s="126">
        <f>INDEX('TOL2008'!B:B,MATCH(A1934,'TOL2008'!A:A,0))</f>
        <v>62010</v>
      </c>
      <c r="J1934" s="126" t="str">
        <f>INDEX(Pääluokka!$H$2:$H$100,MATCH(VALUE(LEFT(Taulukko1[[#This Row],[TOL2008]],2)),Pääluokka!$G$2:$G$100,0))</f>
        <v>Informaatio ja viestintä</v>
      </c>
      <c r="K1934" s="126" t="str">
        <f>INDEX(Pääluokka!$I$2:$I$100,MATCH(VALUE(LEFT(Taulukko1[[#This Row],[TOL2008]],2)),Pääluokka!$G$2:$G$100,0))</f>
        <v>Palvelualat (G-N, R, S)</v>
      </c>
      <c r="L1934" s="41" t="str">
        <f t="shared" si="300"/>
        <v>NA</v>
      </c>
      <c r="M1934" s="43">
        <f t="shared" si="301"/>
        <v>41033</v>
      </c>
      <c r="N1934" s="43">
        <f t="shared" si="302"/>
        <v>41084</v>
      </c>
      <c r="O1934" s="43">
        <f t="shared" si="303"/>
        <v>41030</v>
      </c>
      <c r="P1934" s="43">
        <f t="shared" si="304"/>
        <v>41061</v>
      </c>
      <c r="Q1934" s="41">
        <f t="shared" si="305"/>
        <v>2012</v>
      </c>
      <c r="R1934" s="41">
        <f t="shared" si="306"/>
        <v>2012</v>
      </c>
      <c r="S1934" s="43" t="str">
        <f>YEAR(Taulukko1[[#This Row],[Alku KK]])&amp;"Q"&amp;ROUNDDOWN((MONTH(Taulukko1[[#This Row],[Alku KK]])-1)/3+1,0)</f>
        <v>2012Q2</v>
      </c>
      <c r="T1934" s="43" t="str">
        <f>YEAR(Taulukko1[[#This Row],[Loppu KK]])&amp;"Q"&amp;ROUNDDOWN((MONTH(Taulukko1[[#This Row],[Loppu KK]])-1)/3+1,0)</f>
        <v>2012Q2</v>
      </c>
      <c r="U1934" s="66">
        <f>IF(COUNT(Taulukko1[[#This Row],[Neuvottelujen alaiset ]])=1,Taulukko1[[#This Row],[Neuvottelujen alaiset ]],Taulukko1[[#This Row],[Vähennystarve]])</f>
        <v>160</v>
      </c>
      <c r="V1934" s="44">
        <f t="shared" si="307"/>
        <v>5.6250000000000001E-2</v>
      </c>
      <c r="W1934" s="44" t="str">
        <f t="shared" si="308"/>
        <v>NA</v>
      </c>
      <c r="X1934" s="44" t="str">
        <f t="shared" si="309"/>
        <v>NA</v>
      </c>
      <c r="Y1934" s="90" t="b">
        <f>AND(MONTH(Taulukko1[[#This Row],[Alku PVM]] )=6,DAY(Taulukko1[[#This Row],[Alku PVM]] )&gt;19)</f>
        <v>0</v>
      </c>
      <c r="Z1934" s="90" t="b">
        <f>AND(MONTH(Taulukko1[[#This Row],[Loppu PVM]] )=6,DAY(Taulukko1[[#This Row],[Loppu PVM]] )&gt;19)</f>
        <v>1</v>
      </c>
      <c r="AA1934" s="90" t="b">
        <f>OR(MONTH(Taulukko1[[#This Row],[Alku PVM]] )&lt;=5,AND(MONTH(Taulukko1[[#This Row],[Alku PVM]] )=6,DAY(Taulukko1[[#This Row],[Alku PVM]] )&lt;20))</f>
        <v>1</v>
      </c>
      <c r="AB1934" s="90" t="b">
        <f>OR(MONTH(Taulukko1[[#This Row],[Loppu PVM]])&lt;=5,AND(MONTH(Taulukko1[[#This Row],[Loppu PVM]] )=6,DAY(Taulukko1[[#This Row],[Loppu PVM]])&lt;20))</f>
        <v>0</v>
      </c>
      <c r="AC1934" s="90" t="b">
        <f>OR(MONTH(Taulukko1[[#This Row],[Alku PVM]] )&lt;=3,AND(MONTH(Taulukko1[[#This Row],[Alku PVM]] )=3))</f>
        <v>0</v>
      </c>
      <c r="AD1934" s="90" t="b">
        <f>OR(MONTH(Taulukko1[[#This Row],[Loppu PVM]] )&lt;=3,AND(MONTH(Taulukko1[[#This Row],[Loppu PVM]] )=3))</f>
        <v>0</v>
      </c>
      <c r="AE1934" s="90" t="b">
        <f>OR(MONTH(Taulukko1[[#This Row],[Alku PVM]] )&lt;=9,AND(MONTH(Taulukko1[[#This Row],[Alku PVM]] )=9))</f>
        <v>1</v>
      </c>
      <c r="AF1934" s="90" t="b">
        <f>OR(MONTH(Taulukko1[[#This Row],[Loppu PVM]])&lt;=9,AND(MONTH(Taulukko1[[#This Row],[Loppu PVM]] )=9))</f>
        <v>1</v>
      </c>
      <c r="AG1934" s="90" t="b">
        <f>OR(MONTH(Taulukko1[[#This Row],[Alku PVM]] )&lt;=6,AND(MONTH(Taulukko1[[#This Row],[Alku PVM]] )=6))</f>
        <v>1</v>
      </c>
      <c r="AH1934" s="90" t="b">
        <f>OR(MONTH(Taulukko1[[#This Row],[Loppu PVM]])&lt;=6,AND(MONTH(Taulukko1[[#This Row],[Loppu PVM]] )=6))</f>
        <v>1</v>
      </c>
    </row>
    <row r="1935" spans="1:34" ht="12.75" customHeight="1">
      <c r="A1935" s="21" t="s">
        <v>4051</v>
      </c>
      <c r="B1935" s="23">
        <v>41037</v>
      </c>
      <c r="C1935" s="21" t="s">
        <v>4050</v>
      </c>
      <c r="D1935" s="24">
        <v>60</v>
      </c>
      <c r="F1935" s="23">
        <v>41085</v>
      </c>
      <c r="G1935" s="24">
        <v>42</v>
      </c>
      <c r="H1935" s="22">
        <v>100</v>
      </c>
      <c r="I1935" s="126" t="e">
        <f>INDEX('TOL2008'!B:B,MATCH(A1935,'TOL2008'!A:A,0))</f>
        <v>#N/A</v>
      </c>
      <c r="J1935" s="126" t="e">
        <f>INDEX(Pääluokka!$H$2:$H$100,MATCH(VALUE(LEFT(Taulukko1[[#This Row],[TOL2008]],2)),Pääluokka!$G$2:$G$100,0))</f>
        <v>#N/A</v>
      </c>
      <c r="K1935" s="126" t="e">
        <f>INDEX(Pääluokka!$I$2:$I$100,MATCH(VALUE(LEFT(Taulukko1[[#This Row],[TOL2008]],2)),Pääluokka!$G$2:$G$100,0))</f>
        <v>#N/A</v>
      </c>
      <c r="L1935" s="41">
        <f t="shared" si="300"/>
        <v>48</v>
      </c>
      <c r="M1935" s="43">
        <f t="shared" si="301"/>
        <v>41037</v>
      </c>
      <c r="N1935" s="43">
        <f t="shared" si="302"/>
        <v>41085</v>
      </c>
      <c r="O1935" s="43">
        <f t="shared" si="303"/>
        <v>41030</v>
      </c>
      <c r="P1935" s="43">
        <f t="shared" si="304"/>
        <v>41061</v>
      </c>
      <c r="Q1935" s="41">
        <f t="shared" si="305"/>
        <v>2012</v>
      </c>
      <c r="R1935" s="41">
        <f t="shared" si="306"/>
        <v>2012</v>
      </c>
      <c r="S1935" s="43" t="str">
        <f>YEAR(Taulukko1[[#This Row],[Alku KK]])&amp;"Q"&amp;ROUNDDOWN((MONTH(Taulukko1[[#This Row],[Alku KK]])-1)/3+1,0)</f>
        <v>2012Q2</v>
      </c>
      <c r="T1935" s="43" t="str">
        <f>YEAR(Taulukko1[[#This Row],[Loppu KK]])&amp;"Q"&amp;ROUNDDOWN((MONTH(Taulukko1[[#This Row],[Loppu KK]])-1)/3+1,0)</f>
        <v>2012Q2</v>
      </c>
      <c r="U1935" s="66">
        <f>IF(COUNT(Taulukko1[[#This Row],[Neuvottelujen alaiset ]])=1,Taulukko1[[#This Row],[Neuvottelujen alaiset ]],Taulukko1[[#This Row],[Vähennystarve]])</f>
        <v>100</v>
      </c>
      <c r="V1935" s="44" t="str">
        <f t="shared" si="307"/>
        <v>NA</v>
      </c>
      <c r="W1935" s="44">
        <f t="shared" si="308"/>
        <v>0.42</v>
      </c>
      <c r="X1935" s="44" t="str">
        <f t="shared" si="309"/>
        <v>NA</v>
      </c>
      <c r="Y1935" s="90" t="b">
        <f>AND(MONTH(Taulukko1[[#This Row],[Alku PVM]] )=6,DAY(Taulukko1[[#This Row],[Alku PVM]] )&gt;19)</f>
        <v>0</v>
      </c>
      <c r="Z1935" s="90" t="b">
        <f>AND(MONTH(Taulukko1[[#This Row],[Loppu PVM]] )=6,DAY(Taulukko1[[#This Row],[Loppu PVM]] )&gt;19)</f>
        <v>1</v>
      </c>
      <c r="AA1935" s="90" t="b">
        <f>OR(MONTH(Taulukko1[[#This Row],[Alku PVM]] )&lt;=5,AND(MONTH(Taulukko1[[#This Row],[Alku PVM]] )=6,DAY(Taulukko1[[#This Row],[Alku PVM]] )&lt;20))</f>
        <v>1</v>
      </c>
      <c r="AB1935" s="90" t="b">
        <f>OR(MONTH(Taulukko1[[#This Row],[Loppu PVM]])&lt;=5,AND(MONTH(Taulukko1[[#This Row],[Loppu PVM]] )=6,DAY(Taulukko1[[#This Row],[Loppu PVM]])&lt;20))</f>
        <v>0</v>
      </c>
      <c r="AC1935" s="90" t="b">
        <f>OR(MONTH(Taulukko1[[#This Row],[Alku PVM]] )&lt;=3,AND(MONTH(Taulukko1[[#This Row],[Alku PVM]] )=3))</f>
        <v>0</v>
      </c>
      <c r="AD1935" s="90" t="b">
        <f>OR(MONTH(Taulukko1[[#This Row],[Loppu PVM]] )&lt;=3,AND(MONTH(Taulukko1[[#This Row],[Loppu PVM]] )=3))</f>
        <v>0</v>
      </c>
      <c r="AE1935" s="90" t="b">
        <f>OR(MONTH(Taulukko1[[#This Row],[Alku PVM]] )&lt;=9,AND(MONTH(Taulukko1[[#This Row],[Alku PVM]] )=9))</f>
        <v>1</v>
      </c>
      <c r="AF1935" s="90" t="b">
        <f>OR(MONTH(Taulukko1[[#This Row],[Loppu PVM]])&lt;=9,AND(MONTH(Taulukko1[[#This Row],[Loppu PVM]] )=9))</f>
        <v>1</v>
      </c>
      <c r="AG1935" s="90" t="b">
        <f>OR(MONTH(Taulukko1[[#This Row],[Alku PVM]] )&lt;=6,AND(MONTH(Taulukko1[[#This Row],[Alku PVM]] )=6))</f>
        <v>1</v>
      </c>
      <c r="AH1935" s="90" t="b">
        <f>OR(MONTH(Taulukko1[[#This Row],[Loppu PVM]])&lt;=6,AND(MONTH(Taulukko1[[#This Row],[Loppu PVM]] )=6))</f>
        <v>1</v>
      </c>
    </row>
    <row r="1936" spans="1:34" ht="12.75" customHeight="1">
      <c r="A1936" t="s">
        <v>50</v>
      </c>
      <c r="B1936" s="23">
        <v>41037</v>
      </c>
      <c r="C1936" t="s">
        <v>3866</v>
      </c>
      <c r="E1936" s="62">
        <v>70</v>
      </c>
      <c r="F1936" s="4">
        <v>41089</v>
      </c>
      <c r="G1936" s="5">
        <v>42</v>
      </c>
      <c r="H1936" s="22">
        <v>90</v>
      </c>
      <c r="I1936" s="126">
        <f>INDEX('TOL2008'!B:B,MATCH(A1936,'TOL2008'!A:A,0))</f>
        <v>17120</v>
      </c>
      <c r="J1936" s="126" t="str">
        <f>INDEX(Pääluokka!$H$2:$H$100,MATCH(VALUE(LEFT(Taulukko1[[#This Row],[TOL2008]],2)),Pääluokka!$G$2:$G$100,0))</f>
        <v>Teollisuus</v>
      </c>
      <c r="K1936" s="126" t="str">
        <f>INDEX(Pääluokka!$I$2:$I$100,MATCH(VALUE(LEFT(Taulukko1[[#This Row],[TOL2008]],2)),Pääluokka!$G$2:$G$100,0))</f>
        <v>Teollisuus (C-E)</v>
      </c>
      <c r="L1936" s="41">
        <f t="shared" si="300"/>
        <v>52</v>
      </c>
      <c r="M1936" s="43">
        <f t="shared" si="301"/>
        <v>41037</v>
      </c>
      <c r="N1936" s="43">
        <f t="shared" si="302"/>
        <v>41089</v>
      </c>
      <c r="O1936" s="43">
        <f t="shared" si="303"/>
        <v>41030</v>
      </c>
      <c r="P1936" s="43">
        <f t="shared" si="304"/>
        <v>41061</v>
      </c>
      <c r="Q1936" s="41">
        <f t="shared" si="305"/>
        <v>2012</v>
      </c>
      <c r="R1936" s="41">
        <f t="shared" si="306"/>
        <v>2012</v>
      </c>
      <c r="S1936" s="43" t="str">
        <f>YEAR(Taulukko1[[#This Row],[Alku KK]])&amp;"Q"&amp;ROUNDDOWN((MONTH(Taulukko1[[#This Row],[Alku KK]])-1)/3+1,0)</f>
        <v>2012Q2</v>
      </c>
      <c r="T1936" s="43" t="str">
        <f>YEAR(Taulukko1[[#This Row],[Loppu KK]])&amp;"Q"&amp;ROUNDDOWN((MONTH(Taulukko1[[#This Row],[Loppu KK]])-1)/3+1,0)</f>
        <v>2012Q2</v>
      </c>
      <c r="U1936" s="66">
        <f>IF(COUNT(Taulukko1[[#This Row],[Neuvottelujen alaiset ]])=1,Taulukko1[[#This Row],[Neuvottelujen alaiset ]],Taulukko1[[#This Row],[Vähennystarve]])</f>
        <v>90</v>
      </c>
      <c r="V1936" s="44">
        <f t="shared" si="307"/>
        <v>0.77777777777777779</v>
      </c>
      <c r="W1936" s="44">
        <f t="shared" si="308"/>
        <v>0.46666666666666667</v>
      </c>
      <c r="X1936" s="44">
        <f t="shared" si="309"/>
        <v>0.6</v>
      </c>
      <c r="Y1936" s="90" t="b">
        <f>AND(MONTH(Taulukko1[[#This Row],[Alku PVM]] )=6,DAY(Taulukko1[[#This Row],[Alku PVM]] )&gt;19)</f>
        <v>0</v>
      </c>
      <c r="Z1936" s="90" t="b">
        <f>AND(MONTH(Taulukko1[[#This Row],[Loppu PVM]] )=6,DAY(Taulukko1[[#This Row],[Loppu PVM]] )&gt;19)</f>
        <v>1</v>
      </c>
      <c r="AA1936" s="90" t="b">
        <f>OR(MONTH(Taulukko1[[#This Row],[Alku PVM]] )&lt;=5,AND(MONTH(Taulukko1[[#This Row],[Alku PVM]] )=6,DAY(Taulukko1[[#This Row],[Alku PVM]] )&lt;20))</f>
        <v>1</v>
      </c>
      <c r="AB1936" s="90" t="b">
        <f>OR(MONTH(Taulukko1[[#This Row],[Loppu PVM]])&lt;=5,AND(MONTH(Taulukko1[[#This Row],[Loppu PVM]] )=6,DAY(Taulukko1[[#This Row],[Loppu PVM]])&lt;20))</f>
        <v>0</v>
      </c>
      <c r="AC1936" s="90" t="b">
        <f>OR(MONTH(Taulukko1[[#This Row],[Alku PVM]] )&lt;=3,AND(MONTH(Taulukko1[[#This Row],[Alku PVM]] )=3))</f>
        <v>0</v>
      </c>
      <c r="AD1936" s="90" t="b">
        <f>OR(MONTH(Taulukko1[[#This Row],[Loppu PVM]] )&lt;=3,AND(MONTH(Taulukko1[[#This Row],[Loppu PVM]] )=3))</f>
        <v>0</v>
      </c>
      <c r="AE1936" s="90" t="b">
        <f>OR(MONTH(Taulukko1[[#This Row],[Alku PVM]] )&lt;=9,AND(MONTH(Taulukko1[[#This Row],[Alku PVM]] )=9))</f>
        <v>1</v>
      </c>
      <c r="AF1936" s="90" t="b">
        <f>OR(MONTH(Taulukko1[[#This Row],[Loppu PVM]])&lt;=9,AND(MONTH(Taulukko1[[#This Row],[Loppu PVM]] )=9))</f>
        <v>1</v>
      </c>
      <c r="AG1936" s="90" t="b">
        <f>OR(MONTH(Taulukko1[[#This Row],[Alku PVM]] )&lt;=6,AND(MONTH(Taulukko1[[#This Row],[Alku PVM]] )=6))</f>
        <v>1</v>
      </c>
      <c r="AH1936" s="90" t="b">
        <f>OR(MONTH(Taulukko1[[#This Row],[Loppu PVM]])&lt;=6,AND(MONTH(Taulukko1[[#This Row],[Loppu PVM]] )=6))</f>
        <v>1</v>
      </c>
    </row>
    <row r="1937" spans="1:34" ht="12.75" customHeight="1">
      <c r="A1937" t="s">
        <v>1357</v>
      </c>
      <c r="B1937" s="23">
        <v>41038</v>
      </c>
      <c r="C1937" t="s">
        <v>4322</v>
      </c>
      <c r="E1937" s="62">
        <v>250</v>
      </c>
      <c r="F1937" s="4">
        <v>41089</v>
      </c>
      <c r="G1937" s="5">
        <v>7</v>
      </c>
      <c r="H1937" s="22">
        <v>250</v>
      </c>
      <c r="I1937" s="126">
        <f>INDEX('TOL2008'!B:B,MATCH(A1937,'TOL2008'!A:A,0))</f>
        <v>70220</v>
      </c>
      <c r="J1937" s="126" t="str">
        <f>INDEX(Pääluokka!$H$2:$H$100,MATCH(VALUE(LEFT(Taulukko1[[#This Row],[TOL2008]],2)),Pääluokka!$G$2:$G$100,0))</f>
        <v>Ammatillinen, tieteellinen ja tekninen toiminta</v>
      </c>
      <c r="K1937" s="126" t="str">
        <f>INDEX(Pääluokka!$I$2:$I$100,MATCH(VALUE(LEFT(Taulukko1[[#This Row],[TOL2008]],2)),Pääluokka!$G$2:$G$100,0))</f>
        <v>Palvelualat (G-N, R, S)</v>
      </c>
      <c r="L1937" s="41">
        <f t="shared" si="300"/>
        <v>51</v>
      </c>
      <c r="M1937" s="43">
        <f t="shared" si="301"/>
        <v>41038</v>
      </c>
      <c r="N1937" s="43">
        <f t="shared" si="302"/>
        <v>41089</v>
      </c>
      <c r="O1937" s="43">
        <f t="shared" si="303"/>
        <v>41030</v>
      </c>
      <c r="P1937" s="43">
        <f t="shared" si="304"/>
        <v>41061</v>
      </c>
      <c r="Q1937" s="41">
        <f t="shared" si="305"/>
        <v>2012</v>
      </c>
      <c r="R1937" s="41">
        <f t="shared" si="306"/>
        <v>2012</v>
      </c>
      <c r="S1937" s="43" t="str">
        <f>YEAR(Taulukko1[[#This Row],[Alku KK]])&amp;"Q"&amp;ROUNDDOWN((MONTH(Taulukko1[[#This Row],[Alku KK]])-1)/3+1,0)</f>
        <v>2012Q2</v>
      </c>
      <c r="T1937" s="43" t="str">
        <f>YEAR(Taulukko1[[#This Row],[Loppu KK]])&amp;"Q"&amp;ROUNDDOWN((MONTH(Taulukko1[[#This Row],[Loppu KK]])-1)/3+1,0)</f>
        <v>2012Q2</v>
      </c>
      <c r="U1937" s="66">
        <f>IF(COUNT(Taulukko1[[#This Row],[Neuvottelujen alaiset ]])=1,Taulukko1[[#This Row],[Neuvottelujen alaiset ]],Taulukko1[[#This Row],[Vähennystarve]])</f>
        <v>250</v>
      </c>
      <c r="V1937" s="44">
        <f t="shared" si="307"/>
        <v>1</v>
      </c>
      <c r="W1937" s="44">
        <f t="shared" si="308"/>
        <v>2.8000000000000001E-2</v>
      </c>
      <c r="X1937" s="44">
        <f t="shared" si="309"/>
        <v>2.8000000000000001E-2</v>
      </c>
      <c r="Y1937" s="90" t="b">
        <f>AND(MONTH(Taulukko1[[#This Row],[Alku PVM]] )=6,DAY(Taulukko1[[#This Row],[Alku PVM]] )&gt;19)</f>
        <v>0</v>
      </c>
      <c r="Z1937" s="90" t="b">
        <f>AND(MONTH(Taulukko1[[#This Row],[Loppu PVM]] )=6,DAY(Taulukko1[[#This Row],[Loppu PVM]] )&gt;19)</f>
        <v>1</v>
      </c>
      <c r="AA1937" s="90" t="b">
        <f>OR(MONTH(Taulukko1[[#This Row],[Alku PVM]] )&lt;=5,AND(MONTH(Taulukko1[[#This Row],[Alku PVM]] )=6,DAY(Taulukko1[[#This Row],[Alku PVM]] )&lt;20))</f>
        <v>1</v>
      </c>
      <c r="AB1937" s="90" t="b">
        <f>OR(MONTH(Taulukko1[[#This Row],[Loppu PVM]])&lt;=5,AND(MONTH(Taulukko1[[#This Row],[Loppu PVM]] )=6,DAY(Taulukko1[[#This Row],[Loppu PVM]])&lt;20))</f>
        <v>0</v>
      </c>
      <c r="AC1937" s="90" t="b">
        <f>OR(MONTH(Taulukko1[[#This Row],[Alku PVM]] )&lt;=3,AND(MONTH(Taulukko1[[#This Row],[Alku PVM]] )=3))</f>
        <v>0</v>
      </c>
      <c r="AD1937" s="90" t="b">
        <f>OR(MONTH(Taulukko1[[#This Row],[Loppu PVM]] )&lt;=3,AND(MONTH(Taulukko1[[#This Row],[Loppu PVM]] )=3))</f>
        <v>0</v>
      </c>
      <c r="AE1937" s="90" t="b">
        <f>OR(MONTH(Taulukko1[[#This Row],[Alku PVM]] )&lt;=9,AND(MONTH(Taulukko1[[#This Row],[Alku PVM]] )=9))</f>
        <v>1</v>
      </c>
      <c r="AF1937" s="90" t="b">
        <f>OR(MONTH(Taulukko1[[#This Row],[Loppu PVM]])&lt;=9,AND(MONTH(Taulukko1[[#This Row],[Loppu PVM]] )=9))</f>
        <v>1</v>
      </c>
      <c r="AG1937" s="90" t="b">
        <f>OR(MONTH(Taulukko1[[#This Row],[Alku PVM]] )&lt;=6,AND(MONTH(Taulukko1[[#This Row],[Alku PVM]] )=6))</f>
        <v>1</v>
      </c>
      <c r="AH1937" s="90" t="b">
        <f>OR(MONTH(Taulukko1[[#This Row],[Loppu PVM]])&lt;=6,AND(MONTH(Taulukko1[[#This Row],[Loppu PVM]] )=6))</f>
        <v>1</v>
      </c>
    </row>
    <row r="1938" spans="1:34" ht="12.75" customHeight="1">
      <c r="A1938" t="s">
        <v>534</v>
      </c>
      <c r="B1938" s="23">
        <v>41038</v>
      </c>
      <c r="C1938" t="s">
        <v>2078</v>
      </c>
      <c r="E1938" s="62">
        <v>40</v>
      </c>
      <c r="F1938" s="4">
        <v>41086</v>
      </c>
      <c r="G1938" s="5">
        <v>26</v>
      </c>
      <c r="H1938" s="22">
        <v>40</v>
      </c>
      <c r="I1938" s="126">
        <f>INDEX('TOL2008'!B:B,MATCH(A1938,'TOL2008'!A:A,0))</f>
        <v>52230</v>
      </c>
      <c r="J1938" s="126" t="str">
        <f>INDEX(Pääluokka!$H$2:$H$100,MATCH(VALUE(LEFT(Taulukko1[[#This Row],[TOL2008]],2)),Pääluokka!$G$2:$G$100,0))</f>
        <v>Kuljetus ja varastointi</v>
      </c>
      <c r="K1938" s="126" t="str">
        <f>INDEX(Pääluokka!$I$2:$I$100,MATCH(VALUE(LEFT(Taulukko1[[#This Row],[TOL2008]],2)),Pääluokka!$G$2:$G$100,0))</f>
        <v>Palvelualat (G-N, R, S)</v>
      </c>
      <c r="L1938" s="41">
        <f t="shared" si="300"/>
        <v>48</v>
      </c>
      <c r="M1938" s="43">
        <f t="shared" si="301"/>
        <v>41038</v>
      </c>
      <c r="N1938" s="43">
        <f t="shared" si="302"/>
        <v>41086</v>
      </c>
      <c r="O1938" s="43">
        <f t="shared" si="303"/>
        <v>41030</v>
      </c>
      <c r="P1938" s="43">
        <f t="shared" si="304"/>
        <v>41061</v>
      </c>
      <c r="Q1938" s="41">
        <f t="shared" si="305"/>
        <v>2012</v>
      </c>
      <c r="R1938" s="41">
        <f t="shared" si="306"/>
        <v>2012</v>
      </c>
      <c r="S1938" s="43" t="str">
        <f>YEAR(Taulukko1[[#This Row],[Alku KK]])&amp;"Q"&amp;ROUNDDOWN((MONTH(Taulukko1[[#This Row],[Alku KK]])-1)/3+1,0)</f>
        <v>2012Q2</v>
      </c>
      <c r="T1938" s="43" t="str">
        <f>YEAR(Taulukko1[[#This Row],[Loppu KK]])&amp;"Q"&amp;ROUNDDOWN((MONTH(Taulukko1[[#This Row],[Loppu KK]])-1)/3+1,0)</f>
        <v>2012Q2</v>
      </c>
      <c r="U1938" s="66">
        <f>IF(COUNT(Taulukko1[[#This Row],[Neuvottelujen alaiset ]])=1,Taulukko1[[#This Row],[Neuvottelujen alaiset ]],Taulukko1[[#This Row],[Vähennystarve]])</f>
        <v>40</v>
      </c>
      <c r="V1938" s="44">
        <f t="shared" si="307"/>
        <v>1</v>
      </c>
      <c r="W1938" s="44">
        <f t="shared" si="308"/>
        <v>0.65</v>
      </c>
      <c r="X1938" s="44">
        <f t="shared" si="309"/>
        <v>0.65</v>
      </c>
      <c r="Y1938" s="90" t="b">
        <f>AND(MONTH(Taulukko1[[#This Row],[Alku PVM]] )=6,DAY(Taulukko1[[#This Row],[Alku PVM]] )&gt;19)</f>
        <v>0</v>
      </c>
      <c r="Z1938" s="90" t="b">
        <f>AND(MONTH(Taulukko1[[#This Row],[Loppu PVM]] )=6,DAY(Taulukko1[[#This Row],[Loppu PVM]] )&gt;19)</f>
        <v>1</v>
      </c>
      <c r="AA1938" s="90" t="b">
        <f>OR(MONTH(Taulukko1[[#This Row],[Alku PVM]] )&lt;=5,AND(MONTH(Taulukko1[[#This Row],[Alku PVM]] )=6,DAY(Taulukko1[[#This Row],[Alku PVM]] )&lt;20))</f>
        <v>1</v>
      </c>
      <c r="AB1938" s="90" t="b">
        <f>OR(MONTH(Taulukko1[[#This Row],[Loppu PVM]])&lt;=5,AND(MONTH(Taulukko1[[#This Row],[Loppu PVM]] )=6,DAY(Taulukko1[[#This Row],[Loppu PVM]])&lt;20))</f>
        <v>0</v>
      </c>
      <c r="AC1938" s="90" t="b">
        <f>OR(MONTH(Taulukko1[[#This Row],[Alku PVM]] )&lt;=3,AND(MONTH(Taulukko1[[#This Row],[Alku PVM]] )=3))</f>
        <v>0</v>
      </c>
      <c r="AD1938" s="90" t="b">
        <f>OR(MONTH(Taulukko1[[#This Row],[Loppu PVM]] )&lt;=3,AND(MONTH(Taulukko1[[#This Row],[Loppu PVM]] )=3))</f>
        <v>0</v>
      </c>
      <c r="AE1938" s="90" t="b">
        <f>OR(MONTH(Taulukko1[[#This Row],[Alku PVM]] )&lt;=9,AND(MONTH(Taulukko1[[#This Row],[Alku PVM]] )=9))</f>
        <v>1</v>
      </c>
      <c r="AF1938" s="90" t="b">
        <f>OR(MONTH(Taulukko1[[#This Row],[Loppu PVM]])&lt;=9,AND(MONTH(Taulukko1[[#This Row],[Loppu PVM]] )=9))</f>
        <v>1</v>
      </c>
      <c r="AG1938" s="90" t="b">
        <f>OR(MONTH(Taulukko1[[#This Row],[Alku PVM]] )&lt;=6,AND(MONTH(Taulukko1[[#This Row],[Alku PVM]] )=6))</f>
        <v>1</v>
      </c>
      <c r="AH1938" s="90" t="b">
        <f>OR(MONTH(Taulukko1[[#This Row],[Loppu PVM]])&lt;=6,AND(MONTH(Taulukko1[[#This Row],[Loppu PVM]] )=6))</f>
        <v>1</v>
      </c>
    </row>
    <row r="1939" spans="1:34" ht="12.75" customHeight="1">
      <c r="A1939" t="s">
        <v>3915</v>
      </c>
      <c r="B1939" s="23">
        <v>41039</v>
      </c>
      <c r="C1939" t="s">
        <v>3914</v>
      </c>
      <c r="E1939" s="62">
        <v>7</v>
      </c>
      <c r="F1939" s="4">
        <v>41059</v>
      </c>
      <c r="G1939" s="5">
        <v>0</v>
      </c>
      <c r="H1939" s="22">
        <v>40</v>
      </c>
      <c r="I1939" s="126" t="e">
        <f>INDEX('TOL2008'!B:B,MATCH(A1939,'TOL2008'!A:A,0))</f>
        <v>#N/A</v>
      </c>
      <c r="J1939" s="126" t="e">
        <f>INDEX(Pääluokka!$H$2:$H$100,MATCH(VALUE(LEFT(Taulukko1[[#This Row],[TOL2008]],2)),Pääluokka!$G$2:$G$100,0))</f>
        <v>#N/A</v>
      </c>
      <c r="K1939" s="126" t="e">
        <f>INDEX(Pääluokka!$I$2:$I$100,MATCH(VALUE(LEFT(Taulukko1[[#This Row],[TOL2008]],2)),Pääluokka!$G$2:$G$100,0))</f>
        <v>#N/A</v>
      </c>
      <c r="L1939" s="41">
        <f t="shared" si="300"/>
        <v>20</v>
      </c>
      <c r="M1939" s="43">
        <f t="shared" si="301"/>
        <v>41039</v>
      </c>
      <c r="N1939" s="43">
        <f t="shared" si="302"/>
        <v>41059</v>
      </c>
      <c r="O1939" s="43">
        <f t="shared" si="303"/>
        <v>41030</v>
      </c>
      <c r="P1939" s="43">
        <f t="shared" si="304"/>
        <v>41030</v>
      </c>
      <c r="Q1939" s="41">
        <f t="shared" si="305"/>
        <v>2012</v>
      </c>
      <c r="R1939" s="41">
        <f t="shared" si="306"/>
        <v>2012</v>
      </c>
      <c r="S1939" s="43" t="str">
        <f>YEAR(Taulukko1[[#This Row],[Alku KK]])&amp;"Q"&amp;ROUNDDOWN((MONTH(Taulukko1[[#This Row],[Alku KK]])-1)/3+1,0)</f>
        <v>2012Q2</v>
      </c>
      <c r="T1939" s="43" t="str">
        <f>YEAR(Taulukko1[[#This Row],[Loppu KK]])&amp;"Q"&amp;ROUNDDOWN((MONTH(Taulukko1[[#This Row],[Loppu KK]])-1)/3+1,0)</f>
        <v>2012Q2</v>
      </c>
      <c r="U1939" s="66">
        <f>IF(COUNT(Taulukko1[[#This Row],[Neuvottelujen alaiset ]])=1,Taulukko1[[#This Row],[Neuvottelujen alaiset ]],Taulukko1[[#This Row],[Vähennystarve]])</f>
        <v>40</v>
      </c>
      <c r="V1939" s="44">
        <f t="shared" si="307"/>
        <v>0.17499999999999999</v>
      </c>
      <c r="W1939" s="44">
        <f t="shared" si="308"/>
        <v>0</v>
      </c>
      <c r="X1939" s="44">
        <f t="shared" si="309"/>
        <v>0</v>
      </c>
      <c r="Y1939" s="90" t="b">
        <f>AND(MONTH(Taulukko1[[#This Row],[Alku PVM]] )=6,DAY(Taulukko1[[#This Row],[Alku PVM]] )&gt;19)</f>
        <v>0</v>
      </c>
      <c r="Z1939" s="90" t="b">
        <f>AND(MONTH(Taulukko1[[#This Row],[Loppu PVM]] )=6,DAY(Taulukko1[[#This Row],[Loppu PVM]] )&gt;19)</f>
        <v>0</v>
      </c>
      <c r="AA1939" s="90" t="b">
        <f>OR(MONTH(Taulukko1[[#This Row],[Alku PVM]] )&lt;=5,AND(MONTH(Taulukko1[[#This Row],[Alku PVM]] )=6,DAY(Taulukko1[[#This Row],[Alku PVM]] )&lt;20))</f>
        <v>1</v>
      </c>
      <c r="AB1939" s="90" t="b">
        <f>OR(MONTH(Taulukko1[[#This Row],[Loppu PVM]])&lt;=5,AND(MONTH(Taulukko1[[#This Row],[Loppu PVM]] )=6,DAY(Taulukko1[[#This Row],[Loppu PVM]])&lt;20))</f>
        <v>1</v>
      </c>
      <c r="AC1939" s="90" t="b">
        <f>OR(MONTH(Taulukko1[[#This Row],[Alku PVM]] )&lt;=3,AND(MONTH(Taulukko1[[#This Row],[Alku PVM]] )=3))</f>
        <v>0</v>
      </c>
      <c r="AD1939" s="90" t="b">
        <f>OR(MONTH(Taulukko1[[#This Row],[Loppu PVM]] )&lt;=3,AND(MONTH(Taulukko1[[#This Row],[Loppu PVM]] )=3))</f>
        <v>0</v>
      </c>
      <c r="AE1939" s="90" t="b">
        <f>OR(MONTH(Taulukko1[[#This Row],[Alku PVM]] )&lt;=9,AND(MONTH(Taulukko1[[#This Row],[Alku PVM]] )=9))</f>
        <v>1</v>
      </c>
      <c r="AF1939" s="90" t="b">
        <f>OR(MONTH(Taulukko1[[#This Row],[Loppu PVM]])&lt;=9,AND(MONTH(Taulukko1[[#This Row],[Loppu PVM]] )=9))</f>
        <v>1</v>
      </c>
      <c r="AG1939" s="90" t="b">
        <f>OR(MONTH(Taulukko1[[#This Row],[Alku PVM]] )&lt;=6,AND(MONTH(Taulukko1[[#This Row],[Alku PVM]] )=6))</f>
        <v>1</v>
      </c>
      <c r="AH1939" s="90" t="b">
        <f>OR(MONTH(Taulukko1[[#This Row],[Loppu PVM]])&lt;=6,AND(MONTH(Taulukko1[[#This Row],[Loppu PVM]] )=6))</f>
        <v>1</v>
      </c>
    </row>
    <row r="1940" spans="1:34" ht="12.75" customHeight="1">
      <c r="A1940" t="s">
        <v>4176</v>
      </c>
      <c r="B1940" s="23">
        <v>41040</v>
      </c>
      <c r="C1940" t="s">
        <v>4175</v>
      </c>
      <c r="D1940" s="5">
        <v>27</v>
      </c>
      <c r="F1940" s="4">
        <v>41053</v>
      </c>
      <c r="G1940" s="5">
        <v>4</v>
      </c>
      <c r="H1940" s="22">
        <v>20</v>
      </c>
      <c r="I1940" s="126" t="e">
        <f>INDEX('TOL2008'!B:B,MATCH(A1940,'TOL2008'!A:A,0))</f>
        <v>#N/A</v>
      </c>
      <c r="J1940" s="126" t="e">
        <f>INDEX(Pääluokka!$H$2:$H$100,MATCH(VALUE(LEFT(Taulukko1[[#This Row],[TOL2008]],2)),Pääluokka!$G$2:$G$100,0))</f>
        <v>#N/A</v>
      </c>
      <c r="K1940" s="126" t="e">
        <f>INDEX(Pääluokka!$I$2:$I$100,MATCH(VALUE(LEFT(Taulukko1[[#This Row],[TOL2008]],2)),Pääluokka!$G$2:$G$100,0))</f>
        <v>#N/A</v>
      </c>
      <c r="L1940" s="41">
        <f t="shared" si="300"/>
        <v>13</v>
      </c>
      <c r="M1940" s="43">
        <f t="shared" si="301"/>
        <v>41040</v>
      </c>
      <c r="N1940" s="43">
        <f t="shared" si="302"/>
        <v>41053</v>
      </c>
      <c r="O1940" s="43">
        <f t="shared" si="303"/>
        <v>41030</v>
      </c>
      <c r="P1940" s="43">
        <f t="shared" si="304"/>
        <v>41030</v>
      </c>
      <c r="Q1940" s="41">
        <f t="shared" si="305"/>
        <v>2012</v>
      </c>
      <c r="R1940" s="41">
        <f t="shared" si="306"/>
        <v>2012</v>
      </c>
      <c r="S1940" s="43" t="str">
        <f>YEAR(Taulukko1[[#This Row],[Alku KK]])&amp;"Q"&amp;ROUNDDOWN((MONTH(Taulukko1[[#This Row],[Alku KK]])-1)/3+1,0)</f>
        <v>2012Q2</v>
      </c>
      <c r="T1940" s="43" t="str">
        <f>YEAR(Taulukko1[[#This Row],[Loppu KK]])&amp;"Q"&amp;ROUNDDOWN((MONTH(Taulukko1[[#This Row],[Loppu KK]])-1)/3+1,0)</f>
        <v>2012Q2</v>
      </c>
      <c r="U1940" s="66">
        <f>IF(COUNT(Taulukko1[[#This Row],[Neuvottelujen alaiset ]])=1,Taulukko1[[#This Row],[Neuvottelujen alaiset ]],Taulukko1[[#This Row],[Vähennystarve]])</f>
        <v>20</v>
      </c>
      <c r="V1940" s="44" t="str">
        <f t="shared" si="307"/>
        <v>NA</v>
      </c>
      <c r="W1940" s="44">
        <f t="shared" si="308"/>
        <v>0.2</v>
      </c>
      <c r="X1940" s="44" t="str">
        <f t="shared" si="309"/>
        <v>NA</v>
      </c>
      <c r="Y1940" s="90" t="b">
        <f>AND(MONTH(Taulukko1[[#This Row],[Alku PVM]] )=6,DAY(Taulukko1[[#This Row],[Alku PVM]] )&gt;19)</f>
        <v>0</v>
      </c>
      <c r="Z1940" s="90" t="b">
        <f>AND(MONTH(Taulukko1[[#This Row],[Loppu PVM]] )=6,DAY(Taulukko1[[#This Row],[Loppu PVM]] )&gt;19)</f>
        <v>0</v>
      </c>
      <c r="AA1940" s="90" t="b">
        <f>OR(MONTH(Taulukko1[[#This Row],[Alku PVM]] )&lt;=5,AND(MONTH(Taulukko1[[#This Row],[Alku PVM]] )=6,DAY(Taulukko1[[#This Row],[Alku PVM]] )&lt;20))</f>
        <v>1</v>
      </c>
      <c r="AB1940" s="90" t="b">
        <f>OR(MONTH(Taulukko1[[#This Row],[Loppu PVM]])&lt;=5,AND(MONTH(Taulukko1[[#This Row],[Loppu PVM]] )=6,DAY(Taulukko1[[#This Row],[Loppu PVM]])&lt;20))</f>
        <v>1</v>
      </c>
      <c r="AC1940" s="90" t="b">
        <f>OR(MONTH(Taulukko1[[#This Row],[Alku PVM]] )&lt;=3,AND(MONTH(Taulukko1[[#This Row],[Alku PVM]] )=3))</f>
        <v>0</v>
      </c>
      <c r="AD1940" s="90" t="b">
        <f>OR(MONTH(Taulukko1[[#This Row],[Loppu PVM]] )&lt;=3,AND(MONTH(Taulukko1[[#This Row],[Loppu PVM]] )=3))</f>
        <v>0</v>
      </c>
      <c r="AE1940" s="90" t="b">
        <f>OR(MONTH(Taulukko1[[#This Row],[Alku PVM]] )&lt;=9,AND(MONTH(Taulukko1[[#This Row],[Alku PVM]] )=9))</f>
        <v>1</v>
      </c>
      <c r="AF1940" s="90" t="b">
        <f>OR(MONTH(Taulukko1[[#This Row],[Loppu PVM]])&lt;=9,AND(MONTH(Taulukko1[[#This Row],[Loppu PVM]] )=9))</f>
        <v>1</v>
      </c>
      <c r="AG1940" s="90" t="b">
        <f>OR(MONTH(Taulukko1[[#This Row],[Alku PVM]] )&lt;=6,AND(MONTH(Taulukko1[[#This Row],[Alku PVM]] )=6))</f>
        <v>1</v>
      </c>
      <c r="AH1940" s="90" t="b">
        <f>OR(MONTH(Taulukko1[[#This Row],[Loppu PVM]])&lt;=6,AND(MONTH(Taulukko1[[#This Row],[Loppu PVM]] )=6))</f>
        <v>1</v>
      </c>
    </row>
    <row r="1941" spans="1:34" ht="12.75" customHeight="1">
      <c r="A1941" t="s">
        <v>347</v>
      </c>
      <c r="B1941" s="23">
        <v>41043</v>
      </c>
      <c r="C1941" t="s">
        <v>4082</v>
      </c>
      <c r="E1941" s="62">
        <v>40</v>
      </c>
      <c r="F1941" s="4">
        <v>41094</v>
      </c>
      <c r="G1941" s="5">
        <v>40</v>
      </c>
      <c r="H1941" s="22">
        <v>140</v>
      </c>
      <c r="I1941" s="126" t="str">
        <f>INDEX('TOL2008'!B:B,MATCH(A1941,'TOL2008'!A:A,0))</f>
        <v>02200</v>
      </c>
      <c r="J1941" s="126" t="str">
        <f>INDEX(Pääluokka!$H$2:$H$100,MATCH(VALUE(LEFT(Taulukko1[[#This Row],[TOL2008]],2)),Pääluokka!$G$2:$G$100,0))</f>
        <v>Maatalous, metsätalous ja kalatalous</v>
      </c>
      <c r="K1941" s="126" t="str">
        <f>INDEX(Pääluokka!$I$2:$I$100,MATCH(VALUE(LEFT(Taulukko1[[#This Row],[TOL2008]],2)),Pääluokka!$G$2:$G$100,0))</f>
        <v>Alkutuotanto (A-B)</v>
      </c>
      <c r="L1941" s="41">
        <f t="shared" si="300"/>
        <v>51</v>
      </c>
      <c r="M1941" s="43">
        <f t="shared" si="301"/>
        <v>41043</v>
      </c>
      <c r="N1941" s="43">
        <f t="shared" si="302"/>
        <v>41094</v>
      </c>
      <c r="O1941" s="43">
        <f t="shared" si="303"/>
        <v>41030</v>
      </c>
      <c r="P1941" s="43">
        <f t="shared" si="304"/>
        <v>41091</v>
      </c>
      <c r="Q1941" s="41">
        <f t="shared" si="305"/>
        <v>2012</v>
      </c>
      <c r="R1941" s="41">
        <f t="shared" si="306"/>
        <v>2012</v>
      </c>
      <c r="S1941" s="43" t="str">
        <f>YEAR(Taulukko1[[#This Row],[Alku KK]])&amp;"Q"&amp;ROUNDDOWN((MONTH(Taulukko1[[#This Row],[Alku KK]])-1)/3+1,0)</f>
        <v>2012Q2</v>
      </c>
      <c r="T1941" s="43" t="str">
        <f>YEAR(Taulukko1[[#This Row],[Loppu KK]])&amp;"Q"&amp;ROUNDDOWN((MONTH(Taulukko1[[#This Row],[Loppu KK]])-1)/3+1,0)</f>
        <v>2012Q3</v>
      </c>
      <c r="U1941" s="66">
        <f>IF(COUNT(Taulukko1[[#This Row],[Neuvottelujen alaiset ]])=1,Taulukko1[[#This Row],[Neuvottelujen alaiset ]],Taulukko1[[#This Row],[Vähennystarve]])</f>
        <v>140</v>
      </c>
      <c r="V1941" s="44">
        <f t="shared" si="307"/>
        <v>0.2857142857142857</v>
      </c>
      <c r="W1941" s="44">
        <f t="shared" si="308"/>
        <v>0.2857142857142857</v>
      </c>
      <c r="X1941" s="44">
        <f t="shared" si="309"/>
        <v>1</v>
      </c>
      <c r="Y1941" s="90" t="b">
        <f>AND(MONTH(Taulukko1[[#This Row],[Alku PVM]] )=6,DAY(Taulukko1[[#This Row],[Alku PVM]] )&gt;19)</f>
        <v>0</v>
      </c>
      <c r="Z1941" s="90" t="b">
        <f>AND(MONTH(Taulukko1[[#This Row],[Loppu PVM]] )=6,DAY(Taulukko1[[#This Row],[Loppu PVM]] )&gt;19)</f>
        <v>0</v>
      </c>
      <c r="AA1941" s="90" t="b">
        <f>OR(MONTH(Taulukko1[[#This Row],[Alku PVM]] )&lt;=5,AND(MONTH(Taulukko1[[#This Row],[Alku PVM]] )=6,DAY(Taulukko1[[#This Row],[Alku PVM]] )&lt;20))</f>
        <v>1</v>
      </c>
      <c r="AB1941" s="90" t="b">
        <f>OR(MONTH(Taulukko1[[#This Row],[Loppu PVM]])&lt;=5,AND(MONTH(Taulukko1[[#This Row],[Loppu PVM]] )=6,DAY(Taulukko1[[#This Row],[Loppu PVM]])&lt;20))</f>
        <v>0</v>
      </c>
      <c r="AC1941" s="90" t="b">
        <f>OR(MONTH(Taulukko1[[#This Row],[Alku PVM]] )&lt;=3,AND(MONTH(Taulukko1[[#This Row],[Alku PVM]] )=3))</f>
        <v>0</v>
      </c>
      <c r="AD1941" s="90" t="b">
        <f>OR(MONTH(Taulukko1[[#This Row],[Loppu PVM]] )&lt;=3,AND(MONTH(Taulukko1[[#This Row],[Loppu PVM]] )=3))</f>
        <v>0</v>
      </c>
      <c r="AE1941" s="90" t="b">
        <f>OR(MONTH(Taulukko1[[#This Row],[Alku PVM]] )&lt;=9,AND(MONTH(Taulukko1[[#This Row],[Alku PVM]] )=9))</f>
        <v>1</v>
      </c>
      <c r="AF1941" s="90" t="b">
        <f>OR(MONTH(Taulukko1[[#This Row],[Loppu PVM]])&lt;=9,AND(MONTH(Taulukko1[[#This Row],[Loppu PVM]] )=9))</f>
        <v>1</v>
      </c>
      <c r="AG1941" s="90" t="b">
        <f>OR(MONTH(Taulukko1[[#This Row],[Alku PVM]] )&lt;=6,AND(MONTH(Taulukko1[[#This Row],[Alku PVM]] )=6))</f>
        <v>1</v>
      </c>
      <c r="AH1941" s="90" t="b">
        <f>OR(MONTH(Taulukko1[[#This Row],[Loppu PVM]])&lt;=6,AND(MONTH(Taulukko1[[#This Row],[Loppu PVM]] )=6))</f>
        <v>0</v>
      </c>
    </row>
    <row r="1942" spans="1:34" ht="12.75" customHeight="1">
      <c r="A1942" t="s">
        <v>805</v>
      </c>
      <c r="B1942" s="23">
        <v>41043</v>
      </c>
      <c r="C1942" t="s">
        <v>3903</v>
      </c>
      <c r="E1942" s="62">
        <v>85</v>
      </c>
      <c r="F1942" s="4">
        <v>41092</v>
      </c>
      <c r="G1942" s="5">
        <v>76</v>
      </c>
      <c r="H1942" s="22">
        <v>166</v>
      </c>
      <c r="I1942" s="126">
        <f>INDEX('TOL2008'!B:B,MATCH(A1942,'TOL2008'!A:A,0))</f>
        <v>13950</v>
      </c>
      <c r="J1942" s="126" t="str">
        <f>INDEX(Pääluokka!$H$2:$H$100,MATCH(VALUE(LEFT(Taulukko1[[#This Row],[TOL2008]],2)),Pääluokka!$G$2:$G$100,0))</f>
        <v>Teollisuus</v>
      </c>
      <c r="K1942" s="126" t="str">
        <f>INDEX(Pääluokka!$I$2:$I$100,MATCH(VALUE(LEFT(Taulukko1[[#This Row],[TOL2008]],2)),Pääluokka!$G$2:$G$100,0))</f>
        <v>Teollisuus (C-E)</v>
      </c>
      <c r="L1942" s="41">
        <f t="shared" si="300"/>
        <v>49</v>
      </c>
      <c r="M1942" s="43">
        <f t="shared" si="301"/>
        <v>41043</v>
      </c>
      <c r="N1942" s="43">
        <f t="shared" si="302"/>
        <v>41092</v>
      </c>
      <c r="O1942" s="43">
        <f t="shared" si="303"/>
        <v>41030</v>
      </c>
      <c r="P1942" s="43">
        <f t="shared" si="304"/>
        <v>41091</v>
      </c>
      <c r="Q1942" s="41">
        <f t="shared" si="305"/>
        <v>2012</v>
      </c>
      <c r="R1942" s="41">
        <f t="shared" si="306"/>
        <v>2012</v>
      </c>
      <c r="S1942" s="43" t="str">
        <f>YEAR(Taulukko1[[#This Row],[Alku KK]])&amp;"Q"&amp;ROUNDDOWN((MONTH(Taulukko1[[#This Row],[Alku KK]])-1)/3+1,0)</f>
        <v>2012Q2</v>
      </c>
      <c r="T1942" s="43" t="str">
        <f>YEAR(Taulukko1[[#This Row],[Loppu KK]])&amp;"Q"&amp;ROUNDDOWN((MONTH(Taulukko1[[#This Row],[Loppu KK]])-1)/3+1,0)</f>
        <v>2012Q3</v>
      </c>
      <c r="U1942" s="66">
        <f>IF(COUNT(Taulukko1[[#This Row],[Neuvottelujen alaiset ]])=1,Taulukko1[[#This Row],[Neuvottelujen alaiset ]],Taulukko1[[#This Row],[Vähennystarve]])</f>
        <v>166</v>
      </c>
      <c r="V1942" s="44">
        <f t="shared" si="307"/>
        <v>0.51204819277108438</v>
      </c>
      <c r="W1942" s="44">
        <f t="shared" si="308"/>
        <v>0.45783132530120479</v>
      </c>
      <c r="X1942" s="44">
        <f t="shared" si="309"/>
        <v>0.89411764705882357</v>
      </c>
      <c r="Y1942" s="90" t="b">
        <f>AND(MONTH(Taulukko1[[#This Row],[Alku PVM]] )=6,DAY(Taulukko1[[#This Row],[Alku PVM]] )&gt;19)</f>
        <v>0</v>
      </c>
      <c r="Z1942" s="90" t="b">
        <f>AND(MONTH(Taulukko1[[#This Row],[Loppu PVM]] )=6,DAY(Taulukko1[[#This Row],[Loppu PVM]] )&gt;19)</f>
        <v>0</v>
      </c>
      <c r="AA1942" s="90" t="b">
        <f>OR(MONTH(Taulukko1[[#This Row],[Alku PVM]] )&lt;=5,AND(MONTH(Taulukko1[[#This Row],[Alku PVM]] )=6,DAY(Taulukko1[[#This Row],[Alku PVM]] )&lt;20))</f>
        <v>1</v>
      </c>
      <c r="AB1942" s="90" t="b">
        <f>OR(MONTH(Taulukko1[[#This Row],[Loppu PVM]])&lt;=5,AND(MONTH(Taulukko1[[#This Row],[Loppu PVM]] )=6,DAY(Taulukko1[[#This Row],[Loppu PVM]])&lt;20))</f>
        <v>0</v>
      </c>
      <c r="AC1942" s="90" t="b">
        <f>OR(MONTH(Taulukko1[[#This Row],[Alku PVM]] )&lt;=3,AND(MONTH(Taulukko1[[#This Row],[Alku PVM]] )=3))</f>
        <v>0</v>
      </c>
      <c r="AD1942" s="90" t="b">
        <f>OR(MONTH(Taulukko1[[#This Row],[Loppu PVM]] )&lt;=3,AND(MONTH(Taulukko1[[#This Row],[Loppu PVM]] )=3))</f>
        <v>0</v>
      </c>
      <c r="AE1942" s="90" t="b">
        <f>OR(MONTH(Taulukko1[[#This Row],[Alku PVM]] )&lt;=9,AND(MONTH(Taulukko1[[#This Row],[Alku PVM]] )=9))</f>
        <v>1</v>
      </c>
      <c r="AF1942" s="90" t="b">
        <f>OR(MONTH(Taulukko1[[#This Row],[Loppu PVM]])&lt;=9,AND(MONTH(Taulukko1[[#This Row],[Loppu PVM]] )=9))</f>
        <v>1</v>
      </c>
      <c r="AG1942" s="90" t="b">
        <f>OR(MONTH(Taulukko1[[#This Row],[Alku PVM]] )&lt;=6,AND(MONTH(Taulukko1[[#This Row],[Alku PVM]] )=6))</f>
        <v>1</v>
      </c>
      <c r="AH1942" s="90" t="b">
        <f>OR(MONTH(Taulukko1[[#This Row],[Loppu PVM]])&lt;=6,AND(MONTH(Taulukko1[[#This Row],[Loppu PVM]] )=6))</f>
        <v>0</v>
      </c>
    </row>
    <row r="1943" spans="1:34" ht="12.75" customHeight="1">
      <c r="A1943" t="s">
        <v>4303</v>
      </c>
      <c r="B1943" s="23">
        <v>41044</v>
      </c>
      <c r="C1943" t="s">
        <v>4302</v>
      </c>
      <c r="E1943" s="62">
        <v>12</v>
      </c>
      <c r="F1943" s="4">
        <v>41130</v>
      </c>
      <c r="G1943" s="5">
        <v>2</v>
      </c>
      <c r="H1943" s="22">
        <v>60</v>
      </c>
      <c r="I1943" s="126" t="e">
        <f>INDEX('TOL2008'!B:B,MATCH(A1943,'TOL2008'!A:A,0))</f>
        <v>#N/A</v>
      </c>
      <c r="J1943" s="126" t="e">
        <f>INDEX(Pääluokka!$H$2:$H$100,MATCH(VALUE(LEFT(Taulukko1[[#This Row],[TOL2008]],2)),Pääluokka!$G$2:$G$100,0))</f>
        <v>#N/A</v>
      </c>
      <c r="K1943" s="126" t="e">
        <f>INDEX(Pääluokka!$I$2:$I$100,MATCH(VALUE(LEFT(Taulukko1[[#This Row],[TOL2008]],2)),Pääluokka!$G$2:$G$100,0))</f>
        <v>#N/A</v>
      </c>
      <c r="L1943" s="41">
        <f t="shared" si="300"/>
        <v>86</v>
      </c>
      <c r="M1943" s="43">
        <f t="shared" si="301"/>
        <v>41044</v>
      </c>
      <c r="N1943" s="43">
        <f t="shared" si="302"/>
        <v>41130</v>
      </c>
      <c r="O1943" s="43">
        <f t="shared" si="303"/>
        <v>41030</v>
      </c>
      <c r="P1943" s="43">
        <f t="shared" si="304"/>
        <v>41122</v>
      </c>
      <c r="Q1943" s="41">
        <f t="shared" si="305"/>
        <v>2012</v>
      </c>
      <c r="R1943" s="41">
        <f t="shared" si="306"/>
        <v>2012</v>
      </c>
      <c r="S1943" s="43" t="str">
        <f>YEAR(Taulukko1[[#This Row],[Alku KK]])&amp;"Q"&amp;ROUNDDOWN((MONTH(Taulukko1[[#This Row],[Alku KK]])-1)/3+1,0)</f>
        <v>2012Q2</v>
      </c>
      <c r="T1943" s="43" t="str">
        <f>YEAR(Taulukko1[[#This Row],[Loppu KK]])&amp;"Q"&amp;ROUNDDOWN((MONTH(Taulukko1[[#This Row],[Loppu KK]])-1)/3+1,0)</f>
        <v>2012Q3</v>
      </c>
      <c r="U1943" s="66">
        <f>IF(COUNT(Taulukko1[[#This Row],[Neuvottelujen alaiset ]])=1,Taulukko1[[#This Row],[Neuvottelujen alaiset ]],Taulukko1[[#This Row],[Vähennystarve]])</f>
        <v>60</v>
      </c>
      <c r="V1943" s="44">
        <f t="shared" si="307"/>
        <v>0.2</v>
      </c>
      <c r="W1943" s="44">
        <f t="shared" si="308"/>
        <v>3.3333333333333333E-2</v>
      </c>
      <c r="X1943" s="44">
        <f t="shared" si="309"/>
        <v>0.16666666666666666</v>
      </c>
      <c r="Y1943" s="90" t="b">
        <f>AND(MONTH(Taulukko1[[#This Row],[Alku PVM]] )=6,DAY(Taulukko1[[#This Row],[Alku PVM]] )&gt;19)</f>
        <v>0</v>
      </c>
      <c r="Z1943" s="90" t="b">
        <f>AND(MONTH(Taulukko1[[#This Row],[Loppu PVM]] )=6,DAY(Taulukko1[[#This Row],[Loppu PVM]] )&gt;19)</f>
        <v>0</v>
      </c>
      <c r="AA1943" s="90" t="b">
        <f>OR(MONTH(Taulukko1[[#This Row],[Alku PVM]] )&lt;=5,AND(MONTH(Taulukko1[[#This Row],[Alku PVM]] )=6,DAY(Taulukko1[[#This Row],[Alku PVM]] )&lt;20))</f>
        <v>1</v>
      </c>
      <c r="AB1943" s="90" t="b">
        <f>OR(MONTH(Taulukko1[[#This Row],[Loppu PVM]])&lt;=5,AND(MONTH(Taulukko1[[#This Row],[Loppu PVM]] )=6,DAY(Taulukko1[[#This Row],[Loppu PVM]])&lt;20))</f>
        <v>0</v>
      </c>
      <c r="AC1943" s="90" t="b">
        <f>OR(MONTH(Taulukko1[[#This Row],[Alku PVM]] )&lt;=3,AND(MONTH(Taulukko1[[#This Row],[Alku PVM]] )=3))</f>
        <v>0</v>
      </c>
      <c r="AD1943" s="90" t="b">
        <f>OR(MONTH(Taulukko1[[#This Row],[Loppu PVM]] )&lt;=3,AND(MONTH(Taulukko1[[#This Row],[Loppu PVM]] )=3))</f>
        <v>0</v>
      </c>
      <c r="AE1943" s="90" t="b">
        <f>OR(MONTH(Taulukko1[[#This Row],[Alku PVM]] )&lt;=9,AND(MONTH(Taulukko1[[#This Row],[Alku PVM]] )=9))</f>
        <v>1</v>
      </c>
      <c r="AF1943" s="90" t="b">
        <f>OR(MONTH(Taulukko1[[#This Row],[Loppu PVM]])&lt;=9,AND(MONTH(Taulukko1[[#This Row],[Loppu PVM]] )=9))</f>
        <v>1</v>
      </c>
      <c r="AG1943" s="90" t="b">
        <f>OR(MONTH(Taulukko1[[#This Row],[Alku PVM]] )&lt;=6,AND(MONTH(Taulukko1[[#This Row],[Alku PVM]] )=6))</f>
        <v>1</v>
      </c>
      <c r="AH1943" s="90" t="b">
        <f>OR(MONTH(Taulukko1[[#This Row],[Loppu PVM]])&lt;=6,AND(MONTH(Taulukko1[[#This Row],[Loppu PVM]] )=6))</f>
        <v>0</v>
      </c>
    </row>
    <row r="1944" spans="1:34" ht="12.75" customHeight="1">
      <c r="A1944" t="s">
        <v>3749</v>
      </c>
      <c r="B1944" s="23">
        <v>41044</v>
      </c>
      <c r="C1944" t="s">
        <v>4216</v>
      </c>
      <c r="F1944" s="4">
        <v>41155</v>
      </c>
      <c r="G1944" s="5">
        <v>6</v>
      </c>
      <c r="H1944" s="22">
        <v>46</v>
      </c>
      <c r="I1944" s="126" t="e">
        <f>INDEX('TOL2008'!B:B,MATCH(A1944,'TOL2008'!A:A,0))</f>
        <v>#N/A</v>
      </c>
      <c r="J1944" s="126" t="e">
        <f>INDEX(Pääluokka!$H$2:$H$100,MATCH(VALUE(LEFT(Taulukko1[[#This Row],[TOL2008]],2)),Pääluokka!$G$2:$G$100,0))</f>
        <v>#N/A</v>
      </c>
      <c r="K1944" s="126" t="e">
        <f>INDEX(Pääluokka!$I$2:$I$100,MATCH(VALUE(LEFT(Taulukko1[[#This Row],[TOL2008]],2)),Pääluokka!$G$2:$G$100,0))</f>
        <v>#N/A</v>
      </c>
      <c r="L1944" s="41">
        <f t="shared" si="300"/>
        <v>111</v>
      </c>
      <c r="M1944" s="43">
        <f t="shared" si="301"/>
        <v>41044</v>
      </c>
      <c r="N1944" s="43">
        <f t="shared" si="302"/>
        <v>41155</v>
      </c>
      <c r="O1944" s="43">
        <f t="shared" si="303"/>
        <v>41030</v>
      </c>
      <c r="P1944" s="43">
        <f t="shared" si="304"/>
        <v>41153</v>
      </c>
      <c r="Q1944" s="41">
        <f t="shared" si="305"/>
        <v>2012</v>
      </c>
      <c r="R1944" s="41">
        <f t="shared" si="306"/>
        <v>2012</v>
      </c>
      <c r="S1944" s="43" t="str">
        <f>YEAR(Taulukko1[[#This Row],[Alku KK]])&amp;"Q"&amp;ROUNDDOWN((MONTH(Taulukko1[[#This Row],[Alku KK]])-1)/3+1,0)</f>
        <v>2012Q2</v>
      </c>
      <c r="T1944" s="43" t="str">
        <f>YEAR(Taulukko1[[#This Row],[Loppu KK]])&amp;"Q"&amp;ROUNDDOWN((MONTH(Taulukko1[[#This Row],[Loppu KK]])-1)/3+1,0)</f>
        <v>2012Q3</v>
      </c>
      <c r="U1944" s="66">
        <f>IF(COUNT(Taulukko1[[#This Row],[Neuvottelujen alaiset ]])=1,Taulukko1[[#This Row],[Neuvottelujen alaiset ]],Taulukko1[[#This Row],[Vähennystarve]])</f>
        <v>46</v>
      </c>
      <c r="V1944" s="44" t="str">
        <f t="shared" si="307"/>
        <v>NA</v>
      </c>
      <c r="W1944" s="44">
        <f t="shared" si="308"/>
        <v>0.13043478260869565</v>
      </c>
      <c r="X1944" s="44" t="str">
        <f t="shared" si="309"/>
        <v>NA</v>
      </c>
      <c r="Y1944" s="90" t="b">
        <f>AND(MONTH(Taulukko1[[#This Row],[Alku PVM]] )=6,DAY(Taulukko1[[#This Row],[Alku PVM]] )&gt;19)</f>
        <v>0</v>
      </c>
      <c r="Z1944" s="90" t="b">
        <f>AND(MONTH(Taulukko1[[#This Row],[Loppu PVM]] )=6,DAY(Taulukko1[[#This Row],[Loppu PVM]] )&gt;19)</f>
        <v>0</v>
      </c>
      <c r="AA1944" s="90" t="b">
        <f>OR(MONTH(Taulukko1[[#This Row],[Alku PVM]] )&lt;=5,AND(MONTH(Taulukko1[[#This Row],[Alku PVM]] )=6,DAY(Taulukko1[[#This Row],[Alku PVM]] )&lt;20))</f>
        <v>1</v>
      </c>
      <c r="AB1944" s="90" t="b">
        <f>OR(MONTH(Taulukko1[[#This Row],[Loppu PVM]])&lt;=5,AND(MONTH(Taulukko1[[#This Row],[Loppu PVM]] )=6,DAY(Taulukko1[[#This Row],[Loppu PVM]])&lt;20))</f>
        <v>0</v>
      </c>
      <c r="AC1944" s="90" t="b">
        <f>OR(MONTH(Taulukko1[[#This Row],[Alku PVM]] )&lt;=3,AND(MONTH(Taulukko1[[#This Row],[Alku PVM]] )=3))</f>
        <v>0</v>
      </c>
      <c r="AD1944" s="90" t="b">
        <f>OR(MONTH(Taulukko1[[#This Row],[Loppu PVM]] )&lt;=3,AND(MONTH(Taulukko1[[#This Row],[Loppu PVM]] )=3))</f>
        <v>0</v>
      </c>
      <c r="AE1944" s="90" t="b">
        <f>OR(MONTH(Taulukko1[[#This Row],[Alku PVM]] )&lt;=9,AND(MONTH(Taulukko1[[#This Row],[Alku PVM]] )=9))</f>
        <v>1</v>
      </c>
      <c r="AF1944" s="90" t="b">
        <f>OR(MONTH(Taulukko1[[#This Row],[Loppu PVM]])&lt;=9,AND(MONTH(Taulukko1[[#This Row],[Loppu PVM]] )=9))</f>
        <v>1</v>
      </c>
      <c r="AG1944" s="90" t="b">
        <f>OR(MONTH(Taulukko1[[#This Row],[Alku PVM]] )&lt;=6,AND(MONTH(Taulukko1[[#This Row],[Alku PVM]] )=6))</f>
        <v>1</v>
      </c>
      <c r="AH1944" s="90" t="b">
        <f>OR(MONTH(Taulukko1[[#This Row],[Loppu PVM]])&lt;=6,AND(MONTH(Taulukko1[[#This Row],[Loppu PVM]] )=6))</f>
        <v>0</v>
      </c>
    </row>
    <row r="1945" spans="1:34" ht="12.75" customHeight="1">
      <c r="A1945" t="s">
        <v>22</v>
      </c>
      <c r="B1945" s="23">
        <v>41044</v>
      </c>
      <c r="C1945" t="s">
        <v>3848</v>
      </c>
      <c r="F1945" s="4"/>
      <c r="G1945" s="5"/>
      <c r="H1945" s="22"/>
      <c r="I1945" s="126">
        <f>INDEX('TOL2008'!B:B,MATCH(A1945,'TOL2008'!A:A,0))</f>
        <v>50101</v>
      </c>
      <c r="J1945" s="126" t="str">
        <f>INDEX(Pääluokka!$H$2:$H$100,MATCH(VALUE(LEFT(Taulukko1[[#This Row],[TOL2008]],2)),Pääluokka!$G$2:$G$100,0))</f>
        <v>Kuljetus ja varastointi</v>
      </c>
      <c r="K1945" s="126" t="str">
        <f>INDEX(Pääluokka!$I$2:$I$100,MATCH(VALUE(LEFT(Taulukko1[[#This Row],[TOL2008]],2)),Pääluokka!$G$2:$G$100,0))</f>
        <v>Palvelualat (G-N, R, S)</v>
      </c>
      <c r="L1945" s="41" t="str">
        <f t="shared" si="300"/>
        <v>NA</v>
      </c>
      <c r="M1945" s="43">
        <f t="shared" si="301"/>
        <v>41044</v>
      </c>
      <c r="N1945" s="43">
        <f t="shared" si="302"/>
        <v>41095</v>
      </c>
      <c r="O1945" s="43">
        <f t="shared" si="303"/>
        <v>41030</v>
      </c>
      <c r="P1945" s="43">
        <f t="shared" si="304"/>
        <v>41091</v>
      </c>
      <c r="Q1945" s="41">
        <f t="shared" si="305"/>
        <v>2012</v>
      </c>
      <c r="R1945" s="41">
        <f t="shared" si="306"/>
        <v>2012</v>
      </c>
      <c r="S1945" s="43" t="str">
        <f>YEAR(Taulukko1[[#This Row],[Alku KK]])&amp;"Q"&amp;ROUNDDOWN((MONTH(Taulukko1[[#This Row],[Alku KK]])-1)/3+1,0)</f>
        <v>2012Q2</v>
      </c>
      <c r="T1945" s="43" t="str">
        <f>YEAR(Taulukko1[[#This Row],[Loppu KK]])&amp;"Q"&amp;ROUNDDOWN((MONTH(Taulukko1[[#This Row],[Loppu KK]])-1)/3+1,0)</f>
        <v>2012Q3</v>
      </c>
      <c r="U1945" s="66">
        <f>IF(COUNT(Taulukko1[[#This Row],[Neuvottelujen alaiset ]])=1,Taulukko1[[#This Row],[Neuvottelujen alaiset ]],Taulukko1[[#This Row],[Vähennystarve]])</f>
        <v>0</v>
      </c>
      <c r="V1945" s="44" t="str">
        <f t="shared" si="307"/>
        <v>NA</v>
      </c>
      <c r="W1945" s="44" t="str">
        <f t="shared" si="308"/>
        <v>NA</v>
      </c>
      <c r="X1945" s="44" t="str">
        <f t="shared" si="309"/>
        <v>NA</v>
      </c>
      <c r="Y1945" s="90" t="b">
        <f>AND(MONTH(Taulukko1[[#This Row],[Alku PVM]] )=6,DAY(Taulukko1[[#This Row],[Alku PVM]] )&gt;19)</f>
        <v>0</v>
      </c>
      <c r="Z1945" s="90" t="b">
        <f>AND(MONTH(Taulukko1[[#This Row],[Loppu PVM]] )=6,DAY(Taulukko1[[#This Row],[Loppu PVM]] )&gt;19)</f>
        <v>0</v>
      </c>
      <c r="AA1945" s="90" t="b">
        <f>OR(MONTH(Taulukko1[[#This Row],[Alku PVM]] )&lt;=5,AND(MONTH(Taulukko1[[#This Row],[Alku PVM]] )=6,DAY(Taulukko1[[#This Row],[Alku PVM]] )&lt;20))</f>
        <v>1</v>
      </c>
      <c r="AB1945" s="90" t="b">
        <f>OR(MONTH(Taulukko1[[#This Row],[Loppu PVM]])&lt;=5,AND(MONTH(Taulukko1[[#This Row],[Loppu PVM]] )=6,DAY(Taulukko1[[#This Row],[Loppu PVM]])&lt;20))</f>
        <v>0</v>
      </c>
      <c r="AC1945" s="90" t="b">
        <f>OR(MONTH(Taulukko1[[#This Row],[Alku PVM]] )&lt;=3,AND(MONTH(Taulukko1[[#This Row],[Alku PVM]] )=3))</f>
        <v>0</v>
      </c>
      <c r="AD1945" s="90" t="b">
        <f>OR(MONTH(Taulukko1[[#This Row],[Loppu PVM]] )&lt;=3,AND(MONTH(Taulukko1[[#This Row],[Loppu PVM]] )=3))</f>
        <v>0</v>
      </c>
      <c r="AE1945" s="90" t="b">
        <f>OR(MONTH(Taulukko1[[#This Row],[Alku PVM]] )&lt;=9,AND(MONTH(Taulukko1[[#This Row],[Alku PVM]] )=9))</f>
        <v>1</v>
      </c>
      <c r="AF1945" s="90" t="b">
        <f>OR(MONTH(Taulukko1[[#This Row],[Loppu PVM]])&lt;=9,AND(MONTH(Taulukko1[[#This Row],[Loppu PVM]] )=9))</f>
        <v>1</v>
      </c>
      <c r="AG1945" s="90" t="b">
        <f>OR(MONTH(Taulukko1[[#This Row],[Alku PVM]] )&lt;=6,AND(MONTH(Taulukko1[[#This Row],[Alku PVM]] )=6))</f>
        <v>1</v>
      </c>
      <c r="AH1945" s="90" t="b">
        <f>OR(MONTH(Taulukko1[[#This Row],[Loppu PVM]])&lt;=6,AND(MONTH(Taulukko1[[#This Row],[Loppu PVM]] )=6))</f>
        <v>0</v>
      </c>
    </row>
    <row r="1946" spans="1:34" ht="12.75" customHeight="1">
      <c r="A1946" t="s">
        <v>4129</v>
      </c>
      <c r="B1946" s="23">
        <v>41045</v>
      </c>
      <c r="C1946" t="s">
        <v>4128</v>
      </c>
      <c r="F1946" s="4">
        <v>41065</v>
      </c>
      <c r="G1946" s="5">
        <v>9</v>
      </c>
      <c r="H1946" s="22">
        <v>49</v>
      </c>
      <c r="I1946" s="126" t="e">
        <f>INDEX('TOL2008'!B:B,MATCH(A1946,'TOL2008'!A:A,0))</f>
        <v>#N/A</v>
      </c>
      <c r="J1946" s="126" t="e">
        <f>INDEX(Pääluokka!$H$2:$H$100,MATCH(VALUE(LEFT(Taulukko1[[#This Row],[TOL2008]],2)),Pääluokka!$G$2:$G$100,0))</f>
        <v>#N/A</v>
      </c>
      <c r="K1946" s="126" t="e">
        <f>INDEX(Pääluokka!$I$2:$I$100,MATCH(VALUE(LEFT(Taulukko1[[#This Row],[TOL2008]],2)),Pääluokka!$G$2:$G$100,0))</f>
        <v>#N/A</v>
      </c>
      <c r="L1946" s="41">
        <f t="shared" si="300"/>
        <v>20</v>
      </c>
      <c r="M1946" s="43">
        <f t="shared" si="301"/>
        <v>41045</v>
      </c>
      <c r="N1946" s="43">
        <f t="shared" si="302"/>
        <v>41065</v>
      </c>
      <c r="O1946" s="43">
        <f t="shared" si="303"/>
        <v>41030</v>
      </c>
      <c r="P1946" s="43">
        <f t="shared" si="304"/>
        <v>41061</v>
      </c>
      <c r="Q1946" s="41">
        <f t="shared" si="305"/>
        <v>2012</v>
      </c>
      <c r="R1946" s="41">
        <f t="shared" si="306"/>
        <v>2012</v>
      </c>
      <c r="S1946" s="43" t="str">
        <f>YEAR(Taulukko1[[#This Row],[Alku KK]])&amp;"Q"&amp;ROUNDDOWN((MONTH(Taulukko1[[#This Row],[Alku KK]])-1)/3+1,0)</f>
        <v>2012Q2</v>
      </c>
      <c r="T1946" s="43" t="str">
        <f>YEAR(Taulukko1[[#This Row],[Loppu KK]])&amp;"Q"&amp;ROUNDDOWN((MONTH(Taulukko1[[#This Row],[Loppu KK]])-1)/3+1,0)</f>
        <v>2012Q2</v>
      </c>
      <c r="U1946" s="66">
        <f>IF(COUNT(Taulukko1[[#This Row],[Neuvottelujen alaiset ]])=1,Taulukko1[[#This Row],[Neuvottelujen alaiset ]],Taulukko1[[#This Row],[Vähennystarve]])</f>
        <v>49</v>
      </c>
      <c r="V1946" s="44" t="str">
        <f t="shared" si="307"/>
        <v>NA</v>
      </c>
      <c r="W1946" s="44">
        <f t="shared" si="308"/>
        <v>0.18367346938775511</v>
      </c>
      <c r="X1946" s="44" t="str">
        <f t="shared" si="309"/>
        <v>NA</v>
      </c>
      <c r="Y1946" s="90" t="b">
        <f>AND(MONTH(Taulukko1[[#This Row],[Alku PVM]] )=6,DAY(Taulukko1[[#This Row],[Alku PVM]] )&gt;19)</f>
        <v>0</v>
      </c>
      <c r="Z1946" s="90" t="b">
        <f>AND(MONTH(Taulukko1[[#This Row],[Loppu PVM]] )=6,DAY(Taulukko1[[#This Row],[Loppu PVM]] )&gt;19)</f>
        <v>0</v>
      </c>
      <c r="AA1946" s="90" t="b">
        <f>OR(MONTH(Taulukko1[[#This Row],[Alku PVM]] )&lt;=5,AND(MONTH(Taulukko1[[#This Row],[Alku PVM]] )=6,DAY(Taulukko1[[#This Row],[Alku PVM]] )&lt;20))</f>
        <v>1</v>
      </c>
      <c r="AB1946" s="90" t="b">
        <f>OR(MONTH(Taulukko1[[#This Row],[Loppu PVM]])&lt;=5,AND(MONTH(Taulukko1[[#This Row],[Loppu PVM]] )=6,DAY(Taulukko1[[#This Row],[Loppu PVM]])&lt;20))</f>
        <v>1</v>
      </c>
      <c r="AC1946" s="90" t="b">
        <f>OR(MONTH(Taulukko1[[#This Row],[Alku PVM]] )&lt;=3,AND(MONTH(Taulukko1[[#This Row],[Alku PVM]] )=3))</f>
        <v>0</v>
      </c>
      <c r="AD1946" s="90" t="b">
        <f>OR(MONTH(Taulukko1[[#This Row],[Loppu PVM]] )&lt;=3,AND(MONTH(Taulukko1[[#This Row],[Loppu PVM]] )=3))</f>
        <v>0</v>
      </c>
      <c r="AE1946" s="90" t="b">
        <f>OR(MONTH(Taulukko1[[#This Row],[Alku PVM]] )&lt;=9,AND(MONTH(Taulukko1[[#This Row],[Alku PVM]] )=9))</f>
        <v>1</v>
      </c>
      <c r="AF1946" s="90" t="b">
        <f>OR(MONTH(Taulukko1[[#This Row],[Loppu PVM]])&lt;=9,AND(MONTH(Taulukko1[[#This Row],[Loppu PVM]] )=9))</f>
        <v>1</v>
      </c>
      <c r="AG1946" s="90" t="b">
        <f>OR(MONTH(Taulukko1[[#This Row],[Alku PVM]] )&lt;=6,AND(MONTH(Taulukko1[[#This Row],[Alku PVM]] )=6))</f>
        <v>1</v>
      </c>
      <c r="AH1946" s="90" t="b">
        <f>OR(MONTH(Taulukko1[[#This Row],[Loppu PVM]])&lt;=6,AND(MONTH(Taulukko1[[#This Row],[Loppu PVM]] )=6))</f>
        <v>1</v>
      </c>
    </row>
    <row r="1947" spans="1:34" ht="12.75" customHeight="1">
      <c r="A1947" t="s">
        <v>227</v>
      </c>
      <c r="B1947" s="23">
        <v>41045</v>
      </c>
      <c r="C1947" t="s">
        <v>3996</v>
      </c>
      <c r="E1947" s="62">
        <v>90</v>
      </c>
      <c r="F1947" s="4">
        <v>41088</v>
      </c>
      <c r="G1947" s="5">
        <v>48</v>
      </c>
      <c r="H1947" s="22">
        <v>90</v>
      </c>
      <c r="I1947" s="126">
        <f>INDEX('TOL2008'!B:B,MATCH(A1947,'TOL2008'!A:A,0))</f>
        <v>24100</v>
      </c>
      <c r="J1947" s="126" t="str">
        <f>INDEX(Pääluokka!$H$2:$H$100,MATCH(VALUE(LEFT(Taulukko1[[#This Row],[TOL2008]],2)),Pääluokka!$G$2:$G$100,0))</f>
        <v>Teollisuus</v>
      </c>
      <c r="K1947" s="126" t="str">
        <f>INDEX(Pääluokka!$I$2:$I$100,MATCH(VALUE(LEFT(Taulukko1[[#This Row],[TOL2008]],2)),Pääluokka!$G$2:$G$100,0))</f>
        <v>Teollisuus (C-E)</v>
      </c>
      <c r="L1947" s="41">
        <f t="shared" si="300"/>
        <v>43</v>
      </c>
      <c r="M1947" s="43">
        <f t="shared" si="301"/>
        <v>41045</v>
      </c>
      <c r="N1947" s="43">
        <f t="shared" si="302"/>
        <v>41088</v>
      </c>
      <c r="O1947" s="43">
        <f t="shared" si="303"/>
        <v>41030</v>
      </c>
      <c r="P1947" s="43">
        <f t="shared" si="304"/>
        <v>41061</v>
      </c>
      <c r="Q1947" s="41">
        <f t="shared" si="305"/>
        <v>2012</v>
      </c>
      <c r="R1947" s="41">
        <f t="shared" si="306"/>
        <v>2012</v>
      </c>
      <c r="S1947" s="43" t="str">
        <f>YEAR(Taulukko1[[#This Row],[Alku KK]])&amp;"Q"&amp;ROUNDDOWN((MONTH(Taulukko1[[#This Row],[Alku KK]])-1)/3+1,0)</f>
        <v>2012Q2</v>
      </c>
      <c r="T1947" s="43" t="str">
        <f>YEAR(Taulukko1[[#This Row],[Loppu KK]])&amp;"Q"&amp;ROUNDDOWN((MONTH(Taulukko1[[#This Row],[Loppu KK]])-1)/3+1,0)</f>
        <v>2012Q2</v>
      </c>
      <c r="U1947" s="66">
        <f>IF(COUNT(Taulukko1[[#This Row],[Neuvottelujen alaiset ]])=1,Taulukko1[[#This Row],[Neuvottelujen alaiset ]],Taulukko1[[#This Row],[Vähennystarve]])</f>
        <v>90</v>
      </c>
      <c r="V1947" s="44">
        <f t="shared" si="307"/>
        <v>1</v>
      </c>
      <c r="W1947" s="44">
        <f t="shared" si="308"/>
        <v>0.53333333333333333</v>
      </c>
      <c r="X1947" s="44">
        <f t="shared" si="309"/>
        <v>0.53333333333333333</v>
      </c>
      <c r="Y1947" s="90" t="b">
        <f>AND(MONTH(Taulukko1[[#This Row],[Alku PVM]] )=6,DAY(Taulukko1[[#This Row],[Alku PVM]] )&gt;19)</f>
        <v>0</v>
      </c>
      <c r="Z1947" s="90" t="b">
        <f>AND(MONTH(Taulukko1[[#This Row],[Loppu PVM]] )=6,DAY(Taulukko1[[#This Row],[Loppu PVM]] )&gt;19)</f>
        <v>1</v>
      </c>
      <c r="AA1947" s="90" t="b">
        <f>OR(MONTH(Taulukko1[[#This Row],[Alku PVM]] )&lt;=5,AND(MONTH(Taulukko1[[#This Row],[Alku PVM]] )=6,DAY(Taulukko1[[#This Row],[Alku PVM]] )&lt;20))</f>
        <v>1</v>
      </c>
      <c r="AB1947" s="90" t="b">
        <f>OR(MONTH(Taulukko1[[#This Row],[Loppu PVM]])&lt;=5,AND(MONTH(Taulukko1[[#This Row],[Loppu PVM]] )=6,DAY(Taulukko1[[#This Row],[Loppu PVM]])&lt;20))</f>
        <v>0</v>
      </c>
      <c r="AC1947" s="90" t="b">
        <f>OR(MONTH(Taulukko1[[#This Row],[Alku PVM]] )&lt;=3,AND(MONTH(Taulukko1[[#This Row],[Alku PVM]] )=3))</f>
        <v>0</v>
      </c>
      <c r="AD1947" s="90" t="b">
        <f>OR(MONTH(Taulukko1[[#This Row],[Loppu PVM]] )&lt;=3,AND(MONTH(Taulukko1[[#This Row],[Loppu PVM]] )=3))</f>
        <v>0</v>
      </c>
      <c r="AE1947" s="90" t="b">
        <f>OR(MONTH(Taulukko1[[#This Row],[Alku PVM]] )&lt;=9,AND(MONTH(Taulukko1[[#This Row],[Alku PVM]] )=9))</f>
        <v>1</v>
      </c>
      <c r="AF1947" s="90" t="b">
        <f>OR(MONTH(Taulukko1[[#This Row],[Loppu PVM]])&lt;=9,AND(MONTH(Taulukko1[[#This Row],[Loppu PVM]] )=9))</f>
        <v>1</v>
      </c>
      <c r="AG1947" s="90" t="b">
        <f>OR(MONTH(Taulukko1[[#This Row],[Alku PVM]] )&lt;=6,AND(MONTH(Taulukko1[[#This Row],[Alku PVM]] )=6))</f>
        <v>1</v>
      </c>
      <c r="AH1947" s="90" t="b">
        <f>OR(MONTH(Taulukko1[[#This Row],[Loppu PVM]])&lt;=6,AND(MONTH(Taulukko1[[#This Row],[Loppu PVM]] )=6))</f>
        <v>1</v>
      </c>
    </row>
    <row r="1948" spans="1:34" ht="12.75" customHeight="1">
      <c r="A1948" t="s">
        <v>4261</v>
      </c>
      <c r="B1948" s="23">
        <v>41050</v>
      </c>
      <c r="C1948" t="s">
        <v>4260</v>
      </c>
      <c r="E1948" s="62">
        <v>28</v>
      </c>
      <c r="F1948" s="4">
        <v>41060</v>
      </c>
      <c r="G1948" s="5">
        <v>28</v>
      </c>
      <c r="H1948" s="22">
        <v>200</v>
      </c>
      <c r="I1948" s="126" t="e">
        <f>INDEX('TOL2008'!B:B,MATCH(A1948,'TOL2008'!A:A,0))</f>
        <v>#N/A</v>
      </c>
      <c r="J1948" s="126" t="e">
        <f>INDEX(Pääluokka!$H$2:$H$100,MATCH(VALUE(LEFT(Taulukko1[[#This Row],[TOL2008]],2)),Pääluokka!$G$2:$G$100,0))</f>
        <v>#N/A</v>
      </c>
      <c r="K1948" s="126" t="e">
        <f>INDEX(Pääluokka!$I$2:$I$100,MATCH(VALUE(LEFT(Taulukko1[[#This Row],[TOL2008]],2)),Pääluokka!$G$2:$G$100,0))</f>
        <v>#N/A</v>
      </c>
      <c r="L1948" s="41">
        <f t="shared" si="300"/>
        <v>10</v>
      </c>
      <c r="M1948" s="43">
        <f t="shared" si="301"/>
        <v>41050</v>
      </c>
      <c r="N1948" s="43">
        <f t="shared" si="302"/>
        <v>41060</v>
      </c>
      <c r="O1948" s="43">
        <f t="shared" si="303"/>
        <v>41030</v>
      </c>
      <c r="P1948" s="43">
        <f t="shared" si="304"/>
        <v>41030</v>
      </c>
      <c r="Q1948" s="41">
        <f t="shared" si="305"/>
        <v>2012</v>
      </c>
      <c r="R1948" s="41">
        <f t="shared" si="306"/>
        <v>2012</v>
      </c>
      <c r="S1948" s="43" t="str">
        <f>YEAR(Taulukko1[[#This Row],[Alku KK]])&amp;"Q"&amp;ROUNDDOWN((MONTH(Taulukko1[[#This Row],[Alku KK]])-1)/3+1,0)</f>
        <v>2012Q2</v>
      </c>
      <c r="T1948" s="43" t="str">
        <f>YEAR(Taulukko1[[#This Row],[Loppu KK]])&amp;"Q"&amp;ROUNDDOWN((MONTH(Taulukko1[[#This Row],[Loppu KK]])-1)/3+1,0)</f>
        <v>2012Q2</v>
      </c>
      <c r="U1948" s="66">
        <f>IF(COUNT(Taulukko1[[#This Row],[Neuvottelujen alaiset ]])=1,Taulukko1[[#This Row],[Neuvottelujen alaiset ]],Taulukko1[[#This Row],[Vähennystarve]])</f>
        <v>200</v>
      </c>
      <c r="V1948" s="44">
        <f t="shared" si="307"/>
        <v>0.14000000000000001</v>
      </c>
      <c r="W1948" s="44">
        <f t="shared" si="308"/>
        <v>0.14000000000000001</v>
      </c>
      <c r="X1948" s="44">
        <f t="shared" si="309"/>
        <v>1</v>
      </c>
      <c r="Y1948" s="90" t="b">
        <f>AND(MONTH(Taulukko1[[#This Row],[Alku PVM]] )=6,DAY(Taulukko1[[#This Row],[Alku PVM]] )&gt;19)</f>
        <v>0</v>
      </c>
      <c r="Z1948" s="90" t="b">
        <f>AND(MONTH(Taulukko1[[#This Row],[Loppu PVM]] )=6,DAY(Taulukko1[[#This Row],[Loppu PVM]] )&gt;19)</f>
        <v>0</v>
      </c>
      <c r="AA1948" s="90" t="b">
        <f>OR(MONTH(Taulukko1[[#This Row],[Alku PVM]] )&lt;=5,AND(MONTH(Taulukko1[[#This Row],[Alku PVM]] )=6,DAY(Taulukko1[[#This Row],[Alku PVM]] )&lt;20))</f>
        <v>1</v>
      </c>
      <c r="AB1948" s="90" t="b">
        <f>OR(MONTH(Taulukko1[[#This Row],[Loppu PVM]])&lt;=5,AND(MONTH(Taulukko1[[#This Row],[Loppu PVM]] )=6,DAY(Taulukko1[[#This Row],[Loppu PVM]])&lt;20))</f>
        <v>1</v>
      </c>
      <c r="AC1948" s="90" t="b">
        <f>OR(MONTH(Taulukko1[[#This Row],[Alku PVM]] )&lt;=3,AND(MONTH(Taulukko1[[#This Row],[Alku PVM]] )=3))</f>
        <v>0</v>
      </c>
      <c r="AD1948" s="90" t="b">
        <f>OR(MONTH(Taulukko1[[#This Row],[Loppu PVM]] )&lt;=3,AND(MONTH(Taulukko1[[#This Row],[Loppu PVM]] )=3))</f>
        <v>0</v>
      </c>
      <c r="AE1948" s="90" t="b">
        <f>OR(MONTH(Taulukko1[[#This Row],[Alku PVM]] )&lt;=9,AND(MONTH(Taulukko1[[#This Row],[Alku PVM]] )=9))</f>
        <v>1</v>
      </c>
      <c r="AF1948" s="90" t="b">
        <f>OR(MONTH(Taulukko1[[#This Row],[Loppu PVM]])&lt;=9,AND(MONTH(Taulukko1[[#This Row],[Loppu PVM]] )=9))</f>
        <v>1</v>
      </c>
      <c r="AG1948" s="90" t="b">
        <f>OR(MONTH(Taulukko1[[#This Row],[Alku PVM]] )&lt;=6,AND(MONTH(Taulukko1[[#This Row],[Alku PVM]] )=6))</f>
        <v>1</v>
      </c>
      <c r="AH1948" s="90" t="b">
        <f>OR(MONTH(Taulukko1[[#This Row],[Loppu PVM]])&lt;=6,AND(MONTH(Taulukko1[[#This Row],[Loppu PVM]] )=6))</f>
        <v>1</v>
      </c>
    </row>
    <row r="1949" spans="1:34" ht="12.75" customHeight="1">
      <c r="A1949" t="s">
        <v>321</v>
      </c>
      <c r="B1949" s="23">
        <v>41051</v>
      </c>
      <c r="C1949" t="s">
        <v>4057</v>
      </c>
      <c r="E1949" s="62">
        <v>120</v>
      </c>
      <c r="F1949" s="4">
        <v>41065</v>
      </c>
      <c r="G1949" s="5">
        <v>101</v>
      </c>
      <c r="H1949" s="22">
        <v>120</v>
      </c>
      <c r="I1949" s="126">
        <f>INDEX('TOL2008'!B:B,MATCH(A1949,'TOL2008'!A:A,0))</f>
        <v>22110</v>
      </c>
      <c r="J1949" s="126" t="str">
        <f>INDEX(Pääluokka!$H$2:$H$100,MATCH(VALUE(LEFT(Taulukko1[[#This Row],[TOL2008]],2)),Pääluokka!$G$2:$G$100,0))</f>
        <v>Teollisuus</v>
      </c>
      <c r="K1949" s="126" t="str">
        <f>INDEX(Pääluokka!$I$2:$I$100,MATCH(VALUE(LEFT(Taulukko1[[#This Row],[TOL2008]],2)),Pääluokka!$G$2:$G$100,0))</f>
        <v>Teollisuus (C-E)</v>
      </c>
      <c r="L1949" s="41">
        <f t="shared" si="300"/>
        <v>14</v>
      </c>
      <c r="M1949" s="43">
        <f t="shared" si="301"/>
        <v>41051</v>
      </c>
      <c r="N1949" s="43">
        <f t="shared" si="302"/>
        <v>41065</v>
      </c>
      <c r="O1949" s="43">
        <f t="shared" si="303"/>
        <v>41030</v>
      </c>
      <c r="P1949" s="43">
        <f t="shared" si="304"/>
        <v>41061</v>
      </c>
      <c r="Q1949" s="41">
        <f t="shared" si="305"/>
        <v>2012</v>
      </c>
      <c r="R1949" s="41">
        <f t="shared" si="306"/>
        <v>2012</v>
      </c>
      <c r="S1949" s="43" t="str">
        <f>YEAR(Taulukko1[[#This Row],[Alku KK]])&amp;"Q"&amp;ROUNDDOWN((MONTH(Taulukko1[[#This Row],[Alku KK]])-1)/3+1,0)</f>
        <v>2012Q2</v>
      </c>
      <c r="T1949" s="43" t="str">
        <f>YEAR(Taulukko1[[#This Row],[Loppu KK]])&amp;"Q"&amp;ROUNDDOWN((MONTH(Taulukko1[[#This Row],[Loppu KK]])-1)/3+1,0)</f>
        <v>2012Q2</v>
      </c>
      <c r="U1949" s="66">
        <f>IF(COUNT(Taulukko1[[#This Row],[Neuvottelujen alaiset ]])=1,Taulukko1[[#This Row],[Neuvottelujen alaiset ]],Taulukko1[[#This Row],[Vähennystarve]])</f>
        <v>120</v>
      </c>
      <c r="V1949" s="44">
        <f t="shared" si="307"/>
        <v>1</v>
      </c>
      <c r="W1949" s="44">
        <f t="shared" si="308"/>
        <v>0.84166666666666667</v>
      </c>
      <c r="X1949" s="44">
        <f t="shared" si="309"/>
        <v>0.84166666666666667</v>
      </c>
      <c r="Y1949" s="90" t="b">
        <f>AND(MONTH(Taulukko1[[#This Row],[Alku PVM]] )=6,DAY(Taulukko1[[#This Row],[Alku PVM]] )&gt;19)</f>
        <v>0</v>
      </c>
      <c r="Z1949" s="90" t="b">
        <f>AND(MONTH(Taulukko1[[#This Row],[Loppu PVM]] )=6,DAY(Taulukko1[[#This Row],[Loppu PVM]] )&gt;19)</f>
        <v>0</v>
      </c>
      <c r="AA1949" s="90" t="b">
        <f>OR(MONTH(Taulukko1[[#This Row],[Alku PVM]] )&lt;=5,AND(MONTH(Taulukko1[[#This Row],[Alku PVM]] )=6,DAY(Taulukko1[[#This Row],[Alku PVM]] )&lt;20))</f>
        <v>1</v>
      </c>
      <c r="AB1949" s="90" t="b">
        <f>OR(MONTH(Taulukko1[[#This Row],[Loppu PVM]])&lt;=5,AND(MONTH(Taulukko1[[#This Row],[Loppu PVM]] )=6,DAY(Taulukko1[[#This Row],[Loppu PVM]])&lt;20))</f>
        <v>1</v>
      </c>
      <c r="AC1949" s="90" t="b">
        <f>OR(MONTH(Taulukko1[[#This Row],[Alku PVM]] )&lt;=3,AND(MONTH(Taulukko1[[#This Row],[Alku PVM]] )=3))</f>
        <v>0</v>
      </c>
      <c r="AD1949" s="90" t="b">
        <f>OR(MONTH(Taulukko1[[#This Row],[Loppu PVM]] )&lt;=3,AND(MONTH(Taulukko1[[#This Row],[Loppu PVM]] )=3))</f>
        <v>0</v>
      </c>
      <c r="AE1949" s="90" t="b">
        <f>OR(MONTH(Taulukko1[[#This Row],[Alku PVM]] )&lt;=9,AND(MONTH(Taulukko1[[#This Row],[Alku PVM]] )=9))</f>
        <v>1</v>
      </c>
      <c r="AF1949" s="90" t="b">
        <f>OR(MONTH(Taulukko1[[#This Row],[Loppu PVM]])&lt;=9,AND(MONTH(Taulukko1[[#This Row],[Loppu PVM]] )=9))</f>
        <v>1</v>
      </c>
      <c r="AG1949" s="90" t="b">
        <f>OR(MONTH(Taulukko1[[#This Row],[Alku PVM]] )&lt;=6,AND(MONTH(Taulukko1[[#This Row],[Alku PVM]] )=6))</f>
        <v>1</v>
      </c>
      <c r="AH1949" s="90" t="b">
        <f>OR(MONTH(Taulukko1[[#This Row],[Loppu PVM]])&lt;=6,AND(MONTH(Taulukko1[[#This Row],[Loppu PVM]] )=6))</f>
        <v>1</v>
      </c>
    </row>
    <row r="1950" spans="1:34" ht="12.75" customHeight="1">
      <c r="A1950" t="s">
        <v>4144</v>
      </c>
      <c r="B1950" s="23">
        <v>41052</v>
      </c>
      <c r="C1950" t="s">
        <v>4143</v>
      </c>
      <c r="E1950" s="62">
        <v>20</v>
      </c>
      <c r="F1950" s="4">
        <v>41095</v>
      </c>
      <c r="G1950" s="5">
        <v>16</v>
      </c>
      <c r="H1950" s="22">
        <v>28</v>
      </c>
      <c r="I1950" s="126" t="e">
        <f>INDEX('TOL2008'!B:B,MATCH(A1950,'TOL2008'!A:A,0))</f>
        <v>#N/A</v>
      </c>
      <c r="J1950" s="126" t="e">
        <f>INDEX(Pääluokka!$H$2:$H$100,MATCH(VALUE(LEFT(Taulukko1[[#This Row],[TOL2008]],2)),Pääluokka!$G$2:$G$100,0))</f>
        <v>#N/A</v>
      </c>
      <c r="K1950" s="126" t="e">
        <f>INDEX(Pääluokka!$I$2:$I$100,MATCH(VALUE(LEFT(Taulukko1[[#This Row],[TOL2008]],2)),Pääluokka!$G$2:$G$100,0))</f>
        <v>#N/A</v>
      </c>
      <c r="L1950" s="41">
        <f t="shared" si="300"/>
        <v>43</v>
      </c>
      <c r="M1950" s="43">
        <f t="shared" si="301"/>
        <v>41052</v>
      </c>
      <c r="N1950" s="43">
        <f t="shared" si="302"/>
        <v>41095</v>
      </c>
      <c r="O1950" s="43">
        <f t="shared" si="303"/>
        <v>41030</v>
      </c>
      <c r="P1950" s="43">
        <f t="shared" si="304"/>
        <v>41091</v>
      </c>
      <c r="Q1950" s="41">
        <f t="shared" si="305"/>
        <v>2012</v>
      </c>
      <c r="R1950" s="41">
        <f t="shared" si="306"/>
        <v>2012</v>
      </c>
      <c r="S1950" s="43" t="str">
        <f>YEAR(Taulukko1[[#This Row],[Alku KK]])&amp;"Q"&amp;ROUNDDOWN((MONTH(Taulukko1[[#This Row],[Alku KK]])-1)/3+1,0)</f>
        <v>2012Q2</v>
      </c>
      <c r="T1950" s="43" t="str">
        <f>YEAR(Taulukko1[[#This Row],[Loppu KK]])&amp;"Q"&amp;ROUNDDOWN((MONTH(Taulukko1[[#This Row],[Loppu KK]])-1)/3+1,0)</f>
        <v>2012Q3</v>
      </c>
      <c r="U1950" s="66">
        <f>IF(COUNT(Taulukko1[[#This Row],[Neuvottelujen alaiset ]])=1,Taulukko1[[#This Row],[Neuvottelujen alaiset ]],Taulukko1[[#This Row],[Vähennystarve]])</f>
        <v>28</v>
      </c>
      <c r="V1950" s="44">
        <f t="shared" si="307"/>
        <v>0.7142857142857143</v>
      </c>
      <c r="W1950" s="44">
        <f t="shared" si="308"/>
        <v>0.5714285714285714</v>
      </c>
      <c r="X1950" s="44">
        <f t="shared" si="309"/>
        <v>0.8</v>
      </c>
      <c r="Y1950" s="90" t="b">
        <f>AND(MONTH(Taulukko1[[#This Row],[Alku PVM]] )=6,DAY(Taulukko1[[#This Row],[Alku PVM]] )&gt;19)</f>
        <v>0</v>
      </c>
      <c r="Z1950" s="90" t="b">
        <f>AND(MONTH(Taulukko1[[#This Row],[Loppu PVM]] )=6,DAY(Taulukko1[[#This Row],[Loppu PVM]] )&gt;19)</f>
        <v>0</v>
      </c>
      <c r="AA1950" s="90" t="b">
        <f>OR(MONTH(Taulukko1[[#This Row],[Alku PVM]] )&lt;=5,AND(MONTH(Taulukko1[[#This Row],[Alku PVM]] )=6,DAY(Taulukko1[[#This Row],[Alku PVM]] )&lt;20))</f>
        <v>1</v>
      </c>
      <c r="AB1950" s="90" t="b">
        <f>OR(MONTH(Taulukko1[[#This Row],[Loppu PVM]])&lt;=5,AND(MONTH(Taulukko1[[#This Row],[Loppu PVM]] )=6,DAY(Taulukko1[[#This Row],[Loppu PVM]])&lt;20))</f>
        <v>0</v>
      </c>
      <c r="AC1950" s="90" t="b">
        <f>OR(MONTH(Taulukko1[[#This Row],[Alku PVM]] )&lt;=3,AND(MONTH(Taulukko1[[#This Row],[Alku PVM]] )=3))</f>
        <v>0</v>
      </c>
      <c r="AD1950" s="90" t="b">
        <f>OR(MONTH(Taulukko1[[#This Row],[Loppu PVM]] )&lt;=3,AND(MONTH(Taulukko1[[#This Row],[Loppu PVM]] )=3))</f>
        <v>0</v>
      </c>
      <c r="AE1950" s="90" t="b">
        <f>OR(MONTH(Taulukko1[[#This Row],[Alku PVM]] )&lt;=9,AND(MONTH(Taulukko1[[#This Row],[Alku PVM]] )=9))</f>
        <v>1</v>
      </c>
      <c r="AF1950" s="90" t="b">
        <f>OR(MONTH(Taulukko1[[#This Row],[Loppu PVM]])&lt;=9,AND(MONTH(Taulukko1[[#This Row],[Loppu PVM]] )=9))</f>
        <v>1</v>
      </c>
      <c r="AG1950" s="90" t="b">
        <f>OR(MONTH(Taulukko1[[#This Row],[Alku PVM]] )&lt;=6,AND(MONTH(Taulukko1[[#This Row],[Alku PVM]] )=6))</f>
        <v>1</v>
      </c>
      <c r="AH1950" s="90" t="b">
        <f>OR(MONTH(Taulukko1[[#This Row],[Loppu PVM]])&lt;=6,AND(MONTH(Taulukko1[[#This Row],[Loppu PVM]] )=6))</f>
        <v>0</v>
      </c>
    </row>
    <row r="1951" spans="1:34" ht="12.75" customHeight="1">
      <c r="A1951" t="s">
        <v>3850</v>
      </c>
      <c r="B1951" s="23">
        <v>41052</v>
      </c>
      <c r="C1951" t="s">
        <v>3849</v>
      </c>
      <c r="F1951" s="4">
        <v>41089</v>
      </c>
      <c r="G1951" s="5">
        <v>100</v>
      </c>
      <c r="H1951" s="22">
        <v>183</v>
      </c>
      <c r="I1951" s="126" t="e">
        <f>INDEX('TOL2008'!B:B,MATCH(A1951,'TOL2008'!A:A,0))</f>
        <v>#N/A</v>
      </c>
      <c r="J1951" s="126" t="e">
        <f>INDEX(Pääluokka!$H$2:$H$100,MATCH(VALUE(LEFT(Taulukko1[[#This Row],[TOL2008]],2)),Pääluokka!$G$2:$G$100,0))</f>
        <v>#N/A</v>
      </c>
      <c r="K1951" s="126" t="e">
        <f>INDEX(Pääluokka!$I$2:$I$100,MATCH(VALUE(LEFT(Taulukko1[[#This Row],[TOL2008]],2)),Pääluokka!$G$2:$G$100,0))</f>
        <v>#N/A</v>
      </c>
      <c r="L1951" s="41">
        <f t="shared" si="300"/>
        <v>37</v>
      </c>
      <c r="M1951" s="43">
        <f t="shared" si="301"/>
        <v>41052</v>
      </c>
      <c r="N1951" s="43">
        <f t="shared" si="302"/>
        <v>41089</v>
      </c>
      <c r="O1951" s="43">
        <f t="shared" si="303"/>
        <v>41030</v>
      </c>
      <c r="P1951" s="43">
        <f t="shared" si="304"/>
        <v>41061</v>
      </c>
      <c r="Q1951" s="41">
        <f t="shared" si="305"/>
        <v>2012</v>
      </c>
      <c r="R1951" s="41">
        <f t="shared" si="306"/>
        <v>2012</v>
      </c>
      <c r="S1951" s="43" t="str">
        <f>YEAR(Taulukko1[[#This Row],[Alku KK]])&amp;"Q"&amp;ROUNDDOWN((MONTH(Taulukko1[[#This Row],[Alku KK]])-1)/3+1,0)</f>
        <v>2012Q2</v>
      </c>
      <c r="T1951" s="43" t="str">
        <f>YEAR(Taulukko1[[#This Row],[Loppu KK]])&amp;"Q"&amp;ROUNDDOWN((MONTH(Taulukko1[[#This Row],[Loppu KK]])-1)/3+1,0)</f>
        <v>2012Q2</v>
      </c>
      <c r="U1951" s="66">
        <f>IF(COUNT(Taulukko1[[#This Row],[Neuvottelujen alaiset ]])=1,Taulukko1[[#This Row],[Neuvottelujen alaiset ]],Taulukko1[[#This Row],[Vähennystarve]])</f>
        <v>183</v>
      </c>
      <c r="V1951" s="44" t="str">
        <f t="shared" si="307"/>
        <v>NA</v>
      </c>
      <c r="W1951" s="44">
        <f t="shared" si="308"/>
        <v>0.54644808743169404</v>
      </c>
      <c r="X1951" s="44" t="str">
        <f t="shared" si="309"/>
        <v>NA</v>
      </c>
      <c r="Y1951" s="90" t="b">
        <f>AND(MONTH(Taulukko1[[#This Row],[Alku PVM]] )=6,DAY(Taulukko1[[#This Row],[Alku PVM]] )&gt;19)</f>
        <v>0</v>
      </c>
      <c r="Z1951" s="90" t="b">
        <f>AND(MONTH(Taulukko1[[#This Row],[Loppu PVM]] )=6,DAY(Taulukko1[[#This Row],[Loppu PVM]] )&gt;19)</f>
        <v>1</v>
      </c>
      <c r="AA1951" s="90" t="b">
        <f>OR(MONTH(Taulukko1[[#This Row],[Alku PVM]] )&lt;=5,AND(MONTH(Taulukko1[[#This Row],[Alku PVM]] )=6,DAY(Taulukko1[[#This Row],[Alku PVM]] )&lt;20))</f>
        <v>1</v>
      </c>
      <c r="AB1951" s="90" t="b">
        <f>OR(MONTH(Taulukko1[[#This Row],[Loppu PVM]])&lt;=5,AND(MONTH(Taulukko1[[#This Row],[Loppu PVM]] )=6,DAY(Taulukko1[[#This Row],[Loppu PVM]])&lt;20))</f>
        <v>0</v>
      </c>
      <c r="AC1951" s="90" t="b">
        <f>OR(MONTH(Taulukko1[[#This Row],[Alku PVM]] )&lt;=3,AND(MONTH(Taulukko1[[#This Row],[Alku PVM]] )=3))</f>
        <v>0</v>
      </c>
      <c r="AD1951" s="90" t="b">
        <f>OR(MONTH(Taulukko1[[#This Row],[Loppu PVM]] )&lt;=3,AND(MONTH(Taulukko1[[#This Row],[Loppu PVM]] )=3))</f>
        <v>0</v>
      </c>
      <c r="AE1951" s="90" t="b">
        <f>OR(MONTH(Taulukko1[[#This Row],[Alku PVM]] )&lt;=9,AND(MONTH(Taulukko1[[#This Row],[Alku PVM]] )=9))</f>
        <v>1</v>
      </c>
      <c r="AF1951" s="90" t="b">
        <f>OR(MONTH(Taulukko1[[#This Row],[Loppu PVM]])&lt;=9,AND(MONTH(Taulukko1[[#This Row],[Loppu PVM]] )=9))</f>
        <v>1</v>
      </c>
      <c r="AG1951" s="90" t="b">
        <f>OR(MONTH(Taulukko1[[#This Row],[Alku PVM]] )&lt;=6,AND(MONTH(Taulukko1[[#This Row],[Alku PVM]] )=6))</f>
        <v>1</v>
      </c>
      <c r="AH1951" s="90" t="b">
        <f>OR(MONTH(Taulukko1[[#This Row],[Loppu PVM]])&lt;=6,AND(MONTH(Taulukko1[[#This Row],[Loppu PVM]] )=6))</f>
        <v>1</v>
      </c>
    </row>
    <row r="1952" spans="1:34" ht="12.75" customHeight="1">
      <c r="A1952" t="s">
        <v>511</v>
      </c>
      <c r="B1952" s="23">
        <v>41054</v>
      </c>
      <c r="C1952" t="s">
        <v>4211</v>
      </c>
      <c r="E1952" s="62">
        <v>3</v>
      </c>
      <c r="F1952" s="4">
        <v>41077</v>
      </c>
      <c r="G1952" s="5">
        <v>3</v>
      </c>
      <c r="H1952" s="22">
        <v>7</v>
      </c>
      <c r="I1952" s="126">
        <f>INDEX('TOL2008'!B:B,MATCH(A1952,'TOL2008'!A:A,0))</f>
        <v>18120</v>
      </c>
      <c r="J1952" s="126" t="str">
        <f>INDEX(Pääluokka!$H$2:$H$100,MATCH(VALUE(LEFT(Taulukko1[[#This Row],[TOL2008]],2)),Pääluokka!$G$2:$G$100,0))</f>
        <v>Teollisuus</v>
      </c>
      <c r="K1952" s="126" t="str">
        <f>INDEX(Pääluokka!$I$2:$I$100,MATCH(VALUE(LEFT(Taulukko1[[#This Row],[TOL2008]],2)),Pääluokka!$G$2:$G$100,0))</f>
        <v>Teollisuus (C-E)</v>
      </c>
      <c r="L1952" s="41">
        <f t="shared" si="300"/>
        <v>23</v>
      </c>
      <c r="M1952" s="43">
        <f t="shared" si="301"/>
        <v>41054</v>
      </c>
      <c r="N1952" s="43">
        <f t="shared" si="302"/>
        <v>41077</v>
      </c>
      <c r="O1952" s="43">
        <f t="shared" si="303"/>
        <v>41030</v>
      </c>
      <c r="P1952" s="43">
        <f t="shared" si="304"/>
        <v>41061</v>
      </c>
      <c r="Q1952" s="41">
        <f t="shared" si="305"/>
        <v>2012</v>
      </c>
      <c r="R1952" s="41">
        <f t="shared" si="306"/>
        <v>2012</v>
      </c>
      <c r="S1952" s="43" t="str">
        <f>YEAR(Taulukko1[[#This Row],[Alku KK]])&amp;"Q"&amp;ROUNDDOWN((MONTH(Taulukko1[[#This Row],[Alku KK]])-1)/3+1,0)</f>
        <v>2012Q2</v>
      </c>
      <c r="T1952" s="43" t="str">
        <f>YEAR(Taulukko1[[#This Row],[Loppu KK]])&amp;"Q"&amp;ROUNDDOWN((MONTH(Taulukko1[[#This Row],[Loppu KK]])-1)/3+1,0)</f>
        <v>2012Q2</v>
      </c>
      <c r="U1952" s="66">
        <f>IF(COUNT(Taulukko1[[#This Row],[Neuvottelujen alaiset ]])=1,Taulukko1[[#This Row],[Neuvottelujen alaiset ]],Taulukko1[[#This Row],[Vähennystarve]])</f>
        <v>7</v>
      </c>
      <c r="V1952" s="44">
        <f t="shared" si="307"/>
        <v>0.42857142857142855</v>
      </c>
      <c r="W1952" s="44">
        <f t="shared" si="308"/>
        <v>0.42857142857142855</v>
      </c>
      <c r="X1952" s="44">
        <f t="shared" si="309"/>
        <v>1</v>
      </c>
      <c r="Y1952" s="90" t="b">
        <f>AND(MONTH(Taulukko1[[#This Row],[Alku PVM]] )=6,DAY(Taulukko1[[#This Row],[Alku PVM]] )&gt;19)</f>
        <v>0</v>
      </c>
      <c r="Z1952" s="90" t="b">
        <f>AND(MONTH(Taulukko1[[#This Row],[Loppu PVM]] )=6,DAY(Taulukko1[[#This Row],[Loppu PVM]] )&gt;19)</f>
        <v>0</v>
      </c>
      <c r="AA1952" s="90" t="b">
        <f>OR(MONTH(Taulukko1[[#This Row],[Alku PVM]] )&lt;=5,AND(MONTH(Taulukko1[[#This Row],[Alku PVM]] )=6,DAY(Taulukko1[[#This Row],[Alku PVM]] )&lt;20))</f>
        <v>1</v>
      </c>
      <c r="AB1952" s="90" t="b">
        <f>OR(MONTH(Taulukko1[[#This Row],[Loppu PVM]])&lt;=5,AND(MONTH(Taulukko1[[#This Row],[Loppu PVM]] )=6,DAY(Taulukko1[[#This Row],[Loppu PVM]])&lt;20))</f>
        <v>1</v>
      </c>
      <c r="AC1952" s="90" t="b">
        <f>OR(MONTH(Taulukko1[[#This Row],[Alku PVM]] )&lt;=3,AND(MONTH(Taulukko1[[#This Row],[Alku PVM]] )=3))</f>
        <v>0</v>
      </c>
      <c r="AD1952" s="90" t="b">
        <f>OR(MONTH(Taulukko1[[#This Row],[Loppu PVM]] )&lt;=3,AND(MONTH(Taulukko1[[#This Row],[Loppu PVM]] )=3))</f>
        <v>0</v>
      </c>
      <c r="AE1952" s="90" t="b">
        <f>OR(MONTH(Taulukko1[[#This Row],[Alku PVM]] )&lt;=9,AND(MONTH(Taulukko1[[#This Row],[Alku PVM]] )=9))</f>
        <v>1</v>
      </c>
      <c r="AF1952" s="90" t="b">
        <f>OR(MONTH(Taulukko1[[#This Row],[Loppu PVM]])&lt;=9,AND(MONTH(Taulukko1[[#This Row],[Loppu PVM]] )=9))</f>
        <v>1</v>
      </c>
      <c r="AG1952" s="90" t="b">
        <f>OR(MONTH(Taulukko1[[#This Row],[Alku PVM]] )&lt;=6,AND(MONTH(Taulukko1[[#This Row],[Alku PVM]] )=6))</f>
        <v>1</v>
      </c>
      <c r="AH1952" s="90" t="b">
        <f>OR(MONTH(Taulukko1[[#This Row],[Loppu PVM]])&lt;=6,AND(MONTH(Taulukko1[[#This Row],[Loppu PVM]] )=6))</f>
        <v>1</v>
      </c>
    </row>
    <row r="1953" spans="1:34" ht="12.75" customHeight="1">
      <c r="A1953" t="s">
        <v>4109</v>
      </c>
      <c r="B1953" s="23">
        <v>41054</v>
      </c>
      <c r="C1953" t="s">
        <v>4108</v>
      </c>
      <c r="D1953" s="5">
        <v>25</v>
      </c>
      <c r="F1953" s="4">
        <v>41137</v>
      </c>
      <c r="G1953" s="5">
        <v>0</v>
      </c>
      <c r="H1953" s="22">
        <v>170</v>
      </c>
      <c r="I1953" s="126">
        <f>INDEX('TOL2008'!B:B,MATCH(A1953,'TOL2008'!A:A,0))</f>
        <v>81291</v>
      </c>
      <c r="J1953" s="126" t="str">
        <f>INDEX(Pääluokka!$H$2:$H$100,MATCH(VALUE(LEFT(Taulukko1[[#This Row],[TOL2008]],2)),Pääluokka!$G$2:$G$100,0))</f>
        <v>Hallinto- ja tukipalvelutoiminta</v>
      </c>
      <c r="K1953" s="126" t="str">
        <f>INDEX(Pääluokka!$I$2:$I$100,MATCH(VALUE(LEFT(Taulukko1[[#This Row],[TOL2008]],2)),Pääluokka!$G$2:$G$100,0))</f>
        <v>Palvelualat (G-N, R, S)</v>
      </c>
      <c r="L1953" s="41">
        <f t="shared" si="300"/>
        <v>83</v>
      </c>
      <c r="M1953" s="43">
        <f t="shared" si="301"/>
        <v>41054</v>
      </c>
      <c r="N1953" s="43">
        <f t="shared" si="302"/>
        <v>41137</v>
      </c>
      <c r="O1953" s="43">
        <f t="shared" si="303"/>
        <v>41030</v>
      </c>
      <c r="P1953" s="43">
        <f t="shared" si="304"/>
        <v>41122</v>
      </c>
      <c r="Q1953" s="41">
        <f t="shared" si="305"/>
        <v>2012</v>
      </c>
      <c r="R1953" s="41">
        <f t="shared" si="306"/>
        <v>2012</v>
      </c>
      <c r="S1953" s="43" t="str">
        <f>YEAR(Taulukko1[[#This Row],[Alku KK]])&amp;"Q"&amp;ROUNDDOWN((MONTH(Taulukko1[[#This Row],[Alku KK]])-1)/3+1,0)</f>
        <v>2012Q2</v>
      </c>
      <c r="T1953" s="43" t="str">
        <f>YEAR(Taulukko1[[#This Row],[Loppu KK]])&amp;"Q"&amp;ROUNDDOWN((MONTH(Taulukko1[[#This Row],[Loppu KK]])-1)/3+1,0)</f>
        <v>2012Q3</v>
      </c>
      <c r="U1953" s="66">
        <f>IF(COUNT(Taulukko1[[#This Row],[Neuvottelujen alaiset ]])=1,Taulukko1[[#This Row],[Neuvottelujen alaiset ]],Taulukko1[[#This Row],[Vähennystarve]])</f>
        <v>170</v>
      </c>
      <c r="V1953" s="44" t="str">
        <f t="shared" si="307"/>
        <v>NA</v>
      </c>
      <c r="W1953" s="44">
        <f t="shared" si="308"/>
        <v>0</v>
      </c>
      <c r="X1953" s="44" t="str">
        <f t="shared" si="309"/>
        <v>NA</v>
      </c>
      <c r="Y1953" s="90" t="b">
        <f>AND(MONTH(Taulukko1[[#This Row],[Alku PVM]] )=6,DAY(Taulukko1[[#This Row],[Alku PVM]] )&gt;19)</f>
        <v>0</v>
      </c>
      <c r="Z1953" s="90" t="b">
        <f>AND(MONTH(Taulukko1[[#This Row],[Loppu PVM]] )=6,DAY(Taulukko1[[#This Row],[Loppu PVM]] )&gt;19)</f>
        <v>0</v>
      </c>
      <c r="AA1953" s="90" t="b">
        <f>OR(MONTH(Taulukko1[[#This Row],[Alku PVM]] )&lt;=5,AND(MONTH(Taulukko1[[#This Row],[Alku PVM]] )=6,DAY(Taulukko1[[#This Row],[Alku PVM]] )&lt;20))</f>
        <v>1</v>
      </c>
      <c r="AB1953" s="90" t="b">
        <f>OR(MONTH(Taulukko1[[#This Row],[Loppu PVM]])&lt;=5,AND(MONTH(Taulukko1[[#This Row],[Loppu PVM]] )=6,DAY(Taulukko1[[#This Row],[Loppu PVM]])&lt;20))</f>
        <v>0</v>
      </c>
      <c r="AC1953" s="90" t="b">
        <f>OR(MONTH(Taulukko1[[#This Row],[Alku PVM]] )&lt;=3,AND(MONTH(Taulukko1[[#This Row],[Alku PVM]] )=3))</f>
        <v>0</v>
      </c>
      <c r="AD1953" s="90" t="b">
        <f>OR(MONTH(Taulukko1[[#This Row],[Loppu PVM]] )&lt;=3,AND(MONTH(Taulukko1[[#This Row],[Loppu PVM]] )=3))</f>
        <v>0</v>
      </c>
      <c r="AE1953" s="90" t="b">
        <f>OR(MONTH(Taulukko1[[#This Row],[Alku PVM]] )&lt;=9,AND(MONTH(Taulukko1[[#This Row],[Alku PVM]] )=9))</f>
        <v>1</v>
      </c>
      <c r="AF1953" s="90" t="b">
        <f>OR(MONTH(Taulukko1[[#This Row],[Loppu PVM]])&lt;=9,AND(MONTH(Taulukko1[[#This Row],[Loppu PVM]] )=9))</f>
        <v>1</v>
      </c>
      <c r="AG1953" s="90" t="b">
        <f>OR(MONTH(Taulukko1[[#This Row],[Alku PVM]] )&lt;=6,AND(MONTH(Taulukko1[[#This Row],[Alku PVM]] )=6))</f>
        <v>1</v>
      </c>
      <c r="AH1953" s="90" t="b">
        <f>OR(MONTH(Taulukko1[[#This Row],[Loppu PVM]])&lt;=6,AND(MONTH(Taulukko1[[#This Row],[Loppu PVM]] )=6))</f>
        <v>0</v>
      </c>
    </row>
    <row r="1954" spans="1:34" ht="12.75" customHeight="1">
      <c r="A1954" s="21" t="s">
        <v>1265</v>
      </c>
      <c r="B1954" s="23">
        <v>41057</v>
      </c>
      <c r="C1954" t="s">
        <v>1181</v>
      </c>
      <c r="D1954" s="24"/>
      <c r="E1954" s="62">
        <v>4</v>
      </c>
      <c r="F1954" s="23"/>
      <c r="G1954" s="24"/>
      <c r="H1954" s="22">
        <v>180</v>
      </c>
      <c r="I1954" s="126">
        <f>INDEX('TOL2008'!B:B,MATCH(A1954,'TOL2008'!A:A,0))</f>
        <v>62010</v>
      </c>
      <c r="J1954" s="126" t="str">
        <f>INDEX(Pääluokka!$H$2:$H$100,MATCH(VALUE(LEFT(Taulukko1[[#This Row],[TOL2008]],2)),Pääluokka!$G$2:$G$100,0))</f>
        <v>Informaatio ja viestintä</v>
      </c>
      <c r="K1954" s="126" t="str">
        <f>INDEX(Pääluokka!$I$2:$I$100,MATCH(VALUE(LEFT(Taulukko1[[#This Row],[TOL2008]],2)),Pääluokka!$G$2:$G$100,0))</f>
        <v>Palvelualat (G-N, R, S)</v>
      </c>
      <c r="L1954" s="41" t="str">
        <f t="shared" si="300"/>
        <v>NA</v>
      </c>
      <c r="M1954" s="43">
        <f t="shared" si="301"/>
        <v>41057</v>
      </c>
      <c r="N1954" s="43">
        <f t="shared" si="302"/>
        <v>41108</v>
      </c>
      <c r="O1954" s="43">
        <f t="shared" si="303"/>
        <v>41030</v>
      </c>
      <c r="P1954" s="43">
        <f t="shared" si="304"/>
        <v>41091</v>
      </c>
      <c r="Q1954" s="41">
        <f t="shared" si="305"/>
        <v>2012</v>
      </c>
      <c r="R1954" s="41">
        <f t="shared" si="306"/>
        <v>2012</v>
      </c>
      <c r="S1954" s="43" t="str">
        <f>YEAR(Taulukko1[[#This Row],[Alku KK]])&amp;"Q"&amp;ROUNDDOWN((MONTH(Taulukko1[[#This Row],[Alku KK]])-1)/3+1,0)</f>
        <v>2012Q2</v>
      </c>
      <c r="T1954" s="43" t="str">
        <f>YEAR(Taulukko1[[#This Row],[Loppu KK]])&amp;"Q"&amp;ROUNDDOWN((MONTH(Taulukko1[[#This Row],[Loppu KK]])-1)/3+1,0)</f>
        <v>2012Q3</v>
      </c>
      <c r="U1954" s="66">
        <f>IF(COUNT(Taulukko1[[#This Row],[Neuvottelujen alaiset ]])=1,Taulukko1[[#This Row],[Neuvottelujen alaiset ]],Taulukko1[[#This Row],[Vähennystarve]])</f>
        <v>180</v>
      </c>
      <c r="V1954" s="44">
        <f t="shared" si="307"/>
        <v>2.2222222222222223E-2</v>
      </c>
      <c r="W1954" s="44" t="str">
        <f t="shared" si="308"/>
        <v>NA</v>
      </c>
      <c r="X1954" s="44" t="str">
        <f t="shared" si="309"/>
        <v>NA</v>
      </c>
      <c r="Y1954" s="90" t="b">
        <f>AND(MONTH(Taulukko1[[#This Row],[Alku PVM]] )=6,DAY(Taulukko1[[#This Row],[Alku PVM]] )&gt;19)</f>
        <v>0</v>
      </c>
      <c r="Z1954" s="90" t="b">
        <f>AND(MONTH(Taulukko1[[#This Row],[Loppu PVM]] )=6,DAY(Taulukko1[[#This Row],[Loppu PVM]] )&gt;19)</f>
        <v>0</v>
      </c>
      <c r="AA1954" s="90" t="b">
        <f>OR(MONTH(Taulukko1[[#This Row],[Alku PVM]] )&lt;=5,AND(MONTH(Taulukko1[[#This Row],[Alku PVM]] )=6,DAY(Taulukko1[[#This Row],[Alku PVM]] )&lt;20))</f>
        <v>1</v>
      </c>
      <c r="AB1954" s="90" t="b">
        <f>OR(MONTH(Taulukko1[[#This Row],[Loppu PVM]])&lt;=5,AND(MONTH(Taulukko1[[#This Row],[Loppu PVM]] )=6,DAY(Taulukko1[[#This Row],[Loppu PVM]])&lt;20))</f>
        <v>0</v>
      </c>
      <c r="AC1954" s="90" t="b">
        <f>OR(MONTH(Taulukko1[[#This Row],[Alku PVM]] )&lt;=3,AND(MONTH(Taulukko1[[#This Row],[Alku PVM]] )=3))</f>
        <v>0</v>
      </c>
      <c r="AD1954" s="90" t="b">
        <f>OR(MONTH(Taulukko1[[#This Row],[Loppu PVM]] )&lt;=3,AND(MONTH(Taulukko1[[#This Row],[Loppu PVM]] )=3))</f>
        <v>0</v>
      </c>
      <c r="AE1954" s="90" t="b">
        <f>OR(MONTH(Taulukko1[[#This Row],[Alku PVM]] )&lt;=9,AND(MONTH(Taulukko1[[#This Row],[Alku PVM]] )=9))</f>
        <v>1</v>
      </c>
      <c r="AF1954" s="90" t="b">
        <f>OR(MONTH(Taulukko1[[#This Row],[Loppu PVM]])&lt;=9,AND(MONTH(Taulukko1[[#This Row],[Loppu PVM]] )=9))</f>
        <v>1</v>
      </c>
      <c r="AG1954" s="90" t="b">
        <f>OR(MONTH(Taulukko1[[#This Row],[Alku PVM]] )&lt;=6,AND(MONTH(Taulukko1[[#This Row],[Alku PVM]] )=6))</f>
        <v>1</v>
      </c>
      <c r="AH1954" s="90" t="b">
        <f>OR(MONTH(Taulukko1[[#This Row],[Loppu PVM]])&lt;=6,AND(MONTH(Taulukko1[[#This Row],[Loppu PVM]] )=6))</f>
        <v>0</v>
      </c>
    </row>
    <row r="1955" spans="1:34" ht="12.75" customHeight="1">
      <c r="A1955" s="21" t="s">
        <v>3945</v>
      </c>
      <c r="B1955" s="23">
        <v>41060</v>
      </c>
      <c r="C1955" s="21" t="s">
        <v>3944</v>
      </c>
      <c r="D1955" s="24"/>
      <c r="F1955" s="23"/>
      <c r="G1955" s="24"/>
      <c r="H1955" s="22">
        <v>44</v>
      </c>
      <c r="I1955" s="126" t="e">
        <f>INDEX('TOL2008'!B:B,MATCH(A1955,'TOL2008'!A:A,0))</f>
        <v>#N/A</v>
      </c>
      <c r="J1955" s="126" t="e">
        <f>INDEX(Pääluokka!$H$2:$H$100,MATCH(VALUE(LEFT(Taulukko1[[#This Row],[TOL2008]],2)),Pääluokka!$G$2:$G$100,0))</f>
        <v>#N/A</v>
      </c>
      <c r="K1955" s="126" t="e">
        <f>INDEX(Pääluokka!$I$2:$I$100,MATCH(VALUE(LEFT(Taulukko1[[#This Row],[TOL2008]],2)),Pääluokka!$G$2:$G$100,0))</f>
        <v>#N/A</v>
      </c>
      <c r="L1955" s="41" t="str">
        <f t="shared" si="300"/>
        <v>NA</v>
      </c>
      <c r="M1955" s="43">
        <f t="shared" si="301"/>
        <v>41060</v>
      </c>
      <c r="N1955" s="43">
        <f t="shared" si="302"/>
        <v>41111</v>
      </c>
      <c r="O1955" s="43">
        <f t="shared" si="303"/>
        <v>41030</v>
      </c>
      <c r="P1955" s="43">
        <f t="shared" si="304"/>
        <v>41091</v>
      </c>
      <c r="Q1955" s="41">
        <f t="shared" si="305"/>
        <v>2012</v>
      </c>
      <c r="R1955" s="41">
        <f t="shared" si="306"/>
        <v>2012</v>
      </c>
      <c r="S1955" s="43" t="str">
        <f>YEAR(Taulukko1[[#This Row],[Alku KK]])&amp;"Q"&amp;ROUNDDOWN((MONTH(Taulukko1[[#This Row],[Alku KK]])-1)/3+1,0)</f>
        <v>2012Q2</v>
      </c>
      <c r="T1955" s="43" t="str">
        <f>YEAR(Taulukko1[[#This Row],[Loppu KK]])&amp;"Q"&amp;ROUNDDOWN((MONTH(Taulukko1[[#This Row],[Loppu KK]])-1)/3+1,0)</f>
        <v>2012Q3</v>
      </c>
      <c r="U1955" s="66">
        <f>IF(COUNT(Taulukko1[[#This Row],[Neuvottelujen alaiset ]])=1,Taulukko1[[#This Row],[Neuvottelujen alaiset ]],Taulukko1[[#This Row],[Vähennystarve]])</f>
        <v>44</v>
      </c>
      <c r="V1955" s="44" t="str">
        <f t="shared" si="307"/>
        <v>NA</v>
      </c>
      <c r="W1955" s="44" t="str">
        <f t="shared" si="308"/>
        <v>NA</v>
      </c>
      <c r="X1955" s="44" t="str">
        <f t="shared" si="309"/>
        <v>NA</v>
      </c>
      <c r="Y1955" s="90" t="b">
        <f>AND(MONTH(Taulukko1[[#This Row],[Alku PVM]] )=6,DAY(Taulukko1[[#This Row],[Alku PVM]] )&gt;19)</f>
        <v>0</v>
      </c>
      <c r="Z1955" s="90" t="b">
        <f>AND(MONTH(Taulukko1[[#This Row],[Loppu PVM]] )=6,DAY(Taulukko1[[#This Row],[Loppu PVM]] )&gt;19)</f>
        <v>0</v>
      </c>
      <c r="AA1955" s="90" t="b">
        <f>OR(MONTH(Taulukko1[[#This Row],[Alku PVM]] )&lt;=5,AND(MONTH(Taulukko1[[#This Row],[Alku PVM]] )=6,DAY(Taulukko1[[#This Row],[Alku PVM]] )&lt;20))</f>
        <v>1</v>
      </c>
      <c r="AB1955" s="90" t="b">
        <f>OR(MONTH(Taulukko1[[#This Row],[Loppu PVM]])&lt;=5,AND(MONTH(Taulukko1[[#This Row],[Loppu PVM]] )=6,DAY(Taulukko1[[#This Row],[Loppu PVM]])&lt;20))</f>
        <v>0</v>
      </c>
      <c r="AC1955" s="90" t="b">
        <f>OR(MONTH(Taulukko1[[#This Row],[Alku PVM]] )&lt;=3,AND(MONTH(Taulukko1[[#This Row],[Alku PVM]] )=3))</f>
        <v>0</v>
      </c>
      <c r="AD1955" s="90" t="b">
        <f>OR(MONTH(Taulukko1[[#This Row],[Loppu PVM]] )&lt;=3,AND(MONTH(Taulukko1[[#This Row],[Loppu PVM]] )=3))</f>
        <v>0</v>
      </c>
      <c r="AE1955" s="90" t="b">
        <f>OR(MONTH(Taulukko1[[#This Row],[Alku PVM]] )&lt;=9,AND(MONTH(Taulukko1[[#This Row],[Alku PVM]] )=9))</f>
        <v>1</v>
      </c>
      <c r="AF1955" s="90" t="b">
        <f>OR(MONTH(Taulukko1[[#This Row],[Loppu PVM]])&lt;=9,AND(MONTH(Taulukko1[[#This Row],[Loppu PVM]] )=9))</f>
        <v>1</v>
      </c>
      <c r="AG1955" s="90" t="b">
        <f>OR(MONTH(Taulukko1[[#This Row],[Alku PVM]] )&lt;=6,AND(MONTH(Taulukko1[[#This Row],[Alku PVM]] )=6))</f>
        <v>1</v>
      </c>
      <c r="AH1955" s="90" t="b">
        <f>OR(MONTH(Taulukko1[[#This Row],[Loppu PVM]])&lt;=6,AND(MONTH(Taulukko1[[#This Row],[Loppu PVM]] )=6))</f>
        <v>0</v>
      </c>
    </row>
    <row r="1956" spans="1:34" ht="12.75" customHeight="1">
      <c r="A1956" t="s">
        <v>4218</v>
      </c>
      <c r="B1956" s="23">
        <v>41061</v>
      </c>
      <c r="C1956" t="s">
        <v>4217</v>
      </c>
      <c r="F1956" s="4">
        <v>41087</v>
      </c>
      <c r="G1956" s="5">
        <v>450</v>
      </c>
      <c r="H1956" s="22">
        <v>450</v>
      </c>
      <c r="I1956" s="126" t="e">
        <f>INDEX('TOL2008'!B:B,MATCH(A1956,'TOL2008'!A:A,0))</f>
        <v>#N/A</v>
      </c>
      <c r="J1956" s="126" t="e">
        <f>INDEX(Pääluokka!$H$2:$H$100,MATCH(VALUE(LEFT(Taulukko1[[#This Row],[TOL2008]],2)),Pääluokka!$G$2:$G$100,0))</f>
        <v>#N/A</v>
      </c>
      <c r="K1956" s="126" t="e">
        <f>INDEX(Pääluokka!$I$2:$I$100,MATCH(VALUE(LEFT(Taulukko1[[#This Row],[TOL2008]],2)),Pääluokka!$G$2:$G$100,0))</f>
        <v>#N/A</v>
      </c>
      <c r="L1956" s="41">
        <f t="shared" si="300"/>
        <v>26</v>
      </c>
      <c r="M1956" s="43">
        <f t="shared" si="301"/>
        <v>41061</v>
      </c>
      <c r="N1956" s="43">
        <f t="shared" si="302"/>
        <v>41087</v>
      </c>
      <c r="O1956" s="43">
        <f t="shared" si="303"/>
        <v>41061</v>
      </c>
      <c r="P1956" s="43">
        <f t="shared" si="304"/>
        <v>41061</v>
      </c>
      <c r="Q1956" s="41">
        <f t="shared" si="305"/>
        <v>2012</v>
      </c>
      <c r="R1956" s="41">
        <f t="shared" si="306"/>
        <v>2012</v>
      </c>
      <c r="S1956" s="43" t="str">
        <f>YEAR(Taulukko1[[#This Row],[Alku KK]])&amp;"Q"&amp;ROUNDDOWN((MONTH(Taulukko1[[#This Row],[Alku KK]])-1)/3+1,0)</f>
        <v>2012Q2</v>
      </c>
      <c r="T1956" s="43" t="str">
        <f>YEAR(Taulukko1[[#This Row],[Loppu KK]])&amp;"Q"&amp;ROUNDDOWN((MONTH(Taulukko1[[#This Row],[Loppu KK]])-1)/3+1,0)</f>
        <v>2012Q2</v>
      </c>
      <c r="U1956" s="66">
        <f>IF(COUNT(Taulukko1[[#This Row],[Neuvottelujen alaiset ]])=1,Taulukko1[[#This Row],[Neuvottelujen alaiset ]],Taulukko1[[#This Row],[Vähennystarve]])</f>
        <v>450</v>
      </c>
      <c r="V1956" s="44" t="str">
        <f t="shared" si="307"/>
        <v>NA</v>
      </c>
      <c r="W1956" s="44">
        <f t="shared" si="308"/>
        <v>1</v>
      </c>
      <c r="X1956" s="44" t="str">
        <f t="shared" si="309"/>
        <v>NA</v>
      </c>
      <c r="Y1956" s="90" t="b">
        <f>AND(MONTH(Taulukko1[[#This Row],[Alku PVM]] )=6,DAY(Taulukko1[[#This Row],[Alku PVM]] )&gt;19)</f>
        <v>0</v>
      </c>
      <c r="Z1956" s="90" t="b">
        <f>AND(MONTH(Taulukko1[[#This Row],[Loppu PVM]] )=6,DAY(Taulukko1[[#This Row],[Loppu PVM]] )&gt;19)</f>
        <v>1</v>
      </c>
      <c r="AA1956" s="90" t="b">
        <f>OR(MONTH(Taulukko1[[#This Row],[Alku PVM]] )&lt;=5,AND(MONTH(Taulukko1[[#This Row],[Alku PVM]] )=6,DAY(Taulukko1[[#This Row],[Alku PVM]] )&lt;20))</f>
        <v>1</v>
      </c>
      <c r="AB1956" s="90" t="b">
        <f>OR(MONTH(Taulukko1[[#This Row],[Loppu PVM]])&lt;=5,AND(MONTH(Taulukko1[[#This Row],[Loppu PVM]] )=6,DAY(Taulukko1[[#This Row],[Loppu PVM]])&lt;20))</f>
        <v>0</v>
      </c>
      <c r="AC1956" s="90" t="b">
        <f>OR(MONTH(Taulukko1[[#This Row],[Alku PVM]] )&lt;=3,AND(MONTH(Taulukko1[[#This Row],[Alku PVM]] )=3))</f>
        <v>0</v>
      </c>
      <c r="AD1956" s="90" t="b">
        <f>OR(MONTH(Taulukko1[[#This Row],[Loppu PVM]] )&lt;=3,AND(MONTH(Taulukko1[[#This Row],[Loppu PVM]] )=3))</f>
        <v>0</v>
      </c>
      <c r="AE1956" s="90" t="b">
        <f>OR(MONTH(Taulukko1[[#This Row],[Alku PVM]] )&lt;=9,AND(MONTH(Taulukko1[[#This Row],[Alku PVM]] )=9))</f>
        <v>1</v>
      </c>
      <c r="AF1956" s="90" t="b">
        <f>OR(MONTH(Taulukko1[[#This Row],[Loppu PVM]])&lt;=9,AND(MONTH(Taulukko1[[#This Row],[Loppu PVM]] )=9))</f>
        <v>1</v>
      </c>
      <c r="AG1956" s="90" t="b">
        <f>OR(MONTH(Taulukko1[[#This Row],[Alku PVM]] )&lt;=6,AND(MONTH(Taulukko1[[#This Row],[Alku PVM]] )=6))</f>
        <v>1</v>
      </c>
      <c r="AH1956" s="90" t="b">
        <f>OR(MONTH(Taulukko1[[#This Row],[Loppu PVM]])&lt;=6,AND(MONTH(Taulukko1[[#This Row],[Loppu PVM]] )=6))</f>
        <v>1</v>
      </c>
    </row>
    <row r="1957" spans="1:34" ht="12.75" customHeight="1">
      <c r="A1957" s="21" t="s">
        <v>4257</v>
      </c>
      <c r="B1957" s="23">
        <v>41064</v>
      </c>
      <c r="C1957" t="s">
        <v>4256</v>
      </c>
      <c r="D1957" s="24"/>
      <c r="F1957" s="23">
        <v>41071</v>
      </c>
      <c r="G1957" s="24">
        <v>7</v>
      </c>
      <c r="H1957" s="22">
        <v>29</v>
      </c>
      <c r="I1957" s="126" t="e">
        <f>INDEX('TOL2008'!B:B,MATCH(A1957,'TOL2008'!A:A,0))</f>
        <v>#N/A</v>
      </c>
      <c r="J1957" s="126" t="e">
        <f>INDEX(Pääluokka!$H$2:$H$100,MATCH(VALUE(LEFT(Taulukko1[[#This Row],[TOL2008]],2)),Pääluokka!$G$2:$G$100,0))</f>
        <v>#N/A</v>
      </c>
      <c r="K1957" s="126" t="e">
        <f>INDEX(Pääluokka!$I$2:$I$100,MATCH(VALUE(LEFT(Taulukko1[[#This Row],[TOL2008]],2)),Pääluokka!$G$2:$G$100,0))</f>
        <v>#N/A</v>
      </c>
      <c r="L1957" s="41">
        <f t="shared" si="300"/>
        <v>7</v>
      </c>
      <c r="M1957" s="43">
        <f t="shared" si="301"/>
        <v>41064</v>
      </c>
      <c r="N1957" s="43">
        <f t="shared" si="302"/>
        <v>41071</v>
      </c>
      <c r="O1957" s="43">
        <f t="shared" si="303"/>
        <v>41061</v>
      </c>
      <c r="P1957" s="43">
        <f t="shared" si="304"/>
        <v>41061</v>
      </c>
      <c r="Q1957" s="41">
        <f t="shared" si="305"/>
        <v>2012</v>
      </c>
      <c r="R1957" s="41">
        <f t="shared" si="306"/>
        <v>2012</v>
      </c>
      <c r="S1957" s="43" t="str">
        <f>YEAR(Taulukko1[[#This Row],[Alku KK]])&amp;"Q"&amp;ROUNDDOWN((MONTH(Taulukko1[[#This Row],[Alku KK]])-1)/3+1,0)</f>
        <v>2012Q2</v>
      </c>
      <c r="T1957" s="43" t="str">
        <f>YEAR(Taulukko1[[#This Row],[Loppu KK]])&amp;"Q"&amp;ROUNDDOWN((MONTH(Taulukko1[[#This Row],[Loppu KK]])-1)/3+1,0)</f>
        <v>2012Q2</v>
      </c>
      <c r="U1957" s="66">
        <f>IF(COUNT(Taulukko1[[#This Row],[Neuvottelujen alaiset ]])=1,Taulukko1[[#This Row],[Neuvottelujen alaiset ]],Taulukko1[[#This Row],[Vähennystarve]])</f>
        <v>29</v>
      </c>
      <c r="V1957" s="44" t="str">
        <f t="shared" si="307"/>
        <v>NA</v>
      </c>
      <c r="W1957" s="44">
        <f t="shared" si="308"/>
        <v>0.2413793103448276</v>
      </c>
      <c r="X1957" s="44" t="str">
        <f t="shared" si="309"/>
        <v>NA</v>
      </c>
      <c r="Y1957" s="90" t="b">
        <f>AND(MONTH(Taulukko1[[#This Row],[Alku PVM]] )=6,DAY(Taulukko1[[#This Row],[Alku PVM]] )&gt;19)</f>
        <v>0</v>
      </c>
      <c r="Z1957" s="90" t="b">
        <f>AND(MONTH(Taulukko1[[#This Row],[Loppu PVM]] )=6,DAY(Taulukko1[[#This Row],[Loppu PVM]] )&gt;19)</f>
        <v>0</v>
      </c>
      <c r="AA1957" s="90" t="b">
        <f>OR(MONTH(Taulukko1[[#This Row],[Alku PVM]] )&lt;=5,AND(MONTH(Taulukko1[[#This Row],[Alku PVM]] )=6,DAY(Taulukko1[[#This Row],[Alku PVM]] )&lt;20))</f>
        <v>1</v>
      </c>
      <c r="AB1957" s="90" t="b">
        <f>OR(MONTH(Taulukko1[[#This Row],[Loppu PVM]])&lt;=5,AND(MONTH(Taulukko1[[#This Row],[Loppu PVM]] )=6,DAY(Taulukko1[[#This Row],[Loppu PVM]])&lt;20))</f>
        <v>1</v>
      </c>
      <c r="AC1957" s="90" t="b">
        <f>OR(MONTH(Taulukko1[[#This Row],[Alku PVM]] )&lt;=3,AND(MONTH(Taulukko1[[#This Row],[Alku PVM]] )=3))</f>
        <v>0</v>
      </c>
      <c r="AD1957" s="90" t="b">
        <f>OR(MONTH(Taulukko1[[#This Row],[Loppu PVM]] )&lt;=3,AND(MONTH(Taulukko1[[#This Row],[Loppu PVM]] )=3))</f>
        <v>0</v>
      </c>
      <c r="AE1957" s="90" t="b">
        <f>OR(MONTH(Taulukko1[[#This Row],[Alku PVM]] )&lt;=9,AND(MONTH(Taulukko1[[#This Row],[Alku PVM]] )=9))</f>
        <v>1</v>
      </c>
      <c r="AF1957" s="90" t="b">
        <f>OR(MONTH(Taulukko1[[#This Row],[Loppu PVM]])&lt;=9,AND(MONTH(Taulukko1[[#This Row],[Loppu PVM]] )=9))</f>
        <v>1</v>
      </c>
      <c r="AG1957" s="90" t="b">
        <f>OR(MONTH(Taulukko1[[#This Row],[Alku PVM]] )&lt;=6,AND(MONTH(Taulukko1[[#This Row],[Alku PVM]] )=6))</f>
        <v>1</v>
      </c>
      <c r="AH1957" s="90" t="b">
        <f>OR(MONTH(Taulukko1[[#This Row],[Loppu PVM]])&lt;=6,AND(MONTH(Taulukko1[[#This Row],[Loppu PVM]] )=6))</f>
        <v>1</v>
      </c>
    </row>
    <row r="1958" spans="1:34" ht="12.75" customHeight="1">
      <c r="A1958" s="21" t="s">
        <v>1783</v>
      </c>
      <c r="B1958" s="23">
        <v>41067</v>
      </c>
      <c r="C1958" s="21" t="s">
        <v>4236</v>
      </c>
      <c r="D1958" s="24"/>
      <c r="E1958" s="62">
        <v>140</v>
      </c>
      <c r="F1958" s="23">
        <v>41141</v>
      </c>
      <c r="G1958" s="24">
        <v>106</v>
      </c>
      <c r="H1958" s="22">
        <v>140</v>
      </c>
      <c r="I1958" s="126" t="e">
        <f>INDEX('TOL2008'!B:B,MATCH(A1958,'TOL2008'!A:A,0))</f>
        <v>#N/A</v>
      </c>
      <c r="J1958" s="126" t="e">
        <f>INDEX(Pääluokka!$H$2:$H$100,MATCH(VALUE(LEFT(Taulukko1[[#This Row],[TOL2008]],2)),Pääluokka!$G$2:$G$100,0))</f>
        <v>#N/A</v>
      </c>
      <c r="K1958" s="126" t="e">
        <f>INDEX(Pääluokka!$I$2:$I$100,MATCH(VALUE(LEFT(Taulukko1[[#This Row],[TOL2008]],2)),Pääluokka!$G$2:$G$100,0))</f>
        <v>#N/A</v>
      </c>
      <c r="L1958" s="41">
        <f t="shared" si="300"/>
        <v>74</v>
      </c>
      <c r="M1958" s="43">
        <f t="shared" si="301"/>
        <v>41067</v>
      </c>
      <c r="N1958" s="43">
        <f t="shared" si="302"/>
        <v>41141</v>
      </c>
      <c r="O1958" s="43">
        <f t="shared" si="303"/>
        <v>41061</v>
      </c>
      <c r="P1958" s="43">
        <f t="shared" si="304"/>
        <v>41122</v>
      </c>
      <c r="Q1958" s="41">
        <f t="shared" si="305"/>
        <v>2012</v>
      </c>
      <c r="R1958" s="41">
        <f t="shared" si="306"/>
        <v>2012</v>
      </c>
      <c r="S1958" s="43" t="str">
        <f>YEAR(Taulukko1[[#This Row],[Alku KK]])&amp;"Q"&amp;ROUNDDOWN((MONTH(Taulukko1[[#This Row],[Alku KK]])-1)/3+1,0)</f>
        <v>2012Q2</v>
      </c>
      <c r="T1958" s="43" t="str">
        <f>YEAR(Taulukko1[[#This Row],[Loppu KK]])&amp;"Q"&amp;ROUNDDOWN((MONTH(Taulukko1[[#This Row],[Loppu KK]])-1)/3+1,0)</f>
        <v>2012Q3</v>
      </c>
      <c r="U1958" s="66">
        <f>IF(COUNT(Taulukko1[[#This Row],[Neuvottelujen alaiset ]])=1,Taulukko1[[#This Row],[Neuvottelujen alaiset ]],Taulukko1[[#This Row],[Vähennystarve]])</f>
        <v>140</v>
      </c>
      <c r="V1958" s="44">
        <f t="shared" si="307"/>
        <v>1</v>
      </c>
      <c r="W1958" s="44">
        <f t="shared" si="308"/>
        <v>0.75714285714285712</v>
      </c>
      <c r="X1958" s="44">
        <f t="shared" si="309"/>
        <v>0.75714285714285712</v>
      </c>
      <c r="Y1958" s="90" t="b">
        <f>AND(MONTH(Taulukko1[[#This Row],[Alku PVM]] )=6,DAY(Taulukko1[[#This Row],[Alku PVM]] )&gt;19)</f>
        <v>0</v>
      </c>
      <c r="Z1958" s="90" t="b">
        <f>AND(MONTH(Taulukko1[[#This Row],[Loppu PVM]] )=6,DAY(Taulukko1[[#This Row],[Loppu PVM]] )&gt;19)</f>
        <v>0</v>
      </c>
      <c r="AA1958" s="90" t="b">
        <f>OR(MONTH(Taulukko1[[#This Row],[Alku PVM]] )&lt;=5,AND(MONTH(Taulukko1[[#This Row],[Alku PVM]] )=6,DAY(Taulukko1[[#This Row],[Alku PVM]] )&lt;20))</f>
        <v>1</v>
      </c>
      <c r="AB1958" s="90" t="b">
        <f>OR(MONTH(Taulukko1[[#This Row],[Loppu PVM]])&lt;=5,AND(MONTH(Taulukko1[[#This Row],[Loppu PVM]] )=6,DAY(Taulukko1[[#This Row],[Loppu PVM]])&lt;20))</f>
        <v>0</v>
      </c>
      <c r="AC1958" s="90" t="b">
        <f>OR(MONTH(Taulukko1[[#This Row],[Alku PVM]] )&lt;=3,AND(MONTH(Taulukko1[[#This Row],[Alku PVM]] )=3))</f>
        <v>0</v>
      </c>
      <c r="AD1958" s="90" t="b">
        <f>OR(MONTH(Taulukko1[[#This Row],[Loppu PVM]] )&lt;=3,AND(MONTH(Taulukko1[[#This Row],[Loppu PVM]] )=3))</f>
        <v>0</v>
      </c>
      <c r="AE1958" s="90" t="b">
        <f>OR(MONTH(Taulukko1[[#This Row],[Alku PVM]] )&lt;=9,AND(MONTH(Taulukko1[[#This Row],[Alku PVM]] )=9))</f>
        <v>1</v>
      </c>
      <c r="AF1958" s="90" t="b">
        <f>OR(MONTH(Taulukko1[[#This Row],[Loppu PVM]])&lt;=9,AND(MONTH(Taulukko1[[#This Row],[Loppu PVM]] )=9))</f>
        <v>1</v>
      </c>
      <c r="AG1958" s="90" t="b">
        <f>OR(MONTH(Taulukko1[[#This Row],[Alku PVM]] )&lt;=6,AND(MONTH(Taulukko1[[#This Row],[Alku PVM]] )=6))</f>
        <v>1</v>
      </c>
      <c r="AH1958" s="90" t="b">
        <f>OR(MONTH(Taulukko1[[#This Row],[Loppu PVM]])&lt;=6,AND(MONTH(Taulukko1[[#This Row],[Loppu PVM]] )=6))</f>
        <v>0</v>
      </c>
    </row>
    <row r="1959" spans="1:34" ht="12.75" customHeight="1">
      <c r="A1959" s="21" t="s">
        <v>3893</v>
      </c>
      <c r="B1959" s="23">
        <v>41067</v>
      </c>
      <c r="C1959" s="21" t="s">
        <v>3892</v>
      </c>
      <c r="D1959" s="24"/>
      <c r="E1959" s="62">
        <v>25</v>
      </c>
      <c r="F1959" s="23">
        <v>41075</v>
      </c>
      <c r="G1959" s="24">
        <v>21</v>
      </c>
      <c r="H1959" s="22">
        <v>170</v>
      </c>
      <c r="I1959" s="126" t="e">
        <f>INDEX('TOL2008'!B:B,MATCH(A1959,'TOL2008'!A:A,0))</f>
        <v>#N/A</v>
      </c>
      <c r="J1959" s="126" t="e">
        <f>INDEX(Pääluokka!$H$2:$H$100,MATCH(VALUE(LEFT(Taulukko1[[#This Row],[TOL2008]],2)),Pääluokka!$G$2:$G$100,0))</f>
        <v>#N/A</v>
      </c>
      <c r="K1959" s="126" t="e">
        <f>INDEX(Pääluokka!$I$2:$I$100,MATCH(VALUE(LEFT(Taulukko1[[#This Row],[TOL2008]],2)),Pääluokka!$G$2:$G$100,0))</f>
        <v>#N/A</v>
      </c>
      <c r="L1959" s="41">
        <f t="shared" si="300"/>
        <v>8</v>
      </c>
      <c r="M1959" s="43">
        <f t="shared" si="301"/>
        <v>41067</v>
      </c>
      <c r="N1959" s="43">
        <f t="shared" si="302"/>
        <v>41075</v>
      </c>
      <c r="O1959" s="43">
        <f t="shared" si="303"/>
        <v>41061</v>
      </c>
      <c r="P1959" s="43">
        <f t="shared" si="304"/>
        <v>41061</v>
      </c>
      <c r="Q1959" s="41">
        <f t="shared" si="305"/>
        <v>2012</v>
      </c>
      <c r="R1959" s="41">
        <f t="shared" si="306"/>
        <v>2012</v>
      </c>
      <c r="S1959" s="43" t="str">
        <f>YEAR(Taulukko1[[#This Row],[Alku KK]])&amp;"Q"&amp;ROUNDDOWN((MONTH(Taulukko1[[#This Row],[Alku KK]])-1)/3+1,0)</f>
        <v>2012Q2</v>
      </c>
      <c r="T1959" s="43" t="str">
        <f>YEAR(Taulukko1[[#This Row],[Loppu KK]])&amp;"Q"&amp;ROUNDDOWN((MONTH(Taulukko1[[#This Row],[Loppu KK]])-1)/3+1,0)</f>
        <v>2012Q2</v>
      </c>
      <c r="U1959" s="66">
        <f>IF(COUNT(Taulukko1[[#This Row],[Neuvottelujen alaiset ]])=1,Taulukko1[[#This Row],[Neuvottelujen alaiset ]],Taulukko1[[#This Row],[Vähennystarve]])</f>
        <v>170</v>
      </c>
      <c r="V1959" s="44">
        <f t="shared" si="307"/>
        <v>0.14705882352941177</v>
      </c>
      <c r="W1959" s="44">
        <f t="shared" si="308"/>
        <v>0.12352941176470589</v>
      </c>
      <c r="X1959" s="44">
        <f t="shared" si="309"/>
        <v>0.84</v>
      </c>
      <c r="Y1959" s="90" t="b">
        <f>AND(MONTH(Taulukko1[[#This Row],[Alku PVM]] )=6,DAY(Taulukko1[[#This Row],[Alku PVM]] )&gt;19)</f>
        <v>0</v>
      </c>
      <c r="Z1959" s="90" t="b">
        <f>AND(MONTH(Taulukko1[[#This Row],[Loppu PVM]] )=6,DAY(Taulukko1[[#This Row],[Loppu PVM]] )&gt;19)</f>
        <v>0</v>
      </c>
      <c r="AA1959" s="90" t="b">
        <f>OR(MONTH(Taulukko1[[#This Row],[Alku PVM]] )&lt;=5,AND(MONTH(Taulukko1[[#This Row],[Alku PVM]] )=6,DAY(Taulukko1[[#This Row],[Alku PVM]] )&lt;20))</f>
        <v>1</v>
      </c>
      <c r="AB1959" s="90" t="b">
        <f>OR(MONTH(Taulukko1[[#This Row],[Loppu PVM]])&lt;=5,AND(MONTH(Taulukko1[[#This Row],[Loppu PVM]] )=6,DAY(Taulukko1[[#This Row],[Loppu PVM]])&lt;20))</f>
        <v>1</v>
      </c>
      <c r="AC1959" s="90" t="b">
        <f>OR(MONTH(Taulukko1[[#This Row],[Alku PVM]] )&lt;=3,AND(MONTH(Taulukko1[[#This Row],[Alku PVM]] )=3))</f>
        <v>0</v>
      </c>
      <c r="AD1959" s="90" t="b">
        <f>OR(MONTH(Taulukko1[[#This Row],[Loppu PVM]] )&lt;=3,AND(MONTH(Taulukko1[[#This Row],[Loppu PVM]] )=3))</f>
        <v>0</v>
      </c>
      <c r="AE1959" s="90" t="b">
        <f>OR(MONTH(Taulukko1[[#This Row],[Alku PVM]] )&lt;=9,AND(MONTH(Taulukko1[[#This Row],[Alku PVM]] )=9))</f>
        <v>1</v>
      </c>
      <c r="AF1959" s="90" t="b">
        <f>OR(MONTH(Taulukko1[[#This Row],[Loppu PVM]])&lt;=9,AND(MONTH(Taulukko1[[#This Row],[Loppu PVM]] )=9))</f>
        <v>1</v>
      </c>
      <c r="AG1959" s="90" t="b">
        <f>OR(MONTH(Taulukko1[[#This Row],[Alku PVM]] )&lt;=6,AND(MONTH(Taulukko1[[#This Row],[Alku PVM]] )=6))</f>
        <v>1</v>
      </c>
      <c r="AH1959" s="90" t="b">
        <f>OR(MONTH(Taulukko1[[#This Row],[Loppu PVM]])&lt;=6,AND(MONTH(Taulukko1[[#This Row],[Loppu PVM]] )=6))</f>
        <v>1</v>
      </c>
    </row>
    <row r="1960" spans="1:34" ht="12.75" customHeight="1">
      <c r="A1960" t="s">
        <v>4127</v>
      </c>
      <c r="B1960" s="23">
        <v>41068</v>
      </c>
      <c r="C1960" t="s">
        <v>4126</v>
      </c>
      <c r="E1960" s="62">
        <v>5</v>
      </c>
      <c r="F1960" s="4"/>
      <c r="G1960" s="5"/>
      <c r="H1960" s="22">
        <v>5</v>
      </c>
      <c r="I1960" s="126" t="e">
        <f>INDEX('TOL2008'!B:B,MATCH(A1960,'TOL2008'!A:A,0))</f>
        <v>#N/A</v>
      </c>
      <c r="J1960" s="126" t="e">
        <f>INDEX(Pääluokka!$H$2:$H$100,MATCH(VALUE(LEFT(Taulukko1[[#This Row],[TOL2008]],2)),Pääluokka!$G$2:$G$100,0))</f>
        <v>#N/A</v>
      </c>
      <c r="K1960" s="126" t="e">
        <f>INDEX(Pääluokka!$I$2:$I$100,MATCH(VALUE(LEFT(Taulukko1[[#This Row],[TOL2008]],2)),Pääluokka!$G$2:$G$100,0))</f>
        <v>#N/A</v>
      </c>
      <c r="L1960" s="41" t="str">
        <f t="shared" si="300"/>
        <v>NA</v>
      </c>
      <c r="M1960" s="43">
        <f t="shared" si="301"/>
        <v>41068</v>
      </c>
      <c r="N1960" s="43">
        <f t="shared" si="302"/>
        <v>41119</v>
      </c>
      <c r="O1960" s="43">
        <f t="shared" si="303"/>
        <v>41061</v>
      </c>
      <c r="P1960" s="43">
        <f t="shared" si="304"/>
        <v>41091</v>
      </c>
      <c r="Q1960" s="41">
        <f t="shared" si="305"/>
        <v>2012</v>
      </c>
      <c r="R1960" s="41">
        <f t="shared" si="306"/>
        <v>2012</v>
      </c>
      <c r="S1960" s="43" t="str">
        <f>YEAR(Taulukko1[[#This Row],[Alku KK]])&amp;"Q"&amp;ROUNDDOWN((MONTH(Taulukko1[[#This Row],[Alku KK]])-1)/3+1,0)</f>
        <v>2012Q2</v>
      </c>
      <c r="T1960" s="43" t="str">
        <f>YEAR(Taulukko1[[#This Row],[Loppu KK]])&amp;"Q"&amp;ROUNDDOWN((MONTH(Taulukko1[[#This Row],[Loppu KK]])-1)/3+1,0)</f>
        <v>2012Q3</v>
      </c>
      <c r="U1960" s="66">
        <f>IF(COUNT(Taulukko1[[#This Row],[Neuvottelujen alaiset ]])=1,Taulukko1[[#This Row],[Neuvottelujen alaiset ]],Taulukko1[[#This Row],[Vähennystarve]])</f>
        <v>5</v>
      </c>
      <c r="V1960" s="44">
        <f t="shared" si="307"/>
        <v>1</v>
      </c>
      <c r="W1960" s="44" t="str">
        <f t="shared" si="308"/>
        <v>NA</v>
      </c>
      <c r="X1960" s="44" t="str">
        <f t="shared" si="309"/>
        <v>NA</v>
      </c>
      <c r="Y1960" s="90" t="b">
        <f>AND(MONTH(Taulukko1[[#This Row],[Alku PVM]] )=6,DAY(Taulukko1[[#This Row],[Alku PVM]] )&gt;19)</f>
        <v>0</v>
      </c>
      <c r="Z1960" s="90" t="b">
        <f>AND(MONTH(Taulukko1[[#This Row],[Loppu PVM]] )=6,DAY(Taulukko1[[#This Row],[Loppu PVM]] )&gt;19)</f>
        <v>0</v>
      </c>
      <c r="AA1960" s="90" t="b">
        <f>OR(MONTH(Taulukko1[[#This Row],[Alku PVM]] )&lt;=5,AND(MONTH(Taulukko1[[#This Row],[Alku PVM]] )=6,DAY(Taulukko1[[#This Row],[Alku PVM]] )&lt;20))</f>
        <v>1</v>
      </c>
      <c r="AB1960" s="90" t="b">
        <f>OR(MONTH(Taulukko1[[#This Row],[Loppu PVM]])&lt;=5,AND(MONTH(Taulukko1[[#This Row],[Loppu PVM]] )=6,DAY(Taulukko1[[#This Row],[Loppu PVM]])&lt;20))</f>
        <v>0</v>
      </c>
      <c r="AC1960" s="90" t="b">
        <f>OR(MONTH(Taulukko1[[#This Row],[Alku PVM]] )&lt;=3,AND(MONTH(Taulukko1[[#This Row],[Alku PVM]] )=3))</f>
        <v>0</v>
      </c>
      <c r="AD1960" s="90" t="b">
        <f>OR(MONTH(Taulukko1[[#This Row],[Loppu PVM]] )&lt;=3,AND(MONTH(Taulukko1[[#This Row],[Loppu PVM]] )=3))</f>
        <v>0</v>
      </c>
      <c r="AE1960" s="90" t="b">
        <f>OR(MONTH(Taulukko1[[#This Row],[Alku PVM]] )&lt;=9,AND(MONTH(Taulukko1[[#This Row],[Alku PVM]] )=9))</f>
        <v>1</v>
      </c>
      <c r="AF1960" s="90" t="b">
        <f>OR(MONTH(Taulukko1[[#This Row],[Loppu PVM]])&lt;=9,AND(MONTH(Taulukko1[[#This Row],[Loppu PVM]] )=9))</f>
        <v>1</v>
      </c>
      <c r="AG1960" s="90" t="b">
        <f>OR(MONTH(Taulukko1[[#This Row],[Alku PVM]] )&lt;=6,AND(MONTH(Taulukko1[[#This Row],[Alku PVM]] )=6))</f>
        <v>1</v>
      </c>
      <c r="AH1960" s="90" t="b">
        <f>OR(MONTH(Taulukko1[[#This Row],[Loppu PVM]])&lt;=6,AND(MONTH(Taulukko1[[#This Row],[Loppu PVM]] )=6))</f>
        <v>0</v>
      </c>
    </row>
    <row r="1961" spans="1:34" ht="12.75" customHeight="1">
      <c r="A1961" t="s">
        <v>954</v>
      </c>
      <c r="B1961" s="23">
        <v>41072</v>
      </c>
      <c r="C1961" t="s">
        <v>4039</v>
      </c>
      <c r="E1961" s="62">
        <v>200</v>
      </c>
      <c r="F1961" s="4">
        <v>41162</v>
      </c>
      <c r="G1961" s="5">
        <v>100</v>
      </c>
      <c r="H1961" s="22">
        <v>200</v>
      </c>
      <c r="I1961" s="126">
        <f>INDEX('TOL2008'!B:B,MATCH(A1961,'TOL2008'!A:A,0))</f>
        <v>24100</v>
      </c>
      <c r="J1961" s="126" t="str">
        <f>INDEX(Pääluokka!$H$2:$H$100,MATCH(VALUE(LEFT(Taulukko1[[#This Row],[TOL2008]],2)),Pääluokka!$G$2:$G$100,0))</f>
        <v>Teollisuus</v>
      </c>
      <c r="K1961" s="126" t="str">
        <f>INDEX(Pääluokka!$I$2:$I$100,MATCH(VALUE(LEFT(Taulukko1[[#This Row],[TOL2008]],2)),Pääluokka!$G$2:$G$100,0))</f>
        <v>Teollisuus (C-E)</v>
      </c>
      <c r="L1961" s="41">
        <f t="shared" si="300"/>
        <v>90</v>
      </c>
      <c r="M1961" s="43">
        <f t="shared" si="301"/>
        <v>41072</v>
      </c>
      <c r="N1961" s="43">
        <f t="shared" si="302"/>
        <v>41162</v>
      </c>
      <c r="O1961" s="43">
        <f t="shared" si="303"/>
        <v>41061</v>
      </c>
      <c r="P1961" s="43">
        <f t="shared" si="304"/>
        <v>41153</v>
      </c>
      <c r="Q1961" s="41">
        <f t="shared" si="305"/>
        <v>2012</v>
      </c>
      <c r="R1961" s="41">
        <f t="shared" si="306"/>
        <v>2012</v>
      </c>
      <c r="S1961" s="43" t="str">
        <f>YEAR(Taulukko1[[#This Row],[Alku KK]])&amp;"Q"&amp;ROUNDDOWN((MONTH(Taulukko1[[#This Row],[Alku KK]])-1)/3+1,0)</f>
        <v>2012Q2</v>
      </c>
      <c r="T1961" s="43" t="str">
        <f>YEAR(Taulukko1[[#This Row],[Loppu KK]])&amp;"Q"&amp;ROUNDDOWN((MONTH(Taulukko1[[#This Row],[Loppu KK]])-1)/3+1,0)</f>
        <v>2012Q3</v>
      </c>
      <c r="U1961" s="66">
        <f>IF(COUNT(Taulukko1[[#This Row],[Neuvottelujen alaiset ]])=1,Taulukko1[[#This Row],[Neuvottelujen alaiset ]],Taulukko1[[#This Row],[Vähennystarve]])</f>
        <v>200</v>
      </c>
      <c r="V1961" s="44">
        <f t="shared" si="307"/>
        <v>1</v>
      </c>
      <c r="W1961" s="44">
        <f t="shared" si="308"/>
        <v>0.5</v>
      </c>
      <c r="X1961" s="44">
        <f t="shared" si="309"/>
        <v>0.5</v>
      </c>
      <c r="Y1961" s="90" t="b">
        <f>AND(MONTH(Taulukko1[[#This Row],[Alku PVM]] )=6,DAY(Taulukko1[[#This Row],[Alku PVM]] )&gt;19)</f>
        <v>0</v>
      </c>
      <c r="Z1961" s="90" t="b">
        <f>AND(MONTH(Taulukko1[[#This Row],[Loppu PVM]] )=6,DAY(Taulukko1[[#This Row],[Loppu PVM]] )&gt;19)</f>
        <v>0</v>
      </c>
      <c r="AA1961" s="90" t="b">
        <f>OR(MONTH(Taulukko1[[#This Row],[Alku PVM]] )&lt;=5,AND(MONTH(Taulukko1[[#This Row],[Alku PVM]] )=6,DAY(Taulukko1[[#This Row],[Alku PVM]] )&lt;20))</f>
        <v>1</v>
      </c>
      <c r="AB1961" s="90" t="b">
        <f>OR(MONTH(Taulukko1[[#This Row],[Loppu PVM]])&lt;=5,AND(MONTH(Taulukko1[[#This Row],[Loppu PVM]] )=6,DAY(Taulukko1[[#This Row],[Loppu PVM]])&lt;20))</f>
        <v>0</v>
      </c>
      <c r="AC1961" s="90" t="b">
        <f>OR(MONTH(Taulukko1[[#This Row],[Alku PVM]] )&lt;=3,AND(MONTH(Taulukko1[[#This Row],[Alku PVM]] )=3))</f>
        <v>0</v>
      </c>
      <c r="AD1961" s="90" t="b">
        <f>OR(MONTH(Taulukko1[[#This Row],[Loppu PVM]] )&lt;=3,AND(MONTH(Taulukko1[[#This Row],[Loppu PVM]] )=3))</f>
        <v>0</v>
      </c>
      <c r="AE1961" s="90" t="b">
        <f>OR(MONTH(Taulukko1[[#This Row],[Alku PVM]] )&lt;=9,AND(MONTH(Taulukko1[[#This Row],[Alku PVM]] )=9))</f>
        <v>1</v>
      </c>
      <c r="AF1961" s="90" t="b">
        <f>OR(MONTH(Taulukko1[[#This Row],[Loppu PVM]])&lt;=9,AND(MONTH(Taulukko1[[#This Row],[Loppu PVM]] )=9))</f>
        <v>1</v>
      </c>
      <c r="AG1961" s="90" t="b">
        <f>OR(MONTH(Taulukko1[[#This Row],[Alku PVM]] )&lt;=6,AND(MONTH(Taulukko1[[#This Row],[Alku PVM]] )=6))</f>
        <v>1</v>
      </c>
      <c r="AH1961" s="90" t="b">
        <f>OR(MONTH(Taulukko1[[#This Row],[Loppu PVM]])&lt;=6,AND(MONTH(Taulukko1[[#This Row],[Loppu PVM]] )=6))</f>
        <v>0</v>
      </c>
    </row>
    <row r="1962" spans="1:34" ht="12.75" customHeight="1">
      <c r="A1962" s="21" t="s">
        <v>227</v>
      </c>
      <c r="B1962" s="23">
        <v>41072</v>
      </c>
      <c r="C1962" s="21" t="s">
        <v>3995</v>
      </c>
      <c r="D1962" s="24">
        <v>100</v>
      </c>
      <c r="F1962" s="23">
        <v>41085</v>
      </c>
      <c r="G1962" s="24">
        <v>0</v>
      </c>
      <c r="H1962" s="22">
        <v>100</v>
      </c>
      <c r="I1962" s="126">
        <f>INDEX('TOL2008'!B:B,MATCH(A1962,'TOL2008'!A:A,0))</f>
        <v>24100</v>
      </c>
      <c r="J1962" s="126" t="str">
        <f>INDEX(Pääluokka!$H$2:$H$100,MATCH(VALUE(LEFT(Taulukko1[[#This Row],[TOL2008]],2)),Pääluokka!$G$2:$G$100,0))</f>
        <v>Teollisuus</v>
      </c>
      <c r="K1962" s="126" t="str">
        <f>INDEX(Pääluokka!$I$2:$I$100,MATCH(VALUE(LEFT(Taulukko1[[#This Row],[TOL2008]],2)),Pääluokka!$G$2:$G$100,0))</f>
        <v>Teollisuus (C-E)</v>
      </c>
      <c r="L1962" s="41">
        <f t="shared" si="300"/>
        <v>13</v>
      </c>
      <c r="M1962" s="43">
        <f t="shared" si="301"/>
        <v>41072</v>
      </c>
      <c r="N1962" s="43">
        <f t="shared" si="302"/>
        <v>41085</v>
      </c>
      <c r="O1962" s="43">
        <f t="shared" si="303"/>
        <v>41061</v>
      </c>
      <c r="P1962" s="43">
        <f t="shared" si="304"/>
        <v>41061</v>
      </c>
      <c r="Q1962" s="41">
        <f t="shared" si="305"/>
        <v>2012</v>
      </c>
      <c r="R1962" s="41">
        <f t="shared" si="306"/>
        <v>2012</v>
      </c>
      <c r="S1962" s="43" t="str">
        <f>YEAR(Taulukko1[[#This Row],[Alku KK]])&amp;"Q"&amp;ROUNDDOWN((MONTH(Taulukko1[[#This Row],[Alku KK]])-1)/3+1,0)</f>
        <v>2012Q2</v>
      </c>
      <c r="T1962" s="43" t="str">
        <f>YEAR(Taulukko1[[#This Row],[Loppu KK]])&amp;"Q"&amp;ROUNDDOWN((MONTH(Taulukko1[[#This Row],[Loppu KK]])-1)/3+1,0)</f>
        <v>2012Q2</v>
      </c>
      <c r="U1962" s="66">
        <f>IF(COUNT(Taulukko1[[#This Row],[Neuvottelujen alaiset ]])=1,Taulukko1[[#This Row],[Neuvottelujen alaiset ]],Taulukko1[[#This Row],[Vähennystarve]])</f>
        <v>100</v>
      </c>
      <c r="V1962" s="44" t="str">
        <f t="shared" si="307"/>
        <v>NA</v>
      </c>
      <c r="W1962" s="44">
        <f t="shared" si="308"/>
        <v>0</v>
      </c>
      <c r="X1962" s="44" t="str">
        <f t="shared" si="309"/>
        <v>NA</v>
      </c>
      <c r="Y1962" s="90" t="b">
        <f>AND(MONTH(Taulukko1[[#This Row],[Alku PVM]] )=6,DAY(Taulukko1[[#This Row],[Alku PVM]] )&gt;19)</f>
        <v>0</v>
      </c>
      <c r="Z1962" s="90" t="b">
        <f>AND(MONTH(Taulukko1[[#This Row],[Loppu PVM]] )=6,DAY(Taulukko1[[#This Row],[Loppu PVM]] )&gt;19)</f>
        <v>1</v>
      </c>
      <c r="AA1962" s="90" t="b">
        <f>OR(MONTH(Taulukko1[[#This Row],[Alku PVM]] )&lt;=5,AND(MONTH(Taulukko1[[#This Row],[Alku PVM]] )=6,DAY(Taulukko1[[#This Row],[Alku PVM]] )&lt;20))</f>
        <v>1</v>
      </c>
      <c r="AB1962" s="90" t="b">
        <f>OR(MONTH(Taulukko1[[#This Row],[Loppu PVM]])&lt;=5,AND(MONTH(Taulukko1[[#This Row],[Loppu PVM]] )=6,DAY(Taulukko1[[#This Row],[Loppu PVM]])&lt;20))</f>
        <v>0</v>
      </c>
      <c r="AC1962" s="90" t="b">
        <f>OR(MONTH(Taulukko1[[#This Row],[Alku PVM]] )&lt;=3,AND(MONTH(Taulukko1[[#This Row],[Alku PVM]] )=3))</f>
        <v>0</v>
      </c>
      <c r="AD1962" s="90" t="b">
        <f>OR(MONTH(Taulukko1[[#This Row],[Loppu PVM]] )&lt;=3,AND(MONTH(Taulukko1[[#This Row],[Loppu PVM]] )=3))</f>
        <v>0</v>
      </c>
      <c r="AE1962" s="90" t="b">
        <f>OR(MONTH(Taulukko1[[#This Row],[Alku PVM]] )&lt;=9,AND(MONTH(Taulukko1[[#This Row],[Alku PVM]] )=9))</f>
        <v>1</v>
      </c>
      <c r="AF1962" s="90" t="b">
        <f>OR(MONTH(Taulukko1[[#This Row],[Loppu PVM]])&lt;=9,AND(MONTH(Taulukko1[[#This Row],[Loppu PVM]] )=9))</f>
        <v>1</v>
      </c>
      <c r="AG1962" s="90" t="b">
        <f>OR(MONTH(Taulukko1[[#This Row],[Alku PVM]] )&lt;=6,AND(MONTH(Taulukko1[[#This Row],[Alku PVM]] )=6))</f>
        <v>1</v>
      </c>
      <c r="AH1962" s="90" t="b">
        <f>OR(MONTH(Taulukko1[[#This Row],[Loppu PVM]])&lt;=6,AND(MONTH(Taulukko1[[#This Row],[Loppu PVM]] )=6))</f>
        <v>1</v>
      </c>
    </row>
    <row r="1963" spans="1:34" ht="12.75" customHeight="1">
      <c r="A1963" t="s">
        <v>982</v>
      </c>
      <c r="B1963" s="23">
        <v>41074</v>
      </c>
      <c r="C1963" t="s">
        <v>984</v>
      </c>
      <c r="E1963" s="62">
        <v>3700</v>
      </c>
      <c r="F1963" s="4">
        <v>41291</v>
      </c>
      <c r="G1963" s="5">
        <v>300</v>
      </c>
      <c r="H1963" s="22">
        <v>3700</v>
      </c>
      <c r="I1963" s="126">
        <f>INDEX('TOL2008'!B:B,MATCH(A1963,'TOL2008'!A:A,0))</f>
        <v>26300</v>
      </c>
      <c r="J1963" s="126" t="str">
        <f>INDEX(Pääluokka!$H$2:$H$100,MATCH(VALUE(LEFT(Taulukko1[[#This Row],[TOL2008]],2)),Pääluokka!$G$2:$G$100,0))</f>
        <v>Teollisuus</v>
      </c>
      <c r="K1963" s="126" t="str">
        <f>INDEX(Pääluokka!$I$2:$I$100,MATCH(VALUE(LEFT(Taulukko1[[#This Row],[TOL2008]],2)),Pääluokka!$G$2:$G$100,0))</f>
        <v>Teollisuus (C-E)</v>
      </c>
      <c r="L1963" s="41">
        <f t="shared" si="300"/>
        <v>217</v>
      </c>
      <c r="M1963" s="43">
        <f t="shared" si="301"/>
        <v>41074</v>
      </c>
      <c r="N1963" s="43">
        <f t="shared" si="302"/>
        <v>41291</v>
      </c>
      <c r="O1963" s="43">
        <f t="shared" si="303"/>
        <v>41061</v>
      </c>
      <c r="P1963" s="43">
        <f t="shared" si="304"/>
        <v>41275</v>
      </c>
      <c r="Q1963" s="41">
        <f t="shared" si="305"/>
        <v>2012</v>
      </c>
      <c r="R1963" s="41">
        <f t="shared" si="306"/>
        <v>2013</v>
      </c>
      <c r="S1963" s="43" t="str">
        <f>YEAR(Taulukko1[[#This Row],[Alku KK]])&amp;"Q"&amp;ROUNDDOWN((MONTH(Taulukko1[[#This Row],[Alku KK]])-1)/3+1,0)</f>
        <v>2012Q2</v>
      </c>
      <c r="T1963" s="43" t="str">
        <f>YEAR(Taulukko1[[#This Row],[Loppu KK]])&amp;"Q"&amp;ROUNDDOWN((MONTH(Taulukko1[[#This Row],[Loppu KK]])-1)/3+1,0)</f>
        <v>2013Q1</v>
      </c>
      <c r="U1963" s="66">
        <f>IF(COUNT(Taulukko1[[#This Row],[Neuvottelujen alaiset ]])=1,Taulukko1[[#This Row],[Neuvottelujen alaiset ]],Taulukko1[[#This Row],[Vähennystarve]])</f>
        <v>3700</v>
      </c>
      <c r="V1963" s="44">
        <f t="shared" si="307"/>
        <v>1</v>
      </c>
      <c r="W1963" s="44">
        <f t="shared" si="308"/>
        <v>8.1081081081081086E-2</v>
      </c>
      <c r="X1963" s="44">
        <f t="shared" si="309"/>
        <v>8.1081081081081086E-2</v>
      </c>
      <c r="Y1963" s="90" t="b">
        <f>AND(MONTH(Taulukko1[[#This Row],[Alku PVM]] )=6,DAY(Taulukko1[[#This Row],[Alku PVM]] )&gt;19)</f>
        <v>0</v>
      </c>
      <c r="Z1963" s="90" t="b">
        <f>AND(MONTH(Taulukko1[[#This Row],[Loppu PVM]] )=6,DAY(Taulukko1[[#This Row],[Loppu PVM]] )&gt;19)</f>
        <v>0</v>
      </c>
      <c r="AA1963" s="90" t="b">
        <f>OR(MONTH(Taulukko1[[#This Row],[Alku PVM]] )&lt;=5,AND(MONTH(Taulukko1[[#This Row],[Alku PVM]] )=6,DAY(Taulukko1[[#This Row],[Alku PVM]] )&lt;20))</f>
        <v>1</v>
      </c>
      <c r="AB1963" s="90" t="b">
        <f>OR(MONTH(Taulukko1[[#This Row],[Loppu PVM]])&lt;=5,AND(MONTH(Taulukko1[[#This Row],[Loppu PVM]] )=6,DAY(Taulukko1[[#This Row],[Loppu PVM]])&lt;20))</f>
        <v>1</v>
      </c>
      <c r="AC1963" s="90" t="b">
        <f>OR(MONTH(Taulukko1[[#This Row],[Alku PVM]] )&lt;=3,AND(MONTH(Taulukko1[[#This Row],[Alku PVM]] )=3))</f>
        <v>0</v>
      </c>
      <c r="AD1963" s="90" t="b">
        <f>OR(MONTH(Taulukko1[[#This Row],[Loppu PVM]] )&lt;=3,AND(MONTH(Taulukko1[[#This Row],[Loppu PVM]] )=3))</f>
        <v>1</v>
      </c>
      <c r="AE1963" s="90" t="b">
        <f>OR(MONTH(Taulukko1[[#This Row],[Alku PVM]] )&lt;=9,AND(MONTH(Taulukko1[[#This Row],[Alku PVM]] )=9))</f>
        <v>1</v>
      </c>
      <c r="AF1963" s="90" t="b">
        <f>OR(MONTH(Taulukko1[[#This Row],[Loppu PVM]])&lt;=9,AND(MONTH(Taulukko1[[#This Row],[Loppu PVM]] )=9))</f>
        <v>1</v>
      </c>
      <c r="AG1963" s="90" t="b">
        <f>OR(MONTH(Taulukko1[[#This Row],[Alku PVM]] )&lt;=6,AND(MONTH(Taulukko1[[#This Row],[Alku PVM]] )=6))</f>
        <v>1</v>
      </c>
      <c r="AH1963" s="90" t="b">
        <f>OR(MONTH(Taulukko1[[#This Row],[Loppu PVM]])&lt;=6,AND(MONTH(Taulukko1[[#This Row],[Loppu PVM]] )=6))</f>
        <v>1</v>
      </c>
    </row>
    <row r="1964" spans="1:34" ht="12.75" customHeight="1">
      <c r="A1964" t="s">
        <v>982</v>
      </c>
      <c r="B1964" s="23">
        <v>41074</v>
      </c>
      <c r="C1964" t="s">
        <v>4061</v>
      </c>
      <c r="D1964" s="21"/>
      <c r="E1964" s="62">
        <v>3700</v>
      </c>
      <c r="F1964" s="4">
        <v>41117</v>
      </c>
      <c r="G1964" s="5">
        <v>780</v>
      </c>
      <c r="H1964" s="16">
        <v>3700</v>
      </c>
      <c r="I1964" s="126">
        <f>INDEX('TOL2008'!B:B,MATCH(A1964,'TOL2008'!A:A,0))</f>
        <v>26300</v>
      </c>
      <c r="J1964" s="126" t="str">
        <f>INDEX(Pääluokka!$H$2:$H$100,MATCH(VALUE(LEFT(Taulukko1[[#This Row],[TOL2008]],2)),Pääluokka!$G$2:$G$100,0))</f>
        <v>Teollisuus</v>
      </c>
      <c r="K1964" s="126" t="str">
        <f>INDEX(Pääluokka!$I$2:$I$100,MATCH(VALUE(LEFT(Taulukko1[[#This Row],[TOL2008]],2)),Pääluokka!$G$2:$G$100,0))</f>
        <v>Teollisuus (C-E)</v>
      </c>
      <c r="L1964" s="41">
        <f t="shared" si="300"/>
        <v>43</v>
      </c>
      <c r="M1964" s="43">
        <f t="shared" si="301"/>
        <v>41074</v>
      </c>
      <c r="N1964" s="43">
        <f t="shared" si="302"/>
        <v>41117</v>
      </c>
      <c r="O1964" s="43">
        <f t="shared" si="303"/>
        <v>41061</v>
      </c>
      <c r="P1964" s="43">
        <f t="shared" si="304"/>
        <v>41091</v>
      </c>
      <c r="Q1964" s="41">
        <f t="shared" si="305"/>
        <v>2012</v>
      </c>
      <c r="R1964" s="41">
        <f t="shared" si="306"/>
        <v>2012</v>
      </c>
      <c r="S1964" s="43" t="str">
        <f>YEAR(Taulukko1[[#This Row],[Alku KK]])&amp;"Q"&amp;ROUNDDOWN((MONTH(Taulukko1[[#This Row],[Alku KK]])-1)/3+1,0)</f>
        <v>2012Q2</v>
      </c>
      <c r="T1964" s="43" t="str">
        <f>YEAR(Taulukko1[[#This Row],[Loppu KK]])&amp;"Q"&amp;ROUNDDOWN((MONTH(Taulukko1[[#This Row],[Loppu KK]])-1)/3+1,0)</f>
        <v>2012Q3</v>
      </c>
      <c r="U1964" s="66">
        <f>IF(COUNT(Taulukko1[[#This Row],[Neuvottelujen alaiset ]])=1,Taulukko1[[#This Row],[Neuvottelujen alaiset ]],Taulukko1[[#This Row],[Vähennystarve]])</f>
        <v>3700</v>
      </c>
      <c r="V1964" s="44">
        <f t="shared" si="307"/>
        <v>1</v>
      </c>
      <c r="W1964" s="44">
        <f t="shared" si="308"/>
        <v>0.21081081081081082</v>
      </c>
      <c r="X1964" s="44">
        <f t="shared" si="309"/>
        <v>0.21081081081081082</v>
      </c>
      <c r="Y1964" s="90" t="b">
        <f>AND(MONTH(Taulukko1[[#This Row],[Alku PVM]] )=6,DAY(Taulukko1[[#This Row],[Alku PVM]] )&gt;19)</f>
        <v>0</v>
      </c>
      <c r="Z1964" s="90" t="b">
        <f>AND(MONTH(Taulukko1[[#This Row],[Loppu PVM]] )=6,DAY(Taulukko1[[#This Row],[Loppu PVM]] )&gt;19)</f>
        <v>0</v>
      </c>
      <c r="AA1964" s="90" t="b">
        <f>OR(MONTH(Taulukko1[[#This Row],[Alku PVM]] )&lt;=5,AND(MONTH(Taulukko1[[#This Row],[Alku PVM]] )=6,DAY(Taulukko1[[#This Row],[Alku PVM]] )&lt;20))</f>
        <v>1</v>
      </c>
      <c r="AB1964" s="90" t="b">
        <f>OR(MONTH(Taulukko1[[#This Row],[Loppu PVM]])&lt;=5,AND(MONTH(Taulukko1[[#This Row],[Loppu PVM]] )=6,DAY(Taulukko1[[#This Row],[Loppu PVM]])&lt;20))</f>
        <v>0</v>
      </c>
      <c r="AC1964" s="90" t="b">
        <f>OR(MONTH(Taulukko1[[#This Row],[Alku PVM]] )&lt;=3,AND(MONTH(Taulukko1[[#This Row],[Alku PVM]] )=3))</f>
        <v>0</v>
      </c>
      <c r="AD1964" s="90" t="b">
        <f>OR(MONTH(Taulukko1[[#This Row],[Loppu PVM]] )&lt;=3,AND(MONTH(Taulukko1[[#This Row],[Loppu PVM]] )=3))</f>
        <v>0</v>
      </c>
      <c r="AE1964" s="90" t="b">
        <f>OR(MONTH(Taulukko1[[#This Row],[Alku PVM]] )&lt;=9,AND(MONTH(Taulukko1[[#This Row],[Alku PVM]] )=9))</f>
        <v>1</v>
      </c>
      <c r="AF1964" s="90" t="b">
        <f>OR(MONTH(Taulukko1[[#This Row],[Loppu PVM]])&lt;=9,AND(MONTH(Taulukko1[[#This Row],[Loppu PVM]] )=9))</f>
        <v>1</v>
      </c>
      <c r="AG1964" s="90" t="b">
        <f>OR(MONTH(Taulukko1[[#This Row],[Alku PVM]] )&lt;=6,AND(MONTH(Taulukko1[[#This Row],[Alku PVM]] )=6))</f>
        <v>1</v>
      </c>
      <c r="AH1964" s="90" t="b">
        <f>OR(MONTH(Taulukko1[[#This Row],[Loppu PVM]])&lt;=6,AND(MONTH(Taulukko1[[#This Row],[Loppu PVM]] )=6))</f>
        <v>0</v>
      </c>
    </row>
    <row r="1965" spans="1:34" ht="12.75" customHeight="1">
      <c r="A1965" t="s">
        <v>982</v>
      </c>
      <c r="B1965" s="23">
        <v>41074</v>
      </c>
      <c r="C1965" t="s">
        <v>4060</v>
      </c>
      <c r="D1965" s="21"/>
      <c r="F1965" s="4">
        <v>41151</v>
      </c>
      <c r="G1965" s="5">
        <v>1920</v>
      </c>
      <c r="H1965" s="16"/>
      <c r="I1965" s="126">
        <f>INDEX('TOL2008'!B:B,MATCH(A1965,'TOL2008'!A:A,0))</f>
        <v>26300</v>
      </c>
      <c r="J1965" s="126" t="str">
        <f>INDEX(Pääluokka!$H$2:$H$100,MATCH(VALUE(LEFT(Taulukko1[[#This Row],[TOL2008]],2)),Pääluokka!$G$2:$G$100,0))</f>
        <v>Teollisuus</v>
      </c>
      <c r="K1965" s="126" t="str">
        <f>INDEX(Pääluokka!$I$2:$I$100,MATCH(VALUE(LEFT(Taulukko1[[#This Row],[TOL2008]],2)),Pääluokka!$G$2:$G$100,0))</f>
        <v>Teollisuus (C-E)</v>
      </c>
      <c r="L1965" s="41">
        <f t="shared" si="300"/>
        <v>77</v>
      </c>
      <c r="M1965" s="43">
        <f t="shared" si="301"/>
        <v>41074</v>
      </c>
      <c r="N1965" s="43">
        <f t="shared" si="302"/>
        <v>41151</v>
      </c>
      <c r="O1965" s="43">
        <f t="shared" si="303"/>
        <v>41061</v>
      </c>
      <c r="P1965" s="43">
        <f t="shared" si="304"/>
        <v>41122</v>
      </c>
      <c r="Q1965" s="41">
        <f t="shared" si="305"/>
        <v>2012</v>
      </c>
      <c r="R1965" s="41">
        <f t="shared" si="306"/>
        <v>2012</v>
      </c>
      <c r="S1965" s="43" t="str">
        <f>YEAR(Taulukko1[[#This Row],[Alku KK]])&amp;"Q"&amp;ROUNDDOWN((MONTH(Taulukko1[[#This Row],[Alku KK]])-1)/3+1,0)</f>
        <v>2012Q2</v>
      </c>
      <c r="T1965" s="43" t="str">
        <f>YEAR(Taulukko1[[#This Row],[Loppu KK]])&amp;"Q"&amp;ROUNDDOWN((MONTH(Taulukko1[[#This Row],[Loppu KK]])-1)/3+1,0)</f>
        <v>2012Q3</v>
      </c>
      <c r="U1965" s="66">
        <f>IF(COUNT(Taulukko1[[#This Row],[Neuvottelujen alaiset ]])=1,Taulukko1[[#This Row],[Neuvottelujen alaiset ]],Taulukko1[[#This Row],[Vähennystarve]])</f>
        <v>0</v>
      </c>
      <c r="V1965" s="44" t="str">
        <f t="shared" si="307"/>
        <v>NA</v>
      </c>
      <c r="W1965" s="44" t="str">
        <f t="shared" si="308"/>
        <v>NA</v>
      </c>
      <c r="X1965" s="44" t="str">
        <f t="shared" si="309"/>
        <v>NA</v>
      </c>
      <c r="Y1965" s="90" t="b">
        <f>AND(MONTH(Taulukko1[[#This Row],[Alku PVM]] )=6,DAY(Taulukko1[[#This Row],[Alku PVM]] )&gt;19)</f>
        <v>0</v>
      </c>
      <c r="Z1965" s="90" t="b">
        <f>AND(MONTH(Taulukko1[[#This Row],[Loppu PVM]] )=6,DAY(Taulukko1[[#This Row],[Loppu PVM]] )&gt;19)</f>
        <v>0</v>
      </c>
      <c r="AA1965" s="90" t="b">
        <f>OR(MONTH(Taulukko1[[#This Row],[Alku PVM]] )&lt;=5,AND(MONTH(Taulukko1[[#This Row],[Alku PVM]] )=6,DAY(Taulukko1[[#This Row],[Alku PVM]] )&lt;20))</f>
        <v>1</v>
      </c>
      <c r="AB1965" s="90" t="b">
        <f>OR(MONTH(Taulukko1[[#This Row],[Loppu PVM]])&lt;=5,AND(MONTH(Taulukko1[[#This Row],[Loppu PVM]] )=6,DAY(Taulukko1[[#This Row],[Loppu PVM]])&lt;20))</f>
        <v>0</v>
      </c>
      <c r="AC1965" s="90" t="b">
        <f>OR(MONTH(Taulukko1[[#This Row],[Alku PVM]] )&lt;=3,AND(MONTH(Taulukko1[[#This Row],[Alku PVM]] )=3))</f>
        <v>0</v>
      </c>
      <c r="AD1965" s="90" t="b">
        <f>OR(MONTH(Taulukko1[[#This Row],[Loppu PVM]] )&lt;=3,AND(MONTH(Taulukko1[[#This Row],[Loppu PVM]] )=3))</f>
        <v>0</v>
      </c>
      <c r="AE1965" s="90" t="b">
        <f>OR(MONTH(Taulukko1[[#This Row],[Alku PVM]] )&lt;=9,AND(MONTH(Taulukko1[[#This Row],[Alku PVM]] )=9))</f>
        <v>1</v>
      </c>
      <c r="AF1965" s="90" t="b">
        <f>OR(MONTH(Taulukko1[[#This Row],[Loppu PVM]])&lt;=9,AND(MONTH(Taulukko1[[#This Row],[Loppu PVM]] )=9))</f>
        <v>1</v>
      </c>
      <c r="AG1965" s="90" t="b">
        <f>OR(MONTH(Taulukko1[[#This Row],[Alku PVM]] )&lt;=6,AND(MONTH(Taulukko1[[#This Row],[Alku PVM]] )=6))</f>
        <v>1</v>
      </c>
      <c r="AH1965" s="90" t="b">
        <f>OR(MONTH(Taulukko1[[#This Row],[Loppu PVM]])&lt;=6,AND(MONTH(Taulukko1[[#This Row],[Loppu PVM]] )=6))</f>
        <v>0</v>
      </c>
    </row>
    <row r="1966" spans="1:34" ht="12.75" customHeight="1">
      <c r="A1966" t="s">
        <v>3933</v>
      </c>
      <c r="B1966" s="23">
        <v>41075</v>
      </c>
      <c r="C1966" t="s">
        <v>3935</v>
      </c>
      <c r="E1966" s="62">
        <v>20</v>
      </c>
      <c r="F1966" s="4">
        <v>41122</v>
      </c>
      <c r="G1966" s="5">
        <v>30</v>
      </c>
      <c r="H1966" s="22">
        <v>20</v>
      </c>
      <c r="I1966" s="126" t="e">
        <f>INDEX('TOL2008'!B:B,MATCH(A1966,'TOL2008'!A:A,0))</f>
        <v>#N/A</v>
      </c>
      <c r="J1966" s="126" t="e">
        <f>INDEX(Pääluokka!$H$2:$H$100,MATCH(VALUE(LEFT(Taulukko1[[#This Row],[TOL2008]],2)),Pääluokka!$G$2:$G$100,0))</f>
        <v>#N/A</v>
      </c>
      <c r="K1966" s="126" t="e">
        <f>INDEX(Pääluokka!$I$2:$I$100,MATCH(VALUE(LEFT(Taulukko1[[#This Row],[TOL2008]],2)),Pääluokka!$G$2:$G$100,0))</f>
        <v>#N/A</v>
      </c>
      <c r="L1966" s="41">
        <f t="shared" si="300"/>
        <v>47</v>
      </c>
      <c r="M1966" s="43">
        <f t="shared" si="301"/>
        <v>41075</v>
      </c>
      <c r="N1966" s="43">
        <f t="shared" si="302"/>
        <v>41122</v>
      </c>
      <c r="O1966" s="43">
        <f t="shared" si="303"/>
        <v>41061</v>
      </c>
      <c r="P1966" s="43">
        <f t="shared" si="304"/>
        <v>41122</v>
      </c>
      <c r="Q1966" s="41">
        <f t="shared" si="305"/>
        <v>2012</v>
      </c>
      <c r="R1966" s="41">
        <f t="shared" si="306"/>
        <v>2012</v>
      </c>
      <c r="S1966" s="43" t="str">
        <f>YEAR(Taulukko1[[#This Row],[Alku KK]])&amp;"Q"&amp;ROUNDDOWN((MONTH(Taulukko1[[#This Row],[Alku KK]])-1)/3+1,0)</f>
        <v>2012Q2</v>
      </c>
      <c r="T1966" s="43" t="str">
        <f>YEAR(Taulukko1[[#This Row],[Loppu KK]])&amp;"Q"&amp;ROUNDDOWN((MONTH(Taulukko1[[#This Row],[Loppu KK]])-1)/3+1,0)</f>
        <v>2012Q3</v>
      </c>
      <c r="U1966" s="66">
        <f>IF(COUNT(Taulukko1[[#This Row],[Neuvottelujen alaiset ]])=1,Taulukko1[[#This Row],[Neuvottelujen alaiset ]],Taulukko1[[#This Row],[Vähennystarve]])</f>
        <v>20</v>
      </c>
      <c r="V1966" s="44">
        <f t="shared" si="307"/>
        <v>1</v>
      </c>
      <c r="W1966" s="44">
        <f t="shared" si="308"/>
        <v>1.5</v>
      </c>
      <c r="X1966" s="44">
        <f t="shared" si="309"/>
        <v>1.5</v>
      </c>
      <c r="Y1966" s="90" t="b">
        <f>AND(MONTH(Taulukko1[[#This Row],[Alku PVM]] )=6,DAY(Taulukko1[[#This Row],[Alku PVM]] )&gt;19)</f>
        <v>0</v>
      </c>
      <c r="Z1966" s="90" t="b">
        <f>AND(MONTH(Taulukko1[[#This Row],[Loppu PVM]] )=6,DAY(Taulukko1[[#This Row],[Loppu PVM]] )&gt;19)</f>
        <v>0</v>
      </c>
      <c r="AA1966" s="90" t="b">
        <f>OR(MONTH(Taulukko1[[#This Row],[Alku PVM]] )&lt;=5,AND(MONTH(Taulukko1[[#This Row],[Alku PVM]] )=6,DAY(Taulukko1[[#This Row],[Alku PVM]] )&lt;20))</f>
        <v>1</v>
      </c>
      <c r="AB1966" s="90" t="b">
        <f>OR(MONTH(Taulukko1[[#This Row],[Loppu PVM]])&lt;=5,AND(MONTH(Taulukko1[[#This Row],[Loppu PVM]] )=6,DAY(Taulukko1[[#This Row],[Loppu PVM]])&lt;20))</f>
        <v>0</v>
      </c>
      <c r="AC1966" s="90" t="b">
        <f>OR(MONTH(Taulukko1[[#This Row],[Alku PVM]] )&lt;=3,AND(MONTH(Taulukko1[[#This Row],[Alku PVM]] )=3))</f>
        <v>0</v>
      </c>
      <c r="AD1966" s="90" t="b">
        <f>OR(MONTH(Taulukko1[[#This Row],[Loppu PVM]] )&lt;=3,AND(MONTH(Taulukko1[[#This Row],[Loppu PVM]] )=3))</f>
        <v>0</v>
      </c>
      <c r="AE1966" s="90" t="b">
        <f>OR(MONTH(Taulukko1[[#This Row],[Alku PVM]] )&lt;=9,AND(MONTH(Taulukko1[[#This Row],[Alku PVM]] )=9))</f>
        <v>1</v>
      </c>
      <c r="AF1966" s="90" t="b">
        <f>OR(MONTH(Taulukko1[[#This Row],[Loppu PVM]])&lt;=9,AND(MONTH(Taulukko1[[#This Row],[Loppu PVM]] )=9))</f>
        <v>1</v>
      </c>
      <c r="AG1966" s="90" t="b">
        <f>OR(MONTH(Taulukko1[[#This Row],[Alku PVM]] )&lt;=6,AND(MONTH(Taulukko1[[#This Row],[Alku PVM]] )=6))</f>
        <v>1</v>
      </c>
      <c r="AH1966" s="90" t="b">
        <f>OR(MONTH(Taulukko1[[#This Row],[Loppu PVM]])&lt;=6,AND(MONTH(Taulukko1[[#This Row],[Loppu PVM]] )=6))</f>
        <v>0</v>
      </c>
    </row>
    <row r="1967" spans="1:34" ht="12.75" customHeight="1">
      <c r="A1967" t="s">
        <v>531</v>
      </c>
      <c r="B1967" s="23">
        <v>41078</v>
      </c>
      <c r="C1967" s="21" t="s">
        <v>4230</v>
      </c>
      <c r="D1967" s="24">
        <v>0</v>
      </c>
      <c r="E1967" s="62">
        <v>120</v>
      </c>
      <c r="F1967" s="23">
        <v>41130</v>
      </c>
      <c r="G1967" s="24">
        <v>100</v>
      </c>
      <c r="H1967" s="22">
        <v>1700</v>
      </c>
      <c r="I1967" s="126">
        <f>INDEX('TOL2008'!B:B,MATCH(A1967,'TOL2008'!A:A,0))</f>
        <v>51101</v>
      </c>
      <c r="J1967" s="126" t="str">
        <f>INDEX(Pääluokka!$H$2:$H$100,MATCH(VALUE(LEFT(Taulukko1[[#This Row],[TOL2008]],2)),Pääluokka!$G$2:$G$100,0))</f>
        <v>Kuljetus ja varastointi</v>
      </c>
      <c r="K1967" s="126" t="str">
        <f>INDEX(Pääluokka!$I$2:$I$100,MATCH(VALUE(LEFT(Taulukko1[[#This Row],[TOL2008]],2)),Pääluokka!$G$2:$G$100,0))</f>
        <v>Palvelualat (G-N, R, S)</v>
      </c>
      <c r="L1967" s="41">
        <f t="shared" si="300"/>
        <v>52</v>
      </c>
      <c r="M1967" s="43">
        <f t="shared" si="301"/>
        <v>41078</v>
      </c>
      <c r="N1967" s="43">
        <f t="shared" si="302"/>
        <v>41130</v>
      </c>
      <c r="O1967" s="43">
        <f t="shared" si="303"/>
        <v>41061</v>
      </c>
      <c r="P1967" s="43">
        <f t="shared" si="304"/>
        <v>41122</v>
      </c>
      <c r="Q1967" s="41">
        <f t="shared" si="305"/>
        <v>2012</v>
      </c>
      <c r="R1967" s="41">
        <f t="shared" si="306"/>
        <v>2012</v>
      </c>
      <c r="S1967" s="43" t="str">
        <f>YEAR(Taulukko1[[#This Row],[Alku KK]])&amp;"Q"&amp;ROUNDDOWN((MONTH(Taulukko1[[#This Row],[Alku KK]])-1)/3+1,0)</f>
        <v>2012Q2</v>
      </c>
      <c r="T1967" s="43" t="str">
        <f>YEAR(Taulukko1[[#This Row],[Loppu KK]])&amp;"Q"&amp;ROUNDDOWN((MONTH(Taulukko1[[#This Row],[Loppu KK]])-1)/3+1,0)</f>
        <v>2012Q3</v>
      </c>
      <c r="U1967" s="66">
        <f>IF(COUNT(Taulukko1[[#This Row],[Neuvottelujen alaiset ]])=1,Taulukko1[[#This Row],[Neuvottelujen alaiset ]],Taulukko1[[#This Row],[Vähennystarve]])</f>
        <v>1700</v>
      </c>
      <c r="V1967" s="44">
        <f t="shared" si="307"/>
        <v>7.0588235294117646E-2</v>
      </c>
      <c r="W1967" s="44">
        <f t="shared" si="308"/>
        <v>5.8823529411764705E-2</v>
      </c>
      <c r="X1967" s="44">
        <f t="shared" si="309"/>
        <v>0.83333333333333337</v>
      </c>
      <c r="Y1967" s="90" t="b">
        <f>AND(MONTH(Taulukko1[[#This Row],[Alku PVM]] )=6,DAY(Taulukko1[[#This Row],[Alku PVM]] )&gt;19)</f>
        <v>0</v>
      </c>
      <c r="Z1967" s="90" t="b">
        <f>AND(MONTH(Taulukko1[[#This Row],[Loppu PVM]] )=6,DAY(Taulukko1[[#This Row],[Loppu PVM]] )&gt;19)</f>
        <v>0</v>
      </c>
      <c r="AA1967" s="90" t="b">
        <f>OR(MONTH(Taulukko1[[#This Row],[Alku PVM]] )&lt;=5,AND(MONTH(Taulukko1[[#This Row],[Alku PVM]] )=6,DAY(Taulukko1[[#This Row],[Alku PVM]] )&lt;20))</f>
        <v>1</v>
      </c>
      <c r="AB1967" s="90" t="b">
        <f>OR(MONTH(Taulukko1[[#This Row],[Loppu PVM]])&lt;=5,AND(MONTH(Taulukko1[[#This Row],[Loppu PVM]] )=6,DAY(Taulukko1[[#This Row],[Loppu PVM]])&lt;20))</f>
        <v>0</v>
      </c>
      <c r="AC1967" s="90" t="b">
        <f>OR(MONTH(Taulukko1[[#This Row],[Alku PVM]] )&lt;=3,AND(MONTH(Taulukko1[[#This Row],[Alku PVM]] )=3))</f>
        <v>0</v>
      </c>
      <c r="AD1967" s="90" t="b">
        <f>OR(MONTH(Taulukko1[[#This Row],[Loppu PVM]] )&lt;=3,AND(MONTH(Taulukko1[[#This Row],[Loppu PVM]] )=3))</f>
        <v>0</v>
      </c>
      <c r="AE1967" s="90" t="b">
        <f>OR(MONTH(Taulukko1[[#This Row],[Alku PVM]] )&lt;=9,AND(MONTH(Taulukko1[[#This Row],[Alku PVM]] )=9))</f>
        <v>1</v>
      </c>
      <c r="AF1967" s="90" t="b">
        <f>OR(MONTH(Taulukko1[[#This Row],[Loppu PVM]])&lt;=9,AND(MONTH(Taulukko1[[#This Row],[Loppu PVM]] )=9))</f>
        <v>1</v>
      </c>
      <c r="AG1967" s="90" t="b">
        <f>OR(MONTH(Taulukko1[[#This Row],[Alku PVM]] )&lt;=6,AND(MONTH(Taulukko1[[#This Row],[Alku PVM]] )=6))</f>
        <v>1</v>
      </c>
      <c r="AH1967" s="90" t="b">
        <f>OR(MONTH(Taulukko1[[#This Row],[Loppu PVM]])&lt;=6,AND(MONTH(Taulukko1[[#This Row],[Loppu PVM]] )=6))</f>
        <v>0</v>
      </c>
    </row>
    <row r="1968" spans="1:34" ht="12.75" customHeight="1">
      <c r="A1968" t="s">
        <v>1231</v>
      </c>
      <c r="B1968" s="23">
        <v>41079</v>
      </c>
      <c r="C1968" t="s">
        <v>4238</v>
      </c>
      <c r="D1968" s="5" t="s">
        <v>25</v>
      </c>
      <c r="E1968" s="62">
        <v>9</v>
      </c>
      <c r="F1968" s="4">
        <v>41102</v>
      </c>
      <c r="G1968" s="5">
        <v>5</v>
      </c>
      <c r="H1968" s="22">
        <v>76</v>
      </c>
      <c r="I1968" s="126">
        <f>INDEX('TOL2008'!B:B,MATCH(A1968,'TOL2008'!A:A,0))</f>
        <v>22210</v>
      </c>
      <c r="J1968" s="126" t="str">
        <f>INDEX(Pääluokka!$H$2:$H$100,MATCH(VALUE(LEFT(Taulukko1[[#This Row],[TOL2008]],2)),Pääluokka!$G$2:$G$100,0))</f>
        <v>Teollisuus</v>
      </c>
      <c r="K1968" s="126" t="str">
        <f>INDEX(Pääluokka!$I$2:$I$100,MATCH(VALUE(LEFT(Taulukko1[[#This Row],[TOL2008]],2)),Pääluokka!$G$2:$G$100,0))</f>
        <v>Teollisuus (C-E)</v>
      </c>
      <c r="L1968" s="41">
        <f t="shared" si="300"/>
        <v>23</v>
      </c>
      <c r="M1968" s="43">
        <f t="shared" si="301"/>
        <v>41079</v>
      </c>
      <c r="N1968" s="43">
        <f t="shared" si="302"/>
        <v>41102</v>
      </c>
      <c r="O1968" s="43">
        <f t="shared" si="303"/>
        <v>41061</v>
      </c>
      <c r="P1968" s="43">
        <f t="shared" si="304"/>
        <v>41091</v>
      </c>
      <c r="Q1968" s="41">
        <f t="shared" si="305"/>
        <v>2012</v>
      </c>
      <c r="R1968" s="41">
        <f t="shared" si="306"/>
        <v>2012</v>
      </c>
      <c r="S1968" s="43" t="str">
        <f>YEAR(Taulukko1[[#This Row],[Alku KK]])&amp;"Q"&amp;ROUNDDOWN((MONTH(Taulukko1[[#This Row],[Alku KK]])-1)/3+1,0)</f>
        <v>2012Q2</v>
      </c>
      <c r="T1968" s="43" t="str">
        <f>YEAR(Taulukko1[[#This Row],[Loppu KK]])&amp;"Q"&amp;ROUNDDOWN((MONTH(Taulukko1[[#This Row],[Loppu KK]])-1)/3+1,0)</f>
        <v>2012Q3</v>
      </c>
      <c r="U1968" s="66">
        <f>IF(COUNT(Taulukko1[[#This Row],[Neuvottelujen alaiset ]])=1,Taulukko1[[#This Row],[Neuvottelujen alaiset ]],Taulukko1[[#This Row],[Vähennystarve]])</f>
        <v>76</v>
      </c>
      <c r="V1968" s="44">
        <f t="shared" si="307"/>
        <v>0.11842105263157894</v>
      </c>
      <c r="W1968" s="44">
        <f t="shared" si="308"/>
        <v>6.5789473684210523E-2</v>
      </c>
      <c r="X1968" s="44">
        <f t="shared" si="309"/>
        <v>0.55555555555555558</v>
      </c>
      <c r="Y1968" s="90" t="b">
        <f>AND(MONTH(Taulukko1[[#This Row],[Alku PVM]] )=6,DAY(Taulukko1[[#This Row],[Alku PVM]] )&gt;19)</f>
        <v>0</v>
      </c>
      <c r="Z1968" s="90" t="b">
        <f>AND(MONTH(Taulukko1[[#This Row],[Loppu PVM]] )=6,DAY(Taulukko1[[#This Row],[Loppu PVM]] )&gt;19)</f>
        <v>0</v>
      </c>
      <c r="AA1968" s="90" t="b">
        <f>OR(MONTH(Taulukko1[[#This Row],[Alku PVM]] )&lt;=5,AND(MONTH(Taulukko1[[#This Row],[Alku PVM]] )=6,DAY(Taulukko1[[#This Row],[Alku PVM]] )&lt;20))</f>
        <v>1</v>
      </c>
      <c r="AB1968" s="90" t="b">
        <f>OR(MONTH(Taulukko1[[#This Row],[Loppu PVM]])&lt;=5,AND(MONTH(Taulukko1[[#This Row],[Loppu PVM]] )=6,DAY(Taulukko1[[#This Row],[Loppu PVM]])&lt;20))</f>
        <v>0</v>
      </c>
      <c r="AC1968" s="90" t="b">
        <f>OR(MONTH(Taulukko1[[#This Row],[Alku PVM]] )&lt;=3,AND(MONTH(Taulukko1[[#This Row],[Alku PVM]] )=3))</f>
        <v>0</v>
      </c>
      <c r="AD1968" s="90" t="b">
        <f>OR(MONTH(Taulukko1[[#This Row],[Loppu PVM]] )&lt;=3,AND(MONTH(Taulukko1[[#This Row],[Loppu PVM]] )=3))</f>
        <v>0</v>
      </c>
      <c r="AE1968" s="90" t="b">
        <f>OR(MONTH(Taulukko1[[#This Row],[Alku PVM]] )&lt;=9,AND(MONTH(Taulukko1[[#This Row],[Alku PVM]] )=9))</f>
        <v>1</v>
      </c>
      <c r="AF1968" s="90" t="b">
        <f>OR(MONTH(Taulukko1[[#This Row],[Loppu PVM]])&lt;=9,AND(MONTH(Taulukko1[[#This Row],[Loppu PVM]] )=9))</f>
        <v>1</v>
      </c>
      <c r="AG1968" s="90" t="b">
        <f>OR(MONTH(Taulukko1[[#This Row],[Alku PVM]] )&lt;=6,AND(MONTH(Taulukko1[[#This Row],[Alku PVM]] )=6))</f>
        <v>1</v>
      </c>
      <c r="AH1968" s="90" t="b">
        <f>OR(MONTH(Taulukko1[[#This Row],[Loppu PVM]])&lt;=6,AND(MONTH(Taulukko1[[#This Row],[Loppu PVM]] )=6))</f>
        <v>0</v>
      </c>
    </row>
    <row r="1969" spans="1:34" ht="12.75" customHeight="1">
      <c r="A1969" t="s">
        <v>2203</v>
      </c>
      <c r="B1969" s="23">
        <v>41086</v>
      </c>
      <c r="C1969" t="s">
        <v>536</v>
      </c>
      <c r="E1969" s="62">
        <v>200</v>
      </c>
      <c r="F1969" s="4">
        <v>41088</v>
      </c>
      <c r="G1969" s="5">
        <v>200</v>
      </c>
      <c r="H1969" s="22">
        <v>200</v>
      </c>
      <c r="I1969" s="126" t="e">
        <f>INDEX('TOL2008'!B:B,MATCH(A1969,'TOL2008'!A:A,0))</f>
        <v>#N/A</v>
      </c>
      <c r="J1969" s="126" t="e">
        <f>INDEX(Pääluokka!$H$2:$H$100,MATCH(VALUE(LEFT(Taulukko1[[#This Row],[TOL2008]],2)),Pääluokka!$G$2:$G$100,0))</f>
        <v>#N/A</v>
      </c>
      <c r="K1969" s="126" t="e">
        <f>INDEX(Pääluokka!$I$2:$I$100,MATCH(VALUE(LEFT(Taulukko1[[#This Row],[TOL2008]],2)),Pääluokka!$G$2:$G$100,0))</f>
        <v>#N/A</v>
      </c>
      <c r="L1969" s="41">
        <f t="shared" si="300"/>
        <v>2</v>
      </c>
      <c r="M1969" s="43">
        <f t="shared" si="301"/>
        <v>41086</v>
      </c>
      <c r="N1969" s="43">
        <f t="shared" si="302"/>
        <v>41088</v>
      </c>
      <c r="O1969" s="43">
        <f t="shared" si="303"/>
        <v>41061</v>
      </c>
      <c r="P1969" s="43">
        <f t="shared" si="304"/>
        <v>41061</v>
      </c>
      <c r="Q1969" s="41">
        <f t="shared" si="305"/>
        <v>2012</v>
      </c>
      <c r="R1969" s="41">
        <f t="shared" si="306"/>
        <v>2012</v>
      </c>
      <c r="S1969" s="43" t="str">
        <f>YEAR(Taulukko1[[#This Row],[Alku KK]])&amp;"Q"&amp;ROUNDDOWN((MONTH(Taulukko1[[#This Row],[Alku KK]])-1)/3+1,0)</f>
        <v>2012Q2</v>
      </c>
      <c r="T1969" s="43" t="str">
        <f>YEAR(Taulukko1[[#This Row],[Loppu KK]])&amp;"Q"&amp;ROUNDDOWN((MONTH(Taulukko1[[#This Row],[Loppu KK]])-1)/3+1,0)</f>
        <v>2012Q2</v>
      </c>
      <c r="U1969" s="66">
        <f>IF(COUNT(Taulukko1[[#This Row],[Neuvottelujen alaiset ]])=1,Taulukko1[[#This Row],[Neuvottelujen alaiset ]],Taulukko1[[#This Row],[Vähennystarve]])</f>
        <v>200</v>
      </c>
      <c r="V1969" s="44">
        <f t="shared" si="307"/>
        <v>1</v>
      </c>
      <c r="W1969" s="44">
        <f t="shared" si="308"/>
        <v>1</v>
      </c>
      <c r="X1969" s="44">
        <f t="shared" si="309"/>
        <v>1</v>
      </c>
      <c r="Y1969" s="90" t="b">
        <f>AND(MONTH(Taulukko1[[#This Row],[Alku PVM]] )=6,DAY(Taulukko1[[#This Row],[Alku PVM]] )&gt;19)</f>
        <v>1</v>
      </c>
      <c r="Z1969" s="90" t="b">
        <f>AND(MONTH(Taulukko1[[#This Row],[Loppu PVM]] )=6,DAY(Taulukko1[[#This Row],[Loppu PVM]] )&gt;19)</f>
        <v>1</v>
      </c>
      <c r="AA1969" s="90" t="b">
        <f>OR(MONTH(Taulukko1[[#This Row],[Alku PVM]] )&lt;=5,AND(MONTH(Taulukko1[[#This Row],[Alku PVM]] )=6,DAY(Taulukko1[[#This Row],[Alku PVM]] )&lt;20))</f>
        <v>0</v>
      </c>
      <c r="AB1969" s="90" t="b">
        <f>OR(MONTH(Taulukko1[[#This Row],[Loppu PVM]])&lt;=5,AND(MONTH(Taulukko1[[#This Row],[Loppu PVM]] )=6,DAY(Taulukko1[[#This Row],[Loppu PVM]])&lt;20))</f>
        <v>0</v>
      </c>
      <c r="AC1969" s="90" t="b">
        <f>OR(MONTH(Taulukko1[[#This Row],[Alku PVM]] )&lt;=3,AND(MONTH(Taulukko1[[#This Row],[Alku PVM]] )=3))</f>
        <v>0</v>
      </c>
      <c r="AD1969" s="90" t="b">
        <f>OR(MONTH(Taulukko1[[#This Row],[Loppu PVM]] )&lt;=3,AND(MONTH(Taulukko1[[#This Row],[Loppu PVM]] )=3))</f>
        <v>0</v>
      </c>
      <c r="AE1969" s="90" t="b">
        <f>OR(MONTH(Taulukko1[[#This Row],[Alku PVM]] )&lt;=9,AND(MONTH(Taulukko1[[#This Row],[Alku PVM]] )=9))</f>
        <v>1</v>
      </c>
      <c r="AF1969" s="90" t="b">
        <f>OR(MONTH(Taulukko1[[#This Row],[Loppu PVM]])&lt;=9,AND(MONTH(Taulukko1[[#This Row],[Loppu PVM]] )=9))</f>
        <v>1</v>
      </c>
      <c r="AG1969" s="90" t="b">
        <f>OR(MONTH(Taulukko1[[#This Row],[Alku PVM]] )&lt;=6,AND(MONTH(Taulukko1[[#This Row],[Alku PVM]] )=6))</f>
        <v>1</v>
      </c>
      <c r="AH1969" s="90" t="b">
        <f>OR(MONTH(Taulukko1[[#This Row],[Loppu PVM]])&lt;=6,AND(MONTH(Taulukko1[[#This Row],[Loppu PVM]] )=6))</f>
        <v>1</v>
      </c>
    </row>
    <row r="1970" spans="1:34" ht="12.75" customHeight="1">
      <c r="A1970" t="s">
        <v>665</v>
      </c>
      <c r="B1970" s="23">
        <v>41088</v>
      </c>
      <c r="C1970" s="21" t="s">
        <v>4312</v>
      </c>
      <c r="D1970" s="24"/>
      <c r="E1970" s="62">
        <v>18</v>
      </c>
      <c r="F1970" s="23">
        <v>41145</v>
      </c>
      <c r="G1970" s="24">
        <v>13</v>
      </c>
      <c r="H1970" s="22">
        <v>584</v>
      </c>
      <c r="I1970" s="126">
        <f>INDEX('TOL2008'!B:B,MATCH(A1970,'TOL2008'!A:A,0))</f>
        <v>58130</v>
      </c>
      <c r="J1970" s="126" t="str">
        <f>INDEX(Pääluokka!$H$2:$H$100,MATCH(VALUE(LEFT(Taulukko1[[#This Row],[TOL2008]],2)),Pääluokka!$G$2:$G$100,0))</f>
        <v>Informaatio ja viestintä</v>
      </c>
      <c r="K1970" s="126" t="str">
        <f>INDEX(Pääluokka!$I$2:$I$100,MATCH(VALUE(LEFT(Taulukko1[[#This Row],[TOL2008]],2)),Pääluokka!$G$2:$G$100,0))</f>
        <v>Palvelualat (G-N, R, S)</v>
      </c>
      <c r="L1970" s="41">
        <f t="shared" si="300"/>
        <v>57</v>
      </c>
      <c r="M1970" s="43">
        <f t="shared" si="301"/>
        <v>41088</v>
      </c>
      <c r="N1970" s="43">
        <f t="shared" si="302"/>
        <v>41145</v>
      </c>
      <c r="O1970" s="43">
        <f t="shared" si="303"/>
        <v>41061</v>
      </c>
      <c r="P1970" s="43">
        <f t="shared" si="304"/>
        <v>41122</v>
      </c>
      <c r="Q1970" s="41">
        <f t="shared" si="305"/>
        <v>2012</v>
      </c>
      <c r="R1970" s="41">
        <f t="shared" si="306"/>
        <v>2012</v>
      </c>
      <c r="S1970" s="43" t="str">
        <f>YEAR(Taulukko1[[#This Row],[Alku KK]])&amp;"Q"&amp;ROUNDDOWN((MONTH(Taulukko1[[#This Row],[Alku KK]])-1)/3+1,0)</f>
        <v>2012Q2</v>
      </c>
      <c r="T1970" s="43" t="str">
        <f>YEAR(Taulukko1[[#This Row],[Loppu KK]])&amp;"Q"&amp;ROUNDDOWN((MONTH(Taulukko1[[#This Row],[Loppu KK]])-1)/3+1,0)</f>
        <v>2012Q3</v>
      </c>
      <c r="U1970" s="66">
        <f>IF(COUNT(Taulukko1[[#This Row],[Neuvottelujen alaiset ]])=1,Taulukko1[[#This Row],[Neuvottelujen alaiset ]],Taulukko1[[#This Row],[Vähennystarve]])</f>
        <v>584</v>
      </c>
      <c r="V1970" s="44">
        <f t="shared" si="307"/>
        <v>3.0821917808219176E-2</v>
      </c>
      <c r="W1970" s="44">
        <f t="shared" si="308"/>
        <v>2.2260273972602738E-2</v>
      </c>
      <c r="X1970" s="44">
        <f t="shared" si="309"/>
        <v>0.72222222222222221</v>
      </c>
      <c r="Y1970" s="90" t="b">
        <f>AND(MONTH(Taulukko1[[#This Row],[Alku PVM]] )=6,DAY(Taulukko1[[#This Row],[Alku PVM]] )&gt;19)</f>
        <v>1</v>
      </c>
      <c r="Z1970" s="90" t="b">
        <f>AND(MONTH(Taulukko1[[#This Row],[Loppu PVM]] )=6,DAY(Taulukko1[[#This Row],[Loppu PVM]] )&gt;19)</f>
        <v>0</v>
      </c>
      <c r="AA1970" s="90" t="b">
        <f>OR(MONTH(Taulukko1[[#This Row],[Alku PVM]] )&lt;=5,AND(MONTH(Taulukko1[[#This Row],[Alku PVM]] )=6,DAY(Taulukko1[[#This Row],[Alku PVM]] )&lt;20))</f>
        <v>0</v>
      </c>
      <c r="AB1970" s="90" t="b">
        <f>OR(MONTH(Taulukko1[[#This Row],[Loppu PVM]])&lt;=5,AND(MONTH(Taulukko1[[#This Row],[Loppu PVM]] )=6,DAY(Taulukko1[[#This Row],[Loppu PVM]])&lt;20))</f>
        <v>0</v>
      </c>
      <c r="AC1970" s="90" t="b">
        <f>OR(MONTH(Taulukko1[[#This Row],[Alku PVM]] )&lt;=3,AND(MONTH(Taulukko1[[#This Row],[Alku PVM]] )=3))</f>
        <v>0</v>
      </c>
      <c r="AD1970" s="90" t="b">
        <f>OR(MONTH(Taulukko1[[#This Row],[Loppu PVM]] )&lt;=3,AND(MONTH(Taulukko1[[#This Row],[Loppu PVM]] )=3))</f>
        <v>0</v>
      </c>
      <c r="AE1970" s="90" t="b">
        <f>OR(MONTH(Taulukko1[[#This Row],[Alku PVM]] )&lt;=9,AND(MONTH(Taulukko1[[#This Row],[Alku PVM]] )=9))</f>
        <v>1</v>
      </c>
      <c r="AF1970" s="90" t="b">
        <f>OR(MONTH(Taulukko1[[#This Row],[Loppu PVM]])&lt;=9,AND(MONTH(Taulukko1[[#This Row],[Loppu PVM]] )=9))</f>
        <v>1</v>
      </c>
      <c r="AG1970" s="90" t="b">
        <f>OR(MONTH(Taulukko1[[#This Row],[Alku PVM]] )&lt;=6,AND(MONTH(Taulukko1[[#This Row],[Alku PVM]] )=6))</f>
        <v>1</v>
      </c>
      <c r="AH1970" s="90" t="b">
        <f>OR(MONTH(Taulukko1[[#This Row],[Loppu PVM]])&lt;=6,AND(MONTH(Taulukko1[[#This Row],[Loppu PVM]] )=6))</f>
        <v>0</v>
      </c>
    </row>
    <row r="1971" spans="1:34" ht="12.75" customHeight="1">
      <c r="A1971" t="s">
        <v>686</v>
      </c>
      <c r="B1971" s="23">
        <v>41089</v>
      </c>
      <c r="C1971" t="s">
        <v>4323</v>
      </c>
      <c r="F1971" s="4">
        <v>41136</v>
      </c>
      <c r="G1971" s="5">
        <v>40</v>
      </c>
      <c r="H1971" s="22">
        <v>60</v>
      </c>
      <c r="I1971" s="126">
        <f>INDEX('TOL2008'!B:B,MATCH(A1971,'TOL2008'!A:A,0))</f>
        <v>27110</v>
      </c>
      <c r="J1971" s="126" t="str">
        <f>INDEX(Pääluokka!$H$2:$H$100,MATCH(VALUE(LEFT(Taulukko1[[#This Row],[TOL2008]],2)),Pääluokka!$G$2:$G$100,0))</f>
        <v>Teollisuus</v>
      </c>
      <c r="K1971" s="126" t="str">
        <f>INDEX(Pääluokka!$I$2:$I$100,MATCH(VALUE(LEFT(Taulukko1[[#This Row],[TOL2008]],2)),Pääluokka!$G$2:$G$100,0))</f>
        <v>Teollisuus (C-E)</v>
      </c>
      <c r="L1971" s="41">
        <f t="shared" si="300"/>
        <v>47</v>
      </c>
      <c r="M1971" s="43">
        <f t="shared" si="301"/>
        <v>41089</v>
      </c>
      <c r="N1971" s="43">
        <f t="shared" si="302"/>
        <v>41136</v>
      </c>
      <c r="O1971" s="43">
        <f t="shared" si="303"/>
        <v>41061</v>
      </c>
      <c r="P1971" s="43">
        <f t="shared" si="304"/>
        <v>41122</v>
      </c>
      <c r="Q1971" s="41">
        <f t="shared" si="305"/>
        <v>2012</v>
      </c>
      <c r="R1971" s="41">
        <f t="shared" si="306"/>
        <v>2012</v>
      </c>
      <c r="S1971" s="43" t="str">
        <f>YEAR(Taulukko1[[#This Row],[Alku KK]])&amp;"Q"&amp;ROUNDDOWN((MONTH(Taulukko1[[#This Row],[Alku KK]])-1)/3+1,0)</f>
        <v>2012Q2</v>
      </c>
      <c r="T1971" s="43" t="str">
        <f>YEAR(Taulukko1[[#This Row],[Loppu KK]])&amp;"Q"&amp;ROUNDDOWN((MONTH(Taulukko1[[#This Row],[Loppu KK]])-1)/3+1,0)</f>
        <v>2012Q3</v>
      </c>
      <c r="U1971" s="66">
        <f>IF(COUNT(Taulukko1[[#This Row],[Neuvottelujen alaiset ]])=1,Taulukko1[[#This Row],[Neuvottelujen alaiset ]],Taulukko1[[#This Row],[Vähennystarve]])</f>
        <v>60</v>
      </c>
      <c r="V1971" s="44" t="str">
        <f t="shared" si="307"/>
        <v>NA</v>
      </c>
      <c r="W1971" s="44">
        <f t="shared" si="308"/>
        <v>0.66666666666666663</v>
      </c>
      <c r="X1971" s="44" t="str">
        <f t="shared" si="309"/>
        <v>NA</v>
      </c>
      <c r="Y1971" s="90" t="b">
        <f>AND(MONTH(Taulukko1[[#This Row],[Alku PVM]] )=6,DAY(Taulukko1[[#This Row],[Alku PVM]] )&gt;19)</f>
        <v>1</v>
      </c>
      <c r="Z1971" s="90" t="b">
        <f>AND(MONTH(Taulukko1[[#This Row],[Loppu PVM]] )=6,DAY(Taulukko1[[#This Row],[Loppu PVM]] )&gt;19)</f>
        <v>0</v>
      </c>
      <c r="AA1971" s="90" t="b">
        <f>OR(MONTH(Taulukko1[[#This Row],[Alku PVM]] )&lt;=5,AND(MONTH(Taulukko1[[#This Row],[Alku PVM]] )=6,DAY(Taulukko1[[#This Row],[Alku PVM]] )&lt;20))</f>
        <v>0</v>
      </c>
      <c r="AB1971" s="90" t="b">
        <f>OR(MONTH(Taulukko1[[#This Row],[Loppu PVM]])&lt;=5,AND(MONTH(Taulukko1[[#This Row],[Loppu PVM]] )=6,DAY(Taulukko1[[#This Row],[Loppu PVM]])&lt;20))</f>
        <v>0</v>
      </c>
      <c r="AC1971" s="90" t="b">
        <f>OR(MONTH(Taulukko1[[#This Row],[Alku PVM]] )&lt;=3,AND(MONTH(Taulukko1[[#This Row],[Alku PVM]] )=3))</f>
        <v>0</v>
      </c>
      <c r="AD1971" s="90" t="b">
        <f>OR(MONTH(Taulukko1[[#This Row],[Loppu PVM]] )&lt;=3,AND(MONTH(Taulukko1[[#This Row],[Loppu PVM]] )=3))</f>
        <v>0</v>
      </c>
      <c r="AE1971" s="90" t="b">
        <f>OR(MONTH(Taulukko1[[#This Row],[Alku PVM]] )&lt;=9,AND(MONTH(Taulukko1[[#This Row],[Alku PVM]] )=9))</f>
        <v>1</v>
      </c>
      <c r="AF1971" s="90" t="b">
        <f>OR(MONTH(Taulukko1[[#This Row],[Loppu PVM]])&lt;=9,AND(MONTH(Taulukko1[[#This Row],[Loppu PVM]] )=9))</f>
        <v>1</v>
      </c>
      <c r="AG1971" s="90" t="b">
        <f>OR(MONTH(Taulukko1[[#This Row],[Alku PVM]] )&lt;=6,AND(MONTH(Taulukko1[[#This Row],[Alku PVM]] )=6))</f>
        <v>1</v>
      </c>
      <c r="AH1971" s="90" t="b">
        <f>OR(MONTH(Taulukko1[[#This Row],[Loppu PVM]])&lt;=6,AND(MONTH(Taulukko1[[#This Row],[Loppu PVM]] )=6))</f>
        <v>0</v>
      </c>
    </row>
    <row r="1972" spans="1:34" ht="12.75" customHeight="1">
      <c r="A1972" t="s">
        <v>3931</v>
      </c>
      <c r="B1972" s="23">
        <v>41089</v>
      </c>
      <c r="C1972" t="s">
        <v>3930</v>
      </c>
      <c r="F1972" s="4">
        <v>41131</v>
      </c>
      <c r="G1972" s="5">
        <v>17</v>
      </c>
      <c r="H1972" s="22">
        <v>25</v>
      </c>
      <c r="I1972" s="126" t="e">
        <f>INDEX('TOL2008'!B:B,MATCH(A1972,'TOL2008'!A:A,0))</f>
        <v>#N/A</v>
      </c>
      <c r="J1972" s="126" t="e">
        <f>INDEX(Pääluokka!$H$2:$H$100,MATCH(VALUE(LEFT(Taulukko1[[#This Row],[TOL2008]],2)),Pääluokka!$G$2:$G$100,0))</f>
        <v>#N/A</v>
      </c>
      <c r="K1972" s="126" t="e">
        <f>INDEX(Pääluokka!$I$2:$I$100,MATCH(VALUE(LEFT(Taulukko1[[#This Row],[TOL2008]],2)),Pääluokka!$G$2:$G$100,0))</f>
        <v>#N/A</v>
      </c>
      <c r="L1972" s="41">
        <f t="shared" si="300"/>
        <v>42</v>
      </c>
      <c r="M1972" s="43">
        <f t="shared" si="301"/>
        <v>41089</v>
      </c>
      <c r="N1972" s="43">
        <f t="shared" si="302"/>
        <v>41131</v>
      </c>
      <c r="O1972" s="43">
        <f t="shared" si="303"/>
        <v>41061</v>
      </c>
      <c r="P1972" s="43">
        <f t="shared" si="304"/>
        <v>41122</v>
      </c>
      <c r="Q1972" s="41">
        <f t="shared" si="305"/>
        <v>2012</v>
      </c>
      <c r="R1972" s="41">
        <f t="shared" si="306"/>
        <v>2012</v>
      </c>
      <c r="S1972" s="43" t="str">
        <f>YEAR(Taulukko1[[#This Row],[Alku KK]])&amp;"Q"&amp;ROUNDDOWN((MONTH(Taulukko1[[#This Row],[Alku KK]])-1)/3+1,0)</f>
        <v>2012Q2</v>
      </c>
      <c r="T1972" s="43" t="str">
        <f>YEAR(Taulukko1[[#This Row],[Loppu KK]])&amp;"Q"&amp;ROUNDDOWN((MONTH(Taulukko1[[#This Row],[Loppu KK]])-1)/3+1,0)</f>
        <v>2012Q3</v>
      </c>
      <c r="U1972" s="66">
        <f>IF(COUNT(Taulukko1[[#This Row],[Neuvottelujen alaiset ]])=1,Taulukko1[[#This Row],[Neuvottelujen alaiset ]],Taulukko1[[#This Row],[Vähennystarve]])</f>
        <v>25</v>
      </c>
      <c r="V1972" s="44" t="str">
        <f t="shared" si="307"/>
        <v>NA</v>
      </c>
      <c r="W1972" s="44">
        <f t="shared" si="308"/>
        <v>0.68</v>
      </c>
      <c r="X1972" s="44" t="str">
        <f t="shared" si="309"/>
        <v>NA</v>
      </c>
      <c r="Y1972" s="90" t="b">
        <f>AND(MONTH(Taulukko1[[#This Row],[Alku PVM]] )=6,DAY(Taulukko1[[#This Row],[Alku PVM]] )&gt;19)</f>
        <v>1</v>
      </c>
      <c r="Z1972" s="90" t="b">
        <f>AND(MONTH(Taulukko1[[#This Row],[Loppu PVM]] )=6,DAY(Taulukko1[[#This Row],[Loppu PVM]] )&gt;19)</f>
        <v>0</v>
      </c>
      <c r="AA1972" s="90" t="b">
        <f>OR(MONTH(Taulukko1[[#This Row],[Alku PVM]] )&lt;=5,AND(MONTH(Taulukko1[[#This Row],[Alku PVM]] )=6,DAY(Taulukko1[[#This Row],[Alku PVM]] )&lt;20))</f>
        <v>0</v>
      </c>
      <c r="AB1972" s="90" t="b">
        <f>OR(MONTH(Taulukko1[[#This Row],[Loppu PVM]])&lt;=5,AND(MONTH(Taulukko1[[#This Row],[Loppu PVM]] )=6,DAY(Taulukko1[[#This Row],[Loppu PVM]])&lt;20))</f>
        <v>0</v>
      </c>
      <c r="AC1972" s="90" t="b">
        <f>OR(MONTH(Taulukko1[[#This Row],[Alku PVM]] )&lt;=3,AND(MONTH(Taulukko1[[#This Row],[Alku PVM]] )=3))</f>
        <v>0</v>
      </c>
      <c r="AD1972" s="90" t="b">
        <f>OR(MONTH(Taulukko1[[#This Row],[Loppu PVM]] )&lt;=3,AND(MONTH(Taulukko1[[#This Row],[Loppu PVM]] )=3))</f>
        <v>0</v>
      </c>
      <c r="AE1972" s="90" t="b">
        <f>OR(MONTH(Taulukko1[[#This Row],[Alku PVM]] )&lt;=9,AND(MONTH(Taulukko1[[#This Row],[Alku PVM]] )=9))</f>
        <v>1</v>
      </c>
      <c r="AF1972" s="90" t="b">
        <f>OR(MONTH(Taulukko1[[#This Row],[Loppu PVM]])&lt;=9,AND(MONTH(Taulukko1[[#This Row],[Loppu PVM]] )=9))</f>
        <v>1</v>
      </c>
      <c r="AG1972" s="90" t="b">
        <f>OR(MONTH(Taulukko1[[#This Row],[Alku PVM]] )&lt;=6,AND(MONTH(Taulukko1[[#This Row],[Alku PVM]] )=6))</f>
        <v>1</v>
      </c>
      <c r="AH1972" s="90" t="b">
        <f>OR(MONTH(Taulukko1[[#This Row],[Loppu PVM]])&lt;=6,AND(MONTH(Taulukko1[[#This Row],[Loppu PVM]] )=6))</f>
        <v>0</v>
      </c>
    </row>
    <row r="1973" spans="1:34" ht="12.75" customHeight="1">
      <c r="A1973" t="s">
        <v>3981</v>
      </c>
      <c r="B1973" s="23">
        <v>41090</v>
      </c>
      <c r="C1973" t="s">
        <v>3980</v>
      </c>
      <c r="E1973" s="62">
        <v>19</v>
      </c>
      <c r="F1973" s="4">
        <v>41152</v>
      </c>
      <c r="G1973" s="5">
        <v>24</v>
      </c>
      <c r="H1973" s="22">
        <v>32</v>
      </c>
      <c r="I1973" s="126" t="e">
        <f>INDEX('TOL2008'!B:B,MATCH(A1973,'TOL2008'!A:A,0))</f>
        <v>#N/A</v>
      </c>
      <c r="J1973" s="126" t="e">
        <f>INDEX(Pääluokka!$H$2:$H$100,MATCH(VALUE(LEFT(Taulukko1[[#This Row],[TOL2008]],2)),Pääluokka!$G$2:$G$100,0))</f>
        <v>#N/A</v>
      </c>
      <c r="K1973" s="126" t="e">
        <f>INDEX(Pääluokka!$I$2:$I$100,MATCH(VALUE(LEFT(Taulukko1[[#This Row],[TOL2008]],2)),Pääluokka!$G$2:$G$100,0))</f>
        <v>#N/A</v>
      </c>
      <c r="L1973" s="41">
        <f t="shared" si="300"/>
        <v>62</v>
      </c>
      <c r="M1973" s="43">
        <f t="shared" si="301"/>
        <v>41090</v>
      </c>
      <c r="N1973" s="43">
        <f t="shared" si="302"/>
        <v>41152</v>
      </c>
      <c r="O1973" s="43">
        <f t="shared" si="303"/>
        <v>41061</v>
      </c>
      <c r="P1973" s="43">
        <f t="shared" si="304"/>
        <v>41122</v>
      </c>
      <c r="Q1973" s="41">
        <f t="shared" si="305"/>
        <v>2012</v>
      </c>
      <c r="R1973" s="41">
        <f t="shared" si="306"/>
        <v>2012</v>
      </c>
      <c r="S1973" s="43" t="str">
        <f>YEAR(Taulukko1[[#This Row],[Alku KK]])&amp;"Q"&amp;ROUNDDOWN((MONTH(Taulukko1[[#This Row],[Alku KK]])-1)/3+1,0)</f>
        <v>2012Q2</v>
      </c>
      <c r="T1973" s="43" t="str">
        <f>YEAR(Taulukko1[[#This Row],[Loppu KK]])&amp;"Q"&amp;ROUNDDOWN((MONTH(Taulukko1[[#This Row],[Loppu KK]])-1)/3+1,0)</f>
        <v>2012Q3</v>
      </c>
      <c r="U1973" s="66">
        <f>IF(COUNT(Taulukko1[[#This Row],[Neuvottelujen alaiset ]])=1,Taulukko1[[#This Row],[Neuvottelujen alaiset ]],Taulukko1[[#This Row],[Vähennystarve]])</f>
        <v>32</v>
      </c>
      <c r="V1973" s="44">
        <f t="shared" si="307"/>
        <v>0.59375</v>
      </c>
      <c r="W1973" s="44">
        <f t="shared" si="308"/>
        <v>0.75</v>
      </c>
      <c r="X1973" s="44">
        <f t="shared" si="309"/>
        <v>1.263157894736842</v>
      </c>
      <c r="Y1973" s="90" t="b">
        <f>AND(MONTH(Taulukko1[[#This Row],[Alku PVM]] )=6,DAY(Taulukko1[[#This Row],[Alku PVM]] )&gt;19)</f>
        <v>1</v>
      </c>
      <c r="Z1973" s="90" t="b">
        <f>AND(MONTH(Taulukko1[[#This Row],[Loppu PVM]] )=6,DAY(Taulukko1[[#This Row],[Loppu PVM]] )&gt;19)</f>
        <v>0</v>
      </c>
      <c r="AA1973" s="90" t="b">
        <f>OR(MONTH(Taulukko1[[#This Row],[Alku PVM]] )&lt;=5,AND(MONTH(Taulukko1[[#This Row],[Alku PVM]] )=6,DAY(Taulukko1[[#This Row],[Alku PVM]] )&lt;20))</f>
        <v>0</v>
      </c>
      <c r="AB1973" s="90" t="b">
        <f>OR(MONTH(Taulukko1[[#This Row],[Loppu PVM]])&lt;=5,AND(MONTH(Taulukko1[[#This Row],[Loppu PVM]] )=6,DAY(Taulukko1[[#This Row],[Loppu PVM]])&lt;20))</f>
        <v>0</v>
      </c>
      <c r="AC1973" s="90" t="b">
        <f>OR(MONTH(Taulukko1[[#This Row],[Alku PVM]] )&lt;=3,AND(MONTH(Taulukko1[[#This Row],[Alku PVM]] )=3))</f>
        <v>0</v>
      </c>
      <c r="AD1973" s="90" t="b">
        <f>OR(MONTH(Taulukko1[[#This Row],[Loppu PVM]] )&lt;=3,AND(MONTH(Taulukko1[[#This Row],[Loppu PVM]] )=3))</f>
        <v>0</v>
      </c>
      <c r="AE1973" s="90" t="b">
        <f>OR(MONTH(Taulukko1[[#This Row],[Alku PVM]] )&lt;=9,AND(MONTH(Taulukko1[[#This Row],[Alku PVM]] )=9))</f>
        <v>1</v>
      </c>
      <c r="AF1973" s="90" t="b">
        <f>OR(MONTH(Taulukko1[[#This Row],[Loppu PVM]])&lt;=9,AND(MONTH(Taulukko1[[#This Row],[Loppu PVM]] )=9))</f>
        <v>1</v>
      </c>
      <c r="AG1973" s="90" t="b">
        <f>OR(MONTH(Taulukko1[[#This Row],[Alku PVM]] )&lt;=6,AND(MONTH(Taulukko1[[#This Row],[Alku PVM]] )=6))</f>
        <v>1</v>
      </c>
      <c r="AH1973" s="90" t="b">
        <f>OR(MONTH(Taulukko1[[#This Row],[Loppu PVM]])&lt;=6,AND(MONTH(Taulukko1[[#This Row],[Loppu PVM]] )=6))</f>
        <v>0</v>
      </c>
    </row>
    <row r="1974" spans="1:34" ht="12.75" customHeight="1">
      <c r="A1974" t="s">
        <v>4280</v>
      </c>
      <c r="B1974" s="23">
        <v>41091</v>
      </c>
      <c r="C1974" t="s">
        <v>4281</v>
      </c>
      <c r="D1974" s="5">
        <v>300</v>
      </c>
      <c r="E1974" s="62">
        <v>70</v>
      </c>
      <c r="F1974" s="4">
        <v>41129</v>
      </c>
      <c r="G1974" s="5">
        <v>14</v>
      </c>
      <c r="H1974" s="22">
        <v>300</v>
      </c>
      <c r="I1974" s="126" t="e">
        <f>INDEX('TOL2008'!B:B,MATCH(A1974,'TOL2008'!A:A,0))</f>
        <v>#N/A</v>
      </c>
      <c r="J1974" s="126" t="e">
        <f>INDEX(Pääluokka!$H$2:$H$100,MATCH(VALUE(LEFT(Taulukko1[[#This Row],[TOL2008]],2)),Pääluokka!$G$2:$G$100,0))</f>
        <v>#N/A</v>
      </c>
      <c r="K1974" s="126" t="e">
        <f>INDEX(Pääluokka!$I$2:$I$100,MATCH(VALUE(LEFT(Taulukko1[[#This Row],[TOL2008]],2)),Pääluokka!$G$2:$G$100,0))</f>
        <v>#N/A</v>
      </c>
      <c r="L1974" s="41">
        <f t="shared" si="300"/>
        <v>38</v>
      </c>
      <c r="M1974" s="43">
        <f t="shared" si="301"/>
        <v>41091</v>
      </c>
      <c r="N1974" s="43">
        <f t="shared" si="302"/>
        <v>41129</v>
      </c>
      <c r="O1974" s="43">
        <f t="shared" si="303"/>
        <v>41091</v>
      </c>
      <c r="P1974" s="43">
        <f t="shared" si="304"/>
        <v>41122</v>
      </c>
      <c r="Q1974" s="41">
        <f t="shared" si="305"/>
        <v>2012</v>
      </c>
      <c r="R1974" s="41">
        <f t="shared" si="306"/>
        <v>2012</v>
      </c>
      <c r="S1974" s="43" t="str">
        <f>YEAR(Taulukko1[[#This Row],[Alku KK]])&amp;"Q"&amp;ROUNDDOWN((MONTH(Taulukko1[[#This Row],[Alku KK]])-1)/3+1,0)</f>
        <v>2012Q3</v>
      </c>
      <c r="T1974" s="43" t="str">
        <f>YEAR(Taulukko1[[#This Row],[Loppu KK]])&amp;"Q"&amp;ROUNDDOWN((MONTH(Taulukko1[[#This Row],[Loppu KK]])-1)/3+1,0)</f>
        <v>2012Q3</v>
      </c>
      <c r="U1974" s="66">
        <f>IF(COUNT(Taulukko1[[#This Row],[Neuvottelujen alaiset ]])=1,Taulukko1[[#This Row],[Neuvottelujen alaiset ]],Taulukko1[[#This Row],[Vähennystarve]])</f>
        <v>300</v>
      </c>
      <c r="V1974" s="44">
        <f t="shared" si="307"/>
        <v>0.23333333333333334</v>
      </c>
      <c r="W1974" s="44">
        <f t="shared" si="308"/>
        <v>4.6666666666666669E-2</v>
      </c>
      <c r="X1974" s="44">
        <f t="shared" si="309"/>
        <v>0.2</v>
      </c>
      <c r="Y1974" s="90" t="b">
        <f>AND(MONTH(Taulukko1[[#This Row],[Alku PVM]] )=6,DAY(Taulukko1[[#This Row],[Alku PVM]] )&gt;19)</f>
        <v>0</v>
      </c>
      <c r="Z1974" s="90" t="b">
        <f>AND(MONTH(Taulukko1[[#This Row],[Loppu PVM]] )=6,DAY(Taulukko1[[#This Row],[Loppu PVM]] )&gt;19)</f>
        <v>0</v>
      </c>
      <c r="AA1974" s="90" t="b">
        <f>OR(MONTH(Taulukko1[[#This Row],[Alku PVM]] )&lt;=5,AND(MONTH(Taulukko1[[#This Row],[Alku PVM]] )=6,DAY(Taulukko1[[#This Row],[Alku PVM]] )&lt;20))</f>
        <v>0</v>
      </c>
      <c r="AB1974" s="90" t="b">
        <f>OR(MONTH(Taulukko1[[#This Row],[Loppu PVM]])&lt;=5,AND(MONTH(Taulukko1[[#This Row],[Loppu PVM]] )=6,DAY(Taulukko1[[#This Row],[Loppu PVM]])&lt;20))</f>
        <v>0</v>
      </c>
      <c r="AC1974" s="90" t="b">
        <f>OR(MONTH(Taulukko1[[#This Row],[Alku PVM]] )&lt;=3,AND(MONTH(Taulukko1[[#This Row],[Alku PVM]] )=3))</f>
        <v>0</v>
      </c>
      <c r="AD1974" s="90" t="b">
        <f>OR(MONTH(Taulukko1[[#This Row],[Loppu PVM]] )&lt;=3,AND(MONTH(Taulukko1[[#This Row],[Loppu PVM]] )=3))</f>
        <v>0</v>
      </c>
      <c r="AE1974" s="90" t="b">
        <f>OR(MONTH(Taulukko1[[#This Row],[Alku PVM]] )&lt;=9,AND(MONTH(Taulukko1[[#This Row],[Alku PVM]] )=9))</f>
        <v>1</v>
      </c>
      <c r="AF1974" s="90" t="b">
        <f>OR(MONTH(Taulukko1[[#This Row],[Loppu PVM]])&lt;=9,AND(MONTH(Taulukko1[[#This Row],[Loppu PVM]] )=9))</f>
        <v>1</v>
      </c>
      <c r="AG1974" s="90" t="b">
        <f>OR(MONTH(Taulukko1[[#This Row],[Alku PVM]] )&lt;=6,AND(MONTH(Taulukko1[[#This Row],[Alku PVM]] )=6))</f>
        <v>0</v>
      </c>
      <c r="AH1974" s="90" t="b">
        <f>OR(MONTH(Taulukko1[[#This Row],[Loppu PVM]])&lt;=6,AND(MONTH(Taulukko1[[#This Row],[Loppu PVM]] )=6))</f>
        <v>0</v>
      </c>
    </row>
    <row r="1975" spans="1:34" ht="12.75" customHeight="1">
      <c r="A1975" t="s">
        <v>4275</v>
      </c>
      <c r="B1975" s="23">
        <v>41091</v>
      </c>
      <c r="C1975" t="s">
        <v>4276</v>
      </c>
      <c r="D1975" s="5">
        <v>19</v>
      </c>
      <c r="F1975" s="4">
        <v>41128</v>
      </c>
      <c r="G1975" s="5">
        <v>0</v>
      </c>
      <c r="H1975" s="22">
        <v>19</v>
      </c>
      <c r="I1975" s="126" t="e">
        <f>INDEX('TOL2008'!B:B,MATCH(A1975,'TOL2008'!A:A,0))</f>
        <v>#N/A</v>
      </c>
      <c r="J1975" s="126" t="e">
        <f>INDEX(Pääluokka!$H$2:$H$100,MATCH(VALUE(LEFT(Taulukko1[[#This Row],[TOL2008]],2)),Pääluokka!$G$2:$G$100,0))</f>
        <v>#N/A</v>
      </c>
      <c r="K1975" s="126" t="e">
        <f>INDEX(Pääluokka!$I$2:$I$100,MATCH(VALUE(LEFT(Taulukko1[[#This Row],[TOL2008]],2)),Pääluokka!$G$2:$G$100,0))</f>
        <v>#N/A</v>
      </c>
      <c r="L1975" s="41">
        <f t="shared" si="300"/>
        <v>37</v>
      </c>
      <c r="M1975" s="43">
        <f t="shared" si="301"/>
        <v>41091</v>
      </c>
      <c r="N1975" s="43">
        <f t="shared" si="302"/>
        <v>41128</v>
      </c>
      <c r="O1975" s="43">
        <f t="shared" si="303"/>
        <v>41091</v>
      </c>
      <c r="P1975" s="43">
        <f t="shared" si="304"/>
        <v>41122</v>
      </c>
      <c r="Q1975" s="41">
        <f t="shared" si="305"/>
        <v>2012</v>
      </c>
      <c r="R1975" s="41">
        <f t="shared" si="306"/>
        <v>2012</v>
      </c>
      <c r="S1975" s="43" t="str">
        <f>YEAR(Taulukko1[[#This Row],[Alku KK]])&amp;"Q"&amp;ROUNDDOWN((MONTH(Taulukko1[[#This Row],[Alku KK]])-1)/3+1,0)</f>
        <v>2012Q3</v>
      </c>
      <c r="T1975" s="43" t="str">
        <f>YEAR(Taulukko1[[#This Row],[Loppu KK]])&amp;"Q"&amp;ROUNDDOWN((MONTH(Taulukko1[[#This Row],[Loppu KK]])-1)/3+1,0)</f>
        <v>2012Q3</v>
      </c>
      <c r="U1975" s="66">
        <f>IF(COUNT(Taulukko1[[#This Row],[Neuvottelujen alaiset ]])=1,Taulukko1[[#This Row],[Neuvottelujen alaiset ]],Taulukko1[[#This Row],[Vähennystarve]])</f>
        <v>19</v>
      </c>
      <c r="V1975" s="44" t="str">
        <f t="shared" si="307"/>
        <v>NA</v>
      </c>
      <c r="W1975" s="44">
        <f t="shared" si="308"/>
        <v>0</v>
      </c>
      <c r="X1975" s="44" t="str">
        <f t="shared" si="309"/>
        <v>NA</v>
      </c>
      <c r="Y1975" s="90" t="b">
        <f>AND(MONTH(Taulukko1[[#This Row],[Alku PVM]] )=6,DAY(Taulukko1[[#This Row],[Alku PVM]] )&gt;19)</f>
        <v>0</v>
      </c>
      <c r="Z1975" s="90" t="b">
        <f>AND(MONTH(Taulukko1[[#This Row],[Loppu PVM]] )=6,DAY(Taulukko1[[#This Row],[Loppu PVM]] )&gt;19)</f>
        <v>0</v>
      </c>
      <c r="AA1975" s="90" t="b">
        <f>OR(MONTH(Taulukko1[[#This Row],[Alku PVM]] )&lt;=5,AND(MONTH(Taulukko1[[#This Row],[Alku PVM]] )=6,DAY(Taulukko1[[#This Row],[Alku PVM]] )&lt;20))</f>
        <v>0</v>
      </c>
      <c r="AB1975" s="90" t="b">
        <f>OR(MONTH(Taulukko1[[#This Row],[Loppu PVM]])&lt;=5,AND(MONTH(Taulukko1[[#This Row],[Loppu PVM]] )=6,DAY(Taulukko1[[#This Row],[Loppu PVM]])&lt;20))</f>
        <v>0</v>
      </c>
      <c r="AC1975" s="90" t="b">
        <f>OR(MONTH(Taulukko1[[#This Row],[Alku PVM]] )&lt;=3,AND(MONTH(Taulukko1[[#This Row],[Alku PVM]] )=3))</f>
        <v>0</v>
      </c>
      <c r="AD1975" s="90" t="b">
        <f>OR(MONTH(Taulukko1[[#This Row],[Loppu PVM]] )&lt;=3,AND(MONTH(Taulukko1[[#This Row],[Loppu PVM]] )=3))</f>
        <v>0</v>
      </c>
      <c r="AE1975" s="90" t="b">
        <f>OR(MONTH(Taulukko1[[#This Row],[Alku PVM]] )&lt;=9,AND(MONTH(Taulukko1[[#This Row],[Alku PVM]] )=9))</f>
        <v>1</v>
      </c>
      <c r="AF1975" s="90" t="b">
        <f>OR(MONTH(Taulukko1[[#This Row],[Loppu PVM]])&lt;=9,AND(MONTH(Taulukko1[[#This Row],[Loppu PVM]] )=9))</f>
        <v>1</v>
      </c>
      <c r="AG1975" s="90" t="b">
        <f>OR(MONTH(Taulukko1[[#This Row],[Alku PVM]] )&lt;=6,AND(MONTH(Taulukko1[[#This Row],[Alku PVM]] )=6))</f>
        <v>0</v>
      </c>
      <c r="AH1975" s="90" t="b">
        <f>OR(MONTH(Taulukko1[[#This Row],[Loppu PVM]])&lt;=6,AND(MONTH(Taulukko1[[#This Row],[Loppu PVM]] )=6))</f>
        <v>0</v>
      </c>
    </row>
    <row r="1976" spans="1:34" ht="12.75" customHeight="1">
      <c r="A1976" t="s">
        <v>4222</v>
      </c>
      <c r="B1976" s="23">
        <v>41091</v>
      </c>
      <c r="C1976" t="s">
        <v>4221</v>
      </c>
      <c r="F1976" s="4">
        <v>41112</v>
      </c>
      <c r="G1976" s="5">
        <v>33</v>
      </c>
      <c r="H1976" s="22">
        <v>38</v>
      </c>
      <c r="I1976" s="126" t="e">
        <f>INDEX('TOL2008'!B:B,MATCH(A1976,'TOL2008'!A:A,0))</f>
        <v>#N/A</v>
      </c>
      <c r="J1976" s="126" t="e">
        <f>INDEX(Pääluokka!$H$2:$H$100,MATCH(VALUE(LEFT(Taulukko1[[#This Row],[TOL2008]],2)),Pääluokka!$G$2:$G$100,0))</f>
        <v>#N/A</v>
      </c>
      <c r="K1976" s="126" t="e">
        <f>INDEX(Pääluokka!$I$2:$I$100,MATCH(VALUE(LEFT(Taulukko1[[#This Row],[TOL2008]],2)),Pääluokka!$G$2:$G$100,0))</f>
        <v>#N/A</v>
      </c>
      <c r="L1976" s="41">
        <f t="shared" si="300"/>
        <v>21</v>
      </c>
      <c r="M1976" s="43">
        <f t="shared" si="301"/>
        <v>41091</v>
      </c>
      <c r="N1976" s="43">
        <f t="shared" si="302"/>
        <v>41112</v>
      </c>
      <c r="O1976" s="43">
        <f t="shared" si="303"/>
        <v>41091</v>
      </c>
      <c r="P1976" s="43">
        <f t="shared" si="304"/>
        <v>41091</v>
      </c>
      <c r="Q1976" s="41">
        <f t="shared" si="305"/>
        <v>2012</v>
      </c>
      <c r="R1976" s="41">
        <f t="shared" si="306"/>
        <v>2012</v>
      </c>
      <c r="S1976" s="43" t="str">
        <f>YEAR(Taulukko1[[#This Row],[Alku KK]])&amp;"Q"&amp;ROUNDDOWN((MONTH(Taulukko1[[#This Row],[Alku KK]])-1)/3+1,0)</f>
        <v>2012Q3</v>
      </c>
      <c r="T1976" s="43" t="str">
        <f>YEAR(Taulukko1[[#This Row],[Loppu KK]])&amp;"Q"&amp;ROUNDDOWN((MONTH(Taulukko1[[#This Row],[Loppu KK]])-1)/3+1,0)</f>
        <v>2012Q3</v>
      </c>
      <c r="U1976" s="66">
        <f>IF(COUNT(Taulukko1[[#This Row],[Neuvottelujen alaiset ]])=1,Taulukko1[[#This Row],[Neuvottelujen alaiset ]],Taulukko1[[#This Row],[Vähennystarve]])</f>
        <v>38</v>
      </c>
      <c r="V1976" s="44" t="str">
        <f t="shared" si="307"/>
        <v>NA</v>
      </c>
      <c r="W1976" s="44">
        <f t="shared" si="308"/>
        <v>0.86842105263157898</v>
      </c>
      <c r="X1976" s="44" t="str">
        <f t="shared" si="309"/>
        <v>NA</v>
      </c>
      <c r="Y1976" s="90" t="b">
        <f>AND(MONTH(Taulukko1[[#This Row],[Alku PVM]] )=6,DAY(Taulukko1[[#This Row],[Alku PVM]] )&gt;19)</f>
        <v>0</v>
      </c>
      <c r="Z1976" s="90" t="b">
        <f>AND(MONTH(Taulukko1[[#This Row],[Loppu PVM]] )=6,DAY(Taulukko1[[#This Row],[Loppu PVM]] )&gt;19)</f>
        <v>0</v>
      </c>
      <c r="AA1976" s="90" t="b">
        <f>OR(MONTH(Taulukko1[[#This Row],[Alku PVM]] )&lt;=5,AND(MONTH(Taulukko1[[#This Row],[Alku PVM]] )=6,DAY(Taulukko1[[#This Row],[Alku PVM]] )&lt;20))</f>
        <v>0</v>
      </c>
      <c r="AB1976" s="90" t="b">
        <f>OR(MONTH(Taulukko1[[#This Row],[Loppu PVM]])&lt;=5,AND(MONTH(Taulukko1[[#This Row],[Loppu PVM]] )=6,DAY(Taulukko1[[#This Row],[Loppu PVM]])&lt;20))</f>
        <v>0</v>
      </c>
      <c r="AC1976" s="90" t="b">
        <f>OR(MONTH(Taulukko1[[#This Row],[Alku PVM]] )&lt;=3,AND(MONTH(Taulukko1[[#This Row],[Alku PVM]] )=3))</f>
        <v>0</v>
      </c>
      <c r="AD1976" s="90" t="b">
        <f>OR(MONTH(Taulukko1[[#This Row],[Loppu PVM]] )&lt;=3,AND(MONTH(Taulukko1[[#This Row],[Loppu PVM]] )=3))</f>
        <v>0</v>
      </c>
      <c r="AE1976" s="90" t="b">
        <f>OR(MONTH(Taulukko1[[#This Row],[Alku PVM]] )&lt;=9,AND(MONTH(Taulukko1[[#This Row],[Alku PVM]] )=9))</f>
        <v>1</v>
      </c>
      <c r="AF1976" s="90" t="b">
        <f>OR(MONTH(Taulukko1[[#This Row],[Loppu PVM]])&lt;=9,AND(MONTH(Taulukko1[[#This Row],[Loppu PVM]] )=9))</f>
        <v>1</v>
      </c>
      <c r="AG1976" s="90" t="b">
        <f>OR(MONTH(Taulukko1[[#This Row],[Alku PVM]] )&lt;=6,AND(MONTH(Taulukko1[[#This Row],[Alku PVM]] )=6))</f>
        <v>0</v>
      </c>
      <c r="AH1976" s="90" t="b">
        <f>OR(MONTH(Taulukko1[[#This Row],[Loppu PVM]])&lt;=6,AND(MONTH(Taulukko1[[#This Row],[Loppu PVM]] )=6))</f>
        <v>0</v>
      </c>
    </row>
    <row r="1977" spans="1:34" ht="12.75" customHeight="1">
      <c r="A1977" t="s">
        <v>1145</v>
      </c>
      <c r="B1977" s="23">
        <v>41091</v>
      </c>
      <c r="C1977" t="s">
        <v>4167</v>
      </c>
      <c r="F1977" s="4"/>
      <c r="G1977" s="5"/>
      <c r="H1977" s="22">
        <v>38</v>
      </c>
      <c r="I1977" s="126">
        <f>INDEX('TOL2008'!B:B,MATCH(A1977,'TOL2008'!A:A,0))</f>
        <v>81210</v>
      </c>
      <c r="J1977" s="126" t="str">
        <f>INDEX(Pääluokka!$H$2:$H$100,MATCH(VALUE(LEFT(Taulukko1[[#This Row],[TOL2008]],2)),Pääluokka!$G$2:$G$100,0))</f>
        <v>Hallinto- ja tukipalvelutoiminta</v>
      </c>
      <c r="K1977" s="126" t="str">
        <f>INDEX(Pääluokka!$I$2:$I$100,MATCH(VALUE(LEFT(Taulukko1[[#This Row],[TOL2008]],2)),Pääluokka!$G$2:$G$100,0))</f>
        <v>Palvelualat (G-N, R, S)</v>
      </c>
      <c r="L1977" s="41" t="str">
        <f t="shared" si="300"/>
        <v>NA</v>
      </c>
      <c r="M1977" s="43">
        <f t="shared" si="301"/>
        <v>41091</v>
      </c>
      <c r="N1977" s="43">
        <f t="shared" si="302"/>
        <v>41142</v>
      </c>
      <c r="O1977" s="43">
        <f t="shared" si="303"/>
        <v>41091</v>
      </c>
      <c r="P1977" s="43">
        <f t="shared" si="304"/>
        <v>41122</v>
      </c>
      <c r="Q1977" s="41">
        <f t="shared" si="305"/>
        <v>2012</v>
      </c>
      <c r="R1977" s="41">
        <f t="shared" si="306"/>
        <v>2012</v>
      </c>
      <c r="S1977" s="43" t="str">
        <f>YEAR(Taulukko1[[#This Row],[Alku KK]])&amp;"Q"&amp;ROUNDDOWN((MONTH(Taulukko1[[#This Row],[Alku KK]])-1)/3+1,0)</f>
        <v>2012Q3</v>
      </c>
      <c r="T1977" s="43" t="str">
        <f>YEAR(Taulukko1[[#This Row],[Loppu KK]])&amp;"Q"&amp;ROUNDDOWN((MONTH(Taulukko1[[#This Row],[Loppu KK]])-1)/3+1,0)</f>
        <v>2012Q3</v>
      </c>
      <c r="U1977" s="66">
        <f>IF(COUNT(Taulukko1[[#This Row],[Neuvottelujen alaiset ]])=1,Taulukko1[[#This Row],[Neuvottelujen alaiset ]],Taulukko1[[#This Row],[Vähennystarve]])</f>
        <v>38</v>
      </c>
      <c r="V1977" s="44" t="str">
        <f t="shared" si="307"/>
        <v>NA</v>
      </c>
      <c r="W1977" s="44" t="str">
        <f t="shared" si="308"/>
        <v>NA</v>
      </c>
      <c r="X1977" s="44" t="str">
        <f t="shared" si="309"/>
        <v>NA</v>
      </c>
      <c r="Y1977" s="90" t="b">
        <f>AND(MONTH(Taulukko1[[#This Row],[Alku PVM]] )=6,DAY(Taulukko1[[#This Row],[Alku PVM]] )&gt;19)</f>
        <v>0</v>
      </c>
      <c r="Z1977" s="90" t="b">
        <f>AND(MONTH(Taulukko1[[#This Row],[Loppu PVM]] )=6,DAY(Taulukko1[[#This Row],[Loppu PVM]] )&gt;19)</f>
        <v>0</v>
      </c>
      <c r="AA1977" s="90" t="b">
        <f>OR(MONTH(Taulukko1[[#This Row],[Alku PVM]] )&lt;=5,AND(MONTH(Taulukko1[[#This Row],[Alku PVM]] )=6,DAY(Taulukko1[[#This Row],[Alku PVM]] )&lt;20))</f>
        <v>0</v>
      </c>
      <c r="AB1977" s="90" t="b">
        <f>OR(MONTH(Taulukko1[[#This Row],[Loppu PVM]])&lt;=5,AND(MONTH(Taulukko1[[#This Row],[Loppu PVM]] )=6,DAY(Taulukko1[[#This Row],[Loppu PVM]])&lt;20))</f>
        <v>0</v>
      </c>
      <c r="AC1977" s="90" t="b">
        <f>OR(MONTH(Taulukko1[[#This Row],[Alku PVM]] )&lt;=3,AND(MONTH(Taulukko1[[#This Row],[Alku PVM]] )=3))</f>
        <v>0</v>
      </c>
      <c r="AD1977" s="90" t="b">
        <f>OR(MONTH(Taulukko1[[#This Row],[Loppu PVM]] )&lt;=3,AND(MONTH(Taulukko1[[#This Row],[Loppu PVM]] )=3))</f>
        <v>0</v>
      </c>
      <c r="AE1977" s="90" t="b">
        <f>OR(MONTH(Taulukko1[[#This Row],[Alku PVM]] )&lt;=9,AND(MONTH(Taulukko1[[#This Row],[Alku PVM]] )=9))</f>
        <v>1</v>
      </c>
      <c r="AF1977" s="90" t="b">
        <f>OR(MONTH(Taulukko1[[#This Row],[Loppu PVM]])&lt;=9,AND(MONTH(Taulukko1[[#This Row],[Loppu PVM]] )=9))</f>
        <v>1</v>
      </c>
      <c r="AG1977" s="90" t="b">
        <f>OR(MONTH(Taulukko1[[#This Row],[Alku PVM]] )&lt;=6,AND(MONTH(Taulukko1[[#This Row],[Alku PVM]] )=6))</f>
        <v>0</v>
      </c>
      <c r="AH1977" s="90" t="b">
        <f>OR(MONTH(Taulukko1[[#This Row],[Loppu PVM]])&lt;=6,AND(MONTH(Taulukko1[[#This Row],[Loppu PVM]] )=6))</f>
        <v>0</v>
      </c>
    </row>
    <row r="1978" spans="1:34" ht="12.75" customHeight="1">
      <c r="A1978" t="s">
        <v>4001</v>
      </c>
      <c r="B1978" s="23">
        <v>41092</v>
      </c>
      <c r="C1978" t="s">
        <v>4002</v>
      </c>
      <c r="D1978" s="5">
        <v>57</v>
      </c>
      <c r="F1978" s="4"/>
      <c r="G1978" s="5"/>
      <c r="H1978" s="22">
        <v>57</v>
      </c>
      <c r="I1978" s="126" t="e">
        <f>INDEX('TOL2008'!B:B,MATCH(A1978,'TOL2008'!A:A,0))</f>
        <v>#N/A</v>
      </c>
      <c r="J1978" s="126" t="e">
        <f>INDEX(Pääluokka!$H$2:$H$100,MATCH(VALUE(LEFT(Taulukko1[[#This Row],[TOL2008]],2)),Pääluokka!$G$2:$G$100,0))</f>
        <v>#N/A</v>
      </c>
      <c r="K1978" s="126" t="e">
        <f>INDEX(Pääluokka!$I$2:$I$100,MATCH(VALUE(LEFT(Taulukko1[[#This Row],[TOL2008]],2)),Pääluokka!$G$2:$G$100,0))</f>
        <v>#N/A</v>
      </c>
      <c r="L1978" s="41" t="str">
        <f t="shared" si="300"/>
        <v>NA</v>
      </c>
      <c r="M1978" s="43">
        <f t="shared" si="301"/>
        <v>41092</v>
      </c>
      <c r="N1978" s="43">
        <f t="shared" si="302"/>
        <v>41143</v>
      </c>
      <c r="O1978" s="43">
        <f t="shared" si="303"/>
        <v>41091</v>
      </c>
      <c r="P1978" s="43">
        <f t="shared" si="304"/>
        <v>41122</v>
      </c>
      <c r="Q1978" s="41">
        <f t="shared" si="305"/>
        <v>2012</v>
      </c>
      <c r="R1978" s="41">
        <f t="shared" si="306"/>
        <v>2012</v>
      </c>
      <c r="S1978" s="43" t="str">
        <f>YEAR(Taulukko1[[#This Row],[Alku KK]])&amp;"Q"&amp;ROUNDDOWN((MONTH(Taulukko1[[#This Row],[Alku KK]])-1)/3+1,0)</f>
        <v>2012Q3</v>
      </c>
      <c r="T1978" s="43" t="str">
        <f>YEAR(Taulukko1[[#This Row],[Loppu KK]])&amp;"Q"&amp;ROUNDDOWN((MONTH(Taulukko1[[#This Row],[Loppu KK]])-1)/3+1,0)</f>
        <v>2012Q3</v>
      </c>
      <c r="U1978" s="66">
        <f>IF(COUNT(Taulukko1[[#This Row],[Neuvottelujen alaiset ]])=1,Taulukko1[[#This Row],[Neuvottelujen alaiset ]],Taulukko1[[#This Row],[Vähennystarve]])</f>
        <v>57</v>
      </c>
      <c r="V1978" s="44" t="str">
        <f t="shared" si="307"/>
        <v>NA</v>
      </c>
      <c r="W1978" s="44" t="str">
        <f t="shared" si="308"/>
        <v>NA</v>
      </c>
      <c r="X1978" s="44" t="str">
        <f t="shared" si="309"/>
        <v>NA</v>
      </c>
      <c r="Y1978" s="90" t="b">
        <f>AND(MONTH(Taulukko1[[#This Row],[Alku PVM]] )=6,DAY(Taulukko1[[#This Row],[Alku PVM]] )&gt;19)</f>
        <v>0</v>
      </c>
      <c r="Z1978" s="90" t="b">
        <f>AND(MONTH(Taulukko1[[#This Row],[Loppu PVM]] )=6,DAY(Taulukko1[[#This Row],[Loppu PVM]] )&gt;19)</f>
        <v>0</v>
      </c>
      <c r="AA1978" s="90" t="b">
        <f>OR(MONTH(Taulukko1[[#This Row],[Alku PVM]] )&lt;=5,AND(MONTH(Taulukko1[[#This Row],[Alku PVM]] )=6,DAY(Taulukko1[[#This Row],[Alku PVM]] )&lt;20))</f>
        <v>0</v>
      </c>
      <c r="AB1978" s="90" t="b">
        <f>OR(MONTH(Taulukko1[[#This Row],[Loppu PVM]])&lt;=5,AND(MONTH(Taulukko1[[#This Row],[Loppu PVM]] )=6,DAY(Taulukko1[[#This Row],[Loppu PVM]])&lt;20))</f>
        <v>0</v>
      </c>
      <c r="AC1978" s="90" t="b">
        <f>OR(MONTH(Taulukko1[[#This Row],[Alku PVM]] )&lt;=3,AND(MONTH(Taulukko1[[#This Row],[Alku PVM]] )=3))</f>
        <v>0</v>
      </c>
      <c r="AD1978" s="90" t="b">
        <f>OR(MONTH(Taulukko1[[#This Row],[Loppu PVM]] )&lt;=3,AND(MONTH(Taulukko1[[#This Row],[Loppu PVM]] )=3))</f>
        <v>0</v>
      </c>
      <c r="AE1978" s="90" t="b">
        <f>OR(MONTH(Taulukko1[[#This Row],[Alku PVM]] )&lt;=9,AND(MONTH(Taulukko1[[#This Row],[Alku PVM]] )=9))</f>
        <v>1</v>
      </c>
      <c r="AF1978" s="90" t="b">
        <f>OR(MONTH(Taulukko1[[#This Row],[Loppu PVM]])&lt;=9,AND(MONTH(Taulukko1[[#This Row],[Loppu PVM]] )=9))</f>
        <v>1</v>
      </c>
      <c r="AG1978" s="90" t="b">
        <f>OR(MONTH(Taulukko1[[#This Row],[Alku PVM]] )&lt;=6,AND(MONTH(Taulukko1[[#This Row],[Alku PVM]] )=6))</f>
        <v>0</v>
      </c>
      <c r="AH1978" s="90" t="b">
        <f>OR(MONTH(Taulukko1[[#This Row],[Loppu PVM]])&lt;=6,AND(MONTH(Taulukko1[[#This Row],[Loppu PVM]] )=6))</f>
        <v>0</v>
      </c>
    </row>
    <row r="1979" spans="1:34" ht="12.75" customHeight="1">
      <c r="A1979" t="s">
        <v>3638</v>
      </c>
      <c r="B1979" s="23">
        <v>41094</v>
      </c>
      <c r="C1979" t="s">
        <v>4055</v>
      </c>
      <c r="D1979" s="5">
        <v>10</v>
      </c>
      <c r="F1979" s="4">
        <v>41130</v>
      </c>
      <c r="G1979" s="5">
        <v>0</v>
      </c>
      <c r="H1979" s="22">
        <v>30</v>
      </c>
      <c r="I1979" s="126" t="str">
        <f>INDEX('TOL2008'!B:B,MATCH(A3687,'TOL2008'!A:A,0))</f>
        <v>08112</v>
      </c>
      <c r="J1979" s="126" t="str">
        <f>INDEX(Pääluokka!$H$2:$H$100,MATCH(VALUE(LEFT(Taulukko1[[#This Row],[TOL2008]],2)),Pääluokka!$G$2:$G$100,0))</f>
        <v>Kaivostoiminta ja louhinta</v>
      </c>
      <c r="K1979" s="126" t="str">
        <f>INDEX(Pääluokka!$I$2:$I$100,MATCH(VALUE(LEFT(Taulukko1[[#This Row],[TOL2008]],2)),Pääluokka!$G$2:$G$100,0))</f>
        <v>Alkutuotanto (A-B)</v>
      </c>
      <c r="L1979" s="41">
        <f t="shared" si="300"/>
        <v>36</v>
      </c>
      <c r="M1979" s="43">
        <f t="shared" si="301"/>
        <v>41094</v>
      </c>
      <c r="N1979" s="43">
        <f t="shared" si="302"/>
        <v>41130</v>
      </c>
      <c r="O1979" s="43">
        <f t="shared" si="303"/>
        <v>41091</v>
      </c>
      <c r="P1979" s="43">
        <f t="shared" si="304"/>
        <v>41122</v>
      </c>
      <c r="Q1979" s="41">
        <f t="shared" si="305"/>
        <v>2012</v>
      </c>
      <c r="R1979" s="41">
        <f t="shared" si="306"/>
        <v>2012</v>
      </c>
      <c r="S1979" s="43" t="str">
        <f>YEAR(Taulukko1[[#This Row],[Alku KK]])&amp;"Q"&amp;ROUNDDOWN((MONTH(Taulukko1[[#This Row],[Alku KK]])-1)/3+1,0)</f>
        <v>2012Q3</v>
      </c>
      <c r="T1979" s="43" t="str">
        <f>YEAR(Taulukko1[[#This Row],[Loppu KK]])&amp;"Q"&amp;ROUNDDOWN((MONTH(Taulukko1[[#This Row],[Loppu KK]])-1)/3+1,0)</f>
        <v>2012Q3</v>
      </c>
      <c r="U1979" s="66">
        <f>IF(COUNT(Taulukko1[[#This Row],[Neuvottelujen alaiset ]])=1,Taulukko1[[#This Row],[Neuvottelujen alaiset ]],Taulukko1[[#This Row],[Vähennystarve]])</f>
        <v>30</v>
      </c>
      <c r="V1979" s="44" t="str">
        <f t="shared" si="307"/>
        <v>NA</v>
      </c>
      <c r="W1979" s="44">
        <f t="shared" si="308"/>
        <v>0</v>
      </c>
      <c r="X1979" s="44" t="str">
        <f t="shared" si="309"/>
        <v>NA</v>
      </c>
      <c r="Y1979" s="90" t="b">
        <f>AND(MONTH(Taulukko1[[#This Row],[Alku PVM]] )=6,DAY(Taulukko1[[#This Row],[Alku PVM]] )&gt;19)</f>
        <v>0</v>
      </c>
      <c r="Z1979" s="90" t="b">
        <f>AND(MONTH(Taulukko1[[#This Row],[Loppu PVM]] )=6,DAY(Taulukko1[[#This Row],[Loppu PVM]] )&gt;19)</f>
        <v>0</v>
      </c>
      <c r="AA1979" s="90" t="b">
        <f>OR(MONTH(Taulukko1[[#This Row],[Alku PVM]] )&lt;=5,AND(MONTH(Taulukko1[[#This Row],[Alku PVM]] )=6,DAY(Taulukko1[[#This Row],[Alku PVM]] )&lt;20))</f>
        <v>0</v>
      </c>
      <c r="AB1979" s="90" t="b">
        <f>OR(MONTH(Taulukko1[[#This Row],[Loppu PVM]])&lt;=5,AND(MONTH(Taulukko1[[#This Row],[Loppu PVM]] )=6,DAY(Taulukko1[[#This Row],[Loppu PVM]])&lt;20))</f>
        <v>0</v>
      </c>
      <c r="AC1979" s="90" t="b">
        <f>OR(MONTH(Taulukko1[[#This Row],[Alku PVM]] )&lt;=3,AND(MONTH(Taulukko1[[#This Row],[Alku PVM]] )=3))</f>
        <v>0</v>
      </c>
      <c r="AD1979" s="90" t="b">
        <f>OR(MONTH(Taulukko1[[#This Row],[Loppu PVM]] )&lt;=3,AND(MONTH(Taulukko1[[#This Row],[Loppu PVM]] )=3))</f>
        <v>0</v>
      </c>
      <c r="AE1979" s="90" t="b">
        <f>OR(MONTH(Taulukko1[[#This Row],[Alku PVM]] )&lt;=9,AND(MONTH(Taulukko1[[#This Row],[Alku PVM]] )=9))</f>
        <v>1</v>
      </c>
      <c r="AF1979" s="90" t="b">
        <f>OR(MONTH(Taulukko1[[#This Row],[Loppu PVM]])&lt;=9,AND(MONTH(Taulukko1[[#This Row],[Loppu PVM]] )=9))</f>
        <v>1</v>
      </c>
      <c r="AG1979" s="90" t="b">
        <f>OR(MONTH(Taulukko1[[#This Row],[Alku PVM]] )&lt;=6,AND(MONTH(Taulukko1[[#This Row],[Alku PVM]] )=6))</f>
        <v>0</v>
      </c>
      <c r="AH1979" s="90" t="b">
        <f>OR(MONTH(Taulukko1[[#This Row],[Loppu PVM]])&lt;=6,AND(MONTH(Taulukko1[[#This Row],[Loppu PVM]] )=6))</f>
        <v>0</v>
      </c>
    </row>
    <row r="1980" spans="1:34" ht="12.75" customHeight="1">
      <c r="A1980" t="s">
        <v>4201</v>
      </c>
      <c r="B1980" s="23">
        <v>41095</v>
      </c>
      <c r="C1980" t="s">
        <v>4200</v>
      </c>
      <c r="F1980" s="4"/>
      <c r="G1980" s="5"/>
      <c r="H1980" s="22">
        <v>60</v>
      </c>
      <c r="I1980" s="126" t="e">
        <f>INDEX('TOL2008'!B:B,MATCH(A1980,'TOL2008'!A:A,0))</f>
        <v>#N/A</v>
      </c>
      <c r="J1980" s="126" t="e">
        <f>INDEX(Pääluokka!$H$2:$H$100,MATCH(VALUE(LEFT(Taulukko1[[#This Row],[TOL2008]],2)),Pääluokka!$G$2:$G$100,0))</f>
        <v>#N/A</v>
      </c>
      <c r="K1980" s="126" t="e">
        <f>INDEX(Pääluokka!$I$2:$I$100,MATCH(VALUE(LEFT(Taulukko1[[#This Row],[TOL2008]],2)),Pääluokka!$G$2:$G$100,0))</f>
        <v>#N/A</v>
      </c>
      <c r="L1980" s="41" t="str">
        <f t="shared" si="300"/>
        <v>NA</v>
      </c>
      <c r="M1980" s="43">
        <f t="shared" si="301"/>
        <v>41095</v>
      </c>
      <c r="N1980" s="43">
        <f t="shared" si="302"/>
        <v>41146</v>
      </c>
      <c r="O1980" s="43">
        <f t="shared" si="303"/>
        <v>41091</v>
      </c>
      <c r="P1980" s="43">
        <f t="shared" si="304"/>
        <v>41122</v>
      </c>
      <c r="Q1980" s="41">
        <f t="shared" si="305"/>
        <v>2012</v>
      </c>
      <c r="R1980" s="41">
        <f t="shared" si="306"/>
        <v>2012</v>
      </c>
      <c r="S1980" s="43" t="str">
        <f>YEAR(Taulukko1[[#This Row],[Alku KK]])&amp;"Q"&amp;ROUNDDOWN((MONTH(Taulukko1[[#This Row],[Alku KK]])-1)/3+1,0)</f>
        <v>2012Q3</v>
      </c>
      <c r="T1980" s="43" t="str">
        <f>YEAR(Taulukko1[[#This Row],[Loppu KK]])&amp;"Q"&amp;ROUNDDOWN((MONTH(Taulukko1[[#This Row],[Loppu KK]])-1)/3+1,0)</f>
        <v>2012Q3</v>
      </c>
      <c r="U1980" s="66">
        <f>IF(COUNT(Taulukko1[[#This Row],[Neuvottelujen alaiset ]])=1,Taulukko1[[#This Row],[Neuvottelujen alaiset ]],Taulukko1[[#This Row],[Vähennystarve]])</f>
        <v>60</v>
      </c>
      <c r="V1980" s="44" t="str">
        <f t="shared" si="307"/>
        <v>NA</v>
      </c>
      <c r="W1980" s="44" t="str">
        <f t="shared" si="308"/>
        <v>NA</v>
      </c>
      <c r="X1980" s="44" t="str">
        <f t="shared" si="309"/>
        <v>NA</v>
      </c>
      <c r="Y1980" s="90" t="b">
        <f>AND(MONTH(Taulukko1[[#This Row],[Alku PVM]] )=6,DAY(Taulukko1[[#This Row],[Alku PVM]] )&gt;19)</f>
        <v>0</v>
      </c>
      <c r="Z1980" s="90" t="b">
        <f>AND(MONTH(Taulukko1[[#This Row],[Loppu PVM]] )=6,DAY(Taulukko1[[#This Row],[Loppu PVM]] )&gt;19)</f>
        <v>0</v>
      </c>
      <c r="AA1980" s="90" t="b">
        <f>OR(MONTH(Taulukko1[[#This Row],[Alku PVM]] )&lt;=5,AND(MONTH(Taulukko1[[#This Row],[Alku PVM]] )=6,DAY(Taulukko1[[#This Row],[Alku PVM]] )&lt;20))</f>
        <v>0</v>
      </c>
      <c r="AB1980" s="90" t="b">
        <f>OR(MONTH(Taulukko1[[#This Row],[Loppu PVM]])&lt;=5,AND(MONTH(Taulukko1[[#This Row],[Loppu PVM]] )=6,DAY(Taulukko1[[#This Row],[Loppu PVM]])&lt;20))</f>
        <v>0</v>
      </c>
      <c r="AC1980" s="90" t="b">
        <f>OR(MONTH(Taulukko1[[#This Row],[Alku PVM]] )&lt;=3,AND(MONTH(Taulukko1[[#This Row],[Alku PVM]] )=3))</f>
        <v>0</v>
      </c>
      <c r="AD1980" s="90" t="b">
        <f>OR(MONTH(Taulukko1[[#This Row],[Loppu PVM]] )&lt;=3,AND(MONTH(Taulukko1[[#This Row],[Loppu PVM]] )=3))</f>
        <v>0</v>
      </c>
      <c r="AE1980" s="90" t="b">
        <f>OR(MONTH(Taulukko1[[#This Row],[Alku PVM]] )&lt;=9,AND(MONTH(Taulukko1[[#This Row],[Alku PVM]] )=9))</f>
        <v>1</v>
      </c>
      <c r="AF1980" s="90" t="b">
        <f>OR(MONTH(Taulukko1[[#This Row],[Loppu PVM]])&lt;=9,AND(MONTH(Taulukko1[[#This Row],[Loppu PVM]] )=9))</f>
        <v>1</v>
      </c>
      <c r="AG1980" s="90" t="b">
        <f>OR(MONTH(Taulukko1[[#This Row],[Alku PVM]] )&lt;=6,AND(MONTH(Taulukko1[[#This Row],[Alku PVM]] )=6))</f>
        <v>0</v>
      </c>
      <c r="AH1980" s="90" t="b">
        <f>OR(MONTH(Taulukko1[[#This Row],[Loppu PVM]])&lt;=6,AND(MONTH(Taulukko1[[#This Row],[Loppu PVM]] )=6))</f>
        <v>0</v>
      </c>
    </row>
    <row r="1981" spans="1:34" ht="12.75" customHeight="1">
      <c r="A1981" t="s">
        <v>4112</v>
      </c>
      <c r="B1981" s="23">
        <v>41095</v>
      </c>
      <c r="C1981" t="s">
        <v>4111</v>
      </c>
      <c r="F1981" s="4"/>
      <c r="G1981" s="5"/>
      <c r="H1981" s="22">
        <v>80</v>
      </c>
      <c r="I1981" s="126" t="e">
        <f>INDEX('TOL2008'!B:B,MATCH(A1981,'TOL2008'!A:A,0))</f>
        <v>#N/A</v>
      </c>
      <c r="J1981" s="126" t="e">
        <f>INDEX(Pääluokka!$H$2:$H$100,MATCH(VALUE(LEFT(Taulukko1[[#This Row],[TOL2008]],2)),Pääluokka!$G$2:$G$100,0))</f>
        <v>#N/A</v>
      </c>
      <c r="K1981" s="126" t="e">
        <f>INDEX(Pääluokka!$I$2:$I$100,MATCH(VALUE(LEFT(Taulukko1[[#This Row],[TOL2008]],2)),Pääluokka!$G$2:$G$100,0))</f>
        <v>#N/A</v>
      </c>
      <c r="L1981" s="41" t="str">
        <f t="shared" si="300"/>
        <v>NA</v>
      </c>
      <c r="M1981" s="43">
        <f t="shared" si="301"/>
        <v>41095</v>
      </c>
      <c r="N1981" s="43">
        <f t="shared" si="302"/>
        <v>41146</v>
      </c>
      <c r="O1981" s="43">
        <f t="shared" si="303"/>
        <v>41091</v>
      </c>
      <c r="P1981" s="43">
        <f t="shared" si="304"/>
        <v>41122</v>
      </c>
      <c r="Q1981" s="41">
        <f t="shared" si="305"/>
        <v>2012</v>
      </c>
      <c r="R1981" s="41">
        <f t="shared" si="306"/>
        <v>2012</v>
      </c>
      <c r="S1981" s="43" t="str">
        <f>YEAR(Taulukko1[[#This Row],[Alku KK]])&amp;"Q"&amp;ROUNDDOWN((MONTH(Taulukko1[[#This Row],[Alku KK]])-1)/3+1,0)</f>
        <v>2012Q3</v>
      </c>
      <c r="T1981" s="43" t="str">
        <f>YEAR(Taulukko1[[#This Row],[Loppu KK]])&amp;"Q"&amp;ROUNDDOWN((MONTH(Taulukko1[[#This Row],[Loppu KK]])-1)/3+1,0)</f>
        <v>2012Q3</v>
      </c>
      <c r="U1981" s="66">
        <f>IF(COUNT(Taulukko1[[#This Row],[Neuvottelujen alaiset ]])=1,Taulukko1[[#This Row],[Neuvottelujen alaiset ]],Taulukko1[[#This Row],[Vähennystarve]])</f>
        <v>80</v>
      </c>
      <c r="V1981" s="44" t="str">
        <f t="shared" si="307"/>
        <v>NA</v>
      </c>
      <c r="W1981" s="44" t="str">
        <f t="shared" si="308"/>
        <v>NA</v>
      </c>
      <c r="X1981" s="44" t="str">
        <f t="shared" si="309"/>
        <v>NA</v>
      </c>
      <c r="Y1981" s="90" t="b">
        <f>AND(MONTH(Taulukko1[[#This Row],[Alku PVM]] )=6,DAY(Taulukko1[[#This Row],[Alku PVM]] )&gt;19)</f>
        <v>0</v>
      </c>
      <c r="Z1981" s="90" t="b">
        <f>AND(MONTH(Taulukko1[[#This Row],[Loppu PVM]] )=6,DAY(Taulukko1[[#This Row],[Loppu PVM]] )&gt;19)</f>
        <v>0</v>
      </c>
      <c r="AA1981" s="90" t="b">
        <f>OR(MONTH(Taulukko1[[#This Row],[Alku PVM]] )&lt;=5,AND(MONTH(Taulukko1[[#This Row],[Alku PVM]] )=6,DAY(Taulukko1[[#This Row],[Alku PVM]] )&lt;20))</f>
        <v>0</v>
      </c>
      <c r="AB1981" s="90" t="b">
        <f>OR(MONTH(Taulukko1[[#This Row],[Loppu PVM]])&lt;=5,AND(MONTH(Taulukko1[[#This Row],[Loppu PVM]] )=6,DAY(Taulukko1[[#This Row],[Loppu PVM]])&lt;20))</f>
        <v>0</v>
      </c>
      <c r="AC1981" s="90" t="b">
        <f>OR(MONTH(Taulukko1[[#This Row],[Alku PVM]] )&lt;=3,AND(MONTH(Taulukko1[[#This Row],[Alku PVM]] )=3))</f>
        <v>0</v>
      </c>
      <c r="AD1981" s="90" t="b">
        <f>OR(MONTH(Taulukko1[[#This Row],[Loppu PVM]] )&lt;=3,AND(MONTH(Taulukko1[[#This Row],[Loppu PVM]] )=3))</f>
        <v>0</v>
      </c>
      <c r="AE1981" s="90" t="b">
        <f>OR(MONTH(Taulukko1[[#This Row],[Alku PVM]] )&lt;=9,AND(MONTH(Taulukko1[[#This Row],[Alku PVM]] )=9))</f>
        <v>1</v>
      </c>
      <c r="AF1981" s="90" t="b">
        <f>OR(MONTH(Taulukko1[[#This Row],[Loppu PVM]])&lt;=9,AND(MONTH(Taulukko1[[#This Row],[Loppu PVM]] )=9))</f>
        <v>1</v>
      </c>
      <c r="AG1981" s="90" t="b">
        <f>OR(MONTH(Taulukko1[[#This Row],[Alku PVM]] )&lt;=6,AND(MONTH(Taulukko1[[#This Row],[Alku PVM]] )=6))</f>
        <v>0</v>
      </c>
      <c r="AH1981" s="90" t="b">
        <f>OR(MONTH(Taulukko1[[#This Row],[Loppu PVM]])&lt;=6,AND(MONTH(Taulukko1[[#This Row],[Loppu PVM]] )=6))</f>
        <v>0</v>
      </c>
    </row>
    <row r="1982" spans="1:34" ht="12.75" customHeight="1">
      <c r="A1982" t="s">
        <v>3959</v>
      </c>
      <c r="B1982" s="23">
        <v>41101</v>
      </c>
      <c r="C1982" t="s">
        <v>3958</v>
      </c>
      <c r="D1982" s="5" t="s">
        <v>25</v>
      </c>
      <c r="F1982" s="4">
        <v>41129</v>
      </c>
      <c r="G1982" s="5">
        <v>6</v>
      </c>
      <c r="H1982" s="22">
        <v>130</v>
      </c>
      <c r="I1982" s="126" t="e">
        <f>INDEX('TOL2008'!B:B,MATCH(A1982,'TOL2008'!A:A,0))</f>
        <v>#N/A</v>
      </c>
      <c r="J1982" s="126" t="e">
        <f>INDEX(Pääluokka!$H$2:$H$100,MATCH(VALUE(LEFT(Taulukko1[[#This Row],[TOL2008]],2)),Pääluokka!$G$2:$G$100,0))</f>
        <v>#N/A</v>
      </c>
      <c r="K1982" s="126" t="e">
        <f>INDEX(Pääluokka!$I$2:$I$100,MATCH(VALUE(LEFT(Taulukko1[[#This Row],[TOL2008]],2)),Pääluokka!$G$2:$G$100,0))</f>
        <v>#N/A</v>
      </c>
      <c r="L1982" s="41">
        <f t="shared" si="300"/>
        <v>28</v>
      </c>
      <c r="M1982" s="43">
        <f t="shared" si="301"/>
        <v>41101</v>
      </c>
      <c r="N1982" s="43">
        <f t="shared" si="302"/>
        <v>41129</v>
      </c>
      <c r="O1982" s="43">
        <f t="shared" si="303"/>
        <v>41091</v>
      </c>
      <c r="P1982" s="43">
        <f t="shared" si="304"/>
        <v>41122</v>
      </c>
      <c r="Q1982" s="41">
        <f t="shared" si="305"/>
        <v>2012</v>
      </c>
      <c r="R1982" s="41">
        <f t="shared" si="306"/>
        <v>2012</v>
      </c>
      <c r="S1982" s="43" t="str">
        <f>YEAR(Taulukko1[[#This Row],[Alku KK]])&amp;"Q"&amp;ROUNDDOWN((MONTH(Taulukko1[[#This Row],[Alku KK]])-1)/3+1,0)</f>
        <v>2012Q3</v>
      </c>
      <c r="T1982" s="43" t="str">
        <f>YEAR(Taulukko1[[#This Row],[Loppu KK]])&amp;"Q"&amp;ROUNDDOWN((MONTH(Taulukko1[[#This Row],[Loppu KK]])-1)/3+1,0)</f>
        <v>2012Q3</v>
      </c>
      <c r="U1982" s="66">
        <f>IF(COUNT(Taulukko1[[#This Row],[Neuvottelujen alaiset ]])=1,Taulukko1[[#This Row],[Neuvottelujen alaiset ]],Taulukko1[[#This Row],[Vähennystarve]])</f>
        <v>130</v>
      </c>
      <c r="V1982" s="44" t="str">
        <f t="shared" si="307"/>
        <v>NA</v>
      </c>
      <c r="W1982" s="44">
        <f t="shared" si="308"/>
        <v>4.6153846153846156E-2</v>
      </c>
      <c r="X1982" s="44" t="str">
        <f t="shared" si="309"/>
        <v>NA</v>
      </c>
      <c r="Y1982" s="90" t="b">
        <f>AND(MONTH(Taulukko1[[#This Row],[Alku PVM]] )=6,DAY(Taulukko1[[#This Row],[Alku PVM]] )&gt;19)</f>
        <v>0</v>
      </c>
      <c r="Z1982" s="90" t="b">
        <f>AND(MONTH(Taulukko1[[#This Row],[Loppu PVM]] )=6,DAY(Taulukko1[[#This Row],[Loppu PVM]] )&gt;19)</f>
        <v>0</v>
      </c>
      <c r="AA1982" s="90" t="b">
        <f>OR(MONTH(Taulukko1[[#This Row],[Alku PVM]] )&lt;=5,AND(MONTH(Taulukko1[[#This Row],[Alku PVM]] )=6,DAY(Taulukko1[[#This Row],[Alku PVM]] )&lt;20))</f>
        <v>0</v>
      </c>
      <c r="AB1982" s="90" t="b">
        <f>OR(MONTH(Taulukko1[[#This Row],[Loppu PVM]])&lt;=5,AND(MONTH(Taulukko1[[#This Row],[Loppu PVM]] )=6,DAY(Taulukko1[[#This Row],[Loppu PVM]])&lt;20))</f>
        <v>0</v>
      </c>
      <c r="AC1982" s="90" t="b">
        <f>OR(MONTH(Taulukko1[[#This Row],[Alku PVM]] )&lt;=3,AND(MONTH(Taulukko1[[#This Row],[Alku PVM]] )=3))</f>
        <v>0</v>
      </c>
      <c r="AD1982" s="90" t="b">
        <f>OR(MONTH(Taulukko1[[#This Row],[Loppu PVM]] )&lt;=3,AND(MONTH(Taulukko1[[#This Row],[Loppu PVM]] )=3))</f>
        <v>0</v>
      </c>
      <c r="AE1982" s="90" t="b">
        <f>OR(MONTH(Taulukko1[[#This Row],[Alku PVM]] )&lt;=9,AND(MONTH(Taulukko1[[#This Row],[Alku PVM]] )=9))</f>
        <v>1</v>
      </c>
      <c r="AF1982" s="90" t="b">
        <f>OR(MONTH(Taulukko1[[#This Row],[Loppu PVM]])&lt;=9,AND(MONTH(Taulukko1[[#This Row],[Loppu PVM]] )=9))</f>
        <v>1</v>
      </c>
      <c r="AG1982" s="90" t="b">
        <f>OR(MONTH(Taulukko1[[#This Row],[Alku PVM]] )&lt;=6,AND(MONTH(Taulukko1[[#This Row],[Alku PVM]] )=6))</f>
        <v>0</v>
      </c>
      <c r="AH1982" s="90" t="b">
        <f>OR(MONTH(Taulukko1[[#This Row],[Loppu PVM]])&lt;=6,AND(MONTH(Taulukko1[[#This Row],[Loppu PVM]] )=6))</f>
        <v>0</v>
      </c>
    </row>
    <row r="1983" spans="1:34" ht="12.75" customHeight="1">
      <c r="A1983" s="21" t="s">
        <v>3572</v>
      </c>
      <c r="B1983" s="23">
        <v>41102</v>
      </c>
      <c r="C1983" s="21" t="s">
        <v>3936</v>
      </c>
      <c r="D1983" s="24">
        <v>7</v>
      </c>
      <c r="E1983" s="62">
        <v>12</v>
      </c>
      <c r="F1983" s="23">
        <v>41114</v>
      </c>
      <c r="G1983" s="24">
        <v>5</v>
      </c>
      <c r="H1983" s="22">
        <v>30</v>
      </c>
      <c r="I1983" s="126" t="e">
        <f>INDEX('TOL2008'!B:B,MATCH(A1983,'TOL2008'!A:A,0))</f>
        <v>#N/A</v>
      </c>
      <c r="J1983" s="126" t="e">
        <f>INDEX(Pääluokka!$H$2:$H$100,MATCH(VALUE(LEFT(Taulukko1[[#This Row],[TOL2008]],2)),Pääluokka!$G$2:$G$100,0))</f>
        <v>#N/A</v>
      </c>
      <c r="K1983" s="126" t="e">
        <f>INDEX(Pääluokka!$I$2:$I$100,MATCH(VALUE(LEFT(Taulukko1[[#This Row],[TOL2008]],2)),Pääluokka!$G$2:$G$100,0))</f>
        <v>#N/A</v>
      </c>
      <c r="L1983" s="41">
        <f t="shared" si="300"/>
        <v>12</v>
      </c>
      <c r="M1983" s="43">
        <f t="shared" si="301"/>
        <v>41102</v>
      </c>
      <c r="N1983" s="43">
        <f t="shared" si="302"/>
        <v>41114</v>
      </c>
      <c r="O1983" s="43">
        <f t="shared" si="303"/>
        <v>41091</v>
      </c>
      <c r="P1983" s="43">
        <f t="shared" si="304"/>
        <v>41091</v>
      </c>
      <c r="Q1983" s="41">
        <f t="shared" si="305"/>
        <v>2012</v>
      </c>
      <c r="R1983" s="41">
        <f t="shared" si="306"/>
        <v>2012</v>
      </c>
      <c r="S1983" s="43" t="str">
        <f>YEAR(Taulukko1[[#This Row],[Alku KK]])&amp;"Q"&amp;ROUNDDOWN((MONTH(Taulukko1[[#This Row],[Alku KK]])-1)/3+1,0)</f>
        <v>2012Q3</v>
      </c>
      <c r="T1983" s="43" t="str">
        <f>YEAR(Taulukko1[[#This Row],[Loppu KK]])&amp;"Q"&amp;ROUNDDOWN((MONTH(Taulukko1[[#This Row],[Loppu KK]])-1)/3+1,0)</f>
        <v>2012Q3</v>
      </c>
      <c r="U1983" s="66">
        <f>IF(COUNT(Taulukko1[[#This Row],[Neuvottelujen alaiset ]])=1,Taulukko1[[#This Row],[Neuvottelujen alaiset ]],Taulukko1[[#This Row],[Vähennystarve]])</f>
        <v>30</v>
      </c>
      <c r="V1983" s="44">
        <f t="shared" si="307"/>
        <v>0.4</v>
      </c>
      <c r="W1983" s="44">
        <f t="shared" si="308"/>
        <v>0.16666666666666666</v>
      </c>
      <c r="X1983" s="44">
        <f t="shared" si="309"/>
        <v>0.41666666666666669</v>
      </c>
      <c r="Y1983" s="90" t="b">
        <f>AND(MONTH(Taulukko1[[#This Row],[Alku PVM]] )=6,DAY(Taulukko1[[#This Row],[Alku PVM]] )&gt;19)</f>
        <v>0</v>
      </c>
      <c r="Z1983" s="90" t="b">
        <f>AND(MONTH(Taulukko1[[#This Row],[Loppu PVM]] )=6,DAY(Taulukko1[[#This Row],[Loppu PVM]] )&gt;19)</f>
        <v>0</v>
      </c>
      <c r="AA1983" s="90" t="b">
        <f>OR(MONTH(Taulukko1[[#This Row],[Alku PVM]] )&lt;=5,AND(MONTH(Taulukko1[[#This Row],[Alku PVM]] )=6,DAY(Taulukko1[[#This Row],[Alku PVM]] )&lt;20))</f>
        <v>0</v>
      </c>
      <c r="AB1983" s="90" t="b">
        <f>OR(MONTH(Taulukko1[[#This Row],[Loppu PVM]])&lt;=5,AND(MONTH(Taulukko1[[#This Row],[Loppu PVM]] )=6,DAY(Taulukko1[[#This Row],[Loppu PVM]])&lt;20))</f>
        <v>0</v>
      </c>
      <c r="AC1983" s="90" t="b">
        <f>OR(MONTH(Taulukko1[[#This Row],[Alku PVM]] )&lt;=3,AND(MONTH(Taulukko1[[#This Row],[Alku PVM]] )=3))</f>
        <v>0</v>
      </c>
      <c r="AD1983" s="90" t="b">
        <f>OR(MONTH(Taulukko1[[#This Row],[Loppu PVM]] )&lt;=3,AND(MONTH(Taulukko1[[#This Row],[Loppu PVM]] )=3))</f>
        <v>0</v>
      </c>
      <c r="AE1983" s="90" t="b">
        <f>OR(MONTH(Taulukko1[[#This Row],[Alku PVM]] )&lt;=9,AND(MONTH(Taulukko1[[#This Row],[Alku PVM]] )=9))</f>
        <v>1</v>
      </c>
      <c r="AF1983" s="90" t="b">
        <f>OR(MONTH(Taulukko1[[#This Row],[Loppu PVM]])&lt;=9,AND(MONTH(Taulukko1[[#This Row],[Loppu PVM]] )=9))</f>
        <v>1</v>
      </c>
      <c r="AG1983" s="90" t="b">
        <f>OR(MONTH(Taulukko1[[#This Row],[Alku PVM]] )&lt;=6,AND(MONTH(Taulukko1[[#This Row],[Alku PVM]] )=6))</f>
        <v>0</v>
      </c>
      <c r="AH1983" s="90" t="b">
        <f>OR(MONTH(Taulukko1[[#This Row],[Loppu PVM]])&lt;=6,AND(MONTH(Taulukko1[[#This Row],[Loppu PVM]] )=6))</f>
        <v>0</v>
      </c>
    </row>
    <row r="1984" spans="1:34" ht="12.75" customHeight="1">
      <c r="A1984" s="21" t="s">
        <v>2901</v>
      </c>
      <c r="B1984" s="23">
        <v>41103</v>
      </c>
      <c r="C1984" s="21" t="s">
        <v>4199</v>
      </c>
      <c r="D1984" s="24"/>
      <c r="F1984" s="23"/>
      <c r="G1984" s="24"/>
      <c r="H1984" s="22">
        <v>90</v>
      </c>
      <c r="I1984" s="126" t="e">
        <f>INDEX('TOL2008'!B:B,MATCH(A1984,'TOL2008'!A:A,0))</f>
        <v>#N/A</v>
      </c>
      <c r="J1984" s="126" t="e">
        <f>INDEX(Pääluokka!$H$2:$H$100,MATCH(VALUE(LEFT(Taulukko1[[#This Row],[TOL2008]],2)),Pääluokka!$G$2:$G$100,0))</f>
        <v>#N/A</v>
      </c>
      <c r="K1984" s="126" t="e">
        <f>INDEX(Pääluokka!$I$2:$I$100,MATCH(VALUE(LEFT(Taulukko1[[#This Row],[TOL2008]],2)),Pääluokka!$G$2:$G$100,0))</f>
        <v>#N/A</v>
      </c>
      <c r="L1984" s="41" t="str">
        <f t="shared" si="300"/>
        <v>NA</v>
      </c>
      <c r="M1984" s="43">
        <f t="shared" si="301"/>
        <v>41103</v>
      </c>
      <c r="N1984" s="43">
        <f t="shared" si="302"/>
        <v>41154</v>
      </c>
      <c r="O1984" s="43">
        <f t="shared" si="303"/>
        <v>41091</v>
      </c>
      <c r="P1984" s="43">
        <f t="shared" si="304"/>
        <v>41153</v>
      </c>
      <c r="Q1984" s="41">
        <f t="shared" si="305"/>
        <v>2012</v>
      </c>
      <c r="R1984" s="41">
        <f t="shared" si="306"/>
        <v>2012</v>
      </c>
      <c r="S1984" s="43" t="str">
        <f>YEAR(Taulukko1[[#This Row],[Alku KK]])&amp;"Q"&amp;ROUNDDOWN((MONTH(Taulukko1[[#This Row],[Alku KK]])-1)/3+1,0)</f>
        <v>2012Q3</v>
      </c>
      <c r="T1984" s="43" t="str">
        <f>YEAR(Taulukko1[[#This Row],[Loppu KK]])&amp;"Q"&amp;ROUNDDOWN((MONTH(Taulukko1[[#This Row],[Loppu KK]])-1)/3+1,0)</f>
        <v>2012Q3</v>
      </c>
      <c r="U1984" s="66">
        <f>IF(COUNT(Taulukko1[[#This Row],[Neuvottelujen alaiset ]])=1,Taulukko1[[#This Row],[Neuvottelujen alaiset ]],Taulukko1[[#This Row],[Vähennystarve]])</f>
        <v>90</v>
      </c>
      <c r="V1984" s="44" t="str">
        <f t="shared" si="307"/>
        <v>NA</v>
      </c>
      <c r="W1984" s="44" t="str">
        <f t="shared" si="308"/>
        <v>NA</v>
      </c>
      <c r="X1984" s="44" t="str">
        <f t="shared" si="309"/>
        <v>NA</v>
      </c>
      <c r="Y1984" s="90" t="b">
        <f>AND(MONTH(Taulukko1[[#This Row],[Alku PVM]] )=6,DAY(Taulukko1[[#This Row],[Alku PVM]] )&gt;19)</f>
        <v>0</v>
      </c>
      <c r="Z1984" s="90" t="b">
        <f>AND(MONTH(Taulukko1[[#This Row],[Loppu PVM]] )=6,DAY(Taulukko1[[#This Row],[Loppu PVM]] )&gt;19)</f>
        <v>0</v>
      </c>
      <c r="AA1984" s="90" t="b">
        <f>OR(MONTH(Taulukko1[[#This Row],[Alku PVM]] )&lt;=5,AND(MONTH(Taulukko1[[#This Row],[Alku PVM]] )=6,DAY(Taulukko1[[#This Row],[Alku PVM]] )&lt;20))</f>
        <v>0</v>
      </c>
      <c r="AB1984" s="90" t="b">
        <f>OR(MONTH(Taulukko1[[#This Row],[Loppu PVM]])&lt;=5,AND(MONTH(Taulukko1[[#This Row],[Loppu PVM]] )=6,DAY(Taulukko1[[#This Row],[Loppu PVM]])&lt;20))</f>
        <v>0</v>
      </c>
      <c r="AC1984" s="90" t="b">
        <f>OR(MONTH(Taulukko1[[#This Row],[Alku PVM]] )&lt;=3,AND(MONTH(Taulukko1[[#This Row],[Alku PVM]] )=3))</f>
        <v>0</v>
      </c>
      <c r="AD1984" s="90" t="b">
        <f>OR(MONTH(Taulukko1[[#This Row],[Loppu PVM]] )&lt;=3,AND(MONTH(Taulukko1[[#This Row],[Loppu PVM]] )=3))</f>
        <v>0</v>
      </c>
      <c r="AE1984" s="90" t="b">
        <f>OR(MONTH(Taulukko1[[#This Row],[Alku PVM]] )&lt;=9,AND(MONTH(Taulukko1[[#This Row],[Alku PVM]] )=9))</f>
        <v>1</v>
      </c>
      <c r="AF1984" s="90" t="b">
        <f>OR(MONTH(Taulukko1[[#This Row],[Loppu PVM]])&lt;=9,AND(MONTH(Taulukko1[[#This Row],[Loppu PVM]] )=9))</f>
        <v>1</v>
      </c>
      <c r="AG1984" s="90" t="b">
        <f>OR(MONTH(Taulukko1[[#This Row],[Alku PVM]] )&lt;=6,AND(MONTH(Taulukko1[[#This Row],[Alku PVM]] )=6))</f>
        <v>0</v>
      </c>
      <c r="AH1984" s="90" t="b">
        <f>OR(MONTH(Taulukko1[[#This Row],[Loppu PVM]])&lt;=6,AND(MONTH(Taulukko1[[#This Row],[Loppu PVM]] )=6))</f>
        <v>0</v>
      </c>
    </row>
    <row r="1985" spans="1:34" ht="12.75" customHeight="1">
      <c r="A1985" s="21" t="s">
        <v>4125</v>
      </c>
      <c r="B1985" s="23">
        <v>41109</v>
      </c>
      <c r="C1985" s="21" t="s">
        <v>4124</v>
      </c>
      <c r="D1985" s="24">
        <v>30</v>
      </c>
      <c r="F1985" s="23"/>
      <c r="G1985" s="24"/>
      <c r="H1985" s="22">
        <v>30</v>
      </c>
      <c r="I1985" s="126">
        <f>INDEX('TOL2008'!B:B,MATCH(A1985,'TOL2008'!A:A,0))</f>
        <v>18120</v>
      </c>
      <c r="J1985" s="126" t="str">
        <f>INDEX(Pääluokka!$H$2:$H$100,MATCH(VALUE(LEFT(Taulukko1[[#This Row],[TOL2008]],2)),Pääluokka!$G$2:$G$100,0))</f>
        <v>Teollisuus</v>
      </c>
      <c r="K1985" s="126" t="str">
        <f>INDEX(Pääluokka!$I$2:$I$100,MATCH(VALUE(LEFT(Taulukko1[[#This Row],[TOL2008]],2)),Pääluokka!$G$2:$G$100,0))</f>
        <v>Teollisuus (C-E)</v>
      </c>
      <c r="L1985" s="41" t="str">
        <f t="shared" si="300"/>
        <v>NA</v>
      </c>
      <c r="M1985" s="43">
        <f t="shared" si="301"/>
        <v>41109</v>
      </c>
      <c r="N1985" s="43">
        <f t="shared" si="302"/>
        <v>41160</v>
      </c>
      <c r="O1985" s="43">
        <f t="shared" si="303"/>
        <v>41091</v>
      </c>
      <c r="P1985" s="43">
        <f t="shared" si="304"/>
        <v>41153</v>
      </c>
      <c r="Q1985" s="41">
        <f t="shared" si="305"/>
        <v>2012</v>
      </c>
      <c r="R1985" s="41">
        <f t="shared" si="306"/>
        <v>2012</v>
      </c>
      <c r="S1985" s="43" t="str">
        <f>YEAR(Taulukko1[[#This Row],[Alku KK]])&amp;"Q"&amp;ROUNDDOWN((MONTH(Taulukko1[[#This Row],[Alku KK]])-1)/3+1,0)</f>
        <v>2012Q3</v>
      </c>
      <c r="T1985" s="43" t="str">
        <f>YEAR(Taulukko1[[#This Row],[Loppu KK]])&amp;"Q"&amp;ROUNDDOWN((MONTH(Taulukko1[[#This Row],[Loppu KK]])-1)/3+1,0)</f>
        <v>2012Q3</v>
      </c>
      <c r="U1985" s="66">
        <f>IF(COUNT(Taulukko1[[#This Row],[Neuvottelujen alaiset ]])=1,Taulukko1[[#This Row],[Neuvottelujen alaiset ]],Taulukko1[[#This Row],[Vähennystarve]])</f>
        <v>30</v>
      </c>
      <c r="V1985" s="44" t="str">
        <f t="shared" si="307"/>
        <v>NA</v>
      </c>
      <c r="W1985" s="44" t="str">
        <f t="shared" si="308"/>
        <v>NA</v>
      </c>
      <c r="X1985" s="44" t="str">
        <f t="shared" si="309"/>
        <v>NA</v>
      </c>
      <c r="Y1985" s="90" t="b">
        <f>AND(MONTH(Taulukko1[[#This Row],[Alku PVM]] )=6,DAY(Taulukko1[[#This Row],[Alku PVM]] )&gt;19)</f>
        <v>0</v>
      </c>
      <c r="Z1985" s="90" t="b">
        <f>AND(MONTH(Taulukko1[[#This Row],[Loppu PVM]] )=6,DAY(Taulukko1[[#This Row],[Loppu PVM]] )&gt;19)</f>
        <v>0</v>
      </c>
      <c r="AA1985" s="90" t="b">
        <f>OR(MONTH(Taulukko1[[#This Row],[Alku PVM]] )&lt;=5,AND(MONTH(Taulukko1[[#This Row],[Alku PVM]] )=6,DAY(Taulukko1[[#This Row],[Alku PVM]] )&lt;20))</f>
        <v>0</v>
      </c>
      <c r="AB1985" s="90" t="b">
        <f>OR(MONTH(Taulukko1[[#This Row],[Loppu PVM]])&lt;=5,AND(MONTH(Taulukko1[[#This Row],[Loppu PVM]] )=6,DAY(Taulukko1[[#This Row],[Loppu PVM]])&lt;20))</f>
        <v>0</v>
      </c>
      <c r="AC1985" s="90" t="b">
        <f>OR(MONTH(Taulukko1[[#This Row],[Alku PVM]] )&lt;=3,AND(MONTH(Taulukko1[[#This Row],[Alku PVM]] )=3))</f>
        <v>0</v>
      </c>
      <c r="AD1985" s="90" t="b">
        <f>OR(MONTH(Taulukko1[[#This Row],[Loppu PVM]] )&lt;=3,AND(MONTH(Taulukko1[[#This Row],[Loppu PVM]] )=3))</f>
        <v>0</v>
      </c>
      <c r="AE1985" s="90" t="b">
        <f>OR(MONTH(Taulukko1[[#This Row],[Alku PVM]] )&lt;=9,AND(MONTH(Taulukko1[[#This Row],[Alku PVM]] )=9))</f>
        <v>1</v>
      </c>
      <c r="AF1985" s="90" t="b">
        <f>OR(MONTH(Taulukko1[[#This Row],[Loppu PVM]])&lt;=9,AND(MONTH(Taulukko1[[#This Row],[Loppu PVM]] )=9))</f>
        <v>1</v>
      </c>
      <c r="AG1985" s="90" t="b">
        <f>OR(MONTH(Taulukko1[[#This Row],[Alku PVM]] )&lt;=6,AND(MONTH(Taulukko1[[#This Row],[Alku PVM]] )=6))</f>
        <v>0</v>
      </c>
      <c r="AH1985" s="90" t="b">
        <f>OR(MONTH(Taulukko1[[#This Row],[Loppu PVM]])&lt;=6,AND(MONTH(Taulukko1[[#This Row],[Loppu PVM]] )=6))</f>
        <v>0</v>
      </c>
    </row>
    <row r="1986" spans="1:34" ht="12.75" customHeight="1">
      <c r="A1986" s="21" t="s">
        <v>446</v>
      </c>
      <c r="B1986" s="23">
        <v>41115</v>
      </c>
      <c r="C1986" s="21" t="s">
        <v>4157</v>
      </c>
      <c r="D1986" s="24">
        <v>60</v>
      </c>
      <c r="E1986" s="62">
        <v>120</v>
      </c>
      <c r="F1986" s="23">
        <v>41150</v>
      </c>
      <c r="G1986" s="24">
        <v>60</v>
      </c>
      <c r="H1986" s="22">
        <v>500</v>
      </c>
      <c r="I1986" s="126">
        <f>INDEX('TOL2008'!B:B,MATCH(A1986,'TOL2008'!A:A,0))</f>
        <v>62010</v>
      </c>
      <c r="J1986" s="126" t="str">
        <f>INDEX(Pääluokka!$H$2:$H$100,MATCH(VALUE(LEFT(Taulukko1[[#This Row],[TOL2008]],2)),Pääluokka!$G$2:$G$100,0))</f>
        <v>Informaatio ja viestintä</v>
      </c>
      <c r="K1986" s="126" t="str">
        <f>INDEX(Pääluokka!$I$2:$I$100,MATCH(VALUE(LEFT(Taulukko1[[#This Row],[TOL2008]],2)),Pääluokka!$G$2:$G$100,0))</f>
        <v>Palvelualat (G-N, R, S)</v>
      </c>
      <c r="L1986" s="41">
        <f t="shared" si="300"/>
        <v>35</v>
      </c>
      <c r="M1986" s="43">
        <f t="shared" si="301"/>
        <v>41115</v>
      </c>
      <c r="N1986" s="43">
        <f t="shared" si="302"/>
        <v>41150</v>
      </c>
      <c r="O1986" s="43">
        <f t="shared" si="303"/>
        <v>41091</v>
      </c>
      <c r="P1986" s="43">
        <f t="shared" si="304"/>
        <v>41122</v>
      </c>
      <c r="Q1986" s="41">
        <f t="shared" si="305"/>
        <v>2012</v>
      </c>
      <c r="R1986" s="41">
        <f t="shared" si="306"/>
        <v>2012</v>
      </c>
      <c r="S1986" s="43" t="str">
        <f>YEAR(Taulukko1[[#This Row],[Alku KK]])&amp;"Q"&amp;ROUNDDOWN((MONTH(Taulukko1[[#This Row],[Alku KK]])-1)/3+1,0)</f>
        <v>2012Q3</v>
      </c>
      <c r="T1986" s="43" t="str">
        <f>YEAR(Taulukko1[[#This Row],[Loppu KK]])&amp;"Q"&amp;ROUNDDOWN((MONTH(Taulukko1[[#This Row],[Loppu KK]])-1)/3+1,0)</f>
        <v>2012Q3</v>
      </c>
      <c r="U1986" s="66">
        <f>IF(COUNT(Taulukko1[[#This Row],[Neuvottelujen alaiset ]])=1,Taulukko1[[#This Row],[Neuvottelujen alaiset ]],Taulukko1[[#This Row],[Vähennystarve]])</f>
        <v>500</v>
      </c>
      <c r="V1986" s="44">
        <f t="shared" si="307"/>
        <v>0.24</v>
      </c>
      <c r="W1986" s="44">
        <f t="shared" si="308"/>
        <v>0.12</v>
      </c>
      <c r="X1986" s="44">
        <f t="shared" si="309"/>
        <v>0.5</v>
      </c>
      <c r="Y1986" s="90" t="b">
        <f>AND(MONTH(Taulukko1[[#This Row],[Alku PVM]] )=6,DAY(Taulukko1[[#This Row],[Alku PVM]] )&gt;19)</f>
        <v>0</v>
      </c>
      <c r="Z1986" s="90" t="b">
        <f>AND(MONTH(Taulukko1[[#This Row],[Loppu PVM]] )=6,DAY(Taulukko1[[#This Row],[Loppu PVM]] )&gt;19)</f>
        <v>0</v>
      </c>
      <c r="AA1986" s="90" t="b">
        <f>OR(MONTH(Taulukko1[[#This Row],[Alku PVM]] )&lt;=5,AND(MONTH(Taulukko1[[#This Row],[Alku PVM]] )=6,DAY(Taulukko1[[#This Row],[Alku PVM]] )&lt;20))</f>
        <v>0</v>
      </c>
      <c r="AB1986" s="90" t="b">
        <f>OR(MONTH(Taulukko1[[#This Row],[Loppu PVM]])&lt;=5,AND(MONTH(Taulukko1[[#This Row],[Loppu PVM]] )=6,DAY(Taulukko1[[#This Row],[Loppu PVM]])&lt;20))</f>
        <v>0</v>
      </c>
      <c r="AC1986" s="90" t="b">
        <f>OR(MONTH(Taulukko1[[#This Row],[Alku PVM]] )&lt;=3,AND(MONTH(Taulukko1[[#This Row],[Alku PVM]] )=3))</f>
        <v>0</v>
      </c>
      <c r="AD1986" s="90" t="b">
        <f>OR(MONTH(Taulukko1[[#This Row],[Loppu PVM]] )&lt;=3,AND(MONTH(Taulukko1[[#This Row],[Loppu PVM]] )=3))</f>
        <v>0</v>
      </c>
      <c r="AE1986" s="90" t="b">
        <f>OR(MONTH(Taulukko1[[#This Row],[Alku PVM]] )&lt;=9,AND(MONTH(Taulukko1[[#This Row],[Alku PVM]] )=9))</f>
        <v>1</v>
      </c>
      <c r="AF1986" s="90" t="b">
        <f>OR(MONTH(Taulukko1[[#This Row],[Loppu PVM]])&lt;=9,AND(MONTH(Taulukko1[[#This Row],[Loppu PVM]] )=9))</f>
        <v>1</v>
      </c>
      <c r="AG1986" s="90" t="b">
        <f>OR(MONTH(Taulukko1[[#This Row],[Alku PVM]] )&lt;=6,AND(MONTH(Taulukko1[[#This Row],[Alku PVM]] )=6))</f>
        <v>0</v>
      </c>
      <c r="AH1986" s="90" t="b">
        <f>OR(MONTH(Taulukko1[[#This Row],[Loppu PVM]])&lt;=6,AND(MONTH(Taulukko1[[#This Row],[Loppu PVM]] )=6))</f>
        <v>0</v>
      </c>
    </row>
    <row r="1987" spans="1:34" ht="12.75" customHeight="1">
      <c r="A1987" s="21" t="s">
        <v>1106</v>
      </c>
      <c r="B1987" s="23">
        <v>41116</v>
      </c>
      <c r="C1987" s="21" t="s">
        <v>4136</v>
      </c>
      <c r="D1987" s="24"/>
      <c r="E1987" s="62">
        <v>260</v>
      </c>
      <c r="F1987" s="23">
        <v>41193</v>
      </c>
      <c r="G1987" s="24">
        <v>73</v>
      </c>
      <c r="H1987" s="22">
        <v>1200</v>
      </c>
      <c r="I1987" s="126">
        <f>INDEX('TOL2008'!B:B,MATCH(A1987,'TOL2008'!A:A,0))</f>
        <v>20590</v>
      </c>
      <c r="J1987" s="126" t="str">
        <f>INDEX(Pääluokka!$H$2:$H$100,MATCH(VALUE(LEFT(Taulukko1[[#This Row],[TOL2008]],2)),Pääluokka!$G$2:$G$100,0))</f>
        <v>Teollisuus</v>
      </c>
      <c r="K1987" s="126" t="str">
        <f>INDEX(Pääluokka!$I$2:$I$100,MATCH(VALUE(LEFT(Taulukko1[[#This Row],[TOL2008]],2)),Pääluokka!$G$2:$G$100,0))</f>
        <v>Teollisuus (C-E)</v>
      </c>
      <c r="L1987" s="41">
        <f t="shared" ref="L1987:L2050" si="310">IFERROR(IF(AND(ISNUMBER(B1987),ISNUMBER(F1987),F1987&gt;B1987),F1987-B1987,"NA"),"NA")</f>
        <v>77</v>
      </c>
      <c r="M1987" s="43">
        <f t="shared" ref="M1987:M2050" si="311">IF(ISNUMBER(B1987),B1987,IF(ISNUMBER(F1987),F1987-$L$1,"NA"))</f>
        <v>41116</v>
      </c>
      <c r="N1987" s="43">
        <f t="shared" ref="N1987:N2050" si="312">IF(ISNUMBER(F1987),F1987,IF(ISNUMBER(B1987),B1987+$L$1,"NA"))</f>
        <v>41193</v>
      </c>
      <c r="O1987" s="43">
        <f t="shared" ref="O1987:O2050" si="313">IFERROR(DATE(YEAR(M1987),MONTH(M1987),1),"NA")</f>
        <v>41091</v>
      </c>
      <c r="P1987" s="43">
        <f t="shared" ref="P1987:P2050" si="314">IFERROR(DATE(YEAR(N1987),MONTH(N1987),1),"NA")</f>
        <v>41183</v>
      </c>
      <c r="Q1987" s="41">
        <f t="shared" ref="Q1987:Q2050" si="315">IFERROR(YEAR(O1987),"NA")</f>
        <v>2012</v>
      </c>
      <c r="R1987" s="41">
        <f t="shared" ref="R1987:R2050" si="316">IFERROR(YEAR(P1987),"NA")</f>
        <v>2012</v>
      </c>
      <c r="S1987" s="43" t="str">
        <f>YEAR(Taulukko1[[#This Row],[Alku KK]])&amp;"Q"&amp;ROUNDDOWN((MONTH(Taulukko1[[#This Row],[Alku KK]])-1)/3+1,0)</f>
        <v>2012Q3</v>
      </c>
      <c r="T1987" s="43" t="str">
        <f>YEAR(Taulukko1[[#This Row],[Loppu KK]])&amp;"Q"&amp;ROUNDDOWN((MONTH(Taulukko1[[#This Row],[Loppu KK]])-1)/3+1,0)</f>
        <v>2012Q4</v>
      </c>
      <c r="U1987" s="66">
        <f>IF(COUNT(Taulukko1[[#This Row],[Neuvottelujen alaiset ]])=1,Taulukko1[[#This Row],[Neuvottelujen alaiset ]],Taulukko1[[#This Row],[Vähennystarve]])</f>
        <v>1200</v>
      </c>
      <c r="V1987" s="44">
        <f t="shared" ref="V1987:V2050" si="317">IF(AND(ISNUMBER(E1987),ISNUMBER(H1987)),E1987/H1987,"NA")</f>
        <v>0.21666666666666667</v>
      </c>
      <c r="W1987" s="44">
        <f t="shared" ref="W1987:W2050" si="318">IF(AND(ISNUMBER(G1987),ISNUMBER(H1987)),G1987/H1987,"NA")</f>
        <v>6.0833333333333336E-2</v>
      </c>
      <c r="X1987" s="44">
        <f t="shared" ref="X1987:X2050" si="319">IF(AND(ISNUMBER(G1987),ISNUMBER(E1987)),G1987/E1987,"NA")</f>
        <v>0.28076923076923077</v>
      </c>
      <c r="Y1987" s="90" t="b">
        <f>AND(MONTH(Taulukko1[[#This Row],[Alku PVM]] )=6,DAY(Taulukko1[[#This Row],[Alku PVM]] )&gt;19)</f>
        <v>0</v>
      </c>
      <c r="Z1987" s="90" t="b">
        <f>AND(MONTH(Taulukko1[[#This Row],[Loppu PVM]] )=6,DAY(Taulukko1[[#This Row],[Loppu PVM]] )&gt;19)</f>
        <v>0</v>
      </c>
      <c r="AA1987" s="90" t="b">
        <f>OR(MONTH(Taulukko1[[#This Row],[Alku PVM]] )&lt;=5,AND(MONTH(Taulukko1[[#This Row],[Alku PVM]] )=6,DAY(Taulukko1[[#This Row],[Alku PVM]] )&lt;20))</f>
        <v>0</v>
      </c>
      <c r="AB1987" s="90" t="b">
        <f>OR(MONTH(Taulukko1[[#This Row],[Loppu PVM]])&lt;=5,AND(MONTH(Taulukko1[[#This Row],[Loppu PVM]] )=6,DAY(Taulukko1[[#This Row],[Loppu PVM]])&lt;20))</f>
        <v>0</v>
      </c>
      <c r="AC1987" s="90" t="b">
        <f>OR(MONTH(Taulukko1[[#This Row],[Alku PVM]] )&lt;=3,AND(MONTH(Taulukko1[[#This Row],[Alku PVM]] )=3))</f>
        <v>0</v>
      </c>
      <c r="AD1987" s="90" t="b">
        <f>OR(MONTH(Taulukko1[[#This Row],[Loppu PVM]] )&lt;=3,AND(MONTH(Taulukko1[[#This Row],[Loppu PVM]] )=3))</f>
        <v>0</v>
      </c>
      <c r="AE1987" s="90" t="b">
        <f>OR(MONTH(Taulukko1[[#This Row],[Alku PVM]] )&lt;=9,AND(MONTH(Taulukko1[[#This Row],[Alku PVM]] )=9))</f>
        <v>1</v>
      </c>
      <c r="AF1987" s="90" t="b">
        <f>OR(MONTH(Taulukko1[[#This Row],[Loppu PVM]])&lt;=9,AND(MONTH(Taulukko1[[#This Row],[Loppu PVM]] )=9))</f>
        <v>0</v>
      </c>
      <c r="AG1987" s="90" t="b">
        <f>OR(MONTH(Taulukko1[[#This Row],[Alku PVM]] )&lt;=6,AND(MONTH(Taulukko1[[#This Row],[Alku PVM]] )=6))</f>
        <v>0</v>
      </c>
      <c r="AH1987" s="90" t="b">
        <f>OR(MONTH(Taulukko1[[#This Row],[Loppu PVM]])&lt;=6,AND(MONTH(Taulukko1[[#This Row],[Loppu PVM]] )=6))</f>
        <v>0</v>
      </c>
    </row>
    <row r="1988" spans="1:34" ht="12.75" customHeight="1">
      <c r="A1988" s="21" t="s">
        <v>3899</v>
      </c>
      <c r="B1988" s="23">
        <v>41120</v>
      </c>
      <c r="C1988" s="21" t="s">
        <v>3898</v>
      </c>
      <c r="D1988" s="24">
        <v>0</v>
      </c>
      <c r="F1988" s="23">
        <v>41158</v>
      </c>
      <c r="G1988" s="24">
        <v>0</v>
      </c>
      <c r="H1988" s="22">
        <v>32</v>
      </c>
      <c r="I1988" s="126" t="e">
        <f>INDEX('TOL2008'!B:B,MATCH(A1988,'TOL2008'!A:A,0))</f>
        <v>#N/A</v>
      </c>
      <c r="J1988" s="126" t="e">
        <f>INDEX(Pääluokka!$H$2:$H$100,MATCH(VALUE(LEFT(Taulukko1[[#This Row],[TOL2008]],2)),Pääluokka!$G$2:$G$100,0))</f>
        <v>#N/A</v>
      </c>
      <c r="K1988" s="126" t="e">
        <f>INDEX(Pääluokka!$I$2:$I$100,MATCH(VALUE(LEFT(Taulukko1[[#This Row],[TOL2008]],2)),Pääluokka!$G$2:$G$100,0))</f>
        <v>#N/A</v>
      </c>
      <c r="L1988" s="41">
        <f t="shared" si="310"/>
        <v>38</v>
      </c>
      <c r="M1988" s="43">
        <f t="shared" si="311"/>
        <v>41120</v>
      </c>
      <c r="N1988" s="43">
        <f t="shared" si="312"/>
        <v>41158</v>
      </c>
      <c r="O1988" s="43">
        <f t="shared" si="313"/>
        <v>41091</v>
      </c>
      <c r="P1988" s="43">
        <f t="shared" si="314"/>
        <v>41153</v>
      </c>
      <c r="Q1988" s="41">
        <f t="shared" si="315"/>
        <v>2012</v>
      </c>
      <c r="R1988" s="41">
        <f t="shared" si="316"/>
        <v>2012</v>
      </c>
      <c r="S1988" s="43" t="str">
        <f>YEAR(Taulukko1[[#This Row],[Alku KK]])&amp;"Q"&amp;ROUNDDOWN((MONTH(Taulukko1[[#This Row],[Alku KK]])-1)/3+1,0)</f>
        <v>2012Q3</v>
      </c>
      <c r="T1988" s="43" t="str">
        <f>YEAR(Taulukko1[[#This Row],[Loppu KK]])&amp;"Q"&amp;ROUNDDOWN((MONTH(Taulukko1[[#This Row],[Loppu KK]])-1)/3+1,0)</f>
        <v>2012Q3</v>
      </c>
      <c r="U1988" s="66">
        <f>IF(COUNT(Taulukko1[[#This Row],[Neuvottelujen alaiset ]])=1,Taulukko1[[#This Row],[Neuvottelujen alaiset ]],Taulukko1[[#This Row],[Vähennystarve]])</f>
        <v>32</v>
      </c>
      <c r="V1988" s="44" t="str">
        <f t="shared" si="317"/>
        <v>NA</v>
      </c>
      <c r="W1988" s="44">
        <f t="shared" si="318"/>
        <v>0</v>
      </c>
      <c r="X1988" s="44" t="str">
        <f t="shared" si="319"/>
        <v>NA</v>
      </c>
      <c r="Y1988" s="90" t="b">
        <f>AND(MONTH(Taulukko1[[#This Row],[Alku PVM]] )=6,DAY(Taulukko1[[#This Row],[Alku PVM]] )&gt;19)</f>
        <v>0</v>
      </c>
      <c r="Z1988" s="90" t="b">
        <f>AND(MONTH(Taulukko1[[#This Row],[Loppu PVM]] )=6,DAY(Taulukko1[[#This Row],[Loppu PVM]] )&gt;19)</f>
        <v>0</v>
      </c>
      <c r="AA1988" s="90" t="b">
        <f>OR(MONTH(Taulukko1[[#This Row],[Alku PVM]] )&lt;=5,AND(MONTH(Taulukko1[[#This Row],[Alku PVM]] )=6,DAY(Taulukko1[[#This Row],[Alku PVM]] )&lt;20))</f>
        <v>0</v>
      </c>
      <c r="AB1988" s="90" t="b">
        <f>OR(MONTH(Taulukko1[[#This Row],[Loppu PVM]])&lt;=5,AND(MONTH(Taulukko1[[#This Row],[Loppu PVM]] )=6,DAY(Taulukko1[[#This Row],[Loppu PVM]])&lt;20))</f>
        <v>0</v>
      </c>
      <c r="AC1988" s="90" t="b">
        <f>OR(MONTH(Taulukko1[[#This Row],[Alku PVM]] )&lt;=3,AND(MONTH(Taulukko1[[#This Row],[Alku PVM]] )=3))</f>
        <v>0</v>
      </c>
      <c r="AD1988" s="90" t="b">
        <f>OR(MONTH(Taulukko1[[#This Row],[Loppu PVM]] )&lt;=3,AND(MONTH(Taulukko1[[#This Row],[Loppu PVM]] )=3))</f>
        <v>0</v>
      </c>
      <c r="AE1988" s="90" t="b">
        <f>OR(MONTH(Taulukko1[[#This Row],[Alku PVM]] )&lt;=9,AND(MONTH(Taulukko1[[#This Row],[Alku PVM]] )=9))</f>
        <v>1</v>
      </c>
      <c r="AF1988" s="90" t="b">
        <f>OR(MONTH(Taulukko1[[#This Row],[Loppu PVM]])&lt;=9,AND(MONTH(Taulukko1[[#This Row],[Loppu PVM]] )=9))</f>
        <v>1</v>
      </c>
      <c r="AG1988" s="90" t="b">
        <f>OR(MONTH(Taulukko1[[#This Row],[Alku PVM]] )&lt;=6,AND(MONTH(Taulukko1[[#This Row],[Alku PVM]] )=6))</f>
        <v>0</v>
      </c>
      <c r="AH1988" s="90" t="b">
        <f>OR(MONTH(Taulukko1[[#This Row],[Loppu PVM]])&lt;=6,AND(MONTH(Taulukko1[[#This Row],[Loppu PVM]] )=6))</f>
        <v>0</v>
      </c>
    </row>
    <row r="1989" spans="1:34" ht="12.75" customHeight="1">
      <c r="A1989" t="s">
        <v>805</v>
      </c>
      <c r="B1989" s="23">
        <v>41121</v>
      </c>
      <c r="C1989" t="s">
        <v>3902</v>
      </c>
      <c r="D1989" s="5">
        <v>151</v>
      </c>
      <c r="F1989" s="4">
        <v>41142</v>
      </c>
      <c r="G1989" s="5">
        <v>0</v>
      </c>
      <c r="H1989" s="22">
        <v>170</v>
      </c>
      <c r="I1989" s="126">
        <f>INDEX('TOL2008'!B:B,MATCH(A1989,'TOL2008'!A:A,0))</f>
        <v>13950</v>
      </c>
      <c r="J1989" s="126" t="str">
        <f>INDEX(Pääluokka!$H$2:$H$100,MATCH(VALUE(LEFT(Taulukko1[[#This Row],[TOL2008]],2)),Pääluokka!$G$2:$G$100,0))</f>
        <v>Teollisuus</v>
      </c>
      <c r="K1989" s="126" t="str">
        <f>INDEX(Pääluokka!$I$2:$I$100,MATCH(VALUE(LEFT(Taulukko1[[#This Row],[TOL2008]],2)),Pääluokka!$G$2:$G$100,0))</f>
        <v>Teollisuus (C-E)</v>
      </c>
      <c r="L1989" s="41">
        <f t="shared" si="310"/>
        <v>21</v>
      </c>
      <c r="M1989" s="43">
        <f t="shared" si="311"/>
        <v>41121</v>
      </c>
      <c r="N1989" s="43">
        <f t="shared" si="312"/>
        <v>41142</v>
      </c>
      <c r="O1989" s="43">
        <f t="shared" si="313"/>
        <v>41091</v>
      </c>
      <c r="P1989" s="43">
        <f t="shared" si="314"/>
        <v>41122</v>
      </c>
      <c r="Q1989" s="41">
        <f t="shared" si="315"/>
        <v>2012</v>
      </c>
      <c r="R1989" s="41">
        <f t="shared" si="316"/>
        <v>2012</v>
      </c>
      <c r="S1989" s="43" t="str">
        <f>YEAR(Taulukko1[[#This Row],[Alku KK]])&amp;"Q"&amp;ROUNDDOWN((MONTH(Taulukko1[[#This Row],[Alku KK]])-1)/3+1,0)</f>
        <v>2012Q3</v>
      </c>
      <c r="T1989" s="43" t="str">
        <f>YEAR(Taulukko1[[#This Row],[Loppu KK]])&amp;"Q"&amp;ROUNDDOWN((MONTH(Taulukko1[[#This Row],[Loppu KK]])-1)/3+1,0)</f>
        <v>2012Q3</v>
      </c>
      <c r="U1989" s="66">
        <f>IF(COUNT(Taulukko1[[#This Row],[Neuvottelujen alaiset ]])=1,Taulukko1[[#This Row],[Neuvottelujen alaiset ]],Taulukko1[[#This Row],[Vähennystarve]])</f>
        <v>170</v>
      </c>
      <c r="V1989" s="44" t="str">
        <f t="shared" si="317"/>
        <v>NA</v>
      </c>
      <c r="W1989" s="44">
        <f t="shared" si="318"/>
        <v>0</v>
      </c>
      <c r="X1989" s="44" t="str">
        <f t="shared" si="319"/>
        <v>NA</v>
      </c>
      <c r="Y1989" s="90" t="b">
        <f>AND(MONTH(Taulukko1[[#This Row],[Alku PVM]] )=6,DAY(Taulukko1[[#This Row],[Alku PVM]] )&gt;19)</f>
        <v>0</v>
      </c>
      <c r="Z1989" s="90" t="b">
        <f>AND(MONTH(Taulukko1[[#This Row],[Loppu PVM]] )=6,DAY(Taulukko1[[#This Row],[Loppu PVM]] )&gt;19)</f>
        <v>0</v>
      </c>
      <c r="AA1989" s="90" t="b">
        <f>OR(MONTH(Taulukko1[[#This Row],[Alku PVM]] )&lt;=5,AND(MONTH(Taulukko1[[#This Row],[Alku PVM]] )=6,DAY(Taulukko1[[#This Row],[Alku PVM]] )&lt;20))</f>
        <v>0</v>
      </c>
      <c r="AB1989" s="90" t="b">
        <f>OR(MONTH(Taulukko1[[#This Row],[Loppu PVM]])&lt;=5,AND(MONTH(Taulukko1[[#This Row],[Loppu PVM]] )=6,DAY(Taulukko1[[#This Row],[Loppu PVM]])&lt;20))</f>
        <v>0</v>
      </c>
      <c r="AC1989" s="90" t="b">
        <f>OR(MONTH(Taulukko1[[#This Row],[Alku PVM]] )&lt;=3,AND(MONTH(Taulukko1[[#This Row],[Alku PVM]] )=3))</f>
        <v>0</v>
      </c>
      <c r="AD1989" s="90" t="b">
        <f>OR(MONTH(Taulukko1[[#This Row],[Loppu PVM]] )&lt;=3,AND(MONTH(Taulukko1[[#This Row],[Loppu PVM]] )=3))</f>
        <v>0</v>
      </c>
      <c r="AE1989" s="90" t="b">
        <f>OR(MONTH(Taulukko1[[#This Row],[Alku PVM]] )&lt;=9,AND(MONTH(Taulukko1[[#This Row],[Alku PVM]] )=9))</f>
        <v>1</v>
      </c>
      <c r="AF1989" s="90" t="b">
        <f>OR(MONTH(Taulukko1[[#This Row],[Loppu PVM]])&lt;=9,AND(MONTH(Taulukko1[[#This Row],[Loppu PVM]] )=9))</f>
        <v>1</v>
      </c>
      <c r="AG1989" s="90" t="b">
        <f>OR(MONTH(Taulukko1[[#This Row],[Alku PVM]] )&lt;=6,AND(MONTH(Taulukko1[[#This Row],[Alku PVM]] )=6))</f>
        <v>0</v>
      </c>
      <c r="AH1989" s="90" t="b">
        <f>OR(MONTH(Taulukko1[[#This Row],[Loppu PVM]])&lt;=6,AND(MONTH(Taulukko1[[#This Row],[Loppu PVM]] )=6))</f>
        <v>0</v>
      </c>
    </row>
    <row r="1990" spans="1:34" ht="12.75" customHeight="1">
      <c r="A1990" t="s">
        <v>3813</v>
      </c>
      <c r="B1990" s="23">
        <v>41122</v>
      </c>
      <c r="C1990" t="s">
        <v>4304</v>
      </c>
      <c r="F1990" s="4">
        <v>41187</v>
      </c>
      <c r="G1990" s="5">
        <v>22</v>
      </c>
      <c r="H1990" s="22">
        <v>22</v>
      </c>
      <c r="I1990" s="126" t="e">
        <f>INDEX('TOL2008'!B:B,MATCH(A1990,'TOL2008'!A:A,0))</f>
        <v>#N/A</v>
      </c>
      <c r="J1990" s="126" t="e">
        <f>INDEX(Pääluokka!$H$2:$H$100,MATCH(VALUE(LEFT(Taulukko1[[#This Row],[TOL2008]],2)),Pääluokka!$G$2:$G$100,0))</f>
        <v>#N/A</v>
      </c>
      <c r="K1990" s="126" t="e">
        <f>INDEX(Pääluokka!$I$2:$I$100,MATCH(VALUE(LEFT(Taulukko1[[#This Row],[TOL2008]],2)),Pääluokka!$G$2:$G$100,0))</f>
        <v>#N/A</v>
      </c>
      <c r="L1990" s="41">
        <f t="shared" si="310"/>
        <v>65</v>
      </c>
      <c r="M1990" s="43">
        <f t="shared" si="311"/>
        <v>41122</v>
      </c>
      <c r="N1990" s="43">
        <f t="shared" si="312"/>
        <v>41187</v>
      </c>
      <c r="O1990" s="43">
        <f t="shared" si="313"/>
        <v>41122</v>
      </c>
      <c r="P1990" s="43">
        <f t="shared" si="314"/>
        <v>41183</v>
      </c>
      <c r="Q1990" s="41">
        <f t="shared" si="315"/>
        <v>2012</v>
      </c>
      <c r="R1990" s="41">
        <f t="shared" si="316"/>
        <v>2012</v>
      </c>
      <c r="S1990" s="43" t="str">
        <f>YEAR(Taulukko1[[#This Row],[Alku KK]])&amp;"Q"&amp;ROUNDDOWN((MONTH(Taulukko1[[#This Row],[Alku KK]])-1)/3+1,0)</f>
        <v>2012Q3</v>
      </c>
      <c r="T1990" s="43" t="str">
        <f>YEAR(Taulukko1[[#This Row],[Loppu KK]])&amp;"Q"&amp;ROUNDDOWN((MONTH(Taulukko1[[#This Row],[Loppu KK]])-1)/3+1,0)</f>
        <v>2012Q4</v>
      </c>
      <c r="U1990" s="66">
        <f>IF(COUNT(Taulukko1[[#This Row],[Neuvottelujen alaiset ]])=1,Taulukko1[[#This Row],[Neuvottelujen alaiset ]],Taulukko1[[#This Row],[Vähennystarve]])</f>
        <v>22</v>
      </c>
      <c r="V1990" s="44" t="str">
        <f t="shared" si="317"/>
        <v>NA</v>
      </c>
      <c r="W1990" s="44">
        <f t="shared" si="318"/>
        <v>1</v>
      </c>
      <c r="X1990" s="44" t="str">
        <f t="shared" si="319"/>
        <v>NA</v>
      </c>
      <c r="Y1990" s="90" t="b">
        <f>AND(MONTH(Taulukko1[[#This Row],[Alku PVM]] )=6,DAY(Taulukko1[[#This Row],[Alku PVM]] )&gt;19)</f>
        <v>0</v>
      </c>
      <c r="Z1990" s="90" t="b">
        <f>AND(MONTH(Taulukko1[[#This Row],[Loppu PVM]] )=6,DAY(Taulukko1[[#This Row],[Loppu PVM]] )&gt;19)</f>
        <v>0</v>
      </c>
      <c r="AA1990" s="90" t="b">
        <f>OR(MONTH(Taulukko1[[#This Row],[Alku PVM]] )&lt;=5,AND(MONTH(Taulukko1[[#This Row],[Alku PVM]] )=6,DAY(Taulukko1[[#This Row],[Alku PVM]] )&lt;20))</f>
        <v>0</v>
      </c>
      <c r="AB1990" s="90" t="b">
        <f>OR(MONTH(Taulukko1[[#This Row],[Loppu PVM]])&lt;=5,AND(MONTH(Taulukko1[[#This Row],[Loppu PVM]] )=6,DAY(Taulukko1[[#This Row],[Loppu PVM]])&lt;20))</f>
        <v>0</v>
      </c>
      <c r="AC1990" s="90" t="b">
        <f>OR(MONTH(Taulukko1[[#This Row],[Alku PVM]] )&lt;=3,AND(MONTH(Taulukko1[[#This Row],[Alku PVM]] )=3))</f>
        <v>0</v>
      </c>
      <c r="AD1990" s="90" t="b">
        <f>OR(MONTH(Taulukko1[[#This Row],[Loppu PVM]] )&lt;=3,AND(MONTH(Taulukko1[[#This Row],[Loppu PVM]] )=3))</f>
        <v>0</v>
      </c>
      <c r="AE1990" s="90" t="b">
        <f>OR(MONTH(Taulukko1[[#This Row],[Alku PVM]] )&lt;=9,AND(MONTH(Taulukko1[[#This Row],[Alku PVM]] )=9))</f>
        <v>1</v>
      </c>
      <c r="AF1990" s="90" t="b">
        <f>OR(MONTH(Taulukko1[[#This Row],[Loppu PVM]])&lt;=9,AND(MONTH(Taulukko1[[#This Row],[Loppu PVM]] )=9))</f>
        <v>0</v>
      </c>
      <c r="AG1990" s="90" t="b">
        <f>OR(MONTH(Taulukko1[[#This Row],[Alku PVM]] )&lt;=6,AND(MONTH(Taulukko1[[#This Row],[Alku PVM]] )=6))</f>
        <v>0</v>
      </c>
      <c r="AH1990" s="90" t="b">
        <f>OR(MONTH(Taulukko1[[#This Row],[Loppu PVM]])&lt;=6,AND(MONTH(Taulukko1[[#This Row],[Loppu PVM]] )=6))</f>
        <v>0</v>
      </c>
    </row>
    <row r="1991" spans="1:34" ht="12.75" customHeight="1">
      <c r="A1991" t="s">
        <v>4293</v>
      </c>
      <c r="B1991" s="23">
        <v>41122</v>
      </c>
      <c r="C1991" t="s">
        <v>4292</v>
      </c>
      <c r="D1991" s="5">
        <v>60</v>
      </c>
      <c r="F1991" s="4">
        <v>41151</v>
      </c>
      <c r="G1991" s="5">
        <v>0</v>
      </c>
      <c r="H1991" s="22">
        <v>60</v>
      </c>
      <c r="I1991" s="126" t="e">
        <f>INDEX('TOL2008'!B:B,MATCH(A1991,'TOL2008'!A:A,0))</f>
        <v>#N/A</v>
      </c>
      <c r="J1991" s="126" t="e">
        <f>INDEX(Pääluokka!$H$2:$H$100,MATCH(VALUE(LEFT(Taulukko1[[#This Row],[TOL2008]],2)),Pääluokka!$G$2:$G$100,0))</f>
        <v>#N/A</v>
      </c>
      <c r="K1991" s="126" t="e">
        <f>INDEX(Pääluokka!$I$2:$I$100,MATCH(VALUE(LEFT(Taulukko1[[#This Row],[TOL2008]],2)),Pääluokka!$G$2:$G$100,0))</f>
        <v>#N/A</v>
      </c>
      <c r="L1991" s="41">
        <f t="shared" si="310"/>
        <v>29</v>
      </c>
      <c r="M1991" s="43">
        <f t="shared" si="311"/>
        <v>41122</v>
      </c>
      <c r="N1991" s="43">
        <f t="shared" si="312"/>
        <v>41151</v>
      </c>
      <c r="O1991" s="43">
        <f t="shared" si="313"/>
        <v>41122</v>
      </c>
      <c r="P1991" s="43">
        <f t="shared" si="314"/>
        <v>41122</v>
      </c>
      <c r="Q1991" s="41">
        <f t="shared" si="315"/>
        <v>2012</v>
      </c>
      <c r="R1991" s="41">
        <f t="shared" si="316"/>
        <v>2012</v>
      </c>
      <c r="S1991" s="43" t="str">
        <f>YEAR(Taulukko1[[#This Row],[Alku KK]])&amp;"Q"&amp;ROUNDDOWN((MONTH(Taulukko1[[#This Row],[Alku KK]])-1)/3+1,0)</f>
        <v>2012Q3</v>
      </c>
      <c r="T1991" s="43" t="str">
        <f>YEAR(Taulukko1[[#This Row],[Loppu KK]])&amp;"Q"&amp;ROUNDDOWN((MONTH(Taulukko1[[#This Row],[Loppu KK]])-1)/3+1,0)</f>
        <v>2012Q3</v>
      </c>
      <c r="U1991" s="66">
        <f>IF(COUNT(Taulukko1[[#This Row],[Neuvottelujen alaiset ]])=1,Taulukko1[[#This Row],[Neuvottelujen alaiset ]],Taulukko1[[#This Row],[Vähennystarve]])</f>
        <v>60</v>
      </c>
      <c r="V1991" s="44" t="str">
        <f t="shared" si="317"/>
        <v>NA</v>
      </c>
      <c r="W1991" s="44">
        <f t="shared" si="318"/>
        <v>0</v>
      </c>
      <c r="X1991" s="44" t="str">
        <f t="shared" si="319"/>
        <v>NA</v>
      </c>
      <c r="Y1991" s="90" t="b">
        <f>AND(MONTH(Taulukko1[[#This Row],[Alku PVM]] )=6,DAY(Taulukko1[[#This Row],[Alku PVM]] )&gt;19)</f>
        <v>0</v>
      </c>
      <c r="Z1991" s="90" t="b">
        <f>AND(MONTH(Taulukko1[[#This Row],[Loppu PVM]] )=6,DAY(Taulukko1[[#This Row],[Loppu PVM]] )&gt;19)</f>
        <v>0</v>
      </c>
      <c r="AA1991" s="90" t="b">
        <f>OR(MONTH(Taulukko1[[#This Row],[Alku PVM]] )&lt;=5,AND(MONTH(Taulukko1[[#This Row],[Alku PVM]] )=6,DAY(Taulukko1[[#This Row],[Alku PVM]] )&lt;20))</f>
        <v>0</v>
      </c>
      <c r="AB1991" s="90" t="b">
        <f>OR(MONTH(Taulukko1[[#This Row],[Loppu PVM]])&lt;=5,AND(MONTH(Taulukko1[[#This Row],[Loppu PVM]] )=6,DAY(Taulukko1[[#This Row],[Loppu PVM]])&lt;20))</f>
        <v>0</v>
      </c>
      <c r="AC1991" s="90" t="b">
        <f>OR(MONTH(Taulukko1[[#This Row],[Alku PVM]] )&lt;=3,AND(MONTH(Taulukko1[[#This Row],[Alku PVM]] )=3))</f>
        <v>0</v>
      </c>
      <c r="AD1991" s="90" t="b">
        <f>OR(MONTH(Taulukko1[[#This Row],[Loppu PVM]] )&lt;=3,AND(MONTH(Taulukko1[[#This Row],[Loppu PVM]] )=3))</f>
        <v>0</v>
      </c>
      <c r="AE1991" s="90" t="b">
        <f>OR(MONTH(Taulukko1[[#This Row],[Alku PVM]] )&lt;=9,AND(MONTH(Taulukko1[[#This Row],[Alku PVM]] )=9))</f>
        <v>1</v>
      </c>
      <c r="AF1991" s="90" t="b">
        <f>OR(MONTH(Taulukko1[[#This Row],[Loppu PVM]])&lt;=9,AND(MONTH(Taulukko1[[#This Row],[Loppu PVM]] )=9))</f>
        <v>1</v>
      </c>
      <c r="AG1991" s="90" t="b">
        <f>OR(MONTH(Taulukko1[[#This Row],[Alku PVM]] )&lt;=6,AND(MONTH(Taulukko1[[#This Row],[Alku PVM]] )=6))</f>
        <v>0</v>
      </c>
      <c r="AH1991" s="90" t="b">
        <f>OR(MONTH(Taulukko1[[#This Row],[Loppu PVM]])&lt;=6,AND(MONTH(Taulukko1[[#This Row],[Loppu PVM]] )=6))</f>
        <v>0</v>
      </c>
    </row>
    <row r="1992" spans="1:34" ht="12.75" customHeight="1">
      <c r="A1992" t="s">
        <v>4278</v>
      </c>
      <c r="B1992" s="23">
        <v>41122</v>
      </c>
      <c r="C1992" t="s">
        <v>4277</v>
      </c>
      <c r="E1992" s="62">
        <v>15</v>
      </c>
      <c r="F1992" s="4">
        <v>41211</v>
      </c>
      <c r="G1992" s="5">
        <v>12</v>
      </c>
      <c r="H1992" s="22">
        <v>20</v>
      </c>
      <c r="I1992" s="126" t="e">
        <f>INDEX('TOL2008'!B:B,MATCH(A1992,'TOL2008'!A:A,0))</f>
        <v>#N/A</v>
      </c>
      <c r="J1992" s="126" t="e">
        <f>INDEX(Pääluokka!$H$2:$H$100,MATCH(VALUE(LEFT(Taulukko1[[#This Row],[TOL2008]],2)),Pääluokka!$G$2:$G$100,0))</f>
        <v>#N/A</v>
      </c>
      <c r="K1992" s="126" t="e">
        <f>INDEX(Pääluokka!$I$2:$I$100,MATCH(VALUE(LEFT(Taulukko1[[#This Row],[TOL2008]],2)),Pääluokka!$G$2:$G$100,0))</f>
        <v>#N/A</v>
      </c>
      <c r="L1992" s="41">
        <f t="shared" si="310"/>
        <v>89</v>
      </c>
      <c r="M1992" s="43">
        <f t="shared" si="311"/>
        <v>41122</v>
      </c>
      <c r="N1992" s="43">
        <f t="shared" si="312"/>
        <v>41211</v>
      </c>
      <c r="O1992" s="43">
        <f t="shared" si="313"/>
        <v>41122</v>
      </c>
      <c r="P1992" s="43">
        <f t="shared" si="314"/>
        <v>41183</v>
      </c>
      <c r="Q1992" s="41">
        <f t="shared" si="315"/>
        <v>2012</v>
      </c>
      <c r="R1992" s="41">
        <f t="shared" si="316"/>
        <v>2012</v>
      </c>
      <c r="S1992" s="43" t="str">
        <f>YEAR(Taulukko1[[#This Row],[Alku KK]])&amp;"Q"&amp;ROUNDDOWN((MONTH(Taulukko1[[#This Row],[Alku KK]])-1)/3+1,0)</f>
        <v>2012Q3</v>
      </c>
      <c r="T1992" s="43" t="str">
        <f>YEAR(Taulukko1[[#This Row],[Loppu KK]])&amp;"Q"&amp;ROUNDDOWN((MONTH(Taulukko1[[#This Row],[Loppu KK]])-1)/3+1,0)</f>
        <v>2012Q4</v>
      </c>
      <c r="U1992" s="66">
        <f>IF(COUNT(Taulukko1[[#This Row],[Neuvottelujen alaiset ]])=1,Taulukko1[[#This Row],[Neuvottelujen alaiset ]],Taulukko1[[#This Row],[Vähennystarve]])</f>
        <v>20</v>
      </c>
      <c r="V1992" s="44">
        <f t="shared" si="317"/>
        <v>0.75</v>
      </c>
      <c r="W1992" s="44">
        <f t="shared" si="318"/>
        <v>0.6</v>
      </c>
      <c r="X1992" s="44">
        <f t="shared" si="319"/>
        <v>0.8</v>
      </c>
      <c r="Y1992" s="90" t="b">
        <f>AND(MONTH(Taulukko1[[#This Row],[Alku PVM]] )=6,DAY(Taulukko1[[#This Row],[Alku PVM]] )&gt;19)</f>
        <v>0</v>
      </c>
      <c r="Z1992" s="90" t="b">
        <f>AND(MONTH(Taulukko1[[#This Row],[Loppu PVM]] )=6,DAY(Taulukko1[[#This Row],[Loppu PVM]] )&gt;19)</f>
        <v>0</v>
      </c>
      <c r="AA1992" s="90" t="b">
        <f>OR(MONTH(Taulukko1[[#This Row],[Alku PVM]] )&lt;=5,AND(MONTH(Taulukko1[[#This Row],[Alku PVM]] )=6,DAY(Taulukko1[[#This Row],[Alku PVM]] )&lt;20))</f>
        <v>0</v>
      </c>
      <c r="AB1992" s="90" t="b">
        <f>OR(MONTH(Taulukko1[[#This Row],[Loppu PVM]])&lt;=5,AND(MONTH(Taulukko1[[#This Row],[Loppu PVM]] )=6,DAY(Taulukko1[[#This Row],[Loppu PVM]])&lt;20))</f>
        <v>0</v>
      </c>
      <c r="AC1992" s="90" t="b">
        <f>OR(MONTH(Taulukko1[[#This Row],[Alku PVM]] )&lt;=3,AND(MONTH(Taulukko1[[#This Row],[Alku PVM]] )=3))</f>
        <v>0</v>
      </c>
      <c r="AD1992" s="90" t="b">
        <f>OR(MONTH(Taulukko1[[#This Row],[Loppu PVM]] )&lt;=3,AND(MONTH(Taulukko1[[#This Row],[Loppu PVM]] )=3))</f>
        <v>0</v>
      </c>
      <c r="AE1992" s="90" t="b">
        <f>OR(MONTH(Taulukko1[[#This Row],[Alku PVM]] )&lt;=9,AND(MONTH(Taulukko1[[#This Row],[Alku PVM]] )=9))</f>
        <v>1</v>
      </c>
      <c r="AF1992" s="90" t="b">
        <f>OR(MONTH(Taulukko1[[#This Row],[Loppu PVM]])&lt;=9,AND(MONTH(Taulukko1[[#This Row],[Loppu PVM]] )=9))</f>
        <v>0</v>
      </c>
      <c r="AG1992" s="90" t="b">
        <f>OR(MONTH(Taulukko1[[#This Row],[Alku PVM]] )&lt;=6,AND(MONTH(Taulukko1[[#This Row],[Alku PVM]] )=6))</f>
        <v>0</v>
      </c>
      <c r="AH1992" s="90" t="b">
        <f>OR(MONTH(Taulukko1[[#This Row],[Loppu PVM]])&lt;=6,AND(MONTH(Taulukko1[[#This Row],[Loppu PVM]] )=6))</f>
        <v>0</v>
      </c>
    </row>
    <row r="1993" spans="1:34" ht="12.75" customHeight="1">
      <c r="A1993" t="s">
        <v>4118</v>
      </c>
      <c r="B1993" s="23">
        <v>41122</v>
      </c>
      <c r="C1993" t="s">
        <v>4117</v>
      </c>
      <c r="F1993" s="4">
        <v>41150</v>
      </c>
      <c r="G1993" s="5">
        <v>9</v>
      </c>
      <c r="H1993" s="22">
        <v>9</v>
      </c>
      <c r="I1993" s="126" t="e">
        <f>INDEX('TOL2008'!B:B,MATCH(A1993,'TOL2008'!A:A,0))</f>
        <v>#N/A</v>
      </c>
      <c r="J1993" s="126" t="e">
        <f>INDEX(Pääluokka!$H$2:$H$100,MATCH(VALUE(LEFT(Taulukko1[[#This Row],[TOL2008]],2)),Pääluokka!$G$2:$G$100,0))</f>
        <v>#N/A</v>
      </c>
      <c r="K1993" s="126" t="e">
        <f>INDEX(Pääluokka!$I$2:$I$100,MATCH(VALUE(LEFT(Taulukko1[[#This Row],[TOL2008]],2)),Pääluokka!$G$2:$G$100,0))</f>
        <v>#N/A</v>
      </c>
      <c r="L1993" s="41">
        <f t="shared" si="310"/>
        <v>28</v>
      </c>
      <c r="M1993" s="43">
        <f t="shared" si="311"/>
        <v>41122</v>
      </c>
      <c r="N1993" s="43">
        <f t="shared" si="312"/>
        <v>41150</v>
      </c>
      <c r="O1993" s="43">
        <f t="shared" si="313"/>
        <v>41122</v>
      </c>
      <c r="P1993" s="43">
        <f t="shared" si="314"/>
        <v>41122</v>
      </c>
      <c r="Q1993" s="41">
        <f t="shared" si="315"/>
        <v>2012</v>
      </c>
      <c r="R1993" s="41">
        <f t="shared" si="316"/>
        <v>2012</v>
      </c>
      <c r="S1993" s="43" t="str">
        <f>YEAR(Taulukko1[[#This Row],[Alku KK]])&amp;"Q"&amp;ROUNDDOWN((MONTH(Taulukko1[[#This Row],[Alku KK]])-1)/3+1,0)</f>
        <v>2012Q3</v>
      </c>
      <c r="T1993" s="43" t="str">
        <f>YEAR(Taulukko1[[#This Row],[Loppu KK]])&amp;"Q"&amp;ROUNDDOWN((MONTH(Taulukko1[[#This Row],[Loppu KK]])-1)/3+1,0)</f>
        <v>2012Q3</v>
      </c>
      <c r="U1993" s="66">
        <f>IF(COUNT(Taulukko1[[#This Row],[Neuvottelujen alaiset ]])=1,Taulukko1[[#This Row],[Neuvottelujen alaiset ]],Taulukko1[[#This Row],[Vähennystarve]])</f>
        <v>9</v>
      </c>
      <c r="V1993" s="44" t="str">
        <f t="shared" si="317"/>
        <v>NA</v>
      </c>
      <c r="W1993" s="44">
        <f t="shared" si="318"/>
        <v>1</v>
      </c>
      <c r="X1993" s="44" t="str">
        <f t="shared" si="319"/>
        <v>NA</v>
      </c>
      <c r="Y1993" s="90" t="b">
        <f>AND(MONTH(Taulukko1[[#This Row],[Alku PVM]] )=6,DAY(Taulukko1[[#This Row],[Alku PVM]] )&gt;19)</f>
        <v>0</v>
      </c>
      <c r="Z1993" s="90" t="b">
        <f>AND(MONTH(Taulukko1[[#This Row],[Loppu PVM]] )=6,DAY(Taulukko1[[#This Row],[Loppu PVM]] )&gt;19)</f>
        <v>0</v>
      </c>
      <c r="AA1993" s="90" t="b">
        <f>OR(MONTH(Taulukko1[[#This Row],[Alku PVM]] )&lt;=5,AND(MONTH(Taulukko1[[#This Row],[Alku PVM]] )=6,DAY(Taulukko1[[#This Row],[Alku PVM]] )&lt;20))</f>
        <v>0</v>
      </c>
      <c r="AB1993" s="90" t="b">
        <f>OR(MONTH(Taulukko1[[#This Row],[Loppu PVM]])&lt;=5,AND(MONTH(Taulukko1[[#This Row],[Loppu PVM]] )=6,DAY(Taulukko1[[#This Row],[Loppu PVM]])&lt;20))</f>
        <v>0</v>
      </c>
      <c r="AC1993" s="90" t="b">
        <f>OR(MONTH(Taulukko1[[#This Row],[Alku PVM]] )&lt;=3,AND(MONTH(Taulukko1[[#This Row],[Alku PVM]] )=3))</f>
        <v>0</v>
      </c>
      <c r="AD1993" s="90" t="b">
        <f>OR(MONTH(Taulukko1[[#This Row],[Loppu PVM]] )&lt;=3,AND(MONTH(Taulukko1[[#This Row],[Loppu PVM]] )=3))</f>
        <v>0</v>
      </c>
      <c r="AE1993" s="90" t="b">
        <f>OR(MONTH(Taulukko1[[#This Row],[Alku PVM]] )&lt;=9,AND(MONTH(Taulukko1[[#This Row],[Alku PVM]] )=9))</f>
        <v>1</v>
      </c>
      <c r="AF1993" s="90" t="b">
        <f>OR(MONTH(Taulukko1[[#This Row],[Loppu PVM]])&lt;=9,AND(MONTH(Taulukko1[[#This Row],[Loppu PVM]] )=9))</f>
        <v>1</v>
      </c>
      <c r="AG1993" s="90" t="b">
        <f>OR(MONTH(Taulukko1[[#This Row],[Alku PVM]] )&lt;=6,AND(MONTH(Taulukko1[[#This Row],[Alku PVM]] )=6))</f>
        <v>0</v>
      </c>
      <c r="AH1993" s="90" t="b">
        <f>OR(MONTH(Taulukko1[[#This Row],[Loppu PVM]])&lt;=6,AND(MONTH(Taulukko1[[#This Row],[Loppu PVM]] )=6))</f>
        <v>0</v>
      </c>
    </row>
    <row r="1994" spans="1:34" ht="12.75" customHeight="1">
      <c r="A1994" t="s">
        <v>4072</v>
      </c>
      <c r="B1994" s="23">
        <v>41122</v>
      </c>
      <c r="C1994" t="s">
        <v>4071</v>
      </c>
      <c r="D1994" s="5">
        <v>11</v>
      </c>
      <c r="F1994" s="4">
        <v>41135</v>
      </c>
      <c r="G1994" s="5">
        <v>0</v>
      </c>
      <c r="H1994" s="22">
        <v>11</v>
      </c>
      <c r="I1994" s="126" t="e">
        <f>INDEX('TOL2008'!B:B,MATCH(A1994,'TOL2008'!A:A,0))</f>
        <v>#N/A</v>
      </c>
      <c r="J1994" s="126" t="e">
        <f>INDEX(Pääluokka!$H$2:$H$100,MATCH(VALUE(LEFT(Taulukko1[[#This Row],[TOL2008]],2)),Pääluokka!$G$2:$G$100,0))</f>
        <v>#N/A</v>
      </c>
      <c r="K1994" s="126" t="e">
        <f>INDEX(Pääluokka!$I$2:$I$100,MATCH(VALUE(LEFT(Taulukko1[[#This Row],[TOL2008]],2)),Pääluokka!$G$2:$G$100,0))</f>
        <v>#N/A</v>
      </c>
      <c r="L1994" s="41">
        <f t="shared" si="310"/>
        <v>13</v>
      </c>
      <c r="M1994" s="43">
        <f t="shared" si="311"/>
        <v>41122</v>
      </c>
      <c r="N1994" s="43">
        <f t="shared" si="312"/>
        <v>41135</v>
      </c>
      <c r="O1994" s="43">
        <f t="shared" si="313"/>
        <v>41122</v>
      </c>
      <c r="P1994" s="43">
        <f t="shared" si="314"/>
        <v>41122</v>
      </c>
      <c r="Q1994" s="41">
        <f t="shared" si="315"/>
        <v>2012</v>
      </c>
      <c r="R1994" s="41">
        <f t="shared" si="316"/>
        <v>2012</v>
      </c>
      <c r="S1994" s="43" t="str">
        <f>YEAR(Taulukko1[[#This Row],[Alku KK]])&amp;"Q"&amp;ROUNDDOWN((MONTH(Taulukko1[[#This Row],[Alku KK]])-1)/3+1,0)</f>
        <v>2012Q3</v>
      </c>
      <c r="T1994" s="43" t="str">
        <f>YEAR(Taulukko1[[#This Row],[Loppu KK]])&amp;"Q"&amp;ROUNDDOWN((MONTH(Taulukko1[[#This Row],[Loppu KK]])-1)/3+1,0)</f>
        <v>2012Q3</v>
      </c>
      <c r="U1994" s="66">
        <f>IF(COUNT(Taulukko1[[#This Row],[Neuvottelujen alaiset ]])=1,Taulukko1[[#This Row],[Neuvottelujen alaiset ]],Taulukko1[[#This Row],[Vähennystarve]])</f>
        <v>11</v>
      </c>
      <c r="V1994" s="44" t="str">
        <f t="shared" si="317"/>
        <v>NA</v>
      </c>
      <c r="W1994" s="44">
        <f t="shared" si="318"/>
        <v>0</v>
      </c>
      <c r="X1994" s="44" t="str">
        <f t="shared" si="319"/>
        <v>NA</v>
      </c>
      <c r="Y1994" s="90" t="b">
        <f>AND(MONTH(Taulukko1[[#This Row],[Alku PVM]] )=6,DAY(Taulukko1[[#This Row],[Alku PVM]] )&gt;19)</f>
        <v>0</v>
      </c>
      <c r="Z1994" s="90" t="b">
        <f>AND(MONTH(Taulukko1[[#This Row],[Loppu PVM]] )=6,DAY(Taulukko1[[#This Row],[Loppu PVM]] )&gt;19)</f>
        <v>0</v>
      </c>
      <c r="AA1994" s="90" t="b">
        <f>OR(MONTH(Taulukko1[[#This Row],[Alku PVM]] )&lt;=5,AND(MONTH(Taulukko1[[#This Row],[Alku PVM]] )=6,DAY(Taulukko1[[#This Row],[Alku PVM]] )&lt;20))</f>
        <v>0</v>
      </c>
      <c r="AB1994" s="90" t="b">
        <f>OR(MONTH(Taulukko1[[#This Row],[Loppu PVM]])&lt;=5,AND(MONTH(Taulukko1[[#This Row],[Loppu PVM]] )=6,DAY(Taulukko1[[#This Row],[Loppu PVM]])&lt;20))</f>
        <v>0</v>
      </c>
      <c r="AC1994" s="90" t="b">
        <f>OR(MONTH(Taulukko1[[#This Row],[Alku PVM]] )&lt;=3,AND(MONTH(Taulukko1[[#This Row],[Alku PVM]] )=3))</f>
        <v>0</v>
      </c>
      <c r="AD1994" s="90" t="b">
        <f>OR(MONTH(Taulukko1[[#This Row],[Loppu PVM]] )&lt;=3,AND(MONTH(Taulukko1[[#This Row],[Loppu PVM]] )=3))</f>
        <v>0</v>
      </c>
      <c r="AE1994" s="90" t="b">
        <f>OR(MONTH(Taulukko1[[#This Row],[Alku PVM]] )&lt;=9,AND(MONTH(Taulukko1[[#This Row],[Alku PVM]] )=9))</f>
        <v>1</v>
      </c>
      <c r="AF1994" s="90" t="b">
        <f>OR(MONTH(Taulukko1[[#This Row],[Loppu PVM]])&lt;=9,AND(MONTH(Taulukko1[[#This Row],[Loppu PVM]] )=9))</f>
        <v>1</v>
      </c>
      <c r="AG1994" s="90" t="b">
        <f>OR(MONTH(Taulukko1[[#This Row],[Alku PVM]] )&lt;=6,AND(MONTH(Taulukko1[[#This Row],[Alku PVM]] )=6))</f>
        <v>0</v>
      </c>
      <c r="AH1994" s="90" t="b">
        <f>OR(MONTH(Taulukko1[[#This Row],[Loppu PVM]])&lt;=6,AND(MONTH(Taulukko1[[#This Row],[Loppu PVM]] )=6))</f>
        <v>0</v>
      </c>
    </row>
    <row r="1995" spans="1:34" ht="12.75" customHeight="1">
      <c r="A1995" t="s">
        <v>4024</v>
      </c>
      <c r="B1995" s="23">
        <v>41122</v>
      </c>
      <c r="C1995" t="s">
        <v>1448</v>
      </c>
      <c r="F1995" s="4">
        <v>41160</v>
      </c>
      <c r="G1995" s="5">
        <v>10</v>
      </c>
      <c r="H1995" s="22">
        <v>40</v>
      </c>
      <c r="I1995" s="126" t="e">
        <f>INDEX('TOL2008'!B:B,MATCH(A1995,'TOL2008'!A:A,0))</f>
        <v>#N/A</v>
      </c>
      <c r="J1995" s="126" t="e">
        <f>INDEX(Pääluokka!$H$2:$H$100,MATCH(VALUE(LEFT(Taulukko1[[#This Row],[TOL2008]],2)),Pääluokka!$G$2:$G$100,0))</f>
        <v>#N/A</v>
      </c>
      <c r="K1995" s="126" t="e">
        <f>INDEX(Pääluokka!$I$2:$I$100,MATCH(VALUE(LEFT(Taulukko1[[#This Row],[TOL2008]],2)),Pääluokka!$G$2:$G$100,0))</f>
        <v>#N/A</v>
      </c>
      <c r="L1995" s="41">
        <f t="shared" si="310"/>
        <v>38</v>
      </c>
      <c r="M1995" s="43">
        <f t="shared" si="311"/>
        <v>41122</v>
      </c>
      <c r="N1995" s="43">
        <f t="shared" si="312"/>
        <v>41160</v>
      </c>
      <c r="O1995" s="43">
        <f t="shared" si="313"/>
        <v>41122</v>
      </c>
      <c r="P1995" s="43">
        <f t="shared" si="314"/>
        <v>41153</v>
      </c>
      <c r="Q1995" s="41">
        <f t="shared" si="315"/>
        <v>2012</v>
      </c>
      <c r="R1995" s="41">
        <f t="shared" si="316"/>
        <v>2012</v>
      </c>
      <c r="S1995" s="43" t="str">
        <f>YEAR(Taulukko1[[#This Row],[Alku KK]])&amp;"Q"&amp;ROUNDDOWN((MONTH(Taulukko1[[#This Row],[Alku KK]])-1)/3+1,0)</f>
        <v>2012Q3</v>
      </c>
      <c r="T1995" s="43" t="str">
        <f>YEAR(Taulukko1[[#This Row],[Loppu KK]])&amp;"Q"&amp;ROUNDDOWN((MONTH(Taulukko1[[#This Row],[Loppu KK]])-1)/3+1,0)</f>
        <v>2012Q3</v>
      </c>
      <c r="U1995" s="66">
        <f>IF(COUNT(Taulukko1[[#This Row],[Neuvottelujen alaiset ]])=1,Taulukko1[[#This Row],[Neuvottelujen alaiset ]],Taulukko1[[#This Row],[Vähennystarve]])</f>
        <v>40</v>
      </c>
      <c r="V1995" s="44" t="str">
        <f t="shared" si="317"/>
        <v>NA</v>
      </c>
      <c r="W1995" s="44">
        <f t="shared" si="318"/>
        <v>0.25</v>
      </c>
      <c r="X1995" s="44" t="str">
        <f t="shared" si="319"/>
        <v>NA</v>
      </c>
      <c r="Y1995" s="90" t="b">
        <f>AND(MONTH(Taulukko1[[#This Row],[Alku PVM]] )=6,DAY(Taulukko1[[#This Row],[Alku PVM]] )&gt;19)</f>
        <v>0</v>
      </c>
      <c r="Z1995" s="90" t="b">
        <f>AND(MONTH(Taulukko1[[#This Row],[Loppu PVM]] )=6,DAY(Taulukko1[[#This Row],[Loppu PVM]] )&gt;19)</f>
        <v>0</v>
      </c>
      <c r="AA1995" s="90" t="b">
        <f>OR(MONTH(Taulukko1[[#This Row],[Alku PVM]] )&lt;=5,AND(MONTH(Taulukko1[[#This Row],[Alku PVM]] )=6,DAY(Taulukko1[[#This Row],[Alku PVM]] )&lt;20))</f>
        <v>0</v>
      </c>
      <c r="AB1995" s="90" t="b">
        <f>OR(MONTH(Taulukko1[[#This Row],[Loppu PVM]])&lt;=5,AND(MONTH(Taulukko1[[#This Row],[Loppu PVM]] )=6,DAY(Taulukko1[[#This Row],[Loppu PVM]])&lt;20))</f>
        <v>0</v>
      </c>
      <c r="AC1995" s="90" t="b">
        <f>OR(MONTH(Taulukko1[[#This Row],[Alku PVM]] )&lt;=3,AND(MONTH(Taulukko1[[#This Row],[Alku PVM]] )=3))</f>
        <v>0</v>
      </c>
      <c r="AD1995" s="90" t="b">
        <f>OR(MONTH(Taulukko1[[#This Row],[Loppu PVM]] )&lt;=3,AND(MONTH(Taulukko1[[#This Row],[Loppu PVM]] )=3))</f>
        <v>0</v>
      </c>
      <c r="AE1995" s="90" t="b">
        <f>OR(MONTH(Taulukko1[[#This Row],[Alku PVM]] )&lt;=9,AND(MONTH(Taulukko1[[#This Row],[Alku PVM]] )=9))</f>
        <v>1</v>
      </c>
      <c r="AF1995" s="90" t="b">
        <f>OR(MONTH(Taulukko1[[#This Row],[Loppu PVM]])&lt;=9,AND(MONTH(Taulukko1[[#This Row],[Loppu PVM]] )=9))</f>
        <v>1</v>
      </c>
      <c r="AG1995" s="90" t="b">
        <f>OR(MONTH(Taulukko1[[#This Row],[Alku PVM]] )&lt;=6,AND(MONTH(Taulukko1[[#This Row],[Alku PVM]] )=6))</f>
        <v>0</v>
      </c>
      <c r="AH1995" s="90" t="b">
        <f>OR(MONTH(Taulukko1[[#This Row],[Loppu PVM]])&lt;=6,AND(MONTH(Taulukko1[[#This Row],[Loppu PVM]] )=6))</f>
        <v>0</v>
      </c>
    </row>
    <row r="1996" spans="1:34" ht="12.75" customHeight="1">
      <c r="A1996" t="s">
        <v>2421</v>
      </c>
      <c r="B1996" s="23">
        <v>41122</v>
      </c>
      <c r="C1996" t="s">
        <v>3946</v>
      </c>
      <c r="F1996" s="4">
        <v>41155</v>
      </c>
      <c r="G1996" s="5">
        <v>30</v>
      </c>
      <c r="H1996" s="22">
        <v>39</v>
      </c>
      <c r="I1996" s="126" t="e">
        <f>INDEX('TOL2008'!B:B,MATCH(A1996,'TOL2008'!A:A,0))</f>
        <v>#N/A</v>
      </c>
      <c r="J1996" s="126" t="e">
        <f>INDEX(Pääluokka!$H$2:$H$100,MATCH(VALUE(LEFT(Taulukko1[[#This Row],[TOL2008]],2)),Pääluokka!$G$2:$G$100,0))</f>
        <v>#N/A</v>
      </c>
      <c r="K1996" s="126" t="e">
        <f>INDEX(Pääluokka!$I$2:$I$100,MATCH(VALUE(LEFT(Taulukko1[[#This Row],[TOL2008]],2)),Pääluokka!$G$2:$G$100,0))</f>
        <v>#N/A</v>
      </c>
      <c r="L1996" s="41">
        <f t="shared" si="310"/>
        <v>33</v>
      </c>
      <c r="M1996" s="43">
        <f t="shared" si="311"/>
        <v>41122</v>
      </c>
      <c r="N1996" s="43">
        <f t="shared" si="312"/>
        <v>41155</v>
      </c>
      <c r="O1996" s="43">
        <f t="shared" si="313"/>
        <v>41122</v>
      </c>
      <c r="P1996" s="43">
        <f t="shared" si="314"/>
        <v>41153</v>
      </c>
      <c r="Q1996" s="41">
        <f t="shared" si="315"/>
        <v>2012</v>
      </c>
      <c r="R1996" s="41">
        <f t="shared" si="316"/>
        <v>2012</v>
      </c>
      <c r="S1996" s="43" t="str">
        <f>YEAR(Taulukko1[[#This Row],[Alku KK]])&amp;"Q"&amp;ROUNDDOWN((MONTH(Taulukko1[[#This Row],[Alku KK]])-1)/3+1,0)</f>
        <v>2012Q3</v>
      </c>
      <c r="T1996" s="43" t="str">
        <f>YEAR(Taulukko1[[#This Row],[Loppu KK]])&amp;"Q"&amp;ROUNDDOWN((MONTH(Taulukko1[[#This Row],[Loppu KK]])-1)/3+1,0)</f>
        <v>2012Q3</v>
      </c>
      <c r="U1996" s="66">
        <f>IF(COUNT(Taulukko1[[#This Row],[Neuvottelujen alaiset ]])=1,Taulukko1[[#This Row],[Neuvottelujen alaiset ]],Taulukko1[[#This Row],[Vähennystarve]])</f>
        <v>39</v>
      </c>
      <c r="V1996" s="44" t="str">
        <f t="shared" si="317"/>
        <v>NA</v>
      </c>
      <c r="W1996" s="44">
        <f t="shared" si="318"/>
        <v>0.76923076923076927</v>
      </c>
      <c r="X1996" s="44" t="str">
        <f t="shared" si="319"/>
        <v>NA</v>
      </c>
      <c r="Y1996" s="90" t="b">
        <f>AND(MONTH(Taulukko1[[#This Row],[Alku PVM]] )=6,DAY(Taulukko1[[#This Row],[Alku PVM]] )&gt;19)</f>
        <v>0</v>
      </c>
      <c r="Z1996" s="90" t="b">
        <f>AND(MONTH(Taulukko1[[#This Row],[Loppu PVM]] )=6,DAY(Taulukko1[[#This Row],[Loppu PVM]] )&gt;19)</f>
        <v>0</v>
      </c>
      <c r="AA1996" s="90" t="b">
        <f>OR(MONTH(Taulukko1[[#This Row],[Alku PVM]] )&lt;=5,AND(MONTH(Taulukko1[[#This Row],[Alku PVM]] )=6,DAY(Taulukko1[[#This Row],[Alku PVM]] )&lt;20))</f>
        <v>0</v>
      </c>
      <c r="AB1996" s="90" t="b">
        <f>OR(MONTH(Taulukko1[[#This Row],[Loppu PVM]])&lt;=5,AND(MONTH(Taulukko1[[#This Row],[Loppu PVM]] )=6,DAY(Taulukko1[[#This Row],[Loppu PVM]])&lt;20))</f>
        <v>0</v>
      </c>
      <c r="AC1996" s="90" t="b">
        <f>OR(MONTH(Taulukko1[[#This Row],[Alku PVM]] )&lt;=3,AND(MONTH(Taulukko1[[#This Row],[Alku PVM]] )=3))</f>
        <v>0</v>
      </c>
      <c r="AD1996" s="90" t="b">
        <f>OR(MONTH(Taulukko1[[#This Row],[Loppu PVM]] )&lt;=3,AND(MONTH(Taulukko1[[#This Row],[Loppu PVM]] )=3))</f>
        <v>0</v>
      </c>
      <c r="AE1996" s="90" t="b">
        <f>OR(MONTH(Taulukko1[[#This Row],[Alku PVM]] )&lt;=9,AND(MONTH(Taulukko1[[#This Row],[Alku PVM]] )=9))</f>
        <v>1</v>
      </c>
      <c r="AF1996" s="90" t="b">
        <f>OR(MONTH(Taulukko1[[#This Row],[Loppu PVM]])&lt;=9,AND(MONTH(Taulukko1[[#This Row],[Loppu PVM]] )=9))</f>
        <v>1</v>
      </c>
      <c r="AG1996" s="90" t="b">
        <f>OR(MONTH(Taulukko1[[#This Row],[Alku PVM]] )&lt;=6,AND(MONTH(Taulukko1[[#This Row],[Alku PVM]] )=6))</f>
        <v>0</v>
      </c>
      <c r="AH1996" s="90" t="b">
        <f>OR(MONTH(Taulukko1[[#This Row],[Loppu PVM]])&lt;=6,AND(MONTH(Taulukko1[[#This Row],[Loppu PVM]] )=6))</f>
        <v>0</v>
      </c>
    </row>
    <row r="1997" spans="1:34" ht="12.75" customHeight="1">
      <c r="A1997" t="s">
        <v>3922</v>
      </c>
      <c r="B1997" s="23">
        <v>41122</v>
      </c>
      <c r="C1997" t="s">
        <v>3921</v>
      </c>
      <c r="F1997" s="4">
        <v>41172</v>
      </c>
      <c r="G1997" s="5">
        <v>97</v>
      </c>
      <c r="H1997" s="22">
        <v>100</v>
      </c>
      <c r="I1997" s="126">
        <f>INDEX('TOL2008'!B:B,MATCH(A1997,'TOL2008'!A:A,0))</f>
        <v>52240</v>
      </c>
      <c r="J1997" s="126" t="str">
        <f>INDEX(Pääluokka!$H$2:$H$100,MATCH(VALUE(LEFT(Taulukko1[[#This Row],[TOL2008]],2)),Pääluokka!$G$2:$G$100,0))</f>
        <v>Kuljetus ja varastointi</v>
      </c>
      <c r="K1997" s="126" t="str">
        <f>INDEX(Pääluokka!$I$2:$I$100,MATCH(VALUE(LEFT(Taulukko1[[#This Row],[TOL2008]],2)),Pääluokka!$G$2:$G$100,0))</f>
        <v>Palvelualat (G-N, R, S)</v>
      </c>
      <c r="L1997" s="41">
        <f t="shared" si="310"/>
        <v>50</v>
      </c>
      <c r="M1997" s="43">
        <f t="shared" si="311"/>
        <v>41122</v>
      </c>
      <c r="N1997" s="43">
        <f t="shared" si="312"/>
        <v>41172</v>
      </c>
      <c r="O1997" s="43">
        <f t="shared" si="313"/>
        <v>41122</v>
      </c>
      <c r="P1997" s="43">
        <f t="shared" si="314"/>
        <v>41153</v>
      </c>
      <c r="Q1997" s="41">
        <f t="shared" si="315"/>
        <v>2012</v>
      </c>
      <c r="R1997" s="41">
        <f t="shared" si="316"/>
        <v>2012</v>
      </c>
      <c r="S1997" s="43" t="str">
        <f>YEAR(Taulukko1[[#This Row],[Alku KK]])&amp;"Q"&amp;ROUNDDOWN((MONTH(Taulukko1[[#This Row],[Alku KK]])-1)/3+1,0)</f>
        <v>2012Q3</v>
      </c>
      <c r="T1997" s="43" t="str">
        <f>YEAR(Taulukko1[[#This Row],[Loppu KK]])&amp;"Q"&amp;ROUNDDOWN((MONTH(Taulukko1[[#This Row],[Loppu KK]])-1)/3+1,0)</f>
        <v>2012Q3</v>
      </c>
      <c r="U1997" s="66">
        <f>IF(COUNT(Taulukko1[[#This Row],[Neuvottelujen alaiset ]])=1,Taulukko1[[#This Row],[Neuvottelujen alaiset ]],Taulukko1[[#This Row],[Vähennystarve]])</f>
        <v>100</v>
      </c>
      <c r="V1997" s="44" t="str">
        <f t="shared" si="317"/>
        <v>NA</v>
      </c>
      <c r="W1997" s="44">
        <f t="shared" si="318"/>
        <v>0.97</v>
      </c>
      <c r="X1997" s="44" t="str">
        <f t="shared" si="319"/>
        <v>NA</v>
      </c>
      <c r="Y1997" s="90" t="b">
        <f>AND(MONTH(Taulukko1[[#This Row],[Alku PVM]] )=6,DAY(Taulukko1[[#This Row],[Alku PVM]] )&gt;19)</f>
        <v>0</v>
      </c>
      <c r="Z1997" s="90" t="b">
        <f>AND(MONTH(Taulukko1[[#This Row],[Loppu PVM]] )=6,DAY(Taulukko1[[#This Row],[Loppu PVM]] )&gt;19)</f>
        <v>0</v>
      </c>
      <c r="AA1997" s="90" t="b">
        <f>OR(MONTH(Taulukko1[[#This Row],[Alku PVM]] )&lt;=5,AND(MONTH(Taulukko1[[#This Row],[Alku PVM]] )=6,DAY(Taulukko1[[#This Row],[Alku PVM]] )&lt;20))</f>
        <v>0</v>
      </c>
      <c r="AB1997" s="90" t="b">
        <f>OR(MONTH(Taulukko1[[#This Row],[Loppu PVM]])&lt;=5,AND(MONTH(Taulukko1[[#This Row],[Loppu PVM]] )=6,DAY(Taulukko1[[#This Row],[Loppu PVM]])&lt;20))</f>
        <v>0</v>
      </c>
      <c r="AC1997" s="90" t="b">
        <f>OR(MONTH(Taulukko1[[#This Row],[Alku PVM]] )&lt;=3,AND(MONTH(Taulukko1[[#This Row],[Alku PVM]] )=3))</f>
        <v>0</v>
      </c>
      <c r="AD1997" s="90" t="b">
        <f>OR(MONTH(Taulukko1[[#This Row],[Loppu PVM]] )&lt;=3,AND(MONTH(Taulukko1[[#This Row],[Loppu PVM]] )=3))</f>
        <v>0</v>
      </c>
      <c r="AE1997" s="90" t="b">
        <f>OR(MONTH(Taulukko1[[#This Row],[Alku PVM]] )&lt;=9,AND(MONTH(Taulukko1[[#This Row],[Alku PVM]] )=9))</f>
        <v>1</v>
      </c>
      <c r="AF1997" s="90" t="b">
        <f>OR(MONTH(Taulukko1[[#This Row],[Loppu PVM]])&lt;=9,AND(MONTH(Taulukko1[[#This Row],[Loppu PVM]] )=9))</f>
        <v>1</v>
      </c>
      <c r="AG1997" s="90" t="b">
        <f>OR(MONTH(Taulukko1[[#This Row],[Alku PVM]] )&lt;=6,AND(MONTH(Taulukko1[[#This Row],[Alku PVM]] )=6))</f>
        <v>0</v>
      </c>
      <c r="AH1997" s="90" t="b">
        <f>OR(MONTH(Taulukko1[[#This Row],[Loppu PVM]])&lt;=6,AND(MONTH(Taulukko1[[#This Row],[Loppu PVM]] )=6))</f>
        <v>0</v>
      </c>
    </row>
    <row r="1998" spans="1:34" ht="12.75" customHeight="1">
      <c r="A1998" t="s">
        <v>3853</v>
      </c>
      <c r="B1998" s="23">
        <v>41122</v>
      </c>
      <c r="C1998" t="s">
        <v>3852</v>
      </c>
      <c r="D1998" s="5">
        <v>41</v>
      </c>
      <c r="F1998" s="4">
        <v>41149</v>
      </c>
      <c r="G1998" s="5">
        <v>0</v>
      </c>
      <c r="H1998" s="22">
        <v>41</v>
      </c>
      <c r="I1998" s="126">
        <f>INDEX('TOL2008'!B:B,MATCH(A1998,'TOL2008'!A:A,0))</f>
        <v>16100</v>
      </c>
      <c r="J1998" s="126" t="str">
        <f>INDEX(Pääluokka!$H$2:$H$100,MATCH(VALUE(LEFT(Taulukko1[[#This Row],[TOL2008]],2)),Pääluokka!$G$2:$G$100,0))</f>
        <v>Teollisuus</v>
      </c>
      <c r="K1998" s="126" t="str">
        <f>INDEX(Pääluokka!$I$2:$I$100,MATCH(VALUE(LEFT(Taulukko1[[#This Row],[TOL2008]],2)),Pääluokka!$G$2:$G$100,0))</f>
        <v>Teollisuus (C-E)</v>
      </c>
      <c r="L1998" s="41">
        <f t="shared" si="310"/>
        <v>27</v>
      </c>
      <c r="M1998" s="43">
        <f t="shared" si="311"/>
        <v>41122</v>
      </c>
      <c r="N1998" s="43">
        <f t="shared" si="312"/>
        <v>41149</v>
      </c>
      <c r="O1998" s="43">
        <f t="shared" si="313"/>
        <v>41122</v>
      </c>
      <c r="P1998" s="43">
        <f t="shared" si="314"/>
        <v>41122</v>
      </c>
      <c r="Q1998" s="41">
        <f t="shared" si="315"/>
        <v>2012</v>
      </c>
      <c r="R1998" s="41">
        <f t="shared" si="316"/>
        <v>2012</v>
      </c>
      <c r="S1998" s="43" t="str">
        <f>YEAR(Taulukko1[[#This Row],[Alku KK]])&amp;"Q"&amp;ROUNDDOWN((MONTH(Taulukko1[[#This Row],[Alku KK]])-1)/3+1,0)</f>
        <v>2012Q3</v>
      </c>
      <c r="T1998" s="43" t="str">
        <f>YEAR(Taulukko1[[#This Row],[Loppu KK]])&amp;"Q"&amp;ROUNDDOWN((MONTH(Taulukko1[[#This Row],[Loppu KK]])-1)/3+1,0)</f>
        <v>2012Q3</v>
      </c>
      <c r="U1998" s="66">
        <f>IF(COUNT(Taulukko1[[#This Row],[Neuvottelujen alaiset ]])=1,Taulukko1[[#This Row],[Neuvottelujen alaiset ]],Taulukko1[[#This Row],[Vähennystarve]])</f>
        <v>41</v>
      </c>
      <c r="V1998" s="44" t="str">
        <f t="shared" si="317"/>
        <v>NA</v>
      </c>
      <c r="W1998" s="44">
        <f t="shared" si="318"/>
        <v>0</v>
      </c>
      <c r="X1998" s="44" t="str">
        <f t="shared" si="319"/>
        <v>NA</v>
      </c>
      <c r="Y1998" s="90" t="b">
        <f>AND(MONTH(Taulukko1[[#This Row],[Alku PVM]] )=6,DAY(Taulukko1[[#This Row],[Alku PVM]] )&gt;19)</f>
        <v>0</v>
      </c>
      <c r="Z1998" s="90" t="b">
        <f>AND(MONTH(Taulukko1[[#This Row],[Loppu PVM]] )=6,DAY(Taulukko1[[#This Row],[Loppu PVM]] )&gt;19)</f>
        <v>0</v>
      </c>
      <c r="AA1998" s="90" t="b">
        <f>OR(MONTH(Taulukko1[[#This Row],[Alku PVM]] )&lt;=5,AND(MONTH(Taulukko1[[#This Row],[Alku PVM]] )=6,DAY(Taulukko1[[#This Row],[Alku PVM]] )&lt;20))</f>
        <v>0</v>
      </c>
      <c r="AB1998" s="90" t="b">
        <f>OR(MONTH(Taulukko1[[#This Row],[Loppu PVM]])&lt;=5,AND(MONTH(Taulukko1[[#This Row],[Loppu PVM]] )=6,DAY(Taulukko1[[#This Row],[Loppu PVM]])&lt;20))</f>
        <v>0</v>
      </c>
      <c r="AC1998" s="90" t="b">
        <f>OR(MONTH(Taulukko1[[#This Row],[Alku PVM]] )&lt;=3,AND(MONTH(Taulukko1[[#This Row],[Alku PVM]] )=3))</f>
        <v>0</v>
      </c>
      <c r="AD1998" s="90" t="b">
        <f>OR(MONTH(Taulukko1[[#This Row],[Loppu PVM]] )&lt;=3,AND(MONTH(Taulukko1[[#This Row],[Loppu PVM]] )=3))</f>
        <v>0</v>
      </c>
      <c r="AE1998" s="90" t="b">
        <f>OR(MONTH(Taulukko1[[#This Row],[Alku PVM]] )&lt;=9,AND(MONTH(Taulukko1[[#This Row],[Alku PVM]] )=9))</f>
        <v>1</v>
      </c>
      <c r="AF1998" s="90" t="b">
        <f>OR(MONTH(Taulukko1[[#This Row],[Loppu PVM]])&lt;=9,AND(MONTH(Taulukko1[[#This Row],[Loppu PVM]] )=9))</f>
        <v>1</v>
      </c>
      <c r="AG1998" s="90" t="b">
        <f>OR(MONTH(Taulukko1[[#This Row],[Alku PVM]] )&lt;=6,AND(MONTH(Taulukko1[[#This Row],[Alku PVM]] )=6))</f>
        <v>0</v>
      </c>
      <c r="AH1998" s="90" t="b">
        <f>OR(MONTH(Taulukko1[[#This Row],[Loppu PVM]])&lt;=6,AND(MONTH(Taulukko1[[#This Row],[Loppu PVM]] )=6))</f>
        <v>0</v>
      </c>
    </row>
    <row r="1999" spans="1:34" ht="12.75" customHeight="1">
      <c r="A1999" t="s">
        <v>3813</v>
      </c>
      <c r="B1999" s="23">
        <v>41122</v>
      </c>
      <c r="C1999" t="s">
        <v>4305</v>
      </c>
      <c r="D1999" s="24"/>
      <c r="F1999" s="4">
        <v>41158</v>
      </c>
      <c r="G1999" s="21">
        <v>41</v>
      </c>
      <c r="H1999" s="24">
        <v>46</v>
      </c>
      <c r="I1999" s="126" t="e">
        <f>INDEX('TOL2008'!B:B,MATCH(A1999,'TOL2008'!A:A,0))</f>
        <v>#N/A</v>
      </c>
      <c r="J1999" s="126" t="e">
        <f>INDEX(Pääluokka!$H$2:$H$100,MATCH(VALUE(LEFT(Taulukko1[[#This Row],[TOL2008]],2)),Pääluokka!$G$2:$G$100,0))</f>
        <v>#N/A</v>
      </c>
      <c r="K1999" s="126" t="e">
        <f>INDEX(Pääluokka!$I$2:$I$100,MATCH(VALUE(LEFT(Taulukko1[[#This Row],[TOL2008]],2)),Pääluokka!$G$2:$G$100,0))</f>
        <v>#N/A</v>
      </c>
      <c r="L1999" s="41">
        <f t="shared" si="310"/>
        <v>36</v>
      </c>
      <c r="M1999" s="43">
        <f t="shared" si="311"/>
        <v>41122</v>
      </c>
      <c r="N1999" s="43">
        <f t="shared" si="312"/>
        <v>41158</v>
      </c>
      <c r="O1999" s="43">
        <f t="shared" si="313"/>
        <v>41122</v>
      </c>
      <c r="P1999" s="43">
        <f t="shared" si="314"/>
        <v>41153</v>
      </c>
      <c r="Q1999" s="41">
        <f t="shared" si="315"/>
        <v>2012</v>
      </c>
      <c r="R1999" s="41">
        <f t="shared" si="316"/>
        <v>2012</v>
      </c>
      <c r="S1999" s="43" t="str">
        <f>YEAR(Taulukko1[[#This Row],[Alku KK]])&amp;"Q"&amp;ROUNDDOWN((MONTH(Taulukko1[[#This Row],[Alku KK]])-1)/3+1,0)</f>
        <v>2012Q3</v>
      </c>
      <c r="T1999" s="43" t="str">
        <f>YEAR(Taulukko1[[#This Row],[Loppu KK]])&amp;"Q"&amp;ROUNDDOWN((MONTH(Taulukko1[[#This Row],[Loppu KK]])-1)/3+1,0)</f>
        <v>2012Q3</v>
      </c>
      <c r="U1999" s="66">
        <f>IF(COUNT(Taulukko1[[#This Row],[Neuvottelujen alaiset ]])=1,Taulukko1[[#This Row],[Neuvottelujen alaiset ]],Taulukko1[[#This Row],[Vähennystarve]])</f>
        <v>46</v>
      </c>
      <c r="V1999" s="44" t="str">
        <f t="shared" si="317"/>
        <v>NA</v>
      </c>
      <c r="W1999" s="44">
        <f t="shared" si="318"/>
        <v>0.89130434782608692</v>
      </c>
      <c r="X1999" s="44" t="str">
        <f t="shared" si="319"/>
        <v>NA</v>
      </c>
      <c r="Y1999" s="90" t="b">
        <f>AND(MONTH(Taulukko1[[#This Row],[Alku PVM]] )=6,DAY(Taulukko1[[#This Row],[Alku PVM]] )&gt;19)</f>
        <v>0</v>
      </c>
      <c r="Z1999" s="90" t="b">
        <f>AND(MONTH(Taulukko1[[#This Row],[Loppu PVM]] )=6,DAY(Taulukko1[[#This Row],[Loppu PVM]] )&gt;19)</f>
        <v>0</v>
      </c>
      <c r="AA1999" s="90" t="b">
        <f>OR(MONTH(Taulukko1[[#This Row],[Alku PVM]] )&lt;=5,AND(MONTH(Taulukko1[[#This Row],[Alku PVM]] )=6,DAY(Taulukko1[[#This Row],[Alku PVM]] )&lt;20))</f>
        <v>0</v>
      </c>
      <c r="AB1999" s="90" t="b">
        <f>OR(MONTH(Taulukko1[[#This Row],[Loppu PVM]])&lt;=5,AND(MONTH(Taulukko1[[#This Row],[Loppu PVM]] )=6,DAY(Taulukko1[[#This Row],[Loppu PVM]])&lt;20))</f>
        <v>0</v>
      </c>
      <c r="AC1999" s="90" t="b">
        <f>OR(MONTH(Taulukko1[[#This Row],[Alku PVM]] )&lt;=3,AND(MONTH(Taulukko1[[#This Row],[Alku PVM]] )=3))</f>
        <v>0</v>
      </c>
      <c r="AD1999" s="90" t="b">
        <f>OR(MONTH(Taulukko1[[#This Row],[Loppu PVM]] )&lt;=3,AND(MONTH(Taulukko1[[#This Row],[Loppu PVM]] )=3))</f>
        <v>0</v>
      </c>
      <c r="AE1999" s="90" t="b">
        <f>OR(MONTH(Taulukko1[[#This Row],[Alku PVM]] )&lt;=9,AND(MONTH(Taulukko1[[#This Row],[Alku PVM]] )=9))</f>
        <v>1</v>
      </c>
      <c r="AF1999" s="90" t="b">
        <f>OR(MONTH(Taulukko1[[#This Row],[Loppu PVM]])&lt;=9,AND(MONTH(Taulukko1[[#This Row],[Loppu PVM]] )=9))</f>
        <v>1</v>
      </c>
      <c r="AG1999" s="90" t="b">
        <f>OR(MONTH(Taulukko1[[#This Row],[Alku PVM]] )&lt;=6,AND(MONTH(Taulukko1[[#This Row],[Alku PVM]] )=6))</f>
        <v>0</v>
      </c>
      <c r="AH1999" s="90" t="b">
        <f>OR(MONTH(Taulukko1[[#This Row],[Loppu PVM]])&lt;=6,AND(MONTH(Taulukko1[[#This Row],[Loppu PVM]] )=6))</f>
        <v>0</v>
      </c>
    </row>
    <row r="2000" spans="1:34" ht="12.75" customHeight="1">
      <c r="A2000" t="s">
        <v>1639</v>
      </c>
      <c r="B2000" s="23">
        <v>41128</v>
      </c>
      <c r="C2000" t="s">
        <v>4273</v>
      </c>
      <c r="E2000" s="62">
        <v>30</v>
      </c>
      <c r="F2000" s="4">
        <v>41156</v>
      </c>
      <c r="G2000" s="5">
        <v>16</v>
      </c>
      <c r="H2000" s="22">
        <v>30</v>
      </c>
      <c r="I2000" s="126" t="e">
        <f>INDEX('TOL2008'!B:B,MATCH(A2000,'TOL2008'!A:A,0))</f>
        <v>#N/A</v>
      </c>
      <c r="J2000" s="126" t="e">
        <f>INDEX(Pääluokka!$H$2:$H$100,MATCH(VALUE(LEFT(Taulukko1[[#This Row],[TOL2008]],2)),Pääluokka!$G$2:$G$100,0))</f>
        <v>#N/A</v>
      </c>
      <c r="K2000" s="126" t="e">
        <f>INDEX(Pääluokka!$I$2:$I$100,MATCH(VALUE(LEFT(Taulukko1[[#This Row],[TOL2008]],2)),Pääluokka!$G$2:$G$100,0))</f>
        <v>#N/A</v>
      </c>
      <c r="L2000" s="41">
        <f t="shared" si="310"/>
        <v>28</v>
      </c>
      <c r="M2000" s="43">
        <f t="shared" si="311"/>
        <v>41128</v>
      </c>
      <c r="N2000" s="43">
        <f t="shared" si="312"/>
        <v>41156</v>
      </c>
      <c r="O2000" s="43">
        <f t="shared" si="313"/>
        <v>41122</v>
      </c>
      <c r="P2000" s="43">
        <f t="shared" si="314"/>
        <v>41153</v>
      </c>
      <c r="Q2000" s="41">
        <f t="shared" si="315"/>
        <v>2012</v>
      </c>
      <c r="R2000" s="41">
        <f t="shared" si="316"/>
        <v>2012</v>
      </c>
      <c r="S2000" s="43" t="str">
        <f>YEAR(Taulukko1[[#This Row],[Alku KK]])&amp;"Q"&amp;ROUNDDOWN((MONTH(Taulukko1[[#This Row],[Alku KK]])-1)/3+1,0)</f>
        <v>2012Q3</v>
      </c>
      <c r="T2000" s="43" t="str">
        <f>YEAR(Taulukko1[[#This Row],[Loppu KK]])&amp;"Q"&amp;ROUNDDOWN((MONTH(Taulukko1[[#This Row],[Loppu KK]])-1)/3+1,0)</f>
        <v>2012Q3</v>
      </c>
      <c r="U2000" s="66">
        <f>IF(COUNT(Taulukko1[[#This Row],[Neuvottelujen alaiset ]])=1,Taulukko1[[#This Row],[Neuvottelujen alaiset ]],Taulukko1[[#This Row],[Vähennystarve]])</f>
        <v>30</v>
      </c>
      <c r="V2000" s="44">
        <f t="shared" si="317"/>
        <v>1</v>
      </c>
      <c r="W2000" s="44">
        <f t="shared" si="318"/>
        <v>0.53333333333333333</v>
      </c>
      <c r="X2000" s="44">
        <f t="shared" si="319"/>
        <v>0.53333333333333333</v>
      </c>
      <c r="Y2000" s="90" t="b">
        <f>AND(MONTH(Taulukko1[[#This Row],[Alku PVM]] )=6,DAY(Taulukko1[[#This Row],[Alku PVM]] )&gt;19)</f>
        <v>0</v>
      </c>
      <c r="Z2000" s="90" t="b">
        <f>AND(MONTH(Taulukko1[[#This Row],[Loppu PVM]] )=6,DAY(Taulukko1[[#This Row],[Loppu PVM]] )&gt;19)</f>
        <v>0</v>
      </c>
      <c r="AA2000" s="90" t="b">
        <f>OR(MONTH(Taulukko1[[#This Row],[Alku PVM]] )&lt;=5,AND(MONTH(Taulukko1[[#This Row],[Alku PVM]] )=6,DAY(Taulukko1[[#This Row],[Alku PVM]] )&lt;20))</f>
        <v>0</v>
      </c>
      <c r="AB2000" s="90" t="b">
        <f>OR(MONTH(Taulukko1[[#This Row],[Loppu PVM]])&lt;=5,AND(MONTH(Taulukko1[[#This Row],[Loppu PVM]] )=6,DAY(Taulukko1[[#This Row],[Loppu PVM]])&lt;20))</f>
        <v>0</v>
      </c>
      <c r="AC2000" s="90" t="b">
        <f>OR(MONTH(Taulukko1[[#This Row],[Alku PVM]] )&lt;=3,AND(MONTH(Taulukko1[[#This Row],[Alku PVM]] )=3))</f>
        <v>0</v>
      </c>
      <c r="AD2000" s="90" t="b">
        <f>OR(MONTH(Taulukko1[[#This Row],[Loppu PVM]] )&lt;=3,AND(MONTH(Taulukko1[[#This Row],[Loppu PVM]] )=3))</f>
        <v>0</v>
      </c>
      <c r="AE2000" s="90" t="b">
        <f>OR(MONTH(Taulukko1[[#This Row],[Alku PVM]] )&lt;=9,AND(MONTH(Taulukko1[[#This Row],[Alku PVM]] )=9))</f>
        <v>1</v>
      </c>
      <c r="AF2000" s="90" t="b">
        <f>OR(MONTH(Taulukko1[[#This Row],[Loppu PVM]])&lt;=9,AND(MONTH(Taulukko1[[#This Row],[Loppu PVM]] )=9))</f>
        <v>1</v>
      </c>
      <c r="AG2000" s="90" t="b">
        <f>OR(MONTH(Taulukko1[[#This Row],[Alku PVM]] )&lt;=6,AND(MONTH(Taulukko1[[#This Row],[Alku PVM]] )=6))</f>
        <v>0</v>
      </c>
      <c r="AH2000" s="90" t="b">
        <f>OR(MONTH(Taulukko1[[#This Row],[Loppu PVM]])&lt;=6,AND(MONTH(Taulukko1[[#This Row],[Loppu PVM]] )=6))</f>
        <v>0</v>
      </c>
    </row>
    <row r="2001" spans="1:34" ht="12.75" customHeight="1">
      <c r="A2001" t="s">
        <v>4080</v>
      </c>
      <c r="B2001" s="23">
        <v>41128</v>
      </c>
      <c r="C2001" t="s">
        <v>4079</v>
      </c>
      <c r="F2001" s="4">
        <v>41228</v>
      </c>
      <c r="G2001" s="5">
        <v>7</v>
      </c>
      <c r="H2001" s="22">
        <v>42</v>
      </c>
      <c r="I2001" s="126" t="e">
        <f>INDEX('TOL2008'!B:B,MATCH(A2001,'TOL2008'!A:A,0))</f>
        <v>#N/A</v>
      </c>
      <c r="J2001" s="126" t="e">
        <f>INDEX(Pääluokka!$H$2:$H$100,MATCH(VALUE(LEFT(Taulukko1[[#This Row],[TOL2008]],2)),Pääluokka!$G$2:$G$100,0))</f>
        <v>#N/A</v>
      </c>
      <c r="K2001" s="126" t="e">
        <f>INDEX(Pääluokka!$I$2:$I$100,MATCH(VALUE(LEFT(Taulukko1[[#This Row],[TOL2008]],2)),Pääluokka!$G$2:$G$100,0))</f>
        <v>#N/A</v>
      </c>
      <c r="L2001" s="41">
        <f t="shared" si="310"/>
        <v>100</v>
      </c>
      <c r="M2001" s="43">
        <f t="shared" si="311"/>
        <v>41128</v>
      </c>
      <c r="N2001" s="43">
        <f t="shared" si="312"/>
        <v>41228</v>
      </c>
      <c r="O2001" s="43">
        <f t="shared" si="313"/>
        <v>41122</v>
      </c>
      <c r="P2001" s="43">
        <f t="shared" si="314"/>
        <v>41214</v>
      </c>
      <c r="Q2001" s="41">
        <f t="shared" si="315"/>
        <v>2012</v>
      </c>
      <c r="R2001" s="41">
        <f t="shared" si="316"/>
        <v>2012</v>
      </c>
      <c r="S2001" s="43" t="str">
        <f>YEAR(Taulukko1[[#This Row],[Alku KK]])&amp;"Q"&amp;ROUNDDOWN((MONTH(Taulukko1[[#This Row],[Alku KK]])-1)/3+1,0)</f>
        <v>2012Q3</v>
      </c>
      <c r="T2001" s="43" t="str">
        <f>YEAR(Taulukko1[[#This Row],[Loppu KK]])&amp;"Q"&amp;ROUNDDOWN((MONTH(Taulukko1[[#This Row],[Loppu KK]])-1)/3+1,0)</f>
        <v>2012Q4</v>
      </c>
      <c r="U2001" s="66">
        <f>IF(COUNT(Taulukko1[[#This Row],[Neuvottelujen alaiset ]])=1,Taulukko1[[#This Row],[Neuvottelujen alaiset ]],Taulukko1[[#This Row],[Vähennystarve]])</f>
        <v>42</v>
      </c>
      <c r="V2001" s="44" t="str">
        <f t="shared" si="317"/>
        <v>NA</v>
      </c>
      <c r="W2001" s="44">
        <f t="shared" si="318"/>
        <v>0.16666666666666666</v>
      </c>
      <c r="X2001" s="44" t="str">
        <f t="shared" si="319"/>
        <v>NA</v>
      </c>
      <c r="Y2001" s="90" t="b">
        <f>AND(MONTH(Taulukko1[[#This Row],[Alku PVM]] )=6,DAY(Taulukko1[[#This Row],[Alku PVM]] )&gt;19)</f>
        <v>0</v>
      </c>
      <c r="Z2001" s="90" t="b">
        <f>AND(MONTH(Taulukko1[[#This Row],[Loppu PVM]] )=6,DAY(Taulukko1[[#This Row],[Loppu PVM]] )&gt;19)</f>
        <v>0</v>
      </c>
      <c r="AA2001" s="90" t="b">
        <f>OR(MONTH(Taulukko1[[#This Row],[Alku PVM]] )&lt;=5,AND(MONTH(Taulukko1[[#This Row],[Alku PVM]] )=6,DAY(Taulukko1[[#This Row],[Alku PVM]] )&lt;20))</f>
        <v>0</v>
      </c>
      <c r="AB2001" s="90" t="b">
        <f>OR(MONTH(Taulukko1[[#This Row],[Loppu PVM]])&lt;=5,AND(MONTH(Taulukko1[[#This Row],[Loppu PVM]] )=6,DAY(Taulukko1[[#This Row],[Loppu PVM]])&lt;20))</f>
        <v>0</v>
      </c>
      <c r="AC2001" s="90" t="b">
        <f>OR(MONTH(Taulukko1[[#This Row],[Alku PVM]] )&lt;=3,AND(MONTH(Taulukko1[[#This Row],[Alku PVM]] )=3))</f>
        <v>0</v>
      </c>
      <c r="AD2001" s="90" t="b">
        <f>OR(MONTH(Taulukko1[[#This Row],[Loppu PVM]] )&lt;=3,AND(MONTH(Taulukko1[[#This Row],[Loppu PVM]] )=3))</f>
        <v>0</v>
      </c>
      <c r="AE2001" s="90" t="b">
        <f>OR(MONTH(Taulukko1[[#This Row],[Alku PVM]] )&lt;=9,AND(MONTH(Taulukko1[[#This Row],[Alku PVM]] )=9))</f>
        <v>1</v>
      </c>
      <c r="AF2001" s="90" t="b">
        <f>OR(MONTH(Taulukko1[[#This Row],[Loppu PVM]])&lt;=9,AND(MONTH(Taulukko1[[#This Row],[Loppu PVM]] )=9))</f>
        <v>0</v>
      </c>
      <c r="AG2001" s="90" t="b">
        <f>OR(MONTH(Taulukko1[[#This Row],[Alku PVM]] )&lt;=6,AND(MONTH(Taulukko1[[#This Row],[Alku PVM]] )=6))</f>
        <v>0</v>
      </c>
      <c r="AH2001" s="90" t="b">
        <f>OR(MONTH(Taulukko1[[#This Row],[Loppu PVM]])&lt;=6,AND(MONTH(Taulukko1[[#This Row],[Loppu PVM]] )=6))</f>
        <v>0</v>
      </c>
    </row>
    <row r="2002" spans="1:34" ht="12.75" customHeight="1">
      <c r="A2002" t="s">
        <v>56</v>
      </c>
      <c r="B2002" s="23">
        <v>41128</v>
      </c>
      <c r="C2002" t="s">
        <v>87</v>
      </c>
      <c r="E2002" s="62">
        <v>150</v>
      </c>
      <c r="F2002" s="4">
        <v>41180</v>
      </c>
      <c r="G2002" s="5">
        <v>39</v>
      </c>
      <c r="H2002" s="22">
        <v>1100</v>
      </c>
      <c r="I2002" s="126">
        <f>INDEX('TOL2008'!B:B,MATCH(A2002,'TOL2008'!A:A,0))</f>
        <v>80100</v>
      </c>
      <c r="J2002" s="126" t="str">
        <f>INDEX(Pääluokka!$H$2:$H$100,MATCH(VALUE(LEFT(Taulukko1[[#This Row],[TOL2008]],2)),Pääluokka!$G$2:$G$100,0))</f>
        <v>Hallinto- ja tukipalvelutoiminta</v>
      </c>
      <c r="K2002" s="126" t="str">
        <f>INDEX(Pääluokka!$I$2:$I$100,MATCH(VALUE(LEFT(Taulukko1[[#This Row],[TOL2008]],2)),Pääluokka!$G$2:$G$100,0))</f>
        <v>Palvelualat (G-N, R, S)</v>
      </c>
      <c r="L2002" s="41">
        <f t="shared" si="310"/>
        <v>52</v>
      </c>
      <c r="M2002" s="43">
        <f t="shared" si="311"/>
        <v>41128</v>
      </c>
      <c r="N2002" s="43">
        <f t="shared" si="312"/>
        <v>41180</v>
      </c>
      <c r="O2002" s="43">
        <f t="shared" si="313"/>
        <v>41122</v>
      </c>
      <c r="P2002" s="43">
        <f t="shared" si="314"/>
        <v>41153</v>
      </c>
      <c r="Q2002" s="41">
        <f t="shared" si="315"/>
        <v>2012</v>
      </c>
      <c r="R2002" s="41">
        <f t="shared" si="316"/>
        <v>2012</v>
      </c>
      <c r="S2002" s="43" t="str">
        <f>YEAR(Taulukko1[[#This Row],[Alku KK]])&amp;"Q"&amp;ROUNDDOWN((MONTH(Taulukko1[[#This Row],[Alku KK]])-1)/3+1,0)</f>
        <v>2012Q3</v>
      </c>
      <c r="T2002" s="43" t="str">
        <f>YEAR(Taulukko1[[#This Row],[Loppu KK]])&amp;"Q"&amp;ROUNDDOWN((MONTH(Taulukko1[[#This Row],[Loppu KK]])-1)/3+1,0)</f>
        <v>2012Q3</v>
      </c>
      <c r="U2002" s="66">
        <f>IF(COUNT(Taulukko1[[#This Row],[Neuvottelujen alaiset ]])=1,Taulukko1[[#This Row],[Neuvottelujen alaiset ]],Taulukko1[[#This Row],[Vähennystarve]])</f>
        <v>1100</v>
      </c>
      <c r="V2002" s="44">
        <f t="shared" si="317"/>
        <v>0.13636363636363635</v>
      </c>
      <c r="W2002" s="44">
        <f t="shared" si="318"/>
        <v>3.5454545454545454E-2</v>
      </c>
      <c r="X2002" s="44">
        <f t="shared" si="319"/>
        <v>0.26</v>
      </c>
      <c r="Y2002" s="90" t="b">
        <f>AND(MONTH(Taulukko1[[#This Row],[Alku PVM]] )=6,DAY(Taulukko1[[#This Row],[Alku PVM]] )&gt;19)</f>
        <v>0</v>
      </c>
      <c r="Z2002" s="90" t="b">
        <f>AND(MONTH(Taulukko1[[#This Row],[Loppu PVM]] )=6,DAY(Taulukko1[[#This Row],[Loppu PVM]] )&gt;19)</f>
        <v>0</v>
      </c>
      <c r="AA2002" s="90" t="b">
        <f>OR(MONTH(Taulukko1[[#This Row],[Alku PVM]] )&lt;=5,AND(MONTH(Taulukko1[[#This Row],[Alku PVM]] )=6,DAY(Taulukko1[[#This Row],[Alku PVM]] )&lt;20))</f>
        <v>0</v>
      </c>
      <c r="AB2002" s="90" t="b">
        <f>OR(MONTH(Taulukko1[[#This Row],[Loppu PVM]])&lt;=5,AND(MONTH(Taulukko1[[#This Row],[Loppu PVM]] )=6,DAY(Taulukko1[[#This Row],[Loppu PVM]])&lt;20))</f>
        <v>0</v>
      </c>
      <c r="AC2002" s="90" t="b">
        <f>OR(MONTH(Taulukko1[[#This Row],[Alku PVM]] )&lt;=3,AND(MONTH(Taulukko1[[#This Row],[Alku PVM]] )=3))</f>
        <v>0</v>
      </c>
      <c r="AD2002" s="90" t="b">
        <f>OR(MONTH(Taulukko1[[#This Row],[Loppu PVM]] )&lt;=3,AND(MONTH(Taulukko1[[#This Row],[Loppu PVM]] )=3))</f>
        <v>0</v>
      </c>
      <c r="AE2002" s="90" t="b">
        <f>OR(MONTH(Taulukko1[[#This Row],[Alku PVM]] )&lt;=9,AND(MONTH(Taulukko1[[#This Row],[Alku PVM]] )=9))</f>
        <v>1</v>
      </c>
      <c r="AF2002" s="90" t="b">
        <f>OR(MONTH(Taulukko1[[#This Row],[Loppu PVM]])&lt;=9,AND(MONTH(Taulukko1[[#This Row],[Loppu PVM]] )=9))</f>
        <v>1</v>
      </c>
      <c r="AG2002" s="90" t="b">
        <f>OR(MONTH(Taulukko1[[#This Row],[Alku PVM]] )&lt;=6,AND(MONTH(Taulukko1[[#This Row],[Alku PVM]] )=6))</f>
        <v>0</v>
      </c>
      <c r="AH2002" s="90" t="b">
        <f>OR(MONTH(Taulukko1[[#This Row],[Loppu PVM]])&lt;=6,AND(MONTH(Taulukko1[[#This Row],[Loppu PVM]] )=6))</f>
        <v>0</v>
      </c>
    </row>
    <row r="2003" spans="1:34" ht="12.75" customHeight="1">
      <c r="A2003" t="s">
        <v>2759</v>
      </c>
      <c r="B2003" s="23">
        <v>41129</v>
      </c>
      <c r="C2003" t="s">
        <v>4121</v>
      </c>
      <c r="D2003" s="5" t="s">
        <v>25</v>
      </c>
      <c r="E2003" s="62">
        <v>60</v>
      </c>
      <c r="F2003" s="4">
        <v>41180</v>
      </c>
      <c r="G2003" s="5">
        <v>42</v>
      </c>
      <c r="H2003" s="22">
        <v>1000</v>
      </c>
      <c r="I2003" s="126">
        <f>INDEX('TOL2008'!B:B,MATCH(A2003,'TOL2008'!A:A,0))</f>
        <v>16211</v>
      </c>
      <c r="J2003" s="126" t="str">
        <f>INDEX(Pääluokka!$H$2:$H$100,MATCH(VALUE(LEFT(Taulukko1[[#This Row],[TOL2008]],2)),Pääluokka!$G$2:$G$100,0))</f>
        <v>Teollisuus</v>
      </c>
      <c r="K2003" s="126" t="str">
        <f>INDEX(Pääluokka!$I$2:$I$100,MATCH(VALUE(LEFT(Taulukko1[[#This Row],[TOL2008]],2)),Pääluokka!$G$2:$G$100,0))</f>
        <v>Teollisuus (C-E)</v>
      </c>
      <c r="L2003" s="41">
        <f t="shared" si="310"/>
        <v>51</v>
      </c>
      <c r="M2003" s="43">
        <f t="shared" si="311"/>
        <v>41129</v>
      </c>
      <c r="N2003" s="43">
        <f t="shared" si="312"/>
        <v>41180</v>
      </c>
      <c r="O2003" s="43">
        <f t="shared" si="313"/>
        <v>41122</v>
      </c>
      <c r="P2003" s="43">
        <f t="shared" si="314"/>
        <v>41153</v>
      </c>
      <c r="Q2003" s="41">
        <f t="shared" si="315"/>
        <v>2012</v>
      </c>
      <c r="R2003" s="41">
        <f t="shared" si="316"/>
        <v>2012</v>
      </c>
      <c r="S2003" s="43" t="str">
        <f>YEAR(Taulukko1[[#This Row],[Alku KK]])&amp;"Q"&amp;ROUNDDOWN((MONTH(Taulukko1[[#This Row],[Alku KK]])-1)/3+1,0)</f>
        <v>2012Q3</v>
      </c>
      <c r="T2003" s="43" t="str">
        <f>YEAR(Taulukko1[[#This Row],[Loppu KK]])&amp;"Q"&amp;ROUNDDOWN((MONTH(Taulukko1[[#This Row],[Loppu KK]])-1)/3+1,0)</f>
        <v>2012Q3</v>
      </c>
      <c r="U2003" s="66">
        <f>IF(COUNT(Taulukko1[[#This Row],[Neuvottelujen alaiset ]])=1,Taulukko1[[#This Row],[Neuvottelujen alaiset ]],Taulukko1[[#This Row],[Vähennystarve]])</f>
        <v>1000</v>
      </c>
      <c r="V2003" s="44">
        <f t="shared" si="317"/>
        <v>0.06</v>
      </c>
      <c r="W2003" s="44">
        <f t="shared" si="318"/>
        <v>4.2000000000000003E-2</v>
      </c>
      <c r="X2003" s="44">
        <f t="shared" si="319"/>
        <v>0.7</v>
      </c>
      <c r="Y2003" s="90" t="b">
        <f>AND(MONTH(Taulukko1[[#This Row],[Alku PVM]] )=6,DAY(Taulukko1[[#This Row],[Alku PVM]] )&gt;19)</f>
        <v>0</v>
      </c>
      <c r="Z2003" s="90" t="b">
        <f>AND(MONTH(Taulukko1[[#This Row],[Loppu PVM]] )=6,DAY(Taulukko1[[#This Row],[Loppu PVM]] )&gt;19)</f>
        <v>0</v>
      </c>
      <c r="AA2003" s="90" t="b">
        <f>OR(MONTH(Taulukko1[[#This Row],[Alku PVM]] )&lt;=5,AND(MONTH(Taulukko1[[#This Row],[Alku PVM]] )=6,DAY(Taulukko1[[#This Row],[Alku PVM]] )&lt;20))</f>
        <v>0</v>
      </c>
      <c r="AB2003" s="90" t="b">
        <f>OR(MONTH(Taulukko1[[#This Row],[Loppu PVM]])&lt;=5,AND(MONTH(Taulukko1[[#This Row],[Loppu PVM]] )=6,DAY(Taulukko1[[#This Row],[Loppu PVM]])&lt;20))</f>
        <v>0</v>
      </c>
      <c r="AC2003" s="90" t="b">
        <f>OR(MONTH(Taulukko1[[#This Row],[Alku PVM]] )&lt;=3,AND(MONTH(Taulukko1[[#This Row],[Alku PVM]] )=3))</f>
        <v>0</v>
      </c>
      <c r="AD2003" s="90" t="b">
        <f>OR(MONTH(Taulukko1[[#This Row],[Loppu PVM]] )&lt;=3,AND(MONTH(Taulukko1[[#This Row],[Loppu PVM]] )=3))</f>
        <v>0</v>
      </c>
      <c r="AE2003" s="90" t="b">
        <f>OR(MONTH(Taulukko1[[#This Row],[Alku PVM]] )&lt;=9,AND(MONTH(Taulukko1[[#This Row],[Alku PVM]] )=9))</f>
        <v>1</v>
      </c>
      <c r="AF2003" s="90" t="b">
        <f>OR(MONTH(Taulukko1[[#This Row],[Loppu PVM]])&lt;=9,AND(MONTH(Taulukko1[[#This Row],[Loppu PVM]] )=9))</f>
        <v>1</v>
      </c>
      <c r="AG2003" s="90" t="b">
        <f>OR(MONTH(Taulukko1[[#This Row],[Alku PVM]] )&lt;=6,AND(MONTH(Taulukko1[[#This Row],[Alku PVM]] )=6))</f>
        <v>0</v>
      </c>
      <c r="AH2003" s="90" t="b">
        <f>OR(MONTH(Taulukko1[[#This Row],[Loppu PVM]])&lt;=6,AND(MONTH(Taulukko1[[#This Row],[Loppu PVM]] )=6))</f>
        <v>0</v>
      </c>
    </row>
    <row r="2004" spans="1:34" ht="12.75" customHeight="1">
      <c r="A2004" t="s">
        <v>3940</v>
      </c>
      <c r="B2004" s="23">
        <v>41129</v>
      </c>
      <c r="C2004" t="s">
        <v>302</v>
      </c>
      <c r="D2004" s="5">
        <v>7</v>
      </c>
      <c r="E2004" s="62">
        <v>23</v>
      </c>
      <c r="F2004" s="4"/>
      <c r="G2004" s="5"/>
      <c r="H2004" s="22">
        <v>30</v>
      </c>
      <c r="I2004" s="126" t="e">
        <f>INDEX('TOL2008'!B:B,MATCH(A2004,'TOL2008'!A:A,0))</f>
        <v>#N/A</v>
      </c>
      <c r="J2004" s="126" t="e">
        <f>INDEX(Pääluokka!$H$2:$H$100,MATCH(VALUE(LEFT(Taulukko1[[#This Row],[TOL2008]],2)),Pääluokka!$G$2:$G$100,0))</f>
        <v>#N/A</v>
      </c>
      <c r="K2004" s="126" t="e">
        <f>INDEX(Pääluokka!$I$2:$I$100,MATCH(VALUE(LEFT(Taulukko1[[#This Row],[TOL2008]],2)),Pääluokka!$G$2:$G$100,0))</f>
        <v>#N/A</v>
      </c>
      <c r="L2004" s="41" t="str">
        <f t="shared" si="310"/>
        <v>NA</v>
      </c>
      <c r="M2004" s="43">
        <f t="shared" si="311"/>
        <v>41129</v>
      </c>
      <c r="N2004" s="43">
        <f t="shared" si="312"/>
        <v>41180</v>
      </c>
      <c r="O2004" s="43">
        <f t="shared" si="313"/>
        <v>41122</v>
      </c>
      <c r="P2004" s="43">
        <f t="shared" si="314"/>
        <v>41153</v>
      </c>
      <c r="Q2004" s="41">
        <f t="shared" si="315"/>
        <v>2012</v>
      </c>
      <c r="R2004" s="41">
        <f t="shared" si="316"/>
        <v>2012</v>
      </c>
      <c r="S2004" s="43" t="str">
        <f>YEAR(Taulukko1[[#This Row],[Alku KK]])&amp;"Q"&amp;ROUNDDOWN((MONTH(Taulukko1[[#This Row],[Alku KK]])-1)/3+1,0)</f>
        <v>2012Q3</v>
      </c>
      <c r="T2004" s="43" t="str">
        <f>YEAR(Taulukko1[[#This Row],[Loppu KK]])&amp;"Q"&amp;ROUNDDOWN((MONTH(Taulukko1[[#This Row],[Loppu KK]])-1)/3+1,0)</f>
        <v>2012Q3</v>
      </c>
      <c r="U2004" s="66">
        <f>IF(COUNT(Taulukko1[[#This Row],[Neuvottelujen alaiset ]])=1,Taulukko1[[#This Row],[Neuvottelujen alaiset ]],Taulukko1[[#This Row],[Vähennystarve]])</f>
        <v>30</v>
      </c>
      <c r="V2004" s="44">
        <f t="shared" si="317"/>
        <v>0.76666666666666672</v>
      </c>
      <c r="W2004" s="44" t="str">
        <f t="shared" si="318"/>
        <v>NA</v>
      </c>
      <c r="X2004" s="44" t="str">
        <f t="shared" si="319"/>
        <v>NA</v>
      </c>
      <c r="Y2004" s="90" t="b">
        <f>AND(MONTH(Taulukko1[[#This Row],[Alku PVM]] )=6,DAY(Taulukko1[[#This Row],[Alku PVM]] )&gt;19)</f>
        <v>0</v>
      </c>
      <c r="Z2004" s="90" t="b">
        <f>AND(MONTH(Taulukko1[[#This Row],[Loppu PVM]] )=6,DAY(Taulukko1[[#This Row],[Loppu PVM]] )&gt;19)</f>
        <v>0</v>
      </c>
      <c r="AA2004" s="90" t="b">
        <f>OR(MONTH(Taulukko1[[#This Row],[Alku PVM]] )&lt;=5,AND(MONTH(Taulukko1[[#This Row],[Alku PVM]] )=6,DAY(Taulukko1[[#This Row],[Alku PVM]] )&lt;20))</f>
        <v>0</v>
      </c>
      <c r="AB2004" s="90" t="b">
        <f>OR(MONTH(Taulukko1[[#This Row],[Loppu PVM]])&lt;=5,AND(MONTH(Taulukko1[[#This Row],[Loppu PVM]] )=6,DAY(Taulukko1[[#This Row],[Loppu PVM]])&lt;20))</f>
        <v>0</v>
      </c>
      <c r="AC2004" s="90" t="b">
        <f>OR(MONTH(Taulukko1[[#This Row],[Alku PVM]] )&lt;=3,AND(MONTH(Taulukko1[[#This Row],[Alku PVM]] )=3))</f>
        <v>0</v>
      </c>
      <c r="AD2004" s="90" t="b">
        <f>OR(MONTH(Taulukko1[[#This Row],[Loppu PVM]] )&lt;=3,AND(MONTH(Taulukko1[[#This Row],[Loppu PVM]] )=3))</f>
        <v>0</v>
      </c>
      <c r="AE2004" s="90" t="b">
        <f>OR(MONTH(Taulukko1[[#This Row],[Alku PVM]] )&lt;=9,AND(MONTH(Taulukko1[[#This Row],[Alku PVM]] )=9))</f>
        <v>1</v>
      </c>
      <c r="AF2004" s="90" t="b">
        <f>OR(MONTH(Taulukko1[[#This Row],[Loppu PVM]])&lt;=9,AND(MONTH(Taulukko1[[#This Row],[Loppu PVM]] )=9))</f>
        <v>1</v>
      </c>
      <c r="AG2004" s="90" t="b">
        <f>OR(MONTH(Taulukko1[[#This Row],[Alku PVM]] )&lt;=6,AND(MONTH(Taulukko1[[#This Row],[Alku PVM]] )=6))</f>
        <v>0</v>
      </c>
      <c r="AH2004" s="90" t="b">
        <f>OR(MONTH(Taulukko1[[#This Row],[Loppu PVM]])&lt;=6,AND(MONTH(Taulukko1[[#This Row],[Loppu PVM]] )=6))</f>
        <v>0</v>
      </c>
    </row>
    <row r="2005" spans="1:34" ht="12.75" customHeight="1">
      <c r="A2005" t="s">
        <v>1272</v>
      </c>
      <c r="B2005" s="23">
        <v>41130</v>
      </c>
      <c r="C2005" t="s">
        <v>4264</v>
      </c>
      <c r="D2005" s="5">
        <v>557</v>
      </c>
      <c r="E2005" s="62">
        <v>44</v>
      </c>
      <c r="F2005" s="4">
        <v>41186</v>
      </c>
      <c r="G2005" s="5">
        <v>13</v>
      </c>
      <c r="H2005" s="22">
        <v>570</v>
      </c>
      <c r="I2005" s="126">
        <f>INDEX('TOL2008'!B:B,MATCH(A2005,'TOL2008'!A:A,0))</f>
        <v>45111</v>
      </c>
      <c r="J2005" s="126" t="str">
        <f>INDEX(Pääluokka!$H$2:$H$100,MATCH(VALUE(LEFT(Taulukko1[[#This Row],[TOL2008]],2)),Pääluokka!$G$2:$G$100,0))</f>
        <v>Tukku- ja vähittäiskauppa; moottoriajoneuvojen ja moottoripyörien korjaus</v>
      </c>
      <c r="K2005" s="126" t="str">
        <f>INDEX(Pääluokka!$I$2:$I$100,MATCH(VALUE(LEFT(Taulukko1[[#This Row],[TOL2008]],2)),Pääluokka!$G$2:$G$100,0))</f>
        <v>Palvelualat (G-N, R, S)</v>
      </c>
      <c r="L2005" s="41">
        <f t="shared" si="310"/>
        <v>56</v>
      </c>
      <c r="M2005" s="43">
        <f t="shared" si="311"/>
        <v>41130</v>
      </c>
      <c r="N2005" s="43">
        <f t="shared" si="312"/>
        <v>41186</v>
      </c>
      <c r="O2005" s="43">
        <f t="shared" si="313"/>
        <v>41122</v>
      </c>
      <c r="P2005" s="43">
        <f t="shared" si="314"/>
        <v>41183</v>
      </c>
      <c r="Q2005" s="41">
        <f t="shared" si="315"/>
        <v>2012</v>
      </c>
      <c r="R2005" s="41">
        <f t="shared" si="316"/>
        <v>2012</v>
      </c>
      <c r="S2005" s="43" t="str">
        <f>YEAR(Taulukko1[[#This Row],[Alku KK]])&amp;"Q"&amp;ROUNDDOWN((MONTH(Taulukko1[[#This Row],[Alku KK]])-1)/3+1,0)</f>
        <v>2012Q3</v>
      </c>
      <c r="T2005" s="43" t="str">
        <f>YEAR(Taulukko1[[#This Row],[Loppu KK]])&amp;"Q"&amp;ROUNDDOWN((MONTH(Taulukko1[[#This Row],[Loppu KK]])-1)/3+1,0)</f>
        <v>2012Q4</v>
      </c>
      <c r="U2005" s="66">
        <f>IF(COUNT(Taulukko1[[#This Row],[Neuvottelujen alaiset ]])=1,Taulukko1[[#This Row],[Neuvottelujen alaiset ]],Taulukko1[[#This Row],[Vähennystarve]])</f>
        <v>570</v>
      </c>
      <c r="V2005" s="44">
        <f t="shared" si="317"/>
        <v>7.7192982456140355E-2</v>
      </c>
      <c r="W2005" s="44">
        <f t="shared" si="318"/>
        <v>2.2807017543859651E-2</v>
      </c>
      <c r="X2005" s="44">
        <f t="shared" si="319"/>
        <v>0.29545454545454547</v>
      </c>
      <c r="Y2005" s="90" t="b">
        <f>AND(MONTH(Taulukko1[[#This Row],[Alku PVM]] )=6,DAY(Taulukko1[[#This Row],[Alku PVM]] )&gt;19)</f>
        <v>0</v>
      </c>
      <c r="Z2005" s="90" t="b">
        <f>AND(MONTH(Taulukko1[[#This Row],[Loppu PVM]] )=6,DAY(Taulukko1[[#This Row],[Loppu PVM]] )&gt;19)</f>
        <v>0</v>
      </c>
      <c r="AA2005" s="90" t="b">
        <f>OR(MONTH(Taulukko1[[#This Row],[Alku PVM]] )&lt;=5,AND(MONTH(Taulukko1[[#This Row],[Alku PVM]] )=6,DAY(Taulukko1[[#This Row],[Alku PVM]] )&lt;20))</f>
        <v>0</v>
      </c>
      <c r="AB2005" s="90" t="b">
        <f>OR(MONTH(Taulukko1[[#This Row],[Loppu PVM]])&lt;=5,AND(MONTH(Taulukko1[[#This Row],[Loppu PVM]] )=6,DAY(Taulukko1[[#This Row],[Loppu PVM]])&lt;20))</f>
        <v>0</v>
      </c>
      <c r="AC2005" s="90" t="b">
        <f>OR(MONTH(Taulukko1[[#This Row],[Alku PVM]] )&lt;=3,AND(MONTH(Taulukko1[[#This Row],[Alku PVM]] )=3))</f>
        <v>0</v>
      </c>
      <c r="AD2005" s="90" t="b">
        <f>OR(MONTH(Taulukko1[[#This Row],[Loppu PVM]] )&lt;=3,AND(MONTH(Taulukko1[[#This Row],[Loppu PVM]] )=3))</f>
        <v>0</v>
      </c>
      <c r="AE2005" s="90" t="b">
        <f>OR(MONTH(Taulukko1[[#This Row],[Alku PVM]] )&lt;=9,AND(MONTH(Taulukko1[[#This Row],[Alku PVM]] )=9))</f>
        <v>1</v>
      </c>
      <c r="AF2005" s="90" t="b">
        <f>OR(MONTH(Taulukko1[[#This Row],[Loppu PVM]])&lt;=9,AND(MONTH(Taulukko1[[#This Row],[Loppu PVM]] )=9))</f>
        <v>0</v>
      </c>
      <c r="AG2005" s="90" t="b">
        <f>OR(MONTH(Taulukko1[[#This Row],[Alku PVM]] )&lt;=6,AND(MONTH(Taulukko1[[#This Row],[Alku PVM]] )=6))</f>
        <v>0</v>
      </c>
      <c r="AH2005" s="90" t="b">
        <f>OR(MONTH(Taulukko1[[#This Row],[Loppu PVM]])&lt;=6,AND(MONTH(Taulukko1[[#This Row],[Loppu PVM]] )=6))</f>
        <v>0</v>
      </c>
    </row>
    <row r="2006" spans="1:34" ht="12.75" customHeight="1">
      <c r="A2006" t="s">
        <v>4007</v>
      </c>
      <c r="B2006" s="23">
        <v>41130</v>
      </c>
      <c r="C2006" t="s">
        <v>4006</v>
      </c>
      <c r="D2006" s="5">
        <v>30</v>
      </c>
      <c r="E2006" s="62">
        <v>15</v>
      </c>
      <c r="F2006" s="4">
        <v>41180</v>
      </c>
      <c r="G2006" s="5">
        <v>0</v>
      </c>
      <c r="H2006" s="22">
        <v>30</v>
      </c>
      <c r="I2006" s="126" t="e">
        <f>INDEX('TOL2008'!B:B,MATCH(A2006,'TOL2008'!A:A,0))</f>
        <v>#N/A</v>
      </c>
      <c r="J2006" s="126" t="e">
        <f>INDEX(Pääluokka!$H$2:$H$100,MATCH(VALUE(LEFT(Taulukko1[[#This Row],[TOL2008]],2)),Pääluokka!$G$2:$G$100,0))</f>
        <v>#N/A</v>
      </c>
      <c r="K2006" s="126" t="e">
        <f>INDEX(Pääluokka!$I$2:$I$100,MATCH(VALUE(LEFT(Taulukko1[[#This Row],[TOL2008]],2)),Pääluokka!$G$2:$G$100,0))</f>
        <v>#N/A</v>
      </c>
      <c r="L2006" s="41">
        <f t="shared" si="310"/>
        <v>50</v>
      </c>
      <c r="M2006" s="43">
        <f t="shared" si="311"/>
        <v>41130</v>
      </c>
      <c r="N2006" s="43">
        <f t="shared" si="312"/>
        <v>41180</v>
      </c>
      <c r="O2006" s="43">
        <f t="shared" si="313"/>
        <v>41122</v>
      </c>
      <c r="P2006" s="43">
        <f t="shared" si="314"/>
        <v>41153</v>
      </c>
      <c r="Q2006" s="41">
        <f t="shared" si="315"/>
        <v>2012</v>
      </c>
      <c r="R2006" s="41">
        <f t="shared" si="316"/>
        <v>2012</v>
      </c>
      <c r="S2006" s="43" t="str">
        <f>YEAR(Taulukko1[[#This Row],[Alku KK]])&amp;"Q"&amp;ROUNDDOWN((MONTH(Taulukko1[[#This Row],[Alku KK]])-1)/3+1,0)</f>
        <v>2012Q3</v>
      </c>
      <c r="T2006" s="43" t="str">
        <f>YEAR(Taulukko1[[#This Row],[Loppu KK]])&amp;"Q"&amp;ROUNDDOWN((MONTH(Taulukko1[[#This Row],[Loppu KK]])-1)/3+1,0)</f>
        <v>2012Q3</v>
      </c>
      <c r="U2006" s="66">
        <f>IF(COUNT(Taulukko1[[#This Row],[Neuvottelujen alaiset ]])=1,Taulukko1[[#This Row],[Neuvottelujen alaiset ]],Taulukko1[[#This Row],[Vähennystarve]])</f>
        <v>30</v>
      </c>
      <c r="V2006" s="44">
        <f t="shared" si="317"/>
        <v>0.5</v>
      </c>
      <c r="W2006" s="44">
        <f t="shared" si="318"/>
        <v>0</v>
      </c>
      <c r="X2006" s="44">
        <f t="shared" si="319"/>
        <v>0</v>
      </c>
      <c r="Y2006" s="90" t="b">
        <f>AND(MONTH(Taulukko1[[#This Row],[Alku PVM]] )=6,DAY(Taulukko1[[#This Row],[Alku PVM]] )&gt;19)</f>
        <v>0</v>
      </c>
      <c r="Z2006" s="90" t="b">
        <f>AND(MONTH(Taulukko1[[#This Row],[Loppu PVM]] )=6,DAY(Taulukko1[[#This Row],[Loppu PVM]] )&gt;19)</f>
        <v>0</v>
      </c>
      <c r="AA2006" s="90" t="b">
        <f>OR(MONTH(Taulukko1[[#This Row],[Alku PVM]] )&lt;=5,AND(MONTH(Taulukko1[[#This Row],[Alku PVM]] )=6,DAY(Taulukko1[[#This Row],[Alku PVM]] )&lt;20))</f>
        <v>0</v>
      </c>
      <c r="AB2006" s="90" t="b">
        <f>OR(MONTH(Taulukko1[[#This Row],[Loppu PVM]])&lt;=5,AND(MONTH(Taulukko1[[#This Row],[Loppu PVM]] )=6,DAY(Taulukko1[[#This Row],[Loppu PVM]])&lt;20))</f>
        <v>0</v>
      </c>
      <c r="AC2006" s="90" t="b">
        <f>OR(MONTH(Taulukko1[[#This Row],[Alku PVM]] )&lt;=3,AND(MONTH(Taulukko1[[#This Row],[Alku PVM]] )=3))</f>
        <v>0</v>
      </c>
      <c r="AD2006" s="90" t="b">
        <f>OR(MONTH(Taulukko1[[#This Row],[Loppu PVM]] )&lt;=3,AND(MONTH(Taulukko1[[#This Row],[Loppu PVM]] )=3))</f>
        <v>0</v>
      </c>
      <c r="AE2006" s="90" t="b">
        <f>OR(MONTH(Taulukko1[[#This Row],[Alku PVM]] )&lt;=9,AND(MONTH(Taulukko1[[#This Row],[Alku PVM]] )=9))</f>
        <v>1</v>
      </c>
      <c r="AF2006" s="90" t="b">
        <f>OR(MONTH(Taulukko1[[#This Row],[Loppu PVM]])&lt;=9,AND(MONTH(Taulukko1[[#This Row],[Loppu PVM]] )=9))</f>
        <v>1</v>
      </c>
      <c r="AG2006" s="90" t="b">
        <f>OR(MONTH(Taulukko1[[#This Row],[Alku PVM]] )&lt;=6,AND(MONTH(Taulukko1[[#This Row],[Alku PVM]] )=6))</f>
        <v>0</v>
      </c>
      <c r="AH2006" s="90" t="b">
        <f>OR(MONTH(Taulukko1[[#This Row],[Loppu PVM]])&lt;=6,AND(MONTH(Taulukko1[[#This Row],[Loppu PVM]] )=6))</f>
        <v>0</v>
      </c>
    </row>
    <row r="2007" spans="1:34" ht="12.75" customHeight="1">
      <c r="A2007" t="s">
        <v>4123</v>
      </c>
      <c r="B2007" s="23">
        <v>41136</v>
      </c>
      <c r="C2007" t="s">
        <v>4122</v>
      </c>
      <c r="F2007" s="4">
        <v>41170</v>
      </c>
      <c r="G2007" s="5">
        <v>29</v>
      </c>
      <c r="H2007" s="22">
        <v>40</v>
      </c>
      <c r="I2007" s="126" t="e">
        <f>INDEX('TOL2008'!B:B,MATCH(A2007,'TOL2008'!A:A,0))</f>
        <v>#N/A</v>
      </c>
      <c r="J2007" s="126" t="e">
        <f>INDEX(Pääluokka!$H$2:$H$100,MATCH(VALUE(LEFT(Taulukko1[[#This Row],[TOL2008]],2)),Pääluokka!$G$2:$G$100,0))</f>
        <v>#N/A</v>
      </c>
      <c r="K2007" s="126" t="e">
        <f>INDEX(Pääluokka!$I$2:$I$100,MATCH(VALUE(LEFT(Taulukko1[[#This Row],[TOL2008]],2)),Pääluokka!$G$2:$G$100,0))</f>
        <v>#N/A</v>
      </c>
      <c r="L2007" s="41">
        <f t="shared" si="310"/>
        <v>34</v>
      </c>
      <c r="M2007" s="43">
        <f t="shared" si="311"/>
        <v>41136</v>
      </c>
      <c r="N2007" s="43">
        <f t="shared" si="312"/>
        <v>41170</v>
      </c>
      <c r="O2007" s="43">
        <f t="shared" si="313"/>
        <v>41122</v>
      </c>
      <c r="P2007" s="43">
        <f t="shared" si="314"/>
        <v>41153</v>
      </c>
      <c r="Q2007" s="41">
        <f t="shared" si="315"/>
        <v>2012</v>
      </c>
      <c r="R2007" s="41">
        <f t="shared" si="316"/>
        <v>2012</v>
      </c>
      <c r="S2007" s="43" t="str">
        <f>YEAR(Taulukko1[[#This Row],[Alku KK]])&amp;"Q"&amp;ROUNDDOWN((MONTH(Taulukko1[[#This Row],[Alku KK]])-1)/3+1,0)</f>
        <v>2012Q3</v>
      </c>
      <c r="T2007" s="43" t="str">
        <f>YEAR(Taulukko1[[#This Row],[Loppu KK]])&amp;"Q"&amp;ROUNDDOWN((MONTH(Taulukko1[[#This Row],[Loppu KK]])-1)/3+1,0)</f>
        <v>2012Q3</v>
      </c>
      <c r="U2007" s="66">
        <f>IF(COUNT(Taulukko1[[#This Row],[Neuvottelujen alaiset ]])=1,Taulukko1[[#This Row],[Neuvottelujen alaiset ]],Taulukko1[[#This Row],[Vähennystarve]])</f>
        <v>40</v>
      </c>
      <c r="V2007" s="44" t="str">
        <f t="shared" si="317"/>
        <v>NA</v>
      </c>
      <c r="W2007" s="44">
        <f t="shared" si="318"/>
        <v>0.72499999999999998</v>
      </c>
      <c r="X2007" s="44" t="str">
        <f t="shared" si="319"/>
        <v>NA</v>
      </c>
      <c r="Y2007" s="90" t="b">
        <f>AND(MONTH(Taulukko1[[#This Row],[Alku PVM]] )=6,DAY(Taulukko1[[#This Row],[Alku PVM]] )&gt;19)</f>
        <v>0</v>
      </c>
      <c r="Z2007" s="90" t="b">
        <f>AND(MONTH(Taulukko1[[#This Row],[Loppu PVM]] )=6,DAY(Taulukko1[[#This Row],[Loppu PVM]] )&gt;19)</f>
        <v>0</v>
      </c>
      <c r="AA2007" s="90" t="b">
        <f>OR(MONTH(Taulukko1[[#This Row],[Alku PVM]] )&lt;=5,AND(MONTH(Taulukko1[[#This Row],[Alku PVM]] )=6,DAY(Taulukko1[[#This Row],[Alku PVM]] )&lt;20))</f>
        <v>0</v>
      </c>
      <c r="AB2007" s="90" t="b">
        <f>OR(MONTH(Taulukko1[[#This Row],[Loppu PVM]])&lt;=5,AND(MONTH(Taulukko1[[#This Row],[Loppu PVM]] )=6,DAY(Taulukko1[[#This Row],[Loppu PVM]])&lt;20))</f>
        <v>0</v>
      </c>
      <c r="AC2007" s="90" t="b">
        <f>OR(MONTH(Taulukko1[[#This Row],[Alku PVM]] )&lt;=3,AND(MONTH(Taulukko1[[#This Row],[Alku PVM]] )=3))</f>
        <v>0</v>
      </c>
      <c r="AD2007" s="90" t="b">
        <f>OR(MONTH(Taulukko1[[#This Row],[Loppu PVM]] )&lt;=3,AND(MONTH(Taulukko1[[#This Row],[Loppu PVM]] )=3))</f>
        <v>0</v>
      </c>
      <c r="AE2007" s="90" t="b">
        <f>OR(MONTH(Taulukko1[[#This Row],[Alku PVM]] )&lt;=9,AND(MONTH(Taulukko1[[#This Row],[Alku PVM]] )=9))</f>
        <v>1</v>
      </c>
      <c r="AF2007" s="90" t="b">
        <f>OR(MONTH(Taulukko1[[#This Row],[Loppu PVM]])&lt;=9,AND(MONTH(Taulukko1[[#This Row],[Loppu PVM]] )=9))</f>
        <v>1</v>
      </c>
      <c r="AG2007" s="90" t="b">
        <f>OR(MONTH(Taulukko1[[#This Row],[Alku PVM]] )&lt;=6,AND(MONTH(Taulukko1[[#This Row],[Alku PVM]] )=6))</f>
        <v>0</v>
      </c>
      <c r="AH2007" s="90" t="b">
        <f>OR(MONTH(Taulukko1[[#This Row],[Loppu PVM]])&lt;=6,AND(MONTH(Taulukko1[[#This Row],[Loppu PVM]] )=6))</f>
        <v>0</v>
      </c>
    </row>
    <row r="2008" spans="1:34" ht="12.75" customHeight="1">
      <c r="A2008" t="s">
        <v>205</v>
      </c>
      <c r="B2008" s="23">
        <v>41137</v>
      </c>
      <c r="C2008" t="s">
        <v>3962</v>
      </c>
      <c r="E2008" s="62">
        <v>35</v>
      </c>
      <c r="F2008" s="4">
        <v>41190</v>
      </c>
      <c r="G2008" s="5">
        <v>23</v>
      </c>
      <c r="H2008" s="22">
        <v>55</v>
      </c>
      <c r="I2008" s="126">
        <f>INDEX('TOL2008'!B:B,MATCH(A2008,'TOL2008'!A:A,0))</f>
        <v>58130</v>
      </c>
      <c r="J2008" s="126" t="str">
        <f>INDEX(Pääluokka!$H$2:$H$100,MATCH(VALUE(LEFT(Taulukko1[[#This Row],[TOL2008]],2)),Pääluokka!$G$2:$G$100,0))</f>
        <v>Informaatio ja viestintä</v>
      </c>
      <c r="K2008" s="126" t="str">
        <f>INDEX(Pääluokka!$I$2:$I$100,MATCH(VALUE(LEFT(Taulukko1[[#This Row],[TOL2008]],2)),Pääluokka!$G$2:$G$100,0))</f>
        <v>Palvelualat (G-N, R, S)</v>
      </c>
      <c r="L2008" s="41">
        <f t="shared" si="310"/>
        <v>53</v>
      </c>
      <c r="M2008" s="43">
        <f t="shared" si="311"/>
        <v>41137</v>
      </c>
      <c r="N2008" s="43">
        <f t="shared" si="312"/>
        <v>41190</v>
      </c>
      <c r="O2008" s="43">
        <f t="shared" si="313"/>
        <v>41122</v>
      </c>
      <c r="P2008" s="43">
        <f t="shared" si="314"/>
        <v>41183</v>
      </c>
      <c r="Q2008" s="41">
        <f t="shared" si="315"/>
        <v>2012</v>
      </c>
      <c r="R2008" s="41">
        <f t="shared" si="316"/>
        <v>2012</v>
      </c>
      <c r="S2008" s="43" t="str">
        <f>YEAR(Taulukko1[[#This Row],[Alku KK]])&amp;"Q"&amp;ROUNDDOWN((MONTH(Taulukko1[[#This Row],[Alku KK]])-1)/3+1,0)</f>
        <v>2012Q3</v>
      </c>
      <c r="T2008" s="43" t="str">
        <f>YEAR(Taulukko1[[#This Row],[Loppu KK]])&amp;"Q"&amp;ROUNDDOWN((MONTH(Taulukko1[[#This Row],[Loppu KK]])-1)/3+1,0)</f>
        <v>2012Q4</v>
      </c>
      <c r="U2008" s="66">
        <f>IF(COUNT(Taulukko1[[#This Row],[Neuvottelujen alaiset ]])=1,Taulukko1[[#This Row],[Neuvottelujen alaiset ]],Taulukko1[[#This Row],[Vähennystarve]])</f>
        <v>55</v>
      </c>
      <c r="V2008" s="44">
        <f t="shared" si="317"/>
        <v>0.63636363636363635</v>
      </c>
      <c r="W2008" s="44">
        <f t="shared" si="318"/>
        <v>0.41818181818181815</v>
      </c>
      <c r="X2008" s="44">
        <f t="shared" si="319"/>
        <v>0.65714285714285714</v>
      </c>
      <c r="Y2008" s="90" t="b">
        <f>AND(MONTH(Taulukko1[[#This Row],[Alku PVM]] )=6,DAY(Taulukko1[[#This Row],[Alku PVM]] )&gt;19)</f>
        <v>0</v>
      </c>
      <c r="Z2008" s="90" t="b">
        <f>AND(MONTH(Taulukko1[[#This Row],[Loppu PVM]] )=6,DAY(Taulukko1[[#This Row],[Loppu PVM]] )&gt;19)</f>
        <v>0</v>
      </c>
      <c r="AA2008" s="90" t="b">
        <f>OR(MONTH(Taulukko1[[#This Row],[Alku PVM]] )&lt;=5,AND(MONTH(Taulukko1[[#This Row],[Alku PVM]] )=6,DAY(Taulukko1[[#This Row],[Alku PVM]] )&lt;20))</f>
        <v>0</v>
      </c>
      <c r="AB2008" s="90" t="b">
        <f>OR(MONTH(Taulukko1[[#This Row],[Loppu PVM]])&lt;=5,AND(MONTH(Taulukko1[[#This Row],[Loppu PVM]] )=6,DAY(Taulukko1[[#This Row],[Loppu PVM]])&lt;20))</f>
        <v>0</v>
      </c>
      <c r="AC2008" s="90" t="b">
        <f>OR(MONTH(Taulukko1[[#This Row],[Alku PVM]] )&lt;=3,AND(MONTH(Taulukko1[[#This Row],[Alku PVM]] )=3))</f>
        <v>0</v>
      </c>
      <c r="AD2008" s="90" t="b">
        <f>OR(MONTH(Taulukko1[[#This Row],[Loppu PVM]] )&lt;=3,AND(MONTH(Taulukko1[[#This Row],[Loppu PVM]] )=3))</f>
        <v>0</v>
      </c>
      <c r="AE2008" s="90" t="b">
        <f>OR(MONTH(Taulukko1[[#This Row],[Alku PVM]] )&lt;=9,AND(MONTH(Taulukko1[[#This Row],[Alku PVM]] )=9))</f>
        <v>1</v>
      </c>
      <c r="AF2008" s="90" t="b">
        <f>OR(MONTH(Taulukko1[[#This Row],[Loppu PVM]])&lt;=9,AND(MONTH(Taulukko1[[#This Row],[Loppu PVM]] )=9))</f>
        <v>0</v>
      </c>
      <c r="AG2008" s="90" t="b">
        <f>OR(MONTH(Taulukko1[[#This Row],[Alku PVM]] )&lt;=6,AND(MONTH(Taulukko1[[#This Row],[Alku PVM]] )=6))</f>
        <v>0</v>
      </c>
      <c r="AH2008" s="90" t="b">
        <f>OR(MONTH(Taulukko1[[#This Row],[Loppu PVM]])&lt;=6,AND(MONTH(Taulukko1[[#This Row],[Loppu PVM]] )=6))</f>
        <v>0</v>
      </c>
    </row>
    <row r="2009" spans="1:34" ht="12.75" customHeight="1">
      <c r="A2009" t="s">
        <v>710</v>
      </c>
      <c r="B2009" s="23">
        <v>41137</v>
      </c>
      <c r="C2009" t="s">
        <v>3843</v>
      </c>
      <c r="D2009" s="5">
        <v>400</v>
      </c>
      <c r="F2009" s="4"/>
      <c r="G2009" s="5"/>
      <c r="H2009" s="22">
        <v>400</v>
      </c>
      <c r="I2009" s="126">
        <f>INDEX('TOL2008'!B:B,MATCH(A2009,'TOL2008'!A:A,0))</f>
        <v>22220</v>
      </c>
      <c r="J2009" s="126" t="str">
        <f>INDEX(Pääluokka!$H$2:$H$100,MATCH(VALUE(LEFT(Taulukko1[[#This Row],[TOL2008]],2)),Pääluokka!$G$2:$G$100,0))</f>
        <v>Teollisuus</v>
      </c>
      <c r="K2009" s="126" t="str">
        <f>INDEX(Pääluokka!$I$2:$I$100,MATCH(VALUE(LEFT(Taulukko1[[#This Row],[TOL2008]],2)),Pääluokka!$G$2:$G$100,0))</f>
        <v>Teollisuus (C-E)</v>
      </c>
      <c r="L2009" s="41" t="str">
        <f t="shared" si="310"/>
        <v>NA</v>
      </c>
      <c r="M2009" s="43">
        <f t="shared" si="311"/>
        <v>41137</v>
      </c>
      <c r="N2009" s="43">
        <f t="shared" si="312"/>
        <v>41188</v>
      </c>
      <c r="O2009" s="43">
        <f t="shared" si="313"/>
        <v>41122</v>
      </c>
      <c r="P2009" s="43">
        <f t="shared" si="314"/>
        <v>41183</v>
      </c>
      <c r="Q2009" s="41">
        <f t="shared" si="315"/>
        <v>2012</v>
      </c>
      <c r="R2009" s="41">
        <f t="shared" si="316"/>
        <v>2012</v>
      </c>
      <c r="S2009" s="43" t="str">
        <f>YEAR(Taulukko1[[#This Row],[Alku KK]])&amp;"Q"&amp;ROUNDDOWN((MONTH(Taulukko1[[#This Row],[Alku KK]])-1)/3+1,0)</f>
        <v>2012Q3</v>
      </c>
      <c r="T2009" s="43" t="str">
        <f>YEAR(Taulukko1[[#This Row],[Loppu KK]])&amp;"Q"&amp;ROUNDDOWN((MONTH(Taulukko1[[#This Row],[Loppu KK]])-1)/3+1,0)</f>
        <v>2012Q4</v>
      </c>
      <c r="U2009" s="66">
        <f>IF(COUNT(Taulukko1[[#This Row],[Neuvottelujen alaiset ]])=1,Taulukko1[[#This Row],[Neuvottelujen alaiset ]],Taulukko1[[#This Row],[Vähennystarve]])</f>
        <v>400</v>
      </c>
      <c r="V2009" s="44" t="str">
        <f t="shared" si="317"/>
        <v>NA</v>
      </c>
      <c r="W2009" s="44" t="str">
        <f t="shared" si="318"/>
        <v>NA</v>
      </c>
      <c r="X2009" s="44" t="str">
        <f t="shared" si="319"/>
        <v>NA</v>
      </c>
      <c r="Y2009" s="90" t="b">
        <f>AND(MONTH(Taulukko1[[#This Row],[Alku PVM]] )=6,DAY(Taulukko1[[#This Row],[Alku PVM]] )&gt;19)</f>
        <v>0</v>
      </c>
      <c r="Z2009" s="90" t="b">
        <f>AND(MONTH(Taulukko1[[#This Row],[Loppu PVM]] )=6,DAY(Taulukko1[[#This Row],[Loppu PVM]] )&gt;19)</f>
        <v>0</v>
      </c>
      <c r="AA2009" s="90" t="b">
        <f>OR(MONTH(Taulukko1[[#This Row],[Alku PVM]] )&lt;=5,AND(MONTH(Taulukko1[[#This Row],[Alku PVM]] )=6,DAY(Taulukko1[[#This Row],[Alku PVM]] )&lt;20))</f>
        <v>0</v>
      </c>
      <c r="AB2009" s="90" t="b">
        <f>OR(MONTH(Taulukko1[[#This Row],[Loppu PVM]])&lt;=5,AND(MONTH(Taulukko1[[#This Row],[Loppu PVM]] )=6,DAY(Taulukko1[[#This Row],[Loppu PVM]])&lt;20))</f>
        <v>0</v>
      </c>
      <c r="AC2009" s="90" t="b">
        <f>OR(MONTH(Taulukko1[[#This Row],[Alku PVM]] )&lt;=3,AND(MONTH(Taulukko1[[#This Row],[Alku PVM]] )=3))</f>
        <v>0</v>
      </c>
      <c r="AD2009" s="90" t="b">
        <f>OR(MONTH(Taulukko1[[#This Row],[Loppu PVM]] )&lt;=3,AND(MONTH(Taulukko1[[#This Row],[Loppu PVM]] )=3))</f>
        <v>0</v>
      </c>
      <c r="AE2009" s="90" t="b">
        <f>OR(MONTH(Taulukko1[[#This Row],[Alku PVM]] )&lt;=9,AND(MONTH(Taulukko1[[#This Row],[Alku PVM]] )=9))</f>
        <v>1</v>
      </c>
      <c r="AF2009" s="90" t="b">
        <f>OR(MONTH(Taulukko1[[#This Row],[Loppu PVM]])&lt;=9,AND(MONTH(Taulukko1[[#This Row],[Loppu PVM]] )=9))</f>
        <v>0</v>
      </c>
      <c r="AG2009" s="90" t="b">
        <f>OR(MONTH(Taulukko1[[#This Row],[Alku PVM]] )&lt;=6,AND(MONTH(Taulukko1[[#This Row],[Alku PVM]] )=6))</f>
        <v>0</v>
      </c>
      <c r="AH2009" s="90" t="b">
        <f>OR(MONTH(Taulukko1[[#This Row],[Loppu PVM]])&lt;=6,AND(MONTH(Taulukko1[[#This Row],[Loppu PVM]] )=6))</f>
        <v>0</v>
      </c>
    </row>
    <row r="2010" spans="1:34" ht="12.75" customHeight="1">
      <c r="A2010" t="s">
        <v>2240</v>
      </c>
      <c r="B2010" s="23">
        <v>41141</v>
      </c>
      <c r="C2010" t="s">
        <v>3844</v>
      </c>
      <c r="D2010" s="24"/>
      <c r="E2010" s="62">
        <v>98</v>
      </c>
      <c r="F2010" s="4">
        <v>41246</v>
      </c>
      <c r="G2010" s="5">
        <v>40</v>
      </c>
      <c r="H2010" s="22">
        <v>98</v>
      </c>
      <c r="I2010" s="126" t="e">
        <f>INDEX('TOL2008'!B:B,MATCH(A2010,'TOL2008'!A:A,0))</f>
        <v>#N/A</v>
      </c>
      <c r="J2010" s="126" t="e">
        <f>INDEX(Pääluokka!$H$2:$H$100,MATCH(VALUE(LEFT(Taulukko1[[#This Row],[TOL2008]],2)),Pääluokka!$G$2:$G$100,0))</f>
        <v>#N/A</v>
      </c>
      <c r="K2010" s="126" t="e">
        <f>INDEX(Pääluokka!$I$2:$I$100,MATCH(VALUE(LEFT(Taulukko1[[#This Row],[TOL2008]],2)),Pääluokka!$G$2:$G$100,0))</f>
        <v>#N/A</v>
      </c>
      <c r="L2010" s="41">
        <f t="shared" si="310"/>
        <v>105</v>
      </c>
      <c r="M2010" s="43">
        <f t="shared" si="311"/>
        <v>41141</v>
      </c>
      <c r="N2010" s="43">
        <f t="shared" si="312"/>
        <v>41246</v>
      </c>
      <c r="O2010" s="43">
        <f t="shared" si="313"/>
        <v>41122</v>
      </c>
      <c r="P2010" s="43">
        <f t="shared" si="314"/>
        <v>41244</v>
      </c>
      <c r="Q2010" s="41">
        <f t="shared" si="315"/>
        <v>2012</v>
      </c>
      <c r="R2010" s="41">
        <f t="shared" si="316"/>
        <v>2012</v>
      </c>
      <c r="S2010" s="43" t="str">
        <f>YEAR(Taulukko1[[#This Row],[Alku KK]])&amp;"Q"&amp;ROUNDDOWN((MONTH(Taulukko1[[#This Row],[Alku KK]])-1)/3+1,0)</f>
        <v>2012Q3</v>
      </c>
      <c r="T2010" s="43" t="str">
        <f>YEAR(Taulukko1[[#This Row],[Loppu KK]])&amp;"Q"&amp;ROUNDDOWN((MONTH(Taulukko1[[#This Row],[Loppu KK]])-1)/3+1,0)</f>
        <v>2012Q4</v>
      </c>
      <c r="U2010" s="66">
        <f>IF(COUNT(Taulukko1[[#This Row],[Neuvottelujen alaiset ]])=1,Taulukko1[[#This Row],[Neuvottelujen alaiset ]],Taulukko1[[#This Row],[Vähennystarve]])</f>
        <v>98</v>
      </c>
      <c r="V2010" s="44">
        <f t="shared" si="317"/>
        <v>1</v>
      </c>
      <c r="W2010" s="44">
        <f t="shared" si="318"/>
        <v>0.40816326530612246</v>
      </c>
      <c r="X2010" s="44">
        <f t="shared" si="319"/>
        <v>0.40816326530612246</v>
      </c>
      <c r="Y2010" s="90" t="b">
        <f>AND(MONTH(Taulukko1[[#This Row],[Alku PVM]] )=6,DAY(Taulukko1[[#This Row],[Alku PVM]] )&gt;19)</f>
        <v>0</v>
      </c>
      <c r="Z2010" s="90" t="b">
        <f>AND(MONTH(Taulukko1[[#This Row],[Loppu PVM]] )=6,DAY(Taulukko1[[#This Row],[Loppu PVM]] )&gt;19)</f>
        <v>0</v>
      </c>
      <c r="AA2010" s="90" t="b">
        <f>OR(MONTH(Taulukko1[[#This Row],[Alku PVM]] )&lt;=5,AND(MONTH(Taulukko1[[#This Row],[Alku PVM]] )=6,DAY(Taulukko1[[#This Row],[Alku PVM]] )&lt;20))</f>
        <v>0</v>
      </c>
      <c r="AB2010" s="90" t="b">
        <f>OR(MONTH(Taulukko1[[#This Row],[Loppu PVM]])&lt;=5,AND(MONTH(Taulukko1[[#This Row],[Loppu PVM]] )=6,DAY(Taulukko1[[#This Row],[Loppu PVM]])&lt;20))</f>
        <v>0</v>
      </c>
      <c r="AC2010" s="90" t="b">
        <f>OR(MONTH(Taulukko1[[#This Row],[Alku PVM]] )&lt;=3,AND(MONTH(Taulukko1[[#This Row],[Alku PVM]] )=3))</f>
        <v>0</v>
      </c>
      <c r="AD2010" s="90" t="b">
        <f>OR(MONTH(Taulukko1[[#This Row],[Loppu PVM]] )&lt;=3,AND(MONTH(Taulukko1[[#This Row],[Loppu PVM]] )=3))</f>
        <v>0</v>
      </c>
      <c r="AE2010" s="90" t="b">
        <f>OR(MONTH(Taulukko1[[#This Row],[Alku PVM]] )&lt;=9,AND(MONTH(Taulukko1[[#This Row],[Alku PVM]] )=9))</f>
        <v>1</v>
      </c>
      <c r="AF2010" s="90" t="b">
        <f>OR(MONTH(Taulukko1[[#This Row],[Loppu PVM]])&lt;=9,AND(MONTH(Taulukko1[[#This Row],[Loppu PVM]] )=9))</f>
        <v>0</v>
      </c>
      <c r="AG2010" s="90" t="b">
        <f>OR(MONTH(Taulukko1[[#This Row],[Alku PVM]] )&lt;=6,AND(MONTH(Taulukko1[[#This Row],[Alku PVM]] )=6))</f>
        <v>0</v>
      </c>
      <c r="AH2010" s="90" t="b">
        <f>OR(MONTH(Taulukko1[[#This Row],[Loppu PVM]])&lt;=6,AND(MONTH(Taulukko1[[#This Row],[Loppu PVM]] )=6))</f>
        <v>0</v>
      </c>
    </row>
    <row r="2011" spans="1:34" ht="12.75" customHeight="1">
      <c r="A2011" t="s">
        <v>8</v>
      </c>
      <c r="B2011" s="23">
        <v>41141</v>
      </c>
      <c r="C2011" t="s">
        <v>3834</v>
      </c>
      <c r="D2011" s="24"/>
      <c r="E2011" s="62">
        <v>30</v>
      </c>
      <c r="F2011" s="4">
        <v>41193</v>
      </c>
      <c r="G2011" s="5">
        <v>24</v>
      </c>
      <c r="H2011" s="22">
        <v>30</v>
      </c>
      <c r="I2011" s="126">
        <f>INDEX('TOL2008'!B:B,MATCH(A2011,'TOL2008'!A:A,0))</f>
        <v>28110</v>
      </c>
      <c r="J2011" s="126" t="str">
        <f>INDEX(Pääluokka!$H$2:$H$100,MATCH(VALUE(LEFT(Taulukko1[[#This Row],[TOL2008]],2)),Pääluokka!$G$2:$G$100,0))</f>
        <v>Teollisuus</v>
      </c>
      <c r="K2011" s="126" t="str">
        <f>INDEX(Pääluokka!$I$2:$I$100,MATCH(VALUE(LEFT(Taulukko1[[#This Row],[TOL2008]],2)),Pääluokka!$G$2:$G$100,0))</f>
        <v>Teollisuus (C-E)</v>
      </c>
      <c r="L2011" s="41">
        <f t="shared" si="310"/>
        <v>52</v>
      </c>
      <c r="M2011" s="43">
        <f t="shared" si="311"/>
        <v>41141</v>
      </c>
      <c r="N2011" s="43">
        <f t="shared" si="312"/>
        <v>41193</v>
      </c>
      <c r="O2011" s="43">
        <f t="shared" si="313"/>
        <v>41122</v>
      </c>
      <c r="P2011" s="43">
        <f t="shared" si="314"/>
        <v>41183</v>
      </c>
      <c r="Q2011" s="41">
        <f t="shared" si="315"/>
        <v>2012</v>
      </c>
      <c r="R2011" s="41">
        <f t="shared" si="316"/>
        <v>2012</v>
      </c>
      <c r="S2011" s="43" t="str">
        <f>YEAR(Taulukko1[[#This Row],[Alku KK]])&amp;"Q"&amp;ROUNDDOWN((MONTH(Taulukko1[[#This Row],[Alku KK]])-1)/3+1,0)</f>
        <v>2012Q3</v>
      </c>
      <c r="T2011" s="43" t="str">
        <f>YEAR(Taulukko1[[#This Row],[Loppu KK]])&amp;"Q"&amp;ROUNDDOWN((MONTH(Taulukko1[[#This Row],[Loppu KK]])-1)/3+1,0)</f>
        <v>2012Q4</v>
      </c>
      <c r="U2011" s="66">
        <f>IF(COUNT(Taulukko1[[#This Row],[Neuvottelujen alaiset ]])=1,Taulukko1[[#This Row],[Neuvottelujen alaiset ]],Taulukko1[[#This Row],[Vähennystarve]])</f>
        <v>30</v>
      </c>
      <c r="V2011" s="44">
        <f t="shared" si="317"/>
        <v>1</v>
      </c>
      <c r="W2011" s="44">
        <f t="shared" si="318"/>
        <v>0.8</v>
      </c>
      <c r="X2011" s="44">
        <f t="shared" si="319"/>
        <v>0.8</v>
      </c>
      <c r="Y2011" s="90" t="b">
        <f>AND(MONTH(Taulukko1[[#This Row],[Alku PVM]] )=6,DAY(Taulukko1[[#This Row],[Alku PVM]] )&gt;19)</f>
        <v>0</v>
      </c>
      <c r="Z2011" s="90" t="b">
        <f>AND(MONTH(Taulukko1[[#This Row],[Loppu PVM]] )=6,DAY(Taulukko1[[#This Row],[Loppu PVM]] )&gt;19)</f>
        <v>0</v>
      </c>
      <c r="AA2011" s="90" t="b">
        <f>OR(MONTH(Taulukko1[[#This Row],[Alku PVM]] )&lt;=5,AND(MONTH(Taulukko1[[#This Row],[Alku PVM]] )=6,DAY(Taulukko1[[#This Row],[Alku PVM]] )&lt;20))</f>
        <v>0</v>
      </c>
      <c r="AB2011" s="90" t="b">
        <f>OR(MONTH(Taulukko1[[#This Row],[Loppu PVM]])&lt;=5,AND(MONTH(Taulukko1[[#This Row],[Loppu PVM]] )=6,DAY(Taulukko1[[#This Row],[Loppu PVM]])&lt;20))</f>
        <v>0</v>
      </c>
      <c r="AC2011" s="90" t="b">
        <f>OR(MONTH(Taulukko1[[#This Row],[Alku PVM]] )&lt;=3,AND(MONTH(Taulukko1[[#This Row],[Alku PVM]] )=3))</f>
        <v>0</v>
      </c>
      <c r="AD2011" s="90" t="b">
        <f>OR(MONTH(Taulukko1[[#This Row],[Loppu PVM]] )&lt;=3,AND(MONTH(Taulukko1[[#This Row],[Loppu PVM]] )=3))</f>
        <v>0</v>
      </c>
      <c r="AE2011" s="90" t="b">
        <f>OR(MONTH(Taulukko1[[#This Row],[Alku PVM]] )&lt;=9,AND(MONTH(Taulukko1[[#This Row],[Alku PVM]] )=9))</f>
        <v>1</v>
      </c>
      <c r="AF2011" s="90" t="b">
        <f>OR(MONTH(Taulukko1[[#This Row],[Loppu PVM]])&lt;=9,AND(MONTH(Taulukko1[[#This Row],[Loppu PVM]] )=9))</f>
        <v>0</v>
      </c>
      <c r="AG2011" s="90" t="b">
        <f>OR(MONTH(Taulukko1[[#This Row],[Alku PVM]] )&lt;=6,AND(MONTH(Taulukko1[[#This Row],[Alku PVM]] )=6))</f>
        <v>0</v>
      </c>
      <c r="AH2011" s="90" t="b">
        <f>OR(MONTH(Taulukko1[[#This Row],[Loppu PVM]])&lt;=6,AND(MONTH(Taulukko1[[#This Row],[Loppu PVM]] )=6))</f>
        <v>0</v>
      </c>
    </row>
    <row r="2012" spans="1:34" ht="12.75" customHeight="1">
      <c r="A2012" t="s">
        <v>4252</v>
      </c>
      <c r="B2012" s="23">
        <v>41143</v>
      </c>
      <c r="C2012" t="s">
        <v>4251</v>
      </c>
      <c r="D2012" s="5">
        <v>10</v>
      </c>
      <c r="F2012" s="4"/>
      <c r="G2012" s="5"/>
      <c r="H2012" s="22">
        <v>10</v>
      </c>
      <c r="I2012" s="126" t="e">
        <f>INDEX('TOL2008'!B:B,MATCH(A2012,'TOL2008'!A:A,0))</f>
        <v>#N/A</v>
      </c>
      <c r="J2012" s="126" t="e">
        <f>INDEX(Pääluokka!$H$2:$H$100,MATCH(VALUE(LEFT(Taulukko1[[#This Row],[TOL2008]],2)),Pääluokka!$G$2:$G$100,0))</f>
        <v>#N/A</v>
      </c>
      <c r="K2012" s="126" t="e">
        <f>INDEX(Pääluokka!$I$2:$I$100,MATCH(VALUE(LEFT(Taulukko1[[#This Row],[TOL2008]],2)),Pääluokka!$G$2:$G$100,0))</f>
        <v>#N/A</v>
      </c>
      <c r="L2012" s="41" t="str">
        <f t="shared" si="310"/>
        <v>NA</v>
      </c>
      <c r="M2012" s="43">
        <f t="shared" si="311"/>
        <v>41143</v>
      </c>
      <c r="N2012" s="43">
        <f t="shared" si="312"/>
        <v>41194</v>
      </c>
      <c r="O2012" s="43">
        <f t="shared" si="313"/>
        <v>41122</v>
      </c>
      <c r="P2012" s="43">
        <f t="shared" si="314"/>
        <v>41183</v>
      </c>
      <c r="Q2012" s="41">
        <f t="shared" si="315"/>
        <v>2012</v>
      </c>
      <c r="R2012" s="41">
        <f t="shared" si="316"/>
        <v>2012</v>
      </c>
      <c r="S2012" s="43" t="str">
        <f>YEAR(Taulukko1[[#This Row],[Alku KK]])&amp;"Q"&amp;ROUNDDOWN((MONTH(Taulukko1[[#This Row],[Alku KK]])-1)/3+1,0)</f>
        <v>2012Q3</v>
      </c>
      <c r="T2012" s="43" t="str">
        <f>YEAR(Taulukko1[[#This Row],[Loppu KK]])&amp;"Q"&amp;ROUNDDOWN((MONTH(Taulukko1[[#This Row],[Loppu KK]])-1)/3+1,0)</f>
        <v>2012Q4</v>
      </c>
      <c r="U2012" s="66">
        <f>IF(COUNT(Taulukko1[[#This Row],[Neuvottelujen alaiset ]])=1,Taulukko1[[#This Row],[Neuvottelujen alaiset ]],Taulukko1[[#This Row],[Vähennystarve]])</f>
        <v>10</v>
      </c>
      <c r="V2012" s="44" t="str">
        <f t="shared" si="317"/>
        <v>NA</v>
      </c>
      <c r="W2012" s="44" t="str">
        <f t="shared" si="318"/>
        <v>NA</v>
      </c>
      <c r="X2012" s="44" t="str">
        <f t="shared" si="319"/>
        <v>NA</v>
      </c>
      <c r="Y2012" s="90" t="b">
        <f>AND(MONTH(Taulukko1[[#This Row],[Alku PVM]] )=6,DAY(Taulukko1[[#This Row],[Alku PVM]] )&gt;19)</f>
        <v>0</v>
      </c>
      <c r="Z2012" s="90" t="b">
        <f>AND(MONTH(Taulukko1[[#This Row],[Loppu PVM]] )=6,DAY(Taulukko1[[#This Row],[Loppu PVM]] )&gt;19)</f>
        <v>0</v>
      </c>
      <c r="AA2012" s="90" t="b">
        <f>OR(MONTH(Taulukko1[[#This Row],[Alku PVM]] )&lt;=5,AND(MONTH(Taulukko1[[#This Row],[Alku PVM]] )=6,DAY(Taulukko1[[#This Row],[Alku PVM]] )&lt;20))</f>
        <v>0</v>
      </c>
      <c r="AB2012" s="90" t="b">
        <f>OR(MONTH(Taulukko1[[#This Row],[Loppu PVM]])&lt;=5,AND(MONTH(Taulukko1[[#This Row],[Loppu PVM]] )=6,DAY(Taulukko1[[#This Row],[Loppu PVM]])&lt;20))</f>
        <v>0</v>
      </c>
      <c r="AC2012" s="90" t="b">
        <f>OR(MONTH(Taulukko1[[#This Row],[Alku PVM]] )&lt;=3,AND(MONTH(Taulukko1[[#This Row],[Alku PVM]] )=3))</f>
        <v>0</v>
      </c>
      <c r="AD2012" s="90" t="b">
        <f>OR(MONTH(Taulukko1[[#This Row],[Loppu PVM]] )&lt;=3,AND(MONTH(Taulukko1[[#This Row],[Loppu PVM]] )=3))</f>
        <v>0</v>
      </c>
      <c r="AE2012" s="90" t="b">
        <f>OR(MONTH(Taulukko1[[#This Row],[Alku PVM]] )&lt;=9,AND(MONTH(Taulukko1[[#This Row],[Alku PVM]] )=9))</f>
        <v>1</v>
      </c>
      <c r="AF2012" s="90" t="b">
        <f>OR(MONTH(Taulukko1[[#This Row],[Loppu PVM]])&lt;=9,AND(MONTH(Taulukko1[[#This Row],[Loppu PVM]] )=9))</f>
        <v>0</v>
      </c>
      <c r="AG2012" s="90" t="b">
        <f>OR(MONTH(Taulukko1[[#This Row],[Alku PVM]] )&lt;=6,AND(MONTH(Taulukko1[[#This Row],[Alku PVM]] )=6))</f>
        <v>0</v>
      </c>
      <c r="AH2012" s="90" t="b">
        <f>OR(MONTH(Taulukko1[[#This Row],[Loppu PVM]])&lt;=6,AND(MONTH(Taulukko1[[#This Row],[Loppu PVM]] )=6))</f>
        <v>0</v>
      </c>
    </row>
    <row r="2013" spans="1:34" ht="12.75" customHeight="1">
      <c r="A2013" t="s">
        <v>930</v>
      </c>
      <c r="B2013" s="23">
        <v>41143</v>
      </c>
      <c r="C2013" t="s">
        <v>4026</v>
      </c>
      <c r="D2013" s="24"/>
      <c r="E2013" s="62">
        <v>16</v>
      </c>
      <c r="F2013" s="4">
        <v>41193</v>
      </c>
      <c r="G2013" s="5">
        <v>5</v>
      </c>
      <c r="H2013" s="22">
        <v>16</v>
      </c>
      <c r="I2013" s="126">
        <f>INDEX('TOL2008'!B:B,MATCH(A2013,'TOL2008'!A:A,0))</f>
        <v>23120</v>
      </c>
      <c r="J2013" s="126" t="str">
        <f>INDEX(Pääluokka!$H$2:$H$100,MATCH(VALUE(LEFT(Taulukko1[[#This Row],[TOL2008]],2)),Pääluokka!$G$2:$G$100,0))</f>
        <v>Teollisuus</v>
      </c>
      <c r="K2013" s="126" t="str">
        <f>INDEX(Pääluokka!$I$2:$I$100,MATCH(VALUE(LEFT(Taulukko1[[#This Row],[TOL2008]],2)),Pääluokka!$G$2:$G$100,0))</f>
        <v>Teollisuus (C-E)</v>
      </c>
      <c r="L2013" s="41">
        <f t="shared" si="310"/>
        <v>50</v>
      </c>
      <c r="M2013" s="43">
        <f t="shared" si="311"/>
        <v>41143</v>
      </c>
      <c r="N2013" s="43">
        <f t="shared" si="312"/>
        <v>41193</v>
      </c>
      <c r="O2013" s="43">
        <f t="shared" si="313"/>
        <v>41122</v>
      </c>
      <c r="P2013" s="43">
        <f t="shared" si="314"/>
        <v>41183</v>
      </c>
      <c r="Q2013" s="41">
        <f t="shared" si="315"/>
        <v>2012</v>
      </c>
      <c r="R2013" s="41">
        <f t="shared" si="316"/>
        <v>2012</v>
      </c>
      <c r="S2013" s="43" t="str">
        <f>YEAR(Taulukko1[[#This Row],[Alku KK]])&amp;"Q"&amp;ROUNDDOWN((MONTH(Taulukko1[[#This Row],[Alku KK]])-1)/3+1,0)</f>
        <v>2012Q3</v>
      </c>
      <c r="T2013" s="43" t="str">
        <f>YEAR(Taulukko1[[#This Row],[Loppu KK]])&amp;"Q"&amp;ROUNDDOWN((MONTH(Taulukko1[[#This Row],[Loppu KK]])-1)/3+1,0)</f>
        <v>2012Q4</v>
      </c>
      <c r="U2013" s="66">
        <f>IF(COUNT(Taulukko1[[#This Row],[Neuvottelujen alaiset ]])=1,Taulukko1[[#This Row],[Neuvottelujen alaiset ]],Taulukko1[[#This Row],[Vähennystarve]])</f>
        <v>16</v>
      </c>
      <c r="V2013" s="44">
        <f t="shared" si="317"/>
        <v>1</v>
      </c>
      <c r="W2013" s="44">
        <f t="shared" si="318"/>
        <v>0.3125</v>
      </c>
      <c r="X2013" s="44">
        <f t="shared" si="319"/>
        <v>0.3125</v>
      </c>
      <c r="Y2013" s="90" t="b">
        <f>AND(MONTH(Taulukko1[[#This Row],[Alku PVM]] )=6,DAY(Taulukko1[[#This Row],[Alku PVM]] )&gt;19)</f>
        <v>0</v>
      </c>
      <c r="Z2013" s="90" t="b">
        <f>AND(MONTH(Taulukko1[[#This Row],[Loppu PVM]] )=6,DAY(Taulukko1[[#This Row],[Loppu PVM]] )&gt;19)</f>
        <v>0</v>
      </c>
      <c r="AA2013" s="90" t="b">
        <f>OR(MONTH(Taulukko1[[#This Row],[Alku PVM]] )&lt;=5,AND(MONTH(Taulukko1[[#This Row],[Alku PVM]] )=6,DAY(Taulukko1[[#This Row],[Alku PVM]] )&lt;20))</f>
        <v>0</v>
      </c>
      <c r="AB2013" s="90" t="b">
        <f>OR(MONTH(Taulukko1[[#This Row],[Loppu PVM]])&lt;=5,AND(MONTH(Taulukko1[[#This Row],[Loppu PVM]] )=6,DAY(Taulukko1[[#This Row],[Loppu PVM]])&lt;20))</f>
        <v>0</v>
      </c>
      <c r="AC2013" s="90" t="b">
        <f>OR(MONTH(Taulukko1[[#This Row],[Alku PVM]] )&lt;=3,AND(MONTH(Taulukko1[[#This Row],[Alku PVM]] )=3))</f>
        <v>0</v>
      </c>
      <c r="AD2013" s="90" t="b">
        <f>OR(MONTH(Taulukko1[[#This Row],[Loppu PVM]] )&lt;=3,AND(MONTH(Taulukko1[[#This Row],[Loppu PVM]] )=3))</f>
        <v>0</v>
      </c>
      <c r="AE2013" s="90" t="b">
        <f>OR(MONTH(Taulukko1[[#This Row],[Alku PVM]] )&lt;=9,AND(MONTH(Taulukko1[[#This Row],[Alku PVM]] )=9))</f>
        <v>1</v>
      </c>
      <c r="AF2013" s="90" t="b">
        <f>OR(MONTH(Taulukko1[[#This Row],[Loppu PVM]])&lt;=9,AND(MONTH(Taulukko1[[#This Row],[Loppu PVM]] )=9))</f>
        <v>0</v>
      </c>
      <c r="AG2013" s="90" t="b">
        <f>OR(MONTH(Taulukko1[[#This Row],[Alku PVM]] )&lt;=6,AND(MONTH(Taulukko1[[#This Row],[Alku PVM]] )=6))</f>
        <v>0</v>
      </c>
      <c r="AH2013" s="90" t="b">
        <f>OR(MONTH(Taulukko1[[#This Row],[Loppu PVM]])&lt;=6,AND(MONTH(Taulukko1[[#This Row],[Loppu PVM]] )=6))</f>
        <v>0</v>
      </c>
    </row>
    <row r="2014" spans="1:34" ht="12.75" customHeight="1">
      <c r="A2014" s="21" t="s">
        <v>4192</v>
      </c>
      <c r="B2014" s="23">
        <v>41144</v>
      </c>
      <c r="C2014" s="21" t="s">
        <v>4191</v>
      </c>
      <c r="D2014" s="24"/>
      <c r="E2014" s="62">
        <v>60</v>
      </c>
      <c r="F2014" s="23"/>
      <c r="G2014" s="24"/>
      <c r="H2014" s="22">
        <v>60</v>
      </c>
      <c r="I2014" s="126" t="e">
        <f>INDEX('TOL2008'!B:B,MATCH(A2014,'TOL2008'!A:A,0))</f>
        <v>#N/A</v>
      </c>
      <c r="J2014" s="126" t="e">
        <f>INDEX(Pääluokka!$H$2:$H$100,MATCH(VALUE(LEFT(Taulukko1[[#This Row],[TOL2008]],2)),Pääluokka!$G$2:$G$100,0))</f>
        <v>#N/A</v>
      </c>
      <c r="K2014" s="126" t="e">
        <f>INDEX(Pääluokka!$I$2:$I$100,MATCH(VALUE(LEFT(Taulukko1[[#This Row],[TOL2008]],2)),Pääluokka!$G$2:$G$100,0))</f>
        <v>#N/A</v>
      </c>
      <c r="L2014" s="41" t="str">
        <f t="shared" si="310"/>
        <v>NA</v>
      </c>
      <c r="M2014" s="43">
        <f t="shared" si="311"/>
        <v>41144</v>
      </c>
      <c r="N2014" s="43">
        <f t="shared" si="312"/>
        <v>41195</v>
      </c>
      <c r="O2014" s="43">
        <f t="shared" si="313"/>
        <v>41122</v>
      </c>
      <c r="P2014" s="43">
        <f t="shared" si="314"/>
        <v>41183</v>
      </c>
      <c r="Q2014" s="41">
        <f t="shared" si="315"/>
        <v>2012</v>
      </c>
      <c r="R2014" s="41">
        <f t="shared" si="316"/>
        <v>2012</v>
      </c>
      <c r="S2014" s="43" t="str">
        <f>YEAR(Taulukko1[[#This Row],[Alku KK]])&amp;"Q"&amp;ROUNDDOWN((MONTH(Taulukko1[[#This Row],[Alku KK]])-1)/3+1,0)</f>
        <v>2012Q3</v>
      </c>
      <c r="T2014" s="43" t="str">
        <f>YEAR(Taulukko1[[#This Row],[Loppu KK]])&amp;"Q"&amp;ROUNDDOWN((MONTH(Taulukko1[[#This Row],[Loppu KK]])-1)/3+1,0)</f>
        <v>2012Q4</v>
      </c>
      <c r="U2014" s="66">
        <f>IF(COUNT(Taulukko1[[#This Row],[Neuvottelujen alaiset ]])=1,Taulukko1[[#This Row],[Neuvottelujen alaiset ]],Taulukko1[[#This Row],[Vähennystarve]])</f>
        <v>60</v>
      </c>
      <c r="V2014" s="44">
        <f t="shared" si="317"/>
        <v>1</v>
      </c>
      <c r="W2014" s="44" t="str">
        <f t="shared" si="318"/>
        <v>NA</v>
      </c>
      <c r="X2014" s="44" t="str">
        <f t="shared" si="319"/>
        <v>NA</v>
      </c>
      <c r="Y2014" s="90" t="b">
        <f>AND(MONTH(Taulukko1[[#This Row],[Alku PVM]] )=6,DAY(Taulukko1[[#This Row],[Alku PVM]] )&gt;19)</f>
        <v>0</v>
      </c>
      <c r="Z2014" s="90" t="b">
        <f>AND(MONTH(Taulukko1[[#This Row],[Loppu PVM]] )=6,DAY(Taulukko1[[#This Row],[Loppu PVM]] )&gt;19)</f>
        <v>0</v>
      </c>
      <c r="AA2014" s="90" t="b">
        <f>OR(MONTH(Taulukko1[[#This Row],[Alku PVM]] )&lt;=5,AND(MONTH(Taulukko1[[#This Row],[Alku PVM]] )=6,DAY(Taulukko1[[#This Row],[Alku PVM]] )&lt;20))</f>
        <v>0</v>
      </c>
      <c r="AB2014" s="90" t="b">
        <f>OR(MONTH(Taulukko1[[#This Row],[Loppu PVM]])&lt;=5,AND(MONTH(Taulukko1[[#This Row],[Loppu PVM]] )=6,DAY(Taulukko1[[#This Row],[Loppu PVM]])&lt;20))</f>
        <v>0</v>
      </c>
      <c r="AC2014" s="90" t="b">
        <f>OR(MONTH(Taulukko1[[#This Row],[Alku PVM]] )&lt;=3,AND(MONTH(Taulukko1[[#This Row],[Alku PVM]] )=3))</f>
        <v>0</v>
      </c>
      <c r="AD2014" s="90" t="b">
        <f>OR(MONTH(Taulukko1[[#This Row],[Loppu PVM]] )&lt;=3,AND(MONTH(Taulukko1[[#This Row],[Loppu PVM]] )=3))</f>
        <v>0</v>
      </c>
      <c r="AE2014" s="90" t="b">
        <f>OR(MONTH(Taulukko1[[#This Row],[Alku PVM]] )&lt;=9,AND(MONTH(Taulukko1[[#This Row],[Alku PVM]] )=9))</f>
        <v>1</v>
      </c>
      <c r="AF2014" s="90" t="b">
        <f>OR(MONTH(Taulukko1[[#This Row],[Loppu PVM]])&lt;=9,AND(MONTH(Taulukko1[[#This Row],[Loppu PVM]] )=9))</f>
        <v>0</v>
      </c>
      <c r="AG2014" s="90" t="b">
        <f>OR(MONTH(Taulukko1[[#This Row],[Alku PVM]] )&lt;=6,AND(MONTH(Taulukko1[[#This Row],[Alku PVM]] )=6))</f>
        <v>0</v>
      </c>
      <c r="AH2014" s="90" t="b">
        <f>OR(MONTH(Taulukko1[[#This Row],[Loppu PVM]])&lt;=6,AND(MONTH(Taulukko1[[#This Row],[Loppu PVM]] )=6))</f>
        <v>0</v>
      </c>
    </row>
    <row r="2015" spans="1:34" ht="12.75" customHeight="1">
      <c r="A2015" s="21" t="s">
        <v>4029</v>
      </c>
      <c r="B2015" s="23">
        <v>41145</v>
      </c>
      <c r="C2015" s="21" t="s">
        <v>4028</v>
      </c>
      <c r="D2015" s="24"/>
      <c r="E2015" s="62">
        <v>20</v>
      </c>
      <c r="F2015" s="23"/>
      <c r="G2015" s="24"/>
      <c r="H2015" s="22">
        <v>225</v>
      </c>
      <c r="I2015" s="126" t="e">
        <f>INDEX('TOL2008'!B:B,MATCH(A2015,'TOL2008'!A:A,0))</f>
        <v>#N/A</v>
      </c>
      <c r="J2015" s="126" t="e">
        <f>INDEX(Pääluokka!$H$2:$H$100,MATCH(VALUE(LEFT(Taulukko1[[#This Row],[TOL2008]],2)),Pääluokka!$G$2:$G$100,0))</f>
        <v>#N/A</v>
      </c>
      <c r="K2015" s="126" t="e">
        <f>INDEX(Pääluokka!$I$2:$I$100,MATCH(VALUE(LEFT(Taulukko1[[#This Row],[TOL2008]],2)),Pääluokka!$G$2:$G$100,0))</f>
        <v>#N/A</v>
      </c>
      <c r="L2015" s="41" t="str">
        <f t="shared" si="310"/>
        <v>NA</v>
      </c>
      <c r="M2015" s="43">
        <f t="shared" si="311"/>
        <v>41145</v>
      </c>
      <c r="N2015" s="43">
        <f t="shared" si="312"/>
        <v>41196</v>
      </c>
      <c r="O2015" s="43">
        <f t="shared" si="313"/>
        <v>41122</v>
      </c>
      <c r="P2015" s="43">
        <f t="shared" si="314"/>
        <v>41183</v>
      </c>
      <c r="Q2015" s="41">
        <f t="shared" si="315"/>
        <v>2012</v>
      </c>
      <c r="R2015" s="41">
        <f t="shared" si="316"/>
        <v>2012</v>
      </c>
      <c r="S2015" s="43" t="str">
        <f>YEAR(Taulukko1[[#This Row],[Alku KK]])&amp;"Q"&amp;ROUNDDOWN((MONTH(Taulukko1[[#This Row],[Alku KK]])-1)/3+1,0)</f>
        <v>2012Q3</v>
      </c>
      <c r="T2015" s="43" t="str">
        <f>YEAR(Taulukko1[[#This Row],[Loppu KK]])&amp;"Q"&amp;ROUNDDOWN((MONTH(Taulukko1[[#This Row],[Loppu KK]])-1)/3+1,0)</f>
        <v>2012Q4</v>
      </c>
      <c r="U2015" s="66">
        <f>IF(COUNT(Taulukko1[[#This Row],[Neuvottelujen alaiset ]])=1,Taulukko1[[#This Row],[Neuvottelujen alaiset ]],Taulukko1[[#This Row],[Vähennystarve]])</f>
        <v>225</v>
      </c>
      <c r="V2015" s="44">
        <f t="shared" si="317"/>
        <v>8.8888888888888892E-2</v>
      </c>
      <c r="W2015" s="44" t="str">
        <f t="shared" si="318"/>
        <v>NA</v>
      </c>
      <c r="X2015" s="44" t="str">
        <f t="shared" si="319"/>
        <v>NA</v>
      </c>
      <c r="Y2015" s="90" t="b">
        <f>AND(MONTH(Taulukko1[[#This Row],[Alku PVM]] )=6,DAY(Taulukko1[[#This Row],[Alku PVM]] )&gt;19)</f>
        <v>0</v>
      </c>
      <c r="Z2015" s="90" t="b">
        <f>AND(MONTH(Taulukko1[[#This Row],[Loppu PVM]] )=6,DAY(Taulukko1[[#This Row],[Loppu PVM]] )&gt;19)</f>
        <v>0</v>
      </c>
      <c r="AA2015" s="90" t="b">
        <f>OR(MONTH(Taulukko1[[#This Row],[Alku PVM]] )&lt;=5,AND(MONTH(Taulukko1[[#This Row],[Alku PVM]] )=6,DAY(Taulukko1[[#This Row],[Alku PVM]] )&lt;20))</f>
        <v>0</v>
      </c>
      <c r="AB2015" s="90" t="b">
        <f>OR(MONTH(Taulukko1[[#This Row],[Loppu PVM]])&lt;=5,AND(MONTH(Taulukko1[[#This Row],[Loppu PVM]] )=6,DAY(Taulukko1[[#This Row],[Loppu PVM]])&lt;20))</f>
        <v>0</v>
      </c>
      <c r="AC2015" s="90" t="b">
        <f>OR(MONTH(Taulukko1[[#This Row],[Alku PVM]] )&lt;=3,AND(MONTH(Taulukko1[[#This Row],[Alku PVM]] )=3))</f>
        <v>0</v>
      </c>
      <c r="AD2015" s="90" t="b">
        <f>OR(MONTH(Taulukko1[[#This Row],[Loppu PVM]] )&lt;=3,AND(MONTH(Taulukko1[[#This Row],[Loppu PVM]] )=3))</f>
        <v>0</v>
      </c>
      <c r="AE2015" s="90" t="b">
        <f>OR(MONTH(Taulukko1[[#This Row],[Alku PVM]] )&lt;=9,AND(MONTH(Taulukko1[[#This Row],[Alku PVM]] )=9))</f>
        <v>1</v>
      </c>
      <c r="AF2015" s="90" t="b">
        <f>OR(MONTH(Taulukko1[[#This Row],[Loppu PVM]])&lt;=9,AND(MONTH(Taulukko1[[#This Row],[Loppu PVM]] )=9))</f>
        <v>0</v>
      </c>
      <c r="AG2015" s="90" t="b">
        <f>OR(MONTH(Taulukko1[[#This Row],[Alku PVM]] )&lt;=6,AND(MONTH(Taulukko1[[#This Row],[Alku PVM]] )=6))</f>
        <v>0</v>
      </c>
      <c r="AH2015" s="90" t="b">
        <f>OR(MONTH(Taulukko1[[#This Row],[Loppu PVM]])&lt;=6,AND(MONTH(Taulukko1[[#This Row],[Loppu PVM]] )=6))</f>
        <v>0</v>
      </c>
    </row>
    <row r="2016" spans="1:34" ht="12.75" customHeight="1">
      <c r="A2016" t="s">
        <v>1145</v>
      </c>
      <c r="B2016" s="23">
        <v>41148</v>
      </c>
      <c r="C2016" t="s">
        <v>4166</v>
      </c>
      <c r="D2016" s="5" t="s">
        <v>25</v>
      </c>
      <c r="E2016" s="62">
        <v>78</v>
      </c>
      <c r="F2016" s="4">
        <v>41186</v>
      </c>
      <c r="G2016" s="5">
        <v>75</v>
      </c>
      <c r="H2016" s="22">
        <v>330</v>
      </c>
      <c r="I2016" s="126">
        <f>INDEX('TOL2008'!B:B,MATCH(A2016,'TOL2008'!A:A,0))</f>
        <v>81210</v>
      </c>
      <c r="J2016" s="126" t="str">
        <f>INDEX(Pääluokka!$H$2:$H$100,MATCH(VALUE(LEFT(Taulukko1[[#This Row],[TOL2008]],2)),Pääluokka!$G$2:$G$100,0))</f>
        <v>Hallinto- ja tukipalvelutoiminta</v>
      </c>
      <c r="K2016" s="126" t="str">
        <f>INDEX(Pääluokka!$I$2:$I$100,MATCH(VALUE(LEFT(Taulukko1[[#This Row],[TOL2008]],2)),Pääluokka!$G$2:$G$100,0))</f>
        <v>Palvelualat (G-N, R, S)</v>
      </c>
      <c r="L2016" s="41">
        <f t="shared" si="310"/>
        <v>38</v>
      </c>
      <c r="M2016" s="43">
        <f t="shared" si="311"/>
        <v>41148</v>
      </c>
      <c r="N2016" s="43">
        <f t="shared" si="312"/>
        <v>41186</v>
      </c>
      <c r="O2016" s="43">
        <f t="shared" si="313"/>
        <v>41122</v>
      </c>
      <c r="P2016" s="43">
        <f t="shared" si="314"/>
        <v>41183</v>
      </c>
      <c r="Q2016" s="41">
        <f t="shared" si="315"/>
        <v>2012</v>
      </c>
      <c r="R2016" s="41">
        <f t="shared" si="316"/>
        <v>2012</v>
      </c>
      <c r="S2016" s="43" t="str">
        <f>YEAR(Taulukko1[[#This Row],[Alku KK]])&amp;"Q"&amp;ROUNDDOWN((MONTH(Taulukko1[[#This Row],[Alku KK]])-1)/3+1,0)</f>
        <v>2012Q3</v>
      </c>
      <c r="T2016" s="43" t="str">
        <f>YEAR(Taulukko1[[#This Row],[Loppu KK]])&amp;"Q"&amp;ROUNDDOWN((MONTH(Taulukko1[[#This Row],[Loppu KK]])-1)/3+1,0)</f>
        <v>2012Q4</v>
      </c>
      <c r="U2016" s="66">
        <f>IF(COUNT(Taulukko1[[#This Row],[Neuvottelujen alaiset ]])=1,Taulukko1[[#This Row],[Neuvottelujen alaiset ]],Taulukko1[[#This Row],[Vähennystarve]])</f>
        <v>330</v>
      </c>
      <c r="V2016" s="44">
        <f t="shared" si="317"/>
        <v>0.23636363636363636</v>
      </c>
      <c r="W2016" s="44">
        <f t="shared" si="318"/>
        <v>0.22727272727272727</v>
      </c>
      <c r="X2016" s="44">
        <f t="shared" si="319"/>
        <v>0.96153846153846156</v>
      </c>
      <c r="Y2016" s="90" t="b">
        <f>AND(MONTH(Taulukko1[[#This Row],[Alku PVM]] )=6,DAY(Taulukko1[[#This Row],[Alku PVM]] )&gt;19)</f>
        <v>0</v>
      </c>
      <c r="Z2016" s="90" t="b">
        <f>AND(MONTH(Taulukko1[[#This Row],[Loppu PVM]] )=6,DAY(Taulukko1[[#This Row],[Loppu PVM]] )&gt;19)</f>
        <v>0</v>
      </c>
      <c r="AA2016" s="90" t="b">
        <f>OR(MONTH(Taulukko1[[#This Row],[Alku PVM]] )&lt;=5,AND(MONTH(Taulukko1[[#This Row],[Alku PVM]] )=6,DAY(Taulukko1[[#This Row],[Alku PVM]] )&lt;20))</f>
        <v>0</v>
      </c>
      <c r="AB2016" s="90" t="b">
        <f>OR(MONTH(Taulukko1[[#This Row],[Loppu PVM]])&lt;=5,AND(MONTH(Taulukko1[[#This Row],[Loppu PVM]] )=6,DAY(Taulukko1[[#This Row],[Loppu PVM]])&lt;20))</f>
        <v>0</v>
      </c>
      <c r="AC2016" s="90" t="b">
        <f>OR(MONTH(Taulukko1[[#This Row],[Alku PVM]] )&lt;=3,AND(MONTH(Taulukko1[[#This Row],[Alku PVM]] )=3))</f>
        <v>0</v>
      </c>
      <c r="AD2016" s="90" t="b">
        <f>OR(MONTH(Taulukko1[[#This Row],[Loppu PVM]] )&lt;=3,AND(MONTH(Taulukko1[[#This Row],[Loppu PVM]] )=3))</f>
        <v>0</v>
      </c>
      <c r="AE2016" s="90" t="b">
        <f>OR(MONTH(Taulukko1[[#This Row],[Alku PVM]] )&lt;=9,AND(MONTH(Taulukko1[[#This Row],[Alku PVM]] )=9))</f>
        <v>1</v>
      </c>
      <c r="AF2016" s="90" t="b">
        <f>OR(MONTH(Taulukko1[[#This Row],[Loppu PVM]])&lt;=9,AND(MONTH(Taulukko1[[#This Row],[Loppu PVM]] )=9))</f>
        <v>0</v>
      </c>
      <c r="AG2016" s="90" t="b">
        <f>OR(MONTH(Taulukko1[[#This Row],[Alku PVM]] )&lt;=6,AND(MONTH(Taulukko1[[#This Row],[Alku PVM]] )=6))</f>
        <v>0</v>
      </c>
      <c r="AH2016" s="90" t="b">
        <f>OR(MONTH(Taulukko1[[#This Row],[Loppu PVM]])&lt;=6,AND(MONTH(Taulukko1[[#This Row],[Loppu PVM]] )=6))</f>
        <v>0</v>
      </c>
    </row>
    <row r="2017" spans="1:34" ht="12.75" customHeight="1">
      <c r="A2017" s="21" t="s">
        <v>511</v>
      </c>
      <c r="B2017" s="23">
        <v>41149</v>
      </c>
      <c r="C2017" s="21" t="s">
        <v>4210</v>
      </c>
      <c r="D2017" s="24"/>
      <c r="E2017" s="62">
        <v>4</v>
      </c>
      <c r="F2017" s="23"/>
      <c r="G2017" s="24"/>
      <c r="H2017" s="22">
        <v>4</v>
      </c>
      <c r="I2017" s="126">
        <f>INDEX('TOL2008'!B:B,MATCH(A2017,'TOL2008'!A:A,0))</f>
        <v>18120</v>
      </c>
      <c r="J2017" s="126" t="str">
        <f>INDEX(Pääluokka!$H$2:$H$100,MATCH(VALUE(LEFT(Taulukko1[[#This Row],[TOL2008]],2)),Pääluokka!$G$2:$G$100,0))</f>
        <v>Teollisuus</v>
      </c>
      <c r="K2017" s="126" t="str">
        <f>INDEX(Pääluokka!$I$2:$I$100,MATCH(VALUE(LEFT(Taulukko1[[#This Row],[TOL2008]],2)),Pääluokka!$G$2:$G$100,0))</f>
        <v>Teollisuus (C-E)</v>
      </c>
      <c r="L2017" s="41" t="str">
        <f t="shared" si="310"/>
        <v>NA</v>
      </c>
      <c r="M2017" s="43">
        <f t="shared" si="311"/>
        <v>41149</v>
      </c>
      <c r="N2017" s="43">
        <f t="shared" si="312"/>
        <v>41200</v>
      </c>
      <c r="O2017" s="43">
        <f t="shared" si="313"/>
        <v>41122</v>
      </c>
      <c r="P2017" s="43">
        <f t="shared" si="314"/>
        <v>41183</v>
      </c>
      <c r="Q2017" s="41">
        <f t="shared" si="315"/>
        <v>2012</v>
      </c>
      <c r="R2017" s="41">
        <f t="shared" si="316"/>
        <v>2012</v>
      </c>
      <c r="S2017" s="43" t="str">
        <f>YEAR(Taulukko1[[#This Row],[Alku KK]])&amp;"Q"&amp;ROUNDDOWN((MONTH(Taulukko1[[#This Row],[Alku KK]])-1)/3+1,0)</f>
        <v>2012Q3</v>
      </c>
      <c r="T2017" s="43" t="str">
        <f>YEAR(Taulukko1[[#This Row],[Loppu KK]])&amp;"Q"&amp;ROUNDDOWN((MONTH(Taulukko1[[#This Row],[Loppu KK]])-1)/3+1,0)</f>
        <v>2012Q4</v>
      </c>
      <c r="U2017" s="66">
        <f>IF(COUNT(Taulukko1[[#This Row],[Neuvottelujen alaiset ]])=1,Taulukko1[[#This Row],[Neuvottelujen alaiset ]],Taulukko1[[#This Row],[Vähennystarve]])</f>
        <v>4</v>
      </c>
      <c r="V2017" s="44">
        <f t="shared" si="317"/>
        <v>1</v>
      </c>
      <c r="W2017" s="44" t="str">
        <f t="shared" si="318"/>
        <v>NA</v>
      </c>
      <c r="X2017" s="44" t="str">
        <f t="shared" si="319"/>
        <v>NA</v>
      </c>
      <c r="Y2017" s="90" t="b">
        <f>AND(MONTH(Taulukko1[[#This Row],[Alku PVM]] )=6,DAY(Taulukko1[[#This Row],[Alku PVM]] )&gt;19)</f>
        <v>0</v>
      </c>
      <c r="Z2017" s="90" t="b">
        <f>AND(MONTH(Taulukko1[[#This Row],[Loppu PVM]] )=6,DAY(Taulukko1[[#This Row],[Loppu PVM]] )&gt;19)</f>
        <v>0</v>
      </c>
      <c r="AA2017" s="90" t="b">
        <f>OR(MONTH(Taulukko1[[#This Row],[Alku PVM]] )&lt;=5,AND(MONTH(Taulukko1[[#This Row],[Alku PVM]] )=6,DAY(Taulukko1[[#This Row],[Alku PVM]] )&lt;20))</f>
        <v>0</v>
      </c>
      <c r="AB2017" s="90" t="b">
        <f>OR(MONTH(Taulukko1[[#This Row],[Loppu PVM]])&lt;=5,AND(MONTH(Taulukko1[[#This Row],[Loppu PVM]] )=6,DAY(Taulukko1[[#This Row],[Loppu PVM]])&lt;20))</f>
        <v>0</v>
      </c>
      <c r="AC2017" s="90" t="b">
        <f>OR(MONTH(Taulukko1[[#This Row],[Alku PVM]] )&lt;=3,AND(MONTH(Taulukko1[[#This Row],[Alku PVM]] )=3))</f>
        <v>0</v>
      </c>
      <c r="AD2017" s="90" t="b">
        <f>OR(MONTH(Taulukko1[[#This Row],[Loppu PVM]] )&lt;=3,AND(MONTH(Taulukko1[[#This Row],[Loppu PVM]] )=3))</f>
        <v>0</v>
      </c>
      <c r="AE2017" s="90" t="b">
        <f>OR(MONTH(Taulukko1[[#This Row],[Alku PVM]] )&lt;=9,AND(MONTH(Taulukko1[[#This Row],[Alku PVM]] )=9))</f>
        <v>1</v>
      </c>
      <c r="AF2017" s="90" t="b">
        <f>OR(MONTH(Taulukko1[[#This Row],[Loppu PVM]])&lt;=9,AND(MONTH(Taulukko1[[#This Row],[Loppu PVM]] )=9))</f>
        <v>0</v>
      </c>
      <c r="AG2017" s="90" t="b">
        <f>OR(MONTH(Taulukko1[[#This Row],[Alku PVM]] )&lt;=6,AND(MONTH(Taulukko1[[#This Row],[Alku PVM]] )=6))</f>
        <v>0</v>
      </c>
      <c r="AH2017" s="90" t="b">
        <f>OR(MONTH(Taulukko1[[#This Row],[Loppu PVM]])&lt;=6,AND(MONTH(Taulukko1[[#This Row],[Loppu PVM]] )=6))</f>
        <v>0</v>
      </c>
    </row>
    <row r="2018" spans="1:34" ht="12.75" customHeight="1">
      <c r="A2018" s="21" t="s">
        <v>658</v>
      </c>
      <c r="B2018" s="23">
        <v>41150</v>
      </c>
      <c r="C2018" s="21" t="s">
        <v>4307</v>
      </c>
      <c r="D2018" s="24" t="s">
        <v>25</v>
      </c>
      <c r="E2018" s="62">
        <v>70</v>
      </c>
      <c r="F2018" s="23">
        <v>41201</v>
      </c>
      <c r="G2018" s="24">
        <v>35</v>
      </c>
      <c r="H2018" s="22">
        <v>600</v>
      </c>
      <c r="I2018" s="126">
        <f>INDEX('TOL2008'!B:B,MATCH(A2018,'TOL2008'!A:A,0))</f>
        <v>61100</v>
      </c>
      <c r="J2018" s="126" t="str">
        <f>INDEX(Pääluokka!$H$2:$H$100,MATCH(VALUE(LEFT(Taulukko1[[#This Row],[TOL2008]],2)),Pääluokka!$G$2:$G$100,0))</f>
        <v>Informaatio ja viestintä</v>
      </c>
      <c r="K2018" s="126" t="str">
        <f>INDEX(Pääluokka!$I$2:$I$100,MATCH(VALUE(LEFT(Taulukko1[[#This Row],[TOL2008]],2)),Pääluokka!$G$2:$G$100,0))</f>
        <v>Palvelualat (G-N, R, S)</v>
      </c>
      <c r="L2018" s="41">
        <f t="shared" si="310"/>
        <v>51</v>
      </c>
      <c r="M2018" s="43">
        <f t="shared" si="311"/>
        <v>41150</v>
      </c>
      <c r="N2018" s="43">
        <f t="shared" si="312"/>
        <v>41201</v>
      </c>
      <c r="O2018" s="43">
        <f t="shared" si="313"/>
        <v>41122</v>
      </c>
      <c r="P2018" s="43">
        <f t="shared" si="314"/>
        <v>41183</v>
      </c>
      <c r="Q2018" s="41">
        <f t="shared" si="315"/>
        <v>2012</v>
      </c>
      <c r="R2018" s="41">
        <f t="shared" si="316"/>
        <v>2012</v>
      </c>
      <c r="S2018" s="43" t="str">
        <f>YEAR(Taulukko1[[#This Row],[Alku KK]])&amp;"Q"&amp;ROUNDDOWN((MONTH(Taulukko1[[#This Row],[Alku KK]])-1)/3+1,0)</f>
        <v>2012Q3</v>
      </c>
      <c r="T2018" s="43" t="str">
        <f>YEAR(Taulukko1[[#This Row],[Loppu KK]])&amp;"Q"&amp;ROUNDDOWN((MONTH(Taulukko1[[#This Row],[Loppu KK]])-1)/3+1,0)</f>
        <v>2012Q4</v>
      </c>
      <c r="U2018" s="66">
        <f>IF(COUNT(Taulukko1[[#This Row],[Neuvottelujen alaiset ]])=1,Taulukko1[[#This Row],[Neuvottelujen alaiset ]],Taulukko1[[#This Row],[Vähennystarve]])</f>
        <v>600</v>
      </c>
      <c r="V2018" s="44">
        <f t="shared" si="317"/>
        <v>0.11666666666666667</v>
      </c>
      <c r="W2018" s="44">
        <f t="shared" si="318"/>
        <v>5.8333333333333334E-2</v>
      </c>
      <c r="X2018" s="44">
        <f t="shared" si="319"/>
        <v>0.5</v>
      </c>
      <c r="Y2018" s="90" t="b">
        <f>AND(MONTH(Taulukko1[[#This Row],[Alku PVM]] )=6,DAY(Taulukko1[[#This Row],[Alku PVM]] )&gt;19)</f>
        <v>0</v>
      </c>
      <c r="Z2018" s="90" t="b">
        <f>AND(MONTH(Taulukko1[[#This Row],[Loppu PVM]] )=6,DAY(Taulukko1[[#This Row],[Loppu PVM]] )&gt;19)</f>
        <v>0</v>
      </c>
      <c r="AA2018" s="90" t="b">
        <f>OR(MONTH(Taulukko1[[#This Row],[Alku PVM]] )&lt;=5,AND(MONTH(Taulukko1[[#This Row],[Alku PVM]] )=6,DAY(Taulukko1[[#This Row],[Alku PVM]] )&lt;20))</f>
        <v>0</v>
      </c>
      <c r="AB2018" s="90" t="b">
        <f>OR(MONTH(Taulukko1[[#This Row],[Loppu PVM]])&lt;=5,AND(MONTH(Taulukko1[[#This Row],[Loppu PVM]] )=6,DAY(Taulukko1[[#This Row],[Loppu PVM]])&lt;20))</f>
        <v>0</v>
      </c>
      <c r="AC2018" s="90" t="b">
        <f>OR(MONTH(Taulukko1[[#This Row],[Alku PVM]] )&lt;=3,AND(MONTH(Taulukko1[[#This Row],[Alku PVM]] )=3))</f>
        <v>0</v>
      </c>
      <c r="AD2018" s="90" t="b">
        <f>OR(MONTH(Taulukko1[[#This Row],[Loppu PVM]] )&lt;=3,AND(MONTH(Taulukko1[[#This Row],[Loppu PVM]] )=3))</f>
        <v>0</v>
      </c>
      <c r="AE2018" s="90" t="b">
        <f>OR(MONTH(Taulukko1[[#This Row],[Alku PVM]] )&lt;=9,AND(MONTH(Taulukko1[[#This Row],[Alku PVM]] )=9))</f>
        <v>1</v>
      </c>
      <c r="AF2018" s="90" t="b">
        <f>OR(MONTH(Taulukko1[[#This Row],[Loppu PVM]])&lt;=9,AND(MONTH(Taulukko1[[#This Row],[Loppu PVM]] )=9))</f>
        <v>0</v>
      </c>
      <c r="AG2018" s="90" t="b">
        <f>OR(MONTH(Taulukko1[[#This Row],[Alku PVM]] )&lt;=6,AND(MONTH(Taulukko1[[#This Row],[Alku PVM]] )=6))</f>
        <v>0</v>
      </c>
      <c r="AH2018" s="90" t="b">
        <f>OR(MONTH(Taulukko1[[#This Row],[Loppu PVM]])&lt;=6,AND(MONTH(Taulukko1[[#This Row],[Loppu PVM]] )=6))</f>
        <v>0</v>
      </c>
    </row>
    <row r="2019" spans="1:34" ht="12.75" customHeight="1">
      <c r="A2019" t="s">
        <v>4180</v>
      </c>
      <c r="B2019" s="23">
        <v>41150</v>
      </c>
      <c r="C2019" t="s">
        <v>4179</v>
      </c>
      <c r="D2019" s="5">
        <v>40</v>
      </c>
      <c r="E2019" s="62">
        <v>10</v>
      </c>
      <c r="F2019" s="4"/>
      <c r="G2019" s="5"/>
      <c r="H2019" s="22">
        <v>50</v>
      </c>
      <c r="I2019" s="126" t="e">
        <f>INDEX('TOL2008'!B:B,MATCH(A2019,'TOL2008'!A:A,0))</f>
        <v>#N/A</v>
      </c>
      <c r="J2019" s="126" t="e">
        <f>INDEX(Pääluokka!$H$2:$H$100,MATCH(VALUE(LEFT(Taulukko1[[#This Row],[TOL2008]],2)),Pääluokka!$G$2:$G$100,0))</f>
        <v>#N/A</v>
      </c>
      <c r="K2019" s="126" t="e">
        <f>INDEX(Pääluokka!$I$2:$I$100,MATCH(VALUE(LEFT(Taulukko1[[#This Row],[TOL2008]],2)),Pääluokka!$G$2:$G$100,0))</f>
        <v>#N/A</v>
      </c>
      <c r="L2019" s="41" t="str">
        <f t="shared" si="310"/>
        <v>NA</v>
      </c>
      <c r="M2019" s="43">
        <f t="shared" si="311"/>
        <v>41150</v>
      </c>
      <c r="N2019" s="43">
        <f t="shared" si="312"/>
        <v>41201</v>
      </c>
      <c r="O2019" s="43">
        <f t="shared" si="313"/>
        <v>41122</v>
      </c>
      <c r="P2019" s="43">
        <f t="shared" si="314"/>
        <v>41183</v>
      </c>
      <c r="Q2019" s="41">
        <f t="shared" si="315"/>
        <v>2012</v>
      </c>
      <c r="R2019" s="41">
        <f t="shared" si="316"/>
        <v>2012</v>
      </c>
      <c r="S2019" s="43" t="str">
        <f>YEAR(Taulukko1[[#This Row],[Alku KK]])&amp;"Q"&amp;ROUNDDOWN((MONTH(Taulukko1[[#This Row],[Alku KK]])-1)/3+1,0)</f>
        <v>2012Q3</v>
      </c>
      <c r="T2019" s="43" t="str">
        <f>YEAR(Taulukko1[[#This Row],[Loppu KK]])&amp;"Q"&amp;ROUNDDOWN((MONTH(Taulukko1[[#This Row],[Loppu KK]])-1)/3+1,0)</f>
        <v>2012Q4</v>
      </c>
      <c r="U2019" s="66">
        <f>IF(COUNT(Taulukko1[[#This Row],[Neuvottelujen alaiset ]])=1,Taulukko1[[#This Row],[Neuvottelujen alaiset ]],Taulukko1[[#This Row],[Vähennystarve]])</f>
        <v>50</v>
      </c>
      <c r="V2019" s="44">
        <f t="shared" si="317"/>
        <v>0.2</v>
      </c>
      <c r="W2019" s="44" t="str">
        <f t="shared" si="318"/>
        <v>NA</v>
      </c>
      <c r="X2019" s="44" t="str">
        <f t="shared" si="319"/>
        <v>NA</v>
      </c>
      <c r="Y2019" s="90" t="b">
        <f>AND(MONTH(Taulukko1[[#This Row],[Alku PVM]] )=6,DAY(Taulukko1[[#This Row],[Alku PVM]] )&gt;19)</f>
        <v>0</v>
      </c>
      <c r="Z2019" s="90" t="b">
        <f>AND(MONTH(Taulukko1[[#This Row],[Loppu PVM]] )=6,DAY(Taulukko1[[#This Row],[Loppu PVM]] )&gt;19)</f>
        <v>0</v>
      </c>
      <c r="AA2019" s="90" t="b">
        <f>OR(MONTH(Taulukko1[[#This Row],[Alku PVM]] )&lt;=5,AND(MONTH(Taulukko1[[#This Row],[Alku PVM]] )=6,DAY(Taulukko1[[#This Row],[Alku PVM]] )&lt;20))</f>
        <v>0</v>
      </c>
      <c r="AB2019" s="90" t="b">
        <f>OR(MONTH(Taulukko1[[#This Row],[Loppu PVM]])&lt;=5,AND(MONTH(Taulukko1[[#This Row],[Loppu PVM]] )=6,DAY(Taulukko1[[#This Row],[Loppu PVM]])&lt;20))</f>
        <v>0</v>
      </c>
      <c r="AC2019" s="90" t="b">
        <f>OR(MONTH(Taulukko1[[#This Row],[Alku PVM]] )&lt;=3,AND(MONTH(Taulukko1[[#This Row],[Alku PVM]] )=3))</f>
        <v>0</v>
      </c>
      <c r="AD2019" s="90" t="b">
        <f>OR(MONTH(Taulukko1[[#This Row],[Loppu PVM]] )&lt;=3,AND(MONTH(Taulukko1[[#This Row],[Loppu PVM]] )=3))</f>
        <v>0</v>
      </c>
      <c r="AE2019" s="90" t="b">
        <f>OR(MONTH(Taulukko1[[#This Row],[Alku PVM]] )&lt;=9,AND(MONTH(Taulukko1[[#This Row],[Alku PVM]] )=9))</f>
        <v>1</v>
      </c>
      <c r="AF2019" s="90" t="b">
        <f>OR(MONTH(Taulukko1[[#This Row],[Loppu PVM]])&lt;=9,AND(MONTH(Taulukko1[[#This Row],[Loppu PVM]] )=9))</f>
        <v>0</v>
      </c>
      <c r="AG2019" s="90" t="b">
        <f>OR(MONTH(Taulukko1[[#This Row],[Alku PVM]] )&lt;=6,AND(MONTH(Taulukko1[[#This Row],[Alku PVM]] )=6))</f>
        <v>0</v>
      </c>
      <c r="AH2019" s="90" t="b">
        <f>OR(MONTH(Taulukko1[[#This Row],[Loppu PVM]])&lt;=6,AND(MONTH(Taulukko1[[#This Row],[Loppu PVM]] )=6))</f>
        <v>0</v>
      </c>
    </row>
    <row r="2020" spans="1:34" ht="12.75" customHeight="1">
      <c r="A2020" t="s">
        <v>513</v>
      </c>
      <c r="B2020" s="23">
        <v>41151</v>
      </c>
      <c r="C2020" t="s">
        <v>4213</v>
      </c>
      <c r="D2020" s="5">
        <v>3</v>
      </c>
      <c r="E2020" s="62">
        <v>14</v>
      </c>
      <c r="F2020" s="4">
        <v>41198</v>
      </c>
      <c r="G2020" s="5">
        <v>5</v>
      </c>
      <c r="H2020" s="22">
        <v>14</v>
      </c>
      <c r="I2020" s="126">
        <f>INDEX('TOL2008'!B:B,MATCH(A2020,'TOL2008'!A:A,0))</f>
        <v>20510</v>
      </c>
      <c r="J2020" s="126" t="str">
        <f>INDEX(Pääluokka!$H$2:$H$100,MATCH(VALUE(LEFT(Taulukko1[[#This Row],[TOL2008]],2)),Pääluokka!$G$2:$G$100,0))</f>
        <v>Teollisuus</v>
      </c>
      <c r="K2020" s="126" t="str">
        <f>INDEX(Pääluokka!$I$2:$I$100,MATCH(VALUE(LEFT(Taulukko1[[#This Row],[TOL2008]],2)),Pääluokka!$G$2:$G$100,0))</f>
        <v>Teollisuus (C-E)</v>
      </c>
      <c r="L2020" s="41">
        <f t="shared" si="310"/>
        <v>47</v>
      </c>
      <c r="M2020" s="43">
        <f t="shared" si="311"/>
        <v>41151</v>
      </c>
      <c r="N2020" s="43">
        <f t="shared" si="312"/>
        <v>41198</v>
      </c>
      <c r="O2020" s="43">
        <f t="shared" si="313"/>
        <v>41122</v>
      </c>
      <c r="P2020" s="43">
        <f t="shared" si="314"/>
        <v>41183</v>
      </c>
      <c r="Q2020" s="41">
        <f t="shared" si="315"/>
        <v>2012</v>
      </c>
      <c r="R2020" s="41">
        <f t="shared" si="316"/>
        <v>2012</v>
      </c>
      <c r="S2020" s="43" t="str">
        <f>YEAR(Taulukko1[[#This Row],[Alku KK]])&amp;"Q"&amp;ROUNDDOWN((MONTH(Taulukko1[[#This Row],[Alku KK]])-1)/3+1,0)</f>
        <v>2012Q3</v>
      </c>
      <c r="T2020" s="43" t="str">
        <f>YEAR(Taulukko1[[#This Row],[Loppu KK]])&amp;"Q"&amp;ROUNDDOWN((MONTH(Taulukko1[[#This Row],[Loppu KK]])-1)/3+1,0)</f>
        <v>2012Q4</v>
      </c>
      <c r="U2020" s="66">
        <f>IF(COUNT(Taulukko1[[#This Row],[Neuvottelujen alaiset ]])=1,Taulukko1[[#This Row],[Neuvottelujen alaiset ]],Taulukko1[[#This Row],[Vähennystarve]])</f>
        <v>14</v>
      </c>
      <c r="V2020" s="44">
        <f t="shared" si="317"/>
        <v>1</v>
      </c>
      <c r="W2020" s="44">
        <f t="shared" si="318"/>
        <v>0.35714285714285715</v>
      </c>
      <c r="X2020" s="44">
        <f t="shared" si="319"/>
        <v>0.35714285714285715</v>
      </c>
      <c r="Y2020" s="90" t="b">
        <f>AND(MONTH(Taulukko1[[#This Row],[Alku PVM]] )=6,DAY(Taulukko1[[#This Row],[Alku PVM]] )&gt;19)</f>
        <v>0</v>
      </c>
      <c r="Z2020" s="90" t="b">
        <f>AND(MONTH(Taulukko1[[#This Row],[Loppu PVM]] )=6,DAY(Taulukko1[[#This Row],[Loppu PVM]] )&gt;19)</f>
        <v>0</v>
      </c>
      <c r="AA2020" s="90" t="b">
        <f>OR(MONTH(Taulukko1[[#This Row],[Alku PVM]] )&lt;=5,AND(MONTH(Taulukko1[[#This Row],[Alku PVM]] )=6,DAY(Taulukko1[[#This Row],[Alku PVM]] )&lt;20))</f>
        <v>0</v>
      </c>
      <c r="AB2020" s="90" t="b">
        <f>OR(MONTH(Taulukko1[[#This Row],[Loppu PVM]])&lt;=5,AND(MONTH(Taulukko1[[#This Row],[Loppu PVM]] )=6,DAY(Taulukko1[[#This Row],[Loppu PVM]])&lt;20))</f>
        <v>0</v>
      </c>
      <c r="AC2020" s="90" t="b">
        <f>OR(MONTH(Taulukko1[[#This Row],[Alku PVM]] )&lt;=3,AND(MONTH(Taulukko1[[#This Row],[Alku PVM]] )=3))</f>
        <v>0</v>
      </c>
      <c r="AD2020" s="90" t="b">
        <f>OR(MONTH(Taulukko1[[#This Row],[Loppu PVM]] )&lt;=3,AND(MONTH(Taulukko1[[#This Row],[Loppu PVM]] )=3))</f>
        <v>0</v>
      </c>
      <c r="AE2020" s="90" t="b">
        <f>OR(MONTH(Taulukko1[[#This Row],[Alku PVM]] )&lt;=9,AND(MONTH(Taulukko1[[#This Row],[Alku PVM]] )=9))</f>
        <v>1</v>
      </c>
      <c r="AF2020" s="90" t="b">
        <f>OR(MONTH(Taulukko1[[#This Row],[Loppu PVM]])&lt;=9,AND(MONTH(Taulukko1[[#This Row],[Loppu PVM]] )=9))</f>
        <v>0</v>
      </c>
      <c r="AG2020" s="90" t="b">
        <f>OR(MONTH(Taulukko1[[#This Row],[Alku PVM]] )&lt;=6,AND(MONTH(Taulukko1[[#This Row],[Alku PVM]] )=6))</f>
        <v>0</v>
      </c>
      <c r="AH2020" s="90" t="b">
        <f>OR(MONTH(Taulukko1[[#This Row],[Loppu PVM]])&lt;=6,AND(MONTH(Taulukko1[[#This Row],[Loppu PVM]] )=6))</f>
        <v>0</v>
      </c>
    </row>
    <row r="2021" spans="1:34" ht="12.75" customHeight="1">
      <c r="A2021" t="s">
        <v>734</v>
      </c>
      <c r="B2021" s="23">
        <v>41152</v>
      </c>
      <c r="C2021" t="s">
        <v>308</v>
      </c>
      <c r="D2021" s="5" t="s">
        <v>25</v>
      </c>
      <c r="F2021" s="4"/>
      <c r="G2021" s="5"/>
      <c r="H2021" s="22">
        <v>50</v>
      </c>
      <c r="I2021" s="126">
        <f>INDEX('TOL2008'!B:B,MATCH(A2021,'TOL2008'!A:A,0))</f>
        <v>94910</v>
      </c>
      <c r="J2021" s="126" t="str">
        <f>INDEX(Pääluokka!$H$2:$H$100,MATCH(VALUE(LEFT(Taulukko1[[#This Row],[TOL2008]],2)),Pääluokka!$G$2:$G$100,0))</f>
        <v>Muu palvelutoiminta</v>
      </c>
      <c r="K2021" s="126" t="str">
        <f>INDEX(Pääluokka!$I$2:$I$100,MATCH(VALUE(LEFT(Taulukko1[[#This Row],[TOL2008]],2)),Pääluokka!$G$2:$G$100,0))</f>
        <v>Palvelualat (G-N, R, S)</v>
      </c>
      <c r="L2021" s="41" t="str">
        <f t="shared" si="310"/>
        <v>NA</v>
      </c>
      <c r="M2021" s="43">
        <f t="shared" si="311"/>
        <v>41152</v>
      </c>
      <c r="N2021" s="43">
        <f t="shared" si="312"/>
        <v>41203</v>
      </c>
      <c r="O2021" s="43">
        <f t="shared" si="313"/>
        <v>41122</v>
      </c>
      <c r="P2021" s="43">
        <f t="shared" si="314"/>
        <v>41183</v>
      </c>
      <c r="Q2021" s="41">
        <f t="shared" si="315"/>
        <v>2012</v>
      </c>
      <c r="R2021" s="41">
        <f t="shared" si="316"/>
        <v>2012</v>
      </c>
      <c r="S2021" s="43" t="str">
        <f>YEAR(Taulukko1[[#This Row],[Alku KK]])&amp;"Q"&amp;ROUNDDOWN((MONTH(Taulukko1[[#This Row],[Alku KK]])-1)/3+1,0)</f>
        <v>2012Q3</v>
      </c>
      <c r="T2021" s="43" t="str">
        <f>YEAR(Taulukko1[[#This Row],[Loppu KK]])&amp;"Q"&amp;ROUNDDOWN((MONTH(Taulukko1[[#This Row],[Loppu KK]])-1)/3+1,0)</f>
        <v>2012Q4</v>
      </c>
      <c r="U2021" s="66">
        <f>IF(COUNT(Taulukko1[[#This Row],[Neuvottelujen alaiset ]])=1,Taulukko1[[#This Row],[Neuvottelujen alaiset ]],Taulukko1[[#This Row],[Vähennystarve]])</f>
        <v>50</v>
      </c>
      <c r="V2021" s="44" t="str">
        <f t="shared" si="317"/>
        <v>NA</v>
      </c>
      <c r="W2021" s="44" t="str">
        <f t="shared" si="318"/>
        <v>NA</v>
      </c>
      <c r="X2021" s="44" t="str">
        <f t="shared" si="319"/>
        <v>NA</v>
      </c>
      <c r="Y2021" s="90" t="b">
        <f>AND(MONTH(Taulukko1[[#This Row],[Alku PVM]] )=6,DAY(Taulukko1[[#This Row],[Alku PVM]] )&gt;19)</f>
        <v>0</v>
      </c>
      <c r="Z2021" s="90" t="b">
        <f>AND(MONTH(Taulukko1[[#This Row],[Loppu PVM]] )=6,DAY(Taulukko1[[#This Row],[Loppu PVM]] )&gt;19)</f>
        <v>0</v>
      </c>
      <c r="AA2021" s="90" t="b">
        <f>OR(MONTH(Taulukko1[[#This Row],[Alku PVM]] )&lt;=5,AND(MONTH(Taulukko1[[#This Row],[Alku PVM]] )=6,DAY(Taulukko1[[#This Row],[Alku PVM]] )&lt;20))</f>
        <v>0</v>
      </c>
      <c r="AB2021" s="90" t="b">
        <f>OR(MONTH(Taulukko1[[#This Row],[Loppu PVM]])&lt;=5,AND(MONTH(Taulukko1[[#This Row],[Loppu PVM]] )=6,DAY(Taulukko1[[#This Row],[Loppu PVM]])&lt;20))</f>
        <v>0</v>
      </c>
      <c r="AC2021" s="90" t="b">
        <f>OR(MONTH(Taulukko1[[#This Row],[Alku PVM]] )&lt;=3,AND(MONTH(Taulukko1[[#This Row],[Alku PVM]] )=3))</f>
        <v>0</v>
      </c>
      <c r="AD2021" s="90" t="b">
        <f>OR(MONTH(Taulukko1[[#This Row],[Loppu PVM]] )&lt;=3,AND(MONTH(Taulukko1[[#This Row],[Loppu PVM]] )=3))</f>
        <v>0</v>
      </c>
      <c r="AE2021" s="90" t="b">
        <f>OR(MONTH(Taulukko1[[#This Row],[Alku PVM]] )&lt;=9,AND(MONTH(Taulukko1[[#This Row],[Alku PVM]] )=9))</f>
        <v>1</v>
      </c>
      <c r="AF2021" s="90" t="b">
        <f>OR(MONTH(Taulukko1[[#This Row],[Loppu PVM]])&lt;=9,AND(MONTH(Taulukko1[[#This Row],[Loppu PVM]] )=9))</f>
        <v>0</v>
      </c>
      <c r="AG2021" s="90" t="b">
        <f>OR(MONTH(Taulukko1[[#This Row],[Alku PVM]] )&lt;=6,AND(MONTH(Taulukko1[[#This Row],[Alku PVM]] )=6))</f>
        <v>0</v>
      </c>
      <c r="AH2021" s="90" t="b">
        <f>OR(MONTH(Taulukko1[[#This Row],[Loppu PVM]])&lt;=6,AND(MONTH(Taulukko1[[#This Row],[Loppu PVM]] )=6))</f>
        <v>0</v>
      </c>
    </row>
    <row r="2022" spans="1:34" ht="12.75" customHeight="1">
      <c r="A2022" t="s">
        <v>1243</v>
      </c>
      <c r="B2022" s="23">
        <v>41153</v>
      </c>
      <c r="C2022" t="s">
        <v>4244</v>
      </c>
      <c r="D2022" s="5">
        <v>20</v>
      </c>
      <c r="F2022" s="4">
        <v>41171</v>
      </c>
      <c r="G2022" s="5">
        <v>0</v>
      </c>
      <c r="H2022" s="22">
        <v>20</v>
      </c>
      <c r="I2022" s="126">
        <f>INDEX('TOL2008'!B:B,MATCH(A2022,'TOL2008'!A:A,0))</f>
        <v>18120</v>
      </c>
      <c r="J2022" s="126" t="str">
        <f>INDEX(Pääluokka!$H$2:$H$100,MATCH(VALUE(LEFT(Taulukko1[[#This Row],[TOL2008]],2)),Pääluokka!$G$2:$G$100,0))</f>
        <v>Teollisuus</v>
      </c>
      <c r="K2022" s="126" t="str">
        <f>INDEX(Pääluokka!$I$2:$I$100,MATCH(VALUE(LEFT(Taulukko1[[#This Row],[TOL2008]],2)),Pääluokka!$G$2:$G$100,0))</f>
        <v>Teollisuus (C-E)</v>
      </c>
      <c r="L2022" s="41">
        <f t="shared" si="310"/>
        <v>18</v>
      </c>
      <c r="M2022" s="43">
        <f t="shared" si="311"/>
        <v>41153</v>
      </c>
      <c r="N2022" s="43">
        <f t="shared" si="312"/>
        <v>41171</v>
      </c>
      <c r="O2022" s="43">
        <f t="shared" si="313"/>
        <v>41153</v>
      </c>
      <c r="P2022" s="43">
        <f t="shared" si="314"/>
        <v>41153</v>
      </c>
      <c r="Q2022" s="41">
        <f t="shared" si="315"/>
        <v>2012</v>
      </c>
      <c r="R2022" s="41">
        <f t="shared" si="316"/>
        <v>2012</v>
      </c>
      <c r="S2022" s="43" t="str">
        <f>YEAR(Taulukko1[[#This Row],[Alku KK]])&amp;"Q"&amp;ROUNDDOWN((MONTH(Taulukko1[[#This Row],[Alku KK]])-1)/3+1,0)</f>
        <v>2012Q3</v>
      </c>
      <c r="T2022" s="43" t="str">
        <f>YEAR(Taulukko1[[#This Row],[Loppu KK]])&amp;"Q"&amp;ROUNDDOWN((MONTH(Taulukko1[[#This Row],[Loppu KK]])-1)/3+1,0)</f>
        <v>2012Q3</v>
      </c>
      <c r="U2022" s="66">
        <f>IF(COUNT(Taulukko1[[#This Row],[Neuvottelujen alaiset ]])=1,Taulukko1[[#This Row],[Neuvottelujen alaiset ]],Taulukko1[[#This Row],[Vähennystarve]])</f>
        <v>20</v>
      </c>
      <c r="V2022" s="44" t="str">
        <f t="shared" si="317"/>
        <v>NA</v>
      </c>
      <c r="W2022" s="44">
        <f t="shared" si="318"/>
        <v>0</v>
      </c>
      <c r="X2022" s="44" t="str">
        <f t="shared" si="319"/>
        <v>NA</v>
      </c>
      <c r="Y2022" s="90" t="b">
        <f>AND(MONTH(Taulukko1[[#This Row],[Alku PVM]] )=6,DAY(Taulukko1[[#This Row],[Alku PVM]] )&gt;19)</f>
        <v>0</v>
      </c>
      <c r="Z2022" s="90" t="b">
        <f>AND(MONTH(Taulukko1[[#This Row],[Loppu PVM]] )=6,DAY(Taulukko1[[#This Row],[Loppu PVM]] )&gt;19)</f>
        <v>0</v>
      </c>
      <c r="AA2022" s="90" t="b">
        <f>OR(MONTH(Taulukko1[[#This Row],[Alku PVM]] )&lt;=5,AND(MONTH(Taulukko1[[#This Row],[Alku PVM]] )=6,DAY(Taulukko1[[#This Row],[Alku PVM]] )&lt;20))</f>
        <v>0</v>
      </c>
      <c r="AB2022" s="90" t="b">
        <f>OR(MONTH(Taulukko1[[#This Row],[Loppu PVM]])&lt;=5,AND(MONTH(Taulukko1[[#This Row],[Loppu PVM]] )=6,DAY(Taulukko1[[#This Row],[Loppu PVM]])&lt;20))</f>
        <v>0</v>
      </c>
      <c r="AC2022" s="90" t="b">
        <f>OR(MONTH(Taulukko1[[#This Row],[Alku PVM]] )&lt;=3,AND(MONTH(Taulukko1[[#This Row],[Alku PVM]] )=3))</f>
        <v>0</v>
      </c>
      <c r="AD2022" s="90" t="b">
        <f>OR(MONTH(Taulukko1[[#This Row],[Loppu PVM]] )&lt;=3,AND(MONTH(Taulukko1[[#This Row],[Loppu PVM]] )=3))</f>
        <v>0</v>
      </c>
      <c r="AE2022" s="90" t="b">
        <f>OR(MONTH(Taulukko1[[#This Row],[Alku PVM]] )&lt;=9,AND(MONTH(Taulukko1[[#This Row],[Alku PVM]] )=9))</f>
        <v>1</v>
      </c>
      <c r="AF2022" s="90" t="b">
        <f>OR(MONTH(Taulukko1[[#This Row],[Loppu PVM]])&lt;=9,AND(MONTH(Taulukko1[[#This Row],[Loppu PVM]] )=9))</f>
        <v>1</v>
      </c>
      <c r="AG2022" s="90" t="b">
        <f>OR(MONTH(Taulukko1[[#This Row],[Alku PVM]] )&lt;=6,AND(MONTH(Taulukko1[[#This Row],[Alku PVM]] )=6))</f>
        <v>0</v>
      </c>
      <c r="AH2022" s="90" t="b">
        <f>OR(MONTH(Taulukko1[[#This Row],[Loppu PVM]])&lt;=6,AND(MONTH(Taulukko1[[#This Row],[Loppu PVM]] )=6))</f>
        <v>0</v>
      </c>
    </row>
    <row r="2023" spans="1:34" ht="12.75" customHeight="1">
      <c r="A2023" t="s">
        <v>4170</v>
      </c>
      <c r="B2023" s="23">
        <v>41153</v>
      </c>
      <c r="C2023" t="s">
        <v>4169</v>
      </c>
      <c r="D2023" s="5" t="s">
        <v>25</v>
      </c>
      <c r="F2023" s="4">
        <v>41212</v>
      </c>
      <c r="G2023" s="5">
        <v>18</v>
      </c>
      <c r="H2023" s="22">
        <v>18</v>
      </c>
      <c r="I2023" s="126">
        <f>INDEX('TOL2008'!B:B,MATCH(A2023,'TOL2008'!A:A,0))</f>
        <v>46434</v>
      </c>
      <c r="J2023" s="126" t="str">
        <f>INDEX(Pääluokka!$H$2:$H$100,MATCH(VALUE(LEFT(Taulukko1[[#This Row],[TOL2008]],2)),Pääluokka!$G$2:$G$100,0))</f>
        <v>Tukku- ja vähittäiskauppa; moottoriajoneuvojen ja moottoripyörien korjaus</v>
      </c>
      <c r="K2023" s="126" t="str">
        <f>INDEX(Pääluokka!$I$2:$I$100,MATCH(VALUE(LEFT(Taulukko1[[#This Row],[TOL2008]],2)),Pääluokka!$G$2:$G$100,0))</f>
        <v>Palvelualat (G-N, R, S)</v>
      </c>
      <c r="L2023" s="41">
        <f t="shared" si="310"/>
        <v>59</v>
      </c>
      <c r="M2023" s="43">
        <f t="shared" si="311"/>
        <v>41153</v>
      </c>
      <c r="N2023" s="43">
        <f t="shared" si="312"/>
        <v>41212</v>
      </c>
      <c r="O2023" s="43">
        <f t="shared" si="313"/>
        <v>41153</v>
      </c>
      <c r="P2023" s="43">
        <f t="shared" si="314"/>
        <v>41183</v>
      </c>
      <c r="Q2023" s="41">
        <f t="shared" si="315"/>
        <v>2012</v>
      </c>
      <c r="R2023" s="41">
        <f t="shared" si="316"/>
        <v>2012</v>
      </c>
      <c r="S2023" s="43" t="str">
        <f>YEAR(Taulukko1[[#This Row],[Alku KK]])&amp;"Q"&amp;ROUNDDOWN((MONTH(Taulukko1[[#This Row],[Alku KK]])-1)/3+1,0)</f>
        <v>2012Q3</v>
      </c>
      <c r="T2023" s="43" t="str">
        <f>YEAR(Taulukko1[[#This Row],[Loppu KK]])&amp;"Q"&amp;ROUNDDOWN((MONTH(Taulukko1[[#This Row],[Loppu KK]])-1)/3+1,0)</f>
        <v>2012Q4</v>
      </c>
      <c r="U2023" s="66">
        <f>IF(COUNT(Taulukko1[[#This Row],[Neuvottelujen alaiset ]])=1,Taulukko1[[#This Row],[Neuvottelujen alaiset ]],Taulukko1[[#This Row],[Vähennystarve]])</f>
        <v>18</v>
      </c>
      <c r="V2023" s="44" t="str">
        <f t="shared" si="317"/>
        <v>NA</v>
      </c>
      <c r="W2023" s="44">
        <f t="shared" si="318"/>
        <v>1</v>
      </c>
      <c r="X2023" s="44" t="str">
        <f t="shared" si="319"/>
        <v>NA</v>
      </c>
      <c r="Y2023" s="90" t="b">
        <f>AND(MONTH(Taulukko1[[#This Row],[Alku PVM]] )=6,DAY(Taulukko1[[#This Row],[Alku PVM]] )&gt;19)</f>
        <v>0</v>
      </c>
      <c r="Z2023" s="90" t="b">
        <f>AND(MONTH(Taulukko1[[#This Row],[Loppu PVM]] )=6,DAY(Taulukko1[[#This Row],[Loppu PVM]] )&gt;19)</f>
        <v>0</v>
      </c>
      <c r="AA2023" s="90" t="b">
        <f>OR(MONTH(Taulukko1[[#This Row],[Alku PVM]] )&lt;=5,AND(MONTH(Taulukko1[[#This Row],[Alku PVM]] )=6,DAY(Taulukko1[[#This Row],[Alku PVM]] )&lt;20))</f>
        <v>0</v>
      </c>
      <c r="AB2023" s="90" t="b">
        <f>OR(MONTH(Taulukko1[[#This Row],[Loppu PVM]])&lt;=5,AND(MONTH(Taulukko1[[#This Row],[Loppu PVM]] )=6,DAY(Taulukko1[[#This Row],[Loppu PVM]])&lt;20))</f>
        <v>0</v>
      </c>
      <c r="AC2023" s="90" t="b">
        <f>OR(MONTH(Taulukko1[[#This Row],[Alku PVM]] )&lt;=3,AND(MONTH(Taulukko1[[#This Row],[Alku PVM]] )=3))</f>
        <v>0</v>
      </c>
      <c r="AD2023" s="90" t="b">
        <f>OR(MONTH(Taulukko1[[#This Row],[Loppu PVM]] )&lt;=3,AND(MONTH(Taulukko1[[#This Row],[Loppu PVM]] )=3))</f>
        <v>0</v>
      </c>
      <c r="AE2023" s="90" t="b">
        <f>OR(MONTH(Taulukko1[[#This Row],[Alku PVM]] )&lt;=9,AND(MONTH(Taulukko1[[#This Row],[Alku PVM]] )=9))</f>
        <v>1</v>
      </c>
      <c r="AF2023" s="90" t="b">
        <f>OR(MONTH(Taulukko1[[#This Row],[Loppu PVM]])&lt;=9,AND(MONTH(Taulukko1[[#This Row],[Loppu PVM]] )=9))</f>
        <v>0</v>
      </c>
      <c r="AG2023" s="90" t="b">
        <f>OR(MONTH(Taulukko1[[#This Row],[Alku PVM]] )&lt;=6,AND(MONTH(Taulukko1[[#This Row],[Alku PVM]] )=6))</f>
        <v>0</v>
      </c>
      <c r="AH2023" s="90" t="b">
        <f>OR(MONTH(Taulukko1[[#This Row],[Loppu PVM]])&lt;=6,AND(MONTH(Taulukko1[[#This Row],[Loppu PVM]] )=6))</f>
        <v>0</v>
      </c>
    </row>
    <row r="2024" spans="1:34" ht="12.75" customHeight="1">
      <c r="A2024" t="s">
        <v>1053</v>
      </c>
      <c r="B2024" s="23">
        <v>41153</v>
      </c>
      <c r="C2024" t="s">
        <v>4107</v>
      </c>
      <c r="D2024" s="5">
        <v>25</v>
      </c>
      <c r="F2024" s="4">
        <v>41199</v>
      </c>
      <c r="G2024" s="5">
        <v>12</v>
      </c>
      <c r="H2024" s="22">
        <v>50</v>
      </c>
      <c r="I2024" s="126">
        <f>INDEX('TOL2008'!B:B,MATCH(A2024,'TOL2008'!A:A,0))</f>
        <v>15110</v>
      </c>
      <c r="J2024" s="126" t="str">
        <f>INDEX(Pääluokka!$H$2:$H$100,MATCH(VALUE(LEFT(Taulukko1[[#This Row],[TOL2008]],2)),Pääluokka!$G$2:$G$100,0))</f>
        <v>Teollisuus</v>
      </c>
      <c r="K2024" s="126" t="str">
        <f>INDEX(Pääluokka!$I$2:$I$100,MATCH(VALUE(LEFT(Taulukko1[[#This Row],[TOL2008]],2)),Pääluokka!$G$2:$G$100,0))</f>
        <v>Teollisuus (C-E)</v>
      </c>
      <c r="L2024" s="41">
        <f t="shared" si="310"/>
        <v>46</v>
      </c>
      <c r="M2024" s="43">
        <f t="shared" si="311"/>
        <v>41153</v>
      </c>
      <c r="N2024" s="43">
        <f t="shared" si="312"/>
        <v>41199</v>
      </c>
      <c r="O2024" s="43">
        <f t="shared" si="313"/>
        <v>41153</v>
      </c>
      <c r="P2024" s="43">
        <f t="shared" si="314"/>
        <v>41183</v>
      </c>
      <c r="Q2024" s="41">
        <f t="shared" si="315"/>
        <v>2012</v>
      </c>
      <c r="R2024" s="41">
        <f t="shared" si="316"/>
        <v>2012</v>
      </c>
      <c r="S2024" s="43" t="str">
        <f>YEAR(Taulukko1[[#This Row],[Alku KK]])&amp;"Q"&amp;ROUNDDOWN((MONTH(Taulukko1[[#This Row],[Alku KK]])-1)/3+1,0)</f>
        <v>2012Q3</v>
      </c>
      <c r="T2024" s="43" t="str">
        <f>YEAR(Taulukko1[[#This Row],[Loppu KK]])&amp;"Q"&amp;ROUNDDOWN((MONTH(Taulukko1[[#This Row],[Loppu KK]])-1)/3+1,0)</f>
        <v>2012Q4</v>
      </c>
      <c r="U2024" s="66">
        <f>IF(COUNT(Taulukko1[[#This Row],[Neuvottelujen alaiset ]])=1,Taulukko1[[#This Row],[Neuvottelujen alaiset ]],Taulukko1[[#This Row],[Vähennystarve]])</f>
        <v>50</v>
      </c>
      <c r="V2024" s="44" t="str">
        <f t="shared" si="317"/>
        <v>NA</v>
      </c>
      <c r="W2024" s="44">
        <f t="shared" si="318"/>
        <v>0.24</v>
      </c>
      <c r="X2024" s="44" t="str">
        <f t="shared" si="319"/>
        <v>NA</v>
      </c>
      <c r="Y2024" s="90" t="b">
        <f>AND(MONTH(Taulukko1[[#This Row],[Alku PVM]] )=6,DAY(Taulukko1[[#This Row],[Alku PVM]] )&gt;19)</f>
        <v>0</v>
      </c>
      <c r="Z2024" s="90" t="b">
        <f>AND(MONTH(Taulukko1[[#This Row],[Loppu PVM]] )=6,DAY(Taulukko1[[#This Row],[Loppu PVM]] )&gt;19)</f>
        <v>0</v>
      </c>
      <c r="AA2024" s="90" t="b">
        <f>OR(MONTH(Taulukko1[[#This Row],[Alku PVM]] )&lt;=5,AND(MONTH(Taulukko1[[#This Row],[Alku PVM]] )=6,DAY(Taulukko1[[#This Row],[Alku PVM]] )&lt;20))</f>
        <v>0</v>
      </c>
      <c r="AB2024" s="90" t="b">
        <f>OR(MONTH(Taulukko1[[#This Row],[Loppu PVM]])&lt;=5,AND(MONTH(Taulukko1[[#This Row],[Loppu PVM]] )=6,DAY(Taulukko1[[#This Row],[Loppu PVM]])&lt;20))</f>
        <v>0</v>
      </c>
      <c r="AC2024" s="90" t="b">
        <f>OR(MONTH(Taulukko1[[#This Row],[Alku PVM]] )&lt;=3,AND(MONTH(Taulukko1[[#This Row],[Alku PVM]] )=3))</f>
        <v>0</v>
      </c>
      <c r="AD2024" s="90" t="b">
        <f>OR(MONTH(Taulukko1[[#This Row],[Loppu PVM]] )&lt;=3,AND(MONTH(Taulukko1[[#This Row],[Loppu PVM]] )=3))</f>
        <v>0</v>
      </c>
      <c r="AE2024" s="90" t="b">
        <f>OR(MONTH(Taulukko1[[#This Row],[Alku PVM]] )&lt;=9,AND(MONTH(Taulukko1[[#This Row],[Alku PVM]] )=9))</f>
        <v>1</v>
      </c>
      <c r="AF2024" s="90" t="b">
        <f>OR(MONTH(Taulukko1[[#This Row],[Loppu PVM]])&lt;=9,AND(MONTH(Taulukko1[[#This Row],[Loppu PVM]] )=9))</f>
        <v>0</v>
      </c>
      <c r="AG2024" s="90" t="b">
        <f>OR(MONTH(Taulukko1[[#This Row],[Alku PVM]] )&lt;=6,AND(MONTH(Taulukko1[[#This Row],[Alku PVM]] )=6))</f>
        <v>0</v>
      </c>
      <c r="AH2024" s="90" t="b">
        <f>OR(MONTH(Taulukko1[[#This Row],[Loppu PVM]])&lt;=6,AND(MONTH(Taulukko1[[#This Row],[Loppu PVM]] )=6))</f>
        <v>0</v>
      </c>
    </row>
    <row r="2025" spans="1:34" ht="12.75" customHeight="1">
      <c r="A2025" t="s">
        <v>355</v>
      </c>
      <c r="B2025" s="23">
        <v>41153</v>
      </c>
      <c r="C2025" t="s">
        <v>4089</v>
      </c>
      <c r="E2025" s="62">
        <v>85</v>
      </c>
      <c r="F2025" s="4"/>
      <c r="G2025" s="5"/>
      <c r="H2025" s="22">
        <v>85</v>
      </c>
      <c r="I2025" s="126">
        <f>INDEX('TOL2008'!B:B,MATCH(A2025,'TOL2008'!A:A,0))</f>
        <v>86220</v>
      </c>
      <c r="J2025" s="126" t="str">
        <f>INDEX(Pääluokka!$H$2:$H$100,MATCH(VALUE(LEFT(Taulukko1[[#This Row],[TOL2008]],2)),Pääluokka!$G$2:$G$100,0))</f>
        <v>Terveys- ja sosiaalipalvelut</v>
      </c>
      <c r="K2025" s="126" t="str">
        <f>INDEX(Pääluokka!$I$2:$I$100,MATCH(VALUE(LEFT(Taulukko1[[#This Row],[TOL2008]],2)),Pääluokka!$G$2:$G$100,0))</f>
        <v>Muut toimialat (O-Q, T-X)</v>
      </c>
      <c r="L2025" s="41" t="str">
        <f t="shared" si="310"/>
        <v>NA</v>
      </c>
      <c r="M2025" s="43">
        <f t="shared" si="311"/>
        <v>41153</v>
      </c>
      <c r="N2025" s="43">
        <f t="shared" si="312"/>
        <v>41204</v>
      </c>
      <c r="O2025" s="43">
        <f t="shared" si="313"/>
        <v>41153</v>
      </c>
      <c r="P2025" s="43">
        <f t="shared" si="314"/>
        <v>41183</v>
      </c>
      <c r="Q2025" s="41">
        <f t="shared" si="315"/>
        <v>2012</v>
      </c>
      <c r="R2025" s="41">
        <f t="shared" si="316"/>
        <v>2012</v>
      </c>
      <c r="S2025" s="43" t="str">
        <f>YEAR(Taulukko1[[#This Row],[Alku KK]])&amp;"Q"&amp;ROUNDDOWN((MONTH(Taulukko1[[#This Row],[Alku KK]])-1)/3+1,0)</f>
        <v>2012Q3</v>
      </c>
      <c r="T2025" s="43" t="str">
        <f>YEAR(Taulukko1[[#This Row],[Loppu KK]])&amp;"Q"&amp;ROUNDDOWN((MONTH(Taulukko1[[#This Row],[Loppu KK]])-1)/3+1,0)</f>
        <v>2012Q4</v>
      </c>
      <c r="U2025" s="66">
        <f>IF(COUNT(Taulukko1[[#This Row],[Neuvottelujen alaiset ]])=1,Taulukko1[[#This Row],[Neuvottelujen alaiset ]],Taulukko1[[#This Row],[Vähennystarve]])</f>
        <v>85</v>
      </c>
      <c r="V2025" s="44">
        <f t="shared" si="317"/>
        <v>1</v>
      </c>
      <c r="W2025" s="44" t="str">
        <f t="shared" si="318"/>
        <v>NA</v>
      </c>
      <c r="X2025" s="44" t="str">
        <f t="shared" si="319"/>
        <v>NA</v>
      </c>
      <c r="Y2025" s="90" t="b">
        <f>AND(MONTH(Taulukko1[[#This Row],[Alku PVM]] )=6,DAY(Taulukko1[[#This Row],[Alku PVM]] )&gt;19)</f>
        <v>0</v>
      </c>
      <c r="Z2025" s="90" t="b">
        <f>AND(MONTH(Taulukko1[[#This Row],[Loppu PVM]] )=6,DAY(Taulukko1[[#This Row],[Loppu PVM]] )&gt;19)</f>
        <v>0</v>
      </c>
      <c r="AA2025" s="90" t="b">
        <f>OR(MONTH(Taulukko1[[#This Row],[Alku PVM]] )&lt;=5,AND(MONTH(Taulukko1[[#This Row],[Alku PVM]] )=6,DAY(Taulukko1[[#This Row],[Alku PVM]] )&lt;20))</f>
        <v>0</v>
      </c>
      <c r="AB2025" s="90" t="b">
        <f>OR(MONTH(Taulukko1[[#This Row],[Loppu PVM]])&lt;=5,AND(MONTH(Taulukko1[[#This Row],[Loppu PVM]] )=6,DAY(Taulukko1[[#This Row],[Loppu PVM]])&lt;20))</f>
        <v>0</v>
      </c>
      <c r="AC2025" s="90" t="b">
        <f>OR(MONTH(Taulukko1[[#This Row],[Alku PVM]] )&lt;=3,AND(MONTH(Taulukko1[[#This Row],[Alku PVM]] )=3))</f>
        <v>0</v>
      </c>
      <c r="AD2025" s="90" t="b">
        <f>OR(MONTH(Taulukko1[[#This Row],[Loppu PVM]] )&lt;=3,AND(MONTH(Taulukko1[[#This Row],[Loppu PVM]] )=3))</f>
        <v>0</v>
      </c>
      <c r="AE2025" s="90" t="b">
        <f>OR(MONTH(Taulukko1[[#This Row],[Alku PVM]] )&lt;=9,AND(MONTH(Taulukko1[[#This Row],[Alku PVM]] )=9))</f>
        <v>1</v>
      </c>
      <c r="AF2025" s="90" t="b">
        <f>OR(MONTH(Taulukko1[[#This Row],[Loppu PVM]])&lt;=9,AND(MONTH(Taulukko1[[#This Row],[Loppu PVM]] )=9))</f>
        <v>0</v>
      </c>
      <c r="AG2025" s="90" t="b">
        <f>OR(MONTH(Taulukko1[[#This Row],[Alku PVM]] )&lt;=6,AND(MONTH(Taulukko1[[#This Row],[Alku PVM]] )=6))</f>
        <v>0</v>
      </c>
      <c r="AH2025" s="90" t="b">
        <f>OR(MONTH(Taulukko1[[#This Row],[Loppu PVM]])&lt;=6,AND(MONTH(Taulukko1[[#This Row],[Loppu PVM]] )=6))</f>
        <v>0</v>
      </c>
    </row>
    <row r="2026" spans="1:34" ht="12.75" customHeight="1">
      <c r="A2026" t="s">
        <v>4041</v>
      </c>
      <c r="B2026" s="23">
        <v>41155</v>
      </c>
      <c r="C2026" t="s">
        <v>4040</v>
      </c>
      <c r="D2026" s="5">
        <v>0</v>
      </c>
      <c r="F2026" s="4">
        <v>41197</v>
      </c>
      <c r="G2026" s="5">
        <v>5</v>
      </c>
      <c r="H2026" s="22">
        <v>180</v>
      </c>
      <c r="I2026" s="126" t="e">
        <f>INDEX('TOL2008'!B:B,MATCH(A2026,'TOL2008'!A:A,0))</f>
        <v>#N/A</v>
      </c>
      <c r="J2026" s="126" t="e">
        <f>INDEX(Pääluokka!$H$2:$H$100,MATCH(VALUE(LEFT(Taulukko1[[#This Row],[TOL2008]],2)),Pääluokka!$G$2:$G$100,0))</f>
        <v>#N/A</v>
      </c>
      <c r="K2026" s="126" t="e">
        <f>INDEX(Pääluokka!$I$2:$I$100,MATCH(VALUE(LEFT(Taulukko1[[#This Row],[TOL2008]],2)),Pääluokka!$G$2:$G$100,0))</f>
        <v>#N/A</v>
      </c>
      <c r="L2026" s="41">
        <f t="shared" si="310"/>
        <v>42</v>
      </c>
      <c r="M2026" s="43">
        <f t="shared" si="311"/>
        <v>41155</v>
      </c>
      <c r="N2026" s="43">
        <f t="shared" si="312"/>
        <v>41197</v>
      </c>
      <c r="O2026" s="43">
        <f t="shared" si="313"/>
        <v>41153</v>
      </c>
      <c r="P2026" s="43">
        <f t="shared" si="314"/>
        <v>41183</v>
      </c>
      <c r="Q2026" s="41">
        <f t="shared" si="315"/>
        <v>2012</v>
      </c>
      <c r="R2026" s="41">
        <f t="shared" si="316"/>
        <v>2012</v>
      </c>
      <c r="S2026" s="43" t="str">
        <f>YEAR(Taulukko1[[#This Row],[Alku KK]])&amp;"Q"&amp;ROUNDDOWN((MONTH(Taulukko1[[#This Row],[Alku KK]])-1)/3+1,0)</f>
        <v>2012Q3</v>
      </c>
      <c r="T2026" s="43" t="str">
        <f>YEAR(Taulukko1[[#This Row],[Loppu KK]])&amp;"Q"&amp;ROUNDDOWN((MONTH(Taulukko1[[#This Row],[Loppu KK]])-1)/3+1,0)</f>
        <v>2012Q4</v>
      </c>
      <c r="U2026" s="66">
        <f>IF(COUNT(Taulukko1[[#This Row],[Neuvottelujen alaiset ]])=1,Taulukko1[[#This Row],[Neuvottelujen alaiset ]],Taulukko1[[#This Row],[Vähennystarve]])</f>
        <v>180</v>
      </c>
      <c r="V2026" s="44" t="str">
        <f t="shared" si="317"/>
        <v>NA</v>
      </c>
      <c r="W2026" s="44">
        <f t="shared" si="318"/>
        <v>2.7777777777777776E-2</v>
      </c>
      <c r="X2026" s="44" t="str">
        <f t="shared" si="319"/>
        <v>NA</v>
      </c>
      <c r="Y2026" s="90" t="b">
        <f>AND(MONTH(Taulukko1[[#This Row],[Alku PVM]] )=6,DAY(Taulukko1[[#This Row],[Alku PVM]] )&gt;19)</f>
        <v>0</v>
      </c>
      <c r="Z2026" s="90" t="b">
        <f>AND(MONTH(Taulukko1[[#This Row],[Loppu PVM]] )=6,DAY(Taulukko1[[#This Row],[Loppu PVM]] )&gt;19)</f>
        <v>0</v>
      </c>
      <c r="AA2026" s="90" t="b">
        <f>OR(MONTH(Taulukko1[[#This Row],[Alku PVM]] )&lt;=5,AND(MONTH(Taulukko1[[#This Row],[Alku PVM]] )=6,DAY(Taulukko1[[#This Row],[Alku PVM]] )&lt;20))</f>
        <v>0</v>
      </c>
      <c r="AB2026" s="90" t="b">
        <f>OR(MONTH(Taulukko1[[#This Row],[Loppu PVM]])&lt;=5,AND(MONTH(Taulukko1[[#This Row],[Loppu PVM]] )=6,DAY(Taulukko1[[#This Row],[Loppu PVM]])&lt;20))</f>
        <v>0</v>
      </c>
      <c r="AC2026" s="90" t="b">
        <f>OR(MONTH(Taulukko1[[#This Row],[Alku PVM]] )&lt;=3,AND(MONTH(Taulukko1[[#This Row],[Alku PVM]] )=3))</f>
        <v>0</v>
      </c>
      <c r="AD2026" s="90" t="b">
        <f>OR(MONTH(Taulukko1[[#This Row],[Loppu PVM]] )&lt;=3,AND(MONTH(Taulukko1[[#This Row],[Loppu PVM]] )=3))</f>
        <v>0</v>
      </c>
      <c r="AE2026" s="90" t="b">
        <f>OR(MONTH(Taulukko1[[#This Row],[Alku PVM]] )&lt;=9,AND(MONTH(Taulukko1[[#This Row],[Alku PVM]] )=9))</f>
        <v>1</v>
      </c>
      <c r="AF2026" s="90" t="b">
        <f>OR(MONTH(Taulukko1[[#This Row],[Loppu PVM]])&lt;=9,AND(MONTH(Taulukko1[[#This Row],[Loppu PVM]] )=9))</f>
        <v>0</v>
      </c>
      <c r="AG2026" s="90" t="b">
        <f>OR(MONTH(Taulukko1[[#This Row],[Alku PVM]] )&lt;=6,AND(MONTH(Taulukko1[[#This Row],[Alku PVM]] )=6))</f>
        <v>0</v>
      </c>
      <c r="AH2026" s="90" t="b">
        <f>OR(MONTH(Taulukko1[[#This Row],[Loppu PVM]])&lt;=6,AND(MONTH(Taulukko1[[#This Row],[Loppu PVM]] )=6))</f>
        <v>0</v>
      </c>
    </row>
    <row r="2027" spans="1:34" ht="12.75" customHeight="1">
      <c r="A2027" s="21" t="s">
        <v>4018</v>
      </c>
      <c r="B2027" s="23">
        <v>41155</v>
      </c>
      <c r="C2027" s="21" t="s">
        <v>4017</v>
      </c>
      <c r="D2027" s="24"/>
      <c r="E2027" s="62">
        <v>37</v>
      </c>
      <c r="F2027" s="23"/>
      <c r="G2027" s="24"/>
      <c r="H2027" s="22">
        <v>54</v>
      </c>
      <c r="I2027" s="126" t="e">
        <f>INDEX('TOL2008'!B:B,MATCH(A2027,'TOL2008'!A:A,0))</f>
        <v>#N/A</v>
      </c>
      <c r="J2027" s="126" t="e">
        <f>INDEX(Pääluokka!$H$2:$H$100,MATCH(VALUE(LEFT(Taulukko1[[#This Row],[TOL2008]],2)),Pääluokka!$G$2:$G$100,0))</f>
        <v>#N/A</v>
      </c>
      <c r="K2027" s="126" t="e">
        <f>INDEX(Pääluokka!$I$2:$I$100,MATCH(VALUE(LEFT(Taulukko1[[#This Row],[TOL2008]],2)),Pääluokka!$G$2:$G$100,0))</f>
        <v>#N/A</v>
      </c>
      <c r="L2027" s="41" t="str">
        <f t="shared" si="310"/>
        <v>NA</v>
      </c>
      <c r="M2027" s="43">
        <f t="shared" si="311"/>
        <v>41155</v>
      </c>
      <c r="N2027" s="43">
        <f t="shared" si="312"/>
        <v>41206</v>
      </c>
      <c r="O2027" s="43">
        <f t="shared" si="313"/>
        <v>41153</v>
      </c>
      <c r="P2027" s="43">
        <f t="shared" si="314"/>
        <v>41183</v>
      </c>
      <c r="Q2027" s="41">
        <f t="shared" si="315"/>
        <v>2012</v>
      </c>
      <c r="R2027" s="41">
        <f t="shared" si="316"/>
        <v>2012</v>
      </c>
      <c r="S2027" s="43" t="str">
        <f>YEAR(Taulukko1[[#This Row],[Alku KK]])&amp;"Q"&amp;ROUNDDOWN((MONTH(Taulukko1[[#This Row],[Alku KK]])-1)/3+1,0)</f>
        <v>2012Q3</v>
      </c>
      <c r="T2027" s="43" t="str">
        <f>YEAR(Taulukko1[[#This Row],[Loppu KK]])&amp;"Q"&amp;ROUNDDOWN((MONTH(Taulukko1[[#This Row],[Loppu KK]])-1)/3+1,0)</f>
        <v>2012Q4</v>
      </c>
      <c r="U2027" s="66">
        <f>IF(COUNT(Taulukko1[[#This Row],[Neuvottelujen alaiset ]])=1,Taulukko1[[#This Row],[Neuvottelujen alaiset ]],Taulukko1[[#This Row],[Vähennystarve]])</f>
        <v>54</v>
      </c>
      <c r="V2027" s="44">
        <f t="shared" si="317"/>
        <v>0.68518518518518523</v>
      </c>
      <c r="W2027" s="44" t="str">
        <f t="shared" si="318"/>
        <v>NA</v>
      </c>
      <c r="X2027" s="44" t="str">
        <f t="shared" si="319"/>
        <v>NA</v>
      </c>
      <c r="Y2027" s="90" t="b">
        <f>AND(MONTH(Taulukko1[[#This Row],[Alku PVM]] )=6,DAY(Taulukko1[[#This Row],[Alku PVM]] )&gt;19)</f>
        <v>0</v>
      </c>
      <c r="Z2027" s="90" t="b">
        <f>AND(MONTH(Taulukko1[[#This Row],[Loppu PVM]] )=6,DAY(Taulukko1[[#This Row],[Loppu PVM]] )&gt;19)</f>
        <v>0</v>
      </c>
      <c r="AA2027" s="90" t="b">
        <f>OR(MONTH(Taulukko1[[#This Row],[Alku PVM]] )&lt;=5,AND(MONTH(Taulukko1[[#This Row],[Alku PVM]] )=6,DAY(Taulukko1[[#This Row],[Alku PVM]] )&lt;20))</f>
        <v>0</v>
      </c>
      <c r="AB2027" s="90" t="b">
        <f>OR(MONTH(Taulukko1[[#This Row],[Loppu PVM]])&lt;=5,AND(MONTH(Taulukko1[[#This Row],[Loppu PVM]] )=6,DAY(Taulukko1[[#This Row],[Loppu PVM]])&lt;20))</f>
        <v>0</v>
      </c>
      <c r="AC2027" s="90" t="b">
        <f>OR(MONTH(Taulukko1[[#This Row],[Alku PVM]] )&lt;=3,AND(MONTH(Taulukko1[[#This Row],[Alku PVM]] )=3))</f>
        <v>0</v>
      </c>
      <c r="AD2027" s="90" t="b">
        <f>OR(MONTH(Taulukko1[[#This Row],[Loppu PVM]] )&lt;=3,AND(MONTH(Taulukko1[[#This Row],[Loppu PVM]] )=3))</f>
        <v>0</v>
      </c>
      <c r="AE2027" s="90" t="b">
        <f>OR(MONTH(Taulukko1[[#This Row],[Alku PVM]] )&lt;=9,AND(MONTH(Taulukko1[[#This Row],[Alku PVM]] )=9))</f>
        <v>1</v>
      </c>
      <c r="AF2027" s="90" t="b">
        <f>OR(MONTH(Taulukko1[[#This Row],[Loppu PVM]])&lt;=9,AND(MONTH(Taulukko1[[#This Row],[Loppu PVM]] )=9))</f>
        <v>0</v>
      </c>
      <c r="AG2027" s="90" t="b">
        <f>OR(MONTH(Taulukko1[[#This Row],[Alku PVM]] )&lt;=6,AND(MONTH(Taulukko1[[#This Row],[Alku PVM]] )=6))</f>
        <v>0</v>
      </c>
      <c r="AH2027" s="90" t="b">
        <f>OR(MONTH(Taulukko1[[#This Row],[Loppu PVM]])&lt;=6,AND(MONTH(Taulukko1[[#This Row],[Loppu PVM]] )=6))</f>
        <v>0</v>
      </c>
    </row>
    <row r="2028" spans="1:34" ht="12.75" customHeight="1">
      <c r="A2028" t="s">
        <v>481</v>
      </c>
      <c r="B2028" s="23">
        <v>41156</v>
      </c>
      <c r="C2028" t="s">
        <v>4185</v>
      </c>
      <c r="D2028" s="5" t="s">
        <v>25</v>
      </c>
      <c r="F2028" s="4">
        <v>41176</v>
      </c>
      <c r="G2028" s="5">
        <v>0</v>
      </c>
      <c r="H2028" s="22">
        <v>250</v>
      </c>
      <c r="I2028" s="126">
        <f>INDEX('TOL2008'!B:B,MATCH(A2028,'TOL2008'!A:A,0))</f>
        <v>16231</v>
      </c>
      <c r="J2028" s="126" t="str">
        <f>INDEX(Pääluokka!$H$2:$H$100,MATCH(VALUE(LEFT(Taulukko1[[#This Row],[TOL2008]],2)),Pääluokka!$G$2:$G$100,0))</f>
        <v>Teollisuus</v>
      </c>
      <c r="K2028" s="126" t="str">
        <f>INDEX(Pääluokka!$I$2:$I$100,MATCH(VALUE(LEFT(Taulukko1[[#This Row],[TOL2008]],2)),Pääluokka!$G$2:$G$100,0))</f>
        <v>Teollisuus (C-E)</v>
      </c>
      <c r="L2028" s="41">
        <f t="shared" si="310"/>
        <v>20</v>
      </c>
      <c r="M2028" s="43">
        <f t="shared" si="311"/>
        <v>41156</v>
      </c>
      <c r="N2028" s="43">
        <f t="shared" si="312"/>
        <v>41176</v>
      </c>
      <c r="O2028" s="43">
        <f t="shared" si="313"/>
        <v>41153</v>
      </c>
      <c r="P2028" s="43">
        <f t="shared" si="314"/>
        <v>41153</v>
      </c>
      <c r="Q2028" s="41">
        <f t="shared" si="315"/>
        <v>2012</v>
      </c>
      <c r="R2028" s="41">
        <f t="shared" si="316"/>
        <v>2012</v>
      </c>
      <c r="S2028" s="43" t="str">
        <f>YEAR(Taulukko1[[#This Row],[Alku KK]])&amp;"Q"&amp;ROUNDDOWN((MONTH(Taulukko1[[#This Row],[Alku KK]])-1)/3+1,0)</f>
        <v>2012Q3</v>
      </c>
      <c r="T2028" s="43" t="str">
        <f>YEAR(Taulukko1[[#This Row],[Loppu KK]])&amp;"Q"&amp;ROUNDDOWN((MONTH(Taulukko1[[#This Row],[Loppu KK]])-1)/3+1,0)</f>
        <v>2012Q3</v>
      </c>
      <c r="U2028" s="66">
        <f>IF(COUNT(Taulukko1[[#This Row],[Neuvottelujen alaiset ]])=1,Taulukko1[[#This Row],[Neuvottelujen alaiset ]],Taulukko1[[#This Row],[Vähennystarve]])</f>
        <v>250</v>
      </c>
      <c r="V2028" s="44" t="str">
        <f t="shared" si="317"/>
        <v>NA</v>
      </c>
      <c r="W2028" s="44">
        <f t="shared" si="318"/>
        <v>0</v>
      </c>
      <c r="X2028" s="44" t="str">
        <f t="shared" si="319"/>
        <v>NA</v>
      </c>
      <c r="Y2028" s="90" t="b">
        <f>AND(MONTH(Taulukko1[[#This Row],[Alku PVM]] )=6,DAY(Taulukko1[[#This Row],[Alku PVM]] )&gt;19)</f>
        <v>0</v>
      </c>
      <c r="Z2028" s="90" t="b">
        <f>AND(MONTH(Taulukko1[[#This Row],[Loppu PVM]] )=6,DAY(Taulukko1[[#This Row],[Loppu PVM]] )&gt;19)</f>
        <v>0</v>
      </c>
      <c r="AA2028" s="90" t="b">
        <f>OR(MONTH(Taulukko1[[#This Row],[Alku PVM]] )&lt;=5,AND(MONTH(Taulukko1[[#This Row],[Alku PVM]] )=6,DAY(Taulukko1[[#This Row],[Alku PVM]] )&lt;20))</f>
        <v>0</v>
      </c>
      <c r="AB2028" s="90" t="b">
        <f>OR(MONTH(Taulukko1[[#This Row],[Loppu PVM]])&lt;=5,AND(MONTH(Taulukko1[[#This Row],[Loppu PVM]] )=6,DAY(Taulukko1[[#This Row],[Loppu PVM]])&lt;20))</f>
        <v>0</v>
      </c>
      <c r="AC2028" s="90" t="b">
        <f>OR(MONTH(Taulukko1[[#This Row],[Alku PVM]] )&lt;=3,AND(MONTH(Taulukko1[[#This Row],[Alku PVM]] )=3))</f>
        <v>0</v>
      </c>
      <c r="AD2028" s="90" t="b">
        <f>OR(MONTH(Taulukko1[[#This Row],[Loppu PVM]] )&lt;=3,AND(MONTH(Taulukko1[[#This Row],[Loppu PVM]] )=3))</f>
        <v>0</v>
      </c>
      <c r="AE2028" s="90" t="b">
        <f>OR(MONTH(Taulukko1[[#This Row],[Alku PVM]] )&lt;=9,AND(MONTH(Taulukko1[[#This Row],[Alku PVM]] )=9))</f>
        <v>1</v>
      </c>
      <c r="AF2028" s="90" t="b">
        <f>OR(MONTH(Taulukko1[[#This Row],[Loppu PVM]])&lt;=9,AND(MONTH(Taulukko1[[#This Row],[Loppu PVM]] )=9))</f>
        <v>1</v>
      </c>
      <c r="AG2028" s="90" t="b">
        <f>OR(MONTH(Taulukko1[[#This Row],[Alku PVM]] )&lt;=6,AND(MONTH(Taulukko1[[#This Row],[Alku PVM]] )=6))</f>
        <v>0</v>
      </c>
      <c r="AH2028" s="90" t="b">
        <f>OR(MONTH(Taulukko1[[#This Row],[Loppu PVM]])&lt;=6,AND(MONTH(Taulukko1[[#This Row],[Loppu PVM]] )=6))</f>
        <v>0</v>
      </c>
    </row>
    <row r="2029" spans="1:34" ht="12.75" customHeight="1">
      <c r="A2029" t="s">
        <v>205</v>
      </c>
      <c r="B2029" s="23">
        <v>41156</v>
      </c>
      <c r="C2029" t="s">
        <v>3961</v>
      </c>
      <c r="E2029" s="62">
        <v>140</v>
      </c>
      <c r="F2029" s="4">
        <v>41211</v>
      </c>
      <c r="G2029" s="5">
        <v>27</v>
      </c>
      <c r="H2029" s="22">
        <v>811</v>
      </c>
      <c r="I2029" s="126">
        <f>INDEX('TOL2008'!B:B,MATCH(A2029,'TOL2008'!A:A,0))</f>
        <v>58130</v>
      </c>
      <c r="J2029" s="126" t="str">
        <f>INDEX(Pääluokka!$H$2:$H$100,MATCH(VALUE(LEFT(Taulukko1[[#This Row],[TOL2008]],2)),Pääluokka!$G$2:$G$100,0))</f>
        <v>Informaatio ja viestintä</v>
      </c>
      <c r="K2029" s="126" t="str">
        <f>INDEX(Pääluokka!$I$2:$I$100,MATCH(VALUE(LEFT(Taulukko1[[#This Row],[TOL2008]],2)),Pääluokka!$G$2:$G$100,0))</f>
        <v>Palvelualat (G-N, R, S)</v>
      </c>
      <c r="L2029" s="41">
        <f t="shared" si="310"/>
        <v>55</v>
      </c>
      <c r="M2029" s="43">
        <f t="shared" si="311"/>
        <v>41156</v>
      </c>
      <c r="N2029" s="43">
        <f t="shared" si="312"/>
        <v>41211</v>
      </c>
      <c r="O2029" s="43">
        <f t="shared" si="313"/>
        <v>41153</v>
      </c>
      <c r="P2029" s="43">
        <f t="shared" si="314"/>
        <v>41183</v>
      </c>
      <c r="Q2029" s="41">
        <f t="shared" si="315"/>
        <v>2012</v>
      </c>
      <c r="R2029" s="41">
        <f t="shared" si="316"/>
        <v>2012</v>
      </c>
      <c r="S2029" s="43" t="str">
        <f>YEAR(Taulukko1[[#This Row],[Alku KK]])&amp;"Q"&amp;ROUNDDOWN((MONTH(Taulukko1[[#This Row],[Alku KK]])-1)/3+1,0)</f>
        <v>2012Q3</v>
      </c>
      <c r="T2029" s="43" t="str">
        <f>YEAR(Taulukko1[[#This Row],[Loppu KK]])&amp;"Q"&amp;ROUNDDOWN((MONTH(Taulukko1[[#This Row],[Loppu KK]])-1)/3+1,0)</f>
        <v>2012Q4</v>
      </c>
      <c r="U2029" s="66">
        <f>IF(COUNT(Taulukko1[[#This Row],[Neuvottelujen alaiset ]])=1,Taulukko1[[#This Row],[Neuvottelujen alaiset ]],Taulukko1[[#This Row],[Vähennystarve]])</f>
        <v>811</v>
      </c>
      <c r="V2029" s="44">
        <f t="shared" si="317"/>
        <v>0.17262638717632553</v>
      </c>
      <c r="W2029" s="44">
        <f t="shared" si="318"/>
        <v>3.3292231812577067E-2</v>
      </c>
      <c r="X2029" s="44">
        <f t="shared" si="319"/>
        <v>0.19285714285714287</v>
      </c>
      <c r="Y2029" s="90" t="b">
        <f>AND(MONTH(Taulukko1[[#This Row],[Alku PVM]] )=6,DAY(Taulukko1[[#This Row],[Alku PVM]] )&gt;19)</f>
        <v>0</v>
      </c>
      <c r="Z2029" s="90" t="b">
        <f>AND(MONTH(Taulukko1[[#This Row],[Loppu PVM]] )=6,DAY(Taulukko1[[#This Row],[Loppu PVM]] )&gt;19)</f>
        <v>0</v>
      </c>
      <c r="AA2029" s="90" t="b">
        <f>OR(MONTH(Taulukko1[[#This Row],[Alku PVM]] )&lt;=5,AND(MONTH(Taulukko1[[#This Row],[Alku PVM]] )=6,DAY(Taulukko1[[#This Row],[Alku PVM]] )&lt;20))</f>
        <v>0</v>
      </c>
      <c r="AB2029" s="90" t="b">
        <f>OR(MONTH(Taulukko1[[#This Row],[Loppu PVM]])&lt;=5,AND(MONTH(Taulukko1[[#This Row],[Loppu PVM]] )=6,DAY(Taulukko1[[#This Row],[Loppu PVM]])&lt;20))</f>
        <v>0</v>
      </c>
      <c r="AC2029" s="90" t="b">
        <f>OR(MONTH(Taulukko1[[#This Row],[Alku PVM]] )&lt;=3,AND(MONTH(Taulukko1[[#This Row],[Alku PVM]] )=3))</f>
        <v>0</v>
      </c>
      <c r="AD2029" s="90" t="b">
        <f>OR(MONTH(Taulukko1[[#This Row],[Loppu PVM]] )&lt;=3,AND(MONTH(Taulukko1[[#This Row],[Loppu PVM]] )=3))</f>
        <v>0</v>
      </c>
      <c r="AE2029" s="90" t="b">
        <f>OR(MONTH(Taulukko1[[#This Row],[Alku PVM]] )&lt;=9,AND(MONTH(Taulukko1[[#This Row],[Alku PVM]] )=9))</f>
        <v>1</v>
      </c>
      <c r="AF2029" s="90" t="b">
        <f>OR(MONTH(Taulukko1[[#This Row],[Loppu PVM]])&lt;=9,AND(MONTH(Taulukko1[[#This Row],[Loppu PVM]] )=9))</f>
        <v>0</v>
      </c>
      <c r="AG2029" s="90" t="b">
        <f>OR(MONTH(Taulukko1[[#This Row],[Alku PVM]] )&lt;=6,AND(MONTH(Taulukko1[[#This Row],[Alku PVM]] )=6))</f>
        <v>0</v>
      </c>
      <c r="AH2029" s="90" t="b">
        <f>OR(MONTH(Taulukko1[[#This Row],[Loppu PVM]])&lt;=6,AND(MONTH(Taulukko1[[#This Row],[Loppu PVM]] )=6))</f>
        <v>0</v>
      </c>
    </row>
    <row r="2030" spans="1:34" ht="12.75" customHeight="1">
      <c r="A2030" s="21" t="s">
        <v>22</v>
      </c>
      <c r="B2030" s="23">
        <v>41156</v>
      </c>
      <c r="C2030" s="21" t="s">
        <v>3847</v>
      </c>
      <c r="D2030" s="24"/>
      <c r="F2030" s="23"/>
      <c r="G2030" s="24"/>
      <c r="H2030" s="22">
        <v>650</v>
      </c>
      <c r="I2030" s="126">
        <f>INDEX('TOL2008'!B:B,MATCH(A2030,'TOL2008'!A:A,0))</f>
        <v>50101</v>
      </c>
      <c r="J2030" s="126" t="str">
        <f>INDEX(Pääluokka!$H$2:$H$100,MATCH(VALUE(LEFT(Taulukko1[[#This Row],[TOL2008]],2)),Pääluokka!$G$2:$G$100,0))</f>
        <v>Kuljetus ja varastointi</v>
      </c>
      <c r="K2030" s="126" t="str">
        <f>INDEX(Pääluokka!$I$2:$I$100,MATCH(VALUE(LEFT(Taulukko1[[#This Row],[TOL2008]],2)),Pääluokka!$G$2:$G$100,0))</f>
        <v>Palvelualat (G-N, R, S)</v>
      </c>
      <c r="L2030" s="41" t="str">
        <f t="shared" si="310"/>
        <v>NA</v>
      </c>
      <c r="M2030" s="43">
        <f t="shared" si="311"/>
        <v>41156</v>
      </c>
      <c r="N2030" s="43">
        <f t="shared" si="312"/>
        <v>41207</v>
      </c>
      <c r="O2030" s="43">
        <f t="shared" si="313"/>
        <v>41153</v>
      </c>
      <c r="P2030" s="43">
        <f t="shared" si="314"/>
        <v>41183</v>
      </c>
      <c r="Q2030" s="41">
        <f t="shared" si="315"/>
        <v>2012</v>
      </c>
      <c r="R2030" s="41">
        <f t="shared" si="316"/>
        <v>2012</v>
      </c>
      <c r="S2030" s="43" t="str">
        <f>YEAR(Taulukko1[[#This Row],[Alku KK]])&amp;"Q"&amp;ROUNDDOWN((MONTH(Taulukko1[[#This Row],[Alku KK]])-1)/3+1,0)</f>
        <v>2012Q3</v>
      </c>
      <c r="T2030" s="43" t="str">
        <f>YEAR(Taulukko1[[#This Row],[Loppu KK]])&amp;"Q"&amp;ROUNDDOWN((MONTH(Taulukko1[[#This Row],[Loppu KK]])-1)/3+1,0)</f>
        <v>2012Q4</v>
      </c>
      <c r="U2030" s="66">
        <f>IF(COUNT(Taulukko1[[#This Row],[Neuvottelujen alaiset ]])=1,Taulukko1[[#This Row],[Neuvottelujen alaiset ]],Taulukko1[[#This Row],[Vähennystarve]])</f>
        <v>650</v>
      </c>
      <c r="V2030" s="44" t="str">
        <f t="shared" si="317"/>
        <v>NA</v>
      </c>
      <c r="W2030" s="44" t="str">
        <f t="shared" si="318"/>
        <v>NA</v>
      </c>
      <c r="X2030" s="44" t="str">
        <f t="shared" si="319"/>
        <v>NA</v>
      </c>
      <c r="Y2030" s="90" t="b">
        <f>AND(MONTH(Taulukko1[[#This Row],[Alku PVM]] )=6,DAY(Taulukko1[[#This Row],[Alku PVM]] )&gt;19)</f>
        <v>0</v>
      </c>
      <c r="Z2030" s="90" t="b">
        <f>AND(MONTH(Taulukko1[[#This Row],[Loppu PVM]] )=6,DAY(Taulukko1[[#This Row],[Loppu PVM]] )&gt;19)</f>
        <v>0</v>
      </c>
      <c r="AA2030" s="90" t="b">
        <f>OR(MONTH(Taulukko1[[#This Row],[Alku PVM]] )&lt;=5,AND(MONTH(Taulukko1[[#This Row],[Alku PVM]] )=6,DAY(Taulukko1[[#This Row],[Alku PVM]] )&lt;20))</f>
        <v>0</v>
      </c>
      <c r="AB2030" s="90" t="b">
        <f>OR(MONTH(Taulukko1[[#This Row],[Loppu PVM]])&lt;=5,AND(MONTH(Taulukko1[[#This Row],[Loppu PVM]] )=6,DAY(Taulukko1[[#This Row],[Loppu PVM]])&lt;20))</f>
        <v>0</v>
      </c>
      <c r="AC2030" s="90" t="b">
        <f>OR(MONTH(Taulukko1[[#This Row],[Alku PVM]] )&lt;=3,AND(MONTH(Taulukko1[[#This Row],[Alku PVM]] )=3))</f>
        <v>0</v>
      </c>
      <c r="AD2030" s="90" t="b">
        <f>OR(MONTH(Taulukko1[[#This Row],[Loppu PVM]] )&lt;=3,AND(MONTH(Taulukko1[[#This Row],[Loppu PVM]] )=3))</f>
        <v>0</v>
      </c>
      <c r="AE2030" s="90" t="b">
        <f>OR(MONTH(Taulukko1[[#This Row],[Alku PVM]] )&lt;=9,AND(MONTH(Taulukko1[[#This Row],[Alku PVM]] )=9))</f>
        <v>1</v>
      </c>
      <c r="AF2030" s="90" t="b">
        <f>OR(MONTH(Taulukko1[[#This Row],[Loppu PVM]])&lt;=9,AND(MONTH(Taulukko1[[#This Row],[Loppu PVM]] )=9))</f>
        <v>0</v>
      </c>
      <c r="AG2030" s="90" t="b">
        <f>OR(MONTH(Taulukko1[[#This Row],[Alku PVM]] )&lt;=6,AND(MONTH(Taulukko1[[#This Row],[Alku PVM]] )=6))</f>
        <v>0</v>
      </c>
      <c r="AH2030" s="90" t="b">
        <f>OR(MONTH(Taulukko1[[#This Row],[Loppu PVM]])&lt;=6,AND(MONTH(Taulukko1[[#This Row],[Loppu PVM]] )=6))</f>
        <v>0</v>
      </c>
    </row>
    <row r="2031" spans="1:34" ht="12.75" customHeight="1">
      <c r="A2031" t="s">
        <v>1321</v>
      </c>
      <c r="B2031" s="23">
        <v>41157</v>
      </c>
      <c r="C2031" t="s">
        <v>4306</v>
      </c>
      <c r="D2031" s="5" t="s">
        <v>25</v>
      </c>
      <c r="F2031" s="4"/>
      <c r="G2031" s="5"/>
      <c r="H2031" s="22">
        <v>60</v>
      </c>
      <c r="I2031" s="126">
        <f>INDEX('TOL2008'!B:B,MATCH(A2031,'TOL2008'!A:A,0))</f>
        <v>72193</v>
      </c>
      <c r="J2031" s="126" t="str">
        <f>INDEX(Pääluokka!$H$2:$H$100,MATCH(VALUE(LEFT(Taulukko1[[#This Row],[TOL2008]],2)),Pääluokka!$G$2:$G$100,0))</f>
        <v>Ammatillinen, tieteellinen ja tekninen toiminta</v>
      </c>
      <c r="K2031" s="126" t="str">
        <f>INDEX(Pääluokka!$I$2:$I$100,MATCH(VALUE(LEFT(Taulukko1[[#This Row],[TOL2008]],2)),Pääluokka!$G$2:$G$100,0))</f>
        <v>Palvelualat (G-N, R, S)</v>
      </c>
      <c r="L2031" s="41" t="str">
        <f t="shared" si="310"/>
        <v>NA</v>
      </c>
      <c r="M2031" s="43">
        <f t="shared" si="311"/>
        <v>41157</v>
      </c>
      <c r="N2031" s="43">
        <f t="shared" si="312"/>
        <v>41208</v>
      </c>
      <c r="O2031" s="43">
        <f t="shared" si="313"/>
        <v>41153</v>
      </c>
      <c r="P2031" s="43">
        <f t="shared" si="314"/>
        <v>41183</v>
      </c>
      <c r="Q2031" s="41">
        <f t="shared" si="315"/>
        <v>2012</v>
      </c>
      <c r="R2031" s="41">
        <f t="shared" si="316"/>
        <v>2012</v>
      </c>
      <c r="S2031" s="43" t="str">
        <f>YEAR(Taulukko1[[#This Row],[Alku KK]])&amp;"Q"&amp;ROUNDDOWN((MONTH(Taulukko1[[#This Row],[Alku KK]])-1)/3+1,0)</f>
        <v>2012Q3</v>
      </c>
      <c r="T2031" s="43" t="str">
        <f>YEAR(Taulukko1[[#This Row],[Loppu KK]])&amp;"Q"&amp;ROUNDDOWN((MONTH(Taulukko1[[#This Row],[Loppu KK]])-1)/3+1,0)</f>
        <v>2012Q4</v>
      </c>
      <c r="U2031" s="66">
        <f>IF(COUNT(Taulukko1[[#This Row],[Neuvottelujen alaiset ]])=1,Taulukko1[[#This Row],[Neuvottelujen alaiset ]],Taulukko1[[#This Row],[Vähennystarve]])</f>
        <v>60</v>
      </c>
      <c r="V2031" s="44" t="str">
        <f t="shared" si="317"/>
        <v>NA</v>
      </c>
      <c r="W2031" s="44" t="str">
        <f t="shared" si="318"/>
        <v>NA</v>
      </c>
      <c r="X2031" s="44" t="str">
        <f t="shared" si="319"/>
        <v>NA</v>
      </c>
      <c r="Y2031" s="90" t="b">
        <f>AND(MONTH(Taulukko1[[#This Row],[Alku PVM]] )=6,DAY(Taulukko1[[#This Row],[Alku PVM]] )&gt;19)</f>
        <v>0</v>
      </c>
      <c r="Z2031" s="90" t="b">
        <f>AND(MONTH(Taulukko1[[#This Row],[Loppu PVM]] )=6,DAY(Taulukko1[[#This Row],[Loppu PVM]] )&gt;19)</f>
        <v>0</v>
      </c>
      <c r="AA2031" s="90" t="b">
        <f>OR(MONTH(Taulukko1[[#This Row],[Alku PVM]] )&lt;=5,AND(MONTH(Taulukko1[[#This Row],[Alku PVM]] )=6,DAY(Taulukko1[[#This Row],[Alku PVM]] )&lt;20))</f>
        <v>0</v>
      </c>
      <c r="AB2031" s="90" t="b">
        <f>OR(MONTH(Taulukko1[[#This Row],[Loppu PVM]])&lt;=5,AND(MONTH(Taulukko1[[#This Row],[Loppu PVM]] )=6,DAY(Taulukko1[[#This Row],[Loppu PVM]])&lt;20))</f>
        <v>0</v>
      </c>
      <c r="AC2031" s="90" t="b">
        <f>OR(MONTH(Taulukko1[[#This Row],[Alku PVM]] )&lt;=3,AND(MONTH(Taulukko1[[#This Row],[Alku PVM]] )=3))</f>
        <v>0</v>
      </c>
      <c r="AD2031" s="90" t="b">
        <f>OR(MONTH(Taulukko1[[#This Row],[Loppu PVM]] )&lt;=3,AND(MONTH(Taulukko1[[#This Row],[Loppu PVM]] )=3))</f>
        <v>0</v>
      </c>
      <c r="AE2031" s="90" t="b">
        <f>OR(MONTH(Taulukko1[[#This Row],[Alku PVM]] )&lt;=9,AND(MONTH(Taulukko1[[#This Row],[Alku PVM]] )=9))</f>
        <v>1</v>
      </c>
      <c r="AF2031" s="90" t="b">
        <f>OR(MONTH(Taulukko1[[#This Row],[Loppu PVM]])&lt;=9,AND(MONTH(Taulukko1[[#This Row],[Loppu PVM]] )=9))</f>
        <v>0</v>
      </c>
      <c r="AG2031" s="90" t="b">
        <f>OR(MONTH(Taulukko1[[#This Row],[Alku PVM]] )&lt;=6,AND(MONTH(Taulukko1[[#This Row],[Alku PVM]] )=6))</f>
        <v>0</v>
      </c>
      <c r="AH2031" s="90" t="b">
        <f>OR(MONTH(Taulukko1[[#This Row],[Loppu PVM]])&lt;=6,AND(MONTH(Taulukko1[[#This Row],[Loppu PVM]] )=6))</f>
        <v>0</v>
      </c>
    </row>
    <row r="2032" spans="1:34" ht="12.75" customHeight="1">
      <c r="A2032" t="s">
        <v>4146</v>
      </c>
      <c r="B2032" s="23">
        <v>41157</v>
      </c>
      <c r="C2032" t="s">
        <v>4145</v>
      </c>
      <c r="E2032" s="62">
        <v>15</v>
      </c>
      <c r="F2032" s="4">
        <v>41221</v>
      </c>
      <c r="G2032" s="5">
        <v>13</v>
      </c>
      <c r="H2032" s="22">
        <v>115</v>
      </c>
      <c r="I2032" s="126" t="e">
        <f>INDEX('TOL2008'!B:B,MATCH(A2032,'TOL2008'!A:A,0))</f>
        <v>#N/A</v>
      </c>
      <c r="J2032" s="126" t="e">
        <f>INDEX(Pääluokka!$H$2:$H$100,MATCH(VALUE(LEFT(Taulukko1[[#This Row],[TOL2008]],2)),Pääluokka!$G$2:$G$100,0))</f>
        <v>#N/A</v>
      </c>
      <c r="K2032" s="126" t="e">
        <f>INDEX(Pääluokka!$I$2:$I$100,MATCH(VALUE(LEFT(Taulukko1[[#This Row],[TOL2008]],2)),Pääluokka!$G$2:$G$100,0))</f>
        <v>#N/A</v>
      </c>
      <c r="L2032" s="41">
        <f t="shared" si="310"/>
        <v>64</v>
      </c>
      <c r="M2032" s="43">
        <f t="shared" si="311"/>
        <v>41157</v>
      </c>
      <c r="N2032" s="43">
        <f t="shared" si="312"/>
        <v>41221</v>
      </c>
      <c r="O2032" s="43">
        <f t="shared" si="313"/>
        <v>41153</v>
      </c>
      <c r="P2032" s="43">
        <f t="shared" si="314"/>
        <v>41214</v>
      </c>
      <c r="Q2032" s="41">
        <f t="shared" si="315"/>
        <v>2012</v>
      </c>
      <c r="R2032" s="41">
        <f t="shared" si="316"/>
        <v>2012</v>
      </c>
      <c r="S2032" s="43" t="str">
        <f>YEAR(Taulukko1[[#This Row],[Alku KK]])&amp;"Q"&amp;ROUNDDOWN((MONTH(Taulukko1[[#This Row],[Alku KK]])-1)/3+1,0)</f>
        <v>2012Q3</v>
      </c>
      <c r="T2032" s="43" t="str">
        <f>YEAR(Taulukko1[[#This Row],[Loppu KK]])&amp;"Q"&amp;ROUNDDOWN((MONTH(Taulukko1[[#This Row],[Loppu KK]])-1)/3+1,0)</f>
        <v>2012Q4</v>
      </c>
      <c r="U2032" s="66">
        <f>IF(COUNT(Taulukko1[[#This Row],[Neuvottelujen alaiset ]])=1,Taulukko1[[#This Row],[Neuvottelujen alaiset ]],Taulukko1[[#This Row],[Vähennystarve]])</f>
        <v>115</v>
      </c>
      <c r="V2032" s="44">
        <f t="shared" si="317"/>
        <v>0.13043478260869565</v>
      </c>
      <c r="W2032" s="44">
        <f t="shared" si="318"/>
        <v>0.11304347826086956</v>
      </c>
      <c r="X2032" s="44">
        <f t="shared" si="319"/>
        <v>0.8666666666666667</v>
      </c>
      <c r="Y2032" s="90" t="b">
        <f>AND(MONTH(Taulukko1[[#This Row],[Alku PVM]] )=6,DAY(Taulukko1[[#This Row],[Alku PVM]] )&gt;19)</f>
        <v>0</v>
      </c>
      <c r="Z2032" s="90" t="b">
        <f>AND(MONTH(Taulukko1[[#This Row],[Loppu PVM]] )=6,DAY(Taulukko1[[#This Row],[Loppu PVM]] )&gt;19)</f>
        <v>0</v>
      </c>
      <c r="AA2032" s="90" t="b">
        <f>OR(MONTH(Taulukko1[[#This Row],[Alku PVM]] )&lt;=5,AND(MONTH(Taulukko1[[#This Row],[Alku PVM]] )=6,DAY(Taulukko1[[#This Row],[Alku PVM]] )&lt;20))</f>
        <v>0</v>
      </c>
      <c r="AB2032" s="90" t="b">
        <f>OR(MONTH(Taulukko1[[#This Row],[Loppu PVM]])&lt;=5,AND(MONTH(Taulukko1[[#This Row],[Loppu PVM]] )=6,DAY(Taulukko1[[#This Row],[Loppu PVM]])&lt;20))</f>
        <v>0</v>
      </c>
      <c r="AC2032" s="90" t="b">
        <f>OR(MONTH(Taulukko1[[#This Row],[Alku PVM]] )&lt;=3,AND(MONTH(Taulukko1[[#This Row],[Alku PVM]] )=3))</f>
        <v>0</v>
      </c>
      <c r="AD2032" s="90" t="b">
        <f>OR(MONTH(Taulukko1[[#This Row],[Loppu PVM]] )&lt;=3,AND(MONTH(Taulukko1[[#This Row],[Loppu PVM]] )=3))</f>
        <v>0</v>
      </c>
      <c r="AE2032" s="90" t="b">
        <f>OR(MONTH(Taulukko1[[#This Row],[Alku PVM]] )&lt;=9,AND(MONTH(Taulukko1[[#This Row],[Alku PVM]] )=9))</f>
        <v>1</v>
      </c>
      <c r="AF2032" s="90" t="b">
        <f>OR(MONTH(Taulukko1[[#This Row],[Loppu PVM]])&lt;=9,AND(MONTH(Taulukko1[[#This Row],[Loppu PVM]] )=9))</f>
        <v>0</v>
      </c>
      <c r="AG2032" s="90" t="b">
        <f>OR(MONTH(Taulukko1[[#This Row],[Alku PVM]] )&lt;=6,AND(MONTH(Taulukko1[[#This Row],[Alku PVM]] )=6))</f>
        <v>0</v>
      </c>
      <c r="AH2032" s="90" t="b">
        <f>OR(MONTH(Taulukko1[[#This Row],[Loppu PVM]])&lt;=6,AND(MONTH(Taulukko1[[#This Row],[Loppu PVM]] )=6))</f>
        <v>0</v>
      </c>
    </row>
    <row r="2033" spans="1:34" ht="12.75" customHeight="1">
      <c r="A2033" t="s">
        <v>3933</v>
      </c>
      <c r="B2033" s="23">
        <v>41158</v>
      </c>
      <c r="C2033" t="s">
        <v>3934</v>
      </c>
      <c r="E2033" s="62">
        <v>85</v>
      </c>
      <c r="F2033" s="4"/>
      <c r="G2033" s="5"/>
      <c r="H2033" s="22">
        <v>85</v>
      </c>
      <c r="I2033" s="126" t="e">
        <f>INDEX('TOL2008'!B:B,MATCH(A2033,'TOL2008'!A:A,0))</f>
        <v>#N/A</v>
      </c>
      <c r="J2033" s="126" t="e">
        <f>INDEX(Pääluokka!$H$2:$H$100,MATCH(VALUE(LEFT(Taulukko1[[#This Row],[TOL2008]],2)),Pääluokka!$G$2:$G$100,0))</f>
        <v>#N/A</v>
      </c>
      <c r="K2033" s="126" t="e">
        <f>INDEX(Pääluokka!$I$2:$I$100,MATCH(VALUE(LEFT(Taulukko1[[#This Row],[TOL2008]],2)),Pääluokka!$G$2:$G$100,0))</f>
        <v>#N/A</v>
      </c>
      <c r="L2033" s="41" t="str">
        <f t="shared" si="310"/>
        <v>NA</v>
      </c>
      <c r="M2033" s="43">
        <f t="shared" si="311"/>
        <v>41158</v>
      </c>
      <c r="N2033" s="43">
        <f t="shared" si="312"/>
        <v>41209</v>
      </c>
      <c r="O2033" s="43">
        <f t="shared" si="313"/>
        <v>41153</v>
      </c>
      <c r="P2033" s="43">
        <f t="shared" si="314"/>
        <v>41183</v>
      </c>
      <c r="Q2033" s="41">
        <f t="shared" si="315"/>
        <v>2012</v>
      </c>
      <c r="R2033" s="41">
        <f t="shared" si="316"/>
        <v>2012</v>
      </c>
      <c r="S2033" s="43" t="str">
        <f>YEAR(Taulukko1[[#This Row],[Alku KK]])&amp;"Q"&amp;ROUNDDOWN((MONTH(Taulukko1[[#This Row],[Alku KK]])-1)/3+1,0)</f>
        <v>2012Q3</v>
      </c>
      <c r="T2033" s="43" t="str">
        <f>YEAR(Taulukko1[[#This Row],[Loppu KK]])&amp;"Q"&amp;ROUNDDOWN((MONTH(Taulukko1[[#This Row],[Loppu KK]])-1)/3+1,0)</f>
        <v>2012Q4</v>
      </c>
      <c r="U2033" s="66">
        <f>IF(COUNT(Taulukko1[[#This Row],[Neuvottelujen alaiset ]])=1,Taulukko1[[#This Row],[Neuvottelujen alaiset ]],Taulukko1[[#This Row],[Vähennystarve]])</f>
        <v>85</v>
      </c>
      <c r="V2033" s="44">
        <f t="shared" si="317"/>
        <v>1</v>
      </c>
      <c r="W2033" s="44" t="str">
        <f t="shared" si="318"/>
        <v>NA</v>
      </c>
      <c r="X2033" s="44" t="str">
        <f t="shared" si="319"/>
        <v>NA</v>
      </c>
      <c r="Y2033" s="90" t="b">
        <f>AND(MONTH(Taulukko1[[#This Row],[Alku PVM]] )=6,DAY(Taulukko1[[#This Row],[Alku PVM]] )&gt;19)</f>
        <v>0</v>
      </c>
      <c r="Z2033" s="90" t="b">
        <f>AND(MONTH(Taulukko1[[#This Row],[Loppu PVM]] )=6,DAY(Taulukko1[[#This Row],[Loppu PVM]] )&gt;19)</f>
        <v>0</v>
      </c>
      <c r="AA2033" s="90" t="b">
        <f>OR(MONTH(Taulukko1[[#This Row],[Alku PVM]] )&lt;=5,AND(MONTH(Taulukko1[[#This Row],[Alku PVM]] )=6,DAY(Taulukko1[[#This Row],[Alku PVM]] )&lt;20))</f>
        <v>0</v>
      </c>
      <c r="AB2033" s="90" t="b">
        <f>OR(MONTH(Taulukko1[[#This Row],[Loppu PVM]])&lt;=5,AND(MONTH(Taulukko1[[#This Row],[Loppu PVM]] )=6,DAY(Taulukko1[[#This Row],[Loppu PVM]])&lt;20))</f>
        <v>0</v>
      </c>
      <c r="AC2033" s="90" t="b">
        <f>OR(MONTH(Taulukko1[[#This Row],[Alku PVM]] )&lt;=3,AND(MONTH(Taulukko1[[#This Row],[Alku PVM]] )=3))</f>
        <v>0</v>
      </c>
      <c r="AD2033" s="90" t="b">
        <f>OR(MONTH(Taulukko1[[#This Row],[Loppu PVM]] )&lt;=3,AND(MONTH(Taulukko1[[#This Row],[Loppu PVM]] )=3))</f>
        <v>0</v>
      </c>
      <c r="AE2033" s="90" t="b">
        <f>OR(MONTH(Taulukko1[[#This Row],[Alku PVM]] )&lt;=9,AND(MONTH(Taulukko1[[#This Row],[Alku PVM]] )=9))</f>
        <v>1</v>
      </c>
      <c r="AF2033" s="90" t="b">
        <f>OR(MONTH(Taulukko1[[#This Row],[Loppu PVM]])&lt;=9,AND(MONTH(Taulukko1[[#This Row],[Loppu PVM]] )=9))</f>
        <v>0</v>
      </c>
      <c r="AG2033" s="90" t="b">
        <f>OR(MONTH(Taulukko1[[#This Row],[Alku PVM]] )&lt;=6,AND(MONTH(Taulukko1[[#This Row],[Alku PVM]] )=6))</f>
        <v>0</v>
      </c>
      <c r="AH2033" s="90" t="b">
        <f>OR(MONTH(Taulukko1[[#This Row],[Loppu PVM]])&lt;=6,AND(MONTH(Taulukko1[[#This Row],[Loppu PVM]] )=6))</f>
        <v>0</v>
      </c>
    </row>
    <row r="2034" spans="1:34" ht="12.75" customHeight="1">
      <c r="A2034" t="s">
        <v>1</v>
      </c>
      <c r="B2034" s="23">
        <v>41158</v>
      </c>
      <c r="C2034" t="s">
        <v>3827</v>
      </c>
      <c r="E2034" s="62">
        <v>20</v>
      </c>
      <c r="F2034" s="4">
        <v>41211</v>
      </c>
      <c r="G2034" s="5">
        <v>20</v>
      </c>
      <c r="H2034" s="22">
        <v>20</v>
      </c>
      <c r="I2034" s="126">
        <f>INDEX('TOL2008'!B:B,MATCH(A2034,'TOL2008'!A:A,0))</f>
        <v>64190</v>
      </c>
      <c r="J2034" s="126" t="str">
        <f>INDEX(Pääluokka!$H$2:$H$100,MATCH(VALUE(LEFT(Taulukko1[[#This Row],[TOL2008]],2)),Pääluokka!$G$2:$G$100,0))</f>
        <v>Rahoitus- ja vakuutustoiminta</v>
      </c>
      <c r="K2034" s="126" t="str">
        <f>INDEX(Pääluokka!$I$2:$I$100,MATCH(VALUE(LEFT(Taulukko1[[#This Row],[TOL2008]],2)),Pääluokka!$G$2:$G$100,0))</f>
        <v>Palvelualat (G-N, R, S)</v>
      </c>
      <c r="L2034" s="41">
        <f t="shared" si="310"/>
        <v>53</v>
      </c>
      <c r="M2034" s="43">
        <f t="shared" si="311"/>
        <v>41158</v>
      </c>
      <c r="N2034" s="43">
        <f t="shared" si="312"/>
        <v>41211</v>
      </c>
      <c r="O2034" s="43">
        <f t="shared" si="313"/>
        <v>41153</v>
      </c>
      <c r="P2034" s="43">
        <f t="shared" si="314"/>
        <v>41183</v>
      </c>
      <c r="Q2034" s="41">
        <f t="shared" si="315"/>
        <v>2012</v>
      </c>
      <c r="R2034" s="41">
        <f t="shared" si="316"/>
        <v>2012</v>
      </c>
      <c r="S2034" s="43" t="str">
        <f>YEAR(Taulukko1[[#This Row],[Alku KK]])&amp;"Q"&amp;ROUNDDOWN((MONTH(Taulukko1[[#This Row],[Alku KK]])-1)/3+1,0)</f>
        <v>2012Q3</v>
      </c>
      <c r="T2034" s="43" t="str">
        <f>YEAR(Taulukko1[[#This Row],[Loppu KK]])&amp;"Q"&amp;ROUNDDOWN((MONTH(Taulukko1[[#This Row],[Loppu KK]])-1)/3+1,0)</f>
        <v>2012Q4</v>
      </c>
      <c r="U2034" s="66">
        <f>IF(COUNT(Taulukko1[[#This Row],[Neuvottelujen alaiset ]])=1,Taulukko1[[#This Row],[Neuvottelujen alaiset ]],Taulukko1[[#This Row],[Vähennystarve]])</f>
        <v>20</v>
      </c>
      <c r="V2034" s="44">
        <f t="shared" si="317"/>
        <v>1</v>
      </c>
      <c r="W2034" s="44">
        <f t="shared" si="318"/>
        <v>1</v>
      </c>
      <c r="X2034" s="44">
        <f t="shared" si="319"/>
        <v>1</v>
      </c>
      <c r="Y2034" s="90" t="b">
        <f>AND(MONTH(Taulukko1[[#This Row],[Alku PVM]] )=6,DAY(Taulukko1[[#This Row],[Alku PVM]] )&gt;19)</f>
        <v>0</v>
      </c>
      <c r="Z2034" s="90" t="b">
        <f>AND(MONTH(Taulukko1[[#This Row],[Loppu PVM]] )=6,DAY(Taulukko1[[#This Row],[Loppu PVM]] )&gt;19)</f>
        <v>0</v>
      </c>
      <c r="AA2034" s="90" t="b">
        <f>OR(MONTH(Taulukko1[[#This Row],[Alku PVM]] )&lt;=5,AND(MONTH(Taulukko1[[#This Row],[Alku PVM]] )=6,DAY(Taulukko1[[#This Row],[Alku PVM]] )&lt;20))</f>
        <v>0</v>
      </c>
      <c r="AB2034" s="90" t="b">
        <f>OR(MONTH(Taulukko1[[#This Row],[Loppu PVM]])&lt;=5,AND(MONTH(Taulukko1[[#This Row],[Loppu PVM]] )=6,DAY(Taulukko1[[#This Row],[Loppu PVM]])&lt;20))</f>
        <v>0</v>
      </c>
      <c r="AC2034" s="90" t="b">
        <f>OR(MONTH(Taulukko1[[#This Row],[Alku PVM]] )&lt;=3,AND(MONTH(Taulukko1[[#This Row],[Alku PVM]] )=3))</f>
        <v>0</v>
      </c>
      <c r="AD2034" s="90" t="b">
        <f>OR(MONTH(Taulukko1[[#This Row],[Loppu PVM]] )&lt;=3,AND(MONTH(Taulukko1[[#This Row],[Loppu PVM]] )=3))</f>
        <v>0</v>
      </c>
      <c r="AE2034" s="90" t="b">
        <f>OR(MONTH(Taulukko1[[#This Row],[Alku PVM]] )&lt;=9,AND(MONTH(Taulukko1[[#This Row],[Alku PVM]] )=9))</f>
        <v>1</v>
      </c>
      <c r="AF2034" s="90" t="b">
        <f>OR(MONTH(Taulukko1[[#This Row],[Loppu PVM]])&lt;=9,AND(MONTH(Taulukko1[[#This Row],[Loppu PVM]] )=9))</f>
        <v>0</v>
      </c>
      <c r="AG2034" s="90" t="b">
        <f>OR(MONTH(Taulukko1[[#This Row],[Alku PVM]] )&lt;=6,AND(MONTH(Taulukko1[[#This Row],[Alku PVM]] )=6))</f>
        <v>0</v>
      </c>
      <c r="AH2034" s="90" t="b">
        <f>OR(MONTH(Taulukko1[[#This Row],[Loppu PVM]])&lt;=6,AND(MONTH(Taulukko1[[#This Row],[Loppu PVM]] )=6))</f>
        <v>0</v>
      </c>
    </row>
    <row r="2035" spans="1:34" ht="12.75" customHeight="1">
      <c r="A2035" t="s">
        <v>1799</v>
      </c>
      <c r="B2035" s="23">
        <v>41159</v>
      </c>
      <c r="C2035" t="s">
        <v>87</v>
      </c>
      <c r="E2035" s="62">
        <v>5</v>
      </c>
      <c r="F2035" s="4">
        <v>41183</v>
      </c>
      <c r="G2035" s="5">
        <v>2</v>
      </c>
      <c r="H2035" s="22">
        <v>29</v>
      </c>
      <c r="I2035" s="126" t="e">
        <f>INDEX('TOL2008'!B:B,MATCH(A2035,'TOL2008'!A:A,0))</f>
        <v>#N/A</v>
      </c>
      <c r="J2035" s="126" t="e">
        <f>INDEX(Pääluokka!$H$2:$H$100,MATCH(VALUE(LEFT(Taulukko1[[#This Row],[TOL2008]],2)),Pääluokka!$G$2:$G$100,0))</f>
        <v>#N/A</v>
      </c>
      <c r="K2035" s="126" t="e">
        <f>INDEX(Pääluokka!$I$2:$I$100,MATCH(VALUE(LEFT(Taulukko1[[#This Row],[TOL2008]],2)),Pääluokka!$G$2:$G$100,0))</f>
        <v>#N/A</v>
      </c>
      <c r="L2035" s="41">
        <f t="shared" si="310"/>
        <v>24</v>
      </c>
      <c r="M2035" s="43">
        <f t="shared" si="311"/>
        <v>41159</v>
      </c>
      <c r="N2035" s="43">
        <f t="shared" si="312"/>
        <v>41183</v>
      </c>
      <c r="O2035" s="43">
        <f t="shared" si="313"/>
        <v>41153</v>
      </c>
      <c r="P2035" s="43">
        <f t="shared" si="314"/>
        <v>41183</v>
      </c>
      <c r="Q2035" s="41">
        <f t="shared" si="315"/>
        <v>2012</v>
      </c>
      <c r="R2035" s="41">
        <f t="shared" si="316"/>
        <v>2012</v>
      </c>
      <c r="S2035" s="43" t="str">
        <f>YEAR(Taulukko1[[#This Row],[Alku KK]])&amp;"Q"&amp;ROUNDDOWN((MONTH(Taulukko1[[#This Row],[Alku KK]])-1)/3+1,0)</f>
        <v>2012Q3</v>
      </c>
      <c r="T2035" s="43" t="str">
        <f>YEAR(Taulukko1[[#This Row],[Loppu KK]])&amp;"Q"&amp;ROUNDDOWN((MONTH(Taulukko1[[#This Row],[Loppu KK]])-1)/3+1,0)</f>
        <v>2012Q4</v>
      </c>
      <c r="U2035" s="66">
        <f>IF(COUNT(Taulukko1[[#This Row],[Neuvottelujen alaiset ]])=1,Taulukko1[[#This Row],[Neuvottelujen alaiset ]],Taulukko1[[#This Row],[Vähennystarve]])</f>
        <v>29</v>
      </c>
      <c r="V2035" s="44">
        <f t="shared" si="317"/>
        <v>0.17241379310344829</v>
      </c>
      <c r="W2035" s="44">
        <f t="shared" si="318"/>
        <v>6.8965517241379309E-2</v>
      </c>
      <c r="X2035" s="44">
        <f t="shared" si="319"/>
        <v>0.4</v>
      </c>
      <c r="Y2035" s="90" t="b">
        <f>AND(MONTH(Taulukko1[[#This Row],[Alku PVM]] )=6,DAY(Taulukko1[[#This Row],[Alku PVM]] )&gt;19)</f>
        <v>0</v>
      </c>
      <c r="Z2035" s="90" t="b">
        <f>AND(MONTH(Taulukko1[[#This Row],[Loppu PVM]] )=6,DAY(Taulukko1[[#This Row],[Loppu PVM]] )&gt;19)</f>
        <v>0</v>
      </c>
      <c r="AA2035" s="90" t="b">
        <f>OR(MONTH(Taulukko1[[#This Row],[Alku PVM]] )&lt;=5,AND(MONTH(Taulukko1[[#This Row],[Alku PVM]] )=6,DAY(Taulukko1[[#This Row],[Alku PVM]] )&lt;20))</f>
        <v>0</v>
      </c>
      <c r="AB2035" s="90" t="b">
        <f>OR(MONTH(Taulukko1[[#This Row],[Loppu PVM]])&lt;=5,AND(MONTH(Taulukko1[[#This Row],[Loppu PVM]] )=6,DAY(Taulukko1[[#This Row],[Loppu PVM]])&lt;20))</f>
        <v>0</v>
      </c>
      <c r="AC2035" s="90" t="b">
        <f>OR(MONTH(Taulukko1[[#This Row],[Alku PVM]] )&lt;=3,AND(MONTH(Taulukko1[[#This Row],[Alku PVM]] )=3))</f>
        <v>0</v>
      </c>
      <c r="AD2035" s="90" t="b">
        <f>OR(MONTH(Taulukko1[[#This Row],[Loppu PVM]] )&lt;=3,AND(MONTH(Taulukko1[[#This Row],[Loppu PVM]] )=3))</f>
        <v>0</v>
      </c>
      <c r="AE2035" s="90" t="b">
        <f>OR(MONTH(Taulukko1[[#This Row],[Alku PVM]] )&lt;=9,AND(MONTH(Taulukko1[[#This Row],[Alku PVM]] )=9))</f>
        <v>1</v>
      </c>
      <c r="AF2035" s="90" t="b">
        <f>OR(MONTH(Taulukko1[[#This Row],[Loppu PVM]])&lt;=9,AND(MONTH(Taulukko1[[#This Row],[Loppu PVM]] )=9))</f>
        <v>0</v>
      </c>
      <c r="AG2035" s="90" t="b">
        <f>OR(MONTH(Taulukko1[[#This Row],[Alku PVM]] )&lt;=6,AND(MONTH(Taulukko1[[#This Row],[Alku PVM]] )=6))</f>
        <v>0</v>
      </c>
      <c r="AH2035" s="90" t="b">
        <f>OR(MONTH(Taulukko1[[#This Row],[Loppu PVM]])&lt;=6,AND(MONTH(Taulukko1[[#This Row],[Loppu PVM]] )=6))</f>
        <v>0</v>
      </c>
    </row>
    <row r="2036" spans="1:34" ht="12.75" customHeight="1">
      <c r="A2036" t="s">
        <v>1255</v>
      </c>
      <c r="B2036" s="23">
        <v>41159</v>
      </c>
      <c r="C2036" t="s">
        <v>4248</v>
      </c>
      <c r="E2036" s="62">
        <v>20</v>
      </c>
      <c r="F2036" s="4">
        <v>41219</v>
      </c>
      <c r="G2036" s="5">
        <v>8</v>
      </c>
      <c r="H2036" s="22">
        <v>20</v>
      </c>
      <c r="I2036" s="126">
        <f>INDEX('TOL2008'!B:B,MATCH(A2036,'TOL2008'!A:A,0))</f>
        <v>94110</v>
      </c>
      <c r="J2036" s="126" t="str">
        <f>INDEX(Pääluokka!$H$2:$H$100,MATCH(VALUE(LEFT(Taulukko1[[#This Row],[TOL2008]],2)),Pääluokka!$G$2:$G$100,0))</f>
        <v>Muu palvelutoiminta</v>
      </c>
      <c r="K2036" s="126" t="str">
        <f>INDEX(Pääluokka!$I$2:$I$100,MATCH(VALUE(LEFT(Taulukko1[[#This Row],[TOL2008]],2)),Pääluokka!$G$2:$G$100,0))</f>
        <v>Palvelualat (G-N, R, S)</v>
      </c>
      <c r="L2036" s="41">
        <f t="shared" si="310"/>
        <v>60</v>
      </c>
      <c r="M2036" s="43">
        <f t="shared" si="311"/>
        <v>41159</v>
      </c>
      <c r="N2036" s="43">
        <f t="shared" si="312"/>
        <v>41219</v>
      </c>
      <c r="O2036" s="43">
        <f t="shared" si="313"/>
        <v>41153</v>
      </c>
      <c r="P2036" s="43">
        <f t="shared" si="314"/>
        <v>41214</v>
      </c>
      <c r="Q2036" s="41">
        <f t="shared" si="315"/>
        <v>2012</v>
      </c>
      <c r="R2036" s="41">
        <f t="shared" si="316"/>
        <v>2012</v>
      </c>
      <c r="S2036" s="43" t="str">
        <f>YEAR(Taulukko1[[#This Row],[Alku KK]])&amp;"Q"&amp;ROUNDDOWN((MONTH(Taulukko1[[#This Row],[Alku KK]])-1)/3+1,0)</f>
        <v>2012Q3</v>
      </c>
      <c r="T2036" s="43" t="str">
        <f>YEAR(Taulukko1[[#This Row],[Loppu KK]])&amp;"Q"&amp;ROUNDDOWN((MONTH(Taulukko1[[#This Row],[Loppu KK]])-1)/3+1,0)</f>
        <v>2012Q4</v>
      </c>
      <c r="U2036" s="66">
        <f>IF(COUNT(Taulukko1[[#This Row],[Neuvottelujen alaiset ]])=1,Taulukko1[[#This Row],[Neuvottelujen alaiset ]],Taulukko1[[#This Row],[Vähennystarve]])</f>
        <v>20</v>
      </c>
      <c r="V2036" s="44">
        <f t="shared" si="317"/>
        <v>1</v>
      </c>
      <c r="W2036" s="44">
        <f t="shared" si="318"/>
        <v>0.4</v>
      </c>
      <c r="X2036" s="44">
        <f t="shared" si="319"/>
        <v>0.4</v>
      </c>
      <c r="Y2036" s="90" t="b">
        <f>AND(MONTH(Taulukko1[[#This Row],[Alku PVM]] )=6,DAY(Taulukko1[[#This Row],[Alku PVM]] )&gt;19)</f>
        <v>0</v>
      </c>
      <c r="Z2036" s="90" t="b">
        <f>AND(MONTH(Taulukko1[[#This Row],[Loppu PVM]] )=6,DAY(Taulukko1[[#This Row],[Loppu PVM]] )&gt;19)</f>
        <v>0</v>
      </c>
      <c r="AA2036" s="90" t="b">
        <f>OR(MONTH(Taulukko1[[#This Row],[Alku PVM]] )&lt;=5,AND(MONTH(Taulukko1[[#This Row],[Alku PVM]] )=6,DAY(Taulukko1[[#This Row],[Alku PVM]] )&lt;20))</f>
        <v>0</v>
      </c>
      <c r="AB2036" s="90" t="b">
        <f>OR(MONTH(Taulukko1[[#This Row],[Loppu PVM]])&lt;=5,AND(MONTH(Taulukko1[[#This Row],[Loppu PVM]] )=6,DAY(Taulukko1[[#This Row],[Loppu PVM]])&lt;20))</f>
        <v>0</v>
      </c>
      <c r="AC2036" s="90" t="b">
        <f>OR(MONTH(Taulukko1[[#This Row],[Alku PVM]] )&lt;=3,AND(MONTH(Taulukko1[[#This Row],[Alku PVM]] )=3))</f>
        <v>0</v>
      </c>
      <c r="AD2036" s="90" t="b">
        <f>OR(MONTH(Taulukko1[[#This Row],[Loppu PVM]] )&lt;=3,AND(MONTH(Taulukko1[[#This Row],[Loppu PVM]] )=3))</f>
        <v>0</v>
      </c>
      <c r="AE2036" s="90" t="b">
        <f>OR(MONTH(Taulukko1[[#This Row],[Alku PVM]] )&lt;=9,AND(MONTH(Taulukko1[[#This Row],[Alku PVM]] )=9))</f>
        <v>1</v>
      </c>
      <c r="AF2036" s="90" t="b">
        <f>OR(MONTH(Taulukko1[[#This Row],[Loppu PVM]])&lt;=9,AND(MONTH(Taulukko1[[#This Row],[Loppu PVM]] )=9))</f>
        <v>0</v>
      </c>
      <c r="AG2036" s="90" t="b">
        <f>OR(MONTH(Taulukko1[[#This Row],[Alku PVM]] )&lt;=6,AND(MONTH(Taulukko1[[#This Row],[Alku PVM]] )=6))</f>
        <v>0</v>
      </c>
      <c r="AH2036" s="90" t="b">
        <f>OR(MONTH(Taulukko1[[#This Row],[Loppu PVM]])&lt;=6,AND(MONTH(Taulukko1[[#This Row],[Loppu PVM]] )=6))</f>
        <v>0</v>
      </c>
    </row>
    <row r="2037" spans="1:34" ht="12.75" customHeight="1">
      <c r="A2037" t="s">
        <v>3926</v>
      </c>
      <c r="B2037" s="23">
        <v>41159</v>
      </c>
      <c r="C2037" t="s">
        <v>3925</v>
      </c>
      <c r="D2037" s="5">
        <v>6</v>
      </c>
      <c r="F2037" s="4"/>
      <c r="G2037" s="5"/>
      <c r="H2037" s="22">
        <v>20</v>
      </c>
      <c r="I2037" s="126" t="e">
        <f>INDEX('TOL2008'!B:B,MATCH(A2037,'TOL2008'!A:A,0))</f>
        <v>#N/A</v>
      </c>
      <c r="J2037" s="126" t="e">
        <f>INDEX(Pääluokka!$H$2:$H$100,MATCH(VALUE(LEFT(Taulukko1[[#This Row],[TOL2008]],2)),Pääluokka!$G$2:$G$100,0))</f>
        <v>#N/A</v>
      </c>
      <c r="K2037" s="126" t="e">
        <f>INDEX(Pääluokka!$I$2:$I$100,MATCH(VALUE(LEFT(Taulukko1[[#This Row],[TOL2008]],2)),Pääluokka!$G$2:$G$100,0))</f>
        <v>#N/A</v>
      </c>
      <c r="L2037" s="41" t="str">
        <f t="shared" si="310"/>
        <v>NA</v>
      </c>
      <c r="M2037" s="43">
        <f t="shared" si="311"/>
        <v>41159</v>
      </c>
      <c r="N2037" s="43">
        <f t="shared" si="312"/>
        <v>41210</v>
      </c>
      <c r="O2037" s="43">
        <f t="shared" si="313"/>
        <v>41153</v>
      </c>
      <c r="P2037" s="43">
        <f t="shared" si="314"/>
        <v>41183</v>
      </c>
      <c r="Q2037" s="41">
        <f t="shared" si="315"/>
        <v>2012</v>
      </c>
      <c r="R2037" s="41">
        <f t="shared" si="316"/>
        <v>2012</v>
      </c>
      <c r="S2037" s="43" t="str">
        <f>YEAR(Taulukko1[[#This Row],[Alku KK]])&amp;"Q"&amp;ROUNDDOWN((MONTH(Taulukko1[[#This Row],[Alku KK]])-1)/3+1,0)</f>
        <v>2012Q3</v>
      </c>
      <c r="T2037" s="43" t="str">
        <f>YEAR(Taulukko1[[#This Row],[Loppu KK]])&amp;"Q"&amp;ROUNDDOWN((MONTH(Taulukko1[[#This Row],[Loppu KK]])-1)/3+1,0)</f>
        <v>2012Q4</v>
      </c>
      <c r="U2037" s="66">
        <f>IF(COUNT(Taulukko1[[#This Row],[Neuvottelujen alaiset ]])=1,Taulukko1[[#This Row],[Neuvottelujen alaiset ]],Taulukko1[[#This Row],[Vähennystarve]])</f>
        <v>20</v>
      </c>
      <c r="V2037" s="44" t="str">
        <f t="shared" si="317"/>
        <v>NA</v>
      </c>
      <c r="W2037" s="44" t="str">
        <f t="shared" si="318"/>
        <v>NA</v>
      </c>
      <c r="X2037" s="44" t="str">
        <f t="shared" si="319"/>
        <v>NA</v>
      </c>
      <c r="Y2037" s="90" t="b">
        <f>AND(MONTH(Taulukko1[[#This Row],[Alku PVM]] )=6,DAY(Taulukko1[[#This Row],[Alku PVM]] )&gt;19)</f>
        <v>0</v>
      </c>
      <c r="Z2037" s="90" t="b">
        <f>AND(MONTH(Taulukko1[[#This Row],[Loppu PVM]] )=6,DAY(Taulukko1[[#This Row],[Loppu PVM]] )&gt;19)</f>
        <v>0</v>
      </c>
      <c r="AA2037" s="90" t="b">
        <f>OR(MONTH(Taulukko1[[#This Row],[Alku PVM]] )&lt;=5,AND(MONTH(Taulukko1[[#This Row],[Alku PVM]] )=6,DAY(Taulukko1[[#This Row],[Alku PVM]] )&lt;20))</f>
        <v>0</v>
      </c>
      <c r="AB2037" s="90" t="b">
        <f>OR(MONTH(Taulukko1[[#This Row],[Loppu PVM]])&lt;=5,AND(MONTH(Taulukko1[[#This Row],[Loppu PVM]] )=6,DAY(Taulukko1[[#This Row],[Loppu PVM]])&lt;20))</f>
        <v>0</v>
      </c>
      <c r="AC2037" s="90" t="b">
        <f>OR(MONTH(Taulukko1[[#This Row],[Alku PVM]] )&lt;=3,AND(MONTH(Taulukko1[[#This Row],[Alku PVM]] )=3))</f>
        <v>0</v>
      </c>
      <c r="AD2037" s="90" t="b">
        <f>OR(MONTH(Taulukko1[[#This Row],[Loppu PVM]] )&lt;=3,AND(MONTH(Taulukko1[[#This Row],[Loppu PVM]] )=3))</f>
        <v>0</v>
      </c>
      <c r="AE2037" s="90" t="b">
        <f>OR(MONTH(Taulukko1[[#This Row],[Alku PVM]] )&lt;=9,AND(MONTH(Taulukko1[[#This Row],[Alku PVM]] )=9))</f>
        <v>1</v>
      </c>
      <c r="AF2037" s="90" t="b">
        <f>OR(MONTH(Taulukko1[[#This Row],[Loppu PVM]])&lt;=9,AND(MONTH(Taulukko1[[#This Row],[Loppu PVM]] )=9))</f>
        <v>0</v>
      </c>
      <c r="AG2037" s="90" t="b">
        <f>OR(MONTH(Taulukko1[[#This Row],[Alku PVM]] )&lt;=6,AND(MONTH(Taulukko1[[#This Row],[Alku PVM]] )=6))</f>
        <v>0</v>
      </c>
      <c r="AH2037" s="90" t="b">
        <f>OR(MONTH(Taulukko1[[#This Row],[Loppu PVM]])&lt;=6,AND(MONTH(Taulukko1[[#This Row],[Loppu PVM]] )=6))</f>
        <v>0</v>
      </c>
    </row>
    <row r="2038" spans="1:34" ht="12.75" customHeight="1">
      <c r="A2038" t="s">
        <v>2808</v>
      </c>
      <c r="B2038" s="23">
        <v>41160</v>
      </c>
      <c r="C2038" t="s">
        <v>4152</v>
      </c>
      <c r="D2038" s="5">
        <v>100</v>
      </c>
      <c r="F2038" s="4">
        <v>41215</v>
      </c>
      <c r="G2038" s="5">
        <v>19</v>
      </c>
      <c r="H2038" s="22">
        <v>125</v>
      </c>
      <c r="I2038" s="126" t="e">
        <f>INDEX('TOL2008'!B:B,MATCH(A2038,'TOL2008'!A:A,0))</f>
        <v>#N/A</v>
      </c>
      <c r="J2038" s="126" t="e">
        <f>INDEX(Pääluokka!$H$2:$H$100,MATCH(VALUE(LEFT(Taulukko1[[#This Row],[TOL2008]],2)),Pääluokka!$G$2:$G$100,0))</f>
        <v>#N/A</v>
      </c>
      <c r="K2038" s="126" t="e">
        <f>INDEX(Pääluokka!$I$2:$I$100,MATCH(VALUE(LEFT(Taulukko1[[#This Row],[TOL2008]],2)),Pääluokka!$G$2:$G$100,0))</f>
        <v>#N/A</v>
      </c>
      <c r="L2038" s="41">
        <f t="shared" si="310"/>
        <v>55</v>
      </c>
      <c r="M2038" s="43">
        <f t="shared" si="311"/>
        <v>41160</v>
      </c>
      <c r="N2038" s="43">
        <f t="shared" si="312"/>
        <v>41215</v>
      </c>
      <c r="O2038" s="43">
        <f t="shared" si="313"/>
        <v>41153</v>
      </c>
      <c r="P2038" s="43">
        <f t="shared" si="314"/>
        <v>41214</v>
      </c>
      <c r="Q2038" s="41">
        <f t="shared" si="315"/>
        <v>2012</v>
      </c>
      <c r="R2038" s="41">
        <f t="shared" si="316"/>
        <v>2012</v>
      </c>
      <c r="S2038" s="43" t="str">
        <f>YEAR(Taulukko1[[#This Row],[Alku KK]])&amp;"Q"&amp;ROUNDDOWN((MONTH(Taulukko1[[#This Row],[Alku KK]])-1)/3+1,0)</f>
        <v>2012Q3</v>
      </c>
      <c r="T2038" s="43" t="str">
        <f>YEAR(Taulukko1[[#This Row],[Loppu KK]])&amp;"Q"&amp;ROUNDDOWN((MONTH(Taulukko1[[#This Row],[Loppu KK]])-1)/3+1,0)</f>
        <v>2012Q4</v>
      </c>
      <c r="U2038" s="66">
        <f>IF(COUNT(Taulukko1[[#This Row],[Neuvottelujen alaiset ]])=1,Taulukko1[[#This Row],[Neuvottelujen alaiset ]],Taulukko1[[#This Row],[Vähennystarve]])</f>
        <v>125</v>
      </c>
      <c r="V2038" s="44" t="str">
        <f t="shared" si="317"/>
        <v>NA</v>
      </c>
      <c r="W2038" s="44">
        <f t="shared" si="318"/>
        <v>0.152</v>
      </c>
      <c r="X2038" s="44" t="str">
        <f t="shared" si="319"/>
        <v>NA</v>
      </c>
      <c r="Y2038" s="90" t="b">
        <f>AND(MONTH(Taulukko1[[#This Row],[Alku PVM]] )=6,DAY(Taulukko1[[#This Row],[Alku PVM]] )&gt;19)</f>
        <v>0</v>
      </c>
      <c r="Z2038" s="90" t="b">
        <f>AND(MONTH(Taulukko1[[#This Row],[Loppu PVM]] )=6,DAY(Taulukko1[[#This Row],[Loppu PVM]] )&gt;19)</f>
        <v>0</v>
      </c>
      <c r="AA2038" s="90" t="b">
        <f>OR(MONTH(Taulukko1[[#This Row],[Alku PVM]] )&lt;=5,AND(MONTH(Taulukko1[[#This Row],[Alku PVM]] )=6,DAY(Taulukko1[[#This Row],[Alku PVM]] )&lt;20))</f>
        <v>0</v>
      </c>
      <c r="AB2038" s="90" t="b">
        <f>OR(MONTH(Taulukko1[[#This Row],[Loppu PVM]])&lt;=5,AND(MONTH(Taulukko1[[#This Row],[Loppu PVM]] )=6,DAY(Taulukko1[[#This Row],[Loppu PVM]])&lt;20))</f>
        <v>0</v>
      </c>
      <c r="AC2038" s="90" t="b">
        <f>OR(MONTH(Taulukko1[[#This Row],[Alku PVM]] )&lt;=3,AND(MONTH(Taulukko1[[#This Row],[Alku PVM]] )=3))</f>
        <v>0</v>
      </c>
      <c r="AD2038" s="90" t="b">
        <f>OR(MONTH(Taulukko1[[#This Row],[Loppu PVM]] )&lt;=3,AND(MONTH(Taulukko1[[#This Row],[Loppu PVM]] )=3))</f>
        <v>0</v>
      </c>
      <c r="AE2038" s="90" t="b">
        <f>OR(MONTH(Taulukko1[[#This Row],[Alku PVM]] )&lt;=9,AND(MONTH(Taulukko1[[#This Row],[Alku PVM]] )=9))</f>
        <v>1</v>
      </c>
      <c r="AF2038" s="90" t="b">
        <f>OR(MONTH(Taulukko1[[#This Row],[Loppu PVM]])&lt;=9,AND(MONTH(Taulukko1[[#This Row],[Loppu PVM]] )=9))</f>
        <v>0</v>
      </c>
      <c r="AG2038" s="90" t="b">
        <f>OR(MONTH(Taulukko1[[#This Row],[Alku PVM]] )&lt;=6,AND(MONTH(Taulukko1[[#This Row],[Alku PVM]] )=6))</f>
        <v>0</v>
      </c>
      <c r="AH2038" s="90" t="b">
        <f>OR(MONTH(Taulukko1[[#This Row],[Loppu PVM]])&lt;=6,AND(MONTH(Taulukko1[[#This Row],[Loppu PVM]] )=6))</f>
        <v>0</v>
      </c>
    </row>
    <row r="2039" spans="1:34" ht="12.75" customHeight="1">
      <c r="A2039" t="s">
        <v>327</v>
      </c>
      <c r="B2039" s="23">
        <v>41162</v>
      </c>
      <c r="C2039" t="s">
        <v>4069</v>
      </c>
      <c r="E2039" s="62">
        <v>80</v>
      </c>
      <c r="F2039" s="4">
        <v>41218</v>
      </c>
      <c r="G2039" s="5">
        <v>34</v>
      </c>
      <c r="H2039" s="22">
        <v>500</v>
      </c>
      <c r="I2039" s="126">
        <f>INDEX('TOL2008'!B:B,MATCH(A2039,'TOL2008'!A:A,0))</f>
        <v>60201</v>
      </c>
      <c r="J2039" s="126" t="str">
        <f>INDEX(Pääluokka!$H$2:$H$100,MATCH(VALUE(LEFT(Taulukko1[[#This Row],[TOL2008]],2)),Pääluokka!$G$2:$G$100,0))</f>
        <v>Informaatio ja viestintä</v>
      </c>
      <c r="K2039" s="126" t="str">
        <f>INDEX(Pääluokka!$I$2:$I$100,MATCH(VALUE(LEFT(Taulukko1[[#This Row],[TOL2008]],2)),Pääluokka!$G$2:$G$100,0))</f>
        <v>Palvelualat (G-N, R, S)</v>
      </c>
      <c r="L2039" s="41">
        <f t="shared" si="310"/>
        <v>56</v>
      </c>
      <c r="M2039" s="43">
        <f t="shared" si="311"/>
        <v>41162</v>
      </c>
      <c r="N2039" s="43">
        <f t="shared" si="312"/>
        <v>41218</v>
      </c>
      <c r="O2039" s="43">
        <f t="shared" si="313"/>
        <v>41153</v>
      </c>
      <c r="P2039" s="43">
        <f t="shared" si="314"/>
        <v>41214</v>
      </c>
      <c r="Q2039" s="41">
        <f t="shared" si="315"/>
        <v>2012</v>
      </c>
      <c r="R2039" s="41">
        <f t="shared" si="316"/>
        <v>2012</v>
      </c>
      <c r="S2039" s="43" t="str">
        <f>YEAR(Taulukko1[[#This Row],[Alku KK]])&amp;"Q"&amp;ROUNDDOWN((MONTH(Taulukko1[[#This Row],[Alku KK]])-1)/3+1,0)</f>
        <v>2012Q3</v>
      </c>
      <c r="T2039" s="43" t="str">
        <f>YEAR(Taulukko1[[#This Row],[Loppu KK]])&amp;"Q"&amp;ROUNDDOWN((MONTH(Taulukko1[[#This Row],[Loppu KK]])-1)/3+1,0)</f>
        <v>2012Q4</v>
      </c>
      <c r="U2039" s="66">
        <f>IF(COUNT(Taulukko1[[#This Row],[Neuvottelujen alaiset ]])=1,Taulukko1[[#This Row],[Neuvottelujen alaiset ]],Taulukko1[[#This Row],[Vähennystarve]])</f>
        <v>500</v>
      </c>
      <c r="V2039" s="44">
        <f t="shared" si="317"/>
        <v>0.16</v>
      </c>
      <c r="W2039" s="44">
        <f t="shared" si="318"/>
        <v>6.8000000000000005E-2</v>
      </c>
      <c r="X2039" s="44">
        <f t="shared" si="319"/>
        <v>0.42499999999999999</v>
      </c>
      <c r="Y2039" s="90" t="b">
        <f>AND(MONTH(Taulukko1[[#This Row],[Alku PVM]] )=6,DAY(Taulukko1[[#This Row],[Alku PVM]] )&gt;19)</f>
        <v>0</v>
      </c>
      <c r="Z2039" s="90" t="b">
        <f>AND(MONTH(Taulukko1[[#This Row],[Loppu PVM]] )=6,DAY(Taulukko1[[#This Row],[Loppu PVM]] )&gt;19)</f>
        <v>0</v>
      </c>
      <c r="AA2039" s="90" t="b">
        <f>OR(MONTH(Taulukko1[[#This Row],[Alku PVM]] )&lt;=5,AND(MONTH(Taulukko1[[#This Row],[Alku PVM]] )=6,DAY(Taulukko1[[#This Row],[Alku PVM]] )&lt;20))</f>
        <v>0</v>
      </c>
      <c r="AB2039" s="90" t="b">
        <f>OR(MONTH(Taulukko1[[#This Row],[Loppu PVM]])&lt;=5,AND(MONTH(Taulukko1[[#This Row],[Loppu PVM]] )=6,DAY(Taulukko1[[#This Row],[Loppu PVM]])&lt;20))</f>
        <v>0</v>
      </c>
      <c r="AC2039" s="90" t="b">
        <f>OR(MONTH(Taulukko1[[#This Row],[Alku PVM]] )&lt;=3,AND(MONTH(Taulukko1[[#This Row],[Alku PVM]] )=3))</f>
        <v>0</v>
      </c>
      <c r="AD2039" s="90" t="b">
        <f>OR(MONTH(Taulukko1[[#This Row],[Loppu PVM]] )&lt;=3,AND(MONTH(Taulukko1[[#This Row],[Loppu PVM]] )=3))</f>
        <v>0</v>
      </c>
      <c r="AE2039" s="90" t="b">
        <f>OR(MONTH(Taulukko1[[#This Row],[Alku PVM]] )&lt;=9,AND(MONTH(Taulukko1[[#This Row],[Alku PVM]] )=9))</f>
        <v>1</v>
      </c>
      <c r="AF2039" s="90" t="b">
        <f>OR(MONTH(Taulukko1[[#This Row],[Loppu PVM]])&lt;=9,AND(MONTH(Taulukko1[[#This Row],[Loppu PVM]] )=9))</f>
        <v>0</v>
      </c>
      <c r="AG2039" s="90" t="b">
        <f>OR(MONTH(Taulukko1[[#This Row],[Alku PVM]] )&lt;=6,AND(MONTH(Taulukko1[[#This Row],[Alku PVM]] )=6))</f>
        <v>0</v>
      </c>
      <c r="AH2039" s="90" t="b">
        <f>OR(MONTH(Taulukko1[[#This Row],[Loppu PVM]])&lt;=6,AND(MONTH(Taulukko1[[#This Row],[Loppu PVM]] )=6))</f>
        <v>0</v>
      </c>
    </row>
    <row r="2040" spans="1:34" ht="12.75" customHeight="1">
      <c r="A2040" t="s">
        <v>234</v>
      </c>
      <c r="B2040" s="23">
        <v>41162</v>
      </c>
      <c r="C2040" t="s">
        <v>904</v>
      </c>
      <c r="E2040" s="62">
        <v>70</v>
      </c>
      <c r="F2040" s="4">
        <v>41284</v>
      </c>
      <c r="G2040" s="5"/>
      <c r="H2040" s="22">
        <v>100</v>
      </c>
      <c r="I2040" s="126">
        <f>INDEX('TOL2008'!B:B,MATCH(A2040,'TOL2008'!A:A,0))</f>
        <v>71126</v>
      </c>
      <c r="J2040" s="126" t="str">
        <f>INDEX(Pääluokka!$H$2:$H$100,MATCH(VALUE(LEFT(Taulukko1[[#This Row],[TOL2008]],2)),Pääluokka!$G$2:$G$100,0))</f>
        <v>Ammatillinen, tieteellinen ja tekninen toiminta</v>
      </c>
      <c r="K2040" s="126" t="str">
        <f>INDEX(Pääluokka!$I$2:$I$100,MATCH(VALUE(LEFT(Taulukko1[[#This Row],[TOL2008]],2)),Pääluokka!$G$2:$G$100,0))</f>
        <v>Palvelualat (G-N, R, S)</v>
      </c>
      <c r="L2040" s="41">
        <f t="shared" si="310"/>
        <v>122</v>
      </c>
      <c r="M2040" s="43">
        <f t="shared" si="311"/>
        <v>41162</v>
      </c>
      <c r="N2040" s="43">
        <f t="shared" si="312"/>
        <v>41284</v>
      </c>
      <c r="O2040" s="43">
        <f t="shared" si="313"/>
        <v>41153</v>
      </c>
      <c r="P2040" s="43">
        <f t="shared" si="314"/>
        <v>41275</v>
      </c>
      <c r="Q2040" s="41">
        <f t="shared" si="315"/>
        <v>2012</v>
      </c>
      <c r="R2040" s="41">
        <f t="shared" si="316"/>
        <v>2013</v>
      </c>
      <c r="S2040" s="43" t="str">
        <f>YEAR(Taulukko1[[#This Row],[Alku KK]])&amp;"Q"&amp;ROUNDDOWN((MONTH(Taulukko1[[#This Row],[Alku KK]])-1)/3+1,0)</f>
        <v>2012Q3</v>
      </c>
      <c r="T2040" s="43" t="str">
        <f>YEAR(Taulukko1[[#This Row],[Loppu KK]])&amp;"Q"&amp;ROUNDDOWN((MONTH(Taulukko1[[#This Row],[Loppu KK]])-1)/3+1,0)</f>
        <v>2013Q1</v>
      </c>
      <c r="U2040" s="66">
        <f>IF(COUNT(Taulukko1[[#This Row],[Neuvottelujen alaiset ]])=1,Taulukko1[[#This Row],[Neuvottelujen alaiset ]],Taulukko1[[#This Row],[Vähennystarve]])</f>
        <v>100</v>
      </c>
      <c r="V2040" s="44">
        <f t="shared" si="317"/>
        <v>0.7</v>
      </c>
      <c r="W2040" s="44" t="str">
        <f t="shared" si="318"/>
        <v>NA</v>
      </c>
      <c r="X2040" s="44" t="str">
        <f t="shared" si="319"/>
        <v>NA</v>
      </c>
      <c r="Y2040" s="90" t="b">
        <f>AND(MONTH(Taulukko1[[#This Row],[Alku PVM]] )=6,DAY(Taulukko1[[#This Row],[Alku PVM]] )&gt;19)</f>
        <v>0</v>
      </c>
      <c r="Z2040" s="90" t="b">
        <f>AND(MONTH(Taulukko1[[#This Row],[Loppu PVM]] )=6,DAY(Taulukko1[[#This Row],[Loppu PVM]] )&gt;19)</f>
        <v>0</v>
      </c>
      <c r="AA2040" s="90" t="b">
        <f>OR(MONTH(Taulukko1[[#This Row],[Alku PVM]] )&lt;=5,AND(MONTH(Taulukko1[[#This Row],[Alku PVM]] )=6,DAY(Taulukko1[[#This Row],[Alku PVM]] )&lt;20))</f>
        <v>0</v>
      </c>
      <c r="AB2040" s="90" t="b">
        <f>OR(MONTH(Taulukko1[[#This Row],[Loppu PVM]])&lt;=5,AND(MONTH(Taulukko1[[#This Row],[Loppu PVM]] )=6,DAY(Taulukko1[[#This Row],[Loppu PVM]])&lt;20))</f>
        <v>1</v>
      </c>
      <c r="AC2040" s="90" t="b">
        <f>OR(MONTH(Taulukko1[[#This Row],[Alku PVM]] )&lt;=3,AND(MONTH(Taulukko1[[#This Row],[Alku PVM]] )=3))</f>
        <v>0</v>
      </c>
      <c r="AD2040" s="90" t="b">
        <f>OR(MONTH(Taulukko1[[#This Row],[Loppu PVM]] )&lt;=3,AND(MONTH(Taulukko1[[#This Row],[Loppu PVM]] )=3))</f>
        <v>1</v>
      </c>
      <c r="AE2040" s="90" t="b">
        <f>OR(MONTH(Taulukko1[[#This Row],[Alku PVM]] )&lt;=9,AND(MONTH(Taulukko1[[#This Row],[Alku PVM]] )=9))</f>
        <v>1</v>
      </c>
      <c r="AF2040" s="90" t="b">
        <f>OR(MONTH(Taulukko1[[#This Row],[Loppu PVM]])&lt;=9,AND(MONTH(Taulukko1[[#This Row],[Loppu PVM]] )=9))</f>
        <v>1</v>
      </c>
      <c r="AG2040" s="90" t="b">
        <f>OR(MONTH(Taulukko1[[#This Row],[Alku PVM]] )&lt;=6,AND(MONTH(Taulukko1[[#This Row],[Alku PVM]] )=6))</f>
        <v>0</v>
      </c>
      <c r="AH2040" s="90" t="b">
        <f>OR(MONTH(Taulukko1[[#This Row],[Loppu PVM]])&lt;=6,AND(MONTH(Taulukko1[[#This Row],[Loppu PVM]] )=6))</f>
        <v>1</v>
      </c>
    </row>
    <row r="2041" spans="1:34" ht="12.75" customHeight="1">
      <c r="A2041" t="s">
        <v>3246</v>
      </c>
      <c r="B2041" s="23">
        <v>41162</v>
      </c>
      <c r="C2041" t="s">
        <v>87</v>
      </c>
      <c r="E2041" s="62">
        <v>225</v>
      </c>
      <c r="F2041" s="4">
        <v>41220</v>
      </c>
      <c r="G2041" s="5">
        <v>164</v>
      </c>
      <c r="H2041" s="22">
        <v>1870</v>
      </c>
      <c r="I2041" s="126">
        <f>INDEX('TOL2008'!B:B,MATCH(A2041,'TOL2008'!A:A,0))</f>
        <v>46320</v>
      </c>
      <c r="J2041" s="126" t="str">
        <f>INDEX(Pääluokka!$H$2:$H$100,MATCH(VALUE(LEFT(Taulukko1[[#This Row],[TOL2008]],2)),Pääluokka!$G$2:$G$100,0))</f>
        <v>Tukku- ja vähittäiskauppa; moottoriajoneuvojen ja moottoripyörien korjaus</v>
      </c>
      <c r="K2041" s="126" t="str">
        <f>INDEX(Pääluokka!$I$2:$I$100,MATCH(VALUE(LEFT(Taulukko1[[#This Row],[TOL2008]],2)),Pääluokka!$G$2:$G$100,0))</f>
        <v>Palvelualat (G-N, R, S)</v>
      </c>
      <c r="L2041" s="41">
        <f t="shared" si="310"/>
        <v>58</v>
      </c>
      <c r="M2041" s="43">
        <f t="shared" si="311"/>
        <v>41162</v>
      </c>
      <c r="N2041" s="43">
        <f t="shared" si="312"/>
        <v>41220</v>
      </c>
      <c r="O2041" s="43">
        <f t="shared" si="313"/>
        <v>41153</v>
      </c>
      <c r="P2041" s="43">
        <f t="shared" si="314"/>
        <v>41214</v>
      </c>
      <c r="Q2041" s="41">
        <f t="shared" si="315"/>
        <v>2012</v>
      </c>
      <c r="R2041" s="41">
        <f t="shared" si="316"/>
        <v>2012</v>
      </c>
      <c r="S2041" s="43" t="str">
        <f>YEAR(Taulukko1[[#This Row],[Alku KK]])&amp;"Q"&amp;ROUNDDOWN((MONTH(Taulukko1[[#This Row],[Alku KK]])-1)/3+1,0)</f>
        <v>2012Q3</v>
      </c>
      <c r="T2041" s="43" t="str">
        <f>YEAR(Taulukko1[[#This Row],[Loppu KK]])&amp;"Q"&amp;ROUNDDOWN((MONTH(Taulukko1[[#This Row],[Loppu KK]])-1)/3+1,0)</f>
        <v>2012Q4</v>
      </c>
      <c r="U2041" s="66">
        <f>IF(COUNT(Taulukko1[[#This Row],[Neuvottelujen alaiset ]])=1,Taulukko1[[#This Row],[Neuvottelujen alaiset ]],Taulukko1[[#This Row],[Vähennystarve]])</f>
        <v>1870</v>
      </c>
      <c r="V2041" s="44">
        <f t="shared" si="317"/>
        <v>0.12032085561497326</v>
      </c>
      <c r="W2041" s="44">
        <f t="shared" si="318"/>
        <v>8.7700534759358295E-2</v>
      </c>
      <c r="X2041" s="44">
        <f t="shared" si="319"/>
        <v>0.72888888888888892</v>
      </c>
      <c r="Y2041" s="90" t="b">
        <f>AND(MONTH(Taulukko1[[#This Row],[Alku PVM]] )=6,DAY(Taulukko1[[#This Row],[Alku PVM]] )&gt;19)</f>
        <v>0</v>
      </c>
      <c r="Z2041" s="90" t="b">
        <f>AND(MONTH(Taulukko1[[#This Row],[Loppu PVM]] )=6,DAY(Taulukko1[[#This Row],[Loppu PVM]] )&gt;19)</f>
        <v>0</v>
      </c>
      <c r="AA2041" s="90" t="b">
        <f>OR(MONTH(Taulukko1[[#This Row],[Alku PVM]] )&lt;=5,AND(MONTH(Taulukko1[[#This Row],[Alku PVM]] )=6,DAY(Taulukko1[[#This Row],[Alku PVM]] )&lt;20))</f>
        <v>0</v>
      </c>
      <c r="AB2041" s="90" t="b">
        <f>OR(MONTH(Taulukko1[[#This Row],[Loppu PVM]])&lt;=5,AND(MONTH(Taulukko1[[#This Row],[Loppu PVM]] )=6,DAY(Taulukko1[[#This Row],[Loppu PVM]])&lt;20))</f>
        <v>0</v>
      </c>
      <c r="AC2041" s="90" t="b">
        <f>OR(MONTH(Taulukko1[[#This Row],[Alku PVM]] )&lt;=3,AND(MONTH(Taulukko1[[#This Row],[Alku PVM]] )=3))</f>
        <v>0</v>
      </c>
      <c r="AD2041" s="90" t="b">
        <f>OR(MONTH(Taulukko1[[#This Row],[Loppu PVM]] )&lt;=3,AND(MONTH(Taulukko1[[#This Row],[Loppu PVM]] )=3))</f>
        <v>0</v>
      </c>
      <c r="AE2041" s="90" t="b">
        <f>OR(MONTH(Taulukko1[[#This Row],[Alku PVM]] )&lt;=9,AND(MONTH(Taulukko1[[#This Row],[Alku PVM]] )=9))</f>
        <v>1</v>
      </c>
      <c r="AF2041" s="90" t="b">
        <f>OR(MONTH(Taulukko1[[#This Row],[Loppu PVM]])&lt;=9,AND(MONTH(Taulukko1[[#This Row],[Loppu PVM]] )=9))</f>
        <v>0</v>
      </c>
      <c r="AG2041" s="90" t="b">
        <f>OR(MONTH(Taulukko1[[#This Row],[Alku PVM]] )&lt;=6,AND(MONTH(Taulukko1[[#This Row],[Alku PVM]] )=6))</f>
        <v>0</v>
      </c>
      <c r="AH2041" s="90" t="b">
        <f>OR(MONTH(Taulukko1[[#This Row],[Loppu PVM]])&lt;=6,AND(MONTH(Taulukko1[[#This Row],[Loppu PVM]] )=6))</f>
        <v>0</v>
      </c>
    </row>
    <row r="2042" spans="1:34" ht="12.75" customHeight="1">
      <c r="A2042" t="s">
        <v>3906</v>
      </c>
      <c r="B2042" s="23">
        <v>41162</v>
      </c>
      <c r="C2042" t="s">
        <v>3905</v>
      </c>
      <c r="D2042" s="5">
        <v>15</v>
      </c>
      <c r="F2042" s="4"/>
      <c r="G2042" s="5"/>
      <c r="H2042" s="22">
        <v>15</v>
      </c>
      <c r="I2042" s="126" t="e">
        <f>INDEX('TOL2008'!B:B,MATCH(A2042,'TOL2008'!A:A,0))</f>
        <v>#N/A</v>
      </c>
      <c r="J2042" s="126" t="e">
        <f>INDEX(Pääluokka!$H$2:$H$100,MATCH(VALUE(LEFT(Taulukko1[[#This Row],[TOL2008]],2)),Pääluokka!$G$2:$G$100,0))</f>
        <v>#N/A</v>
      </c>
      <c r="K2042" s="126" t="e">
        <f>INDEX(Pääluokka!$I$2:$I$100,MATCH(VALUE(LEFT(Taulukko1[[#This Row],[TOL2008]],2)),Pääluokka!$G$2:$G$100,0))</f>
        <v>#N/A</v>
      </c>
      <c r="L2042" s="41" t="str">
        <f t="shared" si="310"/>
        <v>NA</v>
      </c>
      <c r="M2042" s="43">
        <f t="shared" si="311"/>
        <v>41162</v>
      </c>
      <c r="N2042" s="43">
        <f t="shared" si="312"/>
        <v>41213</v>
      </c>
      <c r="O2042" s="43">
        <f t="shared" si="313"/>
        <v>41153</v>
      </c>
      <c r="P2042" s="43">
        <f t="shared" si="314"/>
        <v>41183</v>
      </c>
      <c r="Q2042" s="41">
        <f t="shared" si="315"/>
        <v>2012</v>
      </c>
      <c r="R2042" s="41">
        <f t="shared" si="316"/>
        <v>2012</v>
      </c>
      <c r="S2042" s="43" t="str">
        <f>YEAR(Taulukko1[[#This Row],[Alku KK]])&amp;"Q"&amp;ROUNDDOWN((MONTH(Taulukko1[[#This Row],[Alku KK]])-1)/3+1,0)</f>
        <v>2012Q3</v>
      </c>
      <c r="T2042" s="43" t="str">
        <f>YEAR(Taulukko1[[#This Row],[Loppu KK]])&amp;"Q"&amp;ROUNDDOWN((MONTH(Taulukko1[[#This Row],[Loppu KK]])-1)/3+1,0)</f>
        <v>2012Q4</v>
      </c>
      <c r="U2042" s="66">
        <f>IF(COUNT(Taulukko1[[#This Row],[Neuvottelujen alaiset ]])=1,Taulukko1[[#This Row],[Neuvottelujen alaiset ]],Taulukko1[[#This Row],[Vähennystarve]])</f>
        <v>15</v>
      </c>
      <c r="V2042" s="44" t="str">
        <f t="shared" si="317"/>
        <v>NA</v>
      </c>
      <c r="W2042" s="44" t="str">
        <f t="shared" si="318"/>
        <v>NA</v>
      </c>
      <c r="X2042" s="44" t="str">
        <f t="shared" si="319"/>
        <v>NA</v>
      </c>
      <c r="Y2042" s="90" t="b">
        <f>AND(MONTH(Taulukko1[[#This Row],[Alku PVM]] )=6,DAY(Taulukko1[[#This Row],[Alku PVM]] )&gt;19)</f>
        <v>0</v>
      </c>
      <c r="Z2042" s="90" t="b">
        <f>AND(MONTH(Taulukko1[[#This Row],[Loppu PVM]] )=6,DAY(Taulukko1[[#This Row],[Loppu PVM]] )&gt;19)</f>
        <v>0</v>
      </c>
      <c r="AA2042" s="90" t="b">
        <f>OR(MONTH(Taulukko1[[#This Row],[Alku PVM]] )&lt;=5,AND(MONTH(Taulukko1[[#This Row],[Alku PVM]] )=6,DAY(Taulukko1[[#This Row],[Alku PVM]] )&lt;20))</f>
        <v>0</v>
      </c>
      <c r="AB2042" s="90" t="b">
        <f>OR(MONTH(Taulukko1[[#This Row],[Loppu PVM]])&lt;=5,AND(MONTH(Taulukko1[[#This Row],[Loppu PVM]] )=6,DAY(Taulukko1[[#This Row],[Loppu PVM]])&lt;20))</f>
        <v>0</v>
      </c>
      <c r="AC2042" s="90" t="b">
        <f>OR(MONTH(Taulukko1[[#This Row],[Alku PVM]] )&lt;=3,AND(MONTH(Taulukko1[[#This Row],[Alku PVM]] )=3))</f>
        <v>0</v>
      </c>
      <c r="AD2042" s="90" t="b">
        <f>OR(MONTH(Taulukko1[[#This Row],[Loppu PVM]] )&lt;=3,AND(MONTH(Taulukko1[[#This Row],[Loppu PVM]] )=3))</f>
        <v>0</v>
      </c>
      <c r="AE2042" s="90" t="b">
        <f>OR(MONTH(Taulukko1[[#This Row],[Alku PVM]] )&lt;=9,AND(MONTH(Taulukko1[[#This Row],[Alku PVM]] )=9))</f>
        <v>1</v>
      </c>
      <c r="AF2042" s="90" t="b">
        <f>OR(MONTH(Taulukko1[[#This Row],[Loppu PVM]])&lt;=9,AND(MONTH(Taulukko1[[#This Row],[Loppu PVM]] )=9))</f>
        <v>0</v>
      </c>
      <c r="AG2042" s="90" t="b">
        <f>OR(MONTH(Taulukko1[[#This Row],[Alku PVM]] )&lt;=6,AND(MONTH(Taulukko1[[#This Row],[Alku PVM]] )=6))</f>
        <v>0</v>
      </c>
      <c r="AH2042" s="90" t="b">
        <f>OR(MONTH(Taulukko1[[#This Row],[Loppu PVM]])&lt;=6,AND(MONTH(Taulukko1[[#This Row],[Loppu PVM]] )=6))</f>
        <v>0</v>
      </c>
    </row>
    <row r="2043" spans="1:34" ht="12.75" customHeight="1">
      <c r="A2043" t="s">
        <v>4319</v>
      </c>
      <c r="B2043" s="23">
        <v>41164</v>
      </c>
      <c r="C2043" t="s">
        <v>4318</v>
      </c>
      <c r="E2043" s="62">
        <v>15</v>
      </c>
      <c r="F2043" s="4"/>
      <c r="G2043" s="5"/>
      <c r="H2043" s="22">
        <v>15</v>
      </c>
      <c r="I2043" s="126">
        <f>INDEX('TOL2008'!B:B,MATCH(A2043,'TOL2008'!A:A,0))</f>
        <v>64190</v>
      </c>
      <c r="J2043" s="126" t="str">
        <f>INDEX(Pääluokka!$H$2:$H$100,MATCH(VALUE(LEFT(Taulukko1[[#This Row],[TOL2008]],2)),Pääluokka!$G$2:$G$100,0))</f>
        <v>Rahoitus- ja vakuutustoiminta</v>
      </c>
      <c r="K2043" s="126" t="str">
        <f>INDEX(Pääluokka!$I$2:$I$100,MATCH(VALUE(LEFT(Taulukko1[[#This Row],[TOL2008]],2)),Pääluokka!$G$2:$G$100,0))</f>
        <v>Palvelualat (G-N, R, S)</v>
      </c>
      <c r="L2043" s="41" t="str">
        <f t="shared" si="310"/>
        <v>NA</v>
      </c>
      <c r="M2043" s="43">
        <f t="shared" si="311"/>
        <v>41164</v>
      </c>
      <c r="N2043" s="43">
        <f t="shared" si="312"/>
        <v>41215</v>
      </c>
      <c r="O2043" s="43">
        <f t="shared" si="313"/>
        <v>41153</v>
      </c>
      <c r="P2043" s="43">
        <f t="shared" si="314"/>
        <v>41214</v>
      </c>
      <c r="Q2043" s="41">
        <f t="shared" si="315"/>
        <v>2012</v>
      </c>
      <c r="R2043" s="41">
        <f t="shared" si="316"/>
        <v>2012</v>
      </c>
      <c r="S2043" s="43" t="str">
        <f>YEAR(Taulukko1[[#This Row],[Alku KK]])&amp;"Q"&amp;ROUNDDOWN((MONTH(Taulukko1[[#This Row],[Alku KK]])-1)/3+1,0)</f>
        <v>2012Q3</v>
      </c>
      <c r="T2043" s="43" t="str">
        <f>YEAR(Taulukko1[[#This Row],[Loppu KK]])&amp;"Q"&amp;ROUNDDOWN((MONTH(Taulukko1[[#This Row],[Loppu KK]])-1)/3+1,0)</f>
        <v>2012Q4</v>
      </c>
      <c r="U2043" s="66">
        <f>IF(COUNT(Taulukko1[[#This Row],[Neuvottelujen alaiset ]])=1,Taulukko1[[#This Row],[Neuvottelujen alaiset ]],Taulukko1[[#This Row],[Vähennystarve]])</f>
        <v>15</v>
      </c>
      <c r="V2043" s="44">
        <f t="shared" si="317"/>
        <v>1</v>
      </c>
      <c r="W2043" s="44" t="str">
        <f t="shared" si="318"/>
        <v>NA</v>
      </c>
      <c r="X2043" s="44" t="str">
        <f t="shared" si="319"/>
        <v>NA</v>
      </c>
      <c r="Y2043" s="90" t="b">
        <f>AND(MONTH(Taulukko1[[#This Row],[Alku PVM]] )=6,DAY(Taulukko1[[#This Row],[Alku PVM]] )&gt;19)</f>
        <v>0</v>
      </c>
      <c r="Z2043" s="90" t="b">
        <f>AND(MONTH(Taulukko1[[#This Row],[Loppu PVM]] )=6,DAY(Taulukko1[[#This Row],[Loppu PVM]] )&gt;19)</f>
        <v>0</v>
      </c>
      <c r="AA2043" s="90" t="b">
        <f>OR(MONTH(Taulukko1[[#This Row],[Alku PVM]] )&lt;=5,AND(MONTH(Taulukko1[[#This Row],[Alku PVM]] )=6,DAY(Taulukko1[[#This Row],[Alku PVM]] )&lt;20))</f>
        <v>0</v>
      </c>
      <c r="AB2043" s="90" t="b">
        <f>OR(MONTH(Taulukko1[[#This Row],[Loppu PVM]])&lt;=5,AND(MONTH(Taulukko1[[#This Row],[Loppu PVM]] )=6,DAY(Taulukko1[[#This Row],[Loppu PVM]])&lt;20))</f>
        <v>0</v>
      </c>
      <c r="AC2043" s="90" t="b">
        <f>OR(MONTH(Taulukko1[[#This Row],[Alku PVM]] )&lt;=3,AND(MONTH(Taulukko1[[#This Row],[Alku PVM]] )=3))</f>
        <v>0</v>
      </c>
      <c r="AD2043" s="90" t="b">
        <f>OR(MONTH(Taulukko1[[#This Row],[Loppu PVM]] )&lt;=3,AND(MONTH(Taulukko1[[#This Row],[Loppu PVM]] )=3))</f>
        <v>0</v>
      </c>
      <c r="AE2043" s="90" t="b">
        <f>OR(MONTH(Taulukko1[[#This Row],[Alku PVM]] )&lt;=9,AND(MONTH(Taulukko1[[#This Row],[Alku PVM]] )=9))</f>
        <v>1</v>
      </c>
      <c r="AF2043" s="90" t="b">
        <f>OR(MONTH(Taulukko1[[#This Row],[Loppu PVM]])&lt;=9,AND(MONTH(Taulukko1[[#This Row],[Loppu PVM]] )=9))</f>
        <v>0</v>
      </c>
      <c r="AG2043" s="90" t="b">
        <f>OR(MONTH(Taulukko1[[#This Row],[Alku PVM]] )&lt;=6,AND(MONTH(Taulukko1[[#This Row],[Alku PVM]] )=6))</f>
        <v>0</v>
      </c>
      <c r="AH2043" s="90" t="b">
        <f>OR(MONTH(Taulukko1[[#This Row],[Loppu PVM]])&lt;=6,AND(MONTH(Taulukko1[[#This Row],[Loppu PVM]] )=6))</f>
        <v>0</v>
      </c>
    </row>
    <row r="2044" spans="1:34" ht="12.75" customHeight="1">
      <c r="A2044" t="s">
        <v>980</v>
      </c>
      <c r="B2044" s="23">
        <v>41164</v>
      </c>
      <c r="C2044" t="s">
        <v>4058</v>
      </c>
      <c r="E2044" s="62">
        <v>400</v>
      </c>
      <c r="F2044" s="4"/>
      <c r="G2044" s="5"/>
      <c r="H2044" s="22">
        <v>400</v>
      </c>
      <c r="I2044" s="126">
        <f>INDEX('TOL2008'!B:B,MATCH(A2044,'TOL2008'!A:A,0))</f>
        <v>26200</v>
      </c>
      <c r="J2044" s="126" t="str">
        <f>INDEX(Pääluokka!$H$2:$H$100,MATCH(VALUE(LEFT(Taulukko1[[#This Row],[TOL2008]],2)),Pääluokka!$G$2:$G$100,0))</f>
        <v>Teollisuus</v>
      </c>
      <c r="K2044" s="126" t="str">
        <f>INDEX(Pääluokka!$I$2:$I$100,MATCH(VALUE(LEFT(Taulukko1[[#This Row],[TOL2008]],2)),Pääluokka!$G$2:$G$100,0))</f>
        <v>Teollisuus (C-E)</v>
      </c>
      <c r="L2044" s="41" t="str">
        <f t="shared" si="310"/>
        <v>NA</v>
      </c>
      <c r="M2044" s="43">
        <f t="shared" si="311"/>
        <v>41164</v>
      </c>
      <c r="N2044" s="43">
        <f t="shared" si="312"/>
        <v>41215</v>
      </c>
      <c r="O2044" s="43">
        <f t="shared" si="313"/>
        <v>41153</v>
      </c>
      <c r="P2044" s="43">
        <f t="shared" si="314"/>
        <v>41214</v>
      </c>
      <c r="Q2044" s="41">
        <f t="shared" si="315"/>
        <v>2012</v>
      </c>
      <c r="R2044" s="41">
        <f t="shared" si="316"/>
        <v>2012</v>
      </c>
      <c r="S2044" s="43" t="str">
        <f>YEAR(Taulukko1[[#This Row],[Alku KK]])&amp;"Q"&amp;ROUNDDOWN((MONTH(Taulukko1[[#This Row],[Alku KK]])-1)/3+1,0)</f>
        <v>2012Q3</v>
      </c>
      <c r="T2044" s="43" t="str">
        <f>YEAR(Taulukko1[[#This Row],[Loppu KK]])&amp;"Q"&amp;ROUNDDOWN((MONTH(Taulukko1[[#This Row],[Loppu KK]])-1)/3+1,0)</f>
        <v>2012Q4</v>
      </c>
      <c r="U2044" s="66">
        <f>IF(COUNT(Taulukko1[[#This Row],[Neuvottelujen alaiset ]])=1,Taulukko1[[#This Row],[Neuvottelujen alaiset ]],Taulukko1[[#This Row],[Vähennystarve]])</f>
        <v>400</v>
      </c>
      <c r="V2044" s="44">
        <f t="shared" si="317"/>
        <v>1</v>
      </c>
      <c r="W2044" s="44" t="str">
        <f t="shared" si="318"/>
        <v>NA</v>
      </c>
      <c r="X2044" s="44" t="str">
        <f t="shared" si="319"/>
        <v>NA</v>
      </c>
      <c r="Y2044" s="90" t="b">
        <f>AND(MONTH(Taulukko1[[#This Row],[Alku PVM]] )=6,DAY(Taulukko1[[#This Row],[Alku PVM]] )&gt;19)</f>
        <v>0</v>
      </c>
      <c r="Z2044" s="90" t="b">
        <f>AND(MONTH(Taulukko1[[#This Row],[Loppu PVM]] )=6,DAY(Taulukko1[[#This Row],[Loppu PVM]] )&gt;19)</f>
        <v>0</v>
      </c>
      <c r="AA2044" s="90" t="b">
        <f>OR(MONTH(Taulukko1[[#This Row],[Alku PVM]] )&lt;=5,AND(MONTH(Taulukko1[[#This Row],[Alku PVM]] )=6,DAY(Taulukko1[[#This Row],[Alku PVM]] )&lt;20))</f>
        <v>0</v>
      </c>
      <c r="AB2044" s="90" t="b">
        <f>OR(MONTH(Taulukko1[[#This Row],[Loppu PVM]])&lt;=5,AND(MONTH(Taulukko1[[#This Row],[Loppu PVM]] )=6,DAY(Taulukko1[[#This Row],[Loppu PVM]])&lt;20))</f>
        <v>0</v>
      </c>
      <c r="AC2044" s="90" t="b">
        <f>OR(MONTH(Taulukko1[[#This Row],[Alku PVM]] )&lt;=3,AND(MONTH(Taulukko1[[#This Row],[Alku PVM]] )=3))</f>
        <v>0</v>
      </c>
      <c r="AD2044" s="90" t="b">
        <f>OR(MONTH(Taulukko1[[#This Row],[Loppu PVM]] )&lt;=3,AND(MONTH(Taulukko1[[#This Row],[Loppu PVM]] )=3))</f>
        <v>0</v>
      </c>
      <c r="AE2044" s="90" t="b">
        <f>OR(MONTH(Taulukko1[[#This Row],[Alku PVM]] )&lt;=9,AND(MONTH(Taulukko1[[#This Row],[Alku PVM]] )=9))</f>
        <v>1</v>
      </c>
      <c r="AF2044" s="90" t="b">
        <f>OR(MONTH(Taulukko1[[#This Row],[Loppu PVM]])&lt;=9,AND(MONTH(Taulukko1[[#This Row],[Loppu PVM]] )=9))</f>
        <v>0</v>
      </c>
      <c r="AG2044" s="90" t="b">
        <f>OR(MONTH(Taulukko1[[#This Row],[Alku PVM]] )&lt;=6,AND(MONTH(Taulukko1[[#This Row],[Alku PVM]] )=6))</f>
        <v>0</v>
      </c>
      <c r="AH2044" s="90" t="b">
        <f>OR(MONTH(Taulukko1[[#This Row],[Loppu PVM]])&lt;=6,AND(MONTH(Taulukko1[[#This Row],[Loppu PVM]] )=6))</f>
        <v>0</v>
      </c>
    </row>
    <row r="2045" spans="1:34" ht="12.75" customHeight="1">
      <c r="A2045" t="s">
        <v>3839</v>
      </c>
      <c r="B2045" s="23">
        <v>41164</v>
      </c>
      <c r="C2045" t="s">
        <v>3342</v>
      </c>
      <c r="E2045" s="62">
        <v>15</v>
      </c>
      <c r="F2045" s="4">
        <v>41229</v>
      </c>
      <c r="G2045" s="5">
        <v>0</v>
      </c>
      <c r="H2045" s="22">
        <v>15</v>
      </c>
      <c r="I2045" s="126" t="e">
        <f>INDEX('TOL2008'!B:B,MATCH(A2045,'TOL2008'!A:A,0))</f>
        <v>#N/A</v>
      </c>
      <c r="J2045" s="126" t="e">
        <f>INDEX(Pääluokka!$H$2:$H$100,MATCH(VALUE(LEFT(Taulukko1[[#This Row],[TOL2008]],2)),Pääluokka!$G$2:$G$100,0))</f>
        <v>#N/A</v>
      </c>
      <c r="K2045" s="126" t="e">
        <f>INDEX(Pääluokka!$I$2:$I$100,MATCH(VALUE(LEFT(Taulukko1[[#This Row],[TOL2008]],2)),Pääluokka!$G$2:$G$100,0))</f>
        <v>#N/A</v>
      </c>
      <c r="L2045" s="41">
        <f t="shared" si="310"/>
        <v>65</v>
      </c>
      <c r="M2045" s="43">
        <f t="shared" si="311"/>
        <v>41164</v>
      </c>
      <c r="N2045" s="43">
        <f t="shared" si="312"/>
        <v>41229</v>
      </c>
      <c r="O2045" s="43">
        <f t="shared" si="313"/>
        <v>41153</v>
      </c>
      <c r="P2045" s="43">
        <f t="shared" si="314"/>
        <v>41214</v>
      </c>
      <c r="Q2045" s="41">
        <f t="shared" si="315"/>
        <v>2012</v>
      </c>
      <c r="R2045" s="41">
        <f t="shared" si="316"/>
        <v>2012</v>
      </c>
      <c r="S2045" s="43" t="str">
        <f>YEAR(Taulukko1[[#This Row],[Alku KK]])&amp;"Q"&amp;ROUNDDOWN((MONTH(Taulukko1[[#This Row],[Alku KK]])-1)/3+1,0)</f>
        <v>2012Q3</v>
      </c>
      <c r="T2045" s="43" t="str">
        <f>YEAR(Taulukko1[[#This Row],[Loppu KK]])&amp;"Q"&amp;ROUNDDOWN((MONTH(Taulukko1[[#This Row],[Loppu KK]])-1)/3+1,0)</f>
        <v>2012Q4</v>
      </c>
      <c r="U2045" s="66">
        <f>IF(COUNT(Taulukko1[[#This Row],[Neuvottelujen alaiset ]])=1,Taulukko1[[#This Row],[Neuvottelujen alaiset ]],Taulukko1[[#This Row],[Vähennystarve]])</f>
        <v>15</v>
      </c>
      <c r="V2045" s="44">
        <f t="shared" si="317"/>
        <v>1</v>
      </c>
      <c r="W2045" s="44">
        <f t="shared" si="318"/>
        <v>0</v>
      </c>
      <c r="X2045" s="44">
        <f t="shared" si="319"/>
        <v>0</v>
      </c>
      <c r="Y2045" s="90" t="b">
        <f>AND(MONTH(Taulukko1[[#This Row],[Alku PVM]] )=6,DAY(Taulukko1[[#This Row],[Alku PVM]] )&gt;19)</f>
        <v>0</v>
      </c>
      <c r="Z2045" s="90" t="b">
        <f>AND(MONTH(Taulukko1[[#This Row],[Loppu PVM]] )=6,DAY(Taulukko1[[#This Row],[Loppu PVM]] )&gt;19)</f>
        <v>0</v>
      </c>
      <c r="AA2045" s="90" t="b">
        <f>OR(MONTH(Taulukko1[[#This Row],[Alku PVM]] )&lt;=5,AND(MONTH(Taulukko1[[#This Row],[Alku PVM]] )=6,DAY(Taulukko1[[#This Row],[Alku PVM]] )&lt;20))</f>
        <v>0</v>
      </c>
      <c r="AB2045" s="90" t="b">
        <f>OR(MONTH(Taulukko1[[#This Row],[Loppu PVM]])&lt;=5,AND(MONTH(Taulukko1[[#This Row],[Loppu PVM]] )=6,DAY(Taulukko1[[#This Row],[Loppu PVM]])&lt;20))</f>
        <v>0</v>
      </c>
      <c r="AC2045" s="90" t="b">
        <f>OR(MONTH(Taulukko1[[#This Row],[Alku PVM]] )&lt;=3,AND(MONTH(Taulukko1[[#This Row],[Alku PVM]] )=3))</f>
        <v>0</v>
      </c>
      <c r="AD2045" s="90" t="b">
        <f>OR(MONTH(Taulukko1[[#This Row],[Loppu PVM]] )&lt;=3,AND(MONTH(Taulukko1[[#This Row],[Loppu PVM]] )=3))</f>
        <v>0</v>
      </c>
      <c r="AE2045" s="90" t="b">
        <f>OR(MONTH(Taulukko1[[#This Row],[Alku PVM]] )&lt;=9,AND(MONTH(Taulukko1[[#This Row],[Alku PVM]] )=9))</f>
        <v>1</v>
      </c>
      <c r="AF2045" s="90" t="b">
        <f>OR(MONTH(Taulukko1[[#This Row],[Loppu PVM]])&lt;=9,AND(MONTH(Taulukko1[[#This Row],[Loppu PVM]] )=9))</f>
        <v>0</v>
      </c>
      <c r="AG2045" s="90" t="b">
        <f>OR(MONTH(Taulukko1[[#This Row],[Alku PVM]] )&lt;=6,AND(MONTH(Taulukko1[[#This Row],[Alku PVM]] )=6))</f>
        <v>0</v>
      </c>
      <c r="AH2045" s="90" t="b">
        <f>OR(MONTH(Taulukko1[[#This Row],[Loppu PVM]])&lt;=6,AND(MONTH(Taulukko1[[#This Row],[Loppu PVM]] )=6))</f>
        <v>0</v>
      </c>
    </row>
    <row r="2046" spans="1:34" ht="12.75" customHeight="1">
      <c r="A2046" t="s">
        <v>4232</v>
      </c>
      <c r="B2046" s="23">
        <v>41166</v>
      </c>
      <c r="C2046" t="s">
        <v>880</v>
      </c>
      <c r="D2046" s="5">
        <v>70</v>
      </c>
      <c r="F2046" s="4"/>
      <c r="G2046" s="5"/>
      <c r="H2046" s="22">
        <v>70</v>
      </c>
      <c r="I2046" s="126" t="e">
        <f>INDEX('TOL2008'!B:B,MATCH(A2046,'TOL2008'!A:A,0))</f>
        <v>#N/A</v>
      </c>
      <c r="J2046" s="126" t="e">
        <f>INDEX(Pääluokka!$H$2:$H$100,MATCH(VALUE(LEFT(Taulukko1[[#This Row],[TOL2008]],2)),Pääluokka!$G$2:$G$100,0))</f>
        <v>#N/A</v>
      </c>
      <c r="K2046" s="126" t="e">
        <f>INDEX(Pääluokka!$I$2:$I$100,MATCH(VALUE(LEFT(Taulukko1[[#This Row],[TOL2008]],2)),Pääluokka!$G$2:$G$100,0))</f>
        <v>#N/A</v>
      </c>
      <c r="L2046" s="41" t="str">
        <f t="shared" si="310"/>
        <v>NA</v>
      </c>
      <c r="M2046" s="43">
        <f t="shared" si="311"/>
        <v>41166</v>
      </c>
      <c r="N2046" s="43">
        <f t="shared" si="312"/>
        <v>41217</v>
      </c>
      <c r="O2046" s="43">
        <f t="shared" si="313"/>
        <v>41153</v>
      </c>
      <c r="P2046" s="43">
        <f t="shared" si="314"/>
        <v>41214</v>
      </c>
      <c r="Q2046" s="41">
        <f t="shared" si="315"/>
        <v>2012</v>
      </c>
      <c r="R2046" s="41">
        <f t="shared" si="316"/>
        <v>2012</v>
      </c>
      <c r="S2046" s="43" t="str">
        <f>YEAR(Taulukko1[[#This Row],[Alku KK]])&amp;"Q"&amp;ROUNDDOWN((MONTH(Taulukko1[[#This Row],[Alku KK]])-1)/3+1,0)</f>
        <v>2012Q3</v>
      </c>
      <c r="T2046" s="43" t="str">
        <f>YEAR(Taulukko1[[#This Row],[Loppu KK]])&amp;"Q"&amp;ROUNDDOWN((MONTH(Taulukko1[[#This Row],[Loppu KK]])-1)/3+1,0)</f>
        <v>2012Q4</v>
      </c>
      <c r="U2046" s="66">
        <f>IF(COUNT(Taulukko1[[#This Row],[Neuvottelujen alaiset ]])=1,Taulukko1[[#This Row],[Neuvottelujen alaiset ]],Taulukko1[[#This Row],[Vähennystarve]])</f>
        <v>70</v>
      </c>
      <c r="V2046" s="44" t="str">
        <f t="shared" si="317"/>
        <v>NA</v>
      </c>
      <c r="W2046" s="44" t="str">
        <f t="shared" si="318"/>
        <v>NA</v>
      </c>
      <c r="X2046" s="44" t="str">
        <f t="shared" si="319"/>
        <v>NA</v>
      </c>
      <c r="Y2046" s="90" t="b">
        <f>AND(MONTH(Taulukko1[[#This Row],[Alku PVM]] )=6,DAY(Taulukko1[[#This Row],[Alku PVM]] )&gt;19)</f>
        <v>0</v>
      </c>
      <c r="Z2046" s="90" t="b">
        <f>AND(MONTH(Taulukko1[[#This Row],[Loppu PVM]] )=6,DAY(Taulukko1[[#This Row],[Loppu PVM]] )&gt;19)</f>
        <v>0</v>
      </c>
      <c r="AA2046" s="90" t="b">
        <f>OR(MONTH(Taulukko1[[#This Row],[Alku PVM]] )&lt;=5,AND(MONTH(Taulukko1[[#This Row],[Alku PVM]] )=6,DAY(Taulukko1[[#This Row],[Alku PVM]] )&lt;20))</f>
        <v>0</v>
      </c>
      <c r="AB2046" s="90" t="b">
        <f>OR(MONTH(Taulukko1[[#This Row],[Loppu PVM]])&lt;=5,AND(MONTH(Taulukko1[[#This Row],[Loppu PVM]] )=6,DAY(Taulukko1[[#This Row],[Loppu PVM]])&lt;20))</f>
        <v>0</v>
      </c>
      <c r="AC2046" s="90" t="b">
        <f>OR(MONTH(Taulukko1[[#This Row],[Alku PVM]] )&lt;=3,AND(MONTH(Taulukko1[[#This Row],[Alku PVM]] )=3))</f>
        <v>0</v>
      </c>
      <c r="AD2046" s="90" t="b">
        <f>OR(MONTH(Taulukko1[[#This Row],[Loppu PVM]] )&lt;=3,AND(MONTH(Taulukko1[[#This Row],[Loppu PVM]] )=3))</f>
        <v>0</v>
      </c>
      <c r="AE2046" s="90" t="b">
        <f>OR(MONTH(Taulukko1[[#This Row],[Alku PVM]] )&lt;=9,AND(MONTH(Taulukko1[[#This Row],[Alku PVM]] )=9))</f>
        <v>1</v>
      </c>
      <c r="AF2046" s="90" t="b">
        <f>OR(MONTH(Taulukko1[[#This Row],[Loppu PVM]])&lt;=9,AND(MONTH(Taulukko1[[#This Row],[Loppu PVM]] )=9))</f>
        <v>0</v>
      </c>
      <c r="AG2046" s="90" t="b">
        <f>OR(MONTH(Taulukko1[[#This Row],[Alku PVM]] )&lt;=6,AND(MONTH(Taulukko1[[#This Row],[Alku PVM]] )=6))</f>
        <v>0</v>
      </c>
      <c r="AH2046" s="90" t="b">
        <f>OR(MONTH(Taulukko1[[#This Row],[Loppu PVM]])&lt;=6,AND(MONTH(Taulukko1[[#This Row],[Loppu PVM]] )=6))</f>
        <v>0</v>
      </c>
    </row>
    <row r="2047" spans="1:34" ht="12.75" customHeight="1">
      <c r="A2047" t="s">
        <v>453</v>
      </c>
      <c r="B2047" s="23">
        <v>41166</v>
      </c>
      <c r="C2047" t="s">
        <v>4165</v>
      </c>
      <c r="E2047" s="62">
        <v>6</v>
      </c>
      <c r="F2047" s="4"/>
      <c r="G2047" s="5"/>
      <c r="H2047" s="22">
        <v>24</v>
      </c>
      <c r="I2047" s="126">
        <f>INDEX('TOL2008'!B:B,MATCH(A2047,'TOL2008'!A:A,0))</f>
        <v>52291</v>
      </c>
      <c r="J2047" s="126" t="str">
        <f>INDEX(Pääluokka!$H$2:$H$100,MATCH(VALUE(LEFT(Taulukko1[[#This Row],[TOL2008]],2)),Pääluokka!$G$2:$G$100,0))</f>
        <v>Kuljetus ja varastointi</v>
      </c>
      <c r="K2047" s="126" t="str">
        <f>INDEX(Pääluokka!$I$2:$I$100,MATCH(VALUE(LEFT(Taulukko1[[#This Row],[TOL2008]],2)),Pääluokka!$G$2:$G$100,0))</f>
        <v>Palvelualat (G-N, R, S)</v>
      </c>
      <c r="L2047" s="41" t="str">
        <f t="shared" si="310"/>
        <v>NA</v>
      </c>
      <c r="M2047" s="43">
        <f t="shared" si="311"/>
        <v>41166</v>
      </c>
      <c r="N2047" s="43">
        <f t="shared" si="312"/>
        <v>41217</v>
      </c>
      <c r="O2047" s="43">
        <f t="shared" si="313"/>
        <v>41153</v>
      </c>
      <c r="P2047" s="43">
        <f t="shared" si="314"/>
        <v>41214</v>
      </c>
      <c r="Q2047" s="41">
        <f t="shared" si="315"/>
        <v>2012</v>
      </c>
      <c r="R2047" s="41">
        <f t="shared" si="316"/>
        <v>2012</v>
      </c>
      <c r="S2047" s="43" t="str">
        <f>YEAR(Taulukko1[[#This Row],[Alku KK]])&amp;"Q"&amp;ROUNDDOWN((MONTH(Taulukko1[[#This Row],[Alku KK]])-1)/3+1,0)</f>
        <v>2012Q3</v>
      </c>
      <c r="T2047" s="43" t="str">
        <f>YEAR(Taulukko1[[#This Row],[Loppu KK]])&amp;"Q"&amp;ROUNDDOWN((MONTH(Taulukko1[[#This Row],[Loppu KK]])-1)/3+1,0)</f>
        <v>2012Q4</v>
      </c>
      <c r="U2047" s="66">
        <f>IF(COUNT(Taulukko1[[#This Row],[Neuvottelujen alaiset ]])=1,Taulukko1[[#This Row],[Neuvottelujen alaiset ]],Taulukko1[[#This Row],[Vähennystarve]])</f>
        <v>24</v>
      </c>
      <c r="V2047" s="44">
        <f t="shared" si="317"/>
        <v>0.25</v>
      </c>
      <c r="W2047" s="44" t="str">
        <f t="shared" si="318"/>
        <v>NA</v>
      </c>
      <c r="X2047" s="44" t="str">
        <f t="shared" si="319"/>
        <v>NA</v>
      </c>
      <c r="Y2047" s="90" t="b">
        <f>AND(MONTH(Taulukko1[[#This Row],[Alku PVM]] )=6,DAY(Taulukko1[[#This Row],[Alku PVM]] )&gt;19)</f>
        <v>0</v>
      </c>
      <c r="Z2047" s="90" t="b">
        <f>AND(MONTH(Taulukko1[[#This Row],[Loppu PVM]] )=6,DAY(Taulukko1[[#This Row],[Loppu PVM]] )&gt;19)</f>
        <v>0</v>
      </c>
      <c r="AA2047" s="90" t="b">
        <f>OR(MONTH(Taulukko1[[#This Row],[Alku PVM]] )&lt;=5,AND(MONTH(Taulukko1[[#This Row],[Alku PVM]] )=6,DAY(Taulukko1[[#This Row],[Alku PVM]] )&lt;20))</f>
        <v>0</v>
      </c>
      <c r="AB2047" s="90" t="b">
        <f>OR(MONTH(Taulukko1[[#This Row],[Loppu PVM]])&lt;=5,AND(MONTH(Taulukko1[[#This Row],[Loppu PVM]] )=6,DAY(Taulukko1[[#This Row],[Loppu PVM]])&lt;20))</f>
        <v>0</v>
      </c>
      <c r="AC2047" s="90" t="b">
        <f>OR(MONTH(Taulukko1[[#This Row],[Alku PVM]] )&lt;=3,AND(MONTH(Taulukko1[[#This Row],[Alku PVM]] )=3))</f>
        <v>0</v>
      </c>
      <c r="AD2047" s="90" t="b">
        <f>OR(MONTH(Taulukko1[[#This Row],[Loppu PVM]] )&lt;=3,AND(MONTH(Taulukko1[[#This Row],[Loppu PVM]] )=3))</f>
        <v>0</v>
      </c>
      <c r="AE2047" s="90" t="b">
        <f>OR(MONTH(Taulukko1[[#This Row],[Alku PVM]] )&lt;=9,AND(MONTH(Taulukko1[[#This Row],[Alku PVM]] )=9))</f>
        <v>1</v>
      </c>
      <c r="AF2047" s="90" t="b">
        <f>OR(MONTH(Taulukko1[[#This Row],[Loppu PVM]])&lt;=9,AND(MONTH(Taulukko1[[#This Row],[Loppu PVM]] )=9))</f>
        <v>0</v>
      </c>
      <c r="AG2047" s="90" t="b">
        <f>OR(MONTH(Taulukko1[[#This Row],[Alku PVM]] )&lt;=6,AND(MONTH(Taulukko1[[#This Row],[Alku PVM]] )=6))</f>
        <v>0</v>
      </c>
      <c r="AH2047" s="90" t="b">
        <f>OR(MONTH(Taulukko1[[#This Row],[Loppu PVM]])&lt;=6,AND(MONTH(Taulukko1[[#This Row],[Loppu PVM]] )=6))</f>
        <v>0</v>
      </c>
    </row>
    <row r="2048" spans="1:34" ht="12.75" customHeight="1">
      <c r="A2048" t="s">
        <v>4151</v>
      </c>
      <c r="B2048" s="23">
        <v>41169</v>
      </c>
      <c r="C2048" t="s">
        <v>4150</v>
      </c>
      <c r="D2048" s="5" t="s">
        <v>25</v>
      </c>
      <c r="E2048" s="62">
        <v>10</v>
      </c>
      <c r="F2048" s="4"/>
      <c r="G2048" s="5"/>
      <c r="H2048" s="22">
        <v>98</v>
      </c>
      <c r="I2048" s="126" t="e">
        <f>INDEX('TOL2008'!B:B,MATCH(A2048,'TOL2008'!A:A,0))</f>
        <v>#N/A</v>
      </c>
      <c r="J2048" s="126" t="e">
        <f>INDEX(Pääluokka!$H$2:$H$100,MATCH(VALUE(LEFT(Taulukko1[[#This Row],[TOL2008]],2)),Pääluokka!$G$2:$G$100,0))</f>
        <v>#N/A</v>
      </c>
      <c r="K2048" s="126" t="e">
        <f>INDEX(Pääluokka!$I$2:$I$100,MATCH(VALUE(LEFT(Taulukko1[[#This Row],[TOL2008]],2)),Pääluokka!$G$2:$G$100,0))</f>
        <v>#N/A</v>
      </c>
      <c r="L2048" s="41" t="str">
        <f t="shared" si="310"/>
        <v>NA</v>
      </c>
      <c r="M2048" s="43">
        <f t="shared" si="311"/>
        <v>41169</v>
      </c>
      <c r="N2048" s="43">
        <f t="shared" si="312"/>
        <v>41220</v>
      </c>
      <c r="O2048" s="43">
        <f t="shared" si="313"/>
        <v>41153</v>
      </c>
      <c r="P2048" s="43">
        <f t="shared" si="314"/>
        <v>41214</v>
      </c>
      <c r="Q2048" s="41">
        <f t="shared" si="315"/>
        <v>2012</v>
      </c>
      <c r="R2048" s="41">
        <f t="shared" si="316"/>
        <v>2012</v>
      </c>
      <c r="S2048" s="43" t="str">
        <f>YEAR(Taulukko1[[#This Row],[Alku KK]])&amp;"Q"&amp;ROUNDDOWN((MONTH(Taulukko1[[#This Row],[Alku KK]])-1)/3+1,0)</f>
        <v>2012Q3</v>
      </c>
      <c r="T2048" s="43" t="str">
        <f>YEAR(Taulukko1[[#This Row],[Loppu KK]])&amp;"Q"&amp;ROUNDDOWN((MONTH(Taulukko1[[#This Row],[Loppu KK]])-1)/3+1,0)</f>
        <v>2012Q4</v>
      </c>
      <c r="U2048" s="66">
        <f>IF(COUNT(Taulukko1[[#This Row],[Neuvottelujen alaiset ]])=1,Taulukko1[[#This Row],[Neuvottelujen alaiset ]],Taulukko1[[#This Row],[Vähennystarve]])</f>
        <v>98</v>
      </c>
      <c r="V2048" s="44">
        <f t="shared" si="317"/>
        <v>0.10204081632653061</v>
      </c>
      <c r="W2048" s="44" t="str">
        <f t="shared" si="318"/>
        <v>NA</v>
      </c>
      <c r="X2048" s="44" t="str">
        <f t="shared" si="319"/>
        <v>NA</v>
      </c>
      <c r="Y2048" s="90" t="b">
        <f>AND(MONTH(Taulukko1[[#This Row],[Alku PVM]] )=6,DAY(Taulukko1[[#This Row],[Alku PVM]] )&gt;19)</f>
        <v>0</v>
      </c>
      <c r="Z2048" s="90" t="b">
        <f>AND(MONTH(Taulukko1[[#This Row],[Loppu PVM]] )=6,DAY(Taulukko1[[#This Row],[Loppu PVM]] )&gt;19)</f>
        <v>0</v>
      </c>
      <c r="AA2048" s="90" t="b">
        <f>OR(MONTH(Taulukko1[[#This Row],[Alku PVM]] )&lt;=5,AND(MONTH(Taulukko1[[#This Row],[Alku PVM]] )=6,DAY(Taulukko1[[#This Row],[Alku PVM]] )&lt;20))</f>
        <v>0</v>
      </c>
      <c r="AB2048" s="90" t="b">
        <f>OR(MONTH(Taulukko1[[#This Row],[Loppu PVM]])&lt;=5,AND(MONTH(Taulukko1[[#This Row],[Loppu PVM]] )=6,DAY(Taulukko1[[#This Row],[Loppu PVM]])&lt;20))</f>
        <v>0</v>
      </c>
      <c r="AC2048" s="90" t="b">
        <f>OR(MONTH(Taulukko1[[#This Row],[Alku PVM]] )&lt;=3,AND(MONTH(Taulukko1[[#This Row],[Alku PVM]] )=3))</f>
        <v>0</v>
      </c>
      <c r="AD2048" s="90" t="b">
        <f>OR(MONTH(Taulukko1[[#This Row],[Loppu PVM]] )&lt;=3,AND(MONTH(Taulukko1[[#This Row],[Loppu PVM]] )=3))</f>
        <v>0</v>
      </c>
      <c r="AE2048" s="90" t="b">
        <f>OR(MONTH(Taulukko1[[#This Row],[Alku PVM]] )&lt;=9,AND(MONTH(Taulukko1[[#This Row],[Alku PVM]] )=9))</f>
        <v>1</v>
      </c>
      <c r="AF2048" s="90" t="b">
        <f>OR(MONTH(Taulukko1[[#This Row],[Loppu PVM]])&lt;=9,AND(MONTH(Taulukko1[[#This Row],[Loppu PVM]] )=9))</f>
        <v>0</v>
      </c>
      <c r="AG2048" s="90" t="b">
        <f>OR(MONTH(Taulukko1[[#This Row],[Alku PVM]] )&lt;=6,AND(MONTH(Taulukko1[[#This Row],[Alku PVM]] )=6))</f>
        <v>0</v>
      </c>
      <c r="AH2048" s="90" t="b">
        <f>OR(MONTH(Taulukko1[[#This Row],[Loppu PVM]])&lt;=6,AND(MONTH(Taulukko1[[#This Row],[Loppu PVM]] )=6))</f>
        <v>0</v>
      </c>
    </row>
    <row r="2049" spans="1:34" ht="12.75" customHeight="1">
      <c r="A2049" t="s">
        <v>1545</v>
      </c>
      <c r="B2049" s="23">
        <v>41169</v>
      </c>
      <c r="C2049" t="s">
        <v>4101</v>
      </c>
      <c r="E2049" s="62">
        <v>17</v>
      </c>
      <c r="F2049" s="4"/>
      <c r="G2049" s="5"/>
      <c r="H2049" s="22">
        <v>27</v>
      </c>
      <c r="I2049" s="126" t="e">
        <f>INDEX('TOL2008'!B:B,MATCH(A2049,'TOL2008'!A:A,0))</f>
        <v>#N/A</v>
      </c>
      <c r="J2049" s="126" t="e">
        <f>INDEX(Pääluokka!$H$2:$H$100,MATCH(VALUE(LEFT(Taulukko1[[#This Row],[TOL2008]],2)),Pääluokka!$G$2:$G$100,0))</f>
        <v>#N/A</v>
      </c>
      <c r="K2049" s="126" t="e">
        <f>INDEX(Pääluokka!$I$2:$I$100,MATCH(VALUE(LEFT(Taulukko1[[#This Row],[TOL2008]],2)),Pääluokka!$G$2:$G$100,0))</f>
        <v>#N/A</v>
      </c>
      <c r="L2049" s="41" t="str">
        <f t="shared" si="310"/>
        <v>NA</v>
      </c>
      <c r="M2049" s="43">
        <f t="shared" si="311"/>
        <v>41169</v>
      </c>
      <c r="N2049" s="43">
        <f t="shared" si="312"/>
        <v>41220</v>
      </c>
      <c r="O2049" s="43">
        <f t="shared" si="313"/>
        <v>41153</v>
      </c>
      <c r="P2049" s="43">
        <f t="shared" si="314"/>
        <v>41214</v>
      </c>
      <c r="Q2049" s="41">
        <f t="shared" si="315"/>
        <v>2012</v>
      </c>
      <c r="R2049" s="41">
        <f t="shared" si="316"/>
        <v>2012</v>
      </c>
      <c r="S2049" s="43" t="str">
        <f>YEAR(Taulukko1[[#This Row],[Alku KK]])&amp;"Q"&amp;ROUNDDOWN((MONTH(Taulukko1[[#This Row],[Alku KK]])-1)/3+1,0)</f>
        <v>2012Q3</v>
      </c>
      <c r="T2049" s="43" t="str">
        <f>YEAR(Taulukko1[[#This Row],[Loppu KK]])&amp;"Q"&amp;ROUNDDOWN((MONTH(Taulukko1[[#This Row],[Loppu KK]])-1)/3+1,0)</f>
        <v>2012Q4</v>
      </c>
      <c r="U2049" s="66">
        <f>IF(COUNT(Taulukko1[[#This Row],[Neuvottelujen alaiset ]])=1,Taulukko1[[#This Row],[Neuvottelujen alaiset ]],Taulukko1[[#This Row],[Vähennystarve]])</f>
        <v>27</v>
      </c>
      <c r="V2049" s="44">
        <f t="shared" si="317"/>
        <v>0.62962962962962965</v>
      </c>
      <c r="W2049" s="44" t="str">
        <f t="shared" si="318"/>
        <v>NA</v>
      </c>
      <c r="X2049" s="44" t="str">
        <f t="shared" si="319"/>
        <v>NA</v>
      </c>
      <c r="Y2049" s="90" t="b">
        <f>AND(MONTH(Taulukko1[[#This Row],[Alku PVM]] )=6,DAY(Taulukko1[[#This Row],[Alku PVM]] )&gt;19)</f>
        <v>0</v>
      </c>
      <c r="Z2049" s="90" t="b">
        <f>AND(MONTH(Taulukko1[[#This Row],[Loppu PVM]] )=6,DAY(Taulukko1[[#This Row],[Loppu PVM]] )&gt;19)</f>
        <v>0</v>
      </c>
      <c r="AA2049" s="90" t="b">
        <f>OR(MONTH(Taulukko1[[#This Row],[Alku PVM]] )&lt;=5,AND(MONTH(Taulukko1[[#This Row],[Alku PVM]] )=6,DAY(Taulukko1[[#This Row],[Alku PVM]] )&lt;20))</f>
        <v>0</v>
      </c>
      <c r="AB2049" s="90" t="b">
        <f>OR(MONTH(Taulukko1[[#This Row],[Loppu PVM]])&lt;=5,AND(MONTH(Taulukko1[[#This Row],[Loppu PVM]] )=6,DAY(Taulukko1[[#This Row],[Loppu PVM]])&lt;20))</f>
        <v>0</v>
      </c>
      <c r="AC2049" s="90" t="b">
        <f>OR(MONTH(Taulukko1[[#This Row],[Alku PVM]] )&lt;=3,AND(MONTH(Taulukko1[[#This Row],[Alku PVM]] )=3))</f>
        <v>0</v>
      </c>
      <c r="AD2049" s="90" t="b">
        <f>OR(MONTH(Taulukko1[[#This Row],[Loppu PVM]] )&lt;=3,AND(MONTH(Taulukko1[[#This Row],[Loppu PVM]] )=3))</f>
        <v>0</v>
      </c>
      <c r="AE2049" s="90" t="b">
        <f>OR(MONTH(Taulukko1[[#This Row],[Alku PVM]] )&lt;=9,AND(MONTH(Taulukko1[[#This Row],[Alku PVM]] )=9))</f>
        <v>1</v>
      </c>
      <c r="AF2049" s="90" t="b">
        <f>OR(MONTH(Taulukko1[[#This Row],[Loppu PVM]])&lt;=9,AND(MONTH(Taulukko1[[#This Row],[Loppu PVM]] )=9))</f>
        <v>0</v>
      </c>
      <c r="AG2049" s="90" t="b">
        <f>OR(MONTH(Taulukko1[[#This Row],[Alku PVM]] )&lt;=6,AND(MONTH(Taulukko1[[#This Row],[Alku PVM]] )=6))</f>
        <v>0</v>
      </c>
      <c r="AH2049" s="90" t="b">
        <f>OR(MONTH(Taulukko1[[#This Row],[Loppu PVM]])&lt;=6,AND(MONTH(Taulukko1[[#This Row],[Loppu PVM]] )=6))</f>
        <v>0</v>
      </c>
    </row>
    <row r="2050" spans="1:34" ht="12.75" customHeight="1">
      <c r="A2050" t="s">
        <v>2170</v>
      </c>
      <c r="B2050" s="23">
        <v>41170</v>
      </c>
      <c r="C2050" t="s">
        <v>4259</v>
      </c>
      <c r="D2050" s="5">
        <v>0</v>
      </c>
      <c r="F2050" s="4">
        <v>41213</v>
      </c>
      <c r="G2050" s="5">
        <v>56</v>
      </c>
      <c r="H2050" s="22">
        <v>88</v>
      </c>
      <c r="I2050" s="126" t="e">
        <f>INDEX('TOL2008'!B:B,MATCH(A2050,'TOL2008'!A:A,0))</f>
        <v>#N/A</v>
      </c>
      <c r="J2050" s="126" t="e">
        <f>INDEX(Pääluokka!$H$2:$H$100,MATCH(VALUE(LEFT(Taulukko1[[#This Row],[TOL2008]],2)),Pääluokka!$G$2:$G$100,0))</f>
        <v>#N/A</v>
      </c>
      <c r="K2050" s="126" t="e">
        <f>INDEX(Pääluokka!$I$2:$I$100,MATCH(VALUE(LEFT(Taulukko1[[#This Row],[TOL2008]],2)),Pääluokka!$G$2:$G$100,0))</f>
        <v>#N/A</v>
      </c>
      <c r="L2050" s="41">
        <f t="shared" si="310"/>
        <v>43</v>
      </c>
      <c r="M2050" s="43">
        <f t="shared" si="311"/>
        <v>41170</v>
      </c>
      <c r="N2050" s="43">
        <f t="shared" si="312"/>
        <v>41213</v>
      </c>
      <c r="O2050" s="43">
        <f t="shared" si="313"/>
        <v>41153</v>
      </c>
      <c r="P2050" s="43">
        <f t="shared" si="314"/>
        <v>41183</v>
      </c>
      <c r="Q2050" s="41">
        <f t="shared" si="315"/>
        <v>2012</v>
      </c>
      <c r="R2050" s="41">
        <f t="shared" si="316"/>
        <v>2012</v>
      </c>
      <c r="S2050" s="43" t="str">
        <f>YEAR(Taulukko1[[#This Row],[Alku KK]])&amp;"Q"&amp;ROUNDDOWN((MONTH(Taulukko1[[#This Row],[Alku KK]])-1)/3+1,0)</f>
        <v>2012Q3</v>
      </c>
      <c r="T2050" s="43" t="str">
        <f>YEAR(Taulukko1[[#This Row],[Loppu KK]])&amp;"Q"&amp;ROUNDDOWN((MONTH(Taulukko1[[#This Row],[Loppu KK]])-1)/3+1,0)</f>
        <v>2012Q4</v>
      </c>
      <c r="U2050" s="66">
        <f>IF(COUNT(Taulukko1[[#This Row],[Neuvottelujen alaiset ]])=1,Taulukko1[[#This Row],[Neuvottelujen alaiset ]],Taulukko1[[#This Row],[Vähennystarve]])</f>
        <v>88</v>
      </c>
      <c r="V2050" s="44" t="str">
        <f t="shared" si="317"/>
        <v>NA</v>
      </c>
      <c r="W2050" s="44">
        <f t="shared" si="318"/>
        <v>0.63636363636363635</v>
      </c>
      <c r="X2050" s="44" t="str">
        <f t="shared" si="319"/>
        <v>NA</v>
      </c>
      <c r="Y2050" s="90" t="b">
        <f>AND(MONTH(Taulukko1[[#This Row],[Alku PVM]] )=6,DAY(Taulukko1[[#This Row],[Alku PVM]] )&gt;19)</f>
        <v>0</v>
      </c>
      <c r="Z2050" s="90" t="b">
        <f>AND(MONTH(Taulukko1[[#This Row],[Loppu PVM]] )=6,DAY(Taulukko1[[#This Row],[Loppu PVM]] )&gt;19)</f>
        <v>0</v>
      </c>
      <c r="AA2050" s="90" t="b">
        <f>OR(MONTH(Taulukko1[[#This Row],[Alku PVM]] )&lt;=5,AND(MONTH(Taulukko1[[#This Row],[Alku PVM]] )=6,DAY(Taulukko1[[#This Row],[Alku PVM]] )&lt;20))</f>
        <v>0</v>
      </c>
      <c r="AB2050" s="90" t="b">
        <f>OR(MONTH(Taulukko1[[#This Row],[Loppu PVM]])&lt;=5,AND(MONTH(Taulukko1[[#This Row],[Loppu PVM]] )=6,DAY(Taulukko1[[#This Row],[Loppu PVM]])&lt;20))</f>
        <v>0</v>
      </c>
      <c r="AC2050" s="90" t="b">
        <f>OR(MONTH(Taulukko1[[#This Row],[Alku PVM]] )&lt;=3,AND(MONTH(Taulukko1[[#This Row],[Alku PVM]] )=3))</f>
        <v>0</v>
      </c>
      <c r="AD2050" s="90" t="b">
        <f>OR(MONTH(Taulukko1[[#This Row],[Loppu PVM]] )&lt;=3,AND(MONTH(Taulukko1[[#This Row],[Loppu PVM]] )=3))</f>
        <v>0</v>
      </c>
      <c r="AE2050" s="90" t="b">
        <f>OR(MONTH(Taulukko1[[#This Row],[Alku PVM]] )&lt;=9,AND(MONTH(Taulukko1[[#This Row],[Alku PVM]] )=9))</f>
        <v>1</v>
      </c>
      <c r="AF2050" s="90" t="b">
        <f>OR(MONTH(Taulukko1[[#This Row],[Loppu PVM]])&lt;=9,AND(MONTH(Taulukko1[[#This Row],[Loppu PVM]] )=9))</f>
        <v>0</v>
      </c>
      <c r="AG2050" s="90" t="b">
        <f>OR(MONTH(Taulukko1[[#This Row],[Alku PVM]] )&lt;=6,AND(MONTH(Taulukko1[[#This Row],[Alku PVM]] )=6))</f>
        <v>0</v>
      </c>
      <c r="AH2050" s="90" t="b">
        <f>OR(MONTH(Taulukko1[[#This Row],[Loppu PVM]])&lt;=6,AND(MONTH(Taulukko1[[#This Row],[Loppu PVM]] )=6))</f>
        <v>0</v>
      </c>
    </row>
    <row r="2051" spans="1:34" ht="12.75" customHeight="1">
      <c r="A2051" t="s">
        <v>351</v>
      </c>
      <c r="B2051" s="23">
        <v>41170</v>
      </c>
      <c r="C2051" t="s">
        <v>4084</v>
      </c>
      <c r="D2051" s="5" t="s">
        <v>25</v>
      </c>
      <c r="E2051" s="62">
        <v>630</v>
      </c>
      <c r="F2051" s="4">
        <v>41226</v>
      </c>
      <c r="G2051" s="5">
        <v>400</v>
      </c>
      <c r="H2051" s="22">
        <v>4100</v>
      </c>
      <c r="I2051" s="126">
        <f>INDEX('TOL2008'!B:B,MATCH(A2051,'TOL2008'!A:A,0))</f>
        <v>28950</v>
      </c>
      <c r="J2051" s="126" t="str">
        <f>INDEX(Pääluokka!$H$2:$H$100,MATCH(VALUE(LEFT(Taulukko1[[#This Row],[TOL2008]],2)),Pääluokka!$G$2:$G$100,0))</f>
        <v>Teollisuus</v>
      </c>
      <c r="K2051" s="126" t="str">
        <f>INDEX(Pääluokka!$I$2:$I$100,MATCH(VALUE(LEFT(Taulukko1[[#This Row],[TOL2008]],2)),Pääluokka!$G$2:$G$100,0))</f>
        <v>Teollisuus (C-E)</v>
      </c>
      <c r="L2051" s="41">
        <f t="shared" ref="L2051:L2114" si="320">IFERROR(IF(AND(ISNUMBER(B2051),ISNUMBER(F2051),F2051&gt;B2051),F2051-B2051,"NA"),"NA")</f>
        <v>56</v>
      </c>
      <c r="M2051" s="43">
        <f t="shared" ref="M2051:M2114" si="321">IF(ISNUMBER(B2051),B2051,IF(ISNUMBER(F2051),F2051-$L$1,"NA"))</f>
        <v>41170</v>
      </c>
      <c r="N2051" s="43">
        <f t="shared" ref="N2051:N2114" si="322">IF(ISNUMBER(F2051),F2051,IF(ISNUMBER(B2051),B2051+$L$1,"NA"))</f>
        <v>41226</v>
      </c>
      <c r="O2051" s="43">
        <f t="shared" ref="O2051:O2114" si="323">IFERROR(DATE(YEAR(M2051),MONTH(M2051),1),"NA")</f>
        <v>41153</v>
      </c>
      <c r="P2051" s="43">
        <f t="shared" ref="P2051:P2114" si="324">IFERROR(DATE(YEAR(N2051),MONTH(N2051),1),"NA")</f>
        <v>41214</v>
      </c>
      <c r="Q2051" s="41">
        <f t="shared" ref="Q2051:Q2114" si="325">IFERROR(YEAR(O2051),"NA")</f>
        <v>2012</v>
      </c>
      <c r="R2051" s="41">
        <f t="shared" ref="R2051:R2114" si="326">IFERROR(YEAR(P2051),"NA")</f>
        <v>2012</v>
      </c>
      <c r="S2051" s="43" t="str">
        <f>YEAR(Taulukko1[[#This Row],[Alku KK]])&amp;"Q"&amp;ROUNDDOWN((MONTH(Taulukko1[[#This Row],[Alku KK]])-1)/3+1,0)</f>
        <v>2012Q3</v>
      </c>
      <c r="T2051" s="43" t="str">
        <f>YEAR(Taulukko1[[#This Row],[Loppu KK]])&amp;"Q"&amp;ROUNDDOWN((MONTH(Taulukko1[[#This Row],[Loppu KK]])-1)/3+1,0)</f>
        <v>2012Q4</v>
      </c>
      <c r="U2051" s="66">
        <f>IF(COUNT(Taulukko1[[#This Row],[Neuvottelujen alaiset ]])=1,Taulukko1[[#This Row],[Neuvottelujen alaiset ]],Taulukko1[[#This Row],[Vähennystarve]])</f>
        <v>4100</v>
      </c>
      <c r="V2051" s="44">
        <f t="shared" ref="V2051:V2114" si="327">IF(AND(ISNUMBER(E2051),ISNUMBER(H2051)),E2051/H2051,"NA")</f>
        <v>0.15365853658536585</v>
      </c>
      <c r="W2051" s="44">
        <f t="shared" ref="W2051:W2114" si="328">IF(AND(ISNUMBER(G2051),ISNUMBER(H2051)),G2051/H2051,"NA")</f>
        <v>9.7560975609756101E-2</v>
      </c>
      <c r="X2051" s="44">
        <f t="shared" ref="X2051:X2114" si="329">IF(AND(ISNUMBER(G2051),ISNUMBER(E2051)),G2051/E2051,"NA")</f>
        <v>0.63492063492063489</v>
      </c>
      <c r="Y2051" s="90" t="b">
        <f>AND(MONTH(Taulukko1[[#This Row],[Alku PVM]] )=6,DAY(Taulukko1[[#This Row],[Alku PVM]] )&gt;19)</f>
        <v>0</v>
      </c>
      <c r="Z2051" s="90" t="b">
        <f>AND(MONTH(Taulukko1[[#This Row],[Loppu PVM]] )=6,DAY(Taulukko1[[#This Row],[Loppu PVM]] )&gt;19)</f>
        <v>0</v>
      </c>
      <c r="AA2051" s="90" t="b">
        <f>OR(MONTH(Taulukko1[[#This Row],[Alku PVM]] )&lt;=5,AND(MONTH(Taulukko1[[#This Row],[Alku PVM]] )=6,DAY(Taulukko1[[#This Row],[Alku PVM]] )&lt;20))</f>
        <v>0</v>
      </c>
      <c r="AB2051" s="90" t="b">
        <f>OR(MONTH(Taulukko1[[#This Row],[Loppu PVM]])&lt;=5,AND(MONTH(Taulukko1[[#This Row],[Loppu PVM]] )=6,DAY(Taulukko1[[#This Row],[Loppu PVM]])&lt;20))</f>
        <v>0</v>
      </c>
      <c r="AC2051" s="90" t="b">
        <f>OR(MONTH(Taulukko1[[#This Row],[Alku PVM]] )&lt;=3,AND(MONTH(Taulukko1[[#This Row],[Alku PVM]] )=3))</f>
        <v>0</v>
      </c>
      <c r="AD2051" s="90" t="b">
        <f>OR(MONTH(Taulukko1[[#This Row],[Loppu PVM]] )&lt;=3,AND(MONTH(Taulukko1[[#This Row],[Loppu PVM]] )=3))</f>
        <v>0</v>
      </c>
      <c r="AE2051" s="90" t="b">
        <f>OR(MONTH(Taulukko1[[#This Row],[Alku PVM]] )&lt;=9,AND(MONTH(Taulukko1[[#This Row],[Alku PVM]] )=9))</f>
        <v>1</v>
      </c>
      <c r="AF2051" s="90" t="b">
        <f>OR(MONTH(Taulukko1[[#This Row],[Loppu PVM]])&lt;=9,AND(MONTH(Taulukko1[[#This Row],[Loppu PVM]] )=9))</f>
        <v>0</v>
      </c>
      <c r="AG2051" s="90" t="b">
        <f>OR(MONTH(Taulukko1[[#This Row],[Alku PVM]] )&lt;=6,AND(MONTH(Taulukko1[[#This Row],[Alku PVM]] )=6))</f>
        <v>0</v>
      </c>
      <c r="AH2051" s="90" t="b">
        <f>OR(MONTH(Taulukko1[[#This Row],[Loppu PVM]])&lt;=6,AND(MONTH(Taulukko1[[#This Row],[Loppu PVM]] )=6))</f>
        <v>0</v>
      </c>
    </row>
    <row r="2052" spans="1:34" ht="12.75" customHeight="1">
      <c r="A2052" t="s">
        <v>78</v>
      </c>
      <c r="B2052" s="23">
        <v>41170</v>
      </c>
      <c r="C2052" t="s">
        <v>3873</v>
      </c>
      <c r="D2052" s="5">
        <v>245</v>
      </c>
      <c r="F2052" s="4">
        <v>41193</v>
      </c>
      <c r="G2052" s="5">
        <v>0</v>
      </c>
      <c r="H2052" s="22">
        <v>250</v>
      </c>
      <c r="I2052" s="126">
        <f>INDEX('TOL2008'!B:B,MATCH(A2052,'TOL2008'!A:A,0))</f>
        <v>23700</v>
      </c>
      <c r="J2052" s="126" t="str">
        <f>INDEX(Pääluokka!$H$2:$H$100,MATCH(VALUE(LEFT(Taulukko1[[#This Row],[TOL2008]],2)),Pääluokka!$G$2:$G$100,0))</f>
        <v>Teollisuus</v>
      </c>
      <c r="K2052" s="126" t="str">
        <f>INDEX(Pääluokka!$I$2:$I$100,MATCH(VALUE(LEFT(Taulukko1[[#This Row],[TOL2008]],2)),Pääluokka!$G$2:$G$100,0))</f>
        <v>Teollisuus (C-E)</v>
      </c>
      <c r="L2052" s="41">
        <f t="shared" si="320"/>
        <v>23</v>
      </c>
      <c r="M2052" s="43">
        <f t="shared" si="321"/>
        <v>41170</v>
      </c>
      <c r="N2052" s="43">
        <f t="shared" si="322"/>
        <v>41193</v>
      </c>
      <c r="O2052" s="43">
        <f t="shared" si="323"/>
        <v>41153</v>
      </c>
      <c r="P2052" s="43">
        <f t="shared" si="324"/>
        <v>41183</v>
      </c>
      <c r="Q2052" s="41">
        <f t="shared" si="325"/>
        <v>2012</v>
      </c>
      <c r="R2052" s="41">
        <f t="shared" si="326"/>
        <v>2012</v>
      </c>
      <c r="S2052" s="43" t="str">
        <f>YEAR(Taulukko1[[#This Row],[Alku KK]])&amp;"Q"&amp;ROUNDDOWN((MONTH(Taulukko1[[#This Row],[Alku KK]])-1)/3+1,0)</f>
        <v>2012Q3</v>
      </c>
      <c r="T2052" s="43" t="str">
        <f>YEAR(Taulukko1[[#This Row],[Loppu KK]])&amp;"Q"&amp;ROUNDDOWN((MONTH(Taulukko1[[#This Row],[Loppu KK]])-1)/3+1,0)</f>
        <v>2012Q4</v>
      </c>
      <c r="U2052" s="66">
        <f>IF(COUNT(Taulukko1[[#This Row],[Neuvottelujen alaiset ]])=1,Taulukko1[[#This Row],[Neuvottelujen alaiset ]],Taulukko1[[#This Row],[Vähennystarve]])</f>
        <v>250</v>
      </c>
      <c r="V2052" s="44" t="str">
        <f t="shared" si="327"/>
        <v>NA</v>
      </c>
      <c r="W2052" s="44">
        <f t="shared" si="328"/>
        <v>0</v>
      </c>
      <c r="X2052" s="44" t="str">
        <f t="shared" si="329"/>
        <v>NA</v>
      </c>
      <c r="Y2052" s="90" t="b">
        <f>AND(MONTH(Taulukko1[[#This Row],[Alku PVM]] )=6,DAY(Taulukko1[[#This Row],[Alku PVM]] )&gt;19)</f>
        <v>0</v>
      </c>
      <c r="Z2052" s="90" t="b">
        <f>AND(MONTH(Taulukko1[[#This Row],[Loppu PVM]] )=6,DAY(Taulukko1[[#This Row],[Loppu PVM]] )&gt;19)</f>
        <v>0</v>
      </c>
      <c r="AA2052" s="90" t="b">
        <f>OR(MONTH(Taulukko1[[#This Row],[Alku PVM]] )&lt;=5,AND(MONTH(Taulukko1[[#This Row],[Alku PVM]] )=6,DAY(Taulukko1[[#This Row],[Alku PVM]] )&lt;20))</f>
        <v>0</v>
      </c>
      <c r="AB2052" s="90" t="b">
        <f>OR(MONTH(Taulukko1[[#This Row],[Loppu PVM]])&lt;=5,AND(MONTH(Taulukko1[[#This Row],[Loppu PVM]] )=6,DAY(Taulukko1[[#This Row],[Loppu PVM]])&lt;20))</f>
        <v>0</v>
      </c>
      <c r="AC2052" s="90" t="b">
        <f>OR(MONTH(Taulukko1[[#This Row],[Alku PVM]] )&lt;=3,AND(MONTH(Taulukko1[[#This Row],[Alku PVM]] )=3))</f>
        <v>0</v>
      </c>
      <c r="AD2052" s="90" t="b">
        <f>OR(MONTH(Taulukko1[[#This Row],[Loppu PVM]] )&lt;=3,AND(MONTH(Taulukko1[[#This Row],[Loppu PVM]] )=3))</f>
        <v>0</v>
      </c>
      <c r="AE2052" s="90" t="b">
        <f>OR(MONTH(Taulukko1[[#This Row],[Alku PVM]] )&lt;=9,AND(MONTH(Taulukko1[[#This Row],[Alku PVM]] )=9))</f>
        <v>1</v>
      </c>
      <c r="AF2052" s="90" t="b">
        <f>OR(MONTH(Taulukko1[[#This Row],[Loppu PVM]])&lt;=9,AND(MONTH(Taulukko1[[#This Row],[Loppu PVM]] )=9))</f>
        <v>0</v>
      </c>
      <c r="AG2052" s="90" t="b">
        <f>OR(MONTH(Taulukko1[[#This Row],[Alku PVM]] )&lt;=6,AND(MONTH(Taulukko1[[#This Row],[Alku PVM]] )=6))</f>
        <v>0</v>
      </c>
      <c r="AH2052" s="90" t="b">
        <f>OR(MONTH(Taulukko1[[#This Row],[Loppu PVM]])&lt;=6,AND(MONTH(Taulukko1[[#This Row],[Loppu PVM]] )=6))</f>
        <v>0</v>
      </c>
    </row>
    <row r="2053" spans="1:34" ht="12.75" customHeight="1">
      <c r="A2053" t="s">
        <v>4049</v>
      </c>
      <c r="B2053" s="23">
        <v>41171</v>
      </c>
      <c r="C2053" t="s">
        <v>4048</v>
      </c>
      <c r="E2053" s="62">
        <v>700</v>
      </c>
      <c r="F2053" s="4">
        <v>41253</v>
      </c>
      <c r="G2053" s="5">
        <v>247</v>
      </c>
      <c r="H2053" s="22">
        <v>6500</v>
      </c>
      <c r="I2053" s="126" t="e">
        <f>INDEX('TOL2008'!B:B,MATCH(A2053,'TOL2008'!A:A,0))</f>
        <v>#N/A</v>
      </c>
      <c r="J2053" s="126" t="e">
        <f>INDEX(Pääluokka!$H$2:$H$100,MATCH(VALUE(LEFT(Taulukko1[[#This Row],[TOL2008]],2)),Pääluokka!$G$2:$G$100,0))</f>
        <v>#N/A</v>
      </c>
      <c r="K2053" s="126" t="e">
        <f>INDEX(Pääluokka!$I$2:$I$100,MATCH(VALUE(LEFT(Taulukko1[[#This Row],[TOL2008]],2)),Pääluokka!$G$2:$G$100,0))</f>
        <v>#N/A</v>
      </c>
      <c r="L2053" s="41">
        <f t="shared" si="320"/>
        <v>82</v>
      </c>
      <c r="M2053" s="43">
        <f t="shared" si="321"/>
        <v>41171</v>
      </c>
      <c r="N2053" s="43">
        <f t="shared" si="322"/>
        <v>41253</v>
      </c>
      <c r="O2053" s="43">
        <f t="shared" si="323"/>
        <v>41153</v>
      </c>
      <c r="P2053" s="43">
        <f t="shared" si="324"/>
        <v>41244</v>
      </c>
      <c r="Q2053" s="41">
        <f t="shared" si="325"/>
        <v>2012</v>
      </c>
      <c r="R2053" s="41">
        <f t="shared" si="326"/>
        <v>2012</v>
      </c>
      <c r="S2053" s="43" t="str">
        <f>YEAR(Taulukko1[[#This Row],[Alku KK]])&amp;"Q"&amp;ROUNDDOWN((MONTH(Taulukko1[[#This Row],[Alku KK]])-1)/3+1,0)</f>
        <v>2012Q3</v>
      </c>
      <c r="T2053" s="43" t="str">
        <f>YEAR(Taulukko1[[#This Row],[Loppu KK]])&amp;"Q"&amp;ROUNDDOWN((MONTH(Taulukko1[[#This Row],[Loppu KK]])-1)/3+1,0)</f>
        <v>2012Q4</v>
      </c>
      <c r="U2053" s="66">
        <f>IF(COUNT(Taulukko1[[#This Row],[Neuvottelujen alaiset ]])=1,Taulukko1[[#This Row],[Neuvottelujen alaiset ]],Taulukko1[[#This Row],[Vähennystarve]])</f>
        <v>6500</v>
      </c>
      <c r="V2053" s="44">
        <f t="shared" si="327"/>
        <v>0.1076923076923077</v>
      </c>
      <c r="W2053" s="44">
        <f t="shared" si="328"/>
        <v>3.7999999999999999E-2</v>
      </c>
      <c r="X2053" s="44">
        <f t="shared" si="329"/>
        <v>0.35285714285714287</v>
      </c>
      <c r="Y2053" s="90" t="b">
        <f>AND(MONTH(Taulukko1[[#This Row],[Alku PVM]] )=6,DAY(Taulukko1[[#This Row],[Alku PVM]] )&gt;19)</f>
        <v>0</v>
      </c>
      <c r="Z2053" s="90" t="b">
        <f>AND(MONTH(Taulukko1[[#This Row],[Loppu PVM]] )=6,DAY(Taulukko1[[#This Row],[Loppu PVM]] )&gt;19)</f>
        <v>0</v>
      </c>
      <c r="AA2053" s="90" t="b">
        <f>OR(MONTH(Taulukko1[[#This Row],[Alku PVM]] )&lt;=5,AND(MONTH(Taulukko1[[#This Row],[Alku PVM]] )=6,DAY(Taulukko1[[#This Row],[Alku PVM]] )&lt;20))</f>
        <v>0</v>
      </c>
      <c r="AB2053" s="90" t="b">
        <f>OR(MONTH(Taulukko1[[#This Row],[Loppu PVM]])&lt;=5,AND(MONTH(Taulukko1[[#This Row],[Loppu PVM]] )=6,DAY(Taulukko1[[#This Row],[Loppu PVM]])&lt;20))</f>
        <v>0</v>
      </c>
      <c r="AC2053" s="90" t="b">
        <f>OR(MONTH(Taulukko1[[#This Row],[Alku PVM]] )&lt;=3,AND(MONTH(Taulukko1[[#This Row],[Alku PVM]] )=3))</f>
        <v>0</v>
      </c>
      <c r="AD2053" s="90" t="b">
        <f>OR(MONTH(Taulukko1[[#This Row],[Loppu PVM]] )&lt;=3,AND(MONTH(Taulukko1[[#This Row],[Loppu PVM]] )=3))</f>
        <v>0</v>
      </c>
      <c r="AE2053" s="90" t="b">
        <f>OR(MONTH(Taulukko1[[#This Row],[Alku PVM]] )&lt;=9,AND(MONTH(Taulukko1[[#This Row],[Alku PVM]] )=9))</f>
        <v>1</v>
      </c>
      <c r="AF2053" s="90" t="b">
        <f>OR(MONTH(Taulukko1[[#This Row],[Loppu PVM]])&lt;=9,AND(MONTH(Taulukko1[[#This Row],[Loppu PVM]] )=9))</f>
        <v>0</v>
      </c>
      <c r="AG2053" s="90" t="b">
        <f>OR(MONTH(Taulukko1[[#This Row],[Alku PVM]] )&lt;=6,AND(MONTH(Taulukko1[[#This Row],[Alku PVM]] )=6))</f>
        <v>0</v>
      </c>
      <c r="AH2053" s="90" t="b">
        <f>OR(MONTH(Taulukko1[[#This Row],[Loppu PVM]])&lt;=6,AND(MONTH(Taulukko1[[#This Row],[Loppu PVM]] )=6))</f>
        <v>0</v>
      </c>
    </row>
    <row r="2054" spans="1:34" ht="12.75" customHeight="1">
      <c r="A2054" t="s">
        <v>930</v>
      </c>
      <c r="B2054" s="23">
        <v>41171</v>
      </c>
      <c r="C2054" t="s">
        <v>4025</v>
      </c>
      <c r="D2054" s="5">
        <v>200</v>
      </c>
      <c r="F2054" s="4"/>
      <c r="G2054" s="5"/>
      <c r="H2054" s="22">
        <v>200</v>
      </c>
      <c r="I2054" s="126">
        <f>INDEX('TOL2008'!B:B,MATCH(A2054,'TOL2008'!A:A,0))</f>
        <v>23120</v>
      </c>
      <c r="J2054" s="126" t="str">
        <f>INDEX(Pääluokka!$H$2:$H$100,MATCH(VALUE(LEFT(Taulukko1[[#This Row],[TOL2008]],2)),Pääluokka!$G$2:$G$100,0))</f>
        <v>Teollisuus</v>
      </c>
      <c r="K2054" s="126" t="str">
        <f>INDEX(Pääluokka!$I$2:$I$100,MATCH(VALUE(LEFT(Taulukko1[[#This Row],[TOL2008]],2)),Pääluokka!$G$2:$G$100,0))</f>
        <v>Teollisuus (C-E)</v>
      </c>
      <c r="L2054" s="41" t="str">
        <f t="shared" si="320"/>
        <v>NA</v>
      </c>
      <c r="M2054" s="43">
        <f t="shared" si="321"/>
        <v>41171</v>
      </c>
      <c r="N2054" s="43">
        <f t="shared" si="322"/>
        <v>41222</v>
      </c>
      <c r="O2054" s="43">
        <f t="shared" si="323"/>
        <v>41153</v>
      </c>
      <c r="P2054" s="43">
        <f t="shared" si="324"/>
        <v>41214</v>
      </c>
      <c r="Q2054" s="41">
        <f t="shared" si="325"/>
        <v>2012</v>
      </c>
      <c r="R2054" s="41">
        <f t="shared" si="326"/>
        <v>2012</v>
      </c>
      <c r="S2054" s="43" t="str">
        <f>YEAR(Taulukko1[[#This Row],[Alku KK]])&amp;"Q"&amp;ROUNDDOWN((MONTH(Taulukko1[[#This Row],[Alku KK]])-1)/3+1,0)</f>
        <v>2012Q3</v>
      </c>
      <c r="T2054" s="43" t="str">
        <f>YEAR(Taulukko1[[#This Row],[Loppu KK]])&amp;"Q"&amp;ROUNDDOWN((MONTH(Taulukko1[[#This Row],[Loppu KK]])-1)/3+1,0)</f>
        <v>2012Q4</v>
      </c>
      <c r="U2054" s="66">
        <f>IF(COUNT(Taulukko1[[#This Row],[Neuvottelujen alaiset ]])=1,Taulukko1[[#This Row],[Neuvottelujen alaiset ]],Taulukko1[[#This Row],[Vähennystarve]])</f>
        <v>200</v>
      </c>
      <c r="V2054" s="44" t="str">
        <f t="shared" si="327"/>
        <v>NA</v>
      </c>
      <c r="W2054" s="44" t="str">
        <f t="shared" si="328"/>
        <v>NA</v>
      </c>
      <c r="X2054" s="44" t="str">
        <f t="shared" si="329"/>
        <v>NA</v>
      </c>
      <c r="Y2054" s="90" t="b">
        <f>AND(MONTH(Taulukko1[[#This Row],[Alku PVM]] )=6,DAY(Taulukko1[[#This Row],[Alku PVM]] )&gt;19)</f>
        <v>0</v>
      </c>
      <c r="Z2054" s="90" t="b">
        <f>AND(MONTH(Taulukko1[[#This Row],[Loppu PVM]] )=6,DAY(Taulukko1[[#This Row],[Loppu PVM]] )&gt;19)</f>
        <v>0</v>
      </c>
      <c r="AA2054" s="90" t="b">
        <f>OR(MONTH(Taulukko1[[#This Row],[Alku PVM]] )&lt;=5,AND(MONTH(Taulukko1[[#This Row],[Alku PVM]] )=6,DAY(Taulukko1[[#This Row],[Alku PVM]] )&lt;20))</f>
        <v>0</v>
      </c>
      <c r="AB2054" s="90" t="b">
        <f>OR(MONTH(Taulukko1[[#This Row],[Loppu PVM]])&lt;=5,AND(MONTH(Taulukko1[[#This Row],[Loppu PVM]] )=6,DAY(Taulukko1[[#This Row],[Loppu PVM]])&lt;20))</f>
        <v>0</v>
      </c>
      <c r="AC2054" s="90" t="b">
        <f>OR(MONTH(Taulukko1[[#This Row],[Alku PVM]] )&lt;=3,AND(MONTH(Taulukko1[[#This Row],[Alku PVM]] )=3))</f>
        <v>0</v>
      </c>
      <c r="AD2054" s="90" t="b">
        <f>OR(MONTH(Taulukko1[[#This Row],[Loppu PVM]] )&lt;=3,AND(MONTH(Taulukko1[[#This Row],[Loppu PVM]] )=3))</f>
        <v>0</v>
      </c>
      <c r="AE2054" s="90" t="b">
        <f>OR(MONTH(Taulukko1[[#This Row],[Alku PVM]] )&lt;=9,AND(MONTH(Taulukko1[[#This Row],[Alku PVM]] )=9))</f>
        <v>1</v>
      </c>
      <c r="AF2054" s="90" t="b">
        <f>OR(MONTH(Taulukko1[[#This Row],[Loppu PVM]])&lt;=9,AND(MONTH(Taulukko1[[#This Row],[Loppu PVM]] )=9))</f>
        <v>0</v>
      </c>
      <c r="AG2054" s="90" t="b">
        <f>OR(MONTH(Taulukko1[[#This Row],[Alku PVM]] )&lt;=6,AND(MONTH(Taulukko1[[#This Row],[Alku PVM]] )=6))</f>
        <v>0</v>
      </c>
      <c r="AH2054" s="90" t="b">
        <f>OR(MONTH(Taulukko1[[#This Row],[Loppu PVM]])&lt;=6,AND(MONTH(Taulukko1[[#This Row],[Loppu PVM]] )=6))</f>
        <v>0</v>
      </c>
    </row>
    <row r="2055" spans="1:34" ht="12.75" customHeight="1">
      <c r="A2055" t="s">
        <v>751</v>
      </c>
      <c r="B2055" s="23">
        <v>41171</v>
      </c>
      <c r="C2055" t="s">
        <v>3874</v>
      </c>
      <c r="D2055" s="5" t="s">
        <v>25</v>
      </c>
      <c r="E2055" s="62">
        <v>80</v>
      </c>
      <c r="F2055" s="4">
        <v>41226</v>
      </c>
      <c r="G2055" s="5">
        <v>60</v>
      </c>
      <c r="H2055" s="22">
        <v>80</v>
      </c>
      <c r="I2055" s="126">
        <f>INDEX('TOL2008'!B:B,MATCH(A2055,'TOL2008'!A:A,0))</f>
        <v>58130</v>
      </c>
      <c r="J2055" s="126" t="str">
        <f>INDEX(Pääluokka!$H$2:$H$100,MATCH(VALUE(LEFT(Taulukko1[[#This Row],[TOL2008]],2)),Pääluokka!$G$2:$G$100,0))</f>
        <v>Informaatio ja viestintä</v>
      </c>
      <c r="K2055" s="126" t="str">
        <f>INDEX(Pääluokka!$I$2:$I$100,MATCH(VALUE(LEFT(Taulukko1[[#This Row],[TOL2008]],2)),Pääluokka!$G$2:$G$100,0))</f>
        <v>Palvelualat (G-N, R, S)</v>
      </c>
      <c r="L2055" s="41">
        <f t="shared" si="320"/>
        <v>55</v>
      </c>
      <c r="M2055" s="43">
        <f t="shared" si="321"/>
        <v>41171</v>
      </c>
      <c r="N2055" s="43">
        <f t="shared" si="322"/>
        <v>41226</v>
      </c>
      <c r="O2055" s="43">
        <f t="shared" si="323"/>
        <v>41153</v>
      </c>
      <c r="P2055" s="43">
        <f t="shared" si="324"/>
        <v>41214</v>
      </c>
      <c r="Q2055" s="41">
        <f t="shared" si="325"/>
        <v>2012</v>
      </c>
      <c r="R2055" s="41">
        <f t="shared" si="326"/>
        <v>2012</v>
      </c>
      <c r="S2055" s="43" t="str">
        <f>YEAR(Taulukko1[[#This Row],[Alku KK]])&amp;"Q"&amp;ROUNDDOWN((MONTH(Taulukko1[[#This Row],[Alku KK]])-1)/3+1,0)</f>
        <v>2012Q3</v>
      </c>
      <c r="T2055" s="43" t="str">
        <f>YEAR(Taulukko1[[#This Row],[Loppu KK]])&amp;"Q"&amp;ROUNDDOWN((MONTH(Taulukko1[[#This Row],[Loppu KK]])-1)/3+1,0)</f>
        <v>2012Q4</v>
      </c>
      <c r="U2055" s="66">
        <f>IF(COUNT(Taulukko1[[#This Row],[Neuvottelujen alaiset ]])=1,Taulukko1[[#This Row],[Neuvottelujen alaiset ]],Taulukko1[[#This Row],[Vähennystarve]])</f>
        <v>80</v>
      </c>
      <c r="V2055" s="44">
        <f t="shared" si="327"/>
        <v>1</v>
      </c>
      <c r="W2055" s="44">
        <f t="shared" si="328"/>
        <v>0.75</v>
      </c>
      <c r="X2055" s="44">
        <f t="shared" si="329"/>
        <v>0.75</v>
      </c>
      <c r="Y2055" s="90" t="b">
        <f>AND(MONTH(Taulukko1[[#This Row],[Alku PVM]] )=6,DAY(Taulukko1[[#This Row],[Alku PVM]] )&gt;19)</f>
        <v>0</v>
      </c>
      <c r="Z2055" s="90" t="b">
        <f>AND(MONTH(Taulukko1[[#This Row],[Loppu PVM]] )=6,DAY(Taulukko1[[#This Row],[Loppu PVM]] )&gt;19)</f>
        <v>0</v>
      </c>
      <c r="AA2055" s="90" t="b">
        <f>OR(MONTH(Taulukko1[[#This Row],[Alku PVM]] )&lt;=5,AND(MONTH(Taulukko1[[#This Row],[Alku PVM]] )=6,DAY(Taulukko1[[#This Row],[Alku PVM]] )&lt;20))</f>
        <v>0</v>
      </c>
      <c r="AB2055" s="90" t="b">
        <f>OR(MONTH(Taulukko1[[#This Row],[Loppu PVM]])&lt;=5,AND(MONTH(Taulukko1[[#This Row],[Loppu PVM]] )=6,DAY(Taulukko1[[#This Row],[Loppu PVM]])&lt;20))</f>
        <v>0</v>
      </c>
      <c r="AC2055" s="90" t="b">
        <f>OR(MONTH(Taulukko1[[#This Row],[Alku PVM]] )&lt;=3,AND(MONTH(Taulukko1[[#This Row],[Alku PVM]] )=3))</f>
        <v>0</v>
      </c>
      <c r="AD2055" s="90" t="b">
        <f>OR(MONTH(Taulukko1[[#This Row],[Loppu PVM]] )&lt;=3,AND(MONTH(Taulukko1[[#This Row],[Loppu PVM]] )=3))</f>
        <v>0</v>
      </c>
      <c r="AE2055" s="90" t="b">
        <f>OR(MONTH(Taulukko1[[#This Row],[Alku PVM]] )&lt;=9,AND(MONTH(Taulukko1[[#This Row],[Alku PVM]] )=9))</f>
        <v>1</v>
      </c>
      <c r="AF2055" s="90" t="b">
        <f>OR(MONTH(Taulukko1[[#This Row],[Loppu PVM]])&lt;=9,AND(MONTH(Taulukko1[[#This Row],[Loppu PVM]] )=9))</f>
        <v>0</v>
      </c>
      <c r="AG2055" s="90" t="b">
        <f>OR(MONTH(Taulukko1[[#This Row],[Alku PVM]] )&lt;=6,AND(MONTH(Taulukko1[[#This Row],[Alku PVM]] )=6))</f>
        <v>0</v>
      </c>
      <c r="AH2055" s="90" t="b">
        <f>OR(MONTH(Taulukko1[[#This Row],[Loppu PVM]])&lt;=6,AND(MONTH(Taulukko1[[#This Row],[Loppu PVM]] )=6))</f>
        <v>0</v>
      </c>
    </row>
    <row r="2056" spans="1:34" ht="12.75" customHeight="1">
      <c r="A2056" t="s">
        <v>665</v>
      </c>
      <c r="B2056" s="23">
        <v>41172</v>
      </c>
      <c r="C2056" s="21" t="s">
        <v>4311</v>
      </c>
      <c r="D2056" s="24"/>
      <c r="E2056" s="62">
        <v>8</v>
      </c>
      <c r="F2056" s="23"/>
      <c r="G2056" s="24"/>
      <c r="H2056" s="22">
        <v>8</v>
      </c>
      <c r="I2056" s="126">
        <f>INDEX('TOL2008'!B:B,MATCH(A2056,'TOL2008'!A:A,0))</f>
        <v>58130</v>
      </c>
      <c r="J2056" s="126" t="str">
        <f>INDEX(Pääluokka!$H$2:$H$100,MATCH(VALUE(LEFT(Taulukko1[[#This Row],[TOL2008]],2)),Pääluokka!$G$2:$G$100,0))</f>
        <v>Informaatio ja viestintä</v>
      </c>
      <c r="K2056" s="126" t="str">
        <f>INDEX(Pääluokka!$I$2:$I$100,MATCH(VALUE(LEFT(Taulukko1[[#This Row],[TOL2008]],2)),Pääluokka!$G$2:$G$100,0))</f>
        <v>Palvelualat (G-N, R, S)</v>
      </c>
      <c r="L2056" s="41" t="str">
        <f t="shared" si="320"/>
        <v>NA</v>
      </c>
      <c r="M2056" s="43">
        <f t="shared" si="321"/>
        <v>41172</v>
      </c>
      <c r="N2056" s="43">
        <f t="shared" si="322"/>
        <v>41223</v>
      </c>
      <c r="O2056" s="43">
        <f t="shared" si="323"/>
        <v>41153</v>
      </c>
      <c r="P2056" s="43">
        <f t="shared" si="324"/>
        <v>41214</v>
      </c>
      <c r="Q2056" s="41">
        <f t="shared" si="325"/>
        <v>2012</v>
      </c>
      <c r="R2056" s="41">
        <f t="shared" si="326"/>
        <v>2012</v>
      </c>
      <c r="S2056" s="43" t="str">
        <f>YEAR(Taulukko1[[#This Row],[Alku KK]])&amp;"Q"&amp;ROUNDDOWN((MONTH(Taulukko1[[#This Row],[Alku KK]])-1)/3+1,0)</f>
        <v>2012Q3</v>
      </c>
      <c r="T2056" s="43" t="str">
        <f>YEAR(Taulukko1[[#This Row],[Loppu KK]])&amp;"Q"&amp;ROUNDDOWN((MONTH(Taulukko1[[#This Row],[Loppu KK]])-1)/3+1,0)</f>
        <v>2012Q4</v>
      </c>
      <c r="U2056" s="66">
        <f>IF(COUNT(Taulukko1[[#This Row],[Neuvottelujen alaiset ]])=1,Taulukko1[[#This Row],[Neuvottelujen alaiset ]],Taulukko1[[#This Row],[Vähennystarve]])</f>
        <v>8</v>
      </c>
      <c r="V2056" s="44">
        <f t="shared" si="327"/>
        <v>1</v>
      </c>
      <c r="W2056" s="44" t="str">
        <f t="shared" si="328"/>
        <v>NA</v>
      </c>
      <c r="X2056" s="44" t="str">
        <f t="shared" si="329"/>
        <v>NA</v>
      </c>
      <c r="Y2056" s="90" t="b">
        <f>AND(MONTH(Taulukko1[[#This Row],[Alku PVM]] )=6,DAY(Taulukko1[[#This Row],[Alku PVM]] )&gt;19)</f>
        <v>0</v>
      </c>
      <c r="Z2056" s="90" t="b">
        <f>AND(MONTH(Taulukko1[[#This Row],[Loppu PVM]] )=6,DAY(Taulukko1[[#This Row],[Loppu PVM]] )&gt;19)</f>
        <v>0</v>
      </c>
      <c r="AA2056" s="90" t="b">
        <f>OR(MONTH(Taulukko1[[#This Row],[Alku PVM]] )&lt;=5,AND(MONTH(Taulukko1[[#This Row],[Alku PVM]] )=6,DAY(Taulukko1[[#This Row],[Alku PVM]] )&lt;20))</f>
        <v>0</v>
      </c>
      <c r="AB2056" s="90" t="b">
        <f>OR(MONTH(Taulukko1[[#This Row],[Loppu PVM]])&lt;=5,AND(MONTH(Taulukko1[[#This Row],[Loppu PVM]] )=6,DAY(Taulukko1[[#This Row],[Loppu PVM]])&lt;20))</f>
        <v>0</v>
      </c>
      <c r="AC2056" s="90" t="b">
        <f>OR(MONTH(Taulukko1[[#This Row],[Alku PVM]] )&lt;=3,AND(MONTH(Taulukko1[[#This Row],[Alku PVM]] )=3))</f>
        <v>0</v>
      </c>
      <c r="AD2056" s="90" t="b">
        <f>OR(MONTH(Taulukko1[[#This Row],[Loppu PVM]] )&lt;=3,AND(MONTH(Taulukko1[[#This Row],[Loppu PVM]] )=3))</f>
        <v>0</v>
      </c>
      <c r="AE2056" s="90" t="b">
        <f>OR(MONTH(Taulukko1[[#This Row],[Alku PVM]] )&lt;=9,AND(MONTH(Taulukko1[[#This Row],[Alku PVM]] )=9))</f>
        <v>1</v>
      </c>
      <c r="AF2056" s="90" t="b">
        <f>OR(MONTH(Taulukko1[[#This Row],[Loppu PVM]])&lt;=9,AND(MONTH(Taulukko1[[#This Row],[Loppu PVM]] )=9))</f>
        <v>0</v>
      </c>
      <c r="AG2056" s="90" t="b">
        <f>OR(MONTH(Taulukko1[[#This Row],[Alku PVM]] )&lt;=6,AND(MONTH(Taulukko1[[#This Row],[Alku PVM]] )=6))</f>
        <v>0</v>
      </c>
      <c r="AH2056" s="90" t="b">
        <f>OR(MONTH(Taulukko1[[#This Row],[Loppu PVM]])&lt;=6,AND(MONTH(Taulukko1[[#This Row],[Loppu PVM]] )=6))</f>
        <v>0</v>
      </c>
    </row>
    <row r="2057" spans="1:34" ht="12.75" customHeight="1">
      <c r="A2057" t="s">
        <v>2726</v>
      </c>
      <c r="B2057" s="23">
        <v>41172</v>
      </c>
      <c r="C2057" s="21" t="s">
        <v>4099</v>
      </c>
      <c r="D2057" s="24"/>
      <c r="E2057" s="62">
        <v>250</v>
      </c>
      <c r="F2057" s="23">
        <v>41215</v>
      </c>
      <c r="G2057" s="24">
        <v>250</v>
      </c>
      <c r="H2057" s="22">
        <v>3300</v>
      </c>
      <c r="I2057" s="126" t="e">
        <f>INDEX('TOL2008'!B:B,MATCH(A2057,'TOL2008'!A:A,0))</f>
        <v>#N/A</v>
      </c>
      <c r="J2057" s="126" t="e">
        <f>INDEX(Pääluokka!$H$2:$H$100,MATCH(VALUE(LEFT(Taulukko1[[#This Row],[TOL2008]],2)),Pääluokka!$G$2:$G$100,0))</f>
        <v>#N/A</v>
      </c>
      <c r="K2057" s="126" t="e">
        <f>INDEX(Pääluokka!$I$2:$I$100,MATCH(VALUE(LEFT(Taulukko1[[#This Row],[TOL2008]],2)),Pääluokka!$G$2:$G$100,0))</f>
        <v>#N/A</v>
      </c>
      <c r="L2057" s="41">
        <f t="shared" si="320"/>
        <v>43</v>
      </c>
      <c r="M2057" s="43">
        <f t="shared" si="321"/>
        <v>41172</v>
      </c>
      <c r="N2057" s="43">
        <f t="shared" si="322"/>
        <v>41215</v>
      </c>
      <c r="O2057" s="43">
        <f t="shared" si="323"/>
        <v>41153</v>
      </c>
      <c r="P2057" s="43">
        <f t="shared" si="324"/>
        <v>41214</v>
      </c>
      <c r="Q2057" s="41">
        <f t="shared" si="325"/>
        <v>2012</v>
      </c>
      <c r="R2057" s="41">
        <f t="shared" si="326"/>
        <v>2012</v>
      </c>
      <c r="S2057" s="43" t="str">
        <f>YEAR(Taulukko1[[#This Row],[Alku KK]])&amp;"Q"&amp;ROUNDDOWN((MONTH(Taulukko1[[#This Row],[Alku KK]])-1)/3+1,0)</f>
        <v>2012Q3</v>
      </c>
      <c r="T2057" s="43" t="str">
        <f>YEAR(Taulukko1[[#This Row],[Loppu KK]])&amp;"Q"&amp;ROUNDDOWN((MONTH(Taulukko1[[#This Row],[Loppu KK]])-1)/3+1,0)</f>
        <v>2012Q4</v>
      </c>
      <c r="U2057" s="66">
        <f>IF(COUNT(Taulukko1[[#This Row],[Neuvottelujen alaiset ]])=1,Taulukko1[[#This Row],[Neuvottelujen alaiset ]],Taulukko1[[#This Row],[Vähennystarve]])</f>
        <v>3300</v>
      </c>
      <c r="V2057" s="44">
        <f t="shared" si="327"/>
        <v>7.575757575757576E-2</v>
      </c>
      <c r="W2057" s="44">
        <f t="shared" si="328"/>
        <v>7.575757575757576E-2</v>
      </c>
      <c r="X2057" s="44">
        <f t="shared" si="329"/>
        <v>1</v>
      </c>
      <c r="Y2057" s="90" t="b">
        <f>AND(MONTH(Taulukko1[[#This Row],[Alku PVM]] )=6,DAY(Taulukko1[[#This Row],[Alku PVM]] )&gt;19)</f>
        <v>0</v>
      </c>
      <c r="Z2057" s="90" t="b">
        <f>AND(MONTH(Taulukko1[[#This Row],[Loppu PVM]] )=6,DAY(Taulukko1[[#This Row],[Loppu PVM]] )&gt;19)</f>
        <v>0</v>
      </c>
      <c r="AA2057" s="90" t="b">
        <f>OR(MONTH(Taulukko1[[#This Row],[Alku PVM]] )&lt;=5,AND(MONTH(Taulukko1[[#This Row],[Alku PVM]] )=6,DAY(Taulukko1[[#This Row],[Alku PVM]] )&lt;20))</f>
        <v>0</v>
      </c>
      <c r="AB2057" s="90" t="b">
        <f>OR(MONTH(Taulukko1[[#This Row],[Loppu PVM]])&lt;=5,AND(MONTH(Taulukko1[[#This Row],[Loppu PVM]] )=6,DAY(Taulukko1[[#This Row],[Loppu PVM]])&lt;20))</f>
        <v>0</v>
      </c>
      <c r="AC2057" s="90" t="b">
        <f>OR(MONTH(Taulukko1[[#This Row],[Alku PVM]] )&lt;=3,AND(MONTH(Taulukko1[[#This Row],[Alku PVM]] )=3))</f>
        <v>0</v>
      </c>
      <c r="AD2057" s="90" t="b">
        <f>OR(MONTH(Taulukko1[[#This Row],[Loppu PVM]] )&lt;=3,AND(MONTH(Taulukko1[[#This Row],[Loppu PVM]] )=3))</f>
        <v>0</v>
      </c>
      <c r="AE2057" s="90" t="b">
        <f>OR(MONTH(Taulukko1[[#This Row],[Alku PVM]] )&lt;=9,AND(MONTH(Taulukko1[[#This Row],[Alku PVM]] )=9))</f>
        <v>1</v>
      </c>
      <c r="AF2057" s="90" t="b">
        <f>OR(MONTH(Taulukko1[[#This Row],[Loppu PVM]])&lt;=9,AND(MONTH(Taulukko1[[#This Row],[Loppu PVM]] )=9))</f>
        <v>0</v>
      </c>
      <c r="AG2057" s="90" t="b">
        <f>OR(MONTH(Taulukko1[[#This Row],[Alku PVM]] )&lt;=6,AND(MONTH(Taulukko1[[#This Row],[Alku PVM]] )=6))</f>
        <v>0</v>
      </c>
      <c r="AH2057" s="90" t="b">
        <f>OR(MONTH(Taulukko1[[#This Row],[Loppu PVM]])&lt;=6,AND(MONTH(Taulukko1[[#This Row],[Loppu PVM]] )=6))</f>
        <v>0</v>
      </c>
    </row>
    <row r="2058" spans="1:34" ht="12.75" customHeight="1">
      <c r="A2058" t="s">
        <v>911</v>
      </c>
      <c r="B2058" s="23">
        <v>41172</v>
      </c>
      <c r="C2058" t="s">
        <v>4014</v>
      </c>
      <c r="D2058" s="5">
        <v>160</v>
      </c>
      <c r="E2058" s="62">
        <v>40</v>
      </c>
      <c r="F2058" s="4">
        <v>41229</v>
      </c>
      <c r="G2058" s="5">
        <v>40</v>
      </c>
      <c r="H2058" s="22">
        <v>160</v>
      </c>
      <c r="I2058" s="126">
        <f>INDEX('TOL2008'!B:B,MATCH(A2058,'TOL2008'!A:A,0))</f>
        <v>17212</v>
      </c>
      <c r="J2058" s="126" t="str">
        <f>INDEX(Pääluokka!$H$2:$H$100,MATCH(VALUE(LEFT(Taulukko1[[#This Row],[TOL2008]],2)),Pääluokka!$G$2:$G$100,0))</f>
        <v>Teollisuus</v>
      </c>
      <c r="K2058" s="126" t="str">
        <f>INDEX(Pääluokka!$I$2:$I$100,MATCH(VALUE(LEFT(Taulukko1[[#This Row],[TOL2008]],2)),Pääluokka!$G$2:$G$100,0))</f>
        <v>Teollisuus (C-E)</v>
      </c>
      <c r="L2058" s="41">
        <f t="shared" si="320"/>
        <v>57</v>
      </c>
      <c r="M2058" s="43">
        <f t="shared" si="321"/>
        <v>41172</v>
      </c>
      <c r="N2058" s="43">
        <f t="shared" si="322"/>
        <v>41229</v>
      </c>
      <c r="O2058" s="43">
        <f t="shared" si="323"/>
        <v>41153</v>
      </c>
      <c r="P2058" s="43">
        <f t="shared" si="324"/>
        <v>41214</v>
      </c>
      <c r="Q2058" s="41">
        <f t="shared" si="325"/>
        <v>2012</v>
      </c>
      <c r="R2058" s="41">
        <f t="shared" si="326"/>
        <v>2012</v>
      </c>
      <c r="S2058" s="43" t="str">
        <f>YEAR(Taulukko1[[#This Row],[Alku KK]])&amp;"Q"&amp;ROUNDDOWN((MONTH(Taulukko1[[#This Row],[Alku KK]])-1)/3+1,0)</f>
        <v>2012Q3</v>
      </c>
      <c r="T2058" s="43" t="str">
        <f>YEAR(Taulukko1[[#This Row],[Loppu KK]])&amp;"Q"&amp;ROUNDDOWN((MONTH(Taulukko1[[#This Row],[Loppu KK]])-1)/3+1,0)</f>
        <v>2012Q4</v>
      </c>
      <c r="U2058" s="66">
        <f>IF(COUNT(Taulukko1[[#This Row],[Neuvottelujen alaiset ]])=1,Taulukko1[[#This Row],[Neuvottelujen alaiset ]],Taulukko1[[#This Row],[Vähennystarve]])</f>
        <v>160</v>
      </c>
      <c r="V2058" s="44">
        <f t="shared" si="327"/>
        <v>0.25</v>
      </c>
      <c r="W2058" s="44">
        <f t="shared" si="328"/>
        <v>0.25</v>
      </c>
      <c r="X2058" s="44">
        <f t="shared" si="329"/>
        <v>1</v>
      </c>
      <c r="Y2058" s="90" t="b">
        <f>AND(MONTH(Taulukko1[[#This Row],[Alku PVM]] )=6,DAY(Taulukko1[[#This Row],[Alku PVM]] )&gt;19)</f>
        <v>0</v>
      </c>
      <c r="Z2058" s="90" t="b">
        <f>AND(MONTH(Taulukko1[[#This Row],[Loppu PVM]] )=6,DAY(Taulukko1[[#This Row],[Loppu PVM]] )&gt;19)</f>
        <v>0</v>
      </c>
      <c r="AA2058" s="90" t="b">
        <f>OR(MONTH(Taulukko1[[#This Row],[Alku PVM]] )&lt;=5,AND(MONTH(Taulukko1[[#This Row],[Alku PVM]] )=6,DAY(Taulukko1[[#This Row],[Alku PVM]] )&lt;20))</f>
        <v>0</v>
      </c>
      <c r="AB2058" s="90" t="b">
        <f>OR(MONTH(Taulukko1[[#This Row],[Loppu PVM]])&lt;=5,AND(MONTH(Taulukko1[[#This Row],[Loppu PVM]] )=6,DAY(Taulukko1[[#This Row],[Loppu PVM]])&lt;20))</f>
        <v>0</v>
      </c>
      <c r="AC2058" s="90" t="b">
        <f>OR(MONTH(Taulukko1[[#This Row],[Alku PVM]] )&lt;=3,AND(MONTH(Taulukko1[[#This Row],[Alku PVM]] )=3))</f>
        <v>0</v>
      </c>
      <c r="AD2058" s="90" t="b">
        <f>OR(MONTH(Taulukko1[[#This Row],[Loppu PVM]] )&lt;=3,AND(MONTH(Taulukko1[[#This Row],[Loppu PVM]] )=3))</f>
        <v>0</v>
      </c>
      <c r="AE2058" s="90" t="b">
        <f>OR(MONTH(Taulukko1[[#This Row],[Alku PVM]] )&lt;=9,AND(MONTH(Taulukko1[[#This Row],[Alku PVM]] )=9))</f>
        <v>1</v>
      </c>
      <c r="AF2058" s="90" t="b">
        <f>OR(MONTH(Taulukko1[[#This Row],[Loppu PVM]])&lt;=9,AND(MONTH(Taulukko1[[#This Row],[Loppu PVM]] )=9))</f>
        <v>0</v>
      </c>
      <c r="AG2058" s="90" t="b">
        <f>OR(MONTH(Taulukko1[[#This Row],[Alku PVM]] )&lt;=6,AND(MONTH(Taulukko1[[#This Row],[Alku PVM]] )=6))</f>
        <v>0</v>
      </c>
      <c r="AH2058" s="90" t="b">
        <f>OR(MONTH(Taulukko1[[#This Row],[Loppu PVM]])&lt;=6,AND(MONTH(Taulukko1[[#This Row],[Loppu PVM]] )=6))</f>
        <v>0</v>
      </c>
    </row>
    <row r="2059" spans="1:34" ht="12.75" customHeight="1">
      <c r="A2059" s="21" t="s">
        <v>48</v>
      </c>
      <c r="B2059" s="23">
        <v>41172</v>
      </c>
      <c r="C2059" s="21" t="s">
        <v>3864</v>
      </c>
      <c r="D2059" s="24" t="s">
        <v>25</v>
      </c>
      <c r="E2059" s="62">
        <v>9</v>
      </c>
      <c r="F2059" s="23"/>
      <c r="G2059" s="24"/>
      <c r="H2059" s="22">
        <v>330</v>
      </c>
      <c r="I2059" s="126">
        <f>INDEX('TOL2008'!B:B,MATCH(A2059,'TOL2008'!A:A,0))</f>
        <v>22210</v>
      </c>
      <c r="J2059" s="126" t="str">
        <f>INDEX(Pääluokka!$H$2:$H$100,MATCH(VALUE(LEFT(Taulukko1[[#This Row],[TOL2008]],2)),Pääluokka!$G$2:$G$100,0))</f>
        <v>Teollisuus</v>
      </c>
      <c r="K2059" s="126" t="str">
        <f>INDEX(Pääluokka!$I$2:$I$100,MATCH(VALUE(LEFT(Taulukko1[[#This Row],[TOL2008]],2)),Pääluokka!$G$2:$G$100,0))</f>
        <v>Teollisuus (C-E)</v>
      </c>
      <c r="L2059" s="41" t="str">
        <f t="shared" si="320"/>
        <v>NA</v>
      </c>
      <c r="M2059" s="43">
        <f t="shared" si="321"/>
        <v>41172</v>
      </c>
      <c r="N2059" s="43">
        <f t="shared" si="322"/>
        <v>41223</v>
      </c>
      <c r="O2059" s="43">
        <f t="shared" si="323"/>
        <v>41153</v>
      </c>
      <c r="P2059" s="43">
        <f t="shared" si="324"/>
        <v>41214</v>
      </c>
      <c r="Q2059" s="41">
        <f t="shared" si="325"/>
        <v>2012</v>
      </c>
      <c r="R2059" s="41">
        <f t="shared" si="326"/>
        <v>2012</v>
      </c>
      <c r="S2059" s="43" t="str">
        <f>YEAR(Taulukko1[[#This Row],[Alku KK]])&amp;"Q"&amp;ROUNDDOWN((MONTH(Taulukko1[[#This Row],[Alku KK]])-1)/3+1,0)</f>
        <v>2012Q3</v>
      </c>
      <c r="T2059" s="43" t="str">
        <f>YEAR(Taulukko1[[#This Row],[Loppu KK]])&amp;"Q"&amp;ROUNDDOWN((MONTH(Taulukko1[[#This Row],[Loppu KK]])-1)/3+1,0)</f>
        <v>2012Q4</v>
      </c>
      <c r="U2059" s="66">
        <f>IF(COUNT(Taulukko1[[#This Row],[Neuvottelujen alaiset ]])=1,Taulukko1[[#This Row],[Neuvottelujen alaiset ]],Taulukko1[[#This Row],[Vähennystarve]])</f>
        <v>330</v>
      </c>
      <c r="V2059" s="44">
        <f t="shared" si="327"/>
        <v>2.7272727272727271E-2</v>
      </c>
      <c r="W2059" s="44" t="str">
        <f t="shared" si="328"/>
        <v>NA</v>
      </c>
      <c r="X2059" s="44" t="str">
        <f t="shared" si="329"/>
        <v>NA</v>
      </c>
      <c r="Y2059" s="90" t="b">
        <f>AND(MONTH(Taulukko1[[#This Row],[Alku PVM]] )=6,DAY(Taulukko1[[#This Row],[Alku PVM]] )&gt;19)</f>
        <v>0</v>
      </c>
      <c r="Z2059" s="90" t="b">
        <f>AND(MONTH(Taulukko1[[#This Row],[Loppu PVM]] )=6,DAY(Taulukko1[[#This Row],[Loppu PVM]] )&gt;19)</f>
        <v>0</v>
      </c>
      <c r="AA2059" s="90" t="b">
        <f>OR(MONTH(Taulukko1[[#This Row],[Alku PVM]] )&lt;=5,AND(MONTH(Taulukko1[[#This Row],[Alku PVM]] )=6,DAY(Taulukko1[[#This Row],[Alku PVM]] )&lt;20))</f>
        <v>0</v>
      </c>
      <c r="AB2059" s="90" t="b">
        <f>OR(MONTH(Taulukko1[[#This Row],[Loppu PVM]])&lt;=5,AND(MONTH(Taulukko1[[#This Row],[Loppu PVM]] )=6,DAY(Taulukko1[[#This Row],[Loppu PVM]])&lt;20))</f>
        <v>0</v>
      </c>
      <c r="AC2059" s="90" t="b">
        <f>OR(MONTH(Taulukko1[[#This Row],[Alku PVM]] )&lt;=3,AND(MONTH(Taulukko1[[#This Row],[Alku PVM]] )=3))</f>
        <v>0</v>
      </c>
      <c r="AD2059" s="90" t="b">
        <f>OR(MONTH(Taulukko1[[#This Row],[Loppu PVM]] )&lt;=3,AND(MONTH(Taulukko1[[#This Row],[Loppu PVM]] )=3))</f>
        <v>0</v>
      </c>
      <c r="AE2059" s="90" t="b">
        <f>OR(MONTH(Taulukko1[[#This Row],[Alku PVM]] )&lt;=9,AND(MONTH(Taulukko1[[#This Row],[Alku PVM]] )=9))</f>
        <v>1</v>
      </c>
      <c r="AF2059" s="90" t="b">
        <f>OR(MONTH(Taulukko1[[#This Row],[Loppu PVM]])&lt;=9,AND(MONTH(Taulukko1[[#This Row],[Loppu PVM]] )=9))</f>
        <v>0</v>
      </c>
      <c r="AG2059" s="90" t="b">
        <f>OR(MONTH(Taulukko1[[#This Row],[Alku PVM]] )&lt;=6,AND(MONTH(Taulukko1[[#This Row],[Alku PVM]] )=6))</f>
        <v>0</v>
      </c>
      <c r="AH2059" s="90" t="b">
        <f>OR(MONTH(Taulukko1[[#This Row],[Loppu PVM]])&lt;=6,AND(MONTH(Taulukko1[[#This Row],[Loppu PVM]] )=6))</f>
        <v>0</v>
      </c>
    </row>
    <row r="2060" spans="1:34" ht="12.75" customHeight="1">
      <c r="A2060" t="s">
        <v>3851</v>
      </c>
      <c r="B2060" s="23">
        <v>41172</v>
      </c>
      <c r="C2060" s="21" t="s">
        <v>2420</v>
      </c>
      <c r="D2060" s="24" t="s">
        <v>25</v>
      </c>
      <c r="E2060" s="62">
        <v>6</v>
      </c>
      <c r="F2060" s="23"/>
      <c r="G2060" s="24"/>
      <c r="H2060" s="22">
        <v>45</v>
      </c>
      <c r="I2060" s="126" t="e">
        <f>INDEX('TOL2008'!B:B,MATCH(A2060,'TOL2008'!A:A,0))</f>
        <v>#N/A</v>
      </c>
      <c r="J2060" s="126" t="e">
        <f>INDEX(Pääluokka!$H$2:$H$100,MATCH(VALUE(LEFT(Taulukko1[[#This Row],[TOL2008]],2)),Pääluokka!$G$2:$G$100,0))</f>
        <v>#N/A</v>
      </c>
      <c r="K2060" s="126" t="e">
        <f>INDEX(Pääluokka!$I$2:$I$100,MATCH(VALUE(LEFT(Taulukko1[[#This Row],[TOL2008]],2)),Pääluokka!$G$2:$G$100,0))</f>
        <v>#N/A</v>
      </c>
      <c r="L2060" s="41" t="str">
        <f t="shared" si="320"/>
        <v>NA</v>
      </c>
      <c r="M2060" s="43">
        <f t="shared" si="321"/>
        <v>41172</v>
      </c>
      <c r="N2060" s="43">
        <f t="shared" si="322"/>
        <v>41223</v>
      </c>
      <c r="O2060" s="43">
        <f t="shared" si="323"/>
        <v>41153</v>
      </c>
      <c r="P2060" s="43">
        <f t="shared" si="324"/>
        <v>41214</v>
      </c>
      <c r="Q2060" s="41">
        <f t="shared" si="325"/>
        <v>2012</v>
      </c>
      <c r="R2060" s="41">
        <f t="shared" si="326"/>
        <v>2012</v>
      </c>
      <c r="S2060" s="43" t="str">
        <f>YEAR(Taulukko1[[#This Row],[Alku KK]])&amp;"Q"&amp;ROUNDDOWN((MONTH(Taulukko1[[#This Row],[Alku KK]])-1)/3+1,0)</f>
        <v>2012Q3</v>
      </c>
      <c r="T2060" s="43" t="str">
        <f>YEAR(Taulukko1[[#This Row],[Loppu KK]])&amp;"Q"&amp;ROUNDDOWN((MONTH(Taulukko1[[#This Row],[Loppu KK]])-1)/3+1,0)</f>
        <v>2012Q4</v>
      </c>
      <c r="U2060" s="66">
        <f>IF(COUNT(Taulukko1[[#This Row],[Neuvottelujen alaiset ]])=1,Taulukko1[[#This Row],[Neuvottelujen alaiset ]],Taulukko1[[#This Row],[Vähennystarve]])</f>
        <v>45</v>
      </c>
      <c r="V2060" s="44">
        <f t="shared" si="327"/>
        <v>0.13333333333333333</v>
      </c>
      <c r="W2060" s="44" t="str">
        <f t="shared" si="328"/>
        <v>NA</v>
      </c>
      <c r="X2060" s="44" t="str">
        <f t="shared" si="329"/>
        <v>NA</v>
      </c>
      <c r="Y2060" s="90" t="b">
        <f>AND(MONTH(Taulukko1[[#This Row],[Alku PVM]] )=6,DAY(Taulukko1[[#This Row],[Alku PVM]] )&gt;19)</f>
        <v>0</v>
      </c>
      <c r="Z2060" s="90" t="b">
        <f>AND(MONTH(Taulukko1[[#This Row],[Loppu PVM]] )=6,DAY(Taulukko1[[#This Row],[Loppu PVM]] )&gt;19)</f>
        <v>0</v>
      </c>
      <c r="AA2060" s="90" t="b">
        <f>OR(MONTH(Taulukko1[[#This Row],[Alku PVM]] )&lt;=5,AND(MONTH(Taulukko1[[#This Row],[Alku PVM]] )=6,DAY(Taulukko1[[#This Row],[Alku PVM]] )&lt;20))</f>
        <v>0</v>
      </c>
      <c r="AB2060" s="90" t="b">
        <f>OR(MONTH(Taulukko1[[#This Row],[Loppu PVM]])&lt;=5,AND(MONTH(Taulukko1[[#This Row],[Loppu PVM]] )=6,DAY(Taulukko1[[#This Row],[Loppu PVM]])&lt;20))</f>
        <v>0</v>
      </c>
      <c r="AC2060" s="90" t="b">
        <f>OR(MONTH(Taulukko1[[#This Row],[Alku PVM]] )&lt;=3,AND(MONTH(Taulukko1[[#This Row],[Alku PVM]] )=3))</f>
        <v>0</v>
      </c>
      <c r="AD2060" s="90" t="b">
        <f>OR(MONTH(Taulukko1[[#This Row],[Loppu PVM]] )&lt;=3,AND(MONTH(Taulukko1[[#This Row],[Loppu PVM]] )=3))</f>
        <v>0</v>
      </c>
      <c r="AE2060" s="90" t="b">
        <f>OR(MONTH(Taulukko1[[#This Row],[Alku PVM]] )&lt;=9,AND(MONTH(Taulukko1[[#This Row],[Alku PVM]] )=9))</f>
        <v>1</v>
      </c>
      <c r="AF2060" s="90" t="b">
        <f>OR(MONTH(Taulukko1[[#This Row],[Loppu PVM]])&lt;=9,AND(MONTH(Taulukko1[[#This Row],[Loppu PVM]] )=9))</f>
        <v>0</v>
      </c>
      <c r="AG2060" s="90" t="b">
        <f>OR(MONTH(Taulukko1[[#This Row],[Alku PVM]] )&lt;=6,AND(MONTH(Taulukko1[[#This Row],[Alku PVM]] )=6))</f>
        <v>0</v>
      </c>
      <c r="AH2060" s="90" t="b">
        <f>OR(MONTH(Taulukko1[[#This Row],[Loppu PVM]])&lt;=6,AND(MONTH(Taulukko1[[#This Row],[Loppu PVM]] )=6))</f>
        <v>0</v>
      </c>
    </row>
    <row r="2061" spans="1:34" ht="12.75" customHeight="1">
      <c r="A2061" t="s">
        <v>3951</v>
      </c>
      <c r="B2061" s="23">
        <v>41173</v>
      </c>
      <c r="C2061" t="s">
        <v>3950</v>
      </c>
      <c r="F2061" s="4">
        <v>41232</v>
      </c>
      <c r="G2061" s="5">
        <v>100</v>
      </c>
      <c r="H2061" s="22">
        <v>100</v>
      </c>
      <c r="I2061" s="126" t="e">
        <f>INDEX('TOL2008'!B:B,MATCH(A2061,'TOL2008'!A:A,0))</f>
        <v>#N/A</v>
      </c>
      <c r="J2061" s="126" t="e">
        <f>INDEX(Pääluokka!$H$2:$H$100,MATCH(VALUE(LEFT(Taulukko1[[#This Row],[TOL2008]],2)),Pääluokka!$G$2:$G$100,0))</f>
        <v>#N/A</v>
      </c>
      <c r="K2061" s="126" t="e">
        <f>INDEX(Pääluokka!$I$2:$I$100,MATCH(VALUE(LEFT(Taulukko1[[#This Row],[TOL2008]],2)),Pääluokka!$G$2:$G$100,0))</f>
        <v>#N/A</v>
      </c>
      <c r="L2061" s="41">
        <f t="shared" si="320"/>
        <v>59</v>
      </c>
      <c r="M2061" s="43">
        <f t="shared" si="321"/>
        <v>41173</v>
      </c>
      <c r="N2061" s="43">
        <f t="shared" si="322"/>
        <v>41232</v>
      </c>
      <c r="O2061" s="43">
        <f t="shared" si="323"/>
        <v>41153</v>
      </c>
      <c r="P2061" s="43">
        <f t="shared" si="324"/>
        <v>41214</v>
      </c>
      <c r="Q2061" s="41">
        <f t="shared" si="325"/>
        <v>2012</v>
      </c>
      <c r="R2061" s="41">
        <f t="shared" si="326"/>
        <v>2012</v>
      </c>
      <c r="S2061" s="43" t="str">
        <f>YEAR(Taulukko1[[#This Row],[Alku KK]])&amp;"Q"&amp;ROUNDDOWN((MONTH(Taulukko1[[#This Row],[Alku KK]])-1)/3+1,0)</f>
        <v>2012Q3</v>
      </c>
      <c r="T2061" s="43" t="str">
        <f>YEAR(Taulukko1[[#This Row],[Loppu KK]])&amp;"Q"&amp;ROUNDDOWN((MONTH(Taulukko1[[#This Row],[Loppu KK]])-1)/3+1,0)</f>
        <v>2012Q4</v>
      </c>
      <c r="U2061" s="66">
        <f>IF(COUNT(Taulukko1[[#This Row],[Neuvottelujen alaiset ]])=1,Taulukko1[[#This Row],[Neuvottelujen alaiset ]],Taulukko1[[#This Row],[Vähennystarve]])</f>
        <v>100</v>
      </c>
      <c r="V2061" s="44" t="str">
        <f t="shared" si="327"/>
        <v>NA</v>
      </c>
      <c r="W2061" s="44">
        <f t="shared" si="328"/>
        <v>1</v>
      </c>
      <c r="X2061" s="44" t="str">
        <f t="shared" si="329"/>
        <v>NA</v>
      </c>
      <c r="Y2061" s="90" t="b">
        <f>AND(MONTH(Taulukko1[[#This Row],[Alku PVM]] )=6,DAY(Taulukko1[[#This Row],[Alku PVM]] )&gt;19)</f>
        <v>0</v>
      </c>
      <c r="Z2061" s="90" t="b">
        <f>AND(MONTH(Taulukko1[[#This Row],[Loppu PVM]] )=6,DAY(Taulukko1[[#This Row],[Loppu PVM]] )&gt;19)</f>
        <v>0</v>
      </c>
      <c r="AA2061" s="90" t="b">
        <f>OR(MONTH(Taulukko1[[#This Row],[Alku PVM]] )&lt;=5,AND(MONTH(Taulukko1[[#This Row],[Alku PVM]] )=6,DAY(Taulukko1[[#This Row],[Alku PVM]] )&lt;20))</f>
        <v>0</v>
      </c>
      <c r="AB2061" s="90" t="b">
        <f>OR(MONTH(Taulukko1[[#This Row],[Loppu PVM]])&lt;=5,AND(MONTH(Taulukko1[[#This Row],[Loppu PVM]] )=6,DAY(Taulukko1[[#This Row],[Loppu PVM]])&lt;20))</f>
        <v>0</v>
      </c>
      <c r="AC2061" s="90" t="b">
        <f>OR(MONTH(Taulukko1[[#This Row],[Alku PVM]] )&lt;=3,AND(MONTH(Taulukko1[[#This Row],[Alku PVM]] )=3))</f>
        <v>0</v>
      </c>
      <c r="AD2061" s="90" t="b">
        <f>OR(MONTH(Taulukko1[[#This Row],[Loppu PVM]] )&lt;=3,AND(MONTH(Taulukko1[[#This Row],[Loppu PVM]] )=3))</f>
        <v>0</v>
      </c>
      <c r="AE2061" s="90" t="b">
        <f>OR(MONTH(Taulukko1[[#This Row],[Alku PVM]] )&lt;=9,AND(MONTH(Taulukko1[[#This Row],[Alku PVM]] )=9))</f>
        <v>1</v>
      </c>
      <c r="AF2061" s="90" t="b">
        <f>OR(MONTH(Taulukko1[[#This Row],[Loppu PVM]])&lt;=9,AND(MONTH(Taulukko1[[#This Row],[Loppu PVM]] )=9))</f>
        <v>0</v>
      </c>
      <c r="AG2061" s="90" t="b">
        <f>OR(MONTH(Taulukko1[[#This Row],[Alku PVM]] )&lt;=6,AND(MONTH(Taulukko1[[#This Row],[Alku PVM]] )=6))</f>
        <v>0</v>
      </c>
      <c r="AH2061" s="90" t="b">
        <f>OR(MONTH(Taulukko1[[#This Row],[Loppu PVM]])&lt;=6,AND(MONTH(Taulukko1[[#This Row],[Loppu PVM]] )=6))</f>
        <v>0</v>
      </c>
    </row>
    <row r="2062" spans="1:34" ht="12.75" customHeight="1">
      <c r="A2062" s="21" t="s">
        <v>80</v>
      </c>
      <c r="B2062" s="23">
        <v>41173</v>
      </c>
      <c r="C2062" t="s">
        <v>3878</v>
      </c>
      <c r="D2062" s="24">
        <v>65</v>
      </c>
      <c r="F2062" s="23"/>
      <c r="G2062" s="24"/>
      <c r="H2062" s="22">
        <v>65</v>
      </c>
      <c r="I2062" s="126">
        <f>INDEX('TOL2008'!B:B,MATCH(A2062,'TOL2008'!A:A,0))</f>
        <v>30200</v>
      </c>
      <c r="J2062" s="126" t="str">
        <f>INDEX(Pääluokka!$H$2:$H$100,MATCH(VALUE(LEFT(Taulukko1[[#This Row],[TOL2008]],2)),Pääluokka!$G$2:$G$100,0))</f>
        <v>Teollisuus</v>
      </c>
      <c r="K2062" s="126" t="str">
        <f>INDEX(Pääluokka!$I$2:$I$100,MATCH(VALUE(LEFT(Taulukko1[[#This Row],[TOL2008]],2)),Pääluokka!$G$2:$G$100,0))</f>
        <v>Teollisuus (C-E)</v>
      </c>
      <c r="L2062" s="41" t="str">
        <f t="shared" si="320"/>
        <v>NA</v>
      </c>
      <c r="M2062" s="43">
        <f t="shared" si="321"/>
        <v>41173</v>
      </c>
      <c r="N2062" s="43">
        <f t="shared" si="322"/>
        <v>41224</v>
      </c>
      <c r="O2062" s="43">
        <f t="shared" si="323"/>
        <v>41153</v>
      </c>
      <c r="P2062" s="43">
        <f t="shared" si="324"/>
        <v>41214</v>
      </c>
      <c r="Q2062" s="41">
        <f t="shared" si="325"/>
        <v>2012</v>
      </c>
      <c r="R2062" s="41">
        <f t="shared" si="326"/>
        <v>2012</v>
      </c>
      <c r="S2062" s="43" t="str">
        <f>YEAR(Taulukko1[[#This Row],[Alku KK]])&amp;"Q"&amp;ROUNDDOWN((MONTH(Taulukko1[[#This Row],[Alku KK]])-1)/3+1,0)</f>
        <v>2012Q3</v>
      </c>
      <c r="T2062" s="43" t="str">
        <f>YEAR(Taulukko1[[#This Row],[Loppu KK]])&amp;"Q"&amp;ROUNDDOWN((MONTH(Taulukko1[[#This Row],[Loppu KK]])-1)/3+1,0)</f>
        <v>2012Q4</v>
      </c>
      <c r="U2062" s="66">
        <f>IF(COUNT(Taulukko1[[#This Row],[Neuvottelujen alaiset ]])=1,Taulukko1[[#This Row],[Neuvottelujen alaiset ]],Taulukko1[[#This Row],[Vähennystarve]])</f>
        <v>65</v>
      </c>
      <c r="V2062" s="44" t="str">
        <f t="shared" si="327"/>
        <v>NA</v>
      </c>
      <c r="W2062" s="44" t="str">
        <f t="shared" si="328"/>
        <v>NA</v>
      </c>
      <c r="X2062" s="44" t="str">
        <f t="shared" si="329"/>
        <v>NA</v>
      </c>
      <c r="Y2062" s="90" t="b">
        <f>AND(MONTH(Taulukko1[[#This Row],[Alku PVM]] )=6,DAY(Taulukko1[[#This Row],[Alku PVM]] )&gt;19)</f>
        <v>0</v>
      </c>
      <c r="Z2062" s="90" t="b">
        <f>AND(MONTH(Taulukko1[[#This Row],[Loppu PVM]] )=6,DAY(Taulukko1[[#This Row],[Loppu PVM]] )&gt;19)</f>
        <v>0</v>
      </c>
      <c r="AA2062" s="90" t="b">
        <f>OR(MONTH(Taulukko1[[#This Row],[Alku PVM]] )&lt;=5,AND(MONTH(Taulukko1[[#This Row],[Alku PVM]] )=6,DAY(Taulukko1[[#This Row],[Alku PVM]] )&lt;20))</f>
        <v>0</v>
      </c>
      <c r="AB2062" s="90" t="b">
        <f>OR(MONTH(Taulukko1[[#This Row],[Loppu PVM]])&lt;=5,AND(MONTH(Taulukko1[[#This Row],[Loppu PVM]] )=6,DAY(Taulukko1[[#This Row],[Loppu PVM]])&lt;20))</f>
        <v>0</v>
      </c>
      <c r="AC2062" s="90" t="b">
        <f>OR(MONTH(Taulukko1[[#This Row],[Alku PVM]] )&lt;=3,AND(MONTH(Taulukko1[[#This Row],[Alku PVM]] )=3))</f>
        <v>0</v>
      </c>
      <c r="AD2062" s="90" t="b">
        <f>OR(MONTH(Taulukko1[[#This Row],[Loppu PVM]] )&lt;=3,AND(MONTH(Taulukko1[[#This Row],[Loppu PVM]] )=3))</f>
        <v>0</v>
      </c>
      <c r="AE2062" s="90" t="b">
        <f>OR(MONTH(Taulukko1[[#This Row],[Alku PVM]] )&lt;=9,AND(MONTH(Taulukko1[[#This Row],[Alku PVM]] )=9))</f>
        <v>1</v>
      </c>
      <c r="AF2062" s="90" t="b">
        <f>OR(MONTH(Taulukko1[[#This Row],[Loppu PVM]])&lt;=9,AND(MONTH(Taulukko1[[#This Row],[Loppu PVM]] )=9))</f>
        <v>0</v>
      </c>
      <c r="AG2062" s="90" t="b">
        <f>OR(MONTH(Taulukko1[[#This Row],[Alku PVM]] )&lt;=6,AND(MONTH(Taulukko1[[#This Row],[Alku PVM]] )=6))</f>
        <v>0</v>
      </c>
      <c r="AH2062" s="90" t="b">
        <f>OR(MONTH(Taulukko1[[#This Row],[Loppu PVM]])&lt;=6,AND(MONTH(Taulukko1[[#This Row],[Loppu PVM]] )=6))</f>
        <v>0</v>
      </c>
    </row>
    <row r="2063" spans="1:34" ht="12.75" customHeight="1">
      <c r="A2063" t="s">
        <v>672</v>
      </c>
      <c r="B2063" s="23">
        <v>41176</v>
      </c>
      <c r="C2063" t="s">
        <v>4317</v>
      </c>
      <c r="E2063" s="62">
        <v>6</v>
      </c>
      <c r="F2063" s="4"/>
      <c r="G2063" s="5"/>
      <c r="H2063" s="22">
        <v>14</v>
      </c>
      <c r="I2063" s="126">
        <f>INDEX('TOL2008'!B:B,MATCH(A2063,'TOL2008'!A:A,0))</f>
        <v>58142</v>
      </c>
      <c r="J2063" s="126" t="str">
        <f>INDEX(Pääluokka!$H$2:$H$100,MATCH(VALUE(LEFT(Taulukko1[[#This Row],[TOL2008]],2)),Pääluokka!$G$2:$G$100,0))</f>
        <v>Informaatio ja viestintä</v>
      </c>
      <c r="K2063" s="126" t="str">
        <f>INDEX(Pääluokka!$I$2:$I$100,MATCH(VALUE(LEFT(Taulukko1[[#This Row],[TOL2008]],2)),Pääluokka!$G$2:$G$100,0))</f>
        <v>Palvelualat (G-N, R, S)</v>
      </c>
      <c r="L2063" s="41" t="str">
        <f t="shared" si="320"/>
        <v>NA</v>
      </c>
      <c r="M2063" s="43">
        <f t="shared" si="321"/>
        <v>41176</v>
      </c>
      <c r="N2063" s="43">
        <f t="shared" si="322"/>
        <v>41227</v>
      </c>
      <c r="O2063" s="43">
        <f t="shared" si="323"/>
        <v>41153</v>
      </c>
      <c r="P2063" s="43">
        <f t="shared" si="324"/>
        <v>41214</v>
      </c>
      <c r="Q2063" s="41">
        <f t="shared" si="325"/>
        <v>2012</v>
      </c>
      <c r="R2063" s="41">
        <f t="shared" si="326"/>
        <v>2012</v>
      </c>
      <c r="S2063" s="43" t="str">
        <f>YEAR(Taulukko1[[#This Row],[Alku KK]])&amp;"Q"&amp;ROUNDDOWN((MONTH(Taulukko1[[#This Row],[Alku KK]])-1)/3+1,0)</f>
        <v>2012Q3</v>
      </c>
      <c r="T2063" s="43" t="str">
        <f>YEAR(Taulukko1[[#This Row],[Loppu KK]])&amp;"Q"&amp;ROUNDDOWN((MONTH(Taulukko1[[#This Row],[Loppu KK]])-1)/3+1,0)</f>
        <v>2012Q4</v>
      </c>
      <c r="U2063" s="66">
        <f>IF(COUNT(Taulukko1[[#This Row],[Neuvottelujen alaiset ]])=1,Taulukko1[[#This Row],[Neuvottelujen alaiset ]],Taulukko1[[#This Row],[Vähennystarve]])</f>
        <v>14</v>
      </c>
      <c r="V2063" s="44">
        <f t="shared" si="327"/>
        <v>0.42857142857142855</v>
      </c>
      <c r="W2063" s="44" t="str">
        <f t="shared" si="328"/>
        <v>NA</v>
      </c>
      <c r="X2063" s="44" t="str">
        <f t="shared" si="329"/>
        <v>NA</v>
      </c>
      <c r="Y2063" s="90" t="b">
        <f>AND(MONTH(Taulukko1[[#This Row],[Alku PVM]] )=6,DAY(Taulukko1[[#This Row],[Alku PVM]] )&gt;19)</f>
        <v>0</v>
      </c>
      <c r="Z2063" s="90" t="b">
        <f>AND(MONTH(Taulukko1[[#This Row],[Loppu PVM]] )=6,DAY(Taulukko1[[#This Row],[Loppu PVM]] )&gt;19)</f>
        <v>0</v>
      </c>
      <c r="AA2063" s="90" t="b">
        <f>OR(MONTH(Taulukko1[[#This Row],[Alku PVM]] )&lt;=5,AND(MONTH(Taulukko1[[#This Row],[Alku PVM]] )=6,DAY(Taulukko1[[#This Row],[Alku PVM]] )&lt;20))</f>
        <v>0</v>
      </c>
      <c r="AB2063" s="90" t="b">
        <f>OR(MONTH(Taulukko1[[#This Row],[Loppu PVM]])&lt;=5,AND(MONTH(Taulukko1[[#This Row],[Loppu PVM]] )=6,DAY(Taulukko1[[#This Row],[Loppu PVM]])&lt;20))</f>
        <v>0</v>
      </c>
      <c r="AC2063" s="90" t="b">
        <f>OR(MONTH(Taulukko1[[#This Row],[Alku PVM]] )&lt;=3,AND(MONTH(Taulukko1[[#This Row],[Alku PVM]] )=3))</f>
        <v>0</v>
      </c>
      <c r="AD2063" s="90" t="b">
        <f>OR(MONTH(Taulukko1[[#This Row],[Loppu PVM]] )&lt;=3,AND(MONTH(Taulukko1[[#This Row],[Loppu PVM]] )=3))</f>
        <v>0</v>
      </c>
      <c r="AE2063" s="90" t="b">
        <f>OR(MONTH(Taulukko1[[#This Row],[Alku PVM]] )&lt;=9,AND(MONTH(Taulukko1[[#This Row],[Alku PVM]] )=9))</f>
        <v>1</v>
      </c>
      <c r="AF2063" s="90" t="b">
        <f>OR(MONTH(Taulukko1[[#This Row],[Loppu PVM]])&lt;=9,AND(MONTH(Taulukko1[[#This Row],[Loppu PVM]] )=9))</f>
        <v>0</v>
      </c>
      <c r="AG2063" s="90" t="b">
        <f>OR(MONTH(Taulukko1[[#This Row],[Alku PVM]] )&lt;=6,AND(MONTH(Taulukko1[[#This Row],[Alku PVM]] )=6))</f>
        <v>0</v>
      </c>
      <c r="AH2063" s="90" t="b">
        <f>OR(MONTH(Taulukko1[[#This Row],[Loppu PVM]])&lt;=6,AND(MONTH(Taulukko1[[#This Row],[Loppu PVM]] )=6))</f>
        <v>0</v>
      </c>
    </row>
    <row r="2064" spans="1:34" ht="12.75" customHeight="1">
      <c r="A2064" t="s">
        <v>4235</v>
      </c>
      <c r="B2064" s="23">
        <v>41176</v>
      </c>
      <c r="C2064" t="s">
        <v>4234</v>
      </c>
      <c r="D2064" s="24"/>
      <c r="E2064" s="62">
        <v>50</v>
      </c>
      <c r="F2064" s="4">
        <v>41232</v>
      </c>
      <c r="G2064" s="5">
        <v>32</v>
      </c>
      <c r="H2064" s="22">
        <v>1100</v>
      </c>
      <c r="I2064" s="126">
        <f>INDEX('TOL2008'!B:B,MATCH(A2064,'TOL2008'!A:A,0))</f>
        <v>65121</v>
      </c>
      <c r="J2064" s="126" t="str">
        <f>INDEX(Pääluokka!$H$2:$H$100,MATCH(VALUE(LEFT(Taulukko1[[#This Row],[TOL2008]],2)),Pääluokka!$G$2:$G$100,0))</f>
        <v>Rahoitus- ja vakuutustoiminta</v>
      </c>
      <c r="K2064" s="126" t="str">
        <f>INDEX(Pääluokka!$I$2:$I$100,MATCH(VALUE(LEFT(Taulukko1[[#This Row],[TOL2008]],2)),Pääluokka!$G$2:$G$100,0))</f>
        <v>Palvelualat (G-N, R, S)</v>
      </c>
      <c r="L2064" s="41">
        <f t="shared" si="320"/>
        <v>56</v>
      </c>
      <c r="M2064" s="43">
        <f t="shared" si="321"/>
        <v>41176</v>
      </c>
      <c r="N2064" s="43">
        <f t="shared" si="322"/>
        <v>41232</v>
      </c>
      <c r="O2064" s="43">
        <f t="shared" si="323"/>
        <v>41153</v>
      </c>
      <c r="P2064" s="43">
        <f t="shared" si="324"/>
        <v>41214</v>
      </c>
      <c r="Q2064" s="41">
        <f t="shared" si="325"/>
        <v>2012</v>
      </c>
      <c r="R2064" s="41">
        <f t="shared" si="326"/>
        <v>2012</v>
      </c>
      <c r="S2064" s="43" t="str">
        <f>YEAR(Taulukko1[[#This Row],[Alku KK]])&amp;"Q"&amp;ROUNDDOWN((MONTH(Taulukko1[[#This Row],[Alku KK]])-1)/3+1,0)</f>
        <v>2012Q3</v>
      </c>
      <c r="T2064" s="43" t="str">
        <f>YEAR(Taulukko1[[#This Row],[Loppu KK]])&amp;"Q"&amp;ROUNDDOWN((MONTH(Taulukko1[[#This Row],[Loppu KK]])-1)/3+1,0)</f>
        <v>2012Q4</v>
      </c>
      <c r="U2064" s="66">
        <f>IF(COUNT(Taulukko1[[#This Row],[Neuvottelujen alaiset ]])=1,Taulukko1[[#This Row],[Neuvottelujen alaiset ]],Taulukko1[[#This Row],[Vähennystarve]])</f>
        <v>1100</v>
      </c>
      <c r="V2064" s="44">
        <f t="shared" si="327"/>
        <v>4.5454545454545456E-2</v>
      </c>
      <c r="W2064" s="44">
        <f t="shared" si="328"/>
        <v>2.9090909090909091E-2</v>
      </c>
      <c r="X2064" s="44">
        <f t="shared" si="329"/>
        <v>0.64</v>
      </c>
      <c r="Y2064" s="90" t="b">
        <f>AND(MONTH(Taulukko1[[#This Row],[Alku PVM]] )=6,DAY(Taulukko1[[#This Row],[Alku PVM]] )&gt;19)</f>
        <v>0</v>
      </c>
      <c r="Z2064" s="90" t="b">
        <f>AND(MONTH(Taulukko1[[#This Row],[Loppu PVM]] )=6,DAY(Taulukko1[[#This Row],[Loppu PVM]] )&gt;19)</f>
        <v>0</v>
      </c>
      <c r="AA2064" s="90" t="b">
        <f>OR(MONTH(Taulukko1[[#This Row],[Alku PVM]] )&lt;=5,AND(MONTH(Taulukko1[[#This Row],[Alku PVM]] )=6,DAY(Taulukko1[[#This Row],[Alku PVM]] )&lt;20))</f>
        <v>0</v>
      </c>
      <c r="AB2064" s="90" t="b">
        <f>OR(MONTH(Taulukko1[[#This Row],[Loppu PVM]])&lt;=5,AND(MONTH(Taulukko1[[#This Row],[Loppu PVM]] )=6,DAY(Taulukko1[[#This Row],[Loppu PVM]])&lt;20))</f>
        <v>0</v>
      </c>
      <c r="AC2064" s="90" t="b">
        <f>OR(MONTH(Taulukko1[[#This Row],[Alku PVM]] )&lt;=3,AND(MONTH(Taulukko1[[#This Row],[Alku PVM]] )=3))</f>
        <v>0</v>
      </c>
      <c r="AD2064" s="90" t="b">
        <f>OR(MONTH(Taulukko1[[#This Row],[Loppu PVM]] )&lt;=3,AND(MONTH(Taulukko1[[#This Row],[Loppu PVM]] )=3))</f>
        <v>0</v>
      </c>
      <c r="AE2064" s="90" t="b">
        <f>OR(MONTH(Taulukko1[[#This Row],[Alku PVM]] )&lt;=9,AND(MONTH(Taulukko1[[#This Row],[Alku PVM]] )=9))</f>
        <v>1</v>
      </c>
      <c r="AF2064" s="90" t="b">
        <f>OR(MONTH(Taulukko1[[#This Row],[Loppu PVM]])&lt;=9,AND(MONTH(Taulukko1[[#This Row],[Loppu PVM]] )=9))</f>
        <v>0</v>
      </c>
      <c r="AG2064" s="90" t="b">
        <f>OR(MONTH(Taulukko1[[#This Row],[Alku PVM]] )&lt;=6,AND(MONTH(Taulukko1[[#This Row],[Alku PVM]] )=6))</f>
        <v>0</v>
      </c>
      <c r="AH2064" s="90" t="b">
        <f>OR(MONTH(Taulukko1[[#This Row],[Loppu PVM]])&lt;=6,AND(MONTH(Taulukko1[[#This Row],[Loppu PVM]] )=6))</f>
        <v>0</v>
      </c>
    </row>
    <row r="2065" spans="1:34" ht="12.75" customHeight="1">
      <c r="A2065" t="s">
        <v>531</v>
      </c>
      <c r="B2065" s="23">
        <v>41176</v>
      </c>
      <c r="C2065" t="s">
        <v>4229</v>
      </c>
      <c r="D2065" s="5">
        <v>100</v>
      </c>
      <c r="E2065" s="62">
        <v>100</v>
      </c>
      <c r="F2065" s="4">
        <v>41233</v>
      </c>
      <c r="G2065" s="5">
        <v>100</v>
      </c>
      <c r="H2065" s="22">
        <v>1700</v>
      </c>
      <c r="I2065" s="126">
        <f>INDEX('TOL2008'!B:B,MATCH(A2065,'TOL2008'!A:A,0))</f>
        <v>51101</v>
      </c>
      <c r="J2065" s="126" t="str">
        <f>INDEX(Pääluokka!$H$2:$H$100,MATCH(VALUE(LEFT(Taulukko1[[#This Row],[TOL2008]],2)),Pääluokka!$G$2:$G$100,0))</f>
        <v>Kuljetus ja varastointi</v>
      </c>
      <c r="K2065" s="126" t="str">
        <f>INDEX(Pääluokka!$I$2:$I$100,MATCH(VALUE(LEFT(Taulukko1[[#This Row],[TOL2008]],2)),Pääluokka!$G$2:$G$100,0))</f>
        <v>Palvelualat (G-N, R, S)</v>
      </c>
      <c r="L2065" s="41">
        <f t="shared" si="320"/>
        <v>57</v>
      </c>
      <c r="M2065" s="43">
        <f t="shared" si="321"/>
        <v>41176</v>
      </c>
      <c r="N2065" s="43">
        <f t="shared" si="322"/>
        <v>41233</v>
      </c>
      <c r="O2065" s="43">
        <f t="shared" si="323"/>
        <v>41153</v>
      </c>
      <c r="P2065" s="43">
        <f t="shared" si="324"/>
        <v>41214</v>
      </c>
      <c r="Q2065" s="41">
        <f t="shared" si="325"/>
        <v>2012</v>
      </c>
      <c r="R2065" s="41">
        <f t="shared" si="326"/>
        <v>2012</v>
      </c>
      <c r="S2065" s="43" t="str">
        <f>YEAR(Taulukko1[[#This Row],[Alku KK]])&amp;"Q"&amp;ROUNDDOWN((MONTH(Taulukko1[[#This Row],[Alku KK]])-1)/3+1,0)</f>
        <v>2012Q3</v>
      </c>
      <c r="T2065" s="43" t="str">
        <f>YEAR(Taulukko1[[#This Row],[Loppu KK]])&amp;"Q"&amp;ROUNDDOWN((MONTH(Taulukko1[[#This Row],[Loppu KK]])-1)/3+1,0)</f>
        <v>2012Q4</v>
      </c>
      <c r="U2065" s="66">
        <f>IF(COUNT(Taulukko1[[#This Row],[Neuvottelujen alaiset ]])=1,Taulukko1[[#This Row],[Neuvottelujen alaiset ]],Taulukko1[[#This Row],[Vähennystarve]])</f>
        <v>1700</v>
      </c>
      <c r="V2065" s="44">
        <f t="shared" si="327"/>
        <v>5.8823529411764705E-2</v>
      </c>
      <c r="W2065" s="44">
        <f t="shared" si="328"/>
        <v>5.8823529411764705E-2</v>
      </c>
      <c r="X2065" s="44">
        <f t="shared" si="329"/>
        <v>1</v>
      </c>
      <c r="Y2065" s="90" t="b">
        <f>AND(MONTH(Taulukko1[[#This Row],[Alku PVM]] )=6,DAY(Taulukko1[[#This Row],[Alku PVM]] )&gt;19)</f>
        <v>0</v>
      </c>
      <c r="Z2065" s="90" t="b">
        <f>AND(MONTH(Taulukko1[[#This Row],[Loppu PVM]] )=6,DAY(Taulukko1[[#This Row],[Loppu PVM]] )&gt;19)</f>
        <v>0</v>
      </c>
      <c r="AA2065" s="90" t="b">
        <f>OR(MONTH(Taulukko1[[#This Row],[Alku PVM]] )&lt;=5,AND(MONTH(Taulukko1[[#This Row],[Alku PVM]] )=6,DAY(Taulukko1[[#This Row],[Alku PVM]] )&lt;20))</f>
        <v>0</v>
      </c>
      <c r="AB2065" s="90" t="b">
        <f>OR(MONTH(Taulukko1[[#This Row],[Loppu PVM]])&lt;=5,AND(MONTH(Taulukko1[[#This Row],[Loppu PVM]] )=6,DAY(Taulukko1[[#This Row],[Loppu PVM]])&lt;20))</f>
        <v>0</v>
      </c>
      <c r="AC2065" s="90" t="b">
        <f>OR(MONTH(Taulukko1[[#This Row],[Alku PVM]] )&lt;=3,AND(MONTH(Taulukko1[[#This Row],[Alku PVM]] )=3))</f>
        <v>0</v>
      </c>
      <c r="AD2065" s="90" t="b">
        <f>OR(MONTH(Taulukko1[[#This Row],[Loppu PVM]] )&lt;=3,AND(MONTH(Taulukko1[[#This Row],[Loppu PVM]] )=3))</f>
        <v>0</v>
      </c>
      <c r="AE2065" s="90" t="b">
        <f>OR(MONTH(Taulukko1[[#This Row],[Alku PVM]] )&lt;=9,AND(MONTH(Taulukko1[[#This Row],[Alku PVM]] )=9))</f>
        <v>1</v>
      </c>
      <c r="AF2065" s="90" t="b">
        <f>OR(MONTH(Taulukko1[[#This Row],[Loppu PVM]])&lt;=9,AND(MONTH(Taulukko1[[#This Row],[Loppu PVM]] )=9))</f>
        <v>0</v>
      </c>
      <c r="AG2065" s="90" t="b">
        <f>OR(MONTH(Taulukko1[[#This Row],[Alku PVM]] )&lt;=6,AND(MONTH(Taulukko1[[#This Row],[Alku PVM]] )=6))</f>
        <v>0</v>
      </c>
      <c r="AH2065" s="90" t="b">
        <f>OR(MONTH(Taulukko1[[#This Row],[Loppu PVM]])&lt;=6,AND(MONTH(Taulukko1[[#This Row],[Loppu PVM]] )=6))</f>
        <v>0</v>
      </c>
    </row>
    <row r="2066" spans="1:34" ht="12.75" customHeight="1">
      <c r="A2066" t="s">
        <v>4141</v>
      </c>
      <c r="B2066" s="23">
        <v>41176</v>
      </c>
      <c r="C2066" t="s">
        <v>4140</v>
      </c>
      <c r="E2066" s="62">
        <v>35</v>
      </c>
      <c r="F2066" s="4">
        <v>41228</v>
      </c>
      <c r="G2066" s="5">
        <v>28</v>
      </c>
      <c r="H2066" s="22">
        <v>183</v>
      </c>
      <c r="I2066" s="126" t="e">
        <f>INDEX('TOL2008'!B:B,MATCH(A2066,'TOL2008'!A:A,0))</f>
        <v>#N/A</v>
      </c>
      <c r="J2066" s="126" t="e">
        <f>INDEX(Pääluokka!$H$2:$H$100,MATCH(VALUE(LEFT(Taulukko1[[#This Row],[TOL2008]],2)),Pääluokka!$G$2:$G$100,0))</f>
        <v>#N/A</v>
      </c>
      <c r="K2066" s="126" t="e">
        <f>INDEX(Pääluokka!$I$2:$I$100,MATCH(VALUE(LEFT(Taulukko1[[#This Row],[TOL2008]],2)),Pääluokka!$G$2:$G$100,0))</f>
        <v>#N/A</v>
      </c>
      <c r="L2066" s="41">
        <f t="shared" si="320"/>
        <v>52</v>
      </c>
      <c r="M2066" s="43">
        <f t="shared" si="321"/>
        <v>41176</v>
      </c>
      <c r="N2066" s="43">
        <f t="shared" si="322"/>
        <v>41228</v>
      </c>
      <c r="O2066" s="43">
        <f t="shared" si="323"/>
        <v>41153</v>
      </c>
      <c r="P2066" s="43">
        <f t="shared" si="324"/>
        <v>41214</v>
      </c>
      <c r="Q2066" s="41">
        <f t="shared" si="325"/>
        <v>2012</v>
      </c>
      <c r="R2066" s="41">
        <f t="shared" si="326"/>
        <v>2012</v>
      </c>
      <c r="S2066" s="43" t="str">
        <f>YEAR(Taulukko1[[#This Row],[Alku KK]])&amp;"Q"&amp;ROUNDDOWN((MONTH(Taulukko1[[#This Row],[Alku KK]])-1)/3+1,0)</f>
        <v>2012Q3</v>
      </c>
      <c r="T2066" s="43" t="str">
        <f>YEAR(Taulukko1[[#This Row],[Loppu KK]])&amp;"Q"&amp;ROUNDDOWN((MONTH(Taulukko1[[#This Row],[Loppu KK]])-1)/3+1,0)</f>
        <v>2012Q4</v>
      </c>
      <c r="U2066" s="66">
        <f>IF(COUNT(Taulukko1[[#This Row],[Neuvottelujen alaiset ]])=1,Taulukko1[[#This Row],[Neuvottelujen alaiset ]],Taulukko1[[#This Row],[Vähennystarve]])</f>
        <v>183</v>
      </c>
      <c r="V2066" s="44">
        <f t="shared" si="327"/>
        <v>0.19125683060109289</v>
      </c>
      <c r="W2066" s="44">
        <f t="shared" si="328"/>
        <v>0.15300546448087432</v>
      </c>
      <c r="X2066" s="44">
        <f t="shared" si="329"/>
        <v>0.8</v>
      </c>
      <c r="Y2066" s="90" t="b">
        <f>AND(MONTH(Taulukko1[[#This Row],[Alku PVM]] )=6,DAY(Taulukko1[[#This Row],[Alku PVM]] )&gt;19)</f>
        <v>0</v>
      </c>
      <c r="Z2066" s="90" t="b">
        <f>AND(MONTH(Taulukko1[[#This Row],[Loppu PVM]] )=6,DAY(Taulukko1[[#This Row],[Loppu PVM]] )&gt;19)</f>
        <v>0</v>
      </c>
      <c r="AA2066" s="90" t="b">
        <f>OR(MONTH(Taulukko1[[#This Row],[Alku PVM]] )&lt;=5,AND(MONTH(Taulukko1[[#This Row],[Alku PVM]] )=6,DAY(Taulukko1[[#This Row],[Alku PVM]] )&lt;20))</f>
        <v>0</v>
      </c>
      <c r="AB2066" s="90" t="b">
        <f>OR(MONTH(Taulukko1[[#This Row],[Loppu PVM]])&lt;=5,AND(MONTH(Taulukko1[[#This Row],[Loppu PVM]] )=6,DAY(Taulukko1[[#This Row],[Loppu PVM]])&lt;20))</f>
        <v>0</v>
      </c>
      <c r="AC2066" s="90" t="b">
        <f>OR(MONTH(Taulukko1[[#This Row],[Alku PVM]] )&lt;=3,AND(MONTH(Taulukko1[[#This Row],[Alku PVM]] )=3))</f>
        <v>0</v>
      </c>
      <c r="AD2066" s="90" t="b">
        <f>OR(MONTH(Taulukko1[[#This Row],[Loppu PVM]] )&lt;=3,AND(MONTH(Taulukko1[[#This Row],[Loppu PVM]] )=3))</f>
        <v>0</v>
      </c>
      <c r="AE2066" s="90" t="b">
        <f>OR(MONTH(Taulukko1[[#This Row],[Alku PVM]] )&lt;=9,AND(MONTH(Taulukko1[[#This Row],[Alku PVM]] )=9))</f>
        <v>1</v>
      </c>
      <c r="AF2066" s="90" t="b">
        <f>OR(MONTH(Taulukko1[[#This Row],[Loppu PVM]])&lt;=9,AND(MONTH(Taulukko1[[#This Row],[Loppu PVM]] )=9))</f>
        <v>0</v>
      </c>
      <c r="AG2066" s="90" t="b">
        <f>OR(MONTH(Taulukko1[[#This Row],[Alku PVM]] )&lt;=6,AND(MONTH(Taulukko1[[#This Row],[Alku PVM]] )=6))</f>
        <v>0</v>
      </c>
      <c r="AH2066" s="90" t="b">
        <f>OR(MONTH(Taulukko1[[#This Row],[Loppu PVM]])&lt;=6,AND(MONTH(Taulukko1[[#This Row],[Loppu PVM]] )=6))</f>
        <v>0</v>
      </c>
    </row>
    <row r="2067" spans="1:34" ht="12.75" customHeight="1">
      <c r="A2067" t="s">
        <v>429</v>
      </c>
      <c r="B2067" s="23">
        <v>41176</v>
      </c>
      <c r="C2067" t="s">
        <v>4131</v>
      </c>
      <c r="E2067" s="62">
        <v>500</v>
      </c>
      <c r="F2067" s="4">
        <v>41234</v>
      </c>
      <c r="G2067" s="5">
        <v>210</v>
      </c>
      <c r="H2067" s="22">
        <v>3650</v>
      </c>
      <c r="I2067" s="126">
        <f>INDEX('TOL2008'!B:B,MATCH(A2067,'TOL2008'!A:A,0))</f>
        <v>46431</v>
      </c>
      <c r="J2067" s="126" t="str">
        <f>INDEX(Pääluokka!$H$2:$H$100,MATCH(VALUE(LEFT(Taulukko1[[#This Row],[TOL2008]],2)),Pääluokka!$G$2:$G$100,0))</f>
        <v>Tukku- ja vähittäiskauppa; moottoriajoneuvojen ja moottoripyörien korjaus</v>
      </c>
      <c r="K2067" s="126" t="str">
        <f>INDEX(Pääluokka!$I$2:$I$100,MATCH(VALUE(LEFT(Taulukko1[[#This Row],[TOL2008]],2)),Pääluokka!$G$2:$G$100,0))</f>
        <v>Palvelualat (G-N, R, S)</v>
      </c>
      <c r="L2067" s="41">
        <f t="shared" si="320"/>
        <v>58</v>
      </c>
      <c r="M2067" s="43">
        <f t="shared" si="321"/>
        <v>41176</v>
      </c>
      <c r="N2067" s="43">
        <f t="shared" si="322"/>
        <v>41234</v>
      </c>
      <c r="O2067" s="43">
        <f t="shared" si="323"/>
        <v>41153</v>
      </c>
      <c r="P2067" s="43">
        <f t="shared" si="324"/>
        <v>41214</v>
      </c>
      <c r="Q2067" s="41">
        <f t="shared" si="325"/>
        <v>2012</v>
      </c>
      <c r="R2067" s="41">
        <f t="shared" si="326"/>
        <v>2012</v>
      </c>
      <c r="S2067" s="43" t="str">
        <f>YEAR(Taulukko1[[#This Row],[Alku KK]])&amp;"Q"&amp;ROUNDDOWN((MONTH(Taulukko1[[#This Row],[Alku KK]])-1)/3+1,0)</f>
        <v>2012Q3</v>
      </c>
      <c r="T2067" s="43" t="str">
        <f>YEAR(Taulukko1[[#This Row],[Loppu KK]])&amp;"Q"&amp;ROUNDDOWN((MONTH(Taulukko1[[#This Row],[Loppu KK]])-1)/3+1,0)</f>
        <v>2012Q4</v>
      </c>
      <c r="U2067" s="66">
        <f>IF(COUNT(Taulukko1[[#This Row],[Neuvottelujen alaiset ]])=1,Taulukko1[[#This Row],[Neuvottelujen alaiset ]],Taulukko1[[#This Row],[Vähennystarve]])</f>
        <v>3650</v>
      </c>
      <c r="V2067" s="44">
        <f t="shared" si="327"/>
        <v>0.13698630136986301</v>
      </c>
      <c r="W2067" s="44">
        <f t="shared" si="328"/>
        <v>5.7534246575342465E-2</v>
      </c>
      <c r="X2067" s="44">
        <f t="shared" si="329"/>
        <v>0.42</v>
      </c>
      <c r="Y2067" s="90" t="b">
        <f>AND(MONTH(Taulukko1[[#This Row],[Alku PVM]] )=6,DAY(Taulukko1[[#This Row],[Alku PVM]] )&gt;19)</f>
        <v>0</v>
      </c>
      <c r="Z2067" s="90" t="b">
        <f>AND(MONTH(Taulukko1[[#This Row],[Loppu PVM]] )=6,DAY(Taulukko1[[#This Row],[Loppu PVM]] )&gt;19)</f>
        <v>0</v>
      </c>
      <c r="AA2067" s="90" t="b">
        <f>OR(MONTH(Taulukko1[[#This Row],[Alku PVM]] )&lt;=5,AND(MONTH(Taulukko1[[#This Row],[Alku PVM]] )=6,DAY(Taulukko1[[#This Row],[Alku PVM]] )&lt;20))</f>
        <v>0</v>
      </c>
      <c r="AB2067" s="90" t="b">
        <f>OR(MONTH(Taulukko1[[#This Row],[Loppu PVM]])&lt;=5,AND(MONTH(Taulukko1[[#This Row],[Loppu PVM]] )=6,DAY(Taulukko1[[#This Row],[Loppu PVM]])&lt;20))</f>
        <v>0</v>
      </c>
      <c r="AC2067" s="90" t="b">
        <f>OR(MONTH(Taulukko1[[#This Row],[Alku PVM]] )&lt;=3,AND(MONTH(Taulukko1[[#This Row],[Alku PVM]] )=3))</f>
        <v>0</v>
      </c>
      <c r="AD2067" s="90" t="b">
        <f>OR(MONTH(Taulukko1[[#This Row],[Loppu PVM]] )&lt;=3,AND(MONTH(Taulukko1[[#This Row],[Loppu PVM]] )=3))</f>
        <v>0</v>
      </c>
      <c r="AE2067" s="90" t="b">
        <f>OR(MONTH(Taulukko1[[#This Row],[Alku PVM]] )&lt;=9,AND(MONTH(Taulukko1[[#This Row],[Alku PVM]] )=9))</f>
        <v>1</v>
      </c>
      <c r="AF2067" s="90" t="b">
        <f>OR(MONTH(Taulukko1[[#This Row],[Loppu PVM]])&lt;=9,AND(MONTH(Taulukko1[[#This Row],[Loppu PVM]] )=9))</f>
        <v>0</v>
      </c>
      <c r="AG2067" s="90" t="b">
        <f>OR(MONTH(Taulukko1[[#This Row],[Alku PVM]] )&lt;=6,AND(MONTH(Taulukko1[[#This Row],[Alku PVM]] )=6))</f>
        <v>0</v>
      </c>
      <c r="AH2067" s="90" t="b">
        <f>OR(MONTH(Taulukko1[[#This Row],[Loppu PVM]])&lt;=6,AND(MONTH(Taulukko1[[#This Row],[Loppu PVM]] )=6))</f>
        <v>0</v>
      </c>
    </row>
    <row r="2068" spans="1:34" ht="12.75" customHeight="1">
      <c r="A2068" t="s">
        <v>818</v>
      </c>
      <c r="B2068" s="23">
        <v>41176</v>
      </c>
      <c r="C2068" t="s">
        <v>3909</v>
      </c>
      <c r="D2068" s="5">
        <v>40</v>
      </c>
      <c r="F2068" s="4">
        <v>41214</v>
      </c>
      <c r="G2068" s="5">
        <v>9</v>
      </c>
      <c r="H2068" s="22">
        <v>400</v>
      </c>
      <c r="I2068" s="126">
        <f>INDEX('TOL2008'!B:B,MATCH(A2068,'TOL2008'!A:A,0))</f>
        <v>49410</v>
      </c>
      <c r="J2068" s="126" t="str">
        <f>INDEX(Pääluokka!$H$2:$H$100,MATCH(VALUE(LEFT(Taulukko1[[#This Row],[TOL2008]],2)),Pääluokka!$G$2:$G$100,0))</f>
        <v>Kuljetus ja varastointi</v>
      </c>
      <c r="K2068" s="126" t="str">
        <f>INDEX(Pääluokka!$I$2:$I$100,MATCH(VALUE(LEFT(Taulukko1[[#This Row],[TOL2008]],2)),Pääluokka!$G$2:$G$100,0))</f>
        <v>Palvelualat (G-N, R, S)</v>
      </c>
      <c r="L2068" s="41">
        <f t="shared" si="320"/>
        <v>38</v>
      </c>
      <c r="M2068" s="43">
        <f t="shared" si="321"/>
        <v>41176</v>
      </c>
      <c r="N2068" s="43">
        <f t="shared" si="322"/>
        <v>41214</v>
      </c>
      <c r="O2068" s="43">
        <f t="shared" si="323"/>
        <v>41153</v>
      </c>
      <c r="P2068" s="43">
        <f t="shared" si="324"/>
        <v>41214</v>
      </c>
      <c r="Q2068" s="41">
        <f t="shared" si="325"/>
        <v>2012</v>
      </c>
      <c r="R2068" s="41">
        <f t="shared" si="326"/>
        <v>2012</v>
      </c>
      <c r="S2068" s="43" t="str">
        <f>YEAR(Taulukko1[[#This Row],[Alku KK]])&amp;"Q"&amp;ROUNDDOWN((MONTH(Taulukko1[[#This Row],[Alku KK]])-1)/3+1,0)</f>
        <v>2012Q3</v>
      </c>
      <c r="T2068" s="43" t="str">
        <f>YEAR(Taulukko1[[#This Row],[Loppu KK]])&amp;"Q"&amp;ROUNDDOWN((MONTH(Taulukko1[[#This Row],[Loppu KK]])-1)/3+1,0)</f>
        <v>2012Q4</v>
      </c>
      <c r="U2068" s="66">
        <f>IF(COUNT(Taulukko1[[#This Row],[Neuvottelujen alaiset ]])=1,Taulukko1[[#This Row],[Neuvottelujen alaiset ]],Taulukko1[[#This Row],[Vähennystarve]])</f>
        <v>400</v>
      </c>
      <c r="V2068" s="44" t="str">
        <f t="shared" si="327"/>
        <v>NA</v>
      </c>
      <c r="W2068" s="44">
        <f t="shared" si="328"/>
        <v>2.2499999999999999E-2</v>
      </c>
      <c r="X2068" s="44" t="str">
        <f t="shared" si="329"/>
        <v>NA</v>
      </c>
      <c r="Y2068" s="90" t="b">
        <f>AND(MONTH(Taulukko1[[#This Row],[Alku PVM]] )=6,DAY(Taulukko1[[#This Row],[Alku PVM]] )&gt;19)</f>
        <v>0</v>
      </c>
      <c r="Z2068" s="90" t="b">
        <f>AND(MONTH(Taulukko1[[#This Row],[Loppu PVM]] )=6,DAY(Taulukko1[[#This Row],[Loppu PVM]] )&gt;19)</f>
        <v>0</v>
      </c>
      <c r="AA2068" s="90" t="b">
        <f>OR(MONTH(Taulukko1[[#This Row],[Alku PVM]] )&lt;=5,AND(MONTH(Taulukko1[[#This Row],[Alku PVM]] )=6,DAY(Taulukko1[[#This Row],[Alku PVM]] )&lt;20))</f>
        <v>0</v>
      </c>
      <c r="AB2068" s="90" t="b">
        <f>OR(MONTH(Taulukko1[[#This Row],[Loppu PVM]])&lt;=5,AND(MONTH(Taulukko1[[#This Row],[Loppu PVM]] )=6,DAY(Taulukko1[[#This Row],[Loppu PVM]])&lt;20))</f>
        <v>0</v>
      </c>
      <c r="AC2068" s="90" t="b">
        <f>OR(MONTH(Taulukko1[[#This Row],[Alku PVM]] )&lt;=3,AND(MONTH(Taulukko1[[#This Row],[Alku PVM]] )=3))</f>
        <v>0</v>
      </c>
      <c r="AD2068" s="90" t="b">
        <f>OR(MONTH(Taulukko1[[#This Row],[Loppu PVM]] )&lt;=3,AND(MONTH(Taulukko1[[#This Row],[Loppu PVM]] )=3))</f>
        <v>0</v>
      </c>
      <c r="AE2068" s="90" t="b">
        <f>OR(MONTH(Taulukko1[[#This Row],[Alku PVM]] )&lt;=9,AND(MONTH(Taulukko1[[#This Row],[Alku PVM]] )=9))</f>
        <v>1</v>
      </c>
      <c r="AF2068" s="90" t="b">
        <f>OR(MONTH(Taulukko1[[#This Row],[Loppu PVM]])&lt;=9,AND(MONTH(Taulukko1[[#This Row],[Loppu PVM]] )=9))</f>
        <v>0</v>
      </c>
      <c r="AG2068" s="90" t="b">
        <f>OR(MONTH(Taulukko1[[#This Row],[Alku PVM]] )&lt;=6,AND(MONTH(Taulukko1[[#This Row],[Alku PVM]] )=6))</f>
        <v>0</v>
      </c>
      <c r="AH2068" s="90" t="b">
        <f>OR(MONTH(Taulukko1[[#This Row],[Loppu PVM]])&lt;=6,AND(MONTH(Taulukko1[[#This Row],[Loppu PVM]] )=6))</f>
        <v>0</v>
      </c>
    </row>
    <row r="2069" spans="1:34" ht="12.75" customHeight="1">
      <c r="A2069" t="s">
        <v>347</v>
      </c>
      <c r="B2069" s="23">
        <v>41177</v>
      </c>
      <c r="C2069" t="s">
        <v>4081</v>
      </c>
      <c r="E2069" s="62">
        <v>40</v>
      </c>
      <c r="F2069" s="4">
        <v>41227</v>
      </c>
      <c r="G2069" s="5">
        <v>19</v>
      </c>
      <c r="H2069" s="22">
        <v>150</v>
      </c>
      <c r="I2069" s="126" t="str">
        <f>INDEX('TOL2008'!B:B,MATCH(A2069,'TOL2008'!A:A,0))</f>
        <v>02200</v>
      </c>
      <c r="J2069" s="126" t="str">
        <f>INDEX(Pääluokka!$H$2:$H$100,MATCH(VALUE(LEFT(Taulukko1[[#This Row],[TOL2008]],2)),Pääluokka!$G$2:$G$100,0))</f>
        <v>Maatalous, metsätalous ja kalatalous</v>
      </c>
      <c r="K2069" s="126" t="str">
        <f>INDEX(Pääluokka!$I$2:$I$100,MATCH(VALUE(LEFT(Taulukko1[[#This Row],[TOL2008]],2)),Pääluokka!$G$2:$G$100,0))</f>
        <v>Alkutuotanto (A-B)</v>
      </c>
      <c r="L2069" s="41">
        <f t="shared" si="320"/>
        <v>50</v>
      </c>
      <c r="M2069" s="43">
        <f t="shared" si="321"/>
        <v>41177</v>
      </c>
      <c r="N2069" s="43">
        <f t="shared" si="322"/>
        <v>41227</v>
      </c>
      <c r="O2069" s="43">
        <f t="shared" si="323"/>
        <v>41153</v>
      </c>
      <c r="P2069" s="43">
        <f t="shared" si="324"/>
        <v>41214</v>
      </c>
      <c r="Q2069" s="41">
        <f t="shared" si="325"/>
        <v>2012</v>
      </c>
      <c r="R2069" s="41">
        <f t="shared" si="326"/>
        <v>2012</v>
      </c>
      <c r="S2069" s="43" t="str">
        <f>YEAR(Taulukko1[[#This Row],[Alku KK]])&amp;"Q"&amp;ROUNDDOWN((MONTH(Taulukko1[[#This Row],[Alku KK]])-1)/3+1,0)</f>
        <v>2012Q3</v>
      </c>
      <c r="T2069" s="43" t="str">
        <f>YEAR(Taulukko1[[#This Row],[Loppu KK]])&amp;"Q"&amp;ROUNDDOWN((MONTH(Taulukko1[[#This Row],[Loppu KK]])-1)/3+1,0)</f>
        <v>2012Q4</v>
      </c>
      <c r="U2069" s="66">
        <f>IF(COUNT(Taulukko1[[#This Row],[Neuvottelujen alaiset ]])=1,Taulukko1[[#This Row],[Neuvottelujen alaiset ]],Taulukko1[[#This Row],[Vähennystarve]])</f>
        <v>150</v>
      </c>
      <c r="V2069" s="44">
        <f t="shared" si="327"/>
        <v>0.26666666666666666</v>
      </c>
      <c r="W2069" s="44">
        <f t="shared" si="328"/>
        <v>0.12666666666666668</v>
      </c>
      <c r="X2069" s="44">
        <f t="shared" si="329"/>
        <v>0.47499999999999998</v>
      </c>
      <c r="Y2069" s="90" t="b">
        <f>AND(MONTH(Taulukko1[[#This Row],[Alku PVM]] )=6,DAY(Taulukko1[[#This Row],[Alku PVM]] )&gt;19)</f>
        <v>0</v>
      </c>
      <c r="Z2069" s="90" t="b">
        <f>AND(MONTH(Taulukko1[[#This Row],[Loppu PVM]] )=6,DAY(Taulukko1[[#This Row],[Loppu PVM]] )&gt;19)</f>
        <v>0</v>
      </c>
      <c r="AA2069" s="90" t="b">
        <f>OR(MONTH(Taulukko1[[#This Row],[Alku PVM]] )&lt;=5,AND(MONTH(Taulukko1[[#This Row],[Alku PVM]] )=6,DAY(Taulukko1[[#This Row],[Alku PVM]] )&lt;20))</f>
        <v>0</v>
      </c>
      <c r="AB2069" s="90" t="b">
        <f>OR(MONTH(Taulukko1[[#This Row],[Loppu PVM]])&lt;=5,AND(MONTH(Taulukko1[[#This Row],[Loppu PVM]] )=6,DAY(Taulukko1[[#This Row],[Loppu PVM]])&lt;20))</f>
        <v>0</v>
      </c>
      <c r="AC2069" s="90" t="b">
        <f>OR(MONTH(Taulukko1[[#This Row],[Alku PVM]] )&lt;=3,AND(MONTH(Taulukko1[[#This Row],[Alku PVM]] )=3))</f>
        <v>0</v>
      </c>
      <c r="AD2069" s="90" t="b">
        <f>OR(MONTH(Taulukko1[[#This Row],[Loppu PVM]] )&lt;=3,AND(MONTH(Taulukko1[[#This Row],[Loppu PVM]] )=3))</f>
        <v>0</v>
      </c>
      <c r="AE2069" s="90" t="b">
        <f>OR(MONTH(Taulukko1[[#This Row],[Alku PVM]] )&lt;=9,AND(MONTH(Taulukko1[[#This Row],[Alku PVM]] )=9))</f>
        <v>1</v>
      </c>
      <c r="AF2069" s="90" t="b">
        <f>OR(MONTH(Taulukko1[[#This Row],[Loppu PVM]])&lt;=9,AND(MONTH(Taulukko1[[#This Row],[Loppu PVM]] )=9))</f>
        <v>0</v>
      </c>
      <c r="AG2069" s="90" t="b">
        <f>OR(MONTH(Taulukko1[[#This Row],[Alku PVM]] )&lt;=6,AND(MONTH(Taulukko1[[#This Row],[Alku PVM]] )=6))</f>
        <v>0</v>
      </c>
      <c r="AH2069" s="90" t="b">
        <f>OR(MONTH(Taulukko1[[#This Row],[Loppu PVM]])&lt;=6,AND(MONTH(Taulukko1[[#This Row],[Loppu PVM]] )=6))</f>
        <v>0</v>
      </c>
    </row>
    <row r="2070" spans="1:34" ht="12.75" customHeight="1">
      <c r="A2070" t="s">
        <v>3097</v>
      </c>
      <c r="B2070" s="23">
        <v>41179</v>
      </c>
      <c r="C2070" t="s">
        <v>4298</v>
      </c>
      <c r="D2070" s="5" t="s">
        <v>25</v>
      </c>
      <c r="E2070" s="62">
        <v>55</v>
      </c>
      <c r="F2070" s="4"/>
      <c r="G2070" s="5"/>
      <c r="H2070" s="22">
        <v>55</v>
      </c>
      <c r="I2070" s="126">
        <f>INDEX('TOL2008'!B:B,MATCH(A2070,'TOL2008'!A:A,0))</f>
        <v>45201</v>
      </c>
      <c r="J2070" s="126" t="str">
        <f>INDEX(Pääluokka!$H$2:$H$100,MATCH(VALUE(LEFT(Taulukko1[[#This Row],[TOL2008]],2)),Pääluokka!$G$2:$G$100,0))</f>
        <v>Tukku- ja vähittäiskauppa; moottoriajoneuvojen ja moottoripyörien korjaus</v>
      </c>
      <c r="K2070" s="126" t="str">
        <f>INDEX(Pääluokka!$I$2:$I$100,MATCH(VALUE(LEFT(Taulukko1[[#This Row],[TOL2008]],2)),Pääluokka!$G$2:$G$100,0))</f>
        <v>Palvelualat (G-N, R, S)</v>
      </c>
      <c r="L2070" s="41" t="str">
        <f t="shared" si="320"/>
        <v>NA</v>
      </c>
      <c r="M2070" s="43">
        <f t="shared" si="321"/>
        <v>41179</v>
      </c>
      <c r="N2070" s="43">
        <f t="shared" si="322"/>
        <v>41230</v>
      </c>
      <c r="O2070" s="43">
        <f t="shared" si="323"/>
        <v>41153</v>
      </c>
      <c r="P2070" s="43">
        <f t="shared" si="324"/>
        <v>41214</v>
      </c>
      <c r="Q2070" s="41">
        <f t="shared" si="325"/>
        <v>2012</v>
      </c>
      <c r="R2070" s="41">
        <f t="shared" si="326"/>
        <v>2012</v>
      </c>
      <c r="S2070" s="43" t="str">
        <f>YEAR(Taulukko1[[#This Row],[Alku KK]])&amp;"Q"&amp;ROUNDDOWN((MONTH(Taulukko1[[#This Row],[Alku KK]])-1)/3+1,0)</f>
        <v>2012Q3</v>
      </c>
      <c r="T2070" s="43" t="str">
        <f>YEAR(Taulukko1[[#This Row],[Loppu KK]])&amp;"Q"&amp;ROUNDDOWN((MONTH(Taulukko1[[#This Row],[Loppu KK]])-1)/3+1,0)</f>
        <v>2012Q4</v>
      </c>
      <c r="U2070" s="66">
        <f>IF(COUNT(Taulukko1[[#This Row],[Neuvottelujen alaiset ]])=1,Taulukko1[[#This Row],[Neuvottelujen alaiset ]],Taulukko1[[#This Row],[Vähennystarve]])</f>
        <v>55</v>
      </c>
      <c r="V2070" s="44">
        <f t="shared" si="327"/>
        <v>1</v>
      </c>
      <c r="W2070" s="44" t="str">
        <f t="shared" si="328"/>
        <v>NA</v>
      </c>
      <c r="X2070" s="44" t="str">
        <f t="shared" si="329"/>
        <v>NA</v>
      </c>
      <c r="Y2070" s="90" t="b">
        <f>AND(MONTH(Taulukko1[[#This Row],[Alku PVM]] )=6,DAY(Taulukko1[[#This Row],[Alku PVM]] )&gt;19)</f>
        <v>0</v>
      </c>
      <c r="Z2070" s="90" t="b">
        <f>AND(MONTH(Taulukko1[[#This Row],[Loppu PVM]] )=6,DAY(Taulukko1[[#This Row],[Loppu PVM]] )&gt;19)</f>
        <v>0</v>
      </c>
      <c r="AA2070" s="90" t="b">
        <f>OR(MONTH(Taulukko1[[#This Row],[Alku PVM]] )&lt;=5,AND(MONTH(Taulukko1[[#This Row],[Alku PVM]] )=6,DAY(Taulukko1[[#This Row],[Alku PVM]] )&lt;20))</f>
        <v>0</v>
      </c>
      <c r="AB2070" s="90" t="b">
        <f>OR(MONTH(Taulukko1[[#This Row],[Loppu PVM]])&lt;=5,AND(MONTH(Taulukko1[[#This Row],[Loppu PVM]] )=6,DAY(Taulukko1[[#This Row],[Loppu PVM]])&lt;20))</f>
        <v>0</v>
      </c>
      <c r="AC2070" s="90" t="b">
        <f>OR(MONTH(Taulukko1[[#This Row],[Alku PVM]] )&lt;=3,AND(MONTH(Taulukko1[[#This Row],[Alku PVM]] )=3))</f>
        <v>0</v>
      </c>
      <c r="AD2070" s="90" t="b">
        <f>OR(MONTH(Taulukko1[[#This Row],[Loppu PVM]] )&lt;=3,AND(MONTH(Taulukko1[[#This Row],[Loppu PVM]] )=3))</f>
        <v>0</v>
      </c>
      <c r="AE2070" s="90" t="b">
        <f>OR(MONTH(Taulukko1[[#This Row],[Alku PVM]] )&lt;=9,AND(MONTH(Taulukko1[[#This Row],[Alku PVM]] )=9))</f>
        <v>1</v>
      </c>
      <c r="AF2070" s="90" t="b">
        <f>OR(MONTH(Taulukko1[[#This Row],[Loppu PVM]])&lt;=9,AND(MONTH(Taulukko1[[#This Row],[Loppu PVM]] )=9))</f>
        <v>0</v>
      </c>
      <c r="AG2070" s="90" t="b">
        <f>OR(MONTH(Taulukko1[[#This Row],[Alku PVM]] )&lt;=6,AND(MONTH(Taulukko1[[#This Row],[Alku PVM]] )=6))</f>
        <v>0</v>
      </c>
      <c r="AH2070" s="90" t="b">
        <f>OR(MONTH(Taulukko1[[#This Row],[Loppu PVM]])&lt;=6,AND(MONTH(Taulukko1[[#This Row],[Loppu PVM]] )=6))</f>
        <v>0</v>
      </c>
    </row>
    <row r="2071" spans="1:34" ht="12.75" customHeight="1">
      <c r="A2071" t="s">
        <v>534</v>
      </c>
      <c r="B2071" s="23">
        <v>41179</v>
      </c>
      <c r="C2071" t="s">
        <v>4233</v>
      </c>
      <c r="E2071" s="62">
        <v>20</v>
      </c>
      <c r="F2071" s="4">
        <v>41232</v>
      </c>
      <c r="G2071" s="5">
        <v>15</v>
      </c>
      <c r="H2071" s="22">
        <v>200</v>
      </c>
      <c r="I2071" s="126">
        <f>INDEX('TOL2008'!B:B,MATCH(A2071,'TOL2008'!A:A,0))</f>
        <v>52230</v>
      </c>
      <c r="J2071" s="126" t="str">
        <f>INDEX(Pääluokka!$H$2:$H$100,MATCH(VALUE(LEFT(Taulukko1[[#This Row],[TOL2008]],2)),Pääluokka!$G$2:$G$100,0))</f>
        <v>Kuljetus ja varastointi</v>
      </c>
      <c r="K2071" s="126" t="str">
        <f>INDEX(Pääluokka!$I$2:$I$100,MATCH(VALUE(LEFT(Taulukko1[[#This Row],[TOL2008]],2)),Pääluokka!$G$2:$G$100,0))</f>
        <v>Palvelualat (G-N, R, S)</v>
      </c>
      <c r="L2071" s="41">
        <f t="shared" si="320"/>
        <v>53</v>
      </c>
      <c r="M2071" s="43">
        <f t="shared" si="321"/>
        <v>41179</v>
      </c>
      <c r="N2071" s="43">
        <f t="shared" si="322"/>
        <v>41232</v>
      </c>
      <c r="O2071" s="43">
        <f t="shared" si="323"/>
        <v>41153</v>
      </c>
      <c r="P2071" s="43">
        <f t="shared" si="324"/>
        <v>41214</v>
      </c>
      <c r="Q2071" s="41">
        <f t="shared" si="325"/>
        <v>2012</v>
      </c>
      <c r="R2071" s="41">
        <f t="shared" si="326"/>
        <v>2012</v>
      </c>
      <c r="S2071" s="43" t="str">
        <f>YEAR(Taulukko1[[#This Row],[Alku KK]])&amp;"Q"&amp;ROUNDDOWN((MONTH(Taulukko1[[#This Row],[Alku KK]])-1)/3+1,0)</f>
        <v>2012Q3</v>
      </c>
      <c r="T2071" s="43" t="str">
        <f>YEAR(Taulukko1[[#This Row],[Loppu KK]])&amp;"Q"&amp;ROUNDDOWN((MONTH(Taulukko1[[#This Row],[Loppu KK]])-1)/3+1,0)</f>
        <v>2012Q4</v>
      </c>
      <c r="U2071" s="66">
        <f>IF(COUNT(Taulukko1[[#This Row],[Neuvottelujen alaiset ]])=1,Taulukko1[[#This Row],[Neuvottelujen alaiset ]],Taulukko1[[#This Row],[Vähennystarve]])</f>
        <v>200</v>
      </c>
      <c r="V2071" s="44">
        <f t="shared" si="327"/>
        <v>0.1</v>
      </c>
      <c r="W2071" s="44">
        <f t="shared" si="328"/>
        <v>7.4999999999999997E-2</v>
      </c>
      <c r="X2071" s="44">
        <f t="shared" si="329"/>
        <v>0.75</v>
      </c>
      <c r="Y2071" s="90" t="b">
        <f>AND(MONTH(Taulukko1[[#This Row],[Alku PVM]] )=6,DAY(Taulukko1[[#This Row],[Alku PVM]] )&gt;19)</f>
        <v>0</v>
      </c>
      <c r="Z2071" s="90" t="b">
        <f>AND(MONTH(Taulukko1[[#This Row],[Loppu PVM]] )=6,DAY(Taulukko1[[#This Row],[Loppu PVM]] )&gt;19)</f>
        <v>0</v>
      </c>
      <c r="AA2071" s="90" t="b">
        <f>OR(MONTH(Taulukko1[[#This Row],[Alku PVM]] )&lt;=5,AND(MONTH(Taulukko1[[#This Row],[Alku PVM]] )=6,DAY(Taulukko1[[#This Row],[Alku PVM]] )&lt;20))</f>
        <v>0</v>
      </c>
      <c r="AB2071" s="90" t="b">
        <f>OR(MONTH(Taulukko1[[#This Row],[Loppu PVM]])&lt;=5,AND(MONTH(Taulukko1[[#This Row],[Loppu PVM]] )=6,DAY(Taulukko1[[#This Row],[Loppu PVM]])&lt;20))</f>
        <v>0</v>
      </c>
      <c r="AC2071" s="90" t="b">
        <f>OR(MONTH(Taulukko1[[#This Row],[Alku PVM]] )&lt;=3,AND(MONTH(Taulukko1[[#This Row],[Alku PVM]] )=3))</f>
        <v>0</v>
      </c>
      <c r="AD2071" s="90" t="b">
        <f>OR(MONTH(Taulukko1[[#This Row],[Loppu PVM]] )&lt;=3,AND(MONTH(Taulukko1[[#This Row],[Loppu PVM]] )=3))</f>
        <v>0</v>
      </c>
      <c r="AE2071" s="90" t="b">
        <f>OR(MONTH(Taulukko1[[#This Row],[Alku PVM]] )&lt;=9,AND(MONTH(Taulukko1[[#This Row],[Alku PVM]] )=9))</f>
        <v>1</v>
      </c>
      <c r="AF2071" s="90" t="b">
        <f>OR(MONTH(Taulukko1[[#This Row],[Loppu PVM]])&lt;=9,AND(MONTH(Taulukko1[[#This Row],[Loppu PVM]] )=9))</f>
        <v>0</v>
      </c>
      <c r="AG2071" s="90" t="b">
        <f>OR(MONTH(Taulukko1[[#This Row],[Alku PVM]] )&lt;=6,AND(MONTH(Taulukko1[[#This Row],[Alku PVM]] )=6))</f>
        <v>0</v>
      </c>
      <c r="AH2071" s="90" t="b">
        <f>OR(MONTH(Taulukko1[[#This Row],[Loppu PVM]])&lt;=6,AND(MONTH(Taulukko1[[#This Row],[Loppu PVM]] )=6))</f>
        <v>0</v>
      </c>
    </row>
    <row r="2072" spans="1:34" ht="12.75" customHeight="1">
      <c r="A2072" t="s">
        <v>1067</v>
      </c>
      <c r="B2072" s="23">
        <v>41179</v>
      </c>
      <c r="C2072" t="s">
        <v>4110</v>
      </c>
      <c r="D2072" s="5">
        <v>120</v>
      </c>
      <c r="E2072" s="62">
        <v>80</v>
      </c>
      <c r="F2072" s="4">
        <v>41214</v>
      </c>
      <c r="G2072" s="5">
        <v>0</v>
      </c>
      <c r="H2072" s="22">
        <v>250</v>
      </c>
      <c r="I2072" s="126">
        <f>INDEX('TOL2008'!B:B,MATCH(A2072,'TOL2008'!A:A,0))</f>
        <v>29200</v>
      </c>
      <c r="J2072" s="126" t="str">
        <f>INDEX(Pääluokka!$H$2:$H$100,MATCH(VALUE(LEFT(Taulukko1[[#This Row],[TOL2008]],2)),Pääluokka!$G$2:$G$100,0))</f>
        <v>Teollisuus</v>
      </c>
      <c r="K2072" s="126" t="str">
        <f>INDEX(Pääluokka!$I$2:$I$100,MATCH(VALUE(LEFT(Taulukko1[[#This Row],[TOL2008]],2)),Pääluokka!$G$2:$G$100,0))</f>
        <v>Teollisuus (C-E)</v>
      </c>
      <c r="L2072" s="41">
        <f t="shared" si="320"/>
        <v>35</v>
      </c>
      <c r="M2072" s="43">
        <f t="shared" si="321"/>
        <v>41179</v>
      </c>
      <c r="N2072" s="43">
        <f t="shared" si="322"/>
        <v>41214</v>
      </c>
      <c r="O2072" s="43">
        <f t="shared" si="323"/>
        <v>41153</v>
      </c>
      <c r="P2072" s="43">
        <f t="shared" si="324"/>
        <v>41214</v>
      </c>
      <c r="Q2072" s="41">
        <f t="shared" si="325"/>
        <v>2012</v>
      </c>
      <c r="R2072" s="41">
        <f t="shared" si="326"/>
        <v>2012</v>
      </c>
      <c r="S2072" s="43" t="str">
        <f>YEAR(Taulukko1[[#This Row],[Alku KK]])&amp;"Q"&amp;ROUNDDOWN((MONTH(Taulukko1[[#This Row],[Alku KK]])-1)/3+1,0)</f>
        <v>2012Q3</v>
      </c>
      <c r="T2072" s="43" t="str">
        <f>YEAR(Taulukko1[[#This Row],[Loppu KK]])&amp;"Q"&amp;ROUNDDOWN((MONTH(Taulukko1[[#This Row],[Loppu KK]])-1)/3+1,0)</f>
        <v>2012Q4</v>
      </c>
      <c r="U2072" s="66">
        <f>IF(COUNT(Taulukko1[[#This Row],[Neuvottelujen alaiset ]])=1,Taulukko1[[#This Row],[Neuvottelujen alaiset ]],Taulukko1[[#This Row],[Vähennystarve]])</f>
        <v>250</v>
      </c>
      <c r="V2072" s="44">
        <f t="shared" si="327"/>
        <v>0.32</v>
      </c>
      <c r="W2072" s="44">
        <f t="shared" si="328"/>
        <v>0</v>
      </c>
      <c r="X2072" s="44">
        <f t="shared" si="329"/>
        <v>0</v>
      </c>
      <c r="Y2072" s="90" t="b">
        <f>AND(MONTH(Taulukko1[[#This Row],[Alku PVM]] )=6,DAY(Taulukko1[[#This Row],[Alku PVM]] )&gt;19)</f>
        <v>0</v>
      </c>
      <c r="Z2072" s="90" t="b">
        <f>AND(MONTH(Taulukko1[[#This Row],[Loppu PVM]] )=6,DAY(Taulukko1[[#This Row],[Loppu PVM]] )&gt;19)</f>
        <v>0</v>
      </c>
      <c r="AA2072" s="90" t="b">
        <f>OR(MONTH(Taulukko1[[#This Row],[Alku PVM]] )&lt;=5,AND(MONTH(Taulukko1[[#This Row],[Alku PVM]] )=6,DAY(Taulukko1[[#This Row],[Alku PVM]] )&lt;20))</f>
        <v>0</v>
      </c>
      <c r="AB2072" s="90" t="b">
        <f>OR(MONTH(Taulukko1[[#This Row],[Loppu PVM]])&lt;=5,AND(MONTH(Taulukko1[[#This Row],[Loppu PVM]] )=6,DAY(Taulukko1[[#This Row],[Loppu PVM]])&lt;20))</f>
        <v>0</v>
      </c>
      <c r="AC2072" s="90" t="b">
        <f>OR(MONTH(Taulukko1[[#This Row],[Alku PVM]] )&lt;=3,AND(MONTH(Taulukko1[[#This Row],[Alku PVM]] )=3))</f>
        <v>0</v>
      </c>
      <c r="AD2072" s="90" t="b">
        <f>OR(MONTH(Taulukko1[[#This Row],[Loppu PVM]] )&lt;=3,AND(MONTH(Taulukko1[[#This Row],[Loppu PVM]] )=3))</f>
        <v>0</v>
      </c>
      <c r="AE2072" s="90" t="b">
        <f>OR(MONTH(Taulukko1[[#This Row],[Alku PVM]] )&lt;=9,AND(MONTH(Taulukko1[[#This Row],[Alku PVM]] )=9))</f>
        <v>1</v>
      </c>
      <c r="AF2072" s="90" t="b">
        <f>OR(MONTH(Taulukko1[[#This Row],[Loppu PVM]])&lt;=9,AND(MONTH(Taulukko1[[#This Row],[Loppu PVM]] )=9))</f>
        <v>0</v>
      </c>
      <c r="AG2072" s="90" t="b">
        <f>OR(MONTH(Taulukko1[[#This Row],[Alku PVM]] )&lt;=6,AND(MONTH(Taulukko1[[#This Row],[Alku PVM]] )=6))</f>
        <v>0</v>
      </c>
      <c r="AH2072" s="90" t="b">
        <f>OR(MONTH(Taulukko1[[#This Row],[Loppu PVM]])&lt;=6,AND(MONTH(Taulukko1[[#This Row],[Loppu PVM]] )=6))</f>
        <v>0</v>
      </c>
    </row>
    <row r="2073" spans="1:34" ht="12.75" customHeight="1">
      <c r="A2073" t="s">
        <v>277</v>
      </c>
      <c r="B2073" s="23">
        <v>41179</v>
      </c>
      <c r="C2073" t="s">
        <v>939</v>
      </c>
      <c r="D2073" s="5">
        <v>40</v>
      </c>
      <c r="E2073" s="62">
        <v>25</v>
      </c>
      <c r="F2073" s="4">
        <v>41291</v>
      </c>
      <c r="G2073" s="5">
        <v>0</v>
      </c>
      <c r="H2073" s="22">
        <v>175</v>
      </c>
      <c r="I2073" s="126">
        <f>INDEX('TOL2008'!B:B,MATCH(A2073,'TOL2008'!A:A,0))</f>
        <v>23610</v>
      </c>
      <c r="J2073" s="126" t="str">
        <f>INDEX(Pääluokka!$H$2:$H$100,MATCH(VALUE(LEFT(Taulukko1[[#This Row],[TOL2008]],2)),Pääluokka!$G$2:$G$100,0))</f>
        <v>Teollisuus</v>
      </c>
      <c r="K2073" s="126" t="str">
        <f>INDEX(Pääluokka!$I$2:$I$100,MATCH(VALUE(LEFT(Taulukko1[[#This Row],[TOL2008]],2)),Pääluokka!$G$2:$G$100,0))</f>
        <v>Teollisuus (C-E)</v>
      </c>
      <c r="L2073" s="41">
        <f t="shared" si="320"/>
        <v>112</v>
      </c>
      <c r="M2073" s="43">
        <f t="shared" si="321"/>
        <v>41179</v>
      </c>
      <c r="N2073" s="43">
        <f t="shared" si="322"/>
        <v>41291</v>
      </c>
      <c r="O2073" s="43">
        <f t="shared" si="323"/>
        <v>41153</v>
      </c>
      <c r="P2073" s="43">
        <f t="shared" si="324"/>
        <v>41275</v>
      </c>
      <c r="Q2073" s="41">
        <f t="shared" si="325"/>
        <v>2012</v>
      </c>
      <c r="R2073" s="41">
        <f t="shared" si="326"/>
        <v>2013</v>
      </c>
      <c r="S2073" s="43" t="str">
        <f>YEAR(Taulukko1[[#This Row],[Alku KK]])&amp;"Q"&amp;ROUNDDOWN((MONTH(Taulukko1[[#This Row],[Alku KK]])-1)/3+1,0)</f>
        <v>2012Q3</v>
      </c>
      <c r="T2073" s="43" t="str">
        <f>YEAR(Taulukko1[[#This Row],[Loppu KK]])&amp;"Q"&amp;ROUNDDOWN((MONTH(Taulukko1[[#This Row],[Loppu KK]])-1)/3+1,0)</f>
        <v>2013Q1</v>
      </c>
      <c r="U2073" s="66">
        <f>IF(COUNT(Taulukko1[[#This Row],[Neuvottelujen alaiset ]])=1,Taulukko1[[#This Row],[Neuvottelujen alaiset ]],Taulukko1[[#This Row],[Vähennystarve]])</f>
        <v>175</v>
      </c>
      <c r="V2073" s="44">
        <f t="shared" si="327"/>
        <v>0.14285714285714285</v>
      </c>
      <c r="W2073" s="44">
        <f t="shared" si="328"/>
        <v>0</v>
      </c>
      <c r="X2073" s="44">
        <f t="shared" si="329"/>
        <v>0</v>
      </c>
      <c r="Y2073" s="90" t="b">
        <f>AND(MONTH(Taulukko1[[#This Row],[Alku PVM]] )=6,DAY(Taulukko1[[#This Row],[Alku PVM]] )&gt;19)</f>
        <v>0</v>
      </c>
      <c r="Z2073" s="90" t="b">
        <f>AND(MONTH(Taulukko1[[#This Row],[Loppu PVM]] )=6,DAY(Taulukko1[[#This Row],[Loppu PVM]] )&gt;19)</f>
        <v>0</v>
      </c>
      <c r="AA2073" s="90" t="b">
        <f>OR(MONTH(Taulukko1[[#This Row],[Alku PVM]] )&lt;=5,AND(MONTH(Taulukko1[[#This Row],[Alku PVM]] )=6,DAY(Taulukko1[[#This Row],[Alku PVM]] )&lt;20))</f>
        <v>0</v>
      </c>
      <c r="AB2073" s="90" t="b">
        <f>OR(MONTH(Taulukko1[[#This Row],[Loppu PVM]])&lt;=5,AND(MONTH(Taulukko1[[#This Row],[Loppu PVM]] )=6,DAY(Taulukko1[[#This Row],[Loppu PVM]])&lt;20))</f>
        <v>1</v>
      </c>
      <c r="AC2073" s="90" t="b">
        <f>OR(MONTH(Taulukko1[[#This Row],[Alku PVM]] )&lt;=3,AND(MONTH(Taulukko1[[#This Row],[Alku PVM]] )=3))</f>
        <v>0</v>
      </c>
      <c r="AD2073" s="90" t="b">
        <f>OR(MONTH(Taulukko1[[#This Row],[Loppu PVM]] )&lt;=3,AND(MONTH(Taulukko1[[#This Row],[Loppu PVM]] )=3))</f>
        <v>1</v>
      </c>
      <c r="AE2073" s="90" t="b">
        <f>OR(MONTH(Taulukko1[[#This Row],[Alku PVM]] )&lt;=9,AND(MONTH(Taulukko1[[#This Row],[Alku PVM]] )=9))</f>
        <v>1</v>
      </c>
      <c r="AF2073" s="90" t="b">
        <f>OR(MONTH(Taulukko1[[#This Row],[Loppu PVM]])&lt;=9,AND(MONTH(Taulukko1[[#This Row],[Loppu PVM]] )=9))</f>
        <v>1</v>
      </c>
      <c r="AG2073" s="90" t="b">
        <f>OR(MONTH(Taulukko1[[#This Row],[Alku PVM]] )&lt;=6,AND(MONTH(Taulukko1[[#This Row],[Alku PVM]] )=6))</f>
        <v>0</v>
      </c>
      <c r="AH2073" s="90" t="b">
        <f>OR(MONTH(Taulukko1[[#This Row],[Loppu PVM]])&lt;=6,AND(MONTH(Taulukko1[[#This Row],[Loppu PVM]] )=6))</f>
        <v>1</v>
      </c>
    </row>
    <row r="2074" spans="1:34" ht="12.75" customHeight="1">
      <c r="A2074" t="s">
        <v>4016</v>
      </c>
      <c r="B2074" s="23">
        <v>41179</v>
      </c>
      <c r="C2074" t="s">
        <v>1095</v>
      </c>
      <c r="F2074" s="4"/>
      <c r="G2074" s="5"/>
      <c r="H2074" s="22">
        <v>45</v>
      </c>
      <c r="I2074" s="126" t="e">
        <f>INDEX('TOL2008'!B:B,MATCH(A2074,'TOL2008'!A:A,0))</f>
        <v>#N/A</v>
      </c>
      <c r="J2074" s="126" t="e">
        <f>INDEX(Pääluokka!$H$2:$H$100,MATCH(VALUE(LEFT(Taulukko1[[#This Row],[TOL2008]],2)),Pääluokka!$G$2:$G$100,0))</f>
        <v>#N/A</v>
      </c>
      <c r="K2074" s="126" t="e">
        <f>INDEX(Pääluokka!$I$2:$I$100,MATCH(VALUE(LEFT(Taulukko1[[#This Row],[TOL2008]],2)),Pääluokka!$G$2:$G$100,0))</f>
        <v>#N/A</v>
      </c>
      <c r="L2074" s="41" t="str">
        <f t="shared" si="320"/>
        <v>NA</v>
      </c>
      <c r="M2074" s="43">
        <f t="shared" si="321"/>
        <v>41179</v>
      </c>
      <c r="N2074" s="43">
        <f t="shared" si="322"/>
        <v>41230</v>
      </c>
      <c r="O2074" s="43">
        <f t="shared" si="323"/>
        <v>41153</v>
      </c>
      <c r="P2074" s="43">
        <f t="shared" si="324"/>
        <v>41214</v>
      </c>
      <c r="Q2074" s="41">
        <f t="shared" si="325"/>
        <v>2012</v>
      </c>
      <c r="R2074" s="41">
        <f t="shared" si="326"/>
        <v>2012</v>
      </c>
      <c r="S2074" s="43" t="str">
        <f>YEAR(Taulukko1[[#This Row],[Alku KK]])&amp;"Q"&amp;ROUNDDOWN((MONTH(Taulukko1[[#This Row],[Alku KK]])-1)/3+1,0)</f>
        <v>2012Q3</v>
      </c>
      <c r="T2074" s="43" t="str">
        <f>YEAR(Taulukko1[[#This Row],[Loppu KK]])&amp;"Q"&amp;ROUNDDOWN((MONTH(Taulukko1[[#This Row],[Loppu KK]])-1)/3+1,0)</f>
        <v>2012Q4</v>
      </c>
      <c r="U2074" s="66">
        <f>IF(COUNT(Taulukko1[[#This Row],[Neuvottelujen alaiset ]])=1,Taulukko1[[#This Row],[Neuvottelujen alaiset ]],Taulukko1[[#This Row],[Vähennystarve]])</f>
        <v>45</v>
      </c>
      <c r="V2074" s="44" t="str">
        <f t="shared" si="327"/>
        <v>NA</v>
      </c>
      <c r="W2074" s="44" t="str">
        <f t="shared" si="328"/>
        <v>NA</v>
      </c>
      <c r="X2074" s="44" t="str">
        <f t="shared" si="329"/>
        <v>NA</v>
      </c>
      <c r="Y2074" s="90" t="b">
        <f>AND(MONTH(Taulukko1[[#This Row],[Alku PVM]] )=6,DAY(Taulukko1[[#This Row],[Alku PVM]] )&gt;19)</f>
        <v>0</v>
      </c>
      <c r="Z2074" s="90" t="b">
        <f>AND(MONTH(Taulukko1[[#This Row],[Loppu PVM]] )=6,DAY(Taulukko1[[#This Row],[Loppu PVM]] )&gt;19)</f>
        <v>0</v>
      </c>
      <c r="AA2074" s="90" t="b">
        <f>OR(MONTH(Taulukko1[[#This Row],[Alku PVM]] )&lt;=5,AND(MONTH(Taulukko1[[#This Row],[Alku PVM]] )=6,DAY(Taulukko1[[#This Row],[Alku PVM]] )&lt;20))</f>
        <v>0</v>
      </c>
      <c r="AB2074" s="90" t="b">
        <f>OR(MONTH(Taulukko1[[#This Row],[Loppu PVM]])&lt;=5,AND(MONTH(Taulukko1[[#This Row],[Loppu PVM]] )=6,DAY(Taulukko1[[#This Row],[Loppu PVM]])&lt;20))</f>
        <v>0</v>
      </c>
      <c r="AC2074" s="90" t="b">
        <f>OR(MONTH(Taulukko1[[#This Row],[Alku PVM]] )&lt;=3,AND(MONTH(Taulukko1[[#This Row],[Alku PVM]] )=3))</f>
        <v>0</v>
      </c>
      <c r="AD2074" s="90" t="b">
        <f>OR(MONTH(Taulukko1[[#This Row],[Loppu PVM]] )&lt;=3,AND(MONTH(Taulukko1[[#This Row],[Loppu PVM]] )=3))</f>
        <v>0</v>
      </c>
      <c r="AE2074" s="90" t="b">
        <f>OR(MONTH(Taulukko1[[#This Row],[Alku PVM]] )&lt;=9,AND(MONTH(Taulukko1[[#This Row],[Alku PVM]] )=9))</f>
        <v>1</v>
      </c>
      <c r="AF2074" s="90" t="b">
        <f>OR(MONTH(Taulukko1[[#This Row],[Loppu PVM]])&lt;=9,AND(MONTH(Taulukko1[[#This Row],[Loppu PVM]] )=9))</f>
        <v>0</v>
      </c>
      <c r="AG2074" s="90" t="b">
        <f>OR(MONTH(Taulukko1[[#This Row],[Alku PVM]] )&lt;=6,AND(MONTH(Taulukko1[[#This Row],[Alku PVM]] )=6))</f>
        <v>0</v>
      </c>
      <c r="AH2074" s="90" t="b">
        <f>OR(MONTH(Taulukko1[[#This Row],[Loppu PVM]])&lt;=6,AND(MONTH(Taulukko1[[#This Row],[Loppu PVM]] )=6))</f>
        <v>0</v>
      </c>
    </row>
    <row r="2075" spans="1:34" ht="12.75" customHeight="1">
      <c r="A2075" t="s">
        <v>227</v>
      </c>
      <c r="B2075" s="23">
        <v>41179</v>
      </c>
      <c r="C2075" t="s">
        <v>3994</v>
      </c>
      <c r="D2075" s="5" t="s">
        <v>25</v>
      </c>
      <c r="E2075" s="62">
        <v>250</v>
      </c>
      <c r="F2075" s="4">
        <v>41239</v>
      </c>
      <c r="G2075" s="5">
        <v>21</v>
      </c>
      <c r="H2075" s="22">
        <v>3500</v>
      </c>
      <c r="I2075" s="126">
        <f>INDEX('TOL2008'!B:B,MATCH(A2075,'TOL2008'!A:A,0))</f>
        <v>24100</v>
      </c>
      <c r="J2075" s="126" t="str">
        <f>INDEX(Pääluokka!$H$2:$H$100,MATCH(VALUE(LEFT(Taulukko1[[#This Row],[TOL2008]],2)),Pääluokka!$G$2:$G$100,0))</f>
        <v>Teollisuus</v>
      </c>
      <c r="K2075" s="126" t="str">
        <f>INDEX(Pääluokka!$I$2:$I$100,MATCH(VALUE(LEFT(Taulukko1[[#This Row],[TOL2008]],2)),Pääluokka!$G$2:$G$100,0))</f>
        <v>Teollisuus (C-E)</v>
      </c>
      <c r="L2075" s="41">
        <f t="shared" si="320"/>
        <v>60</v>
      </c>
      <c r="M2075" s="43">
        <f t="shared" si="321"/>
        <v>41179</v>
      </c>
      <c r="N2075" s="43">
        <f t="shared" si="322"/>
        <v>41239</v>
      </c>
      <c r="O2075" s="43">
        <f t="shared" si="323"/>
        <v>41153</v>
      </c>
      <c r="P2075" s="43">
        <f t="shared" si="324"/>
        <v>41214</v>
      </c>
      <c r="Q2075" s="41">
        <f t="shared" si="325"/>
        <v>2012</v>
      </c>
      <c r="R2075" s="41">
        <f t="shared" si="326"/>
        <v>2012</v>
      </c>
      <c r="S2075" s="43" t="str">
        <f>YEAR(Taulukko1[[#This Row],[Alku KK]])&amp;"Q"&amp;ROUNDDOWN((MONTH(Taulukko1[[#This Row],[Alku KK]])-1)/3+1,0)</f>
        <v>2012Q3</v>
      </c>
      <c r="T2075" s="43" t="str">
        <f>YEAR(Taulukko1[[#This Row],[Loppu KK]])&amp;"Q"&amp;ROUNDDOWN((MONTH(Taulukko1[[#This Row],[Loppu KK]])-1)/3+1,0)</f>
        <v>2012Q4</v>
      </c>
      <c r="U2075" s="66">
        <f>IF(COUNT(Taulukko1[[#This Row],[Neuvottelujen alaiset ]])=1,Taulukko1[[#This Row],[Neuvottelujen alaiset ]],Taulukko1[[#This Row],[Vähennystarve]])</f>
        <v>3500</v>
      </c>
      <c r="V2075" s="44">
        <f t="shared" si="327"/>
        <v>7.1428571428571425E-2</v>
      </c>
      <c r="W2075" s="44">
        <f t="shared" si="328"/>
        <v>6.0000000000000001E-3</v>
      </c>
      <c r="X2075" s="44">
        <f t="shared" si="329"/>
        <v>8.4000000000000005E-2</v>
      </c>
      <c r="Y2075" s="90" t="b">
        <f>AND(MONTH(Taulukko1[[#This Row],[Alku PVM]] )=6,DAY(Taulukko1[[#This Row],[Alku PVM]] )&gt;19)</f>
        <v>0</v>
      </c>
      <c r="Z2075" s="90" t="b">
        <f>AND(MONTH(Taulukko1[[#This Row],[Loppu PVM]] )=6,DAY(Taulukko1[[#This Row],[Loppu PVM]] )&gt;19)</f>
        <v>0</v>
      </c>
      <c r="AA2075" s="90" t="b">
        <f>OR(MONTH(Taulukko1[[#This Row],[Alku PVM]] )&lt;=5,AND(MONTH(Taulukko1[[#This Row],[Alku PVM]] )=6,DAY(Taulukko1[[#This Row],[Alku PVM]] )&lt;20))</f>
        <v>0</v>
      </c>
      <c r="AB2075" s="90" t="b">
        <f>OR(MONTH(Taulukko1[[#This Row],[Loppu PVM]])&lt;=5,AND(MONTH(Taulukko1[[#This Row],[Loppu PVM]] )=6,DAY(Taulukko1[[#This Row],[Loppu PVM]])&lt;20))</f>
        <v>0</v>
      </c>
      <c r="AC2075" s="90" t="b">
        <f>OR(MONTH(Taulukko1[[#This Row],[Alku PVM]] )&lt;=3,AND(MONTH(Taulukko1[[#This Row],[Alku PVM]] )=3))</f>
        <v>0</v>
      </c>
      <c r="AD2075" s="90" t="b">
        <f>OR(MONTH(Taulukko1[[#This Row],[Loppu PVM]] )&lt;=3,AND(MONTH(Taulukko1[[#This Row],[Loppu PVM]] )=3))</f>
        <v>0</v>
      </c>
      <c r="AE2075" s="90" t="b">
        <f>OR(MONTH(Taulukko1[[#This Row],[Alku PVM]] )&lt;=9,AND(MONTH(Taulukko1[[#This Row],[Alku PVM]] )=9))</f>
        <v>1</v>
      </c>
      <c r="AF2075" s="90" t="b">
        <f>OR(MONTH(Taulukko1[[#This Row],[Loppu PVM]])&lt;=9,AND(MONTH(Taulukko1[[#This Row],[Loppu PVM]] )=9))</f>
        <v>0</v>
      </c>
      <c r="AG2075" s="90" t="b">
        <f>OR(MONTH(Taulukko1[[#This Row],[Alku PVM]] )&lt;=6,AND(MONTH(Taulukko1[[#This Row],[Alku PVM]] )=6))</f>
        <v>0</v>
      </c>
      <c r="AH2075" s="90" t="b">
        <f>OR(MONTH(Taulukko1[[#This Row],[Loppu PVM]])&lt;=6,AND(MONTH(Taulukko1[[#This Row],[Loppu PVM]] )=6))</f>
        <v>0</v>
      </c>
    </row>
    <row r="2076" spans="1:34" ht="12.75" customHeight="1">
      <c r="A2076" t="s">
        <v>3979</v>
      </c>
      <c r="B2076" s="23">
        <v>41179</v>
      </c>
      <c r="C2076" t="s">
        <v>3978</v>
      </c>
      <c r="D2076" s="5">
        <v>300</v>
      </c>
      <c r="F2076" s="4"/>
      <c r="G2076" s="5"/>
      <c r="H2076" s="22">
        <v>300</v>
      </c>
      <c r="I2076" s="126" t="e">
        <f>INDEX('TOL2008'!B:B,MATCH(A2076,'TOL2008'!A:A,0))</f>
        <v>#N/A</v>
      </c>
      <c r="J2076" s="126" t="e">
        <f>INDEX(Pääluokka!$H$2:$H$100,MATCH(VALUE(LEFT(Taulukko1[[#This Row],[TOL2008]],2)),Pääluokka!$G$2:$G$100,0))</f>
        <v>#N/A</v>
      </c>
      <c r="K2076" s="126" t="e">
        <f>INDEX(Pääluokka!$I$2:$I$100,MATCH(VALUE(LEFT(Taulukko1[[#This Row],[TOL2008]],2)),Pääluokka!$G$2:$G$100,0))</f>
        <v>#N/A</v>
      </c>
      <c r="L2076" s="41" t="str">
        <f t="shared" si="320"/>
        <v>NA</v>
      </c>
      <c r="M2076" s="43">
        <f t="shared" si="321"/>
        <v>41179</v>
      </c>
      <c r="N2076" s="43">
        <f t="shared" si="322"/>
        <v>41230</v>
      </c>
      <c r="O2076" s="43">
        <f t="shared" si="323"/>
        <v>41153</v>
      </c>
      <c r="P2076" s="43">
        <f t="shared" si="324"/>
        <v>41214</v>
      </c>
      <c r="Q2076" s="41">
        <f t="shared" si="325"/>
        <v>2012</v>
      </c>
      <c r="R2076" s="41">
        <f t="shared" si="326"/>
        <v>2012</v>
      </c>
      <c r="S2076" s="43" t="str">
        <f>YEAR(Taulukko1[[#This Row],[Alku KK]])&amp;"Q"&amp;ROUNDDOWN((MONTH(Taulukko1[[#This Row],[Alku KK]])-1)/3+1,0)</f>
        <v>2012Q3</v>
      </c>
      <c r="T2076" s="43" t="str">
        <f>YEAR(Taulukko1[[#This Row],[Loppu KK]])&amp;"Q"&amp;ROUNDDOWN((MONTH(Taulukko1[[#This Row],[Loppu KK]])-1)/3+1,0)</f>
        <v>2012Q4</v>
      </c>
      <c r="U2076" s="66">
        <f>IF(COUNT(Taulukko1[[#This Row],[Neuvottelujen alaiset ]])=1,Taulukko1[[#This Row],[Neuvottelujen alaiset ]],Taulukko1[[#This Row],[Vähennystarve]])</f>
        <v>300</v>
      </c>
      <c r="V2076" s="44" t="str">
        <f t="shared" si="327"/>
        <v>NA</v>
      </c>
      <c r="W2076" s="44" t="str">
        <f t="shared" si="328"/>
        <v>NA</v>
      </c>
      <c r="X2076" s="44" t="str">
        <f t="shared" si="329"/>
        <v>NA</v>
      </c>
      <c r="Y2076" s="90" t="b">
        <f>AND(MONTH(Taulukko1[[#This Row],[Alku PVM]] )=6,DAY(Taulukko1[[#This Row],[Alku PVM]] )&gt;19)</f>
        <v>0</v>
      </c>
      <c r="Z2076" s="90" t="b">
        <f>AND(MONTH(Taulukko1[[#This Row],[Loppu PVM]] )=6,DAY(Taulukko1[[#This Row],[Loppu PVM]] )&gt;19)</f>
        <v>0</v>
      </c>
      <c r="AA2076" s="90" t="b">
        <f>OR(MONTH(Taulukko1[[#This Row],[Alku PVM]] )&lt;=5,AND(MONTH(Taulukko1[[#This Row],[Alku PVM]] )=6,DAY(Taulukko1[[#This Row],[Alku PVM]] )&lt;20))</f>
        <v>0</v>
      </c>
      <c r="AB2076" s="90" t="b">
        <f>OR(MONTH(Taulukko1[[#This Row],[Loppu PVM]])&lt;=5,AND(MONTH(Taulukko1[[#This Row],[Loppu PVM]] )=6,DAY(Taulukko1[[#This Row],[Loppu PVM]])&lt;20))</f>
        <v>0</v>
      </c>
      <c r="AC2076" s="90" t="b">
        <f>OR(MONTH(Taulukko1[[#This Row],[Alku PVM]] )&lt;=3,AND(MONTH(Taulukko1[[#This Row],[Alku PVM]] )=3))</f>
        <v>0</v>
      </c>
      <c r="AD2076" s="90" t="b">
        <f>OR(MONTH(Taulukko1[[#This Row],[Loppu PVM]] )&lt;=3,AND(MONTH(Taulukko1[[#This Row],[Loppu PVM]] )=3))</f>
        <v>0</v>
      </c>
      <c r="AE2076" s="90" t="b">
        <f>OR(MONTH(Taulukko1[[#This Row],[Alku PVM]] )&lt;=9,AND(MONTH(Taulukko1[[#This Row],[Alku PVM]] )=9))</f>
        <v>1</v>
      </c>
      <c r="AF2076" s="90" t="b">
        <f>OR(MONTH(Taulukko1[[#This Row],[Loppu PVM]])&lt;=9,AND(MONTH(Taulukko1[[#This Row],[Loppu PVM]] )=9))</f>
        <v>0</v>
      </c>
      <c r="AG2076" s="90" t="b">
        <f>OR(MONTH(Taulukko1[[#This Row],[Alku PVM]] )&lt;=6,AND(MONTH(Taulukko1[[#This Row],[Alku PVM]] )=6))</f>
        <v>0</v>
      </c>
      <c r="AH2076" s="90" t="b">
        <f>OR(MONTH(Taulukko1[[#This Row],[Loppu PVM]])&lt;=6,AND(MONTH(Taulukko1[[#This Row],[Loppu PVM]] )=6))</f>
        <v>0</v>
      </c>
    </row>
    <row r="2077" spans="1:34" ht="12.75" customHeight="1">
      <c r="A2077" t="s">
        <v>3789</v>
      </c>
      <c r="B2077" s="23">
        <v>41180</v>
      </c>
      <c r="C2077" s="21" t="s">
        <v>4270</v>
      </c>
      <c r="D2077" s="24"/>
      <c r="E2077" s="62">
        <v>9</v>
      </c>
      <c r="F2077" s="23"/>
      <c r="G2077" s="24"/>
      <c r="H2077" s="22">
        <v>33</v>
      </c>
      <c r="I2077" s="126" t="e">
        <f>INDEX('TOL2008'!B:B,MATCH(A2077,'TOL2008'!A:A,0))</f>
        <v>#N/A</v>
      </c>
      <c r="J2077" s="126" t="e">
        <f>INDEX(Pääluokka!$H$2:$H$100,MATCH(VALUE(LEFT(Taulukko1[[#This Row],[TOL2008]],2)),Pääluokka!$G$2:$G$100,0))</f>
        <v>#N/A</v>
      </c>
      <c r="K2077" s="126" t="e">
        <f>INDEX(Pääluokka!$I$2:$I$100,MATCH(VALUE(LEFT(Taulukko1[[#This Row],[TOL2008]],2)),Pääluokka!$G$2:$G$100,0))</f>
        <v>#N/A</v>
      </c>
      <c r="L2077" s="41" t="str">
        <f t="shared" si="320"/>
        <v>NA</v>
      </c>
      <c r="M2077" s="43">
        <f t="shared" si="321"/>
        <v>41180</v>
      </c>
      <c r="N2077" s="43">
        <f t="shared" si="322"/>
        <v>41231</v>
      </c>
      <c r="O2077" s="43">
        <f t="shared" si="323"/>
        <v>41153</v>
      </c>
      <c r="P2077" s="43">
        <f t="shared" si="324"/>
        <v>41214</v>
      </c>
      <c r="Q2077" s="41">
        <f t="shared" si="325"/>
        <v>2012</v>
      </c>
      <c r="R2077" s="41">
        <f t="shared" si="326"/>
        <v>2012</v>
      </c>
      <c r="S2077" s="43" t="str">
        <f>YEAR(Taulukko1[[#This Row],[Alku KK]])&amp;"Q"&amp;ROUNDDOWN((MONTH(Taulukko1[[#This Row],[Alku KK]])-1)/3+1,0)</f>
        <v>2012Q3</v>
      </c>
      <c r="T2077" s="43" t="str">
        <f>YEAR(Taulukko1[[#This Row],[Loppu KK]])&amp;"Q"&amp;ROUNDDOWN((MONTH(Taulukko1[[#This Row],[Loppu KK]])-1)/3+1,0)</f>
        <v>2012Q4</v>
      </c>
      <c r="U2077" s="66">
        <f>IF(COUNT(Taulukko1[[#This Row],[Neuvottelujen alaiset ]])=1,Taulukko1[[#This Row],[Neuvottelujen alaiset ]],Taulukko1[[#This Row],[Vähennystarve]])</f>
        <v>33</v>
      </c>
      <c r="V2077" s="44">
        <f t="shared" si="327"/>
        <v>0.27272727272727271</v>
      </c>
      <c r="W2077" s="44" t="str">
        <f t="shared" si="328"/>
        <v>NA</v>
      </c>
      <c r="X2077" s="44" t="str">
        <f t="shared" si="329"/>
        <v>NA</v>
      </c>
      <c r="Y2077" s="90" t="b">
        <f>AND(MONTH(Taulukko1[[#This Row],[Alku PVM]] )=6,DAY(Taulukko1[[#This Row],[Alku PVM]] )&gt;19)</f>
        <v>0</v>
      </c>
      <c r="Z2077" s="90" t="b">
        <f>AND(MONTH(Taulukko1[[#This Row],[Loppu PVM]] )=6,DAY(Taulukko1[[#This Row],[Loppu PVM]] )&gt;19)</f>
        <v>0</v>
      </c>
      <c r="AA2077" s="90" t="b">
        <f>OR(MONTH(Taulukko1[[#This Row],[Alku PVM]] )&lt;=5,AND(MONTH(Taulukko1[[#This Row],[Alku PVM]] )=6,DAY(Taulukko1[[#This Row],[Alku PVM]] )&lt;20))</f>
        <v>0</v>
      </c>
      <c r="AB2077" s="90" t="b">
        <f>OR(MONTH(Taulukko1[[#This Row],[Loppu PVM]])&lt;=5,AND(MONTH(Taulukko1[[#This Row],[Loppu PVM]] )=6,DAY(Taulukko1[[#This Row],[Loppu PVM]])&lt;20))</f>
        <v>0</v>
      </c>
      <c r="AC2077" s="90" t="b">
        <f>OR(MONTH(Taulukko1[[#This Row],[Alku PVM]] )&lt;=3,AND(MONTH(Taulukko1[[#This Row],[Alku PVM]] )=3))</f>
        <v>0</v>
      </c>
      <c r="AD2077" s="90" t="b">
        <f>OR(MONTH(Taulukko1[[#This Row],[Loppu PVM]] )&lt;=3,AND(MONTH(Taulukko1[[#This Row],[Loppu PVM]] )=3))</f>
        <v>0</v>
      </c>
      <c r="AE2077" s="90" t="b">
        <f>OR(MONTH(Taulukko1[[#This Row],[Alku PVM]] )&lt;=9,AND(MONTH(Taulukko1[[#This Row],[Alku PVM]] )=9))</f>
        <v>1</v>
      </c>
      <c r="AF2077" s="90" t="b">
        <f>OR(MONTH(Taulukko1[[#This Row],[Loppu PVM]])&lt;=9,AND(MONTH(Taulukko1[[#This Row],[Loppu PVM]] )=9))</f>
        <v>0</v>
      </c>
      <c r="AG2077" s="90" t="b">
        <f>OR(MONTH(Taulukko1[[#This Row],[Alku PVM]] )&lt;=6,AND(MONTH(Taulukko1[[#This Row],[Alku PVM]] )=6))</f>
        <v>0</v>
      </c>
      <c r="AH2077" s="90" t="b">
        <f>OR(MONTH(Taulukko1[[#This Row],[Loppu PVM]])&lt;=6,AND(MONTH(Taulukko1[[#This Row],[Loppu PVM]] )=6))</f>
        <v>0</v>
      </c>
    </row>
    <row r="2078" spans="1:34" ht="12.75" customHeight="1">
      <c r="A2078" t="s">
        <v>3727</v>
      </c>
      <c r="B2078" s="23">
        <v>41180</v>
      </c>
      <c r="C2078" t="s">
        <v>4168</v>
      </c>
      <c r="D2078" s="5">
        <v>84</v>
      </c>
      <c r="E2078" s="62">
        <v>200</v>
      </c>
      <c r="F2078" s="4">
        <v>41271</v>
      </c>
      <c r="G2078" s="24">
        <v>11</v>
      </c>
      <c r="H2078" s="22">
        <v>1000</v>
      </c>
      <c r="I2078" s="126" t="e">
        <f>INDEX('TOL2008'!B:B,MATCH(A2078,'TOL2008'!A:A,0))</f>
        <v>#N/A</v>
      </c>
      <c r="J2078" s="126" t="e">
        <f>INDEX(Pääluokka!$H$2:$H$100,MATCH(VALUE(LEFT(Taulukko1[[#This Row],[TOL2008]],2)),Pääluokka!$G$2:$G$100,0))</f>
        <v>#N/A</v>
      </c>
      <c r="K2078" s="126" t="e">
        <f>INDEX(Pääluokka!$I$2:$I$100,MATCH(VALUE(LEFT(Taulukko1[[#This Row],[TOL2008]],2)),Pääluokka!$G$2:$G$100,0))</f>
        <v>#N/A</v>
      </c>
      <c r="L2078" s="41">
        <f t="shared" si="320"/>
        <v>91</v>
      </c>
      <c r="M2078" s="43">
        <f t="shared" si="321"/>
        <v>41180</v>
      </c>
      <c r="N2078" s="43">
        <f t="shared" si="322"/>
        <v>41271</v>
      </c>
      <c r="O2078" s="43">
        <f t="shared" si="323"/>
        <v>41153</v>
      </c>
      <c r="P2078" s="43">
        <f t="shared" si="324"/>
        <v>41244</v>
      </c>
      <c r="Q2078" s="41">
        <f t="shared" si="325"/>
        <v>2012</v>
      </c>
      <c r="R2078" s="41">
        <f t="shared" si="326"/>
        <v>2012</v>
      </c>
      <c r="S2078" s="43" t="str">
        <f>YEAR(Taulukko1[[#This Row],[Alku KK]])&amp;"Q"&amp;ROUNDDOWN((MONTH(Taulukko1[[#This Row],[Alku KK]])-1)/3+1,0)</f>
        <v>2012Q3</v>
      </c>
      <c r="T2078" s="43" t="str">
        <f>YEAR(Taulukko1[[#This Row],[Loppu KK]])&amp;"Q"&amp;ROUNDDOWN((MONTH(Taulukko1[[#This Row],[Loppu KK]])-1)/3+1,0)</f>
        <v>2012Q4</v>
      </c>
      <c r="U2078" s="66">
        <f>IF(COUNT(Taulukko1[[#This Row],[Neuvottelujen alaiset ]])=1,Taulukko1[[#This Row],[Neuvottelujen alaiset ]],Taulukko1[[#This Row],[Vähennystarve]])</f>
        <v>1000</v>
      </c>
      <c r="V2078" s="44">
        <f t="shared" si="327"/>
        <v>0.2</v>
      </c>
      <c r="W2078" s="44">
        <f t="shared" si="328"/>
        <v>1.0999999999999999E-2</v>
      </c>
      <c r="X2078" s="44">
        <f t="shared" si="329"/>
        <v>5.5E-2</v>
      </c>
      <c r="Y2078" s="90" t="b">
        <f>AND(MONTH(Taulukko1[[#This Row],[Alku PVM]] )=6,DAY(Taulukko1[[#This Row],[Alku PVM]] )&gt;19)</f>
        <v>0</v>
      </c>
      <c r="Z2078" s="90" t="b">
        <f>AND(MONTH(Taulukko1[[#This Row],[Loppu PVM]] )=6,DAY(Taulukko1[[#This Row],[Loppu PVM]] )&gt;19)</f>
        <v>0</v>
      </c>
      <c r="AA2078" s="90" t="b">
        <f>OR(MONTH(Taulukko1[[#This Row],[Alku PVM]] )&lt;=5,AND(MONTH(Taulukko1[[#This Row],[Alku PVM]] )=6,DAY(Taulukko1[[#This Row],[Alku PVM]] )&lt;20))</f>
        <v>0</v>
      </c>
      <c r="AB2078" s="90" t="b">
        <f>OR(MONTH(Taulukko1[[#This Row],[Loppu PVM]])&lt;=5,AND(MONTH(Taulukko1[[#This Row],[Loppu PVM]] )=6,DAY(Taulukko1[[#This Row],[Loppu PVM]])&lt;20))</f>
        <v>0</v>
      </c>
      <c r="AC2078" s="90" t="b">
        <f>OR(MONTH(Taulukko1[[#This Row],[Alku PVM]] )&lt;=3,AND(MONTH(Taulukko1[[#This Row],[Alku PVM]] )=3))</f>
        <v>0</v>
      </c>
      <c r="AD2078" s="90" t="b">
        <f>OR(MONTH(Taulukko1[[#This Row],[Loppu PVM]] )&lt;=3,AND(MONTH(Taulukko1[[#This Row],[Loppu PVM]] )=3))</f>
        <v>0</v>
      </c>
      <c r="AE2078" s="90" t="b">
        <f>OR(MONTH(Taulukko1[[#This Row],[Alku PVM]] )&lt;=9,AND(MONTH(Taulukko1[[#This Row],[Alku PVM]] )=9))</f>
        <v>1</v>
      </c>
      <c r="AF2078" s="90" t="b">
        <f>OR(MONTH(Taulukko1[[#This Row],[Loppu PVM]])&lt;=9,AND(MONTH(Taulukko1[[#This Row],[Loppu PVM]] )=9))</f>
        <v>0</v>
      </c>
      <c r="AG2078" s="90" t="b">
        <f>OR(MONTH(Taulukko1[[#This Row],[Alku PVM]] )&lt;=6,AND(MONTH(Taulukko1[[#This Row],[Alku PVM]] )=6))</f>
        <v>0</v>
      </c>
      <c r="AH2078" s="90" t="b">
        <f>OR(MONTH(Taulukko1[[#This Row],[Loppu PVM]])&lt;=6,AND(MONTH(Taulukko1[[#This Row],[Loppu PVM]] )=6))</f>
        <v>0</v>
      </c>
    </row>
    <row r="2079" spans="1:34" ht="12.75" customHeight="1">
      <c r="A2079" t="s">
        <v>639</v>
      </c>
      <c r="B2079" s="23">
        <v>41183</v>
      </c>
      <c r="C2079" t="s">
        <v>4296</v>
      </c>
      <c r="F2079" s="4">
        <v>41263</v>
      </c>
      <c r="G2079" s="5">
        <v>18</v>
      </c>
      <c r="H2079" s="22">
        <v>18</v>
      </c>
      <c r="I2079" s="126">
        <f>INDEX('TOL2008'!B:B,MATCH(A2079,'TOL2008'!A:A,0))</f>
        <v>10130</v>
      </c>
      <c r="J2079" s="126" t="str">
        <f>INDEX(Pääluokka!$H$2:$H$100,MATCH(VALUE(LEFT(Taulukko1[[#This Row],[TOL2008]],2)),Pääluokka!$G$2:$G$100,0))</f>
        <v>Teollisuus</v>
      </c>
      <c r="K2079" s="126" t="str">
        <f>INDEX(Pääluokka!$I$2:$I$100,MATCH(VALUE(LEFT(Taulukko1[[#This Row],[TOL2008]],2)),Pääluokka!$G$2:$G$100,0))</f>
        <v>Teollisuus (C-E)</v>
      </c>
      <c r="L2079" s="41">
        <f t="shared" si="320"/>
        <v>80</v>
      </c>
      <c r="M2079" s="43">
        <f t="shared" si="321"/>
        <v>41183</v>
      </c>
      <c r="N2079" s="43">
        <f t="shared" si="322"/>
        <v>41263</v>
      </c>
      <c r="O2079" s="43">
        <f t="shared" si="323"/>
        <v>41183</v>
      </c>
      <c r="P2079" s="43">
        <f t="shared" si="324"/>
        <v>41244</v>
      </c>
      <c r="Q2079" s="41">
        <f t="shared" si="325"/>
        <v>2012</v>
      </c>
      <c r="R2079" s="41">
        <f t="shared" si="326"/>
        <v>2012</v>
      </c>
      <c r="S2079" s="43" t="str">
        <f>YEAR(Taulukko1[[#This Row],[Alku KK]])&amp;"Q"&amp;ROUNDDOWN((MONTH(Taulukko1[[#This Row],[Alku KK]])-1)/3+1,0)</f>
        <v>2012Q4</v>
      </c>
      <c r="T2079" s="43" t="str">
        <f>YEAR(Taulukko1[[#This Row],[Loppu KK]])&amp;"Q"&amp;ROUNDDOWN((MONTH(Taulukko1[[#This Row],[Loppu KK]])-1)/3+1,0)</f>
        <v>2012Q4</v>
      </c>
      <c r="U2079" s="66">
        <f>IF(COUNT(Taulukko1[[#This Row],[Neuvottelujen alaiset ]])=1,Taulukko1[[#This Row],[Neuvottelujen alaiset ]],Taulukko1[[#This Row],[Vähennystarve]])</f>
        <v>18</v>
      </c>
      <c r="V2079" s="44" t="str">
        <f t="shared" si="327"/>
        <v>NA</v>
      </c>
      <c r="W2079" s="44">
        <f t="shared" si="328"/>
        <v>1</v>
      </c>
      <c r="X2079" s="44" t="str">
        <f t="shared" si="329"/>
        <v>NA</v>
      </c>
      <c r="Y2079" s="90" t="b">
        <f>AND(MONTH(Taulukko1[[#This Row],[Alku PVM]] )=6,DAY(Taulukko1[[#This Row],[Alku PVM]] )&gt;19)</f>
        <v>0</v>
      </c>
      <c r="Z2079" s="90" t="b">
        <f>AND(MONTH(Taulukko1[[#This Row],[Loppu PVM]] )=6,DAY(Taulukko1[[#This Row],[Loppu PVM]] )&gt;19)</f>
        <v>0</v>
      </c>
      <c r="AA2079" s="90" t="b">
        <f>OR(MONTH(Taulukko1[[#This Row],[Alku PVM]] )&lt;=5,AND(MONTH(Taulukko1[[#This Row],[Alku PVM]] )=6,DAY(Taulukko1[[#This Row],[Alku PVM]] )&lt;20))</f>
        <v>0</v>
      </c>
      <c r="AB2079" s="90" t="b">
        <f>OR(MONTH(Taulukko1[[#This Row],[Loppu PVM]])&lt;=5,AND(MONTH(Taulukko1[[#This Row],[Loppu PVM]] )=6,DAY(Taulukko1[[#This Row],[Loppu PVM]])&lt;20))</f>
        <v>0</v>
      </c>
      <c r="AC2079" s="90" t="b">
        <f>OR(MONTH(Taulukko1[[#This Row],[Alku PVM]] )&lt;=3,AND(MONTH(Taulukko1[[#This Row],[Alku PVM]] )=3))</f>
        <v>0</v>
      </c>
      <c r="AD2079" s="90" t="b">
        <f>OR(MONTH(Taulukko1[[#This Row],[Loppu PVM]] )&lt;=3,AND(MONTH(Taulukko1[[#This Row],[Loppu PVM]] )=3))</f>
        <v>0</v>
      </c>
      <c r="AE2079" s="90" t="b">
        <f>OR(MONTH(Taulukko1[[#This Row],[Alku PVM]] )&lt;=9,AND(MONTH(Taulukko1[[#This Row],[Alku PVM]] )=9))</f>
        <v>0</v>
      </c>
      <c r="AF2079" s="90" t="b">
        <f>OR(MONTH(Taulukko1[[#This Row],[Loppu PVM]])&lt;=9,AND(MONTH(Taulukko1[[#This Row],[Loppu PVM]] )=9))</f>
        <v>0</v>
      </c>
      <c r="AG2079" s="90" t="b">
        <f>OR(MONTH(Taulukko1[[#This Row],[Alku PVM]] )&lt;=6,AND(MONTH(Taulukko1[[#This Row],[Alku PVM]] )=6))</f>
        <v>0</v>
      </c>
      <c r="AH2079" s="90" t="b">
        <f>OR(MONTH(Taulukko1[[#This Row],[Loppu PVM]])&lt;=6,AND(MONTH(Taulukko1[[#This Row],[Loppu PVM]] )=6))</f>
        <v>0</v>
      </c>
    </row>
    <row r="2080" spans="1:34" ht="12.75" customHeight="1">
      <c r="A2080" t="s">
        <v>595</v>
      </c>
      <c r="B2080" s="23">
        <v>41183</v>
      </c>
      <c r="C2080" s="21" t="s">
        <v>340</v>
      </c>
      <c r="D2080" s="24"/>
      <c r="F2080" s="23">
        <v>41257</v>
      </c>
      <c r="G2080" s="24">
        <v>16</v>
      </c>
      <c r="H2080" s="22">
        <v>19</v>
      </c>
      <c r="I2080" s="126">
        <f>INDEX('TOL2008'!B:B,MATCH(A2080,'TOL2008'!A:A,0))</f>
        <v>96011</v>
      </c>
      <c r="J2080" s="126" t="str">
        <f>INDEX(Pääluokka!$H$2:$H$100,MATCH(VALUE(LEFT(Taulukko1[[#This Row],[TOL2008]],2)),Pääluokka!$G$2:$G$100,0))</f>
        <v>Muu palvelutoiminta</v>
      </c>
      <c r="K2080" s="126" t="str">
        <f>INDEX(Pääluokka!$I$2:$I$100,MATCH(VALUE(LEFT(Taulukko1[[#This Row],[TOL2008]],2)),Pääluokka!$G$2:$G$100,0))</f>
        <v>Palvelualat (G-N, R, S)</v>
      </c>
      <c r="L2080" s="41">
        <f t="shared" si="320"/>
        <v>74</v>
      </c>
      <c r="M2080" s="43">
        <f t="shared" si="321"/>
        <v>41183</v>
      </c>
      <c r="N2080" s="43">
        <f t="shared" si="322"/>
        <v>41257</v>
      </c>
      <c r="O2080" s="43">
        <f t="shared" si="323"/>
        <v>41183</v>
      </c>
      <c r="P2080" s="43">
        <f t="shared" si="324"/>
        <v>41244</v>
      </c>
      <c r="Q2080" s="41">
        <f t="shared" si="325"/>
        <v>2012</v>
      </c>
      <c r="R2080" s="41">
        <f t="shared" si="326"/>
        <v>2012</v>
      </c>
      <c r="S2080" s="43" t="str">
        <f>YEAR(Taulukko1[[#This Row],[Alku KK]])&amp;"Q"&amp;ROUNDDOWN((MONTH(Taulukko1[[#This Row],[Alku KK]])-1)/3+1,0)</f>
        <v>2012Q4</v>
      </c>
      <c r="T2080" s="43" t="str">
        <f>YEAR(Taulukko1[[#This Row],[Loppu KK]])&amp;"Q"&amp;ROUNDDOWN((MONTH(Taulukko1[[#This Row],[Loppu KK]])-1)/3+1,0)</f>
        <v>2012Q4</v>
      </c>
      <c r="U2080" s="66">
        <f>IF(COUNT(Taulukko1[[#This Row],[Neuvottelujen alaiset ]])=1,Taulukko1[[#This Row],[Neuvottelujen alaiset ]],Taulukko1[[#This Row],[Vähennystarve]])</f>
        <v>19</v>
      </c>
      <c r="V2080" s="44" t="str">
        <f t="shared" si="327"/>
        <v>NA</v>
      </c>
      <c r="W2080" s="44">
        <f t="shared" si="328"/>
        <v>0.84210526315789469</v>
      </c>
      <c r="X2080" s="44" t="str">
        <f t="shared" si="329"/>
        <v>NA</v>
      </c>
      <c r="Y2080" s="90" t="b">
        <f>AND(MONTH(Taulukko1[[#This Row],[Alku PVM]] )=6,DAY(Taulukko1[[#This Row],[Alku PVM]] )&gt;19)</f>
        <v>0</v>
      </c>
      <c r="Z2080" s="90" t="b">
        <f>AND(MONTH(Taulukko1[[#This Row],[Loppu PVM]] )=6,DAY(Taulukko1[[#This Row],[Loppu PVM]] )&gt;19)</f>
        <v>0</v>
      </c>
      <c r="AA2080" s="90" t="b">
        <f>OR(MONTH(Taulukko1[[#This Row],[Alku PVM]] )&lt;=5,AND(MONTH(Taulukko1[[#This Row],[Alku PVM]] )=6,DAY(Taulukko1[[#This Row],[Alku PVM]] )&lt;20))</f>
        <v>0</v>
      </c>
      <c r="AB2080" s="90" t="b">
        <f>OR(MONTH(Taulukko1[[#This Row],[Loppu PVM]])&lt;=5,AND(MONTH(Taulukko1[[#This Row],[Loppu PVM]] )=6,DAY(Taulukko1[[#This Row],[Loppu PVM]])&lt;20))</f>
        <v>0</v>
      </c>
      <c r="AC2080" s="90" t="b">
        <f>OR(MONTH(Taulukko1[[#This Row],[Alku PVM]] )&lt;=3,AND(MONTH(Taulukko1[[#This Row],[Alku PVM]] )=3))</f>
        <v>0</v>
      </c>
      <c r="AD2080" s="90" t="b">
        <f>OR(MONTH(Taulukko1[[#This Row],[Loppu PVM]] )&lt;=3,AND(MONTH(Taulukko1[[#This Row],[Loppu PVM]] )=3))</f>
        <v>0</v>
      </c>
      <c r="AE2080" s="90" t="b">
        <f>OR(MONTH(Taulukko1[[#This Row],[Alku PVM]] )&lt;=9,AND(MONTH(Taulukko1[[#This Row],[Alku PVM]] )=9))</f>
        <v>0</v>
      </c>
      <c r="AF2080" s="90" t="b">
        <f>OR(MONTH(Taulukko1[[#This Row],[Loppu PVM]])&lt;=9,AND(MONTH(Taulukko1[[#This Row],[Loppu PVM]] )=9))</f>
        <v>0</v>
      </c>
      <c r="AG2080" s="90" t="b">
        <f>OR(MONTH(Taulukko1[[#This Row],[Alku PVM]] )&lt;=6,AND(MONTH(Taulukko1[[#This Row],[Alku PVM]] )=6))</f>
        <v>0</v>
      </c>
      <c r="AH2080" s="90" t="b">
        <f>OR(MONTH(Taulukko1[[#This Row],[Loppu PVM]])&lt;=6,AND(MONTH(Taulukko1[[#This Row],[Loppu PVM]] )=6))</f>
        <v>0</v>
      </c>
    </row>
    <row r="2081" spans="1:34" ht="12.75" customHeight="1">
      <c r="A2081" t="s">
        <v>4243</v>
      </c>
      <c r="B2081" s="23">
        <v>41183</v>
      </c>
      <c r="C2081" t="s">
        <v>4242</v>
      </c>
      <c r="E2081" s="62">
        <v>10</v>
      </c>
      <c r="F2081" s="4"/>
      <c r="G2081" s="5"/>
      <c r="H2081" s="22">
        <v>25</v>
      </c>
      <c r="I2081" s="126" t="e">
        <f>INDEX('TOL2008'!B:B,MATCH(A2081,'TOL2008'!A:A,0))</f>
        <v>#N/A</v>
      </c>
      <c r="J2081" s="126" t="e">
        <f>INDEX(Pääluokka!$H$2:$H$100,MATCH(VALUE(LEFT(Taulukko1[[#This Row],[TOL2008]],2)),Pääluokka!$G$2:$G$100,0))</f>
        <v>#N/A</v>
      </c>
      <c r="K2081" s="126" t="e">
        <f>INDEX(Pääluokka!$I$2:$I$100,MATCH(VALUE(LEFT(Taulukko1[[#This Row],[TOL2008]],2)),Pääluokka!$G$2:$G$100,0))</f>
        <v>#N/A</v>
      </c>
      <c r="L2081" s="41" t="str">
        <f t="shared" si="320"/>
        <v>NA</v>
      </c>
      <c r="M2081" s="43">
        <f t="shared" si="321"/>
        <v>41183</v>
      </c>
      <c r="N2081" s="43">
        <f t="shared" si="322"/>
        <v>41234</v>
      </c>
      <c r="O2081" s="43">
        <f t="shared" si="323"/>
        <v>41183</v>
      </c>
      <c r="P2081" s="43">
        <f t="shared" si="324"/>
        <v>41214</v>
      </c>
      <c r="Q2081" s="41">
        <f t="shared" si="325"/>
        <v>2012</v>
      </c>
      <c r="R2081" s="41">
        <f t="shared" si="326"/>
        <v>2012</v>
      </c>
      <c r="S2081" s="43" t="str">
        <f>YEAR(Taulukko1[[#This Row],[Alku KK]])&amp;"Q"&amp;ROUNDDOWN((MONTH(Taulukko1[[#This Row],[Alku KK]])-1)/3+1,0)</f>
        <v>2012Q4</v>
      </c>
      <c r="T2081" s="43" t="str">
        <f>YEAR(Taulukko1[[#This Row],[Loppu KK]])&amp;"Q"&amp;ROUNDDOWN((MONTH(Taulukko1[[#This Row],[Loppu KK]])-1)/3+1,0)</f>
        <v>2012Q4</v>
      </c>
      <c r="U2081" s="66">
        <f>IF(COUNT(Taulukko1[[#This Row],[Neuvottelujen alaiset ]])=1,Taulukko1[[#This Row],[Neuvottelujen alaiset ]],Taulukko1[[#This Row],[Vähennystarve]])</f>
        <v>25</v>
      </c>
      <c r="V2081" s="44">
        <f t="shared" si="327"/>
        <v>0.4</v>
      </c>
      <c r="W2081" s="44" t="str">
        <f t="shared" si="328"/>
        <v>NA</v>
      </c>
      <c r="X2081" s="44" t="str">
        <f t="shared" si="329"/>
        <v>NA</v>
      </c>
      <c r="Y2081" s="90" t="b">
        <f>AND(MONTH(Taulukko1[[#This Row],[Alku PVM]] )=6,DAY(Taulukko1[[#This Row],[Alku PVM]] )&gt;19)</f>
        <v>0</v>
      </c>
      <c r="Z2081" s="90" t="b">
        <f>AND(MONTH(Taulukko1[[#This Row],[Loppu PVM]] )=6,DAY(Taulukko1[[#This Row],[Loppu PVM]] )&gt;19)</f>
        <v>0</v>
      </c>
      <c r="AA2081" s="90" t="b">
        <f>OR(MONTH(Taulukko1[[#This Row],[Alku PVM]] )&lt;=5,AND(MONTH(Taulukko1[[#This Row],[Alku PVM]] )=6,DAY(Taulukko1[[#This Row],[Alku PVM]] )&lt;20))</f>
        <v>0</v>
      </c>
      <c r="AB2081" s="90" t="b">
        <f>OR(MONTH(Taulukko1[[#This Row],[Loppu PVM]])&lt;=5,AND(MONTH(Taulukko1[[#This Row],[Loppu PVM]] )=6,DAY(Taulukko1[[#This Row],[Loppu PVM]])&lt;20))</f>
        <v>0</v>
      </c>
      <c r="AC2081" s="90" t="b">
        <f>OR(MONTH(Taulukko1[[#This Row],[Alku PVM]] )&lt;=3,AND(MONTH(Taulukko1[[#This Row],[Alku PVM]] )=3))</f>
        <v>0</v>
      </c>
      <c r="AD2081" s="90" t="b">
        <f>OR(MONTH(Taulukko1[[#This Row],[Loppu PVM]] )&lt;=3,AND(MONTH(Taulukko1[[#This Row],[Loppu PVM]] )=3))</f>
        <v>0</v>
      </c>
      <c r="AE2081" s="90" t="b">
        <f>OR(MONTH(Taulukko1[[#This Row],[Alku PVM]] )&lt;=9,AND(MONTH(Taulukko1[[#This Row],[Alku PVM]] )=9))</f>
        <v>0</v>
      </c>
      <c r="AF2081" s="90" t="b">
        <f>OR(MONTH(Taulukko1[[#This Row],[Loppu PVM]])&lt;=9,AND(MONTH(Taulukko1[[#This Row],[Loppu PVM]] )=9))</f>
        <v>0</v>
      </c>
      <c r="AG2081" s="90" t="b">
        <f>OR(MONTH(Taulukko1[[#This Row],[Alku PVM]] )&lt;=6,AND(MONTH(Taulukko1[[#This Row],[Alku PVM]] )=6))</f>
        <v>0</v>
      </c>
      <c r="AH2081" s="90" t="b">
        <f>OR(MONTH(Taulukko1[[#This Row],[Loppu PVM]])&lt;=6,AND(MONTH(Taulukko1[[#This Row],[Loppu PVM]] )=6))</f>
        <v>0</v>
      </c>
    </row>
    <row r="2082" spans="1:34" ht="12.75" customHeight="1">
      <c r="A2082" t="s">
        <v>990</v>
      </c>
      <c r="B2082" s="23">
        <v>41183</v>
      </c>
      <c r="C2082" t="s">
        <v>4062</v>
      </c>
      <c r="D2082" s="5" t="s">
        <v>25</v>
      </c>
      <c r="E2082" s="62">
        <v>9</v>
      </c>
      <c r="F2082" s="4">
        <v>41201</v>
      </c>
      <c r="G2082" s="5">
        <v>0</v>
      </c>
      <c r="H2082" s="22">
        <v>244</v>
      </c>
      <c r="I2082" s="126">
        <f>INDEX('TOL2008'!B:B,MATCH(A2082,'TOL2008'!A:A,0))</f>
        <v>20600</v>
      </c>
      <c r="J2082" s="126" t="str">
        <f>INDEX(Pääluokka!$H$2:$H$100,MATCH(VALUE(LEFT(Taulukko1[[#This Row],[TOL2008]],2)),Pääluokka!$G$2:$G$100,0))</f>
        <v>Teollisuus</v>
      </c>
      <c r="K2082" s="126" t="str">
        <f>INDEX(Pääluokka!$I$2:$I$100,MATCH(VALUE(LEFT(Taulukko1[[#This Row],[TOL2008]],2)),Pääluokka!$G$2:$G$100,0))</f>
        <v>Teollisuus (C-E)</v>
      </c>
      <c r="L2082" s="41">
        <f t="shared" si="320"/>
        <v>18</v>
      </c>
      <c r="M2082" s="43">
        <f t="shared" si="321"/>
        <v>41183</v>
      </c>
      <c r="N2082" s="43">
        <f t="shared" si="322"/>
        <v>41201</v>
      </c>
      <c r="O2082" s="43">
        <f t="shared" si="323"/>
        <v>41183</v>
      </c>
      <c r="P2082" s="43">
        <f t="shared" si="324"/>
        <v>41183</v>
      </c>
      <c r="Q2082" s="41">
        <f t="shared" si="325"/>
        <v>2012</v>
      </c>
      <c r="R2082" s="41">
        <f t="shared" si="326"/>
        <v>2012</v>
      </c>
      <c r="S2082" s="43" t="str">
        <f>YEAR(Taulukko1[[#This Row],[Alku KK]])&amp;"Q"&amp;ROUNDDOWN((MONTH(Taulukko1[[#This Row],[Alku KK]])-1)/3+1,0)</f>
        <v>2012Q4</v>
      </c>
      <c r="T2082" s="43" t="str">
        <f>YEAR(Taulukko1[[#This Row],[Loppu KK]])&amp;"Q"&amp;ROUNDDOWN((MONTH(Taulukko1[[#This Row],[Loppu KK]])-1)/3+1,0)</f>
        <v>2012Q4</v>
      </c>
      <c r="U2082" s="66">
        <f>IF(COUNT(Taulukko1[[#This Row],[Neuvottelujen alaiset ]])=1,Taulukko1[[#This Row],[Neuvottelujen alaiset ]],Taulukko1[[#This Row],[Vähennystarve]])</f>
        <v>244</v>
      </c>
      <c r="V2082" s="44">
        <f t="shared" si="327"/>
        <v>3.6885245901639344E-2</v>
      </c>
      <c r="W2082" s="44">
        <f t="shared" si="328"/>
        <v>0</v>
      </c>
      <c r="X2082" s="44">
        <f t="shared" si="329"/>
        <v>0</v>
      </c>
      <c r="Y2082" s="90" t="b">
        <f>AND(MONTH(Taulukko1[[#This Row],[Alku PVM]] )=6,DAY(Taulukko1[[#This Row],[Alku PVM]] )&gt;19)</f>
        <v>0</v>
      </c>
      <c r="Z2082" s="90" t="b">
        <f>AND(MONTH(Taulukko1[[#This Row],[Loppu PVM]] )=6,DAY(Taulukko1[[#This Row],[Loppu PVM]] )&gt;19)</f>
        <v>0</v>
      </c>
      <c r="AA2082" s="90" t="b">
        <f>OR(MONTH(Taulukko1[[#This Row],[Alku PVM]] )&lt;=5,AND(MONTH(Taulukko1[[#This Row],[Alku PVM]] )=6,DAY(Taulukko1[[#This Row],[Alku PVM]] )&lt;20))</f>
        <v>0</v>
      </c>
      <c r="AB2082" s="90" t="b">
        <f>OR(MONTH(Taulukko1[[#This Row],[Loppu PVM]])&lt;=5,AND(MONTH(Taulukko1[[#This Row],[Loppu PVM]] )=6,DAY(Taulukko1[[#This Row],[Loppu PVM]])&lt;20))</f>
        <v>0</v>
      </c>
      <c r="AC2082" s="90" t="b">
        <f>OR(MONTH(Taulukko1[[#This Row],[Alku PVM]] )&lt;=3,AND(MONTH(Taulukko1[[#This Row],[Alku PVM]] )=3))</f>
        <v>0</v>
      </c>
      <c r="AD2082" s="90" t="b">
        <f>OR(MONTH(Taulukko1[[#This Row],[Loppu PVM]] )&lt;=3,AND(MONTH(Taulukko1[[#This Row],[Loppu PVM]] )=3))</f>
        <v>0</v>
      </c>
      <c r="AE2082" s="90" t="b">
        <f>OR(MONTH(Taulukko1[[#This Row],[Alku PVM]] )&lt;=9,AND(MONTH(Taulukko1[[#This Row],[Alku PVM]] )=9))</f>
        <v>0</v>
      </c>
      <c r="AF2082" s="90" t="b">
        <f>OR(MONTH(Taulukko1[[#This Row],[Loppu PVM]])&lt;=9,AND(MONTH(Taulukko1[[#This Row],[Loppu PVM]] )=9))</f>
        <v>0</v>
      </c>
      <c r="AG2082" s="90" t="b">
        <f>OR(MONTH(Taulukko1[[#This Row],[Alku PVM]] )&lt;=6,AND(MONTH(Taulukko1[[#This Row],[Alku PVM]] )=6))</f>
        <v>0</v>
      </c>
      <c r="AH2082" s="90" t="b">
        <f>OR(MONTH(Taulukko1[[#This Row],[Loppu PVM]])&lt;=6,AND(MONTH(Taulukko1[[#This Row],[Loppu PVM]] )=6))</f>
        <v>0</v>
      </c>
    </row>
    <row r="2083" spans="1:34" ht="12.75" customHeight="1">
      <c r="A2083" t="s">
        <v>4043</v>
      </c>
      <c r="B2083" s="23">
        <v>41183</v>
      </c>
      <c r="C2083" t="s">
        <v>4042</v>
      </c>
      <c r="D2083" s="5">
        <v>8</v>
      </c>
      <c r="E2083" s="62">
        <v>18</v>
      </c>
      <c r="F2083" s="4">
        <v>41232</v>
      </c>
      <c r="G2083" s="5">
        <v>3</v>
      </c>
      <c r="H2083" s="22">
        <v>59</v>
      </c>
      <c r="I2083" s="126" t="e">
        <f>INDEX('TOL2008'!B:B,MATCH(A2083,'TOL2008'!A:A,0))</f>
        <v>#N/A</v>
      </c>
      <c r="J2083" s="126" t="e">
        <f>INDEX(Pääluokka!$H$2:$H$100,MATCH(VALUE(LEFT(Taulukko1[[#This Row],[TOL2008]],2)),Pääluokka!$G$2:$G$100,0))</f>
        <v>#N/A</v>
      </c>
      <c r="K2083" s="126" t="e">
        <f>INDEX(Pääluokka!$I$2:$I$100,MATCH(VALUE(LEFT(Taulukko1[[#This Row],[TOL2008]],2)),Pääluokka!$G$2:$G$100,0))</f>
        <v>#N/A</v>
      </c>
      <c r="L2083" s="41">
        <f t="shared" si="320"/>
        <v>49</v>
      </c>
      <c r="M2083" s="43">
        <f t="shared" si="321"/>
        <v>41183</v>
      </c>
      <c r="N2083" s="43">
        <f t="shared" si="322"/>
        <v>41232</v>
      </c>
      <c r="O2083" s="43">
        <f t="shared" si="323"/>
        <v>41183</v>
      </c>
      <c r="P2083" s="43">
        <f t="shared" si="324"/>
        <v>41214</v>
      </c>
      <c r="Q2083" s="41">
        <f t="shared" si="325"/>
        <v>2012</v>
      </c>
      <c r="R2083" s="41">
        <f t="shared" si="326"/>
        <v>2012</v>
      </c>
      <c r="S2083" s="43" t="str">
        <f>YEAR(Taulukko1[[#This Row],[Alku KK]])&amp;"Q"&amp;ROUNDDOWN((MONTH(Taulukko1[[#This Row],[Alku KK]])-1)/3+1,0)</f>
        <v>2012Q4</v>
      </c>
      <c r="T2083" s="43" t="str">
        <f>YEAR(Taulukko1[[#This Row],[Loppu KK]])&amp;"Q"&amp;ROUNDDOWN((MONTH(Taulukko1[[#This Row],[Loppu KK]])-1)/3+1,0)</f>
        <v>2012Q4</v>
      </c>
      <c r="U2083" s="66">
        <f>IF(COUNT(Taulukko1[[#This Row],[Neuvottelujen alaiset ]])=1,Taulukko1[[#This Row],[Neuvottelujen alaiset ]],Taulukko1[[#This Row],[Vähennystarve]])</f>
        <v>59</v>
      </c>
      <c r="V2083" s="44">
        <f t="shared" si="327"/>
        <v>0.30508474576271188</v>
      </c>
      <c r="W2083" s="44">
        <f t="shared" si="328"/>
        <v>5.0847457627118647E-2</v>
      </c>
      <c r="X2083" s="44">
        <f t="shared" si="329"/>
        <v>0.16666666666666666</v>
      </c>
      <c r="Y2083" s="90" t="b">
        <f>AND(MONTH(Taulukko1[[#This Row],[Alku PVM]] )=6,DAY(Taulukko1[[#This Row],[Alku PVM]] )&gt;19)</f>
        <v>0</v>
      </c>
      <c r="Z2083" s="90" t="b">
        <f>AND(MONTH(Taulukko1[[#This Row],[Loppu PVM]] )=6,DAY(Taulukko1[[#This Row],[Loppu PVM]] )&gt;19)</f>
        <v>0</v>
      </c>
      <c r="AA2083" s="90" t="b">
        <f>OR(MONTH(Taulukko1[[#This Row],[Alku PVM]] )&lt;=5,AND(MONTH(Taulukko1[[#This Row],[Alku PVM]] )=6,DAY(Taulukko1[[#This Row],[Alku PVM]] )&lt;20))</f>
        <v>0</v>
      </c>
      <c r="AB2083" s="90" t="b">
        <f>OR(MONTH(Taulukko1[[#This Row],[Loppu PVM]])&lt;=5,AND(MONTH(Taulukko1[[#This Row],[Loppu PVM]] )=6,DAY(Taulukko1[[#This Row],[Loppu PVM]])&lt;20))</f>
        <v>0</v>
      </c>
      <c r="AC2083" s="90" t="b">
        <f>OR(MONTH(Taulukko1[[#This Row],[Alku PVM]] )&lt;=3,AND(MONTH(Taulukko1[[#This Row],[Alku PVM]] )=3))</f>
        <v>0</v>
      </c>
      <c r="AD2083" s="90" t="b">
        <f>OR(MONTH(Taulukko1[[#This Row],[Loppu PVM]] )&lt;=3,AND(MONTH(Taulukko1[[#This Row],[Loppu PVM]] )=3))</f>
        <v>0</v>
      </c>
      <c r="AE2083" s="90" t="b">
        <f>OR(MONTH(Taulukko1[[#This Row],[Alku PVM]] )&lt;=9,AND(MONTH(Taulukko1[[#This Row],[Alku PVM]] )=9))</f>
        <v>0</v>
      </c>
      <c r="AF2083" s="90" t="b">
        <f>OR(MONTH(Taulukko1[[#This Row],[Loppu PVM]])&lt;=9,AND(MONTH(Taulukko1[[#This Row],[Loppu PVM]] )=9))</f>
        <v>0</v>
      </c>
      <c r="AG2083" s="90" t="b">
        <f>OR(MONTH(Taulukko1[[#This Row],[Alku PVM]] )&lt;=6,AND(MONTH(Taulukko1[[#This Row],[Alku PVM]] )=6))</f>
        <v>0</v>
      </c>
      <c r="AH2083" s="90" t="b">
        <f>OR(MONTH(Taulukko1[[#This Row],[Loppu PVM]])&lt;=6,AND(MONTH(Taulukko1[[#This Row],[Loppu PVM]] )=6))</f>
        <v>0</v>
      </c>
    </row>
    <row r="2084" spans="1:34" ht="12.75" customHeight="1">
      <c r="A2084" s="21" t="s">
        <v>3977</v>
      </c>
      <c r="B2084" s="23">
        <v>41183</v>
      </c>
      <c r="C2084" s="21" t="s">
        <v>3976</v>
      </c>
      <c r="D2084" s="24"/>
      <c r="F2084" s="23">
        <v>41233</v>
      </c>
      <c r="G2084" s="24">
        <v>13</v>
      </c>
      <c r="H2084" s="22">
        <v>30</v>
      </c>
      <c r="I2084" s="126">
        <f>INDEX('TOL2008'!B:B,MATCH(A2084,'TOL2008'!A:A,0))</f>
        <v>23610</v>
      </c>
      <c r="J2084" s="126" t="str">
        <f>INDEX(Pääluokka!$H$2:$H$100,MATCH(VALUE(LEFT(Taulukko1[[#This Row],[TOL2008]],2)),Pääluokka!$G$2:$G$100,0))</f>
        <v>Teollisuus</v>
      </c>
      <c r="K2084" s="126" t="str">
        <f>INDEX(Pääluokka!$I$2:$I$100,MATCH(VALUE(LEFT(Taulukko1[[#This Row],[TOL2008]],2)),Pääluokka!$G$2:$G$100,0))</f>
        <v>Teollisuus (C-E)</v>
      </c>
      <c r="L2084" s="41">
        <f t="shared" si="320"/>
        <v>50</v>
      </c>
      <c r="M2084" s="43">
        <f t="shared" si="321"/>
        <v>41183</v>
      </c>
      <c r="N2084" s="43">
        <f t="shared" si="322"/>
        <v>41233</v>
      </c>
      <c r="O2084" s="43">
        <f t="shared" si="323"/>
        <v>41183</v>
      </c>
      <c r="P2084" s="43">
        <f t="shared" si="324"/>
        <v>41214</v>
      </c>
      <c r="Q2084" s="41">
        <f t="shared" si="325"/>
        <v>2012</v>
      </c>
      <c r="R2084" s="41">
        <f t="shared" si="326"/>
        <v>2012</v>
      </c>
      <c r="S2084" s="43" t="str">
        <f>YEAR(Taulukko1[[#This Row],[Alku KK]])&amp;"Q"&amp;ROUNDDOWN((MONTH(Taulukko1[[#This Row],[Alku KK]])-1)/3+1,0)</f>
        <v>2012Q4</v>
      </c>
      <c r="T2084" s="43" t="str">
        <f>YEAR(Taulukko1[[#This Row],[Loppu KK]])&amp;"Q"&amp;ROUNDDOWN((MONTH(Taulukko1[[#This Row],[Loppu KK]])-1)/3+1,0)</f>
        <v>2012Q4</v>
      </c>
      <c r="U2084" s="66">
        <f>IF(COUNT(Taulukko1[[#This Row],[Neuvottelujen alaiset ]])=1,Taulukko1[[#This Row],[Neuvottelujen alaiset ]],Taulukko1[[#This Row],[Vähennystarve]])</f>
        <v>30</v>
      </c>
      <c r="V2084" s="44" t="str">
        <f t="shared" si="327"/>
        <v>NA</v>
      </c>
      <c r="W2084" s="44">
        <f t="shared" si="328"/>
        <v>0.43333333333333335</v>
      </c>
      <c r="X2084" s="44" t="str">
        <f t="shared" si="329"/>
        <v>NA</v>
      </c>
      <c r="Y2084" s="90" t="b">
        <f>AND(MONTH(Taulukko1[[#This Row],[Alku PVM]] )=6,DAY(Taulukko1[[#This Row],[Alku PVM]] )&gt;19)</f>
        <v>0</v>
      </c>
      <c r="Z2084" s="90" t="b">
        <f>AND(MONTH(Taulukko1[[#This Row],[Loppu PVM]] )=6,DAY(Taulukko1[[#This Row],[Loppu PVM]] )&gt;19)</f>
        <v>0</v>
      </c>
      <c r="AA2084" s="90" t="b">
        <f>OR(MONTH(Taulukko1[[#This Row],[Alku PVM]] )&lt;=5,AND(MONTH(Taulukko1[[#This Row],[Alku PVM]] )=6,DAY(Taulukko1[[#This Row],[Alku PVM]] )&lt;20))</f>
        <v>0</v>
      </c>
      <c r="AB2084" s="90" t="b">
        <f>OR(MONTH(Taulukko1[[#This Row],[Loppu PVM]])&lt;=5,AND(MONTH(Taulukko1[[#This Row],[Loppu PVM]] )=6,DAY(Taulukko1[[#This Row],[Loppu PVM]])&lt;20))</f>
        <v>0</v>
      </c>
      <c r="AC2084" s="90" t="b">
        <f>OR(MONTH(Taulukko1[[#This Row],[Alku PVM]] )&lt;=3,AND(MONTH(Taulukko1[[#This Row],[Alku PVM]] )=3))</f>
        <v>0</v>
      </c>
      <c r="AD2084" s="90" t="b">
        <f>OR(MONTH(Taulukko1[[#This Row],[Loppu PVM]] )&lt;=3,AND(MONTH(Taulukko1[[#This Row],[Loppu PVM]] )=3))</f>
        <v>0</v>
      </c>
      <c r="AE2084" s="90" t="b">
        <f>OR(MONTH(Taulukko1[[#This Row],[Alku PVM]] )&lt;=9,AND(MONTH(Taulukko1[[#This Row],[Alku PVM]] )=9))</f>
        <v>0</v>
      </c>
      <c r="AF2084" s="90" t="b">
        <f>OR(MONTH(Taulukko1[[#This Row],[Loppu PVM]])&lt;=9,AND(MONTH(Taulukko1[[#This Row],[Loppu PVM]] )=9))</f>
        <v>0</v>
      </c>
      <c r="AG2084" s="90" t="b">
        <f>OR(MONTH(Taulukko1[[#This Row],[Alku PVM]] )&lt;=6,AND(MONTH(Taulukko1[[#This Row],[Alku PVM]] )=6))</f>
        <v>0</v>
      </c>
      <c r="AH2084" s="90" t="b">
        <f>OR(MONTH(Taulukko1[[#This Row],[Loppu PVM]])&lt;=6,AND(MONTH(Taulukko1[[#This Row],[Loppu PVM]] )=6))</f>
        <v>0</v>
      </c>
    </row>
    <row r="2085" spans="1:34" ht="12.75" customHeight="1">
      <c r="A2085" t="s">
        <v>3955</v>
      </c>
      <c r="B2085" s="23">
        <v>41183</v>
      </c>
      <c r="C2085" t="s">
        <v>1722</v>
      </c>
      <c r="E2085" s="62">
        <v>30</v>
      </c>
      <c r="F2085" s="4"/>
      <c r="G2085" s="5"/>
      <c r="H2085" s="22">
        <v>30</v>
      </c>
      <c r="I2085" s="126" t="e">
        <f>INDEX('TOL2008'!B:B,MATCH(A2085,'TOL2008'!A:A,0))</f>
        <v>#N/A</v>
      </c>
      <c r="J2085" s="126" t="e">
        <f>INDEX(Pääluokka!$H$2:$H$100,MATCH(VALUE(LEFT(Taulukko1[[#This Row],[TOL2008]],2)),Pääluokka!$G$2:$G$100,0))</f>
        <v>#N/A</v>
      </c>
      <c r="K2085" s="126" t="e">
        <f>INDEX(Pääluokka!$I$2:$I$100,MATCH(VALUE(LEFT(Taulukko1[[#This Row],[TOL2008]],2)),Pääluokka!$G$2:$G$100,0))</f>
        <v>#N/A</v>
      </c>
      <c r="L2085" s="41" t="str">
        <f t="shared" si="320"/>
        <v>NA</v>
      </c>
      <c r="M2085" s="43">
        <f t="shared" si="321"/>
        <v>41183</v>
      </c>
      <c r="N2085" s="43">
        <f t="shared" si="322"/>
        <v>41234</v>
      </c>
      <c r="O2085" s="43">
        <f t="shared" si="323"/>
        <v>41183</v>
      </c>
      <c r="P2085" s="43">
        <f t="shared" si="324"/>
        <v>41214</v>
      </c>
      <c r="Q2085" s="41">
        <f t="shared" si="325"/>
        <v>2012</v>
      </c>
      <c r="R2085" s="41">
        <f t="shared" si="326"/>
        <v>2012</v>
      </c>
      <c r="S2085" s="43" t="str">
        <f>YEAR(Taulukko1[[#This Row],[Alku KK]])&amp;"Q"&amp;ROUNDDOWN((MONTH(Taulukko1[[#This Row],[Alku KK]])-1)/3+1,0)</f>
        <v>2012Q4</v>
      </c>
      <c r="T2085" s="43" t="str">
        <f>YEAR(Taulukko1[[#This Row],[Loppu KK]])&amp;"Q"&amp;ROUNDDOWN((MONTH(Taulukko1[[#This Row],[Loppu KK]])-1)/3+1,0)</f>
        <v>2012Q4</v>
      </c>
      <c r="U2085" s="66">
        <f>IF(COUNT(Taulukko1[[#This Row],[Neuvottelujen alaiset ]])=1,Taulukko1[[#This Row],[Neuvottelujen alaiset ]],Taulukko1[[#This Row],[Vähennystarve]])</f>
        <v>30</v>
      </c>
      <c r="V2085" s="44">
        <f t="shared" si="327"/>
        <v>1</v>
      </c>
      <c r="W2085" s="44" t="str">
        <f t="shared" si="328"/>
        <v>NA</v>
      </c>
      <c r="X2085" s="44" t="str">
        <f t="shared" si="329"/>
        <v>NA</v>
      </c>
      <c r="Y2085" s="90" t="b">
        <f>AND(MONTH(Taulukko1[[#This Row],[Alku PVM]] )=6,DAY(Taulukko1[[#This Row],[Alku PVM]] )&gt;19)</f>
        <v>0</v>
      </c>
      <c r="Z2085" s="90" t="b">
        <f>AND(MONTH(Taulukko1[[#This Row],[Loppu PVM]] )=6,DAY(Taulukko1[[#This Row],[Loppu PVM]] )&gt;19)</f>
        <v>0</v>
      </c>
      <c r="AA2085" s="90" t="b">
        <f>OR(MONTH(Taulukko1[[#This Row],[Alku PVM]] )&lt;=5,AND(MONTH(Taulukko1[[#This Row],[Alku PVM]] )=6,DAY(Taulukko1[[#This Row],[Alku PVM]] )&lt;20))</f>
        <v>0</v>
      </c>
      <c r="AB2085" s="90" t="b">
        <f>OR(MONTH(Taulukko1[[#This Row],[Loppu PVM]])&lt;=5,AND(MONTH(Taulukko1[[#This Row],[Loppu PVM]] )=6,DAY(Taulukko1[[#This Row],[Loppu PVM]])&lt;20))</f>
        <v>0</v>
      </c>
      <c r="AC2085" s="90" t="b">
        <f>OR(MONTH(Taulukko1[[#This Row],[Alku PVM]] )&lt;=3,AND(MONTH(Taulukko1[[#This Row],[Alku PVM]] )=3))</f>
        <v>0</v>
      </c>
      <c r="AD2085" s="90" t="b">
        <f>OR(MONTH(Taulukko1[[#This Row],[Loppu PVM]] )&lt;=3,AND(MONTH(Taulukko1[[#This Row],[Loppu PVM]] )=3))</f>
        <v>0</v>
      </c>
      <c r="AE2085" s="90" t="b">
        <f>OR(MONTH(Taulukko1[[#This Row],[Alku PVM]] )&lt;=9,AND(MONTH(Taulukko1[[#This Row],[Alku PVM]] )=9))</f>
        <v>0</v>
      </c>
      <c r="AF2085" s="90" t="b">
        <f>OR(MONTH(Taulukko1[[#This Row],[Loppu PVM]])&lt;=9,AND(MONTH(Taulukko1[[#This Row],[Loppu PVM]] )=9))</f>
        <v>0</v>
      </c>
      <c r="AG2085" s="90" t="b">
        <f>OR(MONTH(Taulukko1[[#This Row],[Alku PVM]] )&lt;=6,AND(MONTH(Taulukko1[[#This Row],[Alku PVM]] )=6))</f>
        <v>0</v>
      </c>
      <c r="AH2085" s="90" t="b">
        <f>OR(MONTH(Taulukko1[[#This Row],[Loppu PVM]])&lt;=6,AND(MONTH(Taulukko1[[#This Row],[Loppu PVM]] )=6))</f>
        <v>0</v>
      </c>
    </row>
    <row r="2086" spans="1:34" ht="12.75" customHeight="1">
      <c r="A2086" t="s">
        <v>3933</v>
      </c>
      <c r="B2086" s="23">
        <v>41183</v>
      </c>
      <c r="C2086" t="s">
        <v>3932</v>
      </c>
      <c r="F2086" s="4"/>
      <c r="G2086" s="5"/>
      <c r="H2086" s="22">
        <v>55</v>
      </c>
      <c r="I2086" s="126" t="e">
        <f>INDEX('TOL2008'!B:B,MATCH(A2086,'TOL2008'!A:A,0))</f>
        <v>#N/A</v>
      </c>
      <c r="J2086" s="126" t="e">
        <f>INDEX(Pääluokka!$H$2:$H$100,MATCH(VALUE(LEFT(Taulukko1[[#This Row],[TOL2008]],2)),Pääluokka!$G$2:$G$100,0))</f>
        <v>#N/A</v>
      </c>
      <c r="K2086" s="126" t="e">
        <f>INDEX(Pääluokka!$I$2:$I$100,MATCH(VALUE(LEFT(Taulukko1[[#This Row],[TOL2008]],2)),Pääluokka!$G$2:$G$100,0))</f>
        <v>#N/A</v>
      </c>
      <c r="L2086" s="41" t="str">
        <f t="shared" si="320"/>
        <v>NA</v>
      </c>
      <c r="M2086" s="43">
        <f t="shared" si="321"/>
        <v>41183</v>
      </c>
      <c r="N2086" s="43">
        <f t="shared" si="322"/>
        <v>41234</v>
      </c>
      <c r="O2086" s="43">
        <f t="shared" si="323"/>
        <v>41183</v>
      </c>
      <c r="P2086" s="43">
        <f t="shared" si="324"/>
        <v>41214</v>
      </c>
      <c r="Q2086" s="41">
        <f t="shared" si="325"/>
        <v>2012</v>
      </c>
      <c r="R2086" s="41">
        <f t="shared" si="326"/>
        <v>2012</v>
      </c>
      <c r="S2086" s="43" t="str">
        <f>YEAR(Taulukko1[[#This Row],[Alku KK]])&amp;"Q"&amp;ROUNDDOWN((MONTH(Taulukko1[[#This Row],[Alku KK]])-1)/3+1,0)</f>
        <v>2012Q4</v>
      </c>
      <c r="T2086" s="43" t="str">
        <f>YEAR(Taulukko1[[#This Row],[Loppu KK]])&amp;"Q"&amp;ROUNDDOWN((MONTH(Taulukko1[[#This Row],[Loppu KK]])-1)/3+1,0)</f>
        <v>2012Q4</v>
      </c>
      <c r="U2086" s="66">
        <f>IF(COUNT(Taulukko1[[#This Row],[Neuvottelujen alaiset ]])=1,Taulukko1[[#This Row],[Neuvottelujen alaiset ]],Taulukko1[[#This Row],[Vähennystarve]])</f>
        <v>55</v>
      </c>
      <c r="V2086" s="44" t="str">
        <f t="shared" si="327"/>
        <v>NA</v>
      </c>
      <c r="W2086" s="44" t="str">
        <f t="shared" si="328"/>
        <v>NA</v>
      </c>
      <c r="X2086" s="44" t="str">
        <f t="shared" si="329"/>
        <v>NA</v>
      </c>
      <c r="Y2086" s="90" t="b">
        <f>AND(MONTH(Taulukko1[[#This Row],[Alku PVM]] )=6,DAY(Taulukko1[[#This Row],[Alku PVM]] )&gt;19)</f>
        <v>0</v>
      </c>
      <c r="Z2086" s="90" t="b">
        <f>AND(MONTH(Taulukko1[[#This Row],[Loppu PVM]] )=6,DAY(Taulukko1[[#This Row],[Loppu PVM]] )&gt;19)</f>
        <v>0</v>
      </c>
      <c r="AA2086" s="90" t="b">
        <f>OR(MONTH(Taulukko1[[#This Row],[Alku PVM]] )&lt;=5,AND(MONTH(Taulukko1[[#This Row],[Alku PVM]] )=6,DAY(Taulukko1[[#This Row],[Alku PVM]] )&lt;20))</f>
        <v>0</v>
      </c>
      <c r="AB2086" s="90" t="b">
        <f>OR(MONTH(Taulukko1[[#This Row],[Loppu PVM]])&lt;=5,AND(MONTH(Taulukko1[[#This Row],[Loppu PVM]] )=6,DAY(Taulukko1[[#This Row],[Loppu PVM]])&lt;20))</f>
        <v>0</v>
      </c>
      <c r="AC2086" s="90" t="b">
        <f>OR(MONTH(Taulukko1[[#This Row],[Alku PVM]] )&lt;=3,AND(MONTH(Taulukko1[[#This Row],[Alku PVM]] )=3))</f>
        <v>0</v>
      </c>
      <c r="AD2086" s="90" t="b">
        <f>OR(MONTH(Taulukko1[[#This Row],[Loppu PVM]] )&lt;=3,AND(MONTH(Taulukko1[[#This Row],[Loppu PVM]] )=3))</f>
        <v>0</v>
      </c>
      <c r="AE2086" s="90" t="b">
        <f>OR(MONTH(Taulukko1[[#This Row],[Alku PVM]] )&lt;=9,AND(MONTH(Taulukko1[[#This Row],[Alku PVM]] )=9))</f>
        <v>0</v>
      </c>
      <c r="AF2086" s="90" t="b">
        <f>OR(MONTH(Taulukko1[[#This Row],[Loppu PVM]])&lt;=9,AND(MONTH(Taulukko1[[#This Row],[Loppu PVM]] )=9))</f>
        <v>0</v>
      </c>
      <c r="AG2086" s="90" t="b">
        <f>OR(MONTH(Taulukko1[[#This Row],[Alku PVM]] )&lt;=6,AND(MONTH(Taulukko1[[#This Row],[Alku PVM]] )=6))</f>
        <v>0</v>
      </c>
      <c r="AH2086" s="90" t="b">
        <f>OR(MONTH(Taulukko1[[#This Row],[Loppu PVM]])&lt;=6,AND(MONTH(Taulukko1[[#This Row],[Loppu PVM]] )=6))</f>
        <v>0</v>
      </c>
    </row>
    <row r="2087" spans="1:34" ht="12.75" customHeight="1">
      <c r="A2087" s="21" t="s">
        <v>3928</v>
      </c>
      <c r="B2087" s="23">
        <v>41183</v>
      </c>
      <c r="C2087" s="21" t="s">
        <v>3927</v>
      </c>
      <c r="D2087" s="24"/>
      <c r="F2087" s="23">
        <v>41262</v>
      </c>
      <c r="G2087" s="24">
        <v>34</v>
      </c>
      <c r="H2087" s="22">
        <v>66</v>
      </c>
      <c r="I2087" s="126" t="e">
        <f>INDEX('TOL2008'!B:B,MATCH(A2087,'TOL2008'!A:A,0))</f>
        <v>#N/A</v>
      </c>
      <c r="J2087" s="126" t="e">
        <f>INDEX(Pääluokka!$H$2:$H$100,MATCH(VALUE(LEFT(Taulukko1[[#This Row],[TOL2008]],2)),Pääluokka!$G$2:$G$100,0))</f>
        <v>#N/A</v>
      </c>
      <c r="K2087" s="126" t="e">
        <f>INDEX(Pääluokka!$I$2:$I$100,MATCH(VALUE(LEFT(Taulukko1[[#This Row],[TOL2008]],2)),Pääluokka!$G$2:$G$100,0))</f>
        <v>#N/A</v>
      </c>
      <c r="L2087" s="41">
        <f t="shared" si="320"/>
        <v>79</v>
      </c>
      <c r="M2087" s="43">
        <f t="shared" si="321"/>
        <v>41183</v>
      </c>
      <c r="N2087" s="43">
        <f t="shared" si="322"/>
        <v>41262</v>
      </c>
      <c r="O2087" s="43">
        <f t="shared" si="323"/>
        <v>41183</v>
      </c>
      <c r="P2087" s="43">
        <f t="shared" si="324"/>
        <v>41244</v>
      </c>
      <c r="Q2087" s="41">
        <f t="shared" si="325"/>
        <v>2012</v>
      </c>
      <c r="R2087" s="41">
        <f t="shared" si="326"/>
        <v>2012</v>
      </c>
      <c r="S2087" s="43" t="str">
        <f>YEAR(Taulukko1[[#This Row],[Alku KK]])&amp;"Q"&amp;ROUNDDOWN((MONTH(Taulukko1[[#This Row],[Alku KK]])-1)/3+1,0)</f>
        <v>2012Q4</v>
      </c>
      <c r="T2087" s="43" t="str">
        <f>YEAR(Taulukko1[[#This Row],[Loppu KK]])&amp;"Q"&amp;ROUNDDOWN((MONTH(Taulukko1[[#This Row],[Loppu KK]])-1)/3+1,0)</f>
        <v>2012Q4</v>
      </c>
      <c r="U2087" s="66">
        <f>IF(COUNT(Taulukko1[[#This Row],[Neuvottelujen alaiset ]])=1,Taulukko1[[#This Row],[Neuvottelujen alaiset ]],Taulukko1[[#This Row],[Vähennystarve]])</f>
        <v>66</v>
      </c>
      <c r="V2087" s="44" t="str">
        <f t="shared" si="327"/>
        <v>NA</v>
      </c>
      <c r="W2087" s="44">
        <f t="shared" si="328"/>
        <v>0.51515151515151514</v>
      </c>
      <c r="X2087" s="44" t="str">
        <f t="shared" si="329"/>
        <v>NA</v>
      </c>
      <c r="Y2087" s="90" t="b">
        <f>AND(MONTH(Taulukko1[[#This Row],[Alku PVM]] )=6,DAY(Taulukko1[[#This Row],[Alku PVM]] )&gt;19)</f>
        <v>0</v>
      </c>
      <c r="Z2087" s="90" t="b">
        <f>AND(MONTH(Taulukko1[[#This Row],[Loppu PVM]] )=6,DAY(Taulukko1[[#This Row],[Loppu PVM]] )&gt;19)</f>
        <v>0</v>
      </c>
      <c r="AA2087" s="90" t="b">
        <f>OR(MONTH(Taulukko1[[#This Row],[Alku PVM]] )&lt;=5,AND(MONTH(Taulukko1[[#This Row],[Alku PVM]] )=6,DAY(Taulukko1[[#This Row],[Alku PVM]] )&lt;20))</f>
        <v>0</v>
      </c>
      <c r="AB2087" s="90" t="b">
        <f>OR(MONTH(Taulukko1[[#This Row],[Loppu PVM]])&lt;=5,AND(MONTH(Taulukko1[[#This Row],[Loppu PVM]] )=6,DAY(Taulukko1[[#This Row],[Loppu PVM]])&lt;20))</f>
        <v>0</v>
      </c>
      <c r="AC2087" s="90" t="b">
        <f>OR(MONTH(Taulukko1[[#This Row],[Alku PVM]] )&lt;=3,AND(MONTH(Taulukko1[[#This Row],[Alku PVM]] )=3))</f>
        <v>0</v>
      </c>
      <c r="AD2087" s="90" t="b">
        <f>OR(MONTH(Taulukko1[[#This Row],[Loppu PVM]] )&lt;=3,AND(MONTH(Taulukko1[[#This Row],[Loppu PVM]] )=3))</f>
        <v>0</v>
      </c>
      <c r="AE2087" s="90" t="b">
        <f>OR(MONTH(Taulukko1[[#This Row],[Alku PVM]] )&lt;=9,AND(MONTH(Taulukko1[[#This Row],[Alku PVM]] )=9))</f>
        <v>0</v>
      </c>
      <c r="AF2087" s="90" t="b">
        <f>OR(MONTH(Taulukko1[[#This Row],[Loppu PVM]])&lt;=9,AND(MONTH(Taulukko1[[#This Row],[Loppu PVM]] )=9))</f>
        <v>0</v>
      </c>
      <c r="AG2087" s="90" t="b">
        <f>OR(MONTH(Taulukko1[[#This Row],[Alku PVM]] )&lt;=6,AND(MONTH(Taulukko1[[#This Row],[Alku PVM]] )=6))</f>
        <v>0</v>
      </c>
      <c r="AH2087" s="90" t="b">
        <f>OR(MONTH(Taulukko1[[#This Row],[Loppu PVM]])&lt;=6,AND(MONTH(Taulukko1[[#This Row],[Loppu PVM]] )=6))</f>
        <v>0</v>
      </c>
    </row>
    <row r="2088" spans="1:34" ht="12.75" customHeight="1">
      <c r="A2088" t="s">
        <v>3831</v>
      </c>
      <c r="B2088" s="23">
        <v>41183</v>
      </c>
      <c r="C2088" t="s">
        <v>3830</v>
      </c>
      <c r="D2088" s="5">
        <v>130</v>
      </c>
      <c r="F2088" s="4">
        <v>41215</v>
      </c>
      <c r="G2088" s="5">
        <v>0</v>
      </c>
      <c r="H2088" s="22">
        <v>130</v>
      </c>
      <c r="I2088" s="126" t="e">
        <f>INDEX('TOL2008'!B:B,MATCH(A2088,'TOL2008'!A:A,0))</f>
        <v>#N/A</v>
      </c>
      <c r="J2088" s="126" t="e">
        <f>INDEX(Pääluokka!$H$2:$H$100,MATCH(VALUE(LEFT(Taulukko1[[#This Row],[TOL2008]],2)),Pääluokka!$G$2:$G$100,0))</f>
        <v>#N/A</v>
      </c>
      <c r="K2088" s="126" t="e">
        <f>INDEX(Pääluokka!$I$2:$I$100,MATCH(VALUE(LEFT(Taulukko1[[#This Row],[TOL2008]],2)),Pääluokka!$G$2:$G$100,0))</f>
        <v>#N/A</v>
      </c>
      <c r="L2088" s="41">
        <f t="shared" si="320"/>
        <v>32</v>
      </c>
      <c r="M2088" s="43">
        <f t="shared" si="321"/>
        <v>41183</v>
      </c>
      <c r="N2088" s="43">
        <f t="shared" si="322"/>
        <v>41215</v>
      </c>
      <c r="O2088" s="43">
        <f t="shared" si="323"/>
        <v>41183</v>
      </c>
      <c r="P2088" s="43">
        <f t="shared" si="324"/>
        <v>41214</v>
      </c>
      <c r="Q2088" s="41">
        <f t="shared" si="325"/>
        <v>2012</v>
      </c>
      <c r="R2088" s="41">
        <f t="shared" si="326"/>
        <v>2012</v>
      </c>
      <c r="S2088" s="43" t="str">
        <f>YEAR(Taulukko1[[#This Row],[Alku KK]])&amp;"Q"&amp;ROUNDDOWN((MONTH(Taulukko1[[#This Row],[Alku KK]])-1)/3+1,0)</f>
        <v>2012Q4</v>
      </c>
      <c r="T2088" s="43" t="str">
        <f>YEAR(Taulukko1[[#This Row],[Loppu KK]])&amp;"Q"&amp;ROUNDDOWN((MONTH(Taulukko1[[#This Row],[Loppu KK]])-1)/3+1,0)</f>
        <v>2012Q4</v>
      </c>
      <c r="U2088" s="66">
        <f>IF(COUNT(Taulukko1[[#This Row],[Neuvottelujen alaiset ]])=1,Taulukko1[[#This Row],[Neuvottelujen alaiset ]],Taulukko1[[#This Row],[Vähennystarve]])</f>
        <v>130</v>
      </c>
      <c r="V2088" s="44" t="str">
        <f t="shared" si="327"/>
        <v>NA</v>
      </c>
      <c r="W2088" s="44">
        <f t="shared" si="328"/>
        <v>0</v>
      </c>
      <c r="X2088" s="44" t="str">
        <f t="shared" si="329"/>
        <v>NA</v>
      </c>
      <c r="Y2088" s="90" t="b">
        <f>AND(MONTH(Taulukko1[[#This Row],[Alku PVM]] )=6,DAY(Taulukko1[[#This Row],[Alku PVM]] )&gt;19)</f>
        <v>0</v>
      </c>
      <c r="Z2088" s="90" t="b">
        <f>AND(MONTH(Taulukko1[[#This Row],[Loppu PVM]] )=6,DAY(Taulukko1[[#This Row],[Loppu PVM]] )&gt;19)</f>
        <v>0</v>
      </c>
      <c r="AA2088" s="90" t="b">
        <f>OR(MONTH(Taulukko1[[#This Row],[Alku PVM]] )&lt;=5,AND(MONTH(Taulukko1[[#This Row],[Alku PVM]] )=6,DAY(Taulukko1[[#This Row],[Alku PVM]] )&lt;20))</f>
        <v>0</v>
      </c>
      <c r="AB2088" s="90" t="b">
        <f>OR(MONTH(Taulukko1[[#This Row],[Loppu PVM]])&lt;=5,AND(MONTH(Taulukko1[[#This Row],[Loppu PVM]] )=6,DAY(Taulukko1[[#This Row],[Loppu PVM]])&lt;20))</f>
        <v>0</v>
      </c>
      <c r="AC2088" s="90" t="b">
        <f>OR(MONTH(Taulukko1[[#This Row],[Alku PVM]] )&lt;=3,AND(MONTH(Taulukko1[[#This Row],[Alku PVM]] )=3))</f>
        <v>0</v>
      </c>
      <c r="AD2088" s="90" t="b">
        <f>OR(MONTH(Taulukko1[[#This Row],[Loppu PVM]] )&lt;=3,AND(MONTH(Taulukko1[[#This Row],[Loppu PVM]] )=3))</f>
        <v>0</v>
      </c>
      <c r="AE2088" s="90" t="b">
        <f>OR(MONTH(Taulukko1[[#This Row],[Alku PVM]] )&lt;=9,AND(MONTH(Taulukko1[[#This Row],[Alku PVM]] )=9))</f>
        <v>0</v>
      </c>
      <c r="AF2088" s="90" t="b">
        <f>OR(MONTH(Taulukko1[[#This Row],[Loppu PVM]])&lt;=9,AND(MONTH(Taulukko1[[#This Row],[Loppu PVM]] )=9))</f>
        <v>0</v>
      </c>
      <c r="AG2088" s="90" t="b">
        <f>OR(MONTH(Taulukko1[[#This Row],[Alku PVM]] )&lt;=6,AND(MONTH(Taulukko1[[#This Row],[Alku PVM]] )=6))</f>
        <v>0</v>
      </c>
      <c r="AH2088" s="90" t="b">
        <f>OR(MONTH(Taulukko1[[#This Row],[Loppu PVM]])&lt;=6,AND(MONTH(Taulukko1[[#This Row],[Loppu PVM]] )=6))</f>
        <v>0</v>
      </c>
    </row>
    <row r="2089" spans="1:34" ht="12.75" customHeight="1">
      <c r="A2089" s="21" t="s">
        <v>614</v>
      </c>
      <c r="B2089" s="23">
        <v>41184</v>
      </c>
      <c r="C2089" s="21" t="s">
        <v>4285</v>
      </c>
      <c r="D2089" s="24"/>
      <c r="E2089" s="62">
        <v>130</v>
      </c>
      <c r="F2089" s="23">
        <v>41235</v>
      </c>
      <c r="G2089" s="24">
        <v>105</v>
      </c>
      <c r="H2089" s="22">
        <v>130</v>
      </c>
      <c r="I2089" s="126">
        <f>INDEX('TOL2008'!B:B,MATCH(A2089,'TOL2008'!A:A,0))</f>
        <v>28220</v>
      </c>
      <c r="J2089" s="126" t="str">
        <f>INDEX(Pääluokka!$H$2:$H$100,MATCH(VALUE(LEFT(Taulukko1[[#This Row],[TOL2008]],2)),Pääluokka!$G$2:$G$100,0))</f>
        <v>Teollisuus</v>
      </c>
      <c r="K2089" s="126" t="str">
        <f>INDEX(Pääluokka!$I$2:$I$100,MATCH(VALUE(LEFT(Taulukko1[[#This Row],[TOL2008]],2)),Pääluokka!$G$2:$G$100,0))</f>
        <v>Teollisuus (C-E)</v>
      </c>
      <c r="L2089" s="41">
        <f t="shared" si="320"/>
        <v>51</v>
      </c>
      <c r="M2089" s="43">
        <f t="shared" si="321"/>
        <v>41184</v>
      </c>
      <c r="N2089" s="43">
        <f t="shared" si="322"/>
        <v>41235</v>
      </c>
      <c r="O2089" s="43">
        <f t="shared" si="323"/>
        <v>41183</v>
      </c>
      <c r="P2089" s="43">
        <f t="shared" si="324"/>
        <v>41214</v>
      </c>
      <c r="Q2089" s="41">
        <f t="shared" si="325"/>
        <v>2012</v>
      </c>
      <c r="R2089" s="41">
        <f t="shared" si="326"/>
        <v>2012</v>
      </c>
      <c r="S2089" s="43" t="str">
        <f>YEAR(Taulukko1[[#This Row],[Alku KK]])&amp;"Q"&amp;ROUNDDOWN((MONTH(Taulukko1[[#This Row],[Alku KK]])-1)/3+1,0)</f>
        <v>2012Q4</v>
      </c>
      <c r="T2089" s="43" t="str">
        <f>YEAR(Taulukko1[[#This Row],[Loppu KK]])&amp;"Q"&amp;ROUNDDOWN((MONTH(Taulukko1[[#This Row],[Loppu KK]])-1)/3+1,0)</f>
        <v>2012Q4</v>
      </c>
      <c r="U2089" s="66">
        <f>IF(COUNT(Taulukko1[[#This Row],[Neuvottelujen alaiset ]])=1,Taulukko1[[#This Row],[Neuvottelujen alaiset ]],Taulukko1[[#This Row],[Vähennystarve]])</f>
        <v>130</v>
      </c>
      <c r="V2089" s="44">
        <f t="shared" si="327"/>
        <v>1</v>
      </c>
      <c r="W2089" s="44">
        <f t="shared" si="328"/>
        <v>0.80769230769230771</v>
      </c>
      <c r="X2089" s="44">
        <f t="shared" si="329"/>
        <v>0.80769230769230771</v>
      </c>
      <c r="Y2089" s="90" t="b">
        <f>AND(MONTH(Taulukko1[[#This Row],[Alku PVM]] )=6,DAY(Taulukko1[[#This Row],[Alku PVM]] )&gt;19)</f>
        <v>0</v>
      </c>
      <c r="Z2089" s="90" t="b">
        <f>AND(MONTH(Taulukko1[[#This Row],[Loppu PVM]] )=6,DAY(Taulukko1[[#This Row],[Loppu PVM]] )&gt;19)</f>
        <v>0</v>
      </c>
      <c r="AA2089" s="90" t="b">
        <f>OR(MONTH(Taulukko1[[#This Row],[Alku PVM]] )&lt;=5,AND(MONTH(Taulukko1[[#This Row],[Alku PVM]] )=6,DAY(Taulukko1[[#This Row],[Alku PVM]] )&lt;20))</f>
        <v>0</v>
      </c>
      <c r="AB2089" s="90" t="b">
        <f>OR(MONTH(Taulukko1[[#This Row],[Loppu PVM]])&lt;=5,AND(MONTH(Taulukko1[[#This Row],[Loppu PVM]] )=6,DAY(Taulukko1[[#This Row],[Loppu PVM]])&lt;20))</f>
        <v>0</v>
      </c>
      <c r="AC2089" s="90" t="b">
        <f>OR(MONTH(Taulukko1[[#This Row],[Alku PVM]] )&lt;=3,AND(MONTH(Taulukko1[[#This Row],[Alku PVM]] )=3))</f>
        <v>0</v>
      </c>
      <c r="AD2089" s="90" t="b">
        <f>OR(MONTH(Taulukko1[[#This Row],[Loppu PVM]] )&lt;=3,AND(MONTH(Taulukko1[[#This Row],[Loppu PVM]] )=3))</f>
        <v>0</v>
      </c>
      <c r="AE2089" s="90" t="b">
        <f>OR(MONTH(Taulukko1[[#This Row],[Alku PVM]] )&lt;=9,AND(MONTH(Taulukko1[[#This Row],[Alku PVM]] )=9))</f>
        <v>0</v>
      </c>
      <c r="AF2089" s="90" t="b">
        <f>OR(MONTH(Taulukko1[[#This Row],[Loppu PVM]])&lt;=9,AND(MONTH(Taulukko1[[#This Row],[Loppu PVM]] )=9))</f>
        <v>0</v>
      </c>
      <c r="AG2089" s="90" t="b">
        <f>OR(MONTH(Taulukko1[[#This Row],[Alku PVM]] )&lt;=6,AND(MONTH(Taulukko1[[#This Row],[Alku PVM]] )=6))</f>
        <v>0</v>
      </c>
      <c r="AH2089" s="90" t="b">
        <f>OR(MONTH(Taulukko1[[#This Row],[Loppu PVM]])&lt;=6,AND(MONTH(Taulukko1[[#This Row],[Loppu PVM]] )=6))</f>
        <v>0</v>
      </c>
    </row>
    <row r="2090" spans="1:34" ht="12.75" customHeight="1">
      <c r="A2090" t="s">
        <v>1931</v>
      </c>
      <c r="B2090" s="23">
        <v>41184</v>
      </c>
      <c r="C2090" t="s">
        <v>4010</v>
      </c>
      <c r="D2090" s="5" t="s">
        <v>25</v>
      </c>
      <c r="F2090" s="4">
        <v>41234</v>
      </c>
      <c r="G2090" s="5">
        <v>13</v>
      </c>
      <c r="H2090" s="22">
        <v>50</v>
      </c>
      <c r="I2090" s="126" t="e">
        <f>INDEX('TOL2008'!B:B,MATCH(A2090,'TOL2008'!A:A,0))</f>
        <v>#N/A</v>
      </c>
      <c r="J2090" s="126" t="e">
        <f>INDEX(Pääluokka!$H$2:$H$100,MATCH(VALUE(LEFT(Taulukko1[[#This Row],[TOL2008]],2)),Pääluokka!$G$2:$G$100,0))</f>
        <v>#N/A</v>
      </c>
      <c r="K2090" s="126" t="e">
        <f>INDEX(Pääluokka!$I$2:$I$100,MATCH(VALUE(LEFT(Taulukko1[[#This Row],[TOL2008]],2)),Pääluokka!$G$2:$G$100,0))</f>
        <v>#N/A</v>
      </c>
      <c r="L2090" s="41">
        <f t="shared" si="320"/>
        <v>50</v>
      </c>
      <c r="M2090" s="43">
        <f t="shared" si="321"/>
        <v>41184</v>
      </c>
      <c r="N2090" s="43">
        <f t="shared" si="322"/>
        <v>41234</v>
      </c>
      <c r="O2090" s="43">
        <f t="shared" si="323"/>
        <v>41183</v>
      </c>
      <c r="P2090" s="43">
        <f t="shared" si="324"/>
        <v>41214</v>
      </c>
      <c r="Q2090" s="41">
        <f t="shared" si="325"/>
        <v>2012</v>
      </c>
      <c r="R2090" s="41">
        <f t="shared" si="326"/>
        <v>2012</v>
      </c>
      <c r="S2090" s="43" t="str">
        <f>YEAR(Taulukko1[[#This Row],[Alku KK]])&amp;"Q"&amp;ROUNDDOWN((MONTH(Taulukko1[[#This Row],[Alku KK]])-1)/3+1,0)</f>
        <v>2012Q4</v>
      </c>
      <c r="T2090" s="43" t="str">
        <f>YEAR(Taulukko1[[#This Row],[Loppu KK]])&amp;"Q"&amp;ROUNDDOWN((MONTH(Taulukko1[[#This Row],[Loppu KK]])-1)/3+1,0)</f>
        <v>2012Q4</v>
      </c>
      <c r="U2090" s="66">
        <f>IF(COUNT(Taulukko1[[#This Row],[Neuvottelujen alaiset ]])=1,Taulukko1[[#This Row],[Neuvottelujen alaiset ]],Taulukko1[[#This Row],[Vähennystarve]])</f>
        <v>50</v>
      </c>
      <c r="V2090" s="44" t="str">
        <f t="shared" si="327"/>
        <v>NA</v>
      </c>
      <c r="W2090" s="44">
        <f t="shared" si="328"/>
        <v>0.26</v>
      </c>
      <c r="X2090" s="44" t="str">
        <f t="shared" si="329"/>
        <v>NA</v>
      </c>
      <c r="Y2090" s="90" t="b">
        <f>AND(MONTH(Taulukko1[[#This Row],[Alku PVM]] )=6,DAY(Taulukko1[[#This Row],[Alku PVM]] )&gt;19)</f>
        <v>0</v>
      </c>
      <c r="Z2090" s="90" t="b">
        <f>AND(MONTH(Taulukko1[[#This Row],[Loppu PVM]] )=6,DAY(Taulukko1[[#This Row],[Loppu PVM]] )&gt;19)</f>
        <v>0</v>
      </c>
      <c r="AA2090" s="90" t="b">
        <f>OR(MONTH(Taulukko1[[#This Row],[Alku PVM]] )&lt;=5,AND(MONTH(Taulukko1[[#This Row],[Alku PVM]] )=6,DAY(Taulukko1[[#This Row],[Alku PVM]] )&lt;20))</f>
        <v>0</v>
      </c>
      <c r="AB2090" s="90" t="b">
        <f>OR(MONTH(Taulukko1[[#This Row],[Loppu PVM]])&lt;=5,AND(MONTH(Taulukko1[[#This Row],[Loppu PVM]] )=6,DAY(Taulukko1[[#This Row],[Loppu PVM]])&lt;20))</f>
        <v>0</v>
      </c>
      <c r="AC2090" s="90" t="b">
        <f>OR(MONTH(Taulukko1[[#This Row],[Alku PVM]] )&lt;=3,AND(MONTH(Taulukko1[[#This Row],[Alku PVM]] )=3))</f>
        <v>0</v>
      </c>
      <c r="AD2090" s="90" t="b">
        <f>OR(MONTH(Taulukko1[[#This Row],[Loppu PVM]] )&lt;=3,AND(MONTH(Taulukko1[[#This Row],[Loppu PVM]] )=3))</f>
        <v>0</v>
      </c>
      <c r="AE2090" s="90" t="b">
        <f>OR(MONTH(Taulukko1[[#This Row],[Alku PVM]] )&lt;=9,AND(MONTH(Taulukko1[[#This Row],[Alku PVM]] )=9))</f>
        <v>0</v>
      </c>
      <c r="AF2090" s="90" t="b">
        <f>OR(MONTH(Taulukko1[[#This Row],[Loppu PVM]])&lt;=9,AND(MONTH(Taulukko1[[#This Row],[Loppu PVM]] )=9))</f>
        <v>0</v>
      </c>
      <c r="AG2090" s="90" t="b">
        <f>OR(MONTH(Taulukko1[[#This Row],[Alku PVM]] )&lt;=6,AND(MONTH(Taulukko1[[#This Row],[Alku PVM]] )=6))</f>
        <v>0</v>
      </c>
      <c r="AH2090" s="90" t="b">
        <f>OR(MONTH(Taulukko1[[#This Row],[Loppu PVM]])&lt;=6,AND(MONTH(Taulukko1[[#This Row],[Loppu PVM]] )=6))</f>
        <v>0</v>
      </c>
    </row>
    <row r="2091" spans="1:34" ht="12.75" customHeight="1">
      <c r="A2091" t="s">
        <v>4241</v>
      </c>
      <c r="B2091" s="23">
        <v>41185</v>
      </c>
      <c r="C2091" t="s">
        <v>4240</v>
      </c>
      <c r="E2091" s="62">
        <v>50</v>
      </c>
      <c r="F2091" s="4"/>
      <c r="G2091" s="5"/>
      <c r="H2091" s="22">
        <v>50</v>
      </c>
      <c r="I2091" s="126" t="e">
        <f>INDEX('TOL2008'!B:B,MATCH(A2091,'TOL2008'!A:A,0))</f>
        <v>#N/A</v>
      </c>
      <c r="J2091" s="126" t="e">
        <f>INDEX(Pääluokka!$H$2:$H$100,MATCH(VALUE(LEFT(Taulukko1[[#This Row],[TOL2008]],2)),Pääluokka!$G$2:$G$100,0))</f>
        <v>#N/A</v>
      </c>
      <c r="K2091" s="126" t="e">
        <f>INDEX(Pääluokka!$I$2:$I$100,MATCH(VALUE(LEFT(Taulukko1[[#This Row],[TOL2008]],2)),Pääluokka!$G$2:$G$100,0))</f>
        <v>#N/A</v>
      </c>
      <c r="L2091" s="41" t="str">
        <f t="shared" si="320"/>
        <v>NA</v>
      </c>
      <c r="M2091" s="43">
        <f t="shared" si="321"/>
        <v>41185</v>
      </c>
      <c r="N2091" s="43">
        <f t="shared" si="322"/>
        <v>41236</v>
      </c>
      <c r="O2091" s="43">
        <f t="shared" si="323"/>
        <v>41183</v>
      </c>
      <c r="P2091" s="43">
        <f t="shared" si="324"/>
        <v>41214</v>
      </c>
      <c r="Q2091" s="41">
        <f t="shared" si="325"/>
        <v>2012</v>
      </c>
      <c r="R2091" s="41">
        <f t="shared" si="326"/>
        <v>2012</v>
      </c>
      <c r="S2091" s="43" t="str">
        <f>YEAR(Taulukko1[[#This Row],[Alku KK]])&amp;"Q"&amp;ROUNDDOWN((MONTH(Taulukko1[[#This Row],[Alku KK]])-1)/3+1,0)</f>
        <v>2012Q4</v>
      </c>
      <c r="T2091" s="43" t="str">
        <f>YEAR(Taulukko1[[#This Row],[Loppu KK]])&amp;"Q"&amp;ROUNDDOWN((MONTH(Taulukko1[[#This Row],[Loppu KK]])-1)/3+1,0)</f>
        <v>2012Q4</v>
      </c>
      <c r="U2091" s="66">
        <f>IF(COUNT(Taulukko1[[#This Row],[Neuvottelujen alaiset ]])=1,Taulukko1[[#This Row],[Neuvottelujen alaiset ]],Taulukko1[[#This Row],[Vähennystarve]])</f>
        <v>50</v>
      </c>
      <c r="V2091" s="44">
        <f t="shared" si="327"/>
        <v>1</v>
      </c>
      <c r="W2091" s="44" t="str">
        <f t="shared" si="328"/>
        <v>NA</v>
      </c>
      <c r="X2091" s="44" t="str">
        <f t="shared" si="329"/>
        <v>NA</v>
      </c>
      <c r="Y2091" s="90" t="b">
        <f>AND(MONTH(Taulukko1[[#This Row],[Alku PVM]] )=6,DAY(Taulukko1[[#This Row],[Alku PVM]] )&gt;19)</f>
        <v>0</v>
      </c>
      <c r="Z2091" s="90" t="b">
        <f>AND(MONTH(Taulukko1[[#This Row],[Loppu PVM]] )=6,DAY(Taulukko1[[#This Row],[Loppu PVM]] )&gt;19)</f>
        <v>0</v>
      </c>
      <c r="AA2091" s="90" t="b">
        <f>OR(MONTH(Taulukko1[[#This Row],[Alku PVM]] )&lt;=5,AND(MONTH(Taulukko1[[#This Row],[Alku PVM]] )=6,DAY(Taulukko1[[#This Row],[Alku PVM]] )&lt;20))</f>
        <v>0</v>
      </c>
      <c r="AB2091" s="90" t="b">
        <f>OR(MONTH(Taulukko1[[#This Row],[Loppu PVM]])&lt;=5,AND(MONTH(Taulukko1[[#This Row],[Loppu PVM]] )=6,DAY(Taulukko1[[#This Row],[Loppu PVM]])&lt;20))</f>
        <v>0</v>
      </c>
      <c r="AC2091" s="90" t="b">
        <f>OR(MONTH(Taulukko1[[#This Row],[Alku PVM]] )&lt;=3,AND(MONTH(Taulukko1[[#This Row],[Alku PVM]] )=3))</f>
        <v>0</v>
      </c>
      <c r="AD2091" s="90" t="b">
        <f>OR(MONTH(Taulukko1[[#This Row],[Loppu PVM]] )&lt;=3,AND(MONTH(Taulukko1[[#This Row],[Loppu PVM]] )=3))</f>
        <v>0</v>
      </c>
      <c r="AE2091" s="90" t="b">
        <f>OR(MONTH(Taulukko1[[#This Row],[Alku PVM]] )&lt;=9,AND(MONTH(Taulukko1[[#This Row],[Alku PVM]] )=9))</f>
        <v>0</v>
      </c>
      <c r="AF2091" s="90" t="b">
        <f>OR(MONTH(Taulukko1[[#This Row],[Loppu PVM]])&lt;=9,AND(MONTH(Taulukko1[[#This Row],[Loppu PVM]] )=9))</f>
        <v>0</v>
      </c>
      <c r="AG2091" s="90" t="b">
        <f>OR(MONTH(Taulukko1[[#This Row],[Alku PVM]] )&lt;=6,AND(MONTH(Taulukko1[[#This Row],[Alku PVM]] )=6))</f>
        <v>0</v>
      </c>
      <c r="AH2091" s="90" t="b">
        <f>OR(MONTH(Taulukko1[[#This Row],[Loppu PVM]])&lt;=6,AND(MONTH(Taulukko1[[#This Row],[Loppu PVM]] )=6))</f>
        <v>0</v>
      </c>
    </row>
    <row r="2092" spans="1:34" ht="12.75" customHeight="1">
      <c r="A2092" s="21" t="s">
        <v>3683</v>
      </c>
      <c r="B2092" s="23">
        <v>41185</v>
      </c>
      <c r="C2092" s="21" t="s">
        <v>4102</v>
      </c>
      <c r="D2092" s="24"/>
      <c r="F2092" s="23"/>
      <c r="G2092" s="24"/>
      <c r="H2092" s="22">
        <v>150</v>
      </c>
      <c r="I2092" s="126" t="e">
        <f>INDEX('TOL2008'!B:B,MATCH(A2092,'TOL2008'!A:A,0))</f>
        <v>#N/A</v>
      </c>
      <c r="J2092" s="126" t="e">
        <f>INDEX(Pääluokka!$H$2:$H$100,MATCH(VALUE(LEFT(Taulukko1[[#This Row],[TOL2008]],2)),Pääluokka!$G$2:$G$100,0))</f>
        <v>#N/A</v>
      </c>
      <c r="K2092" s="126" t="e">
        <f>INDEX(Pääluokka!$I$2:$I$100,MATCH(VALUE(LEFT(Taulukko1[[#This Row],[TOL2008]],2)),Pääluokka!$G$2:$G$100,0))</f>
        <v>#N/A</v>
      </c>
      <c r="L2092" s="41" t="str">
        <f t="shared" si="320"/>
        <v>NA</v>
      </c>
      <c r="M2092" s="43">
        <f t="shared" si="321"/>
        <v>41185</v>
      </c>
      <c r="N2092" s="43">
        <f t="shared" si="322"/>
        <v>41236</v>
      </c>
      <c r="O2092" s="43">
        <f t="shared" si="323"/>
        <v>41183</v>
      </c>
      <c r="P2092" s="43">
        <f t="shared" si="324"/>
        <v>41214</v>
      </c>
      <c r="Q2092" s="41">
        <f t="shared" si="325"/>
        <v>2012</v>
      </c>
      <c r="R2092" s="41">
        <f t="shared" si="326"/>
        <v>2012</v>
      </c>
      <c r="S2092" s="43" t="str">
        <f>YEAR(Taulukko1[[#This Row],[Alku KK]])&amp;"Q"&amp;ROUNDDOWN((MONTH(Taulukko1[[#This Row],[Alku KK]])-1)/3+1,0)</f>
        <v>2012Q4</v>
      </c>
      <c r="T2092" s="43" t="str">
        <f>YEAR(Taulukko1[[#This Row],[Loppu KK]])&amp;"Q"&amp;ROUNDDOWN((MONTH(Taulukko1[[#This Row],[Loppu KK]])-1)/3+1,0)</f>
        <v>2012Q4</v>
      </c>
      <c r="U2092" s="66">
        <f>IF(COUNT(Taulukko1[[#This Row],[Neuvottelujen alaiset ]])=1,Taulukko1[[#This Row],[Neuvottelujen alaiset ]],Taulukko1[[#This Row],[Vähennystarve]])</f>
        <v>150</v>
      </c>
      <c r="V2092" s="44" t="str">
        <f t="shared" si="327"/>
        <v>NA</v>
      </c>
      <c r="W2092" s="44" t="str">
        <f t="shared" si="328"/>
        <v>NA</v>
      </c>
      <c r="X2092" s="44" t="str">
        <f t="shared" si="329"/>
        <v>NA</v>
      </c>
      <c r="Y2092" s="90" t="b">
        <f>AND(MONTH(Taulukko1[[#This Row],[Alku PVM]] )=6,DAY(Taulukko1[[#This Row],[Alku PVM]] )&gt;19)</f>
        <v>0</v>
      </c>
      <c r="Z2092" s="90" t="b">
        <f>AND(MONTH(Taulukko1[[#This Row],[Loppu PVM]] )=6,DAY(Taulukko1[[#This Row],[Loppu PVM]] )&gt;19)</f>
        <v>0</v>
      </c>
      <c r="AA2092" s="90" t="b">
        <f>OR(MONTH(Taulukko1[[#This Row],[Alku PVM]] )&lt;=5,AND(MONTH(Taulukko1[[#This Row],[Alku PVM]] )=6,DAY(Taulukko1[[#This Row],[Alku PVM]] )&lt;20))</f>
        <v>0</v>
      </c>
      <c r="AB2092" s="90" t="b">
        <f>OR(MONTH(Taulukko1[[#This Row],[Loppu PVM]])&lt;=5,AND(MONTH(Taulukko1[[#This Row],[Loppu PVM]] )=6,DAY(Taulukko1[[#This Row],[Loppu PVM]])&lt;20))</f>
        <v>0</v>
      </c>
      <c r="AC2092" s="90" t="b">
        <f>OR(MONTH(Taulukko1[[#This Row],[Alku PVM]] )&lt;=3,AND(MONTH(Taulukko1[[#This Row],[Alku PVM]] )=3))</f>
        <v>0</v>
      </c>
      <c r="AD2092" s="90" t="b">
        <f>OR(MONTH(Taulukko1[[#This Row],[Loppu PVM]] )&lt;=3,AND(MONTH(Taulukko1[[#This Row],[Loppu PVM]] )=3))</f>
        <v>0</v>
      </c>
      <c r="AE2092" s="90" t="b">
        <f>OR(MONTH(Taulukko1[[#This Row],[Alku PVM]] )&lt;=9,AND(MONTH(Taulukko1[[#This Row],[Alku PVM]] )=9))</f>
        <v>0</v>
      </c>
      <c r="AF2092" s="90" t="b">
        <f>OR(MONTH(Taulukko1[[#This Row],[Loppu PVM]])&lt;=9,AND(MONTH(Taulukko1[[#This Row],[Loppu PVM]] )=9))</f>
        <v>0</v>
      </c>
      <c r="AG2092" s="90" t="b">
        <f>OR(MONTH(Taulukko1[[#This Row],[Alku PVM]] )&lt;=6,AND(MONTH(Taulukko1[[#This Row],[Alku PVM]] )=6))</f>
        <v>0</v>
      </c>
      <c r="AH2092" s="90" t="b">
        <f>OR(MONTH(Taulukko1[[#This Row],[Loppu PVM]])&lt;=6,AND(MONTH(Taulukko1[[#This Row],[Loppu PVM]] )=6))</f>
        <v>0</v>
      </c>
    </row>
    <row r="2093" spans="1:34" ht="12.75" customHeight="1">
      <c r="A2093" t="s">
        <v>4075</v>
      </c>
      <c r="B2093" s="23">
        <v>41185</v>
      </c>
      <c r="C2093" t="s">
        <v>3392</v>
      </c>
      <c r="E2093" s="62">
        <v>25</v>
      </c>
      <c r="F2093" s="4">
        <v>41228</v>
      </c>
      <c r="G2093" s="5">
        <v>12</v>
      </c>
      <c r="H2093" s="22">
        <v>30</v>
      </c>
      <c r="I2093" s="126" t="e">
        <f>INDEX('TOL2008'!B:B,MATCH(A2093,'TOL2008'!A:A,0))</f>
        <v>#N/A</v>
      </c>
      <c r="J2093" s="126" t="e">
        <f>INDEX(Pääluokka!$H$2:$H$100,MATCH(VALUE(LEFT(Taulukko1[[#This Row],[TOL2008]],2)),Pääluokka!$G$2:$G$100,0))</f>
        <v>#N/A</v>
      </c>
      <c r="K2093" s="126" t="e">
        <f>INDEX(Pääluokka!$I$2:$I$100,MATCH(VALUE(LEFT(Taulukko1[[#This Row],[TOL2008]],2)),Pääluokka!$G$2:$G$100,0))</f>
        <v>#N/A</v>
      </c>
      <c r="L2093" s="41">
        <f t="shared" si="320"/>
        <v>43</v>
      </c>
      <c r="M2093" s="43">
        <f t="shared" si="321"/>
        <v>41185</v>
      </c>
      <c r="N2093" s="43">
        <f t="shared" si="322"/>
        <v>41228</v>
      </c>
      <c r="O2093" s="43">
        <f t="shared" si="323"/>
        <v>41183</v>
      </c>
      <c r="P2093" s="43">
        <f t="shared" si="324"/>
        <v>41214</v>
      </c>
      <c r="Q2093" s="41">
        <f t="shared" si="325"/>
        <v>2012</v>
      </c>
      <c r="R2093" s="41">
        <f t="shared" si="326"/>
        <v>2012</v>
      </c>
      <c r="S2093" s="43" t="str">
        <f>YEAR(Taulukko1[[#This Row],[Alku KK]])&amp;"Q"&amp;ROUNDDOWN((MONTH(Taulukko1[[#This Row],[Alku KK]])-1)/3+1,0)</f>
        <v>2012Q4</v>
      </c>
      <c r="T2093" s="43" t="str">
        <f>YEAR(Taulukko1[[#This Row],[Loppu KK]])&amp;"Q"&amp;ROUNDDOWN((MONTH(Taulukko1[[#This Row],[Loppu KK]])-1)/3+1,0)</f>
        <v>2012Q4</v>
      </c>
      <c r="U2093" s="66">
        <f>IF(COUNT(Taulukko1[[#This Row],[Neuvottelujen alaiset ]])=1,Taulukko1[[#This Row],[Neuvottelujen alaiset ]],Taulukko1[[#This Row],[Vähennystarve]])</f>
        <v>30</v>
      </c>
      <c r="V2093" s="44">
        <f t="shared" si="327"/>
        <v>0.83333333333333337</v>
      </c>
      <c r="W2093" s="44">
        <f t="shared" si="328"/>
        <v>0.4</v>
      </c>
      <c r="X2093" s="44">
        <f t="shared" si="329"/>
        <v>0.48</v>
      </c>
      <c r="Y2093" s="90" t="b">
        <f>AND(MONTH(Taulukko1[[#This Row],[Alku PVM]] )=6,DAY(Taulukko1[[#This Row],[Alku PVM]] )&gt;19)</f>
        <v>0</v>
      </c>
      <c r="Z2093" s="90" t="b">
        <f>AND(MONTH(Taulukko1[[#This Row],[Loppu PVM]] )=6,DAY(Taulukko1[[#This Row],[Loppu PVM]] )&gt;19)</f>
        <v>0</v>
      </c>
      <c r="AA2093" s="90" t="b">
        <f>OR(MONTH(Taulukko1[[#This Row],[Alku PVM]] )&lt;=5,AND(MONTH(Taulukko1[[#This Row],[Alku PVM]] )=6,DAY(Taulukko1[[#This Row],[Alku PVM]] )&lt;20))</f>
        <v>0</v>
      </c>
      <c r="AB2093" s="90" t="b">
        <f>OR(MONTH(Taulukko1[[#This Row],[Loppu PVM]])&lt;=5,AND(MONTH(Taulukko1[[#This Row],[Loppu PVM]] )=6,DAY(Taulukko1[[#This Row],[Loppu PVM]])&lt;20))</f>
        <v>0</v>
      </c>
      <c r="AC2093" s="90" t="b">
        <f>OR(MONTH(Taulukko1[[#This Row],[Alku PVM]] )&lt;=3,AND(MONTH(Taulukko1[[#This Row],[Alku PVM]] )=3))</f>
        <v>0</v>
      </c>
      <c r="AD2093" s="90" t="b">
        <f>OR(MONTH(Taulukko1[[#This Row],[Loppu PVM]] )&lt;=3,AND(MONTH(Taulukko1[[#This Row],[Loppu PVM]] )=3))</f>
        <v>0</v>
      </c>
      <c r="AE2093" s="90" t="b">
        <f>OR(MONTH(Taulukko1[[#This Row],[Alku PVM]] )&lt;=9,AND(MONTH(Taulukko1[[#This Row],[Alku PVM]] )=9))</f>
        <v>0</v>
      </c>
      <c r="AF2093" s="90" t="b">
        <f>OR(MONTH(Taulukko1[[#This Row],[Loppu PVM]])&lt;=9,AND(MONTH(Taulukko1[[#This Row],[Loppu PVM]] )=9))</f>
        <v>0</v>
      </c>
      <c r="AG2093" s="90" t="b">
        <f>OR(MONTH(Taulukko1[[#This Row],[Alku PVM]] )&lt;=6,AND(MONTH(Taulukko1[[#This Row],[Alku PVM]] )=6))</f>
        <v>0</v>
      </c>
      <c r="AH2093" s="90" t="b">
        <f>OR(MONTH(Taulukko1[[#This Row],[Loppu PVM]])&lt;=6,AND(MONTH(Taulukko1[[#This Row],[Loppu PVM]] )=6))</f>
        <v>0</v>
      </c>
    </row>
    <row r="2094" spans="1:34" ht="12.75" customHeight="1">
      <c r="A2094" t="s">
        <v>3836</v>
      </c>
      <c r="B2094" s="23">
        <v>41185</v>
      </c>
      <c r="C2094" t="s">
        <v>3835</v>
      </c>
      <c r="F2094" s="4">
        <v>41236</v>
      </c>
      <c r="G2094" s="5">
        <v>2</v>
      </c>
      <c r="H2094" s="22">
        <v>30</v>
      </c>
      <c r="I2094" s="126">
        <f>INDEX('TOL2008'!B:B,MATCH(A2094,'TOL2008'!A:A,0))</f>
        <v>84130</v>
      </c>
      <c r="J2094" s="126" t="str">
        <f>INDEX(Pääluokka!$H$2:$H$100,MATCH(VALUE(LEFT(Taulukko1[[#This Row],[TOL2008]],2)),Pääluokka!$G$2:$G$100,0))</f>
        <v>Julkinen hallinto ja maanpuolustus; pakollinen sosiaalivakuutus</v>
      </c>
      <c r="K2094" s="126" t="str">
        <f>INDEX(Pääluokka!$I$2:$I$100,MATCH(VALUE(LEFT(Taulukko1[[#This Row],[TOL2008]],2)),Pääluokka!$G$2:$G$100,0))</f>
        <v>Muut toimialat (O-Q, T-X)</v>
      </c>
      <c r="L2094" s="41">
        <f t="shared" si="320"/>
        <v>51</v>
      </c>
      <c r="M2094" s="43">
        <f t="shared" si="321"/>
        <v>41185</v>
      </c>
      <c r="N2094" s="43">
        <f t="shared" si="322"/>
        <v>41236</v>
      </c>
      <c r="O2094" s="43">
        <f t="shared" si="323"/>
        <v>41183</v>
      </c>
      <c r="P2094" s="43">
        <f t="shared" si="324"/>
        <v>41214</v>
      </c>
      <c r="Q2094" s="41">
        <f t="shared" si="325"/>
        <v>2012</v>
      </c>
      <c r="R2094" s="41">
        <f t="shared" si="326"/>
        <v>2012</v>
      </c>
      <c r="S2094" s="43" t="str">
        <f>YEAR(Taulukko1[[#This Row],[Alku KK]])&amp;"Q"&amp;ROUNDDOWN((MONTH(Taulukko1[[#This Row],[Alku KK]])-1)/3+1,0)</f>
        <v>2012Q4</v>
      </c>
      <c r="T2094" s="43" t="str">
        <f>YEAR(Taulukko1[[#This Row],[Loppu KK]])&amp;"Q"&amp;ROUNDDOWN((MONTH(Taulukko1[[#This Row],[Loppu KK]])-1)/3+1,0)</f>
        <v>2012Q4</v>
      </c>
      <c r="U2094" s="66">
        <f>IF(COUNT(Taulukko1[[#This Row],[Neuvottelujen alaiset ]])=1,Taulukko1[[#This Row],[Neuvottelujen alaiset ]],Taulukko1[[#This Row],[Vähennystarve]])</f>
        <v>30</v>
      </c>
      <c r="V2094" s="44" t="str">
        <f t="shared" si="327"/>
        <v>NA</v>
      </c>
      <c r="W2094" s="44">
        <f t="shared" si="328"/>
        <v>6.6666666666666666E-2</v>
      </c>
      <c r="X2094" s="44" t="str">
        <f t="shared" si="329"/>
        <v>NA</v>
      </c>
      <c r="Y2094" s="90" t="b">
        <f>AND(MONTH(Taulukko1[[#This Row],[Alku PVM]] )=6,DAY(Taulukko1[[#This Row],[Alku PVM]] )&gt;19)</f>
        <v>0</v>
      </c>
      <c r="Z2094" s="90" t="b">
        <f>AND(MONTH(Taulukko1[[#This Row],[Loppu PVM]] )=6,DAY(Taulukko1[[#This Row],[Loppu PVM]] )&gt;19)</f>
        <v>0</v>
      </c>
      <c r="AA2094" s="90" t="b">
        <f>OR(MONTH(Taulukko1[[#This Row],[Alku PVM]] )&lt;=5,AND(MONTH(Taulukko1[[#This Row],[Alku PVM]] )=6,DAY(Taulukko1[[#This Row],[Alku PVM]] )&lt;20))</f>
        <v>0</v>
      </c>
      <c r="AB2094" s="90" t="b">
        <f>OR(MONTH(Taulukko1[[#This Row],[Loppu PVM]])&lt;=5,AND(MONTH(Taulukko1[[#This Row],[Loppu PVM]] )=6,DAY(Taulukko1[[#This Row],[Loppu PVM]])&lt;20))</f>
        <v>0</v>
      </c>
      <c r="AC2094" s="90" t="b">
        <f>OR(MONTH(Taulukko1[[#This Row],[Alku PVM]] )&lt;=3,AND(MONTH(Taulukko1[[#This Row],[Alku PVM]] )=3))</f>
        <v>0</v>
      </c>
      <c r="AD2094" s="90" t="b">
        <f>OR(MONTH(Taulukko1[[#This Row],[Loppu PVM]] )&lt;=3,AND(MONTH(Taulukko1[[#This Row],[Loppu PVM]] )=3))</f>
        <v>0</v>
      </c>
      <c r="AE2094" s="90" t="b">
        <f>OR(MONTH(Taulukko1[[#This Row],[Alku PVM]] )&lt;=9,AND(MONTH(Taulukko1[[#This Row],[Alku PVM]] )=9))</f>
        <v>0</v>
      </c>
      <c r="AF2094" s="90" t="b">
        <f>OR(MONTH(Taulukko1[[#This Row],[Loppu PVM]])&lt;=9,AND(MONTH(Taulukko1[[#This Row],[Loppu PVM]] )=9))</f>
        <v>0</v>
      </c>
      <c r="AG2094" s="90" t="b">
        <f>OR(MONTH(Taulukko1[[#This Row],[Alku PVM]] )&lt;=6,AND(MONTH(Taulukko1[[#This Row],[Alku PVM]] )=6))</f>
        <v>0</v>
      </c>
      <c r="AH2094" s="90" t="b">
        <f>OR(MONTH(Taulukko1[[#This Row],[Loppu PVM]])&lt;=6,AND(MONTH(Taulukko1[[#This Row],[Loppu PVM]] )=6))</f>
        <v>0</v>
      </c>
    </row>
    <row r="2095" spans="1:34" ht="12.75" customHeight="1">
      <c r="A2095" t="s">
        <v>3908</v>
      </c>
      <c r="B2095" s="23">
        <v>41187</v>
      </c>
      <c r="C2095" t="s">
        <v>3907</v>
      </c>
      <c r="D2095" s="24">
        <v>520</v>
      </c>
      <c r="E2095" s="62">
        <v>50</v>
      </c>
      <c r="F2095" s="4">
        <v>41254</v>
      </c>
      <c r="G2095" s="5">
        <v>31</v>
      </c>
      <c r="H2095" s="22">
        <v>520</v>
      </c>
      <c r="I2095" s="126" t="e">
        <f>INDEX('TOL2008'!B:B,MATCH(A2095,'TOL2008'!A:A,0))</f>
        <v>#N/A</v>
      </c>
      <c r="J2095" s="126" t="e">
        <f>INDEX(Pääluokka!$H$2:$H$100,MATCH(VALUE(LEFT(Taulukko1[[#This Row],[TOL2008]],2)),Pääluokka!$G$2:$G$100,0))</f>
        <v>#N/A</v>
      </c>
      <c r="K2095" s="126" t="e">
        <f>INDEX(Pääluokka!$I$2:$I$100,MATCH(VALUE(LEFT(Taulukko1[[#This Row],[TOL2008]],2)),Pääluokka!$G$2:$G$100,0))</f>
        <v>#N/A</v>
      </c>
      <c r="L2095" s="41">
        <f t="shared" si="320"/>
        <v>67</v>
      </c>
      <c r="M2095" s="43">
        <f t="shared" si="321"/>
        <v>41187</v>
      </c>
      <c r="N2095" s="43">
        <f t="shared" si="322"/>
        <v>41254</v>
      </c>
      <c r="O2095" s="43">
        <f t="shared" si="323"/>
        <v>41183</v>
      </c>
      <c r="P2095" s="43">
        <f t="shared" si="324"/>
        <v>41244</v>
      </c>
      <c r="Q2095" s="41">
        <f t="shared" si="325"/>
        <v>2012</v>
      </c>
      <c r="R2095" s="41">
        <f t="shared" si="326"/>
        <v>2012</v>
      </c>
      <c r="S2095" s="43" t="str">
        <f>YEAR(Taulukko1[[#This Row],[Alku KK]])&amp;"Q"&amp;ROUNDDOWN((MONTH(Taulukko1[[#This Row],[Alku KK]])-1)/3+1,0)</f>
        <v>2012Q4</v>
      </c>
      <c r="T2095" s="43" t="str">
        <f>YEAR(Taulukko1[[#This Row],[Loppu KK]])&amp;"Q"&amp;ROUNDDOWN((MONTH(Taulukko1[[#This Row],[Loppu KK]])-1)/3+1,0)</f>
        <v>2012Q4</v>
      </c>
      <c r="U2095" s="66">
        <f>IF(COUNT(Taulukko1[[#This Row],[Neuvottelujen alaiset ]])=1,Taulukko1[[#This Row],[Neuvottelujen alaiset ]],Taulukko1[[#This Row],[Vähennystarve]])</f>
        <v>520</v>
      </c>
      <c r="V2095" s="44">
        <f t="shared" si="327"/>
        <v>9.6153846153846159E-2</v>
      </c>
      <c r="W2095" s="44">
        <f t="shared" si="328"/>
        <v>5.9615384615384619E-2</v>
      </c>
      <c r="X2095" s="44">
        <f t="shared" si="329"/>
        <v>0.62</v>
      </c>
      <c r="Y2095" s="90" t="b">
        <f>AND(MONTH(Taulukko1[[#This Row],[Alku PVM]] )=6,DAY(Taulukko1[[#This Row],[Alku PVM]] )&gt;19)</f>
        <v>0</v>
      </c>
      <c r="Z2095" s="90" t="b">
        <f>AND(MONTH(Taulukko1[[#This Row],[Loppu PVM]] )=6,DAY(Taulukko1[[#This Row],[Loppu PVM]] )&gt;19)</f>
        <v>0</v>
      </c>
      <c r="AA2095" s="90" t="b">
        <f>OR(MONTH(Taulukko1[[#This Row],[Alku PVM]] )&lt;=5,AND(MONTH(Taulukko1[[#This Row],[Alku PVM]] )=6,DAY(Taulukko1[[#This Row],[Alku PVM]] )&lt;20))</f>
        <v>0</v>
      </c>
      <c r="AB2095" s="90" t="b">
        <f>OR(MONTH(Taulukko1[[#This Row],[Loppu PVM]])&lt;=5,AND(MONTH(Taulukko1[[#This Row],[Loppu PVM]] )=6,DAY(Taulukko1[[#This Row],[Loppu PVM]])&lt;20))</f>
        <v>0</v>
      </c>
      <c r="AC2095" s="90" t="b">
        <f>OR(MONTH(Taulukko1[[#This Row],[Alku PVM]] )&lt;=3,AND(MONTH(Taulukko1[[#This Row],[Alku PVM]] )=3))</f>
        <v>0</v>
      </c>
      <c r="AD2095" s="90" t="b">
        <f>OR(MONTH(Taulukko1[[#This Row],[Loppu PVM]] )&lt;=3,AND(MONTH(Taulukko1[[#This Row],[Loppu PVM]] )=3))</f>
        <v>0</v>
      </c>
      <c r="AE2095" s="90" t="b">
        <f>OR(MONTH(Taulukko1[[#This Row],[Alku PVM]] )&lt;=9,AND(MONTH(Taulukko1[[#This Row],[Alku PVM]] )=9))</f>
        <v>0</v>
      </c>
      <c r="AF2095" s="90" t="b">
        <f>OR(MONTH(Taulukko1[[#This Row],[Loppu PVM]])&lt;=9,AND(MONTH(Taulukko1[[#This Row],[Loppu PVM]] )=9))</f>
        <v>0</v>
      </c>
      <c r="AG2095" s="90" t="b">
        <f>OR(MONTH(Taulukko1[[#This Row],[Alku PVM]] )&lt;=6,AND(MONTH(Taulukko1[[#This Row],[Alku PVM]] )=6))</f>
        <v>0</v>
      </c>
      <c r="AH2095" s="90" t="b">
        <f>OR(MONTH(Taulukko1[[#This Row],[Loppu PVM]])&lt;=6,AND(MONTH(Taulukko1[[#This Row],[Loppu PVM]] )=6))</f>
        <v>0</v>
      </c>
    </row>
    <row r="2096" spans="1:34" ht="12.75" customHeight="1">
      <c r="A2096" t="s">
        <v>1319</v>
      </c>
      <c r="B2096" s="23">
        <v>41190</v>
      </c>
      <c r="C2096" t="s">
        <v>4297</v>
      </c>
      <c r="D2096" s="5">
        <v>0</v>
      </c>
      <c r="E2096" s="62">
        <v>30</v>
      </c>
      <c r="F2096" s="4">
        <v>41240</v>
      </c>
      <c r="G2096" s="5">
        <v>23</v>
      </c>
      <c r="H2096" s="22">
        <v>65</v>
      </c>
      <c r="I2096" s="126">
        <f>INDEX('TOL2008'!B:B,MATCH(A2096,'TOL2008'!A:A,0))</f>
        <v>82200</v>
      </c>
      <c r="J2096" s="126" t="str">
        <f>INDEX(Pääluokka!$H$2:$H$100,MATCH(VALUE(LEFT(Taulukko1[[#This Row],[TOL2008]],2)),Pääluokka!$G$2:$G$100,0))</f>
        <v>Hallinto- ja tukipalvelutoiminta</v>
      </c>
      <c r="K2096" s="126" t="str">
        <f>INDEX(Pääluokka!$I$2:$I$100,MATCH(VALUE(LEFT(Taulukko1[[#This Row],[TOL2008]],2)),Pääluokka!$G$2:$G$100,0))</f>
        <v>Palvelualat (G-N, R, S)</v>
      </c>
      <c r="L2096" s="41">
        <f t="shared" si="320"/>
        <v>50</v>
      </c>
      <c r="M2096" s="43">
        <f t="shared" si="321"/>
        <v>41190</v>
      </c>
      <c r="N2096" s="43">
        <f t="shared" si="322"/>
        <v>41240</v>
      </c>
      <c r="O2096" s="43">
        <f t="shared" si="323"/>
        <v>41183</v>
      </c>
      <c r="P2096" s="43">
        <f t="shared" si="324"/>
        <v>41214</v>
      </c>
      <c r="Q2096" s="41">
        <f t="shared" si="325"/>
        <v>2012</v>
      </c>
      <c r="R2096" s="41">
        <f t="shared" si="326"/>
        <v>2012</v>
      </c>
      <c r="S2096" s="43" t="str">
        <f>YEAR(Taulukko1[[#This Row],[Alku KK]])&amp;"Q"&amp;ROUNDDOWN((MONTH(Taulukko1[[#This Row],[Alku KK]])-1)/3+1,0)</f>
        <v>2012Q4</v>
      </c>
      <c r="T2096" s="43" t="str">
        <f>YEAR(Taulukko1[[#This Row],[Loppu KK]])&amp;"Q"&amp;ROUNDDOWN((MONTH(Taulukko1[[#This Row],[Loppu KK]])-1)/3+1,0)</f>
        <v>2012Q4</v>
      </c>
      <c r="U2096" s="66">
        <f>IF(COUNT(Taulukko1[[#This Row],[Neuvottelujen alaiset ]])=1,Taulukko1[[#This Row],[Neuvottelujen alaiset ]],Taulukko1[[#This Row],[Vähennystarve]])</f>
        <v>65</v>
      </c>
      <c r="V2096" s="44">
        <f t="shared" si="327"/>
        <v>0.46153846153846156</v>
      </c>
      <c r="W2096" s="44">
        <f t="shared" si="328"/>
        <v>0.35384615384615387</v>
      </c>
      <c r="X2096" s="44">
        <f t="shared" si="329"/>
        <v>0.76666666666666672</v>
      </c>
      <c r="Y2096" s="90" t="b">
        <f>AND(MONTH(Taulukko1[[#This Row],[Alku PVM]] )=6,DAY(Taulukko1[[#This Row],[Alku PVM]] )&gt;19)</f>
        <v>0</v>
      </c>
      <c r="Z2096" s="90" t="b">
        <f>AND(MONTH(Taulukko1[[#This Row],[Loppu PVM]] )=6,DAY(Taulukko1[[#This Row],[Loppu PVM]] )&gt;19)</f>
        <v>0</v>
      </c>
      <c r="AA2096" s="90" t="b">
        <f>OR(MONTH(Taulukko1[[#This Row],[Alku PVM]] )&lt;=5,AND(MONTH(Taulukko1[[#This Row],[Alku PVM]] )=6,DAY(Taulukko1[[#This Row],[Alku PVM]] )&lt;20))</f>
        <v>0</v>
      </c>
      <c r="AB2096" s="90" t="b">
        <f>OR(MONTH(Taulukko1[[#This Row],[Loppu PVM]])&lt;=5,AND(MONTH(Taulukko1[[#This Row],[Loppu PVM]] )=6,DAY(Taulukko1[[#This Row],[Loppu PVM]])&lt;20))</f>
        <v>0</v>
      </c>
      <c r="AC2096" s="90" t="b">
        <f>OR(MONTH(Taulukko1[[#This Row],[Alku PVM]] )&lt;=3,AND(MONTH(Taulukko1[[#This Row],[Alku PVM]] )=3))</f>
        <v>0</v>
      </c>
      <c r="AD2096" s="90" t="b">
        <f>OR(MONTH(Taulukko1[[#This Row],[Loppu PVM]] )&lt;=3,AND(MONTH(Taulukko1[[#This Row],[Loppu PVM]] )=3))</f>
        <v>0</v>
      </c>
      <c r="AE2096" s="90" t="b">
        <f>OR(MONTH(Taulukko1[[#This Row],[Alku PVM]] )&lt;=9,AND(MONTH(Taulukko1[[#This Row],[Alku PVM]] )=9))</f>
        <v>0</v>
      </c>
      <c r="AF2096" s="90" t="b">
        <f>OR(MONTH(Taulukko1[[#This Row],[Loppu PVM]])&lt;=9,AND(MONTH(Taulukko1[[#This Row],[Loppu PVM]] )=9))</f>
        <v>0</v>
      </c>
      <c r="AG2096" s="90" t="b">
        <f>OR(MONTH(Taulukko1[[#This Row],[Alku PVM]] )&lt;=6,AND(MONTH(Taulukko1[[#This Row],[Alku PVM]] )=6))</f>
        <v>0</v>
      </c>
      <c r="AH2096" s="90" t="b">
        <f>OR(MONTH(Taulukko1[[#This Row],[Loppu PVM]])&lt;=6,AND(MONTH(Taulukko1[[#This Row],[Loppu PVM]] )=6))</f>
        <v>0</v>
      </c>
    </row>
    <row r="2097" spans="1:34" ht="12.75" customHeight="1">
      <c r="A2097" t="s">
        <v>231</v>
      </c>
      <c r="B2097" s="23">
        <v>41190</v>
      </c>
      <c r="C2097" t="s">
        <v>4005</v>
      </c>
      <c r="E2097" s="62">
        <v>60</v>
      </c>
      <c r="F2097" s="4">
        <v>41241</v>
      </c>
      <c r="G2097" s="5">
        <v>40</v>
      </c>
      <c r="H2097" s="22">
        <v>230</v>
      </c>
      <c r="I2097" s="126">
        <f>INDEX('TOL2008'!B:B,MATCH(A2097,'TOL2008'!A:A,0))</f>
        <v>10420</v>
      </c>
      <c r="J2097" s="126" t="str">
        <f>INDEX(Pääluokka!$H$2:$H$100,MATCH(VALUE(LEFT(Taulukko1[[#This Row],[TOL2008]],2)),Pääluokka!$G$2:$G$100,0))</f>
        <v>Teollisuus</v>
      </c>
      <c r="K2097" s="126" t="str">
        <f>INDEX(Pääluokka!$I$2:$I$100,MATCH(VALUE(LEFT(Taulukko1[[#This Row],[TOL2008]],2)),Pääluokka!$G$2:$G$100,0))</f>
        <v>Teollisuus (C-E)</v>
      </c>
      <c r="L2097" s="41">
        <f t="shared" si="320"/>
        <v>51</v>
      </c>
      <c r="M2097" s="43">
        <f t="shared" si="321"/>
        <v>41190</v>
      </c>
      <c r="N2097" s="43">
        <f t="shared" si="322"/>
        <v>41241</v>
      </c>
      <c r="O2097" s="43">
        <f t="shared" si="323"/>
        <v>41183</v>
      </c>
      <c r="P2097" s="43">
        <f t="shared" si="324"/>
        <v>41214</v>
      </c>
      <c r="Q2097" s="41">
        <f t="shared" si="325"/>
        <v>2012</v>
      </c>
      <c r="R2097" s="41">
        <f t="shared" si="326"/>
        <v>2012</v>
      </c>
      <c r="S2097" s="43" t="str">
        <f>YEAR(Taulukko1[[#This Row],[Alku KK]])&amp;"Q"&amp;ROUNDDOWN((MONTH(Taulukko1[[#This Row],[Alku KK]])-1)/3+1,0)</f>
        <v>2012Q4</v>
      </c>
      <c r="T2097" s="43" t="str">
        <f>YEAR(Taulukko1[[#This Row],[Loppu KK]])&amp;"Q"&amp;ROUNDDOWN((MONTH(Taulukko1[[#This Row],[Loppu KK]])-1)/3+1,0)</f>
        <v>2012Q4</v>
      </c>
      <c r="U2097" s="66">
        <f>IF(COUNT(Taulukko1[[#This Row],[Neuvottelujen alaiset ]])=1,Taulukko1[[#This Row],[Neuvottelujen alaiset ]],Taulukko1[[#This Row],[Vähennystarve]])</f>
        <v>230</v>
      </c>
      <c r="V2097" s="44">
        <f t="shared" si="327"/>
        <v>0.2608695652173913</v>
      </c>
      <c r="W2097" s="44">
        <f t="shared" si="328"/>
        <v>0.17391304347826086</v>
      </c>
      <c r="X2097" s="44">
        <f t="shared" si="329"/>
        <v>0.66666666666666663</v>
      </c>
      <c r="Y2097" s="90" t="b">
        <f>AND(MONTH(Taulukko1[[#This Row],[Alku PVM]] )=6,DAY(Taulukko1[[#This Row],[Alku PVM]] )&gt;19)</f>
        <v>0</v>
      </c>
      <c r="Z2097" s="90" t="b">
        <f>AND(MONTH(Taulukko1[[#This Row],[Loppu PVM]] )=6,DAY(Taulukko1[[#This Row],[Loppu PVM]] )&gt;19)</f>
        <v>0</v>
      </c>
      <c r="AA2097" s="90" t="b">
        <f>OR(MONTH(Taulukko1[[#This Row],[Alku PVM]] )&lt;=5,AND(MONTH(Taulukko1[[#This Row],[Alku PVM]] )=6,DAY(Taulukko1[[#This Row],[Alku PVM]] )&lt;20))</f>
        <v>0</v>
      </c>
      <c r="AB2097" s="90" t="b">
        <f>OR(MONTH(Taulukko1[[#This Row],[Loppu PVM]])&lt;=5,AND(MONTH(Taulukko1[[#This Row],[Loppu PVM]] )=6,DAY(Taulukko1[[#This Row],[Loppu PVM]])&lt;20))</f>
        <v>0</v>
      </c>
      <c r="AC2097" s="90" t="b">
        <f>OR(MONTH(Taulukko1[[#This Row],[Alku PVM]] )&lt;=3,AND(MONTH(Taulukko1[[#This Row],[Alku PVM]] )=3))</f>
        <v>0</v>
      </c>
      <c r="AD2097" s="90" t="b">
        <f>OR(MONTH(Taulukko1[[#This Row],[Loppu PVM]] )&lt;=3,AND(MONTH(Taulukko1[[#This Row],[Loppu PVM]] )=3))</f>
        <v>0</v>
      </c>
      <c r="AE2097" s="90" t="b">
        <f>OR(MONTH(Taulukko1[[#This Row],[Alku PVM]] )&lt;=9,AND(MONTH(Taulukko1[[#This Row],[Alku PVM]] )=9))</f>
        <v>0</v>
      </c>
      <c r="AF2097" s="90" t="b">
        <f>OR(MONTH(Taulukko1[[#This Row],[Loppu PVM]])&lt;=9,AND(MONTH(Taulukko1[[#This Row],[Loppu PVM]] )=9))</f>
        <v>0</v>
      </c>
      <c r="AG2097" s="90" t="b">
        <f>OR(MONTH(Taulukko1[[#This Row],[Alku PVM]] )&lt;=6,AND(MONTH(Taulukko1[[#This Row],[Alku PVM]] )=6))</f>
        <v>0</v>
      </c>
      <c r="AH2097" s="90" t="b">
        <f>OR(MONTH(Taulukko1[[#This Row],[Loppu PVM]])&lt;=6,AND(MONTH(Taulukko1[[#This Row],[Loppu PVM]] )=6))</f>
        <v>0</v>
      </c>
    </row>
    <row r="2098" spans="1:34" ht="12.75" customHeight="1">
      <c r="A2098" t="s">
        <v>453</v>
      </c>
      <c r="B2098" s="23">
        <v>41191</v>
      </c>
      <c r="C2098" t="s">
        <v>4164</v>
      </c>
      <c r="E2098" s="62">
        <v>20</v>
      </c>
      <c r="F2098" s="4">
        <v>41221</v>
      </c>
      <c r="G2098" s="5">
        <v>18</v>
      </c>
      <c r="H2098" s="22">
        <v>386</v>
      </c>
      <c r="I2098" s="126">
        <f>INDEX('TOL2008'!B:B,MATCH(A2098,'TOL2008'!A:A,0))</f>
        <v>52291</v>
      </c>
      <c r="J2098" s="126" t="str">
        <f>INDEX(Pääluokka!$H$2:$H$100,MATCH(VALUE(LEFT(Taulukko1[[#This Row],[TOL2008]],2)),Pääluokka!$G$2:$G$100,0))</f>
        <v>Kuljetus ja varastointi</v>
      </c>
      <c r="K2098" s="126" t="str">
        <f>INDEX(Pääluokka!$I$2:$I$100,MATCH(VALUE(LEFT(Taulukko1[[#This Row],[TOL2008]],2)),Pääluokka!$G$2:$G$100,0))</f>
        <v>Palvelualat (G-N, R, S)</v>
      </c>
      <c r="L2098" s="41">
        <f t="shared" si="320"/>
        <v>30</v>
      </c>
      <c r="M2098" s="43">
        <f t="shared" si="321"/>
        <v>41191</v>
      </c>
      <c r="N2098" s="43">
        <f t="shared" si="322"/>
        <v>41221</v>
      </c>
      <c r="O2098" s="43">
        <f t="shared" si="323"/>
        <v>41183</v>
      </c>
      <c r="P2098" s="43">
        <f t="shared" si="324"/>
        <v>41214</v>
      </c>
      <c r="Q2098" s="41">
        <f t="shared" si="325"/>
        <v>2012</v>
      </c>
      <c r="R2098" s="41">
        <f t="shared" si="326"/>
        <v>2012</v>
      </c>
      <c r="S2098" s="43" t="str">
        <f>YEAR(Taulukko1[[#This Row],[Alku KK]])&amp;"Q"&amp;ROUNDDOWN((MONTH(Taulukko1[[#This Row],[Alku KK]])-1)/3+1,0)</f>
        <v>2012Q4</v>
      </c>
      <c r="T2098" s="43" t="str">
        <f>YEAR(Taulukko1[[#This Row],[Loppu KK]])&amp;"Q"&amp;ROUNDDOWN((MONTH(Taulukko1[[#This Row],[Loppu KK]])-1)/3+1,0)</f>
        <v>2012Q4</v>
      </c>
      <c r="U2098" s="66">
        <f>IF(COUNT(Taulukko1[[#This Row],[Neuvottelujen alaiset ]])=1,Taulukko1[[#This Row],[Neuvottelujen alaiset ]],Taulukko1[[#This Row],[Vähennystarve]])</f>
        <v>386</v>
      </c>
      <c r="V2098" s="44">
        <f t="shared" si="327"/>
        <v>5.181347150259067E-2</v>
      </c>
      <c r="W2098" s="44">
        <f t="shared" si="328"/>
        <v>4.6632124352331605E-2</v>
      </c>
      <c r="X2098" s="44">
        <f t="shared" si="329"/>
        <v>0.9</v>
      </c>
      <c r="Y2098" s="90" t="b">
        <f>AND(MONTH(Taulukko1[[#This Row],[Alku PVM]] )=6,DAY(Taulukko1[[#This Row],[Alku PVM]] )&gt;19)</f>
        <v>0</v>
      </c>
      <c r="Z2098" s="90" t="b">
        <f>AND(MONTH(Taulukko1[[#This Row],[Loppu PVM]] )=6,DAY(Taulukko1[[#This Row],[Loppu PVM]] )&gt;19)</f>
        <v>0</v>
      </c>
      <c r="AA2098" s="90" t="b">
        <f>OR(MONTH(Taulukko1[[#This Row],[Alku PVM]] )&lt;=5,AND(MONTH(Taulukko1[[#This Row],[Alku PVM]] )=6,DAY(Taulukko1[[#This Row],[Alku PVM]] )&lt;20))</f>
        <v>0</v>
      </c>
      <c r="AB2098" s="90" t="b">
        <f>OR(MONTH(Taulukko1[[#This Row],[Loppu PVM]])&lt;=5,AND(MONTH(Taulukko1[[#This Row],[Loppu PVM]] )=6,DAY(Taulukko1[[#This Row],[Loppu PVM]])&lt;20))</f>
        <v>0</v>
      </c>
      <c r="AC2098" s="90" t="b">
        <f>OR(MONTH(Taulukko1[[#This Row],[Alku PVM]] )&lt;=3,AND(MONTH(Taulukko1[[#This Row],[Alku PVM]] )=3))</f>
        <v>0</v>
      </c>
      <c r="AD2098" s="90" t="b">
        <f>OR(MONTH(Taulukko1[[#This Row],[Loppu PVM]] )&lt;=3,AND(MONTH(Taulukko1[[#This Row],[Loppu PVM]] )=3))</f>
        <v>0</v>
      </c>
      <c r="AE2098" s="90" t="b">
        <f>OR(MONTH(Taulukko1[[#This Row],[Alku PVM]] )&lt;=9,AND(MONTH(Taulukko1[[#This Row],[Alku PVM]] )=9))</f>
        <v>0</v>
      </c>
      <c r="AF2098" s="90" t="b">
        <f>OR(MONTH(Taulukko1[[#This Row],[Loppu PVM]])&lt;=9,AND(MONTH(Taulukko1[[#This Row],[Loppu PVM]] )=9))</f>
        <v>0</v>
      </c>
      <c r="AG2098" s="90" t="b">
        <f>OR(MONTH(Taulukko1[[#This Row],[Alku PVM]] )&lt;=6,AND(MONTH(Taulukko1[[#This Row],[Alku PVM]] )=6))</f>
        <v>0</v>
      </c>
      <c r="AH2098" s="90" t="b">
        <f>OR(MONTH(Taulukko1[[#This Row],[Loppu PVM]])&lt;=6,AND(MONTH(Taulukko1[[#This Row],[Loppu PVM]] )=6))</f>
        <v>0</v>
      </c>
    </row>
    <row r="2099" spans="1:34" ht="12.75" customHeight="1">
      <c r="A2099" t="s">
        <v>4135</v>
      </c>
      <c r="B2099" s="23">
        <v>41191</v>
      </c>
      <c r="C2099" t="s">
        <v>4134</v>
      </c>
      <c r="D2099" s="5" t="s">
        <v>25</v>
      </c>
      <c r="E2099" s="62">
        <v>9</v>
      </c>
      <c r="F2099" s="4">
        <v>41226</v>
      </c>
      <c r="G2099" s="5">
        <v>8</v>
      </c>
      <c r="H2099" s="22">
        <v>250</v>
      </c>
      <c r="I2099" s="126" t="e">
        <f>INDEX('TOL2008'!B:B,MATCH(A2099,'TOL2008'!A:A,0))</f>
        <v>#N/A</v>
      </c>
      <c r="J2099" s="126" t="e">
        <f>INDEX(Pääluokka!$H$2:$H$100,MATCH(VALUE(LEFT(Taulukko1[[#This Row],[TOL2008]],2)),Pääluokka!$G$2:$G$100,0))</f>
        <v>#N/A</v>
      </c>
      <c r="K2099" s="126" t="e">
        <f>INDEX(Pääluokka!$I$2:$I$100,MATCH(VALUE(LEFT(Taulukko1[[#This Row],[TOL2008]],2)),Pääluokka!$G$2:$G$100,0))</f>
        <v>#N/A</v>
      </c>
      <c r="L2099" s="41">
        <f t="shared" si="320"/>
        <v>35</v>
      </c>
      <c r="M2099" s="43">
        <f t="shared" si="321"/>
        <v>41191</v>
      </c>
      <c r="N2099" s="43">
        <f t="shared" si="322"/>
        <v>41226</v>
      </c>
      <c r="O2099" s="43">
        <f t="shared" si="323"/>
        <v>41183</v>
      </c>
      <c r="P2099" s="43">
        <f t="shared" si="324"/>
        <v>41214</v>
      </c>
      <c r="Q2099" s="41">
        <f t="shared" si="325"/>
        <v>2012</v>
      </c>
      <c r="R2099" s="41">
        <f t="shared" si="326"/>
        <v>2012</v>
      </c>
      <c r="S2099" s="43" t="str">
        <f>YEAR(Taulukko1[[#This Row],[Alku KK]])&amp;"Q"&amp;ROUNDDOWN((MONTH(Taulukko1[[#This Row],[Alku KK]])-1)/3+1,0)</f>
        <v>2012Q4</v>
      </c>
      <c r="T2099" s="43" t="str">
        <f>YEAR(Taulukko1[[#This Row],[Loppu KK]])&amp;"Q"&amp;ROUNDDOWN((MONTH(Taulukko1[[#This Row],[Loppu KK]])-1)/3+1,0)</f>
        <v>2012Q4</v>
      </c>
      <c r="U2099" s="66">
        <f>IF(COUNT(Taulukko1[[#This Row],[Neuvottelujen alaiset ]])=1,Taulukko1[[#This Row],[Neuvottelujen alaiset ]],Taulukko1[[#This Row],[Vähennystarve]])</f>
        <v>250</v>
      </c>
      <c r="V2099" s="44">
        <f t="shared" si="327"/>
        <v>3.5999999999999997E-2</v>
      </c>
      <c r="W2099" s="44">
        <f t="shared" si="328"/>
        <v>3.2000000000000001E-2</v>
      </c>
      <c r="X2099" s="44">
        <f t="shared" si="329"/>
        <v>0.88888888888888884</v>
      </c>
      <c r="Y2099" s="90" t="b">
        <f>AND(MONTH(Taulukko1[[#This Row],[Alku PVM]] )=6,DAY(Taulukko1[[#This Row],[Alku PVM]] )&gt;19)</f>
        <v>0</v>
      </c>
      <c r="Z2099" s="90" t="b">
        <f>AND(MONTH(Taulukko1[[#This Row],[Loppu PVM]] )=6,DAY(Taulukko1[[#This Row],[Loppu PVM]] )&gt;19)</f>
        <v>0</v>
      </c>
      <c r="AA2099" s="90" t="b">
        <f>OR(MONTH(Taulukko1[[#This Row],[Alku PVM]] )&lt;=5,AND(MONTH(Taulukko1[[#This Row],[Alku PVM]] )=6,DAY(Taulukko1[[#This Row],[Alku PVM]] )&lt;20))</f>
        <v>0</v>
      </c>
      <c r="AB2099" s="90" t="b">
        <f>OR(MONTH(Taulukko1[[#This Row],[Loppu PVM]])&lt;=5,AND(MONTH(Taulukko1[[#This Row],[Loppu PVM]] )=6,DAY(Taulukko1[[#This Row],[Loppu PVM]])&lt;20))</f>
        <v>0</v>
      </c>
      <c r="AC2099" s="90" t="b">
        <f>OR(MONTH(Taulukko1[[#This Row],[Alku PVM]] )&lt;=3,AND(MONTH(Taulukko1[[#This Row],[Alku PVM]] )=3))</f>
        <v>0</v>
      </c>
      <c r="AD2099" s="90" t="b">
        <f>OR(MONTH(Taulukko1[[#This Row],[Loppu PVM]] )&lt;=3,AND(MONTH(Taulukko1[[#This Row],[Loppu PVM]] )=3))</f>
        <v>0</v>
      </c>
      <c r="AE2099" s="90" t="b">
        <f>OR(MONTH(Taulukko1[[#This Row],[Alku PVM]] )&lt;=9,AND(MONTH(Taulukko1[[#This Row],[Alku PVM]] )=9))</f>
        <v>0</v>
      </c>
      <c r="AF2099" s="90" t="b">
        <f>OR(MONTH(Taulukko1[[#This Row],[Loppu PVM]])&lt;=9,AND(MONTH(Taulukko1[[#This Row],[Loppu PVM]] )=9))</f>
        <v>0</v>
      </c>
      <c r="AG2099" s="90" t="b">
        <f>OR(MONTH(Taulukko1[[#This Row],[Alku PVM]] )&lt;=6,AND(MONTH(Taulukko1[[#This Row],[Alku PVM]] )=6))</f>
        <v>0</v>
      </c>
      <c r="AH2099" s="90" t="b">
        <f>OR(MONTH(Taulukko1[[#This Row],[Loppu PVM]])&lt;=6,AND(MONTH(Taulukko1[[#This Row],[Loppu PVM]] )=6))</f>
        <v>0</v>
      </c>
    </row>
    <row r="2100" spans="1:34" ht="12.75" customHeight="1">
      <c r="A2100" t="s">
        <v>1510</v>
      </c>
      <c r="B2100" s="23">
        <v>41191</v>
      </c>
      <c r="C2100" t="s">
        <v>3303</v>
      </c>
      <c r="E2100" s="62">
        <v>22</v>
      </c>
      <c r="F2100" s="4">
        <v>41239</v>
      </c>
      <c r="G2100" s="5">
        <v>16</v>
      </c>
      <c r="H2100" s="22">
        <v>22</v>
      </c>
      <c r="I2100" s="126" t="e">
        <f>INDEX('TOL2008'!B:B,MATCH(A2100,'TOL2008'!A:A,0))</f>
        <v>#N/A</v>
      </c>
      <c r="J2100" s="126" t="e">
        <f>INDEX(Pääluokka!$H$2:$H$100,MATCH(VALUE(LEFT(Taulukko1[[#This Row],[TOL2008]],2)),Pääluokka!$G$2:$G$100,0))</f>
        <v>#N/A</v>
      </c>
      <c r="K2100" s="126" t="e">
        <f>INDEX(Pääluokka!$I$2:$I$100,MATCH(VALUE(LEFT(Taulukko1[[#This Row],[TOL2008]],2)),Pääluokka!$G$2:$G$100,0))</f>
        <v>#N/A</v>
      </c>
      <c r="L2100" s="41">
        <f t="shared" si="320"/>
        <v>48</v>
      </c>
      <c r="M2100" s="43">
        <f t="shared" si="321"/>
        <v>41191</v>
      </c>
      <c r="N2100" s="43">
        <f t="shared" si="322"/>
        <v>41239</v>
      </c>
      <c r="O2100" s="43">
        <f t="shared" si="323"/>
        <v>41183</v>
      </c>
      <c r="P2100" s="43">
        <f t="shared" si="324"/>
        <v>41214</v>
      </c>
      <c r="Q2100" s="41">
        <f t="shared" si="325"/>
        <v>2012</v>
      </c>
      <c r="R2100" s="41">
        <f t="shared" si="326"/>
        <v>2012</v>
      </c>
      <c r="S2100" s="43" t="str">
        <f>YEAR(Taulukko1[[#This Row],[Alku KK]])&amp;"Q"&amp;ROUNDDOWN((MONTH(Taulukko1[[#This Row],[Alku KK]])-1)/3+1,0)</f>
        <v>2012Q4</v>
      </c>
      <c r="T2100" s="43" t="str">
        <f>YEAR(Taulukko1[[#This Row],[Loppu KK]])&amp;"Q"&amp;ROUNDDOWN((MONTH(Taulukko1[[#This Row],[Loppu KK]])-1)/3+1,0)</f>
        <v>2012Q4</v>
      </c>
      <c r="U2100" s="66">
        <f>IF(COUNT(Taulukko1[[#This Row],[Neuvottelujen alaiset ]])=1,Taulukko1[[#This Row],[Neuvottelujen alaiset ]],Taulukko1[[#This Row],[Vähennystarve]])</f>
        <v>22</v>
      </c>
      <c r="V2100" s="44">
        <f t="shared" si="327"/>
        <v>1</v>
      </c>
      <c r="W2100" s="44">
        <f t="shared" si="328"/>
        <v>0.72727272727272729</v>
      </c>
      <c r="X2100" s="44">
        <f t="shared" si="329"/>
        <v>0.72727272727272729</v>
      </c>
      <c r="Y2100" s="90" t="b">
        <f>AND(MONTH(Taulukko1[[#This Row],[Alku PVM]] )=6,DAY(Taulukko1[[#This Row],[Alku PVM]] )&gt;19)</f>
        <v>0</v>
      </c>
      <c r="Z2100" s="90" t="b">
        <f>AND(MONTH(Taulukko1[[#This Row],[Loppu PVM]] )=6,DAY(Taulukko1[[#This Row],[Loppu PVM]] )&gt;19)</f>
        <v>0</v>
      </c>
      <c r="AA2100" s="90" t="b">
        <f>OR(MONTH(Taulukko1[[#This Row],[Alku PVM]] )&lt;=5,AND(MONTH(Taulukko1[[#This Row],[Alku PVM]] )=6,DAY(Taulukko1[[#This Row],[Alku PVM]] )&lt;20))</f>
        <v>0</v>
      </c>
      <c r="AB2100" s="90" t="b">
        <f>OR(MONTH(Taulukko1[[#This Row],[Loppu PVM]])&lt;=5,AND(MONTH(Taulukko1[[#This Row],[Loppu PVM]] )=6,DAY(Taulukko1[[#This Row],[Loppu PVM]])&lt;20))</f>
        <v>0</v>
      </c>
      <c r="AC2100" s="90" t="b">
        <f>OR(MONTH(Taulukko1[[#This Row],[Alku PVM]] )&lt;=3,AND(MONTH(Taulukko1[[#This Row],[Alku PVM]] )=3))</f>
        <v>0</v>
      </c>
      <c r="AD2100" s="90" t="b">
        <f>OR(MONTH(Taulukko1[[#This Row],[Loppu PVM]] )&lt;=3,AND(MONTH(Taulukko1[[#This Row],[Loppu PVM]] )=3))</f>
        <v>0</v>
      </c>
      <c r="AE2100" s="90" t="b">
        <f>OR(MONTH(Taulukko1[[#This Row],[Alku PVM]] )&lt;=9,AND(MONTH(Taulukko1[[#This Row],[Alku PVM]] )=9))</f>
        <v>0</v>
      </c>
      <c r="AF2100" s="90" t="b">
        <f>OR(MONTH(Taulukko1[[#This Row],[Loppu PVM]])&lt;=9,AND(MONTH(Taulukko1[[#This Row],[Loppu PVM]] )=9))</f>
        <v>0</v>
      </c>
      <c r="AG2100" s="90" t="b">
        <f>OR(MONTH(Taulukko1[[#This Row],[Alku PVM]] )&lt;=6,AND(MONTH(Taulukko1[[#This Row],[Alku PVM]] )=6))</f>
        <v>0</v>
      </c>
      <c r="AH2100" s="90" t="b">
        <f>OR(MONTH(Taulukko1[[#This Row],[Loppu PVM]])&lt;=6,AND(MONTH(Taulukko1[[#This Row],[Loppu PVM]] )=6))</f>
        <v>0</v>
      </c>
    </row>
    <row r="2101" spans="1:34" ht="12.75" customHeight="1">
      <c r="A2101" t="s">
        <v>3985</v>
      </c>
      <c r="B2101" s="23">
        <v>41191</v>
      </c>
      <c r="C2101" t="s">
        <v>3984</v>
      </c>
      <c r="D2101" s="5">
        <v>20</v>
      </c>
      <c r="F2101" s="4"/>
      <c r="G2101" s="5"/>
      <c r="H2101" s="22">
        <v>20</v>
      </c>
      <c r="I2101" s="126" t="e">
        <f>INDEX('TOL2008'!B:B,MATCH(A2101,'TOL2008'!A:A,0))</f>
        <v>#N/A</v>
      </c>
      <c r="J2101" s="126" t="e">
        <f>INDEX(Pääluokka!$H$2:$H$100,MATCH(VALUE(LEFT(Taulukko1[[#This Row],[TOL2008]],2)),Pääluokka!$G$2:$G$100,0))</f>
        <v>#N/A</v>
      </c>
      <c r="K2101" s="126" t="e">
        <f>INDEX(Pääluokka!$I$2:$I$100,MATCH(VALUE(LEFT(Taulukko1[[#This Row],[TOL2008]],2)),Pääluokka!$G$2:$G$100,0))</f>
        <v>#N/A</v>
      </c>
      <c r="L2101" s="41" t="str">
        <f t="shared" si="320"/>
        <v>NA</v>
      </c>
      <c r="M2101" s="43">
        <f t="shared" si="321"/>
        <v>41191</v>
      </c>
      <c r="N2101" s="43">
        <f t="shared" si="322"/>
        <v>41242</v>
      </c>
      <c r="O2101" s="43">
        <f t="shared" si="323"/>
        <v>41183</v>
      </c>
      <c r="P2101" s="43">
        <f t="shared" si="324"/>
        <v>41214</v>
      </c>
      <c r="Q2101" s="41">
        <f t="shared" si="325"/>
        <v>2012</v>
      </c>
      <c r="R2101" s="41">
        <f t="shared" si="326"/>
        <v>2012</v>
      </c>
      <c r="S2101" s="43" t="str">
        <f>YEAR(Taulukko1[[#This Row],[Alku KK]])&amp;"Q"&amp;ROUNDDOWN((MONTH(Taulukko1[[#This Row],[Alku KK]])-1)/3+1,0)</f>
        <v>2012Q4</v>
      </c>
      <c r="T2101" s="43" t="str">
        <f>YEAR(Taulukko1[[#This Row],[Loppu KK]])&amp;"Q"&amp;ROUNDDOWN((MONTH(Taulukko1[[#This Row],[Loppu KK]])-1)/3+1,0)</f>
        <v>2012Q4</v>
      </c>
      <c r="U2101" s="66">
        <f>IF(COUNT(Taulukko1[[#This Row],[Neuvottelujen alaiset ]])=1,Taulukko1[[#This Row],[Neuvottelujen alaiset ]],Taulukko1[[#This Row],[Vähennystarve]])</f>
        <v>20</v>
      </c>
      <c r="V2101" s="44" t="str">
        <f t="shared" si="327"/>
        <v>NA</v>
      </c>
      <c r="W2101" s="44" t="str">
        <f t="shared" si="328"/>
        <v>NA</v>
      </c>
      <c r="X2101" s="44" t="str">
        <f t="shared" si="329"/>
        <v>NA</v>
      </c>
      <c r="Y2101" s="90" t="b">
        <f>AND(MONTH(Taulukko1[[#This Row],[Alku PVM]] )=6,DAY(Taulukko1[[#This Row],[Alku PVM]] )&gt;19)</f>
        <v>0</v>
      </c>
      <c r="Z2101" s="90" t="b">
        <f>AND(MONTH(Taulukko1[[#This Row],[Loppu PVM]] )=6,DAY(Taulukko1[[#This Row],[Loppu PVM]] )&gt;19)</f>
        <v>0</v>
      </c>
      <c r="AA2101" s="90" t="b">
        <f>OR(MONTH(Taulukko1[[#This Row],[Alku PVM]] )&lt;=5,AND(MONTH(Taulukko1[[#This Row],[Alku PVM]] )=6,DAY(Taulukko1[[#This Row],[Alku PVM]] )&lt;20))</f>
        <v>0</v>
      </c>
      <c r="AB2101" s="90" t="b">
        <f>OR(MONTH(Taulukko1[[#This Row],[Loppu PVM]])&lt;=5,AND(MONTH(Taulukko1[[#This Row],[Loppu PVM]] )=6,DAY(Taulukko1[[#This Row],[Loppu PVM]])&lt;20))</f>
        <v>0</v>
      </c>
      <c r="AC2101" s="90" t="b">
        <f>OR(MONTH(Taulukko1[[#This Row],[Alku PVM]] )&lt;=3,AND(MONTH(Taulukko1[[#This Row],[Alku PVM]] )=3))</f>
        <v>0</v>
      </c>
      <c r="AD2101" s="90" t="b">
        <f>OR(MONTH(Taulukko1[[#This Row],[Loppu PVM]] )&lt;=3,AND(MONTH(Taulukko1[[#This Row],[Loppu PVM]] )=3))</f>
        <v>0</v>
      </c>
      <c r="AE2101" s="90" t="b">
        <f>OR(MONTH(Taulukko1[[#This Row],[Alku PVM]] )&lt;=9,AND(MONTH(Taulukko1[[#This Row],[Alku PVM]] )=9))</f>
        <v>0</v>
      </c>
      <c r="AF2101" s="90" t="b">
        <f>OR(MONTH(Taulukko1[[#This Row],[Loppu PVM]])&lt;=9,AND(MONTH(Taulukko1[[#This Row],[Loppu PVM]] )=9))</f>
        <v>0</v>
      </c>
      <c r="AG2101" s="90" t="b">
        <f>OR(MONTH(Taulukko1[[#This Row],[Alku PVM]] )&lt;=6,AND(MONTH(Taulukko1[[#This Row],[Alku PVM]] )=6))</f>
        <v>0</v>
      </c>
      <c r="AH2101" s="90" t="b">
        <f>OR(MONTH(Taulukko1[[#This Row],[Loppu PVM]])&lt;=6,AND(MONTH(Taulukko1[[#This Row],[Loppu PVM]] )=6))</f>
        <v>0</v>
      </c>
    </row>
    <row r="2102" spans="1:34" ht="12.75" customHeight="1">
      <c r="A2102" t="s">
        <v>3911</v>
      </c>
      <c r="B2102" s="23">
        <v>41191</v>
      </c>
      <c r="C2102" t="s">
        <v>3910</v>
      </c>
      <c r="D2102" s="5">
        <v>200</v>
      </c>
      <c r="F2102" s="4"/>
      <c r="G2102" s="5"/>
      <c r="H2102" s="22">
        <v>200</v>
      </c>
      <c r="I2102" s="126" t="e">
        <f>INDEX('TOL2008'!B:B,MATCH(A2102,'TOL2008'!A:A,0))</f>
        <v>#N/A</v>
      </c>
      <c r="J2102" s="126" t="e">
        <f>INDEX(Pääluokka!$H$2:$H$100,MATCH(VALUE(LEFT(Taulukko1[[#This Row],[TOL2008]],2)),Pääluokka!$G$2:$G$100,0))</f>
        <v>#N/A</v>
      </c>
      <c r="K2102" s="126" t="e">
        <f>INDEX(Pääluokka!$I$2:$I$100,MATCH(VALUE(LEFT(Taulukko1[[#This Row],[TOL2008]],2)),Pääluokka!$G$2:$G$100,0))</f>
        <v>#N/A</v>
      </c>
      <c r="L2102" s="41" t="str">
        <f t="shared" si="320"/>
        <v>NA</v>
      </c>
      <c r="M2102" s="43">
        <f t="shared" si="321"/>
        <v>41191</v>
      </c>
      <c r="N2102" s="43">
        <f t="shared" si="322"/>
        <v>41242</v>
      </c>
      <c r="O2102" s="43">
        <f t="shared" si="323"/>
        <v>41183</v>
      </c>
      <c r="P2102" s="43">
        <f t="shared" si="324"/>
        <v>41214</v>
      </c>
      <c r="Q2102" s="41">
        <f t="shared" si="325"/>
        <v>2012</v>
      </c>
      <c r="R2102" s="41">
        <f t="shared" si="326"/>
        <v>2012</v>
      </c>
      <c r="S2102" s="43" t="str">
        <f>YEAR(Taulukko1[[#This Row],[Alku KK]])&amp;"Q"&amp;ROUNDDOWN((MONTH(Taulukko1[[#This Row],[Alku KK]])-1)/3+1,0)</f>
        <v>2012Q4</v>
      </c>
      <c r="T2102" s="43" t="str">
        <f>YEAR(Taulukko1[[#This Row],[Loppu KK]])&amp;"Q"&amp;ROUNDDOWN((MONTH(Taulukko1[[#This Row],[Loppu KK]])-1)/3+1,0)</f>
        <v>2012Q4</v>
      </c>
      <c r="U2102" s="66">
        <f>IF(COUNT(Taulukko1[[#This Row],[Neuvottelujen alaiset ]])=1,Taulukko1[[#This Row],[Neuvottelujen alaiset ]],Taulukko1[[#This Row],[Vähennystarve]])</f>
        <v>200</v>
      </c>
      <c r="V2102" s="44" t="str">
        <f t="shared" si="327"/>
        <v>NA</v>
      </c>
      <c r="W2102" s="44" t="str">
        <f t="shared" si="328"/>
        <v>NA</v>
      </c>
      <c r="X2102" s="44" t="str">
        <f t="shared" si="329"/>
        <v>NA</v>
      </c>
      <c r="Y2102" s="90" t="b">
        <f>AND(MONTH(Taulukko1[[#This Row],[Alku PVM]] )=6,DAY(Taulukko1[[#This Row],[Alku PVM]] )&gt;19)</f>
        <v>0</v>
      </c>
      <c r="Z2102" s="90" t="b">
        <f>AND(MONTH(Taulukko1[[#This Row],[Loppu PVM]] )=6,DAY(Taulukko1[[#This Row],[Loppu PVM]] )&gt;19)</f>
        <v>0</v>
      </c>
      <c r="AA2102" s="90" t="b">
        <f>OR(MONTH(Taulukko1[[#This Row],[Alku PVM]] )&lt;=5,AND(MONTH(Taulukko1[[#This Row],[Alku PVM]] )=6,DAY(Taulukko1[[#This Row],[Alku PVM]] )&lt;20))</f>
        <v>0</v>
      </c>
      <c r="AB2102" s="90" t="b">
        <f>OR(MONTH(Taulukko1[[#This Row],[Loppu PVM]])&lt;=5,AND(MONTH(Taulukko1[[#This Row],[Loppu PVM]] )=6,DAY(Taulukko1[[#This Row],[Loppu PVM]])&lt;20))</f>
        <v>0</v>
      </c>
      <c r="AC2102" s="90" t="b">
        <f>OR(MONTH(Taulukko1[[#This Row],[Alku PVM]] )&lt;=3,AND(MONTH(Taulukko1[[#This Row],[Alku PVM]] )=3))</f>
        <v>0</v>
      </c>
      <c r="AD2102" s="90" t="b">
        <f>OR(MONTH(Taulukko1[[#This Row],[Loppu PVM]] )&lt;=3,AND(MONTH(Taulukko1[[#This Row],[Loppu PVM]] )=3))</f>
        <v>0</v>
      </c>
      <c r="AE2102" s="90" t="b">
        <f>OR(MONTH(Taulukko1[[#This Row],[Alku PVM]] )&lt;=9,AND(MONTH(Taulukko1[[#This Row],[Alku PVM]] )=9))</f>
        <v>0</v>
      </c>
      <c r="AF2102" s="90" t="b">
        <f>OR(MONTH(Taulukko1[[#This Row],[Loppu PVM]])&lt;=9,AND(MONTH(Taulukko1[[#This Row],[Loppu PVM]] )=9))</f>
        <v>0</v>
      </c>
      <c r="AG2102" s="90" t="b">
        <f>OR(MONTH(Taulukko1[[#This Row],[Alku PVM]] )&lt;=6,AND(MONTH(Taulukko1[[#This Row],[Alku PVM]] )=6))</f>
        <v>0</v>
      </c>
      <c r="AH2102" s="90" t="b">
        <f>OR(MONTH(Taulukko1[[#This Row],[Loppu PVM]])&lt;=6,AND(MONTH(Taulukko1[[#This Row],[Loppu PVM]] )=6))</f>
        <v>0</v>
      </c>
    </row>
    <row r="2103" spans="1:34" ht="12.75" customHeight="1">
      <c r="A2103" t="s">
        <v>778</v>
      </c>
      <c r="B2103" s="23">
        <v>41191</v>
      </c>
      <c r="C2103" t="s">
        <v>3891</v>
      </c>
      <c r="D2103" s="5">
        <v>375</v>
      </c>
      <c r="F2103" s="4">
        <v>41220</v>
      </c>
      <c r="G2103" s="5">
        <v>3</v>
      </c>
      <c r="H2103" s="22">
        <v>360</v>
      </c>
      <c r="I2103" s="126">
        <f>INDEX('TOL2008'!B:B,MATCH(A2103,'TOL2008'!A:A,0))</f>
        <v>26110</v>
      </c>
      <c r="J2103" s="126" t="str">
        <f>INDEX(Pääluokka!$H$2:$H$100,MATCH(VALUE(LEFT(Taulukko1[[#This Row],[TOL2008]],2)),Pääluokka!$G$2:$G$100,0))</f>
        <v>Teollisuus</v>
      </c>
      <c r="K2103" s="126" t="str">
        <f>INDEX(Pääluokka!$I$2:$I$100,MATCH(VALUE(LEFT(Taulukko1[[#This Row],[TOL2008]],2)),Pääluokka!$G$2:$G$100,0))</f>
        <v>Teollisuus (C-E)</v>
      </c>
      <c r="L2103" s="41">
        <f t="shared" si="320"/>
        <v>29</v>
      </c>
      <c r="M2103" s="43">
        <f t="shared" si="321"/>
        <v>41191</v>
      </c>
      <c r="N2103" s="43">
        <f t="shared" si="322"/>
        <v>41220</v>
      </c>
      <c r="O2103" s="43">
        <f t="shared" si="323"/>
        <v>41183</v>
      </c>
      <c r="P2103" s="43">
        <f t="shared" si="324"/>
        <v>41214</v>
      </c>
      <c r="Q2103" s="41">
        <f t="shared" si="325"/>
        <v>2012</v>
      </c>
      <c r="R2103" s="41">
        <f t="shared" si="326"/>
        <v>2012</v>
      </c>
      <c r="S2103" s="43" t="str">
        <f>YEAR(Taulukko1[[#This Row],[Alku KK]])&amp;"Q"&amp;ROUNDDOWN((MONTH(Taulukko1[[#This Row],[Alku KK]])-1)/3+1,0)</f>
        <v>2012Q4</v>
      </c>
      <c r="T2103" s="43" t="str">
        <f>YEAR(Taulukko1[[#This Row],[Loppu KK]])&amp;"Q"&amp;ROUNDDOWN((MONTH(Taulukko1[[#This Row],[Loppu KK]])-1)/3+1,0)</f>
        <v>2012Q4</v>
      </c>
      <c r="U2103" s="66">
        <f>IF(COUNT(Taulukko1[[#This Row],[Neuvottelujen alaiset ]])=1,Taulukko1[[#This Row],[Neuvottelujen alaiset ]],Taulukko1[[#This Row],[Vähennystarve]])</f>
        <v>360</v>
      </c>
      <c r="V2103" s="44" t="str">
        <f t="shared" si="327"/>
        <v>NA</v>
      </c>
      <c r="W2103" s="44">
        <f t="shared" si="328"/>
        <v>8.3333333333333332E-3</v>
      </c>
      <c r="X2103" s="44" t="str">
        <f t="shared" si="329"/>
        <v>NA</v>
      </c>
      <c r="Y2103" s="90" t="b">
        <f>AND(MONTH(Taulukko1[[#This Row],[Alku PVM]] )=6,DAY(Taulukko1[[#This Row],[Alku PVM]] )&gt;19)</f>
        <v>0</v>
      </c>
      <c r="Z2103" s="90" t="b">
        <f>AND(MONTH(Taulukko1[[#This Row],[Loppu PVM]] )=6,DAY(Taulukko1[[#This Row],[Loppu PVM]] )&gt;19)</f>
        <v>0</v>
      </c>
      <c r="AA2103" s="90" t="b">
        <f>OR(MONTH(Taulukko1[[#This Row],[Alku PVM]] )&lt;=5,AND(MONTH(Taulukko1[[#This Row],[Alku PVM]] )=6,DAY(Taulukko1[[#This Row],[Alku PVM]] )&lt;20))</f>
        <v>0</v>
      </c>
      <c r="AB2103" s="90" t="b">
        <f>OR(MONTH(Taulukko1[[#This Row],[Loppu PVM]])&lt;=5,AND(MONTH(Taulukko1[[#This Row],[Loppu PVM]] )=6,DAY(Taulukko1[[#This Row],[Loppu PVM]])&lt;20))</f>
        <v>0</v>
      </c>
      <c r="AC2103" s="90" t="b">
        <f>OR(MONTH(Taulukko1[[#This Row],[Alku PVM]] )&lt;=3,AND(MONTH(Taulukko1[[#This Row],[Alku PVM]] )=3))</f>
        <v>0</v>
      </c>
      <c r="AD2103" s="90" t="b">
        <f>OR(MONTH(Taulukko1[[#This Row],[Loppu PVM]] )&lt;=3,AND(MONTH(Taulukko1[[#This Row],[Loppu PVM]] )=3))</f>
        <v>0</v>
      </c>
      <c r="AE2103" s="90" t="b">
        <f>OR(MONTH(Taulukko1[[#This Row],[Alku PVM]] )&lt;=9,AND(MONTH(Taulukko1[[#This Row],[Alku PVM]] )=9))</f>
        <v>0</v>
      </c>
      <c r="AF2103" s="90" t="b">
        <f>OR(MONTH(Taulukko1[[#This Row],[Loppu PVM]])&lt;=9,AND(MONTH(Taulukko1[[#This Row],[Loppu PVM]] )=9))</f>
        <v>0</v>
      </c>
      <c r="AG2103" s="90" t="b">
        <f>OR(MONTH(Taulukko1[[#This Row],[Alku PVM]] )&lt;=6,AND(MONTH(Taulukko1[[#This Row],[Alku PVM]] )=6))</f>
        <v>0</v>
      </c>
      <c r="AH2103" s="90" t="b">
        <f>OR(MONTH(Taulukko1[[#This Row],[Loppu PVM]])&lt;=6,AND(MONTH(Taulukko1[[#This Row],[Loppu PVM]] )=6))</f>
        <v>0</v>
      </c>
    </row>
    <row r="2104" spans="1:34" ht="12.75" customHeight="1">
      <c r="A2104" t="s">
        <v>227</v>
      </c>
      <c r="B2104" s="23">
        <v>41192</v>
      </c>
      <c r="C2104" t="s">
        <v>3993</v>
      </c>
      <c r="D2104" s="5">
        <v>149</v>
      </c>
      <c r="F2104" s="4">
        <v>41206</v>
      </c>
      <c r="G2104" s="5">
        <v>0</v>
      </c>
      <c r="H2104" s="22">
        <v>149</v>
      </c>
      <c r="I2104" s="126">
        <f>INDEX('TOL2008'!B:B,MATCH(A2104,'TOL2008'!A:A,0))</f>
        <v>24100</v>
      </c>
      <c r="J2104" s="126" t="str">
        <f>INDEX(Pääluokka!$H$2:$H$100,MATCH(VALUE(LEFT(Taulukko1[[#This Row],[TOL2008]],2)),Pääluokka!$G$2:$G$100,0))</f>
        <v>Teollisuus</v>
      </c>
      <c r="K2104" s="126" t="str">
        <f>INDEX(Pääluokka!$I$2:$I$100,MATCH(VALUE(LEFT(Taulukko1[[#This Row],[TOL2008]],2)),Pääluokka!$G$2:$G$100,0))</f>
        <v>Teollisuus (C-E)</v>
      </c>
      <c r="L2104" s="41">
        <f t="shared" si="320"/>
        <v>14</v>
      </c>
      <c r="M2104" s="43">
        <f t="shared" si="321"/>
        <v>41192</v>
      </c>
      <c r="N2104" s="43">
        <f t="shared" si="322"/>
        <v>41206</v>
      </c>
      <c r="O2104" s="43">
        <f t="shared" si="323"/>
        <v>41183</v>
      </c>
      <c r="P2104" s="43">
        <f t="shared" si="324"/>
        <v>41183</v>
      </c>
      <c r="Q2104" s="41">
        <f t="shared" si="325"/>
        <v>2012</v>
      </c>
      <c r="R2104" s="41">
        <f t="shared" si="326"/>
        <v>2012</v>
      </c>
      <c r="S2104" s="43" t="str">
        <f>YEAR(Taulukko1[[#This Row],[Alku KK]])&amp;"Q"&amp;ROUNDDOWN((MONTH(Taulukko1[[#This Row],[Alku KK]])-1)/3+1,0)</f>
        <v>2012Q4</v>
      </c>
      <c r="T2104" s="43" t="str">
        <f>YEAR(Taulukko1[[#This Row],[Loppu KK]])&amp;"Q"&amp;ROUNDDOWN((MONTH(Taulukko1[[#This Row],[Loppu KK]])-1)/3+1,0)</f>
        <v>2012Q4</v>
      </c>
      <c r="U2104" s="66">
        <f>IF(COUNT(Taulukko1[[#This Row],[Neuvottelujen alaiset ]])=1,Taulukko1[[#This Row],[Neuvottelujen alaiset ]],Taulukko1[[#This Row],[Vähennystarve]])</f>
        <v>149</v>
      </c>
      <c r="V2104" s="44" t="str">
        <f t="shared" si="327"/>
        <v>NA</v>
      </c>
      <c r="W2104" s="44">
        <f t="shared" si="328"/>
        <v>0</v>
      </c>
      <c r="X2104" s="44" t="str">
        <f t="shared" si="329"/>
        <v>NA</v>
      </c>
      <c r="Y2104" s="90" t="b">
        <f>AND(MONTH(Taulukko1[[#This Row],[Alku PVM]] )=6,DAY(Taulukko1[[#This Row],[Alku PVM]] )&gt;19)</f>
        <v>0</v>
      </c>
      <c r="Z2104" s="90" t="b">
        <f>AND(MONTH(Taulukko1[[#This Row],[Loppu PVM]] )=6,DAY(Taulukko1[[#This Row],[Loppu PVM]] )&gt;19)</f>
        <v>0</v>
      </c>
      <c r="AA2104" s="90" t="b">
        <f>OR(MONTH(Taulukko1[[#This Row],[Alku PVM]] )&lt;=5,AND(MONTH(Taulukko1[[#This Row],[Alku PVM]] )=6,DAY(Taulukko1[[#This Row],[Alku PVM]] )&lt;20))</f>
        <v>0</v>
      </c>
      <c r="AB2104" s="90" t="b">
        <f>OR(MONTH(Taulukko1[[#This Row],[Loppu PVM]])&lt;=5,AND(MONTH(Taulukko1[[#This Row],[Loppu PVM]] )=6,DAY(Taulukko1[[#This Row],[Loppu PVM]])&lt;20))</f>
        <v>0</v>
      </c>
      <c r="AC2104" s="90" t="b">
        <f>OR(MONTH(Taulukko1[[#This Row],[Alku PVM]] )&lt;=3,AND(MONTH(Taulukko1[[#This Row],[Alku PVM]] )=3))</f>
        <v>0</v>
      </c>
      <c r="AD2104" s="90" t="b">
        <f>OR(MONTH(Taulukko1[[#This Row],[Loppu PVM]] )&lt;=3,AND(MONTH(Taulukko1[[#This Row],[Loppu PVM]] )=3))</f>
        <v>0</v>
      </c>
      <c r="AE2104" s="90" t="b">
        <f>OR(MONTH(Taulukko1[[#This Row],[Alku PVM]] )&lt;=9,AND(MONTH(Taulukko1[[#This Row],[Alku PVM]] )=9))</f>
        <v>0</v>
      </c>
      <c r="AF2104" s="90" t="b">
        <f>OR(MONTH(Taulukko1[[#This Row],[Loppu PVM]])&lt;=9,AND(MONTH(Taulukko1[[#This Row],[Loppu PVM]] )=9))</f>
        <v>0</v>
      </c>
      <c r="AG2104" s="90" t="b">
        <f>OR(MONTH(Taulukko1[[#This Row],[Alku PVM]] )&lt;=6,AND(MONTH(Taulukko1[[#This Row],[Alku PVM]] )=6))</f>
        <v>0</v>
      </c>
      <c r="AH2104" s="90" t="b">
        <f>OR(MONTH(Taulukko1[[#This Row],[Loppu PVM]])&lt;=6,AND(MONTH(Taulukko1[[#This Row],[Loppu PVM]] )=6))</f>
        <v>0</v>
      </c>
    </row>
    <row r="2105" spans="1:34" ht="12.75" customHeight="1">
      <c r="A2105" s="21" t="s">
        <v>4160</v>
      </c>
      <c r="B2105" s="23">
        <v>41193</v>
      </c>
      <c r="C2105" s="21" t="s">
        <v>4159</v>
      </c>
      <c r="D2105" s="24">
        <v>30</v>
      </c>
      <c r="E2105" s="62">
        <v>5</v>
      </c>
      <c r="F2105" s="23">
        <v>41215</v>
      </c>
      <c r="G2105" s="24">
        <v>0</v>
      </c>
      <c r="H2105" s="22">
        <v>35</v>
      </c>
      <c r="I2105" s="126" t="e">
        <f>INDEX('TOL2008'!B:B,MATCH(A2105,'TOL2008'!A:A,0))</f>
        <v>#N/A</v>
      </c>
      <c r="J2105" s="126" t="e">
        <f>INDEX(Pääluokka!$H$2:$H$100,MATCH(VALUE(LEFT(Taulukko1[[#This Row],[TOL2008]],2)),Pääluokka!$G$2:$G$100,0))</f>
        <v>#N/A</v>
      </c>
      <c r="K2105" s="126" t="e">
        <f>INDEX(Pääluokka!$I$2:$I$100,MATCH(VALUE(LEFT(Taulukko1[[#This Row],[TOL2008]],2)),Pääluokka!$G$2:$G$100,0))</f>
        <v>#N/A</v>
      </c>
      <c r="L2105" s="41">
        <f t="shared" si="320"/>
        <v>22</v>
      </c>
      <c r="M2105" s="43">
        <f t="shared" si="321"/>
        <v>41193</v>
      </c>
      <c r="N2105" s="43">
        <f t="shared" si="322"/>
        <v>41215</v>
      </c>
      <c r="O2105" s="43">
        <f t="shared" si="323"/>
        <v>41183</v>
      </c>
      <c r="P2105" s="43">
        <f t="shared" si="324"/>
        <v>41214</v>
      </c>
      <c r="Q2105" s="41">
        <f t="shared" si="325"/>
        <v>2012</v>
      </c>
      <c r="R2105" s="41">
        <f t="shared" si="326"/>
        <v>2012</v>
      </c>
      <c r="S2105" s="43" t="str">
        <f>YEAR(Taulukko1[[#This Row],[Alku KK]])&amp;"Q"&amp;ROUNDDOWN((MONTH(Taulukko1[[#This Row],[Alku KK]])-1)/3+1,0)</f>
        <v>2012Q4</v>
      </c>
      <c r="T2105" s="43" t="str">
        <f>YEAR(Taulukko1[[#This Row],[Loppu KK]])&amp;"Q"&amp;ROUNDDOWN((MONTH(Taulukko1[[#This Row],[Loppu KK]])-1)/3+1,0)</f>
        <v>2012Q4</v>
      </c>
      <c r="U2105" s="66">
        <f>IF(COUNT(Taulukko1[[#This Row],[Neuvottelujen alaiset ]])=1,Taulukko1[[#This Row],[Neuvottelujen alaiset ]],Taulukko1[[#This Row],[Vähennystarve]])</f>
        <v>35</v>
      </c>
      <c r="V2105" s="44">
        <f t="shared" si="327"/>
        <v>0.14285714285714285</v>
      </c>
      <c r="W2105" s="44">
        <f t="shared" si="328"/>
        <v>0</v>
      </c>
      <c r="X2105" s="44">
        <f t="shared" si="329"/>
        <v>0</v>
      </c>
      <c r="Y2105" s="90" t="b">
        <f>AND(MONTH(Taulukko1[[#This Row],[Alku PVM]] )=6,DAY(Taulukko1[[#This Row],[Alku PVM]] )&gt;19)</f>
        <v>0</v>
      </c>
      <c r="Z2105" s="90" t="b">
        <f>AND(MONTH(Taulukko1[[#This Row],[Loppu PVM]] )=6,DAY(Taulukko1[[#This Row],[Loppu PVM]] )&gt;19)</f>
        <v>0</v>
      </c>
      <c r="AA2105" s="90" t="b">
        <f>OR(MONTH(Taulukko1[[#This Row],[Alku PVM]] )&lt;=5,AND(MONTH(Taulukko1[[#This Row],[Alku PVM]] )=6,DAY(Taulukko1[[#This Row],[Alku PVM]] )&lt;20))</f>
        <v>0</v>
      </c>
      <c r="AB2105" s="90" t="b">
        <f>OR(MONTH(Taulukko1[[#This Row],[Loppu PVM]])&lt;=5,AND(MONTH(Taulukko1[[#This Row],[Loppu PVM]] )=6,DAY(Taulukko1[[#This Row],[Loppu PVM]])&lt;20))</f>
        <v>0</v>
      </c>
      <c r="AC2105" s="90" t="b">
        <f>OR(MONTH(Taulukko1[[#This Row],[Alku PVM]] )&lt;=3,AND(MONTH(Taulukko1[[#This Row],[Alku PVM]] )=3))</f>
        <v>0</v>
      </c>
      <c r="AD2105" s="90" t="b">
        <f>OR(MONTH(Taulukko1[[#This Row],[Loppu PVM]] )&lt;=3,AND(MONTH(Taulukko1[[#This Row],[Loppu PVM]] )=3))</f>
        <v>0</v>
      </c>
      <c r="AE2105" s="90" t="b">
        <f>OR(MONTH(Taulukko1[[#This Row],[Alku PVM]] )&lt;=9,AND(MONTH(Taulukko1[[#This Row],[Alku PVM]] )=9))</f>
        <v>0</v>
      </c>
      <c r="AF2105" s="90" t="b">
        <f>OR(MONTH(Taulukko1[[#This Row],[Loppu PVM]])&lt;=9,AND(MONTH(Taulukko1[[#This Row],[Loppu PVM]] )=9))</f>
        <v>0</v>
      </c>
      <c r="AG2105" s="90" t="b">
        <f>OR(MONTH(Taulukko1[[#This Row],[Alku PVM]] )&lt;=6,AND(MONTH(Taulukko1[[#This Row],[Alku PVM]] )=6))</f>
        <v>0</v>
      </c>
      <c r="AH2105" s="90" t="b">
        <f>OR(MONTH(Taulukko1[[#This Row],[Loppu PVM]])&lt;=6,AND(MONTH(Taulukko1[[#This Row],[Loppu PVM]] )=6))</f>
        <v>0</v>
      </c>
    </row>
    <row r="2106" spans="1:34" ht="12.75" customHeight="1">
      <c r="A2106" s="21" t="s">
        <v>39</v>
      </c>
      <c r="B2106" s="23">
        <v>41193</v>
      </c>
      <c r="C2106" s="21" t="s">
        <v>3857</v>
      </c>
      <c r="D2106" s="24" t="s">
        <v>25</v>
      </c>
      <c r="E2106" s="62">
        <v>9</v>
      </c>
      <c r="F2106" s="23"/>
      <c r="G2106" s="24"/>
      <c r="H2106" s="22">
        <v>500</v>
      </c>
      <c r="I2106" s="126">
        <f>INDEX('TOL2008'!B:B,MATCH(A2106,'TOL2008'!A:A,0))</f>
        <v>28300</v>
      </c>
      <c r="J2106" s="126" t="str">
        <f>INDEX(Pääluokka!$H$2:$H$100,MATCH(VALUE(LEFT(Taulukko1[[#This Row],[TOL2008]],2)),Pääluokka!$G$2:$G$100,0))</f>
        <v>Teollisuus</v>
      </c>
      <c r="K2106" s="126" t="str">
        <f>INDEX(Pääluokka!$I$2:$I$100,MATCH(VALUE(LEFT(Taulukko1[[#This Row],[TOL2008]],2)),Pääluokka!$G$2:$G$100,0))</f>
        <v>Teollisuus (C-E)</v>
      </c>
      <c r="L2106" s="41" t="str">
        <f t="shared" si="320"/>
        <v>NA</v>
      </c>
      <c r="M2106" s="43">
        <f t="shared" si="321"/>
        <v>41193</v>
      </c>
      <c r="N2106" s="43">
        <f t="shared" si="322"/>
        <v>41244</v>
      </c>
      <c r="O2106" s="43">
        <f t="shared" si="323"/>
        <v>41183</v>
      </c>
      <c r="P2106" s="43">
        <f t="shared" si="324"/>
        <v>41244</v>
      </c>
      <c r="Q2106" s="41">
        <f t="shared" si="325"/>
        <v>2012</v>
      </c>
      <c r="R2106" s="41">
        <f t="shared" si="326"/>
        <v>2012</v>
      </c>
      <c r="S2106" s="43" t="str">
        <f>YEAR(Taulukko1[[#This Row],[Alku KK]])&amp;"Q"&amp;ROUNDDOWN((MONTH(Taulukko1[[#This Row],[Alku KK]])-1)/3+1,0)</f>
        <v>2012Q4</v>
      </c>
      <c r="T2106" s="43" t="str">
        <f>YEAR(Taulukko1[[#This Row],[Loppu KK]])&amp;"Q"&amp;ROUNDDOWN((MONTH(Taulukko1[[#This Row],[Loppu KK]])-1)/3+1,0)</f>
        <v>2012Q4</v>
      </c>
      <c r="U2106" s="66">
        <f>IF(COUNT(Taulukko1[[#This Row],[Neuvottelujen alaiset ]])=1,Taulukko1[[#This Row],[Neuvottelujen alaiset ]],Taulukko1[[#This Row],[Vähennystarve]])</f>
        <v>500</v>
      </c>
      <c r="V2106" s="44">
        <f t="shared" si="327"/>
        <v>1.7999999999999999E-2</v>
      </c>
      <c r="W2106" s="44" t="str">
        <f t="shared" si="328"/>
        <v>NA</v>
      </c>
      <c r="X2106" s="44" t="str">
        <f t="shared" si="329"/>
        <v>NA</v>
      </c>
      <c r="Y2106" s="90" t="b">
        <f>AND(MONTH(Taulukko1[[#This Row],[Alku PVM]] )=6,DAY(Taulukko1[[#This Row],[Alku PVM]] )&gt;19)</f>
        <v>0</v>
      </c>
      <c r="Z2106" s="90" t="b">
        <f>AND(MONTH(Taulukko1[[#This Row],[Loppu PVM]] )=6,DAY(Taulukko1[[#This Row],[Loppu PVM]] )&gt;19)</f>
        <v>0</v>
      </c>
      <c r="AA2106" s="90" t="b">
        <f>OR(MONTH(Taulukko1[[#This Row],[Alku PVM]] )&lt;=5,AND(MONTH(Taulukko1[[#This Row],[Alku PVM]] )=6,DAY(Taulukko1[[#This Row],[Alku PVM]] )&lt;20))</f>
        <v>0</v>
      </c>
      <c r="AB2106" s="90" t="b">
        <f>OR(MONTH(Taulukko1[[#This Row],[Loppu PVM]])&lt;=5,AND(MONTH(Taulukko1[[#This Row],[Loppu PVM]] )=6,DAY(Taulukko1[[#This Row],[Loppu PVM]])&lt;20))</f>
        <v>0</v>
      </c>
      <c r="AC2106" s="90" t="b">
        <f>OR(MONTH(Taulukko1[[#This Row],[Alku PVM]] )&lt;=3,AND(MONTH(Taulukko1[[#This Row],[Alku PVM]] )=3))</f>
        <v>0</v>
      </c>
      <c r="AD2106" s="90" t="b">
        <f>OR(MONTH(Taulukko1[[#This Row],[Loppu PVM]] )&lt;=3,AND(MONTH(Taulukko1[[#This Row],[Loppu PVM]] )=3))</f>
        <v>0</v>
      </c>
      <c r="AE2106" s="90" t="b">
        <f>OR(MONTH(Taulukko1[[#This Row],[Alku PVM]] )&lt;=9,AND(MONTH(Taulukko1[[#This Row],[Alku PVM]] )=9))</f>
        <v>0</v>
      </c>
      <c r="AF2106" s="90" t="b">
        <f>OR(MONTH(Taulukko1[[#This Row],[Loppu PVM]])&lt;=9,AND(MONTH(Taulukko1[[#This Row],[Loppu PVM]] )=9))</f>
        <v>0</v>
      </c>
      <c r="AG2106" s="90" t="b">
        <f>OR(MONTH(Taulukko1[[#This Row],[Alku PVM]] )&lt;=6,AND(MONTH(Taulukko1[[#This Row],[Alku PVM]] )=6))</f>
        <v>0</v>
      </c>
      <c r="AH2106" s="90" t="b">
        <f>OR(MONTH(Taulukko1[[#This Row],[Loppu PVM]])&lt;=6,AND(MONTH(Taulukko1[[#This Row],[Loppu PVM]] )=6))</f>
        <v>0</v>
      </c>
    </row>
    <row r="2107" spans="1:34" ht="12.75" customHeight="1">
      <c r="A2107" t="s">
        <v>3694</v>
      </c>
      <c r="B2107" s="23">
        <v>41194</v>
      </c>
      <c r="C2107" t="s">
        <v>4116</v>
      </c>
      <c r="D2107" s="24" t="s">
        <v>25</v>
      </c>
      <c r="E2107" s="62">
        <v>20</v>
      </c>
      <c r="F2107" s="23">
        <v>41240</v>
      </c>
      <c r="G2107" s="24">
        <v>10</v>
      </c>
      <c r="H2107" s="22">
        <v>160</v>
      </c>
      <c r="I2107" s="126" t="e">
        <f>INDEX('TOL2008'!B:B,MATCH(A2107,'TOL2008'!A:A,0))</f>
        <v>#N/A</v>
      </c>
      <c r="J2107" s="126" t="e">
        <f>INDEX(Pääluokka!$H$2:$H$100,MATCH(VALUE(LEFT(Taulukko1[[#This Row],[TOL2008]],2)),Pääluokka!$G$2:$G$100,0))</f>
        <v>#N/A</v>
      </c>
      <c r="K2107" s="126" t="e">
        <f>INDEX(Pääluokka!$I$2:$I$100,MATCH(VALUE(LEFT(Taulukko1[[#This Row],[TOL2008]],2)),Pääluokka!$G$2:$G$100,0))</f>
        <v>#N/A</v>
      </c>
      <c r="L2107" s="41">
        <f t="shared" si="320"/>
        <v>46</v>
      </c>
      <c r="M2107" s="43">
        <f t="shared" si="321"/>
        <v>41194</v>
      </c>
      <c r="N2107" s="43">
        <f t="shared" si="322"/>
        <v>41240</v>
      </c>
      <c r="O2107" s="43">
        <f t="shared" si="323"/>
        <v>41183</v>
      </c>
      <c r="P2107" s="43">
        <f t="shared" si="324"/>
        <v>41214</v>
      </c>
      <c r="Q2107" s="41">
        <f t="shared" si="325"/>
        <v>2012</v>
      </c>
      <c r="R2107" s="41">
        <f t="shared" si="326"/>
        <v>2012</v>
      </c>
      <c r="S2107" s="43" t="str">
        <f>YEAR(Taulukko1[[#This Row],[Alku KK]])&amp;"Q"&amp;ROUNDDOWN((MONTH(Taulukko1[[#This Row],[Alku KK]])-1)/3+1,0)</f>
        <v>2012Q4</v>
      </c>
      <c r="T2107" s="43" t="str">
        <f>YEAR(Taulukko1[[#This Row],[Loppu KK]])&amp;"Q"&amp;ROUNDDOWN((MONTH(Taulukko1[[#This Row],[Loppu KK]])-1)/3+1,0)</f>
        <v>2012Q4</v>
      </c>
      <c r="U2107" s="66">
        <f>IF(COUNT(Taulukko1[[#This Row],[Neuvottelujen alaiset ]])=1,Taulukko1[[#This Row],[Neuvottelujen alaiset ]],Taulukko1[[#This Row],[Vähennystarve]])</f>
        <v>160</v>
      </c>
      <c r="V2107" s="44">
        <f t="shared" si="327"/>
        <v>0.125</v>
      </c>
      <c r="W2107" s="44">
        <f t="shared" si="328"/>
        <v>6.25E-2</v>
      </c>
      <c r="X2107" s="44">
        <f t="shared" si="329"/>
        <v>0.5</v>
      </c>
      <c r="Y2107" s="90" t="b">
        <f>AND(MONTH(Taulukko1[[#This Row],[Alku PVM]] )=6,DAY(Taulukko1[[#This Row],[Alku PVM]] )&gt;19)</f>
        <v>0</v>
      </c>
      <c r="Z2107" s="90" t="b">
        <f>AND(MONTH(Taulukko1[[#This Row],[Loppu PVM]] )=6,DAY(Taulukko1[[#This Row],[Loppu PVM]] )&gt;19)</f>
        <v>0</v>
      </c>
      <c r="AA2107" s="90" t="b">
        <f>OR(MONTH(Taulukko1[[#This Row],[Alku PVM]] )&lt;=5,AND(MONTH(Taulukko1[[#This Row],[Alku PVM]] )=6,DAY(Taulukko1[[#This Row],[Alku PVM]] )&lt;20))</f>
        <v>0</v>
      </c>
      <c r="AB2107" s="90" t="b">
        <f>OR(MONTH(Taulukko1[[#This Row],[Loppu PVM]])&lt;=5,AND(MONTH(Taulukko1[[#This Row],[Loppu PVM]] )=6,DAY(Taulukko1[[#This Row],[Loppu PVM]])&lt;20))</f>
        <v>0</v>
      </c>
      <c r="AC2107" s="90" t="b">
        <f>OR(MONTH(Taulukko1[[#This Row],[Alku PVM]] )&lt;=3,AND(MONTH(Taulukko1[[#This Row],[Alku PVM]] )=3))</f>
        <v>0</v>
      </c>
      <c r="AD2107" s="90" t="b">
        <f>OR(MONTH(Taulukko1[[#This Row],[Loppu PVM]] )&lt;=3,AND(MONTH(Taulukko1[[#This Row],[Loppu PVM]] )=3))</f>
        <v>0</v>
      </c>
      <c r="AE2107" s="90" t="b">
        <f>OR(MONTH(Taulukko1[[#This Row],[Alku PVM]] )&lt;=9,AND(MONTH(Taulukko1[[#This Row],[Alku PVM]] )=9))</f>
        <v>0</v>
      </c>
      <c r="AF2107" s="90" t="b">
        <f>OR(MONTH(Taulukko1[[#This Row],[Loppu PVM]])&lt;=9,AND(MONTH(Taulukko1[[#This Row],[Loppu PVM]] )=9))</f>
        <v>0</v>
      </c>
      <c r="AG2107" s="90" t="b">
        <f>OR(MONTH(Taulukko1[[#This Row],[Alku PVM]] )&lt;=6,AND(MONTH(Taulukko1[[#This Row],[Alku PVM]] )=6))</f>
        <v>0</v>
      </c>
      <c r="AH2107" s="90" t="b">
        <f>OR(MONTH(Taulukko1[[#This Row],[Loppu PVM]])&lt;=6,AND(MONTH(Taulukko1[[#This Row],[Loppu PVM]] )=6))</f>
        <v>0</v>
      </c>
    </row>
    <row r="2108" spans="1:34" ht="12.75" customHeight="1">
      <c r="A2108" s="21" t="s">
        <v>3975</v>
      </c>
      <c r="B2108" s="23">
        <v>41197</v>
      </c>
      <c r="C2108" s="21" t="s">
        <v>3974</v>
      </c>
      <c r="D2108" s="24">
        <v>1</v>
      </c>
      <c r="E2108" s="62">
        <v>9</v>
      </c>
      <c r="F2108" s="23">
        <v>41232</v>
      </c>
      <c r="G2108" s="24">
        <v>4</v>
      </c>
      <c r="H2108" s="22">
        <v>50</v>
      </c>
      <c r="I2108" s="126">
        <f>INDEX('TOL2008'!B:B,MATCH(A2108,'TOL2008'!A:A,0))</f>
        <v>18120</v>
      </c>
      <c r="J2108" s="126" t="str">
        <f>INDEX(Pääluokka!$H$2:$H$100,MATCH(VALUE(LEFT(Taulukko1[[#This Row],[TOL2008]],2)),Pääluokka!$G$2:$G$100,0))</f>
        <v>Teollisuus</v>
      </c>
      <c r="K2108" s="126" t="str">
        <f>INDEX(Pääluokka!$I$2:$I$100,MATCH(VALUE(LEFT(Taulukko1[[#This Row],[TOL2008]],2)),Pääluokka!$G$2:$G$100,0))</f>
        <v>Teollisuus (C-E)</v>
      </c>
      <c r="L2108" s="41">
        <f t="shared" si="320"/>
        <v>35</v>
      </c>
      <c r="M2108" s="43">
        <f t="shared" si="321"/>
        <v>41197</v>
      </c>
      <c r="N2108" s="43">
        <f t="shared" si="322"/>
        <v>41232</v>
      </c>
      <c r="O2108" s="43">
        <f t="shared" si="323"/>
        <v>41183</v>
      </c>
      <c r="P2108" s="43">
        <f t="shared" si="324"/>
        <v>41214</v>
      </c>
      <c r="Q2108" s="41">
        <f t="shared" si="325"/>
        <v>2012</v>
      </c>
      <c r="R2108" s="41">
        <f t="shared" si="326"/>
        <v>2012</v>
      </c>
      <c r="S2108" s="43" t="str">
        <f>YEAR(Taulukko1[[#This Row],[Alku KK]])&amp;"Q"&amp;ROUNDDOWN((MONTH(Taulukko1[[#This Row],[Alku KK]])-1)/3+1,0)</f>
        <v>2012Q4</v>
      </c>
      <c r="T2108" s="43" t="str">
        <f>YEAR(Taulukko1[[#This Row],[Loppu KK]])&amp;"Q"&amp;ROUNDDOWN((MONTH(Taulukko1[[#This Row],[Loppu KK]])-1)/3+1,0)</f>
        <v>2012Q4</v>
      </c>
      <c r="U2108" s="66">
        <f>IF(COUNT(Taulukko1[[#This Row],[Neuvottelujen alaiset ]])=1,Taulukko1[[#This Row],[Neuvottelujen alaiset ]],Taulukko1[[#This Row],[Vähennystarve]])</f>
        <v>50</v>
      </c>
      <c r="V2108" s="44">
        <f t="shared" si="327"/>
        <v>0.18</v>
      </c>
      <c r="W2108" s="44">
        <f t="shared" si="328"/>
        <v>0.08</v>
      </c>
      <c r="X2108" s="44">
        <f t="shared" si="329"/>
        <v>0.44444444444444442</v>
      </c>
      <c r="Y2108" s="90" t="b">
        <f>AND(MONTH(Taulukko1[[#This Row],[Alku PVM]] )=6,DAY(Taulukko1[[#This Row],[Alku PVM]] )&gt;19)</f>
        <v>0</v>
      </c>
      <c r="Z2108" s="90" t="b">
        <f>AND(MONTH(Taulukko1[[#This Row],[Loppu PVM]] )=6,DAY(Taulukko1[[#This Row],[Loppu PVM]] )&gt;19)</f>
        <v>0</v>
      </c>
      <c r="AA2108" s="90" t="b">
        <f>OR(MONTH(Taulukko1[[#This Row],[Alku PVM]] )&lt;=5,AND(MONTH(Taulukko1[[#This Row],[Alku PVM]] )=6,DAY(Taulukko1[[#This Row],[Alku PVM]] )&lt;20))</f>
        <v>0</v>
      </c>
      <c r="AB2108" s="90" t="b">
        <f>OR(MONTH(Taulukko1[[#This Row],[Loppu PVM]])&lt;=5,AND(MONTH(Taulukko1[[#This Row],[Loppu PVM]] )=6,DAY(Taulukko1[[#This Row],[Loppu PVM]])&lt;20))</f>
        <v>0</v>
      </c>
      <c r="AC2108" s="90" t="b">
        <f>OR(MONTH(Taulukko1[[#This Row],[Alku PVM]] )&lt;=3,AND(MONTH(Taulukko1[[#This Row],[Alku PVM]] )=3))</f>
        <v>0</v>
      </c>
      <c r="AD2108" s="90" t="b">
        <f>OR(MONTH(Taulukko1[[#This Row],[Loppu PVM]] )&lt;=3,AND(MONTH(Taulukko1[[#This Row],[Loppu PVM]] )=3))</f>
        <v>0</v>
      </c>
      <c r="AE2108" s="90" t="b">
        <f>OR(MONTH(Taulukko1[[#This Row],[Alku PVM]] )&lt;=9,AND(MONTH(Taulukko1[[#This Row],[Alku PVM]] )=9))</f>
        <v>0</v>
      </c>
      <c r="AF2108" s="90" t="b">
        <f>OR(MONTH(Taulukko1[[#This Row],[Loppu PVM]])&lt;=9,AND(MONTH(Taulukko1[[#This Row],[Loppu PVM]] )=9))</f>
        <v>0</v>
      </c>
      <c r="AG2108" s="90" t="b">
        <f>OR(MONTH(Taulukko1[[#This Row],[Alku PVM]] )&lt;=6,AND(MONTH(Taulukko1[[#This Row],[Alku PVM]] )=6))</f>
        <v>0</v>
      </c>
      <c r="AH2108" s="90" t="b">
        <f>OR(MONTH(Taulukko1[[#This Row],[Loppu PVM]])&lt;=6,AND(MONTH(Taulukko1[[#This Row],[Loppu PVM]] )=6))</f>
        <v>0</v>
      </c>
    </row>
    <row r="2109" spans="1:34" ht="12.75" customHeight="1">
      <c r="A2109" s="21" t="s">
        <v>3513</v>
      </c>
      <c r="B2109" s="23">
        <v>41197</v>
      </c>
      <c r="C2109" s="21" t="s">
        <v>3854</v>
      </c>
      <c r="D2109" s="24" t="s">
        <v>25</v>
      </c>
      <c r="E2109" s="62">
        <v>15</v>
      </c>
      <c r="F2109" s="23">
        <v>41261</v>
      </c>
      <c r="G2109" s="24">
        <v>7</v>
      </c>
      <c r="H2109" s="22">
        <v>150</v>
      </c>
      <c r="I2109" s="126">
        <f>INDEX('TOL2008'!B:B,MATCH(A2109,'TOL2008'!A:A,0))</f>
        <v>22290</v>
      </c>
      <c r="J2109" s="126" t="str">
        <f>INDEX(Pääluokka!$H$2:$H$100,MATCH(VALUE(LEFT(Taulukko1[[#This Row],[TOL2008]],2)),Pääluokka!$G$2:$G$100,0))</f>
        <v>Teollisuus</v>
      </c>
      <c r="K2109" s="126" t="str">
        <f>INDEX(Pääluokka!$I$2:$I$100,MATCH(VALUE(LEFT(Taulukko1[[#This Row],[TOL2008]],2)),Pääluokka!$G$2:$G$100,0))</f>
        <v>Teollisuus (C-E)</v>
      </c>
      <c r="L2109" s="41">
        <f t="shared" si="320"/>
        <v>64</v>
      </c>
      <c r="M2109" s="43">
        <f t="shared" si="321"/>
        <v>41197</v>
      </c>
      <c r="N2109" s="43">
        <f t="shared" si="322"/>
        <v>41261</v>
      </c>
      <c r="O2109" s="43">
        <f t="shared" si="323"/>
        <v>41183</v>
      </c>
      <c r="P2109" s="43">
        <f t="shared" si="324"/>
        <v>41244</v>
      </c>
      <c r="Q2109" s="41">
        <f t="shared" si="325"/>
        <v>2012</v>
      </c>
      <c r="R2109" s="41">
        <f t="shared" si="326"/>
        <v>2012</v>
      </c>
      <c r="S2109" s="43" t="str">
        <f>YEAR(Taulukko1[[#This Row],[Alku KK]])&amp;"Q"&amp;ROUNDDOWN((MONTH(Taulukko1[[#This Row],[Alku KK]])-1)/3+1,0)</f>
        <v>2012Q4</v>
      </c>
      <c r="T2109" s="43" t="str">
        <f>YEAR(Taulukko1[[#This Row],[Loppu KK]])&amp;"Q"&amp;ROUNDDOWN((MONTH(Taulukko1[[#This Row],[Loppu KK]])-1)/3+1,0)</f>
        <v>2012Q4</v>
      </c>
      <c r="U2109" s="66">
        <f>IF(COUNT(Taulukko1[[#This Row],[Neuvottelujen alaiset ]])=1,Taulukko1[[#This Row],[Neuvottelujen alaiset ]],Taulukko1[[#This Row],[Vähennystarve]])</f>
        <v>150</v>
      </c>
      <c r="V2109" s="44">
        <f t="shared" si="327"/>
        <v>0.1</v>
      </c>
      <c r="W2109" s="44">
        <f t="shared" si="328"/>
        <v>4.6666666666666669E-2</v>
      </c>
      <c r="X2109" s="44">
        <f t="shared" si="329"/>
        <v>0.46666666666666667</v>
      </c>
      <c r="Y2109" s="90" t="b">
        <f>AND(MONTH(Taulukko1[[#This Row],[Alku PVM]] )=6,DAY(Taulukko1[[#This Row],[Alku PVM]] )&gt;19)</f>
        <v>0</v>
      </c>
      <c r="Z2109" s="90" t="b">
        <f>AND(MONTH(Taulukko1[[#This Row],[Loppu PVM]] )=6,DAY(Taulukko1[[#This Row],[Loppu PVM]] )&gt;19)</f>
        <v>0</v>
      </c>
      <c r="AA2109" s="90" t="b">
        <f>OR(MONTH(Taulukko1[[#This Row],[Alku PVM]] )&lt;=5,AND(MONTH(Taulukko1[[#This Row],[Alku PVM]] )=6,DAY(Taulukko1[[#This Row],[Alku PVM]] )&lt;20))</f>
        <v>0</v>
      </c>
      <c r="AB2109" s="90" t="b">
        <f>OR(MONTH(Taulukko1[[#This Row],[Loppu PVM]])&lt;=5,AND(MONTH(Taulukko1[[#This Row],[Loppu PVM]] )=6,DAY(Taulukko1[[#This Row],[Loppu PVM]])&lt;20))</f>
        <v>0</v>
      </c>
      <c r="AC2109" s="90" t="b">
        <f>OR(MONTH(Taulukko1[[#This Row],[Alku PVM]] )&lt;=3,AND(MONTH(Taulukko1[[#This Row],[Alku PVM]] )=3))</f>
        <v>0</v>
      </c>
      <c r="AD2109" s="90" t="b">
        <f>OR(MONTH(Taulukko1[[#This Row],[Loppu PVM]] )&lt;=3,AND(MONTH(Taulukko1[[#This Row],[Loppu PVM]] )=3))</f>
        <v>0</v>
      </c>
      <c r="AE2109" s="90" t="b">
        <f>OR(MONTH(Taulukko1[[#This Row],[Alku PVM]] )&lt;=9,AND(MONTH(Taulukko1[[#This Row],[Alku PVM]] )=9))</f>
        <v>0</v>
      </c>
      <c r="AF2109" s="90" t="b">
        <f>OR(MONTH(Taulukko1[[#This Row],[Loppu PVM]])&lt;=9,AND(MONTH(Taulukko1[[#This Row],[Loppu PVM]] )=9))</f>
        <v>0</v>
      </c>
      <c r="AG2109" s="90" t="b">
        <f>OR(MONTH(Taulukko1[[#This Row],[Alku PVM]] )&lt;=6,AND(MONTH(Taulukko1[[#This Row],[Alku PVM]] )=6))</f>
        <v>0</v>
      </c>
      <c r="AH2109" s="90" t="b">
        <f>OR(MONTH(Taulukko1[[#This Row],[Loppu PVM]])&lt;=6,AND(MONTH(Taulukko1[[#This Row],[Loppu PVM]] )=6))</f>
        <v>0</v>
      </c>
    </row>
    <row r="2110" spans="1:34" ht="12.75" customHeight="1">
      <c r="A2110" s="21" t="s">
        <v>3808</v>
      </c>
      <c r="B2110" s="23">
        <v>41198</v>
      </c>
      <c r="C2110" s="21" t="s">
        <v>2234</v>
      </c>
      <c r="D2110" s="24"/>
      <c r="E2110" s="62">
        <v>9</v>
      </c>
      <c r="F2110" s="23"/>
      <c r="G2110" s="24"/>
      <c r="H2110" s="22">
        <v>100</v>
      </c>
      <c r="I2110" s="126" t="e">
        <f>INDEX('TOL2008'!B:B,MATCH(A2110,'TOL2008'!A:A,0))</f>
        <v>#N/A</v>
      </c>
      <c r="J2110" s="126" t="e">
        <f>INDEX(Pääluokka!$H$2:$H$100,MATCH(VALUE(LEFT(Taulukko1[[#This Row],[TOL2008]],2)),Pääluokka!$G$2:$G$100,0))</f>
        <v>#N/A</v>
      </c>
      <c r="K2110" s="126" t="e">
        <f>INDEX(Pääluokka!$I$2:$I$100,MATCH(VALUE(LEFT(Taulukko1[[#This Row],[TOL2008]],2)),Pääluokka!$G$2:$G$100,0))</f>
        <v>#N/A</v>
      </c>
      <c r="L2110" s="41" t="str">
        <f t="shared" si="320"/>
        <v>NA</v>
      </c>
      <c r="M2110" s="43">
        <f t="shared" si="321"/>
        <v>41198</v>
      </c>
      <c r="N2110" s="43">
        <f t="shared" si="322"/>
        <v>41249</v>
      </c>
      <c r="O2110" s="43">
        <f t="shared" si="323"/>
        <v>41183</v>
      </c>
      <c r="P2110" s="43">
        <f t="shared" si="324"/>
        <v>41244</v>
      </c>
      <c r="Q2110" s="41">
        <f t="shared" si="325"/>
        <v>2012</v>
      </c>
      <c r="R2110" s="41">
        <f t="shared" si="326"/>
        <v>2012</v>
      </c>
      <c r="S2110" s="43" t="str">
        <f>YEAR(Taulukko1[[#This Row],[Alku KK]])&amp;"Q"&amp;ROUNDDOWN((MONTH(Taulukko1[[#This Row],[Alku KK]])-1)/3+1,0)</f>
        <v>2012Q4</v>
      </c>
      <c r="T2110" s="43" t="str">
        <f>YEAR(Taulukko1[[#This Row],[Loppu KK]])&amp;"Q"&amp;ROUNDDOWN((MONTH(Taulukko1[[#This Row],[Loppu KK]])-1)/3+1,0)</f>
        <v>2012Q4</v>
      </c>
      <c r="U2110" s="66">
        <f>IF(COUNT(Taulukko1[[#This Row],[Neuvottelujen alaiset ]])=1,Taulukko1[[#This Row],[Neuvottelujen alaiset ]],Taulukko1[[#This Row],[Vähennystarve]])</f>
        <v>100</v>
      </c>
      <c r="V2110" s="44">
        <f t="shared" si="327"/>
        <v>0.09</v>
      </c>
      <c r="W2110" s="44" t="str">
        <f t="shared" si="328"/>
        <v>NA</v>
      </c>
      <c r="X2110" s="44" t="str">
        <f t="shared" si="329"/>
        <v>NA</v>
      </c>
      <c r="Y2110" s="90" t="b">
        <f>AND(MONTH(Taulukko1[[#This Row],[Alku PVM]] )=6,DAY(Taulukko1[[#This Row],[Alku PVM]] )&gt;19)</f>
        <v>0</v>
      </c>
      <c r="Z2110" s="90" t="b">
        <f>AND(MONTH(Taulukko1[[#This Row],[Loppu PVM]] )=6,DAY(Taulukko1[[#This Row],[Loppu PVM]] )&gt;19)</f>
        <v>0</v>
      </c>
      <c r="AA2110" s="90" t="b">
        <f>OR(MONTH(Taulukko1[[#This Row],[Alku PVM]] )&lt;=5,AND(MONTH(Taulukko1[[#This Row],[Alku PVM]] )=6,DAY(Taulukko1[[#This Row],[Alku PVM]] )&lt;20))</f>
        <v>0</v>
      </c>
      <c r="AB2110" s="90" t="b">
        <f>OR(MONTH(Taulukko1[[#This Row],[Loppu PVM]])&lt;=5,AND(MONTH(Taulukko1[[#This Row],[Loppu PVM]] )=6,DAY(Taulukko1[[#This Row],[Loppu PVM]])&lt;20))</f>
        <v>0</v>
      </c>
      <c r="AC2110" s="90" t="b">
        <f>OR(MONTH(Taulukko1[[#This Row],[Alku PVM]] )&lt;=3,AND(MONTH(Taulukko1[[#This Row],[Alku PVM]] )=3))</f>
        <v>0</v>
      </c>
      <c r="AD2110" s="90" t="b">
        <f>OR(MONTH(Taulukko1[[#This Row],[Loppu PVM]] )&lt;=3,AND(MONTH(Taulukko1[[#This Row],[Loppu PVM]] )=3))</f>
        <v>0</v>
      </c>
      <c r="AE2110" s="90" t="b">
        <f>OR(MONTH(Taulukko1[[#This Row],[Alku PVM]] )&lt;=9,AND(MONTH(Taulukko1[[#This Row],[Alku PVM]] )=9))</f>
        <v>0</v>
      </c>
      <c r="AF2110" s="90" t="b">
        <f>OR(MONTH(Taulukko1[[#This Row],[Loppu PVM]])&lt;=9,AND(MONTH(Taulukko1[[#This Row],[Loppu PVM]] )=9))</f>
        <v>0</v>
      </c>
      <c r="AG2110" s="90" t="b">
        <f>OR(MONTH(Taulukko1[[#This Row],[Alku PVM]] )&lt;=6,AND(MONTH(Taulukko1[[#This Row],[Alku PVM]] )=6))</f>
        <v>0</v>
      </c>
      <c r="AH2110" s="90" t="b">
        <f>OR(MONTH(Taulukko1[[#This Row],[Loppu PVM]])&lt;=6,AND(MONTH(Taulukko1[[#This Row],[Loppu PVM]] )=6))</f>
        <v>0</v>
      </c>
    </row>
    <row r="2111" spans="1:34" ht="12.75" customHeight="1">
      <c r="A2111" s="21" t="s">
        <v>389</v>
      </c>
      <c r="B2111" s="23">
        <v>41198</v>
      </c>
      <c r="C2111" s="21" t="s">
        <v>4104</v>
      </c>
      <c r="D2111" s="24">
        <v>5</v>
      </c>
      <c r="F2111" s="23">
        <v>41247</v>
      </c>
      <c r="G2111" s="24">
        <v>12</v>
      </c>
      <c r="H2111" s="22">
        <v>175</v>
      </c>
      <c r="I2111" s="126">
        <f>INDEX('TOL2008'!B:B,MATCH(A2111,'TOL2008'!A:A,0))</f>
        <v>26300</v>
      </c>
      <c r="J2111" s="126" t="str">
        <f>INDEX(Pääluokka!$H$2:$H$100,MATCH(VALUE(LEFT(Taulukko1[[#This Row],[TOL2008]],2)),Pääluokka!$G$2:$G$100,0))</f>
        <v>Teollisuus</v>
      </c>
      <c r="K2111" s="126" t="str">
        <f>INDEX(Pääluokka!$I$2:$I$100,MATCH(VALUE(LEFT(Taulukko1[[#This Row],[TOL2008]],2)),Pääluokka!$G$2:$G$100,0))</f>
        <v>Teollisuus (C-E)</v>
      </c>
      <c r="L2111" s="41">
        <f t="shared" si="320"/>
        <v>49</v>
      </c>
      <c r="M2111" s="43">
        <f t="shared" si="321"/>
        <v>41198</v>
      </c>
      <c r="N2111" s="43">
        <f t="shared" si="322"/>
        <v>41247</v>
      </c>
      <c r="O2111" s="43">
        <f t="shared" si="323"/>
        <v>41183</v>
      </c>
      <c r="P2111" s="43">
        <f t="shared" si="324"/>
        <v>41244</v>
      </c>
      <c r="Q2111" s="41">
        <f t="shared" si="325"/>
        <v>2012</v>
      </c>
      <c r="R2111" s="41">
        <f t="shared" si="326"/>
        <v>2012</v>
      </c>
      <c r="S2111" s="43" t="str">
        <f>YEAR(Taulukko1[[#This Row],[Alku KK]])&amp;"Q"&amp;ROUNDDOWN((MONTH(Taulukko1[[#This Row],[Alku KK]])-1)/3+1,0)</f>
        <v>2012Q4</v>
      </c>
      <c r="T2111" s="43" t="str">
        <f>YEAR(Taulukko1[[#This Row],[Loppu KK]])&amp;"Q"&amp;ROUNDDOWN((MONTH(Taulukko1[[#This Row],[Loppu KK]])-1)/3+1,0)</f>
        <v>2012Q4</v>
      </c>
      <c r="U2111" s="66">
        <f>IF(COUNT(Taulukko1[[#This Row],[Neuvottelujen alaiset ]])=1,Taulukko1[[#This Row],[Neuvottelujen alaiset ]],Taulukko1[[#This Row],[Vähennystarve]])</f>
        <v>175</v>
      </c>
      <c r="V2111" s="44" t="str">
        <f t="shared" si="327"/>
        <v>NA</v>
      </c>
      <c r="W2111" s="44">
        <f t="shared" si="328"/>
        <v>6.8571428571428575E-2</v>
      </c>
      <c r="X2111" s="44" t="str">
        <f t="shared" si="329"/>
        <v>NA</v>
      </c>
      <c r="Y2111" s="90" t="b">
        <f>AND(MONTH(Taulukko1[[#This Row],[Alku PVM]] )=6,DAY(Taulukko1[[#This Row],[Alku PVM]] )&gt;19)</f>
        <v>0</v>
      </c>
      <c r="Z2111" s="90" t="b">
        <f>AND(MONTH(Taulukko1[[#This Row],[Loppu PVM]] )=6,DAY(Taulukko1[[#This Row],[Loppu PVM]] )&gt;19)</f>
        <v>0</v>
      </c>
      <c r="AA2111" s="90" t="b">
        <f>OR(MONTH(Taulukko1[[#This Row],[Alku PVM]] )&lt;=5,AND(MONTH(Taulukko1[[#This Row],[Alku PVM]] )=6,DAY(Taulukko1[[#This Row],[Alku PVM]] )&lt;20))</f>
        <v>0</v>
      </c>
      <c r="AB2111" s="90" t="b">
        <f>OR(MONTH(Taulukko1[[#This Row],[Loppu PVM]])&lt;=5,AND(MONTH(Taulukko1[[#This Row],[Loppu PVM]] )=6,DAY(Taulukko1[[#This Row],[Loppu PVM]])&lt;20))</f>
        <v>0</v>
      </c>
      <c r="AC2111" s="90" t="b">
        <f>OR(MONTH(Taulukko1[[#This Row],[Alku PVM]] )&lt;=3,AND(MONTH(Taulukko1[[#This Row],[Alku PVM]] )=3))</f>
        <v>0</v>
      </c>
      <c r="AD2111" s="90" t="b">
        <f>OR(MONTH(Taulukko1[[#This Row],[Loppu PVM]] )&lt;=3,AND(MONTH(Taulukko1[[#This Row],[Loppu PVM]] )=3))</f>
        <v>0</v>
      </c>
      <c r="AE2111" s="90" t="b">
        <f>OR(MONTH(Taulukko1[[#This Row],[Alku PVM]] )&lt;=9,AND(MONTH(Taulukko1[[#This Row],[Alku PVM]] )=9))</f>
        <v>0</v>
      </c>
      <c r="AF2111" s="90" t="b">
        <f>OR(MONTH(Taulukko1[[#This Row],[Loppu PVM]])&lt;=9,AND(MONTH(Taulukko1[[#This Row],[Loppu PVM]] )=9))</f>
        <v>0</v>
      </c>
      <c r="AG2111" s="90" t="b">
        <f>OR(MONTH(Taulukko1[[#This Row],[Alku PVM]] )&lt;=6,AND(MONTH(Taulukko1[[#This Row],[Alku PVM]] )=6))</f>
        <v>0</v>
      </c>
      <c r="AH2111" s="90" t="b">
        <f>OR(MONTH(Taulukko1[[#This Row],[Loppu PVM]])&lt;=6,AND(MONTH(Taulukko1[[#This Row],[Loppu PVM]] )=6))</f>
        <v>0</v>
      </c>
    </row>
    <row r="2112" spans="1:34" ht="12.75" customHeight="1">
      <c r="A2112" t="s">
        <v>1237</v>
      </c>
      <c r="B2112" s="23">
        <v>41199</v>
      </c>
      <c r="C2112" t="s">
        <v>1236</v>
      </c>
      <c r="E2112" s="62">
        <v>15</v>
      </c>
      <c r="F2112" s="4">
        <v>41304</v>
      </c>
      <c r="G2112" s="5">
        <v>0</v>
      </c>
      <c r="H2112" s="22">
        <v>15</v>
      </c>
      <c r="I2112" s="126">
        <f>INDEX('TOL2008'!B:B,MATCH(A2112,'TOL2008'!A:A,0))</f>
        <v>85320</v>
      </c>
      <c r="J2112" s="126" t="str">
        <f>INDEX(Pääluokka!$H$2:$H$100,MATCH(VALUE(LEFT(Taulukko1[[#This Row],[TOL2008]],2)),Pääluokka!$G$2:$G$100,0))</f>
        <v>Koulutus</v>
      </c>
      <c r="K2112" s="126" t="str">
        <f>INDEX(Pääluokka!$I$2:$I$100,MATCH(VALUE(LEFT(Taulukko1[[#This Row],[TOL2008]],2)),Pääluokka!$G$2:$G$100,0))</f>
        <v>Muut toimialat (O-Q, T-X)</v>
      </c>
      <c r="L2112" s="41">
        <f t="shared" si="320"/>
        <v>105</v>
      </c>
      <c r="M2112" s="43">
        <f t="shared" si="321"/>
        <v>41199</v>
      </c>
      <c r="N2112" s="43">
        <f t="shared" si="322"/>
        <v>41304</v>
      </c>
      <c r="O2112" s="43">
        <f t="shared" si="323"/>
        <v>41183</v>
      </c>
      <c r="P2112" s="43">
        <f t="shared" si="324"/>
        <v>41275</v>
      </c>
      <c r="Q2112" s="41">
        <f t="shared" si="325"/>
        <v>2012</v>
      </c>
      <c r="R2112" s="41">
        <f t="shared" si="326"/>
        <v>2013</v>
      </c>
      <c r="S2112" s="43" t="str">
        <f>YEAR(Taulukko1[[#This Row],[Alku KK]])&amp;"Q"&amp;ROUNDDOWN((MONTH(Taulukko1[[#This Row],[Alku KK]])-1)/3+1,0)</f>
        <v>2012Q4</v>
      </c>
      <c r="T2112" s="43" t="str">
        <f>YEAR(Taulukko1[[#This Row],[Loppu KK]])&amp;"Q"&amp;ROUNDDOWN((MONTH(Taulukko1[[#This Row],[Loppu KK]])-1)/3+1,0)</f>
        <v>2013Q1</v>
      </c>
      <c r="U2112" s="66">
        <f>IF(COUNT(Taulukko1[[#This Row],[Neuvottelujen alaiset ]])=1,Taulukko1[[#This Row],[Neuvottelujen alaiset ]],Taulukko1[[#This Row],[Vähennystarve]])</f>
        <v>15</v>
      </c>
      <c r="V2112" s="44">
        <f t="shared" si="327"/>
        <v>1</v>
      </c>
      <c r="W2112" s="44">
        <f t="shared" si="328"/>
        <v>0</v>
      </c>
      <c r="X2112" s="44">
        <f t="shared" si="329"/>
        <v>0</v>
      </c>
      <c r="Y2112" s="90" t="b">
        <f>AND(MONTH(Taulukko1[[#This Row],[Alku PVM]] )=6,DAY(Taulukko1[[#This Row],[Alku PVM]] )&gt;19)</f>
        <v>0</v>
      </c>
      <c r="Z2112" s="90" t="b">
        <f>AND(MONTH(Taulukko1[[#This Row],[Loppu PVM]] )=6,DAY(Taulukko1[[#This Row],[Loppu PVM]] )&gt;19)</f>
        <v>0</v>
      </c>
      <c r="AA2112" s="90" t="b">
        <f>OR(MONTH(Taulukko1[[#This Row],[Alku PVM]] )&lt;=5,AND(MONTH(Taulukko1[[#This Row],[Alku PVM]] )=6,DAY(Taulukko1[[#This Row],[Alku PVM]] )&lt;20))</f>
        <v>0</v>
      </c>
      <c r="AB2112" s="90" t="b">
        <f>OR(MONTH(Taulukko1[[#This Row],[Loppu PVM]])&lt;=5,AND(MONTH(Taulukko1[[#This Row],[Loppu PVM]] )=6,DAY(Taulukko1[[#This Row],[Loppu PVM]])&lt;20))</f>
        <v>1</v>
      </c>
      <c r="AC2112" s="90" t="b">
        <f>OR(MONTH(Taulukko1[[#This Row],[Alku PVM]] )&lt;=3,AND(MONTH(Taulukko1[[#This Row],[Alku PVM]] )=3))</f>
        <v>0</v>
      </c>
      <c r="AD2112" s="90" t="b">
        <f>OR(MONTH(Taulukko1[[#This Row],[Loppu PVM]] )&lt;=3,AND(MONTH(Taulukko1[[#This Row],[Loppu PVM]] )=3))</f>
        <v>1</v>
      </c>
      <c r="AE2112" s="90" t="b">
        <f>OR(MONTH(Taulukko1[[#This Row],[Alku PVM]] )&lt;=9,AND(MONTH(Taulukko1[[#This Row],[Alku PVM]] )=9))</f>
        <v>0</v>
      </c>
      <c r="AF2112" s="90" t="b">
        <f>OR(MONTH(Taulukko1[[#This Row],[Loppu PVM]])&lt;=9,AND(MONTH(Taulukko1[[#This Row],[Loppu PVM]] )=9))</f>
        <v>1</v>
      </c>
      <c r="AG2112" s="90" t="b">
        <f>OR(MONTH(Taulukko1[[#This Row],[Alku PVM]] )&lt;=6,AND(MONTH(Taulukko1[[#This Row],[Alku PVM]] )=6))</f>
        <v>0</v>
      </c>
      <c r="AH2112" s="90" t="b">
        <f>OR(MONTH(Taulukko1[[#This Row],[Loppu PVM]])&lt;=6,AND(MONTH(Taulukko1[[#This Row],[Loppu PVM]] )=6))</f>
        <v>1</v>
      </c>
    </row>
    <row r="2113" spans="1:34" ht="12.75" customHeight="1">
      <c r="A2113" s="21" t="s">
        <v>3749</v>
      </c>
      <c r="B2113" s="23">
        <v>41199</v>
      </c>
      <c r="C2113" s="21" t="s">
        <v>4215</v>
      </c>
      <c r="D2113" s="24"/>
      <c r="F2113" s="23">
        <v>41250</v>
      </c>
      <c r="G2113" s="24">
        <v>30</v>
      </c>
      <c r="H2113" s="22">
        <v>68</v>
      </c>
      <c r="I2113" s="126" t="e">
        <f>INDEX('TOL2008'!B:B,MATCH(A2113,'TOL2008'!A:A,0))</f>
        <v>#N/A</v>
      </c>
      <c r="J2113" s="126" t="e">
        <f>INDEX(Pääluokka!$H$2:$H$100,MATCH(VALUE(LEFT(Taulukko1[[#This Row],[TOL2008]],2)),Pääluokka!$G$2:$G$100,0))</f>
        <v>#N/A</v>
      </c>
      <c r="K2113" s="126" t="e">
        <f>INDEX(Pääluokka!$I$2:$I$100,MATCH(VALUE(LEFT(Taulukko1[[#This Row],[TOL2008]],2)),Pääluokka!$G$2:$G$100,0))</f>
        <v>#N/A</v>
      </c>
      <c r="L2113" s="41">
        <f t="shared" si="320"/>
        <v>51</v>
      </c>
      <c r="M2113" s="43">
        <f t="shared" si="321"/>
        <v>41199</v>
      </c>
      <c r="N2113" s="43">
        <f t="shared" si="322"/>
        <v>41250</v>
      </c>
      <c r="O2113" s="43">
        <f t="shared" si="323"/>
        <v>41183</v>
      </c>
      <c r="P2113" s="43">
        <f t="shared" si="324"/>
        <v>41244</v>
      </c>
      <c r="Q2113" s="41">
        <f t="shared" si="325"/>
        <v>2012</v>
      </c>
      <c r="R2113" s="41">
        <f t="shared" si="326"/>
        <v>2012</v>
      </c>
      <c r="S2113" s="43" t="str">
        <f>YEAR(Taulukko1[[#This Row],[Alku KK]])&amp;"Q"&amp;ROUNDDOWN((MONTH(Taulukko1[[#This Row],[Alku KK]])-1)/3+1,0)</f>
        <v>2012Q4</v>
      </c>
      <c r="T2113" s="43" t="str">
        <f>YEAR(Taulukko1[[#This Row],[Loppu KK]])&amp;"Q"&amp;ROUNDDOWN((MONTH(Taulukko1[[#This Row],[Loppu KK]])-1)/3+1,0)</f>
        <v>2012Q4</v>
      </c>
      <c r="U2113" s="66">
        <f>IF(COUNT(Taulukko1[[#This Row],[Neuvottelujen alaiset ]])=1,Taulukko1[[#This Row],[Neuvottelujen alaiset ]],Taulukko1[[#This Row],[Vähennystarve]])</f>
        <v>68</v>
      </c>
      <c r="V2113" s="44" t="str">
        <f t="shared" si="327"/>
        <v>NA</v>
      </c>
      <c r="W2113" s="44">
        <f t="shared" si="328"/>
        <v>0.44117647058823528</v>
      </c>
      <c r="X2113" s="44" t="str">
        <f t="shared" si="329"/>
        <v>NA</v>
      </c>
      <c r="Y2113" s="90" t="b">
        <f>AND(MONTH(Taulukko1[[#This Row],[Alku PVM]] )=6,DAY(Taulukko1[[#This Row],[Alku PVM]] )&gt;19)</f>
        <v>0</v>
      </c>
      <c r="Z2113" s="90" t="b">
        <f>AND(MONTH(Taulukko1[[#This Row],[Loppu PVM]] )=6,DAY(Taulukko1[[#This Row],[Loppu PVM]] )&gt;19)</f>
        <v>0</v>
      </c>
      <c r="AA2113" s="90" t="b">
        <f>OR(MONTH(Taulukko1[[#This Row],[Alku PVM]] )&lt;=5,AND(MONTH(Taulukko1[[#This Row],[Alku PVM]] )=6,DAY(Taulukko1[[#This Row],[Alku PVM]] )&lt;20))</f>
        <v>0</v>
      </c>
      <c r="AB2113" s="90" t="b">
        <f>OR(MONTH(Taulukko1[[#This Row],[Loppu PVM]])&lt;=5,AND(MONTH(Taulukko1[[#This Row],[Loppu PVM]] )=6,DAY(Taulukko1[[#This Row],[Loppu PVM]])&lt;20))</f>
        <v>0</v>
      </c>
      <c r="AC2113" s="90" t="b">
        <f>OR(MONTH(Taulukko1[[#This Row],[Alku PVM]] )&lt;=3,AND(MONTH(Taulukko1[[#This Row],[Alku PVM]] )=3))</f>
        <v>0</v>
      </c>
      <c r="AD2113" s="90" t="b">
        <f>OR(MONTH(Taulukko1[[#This Row],[Loppu PVM]] )&lt;=3,AND(MONTH(Taulukko1[[#This Row],[Loppu PVM]] )=3))</f>
        <v>0</v>
      </c>
      <c r="AE2113" s="90" t="b">
        <f>OR(MONTH(Taulukko1[[#This Row],[Alku PVM]] )&lt;=9,AND(MONTH(Taulukko1[[#This Row],[Alku PVM]] )=9))</f>
        <v>0</v>
      </c>
      <c r="AF2113" s="90" t="b">
        <f>OR(MONTH(Taulukko1[[#This Row],[Loppu PVM]])&lt;=9,AND(MONTH(Taulukko1[[#This Row],[Loppu PVM]] )=9))</f>
        <v>0</v>
      </c>
      <c r="AG2113" s="90" t="b">
        <f>OR(MONTH(Taulukko1[[#This Row],[Alku PVM]] )&lt;=6,AND(MONTH(Taulukko1[[#This Row],[Alku PVM]] )=6))</f>
        <v>0</v>
      </c>
      <c r="AH2113" s="90" t="b">
        <f>OR(MONTH(Taulukko1[[#This Row],[Loppu PVM]])&lt;=6,AND(MONTH(Taulukko1[[#This Row],[Loppu PVM]] )=6))</f>
        <v>0</v>
      </c>
    </row>
    <row r="2114" spans="1:34" ht="12.75" customHeight="1">
      <c r="A2114" s="21" t="s">
        <v>1073</v>
      </c>
      <c r="B2114" s="23">
        <v>41199</v>
      </c>
      <c r="C2114" s="21" t="s">
        <v>4115</v>
      </c>
      <c r="D2114" s="24">
        <v>650</v>
      </c>
      <c r="E2114" s="62">
        <v>85</v>
      </c>
      <c r="F2114" s="23">
        <v>41264</v>
      </c>
      <c r="G2114" s="24">
        <v>66</v>
      </c>
      <c r="H2114" s="22">
        <v>650</v>
      </c>
      <c r="I2114" s="126">
        <f>INDEX('TOL2008'!B:B,MATCH(A2114,'TOL2008'!A:A,0))</f>
        <v>38320</v>
      </c>
      <c r="J2114" s="126" t="str">
        <f>INDEX(Pääluokka!$H$2:$H$100,MATCH(VALUE(LEFT(Taulukko1[[#This Row],[TOL2008]],2)),Pääluokka!$G$2:$G$100,0))</f>
        <v>Vesihuolto, viemäri- ja jätevesihuolto, jätehuolto ja muu ympäristön puhtaanapito</v>
      </c>
      <c r="K2114" s="126" t="str">
        <f>INDEX(Pääluokka!$I$2:$I$100,MATCH(VALUE(LEFT(Taulukko1[[#This Row],[TOL2008]],2)),Pääluokka!$G$2:$G$100,0))</f>
        <v>Teollisuus (C-E)</v>
      </c>
      <c r="L2114" s="41">
        <f t="shared" si="320"/>
        <v>65</v>
      </c>
      <c r="M2114" s="43">
        <f t="shared" si="321"/>
        <v>41199</v>
      </c>
      <c r="N2114" s="43">
        <f t="shared" si="322"/>
        <v>41264</v>
      </c>
      <c r="O2114" s="43">
        <f t="shared" si="323"/>
        <v>41183</v>
      </c>
      <c r="P2114" s="43">
        <f t="shared" si="324"/>
        <v>41244</v>
      </c>
      <c r="Q2114" s="41">
        <f t="shared" si="325"/>
        <v>2012</v>
      </c>
      <c r="R2114" s="41">
        <f t="shared" si="326"/>
        <v>2012</v>
      </c>
      <c r="S2114" s="43" t="str">
        <f>YEAR(Taulukko1[[#This Row],[Alku KK]])&amp;"Q"&amp;ROUNDDOWN((MONTH(Taulukko1[[#This Row],[Alku KK]])-1)/3+1,0)</f>
        <v>2012Q4</v>
      </c>
      <c r="T2114" s="43" t="str">
        <f>YEAR(Taulukko1[[#This Row],[Loppu KK]])&amp;"Q"&amp;ROUNDDOWN((MONTH(Taulukko1[[#This Row],[Loppu KK]])-1)/3+1,0)</f>
        <v>2012Q4</v>
      </c>
      <c r="U2114" s="66">
        <f>IF(COUNT(Taulukko1[[#This Row],[Neuvottelujen alaiset ]])=1,Taulukko1[[#This Row],[Neuvottelujen alaiset ]],Taulukko1[[#This Row],[Vähennystarve]])</f>
        <v>650</v>
      </c>
      <c r="V2114" s="44">
        <f t="shared" si="327"/>
        <v>0.13076923076923078</v>
      </c>
      <c r="W2114" s="44">
        <f t="shared" si="328"/>
        <v>0.10153846153846154</v>
      </c>
      <c r="X2114" s="44">
        <f t="shared" si="329"/>
        <v>0.77647058823529413</v>
      </c>
      <c r="Y2114" s="90" t="b">
        <f>AND(MONTH(Taulukko1[[#This Row],[Alku PVM]] )=6,DAY(Taulukko1[[#This Row],[Alku PVM]] )&gt;19)</f>
        <v>0</v>
      </c>
      <c r="Z2114" s="90" t="b">
        <f>AND(MONTH(Taulukko1[[#This Row],[Loppu PVM]] )=6,DAY(Taulukko1[[#This Row],[Loppu PVM]] )&gt;19)</f>
        <v>0</v>
      </c>
      <c r="AA2114" s="90" t="b">
        <f>OR(MONTH(Taulukko1[[#This Row],[Alku PVM]] )&lt;=5,AND(MONTH(Taulukko1[[#This Row],[Alku PVM]] )=6,DAY(Taulukko1[[#This Row],[Alku PVM]] )&lt;20))</f>
        <v>0</v>
      </c>
      <c r="AB2114" s="90" t="b">
        <f>OR(MONTH(Taulukko1[[#This Row],[Loppu PVM]])&lt;=5,AND(MONTH(Taulukko1[[#This Row],[Loppu PVM]] )=6,DAY(Taulukko1[[#This Row],[Loppu PVM]])&lt;20))</f>
        <v>0</v>
      </c>
      <c r="AC2114" s="90" t="b">
        <f>OR(MONTH(Taulukko1[[#This Row],[Alku PVM]] )&lt;=3,AND(MONTH(Taulukko1[[#This Row],[Alku PVM]] )=3))</f>
        <v>0</v>
      </c>
      <c r="AD2114" s="90" t="b">
        <f>OR(MONTH(Taulukko1[[#This Row],[Loppu PVM]] )&lt;=3,AND(MONTH(Taulukko1[[#This Row],[Loppu PVM]] )=3))</f>
        <v>0</v>
      </c>
      <c r="AE2114" s="90" t="b">
        <f>OR(MONTH(Taulukko1[[#This Row],[Alku PVM]] )&lt;=9,AND(MONTH(Taulukko1[[#This Row],[Alku PVM]] )=9))</f>
        <v>0</v>
      </c>
      <c r="AF2114" s="90" t="b">
        <f>OR(MONTH(Taulukko1[[#This Row],[Loppu PVM]])&lt;=9,AND(MONTH(Taulukko1[[#This Row],[Loppu PVM]] )=9))</f>
        <v>0</v>
      </c>
      <c r="AG2114" s="90" t="b">
        <f>OR(MONTH(Taulukko1[[#This Row],[Alku PVM]] )&lt;=6,AND(MONTH(Taulukko1[[#This Row],[Alku PVM]] )=6))</f>
        <v>0</v>
      </c>
      <c r="AH2114" s="90" t="b">
        <f>OR(MONTH(Taulukko1[[#This Row],[Loppu PVM]])&lt;=6,AND(MONTH(Taulukko1[[#This Row],[Loppu PVM]] )=6))</f>
        <v>0</v>
      </c>
    </row>
    <row r="2115" spans="1:34" ht="12.75" customHeight="1">
      <c r="A2115" t="s">
        <v>4106</v>
      </c>
      <c r="B2115" s="23">
        <v>41199</v>
      </c>
      <c r="C2115" t="s">
        <v>4105</v>
      </c>
      <c r="D2115" s="5">
        <v>5</v>
      </c>
      <c r="E2115" s="62">
        <v>8</v>
      </c>
      <c r="F2115" s="4"/>
      <c r="G2115" s="5"/>
      <c r="H2115" s="22">
        <v>40</v>
      </c>
      <c r="I2115" s="126" t="e">
        <f>INDEX('TOL2008'!B:B,MATCH(A2115,'TOL2008'!A:A,0))</f>
        <v>#N/A</v>
      </c>
      <c r="J2115" s="126" t="e">
        <f>INDEX(Pääluokka!$H$2:$H$100,MATCH(VALUE(LEFT(Taulukko1[[#This Row],[TOL2008]],2)),Pääluokka!$G$2:$G$100,0))</f>
        <v>#N/A</v>
      </c>
      <c r="K2115" s="126" t="e">
        <f>INDEX(Pääluokka!$I$2:$I$100,MATCH(VALUE(LEFT(Taulukko1[[#This Row],[TOL2008]],2)),Pääluokka!$G$2:$G$100,0))</f>
        <v>#N/A</v>
      </c>
      <c r="L2115" s="41" t="str">
        <f t="shared" ref="L2115:L2178" si="330">IFERROR(IF(AND(ISNUMBER(B2115),ISNUMBER(F2115),F2115&gt;B2115),F2115-B2115,"NA"),"NA")</f>
        <v>NA</v>
      </c>
      <c r="M2115" s="43">
        <f t="shared" ref="M2115:M2178" si="331">IF(ISNUMBER(B2115),B2115,IF(ISNUMBER(F2115),F2115-$L$1,"NA"))</f>
        <v>41199</v>
      </c>
      <c r="N2115" s="43">
        <f t="shared" ref="N2115:N2178" si="332">IF(ISNUMBER(F2115),F2115,IF(ISNUMBER(B2115),B2115+$L$1,"NA"))</f>
        <v>41250</v>
      </c>
      <c r="O2115" s="43">
        <f t="shared" ref="O2115:O2178" si="333">IFERROR(DATE(YEAR(M2115),MONTH(M2115),1),"NA")</f>
        <v>41183</v>
      </c>
      <c r="P2115" s="43">
        <f t="shared" ref="P2115:P2178" si="334">IFERROR(DATE(YEAR(N2115),MONTH(N2115),1),"NA")</f>
        <v>41244</v>
      </c>
      <c r="Q2115" s="41">
        <f t="shared" ref="Q2115:Q2178" si="335">IFERROR(YEAR(O2115),"NA")</f>
        <v>2012</v>
      </c>
      <c r="R2115" s="41">
        <f t="shared" ref="R2115:R2178" si="336">IFERROR(YEAR(P2115),"NA")</f>
        <v>2012</v>
      </c>
      <c r="S2115" s="43" t="str">
        <f>YEAR(Taulukko1[[#This Row],[Alku KK]])&amp;"Q"&amp;ROUNDDOWN((MONTH(Taulukko1[[#This Row],[Alku KK]])-1)/3+1,0)</f>
        <v>2012Q4</v>
      </c>
      <c r="T2115" s="43" t="str">
        <f>YEAR(Taulukko1[[#This Row],[Loppu KK]])&amp;"Q"&amp;ROUNDDOWN((MONTH(Taulukko1[[#This Row],[Loppu KK]])-1)/3+1,0)</f>
        <v>2012Q4</v>
      </c>
      <c r="U2115" s="66">
        <f>IF(COUNT(Taulukko1[[#This Row],[Neuvottelujen alaiset ]])=1,Taulukko1[[#This Row],[Neuvottelujen alaiset ]],Taulukko1[[#This Row],[Vähennystarve]])</f>
        <v>40</v>
      </c>
      <c r="V2115" s="44">
        <f t="shared" ref="V2115:V2178" si="337">IF(AND(ISNUMBER(E2115),ISNUMBER(H2115)),E2115/H2115,"NA")</f>
        <v>0.2</v>
      </c>
      <c r="W2115" s="44" t="str">
        <f t="shared" ref="W2115:W2178" si="338">IF(AND(ISNUMBER(G2115),ISNUMBER(H2115)),G2115/H2115,"NA")</f>
        <v>NA</v>
      </c>
      <c r="X2115" s="44" t="str">
        <f t="shared" ref="X2115:X2178" si="339">IF(AND(ISNUMBER(G2115),ISNUMBER(E2115)),G2115/E2115,"NA")</f>
        <v>NA</v>
      </c>
      <c r="Y2115" s="90" t="b">
        <f>AND(MONTH(Taulukko1[[#This Row],[Alku PVM]] )=6,DAY(Taulukko1[[#This Row],[Alku PVM]] )&gt;19)</f>
        <v>0</v>
      </c>
      <c r="Z2115" s="90" t="b">
        <f>AND(MONTH(Taulukko1[[#This Row],[Loppu PVM]] )=6,DAY(Taulukko1[[#This Row],[Loppu PVM]] )&gt;19)</f>
        <v>0</v>
      </c>
      <c r="AA2115" s="90" t="b">
        <f>OR(MONTH(Taulukko1[[#This Row],[Alku PVM]] )&lt;=5,AND(MONTH(Taulukko1[[#This Row],[Alku PVM]] )=6,DAY(Taulukko1[[#This Row],[Alku PVM]] )&lt;20))</f>
        <v>0</v>
      </c>
      <c r="AB2115" s="90" t="b">
        <f>OR(MONTH(Taulukko1[[#This Row],[Loppu PVM]])&lt;=5,AND(MONTH(Taulukko1[[#This Row],[Loppu PVM]] )=6,DAY(Taulukko1[[#This Row],[Loppu PVM]])&lt;20))</f>
        <v>0</v>
      </c>
      <c r="AC2115" s="90" t="b">
        <f>OR(MONTH(Taulukko1[[#This Row],[Alku PVM]] )&lt;=3,AND(MONTH(Taulukko1[[#This Row],[Alku PVM]] )=3))</f>
        <v>0</v>
      </c>
      <c r="AD2115" s="90" t="b">
        <f>OR(MONTH(Taulukko1[[#This Row],[Loppu PVM]] )&lt;=3,AND(MONTH(Taulukko1[[#This Row],[Loppu PVM]] )=3))</f>
        <v>0</v>
      </c>
      <c r="AE2115" s="90" t="b">
        <f>OR(MONTH(Taulukko1[[#This Row],[Alku PVM]] )&lt;=9,AND(MONTH(Taulukko1[[#This Row],[Alku PVM]] )=9))</f>
        <v>0</v>
      </c>
      <c r="AF2115" s="90" t="b">
        <f>OR(MONTH(Taulukko1[[#This Row],[Loppu PVM]])&lt;=9,AND(MONTH(Taulukko1[[#This Row],[Loppu PVM]] )=9))</f>
        <v>0</v>
      </c>
      <c r="AG2115" s="90" t="b">
        <f>OR(MONTH(Taulukko1[[#This Row],[Alku PVM]] )&lt;=6,AND(MONTH(Taulukko1[[#This Row],[Alku PVM]] )=6))</f>
        <v>0</v>
      </c>
      <c r="AH2115" s="90" t="b">
        <f>OR(MONTH(Taulukko1[[#This Row],[Loppu PVM]])&lt;=6,AND(MONTH(Taulukko1[[#This Row],[Loppu PVM]] )=6))</f>
        <v>0</v>
      </c>
    </row>
    <row r="2116" spans="1:34" ht="12.75" customHeight="1">
      <c r="A2116" t="s">
        <v>227</v>
      </c>
      <c r="B2116" s="23">
        <v>41199</v>
      </c>
      <c r="C2116" t="s">
        <v>3992</v>
      </c>
      <c r="D2116" s="5" t="s">
        <v>25</v>
      </c>
      <c r="E2116" s="62">
        <v>10</v>
      </c>
      <c r="F2116" s="4">
        <v>41248</v>
      </c>
      <c r="G2116" s="5">
        <v>9</v>
      </c>
      <c r="H2116" s="22">
        <v>114</v>
      </c>
      <c r="I2116" s="126">
        <f>INDEX('TOL2008'!B:B,MATCH(A2116,'TOL2008'!A:A,0))</f>
        <v>24100</v>
      </c>
      <c r="J2116" s="126" t="str">
        <f>INDEX(Pääluokka!$H$2:$H$100,MATCH(VALUE(LEFT(Taulukko1[[#This Row],[TOL2008]],2)),Pääluokka!$G$2:$G$100,0))</f>
        <v>Teollisuus</v>
      </c>
      <c r="K2116" s="126" t="str">
        <f>INDEX(Pääluokka!$I$2:$I$100,MATCH(VALUE(LEFT(Taulukko1[[#This Row],[TOL2008]],2)),Pääluokka!$G$2:$G$100,0))</f>
        <v>Teollisuus (C-E)</v>
      </c>
      <c r="L2116" s="41">
        <f t="shared" si="330"/>
        <v>49</v>
      </c>
      <c r="M2116" s="43">
        <f t="shared" si="331"/>
        <v>41199</v>
      </c>
      <c r="N2116" s="43">
        <f t="shared" si="332"/>
        <v>41248</v>
      </c>
      <c r="O2116" s="43">
        <f t="shared" si="333"/>
        <v>41183</v>
      </c>
      <c r="P2116" s="43">
        <f t="shared" si="334"/>
        <v>41244</v>
      </c>
      <c r="Q2116" s="41">
        <f t="shared" si="335"/>
        <v>2012</v>
      </c>
      <c r="R2116" s="41">
        <f t="shared" si="336"/>
        <v>2012</v>
      </c>
      <c r="S2116" s="43" t="str">
        <f>YEAR(Taulukko1[[#This Row],[Alku KK]])&amp;"Q"&amp;ROUNDDOWN((MONTH(Taulukko1[[#This Row],[Alku KK]])-1)/3+1,0)</f>
        <v>2012Q4</v>
      </c>
      <c r="T2116" s="43" t="str">
        <f>YEAR(Taulukko1[[#This Row],[Loppu KK]])&amp;"Q"&amp;ROUNDDOWN((MONTH(Taulukko1[[#This Row],[Loppu KK]])-1)/3+1,0)</f>
        <v>2012Q4</v>
      </c>
      <c r="U2116" s="66">
        <f>IF(COUNT(Taulukko1[[#This Row],[Neuvottelujen alaiset ]])=1,Taulukko1[[#This Row],[Neuvottelujen alaiset ]],Taulukko1[[#This Row],[Vähennystarve]])</f>
        <v>114</v>
      </c>
      <c r="V2116" s="44">
        <f t="shared" si="337"/>
        <v>8.771929824561403E-2</v>
      </c>
      <c r="W2116" s="44">
        <f t="shared" si="338"/>
        <v>7.8947368421052627E-2</v>
      </c>
      <c r="X2116" s="44">
        <f t="shared" si="339"/>
        <v>0.9</v>
      </c>
      <c r="Y2116" s="90" t="b">
        <f>AND(MONTH(Taulukko1[[#This Row],[Alku PVM]] )=6,DAY(Taulukko1[[#This Row],[Alku PVM]] )&gt;19)</f>
        <v>0</v>
      </c>
      <c r="Z2116" s="90" t="b">
        <f>AND(MONTH(Taulukko1[[#This Row],[Loppu PVM]] )=6,DAY(Taulukko1[[#This Row],[Loppu PVM]] )&gt;19)</f>
        <v>0</v>
      </c>
      <c r="AA2116" s="90" t="b">
        <f>OR(MONTH(Taulukko1[[#This Row],[Alku PVM]] )&lt;=5,AND(MONTH(Taulukko1[[#This Row],[Alku PVM]] )=6,DAY(Taulukko1[[#This Row],[Alku PVM]] )&lt;20))</f>
        <v>0</v>
      </c>
      <c r="AB2116" s="90" t="b">
        <f>OR(MONTH(Taulukko1[[#This Row],[Loppu PVM]])&lt;=5,AND(MONTH(Taulukko1[[#This Row],[Loppu PVM]] )=6,DAY(Taulukko1[[#This Row],[Loppu PVM]])&lt;20))</f>
        <v>0</v>
      </c>
      <c r="AC2116" s="90" t="b">
        <f>OR(MONTH(Taulukko1[[#This Row],[Alku PVM]] )&lt;=3,AND(MONTH(Taulukko1[[#This Row],[Alku PVM]] )=3))</f>
        <v>0</v>
      </c>
      <c r="AD2116" s="90" t="b">
        <f>OR(MONTH(Taulukko1[[#This Row],[Loppu PVM]] )&lt;=3,AND(MONTH(Taulukko1[[#This Row],[Loppu PVM]] )=3))</f>
        <v>0</v>
      </c>
      <c r="AE2116" s="90" t="b">
        <f>OR(MONTH(Taulukko1[[#This Row],[Alku PVM]] )&lt;=9,AND(MONTH(Taulukko1[[#This Row],[Alku PVM]] )=9))</f>
        <v>0</v>
      </c>
      <c r="AF2116" s="90" t="b">
        <f>OR(MONTH(Taulukko1[[#This Row],[Loppu PVM]])&lt;=9,AND(MONTH(Taulukko1[[#This Row],[Loppu PVM]] )=9))</f>
        <v>0</v>
      </c>
      <c r="AG2116" s="90" t="b">
        <f>OR(MONTH(Taulukko1[[#This Row],[Alku PVM]] )&lt;=6,AND(MONTH(Taulukko1[[#This Row],[Alku PVM]] )=6))</f>
        <v>0</v>
      </c>
      <c r="AH2116" s="90" t="b">
        <f>OR(MONTH(Taulukko1[[#This Row],[Loppu PVM]])&lt;=6,AND(MONTH(Taulukko1[[#This Row],[Loppu PVM]] )=6))</f>
        <v>0</v>
      </c>
    </row>
    <row r="2117" spans="1:34" ht="12.75" customHeight="1">
      <c r="A2117" t="s">
        <v>3947</v>
      </c>
      <c r="B2117" s="23">
        <v>41199</v>
      </c>
      <c r="C2117" t="s">
        <v>336</v>
      </c>
      <c r="E2117" s="62">
        <v>30</v>
      </c>
      <c r="F2117" s="4"/>
      <c r="G2117" s="5"/>
      <c r="H2117" s="22">
        <v>30</v>
      </c>
      <c r="I2117" s="126" t="e">
        <f>INDEX('TOL2008'!B:B,MATCH(A2117,'TOL2008'!A:A,0))</f>
        <v>#N/A</v>
      </c>
      <c r="J2117" s="126" t="e">
        <f>INDEX(Pääluokka!$H$2:$H$100,MATCH(VALUE(LEFT(Taulukko1[[#This Row],[TOL2008]],2)),Pääluokka!$G$2:$G$100,0))</f>
        <v>#N/A</v>
      </c>
      <c r="K2117" s="126" t="e">
        <f>INDEX(Pääluokka!$I$2:$I$100,MATCH(VALUE(LEFT(Taulukko1[[#This Row],[TOL2008]],2)),Pääluokka!$G$2:$G$100,0))</f>
        <v>#N/A</v>
      </c>
      <c r="L2117" s="41" t="str">
        <f t="shared" si="330"/>
        <v>NA</v>
      </c>
      <c r="M2117" s="43">
        <f t="shared" si="331"/>
        <v>41199</v>
      </c>
      <c r="N2117" s="43">
        <f t="shared" si="332"/>
        <v>41250</v>
      </c>
      <c r="O2117" s="43">
        <f t="shared" si="333"/>
        <v>41183</v>
      </c>
      <c r="P2117" s="43">
        <f t="shared" si="334"/>
        <v>41244</v>
      </c>
      <c r="Q2117" s="41">
        <f t="shared" si="335"/>
        <v>2012</v>
      </c>
      <c r="R2117" s="41">
        <f t="shared" si="336"/>
        <v>2012</v>
      </c>
      <c r="S2117" s="43" t="str">
        <f>YEAR(Taulukko1[[#This Row],[Alku KK]])&amp;"Q"&amp;ROUNDDOWN((MONTH(Taulukko1[[#This Row],[Alku KK]])-1)/3+1,0)</f>
        <v>2012Q4</v>
      </c>
      <c r="T2117" s="43" t="str">
        <f>YEAR(Taulukko1[[#This Row],[Loppu KK]])&amp;"Q"&amp;ROUNDDOWN((MONTH(Taulukko1[[#This Row],[Loppu KK]])-1)/3+1,0)</f>
        <v>2012Q4</v>
      </c>
      <c r="U2117" s="66">
        <f>IF(COUNT(Taulukko1[[#This Row],[Neuvottelujen alaiset ]])=1,Taulukko1[[#This Row],[Neuvottelujen alaiset ]],Taulukko1[[#This Row],[Vähennystarve]])</f>
        <v>30</v>
      </c>
      <c r="V2117" s="44">
        <f t="shared" si="337"/>
        <v>1</v>
      </c>
      <c r="W2117" s="44" t="str">
        <f t="shared" si="338"/>
        <v>NA</v>
      </c>
      <c r="X2117" s="44" t="str">
        <f t="shared" si="339"/>
        <v>NA</v>
      </c>
      <c r="Y2117" s="90" t="b">
        <f>AND(MONTH(Taulukko1[[#This Row],[Alku PVM]] )=6,DAY(Taulukko1[[#This Row],[Alku PVM]] )&gt;19)</f>
        <v>0</v>
      </c>
      <c r="Z2117" s="90" t="b">
        <f>AND(MONTH(Taulukko1[[#This Row],[Loppu PVM]] )=6,DAY(Taulukko1[[#This Row],[Loppu PVM]] )&gt;19)</f>
        <v>0</v>
      </c>
      <c r="AA2117" s="90" t="b">
        <f>OR(MONTH(Taulukko1[[#This Row],[Alku PVM]] )&lt;=5,AND(MONTH(Taulukko1[[#This Row],[Alku PVM]] )=6,DAY(Taulukko1[[#This Row],[Alku PVM]] )&lt;20))</f>
        <v>0</v>
      </c>
      <c r="AB2117" s="90" t="b">
        <f>OR(MONTH(Taulukko1[[#This Row],[Loppu PVM]])&lt;=5,AND(MONTH(Taulukko1[[#This Row],[Loppu PVM]] )=6,DAY(Taulukko1[[#This Row],[Loppu PVM]])&lt;20))</f>
        <v>0</v>
      </c>
      <c r="AC2117" s="90" t="b">
        <f>OR(MONTH(Taulukko1[[#This Row],[Alku PVM]] )&lt;=3,AND(MONTH(Taulukko1[[#This Row],[Alku PVM]] )=3))</f>
        <v>0</v>
      </c>
      <c r="AD2117" s="90" t="b">
        <f>OR(MONTH(Taulukko1[[#This Row],[Loppu PVM]] )&lt;=3,AND(MONTH(Taulukko1[[#This Row],[Loppu PVM]] )=3))</f>
        <v>0</v>
      </c>
      <c r="AE2117" s="90" t="b">
        <f>OR(MONTH(Taulukko1[[#This Row],[Alku PVM]] )&lt;=9,AND(MONTH(Taulukko1[[#This Row],[Alku PVM]] )=9))</f>
        <v>0</v>
      </c>
      <c r="AF2117" s="90" t="b">
        <f>OR(MONTH(Taulukko1[[#This Row],[Loppu PVM]])&lt;=9,AND(MONTH(Taulukko1[[#This Row],[Loppu PVM]] )=9))</f>
        <v>0</v>
      </c>
      <c r="AG2117" s="90" t="b">
        <f>OR(MONTH(Taulukko1[[#This Row],[Alku PVM]] )&lt;=6,AND(MONTH(Taulukko1[[#This Row],[Alku PVM]] )=6))</f>
        <v>0</v>
      </c>
      <c r="AH2117" s="90" t="b">
        <f>OR(MONTH(Taulukko1[[#This Row],[Loppu PVM]])&lt;=6,AND(MONTH(Taulukko1[[#This Row],[Loppu PVM]] )=6))</f>
        <v>0</v>
      </c>
    </row>
    <row r="2118" spans="1:34" ht="12.75" customHeight="1">
      <c r="A2118" t="s">
        <v>2937</v>
      </c>
      <c r="B2118" s="23">
        <v>41200</v>
      </c>
      <c r="C2118" t="s">
        <v>2936</v>
      </c>
      <c r="D2118" s="5" t="s">
        <v>25</v>
      </c>
      <c r="E2118" s="62">
        <v>5</v>
      </c>
      <c r="F2118" s="4"/>
      <c r="G2118" s="5"/>
      <c r="H2118" s="22">
        <v>45</v>
      </c>
      <c r="I2118" s="126">
        <f>INDEX('TOL2008'!B:B,MATCH(A2118,'TOL2008'!A:A,0))</f>
        <v>46733</v>
      </c>
      <c r="J2118" s="126" t="str">
        <f>INDEX(Pääluokka!$H$2:$H$100,MATCH(VALUE(LEFT(Taulukko1[[#This Row],[TOL2008]],2)),Pääluokka!$G$2:$G$100,0))</f>
        <v>Tukku- ja vähittäiskauppa; moottoriajoneuvojen ja moottoripyörien korjaus</v>
      </c>
      <c r="K2118" s="126" t="str">
        <f>INDEX(Pääluokka!$I$2:$I$100,MATCH(VALUE(LEFT(Taulukko1[[#This Row],[TOL2008]],2)),Pääluokka!$G$2:$G$100,0))</f>
        <v>Palvelualat (G-N, R, S)</v>
      </c>
      <c r="L2118" s="41" t="str">
        <f t="shared" si="330"/>
        <v>NA</v>
      </c>
      <c r="M2118" s="43">
        <f t="shared" si="331"/>
        <v>41200</v>
      </c>
      <c r="N2118" s="43">
        <f t="shared" si="332"/>
        <v>41251</v>
      </c>
      <c r="O2118" s="43">
        <f t="shared" si="333"/>
        <v>41183</v>
      </c>
      <c r="P2118" s="43">
        <f t="shared" si="334"/>
        <v>41244</v>
      </c>
      <c r="Q2118" s="41">
        <f t="shared" si="335"/>
        <v>2012</v>
      </c>
      <c r="R2118" s="41">
        <f t="shared" si="336"/>
        <v>2012</v>
      </c>
      <c r="S2118" s="43" t="str">
        <f>YEAR(Taulukko1[[#This Row],[Alku KK]])&amp;"Q"&amp;ROUNDDOWN((MONTH(Taulukko1[[#This Row],[Alku KK]])-1)/3+1,0)</f>
        <v>2012Q4</v>
      </c>
      <c r="T2118" s="43" t="str">
        <f>YEAR(Taulukko1[[#This Row],[Loppu KK]])&amp;"Q"&amp;ROUNDDOWN((MONTH(Taulukko1[[#This Row],[Loppu KK]])-1)/3+1,0)</f>
        <v>2012Q4</v>
      </c>
      <c r="U2118" s="66">
        <f>IF(COUNT(Taulukko1[[#This Row],[Neuvottelujen alaiset ]])=1,Taulukko1[[#This Row],[Neuvottelujen alaiset ]],Taulukko1[[#This Row],[Vähennystarve]])</f>
        <v>45</v>
      </c>
      <c r="V2118" s="44">
        <f t="shared" si="337"/>
        <v>0.1111111111111111</v>
      </c>
      <c r="W2118" s="44" t="str">
        <f t="shared" si="338"/>
        <v>NA</v>
      </c>
      <c r="X2118" s="44" t="str">
        <f t="shared" si="339"/>
        <v>NA</v>
      </c>
      <c r="Y2118" s="90" t="b">
        <f>AND(MONTH(Taulukko1[[#This Row],[Alku PVM]] )=6,DAY(Taulukko1[[#This Row],[Alku PVM]] )&gt;19)</f>
        <v>0</v>
      </c>
      <c r="Z2118" s="90" t="b">
        <f>AND(MONTH(Taulukko1[[#This Row],[Loppu PVM]] )=6,DAY(Taulukko1[[#This Row],[Loppu PVM]] )&gt;19)</f>
        <v>0</v>
      </c>
      <c r="AA2118" s="90" t="b">
        <f>OR(MONTH(Taulukko1[[#This Row],[Alku PVM]] )&lt;=5,AND(MONTH(Taulukko1[[#This Row],[Alku PVM]] )=6,DAY(Taulukko1[[#This Row],[Alku PVM]] )&lt;20))</f>
        <v>0</v>
      </c>
      <c r="AB2118" s="90" t="b">
        <f>OR(MONTH(Taulukko1[[#This Row],[Loppu PVM]])&lt;=5,AND(MONTH(Taulukko1[[#This Row],[Loppu PVM]] )=6,DAY(Taulukko1[[#This Row],[Loppu PVM]])&lt;20))</f>
        <v>0</v>
      </c>
      <c r="AC2118" s="90" t="b">
        <f>OR(MONTH(Taulukko1[[#This Row],[Alku PVM]] )&lt;=3,AND(MONTH(Taulukko1[[#This Row],[Alku PVM]] )=3))</f>
        <v>0</v>
      </c>
      <c r="AD2118" s="90" t="b">
        <f>OR(MONTH(Taulukko1[[#This Row],[Loppu PVM]] )&lt;=3,AND(MONTH(Taulukko1[[#This Row],[Loppu PVM]] )=3))</f>
        <v>0</v>
      </c>
      <c r="AE2118" s="90" t="b">
        <f>OR(MONTH(Taulukko1[[#This Row],[Alku PVM]] )&lt;=9,AND(MONTH(Taulukko1[[#This Row],[Alku PVM]] )=9))</f>
        <v>0</v>
      </c>
      <c r="AF2118" s="90" t="b">
        <f>OR(MONTH(Taulukko1[[#This Row],[Loppu PVM]])&lt;=9,AND(MONTH(Taulukko1[[#This Row],[Loppu PVM]] )=9))</f>
        <v>0</v>
      </c>
      <c r="AG2118" s="90" t="b">
        <f>OR(MONTH(Taulukko1[[#This Row],[Alku PVM]] )&lt;=6,AND(MONTH(Taulukko1[[#This Row],[Alku PVM]] )=6))</f>
        <v>0</v>
      </c>
      <c r="AH2118" s="90" t="b">
        <f>OR(MONTH(Taulukko1[[#This Row],[Loppu PVM]])&lt;=6,AND(MONTH(Taulukko1[[#This Row],[Loppu PVM]] )=6))</f>
        <v>0</v>
      </c>
    </row>
    <row r="2119" spans="1:34" ht="12.75" customHeight="1">
      <c r="A2119" t="s">
        <v>4053</v>
      </c>
      <c r="B2119" s="23">
        <v>41200</v>
      </c>
      <c r="C2119" t="s">
        <v>4052</v>
      </c>
      <c r="D2119" s="5">
        <v>250</v>
      </c>
      <c r="E2119" s="62">
        <v>9</v>
      </c>
      <c r="F2119" s="4"/>
      <c r="G2119" s="5"/>
      <c r="H2119" s="22">
        <v>250</v>
      </c>
      <c r="I2119" s="126" t="e">
        <f>INDEX('TOL2008'!B:B,MATCH(A2119,'TOL2008'!A:A,0))</f>
        <v>#N/A</v>
      </c>
      <c r="J2119" s="126" t="e">
        <f>INDEX(Pääluokka!$H$2:$H$100,MATCH(VALUE(LEFT(Taulukko1[[#This Row],[TOL2008]],2)),Pääluokka!$G$2:$G$100,0))</f>
        <v>#N/A</v>
      </c>
      <c r="K2119" s="126" t="e">
        <f>INDEX(Pääluokka!$I$2:$I$100,MATCH(VALUE(LEFT(Taulukko1[[#This Row],[TOL2008]],2)),Pääluokka!$G$2:$G$100,0))</f>
        <v>#N/A</v>
      </c>
      <c r="L2119" s="41" t="str">
        <f t="shared" si="330"/>
        <v>NA</v>
      </c>
      <c r="M2119" s="43">
        <f t="shared" si="331"/>
        <v>41200</v>
      </c>
      <c r="N2119" s="43">
        <f t="shared" si="332"/>
        <v>41251</v>
      </c>
      <c r="O2119" s="43">
        <f t="shared" si="333"/>
        <v>41183</v>
      </c>
      <c r="P2119" s="43">
        <f t="shared" si="334"/>
        <v>41244</v>
      </c>
      <c r="Q2119" s="41">
        <f t="shared" si="335"/>
        <v>2012</v>
      </c>
      <c r="R2119" s="41">
        <f t="shared" si="336"/>
        <v>2012</v>
      </c>
      <c r="S2119" s="43" t="str">
        <f>YEAR(Taulukko1[[#This Row],[Alku KK]])&amp;"Q"&amp;ROUNDDOWN((MONTH(Taulukko1[[#This Row],[Alku KK]])-1)/3+1,0)</f>
        <v>2012Q4</v>
      </c>
      <c r="T2119" s="43" t="str">
        <f>YEAR(Taulukko1[[#This Row],[Loppu KK]])&amp;"Q"&amp;ROUNDDOWN((MONTH(Taulukko1[[#This Row],[Loppu KK]])-1)/3+1,0)</f>
        <v>2012Q4</v>
      </c>
      <c r="U2119" s="66">
        <f>IF(COUNT(Taulukko1[[#This Row],[Neuvottelujen alaiset ]])=1,Taulukko1[[#This Row],[Neuvottelujen alaiset ]],Taulukko1[[#This Row],[Vähennystarve]])</f>
        <v>250</v>
      </c>
      <c r="V2119" s="44">
        <f t="shared" si="337"/>
        <v>3.5999999999999997E-2</v>
      </c>
      <c r="W2119" s="44" t="str">
        <f t="shared" si="338"/>
        <v>NA</v>
      </c>
      <c r="X2119" s="44" t="str">
        <f t="shared" si="339"/>
        <v>NA</v>
      </c>
      <c r="Y2119" s="90" t="b">
        <f>AND(MONTH(Taulukko1[[#This Row],[Alku PVM]] )=6,DAY(Taulukko1[[#This Row],[Alku PVM]] )&gt;19)</f>
        <v>0</v>
      </c>
      <c r="Z2119" s="90" t="b">
        <f>AND(MONTH(Taulukko1[[#This Row],[Loppu PVM]] )=6,DAY(Taulukko1[[#This Row],[Loppu PVM]] )&gt;19)</f>
        <v>0</v>
      </c>
      <c r="AA2119" s="90" t="b">
        <f>OR(MONTH(Taulukko1[[#This Row],[Alku PVM]] )&lt;=5,AND(MONTH(Taulukko1[[#This Row],[Alku PVM]] )=6,DAY(Taulukko1[[#This Row],[Alku PVM]] )&lt;20))</f>
        <v>0</v>
      </c>
      <c r="AB2119" s="90" t="b">
        <f>OR(MONTH(Taulukko1[[#This Row],[Loppu PVM]])&lt;=5,AND(MONTH(Taulukko1[[#This Row],[Loppu PVM]] )=6,DAY(Taulukko1[[#This Row],[Loppu PVM]])&lt;20))</f>
        <v>0</v>
      </c>
      <c r="AC2119" s="90" t="b">
        <f>OR(MONTH(Taulukko1[[#This Row],[Alku PVM]] )&lt;=3,AND(MONTH(Taulukko1[[#This Row],[Alku PVM]] )=3))</f>
        <v>0</v>
      </c>
      <c r="AD2119" s="90" t="b">
        <f>OR(MONTH(Taulukko1[[#This Row],[Loppu PVM]] )&lt;=3,AND(MONTH(Taulukko1[[#This Row],[Loppu PVM]] )=3))</f>
        <v>0</v>
      </c>
      <c r="AE2119" s="90" t="b">
        <f>OR(MONTH(Taulukko1[[#This Row],[Alku PVM]] )&lt;=9,AND(MONTH(Taulukko1[[#This Row],[Alku PVM]] )=9))</f>
        <v>0</v>
      </c>
      <c r="AF2119" s="90" t="b">
        <f>OR(MONTH(Taulukko1[[#This Row],[Loppu PVM]])&lt;=9,AND(MONTH(Taulukko1[[#This Row],[Loppu PVM]] )=9))</f>
        <v>0</v>
      </c>
      <c r="AG2119" s="90" t="b">
        <f>OR(MONTH(Taulukko1[[#This Row],[Alku PVM]] )&lt;=6,AND(MONTH(Taulukko1[[#This Row],[Alku PVM]] )=6))</f>
        <v>0</v>
      </c>
      <c r="AH2119" s="90" t="b">
        <f>OR(MONTH(Taulukko1[[#This Row],[Loppu PVM]])&lt;=6,AND(MONTH(Taulukko1[[#This Row],[Loppu PVM]] )=6))</f>
        <v>0</v>
      </c>
    </row>
    <row r="2120" spans="1:34" ht="12.75" customHeight="1">
      <c r="A2120" t="s">
        <v>3595</v>
      </c>
      <c r="B2120" s="23">
        <v>41200</v>
      </c>
      <c r="C2120" t="s">
        <v>3983</v>
      </c>
      <c r="D2120" s="5" t="s">
        <v>25</v>
      </c>
      <c r="E2120" s="62">
        <v>9</v>
      </c>
      <c r="F2120" s="4">
        <v>41222</v>
      </c>
      <c r="G2120" s="5">
        <v>0</v>
      </c>
      <c r="H2120" s="22">
        <v>50</v>
      </c>
      <c r="I2120" s="126" t="e">
        <f>INDEX('TOL2008'!B:B,MATCH(A2120,'TOL2008'!A:A,0))</f>
        <v>#N/A</v>
      </c>
      <c r="J2120" s="126" t="e">
        <f>INDEX(Pääluokka!$H$2:$H$100,MATCH(VALUE(LEFT(Taulukko1[[#This Row],[TOL2008]],2)),Pääluokka!$G$2:$G$100,0))</f>
        <v>#N/A</v>
      </c>
      <c r="K2120" s="126" t="e">
        <f>INDEX(Pääluokka!$I$2:$I$100,MATCH(VALUE(LEFT(Taulukko1[[#This Row],[TOL2008]],2)),Pääluokka!$G$2:$G$100,0))</f>
        <v>#N/A</v>
      </c>
      <c r="L2120" s="41">
        <f t="shared" si="330"/>
        <v>22</v>
      </c>
      <c r="M2120" s="43">
        <f t="shared" si="331"/>
        <v>41200</v>
      </c>
      <c r="N2120" s="43">
        <f t="shared" si="332"/>
        <v>41222</v>
      </c>
      <c r="O2120" s="43">
        <f t="shared" si="333"/>
        <v>41183</v>
      </c>
      <c r="P2120" s="43">
        <f t="shared" si="334"/>
        <v>41214</v>
      </c>
      <c r="Q2120" s="41">
        <f t="shared" si="335"/>
        <v>2012</v>
      </c>
      <c r="R2120" s="41">
        <f t="shared" si="336"/>
        <v>2012</v>
      </c>
      <c r="S2120" s="43" t="str">
        <f>YEAR(Taulukko1[[#This Row],[Alku KK]])&amp;"Q"&amp;ROUNDDOWN((MONTH(Taulukko1[[#This Row],[Alku KK]])-1)/3+1,0)</f>
        <v>2012Q4</v>
      </c>
      <c r="T2120" s="43" t="str">
        <f>YEAR(Taulukko1[[#This Row],[Loppu KK]])&amp;"Q"&amp;ROUNDDOWN((MONTH(Taulukko1[[#This Row],[Loppu KK]])-1)/3+1,0)</f>
        <v>2012Q4</v>
      </c>
      <c r="U2120" s="66">
        <f>IF(COUNT(Taulukko1[[#This Row],[Neuvottelujen alaiset ]])=1,Taulukko1[[#This Row],[Neuvottelujen alaiset ]],Taulukko1[[#This Row],[Vähennystarve]])</f>
        <v>50</v>
      </c>
      <c r="V2120" s="44">
        <f t="shared" si="337"/>
        <v>0.18</v>
      </c>
      <c r="W2120" s="44">
        <f t="shared" si="338"/>
        <v>0</v>
      </c>
      <c r="X2120" s="44">
        <f t="shared" si="339"/>
        <v>0</v>
      </c>
      <c r="Y2120" s="90" t="b">
        <f>AND(MONTH(Taulukko1[[#This Row],[Alku PVM]] )=6,DAY(Taulukko1[[#This Row],[Alku PVM]] )&gt;19)</f>
        <v>0</v>
      </c>
      <c r="Z2120" s="90" t="b">
        <f>AND(MONTH(Taulukko1[[#This Row],[Loppu PVM]] )=6,DAY(Taulukko1[[#This Row],[Loppu PVM]] )&gt;19)</f>
        <v>0</v>
      </c>
      <c r="AA2120" s="90" t="b">
        <f>OR(MONTH(Taulukko1[[#This Row],[Alku PVM]] )&lt;=5,AND(MONTH(Taulukko1[[#This Row],[Alku PVM]] )=6,DAY(Taulukko1[[#This Row],[Alku PVM]] )&lt;20))</f>
        <v>0</v>
      </c>
      <c r="AB2120" s="90" t="b">
        <f>OR(MONTH(Taulukko1[[#This Row],[Loppu PVM]])&lt;=5,AND(MONTH(Taulukko1[[#This Row],[Loppu PVM]] )=6,DAY(Taulukko1[[#This Row],[Loppu PVM]])&lt;20))</f>
        <v>0</v>
      </c>
      <c r="AC2120" s="90" t="b">
        <f>OR(MONTH(Taulukko1[[#This Row],[Alku PVM]] )&lt;=3,AND(MONTH(Taulukko1[[#This Row],[Alku PVM]] )=3))</f>
        <v>0</v>
      </c>
      <c r="AD2120" s="90" t="b">
        <f>OR(MONTH(Taulukko1[[#This Row],[Loppu PVM]] )&lt;=3,AND(MONTH(Taulukko1[[#This Row],[Loppu PVM]] )=3))</f>
        <v>0</v>
      </c>
      <c r="AE2120" s="90" t="b">
        <f>OR(MONTH(Taulukko1[[#This Row],[Alku PVM]] )&lt;=9,AND(MONTH(Taulukko1[[#This Row],[Alku PVM]] )=9))</f>
        <v>0</v>
      </c>
      <c r="AF2120" s="90" t="b">
        <f>OR(MONTH(Taulukko1[[#This Row],[Loppu PVM]])&lt;=9,AND(MONTH(Taulukko1[[#This Row],[Loppu PVM]] )=9))</f>
        <v>0</v>
      </c>
      <c r="AG2120" s="90" t="b">
        <f>OR(MONTH(Taulukko1[[#This Row],[Alku PVM]] )&lt;=6,AND(MONTH(Taulukko1[[#This Row],[Alku PVM]] )=6))</f>
        <v>0</v>
      </c>
      <c r="AH2120" s="90" t="b">
        <f>OR(MONTH(Taulukko1[[#This Row],[Loppu PVM]])&lt;=6,AND(MONTH(Taulukko1[[#This Row],[Loppu PVM]] )=6))</f>
        <v>0</v>
      </c>
    </row>
    <row r="2121" spans="1:34" ht="12.75" customHeight="1">
      <c r="A2121" t="s">
        <v>3973</v>
      </c>
      <c r="B2121" s="23">
        <v>41200</v>
      </c>
      <c r="C2121" t="s">
        <v>3972</v>
      </c>
      <c r="D2121" s="5">
        <v>550</v>
      </c>
      <c r="F2121" s="4">
        <v>41248</v>
      </c>
      <c r="G2121" s="5">
        <v>0</v>
      </c>
      <c r="H2121" s="22">
        <v>550</v>
      </c>
      <c r="I2121" s="126" t="e">
        <f>INDEX('TOL2008'!B:B,MATCH(A2121,'TOL2008'!A:A,0))</f>
        <v>#N/A</v>
      </c>
      <c r="J2121" s="126" t="e">
        <f>INDEX(Pääluokka!$H$2:$H$100,MATCH(VALUE(LEFT(Taulukko1[[#This Row],[TOL2008]],2)),Pääluokka!$G$2:$G$100,0))</f>
        <v>#N/A</v>
      </c>
      <c r="K2121" s="126" t="e">
        <f>INDEX(Pääluokka!$I$2:$I$100,MATCH(VALUE(LEFT(Taulukko1[[#This Row],[TOL2008]],2)),Pääluokka!$G$2:$G$100,0))</f>
        <v>#N/A</v>
      </c>
      <c r="L2121" s="41">
        <f t="shared" si="330"/>
        <v>48</v>
      </c>
      <c r="M2121" s="43">
        <f t="shared" si="331"/>
        <v>41200</v>
      </c>
      <c r="N2121" s="43">
        <f t="shared" si="332"/>
        <v>41248</v>
      </c>
      <c r="O2121" s="43">
        <f t="shared" si="333"/>
        <v>41183</v>
      </c>
      <c r="P2121" s="43">
        <f t="shared" si="334"/>
        <v>41244</v>
      </c>
      <c r="Q2121" s="41">
        <f t="shared" si="335"/>
        <v>2012</v>
      </c>
      <c r="R2121" s="41">
        <f t="shared" si="336"/>
        <v>2012</v>
      </c>
      <c r="S2121" s="43" t="str">
        <f>YEAR(Taulukko1[[#This Row],[Alku KK]])&amp;"Q"&amp;ROUNDDOWN((MONTH(Taulukko1[[#This Row],[Alku KK]])-1)/3+1,0)</f>
        <v>2012Q4</v>
      </c>
      <c r="T2121" s="43" t="str">
        <f>YEAR(Taulukko1[[#This Row],[Loppu KK]])&amp;"Q"&amp;ROUNDDOWN((MONTH(Taulukko1[[#This Row],[Loppu KK]])-1)/3+1,0)</f>
        <v>2012Q4</v>
      </c>
      <c r="U2121" s="66">
        <f>IF(COUNT(Taulukko1[[#This Row],[Neuvottelujen alaiset ]])=1,Taulukko1[[#This Row],[Neuvottelujen alaiset ]],Taulukko1[[#This Row],[Vähennystarve]])</f>
        <v>550</v>
      </c>
      <c r="V2121" s="44" t="str">
        <f t="shared" si="337"/>
        <v>NA</v>
      </c>
      <c r="W2121" s="44">
        <f t="shared" si="338"/>
        <v>0</v>
      </c>
      <c r="X2121" s="44" t="str">
        <f t="shared" si="339"/>
        <v>NA</v>
      </c>
      <c r="Y2121" s="90" t="b">
        <f>AND(MONTH(Taulukko1[[#This Row],[Alku PVM]] )=6,DAY(Taulukko1[[#This Row],[Alku PVM]] )&gt;19)</f>
        <v>0</v>
      </c>
      <c r="Z2121" s="90" t="b">
        <f>AND(MONTH(Taulukko1[[#This Row],[Loppu PVM]] )=6,DAY(Taulukko1[[#This Row],[Loppu PVM]] )&gt;19)</f>
        <v>0</v>
      </c>
      <c r="AA2121" s="90" t="b">
        <f>OR(MONTH(Taulukko1[[#This Row],[Alku PVM]] )&lt;=5,AND(MONTH(Taulukko1[[#This Row],[Alku PVM]] )=6,DAY(Taulukko1[[#This Row],[Alku PVM]] )&lt;20))</f>
        <v>0</v>
      </c>
      <c r="AB2121" s="90" t="b">
        <f>OR(MONTH(Taulukko1[[#This Row],[Loppu PVM]])&lt;=5,AND(MONTH(Taulukko1[[#This Row],[Loppu PVM]] )=6,DAY(Taulukko1[[#This Row],[Loppu PVM]])&lt;20))</f>
        <v>0</v>
      </c>
      <c r="AC2121" s="90" t="b">
        <f>OR(MONTH(Taulukko1[[#This Row],[Alku PVM]] )&lt;=3,AND(MONTH(Taulukko1[[#This Row],[Alku PVM]] )=3))</f>
        <v>0</v>
      </c>
      <c r="AD2121" s="90" t="b">
        <f>OR(MONTH(Taulukko1[[#This Row],[Loppu PVM]] )&lt;=3,AND(MONTH(Taulukko1[[#This Row],[Loppu PVM]] )=3))</f>
        <v>0</v>
      </c>
      <c r="AE2121" s="90" t="b">
        <f>OR(MONTH(Taulukko1[[#This Row],[Alku PVM]] )&lt;=9,AND(MONTH(Taulukko1[[#This Row],[Alku PVM]] )=9))</f>
        <v>0</v>
      </c>
      <c r="AF2121" s="90" t="b">
        <f>OR(MONTH(Taulukko1[[#This Row],[Loppu PVM]])&lt;=9,AND(MONTH(Taulukko1[[#This Row],[Loppu PVM]] )=9))</f>
        <v>0</v>
      </c>
      <c r="AG2121" s="90" t="b">
        <f>OR(MONTH(Taulukko1[[#This Row],[Alku PVM]] )&lt;=6,AND(MONTH(Taulukko1[[#This Row],[Alku PVM]] )=6))</f>
        <v>0</v>
      </c>
      <c r="AH2121" s="90" t="b">
        <f>OR(MONTH(Taulukko1[[#This Row],[Loppu PVM]])&lt;=6,AND(MONTH(Taulukko1[[#This Row],[Loppu PVM]] )=6))</f>
        <v>0</v>
      </c>
    </row>
    <row r="2122" spans="1:34" ht="12.75" customHeight="1">
      <c r="A2122" t="s">
        <v>617</v>
      </c>
      <c r="B2122" s="23">
        <v>41201</v>
      </c>
      <c r="C2122" t="s">
        <v>4288</v>
      </c>
      <c r="D2122" s="5">
        <v>10</v>
      </c>
      <c r="E2122" s="62">
        <v>20</v>
      </c>
      <c r="F2122" s="4">
        <v>41263</v>
      </c>
      <c r="G2122" s="5">
        <v>7</v>
      </c>
      <c r="H2122" s="22">
        <v>110</v>
      </c>
      <c r="I2122" s="126">
        <f>INDEX('TOL2008'!B:B,MATCH(A2122,'TOL2008'!A:A,0))</f>
        <v>10890</v>
      </c>
      <c r="J2122" s="126" t="str">
        <f>INDEX(Pääluokka!$H$2:$H$100,MATCH(VALUE(LEFT(Taulukko1[[#This Row],[TOL2008]],2)),Pääluokka!$G$2:$G$100,0))</f>
        <v>Teollisuus</v>
      </c>
      <c r="K2122" s="126" t="str">
        <f>INDEX(Pääluokka!$I$2:$I$100,MATCH(VALUE(LEFT(Taulukko1[[#This Row],[TOL2008]],2)),Pääluokka!$G$2:$G$100,0))</f>
        <v>Teollisuus (C-E)</v>
      </c>
      <c r="L2122" s="41">
        <f t="shared" si="330"/>
        <v>62</v>
      </c>
      <c r="M2122" s="43">
        <f t="shared" si="331"/>
        <v>41201</v>
      </c>
      <c r="N2122" s="43">
        <f t="shared" si="332"/>
        <v>41263</v>
      </c>
      <c r="O2122" s="43">
        <f t="shared" si="333"/>
        <v>41183</v>
      </c>
      <c r="P2122" s="43">
        <f t="shared" si="334"/>
        <v>41244</v>
      </c>
      <c r="Q2122" s="41">
        <f t="shared" si="335"/>
        <v>2012</v>
      </c>
      <c r="R2122" s="41">
        <f t="shared" si="336"/>
        <v>2012</v>
      </c>
      <c r="S2122" s="43" t="str">
        <f>YEAR(Taulukko1[[#This Row],[Alku KK]])&amp;"Q"&amp;ROUNDDOWN((MONTH(Taulukko1[[#This Row],[Alku KK]])-1)/3+1,0)</f>
        <v>2012Q4</v>
      </c>
      <c r="T2122" s="43" t="str">
        <f>YEAR(Taulukko1[[#This Row],[Loppu KK]])&amp;"Q"&amp;ROUNDDOWN((MONTH(Taulukko1[[#This Row],[Loppu KK]])-1)/3+1,0)</f>
        <v>2012Q4</v>
      </c>
      <c r="U2122" s="66">
        <f>IF(COUNT(Taulukko1[[#This Row],[Neuvottelujen alaiset ]])=1,Taulukko1[[#This Row],[Neuvottelujen alaiset ]],Taulukko1[[#This Row],[Vähennystarve]])</f>
        <v>110</v>
      </c>
      <c r="V2122" s="44">
        <f t="shared" si="337"/>
        <v>0.18181818181818182</v>
      </c>
      <c r="W2122" s="44">
        <f t="shared" si="338"/>
        <v>6.363636363636363E-2</v>
      </c>
      <c r="X2122" s="44">
        <f t="shared" si="339"/>
        <v>0.35</v>
      </c>
      <c r="Y2122" s="90" t="b">
        <f>AND(MONTH(Taulukko1[[#This Row],[Alku PVM]] )=6,DAY(Taulukko1[[#This Row],[Alku PVM]] )&gt;19)</f>
        <v>0</v>
      </c>
      <c r="Z2122" s="90" t="b">
        <f>AND(MONTH(Taulukko1[[#This Row],[Loppu PVM]] )=6,DAY(Taulukko1[[#This Row],[Loppu PVM]] )&gt;19)</f>
        <v>0</v>
      </c>
      <c r="AA2122" s="90" t="b">
        <f>OR(MONTH(Taulukko1[[#This Row],[Alku PVM]] )&lt;=5,AND(MONTH(Taulukko1[[#This Row],[Alku PVM]] )=6,DAY(Taulukko1[[#This Row],[Alku PVM]] )&lt;20))</f>
        <v>0</v>
      </c>
      <c r="AB2122" s="90" t="b">
        <f>OR(MONTH(Taulukko1[[#This Row],[Loppu PVM]])&lt;=5,AND(MONTH(Taulukko1[[#This Row],[Loppu PVM]] )=6,DAY(Taulukko1[[#This Row],[Loppu PVM]])&lt;20))</f>
        <v>0</v>
      </c>
      <c r="AC2122" s="90" t="b">
        <f>OR(MONTH(Taulukko1[[#This Row],[Alku PVM]] )&lt;=3,AND(MONTH(Taulukko1[[#This Row],[Alku PVM]] )=3))</f>
        <v>0</v>
      </c>
      <c r="AD2122" s="90" t="b">
        <f>OR(MONTH(Taulukko1[[#This Row],[Loppu PVM]] )&lt;=3,AND(MONTH(Taulukko1[[#This Row],[Loppu PVM]] )=3))</f>
        <v>0</v>
      </c>
      <c r="AE2122" s="90" t="b">
        <f>OR(MONTH(Taulukko1[[#This Row],[Alku PVM]] )&lt;=9,AND(MONTH(Taulukko1[[#This Row],[Alku PVM]] )=9))</f>
        <v>0</v>
      </c>
      <c r="AF2122" s="90" t="b">
        <f>OR(MONTH(Taulukko1[[#This Row],[Loppu PVM]])&lt;=9,AND(MONTH(Taulukko1[[#This Row],[Loppu PVM]] )=9))</f>
        <v>0</v>
      </c>
      <c r="AG2122" s="90" t="b">
        <f>OR(MONTH(Taulukko1[[#This Row],[Alku PVM]] )&lt;=6,AND(MONTH(Taulukko1[[#This Row],[Alku PVM]] )=6))</f>
        <v>0</v>
      </c>
      <c r="AH2122" s="90" t="b">
        <f>OR(MONTH(Taulukko1[[#This Row],[Loppu PVM]])&lt;=6,AND(MONTH(Taulukko1[[#This Row],[Loppu PVM]] )=6))</f>
        <v>0</v>
      </c>
    </row>
    <row r="2123" spans="1:34" ht="12.75" customHeight="1">
      <c r="A2123" t="s">
        <v>4004</v>
      </c>
      <c r="B2123" s="23">
        <v>41201</v>
      </c>
      <c r="C2123" t="s">
        <v>4003</v>
      </c>
      <c r="E2123" s="62">
        <v>60</v>
      </c>
      <c r="F2123" s="4"/>
      <c r="G2123" s="5"/>
      <c r="H2123" s="22">
        <v>130</v>
      </c>
      <c r="I2123" s="126" t="e">
        <f>INDEX('TOL2008'!B:B,MATCH(A2123,'TOL2008'!A:A,0))</f>
        <v>#N/A</v>
      </c>
      <c r="J2123" s="126" t="e">
        <f>INDEX(Pääluokka!$H$2:$H$100,MATCH(VALUE(LEFT(Taulukko1[[#This Row],[TOL2008]],2)),Pääluokka!$G$2:$G$100,0))</f>
        <v>#N/A</v>
      </c>
      <c r="K2123" s="126" t="e">
        <f>INDEX(Pääluokka!$I$2:$I$100,MATCH(VALUE(LEFT(Taulukko1[[#This Row],[TOL2008]],2)),Pääluokka!$G$2:$G$100,0))</f>
        <v>#N/A</v>
      </c>
      <c r="L2123" s="41" t="str">
        <f t="shared" si="330"/>
        <v>NA</v>
      </c>
      <c r="M2123" s="43">
        <f t="shared" si="331"/>
        <v>41201</v>
      </c>
      <c r="N2123" s="43">
        <f t="shared" si="332"/>
        <v>41252</v>
      </c>
      <c r="O2123" s="43">
        <f t="shared" si="333"/>
        <v>41183</v>
      </c>
      <c r="P2123" s="43">
        <f t="shared" si="334"/>
        <v>41244</v>
      </c>
      <c r="Q2123" s="41">
        <f t="shared" si="335"/>
        <v>2012</v>
      </c>
      <c r="R2123" s="41">
        <f t="shared" si="336"/>
        <v>2012</v>
      </c>
      <c r="S2123" s="43" t="str">
        <f>YEAR(Taulukko1[[#This Row],[Alku KK]])&amp;"Q"&amp;ROUNDDOWN((MONTH(Taulukko1[[#This Row],[Alku KK]])-1)/3+1,0)</f>
        <v>2012Q4</v>
      </c>
      <c r="T2123" s="43" t="str">
        <f>YEAR(Taulukko1[[#This Row],[Loppu KK]])&amp;"Q"&amp;ROUNDDOWN((MONTH(Taulukko1[[#This Row],[Loppu KK]])-1)/3+1,0)</f>
        <v>2012Q4</v>
      </c>
      <c r="U2123" s="66">
        <f>IF(COUNT(Taulukko1[[#This Row],[Neuvottelujen alaiset ]])=1,Taulukko1[[#This Row],[Neuvottelujen alaiset ]],Taulukko1[[#This Row],[Vähennystarve]])</f>
        <v>130</v>
      </c>
      <c r="V2123" s="44">
        <f t="shared" si="337"/>
        <v>0.46153846153846156</v>
      </c>
      <c r="W2123" s="44" t="str">
        <f t="shared" si="338"/>
        <v>NA</v>
      </c>
      <c r="X2123" s="44" t="str">
        <f t="shared" si="339"/>
        <v>NA</v>
      </c>
      <c r="Y2123" s="90" t="b">
        <f>AND(MONTH(Taulukko1[[#This Row],[Alku PVM]] )=6,DAY(Taulukko1[[#This Row],[Alku PVM]] )&gt;19)</f>
        <v>0</v>
      </c>
      <c r="Z2123" s="90" t="b">
        <f>AND(MONTH(Taulukko1[[#This Row],[Loppu PVM]] )=6,DAY(Taulukko1[[#This Row],[Loppu PVM]] )&gt;19)</f>
        <v>0</v>
      </c>
      <c r="AA2123" s="90" t="b">
        <f>OR(MONTH(Taulukko1[[#This Row],[Alku PVM]] )&lt;=5,AND(MONTH(Taulukko1[[#This Row],[Alku PVM]] )=6,DAY(Taulukko1[[#This Row],[Alku PVM]] )&lt;20))</f>
        <v>0</v>
      </c>
      <c r="AB2123" s="90" t="b">
        <f>OR(MONTH(Taulukko1[[#This Row],[Loppu PVM]])&lt;=5,AND(MONTH(Taulukko1[[#This Row],[Loppu PVM]] )=6,DAY(Taulukko1[[#This Row],[Loppu PVM]])&lt;20))</f>
        <v>0</v>
      </c>
      <c r="AC2123" s="90" t="b">
        <f>OR(MONTH(Taulukko1[[#This Row],[Alku PVM]] )&lt;=3,AND(MONTH(Taulukko1[[#This Row],[Alku PVM]] )=3))</f>
        <v>0</v>
      </c>
      <c r="AD2123" s="90" t="b">
        <f>OR(MONTH(Taulukko1[[#This Row],[Loppu PVM]] )&lt;=3,AND(MONTH(Taulukko1[[#This Row],[Loppu PVM]] )=3))</f>
        <v>0</v>
      </c>
      <c r="AE2123" s="90" t="b">
        <f>OR(MONTH(Taulukko1[[#This Row],[Alku PVM]] )&lt;=9,AND(MONTH(Taulukko1[[#This Row],[Alku PVM]] )=9))</f>
        <v>0</v>
      </c>
      <c r="AF2123" s="90" t="b">
        <f>OR(MONTH(Taulukko1[[#This Row],[Loppu PVM]])&lt;=9,AND(MONTH(Taulukko1[[#This Row],[Loppu PVM]] )=9))</f>
        <v>0</v>
      </c>
      <c r="AG2123" s="90" t="b">
        <f>OR(MONTH(Taulukko1[[#This Row],[Alku PVM]] )&lt;=6,AND(MONTH(Taulukko1[[#This Row],[Alku PVM]] )=6))</f>
        <v>0</v>
      </c>
      <c r="AH2123" s="90" t="b">
        <f>OR(MONTH(Taulukko1[[#This Row],[Loppu PVM]])&lt;=6,AND(MONTH(Taulukko1[[#This Row],[Loppu PVM]] )=6))</f>
        <v>0</v>
      </c>
    </row>
    <row r="2124" spans="1:34" ht="12.75" customHeight="1">
      <c r="A2124" t="s">
        <v>1216</v>
      </c>
      <c r="B2124" s="23">
        <v>41204</v>
      </c>
      <c r="C2124" t="s">
        <v>4224</v>
      </c>
      <c r="E2124" s="62">
        <v>25</v>
      </c>
      <c r="F2124" s="4"/>
      <c r="G2124" s="5"/>
      <c r="H2124" s="22">
        <v>25</v>
      </c>
      <c r="I2124" s="126">
        <f>INDEX('TOL2008'!B:B,MATCH(A2124,'TOL2008'!A:A,0))</f>
        <v>70220</v>
      </c>
      <c r="J2124" s="126" t="str">
        <f>INDEX(Pääluokka!$H$2:$H$100,MATCH(VALUE(LEFT(Taulukko1[[#This Row],[TOL2008]],2)),Pääluokka!$G$2:$G$100,0))</f>
        <v>Ammatillinen, tieteellinen ja tekninen toiminta</v>
      </c>
      <c r="K2124" s="126" t="str">
        <f>INDEX(Pääluokka!$I$2:$I$100,MATCH(VALUE(LEFT(Taulukko1[[#This Row],[TOL2008]],2)),Pääluokka!$G$2:$G$100,0))</f>
        <v>Palvelualat (G-N, R, S)</v>
      </c>
      <c r="L2124" s="41" t="str">
        <f t="shared" si="330"/>
        <v>NA</v>
      </c>
      <c r="M2124" s="43">
        <f t="shared" si="331"/>
        <v>41204</v>
      </c>
      <c r="N2124" s="43">
        <f t="shared" si="332"/>
        <v>41255</v>
      </c>
      <c r="O2124" s="43">
        <f t="shared" si="333"/>
        <v>41183</v>
      </c>
      <c r="P2124" s="43">
        <f t="shared" si="334"/>
        <v>41244</v>
      </c>
      <c r="Q2124" s="41">
        <f t="shared" si="335"/>
        <v>2012</v>
      </c>
      <c r="R2124" s="41">
        <f t="shared" si="336"/>
        <v>2012</v>
      </c>
      <c r="S2124" s="43" t="str">
        <f>YEAR(Taulukko1[[#This Row],[Alku KK]])&amp;"Q"&amp;ROUNDDOWN((MONTH(Taulukko1[[#This Row],[Alku KK]])-1)/3+1,0)</f>
        <v>2012Q4</v>
      </c>
      <c r="T2124" s="43" t="str">
        <f>YEAR(Taulukko1[[#This Row],[Loppu KK]])&amp;"Q"&amp;ROUNDDOWN((MONTH(Taulukko1[[#This Row],[Loppu KK]])-1)/3+1,0)</f>
        <v>2012Q4</v>
      </c>
      <c r="U2124" s="66">
        <f>IF(COUNT(Taulukko1[[#This Row],[Neuvottelujen alaiset ]])=1,Taulukko1[[#This Row],[Neuvottelujen alaiset ]],Taulukko1[[#This Row],[Vähennystarve]])</f>
        <v>25</v>
      </c>
      <c r="V2124" s="44">
        <f t="shared" si="337"/>
        <v>1</v>
      </c>
      <c r="W2124" s="44" t="str">
        <f t="shared" si="338"/>
        <v>NA</v>
      </c>
      <c r="X2124" s="44" t="str">
        <f t="shared" si="339"/>
        <v>NA</v>
      </c>
      <c r="Y2124" s="90" t="b">
        <f>AND(MONTH(Taulukko1[[#This Row],[Alku PVM]] )=6,DAY(Taulukko1[[#This Row],[Alku PVM]] )&gt;19)</f>
        <v>0</v>
      </c>
      <c r="Z2124" s="90" t="b">
        <f>AND(MONTH(Taulukko1[[#This Row],[Loppu PVM]] )=6,DAY(Taulukko1[[#This Row],[Loppu PVM]] )&gt;19)</f>
        <v>0</v>
      </c>
      <c r="AA2124" s="90" t="b">
        <f>OR(MONTH(Taulukko1[[#This Row],[Alku PVM]] )&lt;=5,AND(MONTH(Taulukko1[[#This Row],[Alku PVM]] )=6,DAY(Taulukko1[[#This Row],[Alku PVM]] )&lt;20))</f>
        <v>0</v>
      </c>
      <c r="AB2124" s="90" t="b">
        <f>OR(MONTH(Taulukko1[[#This Row],[Loppu PVM]])&lt;=5,AND(MONTH(Taulukko1[[#This Row],[Loppu PVM]] )=6,DAY(Taulukko1[[#This Row],[Loppu PVM]])&lt;20))</f>
        <v>0</v>
      </c>
      <c r="AC2124" s="90" t="b">
        <f>OR(MONTH(Taulukko1[[#This Row],[Alku PVM]] )&lt;=3,AND(MONTH(Taulukko1[[#This Row],[Alku PVM]] )=3))</f>
        <v>0</v>
      </c>
      <c r="AD2124" s="90" t="b">
        <f>OR(MONTH(Taulukko1[[#This Row],[Loppu PVM]] )&lt;=3,AND(MONTH(Taulukko1[[#This Row],[Loppu PVM]] )=3))</f>
        <v>0</v>
      </c>
      <c r="AE2124" s="90" t="b">
        <f>OR(MONTH(Taulukko1[[#This Row],[Alku PVM]] )&lt;=9,AND(MONTH(Taulukko1[[#This Row],[Alku PVM]] )=9))</f>
        <v>0</v>
      </c>
      <c r="AF2124" s="90" t="b">
        <f>OR(MONTH(Taulukko1[[#This Row],[Loppu PVM]])&lt;=9,AND(MONTH(Taulukko1[[#This Row],[Loppu PVM]] )=9))</f>
        <v>0</v>
      </c>
      <c r="AG2124" s="90" t="b">
        <f>OR(MONTH(Taulukko1[[#This Row],[Alku PVM]] )&lt;=6,AND(MONTH(Taulukko1[[#This Row],[Alku PVM]] )=6))</f>
        <v>0</v>
      </c>
      <c r="AH2124" s="90" t="b">
        <f>OR(MONTH(Taulukko1[[#This Row],[Loppu PVM]])&lt;=6,AND(MONTH(Taulukko1[[#This Row],[Loppu PVM]] )=6))</f>
        <v>0</v>
      </c>
    </row>
    <row r="2125" spans="1:34" ht="12.75" customHeight="1">
      <c r="A2125" t="s">
        <v>4114</v>
      </c>
      <c r="B2125" s="23">
        <v>41204</v>
      </c>
      <c r="C2125" t="s">
        <v>4113</v>
      </c>
      <c r="D2125" s="5" t="s">
        <v>25</v>
      </c>
      <c r="F2125" s="4">
        <v>41222</v>
      </c>
      <c r="G2125" s="5">
        <v>0</v>
      </c>
      <c r="H2125" s="22">
        <v>400</v>
      </c>
      <c r="I2125" s="126" t="e">
        <f>INDEX('TOL2008'!B:B,MATCH(A2125,'TOL2008'!A:A,0))</f>
        <v>#N/A</v>
      </c>
      <c r="J2125" s="126" t="e">
        <f>INDEX(Pääluokka!$H$2:$H$100,MATCH(VALUE(LEFT(Taulukko1[[#This Row],[TOL2008]],2)),Pääluokka!$G$2:$G$100,0))</f>
        <v>#N/A</v>
      </c>
      <c r="K2125" s="126" t="e">
        <f>INDEX(Pääluokka!$I$2:$I$100,MATCH(VALUE(LEFT(Taulukko1[[#This Row],[TOL2008]],2)),Pääluokka!$G$2:$G$100,0))</f>
        <v>#N/A</v>
      </c>
      <c r="L2125" s="41">
        <f t="shared" si="330"/>
        <v>18</v>
      </c>
      <c r="M2125" s="43">
        <f t="shared" si="331"/>
        <v>41204</v>
      </c>
      <c r="N2125" s="43">
        <f t="shared" si="332"/>
        <v>41222</v>
      </c>
      <c r="O2125" s="43">
        <f t="shared" si="333"/>
        <v>41183</v>
      </c>
      <c r="P2125" s="43">
        <f t="shared" si="334"/>
        <v>41214</v>
      </c>
      <c r="Q2125" s="41">
        <f t="shared" si="335"/>
        <v>2012</v>
      </c>
      <c r="R2125" s="41">
        <f t="shared" si="336"/>
        <v>2012</v>
      </c>
      <c r="S2125" s="43" t="str">
        <f>YEAR(Taulukko1[[#This Row],[Alku KK]])&amp;"Q"&amp;ROUNDDOWN((MONTH(Taulukko1[[#This Row],[Alku KK]])-1)/3+1,0)</f>
        <v>2012Q4</v>
      </c>
      <c r="T2125" s="43" t="str">
        <f>YEAR(Taulukko1[[#This Row],[Loppu KK]])&amp;"Q"&amp;ROUNDDOWN((MONTH(Taulukko1[[#This Row],[Loppu KK]])-1)/3+1,0)</f>
        <v>2012Q4</v>
      </c>
      <c r="U2125" s="66">
        <f>IF(COUNT(Taulukko1[[#This Row],[Neuvottelujen alaiset ]])=1,Taulukko1[[#This Row],[Neuvottelujen alaiset ]],Taulukko1[[#This Row],[Vähennystarve]])</f>
        <v>400</v>
      </c>
      <c r="V2125" s="44" t="str">
        <f t="shared" si="337"/>
        <v>NA</v>
      </c>
      <c r="W2125" s="44">
        <f t="shared" si="338"/>
        <v>0</v>
      </c>
      <c r="X2125" s="44" t="str">
        <f t="shared" si="339"/>
        <v>NA</v>
      </c>
      <c r="Y2125" s="90" t="b">
        <f>AND(MONTH(Taulukko1[[#This Row],[Alku PVM]] )=6,DAY(Taulukko1[[#This Row],[Alku PVM]] )&gt;19)</f>
        <v>0</v>
      </c>
      <c r="Z2125" s="90" t="b">
        <f>AND(MONTH(Taulukko1[[#This Row],[Loppu PVM]] )=6,DAY(Taulukko1[[#This Row],[Loppu PVM]] )&gt;19)</f>
        <v>0</v>
      </c>
      <c r="AA2125" s="90" t="b">
        <f>OR(MONTH(Taulukko1[[#This Row],[Alku PVM]] )&lt;=5,AND(MONTH(Taulukko1[[#This Row],[Alku PVM]] )=6,DAY(Taulukko1[[#This Row],[Alku PVM]] )&lt;20))</f>
        <v>0</v>
      </c>
      <c r="AB2125" s="90" t="b">
        <f>OR(MONTH(Taulukko1[[#This Row],[Loppu PVM]])&lt;=5,AND(MONTH(Taulukko1[[#This Row],[Loppu PVM]] )=6,DAY(Taulukko1[[#This Row],[Loppu PVM]])&lt;20))</f>
        <v>0</v>
      </c>
      <c r="AC2125" s="90" t="b">
        <f>OR(MONTH(Taulukko1[[#This Row],[Alku PVM]] )&lt;=3,AND(MONTH(Taulukko1[[#This Row],[Alku PVM]] )=3))</f>
        <v>0</v>
      </c>
      <c r="AD2125" s="90" t="b">
        <f>OR(MONTH(Taulukko1[[#This Row],[Loppu PVM]] )&lt;=3,AND(MONTH(Taulukko1[[#This Row],[Loppu PVM]] )=3))</f>
        <v>0</v>
      </c>
      <c r="AE2125" s="90" t="b">
        <f>OR(MONTH(Taulukko1[[#This Row],[Alku PVM]] )&lt;=9,AND(MONTH(Taulukko1[[#This Row],[Alku PVM]] )=9))</f>
        <v>0</v>
      </c>
      <c r="AF2125" s="90" t="b">
        <f>OR(MONTH(Taulukko1[[#This Row],[Loppu PVM]])&lt;=9,AND(MONTH(Taulukko1[[#This Row],[Loppu PVM]] )=9))</f>
        <v>0</v>
      </c>
      <c r="AG2125" s="90" t="b">
        <f>OR(MONTH(Taulukko1[[#This Row],[Alku PVM]] )&lt;=6,AND(MONTH(Taulukko1[[#This Row],[Alku PVM]] )=6))</f>
        <v>0</v>
      </c>
      <c r="AH2125" s="90" t="b">
        <f>OR(MONTH(Taulukko1[[#This Row],[Loppu PVM]])&lt;=6,AND(MONTH(Taulukko1[[#This Row],[Loppu PVM]] )=6))</f>
        <v>0</v>
      </c>
    </row>
    <row r="2126" spans="1:34" ht="12.75" customHeight="1">
      <c r="A2126" t="s">
        <v>971</v>
      </c>
      <c r="B2126" s="23">
        <v>41204</v>
      </c>
      <c r="C2126" t="s">
        <v>4054</v>
      </c>
      <c r="D2126" s="5">
        <v>30</v>
      </c>
      <c r="E2126" s="62">
        <v>8</v>
      </c>
      <c r="F2126" s="4"/>
      <c r="G2126" s="5"/>
      <c r="H2126" s="22">
        <v>180</v>
      </c>
      <c r="I2126" s="126">
        <f>INDEX('TOL2008'!B:B,MATCH(A2126,'TOL2008'!A:A,0))</f>
        <v>62010</v>
      </c>
      <c r="J2126" s="126" t="str">
        <f>INDEX(Pääluokka!$H$2:$H$100,MATCH(VALUE(LEFT(Taulukko1[[#This Row],[TOL2008]],2)),Pääluokka!$G$2:$G$100,0))</f>
        <v>Informaatio ja viestintä</v>
      </c>
      <c r="K2126" s="126" t="str">
        <f>INDEX(Pääluokka!$I$2:$I$100,MATCH(VALUE(LEFT(Taulukko1[[#This Row],[TOL2008]],2)),Pääluokka!$G$2:$G$100,0))</f>
        <v>Palvelualat (G-N, R, S)</v>
      </c>
      <c r="L2126" s="41" t="str">
        <f t="shared" si="330"/>
        <v>NA</v>
      </c>
      <c r="M2126" s="43">
        <f t="shared" si="331"/>
        <v>41204</v>
      </c>
      <c r="N2126" s="43">
        <f t="shared" si="332"/>
        <v>41255</v>
      </c>
      <c r="O2126" s="43">
        <f t="shared" si="333"/>
        <v>41183</v>
      </c>
      <c r="P2126" s="43">
        <f t="shared" si="334"/>
        <v>41244</v>
      </c>
      <c r="Q2126" s="41">
        <f t="shared" si="335"/>
        <v>2012</v>
      </c>
      <c r="R2126" s="41">
        <f t="shared" si="336"/>
        <v>2012</v>
      </c>
      <c r="S2126" s="43" t="str">
        <f>YEAR(Taulukko1[[#This Row],[Alku KK]])&amp;"Q"&amp;ROUNDDOWN((MONTH(Taulukko1[[#This Row],[Alku KK]])-1)/3+1,0)</f>
        <v>2012Q4</v>
      </c>
      <c r="T2126" s="43" t="str">
        <f>YEAR(Taulukko1[[#This Row],[Loppu KK]])&amp;"Q"&amp;ROUNDDOWN((MONTH(Taulukko1[[#This Row],[Loppu KK]])-1)/3+1,0)</f>
        <v>2012Q4</v>
      </c>
      <c r="U2126" s="66">
        <f>IF(COUNT(Taulukko1[[#This Row],[Neuvottelujen alaiset ]])=1,Taulukko1[[#This Row],[Neuvottelujen alaiset ]],Taulukko1[[#This Row],[Vähennystarve]])</f>
        <v>180</v>
      </c>
      <c r="V2126" s="44">
        <f t="shared" si="337"/>
        <v>4.4444444444444446E-2</v>
      </c>
      <c r="W2126" s="44" t="str">
        <f t="shared" si="338"/>
        <v>NA</v>
      </c>
      <c r="X2126" s="44" t="str">
        <f t="shared" si="339"/>
        <v>NA</v>
      </c>
      <c r="Y2126" s="90" t="b">
        <f>AND(MONTH(Taulukko1[[#This Row],[Alku PVM]] )=6,DAY(Taulukko1[[#This Row],[Alku PVM]] )&gt;19)</f>
        <v>0</v>
      </c>
      <c r="Z2126" s="90" t="b">
        <f>AND(MONTH(Taulukko1[[#This Row],[Loppu PVM]] )=6,DAY(Taulukko1[[#This Row],[Loppu PVM]] )&gt;19)</f>
        <v>0</v>
      </c>
      <c r="AA2126" s="90" t="b">
        <f>OR(MONTH(Taulukko1[[#This Row],[Alku PVM]] )&lt;=5,AND(MONTH(Taulukko1[[#This Row],[Alku PVM]] )=6,DAY(Taulukko1[[#This Row],[Alku PVM]] )&lt;20))</f>
        <v>0</v>
      </c>
      <c r="AB2126" s="90" t="b">
        <f>OR(MONTH(Taulukko1[[#This Row],[Loppu PVM]])&lt;=5,AND(MONTH(Taulukko1[[#This Row],[Loppu PVM]] )=6,DAY(Taulukko1[[#This Row],[Loppu PVM]])&lt;20))</f>
        <v>0</v>
      </c>
      <c r="AC2126" s="90" t="b">
        <f>OR(MONTH(Taulukko1[[#This Row],[Alku PVM]] )&lt;=3,AND(MONTH(Taulukko1[[#This Row],[Alku PVM]] )=3))</f>
        <v>0</v>
      </c>
      <c r="AD2126" s="90" t="b">
        <f>OR(MONTH(Taulukko1[[#This Row],[Loppu PVM]] )&lt;=3,AND(MONTH(Taulukko1[[#This Row],[Loppu PVM]] )=3))</f>
        <v>0</v>
      </c>
      <c r="AE2126" s="90" t="b">
        <f>OR(MONTH(Taulukko1[[#This Row],[Alku PVM]] )&lt;=9,AND(MONTH(Taulukko1[[#This Row],[Alku PVM]] )=9))</f>
        <v>0</v>
      </c>
      <c r="AF2126" s="90" t="b">
        <f>OR(MONTH(Taulukko1[[#This Row],[Loppu PVM]])&lt;=9,AND(MONTH(Taulukko1[[#This Row],[Loppu PVM]] )=9))</f>
        <v>0</v>
      </c>
      <c r="AG2126" s="90" t="b">
        <f>OR(MONTH(Taulukko1[[#This Row],[Alku PVM]] )&lt;=6,AND(MONTH(Taulukko1[[#This Row],[Alku PVM]] )=6))</f>
        <v>0</v>
      </c>
      <c r="AH2126" s="90" t="b">
        <f>OR(MONTH(Taulukko1[[#This Row],[Loppu PVM]])&lt;=6,AND(MONTH(Taulukko1[[#This Row],[Loppu PVM]] )=6))</f>
        <v>0</v>
      </c>
    </row>
    <row r="2127" spans="1:34" ht="12.75" customHeight="1">
      <c r="A2127" t="s">
        <v>428</v>
      </c>
      <c r="B2127" s="23">
        <v>41205</v>
      </c>
      <c r="C2127" t="s">
        <v>4130</v>
      </c>
      <c r="D2127" s="5">
        <v>114</v>
      </c>
      <c r="F2127" s="4">
        <v>41225</v>
      </c>
      <c r="G2127" s="5">
        <v>0</v>
      </c>
      <c r="H2127" s="22">
        <v>114</v>
      </c>
      <c r="I2127" s="126">
        <f>INDEX('TOL2008'!B:B,MATCH(A2127,'TOL2008'!A:A,0))</f>
        <v>28220</v>
      </c>
      <c r="J2127" s="126" t="str">
        <f>INDEX(Pääluokka!$H$2:$H$100,MATCH(VALUE(LEFT(Taulukko1[[#This Row],[TOL2008]],2)),Pääluokka!$G$2:$G$100,0))</f>
        <v>Teollisuus</v>
      </c>
      <c r="K2127" s="126" t="str">
        <f>INDEX(Pääluokka!$I$2:$I$100,MATCH(VALUE(LEFT(Taulukko1[[#This Row],[TOL2008]],2)),Pääluokka!$G$2:$G$100,0))</f>
        <v>Teollisuus (C-E)</v>
      </c>
      <c r="L2127" s="41">
        <f t="shared" si="330"/>
        <v>20</v>
      </c>
      <c r="M2127" s="43">
        <f t="shared" si="331"/>
        <v>41205</v>
      </c>
      <c r="N2127" s="43">
        <f t="shared" si="332"/>
        <v>41225</v>
      </c>
      <c r="O2127" s="43">
        <f t="shared" si="333"/>
        <v>41183</v>
      </c>
      <c r="P2127" s="43">
        <f t="shared" si="334"/>
        <v>41214</v>
      </c>
      <c r="Q2127" s="41">
        <f t="shared" si="335"/>
        <v>2012</v>
      </c>
      <c r="R2127" s="41">
        <f t="shared" si="336"/>
        <v>2012</v>
      </c>
      <c r="S2127" s="43" t="str">
        <f>YEAR(Taulukko1[[#This Row],[Alku KK]])&amp;"Q"&amp;ROUNDDOWN((MONTH(Taulukko1[[#This Row],[Alku KK]])-1)/3+1,0)</f>
        <v>2012Q4</v>
      </c>
      <c r="T2127" s="43" t="str">
        <f>YEAR(Taulukko1[[#This Row],[Loppu KK]])&amp;"Q"&amp;ROUNDDOWN((MONTH(Taulukko1[[#This Row],[Loppu KK]])-1)/3+1,0)</f>
        <v>2012Q4</v>
      </c>
      <c r="U2127" s="66">
        <f>IF(COUNT(Taulukko1[[#This Row],[Neuvottelujen alaiset ]])=1,Taulukko1[[#This Row],[Neuvottelujen alaiset ]],Taulukko1[[#This Row],[Vähennystarve]])</f>
        <v>114</v>
      </c>
      <c r="V2127" s="44" t="str">
        <f t="shared" si="337"/>
        <v>NA</v>
      </c>
      <c r="W2127" s="44">
        <f t="shared" si="338"/>
        <v>0</v>
      </c>
      <c r="X2127" s="44" t="str">
        <f t="shared" si="339"/>
        <v>NA</v>
      </c>
      <c r="Y2127" s="90" t="b">
        <f>AND(MONTH(Taulukko1[[#This Row],[Alku PVM]] )=6,DAY(Taulukko1[[#This Row],[Alku PVM]] )&gt;19)</f>
        <v>0</v>
      </c>
      <c r="Z2127" s="90" t="b">
        <f>AND(MONTH(Taulukko1[[#This Row],[Loppu PVM]] )=6,DAY(Taulukko1[[#This Row],[Loppu PVM]] )&gt;19)</f>
        <v>0</v>
      </c>
      <c r="AA2127" s="90" t="b">
        <f>OR(MONTH(Taulukko1[[#This Row],[Alku PVM]] )&lt;=5,AND(MONTH(Taulukko1[[#This Row],[Alku PVM]] )=6,DAY(Taulukko1[[#This Row],[Alku PVM]] )&lt;20))</f>
        <v>0</v>
      </c>
      <c r="AB2127" s="90" t="b">
        <f>OR(MONTH(Taulukko1[[#This Row],[Loppu PVM]])&lt;=5,AND(MONTH(Taulukko1[[#This Row],[Loppu PVM]] )=6,DAY(Taulukko1[[#This Row],[Loppu PVM]])&lt;20))</f>
        <v>0</v>
      </c>
      <c r="AC2127" s="90" t="b">
        <f>OR(MONTH(Taulukko1[[#This Row],[Alku PVM]] )&lt;=3,AND(MONTH(Taulukko1[[#This Row],[Alku PVM]] )=3))</f>
        <v>0</v>
      </c>
      <c r="AD2127" s="90" t="b">
        <f>OR(MONTH(Taulukko1[[#This Row],[Loppu PVM]] )&lt;=3,AND(MONTH(Taulukko1[[#This Row],[Loppu PVM]] )=3))</f>
        <v>0</v>
      </c>
      <c r="AE2127" s="90" t="b">
        <f>OR(MONTH(Taulukko1[[#This Row],[Alku PVM]] )&lt;=9,AND(MONTH(Taulukko1[[#This Row],[Alku PVM]] )=9))</f>
        <v>0</v>
      </c>
      <c r="AF2127" s="90" t="b">
        <f>OR(MONTH(Taulukko1[[#This Row],[Loppu PVM]])&lt;=9,AND(MONTH(Taulukko1[[#This Row],[Loppu PVM]] )=9))</f>
        <v>0</v>
      </c>
      <c r="AG2127" s="90" t="b">
        <f>OR(MONTH(Taulukko1[[#This Row],[Alku PVM]] )&lt;=6,AND(MONTH(Taulukko1[[#This Row],[Alku PVM]] )=6))</f>
        <v>0</v>
      </c>
      <c r="AH2127" s="90" t="b">
        <f>OR(MONTH(Taulukko1[[#This Row],[Loppu PVM]])&lt;=6,AND(MONTH(Taulukko1[[#This Row],[Loppu PVM]] )=6))</f>
        <v>0</v>
      </c>
    </row>
    <row r="2128" spans="1:34" ht="12.75" customHeight="1">
      <c r="A2128" t="s">
        <v>1938</v>
      </c>
      <c r="B2128" s="23">
        <v>41205</v>
      </c>
      <c r="C2128" t="s">
        <v>4020</v>
      </c>
      <c r="D2128" s="5">
        <v>500</v>
      </c>
      <c r="F2128" s="4">
        <v>41219</v>
      </c>
      <c r="G2128" s="5">
        <v>0</v>
      </c>
      <c r="H2128" s="22">
        <v>500</v>
      </c>
      <c r="I2128" s="126" t="e">
        <f>INDEX('TOL2008'!B:B,MATCH(A2128,'TOL2008'!A:A,0))</f>
        <v>#N/A</v>
      </c>
      <c r="J2128" s="126" t="e">
        <f>INDEX(Pääluokka!$H$2:$H$100,MATCH(VALUE(LEFT(Taulukko1[[#This Row],[TOL2008]],2)),Pääluokka!$G$2:$G$100,0))</f>
        <v>#N/A</v>
      </c>
      <c r="K2128" s="126" t="e">
        <f>INDEX(Pääluokka!$I$2:$I$100,MATCH(VALUE(LEFT(Taulukko1[[#This Row],[TOL2008]],2)),Pääluokka!$G$2:$G$100,0))</f>
        <v>#N/A</v>
      </c>
      <c r="L2128" s="41">
        <f t="shared" si="330"/>
        <v>14</v>
      </c>
      <c r="M2128" s="43">
        <f t="shared" si="331"/>
        <v>41205</v>
      </c>
      <c r="N2128" s="43">
        <f t="shared" si="332"/>
        <v>41219</v>
      </c>
      <c r="O2128" s="43">
        <f t="shared" si="333"/>
        <v>41183</v>
      </c>
      <c r="P2128" s="43">
        <f t="shared" si="334"/>
        <v>41214</v>
      </c>
      <c r="Q2128" s="41">
        <f t="shared" si="335"/>
        <v>2012</v>
      </c>
      <c r="R2128" s="41">
        <f t="shared" si="336"/>
        <v>2012</v>
      </c>
      <c r="S2128" s="43" t="str">
        <f>YEAR(Taulukko1[[#This Row],[Alku KK]])&amp;"Q"&amp;ROUNDDOWN((MONTH(Taulukko1[[#This Row],[Alku KK]])-1)/3+1,0)</f>
        <v>2012Q4</v>
      </c>
      <c r="T2128" s="43" t="str">
        <f>YEAR(Taulukko1[[#This Row],[Loppu KK]])&amp;"Q"&amp;ROUNDDOWN((MONTH(Taulukko1[[#This Row],[Loppu KK]])-1)/3+1,0)</f>
        <v>2012Q4</v>
      </c>
      <c r="U2128" s="66">
        <f>IF(COUNT(Taulukko1[[#This Row],[Neuvottelujen alaiset ]])=1,Taulukko1[[#This Row],[Neuvottelujen alaiset ]],Taulukko1[[#This Row],[Vähennystarve]])</f>
        <v>500</v>
      </c>
      <c r="V2128" s="44" t="str">
        <f t="shared" si="337"/>
        <v>NA</v>
      </c>
      <c r="W2128" s="44">
        <f t="shared" si="338"/>
        <v>0</v>
      </c>
      <c r="X2128" s="44" t="str">
        <f t="shared" si="339"/>
        <v>NA</v>
      </c>
      <c r="Y2128" s="90" t="b">
        <f>AND(MONTH(Taulukko1[[#This Row],[Alku PVM]] )=6,DAY(Taulukko1[[#This Row],[Alku PVM]] )&gt;19)</f>
        <v>0</v>
      </c>
      <c r="Z2128" s="90" t="b">
        <f>AND(MONTH(Taulukko1[[#This Row],[Loppu PVM]] )=6,DAY(Taulukko1[[#This Row],[Loppu PVM]] )&gt;19)</f>
        <v>0</v>
      </c>
      <c r="AA2128" s="90" t="b">
        <f>OR(MONTH(Taulukko1[[#This Row],[Alku PVM]] )&lt;=5,AND(MONTH(Taulukko1[[#This Row],[Alku PVM]] )=6,DAY(Taulukko1[[#This Row],[Alku PVM]] )&lt;20))</f>
        <v>0</v>
      </c>
      <c r="AB2128" s="90" t="b">
        <f>OR(MONTH(Taulukko1[[#This Row],[Loppu PVM]])&lt;=5,AND(MONTH(Taulukko1[[#This Row],[Loppu PVM]] )=6,DAY(Taulukko1[[#This Row],[Loppu PVM]])&lt;20))</f>
        <v>0</v>
      </c>
      <c r="AC2128" s="90" t="b">
        <f>OR(MONTH(Taulukko1[[#This Row],[Alku PVM]] )&lt;=3,AND(MONTH(Taulukko1[[#This Row],[Alku PVM]] )=3))</f>
        <v>0</v>
      </c>
      <c r="AD2128" s="90" t="b">
        <f>OR(MONTH(Taulukko1[[#This Row],[Loppu PVM]] )&lt;=3,AND(MONTH(Taulukko1[[#This Row],[Loppu PVM]] )=3))</f>
        <v>0</v>
      </c>
      <c r="AE2128" s="90" t="b">
        <f>OR(MONTH(Taulukko1[[#This Row],[Alku PVM]] )&lt;=9,AND(MONTH(Taulukko1[[#This Row],[Alku PVM]] )=9))</f>
        <v>0</v>
      </c>
      <c r="AF2128" s="90" t="b">
        <f>OR(MONTH(Taulukko1[[#This Row],[Loppu PVM]])&lt;=9,AND(MONTH(Taulukko1[[#This Row],[Loppu PVM]] )=9))</f>
        <v>0</v>
      </c>
      <c r="AG2128" s="90" t="b">
        <f>OR(MONTH(Taulukko1[[#This Row],[Alku PVM]] )&lt;=6,AND(MONTH(Taulukko1[[#This Row],[Alku PVM]] )=6))</f>
        <v>0</v>
      </c>
      <c r="AH2128" s="90" t="b">
        <f>OR(MONTH(Taulukko1[[#This Row],[Loppu PVM]])&lt;=6,AND(MONTH(Taulukko1[[#This Row],[Loppu PVM]] )=6))</f>
        <v>0</v>
      </c>
    </row>
    <row r="2129" spans="1:34" ht="12.75" customHeight="1">
      <c r="A2129" t="s">
        <v>148</v>
      </c>
      <c r="B2129" s="23">
        <v>41205</v>
      </c>
      <c r="C2129" t="s">
        <v>830</v>
      </c>
      <c r="D2129" s="5" t="s">
        <v>25</v>
      </c>
      <c r="E2129" s="62">
        <v>160</v>
      </c>
      <c r="F2129" s="4">
        <v>41533</v>
      </c>
      <c r="G2129" s="5">
        <v>54</v>
      </c>
      <c r="H2129" s="22">
        <v>160</v>
      </c>
      <c r="I2129" s="126">
        <f>INDEX('TOL2008'!B:B,MATCH(A2129,'TOL2008'!A:A,0))</f>
        <v>17120</v>
      </c>
      <c r="J2129" s="126" t="str">
        <f>INDEX(Pääluokka!$H$2:$H$100,MATCH(VALUE(LEFT(Taulukko1[[#This Row],[TOL2008]],2)),Pääluokka!$G$2:$G$100,0))</f>
        <v>Teollisuus</v>
      </c>
      <c r="K2129" s="126" t="str">
        <f>INDEX(Pääluokka!$I$2:$I$100,MATCH(VALUE(LEFT(Taulukko1[[#This Row],[TOL2008]],2)),Pääluokka!$G$2:$G$100,0))</f>
        <v>Teollisuus (C-E)</v>
      </c>
      <c r="L2129" s="41">
        <f t="shared" si="330"/>
        <v>328</v>
      </c>
      <c r="M2129" s="43">
        <f t="shared" si="331"/>
        <v>41205</v>
      </c>
      <c r="N2129" s="43">
        <f t="shared" si="332"/>
        <v>41533</v>
      </c>
      <c r="O2129" s="43">
        <f t="shared" si="333"/>
        <v>41183</v>
      </c>
      <c r="P2129" s="43">
        <f t="shared" si="334"/>
        <v>41518</v>
      </c>
      <c r="Q2129" s="41">
        <f t="shared" si="335"/>
        <v>2012</v>
      </c>
      <c r="R2129" s="41">
        <f t="shared" si="336"/>
        <v>2013</v>
      </c>
      <c r="S2129" s="43" t="str">
        <f>YEAR(Taulukko1[[#This Row],[Alku KK]])&amp;"Q"&amp;ROUNDDOWN((MONTH(Taulukko1[[#This Row],[Alku KK]])-1)/3+1,0)</f>
        <v>2012Q4</v>
      </c>
      <c r="T2129" s="43" t="str">
        <f>YEAR(Taulukko1[[#This Row],[Loppu KK]])&amp;"Q"&amp;ROUNDDOWN((MONTH(Taulukko1[[#This Row],[Loppu KK]])-1)/3+1,0)</f>
        <v>2013Q3</v>
      </c>
      <c r="U2129" s="66">
        <f>IF(COUNT(Taulukko1[[#This Row],[Neuvottelujen alaiset ]])=1,Taulukko1[[#This Row],[Neuvottelujen alaiset ]],Taulukko1[[#This Row],[Vähennystarve]])</f>
        <v>160</v>
      </c>
      <c r="V2129" s="44">
        <f t="shared" si="337"/>
        <v>1</v>
      </c>
      <c r="W2129" s="44">
        <f t="shared" si="338"/>
        <v>0.33750000000000002</v>
      </c>
      <c r="X2129" s="44">
        <f t="shared" si="339"/>
        <v>0.33750000000000002</v>
      </c>
      <c r="Y2129" s="90" t="b">
        <f>AND(MONTH(Taulukko1[[#This Row],[Alku PVM]] )=6,DAY(Taulukko1[[#This Row],[Alku PVM]] )&gt;19)</f>
        <v>0</v>
      </c>
      <c r="Z2129" s="90" t="b">
        <f>AND(MONTH(Taulukko1[[#This Row],[Loppu PVM]] )=6,DAY(Taulukko1[[#This Row],[Loppu PVM]] )&gt;19)</f>
        <v>0</v>
      </c>
      <c r="AA2129" s="90" t="b">
        <f>OR(MONTH(Taulukko1[[#This Row],[Alku PVM]] )&lt;=5,AND(MONTH(Taulukko1[[#This Row],[Alku PVM]] )=6,DAY(Taulukko1[[#This Row],[Alku PVM]] )&lt;20))</f>
        <v>0</v>
      </c>
      <c r="AB2129" s="90" t="b">
        <f>OR(MONTH(Taulukko1[[#This Row],[Loppu PVM]])&lt;=5,AND(MONTH(Taulukko1[[#This Row],[Loppu PVM]] )=6,DAY(Taulukko1[[#This Row],[Loppu PVM]])&lt;20))</f>
        <v>0</v>
      </c>
      <c r="AC2129" s="90" t="b">
        <f>OR(MONTH(Taulukko1[[#This Row],[Alku PVM]] )&lt;=3,AND(MONTH(Taulukko1[[#This Row],[Alku PVM]] )=3))</f>
        <v>0</v>
      </c>
      <c r="AD2129" s="90" t="b">
        <f>OR(MONTH(Taulukko1[[#This Row],[Loppu PVM]] )&lt;=3,AND(MONTH(Taulukko1[[#This Row],[Loppu PVM]] )=3))</f>
        <v>0</v>
      </c>
      <c r="AE2129" s="90" t="b">
        <f>OR(MONTH(Taulukko1[[#This Row],[Alku PVM]] )&lt;=9,AND(MONTH(Taulukko1[[#This Row],[Alku PVM]] )=9))</f>
        <v>0</v>
      </c>
      <c r="AF2129" s="90" t="b">
        <f>OR(MONTH(Taulukko1[[#This Row],[Loppu PVM]])&lt;=9,AND(MONTH(Taulukko1[[#This Row],[Loppu PVM]] )=9))</f>
        <v>1</v>
      </c>
      <c r="AG2129" s="90" t="b">
        <f>OR(MONTH(Taulukko1[[#This Row],[Alku PVM]] )&lt;=6,AND(MONTH(Taulukko1[[#This Row],[Alku PVM]] )=6))</f>
        <v>0</v>
      </c>
      <c r="AH2129" s="90" t="b">
        <f>OR(MONTH(Taulukko1[[#This Row],[Loppu PVM]])&lt;=6,AND(MONTH(Taulukko1[[#This Row],[Loppu PVM]] )=6))</f>
        <v>0</v>
      </c>
    </row>
    <row r="2130" spans="1:34" ht="12.75" customHeight="1">
      <c r="A2130" t="s">
        <v>1327</v>
      </c>
      <c r="B2130" s="23">
        <v>41206</v>
      </c>
      <c r="C2130" t="s">
        <v>1326</v>
      </c>
      <c r="E2130" s="62">
        <v>50</v>
      </c>
      <c r="F2130" s="4">
        <v>41276</v>
      </c>
      <c r="G2130" s="24">
        <v>21</v>
      </c>
      <c r="H2130" s="22">
        <v>50</v>
      </c>
      <c r="I2130" s="126">
        <f>INDEX('TOL2008'!B:B,MATCH(A2130,'TOL2008'!A:A,0))</f>
        <v>52229</v>
      </c>
      <c r="J2130" s="126" t="str">
        <f>INDEX(Pääluokka!$H$2:$H$100,MATCH(VALUE(LEFT(Taulukko1[[#This Row],[TOL2008]],2)),Pääluokka!$G$2:$G$100,0))</f>
        <v>Kuljetus ja varastointi</v>
      </c>
      <c r="K2130" s="126" t="str">
        <f>INDEX(Pääluokka!$I$2:$I$100,MATCH(VALUE(LEFT(Taulukko1[[#This Row],[TOL2008]],2)),Pääluokka!$G$2:$G$100,0))</f>
        <v>Palvelualat (G-N, R, S)</v>
      </c>
      <c r="L2130" s="41">
        <f t="shared" si="330"/>
        <v>70</v>
      </c>
      <c r="M2130" s="43">
        <f t="shared" si="331"/>
        <v>41206</v>
      </c>
      <c r="N2130" s="43">
        <f t="shared" si="332"/>
        <v>41276</v>
      </c>
      <c r="O2130" s="43">
        <f t="shared" si="333"/>
        <v>41183</v>
      </c>
      <c r="P2130" s="43">
        <f t="shared" si="334"/>
        <v>41275</v>
      </c>
      <c r="Q2130" s="41">
        <f t="shared" si="335"/>
        <v>2012</v>
      </c>
      <c r="R2130" s="41">
        <f t="shared" si="336"/>
        <v>2013</v>
      </c>
      <c r="S2130" s="43" t="str">
        <f>YEAR(Taulukko1[[#This Row],[Alku KK]])&amp;"Q"&amp;ROUNDDOWN((MONTH(Taulukko1[[#This Row],[Alku KK]])-1)/3+1,0)</f>
        <v>2012Q4</v>
      </c>
      <c r="T2130" s="43" t="str">
        <f>YEAR(Taulukko1[[#This Row],[Loppu KK]])&amp;"Q"&amp;ROUNDDOWN((MONTH(Taulukko1[[#This Row],[Loppu KK]])-1)/3+1,0)</f>
        <v>2013Q1</v>
      </c>
      <c r="U2130" s="66">
        <f>IF(COUNT(Taulukko1[[#This Row],[Neuvottelujen alaiset ]])=1,Taulukko1[[#This Row],[Neuvottelujen alaiset ]],Taulukko1[[#This Row],[Vähennystarve]])</f>
        <v>50</v>
      </c>
      <c r="V2130" s="44">
        <f t="shared" si="337"/>
        <v>1</v>
      </c>
      <c r="W2130" s="44">
        <f t="shared" si="338"/>
        <v>0.42</v>
      </c>
      <c r="X2130" s="44">
        <f t="shared" si="339"/>
        <v>0.42</v>
      </c>
      <c r="Y2130" s="90" t="b">
        <f>AND(MONTH(Taulukko1[[#This Row],[Alku PVM]] )=6,DAY(Taulukko1[[#This Row],[Alku PVM]] )&gt;19)</f>
        <v>0</v>
      </c>
      <c r="Z2130" s="90" t="b">
        <f>AND(MONTH(Taulukko1[[#This Row],[Loppu PVM]] )=6,DAY(Taulukko1[[#This Row],[Loppu PVM]] )&gt;19)</f>
        <v>0</v>
      </c>
      <c r="AA2130" s="90" t="b">
        <f>OR(MONTH(Taulukko1[[#This Row],[Alku PVM]] )&lt;=5,AND(MONTH(Taulukko1[[#This Row],[Alku PVM]] )=6,DAY(Taulukko1[[#This Row],[Alku PVM]] )&lt;20))</f>
        <v>0</v>
      </c>
      <c r="AB2130" s="90" t="b">
        <f>OR(MONTH(Taulukko1[[#This Row],[Loppu PVM]])&lt;=5,AND(MONTH(Taulukko1[[#This Row],[Loppu PVM]] )=6,DAY(Taulukko1[[#This Row],[Loppu PVM]])&lt;20))</f>
        <v>1</v>
      </c>
      <c r="AC2130" s="90" t="b">
        <f>OR(MONTH(Taulukko1[[#This Row],[Alku PVM]] )&lt;=3,AND(MONTH(Taulukko1[[#This Row],[Alku PVM]] )=3))</f>
        <v>0</v>
      </c>
      <c r="AD2130" s="90" t="b">
        <f>OR(MONTH(Taulukko1[[#This Row],[Loppu PVM]] )&lt;=3,AND(MONTH(Taulukko1[[#This Row],[Loppu PVM]] )=3))</f>
        <v>1</v>
      </c>
      <c r="AE2130" s="90" t="b">
        <f>OR(MONTH(Taulukko1[[#This Row],[Alku PVM]] )&lt;=9,AND(MONTH(Taulukko1[[#This Row],[Alku PVM]] )=9))</f>
        <v>0</v>
      </c>
      <c r="AF2130" s="90" t="b">
        <f>OR(MONTH(Taulukko1[[#This Row],[Loppu PVM]])&lt;=9,AND(MONTH(Taulukko1[[#This Row],[Loppu PVM]] )=9))</f>
        <v>1</v>
      </c>
      <c r="AG2130" s="90" t="b">
        <f>OR(MONTH(Taulukko1[[#This Row],[Alku PVM]] )&lt;=6,AND(MONTH(Taulukko1[[#This Row],[Alku PVM]] )=6))</f>
        <v>0</v>
      </c>
      <c r="AH2130" s="90" t="b">
        <f>OR(MONTH(Taulukko1[[#This Row],[Loppu PVM]])&lt;=6,AND(MONTH(Taulukko1[[#This Row],[Loppu PVM]] )=6))</f>
        <v>1</v>
      </c>
    </row>
    <row r="2131" spans="1:34" ht="12.75" customHeight="1">
      <c r="A2131" t="s">
        <v>4095</v>
      </c>
      <c r="B2131" s="23">
        <v>41206</v>
      </c>
      <c r="C2131" s="21" t="s">
        <v>4094</v>
      </c>
      <c r="D2131" s="24"/>
      <c r="E2131" s="62">
        <v>35</v>
      </c>
      <c r="F2131" s="23">
        <v>41227</v>
      </c>
      <c r="G2131" s="24">
        <v>35</v>
      </c>
      <c r="H2131" s="22">
        <v>35</v>
      </c>
      <c r="I2131" s="126" t="e">
        <f>INDEX('TOL2008'!B:B,MATCH(A2131,'TOL2008'!A:A,0))</f>
        <v>#N/A</v>
      </c>
      <c r="J2131" s="126" t="e">
        <f>INDEX(Pääluokka!$H$2:$H$100,MATCH(VALUE(LEFT(Taulukko1[[#This Row],[TOL2008]],2)),Pääluokka!$G$2:$G$100,0))</f>
        <v>#N/A</v>
      </c>
      <c r="K2131" s="126" t="e">
        <f>INDEX(Pääluokka!$I$2:$I$100,MATCH(VALUE(LEFT(Taulukko1[[#This Row],[TOL2008]],2)),Pääluokka!$G$2:$G$100,0))</f>
        <v>#N/A</v>
      </c>
      <c r="L2131" s="41">
        <f t="shared" si="330"/>
        <v>21</v>
      </c>
      <c r="M2131" s="43">
        <f t="shared" si="331"/>
        <v>41206</v>
      </c>
      <c r="N2131" s="43">
        <f t="shared" si="332"/>
        <v>41227</v>
      </c>
      <c r="O2131" s="43">
        <f t="shared" si="333"/>
        <v>41183</v>
      </c>
      <c r="P2131" s="43">
        <f t="shared" si="334"/>
        <v>41214</v>
      </c>
      <c r="Q2131" s="41">
        <f t="shared" si="335"/>
        <v>2012</v>
      </c>
      <c r="R2131" s="41">
        <f t="shared" si="336"/>
        <v>2012</v>
      </c>
      <c r="S2131" s="43" t="str">
        <f>YEAR(Taulukko1[[#This Row],[Alku KK]])&amp;"Q"&amp;ROUNDDOWN((MONTH(Taulukko1[[#This Row],[Alku KK]])-1)/3+1,0)</f>
        <v>2012Q4</v>
      </c>
      <c r="T2131" s="43" t="str">
        <f>YEAR(Taulukko1[[#This Row],[Loppu KK]])&amp;"Q"&amp;ROUNDDOWN((MONTH(Taulukko1[[#This Row],[Loppu KK]])-1)/3+1,0)</f>
        <v>2012Q4</v>
      </c>
      <c r="U2131" s="66">
        <f>IF(COUNT(Taulukko1[[#This Row],[Neuvottelujen alaiset ]])=1,Taulukko1[[#This Row],[Neuvottelujen alaiset ]],Taulukko1[[#This Row],[Vähennystarve]])</f>
        <v>35</v>
      </c>
      <c r="V2131" s="44">
        <f t="shared" si="337"/>
        <v>1</v>
      </c>
      <c r="W2131" s="44">
        <f t="shared" si="338"/>
        <v>1</v>
      </c>
      <c r="X2131" s="44">
        <f t="shared" si="339"/>
        <v>1</v>
      </c>
      <c r="Y2131" s="90" t="b">
        <f>AND(MONTH(Taulukko1[[#This Row],[Alku PVM]] )=6,DAY(Taulukko1[[#This Row],[Alku PVM]] )&gt;19)</f>
        <v>0</v>
      </c>
      <c r="Z2131" s="90" t="b">
        <f>AND(MONTH(Taulukko1[[#This Row],[Loppu PVM]] )=6,DAY(Taulukko1[[#This Row],[Loppu PVM]] )&gt;19)</f>
        <v>0</v>
      </c>
      <c r="AA2131" s="90" t="b">
        <f>OR(MONTH(Taulukko1[[#This Row],[Alku PVM]] )&lt;=5,AND(MONTH(Taulukko1[[#This Row],[Alku PVM]] )=6,DAY(Taulukko1[[#This Row],[Alku PVM]] )&lt;20))</f>
        <v>0</v>
      </c>
      <c r="AB2131" s="90" t="b">
        <f>OR(MONTH(Taulukko1[[#This Row],[Loppu PVM]])&lt;=5,AND(MONTH(Taulukko1[[#This Row],[Loppu PVM]] )=6,DAY(Taulukko1[[#This Row],[Loppu PVM]])&lt;20))</f>
        <v>0</v>
      </c>
      <c r="AC2131" s="90" t="b">
        <f>OR(MONTH(Taulukko1[[#This Row],[Alku PVM]] )&lt;=3,AND(MONTH(Taulukko1[[#This Row],[Alku PVM]] )=3))</f>
        <v>0</v>
      </c>
      <c r="AD2131" s="90" t="b">
        <f>OR(MONTH(Taulukko1[[#This Row],[Loppu PVM]] )&lt;=3,AND(MONTH(Taulukko1[[#This Row],[Loppu PVM]] )=3))</f>
        <v>0</v>
      </c>
      <c r="AE2131" s="90" t="b">
        <f>OR(MONTH(Taulukko1[[#This Row],[Alku PVM]] )&lt;=9,AND(MONTH(Taulukko1[[#This Row],[Alku PVM]] )=9))</f>
        <v>0</v>
      </c>
      <c r="AF2131" s="90" t="b">
        <f>OR(MONTH(Taulukko1[[#This Row],[Loppu PVM]])&lt;=9,AND(MONTH(Taulukko1[[#This Row],[Loppu PVM]] )=9))</f>
        <v>0</v>
      </c>
      <c r="AG2131" s="90" t="b">
        <f>OR(MONTH(Taulukko1[[#This Row],[Alku PVM]] )&lt;=6,AND(MONTH(Taulukko1[[#This Row],[Alku PVM]] )=6))</f>
        <v>0</v>
      </c>
      <c r="AH2131" s="90" t="b">
        <f>OR(MONTH(Taulukko1[[#This Row],[Loppu PVM]])&lt;=6,AND(MONTH(Taulukko1[[#This Row],[Loppu PVM]] )=6))</f>
        <v>0</v>
      </c>
    </row>
    <row r="2132" spans="1:34" ht="12.75" customHeight="1">
      <c r="A2132" t="s">
        <v>439</v>
      </c>
      <c r="B2132" s="23">
        <v>41207</v>
      </c>
      <c r="C2132" t="s">
        <v>4142</v>
      </c>
      <c r="D2132" s="5">
        <v>0</v>
      </c>
      <c r="E2132" s="62">
        <v>27</v>
      </c>
      <c r="F2132" s="4">
        <v>41255</v>
      </c>
      <c r="G2132" s="5">
        <v>27</v>
      </c>
      <c r="H2132" s="22">
        <v>250</v>
      </c>
      <c r="I2132" s="126">
        <f>INDEX('TOL2008'!B:B,MATCH(A2132,'TOL2008'!A:A,0))</f>
        <v>58130</v>
      </c>
      <c r="J2132" s="126" t="str">
        <f>INDEX(Pääluokka!$H$2:$H$100,MATCH(VALUE(LEFT(Taulukko1[[#This Row],[TOL2008]],2)),Pääluokka!$G$2:$G$100,0))</f>
        <v>Informaatio ja viestintä</v>
      </c>
      <c r="K2132" s="126" t="str">
        <f>INDEX(Pääluokka!$I$2:$I$100,MATCH(VALUE(LEFT(Taulukko1[[#This Row],[TOL2008]],2)),Pääluokka!$G$2:$G$100,0))</f>
        <v>Palvelualat (G-N, R, S)</v>
      </c>
      <c r="L2132" s="41">
        <f t="shared" si="330"/>
        <v>48</v>
      </c>
      <c r="M2132" s="43">
        <f t="shared" si="331"/>
        <v>41207</v>
      </c>
      <c r="N2132" s="43">
        <f t="shared" si="332"/>
        <v>41255</v>
      </c>
      <c r="O2132" s="43">
        <f t="shared" si="333"/>
        <v>41183</v>
      </c>
      <c r="P2132" s="43">
        <f t="shared" si="334"/>
        <v>41244</v>
      </c>
      <c r="Q2132" s="41">
        <f t="shared" si="335"/>
        <v>2012</v>
      </c>
      <c r="R2132" s="41">
        <f t="shared" si="336"/>
        <v>2012</v>
      </c>
      <c r="S2132" s="43" t="str">
        <f>YEAR(Taulukko1[[#This Row],[Alku KK]])&amp;"Q"&amp;ROUNDDOWN((MONTH(Taulukko1[[#This Row],[Alku KK]])-1)/3+1,0)</f>
        <v>2012Q4</v>
      </c>
      <c r="T2132" s="43" t="str">
        <f>YEAR(Taulukko1[[#This Row],[Loppu KK]])&amp;"Q"&amp;ROUNDDOWN((MONTH(Taulukko1[[#This Row],[Loppu KK]])-1)/3+1,0)</f>
        <v>2012Q4</v>
      </c>
      <c r="U2132" s="66">
        <f>IF(COUNT(Taulukko1[[#This Row],[Neuvottelujen alaiset ]])=1,Taulukko1[[#This Row],[Neuvottelujen alaiset ]],Taulukko1[[#This Row],[Vähennystarve]])</f>
        <v>250</v>
      </c>
      <c r="V2132" s="44">
        <f t="shared" si="337"/>
        <v>0.108</v>
      </c>
      <c r="W2132" s="44">
        <f t="shared" si="338"/>
        <v>0.108</v>
      </c>
      <c r="X2132" s="44">
        <f t="shared" si="339"/>
        <v>1</v>
      </c>
      <c r="Y2132" s="90" t="b">
        <f>AND(MONTH(Taulukko1[[#This Row],[Alku PVM]] )=6,DAY(Taulukko1[[#This Row],[Alku PVM]] )&gt;19)</f>
        <v>0</v>
      </c>
      <c r="Z2132" s="90" t="b">
        <f>AND(MONTH(Taulukko1[[#This Row],[Loppu PVM]] )=6,DAY(Taulukko1[[#This Row],[Loppu PVM]] )&gt;19)</f>
        <v>0</v>
      </c>
      <c r="AA2132" s="90" t="b">
        <f>OR(MONTH(Taulukko1[[#This Row],[Alku PVM]] )&lt;=5,AND(MONTH(Taulukko1[[#This Row],[Alku PVM]] )=6,DAY(Taulukko1[[#This Row],[Alku PVM]] )&lt;20))</f>
        <v>0</v>
      </c>
      <c r="AB2132" s="90" t="b">
        <f>OR(MONTH(Taulukko1[[#This Row],[Loppu PVM]])&lt;=5,AND(MONTH(Taulukko1[[#This Row],[Loppu PVM]] )=6,DAY(Taulukko1[[#This Row],[Loppu PVM]])&lt;20))</f>
        <v>0</v>
      </c>
      <c r="AC2132" s="90" t="b">
        <f>OR(MONTH(Taulukko1[[#This Row],[Alku PVM]] )&lt;=3,AND(MONTH(Taulukko1[[#This Row],[Alku PVM]] )=3))</f>
        <v>0</v>
      </c>
      <c r="AD2132" s="90" t="b">
        <f>OR(MONTH(Taulukko1[[#This Row],[Loppu PVM]] )&lt;=3,AND(MONTH(Taulukko1[[#This Row],[Loppu PVM]] )=3))</f>
        <v>0</v>
      </c>
      <c r="AE2132" s="90" t="b">
        <f>OR(MONTH(Taulukko1[[#This Row],[Alku PVM]] )&lt;=9,AND(MONTH(Taulukko1[[#This Row],[Alku PVM]] )=9))</f>
        <v>0</v>
      </c>
      <c r="AF2132" s="90" t="b">
        <f>OR(MONTH(Taulukko1[[#This Row],[Loppu PVM]])&lt;=9,AND(MONTH(Taulukko1[[#This Row],[Loppu PVM]] )=9))</f>
        <v>0</v>
      </c>
      <c r="AG2132" s="90" t="b">
        <f>OR(MONTH(Taulukko1[[#This Row],[Alku PVM]] )&lt;=6,AND(MONTH(Taulukko1[[#This Row],[Alku PVM]] )=6))</f>
        <v>0</v>
      </c>
      <c r="AH2132" s="90" t="b">
        <f>OR(MONTH(Taulukko1[[#This Row],[Loppu PVM]])&lt;=6,AND(MONTH(Taulukko1[[#This Row],[Loppu PVM]] )=6))</f>
        <v>0</v>
      </c>
    </row>
    <row r="2133" spans="1:34" ht="12.75" customHeight="1">
      <c r="A2133" t="s">
        <v>961</v>
      </c>
      <c r="B2133" s="23">
        <v>41207</v>
      </c>
      <c r="C2133" t="s">
        <v>4046</v>
      </c>
      <c r="F2133" s="4">
        <v>41248</v>
      </c>
      <c r="G2133" s="24">
        <v>0</v>
      </c>
      <c r="H2133" s="22">
        <v>122</v>
      </c>
      <c r="I2133" s="126">
        <f>INDEX('TOL2008'!B:B,MATCH(A2133,'TOL2008'!A:A,0))</f>
        <v>20590</v>
      </c>
      <c r="J2133" s="126" t="str">
        <f>INDEX(Pääluokka!$H$2:$H$100,MATCH(VALUE(LEFT(Taulukko1[[#This Row],[TOL2008]],2)),Pääluokka!$G$2:$G$100,0))</f>
        <v>Teollisuus</v>
      </c>
      <c r="K2133" s="126" t="str">
        <f>INDEX(Pääluokka!$I$2:$I$100,MATCH(VALUE(LEFT(Taulukko1[[#This Row],[TOL2008]],2)),Pääluokka!$G$2:$G$100,0))</f>
        <v>Teollisuus (C-E)</v>
      </c>
      <c r="L2133" s="41">
        <f t="shared" si="330"/>
        <v>41</v>
      </c>
      <c r="M2133" s="43">
        <f t="shared" si="331"/>
        <v>41207</v>
      </c>
      <c r="N2133" s="43">
        <f t="shared" si="332"/>
        <v>41248</v>
      </c>
      <c r="O2133" s="43">
        <f t="shared" si="333"/>
        <v>41183</v>
      </c>
      <c r="P2133" s="43">
        <f t="shared" si="334"/>
        <v>41244</v>
      </c>
      <c r="Q2133" s="41">
        <f t="shared" si="335"/>
        <v>2012</v>
      </c>
      <c r="R2133" s="41">
        <f t="shared" si="336"/>
        <v>2012</v>
      </c>
      <c r="S2133" s="43" t="str">
        <f>YEAR(Taulukko1[[#This Row],[Alku KK]])&amp;"Q"&amp;ROUNDDOWN((MONTH(Taulukko1[[#This Row],[Alku KK]])-1)/3+1,0)</f>
        <v>2012Q4</v>
      </c>
      <c r="T2133" s="43" t="str">
        <f>YEAR(Taulukko1[[#This Row],[Loppu KK]])&amp;"Q"&amp;ROUNDDOWN((MONTH(Taulukko1[[#This Row],[Loppu KK]])-1)/3+1,0)</f>
        <v>2012Q4</v>
      </c>
      <c r="U2133" s="66">
        <f>IF(COUNT(Taulukko1[[#This Row],[Neuvottelujen alaiset ]])=1,Taulukko1[[#This Row],[Neuvottelujen alaiset ]],Taulukko1[[#This Row],[Vähennystarve]])</f>
        <v>122</v>
      </c>
      <c r="V2133" s="44" t="str">
        <f t="shared" si="337"/>
        <v>NA</v>
      </c>
      <c r="W2133" s="44">
        <f t="shared" si="338"/>
        <v>0</v>
      </c>
      <c r="X2133" s="44" t="str">
        <f t="shared" si="339"/>
        <v>NA</v>
      </c>
      <c r="Y2133" s="90" t="b">
        <f>AND(MONTH(Taulukko1[[#This Row],[Alku PVM]] )=6,DAY(Taulukko1[[#This Row],[Alku PVM]] )&gt;19)</f>
        <v>0</v>
      </c>
      <c r="Z2133" s="90" t="b">
        <f>AND(MONTH(Taulukko1[[#This Row],[Loppu PVM]] )=6,DAY(Taulukko1[[#This Row],[Loppu PVM]] )&gt;19)</f>
        <v>0</v>
      </c>
      <c r="AA2133" s="90" t="b">
        <f>OR(MONTH(Taulukko1[[#This Row],[Alku PVM]] )&lt;=5,AND(MONTH(Taulukko1[[#This Row],[Alku PVM]] )=6,DAY(Taulukko1[[#This Row],[Alku PVM]] )&lt;20))</f>
        <v>0</v>
      </c>
      <c r="AB2133" s="90" t="b">
        <f>OR(MONTH(Taulukko1[[#This Row],[Loppu PVM]])&lt;=5,AND(MONTH(Taulukko1[[#This Row],[Loppu PVM]] )=6,DAY(Taulukko1[[#This Row],[Loppu PVM]])&lt;20))</f>
        <v>0</v>
      </c>
      <c r="AC2133" s="90" t="b">
        <f>OR(MONTH(Taulukko1[[#This Row],[Alku PVM]] )&lt;=3,AND(MONTH(Taulukko1[[#This Row],[Alku PVM]] )=3))</f>
        <v>0</v>
      </c>
      <c r="AD2133" s="90" t="b">
        <f>OR(MONTH(Taulukko1[[#This Row],[Loppu PVM]] )&lt;=3,AND(MONTH(Taulukko1[[#This Row],[Loppu PVM]] )=3))</f>
        <v>0</v>
      </c>
      <c r="AE2133" s="90" t="b">
        <f>OR(MONTH(Taulukko1[[#This Row],[Alku PVM]] )&lt;=9,AND(MONTH(Taulukko1[[#This Row],[Alku PVM]] )=9))</f>
        <v>0</v>
      </c>
      <c r="AF2133" s="90" t="b">
        <f>OR(MONTH(Taulukko1[[#This Row],[Loppu PVM]])&lt;=9,AND(MONTH(Taulukko1[[#This Row],[Loppu PVM]] )=9))</f>
        <v>0</v>
      </c>
      <c r="AG2133" s="90" t="b">
        <f>OR(MONTH(Taulukko1[[#This Row],[Alku PVM]] )&lt;=6,AND(MONTH(Taulukko1[[#This Row],[Alku PVM]] )=6))</f>
        <v>0</v>
      </c>
      <c r="AH2133" s="90" t="b">
        <f>OR(MONTH(Taulukko1[[#This Row],[Loppu PVM]])&lt;=6,AND(MONTH(Taulukko1[[#This Row],[Loppu PVM]] )=6))</f>
        <v>0</v>
      </c>
    </row>
    <row r="2134" spans="1:34" ht="12.75" customHeight="1">
      <c r="A2134" t="s">
        <v>1231</v>
      </c>
      <c r="B2134" s="23">
        <v>41208</v>
      </c>
      <c r="C2134" s="21" t="s">
        <v>4237</v>
      </c>
      <c r="D2134" s="24">
        <v>89</v>
      </c>
      <c r="E2134" s="62">
        <v>9</v>
      </c>
      <c r="F2134" s="23">
        <v>41236</v>
      </c>
      <c r="G2134" s="24">
        <v>0</v>
      </c>
      <c r="H2134" s="22">
        <v>89</v>
      </c>
      <c r="I2134" s="126">
        <f>INDEX('TOL2008'!B:B,MATCH(A2134,'TOL2008'!A:A,0))</f>
        <v>22210</v>
      </c>
      <c r="J2134" s="126" t="str">
        <f>INDEX(Pääluokka!$H$2:$H$100,MATCH(VALUE(LEFT(Taulukko1[[#This Row],[TOL2008]],2)),Pääluokka!$G$2:$G$100,0))</f>
        <v>Teollisuus</v>
      </c>
      <c r="K2134" s="126" t="str">
        <f>INDEX(Pääluokka!$I$2:$I$100,MATCH(VALUE(LEFT(Taulukko1[[#This Row],[TOL2008]],2)),Pääluokka!$G$2:$G$100,0))</f>
        <v>Teollisuus (C-E)</v>
      </c>
      <c r="L2134" s="41">
        <f t="shared" si="330"/>
        <v>28</v>
      </c>
      <c r="M2134" s="43">
        <f t="shared" si="331"/>
        <v>41208</v>
      </c>
      <c r="N2134" s="43">
        <f t="shared" si="332"/>
        <v>41236</v>
      </c>
      <c r="O2134" s="43">
        <f t="shared" si="333"/>
        <v>41183</v>
      </c>
      <c r="P2134" s="43">
        <f t="shared" si="334"/>
        <v>41214</v>
      </c>
      <c r="Q2134" s="41">
        <f t="shared" si="335"/>
        <v>2012</v>
      </c>
      <c r="R2134" s="41">
        <f t="shared" si="336"/>
        <v>2012</v>
      </c>
      <c r="S2134" s="43" t="str">
        <f>YEAR(Taulukko1[[#This Row],[Alku KK]])&amp;"Q"&amp;ROUNDDOWN((MONTH(Taulukko1[[#This Row],[Alku KK]])-1)/3+1,0)</f>
        <v>2012Q4</v>
      </c>
      <c r="T2134" s="43" t="str">
        <f>YEAR(Taulukko1[[#This Row],[Loppu KK]])&amp;"Q"&amp;ROUNDDOWN((MONTH(Taulukko1[[#This Row],[Loppu KK]])-1)/3+1,0)</f>
        <v>2012Q4</v>
      </c>
      <c r="U2134" s="66">
        <f>IF(COUNT(Taulukko1[[#This Row],[Neuvottelujen alaiset ]])=1,Taulukko1[[#This Row],[Neuvottelujen alaiset ]],Taulukko1[[#This Row],[Vähennystarve]])</f>
        <v>89</v>
      </c>
      <c r="V2134" s="44">
        <f t="shared" si="337"/>
        <v>0.10112359550561797</v>
      </c>
      <c r="W2134" s="44">
        <f t="shared" si="338"/>
        <v>0</v>
      </c>
      <c r="X2134" s="44">
        <f t="shared" si="339"/>
        <v>0</v>
      </c>
      <c r="Y2134" s="90" t="b">
        <f>AND(MONTH(Taulukko1[[#This Row],[Alku PVM]] )=6,DAY(Taulukko1[[#This Row],[Alku PVM]] )&gt;19)</f>
        <v>0</v>
      </c>
      <c r="Z2134" s="90" t="b">
        <f>AND(MONTH(Taulukko1[[#This Row],[Loppu PVM]] )=6,DAY(Taulukko1[[#This Row],[Loppu PVM]] )&gt;19)</f>
        <v>0</v>
      </c>
      <c r="AA2134" s="90" t="b">
        <f>OR(MONTH(Taulukko1[[#This Row],[Alku PVM]] )&lt;=5,AND(MONTH(Taulukko1[[#This Row],[Alku PVM]] )=6,DAY(Taulukko1[[#This Row],[Alku PVM]] )&lt;20))</f>
        <v>0</v>
      </c>
      <c r="AB2134" s="90" t="b">
        <f>OR(MONTH(Taulukko1[[#This Row],[Loppu PVM]])&lt;=5,AND(MONTH(Taulukko1[[#This Row],[Loppu PVM]] )=6,DAY(Taulukko1[[#This Row],[Loppu PVM]])&lt;20))</f>
        <v>0</v>
      </c>
      <c r="AC2134" s="90" t="b">
        <f>OR(MONTH(Taulukko1[[#This Row],[Alku PVM]] )&lt;=3,AND(MONTH(Taulukko1[[#This Row],[Alku PVM]] )=3))</f>
        <v>0</v>
      </c>
      <c r="AD2134" s="90" t="b">
        <f>OR(MONTH(Taulukko1[[#This Row],[Loppu PVM]] )&lt;=3,AND(MONTH(Taulukko1[[#This Row],[Loppu PVM]] )=3))</f>
        <v>0</v>
      </c>
      <c r="AE2134" s="90" t="b">
        <f>OR(MONTH(Taulukko1[[#This Row],[Alku PVM]] )&lt;=9,AND(MONTH(Taulukko1[[#This Row],[Alku PVM]] )=9))</f>
        <v>0</v>
      </c>
      <c r="AF2134" s="90" t="b">
        <f>OR(MONTH(Taulukko1[[#This Row],[Loppu PVM]])&lt;=9,AND(MONTH(Taulukko1[[#This Row],[Loppu PVM]] )=9))</f>
        <v>0</v>
      </c>
      <c r="AG2134" s="90" t="b">
        <f>OR(MONTH(Taulukko1[[#This Row],[Alku PVM]] )&lt;=6,AND(MONTH(Taulukko1[[#This Row],[Alku PVM]] )=6))</f>
        <v>0</v>
      </c>
      <c r="AH2134" s="90" t="b">
        <f>OR(MONTH(Taulukko1[[#This Row],[Loppu PVM]])&lt;=6,AND(MONTH(Taulukko1[[#This Row],[Loppu PVM]] )=6))</f>
        <v>0</v>
      </c>
    </row>
    <row r="2135" spans="1:34" ht="12.75" customHeight="1">
      <c r="A2135" t="s">
        <v>1124</v>
      </c>
      <c r="B2135" s="23">
        <v>41208</v>
      </c>
      <c r="C2135" t="s">
        <v>4155</v>
      </c>
      <c r="D2135" s="5">
        <v>320</v>
      </c>
      <c r="F2135" s="4">
        <v>41222</v>
      </c>
      <c r="G2135" s="5">
        <v>0</v>
      </c>
      <c r="H2135" s="22">
        <v>320</v>
      </c>
      <c r="I2135" s="126">
        <f>INDEX('TOL2008'!B:B,MATCH(A2135,'TOL2008'!A:A,0))</f>
        <v>28300</v>
      </c>
      <c r="J2135" s="126" t="str">
        <f>INDEX(Pääluokka!$H$2:$H$100,MATCH(VALUE(LEFT(Taulukko1[[#This Row],[TOL2008]],2)),Pääluokka!$G$2:$G$100,0))</f>
        <v>Teollisuus</v>
      </c>
      <c r="K2135" s="126" t="str">
        <f>INDEX(Pääluokka!$I$2:$I$100,MATCH(VALUE(LEFT(Taulukko1[[#This Row],[TOL2008]],2)),Pääluokka!$G$2:$G$100,0))</f>
        <v>Teollisuus (C-E)</v>
      </c>
      <c r="L2135" s="41">
        <f t="shared" si="330"/>
        <v>14</v>
      </c>
      <c r="M2135" s="43">
        <f t="shared" si="331"/>
        <v>41208</v>
      </c>
      <c r="N2135" s="43">
        <f t="shared" si="332"/>
        <v>41222</v>
      </c>
      <c r="O2135" s="43">
        <f t="shared" si="333"/>
        <v>41183</v>
      </c>
      <c r="P2135" s="43">
        <f t="shared" si="334"/>
        <v>41214</v>
      </c>
      <c r="Q2135" s="41">
        <f t="shared" si="335"/>
        <v>2012</v>
      </c>
      <c r="R2135" s="41">
        <f t="shared" si="336"/>
        <v>2012</v>
      </c>
      <c r="S2135" s="43" t="str">
        <f>YEAR(Taulukko1[[#This Row],[Alku KK]])&amp;"Q"&amp;ROUNDDOWN((MONTH(Taulukko1[[#This Row],[Alku KK]])-1)/3+1,0)</f>
        <v>2012Q4</v>
      </c>
      <c r="T2135" s="43" t="str">
        <f>YEAR(Taulukko1[[#This Row],[Loppu KK]])&amp;"Q"&amp;ROUNDDOWN((MONTH(Taulukko1[[#This Row],[Loppu KK]])-1)/3+1,0)</f>
        <v>2012Q4</v>
      </c>
      <c r="U2135" s="66">
        <f>IF(COUNT(Taulukko1[[#This Row],[Neuvottelujen alaiset ]])=1,Taulukko1[[#This Row],[Neuvottelujen alaiset ]],Taulukko1[[#This Row],[Vähennystarve]])</f>
        <v>320</v>
      </c>
      <c r="V2135" s="44" t="str">
        <f t="shared" si="337"/>
        <v>NA</v>
      </c>
      <c r="W2135" s="44">
        <f t="shared" si="338"/>
        <v>0</v>
      </c>
      <c r="X2135" s="44" t="str">
        <f t="shared" si="339"/>
        <v>NA</v>
      </c>
      <c r="Y2135" s="90" t="b">
        <f>AND(MONTH(Taulukko1[[#This Row],[Alku PVM]] )=6,DAY(Taulukko1[[#This Row],[Alku PVM]] )&gt;19)</f>
        <v>0</v>
      </c>
      <c r="Z2135" s="90" t="b">
        <f>AND(MONTH(Taulukko1[[#This Row],[Loppu PVM]] )=6,DAY(Taulukko1[[#This Row],[Loppu PVM]] )&gt;19)</f>
        <v>0</v>
      </c>
      <c r="AA2135" s="90" t="b">
        <f>OR(MONTH(Taulukko1[[#This Row],[Alku PVM]] )&lt;=5,AND(MONTH(Taulukko1[[#This Row],[Alku PVM]] )=6,DAY(Taulukko1[[#This Row],[Alku PVM]] )&lt;20))</f>
        <v>0</v>
      </c>
      <c r="AB2135" s="90" t="b">
        <f>OR(MONTH(Taulukko1[[#This Row],[Loppu PVM]])&lt;=5,AND(MONTH(Taulukko1[[#This Row],[Loppu PVM]] )=6,DAY(Taulukko1[[#This Row],[Loppu PVM]])&lt;20))</f>
        <v>0</v>
      </c>
      <c r="AC2135" s="90" t="b">
        <f>OR(MONTH(Taulukko1[[#This Row],[Alku PVM]] )&lt;=3,AND(MONTH(Taulukko1[[#This Row],[Alku PVM]] )=3))</f>
        <v>0</v>
      </c>
      <c r="AD2135" s="90" t="b">
        <f>OR(MONTH(Taulukko1[[#This Row],[Loppu PVM]] )&lt;=3,AND(MONTH(Taulukko1[[#This Row],[Loppu PVM]] )=3))</f>
        <v>0</v>
      </c>
      <c r="AE2135" s="90" t="b">
        <f>OR(MONTH(Taulukko1[[#This Row],[Alku PVM]] )&lt;=9,AND(MONTH(Taulukko1[[#This Row],[Alku PVM]] )=9))</f>
        <v>0</v>
      </c>
      <c r="AF2135" s="90" t="b">
        <f>OR(MONTH(Taulukko1[[#This Row],[Loppu PVM]])&lt;=9,AND(MONTH(Taulukko1[[#This Row],[Loppu PVM]] )=9))</f>
        <v>0</v>
      </c>
      <c r="AG2135" s="90" t="b">
        <f>OR(MONTH(Taulukko1[[#This Row],[Alku PVM]] )&lt;=6,AND(MONTH(Taulukko1[[#This Row],[Alku PVM]] )=6))</f>
        <v>0</v>
      </c>
      <c r="AH2135" s="90" t="b">
        <f>OR(MONTH(Taulukko1[[#This Row],[Loppu PVM]])&lt;=6,AND(MONTH(Taulukko1[[#This Row],[Loppu PVM]] )=6))</f>
        <v>0</v>
      </c>
    </row>
    <row r="2136" spans="1:34" ht="12.75" customHeight="1">
      <c r="A2136" t="s">
        <v>930</v>
      </c>
      <c r="B2136" s="23">
        <v>41208</v>
      </c>
      <c r="C2136" t="s">
        <v>931</v>
      </c>
      <c r="E2136" s="62">
        <v>320</v>
      </c>
      <c r="F2136" s="4">
        <v>41306</v>
      </c>
      <c r="G2136" s="5">
        <v>250</v>
      </c>
      <c r="H2136" s="22">
        <v>320</v>
      </c>
      <c r="I2136" s="126">
        <f>INDEX('TOL2008'!B:B,MATCH(A2136,'TOL2008'!A:A,0))</f>
        <v>23120</v>
      </c>
      <c r="J2136" s="126" t="str">
        <f>INDEX(Pääluokka!$H$2:$H$100,MATCH(VALUE(LEFT(Taulukko1[[#This Row],[TOL2008]],2)),Pääluokka!$G$2:$G$100,0))</f>
        <v>Teollisuus</v>
      </c>
      <c r="K2136" s="126" t="str">
        <f>INDEX(Pääluokka!$I$2:$I$100,MATCH(VALUE(LEFT(Taulukko1[[#This Row],[TOL2008]],2)),Pääluokka!$G$2:$G$100,0))</f>
        <v>Teollisuus (C-E)</v>
      </c>
      <c r="L2136" s="41">
        <f t="shared" si="330"/>
        <v>98</v>
      </c>
      <c r="M2136" s="43">
        <f t="shared" si="331"/>
        <v>41208</v>
      </c>
      <c r="N2136" s="43">
        <f t="shared" si="332"/>
        <v>41306</v>
      </c>
      <c r="O2136" s="43">
        <f t="shared" si="333"/>
        <v>41183</v>
      </c>
      <c r="P2136" s="43">
        <f t="shared" si="334"/>
        <v>41306</v>
      </c>
      <c r="Q2136" s="41">
        <f t="shared" si="335"/>
        <v>2012</v>
      </c>
      <c r="R2136" s="41">
        <f t="shared" si="336"/>
        <v>2013</v>
      </c>
      <c r="S2136" s="43" t="str">
        <f>YEAR(Taulukko1[[#This Row],[Alku KK]])&amp;"Q"&amp;ROUNDDOWN((MONTH(Taulukko1[[#This Row],[Alku KK]])-1)/3+1,0)</f>
        <v>2012Q4</v>
      </c>
      <c r="T2136" s="43" t="str">
        <f>YEAR(Taulukko1[[#This Row],[Loppu KK]])&amp;"Q"&amp;ROUNDDOWN((MONTH(Taulukko1[[#This Row],[Loppu KK]])-1)/3+1,0)</f>
        <v>2013Q1</v>
      </c>
      <c r="U2136" s="66">
        <f>IF(COUNT(Taulukko1[[#This Row],[Neuvottelujen alaiset ]])=1,Taulukko1[[#This Row],[Neuvottelujen alaiset ]],Taulukko1[[#This Row],[Vähennystarve]])</f>
        <v>320</v>
      </c>
      <c r="V2136" s="44">
        <f t="shared" si="337"/>
        <v>1</v>
      </c>
      <c r="W2136" s="44">
        <f t="shared" si="338"/>
        <v>0.78125</v>
      </c>
      <c r="X2136" s="44">
        <f t="shared" si="339"/>
        <v>0.78125</v>
      </c>
      <c r="Y2136" s="90" t="b">
        <f>AND(MONTH(Taulukko1[[#This Row],[Alku PVM]] )=6,DAY(Taulukko1[[#This Row],[Alku PVM]] )&gt;19)</f>
        <v>0</v>
      </c>
      <c r="Z2136" s="90" t="b">
        <f>AND(MONTH(Taulukko1[[#This Row],[Loppu PVM]] )=6,DAY(Taulukko1[[#This Row],[Loppu PVM]] )&gt;19)</f>
        <v>0</v>
      </c>
      <c r="AA2136" s="90" t="b">
        <f>OR(MONTH(Taulukko1[[#This Row],[Alku PVM]] )&lt;=5,AND(MONTH(Taulukko1[[#This Row],[Alku PVM]] )=6,DAY(Taulukko1[[#This Row],[Alku PVM]] )&lt;20))</f>
        <v>0</v>
      </c>
      <c r="AB2136" s="90" t="b">
        <f>OR(MONTH(Taulukko1[[#This Row],[Loppu PVM]])&lt;=5,AND(MONTH(Taulukko1[[#This Row],[Loppu PVM]] )=6,DAY(Taulukko1[[#This Row],[Loppu PVM]])&lt;20))</f>
        <v>1</v>
      </c>
      <c r="AC2136" s="90" t="b">
        <f>OR(MONTH(Taulukko1[[#This Row],[Alku PVM]] )&lt;=3,AND(MONTH(Taulukko1[[#This Row],[Alku PVM]] )=3))</f>
        <v>0</v>
      </c>
      <c r="AD2136" s="90" t="b">
        <f>OR(MONTH(Taulukko1[[#This Row],[Loppu PVM]] )&lt;=3,AND(MONTH(Taulukko1[[#This Row],[Loppu PVM]] )=3))</f>
        <v>1</v>
      </c>
      <c r="AE2136" s="90" t="b">
        <f>OR(MONTH(Taulukko1[[#This Row],[Alku PVM]] )&lt;=9,AND(MONTH(Taulukko1[[#This Row],[Alku PVM]] )=9))</f>
        <v>0</v>
      </c>
      <c r="AF2136" s="90" t="b">
        <f>OR(MONTH(Taulukko1[[#This Row],[Loppu PVM]])&lt;=9,AND(MONTH(Taulukko1[[#This Row],[Loppu PVM]] )=9))</f>
        <v>1</v>
      </c>
      <c r="AG2136" s="90" t="b">
        <f>OR(MONTH(Taulukko1[[#This Row],[Alku PVM]] )&lt;=6,AND(MONTH(Taulukko1[[#This Row],[Alku PVM]] )=6))</f>
        <v>0</v>
      </c>
      <c r="AH2136" s="90" t="b">
        <f>OR(MONTH(Taulukko1[[#This Row],[Loppu PVM]])&lt;=6,AND(MONTH(Taulukko1[[#This Row],[Loppu PVM]] )=6))</f>
        <v>1</v>
      </c>
    </row>
    <row r="2137" spans="1:34" ht="12.75" customHeight="1">
      <c r="A2137" s="21" t="s">
        <v>3577</v>
      </c>
      <c r="B2137" s="23">
        <v>41208</v>
      </c>
      <c r="C2137" s="21" t="s">
        <v>3943</v>
      </c>
      <c r="D2137" s="24">
        <v>10</v>
      </c>
      <c r="F2137" s="23"/>
      <c r="G2137" s="24"/>
      <c r="H2137" s="22">
        <v>50</v>
      </c>
      <c r="I2137" s="126" t="e">
        <f>INDEX('TOL2008'!B:B,MATCH(A2137,'TOL2008'!A:A,0))</f>
        <v>#N/A</v>
      </c>
      <c r="J2137" s="126" t="e">
        <f>INDEX(Pääluokka!$H$2:$H$100,MATCH(VALUE(LEFT(Taulukko1[[#This Row],[TOL2008]],2)),Pääluokka!$G$2:$G$100,0))</f>
        <v>#N/A</v>
      </c>
      <c r="K2137" s="126" t="e">
        <f>INDEX(Pääluokka!$I$2:$I$100,MATCH(VALUE(LEFT(Taulukko1[[#This Row],[TOL2008]],2)),Pääluokka!$G$2:$G$100,0))</f>
        <v>#N/A</v>
      </c>
      <c r="L2137" s="41" t="str">
        <f t="shared" si="330"/>
        <v>NA</v>
      </c>
      <c r="M2137" s="43">
        <f t="shared" si="331"/>
        <v>41208</v>
      </c>
      <c r="N2137" s="43">
        <f t="shared" si="332"/>
        <v>41259</v>
      </c>
      <c r="O2137" s="43">
        <f t="shared" si="333"/>
        <v>41183</v>
      </c>
      <c r="P2137" s="43">
        <f t="shared" si="334"/>
        <v>41244</v>
      </c>
      <c r="Q2137" s="41">
        <f t="shared" si="335"/>
        <v>2012</v>
      </c>
      <c r="R2137" s="41">
        <f t="shared" si="336"/>
        <v>2012</v>
      </c>
      <c r="S2137" s="43" t="str">
        <f>YEAR(Taulukko1[[#This Row],[Alku KK]])&amp;"Q"&amp;ROUNDDOWN((MONTH(Taulukko1[[#This Row],[Alku KK]])-1)/3+1,0)</f>
        <v>2012Q4</v>
      </c>
      <c r="T2137" s="43" t="str">
        <f>YEAR(Taulukko1[[#This Row],[Loppu KK]])&amp;"Q"&amp;ROUNDDOWN((MONTH(Taulukko1[[#This Row],[Loppu KK]])-1)/3+1,0)</f>
        <v>2012Q4</v>
      </c>
      <c r="U2137" s="66">
        <f>IF(COUNT(Taulukko1[[#This Row],[Neuvottelujen alaiset ]])=1,Taulukko1[[#This Row],[Neuvottelujen alaiset ]],Taulukko1[[#This Row],[Vähennystarve]])</f>
        <v>50</v>
      </c>
      <c r="V2137" s="44" t="str">
        <f t="shared" si="337"/>
        <v>NA</v>
      </c>
      <c r="W2137" s="44" t="str">
        <f t="shared" si="338"/>
        <v>NA</v>
      </c>
      <c r="X2137" s="44" t="str">
        <f t="shared" si="339"/>
        <v>NA</v>
      </c>
      <c r="Y2137" s="90" t="b">
        <f>AND(MONTH(Taulukko1[[#This Row],[Alku PVM]] )=6,DAY(Taulukko1[[#This Row],[Alku PVM]] )&gt;19)</f>
        <v>0</v>
      </c>
      <c r="Z2137" s="90" t="b">
        <f>AND(MONTH(Taulukko1[[#This Row],[Loppu PVM]] )=6,DAY(Taulukko1[[#This Row],[Loppu PVM]] )&gt;19)</f>
        <v>0</v>
      </c>
      <c r="AA2137" s="90" t="b">
        <f>OR(MONTH(Taulukko1[[#This Row],[Alku PVM]] )&lt;=5,AND(MONTH(Taulukko1[[#This Row],[Alku PVM]] )=6,DAY(Taulukko1[[#This Row],[Alku PVM]] )&lt;20))</f>
        <v>0</v>
      </c>
      <c r="AB2137" s="90" t="b">
        <f>OR(MONTH(Taulukko1[[#This Row],[Loppu PVM]])&lt;=5,AND(MONTH(Taulukko1[[#This Row],[Loppu PVM]] )=6,DAY(Taulukko1[[#This Row],[Loppu PVM]])&lt;20))</f>
        <v>0</v>
      </c>
      <c r="AC2137" s="90" t="b">
        <f>OR(MONTH(Taulukko1[[#This Row],[Alku PVM]] )&lt;=3,AND(MONTH(Taulukko1[[#This Row],[Alku PVM]] )=3))</f>
        <v>0</v>
      </c>
      <c r="AD2137" s="90" t="b">
        <f>OR(MONTH(Taulukko1[[#This Row],[Loppu PVM]] )&lt;=3,AND(MONTH(Taulukko1[[#This Row],[Loppu PVM]] )=3))</f>
        <v>0</v>
      </c>
      <c r="AE2137" s="90" t="b">
        <f>OR(MONTH(Taulukko1[[#This Row],[Alku PVM]] )&lt;=9,AND(MONTH(Taulukko1[[#This Row],[Alku PVM]] )=9))</f>
        <v>0</v>
      </c>
      <c r="AF2137" s="90" t="b">
        <f>OR(MONTH(Taulukko1[[#This Row],[Loppu PVM]])&lt;=9,AND(MONTH(Taulukko1[[#This Row],[Loppu PVM]] )=9))</f>
        <v>0</v>
      </c>
      <c r="AG2137" s="90" t="b">
        <f>OR(MONTH(Taulukko1[[#This Row],[Alku PVM]] )&lt;=6,AND(MONTH(Taulukko1[[#This Row],[Alku PVM]] )=6))</f>
        <v>0</v>
      </c>
      <c r="AH2137" s="90" t="b">
        <f>OR(MONTH(Taulukko1[[#This Row],[Loppu PVM]])&lt;=6,AND(MONTH(Taulukko1[[#This Row],[Loppu PVM]] )=6))</f>
        <v>0</v>
      </c>
    </row>
    <row r="2138" spans="1:34" ht="12.75" customHeight="1">
      <c r="A2138" t="s">
        <v>453</v>
      </c>
      <c r="B2138" s="23">
        <v>41211</v>
      </c>
      <c r="C2138" t="s">
        <v>1143</v>
      </c>
      <c r="E2138" s="62">
        <v>22</v>
      </c>
      <c r="F2138" s="4"/>
      <c r="G2138" s="5"/>
      <c r="H2138" s="22">
        <v>79</v>
      </c>
      <c r="I2138" s="126">
        <f>INDEX('TOL2008'!B:B,MATCH(A2138,'TOL2008'!A:A,0))</f>
        <v>52291</v>
      </c>
      <c r="J2138" s="126" t="str">
        <f>INDEX(Pääluokka!$H$2:$H$100,MATCH(VALUE(LEFT(Taulukko1[[#This Row],[TOL2008]],2)),Pääluokka!$G$2:$G$100,0))</f>
        <v>Kuljetus ja varastointi</v>
      </c>
      <c r="K2138" s="126" t="str">
        <f>INDEX(Pääluokka!$I$2:$I$100,MATCH(VALUE(LEFT(Taulukko1[[#This Row],[TOL2008]],2)),Pääluokka!$G$2:$G$100,0))</f>
        <v>Palvelualat (G-N, R, S)</v>
      </c>
      <c r="L2138" s="41" t="str">
        <f t="shared" si="330"/>
        <v>NA</v>
      </c>
      <c r="M2138" s="43">
        <f t="shared" si="331"/>
        <v>41211</v>
      </c>
      <c r="N2138" s="43">
        <f t="shared" si="332"/>
        <v>41262</v>
      </c>
      <c r="O2138" s="43">
        <f t="shared" si="333"/>
        <v>41183</v>
      </c>
      <c r="P2138" s="43">
        <f t="shared" si="334"/>
        <v>41244</v>
      </c>
      <c r="Q2138" s="41">
        <f t="shared" si="335"/>
        <v>2012</v>
      </c>
      <c r="R2138" s="41">
        <f t="shared" si="336"/>
        <v>2012</v>
      </c>
      <c r="S2138" s="43" t="str">
        <f>YEAR(Taulukko1[[#This Row],[Alku KK]])&amp;"Q"&amp;ROUNDDOWN((MONTH(Taulukko1[[#This Row],[Alku KK]])-1)/3+1,0)</f>
        <v>2012Q4</v>
      </c>
      <c r="T2138" s="43" t="str">
        <f>YEAR(Taulukko1[[#This Row],[Loppu KK]])&amp;"Q"&amp;ROUNDDOWN((MONTH(Taulukko1[[#This Row],[Loppu KK]])-1)/3+1,0)</f>
        <v>2012Q4</v>
      </c>
      <c r="U2138" s="66">
        <f>IF(COUNT(Taulukko1[[#This Row],[Neuvottelujen alaiset ]])=1,Taulukko1[[#This Row],[Neuvottelujen alaiset ]],Taulukko1[[#This Row],[Vähennystarve]])</f>
        <v>79</v>
      </c>
      <c r="V2138" s="44">
        <f t="shared" si="337"/>
        <v>0.27848101265822783</v>
      </c>
      <c r="W2138" s="44" t="str">
        <f t="shared" si="338"/>
        <v>NA</v>
      </c>
      <c r="X2138" s="44" t="str">
        <f t="shared" si="339"/>
        <v>NA</v>
      </c>
      <c r="Y2138" s="90" t="b">
        <f>AND(MONTH(Taulukko1[[#This Row],[Alku PVM]] )=6,DAY(Taulukko1[[#This Row],[Alku PVM]] )&gt;19)</f>
        <v>0</v>
      </c>
      <c r="Z2138" s="90" t="b">
        <f>AND(MONTH(Taulukko1[[#This Row],[Loppu PVM]] )=6,DAY(Taulukko1[[#This Row],[Loppu PVM]] )&gt;19)</f>
        <v>0</v>
      </c>
      <c r="AA2138" s="90" t="b">
        <f>OR(MONTH(Taulukko1[[#This Row],[Alku PVM]] )&lt;=5,AND(MONTH(Taulukko1[[#This Row],[Alku PVM]] )=6,DAY(Taulukko1[[#This Row],[Alku PVM]] )&lt;20))</f>
        <v>0</v>
      </c>
      <c r="AB2138" s="90" t="b">
        <f>OR(MONTH(Taulukko1[[#This Row],[Loppu PVM]])&lt;=5,AND(MONTH(Taulukko1[[#This Row],[Loppu PVM]] )=6,DAY(Taulukko1[[#This Row],[Loppu PVM]])&lt;20))</f>
        <v>0</v>
      </c>
      <c r="AC2138" s="90" t="b">
        <f>OR(MONTH(Taulukko1[[#This Row],[Alku PVM]] )&lt;=3,AND(MONTH(Taulukko1[[#This Row],[Alku PVM]] )=3))</f>
        <v>0</v>
      </c>
      <c r="AD2138" s="90" t="b">
        <f>OR(MONTH(Taulukko1[[#This Row],[Loppu PVM]] )&lt;=3,AND(MONTH(Taulukko1[[#This Row],[Loppu PVM]] )=3))</f>
        <v>0</v>
      </c>
      <c r="AE2138" s="90" t="b">
        <f>OR(MONTH(Taulukko1[[#This Row],[Alku PVM]] )&lt;=9,AND(MONTH(Taulukko1[[#This Row],[Alku PVM]] )=9))</f>
        <v>0</v>
      </c>
      <c r="AF2138" s="90" t="b">
        <f>OR(MONTH(Taulukko1[[#This Row],[Loppu PVM]])&lt;=9,AND(MONTH(Taulukko1[[#This Row],[Loppu PVM]] )=9))</f>
        <v>0</v>
      </c>
      <c r="AG2138" s="90" t="b">
        <f>OR(MONTH(Taulukko1[[#This Row],[Alku PVM]] )&lt;=6,AND(MONTH(Taulukko1[[#This Row],[Alku PVM]] )=6))</f>
        <v>0</v>
      </c>
      <c r="AH2138" s="90" t="b">
        <f>OR(MONTH(Taulukko1[[#This Row],[Loppu PVM]])&lt;=6,AND(MONTH(Taulukko1[[#This Row],[Loppu PVM]] )=6))</f>
        <v>0</v>
      </c>
    </row>
    <row r="2139" spans="1:34" ht="12.75" customHeight="1">
      <c r="A2139" t="s">
        <v>453</v>
      </c>
      <c r="B2139" s="23">
        <v>41211</v>
      </c>
      <c r="C2139" t="s">
        <v>1143</v>
      </c>
      <c r="E2139" s="62">
        <v>22</v>
      </c>
      <c r="F2139" s="4">
        <v>41305</v>
      </c>
      <c r="G2139" s="5">
        <v>14</v>
      </c>
      <c r="H2139" s="22">
        <v>79</v>
      </c>
      <c r="I2139" s="126">
        <f>INDEX('TOL2008'!B:B,MATCH(A2139,'TOL2008'!A:A,0))</f>
        <v>52291</v>
      </c>
      <c r="J2139" s="126" t="str">
        <f>INDEX(Pääluokka!$H$2:$H$100,MATCH(VALUE(LEFT(Taulukko1[[#This Row],[TOL2008]],2)),Pääluokka!$G$2:$G$100,0))</f>
        <v>Kuljetus ja varastointi</v>
      </c>
      <c r="K2139" s="126" t="str">
        <f>INDEX(Pääluokka!$I$2:$I$100,MATCH(VALUE(LEFT(Taulukko1[[#This Row],[TOL2008]],2)),Pääluokka!$G$2:$G$100,0))</f>
        <v>Palvelualat (G-N, R, S)</v>
      </c>
      <c r="L2139" s="41">
        <f t="shared" si="330"/>
        <v>94</v>
      </c>
      <c r="M2139" s="43">
        <f t="shared" si="331"/>
        <v>41211</v>
      </c>
      <c r="N2139" s="43">
        <f t="shared" si="332"/>
        <v>41305</v>
      </c>
      <c r="O2139" s="43">
        <f t="shared" si="333"/>
        <v>41183</v>
      </c>
      <c r="P2139" s="43">
        <f t="shared" si="334"/>
        <v>41275</v>
      </c>
      <c r="Q2139" s="41">
        <f t="shared" si="335"/>
        <v>2012</v>
      </c>
      <c r="R2139" s="41">
        <f t="shared" si="336"/>
        <v>2013</v>
      </c>
      <c r="S2139" s="43" t="str">
        <f>YEAR(Taulukko1[[#This Row],[Alku KK]])&amp;"Q"&amp;ROUNDDOWN((MONTH(Taulukko1[[#This Row],[Alku KK]])-1)/3+1,0)</f>
        <v>2012Q4</v>
      </c>
      <c r="T2139" s="43" t="str">
        <f>YEAR(Taulukko1[[#This Row],[Loppu KK]])&amp;"Q"&amp;ROUNDDOWN((MONTH(Taulukko1[[#This Row],[Loppu KK]])-1)/3+1,0)</f>
        <v>2013Q1</v>
      </c>
      <c r="U2139" s="66">
        <f>IF(COUNT(Taulukko1[[#This Row],[Neuvottelujen alaiset ]])=1,Taulukko1[[#This Row],[Neuvottelujen alaiset ]],Taulukko1[[#This Row],[Vähennystarve]])</f>
        <v>79</v>
      </c>
      <c r="V2139" s="44">
        <f t="shared" si="337"/>
        <v>0.27848101265822783</v>
      </c>
      <c r="W2139" s="44">
        <f t="shared" si="338"/>
        <v>0.17721518987341772</v>
      </c>
      <c r="X2139" s="44">
        <f t="shared" si="339"/>
        <v>0.63636363636363635</v>
      </c>
      <c r="Y2139" s="90" t="b">
        <f>AND(MONTH(Taulukko1[[#This Row],[Alku PVM]] )=6,DAY(Taulukko1[[#This Row],[Alku PVM]] )&gt;19)</f>
        <v>0</v>
      </c>
      <c r="Z2139" s="90" t="b">
        <f>AND(MONTH(Taulukko1[[#This Row],[Loppu PVM]] )=6,DAY(Taulukko1[[#This Row],[Loppu PVM]] )&gt;19)</f>
        <v>0</v>
      </c>
      <c r="AA2139" s="90" t="b">
        <f>OR(MONTH(Taulukko1[[#This Row],[Alku PVM]] )&lt;=5,AND(MONTH(Taulukko1[[#This Row],[Alku PVM]] )=6,DAY(Taulukko1[[#This Row],[Alku PVM]] )&lt;20))</f>
        <v>0</v>
      </c>
      <c r="AB2139" s="90" t="b">
        <f>OR(MONTH(Taulukko1[[#This Row],[Loppu PVM]])&lt;=5,AND(MONTH(Taulukko1[[#This Row],[Loppu PVM]] )=6,DAY(Taulukko1[[#This Row],[Loppu PVM]])&lt;20))</f>
        <v>1</v>
      </c>
      <c r="AC2139" s="90" t="b">
        <f>OR(MONTH(Taulukko1[[#This Row],[Alku PVM]] )&lt;=3,AND(MONTH(Taulukko1[[#This Row],[Alku PVM]] )=3))</f>
        <v>0</v>
      </c>
      <c r="AD2139" s="90" t="b">
        <f>OR(MONTH(Taulukko1[[#This Row],[Loppu PVM]] )&lt;=3,AND(MONTH(Taulukko1[[#This Row],[Loppu PVM]] )=3))</f>
        <v>1</v>
      </c>
      <c r="AE2139" s="90" t="b">
        <f>OR(MONTH(Taulukko1[[#This Row],[Alku PVM]] )&lt;=9,AND(MONTH(Taulukko1[[#This Row],[Alku PVM]] )=9))</f>
        <v>0</v>
      </c>
      <c r="AF2139" s="90" t="b">
        <f>OR(MONTH(Taulukko1[[#This Row],[Loppu PVM]])&lt;=9,AND(MONTH(Taulukko1[[#This Row],[Loppu PVM]] )=9))</f>
        <v>1</v>
      </c>
      <c r="AG2139" s="90" t="b">
        <f>OR(MONTH(Taulukko1[[#This Row],[Alku PVM]] )&lt;=6,AND(MONTH(Taulukko1[[#This Row],[Alku PVM]] )=6))</f>
        <v>0</v>
      </c>
      <c r="AH2139" s="90" t="b">
        <f>OR(MONTH(Taulukko1[[#This Row],[Loppu PVM]])&lt;=6,AND(MONTH(Taulukko1[[#This Row],[Loppu PVM]] )=6))</f>
        <v>1</v>
      </c>
    </row>
    <row r="2140" spans="1:34" ht="12.75" customHeight="1">
      <c r="A2140" s="21" t="s">
        <v>1024</v>
      </c>
      <c r="B2140" s="23">
        <v>41211</v>
      </c>
      <c r="C2140" s="21" t="s">
        <v>1006</v>
      </c>
      <c r="D2140" s="24" t="s">
        <v>25</v>
      </c>
      <c r="E2140" s="62">
        <v>15</v>
      </c>
      <c r="F2140" s="23"/>
      <c r="G2140" s="24"/>
      <c r="H2140" s="22">
        <v>80</v>
      </c>
      <c r="I2140" s="126">
        <f>INDEX('TOL2008'!B:B,MATCH(A2140,'TOL2008'!A:A,0))</f>
        <v>52229</v>
      </c>
      <c r="J2140" s="126" t="str">
        <f>INDEX(Pääluokka!$H$2:$H$100,MATCH(VALUE(LEFT(Taulukko1[[#This Row],[TOL2008]],2)),Pääluokka!$G$2:$G$100,0))</f>
        <v>Kuljetus ja varastointi</v>
      </c>
      <c r="K2140" s="126" t="str">
        <f>INDEX(Pääluokka!$I$2:$I$100,MATCH(VALUE(LEFT(Taulukko1[[#This Row],[TOL2008]],2)),Pääluokka!$G$2:$G$100,0))</f>
        <v>Palvelualat (G-N, R, S)</v>
      </c>
      <c r="L2140" s="41" t="str">
        <f t="shared" si="330"/>
        <v>NA</v>
      </c>
      <c r="M2140" s="43">
        <f t="shared" si="331"/>
        <v>41211</v>
      </c>
      <c r="N2140" s="43">
        <f t="shared" si="332"/>
        <v>41262</v>
      </c>
      <c r="O2140" s="43">
        <f t="shared" si="333"/>
        <v>41183</v>
      </c>
      <c r="P2140" s="43">
        <f t="shared" si="334"/>
        <v>41244</v>
      </c>
      <c r="Q2140" s="41">
        <f t="shared" si="335"/>
        <v>2012</v>
      </c>
      <c r="R2140" s="41">
        <f t="shared" si="336"/>
        <v>2012</v>
      </c>
      <c r="S2140" s="43" t="str">
        <f>YEAR(Taulukko1[[#This Row],[Alku KK]])&amp;"Q"&amp;ROUNDDOWN((MONTH(Taulukko1[[#This Row],[Alku KK]])-1)/3+1,0)</f>
        <v>2012Q4</v>
      </c>
      <c r="T2140" s="43" t="str">
        <f>YEAR(Taulukko1[[#This Row],[Loppu KK]])&amp;"Q"&amp;ROUNDDOWN((MONTH(Taulukko1[[#This Row],[Loppu KK]])-1)/3+1,0)</f>
        <v>2012Q4</v>
      </c>
      <c r="U2140" s="66">
        <f>IF(COUNT(Taulukko1[[#This Row],[Neuvottelujen alaiset ]])=1,Taulukko1[[#This Row],[Neuvottelujen alaiset ]],Taulukko1[[#This Row],[Vähennystarve]])</f>
        <v>80</v>
      </c>
      <c r="V2140" s="44">
        <f t="shared" si="337"/>
        <v>0.1875</v>
      </c>
      <c r="W2140" s="44" t="str">
        <f t="shared" si="338"/>
        <v>NA</v>
      </c>
      <c r="X2140" s="44" t="str">
        <f t="shared" si="339"/>
        <v>NA</v>
      </c>
      <c r="Y2140" s="90" t="b">
        <f>AND(MONTH(Taulukko1[[#This Row],[Alku PVM]] )=6,DAY(Taulukko1[[#This Row],[Alku PVM]] )&gt;19)</f>
        <v>0</v>
      </c>
      <c r="Z2140" s="90" t="b">
        <f>AND(MONTH(Taulukko1[[#This Row],[Loppu PVM]] )=6,DAY(Taulukko1[[#This Row],[Loppu PVM]] )&gt;19)</f>
        <v>0</v>
      </c>
      <c r="AA2140" s="90" t="b">
        <f>OR(MONTH(Taulukko1[[#This Row],[Alku PVM]] )&lt;=5,AND(MONTH(Taulukko1[[#This Row],[Alku PVM]] )=6,DAY(Taulukko1[[#This Row],[Alku PVM]] )&lt;20))</f>
        <v>0</v>
      </c>
      <c r="AB2140" s="90" t="b">
        <f>OR(MONTH(Taulukko1[[#This Row],[Loppu PVM]])&lt;=5,AND(MONTH(Taulukko1[[#This Row],[Loppu PVM]] )=6,DAY(Taulukko1[[#This Row],[Loppu PVM]])&lt;20))</f>
        <v>0</v>
      </c>
      <c r="AC2140" s="90" t="b">
        <f>OR(MONTH(Taulukko1[[#This Row],[Alku PVM]] )&lt;=3,AND(MONTH(Taulukko1[[#This Row],[Alku PVM]] )=3))</f>
        <v>0</v>
      </c>
      <c r="AD2140" s="90" t="b">
        <f>OR(MONTH(Taulukko1[[#This Row],[Loppu PVM]] )&lt;=3,AND(MONTH(Taulukko1[[#This Row],[Loppu PVM]] )=3))</f>
        <v>0</v>
      </c>
      <c r="AE2140" s="90" t="b">
        <f>OR(MONTH(Taulukko1[[#This Row],[Alku PVM]] )&lt;=9,AND(MONTH(Taulukko1[[#This Row],[Alku PVM]] )=9))</f>
        <v>0</v>
      </c>
      <c r="AF2140" s="90" t="b">
        <f>OR(MONTH(Taulukko1[[#This Row],[Loppu PVM]])&lt;=9,AND(MONTH(Taulukko1[[#This Row],[Loppu PVM]] )=9))</f>
        <v>0</v>
      </c>
      <c r="AG2140" s="90" t="b">
        <f>OR(MONTH(Taulukko1[[#This Row],[Alku PVM]] )&lt;=6,AND(MONTH(Taulukko1[[#This Row],[Alku PVM]] )=6))</f>
        <v>0</v>
      </c>
      <c r="AH2140" s="90" t="b">
        <f>OR(MONTH(Taulukko1[[#This Row],[Loppu PVM]])&lt;=6,AND(MONTH(Taulukko1[[#This Row],[Loppu PVM]] )=6))</f>
        <v>0</v>
      </c>
    </row>
    <row r="2141" spans="1:34" ht="12.75" customHeight="1">
      <c r="A2141" t="s">
        <v>227</v>
      </c>
      <c r="B2141" s="23">
        <v>41211</v>
      </c>
      <c r="C2141" t="s">
        <v>3991</v>
      </c>
      <c r="E2141" s="62">
        <v>6</v>
      </c>
      <c r="F2141" s="4"/>
      <c r="G2141" s="5"/>
      <c r="H2141" s="22">
        <v>48</v>
      </c>
      <c r="I2141" s="126">
        <f>INDEX('TOL2008'!B:B,MATCH(A2141,'TOL2008'!A:A,0))</f>
        <v>24100</v>
      </c>
      <c r="J2141" s="126" t="str">
        <f>INDEX(Pääluokka!$H$2:$H$100,MATCH(VALUE(LEFT(Taulukko1[[#This Row],[TOL2008]],2)),Pääluokka!$G$2:$G$100,0))</f>
        <v>Teollisuus</v>
      </c>
      <c r="K2141" s="126" t="str">
        <f>INDEX(Pääluokka!$I$2:$I$100,MATCH(VALUE(LEFT(Taulukko1[[#This Row],[TOL2008]],2)),Pääluokka!$G$2:$G$100,0))</f>
        <v>Teollisuus (C-E)</v>
      </c>
      <c r="L2141" s="41" t="str">
        <f t="shared" si="330"/>
        <v>NA</v>
      </c>
      <c r="M2141" s="43">
        <f t="shared" si="331"/>
        <v>41211</v>
      </c>
      <c r="N2141" s="43">
        <f t="shared" si="332"/>
        <v>41262</v>
      </c>
      <c r="O2141" s="43">
        <f t="shared" si="333"/>
        <v>41183</v>
      </c>
      <c r="P2141" s="43">
        <f t="shared" si="334"/>
        <v>41244</v>
      </c>
      <c r="Q2141" s="41">
        <f t="shared" si="335"/>
        <v>2012</v>
      </c>
      <c r="R2141" s="41">
        <f t="shared" si="336"/>
        <v>2012</v>
      </c>
      <c r="S2141" s="43" t="str">
        <f>YEAR(Taulukko1[[#This Row],[Alku KK]])&amp;"Q"&amp;ROUNDDOWN((MONTH(Taulukko1[[#This Row],[Alku KK]])-1)/3+1,0)</f>
        <v>2012Q4</v>
      </c>
      <c r="T2141" s="43" t="str">
        <f>YEAR(Taulukko1[[#This Row],[Loppu KK]])&amp;"Q"&amp;ROUNDDOWN((MONTH(Taulukko1[[#This Row],[Loppu KK]])-1)/3+1,0)</f>
        <v>2012Q4</v>
      </c>
      <c r="U2141" s="66">
        <f>IF(COUNT(Taulukko1[[#This Row],[Neuvottelujen alaiset ]])=1,Taulukko1[[#This Row],[Neuvottelujen alaiset ]],Taulukko1[[#This Row],[Vähennystarve]])</f>
        <v>48</v>
      </c>
      <c r="V2141" s="44">
        <f t="shared" si="337"/>
        <v>0.125</v>
      </c>
      <c r="W2141" s="44" t="str">
        <f t="shared" si="338"/>
        <v>NA</v>
      </c>
      <c r="X2141" s="44" t="str">
        <f t="shared" si="339"/>
        <v>NA</v>
      </c>
      <c r="Y2141" s="90" t="b">
        <f>AND(MONTH(Taulukko1[[#This Row],[Alku PVM]] )=6,DAY(Taulukko1[[#This Row],[Alku PVM]] )&gt;19)</f>
        <v>0</v>
      </c>
      <c r="Z2141" s="90" t="b">
        <f>AND(MONTH(Taulukko1[[#This Row],[Loppu PVM]] )=6,DAY(Taulukko1[[#This Row],[Loppu PVM]] )&gt;19)</f>
        <v>0</v>
      </c>
      <c r="AA2141" s="90" t="b">
        <f>OR(MONTH(Taulukko1[[#This Row],[Alku PVM]] )&lt;=5,AND(MONTH(Taulukko1[[#This Row],[Alku PVM]] )=6,DAY(Taulukko1[[#This Row],[Alku PVM]] )&lt;20))</f>
        <v>0</v>
      </c>
      <c r="AB2141" s="90" t="b">
        <f>OR(MONTH(Taulukko1[[#This Row],[Loppu PVM]])&lt;=5,AND(MONTH(Taulukko1[[#This Row],[Loppu PVM]] )=6,DAY(Taulukko1[[#This Row],[Loppu PVM]])&lt;20))</f>
        <v>0</v>
      </c>
      <c r="AC2141" s="90" t="b">
        <f>OR(MONTH(Taulukko1[[#This Row],[Alku PVM]] )&lt;=3,AND(MONTH(Taulukko1[[#This Row],[Alku PVM]] )=3))</f>
        <v>0</v>
      </c>
      <c r="AD2141" s="90" t="b">
        <f>OR(MONTH(Taulukko1[[#This Row],[Loppu PVM]] )&lt;=3,AND(MONTH(Taulukko1[[#This Row],[Loppu PVM]] )=3))</f>
        <v>0</v>
      </c>
      <c r="AE2141" s="90" t="b">
        <f>OR(MONTH(Taulukko1[[#This Row],[Alku PVM]] )&lt;=9,AND(MONTH(Taulukko1[[#This Row],[Alku PVM]] )=9))</f>
        <v>0</v>
      </c>
      <c r="AF2141" s="90" t="b">
        <f>OR(MONTH(Taulukko1[[#This Row],[Loppu PVM]])&lt;=9,AND(MONTH(Taulukko1[[#This Row],[Loppu PVM]] )=9))</f>
        <v>0</v>
      </c>
      <c r="AG2141" s="90" t="b">
        <f>OR(MONTH(Taulukko1[[#This Row],[Alku PVM]] )&lt;=6,AND(MONTH(Taulukko1[[#This Row],[Alku PVM]] )=6))</f>
        <v>0</v>
      </c>
      <c r="AH2141" s="90" t="b">
        <f>OR(MONTH(Taulukko1[[#This Row],[Loppu PVM]])&lt;=6,AND(MONTH(Taulukko1[[#This Row],[Loppu PVM]] )=6))</f>
        <v>0</v>
      </c>
    </row>
    <row r="2142" spans="1:34" ht="12.75" customHeight="1">
      <c r="A2142" t="s">
        <v>3913</v>
      </c>
      <c r="B2142" s="23">
        <v>41211</v>
      </c>
      <c r="C2142" t="s">
        <v>3912</v>
      </c>
      <c r="E2142" s="62">
        <v>60</v>
      </c>
      <c r="F2142" s="4"/>
      <c r="G2142" s="5"/>
      <c r="H2142" s="22">
        <v>90</v>
      </c>
      <c r="I2142" s="126">
        <f>INDEX('TOL2008'!B:B,MATCH(A2142,'TOL2008'!A:A,0))</f>
        <v>62010</v>
      </c>
      <c r="J2142" s="126" t="str">
        <f>INDEX(Pääluokka!$H$2:$H$100,MATCH(VALUE(LEFT(Taulukko1[[#This Row],[TOL2008]],2)),Pääluokka!$G$2:$G$100,0))</f>
        <v>Informaatio ja viestintä</v>
      </c>
      <c r="K2142" s="126" t="str">
        <f>INDEX(Pääluokka!$I$2:$I$100,MATCH(VALUE(LEFT(Taulukko1[[#This Row],[TOL2008]],2)),Pääluokka!$G$2:$G$100,0))</f>
        <v>Palvelualat (G-N, R, S)</v>
      </c>
      <c r="L2142" s="41" t="str">
        <f t="shared" si="330"/>
        <v>NA</v>
      </c>
      <c r="M2142" s="43">
        <f t="shared" si="331"/>
        <v>41211</v>
      </c>
      <c r="N2142" s="43">
        <f t="shared" si="332"/>
        <v>41262</v>
      </c>
      <c r="O2142" s="43">
        <f t="shared" si="333"/>
        <v>41183</v>
      </c>
      <c r="P2142" s="43">
        <f t="shared" si="334"/>
        <v>41244</v>
      </c>
      <c r="Q2142" s="41">
        <f t="shared" si="335"/>
        <v>2012</v>
      </c>
      <c r="R2142" s="41">
        <f t="shared" si="336"/>
        <v>2012</v>
      </c>
      <c r="S2142" s="43" t="str">
        <f>YEAR(Taulukko1[[#This Row],[Alku KK]])&amp;"Q"&amp;ROUNDDOWN((MONTH(Taulukko1[[#This Row],[Alku KK]])-1)/3+1,0)</f>
        <v>2012Q4</v>
      </c>
      <c r="T2142" s="43" t="str">
        <f>YEAR(Taulukko1[[#This Row],[Loppu KK]])&amp;"Q"&amp;ROUNDDOWN((MONTH(Taulukko1[[#This Row],[Loppu KK]])-1)/3+1,0)</f>
        <v>2012Q4</v>
      </c>
      <c r="U2142" s="66">
        <f>IF(COUNT(Taulukko1[[#This Row],[Neuvottelujen alaiset ]])=1,Taulukko1[[#This Row],[Neuvottelujen alaiset ]],Taulukko1[[#This Row],[Vähennystarve]])</f>
        <v>90</v>
      </c>
      <c r="V2142" s="44">
        <f t="shared" si="337"/>
        <v>0.66666666666666663</v>
      </c>
      <c r="W2142" s="44" t="str">
        <f t="shared" si="338"/>
        <v>NA</v>
      </c>
      <c r="X2142" s="44" t="str">
        <f t="shared" si="339"/>
        <v>NA</v>
      </c>
      <c r="Y2142" s="90" t="b">
        <f>AND(MONTH(Taulukko1[[#This Row],[Alku PVM]] )=6,DAY(Taulukko1[[#This Row],[Alku PVM]] )&gt;19)</f>
        <v>0</v>
      </c>
      <c r="Z2142" s="90" t="b">
        <f>AND(MONTH(Taulukko1[[#This Row],[Loppu PVM]] )=6,DAY(Taulukko1[[#This Row],[Loppu PVM]] )&gt;19)</f>
        <v>0</v>
      </c>
      <c r="AA2142" s="90" t="b">
        <f>OR(MONTH(Taulukko1[[#This Row],[Alku PVM]] )&lt;=5,AND(MONTH(Taulukko1[[#This Row],[Alku PVM]] )=6,DAY(Taulukko1[[#This Row],[Alku PVM]] )&lt;20))</f>
        <v>0</v>
      </c>
      <c r="AB2142" s="90" t="b">
        <f>OR(MONTH(Taulukko1[[#This Row],[Loppu PVM]])&lt;=5,AND(MONTH(Taulukko1[[#This Row],[Loppu PVM]] )=6,DAY(Taulukko1[[#This Row],[Loppu PVM]])&lt;20))</f>
        <v>0</v>
      </c>
      <c r="AC2142" s="90" t="b">
        <f>OR(MONTH(Taulukko1[[#This Row],[Alku PVM]] )&lt;=3,AND(MONTH(Taulukko1[[#This Row],[Alku PVM]] )=3))</f>
        <v>0</v>
      </c>
      <c r="AD2142" s="90" t="b">
        <f>OR(MONTH(Taulukko1[[#This Row],[Loppu PVM]] )&lt;=3,AND(MONTH(Taulukko1[[#This Row],[Loppu PVM]] )=3))</f>
        <v>0</v>
      </c>
      <c r="AE2142" s="90" t="b">
        <f>OR(MONTH(Taulukko1[[#This Row],[Alku PVM]] )&lt;=9,AND(MONTH(Taulukko1[[#This Row],[Alku PVM]] )=9))</f>
        <v>0</v>
      </c>
      <c r="AF2142" s="90" t="b">
        <f>OR(MONTH(Taulukko1[[#This Row],[Loppu PVM]])&lt;=9,AND(MONTH(Taulukko1[[#This Row],[Loppu PVM]] )=9))</f>
        <v>0</v>
      </c>
      <c r="AG2142" s="90" t="b">
        <f>OR(MONTH(Taulukko1[[#This Row],[Alku PVM]] )&lt;=6,AND(MONTH(Taulukko1[[#This Row],[Alku PVM]] )=6))</f>
        <v>0</v>
      </c>
      <c r="AH2142" s="90" t="b">
        <f>OR(MONTH(Taulukko1[[#This Row],[Loppu PVM]])&lt;=6,AND(MONTH(Taulukko1[[#This Row],[Loppu PVM]] )=6))</f>
        <v>0</v>
      </c>
    </row>
    <row r="2143" spans="1:34" ht="12.75" customHeight="1">
      <c r="A2143" s="21" t="s">
        <v>773</v>
      </c>
      <c r="B2143" s="23">
        <v>41211</v>
      </c>
      <c r="C2143" s="21" t="s">
        <v>3888</v>
      </c>
      <c r="D2143" s="24"/>
      <c r="E2143" s="62">
        <v>42</v>
      </c>
      <c r="F2143" s="23">
        <v>41241</v>
      </c>
      <c r="G2143" s="24">
        <v>30</v>
      </c>
      <c r="H2143" s="22">
        <v>42</v>
      </c>
      <c r="I2143" s="126">
        <f>INDEX('TOL2008'!B:B,MATCH(A2143,'TOL2008'!A:A,0))</f>
        <v>26300</v>
      </c>
      <c r="J2143" s="126" t="str">
        <f>INDEX(Pääluokka!$H$2:$H$100,MATCH(VALUE(LEFT(Taulukko1[[#This Row],[TOL2008]],2)),Pääluokka!$G$2:$G$100,0))</f>
        <v>Teollisuus</v>
      </c>
      <c r="K2143" s="126" t="str">
        <f>INDEX(Pääluokka!$I$2:$I$100,MATCH(VALUE(LEFT(Taulukko1[[#This Row],[TOL2008]],2)),Pääluokka!$G$2:$G$100,0))</f>
        <v>Teollisuus (C-E)</v>
      </c>
      <c r="L2143" s="41">
        <f t="shared" si="330"/>
        <v>30</v>
      </c>
      <c r="M2143" s="43">
        <f t="shared" si="331"/>
        <v>41211</v>
      </c>
      <c r="N2143" s="43">
        <f t="shared" si="332"/>
        <v>41241</v>
      </c>
      <c r="O2143" s="43">
        <f t="shared" si="333"/>
        <v>41183</v>
      </c>
      <c r="P2143" s="43">
        <f t="shared" si="334"/>
        <v>41214</v>
      </c>
      <c r="Q2143" s="41">
        <f t="shared" si="335"/>
        <v>2012</v>
      </c>
      <c r="R2143" s="41">
        <f t="shared" si="336"/>
        <v>2012</v>
      </c>
      <c r="S2143" s="43" t="str">
        <f>YEAR(Taulukko1[[#This Row],[Alku KK]])&amp;"Q"&amp;ROUNDDOWN((MONTH(Taulukko1[[#This Row],[Alku KK]])-1)/3+1,0)</f>
        <v>2012Q4</v>
      </c>
      <c r="T2143" s="43" t="str">
        <f>YEAR(Taulukko1[[#This Row],[Loppu KK]])&amp;"Q"&amp;ROUNDDOWN((MONTH(Taulukko1[[#This Row],[Loppu KK]])-1)/3+1,0)</f>
        <v>2012Q4</v>
      </c>
      <c r="U2143" s="66">
        <f>IF(COUNT(Taulukko1[[#This Row],[Neuvottelujen alaiset ]])=1,Taulukko1[[#This Row],[Neuvottelujen alaiset ]],Taulukko1[[#This Row],[Vähennystarve]])</f>
        <v>42</v>
      </c>
      <c r="V2143" s="44">
        <f t="shared" si="337"/>
        <v>1</v>
      </c>
      <c r="W2143" s="44">
        <f t="shared" si="338"/>
        <v>0.7142857142857143</v>
      </c>
      <c r="X2143" s="44">
        <f t="shared" si="339"/>
        <v>0.7142857142857143</v>
      </c>
      <c r="Y2143" s="90" t="b">
        <f>AND(MONTH(Taulukko1[[#This Row],[Alku PVM]] )=6,DAY(Taulukko1[[#This Row],[Alku PVM]] )&gt;19)</f>
        <v>0</v>
      </c>
      <c r="Z2143" s="90" t="b">
        <f>AND(MONTH(Taulukko1[[#This Row],[Loppu PVM]] )=6,DAY(Taulukko1[[#This Row],[Loppu PVM]] )&gt;19)</f>
        <v>0</v>
      </c>
      <c r="AA2143" s="90" t="b">
        <f>OR(MONTH(Taulukko1[[#This Row],[Alku PVM]] )&lt;=5,AND(MONTH(Taulukko1[[#This Row],[Alku PVM]] )=6,DAY(Taulukko1[[#This Row],[Alku PVM]] )&lt;20))</f>
        <v>0</v>
      </c>
      <c r="AB2143" s="90" t="b">
        <f>OR(MONTH(Taulukko1[[#This Row],[Loppu PVM]])&lt;=5,AND(MONTH(Taulukko1[[#This Row],[Loppu PVM]] )=6,DAY(Taulukko1[[#This Row],[Loppu PVM]])&lt;20))</f>
        <v>0</v>
      </c>
      <c r="AC2143" s="90" t="b">
        <f>OR(MONTH(Taulukko1[[#This Row],[Alku PVM]] )&lt;=3,AND(MONTH(Taulukko1[[#This Row],[Alku PVM]] )=3))</f>
        <v>0</v>
      </c>
      <c r="AD2143" s="90" t="b">
        <f>OR(MONTH(Taulukko1[[#This Row],[Loppu PVM]] )&lt;=3,AND(MONTH(Taulukko1[[#This Row],[Loppu PVM]] )=3))</f>
        <v>0</v>
      </c>
      <c r="AE2143" s="90" t="b">
        <f>OR(MONTH(Taulukko1[[#This Row],[Alku PVM]] )&lt;=9,AND(MONTH(Taulukko1[[#This Row],[Alku PVM]] )=9))</f>
        <v>0</v>
      </c>
      <c r="AF2143" s="90" t="b">
        <f>OR(MONTH(Taulukko1[[#This Row],[Loppu PVM]])&lt;=9,AND(MONTH(Taulukko1[[#This Row],[Loppu PVM]] )=9))</f>
        <v>0</v>
      </c>
      <c r="AG2143" s="90" t="b">
        <f>OR(MONTH(Taulukko1[[#This Row],[Alku PVM]] )&lt;=6,AND(MONTH(Taulukko1[[#This Row],[Alku PVM]] )=6))</f>
        <v>0</v>
      </c>
      <c r="AH2143" s="90" t="b">
        <f>OR(MONTH(Taulukko1[[#This Row],[Loppu PVM]])&lt;=6,AND(MONTH(Taulukko1[[#This Row],[Loppu PVM]] )=6))</f>
        <v>0</v>
      </c>
    </row>
    <row r="2144" spans="1:34" ht="12.75" customHeight="1">
      <c r="A2144" t="s">
        <v>690</v>
      </c>
      <c r="B2144" s="23">
        <v>41212</v>
      </c>
      <c r="C2144" t="s">
        <v>1362</v>
      </c>
      <c r="E2144" s="62">
        <v>25</v>
      </c>
      <c r="F2144" s="4">
        <v>41303</v>
      </c>
      <c r="G2144" s="5">
        <v>12</v>
      </c>
      <c r="H2144" s="22">
        <v>110</v>
      </c>
      <c r="I2144" s="126">
        <f>INDEX('TOL2008'!B:B,MATCH(A2144,'TOL2008'!A:A,0))</f>
        <v>85420</v>
      </c>
      <c r="J2144" s="126" t="str">
        <f>INDEX(Pääluokka!$H$2:$H$100,MATCH(VALUE(LEFT(Taulukko1[[#This Row],[TOL2008]],2)),Pääluokka!$G$2:$G$100,0))</f>
        <v>Koulutus</v>
      </c>
      <c r="K2144" s="126" t="str">
        <f>INDEX(Pääluokka!$I$2:$I$100,MATCH(VALUE(LEFT(Taulukko1[[#This Row],[TOL2008]],2)),Pääluokka!$G$2:$G$100,0))</f>
        <v>Muut toimialat (O-Q, T-X)</v>
      </c>
      <c r="L2144" s="41">
        <f t="shared" si="330"/>
        <v>91</v>
      </c>
      <c r="M2144" s="43">
        <f t="shared" si="331"/>
        <v>41212</v>
      </c>
      <c r="N2144" s="43">
        <f t="shared" si="332"/>
        <v>41303</v>
      </c>
      <c r="O2144" s="43">
        <f t="shared" si="333"/>
        <v>41183</v>
      </c>
      <c r="P2144" s="43">
        <f t="shared" si="334"/>
        <v>41275</v>
      </c>
      <c r="Q2144" s="41">
        <f t="shared" si="335"/>
        <v>2012</v>
      </c>
      <c r="R2144" s="41">
        <f t="shared" si="336"/>
        <v>2013</v>
      </c>
      <c r="S2144" s="43" t="str">
        <f>YEAR(Taulukko1[[#This Row],[Alku KK]])&amp;"Q"&amp;ROUNDDOWN((MONTH(Taulukko1[[#This Row],[Alku KK]])-1)/3+1,0)</f>
        <v>2012Q4</v>
      </c>
      <c r="T2144" s="43" t="str">
        <f>YEAR(Taulukko1[[#This Row],[Loppu KK]])&amp;"Q"&amp;ROUNDDOWN((MONTH(Taulukko1[[#This Row],[Loppu KK]])-1)/3+1,0)</f>
        <v>2013Q1</v>
      </c>
      <c r="U2144" s="66">
        <f>IF(COUNT(Taulukko1[[#This Row],[Neuvottelujen alaiset ]])=1,Taulukko1[[#This Row],[Neuvottelujen alaiset ]],Taulukko1[[#This Row],[Vähennystarve]])</f>
        <v>110</v>
      </c>
      <c r="V2144" s="44">
        <f t="shared" si="337"/>
        <v>0.22727272727272727</v>
      </c>
      <c r="W2144" s="44">
        <f t="shared" si="338"/>
        <v>0.10909090909090909</v>
      </c>
      <c r="X2144" s="44">
        <f t="shared" si="339"/>
        <v>0.48</v>
      </c>
      <c r="Y2144" s="90" t="b">
        <f>AND(MONTH(Taulukko1[[#This Row],[Alku PVM]] )=6,DAY(Taulukko1[[#This Row],[Alku PVM]] )&gt;19)</f>
        <v>0</v>
      </c>
      <c r="Z2144" s="90" t="b">
        <f>AND(MONTH(Taulukko1[[#This Row],[Loppu PVM]] )=6,DAY(Taulukko1[[#This Row],[Loppu PVM]] )&gt;19)</f>
        <v>0</v>
      </c>
      <c r="AA2144" s="90" t="b">
        <f>OR(MONTH(Taulukko1[[#This Row],[Alku PVM]] )&lt;=5,AND(MONTH(Taulukko1[[#This Row],[Alku PVM]] )=6,DAY(Taulukko1[[#This Row],[Alku PVM]] )&lt;20))</f>
        <v>0</v>
      </c>
      <c r="AB2144" s="90" t="b">
        <f>OR(MONTH(Taulukko1[[#This Row],[Loppu PVM]])&lt;=5,AND(MONTH(Taulukko1[[#This Row],[Loppu PVM]] )=6,DAY(Taulukko1[[#This Row],[Loppu PVM]])&lt;20))</f>
        <v>1</v>
      </c>
      <c r="AC2144" s="90" t="b">
        <f>OR(MONTH(Taulukko1[[#This Row],[Alku PVM]] )&lt;=3,AND(MONTH(Taulukko1[[#This Row],[Alku PVM]] )=3))</f>
        <v>0</v>
      </c>
      <c r="AD2144" s="90" t="b">
        <f>OR(MONTH(Taulukko1[[#This Row],[Loppu PVM]] )&lt;=3,AND(MONTH(Taulukko1[[#This Row],[Loppu PVM]] )=3))</f>
        <v>1</v>
      </c>
      <c r="AE2144" s="90" t="b">
        <f>OR(MONTH(Taulukko1[[#This Row],[Alku PVM]] )&lt;=9,AND(MONTH(Taulukko1[[#This Row],[Alku PVM]] )=9))</f>
        <v>0</v>
      </c>
      <c r="AF2144" s="90" t="b">
        <f>OR(MONTH(Taulukko1[[#This Row],[Loppu PVM]])&lt;=9,AND(MONTH(Taulukko1[[#This Row],[Loppu PVM]] )=9))</f>
        <v>1</v>
      </c>
      <c r="AG2144" s="90" t="b">
        <f>OR(MONTH(Taulukko1[[#This Row],[Alku PVM]] )&lt;=6,AND(MONTH(Taulukko1[[#This Row],[Alku PVM]] )=6))</f>
        <v>0</v>
      </c>
      <c r="AH2144" s="90" t="b">
        <f>OR(MONTH(Taulukko1[[#This Row],[Loppu PVM]])&lt;=6,AND(MONTH(Taulukko1[[#This Row],[Loppu PVM]] )=6))</f>
        <v>1</v>
      </c>
    </row>
    <row r="2145" spans="1:34" ht="12.75" customHeight="1">
      <c r="A2145" s="21" t="s">
        <v>321</v>
      </c>
      <c r="B2145" s="23">
        <v>41212</v>
      </c>
      <c r="C2145" s="21" t="s">
        <v>4056</v>
      </c>
      <c r="D2145" s="24" t="s">
        <v>25</v>
      </c>
      <c r="E2145" s="62">
        <v>45</v>
      </c>
      <c r="F2145" s="23">
        <v>41260</v>
      </c>
      <c r="G2145" s="24">
        <v>28</v>
      </c>
      <c r="H2145" s="22">
        <v>860</v>
      </c>
      <c r="I2145" s="126">
        <f>INDEX('TOL2008'!B:B,MATCH(A2145,'TOL2008'!A:A,0))</f>
        <v>22110</v>
      </c>
      <c r="J2145" s="126" t="str">
        <f>INDEX(Pääluokka!$H$2:$H$100,MATCH(VALUE(LEFT(Taulukko1[[#This Row],[TOL2008]],2)),Pääluokka!$G$2:$G$100,0))</f>
        <v>Teollisuus</v>
      </c>
      <c r="K2145" s="126" t="str">
        <f>INDEX(Pääluokka!$I$2:$I$100,MATCH(VALUE(LEFT(Taulukko1[[#This Row],[TOL2008]],2)),Pääluokka!$G$2:$G$100,0))</f>
        <v>Teollisuus (C-E)</v>
      </c>
      <c r="L2145" s="41">
        <f t="shared" si="330"/>
        <v>48</v>
      </c>
      <c r="M2145" s="43">
        <f t="shared" si="331"/>
        <v>41212</v>
      </c>
      <c r="N2145" s="43">
        <f t="shared" si="332"/>
        <v>41260</v>
      </c>
      <c r="O2145" s="43">
        <f t="shared" si="333"/>
        <v>41183</v>
      </c>
      <c r="P2145" s="43">
        <f t="shared" si="334"/>
        <v>41244</v>
      </c>
      <c r="Q2145" s="41">
        <f t="shared" si="335"/>
        <v>2012</v>
      </c>
      <c r="R2145" s="41">
        <f t="shared" si="336"/>
        <v>2012</v>
      </c>
      <c r="S2145" s="43" t="str">
        <f>YEAR(Taulukko1[[#This Row],[Alku KK]])&amp;"Q"&amp;ROUNDDOWN((MONTH(Taulukko1[[#This Row],[Alku KK]])-1)/3+1,0)</f>
        <v>2012Q4</v>
      </c>
      <c r="T2145" s="43" t="str">
        <f>YEAR(Taulukko1[[#This Row],[Loppu KK]])&amp;"Q"&amp;ROUNDDOWN((MONTH(Taulukko1[[#This Row],[Loppu KK]])-1)/3+1,0)</f>
        <v>2012Q4</v>
      </c>
      <c r="U2145" s="66">
        <f>IF(COUNT(Taulukko1[[#This Row],[Neuvottelujen alaiset ]])=1,Taulukko1[[#This Row],[Neuvottelujen alaiset ]],Taulukko1[[#This Row],[Vähennystarve]])</f>
        <v>860</v>
      </c>
      <c r="V2145" s="44">
        <f t="shared" si="337"/>
        <v>5.232558139534884E-2</v>
      </c>
      <c r="W2145" s="44">
        <f t="shared" si="338"/>
        <v>3.255813953488372E-2</v>
      </c>
      <c r="X2145" s="44">
        <f t="shared" si="339"/>
        <v>0.62222222222222223</v>
      </c>
      <c r="Y2145" s="90" t="b">
        <f>AND(MONTH(Taulukko1[[#This Row],[Alku PVM]] )=6,DAY(Taulukko1[[#This Row],[Alku PVM]] )&gt;19)</f>
        <v>0</v>
      </c>
      <c r="Z2145" s="90" t="b">
        <f>AND(MONTH(Taulukko1[[#This Row],[Loppu PVM]] )=6,DAY(Taulukko1[[#This Row],[Loppu PVM]] )&gt;19)</f>
        <v>0</v>
      </c>
      <c r="AA2145" s="90" t="b">
        <f>OR(MONTH(Taulukko1[[#This Row],[Alku PVM]] )&lt;=5,AND(MONTH(Taulukko1[[#This Row],[Alku PVM]] )=6,DAY(Taulukko1[[#This Row],[Alku PVM]] )&lt;20))</f>
        <v>0</v>
      </c>
      <c r="AB2145" s="90" t="b">
        <f>OR(MONTH(Taulukko1[[#This Row],[Loppu PVM]])&lt;=5,AND(MONTH(Taulukko1[[#This Row],[Loppu PVM]] )=6,DAY(Taulukko1[[#This Row],[Loppu PVM]])&lt;20))</f>
        <v>0</v>
      </c>
      <c r="AC2145" s="90" t="b">
        <f>OR(MONTH(Taulukko1[[#This Row],[Alku PVM]] )&lt;=3,AND(MONTH(Taulukko1[[#This Row],[Alku PVM]] )=3))</f>
        <v>0</v>
      </c>
      <c r="AD2145" s="90" t="b">
        <f>OR(MONTH(Taulukko1[[#This Row],[Loppu PVM]] )&lt;=3,AND(MONTH(Taulukko1[[#This Row],[Loppu PVM]] )=3))</f>
        <v>0</v>
      </c>
      <c r="AE2145" s="90" t="b">
        <f>OR(MONTH(Taulukko1[[#This Row],[Alku PVM]] )&lt;=9,AND(MONTH(Taulukko1[[#This Row],[Alku PVM]] )=9))</f>
        <v>0</v>
      </c>
      <c r="AF2145" s="90" t="b">
        <f>OR(MONTH(Taulukko1[[#This Row],[Loppu PVM]])&lt;=9,AND(MONTH(Taulukko1[[#This Row],[Loppu PVM]] )=9))</f>
        <v>0</v>
      </c>
      <c r="AG2145" s="90" t="b">
        <f>OR(MONTH(Taulukko1[[#This Row],[Alku PVM]] )&lt;=6,AND(MONTH(Taulukko1[[#This Row],[Alku PVM]] )=6))</f>
        <v>0</v>
      </c>
      <c r="AH2145" s="90" t="b">
        <f>OR(MONTH(Taulukko1[[#This Row],[Loppu PVM]])&lt;=6,AND(MONTH(Taulukko1[[#This Row],[Loppu PVM]] )=6))</f>
        <v>0</v>
      </c>
    </row>
    <row r="2146" spans="1:34" ht="12.75" customHeight="1">
      <c r="A2146" s="21" t="s">
        <v>1357</v>
      </c>
      <c r="B2146" s="23">
        <v>41213</v>
      </c>
      <c r="C2146" s="21" t="s">
        <v>4321</v>
      </c>
      <c r="D2146" s="24">
        <v>46</v>
      </c>
      <c r="E2146" s="62">
        <v>330</v>
      </c>
      <c r="F2146" s="23">
        <v>41261</v>
      </c>
      <c r="G2146" s="24">
        <v>275</v>
      </c>
      <c r="H2146" s="22">
        <v>1800</v>
      </c>
      <c r="I2146" s="126">
        <f>INDEX('TOL2008'!B:B,MATCH(A2146,'TOL2008'!A:A,0))</f>
        <v>70220</v>
      </c>
      <c r="J2146" s="126" t="str">
        <f>INDEX(Pääluokka!$H$2:$H$100,MATCH(VALUE(LEFT(Taulukko1[[#This Row],[TOL2008]],2)),Pääluokka!$G$2:$G$100,0))</f>
        <v>Ammatillinen, tieteellinen ja tekninen toiminta</v>
      </c>
      <c r="K2146" s="126" t="str">
        <f>INDEX(Pääluokka!$I$2:$I$100,MATCH(VALUE(LEFT(Taulukko1[[#This Row],[TOL2008]],2)),Pääluokka!$G$2:$G$100,0))</f>
        <v>Palvelualat (G-N, R, S)</v>
      </c>
      <c r="L2146" s="41">
        <f t="shared" si="330"/>
        <v>48</v>
      </c>
      <c r="M2146" s="43">
        <f t="shared" si="331"/>
        <v>41213</v>
      </c>
      <c r="N2146" s="43">
        <f t="shared" si="332"/>
        <v>41261</v>
      </c>
      <c r="O2146" s="43">
        <f t="shared" si="333"/>
        <v>41183</v>
      </c>
      <c r="P2146" s="43">
        <f t="shared" si="334"/>
        <v>41244</v>
      </c>
      <c r="Q2146" s="41">
        <f t="shared" si="335"/>
        <v>2012</v>
      </c>
      <c r="R2146" s="41">
        <f t="shared" si="336"/>
        <v>2012</v>
      </c>
      <c r="S2146" s="43" t="str">
        <f>YEAR(Taulukko1[[#This Row],[Alku KK]])&amp;"Q"&amp;ROUNDDOWN((MONTH(Taulukko1[[#This Row],[Alku KK]])-1)/3+1,0)</f>
        <v>2012Q4</v>
      </c>
      <c r="T2146" s="43" t="str">
        <f>YEAR(Taulukko1[[#This Row],[Loppu KK]])&amp;"Q"&amp;ROUNDDOWN((MONTH(Taulukko1[[#This Row],[Loppu KK]])-1)/3+1,0)</f>
        <v>2012Q4</v>
      </c>
      <c r="U2146" s="66">
        <f>IF(COUNT(Taulukko1[[#This Row],[Neuvottelujen alaiset ]])=1,Taulukko1[[#This Row],[Neuvottelujen alaiset ]],Taulukko1[[#This Row],[Vähennystarve]])</f>
        <v>1800</v>
      </c>
      <c r="V2146" s="44">
        <f t="shared" si="337"/>
        <v>0.18333333333333332</v>
      </c>
      <c r="W2146" s="44">
        <f t="shared" si="338"/>
        <v>0.15277777777777779</v>
      </c>
      <c r="X2146" s="44">
        <f t="shared" si="339"/>
        <v>0.83333333333333337</v>
      </c>
      <c r="Y2146" s="90" t="b">
        <f>AND(MONTH(Taulukko1[[#This Row],[Alku PVM]] )=6,DAY(Taulukko1[[#This Row],[Alku PVM]] )&gt;19)</f>
        <v>0</v>
      </c>
      <c r="Z2146" s="90" t="b">
        <f>AND(MONTH(Taulukko1[[#This Row],[Loppu PVM]] )=6,DAY(Taulukko1[[#This Row],[Loppu PVM]] )&gt;19)</f>
        <v>0</v>
      </c>
      <c r="AA2146" s="90" t="b">
        <f>OR(MONTH(Taulukko1[[#This Row],[Alku PVM]] )&lt;=5,AND(MONTH(Taulukko1[[#This Row],[Alku PVM]] )=6,DAY(Taulukko1[[#This Row],[Alku PVM]] )&lt;20))</f>
        <v>0</v>
      </c>
      <c r="AB2146" s="90" t="b">
        <f>OR(MONTH(Taulukko1[[#This Row],[Loppu PVM]])&lt;=5,AND(MONTH(Taulukko1[[#This Row],[Loppu PVM]] )=6,DAY(Taulukko1[[#This Row],[Loppu PVM]])&lt;20))</f>
        <v>0</v>
      </c>
      <c r="AC2146" s="90" t="b">
        <f>OR(MONTH(Taulukko1[[#This Row],[Alku PVM]] )&lt;=3,AND(MONTH(Taulukko1[[#This Row],[Alku PVM]] )=3))</f>
        <v>0</v>
      </c>
      <c r="AD2146" s="90" t="b">
        <f>OR(MONTH(Taulukko1[[#This Row],[Loppu PVM]] )&lt;=3,AND(MONTH(Taulukko1[[#This Row],[Loppu PVM]] )=3))</f>
        <v>0</v>
      </c>
      <c r="AE2146" s="90" t="b">
        <f>OR(MONTH(Taulukko1[[#This Row],[Alku PVM]] )&lt;=9,AND(MONTH(Taulukko1[[#This Row],[Alku PVM]] )=9))</f>
        <v>0</v>
      </c>
      <c r="AF2146" s="90" t="b">
        <f>OR(MONTH(Taulukko1[[#This Row],[Loppu PVM]])&lt;=9,AND(MONTH(Taulukko1[[#This Row],[Loppu PVM]] )=9))</f>
        <v>0</v>
      </c>
      <c r="AG2146" s="90" t="b">
        <f>OR(MONTH(Taulukko1[[#This Row],[Alku PVM]] )&lt;=6,AND(MONTH(Taulukko1[[#This Row],[Alku PVM]] )=6))</f>
        <v>0</v>
      </c>
      <c r="AH2146" s="90" t="b">
        <f>OR(MONTH(Taulukko1[[#This Row],[Loppu PVM]])&lt;=6,AND(MONTH(Taulukko1[[#This Row],[Loppu PVM]] )=6))</f>
        <v>0</v>
      </c>
    </row>
    <row r="2147" spans="1:34" ht="12.75" customHeight="1">
      <c r="A2147" t="s">
        <v>105</v>
      </c>
      <c r="B2147" s="23">
        <v>41213</v>
      </c>
      <c r="C2147" t="s">
        <v>3889</v>
      </c>
      <c r="E2147" s="62">
        <v>96</v>
      </c>
      <c r="F2147" s="4">
        <v>41260</v>
      </c>
      <c r="G2147" s="5">
        <v>44</v>
      </c>
      <c r="H2147" s="22">
        <v>96</v>
      </c>
      <c r="I2147" s="126">
        <f>INDEX('TOL2008'!B:B,MATCH(A2147,'TOL2008'!A:A,0))</f>
        <v>61200</v>
      </c>
      <c r="J2147" s="126" t="str">
        <f>INDEX(Pääluokka!$H$2:$H$100,MATCH(VALUE(LEFT(Taulukko1[[#This Row],[TOL2008]],2)),Pääluokka!$G$2:$G$100,0))</f>
        <v>Informaatio ja viestintä</v>
      </c>
      <c r="K2147" s="126" t="str">
        <f>INDEX(Pääluokka!$I$2:$I$100,MATCH(VALUE(LEFT(Taulukko1[[#This Row],[TOL2008]],2)),Pääluokka!$G$2:$G$100,0))</f>
        <v>Palvelualat (G-N, R, S)</v>
      </c>
      <c r="L2147" s="41">
        <f t="shared" si="330"/>
        <v>47</v>
      </c>
      <c r="M2147" s="43">
        <f t="shared" si="331"/>
        <v>41213</v>
      </c>
      <c r="N2147" s="43">
        <f t="shared" si="332"/>
        <v>41260</v>
      </c>
      <c r="O2147" s="43">
        <f t="shared" si="333"/>
        <v>41183</v>
      </c>
      <c r="P2147" s="43">
        <f t="shared" si="334"/>
        <v>41244</v>
      </c>
      <c r="Q2147" s="41">
        <f t="shared" si="335"/>
        <v>2012</v>
      </c>
      <c r="R2147" s="41">
        <f t="shared" si="336"/>
        <v>2012</v>
      </c>
      <c r="S2147" s="43" t="str">
        <f>YEAR(Taulukko1[[#This Row],[Alku KK]])&amp;"Q"&amp;ROUNDDOWN((MONTH(Taulukko1[[#This Row],[Alku KK]])-1)/3+1,0)</f>
        <v>2012Q4</v>
      </c>
      <c r="T2147" s="43" t="str">
        <f>YEAR(Taulukko1[[#This Row],[Loppu KK]])&amp;"Q"&amp;ROUNDDOWN((MONTH(Taulukko1[[#This Row],[Loppu KK]])-1)/3+1,0)</f>
        <v>2012Q4</v>
      </c>
      <c r="U2147" s="66">
        <f>IF(COUNT(Taulukko1[[#This Row],[Neuvottelujen alaiset ]])=1,Taulukko1[[#This Row],[Neuvottelujen alaiset ]],Taulukko1[[#This Row],[Vähennystarve]])</f>
        <v>96</v>
      </c>
      <c r="V2147" s="44">
        <f t="shared" si="337"/>
        <v>1</v>
      </c>
      <c r="W2147" s="44">
        <f t="shared" si="338"/>
        <v>0.45833333333333331</v>
      </c>
      <c r="X2147" s="44">
        <f t="shared" si="339"/>
        <v>0.45833333333333331</v>
      </c>
      <c r="Y2147" s="90" t="b">
        <f>AND(MONTH(Taulukko1[[#This Row],[Alku PVM]] )=6,DAY(Taulukko1[[#This Row],[Alku PVM]] )&gt;19)</f>
        <v>0</v>
      </c>
      <c r="Z2147" s="90" t="b">
        <f>AND(MONTH(Taulukko1[[#This Row],[Loppu PVM]] )=6,DAY(Taulukko1[[#This Row],[Loppu PVM]] )&gt;19)</f>
        <v>0</v>
      </c>
      <c r="AA2147" s="90" t="b">
        <f>OR(MONTH(Taulukko1[[#This Row],[Alku PVM]] )&lt;=5,AND(MONTH(Taulukko1[[#This Row],[Alku PVM]] )=6,DAY(Taulukko1[[#This Row],[Alku PVM]] )&lt;20))</f>
        <v>0</v>
      </c>
      <c r="AB2147" s="90" t="b">
        <f>OR(MONTH(Taulukko1[[#This Row],[Loppu PVM]])&lt;=5,AND(MONTH(Taulukko1[[#This Row],[Loppu PVM]] )=6,DAY(Taulukko1[[#This Row],[Loppu PVM]])&lt;20))</f>
        <v>0</v>
      </c>
      <c r="AC2147" s="90" t="b">
        <f>OR(MONTH(Taulukko1[[#This Row],[Alku PVM]] )&lt;=3,AND(MONTH(Taulukko1[[#This Row],[Alku PVM]] )=3))</f>
        <v>0</v>
      </c>
      <c r="AD2147" s="90" t="b">
        <f>OR(MONTH(Taulukko1[[#This Row],[Loppu PVM]] )&lt;=3,AND(MONTH(Taulukko1[[#This Row],[Loppu PVM]] )=3))</f>
        <v>0</v>
      </c>
      <c r="AE2147" s="90" t="b">
        <f>OR(MONTH(Taulukko1[[#This Row],[Alku PVM]] )&lt;=9,AND(MONTH(Taulukko1[[#This Row],[Alku PVM]] )=9))</f>
        <v>0</v>
      </c>
      <c r="AF2147" s="90" t="b">
        <f>OR(MONTH(Taulukko1[[#This Row],[Loppu PVM]])&lt;=9,AND(MONTH(Taulukko1[[#This Row],[Loppu PVM]] )=9))</f>
        <v>0</v>
      </c>
      <c r="AG2147" s="90" t="b">
        <f>OR(MONTH(Taulukko1[[#This Row],[Alku PVM]] )&lt;=6,AND(MONTH(Taulukko1[[#This Row],[Alku PVM]] )=6))</f>
        <v>0</v>
      </c>
      <c r="AH2147" s="90" t="b">
        <f>OR(MONTH(Taulukko1[[#This Row],[Loppu PVM]])&lt;=6,AND(MONTH(Taulukko1[[#This Row],[Loppu PVM]] )=6))</f>
        <v>0</v>
      </c>
    </row>
    <row r="2148" spans="1:34" ht="12.75" customHeight="1">
      <c r="A2148" s="21" t="s">
        <v>1349</v>
      </c>
      <c r="B2148" s="23">
        <v>41214</v>
      </c>
      <c r="C2148" s="21" t="s">
        <v>4320</v>
      </c>
      <c r="D2148" s="24"/>
      <c r="E2148" s="62">
        <v>20</v>
      </c>
      <c r="F2148" s="23">
        <v>41263</v>
      </c>
      <c r="G2148" s="24">
        <v>6</v>
      </c>
      <c r="H2148" s="22">
        <v>20</v>
      </c>
      <c r="I2148" s="126">
        <f>INDEX('TOL2008'!B:B,MATCH(A2148,'TOL2008'!A:A,0))</f>
        <v>71201</v>
      </c>
      <c r="J2148" s="126" t="str">
        <f>INDEX(Pääluokka!$H$2:$H$100,MATCH(VALUE(LEFT(Taulukko1[[#This Row],[TOL2008]],2)),Pääluokka!$G$2:$G$100,0))</f>
        <v>Ammatillinen, tieteellinen ja tekninen toiminta</v>
      </c>
      <c r="K2148" s="126" t="str">
        <f>INDEX(Pääluokka!$I$2:$I$100,MATCH(VALUE(LEFT(Taulukko1[[#This Row],[TOL2008]],2)),Pääluokka!$G$2:$G$100,0))</f>
        <v>Palvelualat (G-N, R, S)</v>
      </c>
      <c r="L2148" s="41">
        <f t="shared" si="330"/>
        <v>49</v>
      </c>
      <c r="M2148" s="43">
        <f t="shared" si="331"/>
        <v>41214</v>
      </c>
      <c r="N2148" s="43">
        <f t="shared" si="332"/>
        <v>41263</v>
      </c>
      <c r="O2148" s="43">
        <f t="shared" si="333"/>
        <v>41214</v>
      </c>
      <c r="P2148" s="43">
        <f t="shared" si="334"/>
        <v>41244</v>
      </c>
      <c r="Q2148" s="41">
        <f t="shared" si="335"/>
        <v>2012</v>
      </c>
      <c r="R2148" s="41">
        <f t="shared" si="336"/>
        <v>2012</v>
      </c>
      <c r="S2148" s="43" t="str">
        <f>YEAR(Taulukko1[[#This Row],[Alku KK]])&amp;"Q"&amp;ROUNDDOWN((MONTH(Taulukko1[[#This Row],[Alku KK]])-1)/3+1,0)</f>
        <v>2012Q4</v>
      </c>
      <c r="T2148" s="43" t="str">
        <f>YEAR(Taulukko1[[#This Row],[Loppu KK]])&amp;"Q"&amp;ROUNDDOWN((MONTH(Taulukko1[[#This Row],[Loppu KK]])-1)/3+1,0)</f>
        <v>2012Q4</v>
      </c>
      <c r="U2148" s="66">
        <f>IF(COUNT(Taulukko1[[#This Row],[Neuvottelujen alaiset ]])=1,Taulukko1[[#This Row],[Neuvottelujen alaiset ]],Taulukko1[[#This Row],[Vähennystarve]])</f>
        <v>20</v>
      </c>
      <c r="V2148" s="44">
        <f t="shared" si="337"/>
        <v>1</v>
      </c>
      <c r="W2148" s="44">
        <f t="shared" si="338"/>
        <v>0.3</v>
      </c>
      <c r="X2148" s="44">
        <f t="shared" si="339"/>
        <v>0.3</v>
      </c>
      <c r="Y2148" s="90" t="b">
        <f>AND(MONTH(Taulukko1[[#This Row],[Alku PVM]] )=6,DAY(Taulukko1[[#This Row],[Alku PVM]] )&gt;19)</f>
        <v>0</v>
      </c>
      <c r="Z2148" s="90" t="b">
        <f>AND(MONTH(Taulukko1[[#This Row],[Loppu PVM]] )=6,DAY(Taulukko1[[#This Row],[Loppu PVM]] )&gt;19)</f>
        <v>0</v>
      </c>
      <c r="AA2148" s="90" t="b">
        <f>OR(MONTH(Taulukko1[[#This Row],[Alku PVM]] )&lt;=5,AND(MONTH(Taulukko1[[#This Row],[Alku PVM]] )=6,DAY(Taulukko1[[#This Row],[Alku PVM]] )&lt;20))</f>
        <v>0</v>
      </c>
      <c r="AB2148" s="90" t="b">
        <f>OR(MONTH(Taulukko1[[#This Row],[Loppu PVM]])&lt;=5,AND(MONTH(Taulukko1[[#This Row],[Loppu PVM]] )=6,DAY(Taulukko1[[#This Row],[Loppu PVM]])&lt;20))</f>
        <v>0</v>
      </c>
      <c r="AC2148" s="90" t="b">
        <f>OR(MONTH(Taulukko1[[#This Row],[Alku PVM]] )&lt;=3,AND(MONTH(Taulukko1[[#This Row],[Alku PVM]] )=3))</f>
        <v>0</v>
      </c>
      <c r="AD2148" s="90" t="b">
        <f>OR(MONTH(Taulukko1[[#This Row],[Loppu PVM]] )&lt;=3,AND(MONTH(Taulukko1[[#This Row],[Loppu PVM]] )=3))</f>
        <v>0</v>
      </c>
      <c r="AE2148" s="90" t="b">
        <f>OR(MONTH(Taulukko1[[#This Row],[Alku PVM]] )&lt;=9,AND(MONTH(Taulukko1[[#This Row],[Alku PVM]] )=9))</f>
        <v>0</v>
      </c>
      <c r="AF2148" s="90" t="b">
        <f>OR(MONTH(Taulukko1[[#This Row],[Loppu PVM]])&lt;=9,AND(MONTH(Taulukko1[[#This Row],[Loppu PVM]] )=9))</f>
        <v>0</v>
      </c>
      <c r="AG2148" s="90" t="b">
        <f>OR(MONTH(Taulukko1[[#This Row],[Alku PVM]] )&lt;=6,AND(MONTH(Taulukko1[[#This Row],[Alku PVM]] )=6))</f>
        <v>0</v>
      </c>
      <c r="AH2148" s="90" t="b">
        <f>OR(MONTH(Taulukko1[[#This Row],[Loppu PVM]])&lt;=6,AND(MONTH(Taulukko1[[#This Row],[Loppu PVM]] )=6))</f>
        <v>0</v>
      </c>
    </row>
    <row r="2149" spans="1:34" ht="12.75" customHeight="1">
      <c r="A2149" s="21" t="s">
        <v>1285</v>
      </c>
      <c r="B2149" s="23">
        <v>41214</v>
      </c>
      <c r="C2149" s="21" t="s">
        <v>4272</v>
      </c>
      <c r="D2149" s="24"/>
      <c r="E2149" s="62">
        <v>100</v>
      </c>
      <c r="F2149" s="23">
        <v>41256</v>
      </c>
      <c r="G2149" s="24">
        <v>80</v>
      </c>
      <c r="H2149" s="22">
        <v>100</v>
      </c>
      <c r="I2149" s="126">
        <f>INDEX('TOL2008'!B:B,MATCH(A2149,'TOL2008'!A:A,0))</f>
        <v>24510</v>
      </c>
      <c r="J2149" s="126" t="str">
        <f>INDEX(Pääluokka!$H$2:$H$100,MATCH(VALUE(LEFT(Taulukko1[[#This Row],[TOL2008]],2)),Pääluokka!$G$2:$G$100,0))</f>
        <v>Teollisuus</v>
      </c>
      <c r="K2149" s="126" t="str">
        <f>INDEX(Pääluokka!$I$2:$I$100,MATCH(VALUE(LEFT(Taulukko1[[#This Row],[TOL2008]],2)),Pääluokka!$G$2:$G$100,0))</f>
        <v>Teollisuus (C-E)</v>
      </c>
      <c r="L2149" s="41">
        <f t="shared" si="330"/>
        <v>42</v>
      </c>
      <c r="M2149" s="43">
        <f t="shared" si="331"/>
        <v>41214</v>
      </c>
      <c r="N2149" s="43">
        <f t="shared" si="332"/>
        <v>41256</v>
      </c>
      <c r="O2149" s="43">
        <f t="shared" si="333"/>
        <v>41214</v>
      </c>
      <c r="P2149" s="43">
        <f t="shared" si="334"/>
        <v>41244</v>
      </c>
      <c r="Q2149" s="41">
        <f t="shared" si="335"/>
        <v>2012</v>
      </c>
      <c r="R2149" s="41">
        <f t="shared" si="336"/>
        <v>2012</v>
      </c>
      <c r="S2149" s="43" t="str">
        <f>YEAR(Taulukko1[[#This Row],[Alku KK]])&amp;"Q"&amp;ROUNDDOWN((MONTH(Taulukko1[[#This Row],[Alku KK]])-1)/3+1,0)</f>
        <v>2012Q4</v>
      </c>
      <c r="T2149" s="43" t="str">
        <f>YEAR(Taulukko1[[#This Row],[Loppu KK]])&amp;"Q"&amp;ROUNDDOWN((MONTH(Taulukko1[[#This Row],[Loppu KK]])-1)/3+1,0)</f>
        <v>2012Q4</v>
      </c>
      <c r="U2149" s="66">
        <f>IF(COUNT(Taulukko1[[#This Row],[Neuvottelujen alaiset ]])=1,Taulukko1[[#This Row],[Neuvottelujen alaiset ]],Taulukko1[[#This Row],[Vähennystarve]])</f>
        <v>100</v>
      </c>
      <c r="V2149" s="44">
        <f t="shared" si="337"/>
        <v>1</v>
      </c>
      <c r="W2149" s="44">
        <f t="shared" si="338"/>
        <v>0.8</v>
      </c>
      <c r="X2149" s="44">
        <f t="shared" si="339"/>
        <v>0.8</v>
      </c>
      <c r="Y2149" s="90" t="b">
        <f>AND(MONTH(Taulukko1[[#This Row],[Alku PVM]] )=6,DAY(Taulukko1[[#This Row],[Alku PVM]] )&gt;19)</f>
        <v>0</v>
      </c>
      <c r="Z2149" s="90" t="b">
        <f>AND(MONTH(Taulukko1[[#This Row],[Loppu PVM]] )=6,DAY(Taulukko1[[#This Row],[Loppu PVM]] )&gt;19)</f>
        <v>0</v>
      </c>
      <c r="AA2149" s="90" t="b">
        <f>OR(MONTH(Taulukko1[[#This Row],[Alku PVM]] )&lt;=5,AND(MONTH(Taulukko1[[#This Row],[Alku PVM]] )=6,DAY(Taulukko1[[#This Row],[Alku PVM]] )&lt;20))</f>
        <v>0</v>
      </c>
      <c r="AB2149" s="90" t="b">
        <f>OR(MONTH(Taulukko1[[#This Row],[Loppu PVM]])&lt;=5,AND(MONTH(Taulukko1[[#This Row],[Loppu PVM]] )=6,DAY(Taulukko1[[#This Row],[Loppu PVM]])&lt;20))</f>
        <v>0</v>
      </c>
      <c r="AC2149" s="90" t="b">
        <f>OR(MONTH(Taulukko1[[#This Row],[Alku PVM]] )&lt;=3,AND(MONTH(Taulukko1[[#This Row],[Alku PVM]] )=3))</f>
        <v>0</v>
      </c>
      <c r="AD2149" s="90" t="b">
        <f>OR(MONTH(Taulukko1[[#This Row],[Loppu PVM]] )&lt;=3,AND(MONTH(Taulukko1[[#This Row],[Loppu PVM]] )=3))</f>
        <v>0</v>
      </c>
      <c r="AE2149" s="90" t="b">
        <f>OR(MONTH(Taulukko1[[#This Row],[Alku PVM]] )&lt;=9,AND(MONTH(Taulukko1[[#This Row],[Alku PVM]] )=9))</f>
        <v>0</v>
      </c>
      <c r="AF2149" s="90" t="b">
        <f>OR(MONTH(Taulukko1[[#This Row],[Loppu PVM]])&lt;=9,AND(MONTH(Taulukko1[[#This Row],[Loppu PVM]] )=9))</f>
        <v>0</v>
      </c>
      <c r="AG2149" s="90" t="b">
        <f>OR(MONTH(Taulukko1[[#This Row],[Alku PVM]] )&lt;=6,AND(MONTH(Taulukko1[[#This Row],[Alku PVM]] )=6))</f>
        <v>0</v>
      </c>
      <c r="AH2149" s="90" t="b">
        <f>OR(MONTH(Taulukko1[[#This Row],[Loppu PVM]])&lt;=6,AND(MONTH(Taulukko1[[#This Row],[Loppu PVM]] )=6))</f>
        <v>0</v>
      </c>
    </row>
    <row r="2150" spans="1:34" ht="12.75" customHeight="1">
      <c r="A2150" s="21" t="s">
        <v>4182</v>
      </c>
      <c r="B2150" s="23">
        <v>41214</v>
      </c>
      <c r="C2150" s="21" t="s">
        <v>4181</v>
      </c>
      <c r="D2150" s="24">
        <v>10</v>
      </c>
      <c r="E2150" s="62">
        <v>10</v>
      </c>
      <c r="F2150" s="23"/>
      <c r="G2150" s="24"/>
      <c r="H2150" s="22">
        <v>10</v>
      </c>
      <c r="I2150" s="126" t="e">
        <f>INDEX('TOL2008'!B:B,MATCH(A2150,'TOL2008'!A:A,0))</f>
        <v>#N/A</v>
      </c>
      <c r="J2150" s="126" t="e">
        <f>INDEX(Pääluokka!$H$2:$H$100,MATCH(VALUE(LEFT(Taulukko1[[#This Row],[TOL2008]],2)),Pääluokka!$G$2:$G$100,0))</f>
        <v>#N/A</v>
      </c>
      <c r="K2150" s="126" t="e">
        <f>INDEX(Pääluokka!$I$2:$I$100,MATCH(VALUE(LEFT(Taulukko1[[#This Row],[TOL2008]],2)),Pääluokka!$G$2:$G$100,0))</f>
        <v>#N/A</v>
      </c>
      <c r="L2150" s="41" t="str">
        <f t="shared" si="330"/>
        <v>NA</v>
      </c>
      <c r="M2150" s="43">
        <f t="shared" si="331"/>
        <v>41214</v>
      </c>
      <c r="N2150" s="43">
        <f t="shared" si="332"/>
        <v>41265</v>
      </c>
      <c r="O2150" s="43">
        <f t="shared" si="333"/>
        <v>41214</v>
      </c>
      <c r="P2150" s="43">
        <f t="shared" si="334"/>
        <v>41244</v>
      </c>
      <c r="Q2150" s="41">
        <f t="shared" si="335"/>
        <v>2012</v>
      </c>
      <c r="R2150" s="41">
        <f t="shared" si="336"/>
        <v>2012</v>
      </c>
      <c r="S2150" s="43" t="str">
        <f>YEAR(Taulukko1[[#This Row],[Alku KK]])&amp;"Q"&amp;ROUNDDOWN((MONTH(Taulukko1[[#This Row],[Alku KK]])-1)/3+1,0)</f>
        <v>2012Q4</v>
      </c>
      <c r="T2150" s="43" t="str">
        <f>YEAR(Taulukko1[[#This Row],[Loppu KK]])&amp;"Q"&amp;ROUNDDOWN((MONTH(Taulukko1[[#This Row],[Loppu KK]])-1)/3+1,0)</f>
        <v>2012Q4</v>
      </c>
      <c r="U2150" s="66">
        <f>IF(COUNT(Taulukko1[[#This Row],[Neuvottelujen alaiset ]])=1,Taulukko1[[#This Row],[Neuvottelujen alaiset ]],Taulukko1[[#This Row],[Vähennystarve]])</f>
        <v>10</v>
      </c>
      <c r="V2150" s="44">
        <f t="shared" si="337"/>
        <v>1</v>
      </c>
      <c r="W2150" s="44" t="str">
        <f t="shared" si="338"/>
        <v>NA</v>
      </c>
      <c r="X2150" s="44" t="str">
        <f t="shared" si="339"/>
        <v>NA</v>
      </c>
      <c r="Y2150" s="90" t="b">
        <f>AND(MONTH(Taulukko1[[#This Row],[Alku PVM]] )=6,DAY(Taulukko1[[#This Row],[Alku PVM]] )&gt;19)</f>
        <v>0</v>
      </c>
      <c r="Z2150" s="90" t="b">
        <f>AND(MONTH(Taulukko1[[#This Row],[Loppu PVM]] )=6,DAY(Taulukko1[[#This Row],[Loppu PVM]] )&gt;19)</f>
        <v>0</v>
      </c>
      <c r="AA2150" s="90" t="b">
        <f>OR(MONTH(Taulukko1[[#This Row],[Alku PVM]] )&lt;=5,AND(MONTH(Taulukko1[[#This Row],[Alku PVM]] )=6,DAY(Taulukko1[[#This Row],[Alku PVM]] )&lt;20))</f>
        <v>0</v>
      </c>
      <c r="AB2150" s="90" t="b">
        <f>OR(MONTH(Taulukko1[[#This Row],[Loppu PVM]])&lt;=5,AND(MONTH(Taulukko1[[#This Row],[Loppu PVM]] )=6,DAY(Taulukko1[[#This Row],[Loppu PVM]])&lt;20))</f>
        <v>0</v>
      </c>
      <c r="AC2150" s="90" t="b">
        <f>OR(MONTH(Taulukko1[[#This Row],[Alku PVM]] )&lt;=3,AND(MONTH(Taulukko1[[#This Row],[Alku PVM]] )=3))</f>
        <v>0</v>
      </c>
      <c r="AD2150" s="90" t="b">
        <f>OR(MONTH(Taulukko1[[#This Row],[Loppu PVM]] )&lt;=3,AND(MONTH(Taulukko1[[#This Row],[Loppu PVM]] )=3))</f>
        <v>0</v>
      </c>
      <c r="AE2150" s="90" t="b">
        <f>OR(MONTH(Taulukko1[[#This Row],[Alku PVM]] )&lt;=9,AND(MONTH(Taulukko1[[#This Row],[Alku PVM]] )=9))</f>
        <v>0</v>
      </c>
      <c r="AF2150" s="90" t="b">
        <f>OR(MONTH(Taulukko1[[#This Row],[Loppu PVM]])&lt;=9,AND(MONTH(Taulukko1[[#This Row],[Loppu PVM]] )=9))</f>
        <v>0</v>
      </c>
      <c r="AG2150" s="90" t="b">
        <f>OR(MONTH(Taulukko1[[#This Row],[Alku PVM]] )&lt;=6,AND(MONTH(Taulukko1[[#This Row],[Alku PVM]] )=6))</f>
        <v>0</v>
      </c>
      <c r="AH2150" s="90" t="b">
        <f>OR(MONTH(Taulukko1[[#This Row],[Loppu PVM]])&lt;=6,AND(MONTH(Taulukko1[[#This Row],[Loppu PVM]] )=6))</f>
        <v>0</v>
      </c>
    </row>
    <row r="2151" spans="1:34" ht="12.75" customHeight="1">
      <c r="A2151" s="21" t="s">
        <v>4154</v>
      </c>
      <c r="B2151" s="23">
        <v>41214</v>
      </c>
      <c r="C2151" s="21" t="s">
        <v>4153</v>
      </c>
      <c r="D2151" s="24">
        <v>38</v>
      </c>
      <c r="F2151" s="23">
        <v>41257</v>
      </c>
      <c r="G2151" s="24">
        <v>0</v>
      </c>
      <c r="H2151" s="22">
        <v>38</v>
      </c>
      <c r="I2151" s="126" t="e">
        <f>INDEX('TOL2008'!B:B,MATCH(A2151,'TOL2008'!A:A,0))</f>
        <v>#N/A</v>
      </c>
      <c r="J2151" s="126" t="e">
        <f>INDEX(Pääluokka!$H$2:$H$100,MATCH(VALUE(LEFT(Taulukko1[[#This Row],[TOL2008]],2)),Pääluokka!$G$2:$G$100,0))</f>
        <v>#N/A</v>
      </c>
      <c r="K2151" s="126" t="e">
        <f>INDEX(Pääluokka!$I$2:$I$100,MATCH(VALUE(LEFT(Taulukko1[[#This Row],[TOL2008]],2)),Pääluokka!$G$2:$G$100,0))</f>
        <v>#N/A</v>
      </c>
      <c r="L2151" s="41">
        <f t="shared" si="330"/>
        <v>43</v>
      </c>
      <c r="M2151" s="43">
        <f t="shared" si="331"/>
        <v>41214</v>
      </c>
      <c r="N2151" s="43">
        <f t="shared" si="332"/>
        <v>41257</v>
      </c>
      <c r="O2151" s="43">
        <f t="shared" si="333"/>
        <v>41214</v>
      </c>
      <c r="P2151" s="43">
        <f t="shared" si="334"/>
        <v>41244</v>
      </c>
      <c r="Q2151" s="41">
        <f t="shared" si="335"/>
        <v>2012</v>
      </c>
      <c r="R2151" s="41">
        <f t="shared" si="336"/>
        <v>2012</v>
      </c>
      <c r="S2151" s="43" t="str">
        <f>YEAR(Taulukko1[[#This Row],[Alku KK]])&amp;"Q"&amp;ROUNDDOWN((MONTH(Taulukko1[[#This Row],[Alku KK]])-1)/3+1,0)</f>
        <v>2012Q4</v>
      </c>
      <c r="T2151" s="43" t="str">
        <f>YEAR(Taulukko1[[#This Row],[Loppu KK]])&amp;"Q"&amp;ROUNDDOWN((MONTH(Taulukko1[[#This Row],[Loppu KK]])-1)/3+1,0)</f>
        <v>2012Q4</v>
      </c>
      <c r="U2151" s="66">
        <f>IF(COUNT(Taulukko1[[#This Row],[Neuvottelujen alaiset ]])=1,Taulukko1[[#This Row],[Neuvottelujen alaiset ]],Taulukko1[[#This Row],[Vähennystarve]])</f>
        <v>38</v>
      </c>
      <c r="V2151" s="44" t="str">
        <f t="shared" si="337"/>
        <v>NA</v>
      </c>
      <c r="W2151" s="44">
        <f t="shared" si="338"/>
        <v>0</v>
      </c>
      <c r="X2151" s="44" t="str">
        <f t="shared" si="339"/>
        <v>NA</v>
      </c>
      <c r="Y2151" s="90" t="b">
        <f>AND(MONTH(Taulukko1[[#This Row],[Alku PVM]] )=6,DAY(Taulukko1[[#This Row],[Alku PVM]] )&gt;19)</f>
        <v>0</v>
      </c>
      <c r="Z2151" s="90" t="b">
        <f>AND(MONTH(Taulukko1[[#This Row],[Loppu PVM]] )=6,DAY(Taulukko1[[#This Row],[Loppu PVM]] )&gt;19)</f>
        <v>0</v>
      </c>
      <c r="AA2151" s="90" t="b">
        <f>OR(MONTH(Taulukko1[[#This Row],[Alku PVM]] )&lt;=5,AND(MONTH(Taulukko1[[#This Row],[Alku PVM]] )=6,DAY(Taulukko1[[#This Row],[Alku PVM]] )&lt;20))</f>
        <v>0</v>
      </c>
      <c r="AB2151" s="90" t="b">
        <f>OR(MONTH(Taulukko1[[#This Row],[Loppu PVM]])&lt;=5,AND(MONTH(Taulukko1[[#This Row],[Loppu PVM]] )=6,DAY(Taulukko1[[#This Row],[Loppu PVM]])&lt;20))</f>
        <v>0</v>
      </c>
      <c r="AC2151" s="90" t="b">
        <f>OR(MONTH(Taulukko1[[#This Row],[Alku PVM]] )&lt;=3,AND(MONTH(Taulukko1[[#This Row],[Alku PVM]] )=3))</f>
        <v>0</v>
      </c>
      <c r="AD2151" s="90" t="b">
        <f>OR(MONTH(Taulukko1[[#This Row],[Loppu PVM]] )&lt;=3,AND(MONTH(Taulukko1[[#This Row],[Loppu PVM]] )=3))</f>
        <v>0</v>
      </c>
      <c r="AE2151" s="90" t="b">
        <f>OR(MONTH(Taulukko1[[#This Row],[Alku PVM]] )&lt;=9,AND(MONTH(Taulukko1[[#This Row],[Alku PVM]] )=9))</f>
        <v>0</v>
      </c>
      <c r="AF2151" s="90" t="b">
        <f>OR(MONTH(Taulukko1[[#This Row],[Loppu PVM]])&lt;=9,AND(MONTH(Taulukko1[[#This Row],[Loppu PVM]] )=9))</f>
        <v>0</v>
      </c>
      <c r="AG2151" s="90" t="b">
        <f>OR(MONTH(Taulukko1[[#This Row],[Alku PVM]] )&lt;=6,AND(MONTH(Taulukko1[[#This Row],[Alku PVM]] )=6))</f>
        <v>0</v>
      </c>
      <c r="AH2151" s="90" t="b">
        <f>OR(MONTH(Taulukko1[[#This Row],[Loppu PVM]])&lt;=6,AND(MONTH(Taulukko1[[#This Row],[Loppu PVM]] )=6))</f>
        <v>0</v>
      </c>
    </row>
    <row r="2152" spans="1:34" ht="12.75" customHeight="1">
      <c r="A2152" t="s">
        <v>1115</v>
      </c>
      <c r="B2152" s="23">
        <v>41214</v>
      </c>
      <c r="C2152" t="s">
        <v>4139</v>
      </c>
      <c r="D2152" s="5">
        <v>120</v>
      </c>
      <c r="F2152" s="4">
        <v>41235</v>
      </c>
      <c r="G2152" s="5">
        <v>0</v>
      </c>
      <c r="H2152" s="22">
        <v>120</v>
      </c>
      <c r="I2152" s="126">
        <f>INDEX('TOL2008'!B:B,MATCH(A2152,'TOL2008'!A:A,0))</f>
        <v>41200</v>
      </c>
      <c r="J2152" s="126" t="str">
        <f>INDEX(Pääluokka!$H$2:$H$100,MATCH(VALUE(LEFT(Taulukko1[[#This Row],[TOL2008]],2)),Pääluokka!$G$2:$G$100,0))</f>
        <v>Rakentaminen</v>
      </c>
      <c r="K2152" s="126" t="str">
        <f>INDEX(Pääluokka!$I$2:$I$100,MATCH(VALUE(LEFT(Taulukko1[[#This Row],[TOL2008]],2)),Pääluokka!$G$2:$G$100,0))</f>
        <v>Rakentaminen (F)</v>
      </c>
      <c r="L2152" s="41">
        <f t="shared" si="330"/>
        <v>21</v>
      </c>
      <c r="M2152" s="43">
        <f t="shared" si="331"/>
        <v>41214</v>
      </c>
      <c r="N2152" s="43">
        <f t="shared" si="332"/>
        <v>41235</v>
      </c>
      <c r="O2152" s="43">
        <f t="shared" si="333"/>
        <v>41214</v>
      </c>
      <c r="P2152" s="43">
        <f t="shared" si="334"/>
        <v>41214</v>
      </c>
      <c r="Q2152" s="41">
        <f t="shared" si="335"/>
        <v>2012</v>
      </c>
      <c r="R2152" s="41">
        <f t="shared" si="336"/>
        <v>2012</v>
      </c>
      <c r="S2152" s="43" t="str">
        <f>YEAR(Taulukko1[[#This Row],[Alku KK]])&amp;"Q"&amp;ROUNDDOWN((MONTH(Taulukko1[[#This Row],[Alku KK]])-1)/3+1,0)</f>
        <v>2012Q4</v>
      </c>
      <c r="T2152" s="43" t="str">
        <f>YEAR(Taulukko1[[#This Row],[Loppu KK]])&amp;"Q"&amp;ROUNDDOWN((MONTH(Taulukko1[[#This Row],[Loppu KK]])-1)/3+1,0)</f>
        <v>2012Q4</v>
      </c>
      <c r="U2152" s="66">
        <f>IF(COUNT(Taulukko1[[#This Row],[Neuvottelujen alaiset ]])=1,Taulukko1[[#This Row],[Neuvottelujen alaiset ]],Taulukko1[[#This Row],[Vähennystarve]])</f>
        <v>120</v>
      </c>
      <c r="V2152" s="44" t="str">
        <f t="shared" si="337"/>
        <v>NA</v>
      </c>
      <c r="W2152" s="44">
        <f t="shared" si="338"/>
        <v>0</v>
      </c>
      <c r="X2152" s="44" t="str">
        <f t="shared" si="339"/>
        <v>NA</v>
      </c>
      <c r="Y2152" s="90" t="b">
        <f>AND(MONTH(Taulukko1[[#This Row],[Alku PVM]] )=6,DAY(Taulukko1[[#This Row],[Alku PVM]] )&gt;19)</f>
        <v>0</v>
      </c>
      <c r="Z2152" s="90" t="b">
        <f>AND(MONTH(Taulukko1[[#This Row],[Loppu PVM]] )=6,DAY(Taulukko1[[#This Row],[Loppu PVM]] )&gt;19)</f>
        <v>0</v>
      </c>
      <c r="AA2152" s="90" t="b">
        <f>OR(MONTH(Taulukko1[[#This Row],[Alku PVM]] )&lt;=5,AND(MONTH(Taulukko1[[#This Row],[Alku PVM]] )=6,DAY(Taulukko1[[#This Row],[Alku PVM]] )&lt;20))</f>
        <v>0</v>
      </c>
      <c r="AB2152" s="90" t="b">
        <f>OR(MONTH(Taulukko1[[#This Row],[Loppu PVM]])&lt;=5,AND(MONTH(Taulukko1[[#This Row],[Loppu PVM]] )=6,DAY(Taulukko1[[#This Row],[Loppu PVM]])&lt;20))</f>
        <v>0</v>
      </c>
      <c r="AC2152" s="90" t="b">
        <f>OR(MONTH(Taulukko1[[#This Row],[Alku PVM]] )&lt;=3,AND(MONTH(Taulukko1[[#This Row],[Alku PVM]] )=3))</f>
        <v>0</v>
      </c>
      <c r="AD2152" s="90" t="b">
        <f>OR(MONTH(Taulukko1[[#This Row],[Loppu PVM]] )&lt;=3,AND(MONTH(Taulukko1[[#This Row],[Loppu PVM]] )=3))</f>
        <v>0</v>
      </c>
      <c r="AE2152" s="90" t="b">
        <f>OR(MONTH(Taulukko1[[#This Row],[Alku PVM]] )&lt;=9,AND(MONTH(Taulukko1[[#This Row],[Alku PVM]] )=9))</f>
        <v>0</v>
      </c>
      <c r="AF2152" s="90" t="b">
        <f>OR(MONTH(Taulukko1[[#This Row],[Loppu PVM]])&lt;=9,AND(MONTH(Taulukko1[[#This Row],[Loppu PVM]] )=9))</f>
        <v>0</v>
      </c>
      <c r="AG2152" s="90" t="b">
        <f>OR(MONTH(Taulukko1[[#This Row],[Alku PVM]] )&lt;=6,AND(MONTH(Taulukko1[[#This Row],[Alku PVM]] )=6))</f>
        <v>0</v>
      </c>
      <c r="AH2152" s="90" t="b">
        <f>OR(MONTH(Taulukko1[[#This Row],[Loppu PVM]])&lt;=6,AND(MONTH(Taulukko1[[#This Row],[Loppu PVM]] )=6))</f>
        <v>0</v>
      </c>
    </row>
    <row r="2153" spans="1:34" ht="12.75" customHeight="1">
      <c r="A2153" s="21" t="s">
        <v>4096</v>
      </c>
      <c r="B2153" s="23">
        <v>41214</v>
      </c>
      <c r="C2153" s="21" t="s">
        <v>302</v>
      </c>
      <c r="D2153" s="24" t="s">
        <v>25</v>
      </c>
      <c r="F2153" s="23">
        <v>41248</v>
      </c>
      <c r="G2153" s="24">
        <v>9</v>
      </c>
      <c r="H2153" s="22">
        <v>9</v>
      </c>
      <c r="I2153" s="126" t="e">
        <f>INDEX('TOL2008'!B:B,MATCH(A2153,'TOL2008'!A:A,0))</f>
        <v>#N/A</v>
      </c>
      <c r="J2153" s="126" t="e">
        <f>INDEX(Pääluokka!$H$2:$H$100,MATCH(VALUE(LEFT(Taulukko1[[#This Row],[TOL2008]],2)),Pääluokka!$G$2:$G$100,0))</f>
        <v>#N/A</v>
      </c>
      <c r="K2153" s="126" t="e">
        <f>INDEX(Pääluokka!$I$2:$I$100,MATCH(VALUE(LEFT(Taulukko1[[#This Row],[TOL2008]],2)),Pääluokka!$G$2:$G$100,0))</f>
        <v>#N/A</v>
      </c>
      <c r="L2153" s="41">
        <f t="shared" si="330"/>
        <v>34</v>
      </c>
      <c r="M2153" s="43">
        <f t="shared" si="331"/>
        <v>41214</v>
      </c>
      <c r="N2153" s="43">
        <f t="shared" si="332"/>
        <v>41248</v>
      </c>
      <c r="O2153" s="43">
        <f t="shared" si="333"/>
        <v>41214</v>
      </c>
      <c r="P2153" s="43">
        <f t="shared" si="334"/>
        <v>41244</v>
      </c>
      <c r="Q2153" s="41">
        <f t="shared" si="335"/>
        <v>2012</v>
      </c>
      <c r="R2153" s="41">
        <f t="shared" si="336"/>
        <v>2012</v>
      </c>
      <c r="S2153" s="43" t="str">
        <f>YEAR(Taulukko1[[#This Row],[Alku KK]])&amp;"Q"&amp;ROUNDDOWN((MONTH(Taulukko1[[#This Row],[Alku KK]])-1)/3+1,0)</f>
        <v>2012Q4</v>
      </c>
      <c r="T2153" s="43" t="str">
        <f>YEAR(Taulukko1[[#This Row],[Loppu KK]])&amp;"Q"&amp;ROUNDDOWN((MONTH(Taulukko1[[#This Row],[Loppu KK]])-1)/3+1,0)</f>
        <v>2012Q4</v>
      </c>
      <c r="U2153" s="66">
        <f>IF(COUNT(Taulukko1[[#This Row],[Neuvottelujen alaiset ]])=1,Taulukko1[[#This Row],[Neuvottelujen alaiset ]],Taulukko1[[#This Row],[Vähennystarve]])</f>
        <v>9</v>
      </c>
      <c r="V2153" s="44" t="str">
        <f t="shared" si="337"/>
        <v>NA</v>
      </c>
      <c r="W2153" s="44">
        <f t="shared" si="338"/>
        <v>1</v>
      </c>
      <c r="X2153" s="44" t="str">
        <f t="shared" si="339"/>
        <v>NA</v>
      </c>
      <c r="Y2153" s="90" t="b">
        <f>AND(MONTH(Taulukko1[[#This Row],[Alku PVM]] )=6,DAY(Taulukko1[[#This Row],[Alku PVM]] )&gt;19)</f>
        <v>0</v>
      </c>
      <c r="Z2153" s="90" t="b">
        <f>AND(MONTH(Taulukko1[[#This Row],[Loppu PVM]] )=6,DAY(Taulukko1[[#This Row],[Loppu PVM]] )&gt;19)</f>
        <v>0</v>
      </c>
      <c r="AA2153" s="90" t="b">
        <f>OR(MONTH(Taulukko1[[#This Row],[Alku PVM]] )&lt;=5,AND(MONTH(Taulukko1[[#This Row],[Alku PVM]] )=6,DAY(Taulukko1[[#This Row],[Alku PVM]] )&lt;20))</f>
        <v>0</v>
      </c>
      <c r="AB2153" s="90" t="b">
        <f>OR(MONTH(Taulukko1[[#This Row],[Loppu PVM]])&lt;=5,AND(MONTH(Taulukko1[[#This Row],[Loppu PVM]] )=6,DAY(Taulukko1[[#This Row],[Loppu PVM]])&lt;20))</f>
        <v>0</v>
      </c>
      <c r="AC2153" s="90" t="b">
        <f>OR(MONTH(Taulukko1[[#This Row],[Alku PVM]] )&lt;=3,AND(MONTH(Taulukko1[[#This Row],[Alku PVM]] )=3))</f>
        <v>0</v>
      </c>
      <c r="AD2153" s="90" t="b">
        <f>OR(MONTH(Taulukko1[[#This Row],[Loppu PVM]] )&lt;=3,AND(MONTH(Taulukko1[[#This Row],[Loppu PVM]] )=3))</f>
        <v>0</v>
      </c>
      <c r="AE2153" s="90" t="b">
        <f>OR(MONTH(Taulukko1[[#This Row],[Alku PVM]] )&lt;=9,AND(MONTH(Taulukko1[[#This Row],[Alku PVM]] )=9))</f>
        <v>0</v>
      </c>
      <c r="AF2153" s="90" t="b">
        <f>OR(MONTH(Taulukko1[[#This Row],[Loppu PVM]])&lt;=9,AND(MONTH(Taulukko1[[#This Row],[Loppu PVM]] )=9))</f>
        <v>0</v>
      </c>
      <c r="AG2153" s="90" t="b">
        <f>OR(MONTH(Taulukko1[[#This Row],[Alku PVM]] )&lt;=6,AND(MONTH(Taulukko1[[#This Row],[Alku PVM]] )=6))</f>
        <v>0</v>
      </c>
      <c r="AH2153" s="90" t="b">
        <f>OR(MONTH(Taulukko1[[#This Row],[Loppu PVM]])&lt;=6,AND(MONTH(Taulukko1[[#This Row],[Loppu PVM]] )=6))</f>
        <v>0</v>
      </c>
    </row>
    <row r="2154" spans="1:34" ht="12.75" customHeight="1">
      <c r="A2154" s="21" t="s">
        <v>4077</v>
      </c>
      <c r="B2154" s="23">
        <v>41214</v>
      </c>
      <c r="C2154" s="21" t="s">
        <v>4076</v>
      </c>
      <c r="D2154" s="24" t="s">
        <v>25</v>
      </c>
      <c r="F2154" s="23">
        <v>41255</v>
      </c>
      <c r="G2154" s="24">
        <v>21</v>
      </c>
      <c r="H2154" s="22">
        <v>30</v>
      </c>
      <c r="I2154" s="126" t="e">
        <f>INDEX('TOL2008'!B:B,MATCH(A2154,'TOL2008'!A:A,0))</f>
        <v>#N/A</v>
      </c>
      <c r="J2154" s="126" t="e">
        <f>INDEX(Pääluokka!$H$2:$H$100,MATCH(VALUE(LEFT(Taulukko1[[#This Row],[TOL2008]],2)),Pääluokka!$G$2:$G$100,0))</f>
        <v>#N/A</v>
      </c>
      <c r="K2154" s="126" t="e">
        <f>INDEX(Pääluokka!$I$2:$I$100,MATCH(VALUE(LEFT(Taulukko1[[#This Row],[TOL2008]],2)),Pääluokka!$G$2:$G$100,0))</f>
        <v>#N/A</v>
      </c>
      <c r="L2154" s="41">
        <f t="shared" si="330"/>
        <v>41</v>
      </c>
      <c r="M2154" s="43">
        <f t="shared" si="331"/>
        <v>41214</v>
      </c>
      <c r="N2154" s="43">
        <f t="shared" si="332"/>
        <v>41255</v>
      </c>
      <c r="O2154" s="43">
        <f t="shared" si="333"/>
        <v>41214</v>
      </c>
      <c r="P2154" s="43">
        <f t="shared" si="334"/>
        <v>41244</v>
      </c>
      <c r="Q2154" s="41">
        <f t="shared" si="335"/>
        <v>2012</v>
      </c>
      <c r="R2154" s="41">
        <f t="shared" si="336"/>
        <v>2012</v>
      </c>
      <c r="S2154" s="43" t="str">
        <f>YEAR(Taulukko1[[#This Row],[Alku KK]])&amp;"Q"&amp;ROUNDDOWN((MONTH(Taulukko1[[#This Row],[Alku KK]])-1)/3+1,0)</f>
        <v>2012Q4</v>
      </c>
      <c r="T2154" s="43" t="str">
        <f>YEAR(Taulukko1[[#This Row],[Loppu KK]])&amp;"Q"&amp;ROUNDDOWN((MONTH(Taulukko1[[#This Row],[Loppu KK]])-1)/3+1,0)</f>
        <v>2012Q4</v>
      </c>
      <c r="U2154" s="66">
        <f>IF(COUNT(Taulukko1[[#This Row],[Neuvottelujen alaiset ]])=1,Taulukko1[[#This Row],[Neuvottelujen alaiset ]],Taulukko1[[#This Row],[Vähennystarve]])</f>
        <v>30</v>
      </c>
      <c r="V2154" s="44" t="str">
        <f t="shared" si="337"/>
        <v>NA</v>
      </c>
      <c r="W2154" s="44">
        <f t="shared" si="338"/>
        <v>0.7</v>
      </c>
      <c r="X2154" s="44" t="str">
        <f t="shared" si="339"/>
        <v>NA</v>
      </c>
      <c r="Y2154" s="90" t="b">
        <f>AND(MONTH(Taulukko1[[#This Row],[Alku PVM]] )=6,DAY(Taulukko1[[#This Row],[Alku PVM]] )&gt;19)</f>
        <v>0</v>
      </c>
      <c r="Z2154" s="90" t="b">
        <f>AND(MONTH(Taulukko1[[#This Row],[Loppu PVM]] )=6,DAY(Taulukko1[[#This Row],[Loppu PVM]] )&gt;19)</f>
        <v>0</v>
      </c>
      <c r="AA2154" s="90" t="b">
        <f>OR(MONTH(Taulukko1[[#This Row],[Alku PVM]] )&lt;=5,AND(MONTH(Taulukko1[[#This Row],[Alku PVM]] )=6,DAY(Taulukko1[[#This Row],[Alku PVM]] )&lt;20))</f>
        <v>0</v>
      </c>
      <c r="AB2154" s="90" t="b">
        <f>OR(MONTH(Taulukko1[[#This Row],[Loppu PVM]])&lt;=5,AND(MONTH(Taulukko1[[#This Row],[Loppu PVM]] )=6,DAY(Taulukko1[[#This Row],[Loppu PVM]])&lt;20))</f>
        <v>0</v>
      </c>
      <c r="AC2154" s="90" t="b">
        <f>OR(MONTH(Taulukko1[[#This Row],[Alku PVM]] )&lt;=3,AND(MONTH(Taulukko1[[#This Row],[Alku PVM]] )=3))</f>
        <v>0</v>
      </c>
      <c r="AD2154" s="90" t="b">
        <f>OR(MONTH(Taulukko1[[#This Row],[Loppu PVM]] )&lt;=3,AND(MONTH(Taulukko1[[#This Row],[Loppu PVM]] )=3))</f>
        <v>0</v>
      </c>
      <c r="AE2154" s="90" t="b">
        <f>OR(MONTH(Taulukko1[[#This Row],[Alku PVM]] )&lt;=9,AND(MONTH(Taulukko1[[#This Row],[Alku PVM]] )=9))</f>
        <v>0</v>
      </c>
      <c r="AF2154" s="90" t="b">
        <f>OR(MONTH(Taulukko1[[#This Row],[Loppu PVM]])&lt;=9,AND(MONTH(Taulukko1[[#This Row],[Loppu PVM]] )=9))</f>
        <v>0</v>
      </c>
      <c r="AG2154" s="90" t="b">
        <f>OR(MONTH(Taulukko1[[#This Row],[Alku PVM]] )&lt;=6,AND(MONTH(Taulukko1[[#This Row],[Alku PVM]] )=6))</f>
        <v>0</v>
      </c>
      <c r="AH2154" s="90" t="b">
        <f>OR(MONTH(Taulukko1[[#This Row],[Loppu PVM]])&lt;=6,AND(MONTH(Taulukko1[[#This Row],[Loppu PVM]] )=6))</f>
        <v>0</v>
      </c>
    </row>
    <row r="2155" spans="1:34" ht="12.75" customHeight="1">
      <c r="A2155" t="s">
        <v>1931</v>
      </c>
      <c r="B2155" s="23">
        <v>41214</v>
      </c>
      <c r="C2155" t="s">
        <v>4008</v>
      </c>
      <c r="F2155" s="4"/>
      <c r="G2155" s="5"/>
      <c r="H2155" s="22">
        <v>30</v>
      </c>
      <c r="I2155" s="126" t="e">
        <f>INDEX('TOL2008'!B:B,MATCH(A2155,'TOL2008'!A:A,0))</f>
        <v>#N/A</v>
      </c>
      <c r="J2155" s="126" t="e">
        <f>INDEX(Pääluokka!$H$2:$H$100,MATCH(VALUE(LEFT(Taulukko1[[#This Row],[TOL2008]],2)),Pääluokka!$G$2:$G$100,0))</f>
        <v>#N/A</v>
      </c>
      <c r="K2155" s="126" t="e">
        <f>INDEX(Pääluokka!$I$2:$I$100,MATCH(VALUE(LEFT(Taulukko1[[#This Row],[TOL2008]],2)),Pääluokka!$G$2:$G$100,0))</f>
        <v>#N/A</v>
      </c>
      <c r="L2155" s="41" t="str">
        <f t="shared" si="330"/>
        <v>NA</v>
      </c>
      <c r="M2155" s="43">
        <f t="shared" si="331"/>
        <v>41214</v>
      </c>
      <c r="N2155" s="43">
        <f t="shared" si="332"/>
        <v>41265</v>
      </c>
      <c r="O2155" s="43">
        <f t="shared" si="333"/>
        <v>41214</v>
      </c>
      <c r="P2155" s="43">
        <f t="shared" si="334"/>
        <v>41244</v>
      </c>
      <c r="Q2155" s="41">
        <f t="shared" si="335"/>
        <v>2012</v>
      </c>
      <c r="R2155" s="41">
        <f t="shared" si="336"/>
        <v>2012</v>
      </c>
      <c r="S2155" s="43" t="str">
        <f>YEAR(Taulukko1[[#This Row],[Alku KK]])&amp;"Q"&amp;ROUNDDOWN((MONTH(Taulukko1[[#This Row],[Alku KK]])-1)/3+1,0)</f>
        <v>2012Q4</v>
      </c>
      <c r="T2155" s="43" t="str">
        <f>YEAR(Taulukko1[[#This Row],[Loppu KK]])&amp;"Q"&amp;ROUNDDOWN((MONTH(Taulukko1[[#This Row],[Loppu KK]])-1)/3+1,0)</f>
        <v>2012Q4</v>
      </c>
      <c r="U2155" s="66">
        <f>IF(COUNT(Taulukko1[[#This Row],[Neuvottelujen alaiset ]])=1,Taulukko1[[#This Row],[Neuvottelujen alaiset ]],Taulukko1[[#This Row],[Vähennystarve]])</f>
        <v>30</v>
      </c>
      <c r="V2155" s="44" t="str">
        <f t="shared" si="337"/>
        <v>NA</v>
      </c>
      <c r="W2155" s="44" t="str">
        <f t="shared" si="338"/>
        <v>NA</v>
      </c>
      <c r="X2155" s="44" t="str">
        <f t="shared" si="339"/>
        <v>NA</v>
      </c>
      <c r="Y2155" s="90" t="b">
        <f>AND(MONTH(Taulukko1[[#This Row],[Alku PVM]] )=6,DAY(Taulukko1[[#This Row],[Alku PVM]] )&gt;19)</f>
        <v>0</v>
      </c>
      <c r="Z2155" s="90" t="b">
        <f>AND(MONTH(Taulukko1[[#This Row],[Loppu PVM]] )=6,DAY(Taulukko1[[#This Row],[Loppu PVM]] )&gt;19)</f>
        <v>0</v>
      </c>
      <c r="AA2155" s="90" t="b">
        <f>OR(MONTH(Taulukko1[[#This Row],[Alku PVM]] )&lt;=5,AND(MONTH(Taulukko1[[#This Row],[Alku PVM]] )=6,DAY(Taulukko1[[#This Row],[Alku PVM]] )&lt;20))</f>
        <v>0</v>
      </c>
      <c r="AB2155" s="90" t="b">
        <f>OR(MONTH(Taulukko1[[#This Row],[Loppu PVM]])&lt;=5,AND(MONTH(Taulukko1[[#This Row],[Loppu PVM]] )=6,DAY(Taulukko1[[#This Row],[Loppu PVM]])&lt;20))</f>
        <v>0</v>
      </c>
      <c r="AC2155" s="90" t="b">
        <f>OR(MONTH(Taulukko1[[#This Row],[Alku PVM]] )&lt;=3,AND(MONTH(Taulukko1[[#This Row],[Alku PVM]] )=3))</f>
        <v>0</v>
      </c>
      <c r="AD2155" s="90" t="b">
        <f>OR(MONTH(Taulukko1[[#This Row],[Loppu PVM]] )&lt;=3,AND(MONTH(Taulukko1[[#This Row],[Loppu PVM]] )=3))</f>
        <v>0</v>
      </c>
      <c r="AE2155" s="90" t="b">
        <f>OR(MONTH(Taulukko1[[#This Row],[Alku PVM]] )&lt;=9,AND(MONTH(Taulukko1[[#This Row],[Alku PVM]] )=9))</f>
        <v>0</v>
      </c>
      <c r="AF2155" s="90" t="b">
        <f>OR(MONTH(Taulukko1[[#This Row],[Loppu PVM]])&lt;=9,AND(MONTH(Taulukko1[[#This Row],[Loppu PVM]] )=9))</f>
        <v>0</v>
      </c>
      <c r="AG2155" s="90" t="b">
        <f>OR(MONTH(Taulukko1[[#This Row],[Alku PVM]] )&lt;=6,AND(MONTH(Taulukko1[[#This Row],[Alku PVM]] )=6))</f>
        <v>0</v>
      </c>
      <c r="AH2155" s="90" t="b">
        <f>OR(MONTH(Taulukko1[[#This Row],[Loppu PVM]])&lt;=6,AND(MONTH(Taulukko1[[#This Row],[Loppu PVM]] )=6))</f>
        <v>0</v>
      </c>
    </row>
    <row r="2156" spans="1:34" ht="12.75" customHeight="1">
      <c r="A2156" s="21" t="s">
        <v>3957</v>
      </c>
      <c r="B2156" s="23">
        <v>41214</v>
      </c>
      <c r="C2156" s="21" t="s">
        <v>3956</v>
      </c>
      <c r="D2156" s="24"/>
      <c r="F2156" s="23">
        <v>41254</v>
      </c>
      <c r="G2156" s="24">
        <v>18</v>
      </c>
      <c r="H2156" s="22">
        <v>30</v>
      </c>
      <c r="I2156" s="126" t="e">
        <f>INDEX('TOL2008'!B:B,MATCH(A2156,'TOL2008'!A:A,0))</f>
        <v>#N/A</v>
      </c>
      <c r="J2156" s="126" t="e">
        <f>INDEX(Pääluokka!$H$2:$H$100,MATCH(VALUE(LEFT(Taulukko1[[#This Row],[TOL2008]],2)),Pääluokka!$G$2:$G$100,0))</f>
        <v>#N/A</v>
      </c>
      <c r="K2156" s="126" t="e">
        <f>INDEX(Pääluokka!$I$2:$I$100,MATCH(VALUE(LEFT(Taulukko1[[#This Row],[TOL2008]],2)),Pääluokka!$G$2:$G$100,0))</f>
        <v>#N/A</v>
      </c>
      <c r="L2156" s="41">
        <f t="shared" si="330"/>
        <v>40</v>
      </c>
      <c r="M2156" s="43">
        <f t="shared" si="331"/>
        <v>41214</v>
      </c>
      <c r="N2156" s="43">
        <f t="shared" si="332"/>
        <v>41254</v>
      </c>
      <c r="O2156" s="43">
        <f t="shared" si="333"/>
        <v>41214</v>
      </c>
      <c r="P2156" s="43">
        <f t="shared" si="334"/>
        <v>41244</v>
      </c>
      <c r="Q2156" s="41">
        <f t="shared" si="335"/>
        <v>2012</v>
      </c>
      <c r="R2156" s="41">
        <f t="shared" si="336"/>
        <v>2012</v>
      </c>
      <c r="S2156" s="43" t="str">
        <f>YEAR(Taulukko1[[#This Row],[Alku KK]])&amp;"Q"&amp;ROUNDDOWN((MONTH(Taulukko1[[#This Row],[Alku KK]])-1)/3+1,0)</f>
        <v>2012Q4</v>
      </c>
      <c r="T2156" s="43" t="str">
        <f>YEAR(Taulukko1[[#This Row],[Loppu KK]])&amp;"Q"&amp;ROUNDDOWN((MONTH(Taulukko1[[#This Row],[Loppu KK]])-1)/3+1,0)</f>
        <v>2012Q4</v>
      </c>
      <c r="U2156" s="66">
        <f>IF(COUNT(Taulukko1[[#This Row],[Neuvottelujen alaiset ]])=1,Taulukko1[[#This Row],[Neuvottelujen alaiset ]],Taulukko1[[#This Row],[Vähennystarve]])</f>
        <v>30</v>
      </c>
      <c r="V2156" s="44" t="str">
        <f t="shared" si="337"/>
        <v>NA</v>
      </c>
      <c r="W2156" s="44">
        <f t="shared" si="338"/>
        <v>0.6</v>
      </c>
      <c r="X2156" s="44" t="str">
        <f t="shared" si="339"/>
        <v>NA</v>
      </c>
      <c r="Y2156" s="90" t="b">
        <f>AND(MONTH(Taulukko1[[#This Row],[Alku PVM]] )=6,DAY(Taulukko1[[#This Row],[Alku PVM]] )&gt;19)</f>
        <v>0</v>
      </c>
      <c r="Z2156" s="90" t="b">
        <f>AND(MONTH(Taulukko1[[#This Row],[Loppu PVM]] )=6,DAY(Taulukko1[[#This Row],[Loppu PVM]] )&gt;19)</f>
        <v>0</v>
      </c>
      <c r="AA2156" s="90" t="b">
        <f>OR(MONTH(Taulukko1[[#This Row],[Alku PVM]] )&lt;=5,AND(MONTH(Taulukko1[[#This Row],[Alku PVM]] )=6,DAY(Taulukko1[[#This Row],[Alku PVM]] )&lt;20))</f>
        <v>0</v>
      </c>
      <c r="AB2156" s="90" t="b">
        <f>OR(MONTH(Taulukko1[[#This Row],[Loppu PVM]])&lt;=5,AND(MONTH(Taulukko1[[#This Row],[Loppu PVM]] )=6,DAY(Taulukko1[[#This Row],[Loppu PVM]])&lt;20))</f>
        <v>0</v>
      </c>
      <c r="AC2156" s="90" t="b">
        <f>OR(MONTH(Taulukko1[[#This Row],[Alku PVM]] )&lt;=3,AND(MONTH(Taulukko1[[#This Row],[Alku PVM]] )=3))</f>
        <v>0</v>
      </c>
      <c r="AD2156" s="90" t="b">
        <f>OR(MONTH(Taulukko1[[#This Row],[Loppu PVM]] )&lt;=3,AND(MONTH(Taulukko1[[#This Row],[Loppu PVM]] )=3))</f>
        <v>0</v>
      </c>
      <c r="AE2156" s="90" t="b">
        <f>OR(MONTH(Taulukko1[[#This Row],[Alku PVM]] )&lt;=9,AND(MONTH(Taulukko1[[#This Row],[Alku PVM]] )=9))</f>
        <v>0</v>
      </c>
      <c r="AF2156" s="90" t="b">
        <f>OR(MONTH(Taulukko1[[#This Row],[Loppu PVM]])&lt;=9,AND(MONTH(Taulukko1[[#This Row],[Loppu PVM]] )=9))</f>
        <v>0</v>
      </c>
      <c r="AG2156" s="90" t="b">
        <f>OR(MONTH(Taulukko1[[#This Row],[Alku PVM]] )&lt;=6,AND(MONTH(Taulukko1[[#This Row],[Alku PVM]] )=6))</f>
        <v>0</v>
      </c>
      <c r="AH2156" s="90" t="b">
        <f>OR(MONTH(Taulukko1[[#This Row],[Loppu PVM]])&lt;=6,AND(MONTH(Taulukko1[[#This Row],[Loppu PVM]] )=6))</f>
        <v>0</v>
      </c>
    </row>
    <row r="2157" spans="1:34" ht="12.75" customHeight="1">
      <c r="A2157" t="s">
        <v>3938</v>
      </c>
      <c r="B2157" s="23">
        <v>41214</v>
      </c>
      <c r="C2157" t="s">
        <v>3937</v>
      </c>
      <c r="D2157" s="5">
        <v>65</v>
      </c>
      <c r="F2157" s="4">
        <v>41235</v>
      </c>
      <c r="G2157" s="5">
        <v>0</v>
      </c>
      <c r="H2157" s="22">
        <v>65</v>
      </c>
      <c r="I2157" s="126" t="e">
        <f>INDEX('TOL2008'!B:B,MATCH(A2157,'TOL2008'!A:A,0))</f>
        <v>#N/A</v>
      </c>
      <c r="J2157" s="126" t="e">
        <f>INDEX(Pääluokka!$H$2:$H$100,MATCH(VALUE(LEFT(Taulukko1[[#This Row],[TOL2008]],2)),Pääluokka!$G$2:$G$100,0))</f>
        <v>#N/A</v>
      </c>
      <c r="K2157" s="126" t="e">
        <f>INDEX(Pääluokka!$I$2:$I$100,MATCH(VALUE(LEFT(Taulukko1[[#This Row],[TOL2008]],2)),Pääluokka!$G$2:$G$100,0))</f>
        <v>#N/A</v>
      </c>
      <c r="L2157" s="41">
        <f t="shared" si="330"/>
        <v>21</v>
      </c>
      <c r="M2157" s="43">
        <f t="shared" si="331"/>
        <v>41214</v>
      </c>
      <c r="N2157" s="43">
        <f t="shared" si="332"/>
        <v>41235</v>
      </c>
      <c r="O2157" s="43">
        <f t="shared" si="333"/>
        <v>41214</v>
      </c>
      <c r="P2157" s="43">
        <f t="shared" si="334"/>
        <v>41214</v>
      </c>
      <c r="Q2157" s="41">
        <f t="shared" si="335"/>
        <v>2012</v>
      </c>
      <c r="R2157" s="41">
        <f t="shared" si="336"/>
        <v>2012</v>
      </c>
      <c r="S2157" s="43" t="str">
        <f>YEAR(Taulukko1[[#This Row],[Alku KK]])&amp;"Q"&amp;ROUNDDOWN((MONTH(Taulukko1[[#This Row],[Alku KK]])-1)/3+1,0)</f>
        <v>2012Q4</v>
      </c>
      <c r="T2157" s="43" t="str">
        <f>YEAR(Taulukko1[[#This Row],[Loppu KK]])&amp;"Q"&amp;ROUNDDOWN((MONTH(Taulukko1[[#This Row],[Loppu KK]])-1)/3+1,0)</f>
        <v>2012Q4</v>
      </c>
      <c r="U2157" s="66">
        <f>IF(COUNT(Taulukko1[[#This Row],[Neuvottelujen alaiset ]])=1,Taulukko1[[#This Row],[Neuvottelujen alaiset ]],Taulukko1[[#This Row],[Vähennystarve]])</f>
        <v>65</v>
      </c>
      <c r="V2157" s="44" t="str">
        <f t="shared" si="337"/>
        <v>NA</v>
      </c>
      <c r="W2157" s="44">
        <f t="shared" si="338"/>
        <v>0</v>
      </c>
      <c r="X2157" s="44" t="str">
        <f t="shared" si="339"/>
        <v>NA</v>
      </c>
      <c r="Y2157" s="90" t="b">
        <f>AND(MONTH(Taulukko1[[#This Row],[Alku PVM]] )=6,DAY(Taulukko1[[#This Row],[Alku PVM]] )&gt;19)</f>
        <v>0</v>
      </c>
      <c r="Z2157" s="90" t="b">
        <f>AND(MONTH(Taulukko1[[#This Row],[Loppu PVM]] )=6,DAY(Taulukko1[[#This Row],[Loppu PVM]] )&gt;19)</f>
        <v>0</v>
      </c>
      <c r="AA2157" s="90" t="b">
        <f>OR(MONTH(Taulukko1[[#This Row],[Alku PVM]] )&lt;=5,AND(MONTH(Taulukko1[[#This Row],[Alku PVM]] )=6,DAY(Taulukko1[[#This Row],[Alku PVM]] )&lt;20))</f>
        <v>0</v>
      </c>
      <c r="AB2157" s="90" t="b">
        <f>OR(MONTH(Taulukko1[[#This Row],[Loppu PVM]])&lt;=5,AND(MONTH(Taulukko1[[#This Row],[Loppu PVM]] )=6,DAY(Taulukko1[[#This Row],[Loppu PVM]])&lt;20))</f>
        <v>0</v>
      </c>
      <c r="AC2157" s="90" t="b">
        <f>OR(MONTH(Taulukko1[[#This Row],[Alku PVM]] )&lt;=3,AND(MONTH(Taulukko1[[#This Row],[Alku PVM]] )=3))</f>
        <v>0</v>
      </c>
      <c r="AD2157" s="90" t="b">
        <f>OR(MONTH(Taulukko1[[#This Row],[Loppu PVM]] )&lt;=3,AND(MONTH(Taulukko1[[#This Row],[Loppu PVM]] )=3))</f>
        <v>0</v>
      </c>
      <c r="AE2157" s="90" t="b">
        <f>OR(MONTH(Taulukko1[[#This Row],[Alku PVM]] )&lt;=9,AND(MONTH(Taulukko1[[#This Row],[Alku PVM]] )=9))</f>
        <v>0</v>
      </c>
      <c r="AF2157" s="90" t="b">
        <f>OR(MONTH(Taulukko1[[#This Row],[Loppu PVM]])&lt;=9,AND(MONTH(Taulukko1[[#This Row],[Loppu PVM]] )=9))</f>
        <v>0</v>
      </c>
      <c r="AG2157" s="90" t="b">
        <f>OR(MONTH(Taulukko1[[#This Row],[Alku PVM]] )&lt;=6,AND(MONTH(Taulukko1[[#This Row],[Alku PVM]] )=6))</f>
        <v>0</v>
      </c>
      <c r="AH2157" s="90" t="b">
        <f>OR(MONTH(Taulukko1[[#This Row],[Loppu PVM]])&lt;=6,AND(MONTH(Taulukko1[[#This Row],[Loppu PVM]] )=6))</f>
        <v>0</v>
      </c>
    </row>
    <row r="2158" spans="1:34" ht="12.75" customHeight="1">
      <c r="A2158" s="21" t="s">
        <v>3885</v>
      </c>
      <c r="B2158" s="23">
        <v>41214</v>
      </c>
      <c r="C2158" s="21" t="s">
        <v>3884</v>
      </c>
      <c r="D2158" s="24">
        <v>60</v>
      </c>
      <c r="F2158" s="23">
        <v>41235</v>
      </c>
      <c r="G2158" s="24">
        <v>0</v>
      </c>
      <c r="H2158" s="22">
        <v>60</v>
      </c>
      <c r="I2158" s="126" t="e">
        <f>INDEX('TOL2008'!B:B,MATCH(A2158,'TOL2008'!A:A,0))</f>
        <v>#N/A</v>
      </c>
      <c r="J2158" s="126" t="e">
        <f>INDEX(Pääluokka!$H$2:$H$100,MATCH(VALUE(LEFT(Taulukko1[[#This Row],[TOL2008]],2)),Pääluokka!$G$2:$G$100,0))</f>
        <v>#N/A</v>
      </c>
      <c r="K2158" s="126" t="e">
        <f>INDEX(Pääluokka!$I$2:$I$100,MATCH(VALUE(LEFT(Taulukko1[[#This Row],[TOL2008]],2)),Pääluokka!$G$2:$G$100,0))</f>
        <v>#N/A</v>
      </c>
      <c r="L2158" s="41">
        <f t="shared" si="330"/>
        <v>21</v>
      </c>
      <c r="M2158" s="43">
        <f t="shared" si="331"/>
        <v>41214</v>
      </c>
      <c r="N2158" s="43">
        <f t="shared" si="332"/>
        <v>41235</v>
      </c>
      <c r="O2158" s="43">
        <f t="shared" si="333"/>
        <v>41214</v>
      </c>
      <c r="P2158" s="43">
        <f t="shared" si="334"/>
        <v>41214</v>
      </c>
      <c r="Q2158" s="41">
        <f t="shared" si="335"/>
        <v>2012</v>
      </c>
      <c r="R2158" s="41">
        <f t="shared" si="336"/>
        <v>2012</v>
      </c>
      <c r="S2158" s="43" t="str">
        <f>YEAR(Taulukko1[[#This Row],[Alku KK]])&amp;"Q"&amp;ROUNDDOWN((MONTH(Taulukko1[[#This Row],[Alku KK]])-1)/3+1,0)</f>
        <v>2012Q4</v>
      </c>
      <c r="T2158" s="43" t="str">
        <f>YEAR(Taulukko1[[#This Row],[Loppu KK]])&amp;"Q"&amp;ROUNDDOWN((MONTH(Taulukko1[[#This Row],[Loppu KK]])-1)/3+1,0)</f>
        <v>2012Q4</v>
      </c>
      <c r="U2158" s="66">
        <f>IF(COUNT(Taulukko1[[#This Row],[Neuvottelujen alaiset ]])=1,Taulukko1[[#This Row],[Neuvottelujen alaiset ]],Taulukko1[[#This Row],[Vähennystarve]])</f>
        <v>60</v>
      </c>
      <c r="V2158" s="44" t="str">
        <f t="shared" si="337"/>
        <v>NA</v>
      </c>
      <c r="W2158" s="44">
        <f t="shared" si="338"/>
        <v>0</v>
      </c>
      <c r="X2158" s="44" t="str">
        <f t="shared" si="339"/>
        <v>NA</v>
      </c>
      <c r="Y2158" s="90" t="b">
        <f>AND(MONTH(Taulukko1[[#This Row],[Alku PVM]] )=6,DAY(Taulukko1[[#This Row],[Alku PVM]] )&gt;19)</f>
        <v>0</v>
      </c>
      <c r="Z2158" s="90" t="b">
        <f>AND(MONTH(Taulukko1[[#This Row],[Loppu PVM]] )=6,DAY(Taulukko1[[#This Row],[Loppu PVM]] )&gt;19)</f>
        <v>0</v>
      </c>
      <c r="AA2158" s="90" t="b">
        <f>OR(MONTH(Taulukko1[[#This Row],[Alku PVM]] )&lt;=5,AND(MONTH(Taulukko1[[#This Row],[Alku PVM]] )=6,DAY(Taulukko1[[#This Row],[Alku PVM]] )&lt;20))</f>
        <v>0</v>
      </c>
      <c r="AB2158" s="90" t="b">
        <f>OR(MONTH(Taulukko1[[#This Row],[Loppu PVM]])&lt;=5,AND(MONTH(Taulukko1[[#This Row],[Loppu PVM]] )=6,DAY(Taulukko1[[#This Row],[Loppu PVM]])&lt;20))</f>
        <v>0</v>
      </c>
      <c r="AC2158" s="90" t="b">
        <f>OR(MONTH(Taulukko1[[#This Row],[Alku PVM]] )&lt;=3,AND(MONTH(Taulukko1[[#This Row],[Alku PVM]] )=3))</f>
        <v>0</v>
      </c>
      <c r="AD2158" s="90" t="b">
        <f>OR(MONTH(Taulukko1[[#This Row],[Loppu PVM]] )&lt;=3,AND(MONTH(Taulukko1[[#This Row],[Loppu PVM]] )=3))</f>
        <v>0</v>
      </c>
      <c r="AE2158" s="90" t="b">
        <f>OR(MONTH(Taulukko1[[#This Row],[Alku PVM]] )&lt;=9,AND(MONTH(Taulukko1[[#This Row],[Alku PVM]] )=9))</f>
        <v>0</v>
      </c>
      <c r="AF2158" s="90" t="b">
        <f>OR(MONTH(Taulukko1[[#This Row],[Loppu PVM]])&lt;=9,AND(MONTH(Taulukko1[[#This Row],[Loppu PVM]] )=9))</f>
        <v>0</v>
      </c>
      <c r="AG2158" s="90" t="b">
        <f>OR(MONTH(Taulukko1[[#This Row],[Alku PVM]] )&lt;=6,AND(MONTH(Taulukko1[[#This Row],[Alku PVM]] )=6))</f>
        <v>0</v>
      </c>
      <c r="AH2158" s="90" t="b">
        <f>OR(MONTH(Taulukko1[[#This Row],[Loppu PVM]])&lt;=6,AND(MONTH(Taulukko1[[#This Row],[Loppu PVM]] )=6))</f>
        <v>0</v>
      </c>
    </row>
    <row r="2159" spans="1:34" ht="12.75" customHeight="1">
      <c r="A2159" s="21" t="s">
        <v>227</v>
      </c>
      <c r="B2159" s="23">
        <v>41215</v>
      </c>
      <c r="C2159" s="21" t="s">
        <v>3990</v>
      </c>
      <c r="D2159" s="24" t="s">
        <v>25</v>
      </c>
      <c r="E2159" s="62">
        <v>13</v>
      </c>
      <c r="F2159" s="23"/>
      <c r="G2159" s="24"/>
      <c r="H2159" s="22">
        <v>69</v>
      </c>
      <c r="I2159" s="126">
        <f>INDEX('TOL2008'!B:B,MATCH(A2159,'TOL2008'!A:A,0))</f>
        <v>24100</v>
      </c>
      <c r="J2159" s="126" t="str">
        <f>INDEX(Pääluokka!$H$2:$H$100,MATCH(VALUE(LEFT(Taulukko1[[#This Row],[TOL2008]],2)),Pääluokka!$G$2:$G$100,0))</f>
        <v>Teollisuus</v>
      </c>
      <c r="K2159" s="126" t="str">
        <f>INDEX(Pääluokka!$I$2:$I$100,MATCH(VALUE(LEFT(Taulukko1[[#This Row],[TOL2008]],2)),Pääluokka!$G$2:$G$100,0))</f>
        <v>Teollisuus (C-E)</v>
      </c>
      <c r="L2159" s="41" t="str">
        <f t="shared" si="330"/>
        <v>NA</v>
      </c>
      <c r="M2159" s="43">
        <f t="shared" si="331"/>
        <v>41215</v>
      </c>
      <c r="N2159" s="43">
        <f t="shared" si="332"/>
        <v>41266</v>
      </c>
      <c r="O2159" s="43">
        <f t="shared" si="333"/>
        <v>41214</v>
      </c>
      <c r="P2159" s="43">
        <f t="shared" si="334"/>
        <v>41244</v>
      </c>
      <c r="Q2159" s="41">
        <f t="shared" si="335"/>
        <v>2012</v>
      </c>
      <c r="R2159" s="41">
        <f t="shared" si="336"/>
        <v>2012</v>
      </c>
      <c r="S2159" s="43" t="str">
        <f>YEAR(Taulukko1[[#This Row],[Alku KK]])&amp;"Q"&amp;ROUNDDOWN((MONTH(Taulukko1[[#This Row],[Alku KK]])-1)/3+1,0)</f>
        <v>2012Q4</v>
      </c>
      <c r="T2159" s="43" t="str">
        <f>YEAR(Taulukko1[[#This Row],[Loppu KK]])&amp;"Q"&amp;ROUNDDOWN((MONTH(Taulukko1[[#This Row],[Loppu KK]])-1)/3+1,0)</f>
        <v>2012Q4</v>
      </c>
      <c r="U2159" s="66">
        <f>IF(COUNT(Taulukko1[[#This Row],[Neuvottelujen alaiset ]])=1,Taulukko1[[#This Row],[Neuvottelujen alaiset ]],Taulukko1[[#This Row],[Vähennystarve]])</f>
        <v>69</v>
      </c>
      <c r="V2159" s="44">
        <f t="shared" si="337"/>
        <v>0.18840579710144928</v>
      </c>
      <c r="W2159" s="44" t="str">
        <f t="shared" si="338"/>
        <v>NA</v>
      </c>
      <c r="X2159" s="44" t="str">
        <f t="shared" si="339"/>
        <v>NA</v>
      </c>
      <c r="Y2159" s="90" t="b">
        <f>AND(MONTH(Taulukko1[[#This Row],[Alku PVM]] )=6,DAY(Taulukko1[[#This Row],[Alku PVM]] )&gt;19)</f>
        <v>0</v>
      </c>
      <c r="Z2159" s="90" t="b">
        <f>AND(MONTH(Taulukko1[[#This Row],[Loppu PVM]] )=6,DAY(Taulukko1[[#This Row],[Loppu PVM]] )&gt;19)</f>
        <v>0</v>
      </c>
      <c r="AA2159" s="90" t="b">
        <f>OR(MONTH(Taulukko1[[#This Row],[Alku PVM]] )&lt;=5,AND(MONTH(Taulukko1[[#This Row],[Alku PVM]] )=6,DAY(Taulukko1[[#This Row],[Alku PVM]] )&lt;20))</f>
        <v>0</v>
      </c>
      <c r="AB2159" s="90" t="b">
        <f>OR(MONTH(Taulukko1[[#This Row],[Loppu PVM]])&lt;=5,AND(MONTH(Taulukko1[[#This Row],[Loppu PVM]] )=6,DAY(Taulukko1[[#This Row],[Loppu PVM]])&lt;20))</f>
        <v>0</v>
      </c>
      <c r="AC2159" s="90" t="b">
        <f>OR(MONTH(Taulukko1[[#This Row],[Alku PVM]] )&lt;=3,AND(MONTH(Taulukko1[[#This Row],[Alku PVM]] )=3))</f>
        <v>0</v>
      </c>
      <c r="AD2159" s="90" t="b">
        <f>OR(MONTH(Taulukko1[[#This Row],[Loppu PVM]] )&lt;=3,AND(MONTH(Taulukko1[[#This Row],[Loppu PVM]] )=3))</f>
        <v>0</v>
      </c>
      <c r="AE2159" s="90" t="b">
        <f>OR(MONTH(Taulukko1[[#This Row],[Alku PVM]] )&lt;=9,AND(MONTH(Taulukko1[[#This Row],[Alku PVM]] )=9))</f>
        <v>0</v>
      </c>
      <c r="AF2159" s="90" t="b">
        <f>OR(MONTH(Taulukko1[[#This Row],[Loppu PVM]])&lt;=9,AND(MONTH(Taulukko1[[#This Row],[Loppu PVM]] )=9))</f>
        <v>0</v>
      </c>
      <c r="AG2159" s="90" t="b">
        <f>OR(MONTH(Taulukko1[[#This Row],[Alku PVM]] )&lt;=6,AND(MONTH(Taulukko1[[#This Row],[Alku PVM]] )=6))</f>
        <v>0</v>
      </c>
      <c r="AH2159" s="90" t="b">
        <f>OR(MONTH(Taulukko1[[#This Row],[Loppu PVM]])&lt;=6,AND(MONTH(Taulukko1[[#This Row],[Loppu PVM]] )=6))</f>
        <v>0</v>
      </c>
    </row>
    <row r="2160" spans="1:34" ht="12.75" customHeight="1">
      <c r="A2160" t="s">
        <v>216</v>
      </c>
      <c r="B2160" s="23">
        <v>41215</v>
      </c>
      <c r="C2160" t="s">
        <v>3969</v>
      </c>
      <c r="D2160" s="5" t="s">
        <v>25</v>
      </c>
      <c r="F2160" s="4"/>
      <c r="G2160" s="5"/>
      <c r="H2160" s="22">
        <v>160</v>
      </c>
      <c r="I2160" s="126">
        <f>INDEX('TOL2008'!B:B,MATCH(A2160,'TOL2008'!A:A,0))</f>
        <v>23140</v>
      </c>
      <c r="J2160" s="126" t="str">
        <f>INDEX(Pääluokka!$H$2:$H$100,MATCH(VALUE(LEFT(Taulukko1[[#This Row],[TOL2008]],2)),Pääluokka!$G$2:$G$100,0))</f>
        <v>Teollisuus</v>
      </c>
      <c r="K2160" s="126" t="str">
        <f>INDEX(Pääluokka!$I$2:$I$100,MATCH(VALUE(LEFT(Taulukko1[[#This Row],[TOL2008]],2)),Pääluokka!$G$2:$G$100,0))</f>
        <v>Teollisuus (C-E)</v>
      </c>
      <c r="L2160" s="41" t="str">
        <f t="shared" si="330"/>
        <v>NA</v>
      </c>
      <c r="M2160" s="43">
        <f t="shared" si="331"/>
        <v>41215</v>
      </c>
      <c r="N2160" s="43">
        <f t="shared" si="332"/>
        <v>41266</v>
      </c>
      <c r="O2160" s="43">
        <f t="shared" si="333"/>
        <v>41214</v>
      </c>
      <c r="P2160" s="43">
        <f t="shared" si="334"/>
        <v>41244</v>
      </c>
      <c r="Q2160" s="41">
        <f t="shared" si="335"/>
        <v>2012</v>
      </c>
      <c r="R2160" s="41">
        <f t="shared" si="336"/>
        <v>2012</v>
      </c>
      <c r="S2160" s="43" t="str">
        <f>YEAR(Taulukko1[[#This Row],[Alku KK]])&amp;"Q"&amp;ROUNDDOWN((MONTH(Taulukko1[[#This Row],[Alku KK]])-1)/3+1,0)</f>
        <v>2012Q4</v>
      </c>
      <c r="T2160" s="43" t="str">
        <f>YEAR(Taulukko1[[#This Row],[Loppu KK]])&amp;"Q"&amp;ROUNDDOWN((MONTH(Taulukko1[[#This Row],[Loppu KK]])-1)/3+1,0)</f>
        <v>2012Q4</v>
      </c>
      <c r="U2160" s="66">
        <f>IF(COUNT(Taulukko1[[#This Row],[Neuvottelujen alaiset ]])=1,Taulukko1[[#This Row],[Neuvottelujen alaiset ]],Taulukko1[[#This Row],[Vähennystarve]])</f>
        <v>160</v>
      </c>
      <c r="V2160" s="44" t="str">
        <f t="shared" si="337"/>
        <v>NA</v>
      </c>
      <c r="W2160" s="44" t="str">
        <f t="shared" si="338"/>
        <v>NA</v>
      </c>
      <c r="X2160" s="44" t="str">
        <f t="shared" si="339"/>
        <v>NA</v>
      </c>
      <c r="Y2160" s="90" t="b">
        <f>AND(MONTH(Taulukko1[[#This Row],[Alku PVM]] )=6,DAY(Taulukko1[[#This Row],[Alku PVM]] )&gt;19)</f>
        <v>0</v>
      </c>
      <c r="Z2160" s="90" t="b">
        <f>AND(MONTH(Taulukko1[[#This Row],[Loppu PVM]] )=6,DAY(Taulukko1[[#This Row],[Loppu PVM]] )&gt;19)</f>
        <v>0</v>
      </c>
      <c r="AA2160" s="90" t="b">
        <f>OR(MONTH(Taulukko1[[#This Row],[Alku PVM]] )&lt;=5,AND(MONTH(Taulukko1[[#This Row],[Alku PVM]] )=6,DAY(Taulukko1[[#This Row],[Alku PVM]] )&lt;20))</f>
        <v>0</v>
      </c>
      <c r="AB2160" s="90" t="b">
        <f>OR(MONTH(Taulukko1[[#This Row],[Loppu PVM]])&lt;=5,AND(MONTH(Taulukko1[[#This Row],[Loppu PVM]] )=6,DAY(Taulukko1[[#This Row],[Loppu PVM]])&lt;20))</f>
        <v>0</v>
      </c>
      <c r="AC2160" s="90" t="b">
        <f>OR(MONTH(Taulukko1[[#This Row],[Alku PVM]] )&lt;=3,AND(MONTH(Taulukko1[[#This Row],[Alku PVM]] )=3))</f>
        <v>0</v>
      </c>
      <c r="AD2160" s="90" t="b">
        <f>OR(MONTH(Taulukko1[[#This Row],[Loppu PVM]] )&lt;=3,AND(MONTH(Taulukko1[[#This Row],[Loppu PVM]] )=3))</f>
        <v>0</v>
      </c>
      <c r="AE2160" s="90" t="b">
        <f>OR(MONTH(Taulukko1[[#This Row],[Alku PVM]] )&lt;=9,AND(MONTH(Taulukko1[[#This Row],[Alku PVM]] )=9))</f>
        <v>0</v>
      </c>
      <c r="AF2160" s="90" t="b">
        <f>OR(MONTH(Taulukko1[[#This Row],[Loppu PVM]])&lt;=9,AND(MONTH(Taulukko1[[#This Row],[Loppu PVM]] )=9))</f>
        <v>0</v>
      </c>
      <c r="AG2160" s="90" t="b">
        <f>OR(MONTH(Taulukko1[[#This Row],[Alku PVM]] )&lt;=6,AND(MONTH(Taulukko1[[#This Row],[Alku PVM]] )=6))</f>
        <v>0</v>
      </c>
      <c r="AH2160" s="90" t="b">
        <f>OR(MONTH(Taulukko1[[#This Row],[Loppu PVM]])&lt;=6,AND(MONTH(Taulukko1[[#This Row],[Loppu PVM]] )=6))</f>
        <v>0</v>
      </c>
    </row>
    <row r="2161" spans="1:34" ht="12.75" customHeight="1">
      <c r="A2161" s="21" t="s">
        <v>3967</v>
      </c>
      <c r="B2161" s="23">
        <v>41218</v>
      </c>
      <c r="C2161" s="21" t="s">
        <v>3966</v>
      </c>
      <c r="D2161" s="24"/>
      <c r="E2161" s="62">
        <v>6</v>
      </c>
      <c r="F2161" s="23"/>
      <c r="G2161" s="24"/>
      <c r="H2161" s="22">
        <v>6</v>
      </c>
      <c r="I2161" s="126" t="e">
        <f>INDEX('TOL2008'!B:B,MATCH(A2161,'TOL2008'!A:A,0))</f>
        <v>#N/A</v>
      </c>
      <c r="J2161" s="126" t="e">
        <f>INDEX(Pääluokka!$H$2:$H$100,MATCH(VALUE(LEFT(Taulukko1[[#This Row],[TOL2008]],2)),Pääluokka!$G$2:$G$100,0))</f>
        <v>#N/A</v>
      </c>
      <c r="K2161" s="126" t="e">
        <f>INDEX(Pääluokka!$I$2:$I$100,MATCH(VALUE(LEFT(Taulukko1[[#This Row],[TOL2008]],2)),Pääluokka!$G$2:$G$100,0))</f>
        <v>#N/A</v>
      </c>
      <c r="L2161" s="41" t="str">
        <f t="shared" si="330"/>
        <v>NA</v>
      </c>
      <c r="M2161" s="43">
        <f t="shared" si="331"/>
        <v>41218</v>
      </c>
      <c r="N2161" s="43">
        <f t="shared" si="332"/>
        <v>41269</v>
      </c>
      <c r="O2161" s="43">
        <f t="shared" si="333"/>
        <v>41214</v>
      </c>
      <c r="P2161" s="43">
        <f t="shared" si="334"/>
        <v>41244</v>
      </c>
      <c r="Q2161" s="41">
        <f t="shared" si="335"/>
        <v>2012</v>
      </c>
      <c r="R2161" s="41">
        <f t="shared" si="336"/>
        <v>2012</v>
      </c>
      <c r="S2161" s="43" t="str">
        <f>YEAR(Taulukko1[[#This Row],[Alku KK]])&amp;"Q"&amp;ROUNDDOWN((MONTH(Taulukko1[[#This Row],[Alku KK]])-1)/3+1,0)</f>
        <v>2012Q4</v>
      </c>
      <c r="T2161" s="43" t="str">
        <f>YEAR(Taulukko1[[#This Row],[Loppu KK]])&amp;"Q"&amp;ROUNDDOWN((MONTH(Taulukko1[[#This Row],[Loppu KK]])-1)/3+1,0)</f>
        <v>2012Q4</v>
      </c>
      <c r="U2161" s="66">
        <f>IF(COUNT(Taulukko1[[#This Row],[Neuvottelujen alaiset ]])=1,Taulukko1[[#This Row],[Neuvottelujen alaiset ]],Taulukko1[[#This Row],[Vähennystarve]])</f>
        <v>6</v>
      </c>
      <c r="V2161" s="44">
        <f t="shared" si="337"/>
        <v>1</v>
      </c>
      <c r="W2161" s="44" t="str">
        <f t="shared" si="338"/>
        <v>NA</v>
      </c>
      <c r="X2161" s="44" t="str">
        <f t="shared" si="339"/>
        <v>NA</v>
      </c>
      <c r="Y2161" s="90" t="b">
        <f>AND(MONTH(Taulukko1[[#This Row],[Alku PVM]] )=6,DAY(Taulukko1[[#This Row],[Alku PVM]] )&gt;19)</f>
        <v>0</v>
      </c>
      <c r="Z2161" s="90" t="b">
        <f>AND(MONTH(Taulukko1[[#This Row],[Loppu PVM]] )=6,DAY(Taulukko1[[#This Row],[Loppu PVM]] )&gt;19)</f>
        <v>0</v>
      </c>
      <c r="AA2161" s="90" t="b">
        <f>OR(MONTH(Taulukko1[[#This Row],[Alku PVM]] )&lt;=5,AND(MONTH(Taulukko1[[#This Row],[Alku PVM]] )=6,DAY(Taulukko1[[#This Row],[Alku PVM]] )&lt;20))</f>
        <v>0</v>
      </c>
      <c r="AB2161" s="90" t="b">
        <f>OR(MONTH(Taulukko1[[#This Row],[Loppu PVM]])&lt;=5,AND(MONTH(Taulukko1[[#This Row],[Loppu PVM]] )=6,DAY(Taulukko1[[#This Row],[Loppu PVM]])&lt;20))</f>
        <v>0</v>
      </c>
      <c r="AC2161" s="90" t="b">
        <f>OR(MONTH(Taulukko1[[#This Row],[Alku PVM]] )&lt;=3,AND(MONTH(Taulukko1[[#This Row],[Alku PVM]] )=3))</f>
        <v>0</v>
      </c>
      <c r="AD2161" s="90" t="b">
        <f>OR(MONTH(Taulukko1[[#This Row],[Loppu PVM]] )&lt;=3,AND(MONTH(Taulukko1[[#This Row],[Loppu PVM]] )=3))</f>
        <v>0</v>
      </c>
      <c r="AE2161" s="90" t="b">
        <f>OR(MONTH(Taulukko1[[#This Row],[Alku PVM]] )&lt;=9,AND(MONTH(Taulukko1[[#This Row],[Alku PVM]] )=9))</f>
        <v>0</v>
      </c>
      <c r="AF2161" s="90" t="b">
        <f>OR(MONTH(Taulukko1[[#This Row],[Loppu PVM]])&lt;=9,AND(MONTH(Taulukko1[[#This Row],[Loppu PVM]] )=9))</f>
        <v>0</v>
      </c>
      <c r="AG2161" s="90" t="b">
        <f>OR(MONTH(Taulukko1[[#This Row],[Alku PVM]] )&lt;=6,AND(MONTH(Taulukko1[[#This Row],[Alku PVM]] )=6))</f>
        <v>0</v>
      </c>
      <c r="AH2161" s="90" t="b">
        <f>OR(MONTH(Taulukko1[[#This Row],[Loppu PVM]])&lt;=6,AND(MONTH(Taulukko1[[#This Row],[Loppu PVM]] )=6))</f>
        <v>0</v>
      </c>
    </row>
    <row r="2162" spans="1:34" ht="12.75" customHeight="1">
      <c r="A2162" s="21" t="s">
        <v>8</v>
      </c>
      <c r="B2162" s="23">
        <v>41218</v>
      </c>
      <c r="C2162" s="21" t="s">
        <v>3833</v>
      </c>
      <c r="D2162" s="24">
        <v>700</v>
      </c>
      <c r="F2162" s="23">
        <v>41232</v>
      </c>
      <c r="G2162" s="24">
        <v>0</v>
      </c>
      <c r="H2162" s="22">
        <v>790</v>
      </c>
      <c r="I2162" s="126">
        <f>INDEX('TOL2008'!B:B,MATCH(A2162,'TOL2008'!A:A,0))</f>
        <v>28110</v>
      </c>
      <c r="J2162" s="126" t="str">
        <f>INDEX(Pääluokka!$H$2:$H$100,MATCH(VALUE(LEFT(Taulukko1[[#This Row],[TOL2008]],2)),Pääluokka!$G$2:$G$100,0))</f>
        <v>Teollisuus</v>
      </c>
      <c r="K2162" s="126" t="str">
        <f>INDEX(Pääluokka!$I$2:$I$100,MATCH(VALUE(LEFT(Taulukko1[[#This Row],[TOL2008]],2)),Pääluokka!$G$2:$G$100,0))</f>
        <v>Teollisuus (C-E)</v>
      </c>
      <c r="L2162" s="41">
        <f t="shared" si="330"/>
        <v>14</v>
      </c>
      <c r="M2162" s="43">
        <f t="shared" si="331"/>
        <v>41218</v>
      </c>
      <c r="N2162" s="43">
        <f t="shared" si="332"/>
        <v>41232</v>
      </c>
      <c r="O2162" s="43">
        <f t="shared" si="333"/>
        <v>41214</v>
      </c>
      <c r="P2162" s="43">
        <f t="shared" si="334"/>
        <v>41214</v>
      </c>
      <c r="Q2162" s="41">
        <f t="shared" si="335"/>
        <v>2012</v>
      </c>
      <c r="R2162" s="41">
        <f t="shared" si="336"/>
        <v>2012</v>
      </c>
      <c r="S2162" s="43" t="str">
        <f>YEAR(Taulukko1[[#This Row],[Alku KK]])&amp;"Q"&amp;ROUNDDOWN((MONTH(Taulukko1[[#This Row],[Alku KK]])-1)/3+1,0)</f>
        <v>2012Q4</v>
      </c>
      <c r="T2162" s="43" t="str">
        <f>YEAR(Taulukko1[[#This Row],[Loppu KK]])&amp;"Q"&amp;ROUNDDOWN((MONTH(Taulukko1[[#This Row],[Loppu KK]])-1)/3+1,0)</f>
        <v>2012Q4</v>
      </c>
      <c r="U2162" s="66">
        <f>IF(COUNT(Taulukko1[[#This Row],[Neuvottelujen alaiset ]])=1,Taulukko1[[#This Row],[Neuvottelujen alaiset ]],Taulukko1[[#This Row],[Vähennystarve]])</f>
        <v>790</v>
      </c>
      <c r="V2162" s="44" t="str">
        <f t="shared" si="337"/>
        <v>NA</v>
      </c>
      <c r="W2162" s="44">
        <f t="shared" si="338"/>
        <v>0</v>
      </c>
      <c r="X2162" s="44" t="str">
        <f t="shared" si="339"/>
        <v>NA</v>
      </c>
      <c r="Y2162" s="90" t="b">
        <f>AND(MONTH(Taulukko1[[#This Row],[Alku PVM]] )=6,DAY(Taulukko1[[#This Row],[Alku PVM]] )&gt;19)</f>
        <v>0</v>
      </c>
      <c r="Z2162" s="90" t="b">
        <f>AND(MONTH(Taulukko1[[#This Row],[Loppu PVM]] )=6,DAY(Taulukko1[[#This Row],[Loppu PVM]] )&gt;19)</f>
        <v>0</v>
      </c>
      <c r="AA2162" s="90" t="b">
        <f>OR(MONTH(Taulukko1[[#This Row],[Alku PVM]] )&lt;=5,AND(MONTH(Taulukko1[[#This Row],[Alku PVM]] )=6,DAY(Taulukko1[[#This Row],[Alku PVM]] )&lt;20))</f>
        <v>0</v>
      </c>
      <c r="AB2162" s="90" t="b">
        <f>OR(MONTH(Taulukko1[[#This Row],[Loppu PVM]])&lt;=5,AND(MONTH(Taulukko1[[#This Row],[Loppu PVM]] )=6,DAY(Taulukko1[[#This Row],[Loppu PVM]])&lt;20))</f>
        <v>0</v>
      </c>
      <c r="AC2162" s="90" t="b">
        <f>OR(MONTH(Taulukko1[[#This Row],[Alku PVM]] )&lt;=3,AND(MONTH(Taulukko1[[#This Row],[Alku PVM]] )=3))</f>
        <v>0</v>
      </c>
      <c r="AD2162" s="90" t="b">
        <f>OR(MONTH(Taulukko1[[#This Row],[Loppu PVM]] )&lt;=3,AND(MONTH(Taulukko1[[#This Row],[Loppu PVM]] )=3))</f>
        <v>0</v>
      </c>
      <c r="AE2162" s="90" t="b">
        <f>OR(MONTH(Taulukko1[[#This Row],[Alku PVM]] )&lt;=9,AND(MONTH(Taulukko1[[#This Row],[Alku PVM]] )=9))</f>
        <v>0</v>
      </c>
      <c r="AF2162" s="90" t="b">
        <f>OR(MONTH(Taulukko1[[#This Row],[Loppu PVM]])&lt;=9,AND(MONTH(Taulukko1[[#This Row],[Loppu PVM]] )=9))</f>
        <v>0</v>
      </c>
      <c r="AG2162" s="90" t="b">
        <f>OR(MONTH(Taulukko1[[#This Row],[Alku PVM]] )&lt;=6,AND(MONTH(Taulukko1[[#This Row],[Alku PVM]] )=6))</f>
        <v>0</v>
      </c>
      <c r="AH2162" s="90" t="b">
        <f>OR(MONTH(Taulukko1[[#This Row],[Loppu PVM]])&lt;=6,AND(MONTH(Taulukko1[[#This Row],[Loppu PVM]] )=6))</f>
        <v>0</v>
      </c>
    </row>
    <row r="2163" spans="1:34" ht="12.75" customHeight="1">
      <c r="A2163" t="s">
        <v>515</v>
      </c>
      <c r="B2163" s="23">
        <v>41219</v>
      </c>
      <c r="C2163" t="s">
        <v>3553</v>
      </c>
      <c r="F2163" s="4"/>
      <c r="G2163" s="5"/>
      <c r="H2163" s="22">
        <v>57</v>
      </c>
      <c r="I2163" s="126">
        <f>INDEX('TOL2008'!B:B,MATCH(A2163,'TOL2008'!A:A,0))</f>
        <v>58120</v>
      </c>
      <c r="J2163" s="126" t="str">
        <f>INDEX(Pääluokka!$H$2:$H$100,MATCH(VALUE(LEFT(Taulukko1[[#This Row],[TOL2008]],2)),Pääluokka!$G$2:$G$100,0))</f>
        <v>Informaatio ja viestintä</v>
      </c>
      <c r="K2163" s="126" t="str">
        <f>INDEX(Pääluokka!$I$2:$I$100,MATCH(VALUE(LEFT(Taulukko1[[#This Row],[TOL2008]],2)),Pääluokka!$G$2:$G$100,0))</f>
        <v>Palvelualat (G-N, R, S)</v>
      </c>
      <c r="L2163" s="41" t="str">
        <f t="shared" si="330"/>
        <v>NA</v>
      </c>
      <c r="M2163" s="43">
        <f t="shared" si="331"/>
        <v>41219</v>
      </c>
      <c r="N2163" s="43">
        <f t="shared" si="332"/>
        <v>41270</v>
      </c>
      <c r="O2163" s="43">
        <f t="shared" si="333"/>
        <v>41214</v>
      </c>
      <c r="P2163" s="43">
        <f t="shared" si="334"/>
        <v>41244</v>
      </c>
      <c r="Q2163" s="41">
        <f t="shared" si="335"/>
        <v>2012</v>
      </c>
      <c r="R2163" s="41">
        <f t="shared" si="336"/>
        <v>2012</v>
      </c>
      <c r="S2163" s="43" t="str">
        <f>YEAR(Taulukko1[[#This Row],[Alku KK]])&amp;"Q"&amp;ROUNDDOWN((MONTH(Taulukko1[[#This Row],[Alku KK]])-1)/3+1,0)</f>
        <v>2012Q4</v>
      </c>
      <c r="T2163" s="43" t="str">
        <f>YEAR(Taulukko1[[#This Row],[Loppu KK]])&amp;"Q"&amp;ROUNDDOWN((MONTH(Taulukko1[[#This Row],[Loppu KK]])-1)/3+1,0)</f>
        <v>2012Q4</v>
      </c>
      <c r="U2163" s="66">
        <f>IF(COUNT(Taulukko1[[#This Row],[Neuvottelujen alaiset ]])=1,Taulukko1[[#This Row],[Neuvottelujen alaiset ]],Taulukko1[[#This Row],[Vähennystarve]])</f>
        <v>57</v>
      </c>
      <c r="V2163" s="44" t="str">
        <f t="shared" si="337"/>
        <v>NA</v>
      </c>
      <c r="W2163" s="44" t="str">
        <f t="shared" si="338"/>
        <v>NA</v>
      </c>
      <c r="X2163" s="44" t="str">
        <f t="shared" si="339"/>
        <v>NA</v>
      </c>
      <c r="Y2163" s="90" t="b">
        <f>AND(MONTH(Taulukko1[[#This Row],[Alku PVM]] )=6,DAY(Taulukko1[[#This Row],[Alku PVM]] )&gt;19)</f>
        <v>0</v>
      </c>
      <c r="Z2163" s="90" t="b">
        <f>AND(MONTH(Taulukko1[[#This Row],[Loppu PVM]] )=6,DAY(Taulukko1[[#This Row],[Loppu PVM]] )&gt;19)</f>
        <v>0</v>
      </c>
      <c r="AA2163" s="90" t="b">
        <f>OR(MONTH(Taulukko1[[#This Row],[Alku PVM]] )&lt;=5,AND(MONTH(Taulukko1[[#This Row],[Alku PVM]] )=6,DAY(Taulukko1[[#This Row],[Alku PVM]] )&lt;20))</f>
        <v>0</v>
      </c>
      <c r="AB2163" s="90" t="b">
        <f>OR(MONTH(Taulukko1[[#This Row],[Loppu PVM]])&lt;=5,AND(MONTH(Taulukko1[[#This Row],[Loppu PVM]] )=6,DAY(Taulukko1[[#This Row],[Loppu PVM]])&lt;20))</f>
        <v>0</v>
      </c>
      <c r="AC2163" s="90" t="b">
        <f>OR(MONTH(Taulukko1[[#This Row],[Alku PVM]] )&lt;=3,AND(MONTH(Taulukko1[[#This Row],[Alku PVM]] )=3))</f>
        <v>0</v>
      </c>
      <c r="AD2163" s="90" t="b">
        <f>OR(MONTH(Taulukko1[[#This Row],[Loppu PVM]] )&lt;=3,AND(MONTH(Taulukko1[[#This Row],[Loppu PVM]] )=3))</f>
        <v>0</v>
      </c>
      <c r="AE2163" s="90" t="b">
        <f>OR(MONTH(Taulukko1[[#This Row],[Alku PVM]] )&lt;=9,AND(MONTH(Taulukko1[[#This Row],[Alku PVM]] )=9))</f>
        <v>0</v>
      </c>
      <c r="AF2163" s="90" t="b">
        <f>OR(MONTH(Taulukko1[[#This Row],[Loppu PVM]])&lt;=9,AND(MONTH(Taulukko1[[#This Row],[Loppu PVM]] )=9))</f>
        <v>0</v>
      </c>
      <c r="AG2163" s="90" t="b">
        <f>OR(MONTH(Taulukko1[[#This Row],[Alku PVM]] )&lt;=6,AND(MONTH(Taulukko1[[#This Row],[Alku PVM]] )=6))</f>
        <v>0</v>
      </c>
      <c r="AH2163" s="90" t="b">
        <f>OR(MONTH(Taulukko1[[#This Row],[Loppu PVM]])&lt;=6,AND(MONTH(Taulukko1[[#This Row],[Loppu PVM]] )=6))</f>
        <v>0</v>
      </c>
    </row>
    <row r="2164" spans="1:34" ht="12.75" customHeight="1">
      <c r="A2164" t="s">
        <v>1131</v>
      </c>
      <c r="B2164" s="23">
        <v>41219</v>
      </c>
      <c r="C2164" t="s">
        <v>1130</v>
      </c>
      <c r="F2164" s="4">
        <v>41277</v>
      </c>
      <c r="G2164" s="5">
        <v>60</v>
      </c>
      <c r="H2164" s="22">
        <v>50</v>
      </c>
      <c r="I2164" s="126">
        <f>INDEX('TOL2008'!B:B,MATCH(A2164,'TOL2008'!A:A,0))</f>
        <v>82200</v>
      </c>
      <c r="J2164" s="126" t="str">
        <f>INDEX(Pääluokka!$H$2:$H$100,MATCH(VALUE(LEFT(Taulukko1[[#This Row],[TOL2008]],2)),Pääluokka!$G$2:$G$100,0))</f>
        <v>Hallinto- ja tukipalvelutoiminta</v>
      </c>
      <c r="K2164" s="126" t="str">
        <f>INDEX(Pääluokka!$I$2:$I$100,MATCH(VALUE(LEFT(Taulukko1[[#This Row],[TOL2008]],2)),Pääluokka!$G$2:$G$100,0))</f>
        <v>Palvelualat (G-N, R, S)</v>
      </c>
      <c r="L2164" s="41">
        <f t="shared" si="330"/>
        <v>58</v>
      </c>
      <c r="M2164" s="43">
        <f t="shared" si="331"/>
        <v>41219</v>
      </c>
      <c r="N2164" s="43">
        <f t="shared" si="332"/>
        <v>41277</v>
      </c>
      <c r="O2164" s="43">
        <f t="shared" si="333"/>
        <v>41214</v>
      </c>
      <c r="P2164" s="43">
        <f t="shared" si="334"/>
        <v>41275</v>
      </c>
      <c r="Q2164" s="41">
        <f t="shared" si="335"/>
        <v>2012</v>
      </c>
      <c r="R2164" s="41">
        <f t="shared" si="336"/>
        <v>2013</v>
      </c>
      <c r="S2164" s="43" t="str">
        <f>YEAR(Taulukko1[[#This Row],[Alku KK]])&amp;"Q"&amp;ROUNDDOWN((MONTH(Taulukko1[[#This Row],[Alku KK]])-1)/3+1,0)</f>
        <v>2012Q4</v>
      </c>
      <c r="T2164" s="43" t="str">
        <f>YEAR(Taulukko1[[#This Row],[Loppu KK]])&amp;"Q"&amp;ROUNDDOWN((MONTH(Taulukko1[[#This Row],[Loppu KK]])-1)/3+1,0)</f>
        <v>2013Q1</v>
      </c>
      <c r="U2164" s="66">
        <f>IF(COUNT(Taulukko1[[#This Row],[Neuvottelujen alaiset ]])=1,Taulukko1[[#This Row],[Neuvottelujen alaiset ]],Taulukko1[[#This Row],[Vähennystarve]])</f>
        <v>50</v>
      </c>
      <c r="V2164" s="44" t="str">
        <f t="shared" si="337"/>
        <v>NA</v>
      </c>
      <c r="W2164" s="44">
        <f t="shared" si="338"/>
        <v>1.2</v>
      </c>
      <c r="X2164" s="44" t="str">
        <f t="shared" si="339"/>
        <v>NA</v>
      </c>
      <c r="Y2164" s="90" t="b">
        <f>AND(MONTH(Taulukko1[[#This Row],[Alku PVM]] )=6,DAY(Taulukko1[[#This Row],[Alku PVM]] )&gt;19)</f>
        <v>0</v>
      </c>
      <c r="Z2164" s="90" t="b">
        <f>AND(MONTH(Taulukko1[[#This Row],[Loppu PVM]] )=6,DAY(Taulukko1[[#This Row],[Loppu PVM]] )&gt;19)</f>
        <v>0</v>
      </c>
      <c r="AA2164" s="90" t="b">
        <f>OR(MONTH(Taulukko1[[#This Row],[Alku PVM]] )&lt;=5,AND(MONTH(Taulukko1[[#This Row],[Alku PVM]] )=6,DAY(Taulukko1[[#This Row],[Alku PVM]] )&lt;20))</f>
        <v>0</v>
      </c>
      <c r="AB2164" s="90" t="b">
        <f>OR(MONTH(Taulukko1[[#This Row],[Loppu PVM]])&lt;=5,AND(MONTH(Taulukko1[[#This Row],[Loppu PVM]] )=6,DAY(Taulukko1[[#This Row],[Loppu PVM]])&lt;20))</f>
        <v>1</v>
      </c>
      <c r="AC2164" s="90" t="b">
        <f>OR(MONTH(Taulukko1[[#This Row],[Alku PVM]] )&lt;=3,AND(MONTH(Taulukko1[[#This Row],[Alku PVM]] )=3))</f>
        <v>0</v>
      </c>
      <c r="AD2164" s="90" t="b">
        <f>OR(MONTH(Taulukko1[[#This Row],[Loppu PVM]] )&lt;=3,AND(MONTH(Taulukko1[[#This Row],[Loppu PVM]] )=3))</f>
        <v>1</v>
      </c>
      <c r="AE2164" s="90" t="b">
        <f>OR(MONTH(Taulukko1[[#This Row],[Alku PVM]] )&lt;=9,AND(MONTH(Taulukko1[[#This Row],[Alku PVM]] )=9))</f>
        <v>0</v>
      </c>
      <c r="AF2164" s="90" t="b">
        <f>OR(MONTH(Taulukko1[[#This Row],[Loppu PVM]])&lt;=9,AND(MONTH(Taulukko1[[#This Row],[Loppu PVM]] )=9))</f>
        <v>1</v>
      </c>
      <c r="AG2164" s="90" t="b">
        <f>OR(MONTH(Taulukko1[[#This Row],[Alku PVM]] )&lt;=6,AND(MONTH(Taulukko1[[#This Row],[Alku PVM]] )=6))</f>
        <v>0</v>
      </c>
      <c r="AH2164" s="90" t="b">
        <f>OR(MONTH(Taulukko1[[#This Row],[Loppu PVM]])&lt;=6,AND(MONTH(Taulukko1[[#This Row],[Loppu PVM]] )=6))</f>
        <v>1</v>
      </c>
    </row>
    <row r="2165" spans="1:34" ht="12.75" customHeight="1">
      <c r="A2165" s="21" t="s">
        <v>1931</v>
      </c>
      <c r="B2165" s="23">
        <v>41219</v>
      </c>
      <c r="C2165" s="21" t="s">
        <v>4009</v>
      </c>
      <c r="D2165" s="24">
        <v>110</v>
      </c>
      <c r="F2165" s="23">
        <v>41232</v>
      </c>
      <c r="G2165" s="24">
        <v>0</v>
      </c>
      <c r="H2165" s="22">
        <v>115</v>
      </c>
      <c r="I2165" s="126" t="e">
        <f>INDEX('TOL2008'!B:B,MATCH(A2165,'TOL2008'!A:A,0))</f>
        <v>#N/A</v>
      </c>
      <c r="J2165" s="126" t="e">
        <f>INDEX(Pääluokka!$H$2:$H$100,MATCH(VALUE(LEFT(Taulukko1[[#This Row],[TOL2008]],2)),Pääluokka!$G$2:$G$100,0))</f>
        <v>#N/A</v>
      </c>
      <c r="K2165" s="126" t="e">
        <f>INDEX(Pääluokka!$I$2:$I$100,MATCH(VALUE(LEFT(Taulukko1[[#This Row],[TOL2008]],2)),Pääluokka!$G$2:$G$100,0))</f>
        <v>#N/A</v>
      </c>
      <c r="L2165" s="41">
        <f t="shared" si="330"/>
        <v>13</v>
      </c>
      <c r="M2165" s="43">
        <f t="shared" si="331"/>
        <v>41219</v>
      </c>
      <c r="N2165" s="43">
        <f t="shared" si="332"/>
        <v>41232</v>
      </c>
      <c r="O2165" s="43">
        <f t="shared" si="333"/>
        <v>41214</v>
      </c>
      <c r="P2165" s="43">
        <f t="shared" si="334"/>
        <v>41214</v>
      </c>
      <c r="Q2165" s="41">
        <f t="shared" si="335"/>
        <v>2012</v>
      </c>
      <c r="R2165" s="41">
        <f t="shared" si="336"/>
        <v>2012</v>
      </c>
      <c r="S2165" s="43" t="str">
        <f>YEAR(Taulukko1[[#This Row],[Alku KK]])&amp;"Q"&amp;ROUNDDOWN((MONTH(Taulukko1[[#This Row],[Alku KK]])-1)/3+1,0)</f>
        <v>2012Q4</v>
      </c>
      <c r="T2165" s="43" t="str">
        <f>YEAR(Taulukko1[[#This Row],[Loppu KK]])&amp;"Q"&amp;ROUNDDOWN((MONTH(Taulukko1[[#This Row],[Loppu KK]])-1)/3+1,0)</f>
        <v>2012Q4</v>
      </c>
      <c r="U2165" s="66">
        <f>IF(COUNT(Taulukko1[[#This Row],[Neuvottelujen alaiset ]])=1,Taulukko1[[#This Row],[Neuvottelujen alaiset ]],Taulukko1[[#This Row],[Vähennystarve]])</f>
        <v>115</v>
      </c>
      <c r="V2165" s="44" t="str">
        <f t="shared" si="337"/>
        <v>NA</v>
      </c>
      <c r="W2165" s="44">
        <f t="shared" si="338"/>
        <v>0</v>
      </c>
      <c r="X2165" s="44" t="str">
        <f t="shared" si="339"/>
        <v>NA</v>
      </c>
      <c r="Y2165" s="90" t="b">
        <f>AND(MONTH(Taulukko1[[#This Row],[Alku PVM]] )=6,DAY(Taulukko1[[#This Row],[Alku PVM]] )&gt;19)</f>
        <v>0</v>
      </c>
      <c r="Z2165" s="90" t="b">
        <f>AND(MONTH(Taulukko1[[#This Row],[Loppu PVM]] )=6,DAY(Taulukko1[[#This Row],[Loppu PVM]] )&gt;19)</f>
        <v>0</v>
      </c>
      <c r="AA2165" s="90" t="b">
        <f>OR(MONTH(Taulukko1[[#This Row],[Alku PVM]] )&lt;=5,AND(MONTH(Taulukko1[[#This Row],[Alku PVM]] )=6,DAY(Taulukko1[[#This Row],[Alku PVM]] )&lt;20))</f>
        <v>0</v>
      </c>
      <c r="AB2165" s="90" t="b">
        <f>OR(MONTH(Taulukko1[[#This Row],[Loppu PVM]])&lt;=5,AND(MONTH(Taulukko1[[#This Row],[Loppu PVM]] )=6,DAY(Taulukko1[[#This Row],[Loppu PVM]])&lt;20))</f>
        <v>0</v>
      </c>
      <c r="AC2165" s="90" t="b">
        <f>OR(MONTH(Taulukko1[[#This Row],[Alku PVM]] )&lt;=3,AND(MONTH(Taulukko1[[#This Row],[Alku PVM]] )=3))</f>
        <v>0</v>
      </c>
      <c r="AD2165" s="90" t="b">
        <f>OR(MONTH(Taulukko1[[#This Row],[Loppu PVM]] )&lt;=3,AND(MONTH(Taulukko1[[#This Row],[Loppu PVM]] )=3))</f>
        <v>0</v>
      </c>
      <c r="AE2165" s="90" t="b">
        <f>OR(MONTH(Taulukko1[[#This Row],[Alku PVM]] )&lt;=9,AND(MONTH(Taulukko1[[#This Row],[Alku PVM]] )=9))</f>
        <v>0</v>
      </c>
      <c r="AF2165" s="90" t="b">
        <f>OR(MONTH(Taulukko1[[#This Row],[Loppu PVM]])&lt;=9,AND(MONTH(Taulukko1[[#This Row],[Loppu PVM]] )=9))</f>
        <v>0</v>
      </c>
      <c r="AG2165" s="90" t="b">
        <f>OR(MONTH(Taulukko1[[#This Row],[Alku PVM]] )&lt;=6,AND(MONTH(Taulukko1[[#This Row],[Alku PVM]] )=6))</f>
        <v>0</v>
      </c>
      <c r="AH2165" s="90" t="b">
        <f>OR(MONTH(Taulukko1[[#This Row],[Loppu PVM]])&lt;=6,AND(MONTH(Taulukko1[[#This Row],[Loppu PVM]] )=6))</f>
        <v>0</v>
      </c>
    </row>
    <row r="2166" spans="1:34" ht="12.75" customHeight="1">
      <c r="A2166" t="s">
        <v>205</v>
      </c>
      <c r="B2166" s="23">
        <v>41219</v>
      </c>
      <c r="C2166" t="s">
        <v>3960</v>
      </c>
      <c r="F2166" s="4">
        <v>41263</v>
      </c>
      <c r="G2166" s="5">
        <v>43</v>
      </c>
      <c r="H2166" s="22">
        <v>43</v>
      </c>
      <c r="I2166" s="126">
        <f>INDEX('TOL2008'!B:B,MATCH(A2166,'TOL2008'!A:A,0))</f>
        <v>58130</v>
      </c>
      <c r="J2166" s="126" t="str">
        <f>INDEX(Pääluokka!$H$2:$H$100,MATCH(VALUE(LEFT(Taulukko1[[#This Row],[TOL2008]],2)),Pääluokka!$G$2:$G$100,0))</f>
        <v>Informaatio ja viestintä</v>
      </c>
      <c r="K2166" s="126" t="str">
        <f>INDEX(Pääluokka!$I$2:$I$100,MATCH(VALUE(LEFT(Taulukko1[[#This Row],[TOL2008]],2)),Pääluokka!$G$2:$G$100,0))</f>
        <v>Palvelualat (G-N, R, S)</v>
      </c>
      <c r="L2166" s="41">
        <f t="shared" si="330"/>
        <v>44</v>
      </c>
      <c r="M2166" s="43">
        <f t="shared" si="331"/>
        <v>41219</v>
      </c>
      <c r="N2166" s="43">
        <f t="shared" si="332"/>
        <v>41263</v>
      </c>
      <c r="O2166" s="43">
        <f t="shared" si="333"/>
        <v>41214</v>
      </c>
      <c r="P2166" s="43">
        <f t="shared" si="334"/>
        <v>41244</v>
      </c>
      <c r="Q2166" s="41">
        <f t="shared" si="335"/>
        <v>2012</v>
      </c>
      <c r="R2166" s="41">
        <f t="shared" si="336"/>
        <v>2012</v>
      </c>
      <c r="S2166" s="43" t="str">
        <f>YEAR(Taulukko1[[#This Row],[Alku KK]])&amp;"Q"&amp;ROUNDDOWN((MONTH(Taulukko1[[#This Row],[Alku KK]])-1)/3+1,0)</f>
        <v>2012Q4</v>
      </c>
      <c r="T2166" s="43" t="str">
        <f>YEAR(Taulukko1[[#This Row],[Loppu KK]])&amp;"Q"&amp;ROUNDDOWN((MONTH(Taulukko1[[#This Row],[Loppu KK]])-1)/3+1,0)</f>
        <v>2012Q4</v>
      </c>
      <c r="U2166" s="66">
        <f>IF(COUNT(Taulukko1[[#This Row],[Neuvottelujen alaiset ]])=1,Taulukko1[[#This Row],[Neuvottelujen alaiset ]],Taulukko1[[#This Row],[Vähennystarve]])</f>
        <v>43</v>
      </c>
      <c r="V2166" s="44" t="str">
        <f t="shared" si="337"/>
        <v>NA</v>
      </c>
      <c r="W2166" s="44">
        <f t="shared" si="338"/>
        <v>1</v>
      </c>
      <c r="X2166" s="44" t="str">
        <f t="shared" si="339"/>
        <v>NA</v>
      </c>
      <c r="Y2166" s="90" t="b">
        <f>AND(MONTH(Taulukko1[[#This Row],[Alku PVM]] )=6,DAY(Taulukko1[[#This Row],[Alku PVM]] )&gt;19)</f>
        <v>0</v>
      </c>
      <c r="Z2166" s="90" t="b">
        <f>AND(MONTH(Taulukko1[[#This Row],[Loppu PVM]] )=6,DAY(Taulukko1[[#This Row],[Loppu PVM]] )&gt;19)</f>
        <v>0</v>
      </c>
      <c r="AA2166" s="90" t="b">
        <f>OR(MONTH(Taulukko1[[#This Row],[Alku PVM]] )&lt;=5,AND(MONTH(Taulukko1[[#This Row],[Alku PVM]] )=6,DAY(Taulukko1[[#This Row],[Alku PVM]] )&lt;20))</f>
        <v>0</v>
      </c>
      <c r="AB2166" s="90" t="b">
        <f>OR(MONTH(Taulukko1[[#This Row],[Loppu PVM]])&lt;=5,AND(MONTH(Taulukko1[[#This Row],[Loppu PVM]] )=6,DAY(Taulukko1[[#This Row],[Loppu PVM]])&lt;20))</f>
        <v>0</v>
      </c>
      <c r="AC2166" s="90" t="b">
        <f>OR(MONTH(Taulukko1[[#This Row],[Alku PVM]] )&lt;=3,AND(MONTH(Taulukko1[[#This Row],[Alku PVM]] )=3))</f>
        <v>0</v>
      </c>
      <c r="AD2166" s="90" t="b">
        <f>OR(MONTH(Taulukko1[[#This Row],[Loppu PVM]] )&lt;=3,AND(MONTH(Taulukko1[[#This Row],[Loppu PVM]] )=3))</f>
        <v>0</v>
      </c>
      <c r="AE2166" s="90" t="b">
        <f>OR(MONTH(Taulukko1[[#This Row],[Alku PVM]] )&lt;=9,AND(MONTH(Taulukko1[[#This Row],[Alku PVM]] )=9))</f>
        <v>0</v>
      </c>
      <c r="AF2166" s="90" t="b">
        <f>OR(MONTH(Taulukko1[[#This Row],[Loppu PVM]])&lt;=9,AND(MONTH(Taulukko1[[#This Row],[Loppu PVM]] )=9))</f>
        <v>0</v>
      </c>
      <c r="AG2166" s="90" t="b">
        <f>OR(MONTH(Taulukko1[[#This Row],[Alku PVM]] )&lt;=6,AND(MONTH(Taulukko1[[#This Row],[Alku PVM]] )=6))</f>
        <v>0</v>
      </c>
      <c r="AH2166" s="90" t="b">
        <f>OR(MONTH(Taulukko1[[#This Row],[Loppu PVM]])&lt;=6,AND(MONTH(Taulukko1[[#This Row],[Loppu PVM]] )=6))</f>
        <v>0</v>
      </c>
    </row>
    <row r="2167" spans="1:34" ht="12.75" customHeight="1">
      <c r="A2167" t="s">
        <v>887</v>
      </c>
      <c r="B2167" s="23">
        <v>41220</v>
      </c>
      <c r="C2167" t="s">
        <v>3986</v>
      </c>
      <c r="E2167" s="62">
        <v>15</v>
      </c>
      <c r="F2167" s="4"/>
      <c r="G2167" s="5"/>
      <c r="H2167" s="22">
        <v>33</v>
      </c>
      <c r="I2167" s="126">
        <f>INDEX('TOL2008'!B:B,MATCH(A2167,'TOL2008'!A:A,0))</f>
        <v>46493</v>
      </c>
      <c r="J2167" s="126" t="str">
        <f>INDEX(Pääluokka!$H$2:$H$100,MATCH(VALUE(LEFT(Taulukko1[[#This Row],[TOL2008]],2)),Pääluokka!$G$2:$G$100,0))</f>
        <v>Tukku- ja vähittäiskauppa; moottoriajoneuvojen ja moottoripyörien korjaus</v>
      </c>
      <c r="K2167" s="126" t="str">
        <f>INDEX(Pääluokka!$I$2:$I$100,MATCH(VALUE(LEFT(Taulukko1[[#This Row],[TOL2008]],2)),Pääluokka!$G$2:$G$100,0))</f>
        <v>Palvelualat (G-N, R, S)</v>
      </c>
      <c r="L2167" s="41" t="str">
        <f t="shared" si="330"/>
        <v>NA</v>
      </c>
      <c r="M2167" s="43">
        <f t="shared" si="331"/>
        <v>41220</v>
      </c>
      <c r="N2167" s="43">
        <f t="shared" si="332"/>
        <v>41271</v>
      </c>
      <c r="O2167" s="43">
        <f t="shared" si="333"/>
        <v>41214</v>
      </c>
      <c r="P2167" s="43">
        <f t="shared" si="334"/>
        <v>41244</v>
      </c>
      <c r="Q2167" s="41">
        <f t="shared" si="335"/>
        <v>2012</v>
      </c>
      <c r="R2167" s="41">
        <f t="shared" si="336"/>
        <v>2012</v>
      </c>
      <c r="S2167" s="43" t="str">
        <f>YEAR(Taulukko1[[#This Row],[Alku KK]])&amp;"Q"&amp;ROUNDDOWN((MONTH(Taulukko1[[#This Row],[Alku KK]])-1)/3+1,0)</f>
        <v>2012Q4</v>
      </c>
      <c r="T2167" s="43" t="str">
        <f>YEAR(Taulukko1[[#This Row],[Loppu KK]])&amp;"Q"&amp;ROUNDDOWN((MONTH(Taulukko1[[#This Row],[Loppu KK]])-1)/3+1,0)</f>
        <v>2012Q4</v>
      </c>
      <c r="U2167" s="66">
        <f>IF(COUNT(Taulukko1[[#This Row],[Neuvottelujen alaiset ]])=1,Taulukko1[[#This Row],[Neuvottelujen alaiset ]],Taulukko1[[#This Row],[Vähennystarve]])</f>
        <v>33</v>
      </c>
      <c r="V2167" s="44">
        <f t="shared" si="337"/>
        <v>0.45454545454545453</v>
      </c>
      <c r="W2167" s="44" t="str">
        <f t="shared" si="338"/>
        <v>NA</v>
      </c>
      <c r="X2167" s="44" t="str">
        <f t="shared" si="339"/>
        <v>NA</v>
      </c>
      <c r="Y2167" s="90" t="b">
        <f>AND(MONTH(Taulukko1[[#This Row],[Alku PVM]] )=6,DAY(Taulukko1[[#This Row],[Alku PVM]] )&gt;19)</f>
        <v>0</v>
      </c>
      <c r="Z2167" s="90" t="b">
        <f>AND(MONTH(Taulukko1[[#This Row],[Loppu PVM]] )=6,DAY(Taulukko1[[#This Row],[Loppu PVM]] )&gt;19)</f>
        <v>0</v>
      </c>
      <c r="AA2167" s="90" t="b">
        <f>OR(MONTH(Taulukko1[[#This Row],[Alku PVM]] )&lt;=5,AND(MONTH(Taulukko1[[#This Row],[Alku PVM]] )=6,DAY(Taulukko1[[#This Row],[Alku PVM]] )&lt;20))</f>
        <v>0</v>
      </c>
      <c r="AB2167" s="90" t="b">
        <f>OR(MONTH(Taulukko1[[#This Row],[Loppu PVM]])&lt;=5,AND(MONTH(Taulukko1[[#This Row],[Loppu PVM]] )=6,DAY(Taulukko1[[#This Row],[Loppu PVM]])&lt;20))</f>
        <v>0</v>
      </c>
      <c r="AC2167" s="90" t="b">
        <f>OR(MONTH(Taulukko1[[#This Row],[Alku PVM]] )&lt;=3,AND(MONTH(Taulukko1[[#This Row],[Alku PVM]] )=3))</f>
        <v>0</v>
      </c>
      <c r="AD2167" s="90" t="b">
        <f>OR(MONTH(Taulukko1[[#This Row],[Loppu PVM]] )&lt;=3,AND(MONTH(Taulukko1[[#This Row],[Loppu PVM]] )=3))</f>
        <v>0</v>
      </c>
      <c r="AE2167" s="90" t="b">
        <f>OR(MONTH(Taulukko1[[#This Row],[Alku PVM]] )&lt;=9,AND(MONTH(Taulukko1[[#This Row],[Alku PVM]] )=9))</f>
        <v>0</v>
      </c>
      <c r="AF2167" s="90" t="b">
        <f>OR(MONTH(Taulukko1[[#This Row],[Loppu PVM]])&lt;=9,AND(MONTH(Taulukko1[[#This Row],[Loppu PVM]] )=9))</f>
        <v>0</v>
      </c>
      <c r="AG2167" s="90" t="b">
        <f>OR(MONTH(Taulukko1[[#This Row],[Alku PVM]] )&lt;=6,AND(MONTH(Taulukko1[[#This Row],[Alku PVM]] )=6))</f>
        <v>0</v>
      </c>
      <c r="AH2167" s="90" t="b">
        <f>OR(MONTH(Taulukko1[[#This Row],[Loppu PVM]])&lt;=6,AND(MONTH(Taulukko1[[#This Row],[Loppu PVM]] )=6))</f>
        <v>0</v>
      </c>
    </row>
    <row r="2168" spans="1:34" ht="12.75" customHeight="1">
      <c r="A2168" s="21" t="s">
        <v>481</v>
      </c>
      <c r="B2168" s="23">
        <v>41221</v>
      </c>
      <c r="C2168" s="21" t="s">
        <v>1168</v>
      </c>
      <c r="D2168" s="24" t="s">
        <v>25</v>
      </c>
      <c r="E2168" s="62">
        <v>80</v>
      </c>
      <c r="F2168" s="23">
        <v>41278</v>
      </c>
      <c r="G2168" s="24">
        <v>68</v>
      </c>
      <c r="H2168" s="22">
        <v>250</v>
      </c>
      <c r="I2168" s="126">
        <f>INDEX('TOL2008'!B:B,MATCH(A2168,'TOL2008'!A:A,0))</f>
        <v>16231</v>
      </c>
      <c r="J2168" s="126" t="str">
        <f>INDEX(Pääluokka!$H$2:$H$100,MATCH(VALUE(LEFT(Taulukko1[[#This Row],[TOL2008]],2)),Pääluokka!$G$2:$G$100,0))</f>
        <v>Teollisuus</v>
      </c>
      <c r="K2168" s="126" t="str">
        <f>INDEX(Pääluokka!$I$2:$I$100,MATCH(VALUE(LEFT(Taulukko1[[#This Row],[TOL2008]],2)),Pääluokka!$G$2:$G$100,0))</f>
        <v>Teollisuus (C-E)</v>
      </c>
      <c r="L2168" s="41">
        <f t="shared" si="330"/>
        <v>57</v>
      </c>
      <c r="M2168" s="43">
        <f t="shared" si="331"/>
        <v>41221</v>
      </c>
      <c r="N2168" s="43">
        <f t="shared" si="332"/>
        <v>41278</v>
      </c>
      <c r="O2168" s="43">
        <f t="shared" si="333"/>
        <v>41214</v>
      </c>
      <c r="P2168" s="43">
        <f t="shared" si="334"/>
        <v>41275</v>
      </c>
      <c r="Q2168" s="41">
        <f t="shared" si="335"/>
        <v>2012</v>
      </c>
      <c r="R2168" s="41">
        <f t="shared" si="336"/>
        <v>2013</v>
      </c>
      <c r="S2168" s="43" t="str">
        <f>YEAR(Taulukko1[[#This Row],[Alku KK]])&amp;"Q"&amp;ROUNDDOWN((MONTH(Taulukko1[[#This Row],[Alku KK]])-1)/3+1,0)</f>
        <v>2012Q4</v>
      </c>
      <c r="T2168" s="43" t="str">
        <f>YEAR(Taulukko1[[#This Row],[Loppu KK]])&amp;"Q"&amp;ROUNDDOWN((MONTH(Taulukko1[[#This Row],[Loppu KK]])-1)/3+1,0)</f>
        <v>2013Q1</v>
      </c>
      <c r="U2168" s="66">
        <f>IF(COUNT(Taulukko1[[#This Row],[Neuvottelujen alaiset ]])=1,Taulukko1[[#This Row],[Neuvottelujen alaiset ]],Taulukko1[[#This Row],[Vähennystarve]])</f>
        <v>250</v>
      </c>
      <c r="V2168" s="44">
        <f t="shared" si="337"/>
        <v>0.32</v>
      </c>
      <c r="W2168" s="44">
        <f t="shared" si="338"/>
        <v>0.27200000000000002</v>
      </c>
      <c r="X2168" s="44">
        <f t="shared" si="339"/>
        <v>0.85</v>
      </c>
      <c r="Y2168" s="90" t="b">
        <f>AND(MONTH(Taulukko1[[#This Row],[Alku PVM]] )=6,DAY(Taulukko1[[#This Row],[Alku PVM]] )&gt;19)</f>
        <v>0</v>
      </c>
      <c r="Z2168" s="90" t="b">
        <f>AND(MONTH(Taulukko1[[#This Row],[Loppu PVM]] )=6,DAY(Taulukko1[[#This Row],[Loppu PVM]] )&gt;19)</f>
        <v>0</v>
      </c>
      <c r="AA2168" s="90" t="b">
        <f>OR(MONTH(Taulukko1[[#This Row],[Alku PVM]] )&lt;=5,AND(MONTH(Taulukko1[[#This Row],[Alku PVM]] )=6,DAY(Taulukko1[[#This Row],[Alku PVM]] )&lt;20))</f>
        <v>0</v>
      </c>
      <c r="AB2168" s="90" t="b">
        <f>OR(MONTH(Taulukko1[[#This Row],[Loppu PVM]])&lt;=5,AND(MONTH(Taulukko1[[#This Row],[Loppu PVM]] )=6,DAY(Taulukko1[[#This Row],[Loppu PVM]])&lt;20))</f>
        <v>1</v>
      </c>
      <c r="AC2168" s="90" t="b">
        <f>OR(MONTH(Taulukko1[[#This Row],[Alku PVM]] )&lt;=3,AND(MONTH(Taulukko1[[#This Row],[Alku PVM]] )=3))</f>
        <v>0</v>
      </c>
      <c r="AD2168" s="90" t="b">
        <f>OR(MONTH(Taulukko1[[#This Row],[Loppu PVM]] )&lt;=3,AND(MONTH(Taulukko1[[#This Row],[Loppu PVM]] )=3))</f>
        <v>1</v>
      </c>
      <c r="AE2168" s="90" t="b">
        <f>OR(MONTH(Taulukko1[[#This Row],[Alku PVM]] )&lt;=9,AND(MONTH(Taulukko1[[#This Row],[Alku PVM]] )=9))</f>
        <v>0</v>
      </c>
      <c r="AF2168" s="90" t="b">
        <f>OR(MONTH(Taulukko1[[#This Row],[Loppu PVM]])&lt;=9,AND(MONTH(Taulukko1[[#This Row],[Loppu PVM]] )=9))</f>
        <v>1</v>
      </c>
      <c r="AG2168" s="90" t="b">
        <f>OR(MONTH(Taulukko1[[#This Row],[Alku PVM]] )&lt;=6,AND(MONTH(Taulukko1[[#This Row],[Alku PVM]] )=6))</f>
        <v>0</v>
      </c>
      <c r="AH2168" s="90" t="b">
        <f>OR(MONTH(Taulukko1[[#This Row],[Loppu PVM]])&lt;=6,AND(MONTH(Taulukko1[[#This Row],[Loppu PVM]] )=6))</f>
        <v>1</v>
      </c>
    </row>
    <row r="2169" spans="1:34" ht="12.75" customHeight="1">
      <c r="A2169" t="s">
        <v>4125</v>
      </c>
      <c r="B2169" s="23">
        <v>41221</v>
      </c>
      <c r="C2169" t="s">
        <v>4124</v>
      </c>
      <c r="D2169" s="5">
        <v>33</v>
      </c>
      <c r="F2169" s="4"/>
      <c r="G2169" s="5"/>
      <c r="H2169" s="22">
        <v>33</v>
      </c>
      <c r="I2169" s="126">
        <f>INDEX('TOL2008'!B:B,MATCH(A2169,'TOL2008'!A:A,0))</f>
        <v>18120</v>
      </c>
      <c r="J2169" s="126" t="str">
        <f>INDEX(Pääluokka!$H$2:$H$100,MATCH(VALUE(LEFT(Taulukko1[[#This Row],[TOL2008]],2)),Pääluokka!$G$2:$G$100,0))</f>
        <v>Teollisuus</v>
      </c>
      <c r="K2169" s="126" t="str">
        <f>INDEX(Pääluokka!$I$2:$I$100,MATCH(VALUE(LEFT(Taulukko1[[#This Row],[TOL2008]],2)),Pääluokka!$G$2:$G$100,0))</f>
        <v>Teollisuus (C-E)</v>
      </c>
      <c r="L2169" s="41" t="str">
        <f t="shared" si="330"/>
        <v>NA</v>
      </c>
      <c r="M2169" s="43">
        <f t="shared" si="331"/>
        <v>41221</v>
      </c>
      <c r="N2169" s="43">
        <f t="shared" si="332"/>
        <v>41272</v>
      </c>
      <c r="O2169" s="43">
        <f t="shared" si="333"/>
        <v>41214</v>
      </c>
      <c r="P2169" s="43">
        <f t="shared" si="334"/>
        <v>41244</v>
      </c>
      <c r="Q2169" s="41">
        <f t="shared" si="335"/>
        <v>2012</v>
      </c>
      <c r="R2169" s="41">
        <f t="shared" si="336"/>
        <v>2012</v>
      </c>
      <c r="S2169" s="43" t="str">
        <f>YEAR(Taulukko1[[#This Row],[Alku KK]])&amp;"Q"&amp;ROUNDDOWN((MONTH(Taulukko1[[#This Row],[Alku KK]])-1)/3+1,0)</f>
        <v>2012Q4</v>
      </c>
      <c r="T2169" s="43" t="str">
        <f>YEAR(Taulukko1[[#This Row],[Loppu KK]])&amp;"Q"&amp;ROUNDDOWN((MONTH(Taulukko1[[#This Row],[Loppu KK]])-1)/3+1,0)</f>
        <v>2012Q4</v>
      </c>
      <c r="U2169" s="66">
        <f>IF(COUNT(Taulukko1[[#This Row],[Neuvottelujen alaiset ]])=1,Taulukko1[[#This Row],[Neuvottelujen alaiset ]],Taulukko1[[#This Row],[Vähennystarve]])</f>
        <v>33</v>
      </c>
      <c r="V2169" s="44" t="str">
        <f t="shared" si="337"/>
        <v>NA</v>
      </c>
      <c r="W2169" s="44" t="str">
        <f t="shared" si="338"/>
        <v>NA</v>
      </c>
      <c r="X2169" s="44" t="str">
        <f t="shared" si="339"/>
        <v>NA</v>
      </c>
      <c r="Y2169" s="90" t="b">
        <f>AND(MONTH(Taulukko1[[#This Row],[Alku PVM]] )=6,DAY(Taulukko1[[#This Row],[Alku PVM]] )&gt;19)</f>
        <v>0</v>
      </c>
      <c r="Z2169" s="90" t="b">
        <f>AND(MONTH(Taulukko1[[#This Row],[Loppu PVM]] )=6,DAY(Taulukko1[[#This Row],[Loppu PVM]] )&gt;19)</f>
        <v>0</v>
      </c>
      <c r="AA2169" s="90" t="b">
        <f>OR(MONTH(Taulukko1[[#This Row],[Alku PVM]] )&lt;=5,AND(MONTH(Taulukko1[[#This Row],[Alku PVM]] )=6,DAY(Taulukko1[[#This Row],[Alku PVM]] )&lt;20))</f>
        <v>0</v>
      </c>
      <c r="AB2169" s="90" t="b">
        <f>OR(MONTH(Taulukko1[[#This Row],[Loppu PVM]])&lt;=5,AND(MONTH(Taulukko1[[#This Row],[Loppu PVM]] )=6,DAY(Taulukko1[[#This Row],[Loppu PVM]])&lt;20))</f>
        <v>0</v>
      </c>
      <c r="AC2169" s="90" t="b">
        <f>OR(MONTH(Taulukko1[[#This Row],[Alku PVM]] )&lt;=3,AND(MONTH(Taulukko1[[#This Row],[Alku PVM]] )=3))</f>
        <v>0</v>
      </c>
      <c r="AD2169" s="90" t="b">
        <f>OR(MONTH(Taulukko1[[#This Row],[Loppu PVM]] )&lt;=3,AND(MONTH(Taulukko1[[#This Row],[Loppu PVM]] )=3))</f>
        <v>0</v>
      </c>
      <c r="AE2169" s="90" t="b">
        <f>OR(MONTH(Taulukko1[[#This Row],[Alku PVM]] )&lt;=9,AND(MONTH(Taulukko1[[#This Row],[Alku PVM]] )=9))</f>
        <v>0</v>
      </c>
      <c r="AF2169" s="90" t="b">
        <f>OR(MONTH(Taulukko1[[#This Row],[Loppu PVM]])&lt;=9,AND(MONTH(Taulukko1[[#This Row],[Loppu PVM]] )=9))</f>
        <v>0</v>
      </c>
      <c r="AG2169" s="90" t="b">
        <f>OR(MONTH(Taulukko1[[#This Row],[Alku PVM]] )&lt;=6,AND(MONTH(Taulukko1[[#This Row],[Alku PVM]] )=6))</f>
        <v>0</v>
      </c>
      <c r="AH2169" s="90" t="b">
        <f>OR(MONTH(Taulukko1[[#This Row],[Loppu PVM]])&lt;=6,AND(MONTH(Taulukko1[[#This Row],[Loppu PVM]] )=6))</f>
        <v>0</v>
      </c>
    </row>
    <row r="2170" spans="1:34" ht="12.75" customHeight="1">
      <c r="A2170" t="s">
        <v>835</v>
      </c>
      <c r="B2170" s="23">
        <v>41221</v>
      </c>
      <c r="C2170" t="s">
        <v>3923</v>
      </c>
      <c r="D2170" s="5">
        <v>450</v>
      </c>
      <c r="F2170" s="4">
        <v>41247</v>
      </c>
      <c r="G2170" s="5">
        <v>9</v>
      </c>
      <c r="H2170" s="22">
        <v>450</v>
      </c>
      <c r="I2170" s="126">
        <f>INDEX('TOL2008'!B:B,MATCH(A2170,'TOL2008'!A:A,0))</f>
        <v>47521</v>
      </c>
      <c r="J2170" s="126" t="str">
        <f>INDEX(Pääluokka!$H$2:$H$100,MATCH(VALUE(LEFT(Taulukko1[[#This Row],[TOL2008]],2)),Pääluokka!$G$2:$G$100,0))</f>
        <v>Tukku- ja vähittäiskauppa; moottoriajoneuvojen ja moottoripyörien korjaus</v>
      </c>
      <c r="K2170" s="126" t="str">
        <f>INDEX(Pääluokka!$I$2:$I$100,MATCH(VALUE(LEFT(Taulukko1[[#This Row],[TOL2008]],2)),Pääluokka!$G$2:$G$100,0))</f>
        <v>Palvelualat (G-N, R, S)</v>
      </c>
      <c r="L2170" s="41">
        <f t="shared" si="330"/>
        <v>26</v>
      </c>
      <c r="M2170" s="43">
        <f t="shared" si="331"/>
        <v>41221</v>
      </c>
      <c r="N2170" s="43">
        <f t="shared" si="332"/>
        <v>41247</v>
      </c>
      <c r="O2170" s="43">
        <f t="shared" si="333"/>
        <v>41214</v>
      </c>
      <c r="P2170" s="43">
        <f t="shared" si="334"/>
        <v>41244</v>
      </c>
      <c r="Q2170" s="41">
        <f t="shared" si="335"/>
        <v>2012</v>
      </c>
      <c r="R2170" s="41">
        <f t="shared" si="336"/>
        <v>2012</v>
      </c>
      <c r="S2170" s="43" t="str">
        <f>YEAR(Taulukko1[[#This Row],[Alku KK]])&amp;"Q"&amp;ROUNDDOWN((MONTH(Taulukko1[[#This Row],[Alku KK]])-1)/3+1,0)</f>
        <v>2012Q4</v>
      </c>
      <c r="T2170" s="43" t="str">
        <f>YEAR(Taulukko1[[#This Row],[Loppu KK]])&amp;"Q"&amp;ROUNDDOWN((MONTH(Taulukko1[[#This Row],[Loppu KK]])-1)/3+1,0)</f>
        <v>2012Q4</v>
      </c>
      <c r="U2170" s="66">
        <f>IF(COUNT(Taulukko1[[#This Row],[Neuvottelujen alaiset ]])=1,Taulukko1[[#This Row],[Neuvottelujen alaiset ]],Taulukko1[[#This Row],[Vähennystarve]])</f>
        <v>450</v>
      </c>
      <c r="V2170" s="44" t="str">
        <f t="shared" si="337"/>
        <v>NA</v>
      </c>
      <c r="W2170" s="44">
        <f t="shared" si="338"/>
        <v>0.02</v>
      </c>
      <c r="X2170" s="44" t="str">
        <f t="shared" si="339"/>
        <v>NA</v>
      </c>
      <c r="Y2170" s="90" t="b">
        <f>AND(MONTH(Taulukko1[[#This Row],[Alku PVM]] )=6,DAY(Taulukko1[[#This Row],[Alku PVM]] )&gt;19)</f>
        <v>0</v>
      </c>
      <c r="Z2170" s="90" t="b">
        <f>AND(MONTH(Taulukko1[[#This Row],[Loppu PVM]] )=6,DAY(Taulukko1[[#This Row],[Loppu PVM]] )&gt;19)</f>
        <v>0</v>
      </c>
      <c r="AA2170" s="90" t="b">
        <f>OR(MONTH(Taulukko1[[#This Row],[Alku PVM]] )&lt;=5,AND(MONTH(Taulukko1[[#This Row],[Alku PVM]] )=6,DAY(Taulukko1[[#This Row],[Alku PVM]] )&lt;20))</f>
        <v>0</v>
      </c>
      <c r="AB2170" s="90" t="b">
        <f>OR(MONTH(Taulukko1[[#This Row],[Loppu PVM]])&lt;=5,AND(MONTH(Taulukko1[[#This Row],[Loppu PVM]] )=6,DAY(Taulukko1[[#This Row],[Loppu PVM]])&lt;20))</f>
        <v>0</v>
      </c>
      <c r="AC2170" s="90" t="b">
        <f>OR(MONTH(Taulukko1[[#This Row],[Alku PVM]] )&lt;=3,AND(MONTH(Taulukko1[[#This Row],[Alku PVM]] )=3))</f>
        <v>0</v>
      </c>
      <c r="AD2170" s="90" t="b">
        <f>OR(MONTH(Taulukko1[[#This Row],[Loppu PVM]] )&lt;=3,AND(MONTH(Taulukko1[[#This Row],[Loppu PVM]] )=3))</f>
        <v>0</v>
      </c>
      <c r="AE2170" s="90" t="b">
        <f>OR(MONTH(Taulukko1[[#This Row],[Alku PVM]] )&lt;=9,AND(MONTH(Taulukko1[[#This Row],[Alku PVM]] )=9))</f>
        <v>0</v>
      </c>
      <c r="AF2170" s="90" t="b">
        <f>OR(MONTH(Taulukko1[[#This Row],[Loppu PVM]])&lt;=9,AND(MONTH(Taulukko1[[#This Row],[Loppu PVM]] )=9))</f>
        <v>0</v>
      </c>
      <c r="AG2170" s="90" t="b">
        <f>OR(MONTH(Taulukko1[[#This Row],[Alku PVM]] )&lt;=6,AND(MONTH(Taulukko1[[#This Row],[Alku PVM]] )=6))</f>
        <v>0</v>
      </c>
      <c r="AH2170" s="90" t="b">
        <f>OR(MONTH(Taulukko1[[#This Row],[Loppu PVM]])&lt;=6,AND(MONTH(Taulukko1[[#This Row],[Loppu PVM]] )=6))</f>
        <v>0</v>
      </c>
    </row>
    <row r="2171" spans="1:34" ht="12.75" customHeight="1">
      <c r="A2171" t="s">
        <v>810</v>
      </c>
      <c r="B2171" s="23">
        <v>41221</v>
      </c>
      <c r="C2171" t="s">
        <v>809</v>
      </c>
      <c r="F2171" s="4">
        <v>41295</v>
      </c>
      <c r="G2171" s="5">
        <v>3</v>
      </c>
      <c r="H2171" s="22">
        <v>11</v>
      </c>
      <c r="I2171" s="126">
        <f>INDEX('TOL2008'!B:B,MATCH(A2171,'TOL2008'!A:A,0))</f>
        <v>88999</v>
      </c>
      <c r="J2171" s="126" t="str">
        <f>INDEX(Pääluokka!$H$2:$H$100,MATCH(VALUE(LEFT(Taulukko1[[#This Row],[TOL2008]],2)),Pääluokka!$G$2:$G$100,0))</f>
        <v>Terveys- ja sosiaalipalvelut</v>
      </c>
      <c r="K2171" s="126" t="str">
        <f>INDEX(Pääluokka!$I$2:$I$100,MATCH(VALUE(LEFT(Taulukko1[[#This Row],[TOL2008]],2)),Pääluokka!$G$2:$G$100,0))</f>
        <v>Muut toimialat (O-Q, T-X)</v>
      </c>
      <c r="L2171" s="41">
        <f t="shared" si="330"/>
        <v>74</v>
      </c>
      <c r="M2171" s="43">
        <f t="shared" si="331"/>
        <v>41221</v>
      </c>
      <c r="N2171" s="43">
        <f t="shared" si="332"/>
        <v>41295</v>
      </c>
      <c r="O2171" s="43">
        <f t="shared" si="333"/>
        <v>41214</v>
      </c>
      <c r="P2171" s="43">
        <f t="shared" si="334"/>
        <v>41275</v>
      </c>
      <c r="Q2171" s="41">
        <f t="shared" si="335"/>
        <v>2012</v>
      </c>
      <c r="R2171" s="41">
        <f t="shared" si="336"/>
        <v>2013</v>
      </c>
      <c r="S2171" s="43" t="str">
        <f>YEAR(Taulukko1[[#This Row],[Alku KK]])&amp;"Q"&amp;ROUNDDOWN((MONTH(Taulukko1[[#This Row],[Alku KK]])-1)/3+1,0)</f>
        <v>2012Q4</v>
      </c>
      <c r="T2171" s="43" t="str">
        <f>YEAR(Taulukko1[[#This Row],[Loppu KK]])&amp;"Q"&amp;ROUNDDOWN((MONTH(Taulukko1[[#This Row],[Loppu KK]])-1)/3+1,0)</f>
        <v>2013Q1</v>
      </c>
      <c r="U2171" s="66">
        <f>IF(COUNT(Taulukko1[[#This Row],[Neuvottelujen alaiset ]])=1,Taulukko1[[#This Row],[Neuvottelujen alaiset ]],Taulukko1[[#This Row],[Vähennystarve]])</f>
        <v>11</v>
      </c>
      <c r="V2171" s="44" t="str">
        <f t="shared" si="337"/>
        <v>NA</v>
      </c>
      <c r="W2171" s="44">
        <f t="shared" si="338"/>
        <v>0.27272727272727271</v>
      </c>
      <c r="X2171" s="44" t="str">
        <f t="shared" si="339"/>
        <v>NA</v>
      </c>
      <c r="Y2171" s="90" t="b">
        <f>AND(MONTH(Taulukko1[[#This Row],[Alku PVM]] )=6,DAY(Taulukko1[[#This Row],[Alku PVM]] )&gt;19)</f>
        <v>0</v>
      </c>
      <c r="Z2171" s="90" t="b">
        <f>AND(MONTH(Taulukko1[[#This Row],[Loppu PVM]] )=6,DAY(Taulukko1[[#This Row],[Loppu PVM]] )&gt;19)</f>
        <v>0</v>
      </c>
      <c r="AA2171" s="90" t="b">
        <f>OR(MONTH(Taulukko1[[#This Row],[Alku PVM]] )&lt;=5,AND(MONTH(Taulukko1[[#This Row],[Alku PVM]] )=6,DAY(Taulukko1[[#This Row],[Alku PVM]] )&lt;20))</f>
        <v>0</v>
      </c>
      <c r="AB2171" s="90" t="b">
        <f>OR(MONTH(Taulukko1[[#This Row],[Loppu PVM]])&lt;=5,AND(MONTH(Taulukko1[[#This Row],[Loppu PVM]] )=6,DAY(Taulukko1[[#This Row],[Loppu PVM]])&lt;20))</f>
        <v>1</v>
      </c>
      <c r="AC2171" s="90" t="b">
        <f>OR(MONTH(Taulukko1[[#This Row],[Alku PVM]] )&lt;=3,AND(MONTH(Taulukko1[[#This Row],[Alku PVM]] )=3))</f>
        <v>0</v>
      </c>
      <c r="AD2171" s="90" t="b">
        <f>OR(MONTH(Taulukko1[[#This Row],[Loppu PVM]] )&lt;=3,AND(MONTH(Taulukko1[[#This Row],[Loppu PVM]] )=3))</f>
        <v>1</v>
      </c>
      <c r="AE2171" s="90" t="b">
        <f>OR(MONTH(Taulukko1[[#This Row],[Alku PVM]] )&lt;=9,AND(MONTH(Taulukko1[[#This Row],[Alku PVM]] )=9))</f>
        <v>0</v>
      </c>
      <c r="AF2171" s="90" t="b">
        <f>OR(MONTH(Taulukko1[[#This Row],[Loppu PVM]])&lt;=9,AND(MONTH(Taulukko1[[#This Row],[Loppu PVM]] )=9))</f>
        <v>1</v>
      </c>
      <c r="AG2171" s="90" t="b">
        <f>OR(MONTH(Taulukko1[[#This Row],[Alku PVM]] )&lt;=6,AND(MONTH(Taulukko1[[#This Row],[Alku PVM]] )=6))</f>
        <v>0</v>
      </c>
      <c r="AH2171" s="90" t="b">
        <f>OR(MONTH(Taulukko1[[#This Row],[Loppu PVM]])&lt;=6,AND(MONTH(Taulukko1[[#This Row],[Loppu PVM]] )=6))</f>
        <v>1</v>
      </c>
    </row>
    <row r="2172" spans="1:34" ht="12.75" customHeight="1">
      <c r="A2172" t="s">
        <v>3896</v>
      </c>
      <c r="B2172" s="23">
        <v>41221</v>
      </c>
      <c r="C2172" t="s">
        <v>3895</v>
      </c>
      <c r="D2172" s="5" t="s">
        <v>25</v>
      </c>
      <c r="E2172" s="62">
        <v>12</v>
      </c>
      <c r="F2172" s="4">
        <v>41262</v>
      </c>
      <c r="G2172" s="5">
        <v>3</v>
      </c>
      <c r="H2172" s="22">
        <v>335</v>
      </c>
      <c r="I2172" s="126" t="e">
        <f>INDEX('TOL2008'!B:B,MATCH(A2172,'TOL2008'!A:A,0))</f>
        <v>#N/A</v>
      </c>
      <c r="J2172" s="126" t="e">
        <f>INDEX(Pääluokka!$H$2:$H$100,MATCH(VALUE(LEFT(Taulukko1[[#This Row],[TOL2008]],2)),Pääluokka!$G$2:$G$100,0))</f>
        <v>#N/A</v>
      </c>
      <c r="K2172" s="126" t="e">
        <f>INDEX(Pääluokka!$I$2:$I$100,MATCH(VALUE(LEFT(Taulukko1[[#This Row],[TOL2008]],2)),Pääluokka!$G$2:$G$100,0))</f>
        <v>#N/A</v>
      </c>
      <c r="L2172" s="41">
        <f t="shared" si="330"/>
        <v>41</v>
      </c>
      <c r="M2172" s="43">
        <f t="shared" si="331"/>
        <v>41221</v>
      </c>
      <c r="N2172" s="43">
        <f t="shared" si="332"/>
        <v>41262</v>
      </c>
      <c r="O2172" s="43">
        <f t="shared" si="333"/>
        <v>41214</v>
      </c>
      <c r="P2172" s="43">
        <f t="shared" si="334"/>
        <v>41244</v>
      </c>
      <c r="Q2172" s="41">
        <f t="shared" si="335"/>
        <v>2012</v>
      </c>
      <c r="R2172" s="41">
        <f t="shared" si="336"/>
        <v>2012</v>
      </c>
      <c r="S2172" s="43" t="str">
        <f>YEAR(Taulukko1[[#This Row],[Alku KK]])&amp;"Q"&amp;ROUNDDOWN((MONTH(Taulukko1[[#This Row],[Alku KK]])-1)/3+1,0)</f>
        <v>2012Q4</v>
      </c>
      <c r="T2172" s="43" t="str">
        <f>YEAR(Taulukko1[[#This Row],[Loppu KK]])&amp;"Q"&amp;ROUNDDOWN((MONTH(Taulukko1[[#This Row],[Loppu KK]])-1)/3+1,0)</f>
        <v>2012Q4</v>
      </c>
      <c r="U2172" s="66">
        <f>IF(COUNT(Taulukko1[[#This Row],[Neuvottelujen alaiset ]])=1,Taulukko1[[#This Row],[Neuvottelujen alaiset ]],Taulukko1[[#This Row],[Vähennystarve]])</f>
        <v>335</v>
      </c>
      <c r="V2172" s="44">
        <f t="shared" si="337"/>
        <v>3.5820895522388062E-2</v>
      </c>
      <c r="W2172" s="44">
        <f t="shared" si="338"/>
        <v>8.9552238805970154E-3</v>
      </c>
      <c r="X2172" s="44">
        <f t="shared" si="339"/>
        <v>0.25</v>
      </c>
      <c r="Y2172" s="90" t="b">
        <f>AND(MONTH(Taulukko1[[#This Row],[Alku PVM]] )=6,DAY(Taulukko1[[#This Row],[Alku PVM]] )&gt;19)</f>
        <v>0</v>
      </c>
      <c r="Z2172" s="90" t="b">
        <f>AND(MONTH(Taulukko1[[#This Row],[Loppu PVM]] )=6,DAY(Taulukko1[[#This Row],[Loppu PVM]] )&gt;19)</f>
        <v>0</v>
      </c>
      <c r="AA2172" s="90" t="b">
        <f>OR(MONTH(Taulukko1[[#This Row],[Alku PVM]] )&lt;=5,AND(MONTH(Taulukko1[[#This Row],[Alku PVM]] )=6,DAY(Taulukko1[[#This Row],[Alku PVM]] )&lt;20))</f>
        <v>0</v>
      </c>
      <c r="AB2172" s="90" t="b">
        <f>OR(MONTH(Taulukko1[[#This Row],[Loppu PVM]])&lt;=5,AND(MONTH(Taulukko1[[#This Row],[Loppu PVM]] )=6,DAY(Taulukko1[[#This Row],[Loppu PVM]])&lt;20))</f>
        <v>0</v>
      </c>
      <c r="AC2172" s="90" t="b">
        <f>OR(MONTH(Taulukko1[[#This Row],[Alku PVM]] )&lt;=3,AND(MONTH(Taulukko1[[#This Row],[Alku PVM]] )=3))</f>
        <v>0</v>
      </c>
      <c r="AD2172" s="90" t="b">
        <f>OR(MONTH(Taulukko1[[#This Row],[Loppu PVM]] )&lt;=3,AND(MONTH(Taulukko1[[#This Row],[Loppu PVM]] )=3))</f>
        <v>0</v>
      </c>
      <c r="AE2172" s="90" t="b">
        <f>OR(MONTH(Taulukko1[[#This Row],[Alku PVM]] )&lt;=9,AND(MONTH(Taulukko1[[#This Row],[Alku PVM]] )=9))</f>
        <v>0</v>
      </c>
      <c r="AF2172" s="90" t="b">
        <f>OR(MONTH(Taulukko1[[#This Row],[Loppu PVM]])&lt;=9,AND(MONTH(Taulukko1[[#This Row],[Loppu PVM]] )=9))</f>
        <v>0</v>
      </c>
      <c r="AG2172" s="90" t="b">
        <f>OR(MONTH(Taulukko1[[#This Row],[Alku PVM]] )&lt;=6,AND(MONTH(Taulukko1[[#This Row],[Alku PVM]] )=6))</f>
        <v>0</v>
      </c>
      <c r="AH2172" s="90" t="b">
        <f>OR(MONTH(Taulukko1[[#This Row],[Loppu PVM]])&lt;=6,AND(MONTH(Taulukko1[[#This Row],[Loppu PVM]] )=6))</f>
        <v>0</v>
      </c>
    </row>
    <row r="2173" spans="1:34" ht="12.75" customHeight="1">
      <c r="A2173" t="s">
        <v>531</v>
      </c>
      <c r="B2173" s="23">
        <v>41222</v>
      </c>
      <c r="C2173" t="s">
        <v>4228</v>
      </c>
      <c r="E2173" s="62">
        <v>25</v>
      </c>
      <c r="F2173" s="4"/>
      <c r="G2173" s="5"/>
      <c r="H2173" s="22">
        <v>250</v>
      </c>
      <c r="I2173" s="126">
        <f>INDEX('TOL2008'!B:B,MATCH(A2173,'TOL2008'!A:A,0))</f>
        <v>51101</v>
      </c>
      <c r="J2173" s="126" t="str">
        <f>INDEX(Pääluokka!$H$2:$H$100,MATCH(VALUE(LEFT(Taulukko1[[#This Row],[TOL2008]],2)),Pääluokka!$G$2:$G$100,0))</f>
        <v>Kuljetus ja varastointi</v>
      </c>
      <c r="K2173" s="126" t="str">
        <f>INDEX(Pääluokka!$I$2:$I$100,MATCH(VALUE(LEFT(Taulukko1[[#This Row],[TOL2008]],2)),Pääluokka!$G$2:$G$100,0))</f>
        <v>Palvelualat (G-N, R, S)</v>
      </c>
      <c r="L2173" s="41" t="str">
        <f t="shared" si="330"/>
        <v>NA</v>
      </c>
      <c r="M2173" s="43">
        <f t="shared" si="331"/>
        <v>41222</v>
      </c>
      <c r="N2173" s="43">
        <f t="shared" si="332"/>
        <v>41273</v>
      </c>
      <c r="O2173" s="43">
        <f t="shared" si="333"/>
        <v>41214</v>
      </c>
      <c r="P2173" s="43">
        <f t="shared" si="334"/>
        <v>41244</v>
      </c>
      <c r="Q2173" s="41">
        <f t="shared" si="335"/>
        <v>2012</v>
      </c>
      <c r="R2173" s="41">
        <f t="shared" si="336"/>
        <v>2012</v>
      </c>
      <c r="S2173" s="43" t="str">
        <f>YEAR(Taulukko1[[#This Row],[Alku KK]])&amp;"Q"&amp;ROUNDDOWN((MONTH(Taulukko1[[#This Row],[Alku KK]])-1)/3+1,0)</f>
        <v>2012Q4</v>
      </c>
      <c r="T2173" s="43" t="str">
        <f>YEAR(Taulukko1[[#This Row],[Loppu KK]])&amp;"Q"&amp;ROUNDDOWN((MONTH(Taulukko1[[#This Row],[Loppu KK]])-1)/3+1,0)</f>
        <v>2012Q4</v>
      </c>
      <c r="U2173" s="66">
        <f>IF(COUNT(Taulukko1[[#This Row],[Neuvottelujen alaiset ]])=1,Taulukko1[[#This Row],[Neuvottelujen alaiset ]],Taulukko1[[#This Row],[Vähennystarve]])</f>
        <v>250</v>
      </c>
      <c r="V2173" s="44">
        <f t="shared" si="337"/>
        <v>0.1</v>
      </c>
      <c r="W2173" s="44" t="str">
        <f t="shared" si="338"/>
        <v>NA</v>
      </c>
      <c r="X2173" s="44" t="str">
        <f t="shared" si="339"/>
        <v>NA</v>
      </c>
      <c r="Y2173" s="90" t="b">
        <f>AND(MONTH(Taulukko1[[#This Row],[Alku PVM]] )=6,DAY(Taulukko1[[#This Row],[Alku PVM]] )&gt;19)</f>
        <v>0</v>
      </c>
      <c r="Z2173" s="90" t="b">
        <f>AND(MONTH(Taulukko1[[#This Row],[Loppu PVM]] )=6,DAY(Taulukko1[[#This Row],[Loppu PVM]] )&gt;19)</f>
        <v>0</v>
      </c>
      <c r="AA2173" s="90" t="b">
        <f>OR(MONTH(Taulukko1[[#This Row],[Alku PVM]] )&lt;=5,AND(MONTH(Taulukko1[[#This Row],[Alku PVM]] )=6,DAY(Taulukko1[[#This Row],[Alku PVM]] )&lt;20))</f>
        <v>0</v>
      </c>
      <c r="AB2173" s="90" t="b">
        <f>OR(MONTH(Taulukko1[[#This Row],[Loppu PVM]])&lt;=5,AND(MONTH(Taulukko1[[#This Row],[Loppu PVM]] )=6,DAY(Taulukko1[[#This Row],[Loppu PVM]])&lt;20))</f>
        <v>0</v>
      </c>
      <c r="AC2173" s="90" t="b">
        <f>OR(MONTH(Taulukko1[[#This Row],[Alku PVM]] )&lt;=3,AND(MONTH(Taulukko1[[#This Row],[Alku PVM]] )=3))</f>
        <v>0</v>
      </c>
      <c r="AD2173" s="90" t="b">
        <f>OR(MONTH(Taulukko1[[#This Row],[Loppu PVM]] )&lt;=3,AND(MONTH(Taulukko1[[#This Row],[Loppu PVM]] )=3))</f>
        <v>0</v>
      </c>
      <c r="AE2173" s="90" t="b">
        <f>OR(MONTH(Taulukko1[[#This Row],[Alku PVM]] )&lt;=9,AND(MONTH(Taulukko1[[#This Row],[Alku PVM]] )=9))</f>
        <v>0</v>
      </c>
      <c r="AF2173" s="90" t="b">
        <f>OR(MONTH(Taulukko1[[#This Row],[Loppu PVM]])&lt;=9,AND(MONTH(Taulukko1[[#This Row],[Loppu PVM]] )=9))</f>
        <v>0</v>
      </c>
      <c r="AG2173" s="90" t="b">
        <f>OR(MONTH(Taulukko1[[#This Row],[Alku PVM]] )&lt;=6,AND(MONTH(Taulukko1[[#This Row],[Alku PVM]] )=6))</f>
        <v>0</v>
      </c>
      <c r="AH2173" s="90" t="b">
        <f>OR(MONTH(Taulukko1[[#This Row],[Loppu PVM]])&lt;=6,AND(MONTH(Taulukko1[[#This Row],[Loppu PVM]] )=6))</f>
        <v>0</v>
      </c>
    </row>
    <row r="2174" spans="1:34" ht="12.75" customHeight="1">
      <c r="A2174" t="s">
        <v>947</v>
      </c>
      <c r="B2174" s="23">
        <v>41222</v>
      </c>
      <c r="C2174" t="s">
        <v>946</v>
      </c>
      <c r="D2174" s="5">
        <v>2</v>
      </c>
      <c r="E2174" s="62">
        <v>13</v>
      </c>
      <c r="F2174" s="4">
        <v>41291</v>
      </c>
      <c r="G2174" s="5">
        <v>8</v>
      </c>
      <c r="H2174" s="22">
        <v>123</v>
      </c>
      <c r="I2174" s="126">
        <f>INDEX('TOL2008'!B:B,MATCH(A2174,'TOL2008'!A:A,0))</f>
        <v>45201</v>
      </c>
      <c r="J2174" s="126" t="str">
        <f>INDEX(Pääluokka!$H$2:$H$100,MATCH(VALUE(LEFT(Taulukko1[[#This Row],[TOL2008]],2)),Pääluokka!$G$2:$G$100,0))</f>
        <v>Tukku- ja vähittäiskauppa; moottoriajoneuvojen ja moottoripyörien korjaus</v>
      </c>
      <c r="K2174" s="126" t="str">
        <f>INDEX(Pääluokka!$I$2:$I$100,MATCH(VALUE(LEFT(Taulukko1[[#This Row],[TOL2008]],2)),Pääluokka!$G$2:$G$100,0))</f>
        <v>Palvelualat (G-N, R, S)</v>
      </c>
      <c r="L2174" s="41">
        <f t="shared" si="330"/>
        <v>69</v>
      </c>
      <c r="M2174" s="43">
        <f t="shared" si="331"/>
        <v>41222</v>
      </c>
      <c r="N2174" s="43">
        <f t="shared" si="332"/>
        <v>41291</v>
      </c>
      <c r="O2174" s="43">
        <f t="shared" si="333"/>
        <v>41214</v>
      </c>
      <c r="P2174" s="43">
        <f t="shared" si="334"/>
        <v>41275</v>
      </c>
      <c r="Q2174" s="41">
        <f t="shared" si="335"/>
        <v>2012</v>
      </c>
      <c r="R2174" s="41">
        <f t="shared" si="336"/>
        <v>2013</v>
      </c>
      <c r="S2174" s="43" t="str">
        <f>YEAR(Taulukko1[[#This Row],[Alku KK]])&amp;"Q"&amp;ROUNDDOWN((MONTH(Taulukko1[[#This Row],[Alku KK]])-1)/3+1,0)</f>
        <v>2012Q4</v>
      </c>
      <c r="T2174" s="43" t="str">
        <f>YEAR(Taulukko1[[#This Row],[Loppu KK]])&amp;"Q"&amp;ROUNDDOWN((MONTH(Taulukko1[[#This Row],[Loppu KK]])-1)/3+1,0)</f>
        <v>2013Q1</v>
      </c>
      <c r="U2174" s="66">
        <f>IF(COUNT(Taulukko1[[#This Row],[Neuvottelujen alaiset ]])=1,Taulukko1[[#This Row],[Neuvottelujen alaiset ]],Taulukko1[[#This Row],[Vähennystarve]])</f>
        <v>123</v>
      </c>
      <c r="V2174" s="44">
        <f t="shared" si="337"/>
        <v>0.10569105691056911</v>
      </c>
      <c r="W2174" s="44">
        <f t="shared" si="338"/>
        <v>6.5040650406504072E-2</v>
      </c>
      <c r="X2174" s="44">
        <f t="shared" si="339"/>
        <v>0.61538461538461542</v>
      </c>
      <c r="Y2174" s="90" t="b">
        <f>AND(MONTH(Taulukko1[[#This Row],[Alku PVM]] )=6,DAY(Taulukko1[[#This Row],[Alku PVM]] )&gt;19)</f>
        <v>0</v>
      </c>
      <c r="Z2174" s="90" t="b">
        <f>AND(MONTH(Taulukko1[[#This Row],[Loppu PVM]] )=6,DAY(Taulukko1[[#This Row],[Loppu PVM]] )&gt;19)</f>
        <v>0</v>
      </c>
      <c r="AA2174" s="90" t="b">
        <f>OR(MONTH(Taulukko1[[#This Row],[Alku PVM]] )&lt;=5,AND(MONTH(Taulukko1[[#This Row],[Alku PVM]] )=6,DAY(Taulukko1[[#This Row],[Alku PVM]] )&lt;20))</f>
        <v>0</v>
      </c>
      <c r="AB2174" s="90" t="b">
        <f>OR(MONTH(Taulukko1[[#This Row],[Loppu PVM]])&lt;=5,AND(MONTH(Taulukko1[[#This Row],[Loppu PVM]] )=6,DAY(Taulukko1[[#This Row],[Loppu PVM]])&lt;20))</f>
        <v>1</v>
      </c>
      <c r="AC2174" s="90" t="b">
        <f>OR(MONTH(Taulukko1[[#This Row],[Alku PVM]] )&lt;=3,AND(MONTH(Taulukko1[[#This Row],[Alku PVM]] )=3))</f>
        <v>0</v>
      </c>
      <c r="AD2174" s="90" t="b">
        <f>OR(MONTH(Taulukko1[[#This Row],[Loppu PVM]] )&lt;=3,AND(MONTH(Taulukko1[[#This Row],[Loppu PVM]] )=3))</f>
        <v>1</v>
      </c>
      <c r="AE2174" s="90" t="b">
        <f>OR(MONTH(Taulukko1[[#This Row],[Alku PVM]] )&lt;=9,AND(MONTH(Taulukko1[[#This Row],[Alku PVM]] )=9))</f>
        <v>0</v>
      </c>
      <c r="AF2174" s="90" t="b">
        <f>OR(MONTH(Taulukko1[[#This Row],[Loppu PVM]])&lt;=9,AND(MONTH(Taulukko1[[#This Row],[Loppu PVM]] )=9))</f>
        <v>1</v>
      </c>
      <c r="AG2174" s="90" t="b">
        <f>OR(MONTH(Taulukko1[[#This Row],[Alku PVM]] )&lt;=6,AND(MONTH(Taulukko1[[#This Row],[Alku PVM]] )=6))</f>
        <v>0</v>
      </c>
      <c r="AH2174" s="90" t="b">
        <f>OR(MONTH(Taulukko1[[#This Row],[Loppu PVM]])&lt;=6,AND(MONTH(Taulukko1[[#This Row],[Loppu PVM]] )=6))</f>
        <v>1</v>
      </c>
    </row>
    <row r="2175" spans="1:34" ht="12.75" customHeight="1">
      <c r="A2175" t="s">
        <v>4284</v>
      </c>
      <c r="B2175" s="23">
        <v>41225</v>
      </c>
      <c r="C2175" t="s">
        <v>4283</v>
      </c>
      <c r="E2175" s="62">
        <v>7</v>
      </c>
      <c r="F2175" s="4"/>
      <c r="G2175" s="5"/>
      <c r="H2175" s="22">
        <v>400</v>
      </c>
      <c r="I2175" s="126">
        <v>47521</v>
      </c>
      <c r="J2175" s="126" t="str">
        <f>INDEX(Pääluokka!$H$2:$H$100,MATCH(VALUE(LEFT(Taulukko1[[#This Row],[TOL2008]],2)),Pääluokka!$G$2:$G$100,0))</f>
        <v>Tukku- ja vähittäiskauppa; moottoriajoneuvojen ja moottoripyörien korjaus</v>
      </c>
      <c r="K2175" s="126" t="str">
        <f>INDEX(Pääluokka!$I$2:$I$100,MATCH(VALUE(LEFT(Taulukko1[[#This Row],[TOL2008]],2)),Pääluokka!$G$2:$G$100,0))</f>
        <v>Palvelualat (G-N, R, S)</v>
      </c>
      <c r="L2175" s="41" t="str">
        <f t="shared" si="330"/>
        <v>NA</v>
      </c>
      <c r="M2175" s="43">
        <f t="shared" si="331"/>
        <v>41225</v>
      </c>
      <c r="N2175" s="43">
        <f t="shared" si="332"/>
        <v>41276</v>
      </c>
      <c r="O2175" s="43">
        <f t="shared" si="333"/>
        <v>41214</v>
      </c>
      <c r="P2175" s="43">
        <f t="shared" si="334"/>
        <v>41275</v>
      </c>
      <c r="Q2175" s="41">
        <f t="shared" si="335"/>
        <v>2012</v>
      </c>
      <c r="R2175" s="41">
        <f t="shared" si="336"/>
        <v>2013</v>
      </c>
      <c r="S2175" s="43" t="str">
        <f>YEAR(Taulukko1[[#This Row],[Alku KK]])&amp;"Q"&amp;ROUNDDOWN((MONTH(Taulukko1[[#This Row],[Alku KK]])-1)/3+1,0)</f>
        <v>2012Q4</v>
      </c>
      <c r="T2175" s="43" t="str">
        <f>YEAR(Taulukko1[[#This Row],[Loppu KK]])&amp;"Q"&amp;ROUNDDOWN((MONTH(Taulukko1[[#This Row],[Loppu KK]])-1)/3+1,0)</f>
        <v>2013Q1</v>
      </c>
      <c r="U2175" s="66">
        <f>IF(COUNT(Taulukko1[[#This Row],[Neuvottelujen alaiset ]])=1,Taulukko1[[#This Row],[Neuvottelujen alaiset ]],Taulukko1[[#This Row],[Vähennystarve]])</f>
        <v>400</v>
      </c>
      <c r="V2175" s="44">
        <f t="shared" si="337"/>
        <v>1.7500000000000002E-2</v>
      </c>
      <c r="W2175" s="44" t="str">
        <f t="shared" si="338"/>
        <v>NA</v>
      </c>
      <c r="X2175" s="44" t="str">
        <f t="shared" si="339"/>
        <v>NA</v>
      </c>
      <c r="Y2175" s="90" t="b">
        <f>AND(MONTH(Taulukko1[[#This Row],[Alku PVM]] )=6,DAY(Taulukko1[[#This Row],[Alku PVM]] )&gt;19)</f>
        <v>0</v>
      </c>
      <c r="Z2175" s="90" t="b">
        <f>AND(MONTH(Taulukko1[[#This Row],[Loppu PVM]] )=6,DAY(Taulukko1[[#This Row],[Loppu PVM]] )&gt;19)</f>
        <v>0</v>
      </c>
      <c r="AA2175" s="90" t="b">
        <f>OR(MONTH(Taulukko1[[#This Row],[Alku PVM]] )&lt;=5,AND(MONTH(Taulukko1[[#This Row],[Alku PVM]] )=6,DAY(Taulukko1[[#This Row],[Alku PVM]] )&lt;20))</f>
        <v>0</v>
      </c>
      <c r="AB2175" s="90" t="b">
        <f>OR(MONTH(Taulukko1[[#This Row],[Loppu PVM]])&lt;=5,AND(MONTH(Taulukko1[[#This Row],[Loppu PVM]] )=6,DAY(Taulukko1[[#This Row],[Loppu PVM]])&lt;20))</f>
        <v>1</v>
      </c>
      <c r="AC2175" s="90" t="b">
        <f>OR(MONTH(Taulukko1[[#This Row],[Alku PVM]] )&lt;=3,AND(MONTH(Taulukko1[[#This Row],[Alku PVM]] )=3))</f>
        <v>0</v>
      </c>
      <c r="AD2175" s="90" t="b">
        <f>OR(MONTH(Taulukko1[[#This Row],[Loppu PVM]] )&lt;=3,AND(MONTH(Taulukko1[[#This Row],[Loppu PVM]] )=3))</f>
        <v>1</v>
      </c>
      <c r="AE2175" s="90" t="b">
        <f>OR(MONTH(Taulukko1[[#This Row],[Alku PVM]] )&lt;=9,AND(MONTH(Taulukko1[[#This Row],[Alku PVM]] )=9))</f>
        <v>0</v>
      </c>
      <c r="AF2175" s="90" t="b">
        <f>OR(MONTH(Taulukko1[[#This Row],[Loppu PVM]])&lt;=9,AND(MONTH(Taulukko1[[#This Row],[Loppu PVM]] )=9))</f>
        <v>1</v>
      </c>
      <c r="AG2175" s="90" t="b">
        <f>OR(MONTH(Taulukko1[[#This Row],[Alku PVM]] )&lt;=6,AND(MONTH(Taulukko1[[#This Row],[Alku PVM]] )=6))</f>
        <v>0</v>
      </c>
      <c r="AH2175" s="90" t="b">
        <f>OR(MONTH(Taulukko1[[#This Row],[Loppu PVM]])&lt;=6,AND(MONTH(Taulukko1[[#This Row],[Loppu PVM]] )=6))</f>
        <v>1</v>
      </c>
    </row>
    <row r="2176" spans="1:34" ht="12.75" customHeight="1">
      <c r="A2176" t="s">
        <v>4275</v>
      </c>
      <c r="B2176" s="23">
        <v>41225</v>
      </c>
      <c r="C2176" t="s">
        <v>4274</v>
      </c>
      <c r="D2176" s="5">
        <v>19</v>
      </c>
      <c r="F2176" s="4"/>
      <c r="G2176" s="5"/>
      <c r="H2176" s="22">
        <v>19</v>
      </c>
      <c r="I2176" s="126" t="e">
        <f>INDEX('TOL2008'!B:B,MATCH(A2176,'TOL2008'!A:A,0))</f>
        <v>#N/A</v>
      </c>
      <c r="J2176" s="126" t="e">
        <f>INDEX(Pääluokka!$H$2:$H$100,MATCH(VALUE(LEFT(Taulukko1[[#This Row],[TOL2008]],2)),Pääluokka!$G$2:$G$100,0))</f>
        <v>#N/A</v>
      </c>
      <c r="K2176" s="126" t="e">
        <f>INDEX(Pääluokka!$I$2:$I$100,MATCH(VALUE(LEFT(Taulukko1[[#This Row],[TOL2008]],2)),Pääluokka!$G$2:$G$100,0))</f>
        <v>#N/A</v>
      </c>
      <c r="L2176" s="41" t="str">
        <f t="shared" si="330"/>
        <v>NA</v>
      </c>
      <c r="M2176" s="43">
        <f t="shared" si="331"/>
        <v>41225</v>
      </c>
      <c r="N2176" s="43">
        <f t="shared" si="332"/>
        <v>41276</v>
      </c>
      <c r="O2176" s="43">
        <f t="shared" si="333"/>
        <v>41214</v>
      </c>
      <c r="P2176" s="43">
        <f t="shared" si="334"/>
        <v>41275</v>
      </c>
      <c r="Q2176" s="41">
        <f t="shared" si="335"/>
        <v>2012</v>
      </c>
      <c r="R2176" s="41">
        <f t="shared" si="336"/>
        <v>2013</v>
      </c>
      <c r="S2176" s="43" t="str">
        <f>YEAR(Taulukko1[[#This Row],[Alku KK]])&amp;"Q"&amp;ROUNDDOWN((MONTH(Taulukko1[[#This Row],[Alku KK]])-1)/3+1,0)</f>
        <v>2012Q4</v>
      </c>
      <c r="T2176" s="43" t="str">
        <f>YEAR(Taulukko1[[#This Row],[Loppu KK]])&amp;"Q"&amp;ROUNDDOWN((MONTH(Taulukko1[[#This Row],[Loppu KK]])-1)/3+1,0)</f>
        <v>2013Q1</v>
      </c>
      <c r="U2176" s="66">
        <f>IF(COUNT(Taulukko1[[#This Row],[Neuvottelujen alaiset ]])=1,Taulukko1[[#This Row],[Neuvottelujen alaiset ]],Taulukko1[[#This Row],[Vähennystarve]])</f>
        <v>19</v>
      </c>
      <c r="V2176" s="44" t="str">
        <f t="shared" si="337"/>
        <v>NA</v>
      </c>
      <c r="W2176" s="44" t="str">
        <f t="shared" si="338"/>
        <v>NA</v>
      </c>
      <c r="X2176" s="44" t="str">
        <f t="shared" si="339"/>
        <v>NA</v>
      </c>
      <c r="Y2176" s="90" t="b">
        <f>AND(MONTH(Taulukko1[[#This Row],[Alku PVM]] )=6,DAY(Taulukko1[[#This Row],[Alku PVM]] )&gt;19)</f>
        <v>0</v>
      </c>
      <c r="Z2176" s="90" t="b">
        <f>AND(MONTH(Taulukko1[[#This Row],[Loppu PVM]] )=6,DAY(Taulukko1[[#This Row],[Loppu PVM]] )&gt;19)</f>
        <v>0</v>
      </c>
      <c r="AA2176" s="90" t="b">
        <f>OR(MONTH(Taulukko1[[#This Row],[Alku PVM]] )&lt;=5,AND(MONTH(Taulukko1[[#This Row],[Alku PVM]] )=6,DAY(Taulukko1[[#This Row],[Alku PVM]] )&lt;20))</f>
        <v>0</v>
      </c>
      <c r="AB2176" s="90" t="b">
        <f>OR(MONTH(Taulukko1[[#This Row],[Loppu PVM]])&lt;=5,AND(MONTH(Taulukko1[[#This Row],[Loppu PVM]] )=6,DAY(Taulukko1[[#This Row],[Loppu PVM]])&lt;20))</f>
        <v>1</v>
      </c>
      <c r="AC2176" s="90" t="b">
        <f>OR(MONTH(Taulukko1[[#This Row],[Alku PVM]] )&lt;=3,AND(MONTH(Taulukko1[[#This Row],[Alku PVM]] )=3))</f>
        <v>0</v>
      </c>
      <c r="AD2176" s="90" t="b">
        <f>OR(MONTH(Taulukko1[[#This Row],[Loppu PVM]] )&lt;=3,AND(MONTH(Taulukko1[[#This Row],[Loppu PVM]] )=3))</f>
        <v>1</v>
      </c>
      <c r="AE2176" s="90" t="b">
        <f>OR(MONTH(Taulukko1[[#This Row],[Alku PVM]] )&lt;=9,AND(MONTH(Taulukko1[[#This Row],[Alku PVM]] )=9))</f>
        <v>0</v>
      </c>
      <c r="AF2176" s="90" t="b">
        <f>OR(MONTH(Taulukko1[[#This Row],[Loppu PVM]])&lt;=9,AND(MONTH(Taulukko1[[#This Row],[Loppu PVM]] )=9))</f>
        <v>1</v>
      </c>
      <c r="AG2176" s="90" t="b">
        <f>OR(MONTH(Taulukko1[[#This Row],[Alku PVM]] )&lt;=6,AND(MONTH(Taulukko1[[#This Row],[Alku PVM]] )=6))</f>
        <v>0</v>
      </c>
      <c r="AH2176" s="90" t="b">
        <f>OR(MONTH(Taulukko1[[#This Row],[Loppu PVM]])&lt;=6,AND(MONTH(Taulukko1[[#This Row],[Loppu PVM]] )=6))</f>
        <v>1</v>
      </c>
    </row>
    <row r="2177" spans="1:34" ht="12.75" customHeight="1">
      <c r="A2177" t="s">
        <v>3043</v>
      </c>
      <c r="B2177" s="23">
        <v>41225</v>
      </c>
      <c r="C2177" t="s">
        <v>4268</v>
      </c>
      <c r="F2177" s="4"/>
      <c r="G2177" s="5"/>
      <c r="H2177" s="22">
        <v>420</v>
      </c>
      <c r="I2177" s="126">
        <v>77320</v>
      </c>
      <c r="J2177" s="126" t="str">
        <f>INDEX(Pääluokka!$H$2:$H$100,MATCH(VALUE(LEFT(Taulukko1[[#This Row],[TOL2008]],2)),Pääluokka!$G$2:$G$100,0))</f>
        <v>Hallinto- ja tukipalvelutoiminta</v>
      </c>
      <c r="K2177" s="126" t="str">
        <f>INDEX(Pääluokka!$I$2:$I$100,MATCH(VALUE(LEFT(Taulukko1[[#This Row],[TOL2008]],2)),Pääluokka!$G$2:$G$100,0))</f>
        <v>Palvelualat (G-N, R, S)</v>
      </c>
      <c r="L2177" s="41" t="str">
        <f t="shared" si="330"/>
        <v>NA</v>
      </c>
      <c r="M2177" s="43">
        <f t="shared" si="331"/>
        <v>41225</v>
      </c>
      <c r="N2177" s="43">
        <f t="shared" si="332"/>
        <v>41276</v>
      </c>
      <c r="O2177" s="43">
        <f t="shared" si="333"/>
        <v>41214</v>
      </c>
      <c r="P2177" s="43">
        <f t="shared" si="334"/>
        <v>41275</v>
      </c>
      <c r="Q2177" s="41">
        <f t="shared" si="335"/>
        <v>2012</v>
      </c>
      <c r="R2177" s="41">
        <f t="shared" si="336"/>
        <v>2013</v>
      </c>
      <c r="S2177" s="43" t="str">
        <f>YEAR(Taulukko1[[#This Row],[Alku KK]])&amp;"Q"&amp;ROUNDDOWN((MONTH(Taulukko1[[#This Row],[Alku KK]])-1)/3+1,0)</f>
        <v>2012Q4</v>
      </c>
      <c r="T2177" s="43" t="str">
        <f>YEAR(Taulukko1[[#This Row],[Loppu KK]])&amp;"Q"&amp;ROUNDDOWN((MONTH(Taulukko1[[#This Row],[Loppu KK]])-1)/3+1,0)</f>
        <v>2013Q1</v>
      </c>
      <c r="U2177" s="66">
        <f>IF(COUNT(Taulukko1[[#This Row],[Neuvottelujen alaiset ]])=1,Taulukko1[[#This Row],[Neuvottelujen alaiset ]],Taulukko1[[#This Row],[Vähennystarve]])</f>
        <v>420</v>
      </c>
      <c r="V2177" s="44" t="str">
        <f t="shared" si="337"/>
        <v>NA</v>
      </c>
      <c r="W2177" s="44" t="str">
        <f t="shared" si="338"/>
        <v>NA</v>
      </c>
      <c r="X2177" s="44" t="str">
        <f t="shared" si="339"/>
        <v>NA</v>
      </c>
      <c r="Y2177" s="90" t="b">
        <f>AND(MONTH(Taulukko1[[#This Row],[Alku PVM]] )=6,DAY(Taulukko1[[#This Row],[Alku PVM]] )&gt;19)</f>
        <v>0</v>
      </c>
      <c r="Z2177" s="90" t="b">
        <f>AND(MONTH(Taulukko1[[#This Row],[Loppu PVM]] )=6,DAY(Taulukko1[[#This Row],[Loppu PVM]] )&gt;19)</f>
        <v>0</v>
      </c>
      <c r="AA2177" s="90" t="b">
        <f>OR(MONTH(Taulukko1[[#This Row],[Alku PVM]] )&lt;=5,AND(MONTH(Taulukko1[[#This Row],[Alku PVM]] )=6,DAY(Taulukko1[[#This Row],[Alku PVM]] )&lt;20))</f>
        <v>0</v>
      </c>
      <c r="AB2177" s="90" t="b">
        <f>OR(MONTH(Taulukko1[[#This Row],[Loppu PVM]])&lt;=5,AND(MONTH(Taulukko1[[#This Row],[Loppu PVM]] )=6,DAY(Taulukko1[[#This Row],[Loppu PVM]])&lt;20))</f>
        <v>1</v>
      </c>
      <c r="AC2177" s="90" t="b">
        <f>OR(MONTH(Taulukko1[[#This Row],[Alku PVM]] )&lt;=3,AND(MONTH(Taulukko1[[#This Row],[Alku PVM]] )=3))</f>
        <v>0</v>
      </c>
      <c r="AD2177" s="90" t="b">
        <f>OR(MONTH(Taulukko1[[#This Row],[Loppu PVM]] )&lt;=3,AND(MONTH(Taulukko1[[#This Row],[Loppu PVM]] )=3))</f>
        <v>1</v>
      </c>
      <c r="AE2177" s="90" t="b">
        <f>OR(MONTH(Taulukko1[[#This Row],[Alku PVM]] )&lt;=9,AND(MONTH(Taulukko1[[#This Row],[Alku PVM]] )=9))</f>
        <v>0</v>
      </c>
      <c r="AF2177" s="90" t="b">
        <f>OR(MONTH(Taulukko1[[#This Row],[Loppu PVM]])&lt;=9,AND(MONTH(Taulukko1[[#This Row],[Loppu PVM]] )=9))</f>
        <v>1</v>
      </c>
      <c r="AG2177" s="90" t="b">
        <f>OR(MONTH(Taulukko1[[#This Row],[Alku PVM]] )&lt;=6,AND(MONTH(Taulukko1[[#This Row],[Alku PVM]] )=6))</f>
        <v>0</v>
      </c>
      <c r="AH2177" s="90" t="b">
        <f>OR(MONTH(Taulukko1[[#This Row],[Loppu PVM]])&lt;=6,AND(MONTH(Taulukko1[[#This Row],[Loppu PVM]] )=6))</f>
        <v>1</v>
      </c>
    </row>
    <row r="2178" spans="1:34" ht="12.75" customHeight="1">
      <c r="A2178" t="s">
        <v>2910</v>
      </c>
      <c r="B2178" s="23">
        <v>41226</v>
      </c>
      <c r="C2178" t="s">
        <v>4206</v>
      </c>
      <c r="D2178" s="5" t="s">
        <v>25</v>
      </c>
      <c r="E2178" s="62">
        <v>30</v>
      </c>
      <c r="F2178" s="4">
        <v>41255</v>
      </c>
      <c r="G2178" s="5">
        <v>20</v>
      </c>
      <c r="H2178" s="22">
        <v>150</v>
      </c>
      <c r="I2178" s="126">
        <f>INDEX('TOL2008'!B:B,MATCH(A2178,'TOL2008'!A:A,0))</f>
        <v>46140</v>
      </c>
      <c r="J2178" s="126" t="str">
        <f>INDEX(Pääluokka!$H$2:$H$100,MATCH(VALUE(LEFT(Taulukko1[[#This Row],[TOL2008]],2)),Pääluokka!$G$2:$G$100,0))</f>
        <v>Tukku- ja vähittäiskauppa; moottoriajoneuvojen ja moottoripyörien korjaus</v>
      </c>
      <c r="K2178" s="126" t="str">
        <f>INDEX(Pääluokka!$I$2:$I$100,MATCH(VALUE(LEFT(Taulukko1[[#This Row],[TOL2008]],2)),Pääluokka!$G$2:$G$100,0))</f>
        <v>Palvelualat (G-N, R, S)</v>
      </c>
      <c r="L2178" s="41">
        <f t="shared" si="330"/>
        <v>29</v>
      </c>
      <c r="M2178" s="43">
        <f t="shared" si="331"/>
        <v>41226</v>
      </c>
      <c r="N2178" s="43">
        <f t="shared" si="332"/>
        <v>41255</v>
      </c>
      <c r="O2178" s="43">
        <f t="shared" si="333"/>
        <v>41214</v>
      </c>
      <c r="P2178" s="43">
        <f t="shared" si="334"/>
        <v>41244</v>
      </c>
      <c r="Q2178" s="41">
        <f t="shared" si="335"/>
        <v>2012</v>
      </c>
      <c r="R2178" s="41">
        <f t="shared" si="336"/>
        <v>2012</v>
      </c>
      <c r="S2178" s="43" t="str">
        <f>YEAR(Taulukko1[[#This Row],[Alku KK]])&amp;"Q"&amp;ROUNDDOWN((MONTH(Taulukko1[[#This Row],[Alku KK]])-1)/3+1,0)</f>
        <v>2012Q4</v>
      </c>
      <c r="T2178" s="43" t="str">
        <f>YEAR(Taulukko1[[#This Row],[Loppu KK]])&amp;"Q"&amp;ROUNDDOWN((MONTH(Taulukko1[[#This Row],[Loppu KK]])-1)/3+1,0)</f>
        <v>2012Q4</v>
      </c>
      <c r="U2178" s="66">
        <f>IF(COUNT(Taulukko1[[#This Row],[Neuvottelujen alaiset ]])=1,Taulukko1[[#This Row],[Neuvottelujen alaiset ]],Taulukko1[[#This Row],[Vähennystarve]])</f>
        <v>150</v>
      </c>
      <c r="V2178" s="44">
        <f t="shared" si="337"/>
        <v>0.2</v>
      </c>
      <c r="W2178" s="44">
        <f t="shared" si="338"/>
        <v>0.13333333333333333</v>
      </c>
      <c r="X2178" s="44">
        <f t="shared" si="339"/>
        <v>0.66666666666666663</v>
      </c>
      <c r="Y2178" s="90" t="b">
        <f>AND(MONTH(Taulukko1[[#This Row],[Alku PVM]] )=6,DAY(Taulukko1[[#This Row],[Alku PVM]] )&gt;19)</f>
        <v>0</v>
      </c>
      <c r="Z2178" s="90" t="b">
        <f>AND(MONTH(Taulukko1[[#This Row],[Loppu PVM]] )=6,DAY(Taulukko1[[#This Row],[Loppu PVM]] )&gt;19)</f>
        <v>0</v>
      </c>
      <c r="AA2178" s="90" t="b">
        <f>OR(MONTH(Taulukko1[[#This Row],[Alku PVM]] )&lt;=5,AND(MONTH(Taulukko1[[#This Row],[Alku PVM]] )=6,DAY(Taulukko1[[#This Row],[Alku PVM]] )&lt;20))</f>
        <v>0</v>
      </c>
      <c r="AB2178" s="90" t="b">
        <f>OR(MONTH(Taulukko1[[#This Row],[Loppu PVM]])&lt;=5,AND(MONTH(Taulukko1[[#This Row],[Loppu PVM]] )=6,DAY(Taulukko1[[#This Row],[Loppu PVM]])&lt;20))</f>
        <v>0</v>
      </c>
      <c r="AC2178" s="90" t="b">
        <f>OR(MONTH(Taulukko1[[#This Row],[Alku PVM]] )&lt;=3,AND(MONTH(Taulukko1[[#This Row],[Alku PVM]] )=3))</f>
        <v>0</v>
      </c>
      <c r="AD2178" s="90" t="b">
        <f>OR(MONTH(Taulukko1[[#This Row],[Loppu PVM]] )&lt;=3,AND(MONTH(Taulukko1[[#This Row],[Loppu PVM]] )=3))</f>
        <v>0</v>
      </c>
      <c r="AE2178" s="90" t="b">
        <f>OR(MONTH(Taulukko1[[#This Row],[Alku PVM]] )&lt;=9,AND(MONTH(Taulukko1[[#This Row],[Alku PVM]] )=9))</f>
        <v>0</v>
      </c>
      <c r="AF2178" s="90" t="b">
        <f>OR(MONTH(Taulukko1[[#This Row],[Loppu PVM]])&lt;=9,AND(MONTH(Taulukko1[[#This Row],[Loppu PVM]] )=9))</f>
        <v>0</v>
      </c>
      <c r="AG2178" s="90" t="b">
        <f>OR(MONTH(Taulukko1[[#This Row],[Alku PVM]] )&lt;=6,AND(MONTH(Taulukko1[[#This Row],[Alku PVM]] )=6))</f>
        <v>0</v>
      </c>
      <c r="AH2178" s="90" t="b">
        <f>OR(MONTH(Taulukko1[[#This Row],[Loppu PVM]])&lt;=6,AND(MONTH(Taulukko1[[#This Row],[Loppu PVM]] )=6))</f>
        <v>0</v>
      </c>
    </row>
    <row r="2179" spans="1:34" ht="12.75" customHeight="1">
      <c r="A2179" s="21" t="s">
        <v>4001</v>
      </c>
      <c r="B2179" s="23">
        <v>41226</v>
      </c>
      <c r="C2179" s="21" t="s">
        <v>4000</v>
      </c>
      <c r="D2179" s="24"/>
      <c r="E2179" s="62">
        <v>25</v>
      </c>
      <c r="F2179" s="23"/>
      <c r="G2179" s="24"/>
      <c r="H2179" s="22">
        <v>55</v>
      </c>
      <c r="I2179" s="126">
        <v>23190</v>
      </c>
      <c r="J2179" s="126" t="str">
        <f>INDEX(Pääluokka!$H$2:$H$100,MATCH(VALUE(LEFT(Taulukko1[[#This Row],[TOL2008]],2)),Pääluokka!$G$2:$G$100,0))</f>
        <v>Teollisuus</v>
      </c>
      <c r="K2179" s="126" t="str">
        <f>INDEX(Pääluokka!$I$2:$I$100,MATCH(VALUE(LEFT(Taulukko1[[#This Row],[TOL2008]],2)),Pääluokka!$G$2:$G$100,0))</f>
        <v>Teollisuus (C-E)</v>
      </c>
      <c r="L2179" s="41" t="str">
        <f t="shared" ref="L2179:L2242" si="340">IFERROR(IF(AND(ISNUMBER(B2179),ISNUMBER(F2179),F2179&gt;B2179),F2179-B2179,"NA"),"NA")</f>
        <v>NA</v>
      </c>
      <c r="M2179" s="43">
        <f t="shared" ref="M2179:M2242" si="341">IF(ISNUMBER(B2179),B2179,IF(ISNUMBER(F2179),F2179-$L$1,"NA"))</f>
        <v>41226</v>
      </c>
      <c r="N2179" s="43">
        <f t="shared" ref="N2179:N2242" si="342">IF(ISNUMBER(F2179),F2179,IF(ISNUMBER(B2179),B2179+$L$1,"NA"))</f>
        <v>41277</v>
      </c>
      <c r="O2179" s="43">
        <f t="shared" ref="O2179:O2242" si="343">IFERROR(DATE(YEAR(M2179),MONTH(M2179),1),"NA")</f>
        <v>41214</v>
      </c>
      <c r="P2179" s="43">
        <f t="shared" ref="P2179:P2242" si="344">IFERROR(DATE(YEAR(N2179),MONTH(N2179),1),"NA")</f>
        <v>41275</v>
      </c>
      <c r="Q2179" s="41">
        <f t="shared" ref="Q2179:Q2242" si="345">IFERROR(YEAR(O2179),"NA")</f>
        <v>2012</v>
      </c>
      <c r="R2179" s="41">
        <f t="shared" ref="R2179:R2242" si="346">IFERROR(YEAR(P2179),"NA")</f>
        <v>2013</v>
      </c>
      <c r="S2179" s="43" t="str">
        <f>YEAR(Taulukko1[[#This Row],[Alku KK]])&amp;"Q"&amp;ROUNDDOWN((MONTH(Taulukko1[[#This Row],[Alku KK]])-1)/3+1,0)</f>
        <v>2012Q4</v>
      </c>
      <c r="T2179" s="43" t="str">
        <f>YEAR(Taulukko1[[#This Row],[Loppu KK]])&amp;"Q"&amp;ROUNDDOWN((MONTH(Taulukko1[[#This Row],[Loppu KK]])-1)/3+1,0)</f>
        <v>2013Q1</v>
      </c>
      <c r="U2179" s="66">
        <f>IF(COUNT(Taulukko1[[#This Row],[Neuvottelujen alaiset ]])=1,Taulukko1[[#This Row],[Neuvottelujen alaiset ]],Taulukko1[[#This Row],[Vähennystarve]])</f>
        <v>55</v>
      </c>
      <c r="V2179" s="44">
        <f t="shared" ref="V2179:V2242" si="347">IF(AND(ISNUMBER(E2179),ISNUMBER(H2179)),E2179/H2179,"NA")</f>
        <v>0.45454545454545453</v>
      </c>
      <c r="W2179" s="44" t="str">
        <f t="shared" ref="W2179:W2242" si="348">IF(AND(ISNUMBER(G2179),ISNUMBER(H2179)),G2179/H2179,"NA")</f>
        <v>NA</v>
      </c>
      <c r="X2179" s="44" t="str">
        <f t="shared" ref="X2179:X2242" si="349">IF(AND(ISNUMBER(G2179),ISNUMBER(E2179)),G2179/E2179,"NA")</f>
        <v>NA</v>
      </c>
      <c r="Y2179" s="90" t="b">
        <f>AND(MONTH(Taulukko1[[#This Row],[Alku PVM]] )=6,DAY(Taulukko1[[#This Row],[Alku PVM]] )&gt;19)</f>
        <v>0</v>
      </c>
      <c r="Z2179" s="90" t="b">
        <f>AND(MONTH(Taulukko1[[#This Row],[Loppu PVM]] )=6,DAY(Taulukko1[[#This Row],[Loppu PVM]] )&gt;19)</f>
        <v>0</v>
      </c>
      <c r="AA2179" s="90" t="b">
        <f>OR(MONTH(Taulukko1[[#This Row],[Alku PVM]] )&lt;=5,AND(MONTH(Taulukko1[[#This Row],[Alku PVM]] )=6,DAY(Taulukko1[[#This Row],[Alku PVM]] )&lt;20))</f>
        <v>0</v>
      </c>
      <c r="AB2179" s="90" t="b">
        <f>OR(MONTH(Taulukko1[[#This Row],[Loppu PVM]])&lt;=5,AND(MONTH(Taulukko1[[#This Row],[Loppu PVM]] )=6,DAY(Taulukko1[[#This Row],[Loppu PVM]])&lt;20))</f>
        <v>1</v>
      </c>
      <c r="AC2179" s="90" t="b">
        <f>OR(MONTH(Taulukko1[[#This Row],[Alku PVM]] )&lt;=3,AND(MONTH(Taulukko1[[#This Row],[Alku PVM]] )=3))</f>
        <v>0</v>
      </c>
      <c r="AD2179" s="90" t="b">
        <f>OR(MONTH(Taulukko1[[#This Row],[Loppu PVM]] )&lt;=3,AND(MONTH(Taulukko1[[#This Row],[Loppu PVM]] )=3))</f>
        <v>1</v>
      </c>
      <c r="AE2179" s="90" t="b">
        <f>OR(MONTH(Taulukko1[[#This Row],[Alku PVM]] )&lt;=9,AND(MONTH(Taulukko1[[#This Row],[Alku PVM]] )=9))</f>
        <v>0</v>
      </c>
      <c r="AF2179" s="90" t="b">
        <f>OR(MONTH(Taulukko1[[#This Row],[Loppu PVM]])&lt;=9,AND(MONTH(Taulukko1[[#This Row],[Loppu PVM]] )=9))</f>
        <v>1</v>
      </c>
      <c r="AG2179" s="90" t="b">
        <f>OR(MONTH(Taulukko1[[#This Row],[Alku PVM]] )&lt;=6,AND(MONTH(Taulukko1[[#This Row],[Alku PVM]] )=6))</f>
        <v>0</v>
      </c>
      <c r="AH2179" s="90" t="b">
        <f>OR(MONTH(Taulukko1[[#This Row],[Loppu PVM]])&lt;=6,AND(MONTH(Taulukko1[[#This Row],[Loppu PVM]] )=6))</f>
        <v>1</v>
      </c>
    </row>
    <row r="2180" spans="1:34" ht="12.75" customHeight="1">
      <c r="A2180" t="s">
        <v>42</v>
      </c>
      <c r="B2180" s="23">
        <v>41226</v>
      </c>
      <c r="C2180" t="s">
        <v>3860</v>
      </c>
      <c r="D2180" s="5">
        <v>43</v>
      </c>
      <c r="F2180" s="4"/>
      <c r="G2180" s="5"/>
      <c r="H2180" s="22">
        <v>43</v>
      </c>
      <c r="I2180" s="126">
        <f>INDEX('TOL2008'!B:B,MATCH(A2180,'TOL2008'!A:A,0))</f>
        <v>10510</v>
      </c>
      <c r="J2180" s="126" t="str">
        <f>INDEX(Pääluokka!$H$2:$H$100,MATCH(VALUE(LEFT(Taulukko1[[#This Row],[TOL2008]],2)),Pääluokka!$G$2:$G$100,0))</f>
        <v>Teollisuus</v>
      </c>
      <c r="K2180" s="126" t="str">
        <f>INDEX(Pääluokka!$I$2:$I$100,MATCH(VALUE(LEFT(Taulukko1[[#This Row],[TOL2008]],2)),Pääluokka!$G$2:$G$100,0))</f>
        <v>Teollisuus (C-E)</v>
      </c>
      <c r="L2180" s="41" t="str">
        <f t="shared" si="340"/>
        <v>NA</v>
      </c>
      <c r="M2180" s="43">
        <f t="shared" si="341"/>
        <v>41226</v>
      </c>
      <c r="N2180" s="43">
        <f t="shared" si="342"/>
        <v>41277</v>
      </c>
      <c r="O2180" s="43">
        <f t="shared" si="343"/>
        <v>41214</v>
      </c>
      <c r="P2180" s="43">
        <f t="shared" si="344"/>
        <v>41275</v>
      </c>
      <c r="Q2180" s="41">
        <f t="shared" si="345"/>
        <v>2012</v>
      </c>
      <c r="R2180" s="41">
        <f t="shared" si="346"/>
        <v>2013</v>
      </c>
      <c r="S2180" s="43" t="str">
        <f>YEAR(Taulukko1[[#This Row],[Alku KK]])&amp;"Q"&amp;ROUNDDOWN((MONTH(Taulukko1[[#This Row],[Alku KK]])-1)/3+1,0)</f>
        <v>2012Q4</v>
      </c>
      <c r="T2180" s="43" t="str">
        <f>YEAR(Taulukko1[[#This Row],[Loppu KK]])&amp;"Q"&amp;ROUNDDOWN((MONTH(Taulukko1[[#This Row],[Loppu KK]])-1)/3+1,0)</f>
        <v>2013Q1</v>
      </c>
      <c r="U2180" s="66">
        <f>IF(COUNT(Taulukko1[[#This Row],[Neuvottelujen alaiset ]])=1,Taulukko1[[#This Row],[Neuvottelujen alaiset ]],Taulukko1[[#This Row],[Vähennystarve]])</f>
        <v>43</v>
      </c>
      <c r="V2180" s="44" t="str">
        <f t="shared" si="347"/>
        <v>NA</v>
      </c>
      <c r="W2180" s="44" t="str">
        <f t="shared" si="348"/>
        <v>NA</v>
      </c>
      <c r="X2180" s="44" t="str">
        <f t="shared" si="349"/>
        <v>NA</v>
      </c>
      <c r="Y2180" s="90" t="b">
        <f>AND(MONTH(Taulukko1[[#This Row],[Alku PVM]] )=6,DAY(Taulukko1[[#This Row],[Alku PVM]] )&gt;19)</f>
        <v>0</v>
      </c>
      <c r="Z2180" s="90" t="b">
        <f>AND(MONTH(Taulukko1[[#This Row],[Loppu PVM]] )=6,DAY(Taulukko1[[#This Row],[Loppu PVM]] )&gt;19)</f>
        <v>0</v>
      </c>
      <c r="AA2180" s="90" t="b">
        <f>OR(MONTH(Taulukko1[[#This Row],[Alku PVM]] )&lt;=5,AND(MONTH(Taulukko1[[#This Row],[Alku PVM]] )=6,DAY(Taulukko1[[#This Row],[Alku PVM]] )&lt;20))</f>
        <v>0</v>
      </c>
      <c r="AB2180" s="90" t="b">
        <f>OR(MONTH(Taulukko1[[#This Row],[Loppu PVM]])&lt;=5,AND(MONTH(Taulukko1[[#This Row],[Loppu PVM]] )=6,DAY(Taulukko1[[#This Row],[Loppu PVM]])&lt;20))</f>
        <v>1</v>
      </c>
      <c r="AC2180" s="90" t="b">
        <f>OR(MONTH(Taulukko1[[#This Row],[Alku PVM]] )&lt;=3,AND(MONTH(Taulukko1[[#This Row],[Alku PVM]] )=3))</f>
        <v>0</v>
      </c>
      <c r="AD2180" s="90" t="b">
        <f>OR(MONTH(Taulukko1[[#This Row],[Loppu PVM]] )&lt;=3,AND(MONTH(Taulukko1[[#This Row],[Loppu PVM]] )=3))</f>
        <v>1</v>
      </c>
      <c r="AE2180" s="90" t="b">
        <f>OR(MONTH(Taulukko1[[#This Row],[Alku PVM]] )&lt;=9,AND(MONTH(Taulukko1[[#This Row],[Alku PVM]] )=9))</f>
        <v>0</v>
      </c>
      <c r="AF2180" s="90" t="b">
        <f>OR(MONTH(Taulukko1[[#This Row],[Loppu PVM]])&lt;=9,AND(MONTH(Taulukko1[[#This Row],[Loppu PVM]] )=9))</f>
        <v>1</v>
      </c>
      <c r="AG2180" s="90" t="b">
        <f>OR(MONTH(Taulukko1[[#This Row],[Alku PVM]] )&lt;=6,AND(MONTH(Taulukko1[[#This Row],[Alku PVM]] )=6))</f>
        <v>0</v>
      </c>
      <c r="AH2180" s="90" t="b">
        <f>OR(MONTH(Taulukko1[[#This Row],[Loppu PVM]])&lt;=6,AND(MONTH(Taulukko1[[#This Row],[Loppu PVM]] )=6))</f>
        <v>1</v>
      </c>
    </row>
    <row r="2181" spans="1:34" ht="12.75" customHeight="1">
      <c r="A2181" s="21" t="s">
        <v>665</v>
      </c>
      <c r="B2181" s="23">
        <v>41227</v>
      </c>
      <c r="C2181" s="21" t="s">
        <v>4310</v>
      </c>
      <c r="D2181" s="24"/>
      <c r="E2181" s="62">
        <v>9</v>
      </c>
      <c r="F2181" s="23"/>
      <c r="G2181" s="24"/>
      <c r="H2181" s="22">
        <v>9</v>
      </c>
      <c r="I2181" s="126">
        <f>INDEX('TOL2008'!B:B,MATCH(A2181,'TOL2008'!A:A,0))</f>
        <v>58130</v>
      </c>
      <c r="J2181" s="126" t="str">
        <f>INDEX(Pääluokka!$H$2:$H$100,MATCH(VALUE(LEFT(Taulukko1[[#This Row],[TOL2008]],2)),Pääluokka!$G$2:$G$100,0))</f>
        <v>Informaatio ja viestintä</v>
      </c>
      <c r="K2181" s="126" t="str">
        <f>INDEX(Pääluokka!$I$2:$I$100,MATCH(VALUE(LEFT(Taulukko1[[#This Row],[TOL2008]],2)),Pääluokka!$G$2:$G$100,0))</f>
        <v>Palvelualat (G-N, R, S)</v>
      </c>
      <c r="L2181" s="41" t="str">
        <f t="shared" si="340"/>
        <v>NA</v>
      </c>
      <c r="M2181" s="43">
        <f t="shared" si="341"/>
        <v>41227</v>
      </c>
      <c r="N2181" s="43">
        <f t="shared" si="342"/>
        <v>41278</v>
      </c>
      <c r="O2181" s="43">
        <f t="shared" si="343"/>
        <v>41214</v>
      </c>
      <c r="P2181" s="43">
        <f t="shared" si="344"/>
        <v>41275</v>
      </c>
      <c r="Q2181" s="41">
        <f t="shared" si="345"/>
        <v>2012</v>
      </c>
      <c r="R2181" s="41">
        <f t="shared" si="346"/>
        <v>2013</v>
      </c>
      <c r="S2181" s="43" t="str">
        <f>YEAR(Taulukko1[[#This Row],[Alku KK]])&amp;"Q"&amp;ROUNDDOWN((MONTH(Taulukko1[[#This Row],[Alku KK]])-1)/3+1,0)</f>
        <v>2012Q4</v>
      </c>
      <c r="T2181" s="43" t="str">
        <f>YEAR(Taulukko1[[#This Row],[Loppu KK]])&amp;"Q"&amp;ROUNDDOWN((MONTH(Taulukko1[[#This Row],[Loppu KK]])-1)/3+1,0)</f>
        <v>2013Q1</v>
      </c>
      <c r="U2181" s="66">
        <f>IF(COUNT(Taulukko1[[#This Row],[Neuvottelujen alaiset ]])=1,Taulukko1[[#This Row],[Neuvottelujen alaiset ]],Taulukko1[[#This Row],[Vähennystarve]])</f>
        <v>9</v>
      </c>
      <c r="V2181" s="44">
        <f t="shared" si="347"/>
        <v>1</v>
      </c>
      <c r="W2181" s="44" t="str">
        <f t="shared" si="348"/>
        <v>NA</v>
      </c>
      <c r="X2181" s="44" t="str">
        <f t="shared" si="349"/>
        <v>NA</v>
      </c>
      <c r="Y2181" s="90" t="b">
        <f>AND(MONTH(Taulukko1[[#This Row],[Alku PVM]] )=6,DAY(Taulukko1[[#This Row],[Alku PVM]] )&gt;19)</f>
        <v>0</v>
      </c>
      <c r="Z2181" s="90" t="b">
        <f>AND(MONTH(Taulukko1[[#This Row],[Loppu PVM]] )=6,DAY(Taulukko1[[#This Row],[Loppu PVM]] )&gt;19)</f>
        <v>0</v>
      </c>
      <c r="AA2181" s="90" t="b">
        <f>OR(MONTH(Taulukko1[[#This Row],[Alku PVM]] )&lt;=5,AND(MONTH(Taulukko1[[#This Row],[Alku PVM]] )=6,DAY(Taulukko1[[#This Row],[Alku PVM]] )&lt;20))</f>
        <v>0</v>
      </c>
      <c r="AB2181" s="90" t="b">
        <f>OR(MONTH(Taulukko1[[#This Row],[Loppu PVM]])&lt;=5,AND(MONTH(Taulukko1[[#This Row],[Loppu PVM]] )=6,DAY(Taulukko1[[#This Row],[Loppu PVM]])&lt;20))</f>
        <v>1</v>
      </c>
      <c r="AC2181" s="90" t="b">
        <f>OR(MONTH(Taulukko1[[#This Row],[Alku PVM]] )&lt;=3,AND(MONTH(Taulukko1[[#This Row],[Alku PVM]] )=3))</f>
        <v>0</v>
      </c>
      <c r="AD2181" s="90" t="b">
        <f>OR(MONTH(Taulukko1[[#This Row],[Loppu PVM]] )&lt;=3,AND(MONTH(Taulukko1[[#This Row],[Loppu PVM]] )=3))</f>
        <v>1</v>
      </c>
      <c r="AE2181" s="90" t="b">
        <f>OR(MONTH(Taulukko1[[#This Row],[Alku PVM]] )&lt;=9,AND(MONTH(Taulukko1[[#This Row],[Alku PVM]] )=9))</f>
        <v>0</v>
      </c>
      <c r="AF2181" s="90" t="b">
        <f>OR(MONTH(Taulukko1[[#This Row],[Loppu PVM]])&lt;=9,AND(MONTH(Taulukko1[[#This Row],[Loppu PVM]] )=9))</f>
        <v>1</v>
      </c>
      <c r="AG2181" s="90" t="b">
        <f>OR(MONTH(Taulukko1[[#This Row],[Alku PVM]] )&lt;=6,AND(MONTH(Taulukko1[[#This Row],[Alku PVM]] )=6))</f>
        <v>0</v>
      </c>
      <c r="AH2181" s="90" t="b">
        <f>OR(MONTH(Taulukko1[[#This Row],[Loppu PVM]])&lt;=6,AND(MONTH(Taulukko1[[#This Row],[Loppu PVM]] )=6))</f>
        <v>1</v>
      </c>
    </row>
    <row r="2182" spans="1:34" ht="12.75" customHeight="1">
      <c r="A2182" s="21" t="s">
        <v>3788</v>
      </c>
      <c r="B2182" s="23">
        <v>41227</v>
      </c>
      <c r="C2182" s="21" t="s">
        <v>4265</v>
      </c>
      <c r="D2182" s="24" t="s">
        <v>25</v>
      </c>
      <c r="F2182" s="23">
        <v>41261</v>
      </c>
      <c r="G2182" s="24">
        <v>0</v>
      </c>
      <c r="H2182" s="22">
        <v>150</v>
      </c>
      <c r="I2182" s="126">
        <v>24440</v>
      </c>
      <c r="J2182" s="126" t="str">
        <f>INDEX(Pääluokka!$H$2:$H$100,MATCH(VALUE(LEFT(Taulukko1[[#This Row],[TOL2008]],2)),Pääluokka!$G$2:$G$100,0))</f>
        <v>Teollisuus</v>
      </c>
      <c r="K2182" s="126" t="str">
        <f>INDEX(Pääluokka!$I$2:$I$100,MATCH(VALUE(LEFT(Taulukko1[[#This Row],[TOL2008]],2)),Pääluokka!$G$2:$G$100,0))</f>
        <v>Teollisuus (C-E)</v>
      </c>
      <c r="L2182" s="41">
        <f t="shared" si="340"/>
        <v>34</v>
      </c>
      <c r="M2182" s="43">
        <f t="shared" si="341"/>
        <v>41227</v>
      </c>
      <c r="N2182" s="43">
        <f t="shared" si="342"/>
        <v>41261</v>
      </c>
      <c r="O2182" s="43">
        <f t="shared" si="343"/>
        <v>41214</v>
      </c>
      <c r="P2182" s="43">
        <f t="shared" si="344"/>
        <v>41244</v>
      </c>
      <c r="Q2182" s="41">
        <f t="shared" si="345"/>
        <v>2012</v>
      </c>
      <c r="R2182" s="41">
        <f t="shared" si="346"/>
        <v>2012</v>
      </c>
      <c r="S2182" s="43" t="str">
        <f>YEAR(Taulukko1[[#This Row],[Alku KK]])&amp;"Q"&amp;ROUNDDOWN((MONTH(Taulukko1[[#This Row],[Alku KK]])-1)/3+1,0)</f>
        <v>2012Q4</v>
      </c>
      <c r="T2182" s="43" t="str">
        <f>YEAR(Taulukko1[[#This Row],[Loppu KK]])&amp;"Q"&amp;ROUNDDOWN((MONTH(Taulukko1[[#This Row],[Loppu KK]])-1)/3+1,0)</f>
        <v>2012Q4</v>
      </c>
      <c r="U2182" s="66">
        <f>IF(COUNT(Taulukko1[[#This Row],[Neuvottelujen alaiset ]])=1,Taulukko1[[#This Row],[Neuvottelujen alaiset ]],Taulukko1[[#This Row],[Vähennystarve]])</f>
        <v>150</v>
      </c>
      <c r="V2182" s="44" t="str">
        <f t="shared" si="347"/>
        <v>NA</v>
      </c>
      <c r="W2182" s="44">
        <f t="shared" si="348"/>
        <v>0</v>
      </c>
      <c r="X2182" s="44" t="str">
        <f t="shared" si="349"/>
        <v>NA</v>
      </c>
      <c r="Y2182" s="90" t="b">
        <f>AND(MONTH(Taulukko1[[#This Row],[Alku PVM]] )=6,DAY(Taulukko1[[#This Row],[Alku PVM]] )&gt;19)</f>
        <v>0</v>
      </c>
      <c r="Z2182" s="90" t="b">
        <f>AND(MONTH(Taulukko1[[#This Row],[Loppu PVM]] )=6,DAY(Taulukko1[[#This Row],[Loppu PVM]] )&gt;19)</f>
        <v>0</v>
      </c>
      <c r="AA2182" s="90" t="b">
        <f>OR(MONTH(Taulukko1[[#This Row],[Alku PVM]] )&lt;=5,AND(MONTH(Taulukko1[[#This Row],[Alku PVM]] )=6,DAY(Taulukko1[[#This Row],[Alku PVM]] )&lt;20))</f>
        <v>0</v>
      </c>
      <c r="AB2182" s="90" t="b">
        <f>OR(MONTH(Taulukko1[[#This Row],[Loppu PVM]])&lt;=5,AND(MONTH(Taulukko1[[#This Row],[Loppu PVM]] )=6,DAY(Taulukko1[[#This Row],[Loppu PVM]])&lt;20))</f>
        <v>0</v>
      </c>
      <c r="AC2182" s="90" t="b">
        <f>OR(MONTH(Taulukko1[[#This Row],[Alku PVM]] )&lt;=3,AND(MONTH(Taulukko1[[#This Row],[Alku PVM]] )=3))</f>
        <v>0</v>
      </c>
      <c r="AD2182" s="90" t="b">
        <f>OR(MONTH(Taulukko1[[#This Row],[Loppu PVM]] )&lt;=3,AND(MONTH(Taulukko1[[#This Row],[Loppu PVM]] )=3))</f>
        <v>0</v>
      </c>
      <c r="AE2182" s="90" t="b">
        <f>OR(MONTH(Taulukko1[[#This Row],[Alku PVM]] )&lt;=9,AND(MONTH(Taulukko1[[#This Row],[Alku PVM]] )=9))</f>
        <v>0</v>
      </c>
      <c r="AF2182" s="90" t="b">
        <f>OR(MONTH(Taulukko1[[#This Row],[Loppu PVM]])&lt;=9,AND(MONTH(Taulukko1[[#This Row],[Loppu PVM]] )=9))</f>
        <v>0</v>
      </c>
      <c r="AG2182" s="90" t="b">
        <f>OR(MONTH(Taulukko1[[#This Row],[Alku PVM]] )&lt;=6,AND(MONTH(Taulukko1[[#This Row],[Alku PVM]] )=6))</f>
        <v>0</v>
      </c>
      <c r="AH2182" s="90" t="b">
        <f>OR(MONTH(Taulukko1[[#This Row],[Loppu PVM]])&lt;=6,AND(MONTH(Taulukko1[[#This Row],[Loppu PVM]] )=6))</f>
        <v>0</v>
      </c>
    </row>
    <row r="2183" spans="1:34" ht="12.75" customHeight="1">
      <c r="A2183" t="s">
        <v>4203</v>
      </c>
      <c r="B2183" s="23">
        <v>41228</v>
      </c>
      <c r="C2183" t="s">
        <v>4202</v>
      </c>
      <c r="E2183" s="62">
        <v>9</v>
      </c>
      <c r="F2183" s="4">
        <v>41242</v>
      </c>
      <c r="G2183" s="5">
        <v>7</v>
      </c>
      <c r="H2183" s="22">
        <v>30</v>
      </c>
      <c r="I2183" s="126">
        <v>58110</v>
      </c>
      <c r="J2183" s="126" t="str">
        <f>INDEX(Pääluokka!$H$2:$H$100,MATCH(VALUE(LEFT(Taulukko1[[#This Row],[TOL2008]],2)),Pääluokka!$G$2:$G$100,0))</f>
        <v>Informaatio ja viestintä</v>
      </c>
      <c r="K2183" s="126" t="str">
        <f>INDEX(Pääluokka!$I$2:$I$100,MATCH(VALUE(LEFT(Taulukko1[[#This Row],[TOL2008]],2)),Pääluokka!$G$2:$G$100,0))</f>
        <v>Palvelualat (G-N, R, S)</v>
      </c>
      <c r="L2183" s="41">
        <f t="shared" si="340"/>
        <v>14</v>
      </c>
      <c r="M2183" s="43">
        <f t="shared" si="341"/>
        <v>41228</v>
      </c>
      <c r="N2183" s="43">
        <f t="shared" si="342"/>
        <v>41242</v>
      </c>
      <c r="O2183" s="43">
        <f t="shared" si="343"/>
        <v>41214</v>
      </c>
      <c r="P2183" s="43">
        <f t="shared" si="344"/>
        <v>41214</v>
      </c>
      <c r="Q2183" s="41">
        <f t="shared" si="345"/>
        <v>2012</v>
      </c>
      <c r="R2183" s="41">
        <f t="shared" si="346"/>
        <v>2012</v>
      </c>
      <c r="S2183" s="43" t="str">
        <f>YEAR(Taulukko1[[#This Row],[Alku KK]])&amp;"Q"&amp;ROUNDDOWN((MONTH(Taulukko1[[#This Row],[Alku KK]])-1)/3+1,0)</f>
        <v>2012Q4</v>
      </c>
      <c r="T2183" s="43" t="str">
        <f>YEAR(Taulukko1[[#This Row],[Loppu KK]])&amp;"Q"&amp;ROUNDDOWN((MONTH(Taulukko1[[#This Row],[Loppu KK]])-1)/3+1,0)</f>
        <v>2012Q4</v>
      </c>
      <c r="U2183" s="66">
        <f>IF(COUNT(Taulukko1[[#This Row],[Neuvottelujen alaiset ]])=1,Taulukko1[[#This Row],[Neuvottelujen alaiset ]],Taulukko1[[#This Row],[Vähennystarve]])</f>
        <v>30</v>
      </c>
      <c r="V2183" s="44">
        <f t="shared" si="347"/>
        <v>0.3</v>
      </c>
      <c r="W2183" s="44">
        <f t="shared" si="348"/>
        <v>0.23333333333333334</v>
      </c>
      <c r="X2183" s="44">
        <f t="shared" si="349"/>
        <v>0.77777777777777779</v>
      </c>
      <c r="Y2183" s="90" t="b">
        <f>AND(MONTH(Taulukko1[[#This Row],[Alku PVM]] )=6,DAY(Taulukko1[[#This Row],[Alku PVM]] )&gt;19)</f>
        <v>0</v>
      </c>
      <c r="Z2183" s="90" t="b">
        <f>AND(MONTH(Taulukko1[[#This Row],[Loppu PVM]] )=6,DAY(Taulukko1[[#This Row],[Loppu PVM]] )&gt;19)</f>
        <v>0</v>
      </c>
      <c r="AA2183" s="90" t="b">
        <f>OR(MONTH(Taulukko1[[#This Row],[Alku PVM]] )&lt;=5,AND(MONTH(Taulukko1[[#This Row],[Alku PVM]] )=6,DAY(Taulukko1[[#This Row],[Alku PVM]] )&lt;20))</f>
        <v>0</v>
      </c>
      <c r="AB2183" s="90" t="b">
        <f>OR(MONTH(Taulukko1[[#This Row],[Loppu PVM]])&lt;=5,AND(MONTH(Taulukko1[[#This Row],[Loppu PVM]] )=6,DAY(Taulukko1[[#This Row],[Loppu PVM]])&lt;20))</f>
        <v>0</v>
      </c>
      <c r="AC2183" s="90" t="b">
        <f>OR(MONTH(Taulukko1[[#This Row],[Alku PVM]] )&lt;=3,AND(MONTH(Taulukko1[[#This Row],[Alku PVM]] )=3))</f>
        <v>0</v>
      </c>
      <c r="AD2183" s="90" t="b">
        <f>OR(MONTH(Taulukko1[[#This Row],[Loppu PVM]] )&lt;=3,AND(MONTH(Taulukko1[[#This Row],[Loppu PVM]] )=3))</f>
        <v>0</v>
      </c>
      <c r="AE2183" s="90" t="b">
        <f>OR(MONTH(Taulukko1[[#This Row],[Alku PVM]] )&lt;=9,AND(MONTH(Taulukko1[[#This Row],[Alku PVM]] )=9))</f>
        <v>0</v>
      </c>
      <c r="AF2183" s="90" t="b">
        <f>OR(MONTH(Taulukko1[[#This Row],[Loppu PVM]])&lt;=9,AND(MONTH(Taulukko1[[#This Row],[Loppu PVM]] )=9))</f>
        <v>0</v>
      </c>
      <c r="AG2183" s="90" t="b">
        <f>OR(MONTH(Taulukko1[[#This Row],[Alku PVM]] )&lt;=6,AND(MONTH(Taulukko1[[#This Row],[Alku PVM]] )=6))</f>
        <v>0</v>
      </c>
      <c r="AH2183" s="90" t="b">
        <f>OR(MONTH(Taulukko1[[#This Row],[Loppu PVM]])&lt;=6,AND(MONTH(Taulukko1[[#This Row],[Loppu PVM]] )=6))</f>
        <v>0</v>
      </c>
    </row>
    <row r="2184" spans="1:34" ht="12.75" customHeight="1">
      <c r="A2184" s="21" t="s">
        <v>351</v>
      </c>
      <c r="B2184" s="23">
        <v>41228</v>
      </c>
      <c r="C2184" s="21" t="s">
        <v>1017</v>
      </c>
      <c r="D2184" s="24" t="s">
        <v>25</v>
      </c>
      <c r="E2184" s="62">
        <v>160</v>
      </c>
      <c r="F2184" s="23">
        <v>41288</v>
      </c>
      <c r="G2184" s="24">
        <v>72</v>
      </c>
      <c r="H2184" s="22">
        <v>1570</v>
      </c>
      <c r="I2184" s="126">
        <f>INDEX('TOL2008'!B:B,MATCH(A2184,'TOL2008'!A:A,0))</f>
        <v>28950</v>
      </c>
      <c r="J2184" s="126" t="str">
        <f>INDEX(Pääluokka!$H$2:$H$100,MATCH(VALUE(LEFT(Taulukko1[[#This Row],[TOL2008]],2)),Pääluokka!$G$2:$G$100,0))</f>
        <v>Teollisuus</v>
      </c>
      <c r="K2184" s="126" t="str">
        <f>INDEX(Pääluokka!$I$2:$I$100,MATCH(VALUE(LEFT(Taulukko1[[#This Row],[TOL2008]],2)),Pääluokka!$G$2:$G$100,0))</f>
        <v>Teollisuus (C-E)</v>
      </c>
      <c r="L2184" s="41">
        <f t="shared" si="340"/>
        <v>60</v>
      </c>
      <c r="M2184" s="43">
        <f t="shared" si="341"/>
        <v>41228</v>
      </c>
      <c r="N2184" s="43">
        <f t="shared" si="342"/>
        <v>41288</v>
      </c>
      <c r="O2184" s="43">
        <f t="shared" si="343"/>
        <v>41214</v>
      </c>
      <c r="P2184" s="43">
        <f t="shared" si="344"/>
        <v>41275</v>
      </c>
      <c r="Q2184" s="41">
        <f t="shared" si="345"/>
        <v>2012</v>
      </c>
      <c r="R2184" s="41">
        <f t="shared" si="346"/>
        <v>2013</v>
      </c>
      <c r="S2184" s="43" t="str">
        <f>YEAR(Taulukko1[[#This Row],[Alku KK]])&amp;"Q"&amp;ROUNDDOWN((MONTH(Taulukko1[[#This Row],[Alku KK]])-1)/3+1,0)</f>
        <v>2012Q4</v>
      </c>
      <c r="T2184" s="43" t="str">
        <f>YEAR(Taulukko1[[#This Row],[Loppu KK]])&amp;"Q"&amp;ROUNDDOWN((MONTH(Taulukko1[[#This Row],[Loppu KK]])-1)/3+1,0)</f>
        <v>2013Q1</v>
      </c>
      <c r="U2184" s="66">
        <f>IF(COUNT(Taulukko1[[#This Row],[Neuvottelujen alaiset ]])=1,Taulukko1[[#This Row],[Neuvottelujen alaiset ]],Taulukko1[[#This Row],[Vähennystarve]])</f>
        <v>1570</v>
      </c>
      <c r="V2184" s="44">
        <f t="shared" si="347"/>
        <v>0.10191082802547771</v>
      </c>
      <c r="W2184" s="44">
        <f t="shared" si="348"/>
        <v>4.5859872611464965E-2</v>
      </c>
      <c r="X2184" s="44">
        <f t="shared" si="349"/>
        <v>0.45</v>
      </c>
      <c r="Y2184" s="90" t="b">
        <f>AND(MONTH(Taulukko1[[#This Row],[Alku PVM]] )=6,DAY(Taulukko1[[#This Row],[Alku PVM]] )&gt;19)</f>
        <v>0</v>
      </c>
      <c r="Z2184" s="90" t="b">
        <f>AND(MONTH(Taulukko1[[#This Row],[Loppu PVM]] )=6,DAY(Taulukko1[[#This Row],[Loppu PVM]] )&gt;19)</f>
        <v>0</v>
      </c>
      <c r="AA2184" s="90" t="b">
        <f>OR(MONTH(Taulukko1[[#This Row],[Alku PVM]] )&lt;=5,AND(MONTH(Taulukko1[[#This Row],[Alku PVM]] )=6,DAY(Taulukko1[[#This Row],[Alku PVM]] )&lt;20))</f>
        <v>0</v>
      </c>
      <c r="AB2184" s="90" t="b">
        <f>OR(MONTH(Taulukko1[[#This Row],[Loppu PVM]])&lt;=5,AND(MONTH(Taulukko1[[#This Row],[Loppu PVM]] )=6,DAY(Taulukko1[[#This Row],[Loppu PVM]])&lt;20))</f>
        <v>1</v>
      </c>
      <c r="AC2184" s="90" t="b">
        <f>OR(MONTH(Taulukko1[[#This Row],[Alku PVM]] )&lt;=3,AND(MONTH(Taulukko1[[#This Row],[Alku PVM]] )=3))</f>
        <v>0</v>
      </c>
      <c r="AD2184" s="90" t="b">
        <f>OR(MONTH(Taulukko1[[#This Row],[Loppu PVM]] )&lt;=3,AND(MONTH(Taulukko1[[#This Row],[Loppu PVM]] )=3))</f>
        <v>1</v>
      </c>
      <c r="AE2184" s="90" t="b">
        <f>OR(MONTH(Taulukko1[[#This Row],[Alku PVM]] )&lt;=9,AND(MONTH(Taulukko1[[#This Row],[Alku PVM]] )=9))</f>
        <v>0</v>
      </c>
      <c r="AF2184" s="90" t="b">
        <f>OR(MONTH(Taulukko1[[#This Row],[Loppu PVM]])&lt;=9,AND(MONTH(Taulukko1[[#This Row],[Loppu PVM]] )=9))</f>
        <v>1</v>
      </c>
      <c r="AG2184" s="90" t="b">
        <f>OR(MONTH(Taulukko1[[#This Row],[Alku PVM]] )&lt;=6,AND(MONTH(Taulukko1[[#This Row],[Alku PVM]] )=6))</f>
        <v>0</v>
      </c>
      <c r="AH2184" s="90" t="b">
        <f>OR(MONTH(Taulukko1[[#This Row],[Loppu PVM]])&lt;=6,AND(MONTH(Taulukko1[[#This Row],[Loppu PVM]] )=6))</f>
        <v>1</v>
      </c>
    </row>
    <row r="2185" spans="1:34" ht="12.75" customHeight="1">
      <c r="A2185" s="21" t="s">
        <v>3942</v>
      </c>
      <c r="B2185" s="23">
        <v>41228</v>
      </c>
      <c r="C2185" s="21" t="s">
        <v>3941</v>
      </c>
      <c r="D2185" s="24" t="s">
        <v>25</v>
      </c>
      <c r="F2185" s="23"/>
      <c r="G2185" s="24"/>
      <c r="H2185" s="22">
        <v>23</v>
      </c>
      <c r="I2185" s="126">
        <v>20300</v>
      </c>
      <c r="J2185" s="126" t="str">
        <f>INDEX(Pääluokka!$H$2:$H$100,MATCH(VALUE(LEFT(Taulukko1[[#This Row],[TOL2008]],2)),Pääluokka!$G$2:$G$100,0))</f>
        <v>Teollisuus</v>
      </c>
      <c r="K2185" s="126" t="str">
        <f>INDEX(Pääluokka!$I$2:$I$100,MATCH(VALUE(LEFT(Taulukko1[[#This Row],[TOL2008]],2)),Pääluokka!$G$2:$G$100,0))</f>
        <v>Teollisuus (C-E)</v>
      </c>
      <c r="L2185" s="41" t="str">
        <f t="shared" si="340"/>
        <v>NA</v>
      </c>
      <c r="M2185" s="43">
        <f t="shared" si="341"/>
        <v>41228</v>
      </c>
      <c r="N2185" s="43">
        <f t="shared" si="342"/>
        <v>41279</v>
      </c>
      <c r="O2185" s="43">
        <f t="shared" si="343"/>
        <v>41214</v>
      </c>
      <c r="P2185" s="43">
        <f t="shared" si="344"/>
        <v>41275</v>
      </c>
      <c r="Q2185" s="41">
        <f t="shared" si="345"/>
        <v>2012</v>
      </c>
      <c r="R2185" s="41">
        <f t="shared" si="346"/>
        <v>2013</v>
      </c>
      <c r="S2185" s="43" t="str">
        <f>YEAR(Taulukko1[[#This Row],[Alku KK]])&amp;"Q"&amp;ROUNDDOWN((MONTH(Taulukko1[[#This Row],[Alku KK]])-1)/3+1,0)</f>
        <v>2012Q4</v>
      </c>
      <c r="T2185" s="43" t="str">
        <f>YEAR(Taulukko1[[#This Row],[Loppu KK]])&amp;"Q"&amp;ROUNDDOWN((MONTH(Taulukko1[[#This Row],[Loppu KK]])-1)/3+1,0)</f>
        <v>2013Q1</v>
      </c>
      <c r="U2185" s="66">
        <f>IF(COUNT(Taulukko1[[#This Row],[Neuvottelujen alaiset ]])=1,Taulukko1[[#This Row],[Neuvottelujen alaiset ]],Taulukko1[[#This Row],[Vähennystarve]])</f>
        <v>23</v>
      </c>
      <c r="V2185" s="44" t="str">
        <f t="shared" si="347"/>
        <v>NA</v>
      </c>
      <c r="W2185" s="44" t="str">
        <f t="shared" si="348"/>
        <v>NA</v>
      </c>
      <c r="X2185" s="44" t="str">
        <f t="shared" si="349"/>
        <v>NA</v>
      </c>
      <c r="Y2185" s="90" t="b">
        <f>AND(MONTH(Taulukko1[[#This Row],[Alku PVM]] )=6,DAY(Taulukko1[[#This Row],[Alku PVM]] )&gt;19)</f>
        <v>0</v>
      </c>
      <c r="Z2185" s="90" t="b">
        <f>AND(MONTH(Taulukko1[[#This Row],[Loppu PVM]] )=6,DAY(Taulukko1[[#This Row],[Loppu PVM]] )&gt;19)</f>
        <v>0</v>
      </c>
      <c r="AA2185" s="90" t="b">
        <f>OR(MONTH(Taulukko1[[#This Row],[Alku PVM]] )&lt;=5,AND(MONTH(Taulukko1[[#This Row],[Alku PVM]] )=6,DAY(Taulukko1[[#This Row],[Alku PVM]] )&lt;20))</f>
        <v>0</v>
      </c>
      <c r="AB2185" s="90" t="b">
        <f>OR(MONTH(Taulukko1[[#This Row],[Loppu PVM]])&lt;=5,AND(MONTH(Taulukko1[[#This Row],[Loppu PVM]] )=6,DAY(Taulukko1[[#This Row],[Loppu PVM]])&lt;20))</f>
        <v>1</v>
      </c>
      <c r="AC2185" s="90" t="b">
        <f>OR(MONTH(Taulukko1[[#This Row],[Alku PVM]] )&lt;=3,AND(MONTH(Taulukko1[[#This Row],[Alku PVM]] )=3))</f>
        <v>0</v>
      </c>
      <c r="AD2185" s="90" t="b">
        <f>OR(MONTH(Taulukko1[[#This Row],[Loppu PVM]] )&lt;=3,AND(MONTH(Taulukko1[[#This Row],[Loppu PVM]] )=3))</f>
        <v>1</v>
      </c>
      <c r="AE2185" s="90" t="b">
        <f>OR(MONTH(Taulukko1[[#This Row],[Alku PVM]] )&lt;=9,AND(MONTH(Taulukko1[[#This Row],[Alku PVM]] )=9))</f>
        <v>0</v>
      </c>
      <c r="AF2185" s="90" t="b">
        <f>OR(MONTH(Taulukko1[[#This Row],[Loppu PVM]])&lt;=9,AND(MONTH(Taulukko1[[#This Row],[Loppu PVM]] )=9))</f>
        <v>1</v>
      </c>
      <c r="AG2185" s="90" t="b">
        <f>OR(MONTH(Taulukko1[[#This Row],[Alku PVM]] )&lt;=6,AND(MONTH(Taulukko1[[#This Row],[Alku PVM]] )=6))</f>
        <v>0</v>
      </c>
      <c r="AH2185" s="90" t="b">
        <f>OR(MONTH(Taulukko1[[#This Row],[Loppu PVM]])&lt;=6,AND(MONTH(Taulukko1[[#This Row],[Loppu PVM]] )=6))</f>
        <v>1</v>
      </c>
    </row>
    <row r="2186" spans="1:34" ht="12.75" customHeight="1">
      <c r="A2186" t="s">
        <v>911</v>
      </c>
      <c r="B2186" s="23">
        <v>41229</v>
      </c>
      <c r="C2186" t="s">
        <v>910</v>
      </c>
      <c r="D2186" s="5">
        <v>160</v>
      </c>
      <c r="E2186" s="62">
        <v>40</v>
      </c>
      <c r="F2186" s="4">
        <v>41295</v>
      </c>
      <c r="G2186" s="5">
        <v>0</v>
      </c>
      <c r="H2186" s="22">
        <v>160</v>
      </c>
      <c r="I2186" s="126">
        <f>INDEX('TOL2008'!B:B,MATCH(A2186,'TOL2008'!A:A,0))</f>
        <v>17212</v>
      </c>
      <c r="J2186" s="126" t="str">
        <f>INDEX(Pääluokka!$H$2:$H$100,MATCH(VALUE(LEFT(Taulukko1[[#This Row],[TOL2008]],2)),Pääluokka!$G$2:$G$100,0))</f>
        <v>Teollisuus</v>
      </c>
      <c r="K2186" s="126" t="str">
        <f>INDEX(Pääluokka!$I$2:$I$100,MATCH(VALUE(LEFT(Taulukko1[[#This Row],[TOL2008]],2)),Pääluokka!$G$2:$G$100,0))</f>
        <v>Teollisuus (C-E)</v>
      </c>
      <c r="L2186" s="41">
        <f t="shared" si="340"/>
        <v>66</v>
      </c>
      <c r="M2186" s="43">
        <f t="shared" si="341"/>
        <v>41229</v>
      </c>
      <c r="N2186" s="43">
        <f t="shared" si="342"/>
        <v>41295</v>
      </c>
      <c r="O2186" s="43">
        <f t="shared" si="343"/>
        <v>41214</v>
      </c>
      <c r="P2186" s="43">
        <f t="shared" si="344"/>
        <v>41275</v>
      </c>
      <c r="Q2186" s="41">
        <f t="shared" si="345"/>
        <v>2012</v>
      </c>
      <c r="R2186" s="41">
        <f t="shared" si="346"/>
        <v>2013</v>
      </c>
      <c r="S2186" s="43" t="str">
        <f>YEAR(Taulukko1[[#This Row],[Alku KK]])&amp;"Q"&amp;ROUNDDOWN((MONTH(Taulukko1[[#This Row],[Alku KK]])-1)/3+1,0)</f>
        <v>2012Q4</v>
      </c>
      <c r="T2186" s="43" t="str">
        <f>YEAR(Taulukko1[[#This Row],[Loppu KK]])&amp;"Q"&amp;ROUNDDOWN((MONTH(Taulukko1[[#This Row],[Loppu KK]])-1)/3+1,0)</f>
        <v>2013Q1</v>
      </c>
      <c r="U2186" s="66">
        <f>IF(COUNT(Taulukko1[[#This Row],[Neuvottelujen alaiset ]])=1,Taulukko1[[#This Row],[Neuvottelujen alaiset ]],Taulukko1[[#This Row],[Vähennystarve]])</f>
        <v>160</v>
      </c>
      <c r="V2186" s="44">
        <f t="shared" si="347"/>
        <v>0.25</v>
      </c>
      <c r="W2186" s="44">
        <f t="shared" si="348"/>
        <v>0</v>
      </c>
      <c r="X2186" s="44">
        <f t="shared" si="349"/>
        <v>0</v>
      </c>
      <c r="Y2186" s="90" t="b">
        <f>AND(MONTH(Taulukko1[[#This Row],[Alku PVM]] )=6,DAY(Taulukko1[[#This Row],[Alku PVM]] )&gt;19)</f>
        <v>0</v>
      </c>
      <c r="Z2186" s="90" t="b">
        <f>AND(MONTH(Taulukko1[[#This Row],[Loppu PVM]] )=6,DAY(Taulukko1[[#This Row],[Loppu PVM]] )&gt;19)</f>
        <v>0</v>
      </c>
      <c r="AA2186" s="90" t="b">
        <f>OR(MONTH(Taulukko1[[#This Row],[Alku PVM]] )&lt;=5,AND(MONTH(Taulukko1[[#This Row],[Alku PVM]] )=6,DAY(Taulukko1[[#This Row],[Alku PVM]] )&lt;20))</f>
        <v>0</v>
      </c>
      <c r="AB2186" s="90" t="b">
        <f>OR(MONTH(Taulukko1[[#This Row],[Loppu PVM]])&lt;=5,AND(MONTH(Taulukko1[[#This Row],[Loppu PVM]] )=6,DAY(Taulukko1[[#This Row],[Loppu PVM]])&lt;20))</f>
        <v>1</v>
      </c>
      <c r="AC2186" s="90" t="b">
        <f>OR(MONTH(Taulukko1[[#This Row],[Alku PVM]] )&lt;=3,AND(MONTH(Taulukko1[[#This Row],[Alku PVM]] )=3))</f>
        <v>0</v>
      </c>
      <c r="AD2186" s="90" t="b">
        <f>OR(MONTH(Taulukko1[[#This Row],[Loppu PVM]] )&lt;=3,AND(MONTH(Taulukko1[[#This Row],[Loppu PVM]] )=3))</f>
        <v>1</v>
      </c>
      <c r="AE2186" s="90" t="b">
        <f>OR(MONTH(Taulukko1[[#This Row],[Alku PVM]] )&lt;=9,AND(MONTH(Taulukko1[[#This Row],[Alku PVM]] )=9))</f>
        <v>0</v>
      </c>
      <c r="AF2186" s="90" t="b">
        <f>OR(MONTH(Taulukko1[[#This Row],[Loppu PVM]])&lt;=9,AND(MONTH(Taulukko1[[#This Row],[Loppu PVM]] )=9))</f>
        <v>1</v>
      </c>
      <c r="AG2186" s="90" t="b">
        <f>OR(MONTH(Taulukko1[[#This Row],[Alku PVM]] )&lt;=6,AND(MONTH(Taulukko1[[#This Row],[Alku PVM]] )=6))</f>
        <v>0</v>
      </c>
      <c r="AH2186" s="90" t="b">
        <f>OR(MONTH(Taulukko1[[#This Row],[Loppu PVM]])&lt;=6,AND(MONTH(Taulukko1[[#This Row],[Loppu PVM]] )=6))</f>
        <v>1</v>
      </c>
    </row>
    <row r="2187" spans="1:34" ht="12.75" customHeight="1">
      <c r="A2187" s="21" t="s">
        <v>694</v>
      </c>
      <c r="B2187" s="23">
        <v>41229</v>
      </c>
      <c r="C2187" s="21" t="s">
        <v>184</v>
      </c>
      <c r="D2187" s="24"/>
      <c r="E2187" s="62">
        <v>13</v>
      </c>
      <c r="F2187" s="23">
        <v>41285</v>
      </c>
      <c r="G2187" s="24">
        <v>10</v>
      </c>
      <c r="H2187" s="22">
        <v>48</v>
      </c>
      <c r="I2187" s="126">
        <f>INDEX('TOL2008'!B:B,MATCH(A2187,'TOL2008'!A:A,0))</f>
        <v>45112</v>
      </c>
      <c r="J2187" s="126" t="str">
        <f>INDEX(Pääluokka!$H$2:$H$100,MATCH(VALUE(LEFT(Taulukko1[[#This Row],[TOL2008]],2)),Pääluokka!$G$2:$G$100,0))</f>
        <v>Tukku- ja vähittäiskauppa; moottoriajoneuvojen ja moottoripyörien korjaus</v>
      </c>
      <c r="K2187" s="126" t="str">
        <f>INDEX(Pääluokka!$I$2:$I$100,MATCH(VALUE(LEFT(Taulukko1[[#This Row],[TOL2008]],2)),Pääluokka!$G$2:$G$100,0))</f>
        <v>Palvelualat (G-N, R, S)</v>
      </c>
      <c r="L2187" s="41">
        <f t="shared" si="340"/>
        <v>56</v>
      </c>
      <c r="M2187" s="43">
        <f t="shared" si="341"/>
        <v>41229</v>
      </c>
      <c r="N2187" s="43">
        <f t="shared" si="342"/>
        <v>41285</v>
      </c>
      <c r="O2187" s="43">
        <f t="shared" si="343"/>
        <v>41214</v>
      </c>
      <c r="P2187" s="43">
        <f t="shared" si="344"/>
        <v>41275</v>
      </c>
      <c r="Q2187" s="41">
        <f t="shared" si="345"/>
        <v>2012</v>
      </c>
      <c r="R2187" s="41">
        <f t="shared" si="346"/>
        <v>2013</v>
      </c>
      <c r="S2187" s="43" t="str">
        <f>YEAR(Taulukko1[[#This Row],[Alku KK]])&amp;"Q"&amp;ROUNDDOWN((MONTH(Taulukko1[[#This Row],[Alku KK]])-1)/3+1,0)</f>
        <v>2012Q4</v>
      </c>
      <c r="T2187" s="43" t="str">
        <f>YEAR(Taulukko1[[#This Row],[Loppu KK]])&amp;"Q"&amp;ROUNDDOWN((MONTH(Taulukko1[[#This Row],[Loppu KK]])-1)/3+1,0)</f>
        <v>2013Q1</v>
      </c>
      <c r="U2187" s="66">
        <f>IF(COUNT(Taulukko1[[#This Row],[Neuvottelujen alaiset ]])=1,Taulukko1[[#This Row],[Neuvottelujen alaiset ]],Taulukko1[[#This Row],[Vähennystarve]])</f>
        <v>48</v>
      </c>
      <c r="V2187" s="44">
        <f t="shared" si="347"/>
        <v>0.27083333333333331</v>
      </c>
      <c r="W2187" s="44">
        <f t="shared" si="348"/>
        <v>0.20833333333333334</v>
      </c>
      <c r="X2187" s="44">
        <f t="shared" si="349"/>
        <v>0.76923076923076927</v>
      </c>
      <c r="Y2187" s="90" t="b">
        <f>AND(MONTH(Taulukko1[[#This Row],[Alku PVM]] )=6,DAY(Taulukko1[[#This Row],[Alku PVM]] )&gt;19)</f>
        <v>0</v>
      </c>
      <c r="Z2187" s="90" t="b">
        <f>AND(MONTH(Taulukko1[[#This Row],[Loppu PVM]] )=6,DAY(Taulukko1[[#This Row],[Loppu PVM]] )&gt;19)</f>
        <v>0</v>
      </c>
      <c r="AA2187" s="90" t="b">
        <f>OR(MONTH(Taulukko1[[#This Row],[Alku PVM]] )&lt;=5,AND(MONTH(Taulukko1[[#This Row],[Alku PVM]] )=6,DAY(Taulukko1[[#This Row],[Alku PVM]] )&lt;20))</f>
        <v>0</v>
      </c>
      <c r="AB2187" s="90" t="b">
        <f>OR(MONTH(Taulukko1[[#This Row],[Loppu PVM]])&lt;=5,AND(MONTH(Taulukko1[[#This Row],[Loppu PVM]] )=6,DAY(Taulukko1[[#This Row],[Loppu PVM]])&lt;20))</f>
        <v>1</v>
      </c>
      <c r="AC2187" s="90" t="b">
        <f>OR(MONTH(Taulukko1[[#This Row],[Alku PVM]] )&lt;=3,AND(MONTH(Taulukko1[[#This Row],[Alku PVM]] )=3))</f>
        <v>0</v>
      </c>
      <c r="AD2187" s="90" t="b">
        <f>OR(MONTH(Taulukko1[[#This Row],[Loppu PVM]] )&lt;=3,AND(MONTH(Taulukko1[[#This Row],[Loppu PVM]] )=3))</f>
        <v>1</v>
      </c>
      <c r="AE2187" s="90" t="b">
        <f>OR(MONTH(Taulukko1[[#This Row],[Alku PVM]] )&lt;=9,AND(MONTH(Taulukko1[[#This Row],[Alku PVM]] )=9))</f>
        <v>0</v>
      </c>
      <c r="AF2187" s="90" t="b">
        <f>OR(MONTH(Taulukko1[[#This Row],[Loppu PVM]])&lt;=9,AND(MONTH(Taulukko1[[#This Row],[Loppu PVM]] )=9))</f>
        <v>1</v>
      </c>
      <c r="AG2187" s="90" t="b">
        <f>OR(MONTH(Taulukko1[[#This Row],[Alku PVM]] )&lt;=6,AND(MONTH(Taulukko1[[#This Row],[Alku PVM]] )=6))</f>
        <v>0</v>
      </c>
      <c r="AH2187" s="90" t="b">
        <f>OR(MONTH(Taulukko1[[#This Row],[Loppu PVM]])&lt;=6,AND(MONTH(Taulukko1[[#This Row],[Loppu PVM]] )=6))</f>
        <v>1</v>
      </c>
    </row>
    <row r="2188" spans="1:34" ht="12.75" customHeight="1">
      <c r="A2188" t="s">
        <v>105</v>
      </c>
      <c r="B2188" s="23">
        <v>41232</v>
      </c>
      <c r="C2188" t="s">
        <v>777</v>
      </c>
      <c r="E2188" s="62">
        <v>40</v>
      </c>
      <c r="F2188" s="4">
        <v>41290</v>
      </c>
      <c r="G2188" s="5">
        <v>47</v>
      </c>
      <c r="H2188" s="22">
        <v>300</v>
      </c>
      <c r="I2188" s="126">
        <f>INDEX('TOL2008'!B:B,MATCH(A2188,'TOL2008'!A:A,0))</f>
        <v>61200</v>
      </c>
      <c r="J2188" s="126" t="str">
        <f>INDEX(Pääluokka!$H$2:$H$100,MATCH(VALUE(LEFT(Taulukko1[[#This Row],[TOL2008]],2)),Pääluokka!$G$2:$G$100,0))</f>
        <v>Informaatio ja viestintä</v>
      </c>
      <c r="K2188" s="126" t="str">
        <f>INDEX(Pääluokka!$I$2:$I$100,MATCH(VALUE(LEFT(Taulukko1[[#This Row],[TOL2008]],2)),Pääluokka!$G$2:$G$100,0))</f>
        <v>Palvelualat (G-N, R, S)</v>
      </c>
      <c r="L2188" s="41">
        <f t="shared" si="340"/>
        <v>58</v>
      </c>
      <c r="M2188" s="43">
        <f t="shared" si="341"/>
        <v>41232</v>
      </c>
      <c r="N2188" s="43">
        <f t="shared" si="342"/>
        <v>41290</v>
      </c>
      <c r="O2188" s="43">
        <f t="shared" si="343"/>
        <v>41214</v>
      </c>
      <c r="P2188" s="43">
        <f t="shared" si="344"/>
        <v>41275</v>
      </c>
      <c r="Q2188" s="41">
        <f t="shared" si="345"/>
        <v>2012</v>
      </c>
      <c r="R2188" s="41">
        <f t="shared" si="346"/>
        <v>2013</v>
      </c>
      <c r="S2188" s="43" t="str">
        <f>YEAR(Taulukko1[[#This Row],[Alku KK]])&amp;"Q"&amp;ROUNDDOWN((MONTH(Taulukko1[[#This Row],[Alku KK]])-1)/3+1,0)</f>
        <v>2012Q4</v>
      </c>
      <c r="T2188" s="43" t="str">
        <f>YEAR(Taulukko1[[#This Row],[Loppu KK]])&amp;"Q"&amp;ROUNDDOWN((MONTH(Taulukko1[[#This Row],[Loppu KK]])-1)/3+1,0)</f>
        <v>2013Q1</v>
      </c>
      <c r="U2188" s="66">
        <f>IF(COUNT(Taulukko1[[#This Row],[Neuvottelujen alaiset ]])=1,Taulukko1[[#This Row],[Neuvottelujen alaiset ]],Taulukko1[[#This Row],[Vähennystarve]])</f>
        <v>300</v>
      </c>
      <c r="V2188" s="44">
        <f t="shared" si="347"/>
        <v>0.13333333333333333</v>
      </c>
      <c r="W2188" s="44">
        <f t="shared" si="348"/>
        <v>0.15666666666666668</v>
      </c>
      <c r="X2188" s="44">
        <f t="shared" si="349"/>
        <v>1.175</v>
      </c>
      <c r="Y2188" s="90" t="b">
        <f>AND(MONTH(Taulukko1[[#This Row],[Alku PVM]] )=6,DAY(Taulukko1[[#This Row],[Alku PVM]] )&gt;19)</f>
        <v>0</v>
      </c>
      <c r="Z2188" s="90" t="b">
        <f>AND(MONTH(Taulukko1[[#This Row],[Loppu PVM]] )=6,DAY(Taulukko1[[#This Row],[Loppu PVM]] )&gt;19)</f>
        <v>0</v>
      </c>
      <c r="AA2188" s="90" t="b">
        <f>OR(MONTH(Taulukko1[[#This Row],[Alku PVM]] )&lt;=5,AND(MONTH(Taulukko1[[#This Row],[Alku PVM]] )=6,DAY(Taulukko1[[#This Row],[Alku PVM]] )&lt;20))</f>
        <v>0</v>
      </c>
      <c r="AB2188" s="90" t="b">
        <f>OR(MONTH(Taulukko1[[#This Row],[Loppu PVM]])&lt;=5,AND(MONTH(Taulukko1[[#This Row],[Loppu PVM]] )=6,DAY(Taulukko1[[#This Row],[Loppu PVM]])&lt;20))</f>
        <v>1</v>
      </c>
      <c r="AC2188" s="90" t="b">
        <f>OR(MONTH(Taulukko1[[#This Row],[Alku PVM]] )&lt;=3,AND(MONTH(Taulukko1[[#This Row],[Alku PVM]] )=3))</f>
        <v>0</v>
      </c>
      <c r="AD2188" s="90" t="b">
        <f>OR(MONTH(Taulukko1[[#This Row],[Loppu PVM]] )&lt;=3,AND(MONTH(Taulukko1[[#This Row],[Loppu PVM]] )=3))</f>
        <v>1</v>
      </c>
      <c r="AE2188" s="90" t="b">
        <f>OR(MONTH(Taulukko1[[#This Row],[Alku PVM]] )&lt;=9,AND(MONTH(Taulukko1[[#This Row],[Alku PVM]] )=9))</f>
        <v>0</v>
      </c>
      <c r="AF2188" s="90" t="b">
        <f>OR(MONTH(Taulukko1[[#This Row],[Loppu PVM]])&lt;=9,AND(MONTH(Taulukko1[[#This Row],[Loppu PVM]] )=9))</f>
        <v>1</v>
      </c>
      <c r="AG2188" s="90" t="b">
        <f>OR(MONTH(Taulukko1[[#This Row],[Alku PVM]] )&lt;=6,AND(MONTH(Taulukko1[[#This Row],[Alku PVM]] )=6))</f>
        <v>0</v>
      </c>
      <c r="AH2188" s="90" t="b">
        <f>OR(MONTH(Taulukko1[[#This Row],[Loppu PVM]])&lt;=6,AND(MONTH(Taulukko1[[#This Row],[Loppu PVM]] )=6))</f>
        <v>1</v>
      </c>
    </row>
    <row r="2189" spans="1:34" ht="12.75" customHeight="1">
      <c r="A2189" t="s">
        <v>50</v>
      </c>
      <c r="B2189" s="23">
        <v>41234</v>
      </c>
      <c r="C2189" t="s">
        <v>3865</v>
      </c>
      <c r="D2189" s="5" t="s">
        <v>25</v>
      </c>
      <c r="F2189" s="4"/>
      <c r="G2189" s="5"/>
      <c r="H2189" s="22">
        <v>1300</v>
      </c>
      <c r="I2189" s="126">
        <f>INDEX('TOL2008'!B:B,MATCH(A2189,'TOL2008'!A:A,0))</f>
        <v>17120</v>
      </c>
      <c r="J2189" s="126" t="str">
        <f>INDEX(Pääluokka!$H$2:$H$100,MATCH(VALUE(LEFT(Taulukko1[[#This Row],[TOL2008]],2)),Pääluokka!$G$2:$G$100,0))</f>
        <v>Teollisuus</v>
      </c>
      <c r="K2189" s="126" t="str">
        <f>INDEX(Pääluokka!$I$2:$I$100,MATCH(VALUE(LEFT(Taulukko1[[#This Row],[TOL2008]],2)),Pääluokka!$G$2:$G$100,0))</f>
        <v>Teollisuus (C-E)</v>
      </c>
      <c r="L2189" s="41" t="str">
        <f t="shared" si="340"/>
        <v>NA</v>
      </c>
      <c r="M2189" s="43">
        <f t="shared" si="341"/>
        <v>41234</v>
      </c>
      <c r="N2189" s="43">
        <f t="shared" si="342"/>
        <v>41285</v>
      </c>
      <c r="O2189" s="43">
        <f t="shared" si="343"/>
        <v>41214</v>
      </c>
      <c r="P2189" s="43">
        <f t="shared" si="344"/>
        <v>41275</v>
      </c>
      <c r="Q2189" s="41">
        <f t="shared" si="345"/>
        <v>2012</v>
      </c>
      <c r="R2189" s="41">
        <f t="shared" si="346"/>
        <v>2013</v>
      </c>
      <c r="S2189" s="43" t="str">
        <f>YEAR(Taulukko1[[#This Row],[Alku KK]])&amp;"Q"&amp;ROUNDDOWN((MONTH(Taulukko1[[#This Row],[Alku KK]])-1)/3+1,0)</f>
        <v>2012Q4</v>
      </c>
      <c r="T2189" s="43" t="str">
        <f>YEAR(Taulukko1[[#This Row],[Loppu KK]])&amp;"Q"&amp;ROUNDDOWN((MONTH(Taulukko1[[#This Row],[Loppu KK]])-1)/3+1,0)</f>
        <v>2013Q1</v>
      </c>
      <c r="U2189" s="66">
        <f>IF(COUNT(Taulukko1[[#This Row],[Neuvottelujen alaiset ]])=1,Taulukko1[[#This Row],[Neuvottelujen alaiset ]],Taulukko1[[#This Row],[Vähennystarve]])</f>
        <v>1300</v>
      </c>
      <c r="V2189" s="44" t="str">
        <f t="shared" si="347"/>
        <v>NA</v>
      </c>
      <c r="W2189" s="44" t="str">
        <f t="shared" si="348"/>
        <v>NA</v>
      </c>
      <c r="X2189" s="44" t="str">
        <f t="shared" si="349"/>
        <v>NA</v>
      </c>
      <c r="Y2189" s="90" t="b">
        <f>AND(MONTH(Taulukko1[[#This Row],[Alku PVM]] )=6,DAY(Taulukko1[[#This Row],[Alku PVM]] )&gt;19)</f>
        <v>0</v>
      </c>
      <c r="Z2189" s="90" t="b">
        <f>AND(MONTH(Taulukko1[[#This Row],[Loppu PVM]] )=6,DAY(Taulukko1[[#This Row],[Loppu PVM]] )&gt;19)</f>
        <v>0</v>
      </c>
      <c r="AA2189" s="90" t="b">
        <f>OR(MONTH(Taulukko1[[#This Row],[Alku PVM]] )&lt;=5,AND(MONTH(Taulukko1[[#This Row],[Alku PVM]] )=6,DAY(Taulukko1[[#This Row],[Alku PVM]] )&lt;20))</f>
        <v>0</v>
      </c>
      <c r="AB2189" s="90" t="b">
        <f>OR(MONTH(Taulukko1[[#This Row],[Loppu PVM]])&lt;=5,AND(MONTH(Taulukko1[[#This Row],[Loppu PVM]] )=6,DAY(Taulukko1[[#This Row],[Loppu PVM]])&lt;20))</f>
        <v>1</v>
      </c>
      <c r="AC2189" s="90" t="b">
        <f>OR(MONTH(Taulukko1[[#This Row],[Alku PVM]] )&lt;=3,AND(MONTH(Taulukko1[[#This Row],[Alku PVM]] )=3))</f>
        <v>0</v>
      </c>
      <c r="AD2189" s="90" t="b">
        <f>OR(MONTH(Taulukko1[[#This Row],[Loppu PVM]] )&lt;=3,AND(MONTH(Taulukko1[[#This Row],[Loppu PVM]] )=3))</f>
        <v>1</v>
      </c>
      <c r="AE2189" s="90" t="b">
        <f>OR(MONTH(Taulukko1[[#This Row],[Alku PVM]] )&lt;=9,AND(MONTH(Taulukko1[[#This Row],[Alku PVM]] )=9))</f>
        <v>0</v>
      </c>
      <c r="AF2189" s="90" t="b">
        <f>OR(MONTH(Taulukko1[[#This Row],[Loppu PVM]])&lt;=9,AND(MONTH(Taulukko1[[#This Row],[Loppu PVM]] )=9))</f>
        <v>1</v>
      </c>
      <c r="AG2189" s="90" t="b">
        <f>OR(MONTH(Taulukko1[[#This Row],[Alku PVM]] )&lt;=6,AND(MONTH(Taulukko1[[#This Row],[Alku PVM]] )=6))</f>
        <v>0</v>
      </c>
      <c r="AH2189" s="90" t="b">
        <f>OR(MONTH(Taulukko1[[#This Row],[Loppu PVM]])&lt;=6,AND(MONTH(Taulukko1[[#This Row],[Loppu PVM]] )=6))</f>
        <v>1</v>
      </c>
    </row>
    <row r="2190" spans="1:34" ht="12.75" customHeight="1">
      <c r="A2190" s="21" t="s">
        <v>4246</v>
      </c>
      <c r="B2190" s="23">
        <v>41235</v>
      </c>
      <c r="C2190" s="21" t="s">
        <v>4245</v>
      </c>
      <c r="D2190" s="24"/>
      <c r="E2190" s="62">
        <v>20</v>
      </c>
      <c r="F2190" s="23">
        <v>41241</v>
      </c>
      <c r="G2190" s="24">
        <v>19</v>
      </c>
      <c r="H2190" s="22">
        <v>20</v>
      </c>
      <c r="I2190" s="126">
        <v>64990</v>
      </c>
      <c r="J2190" s="126" t="str">
        <f>INDEX(Pääluokka!$H$2:$H$100,MATCH(VALUE(LEFT(Taulukko1[[#This Row],[TOL2008]],2)),Pääluokka!$G$2:$G$100,0))</f>
        <v>Rahoitus- ja vakuutustoiminta</v>
      </c>
      <c r="K2190" s="126" t="str">
        <f>INDEX(Pääluokka!$I$2:$I$100,MATCH(VALUE(LEFT(Taulukko1[[#This Row],[TOL2008]],2)),Pääluokka!$G$2:$G$100,0))</f>
        <v>Palvelualat (G-N, R, S)</v>
      </c>
      <c r="L2190" s="41">
        <f t="shared" si="340"/>
        <v>6</v>
      </c>
      <c r="M2190" s="43">
        <f t="shared" si="341"/>
        <v>41235</v>
      </c>
      <c r="N2190" s="43">
        <f t="shared" si="342"/>
        <v>41241</v>
      </c>
      <c r="O2190" s="43">
        <f t="shared" si="343"/>
        <v>41214</v>
      </c>
      <c r="P2190" s="43">
        <f t="shared" si="344"/>
        <v>41214</v>
      </c>
      <c r="Q2190" s="41">
        <f t="shared" si="345"/>
        <v>2012</v>
      </c>
      <c r="R2190" s="41">
        <f t="shared" si="346"/>
        <v>2012</v>
      </c>
      <c r="S2190" s="43" t="str">
        <f>YEAR(Taulukko1[[#This Row],[Alku KK]])&amp;"Q"&amp;ROUNDDOWN((MONTH(Taulukko1[[#This Row],[Alku KK]])-1)/3+1,0)</f>
        <v>2012Q4</v>
      </c>
      <c r="T2190" s="43" t="str">
        <f>YEAR(Taulukko1[[#This Row],[Loppu KK]])&amp;"Q"&amp;ROUNDDOWN((MONTH(Taulukko1[[#This Row],[Loppu KK]])-1)/3+1,0)</f>
        <v>2012Q4</v>
      </c>
      <c r="U2190" s="66">
        <f>IF(COUNT(Taulukko1[[#This Row],[Neuvottelujen alaiset ]])=1,Taulukko1[[#This Row],[Neuvottelujen alaiset ]],Taulukko1[[#This Row],[Vähennystarve]])</f>
        <v>20</v>
      </c>
      <c r="V2190" s="44">
        <f t="shared" si="347"/>
        <v>1</v>
      </c>
      <c r="W2190" s="44">
        <f t="shared" si="348"/>
        <v>0.95</v>
      </c>
      <c r="X2190" s="44">
        <f t="shared" si="349"/>
        <v>0.95</v>
      </c>
      <c r="Y2190" s="90" t="b">
        <f>AND(MONTH(Taulukko1[[#This Row],[Alku PVM]] )=6,DAY(Taulukko1[[#This Row],[Alku PVM]] )&gt;19)</f>
        <v>0</v>
      </c>
      <c r="Z2190" s="90" t="b">
        <f>AND(MONTH(Taulukko1[[#This Row],[Loppu PVM]] )=6,DAY(Taulukko1[[#This Row],[Loppu PVM]] )&gt;19)</f>
        <v>0</v>
      </c>
      <c r="AA2190" s="90" t="b">
        <f>OR(MONTH(Taulukko1[[#This Row],[Alku PVM]] )&lt;=5,AND(MONTH(Taulukko1[[#This Row],[Alku PVM]] )=6,DAY(Taulukko1[[#This Row],[Alku PVM]] )&lt;20))</f>
        <v>0</v>
      </c>
      <c r="AB2190" s="90" t="b">
        <f>OR(MONTH(Taulukko1[[#This Row],[Loppu PVM]])&lt;=5,AND(MONTH(Taulukko1[[#This Row],[Loppu PVM]] )=6,DAY(Taulukko1[[#This Row],[Loppu PVM]])&lt;20))</f>
        <v>0</v>
      </c>
      <c r="AC2190" s="90" t="b">
        <f>OR(MONTH(Taulukko1[[#This Row],[Alku PVM]] )&lt;=3,AND(MONTH(Taulukko1[[#This Row],[Alku PVM]] )=3))</f>
        <v>0</v>
      </c>
      <c r="AD2190" s="90" t="b">
        <f>OR(MONTH(Taulukko1[[#This Row],[Loppu PVM]] )&lt;=3,AND(MONTH(Taulukko1[[#This Row],[Loppu PVM]] )=3))</f>
        <v>0</v>
      </c>
      <c r="AE2190" s="90" t="b">
        <f>OR(MONTH(Taulukko1[[#This Row],[Alku PVM]] )&lt;=9,AND(MONTH(Taulukko1[[#This Row],[Alku PVM]] )=9))</f>
        <v>0</v>
      </c>
      <c r="AF2190" s="90" t="b">
        <f>OR(MONTH(Taulukko1[[#This Row],[Loppu PVM]])&lt;=9,AND(MONTH(Taulukko1[[#This Row],[Loppu PVM]] )=9))</f>
        <v>0</v>
      </c>
      <c r="AG2190" s="90" t="b">
        <f>OR(MONTH(Taulukko1[[#This Row],[Alku PVM]] )&lt;=6,AND(MONTH(Taulukko1[[#This Row],[Alku PVM]] )=6))</f>
        <v>0</v>
      </c>
      <c r="AH2190" s="90" t="b">
        <f>OR(MONTH(Taulukko1[[#This Row],[Loppu PVM]])&lt;=6,AND(MONTH(Taulukko1[[#This Row],[Loppu PVM]] )=6))</f>
        <v>0</v>
      </c>
    </row>
    <row r="2191" spans="1:34" ht="12.75" customHeight="1">
      <c r="A2191" t="s">
        <v>4178</v>
      </c>
      <c r="B2191" s="23">
        <v>41235</v>
      </c>
      <c r="C2191" t="s">
        <v>4177</v>
      </c>
      <c r="D2191" s="5">
        <v>45</v>
      </c>
      <c r="E2191" s="62">
        <v>10</v>
      </c>
      <c r="F2191" s="4"/>
      <c r="G2191" s="5"/>
      <c r="H2191" s="22">
        <v>45</v>
      </c>
      <c r="I2191" s="126" t="e">
        <f>INDEX('TOL2008'!B:B,MATCH(A2191,'TOL2008'!A:A,0))</f>
        <v>#N/A</v>
      </c>
      <c r="J2191" s="126" t="e">
        <f>INDEX(Pääluokka!$H$2:$H$100,MATCH(VALUE(LEFT(Taulukko1[[#This Row],[TOL2008]],2)),Pääluokka!$G$2:$G$100,0))</f>
        <v>#N/A</v>
      </c>
      <c r="K2191" s="126" t="e">
        <f>INDEX(Pääluokka!$I$2:$I$100,MATCH(VALUE(LEFT(Taulukko1[[#This Row],[TOL2008]],2)),Pääluokka!$G$2:$G$100,0))</f>
        <v>#N/A</v>
      </c>
      <c r="L2191" s="41" t="str">
        <f t="shared" si="340"/>
        <v>NA</v>
      </c>
      <c r="M2191" s="43">
        <f t="shared" si="341"/>
        <v>41235</v>
      </c>
      <c r="N2191" s="43">
        <f t="shared" si="342"/>
        <v>41286</v>
      </c>
      <c r="O2191" s="43">
        <f t="shared" si="343"/>
        <v>41214</v>
      </c>
      <c r="P2191" s="43">
        <f t="shared" si="344"/>
        <v>41275</v>
      </c>
      <c r="Q2191" s="41">
        <f t="shared" si="345"/>
        <v>2012</v>
      </c>
      <c r="R2191" s="41">
        <f t="shared" si="346"/>
        <v>2013</v>
      </c>
      <c r="S2191" s="43" t="str">
        <f>YEAR(Taulukko1[[#This Row],[Alku KK]])&amp;"Q"&amp;ROUNDDOWN((MONTH(Taulukko1[[#This Row],[Alku KK]])-1)/3+1,0)</f>
        <v>2012Q4</v>
      </c>
      <c r="T2191" s="43" t="str">
        <f>YEAR(Taulukko1[[#This Row],[Loppu KK]])&amp;"Q"&amp;ROUNDDOWN((MONTH(Taulukko1[[#This Row],[Loppu KK]])-1)/3+1,0)</f>
        <v>2013Q1</v>
      </c>
      <c r="U2191" s="66">
        <f>IF(COUNT(Taulukko1[[#This Row],[Neuvottelujen alaiset ]])=1,Taulukko1[[#This Row],[Neuvottelujen alaiset ]],Taulukko1[[#This Row],[Vähennystarve]])</f>
        <v>45</v>
      </c>
      <c r="V2191" s="44">
        <f t="shared" si="347"/>
        <v>0.22222222222222221</v>
      </c>
      <c r="W2191" s="44" t="str">
        <f t="shared" si="348"/>
        <v>NA</v>
      </c>
      <c r="X2191" s="44" t="str">
        <f t="shared" si="349"/>
        <v>NA</v>
      </c>
      <c r="Y2191" s="90" t="b">
        <f>AND(MONTH(Taulukko1[[#This Row],[Alku PVM]] )=6,DAY(Taulukko1[[#This Row],[Alku PVM]] )&gt;19)</f>
        <v>0</v>
      </c>
      <c r="Z2191" s="90" t="b">
        <f>AND(MONTH(Taulukko1[[#This Row],[Loppu PVM]] )=6,DAY(Taulukko1[[#This Row],[Loppu PVM]] )&gt;19)</f>
        <v>0</v>
      </c>
      <c r="AA2191" s="90" t="b">
        <f>OR(MONTH(Taulukko1[[#This Row],[Alku PVM]] )&lt;=5,AND(MONTH(Taulukko1[[#This Row],[Alku PVM]] )=6,DAY(Taulukko1[[#This Row],[Alku PVM]] )&lt;20))</f>
        <v>0</v>
      </c>
      <c r="AB2191" s="90" t="b">
        <f>OR(MONTH(Taulukko1[[#This Row],[Loppu PVM]])&lt;=5,AND(MONTH(Taulukko1[[#This Row],[Loppu PVM]] )=6,DAY(Taulukko1[[#This Row],[Loppu PVM]])&lt;20))</f>
        <v>1</v>
      </c>
      <c r="AC2191" s="90" t="b">
        <f>OR(MONTH(Taulukko1[[#This Row],[Alku PVM]] )&lt;=3,AND(MONTH(Taulukko1[[#This Row],[Alku PVM]] )=3))</f>
        <v>0</v>
      </c>
      <c r="AD2191" s="90" t="b">
        <f>OR(MONTH(Taulukko1[[#This Row],[Loppu PVM]] )&lt;=3,AND(MONTH(Taulukko1[[#This Row],[Loppu PVM]] )=3))</f>
        <v>1</v>
      </c>
      <c r="AE2191" s="90" t="b">
        <f>OR(MONTH(Taulukko1[[#This Row],[Alku PVM]] )&lt;=9,AND(MONTH(Taulukko1[[#This Row],[Alku PVM]] )=9))</f>
        <v>0</v>
      </c>
      <c r="AF2191" s="90" t="b">
        <f>OR(MONTH(Taulukko1[[#This Row],[Loppu PVM]])&lt;=9,AND(MONTH(Taulukko1[[#This Row],[Loppu PVM]] )=9))</f>
        <v>1</v>
      </c>
      <c r="AG2191" s="90" t="b">
        <f>OR(MONTH(Taulukko1[[#This Row],[Alku PVM]] )&lt;=6,AND(MONTH(Taulukko1[[#This Row],[Alku PVM]] )=6))</f>
        <v>0</v>
      </c>
      <c r="AH2191" s="90" t="b">
        <f>OR(MONTH(Taulukko1[[#This Row],[Loppu PVM]])&lt;=6,AND(MONTH(Taulukko1[[#This Row],[Loppu PVM]] )=6))</f>
        <v>1</v>
      </c>
    </row>
    <row r="2192" spans="1:34" ht="12.75" customHeight="1">
      <c r="A2192" t="s">
        <v>227</v>
      </c>
      <c r="B2192" s="23">
        <v>41235</v>
      </c>
      <c r="C2192" t="s">
        <v>3989</v>
      </c>
      <c r="D2192" s="5" t="s">
        <v>25</v>
      </c>
      <c r="F2192" s="4">
        <v>41255</v>
      </c>
      <c r="G2192" s="5">
        <v>0</v>
      </c>
      <c r="H2192" s="22">
        <v>55</v>
      </c>
      <c r="I2192" s="126">
        <f>INDEX('TOL2008'!B:B,MATCH(A2192,'TOL2008'!A:A,0))</f>
        <v>24100</v>
      </c>
      <c r="J2192" s="126" t="str">
        <f>INDEX(Pääluokka!$H$2:$H$100,MATCH(VALUE(LEFT(Taulukko1[[#This Row],[TOL2008]],2)),Pääluokka!$G$2:$G$100,0))</f>
        <v>Teollisuus</v>
      </c>
      <c r="K2192" s="126" t="str">
        <f>INDEX(Pääluokka!$I$2:$I$100,MATCH(VALUE(LEFT(Taulukko1[[#This Row],[TOL2008]],2)),Pääluokka!$G$2:$G$100,0))</f>
        <v>Teollisuus (C-E)</v>
      </c>
      <c r="L2192" s="41">
        <f t="shared" si="340"/>
        <v>20</v>
      </c>
      <c r="M2192" s="43">
        <f t="shared" si="341"/>
        <v>41235</v>
      </c>
      <c r="N2192" s="43">
        <f t="shared" si="342"/>
        <v>41255</v>
      </c>
      <c r="O2192" s="43">
        <f t="shared" si="343"/>
        <v>41214</v>
      </c>
      <c r="P2192" s="43">
        <f t="shared" si="344"/>
        <v>41244</v>
      </c>
      <c r="Q2192" s="41">
        <f t="shared" si="345"/>
        <v>2012</v>
      </c>
      <c r="R2192" s="41">
        <f t="shared" si="346"/>
        <v>2012</v>
      </c>
      <c r="S2192" s="43" t="str">
        <f>YEAR(Taulukko1[[#This Row],[Alku KK]])&amp;"Q"&amp;ROUNDDOWN((MONTH(Taulukko1[[#This Row],[Alku KK]])-1)/3+1,0)</f>
        <v>2012Q4</v>
      </c>
      <c r="T2192" s="43" t="str">
        <f>YEAR(Taulukko1[[#This Row],[Loppu KK]])&amp;"Q"&amp;ROUNDDOWN((MONTH(Taulukko1[[#This Row],[Loppu KK]])-1)/3+1,0)</f>
        <v>2012Q4</v>
      </c>
      <c r="U2192" s="66">
        <f>IF(COUNT(Taulukko1[[#This Row],[Neuvottelujen alaiset ]])=1,Taulukko1[[#This Row],[Neuvottelujen alaiset ]],Taulukko1[[#This Row],[Vähennystarve]])</f>
        <v>55</v>
      </c>
      <c r="V2192" s="44" t="str">
        <f t="shared" si="347"/>
        <v>NA</v>
      </c>
      <c r="W2192" s="44">
        <f t="shared" si="348"/>
        <v>0</v>
      </c>
      <c r="X2192" s="44" t="str">
        <f t="shared" si="349"/>
        <v>NA</v>
      </c>
      <c r="Y2192" s="90" t="b">
        <f>AND(MONTH(Taulukko1[[#This Row],[Alku PVM]] )=6,DAY(Taulukko1[[#This Row],[Alku PVM]] )&gt;19)</f>
        <v>0</v>
      </c>
      <c r="Z2192" s="90" t="b">
        <f>AND(MONTH(Taulukko1[[#This Row],[Loppu PVM]] )=6,DAY(Taulukko1[[#This Row],[Loppu PVM]] )&gt;19)</f>
        <v>0</v>
      </c>
      <c r="AA2192" s="90" t="b">
        <f>OR(MONTH(Taulukko1[[#This Row],[Alku PVM]] )&lt;=5,AND(MONTH(Taulukko1[[#This Row],[Alku PVM]] )=6,DAY(Taulukko1[[#This Row],[Alku PVM]] )&lt;20))</f>
        <v>0</v>
      </c>
      <c r="AB2192" s="90" t="b">
        <f>OR(MONTH(Taulukko1[[#This Row],[Loppu PVM]])&lt;=5,AND(MONTH(Taulukko1[[#This Row],[Loppu PVM]] )=6,DAY(Taulukko1[[#This Row],[Loppu PVM]])&lt;20))</f>
        <v>0</v>
      </c>
      <c r="AC2192" s="90" t="b">
        <f>OR(MONTH(Taulukko1[[#This Row],[Alku PVM]] )&lt;=3,AND(MONTH(Taulukko1[[#This Row],[Alku PVM]] )=3))</f>
        <v>0</v>
      </c>
      <c r="AD2192" s="90" t="b">
        <f>OR(MONTH(Taulukko1[[#This Row],[Loppu PVM]] )&lt;=3,AND(MONTH(Taulukko1[[#This Row],[Loppu PVM]] )=3))</f>
        <v>0</v>
      </c>
      <c r="AE2192" s="90" t="b">
        <f>OR(MONTH(Taulukko1[[#This Row],[Alku PVM]] )&lt;=9,AND(MONTH(Taulukko1[[#This Row],[Alku PVM]] )=9))</f>
        <v>0</v>
      </c>
      <c r="AF2192" s="90" t="b">
        <f>OR(MONTH(Taulukko1[[#This Row],[Loppu PVM]])&lt;=9,AND(MONTH(Taulukko1[[#This Row],[Loppu PVM]] )=9))</f>
        <v>0</v>
      </c>
      <c r="AG2192" s="90" t="b">
        <f>OR(MONTH(Taulukko1[[#This Row],[Alku PVM]] )&lt;=6,AND(MONTH(Taulukko1[[#This Row],[Alku PVM]] )=6))</f>
        <v>0</v>
      </c>
      <c r="AH2192" s="90" t="b">
        <f>OR(MONTH(Taulukko1[[#This Row],[Loppu PVM]])&lt;=6,AND(MONTH(Taulukko1[[#This Row],[Loppu PVM]] )=6))</f>
        <v>0</v>
      </c>
    </row>
    <row r="2193" spans="1:34" ht="12.75" customHeight="1">
      <c r="A2193" t="s">
        <v>1331</v>
      </c>
      <c r="B2193" s="23">
        <v>41236</v>
      </c>
      <c r="C2193" t="s">
        <v>1330</v>
      </c>
      <c r="D2193" s="5">
        <v>60</v>
      </c>
      <c r="F2193" s="4">
        <v>41316</v>
      </c>
      <c r="G2193" s="5"/>
      <c r="H2193" s="22">
        <v>200</v>
      </c>
      <c r="I2193" s="126">
        <f>INDEX('TOL2008'!B:B,MATCH(A2193,'TOL2008'!A:A,0))</f>
        <v>28950</v>
      </c>
      <c r="J2193" s="126" t="str">
        <f>INDEX(Pääluokka!$H$2:$H$100,MATCH(VALUE(LEFT(Taulukko1[[#This Row],[TOL2008]],2)),Pääluokka!$G$2:$G$100,0))</f>
        <v>Teollisuus</v>
      </c>
      <c r="K2193" s="126" t="str">
        <f>INDEX(Pääluokka!$I$2:$I$100,MATCH(VALUE(LEFT(Taulukko1[[#This Row],[TOL2008]],2)),Pääluokka!$G$2:$G$100,0))</f>
        <v>Teollisuus (C-E)</v>
      </c>
      <c r="L2193" s="41">
        <f t="shared" si="340"/>
        <v>80</v>
      </c>
      <c r="M2193" s="43">
        <f t="shared" si="341"/>
        <v>41236</v>
      </c>
      <c r="N2193" s="43">
        <f t="shared" si="342"/>
        <v>41316</v>
      </c>
      <c r="O2193" s="43">
        <f t="shared" si="343"/>
        <v>41214</v>
      </c>
      <c r="P2193" s="43">
        <f t="shared" si="344"/>
        <v>41306</v>
      </c>
      <c r="Q2193" s="41">
        <f t="shared" si="345"/>
        <v>2012</v>
      </c>
      <c r="R2193" s="41">
        <f t="shared" si="346"/>
        <v>2013</v>
      </c>
      <c r="S2193" s="43" t="str">
        <f>YEAR(Taulukko1[[#This Row],[Alku KK]])&amp;"Q"&amp;ROUNDDOWN((MONTH(Taulukko1[[#This Row],[Alku KK]])-1)/3+1,0)</f>
        <v>2012Q4</v>
      </c>
      <c r="T2193" s="43" t="str">
        <f>YEAR(Taulukko1[[#This Row],[Loppu KK]])&amp;"Q"&amp;ROUNDDOWN((MONTH(Taulukko1[[#This Row],[Loppu KK]])-1)/3+1,0)</f>
        <v>2013Q1</v>
      </c>
      <c r="U2193" s="66">
        <f>IF(COUNT(Taulukko1[[#This Row],[Neuvottelujen alaiset ]])=1,Taulukko1[[#This Row],[Neuvottelujen alaiset ]],Taulukko1[[#This Row],[Vähennystarve]])</f>
        <v>200</v>
      </c>
      <c r="V2193" s="44" t="str">
        <f t="shared" si="347"/>
        <v>NA</v>
      </c>
      <c r="W2193" s="44" t="str">
        <f t="shared" si="348"/>
        <v>NA</v>
      </c>
      <c r="X2193" s="44" t="str">
        <f t="shared" si="349"/>
        <v>NA</v>
      </c>
      <c r="Y2193" s="90" t="b">
        <f>AND(MONTH(Taulukko1[[#This Row],[Alku PVM]] )=6,DAY(Taulukko1[[#This Row],[Alku PVM]] )&gt;19)</f>
        <v>0</v>
      </c>
      <c r="Z2193" s="90" t="b">
        <f>AND(MONTH(Taulukko1[[#This Row],[Loppu PVM]] )=6,DAY(Taulukko1[[#This Row],[Loppu PVM]] )&gt;19)</f>
        <v>0</v>
      </c>
      <c r="AA2193" s="90" t="b">
        <f>OR(MONTH(Taulukko1[[#This Row],[Alku PVM]] )&lt;=5,AND(MONTH(Taulukko1[[#This Row],[Alku PVM]] )=6,DAY(Taulukko1[[#This Row],[Alku PVM]] )&lt;20))</f>
        <v>0</v>
      </c>
      <c r="AB2193" s="90" t="b">
        <f>OR(MONTH(Taulukko1[[#This Row],[Loppu PVM]])&lt;=5,AND(MONTH(Taulukko1[[#This Row],[Loppu PVM]] )=6,DAY(Taulukko1[[#This Row],[Loppu PVM]])&lt;20))</f>
        <v>1</v>
      </c>
      <c r="AC2193" s="90" t="b">
        <f>OR(MONTH(Taulukko1[[#This Row],[Alku PVM]] )&lt;=3,AND(MONTH(Taulukko1[[#This Row],[Alku PVM]] )=3))</f>
        <v>0</v>
      </c>
      <c r="AD2193" s="90" t="b">
        <f>OR(MONTH(Taulukko1[[#This Row],[Loppu PVM]] )&lt;=3,AND(MONTH(Taulukko1[[#This Row],[Loppu PVM]] )=3))</f>
        <v>1</v>
      </c>
      <c r="AE2193" s="90" t="b">
        <f>OR(MONTH(Taulukko1[[#This Row],[Alku PVM]] )&lt;=9,AND(MONTH(Taulukko1[[#This Row],[Alku PVM]] )=9))</f>
        <v>0</v>
      </c>
      <c r="AF2193" s="90" t="b">
        <f>OR(MONTH(Taulukko1[[#This Row],[Loppu PVM]])&lt;=9,AND(MONTH(Taulukko1[[#This Row],[Loppu PVM]] )=9))</f>
        <v>1</v>
      </c>
      <c r="AG2193" s="90" t="b">
        <f>OR(MONTH(Taulukko1[[#This Row],[Alku PVM]] )&lt;=6,AND(MONTH(Taulukko1[[#This Row],[Alku PVM]] )=6))</f>
        <v>0</v>
      </c>
      <c r="AH2193" s="90" t="b">
        <f>OR(MONTH(Taulukko1[[#This Row],[Loppu PVM]])&lt;=6,AND(MONTH(Taulukko1[[#This Row],[Loppu PVM]] )=6))</f>
        <v>1</v>
      </c>
    </row>
    <row r="2194" spans="1:34" ht="12.75" customHeight="1">
      <c r="A2194" t="s">
        <v>965</v>
      </c>
      <c r="B2194" s="23">
        <v>41236</v>
      </c>
      <c r="C2194" t="s">
        <v>966</v>
      </c>
      <c r="D2194" s="5">
        <v>40</v>
      </c>
      <c r="E2194" s="62">
        <v>60</v>
      </c>
      <c r="F2194" s="4">
        <v>41288</v>
      </c>
      <c r="G2194" s="5">
        <v>20</v>
      </c>
      <c r="H2194" s="22">
        <v>60</v>
      </c>
      <c r="I2194" s="126">
        <f>INDEX('TOL2008'!B:B,MATCH(A2194,'TOL2008'!A:A,0))</f>
        <v>25620</v>
      </c>
      <c r="J2194" s="126" t="str">
        <f>INDEX(Pääluokka!$H$2:$H$100,MATCH(VALUE(LEFT(Taulukko1[[#This Row],[TOL2008]],2)),Pääluokka!$G$2:$G$100,0))</f>
        <v>Teollisuus</v>
      </c>
      <c r="K2194" s="126" t="str">
        <f>INDEX(Pääluokka!$I$2:$I$100,MATCH(VALUE(LEFT(Taulukko1[[#This Row],[TOL2008]],2)),Pääluokka!$G$2:$G$100,0))</f>
        <v>Teollisuus (C-E)</v>
      </c>
      <c r="L2194" s="41">
        <f t="shared" si="340"/>
        <v>52</v>
      </c>
      <c r="M2194" s="43">
        <f t="shared" si="341"/>
        <v>41236</v>
      </c>
      <c r="N2194" s="43">
        <f t="shared" si="342"/>
        <v>41288</v>
      </c>
      <c r="O2194" s="43">
        <f t="shared" si="343"/>
        <v>41214</v>
      </c>
      <c r="P2194" s="43">
        <f t="shared" si="344"/>
        <v>41275</v>
      </c>
      <c r="Q2194" s="41">
        <f t="shared" si="345"/>
        <v>2012</v>
      </c>
      <c r="R2194" s="41">
        <f t="shared" si="346"/>
        <v>2013</v>
      </c>
      <c r="S2194" s="43" t="str">
        <f>YEAR(Taulukko1[[#This Row],[Alku KK]])&amp;"Q"&amp;ROUNDDOWN((MONTH(Taulukko1[[#This Row],[Alku KK]])-1)/3+1,0)</f>
        <v>2012Q4</v>
      </c>
      <c r="T2194" s="43" t="str">
        <f>YEAR(Taulukko1[[#This Row],[Loppu KK]])&amp;"Q"&amp;ROUNDDOWN((MONTH(Taulukko1[[#This Row],[Loppu KK]])-1)/3+1,0)</f>
        <v>2013Q1</v>
      </c>
      <c r="U2194" s="66">
        <f>IF(COUNT(Taulukko1[[#This Row],[Neuvottelujen alaiset ]])=1,Taulukko1[[#This Row],[Neuvottelujen alaiset ]],Taulukko1[[#This Row],[Vähennystarve]])</f>
        <v>60</v>
      </c>
      <c r="V2194" s="44">
        <f t="shared" si="347"/>
        <v>1</v>
      </c>
      <c r="W2194" s="44">
        <f t="shared" si="348"/>
        <v>0.33333333333333331</v>
      </c>
      <c r="X2194" s="44">
        <f t="shared" si="349"/>
        <v>0.33333333333333331</v>
      </c>
      <c r="Y2194" s="90" t="b">
        <f>AND(MONTH(Taulukko1[[#This Row],[Alku PVM]] )=6,DAY(Taulukko1[[#This Row],[Alku PVM]] )&gt;19)</f>
        <v>0</v>
      </c>
      <c r="Z2194" s="90" t="b">
        <f>AND(MONTH(Taulukko1[[#This Row],[Loppu PVM]] )=6,DAY(Taulukko1[[#This Row],[Loppu PVM]] )&gt;19)</f>
        <v>0</v>
      </c>
      <c r="AA2194" s="90" t="b">
        <f>OR(MONTH(Taulukko1[[#This Row],[Alku PVM]] )&lt;=5,AND(MONTH(Taulukko1[[#This Row],[Alku PVM]] )=6,DAY(Taulukko1[[#This Row],[Alku PVM]] )&lt;20))</f>
        <v>0</v>
      </c>
      <c r="AB2194" s="90" t="b">
        <f>OR(MONTH(Taulukko1[[#This Row],[Loppu PVM]])&lt;=5,AND(MONTH(Taulukko1[[#This Row],[Loppu PVM]] )=6,DAY(Taulukko1[[#This Row],[Loppu PVM]])&lt;20))</f>
        <v>1</v>
      </c>
      <c r="AC2194" s="90" t="b">
        <f>OR(MONTH(Taulukko1[[#This Row],[Alku PVM]] )&lt;=3,AND(MONTH(Taulukko1[[#This Row],[Alku PVM]] )=3))</f>
        <v>0</v>
      </c>
      <c r="AD2194" s="90" t="b">
        <f>OR(MONTH(Taulukko1[[#This Row],[Loppu PVM]] )&lt;=3,AND(MONTH(Taulukko1[[#This Row],[Loppu PVM]] )=3))</f>
        <v>1</v>
      </c>
      <c r="AE2194" s="90" t="b">
        <f>OR(MONTH(Taulukko1[[#This Row],[Alku PVM]] )&lt;=9,AND(MONTH(Taulukko1[[#This Row],[Alku PVM]] )=9))</f>
        <v>0</v>
      </c>
      <c r="AF2194" s="90" t="b">
        <f>OR(MONTH(Taulukko1[[#This Row],[Loppu PVM]])&lt;=9,AND(MONTH(Taulukko1[[#This Row],[Loppu PVM]] )=9))</f>
        <v>1</v>
      </c>
      <c r="AG2194" s="90" t="b">
        <f>OR(MONTH(Taulukko1[[#This Row],[Alku PVM]] )&lt;=6,AND(MONTH(Taulukko1[[#This Row],[Alku PVM]] )=6))</f>
        <v>0</v>
      </c>
      <c r="AH2194" s="90" t="b">
        <f>OR(MONTH(Taulukko1[[#This Row],[Loppu PVM]])&lt;=6,AND(MONTH(Taulukko1[[#This Row],[Loppu PVM]] )=6))</f>
        <v>1</v>
      </c>
    </row>
    <row r="2195" spans="1:34" ht="12.75" customHeight="1">
      <c r="A2195" t="s">
        <v>4120</v>
      </c>
      <c r="B2195" s="23">
        <v>41239</v>
      </c>
      <c r="C2195" t="s">
        <v>4119</v>
      </c>
      <c r="F2195" s="4"/>
      <c r="G2195" s="5"/>
      <c r="H2195" s="22">
        <v>370</v>
      </c>
      <c r="I2195" s="126">
        <v>85320</v>
      </c>
      <c r="J2195" s="126" t="str">
        <f>INDEX(Pääluokka!$H$2:$H$100,MATCH(VALUE(LEFT(Taulukko1[[#This Row],[TOL2008]],2)),Pääluokka!$G$2:$G$100,0))</f>
        <v>Koulutus</v>
      </c>
      <c r="K2195" s="126" t="str">
        <f>INDEX(Pääluokka!$I$2:$I$100,MATCH(VALUE(LEFT(Taulukko1[[#This Row],[TOL2008]],2)),Pääluokka!$G$2:$G$100,0))</f>
        <v>Muut toimialat (O-Q, T-X)</v>
      </c>
      <c r="L2195" s="41" t="str">
        <f t="shared" si="340"/>
        <v>NA</v>
      </c>
      <c r="M2195" s="43">
        <f t="shared" si="341"/>
        <v>41239</v>
      </c>
      <c r="N2195" s="43">
        <f t="shared" si="342"/>
        <v>41290</v>
      </c>
      <c r="O2195" s="43">
        <f t="shared" si="343"/>
        <v>41214</v>
      </c>
      <c r="P2195" s="43">
        <f t="shared" si="344"/>
        <v>41275</v>
      </c>
      <c r="Q2195" s="41">
        <f t="shared" si="345"/>
        <v>2012</v>
      </c>
      <c r="R2195" s="41">
        <f t="shared" si="346"/>
        <v>2013</v>
      </c>
      <c r="S2195" s="43" t="str">
        <f>YEAR(Taulukko1[[#This Row],[Alku KK]])&amp;"Q"&amp;ROUNDDOWN((MONTH(Taulukko1[[#This Row],[Alku KK]])-1)/3+1,0)</f>
        <v>2012Q4</v>
      </c>
      <c r="T2195" s="43" t="str">
        <f>YEAR(Taulukko1[[#This Row],[Loppu KK]])&amp;"Q"&amp;ROUNDDOWN((MONTH(Taulukko1[[#This Row],[Loppu KK]])-1)/3+1,0)</f>
        <v>2013Q1</v>
      </c>
      <c r="U2195" s="66">
        <f>IF(COUNT(Taulukko1[[#This Row],[Neuvottelujen alaiset ]])=1,Taulukko1[[#This Row],[Neuvottelujen alaiset ]],Taulukko1[[#This Row],[Vähennystarve]])</f>
        <v>370</v>
      </c>
      <c r="V2195" s="44" t="str">
        <f t="shared" si="347"/>
        <v>NA</v>
      </c>
      <c r="W2195" s="44" t="str">
        <f t="shared" si="348"/>
        <v>NA</v>
      </c>
      <c r="X2195" s="44" t="str">
        <f t="shared" si="349"/>
        <v>NA</v>
      </c>
      <c r="Y2195" s="90" t="b">
        <f>AND(MONTH(Taulukko1[[#This Row],[Alku PVM]] )=6,DAY(Taulukko1[[#This Row],[Alku PVM]] )&gt;19)</f>
        <v>0</v>
      </c>
      <c r="Z2195" s="90" t="b">
        <f>AND(MONTH(Taulukko1[[#This Row],[Loppu PVM]] )=6,DAY(Taulukko1[[#This Row],[Loppu PVM]] )&gt;19)</f>
        <v>0</v>
      </c>
      <c r="AA2195" s="90" t="b">
        <f>OR(MONTH(Taulukko1[[#This Row],[Alku PVM]] )&lt;=5,AND(MONTH(Taulukko1[[#This Row],[Alku PVM]] )=6,DAY(Taulukko1[[#This Row],[Alku PVM]] )&lt;20))</f>
        <v>0</v>
      </c>
      <c r="AB2195" s="90" t="b">
        <f>OR(MONTH(Taulukko1[[#This Row],[Loppu PVM]])&lt;=5,AND(MONTH(Taulukko1[[#This Row],[Loppu PVM]] )=6,DAY(Taulukko1[[#This Row],[Loppu PVM]])&lt;20))</f>
        <v>1</v>
      </c>
      <c r="AC2195" s="90" t="b">
        <f>OR(MONTH(Taulukko1[[#This Row],[Alku PVM]] )&lt;=3,AND(MONTH(Taulukko1[[#This Row],[Alku PVM]] )=3))</f>
        <v>0</v>
      </c>
      <c r="AD2195" s="90" t="b">
        <f>OR(MONTH(Taulukko1[[#This Row],[Loppu PVM]] )&lt;=3,AND(MONTH(Taulukko1[[#This Row],[Loppu PVM]] )=3))</f>
        <v>1</v>
      </c>
      <c r="AE2195" s="90" t="b">
        <f>OR(MONTH(Taulukko1[[#This Row],[Alku PVM]] )&lt;=9,AND(MONTH(Taulukko1[[#This Row],[Alku PVM]] )=9))</f>
        <v>0</v>
      </c>
      <c r="AF2195" s="90" t="b">
        <f>OR(MONTH(Taulukko1[[#This Row],[Loppu PVM]])&lt;=9,AND(MONTH(Taulukko1[[#This Row],[Loppu PVM]] )=9))</f>
        <v>1</v>
      </c>
      <c r="AG2195" s="90" t="b">
        <f>OR(MONTH(Taulukko1[[#This Row],[Alku PVM]] )&lt;=6,AND(MONTH(Taulukko1[[#This Row],[Alku PVM]] )=6))</f>
        <v>0</v>
      </c>
      <c r="AH2195" s="90" t="b">
        <f>OR(MONTH(Taulukko1[[#This Row],[Loppu PVM]])&lt;=6,AND(MONTH(Taulukko1[[#This Row],[Loppu PVM]] )=6))</f>
        <v>1</v>
      </c>
    </row>
    <row r="2196" spans="1:34" ht="12.75" customHeight="1">
      <c r="A2196" t="s">
        <v>531</v>
      </c>
      <c r="B2196" s="23">
        <v>41240</v>
      </c>
      <c r="C2196" t="s">
        <v>4227</v>
      </c>
      <c r="E2196" s="62">
        <v>35</v>
      </c>
      <c r="F2196" s="4"/>
      <c r="G2196" s="5"/>
      <c r="H2196" s="22">
        <v>35</v>
      </c>
      <c r="I2196" s="126">
        <f>INDEX('TOL2008'!B:B,MATCH(A2196,'TOL2008'!A:A,0))</f>
        <v>51101</v>
      </c>
      <c r="J2196" s="126" t="str">
        <f>INDEX(Pääluokka!$H$2:$H$100,MATCH(VALUE(LEFT(Taulukko1[[#This Row],[TOL2008]],2)),Pääluokka!$G$2:$G$100,0))</f>
        <v>Kuljetus ja varastointi</v>
      </c>
      <c r="K2196" s="126" t="str">
        <f>INDEX(Pääluokka!$I$2:$I$100,MATCH(VALUE(LEFT(Taulukko1[[#This Row],[TOL2008]],2)),Pääluokka!$G$2:$G$100,0))</f>
        <v>Palvelualat (G-N, R, S)</v>
      </c>
      <c r="L2196" s="41" t="str">
        <f t="shared" si="340"/>
        <v>NA</v>
      </c>
      <c r="M2196" s="43">
        <f t="shared" si="341"/>
        <v>41240</v>
      </c>
      <c r="N2196" s="43">
        <f t="shared" si="342"/>
        <v>41291</v>
      </c>
      <c r="O2196" s="43">
        <f t="shared" si="343"/>
        <v>41214</v>
      </c>
      <c r="P2196" s="43">
        <f t="shared" si="344"/>
        <v>41275</v>
      </c>
      <c r="Q2196" s="41">
        <f t="shared" si="345"/>
        <v>2012</v>
      </c>
      <c r="R2196" s="41">
        <f t="shared" si="346"/>
        <v>2013</v>
      </c>
      <c r="S2196" s="43" t="str">
        <f>YEAR(Taulukko1[[#This Row],[Alku KK]])&amp;"Q"&amp;ROUNDDOWN((MONTH(Taulukko1[[#This Row],[Alku KK]])-1)/3+1,0)</f>
        <v>2012Q4</v>
      </c>
      <c r="T2196" s="43" t="str">
        <f>YEAR(Taulukko1[[#This Row],[Loppu KK]])&amp;"Q"&amp;ROUNDDOWN((MONTH(Taulukko1[[#This Row],[Loppu KK]])-1)/3+1,0)</f>
        <v>2013Q1</v>
      </c>
      <c r="U2196" s="66">
        <f>IF(COUNT(Taulukko1[[#This Row],[Neuvottelujen alaiset ]])=1,Taulukko1[[#This Row],[Neuvottelujen alaiset ]],Taulukko1[[#This Row],[Vähennystarve]])</f>
        <v>35</v>
      </c>
      <c r="V2196" s="44">
        <f t="shared" si="347"/>
        <v>1</v>
      </c>
      <c r="W2196" s="44" t="str">
        <f t="shared" si="348"/>
        <v>NA</v>
      </c>
      <c r="X2196" s="44" t="str">
        <f t="shared" si="349"/>
        <v>NA</v>
      </c>
      <c r="Y2196" s="90" t="b">
        <f>AND(MONTH(Taulukko1[[#This Row],[Alku PVM]] )=6,DAY(Taulukko1[[#This Row],[Alku PVM]] )&gt;19)</f>
        <v>0</v>
      </c>
      <c r="Z2196" s="90" t="b">
        <f>AND(MONTH(Taulukko1[[#This Row],[Loppu PVM]] )=6,DAY(Taulukko1[[#This Row],[Loppu PVM]] )&gt;19)</f>
        <v>0</v>
      </c>
      <c r="AA2196" s="90" t="b">
        <f>OR(MONTH(Taulukko1[[#This Row],[Alku PVM]] )&lt;=5,AND(MONTH(Taulukko1[[#This Row],[Alku PVM]] )=6,DAY(Taulukko1[[#This Row],[Alku PVM]] )&lt;20))</f>
        <v>0</v>
      </c>
      <c r="AB2196" s="90" t="b">
        <f>OR(MONTH(Taulukko1[[#This Row],[Loppu PVM]])&lt;=5,AND(MONTH(Taulukko1[[#This Row],[Loppu PVM]] )=6,DAY(Taulukko1[[#This Row],[Loppu PVM]])&lt;20))</f>
        <v>1</v>
      </c>
      <c r="AC2196" s="90" t="b">
        <f>OR(MONTH(Taulukko1[[#This Row],[Alku PVM]] )&lt;=3,AND(MONTH(Taulukko1[[#This Row],[Alku PVM]] )=3))</f>
        <v>0</v>
      </c>
      <c r="AD2196" s="90" t="b">
        <f>OR(MONTH(Taulukko1[[#This Row],[Loppu PVM]] )&lt;=3,AND(MONTH(Taulukko1[[#This Row],[Loppu PVM]] )=3))</f>
        <v>1</v>
      </c>
      <c r="AE2196" s="90" t="b">
        <f>OR(MONTH(Taulukko1[[#This Row],[Alku PVM]] )&lt;=9,AND(MONTH(Taulukko1[[#This Row],[Alku PVM]] )=9))</f>
        <v>0</v>
      </c>
      <c r="AF2196" s="90" t="b">
        <f>OR(MONTH(Taulukko1[[#This Row],[Loppu PVM]])&lt;=9,AND(MONTH(Taulukko1[[#This Row],[Loppu PVM]] )=9))</f>
        <v>1</v>
      </c>
      <c r="AG2196" s="90" t="b">
        <f>OR(MONTH(Taulukko1[[#This Row],[Alku PVM]] )&lt;=6,AND(MONTH(Taulukko1[[#This Row],[Alku PVM]] )=6))</f>
        <v>0</v>
      </c>
      <c r="AH2196" s="90" t="b">
        <f>OR(MONTH(Taulukko1[[#This Row],[Loppu PVM]])&lt;=6,AND(MONTH(Taulukko1[[#This Row],[Loppu PVM]] )=6))</f>
        <v>1</v>
      </c>
    </row>
    <row r="2197" spans="1:34" ht="12.75" customHeight="1">
      <c r="A2197" t="s">
        <v>665</v>
      </c>
      <c r="B2197" s="23">
        <v>41242</v>
      </c>
      <c r="C2197" t="s">
        <v>4309</v>
      </c>
      <c r="E2197" s="62">
        <v>9</v>
      </c>
      <c r="F2197" s="4">
        <v>41270</v>
      </c>
      <c r="G2197" s="5">
        <v>0</v>
      </c>
      <c r="H2197" s="22">
        <v>129</v>
      </c>
      <c r="I2197" s="126">
        <f>INDEX('TOL2008'!B:B,MATCH(A2197,'TOL2008'!A:A,0))</f>
        <v>58130</v>
      </c>
      <c r="J2197" s="126" t="str">
        <f>INDEX(Pääluokka!$H$2:$H$100,MATCH(VALUE(LEFT(Taulukko1[[#This Row],[TOL2008]],2)),Pääluokka!$G$2:$G$100,0))</f>
        <v>Informaatio ja viestintä</v>
      </c>
      <c r="K2197" s="126" t="str">
        <f>INDEX(Pääluokka!$I$2:$I$100,MATCH(VALUE(LEFT(Taulukko1[[#This Row],[TOL2008]],2)),Pääluokka!$G$2:$G$100,0))</f>
        <v>Palvelualat (G-N, R, S)</v>
      </c>
      <c r="L2197" s="41">
        <f t="shared" si="340"/>
        <v>28</v>
      </c>
      <c r="M2197" s="43">
        <f t="shared" si="341"/>
        <v>41242</v>
      </c>
      <c r="N2197" s="43">
        <f t="shared" si="342"/>
        <v>41270</v>
      </c>
      <c r="O2197" s="43">
        <f t="shared" si="343"/>
        <v>41214</v>
      </c>
      <c r="P2197" s="43">
        <f t="shared" si="344"/>
        <v>41244</v>
      </c>
      <c r="Q2197" s="41">
        <f t="shared" si="345"/>
        <v>2012</v>
      </c>
      <c r="R2197" s="41">
        <f t="shared" si="346"/>
        <v>2012</v>
      </c>
      <c r="S2197" s="43" t="str">
        <f>YEAR(Taulukko1[[#This Row],[Alku KK]])&amp;"Q"&amp;ROUNDDOWN((MONTH(Taulukko1[[#This Row],[Alku KK]])-1)/3+1,0)</f>
        <v>2012Q4</v>
      </c>
      <c r="T2197" s="43" t="str">
        <f>YEAR(Taulukko1[[#This Row],[Loppu KK]])&amp;"Q"&amp;ROUNDDOWN((MONTH(Taulukko1[[#This Row],[Loppu KK]])-1)/3+1,0)</f>
        <v>2012Q4</v>
      </c>
      <c r="U2197" s="66">
        <f>IF(COUNT(Taulukko1[[#This Row],[Neuvottelujen alaiset ]])=1,Taulukko1[[#This Row],[Neuvottelujen alaiset ]],Taulukko1[[#This Row],[Vähennystarve]])</f>
        <v>129</v>
      </c>
      <c r="V2197" s="44">
        <f t="shared" si="347"/>
        <v>6.9767441860465115E-2</v>
      </c>
      <c r="W2197" s="44">
        <f t="shared" si="348"/>
        <v>0</v>
      </c>
      <c r="X2197" s="44">
        <f t="shared" si="349"/>
        <v>0</v>
      </c>
      <c r="Y2197" s="90" t="b">
        <f>AND(MONTH(Taulukko1[[#This Row],[Alku PVM]] )=6,DAY(Taulukko1[[#This Row],[Alku PVM]] )&gt;19)</f>
        <v>0</v>
      </c>
      <c r="Z2197" s="90" t="b">
        <f>AND(MONTH(Taulukko1[[#This Row],[Loppu PVM]] )=6,DAY(Taulukko1[[#This Row],[Loppu PVM]] )&gt;19)</f>
        <v>0</v>
      </c>
      <c r="AA2197" s="90" t="b">
        <f>OR(MONTH(Taulukko1[[#This Row],[Alku PVM]] )&lt;=5,AND(MONTH(Taulukko1[[#This Row],[Alku PVM]] )=6,DAY(Taulukko1[[#This Row],[Alku PVM]] )&lt;20))</f>
        <v>0</v>
      </c>
      <c r="AB2197" s="90" t="b">
        <f>OR(MONTH(Taulukko1[[#This Row],[Loppu PVM]])&lt;=5,AND(MONTH(Taulukko1[[#This Row],[Loppu PVM]] )=6,DAY(Taulukko1[[#This Row],[Loppu PVM]])&lt;20))</f>
        <v>0</v>
      </c>
      <c r="AC2197" s="90" t="b">
        <f>OR(MONTH(Taulukko1[[#This Row],[Alku PVM]] )&lt;=3,AND(MONTH(Taulukko1[[#This Row],[Alku PVM]] )=3))</f>
        <v>0</v>
      </c>
      <c r="AD2197" s="90" t="b">
        <f>OR(MONTH(Taulukko1[[#This Row],[Loppu PVM]] )&lt;=3,AND(MONTH(Taulukko1[[#This Row],[Loppu PVM]] )=3))</f>
        <v>0</v>
      </c>
      <c r="AE2197" s="90" t="b">
        <f>OR(MONTH(Taulukko1[[#This Row],[Alku PVM]] )&lt;=9,AND(MONTH(Taulukko1[[#This Row],[Alku PVM]] )=9))</f>
        <v>0</v>
      </c>
      <c r="AF2197" s="90" t="b">
        <f>OR(MONTH(Taulukko1[[#This Row],[Loppu PVM]])&lt;=9,AND(MONTH(Taulukko1[[#This Row],[Loppu PVM]] )=9))</f>
        <v>0</v>
      </c>
      <c r="AG2197" s="90" t="b">
        <f>OR(MONTH(Taulukko1[[#This Row],[Alku PVM]] )&lt;=6,AND(MONTH(Taulukko1[[#This Row],[Alku PVM]] )=6))</f>
        <v>0</v>
      </c>
      <c r="AH2197" s="90" t="b">
        <f>OR(MONTH(Taulukko1[[#This Row],[Loppu PVM]])&lt;=6,AND(MONTH(Taulukko1[[#This Row],[Loppu PVM]] )=6))</f>
        <v>0</v>
      </c>
    </row>
    <row r="2198" spans="1:34" ht="12.75" customHeight="1">
      <c r="A2198" t="s">
        <v>936</v>
      </c>
      <c r="B2198" s="23">
        <v>41242</v>
      </c>
      <c r="C2198" t="s">
        <v>935</v>
      </c>
      <c r="D2198" s="5">
        <v>80</v>
      </c>
      <c r="E2198" s="62">
        <v>14</v>
      </c>
      <c r="F2198" s="4">
        <v>41291</v>
      </c>
      <c r="G2198" s="5">
        <v>7</v>
      </c>
      <c r="H2198" s="22">
        <v>120</v>
      </c>
      <c r="I2198" s="126">
        <f>INDEX('TOL2008'!B:B,MATCH(A2198,'TOL2008'!A:A,0))</f>
        <v>21100</v>
      </c>
      <c r="J2198" s="126" t="str">
        <f>INDEX(Pääluokka!$H$2:$H$100,MATCH(VALUE(LEFT(Taulukko1[[#This Row],[TOL2008]],2)),Pääluokka!$G$2:$G$100,0))</f>
        <v>Teollisuus</v>
      </c>
      <c r="K2198" s="126" t="str">
        <f>INDEX(Pääluokka!$I$2:$I$100,MATCH(VALUE(LEFT(Taulukko1[[#This Row],[TOL2008]],2)),Pääluokka!$G$2:$G$100,0))</f>
        <v>Teollisuus (C-E)</v>
      </c>
      <c r="L2198" s="41">
        <f t="shared" si="340"/>
        <v>49</v>
      </c>
      <c r="M2198" s="43">
        <f t="shared" si="341"/>
        <v>41242</v>
      </c>
      <c r="N2198" s="43">
        <f t="shared" si="342"/>
        <v>41291</v>
      </c>
      <c r="O2198" s="43">
        <f t="shared" si="343"/>
        <v>41214</v>
      </c>
      <c r="P2198" s="43">
        <f t="shared" si="344"/>
        <v>41275</v>
      </c>
      <c r="Q2198" s="41">
        <f t="shared" si="345"/>
        <v>2012</v>
      </c>
      <c r="R2198" s="41">
        <f t="shared" si="346"/>
        <v>2013</v>
      </c>
      <c r="S2198" s="43" t="str">
        <f>YEAR(Taulukko1[[#This Row],[Alku KK]])&amp;"Q"&amp;ROUNDDOWN((MONTH(Taulukko1[[#This Row],[Alku KK]])-1)/3+1,0)</f>
        <v>2012Q4</v>
      </c>
      <c r="T2198" s="43" t="str">
        <f>YEAR(Taulukko1[[#This Row],[Loppu KK]])&amp;"Q"&amp;ROUNDDOWN((MONTH(Taulukko1[[#This Row],[Loppu KK]])-1)/3+1,0)</f>
        <v>2013Q1</v>
      </c>
      <c r="U2198" s="66">
        <f>IF(COUNT(Taulukko1[[#This Row],[Neuvottelujen alaiset ]])=1,Taulukko1[[#This Row],[Neuvottelujen alaiset ]],Taulukko1[[#This Row],[Vähennystarve]])</f>
        <v>120</v>
      </c>
      <c r="V2198" s="44">
        <f t="shared" si="347"/>
        <v>0.11666666666666667</v>
      </c>
      <c r="W2198" s="44">
        <f t="shared" si="348"/>
        <v>5.8333333333333334E-2</v>
      </c>
      <c r="X2198" s="44">
        <f t="shared" si="349"/>
        <v>0.5</v>
      </c>
      <c r="Y2198" s="90" t="b">
        <f>AND(MONTH(Taulukko1[[#This Row],[Alku PVM]] )=6,DAY(Taulukko1[[#This Row],[Alku PVM]] )&gt;19)</f>
        <v>0</v>
      </c>
      <c r="Z2198" s="90" t="b">
        <f>AND(MONTH(Taulukko1[[#This Row],[Loppu PVM]] )=6,DAY(Taulukko1[[#This Row],[Loppu PVM]] )&gt;19)</f>
        <v>0</v>
      </c>
      <c r="AA2198" s="90" t="b">
        <f>OR(MONTH(Taulukko1[[#This Row],[Alku PVM]] )&lt;=5,AND(MONTH(Taulukko1[[#This Row],[Alku PVM]] )=6,DAY(Taulukko1[[#This Row],[Alku PVM]] )&lt;20))</f>
        <v>0</v>
      </c>
      <c r="AB2198" s="90" t="b">
        <f>OR(MONTH(Taulukko1[[#This Row],[Loppu PVM]])&lt;=5,AND(MONTH(Taulukko1[[#This Row],[Loppu PVM]] )=6,DAY(Taulukko1[[#This Row],[Loppu PVM]])&lt;20))</f>
        <v>1</v>
      </c>
      <c r="AC2198" s="90" t="b">
        <f>OR(MONTH(Taulukko1[[#This Row],[Alku PVM]] )&lt;=3,AND(MONTH(Taulukko1[[#This Row],[Alku PVM]] )=3))</f>
        <v>0</v>
      </c>
      <c r="AD2198" s="90" t="b">
        <f>OR(MONTH(Taulukko1[[#This Row],[Loppu PVM]] )&lt;=3,AND(MONTH(Taulukko1[[#This Row],[Loppu PVM]] )=3))</f>
        <v>1</v>
      </c>
      <c r="AE2198" s="90" t="b">
        <f>OR(MONTH(Taulukko1[[#This Row],[Alku PVM]] )&lt;=9,AND(MONTH(Taulukko1[[#This Row],[Alku PVM]] )=9))</f>
        <v>0</v>
      </c>
      <c r="AF2198" s="90" t="b">
        <f>OR(MONTH(Taulukko1[[#This Row],[Loppu PVM]])&lt;=9,AND(MONTH(Taulukko1[[#This Row],[Loppu PVM]] )=9))</f>
        <v>1</v>
      </c>
      <c r="AG2198" s="90" t="b">
        <f>OR(MONTH(Taulukko1[[#This Row],[Alku PVM]] )&lt;=6,AND(MONTH(Taulukko1[[#This Row],[Alku PVM]] )=6))</f>
        <v>0</v>
      </c>
      <c r="AH2198" s="90" t="b">
        <f>OR(MONTH(Taulukko1[[#This Row],[Loppu PVM]])&lt;=6,AND(MONTH(Taulukko1[[#This Row],[Loppu PVM]] )=6))</f>
        <v>1</v>
      </c>
    </row>
    <row r="2199" spans="1:34" ht="12.75" customHeight="1">
      <c r="A2199" t="s">
        <v>227</v>
      </c>
      <c r="B2199" s="23">
        <v>41242</v>
      </c>
      <c r="C2199" t="s">
        <v>900</v>
      </c>
      <c r="D2199" s="5" t="s">
        <v>25</v>
      </c>
      <c r="E2199" s="62">
        <v>43</v>
      </c>
      <c r="F2199" s="4">
        <v>41288</v>
      </c>
      <c r="G2199" s="5">
        <v>35</v>
      </c>
      <c r="H2199" s="22">
        <v>324</v>
      </c>
      <c r="I2199" s="126">
        <f>INDEX('TOL2008'!B:B,MATCH(A2199,'TOL2008'!A:A,0))</f>
        <v>24100</v>
      </c>
      <c r="J2199" s="126" t="str">
        <f>INDEX(Pääluokka!$H$2:$H$100,MATCH(VALUE(LEFT(Taulukko1[[#This Row],[TOL2008]],2)),Pääluokka!$G$2:$G$100,0))</f>
        <v>Teollisuus</v>
      </c>
      <c r="K2199" s="126" t="str">
        <f>INDEX(Pääluokka!$I$2:$I$100,MATCH(VALUE(LEFT(Taulukko1[[#This Row],[TOL2008]],2)),Pääluokka!$G$2:$G$100,0))</f>
        <v>Teollisuus (C-E)</v>
      </c>
      <c r="L2199" s="41">
        <f t="shared" si="340"/>
        <v>46</v>
      </c>
      <c r="M2199" s="43">
        <f t="shared" si="341"/>
        <v>41242</v>
      </c>
      <c r="N2199" s="43">
        <f t="shared" si="342"/>
        <v>41288</v>
      </c>
      <c r="O2199" s="43">
        <f t="shared" si="343"/>
        <v>41214</v>
      </c>
      <c r="P2199" s="43">
        <f t="shared" si="344"/>
        <v>41275</v>
      </c>
      <c r="Q2199" s="41">
        <f t="shared" si="345"/>
        <v>2012</v>
      </c>
      <c r="R2199" s="41">
        <f t="shared" si="346"/>
        <v>2013</v>
      </c>
      <c r="S2199" s="43" t="str">
        <f>YEAR(Taulukko1[[#This Row],[Alku KK]])&amp;"Q"&amp;ROUNDDOWN((MONTH(Taulukko1[[#This Row],[Alku KK]])-1)/3+1,0)</f>
        <v>2012Q4</v>
      </c>
      <c r="T2199" s="43" t="str">
        <f>YEAR(Taulukko1[[#This Row],[Loppu KK]])&amp;"Q"&amp;ROUNDDOWN((MONTH(Taulukko1[[#This Row],[Loppu KK]])-1)/3+1,0)</f>
        <v>2013Q1</v>
      </c>
      <c r="U2199" s="66">
        <f>IF(COUNT(Taulukko1[[#This Row],[Neuvottelujen alaiset ]])=1,Taulukko1[[#This Row],[Neuvottelujen alaiset ]],Taulukko1[[#This Row],[Vähennystarve]])</f>
        <v>324</v>
      </c>
      <c r="V2199" s="44">
        <f t="shared" si="347"/>
        <v>0.13271604938271606</v>
      </c>
      <c r="W2199" s="44">
        <f t="shared" si="348"/>
        <v>0.10802469135802469</v>
      </c>
      <c r="X2199" s="44">
        <f t="shared" si="349"/>
        <v>0.81395348837209303</v>
      </c>
      <c r="Y2199" s="90" t="b">
        <f>AND(MONTH(Taulukko1[[#This Row],[Alku PVM]] )=6,DAY(Taulukko1[[#This Row],[Alku PVM]] )&gt;19)</f>
        <v>0</v>
      </c>
      <c r="Z2199" s="90" t="b">
        <f>AND(MONTH(Taulukko1[[#This Row],[Loppu PVM]] )=6,DAY(Taulukko1[[#This Row],[Loppu PVM]] )&gt;19)</f>
        <v>0</v>
      </c>
      <c r="AA2199" s="90" t="b">
        <f>OR(MONTH(Taulukko1[[#This Row],[Alku PVM]] )&lt;=5,AND(MONTH(Taulukko1[[#This Row],[Alku PVM]] )=6,DAY(Taulukko1[[#This Row],[Alku PVM]] )&lt;20))</f>
        <v>0</v>
      </c>
      <c r="AB2199" s="90" t="b">
        <f>OR(MONTH(Taulukko1[[#This Row],[Loppu PVM]])&lt;=5,AND(MONTH(Taulukko1[[#This Row],[Loppu PVM]] )=6,DAY(Taulukko1[[#This Row],[Loppu PVM]])&lt;20))</f>
        <v>1</v>
      </c>
      <c r="AC2199" s="90" t="b">
        <f>OR(MONTH(Taulukko1[[#This Row],[Alku PVM]] )&lt;=3,AND(MONTH(Taulukko1[[#This Row],[Alku PVM]] )=3))</f>
        <v>0</v>
      </c>
      <c r="AD2199" s="90" t="b">
        <f>OR(MONTH(Taulukko1[[#This Row],[Loppu PVM]] )&lt;=3,AND(MONTH(Taulukko1[[#This Row],[Loppu PVM]] )=3))</f>
        <v>1</v>
      </c>
      <c r="AE2199" s="90" t="b">
        <f>OR(MONTH(Taulukko1[[#This Row],[Alku PVM]] )&lt;=9,AND(MONTH(Taulukko1[[#This Row],[Alku PVM]] )=9))</f>
        <v>0</v>
      </c>
      <c r="AF2199" s="90" t="b">
        <f>OR(MONTH(Taulukko1[[#This Row],[Loppu PVM]])&lt;=9,AND(MONTH(Taulukko1[[#This Row],[Loppu PVM]] )=9))</f>
        <v>1</v>
      </c>
      <c r="AG2199" s="90" t="b">
        <f>OR(MONTH(Taulukko1[[#This Row],[Alku PVM]] )&lt;=6,AND(MONTH(Taulukko1[[#This Row],[Alku PVM]] )=6))</f>
        <v>0</v>
      </c>
      <c r="AH2199" s="90" t="b">
        <f>OR(MONTH(Taulukko1[[#This Row],[Loppu PVM]])&lt;=6,AND(MONTH(Taulukko1[[#This Row],[Loppu PVM]] )=6))</f>
        <v>1</v>
      </c>
    </row>
    <row r="2200" spans="1:34" ht="12.75" customHeight="1">
      <c r="A2200" s="21" t="s">
        <v>1021</v>
      </c>
      <c r="B2200" s="23">
        <v>41244</v>
      </c>
      <c r="C2200" s="21" t="s">
        <v>1020</v>
      </c>
      <c r="D2200" s="24" t="s">
        <v>25</v>
      </c>
      <c r="F2200" s="23">
        <v>41303</v>
      </c>
      <c r="G2200" s="24">
        <v>51</v>
      </c>
      <c r="H2200" s="22">
        <v>105</v>
      </c>
      <c r="I2200" s="126">
        <f>INDEX('TOL2008'!B:B,MATCH(A2200,'TOL2008'!A:A,0))</f>
        <v>25620</v>
      </c>
      <c r="J2200" s="126" t="str">
        <f>INDEX(Pääluokka!$H$2:$H$100,MATCH(VALUE(LEFT(Taulukko1[[#This Row],[TOL2008]],2)),Pääluokka!$G$2:$G$100,0))</f>
        <v>Teollisuus</v>
      </c>
      <c r="K2200" s="126" t="str">
        <f>INDEX(Pääluokka!$I$2:$I$100,MATCH(VALUE(LEFT(Taulukko1[[#This Row],[TOL2008]],2)),Pääluokka!$G$2:$G$100,0))</f>
        <v>Teollisuus (C-E)</v>
      </c>
      <c r="L2200" s="41">
        <f t="shared" si="340"/>
        <v>59</v>
      </c>
      <c r="M2200" s="43">
        <f t="shared" si="341"/>
        <v>41244</v>
      </c>
      <c r="N2200" s="43">
        <f t="shared" si="342"/>
        <v>41303</v>
      </c>
      <c r="O2200" s="43">
        <f t="shared" si="343"/>
        <v>41244</v>
      </c>
      <c r="P2200" s="43">
        <f t="shared" si="344"/>
        <v>41275</v>
      </c>
      <c r="Q2200" s="41">
        <f t="shared" si="345"/>
        <v>2012</v>
      </c>
      <c r="R2200" s="41">
        <f t="shared" si="346"/>
        <v>2013</v>
      </c>
      <c r="S2200" s="43" t="str">
        <f>YEAR(Taulukko1[[#This Row],[Alku KK]])&amp;"Q"&amp;ROUNDDOWN((MONTH(Taulukko1[[#This Row],[Alku KK]])-1)/3+1,0)</f>
        <v>2012Q4</v>
      </c>
      <c r="T2200" s="43" t="str">
        <f>YEAR(Taulukko1[[#This Row],[Loppu KK]])&amp;"Q"&amp;ROUNDDOWN((MONTH(Taulukko1[[#This Row],[Loppu KK]])-1)/3+1,0)</f>
        <v>2013Q1</v>
      </c>
      <c r="U2200" s="66">
        <f>IF(COUNT(Taulukko1[[#This Row],[Neuvottelujen alaiset ]])=1,Taulukko1[[#This Row],[Neuvottelujen alaiset ]],Taulukko1[[#This Row],[Vähennystarve]])</f>
        <v>105</v>
      </c>
      <c r="V2200" s="44" t="str">
        <f t="shared" si="347"/>
        <v>NA</v>
      </c>
      <c r="W2200" s="44">
        <f t="shared" si="348"/>
        <v>0.48571428571428571</v>
      </c>
      <c r="X2200" s="44" t="str">
        <f t="shared" si="349"/>
        <v>NA</v>
      </c>
      <c r="Y2200" s="90" t="b">
        <f>AND(MONTH(Taulukko1[[#This Row],[Alku PVM]] )=6,DAY(Taulukko1[[#This Row],[Alku PVM]] )&gt;19)</f>
        <v>0</v>
      </c>
      <c r="Z2200" s="90" t="b">
        <f>AND(MONTH(Taulukko1[[#This Row],[Loppu PVM]] )=6,DAY(Taulukko1[[#This Row],[Loppu PVM]] )&gt;19)</f>
        <v>0</v>
      </c>
      <c r="AA2200" s="90" t="b">
        <f>OR(MONTH(Taulukko1[[#This Row],[Alku PVM]] )&lt;=5,AND(MONTH(Taulukko1[[#This Row],[Alku PVM]] )=6,DAY(Taulukko1[[#This Row],[Alku PVM]] )&lt;20))</f>
        <v>0</v>
      </c>
      <c r="AB2200" s="90" t="b">
        <f>OR(MONTH(Taulukko1[[#This Row],[Loppu PVM]])&lt;=5,AND(MONTH(Taulukko1[[#This Row],[Loppu PVM]] )=6,DAY(Taulukko1[[#This Row],[Loppu PVM]])&lt;20))</f>
        <v>1</v>
      </c>
      <c r="AC2200" s="90" t="b">
        <f>OR(MONTH(Taulukko1[[#This Row],[Alku PVM]] )&lt;=3,AND(MONTH(Taulukko1[[#This Row],[Alku PVM]] )=3))</f>
        <v>0</v>
      </c>
      <c r="AD2200" s="90" t="b">
        <f>OR(MONTH(Taulukko1[[#This Row],[Loppu PVM]] )&lt;=3,AND(MONTH(Taulukko1[[#This Row],[Loppu PVM]] )=3))</f>
        <v>1</v>
      </c>
      <c r="AE2200" s="90" t="b">
        <f>OR(MONTH(Taulukko1[[#This Row],[Alku PVM]] )&lt;=9,AND(MONTH(Taulukko1[[#This Row],[Alku PVM]] )=9))</f>
        <v>0</v>
      </c>
      <c r="AF2200" s="90" t="b">
        <f>OR(MONTH(Taulukko1[[#This Row],[Loppu PVM]])&lt;=9,AND(MONTH(Taulukko1[[#This Row],[Loppu PVM]] )=9))</f>
        <v>1</v>
      </c>
      <c r="AG2200" s="90" t="b">
        <f>OR(MONTH(Taulukko1[[#This Row],[Alku PVM]] )&lt;=6,AND(MONTH(Taulukko1[[#This Row],[Alku PVM]] )=6))</f>
        <v>0</v>
      </c>
      <c r="AH2200" s="90" t="b">
        <f>OR(MONTH(Taulukko1[[#This Row],[Loppu PVM]])&lt;=6,AND(MONTH(Taulukko1[[#This Row],[Loppu PVM]] )=6))</f>
        <v>1</v>
      </c>
    </row>
    <row r="2201" spans="1:34" ht="12.75" customHeight="1">
      <c r="A2201" t="s">
        <v>1218</v>
      </c>
      <c r="B2201" s="23">
        <v>41246</v>
      </c>
      <c r="C2201" t="s">
        <v>4225</v>
      </c>
      <c r="D2201" s="5">
        <v>40</v>
      </c>
      <c r="F2201" s="4">
        <v>41260</v>
      </c>
      <c r="G2201" s="5">
        <v>0</v>
      </c>
      <c r="H2201" s="22">
        <v>300</v>
      </c>
      <c r="I2201" s="126">
        <f>INDEX('TOL2008'!B:B,MATCH(A2201,'TOL2008'!A:A,0))</f>
        <v>25610</v>
      </c>
      <c r="J2201" s="126" t="str">
        <f>INDEX(Pääluokka!$H$2:$H$100,MATCH(VALUE(LEFT(Taulukko1[[#This Row],[TOL2008]],2)),Pääluokka!$G$2:$G$100,0))</f>
        <v>Teollisuus</v>
      </c>
      <c r="K2201" s="126" t="str">
        <f>INDEX(Pääluokka!$I$2:$I$100,MATCH(VALUE(LEFT(Taulukko1[[#This Row],[TOL2008]],2)),Pääluokka!$G$2:$G$100,0))</f>
        <v>Teollisuus (C-E)</v>
      </c>
      <c r="L2201" s="41">
        <f t="shared" si="340"/>
        <v>14</v>
      </c>
      <c r="M2201" s="43">
        <f t="shared" si="341"/>
        <v>41246</v>
      </c>
      <c r="N2201" s="43">
        <f t="shared" si="342"/>
        <v>41260</v>
      </c>
      <c r="O2201" s="43">
        <f t="shared" si="343"/>
        <v>41244</v>
      </c>
      <c r="P2201" s="43">
        <f t="shared" si="344"/>
        <v>41244</v>
      </c>
      <c r="Q2201" s="41">
        <f t="shared" si="345"/>
        <v>2012</v>
      </c>
      <c r="R2201" s="41">
        <f t="shared" si="346"/>
        <v>2012</v>
      </c>
      <c r="S2201" s="43" t="str">
        <f>YEAR(Taulukko1[[#This Row],[Alku KK]])&amp;"Q"&amp;ROUNDDOWN((MONTH(Taulukko1[[#This Row],[Alku KK]])-1)/3+1,0)</f>
        <v>2012Q4</v>
      </c>
      <c r="T2201" s="43" t="str">
        <f>YEAR(Taulukko1[[#This Row],[Loppu KK]])&amp;"Q"&amp;ROUNDDOWN((MONTH(Taulukko1[[#This Row],[Loppu KK]])-1)/3+1,0)</f>
        <v>2012Q4</v>
      </c>
      <c r="U2201" s="66">
        <f>IF(COUNT(Taulukko1[[#This Row],[Neuvottelujen alaiset ]])=1,Taulukko1[[#This Row],[Neuvottelujen alaiset ]],Taulukko1[[#This Row],[Vähennystarve]])</f>
        <v>300</v>
      </c>
      <c r="V2201" s="44" t="str">
        <f t="shared" si="347"/>
        <v>NA</v>
      </c>
      <c r="W2201" s="44">
        <f t="shared" si="348"/>
        <v>0</v>
      </c>
      <c r="X2201" s="44" t="str">
        <f t="shared" si="349"/>
        <v>NA</v>
      </c>
      <c r="Y2201" s="90" t="b">
        <f>AND(MONTH(Taulukko1[[#This Row],[Alku PVM]] )=6,DAY(Taulukko1[[#This Row],[Alku PVM]] )&gt;19)</f>
        <v>0</v>
      </c>
      <c r="Z2201" s="90" t="b">
        <f>AND(MONTH(Taulukko1[[#This Row],[Loppu PVM]] )=6,DAY(Taulukko1[[#This Row],[Loppu PVM]] )&gt;19)</f>
        <v>0</v>
      </c>
      <c r="AA2201" s="90" t="b">
        <f>OR(MONTH(Taulukko1[[#This Row],[Alku PVM]] )&lt;=5,AND(MONTH(Taulukko1[[#This Row],[Alku PVM]] )=6,DAY(Taulukko1[[#This Row],[Alku PVM]] )&lt;20))</f>
        <v>0</v>
      </c>
      <c r="AB2201" s="90" t="b">
        <f>OR(MONTH(Taulukko1[[#This Row],[Loppu PVM]])&lt;=5,AND(MONTH(Taulukko1[[#This Row],[Loppu PVM]] )=6,DAY(Taulukko1[[#This Row],[Loppu PVM]])&lt;20))</f>
        <v>0</v>
      </c>
      <c r="AC2201" s="90" t="b">
        <f>OR(MONTH(Taulukko1[[#This Row],[Alku PVM]] )&lt;=3,AND(MONTH(Taulukko1[[#This Row],[Alku PVM]] )=3))</f>
        <v>0</v>
      </c>
      <c r="AD2201" s="90" t="b">
        <f>OR(MONTH(Taulukko1[[#This Row],[Loppu PVM]] )&lt;=3,AND(MONTH(Taulukko1[[#This Row],[Loppu PVM]] )=3))</f>
        <v>0</v>
      </c>
      <c r="AE2201" s="90" t="b">
        <f>OR(MONTH(Taulukko1[[#This Row],[Alku PVM]] )&lt;=9,AND(MONTH(Taulukko1[[#This Row],[Alku PVM]] )=9))</f>
        <v>0</v>
      </c>
      <c r="AF2201" s="90" t="b">
        <f>OR(MONTH(Taulukko1[[#This Row],[Loppu PVM]])&lt;=9,AND(MONTH(Taulukko1[[#This Row],[Loppu PVM]] )=9))</f>
        <v>0</v>
      </c>
      <c r="AG2201" s="90" t="b">
        <f>OR(MONTH(Taulukko1[[#This Row],[Alku PVM]] )&lt;=6,AND(MONTH(Taulukko1[[#This Row],[Alku PVM]] )=6))</f>
        <v>0</v>
      </c>
      <c r="AH2201" s="90" t="b">
        <f>OR(MONTH(Taulukko1[[#This Row],[Loppu PVM]])&lt;=6,AND(MONTH(Taulukko1[[#This Row],[Loppu PVM]] )=6))</f>
        <v>0</v>
      </c>
    </row>
    <row r="2202" spans="1:34" ht="12.75" customHeight="1">
      <c r="A2202" t="s">
        <v>453</v>
      </c>
      <c r="B2202" s="23">
        <v>41246</v>
      </c>
      <c r="C2202" t="s">
        <v>4163</v>
      </c>
      <c r="E2202" s="62">
        <v>8</v>
      </c>
      <c r="F2202" s="4">
        <v>41263</v>
      </c>
      <c r="G2202" s="5">
        <v>6</v>
      </c>
      <c r="H2202" s="22">
        <v>114</v>
      </c>
      <c r="I2202" s="126">
        <f>INDEX('TOL2008'!B:B,MATCH(A2202,'TOL2008'!A:A,0))</f>
        <v>52291</v>
      </c>
      <c r="J2202" s="126" t="str">
        <f>INDEX(Pääluokka!$H$2:$H$100,MATCH(VALUE(LEFT(Taulukko1[[#This Row],[TOL2008]],2)),Pääluokka!$G$2:$G$100,0))</f>
        <v>Kuljetus ja varastointi</v>
      </c>
      <c r="K2202" s="126" t="str">
        <f>INDEX(Pääluokka!$I$2:$I$100,MATCH(VALUE(LEFT(Taulukko1[[#This Row],[TOL2008]],2)),Pääluokka!$G$2:$G$100,0))</f>
        <v>Palvelualat (G-N, R, S)</v>
      </c>
      <c r="L2202" s="41">
        <f t="shared" si="340"/>
        <v>17</v>
      </c>
      <c r="M2202" s="43">
        <f t="shared" si="341"/>
        <v>41246</v>
      </c>
      <c r="N2202" s="43">
        <f t="shared" si="342"/>
        <v>41263</v>
      </c>
      <c r="O2202" s="43">
        <f t="shared" si="343"/>
        <v>41244</v>
      </c>
      <c r="P2202" s="43">
        <f t="shared" si="344"/>
        <v>41244</v>
      </c>
      <c r="Q2202" s="41">
        <f t="shared" si="345"/>
        <v>2012</v>
      </c>
      <c r="R2202" s="41">
        <f t="shared" si="346"/>
        <v>2012</v>
      </c>
      <c r="S2202" s="43" t="str">
        <f>YEAR(Taulukko1[[#This Row],[Alku KK]])&amp;"Q"&amp;ROUNDDOWN((MONTH(Taulukko1[[#This Row],[Alku KK]])-1)/3+1,0)</f>
        <v>2012Q4</v>
      </c>
      <c r="T2202" s="43" t="str">
        <f>YEAR(Taulukko1[[#This Row],[Loppu KK]])&amp;"Q"&amp;ROUNDDOWN((MONTH(Taulukko1[[#This Row],[Loppu KK]])-1)/3+1,0)</f>
        <v>2012Q4</v>
      </c>
      <c r="U2202" s="66">
        <f>IF(COUNT(Taulukko1[[#This Row],[Neuvottelujen alaiset ]])=1,Taulukko1[[#This Row],[Neuvottelujen alaiset ]],Taulukko1[[#This Row],[Vähennystarve]])</f>
        <v>114</v>
      </c>
      <c r="V2202" s="44">
        <f t="shared" si="347"/>
        <v>7.0175438596491224E-2</v>
      </c>
      <c r="W2202" s="44">
        <f t="shared" si="348"/>
        <v>5.2631578947368418E-2</v>
      </c>
      <c r="X2202" s="44">
        <f t="shared" si="349"/>
        <v>0.75</v>
      </c>
      <c r="Y2202" s="90" t="b">
        <f>AND(MONTH(Taulukko1[[#This Row],[Alku PVM]] )=6,DAY(Taulukko1[[#This Row],[Alku PVM]] )&gt;19)</f>
        <v>0</v>
      </c>
      <c r="Z2202" s="90" t="b">
        <f>AND(MONTH(Taulukko1[[#This Row],[Loppu PVM]] )=6,DAY(Taulukko1[[#This Row],[Loppu PVM]] )&gt;19)</f>
        <v>0</v>
      </c>
      <c r="AA2202" s="90" t="b">
        <f>OR(MONTH(Taulukko1[[#This Row],[Alku PVM]] )&lt;=5,AND(MONTH(Taulukko1[[#This Row],[Alku PVM]] )=6,DAY(Taulukko1[[#This Row],[Alku PVM]] )&lt;20))</f>
        <v>0</v>
      </c>
      <c r="AB2202" s="90" t="b">
        <f>OR(MONTH(Taulukko1[[#This Row],[Loppu PVM]])&lt;=5,AND(MONTH(Taulukko1[[#This Row],[Loppu PVM]] )=6,DAY(Taulukko1[[#This Row],[Loppu PVM]])&lt;20))</f>
        <v>0</v>
      </c>
      <c r="AC2202" s="90" t="b">
        <f>OR(MONTH(Taulukko1[[#This Row],[Alku PVM]] )&lt;=3,AND(MONTH(Taulukko1[[#This Row],[Alku PVM]] )=3))</f>
        <v>0</v>
      </c>
      <c r="AD2202" s="90" t="b">
        <f>OR(MONTH(Taulukko1[[#This Row],[Loppu PVM]] )&lt;=3,AND(MONTH(Taulukko1[[#This Row],[Loppu PVM]] )=3))</f>
        <v>0</v>
      </c>
      <c r="AE2202" s="90" t="b">
        <f>OR(MONTH(Taulukko1[[#This Row],[Alku PVM]] )&lt;=9,AND(MONTH(Taulukko1[[#This Row],[Alku PVM]] )=9))</f>
        <v>0</v>
      </c>
      <c r="AF2202" s="90" t="b">
        <f>OR(MONTH(Taulukko1[[#This Row],[Loppu PVM]])&lt;=9,AND(MONTH(Taulukko1[[#This Row],[Loppu PVM]] )=9))</f>
        <v>0</v>
      </c>
      <c r="AG2202" s="90" t="b">
        <f>OR(MONTH(Taulukko1[[#This Row],[Alku PVM]] )&lt;=6,AND(MONTH(Taulukko1[[#This Row],[Alku PVM]] )=6))</f>
        <v>0</v>
      </c>
      <c r="AH2202" s="90" t="b">
        <f>OR(MONTH(Taulukko1[[#This Row],[Loppu PVM]])&lt;=6,AND(MONTH(Taulukko1[[#This Row],[Loppu PVM]] )=6))</f>
        <v>0</v>
      </c>
    </row>
    <row r="2203" spans="1:34" ht="12.75" customHeight="1">
      <c r="A2203" s="21" t="s">
        <v>4092</v>
      </c>
      <c r="B2203" s="23">
        <v>41246</v>
      </c>
      <c r="C2203" s="21" t="s">
        <v>4091</v>
      </c>
      <c r="D2203" s="24">
        <v>35</v>
      </c>
      <c r="F2203" s="23">
        <v>41264</v>
      </c>
      <c r="G2203" s="24">
        <v>0</v>
      </c>
      <c r="H2203" s="22">
        <v>40</v>
      </c>
      <c r="I2203" s="126">
        <v>47719</v>
      </c>
      <c r="J2203" s="126" t="str">
        <f>INDEX(Pääluokka!$H$2:$H$100,MATCH(VALUE(LEFT(Taulukko1[[#This Row],[TOL2008]],2)),Pääluokka!$G$2:$G$100,0))</f>
        <v>Tukku- ja vähittäiskauppa; moottoriajoneuvojen ja moottoripyörien korjaus</v>
      </c>
      <c r="K2203" s="126" t="str">
        <f>INDEX(Pääluokka!$I$2:$I$100,MATCH(VALUE(LEFT(Taulukko1[[#This Row],[TOL2008]],2)),Pääluokka!$G$2:$G$100,0))</f>
        <v>Palvelualat (G-N, R, S)</v>
      </c>
      <c r="L2203" s="41">
        <f t="shared" si="340"/>
        <v>18</v>
      </c>
      <c r="M2203" s="43">
        <f t="shared" si="341"/>
        <v>41246</v>
      </c>
      <c r="N2203" s="43">
        <f t="shared" si="342"/>
        <v>41264</v>
      </c>
      <c r="O2203" s="43">
        <f t="shared" si="343"/>
        <v>41244</v>
      </c>
      <c r="P2203" s="43">
        <f t="shared" si="344"/>
        <v>41244</v>
      </c>
      <c r="Q2203" s="41">
        <f t="shared" si="345"/>
        <v>2012</v>
      </c>
      <c r="R2203" s="41">
        <f t="shared" si="346"/>
        <v>2012</v>
      </c>
      <c r="S2203" s="43" t="str">
        <f>YEAR(Taulukko1[[#This Row],[Alku KK]])&amp;"Q"&amp;ROUNDDOWN((MONTH(Taulukko1[[#This Row],[Alku KK]])-1)/3+1,0)</f>
        <v>2012Q4</v>
      </c>
      <c r="T2203" s="43" t="str">
        <f>YEAR(Taulukko1[[#This Row],[Loppu KK]])&amp;"Q"&amp;ROUNDDOWN((MONTH(Taulukko1[[#This Row],[Loppu KK]])-1)/3+1,0)</f>
        <v>2012Q4</v>
      </c>
      <c r="U2203" s="66">
        <f>IF(COUNT(Taulukko1[[#This Row],[Neuvottelujen alaiset ]])=1,Taulukko1[[#This Row],[Neuvottelujen alaiset ]],Taulukko1[[#This Row],[Vähennystarve]])</f>
        <v>40</v>
      </c>
      <c r="V2203" s="44" t="str">
        <f t="shared" si="347"/>
        <v>NA</v>
      </c>
      <c r="W2203" s="44">
        <f t="shared" si="348"/>
        <v>0</v>
      </c>
      <c r="X2203" s="44" t="str">
        <f t="shared" si="349"/>
        <v>NA</v>
      </c>
      <c r="Y2203" s="90" t="b">
        <f>AND(MONTH(Taulukko1[[#This Row],[Alku PVM]] )=6,DAY(Taulukko1[[#This Row],[Alku PVM]] )&gt;19)</f>
        <v>0</v>
      </c>
      <c r="Z2203" s="90" t="b">
        <f>AND(MONTH(Taulukko1[[#This Row],[Loppu PVM]] )=6,DAY(Taulukko1[[#This Row],[Loppu PVM]] )&gt;19)</f>
        <v>0</v>
      </c>
      <c r="AA2203" s="90" t="b">
        <f>OR(MONTH(Taulukko1[[#This Row],[Alku PVM]] )&lt;=5,AND(MONTH(Taulukko1[[#This Row],[Alku PVM]] )=6,DAY(Taulukko1[[#This Row],[Alku PVM]] )&lt;20))</f>
        <v>0</v>
      </c>
      <c r="AB2203" s="90" t="b">
        <f>OR(MONTH(Taulukko1[[#This Row],[Loppu PVM]])&lt;=5,AND(MONTH(Taulukko1[[#This Row],[Loppu PVM]] )=6,DAY(Taulukko1[[#This Row],[Loppu PVM]])&lt;20))</f>
        <v>0</v>
      </c>
      <c r="AC2203" s="90" t="b">
        <f>OR(MONTH(Taulukko1[[#This Row],[Alku PVM]] )&lt;=3,AND(MONTH(Taulukko1[[#This Row],[Alku PVM]] )=3))</f>
        <v>0</v>
      </c>
      <c r="AD2203" s="90" t="b">
        <f>OR(MONTH(Taulukko1[[#This Row],[Loppu PVM]] )&lt;=3,AND(MONTH(Taulukko1[[#This Row],[Loppu PVM]] )=3))</f>
        <v>0</v>
      </c>
      <c r="AE2203" s="90" t="b">
        <f>OR(MONTH(Taulukko1[[#This Row],[Alku PVM]] )&lt;=9,AND(MONTH(Taulukko1[[#This Row],[Alku PVM]] )=9))</f>
        <v>0</v>
      </c>
      <c r="AF2203" s="90" t="b">
        <f>OR(MONTH(Taulukko1[[#This Row],[Loppu PVM]])&lt;=9,AND(MONTH(Taulukko1[[#This Row],[Loppu PVM]] )=9))</f>
        <v>0</v>
      </c>
      <c r="AG2203" s="90" t="b">
        <f>OR(MONTH(Taulukko1[[#This Row],[Alku PVM]] )&lt;=6,AND(MONTH(Taulukko1[[#This Row],[Alku PVM]] )=6))</f>
        <v>0</v>
      </c>
      <c r="AH2203" s="90" t="b">
        <f>OR(MONTH(Taulukko1[[#This Row],[Loppu PVM]])&lt;=6,AND(MONTH(Taulukko1[[#This Row],[Loppu PVM]] )=6))</f>
        <v>0</v>
      </c>
    </row>
    <row r="2204" spans="1:34" ht="12.75" customHeight="1">
      <c r="A2204" t="s">
        <v>3108</v>
      </c>
      <c r="B2204" s="23">
        <v>41248</v>
      </c>
      <c r="C2204" t="s">
        <v>4308</v>
      </c>
      <c r="D2204" s="5">
        <v>200</v>
      </c>
      <c r="E2204" s="62">
        <v>5</v>
      </c>
      <c r="F2204" s="4">
        <v>41262</v>
      </c>
      <c r="G2204" s="5">
        <v>3</v>
      </c>
      <c r="H2204" s="22">
        <v>200</v>
      </c>
      <c r="I2204" s="126">
        <v>22220</v>
      </c>
      <c r="J2204" s="126" t="str">
        <f>INDEX(Pääluokka!$H$2:$H$100,MATCH(VALUE(LEFT(Taulukko1[[#This Row],[TOL2008]],2)),Pääluokka!$G$2:$G$100,0))</f>
        <v>Teollisuus</v>
      </c>
      <c r="K2204" s="126" t="str">
        <f>INDEX(Pääluokka!$I$2:$I$100,MATCH(VALUE(LEFT(Taulukko1[[#This Row],[TOL2008]],2)),Pääluokka!$G$2:$G$100,0))</f>
        <v>Teollisuus (C-E)</v>
      </c>
      <c r="L2204" s="41">
        <f t="shared" si="340"/>
        <v>14</v>
      </c>
      <c r="M2204" s="43">
        <f t="shared" si="341"/>
        <v>41248</v>
      </c>
      <c r="N2204" s="43">
        <f t="shared" si="342"/>
        <v>41262</v>
      </c>
      <c r="O2204" s="43">
        <f t="shared" si="343"/>
        <v>41244</v>
      </c>
      <c r="P2204" s="43">
        <f t="shared" si="344"/>
        <v>41244</v>
      </c>
      <c r="Q2204" s="41">
        <f t="shared" si="345"/>
        <v>2012</v>
      </c>
      <c r="R2204" s="41">
        <f t="shared" si="346"/>
        <v>2012</v>
      </c>
      <c r="S2204" s="43" t="str">
        <f>YEAR(Taulukko1[[#This Row],[Alku KK]])&amp;"Q"&amp;ROUNDDOWN((MONTH(Taulukko1[[#This Row],[Alku KK]])-1)/3+1,0)</f>
        <v>2012Q4</v>
      </c>
      <c r="T2204" s="43" t="str">
        <f>YEAR(Taulukko1[[#This Row],[Loppu KK]])&amp;"Q"&amp;ROUNDDOWN((MONTH(Taulukko1[[#This Row],[Loppu KK]])-1)/3+1,0)</f>
        <v>2012Q4</v>
      </c>
      <c r="U2204" s="66">
        <f>IF(COUNT(Taulukko1[[#This Row],[Neuvottelujen alaiset ]])=1,Taulukko1[[#This Row],[Neuvottelujen alaiset ]],Taulukko1[[#This Row],[Vähennystarve]])</f>
        <v>200</v>
      </c>
      <c r="V2204" s="44">
        <f t="shared" si="347"/>
        <v>2.5000000000000001E-2</v>
      </c>
      <c r="W2204" s="44">
        <f t="shared" si="348"/>
        <v>1.4999999999999999E-2</v>
      </c>
      <c r="X2204" s="44">
        <f t="shared" si="349"/>
        <v>0.6</v>
      </c>
      <c r="Y2204" s="90" t="b">
        <f>AND(MONTH(Taulukko1[[#This Row],[Alku PVM]] )=6,DAY(Taulukko1[[#This Row],[Alku PVM]] )&gt;19)</f>
        <v>0</v>
      </c>
      <c r="Z2204" s="90" t="b">
        <f>AND(MONTH(Taulukko1[[#This Row],[Loppu PVM]] )=6,DAY(Taulukko1[[#This Row],[Loppu PVM]] )&gt;19)</f>
        <v>0</v>
      </c>
      <c r="AA2204" s="90" t="b">
        <f>OR(MONTH(Taulukko1[[#This Row],[Alku PVM]] )&lt;=5,AND(MONTH(Taulukko1[[#This Row],[Alku PVM]] )=6,DAY(Taulukko1[[#This Row],[Alku PVM]] )&lt;20))</f>
        <v>0</v>
      </c>
      <c r="AB2204" s="90" t="b">
        <f>OR(MONTH(Taulukko1[[#This Row],[Loppu PVM]])&lt;=5,AND(MONTH(Taulukko1[[#This Row],[Loppu PVM]] )=6,DAY(Taulukko1[[#This Row],[Loppu PVM]])&lt;20))</f>
        <v>0</v>
      </c>
      <c r="AC2204" s="90" t="b">
        <f>OR(MONTH(Taulukko1[[#This Row],[Alku PVM]] )&lt;=3,AND(MONTH(Taulukko1[[#This Row],[Alku PVM]] )=3))</f>
        <v>0</v>
      </c>
      <c r="AD2204" s="90" t="b">
        <f>OR(MONTH(Taulukko1[[#This Row],[Loppu PVM]] )&lt;=3,AND(MONTH(Taulukko1[[#This Row],[Loppu PVM]] )=3))</f>
        <v>0</v>
      </c>
      <c r="AE2204" s="90" t="b">
        <f>OR(MONTH(Taulukko1[[#This Row],[Alku PVM]] )&lt;=9,AND(MONTH(Taulukko1[[#This Row],[Alku PVM]] )=9))</f>
        <v>0</v>
      </c>
      <c r="AF2204" s="90" t="b">
        <f>OR(MONTH(Taulukko1[[#This Row],[Loppu PVM]])&lt;=9,AND(MONTH(Taulukko1[[#This Row],[Loppu PVM]] )=9))</f>
        <v>0</v>
      </c>
      <c r="AG2204" s="90" t="b">
        <f>OR(MONTH(Taulukko1[[#This Row],[Alku PVM]] )&lt;=6,AND(MONTH(Taulukko1[[#This Row],[Alku PVM]] )=6))</f>
        <v>0</v>
      </c>
      <c r="AH2204" s="90" t="b">
        <f>OR(MONTH(Taulukko1[[#This Row],[Loppu PVM]])&lt;=6,AND(MONTH(Taulukko1[[#This Row],[Loppu PVM]] )=6))</f>
        <v>0</v>
      </c>
    </row>
    <row r="2205" spans="1:34" ht="12.75" customHeight="1">
      <c r="A2205" s="21" t="s">
        <v>1301</v>
      </c>
      <c r="B2205" s="23">
        <v>41248</v>
      </c>
      <c r="C2205" s="21" t="s">
        <v>1300</v>
      </c>
      <c r="D2205" s="24"/>
      <c r="E2205" s="62">
        <v>30</v>
      </c>
      <c r="F2205" s="23">
        <v>41305</v>
      </c>
      <c r="G2205" s="24">
        <v>27</v>
      </c>
      <c r="H2205" s="22">
        <v>187</v>
      </c>
      <c r="I2205" s="126">
        <f>INDEX('TOL2008'!B:B,MATCH(A2205,'TOL2008'!A:A,0))</f>
        <v>58142</v>
      </c>
      <c r="J2205" s="126" t="str">
        <f>INDEX(Pääluokka!$H$2:$H$100,MATCH(VALUE(LEFT(Taulukko1[[#This Row],[TOL2008]],2)),Pääluokka!$G$2:$G$100,0))</f>
        <v>Informaatio ja viestintä</v>
      </c>
      <c r="K2205" s="126" t="str">
        <f>INDEX(Pääluokka!$I$2:$I$100,MATCH(VALUE(LEFT(Taulukko1[[#This Row],[TOL2008]],2)),Pääluokka!$G$2:$G$100,0))</f>
        <v>Palvelualat (G-N, R, S)</v>
      </c>
      <c r="L2205" s="41">
        <f t="shared" si="340"/>
        <v>57</v>
      </c>
      <c r="M2205" s="43">
        <f t="shared" si="341"/>
        <v>41248</v>
      </c>
      <c r="N2205" s="43">
        <f t="shared" si="342"/>
        <v>41305</v>
      </c>
      <c r="O2205" s="43">
        <f t="shared" si="343"/>
        <v>41244</v>
      </c>
      <c r="P2205" s="43">
        <f t="shared" si="344"/>
        <v>41275</v>
      </c>
      <c r="Q2205" s="41">
        <f t="shared" si="345"/>
        <v>2012</v>
      </c>
      <c r="R2205" s="41">
        <f t="shared" si="346"/>
        <v>2013</v>
      </c>
      <c r="S2205" s="43" t="str">
        <f>YEAR(Taulukko1[[#This Row],[Alku KK]])&amp;"Q"&amp;ROUNDDOWN((MONTH(Taulukko1[[#This Row],[Alku KK]])-1)/3+1,0)</f>
        <v>2012Q4</v>
      </c>
      <c r="T2205" s="43" t="str">
        <f>YEAR(Taulukko1[[#This Row],[Loppu KK]])&amp;"Q"&amp;ROUNDDOWN((MONTH(Taulukko1[[#This Row],[Loppu KK]])-1)/3+1,0)</f>
        <v>2013Q1</v>
      </c>
      <c r="U2205" s="66">
        <f>IF(COUNT(Taulukko1[[#This Row],[Neuvottelujen alaiset ]])=1,Taulukko1[[#This Row],[Neuvottelujen alaiset ]],Taulukko1[[#This Row],[Vähennystarve]])</f>
        <v>187</v>
      </c>
      <c r="V2205" s="44">
        <f t="shared" si="347"/>
        <v>0.16042780748663102</v>
      </c>
      <c r="W2205" s="44">
        <f t="shared" si="348"/>
        <v>0.14438502673796791</v>
      </c>
      <c r="X2205" s="44">
        <f t="shared" si="349"/>
        <v>0.9</v>
      </c>
      <c r="Y2205" s="90" t="b">
        <f>AND(MONTH(Taulukko1[[#This Row],[Alku PVM]] )=6,DAY(Taulukko1[[#This Row],[Alku PVM]] )&gt;19)</f>
        <v>0</v>
      </c>
      <c r="Z2205" s="90" t="b">
        <f>AND(MONTH(Taulukko1[[#This Row],[Loppu PVM]] )=6,DAY(Taulukko1[[#This Row],[Loppu PVM]] )&gt;19)</f>
        <v>0</v>
      </c>
      <c r="AA2205" s="90" t="b">
        <f>OR(MONTH(Taulukko1[[#This Row],[Alku PVM]] )&lt;=5,AND(MONTH(Taulukko1[[#This Row],[Alku PVM]] )=6,DAY(Taulukko1[[#This Row],[Alku PVM]] )&lt;20))</f>
        <v>0</v>
      </c>
      <c r="AB2205" s="90" t="b">
        <f>OR(MONTH(Taulukko1[[#This Row],[Loppu PVM]])&lt;=5,AND(MONTH(Taulukko1[[#This Row],[Loppu PVM]] )=6,DAY(Taulukko1[[#This Row],[Loppu PVM]])&lt;20))</f>
        <v>1</v>
      </c>
      <c r="AC2205" s="90" t="b">
        <f>OR(MONTH(Taulukko1[[#This Row],[Alku PVM]] )&lt;=3,AND(MONTH(Taulukko1[[#This Row],[Alku PVM]] )=3))</f>
        <v>0</v>
      </c>
      <c r="AD2205" s="90" t="b">
        <f>OR(MONTH(Taulukko1[[#This Row],[Loppu PVM]] )&lt;=3,AND(MONTH(Taulukko1[[#This Row],[Loppu PVM]] )=3))</f>
        <v>1</v>
      </c>
      <c r="AE2205" s="90" t="b">
        <f>OR(MONTH(Taulukko1[[#This Row],[Alku PVM]] )&lt;=9,AND(MONTH(Taulukko1[[#This Row],[Alku PVM]] )=9))</f>
        <v>0</v>
      </c>
      <c r="AF2205" s="90" t="b">
        <f>OR(MONTH(Taulukko1[[#This Row],[Loppu PVM]])&lt;=9,AND(MONTH(Taulukko1[[#This Row],[Loppu PVM]] )=9))</f>
        <v>1</v>
      </c>
      <c r="AG2205" s="90" t="b">
        <f>OR(MONTH(Taulukko1[[#This Row],[Alku PVM]] )&lt;=6,AND(MONTH(Taulukko1[[#This Row],[Alku PVM]] )=6))</f>
        <v>0</v>
      </c>
      <c r="AH2205" s="90" t="b">
        <f>OR(MONTH(Taulukko1[[#This Row],[Loppu PVM]])&lt;=6,AND(MONTH(Taulukko1[[#This Row],[Loppu PVM]] )=6))</f>
        <v>1</v>
      </c>
    </row>
    <row r="2206" spans="1:34" ht="12.75" customHeight="1">
      <c r="A2206" t="s">
        <v>4253</v>
      </c>
      <c r="B2206" s="23">
        <v>41248</v>
      </c>
      <c r="C2206" t="s">
        <v>87</v>
      </c>
      <c r="F2206" s="4"/>
      <c r="G2206" s="5"/>
      <c r="H2206" s="22">
        <v>400</v>
      </c>
      <c r="I2206" s="126" t="e">
        <f>INDEX('TOL2008'!B:B,MATCH(A2206,'TOL2008'!A:A,0))</f>
        <v>#N/A</v>
      </c>
      <c r="J2206" s="126" t="e">
        <f>INDEX(Pääluokka!$H$2:$H$100,MATCH(VALUE(LEFT(Taulukko1[[#This Row],[TOL2008]],2)),Pääluokka!$G$2:$G$100,0))</f>
        <v>#N/A</v>
      </c>
      <c r="K2206" s="126" t="e">
        <f>INDEX(Pääluokka!$I$2:$I$100,MATCH(VALUE(LEFT(Taulukko1[[#This Row],[TOL2008]],2)),Pääluokka!$G$2:$G$100,0))</f>
        <v>#N/A</v>
      </c>
      <c r="L2206" s="41" t="str">
        <f t="shared" si="340"/>
        <v>NA</v>
      </c>
      <c r="M2206" s="43">
        <f t="shared" si="341"/>
        <v>41248</v>
      </c>
      <c r="N2206" s="43">
        <f t="shared" si="342"/>
        <v>41299</v>
      </c>
      <c r="O2206" s="43">
        <f t="shared" si="343"/>
        <v>41244</v>
      </c>
      <c r="P2206" s="43">
        <f t="shared" si="344"/>
        <v>41275</v>
      </c>
      <c r="Q2206" s="41">
        <f t="shared" si="345"/>
        <v>2012</v>
      </c>
      <c r="R2206" s="41">
        <f t="shared" si="346"/>
        <v>2013</v>
      </c>
      <c r="S2206" s="43" t="str">
        <f>YEAR(Taulukko1[[#This Row],[Alku KK]])&amp;"Q"&amp;ROUNDDOWN((MONTH(Taulukko1[[#This Row],[Alku KK]])-1)/3+1,0)</f>
        <v>2012Q4</v>
      </c>
      <c r="T2206" s="43" t="str">
        <f>YEAR(Taulukko1[[#This Row],[Loppu KK]])&amp;"Q"&amp;ROUNDDOWN((MONTH(Taulukko1[[#This Row],[Loppu KK]])-1)/3+1,0)</f>
        <v>2013Q1</v>
      </c>
      <c r="U2206" s="66">
        <f>IF(COUNT(Taulukko1[[#This Row],[Neuvottelujen alaiset ]])=1,Taulukko1[[#This Row],[Neuvottelujen alaiset ]],Taulukko1[[#This Row],[Vähennystarve]])</f>
        <v>400</v>
      </c>
      <c r="V2206" s="44" t="str">
        <f t="shared" si="347"/>
        <v>NA</v>
      </c>
      <c r="W2206" s="44" t="str">
        <f t="shared" si="348"/>
        <v>NA</v>
      </c>
      <c r="X2206" s="44" t="str">
        <f t="shared" si="349"/>
        <v>NA</v>
      </c>
      <c r="Y2206" s="90" t="b">
        <f>AND(MONTH(Taulukko1[[#This Row],[Alku PVM]] )=6,DAY(Taulukko1[[#This Row],[Alku PVM]] )&gt;19)</f>
        <v>0</v>
      </c>
      <c r="Z2206" s="90" t="b">
        <f>AND(MONTH(Taulukko1[[#This Row],[Loppu PVM]] )=6,DAY(Taulukko1[[#This Row],[Loppu PVM]] )&gt;19)</f>
        <v>0</v>
      </c>
      <c r="AA2206" s="90" t="b">
        <f>OR(MONTH(Taulukko1[[#This Row],[Alku PVM]] )&lt;=5,AND(MONTH(Taulukko1[[#This Row],[Alku PVM]] )=6,DAY(Taulukko1[[#This Row],[Alku PVM]] )&lt;20))</f>
        <v>0</v>
      </c>
      <c r="AB2206" s="90" t="b">
        <f>OR(MONTH(Taulukko1[[#This Row],[Loppu PVM]])&lt;=5,AND(MONTH(Taulukko1[[#This Row],[Loppu PVM]] )=6,DAY(Taulukko1[[#This Row],[Loppu PVM]])&lt;20))</f>
        <v>1</v>
      </c>
      <c r="AC2206" s="90" t="b">
        <f>OR(MONTH(Taulukko1[[#This Row],[Alku PVM]] )&lt;=3,AND(MONTH(Taulukko1[[#This Row],[Alku PVM]] )=3))</f>
        <v>0</v>
      </c>
      <c r="AD2206" s="90" t="b">
        <f>OR(MONTH(Taulukko1[[#This Row],[Loppu PVM]] )&lt;=3,AND(MONTH(Taulukko1[[#This Row],[Loppu PVM]] )=3))</f>
        <v>1</v>
      </c>
      <c r="AE2206" s="90" t="b">
        <f>OR(MONTH(Taulukko1[[#This Row],[Alku PVM]] )&lt;=9,AND(MONTH(Taulukko1[[#This Row],[Alku PVM]] )=9))</f>
        <v>0</v>
      </c>
      <c r="AF2206" s="90" t="b">
        <f>OR(MONTH(Taulukko1[[#This Row],[Loppu PVM]])&lt;=9,AND(MONTH(Taulukko1[[#This Row],[Loppu PVM]] )=9))</f>
        <v>1</v>
      </c>
      <c r="AG2206" s="90" t="b">
        <f>OR(MONTH(Taulukko1[[#This Row],[Alku PVM]] )&lt;=6,AND(MONTH(Taulukko1[[#This Row],[Alku PVM]] )=6))</f>
        <v>0</v>
      </c>
      <c r="AH2206" s="90" t="b">
        <f>OR(MONTH(Taulukko1[[#This Row],[Loppu PVM]])&lt;=6,AND(MONTH(Taulukko1[[#This Row],[Loppu PVM]] )=6))</f>
        <v>1</v>
      </c>
    </row>
    <row r="2207" spans="1:34" ht="12.75" customHeight="1">
      <c r="A2207" t="s">
        <v>4045</v>
      </c>
      <c r="B2207" s="23">
        <v>41248</v>
      </c>
      <c r="C2207" t="s">
        <v>4044</v>
      </c>
      <c r="F2207" s="4">
        <v>41256</v>
      </c>
      <c r="G2207" s="5">
        <v>6</v>
      </c>
      <c r="H2207" s="22">
        <v>20</v>
      </c>
      <c r="I2207" s="126">
        <v>88109</v>
      </c>
      <c r="J2207" s="126" t="str">
        <f>INDEX(Pääluokka!$H$2:$H$100,MATCH(VALUE(LEFT(Taulukko1[[#This Row],[TOL2008]],2)),Pääluokka!$G$2:$G$100,0))</f>
        <v>Terveys- ja sosiaalipalvelut</v>
      </c>
      <c r="K2207" s="126" t="str">
        <f>INDEX(Pääluokka!$I$2:$I$100,MATCH(VALUE(LEFT(Taulukko1[[#This Row],[TOL2008]],2)),Pääluokka!$G$2:$G$100,0))</f>
        <v>Muut toimialat (O-Q, T-X)</v>
      </c>
      <c r="L2207" s="41">
        <f t="shared" si="340"/>
        <v>8</v>
      </c>
      <c r="M2207" s="43">
        <f t="shared" si="341"/>
        <v>41248</v>
      </c>
      <c r="N2207" s="43">
        <f t="shared" si="342"/>
        <v>41256</v>
      </c>
      <c r="O2207" s="43">
        <f t="shared" si="343"/>
        <v>41244</v>
      </c>
      <c r="P2207" s="43">
        <f t="shared" si="344"/>
        <v>41244</v>
      </c>
      <c r="Q2207" s="41">
        <f t="shared" si="345"/>
        <v>2012</v>
      </c>
      <c r="R2207" s="41">
        <f t="shared" si="346"/>
        <v>2012</v>
      </c>
      <c r="S2207" s="43" t="str">
        <f>YEAR(Taulukko1[[#This Row],[Alku KK]])&amp;"Q"&amp;ROUNDDOWN((MONTH(Taulukko1[[#This Row],[Alku KK]])-1)/3+1,0)</f>
        <v>2012Q4</v>
      </c>
      <c r="T2207" s="43" t="str">
        <f>YEAR(Taulukko1[[#This Row],[Loppu KK]])&amp;"Q"&amp;ROUNDDOWN((MONTH(Taulukko1[[#This Row],[Loppu KK]])-1)/3+1,0)</f>
        <v>2012Q4</v>
      </c>
      <c r="U2207" s="66">
        <f>IF(COUNT(Taulukko1[[#This Row],[Neuvottelujen alaiset ]])=1,Taulukko1[[#This Row],[Neuvottelujen alaiset ]],Taulukko1[[#This Row],[Vähennystarve]])</f>
        <v>20</v>
      </c>
      <c r="V2207" s="44" t="str">
        <f t="shared" si="347"/>
        <v>NA</v>
      </c>
      <c r="W2207" s="44">
        <f t="shared" si="348"/>
        <v>0.3</v>
      </c>
      <c r="X2207" s="44" t="str">
        <f t="shared" si="349"/>
        <v>NA</v>
      </c>
      <c r="Y2207" s="90" t="b">
        <f>AND(MONTH(Taulukko1[[#This Row],[Alku PVM]] )=6,DAY(Taulukko1[[#This Row],[Alku PVM]] )&gt;19)</f>
        <v>0</v>
      </c>
      <c r="Z2207" s="90" t="b">
        <f>AND(MONTH(Taulukko1[[#This Row],[Loppu PVM]] )=6,DAY(Taulukko1[[#This Row],[Loppu PVM]] )&gt;19)</f>
        <v>0</v>
      </c>
      <c r="AA2207" s="90" t="b">
        <f>OR(MONTH(Taulukko1[[#This Row],[Alku PVM]] )&lt;=5,AND(MONTH(Taulukko1[[#This Row],[Alku PVM]] )=6,DAY(Taulukko1[[#This Row],[Alku PVM]] )&lt;20))</f>
        <v>0</v>
      </c>
      <c r="AB2207" s="90" t="b">
        <f>OR(MONTH(Taulukko1[[#This Row],[Loppu PVM]])&lt;=5,AND(MONTH(Taulukko1[[#This Row],[Loppu PVM]] )=6,DAY(Taulukko1[[#This Row],[Loppu PVM]])&lt;20))</f>
        <v>0</v>
      </c>
      <c r="AC2207" s="90" t="b">
        <f>OR(MONTH(Taulukko1[[#This Row],[Alku PVM]] )&lt;=3,AND(MONTH(Taulukko1[[#This Row],[Alku PVM]] )=3))</f>
        <v>0</v>
      </c>
      <c r="AD2207" s="90" t="b">
        <f>OR(MONTH(Taulukko1[[#This Row],[Loppu PVM]] )&lt;=3,AND(MONTH(Taulukko1[[#This Row],[Loppu PVM]] )=3))</f>
        <v>0</v>
      </c>
      <c r="AE2207" s="90" t="b">
        <f>OR(MONTH(Taulukko1[[#This Row],[Alku PVM]] )&lt;=9,AND(MONTH(Taulukko1[[#This Row],[Alku PVM]] )=9))</f>
        <v>0</v>
      </c>
      <c r="AF2207" s="90" t="b">
        <f>OR(MONTH(Taulukko1[[#This Row],[Loppu PVM]])&lt;=9,AND(MONTH(Taulukko1[[#This Row],[Loppu PVM]] )=9))</f>
        <v>0</v>
      </c>
      <c r="AG2207" s="90" t="b">
        <f>OR(MONTH(Taulukko1[[#This Row],[Alku PVM]] )&lt;=6,AND(MONTH(Taulukko1[[#This Row],[Alku PVM]] )=6))</f>
        <v>0</v>
      </c>
      <c r="AH2207" s="90" t="b">
        <f>OR(MONTH(Taulukko1[[#This Row],[Loppu PVM]])&lt;=6,AND(MONTH(Taulukko1[[#This Row],[Loppu PVM]] )=6))</f>
        <v>0</v>
      </c>
    </row>
    <row r="2208" spans="1:34" ht="12.75" customHeight="1">
      <c r="A2208" s="21" t="s">
        <v>1239</v>
      </c>
      <c r="B2208" s="23">
        <v>41250</v>
      </c>
      <c r="C2208" s="21" t="s">
        <v>1238</v>
      </c>
      <c r="D2208" s="24" t="s">
        <v>25</v>
      </c>
      <c r="E2208" s="62">
        <v>13</v>
      </c>
      <c r="F2208" s="23">
        <v>41316</v>
      </c>
      <c r="G2208" s="24">
        <v>11</v>
      </c>
      <c r="H2208" s="22">
        <v>13</v>
      </c>
      <c r="I2208" s="126">
        <f>INDEX('TOL2008'!B:B,MATCH(A2208,'TOL2008'!A:A,0))</f>
        <v>16239</v>
      </c>
      <c r="J2208" s="126" t="str">
        <f>INDEX(Pääluokka!$H$2:$H$100,MATCH(VALUE(LEFT(Taulukko1[[#This Row],[TOL2008]],2)),Pääluokka!$G$2:$G$100,0))</f>
        <v>Teollisuus</v>
      </c>
      <c r="K2208" s="126" t="str">
        <f>INDEX(Pääluokka!$I$2:$I$100,MATCH(VALUE(LEFT(Taulukko1[[#This Row],[TOL2008]],2)),Pääluokka!$G$2:$G$100,0))</f>
        <v>Teollisuus (C-E)</v>
      </c>
      <c r="L2208" s="41">
        <f t="shared" si="340"/>
        <v>66</v>
      </c>
      <c r="M2208" s="43">
        <f t="shared" si="341"/>
        <v>41250</v>
      </c>
      <c r="N2208" s="43">
        <f t="shared" si="342"/>
        <v>41316</v>
      </c>
      <c r="O2208" s="43">
        <f t="shared" si="343"/>
        <v>41244</v>
      </c>
      <c r="P2208" s="43">
        <f t="shared" si="344"/>
        <v>41306</v>
      </c>
      <c r="Q2208" s="41">
        <f t="shared" si="345"/>
        <v>2012</v>
      </c>
      <c r="R2208" s="41">
        <f t="shared" si="346"/>
        <v>2013</v>
      </c>
      <c r="S2208" s="43" t="str">
        <f>YEAR(Taulukko1[[#This Row],[Alku KK]])&amp;"Q"&amp;ROUNDDOWN((MONTH(Taulukko1[[#This Row],[Alku KK]])-1)/3+1,0)</f>
        <v>2012Q4</v>
      </c>
      <c r="T2208" s="43" t="str">
        <f>YEAR(Taulukko1[[#This Row],[Loppu KK]])&amp;"Q"&amp;ROUNDDOWN((MONTH(Taulukko1[[#This Row],[Loppu KK]])-1)/3+1,0)</f>
        <v>2013Q1</v>
      </c>
      <c r="U2208" s="66">
        <f>IF(COUNT(Taulukko1[[#This Row],[Neuvottelujen alaiset ]])=1,Taulukko1[[#This Row],[Neuvottelujen alaiset ]],Taulukko1[[#This Row],[Vähennystarve]])</f>
        <v>13</v>
      </c>
      <c r="V2208" s="44">
        <f t="shared" si="347"/>
        <v>1</v>
      </c>
      <c r="W2208" s="44">
        <f t="shared" si="348"/>
        <v>0.84615384615384615</v>
      </c>
      <c r="X2208" s="44">
        <f t="shared" si="349"/>
        <v>0.84615384615384615</v>
      </c>
      <c r="Y2208" s="90" t="b">
        <f>AND(MONTH(Taulukko1[[#This Row],[Alku PVM]] )=6,DAY(Taulukko1[[#This Row],[Alku PVM]] )&gt;19)</f>
        <v>0</v>
      </c>
      <c r="Z2208" s="90" t="b">
        <f>AND(MONTH(Taulukko1[[#This Row],[Loppu PVM]] )=6,DAY(Taulukko1[[#This Row],[Loppu PVM]] )&gt;19)</f>
        <v>0</v>
      </c>
      <c r="AA2208" s="90" t="b">
        <f>OR(MONTH(Taulukko1[[#This Row],[Alku PVM]] )&lt;=5,AND(MONTH(Taulukko1[[#This Row],[Alku PVM]] )=6,DAY(Taulukko1[[#This Row],[Alku PVM]] )&lt;20))</f>
        <v>0</v>
      </c>
      <c r="AB2208" s="90" t="b">
        <f>OR(MONTH(Taulukko1[[#This Row],[Loppu PVM]])&lt;=5,AND(MONTH(Taulukko1[[#This Row],[Loppu PVM]] )=6,DAY(Taulukko1[[#This Row],[Loppu PVM]])&lt;20))</f>
        <v>1</v>
      </c>
      <c r="AC2208" s="90" t="b">
        <f>OR(MONTH(Taulukko1[[#This Row],[Alku PVM]] )&lt;=3,AND(MONTH(Taulukko1[[#This Row],[Alku PVM]] )=3))</f>
        <v>0</v>
      </c>
      <c r="AD2208" s="90" t="b">
        <f>OR(MONTH(Taulukko1[[#This Row],[Loppu PVM]] )&lt;=3,AND(MONTH(Taulukko1[[#This Row],[Loppu PVM]] )=3))</f>
        <v>1</v>
      </c>
      <c r="AE2208" s="90" t="b">
        <f>OR(MONTH(Taulukko1[[#This Row],[Alku PVM]] )&lt;=9,AND(MONTH(Taulukko1[[#This Row],[Alku PVM]] )=9))</f>
        <v>0</v>
      </c>
      <c r="AF2208" s="90" t="b">
        <f>OR(MONTH(Taulukko1[[#This Row],[Loppu PVM]])&lt;=9,AND(MONTH(Taulukko1[[#This Row],[Loppu PVM]] )=9))</f>
        <v>1</v>
      </c>
      <c r="AG2208" s="90" t="b">
        <f>OR(MONTH(Taulukko1[[#This Row],[Alku PVM]] )&lt;=6,AND(MONTH(Taulukko1[[#This Row],[Alku PVM]] )=6))</f>
        <v>0</v>
      </c>
      <c r="AH2208" s="90" t="b">
        <f>OR(MONTH(Taulukko1[[#This Row],[Loppu PVM]])&lt;=6,AND(MONTH(Taulukko1[[#This Row],[Loppu PVM]] )=6))</f>
        <v>1</v>
      </c>
    </row>
    <row r="2209" spans="1:34" ht="12.75" customHeight="1">
      <c r="A2209" t="s">
        <v>1041</v>
      </c>
      <c r="B2209" s="23">
        <v>41250</v>
      </c>
      <c r="C2209" t="s">
        <v>1040</v>
      </c>
      <c r="E2209" s="62">
        <v>6</v>
      </c>
      <c r="F2209" s="4">
        <v>41289</v>
      </c>
      <c r="G2209" s="5">
        <v>0</v>
      </c>
      <c r="H2209" s="22">
        <v>70</v>
      </c>
      <c r="I2209" s="126">
        <f>INDEX('TOL2008'!B:B,MATCH(A2209,'TOL2008'!A:A,0))</f>
        <v>23610</v>
      </c>
      <c r="J2209" s="126" t="str">
        <f>INDEX(Pääluokka!$H$2:$H$100,MATCH(VALUE(LEFT(Taulukko1[[#This Row],[TOL2008]],2)),Pääluokka!$G$2:$G$100,0))</f>
        <v>Teollisuus</v>
      </c>
      <c r="K2209" s="126" t="str">
        <f>INDEX(Pääluokka!$I$2:$I$100,MATCH(VALUE(LEFT(Taulukko1[[#This Row],[TOL2008]],2)),Pääluokka!$G$2:$G$100,0))</f>
        <v>Teollisuus (C-E)</v>
      </c>
      <c r="L2209" s="41">
        <f t="shared" si="340"/>
        <v>39</v>
      </c>
      <c r="M2209" s="43">
        <f t="shared" si="341"/>
        <v>41250</v>
      </c>
      <c r="N2209" s="43">
        <f t="shared" si="342"/>
        <v>41289</v>
      </c>
      <c r="O2209" s="43">
        <f t="shared" si="343"/>
        <v>41244</v>
      </c>
      <c r="P2209" s="43">
        <f t="shared" si="344"/>
        <v>41275</v>
      </c>
      <c r="Q2209" s="41">
        <f t="shared" si="345"/>
        <v>2012</v>
      </c>
      <c r="R2209" s="41">
        <f t="shared" si="346"/>
        <v>2013</v>
      </c>
      <c r="S2209" s="43" t="str">
        <f>YEAR(Taulukko1[[#This Row],[Alku KK]])&amp;"Q"&amp;ROUNDDOWN((MONTH(Taulukko1[[#This Row],[Alku KK]])-1)/3+1,0)</f>
        <v>2012Q4</v>
      </c>
      <c r="T2209" s="43" t="str">
        <f>YEAR(Taulukko1[[#This Row],[Loppu KK]])&amp;"Q"&amp;ROUNDDOWN((MONTH(Taulukko1[[#This Row],[Loppu KK]])-1)/3+1,0)</f>
        <v>2013Q1</v>
      </c>
      <c r="U2209" s="66">
        <f>IF(COUNT(Taulukko1[[#This Row],[Neuvottelujen alaiset ]])=1,Taulukko1[[#This Row],[Neuvottelujen alaiset ]],Taulukko1[[#This Row],[Vähennystarve]])</f>
        <v>70</v>
      </c>
      <c r="V2209" s="44">
        <f t="shared" si="347"/>
        <v>8.5714285714285715E-2</v>
      </c>
      <c r="W2209" s="44">
        <f t="shared" si="348"/>
        <v>0</v>
      </c>
      <c r="X2209" s="44">
        <f t="shared" si="349"/>
        <v>0</v>
      </c>
      <c r="Y2209" s="90" t="b">
        <f>AND(MONTH(Taulukko1[[#This Row],[Alku PVM]] )=6,DAY(Taulukko1[[#This Row],[Alku PVM]] )&gt;19)</f>
        <v>0</v>
      </c>
      <c r="Z2209" s="90" t="b">
        <f>AND(MONTH(Taulukko1[[#This Row],[Loppu PVM]] )=6,DAY(Taulukko1[[#This Row],[Loppu PVM]] )&gt;19)</f>
        <v>0</v>
      </c>
      <c r="AA2209" s="90" t="b">
        <f>OR(MONTH(Taulukko1[[#This Row],[Alku PVM]] )&lt;=5,AND(MONTH(Taulukko1[[#This Row],[Alku PVM]] )=6,DAY(Taulukko1[[#This Row],[Alku PVM]] )&lt;20))</f>
        <v>0</v>
      </c>
      <c r="AB2209" s="90" t="b">
        <f>OR(MONTH(Taulukko1[[#This Row],[Loppu PVM]])&lt;=5,AND(MONTH(Taulukko1[[#This Row],[Loppu PVM]] )=6,DAY(Taulukko1[[#This Row],[Loppu PVM]])&lt;20))</f>
        <v>1</v>
      </c>
      <c r="AC2209" s="90" t="b">
        <f>OR(MONTH(Taulukko1[[#This Row],[Alku PVM]] )&lt;=3,AND(MONTH(Taulukko1[[#This Row],[Alku PVM]] )=3))</f>
        <v>0</v>
      </c>
      <c r="AD2209" s="90" t="b">
        <f>OR(MONTH(Taulukko1[[#This Row],[Loppu PVM]] )&lt;=3,AND(MONTH(Taulukko1[[#This Row],[Loppu PVM]] )=3))</f>
        <v>1</v>
      </c>
      <c r="AE2209" s="90" t="b">
        <f>OR(MONTH(Taulukko1[[#This Row],[Alku PVM]] )&lt;=9,AND(MONTH(Taulukko1[[#This Row],[Alku PVM]] )=9))</f>
        <v>0</v>
      </c>
      <c r="AF2209" s="90" t="b">
        <f>OR(MONTH(Taulukko1[[#This Row],[Loppu PVM]])&lt;=9,AND(MONTH(Taulukko1[[#This Row],[Loppu PVM]] )=9))</f>
        <v>1</v>
      </c>
      <c r="AG2209" s="90" t="b">
        <f>OR(MONTH(Taulukko1[[#This Row],[Alku PVM]] )&lt;=6,AND(MONTH(Taulukko1[[#This Row],[Alku PVM]] )=6))</f>
        <v>0</v>
      </c>
      <c r="AH2209" s="90" t="b">
        <f>OR(MONTH(Taulukko1[[#This Row],[Loppu PVM]])&lt;=6,AND(MONTH(Taulukko1[[#This Row],[Loppu PVM]] )=6))</f>
        <v>1</v>
      </c>
    </row>
    <row r="2210" spans="1:34" ht="12.75" customHeight="1">
      <c r="A2210" t="s">
        <v>283</v>
      </c>
      <c r="B2210" s="23">
        <v>41250</v>
      </c>
      <c r="C2210" t="s">
        <v>4038</v>
      </c>
      <c r="F2210" s="4"/>
      <c r="G2210" s="5"/>
      <c r="H2210" s="22">
        <v>70</v>
      </c>
      <c r="I2210" s="126">
        <f>INDEX('TOL2008'!B:B,MATCH(A2210,'TOL2008'!A:A,0))</f>
        <v>24100</v>
      </c>
      <c r="J2210" s="126" t="str">
        <f>INDEX(Pääluokka!$H$2:$H$100,MATCH(VALUE(LEFT(Taulukko1[[#This Row],[TOL2008]],2)),Pääluokka!$G$2:$G$100,0))</f>
        <v>Teollisuus</v>
      </c>
      <c r="K2210" s="126" t="str">
        <f>INDEX(Pääluokka!$I$2:$I$100,MATCH(VALUE(LEFT(Taulukko1[[#This Row],[TOL2008]],2)),Pääluokka!$G$2:$G$100,0))</f>
        <v>Teollisuus (C-E)</v>
      </c>
      <c r="L2210" s="41" t="str">
        <f t="shared" si="340"/>
        <v>NA</v>
      </c>
      <c r="M2210" s="43">
        <f t="shared" si="341"/>
        <v>41250</v>
      </c>
      <c r="N2210" s="43">
        <f t="shared" si="342"/>
        <v>41301</v>
      </c>
      <c r="O2210" s="43">
        <f t="shared" si="343"/>
        <v>41244</v>
      </c>
      <c r="P2210" s="43">
        <f t="shared" si="344"/>
        <v>41275</v>
      </c>
      <c r="Q2210" s="41">
        <f t="shared" si="345"/>
        <v>2012</v>
      </c>
      <c r="R2210" s="41">
        <f t="shared" si="346"/>
        <v>2013</v>
      </c>
      <c r="S2210" s="43" t="str">
        <f>YEAR(Taulukko1[[#This Row],[Alku KK]])&amp;"Q"&amp;ROUNDDOWN((MONTH(Taulukko1[[#This Row],[Alku KK]])-1)/3+1,0)</f>
        <v>2012Q4</v>
      </c>
      <c r="T2210" s="43" t="str">
        <f>YEAR(Taulukko1[[#This Row],[Loppu KK]])&amp;"Q"&amp;ROUNDDOWN((MONTH(Taulukko1[[#This Row],[Loppu KK]])-1)/3+1,0)</f>
        <v>2013Q1</v>
      </c>
      <c r="U2210" s="66">
        <f>IF(COUNT(Taulukko1[[#This Row],[Neuvottelujen alaiset ]])=1,Taulukko1[[#This Row],[Neuvottelujen alaiset ]],Taulukko1[[#This Row],[Vähennystarve]])</f>
        <v>70</v>
      </c>
      <c r="V2210" s="44" t="str">
        <f t="shared" si="347"/>
        <v>NA</v>
      </c>
      <c r="W2210" s="44" t="str">
        <f t="shared" si="348"/>
        <v>NA</v>
      </c>
      <c r="X2210" s="44" t="str">
        <f t="shared" si="349"/>
        <v>NA</v>
      </c>
      <c r="Y2210" s="90" t="b">
        <f>AND(MONTH(Taulukko1[[#This Row],[Alku PVM]] )=6,DAY(Taulukko1[[#This Row],[Alku PVM]] )&gt;19)</f>
        <v>0</v>
      </c>
      <c r="Z2210" s="90" t="b">
        <f>AND(MONTH(Taulukko1[[#This Row],[Loppu PVM]] )=6,DAY(Taulukko1[[#This Row],[Loppu PVM]] )&gt;19)</f>
        <v>0</v>
      </c>
      <c r="AA2210" s="90" t="b">
        <f>OR(MONTH(Taulukko1[[#This Row],[Alku PVM]] )&lt;=5,AND(MONTH(Taulukko1[[#This Row],[Alku PVM]] )=6,DAY(Taulukko1[[#This Row],[Alku PVM]] )&lt;20))</f>
        <v>0</v>
      </c>
      <c r="AB2210" s="90" t="b">
        <f>OR(MONTH(Taulukko1[[#This Row],[Loppu PVM]])&lt;=5,AND(MONTH(Taulukko1[[#This Row],[Loppu PVM]] )=6,DAY(Taulukko1[[#This Row],[Loppu PVM]])&lt;20))</f>
        <v>1</v>
      </c>
      <c r="AC2210" s="90" t="b">
        <f>OR(MONTH(Taulukko1[[#This Row],[Alku PVM]] )&lt;=3,AND(MONTH(Taulukko1[[#This Row],[Alku PVM]] )=3))</f>
        <v>0</v>
      </c>
      <c r="AD2210" s="90" t="b">
        <f>OR(MONTH(Taulukko1[[#This Row],[Loppu PVM]] )&lt;=3,AND(MONTH(Taulukko1[[#This Row],[Loppu PVM]] )=3))</f>
        <v>1</v>
      </c>
      <c r="AE2210" s="90" t="b">
        <f>OR(MONTH(Taulukko1[[#This Row],[Alku PVM]] )&lt;=9,AND(MONTH(Taulukko1[[#This Row],[Alku PVM]] )=9))</f>
        <v>0</v>
      </c>
      <c r="AF2210" s="90" t="b">
        <f>OR(MONTH(Taulukko1[[#This Row],[Loppu PVM]])&lt;=9,AND(MONTH(Taulukko1[[#This Row],[Loppu PVM]] )=9))</f>
        <v>1</v>
      </c>
      <c r="AG2210" s="90" t="b">
        <f>OR(MONTH(Taulukko1[[#This Row],[Alku PVM]] )&lt;=6,AND(MONTH(Taulukko1[[#This Row],[Alku PVM]] )=6))</f>
        <v>0</v>
      </c>
      <c r="AH2210" s="90" t="b">
        <f>OR(MONTH(Taulukko1[[#This Row],[Loppu PVM]])&lt;=6,AND(MONTH(Taulukko1[[#This Row],[Loppu PVM]] )=6))</f>
        <v>1</v>
      </c>
    </row>
    <row r="2211" spans="1:34" ht="12.75" customHeight="1">
      <c r="A2211" t="s">
        <v>3988</v>
      </c>
      <c r="B2211" s="23">
        <v>41250</v>
      </c>
      <c r="C2211" t="s">
        <v>3987</v>
      </c>
      <c r="F2211" s="4"/>
      <c r="G2211" s="5"/>
      <c r="H2211" s="22">
        <v>40</v>
      </c>
      <c r="I2211" s="126">
        <f>I2207</f>
        <v>88109</v>
      </c>
      <c r="J2211" s="126" t="str">
        <f>INDEX(Pääluokka!$H$2:$H$100,MATCH(VALUE(LEFT(Taulukko1[[#This Row],[TOL2008]],2)),Pääluokka!$G$2:$G$100,0))</f>
        <v>Terveys- ja sosiaalipalvelut</v>
      </c>
      <c r="K2211" s="126" t="str">
        <f>INDEX(Pääluokka!$I$2:$I$100,MATCH(VALUE(LEFT(Taulukko1[[#This Row],[TOL2008]],2)),Pääluokka!$G$2:$G$100,0))</f>
        <v>Muut toimialat (O-Q, T-X)</v>
      </c>
      <c r="L2211" s="41" t="str">
        <f t="shared" si="340"/>
        <v>NA</v>
      </c>
      <c r="M2211" s="43">
        <f t="shared" si="341"/>
        <v>41250</v>
      </c>
      <c r="N2211" s="43">
        <f t="shared" si="342"/>
        <v>41301</v>
      </c>
      <c r="O2211" s="43">
        <f t="shared" si="343"/>
        <v>41244</v>
      </c>
      <c r="P2211" s="43">
        <f t="shared" si="344"/>
        <v>41275</v>
      </c>
      <c r="Q2211" s="41">
        <f t="shared" si="345"/>
        <v>2012</v>
      </c>
      <c r="R2211" s="41">
        <f t="shared" si="346"/>
        <v>2013</v>
      </c>
      <c r="S2211" s="43" t="str">
        <f>YEAR(Taulukko1[[#This Row],[Alku KK]])&amp;"Q"&amp;ROUNDDOWN((MONTH(Taulukko1[[#This Row],[Alku KK]])-1)/3+1,0)</f>
        <v>2012Q4</v>
      </c>
      <c r="T2211" s="43" t="str">
        <f>YEAR(Taulukko1[[#This Row],[Loppu KK]])&amp;"Q"&amp;ROUNDDOWN((MONTH(Taulukko1[[#This Row],[Loppu KK]])-1)/3+1,0)</f>
        <v>2013Q1</v>
      </c>
      <c r="U2211" s="66">
        <f>IF(COUNT(Taulukko1[[#This Row],[Neuvottelujen alaiset ]])=1,Taulukko1[[#This Row],[Neuvottelujen alaiset ]],Taulukko1[[#This Row],[Vähennystarve]])</f>
        <v>40</v>
      </c>
      <c r="V2211" s="44" t="str">
        <f t="shared" si="347"/>
        <v>NA</v>
      </c>
      <c r="W2211" s="44" t="str">
        <f t="shared" si="348"/>
        <v>NA</v>
      </c>
      <c r="X2211" s="44" t="str">
        <f t="shared" si="349"/>
        <v>NA</v>
      </c>
      <c r="Y2211" s="90" t="b">
        <f>AND(MONTH(Taulukko1[[#This Row],[Alku PVM]] )=6,DAY(Taulukko1[[#This Row],[Alku PVM]] )&gt;19)</f>
        <v>0</v>
      </c>
      <c r="Z2211" s="90" t="b">
        <f>AND(MONTH(Taulukko1[[#This Row],[Loppu PVM]] )=6,DAY(Taulukko1[[#This Row],[Loppu PVM]] )&gt;19)</f>
        <v>0</v>
      </c>
      <c r="AA2211" s="90" t="b">
        <f>OR(MONTH(Taulukko1[[#This Row],[Alku PVM]] )&lt;=5,AND(MONTH(Taulukko1[[#This Row],[Alku PVM]] )=6,DAY(Taulukko1[[#This Row],[Alku PVM]] )&lt;20))</f>
        <v>0</v>
      </c>
      <c r="AB2211" s="90" t="b">
        <f>OR(MONTH(Taulukko1[[#This Row],[Loppu PVM]])&lt;=5,AND(MONTH(Taulukko1[[#This Row],[Loppu PVM]] )=6,DAY(Taulukko1[[#This Row],[Loppu PVM]])&lt;20))</f>
        <v>1</v>
      </c>
      <c r="AC2211" s="90" t="b">
        <f>OR(MONTH(Taulukko1[[#This Row],[Alku PVM]] )&lt;=3,AND(MONTH(Taulukko1[[#This Row],[Alku PVM]] )=3))</f>
        <v>0</v>
      </c>
      <c r="AD2211" s="90" t="b">
        <f>OR(MONTH(Taulukko1[[#This Row],[Loppu PVM]] )&lt;=3,AND(MONTH(Taulukko1[[#This Row],[Loppu PVM]] )=3))</f>
        <v>1</v>
      </c>
      <c r="AE2211" s="90" t="b">
        <f>OR(MONTH(Taulukko1[[#This Row],[Alku PVM]] )&lt;=9,AND(MONTH(Taulukko1[[#This Row],[Alku PVM]] )=9))</f>
        <v>0</v>
      </c>
      <c r="AF2211" s="90" t="b">
        <f>OR(MONTH(Taulukko1[[#This Row],[Loppu PVM]])&lt;=9,AND(MONTH(Taulukko1[[#This Row],[Loppu PVM]] )=9))</f>
        <v>1</v>
      </c>
      <c r="AG2211" s="90" t="b">
        <f>OR(MONTH(Taulukko1[[#This Row],[Alku PVM]] )&lt;=6,AND(MONTH(Taulukko1[[#This Row],[Alku PVM]] )=6))</f>
        <v>0</v>
      </c>
      <c r="AH2211" s="90" t="b">
        <f>OR(MONTH(Taulukko1[[#This Row],[Loppu PVM]])&lt;=6,AND(MONTH(Taulukko1[[#This Row],[Loppu PVM]] )=6))</f>
        <v>1</v>
      </c>
    </row>
    <row r="2212" spans="1:34" ht="12.75" customHeight="1">
      <c r="A2212" t="s">
        <v>4280</v>
      </c>
      <c r="B2212" s="23">
        <v>41253</v>
      </c>
      <c r="C2212" t="s">
        <v>4279</v>
      </c>
      <c r="E2212" s="62">
        <v>80</v>
      </c>
      <c r="F2212" s="4"/>
      <c r="G2212" s="5"/>
      <c r="H2212" s="22">
        <v>80</v>
      </c>
      <c r="I2212" s="126">
        <v>85420</v>
      </c>
      <c r="J2212" s="126" t="str">
        <f>INDEX(Pääluokka!$H$2:$H$100,MATCH(VALUE(LEFT(Taulukko1[[#This Row],[TOL2008]],2)),Pääluokka!$G$2:$G$100,0))</f>
        <v>Koulutus</v>
      </c>
      <c r="K2212" s="126" t="str">
        <f>INDEX(Pääluokka!$I$2:$I$100,MATCH(VALUE(LEFT(Taulukko1[[#This Row],[TOL2008]],2)),Pääluokka!$G$2:$G$100,0))</f>
        <v>Muut toimialat (O-Q, T-X)</v>
      </c>
      <c r="L2212" s="41" t="str">
        <f t="shared" si="340"/>
        <v>NA</v>
      </c>
      <c r="M2212" s="43">
        <f t="shared" si="341"/>
        <v>41253</v>
      </c>
      <c r="N2212" s="43">
        <f t="shared" si="342"/>
        <v>41304</v>
      </c>
      <c r="O2212" s="43">
        <f t="shared" si="343"/>
        <v>41244</v>
      </c>
      <c r="P2212" s="43">
        <f t="shared" si="344"/>
        <v>41275</v>
      </c>
      <c r="Q2212" s="41">
        <f t="shared" si="345"/>
        <v>2012</v>
      </c>
      <c r="R2212" s="41">
        <f t="shared" si="346"/>
        <v>2013</v>
      </c>
      <c r="S2212" s="43" t="str">
        <f>YEAR(Taulukko1[[#This Row],[Alku KK]])&amp;"Q"&amp;ROUNDDOWN((MONTH(Taulukko1[[#This Row],[Alku KK]])-1)/3+1,0)</f>
        <v>2012Q4</v>
      </c>
      <c r="T2212" s="43" t="str">
        <f>YEAR(Taulukko1[[#This Row],[Loppu KK]])&amp;"Q"&amp;ROUNDDOWN((MONTH(Taulukko1[[#This Row],[Loppu KK]])-1)/3+1,0)</f>
        <v>2013Q1</v>
      </c>
      <c r="U2212" s="66">
        <f>IF(COUNT(Taulukko1[[#This Row],[Neuvottelujen alaiset ]])=1,Taulukko1[[#This Row],[Neuvottelujen alaiset ]],Taulukko1[[#This Row],[Vähennystarve]])</f>
        <v>80</v>
      </c>
      <c r="V2212" s="44">
        <f t="shared" si="347"/>
        <v>1</v>
      </c>
      <c r="W2212" s="44" t="str">
        <f t="shared" si="348"/>
        <v>NA</v>
      </c>
      <c r="X2212" s="44" t="str">
        <f t="shared" si="349"/>
        <v>NA</v>
      </c>
      <c r="Y2212" s="90" t="b">
        <f>AND(MONTH(Taulukko1[[#This Row],[Alku PVM]] )=6,DAY(Taulukko1[[#This Row],[Alku PVM]] )&gt;19)</f>
        <v>0</v>
      </c>
      <c r="Z2212" s="90" t="b">
        <f>AND(MONTH(Taulukko1[[#This Row],[Loppu PVM]] )=6,DAY(Taulukko1[[#This Row],[Loppu PVM]] )&gt;19)</f>
        <v>0</v>
      </c>
      <c r="AA2212" s="90" t="b">
        <f>OR(MONTH(Taulukko1[[#This Row],[Alku PVM]] )&lt;=5,AND(MONTH(Taulukko1[[#This Row],[Alku PVM]] )=6,DAY(Taulukko1[[#This Row],[Alku PVM]] )&lt;20))</f>
        <v>0</v>
      </c>
      <c r="AB2212" s="90" t="b">
        <f>OR(MONTH(Taulukko1[[#This Row],[Loppu PVM]])&lt;=5,AND(MONTH(Taulukko1[[#This Row],[Loppu PVM]] )=6,DAY(Taulukko1[[#This Row],[Loppu PVM]])&lt;20))</f>
        <v>1</v>
      </c>
      <c r="AC2212" s="90" t="b">
        <f>OR(MONTH(Taulukko1[[#This Row],[Alku PVM]] )&lt;=3,AND(MONTH(Taulukko1[[#This Row],[Alku PVM]] )=3))</f>
        <v>0</v>
      </c>
      <c r="AD2212" s="90" t="b">
        <f>OR(MONTH(Taulukko1[[#This Row],[Loppu PVM]] )&lt;=3,AND(MONTH(Taulukko1[[#This Row],[Loppu PVM]] )=3))</f>
        <v>1</v>
      </c>
      <c r="AE2212" s="90" t="b">
        <f>OR(MONTH(Taulukko1[[#This Row],[Alku PVM]] )&lt;=9,AND(MONTH(Taulukko1[[#This Row],[Alku PVM]] )=9))</f>
        <v>0</v>
      </c>
      <c r="AF2212" s="90" t="b">
        <f>OR(MONTH(Taulukko1[[#This Row],[Loppu PVM]])&lt;=9,AND(MONTH(Taulukko1[[#This Row],[Loppu PVM]] )=9))</f>
        <v>1</v>
      </c>
      <c r="AG2212" s="90" t="b">
        <f>OR(MONTH(Taulukko1[[#This Row],[Alku PVM]] )&lt;=6,AND(MONTH(Taulukko1[[#This Row],[Alku PVM]] )=6))</f>
        <v>0</v>
      </c>
      <c r="AH2212" s="90" t="b">
        <f>OR(MONTH(Taulukko1[[#This Row],[Loppu PVM]])&lt;=6,AND(MONTH(Taulukko1[[#This Row],[Loppu PVM]] )=6))</f>
        <v>1</v>
      </c>
    </row>
    <row r="2213" spans="1:34" ht="12.75" customHeight="1">
      <c r="A2213" t="s">
        <v>2095</v>
      </c>
      <c r="B2213" s="23">
        <v>41254</v>
      </c>
      <c r="C2213" t="s">
        <v>4196</v>
      </c>
      <c r="E2213" s="62">
        <v>70</v>
      </c>
      <c r="F2213" s="4"/>
      <c r="G2213" s="5"/>
      <c r="H2213" s="22">
        <v>70</v>
      </c>
      <c r="I2213" s="126">
        <v>46610</v>
      </c>
      <c r="J2213" s="126" t="str">
        <f>INDEX(Pääluokka!$H$2:$H$100,MATCH(VALUE(LEFT(Taulukko1[[#This Row],[TOL2008]],2)),Pääluokka!$G$2:$G$100,0))</f>
        <v>Tukku- ja vähittäiskauppa; moottoriajoneuvojen ja moottoripyörien korjaus</v>
      </c>
      <c r="K2213" s="126" t="str">
        <f>INDEX(Pääluokka!$I$2:$I$100,MATCH(VALUE(LEFT(Taulukko1[[#This Row],[TOL2008]],2)),Pääluokka!$G$2:$G$100,0))</f>
        <v>Palvelualat (G-N, R, S)</v>
      </c>
      <c r="L2213" s="41" t="str">
        <f t="shared" si="340"/>
        <v>NA</v>
      </c>
      <c r="M2213" s="43">
        <f t="shared" si="341"/>
        <v>41254</v>
      </c>
      <c r="N2213" s="43">
        <f t="shared" si="342"/>
        <v>41305</v>
      </c>
      <c r="O2213" s="43">
        <f t="shared" si="343"/>
        <v>41244</v>
      </c>
      <c r="P2213" s="43">
        <f t="shared" si="344"/>
        <v>41275</v>
      </c>
      <c r="Q2213" s="41">
        <f t="shared" si="345"/>
        <v>2012</v>
      </c>
      <c r="R2213" s="41">
        <f t="shared" si="346"/>
        <v>2013</v>
      </c>
      <c r="S2213" s="43" t="str">
        <f>YEAR(Taulukko1[[#This Row],[Alku KK]])&amp;"Q"&amp;ROUNDDOWN((MONTH(Taulukko1[[#This Row],[Alku KK]])-1)/3+1,0)</f>
        <v>2012Q4</v>
      </c>
      <c r="T2213" s="43" t="str">
        <f>YEAR(Taulukko1[[#This Row],[Loppu KK]])&amp;"Q"&amp;ROUNDDOWN((MONTH(Taulukko1[[#This Row],[Loppu KK]])-1)/3+1,0)</f>
        <v>2013Q1</v>
      </c>
      <c r="U2213" s="66">
        <f>IF(COUNT(Taulukko1[[#This Row],[Neuvottelujen alaiset ]])=1,Taulukko1[[#This Row],[Neuvottelujen alaiset ]],Taulukko1[[#This Row],[Vähennystarve]])</f>
        <v>70</v>
      </c>
      <c r="V2213" s="44">
        <f t="shared" si="347"/>
        <v>1</v>
      </c>
      <c r="W2213" s="44" t="str">
        <f t="shared" si="348"/>
        <v>NA</v>
      </c>
      <c r="X2213" s="44" t="str">
        <f t="shared" si="349"/>
        <v>NA</v>
      </c>
      <c r="Y2213" s="90" t="b">
        <f>AND(MONTH(Taulukko1[[#This Row],[Alku PVM]] )=6,DAY(Taulukko1[[#This Row],[Alku PVM]] )&gt;19)</f>
        <v>0</v>
      </c>
      <c r="Z2213" s="90" t="b">
        <f>AND(MONTH(Taulukko1[[#This Row],[Loppu PVM]] )=6,DAY(Taulukko1[[#This Row],[Loppu PVM]] )&gt;19)</f>
        <v>0</v>
      </c>
      <c r="AA2213" s="90" t="b">
        <f>OR(MONTH(Taulukko1[[#This Row],[Alku PVM]] )&lt;=5,AND(MONTH(Taulukko1[[#This Row],[Alku PVM]] )=6,DAY(Taulukko1[[#This Row],[Alku PVM]] )&lt;20))</f>
        <v>0</v>
      </c>
      <c r="AB2213" s="90" t="b">
        <f>OR(MONTH(Taulukko1[[#This Row],[Loppu PVM]])&lt;=5,AND(MONTH(Taulukko1[[#This Row],[Loppu PVM]] )=6,DAY(Taulukko1[[#This Row],[Loppu PVM]])&lt;20))</f>
        <v>1</v>
      </c>
      <c r="AC2213" s="90" t="b">
        <f>OR(MONTH(Taulukko1[[#This Row],[Alku PVM]] )&lt;=3,AND(MONTH(Taulukko1[[#This Row],[Alku PVM]] )=3))</f>
        <v>0</v>
      </c>
      <c r="AD2213" s="90" t="b">
        <f>OR(MONTH(Taulukko1[[#This Row],[Loppu PVM]] )&lt;=3,AND(MONTH(Taulukko1[[#This Row],[Loppu PVM]] )=3))</f>
        <v>1</v>
      </c>
      <c r="AE2213" s="90" t="b">
        <f>OR(MONTH(Taulukko1[[#This Row],[Alku PVM]] )&lt;=9,AND(MONTH(Taulukko1[[#This Row],[Alku PVM]] )=9))</f>
        <v>0</v>
      </c>
      <c r="AF2213" s="90" t="b">
        <f>OR(MONTH(Taulukko1[[#This Row],[Loppu PVM]])&lt;=9,AND(MONTH(Taulukko1[[#This Row],[Loppu PVM]] )=9))</f>
        <v>1</v>
      </c>
      <c r="AG2213" s="90" t="b">
        <f>OR(MONTH(Taulukko1[[#This Row],[Alku PVM]] )&lt;=6,AND(MONTH(Taulukko1[[#This Row],[Alku PVM]] )=6))</f>
        <v>0</v>
      </c>
      <c r="AH2213" s="90" t="b">
        <f>OR(MONTH(Taulukko1[[#This Row],[Loppu PVM]])&lt;=6,AND(MONTH(Taulukko1[[#This Row],[Loppu PVM]] )=6))</f>
        <v>1</v>
      </c>
    </row>
    <row r="2214" spans="1:34" ht="12.75" customHeight="1">
      <c r="A2214" t="s">
        <v>1287</v>
      </c>
      <c r="B2214" s="23">
        <v>41255</v>
      </c>
      <c r="C2214" t="s">
        <v>1286</v>
      </c>
      <c r="E2214" s="62">
        <v>14</v>
      </c>
      <c r="F2214" s="4">
        <v>41304</v>
      </c>
      <c r="G2214" s="5">
        <v>10</v>
      </c>
      <c r="H2214" s="22">
        <v>60</v>
      </c>
      <c r="I2214" s="126">
        <f>INDEX('TOL2008'!B:B,MATCH(A2214,'TOL2008'!A:A,0))</f>
        <v>68209</v>
      </c>
      <c r="J2214" s="126" t="str">
        <f>INDEX(Pääluokka!$H$2:$H$100,MATCH(VALUE(LEFT(Taulukko1[[#This Row],[TOL2008]],2)),Pääluokka!$G$2:$G$100,0))</f>
        <v>Kiinteistöalan toiminta</v>
      </c>
      <c r="K2214" s="126" t="str">
        <f>INDEX(Pääluokka!$I$2:$I$100,MATCH(VALUE(LEFT(Taulukko1[[#This Row],[TOL2008]],2)),Pääluokka!$G$2:$G$100,0))</f>
        <v>Palvelualat (G-N, R, S)</v>
      </c>
      <c r="L2214" s="41">
        <f t="shared" si="340"/>
        <v>49</v>
      </c>
      <c r="M2214" s="43">
        <f t="shared" si="341"/>
        <v>41255</v>
      </c>
      <c r="N2214" s="43">
        <f t="shared" si="342"/>
        <v>41304</v>
      </c>
      <c r="O2214" s="43">
        <f t="shared" si="343"/>
        <v>41244</v>
      </c>
      <c r="P2214" s="43">
        <f t="shared" si="344"/>
        <v>41275</v>
      </c>
      <c r="Q2214" s="41">
        <f t="shared" si="345"/>
        <v>2012</v>
      </c>
      <c r="R2214" s="41">
        <f t="shared" si="346"/>
        <v>2013</v>
      </c>
      <c r="S2214" s="43" t="str">
        <f>YEAR(Taulukko1[[#This Row],[Alku KK]])&amp;"Q"&amp;ROUNDDOWN((MONTH(Taulukko1[[#This Row],[Alku KK]])-1)/3+1,0)</f>
        <v>2012Q4</v>
      </c>
      <c r="T2214" s="43" t="str">
        <f>YEAR(Taulukko1[[#This Row],[Loppu KK]])&amp;"Q"&amp;ROUNDDOWN((MONTH(Taulukko1[[#This Row],[Loppu KK]])-1)/3+1,0)</f>
        <v>2013Q1</v>
      </c>
      <c r="U2214" s="66">
        <f>IF(COUNT(Taulukko1[[#This Row],[Neuvottelujen alaiset ]])=1,Taulukko1[[#This Row],[Neuvottelujen alaiset ]],Taulukko1[[#This Row],[Vähennystarve]])</f>
        <v>60</v>
      </c>
      <c r="V2214" s="44">
        <f t="shared" si="347"/>
        <v>0.23333333333333334</v>
      </c>
      <c r="W2214" s="44">
        <f t="shared" si="348"/>
        <v>0.16666666666666666</v>
      </c>
      <c r="X2214" s="44">
        <f t="shared" si="349"/>
        <v>0.7142857142857143</v>
      </c>
      <c r="Y2214" s="90" t="b">
        <f>AND(MONTH(Taulukko1[[#This Row],[Alku PVM]] )=6,DAY(Taulukko1[[#This Row],[Alku PVM]] )&gt;19)</f>
        <v>0</v>
      </c>
      <c r="Z2214" s="90" t="b">
        <f>AND(MONTH(Taulukko1[[#This Row],[Loppu PVM]] )=6,DAY(Taulukko1[[#This Row],[Loppu PVM]] )&gt;19)</f>
        <v>0</v>
      </c>
      <c r="AA2214" s="90" t="b">
        <f>OR(MONTH(Taulukko1[[#This Row],[Alku PVM]] )&lt;=5,AND(MONTH(Taulukko1[[#This Row],[Alku PVM]] )=6,DAY(Taulukko1[[#This Row],[Alku PVM]] )&lt;20))</f>
        <v>0</v>
      </c>
      <c r="AB2214" s="90" t="b">
        <f>OR(MONTH(Taulukko1[[#This Row],[Loppu PVM]])&lt;=5,AND(MONTH(Taulukko1[[#This Row],[Loppu PVM]] )=6,DAY(Taulukko1[[#This Row],[Loppu PVM]])&lt;20))</f>
        <v>1</v>
      </c>
      <c r="AC2214" s="90" t="b">
        <f>OR(MONTH(Taulukko1[[#This Row],[Alku PVM]] )&lt;=3,AND(MONTH(Taulukko1[[#This Row],[Alku PVM]] )=3))</f>
        <v>0</v>
      </c>
      <c r="AD2214" s="90" t="b">
        <f>OR(MONTH(Taulukko1[[#This Row],[Loppu PVM]] )&lt;=3,AND(MONTH(Taulukko1[[#This Row],[Loppu PVM]] )=3))</f>
        <v>1</v>
      </c>
      <c r="AE2214" s="90" t="b">
        <f>OR(MONTH(Taulukko1[[#This Row],[Alku PVM]] )&lt;=9,AND(MONTH(Taulukko1[[#This Row],[Alku PVM]] )=9))</f>
        <v>0</v>
      </c>
      <c r="AF2214" s="90" t="b">
        <f>OR(MONTH(Taulukko1[[#This Row],[Loppu PVM]])&lt;=9,AND(MONTH(Taulukko1[[#This Row],[Loppu PVM]] )=9))</f>
        <v>1</v>
      </c>
      <c r="AG2214" s="90" t="b">
        <f>OR(MONTH(Taulukko1[[#This Row],[Alku PVM]] )&lt;=6,AND(MONTH(Taulukko1[[#This Row],[Alku PVM]] )=6))</f>
        <v>0</v>
      </c>
      <c r="AH2214" s="90" t="b">
        <f>OR(MONTH(Taulukko1[[#This Row],[Loppu PVM]])&lt;=6,AND(MONTH(Taulukko1[[#This Row],[Loppu PVM]] )=6))</f>
        <v>1</v>
      </c>
    </row>
    <row r="2215" spans="1:34" ht="12.75" customHeight="1">
      <c r="A2215" t="s">
        <v>4068</v>
      </c>
      <c r="B2215" s="23">
        <v>41256</v>
      </c>
      <c r="C2215" t="s">
        <v>4067</v>
      </c>
      <c r="D2215" s="5">
        <v>36</v>
      </c>
      <c r="F2215" s="4"/>
      <c r="G2215" s="5"/>
      <c r="H2215" s="22">
        <v>36</v>
      </c>
      <c r="I2215" s="126">
        <v>52240</v>
      </c>
      <c r="J2215" s="126" t="str">
        <f>INDEX(Pääluokka!$H$2:$H$100,MATCH(VALUE(LEFT(Taulukko1[[#This Row],[TOL2008]],2)),Pääluokka!$G$2:$G$100,0))</f>
        <v>Kuljetus ja varastointi</v>
      </c>
      <c r="K2215" s="126" t="str">
        <f>INDEX(Pääluokka!$I$2:$I$100,MATCH(VALUE(LEFT(Taulukko1[[#This Row],[TOL2008]],2)),Pääluokka!$G$2:$G$100,0))</f>
        <v>Palvelualat (G-N, R, S)</v>
      </c>
      <c r="L2215" s="41" t="str">
        <f t="shared" si="340"/>
        <v>NA</v>
      </c>
      <c r="M2215" s="43">
        <f t="shared" si="341"/>
        <v>41256</v>
      </c>
      <c r="N2215" s="43">
        <f t="shared" si="342"/>
        <v>41307</v>
      </c>
      <c r="O2215" s="43">
        <f t="shared" si="343"/>
        <v>41244</v>
      </c>
      <c r="P2215" s="43">
        <f t="shared" si="344"/>
        <v>41306</v>
      </c>
      <c r="Q2215" s="41">
        <f t="shared" si="345"/>
        <v>2012</v>
      </c>
      <c r="R2215" s="41">
        <f t="shared" si="346"/>
        <v>2013</v>
      </c>
      <c r="S2215" s="43" t="str">
        <f>YEAR(Taulukko1[[#This Row],[Alku KK]])&amp;"Q"&amp;ROUNDDOWN((MONTH(Taulukko1[[#This Row],[Alku KK]])-1)/3+1,0)</f>
        <v>2012Q4</v>
      </c>
      <c r="T2215" s="43" t="str">
        <f>YEAR(Taulukko1[[#This Row],[Loppu KK]])&amp;"Q"&amp;ROUNDDOWN((MONTH(Taulukko1[[#This Row],[Loppu KK]])-1)/3+1,0)</f>
        <v>2013Q1</v>
      </c>
      <c r="U2215" s="66">
        <f>IF(COUNT(Taulukko1[[#This Row],[Neuvottelujen alaiset ]])=1,Taulukko1[[#This Row],[Neuvottelujen alaiset ]],Taulukko1[[#This Row],[Vähennystarve]])</f>
        <v>36</v>
      </c>
      <c r="V2215" s="44" t="str">
        <f t="shared" si="347"/>
        <v>NA</v>
      </c>
      <c r="W2215" s="44" t="str">
        <f t="shared" si="348"/>
        <v>NA</v>
      </c>
      <c r="X2215" s="44" t="str">
        <f t="shared" si="349"/>
        <v>NA</v>
      </c>
      <c r="Y2215" s="90" t="b">
        <f>AND(MONTH(Taulukko1[[#This Row],[Alku PVM]] )=6,DAY(Taulukko1[[#This Row],[Alku PVM]] )&gt;19)</f>
        <v>0</v>
      </c>
      <c r="Z2215" s="90" t="b">
        <f>AND(MONTH(Taulukko1[[#This Row],[Loppu PVM]] )=6,DAY(Taulukko1[[#This Row],[Loppu PVM]] )&gt;19)</f>
        <v>0</v>
      </c>
      <c r="AA2215" s="90" t="b">
        <f>OR(MONTH(Taulukko1[[#This Row],[Alku PVM]] )&lt;=5,AND(MONTH(Taulukko1[[#This Row],[Alku PVM]] )=6,DAY(Taulukko1[[#This Row],[Alku PVM]] )&lt;20))</f>
        <v>0</v>
      </c>
      <c r="AB2215" s="90" t="b">
        <f>OR(MONTH(Taulukko1[[#This Row],[Loppu PVM]])&lt;=5,AND(MONTH(Taulukko1[[#This Row],[Loppu PVM]] )=6,DAY(Taulukko1[[#This Row],[Loppu PVM]])&lt;20))</f>
        <v>1</v>
      </c>
      <c r="AC2215" s="90" t="b">
        <f>OR(MONTH(Taulukko1[[#This Row],[Alku PVM]] )&lt;=3,AND(MONTH(Taulukko1[[#This Row],[Alku PVM]] )=3))</f>
        <v>0</v>
      </c>
      <c r="AD2215" s="90" t="b">
        <f>OR(MONTH(Taulukko1[[#This Row],[Loppu PVM]] )&lt;=3,AND(MONTH(Taulukko1[[#This Row],[Loppu PVM]] )=3))</f>
        <v>1</v>
      </c>
      <c r="AE2215" s="90" t="b">
        <f>OR(MONTH(Taulukko1[[#This Row],[Alku PVM]] )&lt;=9,AND(MONTH(Taulukko1[[#This Row],[Alku PVM]] )=9))</f>
        <v>0</v>
      </c>
      <c r="AF2215" s="90" t="b">
        <f>OR(MONTH(Taulukko1[[#This Row],[Loppu PVM]])&lt;=9,AND(MONTH(Taulukko1[[#This Row],[Loppu PVM]] )=9))</f>
        <v>1</v>
      </c>
      <c r="AG2215" s="90" t="b">
        <f>OR(MONTH(Taulukko1[[#This Row],[Alku PVM]] )&lt;=6,AND(MONTH(Taulukko1[[#This Row],[Alku PVM]] )=6))</f>
        <v>0</v>
      </c>
      <c r="AH2215" s="90" t="b">
        <f>OR(MONTH(Taulukko1[[#This Row],[Loppu PVM]])&lt;=6,AND(MONTH(Taulukko1[[#This Row],[Loppu PVM]] )=6))</f>
        <v>1</v>
      </c>
    </row>
    <row r="2216" spans="1:34" ht="12.75" customHeight="1">
      <c r="A2216" s="21" t="s">
        <v>908</v>
      </c>
      <c r="B2216" s="23">
        <v>41256</v>
      </c>
      <c r="C2216" s="21" t="s">
        <v>907</v>
      </c>
      <c r="D2216" s="24"/>
      <c r="E2216" s="62">
        <v>17</v>
      </c>
      <c r="F2216" s="23">
        <v>41309</v>
      </c>
      <c r="G2216" s="24">
        <v>14</v>
      </c>
      <c r="H2216" s="22">
        <v>44</v>
      </c>
      <c r="I2216" s="126">
        <f>INDEX('TOL2008'!B:B,MATCH(A2216,'TOL2008'!A:A,0))</f>
        <v>46732</v>
      </c>
      <c r="J2216" s="126" t="str">
        <f>INDEX(Pääluokka!$H$2:$H$100,MATCH(VALUE(LEFT(Taulukko1[[#This Row],[TOL2008]],2)),Pääluokka!$G$2:$G$100,0))</f>
        <v>Tukku- ja vähittäiskauppa; moottoriajoneuvojen ja moottoripyörien korjaus</v>
      </c>
      <c r="K2216" s="126" t="str">
        <f>INDEX(Pääluokka!$I$2:$I$100,MATCH(VALUE(LEFT(Taulukko1[[#This Row],[TOL2008]],2)),Pääluokka!$G$2:$G$100,0))</f>
        <v>Palvelualat (G-N, R, S)</v>
      </c>
      <c r="L2216" s="41">
        <f t="shared" si="340"/>
        <v>53</v>
      </c>
      <c r="M2216" s="43">
        <f t="shared" si="341"/>
        <v>41256</v>
      </c>
      <c r="N2216" s="43">
        <f t="shared" si="342"/>
        <v>41309</v>
      </c>
      <c r="O2216" s="43">
        <f t="shared" si="343"/>
        <v>41244</v>
      </c>
      <c r="P2216" s="43">
        <f t="shared" si="344"/>
        <v>41306</v>
      </c>
      <c r="Q2216" s="41">
        <f t="shared" si="345"/>
        <v>2012</v>
      </c>
      <c r="R2216" s="41">
        <f t="shared" si="346"/>
        <v>2013</v>
      </c>
      <c r="S2216" s="43" t="str">
        <f>YEAR(Taulukko1[[#This Row],[Alku KK]])&amp;"Q"&amp;ROUNDDOWN((MONTH(Taulukko1[[#This Row],[Alku KK]])-1)/3+1,0)</f>
        <v>2012Q4</v>
      </c>
      <c r="T2216" s="43" t="str">
        <f>YEAR(Taulukko1[[#This Row],[Loppu KK]])&amp;"Q"&amp;ROUNDDOWN((MONTH(Taulukko1[[#This Row],[Loppu KK]])-1)/3+1,0)</f>
        <v>2013Q1</v>
      </c>
      <c r="U2216" s="66">
        <f>IF(COUNT(Taulukko1[[#This Row],[Neuvottelujen alaiset ]])=1,Taulukko1[[#This Row],[Neuvottelujen alaiset ]],Taulukko1[[#This Row],[Vähennystarve]])</f>
        <v>44</v>
      </c>
      <c r="V2216" s="44">
        <f t="shared" si="347"/>
        <v>0.38636363636363635</v>
      </c>
      <c r="W2216" s="44">
        <f t="shared" si="348"/>
        <v>0.31818181818181818</v>
      </c>
      <c r="X2216" s="44">
        <f t="shared" si="349"/>
        <v>0.82352941176470584</v>
      </c>
      <c r="Y2216" s="90" t="b">
        <f>AND(MONTH(Taulukko1[[#This Row],[Alku PVM]] )=6,DAY(Taulukko1[[#This Row],[Alku PVM]] )&gt;19)</f>
        <v>0</v>
      </c>
      <c r="Z2216" s="90" t="b">
        <f>AND(MONTH(Taulukko1[[#This Row],[Loppu PVM]] )=6,DAY(Taulukko1[[#This Row],[Loppu PVM]] )&gt;19)</f>
        <v>0</v>
      </c>
      <c r="AA2216" s="90" t="b">
        <f>OR(MONTH(Taulukko1[[#This Row],[Alku PVM]] )&lt;=5,AND(MONTH(Taulukko1[[#This Row],[Alku PVM]] )=6,DAY(Taulukko1[[#This Row],[Alku PVM]] )&lt;20))</f>
        <v>0</v>
      </c>
      <c r="AB2216" s="90" t="b">
        <f>OR(MONTH(Taulukko1[[#This Row],[Loppu PVM]])&lt;=5,AND(MONTH(Taulukko1[[#This Row],[Loppu PVM]] )=6,DAY(Taulukko1[[#This Row],[Loppu PVM]])&lt;20))</f>
        <v>1</v>
      </c>
      <c r="AC2216" s="90" t="b">
        <f>OR(MONTH(Taulukko1[[#This Row],[Alku PVM]] )&lt;=3,AND(MONTH(Taulukko1[[#This Row],[Alku PVM]] )=3))</f>
        <v>0</v>
      </c>
      <c r="AD2216" s="90" t="b">
        <f>OR(MONTH(Taulukko1[[#This Row],[Loppu PVM]] )&lt;=3,AND(MONTH(Taulukko1[[#This Row],[Loppu PVM]] )=3))</f>
        <v>1</v>
      </c>
      <c r="AE2216" s="90" t="b">
        <f>OR(MONTH(Taulukko1[[#This Row],[Alku PVM]] )&lt;=9,AND(MONTH(Taulukko1[[#This Row],[Alku PVM]] )=9))</f>
        <v>0</v>
      </c>
      <c r="AF2216" s="90" t="b">
        <f>OR(MONTH(Taulukko1[[#This Row],[Loppu PVM]])&lt;=9,AND(MONTH(Taulukko1[[#This Row],[Loppu PVM]] )=9))</f>
        <v>1</v>
      </c>
      <c r="AG2216" s="90" t="b">
        <f>OR(MONTH(Taulukko1[[#This Row],[Alku PVM]] )&lt;=6,AND(MONTH(Taulukko1[[#This Row],[Alku PVM]] )=6))</f>
        <v>0</v>
      </c>
      <c r="AH2216" s="90" t="b">
        <f>OR(MONTH(Taulukko1[[#This Row],[Loppu PVM]])&lt;=6,AND(MONTH(Taulukko1[[#This Row],[Loppu PVM]] )=6))</f>
        <v>1</v>
      </c>
    </row>
    <row r="2217" spans="1:34" ht="12.75" customHeight="1">
      <c r="A2217" s="21" t="s">
        <v>1235</v>
      </c>
      <c r="B2217" s="23">
        <v>41260</v>
      </c>
      <c r="C2217" s="21" t="s">
        <v>1234</v>
      </c>
      <c r="D2217" s="24">
        <v>24</v>
      </c>
      <c r="E2217" s="62">
        <v>30</v>
      </c>
      <c r="F2217" s="23">
        <v>41305</v>
      </c>
      <c r="G2217" s="24"/>
      <c r="H2217" s="22">
        <v>520</v>
      </c>
      <c r="I2217" s="126">
        <f>INDEX('TOL2008'!B:B,MATCH(A2217,'TOL2008'!A:A,0))</f>
        <v>85320</v>
      </c>
      <c r="J2217" s="126" t="str">
        <f>INDEX(Pääluokka!$H$2:$H$100,MATCH(VALUE(LEFT(Taulukko1[[#This Row],[TOL2008]],2)),Pääluokka!$G$2:$G$100,0))</f>
        <v>Koulutus</v>
      </c>
      <c r="K2217" s="126" t="str">
        <f>INDEX(Pääluokka!$I$2:$I$100,MATCH(VALUE(LEFT(Taulukko1[[#This Row],[TOL2008]],2)),Pääluokka!$G$2:$G$100,0))</f>
        <v>Muut toimialat (O-Q, T-X)</v>
      </c>
      <c r="L2217" s="41">
        <f t="shared" si="340"/>
        <v>45</v>
      </c>
      <c r="M2217" s="43">
        <f t="shared" si="341"/>
        <v>41260</v>
      </c>
      <c r="N2217" s="43">
        <f t="shared" si="342"/>
        <v>41305</v>
      </c>
      <c r="O2217" s="43">
        <f t="shared" si="343"/>
        <v>41244</v>
      </c>
      <c r="P2217" s="43">
        <f t="shared" si="344"/>
        <v>41275</v>
      </c>
      <c r="Q2217" s="41">
        <f t="shared" si="345"/>
        <v>2012</v>
      </c>
      <c r="R2217" s="41">
        <f t="shared" si="346"/>
        <v>2013</v>
      </c>
      <c r="S2217" s="43" t="str">
        <f>YEAR(Taulukko1[[#This Row],[Alku KK]])&amp;"Q"&amp;ROUNDDOWN((MONTH(Taulukko1[[#This Row],[Alku KK]])-1)/3+1,0)</f>
        <v>2012Q4</v>
      </c>
      <c r="T2217" s="43" t="str">
        <f>YEAR(Taulukko1[[#This Row],[Loppu KK]])&amp;"Q"&amp;ROUNDDOWN((MONTH(Taulukko1[[#This Row],[Loppu KK]])-1)/3+1,0)</f>
        <v>2013Q1</v>
      </c>
      <c r="U2217" s="66">
        <f>IF(COUNT(Taulukko1[[#This Row],[Neuvottelujen alaiset ]])=1,Taulukko1[[#This Row],[Neuvottelujen alaiset ]],Taulukko1[[#This Row],[Vähennystarve]])</f>
        <v>520</v>
      </c>
      <c r="V2217" s="44">
        <f t="shared" si="347"/>
        <v>5.7692307692307696E-2</v>
      </c>
      <c r="W2217" s="44" t="str">
        <f t="shared" si="348"/>
        <v>NA</v>
      </c>
      <c r="X2217" s="44" t="str">
        <f t="shared" si="349"/>
        <v>NA</v>
      </c>
      <c r="Y2217" s="90" t="b">
        <f>AND(MONTH(Taulukko1[[#This Row],[Alku PVM]] )=6,DAY(Taulukko1[[#This Row],[Alku PVM]] )&gt;19)</f>
        <v>0</v>
      </c>
      <c r="Z2217" s="90" t="b">
        <f>AND(MONTH(Taulukko1[[#This Row],[Loppu PVM]] )=6,DAY(Taulukko1[[#This Row],[Loppu PVM]] )&gt;19)</f>
        <v>0</v>
      </c>
      <c r="AA2217" s="90" t="b">
        <f>OR(MONTH(Taulukko1[[#This Row],[Alku PVM]] )&lt;=5,AND(MONTH(Taulukko1[[#This Row],[Alku PVM]] )=6,DAY(Taulukko1[[#This Row],[Alku PVM]] )&lt;20))</f>
        <v>0</v>
      </c>
      <c r="AB2217" s="90" t="b">
        <f>OR(MONTH(Taulukko1[[#This Row],[Loppu PVM]])&lt;=5,AND(MONTH(Taulukko1[[#This Row],[Loppu PVM]] )=6,DAY(Taulukko1[[#This Row],[Loppu PVM]])&lt;20))</f>
        <v>1</v>
      </c>
      <c r="AC2217" s="90" t="b">
        <f>OR(MONTH(Taulukko1[[#This Row],[Alku PVM]] )&lt;=3,AND(MONTH(Taulukko1[[#This Row],[Alku PVM]] )=3))</f>
        <v>0</v>
      </c>
      <c r="AD2217" s="90" t="b">
        <f>OR(MONTH(Taulukko1[[#This Row],[Loppu PVM]] )&lt;=3,AND(MONTH(Taulukko1[[#This Row],[Loppu PVM]] )=3))</f>
        <v>1</v>
      </c>
      <c r="AE2217" s="90" t="b">
        <f>OR(MONTH(Taulukko1[[#This Row],[Alku PVM]] )&lt;=9,AND(MONTH(Taulukko1[[#This Row],[Alku PVM]] )=9))</f>
        <v>0</v>
      </c>
      <c r="AF2217" s="90" t="b">
        <f>OR(MONTH(Taulukko1[[#This Row],[Loppu PVM]])&lt;=9,AND(MONTH(Taulukko1[[#This Row],[Loppu PVM]] )=9))</f>
        <v>1</v>
      </c>
      <c r="AG2217" s="90" t="b">
        <f>OR(MONTH(Taulukko1[[#This Row],[Alku PVM]] )&lt;=6,AND(MONTH(Taulukko1[[#This Row],[Alku PVM]] )=6))</f>
        <v>0</v>
      </c>
      <c r="AH2217" s="90" t="b">
        <f>OR(MONTH(Taulukko1[[#This Row],[Loppu PVM]])&lt;=6,AND(MONTH(Taulukko1[[#This Row],[Loppu PVM]] )=6))</f>
        <v>1</v>
      </c>
    </row>
    <row r="2218" spans="1:34" ht="12.75" customHeight="1">
      <c r="A2218" t="s">
        <v>923</v>
      </c>
      <c r="B2218" s="23">
        <v>41262</v>
      </c>
      <c r="C2218" t="s">
        <v>922</v>
      </c>
      <c r="D2218" s="5" t="s">
        <v>25</v>
      </c>
      <c r="F2218" s="4">
        <v>41323</v>
      </c>
      <c r="G2218" s="5">
        <v>4</v>
      </c>
      <c r="H2218" s="22">
        <v>26</v>
      </c>
      <c r="I2218" s="126">
        <f>INDEX('TOL2008'!B:B,MATCH(A2218,'TOL2008'!A:A,0))</f>
        <v>85320</v>
      </c>
      <c r="J2218" s="126" t="str">
        <f>INDEX(Pääluokka!$H$2:$H$100,MATCH(VALUE(LEFT(Taulukko1[[#This Row],[TOL2008]],2)),Pääluokka!$G$2:$G$100,0))</f>
        <v>Koulutus</v>
      </c>
      <c r="K2218" s="126" t="str">
        <f>INDEX(Pääluokka!$I$2:$I$100,MATCH(VALUE(LEFT(Taulukko1[[#This Row],[TOL2008]],2)),Pääluokka!$G$2:$G$100,0))</f>
        <v>Muut toimialat (O-Q, T-X)</v>
      </c>
      <c r="L2218" s="41">
        <f t="shared" si="340"/>
        <v>61</v>
      </c>
      <c r="M2218" s="43">
        <f t="shared" si="341"/>
        <v>41262</v>
      </c>
      <c r="N2218" s="43">
        <f t="shared" si="342"/>
        <v>41323</v>
      </c>
      <c r="O2218" s="43">
        <f t="shared" si="343"/>
        <v>41244</v>
      </c>
      <c r="P2218" s="43">
        <f t="shared" si="344"/>
        <v>41306</v>
      </c>
      <c r="Q2218" s="41">
        <f t="shared" si="345"/>
        <v>2012</v>
      </c>
      <c r="R2218" s="41">
        <f t="shared" si="346"/>
        <v>2013</v>
      </c>
      <c r="S2218" s="43" t="str">
        <f>YEAR(Taulukko1[[#This Row],[Alku KK]])&amp;"Q"&amp;ROUNDDOWN((MONTH(Taulukko1[[#This Row],[Alku KK]])-1)/3+1,0)</f>
        <v>2012Q4</v>
      </c>
      <c r="T2218" s="43" t="str">
        <f>YEAR(Taulukko1[[#This Row],[Loppu KK]])&amp;"Q"&amp;ROUNDDOWN((MONTH(Taulukko1[[#This Row],[Loppu KK]])-1)/3+1,0)</f>
        <v>2013Q1</v>
      </c>
      <c r="U2218" s="66">
        <f>IF(COUNT(Taulukko1[[#This Row],[Neuvottelujen alaiset ]])=1,Taulukko1[[#This Row],[Neuvottelujen alaiset ]],Taulukko1[[#This Row],[Vähennystarve]])</f>
        <v>26</v>
      </c>
      <c r="V2218" s="44" t="str">
        <f t="shared" si="347"/>
        <v>NA</v>
      </c>
      <c r="W2218" s="44">
        <f t="shared" si="348"/>
        <v>0.15384615384615385</v>
      </c>
      <c r="X2218" s="44" t="str">
        <f t="shared" si="349"/>
        <v>NA</v>
      </c>
      <c r="Y2218" s="90" t="b">
        <f>AND(MONTH(Taulukko1[[#This Row],[Alku PVM]] )=6,DAY(Taulukko1[[#This Row],[Alku PVM]] )&gt;19)</f>
        <v>0</v>
      </c>
      <c r="Z2218" s="90" t="b">
        <f>AND(MONTH(Taulukko1[[#This Row],[Loppu PVM]] )=6,DAY(Taulukko1[[#This Row],[Loppu PVM]] )&gt;19)</f>
        <v>0</v>
      </c>
      <c r="AA2218" s="90" t="b">
        <f>OR(MONTH(Taulukko1[[#This Row],[Alku PVM]] )&lt;=5,AND(MONTH(Taulukko1[[#This Row],[Alku PVM]] )=6,DAY(Taulukko1[[#This Row],[Alku PVM]] )&lt;20))</f>
        <v>0</v>
      </c>
      <c r="AB2218" s="90" t="b">
        <f>OR(MONTH(Taulukko1[[#This Row],[Loppu PVM]])&lt;=5,AND(MONTH(Taulukko1[[#This Row],[Loppu PVM]] )=6,DAY(Taulukko1[[#This Row],[Loppu PVM]])&lt;20))</f>
        <v>1</v>
      </c>
      <c r="AC2218" s="90" t="b">
        <f>OR(MONTH(Taulukko1[[#This Row],[Alku PVM]] )&lt;=3,AND(MONTH(Taulukko1[[#This Row],[Alku PVM]] )=3))</f>
        <v>0</v>
      </c>
      <c r="AD2218" s="90" t="b">
        <f>OR(MONTH(Taulukko1[[#This Row],[Loppu PVM]] )&lt;=3,AND(MONTH(Taulukko1[[#This Row],[Loppu PVM]] )=3))</f>
        <v>1</v>
      </c>
      <c r="AE2218" s="90" t="b">
        <f>OR(MONTH(Taulukko1[[#This Row],[Alku PVM]] )&lt;=9,AND(MONTH(Taulukko1[[#This Row],[Alku PVM]] )=9))</f>
        <v>0</v>
      </c>
      <c r="AF2218" s="90" t="b">
        <f>OR(MONTH(Taulukko1[[#This Row],[Loppu PVM]])&lt;=9,AND(MONTH(Taulukko1[[#This Row],[Loppu PVM]] )=9))</f>
        <v>1</v>
      </c>
      <c r="AG2218" s="90" t="b">
        <f>OR(MONTH(Taulukko1[[#This Row],[Alku PVM]] )&lt;=6,AND(MONTH(Taulukko1[[#This Row],[Alku PVM]] )=6))</f>
        <v>0</v>
      </c>
      <c r="AH2218" s="90" t="b">
        <f>OR(MONTH(Taulukko1[[#This Row],[Loppu PVM]])&lt;=6,AND(MONTH(Taulukko1[[#This Row],[Loppu PVM]] )=6))</f>
        <v>1</v>
      </c>
    </row>
    <row r="2219" spans="1:34" ht="12.75" customHeight="1">
      <c r="A2219" s="21" t="s">
        <v>1279</v>
      </c>
      <c r="B2219" s="23">
        <v>41275</v>
      </c>
      <c r="C2219" s="21" t="s">
        <v>1278</v>
      </c>
      <c r="D2219" s="24">
        <v>90</v>
      </c>
      <c r="F2219" s="23">
        <v>41317</v>
      </c>
      <c r="G2219" s="24">
        <v>17</v>
      </c>
      <c r="H2219" s="22">
        <v>140</v>
      </c>
      <c r="I2219" s="126">
        <f>INDEX('TOL2008'!B:B,MATCH(A2219,'TOL2008'!A:A,0))</f>
        <v>71127</v>
      </c>
      <c r="J2219" s="126" t="str">
        <f>INDEX(Pääluokka!$H$2:$H$100,MATCH(VALUE(LEFT(Taulukko1[[#This Row],[TOL2008]],2)),Pääluokka!$G$2:$G$100,0))</f>
        <v>Ammatillinen, tieteellinen ja tekninen toiminta</v>
      </c>
      <c r="K2219" s="126" t="str">
        <f>INDEX(Pääluokka!$I$2:$I$100,MATCH(VALUE(LEFT(Taulukko1[[#This Row],[TOL2008]],2)),Pääluokka!$G$2:$G$100,0))</f>
        <v>Palvelualat (G-N, R, S)</v>
      </c>
      <c r="L2219" s="41">
        <f t="shared" si="340"/>
        <v>42</v>
      </c>
      <c r="M2219" s="43">
        <f t="shared" si="341"/>
        <v>41275</v>
      </c>
      <c r="N2219" s="43">
        <f t="shared" si="342"/>
        <v>41317</v>
      </c>
      <c r="O2219" s="43">
        <f t="shared" si="343"/>
        <v>41275</v>
      </c>
      <c r="P2219" s="43">
        <f t="shared" si="344"/>
        <v>41306</v>
      </c>
      <c r="Q2219" s="41">
        <f t="shared" si="345"/>
        <v>2013</v>
      </c>
      <c r="R2219" s="41">
        <f t="shared" si="346"/>
        <v>2013</v>
      </c>
      <c r="S2219" s="43" t="str">
        <f>YEAR(Taulukko1[[#This Row],[Alku KK]])&amp;"Q"&amp;ROUNDDOWN((MONTH(Taulukko1[[#This Row],[Alku KK]])-1)/3+1,0)</f>
        <v>2013Q1</v>
      </c>
      <c r="T2219" s="43" t="str">
        <f>YEAR(Taulukko1[[#This Row],[Loppu KK]])&amp;"Q"&amp;ROUNDDOWN((MONTH(Taulukko1[[#This Row],[Loppu KK]])-1)/3+1,0)</f>
        <v>2013Q1</v>
      </c>
      <c r="U2219" s="66">
        <f>IF(COUNT(Taulukko1[[#This Row],[Neuvottelujen alaiset ]])=1,Taulukko1[[#This Row],[Neuvottelujen alaiset ]],Taulukko1[[#This Row],[Vähennystarve]])</f>
        <v>140</v>
      </c>
      <c r="V2219" s="44" t="str">
        <f t="shared" si="347"/>
        <v>NA</v>
      </c>
      <c r="W2219" s="44">
        <f t="shared" si="348"/>
        <v>0.12142857142857143</v>
      </c>
      <c r="X2219" s="44" t="str">
        <f t="shared" si="349"/>
        <v>NA</v>
      </c>
      <c r="Y2219" s="90" t="b">
        <f>AND(MONTH(Taulukko1[[#This Row],[Alku PVM]] )=6,DAY(Taulukko1[[#This Row],[Alku PVM]] )&gt;19)</f>
        <v>0</v>
      </c>
      <c r="Z2219" s="90" t="b">
        <f>AND(MONTH(Taulukko1[[#This Row],[Loppu PVM]] )=6,DAY(Taulukko1[[#This Row],[Loppu PVM]] )&gt;19)</f>
        <v>0</v>
      </c>
      <c r="AA2219" s="90" t="b">
        <f>OR(MONTH(Taulukko1[[#This Row],[Alku PVM]] )&lt;=5,AND(MONTH(Taulukko1[[#This Row],[Alku PVM]] )=6,DAY(Taulukko1[[#This Row],[Alku PVM]] )&lt;20))</f>
        <v>1</v>
      </c>
      <c r="AB2219" s="90" t="b">
        <f>OR(MONTH(Taulukko1[[#This Row],[Loppu PVM]])&lt;=5,AND(MONTH(Taulukko1[[#This Row],[Loppu PVM]] )=6,DAY(Taulukko1[[#This Row],[Loppu PVM]])&lt;20))</f>
        <v>1</v>
      </c>
      <c r="AC2219" s="90" t="b">
        <f>OR(MONTH(Taulukko1[[#This Row],[Alku PVM]] )&lt;=3,AND(MONTH(Taulukko1[[#This Row],[Alku PVM]] )=3))</f>
        <v>1</v>
      </c>
      <c r="AD2219" s="90" t="b">
        <f>OR(MONTH(Taulukko1[[#This Row],[Loppu PVM]] )&lt;=3,AND(MONTH(Taulukko1[[#This Row],[Loppu PVM]] )=3))</f>
        <v>1</v>
      </c>
      <c r="AE2219" s="90" t="b">
        <f>OR(MONTH(Taulukko1[[#This Row],[Alku PVM]] )&lt;=9,AND(MONTH(Taulukko1[[#This Row],[Alku PVM]] )=9))</f>
        <v>1</v>
      </c>
      <c r="AF2219" s="90" t="b">
        <f>OR(MONTH(Taulukko1[[#This Row],[Loppu PVM]])&lt;=9,AND(MONTH(Taulukko1[[#This Row],[Loppu PVM]] )=9))</f>
        <v>1</v>
      </c>
      <c r="AG2219" s="90" t="b">
        <f>OR(MONTH(Taulukko1[[#This Row],[Alku PVM]] )&lt;=6,AND(MONTH(Taulukko1[[#This Row],[Alku PVM]] )=6))</f>
        <v>1</v>
      </c>
      <c r="AH2219" s="90" t="b">
        <f>OR(MONTH(Taulukko1[[#This Row],[Loppu PVM]])&lt;=6,AND(MONTH(Taulukko1[[#This Row],[Loppu PVM]] )=6))</f>
        <v>1</v>
      </c>
    </row>
    <row r="2220" spans="1:34" ht="12.75" customHeight="1">
      <c r="A2220" s="21" t="s">
        <v>468</v>
      </c>
      <c r="B2220" s="23">
        <v>41276</v>
      </c>
      <c r="C2220" s="21" t="s">
        <v>1155</v>
      </c>
      <c r="D2220" s="24" t="s">
        <v>25</v>
      </c>
      <c r="F2220" s="23">
        <v>41292</v>
      </c>
      <c r="G2220" s="24">
        <v>0</v>
      </c>
      <c r="H2220" s="22">
        <v>72</v>
      </c>
      <c r="I2220" s="126">
        <f>INDEX('TOL2008'!B:B,MATCH(A2220,'TOL2008'!A:A,0))</f>
        <v>26110</v>
      </c>
      <c r="J2220" s="126" t="str">
        <f>INDEX(Pääluokka!$H$2:$H$100,MATCH(VALUE(LEFT(Taulukko1[[#This Row],[TOL2008]],2)),Pääluokka!$G$2:$G$100,0))</f>
        <v>Teollisuus</v>
      </c>
      <c r="K2220" s="126" t="str">
        <f>INDEX(Pääluokka!$I$2:$I$100,MATCH(VALUE(LEFT(Taulukko1[[#This Row],[TOL2008]],2)),Pääluokka!$G$2:$G$100,0))</f>
        <v>Teollisuus (C-E)</v>
      </c>
      <c r="L2220" s="41">
        <f t="shared" si="340"/>
        <v>16</v>
      </c>
      <c r="M2220" s="43">
        <f t="shared" si="341"/>
        <v>41276</v>
      </c>
      <c r="N2220" s="43">
        <f t="shared" si="342"/>
        <v>41292</v>
      </c>
      <c r="O2220" s="43">
        <f t="shared" si="343"/>
        <v>41275</v>
      </c>
      <c r="P2220" s="43">
        <f t="shared" si="344"/>
        <v>41275</v>
      </c>
      <c r="Q2220" s="41">
        <f t="shared" si="345"/>
        <v>2013</v>
      </c>
      <c r="R2220" s="41">
        <f t="shared" si="346"/>
        <v>2013</v>
      </c>
      <c r="S2220" s="43" t="str">
        <f>YEAR(Taulukko1[[#This Row],[Alku KK]])&amp;"Q"&amp;ROUNDDOWN((MONTH(Taulukko1[[#This Row],[Alku KK]])-1)/3+1,0)</f>
        <v>2013Q1</v>
      </c>
      <c r="T2220" s="43" t="str">
        <f>YEAR(Taulukko1[[#This Row],[Loppu KK]])&amp;"Q"&amp;ROUNDDOWN((MONTH(Taulukko1[[#This Row],[Loppu KK]])-1)/3+1,0)</f>
        <v>2013Q1</v>
      </c>
      <c r="U2220" s="66">
        <f>IF(COUNT(Taulukko1[[#This Row],[Neuvottelujen alaiset ]])=1,Taulukko1[[#This Row],[Neuvottelujen alaiset ]],Taulukko1[[#This Row],[Vähennystarve]])</f>
        <v>72</v>
      </c>
      <c r="V2220" s="44" t="str">
        <f t="shared" si="347"/>
        <v>NA</v>
      </c>
      <c r="W2220" s="44">
        <f t="shared" si="348"/>
        <v>0</v>
      </c>
      <c r="X2220" s="44" t="str">
        <f t="shared" si="349"/>
        <v>NA</v>
      </c>
      <c r="Y2220" s="90" t="b">
        <f>AND(MONTH(Taulukko1[[#This Row],[Alku PVM]] )=6,DAY(Taulukko1[[#This Row],[Alku PVM]] )&gt;19)</f>
        <v>0</v>
      </c>
      <c r="Z2220" s="90" t="b">
        <f>AND(MONTH(Taulukko1[[#This Row],[Loppu PVM]] )=6,DAY(Taulukko1[[#This Row],[Loppu PVM]] )&gt;19)</f>
        <v>0</v>
      </c>
      <c r="AA2220" s="90" t="b">
        <f>OR(MONTH(Taulukko1[[#This Row],[Alku PVM]] )&lt;=5,AND(MONTH(Taulukko1[[#This Row],[Alku PVM]] )=6,DAY(Taulukko1[[#This Row],[Alku PVM]] )&lt;20))</f>
        <v>1</v>
      </c>
      <c r="AB2220" s="90" t="b">
        <f>OR(MONTH(Taulukko1[[#This Row],[Loppu PVM]])&lt;=5,AND(MONTH(Taulukko1[[#This Row],[Loppu PVM]] )=6,DAY(Taulukko1[[#This Row],[Loppu PVM]])&lt;20))</f>
        <v>1</v>
      </c>
      <c r="AC2220" s="90" t="b">
        <f>OR(MONTH(Taulukko1[[#This Row],[Alku PVM]] )&lt;=3,AND(MONTH(Taulukko1[[#This Row],[Alku PVM]] )=3))</f>
        <v>1</v>
      </c>
      <c r="AD2220" s="90" t="b">
        <f>OR(MONTH(Taulukko1[[#This Row],[Loppu PVM]] )&lt;=3,AND(MONTH(Taulukko1[[#This Row],[Loppu PVM]] )=3))</f>
        <v>1</v>
      </c>
      <c r="AE2220" s="90" t="b">
        <f>OR(MONTH(Taulukko1[[#This Row],[Alku PVM]] )&lt;=9,AND(MONTH(Taulukko1[[#This Row],[Alku PVM]] )=9))</f>
        <v>1</v>
      </c>
      <c r="AF2220" s="90" t="b">
        <f>OR(MONTH(Taulukko1[[#This Row],[Loppu PVM]])&lt;=9,AND(MONTH(Taulukko1[[#This Row],[Loppu PVM]] )=9))</f>
        <v>1</v>
      </c>
      <c r="AG2220" s="90" t="b">
        <f>OR(MONTH(Taulukko1[[#This Row],[Alku PVM]] )&lt;=6,AND(MONTH(Taulukko1[[#This Row],[Alku PVM]] )=6))</f>
        <v>1</v>
      </c>
      <c r="AH2220" s="90" t="b">
        <f>OR(MONTH(Taulukko1[[#This Row],[Loppu PVM]])&lt;=6,AND(MONTH(Taulukko1[[#This Row],[Loppu PVM]] )=6))</f>
        <v>1</v>
      </c>
    </row>
    <row r="2221" spans="1:34" ht="12.75" customHeight="1">
      <c r="A2221" t="s">
        <v>333</v>
      </c>
      <c r="B2221" s="23">
        <v>41276</v>
      </c>
      <c r="C2221" t="s">
        <v>1007</v>
      </c>
      <c r="D2221" s="5">
        <v>635</v>
      </c>
      <c r="F2221" s="4">
        <v>41295</v>
      </c>
      <c r="G2221" s="5">
        <v>0</v>
      </c>
      <c r="H2221" s="22">
        <v>635</v>
      </c>
      <c r="I2221" s="126">
        <f>INDEX('TOL2008'!B:B,MATCH(A2221,'TOL2008'!A:A,0))</f>
        <v>28150</v>
      </c>
      <c r="J2221" s="126" t="str">
        <f>INDEX(Pääluokka!$H$2:$H$100,MATCH(VALUE(LEFT(Taulukko1[[#This Row],[TOL2008]],2)),Pääluokka!$G$2:$G$100,0))</f>
        <v>Teollisuus</v>
      </c>
      <c r="K2221" s="126" t="str">
        <f>INDEX(Pääluokka!$I$2:$I$100,MATCH(VALUE(LEFT(Taulukko1[[#This Row],[TOL2008]],2)),Pääluokka!$G$2:$G$100,0))</f>
        <v>Teollisuus (C-E)</v>
      </c>
      <c r="L2221" s="41">
        <f t="shared" si="340"/>
        <v>19</v>
      </c>
      <c r="M2221" s="43">
        <f t="shared" si="341"/>
        <v>41276</v>
      </c>
      <c r="N2221" s="43">
        <f t="shared" si="342"/>
        <v>41295</v>
      </c>
      <c r="O2221" s="43">
        <f t="shared" si="343"/>
        <v>41275</v>
      </c>
      <c r="P2221" s="43">
        <f t="shared" si="344"/>
        <v>41275</v>
      </c>
      <c r="Q2221" s="41">
        <f t="shared" si="345"/>
        <v>2013</v>
      </c>
      <c r="R2221" s="41">
        <f t="shared" si="346"/>
        <v>2013</v>
      </c>
      <c r="S2221" s="43" t="str">
        <f>YEAR(Taulukko1[[#This Row],[Alku KK]])&amp;"Q"&amp;ROUNDDOWN((MONTH(Taulukko1[[#This Row],[Alku KK]])-1)/3+1,0)</f>
        <v>2013Q1</v>
      </c>
      <c r="T2221" s="43" t="str">
        <f>YEAR(Taulukko1[[#This Row],[Loppu KK]])&amp;"Q"&amp;ROUNDDOWN((MONTH(Taulukko1[[#This Row],[Loppu KK]])-1)/3+1,0)</f>
        <v>2013Q1</v>
      </c>
      <c r="U2221" s="66">
        <f>IF(COUNT(Taulukko1[[#This Row],[Neuvottelujen alaiset ]])=1,Taulukko1[[#This Row],[Neuvottelujen alaiset ]],Taulukko1[[#This Row],[Vähennystarve]])</f>
        <v>635</v>
      </c>
      <c r="V2221" s="44" t="str">
        <f t="shared" si="347"/>
        <v>NA</v>
      </c>
      <c r="W2221" s="44">
        <f t="shared" si="348"/>
        <v>0</v>
      </c>
      <c r="X2221" s="44" t="str">
        <f t="shared" si="349"/>
        <v>NA</v>
      </c>
      <c r="Y2221" s="90" t="b">
        <f>AND(MONTH(Taulukko1[[#This Row],[Alku PVM]] )=6,DAY(Taulukko1[[#This Row],[Alku PVM]] )&gt;19)</f>
        <v>0</v>
      </c>
      <c r="Z2221" s="90" t="b">
        <f>AND(MONTH(Taulukko1[[#This Row],[Loppu PVM]] )=6,DAY(Taulukko1[[#This Row],[Loppu PVM]] )&gt;19)</f>
        <v>0</v>
      </c>
      <c r="AA2221" s="90" t="b">
        <f>OR(MONTH(Taulukko1[[#This Row],[Alku PVM]] )&lt;=5,AND(MONTH(Taulukko1[[#This Row],[Alku PVM]] )=6,DAY(Taulukko1[[#This Row],[Alku PVM]] )&lt;20))</f>
        <v>1</v>
      </c>
      <c r="AB2221" s="90" t="b">
        <f>OR(MONTH(Taulukko1[[#This Row],[Loppu PVM]])&lt;=5,AND(MONTH(Taulukko1[[#This Row],[Loppu PVM]] )=6,DAY(Taulukko1[[#This Row],[Loppu PVM]])&lt;20))</f>
        <v>1</v>
      </c>
      <c r="AC2221" s="90" t="b">
        <f>OR(MONTH(Taulukko1[[#This Row],[Alku PVM]] )&lt;=3,AND(MONTH(Taulukko1[[#This Row],[Alku PVM]] )=3))</f>
        <v>1</v>
      </c>
      <c r="AD2221" s="90" t="b">
        <f>OR(MONTH(Taulukko1[[#This Row],[Loppu PVM]] )&lt;=3,AND(MONTH(Taulukko1[[#This Row],[Loppu PVM]] )=3))</f>
        <v>1</v>
      </c>
      <c r="AE2221" s="90" t="b">
        <f>OR(MONTH(Taulukko1[[#This Row],[Alku PVM]] )&lt;=9,AND(MONTH(Taulukko1[[#This Row],[Alku PVM]] )=9))</f>
        <v>1</v>
      </c>
      <c r="AF2221" s="90" t="b">
        <f>OR(MONTH(Taulukko1[[#This Row],[Loppu PVM]])&lt;=9,AND(MONTH(Taulukko1[[#This Row],[Loppu PVM]] )=9))</f>
        <v>1</v>
      </c>
      <c r="AG2221" s="90" t="b">
        <f>OR(MONTH(Taulukko1[[#This Row],[Alku PVM]] )&lt;=6,AND(MONTH(Taulukko1[[#This Row],[Alku PVM]] )=6))</f>
        <v>1</v>
      </c>
      <c r="AH2221" s="90" t="b">
        <f>OR(MONTH(Taulukko1[[#This Row],[Loppu PVM]])&lt;=6,AND(MONTH(Taulukko1[[#This Row],[Loppu PVM]] )=6))</f>
        <v>1</v>
      </c>
    </row>
    <row r="2222" spans="1:34" ht="12.75" customHeight="1">
      <c r="A2222" s="21" t="s">
        <v>227</v>
      </c>
      <c r="B2222" s="23">
        <v>41276</v>
      </c>
      <c r="C2222" s="21" t="s">
        <v>899</v>
      </c>
      <c r="D2222" s="24">
        <v>69</v>
      </c>
      <c r="F2222" s="23">
        <v>41320</v>
      </c>
      <c r="G2222" s="24">
        <v>0</v>
      </c>
      <c r="H2222" s="22">
        <v>69</v>
      </c>
      <c r="I2222" s="126">
        <f>INDEX('TOL2008'!B:B,MATCH(A2222,'TOL2008'!A:A,0))</f>
        <v>24100</v>
      </c>
      <c r="J2222" s="126" t="str">
        <f>INDEX(Pääluokka!$H$2:$H$100,MATCH(VALUE(LEFT(Taulukko1[[#This Row],[TOL2008]],2)),Pääluokka!$G$2:$G$100,0))</f>
        <v>Teollisuus</v>
      </c>
      <c r="K2222" s="126" t="str">
        <f>INDEX(Pääluokka!$I$2:$I$100,MATCH(VALUE(LEFT(Taulukko1[[#This Row],[TOL2008]],2)),Pääluokka!$G$2:$G$100,0))</f>
        <v>Teollisuus (C-E)</v>
      </c>
      <c r="L2222" s="41">
        <f t="shared" si="340"/>
        <v>44</v>
      </c>
      <c r="M2222" s="43">
        <f t="shared" si="341"/>
        <v>41276</v>
      </c>
      <c r="N2222" s="43">
        <f t="shared" si="342"/>
        <v>41320</v>
      </c>
      <c r="O2222" s="43">
        <f t="shared" si="343"/>
        <v>41275</v>
      </c>
      <c r="P2222" s="43">
        <f t="shared" si="344"/>
        <v>41306</v>
      </c>
      <c r="Q2222" s="41">
        <f t="shared" si="345"/>
        <v>2013</v>
      </c>
      <c r="R2222" s="41">
        <f t="shared" si="346"/>
        <v>2013</v>
      </c>
      <c r="S2222" s="43" t="str">
        <f>YEAR(Taulukko1[[#This Row],[Alku KK]])&amp;"Q"&amp;ROUNDDOWN((MONTH(Taulukko1[[#This Row],[Alku KK]])-1)/3+1,0)</f>
        <v>2013Q1</v>
      </c>
      <c r="T2222" s="43" t="str">
        <f>YEAR(Taulukko1[[#This Row],[Loppu KK]])&amp;"Q"&amp;ROUNDDOWN((MONTH(Taulukko1[[#This Row],[Loppu KK]])-1)/3+1,0)</f>
        <v>2013Q1</v>
      </c>
      <c r="U2222" s="66">
        <f>IF(COUNT(Taulukko1[[#This Row],[Neuvottelujen alaiset ]])=1,Taulukko1[[#This Row],[Neuvottelujen alaiset ]],Taulukko1[[#This Row],[Vähennystarve]])</f>
        <v>69</v>
      </c>
      <c r="V2222" s="44" t="str">
        <f t="shared" si="347"/>
        <v>NA</v>
      </c>
      <c r="W2222" s="44">
        <f t="shared" si="348"/>
        <v>0</v>
      </c>
      <c r="X2222" s="44" t="str">
        <f t="shared" si="349"/>
        <v>NA</v>
      </c>
      <c r="Y2222" s="90" t="b">
        <f>AND(MONTH(Taulukko1[[#This Row],[Alku PVM]] )=6,DAY(Taulukko1[[#This Row],[Alku PVM]] )&gt;19)</f>
        <v>0</v>
      </c>
      <c r="Z2222" s="90" t="b">
        <f>AND(MONTH(Taulukko1[[#This Row],[Loppu PVM]] )=6,DAY(Taulukko1[[#This Row],[Loppu PVM]] )&gt;19)</f>
        <v>0</v>
      </c>
      <c r="AA2222" s="90" t="b">
        <f>OR(MONTH(Taulukko1[[#This Row],[Alku PVM]] )&lt;=5,AND(MONTH(Taulukko1[[#This Row],[Alku PVM]] )=6,DAY(Taulukko1[[#This Row],[Alku PVM]] )&lt;20))</f>
        <v>1</v>
      </c>
      <c r="AB2222" s="90" t="b">
        <f>OR(MONTH(Taulukko1[[#This Row],[Loppu PVM]])&lt;=5,AND(MONTH(Taulukko1[[#This Row],[Loppu PVM]] )=6,DAY(Taulukko1[[#This Row],[Loppu PVM]])&lt;20))</f>
        <v>1</v>
      </c>
      <c r="AC2222" s="90" t="b">
        <f>OR(MONTH(Taulukko1[[#This Row],[Alku PVM]] )&lt;=3,AND(MONTH(Taulukko1[[#This Row],[Alku PVM]] )=3))</f>
        <v>1</v>
      </c>
      <c r="AD2222" s="90" t="b">
        <f>OR(MONTH(Taulukko1[[#This Row],[Loppu PVM]] )&lt;=3,AND(MONTH(Taulukko1[[#This Row],[Loppu PVM]] )=3))</f>
        <v>1</v>
      </c>
      <c r="AE2222" s="90" t="b">
        <f>OR(MONTH(Taulukko1[[#This Row],[Alku PVM]] )&lt;=9,AND(MONTH(Taulukko1[[#This Row],[Alku PVM]] )=9))</f>
        <v>1</v>
      </c>
      <c r="AF2222" s="90" t="b">
        <f>OR(MONTH(Taulukko1[[#This Row],[Loppu PVM]])&lt;=9,AND(MONTH(Taulukko1[[#This Row],[Loppu PVM]] )=9))</f>
        <v>1</v>
      </c>
      <c r="AG2222" s="90" t="b">
        <f>OR(MONTH(Taulukko1[[#This Row],[Alku PVM]] )&lt;=6,AND(MONTH(Taulukko1[[#This Row],[Alku PVM]] )=6))</f>
        <v>1</v>
      </c>
      <c r="AH2222" s="90" t="b">
        <f>OR(MONTH(Taulukko1[[#This Row],[Loppu PVM]])&lt;=6,AND(MONTH(Taulukko1[[#This Row],[Loppu PVM]] )=6))</f>
        <v>1</v>
      </c>
    </row>
    <row r="2223" spans="1:34" ht="12.75" customHeight="1">
      <c r="A2223" t="s">
        <v>1205</v>
      </c>
      <c r="B2223" s="23">
        <v>41277</v>
      </c>
      <c r="C2223" t="s">
        <v>1206</v>
      </c>
      <c r="D2223" s="5">
        <v>5</v>
      </c>
      <c r="E2223" s="62">
        <v>10</v>
      </c>
      <c r="F2223" s="4">
        <v>41320</v>
      </c>
      <c r="G2223" s="5">
        <v>2</v>
      </c>
      <c r="H2223" s="22">
        <v>190</v>
      </c>
      <c r="I2223" s="126">
        <f>INDEX('TOL2008'!B:B,MATCH(A2223,'TOL2008'!A:A,0))</f>
        <v>18120</v>
      </c>
      <c r="J2223" s="126" t="str">
        <f>INDEX(Pääluokka!$H$2:$H$100,MATCH(VALUE(LEFT(Taulukko1[[#This Row],[TOL2008]],2)),Pääluokka!$G$2:$G$100,0))</f>
        <v>Teollisuus</v>
      </c>
      <c r="K2223" s="126" t="str">
        <f>INDEX(Pääluokka!$I$2:$I$100,MATCH(VALUE(LEFT(Taulukko1[[#This Row],[TOL2008]],2)),Pääluokka!$G$2:$G$100,0))</f>
        <v>Teollisuus (C-E)</v>
      </c>
      <c r="L2223" s="41">
        <f t="shared" si="340"/>
        <v>43</v>
      </c>
      <c r="M2223" s="43">
        <f t="shared" si="341"/>
        <v>41277</v>
      </c>
      <c r="N2223" s="43">
        <f t="shared" si="342"/>
        <v>41320</v>
      </c>
      <c r="O2223" s="43">
        <f t="shared" si="343"/>
        <v>41275</v>
      </c>
      <c r="P2223" s="43">
        <f t="shared" si="344"/>
        <v>41306</v>
      </c>
      <c r="Q2223" s="41">
        <f t="shared" si="345"/>
        <v>2013</v>
      </c>
      <c r="R2223" s="41">
        <f t="shared" si="346"/>
        <v>2013</v>
      </c>
      <c r="S2223" s="43" t="str">
        <f>YEAR(Taulukko1[[#This Row],[Alku KK]])&amp;"Q"&amp;ROUNDDOWN((MONTH(Taulukko1[[#This Row],[Alku KK]])-1)/3+1,0)</f>
        <v>2013Q1</v>
      </c>
      <c r="T2223" s="43" t="str">
        <f>YEAR(Taulukko1[[#This Row],[Loppu KK]])&amp;"Q"&amp;ROUNDDOWN((MONTH(Taulukko1[[#This Row],[Loppu KK]])-1)/3+1,0)</f>
        <v>2013Q1</v>
      </c>
      <c r="U2223" s="66">
        <f>IF(COUNT(Taulukko1[[#This Row],[Neuvottelujen alaiset ]])=1,Taulukko1[[#This Row],[Neuvottelujen alaiset ]],Taulukko1[[#This Row],[Vähennystarve]])</f>
        <v>190</v>
      </c>
      <c r="V2223" s="44">
        <f t="shared" si="347"/>
        <v>5.2631578947368418E-2</v>
      </c>
      <c r="W2223" s="44">
        <f t="shared" si="348"/>
        <v>1.0526315789473684E-2</v>
      </c>
      <c r="X2223" s="44">
        <f t="shared" si="349"/>
        <v>0.2</v>
      </c>
      <c r="Y2223" s="90" t="b">
        <f>AND(MONTH(Taulukko1[[#This Row],[Alku PVM]] )=6,DAY(Taulukko1[[#This Row],[Alku PVM]] )&gt;19)</f>
        <v>0</v>
      </c>
      <c r="Z2223" s="90" t="b">
        <f>AND(MONTH(Taulukko1[[#This Row],[Loppu PVM]] )=6,DAY(Taulukko1[[#This Row],[Loppu PVM]] )&gt;19)</f>
        <v>0</v>
      </c>
      <c r="AA2223" s="90" t="b">
        <f>OR(MONTH(Taulukko1[[#This Row],[Alku PVM]] )&lt;=5,AND(MONTH(Taulukko1[[#This Row],[Alku PVM]] )=6,DAY(Taulukko1[[#This Row],[Alku PVM]] )&lt;20))</f>
        <v>1</v>
      </c>
      <c r="AB2223" s="90" t="b">
        <f>OR(MONTH(Taulukko1[[#This Row],[Loppu PVM]])&lt;=5,AND(MONTH(Taulukko1[[#This Row],[Loppu PVM]] )=6,DAY(Taulukko1[[#This Row],[Loppu PVM]])&lt;20))</f>
        <v>1</v>
      </c>
      <c r="AC2223" s="90" t="b">
        <f>OR(MONTH(Taulukko1[[#This Row],[Alku PVM]] )&lt;=3,AND(MONTH(Taulukko1[[#This Row],[Alku PVM]] )=3))</f>
        <v>1</v>
      </c>
      <c r="AD2223" s="90" t="b">
        <f>OR(MONTH(Taulukko1[[#This Row],[Loppu PVM]] )&lt;=3,AND(MONTH(Taulukko1[[#This Row],[Loppu PVM]] )=3))</f>
        <v>1</v>
      </c>
      <c r="AE2223" s="90" t="b">
        <f>OR(MONTH(Taulukko1[[#This Row],[Alku PVM]] )&lt;=9,AND(MONTH(Taulukko1[[#This Row],[Alku PVM]] )=9))</f>
        <v>1</v>
      </c>
      <c r="AF2223" s="90" t="b">
        <f>OR(MONTH(Taulukko1[[#This Row],[Loppu PVM]])&lt;=9,AND(MONTH(Taulukko1[[#This Row],[Loppu PVM]] )=9))</f>
        <v>1</v>
      </c>
      <c r="AG2223" s="90" t="b">
        <f>OR(MONTH(Taulukko1[[#This Row],[Alku PVM]] )&lt;=6,AND(MONTH(Taulukko1[[#This Row],[Alku PVM]] )=6))</f>
        <v>1</v>
      </c>
      <c r="AH2223" s="90" t="b">
        <f>OR(MONTH(Taulukko1[[#This Row],[Loppu PVM]])&lt;=6,AND(MONTH(Taulukko1[[#This Row],[Loppu PVM]] )=6))</f>
        <v>1</v>
      </c>
    </row>
    <row r="2224" spans="1:34" ht="12.75" customHeight="1">
      <c r="A2224" t="s">
        <v>509</v>
      </c>
      <c r="B2224" s="23">
        <v>41277</v>
      </c>
      <c r="C2224" t="s">
        <v>1203</v>
      </c>
      <c r="D2224" s="5" t="s">
        <v>25</v>
      </c>
      <c r="E2224" s="62">
        <v>144</v>
      </c>
      <c r="F2224" s="4">
        <v>41320</v>
      </c>
      <c r="G2224" s="5">
        <v>92</v>
      </c>
      <c r="H2224" s="22">
        <v>400</v>
      </c>
      <c r="I2224" s="126">
        <f>INDEX('TOL2008'!B:B,MATCH(A2224,'TOL2008'!A:A,0))</f>
        <v>25110</v>
      </c>
      <c r="J2224" s="126" t="str">
        <f>INDEX(Pääluokka!$H$2:$H$100,MATCH(VALUE(LEFT(Taulukko1[[#This Row],[TOL2008]],2)),Pääluokka!$G$2:$G$100,0))</f>
        <v>Teollisuus</v>
      </c>
      <c r="K2224" s="126" t="str">
        <f>INDEX(Pääluokka!$I$2:$I$100,MATCH(VALUE(LEFT(Taulukko1[[#This Row],[TOL2008]],2)),Pääluokka!$G$2:$G$100,0))</f>
        <v>Teollisuus (C-E)</v>
      </c>
      <c r="L2224" s="41">
        <f t="shared" si="340"/>
        <v>43</v>
      </c>
      <c r="M2224" s="43">
        <f t="shared" si="341"/>
        <v>41277</v>
      </c>
      <c r="N2224" s="43">
        <f t="shared" si="342"/>
        <v>41320</v>
      </c>
      <c r="O2224" s="43">
        <f t="shared" si="343"/>
        <v>41275</v>
      </c>
      <c r="P2224" s="43">
        <f t="shared" si="344"/>
        <v>41306</v>
      </c>
      <c r="Q2224" s="41">
        <f t="shared" si="345"/>
        <v>2013</v>
      </c>
      <c r="R2224" s="41">
        <f t="shared" si="346"/>
        <v>2013</v>
      </c>
      <c r="S2224" s="43" t="str">
        <f>YEAR(Taulukko1[[#This Row],[Alku KK]])&amp;"Q"&amp;ROUNDDOWN((MONTH(Taulukko1[[#This Row],[Alku KK]])-1)/3+1,0)</f>
        <v>2013Q1</v>
      </c>
      <c r="T2224" s="43" t="str">
        <f>YEAR(Taulukko1[[#This Row],[Loppu KK]])&amp;"Q"&amp;ROUNDDOWN((MONTH(Taulukko1[[#This Row],[Loppu KK]])-1)/3+1,0)</f>
        <v>2013Q1</v>
      </c>
      <c r="U2224" s="66">
        <f>IF(COUNT(Taulukko1[[#This Row],[Neuvottelujen alaiset ]])=1,Taulukko1[[#This Row],[Neuvottelujen alaiset ]],Taulukko1[[#This Row],[Vähennystarve]])</f>
        <v>400</v>
      </c>
      <c r="V2224" s="44">
        <f t="shared" si="347"/>
        <v>0.36</v>
      </c>
      <c r="W2224" s="44">
        <f t="shared" si="348"/>
        <v>0.23</v>
      </c>
      <c r="X2224" s="44">
        <f t="shared" si="349"/>
        <v>0.63888888888888884</v>
      </c>
      <c r="Y2224" s="90" t="b">
        <f>AND(MONTH(Taulukko1[[#This Row],[Alku PVM]] )=6,DAY(Taulukko1[[#This Row],[Alku PVM]] )&gt;19)</f>
        <v>0</v>
      </c>
      <c r="Z2224" s="90" t="b">
        <f>AND(MONTH(Taulukko1[[#This Row],[Loppu PVM]] )=6,DAY(Taulukko1[[#This Row],[Loppu PVM]] )&gt;19)</f>
        <v>0</v>
      </c>
      <c r="AA2224" s="90" t="b">
        <f>OR(MONTH(Taulukko1[[#This Row],[Alku PVM]] )&lt;=5,AND(MONTH(Taulukko1[[#This Row],[Alku PVM]] )=6,DAY(Taulukko1[[#This Row],[Alku PVM]] )&lt;20))</f>
        <v>1</v>
      </c>
      <c r="AB2224" s="90" t="b">
        <f>OR(MONTH(Taulukko1[[#This Row],[Loppu PVM]])&lt;=5,AND(MONTH(Taulukko1[[#This Row],[Loppu PVM]] )=6,DAY(Taulukko1[[#This Row],[Loppu PVM]])&lt;20))</f>
        <v>1</v>
      </c>
      <c r="AC2224" s="90" t="b">
        <f>OR(MONTH(Taulukko1[[#This Row],[Alku PVM]] )&lt;=3,AND(MONTH(Taulukko1[[#This Row],[Alku PVM]] )=3))</f>
        <v>1</v>
      </c>
      <c r="AD2224" s="90" t="b">
        <f>OR(MONTH(Taulukko1[[#This Row],[Loppu PVM]] )&lt;=3,AND(MONTH(Taulukko1[[#This Row],[Loppu PVM]] )=3))</f>
        <v>1</v>
      </c>
      <c r="AE2224" s="90" t="b">
        <f>OR(MONTH(Taulukko1[[#This Row],[Alku PVM]] )&lt;=9,AND(MONTH(Taulukko1[[#This Row],[Alku PVM]] )=9))</f>
        <v>1</v>
      </c>
      <c r="AF2224" s="90" t="b">
        <f>OR(MONTH(Taulukko1[[#This Row],[Loppu PVM]])&lt;=9,AND(MONTH(Taulukko1[[#This Row],[Loppu PVM]] )=9))</f>
        <v>1</v>
      </c>
      <c r="AG2224" s="90" t="b">
        <f>OR(MONTH(Taulukko1[[#This Row],[Alku PVM]] )&lt;=6,AND(MONTH(Taulukko1[[#This Row],[Alku PVM]] )=6))</f>
        <v>1</v>
      </c>
      <c r="AH2224" s="90" t="b">
        <f>OR(MONTH(Taulukko1[[#This Row],[Loppu PVM]])&lt;=6,AND(MONTH(Taulukko1[[#This Row],[Loppu PVM]] )=6))</f>
        <v>1</v>
      </c>
    </row>
    <row r="2225" spans="1:34" ht="12.75" customHeight="1">
      <c r="A2225" t="s">
        <v>1085</v>
      </c>
      <c r="B2225" s="23">
        <v>41277</v>
      </c>
      <c r="C2225" t="s">
        <v>1086</v>
      </c>
      <c r="D2225" s="5">
        <v>350</v>
      </c>
      <c r="E2225" s="62">
        <v>35</v>
      </c>
      <c r="F2225" s="4">
        <v>41330</v>
      </c>
      <c r="G2225" s="5">
        <v>20</v>
      </c>
      <c r="H2225" s="22">
        <v>350</v>
      </c>
      <c r="I2225" s="126">
        <f>INDEX('TOL2008'!B:B,MATCH(A2225,'TOL2008'!A:A,0))</f>
        <v>28220</v>
      </c>
      <c r="J2225" s="126" t="str">
        <f>INDEX(Pääluokka!$H$2:$H$100,MATCH(VALUE(LEFT(Taulukko1[[#This Row],[TOL2008]],2)),Pääluokka!$G$2:$G$100,0))</f>
        <v>Teollisuus</v>
      </c>
      <c r="K2225" s="126" t="str">
        <f>INDEX(Pääluokka!$I$2:$I$100,MATCH(VALUE(LEFT(Taulukko1[[#This Row],[TOL2008]],2)),Pääluokka!$G$2:$G$100,0))</f>
        <v>Teollisuus (C-E)</v>
      </c>
      <c r="L2225" s="41">
        <f t="shared" si="340"/>
        <v>53</v>
      </c>
      <c r="M2225" s="43">
        <f t="shared" si="341"/>
        <v>41277</v>
      </c>
      <c r="N2225" s="43">
        <f t="shared" si="342"/>
        <v>41330</v>
      </c>
      <c r="O2225" s="43">
        <f t="shared" si="343"/>
        <v>41275</v>
      </c>
      <c r="P2225" s="43">
        <f t="shared" si="344"/>
        <v>41306</v>
      </c>
      <c r="Q2225" s="41">
        <f t="shared" si="345"/>
        <v>2013</v>
      </c>
      <c r="R2225" s="41">
        <f t="shared" si="346"/>
        <v>2013</v>
      </c>
      <c r="S2225" s="43" t="str">
        <f>YEAR(Taulukko1[[#This Row],[Alku KK]])&amp;"Q"&amp;ROUNDDOWN((MONTH(Taulukko1[[#This Row],[Alku KK]])-1)/3+1,0)</f>
        <v>2013Q1</v>
      </c>
      <c r="T2225" s="43" t="str">
        <f>YEAR(Taulukko1[[#This Row],[Loppu KK]])&amp;"Q"&amp;ROUNDDOWN((MONTH(Taulukko1[[#This Row],[Loppu KK]])-1)/3+1,0)</f>
        <v>2013Q1</v>
      </c>
      <c r="U2225" s="66">
        <f>IF(COUNT(Taulukko1[[#This Row],[Neuvottelujen alaiset ]])=1,Taulukko1[[#This Row],[Neuvottelujen alaiset ]],Taulukko1[[#This Row],[Vähennystarve]])</f>
        <v>350</v>
      </c>
      <c r="V2225" s="44">
        <f t="shared" si="347"/>
        <v>0.1</v>
      </c>
      <c r="W2225" s="44">
        <f t="shared" si="348"/>
        <v>5.7142857142857141E-2</v>
      </c>
      <c r="X2225" s="44">
        <f t="shared" si="349"/>
        <v>0.5714285714285714</v>
      </c>
      <c r="Y2225" s="90" t="b">
        <f>AND(MONTH(Taulukko1[[#This Row],[Alku PVM]] )=6,DAY(Taulukko1[[#This Row],[Alku PVM]] )&gt;19)</f>
        <v>0</v>
      </c>
      <c r="Z2225" s="90" t="b">
        <f>AND(MONTH(Taulukko1[[#This Row],[Loppu PVM]] )=6,DAY(Taulukko1[[#This Row],[Loppu PVM]] )&gt;19)</f>
        <v>0</v>
      </c>
      <c r="AA2225" s="90" t="b">
        <f>OR(MONTH(Taulukko1[[#This Row],[Alku PVM]] )&lt;=5,AND(MONTH(Taulukko1[[#This Row],[Alku PVM]] )=6,DAY(Taulukko1[[#This Row],[Alku PVM]] )&lt;20))</f>
        <v>1</v>
      </c>
      <c r="AB2225" s="90" t="b">
        <f>OR(MONTH(Taulukko1[[#This Row],[Loppu PVM]])&lt;=5,AND(MONTH(Taulukko1[[#This Row],[Loppu PVM]] )=6,DAY(Taulukko1[[#This Row],[Loppu PVM]])&lt;20))</f>
        <v>1</v>
      </c>
      <c r="AC2225" s="90" t="b">
        <f>OR(MONTH(Taulukko1[[#This Row],[Alku PVM]] )&lt;=3,AND(MONTH(Taulukko1[[#This Row],[Alku PVM]] )=3))</f>
        <v>1</v>
      </c>
      <c r="AD2225" s="90" t="b">
        <f>OR(MONTH(Taulukko1[[#This Row],[Loppu PVM]] )&lt;=3,AND(MONTH(Taulukko1[[#This Row],[Loppu PVM]] )=3))</f>
        <v>1</v>
      </c>
      <c r="AE2225" s="90" t="b">
        <f>OR(MONTH(Taulukko1[[#This Row],[Alku PVM]] )&lt;=9,AND(MONTH(Taulukko1[[#This Row],[Alku PVM]] )=9))</f>
        <v>1</v>
      </c>
      <c r="AF2225" s="90" t="b">
        <f>OR(MONTH(Taulukko1[[#This Row],[Loppu PVM]])&lt;=9,AND(MONTH(Taulukko1[[#This Row],[Loppu PVM]] )=9))</f>
        <v>1</v>
      </c>
      <c r="AG2225" s="90" t="b">
        <f>OR(MONTH(Taulukko1[[#This Row],[Alku PVM]] )&lt;=6,AND(MONTH(Taulukko1[[#This Row],[Alku PVM]] )=6))</f>
        <v>1</v>
      </c>
      <c r="AH2225" s="90" t="b">
        <f>OR(MONTH(Taulukko1[[#This Row],[Loppu PVM]])&lt;=6,AND(MONTH(Taulukko1[[#This Row],[Loppu PVM]] )=6))</f>
        <v>1</v>
      </c>
    </row>
    <row r="2226" spans="1:34" ht="12.75" customHeight="1">
      <c r="A2226" t="s">
        <v>737</v>
      </c>
      <c r="B2226" s="23">
        <v>41277</v>
      </c>
      <c r="C2226" t="s">
        <v>736</v>
      </c>
      <c r="D2226" s="5">
        <v>0</v>
      </c>
      <c r="E2226" s="62">
        <v>25</v>
      </c>
      <c r="F2226" s="4">
        <v>41334</v>
      </c>
      <c r="G2226" s="5">
        <v>17</v>
      </c>
      <c r="H2226" s="22">
        <v>100</v>
      </c>
      <c r="I2226" s="126">
        <f>INDEX('TOL2008'!B:B,MATCH(A2226,'TOL2008'!A:A,0))</f>
        <v>46691</v>
      </c>
      <c r="J2226" s="126" t="str">
        <f>INDEX(Pääluokka!$H$2:$H$100,MATCH(VALUE(LEFT(Taulukko1[[#This Row],[TOL2008]],2)),Pääluokka!$G$2:$G$100,0))</f>
        <v>Tukku- ja vähittäiskauppa; moottoriajoneuvojen ja moottoripyörien korjaus</v>
      </c>
      <c r="K2226" s="126" t="str">
        <f>INDEX(Pääluokka!$I$2:$I$100,MATCH(VALUE(LEFT(Taulukko1[[#This Row],[TOL2008]],2)),Pääluokka!$G$2:$G$100,0))</f>
        <v>Palvelualat (G-N, R, S)</v>
      </c>
      <c r="L2226" s="41">
        <f t="shared" si="340"/>
        <v>57</v>
      </c>
      <c r="M2226" s="43">
        <f t="shared" si="341"/>
        <v>41277</v>
      </c>
      <c r="N2226" s="43">
        <f t="shared" si="342"/>
        <v>41334</v>
      </c>
      <c r="O2226" s="43">
        <f t="shared" si="343"/>
        <v>41275</v>
      </c>
      <c r="P2226" s="43">
        <f t="shared" si="344"/>
        <v>41334</v>
      </c>
      <c r="Q2226" s="41">
        <f t="shared" si="345"/>
        <v>2013</v>
      </c>
      <c r="R2226" s="41">
        <f t="shared" si="346"/>
        <v>2013</v>
      </c>
      <c r="S2226" s="43" t="str">
        <f>YEAR(Taulukko1[[#This Row],[Alku KK]])&amp;"Q"&amp;ROUNDDOWN((MONTH(Taulukko1[[#This Row],[Alku KK]])-1)/3+1,0)</f>
        <v>2013Q1</v>
      </c>
      <c r="T2226" s="43" t="str">
        <f>YEAR(Taulukko1[[#This Row],[Loppu KK]])&amp;"Q"&amp;ROUNDDOWN((MONTH(Taulukko1[[#This Row],[Loppu KK]])-1)/3+1,0)</f>
        <v>2013Q1</v>
      </c>
      <c r="U2226" s="66">
        <f>IF(COUNT(Taulukko1[[#This Row],[Neuvottelujen alaiset ]])=1,Taulukko1[[#This Row],[Neuvottelujen alaiset ]],Taulukko1[[#This Row],[Vähennystarve]])</f>
        <v>100</v>
      </c>
      <c r="V2226" s="44">
        <f t="shared" si="347"/>
        <v>0.25</v>
      </c>
      <c r="W2226" s="44">
        <f t="shared" si="348"/>
        <v>0.17</v>
      </c>
      <c r="X2226" s="44">
        <f t="shared" si="349"/>
        <v>0.68</v>
      </c>
      <c r="Y2226" s="90" t="b">
        <f>AND(MONTH(Taulukko1[[#This Row],[Alku PVM]] )=6,DAY(Taulukko1[[#This Row],[Alku PVM]] )&gt;19)</f>
        <v>0</v>
      </c>
      <c r="Z2226" s="90" t="b">
        <f>AND(MONTH(Taulukko1[[#This Row],[Loppu PVM]] )=6,DAY(Taulukko1[[#This Row],[Loppu PVM]] )&gt;19)</f>
        <v>0</v>
      </c>
      <c r="AA2226" s="90" t="b">
        <f>OR(MONTH(Taulukko1[[#This Row],[Alku PVM]] )&lt;=5,AND(MONTH(Taulukko1[[#This Row],[Alku PVM]] )=6,DAY(Taulukko1[[#This Row],[Alku PVM]] )&lt;20))</f>
        <v>1</v>
      </c>
      <c r="AB2226" s="90" t="b">
        <f>OR(MONTH(Taulukko1[[#This Row],[Loppu PVM]])&lt;=5,AND(MONTH(Taulukko1[[#This Row],[Loppu PVM]] )=6,DAY(Taulukko1[[#This Row],[Loppu PVM]])&lt;20))</f>
        <v>1</v>
      </c>
      <c r="AC2226" s="90" t="b">
        <f>OR(MONTH(Taulukko1[[#This Row],[Alku PVM]] )&lt;=3,AND(MONTH(Taulukko1[[#This Row],[Alku PVM]] )=3))</f>
        <v>1</v>
      </c>
      <c r="AD2226" s="90" t="b">
        <f>OR(MONTH(Taulukko1[[#This Row],[Loppu PVM]] )&lt;=3,AND(MONTH(Taulukko1[[#This Row],[Loppu PVM]] )=3))</f>
        <v>1</v>
      </c>
      <c r="AE2226" s="90" t="b">
        <f>OR(MONTH(Taulukko1[[#This Row],[Alku PVM]] )&lt;=9,AND(MONTH(Taulukko1[[#This Row],[Alku PVM]] )=9))</f>
        <v>1</v>
      </c>
      <c r="AF2226" s="90" t="b">
        <f>OR(MONTH(Taulukko1[[#This Row],[Loppu PVM]])&lt;=9,AND(MONTH(Taulukko1[[#This Row],[Loppu PVM]] )=9))</f>
        <v>1</v>
      </c>
      <c r="AG2226" s="90" t="b">
        <f>OR(MONTH(Taulukko1[[#This Row],[Alku PVM]] )&lt;=6,AND(MONTH(Taulukko1[[#This Row],[Alku PVM]] )=6))</f>
        <v>1</v>
      </c>
      <c r="AH2226" s="90" t="b">
        <f>OR(MONTH(Taulukko1[[#This Row],[Loppu PVM]])&lt;=6,AND(MONTH(Taulukko1[[#This Row],[Loppu PVM]] )=6))</f>
        <v>1</v>
      </c>
    </row>
    <row r="2227" spans="1:34" ht="12.75" customHeight="1">
      <c r="A2227" s="21" t="s">
        <v>1191</v>
      </c>
      <c r="B2227" s="23">
        <v>41278</v>
      </c>
      <c r="C2227" t="s">
        <v>1190</v>
      </c>
      <c r="D2227" s="24"/>
      <c r="E2227" s="62">
        <v>48</v>
      </c>
      <c r="F2227" s="23">
        <v>41340</v>
      </c>
      <c r="G2227" s="24">
        <v>45</v>
      </c>
      <c r="H2227" s="22">
        <v>48</v>
      </c>
      <c r="I2227" s="126">
        <f>INDEX('TOL2008'!B:B,MATCH(A2227,'TOL2008'!A:A,0))</f>
        <v>17290</v>
      </c>
      <c r="J2227" s="126" t="str">
        <f>INDEX(Pääluokka!$H$2:$H$100,MATCH(VALUE(LEFT(Taulukko1[[#This Row],[TOL2008]],2)),Pääluokka!$G$2:$G$100,0))</f>
        <v>Teollisuus</v>
      </c>
      <c r="K2227" s="126" t="str">
        <f>INDEX(Pääluokka!$I$2:$I$100,MATCH(VALUE(LEFT(Taulukko1[[#This Row],[TOL2008]],2)),Pääluokka!$G$2:$G$100,0))</f>
        <v>Teollisuus (C-E)</v>
      </c>
      <c r="L2227" s="41">
        <f t="shared" si="340"/>
        <v>62</v>
      </c>
      <c r="M2227" s="43">
        <f t="shared" si="341"/>
        <v>41278</v>
      </c>
      <c r="N2227" s="43">
        <f t="shared" si="342"/>
        <v>41340</v>
      </c>
      <c r="O2227" s="43">
        <f t="shared" si="343"/>
        <v>41275</v>
      </c>
      <c r="P2227" s="43">
        <f t="shared" si="344"/>
        <v>41334</v>
      </c>
      <c r="Q2227" s="41">
        <f t="shared" si="345"/>
        <v>2013</v>
      </c>
      <c r="R2227" s="41">
        <f t="shared" si="346"/>
        <v>2013</v>
      </c>
      <c r="S2227" s="43" t="str">
        <f>YEAR(Taulukko1[[#This Row],[Alku KK]])&amp;"Q"&amp;ROUNDDOWN((MONTH(Taulukko1[[#This Row],[Alku KK]])-1)/3+1,0)</f>
        <v>2013Q1</v>
      </c>
      <c r="T2227" s="43" t="str">
        <f>YEAR(Taulukko1[[#This Row],[Loppu KK]])&amp;"Q"&amp;ROUNDDOWN((MONTH(Taulukko1[[#This Row],[Loppu KK]])-1)/3+1,0)</f>
        <v>2013Q1</v>
      </c>
      <c r="U2227" s="66">
        <f>IF(COUNT(Taulukko1[[#This Row],[Neuvottelujen alaiset ]])=1,Taulukko1[[#This Row],[Neuvottelujen alaiset ]],Taulukko1[[#This Row],[Vähennystarve]])</f>
        <v>48</v>
      </c>
      <c r="V2227" s="44">
        <f t="shared" si="347"/>
        <v>1</v>
      </c>
      <c r="W2227" s="44">
        <f t="shared" si="348"/>
        <v>0.9375</v>
      </c>
      <c r="X2227" s="44">
        <f t="shared" si="349"/>
        <v>0.9375</v>
      </c>
      <c r="Y2227" s="90" t="b">
        <f>AND(MONTH(Taulukko1[[#This Row],[Alku PVM]] )=6,DAY(Taulukko1[[#This Row],[Alku PVM]] )&gt;19)</f>
        <v>0</v>
      </c>
      <c r="Z2227" s="90" t="b">
        <f>AND(MONTH(Taulukko1[[#This Row],[Loppu PVM]] )=6,DAY(Taulukko1[[#This Row],[Loppu PVM]] )&gt;19)</f>
        <v>0</v>
      </c>
      <c r="AA2227" s="90" t="b">
        <f>OR(MONTH(Taulukko1[[#This Row],[Alku PVM]] )&lt;=5,AND(MONTH(Taulukko1[[#This Row],[Alku PVM]] )=6,DAY(Taulukko1[[#This Row],[Alku PVM]] )&lt;20))</f>
        <v>1</v>
      </c>
      <c r="AB2227" s="90" t="b">
        <f>OR(MONTH(Taulukko1[[#This Row],[Loppu PVM]])&lt;=5,AND(MONTH(Taulukko1[[#This Row],[Loppu PVM]] )=6,DAY(Taulukko1[[#This Row],[Loppu PVM]])&lt;20))</f>
        <v>1</v>
      </c>
      <c r="AC2227" s="90" t="b">
        <f>OR(MONTH(Taulukko1[[#This Row],[Alku PVM]] )&lt;=3,AND(MONTH(Taulukko1[[#This Row],[Alku PVM]] )=3))</f>
        <v>1</v>
      </c>
      <c r="AD2227" s="90" t="b">
        <f>OR(MONTH(Taulukko1[[#This Row],[Loppu PVM]] )&lt;=3,AND(MONTH(Taulukko1[[#This Row],[Loppu PVM]] )=3))</f>
        <v>1</v>
      </c>
      <c r="AE2227" s="90" t="b">
        <f>OR(MONTH(Taulukko1[[#This Row],[Alku PVM]] )&lt;=9,AND(MONTH(Taulukko1[[#This Row],[Alku PVM]] )=9))</f>
        <v>1</v>
      </c>
      <c r="AF2227" s="90" t="b">
        <f>OR(MONTH(Taulukko1[[#This Row],[Loppu PVM]])&lt;=9,AND(MONTH(Taulukko1[[#This Row],[Loppu PVM]] )=9))</f>
        <v>1</v>
      </c>
      <c r="AG2227" s="90" t="b">
        <f>OR(MONTH(Taulukko1[[#This Row],[Alku PVM]] )&lt;=6,AND(MONTH(Taulukko1[[#This Row],[Alku PVM]] )=6))</f>
        <v>1</v>
      </c>
      <c r="AH2227" s="90" t="b">
        <f>OR(MONTH(Taulukko1[[#This Row],[Loppu PVM]])&lt;=6,AND(MONTH(Taulukko1[[#This Row],[Loppu PVM]] )=6))</f>
        <v>1</v>
      </c>
    </row>
    <row r="2228" spans="1:34" ht="12.75" customHeight="1">
      <c r="A2228" t="s">
        <v>959</v>
      </c>
      <c r="B2228" s="23">
        <v>41278</v>
      </c>
      <c r="C2228" t="s">
        <v>958</v>
      </c>
      <c r="F2228" s="4"/>
      <c r="G2228" s="5"/>
      <c r="H2228" s="22">
        <v>30</v>
      </c>
      <c r="I2228" s="126">
        <f>INDEX('TOL2008'!B:B,MATCH(A2228,'TOL2008'!A:A,0))</f>
        <v>47113</v>
      </c>
      <c r="J2228" s="126" t="str">
        <f>INDEX(Pääluokka!$H$2:$H$100,MATCH(VALUE(LEFT(Taulukko1[[#This Row],[TOL2008]],2)),Pääluokka!$G$2:$G$100,0))</f>
        <v>Tukku- ja vähittäiskauppa; moottoriajoneuvojen ja moottoripyörien korjaus</v>
      </c>
      <c r="K2228" s="126" t="str">
        <f>INDEX(Pääluokka!$I$2:$I$100,MATCH(VALUE(LEFT(Taulukko1[[#This Row],[TOL2008]],2)),Pääluokka!$G$2:$G$100,0))</f>
        <v>Palvelualat (G-N, R, S)</v>
      </c>
      <c r="L2228" s="41" t="str">
        <f t="shared" si="340"/>
        <v>NA</v>
      </c>
      <c r="M2228" s="43">
        <f t="shared" si="341"/>
        <v>41278</v>
      </c>
      <c r="N2228" s="43">
        <f t="shared" si="342"/>
        <v>41329</v>
      </c>
      <c r="O2228" s="43">
        <f t="shared" si="343"/>
        <v>41275</v>
      </c>
      <c r="P2228" s="43">
        <f t="shared" si="344"/>
        <v>41306</v>
      </c>
      <c r="Q2228" s="41">
        <f t="shared" si="345"/>
        <v>2013</v>
      </c>
      <c r="R2228" s="41">
        <f t="shared" si="346"/>
        <v>2013</v>
      </c>
      <c r="S2228" s="43" t="str">
        <f>YEAR(Taulukko1[[#This Row],[Alku KK]])&amp;"Q"&amp;ROUNDDOWN((MONTH(Taulukko1[[#This Row],[Alku KK]])-1)/3+1,0)</f>
        <v>2013Q1</v>
      </c>
      <c r="T2228" s="43" t="str">
        <f>YEAR(Taulukko1[[#This Row],[Loppu KK]])&amp;"Q"&amp;ROUNDDOWN((MONTH(Taulukko1[[#This Row],[Loppu KK]])-1)/3+1,0)</f>
        <v>2013Q1</v>
      </c>
      <c r="U2228" s="66">
        <f>IF(COUNT(Taulukko1[[#This Row],[Neuvottelujen alaiset ]])=1,Taulukko1[[#This Row],[Neuvottelujen alaiset ]],Taulukko1[[#This Row],[Vähennystarve]])</f>
        <v>30</v>
      </c>
      <c r="V2228" s="44" t="str">
        <f t="shared" si="347"/>
        <v>NA</v>
      </c>
      <c r="W2228" s="44" t="str">
        <f t="shared" si="348"/>
        <v>NA</v>
      </c>
      <c r="X2228" s="44" t="str">
        <f t="shared" si="349"/>
        <v>NA</v>
      </c>
      <c r="Y2228" s="90" t="b">
        <f>AND(MONTH(Taulukko1[[#This Row],[Alku PVM]] )=6,DAY(Taulukko1[[#This Row],[Alku PVM]] )&gt;19)</f>
        <v>0</v>
      </c>
      <c r="Z2228" s="90" t="b">
        <f>AND(MONTH(Taulukko1[[#This Row],[Loppu PVM]] )=6,DAY(Taulukko1[[#This Row],[Loppu PVM]] )&gt;19)</f>
        <v>0</v>
      </c>
      <c r="AA2228" s="90" t="b">
        <f>OR(MONTH(Taulukko1[[#This Row],[Alku PVM]] )&lt;=5,AND(MONTH(Taulukko1[[#This Row],[Alku PVM]] )=6,DAY(Taulukko1[[#This Row],[Alku PVM]] )&lt;20))</f>
        <v>1</v>
      </c>
      <c r="AB2228" s="90" t="b">
        <f>OR(MONTH(Taulukko1[[#This Row],[Loppu PVM]])&lt;=5,AND(MONTH(Taulukko1[[#This Row],[Loppu PVM]] )=6,DAY(Taulukko1[[#This Row],[Loppu PVM]])&lt;20))</f>
        <v>1</v>
      </c>
      <c r="AC2228" s="90" t="b">
        <f>OR(MONTH(Taulukko1[[#This Row],[Alku PVM]] )&lt;=3,AND(MONTH(Taulukko1[[#This Row],[Alku PVM]] )=3))</f>
        <v>1</v>
      </c>
      <c r="AD2228" s="90" t="b">
        <f>OR(MONTH(Taulukko1[[#This Row],[Loppu PVM]] )&lt;=3,AND(MONTH(Taulukko1[[#This Row],[Loppu PVM]] )=3))</f>
        <v>1</v>
      </c>
      <c r="AE2228" s="90" t="b">
        <f>OR(MONTH(Taulukko1[[#This Row],[Alku PVM]] )&lt;=9,AND(MONTH(Taulukko1[[#This Row],[Alku PVM]] )=9))</f>
        <v>1</v>
      </c>
      <c r="AF2228" s="90" t="b">
        <f>OR(MONTH(Taulukko1[[#This Row],[Loppu PVM]])&lt;=9,AND(MONTH(Taulukko1[[#This Row],[Loppu PVM]] )=9))</f>
        <v>1</v>
      </c>
      <c r="AG2228" s="90" t="b">
        <f>OR(MONTH(Taulukko1[[#This Row],[Alku PVM]] )&lt;=6,AND(MONTH(Taulukko1[[#This Row],[Alku PVM]] )=6))</f>
        <v>1</v>
      </c>
      <c r="AH2228" s="90" t="b">
        <f>OR(MONTH(Taulukko1[[#This Row],[Loppu PVM]])&lt;=6,AND(MONTH(Taulukko1[[#This Row],[Loppu PVM]] )=6))</f>
        <v>1</v>
      </c>
    </row>
    <row r="2229" spans="1:34" ht="12.75" customHeight="1">
      <c r="A2229" t="s">
        <v>822</v>
      </c>
      <c r="B2229" s="23">
        <v>41278</v>
      </c>
      <c r="C2229" t="s">
        <v>821</v>
      </c>
      <c r="E2229" s="62">
        <v>700</v>
      </c>
      <c r="F2229" s="4">
        <v>41583</v>
      </c>
      <c r="G2229" s="5">
        <v>670</v>
      </c>
      <c r="H2229" s="22">
        <v>2000</v>
      </c>
      <c r="I2229" s="126">
        <f>INDEX('TOL2008'!B:B,MATCH(A2229,'TOL2008'!A:A,0))</f>
        <v>30110</v>
      </c>
      <c r="J2229" s="126" t="str">
        <f>INDEX(Pääluokka!$H$2:$H$100,MATCH(VALUE(LEFT(Taulukko1[[#This Row],[TOL2008]],2)),Pääluokka!$G$2:$G$100,0))</f>
        <v>Teollisuus</v>
      </c>
      <c r="K2229" s="126" t="str">
        <f>INDEX(Pääluokka!$I$2:$I$100,MATCH(VALUE(LEFT(Taulukko1[[#This Row],[TOL2008]],2)),Pääluokka!$G$2:$G$100,0))</f>
        <v>Teollisuus (C-E)</v>
      </c>
      <c r="L2229" s="41">
        <f t="shared" si="340"/>
        <v>305</v>
      </c>
      <c r="M2229" s="43">
        <f t="shared" si="341"/>
        <v>41278</v>
      </c>
      <c r="N2229" s="43">
        <f t="shared" si="342"/>
        <v>41583</v>
      </c>
      <c r="O2229" s="43">
        <f t="shared" si="343"/>
        <v>41275</v>
      </c>
      <c r="P2229" s="43">
        <f t="shared" si="344"/>
        <v>41579</v>
      </c>
      <c r="Q2229" s="41">
        <f t="shared" si="345"/>
        <v>2013</v>
      </c>
      <c r="R2229" s="41">
        <f t="shared" si="346"/>
        <v>2013</v>
      </c>
      <c r="S2229" s="43" t="str">
        <f>YEAR(Taulukko1[[#This Row],[Alku KK]])&amp;"Q"&amp;ROUNDDOWN((MONTH(Taulukko1[[#This Row],[Alku KK]])-1)/3+1,0)</f>
        <v>2013Q1</v>
      </c>
      <c r="T2229" s="43" t="str">
        <f>YEAR(Taulukko1[[#This Row],[Loppu KK]])&amp;"Q"&amp;ROUNDDOWN((MONTH(Taulukko1[[#This Row],[Loppu KK]])-1)/3+1,0)</f>
        <v>2013Q4</v>
      </c>
      <c r="U2229" s="66">
        <f>IF(COUNT(Taulukko1[[#This Row],[Neuvottelujen alaiset ]])=1,Taulukko1[[#This Row],[Neuvottelujen alaiset ]],Taulukko1[[#This Row],[Vähennystarve]])</f>
        <v>2000</v>
      </c>
      <c r="V2229" s="44">
        <f t="shared" si="347"/>
        <v>0.35</v>
      </c>
      <c r="W2229" s="44">
        <f t="shared" si="348"/>
        <v>0.33500000000000002</v>
      </c>
      <c r="X2229" s="44">
        <f t="shared" si="349"/>
        <v>0.95714285714285718</v>
      </c>
      <c r="Y2229" s="90" t="b">
        <f>AND(MONTH(Taulukko1[[#This Row],[Alku PVM]] )=6,DAY(Taulukko1[[#This Row],[Alku PVM]] )&gt;19)</f>
        <v>0</v>
      </c>
      <c r="Z2229" s="90" t="b">
        <f>AND(MONTH(Taulukko1[[#This Row],[Loppu PVM]] )=6,DAY(Taulukko1[[#This Row],[Loppu PVM]] )&gt;19)</f>
        <v>0</v>
      </c>
      <c r="AA2229" s="90" t="b">
        <f>OR(MONTH(Taulukko1[[#This Row],[Alku PVM]] )&lt;=5,AND(MONTH(Taulukko1[[#This Row],[Alku PVM]] )=6,DAY(Taulukko1[[#This Row],[Alku PVM]] )&lt;20))</f>
        <v>1</v>
      </c>
      <c r="AB2229" s="90" t="b">
        <f>OR(MONTH(Taulukko1[[#This Row],[Loppu PVM]])&lt;=5,AND(MONTH(Taulukko1[[#This Row],[Loppu PVM]] )=6,DAY(Taulukko1[[#This Row],[Loppu PVM]])&lt;20))</f>
        <v>0</v>
      </c>
      <c r="AC2229" s="90" t="b">
        <f>OR(MONTH(Taulukko1[[#This Row],[Alku PVM]] )&lt;=3,AND(MONTH(Taulukko1[[#This Row],[Alku PVM]] )=3))</f>
        <v>1</v>
      </c>
      <c r="AD2229" s="90" t="b">
        <f>OR(MONTH(Taulukko1[[#This Row],[Loppu PVM]] )&lt;=3,AND(MONTH(Taulukko1[[#This Row],[Loppu PVM]] )=3))</f>
        <v>0</v>
      </c>
      <c r="AE2229" s="90" t="b">
        <f>OR(MONTH(Taulukko1[[#This Row],[Alku PVM]] )&lt;=9,AND(MONTH(Taulukko1[[#This Row],[Alku PVM]] )=9))</f>
        <v>1</v>
      </c>
      <c r="AF2229" s="90" t="b">
        <f>OR(MONTH(Taulukko1[[#This Row],[Loppu PVM]])&lt;=9,AND(MONTH(Taulukko1[[#This Row],[Loppu PVM]] )=9))</f>
        <v>0</v>
      </c>
      <c r="AG2229" s="90" t="b">
        <f>OR(MONTH(Taulukko1[[#This Row],[Alku PVM]] )&lt;=6,AND(MONTH(Taulukko1[[#This Row],[Alku PVM]] )=6))</f>
        <v>1</v>
      </c>
      <c r="AH2229" s="90" t="b">
        <f>OR(MONTH(Taulukko1[[#This Row],[Loppu PVM]])&lt;=6,AND(MONTH(Taulukko1[[#This Row],[Loppu PVM]] )=6))</f>
        <v>0</v>
      </c>
    </row>
    <row r="2230" spans="1:34" ht="12.75" customHeight="1">
      <c r="A2230" s="21" t="s">
        <v>484</v>
      </c>
      <c r="B2230" s="23">
        <v>41281</v>
      </c>
      <c r="C2230" t="s">
        <v>1175</v>
      </c>
      <c r="D2230" s="24"/>
      <c r="E2230" s="62">
        <v>145</v>
      </c>
      <c r="F2230" s="23">
        <v>41339</v>
      </c>
      <c r="G2230" s="24">
        <v>49</v>
      </c>
      <c r="H2230" s="22">
        <v>295</v>
      </c>
      <c r="I2230" s="126">
        <f>INDEX('TOL2008'!B:B,MATCH(A2230,'TOL2008'!A:A,0))</f>
        <v>10130</v>
      </c>
      <c r="J2230" s="126" t="str">
        <f>INDEX(Pääluokka!$H$2:$H$100,MATCH(VALUE(LEFT(Taulukko1[[#This Row],[TOL2008]],2)),Pääluokka!$G$2:$G$100,0))</f>
        <v>Teollisuus</v>
      </c>
      <c r="K2230" s="126" t="str">
        <f>INDEX(Pääluokka!$I$2:$I$100,MATCH(VALUE(LEFT(Taulukko1[[#This Row],[TOL2008]],2)),Pääluokka!$G$2:$G$100,0))</f>
        <v>Teollisuus (C-E)</v>
      </c>
      <c r="L2230" s="41">
        <f t="shared" si="340"/>
        <v>58</v>
      </c>
      <c r="M2230" s="43">
        <f t="shared" si="341"/>
        <v>41281</v>
      </c>
      <c r="N2230" s="43">
        <f t="shared" si="342"/>
        <v>41339</v>
      </c>
      <c r="O2230" s="43">
        <f t="shared" si="343"/>
        <v>41275</v>
      </c>
      <c r="P2230" s="43">
        <f t="shared" si="344"/>
        <v>41334</v>
      </c>
      <c r="Q2230" s="41">
        <f t="shared" si="345"/>
        <v>2013</v>
      </c>
      <c r="R2230" s="41">
        <f t="shared" si="346"/>
        <v>2013</v>
      </c>
      <c r="S2230" s="43" t="str">
        <f>YEAR(Taulukko1[[#This Row],[Alku KK]])&amp;"Q"&amp;ROUNDDOWN((MONTH(Taulukko1[[#This Row],[Alku KK]])-1)/3+1,0)</f>
        <v>2013Q1</v>
      </c>
      <c r="T2230" s="43" t="str">
        <f>YEAR(Taulukko1[[#This Row],[Loppu KK]])&amp;"Q"&amp;ROUNDDOWN((MONTH(Taulukko1[[#This Row],[Loppu KK]])-1)/3+1,0)</f>
        <v>2013Q1</v>
      </c>
      <c r="U2230" s="66">
        <f>IF(COUNT(Taulukko1[[#This Row],[Neuvottelujen alaiset ]])=1,Taulukko1[[#This Row],[Neuvottelujen alaiset ]],Taulukko1[[#This Row],[Vähennystarve]])</f>
        <v>295</v>
      </c>
      <c r="V2230" s="44">
        <f t="shared" si="347"/>
        <v>0.49152542372881358</v>
      </c>
      <c r="W2230" s="44">
        <f t="shared" si="348"/>
        <v>0.16610169491525423</v>
      </c>
      <c r="X2230" s="44">
        <f t="shared" si="349"/>
        <v>0.33793103448275863</v>
      </c>
      <c r="Y2230" s="90" t="b">
        <f>AND(MONTH(Taulukko1[[#This Row],[Alku PVM]] )=6,DAY(Taulukko1[[#This Row],[Alku PVM]] )&gt;19)</f>
        <v>0</v>
      </c>
      <c r="Z2230" s="90" t="b">
        <f>AND(MONTH(Taulukko1[[#This Row],[Loppu PVM]] )=6,DAY(Taulukko1[[#This Row],[Loppu PVM]] )&gt;19)</f>
        <v>0</v>
      </c>
      <c r="AA2230" s="90" t="b">
        <f>OR(MONTH(Taulukko1[[#This Row],[Alku PVM]] )&lt;=5,AND(MONTH(Taulukko1[[#This Row],[Alku PVM]] )=6,DAY(Taulukko1[[#This Row],[Alku PVM]] )&lt;20))</f>
        <v>1</v>
      </c>
      <c r="AB2230" s="90" t="b">
        <f>OR(MONTH(Taulukko1[[#This Row],[Loppu PVM]])&lt;=5,AND(MONTH(Taulukko1[[#This Row],[Loppu PVM]] )=6,DAY(Taulukko1[[#This Row],[Loppu PVM]])&lt;20))</f>
        <v>1</v>
      </c>
      <c r="AC2230" s="90" t="b">
        <f>OR(MONTH(Taulukko1[[#This Row],[Alku PVM]] )&lt;=3,AND(MONTH(Taulukko1[[#This Row],[Alku PVM]] )=3))</f>
        <v>1</v>
      </c>
      <c r="AD2230" s="90" t="b">
        <f>OR(MONTH(Taulukko1[[#This Row],[Loppu PVM]] )&lt;=3,AND(MONTH(Taulukko1[[#This Row],[Loppu PVM]] )=3))</f>
        <v>1</v>
      </c>
      <c r="AE2230" s="90" t="b">
        <f>OR(MONTH(Taulukko1[[#This Row],[Alku PVM]] )&lt;=9,AND(MONTH(Taulukko1[[#This Row],[Alku PVM]] )=9))</f>
        <v>1</v>
      </c>
      <c r="AF2230" s="90" t="b">
        <f>OR(MONTH(Taulukko1[[#This Row],[Loppu PVM]])&lt;=9,AND(MONTH(Taulukko1[[#This Row],[Loppu PVM]] )=9))</f>
        <v>1</v>
      </c>
      <c r="AG2230" s="90" t="b">
        <f>OR(MONTH(Taulukko1[[#This Row],[Alku PVM]] )&lt;=6,AND(MONTH(Taulukko1[[#This Row],[Alku PVM]] )=6))</f>
        <v>1</v>
      </c>
      <c r="AH2230" s="90" t="b">
        <f>OR(MONTH(Taulukko1[[#This Row],[Loppu PVM]])&lt;=6,AND(MONTH(Taulukko1[[#This Row],[Loppu PVM]] )=6))</f>
        <v>1</v>
      </c>
    </row>
    <row r="2231" spans="1:34" ht="12.75" customHeight="1">
      <c r="A2231" t="s">
        <v>364</v>
      </c>
      <c r="B2231" s="23">
        <v>41281</v>
      </c>
      <c r="C2231" t="s">
        <v>1028</v>
      </c>
      <c r="D2231" s="5" t="s">
        <v>25</v>
      </c>
      <c r="E2231" s="62">
        <v>9</v>
      </c>
      <c r="F2231" s="4">
        <v>41303</v>
      </c>
      <c r="G2231" s="5">
        <v>7</v>
      </c>
      <c r="H2231" s="22">
        <v>485</v>
      </c>
      <c r="I2231" s="126">
        <f>INDEX('TOL2008'!B:B,MATCH(A2231,'TOL2008'!A:A,0))</f>
        <v>31010</v>
      </c>
      <c r="J2231" s="126" t="str">
        <f>INDEX(Pääluokka!$H$2:$H$100,MATCH(VALUE(LEFT(Taulukko1[[#This Row],[TOL2008]],2)),Pääluokka!$G$2:$G$100,0))</f>
        <v>Teollisuus</v>
      </c>
      <c r="K2231" s="126" t="str">
        <f>INDEX(Pääluokka!$I$2:$I$100,MATCH(VALUE(LEFT(Taulukko1[[#This Row],[TOL2008]],2)),Pääluokka!$G$2:$G$100,0))</f>
        <v>Teollisuus (C-E)</v>
      </c>
      <c r="L2231" s="41">
        <f t="shared" si="340"/>
        <v>22</v>
      </c>
      <c r="M2231" s="43">
        <f t="shared" si="341"/>
        <v>41281</v>
      </c>
      <c r="N2231" s="43">
        <f t="shared" si="342"/>
        <v>41303</v>
      </c>
      <c r="O2231" s="43">
        <f t="shared" si="343"/>
        <v>41275</v>
      </c>
      <c r="P2231" s="43">
        <f t="shared" si="344"/>
        <v>41275</v>
      </c>
      <c r="Q2231" s="41">
        <f t="shared" si="345"/>
        <v>2013</v>
      </c>
      <c r="R2231" s="41">
        <f t="shared" si="346"/>
        <v>2013</v>
      </c>
      <c r="S2231" s="43" t="str">
        <f>YEAR(Taulukko1[[#This Row],[Alku KK]])&amp;"Q"&amp;ROUNDDOWN((MONTH(Taulukko1[[#This Row],[Alku KK]])-1)/3+1,0)</f>
        <v>2013Q1</v>
      </c>
      <c r="T2231" s="43" t="str">
        <f>YEAR(Taulukko1[[#This Row],[Loppu KK]])&amp;"Q"&amp;ROUNDDOWN((MONTH(Taulukko1[[#This Row],[Loppu KK]])-1)/3+1,0)</f>
        <v>2013Q1</v>
      </c>
      <c r="U2231" s="66">
        <f>IF(COUNT(Taulukko1[[#This Row],[Neuvottelujen alaiset ]])=1,Taulukko1[[#This Row],[Neuvottelujen alaiset ]],Taulukko1[[#This Row],[Vähennystarve]])</f>
        <v>485</v>
      </c>
      <c r="V2231" s="44">
        <f t="shared" si="347"/>
        <v>1.8556701030927835E-2</v>
      </c>
      <c r="W2231" s="44">
        <f t="shared" si="348"/>
        <v>1.443298969072165E-2</v>
      </c>
      <c r="X2231" s="44">
        <f t="shared" si="349"/>
        <v>0.77777777777777779</v>
      </c>
      <c r="Y2231" s="90" t="b">
        <f>AND(MONTH(Taulukko1[[#This Row],[Alku PVM]] )=6,DAY(Taulukko1[[#This Row],[Alku PVM]] )&gt;19)</f>
        <v>0</v>
      </c>
      <c r="Z2231" s="90" t="b">
        <f>AND(MONTH(Taulukko1[[#This Row],[Loppu PVM]] )=6,DAY(Taulukko1[[#This Row],[Loppu PVM]] )&gt;19)</f>
        <v>0</v>
      </c>
      <c r="AA2231" s="90" t="b">
        <f>OR(MONTH(Taulukko1[[#This Row],[Alku PVM]] )&lt;=5,AND(MONTH(Taulukko1[[#This Row],[Alku PVM]] )=6,DAY(Taulukko1[[#This Row],[Alku PVM]] )&lt;20))</f>
        <v>1</v>
      </c>
      <c r="AB2231" s="90" t="b">
        <f>OR(MONTH(Taulukko1[[#This Row],[Loppu PVM]])&lt;=5,AND(MONTH(Taulukko1[[#This Row],[Loppu PVM]] )=6,DAY(Taulukko1[[#This Row],[Loppu PVM]])&lt;20))</f>
        <v>1</v>
      </c>
      <c r="AC2231" s="90" t="b">
        <f>OR(MONTH(Taulukko1[[#This Row],[Alku PVM]] )&lt;=3,AND(MONTH(Taulukko1[[#This Row],[Alku PVM]] )=3))</f>
        <v>1</v>
      </c>
      <c r="AD2231" s="90" t="b">
        <f>OR(MONTH(Taulukko1[[#This Row],[Loppu PVM]] )&lt;=3,AND(MONTH(Taulukko1[[#This Row],[Loppu PVM]] )=3))</f>
        <v>1</v>
      </c>
      <c r="AE2231" s="90" t="b">
        <f>OR(MONTH(Taulukko1[[#This Row],[Alku PVM]] )&lt;=9,AND(MONTH(Taulukko1[[#This Row],[Alku PVM]] )=9))</f>
        <v>1</v>
      </c>
      <c r="AF2231" s="90" t="b">
        <f>OR(MONTH(Taulukko1[[#This Row],[Loppu PVM]])&lt;=9,AND(MONTH(Taulukko1[[#This Row],[Loppu PVM]] )=9))</f>
        <v>1</v>
      </c>
      <c r="AG2231" s="90" t="b">
        <f>OR(MONTH(Taulukko1[[#This Row],[Alku PVM]] )&lt;=6,AND(MONTH(Taulukko1[[#This Row],[Alku PVM]] )=6))</f>
        <v>1</v>
      </c>
      <c r="AH2231" s="90" t="b">
        <f>OR(MONTH(Taulukko1[[#This Row],[Loppu PVM]])&lt;=6,AND(MONTH(Taulukko1[[#This Row],[Loppu PVM]] )=6))</f>
        <v>1</v>
      </c>
    </row>
    <row r="2232" spans="1:34" ht="12.75" customHeight="1">
      <c r="A2232" t="s">
        <v>1309</v>
      </c>
      <c r="B2232" s="23">
        <v>41282</v>
      </c>
      <c r="C2232" t="s">
        <v>1308</v>
      </c>
      <c r="D2232" s="5" t="s">
        <v>25</v>
      </c>
      <c r="E2232" s="62">
        <v>60</v>
      </c>
      <c r="F2232" s="4"/>
      <c r="G2232" s="5"/>
      <c r="H2232" s="22">
        <v>60</v>
      </c>
      <c r="I2232" s="126" t="str">
        <f>INDEX('TOL2008'!B:B,MATCH(A2232,'TOL2008'!A:A,0))</f>
        <v>46733</v>
      </c>
      <c r="J2232" s="126" t="str">
        <f>INDEX(Pääluokka!$H$2:$H$100,MATCH(VALUE(LEFT(Taulukko1[[#This Row],[TOL2008]],2)),Pääluokka!$G$2:$G$100,0))</f>
        <v>Tukku- ja vähittäiskauppa; moottoriajoneuvojen ja moottoripyörien korjaus</v>
      </c>
      <c r="K2232" s="126" t="str">
        <f>INDEX(Pääluokka!$I$2:$I$100,MATCH(VALUE(LEFT(Taulukko1[[#This Row],[TOL2008]],2)),Pääluokka!$G$2:$G$100,0))</f>
        <v>Palvelualat (G-N, R, S)</v>
      </c>
      <c r="L2232" s="41" t="str">
        <f t="shared" si="340"/>
        <v>NA</v>
      </c>
      <c r="M2232" s="43">
        <f t="shared" si="341"/>
        <v>41282</v>
      </c>
      <c r="N2232" s="43">
        <f t="shared" si="342"/>
        <v>41333</v>
      </c>
      <c r="O2232" s="43">
        <f t="shared" si="343"/>
        <v>41275</v>
      </c>
      <c r="P2232" s="43">
        <f t="shared" si="344"/>
        <v>41306</v>
      </c>
      <c r="Q2232" s="41">
        <f t="shared" si="345"/>
        <v>2013</v>
      </c>
      <c r="R2232" s="41">
        <f t="shared" si="346"/>
        <v>2013</v>
      </c>
      <c r="S2232" s="43" t="str">
        <f>YEAR(Taulukko1[[#This Row],[Alku KK]])&amp;"Q"&amp;ROUNDDOWN((MONTH(Taulukko1[[#This Row],[Alku KK]])-1)/3+1,0)</f>
        <v>2013Q1</v>
      </c>
      <c r="T2232" s="43" t="str">
        <f>YEAR(Taulukko1[[#This Row],[Loppu KK]])&amp;"Q"&amp;ROUNDDOWN((MONTH(Taulukko1[[#This Row],[Loppu KK]])-1)/3+1,0)</f>
        <v>2013Q1</v>
      </c>
      <c r="U2232" s="66">
        <f>IF(COUNT(Taulukko1[[#This Row],[Neuvottelujen alaiset ]])=1,Taulukko1[[#This Row],[Neuvottelujen alaiset ]],Taulukko1[[#This Row],[Vähennystarve]])</f>
        <v>60</v>
      </c>
      <c r="V2232" s="44">
        <f t="shared" si="347"/>
        <v>1</v>
      </c>
      <c r="W2232" s="44" t="str">
        <f t="shared" si="348"/>
        <v>NA</v>
      </c>
      <c r="X2232" s="44" t="str">
        <f t="shared" si="349"/>
        <v>NA</v>
      </c>
      <c r="Y2232" s="90" t="b">
        <f>AND(MONTH(Taulukko1[[#This Row],[Alku PVM]] )=6,DAY(Taulukko1[[#This Row],[Alku PVM]] )&gt;19)</f>
        <v>0</v>
      </c>
      <c r="Z2232" s="90" t="b">
        <f>AND(MONTH(Taulukko1[[#This Row],[Loppu PVM]] )=6,DAY(Taulukko1[[#This Row],[Loppu PVM]] )&gt;19)</f>
        <v>0</v>
      </c>
      <c r="AA2232" s="90" t="b">
        <f>OR(MONTH(Taulukko1[[#This Row],[Alku PVM]] )&lt;=5,AND(MONTH(Taulukko1[[#This Row],[Alku PVM]] )=6,DAY(Taulukko1[[#This Row],[Alku PVM]] )&lt;20))</f>
        <v>1</v>
      </c>
      <c r="AB2232" s="90" t="b">
        <f>OR(MONTH(Taulukko1[[#This Row],[Loppu PVM]])&lt;=5,AND(MONTH(Taulukko1[[#This Row],[Loppu PVM]] )=6,DAY(Taulukko1[[#This Row],[Loppu PVM]])&lt;20))</f>
        <v>1</v>
      </c>
      <c r="AC2232" s="90" t="b">
        <f>OR(MONTH(Taulukko1[[#This Row],[Alku PVM]] )&lt;=3,AND(MONTH(Taulukko1[[#This Row],[Alku PVM]] )=3))</f>
        <v>1</v>
      </c>
      <c r="AD2232" s="90" t="b">
        <f>OR(MONTH(Taulukko1[[#This Row],[Loppu PVM]] )&lt;=3,AND(MONTH(Taulukko1[[#This Row],[Loppu PVM]] )=3))</f>
        <v>1</v>
      </c>
      <c r="AE2232" s="90" t="b">
        <f>OR(MONTH(Taulukko1[[#This Row],[Alku PVM]] )&lt;=9,AND(MONTH(Taulukko1[[#This Row],[Alku PVM]] )=9))</f>
        <v>1</v>
      </c>
      <c r="AF2232" s="90" t="b">
        <f>OR(MONTH(Taulukko1[[#This Row],[Loppu PVM]])&lt;=9,AND(MONTH(Taulukko1[[#This Row],[Loppu PVM]] )=9))</f>
        <v>1</v>
      </c>
      <c r="AG2232" s="90" t="b">
        <f>OR(MONTH(Taulukko1[[#This Row],[Alku PVM]] )&lt;=6,AND(MONTH(Taulukko1[[#This Row],[Alku PVM]] )=6))</f>
        <v>1</v>
      </c>
      <c r="AH2232" s="90" t="b">
        <f>OR(MONTH(Taulukko1[[#This Row],[Loppu PVM]])&lt;=6,AND(MONTH(Taulukko1[[#This Row],[Loppu PVM]] )=6))</f>
        <v>1</v>
      </c>
    </row>
    <row r="2233" spans="1:34" ht="12.75" customHeight="1">
      <c r="A2233" t="s">
        <v>820</v>
      </c>
      <c r="B2233" s="23">
        <v>41282</v>
      </c>
      <c r="C2233" t="s">
        <v>819</v>
      </c>
      <c r="D2233" s="5">
        <v>25</v>
      </c>
      <c r="F2233" s="4"/>
      <c r="G2233" s="5"/>
      <c r="H2233" s="22">
        <v>25</v>
      </c>
      <c r="I2233" s="126">
        <f>INDEX('TOL2008'!B:B,MATCH(A2233,'TOL2008'!A:A,0))</f>
        <v>17220</v>
      </c>
      <c r="J2233" s="126" t="str">
        <f>INDEX(Pääluokka!$H$2:$H$100,MATCH(VALUE(LEFT(Taulukko1[[#This Row],[TOL2008]],2)),Pääluokka!$G$2:$G$100,0))</f>
        <v>Teollisuus</v>
      </c>
      <c r="K2233" s="126" t="str">
        <f>INDEX(Pääluokka!$I$2:$I$100,MATCH(VALUE(LEFT(Taulukko1[[#This Row],[TOL2008]],2)),Pääluokka!$G$2:$G$100,0))</f>
        <v>Teollisuus (C-E)</v>
      </c>
      <c r="L2233" s="41" t="str">
        <f t="shared" si="340"/>
        <v>NA</v>
      </c>
      <c r="M2233" s="43">
        <f t="shared" si="341"/>
        <v>41282</v>
      </c>
      <c r="N2233" s="43">
        <f t="shared" si="342"/>
        <v>41333</v>
      </c>
      <c r="O2233" s="43">
        <f t="shared" si="343"/>
        <v>41275</v>
      </c>
      <c r="P2233" s="43">
        <f t="shared" si="344"/>
        <v>41306</v>
      </c>
      <c r="Q2233" s="41">
        <f t="shared" si="345"/>
        <v>2013</v>
      </c>
      <c r="R2233" s="41">
        <f t="shared" si="346"/>
        <v>2013</v>
      </c>
      <c r="S2233" s="43" t="str">
        <f>YEAR(Taulukko1[[#This Row],[Alku KK]])&amp;"Q"&amp;ROUNDDOWN((MONTH(Taulukko1[[#This Row],[Alku KK]])-1)/3+1,0)</f>
        <v>2013Q1</v>
      </c>
      <c r="T2233" s="43" t="str">
        <f>YEAR(Taulukko1[[#This Row],[Loppu KK]])&amp;"Q"&amp;ROUNDDOWN((MONTH(Taulukko1[[#This Row],[Loppu KK]])-1)/3+1,0)</f>
        <v>2013Q1</v>
      </c>
      <c r="U2233" s="66">
        <f>IF(COUNT(Taulukko1[[#This Row],[Neuvottelujen alaiset ]])=1,Taulukko1[[#This Row],[Neuvottelujen alaiset ]],Taulukko1[[#This Row],[Vähennystarve]])</f>
        <v>25</v>
      </c>
      <c r="V2233" s="44" t="str">
        <f t="shared" si="347"/>
        <v>NA</v>
      </c>
      <c r="W2233" s="44" t="str">
        <f t="shared" si="348"/>
        <v>NA</v>
      </c>
      <c r="X2233" s="44" t="str">
        <f t="shared" si="349"/>
        <v>NA</v>
      </c>
      <c r="Y2233" s="90" t="b">
        <f>AND(MONTH(Taulukko1[[#This Row],[Alku PVM]] )=6,DAY(Taulukko1[[#This Row],[Alku PVM]] )&gt;19)</f>
        <v>0</v>
      </c>
      <c r="Z2233" s="90" t="b">
        <f>AND(MONTH(Taulukko1[[#This Row],[Loppu PVM]] )=6,DAY(Taulukko1[[#This Row],[Loppu PVM]] )&gt;19)</f>
        <v>0</v>
      </c>
      <c r="AA2233" s="90" t="b">
        <f>OR(MONTH(Taulukko1[[#This Row],[Alku PVM]] )&lt;=5,AND(MONTH(Taulukko1[[#This Row],[Alku PVM]] )=6,DAY(Taulukko1[[#This Row],[Alku PVM]] )&lt;20))</f>
        <v>1</v>
      </c>
      <c r="AB2233" s="90" t="b">
        <f>OR(MONTH(Taulukko1[[#This Row],[Loppu PVM]])&lt;=5,AND(MONTH(Taulukko1[[#This Row],[Loppu PVM]] )=6,DAY(Taulukko1[[#This Row],[Loppu PVM]])&lt;20))</f>
        <v>1</v>
      </c>
      <c r="AC2233" s="90" t="b">
        <f>OR(MONTH(Taulukko1[[#This Row],[Alku PVM]] )&lt;=3,AND(MONTH(Taulukko1[[#This Row],[Alku PVM]] )=3))</f>
        <v>1</v>
      </c>
      <c r="AD2233" s="90" t="b">
        <f>OR(MONTH(Taulukko1[[#This Row],[Loppu PVM]] )&lt;=3,AND(MONTH(Taulukko1[[#This Row],[Loppu PVM]] )=3))</f>
        <v>1</v>
      </c>
      <c r="AE2233" s="90" t="b">
        <f>OR(MONTH(Taulukko1[[#This Row],[Alku PVM]] )&lt;=9,AND(MONTH(Taulukko1[[#This Row],[Alku PVM]] )=9))</f>
        <v>1</v>
      </c>
      <c r="AF2233" s="90" t="b">
        <f>OR(MONTH(Taulukko1[[#This Row],[Loppu PVM]])&lt;=9,AND(MONTH(Taulukko1[[#This Row],[Loppu PVM]] )=9))</f>
        <v>1</v>
      </c>
      <c r="AG2233" s="90" t="b">
        <f>OR(MONTH(Taulukko1[[#This Row],[Alku PVM]] )&lt;=6,AND(MONTH(Taulukko1[[#This Row],[Alku PVM]] )=6))</f>
        <v>1</v>
      </c>
      <c r="AH2233" s="90" t="b">
        <f>OR(MONTH(Taulukko1[[#This Row],[Loppu PVM]])&lt;=6,AND(MONTH(Taulukko1[[#This Row],[Loppu PVM]] )=6))</f>
        <v>1</v>
      </c>
    </row>
    <row r="2234" spans="1:34" ht="12.75" customHeight="1">
      <c r="A2234" s="21" t="s">
        <v>1302</v>
      </c>
      <c r="B2234" s="23">
        <v>41283</v>
      </c>
      <c r="C2234" s="21" t="s">
        <v>1303</v>
      </c>
      <c r="D2234" s="24"/>
      <c r="E2234" s="62">
        <v>7</v>
      </c>
      <c r="F2234" s="23">
        <v>41298</v>
      </c>
      <c r="G2234" s="24">
        <v>5</v>
      </c>
      <c r="H2234" s="22">
        <v>80</v>
      </c>
      <c r="I2234" s="126">
        <f>INDEX('TOL2008'!B:B,MATCH(A2234,'TOL2008'!A:A,0))</f>
        <v>61100</v>
      </c>
      <c r="J2234" s="126" t="str">
        <f>INDEX(Pääluokka!$H$2:$H$100,MATCH(VALUE(LEFT(Taulukko1[[#This Row],[TOL2008]],2)),Pääluokka!$G$2:$G$100,0))</f>
        <v>Informaatio ja viestintä</v>
      </c>
      <c r="K2234" s="126" t="str">
        <f>INDEX(Pääluokka!$I$2:$I$100,MATCH(VALUE(LEFT(Taulukko1[[#This Row],[TOL2008]],2)),Pääluokka!$G$2:$G$100,0))</f>
        <v>Palvelualat (G-N, R, S)</v>
      </c>
      <c r="L2234" s="41">
        <f t="shared" si="340"/>
        <v>15</v>
      </c>
      <c r="M2234" s="43">
        <f t="shared" si="341"/>
        <v>41283</v>
      </c>
      <c r="N2234" s="43">
        <f t="shared" si="342"/>
        <v>41298</v>
      </c>
      <c r="O2234" s="43">
        <f t="shared" si="343"/>
        <v>41275</v>
      </c>
      <c r="P2234" s="43">
        <f t="shared" si="344"/>
        <v>41275</v>
      </c>
      <c r="Q2234" s="41">
        <f t="shared" si="345"/>
        <v>2013</v>
      </c>
      <c r="R2234" s="41">
        <f t="shared" si="346"/>
        <v>2013</v>
      </c>
      <c r="S2234" s="43" t="str">
        <f>YEAR(Taulukko1[[#This Row],[Alku KK]])&amp;"Q"&amp;ROUNDDOWN((MONTH(Taulukko1[[#This Row],[Alku KK]])-1)/3+1,0)</f>
        <v>2013Q1</v>
      </c>
      <c r="T2234" s="43" t="str">
        <f>YEAR(Taulukko1[[#This Row],[Loppu KK]])&amp;"Q"&amp;ROUNDDOWN((MONTH(Taulukko1[[#This Row],[Loppu KK]])-1)/3+1,0)</f>
        <v>2013Q1</v>
      </c>
      <c r="U2234" s="66">
        <f>IF(COUNT(Taulukko1[[#This Row],[Neuvottelujen alaiset ]])=1,Taulukko1[[#This Row],[Neuvottelujen alaiset ]],Taulukko1[[#This Row],[Vähennystarve]])</f>
        <v>80</v>
      </c>
      <c r="V2234" s="44">
        <f t="shared" si="347"/>
        <v>8.7499999999999994E-2</v>
      </c>
      <c r="W2234" s="44">
        <f t="shared" si="348"/>
        <v>6.25E-2</v>
      </c>
      <c r="X2234" s="44">
        <f t="shared" si="349"/>
        <v>0.7142857142857143</v>
      </c>
      <c r="Y2234" s="90" t="b">
        <f>AND(MONTH(Taulukko1[[#This Row],[Alku PVM]] )=6,DAY(Taulukko1[[#This Row],[Alku PVM]] )&gt;19)</f>
        <v>0</v>
      </c>
      <c r="Z2234" s="90" t="b">
        <f>AND(MONTH(Taulukko1[[#This Row],[Loppu PVM]] )=6,DAY(Taulukko1[[#This Row],[Loppu PVM]] )&gt;19)</f>
        <v>0</v>
      </c>
      <c r="AA2234" s="90" t="b">
        <f>OR(MONTH(Taulukko1[[#This Row],[Alku PVM]] )&lt;=5,AND(MONTH(Taulukko1[[#This Row],[Alku PVM]] )=6,DAY(Taulukko1[[#This Row],[Alku PVM]] )&lt;20))</f>
        <v>1</v>
      </c>
      <c r="AB2234" s="90" t="b">
        <f>OR(MONTH(Taulukko1[[#This Row],[Loppu PVM]])&lt;=5,AND(MONTH(Taulukko1[[#This Row],[Loppu PVM]] )=6,DAY(Taulukko1[[#This Row],[Loppu PVM]])&lt;20))</f>
        <v>1</v>
      </c>
      <c r="AC2234" s="90" t="b">
        <f>OR(MONTH(Taulukko1[[#This Row],[Alku PVM]] )&lt;=3,AND(MONTH(Taulukko1[[#This Row],[Alku PVM]] )=3))</f>
        <v>1</v>
      </c>
      <c r="AD2234" s="90" t="b">
        <f>OR(MONTH(Taulukko1[[#This Row],[Loppu PVM]] )&lt;=3,AND(MONTH(Taulukko1[[#This Row],[Loppu PVM]] )=3))</f>
        <v>1</v>
      </c>
      <c r="AE2234" s="90" t="b">
        <f>OR(MONTH(Taulukko1[[#This Row],[Alku PVM]] )&lt;=9,AND(MONTH(Taulukko1[[#This Row],[Alku PVM]] )=9))</f>
        <v>1</v>
      </c>
      <c r="AF2234" s="90" t="b">
        <f>OR(MONTH(Taulukko1[[#This Row],[Loppu PVM]])&lt;=9,AND(MONTH(Taulukko1[[#This Row],[Loppu PVM]] )=9))</f>
        <v>1</v>
      </c>
      <c r="AG2234" s="90" t="b">
        <f>OR(MONTH(Taulukko1[[#This Row],[Alku PVM]] )&lt;=6,AND(MONTH(Taulukko1[[#This Row],[Alku PVM]] )=6))</f>
        <v>1</v>
      </c>
      <c r="AH2234" s="90" t="b">
        <f>OR(MONTH(Taulukko1[[#This Row],[Loppu PVM]])&lt;=6,AND(MONTH(Taulukko1[[#This Row],[Loppu PVM]] )=6))</f>
        <v>1</v>
      </c>
    </row>
    <row r="2235" spans="1:34" ht="12.75" customHeight="1">
      <c r="A2235" t="s">
        <v>1076</v>
      </c>
      <c r="B2235" s="23">
        <v>41284</v>
      </c>
      <c r="C2235" t="s">
        <v>1075</v>
      </c>
      <c r="D2235" s="5">
        <v>140</v>
      </c>
      <c r="E2235" s="62">
        <v>25</v>
      </c>
      <c r="F2235" s="4">
        <v>41333</v>
      </c>
      <c r="G2235" s="5">
        <v>19</v>
      </c>
      <c r="H2235" s="22">
        <v>25</v>
      </c>
      <c r="I2235" s="126">
        <f>INDEX('TOL2008'!B:B,MATCH(A2235,'TOL2008'!A:A,0))</f>
        <v>28150</v>
      </c>
      <c r="J2235" s="126" t="str">
        <f>INDEX(Pääluokka!$H$2:$H$100,MATCH(VALUE(LEFT(Taulukko1[[#This Row],[TOL2008]],2)),Pääluokka!$G$2:$G$100,0))</f>
        <v>Teollisuus</v>
      </c>
      <c r="K2235" s="126" t="str">
        <f>INDEX(Pääluokka!$I$2:$I$100,MATCH(VALUE(LEFT(Taulukko1[[#This Row],[TOL2008]],2)),Pääluokka!$G$2:$G$100,0))</f>
        <v>Teollisuus (C-E)</v>
      </c>
      <c r="L2235" s="41">
        <f t="shared" si="340"/>
        <v>49</v>
      </c>
      <c r="M2235" s="43">
        <f t="shared" si="341"/>
        <v>41284</v>
      </c>
      <c r="N2235" s="43">
        <f t="shared" si="342"/>
        <v>41333</v>
      </c>
      <c r="O2235" s="43">
        <f t="shared" si="343"/>
        <v>41275</v>
      </c>
      <c r="P2235" s="43">
        <f t="shared" si="344"/>
        <v>41306</v>
      </c>
      <c r="Q2235" s="41">
        <f t="shared" si="345"/>
        <v>2013</v>
      </c>
      <c r="R2235" s="41">
        <f t="shared" si="346"/>
        <v>2013</v>
      </c>
      <c r="S2235" s="43" t="str">
        <f>YEAR(Taulukko1[[#This Row],[Alku KK]])&amp;"Q"&amp;ROUNDDOWN((MONTH(Taulukko1[[#This Row],[Alku KK]])-1)/3+1,0)</f>
        <v>2013Q1</v>
      </c>
      <c r="T2235" s="43" t="str">
        <f>YEAR(Taulukko1[[#This Row],[Loppu KK]])&amp;"Q"&amp;ROUNDDOWN((MONTH(Taulukko1[[#This Row],[Loppu KK]])-1)/3+1,0)</f>
        <v>2013Q1</v>
      </c>
      <c r="U2235" s="66">
        <f>IF(COUNT(Taulukko1[[#This Row],[Neuvottelujen alaiset ]])=1,Taulukko1[[#This Row],[Neuvottelujen alaiset ]],Taulukko1[[#This Row],[Vähennystarve]])</f>
        <v>25</v>
      </c>
      <c r="V2235" s="44">
        <f t="shared" si="347"/>
        <v>1</v>
      </c>
      <c r="W2235" s="44">
        <f t="shared" si="348"/>
        <v>0.76</v>
      </c>
      <c r="X2235" s="44">
        <f t="shared" si="349"/>
        <v>0.76</v>
      </c>
      <c r="Y2235" s="90" t="b">
        <f>AND(MONTH(Taulukko1[[#This Row],[Alku PVM]] )=6,DAY(Taulukko1[[#This Row],[Alku PVM]] )&gt;19)</f>
        <v>0</v>
      </c>
      <c r="Z2235" s="90" t="b">
        <f>AND(MONTH(Taulukko1[[#This Row],[Loppu PVM]] )=6,DAY(Taulukko1[[#This Row],[Loppu PVM]] )&gt;19)</f>
        <v>0</v>
      </c>
      <c r="AA2235" s="90" t="b">
        <f>OR(MONTH(Taulukko1[[#This Row],[Alku PVM]] )&lt;=5,AND(MONTH(Taulukko1[[#This Row],[Alku PVM]] )=6,DAY(Taulukko1[[#This Row],[Alku PVM]] )&lt;20))</f>
        <v>1</v>
      </c>
      <c r="AB2235" s="90" t="b">
        <f>OR(MONTH(Taulukko1[[#This Row],[Loppu PVM]])&lt;=5,AND(MONTH(Taulukko1[[#This Row],[Loppu PVM]] )=6,DAY(Taulukko1[[#This Row],[Loppu PVM]])&lt;20))</f>
        <v>1</v>
      </c>
      <c r="AC2235" s="90" t="b">
        <f>OR(MONTH(Taulukko1[[#This Row],[Alku PVM]] )&lt;=3,AND(MONTH(Taulukko1[[#This Row],[Alku PVM]] )=3))</f>
        <v>1</v>
      </c>
      <c r="AD2235" s="90" t="b">
        <f>OR(MONTH(Taulukko1[[#This Row],[Loppu PVM]] )&lt;=3,AND(MONTH(Taulukko1[[#This Row],[Loppu PVM]] )=3))</f>
        <v>1</v>
      </c>
      <c r="AE2235" s="90" t="b">
        <f>OR(MONTH(Taulukko1[[#This Row],[Alku PVM]] )&lt;=9,AND(MONTH(Taulukko1[[#This Row],[Alku PVM]] )=9))</f>
        <v>1</v>
      </c>
      <c r="AF2235" s="90" t="b">
        <f>OR(MONTH(Taulukko1[[#This Row],[Loppu PVM]])&lt;=9,AND(MONTH(Taulukko1[[#This Row],[Loppu PVM]] )=9))</f>
        <v>1</v>
      </c>
      <c r="AG2235" s="90" t="b">
        <f>OR(MONTH(Taulukko1[[#This Row],[Alku PVM]] )&lt;=6,AND(MONTH(Taulukko1[[#This Row],[Alku PVM]] )=6))</f>
        <v>1</v>
      </c>
      <c r="AH2235" s="90" t="b">
        <f>OR(MONTH(Taulukko1[[#This Row],[Loppu PVM]])&lt;=6,AND(MONTH(Taulukko1[[#This Row],[Loppu PVM]] )=6))</f>
        <v>1</v>
      </c>
    </row>
    <row r="2236" spans="1:34" ht="12.75" customHeight="1">
      <c r="A2236" t="s">
        <v>751</v>
      </c>
      <c r="B2236" s="23">
        <v>41284</v>
      </c>
      <c r="C2236" t="s">
        <v>752</v>
      </c>
      <c r="D2236" s="5" t="s">
        <v>25</v>
      </c>
      <c r="F2236" s="4"/>
      <c r="G2236" s="5"/>
      <c r="H2236" s="22">
        <v>500</v>
      </c>
      <c r="I2236" s="126">
        <f>INDEX('TOL2008'!B:B,MATCH(A2236,'TOL2008'!A:A,0))</f>
        <v>58130</v>
      </c>
      <c r="J2236" s="126" t="str">
        <f>INDEX(Pääluokka!$H$2:$H$100,MATCH(VALUE(LEFT(Taulukko1[[#This Row],[TOL2008]],2)),Pääluokka!$G$2:$G$100,0))</f>
        <v>Informaatio ja viestintä</v>
      </c>
      <c r="K2236" s="126" t="str">
        <f>INDEX(Pääluokka!$I$2:$I$100,MATCH(VALUE(LEFT(Taulukko1[[#This Row],[TOL2008]],2)),Pääluokka!$G$2:$G$100,0))</f>
        <v>Palvelualat (G-N, R, S)</v>
      </c>
      <c r="L2236" s="41" t="str">
        <f t="shared" si="340"/>
        <v>NA</v>
      </c>
      <c r="M2236" s="43">
        <f t="shared" si="341"/>
        <v>41284</v>
      </c>
      <c r="N2236" s="43">
        <f t="shared" si="342"/>
        <v>41335</v>
      </c>
      <c r="O2236" s="43">
        <f t="shared" si="343"/>
        <v>41275</v>
      </c>
      <c r="P2236" s="43">
        <f t="shared" si="344"/>
        <v>41334</v>
      </c>
      <c r="Q2236" s="41">
        <f t="shared" si="345"/>
        <v>2013</v>
      </c>
      <c r="R2236" s="41">
        <f t="shared" si="346"/>
        <v>2013</v>
      </c>
      <c r="S2236" s="43" t="str">
        <f>YEAR(Taulukko1[[#This Row],[Alku KK]])&amp;"Q"&amp;ROUNDDOWN((MONTH(Taulukko1[[#This Row],[Alku KK]])-1)/3+1,0)</f>
        <v>2013Q1</v>
      </c>
      <c r="T2236" s="43" t="str">
        <f>YEAR(Taulukko1[[#This Row],[Loppu KK]])&amp;"Q"&amp;ROUNDDOWN((MONTH(Taulukko1[[#This Row],[Loppu KK]])-1)/3+1,0)</f>
        <v>2013Q1</v>
      </c>
      <c r="U2236" s="66">
        <f>IF(COUNT(Taulukko1[[#This Row],[Neuvottelujen alaiset ]])=1,Taulukko1[[#This Row],[Neuvottelujen alaiset ]],Taulukko1[[#This Row],[Vähennystarve]])</f>
        <v>500</v>
      </c>
      <c r="V2236" s="44" t="str">
        <f t="shared" si="347"/>
        <v>NA</v>
      </c>
      <c r="W2236" s="44" t="str">
        <f t="shared" si="348"/>
        <v>NA</v>
      </c>
      <c r="X2236" s="44" t="str">
        <f t="shared" si="349"/>
        <v>NA</v>
      </c>
      <c r="Y2236" s="90" t="b">
        <f>AND(MONTH(Taulukko1[[#This Row],[Alku PVM]] )=6,DAY(Taulukko1[[#This Row],[Alku PVM]] )&gt;19)</f>
        <v>0</v>
      </c>
      <c r="Z2236" s="90" t="b">
        <f>AND(MONTH(Taulukko1[[#This Row],[Loppu PVM]] )=6,DAY(Taulukko1[[#This Row],[Loppu PVM]] )&gt;19)</f>
        <v>0</v>
      </c>
      <c r="AA2236" s="90" t="b">
        <f>OR(MONTH(Taulukko1[[#This Row],[Alku PVM]] )&lt;=5,AND(MONTH(Taulukko1[[#This Row],[Alku PVM]] )=6,DAY(Taulukko1[[#This Row],[Alku PVM]] )&lt;20))</f>
        <v>1</v>
      </c>
      <c r="AB2236" s="90" t="b">
        <f>OR(MONTH(Taulukko1[[#This Row],[Loppu PVM]])&lt;=5,AND(MONTH(Taulukko1[[#This Row],[Loppu PVM]] )=6,DAY(Taulukko1[[#This Row],[Loppu PVM]])&lt;20))</f>
        <v>1</v>
      </c>
      <c r="AC2236" s="90" t="b">
        <f>OR(MONTH(Taulukko1[[#This Row],[Alku PVM]] )&lt;=3,AND(MONTH(Taulukko1[[#This Row],[Alku PVM]] )=3))</f>
        <v>1</v>
      </c>
      <c r="AD2236" s="90" t="b">
        <f>OR(MONTH(Taulukko1[[#This Row],[Loppu PVM]] )&lt;=3,AND(MONTH(Taulukko1[[#This Row],[Loppu PVM]] )=3))</f>
        <v>1</v>
      </c>
      <c r="AE2236" s="90" t="b">
        <f>OR(MONTH(Taulukko1[[#This Row],[Alku PVM]] )&lt;=9,AND(MONTH(Taulukko1[[#This Row],[Alku PVM]] )=9))</f>
        <v>1</v>
      </c>
      <c r="AF2236" s="90" t="b">
        <f>OR(MONTH(Taulukko1[[#This Row],[Loppu PVM]])&lt;=9,AND(MONTH(Taulukko1[[#This Row],[Loppu PVM]] )=9))</f>
        <v>1</v>
      </c>
      <c r="AG2236" s="90" t="b">
        <f>OR(MONTH(Taulukko1[[#This Row],[Alku PVM]] )&lt;=6,AND(MONTH(Taulukko1[[#This Row],[Alku PVM]] )=6))</f>
        <v>1</v>
      </c>
      <c r="AH2236" s="90" t="b">
        <f>OR(MONTH(Taulukko1[[#This Row],[Loppu PVM]])&lt;=6,AND(MONTH(Taulukko1[[#This Row],[Loppu PVM]] )=6))</f>
        <v>1</v>
      </c>
    </row>
    <row r="2237" spans="1:34" ht="12.75" customHeight="1">
      <c r="A2237" s="21" t="s">
        <v>468</v>
      </c>
      <c r="B2237" s="23">
        <v>41285</v>
      </c>
      <c r="C2237" s="21" t="s">
        <v>1154</v>
      </c>
      <c r="D2237" s="24"/>
      <c r="F2237" s="23">
        <v>41338</v>
      </c>
      <c r="G2237" s="24">
        <v>5</v>
      </c>
      <c r="H2237" s="22">
        <v>20</v>
      </c>
      <c r="I2237" s="126">
        <f>INDEX('TOL2008'!B:B,MATCH(A2237,'TOL2008'!A:A,0))</f>
        <v>26110</v>
      </c>
      <c r="J2237" s="126" t="str">
        <f>INDEX(Pääluokka!$H$2:$H$100,MATCH(VALUE(LEFT(Taulukko1[[#This Row],[TOL2008]],2)),Pääluokka!$G$2:$G$100,0))</f>
        <v>Teollisuus</v>
      </c>
      <c r="K2237" s="126" t="str">
        <f>INDEX(Pääluokka!$I$2:$I$100,MATCH(VALUE(LEFT(Taulukko1[[#This Row],[TOL2008]],2)),Pääluokka!$G$2:$G$100,0))</f>
        <v>Teollisuus (C-E)</v>
      </c>
      <c r="L2237" s="41">
        <f t="shared" si="340"/>
        <v>53</v>
      </c>
      <c r="M2237" s="43">
        <f t="shared" si="341"/>
        <v>41285</v>
      </c>
      <c r="N2237" s="43">
        <f t="shared" si="342"/>
        <v>41338</v>
      </c>
      <c r="O2237" s="43">
        <f t="shared" si="343"/>
        <v>41275</v>
      </c>
      <c r="P2237" s="43">
        <f t="shared" si="344"/>
        <v>41334</v>
      </c>
      <c r="Q2237" s="41">
        <f t="shared" si="345"/>
        <v>2013</v>
      </c>
      <c r="R2237" s="41">
        <f t="shared" si="346"/>
        <v>2013</v>
      </c>
      <c r="S2237" s="43" t="str">
        <f>YEAR(Taulukko1[[#This Row],[Alku KK]])&amp;"Q"&amp;ROUNDDOWN((MONTH(Taulukko1[[#This Row],[Alku KK]])-1)/3+1,0)</f>
        <v>2013Q1</v>
      </c>
      <c r="T2237" s="43" t="str">
        <f>YEAR(Taulukko1[[#This Row],[Loppu KK]])&amp;"Q"&amp;ROUNDDOWN((MONTH(Taulukko1[[#This Row],[Loppu KK]])-1)/3+1,0)</f>
        <v>2013Q1</v>
      </c>
      <c r="U2237" s="66">
        <f>IF(COUNT(Taulukko1[[#This Row],[Neuvottelujen alaiset ]])=1,Taulukko1[[#This Row],[Neuvottelujen alaiset ]],Taulukko1[[#This Row],[Vähennystarve]])</f>
        <v>20</v>
      </c>
      <c r="V2237" s="44" t="str">
        <f t="shared" si="347"/>
        <v>NA</v>
      </c>
      <c r="W2237" s="44">
        <f t="shared" si="348"/>
        <v>0.25</v>
      </c>
      <c r="X2237" s="44" t="str">
        <f t="shared" si="349"/>
        <v>NA</v>
      </c>
      <c r="Y2237" s="90" t="b">
        <f>AND(MONTH(Taulukko1[[#This Row],[Alku PVM]] )=6,DAY(Taulukko1[[#This Row],[Alku PVM]] )&gt;19)</f>
        <v>0</v>
      </c>
      <c r="Z2237" s="90" t="b">
        <f>AND(MONTH(Taulukko1[[#This Row],[Loppu PVM]] )=6,DAY(Taulukko1[[#This Row],[Loppu PVM]] )&gt;19)</f>
        <v>0</v>
      </c>
      <c r="AA2237" s="90" t="b">
        <f>OR(MONTH(Taulukko1[[#This Row],[Alku PVM]] )&lt;=5,AND(MONTH(Taulukko1[[#This Row],[Alku PVM]] )=6,DAY(Taulukko1[[#This Row],[Alku PVM]] )&lt;20))</f>
        <v>1</v>
      </c>
      <c r="AB2237" s="90" t="b">
        <f>OR(MONTH(Taulukko1[[#This Row],[Loppu PVM]])&lt;=5,AND(MONTH(Taulukko1[[#This Row],[Loppu PVM]] )=6,DAY(Taulukko1[[#This Row],[Loppu PVM]])&lt;20))</f>
        <v>1</v>
      </c>
      <c r="AC2237" s="90" t="b">
        <f>OR(MONTH(Taulukko1[[#This Row],[Alku PVM]] )&lt;=3,AND(MONTH(Taulukko1[[#This Row],[Alku PVM]] )=3))</f>
        <v>1</v>
      </c>
      <c r="AD2237" s="90" t="b">
        <f>OR(MONTH(Taulukko1[[#This Row],[Loppu PVM]] )&lt;=3,AND(MONTH(Taulukko1[[#This Row],[Loppu PVM]] )=3))</f>
        <v>1</v>
      </c>
      <c r="AE2237" s="90" t="b">
        <f>OR(MONTH(Taulukko1[[#This Row],[Alku PVM]] )&lt;=9,AND(MONTH(Taulukko1[[#This Row],[Alku PVM]] )=9))</f>
        <v>1</v>
      </c>
      <c r="AF2237" s="90" t="b">
        <f>OR(MONTH(Taulukko1[[#This Row],[Loppu PVM]])&lt;=9,AND(MONTH(Taulukko1[[#This Row],[Loppu PVM]] )=9))</f>
        <v>1</v>
      </c>
      <c r="AG2237" s="90" t="b">
        <f>OR(MONTH(Taulukko1[[#This Row],[Alku PVM]] )&lt;=6,AND(MONTH(Taulukko1[[#This Row],[Alku PVM]] )=6))</f>
        <v>1</v>
      </c>
      <c r="AH2237" s="90" t="b">
        <f>OR(MONTH(Taulukko1[[#This Row],[Loppu PVM]])&lt;=6,AND(MONTH(Taulukko1[[#This Row],[Loppu PVM]] )=6))</f>
        <v>1</v>
      </c>
    </row>
    <row r="2238" spans="1:34" ht="12.75" customHeight="1">
      <c r="A2238" s="21" t="s">
        <v>1003</v>
      </c>
      <c r="B2238" s="23">
        <v>41285</v>
      </c>
      <c r="C2238" s="21" t="s">
        <v>1002</v>
      </c>
      <c r="D2238" s="24">
        <v>0</v>
      </c>
      <c r="E2238" s="62">
        <v>35</v>
      </c>
      <c r="F2238" s="23">
        <v>41341</v>
      </c>
      <c r="G2238" s="24">
        <v>13</v>
      </c>
      <c r="H2238" s="22">
        <v>35</v>
      </c>
      <c r="I2238" s="126">
        <f>INDEX('TOL2008'!B:B,MATCH(A2238,'TOL2008'!A:A,0))</f>
        <v>18120</v>
      </c>
      <c r="J2238" s="126" t="str">
        <f>INDEX(Pääluokka!$H$2:$H$100,MATCH(VALUE(LEFT(Taulukko1[[#This Row],[TOL2008]],2)),Pääluokka!$G$2:$G$100,0))</f>
        <v>Teollisuus</v>
      </c>
      <c r="K2238" s="126" t="str">
        <f>INDEX(Pääluokka!$I$2:$I$100,MATCH(VALUE(LEFT(Taulukko1[[#This Row],[TOL2008]],2)),Pääluokka!$G$2:$G$100,0))</f>
        <v>Teollisuus (C-E)</v>
      </c>
      <c r="L2238" s="41">
        <f t="shared" si="340"/>
        <v>56</v>
      </c>
      <c r="M2238" s="43">
        <f t="shared" si="341"/>
        <v>41285</v>
      </c>
      <c r="N2238" s="43">
        <f t="shared" si="342"/>
        <v>41341</v>
      </c>
      <c r="O2238" s="43">
        <f t="shared" si="343"/>
        <v>41275</v>
      </c>
      <c r="P2238" s="43">
        <f t="shared" si="344"/>
        <v>41334</v>
      </c>
      <c r="Q2238" s="41">
        <f t="shared" si="345"/>
        <v>2013</v>
      </c>
      <c r="R2238" s="41">
        <f t="shared" si="346"/>
        <v>2013</v>
      </c>
      <c r="S2238" s="43" t="str">
        <f>YEAR(Taulukko1[[#This Row],[Alku KK]])&amp;"Q"&amp;ROUNDDOWN((MONTH(Taulukko1[[#This Row],[Alku KK]])-1)/3+1,0)</f>
        <v>2013Q1</v>
      </c>
      <c r="T2238" s="43" t="str">
        <f>YEAR(Taulukko1[[#This Row],[Loppu KK]])&amp;"Q"&amp;ROUNDDOWN((MONTH(Taulukko1[[#This Row],[Loppu KK]])-1)/3+1,0)</f>
        <v>2013Q1</v>
      </c>
      <c r="U2238" s="66">
        <f>IF(COUNT(Taulukko1[[#This Row],[Neuvottelujen alaiset ]])=1,Taulukko1[[#This Row],[Neuvottelujen alaiset ]],Taulukko1[[#This Row],[Vähennystarve]])</f>
        <v>35</v>
      </c>
      <c r="V2238" s="44">
        <f t="shared" si="347"/>
        <v>1</v>
      </c>
      <c r="W2238" s="44">
        <f t="shared" si="348"/>
        <v>0.37142857142857144</v>
      </c>
      <c r="X2238" s="44">
        <f t="shared" si="349"/>
        <v>0.37142857142857144</v>
      </c>
      <c r="Y2238" s="90" t="b">
        <f>AND(MONTH(Taulukko1[[#This Row],[Alku PVM]] )=6,DAY(Taulukko1[[#This Row],[Alku PVM]] )&gt;19)</f>
        <v>0</v>
      </c>
      <c r="Z2238" s="90" t="b">
        <f>AND(MONTH(Taulukko1[[#This Row],[Loppu PVM]] )=6,DAY(Taulukko1[[#This Row],[Loppu PVM]] )&gt;19)</f>
        <v>0</v>
      </c>
      <c r="AA2238" s="90" t="b">
        <f>OR(MONTH(Taulukko1[[#This Row],[Alku PVM]] )&lt;=5,AND(MONTH(Taulukko1[[#This Row],[Alku PVM]] )=6,DAY(Taulukko1[[#This Row],[Alku PVM]] )&lt;20))</f>
        <v>1</v>
      </c>
      <c r="AB2238" s="90" t="b">
        <f>OR(MONTH(Taulukko1[[#This Row],[Loppu PVM]])&lt;=5,AND(MONTH(Taulukko1[[#This Row],[Loppu PVM]] )=6,DAY(Taulukko1[[#This Row],[Loppu PVM]])&lt;20))</f>
        <v>1</v>
      </c>
      <c r="AC2238" s="90" t="b">
        <f>OR(MONTH(Taulukko1[[#This Row],[Alku PVM]] )&lt;=3,AND(MONTH(Taulukko1[[#This Row],[Alku PVM]] )=3))</f>
        <v>1</v>
      </c>
      <c r="AD2238" s="90" t="b">
        <f>OR(MONTH(Taulukko1[[#This Row],[Loppu PVM]] )&lt;=3,AND(MONTH(Taulukko1[[#This Row],[Loppu PVM]] )=3))</f>
        <v>1</v>
      </c>
      <c r="AE2238" s="90" t="b">
        <f>OR(MONTH(Taulukko1[[#This Row],[Alku PVM]] )&lt;=9,AND(MONTH(Taulukko1[[#This Row],[Alku PVM]] )=9))</f>
        <v>1</v>
      </c>
      <c r="AF2238" s="90" t="b">
        <f>OR(MONTH(Taulukko1[[#This Row],[Loppu PVM]])&lt;=9,AND(MONTH(Taulukko1[[#This Row],[Loppu PVM]] )=9))</f>
        <v>1</v>
      </c>
      <c r="AG2238" s="90" t="b">
        <f>OR(MONTH(Taulukko1[[#This Row],[Alku PVM]] )&lt;=6,AND(MONTH(Taulukko1[[#This Row],[Alku PVM]] )=6))</f>
        <v>1</v>
      </c>
      <c r="AH2238" s="90" t="b">
        <f>OR(MONTH(Taulukko1[[#This Row],[Loppu PVM]])&lt;=6,AND(MONTH(Taulukko1[[#This Row],[Loppu PVM]] )=6))</f>
        <v>1</v>
      </c>
    </row>
    <row r="2239" spans="1:34" ht="12.75" customHeight="1">
      <c r="A2239" s="21" t="s">
        <v>978</v>
      </c>
      <c r="B2239" s="23">
        <v>41285</v>
      </c>
      <c r="C2239" s="21" t="s">
        <v>87</v>
      </c>
      <c r="D2239" s="24"/>
      <c r="E2239" s="62">
        <v>15</v>
      </c>
      <c r="F2239" s="23">
        <v>41340</v>
      </c>
      <c r="G2239" s="24">
        <v>10</v>
      </c>
      <c r="H2239" s="22">
        <v>78</v>
      </c>
      <c r="I2239" s="126">
        <f>INDEX('TOL2008'!B:B,MATCH(A2239,'TOL2008'!A:A,0))</f>
        <v>64190</v>
      </c>
      <c r="J2239" s="126" t="str">
        <f>INDEX(Pääluokka!$H$2:$H$100,MATCH(VALUE(LEFT(Taulukko1[[#This Row],[TOL2008]],2)),Pääluokka!$G$2:$G$100,0))</f>
        <v>Rahoitus- ja vakuutustoiminta</v>
      </c>
      <c r="K2239" s="126" t="str">
        <f>INDEX(Pääluokka!$I$2:$I$100,MATCH(VALUE(LEFT(Taulukko1[[#This Row],[TOL2008]],2)),Pääluokka!$G$2:$G$100,0))</f>
        <v>Palvelualat (G-N, R, S)</v>
      </c>
      <c r="L2239" s="41">
        <f t="shared" si="340"/>
        <v>55</v>
      </c>
      <c r="M2239" s="43">
        <f t="shared" si="341"/>
        <v>41285</v>
      </c>
      <c r="N2239" s="43">
        <f t="shared" si="342"/>
        <v>41340</v>
      </c>
      <c r="O2239" s="43">
        <f t="shared" si="343"/>
        <v>41275</v>
      </c>
      <c r="P2239" s="43">
        <f t="shared" si="344"/>
        <v>41334</v>
      </c>
      <c r="Q2239" s="41">
        <f t="shared" si="345"/>
        <v>2013</v>
      </c>
      <c r="R2239" s="41">
        <f t="shared" si="346"/>
        <v>2013</v>
      </c>
      <c r="S2239" s="43" t="str">
        <f>YEAR(Taulukko1[[#This Row],[Alku KK]])&amp;"Q"&amp;ROUNDDOWN((MONTH(Taulukko1[[#This Row],[Alku KK]])-1)/3+1,0)</f>
        <v>2013Q1</v>
      </c>
      <c r="T2239" s="43" t="str">
        <f>YEAR(Taulukko1[[#This Row],[Loppu KK]])&amp;"Q"&amp;ROUNDDOWN((MONTH(Taulukko1[[#This Row],[Loppu KK]])-1)/3+1,0)</f>
        <v>2013Q1</v>
      </c>
      <c r="U2239" s="66">
        <f>IF(COUNT(Taulukko1[[#This Row],[Neuvottelujen alaiset ]])=1,Taulukko1[[#This Row],[Neuvottelujen alaiset ]],Taulukko1[[#This Row],[Vähennystarve]])</f>
        <v>78</v>
      </c>
      <c r="V2239" s="44">
        <f t="shared" si="347"/>
        <v>0.19230769230769232</v>
      </c>
      <c r="W2239" s="44">
        <f t="shared" si="348"/>
        <v>0.12820512820512819</v>
      </c>
      <c r="X2239" s="44">
        <f t="shared" si="349"/>
        <v>0.66666666666666663</v>
      </c>
      <c r="Y2239" s="90" t="b">
        <f>AND(MONTH(Taulukko1[[#This Row],[Alku PVM]] )=6,DAY(Taulukko1[[#This Row],[Alku PVM]] )&gt;19)</f>
        <v>0</v>
      </c>
      <c r="Z2239" s="90" t="b">
        <f>AND(MONTH(Taulukko1[[#This Row],[Loppu PVM]] )=6,DAY(Taulukko1[[#This Row],[Loppu PVM]] )&gt;19)</f>
        <v>0</v>
      </c>
      <c r="AA2239" s="90" t="b">
        <f>OR(MONTH(Taulukko1[[#This Row],[Alku PVM]] )&lt;=5,AND(MONTH(Taulukko1[[#This Row],[Alku PVM]] )=6,DAY(Taulukko1[[#This Row],[Alku PVM]] )&lt;20))</f>
        <v>1</v>
      </c>
      <c r="AB2239" s="90" t="b">
        <f>OR(MONTH(Taulukko1[[#This Row],[Loppu PVM]])&lt;=5,AND(MONTH(Taulukko1[[#This Row],[Loppu PVM]] )=6,DAY(Taulukko1[[#This Row],[Loppu PVM]])&lt;20))</f>
        <v>1</v>
      </c>
      <c r="AC2239" s="90" t="b">
        <f>OR(MONTH(Taulukko1[[#This Row],[Alku PVM]] )&lt;=3,AND(MONTH(Taulukko1[[#This Row],[Alku PVM]] )=3))</f>
        <v>1</v>
      </c>
      <c r="AD2239" s="90" t="b">
        <f>OR(MONTH(Taulukko1[[#This Row],[Loppu PVM]] )&lt;=3,AND(MONTH(Taulukko1[[#This Row],[Loppu PVM]] )=3))</f>
        <v>1</v>
      </c>
      <c r="AE2239" s="90" t="b">
        <f>OR(MONTH(Taulukko1[[#This Row],[Alku PVM]] )&lt;=9,AND(MONTH(Taulukko1[[#This Row],[Alku PVM]] )=9))</f>
        <v>1</v>
      </c>
      <c r="AF2239" s="90" t="b">
        <f>OR(MONTH(Taulukko1[[#This Row],[Loppu PVM]])&lt;=9,AND(MONTH(Taulukko1[[#This Row],[Loppu PVM]] )=9))</f>
        <v>1</v>
      </c>
      <c r="AG2239" s="90" t="b">
        <f>OR(MONTH(Taulukko1[[#This Row],[Alku PVM]] )&lt;=6,AND(MONTH(Taulukko1[[#This Row],[Alku PVM]] )=6))</f>
        <v>1</v>
      </c>
      <c r="AH2239" s="90" t="b">
        <f>OR(MONTH(Taulukko1[[#This Row],[Loppu PVM]])&lt;=6,AND(MONTH(Taulukko1[[#This Row],[Loppu PVM]] )=6))</f>
        <v>1</v>
      </c>
    </row>
    <row r="2240" spans="1:34" ht="12.75" customHeight="1">
      <c r="A2240" t="s">
        <v>105</v>
      </c>
      <c r="B2240" s="23">
        <v>41288</v>
      </c>
      <c r="C2240" t="s">
        <v>776</v>
      </c>
      <c r="E2240" s="62">
        <v>235</v>
      </c>
      <c r="F2240" s="4">
        <v>41352</v>
      </c>
      <c r="G2240" s="5">
        <v>199</v>
      </c>
      <c r="H2240" s="22">
        <v>1450</v>
      </c>
      <c r="I2240" s="126">
        <f>INDEX('TOL2008'!B:B,MATCH(A2240,'TOL2008'!A:A,0))</f>
        <v>61200</v>
      </c>
      <c r="J2240" s="126" t="str">
        <f>INDEX(Pääluokka!$H$2:$H$100,MATCH(VALUE(LEFT(Taulukko1[[#This Row],[TOL2008]],2)),Pääluokka!$G$2:$G$100,0))</f>
        <v>Informaatio ja viestintä</v>
      </c>
      <c r="K2240" s="126" t="str">
        <f>INDEX(Pääluokka!$I$2:$I$100,MATCH(VALUE(LEFT(Taulukko1[[#This Row],[TOL2008]],2)),Pääluokka!$G$2:$G$100,0))</f>
        <v>Palvelualat (G-N, R, S)</v>
      </c>
      <c r="L2240" s="41">
        <f t="shared" si="340"/>
        <v>64</v>
      </c>
      <c r="M2240" s="43">
        <f t="shared" si="341"/>
        <v>41288</v>
      </c>
      <c r="N2240" s="43">
        <f t="shared" si="342"/>
        <v>41352</v>
      </c>
      <c r="O2240" s="43">
        <f t="shared" si="343"/>
        <v>41275</v>
      </c>
      <c r="P2240" s="43">
        <f t="shared" si="344"/>
        <v>41334</v>
      </c>
      <c r="Q2240" s="41">
        <f t="shared" si="345"/>
        <v>2013</v>
      </c>
      <c r="R2240" s="41">
        <f t="shared" si="346"/>
        <v>2013</v>
      </c>
      <c r="S2240" s="43" t="str">
        <f>YEAR(Taulukko1[[#This Row],[Alku KK]])&amp;"Q"&amp;ROUNDDOWN((MONTH(Taulukko1[[#This Row],[Alku KK]])-1)/3+1,0)</f>
        <v>2013Q1</v>
      </c>
      <c r="T2240" s="43" t="str">
        <f>YEAR(Taulukko1[[#This Row],[Loppu KK]])&amp;"Q"&amp;ROUNDDOWN((MONTH(Taulukko1[[#This Row],[Loppu KK]])-1)/3+1,0)</f>
        <v>2013Q1</v>
      </c>
      <c r="U2240" s="66">
        <f>IF(COUNT(Taulukko1[[#This Row],[Neuvottelujen alaiset ]])=1,Taulukko1[[#This Row],[Neuvottelujen alaiset ]],Taulukko1[[#This Row],[Vähennystarve]])</f>
        <v>1450</v>
      </c>
      <c r="V2240" s="44">
        <f t="shared" si="347"/>
        <v>0.16206896551724137</v>
      </c>
      <c r="W2240" s="44">
        <f t="shared" si="348"/>
        <v>0.13724137931034483</v>
      </c>
      <c r="X2240" s="44">
        <f t="shared" si="349"/>
        <v>0.84680851063829787</v>
      </c>
      <c r="Y2240" s="90" t="b">
        <f>AND(MONTH(Taulukko1[[#This Row],[Alku PVM]] )=6,DAY(Taulukko1[[#This Row],[Alku PVM]] )&gt;19)</f>
        <v>0</v>
      </c>
      <c r="Z2240" s="90" t="b">
        <f>AND(MONTH(Taulukko1[[#This Row],[Loppu PVM]] )=6,DAY(Taulukko1[[#This Row],[Loppu PVM]] )&gt;19)</f>
        <v>0</v>
      </c>
      <c r="AA2240" s="90" t="b">
        <f>OR(MONTH(Taulukko1[[#This Row],[Alku PVM]] )&lt;=5,AND(MONTH(Taulukko1[[#This Row],[Alku PVM]] )=6,DAY(Taulukko1[[#This Row],[Alku PVM]] )&lt;20))</f>
        <v>1</v>
      </c>
      <c r="AB2240" s="90" t="b">
        <f>OR(MONTH(Taulukko1[[#This Row],[Loppu PVM]])&lt;=5,AND(MONTH(Taulukko1[[#This Row],[Loppu PVM]] )=6,DAY(Taulukko1[[#This Row],[Loppu PVM]])&lt;20))</f>
        <v>1</v>
      </c>
      <c r="AC2240" s="90" t="b">
        <f>OR(MONTH(Taulukko1[[#This Row],[Alku PVM]] )&lt;=3,AND(MONTH(Taulukko1[[#This Row],[Alku PVM]] )=3))</f>
        <v>1</v>
      </c>
      <c r="AD2240" s="90" t="b">
        <f>OR(MONTH(Taulukko1[[#This Row],[Loppu PVM]] )&lt;=3,AND(MONTH(Taulukko1[[#This Row],[Loppu PVM]] )=3))</f>
        <v>1</v>
      </c>
      <c r="AE2240" s="90" t="b">
        <f>OR(MONTH(Taulukko1[[#This Row],[Alku PVM]] )&lt;=9,AND(MONTH(Taulukko1[[#This Row],[Alku PVM]] )=9))</f>
        <v>1</v>
      </c>
      <c r="AF2240" s="90" t="b">
        <f>OR(MONTH(Taulukko1[[#This Row],[Loppu PVM]])&lt;=9,AND(MONTH(Taulukko1[[#This Row],[Loppu PVM]] )=9))</f>
        <v>1</v>
      </c>
      <c r="AG2240" s="90" t="b">
        <f>OR(MONTH(Taulukko1[[#This Row],[Alku PVM]] )&lt;=6,AND(MONTH(Taulukko1[[#This Row],[Alku PVM]] )=6))</f>
        <v>1</v>
      </c>
      <c r="AH2240" s="90" t="b">
        <f>OR(MONTH(Taulukko1[[#This Row],[Loppu PVM]])&lt;=6,AND(MONTH(Taulukko1[[#This Row],[Loppu PVM]] )=6))</f>
        <v>1</v>
      </c>
    </row>
    <row r="2241" spans="1:34" ht="12.75" customHeight="1">
      <c r="A2241" s="21" t="s">
        <v>1311</v>
      </c>
      <c r="B2241" s="23">
        <v>41289</v>
      </c>
      <c r="C2241" s="21" t="s">
        <v>1310</v>
      </c>
      <c r="D2241" s="24"/>
      <c r="E2241" s="62">
        <v>40</v>
      </c>
      <c r="F2241" s="23"/>
      <c r="G2241" s="24"/>
      <c r="H2241" s="22">
        <v>500</v>
      </c>
      <c r="I2241" s="126">
        <f>INDEX('TOL2008'!B:B,MATCH(A2241,'TOL2008'!A:A,0))</f>
        <v>45112</v>
      </c>
      <c r="J2241" s="126" t="str">
        <f>INDEX(Pääluokka!$H$2:$H$100,MATCH(VALUE(LEFT(Taulukko1[[#This Row],[TOL2008]],2)),Pääluokka!$G$2:$G$100,0))</f>
        <v>Tukku- ja vähittäiskauppa; moottoriajoneuvojen ja moottoripyörien korjaus</v>
      </c>
      <c r="K2241" s="126" t="str">
        <f>INDEX(Pääluokka!$I$2:$I$100,MATCH(VALUE(LEFT(Taulukko1[[#This Row],[TOL2008]],2)),Pääluokka!$G$2:$G$100,0))</f>
        <v>Palvelualat (G-N, R, S)</v>
      </c>
      <c r="L2241" s="41" t="str">
        <f t="shared" si="340"/>
        <v>NA</v>
      </c>
      <c r="M2241" s="43">
        <f t="shared" si="341"/>
        <v>41289</v>
      </c>
      <c r="N2241" s="43">
        <f t="shared" si="342"/>
        <v>41340</v>
      </c>
      <c r="O2241" s="43">
        <f t="shared" si="343"/>
        <v>41275</v>
      </c>
      <c r="P2241" s="43">
        <f t="shared" si="344"/>
        <v>41334</v>
      </c>
      <c r="Q2241" s="41">
        <f t="shared" si="345"/>
        <v>2013</v>
      </c>
      <c r="R2241" s="41">
        <f t="shared" si="346"/>
        <v>2013</v>
      </c>
      <c r="S2241" s="43" t="str">
        <f>YEAR(Taulukko1[[#This Row],[Alku KK]])&amp;"Q"&amp;ROUNDDOWN((MONTH(Taulukko1[[#This Row],[Alku KK]])-1)/3+1,0)</f>
        <v>2013Q1</v>
      </c>
      <c r="T2241" s="43" t="str">
        <f>YEAR(Taulukko1[[#This Row],[Loppu KK]])&amp;"Q"&amp;ROUNDDOWN((MONTH(Taulukko1[[#This Row],[Loppu KK]])-1)/3+1,0)</f>
        <v>2013Q1</v>
      </c>
      <c r="U2241" s="66">
        <f>IF(COUNT(Taulukko1[[#This Row],[Neuvottelujen alaiset ]])=1,Taulukko1[[#This Row],[Neuvottelujen alaiset ]],Taulukko1[[#This Row],[Vähennystarve]])</f>
        <v>500</v>
      </c>
      <c r="V2241" s="44">
        <f t="shared" si="347"/>
        <v>0.08</v>
      </c>
      <c r="W2241" s="44" t="str">
        <f t="shared" si="348"/>
        <v>NA</v>
      </c>
      <c r="X2241" s="44" t="str">
        <f t="shared" si="349"/>
        <v>NA</v>
      </c>
      <c r="Y2241" s="90" t="b">
        <f>AND(MONTH(Taulukko1[[#This Row],[Alku PVM]] )=6,DAY(Taulukko1[[#This Row],[Alku PVM]] )&gt;19)</f>
        <v>0</v>
      </c>
      <c r="Z2241" s="90" t="b">
        <f>AND(MONTH(Taulukko1[[#This Row],[Loppu PVM]] )=6,DAY(Taulukko1[[#This Row],[Loppu PVM]] )&gt;19)</f>
        <v>0</v>
      </c>
      <c r="AA2241" s="90" t="b">
        <f>OR(MONTH(Taulukko1[[#This Row],[Alku PVM]] )&lt;=5,AND(MONTH(Taulukko1[[#This Row],[Alku PVM]] )=6,DAY(Taulukko1[[#This Row],[Alku PVM]] )&lt;20))</f>
        <v>1</v>
      </c>
      <c r="AB2241" s="90" t="b">
        <f>OR(MONTH(Taulukko1[[#This Row],[Loppu PVM]])&lt;=5,AND(MONTH(Taulukko1[[#This Row],[Loppu PVM]] )=6,DAY(Taulukko1[[#This Row],[Loppu PVM]])&lt;20))</f>
        <v>1</v>
      </c>
      <c r="AC2241" s="90" t="b">
        <f>OR(MONTH(Taulukko1[[#This Row],[Alku PVM]] )&lt;=3,AND(MONTH(Taulukko1[[#This Row],[Alku PVM]] )=3))</f>
        <v>1</v>
      </c>
      <c r="AD2241" s="90" t="b">
        <f>OR(MONTH(Taulukko1[[#This Row],[Loppu PVM]] )&lt;=3,AND(MONTH(Taulukko1[[#This Row],[Loppu PVM]] )=3))</f>
        <v>1</v>
      </c>
      <c r="AE2241" s="90" t="b">
        <f>OR(MONTH(Taulukko1[[#This Row],[Alku PVM]] )&lt;=9,AND(MONTH(Taulukko1[[#This Row],[Alku PVM]] )=9))</f>
        <v>1</v>
      </c>
      <c r="AF2241" s="90" t="b">
        <f>OR(MONTH(Taulukko1[[#This Row],[Loppu PVM]])&lt;=9,AND(MONTH(Taulukko1[[#This Row],[Loppu PVM]] )=9))</f>
        <v>1</v>
      </c>
      <c r="AG2241" s="90" t="b">
        <f>OR(MONTH(Taulukko1[[#This Row],[Alku PVM]] )&lt;=6,AND(MONTH(Taulukko1[[#This Row],[Alku PVM]] )=6))</f>
        <v>1</v>
      </c>
      <c r="AH2241" s="90" t="b">
        <f>OR(MONTH(Taulukko1[[#This Row],[Loppu PVM]])&lt;=6,AND(MONTH(Taulukko1[[#This Row],[Loppu PVM]] )=6))</f>
        <v>1</v>
      </c>
    </row>
    <row r="2242" spans="1:34" ht="12.75" customHeight="1">
      <c r="A2242" s="21" t="s">
        <v>1083</v>
      </c>
      <c r="B2242" s="23">
        <v>41289</v>
      </c>
      <c r="C2242" s="21" t="s">
        <v>1051</v>
      </c>
      <c r="D2242" s="24"/>
      <c r="E2242" s="62">
        <v>50</v>
      </c>
      <c r="F2242" s="23">
        <v>41354</v>
      </c>
      <c r="G2242" s="24">
        <v>45</v>
      </c>
      <c r="H2242" s="22">
        <v>470</v>
      </c>
      <c r="I2242" s="126">
        <f>INDEX('TOL2008'!B:B,MATCH(A2242,'TOL2008'!A:A,0))</f>
        <v>17120</v>
      </c>
      <c r="J2242" s="126" t="str">
        <f>INDEX(Pääluokka!$H$2:$H$100,MATCH(VALUE(LEFT(Taulukko1[[#This Row],[TOL2008]],2)),Pääluokka!$G$2:$G$100,0))</f>
        <v>Teollisuus</v>
      </c>
      <c r="K2242" s="126" t="str">
        <f>INDEX(Pääluokka!$I$2:$I$100,MATCH(VALUE(LEFT(Taulukko1[[#This Row],[TOL2008]],2)),Pääluokka!$G$2:$G$100,0))</f>
        <v>Teollisuus (C-E)</v>
      </c>
      <c r="L2242" s="41">
        <f t="shared" si="340"/>
        <v>65</v>
      </c>
      <c r="M2242" s="43">
        <f t="shared" si="341"/>
        <v>41289</v>
      </c>
      <c r="N2242" s="43">
        <f t="shared" si="342"/>
        <v>41354</v>
      </c>
      <c r="O2242" s="43">
        <f t="shared" si="343"/>
        <v>41275</v>
      </c>
      <c r="P2242" s="43">
        <f t="shared" si="344"/>
        <v>41334</v>
      </c>
      <c r="Q2242" s="41">
        <f t="shared" si="345"/>
        <v>2013</v>
      </c>
      <c r="R2242" s="41">
        <f t="shared" si="346"/>
        <v>2013</v>
      </c>
      <c r="S2242" s="43" t="str">
        <f>YEAR(Taulukko1[[#This Row],[Alku KK]])&amp;"Q"&amp;ROUNDDOWN((MONTH(Taulukko1[[#This Row],[Alku KK]])-1)/3+1,0)</f>
        <v>2013Q1</v>
      </c>
      <c r="T2242" s="43" t="str">
        <f>YEAR(Taulukko1[[#This Row],[Loppu KK]])&amp;"Q"&amp;ROUNDDOWN((MONTH(Taulukko1[[#This Row],[Loppu KK]])-1)/3+1,0)</f>
        <v>2013Q1</v>
      </c>
      <c r="U2242" s="66">
        <f>IF(COUNT(Taulukko1[[#This Row],[Neuvottelujen alaiset ]])=1,Taulukko1[[#This Row],[Neuvottelujen alaiset ]],Taulukko1[[#This Row],[Vähennystarve]])</f>
        <v>470</v>
      </c>
      <c r="V2242" s="44">
        <f t="shared" si="347"/>
        <v>0.10638297872340426</v>
      </c>
      <c r="W2242" s="44">
        <f t="shared" si="348"/>
        <v>9.5744680851063829E-2</v>
      </c>
      <c r="X2242" s="44">
        <f t="shared" si="349"/>
        <v>0.9</v>
      </c>
      <c r="Y2242" s="90" t="b">
        <f>AND(MONTH(Taulukko1[[#This Row],[Alku PVM]] )=6,DAY(Taulukko1[[#This Row],[Alku PVM]] )&gt;19)</f>
        <v>0</v>
      </c>
      <c r="Z2242" s="90" t="b">
        <f>AND(MONTH(Taulukko1[[#This Row],[Loppu PVM]] )=6,DAY(Taulukko1[[#This Row],[Loppu PVM]] )&gt;19)</f>
        <v>0</v>
      </c>
      <c r="AA2242" s="90" t="b">
        <f>OR(MONTH(Taulukko1[[#This Row],[Alku PVM]] )&lt;=5,AND(MONTH(Taulukko1[[#This Row],[Alku PVM]] )=6,DAY(Taulukko1[[#This Row],[Alku PVM]] )&lt;20))</f>
        <v>1</v>
      </c>
      <c r="AB2242" s="90" t="b">
        <f>OR(MONTH(Taulukko1[[#This Row],[Loppu PVM]])&lt;=5,AND(MONTH(Taulukko1[[#This Row],[Loppu PVM]] )=6,DAY(Taulukko1[[#This Row],[Loppu PVM]])&lt;20))</f>
        <v>1</v>
      </c>
      <c r="AC2242" s="90" t="b">
        <f>OR(MONTH(Taulukko1[[#This Row],[Alku PVM]] )&lt;=3,AND(MONTH(Taulukko1[[#This Row],[Alku PVM]] )=3))</f>
        <v>1</v>
      </c>
      <c r="AD2242" s="90" t="b">
        <f>OR(MONTH(Taulukko1[[#This Row],[Loppu PVM]] )&lt;=3,AND(MONTH(Taulukko1[[#This Row],[Loppu PVM]] )=3))</f>
        <v>1</v>
      </c>
      <c r="AE2242" s="90" t="b">
        <f>OR(MONTH(Taulukko1[[#This Row],[Alku PVM]] )&lt;=9,AND(MONTH(Taulukko1[[#This Row],[Alku PVM]] )=9))</f>
        <v>1</v>
      </c>
      <c r="AF2242" s="90" t="b">
        <f>OR(MONTH(Taulukko1[[#This Row],[Loppu PVM]])&lt;=9,AND(MONTH(Taulukko1[[#This Row],[Loppu PVM]] )=9))</f>
        <v>1</v>
      </c>
      <c r="AG2242" s="90" t="b">
        <f>OR(MONTH(Taulukko1[[#This Row],[Alku PVM]] )&lt;=6,AND(MONTH(Taulukko1[[#This Row],[Alku PVM]] )=6))</f>
        <v>1</v>
      </c>
      <c r="AH2242" s="90" t="b">
        <f>OR(MONTH(Taulukko1[[#This Row],[Loppu PVM]])&lt;=6,AND(MONTH(Taulukko1[[#This Row],[Loppu PVM]] )=6))</f>
        <v>1</v>
      </c>
    </row>
    <row r="2243" spans="1:34" ht="12.75" customHeight="1">
      <c r="A2243" t="s">
        <v>872</v>
      </c>
      <c r="B2243" s="23">
        <v>41289</v>
      </c>
      <c r="C2243" t="s">
        <v>873</v>
      </c>
      <c r="D2243" s="5">
        <v>150</v>
      </c>
      <c r="F2243" s="4"/>
      <c r="G2243" s="5"/>
      <c r="H2243" s="22">
        <v>150</v>
      </c>
      <c r="I2243" s="126" t="str">
        <f>INDEX('TOL2008'!B:B,MATCH(A2243,'TOL2008'!A:A,0))</f>
        <v>28920</v>
      </c>
      <c r="J2243" s="126" t="str">
        <f>INDEX(Pääluokka!$H$2:$H$100,MATCH(VALUE(LEFT(Taulukko1[[#This Row],[TOL2008]],2)),Pääluokka!$G$2:$G$100,0))</f>
        <v>Teollisuus</v>
      </c>
      <c r="K2243" s="126" t="str">
        <f>INDEX(Pääluokka!$I$2:$I$100,MATCH(VALUE(LEFT(Taulukko1[[#This Row],[TOL2008]],2)),Pääluokka!$G$2:$G$100,0))</f>
        <v>Teollisuus (C-E)</v>
      </c>
      <c r="L2243" s="41" t="str">
        <f t="shared" ref="L2243:L2306" si="350">IFERROR(IF(AND(ISNUMBER(B2243),ISNUMBER(F2243),F2243&gt;B2243),F2243-B2243,"NA"),"NA")</f>
        <v>NA</v>
      </c>
      <c r="M2243" s="43">
        <f t="shared" ref="M2243:M2306" si="351">IF(ISNUMBER(B2243),B2243,IF(ISNUMBER(F2243),F2243-$L$1,"NA"))</f>
        <v>41289</v>
      </c>
      <c r="N2243" s="43">
        <f t="shared" ref="N2243:N2306" si="352">IF(ISNUMBER(F2243),F2243,IF(ISNUMBER(B2243),B2243+$L$1,"NA"))</f>
        <v>41340</v>
      </c>
      <c r="O2243" s="43">
        <f t="shared" ref="O2243:O2306" si="353">IFERROR(DATE(YEAR(M2243),MONTH(M2243),1),"NA")</f>
        <v>41275</v>
      </c>
      <c r="P2243" s="43">
        <f t="shared" ref="P2243:P2306" si="354">IFERROR(DATE(YEAR(N2243),MONTH(N2243),1),"NA")</f>
        <v>41334</v>
      </c>
      <c r="Q2243" s="41">
        <f t="shared" ref="Q2243:Q2306" si="355">IFERROR(YEAR(O2243),"NA")</f>
        <v>2013</v>
      </c>
      <c r="R2243" s="41">
        <f t="shared" ref="R2243:R2306" si="356">IFERROR(YEAR(P2243),"NA")</f>
        <v>2013</v>
      </c>
      <c r="S2243" s="43" t="str">
        <f>YEAR(Taulukko1[[#This Row],[Alku KK]])&amp;"Q"&amp;ROUNDDOWN((MONTH(Taulukko1[[#This Row],[Alku KK]])-1)/3+1,0)</f>
        <v>2013Q1</v>
      </c>
      <c r="T2243" s="43" t="str">
        <f>YEAR(Taulukko1[[#This Row],[Loppu KK]])&amp;"Q"&amp;ROUNDDOWN((MONTH(Taulukko1[[#This Row],[Loppu KK]])-1)/3+1,0)</f>
        <v>2013Q1</v>
      </c>
      <c r="U2243" s="66">
        <f>IF(COUNT(Taulukko1[[#This Row],[Neuvottelujen alaiset ]])=1,Taulukko1[[#This Row],[Neuvottelujen alaiset ]],Taulukko1[[#This Row],[Vähennystarve]])</f>
        <v>150</v>
      </c>
      <c r="V2243" s="44" t="str">
        <f t="shared" ref="V2243:V2306" si="357">IF(AND(ISNUMBER(E2243),ISNUMBER(H2243)),E2243/H2243,"NA")</f>
        <v>NA</v>
      </c>
      <c r="W2243" s="44" t="str">
        <f t="shared" ref="W2243:W2306" si="358">IF(AND(ISNUMBER(G2243),ISNUMBER(H2243)),G2243/H2243,"NA")</f>
        <v>NA</v>
      </c>
      <c r="X2243" s="44" t="str">
        <f t="shared" ref="X2243:X2306" si="359">IF(AND(ISNUMBER(G2243),ISNUMBER(E2243)),G2243/E2243,"NA")</f>
        <v>NA</v>
      </c>
      <c r="Y2243" s="90" t="b">
        <f>AND(MONTH(Taulukko1[[#This Row],[Alku PVM]] )=6,DAY(Taulukko1[[#This Row],[Alku PVM]] )&gt;19)</f>
        <v>0</v>
      </c>
      <c r="Z2243" s="90" t="b">
        <f>AND(MONTH(Taulukko1[[#This Row],[Loppu PVM]] )=6,DAY(Taulukko1[[#This Row],[Loppu PVM]] )&gt;19)</f>
        <v>0</v>
      </c>
      <c r="AA2243" s="90" t="b">
        <f>OR(MONTH(Taulukko1[[#This Row],[Alku PVM]] )&lt;=5,AND(MONTH(Taulukko1[[#This Row],[Alku PVM]] )=6,DAY(Taulukko1[[#This Row],[Alku PVM]] )&lt;20))</f>
        <v>1</v>
      </c>
      <c r="AB2243" s="90" t="b">
        <f>OR(MONTH(Taulukko1[[#This Row],[Loppu PVM]])&lt;=5,AND(MONTH(Taulukko1[[#This Row],[Loppu PVM]] )=6,DAY(Taulukko1[[#This Row],[Loppu PVM]])&lt;20))</f>
        <v>1</v>
      </c>
      <c r="AC2243" s="90" t="b">
        <f>OR(MONTH(Taulukko1[[#This Row],[Alku PVM]] )&lt;=3,AND(MONTH(Taulukko1[[#This Row],[Alku PVM]] )=3))</f>
        <v>1</v>
      </c>
      <c r="AD2243" s="90" t="b">
        <f>OR(MONTH(Taulukko1[[#This Row],[Loppu PVM]] )&lt;=3,AND(MONTH(Taulukko1[[#This Row],[Loppu PVM]] )=3))</f>
        <v>1</v>
      </c>
      <c r="AE2243" s="90" t="b">
        <f>OR(MONTH(Taulukko1[[#This Row],[Alku PVM]] )&lt;=9,AND(MONTH(Taulukko1[[#This Row],[Alku PVM]] )=9))</f>
        <v>1</v>
      </c>
      <c r="AF2243" s="90" t="b">
        <f>OR(MONTH(Taulukko1[[#This Row],[Loppu PVM]])&lt;=9,AND(MONTH(Taulukko1[[#This Row],[Loppu PVM]] )=9))</f>
        <v>1</v>
      </c>
      <c r="AG2243" s="90" t="b">
        <f>OR(MONTH(Taulukko1[[#This Row],[Alku PVM]] )&lt;=6,AND(MONTH(Taulukko1[[#This Row],[Alku PVM]] )=6))</f>
        <v>1</v>
      </c>
      <c r="AH2243" s="90" t="b">
        <f>OR(MONTH(Taulukko1[[#This Row],[Loppu PVM]])&lt;=6,AND(MONTH(Taulukko1[[#This Row],[Loppu PVM]] )=6))</f>
        <v>1</v>
      </c>
    </row>
    <row r="2244" spans="1:34" ht="12.75" customHeight="1">
      <c r="A2244" t="s">
        <v>78</v>
      </c>
      <c r="B2244" s="23">
        <v>41289</v>
      </c>
      <c r="C2244" t="s">
        <v>750</v>
      </c>
      <c r="D2244" s="5">
        <v>21</v>
      </c>
      <c r="E2244" s="62">
        <v>10</v>
      </c>
      <c r="F2244" s="4">
        <v>41344</v>
      </c>
      <c r="G2244" s="5">
        <v>6</v>
      </c>
      <c r="H2244" s="22">
        <v>380</v>
      </c>
      <c r="I2244" s="126">
        <f>INDEX('TOL2008'!B:B,MATCH(A2244,'TOL2008'!A:A,0))</f>
        <v>23700</v>
      </c>
      <c r="J2244" s="126" t="str">
        <f>INDEX(Pääluokka!$H$2:$H$100,MATCH(VALUE(LEFT(Taulukko1[[#This Row],[TOL2008]],2)),Pääluokka!$G$2:$G$100,0))</f>
        <v>Teollisuus</v>
      </c>
      <c r="K2244" s="126" t="str">
        <f>INDEX(Pääluokka!$I$2:$I$100,MATCH(VALUE(LEFT(Taulukko1[[#This Row],[TOL2008]],2)),Pääluokka!$G$2:$G$100,0))</f>
        <v>Teollisuus (C-E)</v>
      </c>
      <c r="L2244" s="41">
        <f t="shared" si="350"/>
        <v>55</v>
      </c>
      <c r="M2244" s="43">
        <f t="shared" si="351"/>
        <v>41289</v>
      </c>
      <c r="N2244" s="43">
        <f t="shared" si="352"/>
        <v>41344</v>
      </c>
      <c r="O2244" s="43">
        <f t="shared" si="353"/>
        <v>41275</v>
      </c>
      <c r="P2244" s="43">
        <f t="shared" si="354"/>
        <v>41334</v>
      </c>
      <c r="Q2244" s="41">
        <f t="shared" si="355"/>
        <v>2013</v>
      </c>
      <c r="R2244" s="41">
        <f t="shared" si="356"/>
        <v>2013</v>
      </c>
      <c r="S2244" s="43" t="str">
        <f>YEAR(Taulukko1[[#This Row],[Alku KK]])&amp;"Q"&amp;ROUNDDOWN((MONTH(Taulukko1[[#This Row],[Alku KK]])-1)/3+1,0)</f>
        <v>2013Q1</v>
      </c>
      <c r="T2244" s="43" t="str">
        <f>YEAR(Taulukko1[[#This Row],[Loppu KK]])&amp;"Q"&amp;ROUNDDOWN((MONTH(Taulukko1[[#This Row],[Loppu KK]])-1)/3+1,0)</f>
        <v>2013Q1</v>
      </c>
      <c r="U2244" s="66">
        <f>IF(COUNT(Taulukko1[[#This Row],[Neuvottelujen alaiset ]])=1,Taulukko1[[#This Row],[Neuvottelujen alaiset ]],Taulukko1[[#This Row],[Vähennystarve]])</f>
        <v>380</v>
      </c>
      <c r="V2244" s="44">
        <f t="shared" si="357"/>
        <v>2.6315789473684209E-2</v>
      </c>
      <c r="W2244" s="44">
        <f t="shared" si="358"/>
        <v>1.5789473684210527E-2</v>
      </c>
      <c r="X2244" s="44">
        <f t="shared" si="359"/>
        <v>0.6</v>
      </c>
      <c r="Y2244" s="90" t="b">
        <f>AND(MONTH(Taulukko1[[#This Row],[Alku PVM]] )=6,DAY(Taulukko1[[#This Row],[Alku PVM]] )&gt;19)</f>
        <v>0</v>
      </c>
      <c r="Z2244" s="90" t="b">
        <f>AND(MONTH(Taulukko1[[#This Row],[Loppu PVM]] )=6,DAY(Taulukko1[[#This Row],[Loppu PVM]] )&gt;19)</f>
        <v>0</v>
      </c>
      <c r="AA2244" s="90" t="b">
        <f>OR(MONTH(Taulukko1[[#This Row],[Alku PVM]] )&lt;=5,AND(MONTH(Taulukko1[[#This Row],[Alku PVM]] )=6,DAY(Taulukko1[[#This Row],[Alku PVM]] )&lt;20))</f>
        <v>1</v>
      </c>
      <c r="AB2244" s="90" t="b">
        <f>OR(MONTH(Taulukko1[[#This Row],[Loppu PVM]])&lt;=5,AND(MONTH(Taulukko1[[#This Row],[Loppu PVM]] )=6,DAY(Taulukko1[[#This Row],[Loppu PVM]])&lt;20))</f>
        <v>1</v>
      </c>
      <c r="AC2244" s="90" t="b">
        <f>OR(MONTH(Taulukko1[[#This Row],[Alku PVM]] )&lt;=3,AND(MONTH(Taulukko1[[#This Row],[Alku PVM]] )=3))</f>
        <v>1</v>
      </c>
      <c r="AD2244" s="90" t="b">
        <f>OR(MONTH(Taulukko1[[#This Row],[Loppu PVM]] )&lt;=3,AND(MONTH(Taulukko1[[#This Row],[Loppu PVM]] )=3))</f>
        <v>1</v>
      </c>
      <c r="AE2244" s="90" t="b">
        <f>OR(MONTH(Taulukko1[[#This Row],[Alku PVM]] )&lt;=9,AND(MONTH(Taulukko1[[#This Row],[Alku PVM]] )=9))</f>
        <v>1</v>
      </c>
      <c r="AF2244" s="90" t="b">
        <f>OR(MONTH(Taulukko1[[#This Row],[Loppu PVM]])&lt;=9,AND(MONTH(Taulukko1[[#This Row],[Loppu PVM]] )=9))</f>
        <v>1</v>
      </c>
      <c r="AG2244" s="90" t="b">
        <f>OR(MONTH(Taulukko1[[#This Row],[Alku PVM]] )&lt;=6,AND(MONTH(Taulukko1[[#This Row],[Alku PVM]] )=6))</f>
        <v>1</v>
      </c>
      <c r="AH2244" s="90" t="b">
        <f>OR(MONTH(Taulukko1[[#This Row],[Loppu PVM]])&lt;=6,AND(MONTH(Taulukko1[[#This Row],[Loppu PVM]] )=6))</f>
        <v>1</v>
      </c>
    </row>
    <row r="2245" spans="1:34" ht="12.75" customHeight="1">
      <c r="A2245" t="s">
        <v>696</v>
      </c>
      <c r="B2245" s="23">
        <v>41289</v>
      </c>
      <c r="C2245" t="s">
        <v>697</v>
      </c>
      <c r="D2245" s="5">
        <v>17</v>
      </c>
      <c r="F2245" s="4">
        <v>41375</v>
      </c>
      <c r="G2245" s="5">
        <v>0</v>
      </c>
      <c r="H2245" s="22">
        <v>17</v>
      </c>
      <c r="I2245" s="126">
        <f>INDEX('TOL2008'!B:B,MATCH(A2245,'TOL2008'!A:A,0))</f>
        <v>41200</v>
      </c>
      <c r="J2245" s="126" t="str">
        <f>INDEX(Pääluokka!$H$2:$H$100,MATCH(VALUE(LEFT(Taulukko1[[#This Row],[TOL2008]],2)),Pääluokka!$G$2:$G$100,0))</f>
        <v>Rakentaminen</v>
      </c>
      <c r="K2245" s="126" t="str">
        <f>INDEX(Pääluokka!$I$2:$I$100,MATCH(VALUE(LEFT(Taulukko1[[#This Row],[TOL2008]],2)),Pääluokka!$G$2:$G$100,0))</f>
        <v>Rakentaminen (F)</v>
      </c>
      <c r="L2245" s="41">
        <f t="shared" si="350"/>
        <v>86</v>
      </c>
      <c r="M2245" s="43">
        <f t="shared" si="351"/>
        <v>41289</v>
      </c>
      <c r="N2245" s="43">
        <f t="shared" si="352"/>
        <v>41375</v>
      </c>
      <c r="O2245" s="43">
        <f t="shared" si="353"/>
        <v>41275</v>
      </c>
      <c r="P2245" s="43">
        <f t="shared" si="354"/>
        <v>41365</v>
      </c>
      <c r="Q2245" s="41">
        <f t="shared" si="355"/>
        <v>2013</v>
      </c>
      <c r="R2245" s="41">
        <f t="shared" si="356"/>
        <v>2013</v>
      </c>
      <c r="S2245" s="43" t="str">
        <f>YEAR(Taulukko1[[#This Row],[Alku KK]])&amp;"Q"&amp;ROUNDDOWN((MONTH(Taulukko1[[#This Row],[Alku KK]])-1)/3+1,0)</f>
        <v>2013Q1</v>
      </c>
      <c r="T2245" s="43" t="str">
        <f>YEAR(Taulukko1[[#This Row],[Loppu KK]])&amp;"Q"&amp;ROUNDDOWN((MONTH(Taulukko1[[#This Row],[Loppu KK]])-1)/3+1,0)</f>
        <v>2013Q2</v>
      </c>
      <c r="U2245" s="66">
        <f>IF(COUNT(Taulukko1[[#This Row],[Neuvottelujen alaiset ]])=1,Taulukko1[[#This Row],[Neuvottelujen alaiset ]],Taulukko1[[#This Row],[Vähennystarve]])</f>
        <v>17</v>
      </c>
      <c r="V2245" s="44" t="str">
        <f t="shared" si="357"/>
        <v>NA</v>
      </c>
      <c r="W2245" s="44">
        <f t="shared" si="358"/>
        <v>0</v>
      </c>
      <c r="X2245" s="44" t="str">
        <f t="shared" si="359"/>
        <v>NA</v>
      </c>
      <c r="Y2245" s="90" t="b">
        <f>AND(MONTH(Taulukko1[[#This Row],[Alku PVM]] )=6,DAY(Taulukko1[[#This Row],[Alku PVM]] )&gt;19)</f>
        <v>0</v>
      </c>
      <c r="Z2245" s="90" t="b">
        <f>AND(MONTH(Taulukko1[[#This Row],[Loppu PVM]] )=6,DAY(Taulukko1[[#This Row],[Loppu PVM]] )&gt;19)</f>
        <v>0</v>
      </c>
      <c r="AA2245" s="90" t="b">
        <f>OR(MONTH(Taulukko1[[#This Row],[Alku PVM]] )&lt;=5,AND(MONTH(Taulukko1[[#This Row],[Alku PVM]] )=6,DAY(Taulukko1[[#This Row],[Alku PVM]] )&lt;20))</f>
        <v>1</v>
      </c>
      <c r="AB2245" s="90" t="b">
        <f>OR(MONTH(Taulukko1[[#This Row],[Loppu PVM]])&lt;=5,AND(MONTH(Taulukko1[[#This Row],[Loppu PVM]] )=6,DAY(Taulukko1[[#This Row],[Loppu PVM]])&lt;20))</f>
        <v>1</v>
      </c>
      <c r="AC2245" s="90" t="b">
        <f>OR(MONTH(Taulukko1[[#This Row],[Alku PVM]] )&lt;=3,AND(MONTH(Taulukko1[[#This Row],[Alku PVM]] )=3))</f>
        <v>1</v>
      </c>
      <c r="AD2245" s="90" t="b">
        <f>OR(MONTH(Taulukko1[[#This Row],[Loppu PVM]] )&lt;=3,AND(MONTH(Taulukko1[[#This Row],[Loppu PVM]] )=3))</f>
        <v>0</v>
      </c>
      <c r="AE2245" s="90" t="b">
        <f>OR(MONTH(Taulukko1[[#This Row],[Alku PVM]] )&lt;=9,AND(MONTH(Taulukko1[[#This Row],[Alku PVM]] )=9))</f>
        <v>1</v>
      </c>
      <c r="AF2245" s="90" t="b">
        <f>OR(MONTH(Taulukko1[[#This Row],[Loppu PVM]])&lt;=9,AND(MONTH(Taulukko1[[#This Row],[Loppu PVM]] )=9))</f>
        <v>1</v>
      </c>
      <c r="AG2245" s="90" t="b">
        <f>OR(MONTH(Taulukko1[[#This Row],[Alku PVM]] )&lt;=6,AND(MONTH(Taulukko1[[#This Row],[Alku PVM]] )=6))</f>
        <v>1</v>
      </c>
      <c r="AH2245" s="90" t="b">
        <f>OR(MONTH(Taulukko1[[#This Row],[Loppu PVM]])&lt;=6,AND(MONTH(Taulukko1[[#This Row],[Loppu PVM]] )=6))</f>
        <v>1</v>
      </c>
    </row>
    <row r="2246" spans="1:34" ht="12.75" customHeight="1">
      <c r="A2246" t="s">
        <v>665</v>
      </c>
      <c r="B2246" s="23">
        <v>41290</v>
      </c>
      <c r="C2246" t="s">
        <v>1340</v>
      </c>
      <c r="F2246" s="4">
        <v>41390</v>
      </c>
      <c r="G2246" s="5">
        <v>23</v>
      </c>
      <c r="H2246" s="22">
        <v>23</v>
      </c>
      <c r="I2246" s="126">
        <f>INDEX('TOL2008'!B:B,MATCH(A2246,'TOL2008'!A:A,0))</f>
        <v>58130</v>
      </c>
      <c r="J2246" s="126" t="str">
        <f>INDEX(Pääluokka!$H$2:$H$100,MATCH(VALUE(LEFT(Taulukko1[[#This Row],[TOL2008]],2)),Pääluokka!$G$2:$G$100,0))</f>
        <v>Informaatio ja viestintä</v>
      </c>
      <c r="K2246" s="126" t="str">
        <f>INDEX(Pääluokka!$I$2:$I$100,MATCH(VALUE(LEFT(Taulukko1[[#This Row],[TOL2008]],2)),Pääluokka!$G$2:$G$100,0))</f>
        <v>Palvelualat (G-N, R, S)</v>
      </c>
      <c r="L2246" s="41">
        <f t="shared" si="350"/>
        <v>100</v>
      </c>
      <c r="M2246" s="43">
        <f t="shared" si="351"/>
        <v>41290</v>
      </c>
      <c r="N2246" s="43">
        <f t="shared" si="352"/>
        <v>41390</v>
      </c>
      <c r="O2246" s="43">
        <f t="shared" si="353"/>
        <v>41275</v>
      </c>
      <c r="P2246" s="43">
        <f t="shared" si="354"/>
        <v>41365</v>
      </c>
      <c r="Q2246" s="41">
        <f t="shared" si="355"/>
        <v>2013</v>
      </c>
      <c r="R2246" s="41">
        <f t="shared" si="356"/>
        <v>2013</v>
      </c>
      <c r="S2246" s="43" t="str">
        <f>YEAR(Taulukko1[[#This Row],[Alku KK]])&amp;"Q"&amp;ROUNDDOWN((MONTH(Taulukko1[[#This Row],[Alku KK]])-1)/3+1,0)</f>
        <v>2013Q1</v>
      </c>
      <c r="T2246" s="43" t="str">
        <f>YEAR(Taulukko1[[#This Row],[Loppu KK]])&amp;"Q"&amp;ROUNDDOWN((MONTH(Taulukko1[[#This Row],[Loppu KK]])-1)/3+1,0)</f>
        <v>2013Q2</v>
      </c>
      <c r="U2246" s="66">
        <f>IF(COUNT(Taulukko1[[#This Row],[Neuvottelujen alaiset ]])=1,Taulukko1[[#This Row],[Neuvottelujen alaiset ]],Taulukko1[[#This Row],[Vähennystarve]])</f>
        <v>23</v>
      </c>
      <c r="V2246" s="44" t="str">
        <f t="shared" si="357"/>
        <v>NA</v>
      </c>
      <c r="W2246" s="44">
        <f t="shared" si="358"/>
        <v>1</v>
      </c>
      <c r="X2246" s="44" t="str">
        <f t="shared" si="359"/>
        <v>NA</v>
      </c>
      <c r="Y2246" s="90" t="b">
        <f>AND(MONTH(Taulukko1[[#This Row],[Alku PVM]] )=6,DAY(Taulukko1[[#This Row],[Alku PVM]] )&gt;19)</f>
        <v>0</v>
      </c>
      <c r="Z2246" s="90" t="b">
        <f>AND(MONTH(Taulukko1[[#This Row],[Loppu PVM]] )=6,DAY(Taulukko1[[#This Row],[Loppu PVM]] )&gt;19)</f>
        <v>0</v>
      </c>
      <c r="AA2246" s="90" t="b">
        <f>OR(MONTH(Taulukko1[[#This Row],[Alku PVM]] )&lt;=5,AND(MONTH(Taulukko1[[#This Row],[Alku PVM]] )=6,DAY(Taulukko1[[#This Row],[Alku PVM]] )&lt;20))</f>
        <v>1</v>
      </c>
      <c r="AB2246" s="90" t="b">
        <f>OR(MONTH(Taulukko1[[#This Row],[Loppu PVM]])&lt;=5,AND(MONTH(Taulukko1[[#This Row],[Loppu PVM]] )=6,DAY(Taulukko1[[#This Row],[Loppu PVM]])&lt;20))</f>
        <v>1</v>
      </c>
      <c r="AC2246" s="90" t="b">
        <f>OR(MONTH(Taulukko1[[#This Row],[Alku PVM]] )&lt;=3,AND(MONTH(Taulukko1[[#This Row],[Alku PVM]] )=3))</f>
        <v>1</v>
      </c>
      <c r="AD2246" s="90" t="b">
        <f>OR(MONTH(Taulukko1[[#This Row],[Loppu PVM]] )&lt;=3,AND(MONTH(Taulukko1[[#This Row],[Loppu PVM]] )=3))</f>
        <v>0</v>
      </c>
      <c r="AE2246" s="90" t="b">
        <f>OR(MONTH(Taulukko1[[#This Row],[Alku PVM]] )&lt;=9,AND(MONTH(Taulukko1[[#This Row],[Alku PVM]] )=9))</f>
        <v>1</v>
      </c>
      <c r="AF2246" s="90" t="b">
        <f>OR(MONTH(Taulukko1[[#This Row],[Loppu PVM]])&lt;=9,AND(MONTH(Taulukko1[[#This Row],[Loppu PVM]] )=9))</f>
        <v>1</v>
      </c>
      <c r="AG2246" s="90" t="b">
        <f>OR(MONTH(Taulukko1[[#This Row],[Alku PVM]] )&lt;=6,AND(MONTH(Taulukko1[[#This Row],[Alku PVM]] )=6))</f>
        <v>1</v>
      </c>
      <c r="AH2246" s="90" t="b">
        <f>OR(MONTH(Taulukko1[[#This Row],[Loppu PVM]])&lt;=6,AND(MONTH(Taulukko1[[#This Row],[Loppu PVM]] )=6))</f>
        <v>1</v>
      </c>
    </row>
    <row r="2247" spans="1:34" ht="12.75" customHeight="1">
      <c r="A2247" t="s">
        <v>1241</v>
      </c>
      <c r="B2247" s="23">
        <v>41290</v>
      </c>
      <c r="C2247" t="s">
        <v>1240</v>
      </c>
      <c r="D2247" s="24"/>
      <c r="E2247" s="62">
        <v>20</v>
      </c>
      <c r="F2247" s="4">
        <v>41340</v>
      </c>
      <c r="G2247" s="5">
        <v>15</v>
      </c>
      <c r="H2247" s="22">
        <v>200</v>
      </c>
      <c r="I2247" s="126">
        <f>INDEX('TOL2008'!B:B,MATCH(A2247,'TOL2008'!A:A,0))</f>
        <v>58130</v>
      </c>
      <c r="J2247" s="126" t="str">
        <f>INDEX(Pääluokka!$H$2:$H$100,MATCH(VALUE(LEFT(Taulukko1[[#This Row],[TOL2008]],2)),Pääluokka!$G$2:$G$100,0))</f>
        <v>Informaatio ja viestintä</v>
      </c>
      <c r="K2247" s="126" t="str">
        <f>INDEX(Pääluokka!$I$2:$I$100,MATCH(VALUE(LEFT(Taulukko1[[#This Row],[TOL2008]],2)),Pääluokka!$G$2:$G$100,0))</f>
        <v>Palvelualat (G-N, R, S)</v>
      </c>
      <c r="L2247" s="41">
        <f t="shared" si="350"/>
        <v>50</v>
      </c>
      <c r="M2247" s="43">
        <f t="shared" si="351"/>
        <v>41290</v>
      </c>
      <c r="N2247" s="43">
        <f t="shared" si="352"/>
        <v>41340</v>
      </c>
      <c r="O2247" s="43">
        <f t="shared" si="353"/>
        <v>41275</v>
      </c>
      <c r="P2247" s="43">
        <f t="shared" si="354"/>
        <v>41334</v>
      </c>
      <c r="Q2247" s="41">
        <f t="shared" si="355"/>
        <v>2013</v>
      </c>
      <c r="R2247" s="41">
        <f t="shared" si="356"/>
        <v>2013</v>
      </c>
      <c r="S2247" s="43" t="str">
        <f>YEAR(Taulukko1[[#This Row],[Alku KK]])&amp;"Q"&amp;ROUNDDOWN((MONTH(Taulukko1[[#This Row],[Alku KK]])-1)/3+1,0)</f>
        <v>2013Q1</v>
      </c>
      <c r="T2247" s="43" t="str">
        <f>YEAR(Taulukko1[[#This Row],[Loppu KK]])&amp;"Q"&amp;ROUNDDOWN((MONTH(Taulukko1[[#This Row],[Loppu KK]])-1)/3+1,0)</f>
        <v>2013Q1</v>
      </c>
      <c r="U2247" s="66">
        <f>IF(COUNT(Taulukko1[[#This Row],[Neuvottelujen alaiset ]])=1,Taulukko1[[#This Row],[Neuvottelujen alaiset ]],Taulukko1[[#This Row],[Vähennystarve]])</f>
        <v>200</v>
      </c>
      <c r="V2247" s="44">
        <f t="shared" si="357"/>
        <v>0.1</v>
      </c>
      <c r="W2247" s="44">
        <f t="shared" si="358"/>
        <v>7.4999999999999997E-2</v>
      </c>
      <c r="X2247" s="44">
        <f t="shared" si="359"/>
        <v>0.75</v>
      </c>
      <c r="Y2247" s="90" t="b">
        <f>AND(MONTH(Taulukko1[[#This Row],[Alku PVM]] )=6,DAY(Taulukko1[[#This Row],[Alku PVM]] )&gt;19)</f>
        <v>0</v>
      </c>
      <c r="Z2247" s="90" t="b">
        <f>AND(MONTH(Taulukko1[[#This Row],[Loppu PVM]] )=6,DAY(Taulukko1[[#This Row],[Loppu PVM]] )&gt;19)</f>
        <v>0</v>
      </c>
      <c r="AA2247" s="90" t="b">
        <f>OR(MONTH(Taulukko1[[#This Row],[Alku PVM]] )&lt;=5,AND(MONTH(Taulukko1[[#This Row],[Alku PVM]] )=6,DAY(Taulukko1[[#This Row],[Alku PVM]] )&lt;20))</f>
        <v>1</v>
      </c>
      <c r="AB2247" s="90" t="b">
        <f>OR(MONTH(Taulukko1[[#This Row],[Loppu PVM]])&lt;=5,AND(MONTH(Taulukko1[[#This Row],[Loppu PVM]] )=6,DAY(Taulukko1[[#This Row],[Loppu PVM]])&lt;20))</f>
        <v>1</v>
      </c>
      <c r="AC2247" s="90" t="b">
        <f>OR(MONTH(Taulukko1[[#This Row],[Alku PVM]] )&lt;=3,AND(MONTH(Taulukko1[[#This Row],[Alku PVM]] )=3))</f>
        <v>1</v>
      </c>
      <c r="AD2247" s="90" t="b">
        <f>OR(MONTH(Taulukko1[[#This Row],[Loppu PVM]] )&lt;=3,AND(MONTH(Taulukko1[[#This Row],[Loppu PVM]] )=3))</f>
        <v>1</v>
      </c>
      <c r="AE2247" s="90" t="b">
        <f>OR(MONTH(Taulukko1[[#This Row],[Alku PVM]] )&lt;=9,AND(MONTH(Taulukko1[[#This Row],[Alku PVM]] )=9))</f>
        <v>1</v>
      </c>
      <c r="AF2247" s="90" t="b">
        <f>OR(MONTH(Taulukko1[[#This Row],[Loppu PVM]])&lt;=9,AND(MONTH(Taulukko1[[#This Row],[Loppu PVM]] )=9))</f>
        <v>1</v>
      </c>
      <c r="AG2247" s="90" t="b">
        <f>OR(MONTH(Taulukko1[[#This Row],[Alku PVM]] )&lt;=6,AND(MONTH(Taulukko1[[#This Row],[Alku PVM]] )=6))</f>
        <v>1</v>
      </c>
      <c r="AH2247" s="90" t="b">
        <f>OR(MONTH(Taulukko1[[#This Row],[Loppu PVM]])&lt;=6,AND(MONTH(Taulukko1[[#This Row],[Loppu PVM]] )=6))</f>
        <v>1</v>
      </c>
    </row>
    <row r="2248" spans="1:34" ht="12.75" customHeight="1">
      <c r="A2248" s="21" t="s">
        <v>1174</v>
      </c>
      <c r="B2248" s="23">
        <v>41290</v>
      </c>
      <c r="C2248" s="21" t="s">
        <v>1173</v>
      </c>
      <c r="D2248" s="24"/>
      <c r="F2248" s="23">
        <v>41347</v>
      </c>
      <c r="G2248" s="24">
        <v>0</v>
      </c>
      <c r="H2248" s="22">
        <v>273</v>
      </c>
      <c r="I2248" s="126">
        <f>INDEX('TOL2008'!B:B,MATCH(A2248,'TOL2008'!A:A,0))</f>
        <v>47111</v>
      </c>
      <c r="J2248" s="126" t="str">
        <f>INDEX(Pääluokka!$H$2:$H$100,MATCH(VALUE(LEFT(Taulukko1[[#This Row],[TOL2008]],2)),Pääluokka!$G$2:$G$100,0))</f>
        <v>Tukku- ja vähittäiskauppa; moottoriajoneuvojen ja moottoripyörien korjaus</v>
      </c>
      <c r="K2248" s="126" t="str">
        <f>INDEX(Pääluokka!$I$2:$I$100,MATCH(VALUE(LEFT(Taulukko1[[#This Row],[TOL2008]],2)),Pääluokka!$G$2:$G$100,0))</f>
        <v>Palvelualat (G-N, R, S)</v>
      </c>
      <c r="L2248" s="41">
        <f t="shared" si="350"/>
        <v>57</v>
      </c>
      <c r="M2248" s="43">
        <f t="shared" si="351"/>
        <v>41290</v>
      </c>
      <c r="N2248" s="43">
        <f t="shared" si="352"/>
        <v>41347</v>
      </c>
      <c r="O2248" s="43">
        <f t="shared" si="353"/>
        <v>41275</v>
      </c>
      <c r="P2248" s="43">
        <f t="shared" si="354"/>
        <v>41334</v>
      </c>
      <c r="Q2248" s="41">
        <f t="shared" si="355"/>
        <v>2013</v>
      </c>
      <c r="R2248" s="41">
        <f t="shared" si="356"/>
        <v>2013</v>
      </c>
      <c r="S2248" s="43" t="str">
        <f>YEAR(Taulukko1[[#This Row],[Alku KK]])&amp;"Q"&amp;ROUNDDOWN((MONTH(Taulukko1[[#This Row],[Alku KK]])-1)/3+1,0)</f>
        <v>2013Q1</v>
      </c>
      <c r="T2248" s="43" t="str">
        <f>YEAR(Taulukko1[[#This Row],[Loppu KK]])&amp;"Q"&amp;ROUNDDOWN((MONTH(Taulukko1[[#This Row],[Loppu KK]])-1)/3+1,0)</f>
        <v>2013Q1</v>
      </c>
      <c r="U2248" s="66">
        <f>IF(COUNT(Taulukko1[[#This Row],[Neuvottelujen alaiset ]])=1,Taulukko1[[#This Row],[Neuvottelujen alaiset ]],Taulukko1[[#This Row],[Vähennystarve]])</f>
        <v>273</v>
      </c>
      <c r="V2248" s="44" t="str">
        <f t="shared" si="357"/>
        <v>NA</v>
      </c>
      <c r="W2248" s="44">
        <f t="shared" si="358"/>
        <v>0</v>
      </c>
      <c r="X2248" s="44" t="str">
        <f t="shared" si="359"/>
        <v>NA</v>
      </c>
      <c r="Y2248" s="90" t="b">
        <f>AND(MONTH(Taulukko1[[#This Row],[Alku PVM]] )=6,DAY(Taulukko1[[#This Row],[Alku PVM]] )&gt;19)</f>
        <v>0</v>
      </c>
      <c r="Z2248" s="90" t="b">
        <f>AND(MONTH(Taulukko1[[#This Row],[Loppu PVM]] )=6,DAY(Taulukko1[[#This Row],[Loppu PVM]] )&gt;19)</f>
        <v>0</v>
      </c>
      <c r="AA2248" s="90" t="b">
        <f>OR(MONTH(Taulukko1[[#This Row],[Alku PVM]] )&lt;=5,AND(MONTH(Taulukko1[[#This Row],[Alku PVM]] )=6,DAY(Taulukko1[[#This Row],[Alku PVM]] )&lt;20))</f>
        <v>1</v>
      </c>
      <c r="AB2248" s="90" t="b">
        <f>OR(MONTH(Taulukko1[[#This Row],[Loppu PVM]])&lt;=5,AND(MONTH(Taulukko1[[#This Row],[Loppu PVM]] )=6,DAY(Taulukko1[[#This Row],[Loppu PVM]])&lt;20))</f>
        <v>1</v>
      </c>
      <c r="AC2248" s="90" t="b">
        <f>OR(MONTH(Taulukko1[[#This Row],[Alku PVM]] )&lt;=3,AND(MONTH(Taulukko1[[#This Row],[Alku PVM]] )=3))</f>
        <v>1</v>
      </c>
      <c r="AD2248" s="90" t="b">
        <f>OR(MONTH(Taulukko1[[#This Row],[Loppu PVM]] )&lt;=3,AND(MONTH(Taulukko1[[#This Row],[Loppu PVM]] )=3))</f>
        <v>1</v>
      </c>
      <c r="AE2248" s="90" t="b">
        <f>OR(MONTH(Taulukko1[[#This Row],[Alku PVM]] )&lt;=9,AND(MONTH(Taulukko1[[#This Row],[Alku PVM]] )=9))</f>
        <v>1</v>
      </c>
      <c r="AF2248" s="90" t="b">
        <f>OR(MONTH(Taulukko1[[#This Row],[Loppu PVM]])&lt;=9,AND(MONTH(Taulukko1[[#This Row],[Loppu PVM]] )=9))</f>
        <v>1</v>
      </c>
      <c r="AG2248" s="90" t="b">
        <f>OR(MONTH(Taulukko1[[#This Row],[Alku PVM]] )&lt;=6,AND(MONTH(Taulukko1[[#This Row],[Alku PVM]] )=6))</f>
        <v>1</v>
      </c>
      <c r="AH2248" s="90" t="b">
        <f>OR(MONTH(Taulukko1[[#This Row],[Loppu PVM]])&lt;=6,AND(MONTH(Taulukko1[[#This Row],[Loppu PVM]] )=6))</f>
        <v>1</v>
      </c>
    </row>
    <row r="2249" spans="1:34" ht="12.75" customHeight="1">
      <c r="A2249" t="s">
        <v>478</v>
      </c>
      <c r="B2249" s="23">
        <v>41290</v>
      </c>
      <c r="C2249" t="s">
        <v>1160</v>
      </c>
      <c r="E2249" s="62">
        <v>15</v>
      </c>
      <c r="F2249" s="4">
        <v>41337</v>
      </c>
      <c r="G2249" s="5">
        <v>9</v>
      </c>
      <c r="H2249" s="22">
        <v>90</v>
      </c>
      <c r="I2249" s="126">
        <f>INDEX('TOL2008'!B:B,MATCH(A2249,'TOL2008'!A:A,0))</f>
        <v>58130</v>
      </c>
      <c r="J2249" s="126" t="str">
        <f>INDEX(Pääluokka!$H$2:$H$100,MATCH(VALUE(LEFT(Taulukko1[[#This Row],[TOL2008]],2)),Pääluokka!$G$2:$G$100,0))</f>
        <v>Informaatio ja viestintä</v>
      </c>
      <c r="K2249" s="126" t="str">
        <f>INDEX(Pääluokka!$I$2:$I$100,MATCH(VALUE(LEFT(Taulukko1[[#This Row],[TOL2008]],2)),Pääluokka!$G$2:$G$100,0))</f>
        <v>Palvelualat (G-N, R, S)</v>
      </c>
      <c r="L2249" s="41">
        <f t="shared" si="350"/>
        <v>47</v>
      </c>
      <c r="M2249" s="43">
        <f t="shared" si="351"/>
        <v>41290</v>
      </c>
      <c r="N2249" s="43">
        <f t="shared" si="352"/>
        <v>41337</v>
      </c>
      <c r="O2249" s="43">
        <f t="shared" si="353"/>
        <v>41275</v>
      </c>
      <c r="P2249" s="43">
        <f t="shared" si="354"/>
        <v>41334</v>
      </c>
      <c r="Q2249" s="41">
        <f t="shared" si="355"/>
        <v>2013</v>
      </c>
      <c r="R2249" s="41">
        <f t="shared" si="356"/>
        <v>2013</v>
      </c>
      <c r="S2249" s="43" t="str">
        <f>YEAR(Taulukko1[[#This Row],[Alku KK]])&amp;"Q"&amp;ROUNDDOWN((MONTH(Taulukko1[[#This Row],[Alku KK]])-1)/3+1,0)</f>
        <v>2013Q1</v>
      </c>
      <c r="T2249" s="43" t="str">
        <f>YEAR(Taulukko1[[#This Row],[Loppu KK]])&amp;"Q"&amp;ROUNDDOWN((MONTH(Taulukko1[[#This Row],[Loppu KK]])-1)/3+1,0)</f>
        <v>2013Q1</v>
      </c>
      <c r="U2249" s="66">
        <f>IF(COUNT(Taulukko1[[#This Row],[Neuvottelujen alaiset ]])=1,Taulukko1[[#This Row],[Neuvottelujen alaiset ]],Taulukko1[[#This Row],[Vähennystarve]])</f>
        <v>90</v>
      </c>
      <c r="V2249" s="44">
        <f t="shared" si="357"/>
        <v>0.16666666666666666</v>
      </c>
      <c r="W2249" s="44">
        <f t="shared" si="358"/>
        <v>0.1</v>
      </c>
      <c r="X2249" s="44">
        <f t="shared" si="359"/>
        <v>0.6</v>
      </c>
      <c r="Y2249" s="90" t="b">
        <f>AND(MONTH(Taulukko1[[#This Row],[Alku PVM]] )=6,DAY(Taulukko1[[#This Row],[Alku PVM]] )&gt;19)</f>
        <v>0</v>
      </c>
      <c r="Z2249" s="90" t="b">
        <f>AND(MONTH(Taulukko1[[#This Row],[Loppu PVM]] )=6,DAY(Taulukko1[[#This Row],[Loppu PVM]] )&gt;19)</f>
        <v>0</v>
      </c>
      <c r="AA2249" s="90" t="b">
        <f>OR(MONTH(Taulukko1[[#This Row],[Alku PVM]] )&lt;=5,AND(MONTH(Taulukko1[[#This Row],[Alku PVM]] )=6,DAY(Taulukko1[[#This Row],[Alku PVM]] )&lt;20))</f>
        <v>1</v>
      </c>
      <c r="AB2249" s="90" t="b">
        <f>OR(MONTH(Taulukko1[[#This Row],[Loppu PVM]])&lt;=5,AND(MONTH(Taulukko1[[#This Row],[Loppu PVM]] )=6,DAY(Taulukko1[[#This Row],[Loppu PVM]])&lt;20))</f>
        <v>1</v>
      </c>
      <c r="AC2249" s="90" t="b">
        <f>OR(MONTH(Taulukko1[[#This Row],[Alku PVM]] )&lt;=3,AND(MONTH(Taulukko1[[#This Row],[Alku PVM]] )=3))</f>
        <v>1</v>
      </c>
      <c r="AD2249" s="90" t="b">
        <f>OR(MONTH(Taulukko1[[#This Row],[Loppu PVM]] )&lt;=3,AND(MONTH(Taulukko1[[#This Row],[Loppu PVM]] )=3))</f>
        <v>1</v>
      </c>
      <c r="AE2249" s="90" t="b">
        <f>OR(MONTH(Taulukko1[[#This Row],[Alku PVM]] )&lt;=9,AND(MONTH(Taulukko1[[#This Row],[Alku PVM]] )=9))</f>
        <v>1</v>
      </c>
      <c r="AF2249" s="90" t="b">
        <f>OR(MONTH(Taulukko1[[#This Row],[Loppu PVM]])&lt;=9,AND(MONTH(Taulukko1[[#This Row],[Loppu PVM]] )=9))</f>
        <v>1</v>
      </c>
      <c r="AG2249" s="90" t="b">
        <f>OR(MONTH(Taulukko1[[#This Row],[Alku PVM]] )&lt;=6,AND(MONTH(Taulukko1[[#This Row],[Alku PVM]] )=6))</f>
        <v>1</v>
      </c>
      <c r="AH2249" s="90" t="b">
        <f>OR(MONTH(Taulukko1[[#This Row],[Loppu PVM]])&lt;=6,AND(MONTH(Taulukko1[[#This Row],[Loppu PVM]] )=6))</f>
        <v>1</v>
      </c>
    </row>
    <row r="2250" spans="1:34" ht="12.75" customHeight="1">
      <c r="A2250" t="s">
        <v>126</v>
      </c>
      <c r="B2250" s="23">
        <v>41290</v>
      </c>
      <c r="C2250" t="s">
        <v>793</v>
      </c>
      <c r="D2250" s="5">
        <v>184</v>
      </c>
      <c r="F2250" s="4">
        <v>41305</v>
      </c>
      <c r="G2250" s="24">
        <v>0</v>
      </c>
      <c r="H2250" s="22">
        <v>230</v>
      </c>
      <c r="I2250" s="126">
        <f>INDEX('TOL2008'!B:B,MATCH(A2250,'TOL2008'!A:A,0))</f>
        <v>71129</v>
      </c>
      <c r="J2250" s="126" t="str">
        <f>INDEX(Pääluokka!$H$2:$H$100,MATCH(VALUE(LEFT(Taulukko1[[#This Row],[TOL2008]],2)),Pääluokka!$G$2:$G$100,0))</f>
        <v>Ammatillinen, tieteellinen ja tekninen toiminta</v>
      </c>
      <c r="K2250" s="126" t="str">
        <f>INDEX(Pääluokka!$I$2:$I$100,MATCH(VALUE(LEFT(Taulukko1[[#This Row],[TOL2008]],2)),Pääluokka!$G$2:$G$100,0))</f>
        <v>Palvelualat (G-N, R, S)</v>
      </c>
      <c r="L2250" s="41">
        <f t="shared" si="350"/>
        <v>15</v>
      </c>
      <c r="M2250" s="43">
        <f t="shared" si="351"/>
        <v>41290</v>
      </c>
      <c r="N2250" s="43">
        <f t="shared" si="352"/>
        <v>41305</v>
      </c>
      <c r="O2250" s="43">
        <f t="shared" si="353"/>
        <v>41275</v>
      </c>
      <c r="P2250" s="43">
        <f t="shared" si="354"/>
        <v>41275</v>
      </c>
      <c r="Q2250" s="41">
        <f t="shared" si="355"/>
        <v>2013</v>
      </c>
      <c r="R2250" s="41">
        <f t="shared" si="356"/>
        <v>2013</v>
      </c>
      <c r="S2250" s="43" t="str">
        <f>YEAR(Taulukko1[[#This Row],[Alku KK]])&amp;"Q"&amp;ROUNDDOWN((MONTH(Taulukko1[[#This Row],[Alku KK]])-1)/3+1,0)</f>
        <v>2013Q1</v>
      </c>
      <c r="T2250" s="43" t="str">
        <f>YEAR(Taulukko1[[#This Row],[Loppu KK]])&amp;"Q"&amp;ROUNDDOWN((MONTH(Taulukko1[[#This Row],[Loppu KK]])-1)/3+1,0)</f>
        <v>2013Q1</v>
      </c>
      <c r="U2250" s="66">
        <f>IF(COUNT(Taulukko1[[#This Row],[Neuvottelujen alaiset ]])=1,Taulukko1[[#This Row],[Neuvottelujen alaiset ]],Taulukko1[[#This Row],[Vähennystarve]])</f>
        <v>230</v>
      </c>
      <c r="V2250" s="44" t="str">
        <f t="shared" si="357"/>
        <v>NA</v>
      </c>
      <c r="W2250" s="44">
        <f t="shared" si="358"/>
        <v>0</v>
      </c>
      <c r="X2250" s="44" t="str">
        <f t="shared" si="359"/>
        <v>NA</v>
      </c>
      <c r="Y2250" s="90" t="b">
        <f>AND(MONTH(Taulukko1[[#This Row],[Alku PVM]] )=6,DAY(Taulukko1[[#This Row],[Alku PVM]] )&gt;19)</f>
        <v>0</v>
      </c>
      <c r="Z2250" s="90" t="b">
        <f>AND(MONTH(Taulukko1[[#This Row],[Loppu PVM]] )=6,DAY(Taulukko1[[#This Row],[Loppu PVM]] )&gt;19)</f>
        <v>0</v>
      </c>
      <c r="AA2250" s="90" t="b">
        <f>OR(MONTH(Taulukko1[[#This Row],[Alku PVM]] )&lt;=5,AND(MONTH(Taulukko1[[#This Row],[Alku PVM]] )=6,DAY(Taulukko1[[#This Row],[Alku PVM]] )&lt;20))</f>
        <v>1</v>
      </c>
      <c r="AB2250" s="90" t="b">
        <f>OR(MONTH(Taulukko1[[#This Row],[Loppu PVM]])&lt;=5,AND(MONTH(Taulukko1[[#This Row],[Loppu PVM]] )=6,DAY(Taulukko1[[#This Row],[Loppu PVM]])&lt;20))</f>
        <v>1</v>
      </c>
      <c r="AC2250" s="90" t="b">
        <f>OR(MONTH(Taulukko1[[#This Row],[Alku PVM]] )&lt;=3,AND(MONTH(Taulukko1[[#This Row],[Alku PVM]] )=3))</f>
        <v>1</v>
      </c>
      <c r="AD2250" s="90" t="b">
        <f>OR(MONTH(Taulukko1[[#This Row],[Loppu PVM]] )&lt;=3,AND(MONTH(Taulukko1[[#This Row],[Loppu PVM]] )=3))</f>
        <v>1</v>
      </c>
      <c r="AE2250" s="90" t="b">
        <f>OR(MONTH(Taulukko1[[#This Row],[Alku PVM]] )&lt;=9,AND(MONTH(Taulukko1[[#This Row],[Alku PVM]] )=9))</f>
        <v>1</v>
      </c>
      <c r="AF2250" s="90" t="b">
        <f>OR(MONTH(Taulukko1[[#This Row],[Loppu PVM]])&lt;=9,AND(MONTH(Taulukko1[[#This Row],[Loppu PVM]] )=9))</f>
        <v>1</v>
      </c>
      <c r="AG2250" s="90" t="b">
        <f>OR(MONTH(Taulukko1[[#This Row],[Alku PVM]] )&lt;=6,AND(MONTH(Taulukko1[[#This Row],[Alku PVM]] )=6))</f>
        <v>1</v>
      </c>
      <c r="AH2250" s="90" t="b">
        <f>OR(MONTH(Taulukko1[[#This Row],[Loppu PVM]])&lt;=6,AND(MONTH(Taulukko1[[#This Row],[Loppu PVM]] )=6))</f>
        <v>1</v>
      </c>
    </row>
    <row r="2251" spans="1:34" ht="12.75" customHeight="1">
      <c r="A2251" s="21" t="s">
        <v>1026</v>
      </c>
      <c r="B2251" s="23">
        <v>41291</v>
      </c>
      <c r="C2251" s="21" t="s">
        <v>1025</v>
      </c>
      <c r="D2251" s="24"/>
      <c r="E2251" s="62">
        <v>25</v>
      </c>
      <c r="F2251" s="23">
        <v>41337</v>
      </c>
      <c r="G2251" s="24">
        <v>11</v>
      </c>
      <c r="H2251" s="22">
        <v>25</v>
      </c>
      <c r="I2251" s="126" t="str">
        <f>INDEX('TOL2008'!B:B,MATCH(A2251,'TOL2008'!A:A,0))</f>
        <v>58130</v>
      </c>
      <c r="J2251" s="126" t="str">
        <f>INDEX(Pääluokka!$H$2:$H$100,MATCH(VALUE(LEFT(Taulukko1[[#This Row],[TOL2008]],2)),Pääluokka!$G$2:$G$100,0))</f>
        <v>Informaatio ja viestintä</v>
      </c>
      <c r="K2251" s="126" t="str">
        <f>INDEX(Pääluokka!$I$2:$I$100,MATCH(VALUE(LEFT(Taulukko1[[#This Row],[TOL2008]],2)),Pääluokka!$G$2:$G$100,0))</f>
        <v>Palvelualat (G-N, R, S)</v>
      </c>
      <c r="L2251" s="41">
        <f t="shared" si="350"/>
        <v>46</v>
      </c>
      <c r="M2251" s="43">
        <f t="shared" si="351"/>
        <v>41291</v>
      </c>
      <c r="N2251" s="43">
        <f t="shared" si="352"/>
        <v>41337</v>
      </c>
      <c r="O2251" s="43">
        <f t="shared" si="353"/>
        <v>41275</v>
      </c>
      <c r="P2251" s="43">
        <f t="shared" si="354"/>
        <v>41334</v>
      </c>
      <c r="Q2251" s="41">
        <f t="shared" si="355"/>
        <v>2013</v>
      </c>
      <c r="R2251" s="41">
        <f t="shared" si="356"/>
        <v>2013</v>
      </c>
      <c r="S2251" s="43" t="str">
        <f>YEAR(Taulukko1[[#This Row],[Alku KK]])&amp;"Q"&amp;ROUNDDOWN((MONTH(Taulukko1[[#This Row],[Alku KK]])-1)/3+1,0)</f>
        <v>2013Q1</v>
      </c>
      <c r="T2251" s="43" t="str">
        <f>YEAR(Taulukko1[[#This Row],[Loppu KK]])&amp;"Q"&amp;ROUNDDOWN((MONTH(Taulukko1[[#This Row],[Loppu KK]])-1)/3+1,0)</f>
        <v>2013Q1</v>
      </c>
      <c r="U2251" s="66">
        <f>IF(COUNT(Taulukko1[[#This Row],[Neuvottelujen alaiset ]])=1,Taulukko1[[#This Row],[Neuvottelujen alaiset ]],Taulukko1[[#This Row],[Vähennystarve]])</f>
        <v>25</v>
      </c>
      <c r="V2251" s="44">
        <f t="shared" si="357"/>
        <v>1</v>
      </c>
      <c r="W2251" s="44">
        <f t="shared" si="358"/>
        <v>0.44</v>
      </c>
      <c r="X2251" s="44">
        <f t="shared" si="359"/>
        <v>0.44</v>
      </c>
      <c r="Y2251" s="90" t="b">
        <f>AND(MONTH(Taulukko1[[#This Row],[Alku PVM]] )=6,DAY(Taulukko1[[#This Row],[Alku PVM]] )&gt;19)</f>
        <v>0</v>
      </c>
      <c r="Z2251" s="90" t="b">
        <f>AND(MONTH(Taulukko1[[#This Row],[Loppu PVM]] )=6,DAY(Taulukko1[[#This Row],[Loppu PVM]] )&gt;19)</f>
        <v>0</v>
      </c>
      <c r="AA2251" s="90" t="b">
        <f>OR(MONTH(Taulukko1[[#This Row],[Alku PVM]] )&lt;=5,AND(MONTH(Taulukko1[[#This Row],[Alku PVM]] )=6,DAY(Taulukko1[[#This Row],[Alku PVM]] )&lt;20))</f>
        <v>1</v>
      </c>
      <c r="AB2251" s="90" t="b">
        <f>OR(MONTH(Taulukko1[[#This Row],[Loppu PVM]])&lt;=5,AND(MONTH(Taulukko1[[#This Row],[Loppu PVM]] )=6,DAY(Taulukko1[[#This Row],[Loppu PVM]])&lt;20))</f>
        <v>1</v>
      </c>
      <c r="AC2251" s="90" t="b">
        <f>OR(MONTH(Taulukko1[[#This Row],[Alku PVM]] )&lt;=3,AND(MONTH(Taulukko1[[#This Row],[Alku PVM]] )=3))</f>
        <v>1</v>
      </c>
      <c r="AD2251" s="90" t="b">
        <f>OR(MONTH(Taulukko1[[#This Row],[Loppu PVM]] )&lt;=3,AND(MONTH(Taulukko1[[#This Row],[Loppu PVM]] )=3))</f>
        <v>1</v>
      </c>
      <c r="AE2251" s="90" t="b">
        <f>OR(MONTH(Taulukko1[[#This Row],[Alku PVM]] )&lt;=9,AND(MONTH(Taulukko1[[#This Row],[Alku PVM]] )=9))</f>
        <v>1</v>
      </c>
      <c r="AF2251" s="90" t="b">
        <f>OR(MONTH(Taulukko1[[#This Row],[Loppu PVM]])&lt;=9,AND(MONTH(Taulukko1[[#This Row],[Loppu PVM]] )=9))</f>
        <v>1</v>
      </c>
      <c r="AG2251" s="90" t="b">
        <f>OR(MONTH(Taulukko1[[#This Row],[Alku PVM]] )&lt;=6,AND(MONTH(Taulukko1[[#This Row],[Alku PVM]] )=6))</f>
        <v>1</v>
      </c>
      <c r="AH2251" s="90" t="b">
        <f>OR(MONTH(Taulukko1[[#This Row],[Loppu PVM]])&lt;=6,AND(MONTH(Taulukko1[[#This Row],[Loppu PVM]] )=6))</f>
        <v>1</v>
      </c>
    </row>
    <row r="2252" spans="1:34" ht="12.75" customHeight="1">
      <c r="A2252" t="s">
        <v>982</v>
      </c>
      <c r="B2252" s="23">
        <v>41291</v>
      </c>
      <c r="C2252" t="s">
        <v>983</v>
      </c>
      <c r="F2252" s="4">
        <v>41333</v>
      </c>
      <c r="G2252" s="5">
        <v>209</v>
      </c>
      <c r="H2252" s="22">
        <v>260</v>
      </c>
      <c r="I2252" s="126">
        <f>INDEX('TOL2008'!B:B,MATCH(A2252,'TOL2008'!A:A,0))</f>
        <v>26300</v>
      </c>
      <c r="J2252" s="126" t="str">
        <f>INDEX(Pääluokka!$H$2:$H$100,MATCH(VALUE(LEFT(Taulukko1[[#This Row],[TOL2008]],2)),Pääluokka!$G$2:$G$100,0))</f>
        <v>Teollisuus</v>
      </c>
      <c r="K2252" s="126" t="str">
        <f>INDEX(Pääluokka!$I$2:$I$100,MATCH(VALUE(LEFT(Taulukko1[[#This Row],[TOL2008]],2)),Pääluokka!$G$2:$G$100,0))</f>
        <v>Teollisuus (C-E)</v>
      </c>
      <c r="L2252" s="41">
        <f t="shared" si="350"/>
        <v>42</v>
      </c>
      <c r="M2252" s="43">
        <f t="shared" si="351"/>
        <v>41291</v>
      </c>
      <c r="N2252" s="43">
        <f t="shared" si="352"/>
        <v>41333</v>
      </c>
      <c r="O2252" s="43">
        <f t="shared" si="353"/>
        <v>41275</v>
      </c>
      <c r="P2252" s="43">
        <f t="shared" si="354"/>
        <v>41306</v>
      </c>
      <c r="Q2252" s="41">
        <f t="shared" si="355"/>
        <v>2013</v>
      </c>
      <c r="R2252" s="41">
        <f t="shared" si="356"/>
        <v>2013</v>
      </c>
      <c r="S2252" s="43" t="str">
        <f>YEAR(Taulukko1[[#This Row],[Alku KK]])&amp;"Q"&amp;ROUNDDOWN((MONTH(Taulukko1[[#This Row],[Alku KK]])-1)/3+1,0)</f>
        <v>2013Q1</v>
      </c>
      <c r="T2252" s="43" t="str">
        <f>YEAR(Taulukko1[[#This Row],[Loppu KK]])&amp;"Q"&amp;ROUNDDOWN((MONTH(Taulukko1[[#This Row],[Loppu KK]])-1)/3+1,0)</f>
        <v>2013Q1</v>
      </c>
      <c r="U2252" s="66">
        <f>IF(COUNT(Taulukko1[[#This Row],[Neuvottelujen alaiset ]])=1,Taulukko1[[#This Row],[Neuvottelujen alaiset ]],Taulukko1[[#This Row],[Vähennystarve]])</f>
        <v>260</v>
      </c>
      <c r="V2252" s="44" t="str">
        <f t="shared" si="357"/>
        <v>NA</v>
      </c>
      <c r="W2252" s="44">
        <f t="shared" si="358"/>
        <v>0.80384615384615388</v>
      </c>
      <c r="X2252" s="44" t="str">
        <f t="shared" si="359"/>
        <v>NA</v>
      </c>
      <c r="Y2252" s="90" t="b">
        <f>AND(MONTH(Taulukko1[[#This Row],[Alku PVM]] )=6,DAY(Taulukko1[[#This Row],[Alku PVM]] )&gt;19)</f>
        <v>0</v>
      </c>
      <c r="Z2252" s="90" t="b">
        <f>AND(MONTH(Taulukko1[[#This Row],[Loppu PVM]] )=6,DAY(Taulukko1[[#This Row],[Loppu PVM]] )&gt;19)</f>
        <v>0</v>
      </c>
      <c r="AA2252" s="90" t="b">
        <f>OR(MONTH(Taulukko1[[#This Row],[Alku PVM]] )&lt;=5,AND(MONTH(Taulukko1[[#This Row],[Alku PVM]] )=6,DAY(Taulukko1[[#This Row],[Alku PVM]] )&lt;20))</f>
        <v>1</v>
      </c>
      <c r="AB2252" s="90" t="b">
        <f>OR(MONTH(Taulukko1[[#This Row],[Loppu PVM]])&lt;=5,AND(MONTH(Taulukko1[[#This Row],[Loppu PVM]] )=6,DAY(Taulukko1[[#This Row],[Loppu PVM]])&lt;20))</f>
        <v>1</v>
      </c>
      <c r="AC2252" s="90" t="b">
        <f>OR(MONTH(Taulukko1[[#This Row],[Alku PVM]] )&lt;=3,AND(MONTH(Taulukko1[[#This Row],[Alku PVM]] )=3))</f>
        <v>1</v>
      </c>
      <c r="AD2252" s="90" t="b">
        <f>OR(MONTH(Taulukko1[[#This Row],[Loppu PVM]] )&lt;=3,AND(MONTH(Taulukko1[[#This Row],[Loppu PVM]] )=3))</f>
        <v>1</v>
      </c>
      <c r="AE2252" s="90" t="b">
        <f>OR(MONTH(Taulukko1[[#This Row],[Alku PVM]] )&lt;=9,AND(MONTH(Taulukko1[[#This Row],[Alku PVM]] )=9))</f>
        <v>1</v>
      </c>
      <c r="AF2252" s="90" t="b">
        <f>OR(MONTH(Taulukko1[[#This Row],[Loppu PVM]])&lt;=9,AND(MONTH(Taulukko1[[#This Row],[Loppu PVM]] )=9))</f>
        <v>1</v>
      </c>
      <c r="AG2252" s="90" t="b">
        <f>OR(MONTH(Taulukko1[[#This Row],[Alku PVM]] )&lt;=6,AND(MONTH(Taulukko1[[#This Row],[Alku PVM]] )=6))</f>
        <v>1</v>
      </c>
      <c r="AH2252" s="90" t="b">
        <f>OR(MONTH(Taulukko1[[#This Row],[Loppu PVM]])&lt;=6,AND(MONTH(Taulukko1[[#This Row],[Loppu PVM]] )=6))</f>
        <v>1</v>
      </c>
    </row>
    <row r="2253" spans="1:34" ht="12.75" customHeight="1">
      <c r="A2253" t="s">
        <v>887</v>
      </c>
      <c r="B2253" s="23">
        <v>41291</v>
      </c>
      <c r="C2253" t="s">
        <v>886</v>
      </c>
      <c r="E2253" s="62">
        <v>30</v>
      </c>
      <c r="F2253" s="4"/>
      <c r="G2253" s="5"/>
      <c r="H2253" s="22">
        <v>30</v>
      </c>
      <c r="I2253" s="126">
        <f>INDEX('TOL2008'!B:B,MATCH(A2253,'TOL2008'!A:A,0))</f>
        <v>46493</v>
      </c>
      <c r="J2253" s="126" t="str">
        <f>INDEX(Pääluokka!$H$2:$H$100,MATCH(VALUE(LEFT(Taulukko1[[#This Row],[TOL2008]],2)),Pääluokka!$G$2:$G$100,0))</f>
        <v>Tukku- ja vähittäiskauppa; moottoriajoneuvojen ja moottoripyörien korjaus</v>
      </c>
      <c r="K2253" s="126" t="str">
        <f>INDEX(Pääluokka!$I$2:$I$100,MATCH(VALUE(LEFT(Taulukko1[[#This Row],[TOL2008]],2)),Pääluokka!$G$2:$G$100,0))</f>
        <v>Palvelualat (G-N, R, S)</v>
      </c>
      <c r="L2253" s="41" t="str">
        <f t="shared" si="350"/>
        <v>NA</v>
      </c>
      <c r="M2253" s="43">
        <f t="shared" si="351"/>
        <v>41291</v>
      </c>
      <c r="N2253" s="43">
        <f t="shared" si="352"/>
        <v>41342</v>
      </c>
      <c r="O2253" s="43">
        <f t="shared" si="353"/>
        <v>41275</v>
      </c>
      <c r="P2253" s="43">
        <f t="shared" si="354"/>
        <v>41334</v>
      </c>
      <c r="Q2253" s="41">
        <f t="shared" si="355"/>
        <v>2013</v>
      </c>
      <c r="R2253" s="41">
        <f t="shared" si="356"/>
        <v>2013</v>
      </c>
      <c r="S2253" s="43" t="str">
        <f>YEAR(Taulukko1[[#This Row],[Alku KK]])&amp;"Q"&amp;ROUNDDOWN((MONTH(Taulukko1[[#This Row],[Alku KK]])-1)/3+1,0)</f>
        <v>2013Q1</v>
      </c>
      <c r="T2253" s="43" t="str">
        <f>YEAR(Taulukko1[[#This Row],[Loppu KK]])&amp;"Q"&amp;ROUNDDOWN((MONTH(Taulukko1[[#This Row],[Loppu KK]])-1)/3+1,0)</f>
        <v>2013Q1</v>
      </c>
      <c r="U2253" s="66">
        <f>IF(COUNT(Taulukko1[[#This Row],[Neuvottelujen alaiset ]])=1,Taulukko1[[#This Row],[Neuvottelujen alaiset ]],Taulukko1[[#This Row],[Vähennystarve]])</f>
        <v>30</v>
      </c>
      <c r="V2253" s="44">
        <f t="shared" si="357"/>
        <v>1</v>
      </c>
      <c r="W2253" s="44" t="str">
        <f t="shared" si="358"/>
        <v>NA</v>
      </c>
      <c r="X2253" s="44" t="str">
        <f t="shared" si="359"/>
        <v>NA</v>
      </c>
      <c r="Y2253" s="90" t="b">
        <f>AND(MONTH(Taulukko1[[#This Row],[Alku PVM]] )=6,DAY(Taulukko1[[#This Row],[Alku PVM]] )&gt;19)</f>
        <v>0</v>
      </c>
      <c r="Z2253" s="90" t="b">
        <f>AND(MONTH(Taulukko1[[#This Row],[Loppu PVM]] )=6,DAY(Taulukko1[[#This Row],[Loppu PVM]] )&gt;19)</f>
        <v>0</v>
      </c>
      <c r="AA2253" s="90" t="b">
        <f>OR(MONTH(Taulukko1[[#This Row],[Alku PVM]] )&lt;=5,AND(MONTH(Taulukko1[[#This Row],[Alku PVM]] )=6,DAY(Taulukko1[[#This Row],[Alku PVM]] )&lt;20))</f>
        <v>1</v>
      </c>
      <c r="AB2253" s="90" t="b">
        <f>OR(MONTH(Taulukko1[[#This Row],[Loppu PVM]])&lt;=5,AND(MONTH(Taulukko1[[#This Row],[Loppu PVM]] )=6,DAY(Taulukko1[[#This Row],[Loppu PVM]])&lt;20))</f>
        <v>1</v>
      </c>
      <c r="AC2253" s="90" t="b">
        <f>OR(MONTH(Taulukko1[[#This Row],[Alku PVM]] )&lt;=3,AND(MONTH(Taulukko1[[#This Row],[Alku PVM]] )=3))</f>
        <v>1</v>
      </c>
      <c r="AD2253" s="90" t="b">
        <f>OR(MONTH(Taulukko1[[#This Row],[Loppu PVM]] )&lt;=3,AND(MONTH(Taulukko1[[#This Row],[Loppu PVM]] )=3))</f>
        <v>1</v>
      </c>
      <c r="AE2253" s="90" t="b">
        <f>OR(MONTH(Taulukko1[[#This Row],[Alku PVM]] )&lt;=9,AND(MONTH(Taulukko1[[#This Row],[Alku PVM]] )=9))</f>
        <v>1</v>
      </c>
      <c r="AF2253" s="90" t="b">
        <f>OR(MONTH(Taulukko1[[#This Row],[Loppu PVM]])&lt;=9,AND(MONTH(Taulukko1[[#This Row],[Loppu PVM]] )=9))</f>
        <v>1</v>
      </c>
      <c r="AG2253" s="90" t="b">
        <f>OR(MONTH(Taulukko1[[#This Row],[Alku PVM]] )&lt;=6,AND(MONTH(Taulukko1[[#This Row],[Alku PVM]] )=6))</f>
        <v>1</v>
      </c>
      <c r="AH2253" s="90" t="b">
        <f>OR(MONTH(Taulukko1[[#This Row],[Loppu PVM]])&lt;=6,AND(MONTH(Taulukko1[[#This Row],[Loppu PVM]] )=6))</f>
        <v>1</v>
      </c>
    </row>
    <row r="2254" spans="1:34" ht="12.75" customHeight="1">
      <c r="A2254" s="21" t="s">
        <v>797</v>
      </c>
      <c r="B2254" s="23">
        <v>41291</v>
      </c>
      <c r="C2254" s="21" t="s">
        <v>796</v>
      </c>
      <c r="D2254" s="24"/>
      <c r="F2254" s="23">
        <v>41430</v>
      </c>
      <c r="G2254" s="24">
        <v>20</v>
      </c>
      <c r="H2254" s="22">
        <v>190</v>
      </c>
      <c r="I2254" s="126" t="str">
        <f>INDEX('TOL2008'!B:B,MATCH(A2254,'TOL2008'!A:A,0))</f>
        <v>28120</v>
      </c>
      <c r="J2254" s="126" t="str">
        <f>INDEX(Pääluokka!$H$2:$H$100,MATCH(VALUE(LEFT(Taulukko1[[#This Row],[TOL2008]],2)),Pääluokka!$G$2:$G$100,0))</f>
        <v>Teollisuus</v>
      </c>
      <c r="K2254" s="126" t="str">
        <f>INDEX(Pääluokka!$I$2:$I$100,MATCH(VALUE(LEFT(Taulukko1[[#This Row],[TOL2008]],2)),Pääluokka!$G$2:$G$100,0))</f>
        <v>Teollisuus (C-E)</v>
      </c>
      <c r="L2254" s="41">
        <f t="shared" si="350"/>
        <v>139</v>
      </c>
      <c r="M2254" s="43">
        <f t="shared" si="351"/>
        <v>41291</v>
      </c>
      <c r="N2254" s="43">
        <f t="shared" si="352"/>
        <v>41430</v>
      </c>
      <c r="O2254" s="43">
        <f t="shared" si="353"/>
        <v>41275</v>
      </c>
      <c r="P2254" s="43">
        <f t="shared" si="354"/>
        <v>41426</v>
      </c>
      <c r="Q2254" s="41">
        <f t="shared" si="355"/>
        <v>2013</v>
      </c>
      <c r="R2254" s="41">
        <f t="shared" si="356"/>
        <v>2013</v>
      </c>
      <c r="S2254" s="43" t="str">
        <f>YEAR(Taulukko1[[#This Row],[Alku KK]])&amp;"Q"&amp;ROUNDDOWN((MONTH(Taulukko1[[#This Row],[Alku KK]])-1)/3+1,0)</f>
        <v>2013Q1</v>
      </c>
      <c r="T2254" s="43" t="str">
        <f>YEAR(Taulukko1[[#This Row],[Loppu KK]])&amp;"Q"&amp;ROUNDDOWN((MONTH(Taulukko1[[#This Row],[Loppu KK]])-1)/3+1,0)</f>
        <v>2013Q2</v>
      </c>
      <c r="U2254" s="66">
        <f>IF(COUNT(Taulukko1[[#This Row],[Neuvottelujen alaiset ]])=1,Taulukko1[[#This Row],[Neuvottelujen alaiset ]],Taulukko1[[#This Row],[Vähennystarve]])</f>
        <v>190</v>
      </c>
      <c r="V2254" s="44" t="str">
        <f t="shared" si="357"/>
        <v>NA</v>
      </c>
      <c r="W2254" s="44">
        <f t="shared" si="358"/>
        <v>0.10526315789473684</v>
      </c>
      <c r="X2254" s="44" t="str">
        <f t="shared" si="359"/>
        <v>NA</v>
      </c>
      <c r="Y2254" s="90" t="b">
        <f>AND(MONTH(Taulukko1[[#This Row],[Alku PVM]] )=6,DAY(Taulukko1[[#This Row],[Alku PVM]] )&gt;19)</f>
        <v>0</v>
      </c>
      <c r="Z2254" s="90" t="b">
        <f>AND(MONTH(Taulukko1[[#This Row],[Loppu PVM]] )=6,DAY(Taulukko1[[#This Row],[Loppu PVM]] )&gt;19)</f>
        <v>0</v>
      </c>
      <c r="AA2254" s="90" t="b">
        <f>OR(MONTH(Taulukko1[[#This Row],[Alku PVM]] )&lt;=5,AND(MONTH(Taulukko1[[#This Row],[Alku PVM]] )=6,DAY(Taulukko1[[#This Row],[Alku PVM]] )&lt;20))</f>
        <v>1</v>
      </c>
      <c r="AB2254" s="90" t="b">
        <f>OR(MONTH(Taulukko1[[#This Row],[Loppu PVM]])&lt;=5,AND(MONTH(Taulukko1[[#This Row],[Loppu PVM]] )=6,DAY(Taulukko1[[#This Row],[Loppu PVM]])&lt;20))</f>
        <v>1</v>
      </c>
      <c r="AC2254" s="90" t="b">
        <f>OR(MONTH(Taulukko1[[#This Row],[Alku PVM]] )&lt;=3,AND(MONTH(Taulukko1[[#This Row],[Alku PVM]] )=3))</f>
        <v>1</v>
      </c>
      <c r="AD2254" s="90" t="b">
        <f>OR(MONTH(Taulukko1[[#This Row],[Loppu PVM]] )&lt;=3,AND(MONTH(Taulukko1[[#This Row],[Loppu PVM]] )=3))</f>
        <v>0</v>
      </c>
      <c r="AE2254" s="90" t="b">
        <f>OR(MONTH(Taulukko1[[#This Row],[Alku PVM]] )&lt;=9,AND(MONTH(Taulukko1[[#This Row],[Alku PVM]] )=9))</f>
        <v>1</v>
      </c>
      <c r="AF2254" s="90" t="b">
        <f>OR(MONTH(Taulukko1[[#This Row],[Loppu PVM]])&lt;=9,AND(MONTH(Taulukko1[[#This Row],[Loppu PVM]] )=9))</f>
        <v>1</v>
      </c>
      <c r="AG2254" s="90" t="b">
        <f>OR(MONTH(Taulukko1[[#This Row],[Alku PVM]] )&lt;=6,AND(MONTH(Taulukko1[[#This Row],[Alku PVM]] )=6))</f>
        <v>1</v>
      </c>
      <c r="AH2254" s="90" t="b">
        <f>OR(MONTH(Taulukko1[[#This Row],[Loppu PVM]])&lt;=6,AND(MONTH(Taulukko1[[#This Row],[Loppu PVM]] )=6))</f>
        <v>1</v>
      </c>
    </row>
    <row r="2255" spans="1:34" ht="12.75" customHeight="1">
      <c r="A2255" t="s">
        <v>50</v>
      </c>
      <c r="B2255" s="23">
        <v>41291</v>
      </c>
      <c r="C2255" t="s">
        <v>744</v>
      </c>
      <c r="E2255" s="62">
        <v>90</v>
      </c>
      <c r="F2255" s="4">
        <v>41372</v>
      </c>
      <c r="G2255" s="5">
        <v>87</v>
      </c>
      <c r="H2255" s="22">
        <v>90</v>
      </c>
      <c r="I2255" s="126">
        <f>INDEX('TOL2008'!B:B,MATCH(A2255,'TOL2008'!A:A,0))</f>
        <v>17120</v>
      </c>
      <c r="J2255" s="126" t="str">
        <f>INDEX(Pääluokka!$H$2:$H$100,MATCH(VALUE(LEFT(Taulukko1[[#This Row],[TOL2008]],2)),Pääluokka!$G$2:$G$100,0))</f>
        <v>Teollisuus</v>
      </c>
      <c r="K2255" s="126" t="str">
        <f>INDEX(Pääluokka!$I$2:$I$100,MATCH(VALUE(LEFT(Taulukko1[[#This Row],[TOL2008]],2)),Pääluokka!$G$2:$G$100,0))</f>
        <v>Teollisuus (C-E)</v>
      </c>
      <c r="L2255" s="41">
        <f t="shared" si="350"/>
        <v>81</v>
      </c>
      <c r="M2255" s="43">
        <f t="shared" si="351"/>
        <v>41291</v>
      </c>
      <c r="N2255" s="43">
        <f t="shared" si="352"/>
        <v>41372</v>
      </c>
      <c r="O2255" s="43">
        <f t="shared" si="353"/>
        <v>41275</v>
      </c>
      <c r="P2255" s="43">
        <f t="shared" si="354"/>
        <v>41365</v>
      </c>
      <c r="Q2255" s="41">
        <f t="shared" si="355"/>
        <v>2013</v>
      </c>
      <c r="R2255" s="41">
        <f t="shared" si="356"/>
        <v>2013</v>
      </c>
      <c r="S2255" s="43" t="str">
        <f>YEAR(Taulukko1[[#This Row],[Alku KK]])&amp;"Q"&amp;ROUNDDOWN((MONTH(Taulukko1[[#This Row],[Alku KK]])-1)/3+1,0)</f>
        <v>2013Q1</v>
      </c>
      <c r="T2255" s="43" t="str">
        <f>YEAR(Taulukko1[[#This Row],[Loppu KK]])&amp;"Q"&amp;ROUNDDOWN((MONTH(Taulukko1[[#This Row],[Loppu KK]])-1)/3+1,0)</f>
        <v>2013Q2</v>
      </c>
      <c r="U2255" s="66">
        <f>IF(COUNT(Taulukko1[[#This Row],[Neuvottelujen alaiset ]])=1,Taulukko1[[#This Row],[Neuvottelujen alaiset ]],Taulukko1[[#This Row],[Vähennystarve]])</f>
        <v>90</v>
      </c>
      <c r="V2255" s="44">
        <f t="shared" si="357"/>
        <v>1</v>
      </c>
      <c r="W2255" s="44">
        <f t="shared" si="358"/>
        <v>0.96666666666666667</v>
      </c>
      <c r="X2255" s="44">
        <f t="shared" si="359"/>
        <v>0.96666666666666667</v>
      </c>
      <c r="Y2255" s="90" t="b">
        <f>AND(MONTH(Taulukko1[[#This Row],[Alku PVM]] )=6,DAY(Taulukko1[[#This Row],[Alku PVM]] )&gt;19)</f>
        <v>0</v>
      </c>
      <c r="Z2255" s="90" t="b">
        <f>AND(MONTH(Taulukko1[[#This Row],[Loppu PVM]] )=6,DAY(Taulukko1[[#This Row],[Loppu PVM]] )&gt;19)</f>
        <v>0</v>
      </c>
      <c r="AA2255" s="90" t="b">
        <f>OR(MONTH(Taulukko1[[#This Row],[Alku PVM]] )&lt;=5,AND(MONTH(Taulukko1[[#This Row],[Alku PVM]] )=6,DAY(Taulukko1[[#This Row],[Alku PVM]] )&lt;20))</f>
        <v>1</v>
      </c>
      <c r="AB2255" s="90" t="b">
        <f>OR(MONTH(Taulukko1[[#This Row],[Loppu PVM]])&lt;=5,AND(MONTH(Taulukko1[[#This Row],[Loppu PVM]] )=6,DAY(Taulukko1[[#This Row],[Loppu PVM]])&lt;20))</f>
        <v>1</v>
      </c>
      <c r="AC2255" s="90" t="b">
        <f>OR(MONTH(Taulukko1[[#This Row],[Alku PVM]] )&lt;=3,AND(MONTH(Taulukko1[[#This Row],[Alku PVM]] )=3))</f>
        <v>1</v>
      </c>
      <c r="AD2255" s="90" t="b">
        <f>OR(MONTH(Taulukko1[[#This Row],[Loppu PVM]] )&lt;=3,AND(MONTH(Taulukko1[[#This Row],[Loppu PVM]] )=3))</f>
        <v>0</v>
      </c>
      <c r="AE2255" s="90" t="b">
        <f>OR(MONTH(Taulukko1[[#This Row],[Alku PVM]] )&lt;=9,AND(MONTH(Taulukko1[[#This Row],[Alku PVM]] )=9))</f>
        <v>1</v>
      </c>
      <c r="AF2255" s="90" t="b">
        <f>OR(MONTH(Taulukko1[[#This Row],[Loppu PVM]])&lt;=9,AND(MONTH(Taulukko1[[#This Row],[Loppu PVM]] )=9))</f>
        <v>1</v>
      </c>
      <c r="AG2255" s="90" t="b">
        <f>OR(MONTH(Taulukko1[[#This Row],[Alku PVM]] )&lt;=6,AND(MONTH(Taulukko1[[#This Row],[Alku PVM]] )=6))</f>
        <v>1</v>
      </c>
      <c r="AH2255" s="90" t="b">
        <f>OR(MONTH(Taulukko1[[#This Row],[Loppu PVM]])&lt;=6,AND(MONTH(Taulukko1[[#This Row],[Loppu PVM]] )=6))</f>
        <v>1</v>
      </c>
    </row>
    <row r="2256" spans="1:34" ht="12.75" customHeight="1">
      <c r="A2256" t="s">
        <v>906</v>
      </c>
      <c r="B2256" s="23">
        <v>41295</v>
      </c>
      <c r="C2256" t="s">
        <v>905</v>
      </c>
      <c r="E2256" s="62">
        <v>180</v>
      </c>
      <c r="F2256" s="4">
        <v>41347</v>
      </c>
      <c r="G2256" s="5">
        <v>113</v>
      </c>
      <c r="H2256" s="22">
        <v>1500</v>
      </c>
      <c r="I2256" s="126">
        <f>INDEX('TOL2008'!B:B,MATCH(A2256,'TOL2008'!A:A,0))</f>
        <v>85320</v>
      </c>
      <c r="J2256" s="126" t="str">
        <f>INDEX(Pääluokka!$H$2:$H$100,MATCH(VALUE(LEFT(Taulukko1[[#This Row],[TOL2008]],2)),Pääluokka!$G$2:$G$100,0))</f>
        <v>Koulutus</v>
      </c>
      <c r="K2256" s="126" t="str">
        <f>INDEX(Pääluokka!$I$2:$I$100,MATCH(VALUE(LEFT(Taulukko1[[#This Row],[TOL2008]],2)),Pääluokka!$G$2:$G$100,0))</f>
        <v>Muut toimialat (O-Q, T-X)</v>
      </c>
      <c r="L2256" s="41">
        <f t="shared" si="350"/>
        <v>52</v>
      </c>
      <c r="M2256" s="43">
        <f t="shared" si="351"/>
        <v>41295</v>
      </c>
      <c r="N2256" s="43">
        <f t="shared" si="352"/>
        <v>41347</v>
      </c>
      <c r="O2256" s="43">
        <f t="shared" si="353"/>
        <v>41275</v>
      </c>
      <c r="P2256" s="43">
        <f t="shared" si="354"/>
        <v>41334</v>
      </c>
      <c r="Q2256" s="41">
        <f t="shared" si="355"/>
        <v>2013</v>
      </c>
      <c r="R2256" s="41">
        <f t="shared" si="356"/>
        <v>2013</v>
      </c>
      <c r="S2256" s="43" t="str">
        <f>YEAR(Taulukko1[[#This Row],[Alku KK]])&amp;"Q"&amp;ROUNDDOWN((MONTH(Taulukko1[[#This Row],[Alku KK]])-1)/3+1,0)</f>
        <v>2013Q1</v>
      </c>
      <c r="T2256" s="43" t="str">
        <f>YEAR(Taulukko1[[#This Row],[Loppu KK]])&amp;"Q"&amp;ROUNDDOWN((MONTH(Taulukko1[[#This Row],[Loppu KK]])-1)/3+1,0)</f>
        <v>2013Q1</v>
      </c>
      <c r="U2256" s="66">
        <f>IF(COUNT(Taulukko1[[#This Row],[Neuvottelujen alaiset ]])=1,Taulukko1[[#This Row],[Neuvottelujen alaiset ]],Taulukko1[[#This Row],[Vähennystarve]])</f>
        <v>1500</v>
      </c>
      <c r="V2256" s="44">
        <f t="shared" si="357"/>
        <v>0.12</v>
      </c>
      <c r="W2256" s="44">
        <f t="shared" si="358"/>
        <v>7.5333333333333335E-2</v>
      </c>
      <c r="X2256" s="44">
        <f t="shared" si="359"/>
        <v>0.62777777777777777</v>
      </c>
      <c r="Y2256" s="90" t="b">
        <f>AND(MONTH(Taulukko1[[#This Row],[Alku PVM]] )=6,DAY(Taulukko1[[#This Row],[Alku PVM]] )&gt;19)</f>
        <v>0</v>
      </c>
      <c r="Z2256" s="90" t="b">
        <f>AND(MONTH(Taulukko1[[#This Row],[Loppu PVM]] )=6,DAY(Taulukko1[[#This Row],[Loppu PVM]] )&gt;19)</f>
        <v>0</v>
      </c>
      <c r="AA2256" s="90" t="b">
        <f>OR(MONTH(Taulukko1[[#This Row],[Alku PVM]] )&lt;=5,AND(MONTH(Taulukko1[[#This Row],[Alku PVM]] )=6,DAY(Taulukko1[[#This Row],[Alku PVM]] )&lt;20))</f>
        <v>1</v>
      </c>
      <c r="AB2256" s="90" t="b">
        <f>OR(MONTH(Taulukko1[[#This Row],[Loppu PVM]])&lt;=5,AND(MONTH(Taulukko1[[#This Row],[Loppu PVM]] )=6,DAY(Taulukko1[[#This Row],[Loppu PVM]])&lt;20))</f>
        <v>1</v>
      </c>
      <c r="AC2256" s="90" t="b">
        <f>OR(MONTH(Taulukko1[[#This Row],[Alku PVM]] )&lt;=3,AND(MONTH(Taulukko1[[#This Row],[Alku PVM]] )=3))</f>
        <v>1</v>
      </c>
      <c r="AD2256" s="90" t="b">
        <f>OR(MONTH(Taulukko1[[#This Row],[Loppu PVM]] )&lt;=3,AND(MONTH(Taulukko1[[#This Row],[Loppu PVM]] )=3))</f>
        <v>1</v>
      </c>
      <c r="AE2256" s="90" t="b">
        <f>OR(MONTH(Taulukko1[[#This Row],[Alku PVM]] )&lt;=9,AND(MONTH(Taulukko1[[#This Row],[Alku PVM]] )=9))</f>
        <v>1</v>
      </c>
      <c r="AF2256" s="90" t="b">
        <f>OR(MONTH(Taulukko1[[#This Row],[Loppu PVM]])&lt;=9,AND(MONTH(Taulukko1[[#This Row],[Loppu PVM]] )=9))</f>
        <v>1</v>
      </c>
      <c r="AG2256" s="90" t="b">
        <f>OR(MONTH(Taulukko1[[#This Row],[Alku PVM]] )&lt;=6,AND(MONTH(Taulukko1[[#This Row],[Alku PVM]] )=6))</f>
        <v>1</v>
      </c>
      <c r="AH2256" s="90" t="b">
        <f>OR(MONTH(Taulukko1[[#This Row],[Loppu PVM]])&lt;=6,AND(MONTH(Taulukko1[[#This Row],[Loppu PVM]] )=6))</f>
        <v>1</v>
      </c>
    </row>
    <row r="2257" spans="1:34" ht="12.75" customHeight="1">
      <c r="A2257" s="21" t="s">
        <v>201</v>
      </c>
      <c r="B2257" s="23">
        <v>41295</v>
      </c>
      <c r="C2257" s="21" t="s">
        <v>865</v>
      </c>
      <c r="D2257" s="24"/>
      <c r="F2257" s="23">
        <v>41360</v>
      </c>
      <c r="G2257" s="24">
        <v>221</v>
      </c>
      <c r="H2257" s="22">
        <v>280</v>
      </c>
      <c r="I2257" s="126">
        <f>INDEX('TOL2008'!B:B,MATCH(A2257,'TOL2008'!A:A,0))</f>
        <v>21200</v>
      </c>
      <c r="J2257" s="126" t="str">
        <f>INDEX(Pääluokka!$H$2:$H$100,MATCH(VALUE(LEFT(Taulukko1[[#This Row],[TOL2008]],2)),Pääluokka!$G$2:$G$100,0))</f>
        <v>Teollisuus</v>
      </c>
      <c r="K2257" s="126" t="str">
        <f>INDEX(Pääluokka!$I$2:$I$100,MATCH(VALUE(LEFT(Taulukko1[[#This Row],[TOL2008]],2)),Pääluokka!$G$2:$G$100,0))</f>
        <v>Teollisuus (C-E)</v>
      </c>
      <c r="L2257" s="41">
        <f t="shared" si="350"/>
        <v>65</v>
      </c>
      <c r="M2257" s="43">
        <f t="shared" si="351"/>
        <v>41295</v>
      </c>
      <c r="N2257" s="43">
        <f t="shared" si="352"/>
        <v>41360</v>
      </c>
      <c r="O2257" s="43">
        <f t="shared" si="353"/>
        <v>41275</v>
      </c>
      <c r="P2257" s="43">
        <f t="shared" si="354"/>
        <v>41334</v>
      </c>
      <c r="Q2257" s="41">
        <f t="shared" si="355"/>
        <v>2013</v>
      </c>
      <c r="R2257" s="41">
        <f t="shared" si="356"/>
        <v>2013</v>
      </c>
      <c r="S2257" s="43" t="str">
        <f>YEAR(Taulukko1[[#This Row],[Alku KK]])&amp;"Q"&amp;ROUNDDOWN((MONTH(Taulukko1[[#This Row],[Alku KK]])-1)/3+1,0)</f>
        <v>2013Q1</v>
      </c>
      <c r="T2257" s="43" t="str">
        <f>YEAR(Taulukko1[[#This Row],[Loppu KK]])&amp;"Q"&amp;ROUNDDOWN((MONTH(Taulukko1[[#This Row],[Loppu KK]])-1)/3+1,0)</f>
        <v>2013Q1</v>
      </c>
      <c r="U2257" s="66">
        <f>IF(COUNT(Taulukko1[[#This Row],[Neuvottelujen alaiset ]])=1,Taulukko1[[#This Row],[Neuvottelujen alaiset ]],Taulukko1[[#This Row],[Vähennystarve]])</f>
        <v>280</v>
      </c>
      <c r="V2257" s="44" t="str">
        <f t="shared" si="357"/>
        <v>NA</v>
      </c>
      <c r="W2257" s="44">
        <f t="shared" si="358"/>
        <v>0.78928571428571426</v>
      </c>
      <c r="X2257" s="44" t="str">
        <f t="shared" si="359"/>
        <v>NA</v>
      </c>
      <c r="Y2257" s="90" t="b">
        <f>AND(MONTH(Taulukko1[[#This Row],[Alku PVM]] )=6,DAY(Taulukko1[[#This Row],[Alku PVM]] )&gt;19)</f>
        <v>0</v>
      </c>
      <c r="Z2257" s="90" t="b">
        <f>AND(MONTH(Taulukko1[[#This Row],[Loppu PVM]] )=6,DAY(Taulukko1[[#This Row],[Loppu PVM]] )&gt;19)</f>
        <v>0</v>
      </c>
      <c r="AA2257" s="90" t="b">
        <f>OR(MONTH(Taulukko1[[#This Row],[Alku PVM]] )&lt;=5,AND(MONTH(Taulukko1[[#This Row],[Alku PVM]] )=6,DAY(Taulukko1[[#This Row],[Alku PVM]] )&lt;20))</f>
        <v>1</v>
      </c>
      <c r="AB2257" s="90" t="b">
        <f>OR(MONTH(Taulukko1[[#This Row],[Loppu PVM]])&lt;=5,AND(MONTH(Taulukko1[[#This Row],[Loppu PVM]] )=6,DAY(Taulukko1[[#This Row],[Loppu PVM]])&lt;20))</f>
        <v>1</v>
      </c>
      <c r="AC2257" s="90" t="b">
        <f>OR(MONTH(Taulukko1[[#This Row],[Alku PVM]] )&lt;=3,AND(MONTH(Taulukko1[[#This Row],[Alku PVM]] )=3))</f>
        <v>1</v>
      </c>
      <c r="AD2257" s="90" t="b">
        <f>OR(MONTH(Taulukko1[[#This Row],[Loppu PVM]] )&lt;=3,AND(MONTH(Taulukko1[[#This Row],[Loppu PVM]] )=3))</f>
        <v>1</v>
      </c>
      <c r="AE2257" s="90" t="b">
        <f>OR(MONTH(Taulukko1[[#This Row],[Alku PVM]] )&lt;=9,AND(MONTH(Taulukko1[[#This Row],[Alku PVM]] )=9))</f>
        <v>1</v>
      </c>
      <c r="AF2257" s="90" t="b">
        <f>OR(MONTH(Taulukko1[[#This Row],[Loppu PVM]])&lt;=9,AND(MONTH(Taulukko1[[#This Row],[Loppu PVM]] )=9))</f>
        <v>1</v>
      </c>
      <c r="AG2257" s="90" t="b">
        <f>OR(MONTH(Taulukko1[[#This Row],[Alku PVM]] )&lt;=6,AND(MONTH(Taulukko1[[#This Row],[Alku PVM]] )=6))</f>
        <v>1</v>
      </c>
      <c r="AH2257" s="90" t="b">
        <f>OR(MONTH(Taulukko1[[#This Row],[Loppu PVM]])&lt;=6,AND(MONTH(Taulukko1[[#This Row],[Loppu PVM]] )=6))</f>
        <v>1</v>
      </c>
    </row>
    <row r="2258" spans="1:34" ht="12.75" customHeight="1">
      <c r="A2258" t="s">
        <v>1152</v>
      </c>
      <c r="B2258" s="23">
        <v>41296</v>
      </c>
      <c r="C2258" t="s">
        <v>1151</v>
      </c>
      <c r="E2258" s="62">
        <v>4</v>
      </c>
      <c r="F2258" s="4"/>
      <c r="G2258" s="5"/>
      <c r="H2258" s="22">
        <v>60</v>
      </c>
      <c r="I2258" s="126">
        <f>INDEX('TOL2008'!B:B,MATCH(A2258,'TOL2008'!A:A,0))</f>
        <v>82910</v>
      </c>
      <c r="J2258" s="126" t="str">
        <f>INDEX(Pääluokka!$H$2:$H$100,MATCH(VALUE(LEFT(Taulukko1[[#This Row],[TOL2008]],2)),Pääluokka!$G$2:$G$100,0))</f>
        <v>Hallinto- ja tukipalvelutoiminta</v>
      </c>
      <c r="K2258" s="126" t="str">
        <f>INDEX(Pääluokka!$I$2:$I$100,MATCH(VALUE(LEFT(Taulukko1[[#This Row],[TOL2008]],2)),Pääluokka!$G$2:$G$100,0))</f>
        <v>Palvelualat (G-N, R, S)</v>
      </c>
      <c r="L2258" s="41" t="str">
        <f t="shared" si="350"/>
        <v>NA</v>
      </c>
      <c r="M2258" s="43">
        <f t="shared" si="351"/>
        <v>41296</v>
      </c>
      <c r="N2258" s="43">
        <f t="shared" si="352"/>
        <v>41347</v>
      </c>
      <c r="O2258" s="43">
        <f t="shared" si="353"/>
        <v>41275</v>
      </c>
      <c r="P2258" s="43">
        <f t="shared" si="354"/>
        <v>41334</v>
      </c>
      <c r="Q2258" s="41">
        <f t="shared" si="355"/>
        <v>2013</v>
      </c>
      <c r="R2258" s="41">
        <f t="shared" si="356"/>
        <v>2013</v>
      </c>
      <c r="S2258" s="43" t="str">
        <f>YEAR(Taulukko1[[#This Row],[Alku KK]])&amp;"Q"&amp;ROUNDDOWN((MONTH(Taulukko1[[#This Row],[Alku KK]])-1)/3+1,0)</f>
        <v>2013Q1</v>
      </c>
      <c r="T2258" s="43" t="str">
        <f>YEAR(Taulukko1[[#This Row],[Loppu KK]])&amp;"Q"&amp;ROUNDDOWN((MONTH(Taulukko1[[#This Row],[Loppu KK]])-1)/3+1,0)</f>
        <v>2013Q1</v>
      </c>
      <c r="U2258" s="66">
        <f>IF(COUNT(Taulukko1[[#This Row],[Neuvottelujen alaiset ]])=1,Taulukko1[[#This Row],[Neuvottelujen alaiset ]],Taulukko1[[#This Row],[Vähennystarve]])</f>
        <v>60</v>
      </c>
      <c r="V2258" s="44">
        <f t="shared" si="357"/>
        <v>6.6666666666666666E-2</v>
      </c>
      <c r="W2258" s="44" t="str">
        <f t="shared" si="358"/>
        <v>NA</v>
      </c>
      <c r="X2258" s="44" t="str">
        <f t="shared" si="359"/>
        <v>NA</v>
      </c>
      <c r="Y2258" s="90" t="b">
        <f>AND(MONTH(Taulukko1[[#This Row],[Alku PVM]] )=6,DAY(Taulukko1[[#This Row],[Alku PVM]] )&gt;19)</f>
        <v>0</v>
      </c>
      <c r="Z2258" s="90" t="b">
        <f>AND(MONTH(Taulukko1[[#This Row],[Loppu PVM]] )=6,DAY(Taulukko1[[#This Row],[Loppu PVM]] )&gt;19)</f>
        <v>0</v>
      </c>
      <c r="AA2258" s="90" t="b">
        <f>OR(MONTH(Taulukko1[[#This Row],[Alku PVM]] )&lt;=5,AND(MONTH(Taulukko1[[#This Row],[Alku PVM]] )=6,DAY(Taulukko1[[#This Row],[Alku PVM]] )&lt;20))</f>
        <v>1</v>
      </c>
      <c r="AB2258" s="90" t="b">
        <f>OR(MONTH(Taulukko1[[#This Row],[Loppu PVM]])&lt;=5,AND(MONTH(Taulukko1[[#This Row],[Loppu PVM]] )=6,DAY(Taulukko1[[#This Row],[Loppu PVM]])&lt;20))</f>
        <v>1</v>
      </c>
      <c r="AC2258" s="90" t="b">
        <f>OR(MONTH(Taulukko1[[#This Row],[Alku PVM]] )&lt;=3,AND(MONTH(Taulukko1[[#This Row],[Alku PVM]] )=3))</f>
        <v>1</v>
      </c>
      <c r="AD2258" s="90" t="b">
        <f>OR(MONTH(Taulukko1[[#This Row],[Loppu PVM]] )&lt;=3,AND(MONTH(Taulukko1[[#This Row],[Loppu PVM]] )=3))</f>
        <v>1</v>
      </c>
      <c r="AE2258" s="90" t="b">
        <f>OR(MONTH(Taulukko1[[#This Row],[Alku PVM]] )&lt;=9,AND(MONTH(Taulukko1[[#This Row],[Alku PVM]] )=9))</f>
        <v>1</v>
      </c>
      <c r="AF2258" s="90" t="b">
        <f>OR(MONTH(Taulukko1[[#This Row],[Loppu PVM]])&lt;=9,AND(MONTH(Taulukko1[[#This Row],[Loppu PVM]] )=9))</f>
        <v>1</v>
      </c>
      <c r="AG2258" s="90" t="b">
        <f>OR(MONTH(Taulukko1[[#This Row],[Alku PVM]] )&lt;=6,AND(MONTH(Taulukko1[[#This Row],[Alku PVM]] )=6))</f>
        <v>1</v>
      </c>
      <c r="AH2258" s="90" t="b">
        <f>OR(MONTH(Taulukko1[[#This Row],[Loppu PVM]])&lt;=6,AND(MONTH(Taulukko1[[#This Row],[Loppu PVM]] )=6))</f>
        <v>1</v>
      </c>
    </row>
    <row r="2259" spans="1:34" ht="12.75" customHeight="1">
      <c r="A2259" t="s">
        <v>1102</v>
      </c>
      <c r="B2259" s="23">
        <v>41296</v>
      </c>
      <c r="C2259" t="s">
        <v>1101</v>
      </c>
      <c r="E2259" s="62">
        <v>15</v>
      </c>
      <c r="F2259" s="4">
        <v>41353</v>
      </c>
      <c r="G2259" s="5">
        <v>15</v>
      </c>
      <c r="H2259" s="22">
        <v>70</v>
      </c>
      <c r="I2259" s="126">
        <f>INDEX('TOL2008'!B:B,MATCH(A2259,'TOL2008'!A:A,0))</f>
        <v>18120</v>
      </c>
      <c r="J2259" s="126" t="str">
        <f>INDEX(Pääluokka!$H$2:$H$100,MATCH(VALUE(LEFT(Taulukko1[[#This Row],[TOL2008]],2)),Pääluokka!$G$2:$G$100,0))</f>
        <v>Teollisuus</v>
      </c>
      <c r="K2259" s="126" t="str">
        <f>INDEX(Pääluokka!$I$2:$I$100,MATCH(VALUE(LEFT(Taulukko1[[#This Row],[TOL2008]],2)),Pääluokka!$G$2:$G$100,0))</f>
        <v>Teollisuus (C-E)</v>
      </c>
      <c r="L2259" s="41">
        <f t="shared" si="350"/>
        <v>57</v>
      </c>
      <c r="M2259" s="43">
        <f t="shared" si="351"/>
        <v>41296</v>
      </c>
      <c r="N2259" s="43">
        <f t="shared" si="352"/>
        <v>41353</v>
      </c>
      <c r="O2259" s="43">
        <f t="shared" si="353"/>
        <v>41275</v>
      </c>
      <c r="P2259" s="43">
        <f t="shared" si="354"/>
        <v>41334</v>
      </c>
      <c r="Q2259" s="41">
        <f t="shared" si="355"/>
        <v>2013</v>
      </c>
      <c r="R2259" s="41">
        <f t="shared" si="356"/>
        <v>2013</v>
      </c>
      <c r="S2259" s="43" t="str">
        <f>YEAR(Taulukko1[[#This Row],[Alku KK]])&amp;"Q"&amp;ROUNDDOWN((MONTH(Taulukko1[[#This Row],[Alku KK]])-1)/3+1,0)</f>
        <v>2013Q1</v>
      </c>
      <c r="T2259" s="43" t="str">
        <f>YEAR(Taulukko1[[#This Row],[Loppu KK]])&amp;"Q"&amp;ROUNDDOWN((MONTH(Taulukko1[[#This Row],[Loppu KK]])-1)/3+1,0)</f>
        <v>2013Q1</v>
      </c>
      <c r="U2259" s="66">
        <f>IF(COUNT(Taulukko1[[#This Row],[Neuvottelujen alaiset ]])=1,Taulukko1[[#This Row],[Neuvottelujen alaiset ]],Taulukko1[[#This Row],[Vähennystarve]])</f>
        <v>70</v>
      </c>
      <c r="V2259" s="44">
        <f t="shared" si="357"/>
        <v>0.21428571428571427</v>
      </c>
      <c r="W2259" s="44">
        <f t="shared" si="358"/>
        <v>0.21428571428571427</v>
      </c>
      <c r="X2259" s="44">
        <f t="shared" si="359"/>
        <v>1</v>
      </c>
      <c r="Y2259" s="90" t="b">
        <f>AND(MONTH(Taulukko1[[#This Row],[Alku PVM]] )=6,DAY(Taulukko1[[#This Row],[Alku PVM]] )&gt;19)</f>
        <v>0</v>
      </c>
      <c r="Z2259" s="90" t="b">
        <f>AND(MONTH(Taulukko1[[#This Row],[Loppu PVM]] )=6,DAY(Taulukko1[[#This Row],[Loppu PVM]] )&gt;19)</f>
        <v>0</v>
      </c>
      <c r="AA2259" s="90" t="b">
        <f>OR(MONTH(Taulukko1[[#This Row],[Alku PVM]] )&lt;=5,AND(MONTH(Taulukko1[[#This Row],[Alku PVM]] )=6,DAY(Taulukko1[[#This Row],[Alku PVM]] )&lt;20))</f>
        <v>1</v>
      </c>
      <c r="AB2259" s="90" t="b">
        <f>OR(MONTH(Taulukko1[[#This Row],[Loppu PVM]])&lt;=5,AND(MONTH(Taulukko1[[#This Row],[Loppu PVM]] )=6,DAY(Taulukko1[[#This Row],[Loppu PVM]])&lt;20))</f>
        <v>1</v>
      </c>
      <c r="AC2259" s="90" t="b">
        <f>OR(MONTH(Taulukko1[[#This Row],[Alku PVM]] )&lt;=3,AND(MONTH(Taulukko1[[#This Row],[Alku PVM]] )=3))</f>
        <v>1</v>
      </c>
      <c r="AD2259" s="90" t="b">
        <f>OR(MONTH(Taulukko1[[#This Row],[Loppu PVM]] )&lt;=3,AND(MONTH(Taulukko1[[#This Row],[Loppu PVM]] )=3))</f>
        <v>1</v>
      </c>
      <c r="AE2259" s="90" t="b">
        <f>OR(MONTH(Taulukko1[[#This Row],[Alku PVM]] )&lt;=9,AND(MONTH(Taulukko1[[#This Row],[Alku PVM]] )=9))</f>
        <v>1</v>
      </c>
      <c r="AF2259" s="90" t="b">
        <f>OR(MONTH(Taulukko1[[#This Row],[Loppu PVM]])&lt;=9,AND(MONTH(Taulukko1[[#This Row],[Loppu PVM]] )=9))</f>
        <v>1</v>
      </c>
      <c r="AG2259" s="90" t="b">
        <f>OR(MONTH(Taulukko1[[#This Row],[Alku PVM]] )&lt;=6,AND(MONTH(Taulukko1[[#This Row],[Alku PVM]] )=6))</f>
        <v>1</v>
      </c>
      <c r="AH2259" s="90" t="b">
        <f>OR(MONTH(Taulukko1[[#This Row],[Loppu PVM]])&lt;=6,AND(MONTH(Taulukko1[[#This Row],[Loppu PVM]] )=6))</f>
        <v>1</v>
      </c>
    </row>
    <row r="2260" spans="1:34" ht="12.75" customHeight="1">
      <c r="A2260" t="s">
        <v>934</v>
      </c>
      <c r="B2260" s="23">
        <v>41296</v>
      </c>
      <c r="C2260" t="s">
        <v>87</v>
      </c>
      <c r="E2260" s="62">
        <v>45</v>
      </c>
      <c r="F2260" s="4"/>
      <c r="G2260" s="5"/>
      <c r="H2260" s="22">
        <v>45</v>
      </c>
      <c r="I2260" s="126">
        <f>INDEX('TOL2008'!B:B,MATCH(A2260,'TOL2008'!A:A,0))</f>
        <v>41100</v>
      </c>
      <c r="J2260" s="126" t="str">
        <f>INDEX(Pääluokka!$H$2:$H$100,MATCH(VALUE(LEFT(Taulukko1[[#This Row],[TOL2008]],2)),Pääluokka!$G$2:$G$100,0))</f>
        <v>Rakentaminen</v>
      </c>
      <c r="K2260" s="126" t="str">
        <f>INDEX(Pääluokka!$I$2:$I$100,MATCH(VALUE(LEFT(Taulukko1[[#This Row],[TOL2008]],2)),Pääluokka!$G$2:$G$100,0))</f>
        <v>Rakentaminen (F)</v>
      </c>
      <c r="L2260" s="41" t="str">
        <f t="shared" si="350"/>
        <v>NA</v>
      </c>
      <c r="M2260" s="43">
        <f t="shared" si="351"/>
        <v>41296</v>
      </c>
      <c r="N2260" s="43">
        <f t="shared" si="352"/>
        <v>41347</v>
      </c>
      <c r="O2260" s="43">
        <f t="shared" si="353"/>
        <v>41275</v>
      </c>
      <c r="P2260" s="43">
        <f t="shared" si="354"/>
        <v>41334</v>
      </c>
      <c r="Q2260" s="41">
        <f t="shared" si="355"/>
        <v>2013</v>
      </c>
      <c r="R2260" s="41">
        <f t="shared" si="356"/>
        <v>2013</v>
      </c>
      <c r="S2260" s="43" t="str">
        <f>YEAR(Taulukko1[[#This Row],[Alku KK]])&amp;"Q"&amp;ROUNDDOWN((MONTH(Taulukko1[[#This Row],[Alku KK]])-1)/3+1,0)</f>
        <v>2013Q1</v>
      </c>
      <c r="T2260" s="43" t="str">
        <f>YEAR(Taulukko1[[#This Row],[Loppu KK]])&amp;"Q"&amp;ROUNDDOWN((MONTH(Taulukko1[[#This Row],[Loppu KK]])-1)/3+1,0)</f>
        <v>2013Q1</v>
      </c>
      <c r="U2260" s="66">
        <f>IF(COUNT(Taulukko1[[#This Row],[Neuvottelujen alaiset ]])=1,Taulukko1[[#This Row],[Neuvottelujen alaiset ]],Taulukko1[[#This Row],[Vähennystarve]])</f>
        <v>45</v>
      </c>
      <c r="V2260" s="44">
        <f t="shared" si="357"/>
        <v>1</v>
      </c>
      <c r="W2260" s="44" t="str">
        <f t="shared" si="358"/>
        <v>NA</v>
      </c>
      <c r="X2260" s="44" t="str">
        <f t="shared" si="359"/>
        <v>NA</v>
      </c>
      <c r="Y2260" s="90" t="b">
        <f>AND(MONTH(Taulukko1[[#This Row],[Alku PVM]] )=6,DAY(Taulukko1[[#This Row],[Alku PVM]] )&gt;19)</f>
        <v>0</v>
      </c>
      <c r="Z2260" s="90" t="b">
        <f>AND(MONTH(Taulukko1[[#This Row],[Loppu PVM]] )=6,DAY(Taulukko1[[#This Row],[Loppu PVM]] )&gt;19)</f>
        <v>0</v>
      </c>
      <c r="AA2260" s="90" t="b">
        <f>OR(MONTH(Taulukko1[[#This Row],[Alku PVM]] )&lt;=5,AND(MONTH(Taulukko1[[#This Row],[Alku PVM]] )=6,DAY(Taulukko1[[#This Row],[Alku PVM]] )&lt;20))</f>
        <v>1</v>
      </c>
      <c r="AB2260" s="90" t="b">
        <f>OR(MONTH(Taulukko1[[#This Row],[Loppu PVM]])&lt;=5,AND(MONTH(Taulukko1[[#This Row],[Loppu PVM]] )=6,DAY(Taulukko1[[#This Row],[Loppu PVM]])&lt;20))</f>
        <v>1</v>
      </c>
      <c r="AC2260" s="90" t="b">
        <f>OR(MONTH(Taulukko1[[#This Row],[Alku PVM]] )&lt;=3,AND(MONTH(Taulukko1[[#This Row],[Alku PVM]] )=3))</f>
        <v>1</v>
      </c>
      <c r="AD2260" s="90" t="b">
        <f>OR(MONTH(Taulukko1[[#This Row],[Loppu PVM]] )&lt;=3,AND(MONTH(Taulukko1[[#This Row],[Loppu PVM]] )=3))</f>
        <v>1</v>
      </c>
      <c r="AE2260" s="90" t="b">
        <f>OR(MONTH(Taulukko1[[#This Row],[Alku PVM]] )&lt;=9,AND(MONTH(Taulukko1[[#This Row],[Alku PVM]] )=9))</f>
        <v>1</v>
      </c>
      <c r="AF2260" s="90" t="b">
        <f>OR(MONTH(Taulukko1[[#This Row],[Loppu PVM]])&lt;=9,AND(MONTH(Taulukko1[[#This Row],[Loppu PVM]] )=9))</f>
        <v>1</v>
      </c>
      <c r="AG2260" s="90" t="b">
        <f>OR(MONTH(Taulukko1[[#This Row],[Alku PVM]] )&lt;=6,AND(MONTH(Taulukko1[[#This Row],[Alku PVM]] )=6))</f>
        <v>1</v>
      </c>
      <c r="AH2260" s="90" t="b">
        <f>OR(MONTH(Taulukko1[[#This Row],[Loppu PVM]])&lt;=6,AND(MONTH(Taulukko1[[#This Row],[Loppu PVM]] )=6))</f>
        <v>1</v>
      </c>
    </row>
    <row r="2261" spans="1:34" ht="12.75" customHeight="1">
      <c r="A2261" t="s">
        <v>1113</v>
      </c>
      <c r="B2261" s="23">
        <v>41297</v>
      </c>
      <c r="C2261" t="s">
        <v>1112</v>
      </c>
      <c r="E2261" s="62">
        <v>70</v>
      </c>
      <c r="F2261" s="4">
        <v>41346</v>
      </c>
      <c r="G2261" s="5">
        <v>18</v>
      </c>
      <c r="H2261" s="22">
        <v>400</v>
      </c>
      <c r="I2261" s="126">
        <f>INDEX('TOL2008'!B:B,MATCH(A2261,'TOL2008'!A:A,0))</f>
        <v>85420</v>
      </c>
      <c r="J2261" s="126" t="str">
        <f>INDEX(Pääluokka!$H$2:$H$100,MATCH(VALUE(LEFT(Taulukko1[[#This Row],[TOL2008]],2)),Pääluokka!$G$2:$G$100,0))</f>
        <v>Koulutus</v>
      </c>
      <c r="K2261" s="126" t="str">
        <f>INDEX(Pääluokka!$I$2:$I$100,MATCH(VALUE(LEFT(Taulukko1[[#This Row],[TOL2008]],2)),Pääluokka!$G$2:$G$100,0))</f>
        <v>Muut toimialat (O-Q, T-X)</v>
      </c>
      <c r="L2261" s="41">
        <f t="shared" si="350"/>
        <v>49</v>
      </c>
      <c r="M2261" s="43">
        <f t="shared" si="351"/>
        <v>41297</v>
      </c>
      <c r="N2261" s="43">
        <f t="shared" si="352"/>
        <v>41346</v>
      </c>
      <c r="O2261" s="43">
        <f t="shared" si="353"/>
        <v>41275</v>
      </c>
      <c r="P2261" s="43">
        <f t="shared" si="354"/>
        <v>41334</v>
      </c>
      <c r="Q2261" s="41">
        <f t="shared" si="355"/>
        <v>2013</v>
      </c>
      <c r="R2261" s="41">
        <f t="shared" si="356"/>
        <v>2013</v>
      </c>
      <c r="S2261" s="43" t="str">
        <f>YEAR(Taulukko1[[#This Row],[Alku KK]])&amp;"Q"&amp;ROUNDDOWN((MONTH(Taulukko1[[#This Row],[Alku KK]])-1)/3+1,0)</f>
        <v>2013Q1</v>
      </c>
      <c r="T2261" s="43" t="str">
        <f>YEAR(Taulukko1[[#This Row],[Loppu KK]])&amp;"Q"&amp;ROUNDDOWN((MONTH(Taulukko1[[#This Row],[Loppu KK]])-1)/3+1,0)</f>
        <v>2013Q1</v>
      </c>
      <c r="U2261" s="66">
        <f>IF(COUNT(Taulukko1[[#This Row],[Neuvottelujen alaiset ]])=1,Taulukko1[[#This Row],[Neuvottelujen alaiset ]],Taulukko1[[#This Row],[Vähennystarve]])</f>
        <v>400</v>
      </c>
      <c r="V2261" s="44">
        <f t="shared" si="357"/>
        <v>0.17499999999999999</v>
      </c>
      <c r="W2261" s="44">
        <f t="shared" si="358"/>
        <v>4.4999999999999998E-2</v>
      </c>
      <c r="X2261" s="44">
        <f t="shared" si="359"/>
        <v>0.25714285714285712</v>
      </c>
      <c r="Y2261" s="90" t="b">
        <f>AND(MONTH(Taulukko1[[#This Row],[Alku PVM]] )=6,DAY(Taulukko1[[#This Row],[Alku PVM]] )&gt;19)</f>
        <v>0</v>
      </c>
      <c r="Z2261" s="90" t="b">
        <f>AND(MONTH(Taulukko1[[#This Row],[Loppu PVM]] )=6,DAY(Taulukko1[[#This Row],[Loppu PVM]] )&gt;19)</f>
        <v>0</v>
      </c>
      <c r="AA2261" s="90" t="b">
        <f>OR(MONTH(Taulukko1[[#This Row],[Alku PVM]] )&lt;=5,AND(MONTH(Taulukko1[[#This Row],[Alku PVM]] )=6,DAY(Taulukko1[[#This Row],[Alku PVM]] )&lt;20))</f>
        <v>1</v>
      </c>
      <c r="AB2261" s="90" t="b">
        <f>OR(MONTH(Taulukko1[[#This Row],[Loppu PVM]])&lt;=5,AND(MONTH(Taulukko1[[#This Row],[Loppu PVM]] )=6,DAY(Taulukko1[[#This Row],[Loppu PVM]])&lt;20))</f>
        <v>1</v>
      </c>
      <c r="AC2261" s="90" t="b">
        <f>OR(MONTH(Taulukko1[[#This Row],[Alku PVM]] )&lt;=3,AND(MONTH(Taulukko1[[#This Row],[Alku PVM]] )=3))</f>
        <v>1</v>
      </c>
      <c r="AD2261" s="90" t="b">
        <f>OR(MONTH(Taulukko1[[#This Row],[Loppu PVM]] )&lt;=3,AND(MONTH(Taulukko1[[#This Row],[Loppu PVM]] )=3))</f>
        <v>1</v>
      </c>
      <c r="AE2261" s="90" t="b">
        <f>OR(MONTH(Taulukko1[[#This Row],[Alku PVM]] )&lt;=9,AND(MONTH(Taulukko1[[#This Row],[Alku PVM]] )=9))</f>
        <v>1</v>
      </c>
      <c r="AF2261" s="90" t="b">
        <f>OR(MONTH(Taulukko1[[#This Row],[Loppu PVM]])&lt;=9,AND(MONTH(Taulukko1[[#This Row],[Loppu PVM]] )=9))</f>
        <v>1</v>
      </c>
      <c r="AG2261" s="90" t="b">
        <f>OR(MONTH(Taulukko1[[#This Row],[Alku PVM]] )&lt;=6,AND(MONTH(Taulukko1[[#This Row],[Alku PVM]] )=6))</f>
        <v>1</v>
      </c>
      <c r="AH2261" s="90" t="b">
        <f>OR(MONTH(Taulukko1[[#This Row],[Loppu PVM]])&lt;=6,AND(MONTH(Taulukko1[[#This Row],[Loppu PVM]] )=6))</f>
        <v>1</v>
      </c>
    </row>
    <row r="2262" spans="1:34" ht="12.75" customHeight="1">
      <c r="A2262" t="s">
        <v>877</v>
      </c>
      <c r="B2262" s="23">
        <v>41297</v>
      </c>
      <c r="C2262" t="s">
        <v>87</v>
      </c>
      <c r="E2262" s="62">
        <v>9</v>
      </c>
      <c r="F2262" s="4"/>
      <c r="G2262" s="5"/>
      <c r="H2262" s="22">
        <v>50</v>
      </c>
      <c r="I2262" s="126">
        <f>INDEX('TOL2008'!B:B,MATCH(A2262,'TOL2008'!A:A,0))</f>
        <v>96011</v>
      </c>
      <c r="J2262" s="126" t="str">
        <f>INDEX(Pääluokka!$H$2:$H$100,MATCH(VALUE(LEFT(Taulukko1[[#This Row],[TOL2008]],2)),Pääluokka!$G$2:$G$100,0))</f>
        <v>Muu palvelutoiminta</v>
      </c>
      <c r="K2262" s="126" t="str">
        <f>INDEX(Pääluokka!$I$2:$I$100,MATCH(VALUE(LEFT(Taulukko1[[#This Row],[TOL2008]],2)),Pääluokka!$G$2:$G$100,0))</f>
        <v>Palvelualat (G-N, R, S)</v>
      </c>
      <c r="L2262" s="41" t="str">
        <f t="shared" si="350"/>
        <v>NA</v>
      </c>
      <c r="M2262" s="43">
        <f t="shared" si="351"/>
        <v>41297</v>
      </c>
      <c r="N2262" s="43">
        <f t="shared" si="352"/>
        <v>41348</v>
      </c>
      <c r="O2262" s="43">
        <f t="shared" si="353"/>
        <v>41275</v>
      </c>
      <c r="P2262" s="43">
        <f t="shared" si="354"/>
        <v>41334</v>
      </c>
      <c r="Q2262" s="41">
        <f t="shared" si="355"/>
        <v>2013</v>
      </c>
      <c r="R2262" s="41">
        <f t="shared" si="356"/>
        <v>2013</v>
      </c>
      <c r="S2262" s="43" t="str">
        <f>YEAR(Taulukko1[[#This Row],[Alku KK]])&amp;"Q"&amp;ROUNDDOWN((MONTH(Taulukko1[[#This Row],[Alku KK]])-1)/3+1,0)</f>
        <v>2013Q1</v>
      </c>
      <c r="T2262" s="43" t="str">
        <f>YEAR(Taulukko1[[#This Row],[Loppu KK]])&amp;"Q"&amp;ROUNDDOWN((MONTH(Taulukko1[[#This Row],[Loppu KK]])-1)/3+1,0)</f>
        <v>2013Q1</v>
      </c>
      <c r="U2262" s="66">
        <f>IF(COUNT(Taulukko1[[#This Row],[Neuvottelujen alaiset ]])=1,Taulukko1[[#This Row],[Neuvottelujen alaiset ]],Taulukko1[[#This Row],[Vähennystarve]])</f>
        <v>50</v>
      </c>
      <c r="V2262" s="44">
        <f t="shared" si="357"/>
        <v>0.18</v>
      </c>
      <c r="W2262" s="44" t="str">
        <f t="shared" si="358"/>
        <v>NA</v>
      </c>
      <c r="X2262" s="44" t="str">
        <f t="shared" si="359"/>
        <v>NA</v>
      </c>
      <c r="Y2262" s="90" t="b">
        <f>AND(MONTH(Taulukko1[[#This Row],[Alku PVM]] )=6,DAY(Taulukko1[[#This Row],[Alku PVM]] )&gt;19)</f>
        <v>0</v>
      </c>
      <c r="Z2262" s="90" t="b">
        <f>AND(MONTH(Taulukko1[[#This Row],[Loppu PVM]] )=6,DAY(Taulukko1[[#This Row],[Loppu PVM]] )&gt;19)</f>
        <v>0</v>
      </c>
      <c r="AA2262" s="90" t="b">
        <f>OR(MONTH(Taulukko1[[#This Row],[Alku PVM]] )&lt;=5,AND(MONTH(Taulukko1[[#This Row],[Alku PVM]] )=6,DAY(Taulukko1[[#This Row],[Alku PVM]] )&lt;20))</f>
        <v>1</v>
      </c>
      <c r="AB2262" s="90" t="b">
        <f>OR(MONTH(Taulukko1[[#This Row],[Loppu PVM]])&lt;=5,AND(MONTH(Taulukko1[[#This Row],[Loppu PVM]] )=6,DAY(Taulukko1[[#This Row],[Loppu PVM]])&lt;20))</f>
        <v>1</v>
      </c>
      <c r="AC2262" s="90" t="b">
        <f>OR(MONTH(Taulukko1[[#This Row],[Alku PVM]] )&lt;=3,AND(MONTH(Taulukko1[[#This Row],[Alku PVM]] )=3))</f>
        <v>1</v>
      </c>
      <c r="AD2262" s="90" t="b">
        <f>OR(MONTH(Taulukko1[[#This Row],[Loppu PVM]] )&lt;=3,AND(MONTH(Taulukko1[[#This Row],[Loppu PVM]] )=3))</f>
        <v>1</v>
      </c>
      <c r="AE2262" s="90" t="b">
        <f>OR(MONTH(Taulukko1[[#This Row],[Alku PVM]] )&lt;=9,AND(MONTH(Taulukko1[[#This Row],[Alku PVM]] )=9))</f>
        <v>1</v>
      </c>
      <c r="AF2262" s="90" t="b">
        <f>OR(MONTH(Taulukko1[[#This Row],[Loppu PVM]])&lt;=9,AND(MONTH(Taulukko1[[#This Row],[Loppu PVM]] )=9))</f>
        <v>1</v>
      </c>
      <c r="AG2262" s="90" t="b">
        <f>OR(MONTH(Taulukko1[[#This Row],[Alku PVM]] )&lt;=6,AND(MONTH(Taulukko1[[#This Row],[Alku PVM]] )=6))</f>
        <v>1</v>
      </c>
      <c r="AH2262" s="90" t="b">
        <f>OR(MONTH(Taulukko1[[#This Row],[Loppu PVM]])&lt;=6,AND(MONTH(Taulukko1[[#This Row],[Loppu PVM]] )=6))</f>
        <v>1</v>
      </c>
    </row>
    <row r="2263" spans="1:34" ht="12.75" customHeight="1">
      <c r="A2263" t="s">
        <v>215</v>
      </c>
      <c r="B2263" s="23">
        <v>41297</v>
      </c>
      <c r="C2263" t="s">
        <v>875</v>
      </c>
      <c r="D2263" s="5" t="s">
        <v>25</v>
      </c>
      <c r="F2263" s="4">
        <v>41299</v>
      </c>
      <c r="G2263" s="5">
        <v>0</v>
      </c>
      <c r="H2263" s="22">
        <v>29</v>
      </c>
      <c r="I2263" s="126">
        <f>INDEX('TOL2008'!B:B,MATCH(A2263,'TOL2008'!A:A,0))</f>
        <v>23120</v>
      </c>
      <c r="J2263" s="126" t="str">
        <f>INDEX(Pääluokka!$H$2:$H$100,MATCH(VALUE(LEFT(Taulukko1[[#This Row],[TOL2008]],2)),Pääluokka!$G$2:$G$100,0))</f>
        <v>Teollisuus</v>
      </c>
      <c r="K2263" s="126" t="str">
        <f>INDEX(Pääluokka!$I$2:$I$100,MATCH(VALUE(LEFT(Taulukko1[[#This Row],[TOL2008]],2)),Pääluokka!$G$2:$G$100,0))</f>
        <v>Teollisuus (C-E)</v>
      </c>
      <c r="L2263" s="41">
        <f t="shared" si="350"/>
        <v>2</v>
      </c>
      <c r="M2263" s="43">
        <f t="shared" si="351"/>
        <v>41297</v>
      </c>
      <c r="N2263" s="43">
        <f t="shared" si="352"/>
        <v>41299</v>
      </c>
      <c r="O2263" s="43">
        <f t="shared" si="353"/>
        <v>41275</v>
      </c>
      <c r="P2263" s="43">
        <f t="shared" si="354"/>
        <v>41275</v>
      </c>
      <c r="Q2263" s="41">
        <f t="shared" si="355"/>
        <v>2013</v>
      </c>
      <c r="R2263" s="41">
        <f t="shared" si="356"/>
        <v>2013</v>
      </c>
      <c r="S2263" s="43" t="str">
        <f>YEAR(Taulukko1[[#This Row],[Alku KK]])&amp;"Q"&amp;ROUNDDOWN((MONTH(Taulukko1[[#This Row],[Alku KK]])-1)/3+1,0)</f>
        <v>2013Q1</v>
      </c>
      <c r="T2263" s="43" t="str">
        <f>YEAR(Taulukko1[[#This Row],[Loppu KK]])&amp;"Q"&amp;ROUNDDOWN((MONTH(Taulukko1[[#This Row],[Loppu KK]])-1)/3+1,0)</f>
        <v>2013Q1</v>
      </c>
      <c r="U2263" s="66">
        <f>IF(COUNT(Taulukko1[[#This Row],[Neuvottelujen alaiset ]])=1,Taulukko1[[#This Row],[Neuvottelujen alaiset ]],Taulukko1[[#This Row],[Vähennystarve]])</f>
        <v>29</v>
      </c>
      <c r="V2263" s="44" t="str">
        <f t="shared" si="357"/>
        <v>NA</v>
      </c>
      <c r="W2263" s="44">
        <f t="shared" si="358"/>
        <v>0</v>
      </c>
      <c r="X2263" s="44" t="str">
        <f t="shared" si="359"/>
        <v>NA</v>
      </c>
      <c r="Y2263" s="90" t="b">
        <f>AND(MONTH(Taulukko1[[#This Row],[Alku PVM]] )=6,DAY(Taulukko1[[#This Row],[Alku PVM]] )&gt;19)</f>
        <v>0</v>
      </c>
      <c r="Z2263" s="90" t="b">
        <f>AND(MONTH(Taulukko1[[#This Row],[Loppu PVM]] )=6,DAY(Taulukko1[[#This Row],[Loppu PVM]] )&gt;19)</f>
        <v>0</v>
      </c>
      <c r="AA2263" s="90" t="b">
        <f>OR(MONTH(Taulukko1[[#This Row],[Alku PVM]] )&lt;=5,AND(MONTH(Taulukko1[[#This Row],[Alku PVM]] )=6,DAY(Taulukko1[[#This Row],[Alku PVM]] )&lt;20))</f>
        <v>1</v>
      </c>
      <c r="AB2263" s="90" t="b">
        <f>OR(MONTH(Taulukko1[[#This Row],[Loppu PVM]])&lt;=5,AND(MONTH(Taulukko1[[#This Row],[Loppu PVM]] )=6,DAY(Taulukko1[[#This Row],[Loppu PVM]])&lt;20))</f>
        <v>1</v>
      </c>
      <c r="AC2263" s="90" t="b">
        <f>OR(MONTH(Taulukko1[[#This Row],[Alku PVM]] )&lt;=3,AND(MONTH(Taulukko1[[#This Row],[Alku PVM]] )=3))</f>
        <v>1</v>
      </c>
      <c r="AD2263" s="90" t="b">
        <f>OR(MONTH(Taulukko1[[#This Row],[Loppu PVM]] )&lt;=3,AND(MONTH(Taulukko1[[#This Row],[Loppu PVM]] )=3))</f>
        <v>1</v>
      </c>
      <c r="AE2263" s="90" t="b">
        <f>OR(MONTH(Taulukko1[[#This Row],[Alku PVM]] )&lt;=9,AND(MONTH(Taulukko1[[#This Row],[Alku PVM]] )=9))</f>
        <v>1</v>
      </c>
      <c r="AF2263" s="90" t="b">
        <f>OR(MONTH(Taulukko1[[#This Row],[Loppu PVM]])&lt;=9,AND(MONTH(Taulukko1[[#This Row],[Loppu PVM]] )=9))</f>
        <v>1</v>
      </c>
      <c r="AG2263" s="90" t="b">
        <f>OR(MONTH(Taulukko1[[#This Row],[Alku PVM]] )&lt;=6,AND(MONTH(Taulukko1[[#This Row],[Alku PVM]] )=6))</f>
        <v>1</v>
      </c>
      <c r="AH2263" s="90" t="b">
        <f>OR(MONTH(Taulukko1[[#This Row],[Loppu PVM]])&lt;=6,AND(MONTH(Taulukko1[[#This Row],[Loppu PVM]] )=6))</f>
        <v>1</v>
      </c>
    </row>
    <row r="2264" spans="1:34" ht="12.75" customHeight="1">
      <c r="A2264" t="s">
        <v>757</v>
      </c>
      <c r="B2264" s="23">
        <v>41297</v>
      </c>
      <c r="C2264" t="s">
        <v>758</v>
      </c>
      <c r="E2264" s="62">
        <v>10</v>
      </c>
      <c r="F2264" s="4">
        <v>41316</v>
      </c>
      <c r="G2264" s="5">
        <v>9</v>
      </c>
      <c r="H2264" s="22">
        <v>10</v>
      </c>
      <c r="I2264" s="126">
        <f>INDEX('TOL2008'!B:B,MATCH(A2264,'TOL2008'!A:A,0))</f>
        <v>70220</v>
      </c>
      <c r="J2264" s="126" t="str">
        <f>INDEX(Pääluokka!$H$2:$H$100,MATCH(VALUE(LEFT(Taulukko1[[#This Row],[TOL2008]],2)),Pääluokka!$G$2:$G$100,0))</f>
        <v>Ammatillinen, tieteellinen ja tekninen toiminta</v>
      </c>
      <c r="K2264" s="126" t="str">
        <f>INDEX(Pääluokka!$I$2:$I$100,MATCH(VALUE(LEFT(Taulukko1[[#This Row],[TOL2008]],2)),Pääluokka!$G$2:$G$100,0))</f>
        <v>Palvelualat (G-N, R, S)</v>
      </c>
      <c r="L2264" s="41">
        <f t="shared" si="350"/>
        <v>19</v>
      </c>
      <c r="M2264" s="43">
        <f t="shared" si="351"/>
        <v>41297</v>
      </c>
      <c r="N2264" s="43">
        <f t="shared" si="352"/>
        <v>41316</v>
      </c>
      <c r="O2264" s="43">
        <f t="shared" si="353"/>
        <v>41275</v>
      </c>
      <c r="P2264" s="43">
        <f t="shared" si="354"/>
        <v>41306</v>
      </c>
      <c r="Q2264" s="41">
        <f t="shared" si="355"/>
        <v>2013</v>
      </c>
      <c r="R2264" s="41">
        <f t="shared" si="356"/>
        <v>2013</v>
      </c>
      <c r="S2264" s="43" t="str">
        <f>YEAR(Taulukko1[[#This Row],[Alku KK]])&amp;"Q"&amp;ROUNDDOWN((MONTH(Taulukko1[[#This Row],[Alku KK]])-1)/3+1,0)</f>
        <v>2013Q1</v>
      </c>
      <c r="T2264" s="43" t="str">
        <f>YEAR(Taulukko1[[#This Row],[Loppu KK]])&amp;"Q"&amp;ROUNDDOWN((MONTH(Taulukko1[[#This Row],[Loppu KK]])-1)/3+1,0)</f>
        <v>2013Q1</v>
      </c>
      <c r="U2264" s="66">
        <f>IF(COUNT(Taulukko1[[#This Row],[Neuvottelujen alaiset ]])=1,Taulukko1[[#This Row],[Neuvottelujen alaiset ]],Taulukko1[[#This Row],[Vähennystarve]])</f>
        <v>10</v>
      </c>
      <c r="V2264" s="44">
        <f t="shared" si="357"/>
        <v>1</v>
      </c>
      <c r="W2264" s="44">
        <f t="shared" si="358"/>
        <v>0.9</v>
      </c>
      <c r="X2264" s="44">
        <f t="shared" si="359"/>
        <v>0.9</v>
      </c>
      <c r="Y2264" s="90" t="b">
        <f>AND(MONTH(Taulukko1[[#This Row],[Alku PVM]] )=6,DAY(Taulukko1[[#This Row],[Alku PVM]] )&gt;19)</f>
        <v>0</v>
      </c>
      <c r="Z2264" s="90" t="b">
        <f>AND(MONTH(Taulukko1[[#This Row],[Loppu PVM]] )=6,DAY(Taulukko1[[#This Row],[Loppu PVM]] )&gt;19)</f>
        <v>0</v>
      </c>
      <c r="AA2264" s="90" t="b">
        <f>OR(MONTH(Taulukko1[[#This Row],[Alku PVM]] )&lt;=5,AND(MONTH(Taulukko1[[#This Row],[Alku PVM]] )=6,DAY(Taulukko1[[#This Row],[Alku PVM]] )&lt;20))</f>
        <v>1</v>
      </c>
      <c r="AB2264" s="90" t="b">
        <f>OR(MONTH(Taulukko1[[#This Row],[Loppu PVM]])&lt;=5,AND(MONTH(Taulukko1[[#This Row],[Loppu PVM]] )=6,DAY(Taulukko1[[#This Row],[Loppu PVM]])&lt;20))</f>
        <v>1</v>
      </c>
      <c r="AC2264" s="90" t="b">
        <f>OR(MONTH(Taulukko1[[#This Row],[Alku PVM]] )&lt;=3,AND(MONTH(Taulukko1[[#This Row],[Alku PVM]] )=3))</f>
        <v>1</v>
      </c>
      <c r="AD2264" s="90" t="b">
        <f>OR(MONTH(Taulukko1[[#This Row],[Loppu PVM]] )&lt;=3,AND(MONTH(Taulukko1[[#This Row],[Loppu PVM]] )=3))</f>
        <v>1</v>
      </c>
      <c r="AE2264" s="90" t="b">
        <f>OR(MONTH(Taulukko1[[#This Row],[Alku PVM]] )&lt;=9,AND(MONTH(Taulukko1[[#This Row],[Alku PVM]] )=9))</f>
        <v>1</v>
      </c>
      <c r="AF2264" s="90" t="b">
        <f>OR(MONTH(Taulukko1[[#This Row],[Loppu PVM]])&lt;=9,AND(MONTH(Taulukko1[[#This Row],[Loppu PVM]] )=9))</f>
        <v>1</v>
      </c>
      <c r="AG2264" s="90" t="b">
        <f>OR(MONTH(Taulukko1[[#This Row],[Alku PVM]] )&lt;=6,AND(MONTH(Taulukko1[[#This Row],[Alku PVM]] )=6))</f>
        <v>1</v>
      </c>
      <c r="AH2264" s="90" t="b">
        <f>OR(MONTH(Taulukko1[[#This Row],[Loppu PVM]])&lt;=6,AND(MONTH(Taulukko1[[#This Row],[Loppu PVM]] )=6))</f>
        <v>1</v>
      </c>
    </row>
    <row r="2265" spans="1:34" ht="12.75" customHeight="1">
      <c r="A2265" t="s">
        <v>1034</v>
      </c>
      <c r="B2265" s="23">
        <v>41298</v>
      </c>
      <c r="C2265" t="s">
        <v>1035</v>
      </c>
      <c r="E2265" s="62">
        <v>20</v>
      </c>
      <c r="F2265" s="4">
        <v>41353</v>
      </c>
      <c r="G2265" s="5">
        <v>6</v>
      </c>
      <c r="H2265" s="22">
        <v>326</v>
      </c>
      <c r="I2265" s="126">
        <f>INDEX('TOL2008'!B:B,MATCH(A2265,'TOL2008'!A:A,0))</f>
        <v>58130</v>
      </c>
      <c r="J2265" s="126" t="str">
        <f>INDEX(Pääluokka!$H$2:$H$100,MATCH(VALUE(LEFT(Taulukko1[[#This Row],[TOL2008]],2)),Pääluokka!$G$2:$G$100,0))</f>
        <v>Informaatio ja viestintä</v>
      </c>
      <c r="K2265" s="126" t="str">
        <f>INDEX(Pääluokka!$I$2:$I$100,MATCH(VALUE(LEFT(Taulukko1[[#This Row],[TOL2008]],2)),Pääluokka!$G$2:$G$100,0))</f>
        <v>Palvelualat (G-N, R, S)</v>
      </c>
      <c r="L2265" s="41">
        <f t="shared" si="350"/>
        <v>55</v>
      </c>
      <c r="M2265" s="43">
        <f t="shared" si="351"/>
        <v>41298</v>
      </c>
      <c r="N2265" s="43">
        <f t="shared" si="352"/>
        <v>41353</v>
      </c>
      <c r="O2265" s="43">
        <f t="shared" si="353"/>
        <v>41275</v>
      </c>
      <c r="P2265" s="43">
        <f t="shared" si="354"/>
        <v>41334</v>
      </c>
      <c r="Q2265" s="41">
        <f t="shared" si="355"/>
        <v>2013</v>
      </c>
      <c r="R2265" s="41">
        <f t="shared" si="356"/>
        <v>2013</v>
      </c>
      <c r="S2265" s="43" t="str">
        <f>YEAR(Taulukko1[[#This Row],[Alku KK]])&amp;"Q"&amp;ROUNDDOWN((MONTH(Taulukko1[[#This Row],[Alku KK]])-1)/3+1,0)</f>
        <v>2013Q1</v>
      </c>
      <c r="T2265" s="43" t="str">
        <f>YEAR(Taulukko1[[#This Row],[Loppu KK]])&amp;"Q"&amp;ROUNDDOWN((MONTH(Taulukko1[[#This Row],[Loppu KK]])-1)/3+1,0)</f>
        <v>2013Q1</v>
      </c>
      <c r="U2265" s="66">
        <f>IF(COUNT(Taulukko1[[#This Row],[Neuvottelujen alaiset ]])=1,Taulukko1[[#This Row],[Neuvottelujen alaiset ]],Taulukko1[[#This Row],[Vähennystarve]])</f>
        <v>326</v>
      </c>
      <c r="V2265" s="44">
        <f t="shared" si="357"/>
        <v>6.1349693251533742E-2</v>
      </c>
      <c r="W2265" s="44">
        <f t="shared" si="358"/>
        <v>1.8404907975460124E-2</v>
      </c>
      <c r="X2265" s="44">
        <f t="shared" si="359"/>
        <v>0.3</v>
      </c>
      <c r="Y2265" s="90" t="b">
        <f>AND(MONTH(Taulukko1[[#This Row],[Alku PVM]] )=6,DAY(Taulukko1[[#This Row],[Alku PVM]] )&gt;19)</f>
        <v>0</v>
      </c>
      <c r="Z2265" s="90" t="b">
        <f>AND(MONTH(Taulukko1[[#This Row],[Loppu PVM]] )=6,DAY(Taulukko1[[#This Row],[Loppu PVM]] )&gt;19)</f>
        <v>0</v>
      </c>
      <c r="AA2265" s="90" t="b">
        <f>OR(MONTH(Taulukko1[[#This Row],[Alku PVM]] )&lt;=5,AND(MONTH(Taulukko1[[#This Row],[Alku PVM]] )=6,DAY(Taulukko1[[#This Row],[Alku PVM]] )&lt;20))</f>
        <v>1</v>
      </c>
      <c r="AB2265" s="90" t="b">
        <f>OR(MONTH(Taulukko1[[#This Row],[Loppu PVM]])&lt;=5,AND(MONTH(Taulukko1[[#This Row],[Loppu PVM]] )=6,DAY(Taulukko1[[#This Row],[Loppu PVM]])&lt;20))</f>
        <v>1</v>
      </c>
      <c r="AC2265" s="90" t="b">
        <f>OR(MONTH(Taulukko1[[#This Row],[Alku PVM]] )&lt;=3,AND(MONTH(Taulukko1[[#This Row],[Alku PVM]] )=3))</f>
        <v>1</v>
      </c>
      <c r="AD2265" s="90" t="b">
        <f>OR(MONTH(Taulukko1[[#This Row],[Loppu PVM]] )&lt;=3,AND(MONTH(Taulukko1[[#This Row],[Loppu PVM]] )=3))</f>
        <v>1</v>
      </c>
      <c r="AE2265" s="90" t="b">
        <f>OR(MONTH(Taulukko1[[#This Row],[Alku PVM]] )&lt;=9,AND(MONTH(Taulukko1[[#This Row],[Alku PVM]] )=9))</f>
        <v>1</v>
      </c>
      <c r="AF2265" s="90" t="b">
        <f>OR(MONTH(Taulukko1[[#This Row],[Loppu PVM]])&lt;=9,AND(MONTH(Taulukko1[[#This Row],[Loppu PVM]] )=9))</f>
        <v>1</v>
      </c>
      <c r="AG2265" s="90" t="b">
        <f>OR(MONTH(Taulukko1[[#This Row],[Alku PVM]] )&lt;=6,AND(MONTH(Taulukko1[[#This Row],[Alku PVM]] )=6))</f>
        <v>1</v>
      </c>
      <c r="AH2265" s="90" t="b">
        <f>OR(MONTH(Taulukko1[[#This Row],[Loppu PVM]])&lt;=6,AND(MONTH(Taulukko1[[#This Row],[Loppu PVM]] )=6))</f>
        <v>1</v>
      </c>
    </row>
    <row r="2266" spans="1:34" ht="12.75" customHeight="1">
      <c r="A2266" s="21" t="s">
        <v>710</v>
      </c>
      <c r="B2266" s="23">
        <v>41298</v>
      </c>
      <c r="C2266" s="21" t="s">
        <v>711</v>
      </c>
      <c r="D2266" s="24">
        <v>0</v>
      </c>
      <c r="E2266" s="62">
        <v>38</v>
      </c>
      <c r="F2266" s="23">
        <v>41353</v>
      </c>
      <c r="G2266" s="24">
        <v>31</v>
      </c>
      <c r="H2266" s="22">
        <v>148</v>
      </c>
      <c r="I2266" s="126">
        <f>INDEX('TOL2008'!B:B,MATCH(A2266,'TOL2008'!A:A,0))</f>
        <v>22220</v>
      </c>
      <c r="J2266" s="126" t="str">
        <f>INDEX(Pääluokka!$H$2:$H$100,MATCH(VALUE(LEFT(Taulukko1[[#This Row],[TOL2008]],2)),Pääluokka!$G$2:$G$100,0))</f>
        <v>Teollisuus</v>
      </c>
      <c r="K2266" s="126" t="str">
        <f>INDEX(Pääluokka!$I$2:$I$100,MATCH(VALUE(LEFT(Taulukko1[[#This Row],[TOL2008]],2)),Pääluokka!$G$2:$G$100,0))</f>
        <v>Teollisuus (C-E)</v>
      </c>
      <c r="L2266" s="41">
        <f t="shared" si="350"/>
        <v>55</v>
      </c>
      <c r="M2266" s="43">
        <f t="shared" si="351"/>
        <v>41298</v>
      </c>
      <c r="N2266" s="43">
        <f t="shared" si="352"/>
        <v>41353</v>
      </c>
      <c r="O2266" s="43">
        <f t="shared" si="353"/>
        <v>41275</v>
      </c>
      <c r="P2266" s="43">
        <f t="shared" si="354"/>
        <v>41334</v>
      </c>
      <c r="Q2266" s="41">
        <f t="shared" si="355"/>
        <v>2013</v>
      </c>
      <c r="R2266" s="41">
        <f t="shared" si="356"/>
        <v>2013</v>
      </c>
      <c r="S2266" s="43" t="str">
        <f>YEAR(Taulukko1[[#This Row],[Alku KK]])&amp;"Q"&amp;ROUNDDOWN((MONTH(Taulukko1[[#This Row],[Alku KK]])-1)/3+1,0)</f>
        <v>2013Q1</v>
      </c>
      <c r="T2266" s="43" t="str">
        <f>YEAR(Taulukko1[[#This Row],[Loppu KK]])&amp;"Q"&amp;ROUNDDOWN((MONTH(Taulukko1[[#This Row],[Loppu KK]])-1)/3+1,0)</f>
        <v>2013Q1</v>
      </c>
      <c r="U2266" s="66">
        <f>IF(COUNT(Taulukko1[[#This Row],[Neuvottelujen alaiset ]])=1,Taulukko1[[#This Row],[Neuvottelujen alaiset ]],Taulukko1[[#This Row],[Vähennystarve]])</f>
        <v>148</v>
      </c>
      <c r="V2266" s="44">
        <f t="shared" si="357"/>
        <v>0.25675675675675674</v>
      </c>
      <c r="W2266" s="44">
        <f t="shared" si="358"/>
        <v>0.20945945945945946</v>
      </c>
      <c r="X2266" s="44">
        <f t="shared" si="359"/>
        <v>0.81578947368421051</v>
      </c>
      <c r="Y2266" s="90" t="b">
        <f>AND(MONTH(Taulukko1[[#This Row],[Alku PVM]] )=6,DAY(Taulukko1[[#This Row],[Alku PVM]] )&gt;19)</f>
        <v>0</v>
      </c>
      <c r="Z2266" s="90" t="b">
        <f>AND(MONTH(Taulukko1[[#This Row],[Loppu PVM]] )=6,DAY(Taulukko1[[#This Row],[Loppu PVM]] )&gt;19)</f>
        <v>0</v>
      </c>
      <c r="AA2266" s="90" t="b">
        <f>OR(MONTH(Taulukko1[[#This Row],[Alku PVM]] )&lt;=5,AND(MONTH(Taulukko1[[#This Row],[Alku PVM]] )=6,DAY(Taulukko1[[#This Row],[Alku PVM]] )&lt;20))</f>
        <v>1</v>
      </c>
      <c r="AB2266" s="90" t="b">
        <f>OR(MONTH(Taulukko1[[#This Row],[Loppu PVM]])&lt;=5,AND(MONTH(Taulukko1[[#This Row],[Loppu PVM]] )=6,DAY(Taulukko1[[#This Row],[Loppu PVM]])&lt;20))</f>
        <v>1</v>
      </c>
      <c r="AC2266" s="90" t="b">
        <f>OR(MONTH(Taulukko1[[#This Row],[Alku PVM]] )&lt;=3,AND(MONTH(Taulukko1[[#This Row],[Alku PVM]] )=3))</f>
        <v>1</v>
      </c>
      <c r="AD2266" s="90" t="b">
        <f>OR(MONTH(Taulukko1[[#This Row],[Loppu PVM]] )&lt;=3,AND(MONTH(Taulukko1[[#This Row],[Loppu PVM]] )=3))</f>
        <v>1</v>
      </c>
      <c r="AE2266" s="90" t="b">
        <f>OR(MONTH(Taulukko1[[#This Row],[Alku PVM]] )&lt;=9,AND(MONTH(Taulukko1[[#This Row],[Alku PVM]] )=9))</f>
        <v>1</v>
      </c>
      <c r="AF2266" s="90" t="b">
        <f>OR(MONTH(Taulukko1[[#This Row],[Loppu PVM]])&lt;=9,AND(MONTH(Taulukko1[[#This Row],[Loppu PVM]] )=9))</f>
        <v>1</v>
      </c>
      <c r="AG2266" s="90" t="b">
        <f>OR(MONTH(Taulukko1[[#This Row],[Alku PVM]] )&lt;=6,AND(MONTH(Taulukko1[[#This Row],[Alku PVM]] )=6))</f>
        <v>1</v>
      </c>
      <c r="AH2266" s="90" t="b">
        <f>OR(MONTH(Taulukko1[[#This Row],[Loppu PVM]])&lt;=6,AND(MONTH(Taulukko1[[#This Row],[Loppu PVM]] )=6))</f>
        <v>1</v>
      </c>
    </row>
    <row r="2267" spans="1:34" ht="12.75" customHeight="1">
      <c r="A2267" s="21" t="s">
        <v>493</v>
      </c>
      <c r="B2267" s="23">
        <v>41299</v>
      </c>
      <c r="C2267" s="21" t="s">
        <v>1189</v>
      </c>
      <c r="D2267" s="24"/>
      <c r="E2267" s="62">
        <v>75</v>
      </c>
      <c r="F2267" s="23"/>
      <c r="G2267" s="24"/>
      <c r="H2267" s="22">
        <v>75</v>
      </c>
      <c r="I2267" s="126">
        <f>INDEX('TOL2008'!B:B,MATCH(A2267,'TOL2008'!A:A,0))</f>
        <v>11050</v>
      </c>
      <c r="J2267" s="126" t="str">
        <f>INDEX(Pääluokka!$H$2:$H$100,MATCH(VALUE(LEFT(Taulukko1[[#This Row],[TOL2008]],2)),Pääluokka!$G$2:$G$100,0))</f>
        <v>Teollisuus</v>
      </c>
      <c r="K2267" s="126" t="str">
        <f>INDEX(Pääluokka!$I$2:$I$100,MATCH(VALUE(LEFT(Taulukko1[[#This Row],[TOL2008]],2)),Pääluokka!$G$2:$G$100,0))</f>
        <v>Teollisuus (C-E)</v>
      </c>
      <c r="L2267" s="41" t="str">
        <f t="shared" si="350"/>
        <v>NA</v>
      </c>
      <c r="M2267" s="43">
        <f t="shared" si="351"/>
        <v>41299</v>
      </c>
      <c r="N2267" s="43">
        <f t="shared" si="352"/>
        <v>41350</v>
      </c>
      <c r="O2267" s="43">
        <f t="shared" si="353"/>
        <v>41275</v>
      </c>
      <c r="P2267" s="43">
        <f t="shared" si="354"/>
        <v>41334</v>
      </c>
      <c r="Q2267" s="41">
        <f t="shared" si="355"/>
        <v>2013</v>
      </c>
      <c r="R2267" s="41">
        <f t="shared" si="356"/>
        <v>2013</v>
      </c>
      <c r="S2267" s="43" t="str">
        <f>YEAR(Taulukko1[[#This Row],[Alku KK]])&amp;"Q"&amp;ROUNDDOWN((MONTH(Taulukko1[[#This Row],[Alku KK]])-1)/3+1,0)</f>
        <v>2013Q1</v>
      </c>
      <c r="T2267" s="43" t="str">
        <f>YEAR(Taulukko1[[#This Row],[Loppu KK]])&amp;"Q"&amp;ROUNDDOWN((MONTH(Taulukko1[[#This Row],[Loppu KK]])-1)/3+1,0)</f>
        <v>2013Q1</v>
      </c>
      <c r="U2267" s="66">
        <f>IF(COUNT(Taulukko1[[#This Row],[Neuvottelujen alaiset ]])=1,Taulukko1[[#This Row],[Neuvottelujen alaiset ]],Taulukko1[[#This Row],[Vähennystarve]])</f>
        <v>75</v>
      </c>
      <c r="V2267" s="44">
        <f t="shared" si="357"/>
        <v>1</v>
      </c>
      <c r="W2267" s="44" t="str">
        <f t="shared" si="358"/>
        <v>NA</v>
      </c>
      <c r="X2267" s="44" t="str">
        <f t="shared" si="359"/>
        <v>NA</v>
      </c>
      <c r="Y2267" s="90" t="b">
        <f>AND(MONTH(Taulukko1[[#This Row],[Alku PVM]] )=6,DAY(Taulukko1[[#This Row],[Alku PVM]] )&gt;19)</f>
        <v>0</v>
      </c>
      <c r="Z2267" s="90" t="b">
        <f>AND(MONTH(Taulukko1[[#This Row],[Loppu PVM]] )=6,DAY(Taulukko1[[#This Row],[Loppu PVM]] )&gt;19)</f>
        <v>0</v>
      </c>
      <c r="AA2267" s="90" t="b">
        <f>OR(MONTH(Taulukko1[[#This Row],[Alku PVM]] )&lt;=5,AND(MONTH(Taulukko1[[#This Row],[Alku PVM]] )=6,DAY(Taulukko1[[#This Row],[Alku PVM]] )&lt;20))</f>
        <v>1</v>
      </c>
      <c r="AB2267" s="90" t="b">
        <f>OR(MONTH(Taulukko1[[#This Row],[Loppu PVM]])&lt;=5,AND(MONTH(Taulukko1[[#This Row],[Loppu PVM]] )=6,DAY(Taulukko1[[#This Row],[Loppu PVM]])&lt;20))</f>
        <v>1</v>
      </c>
      <c r="AC2267" s="90" t="b">
        <f>OR(MONTH(Taulukko1[[#This Row],[Alku PVM]] )&lt;=3,AND(MONTH(Taulukko1[[#This Row],[Alku PVM]] )=3))</f>
        <v>1</v>
      </c>
      <c r="AD2267" s="90" t="b">
        <f>OR(MONTH(Taulukko1[[#This Row],[Loppu PVM]] )&lt;=3,AND(MONTH(Taulukko1[[#This Row],[Loppu PVM]] )=3))</f>
        <v>1</v>
      </c>
      <c r="AE2267" s="90" t="b">
        <f>OR(MONTH(Taulukko1[[#This Row],[Alku PVM]] )&lt;=9,AND(MONTH(Taulukko1[[#This Row],[Alku PVM]] )=9))</f>
        <v>1</v>
      </c>
      <c r="AF2267" s="90" t="b">
        <f>OR(MONTH(Taulukko1[[#This Row],[Loppu PVM]])&lt;=9,AND(MONTH(Taulukko1[[#This Row],[Loppu PVM]] )=9))</f>
        <v>1</v>
      </c>
      <c r="AG2267" s="90" t="b">
        <f>OR(MONTH(Taulukko1[[#This Row],[Alku PVM]] )&lt;=6,AND(MONTH(Taulukko1[[#This Row],[Alku PVM]] )=6))</f>
        <v>1</v>
      </c>
      <c r="AH2267" s="90" t="b">
        <f>OR(MONTH(Taulukko1[[#This Row],[Loppu PVM]])&lt;=6,AND(MONTH(Taulukko1[[#This Row],[Loppu PVM]] )=6))</f>
        <v>1</v>
      </c>
    </row>
    <row r="2268" spans="1:34" ht="12.75" customHeight="1">
      <c r="A2268" t="s">
        <v>1001</v>
      </c>
      <c r="B2268" s="23">
        <v>41302</v>
      </c>
      <c r="C2268" t="s">
        <v>1000</v>
      </c>
      <c r="E2268" s="62">
        <v>5</v>
      </c>
      <c r="F2268" s="4"/>
      <c r="G2268" s="5"/>
      <c r="H2268" s="22">
        <v>26</v>
      </c>
      <c r="I2268" s="126">
        <f>INDEX('TOL2008'!B:B,MATCH(A2268,'TOL2008'!A:A,0))</f>
        <v>22230</v>
      </c>
      <c r="J2268" s="126" t="str">
        <f>INDEX(Pääluokka!$H$2:$H$100,MATCH(VALUE(LEFT(Taulukko1[[#This Row],[TOL2008]],2)),Pääluokka!$G$2:$G$100,0))</f>
        <v>Teollisuus</v>
      </c>
      <c r="K2268" s="126" t="str">
        <f>INDEX(Pääluokka!$I$2:$I$100,MATCH(VALUE(LEFT(Taulukko1[[#This Row],[TOL2008]],2)),Pääluokka!$G$2:$G$100,0))</f>
        <v>Teollisuus (C-E)</v>
      </c>
      <c r="L2268" s="41" t="str">
        <f t="shared" si="350"/>
        <v>NA</v>
      </c>
      <c r="M2268" s="43">
        <f t="shared" si="351"/>
        <v>41302</v>
      </c>
      <c r="N2268" s="43">
        <f t="shared" si="352"/>
        <v>41353</v>
      </c>
      <c r="O2268" s="43">
        <f t="shared" si="353"/>
        <v>41275</v>
      </c>
      <c r="P2268" s="43">
        <f t="shared" si="354"/>
        <v>41334</v>
      </c>
      <c r="Q2268" s="41">
        <f t="shared" si="355"/>
        <v>2013</v>
      </c>
      <c r="R2268" s="41">
        <f t="shared" si="356"/>
        <v>2013</v>
      </c>
      <c r="S2268" s="43" t="str">
        <f>YEAR(Taulukko1[[#This Row],[Alku KK]])&amp;"Q"&amp;ROUNDDOWN((MONTH(Taulukko1[[#This Row],[Alku KK]])-1)/3+1,0)</f>
        <v>2013Q1</v>
      </c>
      <c r="T2268" s="43" t="str">
        <f>YEAR(Taulukko1[[#This Row],[Loppu KK]])&amp;"Q"&amp;ROUNDDOWN((MONTH(Taulukko1[[#This Row],[Loppu KK]])-1)/3+1,0)</f>
        <v>2013Q1</v>
      </c>
      <c r="U2268" s="66">
        <f>IF(COUNT(Taulukko1[[#This Row],[Neuvottelujen alaiset ]])=1,Taulukko1[[#This Row],[Neuvottelujen alaiset ]],Taulukko1[[#This Row],[Vähennystarve]])</f>
        <v>26</v>
      </c>
      <c r="V2268" s="44">
        <f t="shared" si="357"/>
        <v>0.19230769230769232</v>
      </c>
      <c r="W2268" s="44" t="str">
        <f t="shared" si="358"/>
        <v>NA</v>
      </c>
      <c r="X2268" s="44" t="str">
        <f t="shared" si="359"/>
        <v>NA</v>
      </c>
      <c r="Y2268" s="90" t="b">
        <f>AND(MONTH(Taulukko1[[#This Row],[Alku PVM]] )=6,DAY(Taulukko1[[#This Row],[Alku PVM]] )&gt;19)</f>
        <v>0</v>
      </c>
      <c r="Z2268" s="90" t="b">
        <f>AND(MONTH(Taulukko1[[#This Row],[Loppu PVM]] )=6,DAY(Taulukko1[[#This Row],[Loppu PVM]] )&gt;19)</f>
        <v>0</v>
      </c>
      <c r="AA2268" s="90" t="b">
        <f>OR(MONTH(Taulukko1[[#This Row],[Alku PVM]] )&lt;=5,AND(MONTH(Taulukko1[[#This Row],[Alku PVM]] )=6,DAY(Taulukko1[[#This Row],[Alku PVM]] )&lt;20))</f>
        <v>1</v>
      </c>
      <c r="AB2268" s="90" t="b">
        <f>OR(MONTH(Taulukko1[[#This Row],[Loppu PVM]])&lt;=5,AND(MONTH(Taulukko1[[#This Row],[Loppu PVM]] )=6,DAY(Taulukko1[[#This Row],[Loppu PVM]])&lt;20))</f>
        <v>1</v>
      </c>
      <c r="AC2268" s="90" t="b">
        <f>OR(MONTH(Taulukko1[[#This Row],[Alku PVM]] )&lt;=3,AND(MONTH(Taulukko1[[#This Row],[Alku PVM]] )=3))</f>
        <v>1</v>
      </c>
      <c r="AD2268" s="90" t="b">
        <f>OR(MONTH(Taulukko1[[#This Row],[Loppu PVM]] )&lt;=3,AND(MONTH(Taulukko1[[#This Row],[Loppu PVM]] )=3))</f>
        <v>1</v>
      </c>
      <c r="AE2268" s="90" t="b">
        <f>OR(MONTH(Taulukko1[[#This Row],[Alku PVM]] )&lt;=9,AND(MONTH(Taulukko1[[#This Row],[Alku PVM]] )=9))</f>
        <v>1</v>
      </c>
      <c r="AF2268" s="90" t="b">
        <f>OR(MONTH(Taulukko1[[#This Row],[Loppu PVM]])&lt;=9,AND(MONTH(Taulukko1[[#This Row],[Loppu PVM]] )=9))</f>
        <v>1</v>
      </c>
      <c r="AG2268" s="90" t="b">
        <f>OR(MONTH(Taulukko1[[#This Row],[Alku PVM]] )&lt;=6,AND(MONTH(Taulukko1[[#This Row],[Alku PVM]] )=6))</f>
        <v>1</v>
      </c>
      <c r="AH2268" s="90" t="b">
        <f>OR(MONTH(Taulukko1[[#This Row],[Loppu PVM]])&lt;=6,AND(MONTH(Taulukko1[[#This Row],[Loppu PVM]] )=6))</f>
        <v>1</v>
      </c>
    </row>
    <row r="2269" spans="1:34" ht="12.75" customHeight="1">
      <c r="A2269" s="21" t="s">
        <v>322</v>
      </c>
      <c r="B2269" s="23">
        <v>41302</v>
      </c>
      <c r="C2269" s="21" t="s">
        <v>988</v>
      </c>
      <c r="D2269" s="24"/>
      <c r="E2269" s="62">
        <v>130</v>
      </c>
      <c r="F2269" s="23">
        <v>41359</v>
      </c>
      <c r="G2269" s="24">
        <v>21</v>
      </c>
      <c r="H2269" s="22">
        <v>450</v>
      </c>
      <c r="I2269" s="126">
        <f>INDEX('TOL2008'!B:B,MATCH(A2269,'TOL2008'!A:A,0))</f>
        <v>50201</v>
      </c>
      <c r="J2269" s="126" t="str">
        <f>INDEX(Pääluokka!$H$2:$H$100,MATCH(VALUE(LEFT(Taulukko1[[#This Row],[TOL2008]],2)),Pääluokka!$G$2:$G$100,0))</f>
        <v>Kuljetus ja varastointi</v>
      </c>
      <c r="K2269" s="126" t="str">
        <f>INDEX(Pääluokka!$I$2:$I$100,MATCH(VALUE(LEFT(Taulukko1[[#This Row],[TOL2008]],2)),Pääluokka!$G$2:$G$100,0))</f>
        <v>Palvelualat (G-N, R, S)</v>
      </c>
      <c r="L2269" s="41">
        <f t="shared" si="350"/>
        <v>57</v>
      </c>
      <c r="M2269" s="43">
        <f t="shared" si="351"/>
        <v>41302</v>
      </c>
      <c r="N2269" s="43">
        <f t="shared" si="352"/>
        <v>41359</v>
      </c>
      <c r="O2269" s="43">
        <f t="shared" si="353"/>
        <v>41275</v>
      </c>
      <c r="P2269" s="43">
        <f t="shared" si="354"/>
        <v>41334</v>
      </c>
      <c r="Q2269" s="41">
        <f t="shared" si="355"/>
        <v>2013</v>
      </c>
      <c r="R2269" s="41">
        <f t="shared" si="356"/>
        <v>2013</v>
      </c>
      <c r="S2269" s="43" t="str">
        <f>YEAR(Taulukko1[[#This Row],[Alku KK]])&amp;"Q"&amp;ROUNDDOWN((MONTH(Taulukko1[[#This Row],[Alku KK]])-1)/3+1,0)</f>
        <v>2013Q1</v>
      </c>
      <c r="T2269" s="43" t="str">
        <f>YEAR(Taulukko1[[#This Row],[Loppu KK]])&amp;"Q"&amp;ROUNDDOWN((MONTH(Taulukko1[[#This Row],[Loppu KK]])-1)/3+1,0)</f>
        <v>2013Q1</v>
      </c>
      <c r="U2269" s="66">
        <f>IF(COUNT(Taulukko1[[#This Row],[Neuvottelujen alaiset ]])=1,Taulukko1[[#This Row],[Neuvottelujen alaiset ]],Taulukko1[[#This Row],[Vähennystarve]])</f>
        <v>450</v>
      </c>
      <c r="V2269" s="44">
        <f t="shared" si="357"/>
        <v>0.28888888888888886</v>
      </c>
      <c r="W2269" s="44">
        <f t="shared" si="358"/>
        <v>4.6666666666666669E-2</v>
      </c>
      <c r="X2269" s="44">
        <f t="shared" si="359"/>
        <v>0.16153846153846155</v>
      </c>
      <c r="Y2269" s="90" t="b">
        <f>AND(MONTH(Taulukko1[[#This Row],[Alku PVM]] )=6,DAY(Taulukko1[[#This Row],[Alku PVM]] )&gt;19)</f>
        <v>0</v>
      </c>
      <c r="Z2269" s="90" t="b">
        <f>AND(MONTH(Taulukko1[[#This Row],[Loppu PVM]] )=6,DAY(Taulukko1[[#This Row],[Loppu PVM]] )&gt;19)</f>
        <v>0</v>
      </c>
      <c r="AA2269" s="90" t="b">
        <f>OR(MONTH(Taulukko1[[#This Row],[Alku PVM]] )&lt;=5,AND(MONTH(Taulukko1[[#This Row],[Alku PVM]] )=6,DAY(Taulukko1[[#This Row],[Alku PVM]] )&lt;20))</f>
        <v>1</v>
      </c>
      <c r="AB2269" s="90" t="b">
        <f>OR(MONTH(Taulukko1[[#This Row],[Loppu PVM]])&lt;=5,AND(MONTH(Taulukko1[[#This Row],[Loppu PVM]] )=6,DAY(Taulukko1[[#This Row],[Loppu PVM]])&lt;20))</f>
        <v>1</v>
      </c>
      <c r="AC2269" s="90" t="b">
        <f>OR(MONTH(Taulukko1[[#This Row],[Alku PVM]] )&lt;=3,AND(MONTH(Taulukko1[[#This Row],[Alku PVM]] )=3))</f>
        <v>1</v>
      </c>
      <c r="AD2269" s="90" t="b">
        <f>OR(MONTH(Taulukko1[[#This Row],[Loppu PVM]] )&lt;=3,AND(MONTH(Taulukko1[[#This Row],[Loppu PVM]] )=3))</f>
        <v>1</v>
      </c>
      <c r="AE2269" s="90" t="b">
        <f>OR(MONTH(Taulukko1[[#This Row],[Alku PVM]] )&lt;=9,AND(MONTH(Taulukko1[[#This Row],[Alku PVM]] )=9))</f>
        <v>1</v>
      </c>
      <c r="AF2269" s="90" t="b">
        <f>OR(MONTH(Taulukko1[[#This Row],[Loppu PVM]])&lt;=9,AND(MONTH(Taulukko1[[#This Row],[Loppu PVM]] )=9))</f>
        <v>1</v>
      </c>
      <c r="AG2269" s="90" t="b">
        <f>OR(MONTH(Taulukko1[[#This Row],[Alku PVM]] )&lt;=6,AND(MONTH(Taulukko1[[#This Row],[Alku PVM]] )=6))</f>
        <v>1</v>
      </c>
      <c r="AH2269" s="90" t="b">
        <f>OR(MONTH(Taulukko1[[#This Row],[Loppu PVM]])&lt;=6,AND(MONTH(Taulukko1[[#This Row],[Loppu PVM]] )=6))</f>
        <v>1</v>
      </c>
    </row>
    <row r="2270" spans="1:34" ht="12.75" customHeight="1">
      <c r="A2270" s="21" t="s">
        <v>818</v>
      </c>
      <c r="B2270" s="23">
        <v>41302</v>
      </c>
      <c r="C2270" s="21" t="s">
        <v>817</v>
      </c>
      <c r="D2270" s="24"/>
      <c r="E2270" s="62">
        <v>50</v>
      </c>
      <c r="F2270" s="23">
        <v>41348</v>
      </c>
      <c r="G2270" s="24">
        <v>45</v>
      </c>
      <c r="H2270" s="22">
        <v>50</v>
      </c>
      <c r="I2270" s="126">
        <f>INDEX('TOL2008'!B:B,MATCH(A2270,'TOL2008'!A:A,0))</f>
        <v>49410</v>
      </c>
      <c r="J2270" s="126" t="str">
        <f>INDEX(Pääluokka!$H$2:$H$100,MATCH(VALUE(LEFT(Taulukko1[[#This Row],[TOL2008]],2)),Pääluokka!$G$2:$G$100,0))</f>
        <v>Kuljetus ja varastointi</v>
      </c>
      <c r="K2270" s="126" t="str">
        <f>INDEX(Pääluokka!$I$2:$I$100,MATCH(VALUE(LEFT(Taulukko1[[#This Row],[TOL2008]],2)),Pääluokka!$G$2:$G$100,0))</f>
        <v>Palvelualat (G-N, R, S)</v>
      </c>
      <c r="L2270" s="41">
        <f t="shared" si="350"/>
        <v>46</v>
      </c>
      <c r="M2270" s="43">
        <f t="shared" si="351"/>
        <v>41302</v>
      </c>
      <c r="N2270" s="43">
        <f t="shared" si="352"/>
        <v>41348</v>
      </c>
      <c r="O2270" s="43">
        <f t="shared" si="353"/>
        <v>41275</v>
      </c>
      <c r="P2270" s="43">
        <f t="shared" si="354"/>
        <v>41334</v>
      </c>
      <c r="Q2270" s="41">
        <f t="shared" si="355"/>
        <v>2013</v>
      </c>
      <c r="R2270" s="41">
        <f t="shared" si="356"/>
        <v>2013</v>
      </c>
      <c r="S2270" s="43" t="str">
        <f>YEAR(Taulukko1[[#This Row],[Alku KK]])&amp;"Q"&amp;ROUNDDOWN((MONTH(Taulukko1[[#This Row],[Alku KK]])-1)/3+1,0)</f>
        <v>2013Q1</v>
      </c>
      <c r="T2270" s="43" t="str">
        <f>YEAR(Taulukko1[[#This Row],[Loppu KK]])&amp;"Q"&amp;ROUNDDOWN((MONTH(Taulukko1[[#This Row],[Loppu KK]])-1)/3+1,0)</f>
        <v>2013Q1</v>
      </c>
      <c r="U2270" s="66">
        <f>IF(COUNT(Taulukko1[[#This Row],[Neuvottelujen alaiset ]])=1,Taulukko1[[#This Row],[Neuvottelujen alaiset ]],Taulukko1[[#This Row],[Vähennystarve]])</f>
        <v>50</v>
      </c>
      <c r="V2270" s="44">
        <f t="shared" si="357"/>
        <v>1</v>
      </c>
      <c r="W2270" s="44">
        <f t="shared" si="358"/>
        <v>0.9</v>
      </c>
      <c r="X2270" s="44">
        <f t="shared" si="359"/>
        <v>0.9</v>
      </c>
      <c r="Y2270" s="90" t="b">
        <f>AND(MONTH(Taulukko1[[#This Row],[Alku PVM]] )=6,DAY(Taulukko1[[#This Row],[Alku PVM]] )&gt;19)</f>
        <v>0</v>
      </c>
      <c r="Z2270" s="90" t="b">
        <f>AND(MONTH(Taulukko1[[#This Row],[Loppu PVM]] )=6,DAY(Taulukko1[[#This Row],[Loppu PVM]] )&gt;19)</f>
        <v>0</v>
      </c>
      <c r="AA2270" s="90" t="b">
        <f>OR(MONTH(Taulukko1[[#This Row],[Alku PVM]] )&lt;=5,AND(MONTH(Taulukko1[[#This Row],[Alku PVM]] )=6,DAY(Taulukko1[[#This Row],[Alku PVM]] )&lt;20))</f>
        <v>1</v>
      </c>
      <c r="AB2270" s="90" t="b">
        <f>OR(MONTH(Taulukko1[[#This Row],[Loppu PVM]])&lt;=5,AND(MONTH(Taulukko1[[#This Row],[Loppu PVM]] )=6,DAY(Taulukko1[[#This Row],[Loppu PVM]])&lt;20))</f>
        <v>1</v>
      </c>
      <c r="AC2270" s="90" t="b">
        <f>OR(MONTH(Taulukko1[[#This Row],[Alku PVM]] )&lt;=3,AND(MONTH(Taulukko1[[#This Row],[Alku PVM]] )=3))</f>
        <v>1</v>
      </c>
      <c r="AD2270" s="90" t="b">
        <f>OR(MONTH(Taulukko1[[#This Row],[Loppu PVM]] )&lt;=3,AND(MONTH(Taulukko1[[#This Row],[Loppu PVM]] )=3))</f>
        <v>1</v>
      </c>
      <c r="AE2270" s="90" t="b">
        <f>OR(MONTH(Taulukko1[[#This Row],[Alku PVM]] )&lt;=9,AND(MONTH(Taulukko1[[#This Row],[Alku PVM]] )=9))</f>
        <v>1</v>
      </c>
      <c r="AF2270" s="90" t="b">
        <f>OR(MONTH(Taulukko1[[#This Row],[Loppu PVM]])&lt;=9,AND(MONTH(Taulukko1[[#This Row],[Loppu PVM]] )=9))</f>
        <v>1</v>
      </c>
      <c r="AG2270" s="90" t="b">
        <f>OR(MONTH(Taulukko1[[#This Row],[Alku PVM]] )&lt;=6,AND(MONTH(Taulukko1[[#This Row],[Alku PVM]] )=6))</f>
        <v>1</v>
      </c>
      <c r="AH2270" s="90" t="b">
        <f>OR(MONTH(Taulukko1[[#This Row],[Loppu PVM]])&lt;=6,AND(MONTH(Taulukko1[[#This Row],[Loppu PVM]] )=6))</f>
        <v>1</v>
      </c>
    </row>
    <row r="2271" spans="1:34" ht="12.75" customHeight="1">
      <c r="A2271" t="s">
        <v>1307</v>
      </c>
      <c r="B2271" s="23">
        <v>41303</v>
      </c>
      <c r="C2271" t="s">
        <v>1306</v>
      </c>
      <c r="D2271" s="5" t="s">
        <v>25</v>
      </c>
      <c r="F2271" s="4">
        <v>41364</v>
      </c>
      <c r="G2271" s="5">
        <v>0</v>
      </c>
      <c r="H2271" s="22">
        <v>60</v>
      </c>
      <c r="I2271" s="126" t="str">
        <f>INDEX('TOL2008'!B:B,MATCH(A2271,'TOL2008'!A:A,0))</f>
        <v>08990</v>
      </c>
      <c r="J2271" s="126" t="str">
        <f>INDEX(Pääluokka!$H$2:$H$100,MATCH(VALUE(LEFT(Taulukko1[[#This Row],[TOL2008]],2)),Pääluokka!$G$2:$G$100,0))</f>
        <v>Kaivostoiminta ja louhinta</v>
      </c>
      <c r="K2271" s="126" t="str">
        <f>INDEX(Pääluokka!$I$2:$I$100,MATCH(VALUE(LEFT(Taulukko1[[#This Row],[TOL2008]],2)),Pääluokka!$G$2:$G$100,0))</f>
        <v>Alkutuotanto (A-B)</v>
      </c>
      <c r="L2271" s="41">
        <f t="shared" si="350"/>
        <v>61</v>
      </c>
      <c r="M2271" s="43">
        <f t="shared" si="351"/>
        <v>41303</v>
      </c>
      <c r="N2271" s="43">
        <f t="shared" si="352"/>
        <v>41364</v>
      </c>
      <c r="O2271" s="43">
        <f t="shared" si="353"/>
        <v>41275</v>
      </c>
      <c r="P2271" s="43">
        <f t="shared" si="354"/>
        <v>41334</v>
      </c>
      <c r="Q2271" s="41">
        <f t="shared" si="355"/>
        <v>2013</v>
      </c>
      <c r="R2271" s="41">
        <f t="shared" si="356"/>
        <v>2013</v>
      </c>
      <c r="S2271" s="43" t="str">
        <f>YEAR(Taulukko1[[#This Row],[Alku KK]])&amp;"Q"&amp;ROUNDDOWN((MONTH(Taulukko1[[#This Row],[Alku KK]])-1)/3+1,0)</f>
        <v>2013Q1</v>
      </c>
      <c r="T2271" s="43" t="str">
        <f>YEAR(Taulukko1[[#This Row],[Loppu KK]])&amp;"Q"&amp;ROUNDDOWN((MONTH(Taulukko1[[#This Row],[Loppu KK]])-1)/3+1,0)</f>
        <v>2013Q1</v>
      </c>
      <c r="U2271" s="66">
        <f>IF(COUNT(Taulukko1[[#This Row],[Neuvottelujen alaiset ]])=1,Taulukko1[[#This Row],[Neuvottelujen alaiset ]],Taulukko1[[#This Row],[Vähennystarve]])</f>
        <v>60</v>
      </c>
      <c r="V2271" s="44" t="str">
        <f t="shared" si="357"/>
        <v>NA</v>
      </c>
      <c r="W2271" s="44">
        <f t="shared" si="358"/>
        <v>0</v>
      </c>
      <c r="X2271" s="44" t="str">
        <f t="shared" si="359"/>
        <v>NA</v>
      </c>
      <c r="Y2271" s="90" t="b">
        <f>AND(MONTH(Taulukko1[[#This Row],[Alku PVM]] )=6,DAY(Taulukko1[[#This Row],[Alku PVM]] )&gt;19)</f>
        <v>0</v>
      </c>
      <c r="Z2271" s="90" t="b">
        <f>AND(MONTH(Taulukko1[[#This Row],[Loppu PVM]] )=6,DAY(Taulukko1[[#This Row],[Loppu PVM]] )&gt;19)</f>
        <v>0</v>
      </c>
      <c r="AA2271" s="90" t="b">
        <f>OR(MONTH(Taulukko1[[#This Row],[Alku PVM]] )&lt;=5,AND(MONTH(Taulukko1[[#This Row],[Alku PVM]] )=6,DAY(Taulukko1[[#This Row],[Alku PVM]] )&lt;20))</f>
        <v>1</v>
      </c>
      <c r="AB2271" s="90" t="b">
        <f>OR(MONTH(Taulukko1[[#This Row],[Loppu PVM]])&lt;=5,AND(MONTH(Taulukko1[[#This Row],[Loppu PVM]] )=6,DAY(Taulukko1[[#This Row],[Loppu PVM]])&lt;20))</f>
        <v>1</v>
      </c>
      <c r="AC2271" s="90" t="b">
        <f>OR(MONTH(Taulukko1[[#This Row],[Alku PVM]] )&lt;=3,AND(MONTH(Taulukko1[[#This Row],[Alku PVM]] )=3))</f>
        <v>1</v>
      </c>
      <c r="AD2271" s="90" t="b">
        <f>OR(MONTH(Taulukko1[[#This Row],[Loppu PVM]] )&lt;=3,AND(MONTH(Taulukko1[[#This Row],[Loppu PVM]] )=3))</f>
        <v>1</v>
      </c>
      <c r="AE2271" s="90" t="b">
        <f>OR(MONTH(Taulukko1[[#This Row],[Alku PVM]] )&lt;=9,AND(MONTH(Taulukko1[[#This Row],[Alku PVM]] )=9))</f>
        <v>1</v>
      </c>
      <c r="AF2271" s="90" t="b">
        <f>OR(MONTH(Taulukko1[[#This Row],[Loppu PVM]])&lt;=9,AND(MONTH(Taulukko1[[#This Row],[Loppu PVM]] )=9))</f>
        <v>1</v>
      </c>
      <c r="AG2271" s="90" t="b">
        <f>OR(MONTH(Taulukko1[[#This Row],[Alku PVM]] )&lt;=6,AND(MONTH(Taulukko1[[#This Row],[Alku PVM]] )=6))</f>
        <v>1</v>
      </c>
      <c r="AH2271" s="90" t="b">
        <f>OR(MONTH(Taulukko1[[#This Row],[Loppu PVM]])&lt;=6,AND(MONTH(Taulukko1[[#This Row],[Loppu PVM]] )=6))</f>
        <v>1</v>
      </c>
    </row>
    <row r="2272" spans="1:34" ht="12.75" customHeight="1">
      <c r="A2272" s="21" t="s">
        <v>1281</v>
      </c>
      <c r="B2272" s="23">
        <v>41304</v>
      </c>
      <c r="C2272" s="21" t="s">
        <v>1280</v>
      </c>
      <c r="D2272" s="24"/>
      <c r="E2272" s="62">
        <v>35</v>
      </c>
      <c r="F2272" s="23">
        <v>41344</v>
      </c>
      <c r="G2272" s="24">
        <v>28</v>
      </c>
      <c r="H2272" s="22">
        <v>35</v>
      </c>
      <c r="I2272" s="126">
        <f>INDEX('TOL2008'!B:B,MATCH(A2272,'TOL2008'!A:A,0))</f>
        <v>61200</v>
      </c>
      <c r="J2272" s="126" t="str">
        <f>INDEX(Pääluokka!$H$2:$H$100,MATCH(VALUE(LEFT(Taulukko1[[#This Row],[TOL2008]],2)),Pääluokka!$G$2:$G$100,0))</f>
        <v>Informaatio ja viestintä</v>
      </c>
      <c r="K2272" s="126" t="str">
        <f>INDEX(Pääluokka!$I$2:$I$100,MATCH(VALUE(LEFT(Taulukko1[[#This Row],[TOL2008]],2)),Pääluokka!$G$2:$G$100,0))</f>
        <v>Palvelualat (G-N, R, S)</v>
      </c>
      <c r="L2272" s="41">
        <f t="shared" si="350"/>
        <v>40</v>
      </c>
      <c r="M2272" s="43">
        <f t="shared" si="351"/>
        <v>41304</v>
      </c>
      <c r="N2272" s="43">
        <f t="shared" si="352"/>
        <v>41344</v>
      </c>
      <c r="O2272" s="43">
        <f t="shared" si="353"/>
        <v>41275</v>
      </c>
      <c r="P2272" s="43">
        <f t="shared" si="354"/>
        <v>41334</v>
      </c>
      <c r="Q2272" s="41">
        <f t="shared" si="355"/>
        <v>2013</v>
      </c>
      <c r="R2272" s="41">
        <f t="shared" si="356"/>
        <v>2013</v>
      </c>
      <c r="S2272" s="43" t="str">
        <f>YEAR(Taulukko1[[#This Row],[Alku KK]])&amp;"Q"&amp;ROUNDDOWN((MONTH(Taulukko1[[#This Row],[Alku KK]])-1)/3+1,0)</f>
        <v>2013Q1</v>
      </c>
      <c r="T2272" s="43" t="str">
        <f>YEAR(Taulukko1[[#This Row],[Loppu KK]])&amp;"Q"&amp;ROUNDDOWN((MONTH(Taulukko1[[#This Row],[Loppu KK]])-1)/3+1,0)</f>
        <v>2013Q1</v>
      </c>
      <c r="U2272" s="66">
        <f>IF(COUNT(Taulukko1[[#This Row],[Neuvottelujen alaiset ]])=1,Taulukko1[[#This Row],[Neuvottelujen alaiset ]],Taulukko1[[#This Row],[Vähennystarve]])</f>
        <v>35</v>
      </c>
      <c r="V2272" s="44">
        <f t="shared" si="357"/>
        <v>1</v>
      </c>
      <c r="W2272" s="44">
        <f t="shared" si="358"/>
        <v>0.8</v>
      </c>
      <c r="X2272" s="44">
        <f t="shared" si="359"/>
        <v>0.8</v>
      </c>
      <c r="Y2272" s="90" t="b">
        <f>AND(MONTH(Taulukko1[[#This Row],[Alku PVM]] )=6,DAY(Taulukko1[[#This Row],[Alku PVM]] )&gt;19)</f>
        <v>0</v>
      </c>
      <c r="Z2272" s="90" t="b">
        <f>AND(MONTH(Taulukko1[[#This Row],[Loppu PVM]] )=6,DAY(Taulukko1[[#This Row],[Loppu PVM]] )&gt;19)</f>
        <v>0</v>
      </c>
      <c r="AA2272" s="90" t="b">
        <f>OR(MONTH(Taulukko1[[#This Row],[Alku PVM]] )&lt;=5,AND(MONTH(Taulukko1[[#This Row],[Alku PVM]] )=6,DAY(Taulukko1[[#This Row],[Alku PVM]] )&lt;20))</f>
        <v>1</v>
      </c>
      <c r="AB2272" s="90" t="b">
        <f>OR(MONTH(Taulukko1[[#This Row],[Loppu PVM]])&lt;=5,AND(MONTH(Taulukko1[[#This Row],[Loppu PVM]] )=6,DAY(Taulukko1[[#This Row],[Loppu PVM]])&lt;20))</f>
        <v>1</v>
      </c>
      <c r="AC2272" s="90" t="b">
        <f>OR(MONTH(Taulukko1[[#This Row],[Alku PVM]] )&lt;=3,AND(MONTH(Taulukko1[[#This Row],[Alku PVM]] )=3))</f>
        <v>1</v>
      </c>
      <c r="AD2272" s="90" t="b">
        <f>OR(MONTH(Taulukko1[[#This Row],[Loppu PVM]] )&lt;=3,AND(MONTH(Taulukko1[[#This Row],[Loppu PVM]] )=3))</f>
        <v>1</v>
      </c>
      <c r="AE2272" s="90" t="b">
        <f>OR(MONTH(Taulukko1[[#This Row],[Alku PVM]] )&lt;=9,AND(MONTH(Taulukko1[[#This Row],[Alku PVM]] )=9))</f>
        <v>1</v>
      </c>
      <c r="AF2272" s="90" t="b">
        <f>OR(MONTH(Taulukko1[[#This Row],[Loppu PVM]])&lt;=9,AND(MONTH(Taulukko1[[#This Row],[Loppu PVM]] )=9))</f>
        <v>1</v>
      </c>
      <c r="AG2272" s="90" t="b">
        <f>OR(MONTH(Taulukko1[[#This Row],[Alku PVM]] )&lt;=6,AND(MONTH(Taulukko1[[#This Row],[Alku PVM]] )=6))</f>
        <v>1</v>
      </c>
      <c r="AH2272" s="90" t="b">
        <f>OR(MONTH(Taulukko1[[#This Row],[Loppu PVM]])&lt;=6,AND(MONTH(Taulukko1[[#This Row],[Loppu PVM]] )=6))</f>
        <v>1</v>
      </c>
    </row>
    <row r="2273" spans="1:34" ht="12.75" customHeight="1">
      <c r="A2273" t="s">
        <v>185</v>
      </c>
      <c r="B2273" s="23">
        <v>41304</v>
      </c>
      <c r="C2273" t="s">
        <v>853</v>
      </c>
      <c r="D2273" s="5" t="s">
        <v>25</v>
      </c>
      <c r="F2273" s="4">
        <v>41363</v>
      </c>
      <c r="G2273" s="5">
        <v>0</v>
      </c>
      <c r="H2273" s="22">
        <v>95</v>
      </c>
      <c r="I2273" s="126">
        <f>INDEX('TOL2008'!B:B,MATCH(A2273,'TOL2008'!A:A,0))</f>
        <v>18120</v>
      </c>
      <c r="J2273" s="126" t="str">
        <f>INDEX(Pääluokka!$H$2:$H$100,MATCH(VALUE(LEFT(Taulukko1[[#This Row],[TOL2008]],2)),Pääluokka!$G$2:$G$100,0))</f>
        <v>Teollisuus</v>
      </c>
      <c r="K2273" s="126" t="str">
        <f>INDEX(Pääluokka!$I$2:$I$100,MATCH(VALUE(LEFT(Taulukko1[[#This Row],[TOL2008]],2)),Pääluokka!$G$2:$G$100,0))</f>
        <v>Teollisuus (C-E)</v>
      </c>
      <c r="L2273" s="41">
        <f t="shared" si="350"/>
        <v>59</v>
      </c>
      <c r="M2273" s="43">
        <f t="shared" si="351"/>
        <v>41304</v>
      </c>
      <c r="N2273" s="43">
        <f t="shared" si="352"/>
        <v>41363</v>
      </c>
      <c r="O2273" s="43">
        <f t="shared" si="353"/>
        <v>41275</v>
      </c>
      <c r="P2273" s="43">
        <f t="shared" si="354"/>
        <v>41334</v>
      </c>
      <c r="Q2273" s="41">
        <f t="shared" si="355"/>
        <v>2013</v>
      </c>
      <c r="R2273" s="41">
        <f t="shared" si="356"/>
        <v>2013</v>
      </c>
      <c r="S2273" s="43" t="str">
        <f>YEAR(Taulukko1[[#This Row],[Alku KK]])&amp;"Q"&amp;ROUNDDOWN((MONTH(Taulukko1[[#This Row],[Alku KK]])-1)/3+1,0)</f>
        <v>2013Q1</v>
      </c>
      <c r="T2273" s="43" t="str">
        <f>YEAR(Taulukko1[[#This Row],[Loppu KK]])&amp;"Q"&amp;ROUNDDOWN((MONTH(Taulukko1[[#This Row],[Loppu KK]])-1)/3+1,0)</f>
        <v>2013Q1</v>
      </c>
      <c r="U2273" s="66">
        <f>IF(COUNT(Taulukko1[[#This Row],[Neuvottelujen alaiset ]])=1,Taulukko1[[#This Row],[Neuvottelujen alaiset ]],Taulukko1[[#This Row],[Vähennystarve]])</f>
        <v>95</v>
      </c>
      <c r="V2273" s="44" t="str">
        <f t="shared" si="357"/>
        <v>NA</v>
      </c>
      <c r="W2273" s="44">
        <f t="shared" si="358"/>
        <v>0</v>
      </c>
      <c r="X2273" s="44" t="str">
        <f t="shared" si="359"/>
        <v>NA</v>
      </c>
      <c r="Y2273" s="90" t="b">
        <f>AND(MONTH(Taulukko1[[#This Row],[Alku PVM]] )=6,DAY(Taulukko1[[#This Row],[Alku PVM]] )&gt;19)</f>
        <v>0</v>
      </c>
      <c r="Z2273" s="90" t="b">
        <f>AND(MONTH(Taulukko1[[#This Row],[Loppu PVM]] )=6,DAY(Taulukko1[[#This Row],[Loppu PVM]] )&gt;19)</f>
        <v>0</v>
      </c>
      <c r="AA2273" s="90" t="b">
        <f>OR(MONTH(Taulukko1[[#This Row],[Alku PVM]] )&lt;=5,AND(MONTH(Taulukko1[[#This Row],[Alku PVM]] )=6,DAY(Taulukko1[[#This Row],[Alku PVM]] )&lt;20))</f>
        <v>1</v>
      </c>
      <c r="AB2273" s="90" t="b">
        <f>OR(MONTH(Taulukko1[[#This Row],[Loppu PVM]])&lt;=5,AND(MONTH(Taulukko1[[#This Row],[Loppu PVM]] )=6,DAY(Taulukko1[[#This Row],[Loppu PVM]])&lt;20))</f>
        <v>1</v>
      </c>
      <c r="AC2273" s="90" t="b">
        <f>OR(MONTH(Taulukko1[[#This Row],[Alku PVM]] )&lt;=3,AND(MONTH(Taulukko1[[#This Row],[Alku PVM]] )=3))</f>
        <v>1</v>
      </c>
      <c r="AD2273" s="90" t="b">
        <f>OR(MONTH(Taulukko1[[#This Row],[Loppu PVM]] )&lt;=3,AND(MONTH(Taulukko1[[#This Row],[Loppu PVM]] )=3))</f>
        <v>1</v>
      </c>
      <c r="AE2273" s="90" t="b">
        <f>OR(MONTH(Taulukko1[[#This Row],[Alku PVM]] )&lt;=9,AND(MONTH(Taulukko1[[#This Row],[Alku PVM]] )=9))</f>
        <v>1</v>
      </c>
      <c r="AF2273" s="90" t="b">
        <f>OR(MONTH(Taulukko1[[#This Row],[Loppu PVM]])&lt;=9,AND(MONTH(Taulukko1[[#This Row],[Loppu PVM]] )=9))</f>
        <v>1</v>
      </c>
      <c r="AG2273" s="90" t="b">
        <f>OR(MONTH(Taulukko1[[#This Row],[Alku PVM]] )&lt;=6,AND(MONTH(Taulukko1[[#This Row],[Alku PVM]] )=6))</f>
        <v>1</v>
      </c>
      <c r="AH2273" s="90" t="b">
        <f>OR(MONTH(Taulukko1[[#This Row],[Loppu PVM]])&lt;=6,AND(MONTH(Taulukko1[[#This Row],[Loppu PVM]] )=6))</f>
        <v>1</v>
      </c>
    </row>
    <row r="2274" spans="1:34" ht="12.75" customHeight="1">
      <c r="A2274" t="s">
        <v>368</v>
      </c>
      <c r="B2274" s="23">
        <v>41305</v>
      </c>
      <c r="C2274" t="s">
        <v>1030</v>
      </c>
      <c r="D2274" s="5">
        <v>57</v>
      </c>
      <c r="F2274" s="4">
        <v>41348</v>
      </c>
      <c r="G2274" s="5">
        <v>0</v>
      </c>
      <c r="H2274" s="22">
        <v>57</v>
      </c>
      <c r="I2274" s="126">
        <f>INDEX('TOL2008'!B:B,MATCH(A2274,'TOL2008'!A:A,0))</f>
        <v>88999</v>
      </c>
      <c r="J2274" s="126" t="str">
        <f>INDEX(Pääluokka!$H$2:$H$100,MATCH(VALUE(LEFT(Taulukko1[[#This Row],[TOL2008]],2)),Pääluokka!$G$2:$G$100,0))</f>
        <v>Terveys- ja sosiaalipalvelut</v>
      </c>
      <c r="K2274" s="126" t="str">
        <f>INDEX(Pääluokka!$I$2:$I$100,MATCH(VALUE(LEFT(Taulukko1[[#This Row],[TOL2008]],2)),Pääluokka!$G$2:$G$100,0))</f>
        <v>Muut toimialat (O-Q, T-X)</v>
      </c>
      <c r="L2274" s="41">
        <f t="shared" si="350"/>
        <v>43</v>
      </c>
      <c r="M2274" s="43">
        <f t="shared" si="351"/>
        <v>41305</v>
      </c>
      <c r="N2274" s="43">
        <f t="shared" si="352"/>
        <v>41348</v>
      </c>
      <c r="O2274" s="43">
        <f t="shared" si="353"/>
        <v>41275</v>
      </c>
      <c r="P2274" s="43">
        <f t="shared" si="354"/>
        <v>41334</v>
      </c>
      <c r="Q2274" s="41">
        <f t="shared" si="355"/>
        <v>2013</v>
      </c>
      <c r="R2274" s="41">
        <f t="shared" si="356"/>
        <v>2013</v>
      </c>
      <c r="S2274" s="43" t="str">
        <f>YEAR(Taulukko1[[#This Row],[Alku KK]])&amp;"Q"&amp;ROUNDDOWN((MONTH(Taulukko1[[#This Row],[Alku KK]])-1)/3+1,0)</f>
        <v>2013Q1</v>
      </c>
      <c r="T2274" s="43" t="str">
        <f>YEAR(Taulukko1[[#This Row],[Loppu KK]])&amp;"Q"&amp;ROUNDDOWN((MONTH(Taulukko1[[#This Row],[Loppu KK]])-1)/3+1,0)</f>
        <v>2013Q1</v>
      </c>
      <c r="U2274" s="66">
        <f>IF(COUNT(Taulukko1[[#This Row],[Neuvottelujen alaiset ]])=1,Taulukko1[[#This Row],[Neuvottelujen alaiset ]],Taulukko1[[#This Row],[Vähennystarve]])</f>
        <v>57</v>
      </c>
      <c r="V2274" s="44" t="str">
        <f t="shared" si="357"/>
        <v>NA</v>
      </c>
      <c r="W2274" s="44">
        <f t="shared" si="358"/>
        <v>0</v>
      </c>
      <c r="X2274" s="44" t="str">
        <f t="shared" si="359"/>
        <v>NA</v>
      </c>
      <c r="Y2274" s="90" t="b">
        <f>AND(MONTH(Taulukko1[[#This Row],[Alku PVM]] )=6,DAY(Taulukko1[[#This Row],[Alku PVM]] )&gt;19)</f>
        <v>0</v>
      </c>
      <c r="Z2274" s="90" t="b">
        <f>AND(MONTH(Taulukko1[[#This Row],[Loppu PVM]] )=6,DAY(Taulukko1[[#This Row],[Loppu PVM]] )&gt;19)</f>
        <v>0</v>
      </c>
      <c r="AA2274" s="90" t="b">
        <f>OR(MONTH(Taulukko1[[#This Row],[Alku PVM]] )&lt;=5,AND(MONTH(Taulukko1[[#This Row],[Alku PVM]] )=6,DAY(Taulukko1[[#This Row],[Alku PVM]] )&lt;20))</f>
        <v>1</v>
      </c>
      <c r="AB2274" s="90" t="b">
        <f>OR(MONTH(Taulukko1[[#This Row],[Loppu PVM]])&lt;=5,AND(MONTH(Taulukko1[[#This Row],[Loppu PVM]] )=6,DAY(Taulukko1[[#This Row],[Loppu PVM]])&lt;20))</f>
        <v>1</v>
      </c>
      <c r="AC2274" s="90" t="b">
        <f>OR(MONTH(Taulukko1[[#This Row],[Alku PVM]] )&lt;=3,AND(MONTH(Taulukko1[[#This Row],[Alku PVM]] )=3))</f>
        <v>1</v>
      </c>
      <c r="AD2274" s="90" t="b">
        <f>OR(MONTH(Taulukko1[[#This Row],[Loppu PVM]] )&lt;=3,AND(MONTH(Taulukko1[[#This Row],[Loppu PVM]] )=3))</f>
        <v>1</v>
      </c>
      <c r="AE2274" s="90" t="b">
        <f>OR(MONTH(Taulukko1[[#This Row],[Alku PVM]] )&lt;=9,AND(MONTH(Taulukko1[[#This Row],[Alku PVM]] )=9))</f>
        <v>1</v>
      </c>
      <c r="AF2274" s="90" t="b">
        <f>OR(MONTH(Taulukko1[[#This Row],[Loppu PVM]])&lt;=9,AND(MONTH(Taulukko1[[#This Row],[Loppu PVM]] )=9))</f>
        <v>1</v>
      </c>
      <c r="AG2274" s="90" t="b">
        <f>OR(MONTH(Taulukko1[[#This Row],[Alku PVM]] )&lt;=6,AND(MONTH(Taulukko1[[#This Row],[Alku PVM]] )=6))</f>
        <v>1</v>
      </c>
      <c r="AH2274" s="90" t="b">
        <f>OR(MONTH(Taulukko1[[#This Row],[Loppu PVM]])&lt;=6,AND(MONTH(Taulukko1[[#This Row],[Loppu PVM]] )=6))</f>
        <v>1</v>
      </c>
    </row>
    <row r="2275" spans="1:34" ht="12.75" customHeight="1">
      <c r="A2275" s="21" t="s">
        <v>311</v>
      </c>
      <c r="B2275" s="23">
        <v>41305</v>
      </c>
      <c r="C2275" s="21" t="s">
        <v>87</v>
      </c>
      <c r="D2275" s="24"/>
      <c r="E2275" s="62">
        <v>28</v>
      </c>
      <c r="F2275" s="23">
        <v>41352</v>
      </c>
      <c r="G2275" s="24">
        <v>23</v>
      </c>
      <c r="H2275" s="22">
        <v>270</v>
      </c>
      <c r="I2275" s="126">
        <f>INDEX('TOL2008'!B:B,MATCH(A2275,'TOL2008'!A:A,0))</f>
        <v>52291</v>
      </c>
      <c r="J2275" s="126" t="str">
        <f>INDEX(Pääluokka!$H$2:$H$100,MATCH(VALUE(LEFT(Taulukko1[[#This Row],[TOL2008]],2)),Pääluokka!$G$2:$G$100,0))</f>
        <v>Kuljetus ja varastointi</v>
      </c>
      <c r="K2275" s="126" t="str">
        <f>INDEX(Pääluokka!$I$2:$I$100,MATCH(VALUE(LEFT(Taulukko1[[#This Row],[TOL2008]],2)),Pääluokka!$G$2:$G$100,0))</f>
        <v>Palvelualat (G-N, R, S)</v>
      </c>
      <c r="L2275" s="41">
        <f t="shared" si="350"/>
        <v>47</v>
      </c>
      <c r="M2275" s="43">
        <f t="shared" si="351"/>
        <v>41305</v>
      </c>
      <c r="N2275" s="43">
        <f t="shared" si="352"/>
        <v>41352</v>
      </c>
      <c r="O2275" s="43">
        <f t="shared" si="353"/>
        <v>41275</v>
      </c>
      <c r="P2275" s="43">
        <f t="shared" si="354"/>
        <v>41334</v>
      </c>
      <c r="Q2275" s="41">
        <f t="shared" si="355"/>
        <v>2013</v>
      </c>
      <c r="R2275" s="41">
        <f t="shared" si="356"/>
        <v>2013</v>
      </c>
      <c r="S2275" s="43" t="str">
        <f>YEAR(Taulukko1[[#This Row],[Alku KK]])&amp;"Q"&amp;ROUNDDOWN((MONTH(Taulukko1[[#This Row],[Alku KK]])-1)/3+1,0)</f>
        <v>2013Q1</v>
      </c>
      <c r="T2275" s="43" t="str">
        <f>YEAR(Taulukko1[[#This Row],[Loppu KK]])&amp;"Q"&amp;ROUNDDOWN((MONTH(Taulukko1[[#This Row],[Loppu KK]])-1)/3+1,0)</f>
        <v>2013Q1</v>
      </c>
      <c r="U2275" s="66">
        <f>IF(COUNT(Taulukko1[[#This Row],[Neuvottelujen alaiset ]])=1,Taulukko1[[#This Row],[Neuvottelujen alaiset ]],Taulukko1[[#This Row],[Vähennystarve]])</f>
        <v>270</v>
      </c>
      <c r="V2275" s="44">
        <f t="shared" si="357"/>
        <v>0.1037037037037037</v>
      </c>
      <c r="W2275" s="44">
        <f t="shared" si="358"/>
        <v>8.5185185185185183E-2</v>
      </c>
      <c r="X2275" s="44">
        <f t="shared" si="359"/>
        <v>0.8214285714285714</v>
      </c>
      <c r="Y2275" s="90" t="b">
        <f>AND(MONTH(Taulukko1[[#This Row],[Alku PVM]] )=6,DAY(Taulukko1[[#This Row],[Alku PVM]] )&gt;19)</f>
        <v>0</v>
      </c>
      <c r="Z2275" s="90" t="b">
        <f>AND(MONTH(Taulukko1[[#This Row],[Loppu PVM]] )=6,DAY(Taulukko1[[#This Row],[Loppu PVM]] )&gt;19)</f>
        <v>0</v>
      </c>
      <c r="AA2275" s="90" t="b">
        <f>OR(MONTH(Taulukko1[[#This Row],[Alku PVM]] )&lt;=5,AND(MONTH(Taulukko1[[#This Row],[Alku PVM]] )=6,DAY(Taulukko1[[#This Row],[Alku PVM]] )&lt;20))</f>
        <v>1</v>
      </c>
      <c r="AB2275" s="90" t="b">
        <f>OR(MONTH(Taulukko1[[#This Row],[Loppu PVM]])&lt;=5,AND(MONTH(Taulukko1[[#This Row],[Loppu PVM]] )=6,DAY(Taulukko1[[#This Row],[Loppu PVM]])&lt;20))</f>
        <v>1</v>
      </c>
      <c r="AC2275" s="90" t="b">
        <f>OR(MONTH(Taulukko1[[#This Row],[Alku PVM]] )&lt;=3,AND(MONTH(Taulukko1[[#This Row],[Alku PVM]] )=3))</f>
        <v>1</v>
      </c>
      <c r="AD2275" s="90" t="b">
        <f>OR(MONTH(Taulukko1[[#This Row],[Loppu PVM]] )&lt;=3,AND(MONTH(Taulukko1[[#This Row],[Loppu PVM]] )=3))</f>
        <v>1</v>
      </c>
      <c r="AE2275" s="90" t="b">
        <f>OR(MONTH(Taulukko1[[#This Row],[Alku PVM]] )&lt;=9,AND(MONTH(Taulukko1[[#This Row],[Alku PVM]] )=9))</f>
        <v>1</v>
      </c>
      <c r="AF2275" s="90" t="b">
        <f>OR(MONTH(Taulukko1[[#This Row],[Loppu PVM]])&lt;=9,AND(MONTH(Taulukko1[[#This Row],[Loppu PVM]] )=9))</f>
        <v>1</v>
      </c>
      <c r="AG2275" s="90" t="b">
        <f>OR(MONTH(Taulukko1[[#This Row],[Alku PVM]] )&lt;=6,AND(MONTH(Taulukko1[[#This Row],[Alku PVM]] )=6))</f>
        <v>1</v>
      </c>
      <c r="AH2275" s="90" t="b">
        <f>OR(MONTH(Taulukko1[[#This Row],[Loppu PVM]])&lt;=6,AND(MONTH(Taulukko1[[#This Row],[Loppu PVM]] )=6))</f>
        <v>1</v>
      </c>
    </row>
    <row r="2276" spans="1:34" ht="12.75" customHeight="1">
      <c r="A2276" t="s">
        <v>46</v>
      </c>
      <c r="B2276" s="23">
        <v>41305</v>
      </c>
      <c r="C2276" t="s">
        <v>735</v>
      </c>
      <c r="E2276" s="62">
        <v>75</v>
      </c>
      <c r="F2276" s="4">
        <v>41354</v>
      </c>
      <c r="G2276" s="5">
        <v>37</v>
      </c>
      <c r="H2276" s="22">
        <v>288</v>
      </c>
      <c r="I2276" s="126">
        <f>INDEX('TOL2008'!B:B,MATCH(A2276,'TOL2008'!A:A,0))</f>
        <v>10710</v>
      </c>
      <c r="J2276" s="126" t="str">
        <f>INDEX(Pääluokka!$H$2:$H$100,MATCH(VALUE(LEFT(Taulukko1[[#This Row],[TOL2008]],2)),Pääluokka!$G$2:$G$100,0))</f>
        <v>Teollisuus</v>
      </c>
      <c r="K2276" s="126" t="str">
        <f>INDEX(Pääluokka!$I$2:$I$100,MATCH(VALUE(LEFT(Taulukko1[[#This Row],[TOL2008]],2)),Pääluokka!$G$2:$G$100,0))</f>
        <v>Teollisuus (C-E)</v>
      </c>
      <c r="L2276" s="41">
        <f t="shared" si="350"/>
        <v>49</v>
      </c>
      <c r="M2276" s="43">
        <f t="shared" si="351"/>
        <v>41305</v>
      </c>
      <c r="N2276" s="43">
        <f t="shared" si="352"/>
        <v>41354</v>
      </c>
      <c r="O2276" s="43">
        <f t="shared" si="353"/>
        <v>41275</v>
      </c>
      <c r="P2276" s="43">
        <f t="shared" si="354"/>
        <v>41334</v>
      </c>
      <c r="Q2276" s="41">
        <f t="shared" si="355"/>
        <v>2013</v>
      </c>
      <c r="R2276" s="41">
        <f t="shared" si="356"/>
        <v>2013</v>
      </c>
      <c r="S2276" s="43" t="str">
        <f>YEAR(Taulukko1[[#This Row],[Alku KK]])&amp;"Q"&amp;ROUNDDOWN((MONTH(Taulukko1[[#This Row],[Alku KK]])-1)/3+1,0)</f>
        <v>2013Q1</v>
      </c>
      <c r="T2276" s="43" t="str">
        <f>YEAR(Taulukko1[[#This Row],[Loppu KK]])&amp;"Q"&amp;ROUNDDOWN((MONTH(Taulukko1[[#This Row],[Loppu KK]])-1)/3+1,0)</f>
        <v>2013Q1</v>
      </c>
      <c r="U2276" s="66">
        <f>IF(COUNT(Taulukko1[[#This Row],[Neuvottelujen alaiset ]])=1,Taulukko1[[#This Row],[Neuvottelujen alaiset ]],Taulukko1[[#This Row],[Vähennystarve]])</f>
        <v>288</v>
      </c>
      <c r="V2276" s="44">
        <f t="shared" si="357"/>
        <v>0.26041666666666669</v>
      </c>
      <c r="W2276" s="44">
        <f t="shared" si="358"/>
        <v>0.12847222222222221</v>
      </c>
      <c r="X2276" s="44">
        <f t="shared" si="359"/>
        <v>0.49333333333333335</v>
      </c>
      <c r="Y2276" s="90" t="b">
        <f>AND(MONTH(Taulukko1[[#This Row],[Alku PVM]] )=6,DAY(Taulukko1[[#This Row],[Alku PVM]] )&gt;19)</f>
        <v>0</v>
      </c>
      <c r="Z2276" s="90" t="b">
        <f>AND(MONTH(Taulukko1[[#This Row],[Loppu PVM]] )=6,DAY(Taulukko1[[#This Row],[Loppu PVM]] )&gt;19)</f>
        <v>0</v>
      </c>
      <c r="AA2276" s="90" t="b">
        <f>OR(MONTH(Taulukko1[[#This Row],[Alku PVM]] )&lt;=5,AND(MONTH(Taulukko1[[#This Row],[Alku PVM]] )=6,DAY(Taulukko1[[#This Row],[Alku PVM]] )&lt;20))</f>
        <v>1</v>
      </c>
      <c r="AB2276" s="90" t="b">
        <f>OR(MONTH(Taulukko1[[#This Row],[Loppu PVM]])&lt;=5,AND(MONTH(Taulukko1[[#This Row],[Loppu PVM]] )=6,DAY(Taulukko1[[#This Row],[Loppu PVM]])&lt;20))</f>
        <v>1</v>
      </c>
      <c r="AC2276" s="90" t="b">
        <f>OR(MONTH(Taulukko1[[#This Row],[Alku PVM]] )&lt;=3,AND(MONTH(Taulukko1[[#This Row],[Alku PVM]] )=3))</f>
        <v>1</v>
      </c>
      <c r="AD2276" s="90" t="b">
        <f>OR(MONTH(Taulukko1[[#This Row],[Loppu PVM]] )&lt;=3,AND(MONTH(Taulukko1[[#This Row],[Loppu PVM]] )=3))</f>
        <v>1</v>
      </c>
      <c r="AE2276" s="90" t="b">
        <f>OR(MONTH(Taulukko1[[#This Row],[Alku PVM]] )&lt;=9,AND(MONTH(Taulukko1[[#This Row],[Alku PVM]] )=9))</f>
        <v>1</v>
      </c>
      <c r="AF2276" s="90" t="b">
        <f>OR(MONTH(Taulukko1[[#This Row],[Loppu PVM]])&lt;=9,AND(MONTH(Taulukko1[[#This Row],[Loppu PVM]] )=9))</f>
        <v>1</v>
      </c>
      <c r="AG2276" s="90" t="b">
        <f>OR(MONTH(Taulukko1[[#This Row],[Alku PVM]] )&lt;=6,AND(MONTH(Taulukko1[[#This Row],[Alku PVM]] )=6))</f>
        <v>1</v>
      </c>
      <c r="AH2276" s="90" t="b">
        <f>OR(MONTH(Taulukko1[[#This Row],[Loppu PVM]])&lt;=6,AND(MONTH(Taulukko1[[#This Row],[Loppu PVM]] )=6))</f>
        <v>1</v>
      </c>
    </row>
    <row r="2277" spans="1:34" ht="12.75" customHeight="1">
      <c r="A2277" t="s">
        <v>790</v>
      </c>
      <c r="B2277" s="23">
        <v>41309</v>
      </c>
      <c r="C2277" t="s">
        <v>789</v>
      </c>
      <c r="E2277" s="62">
        <v>40</v>
      </c>
      <c r="F2277" s="4">
        <v>41366</v>
      </c>
      <c r="G2277" s="5">
        <v>26</v>
      </c>
      <c r="H2277" s="22">
        <v>40</v>
      </c>
      <c r="I2277" s="126">
        <f>INDEX('TOL2008'!B:B,MATCH(A2277,'TOL2008'!A:A,0))</f>
        <v>85420</v>
      </c>
      <c r="J2277" s="126" t="str">
        <f>INDEX(Pääluokka!$H$2:$H$100,MATCH(VALUE(LEFT(Taulukko1[[#This Row],[TOL2008]],2)),Pääluokka!$G$2:$G$100,0))</f>
        <v>Koulutus</v>
      </c>
      <c r="K2277" s="126" t="str">
        <f>INDEX(Pääluokka!$I$2:$I$100,MATCH(VALUE(LEFT(Taulukko1[[#This Row],[TOL2008]],2)),Pääluokka!$G$2:$G$100,0))</f>
        <v>Muut toimialat (O-Q, T-X)</v>
      </c>
      <c r="L2277" s="41">
        <f t="shared" si="350"/>
        <v>57</v>
      </c>
      <c r="M2277" s="43">
        <f t="shared" si="351"/>
        <v>41309</v>
      </c>
      <c r="N2277" s="43">
        <f t="shared" si="352"/>
        <v>41366</v>
      </c>
      <c r="O2277" s="43">
        <f t="shared" si="353"/>
        <v>41306</v>
      </c>
      <c r="P2277" s="43">
        <f t="shared" si="354"/>
        <v>41365</v>
      </c>
      <c r="Q2277" s="41">
        <f t="shared" si="355"/>
        <v>2013</v>
      </c>
      <c r="R2277" s="41">
        <f t="shared" si="356"/>
        <v>2013</v>
      </c>
      <c r="S2277" s="43" t="str">
        <f>YEAR(Taulukko1[[#This Row],[Alku KK]])&amp;"Q"&amp;ROUNDDOWN((MONTH(Taulukko1[[#This Row],[Alku KK]])-1)/3+1,0)</f>
        <v>2013Q1</v>
      </c>
      <c r="T2277" s="43" t="str">
        <f>YEAR(Taulukko1[[#This Row],[Loppu KK]])&amp;"Q"&amp;ROUNDDOWN((MONTH(Taulukko1[[#This Row],[Loppu KK]])-1)/3+1,0)</f>
        <v>2013Q2</v>
      </c>
      <c r="U2277" s="66">
        <f>IF(COUNT(Taulukko1[[#This Row],[Neuvottelujen alaiset ]])=1,Taulukko1[[#This Row],[Neuvottelujen alaiset ]],Taulukko1[[#This Row],[Vähennystarve]])</f>
        <v>40</v>
      </c>
      <c r="V2277" s="44">
        <f t="shared" si="357"/>
        <v>1</v>
      </c>
      <c r="W2277" s="44">
        <f t="shared" si="358"/>
        <v>0.65</v>
      </c>
      <c r="X2277" s="44">
        <f t="shared" si="359"/>
        <v>0.65</v>
      </c>
      <c r="Y2277" s="90" t="b">
        <f>AND(MONTH(Taulukko1[[#This Row],[Alku PVM]] )=6,DAY(Taulukko1[[#This Row],[Alku PVM]] )&gt;19)</f>
        <v>0</v>
      </c>
      <c r="Z2277" s="90" t="b">
        <f>AND(MONTH(Taulukko1[[#This Row],[Loppu PVM]] )=6,DAY(Taulukko1[[#This Row],[Loppu PVM]] )&gt;19)</f>
        <v>0</v>
      </c>
      <c r="AA2277" s="90" t="b">
        <f>OR(MONTH(Taulukko1[[#This Row],[Alku PVM]] )&lt;=5,AND(MONTH(Taulukko1[[#This Row],[Alku PVM]] )=6,DAY(Taulukko1[[#This Row],[Alku PVM]] )&lt;20))</f>
        <v>1</v>
      </c>
      <c r="AB2277" s="90" t="b">
        <f>OR(MONTH(Taulukko1[[#This Row],[Loppu PVM]])&lt;=5,AND(MONTH(Taulukko1[[#This Row],[Loppu PVM]] )=6,DAY(Taulukko1[[#This Row],[Loppu PVM]])&lt;20))</f>
        <v>1</v>
      </c>
      <c r="AC2277" s="90" t="b">
        <f>OR(MONTH(Taulukko1[[#This Row],[Alku PVM]] )&lt;=3,AND(MONTH(Taulukko1[[#This Row],[Alku PVM]] )=3))</f>
        <v>1</v>
      </c>
      <c r="AD2277" s="90" t="b">
        <f>OR(MONTH(Taulukko1[[#This Row],[Loppu PVM]] )&lt;=3,AND(MONTH(Taulukko1[[#This Row],[Loppu PVM]] )=3))</f>
        <v>0</v>
      </c>
      <c r="AE2277" s="90" t="b">
        <f>OR(MONTH(Taulukko1[[#This Row],[Alku PVM]] )&lt;=9,AND(MONTH(Taulukko1[[#This Row],[Alku PVM]] )=9))</f>
        <v>1</v>
      </c>
      <c r="AF2277" s="90" t="b">
        <f>OR(MONTH(Taulukko1[[#This Row],[Loppu PVM]])&lt;=9,AND(MONTH(Taulukko1[[#This Row],[Loppu PVM]] )=9))</f>
        <v>1</v>
      </c>
      <c r="AG2277" s="90" t="b">
        <f>OR(MONTH(Taulukko1[[#This Row],[Alku PVM]] )&lt;=6,AND(MONTH(Taulukko1[[#This Row],[Alku PVM]] )=6))</f>
        <v>1</v>
      </c>
      <c r="AH2277" s="90" t="b">
        <f>OR(MONTH(Taulukko1[[#This Row],[Loppu PVM]])&lt;=6,AND(MONTH(Taulukko1[[#This Row],[Loppu PVM]] )=6))</f>
        <v>1</v>
      </c>
    </row>
    <row r="2278" spans="1:34" ht="12.75" customHeight="1">
      <c r="A2278" t="s">
        <v>50</v>
      </c>
      <c r="B2278" s="23">
        <v>41309</v>
      </c>
      <c r="C2278" t="s">
        <v>742</v>
      </c>
      <c r="F2278" s="4">
        <v>41394</v>
      </c>
      <c r="G2278" s="5">
        <v>21</v>
      </c>
      <c r="H2278" s="22">
        <v>45</v>
      </c>
      <c r="I2278" s="126">
        <f>INDEX('TOL2008'!B:B,MATCH(A2278,'TOL2008'!A:A,0))</f>
        <v>17120</v>
      </c>
      <c r="J2278" s="126" t="str">
        <f>INDEX(Pääluokka!$H$2:$H$100,MATCH(VALUE(LEFT(Taulukko1[[#This Row],[TOL2008]],2)),Pääluokka!$G$2:$G$100,0))</f>
        <v>Teollisuus</v>
      </c>
      <c r="K2278" s="126" t="str">
        <f>INDEX(Pääluokka!$I$2:$I$100,MATCH(VALUE(LEFT(Taulukko1[[#This Row],[TOL2008]],2)),Pääluokka!$G$2:$G$100,0))</f>
        <v>Teollisuus (C-E)</v>
      </c>
      <c r="L2278" s="41">
        <f t="shared" si="350"/>
        <v>85</v>
      </c>
      <c r="M2278" s="43">
        <f t="shared" si="351"/>
        <v>41309</v>
      </c>
      <c r="N2278" s="43">
        <f t="shared" si="352"/>
        <v>41394</v>
      </c>
      <c r="O2278" s="43">
        <f t="shared" si="353"/>
        <v>41306</v>
      </c>
      <c r="P2278" s="43">
        <f t="shared" si="354"/>
        <v>41365</v>
      </c>
      <c r="Q2278" s="41">
        <f t="shared" si="355"/>
        <v>2013</v>
      </c>
      <c r="R2278" s="41">
        <f t="shared" si="356"/>
        <v>2013</v>
      </c>
      <c r="S2278" s="43" t="str">
        <f>YEAR(Taulukko1[[#This Row],[Alku KK]])&amp;"Q"&amp;ROUNDDOWN((MONTH(Taulukko1[[#This Row],[Alku KK]])-1)/3+1,0)</f>
        <v>2013Q1</v>
      </c>
      <c r="T2278" s="43" t="str">
        <f>YEAR(Taulukko1[[#This Row],[Loppu KK]])&amp;"Q"&amp;ROUNDDOWN((MONTH(Taulukko1[[#This Row],[Loppu KK]])-1)/3+1,0)</f>
        <v>2013Q2</v>
      </c>
      <c r="U2278" s="66">
        <f>IF(COUNT(Taulukko1[[#This Row],[Neuvottelujen alaiset ]])=1,Taulukko1[[#This Row],[Neuvottelujen alaiset ]],Taulukko1[[#This Row],[Vähennystarve]])</f>
        <v>45</v>
      </c>
      <c r="V2278" s="44" t="str">
        <f t="shared" si="357"/>
        <v>NA</v>
      </c>
      <c r="W2278" s="44">
        <f t="shared" si="358"/>
        <v>0.46666666666666667</v>
      </c>
      <c r="X2278" s="44" t="str">
        <f t="shared" si="359"/>
        <v>NA</v>
      </c>
      <c r="Y2278" s="90" t="b">
        <f>AND(MONTH(Taulukko1[[#This Row],[Alku PVM]] )=6,DAY(Taulukko1[[#This Row],[Alku PVM]] )&gt;19)</f>
        <v>0</v>
      </c>
      <c r="Z2278" s="90" t="b">
        <f>AND(MONTH(Taulukko1[[#This Row],[Loppu PVM]] )=6,DAY(Taulukko1[[#This Row],[Loppu PVM]] )&gt;19)</f>
        <v>0</v>
      </c>
      <c r="AA2278" s="90" t="b">
        <f>OR(MONTH(Taulukko1[[#This Row],[Alku PVM]] )&lt;=5,AND(MONTH(Taulukko1[[#This Row],[Alku PVM]] )=6,DAY(Taulukko1[[#This Row],[Alku PVM]] )&lt;20))</f>
        <v>1</v>
      </c>
      <c r="AB2278" s="90" t="b">
        <f>OR(MONTH(Taulukko1[[#This Row],[Loppu PVM]])&lt;=5,AND(MONTH(Taulukko1[[#This Row],[Loppu PVM]] )=6,DAY(Taulukko1[[#This Row],[Loppu PVM]])&lt;20))</f>
        <v>1</v>
      </c>
      <c r="AC2278" s="90" t="b">
        <f>OR(MONTH(Taulukko1[[#This Row],[Alku PVM]] )&lt;=3,AND(MONTH(Taulukko1[[#This Row],[Alku PVM]] )=3))</f>
        <v>1</v>
      </c>
      <c r="AD2278" s="90" t="b">
        <f>OR(MONTH(Taulukko1[[#This Row],[Loppu PVM]] )&lt;=3,AND(MONTH(Taulukko1[[#This Row],[Loppu PVM]] )=3))</f>
        <v>0</v>
      </c>
      <c r="AE2278" s="90" t="b">
        <f>OR(MONTH(Taulukko1[[#This Row],[Alku PVM]] )&lt;=9,AND(MONTH(Taulukko1[[#This Row],[Alku PVM]] )=9))</f>
        <v>1</v>
      </c>
      <c r="AF2278" s="90" t="b">
        <f>OR(MONTH(Taulukko1[[#This Row],[Loppu PVM]])&lt;=9,AND(MONTH(Taulukko1[[#This Row],[Loppu PVM]] )=9))</f>
        <v>1</v>
      </c>
      <c r="AG2278" s="90" t="b">
        <f>OR(MONTH(Taulukko1[[#This Row],[Alku PVM]] )&lt;=6,AND(MONTH(Taulukko1[[#This Row],[Alku PVM]] )=6))</f>
        <v>1</v>
      </c>
      <c r="AH2278" s="90" t="b">
        <f>OR(MONTH(Taulukko1[[#This Row],[Loppu PVM]])&lt;=6,AND(MONTH(Taulukko1[[#This Row],[Loppu PVM]] )=6))</f>
        <v>1</v>
      </c>
    </row>
    <row r="2279" spans="1:34" ht="12.75" customHeight="1">
      <c r="A2279" t="s">
        <v>50</v>
      </c>
      <c r="B2279" s="23">
        <v>41309</v>
      </c>
      <c r="C2279" t="s">
        <v>743</v>
      </c>
      <c r="D2279" s="21"/>
      <c r="E2279" s="62">
        <v>169</v>
      </c>
      <c r="F2279" s="4">
        <v>41383</v>
      </c>
      <c r="G2279" s="5">
        <v>80</v>
      </c>
      <c r="H2279" s="16">
        <v>169</v>
      </c>
      <c r="I2279" s="126">
        <f>INDEX('TOL2008'!B:B,MATCH(A2279,'TOL2008'!A:A,0))</f>
        <v>17120</v>
      </c>
      <c r="J2279" s="126" t="str">
        <f>INDEX(Pääluokka!$H$2:$H$100,MATCH(VALUE(LEFT(Taulukko1[[#This Row],[TOL2008]],2)),Pääluokka!$G$2:$G$100,0))</f>
        <v>Teollisuus</v>
      </c>
      <c r="K2279" s="126" t="str">
        <f>INDEX(Pääluokka!$I$2:$I$100,MATCH(VALUE(LEFT(Taulukko1[[#This Row],[TOL2008]],2)),Pääluokka!$G$2:$G$100,0))</f>
        <v>Teollisuus (C-E)</v>
      </c>
      <c r="L2279" s="41">
        <f t="shared" si="350"/>
        <v>74</v>
      </c>
      <c r="M2279" s="43">
        <f t="shared" si="351"/>
        <v>41309</v>
      </c>
      <c r="N2279" s="43">
        <f t="shared" si="352"/>
        <v>41383</v>
      </c>
      <c r="O2279" s="43">
        <f t="shared" si="353"/>
        <v>41306</v>
      </c>
      <c r="P2279" s="43">
        <f t="shared" si="354"/>
        <v>41365</v>
      </c>
      <c r="Q2279" s="41">
        <f t="shared" si="355"/>
        <v>2013</v>
      </c>
      <c r="R2279" s="41">
        <f t="shared" si="356"/>
        <v>2013</v>
      </c>
      <c r="S2279" s="43" t="str">
        <f>YEAR(Taulukko1[[#This Row],[Alku KK]])&amp;"Q"&amp;ROUNDDOWN((MONTH(Taulukko1[[#This Row],[Alku KK]])-1)/3+1,0)</f>
        <v>2013Q1</v>
      </c>
      <c r="T2279" s="43" t="str">
        <f>YEAR(Taulukko1[[#This Row],[Loppu KK]])&amp;"Q"&amp;ROUNDDOWN((MONTH(Taulukko1[[#This Row],[Loppu KK]])-1)/3+1,0)</f>
        <v>2013Q2</v>
      </c>
      <c r="U2279" s="66">
        <f>IF(COUNT(Taulukko1[[#This Row],[Neuvottelujen alaiset ]])=1,Taulukko1[[#This Row],[Neuvottelujen alaiset ]],Taulukko1[[#This Row],[Vähennystarve]])</f>
        <v>169</v>
      </c>
      <c r="V2279" s="44">
        <f t="shared" si="357"/>
        <v>1</v>
      </c>
      <c r="W2279" s="44">
        <f t="shared" si="358"/>
        <v>0.47337278106508873</v>
      </c>
      <c r="X2279" s="44">
        <f t="shared" si="359"/>
        <v>0.47337278106508873</v>
      </c>
      <c r="Y2279" s="90" t="b">
        <f>AND(MONTH(Taulukko1[[#This Row],[Alku PVM]] )=6,DAY(Taulukko1[[#This Row],[Alku PVM]] )&gt;19)</f>
        <v>0</v>
      </c>
      <c r="Z2279" s="90" t="b">
        <f>AND(MONTH(Taulukko1[[#This Row],[Loppu PVM]] )=6,DAY(Taulukko1[[#This Row],[Loppu PVM]] )&gt;19)</f>
        <v>0</v>
      </c>
      <c r="AA2279" s="90" t="b">
        <f>OR(MONTH(Taulukko1[[#This Row],[Alku PVM]] )&lt;=5,AND(MONTH(Taulukko1[[#This Row],[Alku PVM]] )=6,DAY(Taulukko1[[#This Row],[Alku PVM]] )&lt;20))</f>
        <v>1</v>
      </c>
      <c r="AB2279" s="90" t="b">
        <f>OR(MONTH(Taulukko1[[#This Row],[Loppu PVM]])&lt;=5,AND(MONTH(Taulukko1[[#This Row],[Loppu PVM]] )=6,DAY(Taulukko1[[#This Row],[Loppu PVM]])&lt;20))</f>
        <v>1</v>
      </c>
      <c r="AC2279" s="90" t="b">
        <f>OR(MONTH(Taulukko1[[#This Row],[Alku PVM]] )&lt;=3,AND(MONTH(Taulukko1[[#This Row],[Alku PVM]] )=3))</f>
        <v>1</v>
      </c>
      <c r="AD2279" s="90" t="b">
        <f>OR(MONTH(Taulukko1[[#This Row],[Loppu PVM]] )&lt;=3,AND(MONTH(Taulukko1[[#This Row],[Loppu PVM]] )=3))</f>
        <v>0</v>
      </c>
      <c r="AE2279" s="90" t="b">
        <f>OR(MONTH(Taulukko1[[#This Row],[Alku PVM]] )&lt;=9,AND(MONTH(Taulukko1[[#This Row],[Alku PVM]] )=9))</f>
        <v>1</v>
      </c>
      <c r="AF2279" s="90" t="b">
        <f>OR(MONTH(Taulukko1[[#This Row],[Loppu PVM]])&lt;=9,AND(MONTH(Taulukko1[[#This Row],[Loppu PVM]] )=9))</f>
        <v>1</v>
      </c>
      <c r="AG2279" s="90" t="b">
        <f>OR(MONTH(Taulukko1[[#This Row],[Alku PVM]] )&lt;=6,AND(MONTH(Taulukko1[[#This Row],[Alku PVM]] )=6))</f>
        <v>1</v>
      </c>
      <c r="AH2279" s="90" t="b">
        <f>OR(MONTH(Taulukko1[[#This Row],[Loppu PVM]])&lt;=6,AND(MONTH(Taulukko1[[#This Row],[Loppu PVM]] )=6))</f>
        <v>1</v>
      </c>
    </row>
    <row r="2280" spans="1:34" ht="12.75" customHeight="1">
      <c r="A2280" s="21" t="s">
        <v>945</v>
      </c>
      <c r="B2280" s="23">
        <v>41310</v>
      </c>
      <c r="C2280" s="21" t="s">
        <v>944</v>
      </c>
      <c r="D2280" s="24">
        <v>225</v>
      </c>
      <c r="F2280" s="23"/>
      <c r="G2280" s="24"/>
      <c r="H2280" s="22">
        <v>225</v>
      </c>
      <c r="I2280" s="126">
        <f>INDEX('TOL2008'!B:B,MATCH(A2280,'TOL2008'!A:A,0))</f>
        <v>10820</v>
      </c>
      <c r="J2280" s="126" t="str">
        <f>INDEX(Pääluokka!$H$2:$H$100,MATCH(VALUE(LEFT(Taulukko1[[#This Row],[TOL2008]],2)),Pääluokka!$G$2:$G$100,0))</f>
        <v>Teollisuus</v>
      </c>
      <c r="K2280" s="126" t="str">
        <f>INDEX(Pääluokka!$I$2:$I$100,MATCH(VALUE(LEFT(Taulukko1[[#This Row],[TOL2008]],2)),Pääluokka!$G$2:$G$100,0))</f>
        <v>Teollisuus (C-E)</v>
      </c>
      <c r="L2280" s="41" t="str">
        <f t="shared" si="350"/>
        <v>NA</v>
      </c>
      <c r="M2280" s="43">
        <f t="shared" si="351"/>
        <v>41310</v>
      </c>
      <c r="N2280" s="43">
        <f t="shared" si="352"/>
        <v>41361</v>
      </c>
      <c r="O2280" s="43">
        <f t="shared" si="353"/>
        <v>41306</v>
      </c>
      <c r="P2280" s="43">
        <f t="shared" si="354"/>
        <v>41334</v>
      </c>
      <c r="Q2280" s="41">
        <f t="shared" si="355"/>
        <v>2013</v>
      </c>
      <c r="R2280" s="41">
        <f t="shared" si="356"/>
        <v>2013</v>
      </c>
      <c r="S2280" s="43" t="str">
        <f>YEAR(Taulukko1[[#This Row],[Alku KK]])&amp;"Q"&amp;ROUNDDOWN((MONTH(Taulukko1[[#This Row],[Alku KK]])-1)/3+1,0)</f>
        <v>2013Q1</v>
      </c>
      <c r="T2280" s="43" t="str">
        <f>YEAR(Taulukko1[[#This Row],[Loppu KK]])&amp;"Q"&amp;ROUNDDOWN((MONTH(Taulukko1[[#This Row],[Loppu KK]])-1)/3+1,0)</f>
        <v>2013Q1</v>
      </c>
      <c r="U2280" s="66">
        <f>IF(COUNT(Taulukko1[[#This Row],[Neuvottelujen alaiset ]])=1,Taulukko1[[#This Row],[Neuvottelujen alaiset ]],Taulukko1[[#This Row],[Vähennystarve]])</f>
        <v>225</v>
      </c>
      <c r="V2280" s="44" t="str">
        <f t="shared" si="357"/>
        <v>NA</v>
      </c>
      <c r="W2280" s="44" t="str">
        <f t="shared" si="358"/>
        <v>NA</v>
      </c>
      <c r="X2280" s="44" t="str">
        <f t="shared" si="359"/>
        <v>NA</v>
      </c>
      <c r="Y2280" s="90" t="b">
        <f>AND(MONTH(Taulukko1[[#This Row],[Alku PVM]] )=6,DAY(Taulukko1[[#This Row],[Alku PVM]] )&gt;19)</f>
        <v>0</v>
      </c>
      <c r="Z2280" s="90" t="b">
        <f>AND(MONTH(Taulukko1[[#This Row],[Loppu PVM]] )=6,DAY(Taulukko1[[#This Row],[Loppu PVM]] )&gt;19)</f>
        <v>0</v>
      </c>
      <c r="AA2280" s="90" t="b">
        <f>OR(MONTH(Taulukko1[[#This Row],[Alku PVM]] )&lt;=5,AND(MONTH(Taulukko1[[#This Row],[Alku PVM]] )=6,DAY(Taulukko1[[#This Row],[Alku PVM]] )&lt;20))</f>
        <v>1</v>
      </c>
      <c r="AB2280" s="90" t="b">
        <f>OR(MONTH(Taulukko1[[#This Row],[Loppu PVM]])&lt;=5,AND(MONTH(Taulukko1[[#This Row],[Loppu PVM]] )=6,DAY(Taulukko1[[#This Row],[Loppu PVM]])&lt;20))</f>
        <v>1</v>
      </c>
      <c r="AC2280" s="90" t="b">
        <f>OR(MONTH(Taulukko1[[#This Row],[Alku PVM]] )&lt;=3,AND(MONTH(Taulukko1[[#This Row],[Alku PVM]] )=3))</f>
        <v>1</v>
      </c>
      <c r="AD2280" s="90" t="b">
        <f>OR(MONTH(Taulukko1[[#This Row],[Loppu PVM]] )&lt;=3,AND(MONTH(Taulukko1[[#This Row],[Loppu PVM]] )=3))</f>
        <v>1</v>
      </c>
      <c r="AE2280" s="90" t="b">
        <f>OR(MONTH(Taulukko1[[#This Row],[Alku PVM]] )&lt;=9,AND(MONTH(Taulukko1[[#This Row],[Alku PVM]] )=9))</f>
        <v>1</v>
      </c>
      <c r="AF2280" s="90" t="b">
        <f>OR(MONTH(Taulukko1[[#This Row],[Loppu PVM]])&lt;=9,AND(MONTH(Taulukko1[[#This Row],[Loppu PVM]] )=9))</f>
        <v>1</v>
      </c>
      <c r="AG2280" s="90" t="b">
        <f>OR(MONTH(Taulukko1[[#This Row],[Alku PVM]] )&lt;=6,AND(MONTH(Taulukko1[[#This Row],[Alku PVM]] )=6))</f>
        <v>1</v>
      </c>
      <c r="AH2280" s="90" t="b">
        <f>OR(MONTH(Taulukko1[[#This Row],[Loppu PVM]])&lt;=6,AND(MONTH(Taulukko1[[#This Row],[Loppu PVM]] )=6))</f>
        <v>1</v>
      </c>
    </row>
    <row r="2281" spans="1:34" ht="12.75" customHeight="1">
      <c r="A2281" t="s">
        <v>148</v>
      </c>
      <c r="B2281" s="23">
        <v>41310</v>
      </c>
      <c r="C2281" t="s">
        <v>828</v>
      </c>
      <c r="F2281" s="4">
        <v>41387</v>
      </c>
      <c r="G2281" s="5">
        <v>12</v>
      </c>
      <c r="H2281" s="22">
        <v>26</v>
      </c>
      <c r="I2281" s="126">
        <f>INDEX('TOL2008'!B:B,MATCH(A2281,'TOL2008'!A:A,0))</f>
        <v>17120</v>
      </c>
      <c r="J2281" s="126" t="str">
        <f>INDEX(Pääluokka!$H$2:$H$100,MATCH(VALUE(LEFT(Taulukko1[[#This Row],[TOL2008]],2)),Pääluokka!$G$2:$G$100,0))</f>
        <v>Teollisuus</v>
      </c>
      <c r="K2281" s="126" t="str">
        <f>INDEX(Pääluokka!$I$2:$I$100,MATCH(VALUE(LEFT(Taulukko1[[#This Row],[TOL2008]],2)),Pääluokka!$G$2:$G$100,0))</f>
        <v>Teollisuus (C-E)</v>
      </c>
      <c r="L2281" s="41">
        <f t="shared" si="350"/>
        <v>77</v>
      </c>
      <c r="M2281" s="43">
        <f t="shared" si="351"/>
        <v>41310</v>
      </c>
      <c r="N2281" s="43">
        <f t="shared" si="352"/>
        <v>41387</v>
      </c>
      <c r="O2281" s="43">
        <f t="shared" si="353"/>
        <v>41306</v>
      </c>
      <c r="P2281" s="43">
        <f t="shared" si="354"/>
        <v>41365</v>
      </c>
      <c r="Q2281" s="41">
        <f t="shared" si="355"/>
        <v>2013</v>
      </c>
      <c r="R2281" s="41">
        <f t="shared" si="356"/>
        <v>2013</v>
      </c>
      <c r="S2281" s="43" t="str">
        <f>YEAR(Taulukko1[[#This Row],[Alku KK]])&amp;"Q"&amp;ROUNDDOWN((MONTH(Taulukko1[[#This Row],[Alku KK]])-1)/3+1,0)</f>
        <v>2013Q1</v>
      </c>
      <c r="T2281" s="43" t="str">
        <f>YEAR(Taulukko1[[#This Row],[Loppu KK]])&amp;"Q"&amp;ROUNDDOWN((MONTH(Taulukko1[[#This Row],[Loppu KK]])-1)/3+1,0)</f>
        <v>2013Q2</v>
      </c>
      <c r="U2281" s="66">
        <f>IF(COUNT(Taulukko1[[#This Row],[Neuvottelujen alaiset ]])=1,Taulukko1[[#This Row],[Neuvottelujen alaiset ]],Taulukko1[[#This Row],[Vähennystarve]])</f>
        <v>26</v>
      </c>
      <c r="V2281" s="44" t="str">
        <f t="shared" si="357"/>
        <v>NA</v>
      </c>
      <c r="W2281" s="44">
        <f t="shared" si="358"/>
        <v>0.46153846153846156</v>
      </c>
      <c r="X2281" s="44" t="str">
        <f t="shared" si="359"/>
        <v>NA</v>
      </c>
      <c r="Y2281" s="90" t="b">
        <f>AND(MONTH(Taulukko1[[#This Row],[Alku PVM]] )=6,DAY(Taulukko1[[#This Row],[Alku PVM]] )&gt;19)</f>
        <v>0</v>
      </c>
      <c r="Z2281" s="90" t="b">
        <f>AND(MONTH(Taulukko1[[#This Row],[Loppu PVM]] )=6,DAY(Taulukko1[[#This Row],[Loppu PVM]] )&gt;19)</f>
        <v>0</v>
      </c>
      <c r="AA2281" s="90" t="b">
        <f>OR(MONTH(Taulukko1[[#This Row],[Alku PVM]] )&lt;=5,AND(MONTH(Taulukko1[[#This Row],[Alku PVM]] )=6,DAY(Taulukko1[[#This Row],[Alku PVM]] )&lt;20))</f>
        <v>1</v>
      </c>
      <c r="AB2281" s="90" t="b">
        <f>OR(MONTH(Taulukko1[[#This Row],[Loppu PVM]])&lt;=5,AND(MONTH(Taulukko1[[#This Row],[Loppu PVM]] )=6,DAY(Taulukko1[[#This Row],[Loppu PVM]])&lt;20))</f>
        <v>1</v>
      </c>
      <c r="AC2281" s="90" t="b">
        <f>OR(MONTH(Taulukko1[[#This Row],[Alku PVM]] )&lt;=3,AND(MONTH(Taulukko1[[#This Row],[Alku PVM]] )=3))</f>
        <v>1</v>
      </c>
      <c r="AD2281" s="90" t="b">
        <f>OR(MONTH(Taulukko1[[#This Row],[Loppu PVM]] )&lt;=3,AND(MONTH(Taulukko1[[#This Row],[Loppu PVM]] )=3))</f>
        <v>0</v>
      </c>
      <c r="AE2281" s="90" t="b">
        <f>OR(MONTH(Taulukko1[[#This Row],[Alku PVM]] )&lt;=9,AND(MONTH(Taulukko1[[#This Row],[Alku PVM]] )=9))</f>
        <v>1</v>
      </c>
      <c r="AF2281" s="90" t="b">
        <f>OR(MONTH(Taulukko1[[#This Row],[Loppu PVM]])&lt;=9,AND(MONTH(Taulukko1[[#This Row],[Loppu PVM]] )=9))</f>
        <v>1</v>
      </c>
      <c r="AG2281" s="90" t="b">
        <f>OR(MONTH(Taulukko1[[#This Row],[Alku PVM]] )&lt;=6,AND(MONTH(Taulukko1[[#This Row],[Alku PVM]] )=6))</f>
        <v>1</v>
      </c>
      <c r="AH2281" s="90" t="b">
        <f>OR(MONTH(Taulukko1[[#This Row],[Loppu PVM]])&lt;=6,AND(MONTH(Taulukko1[[#This Row],[Loppu PVM]] )=6))</f>
        <v>1</v>
      </c>
    </row>
    <row r="2282" spans="1:34" ht="12.75" customHeight="1">
      <c r="A2282" t="s">
        <v>148</v>
      </c>
      <c r="B2282" s="23">
        <v>41310</v>
      </c>
      <c r="C2282" t="s">
        <v>829</v>
      </c>
      <c r="E2282" s="62">
        <v>100</v>
      </c>
      <c r="F2282" s="4">
        <v>41368</v>
      </c>
      <c r="G2282" s="21">
        <v>25</v>
      </c>
      <c r="H2282" s="24">
        <v>100</v>
      </c>
      <c r="I2282" s="126">
        <f>INDEX('TOL2008'!B:B,MATCH(A2282,'TOL2008'!A:A,0))</f>
        <v>17120</v>
      </c>
      <c r="J2282" s="126" t="str">
        <f>INDEX(Pääluokka!$H$2:$H$100,MATCH(VALUE(LEFT(Taulukko1[[#This Row],[TOL2008]],2)),Pääluokka!$G$2:$G$100,0))</f>
        <v>Teollisuus</v>
      </c>
      <c r="K2282" s="126" t="str">
        <f>INDEX(Pääluokka!$I$2:$I$100,MATCH(VALUE(LEFT(Taulukko1[[#This Row],[TOL2008]],2)),Pääluokka!$G$2:$G$100,0))</f>
        <v>Teollisuus (C-E)</v>
      </c>
      <c r="L2282" s="41">
        <f t="shared" si="350"/>
        <v>58</v>
      </c>
      <c r="M2282" s="43">
        <f t="shared" si="351"/>
        <v>41310</v>
      </c>
      <c r="N2282" s="43">
        <f t="shared" si="352"/>
        <v>41368</v>
      </c>
      <c r="O2282" s="43">
        <f t="shared" si="353"/>
        <v>41306</v>
      </c>
      <c r="P2282" s="43">
        <f t="shared" si="354"/>
        <v>41365</v>
      </c>
      <c r="Q2282" s="41">
        <f t="shared" si="355"/>
        <v>2013</v>
      </c>
      <c r="R2282" s="41">
        <f t="shared" si="356"/>
        <v>2013</v>
      </c>
      <c r="S2282" s="43" t="str">
        <f>YEAR(Taulukko1[[#This Row],[Alku KK]])&amp;"Q"&amp;ROUNDDOWN((MONTH(Taulukko1[[#This Row],[Alku KK]])-1)/3+1,0)</f>
        <v>2013Q1</v>
      </c>
      <c r="T2282" s="43" t="str">
        <f>YEAR(Taulukko1[[#This Row],[Loppu KK]])&amp;"Q"&amp;ROUNDDOWN((MONTH(Taulukko1[[#This Row],[Loppu KK]])-1)/3+1,0)</f>
        <v>2013Q2</v>
      </c>
      <c r="U2282" s="66">
        <f>IF(COUNT(Taulukko1[[#This Row],[Neuvottelujen alaiset ]])=1,Taulukko1[[#This Row],[Neuvottelujen alaiset ]],Taulukko1[[#This Row],[Vähennystarve]])</f>
        <v>100</v>
      </c>
      <c r="V2282" s="44">
        <f t="shared" si="357"/>
        <v>1</v>
      </c>
      <c r="W2282" s="44">
        <f t="shared" si="358"/>
        <v>0.25</v>
      </c>
      <c r="X2282" s="44">
        <f t="shared" si="359"/>
        <v>0.25</v>
      </c>
      <c r="Y2282" s="90" t="b">
        <f>AND(MONTH(Taulukko1[[#This Row],[Alku PVM]] )=6,DAY(Taulukko1[[#This Row],[Alku PVM]] )&gt;19)</f>
        <v>0</v>
      </c>
      <c r="Z2282" s="90" t="b">
        <f>AND(MONTH(Taulukko1[[#This Row],[Loppu PVM]] )=6,DAY(Taulukko1[[#This Row],[Loppu PVM]] )&gt;19)</f>
        <v>0</v>
      </c>
      <c r="AA2282" s="90" t="b">
        <f>OR(MONTH(Taulukko1[[#This Row],[Alku PVM]] )&lt;=5,AND(MONTH(Taulukko1[[#This Row],[Alku PVM]] )=6,DAY(Taulukko1[[#This Row],[Alku PVM]] )&lt;20))</f>
        <v>1</v>
      </c>
      <c r="AB2282" s="90" t="b">
        <f>OR(MONTH(Taulukko1[[#This Row],[Loppu PVM]])&lt;=5,AND(MONTH(Taulukko1[[#This Row],[Loppu PVM]] )=6,DAY(Taulukko1[[#This Row],[Loppu PVM]])&lt;20))</f>
        <v>1</v>
      </c>
      <c r="AC2282" s="90" t="b">
        <f>OR(MONTH(Taulukko1[[#This Row],[Alku PVM]] )&lt;=3,AND(MONTH(Taulukko1[[#This Row],[Alku PVM]] )=3))</f>
        <v>1</v>
      </c>
      <c r="AD2282" s="90" t="b">
        <f>OR(MONTH(Taulukko1[[#This Row],[Loppu PVM]] )&lt;=3,AND(MONTH(Taulukko1[[#This Row],[Loppu PVM]] )=3))</f>
        <v>0</v>
      </c>
      <c r="AE2282" s="90" t="b">
        <f>OR(MONTH(Taulukko1[[#This Row],[Alku PVM]] )&lt;=9,AND(MONTH(Taulukko1[[#This Row],[Alku PVM]] )=9))</f>
        <v>1</v>
      </c>
      <c r="AF2282" s="90" t="b">
        <f>OR(MONTH(Taulukko1[[#This Row],[Loppu PVM]])&lt;=9,AND(MONTH(Taulukko1[[#This Row],[Loppu PVM]] )=9))</f>
        <v>1</v>
      </c>
      <c r="AG2282" s="90" t="b">
        <f>OR(MONTH(Taulukko1[[#This Row],[Alku PVM]] )&lt;=6,AND(MONTH(Taulukko1[[#This Row],[Alku PVM]] )=6))</f>
        <v>1</v>
      </c>
      <c r="AH2282" s="90" t="b">
        <f>OR(MONTH(Taulukko1[[#This Row],[Loppu PVM]])&lt;=6,AND(MONTH(Taulukko1[[#This Row],[Loppu PVM]] )=6))</f>
        <v>1</v>
      </c>
    </row>
    <row r="2283" spans="1:34" ht="12.75" customHeight="1">
      <c r="A2283" s="21" t="s">
        <v>527</v>
      </c>
      <c r="B2283" s="23">
        <v>41311</v>
      </c>
      <c r="C2283" s="21" t="s">
        <v>1220</v>
      </c>
      <c r="D2283" s="24"/>
      <c r="F2283" s="23">
        <v>41409</v>
      </c>
      <c r="G2283" s="24">
        <v>100</v>
      </c>
      <c r="H2283" s="22">
        <v>360</v>
      </c>
      <c r="I2283" s="126">
        <f>INDEX('TOL2008'!B:B,MATCH(A2283,'TOL2008'!A:A,0))</f>
        <v>52291</v>
      </c>
      <c r="J2283" s="126" t="str">
        <f>INDEX(Pääluokka!$H$2:$H$100,MATCH(VALUE(LEFT(Taulukko1[[#This Row],[TOL2008]],2)),Pääluokka!$G$2:$G$100,0))</f>
        <v>Kuljetus ja varastointi</v>
      </c>
      <c r="K2283" s="126" t="str">
        <f>INDEX(Pääluokka!$I$2:$I$100,MATCH(VALUE(LEFT(Taulukko1[[#This Row],[TOL2008]],2)),Pääluokka!$G$2:$G$100,0))</f>
        <v>Palvelualat (G-N, R, S)</v>
      </c>
      <c r="L2283" s="41">
        <f t="shared" si="350"/>
        <v>98</v>
      </c>
      <c r="M2283" s="43">
        <f t="shared" si="351"/>
        <v>41311</v>
      </c>
      <c r="N2283" s="43">
        <f t="shared" si="352"/>
        <v>41409</v>
      </c>
      <c r="O2283" s="43">
        <f t="shared" si="353"/>
        <v>41306</v>
      </c>
      <c r="P2283" s="43">
        <f t="shared" si="354"/>
        <v>41395</v>
      </c>
      <c r="Q2283" s="41">
        <f t="shared" si="355"/>
        <v>2013</v>
      </c>
      <c r="R2283" s="41">
        <f t="shared" si="356"/>
        <v>2013</v>
      </c>
      <c r="S2283" s="43" t="str">
        <f>YEAR(Taulukko1[[#This Row],[Alku KK]])&amp;"Q"&amp;ROUNDDOWN((MONTH(Taulukko1[[#This Row],[Alku KK]])-1)/3+1,0)</f>
        <v>2013Q1</v>
      </c>
      <c r="T2283" s="43" t="str">
        <f>YEAR(Taulukko1[[#This Row],[Loppu KK]])&amp;"Q"&amp;ROUNDDOWN((MONTH(Taulukko1[[#This Row],[Loppu KK]])-1)/3+1,0)</f>
        <v>2013Q2</v>
      </c>
      <c r="U2283" s="66">
        <f>IF(COUNT(Taulukko1[[#This Row],[Neuvottelujen alaiset ]])=1,Taulukko1[[#This Row],[Neuvottelujen alaiset ]],Taulukko1[[#This Row],[Vähennystarve]])</f>
        <v>360</v>
      </c>
      <c r="V2283" s="44" t="str">
        <f t="shared" si="357"/>
        <v>NA</v>
      </c>
      <c r="W2283" s="44">
        <f t="shared" si="358"/>
        <v>0.27777777777777779</v>
      </c>
      <c r="X2283" s="44" t="str">
        <f t="shared" si="359"/>
        <v>NA</v>
      </c>
      <c r="Y2283" s="90" t="b">
        <f>AND(MONTH(Taulukko1[[#This Row],[Alku PVM]] )=6,DAY(Taulukko1[[#This Row],[Alku PVM]] )&gt;19)</f>
        <v>0</v>
      </c>
      <c r="Z2283" s="90" t="b">
        <f>AND(MONTH(Taulukko1[[#This Row],[Loppu PVM]] )=6,DAY(Taulukko1[[#This Row],[Loppu PVM]] )&gt;19)</f>
        <v>0</v>
      </c>
      <c r="AA2283" s="90" t="b">
        <f>OR(MONTH(Taulukko1[[#This Row],[Alku PVM]] )&lt;=5,AND(MONTH(Taulukko1[[#This Row],[Alku PVM]] )=6,DAY(Taulukko1[[#This Row],[Alku PVM]] )&lt;20))</f>
        <v>1</v>
      </c>
      <c r="AB2283" s="90" t="b">
        <f>OR(MONTH(Taulukko1[[#This Row],[Loppu PVM]])&lt;=5,AND(MONTH(Taulukko1[[#This Row],[Loppu PVM]] )=6,DAY(Taulukko1[[#This Row],[Loppu PVM]])&lt;20))</f>
        <v>1</v>
      </c>
      <c r="AC2283" s="90" t="b">
        <f>OR(MONTH(Taulukko1[[#This Row],[Alku PVM]] )&lt;=3,AND(MONTH(Taulukko1[[#This Row],[Alku PVM]] )=3))</f>
        <v>1</v>
      </c>
      <c r="AD2283" s="90" t="b">
        <f>OR(MONTH(Taulukko1[[#This Row],[Loppu PVM]] )&lt;=3,AND(MONTH(Taulukko1[[#This Row],[Loppu PVM]] )=3))</f>
        <v>0</v>
      </c>
      <c r="AE2283" s="90" t="b">
        <f>OR(MONTH(Taulukko1[[#This Row],[Alku PVM]] )&lt;=9,AND(MONTH(Taulukko1[[#This Row],[Alku PVM]] )=9))</f>
        <v>1</v>
      </c>
      <c r="AF2283" s="90" t="b">
        <f>OR(MONTH(Taulukko1[[#This Row],[Loppu PVM]])&lt;=9,AND(MONTH(Taulukko1[[#This Row],[Loppu PVM]] )=9))</f>
        <v>1</v>
      </c>
      <c r="AG2283" s="90" t="b">
        <f>OR(MONTH(Taulukko1[[#This Row],[Alku PVM]] )&lt;=6,AND(MONTH(Taulukko1[[#This Row],[Alku PVM]] )=6))</f>
        <v>1</v>
      </c>
      <c r="AH2283" s="90" t="b">
        <f>OR(MONTH(Taulukko1[[#This Row],[Loppu PVM]])&lt;=6,AND(MONTH(Taulukko1[[#This Row],[Loppu PVM]] )=6))</f>
        <v>1</v>
      </c>
    </row>
    <row r="2284" spans="1:34" ht="12.75" customHeight="1">
      <c r="A2284" s="21" t="s">
        <v>429</v>
      </c>
      <c r="B2284" s="23">
        <v>41311</v>
      </c>
      <c r="C2284" s="21" t="s">
        <v>1091</v>
      </c>
      <c r="D2284" s="24"/>
      <c r="F2284" s="23"/>
      <c r="G2284" s="24"/>
      <c r="H2284" s="22">
        <v>95</v>
      </c>
      <c r="I2284" s="126">
        <f>INDEX('TOL2008'!B:B,MATCH(A2284,'TOL2008'!A:A,0))</f>
        <v>46431</v>
      </c>
      <c r="J2284" s="126" t="str">
        <f>INDEX(Pääluokka!$H$2:$H$100,MATCH(VALUE(LEFT(Taulukko1[[#This Row],[TOL2008]],2)),Pääluokka!$G$2:$G$100,0))</f>
        <v>Tukku- ja vähittäiskauppa; moottoriajoneuvojen ja moottoripyörien korjaus</v>
      </c>
      <c r="K2284" s="126" t="str">
        <f>INDEX(Pääluokka!$I$2:$I$100,MATCH(VALUE(LEFT(Taulukko1[[#This Row],[TOL2008]],2)),Pääluokka!$G$2:$G$100,0))</f>
        <v>Palvelualat (G-N, R, S)</v>
      </c>
      <c r="L2284" s="41" t="str">
        <f t="shared" si="350"/>
        <v>NA</v>
      </c>
      <c r="M2284" s="43">
        <f t="shared" si="351"/>
        <v>41311</v>
      </c>
      <c r="N2284" s="43">
        <f t="shared" si="352"/>
        <v>41362</v>
      </c>
      <c r="O2284" s="43">
        <f t="shared" si="353"/>
        <v>41306</v>
      </c>
      <c r="P2284" s="43">
        <f t="shared" si="354"/>
        <v>41334</v>
      </c>
      <c r="Q2284" s="41">
        <f t="shared" si="355"/>
        <v>2013</v>
      </c>
      <c r="R2284" s="41">
        <f t="shared" si="356"/>
        <v>2013</v>
      </c>
      <c r="S2284" s="43" t="str">
        <f>YEAR(Taulukko1[[#This Row],[Alku KK]])&amp;"Q"&amp;ROUNDDOWN((MONTH(Taulukko1[[#This Row],[Alku KK]])-1)/3+1,0)</f>
        <v>2013Q1</v>
      </c>
      <c r="T2284" s="43" t="str">
        <f>YEAR(Taulukko1[[#This Row],[Loppu KK]])&amp;"Q"&amp;ROUNDDOWN((MONTH(Taulukko1[[#This Row],[Loppu KK]])-1)/3+1,0)</f>
        <v>2013Q1</v>
      </c>
      <c r="U2284" s="66">
        <f>IF(COUNT(Taulukko1[[#This Row],[Neuvottelujen alaiset ]])=1,Taulukko1[[#This Row],[Neuvottelujen alaiset ]],Taulukko1[[#This Row],[Vähennystarve]])</f>
        <v>95</v>
      </c>
      <c r="V2284" s="44" t="str">
        <f t="shared" si="357"/>
        <v>NA</v>
      </c>
      <c r="W2284" s="44" t="str">
        <f t="shared" si="358"/>
        <v>NA</v>
      </c>
      <c r="X2284" s="44" t="str">
        <f t="shared" si="359"/>
        <v>NA</v>
      </c>
      <c r="Y2284" s="90" t="b">
        <f>AND(MONTH(Taulukko1[[#This Row],[Alku PVM]] )=6,DAY(Taulukko1[[#This Row],[Alku PVM]] )&gt;19)</f>
        <v>0</v>
      </c>
      <c r="Z2284" s="90" t="b">
        <f>AND(MONTH(Taulukko1[[#This Row],[Loppu PVM]] )=6,DAY(Taulukko1[[#This Row],[Loppu PVM]] )&gt;19)</f>
        <v>0</v>
      </c>
      <c r="AA2284" s="90" t="b">
        <f>OR(MONTH(Taulukko1[[#This Row],[Alku PVM]] )&lt;=5,AND(MONTH(Taulukko1[[#This Row],[Alku PVM]] )=6,DAY(Taulukko1[[#This Row],[Alku PVM]] )&lt;20))</f>
        <v>1</v>
      </c>
      <c r="AB2284" s="90" t="b">
        <f>OR(MONTH(Taulukko1[[#This Row],[Loppu PVM]])&lt;=5,AND(MONTH(Taulukko1[[#This Row],[Loppu PVM]] )=6,DAY(Taulukko1[[#This Row],[Loppu PVM]])&lt;20))</f>
        <v>1</v>
      </c>
      <c r="AC2284" s="90" t="b">
        <f>OR(MONTH(Taulukko1[[#This Row],[Alku PVM]] )&lt;=3,AND(MONTH(Taulukko1[[#This Row],[Alku PVM]] )=3))</f>
        <v>1</v>
      </c>
      <c r="AD2284" s="90" t="b">
        <f>OR(MONTH(Taulukko1[[#This Row],[Loppu PVM]] )&lt;=3,AND(MONTH(Taulukko1[[#This Row],[Loppu PVM]] )=3))</f>
        <v>1</v>
      </c>
      <c r="AE2284" s="90" t="b">
        <f>OR(MONTH(Taulukko1[[#This Row],[Alku PVM]] )&lt;=9,AND(MONTH(Taulukko1[[#This Row],[Alku PVM]] )=9))</f>
        <v>1</v>
      </c>
      <c r="AF2284" s="90" t="b">
        <f>OR(MONTH(Taulukko1[[#This Row],[Loppu PVM]])&lt;=9,AND(MONTH(Taulukko1[[#This Row],[Loppu PVM]] )=9))</f>
        <v>1</v>
      </c>
      <c r="AG2284" s="90" t="b">
        <f>OR(MONTH(Taulukko1[[#This Row],[Alku PVM]] )&lt;=6,AND(MONTH(Taulukko1[[#This Row],[Alku PVM]] )=6))</f>
        <v>1</v>
      </c>
      <c r="AH2284" s="90" t="b">
        <f>OR(MONTH(Taulukko1[[#This Row],[Loppu PVM]])&lt;=6,AND(MONTH(Taulukko1[[#This Row],[Loppu PVM]] )=6))</f>
        <v>1</v>
      </c>
    </row>
    <row r="2285" spans="1:34" ht="12.75" customHeight="1">
      <c r="A2285" t="s">
        <v>1321</v>
      </c>
      <c r="B2285" s="23">
        <v>41312</v>
      </c>
      <c r="C2285" t="s">
        <v>1320</v>
      </c>
      <c r="D2285" s="5">
        <v>0</v>
      </c>
      <c r="F2285" s="4">
        <v>41348</v>
      </c>
      <c r="G2285" s="5">
        <v>0</v>
      </c>
      <c r="H2285" s="22">
        <v>50</v>
      </c>
      <c r="I2285" s="126">
        <f>INDEX('TOL2008'!B:B,MATCH(A2285,'TOL2008'!A:A,0))</f>
        <v>72193</v>
      </c>
      <c r="J2285" s="126" t="str">
        <f>INDEX(Pääluokka!$H$2:$H$100,MATCH(VALUE(LEFT(Taulukko1[[#This Row],[TOL2008]],2)),Pääluokka!$G$2:$G$100,0))</f>
        <v>Ammatillinen, tieteellinen ja tekninen toiminta</v>
      </c>
      <c r="K2285" s="126" t="str">
        <f>INDEX(Pääluokka!$I$2:$I$100,MATCH(VALUE(LEFT(Taulukko1[[#This Row],[TOL2008]],2)),Pääluokka!$G$2:$G$100,0))</f>
        <v>Palvelualat (G-N, R, S)</v>
      </c>
      <c r="L2285" s="41">
        <f t="shared" si="350"/>
        <v>36</v>
      </c>
      <c r="M2285" s="43">
        <f t="shared" si="351"/>
        <v>41312</v>
      </c>
      <c r="N2285" s="43">
        <f t="shared" si="352"/>
        <v>41348</v>
      </c>
      <c r="O2285" s="43">
        <f t="shared" si="353"/>
        <v>41306</v>
      </c>
      <c r="P2285" s="43">
        <f t="shared" si="354"/>
        <v>41334</v>
      </c>
      <c r="Q2285" s="41">
        <f t="shared" si="355"/>
        <v>2013</v>
      </c>
      <c r="R2285" s="41">
        <f t="shared" si="356"/>
        <v>2013</v>
      </c>
      <c r="S2285" s="43" t="str">
        <f>YEAR(Taulukko1[[#This Row],[Alku KK]])&amp;"Q"&amp;ROUNDDOWN((MONTH(Taulukko1[[#This Row],[Alku KK]])-1)/3+1,0)</f>
        <v>2013Q1</v>
      </c>
      <c r="T2285" s="43" t="str">
        <f>YEAR(Taulukko1[[#This Row],[Loppu KK]])&amp;"Q"&amp;ROUNDDOWN((MONTH(Taulukko1[[#This Row],[Loppu KK]])-1)/3+1,0)</f>
        <v>2013Q1</v>
      </c>
      <c r="U2285" s="66">
        <f>IF(COUNT(Taulukko1[[#This Row],[Neuvottelujen alaiset ]])=1,Taulukko1[[#This Row],[Neuvottelujen alaiset ]],Taulukko1[[#This Row],[Vähennystarve]])</f>
        <v>50</v>
      </c>
      <c r="V2285" s="44" t="str">
        <f t="shared" si="357"/>
        <v>NA</v>
      </c>
      <c r="W2285" s="44">
        <f t="shared" si="358"/>
        <v>0</v>
      </c>
      <c r="X2285" s="44" t="str">
        <f t="shared" si="359"/>
        <v>NA</v>
      </c>
      <c r="Y2285" s="90" t="b">
        <f>AND(MONTH(Taulukko1[[#This Row],[Alku PVM]] )=6,DAY(Taulukko1[[#This Row],[Alku PVM]] )&gt;19)</f>
        <v>0</v>
      </c>
      <c r="Z2285" s="90" t="b">
        <f>AND(MONTH(Taulukko1[[#This Row],[Loppu PVM]] )=6,DAY(Taulukko1[[#This Row],[Loppu PVM]] )&gt;19)</f>
        <v>0</v>
      </c>
      <c r="AA2285" s="90" t="b">
        <f>OR(MONTH(Taulukko1[[#This Row],[Alku PVM]] )&lt;=5,AND(MONTH(Taulukko1[[#This Row],[Alku PVM]] )=6,DAY(Taulukko1[[#This Row],[Alku PVM]] )&lt;20))</f>
        <v>1</v>
      </c>
      <c r="AB2285" s="90" t="b">
        <f>OR(MONTH(Taulukko1[[#This Row],[Loppu PVM]])&lt;=5,AND(MONTH(Taulukko1[[#This Row],[Loppu PVM]] )=6,DAY(Taulukko1[[#This Row],[Loppu PVM]])&lt;20))</f>
        <v>1</v>
      </c>
      <c r="AC2285" s="90" t="b">
        <f>OR(MONTH(Taulukko1[[#This Row],[Alku PVM]] )&lt;=3,AND(MONTH(Taulukko1[[#This Row],[Alku PVM]] )=3))</f>
        <v>1</v>
      </c>
      <c r="AD2285" s="90" t="b">
        <f>OR(MONTH(Taulukko1[[#This Row],[Loppu PVM]] )&lt;=3,AND(MONTH(Taulukko1[[#This Row],[Loppu PVM]] )=3))</f>
        <v>1</v>
      </c>
      <c r="AE2285" s="90" t="b">
        <f>OR(MONTH(Taulukko1[[#This Row],[Alku PVM]] )&lt;=9,AND(MONTH(Taulukko1[[#This Row],[Alku PVM]] )=9))</f>
        <v>1</v>
      </c>
      <c r="AF2285" s="90" t="b">
        <f>OR(MONTH(Taulukko1[[#This Row],[Loppu PVM]])&lt;=9,AND(MONTH(Taulukko1[[#This Row],[Loppu PVM]] )=9))</f>
        <v>1</v>
      </c>
      <c r="AG2285" s="90" t="b">
        <f>OR(MONTH(Taulukko1[[#This Row],[Alku PVM]] )&lt;=6,AND(MONTH(Taulukko1[[#This Row],[Alku PVM]] )=6))</f>
        <v>1</v>
      </c>
      <c r="AH2285" s="90" t="b">
        <f>OR(MONTH(Taulukko1[[#This Row],[Loppu PVM]])&lt;=6,AND(MONTH(Taulukko1[[#This Row],[Loppu PVM]] )=6))</f>
        <v>1</v>
      </c>
    </row>
    <row r="2286" spans="1:34" ht="12.75" customHeight="1">
      <c r="A2286" s="21" t="s">
        <v>1336</v>
      </c>
      <c r="B2286" s="23">
        <v>41313</v>
      </c>
      <c r="C2286" s="21" t="s">
        <v>1335</v>
      </c>
      <c r="D2286" s="24">
        <v>0</v>
      </c>
      <c r="F2286" s="23">
        <v>41389</v>
      </c>
      <c r="G2286" s="24">
        <v>45</v>
      </c>
      <c r="H2286" s="22">
        <v>60</v>
      </c>
      <c r="I2286" s="126">
        <f>INDEX('TOL2008'!B:B,MATCH(A2286,'TOL2008'!A:A,0))</f>
        <v>71126</v>
      </c>
      <c r="J2286" s="126" t="str">
        <f>INDEX(Pääluokka!$H$2:$H$100,MATCH(VALUE(LEFT(Taulukko1[[#This Row],[TOL2008]],2)),Pääluokka!$G$2:$G$100,0))</f>
        <v>Ammatillinen, tieteellinen ja tekninen toiminta</v>
      </c>
      <c r="K2286" s="126" t="str">
        <f>INDEX(Pääluokka!$I$2:$I$100,MATCH(VALUE(LEFT(Taulukko1[[#This Row],[TOL2008]],2)),Pääluokka!$G$2:$G$100,0))</f>
        <v>Palvelualat (G-N, R, S)</v>
      </c>
      <c r="L2286" s="41">
        <f t="shared" si="350"/>
        <v>76</v>
      </c>
      <c r="M2286" s="43">
        <f t="shared" si="351"/>
        <v>41313</v>
      </c>
      <c r="N2286" s="43">
        <f t="shared" si="352"/>
        <v>41389</v>
      </c>
      <c r="O2286" s="43">
        <f t="shared" si="353"/>
        <v>41306</v>
      </c>
      <c r="P2286" s="43">
        <f t="shared" si="354"/>
        <v>41365</v>
      </c>
      <c r="Q2286" s="41">
        <f t="shared" si="355"/>
        <v>2013</v>
      </c>
      <c r="R2286" s="41">
        <f t="shared" si="356"/>
        <v>2013</v>
      </c>
      <c r="S2286" s="43" t="str">
        <f>YEAR(Taulukko1[[#This Row],[Alku KK]])&amp;"Q"&amp;ROUNDDOWN((MONTH(Taulukko1[[#This Row],[Alku KK]])-1)/3+1,0)</f>
        <v>2013Q1</v>
      </c>
      <c r="T2286" s="43" t="str">
        <f>YEAR(Taulukko1[[#This Row],[Loppu KK]])&amp;"Q"&amp;ROUNDDOWN((MONTH(Taulukko1[[#This Row],[Loppu KK]])-1)/3+1,0)</f>
        <v>2013Q2</v>
      </c>
      <c r="U2286" s="66">
        <f>IF(COUNT(Taulukko1[[#This Row],[Neuvottelujen alaiset ]])=1,Taulukko1[[#This Row],[Neuvottelujen alaiset ]],Taulukko1[[#This Row],[Vähennystarve]])</f>
        <v>60</v>
      </c>
      <c r="V2286" s="44" t="str">
        <f t="shared" si="357"/>
        <v>NA</v>
      </c>
      <c r="W2286" s="44">
        <f t="shared" si="358"/>
        <v>0.75</v>
      </c>
      <c r="X2286" s="44" t="str">
        <f t="shared" si="359"/>
        <v>NA</v>
      </c>
      <c r="Y2286" s="90" t="b">
        <f>AND(MONTH(Taulukko1[[#This Row],[Alku PVM]] )=6,DAY(Taulukko1[[#This Row],[Alku PVM]] )&gt;19)</f>
        <v>0</v>
      </c>
      <c r="Z2286" s="90" t="b">
        <f>AND(MONTH(Taulukko1[[#This Row],[Loppu PVM]] )=6,DAY(Taulukko1[[#This Row],[Loppu PVM]] )&gt;19)</f>
        <v>0</v>
      </c>
      <c r="AA2286" s="90" t="b">
        <f>OR(MONTH(Taulukko1[[#This Row],[Alku PVM]] )&lt;=5,AND(MONTH(Taulukko1[[#This Row],[Alku PVM]] )=6,DAY(Taulukko1[[#This Row],[Alku PVM]] )&lt;20))</f>
        <v>1</v>
      </c>
      <c r="AB2286" s="90" t="b">
        <f>OR(MONTH(Taulukko1[[#This Row],[Loppu PVM]])&lt;=5,AND(MONTH(Taulukko1[[#This Row],[Loppu PVM]] )=6,DAY(Taulukko1[[#This Row],[Loppu PVM]])&lt;20))</f>
        <v>1</v>
      </c>
      <c r="AC2286" s="90" t="b">
        <f>OR(MONTH(Taulukko1[[#This Row],[Alku PVM]] )&lt;=3,AND(MONTH(Taulukko1[[#This Row],[Alku PVM]] )=3))</f>
        <v>1</v>
      </c>
      <c r="AD2286" s="90" t="b">
        <f>OR(MONTH(Taulukko1[[#This Row],[Loppu PVM]] )&lt;=3,AND(MONTH(Taulukko1[[#This Row],[Loppu PVM]] )=3))</f>
        <v>0</v>
      </c>
      <c r="AE2286" s="90" t="b">
        <f>OR(MONTH(Taulukko1[[#This Row],[Alku PVM]] )&lt;=9,AND(MONTH(Taulukko1[[#This Row],[Alku PVM]] )=9))</f>
        <v>1</v>
      </c>
      <c r="AF2286" s="90" t="b">
        <f>OR(MONTH(Taulukko1[[#This Row],[Loppu PVM]])&lt;=9,AND(MONTH(Taulukko1[[#This Row],[Loppu PVM]] )=9))</f>
        <v>1</v>
      </c>
      <c r="AG2286" s="90" t="b">
        <f>OR(MONTH(Taulukko1[[#This Row],[Alku PVM]] )&lt;=6,AND(MONTH(Taulukko1[[#This Row],[Alku PVM]] )=6))</f>
        <v>1</v>
      </c>
      <c r="AH2286" s="90" t="b">
        <f>OR(MONTH(Taulukko1[[#This Row],[Loppu PVM]])&lt;=6,AND(MONTH(Taulukko1[[#This Row],[Loppu PVM]] )=6))</f>
        <v>1</v>
      </c>
    </row>
    <row r="2287" spans="1:34" ht="12.75" customHeight="1">
      <c r="A2287" s="21" t="s">
        <v>773</v>
      </c>
      <c r="B2287" s="23">
        <v>41313</v>
      </c>
      <c r="C2287" s="21" t="s">
        <v>772</v>
      </c>
      <c r="D2287" s="24"/>
      <c r="E2287" s="62">
        <v>63</v>
      </c>
      <c r="F2287" s="23">
        <v>41347</v>
      </c>
      <c r="G2287" s="24">
        <v>56</v>
      </c>
      <c r="H2287" s="22">
        <v>450</v>
      </c>
      <c r="I2287" s="126">
        <f>INDEX('TOL2008'!B:B,MATCH(A2287,'TOL2008'!A:A,0))</f>
        <v>26300</v>
      </c>
      <c r="J2287" s="126" t="str">
        <f>INDEX(Pääluokka!$H$2:$H$100,MATCH(VALUE(LEFT(Taulukko1[[#This Row],[TOL2008]],2)),Pääluokka!$G$2:$G$100,0))</f>
        <v>Teollisuus</v>
      </c>
      <c r="K2287" s="126" t="str">
        <f>INDEX(Pääluokka!$I$2:$I$100,MATCH(VALUE(LEFT(Taulukko1[[#This Row],[TOL2008]],2)),Pääluokka!$G$2:$G$100,0))</f>
        <v>Teollisuus (C-E)</v>
      </c>
      <c r="L2287" s="41">
        <f t="shared" si="350"/>
        <v>34</v>
      </c>
      <c r="M2287" s="43">
        <f t="shared" si="351"/>
        <v>41313</v>
      </c>
      <c r="N2287" s="43">
        <f t="shared" si="352"/>
        <v>41347</v>
      </c>
      <c r="O2287" s="43">
        <f t="shared" si="353"/>
        <v>41306</v>
      </c>
      <c r="P2287" s="43">
        <f t="shared" si="354"/>
        <v>41334</v>
      </c>
      <c r="Q2287" s="41">
        <f t="shared" si="355"/>
        <v>2013</v>
      </c>
      <c r="R2287" s="41">
        <f t="shared" si="356"/>
        <v>2013</v>
      </c>
      <c r="S2287" s="43" t="str">
        <f>YEAR(Taulukko1[[#This Row],[Alku KK]])&amp;"Q"&amp;ROUNDDOWN((MONTH(Taulukko1[[#This Row],[Alku KK]])-1)/3+1,0)</f>
        <v>2013Q1</v>
      </c>
      <c r="T2287" s="43" t="str">
        <f>YEAR(Taulukko1[[#This Row],[Loppu KK]])&amp;"Q"&amp;ROUNDDOWN((MONTH(Taulukko1[[#This Row],[Loppu KK]])-1)/3+1,0)</f>
        <v>2013Q1</v>
      </c>
      <c r="U2287" s="66">
        <f>IF(COUNT(Taulukko1[[#This Row],[Neuvottelujen alaiset ]])=1,Taulukko1[[#This Row],[Neuvottelujen alaiset ]],Taulukko1[[#This Row],[Vähennystarve]])</f>
        <v>450</v>
      </c>
      <c r="V2287" s="44">
        <f t="shared" si="357"/>
        <v>0.14000000000000001</v>
      </c>
      <c r="W2287" s="44">
        <f t="shared" si="358"/>
        <v>0.12444444444444444</v>
      </c>
      <c r="X2287" s="44">
        <f t="shared" si="359"/>
        <v>0.88888888888888884</v>
      </c>
      <c r="Y2287" s="90" t="b">
        <f>AND(MONTH(Taulukko1[[#This Row],[Alku PVM]] )=6,DAY(Taulukko1[[#This Row],[Alku PVM]] )&gt;19)</f>
        <v>0</v>
      </c>
      <c r="Z2287" s="90" t="b">
        <f>AND(MONTH(Taulukko1[[#This Row],[Loppu PVM]] )=6,DAY(Taulukko1[[#This Row],[Loppu PVM]] )&gt;19)</f>
        <v>0</v>
      </c>
      <c r="AA2287" s="90" t="b">
        <f>OR(MONTH(Taulukko1[[#This Row],[Alku PVM]] )&lt;=5,AND(MONTH(Taulukko1[[#This Row],[Alku PVM]] )=6,DAY(Taulukko1[[#This Row],[Alku PVM]] )&lt;20))</f>
        <v>1</v>
      </c>
      <c r="AB2287" s="90" t="b">
        <f>OR(MONTH(Taulukko1[[#This Row],[Loppu PVM]])&lt;=5,AND(MONTH(Taulukko1[[#This Row],[Loppu PVM]] )=6,DAY(Taulukko1[[#This Row],[Loppu PVM]])&lt;20))</f>
        <v>1</v>
      </c>
      <c r="AC2287" s="90" t="b">
        <f>OR(MONTH(Taulukko1[[#This Row],[Alku PVM]] )&lt;=3,AND(MONTH(Taulukko1[[#This Row],[Alku PVM]] )=3))</f>
        <v>1</v>
      </c>
      <c r="AD2287" s="90" t="b">
        <f>OR(MONTH(Taulukko1[[#This Row],[Loppu PVM]] )&lt;=3,AND(MONTH(Taulukko1[[#This Row],[Loppu PVM]] )=3))</f>
        <v>1</v>
      </c>
      <c r="AE2287" s="90" t="b">
        <f>OR(MONTH(Taulukko1[[#This Row],[Alku PVM]] )&lt;=9,AND(MONTH(Taulukko1[[#This Row],[Alku PVM]] )=9))</f>
        <v>1</v>
      </c>
      <c r="AF2287" s="90" t="b">
        <f>OR(MONTH(Taulukko1[[#This Row],[Loppu PVM]])&lt;=9,AND(MONTH(Taulukko1[[#This Row],[Loppu PVM]] )=9))</f>
        <v>1</v>
      </c>
      <c r="AG2287" s="90" t="b">
        <f>OR(MONTH(Taulukko1[[#This Row],[Alku PVM]] )&lt;=6,AND(MONTH(Taulukko1[[#This Row],[Alku PVM]] )=6))</f>
        <v>1</v>
      </c>
      <c r="AH2287" s="90" t="b">
        <f>OR(MONTH(Taulukko1[[#This Row],[Loppu PVM]])&lt;=6,AND(MONTH(Taulukko1[[#This Row],[Loppu PVM]] )=6))</f>
        <v>1</v>
      </c>
    </row>
    <row r="2288" spans="1:34" ht="12.75" customHeight="1">
      <c r="A2288" t="s">
        <v>240</v>
      </c>
      <c r="B2288" s="23">
        <v>41316</v>
      </c>
      <c r="C2288" t="s">
        <v>909</v>
      </c>
      <c r="D2288" s="5">
        <v>85</v>
      </c>
      <c r="F2288" s="4">
        <v>41360</v>
      </c>
      <c r="G2288" s="5">
        <v>0</v>
      </c>
      <c r="H2288" s="22">
        <v>85</v>
      </c>
      <c r="I2288" s="126">
        <f>INDEX('TOL2008'!B:B,MATCH(A2288,'TOL2008'!A:A,0))</f>
        <v>70220</v>
      </c>
      <c r="J2288" s="126" t="str">
        <f>INDEX(Pääluokka!$H$2:$H$100,MATCH(VALUE(LEFT(Taulukko1[[#This Row],[TOL2008]],2)),Pääluokka!$G$2:$G$100,0))</f>
        <v>Ammatillinen, tieteellinen ja tekninen toiminta</v>
      </c>
      <c r="K2288" s="126" t="str">
        <f>INDEX(Pääluokka!$I$2:$I$100,MATCH(VALUE(LEFT(Taulukko1[[#This Row],[TOL2008]],2)),Pääluokka!$G$2:$G$100,0))</f>
        <v>Palvelualat (G-N, R, S)</v>
      </c>
      <c r="L2288" s="41">
        <f t="shared" si="350"/>
        <v>44</v>
      </c>
      <c r="M2288" s="43">
        <f t="shared" si="351"/>
        <v>41316</v>
      </c>
      <c r="N2288" s="43">
        <f t="shared" si="352"/>
        <v>41360</v>
      </c>
      <c r="O2288" s="43">
        <f t="shared" si="353"/>
        <v>41306</v>
      </c>
      <c r="P2288" s="43">
        <f t="shared" si="354"/>
        <v>41334</v>
      </c>
      <c r="Q2288" s="41">
        <f t="shared" si="355"/>
        <v>2013</v>
      </c>
      <c r="R2288" s="41">
        <f t="shared" si="356"/>
        <v>2013</v>
      </c>
      <c r="S2288" s="43" t="str">
        <f>YEAR(Taulukko1[[#This Row],[Alku KK]])&amp;"Q"&amp;ROUNDDOWN((MONTH(Taulukko1[[#This Row],[Alku KK]])-1)/3+1,0)</f>
        <v>2013Q1</v>
      </c>
      <c r="T2288" s="43" t="str">
        <f>YEAR(Taulukko1[[#This Row],[Loppu KK]])&amp;"Q"&amp;ROUNDDOWN((MONTH(Taulukko1[[#This Row],[Loppu KK]])-1)/3+1,0)</f>
        <v>2013Q1</v>
      </c>
      <c r="U2288" s="66">
        <f>IF(COUNT(Taulukko1[[#This Row],[Neuvottelujen alaiset ]])=1,Taulukko1[[#This Row],[Neuvottelujen alaiset ]],Taulukko1[[#This Row],[Vähennystarve]])</f>
        <v>85</v>
      </c>
      <c r="V2288" s="44" t="str">
        <f t="shared" si="357"/>
        <v>NA</v>
      </c>
      <c r="W2288" s="44">
        <f t="shared" si="358"/>
        <v>0</v>
      </c>
      <c r="X2288" s="44" t="str">
        <f t="shared" si="359"/>
        <v>NA</v>
      </c>
      <c r="Y2288" s="90" t="b">
        <f>AND(MONTH(Taulukko1[[#This Row],[Alku PVM]] )=6,DAY(Taulukko1[[#This Row],[Alku PVM]] )&gt;19)</f>
        <v>0</v>
      </c>
      <c r="Z2288" s="90" t="b">
        <f>AND(MONTH(Taulukko1[[#This Row],[Loppu PVM]] )=6,DAY(Taulukko1[[#This Row],[Loppu PVM]] )&gt;19)</f>
        <v>0</v>
      </c>
      <c r="AA2288" s="90" t="b">
        <f>OR(MONTH(Taulukko1[[#This Row],[Alku PVM]] )&lt;=5,AND(MONTH(Taulukko1[[#This Row],[Alku PVM]] )=6,DAY(Taulukko1[[#This Row],[Alku PVM]] )&lt;20))</f>
        <v>1</v>
      </c>
      <c r="AB2288" s="90" t="b">
        <f>OR(MONTH(Taulukko1[[#This Row],[Loppu PVM]])&lt;=5,AND(MONTH(Taulukko1[[#This Row],[Loppu PVM]] )=6,DAY(Taulukko1[[#This Row],[Loppu PVM]])&lt;20))</f>
        <v>1</v>
      </c>
      <c r="AC2288" s="90" t="b">
        <f>OR(MONTH(Taulukko1[[#This Row],[Alku PVM]] )&lt;=3,AND(MONTH(Taulukko1[[#This Row],[Alku PVM]] )=3))</f>
        <v>1</v>
      </c>
      <c r="AD2288" s="90" t="b">
        <f>OR(MONTH(Taulukko1[[#This Row],[Loppu PVM]] )&lt;=3,AND(MONTH(Taulukko1[[#This Row],[Loppu PVM]] )=3))</f>
        <v>1</v>
      </c>
      <c r="AE2288" s="90" t="b">
        <f>OR(MONTH(Taulukko1[[#This Row],[Alku PVM]] )&lt;=9,AND(MONTH(Taulukko1[[#This Row],[Alku PVM]] )=9))</f>
        <v>1</v>
      </c>
      <c r="AF2288" s="90" t="b">
        <f>OR(MONTH(Taulukko1[[#This Row],[Loppu PVM]])&lt;=9,AND(MONTH(Taulukko1[[#This Row],[Loppu PVM]] )=9))</f>
        <v>1</v>
      </c>
      <c r="AG2288" s="90" t="b">
        <f>OR(MONTH(Taulukko1[[#This Row],[Alku PVM]] )&lt;=6,AND(MONTH(Taulukko1[[#This Row],[Alku PVM]] )=6))</f>
        <v>1</v>
      </c>
      <c r="AH2288" s="90" t="b">
        <f>OR(MONTH(Taulukko1[[#This Row],[Loppu PVM]])&lt;=6,AND(MONTH(Taulukko1[[#This Row],[Loppu PVM]] )=6))</f>
        <v>1</v>
      </c>
    </row>
    <row r="2289" spans="1:34" ht="12.75" customHeight="1">
      <c r="A2289" t="s">
        <v>453</v>
      </c>
      <c r="B2289" s="23">
        <v>41317</v>
      </c>
      <c r="C2289" t="s">
        <v>1142</v>
      </c>
      <c r="E2289" s="62">
        <v>38</v>
      </c>
      <c r="F2289" s="4">
        <v>41353</v>
      </c>
      <c r="G2289" s="5">
        <v>38</v>
      </c>
      <c r="H2289" s="22">
        <v>82</v>
      </c>
      <c r="I2289" s="126">
        <f>INDEX('TOL2008'!B:B,MATCH(A2289,'TOL2008'!A:A,0))</f>
        <v>52291</v>
      </c>
      <c r="J2289" s="126" t="str">
        <f>INDEX(Pääluokka!$H$2:$H$100,MATCH(VALUE(LEFT(Taulukko1[[#This Row],[TOL2008]],2)),Pääluokka!$G$2:$G$100,0))</f>
        <v>Kuljetus ja varastointi</v>
      </c>
      <c r="K2289" s="126" t="str">
        <f>INDEX(Pääluokka!$I$2:$I$100,MATCH(VALUE(LEFT(Taulukko1[[#This Row],[TOL2008]],2)),Pääluokka!$G$2:$G$100,0))</f>
        <v>Palvelualat (G-N, R, S)</v>
      </c>
      <c r="L2289" s="41">
        <f t="shared" si="350"/>
        <v>36</v>
      </c>
      <c r="M2289" s="43">
        <f t="shared" si="351"/>
        <v>41317</v>
      </c>
      <c r="N2289" s="43">
        <f t="shared" si="352"/>
        <v>41353</v>
      </c>
      <c r="O2289" s="43">
        <f t="shared" si="353"/>
        <v>41306</v>
      </c>
      <c r="P2289" s="43">
        <f t="shared" si="354"/>
        <v>41334</v>
      </c>
      <c r="Q2289" s="41">
        <f t="shared" si="355"/>
        <v>2013</v>
      </c>
      <c r="R2289" s="41">
        <f t="shared" si="356"/>
        <v>2013</v>
      </c>
      <c r="S2289" s="43" t="str">
        <f>YEAR(Taulukko1[[#This Row],[Alku KK]])&amp;"Q"&amp;ROUNDDOWN((MONTH(Taulukko1[[#This Row],[Alku KK]])-1)/3+1,0)</f>
        <v>2013Q1</v>
      </c>
      <c r="T2289" s="43" t="str">
        <f>YEAR(Taulukko1[[#This Row],[Loppu KK]])&amp;"Q"&amp;ROUNDDOWN((MONTH(Taulukko1[[#This Row],[Loppu KK]])-1)/3+1,0)</f>
        <v>2013Q1</v>
      </c>
      <c r="U2289" s="66">
        <f>IF(COUNT(Taulukko1[[#This Row],[Neuvottelujen alaiset ]])=1,Taulukko1[[#This Row],[Neuvottelujen alaiset ]],Taulukko1[[#This Row],[Vähennystarve]])</f>
        <v>82</v>
      </c>
      <c r="V2289" s="44">
        <f t="shared" si="357"/>
        <v>0.46341463414634149</v>
      </c>
      <c r="W2289" s="44">
        <f t="shared" si="358"/>
        <v>0.46341463414634149</v>
      </c>
      <c r="X2289" s="44">
        <f t="shared" si="359"/>
        <v>1</v>
      </c>
      <c r="Y2289" s="90" t="b">
        <f>AND(MONTH(Taulukko1[[#This Row],[Alku PVM]] )=6,DAY(Taulukko1[[#This Row],[Alku PVM]] )&gt;19)</f>
        <v>0</v>
      </c>
      <c r="Z2289" s="90" t="b">
        <f>AND(MONTH(Taulukko1[[#This Row],[Loppu PVM]] )=6,DAY(Taulukko1[[#This Row],[Loppu PVM]] )&gt;19)</f>
        <v>0</v>
      </c>
      <c r="AA2289" s="90" t="b">
        <f>OR(MONTH(Taulukko1[[#This Row],[Alku PVM]] )&lt;=5,AND(MONTH(Taulukko1[[#This Row],[Alku PVM]] )=6,DAY(Taulukko1[[#This Row],[Alku PVM]] )&lt;20))</f>
        <v>1</v>
      </c>
      <c r="AB2289" s="90" t="b">
        <f>OR(MONTH(Taulukko1[[#This Row],[Loppu PVM]])&lt;=5,AND(MONTH(Taulukko1[[#This Row],[Loppu PVM]] )=6,DAY(Taulukko1[[#This Row],[Loppu PVM]])&lt;20))</f>
        <v>1</v>
      </c>
      <c r="AC2289" s="90" t="b">
        <f>OR(MONTH(Taulukko1[[#This Row],[Alku PVM]] )&lt;=3,AND(MONTH(Taulukko1[[#This Row],[Alku PVM]] )=3))</f>
        <v>1</v>
      </c>
      <c r="AD2289" s="90" t="b">
        <f>OR(MONTH(Taulukko1[[#This Row],[Loppu PVM]] )&lt;=3,AND(MONTH(Taulukko1[[#This Row],[Loppu PVM]] )=3))</f>
        <v>1</v>
      </c>
      <c r="AE2289" s="90" t="b">
        <f>OR(MONTH(Taulukko1[[#This Row],[Alku PVM]] )&lt;=9,AND(MONTH(Taulukko1[[#This Row],[Alku PVM]] )=9))</f>
        <v>1</v>
      </c>
      <c r="AF2289" s="90" t="b">
        <f>OR(MONTH(Taulukko1[[#This Row],[Loppu PVM]])&lt;=9,AND(MONTH(Taulukko1[[#This Row],[Loppu PVM]] )=9))</f>
        <v>1</v>
      </c>
      <c r="AG2289" s="90" t="b">
        <f>OR(MONTH(Taulukko1[[#This Row],[Alku PVM]] )&lt;=6,AND(MONTH(Taulukko1[[#This Row],[Alku PVM]] )=6))</f>
        <v>1</v>
      </c>
      <c r="AH2289" s="90" t="b">
        <f>OR(MONTH(Taulukko1[[#This Row],[Loppu PVM]])&lt;=6,AND(MONTH(Taulukko1[[#This Row],[Loppu PVM]] )=6))</f>
        <v>1</v>
      </c>
    </row>
    <row r="2290" spans="1:34" ht="12.75" customHeight="1">
      <c r="A2290" t="s">
        <v>1053</v>
      </c>
      <c r="B2290" s="23">
        <v>41317</v>
      </c>
      <c r="C2290" t="s">
        <v>87</v>
      </c>
      <c r="F2290" s="4">
        <v>41386</v>
      </c>
      <c r="G2290" s="5">
        <v>29</v>
      </c>
      <c r="H2290" s="22">
        <v>35</v>
      </c>
      <c r="I2290" s="126">
        <f>INDEX('TOL2008'!B:B,MATCH(A2290,'TOL2008'!A:A,0))</f>
        <v>15110</v>
      </c>
      <c r="J2290" s="126" t="str">
        <f>INDEX(Pääluokka!$H$2:$H$100,MATCH(VALUE(LEFT(Taulukko1[[#This Row],[TOL2008]],2)),Pääluokka!$G$2:$G$100,0))</f>
        <v>Teollisuus</v>
      </c>
      <c r="K2290" s="126" t="str">
        <f>INDEX(Pääluokka!$I$2:$I$100,MATCH(VALUE(LEFT(Taulukko1[[#This Row],[TOL2008]],2)),Pääluokka!$G$2:$G$100,0))</f>
        <v>Teollisuus (C-E)</v>
      </c>
      <c r="L2290" s="41">
        <f t="shared" si="350"/>
        <v>69</v>
      </c>
      <c r="M2290" s="43">
        <f t="shared" si="351"/>
        <v>41317</v>
      </c>
      <c r="N2290" s="43">
        <f t="shared" si="352"/>
        <v>41386</v>
      </c>
      <c r="O2290" s="43">
        <f t="shared" si="353"/>
        <v>41306</v>
      </c>
      <c r="P2290" s="43">
        <f t="shared" si="354"/>
        <v>41365</v>
      </c>
      <c r="Q2290" s="41">
        <f t="shared" si="355"/>
        <v>2013</v>
      </c>
      <c r="R2290" s="41">
        <f t="shared" si="356"/>
        <v>2013</v>
      </c>
      <c r="S2290" s="43" t="str">
        <f>YEAR(Taulukko1[[#This Row],[Alku KK]])&amp;"Q"&amp;ROUNDDOWN((MONTH(Taulukko1[[#This Row],[Alku KK]])-1)/3+1,0)</f>
        <v>2013Q1</v>
      </c>
      <c r="T2290" s="43" t="str">
        <f>YEAR(Taulukko1[[#This Row],[Loppu KK]])&amp;"Q"&amp;ROUNDDOWN((MONTH(Taulukko1[[#This Row],[Loppu KK]])-1)/3+1,0)</f>
        <v>2013Q2</v>
      </c>
      <c r="U2290" s="66">
        <f>IF(COUNT(Taulukko1[[#This Row],[Neuvottelujen alaiset ]])=1,Taulukko1[[#This Row],[Neuvottelujen alaiset ]],Taulukko1[[#This Row],[Vähennystarve]])</f>
        <v>35</v>
      </c>
      <c r="V2290" s="44" t="str">
        <f t="shared" si="357"/>
        <v>NA</v>
      </c>
      <c r="W2290" s="44">
        <f t="shared" si="358"/>
        <v>0.82857142857142863</v>
      </c>
      <c r="X2290" s="44" t="str">
        <f t="shared" si="359"/>
        <v>NA</v>
      </c>
      <c r="Y2290" s="90" t="b">
        <f>AND(MONTH(Taulukko1[[#This Row],[Alku PVM]] )=6,DAY(Taulukko1[[#This Row],[Alku PVM]] )&gt;19)</f>
        <v>0</v>
      </c>
      <c r="Z2290" s="90" t="b">
        <f>AND(MONTH(Taulukko1[[#This Row],[Loppu PVM]] )=6,DAY(Taulukko1[[#This Row],[Loppu PVM]] )&gt;19)</f>
        <v>0</v>
      </c>
      <c r="AA2290" s="90" t="b">
        <f>OR(MONTH(Taulukko1[[#This Row],[Alku PVM]] )&lt;=5,AND(MONTH(Taulukko1[[#This Row],[Alku PVM]] )=6,DAY(Taulukko1[[#This Row],[Alku PVM]] )&lt;20))</f>
        <v>1</v>
      </c>
      <c r="AB2290" s="90" t="b">
        <f>OR(MONTH(Taulukko1[[#This Row],[Loppu PVM]])&lt;=5,AND(MONTH(Taulukko1[[#This Row],[Loppu PVM]] )=6,DAY(Taulukko1[[#This Row],[Loppu PVM]])&lt;20))</f>
        <v>1</v>
      </c>
      <c r="AC2290" s="90" t="b">
        <f>OR(MONTH(Taulukko1[[#This Row],[Alku PVM]] )&lt;=3,AND(MONTH(Taulukko1[[#This Row],[Alku PVM]] )=3))</f>
        <v>1</v>
      </c>
      <c r="AD2290" s="90" t="b">
        <f>OR(MONTH(Taulukko1[[#This Row],[Loppu PVM]] )&lt;=3,AND(MONTH(Taulukko1[[#This Row],[Loppu PVM]] )=3))</f>
        <v>0</v>
      </c>
      <c r="AE2290" s="90" t="b">
        <f>OR(MONTH(Taulukko1[[#This Row],[Alku PVM]] )&lt;=9,AND(MONTH(Taulukko1[[#This Row],[Alku PVM]] )=9))</f>
        <v>1</v>
      </c>
      <c r="AF2290" s="90" t="b">
        <f>OR(MONTH(Taulukko1[[#This Row],[Loppu PVM]])&lt;=9,AND(MONTH(Taulukko1[[#This Row],[Loppu PVM]] )=9))</f>
        <v>1</v>
      </c>
      <c r="AG2290" s="90" t="b">
        <f>OR(MONTH(Taulukko1[[#This Row],[Alku PVM]] )&lt;=6,AND(MONTH(Taulukko1[[#This Row],[Alku PVM]] )=6))</f>
        <v>1</v>
      </c>
      <c r="AH2290" s="90" t="b">
        <f>OR(MONTH(Taulukko1[[#This Row],[Loppu PVM]])&lt;=6,AND(MONTH(Taulukko1[[#This Row],[Loppu PVM]] )=6))</f>
        <v>1</v>
      </c>
    </row>
    <row r="2291" spans="1:34" ht="12.75" customHeight="1">
      <c r="A2291" t="s">
        <v>662</v>
      </c>
      <c r="B2291" s="23">
        <v>41318</v>
      </c>
      <c r="C2291" t="s">
        <v>1334</v>
      </c>
      <c r="E2291" s="62">
        <v>10</v>
      </c>
      <c r="F2291" s="4">
        <v>41373</v>
      </c>
      <c r="G2291" s="5">
        <v>4</v>
      </c>
      <c r="H2291" s="22">
        <v>10</v>
      </c>
      <c r="I2291" s="126">
        <f>INDEX('TOL2008'!B:B,MATCH(A2291,'TOL2008'!A:A,0))</f>
        <v>11010</v>
      </c>
      <c r="J2291" s="126" t="str">
        <f>INDEX(Pääluokka!$H$2:$H$100,MATCH(VALUE(LEFT(Taulukko1[[#This Row],[TOL2008]],2)),Pääluokka!$G$2:$G$100,0))</f>
        <v>Teollisuus</v>
      </c>
      <c r="K2291" s="126" t="str">
        <f>INDEX(Pääluokka!$I$2:$I$100,MATCH(VALUE(LEFT(Taulukko1[[#This Row],[TOL2008]],2)),Pääluokka!$G$2:$G$100,0))</f>
        <v>Teollisuus (C-E)</v>
      </c>
      <c r="L2291" s="41">
        <f t="shared" si="350"/>
        <v>55</v>
      </c>
      <c r="M2291" s="43">
        <f t="shared" si="351"/>
        <v>41318</v>
      </c>
      <c r="N2291" s="43">
        <f t="shared" si="352"/>
        <v>41373</v>
      </c>
      <c r="O2291" s="43">
        <f t="shared" si="353"/>
        <v>41306</v>
      </c>
      <c r="P2291" s="43">
        <f t="shared" si="354"/>
        <v>41365</v>
      </c>
      <c r="Q2291" s="41">
        <f t="shared" si="355"/>
        <v>2013</v>
      </c>
      <c r="R2291" s="41">
        <f t="shared" si="356"/>
        <v>2013</v>
      </c>
      <c r="S2291" s="43" t="str">
        <f>YEAR(Taulukko1[[#This Row],[Alku KK]])&amp;"Q"&amp;ROUNDDOWN((MONTH(Taulukko1[[#This Row],[Alku KK]])-1)/3+1,0)</f>
        <v>2013Q1</v>
      </c>
      <c r="T2291" s="43" t="str">
        <f>YEAR(Taulukko1[[#This Row],[Loppu KK]])&amp;"Q"&amp;ROUNDDOWN((MONTH(Taulukko1[[#This Row],[Loppu KK]])-1)/3+1,0)</f>
        <v>2013Q2</v>
      </c>
      <c r="U2291" s="66">
        <f>IF(COUNT(Taulukko1[[#This Row],[Neuvottelujen alaiset ]])=1,Taulukko1[[#This Row],[Neuvottelujen alaiset ]],Taulukko1[[#This Row],[Vähennystarve]])</f>
        <v>10</v>
      </c>
      <c r="V2291" s="44">
        <f t="shared" si="357"/>
        <v>1</v>
      </c>
      <c r="W2291" s="44">
        <f t="shared" si="358"/>
        <v>0.4</v>
      </c>
      <c r="X2291" s="44">
        <f t="shared" si="359"/>
        <v>0.4</v>
      </c>
      <c r="Y2291" s="90" t="b">
        <f>AND(MONTH(Taulukko1[[#This Row],[Alku PVM]] )=6,DAY(Taulukko1[[#This Row],[Alku PVM]] )&gt;19)</f>
        <v>0</v>
      </c>
      <c r="Z2291" s="90" t="b">
        <f>AND(MONTH(Taulukko1[[#This Row],[Loppu PVM]] )=6,DAY(Taulukko1[[#This Row],[Loppu PVM]] )&gt;19)</f>
        <v>0</v>
      </c>
      <c r="AA2291" s="90" t="b">
        <f>OR(MONTH(Taulukko1[[#This Row],[Alku PVM]] )&lt;=5,AND(MONTH(Taulukko1[[#This Row],[Alku PVM]] )=6,DAY(Taulukko1[[#This Row],[Alku PVM]] )&lt;20))</f>
        <v>1</v>
      </c>
      <c r="AB2291" s="90" t="b">
        <f>OR(MONTH(Taulukko1[[#This Row],[Loppu PVM]])&lt;=5,AND(MONTH(Taulukko1[[#This Row],[Loppu PVM]] )=6,DAY(Taulukko1[[#This Row],[Loppu PVM]])&lt;20))</f>
        <v>1</v>
      </c>
      <c r="AC2291" s="90" t="b">
        <f>OR(MONTH(Taulukko1[[#This Row],[Alku PVM]] )&lt;=3,AND(MONTH(Taulukko1[[#This Row],[Alku PVM]] )=3))</f>
        <v>1</v>
      </c>
      <c r="AD2291" s="90" t="b">
        <f>OR(MONTH(Taulukko1[[#This Row],[Loppu PVM]] )&lt;=3,AND(MONTH(Taulukko1[[#This Row],[Loppu PVM]] )=3))</f>
        <v>0</v>
      </c>
      <c r="AE2291" s="90" t="b">
        <f>OR(MONTH(Taulukko1[[#This Row],[Alku PVM]] )&lt;=9,AND(MONTH(Taulukko1[[#This Row],[Alku PVM]] )=9))</f>
        <v>1</v>
      </c>
      <c r="AF2291" s="90" t="b">
        <f>OR(MONTH(Taulukko1[[#This Row],[Loppu PVM]])&lt;=9,AND(MONTH(Taulukko1[[#This Row],[Loppu PVM]] )=9))</f>
        <v>1</v>
      </c>
      <c r="AG2291" s="90" t="b">
        <f>OR(MONTH(Taulukko1[[#This Row],[Alku PVM]] )&lt;=6,AND(MONTH(Taulukko1[[#This Row],[Alku PVM]] )=6))</f>
        <v>1</v>
      </c>
      <c r="AH2291" s="90" t="b">
        <f>OR(MONTH(Taulukko1[[#This Row],[Loppu PVM]])&lt;=6,AND(MONTH(Taulukko1[[#This Row],[Loppu PVM]] )=6))</f>
        <v>1</v>
      </c>
    </row>
    <row r="2292" spans="1:34" ht="12.75" customHeight="1">
      <c r="A2292" t="s">
        <v>453</v>
      </c>
      <c r="B2292" s="23">
        <v>41319</v>
      </c>
      <c r="C2292" t="s">
        <v>1141</v>
      </c>
      <c r="E2292" s="62">
        <v>9</v>
      </c>
      <c r="F2292" s="4">
        <v>41360</v>
      </c>
      <c r="G2292" s="5">
        <v>6</v>
      </c>
      <c r="H2292" s="22">
        <v>29</v>
      </c>
      <c r="I2292" s="126">
        <f>INDEX('TOL2008'!B:B,MATCH(A2292,'TOL2008'!A:A,0))</f>
        <v>52291</v>
      </c>
      <c r="J2292" s="126" t="str">
        <f>INDEX(Pääluokka!$H$2:$H$100,MATCH(VALUE(LEFT(Taulukko1[[#This Row],[TOL2008]],2)),Pääluokka!$G$2:$G$100,0))</f>
        <v>Kuljetus ja varastointi</v>
      </c>
      <c r="K2292" s="126" t="str">
        <f>INDEX(Pääluokka!$I$2:$I$100,MATCH(VALUE(LEFT(Taulukko1[[#This Row],[TOL2008]],2)),Pääluokka!$G$2:$G$100,0))</f>
        <v>Palvelualat (G-N, R, S)</v>
      </c>
      <c r="L2292" s="41">
        <f t="shared" si="350"/>
        <v>41</v>
      </c>
      <c r="M2292" s="43">
        <f t="shared" si="351"/>
        <v>41319</v>
      </c>
      <c r="N2292" s="43">
        <f t="shared" si="352"/>
        <v>41360</v>
      </c>
      <c r="O2292" s="43">
        <f t="shared" si="353"/>
        <v>41306</v>
      </c>
      <c r="P2292" s="43">
        <f t="shared" si="354"/>
        <v>41334</v>
      </c>
      <c r="Q2292" s="41">
        <f t="shared" si="355"/>
        <v>2013</v>
      </c>
      <c r="R2292" s="41">
        <f t="shared" si="356"/>
        <v>2013</v>
      </c>
      <c r="S2292" s="43" t="str">
        <f>YEAR(Taulukko1[[#This Row],[Alku KK]])&amp;"Q"&amp;ROUNDDOWN((MONTH(Taulukko1[[#This Row],[Alku KK]])-1)/3+1,0)</f>
        <v>2013Q1</v>
      </c>
      <c r="T2292" s="43" t="str">
        <f>YEAR(Taulukko1[[#This Row],[Loppu KK]])&amp;"Q"&amp;ROUNDDOWN((MONTH(Taulukko1[[#This Row],[Loppu KK]])-1)/3+1,0)</f>
        <v>2013Q1</v>
      </c>
      <c r="U2292" s="66">
        <f>IF(COUNT(Taulukko1[[#This Row],[Neuvottelujen alaiset ]])=1,Taulukko1[[#This Row],[Neuvottelujen alaiset ]],Taulukko1[[#This Row],[Vähennystarve]])</f>
        <v>29</v>
      </c>
      <c r="V2292" s="44">
        <f t="shared" si="357"/>
        <v>0.31034482758620691</v>
      </c>
      <c r="W2292" s="44">
        <f t="shared" si="358"/>
        <v>0.20689655172413793</v>
      </c>
      <c r="X2292" s="44">
        <f t="shared" si="359"/>
        <v>0.66666666666666663</v>
      </c>
      <c r="Y2292" s="90" t="b">
        <f>AND(MONTH(Taulukko1[[#This Row],[Alku PVM]] )=6,DAY(Taulukko1[[#This Row],[Alku PVM]] )&gt;19)</f>
        <v>0</v>
      </c>
      <c r="Z2292" s="90" t="b">
        <f>AND(MONTH(Taulukko1[[#This Row],[Loppu PVM]] )=6,DAY(Taulukko1[[#This Row],[Loppu PVM]] )&gt;19)</f>
        <v>0</v>
      </c>
      <c r="AA2292" s="90" t="b">
        <f>OR(MONTH(Taulukko1[[#This Row],[Alku PVM]] )&lt;=5,AND(MONTH(Taulukko1[[#This Row],[Alku PVM]] )=6,DAY(Taulukko1[[#This Row],[Alku PVM]] )&lt;20))</f>
        <v>1</v>
      </c>
      <c r="AB2292" s="90" t="b">
        <f>OR(MONTH(Taulukko1[[#This Row],[Loppu PVM]])&lt;=5,AND(MONTH(Taulukko1[[#This Row],[Loppu PVM]] )=6,DAY(Taulukko1[[#This Row],[Loppu PVM]])&lt;20))</f>
        <v>1</v>
      </c>
      <c r="AC2292" s="90" t="b">
        <f>OR(MONTH(Taulukko1[[#This Row],[Alku PVM]] )&lt;=3,AND(MONTH(Taulukko1[[#This Row],[Alku PVM]] )=3))</f>
        <v>1</v>
      </c>
      <c r="AD2292" s="90" t="b">
        <f>OR(MONTH(Taulukko1[[#This Row],[Loppu PVM]] )&lt;=3,AND(MONTH(Taulukko1[[#This Row],[Loppu PVM]] )=3))</f>
        <v>1</v>
      </c>
      <c r="AE2292" s="90" t="b">
        <f>OR(MONTH(Taulukko1[[#This Row],[Alku PVM]] )&lt;=9,AND(MONTH(Taulukko1[[#This Row],[Alku PVM]] )=9))</f>
        <v>1</v>
      </c>
      <c r="AF2292" s="90" t="b">
        <f>OR(MONTH(Taulukko1[[#This Row],[Loppu PVM]])&lt;=9,AND(MONTH(Taulukko1[[#This Row],[Loppu PVM]] )=9))</f>
        <v>1</v>
      </c>
      <c r="AG2292" s="90" t="b">
        <f>OR(MONTH(Taulukko1[[#This Row],[Alku PVM]] )&lt;=6,AND(MONTH(Taulukko1[[#This Row],[Alku PVM]] )=6))</f>
        <v>1</v>
      </c>
      <c r="AH2292" s="90" t="b">
        <f>OR(MONTH(Taulukko1[[#This Row],[Loppu PVM]])&lt;=6,AND(MONTH(Taulukko1[[#This Row],[Loppu PVM]] )=6))</f>
        <v>1</v>
      </c>
    </row>
    <row r="2293" spans="1:34" ht="12.75" customHeight="1">
      <c r="A2293" t="s">
        <v>1093</v>
      </c>
      <c r="B2293" s="23">
        <v>41323</v>
      </c>
      <c r="C2293" t="s">
        <v>1094</v>
      </c>
      <c r="F2293" s="4">
        <v>41449</v>
      </c>
      <c r="G2293" s="5"/>
      <c r="H2293" s="22">
        <v>120</v>
      </c>
      <c r="I2293" s="126">
        <f>INDEX('TOL2008'!B:B,MATCH(A2293,'TOL2008'!A:A,0))</f>
        <v>18120</v>
      </c>
      <c r="J2293" s="126" t="str">
        <f>INDEX(Pääluokka!$H$2:$H$100,MATCH(VALUE(LEFT(Taulukko1[[#This Row],[TOL2008]],2)),Pääluokka!$G$2:$G$100,0))</f>
        <v>Teollisuus</v>
      </c>
      <c r="K2293" s="126" t="str">
        <f>INDEX(Pääluokka!$I$2:$I$100,MATCH(VALUE(LEFT(Taulukko1[[#This Row],[TOL2008]],2)),Pääluokka!$G$2:$G$100,0))</f>
        <v>Teollisuus (C-E)</v>
      </c>
      <c r="L2293" s="41">
        <f t="shared" si="350"/>
        <v>126</v>
      </c>
      <c r="M2293" s="43">
        <f t="shared" si="351"/>
        <v>41323</v>
      </c>
      <c r="N2293" s="43">
        <f t="shared" si="352"/>
        <v>41449</v>
      </c>
      <c r="O2293" s="43">
        <f t="shared" si="353"/>
        <v>41306</v>
      </c>
      <c r="P2293" s="43">
        <f t="shared" si="354"/>
        <v>41426</v>
      </c>
      <c r="Q2293" s="41">
        <f t="shared" si="355"/>
        <v>2013</v>
      </c>
      <c r="R2293" s="41">
        <f t="shared" si="356"/>
        <v>2013</v>
      </c>
      <c r="S2293" s="43" t="str">
        <f>YEAR(Taulukko1[[#This Row],[Alku KK]])&amp;"Q"&amp;ROUNDDOWN((MONTH(Taulukko1[[#This Row],[Alku KK]])-1)/3+1,0)</f>
        <v>2013Q1</v>
      </c>
      <c r="T2293" s="43" t="str">
        <f>YEAR(Taulukko1[[#This Row],[Loppu KK]])&amp;"Q"&amp;ROUNDDOWN((MONTH(Taulukko1[[#This Row],[Loppu KK]])-1)/3+1,0)</f>
        <v>2013Q2</v>
      </c>
      <c r="U2293" s="66">
        <f>IF(COUNT(Taulukko1[[#This Row],[Neuvottelujen alaiset ]])=1,Taulukko1[[#This Row],[Neuvottelujen alaiset ]],Taulukko1[[#This Row],[Vähennystarve]])</f>
        <v>120</v>
      </c>
      <c r="V2293" s="44" t="str">
        <f t="shared" si="357"/>
        <v>NA</v>
      </c>
      <c r="W2293" s="44" t="str">
        <f t="shared" si="358"/>
        <v>NA</v>
      </c>
      <c r="X2293" s="44" t="str">
        <f t="shared" si="359"/>
        <v>NA</v>
      </c>
      <c r="Y2293" s="90" t="b">
        <f>AND(MONTH(Taulukko1[[#This Row],[Alku PVM]] )=6,DAY(Taulukko1[[#This Row],[Alku PVM]] )&gt;19)</f>
        <v>0</v>
      </c>
      <c r="Z2293" s="90" t="b">
        <f>AND(MONTH(Taulukko1[[#This Row],[Loppu PVM]] )=6,DAY(Taulukko1[[#This Row],[Loppu PVM]] )&gt;19)</f>
        <v>1</v>
      </c>
      <c r="AA2293" s="90" t="b">
        <f>OR(MONTH(Taulukko1[[#This Row],[Alku PVM]] )&lt;=5,AND(MONTH(Taulukko1[[#This Row],[Alku PVM]] )=6,DAY(Taulukko1[[#This Row],[Alku PVM]] )&lt;20))</f>
        <v>1</v>
      </c>
      <c r="AB2293" s="90" t="b">
        <f>OR(MONTH(Taulukko1[[#This Row],[Loppu PVM]])&lt;=5,AND(MONTH(Taulukko1[[#This Row],[Loppu PVM]] )=6,DAY(Taulukko1[[#This Row],[Loppu PVM]])&lt;20))</f>
        <v>0</v>
      </c>
      <c r="AC2293" s="90" t="b">
        <f>OR(MONTH(Taulukko1[[#This Row],[Alku PVM]] )&lt;=3,AND(MONTH(Taulukko1[[#This Row],[Alku PVM]] )=3))</f>
        <v>1</v>
      </c>
      <c r="AD2293" s="90" t="b">
        <f>OR(MONTH(Taulukko1[[#This Row],[Loppu PVM]] )&lt;=3,AND(MONTH(Taulukko1[[#This Row],[Loppu PVM]] )=3))</f>
        <v>0</v>
      </c>
      <c r="AE2293" s="90" t="b">
        <f>OR(MONTH(Taulukko1[[#This Row],[Alku PVM]] )&lt;=9,AND(MONTH(Taulukko1[[#This Row],[Alku PVM]] )=9))</f>
        <v>1</v>
      </c>
      <c r="AF2293" s="90" t="b">
        <f>OR(MONTH(Taulukko1[[#This Row],[Loppu PVM]])&lt;=9,AND(MONTH(Taulukko1[[#This Row],[Loppu PVM]] )=9))</f>
        <v>1</v>
      </c>
      <c r="AG2293" s="90" t="b">
        <f>OR(MONTH(Taulukko1[[#This Row],[Alku PVM]] )&lt;=6,AND(MONTH(Taulukko1[[#This Row],[Alku PVM]] )=6))</f>
        <v>1</v>
      </c>
      <c r="AH2293" s="90" t="b">
        <f>OR(MONTH(Taulukko1[[#This Row],[Loppu PVM]])&lt;=6,AND(MONTH(Taulukko1[[#This Row],[Loppu PVM]] )=6))</f>
        <v>1</v>
      </c>
    </row>
    <row r="2294" spans="1:34" ht="12.75" customHeight="1">
      <c r="A2294" t="s">
        <v>565</v>
      </c>
      <c r="B2294" s="23">
        <v>41324</v>
      </c>
      <c r="C2294" t="s">
        <v>1257</v>
      </c>
      <c r="E2294" s="62">
        <v>9</v>
      </c>
      <c r="F2294" s="4">
        <v>41368</v>
      </c>
      <c r="G2294" s="5">
        <v>8</v>
      </c>
      <c r="H2294" s="22">
        <v>9</v>
      </c>
      <c r="I2294" s="126">
        <f>INDEX('TOL2008'!B:B,MATCH(A2294,'TOL2008'!A:A,0))</f>
        <v>72193</v>
      </c>
      <c r="J2294" s="126" t="str">
        <f>INDEX(Pääluokka!$H$2:$H$100,MATCH(VALUE(LEFT(Taulukko1[[#This Row],[TOL2008]],2)),Pääluokka!$G$2:$G$100,0))</f>
        <v>Ammatillinen, tieteellinen ja tekninen toiminta</v>
      </c>
      <c r="K2294" s="126" t="str">
        <f>INDEX(Pääluokka!$I$2:$I$100,MATCH(VALUE(LEFT(Taulukko1[[#This Row],[TOL2008]],2)),Pääluokka!$G$2:$G$100,0))</f>
        <v>Palvelualat (G-N, R, S)</v>
      </c>
      <c r="L2294" s="41">
        <f t="shared" si="350"/>
        <v>44</v>
      </c>
      <c r="M2294" s="43">
        <f t="shared" si="351"/>
        <v>41324</v>
      </c>
      <c r="N2294" s="43">
        <f t="shared" si="352"/>
        <v>41368</v>
      </c>
      <c r="O2294" s="43">
        <f t="shared" si="353"/>
        <v>41306</v>
      </c>
      <c r="P2294" s="43">
        <f t="shared" si="354"/>
        <v>41365</v>
      </c>
      <c r="Q2294" s="41">
        <f t="shared" si="355"/>
        <v>2013</v>
      </c>
      <c r="R2294" s="41">
        <f t="shared" si="356"/>
        <v>2013</v>
      </c>
      <c r="S2294" s="43" t="str">
        <f>YEAR(Taulukko1[[#This Row],[Alku KK]])&amp;"Q"&amp;ROUNDDOWN((MONTH(Taulukko1[[#This Row],[Alku KK]])-1)/3+1,0)</f>
        <v>2013Q1</v>
      </c>
      <c r="T2294" s="43" t="str">
        <f>YEAR(Taulukko1[[#This Row],[Loppu KK]])&amp;"Q"&amp;ROUNDDOWN((MONTH(Taulukko1[[#This Row],[Loppu KK]])-1)/3+1,0)</f>
        <v>2013Q2</v>
      </c>
      <c r="U2294" s="66">
        <f>IF(COUNT(Taulukko1[[#This Row],[Neuvottelujen alaiset ]])=1,Taulukko1[[#This Row],[Neuvottelujen alaiset ]],Taulukko1[[#This Row],[Vähennystarve]])</f>
        <v>9</v>
      </c>
      <c r="V2294" s="44">
        <f t="shared" si="357"/>
        <v>1</v>
      </c>
      <c r="W2294" s="44">
        <f t="shared" si="358"/>
        <v>0.88888888888888884</v>
      </c>
      <c r="X2294" s="44">
        <f t="shared" si="359"/>
        <v>0.88888888888888884</v>
      </c>
      <c r="Y2294" s="90" t="b">
        <f>AND(MONTH(Taulukko1[[#This Row],[Alku PVM]] )=6,DAY(Taulukko1[[#This Row],[Alku PVM]] )&gt;19)</f>
        <v>0</v>
      </c>
      <c r="Z2294" s="90" t="b">
        <f>AND(MONTH(Taulukko1[[#This Row],[Loppu PVM]] )=6,DAY(Taulukko1[[#This Row],[Loppu PVM]] )&gt;19)</f>
        <v>0</v>
      </c>
      <c r="AA2294" s="90" t="b">
        <f>OR(MONTH(Taulukko1[[#This Row],[Alku PVM]] )&lt;=5,AND(MONTH(Taulukko1[[#This Row],[Alku PVM]] )=6,DAY(Taulukko1[[#This Row],[Alku PVM]] )&lt;20))</f>
        <v>1</v>
      </c>
      <c r="AB2294" s="90" t="b">
        <f>OR(MONTH(Taulukko1[[#This Row],[Loppu PVM]])&lt;=5,AND(MONTH(Taulukko1[[#This Row],[Loppu PVM]] )=6,DAY(Taulukko1[[#This Row],[Loppu PVM]])&lt;20))</f>
        <v>1</v>
      </c>
      <c r="AC2294" s="90" t="b">
        <f>OR(MONTH(Taulukko1[[#This Row],[Alku PVM]] )&lt;=3,AND(MONTH(Taulukko1[[#This Row],[Alku PVM]] )=3))</f>
        <v>1</v>
      </c>
      <c r="AD2294" s="90" t="b">
        <f>OR(MONTH(Taulukko1[[#This Row],[Loppu PVM]] )&lt;=3,AND(MONTH(Taulukko1[[#This Row],[Loppu PVM]] )=3))</f>
        <v>0</v>
      </c>
      <c r="AE2294" s="90" t="b">
        <f>OR(MONTH(Taulukko1[[#This Row],[Alku PVM]] )&lt;=9,AND(MONTH(Taulukko1[[#This Row],[Alku PVM]] )=9))</f>
        <v>1</v>
      </c>
      <c r="AF2294" s="90" t="b">
        <f>OR(MONTH(Taulukko1[[#This Row],[Loppu PVM]])&lt;=9,AND(MONTH(Taulukko1[[#This Row],[Loppu PVM]] )=9))</f>
        <v>1</v>
      </c>
      <c r="AG2294" s="90" t="b">
        <f>OR(MONTH(Taulukko1[[#This Row],[Alku PVM]] )&lt;=6,AND(MONTH(Taulukko1[[#This Row],[Alku PVM]] )=6))</f>
        <v>1</v>
      </c>
      <c r="AH2294" s="90" t="b">
        <f>OR(MONTH(Taulukko1[[#This Row],[Loppu PVM]])&lt;=6,AND(MONTH(Taulukko1[[#This Row],[Loppu PVM]] )=6))</f>
        <v>1</v>
      </c>
    </row>
    <row r="2295" spans="1:34" ht="12.75" customHeight="1">
      <c r="A2295" t="s">
        <v>852</v>
      </c>
      <c r="B2295" s="23">
        <v>41324</v>
      </c>
      <c r="C2295" t="s">
        <v>851</v>
      </c>
      <c r="D2295" s="5">
        <v>7</v>
      </c>
      <c r="F2295" s="4">
        <v>41440</v>
      </c>
      <c r="G2295" s="5">
        <v>10</v>
      </c>
      <c r="H2295" s="22">
        <v>60</v>
      </c>
      <c r="I2295" s="126">
        <f>INDEX('TOL2008'!B:B,MATCH(A2295,'TOL2008'!A:A,0))</f>
        <v>73111</v>
      </c>
      <c r="J2295" s="126" t="str">
        <f>INDEX(Pääluokka!$H$2:$H$100,MATCH(VALUE(LEFT(Taulukko1[[#This Row],[TOL2008]],2)),Pääluokka!$G$2:$G$100,0))</f>
        <v>Ammatillinen, tieteellinen ja tekninen toiminta</v>
      </c>
      <c r="K2295" s="126" t="str">
        <f>INDEX(Pääluokka!$I$2:$I$100,MATCH(VALUE(LEFT(Taulukko1[[#This Row],[TOL2008]],2)),Pääluokka!$G$2:$G$100,0))</f>
        <v>Palvelualat (G-N, R, S)</v>
      </c>
      <c r="L2295" s="41">
        <f t="shared" si="350"/>
        <v>116</v>
      </c>
      <c r="M2295" s="43">
        <f t="shared" si="351"/>
        <v>41324</v>
      </c>
      <c r="N2295" s="43">
        <f t="shared" si="352"/>
        <v>41440</v>
      </c>
      <c r="O2295" s="43">
        <f t="shared" si="353"/>
        <v>41306</v>
      </c>
      <c r="P2295" s="43">
        <f t="shared" si="354"/>
        <v>41426</v>
      </c>
      <c r="Q2295" s="41">
        <f t="shared" si="355"/>
        <v>2013</v>
      </c>
      <c r="R2295" s="41">
        <f t="shared" si="356"/>
        <v>2013</v>
      </c>
      <c r="S2295" s="43" t="str">
        <f>YEAR(Taulukko1[[#This Row],[Alku KK]])&amp;"Q"&amp;ROUNDDOWN((MONTH(Taulukko1[[#This Row],[Alku KK]])-1)/3+1,0)</f>
        <v>2013Q1</v>
      </c>
      <c r="T2295" s="43" t="str">
        <f>YEAR(Taulukko1[[#This Row],[Loppu KK]])&amp;"Q"&amp;ROUNDDOWN((MONTH(Taulukko1[[#This Row],[Loppu KK]])-1)/3+1,0)</f>
        <v>2013Q2</v>
      </c>
      <c r="U2295" s="66">
        <f>IF(COUNT(Taulukko1[[#This Row],[Neuvottelujen alaiset ]])=1,Taulukko1[[#This Row],[Neuvottelujen alaiset ]],Taulukko1[[#This Row],[Vähennystarve]])</f>
        <v>60</v>
      </c>
      <c r="V2295" s="44" t="str">
        <f t="shared" si="357"/>
        <v>NA</v>
      </c>
      <c r="W2295" s="44">
        <f t="shared" si="358"/>
        <v>0.16666666666666666</v>
      </c>
      <c r="X2295" s="44" t="str">
        <f t="shared" si="359"/>
        <v>NA</v>
      </c>
      <c r="Y2295" s="90" t="b">
        <f>AND(MONTH(Taulukko1[[#This Row],[Alku PVM]] )=6,DAY(Taulukko1[[#This Row],[Alku PVM]] )&gt;19)</f>
        <v>0</v>
      </c>
      <c r="Z2295" s="90" t="b">
        <f>AND(MONTH(Taulukko1[[#This Row],[Loppu PVM]] )=6,DAY(Taulukko1[[#This Row],[Loppu PVM]] )&gt;19)</f>
        <v>0</v>
      </c>
      <c r="AA2295" s="90" t="b">
        <f>OR(MONTH(Taulukko1[[#This Row],[Alku PVM]] )&lt;=5,AND(MONTH(Taulukko1[[#This Row],[Alku PVM]] )=6,DAY(Taulukko1[[#This Row],[Alku PVM]] )&lt;20))</f>
        <v>1</v>
      </c>
      <c r="AB2295" s="90" t="b">
        <f>OR(MONTH(Taulukko1[[#This Row],[Loppu PVM]])&lt;=5,AND(MONTH(Taulukko1[[#This Row],[Loppu PVM]] )=6,DAY(Taulukko1[[#This Row],[Loppu PVM]])&lt;20))</f>
        <v>1</v>
      </c>
      <c r="AC2295" s="90" t="b">
        <f>OR(MONTH(Taulukko1[[#This Row],[Alku PVM]] )&lt;=3,AND(MONTH(Taulukko1[[#This Row],[Alku PVM]] )=3))</f>
        <v>1</v>
      </c>
      <c r="AD2295" s="90" t="b">
        <f>OR(MONTH(Taulukko1[[#This Row],[Loppu PVM]] )&lt;=3,AND(MONTH(Taulukko1[[#This Row],[Loppu PVM]] )=3))</f>
        <v>0</v>
      </c>
      <c r="AE2295" s="90" t="b">
        <f>OR(MONTH(Taulukko1[[#This Row],[Alku PVM]] )&lt;=9,AND(MONTH(Taulukko1[[#This Row],[Alku PVM]] )=9))</f>
        <v>1</v>
      </c>
      <c r="AF2295" s="90" t="b">
        <f>OR(MONTH(Taulukko1[[#This Row],[Loppu PVM]])&lt;=9,AND(MONTH(Taulukko1[[#This Row],[Loppu PVM]] )=9))</f>
        <v>1</v>
      </c>
      <c r="AG2295" s="90" t="b">
        <f>OR(MONTH(Taulukko1[[#This Row],[Alku PVM]] )&lt;=6,AND(MONTH(Taulukko1[[#This Row],[Alku PVM]] )=6))</f>
        <v>1</v>
      </c>
      <c r="AH2295" s="90" t="b">
        <f>OR(MONTH(Taulukko1[[#This Row],[Loppu PVM]])&lt;=6,AND(MONTH(Taulukko1[[#This Row],[Loppu PVM]] )=6))</f>
        <v>1</v>
      </c>
    </row>
    <row r="2296" spans="1:34" ht="12.75" customHeight="1">
      <c r="A2296" t="s">
        <v>721</v>
      </c>
      <c r="B2296" s="23">
        <v>41324</v>
      </c>
      <c r="C2296" t="s">
        <v>720</v>
      </c>
      <c r="E2296" s="62">
        <v>9</v>
      </c>
      <c r="F2296" s="4">
        <v>41337</v>
      </c>
      <c r="G2296" s="5">
        <v>9</v>
      </c>
      <c r="H2296" s="22">
        <v>30</v>
      </c>
      <c r="I2296" s="126">
        <f>INDEX('TOL2008'!B:B,MATCH(A2296,'TOL2008'!A:A,0))</f>
        <v>72192</v>
      </c>
      <c r="J2296" s="126" t="str">
        <f>INDEX(Pääluokka!$H$2:$H$100,MATCH(VALUE(LEFT(Taulukko1[[#This Row],[TOL2008]],2)),Pääluokka!$G$2:$G$100,0))</f>
        <v>Ammatillinen, tieteellinen ja tekninen toiminta</v>
      </c>
      <c r="K2296" s="126" t="str">
        <f>INDEX(Pääluokka!$I$2:$I$100,MATCH(VALUE(LEFT(Taulukko1[[#This Row],[TOL2008]],2)),Pääluokka!$G$2:$G$100,0))</f>
        <v>Palvelualat (G-N, R, S)</v>
      </c>
      <c r="L2296" s="41">
        <f t="shared" si="350"/>
        <v>13</v>
      </c>
      <c r="M2296" s="43">
        <f t="shared" si="351"/>
        <v>41324</v>
      </c>
      <c r="N2296" s="43">
        <f t="shared" si="352"/>
        <v>41337</v>
      </c>
      <c r="O2296" s="43">
        <f t="shared" si="353"/>
        <v>41306</v>
      </c>
      <c r="P2296" s="43">
        <f t="shared" si="354"/>
        <v>41334</v>
      </c>
      <c r="Q2296" s="41">
        <f t="shared" si="355"/>
        <v>2013</v>
      </c>
      <c r="R2296" s="41">
        <f t="shared" si="356"/>
        <v>2013</v>
      </c>
      <c r="S2296" s="43" t="str">
        <f>YEAR(Taulukko1[[#This Row],[Alku KK]])&amp;"Q"&amp;ROUNDDOWN((MONTH(Taulukko1[[#This Row],[Alku KK]])-1)/3+1,0)</f>
        <v>2013Q1</v>
      </c>
      <c r="T2296" s="43" t="str">
        <f>YEAR(Taulukko1[[#This Row],[Loppu KK]])&amp;"Q"&amp;ROUNDDOWN((MONTH(Taulukko1[[#This Row],[Loppu KK]])-1)/3+1,0)</f>
        <v>2013Q1</v>
      </c>
      <c r="U2296" s="66">
        <f>IF(COUNT(Taulukko1[[#This Row],[Neuvottelujen alaiset ]])=1,Taulukko1[[#This Row],[Neuvottelujen alaiset ]],Taulukko1[[#This Row],[Vähennystarve]])</f>
        <v>30</v>
      </c>
      <c r="V2296" s="44">
        <f t="shared" si="357"/>
        <v>0.3</v>
      </c>
      <c r="W2296" s="44">
        <f t="shared" si="358"/>
        <v>0.3</v>
      </c>
      <c r="X2296" s="44">
        <f t="shared" si="359"/>
        <v>1</v>
      </c>
      <c r="Y2296" s="90" t="b">
        <f>AND(MONTH(Taulukko1[[#This Row],[Alku PVM]] )=6,DAY(Taulukko1[[#This Row],[Alku PVM]] )&gt;19)</f>
        <v>0</v>
      </c>
      <c r="Z2296" s="90" t="b">
        <f>AND(MONTH(Taulukko1[[#This Row],[Loppu PVM]] )=6,DAY(Taulukko1[[#This Row],[Loppu PVM]] )&gt;19)</f>
        <v>0</v>
      </c>
      <c r="AA2296" s="90" t="b">
        <f>OR(MONTH(Taulukko1[[#This Row],[Alku PVM]] )&lt;=5,AND(MONTH(Taulukko1[[#This Row],[Alku PVM]] )=6,DAY(Taulukko1[[#This Row],[Alku PVM]] )&lt;20))</f>
        <v>1</v>
      </c>
      <c r="AB2296" s="90" t="b">
        <f>OR(MONTH(Taulukko1[[#This Row],[Loppu PVM]])&lt;=5,AND(MONTH(Taulukko1[[#This Row],[Loppu PVM]] )=6,DAY(Taulukko1[[#This Row],[Loppu PVM]])&lt;20))</f>
        <v>1</v>
      </c>
      <c r="AC2296" s="90" t="b">
        <f>OR(MONTH(Taulukko1[[#This Row],[Alku PVM]] )&lt;=3,AND(MONTH(Taulukko1[[#This Row],[Alku PVM]] )=3))</f>
        <v>1</v>
      </c>
      <c r="AD2296" s="90" t="b">
        <f>OR(MONTH(Taulukko1[[#This Row],[Loppu PVM]] )&lt;=3,AND(MONTH(Taulukko1[[#This Row],[Loppu PVM]] )=3))</f>
        <v>1</v>
      </c>
      <c r="AE2296" s="90" t="b">
        <f>OR(MONTH(Taulukko1[[#This Row],[Alku PVM]] )&lt;=9,AND(MONTH(Taulukko1[[#This Row],[Alku PVM]] )=9))</f>
        <v>1</v>
      </c>
      <c r="AF2296" s="90" t="b">
        <f>OR(MONTH(Taulukko1[[#This Row],[Loppu PVM]])&lt;=9,AND(MONTH(Taulukko1[[#This Row],[Loppu PVM]] )=9))</f>
        <v>1</v>
      </c>
      <c r="AG2296" s="90" t="b">
        <f>OR(MONTH(Taulukko1[[#This Row],[Alku PVM]] )&lt;=6,AND(MONTH(Taulukko1[[#This Row],[Alku PVM]] )=6))</f>
        <v>1</v>
      </c>
      <c r="AH2296" s="90" t="b">
        <f>OR(MONTH(Taulukko1[[#This Row],[Loppu PVM]])&lt;=6,AND(MONTH(Taulukko1[[#This Row],[Loppu PVM]] )=6))</f>
        <v>1</v>
      </c>
    </row>
    <row r="2297" spans="1:34" ht="12.75" customHeight="1">
      <c r="A2297" t="s">
        <v>986</v>
      </c>
      <c r="B2297" s="23">
        <v>41325</v>
      </c>
      <c r="C2297" t="s">
        <v>985</v>
      </c>
      <c r="E2297" s="62">
        <v>35</v>
      </c>
      <c r="F2297" s="4">
        <v>41374</v>
      </c>
      <c r="G2297" s="5">
        <v>0</v>
      </c>
      <c r="H2297" s="22">
        <v>35</v>
      </c>
      <c r="I2297" s="126">
        <f>INDEX('TOL2008'!B:B,MATCH(A2297,'TOL2008'!A:A,0))</f>
        <v>22290</v>
      </c>
      <c r="J2297" s="126" t="str">
        <f>INDEX(Pääluokka!$H$2:$H$100,MATCH(VALUE(LEFT(Taulukko1[[#This Row],[TOL2008]],2)),Pääluokka!$G$2:$G$100,0))</f>
        <v>Teollisuus</v>
      </c>
      <c r="K2297" s="126" t="str">
        <f>INDEX(Pääluokka!$I$2:$I$100,MATCH(VALUE(LEFT(Taulukko1[[#This Row],[TOL2008]],2)),Pääluokka!$G$2:$G$100,0))</f>
        <v>Teollisuus (C-E)</v>
      </c>
      <c r="L2297" s="41">
        <f t="shared" si="350"/>
        <v>49</v>
      </c>
      <c r="M2297" s="43">
        <f t="shared" si="351"/>
        <v>41325</v>
      </c>
      <c r="N2297" s="43">
        <f t="shared" si="352"/>
        <v>41374</v>
      </c>
      <c r="O2297" s="43">
        <f t="shared" si="353"/>
        <v>41306</v>
      </c>
      <c r="P2297" s="43">
        <f t="shared" si="354"/>
        <v>41365</v>
      </c>
      <c r="Q2297" s="41">
        <f t="shared" si="355"/>
        <v>2013</v>
      </c>
      <c r="R2297" s="41">
        <f t="shared" si="356"/>
        <v>2013</v>
      </c>
      <c r="S2297" s="43" t="str">
        <f>YEAR(Taulukko1[[#This Row],[Alku KK]])&amp;"Q"&amp;ROUNDDOWN((MONTH(Taulukko1[[#This Row],[Alku KK]])-1)/3+1,0)</f>
        <v>2013Q1</v>
      </c>
      <c r="T2297" s="43" t="str">
        <f>YEAR(Taulukko1[[#This Row],[Loppu KK]])&amp;"Q"&amp;ROUNDDOWN((MONTH(Taulukko1[[#This Row],[Loppu KK]])-1)/3+1,0)</f>
        <v>2013Q2</v>
      </c>
      <c r="U2297" s="66">
        <f>IF(COUNT(Taulukko1[[#This Row],[Neuvottelujen alaiset ]])=1,Taulukko1[[#This Row],[Neuvottelujen alaiset ]],Taulukko1[[#This Row],[Vähennystarve]])</f>
        <v>35</v>
      </c>
      <c r="V2297" s="44">
        <f t="shared" si="357"/>
        <v>1</v>
      </c>
      <c r="W2297" s="44">
        <f t="shared" si="358"/>
        <v>0</v>
      </c>
      <c r="X2297" s="44">
        <f t="shared" si="359"/>
        <v>0</v>
      </c>
      <c r="Y2297" s="90" t="b">
        <f>AND(MONTH(Taulukko1[[#This Row],[Alku PVM]] )=6,DAY(Taulukko1[[#This Row],[Alku PVM]] )&gt;19)</f>
        <v>0</v>
      </c>
      <c r="Z2297" s="90" t="b">
        <f>AND(MONTH(Taulukko1[[#This Row],[Loppu PVM]] )=6,DAY(Taulukko1[[#This Row],[Loppu PVM]] )&gt;19)</f>
        <v>0</v>
      </c>
      <c r="AA2297" s="90" t="b">
        <f>OR(MONTH(Taulukko1[[#This Row],[Alku PVM]] )&lt;=5,AND(MONTH(Taulukko1[[#This Row],[Alku PVM]] )=6,DAY(Taulukko1[[#This Row],[Alku PVM]] )&lt;20))</f>
        <v>1</v>
      </c>
      <c r="AB2297" s="90" t="b">
        <f>OR(MONTH(Taulukko1[[#This Row],[Loppu PVM]])&lt;=5,AND(MONTH(Taulukko1[[#This Row],[Loppu PVM]] )=6,DAY(Taulukko1[[#This Row],[Loppu PVM]])&lt;20))</f>
        <v>1</v>
      </c>
      <c r="AC2297" s="90" t="b">
        <f>OR(MONTH(Taulukko1[[#This Row],[Alku PVM]] )&lt;=3,AND(MONTH(Taulukko1[[#This Row],[Alku PVM]] )=3))</f>
        <v>1</v>
      </c>
      <c r="AD2297" s="90" t="b">
        <f>OR(MONTH(Taulukko1[[#This Row],[Loppu PVM]] )&lt;=3,AND(MONTH(Taulukko1[[#This Row],[Loppu PVM]] )=3))</f>
        <v>0</v>
      </c>
      <c r="AE2297" s="90" t="b">
        <f>OR(MONTH(Taulukko1[[#This Row],[Alku PVM]] )&lt;=9,AND(MONTH(Taulukko1[[#This Row],[Alku PVM]] )=9))</f>
        <v>1</v>
      </c>
      <c r="AF2297" s="90" t="b">
        <f>OR(MONTH(Taulukko1[[#This Row],[Loppu PVM]])&lt;=9,AND(MONTH(Taulukko1[[#This Row],[Loppu PVM]] )=9))</f>
        <v>1</v>
      </c>
      <c r="AG2297" s="90" t="b">
        <f>OR(MONTH(Taulukko1[[#This Row],[Alku PVM]] )&lt;=6,AND(MONTH(Taulukko1[[#This Row],[Alku PVM]] )=6))</f>
        <v>1</v>
      </c>
      <c r="AH2297" s="90" t="b">
        <f>OR(MONTH(Taulukko1[[#This Row],[Loppu PVM]])&lt;=6,AND(MONTH(Taulukko1[[#This Row],[Loppu PVM]] )=6))</f>
        <v>1</v>
      </c>
    </row>
    <row r="2298" spans="1:34" ht="12.75" customHeight="1">
      <c r="A2298" t="s">
        <v>639</v>
      </c>
      <c r="B2298" s="23">
        <v>41326</v>
      </c>
      <c r="C2298" t="s">
        <v>1316</v>
      </c>
      <c r="E2298" s="62">
        <v>32</v>
      </c>
      <c r="F2298" s="4">
        <v>41389</v>
      </c>
      <c r="G2298" s="5">
        <v>0</v>
      </c>
      <c r="H2298" s="22">
        <v>32</v>
      </c>
      <c r="I2298" s="126">
        <f>INDEX('TOL2008'!B:B,MATCH(A2298,'TOL2008'!A:A,0))</f>
        <v>10130</v>
      </c>
      <c r="J2298" s="126" t="str">
        <f>INDEX(Pääluokka!$H$2:$H$100,MATCH(VALUE(LEFT(Taulukko1[[#This Row],[TOL2008]],2)),Pääluokka!$G$2:$G$100,0))</f>
        <v>Teollisuus</v>
      </c>
      <c r="K2298" s="126" t="str">
        <f>INDEX(Pääluokka!$I$2:$I$100,MATCH(VALUE(LEFT(Taulukko1[[#This Row],[TOL2008]],2)),Pääluokka!$G$2:$G$100,0))</f>
        <v>Teollisuus (C-E)</v>
      </c>
      <c r="L2298" s="41">
        <f t="shared" si="350"/>
        <v>63</v>
      </c>
      <c r="M2298" s="43">
        <f t="shared" si="351"/>
        <v>41326</v>
      </c>
      <c r="N2298" s="43">
        <f t="shared" si="352"/>
        <v>41389</v>
      </c>
      <c r="O2298" s="43">
        <f t="shared" si="353"/>
        <v>41306</v>
      </c>
      <c r="P2298" s="43">
        <f t="shared" si="354"/>
        <v>41365</v>
      </c>
      <c r="Q2298" s="41">
        <f t="shared" si="355"/>
        <v>2013</v>
      </c>
      <c r="R2298" s="41">
        <f t="shared" si="356"/>
        <v>2013</v>
      </c>
      <c r="S2298" s="43" t="str">
        <f>YEAR(Taulukko1[[#This Row],[Alku KK]])&amp;"Q"&amp;ROUNDDOWN((MONTH(Taulukko1[[#This Row],[Alku KK]])-1)/3+1,0)</f>
        <v>2013Q1</v>
      </c>
      <c r="T2298" s="43" t="str">
        <f>YEAR(Taulukko1[[#This Row],[Loppu KK]])&amp;"Q"&amp;ROUNDDOWN((MONTH(Taulukko1[[#This Row],[Loppu KK]])-1)/3+1,0)</f>
        <v>2013Q2</v>
      </c>
      <c r="U2298" s="66">
        <f>IF(COUNT(Taulukko1[[#This Row],[Neuvottelujen alaiset ]])=1,Taulukko1[[#This Row],[Neuvottelujen alaiset ]],Taulukko1[[#This Row],[Vähennystarve]])</f>
        <v>32</v>
      </c>
      <c r="V2298" s="44">
        <f t="shared" si="357"/>
        <v>1</v>
      </c>
      <c r="W2298" s="44">
        <f t="shared" si="358"/>
        <v>0</v>
      </c>
      <c r="X2298" s="44">
        <f t="shared" si="359"/>
        <v>0</v>
      </c>
      <c r="Y2298" s="90" t="b">
        <f>AND(MONTH(Taulukko1[[#This Row],[Alku PVM]] )=6,DAY(Taulukko1[[#This Row],[Alku PVM]] )&gt;19)</f>
        <v>0</v>
      </c>
      <c r="Z2298" s="90" t="b">
        <f>AND(MONTH(Taulukko1[[#This Row],[Loppu PVM]] )=6,DAY(Taulukko1[[#This Row],[Loppu PVM]] )&gt;19)</f>
        <v>0</v>
      </c>
      <c r="AA2298" s="90" t="b">
        <f>OR(MONTH(Taulukko1[[#This Row],[Alku PVM]] )&lt;=5,AND(MONTH(Taulukko1[[#This Row],[Alku PVM]] )=6,DAY(Taulukko1[[#This Row],[Alku PVM]] )&lt;20))</f>
        <v>1</v>
      </c>
      <c r="AB2298" s="90" t="b">
        <f>OR(MONTH(Taulukko1[[#This Row],[Loppu PVM]])&lt;=5,AND(MONTH(Taulukko1[[#This Row],[Loppu PVM]] )=6,DAY(Taulukko1[[#This Row],[Loppu PVM]])&lt;20))</f>
        <v>1</v>
      </c>
      <c r="AC2298" s="90" t="b">
        <f>OR(MONTH(Taulukko1[[#This Row],[Alku PVM]] )&lt;=3,AND(MONTH(Taulukko1[[#This Row],[Alku PVM]] )=3))</f>
        <v>1</v>
      </c>
      <c r="AD2298" s="90" t="b">
        <f>OR(MONTH(Taulukko1[[#This Row],[Loppu PVM]] )&lt;=3,AND(MONTH(Taulukko1[[#This Row],[Loppu PVM]] )=3))</f>
        <v>0</v>
      </c>
      <c r="AE2298" s="90" t="b">
        <f>OR(MONTH(Taulukko1[[#This Row],[Alku PVM]] )&lt;=9,AND(MONTH(Taulukko1[[#This Row],[Alku PVM]] )=9))</f>
        <v>1</v>
      </c>
      <c r="AF2298" s="90" t="b">
        <f>OR(MONTH(Taulukko1[[#This Row],[Loppu PVM]])&lt;=9,AND(MONTH(Taulukko1[[#This Row],[Loppu PVM]] )=9))</f>
        <v>1</v>
      </c>
      <c r="AG2298" s="90" t="b">
        <f>OR(MONTH(Taulukko1[[#This Row],[Alku PVM]] )&lt;=6,AND(MONTH(Taulukko1[[#This Row],[Alku PVM]] )=6))</f>
        <v>1</v>
      </c>
      <c r="AH2298" s="90" t="b">
        <f>OR(MONTH(Taulukko1[[#This Row],[Loppu PVM]])&lt;=6,AND(MONTH(Taulukko1[[#This Row],[Loppu PVM]] )=6))</f>
        <v>1</v>
      </c>
    </row>
    <row r="2299" spans="1:34" ht="12.75" customHeight="1">
      <c r="A2299" t="s">
        <v>963</v>
      </c>
      <c r="B2299" s="23">
        <v>41326</v>
      </c>
      <c r="C2299" t="s">
        <v>962</v>
      </c>
      <c r="E2299" s="62">
        <v>9</v>
      </c>
      <c r="F2299" s="4"/>
      <c r="G2299" s="5"/>
      <c r="H2299" s="22">
        <v>86</v>
      </c>
      <c r="I2299" s="126">
        <f>INDEX('TOL2008'!B:B,MATCH(A2299,'TOL2008'!A:A,0))</f>
        <v>64190</v>
      </c>
      <c r="J2299" s="126" t="str">
        <f>INDEX(Pääluokka!$H$2:$H$100,MATCH(VALUE(LEFT(Taulukko1[[#This Row],[TOL2008]],2)),Pääluokka!$G$2:$G$100,0))</f>
        <v>Rahoitus- ja vakuutustoiminta</v>
      </c>
      <c r="K2299" s="126" t="str">
        <f>INDEX(Pääluokka!$I$2:$I$100,MATCH(VALUE(LEFT(Taulukko1[[#This Row],[TOL2008]],2)),Pääluokka!$G$2:$G$100,0))</f>
        <v>Palvelualat (G-N, R, S)</v>
      </c>
      <c r="L2299" s="41" t="str">
        <f t="shared" si="350"/>
        <v>NA</v>
      </c>
      <c r="M2299" s="43">
        <f t="shared" si="351"/>
        <v>41326</v>
      </c>
      <c r="N2299" s="43">
        <f t="shared" si="352"/>
        <v>41377</v>
      </c>
      <c r="O2299" s="43">
        <f t="shared" si="353"/>
        <v>41306</v>
      </c>
      <c r="P2299" s="43">
        <f t="shared" si="354"/>
        <v>41365</v>
      </c>
      <c r="Q2299" s="41">
        <f t="shared" si="355"/>
        <v>2013</v>
      </c>
      <c r="R2299" s="41">
        <f t="shared" si="356"/>
        <v>2013</v>
      </c>
      <c r="S2299" s="43" t="str">
        <f>YEAR(Taulukko1[[#This Row],[Alku KK]])&amp;"Q"&amp;ROUNDDOWN((MONTH(Taulukko1[[#This Row],[Alku KK]])-1)/3+1,0)</f>
        <v>2013Q1</v>
      </c>
      <c r="T2299" s="43" t="str">
        <f>YEAR(Taulukko1[[#This Row],[Loppu KK]])&amp;"Q"&amp;ROUNDDOWN((MONTH(Taulukko1[[#This Row],[Loppu KK]])-1)/3+1,0)</f>
        <v>2013Q2</v>
      </c>
      <c r="U2299" s="66">
        <f>IF(COUNT(Taulukko1[[#This Row],[Neuvottelujen alaiset ]])=1,Taulukko1[[#This Row],[Neuvottelujen alaiset ]],Taulukko1[[#This Row],[Vähennystarve]])</f>
        <v>86</v>
      </c>
      <c r="V2299" s="44">
        <f t="shared" si="357"/>
        <v>0.10465116279069768</v>
      </c>
      <c r="W2299" s="44" t="str">
        <f t="shared" si="358"/>
        <v>NA</v>
      </c>
      <c r="X2299" s="44" t="str">
        <f t="shared" si="359"/>
        <v>NA</v>
      </c>
      <c r="Y2299" s="90" t="b">
        <f>AND(MONTH(Taulukko1[[#This Row],[Alku PVM]] )=6,DAY(Taulukko1[[#This Row],[Alku PVM]] )&gt;19)</f>
        <v>0</v>
      </c>
      <c r="Z2299" s="90" t="b">
        <f>AND(MONTH(Taulukko1[[#This Row],[Loppu PVM]] )=6,DAY(Taulukko1[[#This Row],[Loppu PVM]] )&gt;19)</f>
        <v>0</v>
      </c>
      <c r="AA2299" s="90" t="b">
        <f>OR(MONTH(Taulukko1[[#This Row],[Alku PVM]] )&lt;=5,AND(MONTH(Taulukko1[[#This Row],[Alku PVM]] )=6,DAY(Taulukko1[[#This Row],[Alku PVM]] )&lt;20))</f>
        <v>1</v>
      </c>
      <c r="AB2299" s="90" t="b">
        <f>OR(MONTH(Taulukko1[[#This Row],[Loppu PVM]])&lt;=5,AND(MONTH(Taulukko1[[#This Row],[Loppu PVM]] )=6,DAY(Taulukko1[[#This Row],[Loppu PVM]])&lt;20))</f>
        <v>1</v>
      </c>
      <c r="AC2299" s="90" t="b">
        <f>OR(MONTH(Taulukko1[[#This Row],[Alku PVM]] )&lt;=3,AND(MONTH(Taulukko1[[#This Row],[Alku PVM]] )=3))</f>
        <v>1</v>
      </c>
      <c r="AD2299" s="90" t="b">
        <f>OR(MONTH(Taulukko1[[#This Row],[Loppu PVM]] )&lt;=3,AND(MONTH(Taulukko1[[#This Row],[Loppu PVM]] )=3))</f>
        <v>0</v>
      </c>
      <c r="AE2299" s="90" t="b">
        <f>OR(MONTH(Taulukko1[[#This Row],[Alku PVM]] )&lt;=9,AND(MONTH(Taulukko1[[#This Row],[Alku PVM]] )=9))</f>
        <v>1</v>
      </c>
      <c r="AF2299" s="90" t="b">
        <f>OR(MONTH(Taulukko1[[#This Row],[Loppu PVM]])&lt;=9,AND(MONTH(Taulukko1[[#This Row],[Loppu PVM]] )=9))</f>
        <v>1</v>
      </c>
      <c r="AG2299" s="90" t="b">
        <f>OR(MONTH(Taulukko1[[#This Row],[Alku PVM]] )&lt;=6,AND(MONTH(Taulukko1[[#This Row],[Alku PVM]] )=6))</f>
        <v>1</v>
      </c>
      <c r="AH2299" s="90" t="b">
        <f>OR(MONTH(Taulukko1[[#This Row],[Loppu PVM]])&lt;=6,AND(MONTH(Taulukko1[[#This Row],[Loppu PVM]] )=6))</f>
        <v>1</v>
      </c>
    </row>
    <row r="2300" spans="1:34" ht="12.75" customHeight="1">
      <c r="A2300" t="s">
        <v>1325</v>
      </c>
      <c r="B2300" s="23">
        <v>41327</v>
      </c>
      <c r="C2300" t="s">
        <v>1324</v>
      </c>
      <c r="D2300" s="5" t="s">
        <v>25</v>
      </c>
      <c r="F2300" s="4"/>
      <c r="G2300" s="5"/>
      <c r="H2300" s="22">
        <v>400</v>
      </c>
      <c r="I2300" s="126">
        <f>INDEX('TOL2008'!B:B,MATCH(A2300,'TOL2008'!A:A,0))</f>
        <v>30110</v>
      </c>
      <c r="J2300" s="126" t="str">
        <f>INDEX(Pääluokka!$H$2:$H$100,MATCH(VALUE(LEFT(Taulukko1[[#This Row],[TOL2008]],2)),Pääluokka!$G$2:$G$100,0))</f>
        <v>Teollisuus</v>
      </c>
      <c r="K2300" s="126" t="str">
        <f>INDEX(Pääluokka!$I$2:$I$100,MATCH(VALUE(LEFT(Taulukko1[[#This Row],[TOL2008]],2)),Pääluokka!$G$2:$G$100,0))</f>
        <v>Teollisuus (C-E)</v>
      </c>
      <c r="L2300" s="41" t="str">
        <f t="shared" si="350"/>
        <v>NA</v>
      </c>
      <c r="M2300" s="43">
        <f t="shared" si="351"/>
        <v>41327</v>
      </c>
      <c r="N2300" s="43">
        <f t="shared" si="352"/>
        <v>41378</v>
      </c>
      <c r="O2300" s="43">
        <f t="shared" si="353"/>
        <v>41306</v>
      </c>
      <c r="P2300" s="43">
        <f t="shared" si="354"/>
        <v>41365</v>
      </c>
      <c r="Q2300" s="41">
        <f t="shared" si="355"/>
        <v>2013</v>
      </c>
      <c r="R2300" s="41">
        <f t="shared" si="356"/>
        <v>2013</v>
      </c>
      <c r="S2300" s="43" t="str">
        <f>YEAR(Taulukko1[[#This Row],[Alku KK]])&amp;"Q"&amp;ROUNDDOWN((MONTH(Taulukko1[[#This Row],[Alku KK]])-1)/3+1,0)</f>
        <v>2013Q1</v>
      </c>
      <c r="T2300" s="43" t="str">
        <f>YEAR(Taulukko1[[#This Row],[Loppu KK]])&amp;"Q"&amp;ROUNDDOWN((MONTH(Taulukko1[[#This Row],[Loppu KK]])-1)/3+1,0)</f>
        <v>2013Q2</v>
      </c>
      <c r="U2300" s="66">
        <f>IF(COUNT(Taulukko1[[#This Row],[Neuvottelujen alaiset ]])=1,Taulukko1[[#This Row],[Neuvottelujen alaiset ]],Taulukko1[[#This Row],[Vähennystarve]])</f>
        <v>400</v>
      </c>
      <c r="V2300" s="44" t="str">
        <f t="shared" si="357"/>
        <v>NA</v>
      </c>
      <c r="W2300" s="44" t="str">
        <f t="shared" si="358"/>
        <v>NA</v>
      </c>
      <c r="X2300" s="44" t="str">
        <f t="shared" si="359"/>
        <v>NA</v>
      </c>
      <c r="Y2300" s="90" t="b">
        <f>AND(MONTH(Taulukko1[[#This Row],[Alku PVM]] )=6,DAY(Taulukko1[[#This Row],[Alku PVM]] )&gt;19)</f>
        <v>0</v>
      </c>
      <c r="Z2300" s="90" t="b">
        <f>AND(MONTH(Taulukko1[[#This Row],[Loppu PVM]] )=6,DAY(Taulukko1[[#This Row],[Loppu PVM]] )&gt;19)</f>
        <v>0</v>
      </c>
      <c r="AA2300" s="90" t="b">
        <f>OR(MONTH(Taulukko1[[#This Row],[Alku PVM]] )&lt;=5,AND(MONTH(Taulukko1[[#This Row],[Alku PVM]] )=6,DAY(Taulukko1[[#This Row],[Alku PVM]] )&lt;20))</f>
        <v>1</v>
      </c>
      <c r="AB2300" s="90" t="b">
        <f>OR(MONTH(Taulukko1[[#This Row],[Loppu PVM]])&lt;=5,AND(MONTH(Taulukko1[[#This Row],[Loppu PVM]] )=6,DAY(Taulukko1[[#This Row],[Loppu PVM]])&lt;20))</f>
        <v>1</v>
      </c>
      <c r="AC2300" s="90" t="b">
        <f>OR(MONTH(Taulukko1[[#This Row],[Alku PVM]] )&lt;=3,AND(MONTH(Taulukko1[[#This Row],[Alku PVM]] )=3))</f>
        <v>1</v>
      </c>
      <c r="AD2300" s="90" t="b">
        <f>OR(MONTH(Taulukko1[[#This Row],[Loppu PVM]] )&lt;=3,AND(MONTH(Taulukko1[[#This Row],[Loppu PVM]] )=3))</f>
        <v>0</v>
      </c>
      <c r="AE2300" s="90" t="b">
        <f>OR(MONTH(Taulukko1[[#This Row],[Alku PVM]] )&lt;=9,AND(MONTH(Taulukko1[[#This Row],[Alku PVM]] )=9))</f>
        <v>1</v>
      </c>
      <c r="AF2300" s="90" t="b">
        <f>OR(MONTH(Taulukko1[[#This Row],[Loppu PVM]])&lt;=9,AND(MONTH(Taulukko1[[#This Row],[Loppu PVM]] )=9))</f>
        <v>1</v>
      </c>
      <c r="AG2300" s="90" t="b">
        <f>OR(MONTH(Taulukko1[[#This Row],[Alku PVM]] )&lt;=6,AND(MONTH(Taulukko1[[#This Row],[Alku PVM]] )=6))</f>
        <v>1</v>
      </c>
      <c r="AH2300" s="90" t="b">
        <f>OR(MONTH(Taulukko1[[#This Row],[Loppu PVM]])&lt;=6,AND(MONTH(Taulukko1[[#This Row],[Loppu PVM]] )=6))</f>
        <v>1</v>
      </c>
    </row>
    <row r="2301" spans="1:34" ht="12.75" customHeight="1">
      <c r="A2301" t="s">
        <v>105</v>
      </c>
      <c r="B2301" s="23">
        <v>41330</v>
      </c>
      <c r="C2301" t="s">
        <v>775</v>
      </c>
      <c r="E2301" s="62">
        <v>70</v>
      </c>
      <c r="F2301" s="4">
        <v>41382</v>
      </c>
      <c r="G2301" s="5">
        <v>66</v>
      </c>
      <c r="H2301" s="22">
        <v>630</v>
      </c>
      <c r="I2301" s="126">
        <f>INDEX('TOL2008'!B:B,MATCH(A2301,'TOL2008'!A:A,0))</f>
        <v>61200</v>
      </c>
      <c r="J2301" s="126" t="str">
        <f>INDEX(Pääluokka!$H$2:$H$100,MATCH(VALUE(LEFT(Taulukko1[[#This Row],[TOL2008]],2)),Pääluokka!$G$2:$G$100,0))</f>
        <v>Informaatio ja viestintä</v>
      </c>
      <c r="K2301" s="126" t="str">
        <f>INDEX(Pääluokka!$I$2:$I$100,MATCH(VALUE(LEFT(Taulukko1[[#This Row],[TOL2008]],2)),Pääluokka!$G$2:$G$100,0))</f>
        <v>Palvelualat (G-N, R, S)</v>
      </c>
      <c r="L2301" s="41">
        <f t="shared" si="350"/>
        <v>52</v>
      </c>
      <c r="M2301" s="43">
        <f t="shared" si="351"/>
        <v>41330</v>
      </c>
      <c r="N2301" s="43">
        <f t="shared" si="352"/>
        <v>41382</v>
      </c>
      <c r="O2301" s="43">
        <f t="shared" si="353"/>
        <v>41306</v>
      </c>
      <c r="P2301" s="43">
        <f t="shared" si="354"/>
        <v>41365</v>
      </c>
      <c r="Q2301" s="41">
        <f t="shared" si="355"/>
        <v>2013</v>
      </c>
      <c r="R2301" s="41">
        <f t="shared" si="356"/>
        <v>2013</v>
      </c>
      <c r="S2301" s="43" t="str">
        <f>YEAR(Taulukko1[[#This Row],[Alku KK]])&amp;"Q"&amp;ROUNDDOWN((MONTH(Taulukko1[[#This Row],[Alku KK]])-1)/3+1,0)</f>
        <v>2013Q1</v>
      </c>
      <c r="T2301" s="43" t="str">
        <f>YEAR(Taulukko1[[#This Row],[Loppu KK]])&amp;"Q"&amp;ROUNDDOWN((MONTH(Taulukko1[[#This Row],[Loppu KK]])-1)/3+1,0)</f>
        <v>2013Q2</v>
      </c>
      <c r="U2301" s="66">
        <f>IF(COUNT(Taulukko1[[#This Row],[Neuvottelujen alaiset ]])=1,Taulukko1[[#This Row],[Neuvottelujen alaiset ]],Taulukko1[[#This Row],[Vähennystarve]])</f>
        <v>630</v>
      </c>
      <c r="V2301" s="44">
        <f t="shared" si="357"/>
        <v>0.1111111111111111</v>
      </c>
      <c r="W2301" s="44">
        <f t="shared" si="358"/>
        <v>0.10476190476190476</v>
      </c>
      <c r="X2301" s="44">
        <f t="shared" si="359"/>
        <v>0.94285714285714284</v>
      </c>
      <c r="Y2301" s="90" t="b">
        <f>AND(MONTH(Taulukko1[[#This Row],[Alku PVM]] )=6,DAY(Taulukko1[[#This Row],[Alku PVM]] )&gt;19)</f>
        <v>0</v>
      </c>
      <c r="Z2301" s="90" t="b">
        <f>AND(MONTH(Taulukko1[[#This Row],[Loppu PVM]] )=6,DAY(Taulukko1[[#This Row],[Loppu PVM]] )&gt;19)</f>
        <v>0</v>
      </c>
      <c r="AA2301" s="90" t="b">
        <f>OR(MONTH(Taulukko1[[#This Row],[Alku PVM]] )&lt;=5,AND(MONTH(Taulukko1[[#This Row],[Alku PVM]] )=6,DAY(Taulukko1[[#This Row],[Alku PVM]] )&lt;20))</f>
        <v>1</v>
      </c>
      <c r="AB2301" s="90" t="b">
        <f>OR(MONTH(Taulukko1[[#This Row],[Loppu PVM]])&lt;=5,AND(MONTH(Taulukko1[[#This Row],[Loppu PVM]] )=6,DAY(Taulukko1[[#This Row],[Loppu PVM]])&lt;20))</f>
        <v>1</v>
      </c>
      <c r="AC2301" s="90" t="b">
        <f>OR(MONTH(Taulukko1[[#This Row],[Alku PVM]] )&lt;=3,AND(MONTH(Taulukko1[[#This Row],[Alku PVM]] )=3))</f>
        <v>1</v>
      </c>
      <c r="AD2301" s="90" t="b">
        <f>OR(MONTH(Taulukko1[[#This Row],[Loppu PVM]] )&lt;=3,AND(MONTH(Taulukko1[[#This Row],[Loppu PVM]] )=3))</f>
        <v>0</v>
      </c>
      <c r="AE2301" s="90" t="b">
        <f>OR(MONTH(Taulukko1[[#This Row],[Alku PVM]] )&lt;=9,AND(MONTH(Taulukko1[[#This Row],[Alku PVM]] )=9))</f>
        <v>1</v>
      </c>
      <c r="AF2301" s="90" t="b">
        <f>OR(MONTH(Taulukko1[[#This Row],[Loppu PVM]])&lt;=9,AND(MONTH(Taulukko1[[#This Row],[Loppu PVM]] )=9))</f>
        <v>1</v>
      </c>
      <c r="AG2301" s="90" t="b">
        <f>OR(MONTH(Taulukko1[[#This Row],[Alku PVM]] )&lt;=6,AND(MONTH(Taulukko1[[#This Row],[Alku PVM]] )=6))</f>
        <v>1</v>
      </c>
      <c r="AH2301" s="90" t="b">
        <f>OR(MONTH(Taulukko1[[#This Row],[Loppu PVM]])&lt;=6,AND(MONTH(Taulukko1[[#This Row],[Loppu PVM]] )=6))</f>
        <v>1</v>
      </c>
    </row>
    <row r="2302" spans="1:34" ht="12.75" customHeight="1">
      <c r="A2302" t="s">
        <v>933</v>
      </c>
      <c r="B2302" s="23">
        <v>41331</v>
      </c>
      <c r="C2302" t="s">
        <v>932</v>
      </c>
      <c r="F2302" s="4"/>
      <c r="G2302" s="5"/>
      <c r="H2302" s="22">
        <v>50</v>
      </c>
      <c r="I2302" s="126">
        <f>INDEX('TOL2008'!B:B,MATCH(A2302,'TOL2008'!A:A,0))</f>
        <v>10710</v>
      </c>
      <c r="J2302" s="126" t="str">
        <f>INDEX(Pääluokka!$H$2:$H$100,MATCH(VALUE(LEFT(Taulukko1[[#This Row],[TOL2008]],2)),Pääluokka!$G$2:$G$100,0))</f>
        <v>Teollisuus</v>
      </c>
      <c r="K2302" s="126" t="str">
        <f>INDEX(Pääluokka!$I$2:$I$100,MATCH(VALUE(LEFT(Taulukko1[[#This Row],[TOL2008]],2)),Pääluokka!$G$2:$G$100,0))</f>
        <v>Teollisuus (C-E)</v>
      </c>
      <c r="L2302" s="41" t="str">
        <f t="shared" si="350"/>
        <v>NA</v>
      </c>
      <c r="M2302" s="43">
        <f t="shared" si="351"/>
        <v>41331</v>
      </c>
      <c r="N2302" s="43">
        <f t="shared" si="352"/>
        <v>41382</v>
      </c>
      <c r="O2302" s="43">
        <f t="shared" si="353"/>
        <v>41306</v>
      </c>
      <c r="P2302" s="43">
        <f t="shared" si="354"/>
        <v>41365</v>
      </c>
      <c r="Q2302" s="41">
        <f t="shared" si="355"/>
        <v>2013</v>
      </c>
      <c r="R2302" s="41">
        <f t="shared" si="356"/>
        <v>2013</v>
      </c>
      <c r="S2302" s="43" t="str">
        <f>YEAR(Taulukko1[[#This Row],[Alku KK]])&amp;"Q"&amp;ROUNDDOWN((MONTH(Taulukko1[[#This Row],[Alku KK]])-1)/3+1,0)</f>
        <v>2013Q1</v>
      </c>
      <c r="T2302" s="43" t="str">
        <f>YEAR(Taulukko1[[#This Row],[Loppu KK]])&amp;"Q"&amp;ROUNDDOWN((MONTH(Taulukko1[[#This Row],[Loppu KK]])-1)/3+1,0)</f>
        <v>2013Q2</v>
      </c>
      <c r="U2302" s="66">
        <f>IF(COUNT(Taulukko1[[#This Row],[Neuvottelujen alaiset ]])=1,Taulukko1[[#This Row],[Neuvottelujen alaiset ]],Taulukko1[[#This Row],[Vähennystarve]])</f>
        <v>50</v>
      </c>
      <c r="V2302" s="44" t="str">
        <f t="shared" si="357"/>
        <v>NA</v>
      </c>
      <c r="W2302" s="44" t="str">
        <f t="shared" si="358"/>
        <v>NA</v>
      </c>
      <c r="X2302" s="44" t="str">
        <f t="shared" si="359"/>
        <v>NA</v>
      </c>
      <c r="Y2302" s="90" t="b">
        <f>AND(MONTH(Taulukko1[[#This Row],[Alku PVM]] )=6,DAY(Taulukko1[[#This Row],[Alku PVM]] )&gt;19)</f>
        <v>0</v>
      </c>
      <c r="Z2302" s="90" t="b">
        <f>AND(MONTH(Taulukko1[[#This Row],[Loppu PVM]] )=6,DAY(Taulukko1[[#This Row],[Loppu PVM]] )&gt;19)</f>
        <v>0</v>
      </c>
      <c r="AA2302" s="90" t="b">
        <f>OR(MONTH(Taulukko1[[#This Row],[Alku PVM]] )&lt;=5,AND(MONTH(Taulukko1[[#This Row],[Alku PVM]] )=6,DAY(Taulukko1[[#This Row],[Alku PVM]] )&lt;20))</f>
        <v>1</v>
      </c>
      <c r="AB2302" s="90" t="b">
        <f>OR(MONTH(Taulukko1[[#This Row],[Loppu PVM]])&lt;=5,AND(MONTH(Taulukko1[[#This Row],[Loppu PVM]] )=6,DAY(Taulukko1[[#This Row],[Loppu PVM]])&lt;20))</f>
        <v>1</v>
      </c>
      <c r="AC2302" s="90" t="b">
        <f>OR(MONTH(Taulukko1[[#This Row],[Alku PVM]] )&lt;=3,AND(MONTH(Taulukko1[[#This Row],[Alku PVM]] )=3))</f>
        <v>1</v>
      </c>
      <c r="AD2302" s="90" t="b">
        <f>OR(MONTH(Taulukko1[[#This Row],[Loppu PVM]] )&lt;=3,AND(MONTH(Taulukko1[[#This Row],[Loppu PVM]] )=3))</f>
        <v>0</v>
      </c>
      <c r="AE2302" s="90" t="b">
        <f>OR(MONTH(Taulukko1[[#This Row],[Alku PVM]] )&lt;=9,AND(MONTH(Taulukko1[[#This Row],[Alku PVM]] )=9))</f>
        <v>1</v>
      </c>
      <c r="AF2302" s="90" t="b">
        <f>OR(MONTH(Taulukko1[[#This Row],[Loppu PVM]])&lt;=9,AND(MONTH(Taulukko1[[#This Row],[Loppu PVM]] )=9))</f>
        <v>1</v>
      </c>
      <c r="AG2302" s="90" t="b">
        <f>OR(MONTH(Taulukko1[[#This Row],[Alku PVM]] )&lt;=6,AND(MONTH(Taulukko1[[#This Row],[Alku PVM]] )=6))</f>
        <v>1</v>
      </c>
      <c r="AH2302" s="90" t="b">
        <f>OR(MONTH(Taulukko1[[#This Row],[Loppu PVM]])&lt;=6,AND(MONTH(Taulukko1[[#This Row],[Loppu PVM]] )=6))</f>
        <v>1</v>
      </c>
    </row>
    <row r="2303" spans="1:34" ht="12.75" customHeight="1">
      <c r="A2303" t="s">
        <v>845</v>
      </c>
      <c r="B2303" s="23">
        <v>41331</v>
      </c>
      <c r="C2303" t="s">
        <v>846</v>
      </c>
      <c r="E2303" s="62">
        <v>35</v>
      </c>
      <c r="F2303" s="4"/>
      <c r="G2303" s="5"/>
      <c r="H2303" s="22">
        <v>35</v>
      </c>
      <c r="I2303" s="126">
        <f>INDEX('TOL2008'!B:B,MATCH(A2303,'TOL2008'!A:A,0))</f>
        <v>26300</v>
      </c>
      <c r="J2303" s="126" t="str">
        <f>INDEX(Pääluokka!$H$2:$H$100,MATCH(VALUE(LEFT(Taulukko1[[#This Row],[TOL2008]],2)),Pääluokka!$G$2:$G$100,0))</f>
        <v>Teollisuus</v>
      </c>
      <c r="K2303" s="126" t="str">
        <f>INDEX(Pääluokka!$I$2:$I$100,MATCH(VALUE(LEFT(Taulukko1[[#This Row],[TOL2008]],2)),Pääluokka!$G$2:$G$100,0))</f>
        <v>Teollisuus (C-E)</v>
      </c>
      <c r="L2303" s="41" t="str">
        <f t="shared" si="350"/>
        <v>NA</v>
      </c>
      <c r="M2303" s="43">
        <f t="shared" si="351"/>
        <v>41331</v>
      </c>
      <c r="N2303" s="43">
        <f t="shared" si="352"/>
        <v>41382</v>
      </c>
      <c r="O2303" s="43">
        <f t="shared" si="353"/>
        <v>41306</v>
      </c>
      <c r="P2303" s="43">
        <f t="shared" si="354"/>
        <v>41365</v>
      </c>
      <c r="Q2303" s="41">
        <f t="shared" si="355"/>
        <v>2013</v>
      </c>
      <c r="R2303" s="41">
        <f t="shared" si="356"/>
        <v>2013</v>
      </c>
      <c r="S2303" s="43" t="str">
        <f>YEAR(Taulukko1[[#This Row],[Alku KK]])&amp;"Q"&amp;ROUNDDOWN((MONTH(Taulukko1[[#This Row],[Alku KK]])-1)/3+1,0)</f>
        <v>2013Q1</v>
      </c>
      <c r="T2303" s="43" t="str">
        <f>YEAR(Taulukko1[[#This Row],[Loppu KK]])&amp;"Q"&amp;ROUNDDOWN((MONTH(Taulukko1[[#This Row],[Loppu KK]])-1)/3+1,0)</f>
        <v>2013Q2</v>
      </c>
      <c r="U2303" s="66">
        <f>IF(COUNT(Taulukko1[[#This Row],[Neuvottelujen alaiset ]])=1,Taulukko1[[#This Row],[Neuvottelujen alaiset ]],Taulukko1[[#This Row],[Vähennystarve]])</f>
        <v>35</v>
      </c>
      <c r="V2303" s="44">
        <f t="shared" si="357"/>
        <v>1</v>
      </c>
      <c r="W2303" s="44" t="str">
        <f t="shared" si="358"/>
        <v>NA</v>
      </c>
      <c r="X2303" s="44" t="str">
        <f t="shared" si="359"/>
        <v>NA</v>
      </c>
      <c r="Y2303" s="90" t="b">
        <f>AND(MONTH(Taulukko1[[#This Row],[Alku PVM]] )=6,DAY(Taulukko1[[#This Row],[Alku PVM]] )&gt;19)</f>
        <v>0</v>
      </c>
      <c r="Z2303" s="90" t="b">
        <f>AND(MONTH(Taulukko1[[#This Row],[Loppu PVM]] )=6,DAY(Taulukko1[[#This Row],[Loppu PVM]] )&gt;19)</f>
        <v>0</v>
      </c>
      <c r="AA2303" s="90" t="b">
        <f>OR(MONTH(Taulukko1[[#This Row],[Alku PVM]] )&lt;=5,AND(MONTH(Taulukko1[[#This Row],[Alku PVM]] )=6,DAY(Taulukko1[[#This Row],[Alku PVM]] )&lt;20))</f>
        <v>1</v>
      </c>
      <c r="AB2303" s="90" t="b">
        <f>OR(MONTH(Taulukko1[[#This Row],[Loppu PVM]])&lt;=5,AND(MONTH(Taulukko1[[#This Row],[Loppu PVM]] )=6,DAY(Taulukko1[[#This Row],[Loppu PVM]])&lt;20))</f>
        <v>1</v>
      </c>
      <c r="AC2303" s="90" t="b">
        <f>OR(MONTH(Taulukko1[[#This Row],[Alku PVM]] )&lt;=3,AND(MONTH(Taulukko1[[#This Row],[Alku PVM]] )=3))</f>
        <v>1</v>
      </c>
      <c r="AD2303" s="90" t="b">
        <f>OR(MONTH(Taulukko1[[#This Row],[Loppu PVM]] )&lt;=3,AND(MONTH(Taulukko1[[#This Row],[Loppu PVM]] )=3))</f>
        <v>0</v>
      </c>
      <c r="AE2303" s="90" t="b">
        <f>OR(MONTH(Taulukko1[[#This Row],[Alku PVM]] )&lt;=9,AND(MONTH(Taulukko1[[#This Row],[Alku PVM]] )=9))</f>
        <v>1</v>
      </c>
      <c r="AF2303" s="90" t="b">
        <f>OR(MONTH(Taulukko1[[#This Row],[Loppu PVM]])&lt;=9,AND(MONTH(Taulukko1[[#This Row],[Loppu PVM]] )=9))</f>
        <v>1</v>
      </c>
      <c r="AG2303" s="90" t="b">
        <f>OR(MONTH(Taulukko1[[#This Row],[Alku PVM]] )&lt;=6,AND(MONTH(Taulukko1[[#This Row],[Alku PVM]] )=6))</f>
        <v>1</v>
      </c>
      <c r="AH2303" s="90" t="b">
        <f>OR(MONTH(Taulukko1[[#This Row],[Loppu PVM]])&lt;=6,AND(MONTH(Taulukko1[[#This Row],[Loppu PVM]] )=6))</f>
        <v>1</v>
      </c>
    </row>
    <row r="2304" spans="1:34" ht="12.75" customHeight="1">
      <c r="A2304" s="21" t="s">
        <v>1249</v>
      </c>
      <c r="B2304" s="23">
        <v>41332</v>
      </c>
      <c r="C2304" s="21" t="s">
        <v>1250</v>
      </c>
      <c r="D2304" s="24"/>
      <c r="E2304" s="62">
        <v>70</v>
      </c>
      <c r="F2304" s="23">
        <v>41353</v>
      </c>
      <c r="G2304" s="24">
        <v>39</v>
      </c>
      <c r="H2304" s="22">
        <v>100</v>
      </c>
      <c r="I2304" s="126">
        <f>INDEX('TOL2008'!B:B,MATCH(A2304,'TOL2008'!A:A,0))</f>
        <v>62010</v>
      </c>
      <c r="J2304" s="126" t="str">
        <f>INDEX(Pääluokka!$H$2:$H$100,MATCH(VALUE(LEFT(Taulukko1[[#This Row],[TOL2008]],2)),Pääluokka!$G$2:$G$100,0))</f>
        <v>Informaatio ja viestintä</v>
      </c>
      <c r="K2304" s="126" t="str">
        <f>INDEX(Pääluokka!$I$2:$I$100,MATCH(VALUE(LEFT(Taulukko1[[#This Row],[TOL2008]],2)),Pääluokka!$G$2:$G$100,0))</f>
        <v>Palvelualat (G-N, R, S)</v>
      </c>
      <c r="L2304" s="41">
        <f t="shared" si="350"/>
        <v>21</v>
      </c>
      <c r="M2304" s="43">
        <f t="shared" si="351"/>
        <v>41332</v>
      </c>
      <c r="N2304" s="43">
        <f t="shared" si="352"/>
        <v>41353</v>
      </c>
      <c r="O2304" s="43">
        <f t="shared" si="353"/>
        <v>41306</v>
      </c>
      <c r="P2304" s="43">
        <f t="shared" si="354"/>
        <v>41334</v>
      </c>
      <c r="Q2304" s="41">
        <f t="shared" si="355"/>
        <v>2013</v>
      </c>
      <c r="R2304" s="41">
        <f t="shared" si="356"/>
        <v>2013</v>
      </c>
      <c r="S2304" s="43" t="str">
        <f>YEAR(Taulukko1[[#This Row],[Alku KK]])&amp;"Q"&amp;ROUNDDOWN((MONTH(Taulukko1[[#This Row],[Alku KK]])-1)/3+1,0)</f>
        <v>2013Q1</v>
      </c>
      <c r="T2304" s="43" t="str">
        <f>YEAR(Taulukko1[[#This Row],[Loppu KK]])&amp;"Q"&amp;ROUNDDOWN((MONTH(Taulukko1[[#This Row],[Loppu KK]])-1)/3+1,0)</f>
        <v>2013Q1</v>
      </c>
      <c r="U2304" s="66">
        <f>IF(COUNT(Taulukko1[[#This Row],[Neuvottelujen alaiset ]])=1,Taulukko1[[#This Row],[Neuvottelujen alaiset ]],Taulukko1[[#This Row],[Vähennystarve]])</f>
        <v>100</v>
      </c>
      <c r="V2304" s="44">
        <f t="shared" si="357"/>
        <v>0.7</v>
      </c>
      <c r="W2304" s="44">
        <f t="shared" si="358"/>
        <v>0.39</v>
      </c>
      <c r="X2304" s="44">
        <f t="shared" si="359"/>
        <v>0.55714285714285716</v>
      </c>
      <c r="Y2304" s="90" t="b">
        <f>AND(MONTH(Taulukko1[[#This Row],[Alku PVM]] )=6,DAY(Taulukko1[[#This Row],[Alku PVM]] )&gt;19)</f>
        <v>0</v>
      </c>
      <c r="Z2304" s="90" t="b">
        <f>AND(MONTH(Taulukko1[[#This Row],[Loppu PVM]] )=6,DAY(Taulukko1[[#This Row],[Loppu PVM]] )&gt;19)</f>
        <v>0</v>
      </c>
      <c r="AA2304" s="90" t="b">
        <f>OR(MONTH(Taulukko1[[#This Row],[Alku PVM]] )&lt;=5,AND(MONTH(Taulukko1[[#This Row],[Alku PVM]] )=6,DAY(Taulukko1[[#This Row],[Alku PVM]] )&lt;20))</f>
        <v>1</v>
      </c>
      <c r="AB2304" s="90" t="b">
        <f>OR(MONTH(Taulukko1[[#This Row],[Loppu PVM]])&lt;=5,AND(MONTH(Taulukko1[[#This Row],[Loppu PVM]] )=6,DAY(Taulukko1[[#This Row],[Loppu PVM]])&lt;20))</f>
        <v>1</v>
      </c>
      <c r="AC2304" s="90" t="b">
        <f>OR(MONTH(Taulukko1[[#This Row],[Alku PVM]] )&lt;=3,AND(MONTH(Taulukko1[[#This Row],[Alku PVM]] )=3))</f>
        <v>1</v>
      </c>
      <c r="AD2304" s="90" t="b">
        <f>OR(MONTH(Taulukko1[[#This Row],[Loppu PVM]] )&lt;=3,AND(MONTH(Taulukko1[[#This Row],[Loppu PVM]] )=3))</f>
        <v>1</v>
      </c>
      <c r="AE2304" s="90" t="b">
        <f>OR(MONTH(Taulukko1[[#This Row],[Alku PVM]] )&lt;=9,AND(MONTH(Taulukko1[[#This Row],[Alku PVM]] )=9))</f>
        <v>1</v>
      </c>
      <c r="AF2304" s="90" t="b">
        <f>OR(MONTH(Taulukko1[[#This Row],[Loppu PVM]])&lt;=9,AND(MONTH(Taulukko1[[#This Row],[Loppu PVM]] )=9))</f>
        <v>1</v>
      </c>
      <c r="AG2304" s="90" t="b">
        <f>OR(MONTH(Taulukko1[[#This Row],[Alku PVM]] )&lt;=6,AND(MONTH(Taulukko1[[#This Row],[Alku PVM]] )=6))</f>
        <v>1</v>
      </c>
      <c r="AH2304" s="90" t="b">
        <f>OR(MONTH(Taulukko1[[#This Row],[Loppu PVM]])&lt;=6,AND(MONTH(Taulukko1[[#This Row],[Loppu PVM]] )=6))</f>
        <v>1</v>
      </c>
    </row>
    <row r="2305" spans="1:34" ht="12.75" customHeight="1">
      <c r="A2305" t="s">
        <v>531</v>
      </c>
      <c r="B2305" s="23">
        <v>41332</v>
      </c>
      <c r="C2305" t="s">
        <v>1224</v>
      </c>
      <c r="E2305" s="62">
        <v>20</v>
      </c>
      <c r="F2305" s="4"/>
      <c r="G2305" s="5"/>
      <c r="H2305" s="22">
        <v>45</v>
      </c>
      <c r="I2305" s="126">
        <f>INDEX('TOL2008'!B:B,MATCH(A2305,'TOL2008'!A:A,0))</f>
        <v>51101</v>
      </c>
      <c r="J2305" s="126" t="str">
        <f>INDEX(Pääluokka!$H$2:$H$100,MATCH(VALUE(LEFT(Taulukko1[[#This Row],[TOL2008]],2)),Pääluokka!$G$2:$G$100,0))</f>
        <v>Kuljetus ja varastointi</v>
      </c>
      <c r="K2305" s="126" t="str">
        <f>INDEX(Pääluokka!$I$2:$I$100,MATCH(VALUE(LEFT(Taulukko1[[#This Row],[TOL2008]],2)),Pääluokka!$G$2:$G$100,0))</f>
        <v>Palvelualat (G-N, R, S)</v>
      </c>
      <c r="L2305" s="41" t="str">
        <f t="shared" si="350"/>
        <v>NA</v>
      </c>
      <c r="M2305" s="43">
        <f t="shared" si="351"/>
        <v>41332</v>
      </c>
      <c r="N2305" s="43">
        <f t="shared" si="352"/>
        <v>41383</v>
      </c>
      <c r="O2305" s="43">
        <f t="shared" si="353"/>
        <v>41306</v>
      </c>
      <c r="P2305" s="43">
        <f t="shared" si="354"/>
        <v>41365</v>
      </c>
      <c r="Q2305" s="41">
        <f t="shared" si="355"/>
        <v>2013</v>
      </c>
      <c r="R2305" s="41">
        <f t="shared" si="356"/>
        <v>2013</v>
      </c>
      <c r="S2305" s="43" t="str">
        <f>YEAR(Taulukko1[[#This Row],[Alku KK]])&amp;"Q"&amp;ROUNDDOWN((MONTH(Taulukko1[[#This Row],[Alku KK]])-1)/3+1,0)</f>
        <v>2013Q1</v>
      </c>
      <c r="T2305" s="43" t="str">
        <f>YEAR(Taulukko1[[#This Row],[Loppu KK]])&amp;"Q"&amp;ROUNDDOWN((MONTH(Taulukko1[[#This Row],[Loppu KK]])-1)/3+1,0)</f>
        <v>2013Q2</v>
      </c>
      <c r="U2305" s="66">
        <f>IF(COUNT(Taulukko1[[#This Row],[Neuvottelujen alaiset ]])=1,Taulukko1[[#This Row],[Neuvottelujen alaiset ]],Taulukko1[[#This Row],[Vähennystarve]])</f>
        <v>45</v>
      </c>
      <c r="V2305" s="44">
        <f t="shared" si="357"/>
        <v>0.44444444444444442</v>
      </c>
      <c r="W2305" s="44" t="str">
        <f t="shared" si="358"/>
        <v>NA</v>
      </c>
      <c r="X2305" s="44" t="str">
        <f t="shared" si="359"/>
        <v>NA</v>
      </c>
      <c r="Y2305" s="90" t="b">
        <f>AND(MONTH(Taulukko1[[#This Row],[Alku PVM]] )=6,DAY(Taulukko1[[#This Row],[Alku PVM]] )&gt;19)</f>
        <v>0</v>
      </c>
      <c r="Z2305" s="90" t="b">
        <f>AND(MONTH(Taulukko1[[#This Row],[Loppu PVM]] )=6,DAY(Taulukko1[[#This Row],[Loppu PVM]] )&gt;19)</f>
        <v>0</v>
      </c>
      <c r="AA2305" s="90" t="b">
        <f>OR(MONTH(Taulukko1[[#This Row],[Alku PVM]] )&lt;=5,AND(MONTH(Taulukko1[[#This Row],[Alku PVM]] )=6,DAY(Taulukko1[[#This Row],[Alku PVM]] )&lt;20))</f>
        <v>1</v>
      </c>
      <c r="AB2305" s="90" t="b">
        <f>OR(MONTH(Taulukko1[[#This Row],[Loppu PVM]])&lt;=5,AND(MONTH(Taulukko1[[#This Row],[Loppu PVM]] )=6,DAY(Taulukko1[[#This Row],[Loppu PVM]])&lt;20))</f>
        <v>1</v>
      </c>
      <c r="AC2305" s="90" t="b">
        <f>OR(MONTH(Taulukko1[[#This Row],[Alku PVM]] )&lt;=3,AND(MONTH(Taulukko1[[#This Row],[Alku PVM]] )=3))</f>
        <v>1</v>
      </c>
      <c r="AD2305" s="90" t="b">
        <f>OR(MONTH(Taulukko1[[#This Row],[Loppu PVM]] )&lt;=3,AND(MONTH(Taulukko1[[#This Row],[Loppu PVM]] )=3))</f>
        <v>0</v>
      </c>
      <c r="AE2305" s="90" t="b">
        <f>OR(MONTH(Taulukko1[[#This Row],[Alku PVM]] )&lt;=9,AND(MONTH(Taulukko1[[#This Row],[Alku PVM]] )=9))</f>
        <v>1</v>
      </c>
      <c r="AF2305" s="90" t="b">
        <f>OR(MONTH(Taulukko1[[#This Row],[Loppu PVM]])&lt;=9,AND(MONTH(Taulukko1[[#This Row],[Loppu PVM]] )=9))</f>
        <v>1</v>
      </c>
      <c r="AG2305" s="90" t="b">
        <f>OR(MONTH(Taulukko1[[#This Row],[Alku PVM]] )&lt;=6,AND(MONTH(Taulukko1[[#This Row],[Alku PVM]] )=6))</f>
        <v>1</v>
      </c>
      <c r="AH2305" s="90" t="b">
        <f>OR(MONTH(Taulukko1[[#This Row],[Loppu PVM]])&lt;=6,AND(MONTH(Taulukko1[[#This Row],[Loppu PVM]] )=6))</f>
        <v>1</v>
      </c>
    </row>
    <row r="2306" spans="1:34" ht="12.75" customHeight="1">
      <c r="A2306" t="s">
        <v>816</v>
      </c>
      <c r="B2306" s="23">
        <v>41332</v>
      </c>
      <c r="C2306" t="s">
        <v>815</v>
      </c>
      <c r="E2306" s="62">
        <v>31</v>
      </c>
      <c r="F2306" s="4">
        <v>41374</v>
      </c>
      <c r="G2306" s="5">
        <v>31</v>
      </c>
      <c r="H2306" s="22">
        <v>31</v>
      </c>
      <c r="I2306" s="126">
        <f>INDEX('TOL2008'!B:B,MATCH(A2306,'TOL2008'!A:A,0))</f>
        <v>16213</v>
      </c>
      <c r="J2306" s="126" t="str">
        <f>INDEX(Pääluokka!$H$2:$H$100,MATCH(VALUE(LEFT(Taulukko1[[#This Row],[TOL2008]],2)),Pääluokka!$G$2:$G$100,0))</f>
        <v>Teollisuus</v>
      </c>
      <c r="K2306" s="126" t="str">
        <f>INDEX(Pääluokka!$I$2:$I$100,MATCH(VALUE(LEFT(Taulukko1[[#This Row],[TOL2008]],2)),Pääluokka!$G$2:$G$100,0))</f>
        <v>Teollisuus (C-E)</v>
      </c>
      <c r="L2306" s="41">
        <f t="shared" si="350"/>
        <v>42</v>
      </c>
      <c r="M2306" s="43">
        <f t="shared" si="351"/>
        <v>41332</v>
      </c>
      <c r="N2306" s="43">
        <f t="shared" si="352"/>
        <v>41374</v>
      </c>
      <c r="O2306" s="43">
        <f t="shared" si="353"/>
        <v>41306</v>
      </c>
      <c r="P2306" s="43">
        <f t="shared" si="354"/>
        <v>41365</v>
      </c>
      <c r="Q2306" s="41">
        <f t="shared" si="355"/>
        <v>2013</v>
      </c>
      <c r="R2306" s="41">
        <f t="shared" si="356"/>
        <v>2013</v>
      </c>
      <c r="S2306" s="43" t="str">
        <f>YEAR(Taulukko1[[#This Row],[Alku KK]])&amp;"Q"&amp;ROUNDDOWN((MONTH(Taulukko1[[#This Row],[Alku KK]])-1)/3+1,0)</f>
        <v>2013Q1</v>
      </c>
      <c r="T2306" s="43" t="str">
        <f>YEAR(Taulukko1[[#This Row],[Loppu KK]])&amp;"Q"&amp;ROUNDDOWN((MONTH(Taulukko1[[#This Row],[Loppu KK]])-1)/3+1,0)</f>
        <v>2013Q2</v>
      </c>
      <c r="U2306" s="66">
        <f>IF(COUNT(Taulukko1[[#This Row],[Neuvottelujen alaiset ]])=1,Taulukko1[[#This Row],[Neuvottelujen alaiset ]],Taulukko1[[#This Row],[Vähennystarve]])</f>
        <v>31</v>
      </c>
      <c r="V2306" s="44">
        <f t="shared" si="357"/>
        <v>1</v>
      </c>
      <c r="W2306" s="44">
        <f t="shared" si="358"/>
        <v>1</v>
      </c>
      <c r="X2306" s="44">
        <f t="shared" si="359"/>
        <v>1</v>
      </c>
      <c r="Y2306" s="90" t="b">
        <f>AND(MONTH(Taulukko1[[#This Row],[Alku PVM]] )=6,DAY(Taulukko1[[#This Row],[Alku PVM]] )&gt;19)</f>
        <v>0</v>
      </c>
      <c r="Z2306" s="90" t="b">
        <f>AND(MONTH(Taulukko1[[#This Row],[Loppu PVM]] )=6,DAY(Taulukko1[[#This Row],[Loppu PVM]] )&gt;19)</f>
        <v>0</v>
      </c>
      <c r="AA2306" s="90" t="b">
        <f>OR(MONTH(Taulukko1[[#This Row],[Alku PVM]] )&lt;=5,AND(MONTH(Taulukko1[[#This Row],[Alku PVM]] )=6,DAY(Taulukko1[[#This Row],[Alku PVM]] )&lt;20))</f>
        <v>1</v>
      </c>
      <c r="AB2306" s="90" t="b">
        <f>OR(MONTH(Taulukko1[[#This Row],[Loppu PVM]])&lt;=5,AND(MONTH(Taulukko1[[#This Row],[Loppu PVM]] )=6,DAY(Taulukko1[[#This Row],[Loppu PVM]])&lt;20))</f>
        <v>1</v>
      </c>
      <c r="AC2306" s="90" t="b">
        <f>OR(MONTH(Taulukko1[[#This Row],[Alku PVM]] )&lt;=3,AND(MONTH(Taulukko1[[#This Row],[Alku PVM]] )=3))</f>
        <v>1</v>
      </c>
      <c r="AD2306" s="90" t="b">
        <f>OR(MONTH(Taulukko1[[#This Row],[Loppu PVM]] )&lt;=3,AND(MONTH(Taulukko1[[#This Row],[Loppu PVM]] )=3))</f>
        <v>0</v>
      </c>
      <c r="AE2306" s="90" t="b">
        <f>OR(MONTH(Taulukko1[[#This Row],[Alku PVM]] )&lt;=9,AND(MONTH(Taulukko1[[#This Row],[Alku PVM]] )=9))</f>
        <v>1</v>
      </c>
      <c r="AF2306" s="90" t="b">
        <f>OR(MONTH(Taulukko1[[#This Row],[Loppu PVM]])&lt;=9,AND(MONTH(Taulukko1[[#This Row],[Loppu PVM]] )=9))</f>
        <v>1</v>
      </c>
      <c r="AG2306" s="90" t="b">
        <f>OR(MONTH(Taulukko1[[#This Row],[Alku PVM]] )&lt;=6,AND(MONTH(Taulukko1[[#This Row],[Alku PVM]] )=6))</f>
        <v>1</v>
      </c>
      <c r="AH2306" s="90" t="b">
        <f>OR(MONTH(Taulukko1[[#This Row],[Loppu PVM]])&lt;=6,AND(MONTH(Taulukko1[[#This Row],[Loppu PVM]] )=6))</f>
        <v>1</v>
      </c>
    </row>
    <row r="2307" spans="1:34" ht="12.75" customHeight="1">
      <c r="A2307" s="21" t="s">
        <v>861</v>
      </c>
      <c r="B2307" s="23">
        <v>41333</v>
      </c>
      <c r="C2307" s="21" t="s">
        <v>860</v>
      </c>
      <c r="D2307" s="24"/>
      <c r="F2307" s="23"/>
      <c r="G2307" s="24"/>
      <c r="H2307" s="22">
        <v>250</v>
      </c>
      <c r="I2307" s="126">
        <f>INDEX('TOL2008'!B:B,MATCH(A2307,'TOL2008'!A:A,0))</f>
        <v>53200</v>
      </c>
      <c r="J2307" s="126" t="str">
        <f>INDEX(Pääluokka!$H$2:$H$100,MATCH(VALUE(LEFT(Taulukko1[[#This Row],[TOL2008]],2)),Pääluokka!$G$2:$G$100,0))</f>
        <v>Kuljetus ja varastointi</v>
      </c>
      <c r="K2307" s="126" t="str">
        <f>INDEX(Pääluokka!$I$2:$I$100,MATCH(VALUE(LEFT(Taulukko1[[#This Row],[TOL2008]],2)),Pääluokka!$G$2:$G$100,0))</f>
        <v>Palvelualat (G-N, R, S)</v>
      </c>
      <c r="L2307" s="41" t="str">
        <f t="shared" ref="L2307:L2370" si="360">IFERROR(IF(AND(ISNUMBER(B2307),ISNUMBER(F2307),F2307&gt;B2307),F2307-B2307,"NA"),"NA")</f>
        <v>NA</v>
      </c>
      <c r="M2307" s="43">
        <f t="shared" ref="M2307:M2370" si="361">IF(ISNUMBER(B2307),B2307,IF(ISNUMBER(F2307),F2307-$L$1,"NA"))</f>
        <v>41333</v>
      </c>
      <c r="N2307" s="43">
        <f t="shared" ref="N2307:N2370" si="362">IF(ISNUMBER(F2307),F2307,IF(ISNUMBER(B2307),B2307+$L$1,"NA"))</f>
        <v>41384</v>
      </c>
      <c r="O2307" s="43">
        <f t="shared" ref="O2307:O2370" si="363">IFERROR(DATE(YEAR(M2307),MONTH(M2307),1),"NA")</f>
        <v>41306</v>
      </c>
      <c r="P2307" s="43">
        <f t="shared" ref="P2307:P2370" si="364">IFERROR(DATE(YEAR(N2307),MONTH(N2307),1),"NA")</f>
        <v>41365</v>
      </c>
      <c r="Q2307" s="41">
        <f t="shared" ref="Q2307:Q2370" si="365">IFERROR(YEAR(O2307),"NA")</f>
        <v>2013</v>
      </c>
      <c r="R2307" s="41">
        <f t="shared" ref="R2307:R2370" si="366">IFERROR(YEAR(P2307),"NA")</f>
        <v>2013</v>
      </c>
      <c r="S2307" s="43" t="str">
        <f>YEAR(Taulukko1[[#This Row],[Alku KK]])&amp;"Q"&amp;ROUNDDOWN((MONTH(Taulukko1[[#This Row],[Alku KK]])-1)/3+1,0)</f>
        <v>2013Q1</v>
      </c>
      <c r="T2307" s="43" t="str">
        <f>YEAR(Taulukko1[[#This Row],[Loppu KK]])&amp;"Q"&amp;ROUNDDOWN((MONTH(Taulukko1[[#This Row],[Loppu KK]])-1)/3+1,0)</f>
        <v>2013Q2</v>
      </c>
      <c r="U2307" s="66">
        <f>IF(COUNT(Taulukko1[[#This Row],[Neuvottelujen alaiset ]])=1,Taulukko1[[#This Row],[Neuvottelujen alaiset ]],Taulukko1[[#This Row],[Vähennystarve]])</f>
        <v>250</v>
      </c>
      <c r="V2307" s="44" t="str">
        <f t="shared" ref="V2307:V2370" si="367">IF(AND(ISNUMBER(E2307),ISNUMBER(H2307)),E2307/H2307,"NA")</f>
        <v>NA</v>
      </c>
      <c r="W2307" s="44" t="str">
        <f t="shared" ref="W2307:W2370" si="368">IF(AND(ISNUMBER(G2307),ISNUMBER(H2307)),G2307/H2307,"NA")</f>
        <v>NA</v>
      </c>
      <c r="X2307" s="44" t="str">
        <f t="shared" ref="X2307:X2370" si="369">IF(AND(ISNUMBER(G2307),ISNUMBER(E2307)),G2307/E2307,"NA")</f>
        <v>NA</v>
      </c>
      <c r="Y2307" s="90" t="b">
        <f>AND(MONTH(Taulukko1[[#This Row],[Alku PVM]] )=6,DAY(Taulukko1[[#This Row],[Alku PVM]] )&gt;19)</f>
        <v>0</v>
      </c>
      <c r="Z2307" s="90" t="b">
        <f>AND(MONTH(Taulukko1[[#This Row],[Loppu PVM]] )=6,DAY(Taulukko1[[#This Row],[Loppu PVM]] )&gt;19)</f>
        <v>0</v>
      </c>
      <c r="AA2307" s="90" t="b">
        <f>OR(MONTH(Taulukko1[[#This Row],[Alku PVM]] )&lt;=5,AND(MONTH(Taulukko1[[#This Row],[Alku PVM]] )=6,DAY(Taulukko1[[#This Row],[Alku PVM]] )&lt;20))</f>
        <v>1</v>
      </c>
      <c r="AB2307" s="90" t="b">
        <f>OR(MONTH(Taulukko1[[#This Row],[Loppu PVM]])&lt;=5,AND(MONTH(Taulukko1[[#This Row],[Loppu PVM]] )=6,DAY(Taulukko1[[#This Row],[Loppu PVM]])&lt;20))</f>
        <v>1</v>
      </c>
      <c r="AC2307" s="90" t="b">
        <f>OR(MONTH(Taulukko1[[#This Row],[Alku PVM]] )&lt;=3,AND(MONTH(Taulukko1[[#This Row],[Alku PVM]] )=3))</f>
        <v>1</v>
      </c>
      <c r="AD2307" s="90" t="b">
        <f>OR(MONTH(Taulukko1[[#This Row],[Loppu PVM]] )&lt;=3,AND(MONTH(Taulukko1[[#This Row],[Loppu PVM]] )=3))</f>
        <v>0</v>
      </c>
      <c r="AE2307" s="90" t="b">
        <f>OR(MONTH(Taulukko1[[#This Row],[Alku PVM]] )&lt;=9,AND(MONTH(Taulukko1[[#This Row],[Alku PVM]] )=9))</f>
        <v>1</v>
      </c>
      <c r="AF2307" s="90" t="b">
        <f>OR(MONTH(Taulukko1[[#This Row],[Loppu PVM]])&lt;=9,AND(MONTH(Taulukko1[[#This Row],[Loppu PVM]] )=9))</f>
        <v>1</v>
      </c>
      <c r="AG2307" s="90" t="b">
        <f>OR(MONTH(Taulukko1[[#This Row],[Alku PVM]] )&lt;=6,AND(MONTH(Taulukko1[[#This Row],[Alku PVM]] )=6))</f>
        <v>1</v>
      </c>
      <c r="AH2307" s="90" t="b">
        <f>OR(MONTH(Taulukko1[[#This Row],[Loppu PVM]])&lt;=6,AND(MONTH(Taulukko1[[#This Row],[Loppu PVM]] )=6))</f>
        <v>1</v>
      </c>
    </row>
    <row r="2308" spans="1:34" ht="12.75" customHeight="1">
      <c r="A2308" t="s">
        <v>1145</v>
      </c>
      <c r="B2308" s="23">
        <v>41334</v>
      </c>
      <c r="C2308" t="s">
        <v>1146</v>
      </c>
      <c r="F2308" s="4"/>
      <c r="G2308" s="5"/>
      <c r="H2308" s="22">
        <v>103</v>
      </c>
      <c r="I2308" s="126">
        <f>INDEX('TOL2008'!B:B,MATCH(A2308,'TOL2008'!A:A,0))</f>
        <v>81210</v>
      </c>
      <c r="J2308" s="126" t="str">
        <f>INDEX(Pääluokka!$H$2:$H$100,MATCH(VALUE(LEFT(Taulukko1[[#This Row],[TOL2008]],2)),Pääluokka!$G$2:$G$100,0))</f>
        <v>Hallinto- ja tukipalvelutoiminta</v>
      </c>
      <c r="K2308" s="126" t="str">
        <f>INDEX(Pääluokka!$I$2:$I$100,MATCH(VALUE(LEFT(Taulukko1[[#This Row],[TOL2008]],2)),Pääluokka!$G$2:$G$100,0))</f>
        <v>Palvelualat (G-N, R, S)</v>
      </c>
      <c r="L2308" s="41" t="str">
        <f t="shared" si="360"/>
        <v>NA</v>
      </c>
      <c r="M2308" s="43">
        <f t="shared" si="361"/>
        <v>41334</v>
      </c>
      <c r="N2308" s="43">
        <f t="shared" si="362"/>
        <v>41385</v>
      </c>
      <c r="O2308" s="43">
        <f t="shared" si="363"/>
        <v>41334</v>
      </c>
      <c r="P2308" s="43">
        <f t="shared" si="364"/>
        <v>41365</v>
      </c>
      <c r="Q2308" s="41">
        <f t="shared" si="365"/>
        <v>2013</v>
      </c>
      <c r="R2308" s="41">
        <f t="shared" si="366"/>
        <v>2013</v>
      </c>
      <c r="S2308" s="43" t="str">
        <f>YEAR(Taulukko1[[#This Row],[Alku KK]])&amp;"Q"&amp;ROUNDDOWN((MONTH(Taulukko1[[#This Row],[Alku KK]])-1)/3+1,0)</f>
        <v>2013Q1</v>
      </c>
      <c r="T2308" s="43" t="str">
        <f>YEAR(Taulukko1[[#This Row],[Loppu KK]])&amp;"Q"&amp;ROUNDDOWN((MONTH(Taulukko1[[#This Row],[Loppu KK]])-1)/3+1,0)</f>
        <v>2013Q2</v>
      </c>
      <c r="U2308" s="66">
        <f>IF(COUNT(Taulukko1[[#This Row],[Neuvottelujen alaiset ]])=1,Taulukko1[[#This Row],[Neuvottelujen alaiset ]],Taulukko1[[#This Row],[Vähennystarve]])</f>
        <v>103</v>
      </c>
      <c r="V2308" s="44" t="str">
        <f t="shared" si="367"/>
        <v>NA</v>
      </c>
      <c r="W2308" s="44" t="str">
        <f t="shared" si="368"/>
        <v>NA</v>
      </c>
      <c r="X2308" s="44" t="str">
        <f t="shared" si="369"/>
        <v>NA</v>
      </c>
      <c r="Y2308" s="90" t="b">
        <f>AND(MONTH(Taulukko1[[#This Row],[Alku PVM]] )=6,DAY(Taulukko1[[#This Row],[Alku PVM]] )&gt;19)</f>
        <v>0</v>
      </c>
      <c r="Z2308" s="90" t="b">
        <f>AND(MONTH(Taulukko1[[#This Row],[Loppu PVM]] )=6,DAY(Taulukko1[[#This Row],[Loppu PVM]] )&gt;19)</f>
        <v>0</v>
      </c>
      <c r="AA2308" s="90" t="b">
        <f>OR(MONTH(Taulukko1[[#This Row],[Alku PVM]] )&lt;=5,AND(MONTH(Taulukko1[[#This Row],[Alku PVM]] )=6,DAY(Taulukko1[[#This Row],[Alku PVM]] )&lt;20))</f>
        <v>1</v>
      </c>
      <c r="AB2308" s="90" t="b">
        <f>OR(MONTH(Taulukko1[[#This Row],[Loppu PVM]])&lt;=5,AND(MONTH(Taulukko1[[#This Row],[Loppu PVM]] )=6,DAY(Taulukko1[[#This Row],[Loppu PVM]])&lt;20))</f>
        <v>1</v>
      </c>
      <c r="AC2308" s="90" t="b">
        <f>OR(MONTH(Taulukko1[[#This Row],[Alku PVM]] )&lt;=3,AND(MONTH(Taulukko1[[#This Row],[Alku PVM]] )=3))</f>
        <v>1</v>
      </c>
      <c r="AD2308" s="90" t="b">
        <f>OR(MONTH(Taulukko1[[#This Row],[Loppu PVM]] )&lt;=3,AND(MONTH(Taulukko1[[#This Row],[Loppu PVM]] )=3))</f>
        <v>0</v>
      </c>
      <c r="AE2308" s="90" t="b">
        <f>OR(MONTH(Taulukko1[[#This Row],[Alku PVM]] )&lt;=9,AND(MONTH(Taulukko1[[#This Row],[Alku PVM]] )=9))</f>
        <v>1</v>
      </c>
      <c r="AF2308" s="90" t="b">
        <f>OR(MONTH(Taulukko1[[#This Row],[Loppu PVM]])&lt;=9,AND(MONTH(Taulukko1[[#This Row],[Loppu PVM]] )=9))</f>
        <v>1</v>
      </c>
      <c r="AG2308" s="90" t="b">
        <f>OR(MONTH(Taulukko1[[#This Row],[Alku PVM]] )&lt;=6,AND(MONTH(Taulukko1[[#This Row],[Alku PVM]] )=6))</f>
        <v>1</v>
      </c>
      <c r="AH2308" s="90" t="b">
        <f>OR(MONTH(Taulukko1[[#This Row],[Loppu PVM]])&lt;=6,AND(MONTH(Taulukko1[[#This Row],[Loppu PVM]] )=6))</f>
        <v>1</v>
      </c>
    </row>
    <row r="2309" spans="1:34" ht="12.75" customHeight="1">
      <c r="A2309" t="s">
        <v>1082</v>
      </c>
      <c r="B2309" s="23">
        <v>41334</v>
      </c>
      <c r="C2309" t="s">
        <v>1081</v>
      </c>
      <c r="F2309" s="4">
        <v>41368</v>
      </c>
      <c r="G2309" s="5">
        <v>4</v>
      </c>
      <c r="H2309" s="22">
        <v>4</v>
      </c>
      <c r="I2309" s="126">
        <f>INDEX('TOL2008'!B:B,MATCH(A2309,'TOL2008'!A:A,0))</f>
        <v>35113</v>
      </c>
      <c r="J2309" s="126" t="str">
        <f>INDEX(Pääluokka!$H$2:$H$100,MATCH(VALUE(LEFT(Taulukko1[[#This Row],[TOL2008]],2)),Pääluokka!$G$2:$G$100,0))</f>
        <v>Sähkö-, kaasu- ja lämpöhuolto, jäähdytysliiketoiminta</v>
      </c>
      <c r="K2309" s="126" t="str">
        <f>INDEX(Pääluokka!$I$2:$I$100,MATCH(VALUE(LEFT(Taulukko1[[#This Row],[TOL2008]],2)),Pääluokka!$G$2:$G$100,0))</f>
        <v>Teollisuus (C-E)</v>
      </c>
      <c r="L2309" s="41">
        <f t="shared" si="360"/>
        <v>34</v>
      </c>
      <c r="M2309" s="43">
        <f t="shared" si="361"/>
        <v>41334</v>
      </c>
      <c r="N2309" s="43">
        <f t="shared" si="362"/>
        <v>41368</v>
      </c>
      <c r="O2309" s="43">
        <f t="shared" si="363"/>
        <v>41334</v>
      </c>
      <c r="P2309" s="43">
        <f t="shared" si="364"/>
        <v>41365</v>
      </c>
      <c r="Q2309" s="41">
        <f t="shared" si="365"/>
        <v>2013</v>
      </c>
      <c r="R2309" s="41">
        <f t="shared" si="366"/>
        <v>2013</v>
      </c>
      <c r="S2309" s="43" t="str">
        <f>YEAR(Taulukko1[[#This Row],[Alku KK]])&amp;"Q"&amp;ROUNDDOWN((MONTH(Taulukko1[[#This Row],[Alku KK]])-1)/3+1,0)</f>
        <v>2013Q1</v>
      </c>
      <c r="T2309" s="43" t="str">
        <f>YEAR(Taulukko1[[#This Row],[Loppu KK]])&amp;"Q"&amp;ROUNDDOWN((MONTH(Taulukko1[[#This Row],[Loppu KK]])-1)/3+1,0)</f>
        <v>2013Q2</v>
      </c>
      <c r="U2309" s="66">
        <f>IF(COUNT(Taulukko1[[#This Row],[Neuvottelujen alaiset ]])=1,Taulukko1[[#This Row],[Neuvottelujen alaiset ]],Taulukko1[[#This Row],[Vähennystarve]])</f>
        <v>4</v>
      </c>
      <c r="V2309" s="44" t="str">
        <f t="shared" si="367"/>
        <v>NA</v>
      </c>
      <c r="W2309" s="44">
        <f t="shared" si="368"/>
        <v>1</v>
      </c>
      <c r="X2309" s="44" t="str">
        <f t="shared" si="369"/>
        <v>NA</v>
      </c>
      <c r="Y2309" s="90" t="b">
        <f>AND(MONTH(Taulukko1[[#This Row],[Alku PVM]] )=6,DAY(Taulukko1[[#This Row],[Alku PVM]] )&gt;19)</f>
        <v>0</v>
      </c>
      <c r="Z2309" s="90" t="b">
        <f>AND(MONTH(Taulukko1[[#This Row],[Loppu PVM]] )=6,DAY(Taulukko1[[#This Row],[Loppu PVM]] )&gt;19)</f>
        <v>0</v>
      </c>
      <c r="AA2309" s="90" t="b">
        <f>OR(MONTH(Taulukko1[[#This Row],[Alku PVM]] )&lt;=5,AND(MONTH(Taulukko1[[#This Row],[Alku PVM]] )=6,DAY(Taulukko1[[#This Row],[Alku PVM]] )&lt;20))</f>
        <v>1</v>
      </c>
      <c r="AB2309" s="90" t="b">
        <f>OR(MONTH(Taulukko1[[#This Row],[Loppu PVM]])&lt;=5,AND(MONTH(Taulukko1[[#This Row],[Loppu PVM]] )=6,DAY(Taulukko1[[#This Row],[Loppu PVM]])&lt;20))</f>
        <v>1</v>
      </c>
      <c r="AC2309" s="90" t="b">
        <f>OR(MONTH(Taulukko1[[#This Row],[Alku PVM]] )&lt;=3,AND(MONTH(Taulukko1[[#This Row],[Alku PVM]] )=3))</f>
        <v>1</v>
      </c>
      <c r="AD2309" s="90" t="b">
        <f>OR(MONTH(Taulukko1[[#This Row],[Loppu PVM]] )&lt;=3,AND(MONTH(Taulukko1[[#This Row],[Loppu PVM]] )=3))</f>
        <v>0</v>
      </c>
      <c r="AE2309" s="90" t="b">
        <f>OR(MONTH(Taulukko1[[#This Row],[Alku PVM]] )&lt;=9,AND(MONTH(Taulukko1[[#This Row],[Alku PVM]] )=9))</f>
        <v>1</v>
      </c>
      <c r="AF2309" s="90" t="b">
        <f>OR(MONTH(Taulukko1[[#This Row],[Loppu PVM]])&lt;=9,AND(MONTH(Taulukko1[[#This Row],[Loppu PVM]] )=9))</f>
        <v>1</v>
      </c>
      <c r="AG2309" s="90" t="b">
        <f>OR(MONTH(Taulukko1[[#This Row],[Alku PVM]] )&lt;=6,AND(MONTH(Taulukko1[[#This Row],[Alku PVM]] )=6))</f>
        <v>1</v>
      </c>
      <c r="AH2309" s="90" t="b">
        <f>OR(MONTH(Taulukko1[[#This Row],[Loppu PVM]])&lt;=6,AND(MONTH(Taulukko1[[#This Row],[Loppu PVM]] )=6))</f>
        <v>1</v>
      </c>
    </row>
    <row r="2310" spans="1:34" ht="12.75" customHeight="1">
      <c r="A2310" t="s">
        <v>324</v>
      </c>
      <c r="B2310" s="23">
        <v>41334</v>
      </c>
      <c r="C2310" t="s">
        <v>997</v>
      </c>
      <c r="D2310" s="5">
        <v>134</v>
      </c>
      <c r="F2310" s="4">
        <v>41354</v>
      </c>
      <c r="G2310" s="5">
        <v>0</v>
      </c>
      <c r="H2310" s="22">
        <v>134</v>
      </c>
      <c r="I2310" s="126">
        <f>INDEX('TOL2008'!B:B,MATCH(A2310,'TOL2008'!A:A,0))</f>
        <v>14190</v>
      </c>
      <c r="J2310" s="126" t="str">
        <f>INDEX(Pääluokka!$H$2:$H$100,MATCH(VALUE(LEFT(Taulukko1[[#This Row],[TOL2008]],2)),Pääluokka!$G$2:$G$100,0))</f>
        <v>Teollisuus</v>
      </c>
      <c r="K2310" s="126" t="str">
        <f>INDEX(Pääluokka!$I$2:$I$100,MATCH(VALUE(LEFT(Taulukko1[[#This Row],[TOL2008]],2)),Pääluokka!$G$2:$G$100,0))</f>
        <v>Teollisuus (C-E)</v>
      </c>
      <c r="L2310" s="41">
        <f t="shared" si="360"/>
        <v>20</v>
      </c>
      <c r="M2310" s="43">
        <f t="shared" si="361"/>
        <v>41334</v>
      </c>
      <c r="N2310" s="43">
        <f t="shared" si="362"/>
        <v>41354</v>
      </c>
      <c r="O2310" s="43">
        <f t="shared" si="363"/>
        <v>41334</v>
      </c>
      <c r="P2310" s="43">
        <f t="shared" si="364"/>
        <v>41334</v>
      </c>
      <c r="Q2310" s="41">
        <f t="shared" si="365"/>
        <v>2013</v>
      </c>
      <c r="R2310" s="41">
        <f t="shared" si="366"/>
        <v>2013</v>
      </c>
      <c r="S2310" s="43" t="str">
        <f>YEAR(Taulukko1[[#This Row],[Alku KK]])&amp;"Q"&amp;ROUNDDOWN((MONTH(Taulukko1[[#This Row],[Alku KK]])-1)/3+1,0)</f>
        <v>2013Q1</v>
      </c>
      <c r="T2310" s="43" t="str">
        <f>YEAR(Taulukko1[[#This Row],[Loppu KK]])&amp;"Q"&amp;ROUNDDOWN((MONTH(Taulukko1[[#This Row],[Loppu KK]])-1)/3+1,0)</f>
        <v>2013Q1</v>
      </c>
      <c r="U2310" s="66">
        <f>IF(COUNT(Taulukko1[[#This Row],[Neuvottelujen alaiset ]])=1,Taulukko1[[#This Row],[Neuvottelujen alaiset ]],Taulukko1[[#This Row],[Vähennystarve]])</f>
        <v>134</v>
      </c>
      <c r="V2310" s="44" t="str">
        <f t="shared" si="367"/>
        <v>NA</v>
      </c>
      <c r="W2310" s="44">
        <f t="shared" si="368"/>
        <v>0</v>
      </c>
      <c r="X2310" s="44" t="str">
        <f t="shared" si="369"/>
        <v>NA</v>
      </c>
      <c r="Y2310" s="90" t="b">
        <f>AND(MONTH(Taulukko1[[#This Row],[Alku PVM]] )=6,DAY(Taulukko1[[#This Row],[Alku PVM]] )&gt;19)</f>
        <v>0</v>
      </c>
      <c r="Z2310" s="90" t="b">
        <f>AND(MONTH(Taulukko1[[#This Row],[Loppu PVM]] )=6,DAY(Taulukko1[[#This Row],[Loppu PVM]] )&gt;19)</f>
        <v>0</v>
      </c>
      <c r="AA2310" s="90" t="b">
        <f>OR(MONTH(Taulukko1[[#This Row],[Alku PVM]] )&lt;=5,AND(MONTH(Taulukko1[[#This Row],[Alku PVM]] )=6,DAY(Taulukko1[[#This Row],[Alku PVM]] )&lt;20))</f>
        <v>1</v>
      </c>
      <c r="AB2310" s="90" t="b">
        <f>OR(MONTH(Taulukko1[[#This Row],[Loppu PVM]])&lt;=5,AND(MONTH(Taulukko1[[#This Row],[Loppu PVM]] )=6,DAY(Taulukko1[[#This Row],[Loppu PVM]])&lt;20))</f>
        <v>1</v>
      </c>
      <c r="AC2310" s="90" t="b">
        <f>OR(MONTH(Taulukko1[[#This Row],[Alku PVM]] )&lt;=3,AND(MONTH(Taulukko1[[#This Row],[Alku PVM]] )=3))</f>
        <v>1</v>
      </c>
      <c r="AD2310" s="90" t="b">
        <f>OR(MONTH(Taulukko1[[#This Row],[Loppu PVM]] )&lt;=3,AND(MONTH(Taulukko1[[#This Row],[Loppu PVM]] )=3))</f>
        <v>1</v>
      </c>
      <c r="AE2310" s="90" t="b">
        <f>OR(MONTH(Taulukko1[[#This Row],[Alku PVM]] )&lt;=9,AND(MONTH(Taulukko1[[#This Row],[Alku PVM]] )=9))</f>
        <v>1</v>
      </c>
      <c r="AF2310" s="90" t="b">
        <f>OR(MONTH(Taulukko1[[#This Row],[Loppu PVM]])&lt;=9,AND(MONTH(Taulukko1[[#This Row],[Loppu PVM]] )=9))</f>
        <v>1</v>
      </c>
      <c r="AG2310" s="90" t="b">
        <f>OR(MONTH(Taulukko1[[#This Row],[Alku PVM]] )&lt;=6,AND(MONTH(Taulukko1[[#This Row],[Alku PVM]] )=6))</f>
        <v>1</v>
      </c>
      <c r="AH2310" s="90" t="b">
        <f>OR(MONTH(Taulukko1[[#This Row],[Loppu PVM]])&lt;=6,AND(MONTH(Taulukko1[[#This Row],[Loppu PVM]] )=6))</f>
        <v>1</v>
      </c>
    </row>
    <row r="2311" spans="1:34" ht="12.75" customHeight="1">
      <c r="A2311" t="s">
        <v>1164</v>
      </c>
      <c r="B2311" s="23">
        <v>41337</v>
      </c>
      <c r="C2311" t="s">
        <v>1163</v>
      </c>
      <c r="E2311" s="62">
        <v>30</v>
      </c>
      <c r="F2311" s="4">
        <v>41401</v>
      </c>
      <c r="G2311" s="5">
        <v>29</v>
      </c>
      <c r="H2311" s="22">
        <v>30</v>
      </c>
      <c r="I2311" s="126">
        <f>INDEX('TOL2008'!B:B,MATCH(A2311,'TOL2008'!A:A,0))</f>
        <v>17290</v>
      </c>
      <c r="J2311" s="126" t="str">
        <f>INDEX(Pääluokka!$H$2:$H$100,MATCH(VALUE(LEFT(Taulukko1[[#This Row],[TOL2008]],2)),Pääluokka!$G$2:$G$100,0))</f>
        <v>Teollisuus</v>
      </c>
      <c r="K2311" s="126" t="str">
        <f>INDEX(Pääluokka!$I$2:$I$100,MATCH(VALUE(LEFT(Taulukko1[[#This Row],[TOL2008]],2)),Pääluokka!$G$2:$G$100,0))</f>
        <v>Teollisuus (C-E)</v>
      </c>
      <c r="L2311" s="41">
        <f t="shared" si="360"/>
        <v>64</v>
      </c>
      <c r="M2311" s="43">
        <f t="shared" si="361"/>
        <v>41337</v>
      </c>
      <c r="N2311" s="43">
        <f t="shared" si="362"/>
        <v>41401</v>
      </c>
      <c r="O2311" s="43">
        <f t="shared" si="363"/>
        <v>41334</v>
      </c>
      <c r="P2311" s="43">
        <f t="shared" si="364"/>
        <v>41395</v>
      </c>
      <c r="Q2311" s="41">
        <f t="shared" si="365"/>
        <v>2013</v>
      </c>
      <c r="R2311" s="41">
        <f t="shared" si="366"/>
        <v>2013</v>
      </c>
      <c r="S2311" s="43" t="str">
        <f>YEAR(Taulukko1[[#This Row],[Alku KK]])&amp;"Q"&amp;ROUNDDOWN((MONTH(Taulukko1[[#This Row],[Alku KK]])-1)/3+1,0)</f>
        <v>2013Q1</v>
      </c>
      <c r="T2311" s="43" t="str">
        <f>YEAR(Taulukko1[[#This Row],[Loppu KK]])&amp;"Q"&amp;ROUNDDOWN((MONTH(Taulukko1[[#This Row],[Loppu KK]])-1)/3+1,0)</f>
        <v>2013Q2</v>
      </c>
      <c r="U2311" s="66">
        <f>IF(COUNT(Taulukko1[[#This Row],[Neuvottelujen alaiset ]])=1,Taulukko1[[#This Row],[Neuvottelujen alaiset ]],Taulukko1[[#This Row],[Vähennystarve]])</f>
        <v>30</v>
      </c>
      <c r="V2311" s="44">
        <f t="shared" si="367"/>
        <v>1</v>
      </c>
      <c r="W2311" s="44">
        <f t="shared" si="368"/>
        <v>0.96666666666666667</v>
      </c>
      <c r="X2311" s="44">
        <f t="shared" si="369"/>
        <v>0.96666666666666667</v>
      </c>
      <c r="Y2311" s="90" t="b">
        <f>AND(MONTH(Taulukko1[[#This Row],[Alku PVM]] )=6,DAY(Taulukko1[[#This Row],[Alku PVM]] )&gt;19)</f>
        <v>0</v>
      </c>
      <c r="Z2311" s="90" t="b">
        <f>AND(MONTH(Taulukko1[[#This Row],[Loppu PVM]] )=6,DAY(Taulukko1[[#This Row],[Loppu PVM]] )&gt;19)</f>
        <v>0</v>
      </c>
      <c r="AA2311" s="90" t="b">
        <f>OR(MONTH(Taulukko1[[#This Row],[Alku PVM]] )&lt;=5,AND(MONTH(Taulukko1[[#This Row],[Alku PVM]] )=6,DAY(Taulukko1[[#This Row],[Alku PVM]] )&lt;20))</f>
        <v>1</v>
      </c>
      <c r="AB2311" s="90" t="b">
        <f>OR(MONTH(Taulukko1[[#This Row],[Loppu PVM]])&lt;=5,AND(MONTH(Taulukko1[[#This Row],[Loppu PVM]] )=6,DAY(Taulukko1[[#This Row],[Loppu PVM]])&lt;20))</f>
        <v>1</v>
      </c>
      <c r="AC2311" s="90" t="b">
        <f>OR(MONTH(Taulukko1[[#This Row],[Alku PVM]] )&lt;=3,AND(MONTH(Taulukko1[[#This Row],[Alku PVM]] )=3))</f>
        <v>1</v>
      </c>
      <c r="AD2311" s="90" t="b">
        <f>OR(MONTH(Taulukko1[[#This Row],[Loppu PVM]] )&lt;=3,AND(MONTH(Taulukko1[[#This Row],[Loppu PVM]] )=3))</f>
        <v>0</v>
      </c>
      <c r="AE2311" s="90" t="b">
        <f>OR(MONTH(Taulukko1[[#This Row],[Alku PVM]] )&lt;=9,AND(MONTH(Taulukko1[[#This Row],[Alku PVM]] )=9))</f>
        <v>1</v>
      </c>
      <c r="AF2311" s="90" t="b">
        <f>OR(MONTH(Taulukko1[[#This Row],[Loppu PVM]])&lt;=9,AND(MONTH(Taulukko1[[#This Row],[Loppu PVM]] )=9))</f>
        <v>1</v>
      </c>
      <c r="AG2311" s="90" t="b">
        <f>OR(MONTH(Taulukko1[[#This Row],[Alku PVM]] )&lt;=6,AND(MONTH(Taulukko1[[#This Row],[Alku PVM]] )=6))</f>
        <v>1</v>
      </c>
      <c r="AH2311" s="90" t="b">
        <f>OR(MONTH(Taulukko1[[#This Row],[Loppu PVM]])&lt;=6,AND(MONTH(Taulukko1[[#This Row],[Loppu PVM]] )=6))</f>
        <v>1</v>
      </c>
    </row>
    <row r="2312" spans="1:34" ht="12.75" customHeight="1">
      <c r="A2312" s="21" t="s">
        <v>446</v>
      </c>
      <c r="B2312" s="23">
        <v>41337</v>
      </c>
      <c r="C2312" s="21" t="s">
        <v>87</v>
      </c>
      <c r="D2312" s="24">
        <v>50</v>
      </c>
      <c r="F2312" s="23">
        <v>41381</v>
      </c>
      <c r="G2312" s="24">
        <v>20</v>
      </c>
      <c r="H2312" s="22">
        <v>87</v>
      </c>
      <c r="I2312" s="126">
        <f>INDEX('TOL2008'!B:B,MATCH(A2312,'TOL2008'!A:A,0))</f>
        <v>62010</v>
      </c>
      <c r="J2312" s="126" t="str">
        <f>INDEX(Pääluokka!$H$2:$H$100,MATCH(VALUE(LEFT(Taulukko1[[#This Row],[TOL2008]],2)),Pääluokka!$G$2:$G$100,0))</f>
        <v>Informaatio ja viestintä</v>
      </c>
      <c r="K2312" s="126" t="str">
        <f>INDEX(Pääluokka!$I$2:$I$100,MATCH(VALUE(LEFT(Taulukko1[[#This Row],[TOL2008]],2)),Pääluokka!$G$2:$G$100,0))</f>
        <v>Palvelualat (G-N, R, S)</v>
      </c>
      <c r="L2312" s="41">
        <f t="shared" si="360"/>
        <v>44</v>
      </c>
      <c r="M2312" s="43">
        <f t="shared" si="361"/>
        <v>41337</v>
      </c>
      <c r="N2312" s="43">
        <f t="shared" si="362"/>
        <v>41381</v>
      </c>
      <c r="O2312" s="43">
        <f t="shared" si="363"/>
        <v>41334</v>
      </c>
      <c r="P2312" s="43">
        <f t="shared" si="364"/>
        <v>41365</v>
      </c>
      <c r="Q2312" s="41">
        <f t="shared" si="365"/>
        <v>2013</v>
      </c>
      <c r="R2312" s="41">
        <f t="shared" si="366"/>
        <v>2013</v>
      </c>
      <c r="S2312" s="43" t="str">
        <f>YEAR(Taulukko1[[#This Row],[Alku KK]])&amp;"Q"&amp;ROUNDDOWN((MONTH(Taulukko1[[#This Row],[Alku KK]])-1)/3+1,0)</f>
        <v>2013Q1</v>
      </c>
      <c r="T2312" s="43" t="str">
        <f>YEAR(Taulukko1[[#This Row],[Loppu KK]])&amp;"Q"&amp;ROUNDDOWN((MONTH(Taulukko1[[#This Row],[Loppu KK]])-1)/3+1,0)</f>
        <v>2013Q2</v>
      </c>
      <c r="U2312" s="66">
        <f>IF(COUNT(Taulukko1[[#This Row],[Neuvottelujen alaiset ]])=1,Taulukko1[[#This Row],[Neuvottelujen alaiset ]],Taulukko1[[#This Row],[Vähennystarve]])</f>
        <v>87</v>
      </c>
      <c r="V2312" s="44" t="str">
        <f t="shared" si="367"/>
        <v>NA</v>
      </c>
      <c r="W2312" s="44">
        <f t="shared" si="368"/>
        <v>0.22988505747126436</v>
      </c>
      <c r="X2312" s="44" t="str">
        <f t="shared" si="369"/>
        <v>NA</v>
      </c>
      <c r="Y2312" s="90" t="b">
        <f>AND(MONTH(Taulukko1[[#This Row],[Alku PVM]] )=6,DAY(Taulukko1[[#This Row],[Alku PVM]] )&gt;19)</f>
        <v>0</v>
      </c>
      <c r="Z2312" s="90" t="b">
        <f>AND(MONTH(Taulukko1[[#This Row],[Loppu PVM]] )=6,DAY(Taulukko1[[#This Row],[Loppu PVM]] )&gt;19)</f>
        <v>0</v>
      </c>
      <c r="AA2312" s="90" t="b">
        <f>OR(MONTH(Taulukko1[[#This Row],[Alku PVM]] )&lt;=5,AND(MONTH(Taulukko1[[#This Row],[Alku PVM]] )=6,DAY(Taulukko1[[#This Row],[Alku PVM]] )&lt;20))</f>
        <v>1</v>
      </c>
      <c r="AB2312" s="90" t="b">
        <f>OR(MONTH(Taulukko1[[#This Row],[Loppu PVM]])&lt;=5,AND(MONTH(Taulukko1[[#This Row],[Loppu PVM]] )=6,DAY(Taulukko1[[#This Row],[Loppu PVM]])&lt;20))</f>
        <v>1</v>
      </c>
      <c r="AC2312" s="90" t="b">
        <f>OR(MONTH(Taulukko1[[#This Row],[Alku PVM]] )&lt;=3,AND(MONTH(Taulukko1[[#This Row],[Alku PVM]] )=3))</f>
        <v>1</v>
      </c>
      <c r="AD2312" s="90" t="b">
        <f>OR(MONTH(Taulukko1[[#This Row],[Loppu PVM]] )&lt;=3,AND(MONTH(Taulukko1[[#This Row],[Loppu PVM]] )=3))</f>
        <v>0</v>
      </c>
      <c r="AE2312" s="90" t="b">
        <f>OR(MONTH(Taulukko1[[#This Row],[Alku PVM]] )&lt;=9,AND(MONTH(Taulukko1[[#This Row],[Alku PVM]] )=9))</f>
        <v>1</v>
      </c>
      <c r="AF2312" s="90" t="b">
        <f>OR(MONTH(Taulukko1[[#This Row],[Loppu PVM]])&lt;=9,AND(MONTH(Taulukko1[[#This Row],[Loppu PVM]] )=9))</f>
        <v>1</v>
      </c>
      <c r="AG2312" s="90" t="b">
        <f>OR(MONTH(Taulukko1[[#This Row],[Alku PVM]] )&lt;=6,AND(MONTH(Taulukko1[[#This Row],[Alku PVM]] )=6))</f>
        <v>1</v>
      </c>
      <c r="AH2312" s="90" t="b">
        <f>OR(MONTH(Taulukko1[[#This Row],[Loppu PVM]])&lt;=6,AND(MONTH(Taulukko1[[#This Row],[Loppu PVM]] )=6))</f>
        <v>1</v>
      </c>
    </row>
    <row r="2313" spans="1:34" ht="12.75" customHeight="1">
      <c r="A2313" t="s">
        <v>568</v>
      </c>
      <c r="B2313" s="23">
        <v>41338</v>
      </c>
      <c r="C2313" t="s">
        <v>1258</v>
      </c>
      <c r="D2313" s="5">
        <v>80</v>
      </c>
      <c r="E2313" s="62">
        <v>15</v>
      </c>
      <c r="F2313" s="4">
        <v>41386</v>
      </c>
      <c r="G2313" s="5">
        <v>7</v>
      </c>
      <c r="H2313" s="22">
        <v>83</v>
      </c>
      <c r="I2313" s="126">
        <f>INDEX('TOL2008'!B:B,MATCH(A2313,'TOL2008'!A:A,0))</f>
        <v>27110</v>
      </c>
      <c r="J2313" s="126" t="str">
        <f>INDEX(Pääluokka!$H$2:$H$100,MATCH(VALUE(LEFT(Taulukko1[[#This Row],[TOL2008]],2)),Pääluokka!$G$2:$G$100,0))</f>
        <v>Teollisuus</v>
      </c>
      <c r="K2313" s="126" t="str">
        <f>INDEX(Pääluokka!$I$2:$I$100,MATCH(VALUE(LEFT(Taulukko1[[#This Row],[TOL2008]],2)),Pääluokka!$G$2:$G$100,0))</f>
        <v>Teollisuus (C-E)</v>
      </c>
      <c r="L2313" s="41">
        <f t="shared" si="360"/>
        <v>48</v>
      </c>
      <c r="M2313" s="43">
        <f t="shared" si="361"/>
        <v>41338</v>
      </c>
      <c r="N2313" s="43">
        <f t="shared" si="362"/>
        <v>41386</v>
      </c>
      <c r="O2313" s="43">
        <f t="shared" si="363"/>
        <v>41334</v>
      </c>
      <c r="P2313" s="43">
        <f t="shared" si="364"/>
        <v>41365</v>
      </c>
      <c r="Q2313" s="41">
        <f t="shared" si="365"/>
        <v>2013</v>
      </c>
      <c r="R2313" s="41">
        <f t="shared" si="366"/>
        <v>2013</v>
      </c>
      <c r="S2313" s="43" t="str">
        <f>YEAR(Taulukko1[[#This Row],[Alku KK]])&amp;"Q"&amp;ROUNDDOWN((MONTH(Taulukko1[[#This Row],[Alku KK]])-1)/3+1,0)</f>
        <v>2013Q1</v>
      </c>
      <c r="T2313" s="43" t="str">
        <f>YEAR(Taulukko1[[#This Row],[Loppu KK]])&amp;"Q"&amp;ROUNDDOWN((MONTH(Taulukko1[[#This Row],[Loppu KK]])-1)/3+1,0)</f>
        <v>2013Q2</v>
      </c>
      <c r="U2313" s="66">
        <f>IF(COUNT(Taulukko1[[#This Row],[Neuvottelujen alaiset ]])=1,Taulukko1[[#This Row],[Neuvottelujen alaiset ]],Taulukko1[[#This Row],[Vähennystarve]])</f>
        <v>83</v>
      </c>
      <c r="V2313" s="44">
        <f t="shared" si="367"/>
        <v>0.18072289156626506</v>
      </c>
      <c r="W2313" s="44">
        <f t="shared" si="368"/>
        <v>8.4337349397590355E-2</v>
      </c>
      <c r="X2313" s="44">
        <f t="shared" si="369"/>
        <v>0.46666666666666667</v>
      </c>
      <c r="Y2313" s="90" t="b">
        <f>AND(MONTH(Taulukko1[[#This Row],[Alku PVM]] )=6,DAY(Taulukko1[[#This Row],[Alku PVM]] )&gt;19)</f>
        <v>0</v>
      </c>
      <c r="Z2313" s="90" t="b">
        <f>AND(MONTH(Taulukko1[[#This Row],[Loppu PVM]] )=6,DAY(Taulukko1[[#This Row],[Loppu PVM]] )&gt;19)</f>
        <v>0</v>
      </c>
      <c r="AA2313" s="90" t="b">
        <f>OR(MONTH(Taulukko1[[#This Row],[Alku PVM]] )&lt;=5,AND(MONTH(Taulukko1[[#This Row],[Alku PVM]] )=6,DAY(Taulukko1[[#This Row],[Alku PVM]] )&lt;20))</f>
        <v>1</v>
      </c>
      <c r="AB2313" s="90" t="b">
        <f>OR(MONTH(Taulukko1[[#This Row],[Loppu PVM]])&lt;=5,AND(MONTH(Taulukko1[[#This Row],[Loppu PVM]] )=6,DAY(Taulukko1[[#This Row],[Loppu PVM]])&lt;20))</f>
        <v>1</v>
      </c>
      <c r="AC2313" s="90" t="b">
        <f>OR(MONTH(Taulukko1[[#This Row],[Alku PVM]] )&lt;=3,AND(MONTH(Taulukko1[[#This Row],[Alku PVM]] )=3))</f>
        <v>1</v>
      </c>
      <c r="AD2313" s="90" t="b">
        <f>OR(MONTH(Taulukko1[[#This Row],[Loppu PVM]] )&lt;=3,AND(MONTH(Taulukko1[[#This Row],[Loppu PVM]] )=3))</f>
        <v>0</v>
      </c>
      <c r="AE2313" s="90" t="b">
        <f>OR(MONTH(Taulukko1[[#This Row],[Alku PVM]] )&lt;=9,AND(MONTH(Taulukko1[[#This Row],[Alku PVM]] )=9))</f>
        <v>1</v>
      </c>
      <c r="AF2313" s="90" t="b">
        <f>OR(MONTH(Taulukko1[[#This Row],[Loppu PVM]])&lt;=9,AND(MONTH(Taulukko1[[#This Row],[Loppu PVM]] )=9))</f>
        <v>1</v>
      </c>
      <c r="AG2313" s="90" t="b">
        <f>OR(MONTH(Taulukko1[[#This Row],[Alku PVM]] )&lt;=6,AND(MONTH(Taulukko1[[#This Row],[Alku PVM]] )=6))</f>
        <v>1</v>
      </c>
      <c r="AH2313" s="90" t="b">
        <f>OR(MONTH(Taulukko1[[#This Row],[Loppu PVM]])&lt;=6,AND(MONTH(Taulukko1[[#This Row],[Loppu PVM]] )=6))</f>
        <v>1</v>
      </c>
    </row>
    <row r="2314" spans="1:34" ht="12.75" customHeight="1">
      <c r="A2314" t="s">
        <v>951</v>
      </c>
      <c r="B2314" s="23">
        <v>41338</v>
      </c>
      <c r="C2314" t="s">
        <v>87</v>
      </c>
      <c r="F2314" s="4">
        <v>41366</v>
      </c>
      <c r="G2314" s="5">
        <v>15</v>
      </c>
      <c r="H2314" s="22">
        <v>100</v>
      </c>
      <c r="I2314" s="126">
        <f>INDEX('TOL2008'!B:B,MATCH(A2314,'TOL2008'!A:A,0))</f>
        <v>25110</v>
      </c>
      <c r="J2314" s="126" t="str">
        <f>INDEX(Pääluokka!$H$2:$H$100,MATCH(VALUE(LEFT(Taulukko1[[#This Row],[TOL2008]],2)),Pääluokka!$G$2:$G$100,0))</f>
        <v>Teollisuus</v>
      </c>
      <c r="K2314" s="126" t="str">
        <f>INDEX(Pääluokka!$I$2:$I$100,MATCH(VALUE(LEFT(Taulukko1[[#This Row],[TOL2008]],2)),Pääluokka!$G$2:$G$100,0))</f>
        <v>Teollisuus (C-E)</v>
      </c>
      <c r="L2314" s="41">
        <f t="shared" si="360"/>
        <v>28</v>
      </c>
      <c r="M2314" s="43">
        <f t="shared" si="361"/>
        <v>41338</v>
      </c>
      <c r="N2314" s="43">
        <f t="shared" si="362"/>
        <v>41366</v>
      </c>
      <c r="O2314" s="43">
        <f t="shared" si="363"/>
        <v>41334</v>
      </c>
      <c r="P2314" s="43">
        <f t="shared" si="364"/>
        <v>41365</v>
      </c>
      <c r="Q2314" s="41">
        <f t="shared" si="365"/>
        <v>2013</v>
      </c>
      <c r="R2314" s="41">
        <f t="shared" si="366"/>
        <v>2013</v>
      </c>
      <c r="S2314" s="43" t="str">
        <f>YEAR(Taulukko1[[#This Row],[Alku KK]])&amp;"Q"&amp;ROUNDDOWN((MONTH(Taulukko1[[#This Row],[Alku KK]])-1)/3+1,0)</f>
        <v>2013Q1</v>
      </c>
      <c r="T2314" s="43" t="str">
        <f>YEAR(Taulukko1[[#This Row],[Loppu KK]])&amp;"Q"&amp;ROUNDDOWN((MONTH(Taulukko1[[#This Row],[Loppu KK]])-1)/3+1,0)</f>
        <v>2013Q2</v>
      </c>
      <c r="U2314" s="66">
        <f>IF(COUNT(Taulukko1[[#This Row],[Neuvottelujen alaiset ]])=1,Taulukko1[[#This Row],[Neuvottelujen alaiset ]],Taulukko1[[#This Row],[Vähennystarve]])</f>
        <v>100</v>
      </c>
      <c r="V2314" s="44" t="str">
        <f t="shared" si="367"/>
        <v>NA</v>
      </c>
      <c r="W2314" s="44">
        <f t="shared" si="368"/>
        <v>0.15</v>
      </c>
      <c r="X2314" s="44" t="str">
        <f t="shared" si="369"/>
        <v>NA</v>
      </c>
      <c r="Y2314" s="90" t="b">
        <f>AND(MONTH(Taulukko1[[#This Row],[Alku PVM]] )=6,DAY(Taulukko1[[#This Row],[Alku PVM]] )&gt;19)</f>
        <v>0</v>
      </c>
      <c r="Z2314" s="90" t="b">
        <f>AND(MONTH(Taulukko1[[#This Row],[Loppu PVM]] )=6,DAY(Taulukko1[[#This Row],[Loppu PVM]] )&gt;19)</f>
        <v>0</v>
      </c>
      <c r="AA2314" s="90" t="b">
        <f>OR(MONTH(Taulukko1[[#This Row],[Alku PVM]] )&lt;=5,AND(MONTH(Taulukko1[[#This Row],[Alku PVM]] )=6,DAY(Taulukko1[[#This Row],[Alku PVM]] )&lt;20))</f>
        <v>1</v>
      </c>
      <c r="AB2314" s="90" t="b">
        <f>OR(MONTH(Taulukko1[[#This Row],[Loppu PVM]])&lt;=5,AND(MONTH(Taulukko1[[#This Row],[Loppu PVM]] )=6,DAY(Taulukko1[[#This Row],[Loppu PVM]])&lt;20))</f>
        <v>1</v>
      </c>
      <c r="AC2314" s="90" t="b">
        <f>OR(MONTH(Taulukko1[[#This Row],[Alku PVM]] )&lt;=3,AND(MONTH(Taulukko1[[#This Row],[Alku PVM]] )=3))</f>
        <v>1</v>
      </c>
      <c r="AD2314" s="90" t="b">
        <f>OR(MONTH(Taulukko1[[#This Row],[Loppu PVM]] )&lt;=3,AND(MONTH(Taulukko1[[#This Row],[Loppu PVM]] )=3))</f>
        <v>0</v>
      </c>
      <c r="AE2314" s="90" t="b">
        <f>OR(MONTH(Taulukko1[[#This Row],[Alku PVM]] )&lt;=9,AND(MONTH(Taulukko1[[#This Row],[Alku PVM]] )=9))</f>
        <v>1</v>
      </c>
      <c r="AF2314" s="90" t="b">
        <f>OR(MONTH(Taulukko1[[#This Row],[Loppu PVM]])&lt;=9,AND(MONTH(Taulukko1[[#This Row],[Loppu PVM]] )=9))</f>
        <v>1</v>
      </c>
      <c r="AG2314" s="90" t="b">
        <f>OR(MONTH(Taulukko1[[#This Row],[Alku PVM]] )&lt;=6,AND(MONTH(Taulukko1[[#This Row],[Alku PVM]] )=6))</f>
        <v>1</v>
      </c>
      <c r="AH2314" s="90" t="b">
        <f>OR(MONTH(Taulukko1[[#This Row],[Loppu PVM]])&lt;=6,AND(MONTH(Taulukko1[[#This Row],[Loppu PVM]] )=6))</f>
        <v>1</v>
      </c>
    </row>
    <row r="2315" spans="1:34" ht="12.75" customHeight="1">
      <c r="A2315" s="21" t="s">
        <v>205</v>
      </c>
      <c r="B2315" s="23">
        <v>41338</v>
      </c>
      <c r="C2315" s="21" t="s">
        <v>869</v>
      </c>
      <c r="D2315" s="24"/>
      <c r="E2315" s="62">
        <v>70</v>
      </c>
      <c r="F2315" s="23">
        <v>41380</v>
      </c>
      <c r="G2315" s="24">
        <v>60</v>
      </c>
      <c r="H2315" s="22">
        <v>70</v>
      </c>
      <c r="I2315" s="126">
        <f>INDEX('TOL2008'!B:B,MATCH(A2315,'TOL2008'!A:A,0))</f>
        <v>58130</v>
      </c>
      <c r="J2315" s="126" t="str">
        <f>INDEX(Pääluokka!$H$2:$H$100,MATCH(VALUE(LEFT(Taulukko1[[#This Row],[TOL2008]],2)),Pääluokka!$G$2:$G$100,0))</f>
        <v>Informaatio ja viestintä</v>
      </c>
      <c r="K2315" s="126" t="str">
        <f>INDEX(Pääluokka!$I$2:$I$100,MATCH(VALUE(LEFT(Taulukko1[[#This Row],[TOL2008]],2)),Pääluokka!$G$2:$G$100,0))</f>
        <v>Palvelualat (G-N, R, S)</v>
      </c>
      <c r="L2315" s="41">
        <f t="shared" si="360"/>
        <v>42</v>
      </c>
      <c r="M2315" s="43">
        <f t="shared" si="361"/>
        <v>41338</v>
      </c>
      <c r="N2315" s="43">
        <f t="shared" si="362"/>
        <v>41380</v>
      </c>
      <c r="O2315" s="43">
        <f t="shared" si="363"/>
        <v>41334</v>
      </c>
      <c r="P2315" s="43">
        <f t="shared" si="364"/>
        <v>41365</v>
      </c>
      <c r="Q2315" s="41">
        <f t="shared" si="365"/>
        <v>2013</v>
      </c>
      <c r="R2315" s="41">
        <f t="shared" si="366"/>
        <v>2013</v>
      </c>
      <c r="S2315" s="43" t="str">
        <f>YEAR(Taulukko1[[#This Row],[Alku KK]])&amp;"Q"&amp;ROUNDDOWN((MONTH(Taulukko1[[#This Row],[Alku KK]])-1)/3+1,0)</f>
        <v>2013Q1</v>
      </c>
      <c r="T2315" s="43" t="str">
        <f>YEAR(Taulukko1[[#This Row],[Loppu KK]])&amp;"Q"&amp;ROUNDDOWN((MONTH(Taulukko1[[#This Row],[Loppu KK]])-1)/3+1,0)</f>
        <v>2013Q2</v>
      </c>
      <c r="U2315" s="66">
        <f>IF(COUNT(Taulukko1[[#This Row],[Neuvottelujen alaiset ]])=1,Taulukko1[[#This Row],[Neuvottelujen alaiset ]],Taulukko1[[#This Row],[Vähennystarve]])</f>
        <v>70</v>
      </c>
      <c r="V2315" s="44">
        <f t="shared" si="367"/>
        <v>1</v>
      </c>
      <c r="W2315" s="44">
        <f t="shared" si="368"/>
        <v>0.8571428571428571</v>
      </c>
      <c r="X2315" s="44">
        <f t="shared" si="369"/>
        <v>0.8571428571428571</v>
      </c>
      <c r="Y2315" s="90" t="b">
        <f>AND(MONTH(Taulukko1[[#This Row],[Alku PVM]] )=6,DAY(Taulukko1[[#This Row],[Alku PVM]] )&gt;19)</f>
        <v>0</v>
      </c>
      <c r="Z2315" s="90" t="b">
        <f>AND(MONTH(Taulukko1[[#This Row],[Loppu PVM]] )=6,DAY(Taulukko1[[#This Row],[Loppu PVM]] )&gt;19)</f>
        <v>0</v>
      </c>
      <c r="AA2315" s="90" t="b">
        <f>OR(MONTH(Taulukko1[[#This Row],[Alku PVM]] )&lt;=5,AND(MONTH(Taulukko1[[#This Row],[Alku PVM]] )=6,DAY(Taulukko1[[#This Row],[Alku PVM]] )&lt;20))</f>
        <v>1</v>
      </c>
      <c r="AB2315" s="90" t="b">
        <f>OR(MONTH(Taulukko1[[#This Row],[Loppu PVM]])&lt;=5,AND(MONTH(Taulukko1[[#This Row],[Loppu PVM]] )=6,DAY(Taulukko1[[#This Row],[Loppu PVM]])&lt;20))</f>
        <v>1</v>
      </c>
      <c r="AC2315" s="90" t="b">
        <f>OR(MONTH(Taulukko1[[#This Row],[Alku PVM]] )&lt;=3,AND(MONTH(Taulukko1[[#This Row],[Alku PVM]] )=3))</f>
        <v>1</v>
      </c>
      <c r="AD2315" s="90" t="b">
        <f>OR(MONTH(Taulukko1[[#This Row],[Loppu PVM]] )&lt;=3,AND(MONTH(Taulukko1[[#This Row],[Loppu PVM]] )=3))</f>
        <v>0</v>
      </c>
      <c r="AE2315" s="90" t="b">
        <f>OR(MONTH(Taulukko1[[#This Row],[Alku PVM]] )&lt;=9,AND(MONTH(Taulukko1[[#This Row],[Alku PVM]] )=9))</f>
        <v>1</v>
      </c>
      <c r="AF2315" s="90" t="b">
        <f>OR(MONTH(Taulukko1[[#This Row],[Loppu PVM]])&lt;=9,AND(MONTH(Taulukko1[[#This Row],[Loppu PVM]] )=9))</f>
        <v>1</v>
      </c>
      <c r="AG2315" s="90" t="b">
        <f>OR(MONTH(Taulukko1[[#This Row],[Alku PVM]] )&lt;=6,AND(MONTH(Taulukko1[[#This Row],[Alku PVM]] )=6))</f>
        <v>1</v>
      </c>
      <c r="AH2315" s="90" t="b">
        <f>OR(MONTH(Taulukko1[[#This Row],[Loppu PVM]])&lt;=6,AND(MONTH(Taulukko1[[#This Row],[Loppu PVM]] )=6))</f>
        <v>1</v>
      </c>
    </row>
    <row r="2316" spans="1:34" ht="12.75" customHeight="1">
      <c r="A2316" t="s">
        <v>1259</v>
      </c>
      <c r="B2316" s="23">
        <v>41339</v>
      </c>
      <c r="C2316" t="s">
        <v>638</v>
      </c>
      <c r="E2316" s="62">
        <v>10</v>
      </c>
      <c r="F2316" s="4"/>
      <c r="G2316" s="5"/>
      <c r="H2316" s="22">
        <v>10</v>
      </c>
      <c r="I2316" s="126">
        <f>INDEX('TOL2008'!B:B,MATCH(A2316,'TOL2008'!A:A,0))</f>
        <v>85600</v>
      </c>
      <c r="J2316" s="126" t="str">
        <f>INDEX(Pääluokka!$H$2:$H$100,MATCH(VALUE(LEFT(Taulukko1[[#This Row],[TOL2008]],2)),Pääluokka!$G$2:$G$100,0))</f>
        <v>Koulutus</v>
      </c>
      <c r="K2316" s="126" t="str">
        <f>INDEX(Pääluokka!$I$2:$I$100,MATCH(VALUE(LEFT(Taulukko1[[#This Row],[TOL2008]],2)),Pääluokka!$G$2:$G$100,0))</f>
        <v>Muut toimialat (O-Q, T-X)</v>
      </c>
      <c r="L2316" s="41" t="str">
        <f t="shared" si="360"/>
        <v>NA</v>
      </c>
      <c r="M2316" s="43">
        <f t="shared" si="361"/>
        <v>41339</v>
      </c>
      <c r="N2316" s="43">
        <f t="shared" si="362"/>
        <v>41390</v>
      </c>
      <c r="O2316" s="43">
        <f t="shared" si="363"/>
        <v>41334</v>
      </c>
      <c r="P2316" s="43">
        <f t="shared" si="364"/>
        <v>41365</v>
      </c>
      <c r="Q2316" s="41">
        <f t="shared" si="365"/>
        <v>2013</v>
      </c>
      <c r="R2316" s="41">
        <f t="shared" si="366"/>
        <v>2013</v>
      </c>
      <c r="S2316" s="43" t="str">
        <f>YEAR(Taulukko1[[#This Row],[Alku KK]])&amp;"Q"&amp;ROUNDDOWN((MONTH(Taulukko1[[#This Row],[Alku KK]])-1)/3+1,0)</f>
        <v>2013Q1</v>
      </c>
      <c r="T2316" s="43" t="str">
        <f>YEAR(Taulukko1[[#This Row],[Loppu KK]])&amp;"Q"&amp;ROUNDDOWN((MONTH(Taulukko1[[#This Row],[Loppu KK]])-1)/3+1,0)</f>
        <v>2013Q2</v>
      </c>
      <c r="U2316" s="66">
        <f>IF(COUNT(Taulukko1[[#This Row],[Neuvottelujen alaiset ]])=1,Taulukko1[[#This Row],[Neuvottelujen alaiset ]],Taulukko1[[#This Row],[Vähennystarve]])</f>
        <v>10</v>
      </c>
      <c r="V2316" s="44">
        <f t="shared" si="367"/>
        <v>1</v>
      </c>
      <c r="W2316" s="44" t="str">
        <f t="shared" si="368"/>
        <v>NA</v>
      </c>
      <c r="X2316" s="44" t="str">
        <f t="shared" si="369"/>
        <v>NA</v>
      </c>
      <c r="Y2316" s="90" t="b">
        <f>AND(MONTH(Taulukko1[[#This Row],[Alku PVM]] )=6,DAY(Taulukko1[[#This Row],[Alku PVM]] )&gt;19)</f>
        <v>0</v>
      </c>
      <c r="Z2316" s="90" t="b">
        <f>AND(MONTH(Taulukko1[[#This Row],[Loppu PVM]] )=6,DAY(Taulukko1[[#This Row],[Loppu PVM]] )&gt;19)</f>
        <v>0</v>
      </c>
      <c r="AA2316" s="90" t="b">
        <f>OR(MONTH(Taulukko1[[#This Row],[Alku PVM]] )&lt;=5,AND(MONTH(Taulukko1[[#This Row],[Alku PVM]] )=6,DAY(Taulukko1[[#This Row],[Alku PVM]] )&lt;20))</f>
        <v>1</v>
      </c>
      <c r="AB2316" s="90" t="b">
        <f>OR(MONTH(Taulukko1[[#This Row],[Loppu PVM]])&lt;=5,AND(MONTH(Taulukko1[[#This Row],[Loppu PVM]] )=6,DAY(Taulukko1[[#This Row],[Loppu PVM]])&lt;20))</f>
        <v>1</v>
      </c>
      <c r="AC2316" s="90" t="b">
        <f>OR(MONTH(Taulukko1[[#This Row],[Alku PVM]] )&lt;=3,AND(MONTH(Taulukko1[[#This Row],[Alku PVM]] )=3))</f>
        <v>1</v>
      </c>
      <c r="AD2316" s="90" t="b">
        <f>OR(MONTH(Taulukko1[[#This Row],[Loppu PVM]] )&lt;=3,AND(MONTH(Taulukko1[[#This Row],[Loppu PVM]] )=3))</f>
        <v>0</v>
      </c>
      <c r="AE2316" s="90" t="b">
        <f>OR(MONTH(Taulukko1[[#This Row],[Alku PVM]] )&lt;=9,AND(MONTH(Taulukko1[[#This Row],[Alku PVM]] )=9))</f>
        <v>1</v>
      </c>
      <c r="AF2316" s="90" t="b">
        <f>OR(MONTH(Taulukko1[[#This Row],[Loppu PVM]])&lt;=9,AND(MONTH(Taulukko1[[#This Row],[Loppu PVM]] )=9))</f>
        <v>1</v>
      </c>
      <c r="AG2316" s="90" t="b">
        <f>OR(MONTH(Taulukko1[[#This Row],[Alku PVM]] )&lt;=6,AND(MONTH(Taulukko1[[#This Row],[Alku PVM]] )=6))</f>
        <v>1</v>
      </c>
      <c r="AH2316" s="90" t="b">
        <f>OR(MONTH(Taulukko1[[#This Row],[Loppu PVM]])&lt;=6,AND(MONTH(Taulukko1[[#This Row],[Loppu PVM]] )=6))</f>
        <v>1</v>
      </c>
    </row>
    <row r="2317" spans="1:34" ht="12.75" customHeight="1">
      <c r="A2317" t="s">
        <v>990</v>
      </c>
      <c r="B2317" s="23">
        <v>41339</v>
      </c>
      <c r="C2317" t="s">
        <v>989</v>
      </c>
      <c r="E2317" s="62">
        <v>150</v>
      </c>
      <c r="F2317" s="4"/>
      <c r="G2317" s="5"/>
      <c r="H2317" s="22">
        <v>150</v>
      </c>
      <c r="I2317" s="126">
        <f>INDEX('TOL2008'!B:B,MATCH(A2317,'TOL2008'!A:A,0))</f>
        <v>20600</v>
      </c>
      <c r="J2317" s="126" t="str">
        <f>INDEX(Pääluokka!$H$2:$H$100,MATCH(VALUE(LEFT(Taulukko1[[#This Row],[TOL2008]],2)),Pääluokka!$G$2:$G$100,0))</f>
        <v>Teollisuus</v>
      </c>
      <c r="K2317" s="126" t="str">
        <f>INDEX(Pääluokka!$I$2:$I$100,MATCH(VALUE(LEFT(Taulukko1[[#This Row],[TOL2008]],2)),Pääluokka!$G$2:$G$100,0))</f>
        <v>Teollisuus (C-E)</v>
      </c>
      <c r="L2317" s="41" t="str">
        <f t="shared" si="360"/>
        <v>NA</v>
      </c>
      <c r="M2317" s="43">
        <f t="shared" si="361"/>
        <v>41339</v>
      </c>
      <c r="N2317" s="43">
        <f t="shared" si="362"/>
        <v>41390</v>
      </c>
      <c r="O2317" s="43">
        <f t="shared" si="363"/>
        <v>41334</v>
      </c>
      <c r="P2317" s="43">
        <f t="shared" si="364"/>
        <v>41365</v>
      </c>
      <c r="Q2317" s="41">
        <f t="shared" si="365"/>
        <v>2013</v>
      </c>
      <c r="R2317" s="41">
        <f t="shared" si="366"/>
        <v>2013</v>
      </c>
      <c r="S2317" s="43" t="str">
        <f>YEAR(Taulukko1[[#This Row],[Alku KK]])&amp;"Q"&amp;ROUNDDOWN((MONTH(Taulukko1[[#This Row],[Alku KK]])-1)/3+1,0)</f>
        <v>2013Q1</v>
      </c>
      <c r="T2317" s="43" t="str">
        <f>YEAR(Taulukko1[[#This Row],[Loppu KK]])&amp;"Q"&amp;ROUNDDOWN((MONTH(Taulukko1[[#This Row],[Loppu KK]])-1)/3+1,0)</f>
        <v>2013Q2</v>
      </c>
      <c r="U2317" s="66">
        <f>IF(COUNT(Taulukko1[[#This Row],[Neuvottelujen alaiset ]])=1,Taulukko1[[#This Row],[Neuvottelujen alaiset ]],Taulukko1[[#This Row],[Vähennystarve]])</f>
        <v>150</v>
      </c>
      <c r="V2317" s="44">
        <f t="shared" si="367"/>
        <v>1</v>
      </c>
      <c r="W2317" s="44" t="str">
        <f t="shared" si="368"/>
        <v>NA</v>
      </c>
      <c r="X2317" s="44" t="str">
        <f t="shared" si="369"/>
        <v>NA</v>
      </c>
      <c r="Y2317" s="90" t="b">
        <f>AND(MONTH(Taulukko1[[#This Row],[Alku PVM]] )=6,DAY(Taulukko1[[#This Row],[Alku PVM]] )&gt;19)</f>
        <v>0</v>
      </c>
      <c r="Z2317" s="90" t="b">
        <f>AND(MONTH(Taulukko1[[#This Row],[Loppu PVM]] )=6,DAY(Taulukko1[[#This Row],[Loppu PVM]] )&gt;19)</f>
        <v>0</v>
      </c>
      <c r="AA2317" s="90" t="b">
        <f>OR(MONTH(Taulukko1[[#This Row],[Alku PVM]] )&lt;=5,AND(MONTH(Taulukko1[[#This Row],[Alku PVM]] )=6,DAY(Taulukko1[[#This Row],[Alku PVM]] )&lt;20))</f>
        <v>1</v>
      </c>
      <c r="AB2317" s="90" t="b">
        <f>OR(MONTH(Taulukko1[[#This Row],[Loppu PVM]])&lt;=5,AND(MONTH(Taulukko1[[#This Row],[Loppu PVM]] )=6,DAY(Taulukko1[[#This Row],[Loppu PVM]])&lt;20))</f>
        <v>1</v>
      </c>
      <c r="AC2317" s="90" t="b">
        <f>OR(MONTH(Taulukko1[[#This Row],[Alku PVM]] )&lt;=3,AND(MONTH(Taulukko1[[#This Row],[Alku PVM]] )=3))</f>
        <v>1</v>
      </c>
      <c r="AD2317" s="90" t="b">
        <f>OR(MONTH(Taulukko1[[#This Row],[Loppu PVM]] )&lt;=3,AND(MONTH(Taulukko1[[#This Row],[Loppu PVM]] )=3))</f>
        <v>0</v>
      </c>
      <c r="AE2317" s="90" t="b">
        <f>OR(MONTH(Taulukko1[[#This Row],[Alku PVM]] )&lt;=9,AND(MONTH(Taulukko1[[#This Row],[Alku PVM]] )=9))</f>
        <v>1</v>
      </c>
      <c r="AF2317" s="90" t="b">
        <f>OR(MONTH(Taulukko1[[#This Row],[Loppu PVM]])&lt;=9,AND(MONTH(Taulukko1[[#This Row],[Loppu PVM]] )=9))</f>
        <v>1</v>
      </c>
      <c r="AG2317" s="90" t="b">
        <f>OR(MONTH(Taulukko1[[#This Row],[Alku PVM]] )&lt;=6,AND(MONTH(Taulukko1[[#This Row],[Alku PVM]] )=6))</f>
        <v>1</v>
      </c>
      <c r="AH2317" s="90" t="b">
        <f>OR(MONTH(Taulukko1[[#This Row],[Loppu PVM]])&lt;=6,AND(MONTH(Taulukko1[[#This Row],[Loppu PVM]] )=6))</f>
        <v>1</v>
      </c>
    </row>
    <row r="2318" spans="1:34" ht="12.75" customHeight="1">
      <c r="A2318" t="s">
        <v>938</v>
      </c>
      <c r="B2318" s="23">
        <v>41340</v>
      </c>
      <c r="C2318" t="s">
        <v>937</v>
      </c>
      <c r="E2318" s="62">
        <v>250</v>
      </c>
      <c r="F2318" s="4">
        <v>41416</v>
      </c>
      <c r="G2318" s="5">
        <v>250</v>
      </c>
      <c r="H2318" s="22">
        <v>250</v>
      </c>
      <c r="I2318" s="126">
        <f>INDEX('TOL2008'!B:B,MATCH(A2318,'TOL2008'!A:A,0))</f>
        <v>23990</v>
      </c>
      <c r="J2318" s="126" t="str">
        <f>INDEX(Pääluokka!$H$2:$H$100,MATCH(VALUE(LEFT(Taulukko1[[#This Row],[TOL2008]],2)),Pääluokka!$G$2:$G$100,0))</f>
        <v>Teollisuus</v>
      </c>
      <c r="K2318" s="126" t="str">
        <f>INDEX(Pääluokka!$I$2:$I$100,MATCH(VALUE(LEFT(Taulukko1[[#This Row],[TOL2008]],2)),Pääluokka!$G$2:$G$100,0))</f>
        <v>Teollisuus (C-E)</v>
      </c>
      <c r="L2318" s="41">
        <f t="shared" si="360"/>
        <v>76</v>
      </c>
      <c r="M2318" s="43">
        <f t="shared" si="361"/>
        <v>41340</v>
      </c>
      <c r="N2318" s="43">
        <f t="shared" si="362"/>
        <v>41416</v>
      </c>
      <c r="O2318" s="43">
        <f t="shared" si="363"/>
        <v>41334</v>
      </c>
      <c r="P2318" s="43">
        <f t="shared" si="364"/>
        <v>41395</v>
      </c>
      <c r="Q2318" s="41">
        <f t="shared" si="365"/>
        <v>2013</v>
      </c>
      <c r="R2318" s="41">
        <f t="shared" si="366"/>
        <v>2013</v>
      </c>
      <c r="S2318" s="43" t="str">
        <f>YEAR(Taulukko1[[#This Row],[Alku KK]])&amp;"Q"&amp;ROUNDDOWN((MONTH(Taulukko1[[#This Row],[Alku KK]])-1)/3+1,0)</f>
        <v>2013Q1</v>
      </c>
      <c r="T2318" s="43" t="str">
        <f>YEAR(Taulukko1[[#This Row],[Loppu KK]])&amp;"Q"&amp;ROUNDDOWN((MONTH(Taulukko1[[#This Row],[Loppu KK]])-1)/3+1,0)</f>
        <v>2013Q2</v>
      </c>
      <c r="U2318" s="66">
        <f>IF(COUNT(Taulukko1[[#This Row],[Neuvottelujen alaiset ]])=1,Taulukko1[[#This Row],[Neuvottelujen alaiset ]],Taulukko1[[#This Row],[Vähennystarve]])</f>
        <v>250</v>
      </c>
      <c r="V2318" s="44">
        <f t="shared" si="367"/>
        <v>1</v>
      </c>
      <c r="W2318" s="44">
        <f t="shared" si="368"/>
        <v>1</v>
      </c>
      <c r="X2318" s="44">
        <f t="shared" si="369"/>
        <v>1</v>
      </c>
      <c r="Y2318" s="90" t="b">
        <f>AND(MONTH(Taulukko1[[#This Row],[Alku PVM]] )=6,DAY(Taulukko1[[#This Row],[Alku PVM]] )&gt;19)</f>
        <v>0</v>
      </c>
      <c r="Z2318" s="90" t="b">
        <f>AND(MONTH(Taulukko1[[#This Row],[Loppu PVM]] )=6,DAY(Taulukko1[[#This Row],[Loppu PVM]] )&gt;19)</f>
        <v>0</v>
      </c>
      <c r="AA2318" s="90" t="b">
        <f>OR(MONTH(Taulukko1[[#This Row],[Alku PVM]] )&lt;=5,AND(MONTH(Taulukko1[[#This Row],[Alku PVM]] )=6,DAY(Taulukko1[[#This Row],[Alku PVM]] )&lt;20))</f>
        <v>1</v>
      </c>
      <c r="AB2318" s="90" t="b">
        <f>OR(MONTH(Taulukko1[[#This Row],[Loppu PVM]])&lt;=5,AND(MONTH(Taulukko1[[#This Row],[Loppu PVM]] )=6,DAY(Taulukko1[[#This Row],[Loppu PVM]])&lt;20))</f>
        <v>1</v>
      </c>
      <c r="AC2318" s="90" t="b">
        <f>OR(MONTH(Taulukko1[[#This Row],[Alku PVM]] )&lt;=3,AND(MONTH(Taulukko1[[#This Row],[Alku PVM]] )=3))</f>
        <v>1</v>
      </c>
      <c r="AD2318" s="90" t="b">
        <f>OR(MONTH(Taulukko1[[#This Row],[Loppu PVM]] )&lt;=3,AND(MONTH(Taulukko1[[#This Row],[Loppu PVM]] )=3))</f>
        <v>0</v>
      </c>
      <c r="AE2318" s="90" t="b">
        <f>OR(MONTH(Taulukko1[[#This Row],[Alku PVM]] )&lt;=9,AND(MONTH(Taulukko1[[#This Row],[Alku PVM]] )=9))</f>
        <v>1</v>
      </c>
      <c r="AF2318" s="90" t="b">
        <f>OR(MONTH(Taulukko1[[#This Row],[Loppu PVM]])&lt;=9,AND(MONTH(Taulukko1[[#This Row],[Loppu PVM]] )=9))</f>
        <v>1</v>
      </c>
      <c r="AG2318" s="90" t="b">
        <f>OR(MONTH(Taulukko1[[#This Row],[Alku PVM]] )&lt;=6,AND(MONTH(Taulukko1[[#This Row],[Alku PVM]] )=6))</f>
        <v>1</v>
      </c>
      <c r="AH2318" s="90" t="b">
        <f>OR(MONTH(Taulukko1[[#This Row],[Loppu PVM]])&lt;=6,AND(MONTH(Taulukko1[[#This Row],[Loppu PVM]] )=6))</f>
        <v>1</v>
      </c>
    </row>
    <row r="2319" spans="1:34" ht="12.75" customHeight="1">
      <c r="A2319" t="s">
        <v>778</v>
      </c>
      <c r="B2319" s="23">
        <v>41344</v>
      </c>
      <c r="C2319" t="s">
        <v>677</v>
      </c>
      <c r="E2319" s="62">
        <v>6</v>
      </c>
      <c r="F2319" s="4"/>
      <c r="G2319" s="5"/>
      <c r="H2319" s="22">
        <v>6</v>
      </c>
      <c r="I2319" s="126">
        <f>INDEX('TOL2008'!B:B,MATCH(A2319,'TOL2008'!A:A,0))</f>
        <v>26110</v>
      </c>
      <c r="J2319" s="126" t="str">
        <f>INDEX(Pääluokka!$H$2:$H$100,MATCH(VALUE(LEFT(Taulukko1[[#This Row],[TOL2008]],2)),Pääluokka!$G$2:$G$100,0))</f>
        <v>Teollisuus</v>
      </c>
      <c r="K2319" s="126" t="str">
        <f>INDEX(Pääluokka!$I$2:$I$100,MATCH(VALUE(LEFT(Taulukko1[[#This Row],[TOL2008]],2)),Pääluokka!$G$2:$G$100,0))</f>
        <v>Teollisuus (C-E)</v>
      </c>
      <c r="L2319" s="41" t="str">
        <f t="shared" si="360"/>
        <v>NA</v>
      </c>
      <c r="M2319" s="43">
        <f t="shared" si="361"/>
        <v>41344</v>
      </c>
      <c r="N2319" s="43">
        <f t="shared" si="362"/>
        <v>41395</v>
      </c>
      <c r="O2319" s="43">
        <f t="shared" si="363"/>
        <v>41334</v>
      </c>
      <c r="P2319" s="43">
        <f t="shared" si="364"/>
        <v>41395</v>
      </c>
      <c r="Q2319" s="41">
        <f t="shared" si="365"/>
        <v>2013</v>
      </c>
      <c r="R2319" s="41">
        <f t="shared" si="366"/>
        <v>2013</v>
      </c>
      <c r="S2319" s="43" t="str">
        <f>YEAR(Taulukko1[[#This Row],[Alku KK]])&amp;"Q"&amp;ROUNDDOWN((MONTH(Taulukko1[[#This Row],[Alku KK]])-1)/3+1,0)</f>
        <v>2013Q1</v>
      </c>
      <c r="T2319" s="43" t="str">
        <f>YEAR(Taulukko1[[#This Row],[Loppu KK]])&amp;"Q"&amp;ROUNDDOWN((MONTH(Taulukko1[[#This Row],[Loppu KK]])-1)/3+1,0)</f>
        <v>2013Q2</v>
      </c>
      <c r="U2319" s="66">
        <f>IF(COUNT(Taulukko1[[#This Row],[Neuvottelujen alaiset ]])=1,Taulukko1[[#This Row],[Neuvottelujen alaiset ]],Taulukko1[[#This Row],[Vähennystarve]])</f>
        <v>6</v>
      </c>
      <c r="V2319" s="44">
        <f t="shared" si="367"/>
        <v>1</v>
      </c>
      <c r="W2319" s="44" t="str">
        <f t="shared" si="368"/>
        <v>NA</v>
      </c>
      <c r="X2319" s="44" t="str">
        <f t="shared" si="369"/>
        <v>NA</v>
      </c>
      <c r="Y2319" s="90" t="b">
        <f>AND(MONTH(Taulukko1[[#This Row],[Alku PVM]] )=6,DAY(Taulukko1[[#This Row],[Alku PVM]] )&gt;19)</f>
        <v>0</v>
      </c>
      <c r="Z2319" s="90" t="b">
        <f>AND(MONTH(Taulukko1[[#This Row],[Loppu PVM]] )=6,DAY(Taulukko1[[#This Row],[Loppu PVM]] )&gt;19)</f>
        <v>0</v>
      </c>
      <c r="AA2319" s="90" t="b">
        <f>OR(MONTH(Taulukko1[[#This Row],[Alku PVM]] )&lt;=5,AND(MONTH(Taulukko1[[#This Row],[Alku PVM]] )=6,DAY(Taulukko1[[#This Row],[Alku PVM]] )&lt;20))</f>
        <v>1</v>
      </c>
      <c r="AB2319" s="90" t="b">
        <f>OR(MONTH(Taulukko1[[#This Row],[Loppu PVM]])&lt;=5,AND(MONTH(Taulukko1[[#This Row],[Loppu PVM]] )=6,DAY(Taulukko1[[#This Row],[Loppu PVM]])&lt;20))</f>
        <v>1</v>
      </c>
      <c r="AC2319" s="90" t="b">
        <f>OR(MONTH(Taulukko1[[#This Row],[Alku PVM]] )&lt;=3,AND(MONTH(Taulukko1[[#This Row],[Alku PVM]] )=3))</f>
        <v>1</v>
      </c>
      <c r="AD2319" s="90" t="b">
        <f>OR(MONTH(Taulukko1[[#This Row],[Loppu PVM]] )&lt;=3,AND(MONTH(Taulukko1[[#This Row],[Loppu PVM]] )=3))</f>
        <v>0</v>
      </c>
      <c r="AE2319" s="90" t="b">
        <f>OR(MONTH(Taulukko1[[#This Row],[Alku PVM]] )&lt;=9,AND(MONTH(Taulukko1[[#This Row],[Alku PVM]] )=9))</f>
        <v>1</v>
      </c>
      <c r="AF2319" s="90" t="b">
        <f>OR(MONTH(Taulukko1[[#This Row],[Loppu PVM]])&lt;=9,AND(MONTH(Taulukko1[[#This Row],[Loppu PVM]] )=9))</f>
        <v>1</v>
      </c>
      <c r="AG2319" s="90" t="b">
        <f>OR(MONTH(Taulukko1[[#This Row],[Alku PVM]] )&lt;=6,AND(MONTH(Taulukko1[[#This Row],[Alku PVM]] )=6))</f>
        <v>1</v>
      </c>
      <c r="AH2319" s="90" t="b">
        <f>OR(MONTH(Taulukko1[[#This Row],[Loppu PVM]])&lt;=6,AND(MONTH(Taulukko1[[#This Row],[Loppu PVM]] )=6))</f>
        <v>1</v>
      </c>
    </row>
    <row r="2320" spans="1:34" ht="12.75" customHeight="1">
      <c r="A2320" t="s">
        <v>1297</v>
      </c>
      <c r="B2320" s="23">
        <v>41345</v>
      </c>
      <c r="C2320" t="s">
        <v>1296</v>
      </c>
      <c r="E2320" s="62">
        <v>35</v>
      </c>
      <c r="F2320" s="4">
        <v>41397</v>
      </c>
      <c r="G2320" s="5">
        <v>0</v>
      </c>
      <c r="H2320" s="22">
        <v>35</v>
      </c>
      <c r="I2320" s="126">
        <f>INDEX('TOL2008'!B:B,MATCH(A2320,'TOL2008'!A:A,0))</f>
        <v>20160</v>
      </c>
      <c r="J2320" s="126" t="str">
        <f>INDEX(Pääluokka!$H$2:$H$100,MATCH(VALUE(LEFT(Taulukko1[[#This Row],[TOL2008]],2)),Pääluokka!$G$2:$G$100,0))</f>
        <v>Teollisuus</v>
      </c>
      <c r="K2320" s="126" t="str">
        <f>INDEX(Pääluokka!$I$2:$I$100,MATCH(VALUE(LEFT(Taulukko1[[#This Row],[TOL2008]],2)),Pääluokka!$G$2:$G$100,0))</f>
        <v>Teollisuus (C-E)</v>
      </c>
      <c r="L2320" s="41">
        <f t="shared" si="360"/>
        <v>52</v>
      </c>
      <c r="M2320" s="43">
        <f t="shared" si="361"/>
        <v>41345</v>
      </c>
      <c r="N2320" s="43">
        <f t="shared" si="362"/>
        <v>41397</v>
      </c>
      <c r="O2320" s="43">
        <f t="shared" si="363"/>
        <v>41334</v>
      </c>
      <c r="P2320" s="43">
        <f t="shared" si="364"/>
        <v>41395</v>
      </c>
      <c r="Q2320" s="41">
        <f t="shared" si="365"/>
        <v>2013</v>
      </c>
      <c r="R2320" s="41">
        <f t="shared" si="366"/>
        <v>2013</v>
      </c>
      <c r="S2320" s="43" t="str">
        <f>YEAR(Taulukko1[[#This Row],[Alku KK]])&amp;"Q"&amp;ROUNDDOWN((MONTH(Taulukko1[[#This Row],[Alku KK]])-1)/3+1,0)</f>
        <v>2013Q1</v>
      </c>
      <c r="T2320" s="43" t="str">
        <f>YEAR(Taulukko1[[#This Row],[Loppu KK]])&amp;"Q"&amp;ROUNDDOWN((MONTH(Taulukko1[[#This Row],[Loppu KK]])-1)/3+1,0)</f>
        <v>2013Q2</v>
      </c>
      <c r="U2320" s="66">
        <f>IF(COUNT(Taulukko1[[#This Row],[Neuvottelujen alaiset ]])=1,Taulukko1[[#This Row],[Neuvottelujen alaiset ]],Taulukko1[[#This Row],[Vähennystarve]])</f>
        <v>35</v>
      </c>
      <c r="V2320" s="44">
        <f t="shared" si="367"/>
        <v>1</v>
      </c>
      <c r="W2320" s="44">
        <f t="shared" si="368"/>
        <v>0</v>
      </c>
      <c r="X2320" s="44">
        <f t="shared" si="369"/>
        <v>0</v>
      </c>
      <c r="Y2320" s="90" t="b">
        <f>AND(MONTH(Taulukko1[[#This Row],[Alku PVM]] )=6,DAY(Taulukko1[[#This Row],[Alku PVM]] )&gt;19)</f>
        <v>0</v>
      </c>
      <c r="Z2320" s="90" t="b">
        <f>AND(MONTH(Taulukko1[[#This Row],[Loppu PVM]] )=6,DAY(Taulukko1[[#This Row],[Loppu PVM]] )&gt;19)</f>
        <v>0</v>
      </c>
      <c r="AA2320" s="90" t="b">
        <f>OR(MONTH(Taulukko1[[#This Row],[Alku PVM]] )&lt;=5,AND(MONTH(Taulukko1[[#This Row],[Alku PVM]] )=6,DAY(Taulukko1[[#This Row],[Alku PVM]] )&lt;20))</f>
        <v>1</v>
      </c>
      <c r="AB2320" s="90" t="b">
        <f>OR(MONTH(Taulukko1[[#This Row],[Loppu PVM]])&lt;=5,AND(MONTH(Taulukko1[[#This Row],[Loppu PVM]] )=6,DAY(Taulukko1[[#This Row],[Loppu PVM]])&lt;20))</f>
        <v>1</v>
      </c>
      <c r="AC2320" s="90" t="b">
        <f>OR(MONTH(Taulukko1[[#This Row],[Alku PVM]] )&lt;=3,AND(MONTH(Taulukko1[[#This Row],[Alku PVM]] )=3))</f>
        <v>1</v>
      </c>
      <c r="AD2320" s="90" t="b">
        <f>OR(MONTH(Taulukko1[[#This Row],[Loppu PVM]] )&lt;=3,AND(MONTH(Taulukko1[[#This Row],[Loppu PVM]] )=3))</f>
        <v>0</v>
      </c>
      <c r="AE2320" s="90" t="b">
        <f>OR(MONTH(Taulukko1[[#This Row],[Alku PVM]] )&lt;=9,AND(MONTH(Taulukko1[[#This Row],[Alku PVM]] )=9))</f>
        <v>1</v>
      </c>
      <c r="AF2320" s="90" t="b">
        <f>OR(MONTH(Taulukko1[[#This Row],[Loppu PVM]])&lt;=9,AND(MONTH(Taulukko1[[#This Row],[Loppu PVM]] )=9))</f>
        <v>1</v>
      </c>
      <c r="AG2320" s="90" t="b">
        <f>OR(MONTH(Taulukko1[[#This Row],[Alku PVM]] )&lt;=6,AND(MONTH(Taulukko1[[#This Row],[Alku PVM]] )=6))</f>
        <v>1</v>
      </c>
      <c r="AH2320" s="90" t="b">
        <f>OR(MONTH(Taulukko1[[#This Row],[Loppu PVM]])&lt;=6,AND(MONTH(Taulukko1[[#This Row],[Loppu PVM]] )=6))</f>
        <v>1</v>
      </c>
    </row>
    <row r="2321" spans="1:34" ht="12.75" customHeight="1">
      <c r="A2321" s="21" t="s">
        <v>1276</v>
      </c>
      <c r="B2321" s="23">
        <v>41345</v>
      </c>
      <c r="C2321" s="21" t="s">
        <v>1275</v>
      </c>
      <c r="D2321" s="24"/>
      <c r="E2321" s="62">
        <v>195</v>
      </c>
      <c r="F2321" s="23">
        <v>41444</v>
      </c>
      <c r="G2321" s="24">
        <v>15</v>
      </c>
      <c r="H2321" s="22">
        <v>195</v>
      </c>
      <c r="I2321" s="126">
        <f>INDEX('TOL2008'!B:B,MATCH(A2321,'TOL2008'!A:A,0))</f>
        <v>64190</v>
      </c>
      <c r="J2321" s="126" t="str">
        <f>INDEX(Pääluokka!$H$2:$H$100,MATCH(VALUE(LEFT(Taulukko1[[#This Row],[TOL2008]],2)),Pääluokka!$G$2:$G$100,0))</f>
        <v>Rahoitus- ja vakuutustoiminta</v>
      </c>
      <c r="K2321" s="126" t="str">
        <f>INDEX(Pääluokka!$I$2:$I$100,MATCH(VALUE(LEFT(Taulukko1[[#This Row],[TOL2008]],2)),Pääluokka!$G$2:$G$100,0))</f>
        <v>Palvelualat (G-N, R, S)</v>
      </c>
      <c r="L2321" s="41">
        <f t="shared" si="360"/>
        <v>99</v>
      </c>
      <c r="M2321" s="43">
        <f t="shared" si="361"/>
        <v>41345</v>
      </c>
      <c r="N2321" s="43">
        <f t="shared" si="362"/>
        <v>41444</v>
      </c>
      <c r="O2321" s="43">
        <f t="shared" si="363"/>
        <v>41334</v>
      </c>
      <c r="P2321" s="43">
        <f t="shared" si="364"/>
        <v>41426</v>
      </c>
      <c r="Q2321" s="41">
        <f t="shared" si="365"/>
        <v>2013</v>
      </c>
      <c r="R2321" s="41">
        <f t="shared" si="366"/>
        <v>2013</v>
      </c>
      <c r="S2321" s="43" t="str">
        <f>YEAR(Taulukko1[[#This Row],[Alku KK]])&amp;"Q"&amp;ROUNDDOWN((MONTH(Taulukko1[[#This Row],[Alku KK]])-1)/3+1,0)</f>
        <v>2013Q1</v>
      </c>
      <c r="T2321" s="43" t="str">
        <f>YEAR(Taulukko1[[#This Row],[Loppu KK]])&amp;"Q"&amp;ROUNDDOWN((MONTH(Taulukko1[[#This Row],[Loppu KK]])-1)/3+1,0)</f>
        <v>2013Q2</v>
      </c>
      <c r="U2321" s="66">
        <f>IF(COUNT(Taulukko1[[#This Row],[Neuvottelujen alaiset ]])=1,Taulukko1[[#This Row],[Neuvottelujen alaiset ]],Taulukko1[[#This Row],[Vähennystarve]])</f>
        <v>195</v>
      </c>
      <c r="V2321" s="44">
        <f t="shared" si="367"/>
        <v>1</v>
      </c>
      <c r="W2321" s="44">
        <f t="shared" si="368"/>
        <v>7.6923076923076927E-2</v>
      </c>
      <c r="X2321" s="44">
        <f t="shared" si="369"/>
        <v>7.6923076923076927E-2</v>
      </c>
      <c r="Y2321" s="90" t="b">
        <f>AND(MONTH(Taulukko1[[#This Row],[Alku PVM]] )=6,DAY(Taulukko1[[#This Row],[Alku PVM]] )&gt;19)</f>
        <v>0</v>
      </c>
      <c r="Z2321" s="90" t="b">
        <f>AND(MONTH(Taulukko1[[#This Row],[Loppu PVM]] )=6,DAY(Taulukko1[[#This Row],[Loppu PVM]] )&gt;19)</f>
        <v>0</v>
      </c>
      <c r="AA2321" s="90" t="b">
        <f>OR(MONTH(Taulukko1[[#This Row],[Alku PVM]] )&lt;=5,AND(MONTH(Taulukko1[[#This Row],[Alku PVM]] )=6,DAY(Taulukko1[[#This Row],[Alku PVM]] )&lt;20))</f>
        <v>1</v>
      </c>
      <c r="AB2321" s="90" t="b">
        <f>OR(MONTH(Taulukko1[[#This Row],[Loppu PVM]])&lt;=5,AND(MONTH(Taulukko1[[#This Row],[Loppu PVM]] )=6,DAY(Taulukko1[[#This Row],[Loppu PVM]])&lt;20))</f>
        <v>1</v>
      </c>
      <c r="AC2321" s="90" t="b">
        <f>OR(MONTH(Taulukko1[[#This Row],[Alku PVM]] )&lt;=3,AND(MONTH(Taulukko1[[#This Row],[Alku PVM]] )=3))</f>
        <v>1</v>
      </c>
      <c r="AD2321" s="90" t="b">
        <f>OR(MONTH(Taulukko1[[#This Row],[Loppu PVM]] )&lt;=3,AND(MONTH(Taulukko1[[#This Row],[Loppu PVM]] )=3))</f>
        <v>0</v>
      </c>
      <c r="AE2321" s="90" t="b">
        <f>OR(MONTH(Taulukko1[[#This Row],[Alku PVM]] )&lt;=9,AND(MONTH(Taulukko1[[#This Row],[Alku PVM]] )=9))</f>
        <v>1</v>
      </c>
      <c r="AF2321" s="90" t="b">
        <f>OR(MONTH(Taulukko1[[#This Row],[Loppu PVM]])&lt;=9,AND(MONTH(Taulukko1[[#This Row],[Loppu PVM]] )=9))</f>
        <v>1</v>
      </c>
      <c r="AG2321" s="90" t="b">
        <f>OR(MONTH(Taulukko1[[#This Row],[Alku PVM]] )&lt;=6,AND(MONTH(Taulukko1[[#This Row],[Alku PVM]] )=6))</f>
        <v>1</v>
      </c>
      <c r="AH2321" s="90" t="b">
        <f>OR(MONTH(Taulukko1[[#This Row],[Loppu PVM]])&lt;=6,AND(MONTH(Taulukko1[[#This Row],[Loppu PVM]] )=6))</f>
        <v>1</v>
      </c>
    </row>
    <row r="2322" spans="1:34" ht="12.75" customHeight="1">
      <c r="A2322" t="s">
        <v>1233</v>
      </c>
      <c r="B2322" s="23">
        <v>41345</v>
      </c>
      <c r="C2322" t="s">
        <v>1232</v>
      </c>
      <c r="F2322" s="4">
        <v>41408</v>
      </c>
      <c r="G2322" s="5">
        <v>0</v>
      </c>
      <c r="H2322" s="22">
        <v>120</v>
      </c>
      <c r="I2322" s="126">
        <f>INDEX('TOL2008'!B:B,MATCH(A2322,'TOL2008'!A:A,0))</f>
        <v>20510</v>
      </c>
      <c r="J2322" s="126" t="str">
        <f>INDEX(Pääluokka!$H$2:$H$100,MATCH(VALUE(LEFT(Taulukko1[[#This Row],[TOL2008]],2)),Pääluokka!$G$2:$G$100,0))</f>
        <v>Teollisuus</v>
      </c>
      <c r="K2322" s="126" t="str">
        <f>INDEX(Pääluokka!$I$2:$I$100,MATCH(VALUE(LEFT(Taulukko1[[#This Row],[TOL2008]],2)),Pääluokka!$G$2:$G$100,0))</f>
        <v>Teollisuus (C-E)</v>
      </c>
      <c r="L2322" s="41">
        <f t="shared" si="360"/>
        <v>63</v>
      </c>
      <c r="M2322" s="43">
        <f t="shared" si="361"/>
        <v>41345</v>
      </c>
      <c r="N2322" s="43">
        <f t="shared" si="362"/>
        <v>41408</v>
      </c>
      <c r="O2322" s="43">
        <f t="shared" si="363"/>
        <v>41334</v>
      </c>
      <c r="P2322" s="43">
        <f t="shared" si="364"/>
        <v>41395</v>
      </c>
      <c r="Q2322" s="41">
        <f t="shared" si="365"/>
        <v>2013</v>
      </c>
      <c r="R2322" s="41">
        <f t="shared" si="366"/>
        <v>2013</v>
      </c>
      <c r="S2322" s="43" t="str">
        <f>YEAR(Taulukko1[[#This Row],[Alku KK]])&amp;"Q"&amp;ROUNDDOWN((MONTH(Taulukko1[[#This Row],[Alku KK]])-1)/3+1,0)</f>
        <v>2013Q1</v>
      </c>
      <c r="T2322" s="43" t="str">
        <f>YEAR(Taulukko1[[#This Row],[Loppu KK]])&amp;"Q"&amp;ROUNDDOWN((MONTH(Taulukko1[[#This Row],[Loppu KK]])-1)/3+1,0)</f>
        <v>2013Q2</v>
      </c>
      <c r="U2322" s="66">
        <f>IF(COUNT(Taulukko1[[#This Row],[Neuvottelujen alaiset ]])=1,Taulukko1[[#This Row],[Neuvottelujen alaiset ]],Taulukko1[[#This Row],[Vähennystarve]])</f>
        <v>120</v>
      </c>
      <c r="V2322" s="44" t="str">
        <f t="shared" si="367"/>
        <v>NA</v>
      </c>
      <c r="W2322" s="44">
        <f t="shared" si="368"/>
        <v>0</v>
      </c>
      <c r="X2322" s="44" t="str">
        <f t="shared" si="369"/>
        <v>NA</v>
      </c>
      <c r="Y2322" s="90" t="b">
        <f>AND(MONTH(Taulukko1[[#This Row],[Alku PVM]] )=6,DAY(Taulukko1[[#This Row],[Alku PVM]] )&gt;19)</f>
        <v>0</v>
      </c>
      <c r="Z2322" s="90" t="b">
        <f>AND(MONTH(Taulukko1[[#This Row],[Loppu PVM]] )=6,DAY(Taulukko1[[#This Row],[Loppu PVM]] )&gt;19)</f>
        <v>0</v>
      </c>
      <c r="AA2322" s="90" t="b">
        <f>OR(MONTH(Taulukko1[[#This Row],[Alku PVM]] )&lt;=5,AND(MONTH(Taulukko1[[#This Row],[Alku PVM]] )=6,DAY(Taulukko1[[#This Row],[Alku PVM]] )&lt;20))</f>
        <v>1</v>
      </c>
      <c r="AB2322" s="90" t="b">
        <f>OR(MONTH(Taulukko1[[#This Row],[Loppu PVM]])&lt;=5,AND(MONTH(Taulukko1[[#This Row],[Loppu PVM]] )=6,DAY(Taulukko1[[#This Row],[Loppu PVM]])&lt;20))</f>
        <v>1</v>
      </c>
      <c r="AC2322" s="90" t="b">
        <f>OR(MONTH(Taulukko1[[#This Row],[Alku PVM]] )&lt;=3,AND(MONTH(Taulukko1[[#This Row],[Alku PVM]] )=3))</f>
        <v>1</v>
      </c>
      <c r="AD2322" s="90" t="b">
        <f>OR(MONTH(Taulukko1[[#This Row],[Loppu PVM]] )&lt;=3,AND(MONTH(Taulukko1[[#This Row],[Loppu PVM]] )=3))</f>
        <v>0</v>
      </c>
      <c r="AE2322" s="90" t="b">
        <f>OR(MONTH(Taulukko1[[#This Row],[Alku PVM]] )&lt;=9,AND(MONTH(Taulukko1[[#This Row],[Alku PVM]] )=9))</f>
        <v>1</v>
      </c>
      <c r="AF2322" s="90" t="b">
        <f>OR(MONTH(Taulukko1[[#This Row],[Loppu PVM]])&lt;=9,AND(MONTH(Taulukko1[[#This Row],[Loppu PVM]] )=9))</f>
        <v>1</v>
      </c>
      <c r="AG2322" s="90" t="b">
        <f>OR(MONTH(Taulukko1[[#This Row],[Alku PVM]] )&lt;=6,AND(MONTH(Taulukko1[[#This Row],[Alku PVM]] )=6))</f>
        <v>1</v>
      </c>
      <c r="AH2322" s="90" t="b">
        <f>OR(MONTH(Taulukko1[[#This Row],[Loppu PVM]])&lt;=6,AND(MONTH(Taulukko1[[#This Row],[Loppu PVM]] )=6))</f>
        <v>1</v>
      </c>
    </row>
    <row r="2323" spans="1:34" ht="12.75" customHeight="1">
      <c r="A2323" t="s">
        <v>1121</v>
      </c>
      <c r="B2323" s="23">
        <v>41345</v>
      </c>
      <c r="C2323" t="s">
        <v>1120</v>
      </c>
      <c r="E2323" s="62">
        <v>8</v>
      </c>
      <c r="F2323" s="4">
        <v>41401</v>
      </c>
      <c r="G2323" s="5">
        <v>20</v>
      </c>
      <c r="H2323" s="22">
        <v>50</v>
      </c>
      <c r="I2323" s="126">
        <f>INDEX('TOL2008'!B:B,MATCH(A2323,'TOL2008'!A:A,0))</f>
        <v>70220</v>
      </c>
      <c r="J2323" s="126" t="str">
        <f>INDEX(Pääluokka!$H$2:$H$100,MATCH(VALUE(LEFT(Taulukko1[[#This Row],[TOL2008]],2)),Pääluokka!$G$2:$G$100,0))</f>
        <v>Ammatillinen, tieteellinen ja tekninen toiminta</v>
      </c>
      <c r="K2323" s="126" t="str">
        <f>INDEX(Pääluokka!$I$2:$I$100,MATCH(VALUE(LEFT(Taulukko1[[#This Row],[TOL2008]],2)),Pääluokka!$G$2:$G$100,0))</f>
        <v>Palvelualat (G-N, R, S)</v>
      </c>
      <c r="L2323" s="41">
        <f t="shared" si="360"/>
        <v>56</v>
      </c>
      <c r="M2323" s="43">
        <f t="shared" si="361"/>
        <v>41345</v>
      </c>
      <c r="N2323" s="43">
        <f t="shared" si="362"/>
        <v>41401</v>
      </c>
      <c r="O2323" s="43">
        <f t="shared" si="363"/>
        <v>41334</v>
      </c>
      <c r="P2323" s="43">
        <f t="shared" si="364"/>
        <v>41395</v>
      </c>
      <c r="Q2323" s="41">
        <f t="shared" si="365"/>
        <v>2013</v>
      </c>
      <c r="R2323" s="41">
        <f t="shared" si="366"/>
        <v>2013</v>
      </c>
      <c r="S2323" s="43" t="str">
        <f>YEAR(Taulukko1[[#This Row],[Alku KK]])&amp;"Q"&amp;ROUNDDOWN((MONTH(Taulukko1[[#This Row],[Alku KK]])-1)/3+1,0)</f>
        <v>2013Q1</v>
      </c>
      <c r="T2323" s="43" t="str">
        <f>YEAR(Taulukko1[[#This Row],[Loppu KK]])&amp;"Q"&amp;ROUNDDOWN((MONTH(Taulukko1[[#This Row],[Loppu KK]])-1)/3+1,0)</f>
        <v>2013Q2</v>
      </c>
      <c r="U2323" s="66">
        <f>IF(COUNT(Taulukko1[[#This Row],[Neuvottelujen alaiset ]])=1,Taulukko1[[#This Row],[Neuvottelujen alaiset ]],Taulukko1[[#This Row],[Vähennystarve]])</f>
        <v>50</v>
      </c>
      <c r="V2323" s="44">
        <f t="shared" si="367"/>
        <v>0.16</v>
      </c>
      <c r="W2323" s="44">
        <f t="shared" si="368"/>
        <v>0.4</v>
      </c>
      <c r="X2323" s="44">
        <f t="shared" si="369"/>
        <v>2.5</v>
      </c>
      <c r="Y2323" s="90" t="b">
        <f>AND(MONTH(Taulukko1[[#This Row],[Alku PVM]] )=6,DAY(Taulukko1[[#This Row],[Alku PVM]] )&gt;19)</f>
        <v>0</v>
      </c>
      <c r="Z2323" s="90" t="b">
        <f>AND(MONTH(Taulukko1[[#This Row],[Loppu PVM]] )=6,DAY(Taulukko1[[#This Row],[Loppu PVM]] )&gt;19)</f>
        <v>0</v>
      </c>
      <c r="AA2323" s="90" t="b">
        <f>OR(MONTH(Taulukko1[[#This Row],[Alku PVM]] )&lt;=5,AND(MONTH(Taulukko1[[#This Row],[Alku PVM]] )=6,DAY(Taulukko1[[#This Row],[Alku PVM]] )&lt;20))</f>
        <v>1</v>
      </c>
      <c r="AB2323" s="90" t="b">
        <f>OR(MONTH(Taulukko1[[#This Row],[Loppu PVM]])&lt;=5,AND(MONTH(Taulukko1[[#This Row],[Loppu PVM]] )=6,DAY(Taulukko1[[#This Row],[Loppu PVM]])&lt;20))</f>
        <v>1</v>
      </c>
      <c r="AC2323" s="90" t="b">
        <f>OR(MONTH(Taulukko1[[#This Row],[Alku PVM]] )&lt;=3,AND(MONTH(Taulukko1[[#This Row],[Alku PVM]] )=3))</f>
        <v>1</v>
      </c>
      <c r="AD2323" s="90" t="b">
        <f>OR(MONTH(Taulukko1[[#This Row],[Loppu PVM]] )&lt;=3,AND(MONTH(Taulukko1[[#This Row],[Loppu PVM]] )=3))</f>
        <v>0</v>
      </c>
      <c r="AE2323" s="90" t="b">
        <f>OR(MONTH(Taulukko1[[#This Row],[Alku PVM]] )&lt;=9,AND(MONTH(Taulukko1[[#This Row],[Alku PVM]] )=9))</f>
        <v>1</v>
      </c>
      <c r="AF2323" s="90" t="b">
        <f>OR(MONTH(Taulukko1[[#This Row],[Loppu PVM]])&lt;=9,AND(MONTH(Taulukko1[[#This Row],[Loppu PVM]] )=9))</f>
        <v>1</v>
      </c>
      <c r="AG2323" s="90" t="b">
        <f>OR(MONTH(Taulukko1[[#This Row],[Alku PVM]] )&lt;=6,AND(MONTH(Taulukko1[[#This Row],[Alku PVM]] )=6))</f>
        <v>1</v>
      </c>
      <c r="AH2323" s="90" t="b">
        <f>OR(MONTH(Taulukko1[[#This Row],[Loppu PVM]])&lt;=6,AND(MONTH(Taulukko1[[#This Row],[Loppu PVM]] )=6))</f>
        <v>1</v>
      </c>
    </row>
    <row r="2324" spans="1:34" ht="12.75" customHeight="1">
      <c r="A2324" s="21" t="s">
        <v>719</v>
      </c>
      <c r="B2324" s="23">
        <v>41345</v>
      </c>
      <c r="C2324" s="21" t="s">
        <v>718</v>
      </c>
      <c r="D2324" s="24"/>
      <c r="E2324" s="62">
        <v>7</v>
      </c>
      <c r="F2324" s="23"/>
      <c r="G2324" s="24"/>
      <c r="H2324" s="22">
        <v>55</v>
      </c>
      <c r="I2324" s="126">
        <f>INDEX('TOL2008'!B:B,MATCH(A2324,'TOL2008'!A:A,0))</f>
        <v>61200</v>
      </c>
      <c r="J2324" s="126" t="str">
        <f>INDEX(Pääluokka!$H$2:$H$100,MATCH(VALUE(LEFT(Taulukko1[[#This Row],[TOL2008]],2)),Pääluokka!$G$2:$G$100,0))</f>
        <v>Informaatio ja viestintä</v>
      </c>
      <c r="K2324" s="126" t="str">
        <f>INDEX(Pääluokka!$I$2:$I$100,MATCH(VALUE(LEFT(Taulukko1[[#This Row],[TOL2008]],2)),Pääluokka!$G$2:$G$100,0))</f>
        <v>Palvelualat (G-N, R, S)</v>
      </c>
      <c r="L2324" s="41" t="str">
        <f t="shared" si="360"/>
        <v>NA</v>
      </c>
      <c r="M2324" s="43">
        <f t="shared" si="361"/>
        <v>41345</v>
      </c>
      <c r="N2324" s="43">
        <f t="shared" si="362"/>
        <v>41396</v>
      </c>
      <c r="O2324" s="43">
        <f t="shared" si="363"/>
        <v>41334</v>
      </c>
      <c r="P2324" s="43">
        <f t="shared" si="364"/>
        <v>41395</v>
      </c>
      <c r="Q2324" s="41">
        <f t="shared" si="365"/>
        <v>2013</v>
      </c>
      <c r="R2324" s="41">
        <f t="shared" si="366"/>
        <v>2013</v>
      </c>
      <c r="S2324" s="43" t="str">
        <f>YEAR(Taulukko1[[#This Row],[Alku KK]])&amp;"Q"&amp;ROUNDDOWN((MONTH(Taulukko1[[#This Row],[Alku KK]])-1)/3+1,0)</f>
        <v>2013Q1</v>
      </c>
      <c r="T2324" s="43" t="str">
        <f>YEAR(Taulukko1[[#This Row],[Loppu KK]])&amp;"Q"&amp;ROUNDDOWN((MONTH(Taulukko1[[#This Row],[Loppu KK]])-1)/3+1,0)</f>
        <v>2013Q2</v>
      </c>
      <c r="U2324" s="66">
        <f>IF(COUNT(Taulukko1[[#This Row],[Neuvottelujen alaiset ]])=1,Taulukko1[[#This Row],[Neuvottelujen alaiset ]],Taulukko1[[#This Row],[Vähennystarve]])</f>
        <v>55</v>
      </c>
      <c r="V2324" s="44">
        <f t="shared" si="367"/>
        <v>0.12727272727272726</v>
      </c>
      <c r="W2324" s="44" t="str">
        <f t="shared" si="368"/>
        <v>NA</v>
      </c>
      <c r="X2324" s="44" t="str">
        <f t="shared" si="369"/>
        <v>NA</v>
      </c>
      <c r="Y2324" s="90" t="b">
        <f>AND(MONTH(Taulukko1[[#This Row],[Alku PVM]] )=6,DAY(Taulukko1[[#This Row],[Alku PVM]] )&gt;19)</f>
        <v>0</v>
      </c>
      <c r="Z2324" s="90" t="b">
        <f>AND(MONTH(Taulukko1[[#This Row],[Loppu PVM]] )=6,DAY(Taulukko1[[#This Row],[Loppu PVM]] )&gt;19)</f>
        <v>0</v>
      </c>
      <c r="AA2324" s="90" t="b">
        <f>OR(MONTH(Taulukko1[[#This Row],[Alku PVM]] )&lt;=5,AND(MONTH(Taulukko1[[#This Row],[Alku PVM]] )=6,DAY(Taulukko1[[#This Row],[Alku PVM]] )&lt;20))</f>
        <v>1</v>
      </c>
      <c r="AB2324" s="90" t="b">
        <f>OR(MONTH(Taulukko1[[#This Row],[Loppu PVM]])&lt;=5,AND(MONTH(Taulukko1[[#This Row],[Loppu PVM]] )=6,DAY(Taulukko1[[#This Row],[Loppu PVM]])&lt;20))</f>
        <v>1</v>
      </c>
      <c r="AC2324" s="90" t="b">
        <f>OR(MONTH(Taulukko1[[#This Row],[Alku PVM]] )&lt;=3,AND(MONTH(Taulukko1[[#This Row],[Alku PVM]] )=3))</f>
        <v>1</v>
      </c>
      <c r="AD2324" s="90" t="b">
        <f>OR(MONTH(Taulukko1[[#This Row],[Loppu PVM]] )&lt;=3,AND(MONTH(Taulukko1[[#This Row],[Loppu PVM]] )=3))</f>
        <v>0</v>
      </c>
      <c r="AE2324" s="90" t="b">
        <f>OR(MONTH(Taulukko1[[#This Row],[Alku PVM]] )&lt;=9,AND(MONTH(Taulukko1[[#This Row],[Alku PVM]] )=9))</f>
        <v>1</v>
      </c>
      <c r="AF2324" s="90" t="b">
        <f>OR(MONTH(Taulukko1[[#This Row],[Loppu PVM]])&lt;=9,AND(MONTH(Taulukko1[[#This Row],[Loppu PVM]] )=9))</f>
        <v>1</v>
      </c>
      <c r="AG2324" s="90" t="b">
        <f>OR(MONTH(Taulukko1[[#This Row],[Alku PVM]] )&lt;=6,AND(MONTH(Taulukko1[[#This Row],[Alku PVM]] )=6))</f>
        <v>1</v>
      </c>
      <c r="AH2324" s="90" t="b">
        <f>OR(MONTH(Taulukko1[[#This Row],[Loppu PVM]])&lt;=6,AND(MONTH(Taulukko1[[#This Row],[Loppu PVM]] )=6))</f>
        <v>1</v>
      </c>
    </row>
    <row r="2325" spans="1:34" ht="12.75" customHeight="1">
      <c r="A2325" t="s">
        <v>1162</v>
      </c>
      <c r="B2325" s="23">
        <v>41346</v>
      </c>
      <c r="C2325" t="s">
        <v>1161</v>
      </c>
      <c r="D2325" s="5">
        <v>60</v>
      </c>
      <c r="F2325" s="4"/>
      <c r="G2325" s="5"/>
      <c r="H2325" s="22">
        <v>60</v>
      </c>
      <c r="I2325" s="126">
        <f>INDEX('TOL2008'!B:B,MATCH(A2325,'TOL2008'!A:A,0))</f>
        <v>68310</v>
      </c>
      <c r="J2325" s="126" t="str">
        <f>INDEX(Pääluokka!$H$2:$H$100,MATCH(VALUE(LEFT(Taulukko1[[#This Row],[TOL2008]],2)),Pääluokka!$G$2:$G$100,0))</f>
        <v>Kiinteistöalan toiminta</v>
      </c>
      <c r="K2325" s="126" t="str">
        <f>INDEX(Pääluokka!$I$2:$I$100,MATCH(VALUE(LEFT(Taulukko1[[#This Row],[TOL2008]],2)),Pääluokka!$G$2:$G$100,0))</f>
        <v>Palvelualat (G-N, R, S)</v>
      </c>
      <c r="L2325" s="41" t="str">
        <f t="shared" si="360"/>
        <v>NA</v>
      </c>
      <c r="M2325" s="43">
        <f t="shared" si="361"/>
        <v>41346</v>
      </c>
      <c r="N2325" s="43">
        <f t="shared" si="362"/>
        <v>41397</v>
      </c>
      <c r="O2325" s="43">
        <f t="shared" si="363"/>
        <v>41334</v>
      </c>
      <c r="P2325" s="43">
        <f t="shared" si="364"/>
        <v>41395</v>
      </c>
      <c r="Q2325" s="41">
        <f t="shared" si="365"/>
        <v>2013</v>
      </c>
      <c r="R2325" s="41">
        <f t="shared" si="366"/>
        <v>2013</v>
      </c>
      <c r="S2325" s="43" t="str">
        <f>YEAR(Taulukko1[[#This Row],[Alku KK]])&amp;"Q"&amp;ROUNDDOWN((MONTH(Taulukko1[[#This Row],[Alku KK]])-1)/3+1,0)</f>
        <v>2013Q1</v>
      </c>
      <c r="T2325" s="43" t="str">
        <f>YEAR(Taulukko1[[#This Row],[Loppu KK]])&amp;"Q"&amp;ROUNDDOWN((MONTH(Taulukko1[[#This Row],[Loppu KK]])-1)/3+1,0)</f>
        <v>2013Q2</v>
      </c>
      <c r="U2325" s="66">
        <f>IF(COUNT(Taulukko1[[#This Row],[Neuvottelujen alaiset ]])=1,Taulukko1[[#This Row],[Neuvottelujen alaiset ]],Taulukko1[[#This Row],[Vähennystarve]])</f>
        <v>60</v>
      </c>
      <c r="V2325" s="44" t="str">
        <f t="shared" si="367"/>
        <v>NA</v>
      </c>
      <c r="W2325" s="44" t="str">
        <f t="shared" si="368"/>
        <v>NA</v>
      </c>
      <c r="X2325" s="44" t="str">
        <f t="shared" si="369"/>
        <v>NA</v>
      </c>
      <c r="Y2325" s="90" t="b">
        <f>AND(MONTH(Taulukko1[[#This Row],[Alku PVM]] )=6,DAY(Taulukko1[[#This Row],[Alku PVM]] )&gt;19)</f>
        <v>0</v>
      </c>
      <c r="Z2325" s="90" t="b">
        <f>AND(MONTH(Taulukko1[[#This Row],[Loppu PVM]] )=6,DAY(Taulukko1[[#This Row],[Loppu PVM]] )&gt;19)</f>
        <v>0</v>
      </c>
      <c r="AA2325" s="90" t="b">
        <f>OR(MONTH(Taulukko1[[#This Row],[Alku PVM]] )&lt;=5,AND(MONTH(Taulukko1[[#This Row],[Alku PVM]] )=6,DAY(Taulukko1[[#This Row],[Alku PVM]] )&lt;20))</f>
        <v>1</v>
      </c>
      <c r="AB2325" s="90" t="b">
        <f>OR(MONTH(Taulukko1[[#This Row],[Loppu PVM]])&lt;=5,AND(MONTH(Taulukko1[[#This Row],[Loppu PVM]] )=6,DAY(Taulukko1[[#This Row],[Loppu PVM]])&lt;20))</f>
        <v>1</v>
      </c>
      <c r="AC2325" s="90" t="b">
        <f>OR(MONTH(Taulukko1[[#This Row],[Alku PVM]] )&lt;=3,AND(MONTH(Taulukko1[[#This Row],[Alku PVM]] )=3))</f>
        <v>1</v>
      </c>
      <c r="AD2325" s="90" t="b">
        <f>OR(MONTH(Taulukko1[[#This Row],[Loppu PVM]] )&lt;=3,AND(MONTH(Taulukko1[[#This Row],[Loppu PVM]] )=3))</f>
        <v>0</v>
      </c>
      <c r="AE2325" s="90" t="b">
        <f>OR(MONTH(Taulukko1[[#This Row],[Alku PVM]] )&lt;=9,AND(MONTH(Taulukko1[[#This Row],[Alku PVM]] )=9))</f>
        <v>1</v>
      </c>
      <c r="AF2325" s="90" t="b">
        <f>OR(MONTH(Taulukko1[[#This Row],[Loppu PVM]])&lt;=9,AND(MONTH(Taulukko1[[#This Row],[Loppu PVM]] )=9))</f>
        <v>1</v>
      </c>
      <c r="AG2325" s="90" t="b">
        <f>OR(MONTH(Taulukko1[[#This Row],[Alku PVM]] )&lt;=6,AND(MONTH(Taulukko1[[#This Row],[Alku PVM]] )=6))</f>
        <v>1</v>
      </c>
      <c r="AH2325" s="90" t="b">
        <f>OR(MONTH(Taulukko1[[#This Row],[Loppu PVM]])&lt;=6,AND(MONTH(Taulukko1[[#This Row],[Loppu PVM]] )=6))</f>
        <v>1</v>
      </c>
    </row>
    <row r="2326" spans="1:34" ht="12.75" customHeight="1">
      <c r="A2326" t="s">
        <v>928</v>
      </c>
      <c r="B2326" s="23">
        <v>41346</v>
      </c>
      <c r="C2326" t="s">
        <v>927</v>
      </c>
      <c r="F2326" s="4">
        <v>41390</v>
      </c>
      <c r="G2326" s="5"/>
      <c r="H2326" s="22">
        <v>50</v>
      </c>
      <c r="I2326" s="126">
        <f>INDEX('TOL2008'!B:B,MATCH(A2326,'TOL2008'!A:A,0))</f>
        <v>86909</v>
      </c>
      <c r="J2326" s="126" t="str">
        <f>INDEX(Pääluokka!$H$2:$H$100,MATCH(VALUE(LEFT(Taulukko1[[#This Row],[TOL2008]],2)),Pääluokka!$G$2:$G$100,0))</f>
        <v>Terveys- ja sosiaalipalvelut</v>
      </c>
      <c r="K2326" s="126" t="str">
        <f>INDEX(Pääluokka!$I$2:$I$100,MATCH(VALUE(LEFT(Taulukko1[[#This Row],[TOL2008]],2)),Pääluokka!$G$2:$G$100,0))</f>
        <v>Muut toimialat (O-Q, T-X)</v>
      </c>
      <c r="L2326" s="41">
        <f t="shared" si="360"/>
        <v>44</v>
      </c>
      <c r="M2326" s="43">
        <f t="shared" si="361"/>
        <v>41346</v>
      </c>
      <c r="N2326" s="43">
        <f t="shared" si="362"/>
        <v>41390</v>
      </c>
      <c r="O2326" s="43">
        <f t="shared" si="363"/>
        <v>41334</v>
      </c>
      <c r="P2326" s="43">
        <f t="shared" si="364"/>
        <v>41365</v>
      </c>
      <c r="Q2326" s="41">
        <f t="shared" si="365"/>
        <v>2013</v>
      </c>
      <c r="R2326" s="41">
        <f t="shared" si="366"/>
        <v>2013</v>
      </c>
      <c r="S2326" s="43" t="str">
        <f>YEAR(Taulukko1[[#This Row],[Alku KK]])&amp;"Q"&amp;ROUNDDOWN((MONTH(Taulukko1[[#This Row],[Alku KK]])-1)/3+1,0)</f>
        <v>2013Q1</v>
      </c>
      <c r="T2326" s="43" t="str">
        <f>YEAR(Taulukko1[[#This Row],[Loppu KK]])&amp;"Q"&amp;ROUNDDOWN((MONTH(Taulukko1[[#This Row],[Loppu KK]])-1)/3+1,0)</f>
        <v>2013Q2</v>
      </c>
      <c r="U2326" s="66">
        <f>IF(COUNT(Taulukko1[[#This Row],[Neuvottelujen alaiset ]])=1,Taulukko1[[#This Row],[Neuvottelujen alaiset ]],Taulukko1[[#This Row],[Vähennystarve]])</f>
        <v>50</v>
      </c>
      <c r="V2326" s="44" t="str">
        <f t="shared" si="367"/>
        <v>NA</v>
      </c>
      <c r="W2326" s="44" t="str">
        <f t="shared" si="368"/>
        <v>NA</v>
      </c>
      <c r="X2326" s="44" t="str">
        <f t="shared" si="369"/>
        <v>NA</v>
      </c>
      <c r="Y2326" s="90" t="b">
        <f>AND(MONTH(Taulukko1[[#This Row],[Alku PVM]] )=6,DAY(Taulukko1[[#This Row],[Alku PVM]] )&gt;19)</f>
        <v>0</v>
      </c>
      <c r="Z2326" s="90" t="b">
        <f>AND(MONTH(Taulukko1[[#This Row],[Loppu PVM]] )=6,DAY(Taulukko1[[#This Row],[Loppu PVM]] )&gt;19)</f>
        <v>0</v>
      </c>
      <c r="AA2326" s="90" t="b">
        <f>OR(MONTH(Taulukko1[[#This Row],[Alku PVM]] )&lt;=5,AND(MONTH(Taulukko1[[#This Row],[Alku PVM]] )=6,DAY(Taulukko1[[#This Row],[Alku PVM]] )&lt;20))</f>
        <v>1</v>
      </c>
      <c r="AB2326" s="90" t="b">
        <f>OR(MONTH(Taulukko1[[#This Row],[Loppu PVM]])&lt;=5,AND(MONTH(Taulukko1[[#This Row],[Loppu PVM]] )=6,DAY(Taulukko1[[#This Row],[Loppu PVM]])&lt;20))</f>
        <v>1</v>
      </c>
      <c r="AC2326" s="90" t="b">
        <f>OR(MONTH(Taulukko1[[#This Row],[Alku PVM]] )&lt;=3,AND(MONTH(Taulukko1[[#This Row],[Alku PVM]] )=3))</f>
        <v>1</v>
      </c>
      <c r="AD2326" s="90" t="b">
        <f>OR(MONTH(Taulukko1[[#This Row],[Loppu PVM]] )&lt;=3,AND(MONTH(Taulukko1[[#This Row],[Loppu PVM]] )=3))</f>
        <v>0</v>
      </c>
      <c r="AE2326" s="90" t="b">
        <f>OR(MONTH(Taulukko1[[#This Row],[Alku PVM]] )&lt;=9,AND(MONTH(Taulukko1[[#This Row],[Alku PVM]] )=9))</f>
        <v>1</v>
      </c>
      <c r="AF2326" s="90" t="b">
        <f>OR(MONTH(Taulukko1[[#This Row],[Loppu PVM]])&lt;=9,AND(MONTH(Taulukko1[[#This Row],[Loppu PVM]] )=9))</f>
        <v>1</v>
      </c>
      <c r="AG2326" s="90" t="b">
        <f>OR(MONTH(Taulukko1[[#This Row],[Alku PVM]] )&lt;=6,AND(MONTH(Taulukko1[[#This Row],[Alku PVM]] )=6))</f>
        <v>1</v>
      </c>
      <c r="AH2326" s="90" t="b">
        <f>OR(MONTH(Taulukko1[[#This Row],[Loppu PVM]])&lt;=6,AND(MONTH(Taulukko1[[#This Row],[Loppu PVM]] )=6))</f>
        <v>1</v>
      </c>
    </row>
    <row r="2327" spans="1:34" ht="12.75" customHeight="1">
      <c r="A2327" t="s">
        <v>531</v>
      </c>
      <c r="B2327" s="23">
        <v>41347</v>
      </c>
      <c r="C2327" t="s">
        <v>1223</v>
      </c>
      <c r="E2327" s="62">
        <v>310</v>
      </c>
      <c r="F2327" s="4">
        <v>41396</v>
      </c>
      <c r="G2327" s="5">
        <v>290</v>
      </c>
      <c r="H2327" s="22">
        <v>900</v>
      </c>
      <c r="I2327" s="126">
        <f>INDEX('TOL2008'!B:B,MATCH(A2327,'TOL2008'!A:A,0))</f>
        <v>51101</v>
      </c>
      <c r="J2327" s="126" t="str">
        <f>INDEX(Pääluokka!$H$2:$H$100,MATCH(VALUE(LEFT(Taulukko1[[#This Row],[TOL2008]],2)),Pääluokka!$G$2:$G$100,0))</f>
        <v>Kuljetus ja varastointi</v>
      </c>
      <c r="K2327" s="126" t="str">
        <f>INDEX(Pääluokka!$I$2:$I$100,MATCH(VALUE(LEFT(Taulukko1[[#This Row],[TOL2008]],2)),Pääluokka!$G$2:$G$100,0))</f>
        <v>Palvelualat (G-N, R, S)</v>
      </c>
      <c r="L2327" s="41">
        <f t="shared" si="360"/>
        <v>49</v>
      </c>
      <c r="M2327" s="43">
        <f t="shared" si="361"/>
        <v>41347</v>
      </c>
      <c r="N2327" s="43">
        <f t="shared" si="362"/>
        <v>41396</v>
      </c>
      <c r="O2327" s="43">
        <f t="shared" si="363"/>
        <v>41334</v>
      </c>
      <c r="P2327" s="43">
        <f t="shared" si="364"/>
        <v>41395</v>
      </c>
      <c r="Q2327" s="41">
        <f t="shared" si="365"/>
        <v>2013</v>
      </c>
      <c r="R2327" s="41">
        <f t="shared" si="366"/>
        <v>2013</v>
      </c>
      <c r="S2327" s="43" t="str">
        <f>YEAR(Taulukko1[[#This Row],[Alku KK]])&amp;"Q"&amp;ROUNDDOWN((MONTH(Taulukko1[[#This Row],[Alku KK]])-1)/3+1,0)</f>
        <v>2013Q1</v>
      </c>
      <c r="T2327" s="43" t="str">
        <f>YEAR(Taulukko1[[#This Row],[Loppu KK]])&amp;"Q"&amp;ROUNDDOWN((MONTH(Taulukko1[[#This Row],[Loppu KK]])-1)/3+1,0)</f>
        <v>2013Q2</v>
      </c>
      <c r="U2327" s="66">
        <f>IF(COUNT(Taulukko1[[#This Row],[Neuvottelujen alaiset ]])=1,Taulukko1[[#This Row],[Neuvottelujen alaiset ]],Taulukko1[[#This Row],[Vähennystarve]])</f>
        <v>900</v>
      </c>
      <c r="V2327" s="44">
        <f t="shared" si="367"/>
        <v>0.34444444444444444</v>
      </c>
      <c r="W2327" s="44">
        <f t="shared" si="368"/>
        <v>0.32222222222222224</v>
      </c>
      <c r="X2327" s="44">
        <f t="shared" si="369"/>
        <v>0.93548387096774188</v>
      </c>
      <c r="Y2327" s="90" t="b">
        <f>AND(MONTH(Taulukko1[[#This Row],[Alku PVM]] )=6,DAY(Taulukko1[[#This Row],[Alku PVM]] )&gt;19)</f>
        <v>0</v>
      </c>
      <c r="Z2327" s="90" t="b">
        <f>AND(MONTH(Taulukko1[[#This Row],[Loppu PVM]] )=6,DAY(Taulukko1[[#This Row],[Loppu PVM]] )&gt;19)</f>
        <v>0</v>
      </c>
      <c r="AA2327" s="90" t="b">
        <f>OR(MONTH(Taulukko1[[#This Row],[Alku PVM]] )&lt;=5,AND(MONTH(Taulukko1[[#This Row],[Alku PVM]] )=6,DAY(Taulukko1[[#This Row],[Alku PVM]] )&lt;20))</f>
        <v>1</v>
      </c>
      <c r="AB2327" s="90" t="b">
        <f>OR(MONTH(Taulukko1[[#This Row],[Loppu PVM]])&lt;=5,AND(MONTH(Taulukko1[[#This Row],[Loppu PVM]] )=6,DAY(Taulukko1[[#This Row],[Loppu PVM]])&lt;20))</f>
        <v>1</v>
      </c>
      <c r="AC2327" s="90" t="b">
        <f>OR(MONTH(Taulukko1[[#This Row],[Alku PVM]] )&lt;=3,AND(MONTH(Taulukko1[[#This Row],[Alku PVM]] )=3))</f>
        <v>1</v>
      </c>
      <c r="AD2327" s="90" t="b">
        <f>OR(MONTH(Taulukko1[[#This Row],[Loppu PVM]] )&lt;=3,AND(MONTH(Taulukko1[[#This Row],[Loppu PVM]] )=3))</f>
        <v>0</v>
      </c>
      <c r="AE2327" s="90" t="b">
        <f>OR(MONTH(Taulukko1[[#This Row],[Alku PVM]] )&lt;=9,AND(MONTH(Taulukko1[[#This Row],[Alku PVM]] )=9))</f>
        <v>1</v>
      </c>
      <c r="AF2327" s="90" t="b">
        <f>OR(MONTH(Taulukko1[[#This Row],[Loppu PVM]])&lt;=9,AND(MONTH(Taulukko1[[#This Row],[Loppu PVM]] )=9))</f>
        <v>1</v>
      </c>
      <c r="AG2327" s="90" t="b">
        <f>OR(MONTH(Taulukko1[[#This Row],[Alku PVM]] )&lt;=6,AND(MONTH(Taulukko1[[#This Row],[Alku PVM]] )=6))</f>
        <v>1</v>
      </c>
      <c r="AH2327" s="90" t="b">
        <f>OR(MONTH(Taulukko1[[#This Row],[Loppu PVM]])&lt;=6,AND(MONTH(Taulukko1[[#This Row],[Loppu PVM]] )=6))</f>
        <v>1</v>
      </c>
    </row>
    <row r="2328" spans="1:34" ht="12.75" customHeight="1">
      <c r="A2328" t="s">
        <v>383</v>
      </c>
      <c r="B2328" s="23">
        <v>41348</v>
      </c>
      <c r="C2328" t="s">
        <v>1044</v>
      </c>
      <c r="E2328" s="62">
        <v>10</v>
      </c>
      <c r="F2328" s="4">
        <v>41373</v>
      </c>
      <c r="G2328" s="5">
        <v>7</v>
      </c>
      <c r="H2328" s="22">
        <v>10</v>
      </c>
      <c r="I2328" s="126">
        <f>INDEX('TOL2008'!B:B,MATCH(A2328,'TOL2008'!A:A,0))</f>
        <v>82910</v>
      </c>
      <c r="J2328" s="126" t="str">
        <f>INDEX(Pääluokka!$H$2:$H$100,MATCH(VALUE(LEFT(Taulukko1[[#This Row],[TOL2008]],2)),Pääluokka!$G$2:$G$100,0))</f>
        <v>Hallinto- ja tukipalvelutoiminta</v>
      </c>
      <c r="K2328" s="126" t="str">
        <f>INDEX(Pääluokka!$I$2:$I$100,MATCH(VALUE(LEFT(Taulukko1[[#This Row],[TOL2008]],2)),Pääluokka!$G$2:$G$100,0))</f>
        <v>Palvelualat (G-N, R, S)</v>
      </c>
      <c r="L2328" s="41">
        <f t="shared" si="360"/>
        <v>25</v>
      </c>
      <c r="M2328" s="43">
        <f t="shared" si="361"/>
        <v>41348</v>
      </c>
      <c r="N2328" s="43">
        <f t="shared" si="362"/>
        <v>41373</v>
      </c>
      <c r="O2328" s="43">
        <f t="shared" si="363"/>
        <v>41334</v>
      </c>
      <c r="P2328" s="43">
        <f t="shared" si="364"/>
        <v>41365</v>
      </c>
      <c r="Q2328" s="41">
        <f t="shared" si="365"/>
        <v>2013</v>
      </c>
      <c r="R2328" s="41">
        <f t="shared" si="366"/>
        <v>2013</v>
      </c>
      <c r="S2328" s="43" t="str">
        <f>YEAR(Taulukko1[[#This Row],[Alku KK]])&amp;"Q"&amp;ROUNDDOWN((MONTH(Taulukko1[[#This Row],[Alku KK]])-1)/3+1,0)</f>
        <v>2013Q1</v>
      </c>
      <c r="T2328" s="43" t="str">
        <f>YEAR(Taulukko1[[#This Row],[Loppu KK]])&amp;"Q"&amp;ROUNDDOWN((MONTH(Taulukko1[[#This Row],[Loppu KK]])-1)/3+1,0)</f>
        <v>2013Q2</v>
      </c>
      <c r="U2328" s="66">
        <f>IF(COUNT(Taulukko1[[#This Row],[Neuvottelujen alaiset ]])=1,Taulukko1[[#This Row],[Neuvottelujen alaiset ]],Taulukko1[[#This Row],[Vähennystarve]])</f>
        <v>10</v>
      </c>
      <c r="V2328" s="44">
        <f t="shared" si="367"/>
        <v>1</v>
      </c>
      <c r="W2328" s="44">
        <f t="shared" si="368"/>
        <v>0.7</v>
      </c>
      <c r="X2328" s="44">
        <f t="shared" si="369"/>
        <v>0.7</v>
      </c>
      <c r="Y2328" s="90" t="b">
        <f>AND(MONTH(Taulukko1[[#This Row],[Alku PVM]] )=6,DAY(Taulukko1[[#This Row],[Alku PVM]] )&gt;19)</f>
        <v>0</v>
      </c>
      <c r="Z2328" s="90" t="b">
        <f>AND(MONTH(Taulukko1[[#This Row],[Loppu PVM]] )=6,DAY(Taulukko1[[#This Row],[Loppu PVM]] )&gt;19)</f>
        <v>0</v>
      </c>
      <c r="AA2328" s="90" t="b">
        <f>OR(MONTH(Taulukko1[[#This Row],[Alku PVM]] )&lt;=5,AND(MONTH(Taulukko1[[#This Row],[Alku PVM]] )=6,DAY(Taulukko1[[#This Row],[Alku PVM]] )&lt;20))</f>
        <v>1</v>
      </c>
      <c r="AB2328" s="90" t="b">
        <f>OR(MONTH(Taulukko1[[#This Row],[Loppu PVM]])&lt;=5,AND(MONTH(Taulukko1[[#This Row],[Loppu PVM]] )=6,DAY(Taulukko1[[#This Row],[Loppu PVM]])&lt;20))</f>
        <v>1</v>
      </c>
      <c r="AC2328" s="90" t="b">
        <f>OR(MONTH(Taulukko1[[#This Row],[Alku PVM]] )&lt;=3,AND(MONTH(Taulukko1[[#This Row],[Alku PVM]] )=3))</f>
        <v>1</v>
      </c>
      <c r="AD2328" s="90" t="b">
        <f>OR(MONTH(Taulukko1[[#This Row],[Loppu PVM]] )&lt;=3,AND(MONTH(Taulukko1[[#This Row],[Loppu PVM]] )=3))</f>
        <v>0</v>
      </c>
      <c r="AE2328" s="90" t="b">
        <f>OR(MONTH(Taulukko1[[#This Row],[Alku PVM]] )&lt;=9,AND(MONTH(Taulukko1[[#This Row],[Alku PVM]] )=9))</f>
        <v>1</v>
      </c>
      <c r="AF2328" s="90" t="b">
        <f>OR(MONTH(Taulukko1[[#This Row],[Loppu PVM]])&lt;=9,AND(MONTH(Taulukko1[[#This Row],[Loppu PVM]] )=9))</f>
        <v>1</v>
      </c>
      <c r="AG2328" s="90" t="b">
        <f>OR(MONTH(Taulukko1[[#This Row],[Alku PVM]] )&lt;=6,AND(MONTH(Taulukko1[[#This Row],[Alku PVM]] )=6))</f>
        <v>1</v>
      </c>
      <c r="AH2328" s="90" t="b">
        <f>OR(MONTH(Taulukko1[[#This Row],[Loppu PVM]])&lt;=6,AND(MONTH(Taulukko1[[#This Row],[Loppu PVM]] )=6))</f>
        <v>1</v>
      </c>
    </row>
    <row r="2329" spans="1:34" ht="12.75" customHeight="1">
      <c r="A2329" t="s">
        <v>921</v>
      </c>
      <c r="B2329" s="23">
        <v>41348</v>
      </c>
      <c r="C2329" t="s">
        <v>920</v>
      </c>
      <c r="D2329" s="5" t="s">
        <v>25</v>
      </c>
      <c r="E2329" s="62">
        <v>15</v>
      </c>
      <c r="F2329" s="4">
        <v>41404</v>
      </c>
      <c r="G2329" s="5">
        <v>8</v>
      </c>
      <c r="H2329" s="22">
        <v>130</v>
      </c>
      <c r="I2329" s="126">
        <f>INDEX('TOL2008'!B:B,MATCH(A2329,'TOL2008'!A:A,0))</f>
        <v>58130</v>
      </c>
      <c r="J2329" s="126" t="str">
        <f>INDEX(Pääluokka!$H$2:$H$100,MATCH(VALUE(LEFT(Taulukko1[[#This Row],[TOL2008]],2)),Pääluokka!$G$2:$G$100,0))</f>
        <v>Informaatio ja viestintä</v>
      </c>
      <c r="K2329" s="126" t="str">
        <f>INDEX(Pääluokka!$I$2:$I$100,MATCH(VALUE(LEFT(Taulukko1[[#This Row],[TOL2008]],2)),Pääluokka!$G$2:$G$100,0))</f>
        <v>Palvelualat (G-N, R, S)</v>
      </c>
      <c r="L2329" s="41">
        <f t="shared" si="360"/>
        <v>56</v>
      </c>
      <c r="M2329" s="43">
        <f t="shared" si="361"/>
        <v>41348</v>
      </c>
      <c r="N2329" s="43">
        <f t="shared" si="362"/>
        <v>41404</v>
      </c>
      <c r="O2329" s="43">
        <f t="shared" si="363"/>
        <v>41334</v>
      </c>
      <c r="P2329" s="43">
        <f t="shared" si="364"/>
        <v>41395</v>
      </c>
      <c r="Q2329" s="41">
        <f t="shared" si="365"/>
        <v>2013</v>
      </c>
      <c r="R2329" s="41">
        <f t="shared" si="366"/>
        <v>2013</v>
      </c>
      <c r="S2329" s="43" t="str">
        <f>YEAR(Taulukko1[[#This Row],[Alku KK]])&amp;"Q"&amp;ROUNDDOWN((MONTH(Taulukko1[[#This Row],[Alku KK]])-1)/3+1,0)</f>
        <v>2013Q1</v>
      </c>
      <c r="T2329" s="43" t="str">
        <f>YEAR(Taulukko1[[#This Row],[Loppu KK]])&amp;"Q"&amp;ROUNDDOWN((MONTH(Taulukko1[[#This Row],[Loppu KK]])-1)/3+1,0)</f>
        <v>2013Q2</v>
      </c>
      <c r="U2329" s="66">
        <f>IF(COUNT(Taulukko1[[#This Row],[Neuvottelujen alaiset ]])=1,Taulukko1[[#This Row],[Neuvottelujen alaiset ]],Taulukko1[[#This Row],[Vähennystarve]])</f>
        <v>130</v>
      </c>
      <c r="V2329" s="44">
        <f t="shared" si="367"/>
        <v>0.11538461538461539</v>
      </c>
      <c r="W2329" s="44">
        <f t="shared" si="368"/>
        <v>6.1538461538461542E-2</v>
      </c>
      <c r="X2329" s="44">
        <f t="shared" si="369"/>
        <v>0.53333333333333333</v>
      </c>
      <c r="Y2329" s="90" t="b">
        <f>AND(MONTH(Taulukko1[[#This Row],[Alku PVM]] )=6,DAY(Taulukko1[[#This Row],[Alku PVM]] )&gt;19)</f>
        <v>0</v>
      </c>
      <c r="Z2329" s="90" t="b">
        <f>AND(MONTH(Taulukko1[[#This Row],[Loppu PVM]] )=6,DAY(Taulukko1[[#This Row],[Loppu PVM]] )&gt;19)</f>
        <v>0</v>
      </c>
      <c r="AA2329" s="90" t="b">
        <f>OR(MONTH(Taulukko1[[#This Row],[Alku PVM]] )&lt;=5,AND(MONTH(Taulukko1[[#This Row],[Alku PVM]] )=6,DAY(Taulukko1[[#This Row],[Alku PVM]] )&lt;20))</f>
        <v>1</v>
      </c>
      <c r="AB2329" s="90" t="b">
        <f>OR(MONTH(Taulukko1[[#This Row],[Loppu PVM]])&lt;=5,AND(MONTH(Taulukko1[[#This Row],[Loppu PVM]] )=6,DAY(Taulukko1[[#This Row],[Loppu PVM]])&lt;20))</f>
        <v>1</v>
      </c>
      <c r="AC2329" s="90" t="b">
        <f>OR(MONTH(Taulukko1[[#This Row],[Alku PVM]] )&lt;=3,AND(MONTH(Taulukko1[[#This Row],[Alku PVM]] )=3))</f>
        <v>1</v>
      </c>
      <c r="AD2329" s="90" t="b">
        <f>OR(MONTH(Taulukko1[[#This Row],[Loppu PVM]] )&lt;=3,AND(MONTH(Taulukko1[[#This Row],[Loppu PVM]] )=3))</f>
        <v>0</v>
      </c>
      <c r="AE2329" s="90" t="b">
        <f>OR(MONTH(Taulukko1[[#This Row],[Alku PVM]] )&lt;=9,AND(MONTH(Taulukko1[[#This Row],[Alku PVM]] )=9))</f>
        <v>1</v>
      </c>
      <c r="AF2329" s="90" t="b">
        <f>OR(MONTH(Taulukko1[[#This Row],[Loppu PVM]])&lt;=9,AND(MONTH(Taulukko1[[#This Row],[Loppu PVM]] )=9))</f>
        <v>1</v>
      </c>
      <c r="AG2329" s="90" t="b">
        <f>OR(MONTH(Taulukko1[[#This Row],[Alku PVM]] )&lt;=6,AND(MONTH(Taulukko1[[#This Row],[Alku PVM]] )=6))</f>
        <v>1</v>
      </c>
      <c r="AH2329" s="90" t="b">
        <f>OR(MONTH(Taulukko1[[#This Row],[Loppu PVM]])&lt;=6,AND(MONTH(Taulukko1[[#This Row],[Loppu PVM]] )=6))</f>
        <v>1</v>
      </c>
    </row>
    <row r="2330" spans="1:34" ht="12.75" customHeight="1">
      <c r="A2330" t="s">
        <v>205</v>
      </c>
      <c r="B2330" s="23">
        <v>41348</v>
      </c>
      <c r="C2330" t="s">
        <v>868</v>
      </c>
      <c r="D2330" s="5" t="s">
        <v>25</v>
      </c>
      <c r="E2330" s="62">
        <v>40</v>
      </c>
      <c r="F2330" s="4">
        <v>41400</v>
      </c>
      <c r="G2330" s="5">
        <v>26</v>
      </c>
      <c r="H2330" s="22">
        <v>230</v>
      </c>
      <c r="I2330" s="126">
        <f>INDEX('TOL2008'!B:B,MATCH(A2330,'TOL2008'!A:A,0))</f>
        <v>58130</v>
      </c>
      <c r="J2330" s="126" t="str">
        <f>INDEX(Pääluokka!$H$2:$H$100,MATCH(VALUE(LEFT(Taulukko1[[#This Row],[TOL2008]],2)),Pääluokka!$G$2:$G$100,0))</f>
        <v>Informaatio ja viestintä</v>
      </c>
      <c r="K2330" s="126" t="str">
        <f>INDEX(Pääluokka!$I$2:$I$100,MATCH(VALUE(LEFT(Taulukko1[[#This Row],[TOL2008]],2)),Pääluokka!$G$2:$G$100,0))</f>
        <v>Palvelualat (G-N, R, S)</v>
      </c>
      <c r="L2330" s="41">
        <f t="shared" si="360"/>
        <v>52</v>
      </c>
      <c r="M2330" s="43">
        <f t="shared" si="361"/>
        <v>41348</v>
      </c>
      <c r="N2330" s="43">
        <f t="shared" si="362"/>
        <v>41400</v>
      </c>
      <c r="O2330" s="43">
        <f t="shared" si="363"/>
        <v>41334</v>
      </c>
      <c r="P2330" s="43">
        <f t="shared" si="364"/>
        <v>41395</v>
      </c>
      <c r="Q2330" s="41">
        <f t="shared" si="365"/>
        <v>2013</v>
      </c>
      <c r="R2330" s="41">
        <f t="shared" si="366"/>
        <v>2013</v>
      </c>
      <c r="S2330" s="43" t="str">
        <f>YEAR(Taulukko1[[#This Row],[Alku KK]])&amp;"Q"&amp;ROUNDDOWN((MONTH(Taulukko1[[#This Row],[Alku KK]])-1)/3+1,0)</f>
        <v>2013Q1</v>
      </c>
      <c r="T2330" s="43" t="str">
        <f>YEAR(Taulukko1[[#This Row],[Loppu KK]])&amp;"Q"&amp;ROUNDDOWN((MONTH(Taulukko1[[#This Row],[Loppu KK]])-1)/3+1,0)</f>
        <v>2013Q2</v>
      </c>
      <c r="U2330" s="66">
        <f>IF(COUNT(Taulukko1[[#This Row],[Neuvottelujen alaiset ]])=1,Taulukko1[[#This Row],[Neuvottelujen alaiset ]],Taulukko1[[#This Row],[Vähennystarve]])</f>
        <v>230</v>
      </c>
      <c r="V2330" s="44">
        <f t="shared" si="367"/>
        <v>0.17391304347826086</v>
      </c>
      <c r="W2330" s="44">
        <f t="shared" si="368"/>
        <v>0.11304347826086956</v>
      </c>
      <c r="X2330" s="44">
        <f t="shared" si="369"/>
        <v>0.65</v>
      </c>
      <c r="Y2330" s="90" t="b">
        <f>AND(MONTH(Taulukko1[[#This Row],[Alku PVM]] )=6,DAY(Taulukko1[[#This Row],[Alku PVM]] )&gt;19)</f>
        <v>0</v>
      </c>
      <c r="Z2330" s="90" t="b">
        <f>AND(MONTH(Taulukko1[[#This Row],[Loppu PVM]] )=6,DAY(Taulukko1[[#This Row],[Loppu PVM]] )&gt;19)</f>
        <v>0</v>
      </c>
      <c r="AA2330" s="90" t="b">
        <f>OR(MONTH(Taulukko1[[#This Row],[Alku PVM]] )&lt;=5,AND(MONTH(Taulukko1[[#This Row],[Alku PVM]] )=6,DAY(Taulukko1[[#This Row],[Alku PVM]] )&lt;20))</f>
        <v>1</v>
      </c>
      <c r="AB2330" s="90" t="b">
        <f>OR(MONTH(Taulukko1[[#This Row],[Loppu PVM]])&lt;=5,AND(MONTH(Taulukko1[[#This Row],[Loppu PVM]] )=6,DAY(Taulukko1[[#This Row],[Loppu PVM]])&lt;20))</f>
        <v>1</v>
      </c>
      <c r="AC2330" s="90" t="b">
        <f>OR(MONTH(Taulukko1[[#This Row],[Alku PVM]] )&lt;=3,AND(MONTH(Taulukko1[[#This Row],[Alku PVM]] )=3))</f>
        <v>1</v>
      </c>
      <c r="AD2330" s="90" t="b">
        <f>OR(MONTH(Taulukko1[[#This Row],[Loppu PVM]] )&lt;=3,AND(MONTH(Taulukko1[[#This Row],[Loppu PVM]] )=3))</f>
        <v>0</v>
      </c>
      <c r="AE2330" s="90" t="b">
        <f>OR(MONTH(Taulukko1[[#This Row],[Alku PVM]] )&lt;=9,AND(MONTH(Taulukko1[[#This Row],[Alku PVM]] )=9))</f>
        <v>1</v>
      </c>
      <c r="AF2330" s="90" t="b">
        <f>OR(MONTH(Taulukko1[[#This Row],[Loppu PVM]])&lt;=9,AND(MONTH(Taulukko1[[#This Row],[Loppu PVM]] )=9))</f>
        <v>1</v>
      </c>
      <c r="AG2330" s="90" t="b">
        <f>OR(MONTH(Taulukko1[[#This Row],[Alku PVM]] )&lt;=6,AND(MONTH(Taulukko1[[#This Row],[Alku PVM]] )=6))</f>
        <v>1</v>
      </c>
      <c r="AH2330" s="90" t="b">
        <f>OR(MONTH(Taulukko1[[#This Row],[Loppu PVM]])&lt;=6,AND(MONTH(Taulukko1[[#This Row],[Loppu PVM]] )=6))</f>
        <v>1</v>
      </c>
    </row>
    <row r="2331" spans="1:34" ht="12.75" customHeight="1">
      <c r="A2331" t="s">
        <v>1124</v>
      </c>
      <c r="B2331" s="23">
        <v>41351</v>
      </c>
      <c r="C2331" t="s">
        <v>143</v>
      </c>
      <c r="E2331" s="62">
        <v>150</v>
      </c>
      <c r="F2331" s="4">
        <v>41402</v>
      </c>
      <c r="G2331" s="5">
        <v>97</v>
      </c>
      <c r="H2331" s="22">
        <v>700</v>
      </c>
      <c r="I2331" s="126">
        <f>INDEX('TOL2008'!B:B,MATCH(A2331,'TOL2008'!A:A,0))</f>
        <v>28300</v>
      </c>
      <c r="J2331" s="126" t="str">
        <f>INDEX(Pääluokka!$H$2:$H$100,MATCH(VALUE(LEFT(Taulukko1[[#This Row],[TOL2008]],2)),Pääluokka!$G$2:$G$100,0))</f>
        <v>Teollisuus</v>
      </c>
      <c r="K2331" s="126" t="str">
        <f>INDEX(Pääluokka!$I$2:$I$100,MATCH(VALUE(LEFT(Taulukko1[[#This Row],[TOL2008]],2)),Pääluokka!$G$2:$G$100,0))</f>
        <v>Teollisuus (C-E)</v>
      </c>
      <c r="L2331" s="41">
        <f t="shared" si="360"/>
        <v>51</v>
      </c>
      <c r="M2331" s="43">
        <f t="shared" si="361"/>
        <v>41351</v>
      </c>
      <c r="N2331" s="43">
        <f t="shared" si="362"/>
        <v>41402</v>
      </c>
      <c r="O2331" s="43">
        <f t="shared" si="363"/>
        <v>41334</v>
      </c>
      <c r="P2331" s="43">
        <f t="shared" si="364"/>
        <v>41395</v>
      </c>
      <c r="Q2331" s="41">
        <f t="shared" si="365"/>
        <v>2013</v>
      </c>
      <c r="R2331" s="41">
        <f t="shared" si="366"/>
        <v>2013</v>
      </c>
      <c r="S2331" s="43" t="str">
        <f>YEAR(Taulukko1[[#This Row],[Alku KK]])&amp;"Q"&amp;ROUNDDOWN((MONTH(Taulukko1[[#This Row],[Alku KK]])-1)/3+1,0)</f>
        <v>2013Q1</v>
      </c>
      <c r="T2331" s="43" t="str">
        <f>YEAR(Taulukko1[[#This Row],[Loppu KK]])&amp;"Q"&amp;ROUNDDOWN((MONTH(Taulukko1[[#This Row],[Loppu KK]])-1)/3+1,0)</f>
        <v>2013Q2</v>
      </c>
      <c r="U2331" s="66">
        <f>IF(COUNT(Taulukko1[[#This Row],[Neuvottelujen alaiset ]])=1,Taulukko1[[#This Row],[Neuvottelujen alaiset ]],Taulukko1[[#This Row],[Vähennystarve]])</f>
        <v>700</v>
      </c>
      <c r="V2331" s="44">
        <f t="shared" si="367"/>
        <v>0.21428571428571427</v>
      </c>
      <c r="W2331" s="44">
        <f t="shared" si="368"/>
        <v>0.13857142857142857</v>
      </c>
      <c r="X2331" s="44">
        <f t="shared" si="369"/>
        <v>0.64666666666666661</v>
      </c>
      <c r="Y2331" s="90" t="b">
        <f>AND(MONTH(Taulukko1[[#This Row],[Alku PVM]] )=6,DAY(Taulukko1[[#This Row],[Alku PVM]] )&gt;19)</f>
        <v>0</v>
      </c>
      <c r="Z2331" s="90" t="b">
        <f>AND(MONTH(Taulukko1[[#This Row],[Loppu PVM]] )=6,DAY(Taulukko1[[#This Row],[Loppu PVM]] )&gt;19)</f>
        <v>0</v>
      </c>
      <c r="AA2331" s="90" t="b">
        <f>OR(MONTH(Taulukko1[[#This Row],[Alku PVM]] )&lt;=5,AND(MONTH(Taulukko1[[#This Row],[Alku PVM]] )=6,DAY(Taulukko1[[#This Row],[Alku PVM]] )&lt;20))</f>
        <v>1</v>
      </c>
      <c r="AB2331" s="90" t="b">
        <f>OR(MONTH(Taulukko1[[#This Row],[Loppu PVM]])&lt;=5,AND(MONTH(Taulukko1[[#This Row],[Loppu PVM]] )=6,DAY(Taulukko1[[#This Row],[Loppu PVM]])&lt;20))</f>
        <v>1</v>
      </c>
      <c r="AC2331" s="90" t="b">
        <f>OR(MONTH(Taulukko1[[#This Row],[Alku PVM]] )&lt;=3,AND(MONTH(Taulukko1[[#This Row],[Alku PVM]] )=3))</f>
        <v>1</v>
      </c>
      <c r="AD2331" s="90" t="b">
        <f>OR(MONTH(Taulukko1[[#This Row],[Loppu PVM]] )&lt;=3,AND(MONTH(Taulukko1[[#This Row],[Loppu PVM]] )=3))</f>
        <v>0</v>
      </c>
      <c r="AE2331" s="90" t="b">
        <f>OR(MONTH(Taulukko1[[#This Row],[Alku PVM]] )&lt;=9,AND(MONTH(Taulukko1[[#This Row],[Alku PVM]] )=9))</f>
        <v>1</v>
      </c>
      <c r="AF2331" s="90" t="b">
        <f>OR(MONTH(Taulukko1[[#This Row],[Loppu PVM]])&lt;=9,AND(MONTH(Taulukko1[[#This Row],[Loppu PVM]] )=9))</f>
        <v>1</v>
      </c>
      <c r="AG2331" s="90" t="b">
        <f>OR(MONTH(Taulukko1[[#This Row],[Alku PVM]] )&lt;=6,AND(MONTH(Taulukko1[[#This Row],[Alku PVM]] )=6))</f>
        <v>1</v>
      </c>
      <c r="AH2331" s="90" t="b">
        <f>OR(MONTH(Taulukko1[[#This Row],[Loppu PVM]])&lt;=6,AND(MONTH(Taulukko1[[#This Row],[Loppu PVM]] )=6))</f>
        <v>1</v>
      </c>
    </row>
    <row r="2332" spans="1:34" ht="12.75" customHeight="1">
      <c r="A2332" t="s">
        <v>366</v>
      </c>
      <c r="B2332" s="23">
        <v>41354</v>
      </c>
      <c r="C2332" t="s">
        <v>1029</v>
      </c>
      <c r="E2332" s="62">
        <v>60</v>
      </c>
      <c r="F2332" s="4">
        <v>41410</v>
      </c>
      <c r="G2332" s="5">
        <v>60</v>
      </c>
      <c r="H2332" s="22">
        <v>60</v>
      </c>
      <c r="I2332" s="126">
        <f>INDEX('TOL2008'!B:B,MATCH(A2332,'TOL2008'!A:A,0))</f>
        <v>47719</v>
      </c>
      <c r="J2332" s="126" t="str">
        <f>INDEX(Pääluokka!$H$2:$H$100,MATCH(VALUE(LEFT(Taulukko1[[#This Row],[TOL2008]],2)),Pääluokka!$G$2:$G$100,0))</f>
        <v>Tukku- ja vähittäiskauppa; moottoriajoneuvojen ja moottoripyörien korjaus</v>
      </c>
      <c r="K2332" s="126" t="str">
        <f>INDEX(Pääluokka!$I$2:$I$100,MATCH(VALUE(LEFT(Taulukko1[[#This Row],[TOL2008]],2)),Pääluokka!$G$2:$G$100,0))</f>
        <v>Palvelualat (G-N, R, S)</v>
      </c>
      <c r="L2332" s="41">
        <f t="shared" si="360"/>
        <v>56</v>
      </c>
      <c r="M2332" s="43">
        <f t="shared" si="361"/>
        <v>41354</v>
      </c>
      <c r="N2332" s="43">
        <f t="shared" si="362"/>
        <v>41410</v>
      </c>
      <c r="O2332" s="43">
        <f t="shared" si="363"/>
        <v>41334</v>
      </c>
      <c r="P2332" s="43">
        <f t="shared" si="364"/>
        <v>41395</v>
      </c>
      <c r="Q2332" s="41">
        <f t="shared" si="365"/>
        <v>2013</v>
      </c>
      <c r="R2332" s="41">
        <f t="shared" si="366"/>
        <v>2013</v>
      </c>
      <c r="S2332" s="43" t="str">
        <f>YEAR(Taulukko1[[#This Row],[Alku KK]])&amp;"Q"&amp;ROUNDDOWN((MONTH(Taulukko1[[#This Row],[Alku KK]])-1)/3+1,0)</f>
        <v>2013Q1</v>
      </c>
      <c r="T2332" s="43" t="str">
        <f>YEAR(Taulukko1[[#This Row],[Loppu KK]])&amp;"Q"&amp;ROUNDDOWN((MONTH(Taulukko1[[#This Row],[Loppu KK]])-1)/3+1,0)</f>
        <v>2013Q2</v>
      </c>
      <c r="U2332" s="66">
        <f>IF(COUNT(Taulukko1[[#This Row],[Neuvottelujen alaiset ]])=1,Taulukko1[[#This Row],[Neuvottelujen alaiset ]],Taulukko1[[#This Row],[Vähennystarve]])</f>
        <v>60</v>
      </c>
      <c r="V2332" s="44">
        <f t="shared" si="367"/>
        <v>1</v>
      </c>
      <c r="W2332" s="44">
        <f t="shared" si="368"/>
        <v>1</v>
      </c>
      <c r="X2332" s="44">
        <f t="shared" si="369"/>
        <v>1</v>
      </c>
      <c r="Y2332" s="90" t="b">
        <f>AND(MONTH(Taulukko1[[#This Row],[Alku PVM]] )=6,DAY(Taulukko1[[#This Row],[Alku PVM]] )&gt;19)</f>
        <v>0</v>
      </c>
      <c r="Z2332" s="90" t="b">
        <f>AND(MONTH(Taulukko1[[#This Row],[Loppu PVM]] )=6,DAY(Taulukko1[[#This Row],[Loppu PVM]] )&gt;19)</f>
        <v>0</v>
      </c>
      <c r="AA2332" s="90" t="b">
        <f>OR(MONTH(Taulukko1[[#This Row],[Alku PVM]] )&lt;=5,AND(MONTH(Taulukko1[[#This Row],[Alku PVM]] )=6,DAY(Taulukko1[[#This Row],[Alku PVM]] )&lt;20))</f>
        <v>1</v>
      </c>
      <c r="AB2332" s="90" t="b">
        <f>OR(MONTH(Taulukko1[[#This Row],[Loppu PVM]])&lt;=5,AND(MONTH(Taulukko1[[#This Row],[Loppu PVM]] )=6,DAY(Taulukko1[[#This Row],[Loppu PVM]])&lt;20))</f>
        <v>1</v>
      </c>
      <c r="AC2332" s="90" t="b">
        <f>OR(MONTH(Taulukko1[[#This Row],[Alku PVM]] )&lt;=3,AND(MONTH(Taulukko1[[#This Row],[Alku PVM]] )=3))</f>
        <v>1</v>
      </c>
      <c r="AD2332" s="90" t="b">
        <f>OR(MONTH(Taulukko1[[#This Row],[Loppu PVM]] )&lt;=3,AND(MONTH(Taulukko1[[#This Row],[Loppu PVM]] )=3))</f>
        <v>0</v>
      </c>
      <c r="AE2332" s="90" t="b">
        <f>OR(MONTH(Taulukko1[[#This Row],[Alku PVM]] )&lt;=9,AND(MONTH(Taulukko1[[#This Row],[Alku PVM]] )=9))</f>
        <v>1</v>
      </c>
      <c r="AF2332" s="90" t="b">
        <f>OR(MONTH(Taulukko1[[#This Row],[Loppu PVM]])&lt;=9,AND(MONTH(Taulukko1[[#This Row],[Loppu PVM]] )=9))</f>
        <v>1</v>
      </c>
      <c r="AG2332" s="90" t="b">
        <f>OR(MONTH(Taulukko1[[#This Row],[Alku PVM]] )&lt;=6,AND(MONTH(Taulukko1[[#This Row],[Alku PVM]] )=6))</f>
        <v>1</v>
      </c>
      <c r="AH2332" s="90" t="b">
        <f>OR(MONTH(Taulukko1[[#This Row],[Loppu PVM]])&lt;=6,AND(MONTH(Taulukko1[[#This Row],[Loppu PVM]] )=6))</f>
        <v>1</v>
      </c>
    </row>
    <row r="2333" spans="1:34" ht="12.75" customHeight="1">
      <c r="A2333" s="21" t="s">
        <v>889</v>
      </c>
      <c r="B2333" s="23">
        <v>41355</v>
      </c>
      <c r="C2333" s="21" t="s">
        <v>890</v>
      </c>
      <c r="D2333" s="24" t="s">
        <v>25</v>
      </c>
      <c r="E2333" s="62">
        <v>10</v>
      </c>
      <c r="F2333" s="23">
        <v>41394</v>
      </c>
      <c r="G2333" s="24">
        <v>0</v>
      </c>
      <c r="H2333" s="22">
        <v>110</v>
      </c>
      <c r="I2333" s="126">
        <f>INDEX('TOL2008'!B:B,MATCH(A2333,'TOL2008'!A:A,0))</f>
        <v>13921</v>
      </c>
      <c r="J2333" s="126" t="str">
        <f>INDEX(Pääluokka!$H$2:$H$100,MATCH(VALUE(LEFT(Taulukko1[[#This Row],[TOL2008]],2)),Pääluokka!$G$2:$G$100,0))</f>
        <v>Teollisuus</v>
      </c>
      <c r="K2333" s="126" t="str">
        <f>INDEX(Pääluokka!$I$2:$I$100,MATCH(VALUE(LEFT(Taulukko1[[#This Row],[TOL2008]],2)),Pääluokka!$G$2:$G$100,0))</f>
        <v>Teollisuus (C-E)</v>
      </c>
      <c r="L2333" s="41">
        <f t="shared" si="360"/>
        <v>39</v>
      </c>
      <c r="M2333" s="43">
        <f t="shared" si="361"/>
        <v>41355</v>
      </c>
      <c r="N2333" s="43">
        <f t="shared" si="362"/>
        <v>41394</v>
      </c>
      <c r="O2333" s="43">
        <f t="shared" si="363"/>
        <v>41334</v>
      </c>
      <c r="P2333" s="43">
        <f t="shared" si="364"/>
        <v>41365</v>
      </c>
      <c r="Q2333" s="41">
        <f t="shared" si="365"/>
        <v>2013</v>
      </c>
      <c r="R2333" s="41">
        <f t="shared" si="366"/>
        <v>2013</v>
      </c>
      <c r="S2333" s="43" t="str">
        <f>YEAR(Taulukko1[[#This Row],[Alku KK]])&amp;"Q"&amp;ROUNDDOWN((MONTH(Taulukko1[[#This Row],[Alku KK]])-1)/3+1,0)</f>
        <v>2013Q1</v>
      </c>
      <c r="T2333" s="43" t="str">
        <f>YEAR(Taulukko1[[#This Row],[Loppu KK]])&amp;"Q"&amp;ROUNDDOWN((MONTH(Taulukko1[[#This Row],[Loppu KK]])-1)/3+1,0)</f>
        <v>2013Q2</v>
      </c>
      <c r="U2333" s="66">
        <f>IF(COUNT(Taulukko1[[#This Row],[Neuvottelujen alaiset ]])=1,Taulukko1[[#This Row],[Neuvottelujen alaiset ]],Taulukko1[[#This Row],[Vähennystarve]])</f>
        <v>110</v>
      </c>
      <c r="V2333" s="44">
        <f t="shared" si="367"/>
        <v>9.0909090909090912E-2</v>
      </c>
      <c r="W2333" s="44">
        <f t="shared" si="368"/>
        <v>0</v>
      </c>
      <c r="X2333" s="44">
        <f t="shared" si="369"/>
        <v>0</v>
      </c>
      <c r="Y2333" s="90" t="b">
        <f>AND(MONTH(Taulukko1[[#This Row],[Alku PVM]] )=6,DAY(Taulukko1[[#This Row],[Alku PVM]] )&gt;19)</f>
        <v>0</v>
      </c>
      <c r="Z2333" s="90" t="b">
        <f>AND(MONTH(Taulukko1[[#This Row],[Loppu PVM]] )=6,DAY(Taulukko1[[#This Row],[Loppu PVM]] )&gt;19)</f>
        <v>0</v>
      </c>
      <c r="AA2333" s="90" t="b">
        <f>OR(MONTH(Taulukko1[[#This Row],[Alku PVM]] )&lt;=5,AND(MONTH(Taulukko1[[#This Row],[Alku PVM]] )=6,DAY(Taulukko1[[#This Row],[Alku PVM]] )&lt;20))</f>
        <v>1</v>
      </c>
      <c r="AB2333" s="90" t="b">
        <f>OR(MONTH(Taulukko1[[#This Row],[Loppu PVM]])&lt;=5,AND(MONTH(Taulukko1[[#This Row],[Loppu PVM]] )=6,DAY(Taulukko1[[#This Row],[Loppu PVM]])&lt;20))</f>
        <v>1</v>
      </c>
      <c r="AC2333" s="90" t="b">
        <f>OR(MONTH(Taulukko1[[#This Row],[Alku PVM]] )&lt;=3,AND(MONTH(Taulukko1[[#This Row],[Alku PVM]] )=3))</f>
        <v>1</v>
      </c>
      <c r="AD2333" s="90" t="b">
        <f>OR(MONTH(Taulukko1[[#This Row],[Loppu PVM]] )&lt;=3,AND(MONTH(Taulukko1[[#This Row],[Loppu PVM]] )=3))</f>
        <v>0</v>
      </c>
      <c r="AE2333" s="90" t="b">
        <f>OR(MONTH(Taulukko1[[#This Row],[Alku PVM]] )&lt;=9,AND(MONTH(Taulukko1[[#This Row],[Alku PVM]] )=9))</f>
        <v>1</v>
      </c>
      <c r="AF2333" s="90" t="b">
        <f>OR(MONTH(Taulukko1[[#This Row],[Loppu PVM]])&lt;=9,AND(MONTH(Taulukko1[[#This Row],[Loppu PVM]] )=9))</f>
        <v>1</v>
      </c>
      <c r="AG2333" s="90" t="b">
        <f>OR(MONTH(Taulukko1[[#This Row],[Alku PVM]] )&lt;=6,AND(MONTH(Taulukko1[[#This Row],[Alku PVM]] )=6))</f>
        <v>1</v>
      </c>
      <c r="AH2333" s="90" t="b">
        <f>OR(MONTH(Taulukko1[[#This Row],[Loppu PVM]])&lt;=6,AND(MONTH(Taulukko1[[#This Row],[Loppu PVM]] )=6))</f>
        <v>1</v>
      </c>
    </row>
    <row r="2334" spans="1:34" ht="12.75" customHeight="1">
      <c r="A2334" s="21" t="s">
        <v>1247</v>
      </c>
      <c r="B2334" s="23">
        <v>41359</v>
      </c>
      <c r="C2334" t="s">
        <v>1246</v>
      </c>
      <c r="D2334" s="24" t="s">
        <v>25</v>
      </c>
      <c r="F2334" s="23"/>
      <c r="G2334" s="24"/>
      <c r="H2334" s="22">
        <v>40</v>
      </c>
      <c r="I2334" s="126">
        <f>INDEX('TOL2008'!B:B,MATCH(A2334,'TOL2008'!A:A,0))</f>
        <v>27120</v>
      </c>
      <c r="J2334" s="126" t="str">
        <f>INDEX(Pääluokka!$H$2:$H$100,MATCH(VALUE(LEFT(Taulukko1[[#This Row],[TOL2008]],2)),Pääluokka!$G$2:$G$100,0))</f>
        <v>Teollisuus</v>
      </c>
      <c r="K2334" s="126" t="str">
        <f>INDEX(Pääluokka!$I$2:$I$100,MATCH(VALUE(LEFT(Taulukko1[[#This Row],[TOL2008]],2)),Pääluokka!$G$2:$G$100,0))</f>
        <v>Teollisuus (C-E)</v>
      </c>
      <c r="L2334" s="41" t="str">
        <f t="shared" si="360"/>
        <v>NA</v>
      </c>
      <c r="M2334" s="43">
        <f t="shared" si="361"/>
        <v>41359</v>
      </c>
      <c r="N2334" s="43">
        <f t="shared" si="362"/>
        <v>41410</v>
      </c>
      <c r="O2334" s="43">
        <f t="shared" si="363"/>
        <v>41334</v>
      </c>
      <c r="P2334" s="43">
        <f t="shared" si="364"/>
        <v>41395</v>
      </c>
      <c r="Q2334" s="41">
        <f t="shared" si="365"/>
        <v>2013</v>
      </c>
      <c r="R2334" s="41">
        <f t="shared" si="366"/>
        <v>2013</v>
      </c>
      <c r="S2334" s="43" t="str">
        <f>YEAR(Taulukko1[[#This Row],[Alku KK]])&amp;"Q"&amp;ROUNDDOWN((MONTH(Taulukko1[[#This Row],[Alku KK]])-1)/3+1,0)</f>
        <v>2013Q1</v>
      </c>
      <c r="T2334" s="43" t="str">
        <f>YEAR(Taulukko1[[#This Row],[Loppu KK]])&amp;"Q"&amp;ROUNDDOWN((MONTH(Taulukko1[[#This Row],[Loppu KK]])-1)/3+1,0)</f>
        <v>2013Q2</v>
      </c>
      <c r="U2334" s="66">
        <f>IF(COUNT(Taulukko1[[#This Row],[Neuvottelujen alaiset ]])=1,Taulukko1[[#This Row],[Neuvottelujen alaiset ]],Taulukko1[[#This Row],[Vähennystarve]])</f>
        <v>40</v>
      </c>
      <c r="V2334" s="44" t="str">
        <f t="shared" si="367"/>
        <v>NA</v>
      </c>
      <c r="W2334" s="44" t="str">
        <f t="shared" si="368"/>
        <v>NA</v>
      </c>
      <c r="X2334" s="44" t="str">
        <f t="shared" si="369"/>
        <v>NA</v>
      </c>
      <c r="Y2334" s="90" t="b">
        <f>AND(MONTH(Taulukko1[[#This Row],[Alku PVM]] )=6,DAY(Taulukko1[[#This Row],[Alku PVM]] )&gt;19)</f>
        <v>0</v>
      </c>
      <c r="Z2334" s="90" t="b">
        <f>AND(MONTH(Taulukko1[[#This Row],[Loppu PVM]] )=6,DAY(Taulukko1[[#This Row],[Loppu PVM]] )&gt;19)</f>
        <v>0</v>
      </c>
      <c r="AA2334" s="90" t="b">
        <f>OR(MONTH(Taulukko1[[#This Row],[Alku PVM]] )&lt;=5,AND(MONTH(Taulukko1[[#This Row],[Alku PVM]] )=6,DAY(Taulukko1[[#This Row],[Alku PVM]] )&lt;20))</f>
        <v>1</v>
      </c>
      <c r="AB2334" s="90" t="b">
        <f>OR(MONTH(Taulukko1[[#This Row],[Loppu PVM]])&lt;=5,AND(MONTH(Taulukko1[[#This Row],[Loppu PVM]] )=6,DAY(Taulukko1[[#This Row],[Loppu PVM]])&lt;20))</f>
        <v>1</v>
      </c>
      <c r="AC2334" s="90" t="b">
        <f>OR(MONTH(Taulukko1[[#This Row],[Alku PVM]] )&lt;=3,AND(MONTH(Taulukko1[[#This Row],[Alku PVM]] )=3))</f>
        <v>1</v>
      </c>
      <c r="AD2334" s="90" t="b">
        <f>OR(MONTH(Taulukko1[[#This Row],[Loppu PVM]] )&lt;=3,AND(MONTH(Taulukko1[[#This Row],[Loppu PVM]] )=3))</f>
        <v>0</v>
      </c>
      <c r="AE2334" s="90" t="b">
        <f>OR(MONTH(Taulukko1[[#This Row],[Alku PVM]] )&lt;=9,AND(MONTH(Taulukko1[[#This Row],[Alku PVM]] )=9))</f>
        <v>1</v>
      </c>
      <c r="AF2334" s="90" t="b">
        <f>OR(MONTH(Taulukko1[[#This Row],[Loppu PVM]])&lt;=9,AND(MONTH(Taulukko1[[#This Row],[Loppu PVM]] )=9))</f>
        <v>1</v>
      </c>
      <c r="AG2334" s="90" t="b">
        <f>OR(MONTH(Taulukko1[[#This Row],[Alku PVM]] )&lt;=6,AND(MONTH(Taulukko1[[#This Row],[Alku PVM]] )=6))</f>
        <v>1</v>
      </c>
      <c r="AH2334" s="90" t="b">
        <f>OR(MONTH(Taulukko1[[#This Row],[Loppu PVM]])&lt;=6,AND(MONTH(Taulukko1[[#This Row],[Loppu PVM]] )=6))</f>
        <v>1</v>
      </c>
    </row>
    <row r="2335" spans="1:34" ht="12.75" customHeight="1">
      <c r="A2335" t="s">
        <v>840</v>
      </c>
      <c r="B2335" s="23">
        <v>41359</v>
      </c>
      <c r="C2335" t="s">
        <v>839</v>
      </c>
      <c r="E2335" s="62">
        <v>270</v>
      </c>
      <c r="F2335" s="4">
        <v>41423</v>
      </c>
      <c r="G2335" s="5">
        <v>180</v>
      </c>
      <c r="H2335" s="22">
        <v>1900</v>
      </c>
      <c r="I2335" s="126">
        <f>INDEX('TOL2008'!B:B,MATCH(A2335,'TOL2008'!A:A,0))</f>
        <v>46901</v>
      </c>
      <c r="J2335" s="126" t="str">
        <f>INDEX(Pääluokka!$H$2:$H$100,MATCH(VALUE(LEFT(Taulukko1[[#This Row],[TOL2008]],2)),Pääluokka!$G$2:$G$100,0))</f>
        <v>Tukku- ja vähittäiskauppa; moottoriajoneuvojen ja moottoripyörien korjaus</v>
      </c>
      <c r="K2335" s="126" t="str">
        <f>INDEX(Pääluokka!$I$2:$I$100,MATCH(VALUE(LEFT(Taulukko1[[#This Row],[TOL2008]],2)),Pääluokka!$G$2:$G$100,0))</f>
        <v>Palvelualat (G-N, R, S)</v>
      </c>
      <c r="L2335" s="41">
        <f t="shared" si="360"/>
        <v>64</v>
      </c>
      <c r="M2335" s="43">
        <f t="shared" si="361"/>
        <v>41359</v>
      </c>
      <c r="N2335" s="43">
        <f t="shared" si="362"/>
        <v>41423</v>
      </c>
      <c r="O2335" s="43">
        <f t="shared" si="363"/>
        <v>41334</v>
      </c>
      <c r="P2335" s="43">
        <f t="shared" si="364"/>
        <v>41395</v>
      </c>
      <c r="Q2335" s="41">
        <f t="shared" si="365"/>
        <v>2013</v>
      </c>
      <c r="R2335" s="41">
        <f t="shared" si="366"/>
        <v>2013</v>
      </c>
      <c r="S2335" s="43" t="str">
        <f>YEAR(Taulukko1[[#This Row],[Alku KK]])&amp;"Q"&amp;ROUNDDOWN((MONTH(Taulukko1[[#This Row],[Alku KK]])-1)/3+1,0)</f>
        <v>2013Q1</v>
      </c>
      <c r="T2335" s="43" t="str">
        <f>YEAR(Taulukko1[[#This Row],[Loppu KK]])&amp;"Q"&amp;ROUNDDOWN((MONTH(Taulukko1[[#This Row],[Loppu KK]])-1)/3+1,0)</f>
        <v>2013Q2</v>
      </c>
      <c r="U2335" s="66">
        <f>IF(COUNT(Taulukko1[[#This Row],[Neuvottelujen alaiset ]])=1,Taulukko1[[#This Row],[Neuvottelujen alaiset ]],Taulukko1[[#This Row],[Vähennystarve]])</f>
        <v>1900</v>
      </c>
      <c r="V2335" s="44">
        <f t="shared" si="367"/>
        <v>0.14210526315789473</v>
      </c>
      <c r="W2335" s="44">
        <f t="shared" si="368"/>
        <v>9.4736842105263161E-2</v>
      </c>
      <c r="X2335" s="44">
        <f t="shared" si="369"/>
        <v>0.66666666666666663</v>
      </c>
      <c r="Y2335" s="90" t="b">
        <f>AND(MONTH(Taulukko1[[#This Row],[Alku PVM]] )=6,DAY(Taulukko1[[#This Row],[Alku PVM]] )&gt;19)</f>
        <v>0</v>
      </c>
      <c r="Z2335" s="90" t="b">
        <f>AND(MONTH(Taulukko1[[#This Row],[Loppu PVM]] )=6,DAY(Taulukko1[[#This Row],[Loppu PVM]] )&gt;19)</f>
        <v>0</v>
      </c>
      <c r="AA2335" s="90" t="b">
        <f>OR(MONTH(Taulukko1[[#This Row],[Alku PVM]] )&lt;=5,AND(MONTH(Taulukko1[[#This Row],[Alku PVM]] )=6,DAY(Taulukko1[[#This Row],[Alku PVM]] )&lt;20))</f>
        <v>1</v>
      </c>
      <c r="AB2335" s="90" t="b">
        <f>OR(MONTH(Taulukko1[[#This Row],[Loppu PVM]])&lt;=5,AND(MONTH(Taulukko1[[#This Row],[Loppu PVM]] )=6,DAY(Taulukko1[[#This Row],[Loppu PVM]])&lt;20))</f>
        <v>1</v>
      </c>
      <c r="AC2335" s="90" t="b">
        <f>OR(MONTH(Taulukko1[[#This Row],[Alku PVM]] )&lt;=3,AND(MONTH(Taulukko1[[#This Row],[Alku PVM]] )=3))</f>
        <v>1</v>
      </c>
      <c r="AD2335" s="90" t="b">
        <f>OR(MONTH(Taulukko1[[#This Row],[Loppu PVM]] )&lt;=3,AND(MONTH(Taulukko1[[#This Row],[Loppu PVM]] )=3))</f>
        <v>0</v>
      </c>
      <c r="AE2335" s="90" t="b">
        <f>OR(MONTH(Taulukko1[[#This Row],[Alku PVM]] )&lt;=9,AND(MONTH(Taulukko1[[#This Row],[Alku PVM]] )=9))</f>
        <v>1</v>
      </c>
      <c r="AF2335" s="90" t="b">
        <f>OR(MONTH(Taulukko1[[#This Row],[Loppu PVM]])&lt;=9,AND(MONTH(Taulukko1[[#This Row],[Loppu PVM]] )=9))</f>
        <v>1</v>
      </c>
      <c r="AG2335" s="90" t="b">
        <f>OR(MONTH(Taulukko1[[#This Row],[Alku PVM]] )&lt;=6,AND(MONTH(Taulukko1[[#This Row],[Alku PVM]] )=6))</f>
        <v>1</v>
      </c>
      <c r="AH2335" s="90" t="b">
        <f>OR(MONTH(Taulukko1[[#This Row],[Loppu PVM]])&lt;=6,AND(MONTH(Taulukko1[[#This Row],[Loppu PVM]] )=6))</f>
        <v>1</v>
      </c>
    </row>
    <row r="2336" spans="1:34" ht="12.75" customHeight="1">
      <c r="A2336" s="21" t="s">
        <v>324</v>
      </c>
      <c r="B2336" s="23">
        <v>41360</v>
      </c>
      <c r="C2336" s="21" t="s">
        <v>996</v>
      </c>
      <c r="D2336" s="24" t="s">
        <v>25</v>
      </c>
      <c r="E2336" s="62">
        <v>50</v>
      </c>
      <c r="F2336" s="23">
        <v>41425</v>
      </c>
      <c r="G2336" s="24">
        <v>34</v>
      </c>
      <c r="H2336" s="22">
        <v>50</v>
      </c>
      <c r="I2336" s="126">
        <f>INDEX('TOL2008'!B:B,MATCH(A2336,'TOL2008'!A:A,0))</f>
        <v>14190</v>
      </c>
      <c r="J2336" s="126" t="str">
        <f>INDEX(Pääluokka!$H$2:$H$100,MATCH(VALUE(LEFT(Taulukko1[[#This Row],[TOL2008]],2)),Pääluokka!$G$2:$G$100,0))</f>
        <v>Teollisuus</v>
      </c>
      <c r="K2336" s="126" t="str">
        <f>INDEX(Pääluokka!$I$2:$I$100,MATCH(VALUE(LEFT(Taulukko1[[#This Row],[TOL2008]],2)),Pääluokka!$G$2:$G$100,0))</f>
        <v>Teollisuus (C-E)</v>
      </c>
      <c r="L2336" s="41">
        <f t="shared" si="360"/>
        <v>65</v>
      </c>
      <c r="M2336" s="43">
        <f t="shared" si="361"/>
        <v>41360</v>
      </c>
      <c r="N2336" s="43">
        <f t="shared" si="362"/>
        <v>41425</v>
      </c>
      <c r="O2336" s="43">
        <f t="shared" si="363"/>
        <v>41334</v>
      </c>
      <c r="P2336" s="43">
        <f t="shared" si="364"/>
        <v>41395</v>
      </c>
      <c r="Q2336" s="41">
        <f t="shared" si="365"/>
        <v>2013</v>
      </c>
      <c r="R2336" s="41">
        <f t="shared" si="366"/>
        <v>2013</v>
      </c>
      <c r="S2336" s="43" t="str">
        <f>YEAR(Taulukko1[[#This Row],[Alku KK]])&amp;"Q"&amp;ROUNDDOWN((MONTH(Taulukko1[[#This Row],[Alku KK]])-1)/3+1,0)</f>
        <v>2013Q1</v>
      </c>
      <c r="T2336" s="43" t="str">
        <f>YEAR(Taulukko1[[#This Row],[Loppu KK]])&amp;"Q"&amp;ROUNDDOWN((MONTH(Taulukko1[[#This Row],[Loppu KK]])-1)/3+1,0)</f>
        <v>2013Q2</v>
      </c>
      <c r="U2336" s="66">
        <f>IF(COUNT(Taulukko1[[#This Row],[Neuvottelujen alaiset ]])=1,Taulukko1[[#This Row],[Neuvottelujen alaiset ]],Taulukko1[[#This Row],[Vähennystarve]])</f>
        <v>50</v>
      </c>
      <c r="V2336" s="44">
        <f t="shared" si="367"/>
        <v>1</v>
      </c>
      <c r="W2336" s="44">
        <f t="shared" si="368"/>
        <v>0.68</v>
      </c>
      <c r="X2336" s="44">
        <f t="shared" si="369"/>
        <v>0.68</v>
      </c>
      <c r="Y2336" s="90" t="b">
        <f>AND(MONTH(Taulukko1[[#This Row],[Alku PVM]] )=6,DAY(Taulukko1[[#This Row],[Alku PVM]] )&gt;19)</f>
        <v>0</v>
      </c>
      <c r="Z2336" s="90" t="b">
        <f>AND(MONTH(Taulukko1[[#This Row],[Loppu PVM]] )=6,DAY(Taulukko1[[#This Row],[Loppu PVM]] )&gt;19)</f>
        <v>0</v>
      </c>
      <c r="AA2336" s="90" t="b">
        <f>OR(MONTH(Taulukko1[[#This Row],[Alku PVM]] )&lt;=5,AND(MONTH(Taulukko1[[#This Row],[Alku PVM]] )=6,DAY(Taulukko1[[#This Row],[Alku PVM]] )&lt;20))</f>
        <v>1</v>
      </c>
      <c r="AB2336" s="90" t="b">
        <f>OR(MONTH(Taulukko1[[#This Row],[Loppu PVM]])&lt;=5,AND(MONTH(Taulukko1[[#This Row],[Loppu PVM]] )=6,DAY(Taulukko1[[#This Row],[Loppu PVM]])&lt;20))</f>
        <v>1</v>
      </c>
      <c r="AC2336" s="90" t="b">
        <f>OR(MONTH(Taulukko1[[#This Row],[Alku PVM]] )&lt;=3,AND(MONTH(Taulukko1[[#This Row],[Alku PVM]] )=3))</f>
        <v>1</v>
      </c>
      <c r="AD2336" s="90" t="b">
        <f>OR(MONTH(Taulukko1[[#This Row],[Loppu PVM]] )&lt;=3,AND(MONTH(Taulukko1[[#This Row],[Loppu PVM]] )=3))</f>
        <v>0</v>
      </c>
      <c r="AE2336" s="90" t="b">
        <f>OR(MONTH(Taulukko1[[#This Row],[Alku PVM]] )&lt;=9,AND(MONTH(Taulukko1[[#This Row],[Alku PVM]] )=9))</f>
        <v>1</v>
      </c>
      <c r="AF2336" s="90" t="b">
        <f>OR(MONTH(Taulukko1[[#This Row],[Loppu PVM]])&lt;=9,AND(MONTH(Taulukko1[[#This Row],[Loppu PVM]] )=9))</f>
        <v>1</v>
      </c>
      <c r="AG2336" s="90" t="b">
        <f>OR(MONTH(Taulukko1[[#This Row],[Alku PVM]] )&lt;=6,AND(MONTH(Taulukko1[[#This Row],[Alku PVM]] )=6))</f>
        <v>1</v>
      </c>
      <c r="AH2336" s="90" t="b">
        <f>OR(MONTH(Taulukko1[[#This Row],[Loppu PVM]])&lt;=6,AND(MONTH(Taulukko1[[#This Row],[Loppu PVM]] )=6))</f>
        <v>1</v>
      </c>
    </row>
    <row r="2337" spans="1:34" ht="12.75" customHeight="1">
      <c r="A2337" s="21" t="s">
        <v>1032</v>
      </c>
      <c r="B2337" s="23">
        <v>41361</v>
      </c>
      <c r="C2337" t="s">
        <v>143</v>
      </c>
      <c r="D2337" s="24"/>
      <c r="E2337" s="62">
        <v>9</v>
      </c>
      <c r="F2337" s="23"/>
      <c r="G2337" s="24"/>
      <c r="H2337" s="22">
        <v>140</v>
      </c>
      <c r="I2337" s="126">
        <f>INDEX('TOL2008'!B:B,MATCH(A2337,'TOL2008'!A:A,0))</f>
        <v>18120</v>
      </c>
      <c r="J2337" s="126" t="str">
        <f>INDEX(Pääluokka!$H$2:$H$100,MATCH(VALUE(LEFT(Taulukko1[[#This Row],[TOL2008]],2)),Pääluokka!$G$2:$G$100,0))</f>
        <v>Teollisuus</v>
      </c>
      <c r="K2337" s="126" t="str">
        <f>INDEX(Pääluokka!$I$2:$I$100,MATCH(VALUE(LEFT(Taulukko1[[#This Row],[TOL2008]],2)),Pääluokka!$G$2:$G$100,0))</f>
        <v>Teollisuus (C-E)</v>
      </c>
      <c r="L2337" s="41" t="str">
        <f t="shared" si="360"/>
        <v>NA</v>
      </c>
      <c r="M2337" s="43">
        <f t="shared" si="361"/>
        <v>41361</v>
      </c>
      <c r="N2337" s="43">
        <f t="shared" si="362"/>
        <v>41412</v>
      </c>
      <c r="O2337" s="43">
        <f t="shared" si="363"/>
        <v>41334</v>
      </c>
      <c r="P2337" s="43">
        <f t="shared" si="364"/>
        <v>41395</v>
      </c>
      <c r="Q2337" s="41">
        <f t="shared" si="365"/>
        <v>2013</v>
      </c>
      <c r="R2337" s="41">
        <f t="shared" si="366"/>
        <v>2013</v>
      </c>
      <c r="S2337" s="43" t="str">
        <f>YEAR(Taulukko1[[#This Row],[Alku KK]])&amp;"Q"&amp;ROUNDDOWN((MONTH(Taulukko1[[#This Row],[Alku KK]])-1)/3+1,0)</f>
        <v>2013Q1</v>
      </c>
      <c r="T2337" s="43" t="str">
        <f>YEAR(Taulukko1[[#This Row],[Loppu KK]])&amp;"Q"&amp;ROUNDDOWN((MONTH(Taulukko1[[#This Row],[Loppu KK]])-1)/3+1,0)</f>
        <v>2013Q2</v>
      </c>
      <c r="U2337" s="66">
        <f>IF(COUNT(Taulukko1[[#This Row],[Neuvottelujen alaiset ]])=1,Taulukko1[[#This Row],[Neuvottelujen alaiset ]],Taulukko1[[#This Row],[Vähennystarve]])</f>
        <v>140</v>
      </c>
      <c r="V2337" s="44">
        <f t="shared" si="367"/>
        <v>6.4285714285714279E-2</v>
      </c>
      <c r="W2337" s="44" t="str">
        <f t="shared" si="368"/>
        <v>NA</v>
      </c>
      <c r="X2337" s="44" t="str">
        <f t="shared" si="369"/>
        <v>NA</v>
      </c>
      <c r="Y2337" s="90" t="b">
        <f>AND(MONTH(Taulukko1[[#This Row],[Alku PVM]] )=6,DAY(Taulukko1[[#This Row],[Alku PVM]] )&gt;19)</f>
        <v>0</v>
      </c>
      <c r="Z2337" s="90" t="b">
        <f>AND(MONTH(Taulukko1[[#This Row],[Loppu PVM]] )=6,DAY(Taulukko1[[#This Row],[Loppu PVM]] )&gt;19)</f>
        <v>0</v>
      </c>
      <c r="AA2337" s="90" t="b">
        <f>OR(MONTH(Taulukko1[[#This Row],[Alku PVM]] )&lt;=5,AND(MONTH(Taulukko1[[#This Row],[Alku PVM]] )=6,DAY(Taulukko1[[#This Row],[Alku PVM]] )&lt;20))</f>
        <v>1</v>
      </c>
      <c r="AB2337" s="90" t="b">
        <f>OR(MONTH(Taulukko1[[#This Row],[Loppu PVM]])&lt;=5,AND(MONTH(Taulukko1[[#This Row],[Loppu PVM]] )=6,DAY(Taulukko1[[#This Row],[Loppu PVM]])&lt;20))</f>
        <v>1</v>
      </c>
      <c r="AC2337" s="90" t="b">
        <f>OR(MONTH(Taulukko1[[#This Row],[Alku PVM]] )&lt;=3,AND(MONTH(Taulukko1[[#This Row],[Alku PVM]] )=3))</f>
        <v>1</v>
      </c>
      <c r="AD2337" s="90" t="b">
        <f>OR(MONTH(Taulukko1[[#This Row],[Loppu PVM]] )&lt;=3,AND(MONTH(Taulukko1[[#This Row],[Loppu PVM]] )=3))</f>
        <v>0</v>
      </c>
      <c r="AE2337" s="90" t="b">
        <f>OR(MONTH(Taulukko1[[#This Row],[Alku PVM]] )&lt;=9,AND(MONTH(Taulukko1[[#This Row],[Alku PVM]] )=9))</f>
        <v>1</v>
      </c>
      <c r="AF2337" s="90" t="b">
        <f>OR(MONTH(Taulukko1[[#This Row],[Loppu PVM]])&lt;=9,AND(MONTH(Taulukko1[[#This Row],[Loppu PVM]] )=9))</f>
        <v>1</v>
      </c>
      <c r="AG2337" s="90" t="b">
        <f>OR(MONTH(Taulukko1[[#This Row],[Alku PVM]] )&lt;=6,AND(MONTH(Taulukko1[[#This Row],[Alku PVM]] )=6))</f>
        <v>1</v>
      </c>
      <c r="AH2337" s="90" t="b">
        <f>OR(MONTH(Taulukko1[[#This Row],[Loppu PVM]])&lt;=6,AND(MONTH(Taulukko1[[#This Row],[Loppu PVM]] )=6))</f>
        <v>1</v>
      </c>
    </row>
    <row r="2338" spans="1:34" ht="12.75" customHeight="1">
      <c r="A2338" t="s">
        <v>883</v>
      </c>
      <c r="B2338" s="23">
        <v>41364</v>
      </c>
      <c r="C2338" t="s">
        <v>882</v>
      </c>
      <c r="E2338" s="62">
        <v>830</v>
      </c>
      <c r="F2338" s="4">
        <v>41452</v>
      </c>
      <c r="G2338" s="5">
        <v>808</v>
      </c>
      <c r="H2338" s="22">
        <v>830</v>
      </c>
      <c r="I2338" s="126">
        <f>INDEX('TOL2008'!B:B,MATCH(A2338,'TOL2008'!A:A,0))</f>
        <v>26110</v>
      </c>
      <c r="J2338" s="126" t="str">
        <f>INDEX(Pääluokka!$H$2:$H$100,MATCH(VALUE(LEFT(Taulukko1[[#This Row],[TOL2008]],2)),Pääluokka!$G$2:$G$100,0))</f>
        <v>Teollisuus</v>
      </c>
      <c r="K2338" s="126" t="str">
        <f>INDEX(Pääluokka!$I$2:$I$100,MATCH(VALUE(LEFT(Taulukko1[[#This Row],[TOL2008]],2)),Pääluokka!$G$2:$G$100,0))</f>
        <v>Teollisuus (C-E)</v>
      </c>
      <c r="L2338" s="41">
        <f t="shared" si="360"/>
        <v>88</v>
      </c>
      <c r="M2338" s="43">
        <f t="shared" si="361"/>
        <v>41364</v>
      </c>
      <c r="N2338" s="43">
        <f t="shared" si="362"/>
        <v>41452</v>
      </c>
      <c r="O2338" s="43">
        <f t="shared" si="363"/>
        <v>41334</v>
      </c>
      <c r="P2338" s="43">
        <f t="shared" si="364"/>
        <v>41426</v>
      </c>
      <c r="Q2338" s="41">
        <f t="shared" si="365"/>
        <v>2013</v>
      </c>
      <c r="R2338" s="41">
        <f t="shared" si="366"/>
        <v>2013</v>
      </c>
      <c r="S2338" s="43" t="str">
        <f>YEAR(Taulukko1[[#This Row],[Alku KK]])&amp;"Q"&amp;ROUNDDOWN((MONTH(Taulukko1[[#This Row],[Alku KK]])-1)/3+1,0)</f>
        <v>2013Q1</v>
      </c>
      <c r="T2338" s="43" t="str">
        <f>YEAR(Taulukko1[[#This Row],[Loppu KK]])&amp;"Q"&amp;ROUNDDOWN((MONTH(Taulukko1[[#This Row],[Loppu KK]])-1)/3+1,0)</f>
        <v>2013Q2</v>
      </c>
      <c r="U2338" s="66">
        <f>IF(COUNT(Taulukko1[[#This Row],[Neuvottelujen alaiset ]])=1,Taulukko1[[#This Row],[Neuvottelujen alaiset ]],Taulukko1[[#This Row],[Vähennystarve]])</f>
        <v>830</v>
      </c>
      <c r="V2338" s="44">
        <f t="shared" si="367"/>
        <v>1</v>
      </c>
      <c r="W2338" s="44">
        <f t="shared" si="368"/>
        <v>0.97349397590361442</v>
      </c>
      <c r="X2338" s="44">
        <f t="shared" si="369"/>
        <v>0.97349397590361442</v>
      </c>
      <c r="Y2338" s="90" t="b">
        <f>AND(MONTH(Taulukko1[[#This Row],[Alku PVM]] )=6,DAY(Taulukko1[[#This Row],[Alku PVM]] )&gt;19)</f>
        <v>0</v>
      </c>
      <c r="Z2338" s="90" t="b">
        <f>AND(MONTH(Taulukko1[[#This Row],[Loppu PVM]] )=6,DAY(Taulukko1[[#This Row],[Loppu PVM]] )&gt;19)</f>
        <v>1</v>
      </c>
      <c r="AA2338" s="90" t="b">
        <f>OR(MONTH(Taulukko1[[#This Row],[Alku PVM]] )&lt;=5,AND(MONTH(Taulukko1[[#This Row],[Alku PVM]] )=6,DAY(Taulukko1[[#This Row],[Alku PVM]] )&lt;20))</f>
        <v>1</v>
      </c>
      <c r="AB2338" s="90" t="b">
        <f>OR(MONTH(Taulukko1[[#This Row],[Loppu PVM]])&lt;=5,AND(MONTH(Taulukko1[[#This Row],[Loppu PVM]] )=6,DAY(Taulukko1[[#This Row],[Loppu PVM]])&lt;20))</f>
        <v>0</v>
      </c>
      <c r="AC2338" s="90" t="b">
        <f>OR(MONTH(Taulukko1[[#This Row],[Alku PVM]] )&lt;=3,AND(MONTH(Taulukko1[[#This Row],[Alku PVM]] )=3))</f>
        <v>1</v>
      </c>
      <c r="AD2338" s="90" t="b">
        <f>OR(MONTH(Taulukko1[[#This Row],[Loppu PVM]] )&lt;=3,AND(MONTH(Taulukko1[[#This Row],[Loppu PVM]] )=3))</f>
        <v>0</v>
      </c>
      <c r="AE2338" s="90" t="b">
        <f>OR(MONTH(Taulukko1[[#This Row],[Alku PVM]] )&lt;=9,AND(MONTH(Taulukko1[[#This Row],[Alku PVM]] )=9))</f>
        <v>1</v>
      </c>
      <c r="AF2338" s="90" t="b">
        <f>OR(MONTH(Taulukko1[[#This Row],[Loppu PVM]])&lt;=9,AND(MONTH(Taulukko1[[#This Row],[Loppu PVM]] )=9))</f>
        <v>1</v>
      </c>
      <c r="AG2338" s="90" t="b">
        <f>OR(MONTH(Taulukko1[[#This Row],[Alku PVM]] )&lt;=6,AND(MONTH(Taulukko1[[#This Row],[Alku PVM]] )=6))</f>
        <v>1</v>
      </c>
      <c r="AH2338" s="90" t="b">
        <f>OR(MONTH(Taulukko1[[#This Row],[Loppu PVM]])&lt;=6,AND(MONTH(Taulukko1[[#This Row],[Loppu PVM]] )=6))</f>
        <v>1</v>
      </c>
    </row>
    <row r="2339" spans="1:34" ht="12.75" customHeight="1">
      <c r="A2339" t="s">
        <v>1315</v>
      </c>
      <c r="B2339" s="23">
        <v>41365</v>
      </c>
      <c r="C2339" t="s">
        <v>1314</v>
      </c>
      <c r="F2339" s="4">
        <v>41401</v>
      </c>
      <c r="G2339" s="5">
        <v>30</v>
      </c>
      <c r="H2339" s="22">
        <v>58</v>
      </c>
      <c r="I2339" s="126">
        <f>INDEX('TOL2008'!B:B,MATCH(A2339,'TOL2008'!A:A,0))</f>
        <v>87301</v>
      </c>
      <c r="J2339" s="126" t="str">
        <f>INDEX(Pääluokka!$H$2:$H$100,MATCH(VALUE(LEFT(Taulukko1[[#This Row],[TOL2008]],2)),Pääluokka!$G$2:$G$100,0))</f>
        <v>Terveys- ja sosiaalipalvelut</v>
      </c>
      <c r="K2339" s="126" t="str">
        <f>INDEX(Pääluokka!$I$2:$I$100,MATCH(VALUE(LEFT(Taulukko1[[#This Row],[TOL2008]],2)),Pääluokka!$G$2:$G$100,0))</f>
        <v>Muut toimialat (O-Q, T-X)</v>
      </c>
      <c r="L2339" s="41">
        <f t="shared" si="360"/>
        <v>36</v>
      </c>
      <c r="M2339" s="43">
        <f t="shared" si="361"/>
        <v>41365</v>
      </c>
      <c r="N2339" s="43">
        <f t="shared" si="362"/>
        <v>41401</v>
      </c>
      <c r="O2339" s="43">
        <f t="shared" si="363"/>
        <v>41365</v>
      </c>
      <c r="P2339" s="43">
        <f t="shared" si="364"/>
        <v>41395</v>
      </c>
      <c r="Q2339" s="41">
        <f t="shared" si="365"/>
        <v>2013</v>
      </c>
      <c r="R2339" s="41">
        <f t="shared" si="366"/>
        <v>2013</v>
      </c>
      <c r="S2339" s="43" t="str">
        <f>YEAR(Taulukko1[[#This Row],[Alku KK]])&amp;"Q"&amp;ROUNDDOWN((MONTH(Taulukko1[[#This Row],[Alku KK]])-1)/3+1,0)</f>
        <v>2013Q2</v>
      </c>
      <c r="T2339" s="43" t="str">
        <f>YEAR(Taulukko1[[#This Row],[Loppu KK]])&amp;"Q"&amp;ROUNDDOWN((MONTH(Taulukko1[[#This Row],[Loppu KK]])-1)/3+1,0)</f>
        <v>2013Q2</v>
      </c>
      <c r="U2339" s="66">
        <f>IF(COUNT(Taulukko1[[#This Row],[Neuvottelujen alaiset ]])=1,Taulukko1[[#This Row],[Neuvottelujen alaiset ]],Taulukko1[[#This Row],[Vähennystarve]])</f>
        <v>58</v>
      </c>
      <c r="V2339" s="44" t="str">
        <f t="shared" si="367"/>
        <v>NA</v>
      </c>
      <c r="W2339" s="44">
        <f t="shared" si="368"/>
        <v>0.51724137931034486</v>
      </c>
      <c r="X2339" s="44" t="str">
        <f t="shared" si="369"/>
        <v>NA</v>
      </c>
      <c r="Y2339" s="90" t="b">
        <f>AND(MONTH(Taulukko1[[#This Row],[Alku PVM]] )=6,DAY(Taulukko1[[#This Row],[Alku PVM]] )&gt;19)</f>
        <v>0</v>
      </c>
      <c r="Z2339" s="90" t="b">
        <f>AND(MONTH(Taulukko1[[#This Row],[Loppu PVM]] )=6,DAY(Taulukko1[[#This Row],[Loppu PVM]] )&gt;19)</f>
        <v>0</v>
      </c>
      <c r="AA2339" s="90" t="b">
        <f>OR(MONTH(Taulukko1[[#This Row],[Alku PVM]] )&lt;=5,AND(MONTH(Taulukko1[[#This Row],[Alku PVM]] )=6,DAY(Taulukko1[[#This Row],[Alku PVM]] )&lt;20))</f>
        <v>1</v>
      </c>
      <c r="AB2339" s="90" t="b">
        <f>OR(MONTH(Taulukko1[[#This Row],[Loppu PVM]])&lt;=5,AND(MONTH(Taulukko1[[#This Row],[Loppu PVM]] )=6,DAY(Taulukko1[[#This Row],[Loppu PVM]])&lt;20))</f>
        <v>1</v>
      </c>
      <c r="AC2339" s="90" t="b">
        <f>OR(MONTH(Taulukko1[[#This Row],[Alku PVM]] )&lt;=3,AND(MONTH(Taulukko1[[#This Row],[Alku PVM]] )=3))</f>
        <v>0</v>
      </c>
      <c r="AD2339" s="90" t="b">
        <f>OR(MONTH(Taulukko1[[#This Row],[Loppu PVM]] )&lt;=3,AND(MONTH(Taulukko1[[#This Row],[Loppu PVM]] )=3))</f>
        <v>0</v>
      </c>
      <c r="AE2339" s="90" t="b">
        <f>OR(MONTH(Taulukko1[[#This Row],[Alku PVM]] )&lt;=9,AND(MONTH(Taulukko1[[#This Row],[Alku PVM]] )=9))</f>
        <v>1</v>
      </c>
      <c r="AF2339" s="90" t="b">
        <f>OR(MONTH(Taulukko1[[#This Row],[Loppu PVM]])&lt;=9,AND(MONTH(Taulukko1[[#This Row],[Loppu PVM]] )=9))</f>
        <v>1</v>
      </c>
      <c r="AG2339" s="90" t="b">
        <f>OR(MONTH(Taulukko1[[#This Row],[Alku PVM]] )&lt;=6,AND(MONTH(Taulukko1[[#This Row],[Alku PVM]] )=6))</f>
        <v>1</v>
      </c>
      <c r="AH2339" s="90" t="b">
        <f>OR(MONTH(Taulukko1[[#This Row],[Loppu PVM]])&lt;=6,AND(MONTH(Taulukko1[[#This Row],[Loppu PVM]] )=6))</f>
        <v>1</v>
      </c>
    </row>
    <row r="2340" spans="1:34" ht="12.75" customHeight="1">
      <c r="A2340" s="21" t="s">
        <v>837</v>
      </c>
      <c r="B2340" s="23">
        <v>41365</v>
      </c>
      <c r="C2340" s="21" t="s">
        <v>836</v>
      </c>
      <c r="D2340" s="24">
        <v>9</v>
      </c>
      <c r="F2340" s="23">
        <v>41408</v>
      </c>
      <c r="G2340" s="24">
        <v>0</v>
      </c>
      <c r="H2340" s="22">
        <v>9</v>
      </c>
      <c r="I2340" s="126">
        <f>INDEX('TOL2008'!B:B,MATCH(A2340,'TOL2008'!A:A,0))</f>
        <v>25990</v>
      </c>
      <c r="J2340" s="126" t="str">
        <f>INDEX(Pääluokka!$H$2:$H$100,MATCH(VALUE(LEFT(Taulukko1[[#This Row],[TOL2008]],2)),Pääluokka!$G$2:$G$100,0))</f>
        <v>Teollisuus</v>
      </c>
      <c r="K2340" s="126" t="str">
        <f>INDEX(Pääluokka!$I$2:$I$100,MATCH(VALUE(LEFT(Taulukko1[[#This Row],[TOL2008]],2)),Pääluokka!$G$2:$G$100,0))</f>
        <v>Teollisuus (C-E)</v>
      </c>
      <c r="L2340" s="41">
        <f t="shared" si="360"/>
        <v>43</v>
      </c>
      <c r="M2340" s="43">
        <f t="shared" si="361"/>
        <v>41365</v>
      </c>
      <c r="N2340" s="43">
        <f t="shared" si="362"/>
        <v>41408</v>
      </c>
      <c r="O2340" s="43">
        <f t="shared" si="363"/>
        <v>41365</v>
      </c>
      <c r="P2340" s="43">
        <f t="shared" si="364"/>
        <v>41395</v>
      </c>
      <c r="Q2340" s="41">
        <f t="shared" si="365"/>
        <v>2013</v>
      </c>
      <c r="R2340" s="41">
        <f t="shared" si="366"/>
        <v>2013</v>
      </c>
      <c r="S2340" s="43" t="str">
        <f>YEAR(Taulukko1[[#This Row],[Alku KK]])&amp;"Q"&amp;ROUNDDOWN((MONTH(Taulukko1[[#This Row],[Alku KK]])-1)/3+1,0)</f>
        <v>2013Q2</v>
      </c>
      <c r="T2340" s="43" t="str">
        <f>YEAR(Taulukko1[[#This Row],[Loppu KK]])&amp;"Q"&amp;ROUNDDOWN((MONTH(Taulukko1[[#This Row],[Loppu KK]])-1)/3+1,0)</f>
        <v>2013Q2</v>
      </c>
      <c r="U2340" s="66">
        <f>IF(COUNT(Taulukko1[[#This Row],[Neuvottelujen alaiset ]])=1,Taulukko1[[#This Row],[Neuvottelujen alaiset ]],Taulukko1[[#This Row],[Vähennystarve]])</f>
        <v>9</v>
      </c>
      <c r="V2340" s="44" t="str">
        <f t="shared" si="367"/>
        <v>NA</v>
      </c>
      <c r="W2340" s="44">
        <f t="shared" si="368"/>
        <v>0</v>
      </c>
      <c r="X2340" s="44" t="str">
        <f t="shared" si="369"/>
        <v>NA</v>
      </c>
      <c r="Y2340" s="90" t="b">
        <f>AND(MONTH(Taulukko1[[#This Row],[Alku PVM]] )=6,DAY(Taulukko1[[#This Row],[Alku PVM]] )&gt;19)</f>
        <v>0</v>
      </c>
      <c r="Z2340" s="90" t="b">
        <f>AND(MONTH(Taulukko1[[#This Row],[Loppu PVM]] )=6,DAY(Taulukko1[[#This Row],[Loppu PVM]] )&gt;19)</f>
        <v>0</v>
      </c>
      <c r="AA2340" s="90" t="b">
        <f>OR(MONTH(Taulukko1[[#This Row],[Alku PVM]] )&lt;=5,AND(MONTH(Taulukko1[[#This Row],[Alku PVM]] )=6,DAY(Taulukko1[[#This Row],[Alku PVM]] )&lt;20))</f>
        <v>1</v>
      </c>
      <c r="AB2340" s="90" t="b">
        <f>OR(MONTH(Taulukko1[[#This Row],[Loppu PVM]])&lt;=5,AND(MONTH(Taulukko1[[#This Row],[Loppu PVM]] )=6,DAY(Taulukko1[[#This Row],[Loppu PVM]])&lt;20))</f>
        <v>1</v>
      </c>
      <c r="AC2340" s="90" t="b">
        <f>OR(MONTH(Taulukko1[[#This Row],[Alku PVM]] )&lt;=3,AND(MONTH(Taulukko1[[#This Row],[Alku PVM]] )=3))</f>
        <v>0</v>
      </c>
      <c r="AD2340" s="90" t="b">
        <f>OR(MONTH(Taulukko1[[#This Row],[Loppu PVM]] )&lt;=3,AND(MONTH(Taulukko1[[#This Row],[Loppu PVM]] )=3))</f>
        <v>0</v>
      </c>
      <c r="AE2340" s="90" t="b">
        <f>OR(MONTH(Taulukko1[[#This Row],[Alku PVM]] )&lt;=9,AND(MONTH(Taulukko1[[#This Row],[Alku PVM]] )=9))</f>
        <v>1</v>
      </c>
      <c r="AF2340" s="90" t="b">
        <f>OR(MONTH(Taulukko1[[#This Row],[Loppu PVM]])&lt;=9,AND(MONTH(Taulukko1[[#This Row],[Loppu PVM]] )=9))</f>
        <v>1</v>
      </c>
      <c r="AG2340" s="90" t="b">
        <f>OR(MONTH(Taulukko1[[#This Row],[Alku PVM]] )&lt;=6,AND(MONTH(Taulukko1[[#This Row],[Alku PVM]] )=6))</f>
        <v>1</v>
      </c>
      <c r="AH2340" s="90" t="b">
        <f>OR(MONTH(Taulukko1[[#This Row],[Loppu PVM]])&lt;=6,AND(MONTH(Taulukko1[[#This Row],[Loppu PVM]] )=6))</f>
        <v>1</v>
      </c>
    </row>
    <row r="2341" spans="1:34" ht="12.75" customHeight="1">
      <c r="A2341" t="s">
        <v>732</v>
      </c>
      <c r="B2341" s="23">
        <v>41365</v>
      </c>
      <c r="C2341" t="s">
        <v>731</v>
      </c>
      <c r="F2341" s="4">
        <v>41410</v>
      </c>
      <c r="G2341" s="5">
        <v>3</v>
      </c>
      <c r="H2341" s="22">
        <v>22</v>
      </c>
      <c r="I2341" s="126">
        <f>INDEX('TOL2008'!B:B,MATCH(A2341,'TOL2008'!A:A,0))</f>
        <v>10510</v>
      </c>
      <c r="J2341" s="126" t="str">
        <f>INDEX(Pääluokka!$H$2:$H$100,MATCH(VALUE(LEFT(Taulukko1[[#This Row],[TOL2008]],2)),Pääluokka!$G$2:$G$100,0))</f>
        <v>Teollisuus</v>
      </c>
      <c r="K2341" s="126" t="str">
        <f>INDEX(Pääluokka!$I$2:$I$100,MATCH(VALUE(LEFT(Taulukko1[[#This Row],[TOL2008]],2)),Pääluokka!$G$2:$G$100,0))</f>
        <v>Teollisuus (C-E)</v>
      </c>
      <c r="L2341" s="41">
        <f t="shared" si="360"/>
        <v>45</v>
      </c>
      <c r="M2341" s="43">
        <f t="shared" si="361"/>
        <v>41365</v>
      </c>
      <c r="N2341" s="43">
        <f t="shared" si="362"/>
        <v>41410</v>
      </c>
      <c r="O2341" s="43">
        <f t="shared" si="363"/>
        <v>41365</v>
      </c>
      <c r="P2341" s="43">
        <f t="shared" si="364"/>
        <v>41395</v>
      </c>
      <c r="Q2341" s="41">
        <f t="shared" si="365"/>
        <v>2013</v>
      </c>
      <c r="R2341" s="41">
        <f t="shared" si="366"/>
        <v>2013</v>
      </c>
      <c r="S2341" s="43" t="str">
        <f>YEAR(Taulukko1[[#This Row],[Alku KK]])&amp;"Q"&amp;ROUNDDOWN((MONTH(Taulukko1[[#This Row],[Alku KK]])-1)/3+1,0)</f>
        <v>2013Q2</v>
      </c>
      <c r="T2341" s="43" t="str">
        <f>YEAR(Taulukko1[[#This Row],[Loppu KK]])&amp;"Q"&amp;ROUNDDOWN((MONTH(Taulukko1[[#This Row],[Loppu KK]])-1)/3+1,0)</f>
        <v>2013Q2</v>
      </c>
      <c r="U2341" s="66">
        <f>IF(COUNT(Taulukko1[[#This Row],[Neuvottelujen alaiset ]])=1,Taulukko1[[#This Row],[Neuvottelujen alaiset ]],Taulukko1[[#This Row],[Vähennystarve]])</f>
        <v>22</v>
      </c>
      <c r="V2341" s="44" t="str">
        <f t="shared" si="367"/>
        <v>NA</v>
      </c>
      <c r="W2341" s="44">
        <f t="shared" si="368"/>
        <v>0.13636363636363635</v>
      </c>
      <c r="X2341" s="44" t="str">
        <f t="shared" si="369"/>
        <v>NA</v>
      </c>
      <c r="Y2341" s="90" t="b">
        <f>AND(MONTH(Taulukko1[[#This Row],[Alku PVM]] )=6,DAY(Taulukko1[[#This Row],[Alku PVM]] )&gt;19)</f>
        <v>0</v>
      </c>
      <c r="Z2341" s="90" t="b">
        <f>AND(MONTH(Taulukko1[[#This Row],[Loppu PVM]] )=6,DAY(Taulukko1[[#This Row],[Loppu PVM]] )&gt;19)</f>
        <v>0</v>
      </c>
      <c r="AA2341" s="90" t="b">
        <f>OR(MONTH(Taulukko1[[#This Row],[Alku PVM]] )&lt;=5,AND(MONTH(Taulukko1[[#This Row],[Alku PVM]] )=6,DAY(Taulukko1[[#This Row],[Alku PVM]] )&lt;20))</f>
        <v>1</v>
      </c>
      <c r="AB2341" s="90" t="b">
        <f>OR(MONTH(Taulukko1[[#This Row],[Loppu PVM]])&lt;=5,AND(MONTH(Taulukko1[[#This Row],[Loppu PVM]] )=6,DAY(Taulukko1[[#This Row],[Loppu PVM]])&lt;20))</f>
        <v>1</v>
      </c>
      <c r="AC2341" s="90" t="b">
        <f>OR(MONTH(Taulukko1[[#This Row],[Alku PVM]] )&lt;=3,AND(MONTH(Taulukko1[[#This Row],[Alku PVM]] )=3))</f>
        <v>0</v>
      </c>
      <c r="AD2341" s="90" t="b">
        <f>OR(MONTH(Taulukko1[[#This Row],[Loppu PVM]] )&lt;=3,AND(MONTH(Taulukko1[[#This Row],[Loppu PVM]] )=3))</f>
        <v>0</v>
      </c>
      <c r="AE2341" s="90" t="b">
        <f>OR(MONTH(Taulukko1[[#This Row],[Alku PVM]] )&lt;=9,AND(MONTH(Taulukko1[[#This Row],[Alku PVM]] )=9))</f>
        <v>1</v>
      </c>
      <c r="AF2341" s="90" t="b">
        <f>OR(MONTH(Taulukko1[[#This Row],[Loppu PVM]])&lt;=9,AND(MONTH(Taulukko1[[#This Row],[Loppu PVM]] )=9))</f>
        <v>1</v>
      </c>
      <c r="AG2341" s="90" t="b">
        <f>OR(MONTH(Taulukko1[[#This Row],[Alku PVM]] )&lt;=6,AND(MONTH(Taulukko1[[#This Row],[Alku PVM]] )=6))</f>
        <v>1</v>
      </c>
      <c r="AH2341" s="90" t="b">
        <f>OR(MONTH(Taulukko1[[#This Row],[Loppu PVM]])&lt;=6,AND(MONTH(Taulukko1[[#This Row],[Loppu PVM]] )=6))</f>
        <v>1</v>
      </c>
    </row>
    <row r="2342" spans="1:34" ht="12.75" customHeight="1">
      <c r="A2342" t="s">
        <v>1351</v>
      </c>
      <c r="B2342" s="23">
        <v>41366</v>
      </c>
      <c r="C2342" t="s">
        <v>1352</v>
      </c>
      <c r="E2342" s="62">
        <v>10</v>
      </c>
      <c r="F2342" s="4">
        <v>41388</v>
      </c>
      <c r="G2342" s="5">
        <v>9</v>
      </c>
      <c r="H2342" s="22">
        <v>168</v>
      </c>
      <c r="I2342" s="126">
        <f>INDEX('TOL2008'!B:B,MATCH(A2342,'TOL2008'!A:A,0))</f>
        <v>61900</v>
      </c>
      <c r="J2342" s="126" t="str">
        <f>INDEX(Pääluokka!$H$2:$H$100,MATCH(VALUE(LEFT(Taulukko1[[#This Row],[TOL2008]],2)),Pääluokka!$G$2:$G$100,0))</f>
        <v>Informaatio ja viestintä</v>
      </c>
      <c r="K2342" s="126" t="str">
        <f>INDEX(Pääluokka!$I$2:$I$100,MATCH(VALUE(LEFT(Taulukko1[[#This Row],[TOL2008]],2)),Pääluokka!$G$2:$G$100,0))</f>
        <v>Palvelualat (G-N, R, S)</v>
      </c>
      <c r="L2342" s="41">
        <f t="shared" si="360"/>
        <v>22</v>
      </c>
      <c r="M2342" s="43">
        <f t="shared" si="361"/>
        <v>41366</v>
      </c>
      <c r="N2342" s="43">
        <f t="shared" si="362"/>
        <v>41388</v>
      </c>
      <c r="O2342" s="43">
        <f t="shared" si="363"/>
        <v>41365</v>
      </c>
      <c r="P2342" s="43">
        <f t="shared" si="364"/>
        <v>41365</v>
      </c>
      <c r="Q2342" s="41">
        <f t="shared" si="365"/>
        <v>2013</v>
      </c>
      <c r="R2342" s="41">
        <f t="shared" si="366"/>
        <v>2013</v>
      </c>
      <c r="S2342" s="43" t="str">
        <f>YEAR(Taulukko1[[#This Row],[Alku KK]])&amp;"Q"&amp;ROUNDDOWN((MONTH(Taulukko1[[#This Row],[Alku KK]])-1)/3+1,0)</f>
        <v>2013Q2</v>
      </c>
      <c r="T2342" s="43" t="str">
        <f>YEAR(Taulukko1[[#This Row],[Loppu KK]])&amp;"Q"&amp;ROUNDDOWN((MONTH(Taulukko1[[#This Row],[Loppu KK]])-1)/3+1,0)</f>
        <v>2013Q2</v>
      </c>
      <c r="U2342" s="66">
        <f>IF(COUNT(Taulukko1[[#This Row],[Neuvottelujen alaiset ]])=1,Taulukko1[[#This Row],[Neuvottelujen alaiset ]],Taulukko1[[#This Row],[Vähennystarve]])</f>
        <v>168</v>
      </c>
      <c r="V2342" s="44">
        <f t="shared" si="367"/>
        <v>5.9523809523809521E-2</v>
      </c>
      <c r="W2342" s="44">
        <f t="shared" si="368"/>
        <v>5.3571428571428568E-2</v>
      </c>
      <c r="X2342" s="44">
        <f t="shared" si="369"/>
        <v>0.9</v>
      </c>
      <c r="Y2342" s="90" t="b">
        <f>AND(MONTH(Taulukko1[[#This Row],[Alku PVM]] )=6,DAY(Taulukko1[[#This Row],[Alku PVM]] )&gt;19)</f>
        <v>0</v>
      </c>
      <c r="Z2342" s="90" t="b">
        <f>AND(MONTH(Taulukko1[[#This Row],[Loppu PVM]] )=6,DAY(Taulukko1[[#This Row],[Loppu PVM]] )&gt;19)</f>
        <v>0</v>
      </c>
      <c r="AA2342" s="90" t="b">
        <f>OR(MONTH(Taulukko1[[#This Row],[Alku PVM]] )&lt;=5,AND(MONTH(Taulukko1[[#This Row],[Alku PVM]] )=6,DAY(Taulukko1[[#This Row],[Alku PVM]] )&lt;20))</f>
        <v>1</v>
      </c>
      <c r="AB2342" s="90" t="b">
        <f>OR(MONTH(Taulukko1[[#This Row],[Loppu PVM]])&lt;=5,AND(MONTH(Taulukko1[[#This Row],[Loppu PVM]] )=6,DAY(Taulukko1[[#This Row],[Loppu PVM]])&lt;20))</f>
        <v>1</v>
      </c>
      <c r="AC2342" s="90" t="b">
        <f>OR(MONTH(Taulukko1[[#This Row],[Alku PVM]] )&lt;=3,AND(MONTH(Taulukko1[[#This Row],[Alku PVM]] )=3))</f>
        <v>0</v>
      </c>
      <c r="AD2342" s="90" t="b">
        <f>OR(MONTH(Taulukko1[[#This Row],[Loppu PVM]] )&lt;=3,AND(MONTH(Taulukko1[[#This Row],[Loppu PVM]] )=3))</f>
        <v>0</v>
      </c>
      <c r="AE2342" s="90" t="b">
        <f>OR(MONTH(Taulukko1[[#This Row],[Alku PVM]] )&lt;=9,AND(MONTH(Taulukko1[[#This Row],[Alku PVM]] )=9))</f>
        <v>1</v>
      </c>
      <c r="AF2342" s="90" t="b">
        <f>OR(MONTH(Taulukko1[[#This Row],[Loppu PVM]])&lt;=9,AND(MONTH(Taulukko1[[#This Row],[Loppu PVM]] )=9))</f>
        <v>1</v>
      </c>
      <c r="AG2342" s="90" t="b">
        <f>OR(MONTH(Taulukko1[[#This Row],[Alku PVM]] )&lt;=6,AND(MONTH(Taulukko1[[#This Row],[Alku PVM]] )=6))</f>
        <v>1</v>
      </c>
      <c r="AH2342" s="90" t="b">
        <f>OR(MONTH(Taulukko1[[#This Row],[Loppu PVM]])&lt;=6,AND(MONTH(Taulukko1[[#This Row],[Loppu PVM]] )=6))</f>
        <v>1</v>
      </c>
    </row>
    <row r="2343" spans="1:34" ht="12.75" customHeight="1">
      <c r="A2343" s="21" t="s">
        <v>370</v>
      </c>
      <c r="B2343" s="23">
        <v>41367</v>
      </c>
      <c r="C2343" s="21" t="s">
        <v>1031</v>
      </c>
      <c r="D2343" s="24"/>
      <c r="E2343" s="62">
        <v>22</v>
      </c>
      <c r="F2343" s="23"/>
      <c r="G2343" s="24"/>
      <c r="H2343" s="22">
        <v>70</v>
      </c>
      <c r="I2343" s="126">
        <f>INDEX('TOL2008'!B:B,MATCH(A2343,'TOL2008'!A:A,0))</f>
        <v>33190</v>
      </c>
      <c r="J2343" s="126" t="str">
        <f>INDEX(Pääluokka!$H$2:$H$100,MATCH(VALUE(LEFT(Taulukko1[[#This Row],[TOL2008]],2)),Pääluokka!$G$2:$G$100,0))</f>
        <v>Teollisuus</v>
      </c>
      <c r="K2343" s="126" t="str">
        <f>INDEX(Pääluokka!$I$2:$I$100,MATCH(VALUE(LEFT(Taulukko1[[#This Row],[TOL2008]],2)),Pääluokka!$G$2:$G$100,0))</f>
        <v>Teollisuus (C-E)</v>
      </c>
      <c r="L2343" s="41" t="str">
        <f t="shared" si="360"/>
        <v>NA</v>
      </c>
      <c r="M2343" s="43">
        <f t="shared" si="361"/>
        <v>41367</v>
      </c>
      <c r="N2343" s="43">
        <f t="shared" si="362"/>
        <v>41418</v>
      </c>
      <c r="O2343" s="43">
        <f t="shared" si="363"/>
        <v>41365</v>
      </c>
      <c r="P2343" s="43">
        <f t="shared" si="364"/>
        <v>41395</v>
      </c>
      <c r="Q2343" s="41">
        <f t="shared" si="365"/>
        <v>2013</v>
      </c>
      <c r="R2343" s="41">
        <f t="shared" si="366"/>
        <v>2013</v>
      </c>
      <c r="S2343" s="43" t="str">
        <f>YEAR(Taulukko1[[#This Row],[Alku KK]])&amp;"Q"&amp;ROUNDDOWN((MONTH(Taulukko1[[#This Row],[Alku KK]])-1)/3+1,0)</f>
        <v>2013Q2</v>
      </c>
      <c r="T2343" s="43" t="str">
        <f>YEAR(Taulukko1[[#This Row],[Loppu KK]])&amp;"Q"&amp;ROUNDDOWN((MONTH(Taulukko1[[#This Row],[Loppu KK]])-1)/3+1,0)</f>
        <v>2013Q2</v>
      </c>
      <c r="U2343" s="66">
        <f>IF(COUNT(Taulukko1[[#This Row],[Neuvottelujen alaiset ]])=1,Taulukko1[[#This Row],[Neuvottelujen alaiset ]],Taulukko1[[#This Row],[Vähennystarve]])</f>
        <v>70</v>
      </c>
      <c r="V2343" s="44">
        <f t="shared" si="367"/>
        <v>0.31428571428571428</v>
      </c>
      <c r="W2343" s="44" t="str">
        <f t="shared" si="368"/>
        <v>NA</v>
      </c>
      <c r="X2343" s="44" t="str">
        <f t="shared" si="369"/>
        <v>NA</v>
      </c>
      <c r="Y2343" s="90" t="b">
        <f>AND(MONTH(Taulukko1[[#This Row],[Alku PVM]] )=6,DAY(Taulukko1[[#This Row],[Alku PVM]] )&gt;19)</f>
        <v>0</v>
      </c>
      <c r="Z2343" s="90" t="b">
        <f>AND(MONTH(Taulukko1[[#This Row],[Loppu PVM]] )=6,DAY(Taulukko1[[#This Row],[Loppu PVM]] )&gt;19)</f>
        <v>0</v>
      </c>
      <c r="AA2343" s="90" t="b">
        <f>OR(MONTH(Taulukko1[[#This Row],[Alku PVM]] )&lt;=5,AND(MONTH(Taulukko1[[#This Row],[Alku PVM]] )=6,DAY(Taulukko1[[#This Row],[Alku PVM]] )&lt;20))</f>
        <v>1</v>
      </c>
      <c r="AB2343" s="90" t="b">
        <f>OR(MONTH(Taulukko1[[#This Row],[Loppu PVM]])&lt;=5,AND(MONTH(Taulukko1[[#This Row],[Loppu PVM]] )=6,DAY(Taulukko1[[#This Row],[Loppu PVM]])&lt;20))</f>
        <v>1</v>
      </c>
      <c r="AC2343" s="90" t="b">
        <f>OR(MONTH(Taulukko1[[#This Row],[Alku PVM]] )&lt;=3,AND(MONTH(Taulukko1[[#This Row],[Alku PVM]] )=3))</f>
        <v>0</v>
      </c>
      <c r="AD2343" s="90" t="b">
        <f>OR(MONTH(Taulukko1[[#This Row],[Loppu PVM]] )&lt;=3,AND(MONTH(Taulukko1[[#This Row],[Loppu PVM]] )=3))</f>
        <v>0</v>
      </c>
      <c r="AE2343" s="90" t="b">
        <f>OR(MONTH(Taulukko1[[#This Row],[Alku PVM]] )&lt;=9,AND(MONTH(Taulukko1[[#This Row],[Alku PVM]] )=9))</f>
        <v>1</v>
      </c>
      <c r="AF2343" s="90" t="b">
        <f>OR(MONTH(Taulukko1[[#This Row],[Loppu PVM]])&lt;=9,AND(MONTH(Taulukko1[[#This Row],[Loppu PVM]] )=9))</f>
        <v>1</v>
      </c>
      <c r="AG2343" s="90" t="b">
        <f>OR(MONTH(Taulukko1[[#This Row],[Alku PVM]] )&lt;=6,AND(MONTH(Taulukko1[[#This Row],[Alku PVM]] )=6))</f>
        <v>1</v>
      </c>
      <c r="AH2343" s="90" t="b">
        <f>OR(MONTH(Taulukko1[[#This Row],[Loppu PVM]])&lt;=6,AND(MONTH(Taulukko1[[#This Row],[Loppu PVM]] )=6))</f>
        <v>1</v>
      </c>
    </row>
    <row r="2344" spans="1:34" ht="12.75" customHeight="1">
      <c r="A2344" t="s">
        <v>453</v>
      </c>
      <c r="B2344" s="23">
        <v>41368</v>
      </c>
      <c r="C2344" t="s">
        <v>1140</v>
      </c>
      <c r="E2344" s="62">
        <v>9</v>
      </c>
      <c r="F2344" s="4">
        <v>41374</v>
      </c>
      <c r="G2344" s="5">
        <v>4</v>
      </c>
      <c r="H2344" s="22">
        <v>68</v>
      </c>
      <c r="I2344" s="126">
        <f>INDEX('TOL2008'!B:B,MATCH(A2344,'TOL2008'!A:A,0))</f>
        <v>52291</v>
      </c>
      <c r="J2344" s="126" t="str">
        <f>INDEX(Pääluokka!$H$2:$H$100,MATCH(VALUE(LEFT(Taulukko1[[#This Row],[TOL2008]],2)),Pääluokka!$G$2:$G$100,0))</f>
        <v>Kuljetus ja varastointi</v>
      </c>
      <c r="K2344" s="126" t="str">
        <f>INDEX(Pääluokka!$I$2:$I$100,MATCH(VALUE(LEFT(Taulukko1[[#This Row],[TOL2008]],2)),Pääluokka!$G$2:$G$100,0))</f>
        <v>Palvelualat (G-N, R, S)</v>
      </c>
      <c r="L2344" s="41">
        <f t="shared" si="360"/>
        <v>6</v>
      </c>
      <c r="M2344" s="43">
        <f t="shared" si="361"/>
        <v>41368</v>
      </c>
      <c r="N2344" s="43">
        <f t="shared" si="362"/>
        <v>41374</v>
      </c>
      <c r="O2344" s="43">
        <f t="shared" si="363"/>
        <v>41365</v>
      </c>
      <c r="P2344" s="43">
        <f t="shared" si="364"/>
        <v>41365</v>
      </c>
      <c r="Q2344" s="41">
        <f t="shared" si="365"/>
        <v>2013</v>
      </c>
      <c r="R2344" s="41">
        <f t="shared" si="366"/>
        <v>2013</v>
      </c>
      <c r="S2344" s="43" t="str">
        <f>YEAR(Taulukko1[[#This Row],[Alku KK]])&amp;"Q"&amp;ROUNDDOWN((MONTH(Taulukko1[[#This Row],[Alku KK]])-1)/3+1,0)</f>
        <v>2013Q2</v>
      </c>
      <c r="T2344" s="43" t="str">
        <f>YEAR(Taulukko1[[#This Row],[Loppu KK]])&amp;"Q"&amp;ROUNDDOWN((MONTH(Taulukko1[[#This Row],[Loppu KK]])-1)/3+1,0)</f>
        <v>2013Q2</v>
      </c>
      <c r="U2344" s="66">
        <f>IF(COUNT(Taulukko1[[#This Row],[Neuvottelujen alaiset ]])=1,Taulukko1[[#This Row],[Neuvottelujen alaiset ]],Taulukko1[[#This Row],[Vähennystarve]])</f>
        <v>68</v>
      </c>
      <c r="V2344" s="44">
        <f t="shared" si="367"/>
        <v>0.13235294117647059</v>
      </c>
      <c r="W2344" s="44">
        <f t="shared" si="368"/>
        <v>5.8823529411764705E-2</v>
      </c>
      <c r="X2344" s="44">
        <f t="shared" si="369"/>
        <v>0.44444444444444442</v>
      </c>
      <c r="Y2344" s="90" t="b">
        <f>AND(MONTH(Taulukko1[[#This Row],[Alku PVM]] )=6,DAY(Taulukko1[[#This Row],[Alku PVM]] )&gt;19)</f>
        <v>0</v>
      </c>
      <c r="Z2344" s="90" t="b">
        <f>AND(MONTH(Taulukko1[[#This Row],[Loppu PVM]] )=6,DAY(Taulukko1[[#This Row],[Loppu PVM]] )&gt;19)</f>
        <v>0</v>
      </c>
      <c r="AA2344" s="90" t="b">
        <f>OR(MONTH(Taulukko1[[#This Row],[Alku PVM]] )&lt;=5,AND(MONTH(Taulukko1[[#This Row],[Alku PVM]] )=6,DAY(Taulukko1[[#This Row],[Alku PVM]] )&lt;20))</f>
        <v>1</v>
      </c>
      <c r="AB2344" s="90" t="b">
        <f>OR(MONTH(Taulukko1[[#This Row],[Loppu PVM]])&lt;=5,AND(MONTH(Taulukko1[[#This Row],[Loppu PVM]] )=6,DAY(Taulukko1[[#This Row],[Loppu PVM]])&lt;20))</f>
        <v>1</v>
      </c>
      <c r="AC2344" s="90" t="b">
        <f>OR(MONTH(Taulukko1[[#This Row],[Alku PVM]] )&lt;=3,AND(MONTH(Taulukko1[[#This Row],[Alku PVM]] )=3))</f>
        <v>0</v>
      </c>
      <c r="AD2344" s="90" t="b">
        <f>OR(MONTH(Taulukko1[[#This Row],[Loppu PVM]] )&lt;=3,AND(MONTH(Taulukko1[[#This Row],[Loppu PVM]] )=3))</f>
        <v>0</v>
      </c>
      <c r="AE2344" s="90" t="b">
        <f>OR(MONTH(Taulukko1[[#This Row],[Alku PVM]] )&lt;=9,AND(MONTH(Taulukko1[[#This Row],[Alku PVM]] )=9))</f>
        <v>1</v>
      </c>
      <c r="AF2344" s="90" t="b">
        <f>OR(MONTH(Taulukko1[[#This Row],[Loppu PVM]])&lt;=9,AND(MONTH(Taulukko1[[#This Row],[Loppu PVM]] )=9))</f>
        <v>1</v>
      </c>
      <c r="AG2344" s="90" t="b">
        <f>OR(MONTH(Taulukko1[[#This Row],[Alku PVM]] )&lt;=6,AND(MONTH(Taulukko1[[#This Row],[Alku PVM]] )=6))</f>
        <v>1</v>
      </c>
      <c r="AH2344" s="90" t="b">
        <f>OR(MONTH(Taulukko1[[#This Row],[Loppu PVM]])&lt;=6,AND(MONTH(Taulukko1[[#This Row],[Loppu PVM]] )=6))</f>
        <v>1</v>
      </c>
    </row>
    <row r="2345" spans="1:34" ht="12.75" customHeight="1">
      <c r="A2345" t="s">
        <v>421</v>
      </c>
      <c r="B2345" s="23">
        <v>41373</v>
      </c>
      <c r="C2345" t="s">
        <v>1077</v>
      </c>
      <c r="D2345" s="5" t="s">
        <v>25</v>
      </c>
      <c r="F2345" s="4"/>
      <c r="G2345" s="5"/>
      <c r="H2345" s="22">
        <v>100</v>
      </c>
      <c r="I2345" s="126">
        <f>INDEX('TOL2008'!B:B,MATCH(A2345,'TOL2008'!A:A,0))</f>
        <v>58130</v>
      </c>
      <c r="J2345" s="126" t="str">
        <f>INDEX(Pääluokka!$H$2:$H$100,MATCH(VALUE(LEFT(Taulukko1[[#This Row],[TOL2008]],2)),Pääluokka!$G$2:$G$100,0))</f>
        <v>Informaatio ja viestintä</v>
      </c>
      <c r="K2345" s="126" t="str">
        <f>INDEX(Pääluokka!$I$2:$I$100,MATCH(VALUE(LEFT(Taulukko1[[#This Row],[TOL2008]],2)),Pääluokka!$G$2:$G$100,0))</f>
        <v>Palvelualat (G-N, R, S)</v>
      </c>
      <c r="L2345" s="41" t="str">
        <f t="shared" si="360"/>
        <v>NA</v>
      </c>
      <c r="M2345" s="43">
        <f t="shared" si="361"/>
        <v>41373</v>
      </c>
      <c r="N2345" s="43">
        <f t="shared" si="362"/>
        <v>41424</v>
      </c>
      <c r="O2345" s="43">
        <f t="shared" si="363"/>
        <v>41365</v>
      </c>
      <c r="P2345" s="43">
        <f t="shared" si="364"/>
        <v>41395</v>
      </c>
      <c r="Q2345" s="41">
        <f t="shared" si="365"/>
        <v>2013</v>
      </c>
      <c r="R2345" s="41">
        <f t="shared" si="366"/>
        <v>2013</v>
      </c>
      <c r="S2345" s="43" t="str">
        <f>YEAR(Taulukko1[[#This Row],[Alku KK]])&amp;"Q"&amp;ROUNDDOWN((MONTH(Taulukko1[[#This Row],[Alku KK]])-1)/3+1,0)</f>
        <v>2013Q2</v>
      </c>
      <c r="T2345" s="43" t="str">
        <f>YEAR(Taulukko1[[#This Row],[Loppu KK]])&amp;"Q"&amp;ROUNDDOWN((MONTH(Taulukko1[[#This Row],[Loppu KK]])-1)/3+1,0)</f>
        <v>2013Q2</v>
      </c>
      <c r="U2345" s="66">
        <f>IF(COUNT(Taulukko1[[#This Row],[Neuvottelujen alaiset ]])=1,Taulukko1[[#This Row],[Neuvottelujen alaiset ]],Taulukko1[[#This Row],[Vähennystarve]])</f>
        <v>100</v>
      </c>
      <c r="V2345" s="44" t="str">
        <f t="shared" si="367"/>
        <v>NA</v>
      </c>
      <c r="W2345" s="44" t="str">
        <f t="shared" si="368"/>
        <v>NA</v>
      </c>
      <c r="X2345" s="44" t="str">
        <f t="shared" si="369"/>
        <v>NA</v>
      </c>
      <c r="Y2345" s="90" t="b">
        <f>AND(MONTH(Taulukko1[[#This Row],[Alku PVM]] )=6,DAY(Taulukko1[[#This Row],[Alku PVM]] )&gt;19)</f>
        <v>0</v>
      </c>
      <c r="Z2345" s="90" t="b">
        <f>AND(MONTH(Taulukko1[[#This Row],[Loppu PVM]] )=6,DAY(Taulukko1[[#This Row],[Loppu PVM]] )&gt;19)</f>
        <v>0</v>
      </c>
      <c r="AA2345" s="90" t="b">
        <f>OR(MONTH(Taulukko1[[#This Row],[Alku PVM]] )&lt;=5,AND(MONTH(Taulukko1[[#This Row],[Alku PVM]] )=6,DAY(Taulukko1[[#This Row],[Alku PVM]] )&lt;20))</f>
        <v>1</v>
      </c>
      <c r="AB2345" s="90" t="b">
        <f>OR(MONTH(Taulukko1[[#This Row],[Loppu PVM]])&lt;=5,AND(MONTH(Taulukko1[[#This Row],[Loppu PVM]] )=6,DAY(Taulukko1[[#This Row],[Loppu PVM]])&lt;20))</f>
        <v>1</v>
      </c>
      <c r="AC2345" s="90" t="b">
        <f>OR(MONTH(Taulukko1[[#This Row],[Alku PVM]] )&lt;=3,AND(MONTH(Taulukko1[[#This Row],[Alku PVM]] )=3))</f>
        <v>0</v>
      </c>
      <c r="AD2345" s="90" t="b">
        <f>OR(MONTH(Taulukko1[[#This Row],[Loppu PVM]] )&lt;=3,AND(MONTH(Taulukko1[[#This Row],[Loppu PVM]] )=3))</f>
        <v>0</v>
      </c>
      <c r="AE2345" s="90" t="b">
        <f>OR(MONTH(Taulukko1[[#This Row],[Alku PVM]] )&lt;=9,AND(MONTH(Taulukko1[[#This Row],[Alku PVM]] )=9))</f>
        <v>1</v>
      </c>
      <c r="AF2345" s="90" t="b">
        <f>OR(MONTH(Taulukko1[[#This Row],[Loppu PVM]])&lt;=9,AND(MONTH(Taulukko1[[#This Row],[Loppu PVM]] )=9))</f>
        <v>1</v>
      </c>
      <c r="AG2345" s="90" t="b">
        <f>OR(MONTH(Taulukko1[[#This Row],[Alku PVM]] )&lt;=6,AND(MONTH(Taulukko1[[#This Row],[Alku PVM]] )=6))</f>
        <v>1</v>
      </c>
      <c r="AH2345" s="90" t="b">
        <f>OR(MONTH(Taulukko1[[#This Row],[Loppu PVM]])&lt;=6,AND(MONTH(Taulukko1[[#This Row],[Loppu PVM]] )=6))</f>
        <v>1</v>
      </c>
    </row>
    <row r="2346" spans="1:34" ht="12.75" customHeight="1">
      <c r="A2346" t="s">
        <v>729</v>
      </c>
      <c r="B2346" s="23">
        <v>41373</v>
      </c>
      <c r="C2346" t="s">
        <v>730</v>
      </c>
      <c r="D2346" s="5">
        <v>35</v>
      </c>
      <c r="E2346" s="62">
        <v>50</v>
      </c>
      <c r="F2346" s="4">
        <v>41423</v>
      </c>
      <c r="G2346" s="5">
        <v>0</v>
      </c>
      <c r="H2346" s="22">
        <v>300</v>
      </c>
      <c r="I2346" s="126">
        <f>INDEX('TOL2008'!B:B,MATCH(A2346,'TOL2008'!A:A,0))</f>
        <v>29100</v>
      </c>
      <c r="J2346" s="126" t="str">
        <f>INDEX(Pääluokka!$H$2:$H$100,MATCH(VALUE(LEFT(Taulukko1[[#This Row],[TOL2008]],2)),Pääluokka!$G$2:$G$100,0))</f>
        <v>Teollisuus</v>
      </c>
      <c r="K2346" s="126" t="str">
        <f>INDEX(Pääluokka!$I$2:$I$100,MATCH(VALUE(LEFT(Taulukko1[[#This Row],[TOL2008]],2)),Pääluokka!$G$2:$G$100,0))</f>
        <v>Teollisuus (C-E)</v>
      </c>
      <c r="L2346" s="41">
        <f t="shared" si="360"/>
        <v>50</v>
      </c>
      <c r="M2346" s="43">
        <f t="shared" si="361"/>
        <v>41373</v>
      </c>
      <c r="N2346" s="43">
        <f t="shared" si="362"/>
        <v>41423</v>
      </c>
      <c r="O2346" s="43">
        <f t="shared" si="363"/>
        <v>41365</v>
      </c>
      <c r="P2346" s="43">
        <f t="shared" si="364"/>
        <v>41395</v>
      </c>
      <c r="Q2346" s="41">
        <f t="shared" si="365"/>
        <v>2013</v>
      </c>
      <c r="R2346" s="41">
        <f t="shared" si="366"/>
        <v>2013</v>
      </c>
      <c r="S2346" s="43" t="str">
        <f>YEAR(Taulukko1[[#This Row],[Alku KK]])&amp;"Q"&amp;ROUNDDOWN((MONTH(Taulukko1[[#This Row],[Alku KK]])-1)/3+1,0)</f>
        <v>2013Q2</v>
      </c>
      <c r="T2346" s="43" t="str">
        <f>YEAR(Taulukko1[[#This Row],[Loppu KK]])&amp;"Q"&amp;ROUNDDOWN((MONTH(Taulukko1[[#This Row],[Loppu KK]])-1)/3+1,0)</f>
        <v>2013Q2</v>
      </c>
      <c r="U2346" s="66">
        <f>IF(COUNT(Taulukko1[[#This Row],[Neuvottelujen alaiset ]])=1,Taulukko1[[#This Row],[Neuvottelujen alaiset ]],Taulukko1[[#This Row],[Vähennystarve]])</f>
        <v>300</v>
      </c>
      <c r="V2346" s="44">
        <f t="shared" si="367"/>
        <v>0.16666666666666666</v>
      </c>
      <c r="W2346" s="44">
        <f t="shared" si="368"/>
        <v>0</v>
      </c>
      <c r="X2346" s="44">
        <f t="shared" si="369"/>
        <v>0</v>
      </c>
      <c r="Y2346" s="90" t="b">
        <f>AND(MONTH(Taulukko1[[#This Row],[Alku PVM]] )=6,DAY(Taulukko1[[#This Row],[Alku PVM]] )&gt;19)</f>
        <v>0</v>
      </c>
      <c r="Z2346" s="90" t="b">
        <f>AND(MONTH(Taulukko1[[#This Row],[Loppu PVM]] )=6,DAY(Taulukko1[[#This Row],[Loppu PVM]] )&gt;19)</f>
        <v>0</v>
      </c>
      <c r="AA2346" s="90" t="b">
        <f>OR(MONTH(Taulukko1[[#This Row],[Alku PVM]] )&lt;=5,AND(MONTH(Taulukko1[[#This Row],[Alku PVM]] )=6,DAY(Taulukko1[[#This Row],[Alku PVM]] )&lt;20))</f>
        <v>1</v>
      </c>
      <c r="AB2346" s="90" t="b">
        <f>OR(MONTH(Taulukko1[[#This Row],[Loppu PVM]])&lt;=5,AND(MONTH(Taulukko1[[#This Row],[Loppu PVM]] )=6,DAY(Taulukko1[[#This Row],[Loppu PVM]])&lt;20))</f>
        <v>1</v>
      </c>
      <c r="AC2346" s="90" t="b">
        <f>OR(MONTH(Taulukko1[[#This Row],[Alku PVM]] )&lt;=3,AND(MONTH(Taulukko1[[#This Row],[Alku PVM]] )=3))</f>
        <v>0</v>
      </c>
      <c r="AD2346" s="90" t="b">
        <f>OR(MONTH(Taulukko1[[#This Row],[Loppu PVM]] )&lt;=3,AND(MONTH(Taulukko1[[#This Row],[Loppu PVM]] )=3))</f>
        <v>0</v>
      </c>
      <c r="AE2346" s="90" t="b">
        <f>OR(MONTH(Taulukko1[[#This Row],[Alku PVM]] )&lt;=9,AND(MONTH(Taulukko1[[#This Row],[Alku PVM]] )=9))</f>
        <v>1</v>
      </c>
      <c r="AF2346" s="90" t="b">
        <f>OR(MONTH(Taulukko1[[#This Row],[Loppu PVM]])&lt;=9,AND(MONTH(Taulukko1[[#This Row],[Loppu PVM]] )=9))</f>
        <v>1</v>
      </c>
      <c r="AG2346" s="90" t="b">
        <f>OR(MONTH(Taulukko1[[#This Row],[Alku PVM]] )&lt;=6,AND(MONTH(Taulukko1[[#This Row],[Alku PVM]] )=6))</f>
        <v>1</v>
      </c>
      <c r="AH2346" s="90" t="b">
        <f>OR(MONTH(Taulukko1[[#This Row],[Loppu PVM]])&lt;=6,AND(MONTH(Taulukko1[[#This Row],[Loppu PVM]] )=6))</f>
        <v>1</v>
      </c>
    </row>
    <row r="2347" spans="1:34" ht="12.75" customHeight="1">
      <c r="A2347" s="21" t="s">
        <v>1292</v>
      </c>
      <c r="B2347" s="23">
        <v>41374</v>
      </c>
      <c r="C2347" s="21" t="s">
        <v>1291</v>
      </c>
      <c r="D2347" s="24"/>
      <c r="F2347" s="23">
        <v>41422</v>
      </c>
      <c r="G2347" s="24">
        <v>16</v>
      </c>
      <c r="H2347" s="22">
        <v>16</v>
      </c>
      <c r="I2347" s="126">
        <f>INDEX('TOL2008'!B:B,MATCH(A2347,'TOL2008'!A:A,0))</f>
        <v>47420</v>
      </c>
      <c r="J2347" s="126" t="str">
        <f>INDEX(Pääluokka!$H$2:$H$100,MATCH(VALUE(LEFT(Taulukko1[[#This Row],[TOL2008]],2)),Pääluokka!$G$2:$G$100,0))</f>
        <v>Tukku- ja vähittäiskauppa; moottoriajoneuvojen ja moottoripyörien korjaus</v>
      </c>
      <c r="K2347" s="126" t="str">
        <f>INDEX(Pääluokka!$I$2:$I$100,MATCH(VALUE(LEFT(Taulukko1[[#This Row],[TOL2008]],2)),Pääluokka!$G$2:$G$100,0))</f>
        <v>Palvelualat (G-N, R, S)</v>
      </c>
      <c r="L2347" s="41">
        <f t="shared" si="360"/>
        <v>48</v>
      </c>
      <c r="M2347" s="43">
        <f t="shared" si="361"/>
        <v>41374</v>
      </c>
      <c r="N2347" s="43">
        <f t="shared" si="362"/>
        <v>41422</v>
      </c>
      <c r="O2347" s="43">
        <f t="shared" si="363"/>
        <v>41365</v>
      </c>
      <c r="P2347" s="43">
        <f t="shared" si="364"/>
        <v>41395</v>
      </c>
      <c r="Q2347" s="41">
        <f t="shared" si="365"/>
        <v>2013</v>
      </c>
      <c r="R2347" s="41">
        <f t="shared" si="366"/>
        <v>2013</v>
      </c>
      <c r="S2347" s="43" t="str">
        <f>YEAR(Taulukko1[[#This Row],[Alku KK]])&amp;"Q"&amp;ROUNDDOWN((MONTH(Taulukko1[[#This Row],[Alku KK]])-1)/3+1,0)</f>
        <v>2013Q2</v>
      </c>
      <c r="T2347" s="43" t="str">
        <f>YEAR(Taulukko1[[#This Row],[Loppu KK]])&amp;"Q"&amp;ROUNDDOWN((MONTH(Taulukko1[[#This Row],[Loppu KK]])-1)/3+1,0)</f>
        <v>2013Q2</v>
      </c>
      <c r="U2347" s="66">
        <f>IF(COUNT(Taulukko1[[#This Row],[Neuvottelujen alaiset ]])=1,Taulukko1[[#This Row],[Neuvottelujen alaiset ]],Taulukko1[[#This Row],[Vähennystarve]])</f>
        <v>16</v>
      </c>
      <c r="V2347" s="44" t="str">
        <f t="shared" si="367"/>
        <v>NA</v>
      </c>
      <c r="W2347" s="44">
        <f t="shared" si="368"/>
        <v>1</v>
      </c>
      <c r="X2347" s="44" t="str">
        <f t="shared" si="369"/>
        <v>NA</v>
      </c>
      <c r="Y2347" s="90" t="b">
        <f>AND(MONTH(Taulukko1[[#This Row],[Alku PVM]] )=6,DAY(Taulukko1[[#This Row],[Alku PVM]] )&gt;19)</f>
        <v>0</v>
      </c>
      <c r="Z2347" s="90" t="b">
        <f>AND(MONTH(Taulukko1[[#This Row],[Loppu PVM]] )=6,DAY(Taulukko1[[#This Row],[Loppu PVM]] )&gt;19)</f>
        <v>0</v>
      </c>
      <c r="AA2347" s="90" t="b">
        <f>OR(MONTH(Taulukko1[[#This Row],[Alku PVM]] )&lt;=5,AND(MONTH(Taulukko1[[#This Row],[Alku PVM]] )=6,DAY(Taulukko1[[#This Row],[Alku PVM]] )&lt;20))</f>
        <v>1</v>
      </c>
      <c r="AB2347" s="90" t="b">
        <f>OR(MONTH(Taulukko1[[#This Row],[Loppu PVM]])&lt;=5,AND(MONTH(Taulukko1[[#This Row],[Loppu PVM]] )=6,DAY(Taulukko1[[#This Row],[Loppu PVM]])&lt;20))</f>
        <v>1</v>
      </c>
      <c r="AC2347" s="90" t="b">
        <f>OR(MONTH(Taulukko1[[#This Row],[Alku PVM]] )&lt;=3,AND(MONTH(Taulukko1[[#This Row],[Alku PVM]] )=3))</f>
        <v>0</v>
      </c>
      <c r="AD2347" s="90" t="b">
        <f>OR(MONTH(Taulukko1[[#This Row],[Loppu PVM]] )&lt;=3,AND(MONTH(Taulukko1[[#This Row],[Loppu PVM]] )=3))</f>
        <v>0</v>
      </c>
      <c r="AE2347" s="90" t="b">
        <f>OR(MONTH(Taulukko1[[#This Row],[Alku PVM]] )&lt;=9,AND(MONTH(Taulukko1[[#This Row],[Alku PVM]] )=9))</f>
        <v>1</v>
      </c>
      <c r="AF2347" s="90" t="b">
        <f>OR(MONTH(Taulukko1[[#This Row],[Loppu PVM]])&lt;=9,AND(MONTH(Taulukko1[[#This Row],[Loppu PVM]] )=9))</f>
        <v>1</v>
      </c>
      <c r="AG2347" s="90" t="b">
        <f>OR(MONTH(Taulukko1[[#This Row],[Alku PVM]] )&lt;=6,AND(MONTH(Taulukko1[[#This Row],[Alku PVM]] )=6))</f>
        <v>1</v>
      </c>
      <c r="AH2347" s="90" t="b">
        <f>OR(MONTH(Taulukko1[[#This Row],[Loppu PVM]])&lt;=6,AND(MONTH(Taulukko1[[#This Row],[Loppu PVM]] )=6))</f>
        <v>1</v>
      </c>
    </row>
    <row r="2348" spans="1:34" ht="12.75" customHeight="1">
      <c r="A2348" s="21" t="s">
        <v>453</v>
      </c>
      <c r="B2348" s="23">
        <v>41374</v>
      </c>
      <c r="C2348" s="21" t="s">
        <v>1139</v>
      </c>
      <c r="D2348" s="24"/>
      <c r="E2348" s="62">
        <v>290</v>
      </c>
      <c r="F2348" s="23">
        <v>41416</v>
      </c>
      <c r="G2348" s="24">
        <v>147</v>
      </c>
      <c r="H2348" s="22">
        <v>1150</v>
      </c>
      <c r="I2348" s="126">
        <f>INDEX('TOL2008'!B:B,MATCH(A2348,'TOL2008'!A:A,0))</f>
        <v>52291</v>
      </c>
      <c r="J2348" s="126" t="str">
        <f>INDEX(Pääluokka!$H$2:$H$100,MATCH(VALUE(LEFT(Taulukko1[[#This Row],[TOL2008]],2)),Pääluokka!$G$2:$G$100,0))</f>
        <v>Kuljetus ja varastointi</v>
      </c>
      <c r="K2348" s="126" t="str">
        <f>INDEX(Pääluokka!$I$2:$I$100,MATCH(VALUE(LEFT(Taulukko1[[#This Row],[TOL2008]],2)),Pääluokka!$G$2:$G$100,0))</f>
        <v>Palvelualat (G-N, R, S)</v>
      </c>
      <c r="L2348" s="41">
        <f t="shared" si="360"/>
        <v>42</v>
      </c>
      <c r="M2348" s="43">
        <f t="shared" si="361"/>
        <v>41374</v>
      </c>
      <c r="N2348" s="43">
        <f t="shared" si="362"/>
        <v>41416</v>
      </c>
      <c r="O2348" s="43">
        <f t="shared" si="363"/>
        <v>41365</v>
      </c>
      <c r="P2348" s="43">
        <f t="shared" si="364"/>
        <v>41395</v>
      </c>
      <c r="Q2348" s="41">
        <f t="shared" si="365"/>
        <v>2013</v>
      </c>
      <c r="R2348" s="41">
        <f t="shared" si="366"/>
        <v>2013</v>
      </c>
      <c r="S2348" s="43" t="str">
        <f>YEAR(Taulukko1[[#This Row],[Alku KK]])&amp;"Q"&amp;ROUNDDOWN((MONTH(Taulukko1[[#This Row],[Alku KK]])-1)/3+1,0)</f>
        <v>2013Q2</v>
      </c>
      <c r="T2348" s="43" t="str">
        <f>YEAR(Taulukko1[[#This Row],[Loppu KK]])&amp;"Q"&amp;ROUNDDOWN((MONTH(Taulukko1[[#This Row],[Loppu KK]])-1)/3+1,0)</f>
        <v>2013Q2</v>
      </c>
      <c r="U2348" s="66">
        <f>IF(COUNT(Taulukko1[[#This Row],[Neuvottelujen alaiset ]])=1,Taulukko1[[#This Row],[Neuvottelujen alaiset ]],Taulukko1[[#This Row],[Vähennystarve]])</f>
        <v>1150</v>
      </c>
      <c r="V2348" s="44">
        <f t="shared" si="367"/>
        <v>0.25217391304347825</v>
      </c>
      <c r="W2348" s="44">
        <f t="shared" si="368"/>
        <v>0.12782608695652173</v>
      </c>
      <c r="X2348" s="44">
        <f t="shared" si="369"/>
        <v>0.50689655172413794</v>
      </c>
      <c r="Y2348" s="90" t="b">
        <f>AND(MONTH(Taulukko1[[#This Row],[Alku PVM]] )=6,DAY(Taulukko1[[#This Row],[Alku PVM]] )&gt;19)</f>
        <v>0</v>
      </c>
      <c r="Z2348" s="90" t="b">
        <f>AND(MONTH(Taulukko1[[#This Row],[Loppu PVM]] )=6,DAY(Taulukko1[[#This Row],[Loppu PVM]] )&gt;19)</f>
        <v>0</v>
      </c>
      <c r="AA2348" s="90" t="b">
        <f>OR(MONTH(Taulukko1[[#This Row],[Alku PVM]] )&lt;=5,AND(MONTH(Taulukko1[[#This Row],[Alku PVM]] )=6,DAY(Taulukko1[[#This Row],[Alku PVM]] )&lt;20))</f>
        <v>1</v>
      </c>
      <c r="AB2348" s="90" t="b">
        <f>OR(MONTH(Taulukko1[[#This Row],[Loppu PVM]])&lt;=5,AND(MONTH(Taulukko1[[#This Row],[Loppu PVM]] )=6,DAY(Taulukko1[[#This Row],[Loppu PVM]])&lt;20))</f>
        <v>1</v>
      </c>
      <c r="AC2348" s="90" t="b">
        <f>OR(MONTH(Taulukko1[[#This Row],[Alku PVM]] )&lt;=3,AND(MONTH(Taulukko1[[#This Row],[Alku PVM]] )=3))</f>
        <v>0</v>
      </c>
      <c r="AD2348" s="90" t="b">
        <f>OR(MONTH(Taulukko1[[#This Row],[Loppu PVM]] )&lt;=3,AND(MONTH(Taulukko1[[#This Row],[Loppu PVM]] )=3))</f>
        <v>0</v>
      </c>
      <c r="AE2348" s="90" t="b">
        <f>OR(MONTH(Taulukko1[[#This Row],[Alku PVM]] )&lt;=9,AND(MONTH(Taulukko1[[#This Row],[Alku PVM]] )=9))</f>
        <v>1</v>
      </c>
      <c r="AF2348" s="90" t="b">
        <f>OR(MONTH(Taulukko1[[#This Row],[Loppu PVM]])&lt;=9,AND(MONTH(Taulukko1[[#This Row],[Loppu PVM]] )=9))</f>
        <v>1</v>
      </c>
      <c r="AG2348" s="90" t="b">
        <f>OR(MONTH(Taulukko1[[#This Row],[Alku PVM]] )&lt;=6,AND(MONTH(Taulukko1[[#This Row],[Alku PVM]] )=6))</f>
        <v>1</v>
      </c>
      <c r="AH2348" s="90" t="b">
        <f>OR(MONTH(Taulukko1[[#This Row],[Loppu PVM]])&lt;=6,AND(MONTH(Taulukko1[[#This Row],[Loppu PVM]] )=6))</f>
        <v>1</v>
      </c>
    </row>
    <row r="2349" spans="1:34" ht="12.75" customHeight="1">
      <c r="A2349" s="21" t="s">
        <v>961</v>
      </c>
      <c r="B2349" s="23">
        <v>41374</v>
      </c>
      <c r="C2349" s="21" t="s">
        <v>960</v>
      </c>
      <c r="D2349" s="24"/>
      <c r="E2349" s="62">
        <v>80</v>
      </c>
      <c r="F2349" s="23">
        <v>41428</v>
      </c>
      <c r="G2349" s="24">
        <v>60</v>
      </c>
      <c r="H2349" s="22">
        <v>340</v>
      </c>
      <c r="I2349" s="126">
        <f>INDEX('TOL2008'!B:B,MATCH(A2349,'TOL2008'!A:A,0))</f>
        <v>20590</v>
      </c>
      <c r="J2349" s="126" t="str">
        <f>INDEX(Pääluokka!$H$2:$H$100,MATCH(VALUE(LEFT(Taulukko1[[#This Row],[TOL2008]],2)),Pääluokka!$G$2:$G$100,0))</f>
        <v>Teollisuus</v>
      </c>
      <c r="K2349" s="126" t="str">
        <f>INDEX(Pääluokka!$I$2:$I$100,MATCH(VALUE(LEFT(Taulukko1[[#This Row],[TOL2008]],2)),Pääluokka!$G$2:$G$100,0))</f>
        <v>Teollisuus (C-E)</v>
      </c>
      <c r="L2349" s="41">
        <f t="shared" si="360"/>
        <v>54</v>
      </c>
      <c r="M2349" s="43">
        <f t="shared" si="361"/>
        <v>41374</v>
      </c>
      <c r="N2349" s="43">
        <f t="shared" si="362"/>
        <v>41428</v>
      </c>
      <c r="O2349" s="43">
        <f t="shared" si="363"/>
        <v>41365</v>
      </c>
      <c r="P2349" s="43">
        <f t="shared" si="364"/>
        <v>41426</v>
      </c>
      <c r="Q2349" s="41">
        <f t="shared" si="365"/>
        <v>2013</v>
      </c>
      <c r="R2349" s="41">
        <f t="shared" si="366"/>
        <v>2013</v>
      </c>
      <c r="S2349" s="43" t="str">
        <f>YEAR(Taulukko1[[#This Row],[Alku KK]])&amp;"Q"&amp;ROUNDDOWN((MONTH(Taulukko1[[#This Row],[Alku KK]])-1)/3+1,0)</f>
        <v>2013Q2</v>
      </c>
      <c r="T2349" s="43" t="str">
        <f>YEAR(Taulukko1[[#This Row],[Loppu KK]])&amp;"Q"&amp;ROUNDDOWN((MONTH(Taulukko1[[#This Row],[Loppu KK]])-1)/3+1,0)</f>
        <v>2013Q2</v>
      </c>
      <c r="U2349" s="66">
        <f>IF(COUNT(Taulukko1[[#This Row],[Neuvottelujen alaiset ]])=1,Taulukko1[[#This Row],[Neuvottelujen alaiset ]],Taulukko1[[#This Row],[Vähennystarve]])</f>
        <v>340</v>
      </c>
      <c r="V2349" s="44">
        <f t="shared" si="367"/>
        <v>0.23529411764705882</v>
      </c>
      <c r="W2349" s="44">
        <f t="shared" si="368"/>
        <v>0.17647058823529413</v>
      </c>
      <c r="X2349" s="44">
        <f t="shared" si="369"/>
        <v>0.75</v>
      </c>
      <c r="Y2349" s="90" t="b">
        <f>AND(MONTH(Taulukko1[[#This Row],[Alku PVM]] )=6,DAY(Taulukko1[[#This Row],[Alku PVM]] )&gt;19)</f>
        <v>0</v>
      </c>
      <c r="Z2349" s="90" t="b">
        <f>AND(MONTH(Taulukko1[[#This Row],[Loppu PVM]] )=6,DAY(Taulukko1[[#This Row],[Loppu PVM]] )&gt;19)</f>
        <v>0</v>
      </c>
      <c r="AA2349" s="90" t="b">
        <f>OR(MONTH(Taulukko1[[#This Row],[Alku PVM]] )&lt;=5,AND(MONTH(Taulukko1[[#This Row],[Alku PVM]] )=6,DAY(Taulukko1[[#This Row],[Alku PVM]] )&lt;20))</f>
        <v>1</v>
      </c>
      <c r="AB2349" s="90" t="b">
        <f>OR(MONTH(Taulukko1[[#This Row],[Loppu PVM]])&lt;=5,AND(MONTH(Taulukko1[[#This Row],[Loppu PVM]] )=6,DAY(Taulukko1[[#This Row],[Loppu PVM]])&lt;20))</f>
        <v>1</v>
      </c>
      <c r="AC2349" s="90" t="b">
        <f>OR(MONTH(Taulukko1[[#This Row],[Alku PVM]] )&lt;=3,AND(MONTH(Taulukko1[[#This Row],[Alku PVM]] )=3))</f>
        <v>0</v>
      </c>
      <c r="AD2349" s="90" t="b">
        <f>OR(MONTH(Taulukko1[[#This Row],[Loppu PVM]] )&lt;=3,AND(MONTH(Taulukko1[[#This Row],[Loppu PVM]] )=3))</f>
        <v>0</v>
      </c>
      <c r="AE2349" s="90" t="b">
        <f>OR(MONTH(Taulukko1[[#This Row],[Alku PVM]] )&lt;=9,AND(MONTH(Taulukko1[[#This Row],[Alku PVM]] )=9))</f>
        <v>1</v>
      </c>
      <c r="AF2349" s="90" t="b">
        <f>OR(MONTH(Taulukko1[[#This Row],[Loppu PVM]])&lt;=9,AND(MONTH(Taulukko1[[#This Row],[Loppu PVM]] )=9))</f>
        <v>1</v>
      </c>
      <c r="AG2349" s="90" t="b">
        <f>OR(MONTH(Taulukko1[[#This Row],[Alku PVM]] )&lt;=6,AND(MONTH(Taulukko1[[#This Row],[Alku PVM]] )=6))</f>
        <v>1</v>
      </c>
      <c r="AH2349" s="90" t="b">
        <f>OR(MONTH(Taulukko1[[#This Row],[Loppu PVM]])&lt;=6,AND(MONTH(Taulukko1[[#This Row],[Loppu PVM]] )=6))</f>
        <v>1</v>
      </c>
    </row>
    <row r="2350" spans="1:34" ht="12.75" customHeight="1">
      <c r="A2350" s="21" t="s">
        <v>1249</v>
      </c>
      <c r="B2350" s="23">
        <v>41375</v>
      </c>
      <c r="C2350" s="21" t="s">
        <v>1248</v>
      </c>
      <c r="D2350" s="24"/>
      <c r="F2350" s="23"/>
      <c r="G2350" s="24"/>
      <c r="H2350" s="22">
        <v>36</v>
      </c>
      <c r="I2350" s="126">
        <f>INDEX('TOL2008'!B:B,MATCH(A2350,'TOL2008'!A:A,0))</f>
        <v>62010</v>
      </c>
      <c r="J2350" s="126" t="str">
        <f>INDEX(Pääluokka!$H$2:$H$100,MATCH(VALUE(LEFT(Taulukko1[[#This Row],[TOL2008]],2)),Pääluokka!$G$2:$G$100,0))</f>
        <v>Informaatio ja viestintä</v>
      </c>
      <c r="K2350" s="126" t="str">
        <f>INDEX(Pääluokka!$I$2:$I$100,MATCH(VALUE(LEFT(Taulukko1[[#This Row],[TOL2008]],2)),Pääluokka!$G$2:$G$100,0))</f>
        <v>Palvelualat (G-N, R, S)</v>
      </c>
      <c r="L2350" s="41" t="str">
        <f t="shared" si="360"/>
        <v>NA</v>
      </c>
      <c r="M2350" s="43">
        <f t="shared" si="361"/>
        <v>41375</v>
      </c>
      <c r="N2350" s="43">
        <f t="shared" si="362"/>
        <v>41426</v>
      </c>
      <c r="O2350" s="43">
        <f t="shared" si="363"/>
        <v>41365</v>
      </c>
      <c r="P2350" s="43">
        <f t="shared" si="364"/>
        <v>41426</v>
      </c>
      <c r="Q2350" s="41">
        <f t="shared" si="365"/>
        <v>2013</v>
      </c>
      <c r="R2350" s="41">
        <f t="shared" si="366"/>
        <v>2013</v>
      </c>
      <c r="S2350" s="43" t="str">
        <f>YEAR(Taulukko1[[#This Row],[Alku KK]])&amp;"Q"&amp;ROUNDDOWN((MONTH(Taulukko1[[#This Row],[Alku KK]])-1)/3+1,0)</f>
        <v>2013Q2</v>
      </c>
      <c r="T2350" s="43" t="str">
        <f>YEAR(Taulukko1[[#This Row],[Loppu KK]])&amp;"Q"&amp;ROUNDDOWN((MONTH(Taulukko1[[#This Row],[Loppu KK]])-1)/3+1,0)</f>
        <v>2013Q2</v>
      </c>
      <c r="U2350" s="66">
        <f>IF(COUNT(Taulukko1[[#This Row],[Neuvottelujen alaiset ]])=1,Taulukko1[[#This Row],[Neuvottelujen alaiset ]],Taulukko1[[#This Row],[Vähennystarve]])</f>
        <v>36</v>
      </c>
      <c r="V2350" s="44" t="str">
        <f t="shared" si="367"/>
        <v>NA</v>
      </c>
      <c r="W2350" s="44" t="str">
        <f t="shared" si="368"/>
        <v>NA</v>
      </c>
      <c r="X2350" s="44" t="str">
        <f t="shared" si="369"/>
        <v>NA</v>
      </c>
      <c r="Y2350" s="90" t="b">
        <f>AND(MONTH(Taulukko1[[#This Row],[Alku PVM]] )=6,DAY(Taulukko1[[#This Row],[Alku PVM]] )&gt;19)</f>
        <v>0</v>
      </c>
      <c r="Z2350" s="90" t="b">
        <f>AND(MONTH(Taulukko1[[#This Row],[Loppu PVM]] )=6,DAY(Taulukko1[[#This Row],[Loppu PVM]] )&gt;19)</f>
        <v>0</v>
      </c>
      <c r="AA2350" s="90" t="b">
        <f>OR(MONTH(Taulukko1[[#This Row],[Alku PVM]] )&lt;=5,AND(MONTH(Taulukko1[[#This Row],[Alku PVM]] )=6,DAY(Taulukko1[[#This Row],[Alku PVM]] )&lt;20))</f>
        <v>1</v>
      </c>
      <c r="AB2350" s="90" t="b">
        <f>OR(MONTH(Taulukko1[[#This Row],[Loppu PVM]])&lt;=5,AND(MONTH(Taulukko1[[#This Row],[Loppu PVM]] )=6,DAY(Taulukko1[[#This Row],[Loppu PVM]])&lt;20))</f>
        <v>1</v>
      </c>
      <c r="AC2350" s="90" t="b">
        <f>OR(MONTH(Taulukko1[[#This Row],[Alku PVM]] )&lt;=3,AND(MONTH(Taulukko1[[#This Row],[Alku PVM]] )=3))</f>
        <v>0</v>
      </c>
      <c r="AD2350" s="90" t="b">
        <f>OR(MONTH(Taulukko1[[#This Row],[Loppu PVM]] )&lt;=3,AND(MONTH(Taulukko1[[#This Row],[Loppu PVM]] )=3))</f>
        <v>0</v>
      </c>
      <c r="AE2350" s="90" t="b">
        <f>OR(MONTH(Taulukko1[[#This Row],[Alku PVM]] )&lt;=9,AND(MONTH(Taulukko1[[#This Row],[Alku PVM]] )=9))</f>
        <v>1</v>
      </c>
      <c r="AF2350" s="90" t="b">
        <f>OR(MONTH(Taulukko1[[#This Row],[Loppu PVM]])&lt;=9,AND(MONTH(Taulukko1[[#This Row],[Loppu PVM]] )=9))</f>
        <v>1</v>
      </c>
      <c r="AG2350" s="90" t="b">
        <f>OR(MONTH(Taulukko1[[#This Row],[Alku PVM]] )&lt;=6,AND(MONTH(Taulukko1[[#This Row],[Alku PVM]] )=6))</f>
        <v>1</v>
      </c>
      <c r="AH2350" s="90" t="b">
        <f>OR(MONTH(Taulukko1[[#This Row],[Loppu PVM]])&lt;=6,AND(MONTH(Taulukko1[[#This Row],[Loppu PVM]] )=6))</f>
        <v>1</v>
      </c>
    </row>
    <row r="2351" spans="1:34" ht="12.75" customHeight="1">
      <c r="A2351" s="21" t="s">
        <v>522</v>
      </c>
      <c r="B2351" s="23">
        <v>41375</v>
      </c>
      <c r="C2351" s="21" t="s">
        <v>1214</v>
      </c>
      <c r="D2351" s="24">
        <v>75</v>
      </c>
      <c r="E2351" s="62">
        <v>36</v>
      </c>
      <c r="F2351" s="23">
        <v>41431</v>
      </c>
      <c r="G2351" s="24">
        <v>28</v>
      </c>
      <c r="H2351" s="22">
        <v>223</v>
      </c>
      <c r="I2351" s="126">
        <f>INDEX('TOL2008'!B:B,MATCH(A2351,'TOL2008'!A:A,0))</f>
        <v>25730</v>
      </c>
      <c r="J2351" s="126" t="str">
        <f>INDEX(Pääluokka!$H$2:$H$100,MATCH(VALUE(LEFT(Taulukko1[[#This Row],[TOL2008]],2)),Pääluokka!$G$2:$G$100,0))</f>
        <v>Teollisuus</v>
      </c>
      <c r="K2351" s="126" t="str">
        <f>INDEX(Pääluokka!$I$2:$I$100,MATCH(VALUE(LEFT(Taulukko1[[#This Row],[TOL2008]],2)),Pääluokka!$G$2:$G$100,0))</f>
        <v>Teollisuus (C-E)</v>
      </c>
      <c r="L2351" s="41">
        <f t="shared" si="360"/>
        <v>56</v>
      </c>
      <c r="M2351" s="43">
        <f t="shared" si="361"/>
        <v>41375</v>
      </c>
      <c r="N2351" s="43">
        <f t="shared" si="362"/>
        <v>41431</v>
      </c>
      <c r="O2351" s="43">
        <f t="shared" si="363"/>
        <v>41365</v>
      </c>
      <c r="P2351" s="43">
        <f t="shared" si="364"/>
        <v>41426</v>
      </c>
      <c r="Q2351" s="41">
        <f t="shared" si="365"/>
        <v>2013</v>
      </c>
      <c r="R2351" s="41">
        <f t="shared" si="366"/>
        <v>2013</v>
      </c>
      <c r="S2351" s="43" t="str">
        <f>YEAR(Taulukko1[[#This Row],[Alku KK]])&amp;"Q"&amp;ROUNDDOWN((MONTH(Taulukko1[[#This Row],[Alku KK]])-1)/3+1,0)</f>
        <v>2013Q2</v>
      </c>
      <c r="T2351" s="43" t="str">
        <f>YEAR(Taulukko1[[#This Row],[Loppu KK]])&amp;"Q"&amp;ROUNDDOWN((MONTH(Taulukko1[[#This Row],[Loppu KK]])-1)/3+1,0)</f>
        <v>2013Q2</v>
      </c>
      <c r="U2351" s="66">
        <f>IF(COUNT(Taulukko1[[#This Row],[Neuvottelujen alaiset ]])=1,Taulukko1[[#This Row],[Neuvottelujen alaiset ]],Taulukko1[[#This Row],[Vähennystarve]])</f>
        <v>223</v>
      </c>
      <c r="V2351" s="44">
        <f t="shared" si="367"/>
        <v>0.16143497757847533</v>
      </c>
      <c r="W2351" s="44">
        <f t="shared" si="368"/>
        <v>0.12556053811659193</v>
      </c>
      <c r="X2351" s="44">
        <f t="shared" si="369"/>
        <v>0.77777777777777779</v>
      </c>
      <c r="Y2351" s="90" t="b">
        <f>AND(MONTH(Taulukko1[[#This Row],[Alku PVM]] )=6,DAY(Taulukko1[[#This Row],[Alku PVM]] )&gt;19)</f>
        <v>0</v>
      </c>
      <c r="Z2351" s="90" t="b">
        <f>AND(MONTH(Taulukko1[[#This Row],[Loppu PVM]] )=6,DAY(Taulukko1[[#This Row],[Loppu PVM]] )&gt;19)</f>
        <v>0</v>
      </c>
      <c r="AA2351" s="90" t="b">
        <f>OR(MONTH(Taulukko1[[#This Row],[Alku PVM]] )&lt;=5,AND(MONTH(Taulukko1[[#This Row],[Alku PVM]] )=6,DAY(Taulukko1[[#This Row],[Alku PVM]] )&lt;20))</f>
        <v>1</v>
      </c>
      <c r="AB2351" s="90" t="b">
        <f>OR(MONTH(Taulukko1[[#This Row],[Loppu PVM]])&lt;=5,AND(MONTH(Taulukko1[[#This Row],[Loppu PVM]] )=6,DAY(Taulukko1[[#This Row],[Loppu PVM]])&lt;20))</f>
        <v>1</v>
      </c>
      <c r="AC2351" s="90" t="b">
        <f>OR(MONTH(Taulukko1[[#This Row],[Alku PVM]] )&lt;=3,AND(MONTH(Taulukko1[[#This Row],[Alku PVM]] )=3))</f>
        <v>0</v>
      </c>
      <c r="AD2351" s="90" t="b">
        <f>OR(MONTH(Taulukko1[[#This Row],[Loppu PVM]] )&lt;=3,AND(MONTH(Taulukko1[[#This Row],[Loppu PVM]] )=3))</f>
        <v>0</v>
      </c>
      <c r="AE2351" s="90" t="b">
        <f>OR(MONTH(Taulukko1[[#This Row],[Alku PVM]] )&lt;=9,AND(MONTH(Taulukko1[[#This Row],[Alku PVM]] )=9))</f>
        <v>1</v>
      </c>
      <c r="AF2351" s="90" t="b">
        <f>OR(MONTH(Taulukko1[[#This Row],[Loppu PVM]])&lt;=9,AND(MONTH(Taulukko1[[#This Row],[Loppu PVM]] )=9))</f>
        <v>1</v>
      </c>
      <c r="AG2351" s="90" t="b">
        <f>OR(MONTH(Taulukko1[[#This Row],[Alku PVM]] )&lt;=6,AND(MONTH(Taulukko1[[#This Row],[Alku PVM]] )=6))</f>
        <v>1</v>
      </c>
      <c r="AH2351" s="90" t="b">
        <f>OR(MONTH(Taulukko1[[#This Row],[Loppu PVM]])&lt;=6,AND(MONTH(Taulukko1[[#This Row],[Loppu PVM]] )=6))</f>
        <v>1</v>
      </c>
    </row>
    <row r="2352" spans="1:34" ht="12.75" customHeight="1">
      <c r="A2352" s="21" t="s">
        <v>1060</v>
      </c>
      <c r="B2352" s="23">
        <v>41375</v>
      </c>
      <c r="C2352" s="21" t="s">
        <v>1059</v>
      </c>
      <c r="D2352" s="24"/>
      <c r="E2352" s="62">
        <v>6</v>
      </c>
      <c r="F2352" s="23">
        <v>41425</v>
      </c>
      <c r="G2352" s="24"/>
      <c r="H2352" s="22">
        <v>8</v>
      </c>
      <c r="I2352" s="126">
        <f>INDEX('TOL2008'!B:B,MATCH(A2352,'TOL2008'!A:A,0))</f>
        <v>64190</v>
      </c>
      <c r="J2352" s="126" t="str">
        <f>INDEX(Pääluokka!$H$2:$H$100,MATCH(VALUE(LEFT(Taulukko1[[#This Row],[TOL2008]],2)),Pääluokka!$G$2:$G$100,0))</f>
        <v>Rahoitus- ja vakuutustoiminta</v>
      </c>
      <c r="K2352" s="126" t="str">
        <f>INDEX(Pääluokka!$I$2:$I$100,MATCH(VALUE(LEFT(Taulukko1[[#This Row],[TOL2008]],2)),Pääluokka!$G$2:$G$100,0))</f>
        <v>Palvelualat (G-N, R, S)</v>
      </c>
      <c r="L2352" s="41">
        <f t="shared" si="360"/>
        <v>50</v>
      </c>
      <c r="M2352" s="43">
        <f t="shared" si="361"/>
        <v>41375</v>
      </c>
      <c r="N2352" s="43">
        <f t="shared" si="362"/>
        <v>41425</v>
      </c>
      <c r="O2352" s="43">
        <f t="shared" si="363"/>
        <v>41365</v>
      </c>
      <c r="P2352" s="43">
        <f t="shared" si="364"/>
        <v>41395</v>
      </c>
      <c r="Q2352" s="41">
        <f t="shared" si="365"/>
        <v>2013</v>
      </c>
      <c r="R2352" s="41">
        <f t="shared" si="366"/>
        <v>2013</v>
      </c>
      <c r="S2352" s="43" t="str">
        <f>YEAR(Taulukko1[[#This Row],[Alku KK]])&amp;"Q"&amp;ROUNDDOWN((MONTH(Taulukko1[[#This Row],[Alku KK]])-1)/3+1,0)</f>
        <v>2013Q2</v>
      </c>
      <c r="T2352" s="43" t="str">
        <f>YEAR(Taulukko1[[#This Row],[Loppu KK]])&amp;"Q"&amp;ROUNDDOWN((MONTH(Taulukko1[[#This Row],[Loppu KK]])-1)/3+1,0)</f>
        <v>2013Q2</v>
      </c>
      <c r="U2352" s="66">
        <f>IF(COUNT(Taulukko1[[#This Row],[Neuvottelujen alaiset ]])=1,Taulukko1[[#This Row],[Neuvottelujen alaiset ]],Taulukko1[[#This Row],[Vähennystarve]])</f>
        <v>8</v>
      </c>
      <c r="V2352" s="44">
        <f t="shared" si="367"/>
        <v>0.75</v>
      </c>
      <c r="W2352" s="44" t="str">
        <f t="shared" si="368"/>
        <v>NA</v>
      </c>
      <c r="X2352" s="44" t="str">
        <f t="shared" si="369"/>
        <v>NA</v>
      </c>
      <c r="Y2352" s="90" t="b">
        <f>AND(MONTH(Taulukko1[[#This Row],[Alku PVM]] )=6,DAY(Taulukko1[[#This Row],[Alku PVM]] )&gt;19)</f>
        <v>0</v>
      </c>
      <c r="Z2352" s="90" t="b">
        <f>AND(MONTH(Taulukko1[[#This Row],[Loppu PVM]] )=6,DAY(Taulukko1[[#This Row],[Loppu PVM]] )&gt;19)</f>
        <v>0</v>
      </c>
      <c r="AA2352" s="90" t="b">
        <f>OR(MONTH(Taulukko1[[#This Row],[Alku PVM]] )&lt;=5,AND(MONTH(Taulukko1[[#This Row],[Alku PVM]] )=6,DAY(Taulukko1[[#This Row],[Alku PVM]] )&lt;20))</f>
        <v>1</v>
      </c>
      <c r="AB2352" s="90" t="b">
        <f>OR(MONTH(Taulukko1[[#This Row],[Loppu PVM]])&lt;=5,AND(MONTH(Taulukko1[[#This Row],[Loppu PVM]] )=6,DAY(Taulukko1[[#This Row],[Loppu PVM]])&lt;20))</f>
        <v>1</v>
      </c>
      <c r="AC2352" s="90" t="b">
        <f>OR(MONTH(Taulukko1[[#This Row],[Alku PVM]] )&lt;=3,AND(MONTH(Taulukko1[[#This Row],[Alku PVM]] )=3))</f>
        <v>0</v>
      </c>
      <c r="AD2352" s="90" t="b">
        <f>OR(MONTH(Taulukko1[[#This Row],[Loppu PVM]] )&lt;=3,AND(MONTH(Taulukko1[[#This Row],[Loppu PVM]] )=3))</f>
        <v>0</v>
      </c>
      <c r="AE2352" s="90" t="b">
        <f>OR(MONTH(Taulukko1[[#This Row],[Alku PVM]] )&lt;=9,AND(MONTH(Taulukko1[[#This Row],[Alku PVM]] )=9))</f>
        <v>1</v>
      </c>
      <c r="AF2352" s="90" t="b">
        <f>OR(MONTH(Taulukko1[[#This Row],[Loppu PVM]])&lt;=9,AND(MONTH(Taulukko1[[#This Row],[Loppu PVM]] )=9))</f>
        <v>1</v>
      </c>
      <c r="AG2352" s="90" t="b">
        <f>OR(MONTH(Taulukko1[[#This Row],[Alku PVM]] )&lt;=6,AND(MONTH(Taulukko1[[#This Row],[Alku PVM]] )=6))</f>
        <v>1</v>
      </c>
      <c r="AH2352" s="90" t="b">
        <f>OR(MONTH(Taulukko1[[#This Row],[Loppu PVM]])&lt;=6,AND(MONTH(Taulukko1[[#This Row],[Loppu PVM]] )=6))</f>
        <v>1</v>
      </c>
    </row>
    <row r="2353" spans="1:34" ht="12.75" customHeight="1">
      <c r="A2353" s="21" t="s">
        <v>13</v>
      </c>
      <c r="B2353" s="23">
        <v>41376</v>
      </c>
      <c r="C2353" s="21" t="s">
        <v>715</v>
      </c>
      <c r="D2353" s="24"/>
      <c r="E2353" s="62">
        <v>200</v>
      </c>
      <c r="F2353" s="23">
        <v>41429</v>
      </c>
      <c r="G2353" s="24">
        <v>100</v>
      </c>
      <c r="H2353" s="22">
        <v>2800</v>
      </c>
      <c r="I2353" s="126">
        <f>INDEX('TOL2008'!B:B,MATCH(A2353,'TOL2008'!A:A,0))</f>
        <v>72192</v>
      </c>
      <c r="J2353" s="126" t="str">
        <f>INDEX(Pääluokka!$H$2:$H$100,MATCH(VALUE(LEFT(Taulukko1[[#This Row],[TOL2008]],2)),Pääluokka!$G$2:$G$100,0))</f>
        <v>Ammatillinen, tieteellinen ja tekninen toiminta</v>
      </c>
      <c r="K2353" s="126" t="str">
        <f>INDEX(Pääluokka!$I$2:$I$100,MATCH(VALUE(LEFT(Taulukko1[[#This Row],[TOL2008]],2)),Pääluokka!$G$2:$G$100,0))</f>
        <v>Palvelualat (G-N, R, S)</v>
      </c>
      <c r="L2353" s="41">
        <f t="shared" si="360"/>
        <v>53</v>
      </c>
      <c r="M2353" s="43">
        <f t="shared" si="361"/>
        <v>41376</v>
      </c>
      <c r="N2353" s="43">
        <f t="shared" si="362"/>
        <v>41429</v>
      </c>
      <c r="O2353" s="43">
        <f t="shared" si="363"/>
        <v>41365</v>
      </c>
      <c r="P2353" s="43">
        <f t="shared" si="364"/>
        <v>41426</v>
      </c>
      <c r="Q2353" s="41">
        <f t="shared" si="365"/>
        <v>2013</v>
      </c>
      <c r="R2353" s="41">
        <f t="shared" si="366"/>
        <v>2013</v>
      </c>
      <c r="S2353" s="43" t="str">
        <f>YEAR(Taulukko1[[#This Row],[Alku KK]])&amp;"Q"&amp;ROUNDDOWN((MONTH(Taulukko1[[#This Row],[Alku KK]])-1)/3+1,0)</f>
        <v>2013Q2</v>
      </c>
      <c r="T2353" s="43" t="str">
        <f>YEAR(Taulukko1[[#This Row],[Loppu KK]])&amp;"Q"&amp;ROUNDDOWN((MONTH(Taulukko1[[#This Row],[Loppu KK]])-1)/3+1,0)</f>
        <v>2013Q2</v>
      </c>
      <c r="U2353" s="66">
        <f>IF(COUNT(Taulukko1[[#This Row],[Neuvottelujen alaiset ]])=1,Taulukko1[[#This Row],[Neuvottelujen alaiset ]],Taulukko1[[#This Row],[Vähennystarve]])</f>
        <v>2800</v>
      </c>
      <c r="V2353" s="44">
        <f t="shared" si="367"/>
        <v>7.1428571428571425E-2</v>
      </c>
      <c r="W2353" s="44">
        <f t="shared" si="368"/>
        <v>3.5714285714285712E-2</v>
      </c>
      <c r="X2353" s="44">
        <f t="shared" si="369"/>
        <v>0.5</v>
      </c>
      <c r="Y2353" s="90" t="b">
        <f>AND(MONTH(Taulukko1[[#This Row],[Alku PVM]] )=6,DAY(Taulukko1[[#This Row],[Alku PVM]] )&gt;19)</f>
        <v>0</v>
      </c>
      <c r="Z2353" s="90" t="b">
        <f>AND(MONTH(Taulukko1[[#This Row],[Loppu PVM]] )=6,DAY(Taulukko1[[#This Row],[Loppu PVM]] )&gt;19)</f>
        <v>0</v>
      </c>
      <c r="AA2353" s="90" t="b">
        <f>OR(MONTH(Taulukko1[[#This Row],[Alku PVM]] )&lt;=5,AND(MONTH(Taulukko1[[#This Row],[Alku PVM]] )=6,DAY(Taulukko1[[#This Row],[Alku PVM]] )&lt;20))</f>
        <v>1</v>
      </c>
      <c r="AB2353" s="90" t="b">
        <f>OR(MONTH(Taulukko1[[#This Row],[Loppu PVM]])&lt;=5,AND(MONTH(Taulukko1[[#This Row],[Loppu PVM]] )=6,DAY(Taulukko1[[#This Row],[Loppu PVM]])&lt;20))</f>
        <v>1</v>
      </c>
      <c r="AC2353" s="90" t="b">
        <f>OR(MONTH(Taulukko1[[#This Row],[Alku PVM]] )&lt;=3,AND(MONTH(Taulukko1[[#This Row],[Alku PVM]] )=3))</f>
        <v>0</v>
      </c>
      <c r="AD2353" s="90" t="b">
        <f>OR(MONTH(Taulukko1[[#This Row],[Loppu PVM]] )&lt;=3,AND(MONTH(Taulukko1[[#This Row],[Loppu PVM]] )=3))</f>
        <v>0</v>
      </c>
      <c r="AE2353" s="90" t="b">
        <f>OR(MONTH(Taulukko1[[#This Row],[Alku PVM]] )&lt;=9,AND(MONTH(Taulukko1[[#This Row],[Alku PVM]] )=9))</f>
        <v>1</v>
      </c>
      <c r="AF2353" s="90" t="b">
        <f>OR(MONTH(Taulukko1[[#This Row],[Loppu PVM]])&lt;=9,AND(MONTH(Taulukko1[[#This Row],[Loppu PVM]] )=9))</f>
        <v>1</v>
      </c>
      <c r="AG2353" s="90" t="b">
        <f>OR(MONTH(Taulukko1[[#This Row],[Alku PVM]] )&lt;=6,AND(MONTH(Taulukko1[[#This Row],[Alku PVM]] )=6))</f>
        <v>1</v>
      </c>
      <c r="AH2353" s="90" t="b">
        <f>OR(MONTH(Taulukko1[[#This Row],[Loppu PVM]])&lt;=6,AND(MONTH(Taulukko1[[#This Row],[Loppu PVM]] )=6))</f>
        <v>1</v>
      </c>
    </row>
    <row r="2354" spans="1:34" ht="12.75" customHeight="1">
      <c r="A2354" s="21" t="s">
        <v>347</v>
      </c>
      <c r="B2354" s="23">
        <v>41379</v>
      </c>
      <c r="C2354" s="21" t="s">
        <v>1013</v>
      </c>
      <c r="D2354" s="24"/>
      <c r="E2354" s="62">
        <v>95</v>
      </c>
      <c r="F2354" s="23">
        <v>41431</v>
      </c>
      <c r="G2354" s="24">
        <v>73</v>
      </c>
      <c r="H2354" s="22">
        <v>255</v>
      </c>
      <c r="I2354" s="126" t="str">
        <f>INDEX('TOL2008'!B:B,MATCH(A2354,'TOL2008'!A:A,0))</f>
        <v>02200</v>
      </c>
      <c r="J2354" s="126" t="str">
        <f>INDEX(Pääluokka!$H$2:$H$100,MATCH(VALUE(LEFT(Taulukko1[[#This Row],[TOL2008]],2)),Pääluokka!$G$2:$G$100,0))</f>
        <v>Maatalous, metsätalous ja kalatalous</v>
      </c>
      <c r="K2354" s="126" t="str">
        <f>INDEX(Pääluokka!$I$2:$I$100,MATCH(VALUE(LEFT(Taulukko1[[#This Row],[TOL2008]],2)),Pääluokka!$G$2:$G$100,0))</f>
        <v>Alkutuotanto (A-B)</v>
      </c>
      <c r="L2354" s="41">
        <f t="shared" si="360"/>
        <v>52</v>
      </c>
      <c r="M2354" s="43">
        <f t="shared" si="361"/>
        <v>41379</v>
      </c>
      <c r="N2354" s="43">
        <f t="shared" si="362"/>
        <v>41431</v>
      </c>
      <c r="O2354" s="43">
        <f t="shared" si="363"/>
        <v>41365</v>
      </c>
      <c r="P2354" s="43">
        <f t="shared" si="364"/>
        <v>41426</v>
      </c>
      <c r="Q2354" s="41">
        <f t="shared" si="365"/>
        <v>2013</v>
      </c>
      <c r="R2354" s="41">
        <f t="shared" si="366"/>
        <v>2013</v>
      </c>
      <c r="S2354" s="43" t="str">
        <f>YEAR(Taulukko1[[#This Row],[Alku KK]])&amp;"Q"&amp;ROUNDDOWN((MONTH(Taulukko1[[#This Row],[Alku KK]])-1)/3+1,0)</f>
        <v>2013Q2</v>
      </c>
      <c r="T2354" s="43" t="str">
        <f>YEAR(Taulukko1[[#This Row],[Loppu KK]])&amp;"Q"&amp;ROUNDDOWN((MONTH(Taulukko1[[#This Row],[Loppu KK]])-1)/3+1,0)</f>
        <v>2013Q2</v>
      </c>
      <c r="U2354" s="66">
        <f>IF(COUNT(Taulukko1[[#This Row],[Neuvottelujen alaiset ]])=1,Taulukko1[[#This Row],[Neuvottelujen alaiset ]],Taulukko1[[#This Row],[Vähennystarve]])</f>
        <v>255</v>
      </c>
      <c r="V2354" s="44">
        <f t="shared" si="367"/>
        <v>0.37254901960784315</v>
      </c>
      <c r="W2354" s="44">
        <f t="shared" si="368"/>
        <v>0.28627450980392155</v>
      </c>
      <c r="X2354" s="44">
        <f t="shared" si="369"/>
        <v>0.76842105263157889</v>
      </c>
      <c r="Y2354" s="90" t="b">
        <f>AND(MONTH(Taulukko1[[#This Row],[Alku PVM]] )=6,DAY(Taulukko1[[#This Row],[Alku PVM]] )&gt;19)</f>
        <v>0</v>
      </c>
      <c r="Z2354" s="90" t="b">
        <f>AND(MONTH(Taulukko1[[#This Row],[Loppu PVM]] )=6,DAY(Taulukko1[[#This Row],[Loppu PVM]] )&gt;19)</f>
        <v>0</v>
      </c>
      <c r="AA2354" s="90" t="b">
        <f>OR(MONTH(Taulukko1[[#This Row],[Alku PVM]] )&lt;=5,AND(MONTH(Taulukko1[[#This Row],[Alku PVM]] )=6,DAY(Taulukko1[[#This Row],[Alku PVM]] )&lt;20))</f>
        <v>1</v>
      </c>
      <c r="AB2354" s="90" t="b">
        <f>OR(MONTH(Taulukko1[[#This Row],[Loppu PVM]])&lt;=5,AND(MONTH(Taulukko1[[#This Row],[Loppu PVM]] )=6,DAY(Taulukko1[[#This Row],[Loppu PVM]])&lt;20))</f>
        <v>1</v>
      </c>
      <c r="AC2354" s="90" t="b">
        <f>OR(MONTH(Taulukko1[[#This Row],[Alku PVM]] )&lt;=3,AND(MONTH(Taulukko1[[#This Row],[Alku PVM]] )=3))</f>
        <v>0</v>
      </c>
      <c r="AD2354" s="90" t="b">
        <f>OR(MONTH(Taulukko1[[#This Row],[Loppu PVM]] )&lt;=3,AND(MONTH(Taulukko1[[#This Row],[Loppu PVM]] )=3))</f>
        <v>0</v>
      </c>
      <c r="AE2354" s="90" t="b">
        <f>OR(MONTH(Taulukko1[[#This Row],[Alku PVM]] )&lt;=9,AND(MONTH(Taulukko1[[#This Row],[Alku PVM]] )=9))</f>
        <v>1</v>
      </c>
      <c r="AF2354" s="90" t="b">
        <f>OR(MONTH(Taulukko1[[#This Row],[Loppu PVM]])&lt;=9,AND(MONTH(Taulukko1[[#This Row],[Loppu PVM]] )=9))</f>
        <v>1</v>
      </c>
      <c r="AG2354" s="90" t="b">
        <f>OR(MONTH(Taulukko1[[#This Row],[Alku PVM]] )&lt;=6,AND(MONTH(Taulukko1[[#This Row],[Alku PVM]] )=6))</f>
        <v>1</v>
      </c>
      <c r="AH2354" s="90" t="b">
        <f>OR(MONTH(Taulukko1[[#This Row],[Loppu PVM]])&lt;=6,AND(MONTH(Taulukko1[[#This Row],[Loppu PVM]] )=6))</f>
        <v>1</v>
      </c>
    </row>
    <row r="2355" spans="1:34" ht="12.75" customHeight="1">
      <c r="A2355" s="21" t="s">
        <v>1255</v>
      </c>
      <c r="B2355" s="23">
        <v>41380</v>
      </c>
      <c r="C2355" s="21" t="s">
        <v>87</v>
      </c>
      <c r="D2355" s="24"/>
      <c r="E2355" s="62">
        <v>25</v>
      </c>
      <c r="F2355" s="23">
        <v>41437</v>
      </c>
      <c r="G2355" s="24">
        <v>19</v>
      </c>
      <c r="H2355" s="22">
        <v>137</v>
      </c>
      <c r="I2355" s="126">
        <f>INDEX('TOL2008'!B:B,MATCH(A2355,'TOL2008'!A:A,0))</f>
        <v>94110</v>
      </c>
      <c r="J2355" s="126" t="str">
        <f>INDEX(Pääluokka!$H$2:$H$100,MATCH(VALUE(LEFT(Taulukko1[[#This Row],[TOL2008]],2)),Pääluokka!$G$2:$G$100,0))</f>
        <v>Muu palvelutoiminta</v>
      </c>
      <c r="K2355" s="126" t="str">
        <f>INDEX(Pääluokka!$I$2:$I$100,MATCH(VALUE(LEFT(Taulukko1[[#This Row],[TOL2008]],2)),Pääluokka!$G$2:$G$100,0))</f>
        <v>Palvelualat (G-N, R, S)</v>
      </c>
      <c r="L2355" s="41">
        <f t="shared" si="360"/>
        <v>57</v>
      </c>
      <c r="M2355" s="43">
        <f t="shared" si="361"/>
        <v>41380</v>
      </c>
      <c r="N2355" s="43">
        <f t="shared" si="362"/>
        <v>41437</v>
      </c>
      <c r="O2355" s="43">
        <f t="shared" si="363"/>
        <v>41365</v>
      </c>
      <c r="P2355" s="43">
        <f t="shared" si="364"/>
        <v>41426</v>
      </c>
      <c r="Q2355" s="41">
        <f t="shared" si="365"/>
        <v>2013</v>
      </c>
      <c r="R2355" s="41">
        <f t="shared" si="366"/>
        <v>2013</v>
      </c>
      <c r="S2355" s="43" t="str">
        <f>YEAR(Taulukko1[[#This Row],[Alku KK]])&amp;"Q"&amp;ROUNDDOWN((MONTH(Taulukko1[[#This Row],[Alku KK]])-1)/3+1,0)</f>
        <v>2013Q2</v>
      </c>
      <c r="T2355" s="43" t="str">
        <f>YEAR(Taulukko1[[#This Row],[Loppu KK]])&amp;"Q"&amp;ROUNDDOWN((MONTH(Taulukko1[[#This Row],[Loppu KK]])-1)/3+1,0)</f>
        <v>2013Q2</v>
      </c>
      <c r="U2355" s="66">
        <f>IF(COUNT(Taulukko1[[#This Row],[Neuvottelujen alaiset ]])=1,Taulukko1[[#This Row],[Neuvottelujen alaiset ]],Taulukko1[[#This Row],[Vähennystarve]])</f>
        <v>137</v>
      </c>
      <c r="V2355" s="44">
        <f t="shared" si="367"/>
        <v>0.18248175182481752</v>
      </c>
      <c r="W2355" s="44">
        <f t="shared" si="368"/>
        <v>0.13868613138686131</v>
      </c>
      <c r="X2355" s="44">
        <f t="shared" si="369"/>
        <v>0.76</v>
      </c>
      <c r="Y2355" s="90" t="b">
        <f>AND(MONTH(Taulukko1[[#This Row],[Alku PVM]] )=6,DAY(Taulukko1[[#This Row],[Alku PVM]] )&gt;19)</f>
        <v>0</v>
      </c>
      <c r="Z2355" s="90" t="b">
        <f>AND(MONTH(Taulukko1[[#This Row],[Loppu PVM]] )=6,DAY(Taulukko1[[#This Row],[Loppu PVM]] )&gt;19)</f>
        <v>0</v>
      </c>
      <c r="AA2355" s="90" t="b">
        <f>OR(MONTH(Taulukko1[[#This Row],[Alku PVM]] )&lt;=5,AND(MONTH(Taulukko1[[#This Row],[Alku PVM]] )=6,DAY(Taulukko1[[#This Row],[Alku PVM]] )&lt;20))</f>
        <v>1</v>
      </c>
      <c r="AB2355" s="90" t="b">
        <f>OR(MONTH(Taulukko1[[#This Row],[Loppu PVM]])&lt;=5,AND(MONTH(Taulukko1[[#This Row],[Loppu PVM]] )=6,DAY(Taulukko1[[#This Row],[Loppu PVM]])&lt;20))</f>
        <v>1</v>
      </c>
      <c r="AC2355" s="90" t="b">
        <f>OR(MONTH(Taulukko1[[#This Row],[Alku PVM]] )&lt;=3,AND(MONTH(Taulukko1[[#This Row],[Alku PVM]] )=3))</f>
        <v>0</v>
      </c>
      <c r="AD2355" s="90" t="b">
        <f>OR(MONTH(Taulukko1[[#This Row],[Loppu PVM]] )&lt;=3,AND(MONTH(Taulukko1[[#This Row],[Loppu PVM]] )=3))</f>
        <v>0</v>
      </c>
      <c r="AE2355" s="90" t="b">
        <f>OR(MONTH(Taulukko1[[#This Row],[Alku PVM]] )&lt;=9,AND(MONTH(Taulukko1[[#This Row],[Alku PVM]] )=9))</f>
        <v>1</v>
      </c>
      <c r="AF2355" s="90" t="b">
        <f>OR(MONTH(Taulukko1[[#This Row],[Loppu PVM]])&lt;=9,AND(MONTH(Taulukko1[[#This Row],[Loppu PVM]] )=9))</f>
        <v>1</v>
      </c>
      <c r="AG2355" s="90" t="b">
        <f>OR(MONTH(Taulukko1[[#This Row],[Alku PVM]] )&lt;=6,AND(MONTH(Taulukko1[[#This Row],[Alku PVM]] )=6))</f>
        <v>1</v>
      </c>
      <c r="AH2355" s="90" t="b">
        <f>OR(MONTH(Taulukko1[[#This Row],[Loppu PVM]])&lt;=6,AND(MONTH(Taulukko1[[#This Row],[Loppu PVM]] )=6))</f>
        <v>1</v>
      </c>
    </row>
    <row r="2356" spans="1:34" ht="12.75" customHeight="1">
      <c r="A2356" s="21" t="s">
        <v>892</v>
      </c>
      <c r="B2356" s="23">
        <v>41380</v>
      </c>
      <c r="C2356" s="21" t="s">
        <v>894</v>
      </c>
      <c r="D2356" s="24"/>
      <c r="E2356" s="62">
        <v>50</v>
      </c>
      <c r="F2356" s="23"/>
      <c r="G2356" s="24"/>
      <c r="H2356" s="22">
        <v>150</v>
      </c>
      <c r="I2356" s="126">
        <f>INDEX('TOL2008'!B:B,MATCH(A2356,'TOL2008'!A:A,0))</f>
        <v>68320</v>
      </c>
      <c r="J2356" s="126" t="str">
        <f>INDEX(Pääluokka!$H$2:$H$100,MATCH(VALUE(LEFT(Taulukko1[[#This Row],[TOL2008]],2)),Pääluokka!$G$2:$G$100,0))</f>
        <v>Kiinteistöalan toiminta</v>
      </c>
      <c r="K2356" s="126" t="str">
        <f>INDEX(Pääluokka!$I$2:$I$100,MATCH(VALUE(LEFT(Taulukko1[[#This Row],[TOL2008]],2)),Pääluokka!$G$2:$G$100,0))</f>
        <v>Palvelualat (G-N, R, S)</v>
      </c>
      <c r="L2356" s="41" t="str">
        <f t="shared" si="360"/>
        <v>NA</v>
      </c>
      <c r="M2356" s="43">
        <f t="shared" si="361"/>
        <v>41380</v>
      </c>
      <c r="N2356" s="43">
        <f t="shared" si="362"/>
        <v>41431</v>
      </c>
      <c r="O2356" s="43">
        <f t="shared" si="363"/>
        <v>41365</v>
      </c>
      <c r="P2356" s="43">
        <f t="shared" si="364"/>
        <v>41426</v>
      </c>
      <c r="Q2356" s="41">
        <f t="shared" si="365"/>
        <v>2013</v>
      </c>
      <c r="R2356" s="41">
        <f t="shared" si="366"/>
        <v>2013</v>
      </c>
      <c r="S2356" s="43" t="str">
        <f>YEAR(Taulukko1[[#This Row],[Alku KK]])&amp;"Q"&amp;ROUNDDOWN((MONTH(Taulukko1[[#This Row],[Alku KK]])-1)/3+1,0)</f>
        <v>2013Q2</v>
      </c>
      <c r="T2356" s="43" t="str">
        <f>YEAR(Taulukko1[[#This Row],[Loppu KK]])&amp;"Q"&amp;ROUNDDOWN((MONTH(Taulukko1[[#This Row],[Loppu KK]])-1)/3+1,0)</f>
        <v>2013Q2</v>
      </c>
      <c r="U2356" s="66">
        <f>IF(COUNT(Taulukko1[[#This Row],[Neuvottelujen alaiset ]])=1,Taulukko1[[#This Row],[Neuvottelujen alaiset ]],Taulukko1[[#This Row],[Vähennystarve]])</f>
        <v>150</v>
      </c>
      <c r="V2356" s="44">
        <f t="shared" si="367"/>
        <v>0.33333333333333331</v>
      </c>
      <c r="W2356" s="44" t="str">
        <f t="shared" si="368"/>
        <v>NA</v>
      </c>
      <c r="X2356" s="44" t="str">
        <f t="shared" si="369"/>
        <v>NA</v>
      </c>
      <c r="Y2356" s="90" t="b">
        <f>AND(MONTH(Taulukko1[[#This Row],[Alku PVM]] )=6,DAY(Taulukko1[[#This Row],[Alku PVM]] )&gt;19)</f>
        <v>0</v>
      </c>
      <c r="Z2356" s="90" t="b">
        <f>AND(MONTH(Taulukko1[[#This Row],[Loppu PVM]] )=6,DAY(Taulukko1[[#This Row],[Loppu PVM]] )&gt;19)</f>
        <v>0</v>
      </c>
      <c r="AA2356" s="90" t="b">
        <f>OR(MONTH(Taulukko1[[#This Row],[Alku PVM]] )&lt;=5,AND(MONTH(Taulukko1[[#This Row],[Alku PVM]] )=6,DAY(Taulukko1[[#This Row],[Alku PVM]] )&lt;20))</f>
        <v>1</v>
      </c>
      <c r="AB2356" s="90" t="b">
        <f>OR(MONTH(Taulukko1[[#This Row],[Loppu PVM]])&lt;=5,AND(MONTH(Taulukko1[[#This Row],[Loppu PVM]] )=6,DAY(Taulukko1[[#This Row],[Loppu PVM]])&lt;20))</f>
        <v>1</v>
      </c>
      <c r="AC2356" s="90" t="b">
        <f>OR(MONTH(Taulukko1[[#This Row],[Alku PVM]] )&lt;=3,AND(MONTH(Taulukko1[[#This Row],[Alku PVM]] )=3))</f>
        <v>0</v>
      </c>
      <c r="AD2356" s="90" t="b">
        <f>OR(MONTH(Taulukko1[[#This Row],[Loppu PVM]] )&lt;=3,AND(MONTH(Taulukko1[[#This Row],[Loppu PVM]] )=3))</f>
        <v>0</v>
      </c>
      <c r="AE2356" s="90" t="b">
        <f>OR(MONTH(Taulukko1[[#This Row],[Alku PVM]] )&lt;=9,AND(MONTH(Taulukko1[[#This Row],[Alku PVM]] )=9))</f>
        <v>1</v>
      </c>
      <c r="AF2356" s="90" t="b">
        <f>OR(MONTH(Taulukko1[[#This Row],[Loppu PVM]])&lt;=9,AND(MONTH(Taulukko1[[#This Row],[Loppu PVM]] )=9))</f>
        <v>1</v>
      </c>
      <c r="AG2356" s="90" t="b">
        <f>OR(MONTH(Taulukko1[[#This Row],[Alku PVM]] )&lt;=6,AND(MONTH(Taulukko1[[#This Row],[Alku PVM]] )=6))</f>
        <v>1</v>
      </c>
      <c r="AH2356" s="90" t="b">
        <f>OR(MONTH(Taulukko1[[#This Row],[Loppu PVM]])&lt;=6,AND(MONTH(Taulukko1[[#This Row],[Loppu PVM]] )=6))</f>
        <v>1</v>
      </c>
    </row>
    <row r="2357" spans="1:34" ht="12.75" customHeight="1">
      <c r="A2357" s="21" t="s">
        <v>151</v>
      </c>
      <c r="B2357" s="23">
        <v>41380</v>
      </c>
      <c r="C2357" s="21" t="s">
        <v>831</v>
      </c>
      <c r="D2357" s="24" t="s">
        <v>25</v>
      </c>
      <c r="F2357" s="23">
        <v>41393</v>
      </c>
      <c r="G2357" s="24">
        <v>0</v>
      </c>
      <c r="H2357" s="22">
        <v>5000</v>
      </c>
      <c r="I2357" s="126">
        <f>INDEX('TOL2008'!B:B,MATCH(A2357,'TOL2008'!A:A,0))</f>
        <v>47192</v>
      </c>
      <c r="J2357" s="126" t="str">
        <f>INDEX(Pääluokka!$H$2:$H$100,MATCH(VALUE(LEFT(Taulukko1[[#This Row],[TOL2008]],2)),Pääluokka!$G$2:$G$100,0))</f>
        <v>Tukku- ja vähittäiskauppa; moottoriajoneuvojen ja moottoripyörien korjaus</v>
      </c>
      <c r="K2357" s="126" t="str">
        <f>INDEX(Pääluokka!$I$2:$I$100,MATCH(VALUE(LEFT(Taulukko1[[#This Row],[TOL2008]],2)),Pääluokka!$G$2:$G$100,0))</f>
        <v>Palvelualat (G-N, R, S)</v>
      </c>
      <c r="L2357" s="41">
        <f t="shared" si="360"/>
        <v>13</v>
      </c>
      <c r="M2357" s="43">
        <f t="shared" si="361"/>
        <v>41380</v>
      </c>
      <c r="N2357" s="43">
        <f t="shared" si="362"/>
        <v>41393</v>
      </c>
      <c r="O2357" s="43">
        <f t="shared" si="363"/>
        <v>41365</v>
      </c>
      <c r="P2357" s="43">
        <f t="shared" si="364"/>
        <v>41365</v>
      </c>
      <c r="Q2357" s="41">
        <f t="shared" si="365"/>
        <v>2013</v>
      </c>
      <c r="R2357" s="41">
        <f t="shared" si="366"/>
        <v>2013</v>
      </c>
      <c r="S2357" s="43" t="str">
        <f>YEAR(Taulukko1[[#This Row],[Alku KK]])&amp;"Q"&amp;ROUNDDOWN((MONTH(Taulukko1[[#This Row],[Alku KK]])-1)/3+1,0)</f>
        <v>2013Q2</v>
      </c>
      <c r="T2357" s="43" t="str">
        <f>YEAR(Taulukko1[[#This Row],[Loppu KK]])&amp;"Q"&amp;ROUNDDOWN((MONTH(Taulukko1[[#This Row],[Loppu KK]])-1)/3+1,0)</f>
        <v>2013Q2</v>
      </c>
      <c r="U2357" s="66">
        <f>IF(COUNT(Taulukko1[[#This Row],[Neuvottelujen alaiset ]])=1,Taulukko1[[#This Row],[Neuvottelujen alaiset ]],Taulukko1[[#This Row],[Vähennystarve]])</f>
        <v>5000</v>
      </c>
      <c r="V2357" s="44" t="str">
        <f t="shared" si="367"/>
        <v>NA</v>
      </c>
      <c r="W2357" s="44">
        <f t="shared" si="368"/>
        <v>0</v>
      </c>
      <c r="X2357" s="44" t="str">
        <f t="shared" si="369"/>
        <v>NA</v>
      </c>
      <c r="Y2357" s="90" t="b">
        <f>AND(MONTH(Taulukko1[[#This Row],[Alku PVM]] )=6,DAY(Taulukko1[[#This Row],[Alku PVM]] )&gt;19)</f>
        <v>0</v>
      </c>
      <c r="Z2357" s="90" t="b">
        <f>AND(MONTH(Taulukko1[[#This Row],[Loppu PVM]] )=6,DAY(Taulukko1[[#This Row],[Loppu PVM]] )&gt;19)</f>
        <v>0</v>
      </c>
      <c r="AA2357" s="90" t="b">
        <f>OR(MONTH(Taulukko1[[#This Row],[Alku PVM]] )&lt;=5,AND(MONTH(Taulukko1[[#This Row],[Alku PVM]] )=6,DAY(Taulukko1[[#This Row],[Alku PVM]] )&lt;20))</f>
        <v>1</v>
      </c>
      <c r="AB2357" s="90" t="b">
        <f>OR(MONTH(Taulukko1[[#This Row],[Loppu PVM]])&lt;=5,AND(MONTH(Taulukko1[[#This Row],[Loppu PVM]] )=6,DAY(Taulukko1[[#This Row],[Loppu PVM]])&lt;20))</f>
        <v>1</v>
      </c>
      <c r="AC2357" s="90" t="b">
        <f>OR(MONTH(Taulukko1[[#This Row],[Alku PVM]] )&lt;=3,AND(MONTH(Taulukko1[[#This Row],[Alku PVM]] )=3))</f>
        <v>0</v>
      </c>
      <c r="AD2357" s="90" t="b">
        <f>OR(MONTH(Taulukko1[[#This Row],[Loppu PVM]] )&lt;=3,AND(MONTH(Taulukko1[[#This Row],[Loppu PVM]] )=3))</f>
        <v>0</v>
      </c>
      <c r="AE2357" s="90" t="b">
        <f>OR(MONTH(Taulukko1[[#This Row],[Alku PVM]] )&lt;=9,AND(MONTH(Taulukko1[[#This Row],[Alku PVM]] )=9))</f>
        <v>1</v>
      </c>
      <c r="AF2357" s="90" t="b">
        <f>OR(MONTH(Taulukko1[[#This Row],[Loppu PVM]])&lt;=9,AND(MONTH(Taulukko1[[#This Row],[Loppu PVM]] )=9))</f>
        <v>1</v>
      </c>
      <c r="AG2357" s="90" t="b">
        <f>OR(MONTH(Taulukko1[[#This Row],[Alku PVM]] )&lt;=6,AND(MONTH(Taulukko1[[#This Row],[Alku PVM]] )=6))</f>
        <v>1</v>
      </c>
      <c r="AH2357" s="90" t="b">
        <f>OR(MONTH(Taulukko1[[#This Row],[Loppu PVM]])&lt;=6,AND(MONTH(Taulukko1[[#This Row],[Loppu PVM]] )=6))</f>
        <v>1</v>
      </c>
    </row>
    <row r="2358" spans="1:34" ht="12.75" customHeight="1">
      <c r="A2358" t="s">
        <v>50</v>
      </c>
      <c r="B2358" s="23">
        <v>41380</v>
      </c>
      <c r="C2358" t="s">
        <v>741</v>
      </c>
      <c r="E2358" s="62">
        <v>8</v>
      </c>
      <c r="F2358" s="4"/>
      <c r="G2358" s="5"/>
      <c r="H2358" s="22">
        <v>19</v>
      </c>
      <c r="I2358" s="126">
        <f>INDEX('TOL2008'!B:B,MATCH(A2358,'TOL2008'!A:A,0))</f>
        <v>17120</v>
      </c>
      <c r="J2358" s="126" t="str">
        <f>INDEX(Pääluokka!$H$2:$H$100,MATCH(VALUE(LEFT(Taulukko1[[#This Row],[TOL2008]],2)),Pääluokka!$G$2:$G$100,0))</f>
        <v>Teollisuus</v>
      </c>
      <c r="K2358" s="126" t="str">
        <f>INDEX(Pääluokka!$I$2:$I$100,MATCH(VALUE(LEFT(Taulukko1[[#This Row],[TOL2008]],2)),Pääluokka!$G$2:$G$100,0))</f>
        <v>Teollisuus (C-E)</v>
      </c>
      <c r="L2358" s="41" t="str">
        <f t="shared" si="360"/>
        <v>NA</v>
      </c>
      <c r="M2358" s="43">
        <f t="shared" si="361"/>
        <v>41380</v>
      </c>
      <c r="N2358" s="43">
        <f t="shared" si="362"/>
        <v>41431</v>
      </c>
      <c r="O2358" s="43">
        <f t="shared" si="363"/>
        <v>41365</v>
      </c>
      <c r="P2358" s="43">
        <f t="shared" si="364"/>
        <v>41426</v>
      </c>
      <c r="Q2358" s="41">
        <f t="shared" si="365"/>
        <v>2013</v>
      </c>
      <c r="R2358" s="41">
        <f t="shared" si="366"/>
        <v>2013</v>
      </c>
      <c r="S2358" s="43" t="str">
        <f>YEAR(Taulukko1[[#This Row],[Alku KK]])&amp;"Q"&amp;ROUNDDOWN((MONTH(Taulukko1[[#This Row],[Alku KK]])-1)/3+1,0)</f>
        <v>2013Q2</v>
      </c>
      <c r="T2358" s="43" t="str">
        <f>YEAR(Taulukko1[[#This Row],[Loppu KK]])&amp;"Q"&amp;ROUNDDOWN((MONTH(Taulukko1[[#This Row],[Loppu KK]])-1)/3+1,0)</f>
        <v>2013Q2</v>
      </c>
      <c r="U2358" s="66">
        <f>IF(COUNT(Taulukko1[[#This Row],[Neuvottelujen alaiset ]])=1,Taulukko1[[#This Row],[Neuvottelujen alaiset ]],Taulukko1[[#This Row],[Vähennystarve]])</f>
        <v>19</v>
      </c>
      <c r="V2358" s="44">
        <f t="shared" si="367"/>
        <v>0.42105263157894735</v>
      </c>
      <c r="W2358" s="44" t="str">
        <f t="shared" si="368"/>
        <v>NA</v>
      </c>
      <c r="X2358" s="44" t="str">
        <f t="shared" si="369"/>
        <v>NA</v>
      </c>
      <c r="Y2358" s="90" t="b">
        <f>AND(MONTH(Taulukko1[[#This Row],[Alku PVM]] )=6,DAY(Taulukko1[[#This Row],[Alku PVM]] )&gt;19)</f>
        <v>0</v>
      </c>
      <c r="Z2358" s="90" t="b">
        <f>AND(MONTH(Taulukko1[[#This Row],[Loppu PVM]] )=6,DAY(Taulukko1[[#This Row],[Loppu PVM]] )&gt;19)</f>
        <v>0</v>
      </c>
      <c r="AA2358" s="90" t="b">
        <f>OR(MONTH(Taulukko1[[#This Row],[Alku PVM]] )&lt;=5,AND(MONTH(Taulukko1[[#This Row],[Alku PVM]] )=6,DAY(Taulukko1[[#This Row],[Alku PVM]] )&lt;20))</f>
        <v>1</v>
      </c>
      <c r="AB2358" s="90" t="b">
        <f>OR(MONTH(Taulukko1[[#This Row],[Loppu PVM]])&lt;=5,AND(MONTH(Taulukko1[[#This Row],[Loppu PVM]] )=6,DAY(Taulukko1[[#This Row],[Loppu PVM]])&lt;20))</f>
        <v>1</v>
      </c>
      <c r="AC2358" s="90" t="b">
        <f>OR(MONTH(Taulukko1[[#This Row],[Alku PVM]] )&lt;=3,AND(MONTH(Taulukko1[[#This Row],[Alku PVM]] )=3))</f>
        <v>0</v>
      </c>
      <c r="AD2358" s="90" t="b">
        <f>OR(MONTH(Taulukko1[[#This Row],[Loppu PVM]] )&lt;=3,AND(MONTH(Taulukko1[[#This Row],[Loppu PVM]] )=3))</f>
        <v>0</v>
      </c>
      <c r="AE2358" s="90" t="b">
        <f>OR(MONTH(Taulukko1[[#This Row],[Alku PVM]] )&lt;=9,AND(MONTH(Taulukko1[[#This Row],[Alku PVM]] )=9))</f>
        <v>1</v>
      </c>
      <c r="AF2358" s="90" t="b">
        <f>OR(MONTH(Taulukko1[[#This Row],[Loppu PVM]])&lt;=9,AND(MONTH(Taulukko1[[#This Row],[Loppu PVM]] )=9))</f>
        <v>1</v>
      </c>
      <c r="AG2358" s="90" t="b">
        <f>OR(MONTH(Taulukko1[[#This Row],[Alku PVM]] )&lt;=6,AND(MONTH(Taulukko1[[#This Row],[Alku PVM]] )=6))</f>
        <v>1</v>
      </c>
      <c r="AH2358" s="90" t="b">
        <f>OR(MONTH(Taulukko1[[#This Row],[Loppu PVM]])&lt;=6,AND(MONTH(Taulukko1[[#This Row],[Loppu PVM]] )=6))</f>
        <v>1</v>
      </c>
    </row>
    <row r="2359" spans="1:34" ht="12.75" customHeight="1">
      <c r="A2359" t="s">
        <v>1345</v>
      </c>
      <c r="B2359" s="23">
        <v>41381</v>
      </c>
      <c r="C2359" t="s">
        <v>1344</v>
      </c>
      <c r="E2359" s="62">
        <v>20</v>
      </c>
      <c r="F2359" s="4">
        <v>41425</v>
      </c>
      <c r="G2359" s="5">
        <v>20</v>
      </c>
      <c r="H2359" s="22">
        <v>20</v>
      </c>
      <c r="I2359" s="126">
        <f>INDEX('TOL2008'!B:B,MATCH(A2359,'TOL2008'!A:A,0))</f>
        <v>18110</v>
      </c>
      <c r="J2359" s="126" t="str">
        <f>INDEX(Pääluokka!$H$2:$H$100,MATCH(VALUE(LEFT(Taulukko1[[#This Row],[TOL2008]],2)),Pääluokka!$G$2:$G$100,0))</f>
        <v>Teollisuus</v>
      </c>
      <c r="K2359" s="126" t="str">
        <f>INDEX(Pääluokka!$I$2:$I$100,MATCH(VALUE(LEFT(Taulukko1[[#This Row],[TOL2008]],2)),Pääluokka!$G$2:$G$100,0))</f>
        <v>Teollisuus (C-E)</v>
      </c>
      <c r="L2359" s="41">
        <f t="shared" si="360"/>
        <v>44</v>
      </c>
      <c r="M2359" s="43">
        <f t="shared" si="361"/>
        <v>41381</v>
      </c>
      <c r="N2359" s="43">
        <f t="shared" si="362"/>
        <v>41425</v>
      </c>
      <c r="O2359" s="43">
        <f t="shared" si="363"/>
        <v>41365</v>
      </c>
      <c r="P2359" s="43">
        <f t="shared" si="364"/>
        <v>41395</v>
      </c>
      <c r="Q2359" s="41">
        <f t="shared" si="365"/>
        <v>2013</v>
      </c>
      <c r="R2359" s="41">
        <f t="shared" si="366"/>
        <v>2013</v>
      </c>
      <c r="S2359" s="43" t="str">
        <f>YEAR(Taulukko1[[#This Row],[Alku KK]])&amp;"Q"&amp;ROUNDDOWN((MONTH(Taulukko1[[#This Row],[Alku KK]])-1)/3+1,0)</f>
        <v>2013Q2</v>
      </c>
      <c r="T2359" s="43" t="str">
        <f>YEAR(Taulukko1[[#This Row],[Loppu KK]])&amp;"Q"&amp;ROUNDDOWN((MONTH(Taulukko1[[#This Row],[Loppu KK]])-1)/3+1,0)</f>
        <v>2013Q2</v>
      </c>
      <c r="U2359" s="66">
        <f>IF(COUNT(Taulukko1[[#This Row],[Neuvottelujen alaiset ]])=1,Taulukko1[[#This Row],[Neuvottelujen alaiset ]],Taulukko1[[#This Row],[Vähennystarve]])</f>
        <v>20</v>
      </c>
      <c r="V2359" s="44">
        <f t="shared" si="367"/>
        <v>1</v>
      </c>
      <c r="W2359" s="44">
        <f t="shared" si="368"/>
        <v>1</v>
      </c>
      <c r="X2359" s="44">
        <f t="shared" si="369"/>
        <v>1</v>
      </c>
      <c r="Y2359" s="90" t="b">
        <f>AND(MONTH(Taulukko1[[#This Row],[Alku PVM]] )=6,DAY(Taulukko1[[#This Row],[Alku PVM]] )&gt;19)</f>
        <v>0</v>
      </c>
      <c r="Z2359" s="90" t="b">
        <f>AND(MONTH(Taulukko1[[#This Row],[Loppu PVM]] )=6,DAY(Taulukko1[[#This Row],[Loppu PVM]] )&gt;19)</f>
        <v>0</v>
      </c>
      <c r="AA2359" s="90" t="b">
        <f>OR(MONTH(Taulukko1[[#This Row],[Alku PVM]] )&lt;=5,AND(MONTH(Taulukko1[[#This Row],[Alku PVM]] )=6,DAY(Taulukko1[[#This Row],[Alku PVM]] )&lt;20))</f>
        <v>1</v>
      </c>
      <c r="AB2359" s="90" t="b">
        <f>OR(MONTH(Taulukko1[[#This Row],[Loppu PVM]])&lt;=5,AND(MONTH(Taulukko1[[#This Row],[Loppu PVM]] )=6,DAY(Taulukko1[[#This Row],[Loppu PVM]])&lt;20))</f>
        <v>1</v>
      </c>
      <c r="AC2359" s="90" t="b">
        <f>OR(MONTH(Taulukko1[[#This Row],[Alku PVM]] )&lt;=3,AND(MONTH(Taulukko1[[#This Row],[Alku PVM]] )=3))</f>
        <v>0</v>
      </c>
      <c r="AD2359" s="90" t="b">
        <f>OR(MONTH(Taulukko1[[#This Row],[Loppu PVM]] )&lt;=3,AND(MONTH(Taulukko1[[#This Row],[Loppu PVM]] )=3))</f>
        <v>0</v>
      </c>
      <c r="AE2359" s="90" t="b">
        <f>OR(MONTH(Taulukko1[[#This Row],[Alku PVM]] )&lt;=9,AND(MONTH(Taulukko1[[#This Row],[Alku PVM]] )=9))</f>
        <v>1</v>
      </c>
      <c r="AF2359" s="90" t="b">
        <f>OR(MONTH(Taulukko1[[#This Row],[Loppu PVM]])&lt;=9,AND(MONTH(Taulukko1[[#This Row],[Loppu PVM]] )=9))</f>
        <v>1</v>
      </c>
      <c r="AG2359" s="90" t="b">
        <f>OR(MONTH(Taulukko1[[#This Row],[Alku PVM]] )&lt;=6,AND(MONTH(Taulukko1[[#This Row],[Alku PVM]] )=6))</f>
        <v>1</v>
      </c>
      <c r="AH2359" s="90" t="b">
        <f>OR(MONTH(Taulukko1[[#This Row],[Loppu PVM]])&lt;=6,AND(MONTH(Taulukko1[[#This Row],[Loppu PVM]] )=6))</f>
        <v>1</v>
      </c>
    </row>
    <row r="2360" spans="1:34" ht="12.75" customHeight="1">
      <c r="A2360" s="21" t="s">
        <v>1096</v>
      </c>
      <c r="B2360" s="23">
        <v>41381</v>
      </c>
      <c r="C2360" s="21" t="s">
        <v>1095</v>
      </c>
      <c r="D2360" s="24"/>
      <c r="F2360" s="23"/>
      <c r="G2360" s="24"/>
      <c r="H2360" s="22">
        <v>100</v>
      </c>
      <c r="I2360" s="126">
        <f>INDEX('TOL2008'!B:B,MATCH(A2360,'TOL2008'!A:A,0))</f>
        <v>87201</v>
      </c>
      <c r="J2360" s="126" t="str">
        <f>INDEX(Pääluokka!$H$2:$H$100,MATCH(VALUE(LEFT(Taulukko1[[#This Row],[TOL2008]],2)),Pääluokka!$G$2:$G$100,0))</f>
        <v>Terveys- ja sosiaalipalvelut</v>
      </c>
      <c r="K2360" s="126" t="str">
        <f>INDEX(Pääluokka!$I$2:$I$100,MATCH(VALUE(LEFT(Taulukko1[[#This Row],[TOL2008]],2)),Pääluokka!$G$2:$G$100,0))</f>
        <v>Muut toimialat (O-Q, T-X)</v>
      </c>
      <c r="L2360" s="41" t="str">
        <f t="shared" si="360"/>
        <v>NA</v>
      </c>
      <c r="M2360" s="43">
        <f t="shared" si="361"/>
        <v>41381</v>
      </c>
      <c r="N2360" s="43">
        <f t="shared" si="362"/>
        <v>41432</v>
      </c>
      <c r="O2360" s="43">
        <f t="shared" si="363"/>
        <v>41365</v>
      </c>
      <c r="P2360" s="43">
        <f t="shared" si="364"/>
        <v>41426</v>
      </c>
      <c r="Q2360" s="41">
        <f t="shared" si="365"/>
        <v>2013</v>
      </c>
      <c r="R2360" s="41">
        <f t="shared" si="366"/>
        <v>2013</v>
      </c>
      <c r="S2360" s="43" t="str">
        <f>YEAR(Taulukko1[[#This Row],[Alku KK]])&amp;"Q"&amp;ROUNDDOWN((MONTH(Taulukko1[[#This Row],[Alku KK]])-1)/3+1,0)</f>
        <v>2013Q2</v>
      </c>
      <c r="T2360" s="43" t="str">
        <f>YEAR(Taulukko1[[#This Row],[Loppu KK]])&amp;"Q"&amp;ROUNDDOWN((MONTH(Taulukko1[[#This Row],[Loppu KK]])-1)/3+1,0)</f>
        <v>2013Q2</v>
      </c>
      <c r="U2360" s="66">
        <f>IF(COUNT(Taulukko1[[#This Row],[Neuvottelujen alaiset ]])=1,Taulukko1[[#This Row],[Neuvottelujen alaiset ]],Taulukko1[[#This Row],[Vähennystarve]])</f>
        <v>100</v>
      </c>
      <c r="V2360" s="44" t="str">
        <f t="shared" si="367"/>
        <v>NA</v>
      </c>
      <c r="W2360" s="44" t="str">
        <f t="shared" si="368"/>
        <v>NA</v>
      </c>
      <c r="X2360" s="44" t="str">
        <f t="shared" si="369"/>
        <v>NA</v>
      </c>
      <c r="Y2360" s="90" t="b">
        <f>AND(MONTH(Taulukko1[[#This Row],[Alku PVM]] )=6,DAY(Taulukko1[[#This Row],[Alku PVM]] )&gt;19)</f>
        <v>0</v>
      </c>
      <c r="Z2360" s="90" t="b">
        <f>AND(MONTH(Taulukko1[[#This Row],[Loppu PVM]] )=6,DAY(Taulukko1[[#This Row],[Loppu PVM]] )&gt;19)</f>
        <v>0</v>
      </c>
      <c r="AA2360" s="90" t="b">
        <f>OR(MONTH(Taulukko1[[#This Row],[Alku PVM]] )&lt;=5,AND(MONTH(Taulukko1[[#This Row],[Alku PVM]] )=6,DAY(Taulukko1[[#This Row],[Alku PVM]] )&lt;20))</f>
        <v>1</v>
      </c>
      <c r="AB2360" s="90" t="b">
        <f>OR(MONTH(Taulukko1[[#This Row],[Loppu PVM]])&lt;=5,AND(MONTH(Taulukko1[[#This Row],[Loppu PVM]] )=6,DAY(Taulukko1[[#This Row],[Loppu PVM]])&lt;20))</f>
        <v>1</v>
      </c>
      <c r="AC2360" s="90" t="b">
        <f>OR(MONTH(Taulukko1[[#This Row],[Alku PVM]] )&lt;=3,AND(MONTH(Taulukko1[[#This Row],[Alku PVM]] )=3))</f>
        <v>0</v>
      </c>
      <c r="AD2360" s="90" t="b">
        <f>OR(MONTH(Taulukko1[[#This Row],[Loppu PVM]] )&lt;=3,AND(MONTH(Taulukko1[[#This Row],[Loppu PVM]] )=3))</f>
        <v>0</v>
      </c>
      <c r="AE2360" s="90" t="b">
        <f>OR(MONTH(Taulukko1[[#This Row],[Alku PVM]] )&lt;=9,AND(MONTH(Taulukko1[[#This Row],[Alku PVM]] )=9))</f>
        <v>1</v>
      </c>
      <c r="AF2360" s="90" t="b">
        <f>OR(MONTH(Taulukko1[[#This Row],[Loppu PVM]])&lt;=9,AND(MONTH(Taulukko1[[#This Row],[Loppu PVM]] )=9))</f>
        <v>1</v>
      </c>
      <c r="AG2360" s="90" t="b">
        <f>OR(MONTH(Taulukko1[[#This Row],[Alku PVM]] )&lt;=6,AND(MONTH(Taulukko1[[#This Row],[Alku PVM]] )=6))</f>
        <v>1</v>
      </c>
      <c r="AH2360" s="90" t="b">
        <f>OR(MONTH(Taulukko1[[#This Row],[Loppu PVM]])&lt;=6,AND(MONTH(Taulukko1[[#This Row],[Loppu PVM]] )=6))</f>
        <v>1</v>
      </c>
    </row>
    <row r="2361" spans="1:34" ht="12.75" customHeight="1">
      <c r="A2361" t="s">
        <v>161</v>
      </c>
      <c r="B2361" s="23">
        <v>41381</v>
      </c>
      <c r="C2361" t="s">
        <v>143</v>
      </c>
      <c r="E2361" s="62">
        <v>70</v>
      </c>
      <c r="F2361" s="4">
        <v>41437</v>
      </c>
      <c r="G2361" s="5">
        <v>61</v>
      </c>
      <c r="H2361" s="22">
        <v>600</v>
      </c>
      <c r="I2361" s="126">
        <f>INDEX('TOL2008'!B:B,MATCH(A2361,'TOL2008'!A:A,0))</f>
        <v>94999</v>
      </c>
      <c r="J2361" s="126" t="str">
        <f>INDEX(Pääluokka!$H$2:$H$100,MATCH(VALUE(LEFT(Taulukko1[[#This Row],[TOL2008]],2)),Pääluokka!$G$2:$G$100,0))</f>
        <v>Muu palvelutoiminta</v>
      </c>
      <c r="K2361" s="126" t="str">
        <f>INDEX(Pääluokka!$I$2:$I$100,MATCH(VALUE(LEFT(Taulukko1[[#This Row],[TOL2008]],2)),Pääluokka!$G$2:$G$100,0))</f>
        <v>Palvelualat (G-N, R, S)</v>
      </c>
      <c r="L2361" s="41">
        <f t="shared" si="360"/>
        <v>56</v>
      </c>
      <c r="M2361" s="43">
        <f t="shared" si="361"/>
        <v>41381</v>
      </c>
      <c r="N2361" s="43">
        <f t="shared" si="362"/>
        <v>41437</v>
      </c>
      <c r="O2361" s="43">
        <f t="shared" si="363"/>
        <v>41365</v>
      </c>
      <c r="P2361" s="43">
        <f t="shared" si="364"/>
        <v>41426</v>
      </c>
      <c r="Q2361" s="41">
        <f t="shared" si="365"/>
        <v>2013</v>
      </c>
      <c r="R2361" s="41">
        <f t="shared" si="366"/>
        <v>2013</v>
      </c>
      <c r="S2361" s="43" t="str">
        <f>YEAR(Taulukko1[[#This Row],[Alku KK]])&amp;"Q"&amp;ROUNDDOWN((MONTH(Taulukko1[[#This Row],[Alku KK]])-1)/3+1,0)</f>
        <v>2013Q2</v>
      </c>
      <c r="T2361" s="43" t="str">
        <f>YEAR(Taulukko1[[#This Row],[Loppu KK]])&amp;"Q"&amp;ROUNDDOWN((MONTH(Taulukko1[[#This Row],[Loppu KK]])-1)/3+1,0)</f>
        <v>2013Q2</v>
      </c>
      <c r="U2361" s="66">
        <f>IF(COUNT(Taulukko1[[#This Row],[Neuvottelujen alaiset ]])=1,Taulukko1[[#This Row],[Neuvottelujen alaiset ]],Taulukko1[[#This Row],[Vähennystarve]])</f>
        <v>600</v>
      </c>
      <c r="V2361" s="44">
        <f t="shared" si="367"/>
        <v>0.11666666666666667</v>
      </c>
      <c r="W2361" s="44">
        <f t="shared" si="368"/>
        <v>0.10166666666666667</v>
      </c>
      <c r="X2361" s="44">
        <f t="shared" si="369"/>
        <v>0.87142857142857144</v>
      </c>
      <c r="Y2361" s="90" t="b">
        <f>AND(MONTH(Taulukko1[[#This Row],[Alku PVM]] )=6,DAY(Taulukko1[[#This Row],[Alku PVM]] )&gt;19)</f>
        <v>0</v>
      </c>
      <c r="Z2361" s="90" t="b">
        <f>AND(MONTH(Taulukko1[[#This Row],[Loppu PVM]] )=6,DAY(Taulukko1[[#This Row],[Loppu PVM]] )&gt;19)</f>
        <v>0</v>
      </c>
      <c r="AA2361" s="90" t="b">
        <f>OR(MONTH(Taulukko1[[#This Row],[Alku PVM]] )&lt;=5,AND(MONTH(Taulukko1[[#This Row],[Alku PVM]] )=6,DAY(Taulukko1[[#This Row],[Alku PVM]] )&lt;20))</f>
        <v>1</v>
      </c>
      <c r="AB2361" s="90" t="b">
        <f>OR(MONTH(Taulukko1[[#This Row],[Loppu PVM]])&lt;=5,AND(MONTH(Taulukko1[[#This Row],[Loppu PVM]] )=6,DAY(Taulukko1[[#This Row],[Loppu PVM]])&lt;20))</f>
        <v>1</v>
      </c>
      <c r="AC2361" s="90" t="b">
        <f>OR(MONTH(Taulukko1[[#This Row],[Alku PVM]] )&lt;=3,AND(MONTH(Taulukko1[[#This Row],[Alku PVM]] )=3))</f>
        <v>0</v>
      </c>
      <c r="AD2361" s="90" t="b">
        <f>OR(MONTH(Taulukko1[[#This Row],[Loppu PVM]] )&lt;=3,AND(MONTH(Taulukko1[[#This Row],[Loppu PVM]] )=3))</f>
        <v>0</v>
      </c>
      <c r="AE2361" s="90" t="b">
        <f>OR(MONTH(Taulukko1[[#This Row],[Alku PVM]] )&lt;=9,AND(MONTH(Taulukko1[[#This Row],[Alku PVM]] )=9))</f>
        <v>1</v>
      </c>
      <c r="AF2361" s="90" t="b">
        <f>OR(MONTH(Taulukko1[[#This Row],[Loppu PVM]])&lt;=9,AND(MONTH(Taulukko1[[#This Row],[Loppu PVM]] )=9))</f>
        <v>1</v>
      </c>
      <c r="AG2361" s="90" t="b">
        <f>OR(MONTH(Taulukko1[[#This Row],[Alku PVM]] )&lt;=6,AND(MONTH(Taulukko1[[#This Row],[Alku PVM]] )=6))</f>
        <v>1</v>
      </c>
      <c r="AH2361" s="90" t="b">
        <f>OR(MONTH(Taulukko1[[#This Row],[Loppu PVM]])&lt;=6,AND(MONTH(Taulukko1[[#This Row],[Loppu PVM]] )=6))</f>
        <v>1</v>
      </c>
    </row>
    <row r="2362" spans="1:34" ht="12.75" customHeight="1">
      <c r="A2362" t="s">
        <v>124</v>
      </c>
      <c r="B2362" s="23">
        <v>41383</v>
      </c>
      <c r="C2362" t="s">
        <v>791</v>
      </c>
      <c r="D2362" s="5">
        <v>10</v>
      </c>
      <c r="E2362" s="62">
        <v>10</v>
      </c>
      <c r="F2362" s="4"/>
      <c r="G2362" s="5"/>
      <c r="H2362" s="22">
        <v>50</v>
      </c>
      <c r="I2362" s="126">
        <f>INDEX('TOL2008'!B:B,MATCH(A2362,'TOL2008'!A:A,0))</f>
        <v>43342</v>
      </c>
      <c r="J2362" s="126" t="str">
        <f>INDEX(Pääluokka!$H$2:$H$100,MATCH(VALUE(LEFT(Taulukko1[[#This Row],[TOL2008]],2)),Pääluokka!$G$2:$G$100,0))</f>
        <v>Rakentaminen</v>
      </c>
      <c r="K2362" s="126" t="str">
        <f>INDEX(Pääluokka!$I$2:$I$100,MATCH(VALUE(LEFT(Taulukko1[[#This Row],[TOL2008]],2)),Pääluokka!$G$2:$G$100,0))</f>
        <v>Rakentaminen (F)</v>
      </c>
      <c r="L2362" s="41" t="str">
        <f t="shared" si="360"/>
        <v>NA</v>
      </c>
      <c r="M2362" s="43">
        <f t="shared" si="361"/>
        <v>41383</v>
      </c>
      <c r="N2362" s="43">
        <f t="shared" si="362"/>
        <v>41434</v>
      </c>
      <c r="O2362" s="43">
        <f t="shared" si="363"/>
        <v>41365</v>
      </c>
      <c r="P2362" s="43">
        <f t="shared" si="364"/>
        <v>41426</v>
      </c>
      <c r="Q2362" s="41">
        <f t="shared" si="365"/>
        <v>2013</v>
      </c>
      <c r="R2362" s="41">
        <f t="shared" si="366"/>
        <v>2013</v>
      </c>
      <c r="S2362" s="43" t="str">
        <f>YEAR(Taulukko1[[#This Row],[Alku KK]])&amp;"Q"&amp;ROUNDDOWN((MONTH(Taulukko1[[#This Row],[Alku KK]])-1)/3+1,0)</f>
        <v>2013Q2</v>
      </c>
      <c r="T2362" s="43" t="str">
        <f>YEAR(Taulukko1[[#This Row],[Loppu KK]])&amp;"Q"&amp;ROUNDDOWN((MONTH(Taulukko1[[#This Row],[Loppu KK]])-1)/3+1,0)</f>
        <v>2013Q2</v>
      </c>
      <c r="U2362" s="66">
        <f>IF(COUNT(Taulukko1[[#This Row],[Neuvottelujen alaiset ]])=1,Taulukko1[[#This Row],[Neuvottelujen alaiset ]],Taulukko1[[#This Row],[Vähennystarve]])</f>
        <v>50</v>
      </c>
      <c r="V2362" s="44">
        <f t="shared" si="367"/>
        <v>0.2</v>
      </c>
      <c r="W2362" s="44" t="str">
        <f t="shared" si="368"/>
        <v>NA</v>
      </c>
      <c r="X2362" s="44" t="str">
        <f t="shared" si="369"/>
        <v>NA</v>
      </c>
      <c r="Y2362" s="90" t="b">
        <f>AND(MONTH(Taulukko1[[#This Row],[Alku PVM]] )=6,DAY(Taulukko1[[#This Row],[Alku PVM]] )&gt;19)</f>
        <v>0</v>
      </c>
      <c r="Z2362" s="90" t="b">
        <f>AND(MONTH(Taulukko1[[#This Row],[Loppu PVM]] )=6,DAY(Taulukko1[[#This Row],[Loppu PVM]] )&gt;19)</f>
        <v>0</v>
      </c>
      <c r="AA2362" s="90" t="b">
        <f>OR(MONTH(Taulukko1[[#This Row],[Alku PVM]] )&lt;=5,AND(MONTH(Taulukko1[[#This Row],[Alku PVM]] )=6,DAY(Taulukko1[[#This Row],[Alku PVM]] )&lt;20))</f>
        <v>1</v>
      </c>
      <c r="AB2362" s="90" t="b">
        <f>OR(MONTH(Taulukko1[[#This Row],[Loppu PVM]])&lt;=5,AND(MONTH(Taulukko1[[#This Row],[Loppu PVM]] )=6,DAY(Taulukko1[[#This Row],[Loppu PVM]])&lt;20))</f>
        <v>1</v>
      </c>
      <c r="AC2362" s="90" t="b">
        <f>OR(MONTH(Taulukko1[[#This Row],[Alku PVM]] )&lt;=3,AND(MONTH(Taulukko1[[#This Row],[Alku PVM]] )=3))</f>
        <v>0</v>
      </c>
      <c r="AD2362" s="90" t="b">
        <f>OR(MONTH(Taulukko1[[#This Row],[Loppu PVM]] )&lt;=3,AND(MONTH(Taulukko1[[#This Row],[Loppu PVM]] )=3))</f>
        <v>0</v>
      </c>
      <c r="AE2362" s="90" t="b">
        <f>OR(MONTH(Taulukko1[[#This Row],[Alku PVM]] )&lt;=9,AND(MONTH(Taulukko1[[#This Row],[Alku PVM]] )=9))</f>
        <v>1</v>
      </c>
      <c r="AF2362" s="90" t="b">
        <f>OR(MONTH(Taulukko1[[#This Row],[Loppu PVM]])&lt;=9,AND(MONTH(Taulukko1[[#This Row],[Loppu PVM]] )=9))</f>
        <v>1</v>
      </c>
      <c r="AG2362" s="90" t="b">
        <f>OR(MONTH(Taulukko1[[#This Row],[Alku PVM]] )&lt;=6,AND(MONTH(Taulukko1[[#This Row],[Alku PVM]] )=6))</f>
        <v>1</v>
      </c>
      <c r="AH2362" s="90" t="b">
        <f>OR(MONTH(Taulukko1[[#This Row],[Loppu PVM]])&lt;=6,AND(MONTH(Taulukko1[[#This Row],[Loppu PVM]] )=6))</f>
        <v>1</v>
      </c>
    </row>
    <row r="2363" spans="1:34" ht="12.75" customHeight="1">
      <c r="A2363" s="21" t="s">
        <v>705</v>
      </c>
      <c r="B2363" s="23">
        <v>41386</v>
      </c>
      <c r="C2363" s="21" t="s">
        <v>706</v>
      </c>
      <c r="D2363" s="24">
        <v>40</v>
      </c>
      <c r="F2363" s="23">
        <v>41408</v>
      </c>
      <c r="G2363" s="24">
        <v>7</v>
      </c>
      <c r="H2363" s="22">
        <v>150</v>
      </c>
      <c r="I2363" s="126">
        <f>INDEX('TOL2008'!B:B,MATCH(A2363,'TOL2008'!A:A,0))</f>
        <v>71125</v>
      </c>
      <c r="J2363" s="126" t="str">
        <f>INDEX(Pääluokka!$H$2:$H$100,MATCH(VALUE(LEFT(Taulukko1[[#This Row],[TOL2008]],2)),Pääluokka!$G$2:$G$100,0))</f>
        <v>Ammatillinen, tieteellinen ja tekninen toiminta</v>
      </c>
      <c r="K2363" s="126" t="str">
        <f>INDEX(Pääluokka!$I$2:$I$100,MATCH(VALUE(LEFT(Taulukko1[[#This Row],[TOL2008]],2)),Pääluokka!$G$2:$G$100,0))</f>
        <v>Palvelualat (G-N, R, S)</v>
      </c>
      <c r="L2363" s="41">
        <f t="shared" si="360"/>
        <v>22</v>
      </c>
      <c r="M2363" s="43">
        <f t="shared" si="361"/>
        <v>41386</v>
      </c>
      <c r="N2363" s="43">
        <f t="shared" si="362"/>
        <v>41408</v>
      </c>
      <c r="O2363" s="43">
        <f t="shared" si="363"/>
        <v>41365</v>
      </c>
      <c r="P2363" s="43">
        <f t="shared" si="364"/>
        <v>41395</v>
      </c>
      <c r="Q2363" s="41">
        <f t="shared" si="365"/>
        <v>2013</v>
      </c>
      <c r="R2363" s="41">
        <f t="shared" si="366"/>
        <v>2013</v>
      </c>
      <c r="S2363" s="43" t="str">
        <f>YEAR(Taulukko1[[#This Row],[Alku KK]])&amp;"Q"&amp;ROUNDDOWN((MONTH(Taulukko1[[#This Row],[Alku KK]])-1)/3+1,0)</f>
        <v>2013Q2</v>
      </c>
      <c r="T2363" s="43" t="str">
        <f>YEAR(Taulukko1[[#This Row],[Loppu KK]])&amp;"Q"&amp;ROUNDDOWN((MONTH(Taulukko1[[#This Row],[Loppu KK]])-1)/3+1,0)</f>
        <v>2013Q2</v>
      </c>
      <c r="U2363" s="66">
        <f>IF(COUNT(Taulukko1[[#This Row],[Neuvottelujen alaiset ]])=1,Taulukko1[[#This Row],[Neuvottelujen alaiset ]],Taulukko1[[#This Row],[Vähennystarve]])</f>
        <v>150</v>
      </c>
      <c r="V2363" s="44" t="str">
        <f t="shared" si="367"/>
        <v>NA</v>
      </c>
      <c r="W2363" s="44">
        <f t="shared" si="368"/>
        <v>4.6666666666666669E-2</v>
      </c>
      <c r="X2363" s="44" t="str">
        <f t="shared" si="369"/>
        <v>NA</v>
      </c>
      <c r="Y2363" s="90" t="b">
        <f>AND(MONTH(Taulukko1[[#This Row],[Alku PVM]] )=6,DAY(Taulukko1[[#This Row],[Alku PVM]] )&gt;19)</f>
        <v>0</v>
      </c>
      <c r="Z2363" s="90" t="b">
        <f>AND(MONTH(Taulukko1[[#This Row],[Loppu PVM]] )=6,DAY(Taulukko1[[#This Row],[Loppu PVM]] )&gt;19)</f>
        <v>0</v>
      </c>
      <c r="AA2363" s="90" t="b">
        <f>OR(MONTH(Taulukko1[[#This Row],[Alku PVM]] )&lt;=5,AND(MONTH(Taulukko1[[#This Row],[Alku PVM]] )=6,DAY(Taulukko1[[#This Row],[Alku PVM]] )&lt;20))</f>
        <v>1</v>
      </c>
      <c r="AB2363" s="90" t="b">
        <f>OR(MONTH(Taulukko1[[#This Row],[Loppu PVM]])&lt;=5,AND(MONTH(Taulukko1[[#This Row],[Loppu PVM]] )=6,DAY(Taulukko1[[#This Row],[Loppu PVM]])&lt;20))</f>
        <v>1</v>
      </c>
      <c r="AC2363" s="90" t="b">
        <f>OR(MONTH(Taulukko1[[#This Row],[Alku PVM]] )&lt;=3,AND(MONTH(Taulukko1[[#This Row],[Alku PVM]] )=3))</f>
        <v>0</v>
      </c>
      <c r="AD2363" s="90" t="b">
        <f>OR(MONTH(Taulukko1[[#This Row],[Loppu PVM]] )&lt;=3,AND(MONTH(Taulukko1[[#This Row],[Loppu PVM]] )=3))</f>
        <v>0</v>
      </c>
      <c r="AE2363" s="90" t="b">
        <f>OR(MONTH(Taulukko1[[#This Row],[Alku PVM]] )&lt;=9,AND(MONTH(Taulukko1[[#This Row],[Alku PVM]] )=9))</f>
        <v>1</v>
      </c>
      <c r="AF2363" s="90" t="b">
        <f>OR(MONTH(Taulukko1[[#This Row],[Loppu PVM]])&lt;=9,AND(MONTH(Taulukko1[[#This Row],[Loppu PVM]] )=9))</f>
        <v>1</v>
      </c>
      <c r="AG2363" s="90" t="b">
        <f>OR(MONTH(Taulukko1[[#This Row],[Alku PVM]] )&lt;=6,AND(MONTH(Taulukko1[[#This Row],[Alku PVM]] )=6))</f>
        <v>1</v>
      </c>
      <c r="AH2363" s="90" t="b">
        <f>OR(MONTH(Taulukko1[[#This Row],[Loppu PVM]])&lt;=6,AND(MONTH(Taulukko1[[#This Row],[Loppu PVM]] )=6))</f>
        <v>1</v>
      </c>
    </row>
    <row r="2364" spans="1:34" ht="12.75" customHeight="1">
      <c r="A2364" s="21" t="s">
        <v>1166</v>
      </c>
      <c r="B2364" s="23">
        <v>41387</v>
      </c>
      <c r="C2364" s="21" t="s">
        <v>1165</v>
      </c>
      <c r="D2364" s="24"/>
      <c r="E2364" s="62">
        <v>25</v>
      </c>
      <c r="F2364" s="23">
        <v>41436</v>
      </c>
      <c r="G2364" s="24">
        <v>11</v>
      </c>
      <c r="H2364" s="22">
        <v>181</v>
      </c>
      <c r="I2364" s="126">
        <f>INDEX('TOL2008'!B:B,MATCH(A2364,'TOL2008'!A:A,0))</f>
        <v>58130</v>
      </c>
      <c r="J2364" s="126" t="str">
        <f>INDEX(Pääluokka!$H$2:$H$100,MATCH(VALUE(LEFT(Taulukko1[[#This Row],[TOL2008]],2)),Pääluokka!$G$2:$G$100,0))</f>
        <v>Informaatio ja viestintä</v>
      </c>
      <c r="K2364" s="126" t="str">
        <f>INDEX(Pääluokka!$I$2:$I$100,MATCH(VALUE(LEFT(Taulukko1[[#This Row],[TOL2008]],2)),Pääluokka!$G$2:$G$100,0))</f>
        <v>Palvelualat (G-N, R, S)</v>
      </c>
      <c r="L2364" s="41">
        <f t="shared" si="360"/>
        <v>49</v>
      </c>
      <c r="M2364" s="43">
        <f t="shared" si="361"/>
        <v>41387</v>
      </c>
      <c r="N2364" s="43">
        <f t="shared" si="362"/>
        <v>41436</v>
      </c>
      <c r="O2364" s="43">
        <f t="shared" si="363"/>
        <v>41365</v>
      </c>
      <c r="P2364" s="43">
        <f t="shared" si="364"/>
        <v>41426</v>
      </c>
      <c r="Q2364" s="41">
        <f t="shared" si="365"/>
        <v>2013</v>
      </c>
      <c r="R2364" s="41">
        <f t="shared" si="366"/>
        <v>2013</v>
      </c>
      <c r="S2364" s="43" t="str">
        <f>YEAR(Taulukko1[[#This Row],[Alku KK]])&amp;"Q"&amp;ROUNDDOWN((MONTH(Taulukko1[[#This Row],[Alku KK]])-1)/3+1,0)</f>
        <v>2013Q2</v>
      </c>
      <c r="T2364" s="43" t="str">
        <f>YEAR(Taulukko1[[#This Row],[Loppu KK]])&amp;"Q"&amp;ROUNDDOWN((MONTH(Taulukko1[[#This Row],[Loppu KK]])-1)/3+1,0)</f>
        <v>2013Q2</v>
      </c>
      <c r="U2364" s="66">
        <f>IF(COUNT(Taulukko1[[#This Row],[Neuvottelujen alaiset ]])=1,Taulukko1[[#This Row],[Neuvottelujen alaiset ]],Taulukko1[[#This Row],[Vähennystarve]])</f>
        <v>181</v>
      </c>
      <c r="V2364" s="44">
        <f t="shared" si="367"/>
        <v>0.13812154696132597</v>
      </c>
      <c r="W2364" s="44">
        <f t="shared" si="368"/>
        <v>6.0773480662983423E-2</v>
      </c>
      <c r="X2364" s="44">
        <f t="shared" si="369"/>
        <v>0.44</v>
      </c>
      <c r="Y2364" s="90" t="b">
        <f>AND(MONTH(Taulukko1[[#This Row],[Alku PVM]] )=6,DAY(Taulukko1[[#This Row],[Alku PVM]] )&gt;19)</f>
        <v>0</v>
      </c>
      <c r="Z2364" s="90" t="b">
        <f>AND(MONTH(Taulukko1[[#This Row],[Loppu PVM]] )=6,DAY(Taulukko1[[#This Row],[Loppu PVM]] )&gt;19)</f>
        <v>0</v>
      </c>
      <c r="AA2364" s="90" t="b">
        <f>OR(MONTH(Taulukko1[[#This Row],[Alku PVM]] )&lt;=5,AND(MONTH(Taulukko1[[#This Row],[Alku PVM]] )=6,DAY(Taulukko1[[#This Row],[Alku PVM]] )&lt;20))</f>
        <v>1</v>
      </c>
      <c r="AB2364" s="90" t="b">
        <f>OR(MONTH(Taulukko1[[#This Row],[Loppu PVM]])&lt;=5,AND(MONTH(Taulukko1[[#This Row],[Loppu PVM]] )=6,DAY(Taulukko1[[#This Row],[Loppu PVM]])&lt;20))</f>
        <v>1</v>
      </c>
      <c r="AC2364" s="90" t="b">
        <f>OR(MONTH(Taulukko1[[#This Row],[Alku PVM]] )&lt;=3,AND(MONTH(Taulukko1[[#This Row],[Alku PVM]] )=3))</f>
        <v>0</v>
      </c>
      <c r="AD2364" s="90" t="b">
        <f>OR(MONTH(Taulukko1[[#This Row],[Loppu PVM]] )&lt;=3,AND(MONTH(Taulukko1[[#This Row],[Loppu PVM]] )=3))</f>
        <v>0</v>
      </c>
      <c r="AE2364" s="90" t="b">
        <f>OR(MONTH(Taulukko1[[#This Row],[Alku PVM]] )&lt;=9,AND(MONTH(Taulukko1[[#This Row],[Alku PVM]] )=9))</f>
        <v>1</v>
      </c>
      <c r="AF2364" s="90" t="b">
        <f>OR(MONTH(Taulukko1[[#This Row],[Loppu PVM]])&lt;=9,AND(MONTH(Taulukko1[[#This Row],[Loppu PVM]] )=9))</f>
        <v>1</v>
      </c>
      <c r="AG2364" s="90" t="b">
        <f>OR(MONTH(Taulukko1[[#This Row],[Alku PVM]] )&lt;=6,AND(MONTH(Taulukko1[[#This Row],[Alku PVM]] )=6))</f>
        <v>1</v>
      </c>
      <c r="AH2364" s="90" t="b">
        <f>OR(MONTH(Taulukko1[[#This Row],[Loppu PVM]])&lt;=6,AND(MONTH(Taulukko1[[#This Row],[Loppu PVM]] )=6))</f>
        <v>1</v>
      </c>
    </row>
    <row r="2365" spans="1:34" ht="12.75" customHeight="1">
      <c r="A2365" t="s">
        <v>1106</v>
      </c>
      <c r="B2365" s="23">
        <v>41387</v>
      </c>
      <c r="C2365" t="s">
        <v>1107</v>
      </c>
      <c r="E2365" s="62">
        <v>60</v>
      </c>
      <c r="F2365" s="4">
        <v>41437</v>
      </c>
      <c r="G2365" s="5">
        <v>60</v>
      </c>
      <c r="H2365" s="22">
        <v>80</v>
      </c>
      <c r="I2365" s="126">
        <f>INDEX('TOL2008'!B:B,MATCH(A2365,'TOL2008'!A:A,0))</f>
        <v>20590</v>
      </c>
      <c r="J2365" s="126" t="str">
        <f>INDEX(Pääluokka!$H$2:$H$100,MATCH(VALUE(LEFT(Taulukko1[[#This Row],[TOL2008]],2)),Pääluokka!$G$2:$G$100,0))</f>
        <v>Teollisuus</v>
      </c>
      <c r="K2365" s="126" t="str">
        <f>INDEX(Pääluokka!$I$2:$I$100,MATCH(VALUE(LEFT(Taulukko1[[#This Row],[TOL2008]],2)),Pääluokka!$G$2:$G$100,0))</f>
        <v>Teollisuus (C-E)</v>
      </c>
      <c r="L2365" s="41">
        <f t="shared" si="360"/>
        <v>50</v>
      </c>
      <c r="M2365" s="43">
        <f t="shared" si="361"/>
        <v>41387</v>
      </c>
      <c r="N2365" s="43">
        <f t="shared" si="362"/>
        <v>41437</v>
      </c>
      <c r="O2365" s="43">
        <f t="shared" si="363"/>
        <v>41365</v>
      </c>
      <c r="P2365" s="43">
        <f t="shared" si="364"/>
        <v>41426</v>
      </c>
      <c r="Q2365" s="41">
        <f t="shared" si="365"/>
        <v>2013</v>
      </c>
      <c r="R2365" s="41">
        <f t="shared" si="366"/>
        <v>2013</v>
      </c>
      <c r="S2365" s="43" t="str">
        <f>YEAR(Taulukko1[[#This Row],[Alku KK]])&amp;"Q"&amp;ROUNDDOWN((MONTH(Taulukko1[[#This Row],[Alku KK]])-1)/3+1,0)</f>
        <v>2013Q2</v>
      </c>
      <c r="T2365" s="43" t="str">
        <f>YEAR(Taulukko1[[#This Row],[Loppu KK]])&amp;"Q"&amp;ROUNDDOWN((MONTH(Taulukko1[[#This Row],[Loppu KK]])-1)/3+1,0)</f>
        <v>2013Q2</v>
      </c>
      <c r="U2365" s="66">
        <f>IF(COUNT(Taulukko1[[#This Row],[Neuvottelujen alaiset ]])=1,Taulukko1[[#This Row],[Neuvottelujen alaiset ]],Taulukko1[[#This Row],[Vähennystarve]])</f>
        <v>80</v>
      </c>
      <c r="V2365" s="44">
        <f t="shared" si="367"/>
        <v>0.75</v>
      </c>
      <c r="W2365" s="44">
        <f t="shared" si="368"/>
        <v>0.75</v>
      </c>
      <c r="X2365" s="44">
        <f t="shared" si="369"/>
        <v>1</v>
      </c>
      <c r="Y2365" s="90" t="b">
        <f>AND(MONTH(Taulukko1[[#This Row],[Alku PVM]] )=6,DAY(Taulukko1[[#This Row],[Alku PVM]] )&gt;19)</f>
        <v>0</v>
      </c>
      <c r="Z2365" s="90" t="b">
        <f>AND(MONTH(Taulukko1[[#This Row],[Loppu PVM]] )=6,DAY(Taulukko1[[#This Row],[Loppu PVM]] )&gt;19)</f>
        <v>0</v>
      </c>
      <c r="AA2365" s="90" t="b">
        <f>OR(MONTH(Taulukko1[[#This Row],[Alku PVM]] )&lt;=5,AND(MONTH(Taulukko1[[#This Row],[Alku PVM]] )=6,DAY(Taulukko1[[#This Row],[Alku PVM]] )&lt;20))</f>
        <v>1</v>
      </c>
      <c r="AB2365" s="90" t="b">
        <f>OR(MONTH(Taulukko1[[#This Row],[Loppu PVM]])&lt;=5,AND(MONTH(Taulukko1[[#This Row],[Loppu PVM]] )=6,DAY(Taulukko1[[#This Row],[Loppu PVM]])&lt;20))</f>
        <v>1</v>
      </c>
      <c r="AC2365" s="90" t="b">
        <f>OR(MONTH(Taulukko1[[#This Row],[Alku PVM]] )&lt;=3,AND(MONTH(Taulukko1[[#This Row],[Alku PVM]] )=3))</f>
        <v>0</v>
      </c>
      <c r="AD2365" s="90" t="b">
        <f>OR(MONTH(Taulukko1[[#This Row],[Loppu PVM]] )&lt;=3,AND(MONTH(Taulukko1[[#This Row],[Loppu PVM]] )=3))</f>
        <v>0</v>
      </c>
      <c r="AE2365" s="90" t="b">
        <f>OR(MONTH(Taulukko1[[#This Row],[Alku PVM]] )&lt;=9,AND(MONTH(Taulukko1[[#This Row],[Alku PVM]] )=9))</f>
        <v>1</v>
      </c>
      <c r="AF2365" s="90" t="b">
        <f>OR(MONTH(Taulukko1[[#This Row],[Loppu PVM]])&lt;=9,AND(MONTH(Taulukko1[[#This Row],[Loppu PVM]] )=9))</f>
        <v>1</v>
      </c>
      <c r="AG2365" s="90" t="b">
        <f>OR(MONTH(Taulukko1[[#This Row],[Alku PVM]] )&lt;=6,AND(MONTH(Taulukko1[[#This Row],[Alku PVM]] )=6))</f>
        <v>1</v>
      </c>
      <c r="AH2365" s="90" t="b">
        <f>OR(MONTH(Taulukko1[[#This Row],[Loppu PVM]])&lt;=6,AND(MONTH(Taulukko1[[#This Row],[Loppu PVM]] )=6))</f>
        <v>1</v>
      </c>
    </row>
    <row r="2366" spans="1:34" ht="12.75" customHeight="1">
      <c r="A2366" t="s">
        <v>351</v>
      </c>
      <c r="B2366" s="23">
        <v>41387</v>
      </c>
      <c r="C2366" t="s">
        <v>1016</v>
      </c>
      <c r="D2366" s="24"/>
      <c r="E2366" s="62">
        <v>175</v>
      </c>
      <c r="F2366" s="4">
        <v>41442</v>
      </c>
      <c r="G2366" s="24">
        <v>120</v>
      </c>
      <c r="H2366" s="22">
        <v>175</v>
      </c>
      <c r="I2366" s="126">
        <f>INDEX('TOL2008'!B:B,MATCH(A2366,'TOL2008'!A:A,0))</f>
        <v>28950</v>
      </c>
      <c r="J2366" s="126" t="str">
        <f>INDEX(Pääluokka!$H$2:$H$100,MATCH(VALUE(LEFT(Taulukko1[[#This Row],[TOL2008]],2)),Pääluokka!$G$2:$G$100,0))</f>
        <v>Teollisuus</v>
      </c>
      <c r="K2366" s="126" t="str">
        <f>INDEX(Pääluokka!$I$2:$I$100,MATCH(VALUE(LEFT(Taulukko1[[#This Row],[TOL2008]],2)),Pääluokka!$G$2:$G$100,0))</f>
        <v>Teollisuus (C-E)</v>
      </c>
      <c r="L2366" s="41">
        <f t="shared" si="360"/>
        <v>55</v>
      </c>
      <c r="M2366" s="43">
        <f t="shared" si="361"/>
        <v>41387</v>
      </c>
      <c r="N2366" s="43">
        <f t="shared" si="362"/>
        <v>41442</v>
      </c>
      <c r="O2366" s="43">
        <f t="shared" si="363"/>
        <v>41365</v>
      </c>
      <c r="P2366" s="43">
        <f t="shared" si="364"/>
        <v>41426</v>
      </c>
      <c r="Q2366" s="41">
        <f t="shared" si="365"/>
        <v>2013</v>
      </c>
      <c r="R2366" s="41">
        <f t="shared" si="366"/>
        <v>2013</v>
      </c>
      <c r="S2366" s="43" t="str">
        <f>YEAR(Taulukko1[[#This Row],[Alku KK]])&amp;"Q"&amp;ROUNDDOWN((MONTH(Taulukko1[[#This Row],[Alku KK]])-1)/3+1,0)</f>
        <v>2013Q2</v>
      </c>
      <c r="T2366" s="43" t="str">
        <f>YEAR(Taulukko1[[#This Row],[Loppu KK]])&amp;"Q"&amp;ROUNDDOWN((MONTH(Taulukko1[[#This Row],[Loppu KK]])-1)/3+1,0)</f>
        <v>2013Q2</v>
      </c>
      <c r="U2366" s="66">
        <f>IF(COUNT(Taulukko1[[#This Row],[Neuvottelujen alaiset ]])=1,Taulukko1[[#This Row],[Neuvottelujen alaiset ]],Taulukko1[[#This Row],[Vähennystarve]])</f>
        <v>175</v>
      </c>
      <c r="V2366" s="44">
        <f t="shared" si="367"/>
        <v>1</v>
      </c>
      <c r="W2366" s="44">
        <f t="shared" si="368"/>
        <v>0.68571428571428572</v>
      </c>
      <c r="X2366" s="44">
        <f t="shared" si="369"/>
        <v>0.68571428571428572</v>
      </c>
      <c r="Y2366" s="90" t="b">
        <f>AND(MONTH(Taulukko1[[#This Row],[Alku PVM]] )=6,DAY(Taulukko1[[#This Row],[Alku PVM]] )&gt;19)</f>
        <v>0</v>
      </c>
      <c r="Z2366" s="90" t="b">
        <f>AND(MONTH(Taulukko1[[#This Row],[Loppu PVM]] )=6,DAY(Taulukko1[[#This Row],[Loppu PVM]] )&gt;19)</f>
        <v>0</v>
      </c>
      <c r="AA2366" s="90" t="b">
        <f>OR(MONTH(Taulukko1[[#This Row],[Alku PVM]] )&lt;=5,AND(MONTH(Taulukko1[[#This Row],[Alku PVM]] )=6,DAY(Taulukko1[[#This Row],[Alku PVM]] )&lt;20))</f>
        <v>1</v>
      </c>
      <c r="AB2366" s="90" t="b">
        <f>OR(MONTH(Taulukko1[[#This Row],[Loppu PVM]])&lt;=5,AND(MONTH(Taulukko1[[#This Row],[Loppu PVM]] )=6,DAY(Taulukko1[[#This Row],[Loppu PVM]])&lt;20))</f>
        <v>1</v>
      </c>
      <c r="AC2366" s="90" t="b">
        <f>OR(MONTH(Taulukko1[[#This Row],[Alku PVM]] )&lt;=3,AND(MONTH(Taulukko1[[#This Row],[Alku PVM]] )=3))</f>
        <v>0</v>
      </c>
      <c r="AD2366" s="90" t="b">
        <f>OR(MONTH(Taulukko1[[#This Row],[Loppu PVM]] )&lt;=3,AND(MONTH(Taulukko1[[#This Row],[Loppu PVM]] )=3))</f>
        <v>0</v>
      </c>
      <c r="AE2366" s="90" t="b">
        <f>OR(MONTH(Taulukko1[[#This Row],[Alku PVM]] )&lt;=9,AND(MONTH(Taulukko1[[#This Row],[Alku PVM]] )=9))</f>
        <v>1</v>
      </c>
      <c r="AF2366" s="90" t="b">
        <f>OR(MONTH(Taulukko1[[#This Row],[Loppu PVM]])&lt;=9,AND(MONTH(Taulukko1[[#This Row],[Loppu PVM]] )=9))</f>
        <v>1</v>
      </c>
      <c r="AG2366" s="90" t="b">
        <f>OR(MONTH(Taulukko1[[#This Row],[Alku PVM]] )&lt;=6,AND(MONTH(Taulukko1[[#This Row],[Alku PVM]] )=6))</f>
        <v>1</v>
      </c>
      <c r="AH2366" s="90" t="b">
        <f>OR(MONTH(Taulukko1[[#This Row],[Loppu PVM]])&lt;=6,AND(MONTH(Taulukko1[[#This Row],[Loppu PVM]] )=6))</f>
        <v>1</v>
      </c>
    </row>
    <row r="2367" spans="1:34" ht="12.75" customHeight="1">
      <c r="A2367" s="21" t="s">
        <v>787</v>
      </c>
      <c r="B2367" s="23">
        <v>41387</v>
      </c>
      <c r="C2367" s="21" t="s">
        <v>786</v>
      </c>
      <c r="D2367" s="24"/>
      <c r="E2367" s="62">
        <v>290</v>
      </c>
      <c r="F2367" s="23">
        <v>41443</v>
      </c>
      <c r="G2367" s="24">
        <v>172</v>
      </c>
      <c r="H2367" s="22">
        <v>450</v>
      </c>
      <c r="I2367" s="126">
        <f>INDEX('TOL2008'!B:B,MATCH(A2367,'TOL2008'!A:A,0))</f>
        <v>70220</v>
      </c>
      <c r="J2367" s="126" t="str">
        <f>INDEX(Pääluokka!$H$2:$H$100,MATCH(VALUE(LEFT(Taulukko1[[#This Row],[TOL2008]],2)),Pääluokka!$G$2:$G$100,0))</f>
        <v>Ammatillinen, tieteellinen ja tekninen toiminta</v>
      </c>
      <c r="K2367" s="126" t="str">
        <f>INDEX(Pääluokka!$I$2:$I$100,MATCH(VALUE(LEFT(Taulukko1[[#This Row],[TOL2008]],2)),Pääluokka!$G$2:$G$100,0))</f>
        <v>Palvelualat (G-N, R, S)</v>
      </c>
      <c r="L2367" s="41">
        <f t="shared" si="360"/>
        <v>56</v>
      </c>
      <c r="M2367" s="43">
        <f t="shared" si="361"/>
        <v>41387</v>
      </c>
      <c r="N2367" s="43">
        <f t="shared" si="362"/>
        <v>41443</v>
      </c>
      <c r="O2367" s="43">
        <f t="shared" si="363"/>
        <v>41365</v>
      </c>
      <c r="P2367" s="43">
        <f t="shared" si="364"/>
        <v>41426</v>
      </c>
      <c r="Q2367" s="41">
        <f t="shared" si="365"/>
        <v>2013</v>
      </c>
      <c r="R2367" s="41">
        <f t="shared" si="366"/>
        <v>2013</v>
      </c>
      <c r="S2367" s="43" t="str">
        <f>YEAR(Taulukko1[[#This Row],[Alku KK]])&amp;"Q"&amp;ROUNDDOWN((MONTH(Taulukko1[[#This Row],[Alku KK]])-1)/3+1,0)</f>
        <v>2013Q2</v>
      </c>
      <c r="T2367" s="43" t="str">
        <f>YEAR(Taulukko1[[#This Row],[Loppu KK]])&amp;"Q"&amp;ROUNDDOWN((MONTH(Taulukko1[[#This Row],[Loppu KK]])-1)/3+1,0)</f>
        <v>2013Q2</v>
      </c>
      <c r="U2367" s="66">
        <f>IF(COUNT(Taulukko1[[#This Row],[Neuvottelujen alaiset ]])=1,Taulukko1[[#This Row],[Neuvottelujen alaiset ]],Taulukko1[[#This Row],[Vähennystarve]])</f>
        <v>450</v>
      </c>
      <c r="V2367" s="44">
        <f t="shared" si="367"/>
        <v>0.64444444444444449</v>
      </c>
      <c r="W2367" s="44">
        <f t="shared" si="368"/>
        <v>0.38222222222222224</v>
      </c>
      <c r="X2367" s="44">
        <f t="shared" si="369"/>
        <v>0.59310344827586203</v>
      </c>
      <c r="Y2367" s="90" t="b">
        <f>AND(MONTH(Taulukko1[[#This Row],[Alku PVM]] )=6,DAY(Taulukko1[[#This Row],[Alku PVM]] )&gt;19)</f>
        <v>0</v>
      </c>
      <c r="Z2367" s="90" t="b">
        <f>AND(MONTH(Taulukko1[[#This Row],[Loppu PVM]] )=6,DAY(Taulukko1[[#This Row],[Loppu PVM]] )&gt;19)</f>
        <v>0</v>
      </c>
      <c r="AA2367" s="90" t="b">
        <f>OR(MONTH(Taulukko1[[#This Row],[Alku PVM]] )&lt;=5,AND(MONTH(Taulukko1[[#This Row],[Alku PVM]] )=6,DAY(Taulukko1[[#This Row],[Alku PVM]] )&lt;20))</f>
        <v>1</v>
      </c>
      <c r="AB2367" s="90" t="b">
        <f>OR(MONTH(Taulukko1[[#This Row],[Loppu PVM]])&lt;=5,AND(MONTH(Taulukko1[[#This Row],[Loppu PVM]] )=6,DAY(Taulukko1[[#This Row],[Loppu PVM]])&lt;20))</f>
        <v>1</v>
      </c>
      <c r="AC2367" s="90" t="b">
        <f>OR(MONTH(Taulukko1[[#This Row],[Alku PVM]] )&lt;=3,AND(MONTH(Taulukko1[[#This Row],[Alku PVM]] )=3))</f>
        <v>0</v>
      </c>
      <c r="AD2367" s="90" t="b">
        <f>OR(MONTH(Taulukko1[[#This Row],[Loppu PVM]] )&lt;=3,AND(MONTH(Taulukko1[[#This Row],[Loppu PVM]] )=3))</f>
        <v>0</v>
      </c>
      <c r="AE2367" s="90" t="b">
        <f>OR(MONTH(Taulukko1[[#This Row],[Alku PVM]] )&lt;=9,AND(MONTH(Taulukko1[[#This Row],[Alku PVM]] )=9))</f>
        <v>1</v>
      </c>
      <c r="AF2367" s="90" t="b">
        <f>OR(MONTH(Taulukko1[[#This Row],[Loppu PVM]])&lt;=9,AND(MONTH(Taulukko1[[#This Row],[Loppu PVM]] )=9))</f>
        <v>1</v>
      </c>
      <c r="AG2367" s="90" t="b">
        <f>OR(MONTH(Taulukko1[[#This Row],[Alku PVM]] )&lt;=6,AND(MONTH(Taulukko1[[#This Row],[Alku PVM]] )=6))</f>
        <v>1</v>
      </c>
      <c r="AH2367" s="90" t="b">
        <f>OR(MONTH(Taulukko1[[#This Row],[Loppu PVM]])&lt;=6,AND(MONTH(Taulukko1[[#This Row],[Loppu PVM]] )=6))</f>
        <v>1</v>
      </c>
    </row>
    <row r="2368" spans="1:34" ht="12.75" customHeight="1">
      <c r="A2368" s="21" t="s">
        <v>686</v>
      </c>
      <c r="B2368" s="23">
        <v>41388</v>
      </c>
      <c r="C2368" s="21" t="s">
        <v>1360</v>
      </c>
      <c r="D2368" s="24" t="s">
        <v>25</v>
      </c>
      <c r="E2368" s="62">
        <v>106</v>
      </c>
      <c r="F2368" s="23">
        <v>41435</v>
      </c>
      <c r="G2368" s="24">
        <v>60</v>
      </c>
      <c r="H2368" s="22">
        <v>106</v>
      </c>
      <c r="I2368" s="126">
        <f>INDEX('TOL2008'!B:B,MATCH(A2368,'TOL2008'!A:A,0))</f>
        <v>27110</v>
      </c>
      <c r="J2368" s="126" t="str">
        <f>INDEX(Pääluokka!$H$2:$H$100,MATCH(VALUE(LEFT(Taulukko1[[#This Row],[TOL2008]],2)),Pääluokka!$G$2:$G$100,0))</f>
        <v>Teollisuus</v>
      </c>
      <c r="K2368" s="126" t="str">
        <f>INDEX(Pääluokka!$I$2:$I$100,MATCH(VALUE(LEFT(Taulukko1[[#This Row],[TOL2008]],2)),Pääluokka!$G$2:$G$100,0))</f>
        <v>Teollisuus (C-E)</v>
      </c>
      <c r="L2368" s="41">
        <f t="shared" si="360"/>
        <v>47</v>
      </c>
      <c r="M2368" s="43">
        <f t="shared" si="361"/>
        <v>41388</v>
      </c>
      <c r="N2368" s="43">
        <f t="shared" si="362"/>
        <v>41435</v>
      </c>
      <c r="O2368" s="43">
        <f t="shared" si="363"/>
        <v>41365</v>
      </c>
      <c r="P2368" s="43">
        <f t="shared" si="364"/>
        <v>41426</v>
      </c>
      <c r="Q2368" s="41">
        <f t="shared" si="365"/>
        <v>2013</v>
      </c>
      <c r="R2368" s="41">
        <f t="shared" si="366"/>
        <v>2013</v>
      </c>
      <c r="S2368" s="43" t="str">
        <f>YEAR(Taulukko1[[#This Row],[Alku KK]])&amp;"Q"&amp;ROUNDDOWN((MONTH(Taulukko1[[#This Row],[Alku KK]])-1)/3+1,0)</f>
        <v>2013Q2</v>
      </c>
      <c r="T2368" s="43" t="str">
        <f>YEAR(Taulukko1[[#This Row],[Loppu KK]])&amp;"Q"&amp;ROUNDDOWN((MONTH(Taulukko1[[#This Row],[Loppu KK]])-1)/3+1,0)</f>
        <v>2013Q2</v>
      </c>
      <c r="U2368" s="66">
        <f>IF(COUNT(Taulukko1[[#This Row],[Neuvottelujen alaiset ]])=1,Taulukko1[[#This Row],[Neuvottelujen alaiset ]],Taulukko1[[#This Row],[Vähennystarve]])</f>
        <v>106</v>
      </c>
      <c r="V2368" s="44">
        <f t="shared" si="367"/>
        <v>1</v>
      </c>
      <c r="W2368" s="44">
        <f t="shared" si="368"/>
        <v>0.56603773584905659</v>
      </c>
      <c r="X2368" s="44">
        <f t="shared" si="369"/>
        <v>0.56603773584905659</v>
      </c>
      <c r="Y2368" s="90" t="b">
        <f>AND(MONTH(Taulukko1[[#This Row],[Alku PVM]] )=6,DAY(Taulukko1[[#This Row],[Alku PVM]] )&gt;19)</f>
        <v>0</v>
      </c>
      <c r="Z2368" s="90" t="b">
        <f>AND(MONTH(Taulukko1[[#This Row],[Loppu PVM]] )=6,DAY(Taulukko1[[#This Row],[Loppu PVM]] )&gt;19)</f>
        <v>0</v>
      </c>
      <c r="AA2368" s="90" t="b">
        <f>OR(MONTH(Taulukko1[[#This Row],[Alku PVM]] )&lt;=5,AND(MONTH(Taulukko1[[#This Row],[Alku PVM]] )=6,DAY(Taulukko1[[#This Row],[Alku PVM]] )&lt;20))</f>
        <v>1</v>
      </c>
      <c r="AB2368" s="90" t="b">
        <f>OR(MONTH(Taulukko1[[#This Row],[Loppu PVM]])&lt;=5,AND(MONTH(Taulukko1[[#This Row],[Loppu PVM]] )=6,DAY(Taulukko1[[#This Row],[Loppu PVM]])&lt;20))</f>
        <v>1</v>
      </c>
      <c r="AC2368" s="90" t="b">
        <f>OR(MONTH(Taulukko1[[#This Row],[Alku PVM]] )&lt;=3,AND(MONTH(Taulukko1[[#This Row],[Alku PVM]] )=3))</f>
        <v>0</v>
      </c>
      <c r="AD2368" s="90" t="b">
        <f>OR(MONTH(Taulukko1[[#This Row],[Loppu PVM]] )&lt;=3,AND(MONTH(Taulukko1[[#This Row],[Loppu PVM]] )=3))</f>
        <v>0</v>
      </c>
      <c r="AE2368" s="90" t="b">
        <f>OR(MONTH(Taulukko1[[#This Row],[Alku PVM]] )&lt;=9,AND(MONTH(Taulukko1[[#This Row],[Alku PVM]] )=9))</f>
        <v>1</v>
      </c>
      <c r="AF2368" s="90" t="b">
        <f>OR(MONTH(Taulukko1[[#This Row],[Loppu PVM]])&lt;=9,AND(MONTH(Taulukko1[[#This Row],[Loppu PVM]] )=9))</f>
        <v>1</v>
      </c>
      <c r="AG2368" s="90" t="b">
        <f>OR(MONTH(Taulukko1[[#This Row],[Alku PVM]] )&lt;=6,AND(MONTH(Taulukko1[[#This Row],[Alku PVM]] )=6))</f>
        <v>1</v>
      </c>
      <c r="AH2368" s="90" t="b">
        <f>OR(MONTH(Taulukko1[[#This Row],[Loppu PVM]])&lt;=6,AND(MONTH(Taulukko1[[#This Row],[Loppu PVM]] )=6))</f>
        <v>1</v>
      </c>
    </row>
    <row r="2369" spans="1:34" ht="12.75" customHeight="1">
      <c r="A2369" t="s">
        <v>662</v>
      </c>
      <c r="B2369" s="23">
        <v>41389</v>
      </c>
      <c r="C2369" t="s">
        <v>1333</v>
      </c>
      <c r="E2369" s="62">
        <v>25</v>
      </c>
      <c r="F2369" s="4">
        <v>41439</v>
      </c>
      <c r="G2369" s="24">
        <v>12</v>
      </c>
      <c r="H2369" s="22">
        <v>120</v>
      </c>
      <c r="I2369" s="126">
        <f>INDEX('TOL2008'!B:B,MATCH(A2369,'TOL2008'!A:A,0))</f>
        <v>11010</v>
      </c>
      <c r="J2369" s="126" t="str">
        <f>INDEX(Pääluokka!$H$2:$H$100,MATCH(VALUE(LEFT(Taulukko1[[#This Row],[TOL2008]],2)),Pääluokka!$G$2:$G$100,0))</f>
        <v>Teollisuus</v>
      </c>
      <c r="K2369" s="126" t="str">
        <f>INDEX(Pääluokka!$I$2:$I$100,MATCH(VALUE(LEFT(Taulukko1[[#This Row],[TOL2008]],2)),Pääluokka!$G$2:$G$100,0))</f>
        <v>Teollisuus (C-E)</v>
      </c>
      <c r="L2369" s="41">
        <f t="shared" si="360"/>
        <v>50</v>
      </c>
      <c r="M2369" s="43">
        <f t="shared" si="361"/>
        <v>41389</v>
      </c>
      <c r="N2369" s="43">
        <f t="shared" si="362"/>
        <v>41439</v>
      </c>
      <c r="O2369" s="43">
        <f t="shared" si="363"/>
        <v>41365</v>
      </c>
      <c r="P2369" s="43">
        <f t="shared" si="364"/>
        <v>41426</v>
      </c>
      <c r="Q2369" s="41">
        <f t="shared" si="365"/>
        <v>2013</v>
      </c>
      <c r="R2369" s="41">
        <f t="shared" si="366"/>
        <v>2013</v>
      </c>
      <c r="S2369" s="43" t="str">
        <f>YEAR(Taulukko1[[#This Row],[Alku KK]])&amp;"Q"&amp;ROUNDDOWN((MONTH(Taulukko1[[#This Row],[Alku KK]])-1)/3+1,0)</f>
        <v>2013Q2</v>
      </c>
      <c r="T2369" s="43" t="str">
        <f>YEAR(Taulukko1[[#This Row],[Loppu KK]])&amp;"Q"&amp;ROUNDDOWN((MONTH(Taulukko1[[#This Row],[Loppu KK]])-1)/3+1,0)</f>
        <v>2013Q2</v>
      </c>
      <c r="U2369" s="66">
        <f>IF(COUNT(Taulukko1[[#This Row],[Neuvottelujen alaiset ]])=1,Taulukko1[[#This Row],[Neuvottelujen alaiset ]],Taulukko1[[#This Row],[Vähennystarve]])</f>
        <v>120</v>
      </c>
      <c r="V2369" s="44">
        <f t="shared" si="367"/>
        <v>0.20833333333333334</v>
      </c>
      <c r="W2369" s="44">
        <f t="shared" si="368"/>
        <v>0.1</v>
      </c>
      <c r="X2369" s="44">
        <f t="shared" si="369"/>
        <v>0.48</v>
      </c>
      <c r="Y2369" s="90" t="b">
        <f>AND(MONTH(Taulukko1[[#This Row],[Alku PVM]] )=6,DAY(Taulukko1[[#This Row],[Alku PVM]] )&gt;19)</f>
        <v>0</v>
      </c>
      <c r="Z2369" s="90" t="b">
        <f>AND(MONTH(Taulukko1[[#This Row],[Loppu PVM]] )=6,DAY(Taulukko1[[#This Row],[Loppu PVM]] )&gt;19)</f>
        <v>0</v>
      </c>
      <c r="AA2369" s="90" t="b">
        <f>OR(MONTH(Taulukko1[[#This Row],[Alku PVM]] )&lt;=5,AND(MONTH(Taulukko1[[#This Row],[Alku PVM]] )=6,DAY(Taulukko1[[#This Row],[Alku PVM]] )&lt;20))</f>
        <v>1</v>
      </c>
      <c r="AB2369" s="90" t="b">
        <f>OR(MONTH(Taulukko1[[#This Row],[Loppu PVM]])&lt;=5,AND(MONTH(Taulukko1[[#This Row],[Loppu PVM]] )=6,DAY(Taulukko1[[#This Row],[Loppu PVM]])&lt;20))</f>
        <v>1</v>
      </c>
      <c r="AC2369" s="90" t="b">
        <f>OR(MONTH(Taulukko1[[#This Row],[Alku PVM]] )&lt;=3,AND(MONTH(Taulukko1[[#This Row],[Alku PVM]] )=3))</f>
        <v>0</v>
      </c>
      <c r="AD2369" s="90" t="b">
        <f>OR(MONTH(Taulukko1[[#This Row],[Loppu PVM]] )&lt;=3,AND(MONTH(Taulukko1[[#This Row],[Loppu PVM]] )=3))</f>
        <v>0</v>
      </c>
      <c r="AE2369" s="90" t="b">
        <f>OR(MONTH(Taulukko1[[#This Row],[Alku PVM]] )&lt;=9,AND(MONTH(Taulukko1[[#This Row],[Alku PVM]] )=9))</f>
        <v>1</v>
      </c>
      <c r="AF2369" s="90" t="b">
        <f>OR(MONTH(Taulukko1[[#This Row],[Loppu PVM]])&lt;=9,AND(MONTH(Taulukko1[[#This Row],[Loppu PVM]] )=9))</f>
        <v>1</v>
      </c>
      <c r="AG2369" s="90" t="b">
        <f>OR(MONTH(Taulukko1[[#This Row],[Alku PVM]] )&lt;=6,AND(MONTH(Taulukko1[[#This Row],[Alku PVM]] )=6))</f>
        <v>1</v>
      </c>
      <c r="AH2369" s="90" t="b">
        <f>OR(MONTH(Taulukko1[[#This Row],[Loppu PVM]])&lt;=6,AND(MONTH(Taulukko1[[#This Row],[Loppu PVM]] )=6))</f>
        <v>1</v>
      </c>
    </row>
    <row r="2370" spans="1:34" ht="12.75" customHeight="1">
      <c r="A2370" t="s">
        <v>1262</v>
      </c>
      <c r="B2370" s="23">
        <v>41389</v>
      </c>
      <c r="C2370" t="s">
        <v>1261</v>
      </c>
      <c r="E2370" s="62">
        <v>42</v>
      </c>
      <c r="F2370" s="4"/>
      <c r="G2370" s="24"/>
      <c r="H2370" s="22">
        <v>42</v>
      </c>
      <c r="I2370" s="126">
        <f>INDEX('TOL2008'!B:B,MATCH(A2370,'TOL2008'!A:A,0))</f>
        <v>50101</v>
      </c>
      <c r="J2370" s="126" t="str">
        <f>INDEX(Pääluokka!$H$2:$H$100,MATCH(VALUE(LEFT(Taulukko1[[#This Row],[TOL2008]],2)),Pääluokka!$G$2:$G$100,0))</f>
        <v>Kuljetus ja varastointi</v>
      </c>
      <c r="K2370" s="126" t="str">
        <f>INDEX(Pääluokka!$I$2:$I$100,MATCH(VALUE(LEFT(Taulukko1[[#This Row],[TOL2008]],2)),Pääluokka!$G$2:$G$100,0))</f>
        <v>Palvelualat (G-N, R, S)</v>
      </c>
      <c r="L2370" s="41" t="str">
        <f t="shared" si="360"/>
        <v>NA</v>
      </c>
      <c r="M2370" s="43">
        <f t="shared" si="361"/>
        <v>41389</v>
      </c>
      <c r="N2370" s="43">
        <f t="shared" si="362"/>
        <v>41440</v>
      </c>
      <c r="O2370" s="43">
        <f t="shared" si="363"/>
        <v>41365</v>
      </c>
      <c r="P2370" s="43">
        <f t="shared" si="364"/>
        <v>41426</v>
      </c>
      <c r="Q2370" s="41">
        <f t="shared" si="365"/>
        <v>2013</v>
      </c>
      <c r="R2370" s="41">
        <f t="shared" si="366"/>
        <v>2013</v>
      </c>
      <c r="S2370" s="43" t="str">
        <f>YEAR(Taulukko1[[#This Row],[Alku KK]])&amp;"Q"&amp;ROUNDDOWN((MONTH(Taulukko1[[#This Row],[Alku KK]])-1)/3+1,0)</f>
        <v>2013Q2</v>
      </c>
      <c r="T2370" s="43" t="str">
        <f>YEAR(Taulukko1[[#This Row],[Loppu KK]])&amp;"Q"&amp;ROUNDDOWN((MONTH(Taulukko1[[#This Row],[Loppu KK]])-1)/3+1,0)</f>
        <v>2013Q2</v>
      </c>
      <c r="U2370" s="66">
        <f>IF(COUNT(Taulukko1[[#This Row],[Neuvottelujen alaiset ]])=1,Taulukko1[[#This Row],[Neuvottelujen alaiset ]],Taulukko1[[#This Row],[Vähennystarve]])</f>
        <v>42</v>
      </c>
      <c r="V2370" s="44">
        <f t="shared" si="367"/>
        <v>1</v>
      </c>
      <c r="W2370" s="44" t="str">
        <f t="shared" si="368"/>
        <v>NA</v>
      </c>
      <c r="X2370" s="44" t="str">
        <f t="shared" si="369"/>
        <v>NA</v>
      </c>
      <c r="Y2370" s="90" t="b">
        <f>AND(MONTH(Taulukko1[[#This Row],[Alku PVM]] )=6,DAY(Taulukko1[[#This Row],[Alku PVM]] )&gt;19)</f>
        <v>0</v>
      </c>
      <c r="Z2370" s="90" t="b">
        <f>AND(MONTH(Taulukko1[[#This Row],[Loppu PVM]] )=6,DAY(Taulukko1[[#This Row],[Loppu PVM]] )&gt;19)</f>
        <v>0</v>
      </c>
      <c r="AA2370" s="90" t="b">
        <f>OR(MONTH(Taulukko1[[#This Row],[Alku PVM]] )&lt;=5,AND(MONTH(Taulukko1[[#This Row],[Alku PVM]] )=6,DAY(Taulukko1[[#This Row],[Alku PVM]] )&lt;20))</f>
        <v>1</v>
      </c>
      <c r="AB2370" s="90" t="b">
        <f>OR(MONTH(Taulukko1[[#This Row],[Loppu PVM]])&lt;=5,AND(MONTH(Taulukko1[[#This Row],[Loppu PVM]] )=6,DAY(Taulukko1[[#This Row],[Loppu PVM]])&lt;20))</f>
        <v>1</v>
      </c>
      <c r="AC2370" s="90" t="b">
        <f>OR(MONTH(Taulukko1[[#This Row],[Alku PVM]] )&lt;=3,AND(MONTH(Taulukko1[[#This Row],[Alku PVM]] )=3))</f>
        <v>0</v>
      </c>
      <c r="AD2370" s="90" t="b">
        <f>OR(MONTH(Taulukko1[[#This Row],[Loppu PVM]] )&lt;=3,AND(MONTH(Taulukko1[[#This Row],[Loppu PVM]] )=3))</f>
        <v>0</v>
      </c>
      <c r="AE2370" s="90" t="b">
        <f>OR(MONTH(Taulukko1[[#This Row],[Alku PVM]] )&lt;=9,AND(MONTH(Taulukko1[[#This Row],[Alku PVM]] )=9))</f>
        <v>1</v>
      </c>
      <c r="AF2370" s="90" t="b">
        <f>OR(MONTH(Taulukko1[[#This Row],[Loppu PVM]])&lt;=9,AND(MONTH(Taulukko1[[#This Row],[Loppu PVM]] )=9))</f>
        <v>1</v>
      </c>
      <c r="AG2370" s="90" t="b">
        <f>OR(MONTH(Taulukko1[[#This Row],[Alku PVM]] )&lt;=6,AND(MONTH(Taulukko1[[#This Row],[Alku PVM]] )=6))</f>
        <v>1</v>
      </c>
      <c r="AH2370" s="90" t="b">
        <f>OR(MONTH(Taulukko1[[#This Row],[Loppu PVM]])&lt;=6,AND(MONTH(Taulukko1[[#This Row],[Loppu PVM]] )=6))</f>
        <v>1</v>
      </c>
    </row>
    <row r="2371" spans="1:34" ht="12.75" customHeight="1">
      <c r="A2371" s="21" t="s">
        <v>534</v>
      </c>
      <c r="B2371" s="23">
        <v>41389</v>
      </c>
      <c r="C2371" s="21" t="s">
        <v>1227</v>
      </c>
      <c r="D2371" s="24"/>
      <c r="E2371" s="62">
        <v>70</v>
      </c>
      <c r="F2371" s="23">
        <v>41498</v>
      </c>
      <c r="G2371" s="24">
        <v>47</v>
      </c>
      <c r="H2371" s="22">
        <v>70</v>
      </c>
      <c r="I2371" s="126">
        <f>INDEX('TOL2008'!B:B,MATCH(A2371,'TOL2008'!A:A,0))</f>
        <v>52230</v>
      </c>
      <c r="J2371" s="126" t="str">
        <f>INDEX(Pääluokka!$H$2:$H$100,MATCH(VALUE(LEFT(Taulukko1[[#This Row],[TOL2008]],2)),Pääluokka!$G$2:$G$100,0))</f>
        <v>Kuljetus ja varastointi</v>
      </c>
      <c r="K2371" s="126" t="str">
        <f>INDEX(Pääluokka!$I$2:$I$100,MATCH(VALUE(LEFT(Taulukko1[[#This Row],[TOL2008]],2)),Pääluokka!$G$2:$G$100,0))</f>
        <v>Palvelualat (G-N, R, S)</v>
      </c>
      <c r="L2371" s="41">
        <f t="shared" ref="L2371:L2434" si="370">IFERROR(IF(AND(ISNUMBER(B2371),ISNUMBER(F2371),F2371&gt;B2371),F2371-B2371,"NA"),"NA")</f>
        <v>109</v>
      </c>
      <c r="M2371" s="43">
        <f t="shared" ref="M2371:M2434" si="371">IF(ISNUMBER(B2371),B2371,IF(ISNUMBER(F2371),F2371-$L$1,"NA"))</f>
        <v>41389</v>
      </c>
      <c r="N2371" s="43">
        <f t="shared" ref="N2371:N2434" si="372">IF(ISNUMBER(F2371),F2371,IF(ISNUMBER(B2371),B2371+$L$1,"NA"))</f>
        <v>41498</v>
      </c>
      <c r="O2371" s="43">
        <f t="shared" ref="O2371:O2434" si="373">IFERROR(DATE(YEAR(M2371),MONTH(M2371),1),"NA")</f>
        <v>41365</v>
      </c>
      <c r="P2371" s="43">
        <f t="shared" ref="P2371:P2434" si="374">IFERROR(DATE(YEAR(N2371),MONTH(N2371),1),"NA")</f>
        <v>41487</v>
      </c>
      <c r="Q2371" s="41">
        <f t="shared" ref="Q2371:Q2434" si="375">IFERROR(YEAR(O2371),"NA")</f>
        <v>2013</v>
      </c>
      <c r="R2371" s="41">
        <f t="shared" ref="R2371:R2434" si="376">IFERROR(YEAR(P2371),"NA")</f>
        <v>2013</v>
      </c>
      <c r="S2371" s="43" t="str">
        <f>YEAR(Taulukko1[[#This Row],[Alku KK]])&amp;"Q"&amp;ROUNDDOWN((MONTH(Taulukko1[[#This Row],[Alku KK]])-1)/3+1,0)</f>
        <v>2013Q2</v>
      </c>
      <c r="T2371" s="43" t="str">
        <f>YEAR(Taulukko1[[#This Row],[Loppu KK]])&amp;"Q"&amp;ROUNDDOWN((MONTH(Taulukko1[[#This Row],[Loppu KK]])-1)/3+1,0)</f>
        <v>2013Q3</v>
      </c>
      <c r="U2371" s="66">
        <f>IF(COUNT(Taulukko1[[#This Row],[Neuvottelujen alaiset ]])=1,Taulukko1[[#This Row],[Neuvottelujen alaiset ]],Taulukko1[[#This Row],[Vähennystarve]])</f>
        <v>70</v>
      </c>
      <c r="V2371" s="44">
        <f t="shared" ref="V2371:V2434" si="377">IF(AND(ISNUMBER(E2371),ISNUMBER(H2371)),E2371/H2371,"NA")</f>
        <v>1</v>
      </c>
      <c r="W2371" s="44">
        <f t="shared" ref="W2371:W2434" si="378">IF(AND(ISNUMBER(G2371),ISNUMBER(H2371)),G2371/H2371,"NA")</f>
        <v>0.67142857142857137</v>
      </c>
      <c r="X2371" s="44">
        <f t="shared" ref="X2371:X2434" si="379">IF(AND(ISNUMBER(G2371),ISNUMBER(E2371)),G2371/E2371,"NA")</f>
        <v>0.67142857142857137</v>
      </c>
      <c r="Y2371" s="90" t="b">
        <f>AND(MONTH(Taulukko1[[#This Row],[Alku PVM]] )=6,DAY(Taulukko1[[#This Row],[Alku PVM]] )&gt;19)</f>
        <v>0</v>
      </c>
      <c r="Z2371" s="90" t="b">
        <f>AND(MONTH(Taulukko1[[#This Row],[Loppu PVM]] )=6,DAY(Taulukko1[[#This Row],[Loppu PVM]] )&gt;19)</f>
        <v>0</v>
      </c>
      <c r="AA2371" s="90" t="b">
        <f>OR(MONTH(Taulukko1[[#This Row],[Alku PVM]] )&lt;=5,AND(MONTH(Taulukko1[[#This Row],[Alku PVM]] )=6,DAY(Taulukko1[[#This Row],[Alku PVM]] )&lt;20))</f>
        <v>1</v>
      </c>
      <c r="AB2371" s="90" t="b">
        <f>OR(MONTH(Taulukko1[[#This Row],[Loppu PVM]])&lt;=5,AND(MONTH(Taulukko1[[#This Row],[Loppu PVM]] )=6,DAY(Taulukko1[[#This Row],[Loppu PVM]])&lt;20))</f>
        <v>0</v>
      </c>
      <c r="AC2371" s="90" t="b">
        <f>OR(MONTH(Taulukko1[[#This Row],[Alku PVM]] )&lt;=3,AND(MONTH(Taulukko1[[#This Row],[Alku PVM]] )=3))</f>
        <v>0</v>
      </c>
      <c r="AD2371" s="90" t="b">
        <f>OR(MONTH(Taulukko1[[#This Row],[Loppu PVM]] )&lt;=3,AND(MONTH(Taulukko1[[#This Row],[Loppu PVM]] )=3))</f>
        <v>0</v>
      </c>
      <c r="AE2371" s="90" t="b">
        <f>OR(MONTH(Taulukko1[[#This Row],[Alku PVM]] )&lt;=9,AND(MONTH(Taulukko1[[#This Row],[Alku PVM]] )=9))</f>
        <v>1</v>
      </c>
      <c r="AF2371" s="90" t="b">
        <f>OR(MONTH(Taulukko1[[#This Row],[Loppu PVM]])&lt;=9,AND(MONTH(Taulukko1[[#This Row],[Loppu PVM]] )=9))</f>
        <v>1</v>
      </c>
      <c r="AG2371" s="90" t="b">
        <f>OR(MONTH(Taulukko1[[#This Row],[Alku PVM]] )&lt;=6,AND(MONTH(Taulukko1[[#This Row],[Alku PVM]] )=6))</f>
        <v>1</v>
      </c>
      <c r="AH2371" s="90" t="b">
        <f>OR(MONTH(Taulukko1[[#This Row],[Loppu PVM]])&lt;=6,AND(MONTH(Taulukko1[[#This Row],[Loppu PVM]] )=6))</f>
        <v>0</v>
      </c>
    </row>
    <row r="2372" spans="1:34" ht="12.75" customHeight="1">
      <c r="A2372" t="s">
        <v>1186</v>
      </c>
      <c r="B2372" s="23">
        <v>41389</v>
      </c>
      <c r="C2372" t="s">
        <v>1188</v>
      </c>
      <c r="E2372" s="62">
        <v>50</v>
      </c>
      <c r="F2372" s="4">
        <v>41437</v>
      </c>
      <c r="G2372" s="24">
        <v>49</v>
      </c>
      <c r="H2372" s="22">
        <v>85</v>
      </c>
      <c r="I2372" s="126">
        <f>INDEX('TOL2008'!B:B,MATCH(A2372,'TOL2008'!A:A,0))</f>
        <v>61900</v>
      </c>
      <c r="J2372" s="126" t="str">
        <f>INDEX(Pääluokka!$H$2:$H$100,MATCH(VALUE(LEFT(Taulukko1[[#This Row],[TOL2008]],2)),Pääluokka!$G$2:$G$100,0))</f>
        <v>Informaatio ja viestintä</v>
      </c>
      <c r="K2372" s="126" t="str">
        <f>INDEX(Pääluokka!$I$2:$I$100,MATCH(VALUE(LEFT(Taulukko1[[#This Row],[TOL2008]],2)),Pääluokka!$G$2:$G$100,0))</f>
        <v>Palvelualat (G-N, R, S)</v>
      </c>
      <c r="L2372" s="41">
        <f t="shared" si="370"/>
        <v>48</v>
      </c>
      <c r="M2372" s="43">
        <f t="shared" si="371"/>
        <v>41389</v>
      </c>
      <c r="N2372" s="43">
        <f t="shared" si="372"/>
        <v>41437</v>
      </c>
      <c r="O2372" s="43">
        <f t="shared" si="373"/>
        <v>41365</v>
      </c>
      <c r="P2372" s="43">
        <f t="shared" si="374"/>
        <v>41426</v>
      </c>
      <c r="Q2372" s="41">
        <f t="shared" si="375"/>
        <v>2013</v>
      </c>
      <c r="R2372" s="41">
        <f t="shared" si="376"/>
        <v>2013</v>
      </c>
      <c r="S2372" s="43" t="str">
        <f>YEAR(Taulukko1[[#This Row],[Alku KK]])&amp;"Q"&amp;ROUNDDOWN((MONTH(Taulukko1[[#This Row],[Alku KK]])-1)/3+1,0)</f>
        <v>2013Q2</v>
      </c>
      <c r="T2372" s="43" t="str">
        <f>YEAR(Taulukko1[[#This Row],[Loppu KK]])&amp;"Q"&amp;ROUNDDOWN((MONTH(Taulukko1[[#This Row],[Loppu KK]])-1)/3+1,0)</f>
        <v>2013Q2</v>
      </c>
      <c r="U2372" s="66">
        <f>IF(COUNT(Taulukko1[[#This Row],[Neuvottelujen alaiset ]])=1,Taulukko1[[#This Row],[Neuvottelujen alaiset ]],Taulukko1[[#This Row],[Vähennystarve]])</f>
        <v>85</v>
      </c>
      <c r="V2372" s="44">
        <f t="shared" si="377"/>
        <v>0.58823529411764708</v>
      </c>
      <c r="W2372" s="44">
        <f t="shared" si="378"/>
        <v>0.57647058823529407</v>
      </c>
      <c r="X2372" s="44">
        <f t="shared" si="379"/>
        <v>0.98</v>
      </c>
      <c r="Y2372" s="90" t="b">
        <f>AND(MONTH(Taulukko1[[#This Row],[Alku PVM]] )=6,DAY(Taulukko1[[#This Row],[Alku PVM]] )&gt;19)</f>
        <v>0</v>
      </c>
      <c r="Z2372" s="90" t="b">
        <f>AND(MONTH(Taulukko1[[#This Row],[Loppu PVM]] )=6,DAY(Taulukko1[[#This Row],[Loppu PVM]] )&gt;19)</f>
        <v>0</v>
      </c>
      <c r="AA2372" s="90" t="b">
        <f>OR(MONTH(Taulukko1[[#This Row],[Alku PVM]] )&lt;=5,AND(MONTH(Taulukko1[[#This Row],[Alku PVM]] )=6,DAY(Taulukko1[[#This Row],[Alku PVM]] )&lt;20))</f>
        <v>1</v>
      </c>
      <c r="AB2372" s="90" t="b">
        <f>OR(MONTH(Taulukko1[[#This Row],[Loppu PVM]])&lt;=5,AND(MONTH(Taulukko1[[#This Row],[Loppu PVM]] )=6,DAY(Taulukko1[[#This Row],[Loppu PVM]])&lt;20))</f>
        <v>1</v>
      </c>
      <c r="AC2372" s="90" t="b">
        <f>OR(MONTH(Taulukko1[[#This Row],[Alku PVM]] )&lt;=3,AND(MONTH(Taulukko1[[#This Row],[Alku PVM]] )=3))</f>
        <v>0</v>
      </c>
      <c r="AD2372" s="90" t="b">
        <f>OR(MONTH(Taulukko1[[#This Row],[Loppu PVM]] )&lt;=3,AND(MONTH(Taulukko1[[#This Row],[Loppu PVM]] )=3))</f>
        <v>0</v>
      </c>
      <c r="AE2372" s="90" t="b">
        <f>OR(MONTH(Taulukko1[[#This Row],[Alku PVM]] )&lt;=9,AND(MONTH(Taulukko1[[#This Row],[Alku PVM]] )=9))</f>
        <v>1</v>
      </c>
      <c r="AF2372" s="90" t="b">
        <f>OR(MONTH(Taulukko1[[#This Row],[Loppu PVM]])&lt;=9,AND(MONTH(Taulukko1[[#This Row],[Loppu PVM]] )=9))</f>
        <v>1</v>
      </c>
      <c r="AG2372" s="90" t="b">
        <f>OR(MONTH(Taulukko1[[#This Row],[Alku PVM]] )&lt;=6,AND(MONTH(Taulukko1[[#This Row],[Alku PVM]] )=6))</f>
        <v>1</v>
      </c>
      <c r="AH2372" s="90" t="b">
        <f>OR(MONTH(Taulukko1[[#This Row],[Loppu PVM]])&lt;=6,AND(MONTH(Taulukko1[[#This Row],[Loppu PVM]] )=6))</f>
        <v>1</v>
      </c>
    </row>
    <row r="2373" spans="1:34" ht="12.75" customHeight="1">
      <c r="A2373" t="s">
        <v>954</v>
      </c>
      <c r="B2373" s="23">
        <v>41389</v>
      </c>
      <c r="C2373" t="s">
        <v>955</v>
      </c>
      <c r="E2373" s="62">
        <v>30</v>
      </c>
      <c r="F2373" s="4"/>
      <c r="G2373" s="24"/>
      <c r="H2373" s="22">
        <v>30</v>
      </c>
      <c r="I2373" s="126">
        <f>INDEX('TOL2008'!B:B,MATCH(A2373,'TOL2008'!A:A,0))</f>
        <v>24100</v>
      </c>
      <c r="J2373" s="126" t="str">
        <f>INDEX(Pääluokka!$H$2:$H$100,MATCH(VALUE(LEFT(Taulukko1[[#This Row],[TOL2008]],2)),Pääluokka!$G$2:$G$100,0))</f>
        <v>Teollisuus</v>
      </c>
      <c r="K2373" s="126" t="str">
        <f>INDEX(Pääluokka!$I$2:$I$100,MATCH(VALUE(LEFT(Taulukko1[[#This Row],[TOL2008]],2)),Pääluokka!$G$2:$G$100,0))</f>
        <v>Teollisuus (C-E)</v>
      </c>
      <c r="L2373" s="41" t="str">
        <f t="shared" si="370"/>
        <v>NA</v>
      </c>
      <c r="M2373" s="43">
        <f t="shared" si="371"/>
        <v>41389</v>
      </c>
      <c r="N2373" s="43">
        <f t="shared" si="372"/>
        <v>41440</v>
      </c>
      <c r="O2373" s="43">
        <f t="shared" si="373"/>
        <v>41365</v>
      </c>
      <c r="P2373" s="43">
        <f t="shared" si="374"/>
        <v>41426</v>
      </c>
      <c r="Q2373" s="41">
        <f t="shared" si="375"/>
        <v>2013</v>
      </c>
      <c r="R2373" s="41">
        <f t="shared" si="376"/>
        <v>2013</v>
      </c>
      <c r="S2373" s="43" t="str">
        <f>YEAR(Taulukko1[[#This Row],[Alku KK]])&amp;"Q"&amp;ROUNDDOWN((MONTH(Taulukko1[[#This Row],[Alku KK]])-1)/3+1,0)</f>
        <v>2013Q2</v>
      </c>
      <c r="T2373" s="43" t="str">
        <f>YEAR(Taulukko1[[#This Row],[Loppu KK]])&amp;"Q"&amp;ROUNDDOWN((MONTH(Taulukko1[[#This Row],[Loppu KK]])-1)/3+1,0)</f>
        <v>2013Q2</v>
      </c>
      <c r="U2373" s="66">
        <f>IF(COUNT(Taulukko1[[#This Row],[Neuvottelujen alaiset ]])=1,Taulukko1[[#This Row],[Neuvottelujen alaiset ]],Taulukko1[[#This Row],[Vähennystarve]])</f>
        <v>30</v>
      </c>
      <c r="V2373" s="44">
        <f t="shared" si="377"/>
        <v>1</v>
      </c>
      <c r="W2373" s="44" t="str">
        <f t="shared" si="378"/>
        <v>NA</v>
      </c>
      <c r="X2373" s="44" t="str">
        <f t="shared" si="379"/>
        <v>NA</v>
      </c>
      <c r="Y2373" s="90" t="b">
        <f>AND(MONTH(Taulukko1[[#This Row],[Alku PVM]] )=6,DAY(Taulukko1[[#This Row],[Alku PVM]] )&gt;19)</f>
        <v>0</v>
      </c>
      <c r="Z2373" s="90" t="b">
        <f>AND(MONTH(Taulukko1[[#This Row],[Loppu PVM]] )=6,DAY(Taulukko1[[#This Row],[Loppu PVM]] )&gt;19)</f>
        <v>0</v>
      </c>
      <c r="AA2373" s="90" t="b">
        <f>OR(MONTH(Taulukko1[[#This Row],[Alku PVM]] )&lt;=5,AND(MONTH(Taulukko1[[#This Row],[Alku PVM]] )=6,DAY(Taulukko1[[#This Row],[Alku PVM]] )&lt;20))</f>
        <v>1</v>
      </c>
      <c r="AB2373" s="90" t="b">
        <f>OR(MONTH(Taulukko1[[#This Row],[Loppu PVM]])&lt;=5,AND(MONTH(Taulukko1[[#This Row],[Loppu PVM]] )=6,DAY(Taulukko1[[#This Row],[Loppu PVM]])&lt;20))</f>
        <v>1</v>
      </c>
      <c r="AC2373" s="90" t="b">
        <f>OR(MONTH(Taulukko1[[#This Row],[Alku PVM]] )&lt;=3,AND(MONTH(Taulukko1[[#This Row],[Alku PVM]] )=3))</f>
        <v>0</v>
      </c>
      <c r="AD2373" s="90" t="b">
        <f>OR(MONTH(Taulukko1[[#This Row],[Loppu PVM]] )&lt;=3,AND(MONTH(Taulukko1[[#This Row],[Loppu PVM]] )=3))</f>
        <v>0</v>
      </c>
      <c r="AE2373" s="90" t="b">
        <f>OR(MONTH(Taulukko1[[#This Row],[Alku PVM]] )&lt;=9,AND(MONTH(Taulukko1[[#This Row],[Alku PVM]] )=9))</f>
        <v>1</v>
      </c>
      <c r="AF2373" s="90" t="b">
        <f>OR(MONTH(Taulukko1[[#This Row],[Loppu PVM]])&lt;=9,AND(MONTH(Taulukko1[[#This Row],[Loppu PVM]] )=9))</f>
        <v>1</v>
      </c>
      <c r="AG2373" s="90" t="b">
        <f>OR(MONTH(Taulukko1[[#This Row],[Alku PVM]] )&lt;=6,AND(MONTH(Taulukko1[[#This Row],[Alku PVM]] )=6))</f>
        <v>1</v>
      </c>
      <c r="AH2373" s="90" t="b">
        <f>OR(MONTH(Taulukko1[[#This Row],[Loppu PVM]])&lt;=6,AND(MONTH(Taulukko1[[#This Row],[Loppu PVM]] )=6))</f>
        <v>1</v>
      </c>
    </row>
    <row r="2374" spans="1:34" ht="12.75" customHeight="1">
      <c r="A2374" t="s">
        <v>748</v>
      </c>
      <c r="B2374" s="23">
        <v>41390</v>
      </c>
      <c r="C2374" t="s">
        <v>747</v>
      </c>
      <c r="D2374" s="5" t="s">
        <v>25</v>
      </c>
      <c r="F2374" s="4">
        <v>41442</v>
      </c>
      <c r="G2374" s="24">
        <v>5</v>
      </c>
      <c r="H2374" s="22">
        <v>40</v>
      </c>
      <c r="I2374" s="126">
        <f>INDEX('TOL2008'!B:B,MATCH(A2374,'TOL2008'!A:A,0))</f>
        <v>94999</v>
      </c>
      <c r="J2374" s="126" t="str">
        <f>INDEX(Pääluokka!$H$2:$H$100,MATCH(VALUE(LEFT(Taulukko1[[#This Row],[TOL2008]],2)),Pääluokka!$G$2:$G$100,0))</f>
        <v>Muu palvelutoiminta</v>
      </c>
      <c r="K2374" s="126" t="str">
        <f>INDEX(Pääluokka!$I$2:$I$100,MATCH(VALUE(LEFT(Taulukko1[[#This Row],[TOL2008]],2)),Pääluokka!$G$2:$G$100,0))</f>
        <v>Palvelualat (G-N, R, S)</v>
      </c>
      <c r="L2374" s="41">
        <f t="shared" si="370"/>
        <v>52</v>
      </c>
      <c r="M2374" s="43">
        <f t="shared" si="371"/>
        <v>41390</v>
      </c>
      <c r="N2374" s="43">
        <f t="shared" si="372"/>
        <v>41442</v>
      </c>
      <c r="O2374" s="43">
        <f t="shared" si="373"/>
        <v>41365</v>
      </c>
      <c r="P2374" s="43">
        <f t="shared" si="374"/>
        <v>41426</v>
      </c>
      <c r="Q2374" s="41">
        <f t="shared" si="375"/>
        <v>2013</v>
      </c>
      <c r="R2374" s="41">
        <f t="shared" si="376"/>
        <v>2013</v>
      </c>
      <c r="S2374" s="43" t="str">
        <f>YEAR(Taulukko1[[#This Row],[Alku KK]])&amp;"Q"&amp;ROUNDDOWN((MONTH(Taulukko1[[#This Row],[Alku KK]])-1)/3+1,0)</f>
        <v>2013Q2</v>
      </c>
      <c r="T2374" s="43" t="str">
        <f>YEAR(Taulukko1[[#This Row],[Loppu KK]])&amp;"Q"&amp;ROUNDDOWN((MONTH(Taulukko1[[#This Row],[Loppu KK]])-1)/3+1,0)</f>
        <v>2013Q2</v>
      </c>
      <c r="U2374" s="66">
        <f>IF(COUNT(Taulukko1[[#This Row],[Neuvottelujen alaiset ]])=1,Taulukko1[[#This Row],[Neuvottelujen alaiset ]],Taulukko1[[#This Row],[Vähennystarve]])</f>
        <v>40</v>
      </c>
      <c r="V2374" s="44" t="str">
        <f t="shared" si="377"/>
        <v>NA</v>
      </c>
      <c r="W2374" s="44">
        <f t="shared" si="378"/>
        <v>0.125</v>
      </c>
      <c r="X2374" s="44" t="str">
        <f t="shared" si="379"/>
        <v>NA</v>
      </c>
      <c r="Y2374" s="90" t="b">
        <f>AND(MONTH(Taulukko1[[#This Row],[Alku PVM]] )=6,DAY(Taulukko1[[#This Row],[Alku PVM]] )&gt;19)</f>
        <v>0</v>
      </c>
      <c r="Z2374" s="90" t="b">
        <f>AND(MONTH(Taulukko1[[#This Row],[Loppu PVM]] )=6,DAY(Taulukko1[[#This Row],[Loppu PVM]] )&gt;19)</f>
        <v>0</v>
      </c>
      <c r="AA2374" s="90" t="b">
        <f>OR(MONTH(Taulukko1[[#This Row],[Alku PVM]] )&lt;=5,AND(MONTH(Taulukko1[[#This Row],[Alku PVM]] )=6,DAY(Taulukko1[[#This Row],[Alku PVM]] )&lt;20))</f>
        <v>1</v>
      </c>
      <c r="AB2374" s="90" t="b">
        <f>OR(MONTH(Taulukko1[[#This Row],[Loppu PVM]])&lt;=5,AND(MONTH(Taulukko1[[#This Row],[Loppu PVM]] )=6,DAY(Taulukko1[[#This Row],[Loppu PVM]])&lt;20))</f>
        <v>1</v>
      </c>
      <c r="AC2374" s="90" t="b">
        <f>OR(MONTH(Taulukko1[[#This Row],[Alku PVM]] )&lt;=3,AND(MONTH(Taulukko1[[#This Row],[Alku PVM]] )=3))</f>
        <v>0</v>
      </c>
      <c r="AD2374" s="90" t="b">
        <f>OR(MONTH(Taulukko1[[#This Row],[Loppu PVM]] )&lt;=3,AND(MONTH(Taulukko1[[#This Row],[Loppu PVM]] )=3))</f>
        <v>0</v>
      </c>
      <c r="AE2374" s="90" t="b">
        <f>OR(MONTH(Taulukko1[[#This Row],[Alku PVM]] )&lt;=9,AND(MONTH(Taulukko1[[#This Row],[Alku PVM]] )=9))</f>
        <v>1</v>
      </c>
      <c r="AF2374" s="90" t="b">
        <f>OR(MONTH(Taulukko1[[#This Row],[Loppu PVM]])&lt;=9,AND(MONTH(Taulukko1[[#This Row],[Loppu PVM]] )=9))</f>
        <v>1</v>
      </c>
      <c r="AG2374" s="90" t="b">
        <f>OR(MONTH(Taulukko1[[#This Row],[Alku PVM]] )&lt;=6,AND(MONTH(Taulukko1[[#This Row],[Alku PVM]] )=6))</f>
        <v>1</v>
      </c>
      <c r="AH2374" s="90" t="b">
        <f>OR(MONTH(Taulukko1[[#This Row],[Loppu PVM]])&lt;=6,AND(MONTH(Taulukko1[[#This Row],[Loppu PVM]] )=6))</f>
        <v>1</v>
      </c>
    </row>
    <row r="2375" spans="1:34" ht="12.75" customHeight="1">
      <c r="A2375" t="s">
        <v>799</v>
      </c>
      <c r="B2375" s="23">
        <v>41393</v>
      </c>
      <c r="C2375" t="s">
        <v>798</v>
      </c>
      <c r="E2375" s="62">
        <v>13</v>
      </c>
      <c r="F2375" s="4">
        <v>41422</v>
      </c>
      <c r="G2375" s="24">
        <v>11</v>
      </c>
      <c r="H2375" s="22">
        <v>29</v>
      </c>
      <c r="I2375" s="126">
        <f>INDEX('TOL2008'!B:B,MATCH(A2375,'TOL2008'!A:A,0))</f>
        <v>66190</v>
      </c>
      <c r="J2375" s="126" t="str">
        <f>INDEX(Pääluokka!$H$2:$H$100,MATCH(VALUE(LEFT(Taulukko1[[#This Row],[TOL2008]],2)),Pääluokka!$G$2:$G$100,0))</f>
        <v>Rahoitus- ja vakuutustoiminta</v>
      </c>
      <c r="K2375" s="126" t="str">
        <f>INDEX(Pääluokka!$I$2:$I$100,MATCH(VALUE(LEFT(Taulukko1[[#This Row],[TOL2008]],2)),Pääluokka!$G$2:$G$100,0))</f>
        <v>Palvelualat (G-N, R, S)</v>
      </c>
      <c r="L2375" s="41">
        <f t="shared" si="370"/>
        <v>29</v>
      </c>
      <c r="M2375" s="43">
        <f t="shared" si="371"/>
        <v>41393</v>
      </c>
      <c r="N2375" s="43">
        <f t="shared" si="372"/>
        <v>41422</v>
      </c>
      <c r="O2375" s="43">
        <f t="shared" si="373"/>
        <v>41365</v>
      </c>
      <c r="P2375" s="43">
        <f t="shared" si="374"/>
        <v>41395</v>
      </c>
      <c r="Q2375" s="41">
        <f t="shared" si="375"/>
        <v>2013</v>
      </c>
      <c r="R2375" s="41">
        <f t="shared" si="376"/>
        <v>2013</v>
      </c>
      <c r="S2375" s="43" t="str">
        <f>YEAR(Taulukko1[[#This Row],[Alku KK]])&amp;"Q"&amp;ROUNDDOWN((MONTH(Taulukko1[[#This Row],[Alku KK]])-1)/3+1,0)</f>
        <v>2013Q2</v>
      </c>
      <c r="T2375" s="43" t="str">
        <f>YEAR(Taulukko1[[#This Row],[Loppu KK]])&amp;"Q"&amp;ROUNDDOWN((MONTH(Taulukko1[[#This Row],[Loppu KK]])-1)/3+1,0)</f>
        <v>2013Q2</v>
      </c>
      <c r="U2375" s="66">
        <f>IF(COUNT(Taulukko1[[#This Row],[Neuvottelujen alaiset ]])=1,Taulukko1[[#This Row],[Neuvottelujen alaiset ]],Taulukko1[[#This Row],[Vähennystarve]])</f>
        <v>29</v>
      </c>
      <c r="V2375" s="44">
        <f t="shared" si="377"/>
        <v>0.44827586206896552</v>
      </c>
      <c r="W2375" s="44">
        <f t="shared" si="378"/>
        <v>0.37931034482758619</v>
      </c>
      <c r="X2375" s="44">
        <f t="shared" si="379"/>
        <v>0.84615384615384615</v>
      </c>
      <c r="Y2375" s="90" t="b">
        <f>AND(MONTH(Taulukko1[[#This Row],[Alku PVM]] )=6,DAY(Taulukko1[[#This Row],[Alku PVM]] )&gt;19)</f>
        <v>0</v>
      </c>
      <c r="Z2375" s="90" t="b">
        <f>AND(MONTH(Taulukko1[[#This Row],[Loppu PVM]] )=6,DAY(Taulukko1[[#This Row],[Loppu PVM]] )&gt;19)</f>
        <v>0</v>
      </c>
      <c r="AA2375" s="90" t="b">
        <f>OR(MONTH(Taulukko1[[#This Row],[Alku PVM]] )&lt;=5,AND(MONTH(Taulukko1[[#This Row],[Alku PVM]] )=6,DAY(Taulukko1[[#This Row],[Alku PVM]] )&lt;20))</f>
        <v>1</v>
      </c>
      <c r="AB2375" s="90" t="b">
        <f>OR(MONTH(Taulukko1[[#This Row],[Loppu PVM]])&lt;=5,AND(MONTH(Taulukko1[[#This Row],[Loppu PVM]] )=6,DAY(Taulukko1[[#This Row],[Loppu PVM]])&lt;20))</f>
        <v>1</v>
      </c>
      <c r="AC2375" s="90" t="b">
        <f>OR(MONTH(Taulukko1[[#This Row],[Alku PVM]] )&lt;=3,AND(MONTH(Taulukko1[[#This Row],[Alku PVM]] )=3))</f>
        <v>0</v>
      </c>
      <c r="AD2375" s="90" t="b">
        <f>OR(MONTH(Taulukko1[[#This Row],[Loppu PVM]] )&lt;=3,AND(MONTH(Taulukko1[[#This Row],[Loppu PVM]] )=3))</f>
        <v>0</v>
      </c>
      <c r="AE2375" s="90" t="b">
        <f>OR(MONTH(Taulukko1[[#This Row],[Alku PVM]] )&lt;=9,AND(MONTH(Taulukko1[[#This Row],[Alku PVM]] )=9))</f>
        <v>1</v>
      </c>
      <c r="AF2375" s="90" t="b">
        <f>OR(MONTH(Taulukko1[[#This Row],[Loppu PVM]])&lt;=9,AND(MONTH(Taulukko1[[#This Row],[Loppu PVM]] )=9))</f>
        <v>1</v>
      </c>
      <c r="AG2375" s="90" t="b">
        <f>OR(MONTH(Taulukko1[[#This Row],[Alku PVM]] )&lt;=6,AND(MONTH(Taulukko1[[#This Row],[Alku PVM]] )=6))</f>
        <v>1</v>
      </c>
      <c r="AH2375" s="90" t="b">
        <f>OR(MONTH(Taulukko1[[#This Row],[Loppu PVM]])&lt;=6,AND(MONTH(Taulukko1[[#This Row],[Loppu PVM]] )=6))</f>
        <v>1</v>
      </c>
    </row>
    <row r="2376" spans="1:34" ht="12.75" customHeight="1">
      <c r="A2376" s="21" t="s">
        <v>848</v>
      </c>
      <c r="B2376" s="23">
        <v>41394</v>
      </c>
      <c r="C2376" s="21" t="s">
        <v>847</v>
      </c>
      <c r="D2376" s="24"/>
      <c r="E2376" s="62">
        <v>10</v>
      </c>
      <c r="F2376" s="23"/>
      <c r="G2376" s="24"/>
      <c r="H2376" s="22">
        <v>10</v>
      </c>
      <c r="I2376" s="126">
        <f>INDEX('TOL2008'!B:B,MATCH(A2376,'TOL2008'!A:A,0))</f>
        <v>71129</v>
      </c>
      <c r="J2376" s="126" t="str">
        <f>INDEX(Pääluokka!$H$2:$H$100,MATCH(VALUE(LEFT(Taulukko1[[#This Row],[TOL2008]],2)),Pääluokka!$G$2:$G$100,0))</f>
        <v>Ammatillinen, tieteellinen ja tekninen toiminta</v>
      </c>
      <c r="K2376" s="126" t="str">
        <f>INDEX(Pääluokka!$I$2:$I$100,MATCH(VALUE(LEFT(Taulukko1[[#This Row],[TOL2008]],2)),Pääluokka!$G$2:$G$100,0))</f>
        <v>Palvelualat (G-N, R, S)</v>
      </c>
      <c r="L2376" s="41" t="str">
        <f t="shared" si="370"/>
        <v>NA</v>
      </c>
      <c r="M2376" s="43">
        <f t="shared" si="371"/>
        <v>41394</v>
      </c>
      <c r="N2376" s="43">
        <f t="shared" si="372"/>
        <v>41445</v>
      </c>
      <c r="O2376" s="43">
        <f t="shared" si="373"/>
        <v>41365</v>
      </c>
      <c r="P2376" s="43">
        <f t="shared" si="374"/>
        <v>41426</v>
      </c>
      <c r="Q2376" s="41">
        <f t="shared" si="375"/>
        <v>2013</v>
      </c>
      <c r="R2376" s="41">
        <f t="shared" si="376"/>
        <v>2013</v>
      </c>
      <c r="S2376" s="43" t="str">
        <f>YEAR(Taulukko1[[#This Row],[Alku KK]])&amp;"Q"&amp;ROUNDDOWN((MONTH(Taulukko1[[#This Row],[Alku KK]])-1)/3+1,0)</f>
        <v>2013Q2</v>
      </c>
      <c r="T2376" s="43" t="str">
        <f>YEAR(Taulukko1[[#This Row],[Loppu KK]])&amp;"Q"&amp;ROUNDDOWN((MONTH(Taulukko1[[#This Row],[Loppu KK]])-1)/3+1,0)</f>
        <v>2013Q2</v>
      </c>
      <c r="U2376" s="66">
        <f>IF(COUNT(Taulukko1[[#This Row],[Neuvottelujen alaiset ]])=1,Taulukko1[[#This Row],[Neuvottelujen alaiset ]],Taulukko1[[#This Row],[Vähennystarve]])</f>
        <v>10</v>
      </c>
      <c r="V2376" s="44">
        <f t="shared" si="377"/>
        <v>1</v>
      </c>
      <c r="W2376" s="44" t="str">
        <f t="shared" si="378"/>
        <v>NA</v>
      </c>
      <c r="X2376" s="44" t="str">
        <f t="shared" si="379"/>
        <v>NA</v>
      </c>
      <c r="Y2376" s="90" t="b">
        <f>AND(MONTH(Taulukko1[[#This Row],[Alku PVM]] )=6,DAY(Taulukko1[[#This Row],[Alku PVM]] )&gt;19)</f>
        <v>0</v>
      </c>
      <c r="Z2376" s="90" t="b">
        <f>AND(MONTH(Taulukko1[[#This Row],[Loppu PVM]] )=6,DAY(Taulukko1[[#This Row],[Loppu PVM]] )&gt;19)</f>
        <v>1</v>
      </c>
      <c r="AA2376" s="90" t="b">
        <f>OR(MONTH(Taulukko1[[#This Row],[Alku PVM]] )&lt;=5,AND(MONTH(Taulukko1[[#This Row],[Alku PVM]] )=6,DAY(Taulukko1[[#This Row],[Alku PVM]] )&lt;20))</f>
        <v>1</v>
      </c>
      <c r="AB2376" s="90" t="b">
        <f>OR(MONTH(Taulukko1[[#This Row],[Loppu PVM]])&lt;=5,AND(MONTH(Taulukko1[[#This Row],[Loppu PVM]] )=6,DAY(Taulukko1[[#This Row],[Loppu PVM]])&lt;20))</f>
        <v>0</v>
      </c>
      <c r="AC2376" s="90" t="b">
        <f>OR(MONTH(Taulukko1[[#This Row],[Alku PVM]] )&lt;=3,AND(MONTH(Taulukko1[[#This Row],[Alku PVM]] )=3))</f>
        <v>0</v>
      </c>
      <c r="AD2376" s="90" t="b">
        <f>OR(MONTH(Taulukko1[[#This Row],[Loppu PVM]] )&lt;=3,AND(MONTH(Taulukko1[[#This Row],[Loppu PVM]] )=3))</f>
        <v>0</v>
      </c>
      <c r="AE2376" s="90" t="b">
        <f>OR(MONTH(Taulukko1[[#This Row],[Alku PVM]] )&lt;=9,AND(MONTH(Taulukko1[[#This Row],[Alku PVM]] )=9))</f>
        <v>1</v>
      </c>
      <c r="AF2376" s="90" t="b">
        <f>OR(MONTH(Taulukko1[[#This Row],[Loppu PVM]])&lt;=9,AND(MONTH(Taulukko1[[#This Row],[Loppu PVM]] )=9))</f>
        <v>1</v>
      </c>
      <c r="AG2376" s="90" t="b">
        <f>OR(MONTH(Taulukko1[[#This Row],[Alku PVM]] )&lt;=6,AND(MONTH(Taulukko1[[#This Row],[Alku PVM]] )=6))</f>
        <v>1</v>
      </c>
      <c r="AH2376" s="90" t="b">
        <f>OR(MONTH(Taulukko1[[#This Row],[Loppu PVM]])&lt;=6,AND(MONTH(Taulukko1[[#This Row],[Loppu PVM]] )=6))</f>
        <v>1</v>
      </c>
    </row>
    <row r="2377" spans="1:34" ht="12.75" customHeight="1">
      <c r="A2377" s="21" t="s">
        <v>771</v>
      </c>
      <c r="B2377" s="23">
        <v>41394</v>
      </c>
      <c r="C2377" s="21" t="s">
        <v>770</v>
      </c>
      <c r="D2377" s="24"/>
      <c r="E2377" s="62">
        <v>30</v>
      </c>
      <c r="F2377" s="23">
        <v>41438</v>
      </c>
      <c r="G2377" s="24">
        <v>18</v>
      </c>
      <c r="H2377" s="22">
        <v>30</v>
      </c>
      <c r="I2377" s="126">
        <f>INDEX('TOL2008'!B:B,MATCH(A2377,'TOL2008'!A:A,0))</f>
        <v>16231</v>
      </c>
      <c r="J2377" s="126" t="str">
        <f>INDEX(Pääluokka!$H$2:$H$100,MATCH(VALUE(LEFT(Taulukko1[[#This Row],[TOL2008]],2)),Pääluokka!$G$2:$G$100,0))</f>
        <v>Teollisuus</v>
      </c>
      <c r="K2377" s="126" t="str">
        <f>INDEX(Pääluokka!$I$2:$I$100,MATCH(VALUE(LEFT(Taulukko1[[#This Row],[TOL2008]],2)),Pääluokka!$G$2:$G$100,0))</f>
        <v>Teollisuus (C-E)</v>
      </c>
      <c r="L2377" s="41">
        <f t="shared" si="370"/>
        <v>44</v>
      </c>
      <c r="M2377" s="43">
        <f t="shared" si="371"/>
        <v>41394</v>
      </c>
      <c r="N2377" s="43">
        <f t="shared" si="372"/>
        <v>41438</v>
      </c>
      <c r="O2377" s="43">
        <f t="shared" si="373"/>
        <v>41365</v>
      </c>
      <c r="P2377" s="43">
        <f t="shared" si="374"/>
        <v>41426</v>
      </c>
      <c r="Q2377" s="41">
        <f t="shared" si="375"/>
        <v>2013</v>
      </c>
      <c r="R2377" s="41">
        <f t="shared" si="376"/>
        <v>2013</v>
      </c>
      <c r="S2377" s="43" t="str">
        <f>YEAR(Taulukko1[[#This Row],[Alku KK]])&amp;"Q"&amp;ROUNDDOWN((MONTH(Taulukko1[[#This Row],[Alku KK]])-1)/3+1,0)</f>
        <v>2013Q2</v>
      </c>
      <c r="T2377" s="43" t="str">
        <f>YEAR(Taulukko1[[#This Row],[Loppu KK]])&amp;"Q"&amp;ROUNDDOWN((MONTH(Taulukko1[[#This Row],[Loppu KK]])-1)/3+1,0)</f>
        <v>2013Q2</v>
      </c>
      <c r="U2377" s="66">
        <f>IF(COUNT(Taulukko1[[#This Row],[Neuvottelujen alaiset ]])=1,Taulukko1[[#This Row],[Neuvottelujen alaiset ]],Taulukko1[[#This Row],[Vähennystarve]])</f>
        <v>30</v>
      </c>
      <c r="V2377" s="44">
        <f t="shared" si="377"/>
        <v>1</v>
      </c>
      <c r="W2377" s="44">
        <f t="shared" si="378"/>
        <v>0.6</v>
      </c>
      <c r="X2377" s="44">
        <f t="shared" si="379"/>
        <v>0.6</v>
      </c>
      <c r="Y2377" s="90" t="b">
        <f>AND(MONTH(Taulukko1[[#This Row],[Alku PVM]] )=6,DAY(Taulukko1[[#This Row],[Alku PVM]] )&gt;19)</f>
        <v>0</v>
      </c>
      <c r="Z2377" s="90" t="b">
        <f>AND(MONTH(Taulukko1[[#This Row],[Loppu PVM]] )=6,DAY(Taulukko1[[#This Row],[Loppu PVM]] )&gt;19)</f>
        <v>0</v>
      </c>
      <c r="AA2377" s="90" t="b">
        <f>OR(MONTH(Taulukko1[[#This Row],[Alku PVM]] )&lt;=5,AND(MONTH(Taulukko1[[#This Row],[Alku PVM]] )=6,DAY(Taulukko1[[#This Row],[Alku PVM]] )&lt;20))</f>
        <v>1</v>
      </c>
      <c r="AB2377" s="90" t="b">
        <f>OR(MONTH(Taulukko1[[#This Row],[Loppu PVM]])&lt;=5,AND(MONTH(Taulukko1[[#This Row],[Loppu PVM]] )=6,DAY(Taulukko1[[#This Row],[Loppu PVM]])&lt;20))</f>
        <v>1</v>
      </c>
      <c r="AC2377" s="90" t="b">
        <f>OR(MONTH(Taulukko1[[#This Row],[Alku PVM]] )&lt;=3,AND(MONTH(Taulukko1[[#This Row],[Alku PVM]] )=3))</f>
        <v>0</v>
      </c>
      <c r="AD2377" s="90" t="b">
        <f>OR(MONTH(Taulukko1[[#This Row],[Loppu PVM]] )&lt;=3,AND(MONTH(Taulukko1[[#This Row],[Loppu PVM]] )=3))</f>
        <v>0</v>
      </c>
      <c r="AE2377" s="90" t="b">
        <f>OR(MONTH(Taulukko1[[#This Row],[Alku PVM]] )&lt;=9,AND(MONTH(Taulukko1[[#This Row],[Alku PVM]] )=9))</f>
        <v>1</v>
      </c>
      <c r="AF2377" s="90" t="b">
        <f>OR(MONTH(Taulukko1[[#This Row],[Loppu PVM]])&lt;=9,AND(MONTH(Taulukko1[[#This Row],[Loppu PVM]] )=9))</f>
        <v>1</v>
      </c>
      <c r="AG2377" s="90" t="b">
        <f>OR(MONTH(Taulukko1[[#This Row],[Alku PVM]] )&lt;=6,AND(MONTH(Taulukko1[[#This Row],[Alku PVM]] )=6))</f>
        <v>1</v>
      </c>
      <c r="AH2377" s="90" t="b">
        <f>OR(MONTH(Taulukko1[[#This Row],[Loppu PVM]])&lt;=6,AND(MONTH(Taulukko1[[#This Row],[Loppu PVM]] )=6))</f>
        <v>1</v>
      </c>
    </row>
    <row r="2378" spans="1:34" ht="12.75" customHeight="1">
      <c r="A2378" t="s">
        <v>1129</v>
      </c>
      <c r="B2378" s="23">
        <v>41395</v>
      </c>
      <c r="C2378" t="s">
        <v>1128</v>
      </c>
      <c r="F2378" s="4">
        <v>41425</v>
      </c>
      <c r="G2378" s="24">
        <v>15</v>
      </c>
      <c r="H2378" s="22">
        <v>15</v>
      </c>
      <c r="I2378" s="126">
        <f>INDEX('TOL2008'!B:B,MATCH(A2378,'TOL2008'!A:A,0))</f>
        <v>25990</v>
      </c>
      <c r="J2378" s="126" t="str">
        <f>INDEX(Pääluokka!$H$2:$H$100,MATCH(VALUE(LEFT(Taulukko1[[#This Row],[TOL2008]],2)),Pääluokka!$G$2:$G$100,0))</f>
        <v>Teollisuus</v>
      </c>
      <c r="K2378" s="126" t="str">
        <f>INDEX(Pääluokka!$I$2:$I$100,MATCH(VALUE(LEFT(Taulukko1[[#This Row],[TOL2008]],2)),Pääluokka!$G$2:$G$100,0))</f>
        <v>Teollisuus (C-E)</v>
      </c>
      <c r="L2378" s="41">
        <f t="shared" si="370"/>
        <v>30</v>
      </c>
      <c r="M2378" s="43">
        <f t="shared" si="371"/>
        <v>41395</v>
      </c>
      <c r="N2378" s="43">
        <f t="shared" si="372"/>
        <v>41425</v>
      </c>
      <c r="O2378" s="43">
        <f t="shared" si="373"/>
        <v>41395</v>
      </c>
      <c r="P2378" s="43">
        <f t="shared" si="374"/>
        <v>41395</v>
      </c>
      <c r="Q2378" s="41">
        <f t="shared" si="375"/>
        <v>2013</v>
      </c>
      <c r="R2378" s="41">
        <f t="shared" si="376"/>
        <v>2013</v>
      </c>
      <c r="S2378" s="43" t="str">
        <f>YEAR(Taulukko1[[#This Row],[Alku KK]])&amp;"Q"&amp;ROUNDDOWN((MONTH(Taulukko1[[#This Row],[Alku KK]])-1)/3+1,0)</f>
        <v>2013Q2</v>
      </c>
      <c r="T2378" s="43" t="str">
        <f>YEAR(Taulukko1[[#This Row],[Loppu KK]])&amp;"Q"&amp;ROUNDDOWN((MONTH(Taulukko1[[#This Row],[Loppu KK]])-1)/3+1,0)</f>
        <v>2013Q2</v>
      </c>
      <c r="U2378" s="66">
        <f>IF(COUNT(Taulukko1[[#This Row],[Neuvottelujen alaiset ]])=1,Taulukko1[[#This Row],[Neuvottelujen alaiset ]],Taulukko1[[#This Row],[Vähennystarve]])</f>
        <v>15</v>
      </c>
      <c r="V2378" s="44" t="str">
        <f t="shared" si="377"/>
        <v>NA</v>
      </c>
      <c r="W2378" s="44">
        <f t="shared" si="378"/>
        <v>1</v>
      </c>
      <c r="X2378" s="44" t="str">
        <f t="shared" si="379"/>
        <v>NA</v>
      </c>
      <c r="Y2378" s="90" t="b">
        <f>AND(MONTH(Taulukko1[[#This Row],[Alku PVM]] )=6,DAY(Taulukko1[[#This Row],[Alku PVM]] )&gt;19)</f>
        <v>0</v>
      </c>
      <c r="Z2378" s="90" t="b">
        <f>AND(MONTH(Taulukko1[[#This Row],[Loppu PVM]] )=6,DAY(Taulukko1[[#This Row],[Loppu PVM]] )&gt;19)</f>
        <v>0</v>
      </c>
      <c r="AA2378" s="90" t="b">
        <f>OR(MONTH(Taulukko1[[#This Row],[Alku PVM]] )&lt;=5,AND(MONTH(Taulukko1[[#This Row],[Alku PVM]] )=6,DAY(Taulukko1[[#This Row],[Alku PVM]] )&lt;20))</f>
        <v>1</v>
      </c>
      <c r="AB2378" s="90" t="b">
        <f>OR(MONTH(Taulukko1[[#This Row],[Loppu PVM]])&lt;=5,AND(MONTH(Taulukko1[[#This Row],[Loppu PVM]] )=6,DAY(Taulukko1[[#This Row],[Loppu PVM]])&lt;20))</f>
        <v>1</v>
      </c>
      <c r="AC2378" s="90" t="b">
        <f>OR(MONTH(Taulukko1[[#This Row],[Alku PVM]] )&lt;=3,AND(MONTH(Taulukko1[[#This Row],[Alku PVM]] )=3))</f>
        <v>0</v>
      </c>
      <c r="AD2378" s="90" t="b">
        <f>OR(MONTH(Taulukko1[[#This Row],[Loppu PVM]] )&lt;=3,AND(MONTH(Taulukko1[[#This Row],[Loppu PVM]] )=3))</f>
        <v>0</v>
      </c>
      <c r="AE2378" s="90" t="b">
        <f>OR(MONTH(Taulukko1[[#This Row],[Alku PVM]] )&lt;=9,AND(MONTH(Taulukko1[[#This Row],[Alku PVM]] )=9))</f>
        <v>1</v>
      </c>
      <c r="AF2378" s="90" t="b">
        <f>OR(MONTH(Taulukko1[[#This Row],[Loppu PVM]])&lt;=9,AND(MONTH(Taulukko1[[#This Row],[Loppu PVM]] )=9))</f>
        <v>1</v>
      </c>
      <c r="AG2378" s="90" t="b">
        <f>OR(MONTH(Taulukko1[[#This Row],[Alku PVM]] )&lt;=6,AND(MONTH(Taulukko1[[#This Row],[Alku PVM]] )=6))</f>
        <v>1</v>
      </c>
      <c r="AH2378" s="90" t="b">
        <f>OR(MONTH(Taulukko1[[#This Row],[Loppu PVM]])&lt;=6,AND(MONTH(Taulukko1[[#This Row],[Loppu PVM]] )=6))</f>
        <v>1</v>
      </c>
    </row>
    <row r="2379" spans="1:34" ht="12.75" customHeight="1">
      <c r="A2379" s="21" t="s">
        <v>785</v>
      </c>
      <c r="B2379" s="23">
        <v>41395</v>
      </c>
      <c r="C2379" s="21" t="s">
        <v>302</v>
      </c>
      <c r="D2379" s="24" t="s">
        <v>25</v>
      </c>
      <c r="F2379" s="23">
        <v>41425</v>
      </c>
      <c r="G2379" s="24">
        <v>20</v>
      </c>
      <c r="H2379" s="22">
        <v>20</v>
      </c>
      <c r="I2379" s="126">
        <f>INDEX('TOL2008'!B:B,MATCH(A2379,'TOL2008'!A:A,0))</f>
        <v>73111</v>
      </c>
      <c r="J2379" s="126" t="str">
        <f>INDEX(Pääluokka!$H$2:$H$100,MATCH(VALUE(LEFT(Taulukko1[[#This Row],[TOL2008]],2)),Pääluokka!$G$2:$G$100,0))</f>
        <v>Ammatillinen, tieteellinen ja tekninen toiminta</v>
      </c>
      <c r="K2379" s="126" t="str">
        <f>INDEX(Pääluokka!$I$2:$I$100,MATCH(VALUE(LEFT(Taulukko1[[#This Row],[TOL2008]],2)),Pääluokka!$G$2:$G$100,0))</f>
        <v>Palvelualat (G-N, R, S)</v>
      </c>
      <c r="L2379" s="41">
        <f t="shared" si="370"/>
        <v>30</v>
      </c>
      <c r="M2379" s="43">
        <f t="shared" si="371"/>
        <v>41395</v>
      </c>
      <c r="N2379" s="43">
        <f t="shared" si="372"/>
        <v>41425</v>
      </c>
      <c r="O2379" s="43">
        <f t="shared" si="373"/>
        <v>41395</v>
      </c>
      <c r="P2379" s="43">
        <f t="shared" si="374"/>
        <v>41395</v>
      </c>
      <c r="Q2379" s="41">
        <f t="shared" si="375"/>
        <v>2013</v>
      </c>
      <c r="R2379" s="41">
        <f t="shared" si="376"/>
        <v>2013</v>
      </c>
      <c r="S2379" s="43" t="str">
        <f>YEAR(Taulukko1[[#This Row],[Alku KK]])&amp;"Q"&amp;ROUNDDOWN((MONTH(Taulukko1[[#This Row],[Alku KK]])-1)/3+1,0)</f>
        <v>2013Q2</v>
      </c>
      <c r="T2379" s="43" t="str">
        <f>YEAR(Taulukko1[[#This Row],[Loppu KK]])&amp;"Q"&amp;ROUNDDOWN((MONTH(Taulukko1[[#This Row],[Loppu KK]])-1)/3+1,0)</f>
        <v>2013Q2</v>
      </c>
      <c r="U2379" s="66">
        <f>IF(COUNT(Taulukko1[[#This Row],[Neuvottelujen alaiset ]])=1,Taulukko1[[#This Row],[Neuvottelujen alaiset ]],Taulukko1[[#This Row],[Vähennystarve]])</f>
        <v>20</v>
      </c>
      <c r="V2379" s="44" t="str">
        <f t="shared" si="377"/>
        <v>NA</v>
      </c>
      <c r="W2379" s="44">
        <f t="shared" si="378"/>
        <v>1</v>
      </c>
      <c r="X2379" s="44" t="str">
        <f t="shared" si="379"/>
        <v>NA</v>
      </c>
      <c r="Y2379" s="90" t="b">
        <f>AND(MONTH(Taulukko1[[#This Row],[Alku PVM]] )=6,DAY(Taulukko1[[#This Row],[Alku PVM]] )&gt;19)</f>
        <v>0</v>
      </c>
      <c r="Z2379" s="90" t="b">
        <f>AND(MONTH(Taulukko1[[#This Row],[Loppu PVM]] )=6,DAY(Taulukko1[[#This Row],[Loppu PVM]] )&gt;19)</f>
        <v>0</v>
      </c>
      <c r="AA2379" s="90" t="b">
        <f>OR(MONTH(Taulukko1[[#This Row],[Alku PVM]] )&lt;=5,AND(MONTH(Taulukko1[[#This Row],[Alku PVM]] )=6,DAY(Taulukko1[[#This Row],[Alku PVM]] )&lt;20))</f>
        <v>1</v>
      </c>
      <c r="AB2379" s="90" t="b">
        <f>OR(MONTH(Taulukko1[[#This Row],[Loppu PVM]])&lt;=5,AND(MONTH(Taulukko1[[#This Row],[Loppu PVM]] )=6,DAY(Taulukko1[[#This Row],[Loppu PVM]])&lt;20))</f>
        <v>1</v>
      </c>
      <c r="AC2379" s="90" t="b">
        <f>OR(MONTH(Taulukko1[[#This Row],[Alku PVM]] )&lt;=3,AND(MONTH(Taulukko1[[#This Row],[Alku PVM]] )=3))</f>
        <v>0</v>
      </c>
      <c r="AD2379" s="90" t="b">
        <f>OR(MONTH(Taulukko1[[#This Row],[Loppu PVM]] )&lt;=3,AND(MONTH(Taulukko1[[#This Row],[Loppu PVM]] )=3))</f>
        <v>0</v>
      </c>
      <c r="AE2379" s="90" t="b">
        <f>OR(MONTH(Taulukko1[[#This Row],[Alku PVM]] )&lt;=9,AND(MONTH(Taulukko1[[#This Row],[Alku PVM]] )=9))</f>
        <v>1</v>
      </c>
      <c r="AF2379" s="90" t="b">
        <f>OR(MONTH(Taulukko1[[#This Row],[Loppu PVM]])&lt;=9,AND(MONTH(Taulukko1[[#This Row],[Loppu PVM]] )=9))</f>
        <v>1</v>
      </c>
      <c r="AG2379" s="90" t="b">
        <f>OR(MONTH(Taulukko1[[#This Row],[Alku PVM]] )&lt;=6,AND(MONTH(Taulukko1[[#This Row],[Alku PVM]] )=6))</f>
        <v>1</v>
      </c>
      <c r="AH2379" s="90" t="b">
        <f>OR(MONTH(Taulukko1[[#This Row],[Loppu PVM]])&lt;=6,AND(MONTH(Taulukko1[[#This Row],[Loppu PVM]] )=6))</f>
        <v>1</v>
      </c>
    </row>
    <row r="2380" spans="1:34" ht="12.75" customHeight="1">
      <c r="A2380" s="21" t="s">
        <v>1268</v>
      </c>
      <c r="B2380" s="23">
        <v>41396</v>
      </c>
      <c r="C2380" s="21" t="s">
        <v>1267</v>
      </c>
      <c r="D2380" s="24"/>
      <c r="F2380" s="23">
        <v>41443</v>
      </c>
      <c r="G2380" s="24"/>
      <c r="H2380" s="22">
        <v>80</v>
      </c>
      <c r="I2380" s="126">
        <f>INDEX('TOL2008'!B:B,MATCH(A2380,'TOL2008'!A:A,0))</f>
        <v>52291</v>
      </c>
      <c r="J2380" s="126" t="str">
        <f>INDEX(Pääluokka!$H$2:$H$100,MATCH(VALUE(LEFT(Taulukko1[[#This Row],[TOL2008]],2)),Pääluokka!$G$2:$G$100,0))</f>
        <v>Kuljetus ja varastointi</v>
      </c>
      <c r="K2380" s="126" t="str">
        <f>INDEX(Pääluokka!$I$2:$I$100,MATCH(VALUE(LEFT(Taulukko1[[#This Row],[TOL2008]],2)),Pääluokka!$G$2:$G$100,0))</f>
        <v>Palvelualat (G-N, R, S)</v>
      </c>
      <c r="L2380" s="41">
        <f t="shared" si="370"/>
        <v>47</v>
      </c>
      <c r="M2380" s="43">
        <f t="shared" si="371"/>
        <v>41396</v>
      </c>
      <c r="N2380" s="43">
        <f t="shared" si="372"/>
        <v>41443</v>
      </c>
      <c r="O2380" s="43">
        <f t="shared" si="373"/>
        <v>41395</v>
      </c>
      <c r="P2380" s="43">
        <f t="shared" si="374"/>
        <v>41426</v>
      </c>
      <c r="Q2380" s="41">
        <f t="shared" si="375"/>
        <v>2013</v>
      </c>
      <c r="R2380" s="41">
        <f t="shared" si="376"/>
        <v>2013</v>
      </c>
      <c r="S2380" s="43" t="str">
        <f>YEAR(Taulukko1[[#This Row],[Alku KK]])&amp;"Q"&amp;ROUNDDOWN((MONTH(Taulukko1[[#This Row],[Alku KK]])-1)/3+1,0)</f>
        <v>2013Q2</v>
      </c>
      <c r="T2380" s="43" t="str">
        <f>YEAR(Taulukko1[[#This Row],[Loppu KK]])&amp;"Q"&amp;ROUNDDOWN((MONTH(Taulukko1[[#This Row],[Loppu KK]])-1)/3+1,0)</f>
        <v>2013Q2</v>
      </c>
      <c r="U2380" s="66">
        <f>IF(COUNT(Taulukko1[[#This Row],[Neuvottelujen alaiset ]])=1,Taulukko1[[#This Row],[Neuvottelujen alaiset ]],Taulukko1[[#This Row],[Vähennystarve]])</f>
        <v>80</v>
      </c>
      <c r="V2380" s="44" t="str">
        <f t="shared" si="377"/>
        <v>NA</v>
      </c>
      <c r="W2380" s="44" t="str">
        <f t="shared" si="378"/>
        <v>NA</v>
      </c>
      <c r="X2380" s="44" t="str">
        <f t="shared" si="379"/>
        <v>NA</v>
      </c>
      <c r="Y2380" s="90" t="b">
        <f>AND(MONTH(Taulukko1[[#This Row],[Alku PVM]] )=6,DAY(Taulukko1[[#This Row],[Alku PVM]] )&gt;19)</f>
        <v>0</v>
      </c>
      <c r="Z2380" s="90" t="b">
        <f>AND(MONTH(Taulukko1[[#This Row],[Loppu PVM]] )=6,DAY(Taulukko1[[#This Row],[Loppu PVM]] )&gt;19)</f>
        <v>0</v>
      </c>
      <c r="AA2380" s="90" t="b">
        <f>OR(MONTH(Taulukko1[[#This Row],[Alku PVM]] )&lt;=5,AND(MONTH(Taulukko1[[#This Row],[Alku PVM]] )=6,DAY(Taulukko1[[#This Row],[Alku PVM]] )&lt;20))</f>
        <v>1</v>
      </c>
      <c r="AB2380" s="90" t="b">
        <f>OR(MONTH(Taulukko1[[#This Row],[Loppu PVM]])&lt;=5,AND(MONTH(Taulukko1[[#This Row],[Loppu PVM]] )=6,DAY(Taulukko1[[#This Row],[Loppu PVM]])&lt;20))</f>
        <v>1</v>
      </c>
      <c r="AC2380" s="90" t="b">
        <f>OR(MONTH(Taulukko1[[#This Row],[Alku PVM]] )&lt;=3,AND(MONTH(Taulukko1[[#This Row],[Alku PVM]] )=3))</f>
        <v>0</v>
      </c>
      <c r="AD2380" s="90" t="b">
        <f>OR(MONTH(Taulukko1[[#This Row],[Loppu PVM]] )&lt;=3,AND(MONTH(Taulukko1[[#This Row],[Loppu PVM]] )=3))</f>
        <v>0</v>
      </c>
      <c r="AE2380" s="90" t="b">
        <f>OR(MONTH(Taulukko1[[#This Row],[Alku PVM]] )&lt;=9,AND(MONTH(Taulukko1[[#This Row],[Alku PVM]] )=9))</f>
        <v>1</v>
      </c>
      <c r="AF2380" s="90" t="b">
        <f>OR(MONTH(Taulukko1[[#This Row],[Loppu PVM]])&lt;=9,AND(MONTH(Taulukko1[[#This Row],[Loppu PVM]] )=9))</f>
        <v>1</v>
      </c>
      <c r="AG2380" s="90" t="b">
        <f>OR(MONTH(Taulukko1[[#This Row],[Alku PVM]] )&lt;=6,AND(MONTH(Taulukko1[[#This Row],[Alku PVM]] )=6))</f>
        <v>1</v>
      </c>
      <c r="AH2380" s="90" t="b">
        <f>OR(MONTH(Taulukko1[[#This Row],[Loppu PVM]])&lt;=6,AND(MONTH(Taulukko1[[#This Row],[Loppu PVM]] )=6))</f>
        <v>1</v>
      </c>
    </row>
    <row r="2381" spans="1:34" ht="12.75" customHeight="1">
      <c r="A2381" s="21" t="s">
        <v>473</v>
      </c>
      <c r="B2381" s="23">
        <v>41396</v>
      </c>
      <c r="C2381" s="21" t="s">
        <v>1157</v>
      </c>
      <c r="D2381" s="24"/>
      <c r="E2381" s="62">
        <v>34</v>
      </c>
      <c r="F2381" s="23">
        <v>41451</v>
      </c>
      <c r="G2381" s="24">
        <v>0</v>
      </c>
      <c r="H2381" s="22">
        <v>60</v>
      </c>
      <c r="I2381" s="126">
        <f>INDEX('TOL2008'!B:B,MATCH(A2381,'TOL2008'!A:A,0))</f>
        <v>65121</v>
      </c>
      <c r="J2381" s="126" t="str">
        <f>INDEX(Pääluokka!$H$2:$H$100,MATCH(VALUE(LEFT(Taulukko1[[#This Row],[TOL2008]],2)),Pääluokka!$G$2:$G$100,0))</f>
        <v>Rahoitus- ja vakuutustoiminta</v>
      </c>
      <c r="K2381" s="126" t="str">
        <f>INDEX(Pääluokka!$I$2:$I$100,MATCH(VALUE(LEFT(Taulukko1[[#This Row],[TOL2008]],2)),Pääluokka!$G$2:$G$100,0))</f>
        <v>Palvelualat (G-N, R, S)</v>
      </c>
      <c r="L2381" s="41">
        <f t="shared" si="370"/>
        <v>55</v>
      </c>
      <c r="M2381" s="43">
        <f t="shared" si="371"/>
        <v>41396</v>
      </c>
      <c r="N2381" s="43">
        <f t="shared" si="372"/>
        <v>41451</v>
      </c>
      <c r="O2381" s="43">
        <f t="shared" si="373"/>
        <v>41395</v>
      </c>
      <c r="P2381" s="43">
        <f t="shared" si="374"/>
        <v>41426</v>
      </c>
      <c r="Q2381" s="41">
        <f t="shared" si="375"/>
        <v>2013</v>
      </c>
      <c r="R2381" s="41">
        <f t="shared" si="376"/>
        <v>2013</v>
      </c>
      <c r="S2381" s="43" t="str">
        <f>YEAR(Taulukko1[[#This Row],[Alku KK]])&amp;"Q"&amp;ROUNDDOWN((MONTH(Taulukko1[[#This Row],[Alku KK]])-1)/3+1,0)</f>
        <v>2013Q2</v>
      </c>
      <c r="T2381" s="43" t="str">
        <f>YEAR(Taulukko1[[#This Row],[Loppu KK]])&amp;"Q"&amp;ROUNDDOWN((MONTH(Taulukko1[[#This Row],[Loppu KK]])-1)/3+1,0)</f>
        <v>2013Q2</v>
      </c>
      <c r="U2381" s="66">
        <f>IF(COUNT(Taulukko1[[#This Row],[Neuvottelujen alaiset ]])=1,Taulukko1[[#This Row],[Neuvottelujen alaiset ]],Taulukko1[[#This Row],[Vähennystarve]])</f>
        <v>60</v>
      </c>
      <c r="V2381" s="44">
        <f t="shared" si="377"/>
        <v>0.56666666666666665</v>
      </c>
      <c r="W2381" s="44">
        <f t="shared" si="378"/>
        <v>0</v>
      </c>
      <c r="X2381" s="44">
        <f t="shared" si="379"/>
        <v>0</v>
      </c>
      <c r="Y2381" s="90" t="b">
        <f>AND(MONTH(Taulukko1[[#This Row],[Alku PVM]] )=6,DAY(Taulukko1[[#This Row],[Alku PVM]] )&gt;19)</f>
        <v>0</v>
      </c>
      <c r="Z2381" s="90" t="b">
        <f>AND(MONTH(Taulukko1[[#This Row],[Loppu PVM]] )=6,DAY(Taulukko1[[#This Row],[Loppu PVM]] )&gt;19)</f>
        <v>1</v>
      </c>
      <c r="AA2381" s="90" t="b">
        <f>OR(MONTH(Taulukko1[[#This Row],[Alku PVM]] )&lt;=5,AND(MONTH(Taulukko1[[#This Row],[Alku PVM]] )=6,DAY(Taulukko1[[#This Row],[Alku PVM]] )&lt;20))</f>
        <v>1</v>
      </c>
      <c r="AB2381" s="90" t="b">
        <f>OR(MONTH(Taulukko1[[#This Row],[Loppu PVM]])&lt;=5,AND(MONTH(Taulukko1[[#This Row],[Loppu PVM]] )=6,DAY(Taulukko1[[#This Row],[Loppu PVM]])&lt;20))</f>
        <v>0</v>
      </c>
      <c r="AC2381" s="90" t="b">
        <f>OR(MONTH(Taulukko1[[#This Row],[Alku PVM]] )&lt;=3,AND(MONTH(Taulukko1[[#This Row],[Alku PVM]] )=3))</f>
        <v>0</v>
      </c>
      <c r="AD2381" s="90" t="b">
        <f>OR(MONTH(Taulukko1[[#This Row],[Loppu PVM]] )&lt;=3,AND(MONTH(Taulukko1[[#This Row],[Loppu PVM]] )=3))</f>
        <v>0</v>
      </c>
      <c r="AE2381" s="90" t="b">
        <f>OR(MONTH(Taulukko1[[#This Row],[Alku PVM]] )&lt;=9,AND(MONTH(Taulukko1[[#This Row],[Alku PVM]] )=9))</f>
        <v>1</v>
      </c>
      <c r="AF2381" s="90" t="b">
        <f>OR(MONTH(Taulukko1[[#This Row],[Loppu PVM]])&lt;=9,AND(MONTH(Taulukko1[[#This Row],[Loppu PVM]] )=9))</f>
        <v>1</v>
      </c>
      <c r="AG2381" s="90" t="b">
        <f>OR(MONTH(Taulukko1[[#This Row],[Alku PVM]] )&lt;=6,AND(MONTH(Taulukko1[[#This Row],[Alku PVM]] )=6))</f>
        <v>1</v>
      </c>
      <c r="AH2381" s="90" t="b">
        <f>OR(MONTH(Taulukko1[[#This Row],[Loppu PVM]])&lt;=6,AND(MONTH(Taulukko1[[#This Row],[Loppu PVM]] )=6))</f>
        <v>1</v>
      </c>
    </row>
    <row r="2382" spans="1:34" ht="12.75" customHeight="1">
      <c r="A2382" s="21" t="s">
        <v>943</v>
      </c>
      <c r="B2382" s="23">
        <v>41396</v>
      </c>
      <c r="C2382" s="21" t="s">
        <v>942</v>
      </c>
      <c r="D2382" s="24"/>
      <c r="E2382" s="62">
        <v>20</v>
      </c>
      <c r="F2382" s="23">
        <v>41443</v>
      </c>
      <c r="G2382" s="24">
        <v>14</v>
      </c>
      <c r="H2382" s="22">
        <v>25</v>
      </c>
      <c r="I2382" s="126">
        <f>INDEX('TOL2008'!B:B,MATCH(A2382,'TOL2008'!A:A,0))</f>
        <v>87901</v>
      </c>
      <c r="J2382" s="126" t="str">
        <f>INDEX(Pääluokka!$H$2:$H$100,MATCH(VALUE(LEFT(Taulukko1[[#This Row],[TOL2008]],2)),Pääluokka!$G$2:$G$100,0))</f>
        <v>Terveys- ja sosiaalipalvelut</v>
      </c>
      <c r="K2382" s="126" t="str">
        <f>INDEX(Pääluokka!$I$2:$I$100,MATCH(VALUE(LEFT(Taulukko1[[#This Row],[TOL2008]],2)),Pääluokka!$G$2:$G$100,0))</f>
        <v>Muut toimialat (O-Q, T-X)</v>
      </c>
      <c r="L2382" s="41">
        <f t="shared" si="370"/>
        <v>47</v>
      </c>
      <c r="M2382" s="43">
        <f t="shared" si="371"/>
        <v>41396</v>
      </c>
      <c r="N2382" s="43">
        <f t="shared" si="372"/>
        <v>41443</v>
      </c>
      <c r="O2382" s="43">
        <f t="shared" si="373"/>
        <v>41395</v>
      </c>
      <c r="P2382" s="43">
        <f t="shared" si="374"/>
        <v>41426</v>
      </c>
      <c r="Q2382" s="41">
        <f t="shared" si="375"/>
        <v>2013</v>
      </c>
      <c r="R2382" s="41">
        <f t="shared" si="376"/>
        <v>2013</v>
      </c>
      <c r="S2382" s="43" t="str">
        <f>YEAR(Taulukko1[[#This Row],[Alku KK]])&amp;"Q"&amp;ROUNDDOWN((MONTH(Taulukko1[[#This Row],[Alku KK]])-1)/3+1,0)</f>
        <v>2013Q2</v>
      </c>
      <c r="T2382" s="43" t="str">
        <f>YEAR(Taulukko1[[#This Row],[Loppu KK]])&amp;"Q"&amp;ROUNDDOWN((MONTH(Taulukko1[[#This Row],[Loppu KK]])-1)/3+1,0)</f>
        <v>2013Q2</v>
      </c>
      <c r="U2382" s="66">
        <f>IF(COUNT(Taulukko1[[#This Row],[Neuvottelujen alaiset ]])=1,Taulukko1[[#This Row],[Neuvottelujen alaiset ]],Taulukko1[[#This Row],[Vähennystarve]])</f>
        <v>25</v>
      </c>
      <c r="V2382" s="44">
        <f t="shared" si="377"/>
        <v>0.8</v>
      </c>
      <c r="W2382" s="44">
        <f t="shared" si="378"/>
        <v>0.56000000000000005</v>
      </c>
      <c r="X2382" s="44">
        <f t="shared" si="379"/>
        <v>0.7</v>
      </c>
      <c r="Y2382" s="90" t="b">
        <f>AND(MONTH(Taulukko1[[#This Row],[Alku PVM]] )=6,DAY(Taulukko1[[#This Row],[Alku PVM]] )&gt;19)</f>
        <v>0</v>
      </c>
      <c r="Z2382" s="90" t="b">
        <f>AND(MONTH(Taulukko1[[#This Row],[Loppu PVM]] )=6,DAY(Taulukko1[[#This Row],[Loppu PVM]] )&gt;19)</f>
        <v>0</v>
      </c>
      <c r="AA2382" s="90" t="b">
        <f>OR(MONTH(Taulukko1[[#This Row],[Alku PVM]] )&lt;=5,AND(MONTH(Taulukko1[[#This Row],[Alku PVM]] )=6,DAY(Taulukko1[[#This Row],[Alku PVM]] )&lt;20))</f>
        <v>1</v>
      </c>
      <c r="AB2382" s="90" t="b">
        <f>OR(MONTH(Taulukko1[[#This Row],[Loppu PVM]])&lt;=5,AND(MONTH(Taulukko1[[#This Row],[Loppu PVM]] )=6,DAY(Taulukko1[[#This Row],[Loppu PVM]])&lt;20))</f>
        <v>1</v>
      </c>
      <c r="AC2382" s="90" t="b">
        <f>OR(MONTH(Taulukko1[[#This Row],[Alku PVM]] )&lt;=3,AND(MONTH(Taulukko1[[#This Row],[Alku PVM]] )=3))</f>
        <v>0</v>
      </c>
      <c r="AD2382" s="90" t="b">
        <f>OR(MONTH(Taulukko1[[#This Row],[Loppu PVM]] )&lt;=3,AND(MONTH(Taulukko1[[#This Row],[Loppu PVM]] )=3))</f>
        <v>0</v>
      </c>
      <c r="AE2382" s="90" t="b">
        <f>OR(MONTH(Taulukko1[[#This Row],[Alku PVM]] )&lt;=9,AND(MONTH(Taulukko1[[#This Row],[Alku PVM]] )=9))</f>
        <v>1</v>
      </c>
      <c r="AF2382" s="90" t="b">
        <f>OR(MONTH(Taulukko1[[#This Row],[Loppu PVM]])&lt;=9,AND(MONTH(Taulukko1[[#This Row],[Loppu PVM]] )=9))</f>
        <v>1</v>
      </c>
      <c r="AG2382" s="90" t="b">
        <f>OR(MONTH(Taulukko1[[#This Row],[Alku PVM]] )&lt;=6,AND(MONTH(Taulukko1[[#This Row],[Alku PVM]] )=6))</f>
        <v>1</v>
      </c>
      <c r="AH2382" s="90" t="b">
        <f>OR(MONTH(Taulukko1[[#This Row],[Loppu PVM]])&lt;=6,AND(MONTH(Taulukko1[[#This Row],[Loppu PVM]] )=6))</f>
        <v>1</v>
      </c>
    </row>
    <row r="2383" spans="1:34" ht="12.75" customHeight="1">
      <c r="A2383" s="21" t="s">
        <v>855</v>
      </c>
      <c r="B2383" s="23">
        <v>41396</v>
      </c>
      <c r="C2383" s="21" t="s">
        <v>854</v>
      </c>
      <c r="D2383" s="24"/>
      <c r="E2383" s="62">
        <v>9</v>
      </c>
      <c r="F2383" s="23"/>
      <c r="G2383" s="24"/>
      <c r="H2383" s="22">
        <v>84</v>
      </c>
      <c r="I2383" s="126">
        <f>INDEX('TOL2008'!B:B,MATCH(A2383,'TOL2008'!A:A,0))</f>
        <v>13960</v>
      </c>
      <c r="J2383" s="126" t="str">
        <f>INDEX(Pääluokka!$H$2:$H$100,MATCH(VALUE(LEFT(Taulukko1[[#This Row],[TOL2008]],2)),Pääluokka!$G$2:$G$100,0))</f>
        <v>Teollisuus</v>
      </c>
      <c r="K2383" s="126" t="str">
        <f>INDEX(Pääluokka!$I$2:$I$100,MATCH(VALUE(LEFT(Taulukko1[[#This Row],[TOL2008]],2)),Pääluokka!$G$2:$G$100,0))</f>
        <v>Teollisuus (C-E)</v>
      </c>
      <c r="L2383" s="41" t="str">
        <f t="shared" si="370"/>
        <v>NA</v>
      </c>
      <c r="M2383" s="43">
        <f t="shared" si="371"/>
        <v>41396</v>
      </c>
      <c r="N2383" s="43">
        <f t="shared" si="372"/>
        <v>41447</v>
      </c>
      <c r="O2383" s="43">
        <f t="shared" si="373"/>
        <v>41395</v>
      </c>
      <c r="P2383" s="43">
        <f t="shared" si="374"/>
        <v>41426</v>
      </c>
      <c r="Q2383" s="41">
        <f t="shared" si="375"/>
        <v>2013</v>
      </c>
      <c r="R2383" s="41">
        <f t="shared" si="376"/>
        <v>2013</v>
      </c>
      <c r="S2383" s="43" t="str">
        <f>YEAR(Taulukko1[[#This Row],[Alku KK]])&amp;"Q"&amp;ROUNDDOWN((MONTH(Taulukko1[[#This Row],[Alku KK]])-1)/3+1,0)</f>
        <v>2013Q2</v>
      </c>
      <c r="T2383" s="43" t="str">
        <f>YEAR(Taulukko1[[#This Row],[Loppu KK]])&amp;"Q"&amp;ROUNDDOWN((MONTH(Taulukko1[[#This Row],[Loppu KK]])-1)/3+1,0)</f>
        <v>2013Q2</v>
      </c>
      <c r="U2383" s="66">
        <f>IF(COUNT(Taulukko1[[#This Row],[Neuvottelujen alaiset ]])=1,Taulukko1[[#This Row],[Neuvottelujen alaiset ]],Taulukko1[[#This Row],[Vähennystarve]])</f>
        <v>84</v>
      </c>
      <c r="V2383" s="44">
        <f t="shared" si="377"/>
        <v>0.10714285714285714</v>
      </c>
      <c r="W2383" s="44" t="str">
        <f t="shared" si="378"/>
        <v>NA</v>
      </c>
      <c r="X2383" s="44" t="str">
        <f t="shared" si="379"/>
        <v>NA</v>
      </c>
      <c r="Y2383" s="90" t="b">
        <f>AND(MONTH(Taulukko1[[#This Row],[Alku PVM]] )=6,DAY(Taulukko1[[#This Row],[Alku PVM]] )&gt;19)</f>
        <v>0</v>
      </c>
      <c r="Z2383" s="90" t="b">
        <f>AND(MONTH(Taulukko1[[#This Row],[Loppu PVM]] )=6,DAY(Taulukko1[[#This Row],[Loppu PVM]] )&gt;19)</f>
        <v>1</v>
      </c>
      <c r="AA2383" s="90" t="b">
        <f>OR(MONTH(Taulukko1[[#This Row],[Alku PVM]] )&lt;=5,AND(MONTH(Taulukko1[[#This Row],[Alku PVM]] )=6,DAY(Taulukko1[[#This Row],[Alku PVM]] )&lt;20))</f>
        <v>1</v>
      </c>
      <c r="AB2383" s="90" t="b">
        <f>OR(MONTH(Taulukko1[[#This Row],[Loppu PVM]])&lt;=5,AND(MONTH(Taulukko1[[#This Row],[Loppu PVM]] )=6,DAY(Taulukko1[[#This Row],[Loppu PVM]])&lt;20))</f>
        <v>0</v>
      </c>
      <c r="AC2383" s="90" t="b">
        <f>OR(MONTH(Taulukko1[[#This Row],[Alku PVM]] )&lt;=3,AND(MONTH(Taulukko1[[#This Row],[Alku PVM]] )=3))</f>
        <v>0</v>
      </c>
      <c r="AD2383" s="90" t="b">
        <f>OR(MONTH(Taulukko1[[#This Row],[Loppu PVM]] )&lt;=3,AND(MONTH(Taulukko1[[#This Row],[Loppu PVM]] )=3))</f>
        <v>0</v>
      </c>
      <c r="AE2383" s="90" t="b">
        <f>OR(MONTH(Taulukko1[[#This Row],[Alku PVM]] )&lt;=9,AND(MONTH(Taulukko1[[#This Row],[Alku PVM]] )=9))</f>
        <v>1</v>
      </c>
      <c r="AF2383" s="90" t="b">
        <f>OR(MONTH(Taulukko1[[#This Row],[Loppu PVM]])&lt;=9,AND(MONTH(Taulukko1[[#This Row],[Loppu PVM]] )=9))</f>
        <v>1</v>
      </c>
      <c r="AG2383" s="90" t="b">
        <f>OR(MONTH(Taulukko1[[#This Row],[Alku PVM]] )&lt;=6,AND(MONTH(Taulukko1[[#This Row],[Alku PVM]] )=6))</f>
        <v>1</v>
      </c>
      <c r="AH2383" s="90" t="b">
        <f>OR(MONTH(Taulukko1[[#This Row],[Loppu PVM]])&lt;=6,AND(MONTH(Taulukko1[[#This Row],[Loppu PVM]] )=6))</f>
        <v>1</v>
      </c>
    </row>
    <row r="2384" spans="1:34" ht="12.75" customHeight="1">
      <c r="A2384" s="21" t="s">
        <v>1231</v>
      </c>
      <c r="B2384" s="23">
        <v>41397</v>
      </c>
      <c r="C2384" s="21" t="s">
        <v>1230</v>
      </c>
      <c r="D2384" s="24" t="s">
        <v>25</v>
      </c>
      <c r="E2384" s="62">
        <v>60</v>
      </c>
      <c r="F2384" s="23">
        <v>41502</v>
      </c>
      <c r="G2384" s="24">
        <v>15</v>
      </c>
      <c r="H2384" s="22">
        <v>190</v>
      </c>
      <c r="I2384" s="126">
        <f>INDEX('TOL2008'!B:B,MATCH(A2384,'TOL2008'!A:A,0))</f>
        <v>22210</v>
      </c>
      <c r="J2384" s="126" t="str">
        <f>INDEX(Pääluokka!$H$2:$H$100,MATCH(VALUE(LEFT(Taulukko1[[#This Row],[TOL2008]],2)),Pääluokka!$G$2:$G$100,0))</f>
        <v>Teollisuus</v>
      </c>
      <c r="K2384" s="126" t="str">
        <f>INDEX(Pääluokka!$I$2:$I$100,MATCH(VALUE(LEFT(Taulukko1[[#This Row],[TOL2008]],2)),Pääluokka!$G$2:$G$100,0))</f>
        <v>Teollisuus (C-E)</v>
      </c>
      <c r="L2384" s="41">
        <f t="shared" si="370"/>
        <v>105</v>
      </c>
      <c r="M2384" s="43">
        <f t="shared" si="371"/>
        <v>41397</v>
      </c>
      <c r="N2384" s="43">
        <f t="shared" si="372"/>
        <v>41502</v>
      </c>
      <c r="O2384" s="43">
        <f t="shared" si="373"/>
        <v>41395</v>
      </c>
      <c r="P2384" s="43">
        <f t="shared" si="374"/>
        <v>41487</v>
      </c>
      <c r="Q2384" s="41">
        <f t="shared" si="375"/>
        <v>2013</v>
      </c>
      <c r="R2384" s="41">
        <f t="shared" si="376"/>
        <v>2013</v>
      </c>
      <c r="S2384" s="43" t="str">
        <f>YEAR(Taulukko1[[#This Row],[Alku KK]])&amp;"Q"&amp;ROUNDDOWN((MONTH(Taulukko1[[#This Row],[Alku KK]])-1)/3+1,0)</f>
        <v>2013Q2</v>
      </c>
      <c r="T2384" s="43" t="str">
        <f>YEAR(Taulukko1[[#This Row],[Loppu KK]])&amp;"Q"&amp;ROUNDDOWN((MONTH(Taulukko1[[#This Row],[Loppu KK]])-1)/3+1,0)</f>
        <v>2013Q3</v>
      </c>
      <c r="U2384" s="66">
        <f>IF(COUNT(Taulukko1[[#This Row],[Neuvottelujen alaiset ]])=1,Taulukko1[[#This Row],[Neuvottelujen alaiset ]],Taulukko1[[#This Row],[Vähennystarve]])</f>
        <v>190</v>
      </c>
      <c r="V2384" s="44">
        <f t="shared" si="377"/>
        <v>0.31578947368421051</v>
      </c>
      <c r="W2384" s="44">
        <f t="shared" si="378"/>
        <v>7.8947368421052627E-2</v>
      </c>
      <c r="X2384" s="44">
        <f t="shared" si="379"/>
        <v>0.25</v>
      </c>
      <c r="Y2384" s="90" t="b">
        <f>AND(MONTH(Taulukko1[[#This Row],[Alku PVM]] )=6,DAY(Taulukko1[[#This Row],[Alku PVM]] )&gt;19)</f>
        <v>0</v>
      </c>
      <c r="Z2384" s="90" t="b">
        <f>AND(MONTH(Taulukko1[[#This Row],[Loppu PVM]] )=6,DAY(Taulukko1[[#This Row],[Loppu PVM]] )&gt;19)</f>
        <v>0</v>
      </c>
      <c r="AA2384" s="90" t="b">
        <f>OR(MONTH(Taulukko1[[#This Row],[Alku PVM]] )&lt;=5,AND(MONTH(Taulukko1[[#This Row],[Alku PVM]] )=6,DAY(Taulukko1[[#This Row],[Alku PVM]] )&lt;20))</f>
        <v>1</v>
      </c>
      <c r="AB2384" s="90" t="b">
        <f>OR(MONTH(Taulukko1[[#This Row],[Loppu PVM]])&lt;=5,AND(MONTH(Taulukko1[[#This Row],[Loppu PVM]] )=6,DAY(Taulukko1[[#This Row],[Loppu PVM]])&lt;20))</f>
        <v>0</v>
      </c>
      <c r="AC2384" s="90" t="b">
        <f>OR(MONTH(Taulukko1[[#This Row],[Alku PVM]] )&lt;=3,AND(MONTH(Taulukko1[[#This Row],[Alku PVM]] )=3))</f>
        <v>0</v>
      </c>
      <c r="AD2384" s="90" t="b">
        <f>OR(MONTH(Taulukko1[[#This Row],[Loppu PVM]] )&lt;=3,AND(MONTH(Taulukko1[[#This Row],[Loppu PVM]] )=3))</f>
        <v>0</v>
      </c>
      <c r="AE2384" s="90" t="b">
        <f>OR(MONTH(Taulukko1[[#This Row],[Alku PVM]] )&lt;=9,AND(MONTH(Taulukko1[[#This Row],[Alku PVM]] )=9))</f>
        <v>1</v>
      </c>
      <c r="AF2384" s="90" t="b">
        <f>OR(MONTH(Taulukko1[[#This Row],[Loppu PVM]])&lt;=9,AND(MONTH(Taulukko1[[#This Row],[Loppu PVM]] )=9))</f>
        <v>1</v>
      </c>
      <c r="AG2384" s="90" t="b">
        <f>OR(MONTH(Taulukko1[[#This Row],[Alku PVM]] )&lt;=6,AND(MONTH(Taulukko1[[#This Row],[Alku PVM]] )=6))</f>
        <v>1</v>
      </c>
      <c r="AH2384" s="90" t="b">
        <f>OR(MONTH(Taulukko1[[#This Row],[Loppu PVM]])&lt;=6,AND(MONTH(Taulukko1[[#This Row],[Loppu PVM]] )=6))</f>
        <v>0</v>
      </c>
    </row>
    <row r="2385" spans="1:34" ht="12.75" customHeight="1">
      <c r="A2385" s="21" t="s">
        <v>515</v>
      </c>
      <c r="B2385" s="23">
        <v>41397</v>
      </c>
      <c r="C2385" s="21" t="s">
        <v>1209</v>
      </c>
      <c r="D2385" s="24"/>
      <c r="E2385" s="62">
        <v>40</v>
      </c>
      <c r="F2385" s="23"/>
      <c r="G2385" s="24"/>
      <c r="H2385" s="22">
        <v>40</v>
      </c>
      <c r="I2385" s="126">
        <f>INDEX('TOL2008'!B:B,MATCH(A2385,'TOL2008'!A:A,0))</f>
        <v>58120</v>
      </c>
      <c r="J2385" s="126" t="str">
        <f>INDEX(Pääluokka!$H$2:$H$100,MATCH(VALUE(LEFT(Taulukko1[[#This Row],[TOL2008]],2)),Pääluokka!$G$2:$G$100,0))</f>
        <v>Informaatio ja viestintä</v>
      </c>
      <c r="K2385" s="126" t="str">
        <f>INDEX(Pääluokka!$I$2:$I$100,MATCH(VALUE(LEFT(Taulukko1[[#This Row],[TOL2008]],2)),Pääluokka!$G$2:$G$100,0))</f>
        <v>Palvelualat (G-N, R, S)</v>
      </c>
      <c r="L2385" s="41" t="str">
        <f t="shared" si="370"/>
        <v>NA</v>
      </c>
      <c r="M2385" s="43">
        <f t="shared" si="371"/>
        <v>41397</v>
      </c>
      <c r="N2385" s="43">
        <f t="shared" si="372"/>
        <v>41448</v>
      </c>
      <c r="O2385" s="43">
        <f t="shared" si="373"/>
        <v>41395</v>
      </c>
      <c r="P2385" s="43">
        <f t="shared" si="374"/>
        <v>41426</v>
      </c>
      <c r="Q2385" s="41">
        <f t="shared" si="375"/>
        <v>2013</v>
      </c>
      <c r="R2385" s="41">
        <f t="shared" si="376"/>
        <v>2013</v>
      </c>
      <c r="S2385" s="43" t="str">
        <f>YEAR(Taulukko1[[#This Row],[Alku KK]])&amp;"Q"&amp;ROUNDDOWN((MONTH(Taulukko1[[#This Row],[Alku KK]])-1)/3+1,0)</f>
        <v>2013Q2</v>
      </c>
      <c r="T2385" s="43" t="str">
        <f>YEAR(Taulukko1[[#This Row],[Loppu KK]])&amp;"Q"&amp;ROUNDDOWN((MONTH(Taulukko1[[#This Row],[Loppu KK]])-1)/3+1,0)</f>
        <v>2013Q2</v>
      </c>
      <c r="U2385" s="66">
        <f>IF(COUNT(Taulukko1[[#This Row],[Neuvottelujen alaiset ]])=1,Taulukko1[[#This Row],[Neuvottelujen alaiset ]],Taulukko1[[#This Row],[Vähennystarve]])</f>
        <v>40</v>
      </c>
      <c r="V2385" s="44">
        <f t="shared" si="377"/>
        <v>1</v>
      </c>
      <c r="W2385" s="44" t="str">
        <f t="shared" si="378"/>
        <v>NA</v>
      </c>
      <c r="X2385" s="44" t="str">
        <f t="shared" si="379"/>
        <v>NA</v>
      </c>
      <c r="Y2385" s="90" t="b">
        <f>AND(MONTH(Taulukko1[[#This Row],[Alku PVM]] )=6,DAY(Taulukko1[[#This Row],[Alku PVM]] )&gt;19)</f>
        <v>0</v>
      </c>
      <c r="Z2385" s="90" t="b">
        <f>AND(MONTH(Taulukko1[[#This Row],[Loppu PVM]] )=6,DAY(Taulukko1[[#This Row],[Loppu PVM]] )&gt;19)</f>
        <v>1</v>
      </c>
      <c r="AA2385" s="90" t="b">
        <f>OR(MONTH(Taulukko1[[#This Row],[Alku PVM]] )&lt;=5,AND(MONTH(Taulukko1[[#This Row],[Alku PVM]] )=6,DAY(Taulukko1[[#This Row],[Alku PVM]] )&lt;20))</f>
        <v>1</v>
      </c>
      <c r="AB2385" s="90" t="b">
        <f>OR(MONTH(Taulukko1[[#This Row],[Loppu PVM]])&lt;=5,AND(MONTH(Taulukko1[[#This Row],[Loppu PVM]] )=6,DAY(Taulukko1[[#This Row],[Loppu PVM]])&lt;20))</f>
        <v>0</v>
      </c>
      <c r="AC2385" s="90" t="b">
        <f>OR(MONTH(Taulukko1[[#This Row],[Alku PVM]] )&lt;=3,AND(MONTH(Taulukko1[[#This Row],[Alku PVM]] )=3))</f>
        <v>0</v>
      </c>
      <c r="AD2385" s="90" t="b">
        <f>OR(MONTH(Taulukko1[[#This Row],[Loppu PVM]] )&lt;=3,AND(MONTH(Taulukko1[[#This Row],[Loppu PVM]] )=3))</f>
        <v>0</v>
      </c>
      <c r="AE2385" s="90" t="b">
        <f>OR(MONTH(Taulukko1[[#This Row],[Alku PVM]] )&lt;=9,AND(MONTH(Taulukko1[[#This Row],[Alku PVM]] )=9))</f>
        <v>1</v>
      </c>
      <c r="AF2385" s="90" t="b">
        <f>OR(MONTH(Taulukko1[[#This Row],[Loppu PVM]])&lt;=9,AND(MONTH(Taulukko1[[#This Row],[Loppu PVM]] )=9))</f>
        <v>1</v>
      </c>
      <c r="AG2385" s="90" t="b">
        <f>OR(MONTH(Taulukko1[[#This Row],[Alku PVM]] )&lt;=6,AND(MONTH(Taulukko1[[#This Row],[Alku PVM]] )=6))</f>
        <v>1</v>
      </c>
      <c r="AH2385" s="90" t="b">
        <f>OR(MONTH(Taulukko1[[#This Row],[Loppu PVM]])&lt;=6,AND(MONTH(Taulukko1[[#This Row],[Loppu PVM]] )=6))</f>
        <v>1</v>
      </c>
    </row>
    <row r="2386" spans="1:34" ht="12.75" customHeight="1">
      <c r="A2386" s="21" t="s">
        <v>1043</v>
      </c>
      <c r="B2386" s="23">
        <v>41397</v>
      </c>
      <c r="C2386" s="21" t="s">
        <v>1042</v>
      </c>
      <c r="D2386" s="24">
        <v>10</v>
      </c>
      <c r="F2386" s="23"/>
      <c r="G2386" s="24"/>
      <c r="H2386" s="22">
        <v>60</v>
      </c>
      <c r="I2386" s="126">
        <f>INDEX('TOL2008'!B:B,MATCH(A2386,'TOL2008'!A:A,0))</f>
        <v>28920</v>
      </c>
      <c r="J2386" s="126" t="str">
        <f>INDEX(Pääluokka!$H$2:$H$100,MATCH(VALUE(LEFT(Taulukko1[[#This Row],[TOL2008]],2)),Pääluokka!$G$2:$G$100,0))</f>
        <v>Teollisuus</v>
      </c>
      <c r="K2386" s="126" t="str">
        <f>INDEX(Pääluokka!$I$2:$I$100,MATCH(VALUE(LEFT(Taulukko1[[#This Row],[TOL2008]],2)),Pääluokka!$G$2:$G$100,0))</f>
        <v>Teollisuus (C-E)</v>
      </c>
      <c r="L2386" s="41" t="str">
        <f t="shared" si="370"/>
        <v>NA</v>
      </c>
      <c r="M2386" s="43">
        <f t="shared" si="371"/>
        <v>41397</v>
      </c>
      <c r="N2386" s="43">
        <f t="shared" si="372"/>
        <v>41448</v>
      </c>
      <c r="O2386" s="43">
        <f t="shared" si="373"/>
        <v>41395</v>
      </c>
      <c r="P2386" s="43">
        <f t="shared" si="374"/>
        <v>41426</v>
      </c>
      <c r="Q2386" s="41">
        <f t="shared" si="375"/>
        <v>2013</v>
      </c>
      <c r="R2386" s="41">
        <f t="shared" si="376"/>
        <v>2013</v>
      </c>
      <c r="S2386" s="43" t="str">
        <f>YEAR(Taulukko1[[#This Row],[Alku KK]])&amp;"Q"&amp;ROUNDDOWN((MONTH(Taulukko1[[#This Row],[Alku KK]])-1)/3+1,0)</f>
        <v>2013Q2</v>
      </c>
      <c r="T2386" s="43" t="str">
        <f>YEAR(Taulukko1[[#This Row],[Loppu KK]])&amp;"Q"&amp;ROUNDDOWN((MONTH(Taulukko1[[#This Row],[Loppu KK]])-1)/3+1,0)</f>
        <v>2013Q2</v>
      </c>
      <c r="U2386" s="66">
        <f>IF(COUNT(Taulukko1[[#This Row],[Neuvottelujen alaiset ]])=1,Taulukko1[[#This Row],[Neuvottelujen alaiset ]],Taulukko1[[#This Row],[Vähennystarve]])</f>
        <v>60</v>
      </c>
      <c r="V2386" s="44" t="str">
        <f t="shared" si="377"/>
        <v>NA</v>
      </c>
      <c r="W2386" s="44" t="str">
        <f t="shared" si="378"/>
        <v>NA</v>
      </c>
      <c r="X2386" s="44" t="str">
        <f t="shared" si="379"/>
        <v>NA</v>
      </c>
      <c r="Y2386" s="90" t="b">
        <f>AND(MONTH(Taulukko1[[#This Row],[Alku PVM]] )=6,DAY(Taulukko1[[#This Row],[Alku PVM]] )&gt;19)</f>
        <v>0</v>
      </c>
      <c r="Z2386" s="90" t="b">
        <f>AND(MONTH(Taulukko1[[#This Row],[Loppu PVM]] )=6,DAY(Taulukko1[[#This Row],[Loppu PVM]] )&gt;19)</f>
        <v>1</v>
      </c>
      <c r="AA2386" s="90" t="b">
        <f>OR(MONTH(Taulukko1[[#This Row],[Alku PVM]] )&lt;=5,AND(MONTH(Taulukko1[[#This Row],[Alku PVM]] )=6,DAY(Taulukko1[[#This Row],[Alku PVM]] )&lt;20))</f>
        <v>1</v>
      </c>
      <c r="AB2386" s="90" t="b">
        <f>OR(MONTH(Taulukko1[[#This Row],[Loppu PVM]])&lt;=5,AND(MONTH(Taulukko1[[#This Row],[Loppu PVM]] )=6,DAY(Taulukko1[[#This Row],[Loppu PVM]])&lt;20))</f>
        <v>0</v>
      </c>
      <c r="AC2386" s="90" t="b">
        <f>OR(MONTH(Taulukko1[[#This Row],[Alku PVM]] )&lt;=3,AND(MONTH(Taulukko1[[#This Row],[Alku PVM]] )=3))</f>
        <v>0</v>
      </c>
      <c r="AD2386" s="90" t="b">
        <f>OR(MONTH(Taulukko1[[#This Row],[Loppu PVM]] )&lt;=3,AND(MONTH(Taulukko1[[#This Row],[Loppu PVM]] )=3))</f>
        <v>0</v>
      </c>
      <c r="AE2386" s="90" t="b">
        <f>OR(MONTH(Taulukko1[[#This Row],[Alku PVM]] )&lt;=9,AND(MONTH(Taulukko1[[#This Row],[Alku PVM]] )=9))</f>
        <v>1</v>
      </c>
      <c r="AF2386" s="90" t="b">
        <f>OR(MONTH(Taulukko1[[#This Row],[Loppu PVM]])&lt;=9,AND(MONTH(Taulukko1[[#This Row],[Loppu PVM]] )=9))</f>
        <v>1</v>
      </c>
      <c r="AG2386" s="90" t="b">
        <f>OR(MONTH(Taulukko1[[#This Row],[Alku PVM]] )&lt;=6,AND(MONTH(Taulukko1[[#This Row],[Alku PVM]] )=6))</f>
        <v>1</v>
      </c>
      <c r="AH2386" s="90" t="b">
        <f>OR(MONTH(Taulukko1[[#This Row],[Loppu PVM]])&lt;=6,AND(MONTH(Taulukko1[[#This Row],[Loppu PVM]] )=6))</f>
        <v>1</v>
      </c>
    </row>
    <row r="2387" spans="1:34" ht="12.75" customHeight="1">
      <c r="A2387" s="21" t="s">
        <v>754</v>
      </c>
      <c r="B2387" s="23">
        <v>41397</v>
      </c>
      <c r="C2387" s="21" t="s">
        <v>755</v>
      </c>
      <c r="D2387" s="24" t="s">
        <v>25</v>
      </c>
      <c r="E2387" s="62">
        <v>9</v>
      </c>
      <c r="F2387" s="23">
        <v>41425</v>
      </c>
      <c r="G2387" s="24">
        <v>0</v>
      </c>
      <c r="H2387" s="22">
        <v>70</v>
      </c>
      <c r="I2387" s="126">
        <f>INDEX('TOL2008'!B:B,MATCH(A2387,'TOL2008'!A:A,0))</f>
        <v>22290</v>
      </c>
      <c r="J2387" s="126" t="str">
        <f>INDEX(Pääluokka!$H$2:$H$100,MATCH(VALUE(LEFT(Taulukko1[[#This Row],[TOL2008]],2)),Pääluokka!$G$2:$G$100,0))</f>
        <v>Teollisuus</v>
      </c>
      <c r="K2387" s="126" t="str">
        <f>INDEX(Pääluokka!$I$2:$I$100,MATCH(VALUE(LEFT(Taulukko1[[#This Row],[TOL2008]],2)),Pääluokka!$G$2:$G$100,0))</f>
        <v>Teollisuus (C-E)</v>
      </c>
      <c r="L2387" s="41">
        <f t="shared" si="370"/>
        <v>28</v>
      </c>
      <c r="M2387" s="43">
        <f t="shared" si="371"/>
        <v>41397</v>
      </c>
      <c r="N2387" s="43">
        <f t="shared" si="372"/>
        <v>41425</v>
      </c>
      <c r="O2387" s="43">
        <f t="shared" si="373"/>
        <v>41395</v>
      </c>
      <c r="P2387" s="43">
        <f t="shared" si="374"/>
        <v>41395</v>
      </c>
      <c r="Q2387" s="41">
        <f t="shared" si="375"/>
        <v>2013</v>
      </c>
      <c r="R2387" s="41">
        <f t="shared" si="376"/>
        <v>2013</v>
      </c>
      <c r="S2387" s="43" t="str">
        <f>YEAR(Taulukko1[[#This Row],[Alku KK]])&amp;"Q"&amp;ROUNDDOWN((MONTH(Taulukko1[[#This Row],[Alku KK]])-1)/3+1,0)</f>
        <v>2013Q2</v>
      </c>
      <c r="T2387" s="43" t="str">
        <f>YEAR(Taulukko1[[#This Row],[Loppu KK]])&amp;"Q"&amp;ROUNDDOWN((MONTH(Taulukko1[[#This Row],[Loppu KK]])-1)/3+1,0)</f>
        <v>2013Q2</v>
      </c>
      <c r="U2387" s="66">
        <f>IF(COUNT(Taulukko1[[#This Row],[Neuvottelujen alaiset ]])=1,Taulukko1[[#This Row],[Neuvottelujen alaiset ]],Taulukko1[[#This Row],[Vähennystarve]])</f>
        <v>70</v>
      </c>
      <c r="V2387" s="44">
        <f t="shared" si="377"/>
        <v>0.12857142857142856</v>
      </c>
      <c r="W2387" s="44">
        <f t="shared" si="378"/>
        <v>0</v>
      </c>
      <c r="X2387" s="44">
        <f t="shared" si="379"/>
        <v>0</v>
      </c>
      <c r="Y2387" s="90" t="b">
        <f>AND(MONTH(Taulukko1[[#This Row],[Alku PVM]] )=6,DAY(Taulukko1[[#This Row],[Alku PVM]] )&gt;19)</f>
        <v>0</v>
      </c>
      <c r="Z2387" s="90" t="b">
        <f>AND(MONTH(Taulukko1[[#This Row],[Loppu PVM]] )=6,DAY(Taulukko1[[#This Row],[Loppu PVM]] )&gt;19)</f>
        <v>0</v>
      </c>
      <c r="AA2387" s="90" t="b">
        <f>OR(MONTH(Taulukko1[[#This Row],[Alku PVM]] )&lt;=5,AND(MONTH(Taulukko1[[#This Row],[Alku PVM]] )=6,DAY(Taulukko1[[#This Row],[Alku PVM]] )&lt;20))</f>
        <v>1</v>
      </c>
      <c r="AB2387" s="90" t="b">
        <f>OR(MONTH(Taulukko1[[#This Row],[Loppu PVM]])&lt;=5,AND(MONTH(Taulukko1[[#This Row],[Loppu PVM]] )=6,DAY(Taulukko1[[#This Row],[Loppu PVM]])&lt;20))</f>
        <v>1</v>
      </c>
      <c r="AC2387" s="90" t="b">
        <f>OR(MONTH(Taulukko1[[#This Row],[Alku PVM]] )&lt;=3,AND(MONTH(Taulukko1[[#This Row],[Alku PVM]] )=3))</f>
        <v>0</v>
      </c>
      <c r="AD2387" s="90" t="b">
        <f>OR(MONTH(Taulukko1[[#This Row],[Loppu PVM]] )&lt;=3,AND(MONTH(Taulukko1[[#This Row],[Loppu PVM]] )=3))</f>
        <v>0</v>
      </c>
      <c r="AE2387" s="90" t="b">
        <f>OR(MONTH(Taulukko1[[#This Row],[Alku PVM]] )&lt;=9,AND(MONTH(Taulukko1[[#This Row],[Alku PVM]] )=9))</f>
        <v>1</v>
      </c>
      <c r="AF2387" s="90" t="b">
        <f>OR(MONTH(Taulukko1[[#This Row],[Loppu PVM]])&lt;=9,AND(MONTH(Taulukko1[[#This Row],[Loppu PVM]] )=9))</f>
        <v>1</v>
      </c>
      <c r="AG2387" s="90" t="b">
        <f>OR(MONTH(Taulukko1[[#This Row],[Alku PVM]] )&lt;=6,AND(MONTH(Taulukko1[[#This Row],[Alku PVM]] )=6))</f>
        <v>1</v>
      </c>
      <c r="AH2387" s="90" t="b">
        <f>OR(MONTH(Taulukko1[[#This Row],[Loppu PVM]])&lt;=6,AND(MONTH(Taulukko1[[#This Row],[Loppu PVM]] )=6))</f>
        <v>1</v>
      </c>
    </row>
    <row r="2388" spans="1:34" ht="12.75" customHeight="1">
      <c r="A2388" s="21" t="s">
        <v>850</v>
      </c>
      <c r="B2388" s="23">
        <v>41398</v>
      </c>
      <c r="C2388" s="21" t="s">
        <v>849</v>
      </c>
      <c r="D2388" s="24">
        <v>60</v>
      </c>
      <c r="F2388" s="23">
        <v>41451</v>
      </c>
      <c r="G2388" s="24">
        <v>0</v>
      </c>
      <c r="H2388" s="22">
        <v>1313</v>
      </c>
      <c r="I2388" s="126">
        <f>INDEX('TOL2008'!B:B,MATCH(A2388,'TOL2008'!A:A,0))</f>
        <v>82990</v>
      </c>
      <c r="J2388" s="126" t="str">
        <f>INDEX(Pääluokka!$H$2:$H$100,MATCH(VALUE(LEFT(Taulukko1[[#This Row],[TOL2008]],2)),Pääluokka!$G$2:$G$100,0))</f>
        <v>Hallinto- ja tukipalvelutoiminta</v>
      </c>
      <c r="K2388" s="126" t="str">
        <f>INDEX(Pääluokka!$I$2:$I$100,MATCH(VALUE(LEFT(Taulukko1[[#This Row],[TOL2008]],2)),Pääluokka!$G$2:$G$100,0))</f>
        <v>Palvelualat (G-N, R, S)</v>
      </c>
      <c r="L2388" s="41">
        <f t="shared" si="370"/>
        <v>53</v>
      </c>
      <c r="M2388" s="43">
        <f t="shared" si="371"/>
        <v>41398</v>
      </c>
      <c r="N2388" s="43">
        <f t="shared" si="372"/>
        <v>41451</v>
      </c>
      <c r="O2388" s="43">
        <f t="shared" si="373"/>
        <v>41395</v>
      </c>
      <c r="P2388" s="43">
        <f t="shared" si="374"/>
        <v>41426</v>
      </c>
      <c r="Q2388" s="41">
        <f t="shared" si="375"/>
        <v>2013</v>
      </c>
      <c r="R2388" s="41">
        <f t="shared" si="376"/>
        <v>2013</v>
      </c>
      <c r="S2388" s="43" t="str">
        <f>YEAR(Taulukko1[[#This Row],[Alku KK]])&amp;"Q"&amp;ROUNDDOWN((MONTH(Taulukko1[[#This Row],[Alku KK]])-1)/3+1,0)</f>
        <v>2013Q2</v>
      </c>
      <c r="T2388" s="43" t="str">
        <f>YEAR(Taulukko1[[#This Row],[Loppu KK]])&amp;"Q"&amp;ROUNDDOWN((MONTH(Taulukko1[[#This Row],[Loppu KK]])-1)/3+1,0)</f>
        <v>2013Q2</v>
      </c>
      <c r="U2388" s="66">
        <f>IF(COUNT(Taulukko1[[#This Row],[Neuvottelujen alaiset ]])=1,Taulukko1[[#This Row],[Neuvottelujen alaiset ]],Taulukko1[[#This Row],[Vähennystarve]])</f>
        <v>1313</v>
      </c>
      <c r="V2388" s="44" t="str">
        <f t="shared" si="377"/>
        <v>NA</v>
      </c>
      <c r="W2388" s="44">
        <f t="shared" si="378"/>
        <v>0</v>
      </c>
      <c r="X2388" s="44" t="str">
        <f t="shared" si="379"/>
        <v>NA</v>
      </c>
      <c r="Y2388" s="90" t="b">
        <f>AND(MONTH(Taulukko1[[#This Row],[Alku PVM]] )=6,DAY(Taulukko1[[#This Row],[Alku PVM]] )&gt;19)</f>
        <v>0</v>
      </c>
      <c r="Z2388" s="90" t="b">
        <f>AND(MONTH(Taulukko1[[#This Row],[Loppu PVM]] )=6,DAY(Taulukko1[[#This Row],[Loppu PVM]] )&gt;19)</f>
        <v>1</v>
      </c>
      <c r="AA2388" s="90" t="b">
        <f>OR(MONTH(Taulukko1[[#This Row],[Alku PVM]] )&lt;=5,AND(MONTH(Taulukko1[[#This Row],[Alku PVM]] )=6,DAY(Taulukko1[[#This Row],[Alku PVM]] )&lt;20))</f>
        <v>1</v>
      </c>
      <c r="AB2388" s="90" t="b">
        <f>OR(MONTH(Taulukko1[[#This Row],[Loppu PVM]])&lt;=5,AND(MONTH(Taulukko1[[#This Row],[Loppu PVM]] )=6,DAY(Taulukko1[[#This Row],[Loppu PVM]])&lt;20))</f>
        <v>0</v>
      </c>
      <c r="AC2388" s="90" t="b">
        <f>OR(MONTH(Taulukko1[[#This Row],[Alku PVM]] )&lt;=3,AND(MONTH(Taulukko1[[#This Row],[Alku PVM]] )=3))</f>
        <v>0</v>
      </c>
      <c r="AD2388" s="90" t="b">
        <f>OR(MONTH(Taulukko1[[#This Row],[Loppu PVM]] )&lt;=3,AND(MONTH(Taulukko1[[#This Row],[Loppu PVM]] )=3))</f>
        <v>0</v>
      </c>
      <c r="AE2388" s="90" t="b">
        <f>OR(MONTH(Taulukko1[[#This Row],[Alku PVM]] )&lt;=9,AND(MONTH(Taulukko1[[#This Row],[Alku PVM]] )=9))</f>
        <v>1</v>
      </c>
      <c r="AF2388" s="90" t="b">
        <f>OR(MONTH(Taulukko1[[#This Row],[Loppu PVM]])&lt;=9,AND(MONTH(Taulukko1[[#This Row],[Loppu PVM]] )=9))</f>
        <v>1</v>
      </c>
      <c r="AG2388" s="90" t="b">
        <f>OR(MONTH(Taulukko1[[#This Row],[Alku PVM]] )&lt;=6,AND(MONTH(Taulukko1[[#This Row],[Alku PVM]] )=6))</f>
        <v>1</v>
      </c>
      <c r="AH2388" s="90" t="b">
        <f>OR(MONTH(Taulukko1[[#This Row],[Loppu PVM]])&lt;=6,AND(MONTH(Taulukko1[[#This Row],[Loppu PVM]] )=6))</f>
        <v>1</v>
      </c>
    </row>
    <row r="2389" spans="1:34" ht="12.75" customHeight="1">
      <c r="A2389" s="21" t="s">
        <v>453</v>
      </c>
      <c r="B2389" s="23">
        <v>41400</v>
      </c>
      <c r="C2389" s="21" t="s">
        <v>1138</v>
      </c>
      <c r="D2389" s="24"/>
      <c r="E2389" s="62">
        <v>32</v>
      </c>
      <c r="F2389" s="23">
        <v>41443</v>
      </c>
      <c r="G2389" s="24">
        <v>22</v>
      </c>
      <c r="H2389" s="22">
        <v>47</v>
      </c>
      <c r="I2389" s="126">
        <f>INDEX('TOL2008'!B:B,MATCH(A2389,'TOL2008'!A:A,0))</f>
        <v>52291</v>
      </c>
      <c r="J2389" s="126" t="str">
        <f>INDEX(Pääluokka!$H$2:$H$100,MATCH(VALUE(LEFT(Taulukko1[[#This Row],[TOL2008]],2)),Pääluokka!$G$2:$G$100,0))</f>
        <v>Kuljetus ja varastointi</v>
      </c>
      <c r="K2389" s="126" t="str">
        <f>INDEX(Pääluokka!$I$2:$I$100,MATCH(VALUE(LEFT(Taulukko1[[#This Row],[TOL2008]],2)),Pääluokka!$G$2:$G$100,0))</f>
        <v>Palvelualat (G-N, R, S)</v>
      </c>
      <c r="L2389" s="41">
        <f t="shared" si="370"/>
        <v>43</v>
      </c>
      <c r="M2389" s="43">
        <f t="shared" si="371"/>
        <v>41400</v>
      </c>
      <c r="N2389" s="43">
        <f t="shared" si="372"/>
        <v>41443</v>
      </c>
      <c r="O2389" s="43">
        <f t="shared" si="373"/>
        <v>41395</v>
      </c>
      <c r="P2389" s="43">
        <f t="shared" si="374"/>
        <v>41426</v>
      </c>
      <c r="Q2389" s="41">
        <f t="shared" si="375"/>
        <v>2013</v>
      </c>
      <c r="R2389" s="41">
        <f t="shared" si="376"/>
        <v>2013</v>
      </c>
      <c r="S2389" s="43" t="str">
        <f>YEAR(Taulukko1[[#This Row],[Alku KK]])&amp;"Q"&amp;ROUNDDOWN((MONTH(Taulukko1[[#This Row],[Alku KK]])-1)/3+1,0)</f>
        <v>2013Q2</v>
      </c>
      <c r="T2389" s="43" t="str">
        <f>YEAR(Taulukko1[[#This Row],[Loppu KK]])&amp;"Q"&amp;ROUNDDOWN((MONTH(Taulukko1[[#This Row],[Loppu KK]])-1)/3+1,0)</f>
        <v>2013Q2</v>
      </c>
      <c r="U2389" s="66">
        <f>IF(COUNT(Taulukko1[[#This Row],[Neuvottelujen alaiset ]])=1,Taulukko1[[#This Row],[Neuvottelujen alaiset ]],Taulukko1[[#This Row],[Vähennystarve]])</f>
        <v>47</v>
      </c>
      <c r="V2389" s="44">
        <f t="shared" si="377"/>
        <v>0.68085106382978722</v>
      </c>
      <c r="W2389" s="44">
        <f t="shared" si="378"/>
        <v>0.46808510638297873</v>
      </c>
      <c r="X2389" s="44">
        <f t="shared" si="379"/>
        <v>0.6875</v>
      </c>
      <c r="Y2389" s="90" t="b">
        <f>AND(MONTH(Taulukko1[[#This Row],[Alku PVM]] )=6,DAY(Taulukko1[[#This Row],[Alku PVM]] )&gt;19)</f>
        <v>0</v>
      </c>
      <c r="Z2389" s="90" t="b">
        <f>AND(MONTH(Taulukko1[[#This Row],[Loppu PVM]] )=6,DAY(Taulukko1[[#This Row],[Loppu PVM]] )&gt;19)</f>
        <v>0</v>
      </c>
      <c r="AA2389" s="90" t="b">
        <f>OR(MONTH(Taulukko1[[#This Row],[Alku PVM]] )&lt;=5,AND(MONTH(Taulukko1[[#This Row],[Alku PVM]] )=6,DAY(Taulukko1[[#This Row],[Alku PVM]] )&lt;20))</f>
        <v>1</v>
      </c>
      <c r="AB2389" s="90" t="b">
        <f>OR(MONTH(Taulukko1[[#This Row],[Loppu PVM]])&lt;=5,AND(MONTH(Taulukko1[[#This Row],[Loppu PVM]] )=6,DAY(Taulukko1[[#This Row],[Loppu PVM]])&lt;20))</f>
        <v>1</v>
      </c>
      <c r="AC2389" s="90" t="b">
        <f>OR(MONTH(Taulukko1[[#This Row],[Alku PVM]] )&lt;=3,AND(MONTH(Taulukko1[[#This Row],[Alku PVM]] )=3))</f>
        <v>0</v>
      </c>
      <c r="AD2389" s="90" t="b">
        <f>OR(MONTH(Taulukko1[[#This Row],[Loppu PVM]] )&lt;=3,AND(MONTH(Taulukko1[[#This Row],[Loppu PVM]] )=3))</f>
        <v>0</v>
      </c>
      <c r="AE2389" s="90" t="b">
        <f>OR(MONTH(Taulukko1[[#This Row],[Alku PVM]] )&lt;=9,AND(MONTH(Taulukko1[[#This Row],[Alku PVM]] )=9))</f>
        <v>1</v>
      </c>
      <c r="AF2389" s="90" t="b">
        <f>OR(MONTH(Taulukko1[[#This Row],[Loppu PVM]])&lt;=9,AND(MONTH(Taulukko1[[#This Row],[Loppu PVM]] )=9))</f>
        <v>1</v>
      </c>
      <c r="AG2389" s="90" t="b">
        <f>OR(MONTH(Taulukko1[[#This Row],[Alku PVM]] )&lt;=6,AND(MONTH(Taulukko1[[#This Row],[Alku PVM]] )=6))</f>
        <v>1</v>
      </c>
      <c r="AH2389" s="90" t="b">
        <f>OR(MONTH(Taulukko1[[#This Row],[Loppu PVM]])&lt;=6,AND(MONTH(Taulukko1[[#This Row],[Loppu PVM]] )=6))</f>
        <v>1</v>
      </c>
    </row>
    <row r="2390" spans="1:34" ht="12.75" customHeight="1">
      <c r="A2390" s="21" t="s">
        <v>892</v>
      </c>
      <c r="B2390" s="23">
        <v>41400</v>
      </c>
      <c r="C2390" s="21" t="s">
        <v>893</v>
      </c>
      <c r="D2390" s="24">
        <v>300</v>
      </c>
      <c r="F2390" s="23">
        <v>41424</v>
      </c>
      <c r="G2390" s="24">
        <v>0</v>
      </c>
      <c r="H2390" s="22">
        <v>300</v>
      </c>
      <c r="I2390" s="126">
        <f>INDEX('TOL2008'!B:B,MATCH(A2390,'TOL2008'!A:A,0))</f>
        <v>68320</v>
      </c>
      <c r="J2390" s="126" t="str">
        <f>INDEX(Pääluokka!$H$2:$H$100,MATCH(VALUE(LEFT(Taulukko1[[#This Row],[TOL2008]],2)),Pääluokka!$G$2:$G$100,0))</f>
        <v>Kiinteistöalan toiminta</v>
      </c>
      <c r="K2390" s="126" t="str">
        <f>INDEX(Pääluokka!$I$2:$I$100,MATCH(VALUE(LEFT(Taulukko1[[#This Row],[TOL2008]],2)),Pääluokka!$G$2:$G$100,0))</f>
        <v>Palvelualat (G-N, R, S)</v>
      </c>
      <c r="L2390" s="41">
        <f t="shared" si="370"/>
        <v>24</v>
      </c>
      <c r="M2390" s="43">
        <f t="shared" si="371"/>
        <v>41400</v>
      </c>
      <c r="N2390" s="43">
        <f t="shared" si="372"/>
        <v>41424</v>
      </c>
      <c r="O2390" s="43">
        <f t="shared" si="373"/>
        <v>41395</v>
      </c>
      <c r="P2390" s="43">
        <f t="shared" si="374"/>
        <v>41395</v>
      </c>
      <c r="Q2390" s="41">
        <f t="shared" si="375"/>
        <v>2013</v>
      </c>
      <c r="R2390" s="41">
        <f t="shared" si="376"/>
        <v>2013</v>
      </c>
      <c r="S2390" s="43" t="str">
        <f>YEAR(Taulukko1[[#This Row],[Alku KK]])&amp;"Q"&amp;ROUNDDOWN((MONTH(Taulukko1[[#This Row],[Alku KK]])-1)/3+1,0)</f>
        <v>2013Q2</v>
      </c>
      <c r="T2390" s="43" t="str">
        <f>YEAR(Taulukko1[[#This Row],[Loppu KK]])&amp;"Q"&amp;ROUNDDOWN((MONTH(Taulukko1[[#This Row],[Loppu KK]])-1)/3+1,0)</f>
        <v>2013Q2</v>
      </c>
      <c r="U2390" s="66">
        <f>IF(COUNT(Taulukko1[[#This Row],[Neuvottelujen alaiset ]])=1,Taulukko1[[#This Row],[Neuvottelujen alaiset ]],Taulukko1[[#This Row],[Vähennystarve]])</f>
        <v>300</v>
      </c>
      <c r="V2390" s="44" t="str">
        <f t="shared" si="377"/>
        <v>NA</v>
      </c>
      <c r="W2390" s="44">
        <f t="shared" si="378"/>
        <v>0</v>
      </c>
      <c r="X2390" s="44" t="str">
        <f t="shared" si="379"/>
        <v>NA</v>
      </c>
      <c r="Y2390" s="90" t="b">
        <f>AND(MONTH(Taulukko1[[#This Row],[Alku PVM]] )=6,DAY(Taulukko1[[#This Row],[Alku PVM]] )&gt;19)</f>
        <v>0</v>
      </c>
      <c r="Z2390" s="90" t="b">
        <f>AND(MONTH(Taulukko1[[#This Row],[Loppu PVM]] )=6,DAY(Taulukko1[[#This Row],[Loppu PVM]] )&gt;19)</f>
        <v>0</v>
      </c>
      <c r="AA2390" s="90" t="b">
        <f>OR(MONTH(Taulukko1[[#This Row],[Alku PVM]] )&lt;=5,AND(MONTH(Taulukko1[[#This Row],[Alku PVM]] )=6,DAY(Taulukko1[[#This Row],[Alku PVM]] )&lt;20))</f>
        <v>1</v>
      </c>
      <c r="AB2390" s="90" t="b">
        <f>OR(MONTH(Taulukko1[[#This Row],[Loppu PVM]])&lt;=5,AND(MONTH(Taulukko1[[#This Row],[Loppu PVM]] )=6,DAY(Taulukko1[[#This Row],[Loppu PVM]])&lt;20))</f>
        <v>1</v>
      </c>
      <c r="AC2390" s="90" t="b">
        <f>OR(MONTH(Taulukko1[[#This Row],[Alku PVM]] )&lt;=3,AND(MONTH(Taulukko1[[#This Row],[Alku PVM]] )=3))</f>
        <v>0</v>
      </c>
      <c r="AD2390" s="90" t="b">
        <f>OR(MONTH(Taulukko1[[#This Row],[Loppu PVM]] )&lt;=3,AND(MONTH(Taulukko1[[#This Row],[Loppu PVM]] )=3))</f>
        <v>0</v>
      </c>
      <c r="AE2390" s="90" t="b">
        <f>OR(MONTH(Taulukko1[[#This Row],[Alku PVM]] )&lt;=9,AND(MONTH(Taulukko1[[#This Row],[Alku PVM]] )=9))</f>
        <v>1</v>
      </c>
      <c r="AF2390" s="90" t="b">
        <f>OR(MONTH(Taulukko1[[#This Row],[Loppu PVM]])&lt;=9,AND(MONTH(Taulukko1[[#This Row],[Loppu PVM]] )=9))</f>
        <v>1</v>
      </c>
      <c r="AG2390" s="90" t="b">
        <f>OR(MONTH(Taulukko1[[#This Row],[Alku PVM]] )&lt;=6,AND(MONTH(Taulukko1[[#This Row],[Alku PVM]] )=6))</f>
        <v>1</v>
      </c>
      <c r="AH2390" s="90" t="b">
        <f>OR(MONTH(Taulukko1[[#This Row],[Loppu PVM]])&lt;=6,AND(MONTH(Taulukko1[[#This Row],[Loppu PVM]] )=6))</f>
        <v>1</v>
      </c>
    </row>
    <row r="2391" spans="1:34" ht="12.75" customHeight="1">
      <c r="A2391" s="21" t="s">
        <v>808</v>
      </c>
      <c r="B2391" s="23">
        <v>41400</v>
      </c>
      <c r="C2391" s="21" t="s">
        <v>807</v>
      </c>
      <c r="D2391" s="24"/>
      <c r="E2391" s="62">
        <v>8</v>
      </c>
      <c r="F2391" s="23">
        <v>41432</v>
      </c>
      <c r="G2391" s="24">
        <v>5</v>
      </c>
      <c r="H2391" s="22">
        <v>11</v>
      </c>
      <c r="I2391" s="126">
        <f>INDEX('TOL2008'!B:B,MATCH(A2391,'TOL2008'!A:A,0))</f>
        <v>85520</v>
      </c>
      <c r="J2391" s="126" t="str">
        <f>INDEX(Pääluokka!$H$2:$H$100,MATCH(VALUE(LEFT(Taulukko1[[#This Row],[TOL2008]],2)),Pääluokka!$G$2:$G$100,0))</f>
        <v>Koulutus</v>
      </c>
      <c r="K2391" s="126" t="str">
        <f>INDEX(Pääluokka!$I$2:$I$100,MATCH(VALUE(LEFT(Taulukko1[[#This Row],[TOL2008]],2)),Pääluokka!$G$2:$G$100,0))</f>
        <v>Muut toimialat (O-Q, T-X)</v>
      </c>
      <c r="L2391" s="41">
        <f t="shared" si="370"/>
        <v>32</v>
      </c>
      <c r="M2391" s="43">
        <f t="shared" si="371"/>
        <v>41400</v>
      </c>
      <c r="N2391" s="43">
        <f t="shared" si="372"/>
        <v>41432</v>
      </c>
      <c r="O2391" s="43">
        <f t="shared" si="373"/>
        <v>41395</v>
      </c>
      <c r="P2391" s="43">
        <f t="shared" si="374"/>
        <v>41426</v>
      </c>
      <c r="Q2391" s="41">
        <f t="shared" si="375"/>
        <v>2013</v>
      </c>
      <c r="R2391" s="41">
        <f t="shared" si="376"/>
        <v>2013</v>
      </c>
      <c r="S2391" s="43" t="str">
        <f>YEAR(Taulukko1[[#This Row],[Alku KK]])&amp;"Q"&amp;ROUNDDOWN((MONTH(Taulukko1[[#This Row],[Alku KK]])-1)/3+1,0)</f>
        <v>2013Q2</v>
      </c>
      <c r="T2391" s="43" t="str">
        <f>YEAR(Taulukko1[[#This Row],[Loppu KK]])&amp;"Q"&amp;ROUNDDOWN((MONTH(Taulukko1[[#This Row],[Loppu KK]])-1)/3+1,0)</f>
        <v>2013Q2</v>
      </c>
      <c r="U2391" s="66">
        <f>IF(COUNT(Taulukko1[[#This Row],[Neuvottelujen alaiset ]])=1,Taulukko1[[#This Row],[Neuvottelujen alaiset ]],Taulukko1[[#This Row],[Vähennystarve]])</f>
        <v>11</v>
      </c>
      <c r="V2391" s="44">
        <f t="shared" si="377"/>
        <v>0.72727272727272729</v>
      </c>
      <c r="W2391" s="44">
        <f t="shared" si="378"/>
        <v>0.45454545454545453</v>
      </c>
      <c r="X2391" s="44">
        <f t="shared" si="379"/>
        <v>0.625</v>
      </c>
      <c r="Y2391" s="90" t="b">
        <f>AND(MONTH(Taulukko1[[#This Row],[Alku PVM]] )=6,DAY(Taulukko1[[#This Row],[Alku PVM]] )&gt;19)</f>
        <v>0</v>
      </c>
      <c r="Z2391" s="90" t="b">
        <f>AND(MONTH(Taulukko1[[#This Row],[Loppu PVM]] )=6,DAY(Taulukko1[[#This Row],[Loppu PVM]] )&gt;19)</f>
        <v>0</v>
      </c>
      <c r="AA2391" s="90" t="b">
        <f>OR(MONTH(Taulukko1[[#This Row],[Alku PVM]] )&lt;=5,AND(MONTH(Taulukko1[[#This Row],[Alku PVM]] )=6,DAY(Taulukko1[[#This Row],[Alku PVM]] )&lt;20))</f>
        <v>1</v>
      </c>
      <c r="AB2391" s="90" t="b">
        <f>OR(MONTH(Taulukko1[[#This Row],[Loppu PVM]])&lt;=5,AND(MONTH(Taulukko1[[#This Row],[Loppu PVM]] )=6,DAY(Taulukko1[[#This Row],[Loppu PVM]])&lt;20))</f>
        <v>1</v>
      </c>
      <c r="AC2391" s="90" t="b">
        <f>OR(MONTH(Taulukko1[[#This Row],[Alku PVM]] )&lt;=3,AND(MONTH(Taulukko1[[#This Row],[Alku PVM]] )=3))</f>
        <v>0</v>
      </c>
      <c r="AD2391" s="90" t="b">
        <f>OR(MONTH(Taulukko1[[#This Row],[Loppu PVM]] )&lt;=3,AND(MONTH(Taulukko1[[#This Row],[Loppu PVM]] )=3))</f>
        <v>0</v>
      </c>
      <c r="AE2391" s="90" t="b">
        <f>OR(MONTH(Taulukko1[[#This Row],[Alku PVM]] )&lt;=9,AND(MONTH(Taulukko1[[#This Row],[Alku PVM]] )=9))</f>
        <v>1</v>
      </c>
      <c r="AF2391" s="90" t="b">
        <f>OR(MONTH(Taulukko1[[#This Row],[Loppu PVM]])&lt;=9,AND(MONTH(Taulukko1[[#This Row],[Loppu PVM]] )=9))</f>
        <v>1</v>
      </c>
      <c r="AG2391" s="90" t="b">
        <f>OR(MONTH(Taulukko1[[#This Row],[Alku PVM]] )&lt;=6,AND(MONTH(Taulukko1[[#This Row],[Alku PVM]] )=6))</f>
        <v>1</v>
      </c>
      <c r="AH2391" s="90" t="b">
        <f>OR(MONTH(Taulukko1[[#This Row],[Loppu PVM]])&lt;=6,AND(MONTH(Taulukko1[[#This Row],[Loppu PVM]] )=6))</f>
        <v>1</v>
      </c>
    </row>
    <row r="2392" spans="1:34" ht="12.75" customHeight="1">
      <c r="A2392" s="21" t="s">
        <v>472</v>
      </c>
      <c r="B2392" s="23">
        <v>41401</v>
      </c>
      <c r="C2392" s="21" t="s">
        <v>1156</v>
      </c>
      <c r="D2392" s="24"/>
      <c r="F2392" s="23">
        <v>41422</v>
      </c>
      <c r="G2392" s="24">
        <v>0</v>
      </c>
      <c r="H2392" s="22">
        <v>335</v>
      </c>
      <c r="I2392" s="126">
        <f>INDEX('TOL2008'!B:B,MATCH(A2392,'TOL2008'!A:A,0))</f>
        <v>58130</v>
      </c>
      <c r="J2392" s="126" t="str">
        <f>INDEX(Pääluokka!$H$2:$H$100,MATCH(VALUE(LEFT(Taulukko1[[#This Row],[TOL2008]],2)),Pääluokka!$G$2:$G$100,0))</f>
        <v>Informaatio ja viestintä</v>
      </c>
      <c r="K2392" s="126" t="str">
        <f>INDEX(Pääluokka!$I$2:$I$100,MATCH(VALUE(LEFT(Taulukko1[[#This Row],[TOL2008]],2)),Pääluokka!$G$2:$G$100,0))</f>
        <v>Palvelualat (G-N, R, S)</v>
      </c>
      <c r="L2392" s="41">
        <f t="shared" si="370"/>
        <v>21</v>
      </c>
      <c r="M2392" s="43">
        <f t="shared" si="371"/>
        <v>41401</v>
      </c>
      <c r="N2392" s="43">
        <f t="shared" si="372"/>
        <v>41422</v>
      </c>
      <c r="O2392" s="43">
        <f t="shared" si="373"/>
        <v>41395</v>
      </c>
      <c r="P2392" s="43">
        <f t="shared" si="374"/>
        <v>41395</v>
      </c>
      <c r="Q2392" s="41">
        <f t="shared" si="375"/>
        <v>2013</v>
      </c>
      <c r="R2392" s="41">
        <f t="shared" si="376"/>
        <v>2013</v>
      </c>
      <c r="S2392" s="43" t="str">
        <f>YEAR(Taulukko1[[#This Row],[Alku KK]])&amp;"Q"&amp;ROUNDDOWN((MONTH(Taulukko1[[#This Row],[Alku KK]])-1)/3+1,0)</f>
        <v>2013Q2</v>
      </c>
      <c r="T2392" s="43" t="str">
        <f>YEAR(Taulukko1[[#This Row],[Loppu KK]])&amp;"Q"&amp;ROUNDDOWN((MONTH(Taulukko1[[#This Row],[Loppu KK]])-1)/3+1,0)</f>
        <v>2013Q2</v>
      </c>
      <c r="U2392" s="66">
        <f>IF(COUNT(Taulukko1[[#This Row],[Neuvottelujen alaiset ]])=1,Taulukko1[[#This Row],[Neuvottelujen alaiset ]],Taulukko1[[#This Row],[Vähennystarve]])</f>
        <v>335</v>
      </c>
      <c r="V2392" s="44" t="str">
        <f t="shared" si="377"/>
        <v>NA</v>
      </c>
      <c r="W2392" s="44">
        <f t="shared" si="378"/>
        <v>0</v>
      </c>
      <c r="X2392" s="44" t="str">
        <f t="shared" si="379"/>
        <v>NA</v>
      </c>
      <c r="Y2392" s="90" t="b">
        <f>AND(MONTH(Taulukko1[[#This Row],[Alku PVM]] )=6,DAY(Taulukko1[[#This Row],[Alku PVM]] )&gt;19)</f>
        <v>0</v>
      </c>
      <c r="Z2392" s="90" t="b">
        <f>AND(MONTH(Taulukko1[[#This Row],[Loppu PVM]] )=6,DAY(Taulukko1[[#This Row],[Loppu PVM]] )&gt;19)</f>
        <v>0</v>
      </c>
      <c r="AA2392" s="90" t="b">
        <f>OR(MONTH(Taulukko1[[#This Row],[Alku PVM]] )&lt;=5,AND(MONTH(Taulukko1[[#This Row],[Alku PVM]] )=6,DAY(Taulukko1[[#This Row],[Alku PVM]] )&lt;20))</f>
        <v>1</v>
      </c>
      <c r="AB2392" s="90" t="b">
        <f>OR(MONTH(Taulukko1[[#This Row],[Loppu PVM]])&lt;=5,AND(MONTH(Taulukko1[[#This Row],[Loppu PVM]] )=6,DAY(Taulukko1[[#This Row],[Loppu PVM]])&lt;20))</f>
        <v>1</v>
      </c>
      <c r="AC2392" s="90" t="b">
        <f>OR(MONTH(Taulukko1[[#This Row],[Alku PVM]] )&lt;=3,AND(MONTH(Taulukko1[[#This Row],[Alku PVM]] )=3))</f>
        <v>0</v>
      </c>
      <c r="AD2392" s="90" t="b">
        <f>OR(MONTH(Taulukko1[[#This Row],[Loppu PVM]] )&lt;=3,AND(MONTH(Taulukko1[[#This Row],[Loppu PVM]] )=3))</f>
        <v>0</v>
      </c>
      <c r="AE2392" s="90" t="b">
        <f>OR(MONTH(Taulukko1[[#This Row],[Alku PVM]] )&lt;=9,AND(MONTH(Taulukko1[[#This Row],[Alku PVM]] )=9))</f>
        <v>1</v>
      </c>
      <c r="AF2392" s="90" t="b">
        <f>OR(MONTH(Taulukko1[[#This Row],[Loppu PVM]])&lt;=9,AND(MONTH(Taulukko1[[#This Row],[Loppu PVM]] )=9))</f>
        <v>1</v>
      </c>
      <c r="AG2392" s="90" t="b">
        <f>OR(MONTH(Taulukko1[[#This Row],[Alku PVM]] )&lt;=6,AND(MONTH(Taulukko1[[#This Row],[Alku PVM]] )=6))</f>
        <v>1</v>
      </c>
      <c r="AH2392" s="90" t="b">
        <f>OR(MONTH(Taulukko1[[#This Row],[Loppu PVM]])&lt;=6,AND(MONTH(Taulukko1[[#This Row],[Loppu PVM]] )=6))</f>
        <v>1</v>
      </c>
    </row>
    <row r="2393" spans="1:34" ht="12.75" customHeight="1">
      <c r="A2393" s="21" t="s">
        <v>857</v>
      </c>
      <c r="B2393" s="23">
        <v>41401</v>
      </c>
      <c r="C2393" s="21" t="s">
        <v>856</v>
      </c>
      <c r="D2393" s="24">
        <v>135</v>
      </c>
      <c r="F2393" s="23">
        <v>41467</v>
      </c>
      <c r="G2393" s="24">
        <v>0</v>
      </c>
      <c r="H2393" s="22">
        <v>135</v>
      </c>
      <c r="I2393" s="126">
        <f>INDEX('TOL2008'!B:B,MATCH(A2393,'TOL2008'!A:A,0))</f>
        <v>28950</v>
      </c>
      <c r="J2393" s="126" t="str">
        <f>INDEX(Pääluokka!$H$2:$H$100,MATCH(VALUE(LEFT(Taulukko1[[#This Row],[TOL2008]],2)),Pääluokka!$G$2:$G$100,0))</f>
        <v>Teollisuus</v>
      </c>
      <c r="K2393" s="126" t="str">
        <f>INDEX(Pääluokka!$I$2:$I$100,MATCH(VALUE(LEFT(Taulukko1[[#This Row],[TOL2008]],2)),Pääluokka!$G$2:$G$100,0))</f>
        <v>Teollisuus (C-E)</v>
      </c>
      <c r="L2393" s="41">
        <f t="shared" si="370"/>
        <v>66</v>
      </c>
      <c r="M2393" s="43">
        <f t="shared" si="371"/>
        <v>41401</v>
      </c>
      <c r="N2393" s="43">
        <f t="shared" si="372"/>
        <v>41467</v>
      </c>
      <c r="O2393" s="43">
        <f t="shared" si="373"/>
        <v>41395</v>
      </c>
      <c r="P2393" s="43">
        <f t="shared" si="374"/>
        <v>41456</v>
      </c>
      <c r="Q2393" s="41">
        <f t="shared" si="375"/>
        <v>2013</v>
      </c>
      <c r="R2393" s="41">
        <f t="shared" si="376"/>
        <v>2013</v>
      </c>
      <c r="S2393" s="43" t="str">
        <f>YEAR(Taulukko1[[#This Row],[Alku KK]])&amp;"Q"&amp;ROUNDDOWN((MONTH(Taulukko1[[#This Row],[Alku KK]])-1)/3+1,0)</f>
        <v>2013Q2</v>
      </c>
      <c r="T2393" s="43" t="str">
        <f>YEAR(Taulukko1[[#This Row],[Loppu KK]])&amp;"Q"&amp;ROUNDDOWN((MONTH(Taulukko1[[#This Row],[Loppu KK]])-1)/3+1,0)</f>
        <v>2013Q3</v>
      </c>
      <c r="U2393" s="66">
        <f>IF(COUNT(Taulukko1[[#This Row],[Neuvottelujen alaiset ]])=1,Taulukko1[[#This Row],[Neuvottelujen alaiset ]],Taulukko1[[#This Row],[Vähennystarve]])</f>
        <v>135</v>
      </c>
      <c r="V2393" s="44" t="str">
        <f t="shared" si="377"/>
        <v>NA</v>
      </c>
      <c r="W2393" s="44">
        <f t="shared" si="378"/>
        <v>0</v>
      </c>
      <c r="X2393" s="44" t="str">
        <f t="shared" si="379"/>
        <v>NA</v>
      </c>
      <c r="Y2393" s="90" t="b">
        <f>AND(MONTH(Taulukko1[[#This Row],[Alku PVM]] )=6,DAY(Taulukko1[[#This Row],[Alku PVM]] )&gt;19)</f>
        <v>0</v>
      </c>
      <c r="Z2393" s="90" t="b">
        <f>AND(MONTH(Taulukko1[[#This Row],[Loppu PVM]] )=6,DAY(Taulukko1[[#This Row],[Loppu PVM]] )&gt;19)</f>
        <v>0</v>
      </c>
      <c r="AA2393" s="90" t="b">
        <f>OR(MONTH(Taulukko1[[#This Row],[Alku PVM]] )&lt;=5,AND(MONTH(Taulukko1[[#This Row],[Alku PVM]] )=6,DAY(Taulukko1[[#This Row],[Alku PVM]] )&lt;20))</f>
        <v>1</v>
      </c>
      <c r="AB2393" s="90" t="b">
        <f>OR(MONTH(Taulukko1[[#This Row],[Loppu PVM]])&lt;=5,AND(MONTH(Taulukko1[[#This Row],[Loppu PVM]] )=6,DAY(Taulukko1[[#This Row],[Loppu PVM]])&lt;20))</f>
        <v>0</v>
      </c>
      <c r="AC2393" s="90" t="b">
        <f>OR(MONTH(Taulukko1[[#This Row],[Alku PVM]] )&lt;=3,AND(MONTH(Taulukko1[[#This Row],[Alku PVM]] )=3))</f>
        <v>0</v>
      </c>
      <c r="AD2393" s="90" t="b">
        <f>OR(MONTH(Taulukko1[[#This Row],[Loppu PVM]] )&lt;=3,AND(MONTH(Taulukko1[[#This Row],[Loppu PVM]] )=3))</f>
        <v>0</v>
      </c>
      <c r="AE2393" s="90" t="b">
        <f>OR(MONTH(Taulukko1[[#This Row],[Alku PVM]] )&lt;=9,AND(MONTH(Taulukko1[[#This Row],[Alku PVM]] )=9))</f>
        <v>1</v>
      </c>
      <c r="AF2393" s="90" t="b">
        <f>OR(MONTH(Taulukko1[[#This Row],[Loppu PVM]])&lt;=9,AND(MONTH(Taulukko1[[#This Row],[Loppu PVM]] )=9))</f>
        <v>1</v>
      </c>
      <c r="AG2393" s="90" t="b">
        <f>OR(MONTH(Taulukko1[[#This Row],[Alku PVM]] )&lt;=6,AND(MONTH(Taulukko1[[#This Row],[Alku PVM]] )=6))</f>
        <v>1</v>
      </c>
      <c r="AH2393" s="90" t="b">
        <f>OR(MONTH(Taulukko1[[#This Row],[Loppu PVM]])&lt;=6,AND(MONTH(Taulukko1[[#This Row],[Loppu PVM]] )=6))</f>
        <v>0</v>
      </c>
    </row>
    <row r="2394" spans="1:34" ht="12.75" customHeight="1">
      <c r="A2394" t="s">
        <v>980</v>
      </c>
      <c r="B2394" s="23">
        <v>41402</v>
      </c>
      <c r="C2394" t="s">
        <v>979</v>
      </c>
      <c r="E2394" s="62">
        <v>150</v>
      </c>
      <c r="F2394" s="4">
        <v>41439</v>
      </c>
      <c r="G2394" s="5">
        <v>120</v>
      </c>
      <c r="H2394" s="22">
        <v>150</v>
      </c>
      <c r="I2394" s="126">
        <f>INDEX('TOL2008'!B:B,MATCH(A2394,'TOL2008'!A:A,0))</f>
        <v>26200</v>
      </c>
      <c r="J2394" s="126" t="str">
        <f>INDEX(Pääluokka!$H$2:$H$100,MATCH(VALUE(LEFT(Taulukko1[[#This Row],[TOL2008]],2)),Pääluokka!$G$2:$G$100,0))</f>
        <v>Teollisuus</v>
      </c>
      <c r="K2394" s="126" t="str">
        <f>INDEX(Pääluokka!$I$2:$I$100,MATCH(VALUE(LEFT(Taulukko1[[#This Row],[TOL2008]],2)),Pääluokka!$G$2:$G$100,0))</f>
        <v>Teollisuus (C-E)</v>
      </c>
      <c r="L2394" s="41">
        <f t="shared" si="370"/>
        <v>37</v>
      </c>
      <c r="M2394" s="43">
        <f t="shared" si="371"/>
        <v>41402</v>
      </c>
      <c r="N2394" s="43">
        <f t="shared" si="372"/>
        <v>41439</v>
      </c>
      <c r="O2394" s="43">
        <f t="shared" si="373"/>
        <v>41395</v>
      </c>
      <c r="P2394" s="43">
        <f t="shared" si="374"/>
        <v>41426</v>
      </c>
      <c r="Q2394" s="41">
        <f t="shared" si="375"/>
        <v>2013</v>
      </c>
      <c r="R2394" s="41">
        <f t="shared" si="376"/>
        <v>2013</v>
      </c>
      <c r="S2394" s="43" t="str">
        <f>YEAR(Taulukko1[[#This Row],[Alku KK]])&amp;"Q"&amp;ROUNDDOWN((MONTH(Taulukko1[[#This Row],[Alku KK]])-1)/3+1,0)</f>
        <v>2013Q2</v>
      </c>
      <c r="T2394" s="43" t="str">
        <f>YEAR(Taulukko1[[#This Row],[Loppu KK]])&amp;"Q"&amp;ROUNDDOWN((MONTH(Taulukko1[[#This Row],[Loppu KK]])-1)/3+1,0)</f>
        <v>2013Q2</v>
      </c>
      <c r="U2394" s="66">
        <f>IF(COUNT(Taulukko1[[#This Row],[Neuvottelujen alaiset ]])=1,Taulukko1[[#This Row],[Neuvottelujen alaiset ]],Taulukko1[[#This Row],[Vähennystarve]])</f>
        <v>150</v>
      </c>
      <c r="V2394" s="44">
        <f t="shared" si="377"/>
        <v>1</v>
      </c>
      <c r="W2394" s="44">
        <f t="shared" si="378"/>
        <v>0.8</v>
      </c>
      <c r="X2394" s="44">
        <f t="shared" si="379"/>
        <v>0.8</v>
      </c>
      <c r="Y2394" s="90" t="b">
        <f>AND(MONTH(Taulukko1[[#This Row],[Alku PVM]] )=6,DAY(Taulukko1[[#This Row],[Alku PVM]] )&gt;19)</f>
        <v>0</v>
      </c>
      <c r="Z2394" s="90" t="b">
        <f>AND(MONTH(Taulukko1[[#This Row],[Loppu PVM]] )=6,DAY(Taulukko1[[#This Row],[Loppu PVM]] )&gt;19)</f>
        <v>0</v>
      </c>
      <c r="AA2394" s="90" t="b">
        <f>OR(MONTH(Taulukko1[[#This Row],[Alku PVM]] )&lt;=5,AND(MONTH(Taulukko1[[#This Row],[Alku PVM]] )=6,DAY(Taulukko1[[#This Row],[Alku PVM]] )&lt;20))</f>
        <v>1</v>
      </c>
      <c r="AB2394" s="90" t="b">
        <f>OR(MONTH(Taulukko1[[#This Row],[Loppu PVM]])&lt;=5,AND(MONTH(Taulukko1[[#This Row],[Loppu PVM]] )=6,DAY(Taulukko1[[#This Row],[Loppu PVM]])&lt;20))</f>
        <v>1</v>
      </c>
      <c r="AC2394" s="90" t="b">
        <f>OR(MONTH(Taulukko1[[#This Row],[Alku PVM]] )&lt;=3,AND(MONTH(Taulukko1[[#This Row],[Alku PVM]] )=3))</f>
        <v>0</v>
      </c>
      <c r="AD2394" s="90" t="b">
        <f>OR(MONTH(Taulukko1[[#This Row],[Loppu PVM]] )&lt;=3,AND(MONTH(Taulukko1[[#This Row],[Loppu PVM]] )=3))</f>
        <v>0</v>
      </c>
      <c r="AE2394" s="90" t="b">
        <f>OR(MONTH(Taulukko1[[#This Row],[Alku PVM]] )&lt;=9,AND(MONTH(Taulukko1[[#This Row],[Alku PVM]] )=9))</f>
        <v>1</v>
      </c>
      <c r="AF2394" s="90" t="b">
        <f>OR(MONTH(Taulukko1[[#This Row],[Loppu PVM]])&lt;=9,AND(MONTH(Taulukko1[[#This Row],[Loppu PVM]] )=9))</f>
        <v>1</v>
      </c>
      <c r="AG2394" s="90" t="b">
        <f>OR(MONTH(Taulukko1[[#This Row],[Alku PVM]] )&lt;=6,AND(MONTH(Taulukko1[[#This Row],[Alku PVM]] )=6))</f>
        <v>1</v>
      </c>
      <c r="AH2394" s="90" t="b">
        <f>OR(MONTH(Taulukko1[[#This Row],[Loppu PVM]])&lt;=6,AND(MONTH(Taulukko1[[#This Row],[Loppu PVM]] )=6))</f>
        <v>1</v>
      </c>
    </row>
    <row r="2395" spans="1:34" ht="12.75" customHeight="1">
      <c r="A2395" s="21" t="s">
        <v>1338</v>
      </c>
      <c r="B2395" s="23">
        <v>41408</v>
      </c>
      <c r="C2395" s="21" t="s">
        <v>1337</v>
      </c>
      <c r="D2395" s="24"/>
      <c r="E2395" s="62">
        <v>80</v>
      </c>
      <c r="F2395" s="23">
        <v>41439</v>
      </c>
      <c r="G2395" s="24">
        <v>75</v>
      </c>
      <c r="H2395" s="22">
        <v>320</v>
      </c>
      <c r="I2395" s="126">
        <f>INDEX('TOL2008'!B:B,MATCH(A2395,'TOL2008'!A:A,0))</f>
        <v>46510</v>
      </c>
      <c r="J2395" s="126" t="str">
        <f>INDEX(Pääluokka!$H$2:$H$100,MATCH(VALUE(LEFT(Taulukko1[[#This Row],[TOL2008]],2)),Pääluokka!$G$2:$G$100,0))</f>
        <v>Tukku- ja vähittäiskauppa; moottoriajoneuvojen ja moottoripyörien korjaus</v>
      </c>
      <c r="K2395" s="126" t="str">
        <f>INDEX(Pääluokka!$I$2:$I$100,MATCH(VALUE(LEFT(Taulukko1[[#This Row],[TOL2008]],2)),Pääluokka!$G$2:$G$100,0))</f>
        <v>Palvelualat (G-N, R, S)</v>
      </c>
      <c r="L2395" s="41">
        <f t="shared" si="370"/>
        <v>31</v>
      </c>
      <c r="M2395" s="43">
        <f t="shared" si="371"/>
        <v>41408</v>
      </c>
      <c r="N2395" s="43">
        <f t="shared" si="372"/>
        <v>41439</v>
      </c>
      <c r="O2395" s="43">
        <f t="shared" si="373"/>
        <v>41395</v>
      </c>
      <c r="P2395" s="43">
        <f t="shared" si="374"/>
        <v>41426</v>
      </c>
      <c r="Q2395" s="41">
        <f t="shared" si="375"/>
        <v>2013</v>
      </c>
      <c r="R2395" s="41">
        <f t="shared" si="376"/>
        <v>2013</v>
      </c>
      <c r="S2395" s="43" t="str">
        <f>YEAR(Taulukko1[[#This Row],[Alku KK]])&amp;"Q"&amp;ROUNDDOWN((MONTH(Taulukko1[[#This Row],[Alku KK]])-1)/3+1,0)</f>
        <v>2013Q2</v>
      </c>
      <c r="T2395" s="43" t="str">
        <f>YEAR(Taulukko1[[#This Row],[Loppu KK]])&amp;"Q"&amp;ROUNDDOWN((MONTH(Taulukko1[[#This Row],[Loppu KK]])-1)/3+1,0)</f>
        <v>2013Q2</v>
      </c>
      <c r="U2395" s="66">
        <f>IF(COUNT(Taulukko1[[#This Row],[Neuvottelujen alaiset ]])=1,Taulukko1[[#This Row],[Neuvottelujen alaiset ]],Taulukko1[[#This Row],[Vähennystarve]])</f>
        <v>320</v>
      </c>
      <c r="V2395" s="44">
        <f t="shared" si="377"/>
        <v>0.25</v>
      </c>
      <c r="W2395" s="44">
        <f t="shared" si="378"/>
        <v>0.234375</v>
      </c>
      <c r="X2395" s="44">
        <f t="shared" si="379"/>
        <v>0.9375</v>
      </c>
      <c r="Y2395" s="90" t="b">
        <f>AND(MONTH(Taulukko1[[#This Row],[Alku PVM]] )=6,DAY(Taulukko1[[#This Row],[Alku PVM]] )&gt;19)</f>
        <v>0</v>
      </c>
      <c r="Z2395" s="90" t="b">
        <f>AND(MONTH(Taulukko1[[#This Row],[Loppu PVM]] )=6,DAY(Taulukko1[[#This Row],[Loppu PVM]] )&gt;19)</f>
        <v>0</v>
      </c>
      <c r="AA2395" s="90" t="b">
        <f>OR(MONTH(Taulukko1[[#This Row],[Alku PVM]] )&lt;=5,AND(MONTH(Taulukko1[[#This Row],[Alku PVM]] )=6,DAY(Taulukko1[[#This Row],[Alku PVM]] )&lt;20))</f>
        <v>1</v>
      </c>
      <c r="AB2395" s="90" t="b">
        <f>OR(MONTH(Taulukko1[[#This Row],[Loppu PVM]])&lt;=5,AND(MONTH(Taulukko1[[#This Row],[Loppu PVM]] )=6,DAY(Taulukko1[[#This Row],[Loppu PVM]])&lt;20))</f>
        <v>1</v>
      </c>
      <c r="AC2395" s="90" t="b">
        <f>OR(MONTH(Taulukko1[[#This Row],[Alku PVM]] )&lt;=3,AND(MONTH(Taulukko1[[#This Row],[Alku PVM]] )=3))</f>
        <v>0</v>
      </c>
      <c r="AD2395" s="90" t="b">
        <f>OR(MONTH(Taulukko1[[#This Row],[Loppu PVM]] )&lt;=3,AND(MONTH(Taulukko1[[#This Row],[Loppu PVM]] )=3))</f>
        <v>0</v>
      </c>
      <c r="AE2395" s="90" t="b">
        <f>OR(MONTH(Taulukko1[[#This Row],[Alku PVM]] )&lt;=9,AND(MONTH(Taulukko1[[#This Row],[Alku PVM]] )=9))</f>
        <v>1</v>
      </c>
      <c r="AF2395" s="90" t="b">
        <f>OR(MONTH(Taulukko1[[#This Row],[Loppu PVM]])&lt;=9,AND(MONTH(Taulukko1[[#This Row],[Loppu PVM]] )=9))</f>
        <v>1</v>
      </c>
      <c r="AG2395" s="90" t="b">
        <f>OR(MONTH(Taulukko1[[#This Row],[Alku PVM]] )&lt;=6,AND(MONTH(Taulukko1[[#This Row],[Alku PVM]] )=6))</f>
        <v>1</v>
      </c>
      <c r="AH2395" s="90" t="b">
        <f>OR(MONTH(Taulukko1[[#This Row],[Loppu PVM]])&lt;=6,AND(MONTH(Taulukko1[[#This Row],[Loppu PVM]] )=6))</f>
        <v>1</v>
      </c>
    </row>
    <row r="2396" spans="1:34" ht="12.75" customHeight="1">
      <c r="A2396" s="21" t="s">
        <v>453</v>
      </c>
      <c r="B2396" s="23">
        <v>41408</v>
      </c>
      <c r="C2396" s="21" t="s">
        <v>1136</v>
      </c>
      <c r="D2396" s="24"/>
      <c r="F2396" s="23">
        <v>41424</v>
      </c>
      <c r="G2396" s="24">
        <v>9</v>
      </c>
      <c r="H2396" s="22">
        <v>18</v>
      </c>
      <c r="I2396" s="126">
        <f>INDEX('TOL2008'!B:B,MATCH(A2396,'TOL2008'!A:A,0))</f>
        <v>52291</v>
      </c>
      <c r="J2396" s="126" t="str">
        <f>INDEX(Pääluokka!$H$2:$H$100,MATCH(VALUE(LEFT(Taulukko1[[#This Row],[TOL2008]],2)),Pääluokka!$G$2:$G$100,0))</f>
        <v>Kuljetus ja varastointi</v>
      </c>
      <c r="K2396" s="126" t="str">
        <f>INDEX(Pääluokka!$I$2:$I$100,MATCH(VALUE(LEFT(Taulukko1[[#This Row],[TOL2008]],2)),Pääluokka!$G$2:$G$100,0))</f>
        <v>Palvelualat (G-N, R, S)</v>
      </c>
      <c r="L2396" s="41">
        <f t="shared" si="370"/>
        <v>16</v>
      </c>
      <c r="M2396" s="43">
        <f t="shared" si="371"/>
        <v>41408</v>
      </c>
      <c r="N2396" s="43">
        <f t="shared" si="372"/>
        <v>41424</v>
      </c>
      <c r="O2396" s="43">
        <f t="shared" si="373"/>
        <v>41395</v>
      </c>
      <c r="P2396" s="43">
        <f t="shared" si="374"/>
        <v>41395</v>
      </c>
      <c r="Q2396" s="41">
        <f t="shared" si="375"/>
        <v>2013</v>
      </c>
      <c r="R2396" s="41">
        <f t="shared" si="376"/>
        <v>2013</v>
      </c>
      <c r="S2396" s="43" t="str">
        <f>YEAR(Taulukko1[[#This Row],[Alku KK]])&amp;"Q"&amp;ROUNDDOWN((MONTH(Taulukko1[[#This Row],[Alku KK]])-1)/3+1,0)</f>
        <v>2013Q2</v>
      </c>
      <c r="T2396" s="43" t="str">
        <f>YEAR(Taulukko1[[#This Row],[Loppu KK]])&amp;"Q"&amp;ROUNDDOWN((MONTH(Taulukko1[[#This Row],[Loppu KK]])-1)/3+1,0)</f>
        <v>2013Q2</v>
      </c>
      <c r="U2396" s="66">
        <f>IF(COUNT(Taulukko1[[#This Row],[Neuvottelujen alaiset ]])=1,Taulukko1[[#This Row],[Neuvottelujen alaiset ]],Taulukko1[[#This Row],[Vähennystarve]])</f>
        <v>18</v>
      </c>
      <c r="V2396" s="44" t="str">
        <f t="shared" si="377"/>
        <v>NA</v>
      </c>
      <c r="W2396" s="44">
        <f t="shared" si="378"/>
        <v>0.5</v>
      </c>
      <c r="X2396" s="44" t="str">
        <f t="shared" si="379"/>
        <v>NA</v>
      </c>
      <c r="Y2396" s="90" t="b">
        <f>AND(MONTH(Taulukko1[[#This Row],[Alku PVM]] )=6,DAY(Taulukko1[[#This Row],[Alku PVM]] )&gt;19)</f>
        <v>0</v>
      </c>
      <c r="Z2396" s="90" t="b">
        <f>AND(MONTH(Taulukko1[[#This Row],[Loppu PVM]] )=6,DAY(Taulukko1[[#This Row],[Loppu PVM]] )&gt;19)</f>
        <v>0</v>
      </c>
      <c r="AA2396" s="90" t="b">
        <f>OR(MONTH(Taulukko1[[#This Row],[Alku PVM]] )&lt;=5,AND(MONTH(Taulukko1[[#This Row],[Alku PVM]] )=6,DAY(Taulukko1[[#This Row],[Alku PVM]] )&lt;20))</f>
        <v>1</v>
      </c>
      <c r="AB2396" s="90" t="b">
        <f>OR(MONTH(Taulukko1[[#This Row],[Loppu PVM]])&lt;=5,AND(MONTH(Taulukko1[[#This Row],[Loppu PVM]] )=6,DAY(Taulukko1[[#This Row],[Loppu PVM]])&lt;20))</f>
        <v>1</v>
      </c>
      <c r="AC2396" s="90" t="b">
        <f>OR(MONTH(Taulukko1[[#This Row],[Alku PVM]] )&lt;=3,AND(MONTH(Taulukko1[[#This Row],[Alku PVM]] )=3))</f>
        <v>0</v>
      </c>
      <c r="AD2396" s="90" t="b">
        <f>OR(MONTH(Taulukko1[[#This Row],[Loppu PVM]] )&lt;=3,AND(MONTH(Taulukko1[[#This Row],[Loppu PVM]] )=3))</f>
        <v>0</v>
      </c>
      <c r="AE2396" s="90" t="b">
        <f>OR(MONTH(Taulukko1[[#This Row],[Alku PVM]] )&lt;=9,AND(MONTH(Taulukko1[[#This Row],[Alku PVM]] )=9))</f>
        <v>1</v>
      </c>
      <c r="AF2396" s="90" t="b">
        <f>OR(MONTH(Taulukko1[[#This Row],[Loppu PVM]])&lt;=9,AND(MONTH(Taulukko1[[#This Row],[Loppu PVM]] )=9))</f>
        <v>1</v>
      </c>
      <c r="AG2396" s="90" t="b">
        <f>OR(MONTH(Taulukko1[[#This Row],[Alku PVM]] )&lt;=6,AND(MONTH(Taulukko1[[#This Row],[Alku PVM]] )=6))</f>
        <v>1</v>
      </c>
      <c r="AH2396" s="90" t="b">
        <f>OR(MONTH(Taulukko1[[#This Row],[Loppu PVM]])&lt;=6,AND(MONTH(Taulukko1[[#This Row],[Loppu PVM]] )=6))</f>
        <v>1</v>
      </c>
    </row>
    <row r="2397" spans="1:34" ht="12.75" customHeight="1">
      <c r="A2397" t="s">
        <v>892</v>
      </c>
      <c r="B2397" s="23">
        <v>41408</v>
      </c>
      <c r="C2397" t="s">
        <v>891</v>
      </c>
      <c r="F2397" s="4"/>
      <c r="G2397" s="5"/>
      <c r="H2397" s="22">
        <v>40</v>
      </c>
      <c r="I2397" s="126">
        <f>INDEX('TOL2008'!B:B,MATCH(A2397,'TOL2008'!A:A,0))</f>
        <v>68320</v>
      </c>
      <c r="J2397" s="126" t="str">
        <f>INDEX(Pääluokka!$H$2:$H$100,MATCH(VALUE(LEFT(Taulukko1[[#This Row],[TOL2008]],2)),Pääluokka!$G$2:$G$100,0))</f>
        <v>Kiinteistöalan toiminta</v>
      </c>
      <c r="K2397" s="126" t="str">
        <f>INDEX(Pääluokka!$I$2:$I$100,MATCH(VALUE(LEFT(Taulukko1[[#This Row],[TOL2008]],2)),Pääluokka!$G$2:$G$100,0))</f>
        <v>Palvelualat (G-N, R, S)</v>
      </c>
      <c r="L2397" s="41" t="str">
        <f t="shared" si="370"/>
        <v>NA</v>
      </c>
      <c r="M2397" s="43">
        <f t="shared" si="371"/>
        <v>41408</v>
      </c>
      <c r="N2397" s="43">
        <f t="shared" si="372"/>
        <v>41459</v>
      </c>
      <c r="O2397" s="43">
        <f t="shared" si="373"/>
        <v>41395</v>
      </c>
      <c r="P2397" s="43">
        <f t="shared" si="374"/>
        <v>41456</v>
      </c>
      <c r="Q2397" s="41">
        <f t="shared" si="375"/>
        <v>2013</v>
      </c>
      <c r="R2397" s="41">
        <f t="shared" si="376"/>
        <v>2013</v>
      </c>
      <c r="S2397" s="43" t="str">
        <f>YEAR(Taulukko1[[#This Row],[Alku KK]])&amp;"Q"&amp;ROUNDDOWN((MONTH(Taulukko1[[#This Row],[Alku KK]])-1)/3+1,0)</f>
        <v>2013Q2</v>
      </c>
      <c r="T2397" s="43" t="str">
        <f>YEAR(Taulukko1[[#This Row],[Loppu KK]])&amp;"Q"&amp;ROUNDDOWN((MONTH(Taulukko1[[#This Row],[Loppu KK]])-1)/3+1,0)</f>
        <v>2013Q3</v>
      </c>
      <c r="U2397" s="66">
        <f>IF(COUNT(Taulukko1[[#This Row],[Neuvottelujen alaiset ]])=1,Taulukko1[[#This Row],[Neuvottelujen alaiset ]],Taulukko1[[#This Row],[Vähennystarve]])</f>
        <v>40</v>
      </c>
      <c r="V2397" s="44" t="str">
        <f t="shared" si="377"/>
        <v>NA</v>
      </c>
      <c r="W2397" s="44" t="str">
        <f t="shared" si="378"/>
        <v>NA</v>
      </c>
      <c r="X2397" s="44" t="str">
        <f t="shared" si="379"/>
        <v>NA</v>
      </c>
      <c r="Y2397" s="90" t="b">
        <f>AND(MONTH(Taulukko1[[#This Row],[Alku PVM]] )=6,DAY(Taulukko1[[#This Row],[Alku PVM]] )&gt;19)</f>
        <v>0</v>
      </c>
      <c r="Z2397" s="90" t="b">
        <f>AND(MONTH(Taulukko1[[#This Row],[Loppu PVM]] )=6,DAY(Taulukko1[[#This Row],[Loppu PVM]] )&gt;19)</f>
        <v>0</v>
      </c>
      <c r="AA2397" s="90" t="b">
        <f>OR(MONTH(Taulukko1[[#This Row],[Alku PVM]] )&lt;=5,AND(MONTH(Taulukko1[[#This Row],[Alku PVM]] )=6,DAY(Taulukko1[[#This Row],[Alku PVM]] )&lt;20))</f>
        <v>1</v>
      </c>
      <c r="AB2397" s="90" t="b">
        <f>OR(MONTH(Taulukko1[[#This Row],[Loppu PVM]])&lt;=5,AND(MONTH(Taulukko1[[#This Row],[Loppu PVM]] )=6,DAY(Taulukko1[[#This Row],[Loppu PVM]])&lt;20))</f>
        <v>0</v>
      </c>
      <c r="AC2397" s="90" t="b">
        <f>OR(MONTH(Taulukko1[[#This Row],[Alku PVM]] )&lt;=3,AND(MONTH(Taulukko1[[#This Row],[Alku PVM]] )=3))</f>
        <v>0</v>
      </c>
      <c r="AD2397" s="90" t="b">
        <f>OR(MONTH(Taulukko1[[#This Row],[Loppu PVM]] )&lt;=3,AND(MONTH(Taulukko1[[#This Row],[Loppu PVM]] )=3))</f>
        <v>0</v>
      </c>
      <c r="AE2397" s="90" t="b">
        <f>OR(MONTH(Taulukko1[[#This Row],[Alku PVM]] )&lt;=9,AND(MONTH(Taulukko1[[#This Row],[Alku PVM]] )=9))</f>
        <v>1</v>
      </c>
      <c r="AF2397" s="90" t="b">
        <f>OR(MONTH(Taulukko1[[#This Row],[Loppu PVM]])&lt;=9,AND(MONTH(Taulukko1[[#This Row],[Loppu PVM]] )=9))</f>
        <v>1</v>
      </c>
      <c r="AG2397" s="90" t="b">
        <f>OR(MONTH(Taulukko1[[#This Row],[Alku PVM]] )&lt;=6,AND(MONTH(Taulukko1[[#This Row],[Alku PVM]] )=6))</f>
        <v>1</v>
      </c>
      <c r="AH2397" s="90" t="b">
        <f>OR(MONTH(Taulukko1[[#This Row],[Loppu PVM]])&lt;=6,AND(MONTH(Taulukko1[[#This Row],[Loppu PVM]] )=6))</f>
        <v>0</v>
      </c>
    </row>
    <row r="2398" spans="1:34" ht="12.75" customHeight="1">
      <c r="A2398" s="21" t="s">
        <v>453</v>
      </c>
      <c r="B2398" s="23">
        <v>41408</v>
      </c>
      <c r="C2398" s="21" t="s">
        <v>1137</v>
      </c>
      <c r="D2398" s="21"/>
      <c r="E2398" s="62">
        <v>45</v>
      </c>
      <c r="F2398" s="23">
        <v>41436</v>
      </c>
      <c r="G2398" s="24">
        <v>36</v>
      </c>
      <c r="H2398" s="22">
        <v>134</v>
      </c>
      <c r="I2398" s="126">
        <f>INDEX('TOL2008'!B:B,MATCH(A2398,'TOL2008'!A:A,0))</f>
        <v>52291</v>
      </c>
      <c r="J2398" s="126" t="str">
        <f>INDEX(Pääluokka!$H$2:$H$100,MATCH(VALUE(LEFT(Taulukko1[[#This Row],[TOL2008]],2)),Pääluokka!$G$2:$G$100,0))</f>
        <v>Kuljetus ja varastointi</v>
      </c>
      <c r="K2398" s="126" t="str">
        <f>INDEX(Pääluokka!$I$2:$I$100,MATCH(VALUE(LEFT(Taulukko1[[#This Row],[TOL2008]],2)),Pääluokka!$G$2:$G$100,0))</f>
        <v>Palvelualat (G-N, R, S)</v>
      </c>
      <c r="L2398" s="41">
        <f t="shared" si="370"/>
        <v>28</v>
      </c>
      <c r="M2398" s="43">
        <f t="shared" si="371"/>
        <v>41408</v>
      </c>
      <c r="N2398" s="43">
        <f t="shared" si="372"/>
        <v>41436</v>
      </c>
      <c r="O2398" s="43">
        <f t="shared" si="373"/>
        <v>41395</v>
      </c>
      <c r="P2398" s="43">
        <f t="shared" si="374"/>
        <v>41426</v>
      </c>
      <c r="Q2398" s="41">
        <f t="shared" si="375"/>
        <v>2013</v>
      </c>
      <c r="R2398" s="41">
        <f t="shared" si="376"/>
        <v>2013</v>
      </c>
      <c r="S2398" s="43" t="str">
        <f>YEAR(Taulukko1[[#This Row],[Alku KK]])&amp;"Q"&amp;ROUNDDOWN((MONTH(Taulukko1[[#This Row],[Alku KK]])-1)/3+1,0)</f>
        <v>2013Q2</v>
      </c>
      <c r="T2398" s="43" t="str">
        <f>YEAR(Taulukko1[[#This Row],[Loppu KK]])&amp;"Q"&amp;ROUNDDOWN((MONTH(Taulukko1[[#This Row],[Loppu KK]])-1)/3+1,0)</f>
        <v>2013Q2</v>
      </c>
      <c r="U2398" s="66">
        <f>IF(COUNT(Taulukko1[[#This Row],[Neuvottelujen alaiset ]])=1,Taulukko1[[#This Row],[Neuvottelujen alaiset ]],Taulukko1[[#This Row],[Vähennystarve]])</f>
        <v>134</v>
      </c>
      <c r="V2398" s="44">
        <f t="shared" si="377"/>
        <v>0.33582089552238809</v>
      </c>
      <c r="W2398" s="44">
        <f t="shared" si="378"/>
        <v>0.26865671641791045</v>
      </c>
      <c r="X2398" s="44">
        <f t="shared" si="379"/>
        <v>0.8</v>
      </c>
      <c r="Y2398" s="90" t="b">
        <f>AND(MONTH(Taulukko1[[#This Row],[Alku PVM]] )=6,DAY(Taulukko1[[#This Row],[Alku PVM]] )&gt;19)</f>
        <v>0</v>
      </c>
      <c r="Z2398" s="90" t="b">
        <f>AND(MONTH(Taulukko1[[#This Row],[Loppu PVM]] )=6,DAY(Taulukko1[[#This Row],[Loppu PVM]] )&gt;19)</f>
        <v>0</v>
      </c>
      <c r="AA2398" s="90" t="b">
        <f>OR(MONTH(Taulukko1[[#This Row],[Alku PVM]] )&lt;=5,AND(MONTH(Taulukko1[[#This Row],[Alku PVM]] )=6,DAY(Taulukko1[[#This Row],[Alku PVM]] )&lt;20))</f>
        <v>1</v>
      </c>
      <c r="AB2398" s="90" t="b">
        <f>OR(MONTH(Taulukko1[[#This Row],[Loppu PVM]])&lt;=5,AND(MONTH(Taulukko1[[#This Row],[Loppu PVM]] )=6,DAY(Taulukko1[[#This Row],[Loppu PVM]])&lt;20))</f>
        <v>1</v>
      </c>
      <c r="AC2398" s="90" t="b">
        <f>OR(MONTH(Taulukko1[[#This Row],[Alku PVM]] )&lt;=3,AND(MONTH(Taulukko1[[#This Row],[Alku PVM]] )=3))</f>
        <v>0</v>
      </c>
      <c r="AD2398" s="90" t="b">
        <f>OR(MONTH(Taulukko1[[#This Row],[Loppu PVM]] )&lt;=3,AND(MONTH(Taulukko1[[#This Row],[Loppu PVM]] )=3))</f>
        <v>0</v>
      </c>
      <c r="AE2398" s="90" t="b">
        <f>OR(MONTH(Taulukko1[[#This Row],[Alku PVM]] )&lt;=9,AND(MONTH(Taulukko1[[#This Row],[Alku PVM]] )=9))</f>
        <v>1</v>
      </c>
      <c r="AF2398" s="90" t="b">
        <f>OR(MONTH(Taulukko1[[#This Row],[Loppu PVM]])&lt;=9,AND(MONTH(Taulukko1[[#This Row],[Loppu PVM]] )=9))</f>
        <v>1</v>
      </c>
      <c r="AG2398" s="90" t="b">
        <f>OR(MONTH(Taulukko1[[#This Row],[Alku PVM]] )&lt;=6,AND(MONTH(Taulukko1[[#This Row],[Alku PVM]] )=6))</f>
        <v>1</v>
      </c>
      <c r="AH2398" s="90" t="b">
        <f>OR(MONTH(Taulukko1[[#This Row],[Loppu PVM]])&lt;=6,AND(MONTH(Taulukko1[[#This Row],[Loppu PVM]] )=6))</f>
        <v>1</v>
      </c>
    </row>
    <row r="2399" spans="1:34" ht="12.75" customHeight="1">
      <c r="A2399" s="21" t="s">
        <v>1150</v>
      </c>
      <c r="B2399" s="23">
        <v>41409</v>
      </c>
      <c r="C2399" s="21" t="s">
        <v>1149</v>
      </c>
      <c r="D2399" s="24">
        <v>500</v>
      </c>
      <c r="F2399" s="23">
        <v>41547</v>
      </c>
      <c r="G2399" s="24">
        <v>0</v>
      </c>
      <c r="H2399" s="22">
        <v>500</v>
      </c>
      <c r="I2399" s="126">
        <f>INDEX('TOL2008'!B:B,MATCH(A2399,'TOL2008'!A:A,0))</f>
        <v>46650</v>
      </c>
      <c r="J2399" s="126" t="str">
        <f>INDEX(Pääluokka!$H$2:$H$100,MATCH(VALUE(LEFT(Taulukko1[[#This Row],[TOL2008]],2)),Pääluokka!$G$2:$G$100,0))</f>
        <v>Tukku- ja vähittäiskauppa; moottoriajoneuvojen ja moottoripyörien korjaus</v>
      </c>
      <c r="K2399" s="126" t="str">
        <f>INDEX(Pääluokka!$I$2:$I$100,MATCH(VALUE(LEFT(Taulukko1[[#This Row],[TOL2008]],2)),Pääluokka!$G$2:$G$100,0))</f>
        <v>Palvelualat (G-N, R, S)</v>
      </c>
      <c r="L2399" s="41">
        <f t="shared" si="370"/>
        <v>138</v>
      </c>
      <c r="M2399" s="43">
        <f t="shared" si="371"/>
        <v>41409</v>
      </c>
      <c r="N2399" s="43">
        <f t="shared" si="372"/>
        <v>41547</v>
      </c>
      <c r="O2399" s="43">
        <f t="shared" si="373"/>
        <v>41395</v>
      </c>
      <c r="P2399" s="43">
        <f t="shared" si="374"/>
        <v>41518</v>
      </c>
      <c r="Q2399" s="41">
        <f t="shared" si="375"/>
        <v>2013</v>
      </c>
      <c r="R2399" s="41">
        <f t="shared" si="376"/>
        <v>2013</v>
      </c>
      <c r="S2399" s="43" t="str">
        <f>YEAR(Taulukko1[[#This Row],[Alku KK]])&amp;"Q"&amp;ROUNDDOWN((MONTH(Taulukko1[[#This Row],[Alku KK]])-1)/3+1,0)</f>
        <v>2013Q2</v>
      </c>
      <c r="T2399" s="43" t="str">
        <f>YEAR(Taulukko1[[#This Row],[Loppu KK]])&amp;"Q"&amp;ROUNDDOWN((MONTH(Taulukko1[[#This Row],[Loppu KK]])-1)/3+1,0)</f>
        <v>2013Q3</v>
      </c>
      <c r="U2399" s="66">
        <f>IF(COUNT(Taulukko1[[#This Row],[Neuvottelujen alaiset ]])=1,Taulukko1[[#This Row],[Neuvottelujen alaiset ]],Taulukko1[[#This Row],[Vähennystarve]])</f>
        <v>500</v>
      </c>
      <c r="V2399" s="44" t="str">
        <f t="shared" si="377"/>
        <v>NA</v>
      </c>
      <c r="W2399" s="44">
        <f t="shared" si="378"/>
        <v>0</v>
      </c>
      <c r="X2399" s="44" t="str">
        <f t="shared" si="379"/>
        <v>NA</v>
      </c>
      <c r="Y2399" s="90" t="b">
        <f>AND(MONTH(Taulukko1[[#This Row],[Alku PVM]] )=6,DAY(Taulukko1[[#This Row],[Alku PVM]] )&gt;19)</f>
        <v>0</v>
      </c>
      <c r="Z2399" s="90" t="b">
        <f>AND(MONTH(Taulukko1[[#This Row],[Loppu PVM]] )=6,DAY(Taulukko1[[#This Row],[Loppu PVM]] )&gt;19)</f>
        <v>0</v>
      </c>
      <c r="AA2399" s="90" t="b">
        <f>OR(MONTH(Taulukko1[[#This Row],[Alku PVM]] )&lt;=5,AND(MONTH(Taulukko1[[#This Row],[Alku PVM]] )=6,DAY(Taulukko1[[#This Row],[Alku PVM]] )&lt;20))</f>
        <v>1</v>
      </c>
      <c r="AB2399" s="90" t="b">
        <f>OR(MONTH(Taulukko1[[#This Row],[Loppu PVM]])&lt;=5,AND(MONTH(Taulukko1[[#This Row],[Loppu PVM]] )=6,DAY(Taulukko1[[#This Row],[Loppu PVM]])&lt;20))</f>
        <v>0</v>
      </c>
      <c r="AC2399" s="90" t="b">
        <f>OR(MONTH(Taulukko1[[#This Row],[Alku PVM]] )&lt;=3,AND(MONTH(Taulukko1[[#This Row],[Alku PVM]] )=3))</f>
        <v>0</v>
      </c>
      <c r="AD2399" s="90" t="b">
        <f>OR(MONTH(Taulukko1[[#This Row],[Loppu PVM]] )&lt;=3,AND(MONTH(Taulukko1[[#This Row],[Loppu PVM]] )=3))</f>
        <v>0</v>
      </c>
      <c r="AE2399" s="90" t="b">
        <f>OR(MONTH(Taulukko1[[#This Row],[Alku PVM]] )&lt;=9,AND(MONTH(Taulukko1[[#This Row],[Alku PVM]] )=9))</f>
        <v>1</v>
      </c>
      <c r="AF2399" s="90" t="b">
        <f>OR(MONTH(Taulukko1[[#This Row],[Loppu PVM]])&lt;=9,AND(MONTH(Taulukko1[[#This Row],[Loppu PVM]] )=9))</f>
        <v>1</v>
      </c>
      <c r="AG2399" s="90" t="b">
        <f>OR(MONTH(Taulukko1[[#This Row],[Alku PVM]] )&lt;=6,AND(MONTH(Taulukko1[[#This Row],[Alku PVM]] )=6))</f>
        <v>1</v>
      </c>
      <c r="AH2399" s="90" t="b">
        <f>OR(MONTH(Taulukko1[[#This Row],[Loppu PVM]])&lt;=6,AND(MONTH(Taulukko1[[#This Row],[Loppu PVM]] )=6))</f>
        <v>0</v>
      </c>
    </row>
    <row r="2400" spans="1:34" ht="12.75" customHeight="1">
      <c r="A2400" s="21" t="s">
        <v>1148</v>
      </c>
      <c r="B2400" s="23">
        <v>41410</v>
      </c>
      <c r="C2400" s="21" t="s">
        <v>1147</v>
      </c>
      <c r="D2400" s="24"/>
      <c r="F2400" s="23">
        <v>41457</v>
      </c>
      <c r="G2400" s="24">
        <v>28</v>
      </c>
      <c r="H2400" s="22">
        <v>30</v>
      </c>
      <c r="I2400" s="126">
        <f>INDEX('TOL2008'!B:B,MATCH(A2400,'TOL2008'!A:A,0))</f>
        <v>52230</v>
      </c>
      <c r="J2400" s="126" t="str">
        <f>INDEX(Pääluokka!$H$2:$H$100,MATCH(VALUE(LEFT(Taulukko1[[#This Row],[TOL2008]],2)),Pääluokka!$G$2:$G$100,0))</f>
        <v>Kuljetus ja varastointi</v>
      </c>
      <c r="K2400" s="126" t="str">
        <f>INDEX(Pääluokka!$I$2:$I$100,MATCH(VALUE(LEFT(Taulukko1[[#This Row],[TOL2008]],2)),Pääluokka!$G$2:$G$100,0))</f>
        <v>Palvelualat (G-N, R, S)</v>
      </c>
      <c r="L2400" s="41">
        <f t="shared" si="370"/>
        <v>47</v>
      </c>
      <c r="M2400" s="43">
        <f t="shared" si="371"/>
        <v>41410</v>
      </c>
      <c r="N2400" s="43">
        <f t="shared" si="372"/>
        <v>41457</v>
      </c>
      <c r="O2400" s="43">
        <f t="shared" si="373"/>
        <v>41395</v>
      </c>
      <c r="P2400" s="43">
        <f t="shared" si="374"/>
        <v>41456</v>
      </c>
      <c r="Q2400" s="41">
        <f t="shared" si="375"/>
        <v>2013</v>
      </c>
      <c r="R2400" s="41">
        <f t="shared" si="376"/>
        <v>2013</v>
      </c>
      <c r="S2400" s="43" t="str">
        <f>YEAR(Taulukko1[[#This Row],[Alku KK]])&amp;"Q"&amp;ROUNDDOWN((MONTH(Taulukko1[[#This Row],[Alku KK]])-1)/3+1,0)</f>
        <v>2013Q2</v>
      </c>
      <c r="T2400" s="43" t="str">
        <f>YEAR(Taulukko1[[#This Row],[Loppu KK]])&amp;"Q"&amp;ROUNDDOWN((MONTH(Taulukko1[[#This Row],[Loppu KK]])-1)/3+1,0)</f>
        <v>2013Q3</v>
      </c>
      <c r="U2400" s="66">
        <f>IF(COUNT(Taulukko1[[#This Row],[Neuvottelujen alaiset ]])=1,Taulukko1[[#This Row],[Neuvottelujen alaiset ]],Taulukko1[[#This Row],[Vähennystarve]])</f>
        <v>30</v>
      </c>
      <c r="V2400" s="44" t="str">
        <f t="shared" si="377"/>
        <v>NA</v>
      </c>
      <c r="W2400" s="44">
        <f t="shared" si="378"/>
        <v>0.93333333333333335</v>
      </c>
      <c r="X2400" s="44" t="str">
        <f t="shared" si="379"/>
        <v>NA</v>
      </c>
      <c r="Y2400" s="90" t="b">
        <f>AND(MONTH(Taulukko1[[#This Row],[Alku PVM]] )=6,DAY(Taulukko1[[#This Row],[Alku PVM]] )&gt;19)</f>
        <v>0</v>
      </c>
      <c r="Z2400" s="90" t="b">
        <f>AND(MONTH(Taulukko1[[#This Row],[Loppu PVM]] )=6,DAY(Taulukko1[[#This Row],[Loppu PVM]] )&gt;19)</f>
        <v>0</v>
      </c>
      <c r="AA2400" s="90" t="b">
        <f>OR(MONTH(Taulukko1[[#This Row],[Alku PVM]] )&lt;=5,AND(MONTH(Taulukko1[[#This Row],[Alku PVM]] )=6,DAY(Taulukko1[[#This Row],[Alku PVM]] )&lt;20))</f>
        <v>1</v>
      </c>
      <c r="AB2400" s="90" t="b">
        <f>OR(MONTH(Taulukko1[[#This Row],[Loppu PVM]])&lt;=5,AND(MONTH(Taulukko1[[#This Row],[Loppu PVM]] )=6,DAY(Taulukko1[[#This Row],[Loppu PVM]])&lt;20))</f>
        <v>0</v>
      </c>
      <c r="AC2400" s="90" t="b">
        <f>OR(MONTH(Taulukko1[[#This Row],[Alku PVM]] )&lt;=3,AND(MONTH(Taulukko1[[#This Row],[Alku PVM]] )=3))</f>
        <v>0</v>
      </c>
      <c r="AD2400" s="90" t="b">
        <f>OR(MONTH(Taulukko1[[#This Row],[Loppu PVM]] )&lt;=3,AND(MONTH(Taulukko1[[#This Row],[Loppu PVM]] )=3))</f>
        <v>0</v>
      </c>
      <c r="AE2400" s="90" t="b">
        <f>OR(MONTH(Taulukko1[[#This Row],[Alku PVM]] )&lt;=9,AND(MONTH(Taulukko1[[#This Row],[Alku PVM]] )=9))</f>
        <v>1</v>
      </c>
      <c r="AF2400" s="90" t="b">
        <f>OR(MONTH(Taulukko1[[#This Row],[Loppu PVM]])&lt;=9,AND(MONTH(Taulukko1[[#This Row],[Loppu PVM]] )=9))</f>
        <v>1</v>
      </c>
      <c r="AG2400" s="90" t="b">
        <f>OR(MONTH(Taulukko1[[#This Row],[Alku PVM]] )&lt;=6,AND(MONTH(Taulukko1[[#This Row],[Alku PVM]] )=6))</f>
        <v>1</v>
      </c>
      <c r="AH2400" s="90" t="b">
        <f>OR(MONTH(Taulukko1[[#This Row],[Loppu PVM]])&lt;=6,AND(MONTH(Taulukko1[[#This Row],[Loppu PVM]] )=6))</f>
        <v>0</v>
      </c>
    </row>
    <row r="2401" spans="1:34" ht="12.75" customHeight="1">
      <c r="A2401" s="21" t="s">
        <v>971</v>
      </c>
      <c r="B2401" s="23">
        <v>41411</v>
      </c>
      <c r="C2401" s="21" t="s">
        <v>970</v>
      </c>
      <c r="D2401" s="24" t="s">
        <v>25</v>
      </c>
      <c r="E2401" s="62">
        <v>10</v>
      </c>
      <c r="F2401" s="23">
        <v>41423</v>
      </c>
      <c r="G2401" s="24">
        <v>7</v>
      </c>
      <c r="H2401" s="22">
        <v>158</v>
      </c>
      <c r="I2401" s="126">
        <f>INDEX('TOL2008'!B:B,MATCH(A2401,'TOL2008'!A:A,0))</f>
        <v>62010</v>
      </c>
      <c r="J2401" s="126" t="str">
        <f>INDEX(Pääluokka!$H$2:$H$100,MATCH(VALUE(LEFT(Taulukko1[[#This Row],[TOL2008]],2)),Pääluokka!$G$2:$G$100,0))</f>
        <v>Informaatio ja viestintä</v>
      </c>
      <c r="K2401" s="126" t="str">
        <f>INDEX(Pääluokka!$I$2:$I$100,MATCH(VALUE(LEFT(Taulukko1[[#This Row],[TOL2008]],2)),Pääluokka!$G$2:$G$100,0))</f>
        <v>Palvelualat (G-N, R, S)</v>
      </c>
      <c r="L2401" s="41">
        <f t="shared" si="370"/>
        <v>12</v>
      </c>
      <c r="M2401" s="43">
        <f t="shared" si="371"/>
        <v>41411</v>
      </c>
      <c r="N2401" s="43">
        <f t="shared" si="372"/>
        <v>41423</v>
      </c>
      <c r="O2401" s="43">
        <f t="shared" si="373"/>
        <v>41395</v>
      </c>
      <c r="P2401" s="43">
        <f t="shared" si="374"/>
        <v>41395</v>
      </c>
      <c r="Q2401" s="41">
        <f t="shared" si="375"/>
        <v>2013</v>
      </c>
      <c r="R2401" s="41">
        <f t="shared" si="376"/>
        <v>2013</v>
      </c>
      <c r="S2401" s="43" t="str">
        <f>YEAR(Taulukko1[[#This Row],[Alku KK]])&amp;"Q"&amp;ROUNDDOWN((MONTH(Taulukko1[[#This Row],[Alku KK]])-1)/3+1,0)</f>
        <v>2013Q2</v>
      </c>
      <c r="T2401" s="43" t="str">
        <f>YEAR(Taulukko1[[#This Row],[Loppu KK]])&amp;"Q"&amp;ROUNDDOWN((MONTH(Taulukko1[[#This Row],[Loppu KK]])-1)/3+1,0)</f>
        <v>2013Q2</v>
      </c>
      <c r="U2401" s="66">
        <f>IF(COUNT(Taulukko1[[#This Row],[Neuvottelujen alaiset ]])=1,Taulukko1[[#This Row],[Neuvottelujen alaiset ]],Taulukko1[[#This Row],[Vähennystarve]])</f>
        <v>158</v>
      </c>
      <c r="V2401" s="44">
        <f t="shared" si="377"/>
        <v>6.3291139240506333E-2</v>
      </c>
      <c r="W2401" s="44">
        <f t="shared" si="378"/>
        <v>4.4303797468354431E-2</v>
      </c>
      <c r="X2401" s="44">
        <f t="shared" si="379"/>
        <v>0.7</v>
      </c>
      <c r="Y2401" s="90" t="b">
        <f>AND(MONTH(Taulukko1[[#This Row],[Alku PVM]] )=6,DAY(Taulukko1[[#This Row],[Alku PVM]] )&gt;19)</f>
        <v>0</v>
      </c>
      <c r="Z2401" s="90" t="b">
        <f>AND(MONTH(Taulukko1[[#This Row],[Loppu PVM]] )=6,DAY(Taulukko1[[#This Row],[Loppu PVM]] )&gt;19)</f>
        <v>0</v>
      </c>
      <c r="AA2401" s="90" t="b">
        <f>OR(MONTH(Taulukko1[[#This Row],[Alku PVM]] )&lt;=5,AND(MONTH(Taulukko1[[#This Row],[Alku PVM]] )=6,DAY(Taulukko1[[#This Row],[Alku PVM]] )&lt;20))</f>
        <v>1</v>
      </c>
      <c r="AB2401" s="90" t="b">
        <f>OR(MONTH(Taulukko1[[#This Row],[Loppu PVM]])&lt;=5,AND(MONTH(Taulukko1[[#This Row],[Loppu PVM]] )=6,DAY(Taulukko1[[#This Row],[Loppu PVM]])&lt;20))</f>
        <v>1</v>
      </c>
      <c r="AC2401" s="90" t="b">
        <f>OR(MONTH(Taulukko1[[#This Row],[Alku PVM]] )&lt;=3,AND(MONTH(Taulukko1[[#This Row],[Alku PVM]] )=3))</f>
        <v>0</v>
      </c>
      <c r="AD2401" s="90" t="b">
        <f>OR(MONTH(Taulukko1[[#This Row],[Loppu PVM]] )&lt;=3,AND(MONTH(Taulukko1[[#This Row],[Loppu PVM]] )=3))</f>
        <v>0</v>
      </c>
      <c r="AE2401" s="90" t="b">
        <f>OR(MONTH(Taulukko1[[#This Row],[Alku PVM]] )&lt;=9,AND(MONTH(Taulukko1[[#This Row],[Alku PVM]] )=9))</f>
        <v>1</v>
      </c>
      <c r="AF2401" s="90" t="b">
        <f>OR(MONTH(Taulukko1[[#This Row],[Loppu PVM]])&lt;=9,AND(MONTH(Taulukko1[[#This Row],[Loppu PVM]] )=9))</f>
        <v>1</v>
      </c>
      <c r="AG2401" s="90" t="b">
        <f>OR(MONTH(Taulukko1[[#This Row],[Alku PVM]] )&lt;=6,AND(MONTH(Taulukko1[[#This Row],[Alku PVM]] )=6))</f>
        <v>1</v>
      </c>
      <c r="AH2401" s="90" t="b">
        <f>OR(MONTH(Taulukko1[[#This Row],[Loppu PVM]])&lt;=6,AND(MONTH(Taulukko1[[#This Row],[Loppu PVM]] )=6))</f>
        <v>1</v>
      </c>
    </row>
    <row r="2402" spans="1:34" ht="12.75" customHeight="1">
      <c r="A2402" s="21" t="s">
        <v>930</v>
      </c>
      <c r="B2402" s="23">
        <v>41411</v>
      </c>
      <c r="C2402" s="21" t="s">
        <v>929</v>
      </c>
      <c r="D2402" s="24"/>
      <c r="E2402" s="62">
        <v>40</v>
      </c>
      <c r="F2402" s="23">
        <v>41515</v>
      </c>
      <c r="G2402" s="24">
        <v>0</v>
      </c>
      <c r="H2402" s="22">
        <v>200</v>
      </c>
      <c r="I2402" s="126">
        <f>INDEX('TOL2008'!B:B,MATCH(A2402,'TOL2008'!A:A,0))</f>
        <v>23120</v>
      </c>
      <c r="J2402" s="126" t="str">
        <f>INDEX(Pääluokka!$H$2:$H$100,MATCH(VALUE(LEFT(Taulukko1[[#This Row],[TOL2008]],2)),Pääluokka!$G$2:$G$100,0))</f>
        <v>Teollisuus</v>
      </c>
      <c r="K2402" s="126" t="str">
        <f>INDEX(Pääluokka!$I$2:$I$100,MATCH(VALUE(LEFT(Taulukko1[[#This Row],[TOL2008]],2)),Pääluokka!$G$2:$G$100,0))</f>
        <v>Teollisuus (C-E)</v>
      </c>
      <c r="L2402" s="41">
        <f t="shared" si="370"/>
        <v>104</v>
      </c>
      <c r="M2402" s="43">
        <f t="shared" si="371"/>
        <v>41411</v>
      </c>
      <c r="N2402" s="43">
        <f t="shared" si="372"/>
        <v>41515</v>
      </c>
      <c r="O2402" s="43">
        <f t="shared" si="373"/>
        <v>41395</v>
      </c>
      <c r="P2402" s="43">
        <f t="shared" si="374"/>
        <v>41487</v>
      </c>
      <c r="Q2402" s="41">
        <f t="shared" si="375"/>
        <v>2013</v>
      </c>
      <c r="R2402" s="41">
        <f t="shared" si="376"/>
        <v>2013</v>
      </c>
      <c r="S2402" s="43" t="str">
        <f>YEAR(Taulukko1[[#This Row],[Alku KK]])&amp;"Q"&amp;ROUNDDOWN((MONTH(Taulukko1[[#This Row],[Alku KK]])-1)/3+1,0)</f>
        <v>2013Q2</v>
      </c>
      <c r="T2402" s="43" t="str">
        <f>YEAR(Taulukko1[[#This Row],[Loppu KK]])&amp;"Q"&amp;ROUNDDOWN((MONTH(Taulukko1[[#This Row],[Loppu KK]])-1)/3+1,0)</f>
        <v>2013Q3</v>
      </c>
      <c r="U2402" s="66">
        <f>IF(COUNT(Taulukko1[[#This Row],[Neuvottelujen alaiset ]])=1,Taulukko1[[#This Row],[Neuvottelujen alaiset ]],Taulukko1[[#This Row],[Vähennystarve]])</f>
        <v>200</v>
      </c>
      <c r="V2402" s="44">
        <f t="shared" si="377"/>
        <v>0.2</v>
      </c>
      <c r="W2402" s="44">
        <f t="shared" si="378"/>
        <v>0</v>
      </c>
      <c r="X2402" s="44">
        <f t="shared" si="379"/>
        <v>0</v>
      </c>
      <c r="Y2402" s="90" t="b">
        <f>AND(MONTH(Taulukko1[[#This Row],[Alku PVM]] )=6,DAY(Taulukko1[[#This Row],[Alku PVM]] )&gt;19)</f>
        <v>0</v>
      </c>
      <c r="Z2402" s="90" t="b">
        <f>AND(MONTH(Taulukko1[[#This Row],[Loppu PVM]] )=6,DAY(Taulukko1[[#This Row],[Loppu PVM]] )&gt;19)</f>
        <v>0</v>
      </c>
      <c r="AA2402" s="90" t="b">
        <f>OR(MONTH(Taulukko1[[#This Row],[Alku PVM]] )&lt;=5,AND(MONTH(Taulukko1[[#This Row],[Alku PVM]] )=6,DAY(Taulukko1[[#This Row],[Alku PVM]] )&lt;20))</f>
        <v>1</v>
      </c>
      <c r="AB2402" s="90" t="b">
        <f>OR(MONTH(Taulukko1[[#This Row],[Loppu PVM]])&lt;=5,AND(MONTH(Taulukko1[[#This Row],[Loppu PVM]] )=6,DAY(Taulukko1[[#This Row],[Loppu PVM]])&lt;20))</f>
        <v>0</v>
      </c>
      <c r="AC2402" s="90" t="b">
        <f>OR(MONTH(Taulukko1[[#This Row],[Alku PVM]] )&lt;=3,AND(MONTH(Taulukko1[[#This Row],[Alku PVM]] )=3))</f>
        <v>0</v>
      </c>
      <c r="AD2402" s="90" t="b">
        <f>OR(MONTH(Taulukko1[[#This Row],[Loppu PVM]] )&lt;=3,AND(MONTH(Taulukko1[[#This Row],[Loppu PVM]] )=3))</f>
        <v>0</v>
      </c>
      <c r="AE2402" s="90" t="b">
        <f>OR(MONTH(Taulukko1[[#This Row],[Alku PVM]] )&lt;=9,AND(MONTH(Taulukko1[[#This Row],[Alku PVM]] )=9))</f>
        <v>1</v>
      </c>
      <c r="AF2402" s="90" t="b">
        <f>OR(MONTH(Taulukko1[[#This Row],[Loppu PVM]])&lt;=9,AND(MONTH(Taulukko1[[#This Row],[Loppu PVM]] )=9))</f>
        <v>1</v>
      </c>
      <c r="AG2402" s="90" t="b">
        <f>OR(MONTH(Taulukko1[[#This Row],[Alku PVM]] )&lt;=6,AND(MONTH(Taulukko1[[#This Row],[Alku PVM]] )=6))</f>
        <v>1</v>
      </c>
      <c r="AH2402" s="90" t="b">
        <f>OR(MONTH(Taulukko1[[#This Row],[Loppu PVM]])&lt;=6,AND(MONTH(Taulukko1[[#This Row],[Loppu PVM]] )=6))</f>
        <v>0</v>
      </c>
    </row>
    <row r="2403" spans="1:34" ht="12.75" customHeight="1">
      <c r="A2403" s="21" t="s">
        <v>90</v>
      </c>
      <c r="B2403" s="23">
        <v>41411</v>
      </c>
      <c r="C2403" s="21" t="s">
        <v>767</v>
      </c>
      <c r="D2403" s="24"/>
      <c r="E2403" s="62">
        <v>180</v>
      </c>
      <c r="F2403" s="23"/>
      <c r="G2403" s="24"/>
      <c r="H2403" s="22">
        <v>180</v>
      </c>
      <c r="I2403" s="126">
        <f>INDEX('TOL2008'!B:B,MATCH(A2403,'TOL2008'!A:A,0))</f>
        <v>62030</v>
      </c>
      <c r="J2403" s="126" t="str">
        <f>INDEX(Pääluokka!$H$2:$H$100,MATCH(VALUE(LEFT(Taulukko1[[#This Row],[TOL2008]],2)),Pääluokka!$G$2:$G$100,0))</f>
        <v>Informaatio ja viestintä</v>
      </c>
      <c r="K2403" s="126" t="str">
        <f>INDEX(Pääluokka!$I$2:$I$100,MATCH(VALUE(LEFT(Taulukko1[[#This Row],[TOL2008]],2)),Pääluokka!$G$2:$G$100,0))</f>
        <v>Palvelualat (G-N, R, S)</v>
      </c>
      <c r="L2403" s="41" t="str">
        <f t="shared" si="370"/>
        <v>NA</v>
      </c>
      <c r="M2403" s="43">
        <f t="shared" si="371"/>
        <v>41411</v>
      </c>
      <c r="N2403" s="43">
        <f t="shared" si="372"/>
        <v>41462</v>
      </c>
      <c r="O2403" s="43">
        <f t="shared" si="373"/>
        <v>41395</v>
      </c>
      <c r="P2403" s="43">
        <f t="shared" si="374"/>
        <v>41456</v>
      </c>
      <c r="Q2403" s="41">
        <f t="shared" si="375"/>
        <v>2013</v>
      </c>
      <c r="R2403" s="41">
        <f t="shared" si="376"/>
        <v>2013</v>
      </c>
      <c r="S2403" s="43" t="str">
        <f>YEAR(Taulukko1[[#This Row],[Alku KK]])&amp;"Q"&amp;ROUNDDOWN((MONTH(Taulukko1[[#This Row],[Alku KK]])-1)/3+1,0)</f>
        <v>2013Q2</v>
      </c>
      <c r="T2403" s="43" t="str">
        <f>YEAR(Taulukko1[[#This Row],[Loppu KK]])&amp;"Q"&amp;ROUNDDOWN((MONTH(Taulukko1[[#This Row],[Loppu KK]])-1)/3+1,0)</f>
        <v>2013Q3</v>
      </c>
      <c r="U2403" s="66">
        <f>IF(COUNT(Taulukko1[[#This Row],[Neuvottelujen alaiset ]])=1,Taulukko1[[#This Row],[Neuvottelujen alaiset ]],Taulukko1[[#This Row],[Vähennystarve]])</f>
        <v>180</v>
      </c>
      <c r="V2403" s="44">
        <f t="shared" si="377"/>
        <v>1</v>
      </c>
      <c r="W2403" s="44" t="str">
        <f t="shared" si="378"/>
        <v>NA</v>
      </c>
      <c r="X2403" s="44" t="str">
        <f t="shared" si="379"/>
        <v>NA</v>
      </c>
      <c r="Y2403" s="90" t="b">
        <f>AND(MONTH(Taulukko1[[#This Row],[Alku PVM]] )=6,DAY(Taulukko1[[#This Row],[Alku PVM]] )&gt;19)</f>
        <v>0</v>
      </c>
      <c r="Z2403" s="90" t="b">
        <f>AND(MONTH(Taulukko1[[#This Row],[Loppu PVM]] )=6,DAY(Taulukko1[[#This Row],[Loppu PVM]] )&gt;19)</f>
        <v>0</v>
      </c>
      <c r="AA2403" s="90" t="b">
        <f>OR(MONTH(Taulukko1[[#This Row],[Alku PVM]] )&lt;=5,AND(MONTH(Taulukko1[[#This Row],[Alku PVM]] )=6,DAY(Taulukko1[[#This Row],[Alku PVM]] )&lt;20))</f>
        <v>1</v>
      </c>
      <c r="AB2403" s="90" t="b">
        <f>OR(MONTH(Taulukko1[[#This Row],[Loppu PVM]])&lt;=5,AND(MONTH(Taulukko1[[#This Row],[Loppu PVM]] )=6,DAY(Taulukko1[[#This Row],[Loppu PVM]])&lt;20))</f>
        <v>0</v>
      </c>
      <c r="AC2403" s="90" t="b">
        <f>OR(MONTH(Taulukko1[[#This Row],[Alku PVM]] )&lt;=3,AND(MONTH(Taulukko1[[#This Row],[Alku PVM]] )=3))</f>
        <v>0</v>
      </c>
      <c r="AD2403" s="90" t="b">
        <f>OR(MONTH(Taulukko1[[#This Row],[Loppu PVM]] )&lt;=3,AND(MONTH(Taulukko1[[#This Row],[Loppu PVM]] )=3))</f>
        <v>0</v>
      </c>
      <c r="AE2403" s="90" t="b">
        <f>OR(MONTH(Taulukko1[[#This Row],[Alku PVM]] )&lt;=9,AND(MONTH(Taulukko1[[#This Row],[Alku PVM]] )=9))</f>
        <v>1</v>
      </c>
      <c r="AF2403" s="90" t="b">
        <f>OR(MONTH(Taulukko1[[#This Row],[Loppu PVM]])&lt;=9,AND(MONTH(Taulukko1[[#This Row],[Loppu PVM]] )=9))</f>
        <v>1</v>
      </c>
      <c r="AG2403" s="90" t="b">
        <f>OR(MONTH(Taulukko1[[#This Row],[Alku PVM]] )&lt;=6,AND(MONTH(Taulukko1[[#This Row],[Alku PVM]] )=6))</f>
        <v>1</v>
      </c>
      <c r="AH2403" s="90" t="b">
        <f>OR(MONTH(Taulukko1[[#This Row],[Loppu PVM]])&lt;=6,AND(MONTH(Taulukko1[[#This Row],[Loppu PVM]] )=6))</f>
        <v>0</v>
      </c>
    </row>
    <row r="2404" spans="1:34" ht="12.75" customHeight="1">
      <c r="A2404" s="21" t="s">
        <v>763</v>
      </c>
      <c r="B2404" s="23">
        <v>41411</v>
      </c>
      <c r="C2404" s="21" t="s">
        <v>764</v>
      </c>
      <c r="D2404" s="24"/>
      <c r="E2404" s="62">
        <v>80</v>
      </c>
      <c r="F2404" s="23">
        <v>41471</v>
      </c>
      <c r="G2404" s="24">
        <v>70</v>
      </c>
      <c r="H2404" s="22">
        <v>450</v>
      </c>
      <c r="I2404" s="126">
        <f>INDEX('TOL2008'!B:B,MATCH(A2404,'TOL2008'!A:A,0))</f>
        <v>47621</v>
      </c>
      <c r="J2404" s="126" t="str">
        <f>INDEX(Pääluokka!$H$2:$H$100,MATCH(VALUE(LEFT(Taulukko1[[#This Row],[TOL2008]],2)),Pääluokka!$G$2:$G$100,0))</f>
        <v>Tukku- ja vähittäiskauppa; moottoriajoneuvojen ja moottoripyörien korjaus</v>
      </c>
      <c r="K2404" s="126" t="str">
        <f>INDEX(Pääluokka!$I$2:$I$100,MATCH(VALUE(LEFT(Taulukko1[[#This Row],[TOL2008]],2)),Pääluokka!$G$2:$G$100,0))</f>
        <v>Palvelualat (G-N, R, S)</v>
      </c>
      <c r="L2404" s="41">
        <f t="shared" si="370"/>
        <v>60</v>
      </c>
      <c r="M2404" s="43">
        <f t="shared" si="371"/>
        <v>41411</v>
      </c>
      <c r="N2404" s="43">
        <f t="shared" si="372"/>
        <v>41471</v>
      </c>
      <c r="O2404" s="43">
        <f t="shared" si="373"/>
        <v>41395</v>
      </c>
      <c r="P2404" s="43">
        <f t="shared" si="374"/>
        <v>41456</v>
      </c>
      <c r="Q2404" s="41">
        <f t="shared" si="375"/>
        <v>2013</v>
      </c>
      <c r="R2404" s="41">
        <f t="shared" si="376"/>
        <v>2013</v>
      </c>
      <c r="S2404" s="43" t="str">
        <f>YEAR(Taulukko1[[#This Row],[Alku KK]])&amp;"Q"&amp;ROUNDDOWN((MONTH(Taulukko1[[#This Row],[Alku KK]])-1)/3+1,0)</f>
        <v>2013Q2</v>
      </c>
      <c r="T2404" s="43" t="str">
        <f>YEAR(Taulukko1[[#This Row],[Loppu KK]])&amp;"Q"&amp;ROUNDDOWN((MONTH(Taulukko1[[#This Row],[Loppu KK]])-1)/3+1,0)</f>
        <v>2013Q3</v>
      </c>
      <c r="U2404" s="66">
        <f>IF(COUNT(Taulukko1[[#This Row],[Neuvottelujen alaiset ]])=1,Taulukko1[[#This Row],[Neuvottelujen alaiset ]],Taulukko1[[#This Row],[Vähennystarve]])</f>
        <v>450</v>
      </c>
      <c r="V2404" s="44">
        <f t="shared" si="377"/>
        <v>0.17777777777777778</v>
      </c>
      <c r="W2404" s="44">
        <f t="shared" si="378"/>
        <v>0.15555555555555556</v>
      </c>
      <c r="X2404" s="44">
        <f t="shared" si="379"/>
        <v>0.875</v>
      </c>
      <c r="Y2404" s="90" t="b">
        <f>AND(MONTH(Taulukko1[[#This Row],[Alku PVM]] )=6,DAY(Taulukko1[[#This Row],[Alku PVM]] )&gt;19)</f>
        <v>0</v>
      </c>
      <c r="Z2404" s="90" t="b">
        <f>AND(MONTH(Taulukko1[[#This Row],[Loppu PVM]] )=6,DAY(Taulukko1[[#This Row],[Loppu PVM]] )&gt;19)</f>
        <v>0</v>
      </c>
      <c r="AA2404" s="90" t="b">
        <f>OR(MONTH(Taulukko1[[#This Row],[Alku PVM]] )&lt;=5,AND(MONTH(Taulukko1[[#This Row],[Alku PVM]] )=6,DAY(Taulukko1[[#This Row],[Alku PVM]] )&lt;20))</f>
        <v>1</v>
      </c>
      <c r="AB2404" s="90" t="b">
        <f>OR(MONTH(Taulukko1[[#This Row],[Loppu PVM]])&lt;=5,AND(MONTH(Taulukko1[[#This Row],[Loppu PVM]] )=6,DAY(Taulukko1[[#This Row],[Loppu PVM]])&lt;20))</f>
        <v>0</v>
      </c>
      <c r="AC2404" s="90" t="b">
        <f>OR(MONTH(Taulukko1[[#This Row],[Alku PVM]] )&lt;=3,AND(MONTH(Taulukko1[[#This Row],[Alku PVM]] )=3))</f>
        <v>0</v>
      </c>
      <c r="AD2404" s="90" t="b">
        <f>OR(MONTH(Taulukko1[[#This Row],[Loppu PVM]] )&lt;=3,AND(MONTH(Taulukko1[[#This Row],[Loppu PVM]] )=3))</f>
        <v>0</v>
      </c>
      <c r="AE2404" s="90" t="b">
        <f>OR(MONTH(Taulukko1[[#This Row],[Alku PVM]] )&lt;=9,AND(MONTH(Taulukko1[[#This Row],[Alku PVM]] )=9))</f>
        <v>1</v>
      </c>
      <c r="AF2404" s="90" t="b">
        <f>OR(MONTH(Taulukko1[[#This Row],[Loppu PVM]])&lt;=9,AND(MONTH(Taulukko1[[#This Row],[Loppu PVM]] )=9))</f>
        <v>1</v>
      </c>
      <c r="AG2404" s="90" t="b">
        <f>OR(MONTH(Taulukko1[[#This Row],[Alku PVM]] )&lt;=6,AND(MONTH(Taulukko1[[#This Row],[Alku PVM]] )=6))</f>
        <v>1</v>
      </c>
      <c r="AH2404" s="90" t="b">
        <f>OR(MONTH(Taulukko1[[#This Row],[Loppu PVM]])&lt;=6,AND(MONTH(Taulukko1[[#This Row],[Loppu PVM]] )=6))</f>
        <v>0</v>
      </c>
    </row>
    <row r="2405" spans="1:34" ht="12.75" customHeight="1">
      <c r="A2405" s="21" t="s">
        <v>703</v>
      </c>
      <c r="B2405" s="23">
        <v>41411</v>
      </c>
      <c r="C2405" s="21" t="s">
        <v>702</v>
      </c>
      <c r="D2405" s="24"/>
      <c r="E2405" s="62">
        <v>100</v>
      </c>
      <c r="F2405" s="23">
        <v>41526</v>
      </c>
      <c r="G2405" s="24">
        <v>78</v>
      </c>
      <c r="H2405" s="22">
        <v>500</v>
      </c>
      <c r="I2405" s="126">
        <f>INDEX('TOL2008'!B:B,MATCH(A2405,'TOL2008'!A:A,0))</f>
        <v>22210</v>
      </c>
      <c r="J2405" s="126" t="str">
        <f>INDEX(Pääluokka!$H$2:$H$100,MATCH(VALUE(LEFT(Taulukko1[[#This Row],[TOL2008]],2)),Pääluokka!$G$2:$G$100,0))</f>
        <v>Teollisuus</v>
      </c>
      <c r="K2405" s="126" t="str">
        <f>INDEX(Pääluokka!$I$2:$I$100,MATCH(VALUE(LEFT(Taulukko1[[#This Row],[TOL2008]],2)),Pääluokka!$G$2:$G$100,0))</f>
        <v>Teollisuus (C-E)</v>
      </c>
      <c r="L2405" s="41">
        <f t="shared" si="370"/>
        <v>115</v>
      </c>
      <c r="M2405" s="43">
        <f t="shared" si="371"/>
        <v>41411</v>
      </c>
      <c r="N2405" s="43">
        <f t="shared" si="372"/>
        <v>41526</v>
      </c>
      <c r="O2405" s="43">
        <f t="shared" si="373"/>
        <v>41395</v>
      </c>
      <c r="P2405" s="43">
        <f t="shared" si="374"/>
        <v>41518</v>
      </c>
      <c r="Q2405" s="41">
        <f t="shared" si="375"/>
        <v>2013</v>
      </c>
      <c r="R2405" s="41">
        <f t="shared" si="376"/>
        <v>2013</v>
      </c>
      <c r="S2405" s="43" t="str">
        <f>YEAR(Taulukko1[[#This Row],[Alku KK]])&amp;"Q"&amp;ROUNDDOWN((MONTH(Taulukko1[[#This Row],[Alku KK]])-1)/3+1,0)</f>
        <v>2013Q2</v>
      </c>
      <c r="T2405" s="43" t="str">
        <f>YEAR(Taulukko1[[#This Row],[Loppu KK]])&amp;"Q"&amp;ROUNDDOWN((MONTH(Taulukko1[[#This Row],[Loppu KK]])-1)/3+1,0)</f>
        <v>2013Q3</v>
      </c>
      <c r="U2405" s="66">
        <f>IF(COUNT(Taulukko1[[#This Row],[Neuvottelujen alaiset ]])=1,Taulukko1[[#This Row],[Neuvottelujen alaiset ]],Taulukko1[[#This Row],[Vähennystarve]])</f>
        <v>500</v>
      </c>
      <c r="V2405" s="44">
        <f t="shared" si="377"/>
        <v>0.2</v>
      </c>
      <c r="W2405" s="44">
        <f t="shared" si="378"/>
        <v>0.156</v>
      </c>
      <c r="X2405" s="44">
        <f t="shared" si="379"/>
        <v>0.78</v>
      </c>
      <c r="Y2405" s="90" t="b">
        <f>AND(MONTH(Taulukko1[[#This Row],[Alku PVM]] )=6,DAY(Taulukko1[[#This Row],[Alku PVM]] )&gt;19)</f>
        <v>0</v>
      </c>
      <c r="Z2405" s="90" t="b">
        <f>AND(MONTH(Taulukko1[[#This Row],[Loppu PVM]] )=6,DAY(Taulukko1[[#This Row],[Loppu PVM]] )&gt;19)</f>
        <v>0</v>
      </c>
      <c r="AA2405" s="90" t="b">
        <f>OR(MONTH(Taulukko1[[#This Row],[Alku PVM]] )&lt;=5,AND(MONTH(Taulukko1[[#This Row],[Alku PVM]] )=6,DAY(Taulukko1[[#This Row],[Alku PVM]] )&lt;20))</f>
        <v>1</v>
      </c>
      <c r="AB2405" s="90" t="b">
        <f>OR(MONTH(Taulukko1[[#This Row],[Loppu PVM]])&lt;=5,AND(MONTH(Taulukko1[[#This Row],[Loppu PVM]] )=6,DAY(Taulukko1[[#This Row],[Loppu PVM]])&lt;20))</f>
        <v>0</v>
      </c>
      <c r="AC2405" s="90" t="b">
        <f>OR(MONTH(Taulukko1[[#This Row],[Alku PVM]] )&lt;=3,AND(MONTH(Taulukko1[[#This Row],[Alku PVM]] )=3))</f>
        <v>0</v>
      </c>
      <c r="AD2405" s="90" t="b">
        <f>OR(MONTH(Taulukko1[[#This Row],[Loppu PVM]] )&lt;=3,AND(MONTH(Taulukko1[[#This Row],[Loppu PVM]] )=3))</f>
        <v>0</v>
      </c>
      <c r="AE2405" s="90" t="b">
        <f>OR(MONTH(Taulukko1[[#This Row],[Alku PVM]] )&lt;=9,AND(MONTH(Taulukko1[[#This Row],[Alku PVM]] )=9))</f>
        <v>1</v>
      </c>
      <c r="AF2405" s="90" t="b">
        <f>OR(MONTH(Taulukko1[[#This Row],[Loppu PVM]])&lt;=9,AND(MONTH(Taulukko1[[#This Row],[Loppu PVM]] )=9))</f>
        <v>1</v>
      </c>
      <c r="AG2405" s="90" t="b">
        <f>OR(MONTH(Taulukko1[[#This Row],[Alku PVM]] )&lt;=6,AND(MONTH(Taulukko1[[#This Row],[Alku PVM]] )=6))</f>
        <v>1</v>
      </c>
      <c r="AH2405" s="90" t="b">
        <f>OR(MONTH(Taulukko1[[#This Row],[Loppu PVM]])&lt;=6,AND(MONTH(Taulukko1[[#This Row],[Loppu PVM]] )=6))</f>
        <v>0</v>
      </c>
    </row>
    <row r="2406" spans="1:34" ht="12.75" customHeight="1">
      <c r="A2406" s="21" t="s">
        <v>1047</v>
      </c>
      <c r="B2406" s="23">
        <v>41416</v>
      </c>
      <c r="C2406" s="21" t="s">
        <v>1048</v>
      </c>
      <c r="D2406" s="24" t="s">
        <v>25</v>
      </c>
      <c r="F2406" s="23">
        <v>41439</v>
      </c>
      <c r="G2406" s="24">
        <v>0</v>
      </c>
      <c r="H2406" s="22">
        <v>450</v>
      </c>
      <c r="I2406" s="126">
        <f>INDEX('TOL2008'!B:B,MATCH(A2406,'TOL2008'!A:A,0))</f>
        <v>14130</v>
      </c>
      <c r="J2406" s="126" t="str">
        <f>INDEX(Pääluokka!$H$2:$H$100,MATCH(VALUE(LEFT(Taulukko1[[#This Row],[TOL2008]],2)),Pääluokka!$G$2:$G$100,0))</f>
        <v>Teollisuus</v>
      </c>
      <c r="K2406" s="126" t="str">
        <f>INDEX(Pääluokka!$I$2:$I$100,MATCH(VALUE(LEFT(Taulukko1[[#This Row],[TOL2008]],2)),Pääluokka!$G$2:$G$100,0))</f>
        <v>Teollisuus (C-E)</v>
      </c>
      <c r="L2406" s="41">
        <f t="shared" si="370"/>
        <v>23</v>
      </c>
      <c r="M2406" s="43">
        <f t="shared" si="371"/>
        <v>41416</v>
      </c>
      <c r="N2406" s="43">
        <f t="shared" si="372"/>
        <v>41439</v>
      </c>
      <c r="O2406" s="43">
        <f t="shared" si="373"/>
        <v>41395</v>
      </c>
      <c r="P2406" s="43">
        <f t="shared" si="374"/>
        <v>41426</v>
      </c>
      <c r="Q2406" s="41">
        <f t="shared" si="375"/>
        <v>2013</v>
      </c>
      <c r="R2406" s="41">
        <f t="shared" si="376"/>
        <v>2013</v>
      </c>
      <c r="S2406" s="43" t="str">
        <f>YEAR(Taulukko1[[#This Row],[Alku KK]])&amp;"Q"&amp;ROUNDDOWN((MONTH(Taulukko1[[#This Row],[Alku KK]])-1)/3+1,0)</f>
        <v>2013Q2</v>
      </c>
      <c r="T2406" s="43" t="str">
        <f>YEAR(Taulukko1[[#This Row],[Loppu KK]])&amp;"Q"&amp;ROUNDDOWN((MONTH(Taulukko1[[#This Row],[Loppu KK]])-1)/3+1,0)</f>
        <v>2013Q2</v>
      </c>
      <c r="U2406" s="66">
        <f>IF(COUNT(Taulukko1[[#This Row],[Neuvottelujen alaiset ]])=1,Taulukko1[[#This Row],[Neuvottelujen alaiset ]],Taulukko1[[#This Row],[Vähennystarve]])</f>
        <v>450</v>
      </c>
      <c r="V2406" s="44" t="str">
        <f t="shared" si="377"/>
        <v>NA</v>
      </c>
      <c r="W2406" s="44">
        <f t="shared" si="378"/>
        <v>0</v>
      </c>
      <c r="X2406" s="44" t="str">
        <f t="shared" si="379"/>
        <v>NA</v>
      </c>
      <c r="Y2406" s="90" t="b">
        <f>AND(MONTH(Taulukko1[[#This Row],[Alku PVM]] )=6,DAY(Taulukko1[[#This Row],[Alku PVM]] )&gt;19)</f>
        <v>0</v>
      </c>
      <c r="Z2406" s="90" t="b">
        <f>AND(MONTH(Taulukko1[[#This Row],[Loppu PVM]] )=6,DAY(Taulukko1[[#This Row],[Loppu PVM]] )&gt;19)</f>
        <v>0</v>
      </c>
      <c r="AA2406" s="90" t="b">
        <f>OR(MONTH(Taulukko1[[#This Row],[Alku PVM]] )&lt;=5,AND(MONTH(Taulukko1[[#This Row],[Alku PVM]] )=6,DAY(Taulukko1[[#This Row],[Alku PVM]] )&lt;20))</f>
        <v>1</v>
      </c>
      <c r="AB2406" s="90" t="b">
        <f>OR(MONTH(Taulukko1[[#This Row],[Loppu PVM]])&lt;=5,AND(MONTH(Taulukko1[[#This Row],[Loppu PVM]] )=6,DAY(Taulukko1[[#This Row],[Loppu PVM]])&lt;20))</f>
        <v>1</v>
      </c>
      <c r="AC2406" s="90" t="b">
        <f>OR(MONTH(Taulukko1[[#This Row],[Alku PVM]] )&lt;=3,AND(MONTH(Taulukko1[[#This Row],[Alku PVM]] )=3))</f>
        <v>0</v>
      </c>
      <c r="AD2406" s="90" t="b">
        <f>OR(MONTH(Taulukko1[[#This Row],[Loppu PVM]] )&lt;=3,AND(MONTH(Taulukko1[[#This Row],[Loppu PVM]] )=3))</f>
        <v>0</v>
      </c>
      <c r="AE2406" s="90" t="b">
        <f>OR(MONTH(Taulukko1[[#This Row],[Alku PVM]] )&lt;=9,AND(MONTH(Taulukko1[[#This Row],[Alku PVM]] )=9))</f>
        <v>1</v>
      </c>
      <c r="AF2406" s="90" t="b">
        <f>OR(MONTH(Taulukko1[[#This Row],[Loppu PVM]])&lt;=9,AND(MONTH(Taulukko1[[#This Row],[Loppu PVM]] )=9))</f>
        <v>1</v>
      </c>
      <c r="AG2406" s="90" t="b">
        <f>OR(MONTH(Taulukko1[[#This Row],[Alku PVM]] )&lt;=6,AND(MONTH(Taulukko1[[#This Row],[Alku PVM]] )=6))</f>
        <v>1</v>
      </c>
      <c r="AH2406" s="90" t="b">
        <f>OR(MONTH(Taulukko1[[#This Row],[Loppu PVM]])&lt;=6,AND(MONTH(Taulukko1[[#This Row],[Loppu PVM]] )=6))</f>
        <v>1</v>
      </c>
    </row>
    <row r="2407" spans="1:34" ht="12.75" customHeight="1">
      <c r="A2407" s="21" t="s">
        <v>1019</v>
      </c>
      <c r="B2407" s="23">
        <v>41416</v>
      </c>
      <c r="C2407" s="21" t="s">
        <v>1018</v>
      </c>
      <c r="D2407" s="24"/>
      <c r="E2407" s="62">
        <v>100</v>
      </c>
      <c r="F2407" s="23">
        <v>41540</v>
      </c>
      <c r="G2407" s="24">
        <v>42</v>
      </c>
      <c r="H2407" s="22">
        <v>100</v>
      </c>
      <c r="I2407" s="126">
        <f>INDEX('TOL2008'!B:B,MATCH(A2407,'TOL2008'!A:A,0))</f>
        <v>85420</v>
      </c>
      <c r="J2407" s="126" t="str">
        <f>INDEX(Pääluokka!$H$2:$H$100,MATCH(VALUE(LEFT(Taulukko1[[#This Row],[TOL2008]],2)),Pääluokka!$G$2:$G$100,0))</f>
        <v>Koulutus</v>
      </c>
      <c r="K2407" s="126" t="str">
        <f>INDEX(Pääluokka!$I$2:$I$100,MATCH(VALUE(LEFT(Taulukko1[[#This Row],[TOL2008]],2)),Pääluokka!$G$2:$G$100,0))</f>
        <v>Muut toimialat (O-Q, T-X)</v>
      </c>
      <c r="L2407" s="41">
        <f t="shared" si="370"/>
        <v>124</v>
      </c>
      <c r="M2407" s="43">
        <f t="shared" si="371"/>
        <v>41416</v>
      </c>
      <c r="N2407" s="43">
        <f t="shared" si="372"/>
        <v>41540</v>
      </c>
      <c r="O2407" s="43">
        <f t="shared" si="373"/>
        <v>41395</v>
      </c>
      <c r="P2407" s="43">
        <f t="shared" si="374"/>
        <v>41518</v>
      </c>
      <c r="Q2407" s="41">
        <f t="shared" si="375"/>
        <v>2013</v>
      </c>
      <c r="R2407" s="41">
        <f t="shared" si="376"/>
        <v>2013</v>
      </c>
      <c r="S2407" s="43" t="str">
        <f>YEAR(Taulukko1[[#This Row],[Alku KK]])&amp;"Q"&amp;ROUNDDOWN((MONTH(Taulukko1[[#This Row],[Alku KK]])-1)/3+1,0)</f>
        <v>2013Q2</v>
      </c>
      <c r="T2407" s="43" t="str">
        <f>YEAR(Taulukko1[[#This Row],[Loppu KK]])&amp;"Q"&amp;ROUNDDOWN((MONTH(Taulukko1[[#This Row],[Loppu KK]])-1)/3+1,0)</f>
        <v>2013Q3</v>
      </c>
      <c r="U2407" s="66">
        <f>IF(COUNT(Taulukko1[[#This Row],[Neuvottelujen alaiset ]])=1,Taulukko1[[#This Row],[Neuvottelujen alaiset ]],Taulukko1[[#This Row],[Vähennystarve]])</f>
        <v>100</v>
      </c>
      <c r="V2407" s="44">
        <f t="shared" si="377"/>
        <v>1</v>
      </c>
      <c r="W2407" s="44">
        <f t="shared" si="378"/>
        <v>0.42</v>
      </c>
      <c r="X2407" s="44">
        <f t="shared" si="379"/>
        <v>0.42</v>
      </c>
      <c r="Y2407" s="90" t="b">
        <f>AND(MONTH(Taulukko1[[#This Row],[Alku PVM]] )=6,DAY(Taulukko1[[#This Row],[Alku PVM]] )&gt;19)</f>
        <v>0</v>
      </c>
      <c r="Z2407" s="90" t="b">
        <f>AND(MONTH(Taulukko1[[#This Row],[Loppu PVM]] )=6,DAY(Taulukko1[[#This Row],[Loppu PVM]] )&gt;19)</f>
        <v>0</v>
      </c>
      <c r="AA2407" s="90" t="b">
        <f>OR(MONTH(Taulukko1[[#This Row],[Alku PVM]] )&lt;=5,AND(MONTH(Taulukko1[[#This Row],[Alku PVM]] )=6,DAY(Taulukko1[[#This Row],[Alku PVM]] )&lt;20))</f>
        <v>1</v>
      </c>
      <c r="AB2407" s="90" t="b">
        <f>OR(MONTH(Taulukko1[[#This Row],[Loppu PVM]])&lt;=5,AND(MONTH(Taulukko1[[#This Row],[Loppu PVM]] )=6,DAY(Taulukko1[[#This Row],[Loppu PVM]])&lt;20))</f>
        <v>0</v>
      </c>
      <c r="AC2407" s="90" t="b">
        <f>OR(MONTH(Taulukko1[[#This Row],[Alku PVM]] )&lt;=3,AND(MONTH(Taulukko1[[#This Row],[Alku PVM]] )=3))</f>
        <v>0</v>
      </c>
      <c r="AD2407" s="90" t="b">
        <f>OR(MONTH(Taulukko1[[#This Row],[Loppu PVM]] )&lt;=3,AND(MONTH(Taulukko1[[#This Row],[Loppu PVM]] )=3))</f>
        <v>0</v>
      </c>
      <c r="AE2407" s="90" t="b">
        <f>OR(MONTH(Taulukko1[[#This Row],[Alku PVM]] )&lt;=9,AND(MONTH(Taulukko1[[#This Row],[Alku PVM]] )=9))</f>
        <v>1</v>
      </c>
      <c r="AF2407" s="90" t="b">
        <f>OR(MONTH(Taulukko1[[#This Row],[Loppu PVM]])&lt;=9,AND(MONTH(Taulukko1[[#This Row],[Loppu PVM]] )=9))</f>
        <v>1</v>
      </c>
      <c r="AG2407" s="90" t="b">
        <f>OR(MONTH(Taulukko1[[#This Row],[Alku PVM]] )&lt;=6,AND(MONTH(Taulukko1[[#This Row],[Alku PVM]] )=6))</f>
        <v>1</v>
      </c>
      <c r="AH2407" s="90" t="b">
        <f>OR(MONTH(Taulukko1[[#This Row],[Loppu PVM]])&lt;=6,AND(MONTH(Taulukko1[[#This Row],[Loppu PVM]] )=6))</f>
        <v>0</v>
      </c>
    </row>
    <row r="2408" spans="1:34" ht="12.75" customHeight="1">
      <c r="A2408" s="21" t="s">
        <v>113</v>
      </c>
      <c r="B2408" s="23">
        <v>41416</v>
      </c>
      <c r="C2408" s="21" t="s">
        <v>788</v>
      </c>
      <c r="D2408" s="24">
        <v>23</v>
      </c>
      <c r="F2408" s="23">
        <v>41479</v>
      </c>
      <c r="G2408" s="24">
        <v>0</v>
      </c>
      <c r="H2408" s="22">
        <v>50</v>
      </c>
      <c r="I2408" s="126">
        <f>INDEX('TOL2008'!B:B,MATCH(A2408,'TOL2008'!A:A,0))</f>
        <v>85420</v>
      </c>
      <c r="J2408" s="126" t="str">
        <f>INDEX(Pääluokka!$H$2:$H$100,MATCH(VALUE(LEFT(Taulukko1[[#This Row],[TOL2008]],2)),Pääluokka!$G$2:$G$100,0))</f>
        <v>Koulutus</v>
      </c>
      <c r="K2408" s="126" t="str">
        <f>INDEX(Pääluokka!$I$2:$I$100,MATCH(VALUE(LEFT(Taulukko1[[#This Row],[TOL2008]],2)),Pääluokka!$G$2:$G$100,0))</f>
        <v>Muut toimialat (O-Q, T-X)</v>
      </c>
      <c r="L2408" s="41">
        <f t="shared" si="370"/>
        <v>63</v>
      </c>
      <c r="M2408" s="43">
        <f t="shared" si="371"/>
        <v>41416</v>
      </c>
      <c r="N2408" s="43">
        <f t="shared" si="372"/>
        <v>41479</v>
      </c>
      <c r="O2408" s="43">
        <f t="shared" si="373"/>
        <v>41395</v>
      </c>
      <c r="P2408" s="43">
        <f t="shared" si="374"/>
        <v>41456</v>
      </c>
      <c r="Q2408" s="41">
        <f t="shared" si="375"/>
        <v>2013</v>
      </c>
      <c r="R2408" s="41">
        <f t="shared" si="376"/>
        <v>2013</v>
      </c>
      <c r="S2408" s="43" t="str">
        <f>YEAR(Taulukko1[[#This Row],[Alku KK]])&amp;"Q"&amp;ROUNDDOWN((MONTH(Taulukko1[[#This Row],[Alku KK]])-1)/3+1,0)</f>
        <v>2013Q2</v>
      </c>
      <c r="T2408" s="43" t="str">
        <f>YEAR(Taulukko1[[#This Row],[Loppu KK]])&amp;"Q"&amp;ROUNDDOWN((MONTH(Taulukko1[[#This Row],[Loppu KK]])-1)/3+1,0)</f>
        <v>2013Q3</v>
      </c>
      <c r="U2408" s="66">
        <f>IF(COUNT(Taulukko1[[#This Row],[Neuvottelujen alaiset ]])=1,Taulukko1[[#This Row],[Neuvottelujen alaiset ]],Taulukko1[[#This Row],[Vähennystarve]])</f>
        <v>50</v>
      </c>
      <c r="V2408" s="44" t="str">
        <f t="shared" si="377"/>
        <v>NA</v>
      </c>
      <c r="W2408" s="44">
        <f t="shared" si="378"/>
        <v>0</v>
      </c>
      <c r="X2408" s="44" t="str">
        <f t="shared" si="379"/>
        <v>NA</v>
      </c>
      <c r="Y2408" s="90" t="b">
        <f>AND(MONTH(Taulukko1[[#This Row],[Alku PVM]] )=6,DAY(Taulukko1[[#This Row],[Alku PVM]] )&gt;19)</f>
        <v>0</v>
      </c>
      <c r="Z2408" s="90" t="b">
        <f>AND(MONTH(Taulukko1[[#This Row],[Loppu PVM]] )=6,DAY(Taulukko1[[#This Row],[Loppu PVM]] )&gt;19)</f>
        <v>0</v>
      </c>
      <c r="AA2408" s="90" t="b">
        <f>OR(MONTH(Taulukko1[[#This Row],[Alku PVM]] )&lt;=5,AND(MONTH(Taulukko1[[#This Row],[Alku PVM]] )=6,DAY(Taulukko1[[#This Row],[Alku PVM]] )&lt;20))</f>
        <v>1</v>
      </c>
      <c r="AB2408" s="90" t="b">
        <f>OR(MONTH(Taulukko1[[#This Row],[Loppu PVM]])&lt;=5,AND(MONTH(Taulukko1[[#This Row],[Loppu PVM]] )=6,DAY(Taulukko1[[#This Row],[Loppu PVM]])&lt;20))</f>
        <v>0</v>
      </c>
      <c r="AC2408" s="90" t="b">
        <f>OR(MONTH(Taulukko1[[#This Row],[Alku PVM]] )&lt;=3,AND(MONTH(Taulukko1[[#This Row],[Alku PVM]] )=3))</f>
        <v>0</v>
      </c>
      <c r="AD2408" s="90" t="b">
        <f>OR(MONTH(Taulukko1[[#This Row],[Loppu PVM]] )&lt;=3,AND(MONTH(Taulukko1[[#This Row],[Loppu PVM]] )=3))</f>
        <v>0</v>
      </c>
      <c r="AE2408" s="90" t="b">
        <f>OR(MONTH(Taulukko1[[#This Row],[Alku PVM]] )&lt;=9,AND(MONTH(Taulukko1[[#This Row],[Alku PVM]] )=9))</f>
        <v>1</v>
      </c>
      <c r="AF2408" s="90" t="b">
        <f>OR(MONTH(Taulukko1[[#This Row],[Loppu PVM]])&lt;=9,AND(MONTH(Taulukko1[[#This Row],[Loppu PVM]] )=9))</f>
        <v>1</v>
      </c>
      <c r="AG2408" s="90" t="b">
        <f>OR(MONTH(Taulukko1[[#This Row],[Alku PVM]] )&lt;=6,AND(MONTH(Taulukko1[[#This Row],[Alku PVM]] )=6))</f>
        <v>1</v>
      </c>
      <c r="AH2408" s="90" t="b">
        <f>OR(MONTH(Taulukko1[[#This Row],[Loppu PVM]])&lt;=6,AND(MONTH(Taulukko1[[#This Row],[Loppu PVM]] )=6))</f>
        <v>0</v>
      </c>
    </row>
    <row r="2409" spans="1:34" ht="12.75" customHeight="1">
      <c r="A2409" s="21" t="s">
        <v>1111</v>
      </c>
      <c r="B2409" s="23">
        <v>41417</v>
      </c>
      <c r="C2409" s="21" t="s">
        <v>1110</v>
      </c>
      <c r="D2409" s="24"/>
      <c r="F2409" s="23">
        <v>41486</v>
      </c>
      <c r="G2409" s="24">
        <v>20</v>
      </c>
      <c r="H2409" s="22">
        <v>116</v>
      </c>
      <c r="I2409" s="126">
        <f>INDEX('TOL2008'!B:B,MATCH(A2409,'TOL2008'!A:A,0))</f>
        <v>16220</v>
      </c>
      <c r="J2409" s="126" t="str">
        <f>INDEX(Pääluokka!$H$2:$H$100,MATCH(VALUE(LEFT(Taulukko1[[#This Row],[TOL2008]],2)),Pääluokka!$G$2:$G$100,0))</f>
        <v>Teollisuus</v>
      </c>
      <c r="K2409" s="126" t="str">
        <f>INDEX(Pääluokka!$I$2:$I$100,MATCH(VALUE(LEFT(Taulukko1[[#This Row],[TOL2008]],2)),Pääluokka!$G$2:$G$100,0))</f>
        <v>Teollisuus (C-E)</v>
      </c>
      <c r="L2409" s="41">
        <f t="shared" si="370"/>
        <v>69</v>
      </c>
      <c r="M2409" s="43">
        <f t="shared" si="371"/>
        <v>41417</v>
      </c>
      <c r="N2409" s="43">
        <f t="shared" si="372"/>
        <v>41486</v>
      </c>
      <c r="O2409" s="43">
        <f t="shared" si="373"/>
        <v>41395</v>
      </c>
      <c r="P2409" s="43">
        <f t="shared" si="374"/>
        <v>41456</v>
      </c>
      <c r="Q2409" s="41">
        <f t="shared" si="375"/>
        <v>2013</v>
      </c>
      <c r="R2409" s="41">
        <f t="shared" si="376"/>
        <v>2013</v>
      </c>
      <c r="S2409" s="43" t="str">
        <f>YEAR(Taulukko1[[#This Row],[Alku KK]])&amp;"Q"&amp;ROUNDDOWN((MONTH(Taulukko1[[#This Row],[Alku KK]])-1)/3+1,0)</f>
        <v>2013Q2</v>
      </c>
      <c r="T2409" s="43" t="str">
        <f>YEAR(Taulukko1[[#This Row],[Loppu KK]])&amp;"Q"&amp;ROUNDDOWN((MONTH(Taulukko1[[#This Row],[Loppu KK]])-1)/3+1,0)</f>
        <v>2013Q3</v>
      </c>
      <c r="U2409" s="66">
        <f>IF(COUNT(Taulukko1[[#This Row],[Neuvottelujen alaiset ]])=1,Taulukko1[[#This Row],[Neuvottelujen alaiset ]],Taulukko1[[#This Row],[Vähennystarve]])</f>
        <v>116</v>
      </c>
      <c r="V2409" s="44" t="str">
        <f t="shared" si="377"/>
        <v>NA</v>
      </c>
      <c r="W2409" s="44">
        <f t="shared" si="378"/>
        <v>0.17241379310344829</v>
      </c>
      <c r="X2409" s="44" t="str">
        <f t="shared" si="379"/>
        <v>NA</v>
      </c>
      <c r="Y2409" s="90" t="b">
        <f>AND(MONTH(Taulukko1[[#This Row],[Alku PVM]] )=6,DAY(Taulukko1[[#This Row],[Alku PVM]] )&gt;19)</f>
        <v>0</v>
      </c>
      <c r="Z2409" s="90" t="b">
        <f>AND(MONTH(Taulukko1[[#This Row],[Loppu PVM]] )=6,DAY(Taulukko1[[#This Row],[Loppu PVM]] )&gt;19)</f>
        <v>0</v>
      </c>
      <c r="AA2409" s="90" t="b">
        <f>OR(MONTH(Taulukko1[[#This Row],[Alku PVM]] )&lt;=5,AND(MONTH(Taulukko1[[#This Row],[Alku PVM]] )=6,DAY(Taulukko1[[#This Row],[Alku PVM]] )&lt;20))</f>
        <v>1</v>
      </c>
      <c r="AB2409" s="90" t="b">
        <f>OR(MONTH(Taulukko1[[#This Row],[Loppu PVM]])&lt;=5,AND(MONTH(Taulukko1[[#This Row],[Loppu PVM]] )=6,DAY(Taulukko1[[#This Row],[Loppu PVM]])&lt;20))</f>
        <v>0</v>
      </c>
      <c r="AC2409" s="90" t="b">
        <f>OR(MONTH(Taulukko1[[#This Row],[Alku PVM]] )&lt;=3,AND(MONTH(Taulukko1[[#This Row],[Alku PVM]] )=3))</f>
        <v>0</v>
      </c>
      <c r="AD2409" s="90" t="b">
        <f>OR(MONTH(Taulukko1[[#This Row],[Loppu PVM]] )&lt;=3,AND(MONTH(Taulukko1[[#This Row],[Loppu PVM]] )=3))</f>
        <v>0</v>
      </c>
      <c r="AE2409" s="90" t="b">
        <f>OR(MONTH(Taulukko1[[#This Row],[Alku PVM]] )&lt;=9,AND(MONTH(Taulukko1[[#This Row],[Alku PVM]] )=9))</f>
        <v>1</v>
      </c>
      <c r="AF2409" s="90" t="b">
        <f>OR(MONTH(Taulukko1[[#This Row],[Loppu PVM]])&lt;=9,AND(MONTH(Taulukko1[[#This Row],[Loppu PVM]] )=9))</f>
        <v>1</v>
      </c>
      <c r="AG2409" s="90" t="b">
        <f>OR(MONTH(Taulukko1[[#This Row],[Alku PVM]] )&lt;=6,AND(MONTH(Taulukko1[[#This Row],[Alku PVM]] )=6))</f>
        <v>1</v>
      </c>
      <c r="AH2409" s="90" t="b">
        <f>OR(MONTH(Taulukko1[[#This Row],[Loppu PVM]])&lt;=6,AND(MONTH(Taulukko1[[#This Row],[Loppu PVM]] )=6))</f>
        <v>0</v>
      </c>
    </row>
    <row r="2410" spans="1:34" ht="12.75" customHeight="1">
      <c r="A2410" s="21" t="s">
        <v>353</v>
      </c>
      <c r="B2410" s="23">
        <v>41417</v>
      </c>
      <c r="C2410" s="21" t="s">
        <v>1022</v>
      </c>
      <c r="D2410" s="24" t="s">
        <v>25</v>
      </c>
      <c r="F2410" s="23">
        <v>41431</v>
      </c>
      <c r="G2410" s="24">
        <v>0</v>
      </c>
      <c r="H2410" s="22">
        <v>130</v>
      </c>
      <c r="I2410" s="126">
        <f>INDEX('TOL2008'!B:B,MATCH(A2410,'TOL2008'!A:A,0))</f>
        <v>32501</v>
      </c>
      <c r="J2410" s="126" t="str">
        <f>INDEX(Pääluokka!$H$2:$H$100,MATCH(VALUE(LEFT(Taulukko1[[#This Row],[TOL2008]],2)),Pääluokka!$G$2:$G$100,0))</f>
        <v>Teollisuus</v>
      </c>
      <c r="K2410" s="126" t="str">
        <f>INDEX(Pääluokka!$I$2:$I$100,MATCH(VALUE(LEFT(Taulukko1[[#This Row],[TOL2008]],2)),Pääluokka!$G$2:$G$100,0))</f>
        <v>Teollisuus (C-E)</v>
      </c>
      <c r="L2410" s="41">
        <f t="shared" si="370"/>
        <v>14</v>
      </c>
      <c r="M2410" s="43">
        <f t="shared" si="371"/>
        <v>41417</v>
      </c>
      <c r="N2410" s="43">
        <f t="shared" si="372"/>
        <v>41431</v>
      </c>
      <c r="O2410" s="43">
        <f t="shared" si="373"/>
        <v>41395</v>
      </c>
      <c r="P2410" s="43">
        <f t="shared" si="374"/>
        <v>41426</v>
      </c>
      <c r="Q2410" s="41">
        <f t="shared" si="375"/>
        <v>2013</v>
      </c>
      <c r="R2410" s="41">
        <f t="shared" si="376"/>
        <v>2013</v>
      </c>
      <c r="S2410" s="43" t="str">
        <f>YEAR(Taulukko1[[#This Row],[Alku KK]])&amp;"Q"&amp;ROUNDDOWN((MONTH(Taulukko1[[#This Row],[Alku KK]])-1)/3+1,0)</f>
        <v>2013Q2</v>
      </c>
      <c r="T2410" s="43" t="str">
        <f>YEAR(Taulukko1[[#This Row],[Loppu KK]])&amp;"Q"&amp;ROUNDDOWN((MONTH(Taulukko1[[#This Row],[Loppu KK]])-1)/3+1,0)</f>
        <v>2013Q2</v>
      </c>
      <c r="U2410" s="66">
        <f>IF(COUNT(Taulukko1[[#This Row],[Neuvottelujen alaiset ]])=1,Taulukko1[[#This Row],[Neuvottelujen alaiset ]],Taulukko1[[#This Row],[Vähennystarve]])</f>
        <v>130</v>
      </c>
      <c r="V2410" s="44" t="str">
        <f t="shared" si="377"/>
        <v>NA</v>
      </c>
      <c r="W2410" s="44">
        <f t="shared" si="378"/>
        <v>0</v>
      </c>
      <c r="X2410" s="44" t="str">
        <f t="shared" si="379"/>
        <v>NA</v>
      </c>
      <c r="Y2410" s="90" t="b">
        <f>AND(MONTH(Taulukko1[[#This Row],[Alku PVM]] )=6,DAY(Taulukko1[[#This Row],[Alku PVM]] )&gt;19)</f>
        <v>0</v>
      </c>
      <c r="Z2410" s="90" t="b">
        <f>AND(MONTH(Taulukko1[[#This Row],[Loppu PVM]] )=6,DAY(Taulukko1[[#This Row],[Loppu PVM]] )&gt;19)</f>
        <v>0</v>
      </c>
      <c r="AA2410" s="90" t="b">
        <f>OR(MONTH(Taulukko1[[#This Row],[Alku PVM]] )&lt;=5,AND(MONTH(Taulukko1[[#This Row],[Alku PVM]] )=6,DAY(Taulukko1[[#This Row],[Alku PVM]] )&lt;20))</f>
        <v>1</v>
      </c>
      <c r="AB2410" s="90" t="b">
        <f>OR(MONTH(Taulukko1[[#This Row],[Loppu PVM]])&lt;=5,AND(MONTH(Taulukko1[[#This Row],[Loppu PVM]] )=6,DAY(Taulukko1[[#This Row],[Loppu PVM]])&lt;20))</f>
        <v>1</v>
      </c>
      <c r="AC2410" s="90" t="b">
        <f>OR(MONTH(Taulukko1[[#This Row],[Alku PVM]] )&lt;=3,AND(MONTH(Taulukko1[[#This Row],[Alku PVM]] )=3))</f>
        <v>0</v>
      </c>
      <c r="AD2410" s="90" t="b">
        <f>OR(MONTH(Taulukko1[[#This Row],[Loppu PVM]] )&lt;=3,AND(MONTH(Taulukko1[[#This Row],[Loppu PVM]] )=3))</f>
        <v>0</v>
      </c>
      <c r="AE2410" s="90" t="b">
        <f>OR(MONTH(Taulukko1[[#This Row],[Alku PVM]] )&lt;=9,AND(MONTH(Taulukko1[[#This Row],[Alku PVM]] )=9))</f>
        <v>1</v>
      </c>
      <c r="AF2410" s="90" t="b">
        <f>OR(MONTH(Taulukko1[[#This Row],[Loppu PVM]])&lt;=9,AND(MONTH(Taulukko1[[#This Row],[Loppu PVM]] )=9))</f>
        <v>1</v>
      </c>
      <c r="AG2410" s="90" t="b">
        <f>OR(MONTH(Taulukko1[[#This Row],[Alku PVM]] )&lt;=6,AND(MONTH(Taulukko1[[#This Row],[Alku PVM]] )=6))</f>
        <v>1</v>
      </c>
      <c r="AH2410" s="90" t="b">
        <f>OR(MONTH(Taulukko1[[#This Row],[Loppu PVM]])&lt;=6,AND(MONTH(Taulukko1[[#This Row],[Loppu PVM]] )=6))</f>
        <v>1</v>
      </c>
    </row>
    <row r="2411" spans="1:34" ht="12.75" customHeight="1">
      <c r="A2411" s="21" t="s">
        <v>761</v>
      </c>
      <c r="B2411" s="23">
        <v>41418</v>
      </c>
      <c r="C2411" s="21" t="s">
        <v>760</v>
      </c>
      <c r="D2411" s="24"/>
      <c r="F2411" s="23">
        <v>41529</v>
      </c>
      <c r="G2411" s="24">
        <v>0</v>
      </c>
      <c r="H2411" s="22">
        <v>12</v>
      </c>
      <c r="I2411" s="126">
        <f>INDEX('TOL2008'!B:B,MATCH(A2411,'TOL2008'!A:A,0))</f>
        <v>84110</v>
      </c>
      <c r="J2411" s="126" t="str">
        <f>INDEX(Pääluokka!$H$2:$H$100,MATCH(VALUE(LEFT(Taulukko1[[#This Row],[TOL2008]],2)),Pääluokka!$G$2:$G$100,0))</f>
        <v>Julkinen hallinto ja maanpuolustus; pakollinen sosiaalivakuutus</v>
      </c>
      <c r="K2411" s="126" t="str">
        <f>INDEX(Pääluokka!$I$2:$I$100,MATCH(VALUE(LEFT(Taulukko1[[#This Row],[TOL2008]],2)),Pääluokka!$G$2:$G$100,0))</f>
        <v>Muut toimialat (O-Q, T-X)</v>
      </c>
      <c r="L2411" s="41">
        <f t="shared" si="370"/>
        <v>111</v>
      </c>
      <c r="M2411" s="43">
        <f t="shared" si="371"/>
        <v>41418</v>
      </c>
      <c r="N2411" s="43">
        <f t="shared" si="372"/>
        <v>41529</v>
      </c>
      <c r="O2411" s="43">
        <f t="shared" si="373"/>
        <v>41395</v>
      </c>
      <c r="P2411" s="43">
        <f t="shared" si="374"/>
        <v>41518</v>
      </c>
      <c r="Q2411" s="41">
        <f t="shared" si="375"/>
        <v>2013</v>
      </c>
      <c r="R2411" s="41">
        <f t="shared" si="376"/>
        <v>2013</v>
      </c>
      <c r="S2411" s="43" t="str">
        <f>YEAR(Taulukko1[[#This Row],[Alku KK]])&amp;"Q"&amp;ROUNDDOWN((MONTH(Taulukko1[[#This Row],[Alku KK]])-1)/3+1,0)</f>
        <v>2013Q2</v>
      </c>
      <c r="T2411" s="43" t="str">
        <f>YEAR(Taulukko1[[#This Row],[Loppu KK]])&amp;"Q"&amp;ROUNDDOWN((MONTH(Taulukko1[[#This Row],[Loppu KK]])-1)/3+1,0)</f>
        <v>2013Q3</v>
      </c>
      <c r="U2411" s="66">
        <f>IF(COUNT(Taulukko1[[#This Row],[Neuvottelujen alaiset ]])=1,Taulukko1[[#This Row],[Neuvottelujen alaiset ]],Taulukko1[[#This Row],[Vähennystarve]])</f>
        <v>12</v>
      </c>
      <c r="V2411" s="44" t="str">
        <f t="shared" si="377"/>
        <v>NA</v>
      </c>
      <c r="W2411" s="44">
        <f t="shared" si="378"/>
        <v>0</v>
      </c>
      <c r="X2411" s="44" t="str">
        <f t="shared" si="379"/>
        <v>NA</v>
      </c>
      <c r="Y2411" s="90" t="b">
        <f>AND(MONTH(Taulukko1[[#This Row],[Alku PVM]] )=6,DAY(Taulukko1[[#This Row],[Alku PVM]] )&gt;19)</f>
        <v>0</v>
      </c>
      <c r="Z2411" s="90" t="b">
        <f>AND(MONTH(Taulukko1[[#This Row],[Loppu PVM]] )=6,DAY(Taulukko1[[#This Row],[Loppu PVM]] )&gt;19)</f>
        <v>0</v>
      </c>
      <c r="AA2411" s="90" t="b">
        <f>OR(MONTH(Taulukko1[[#This Row],[Alku PVM]] )&lt;=5,AND(MONTH(Taulukko1[[#This Row],[Alku PVM]] )=6,DAY(Taulukko1[[#This Row],[Alku PVM]] )&lt;20))</f>
        <v>1</v>
      </c>
      <c r="AB2411" s="90" t="b">
        <f>OR(MONTH(Taulukko1[[#This Row],[Loppu PVM]])&lt;=5,AND(MONTH(Taulukko1[[#This Row],[Loppu PVM]] )=6,DAY(Taulukko1[[#This Row],[Loppu PVM]])&lt;20))</f>
        <v>0</v>
      </c>
      <c r="AC2411" s="90" t="b">
        <f>OR(MONTH(Taulukko1[[#This Row],[Alku PVM]] )&lt;=3,AND(MONTH(Taulukko1[[#This Row],[Alku PVM]] )=3))</f>
        <v>0</v>
      </c>
      <c r="AD2411" s="90" t="b">
        <f>OR(MONTH(Taulukko1[[#This Row],[Loppu PVM]] )&lt;=3,AND(MONTH(Taulukko1[[#This Row],[Loppu PVM]] )=3))</f>
        <v>0</v>
      </c>
      <c r="AE2411" s="90" t="b">
        <f>OR(MONTH(Taulukko1[[#This Row],[Alku PVM]] )&lt;=9,AND(MONTH(Taulukko1[[#This Row],[Alku PVM]] )=9))</f>
        <v>1</v>
      </c>
      <c r="AF2411" s="90" t="b">
        <f>OR(MONTH(Taulukko1[[#This Row],[Loppu PVM]])&lt;=9,AND(MONTH(Taulukko1[[#This Row],[Loppu PVM]] )=9))</f>
        <v>1</v>
      </c>
      <c r="AG2411" s="90" t="b">
        <f>OR(MONTH(Taulukko1[[#This Row],[Alku PVM]] )&lt;=6,AND(MONTH(Taulukko1[[#This Row],[Alku PVM]] )=6))</f>
        <v>1</v>
      </c>
      <c r="AH2411" s="90" t="b">
        <f>OR(MONTH(Taulukko1[[#This Row],[Loppu PVM]])&lt;=6,AND(MONTH(Taulukko1[[#This Row],[Loppu PVM]] )=6))</f>
        <v>0</v>
      </c>
    </row>
    <row r="2412" spans="1:34" ht="12.75" customHeight="1">
      <c r="A2412" s="21" t="s">
        <v>1243</v>
      </c>
      <c r="B2412" s="23">
        <v>41423</v>
      </c>
      <c r="C2412" s="21" t="s">
        <v>1242</v>
      </c>
      <c r="D2412" s="24" t="s">
        <v>25</v>
      </c>
      <c r="E2412" s="62">
        <v>5</v>
      </c>
      <c r="F2412" s="23"/>
      <c r="G2412" s="24"/>
      <c r="H2412" s="22">
        <v>28</v>
      </c>
      <c r="I2412" s="126">
        <f>INDEX('TOL2008'!B:B,MATCH(A2412,'TOL2008'!A:A,0))</f>
        <v>18120</v>
      </c>
      <c r="J2412" s="126" t="str">
        <f>INDEX(Pääluokka!$H$2:$H$100,MATCH(VALUE(LEFT(Taulukko1[[#This Row],[TOL2008]],2)),Pääluokka!$G$2:$G$100,0))</f>
        <v>Teollisuus</v>
      </c>
      <c r="K2412" s="126" t="str">
        <f>INDEX(Pääluokka!$I$2:$I$100,MATCH(VALUE(LEFT(Taulukko1[[#This Row],[TOL2008]],2)),Pääluokka!$G$2:$G$100,0))</f>
        <v>Teollisuus (C-E)</v>
      </c>
      <c r="L2412" s="41" t="str">
        <f t="shared" si="370"/>
        <v>NA</v>
      </c>
      <c r="M2412" s="43">
        <f t="shared" si="371"/>
        <v>41423</v>
      </c>
      <c r="N2412" s="43">
        <f t="shared" si="372"/>
        <v>41474</v>
      </c>
      <c r="O2412" s="43">
        <f t="shared" si="373"/>
        <v>41395</v>
      </c>
      <c r="P2412" s="43">
        <f t="shared" si="374"/>
        <v>41456</v>
      </c>
      <c r="Q2412" s="41">
        <f t="shared" si="375"/>
        <v>2013</v>
      </c>
      <c r="R2412" s="41">
        <f t="shared" si="376"/>
        <v>2013</v>
      </c>
      <c r="S2412" s="43" t="str">
        <f>YEAR(Taulukko1[[#This Row],[Alku KK]])&amp;"Q"&amp;ROUNDDOWN((MONTH(Taulukko1[[#This Row],[Alku KK]])-1)/3+1,0)</f>
        <v>2013Q2</v>
      </c>
      <c r="T2412" s="43" t="str">
        <f>YEAR(Taulukko1[[#This Row],[Loppu KK]])&amp;"Q"&amp;ROUNDDOWN((MONTH(Taulukko1[[#This Row],[Loppu KK]])-1)/3+1,0)</f>
        <v>2013Q3</v>
      </c>
      <c r="U2412" s="66">
        <f>IF(COUNT(Taulukko1[[#This Row],[Neuvottelujen alaiset ]])=1,Taulukko1[[#This Row],[Neuvottelujen alaiset ]],Taulukko1[[#This Row],[Vähennystarve]])</f>
        <v>28</v>
      </c>
      <c r="V2412" s="44">
        <f t="shared" si="377"/>
        <v>0.17857142857142858</v>
      </c>
      <c r="W2412" s="44" t="str">
        <f t="shared" si="378"/>
        <v>NA</v>
      </c>
      <c r="X2412" s="44" t="str">
        <f t="shared" si="379"/>
        <v>NA</v>
      </c>
      <c r="Y2412" s="90" t="b">
        <f>AND(MONTH(Taulukko1[[#This Row],[Alku PVM]] )=6,DAY(Taulukko1[[#This Row],[Alku PVM]] )&gt;19)</f>
        <v>0</v>
      </c>
      <c r="Z2412" s="90" t="b">
        <f>AND(MONTH(Taulukko1[[#This Row],[Loppu PVM]] )=6,DAY(Taulukko1[[#This Row],[Loppu PVM]] )&gt;19)</f>
        <v>0</v>
      </c>
      <c r="AA2412" s="90" t="b">
        <f>OR(MONTH(Taulukko1[[#This Row],[Alku PVM]] )&lt;=5,AND(MONTH(Taulukko1[[#This Row],[Alku PVM]] )=6,DAY(Taulukko1[[#This Row],[Alku PVM]] )&lt;20))</f>
        <v>1</v>
      </c>
      <c r="AB2412" s="90" t="b">
        <f>OR(MONTH(Taulukko1[[#This Row],[Loppu PVM]])&lt;=5,AND(MONTH(Taulukko1[[#This Row],[Loppu PVM]] )=6,DAY(Taulukko1[[#This Row],[Loppu PVM]])&lt;20))</f>
        <v>0</v>
      </c>
      <c r="AC2412" s="90" t="b">
        <f>OR(MONTH(Taulukko1[[#This Row],[Alku PVM]] )&lt;=3,AND(MONTH(Taulukko1[[#This Row],[Alku PVM]] )=3))</f>
        <v>0</v>
      </c>
      <c r="AD2412" s="90" t="b">
        <f>OR(MONTH(Taulukko1[[#This Row],[Loppu PVM]] )&lt;=3,AND(MONTH(Taulukko1[[#This Row],[Loppu PVM]] )=3))</f>
        <v>0</v>
      </c>
      <c r="AE2412" s="90" t="b">
        <f>OR(MONTH(Taulukko1[[#This Row],[Alku PVM]] )&lt;=9,AND(MONTH(Taulukko1[[#This Row],[Alku PVM]] )=9))</f>
        <v>1</v>
      </c>
      <c r="AF2412" s="90" t="b">
        <f>OR(MONTH(Taulukko1[[#This Row],[Loppu PVM]])&lt;=9,AND(MONTH(Taulukko1[[#This Row],[Loppu PVM]] )=9))</f>
        <v>1</v>
      </c>
      <c r="AG2412" s="90" t="b">
        <f>OR(MONTH(Taulukko1[[#This Row],[Alku PVM]] )&lt;=6,AND(MONTH(Taulukko1[[#This Row],[Alku PVM]] )=6))</f>
        <v>1</v>
      </c>
      <c r="AH2412" s="90" t="b">
        <f>OR(MONTH(Taulukko1[[#This Row],[Loppu PVM]])&lt;=6,AND(MONTH(Taulukko1[[#This Row],[Loppu PVM]] )=6))</f>
        <v>0</v>
      </c>
    </row>
    <row r="2413" spans="1:34" ht="12.75" customHeight="1">
      <c r="A2413" s="21" t="s">
        <v>521</v>
      </c>
      <c r="B2413" s="23">
        <v>41423</v>
      </c>
      <c r="C2413" s="21" t="s">
        <v>1211</v>
      </c>
      <c r="D2413" s="24"/>
      <c r="E2413" s="62">
        <v>7</v>
      </c>
      <c r="F2413" s="23">
        <v>41430</v>
      </c>
      <c r="G2413" s="24">
        <v>3</v>
      </c>
      <c r="H2413" s="22">
        <v>7</v>
      </c>
      <c r="I2413" s="126">
        <f>INDEX('TOL2008'!B:B,MATCH(A2413,'TOL2008'!A:A,0))</f>
        <v>28140</v>
      </c>
      <c r="J2413" s="126" t="str">
        <f>INDEX(Pääluokka!$H$2:$H$100,MATCH(VALUE(LEFT(Taulukko1[[#This Row],[TOL2008]],2)),Pääluokka!$G$2:$G$100,0))</f>
        <v>Teollisuus</v>
      </c>
      <c r="K2413" s="126" t="str">
        <f>INDEX(Pääluokka!$I$2:$I$100,MATCH(VALUE(LEFT(Taulukko1[[#This Row],[TOL2008]],2)),Pääluokka!$G$2:$G$100,0))</f>
        <v>Teollisuus (C-E)</v>
      </c>
      <c r="L2413" s="41">
        <f t="shared" si="370"/>
        <v>7</v>
      </c>
      <c r="M2413" s="43">
        <f t="shared" si="371"/>
        <v>41423</v>
      </c>
      <c r="N2413" s="43">
        <f t="shared" si="372"/>
        <v>41430</v>
      </c>
      <c r="O2413" s="43">
        <f t="shared" si="373"/>
        <v>41395</v>
      </c>
      <c r="P2413" s="43">
        <f t="shared" si="374"/>
        <v>41426</v>
      </c>
      <c r="Q2413" s="41">
        <f t="shared" si="375"/>
        <v>2013</v>
      </c>
      <c r="R2413" s="41">
        <f t="shared" si="376"/>
        <v>2013</v>
      </c>
      <c r="S2413" s="43" t="str">
        <f>YEAR(Taulukko1[[#This Row],[Alku KK]])&amp;"Q"&amp;ROUNDDOWN((MONTH(Taulukko1[[#This Row],[Alku KK]])-1)/3+1,0)</f>
        <v>2013Q2</v>
      </c>
      <c r="T2413" s="43" t="str">
        <f>YEAR(Taulukko1[[#This Row],[Loppu KK]])&amp;"Q"&amp;ROUNDDOWN((MONTH(Taulukko1[[#This Row],[Loppu KK]])-1)/3+1,0)</f>
        <v>2013Q2</v>
      </c>
      <c r="U2413" s="66">
        <f>IF(COUNT(Taulukko1[[#This Row],[Neuvottelujen alaiset ]])=1,Taulukko1[[#This Row],[Neuvottelujen alaiset ]],Taulukko1[[#This Row],[Vähennystarve]])</f>
        <v>7</v>
      </c>
      <c r="V2413" s="44">
        <f t="shared" si="377"/>
        <v>1</v>
      </c>
      <c r="W2413" s="44">
        <f t="shared" si="378"/>
        <v>0.42857142857142855</v>
      </c>
      <c r="X2413" s="44">
        <f t="shared" si="379"/>
        <v>0.42857142857142855</v>
      </c>
      <c r="Y2413" s="90" t="b">
        <f>AND(MONTH(Taulukko1[[#This Row],[Alku PVM]] )=6,DAY(Taulukko1[[#This Row],[Alku PVM]] )&gt;19)</f>
        <v>0</v>
      </c>
      <c r="Z2413" s="90" t="b">
        <f>AND(MONTH(Taulukko1[[#This Row],[Loppu PVM]] )=6,DAY(Taulukko1[[#This Row],[Loppu PVM]] )&gt;19)</f>
        <v>0</v>
      </c>
      <c r="AA2413" s="90" t="b">
        <f>OR(MONTH(Taulukko1[[#This Row],[Alku PVM]] )&lt;=5,AND(MONTH(Taulukko1[[#This Row],[Alku PVM]] )=6,DAY(Taulukko1[[#This Row],[Alku PVM]] )&lt;20))</f>
        <v>1</v>
      </c>
      <c r="AB2413" s="90" t="b">
        <f>OR(MONTH(Taulukko1[[#This Row],[Loppu PVM]])&lt;=5,AND(MONTH(Taulukko1[[#This Row],[Loppu PVM]] )=6,DAY(Taulukko1[[#This Row],[Loppu PVM]])&lt;20))</f>
        <v>1</v>
      </c>
      <c r="AC2413" s="90" t="b">
        <f>OR(MONTH(Taulukko1[[#This Row],[Alku PVM]] )&lt;=3,AND(MONTH(Taulukko1[[#This Row],[Alku PVM]] )=3))</f>
        <v>0</v>
      </c>
      <c r="AD2413" s="90" t="b">
        <f>OR(MONTH(Taulukko1[[#This Row],[Loppu PVM]] )&lt;=3,AND(MONTH(Taulukko1[[#This Row],[Loppu PVM]] )=3))</f>
        <v>0</v>
      </c>
      <c r="AE2413" s="90" t="b">
        <f>OR(MONTH(Taulukko1[[#This Row],[Alku PVM]] )&lt;=9,AND(MONTH(Taulukko1[[#This Row],[Alku PVM]] )=9))</f>
        <v>1</v>
      </c>
      <c r="AF2413" s="90" t="b">
        <f>OR(MONTH(Taulukko1[[#This Row],[Loppu PVM]])&lt;=9,AND(MONTH(Taulukko1[[#This Row],[Loppu PVM]] )=9))</f>
        <v>1</v>
      </c>
      <c r="AG2413" s="90" t="b">
        <f>OR(MONTH(Taulukko1[[#This Row],[Alku PVM]] )&lt;=6,AND(MONTH(Taulukko1[[#This Row],[Alku PVM]] )=6))</f>
        <v>1</v>
      </c>
      <c r="AH2413" s="90" t="b">
        <f>OR(MONTH(Taulukko1[[#This Row],[Loppu PVM]])&lt;=6,AND(MONTH(Taulukko1[[#This Row],[Loppu PVM]] )=6))</f>
        <v>1</v>
      </c>
    </row>
    <row r="2414" spans="1:34" ht="12.75" customHeight="1">
      <c r="A2414" s="21" t="s">
        <v>395</v>
      </c>
      <c r="B2414" s="23">
        <v>41423</v>
      </c>
      <c r="C2414" s="21" t="s">
        <v>1054</v>
      </c>
      <c r="D2414" s="24">
        <v>0</v>
      </c>
      <c r="F2414" s="23">
        <v>41544</v>
      </c>
      <c r="G2414" s="24">
        <v>0</v>
      </c>
      <c r="H2414" s="22">
        <v>200</v>
      </c>
      <c r="I2414" s="126">
        <f>INDEX('TOL2008'!B:B,MATCH(A2414,'TOL2008'!A:A,0))</f>
        <v>32300</v>
      </c>
      <c r="J2414" s="126" t="str">
        <f>INDEX(Pääluokka!$H$2:$H$100,MATCH(VALUE(LEFT(Taulukko1[[#This Row],[TOL2008]],2)),Pääluokka!$G$2:$G$100,0))</f>
        <v>Teollisuus</v>
      </c>
      <c r="K2414" s="126" t="str">
        <f>INDEX(Pääluokka!$I$2:$I$100,MATCH(VALUE(LEFT(Taulukko1[[#This Row],[TOL2008]],2)),Pääluokka!$G$2:$G$100,0))</f>
        <v>Teollisuus (C-E)</v>
      </c>
      <c r="L2414" s="41">
        <f t="shared" si="370"/>
        <v>121</v>
      </c>
      <c r="M2414" s="43">
        <f t="shared" si="371"/>
        <v>41423</v>
      </c>
      <c r="N2414" s="43">
        <f t="shared" si="372"/>
        <v>41544</v>
      </c>
      <c r="O2414" s="43">
        <f t="shared" si="373"/>
        <v>41395</v>
      </c>
      <c r="P2414" s="43">
        <f t="shared" si="374"/>
        <v>41518</v>
      </c>
      <c r="Q2414" s="41">
        <f t="shared" si="375"/>
        <v>2013</v>
      </c>
      <c r="R2414" s="41">
        <f t="shared" si="376"/>
        <v>2013</v>
      </c>
      <c r="S2414" s="43" t="str">
        <f>YEAR(Taulukko1[[#This Row],[Alku KK]])&amp;"Q"&amp;ROUNDDOWN((MONTH(Taulukko1[[#This Row],[Alku KK]])-1)/3+1,0)</f>
        <v>2013Q2</v>
      </c>
      <c r="T2414" s="43" t="str">
        <f>YEAR(Taulukko1[[#This Row],[Loppu KK]])&amp;"Q"&amp;ROUNDDOWN((MONTH(Taulukko1[[#This Row],[Loppu KK]])-1)/3+1,0)</f>
        <v>2013Q3</v>
      </c>
      <c r="U2414" s="66">
        <f>IF(COUNT(Taulukko1[[#This Row],[Neuvottelujen alaiset ]])=1,Taulukko1[[#This Row],[Neuvottelujen alaiset ]],Taulukko1[[#This Row],[Vähennystarve]])</f>
        <v>200</v>
      </c>
      <c r="V2414" s="44" t="str">
        <f t="shared" si="377"/>
        <v>NA</v>
      </c>
      <c r="W2414" s="44">
        <f t="shared" si="378"/>
        <v>0</v>
      </c>
      <c r="X2414" s="44" t="str">
        <f t="shared" si="379"/>
        <v>NA</v>
      </c>
      <c r="Y2414" s="90" t="b">
        <f>AND(MONTH(Taulukko1[[#This Row],[Alku PVM]] )=6,DAY(Taulukko1[[#This Row],[Alku PVM]] )&gt;19)</f>
        <v>0</v>
      </c>
      <c r="Z2414" s="90" t="b">
        <f>AND(MONTH(Taulukko1[[#This Row],[Loppu PVM]] )=6,DAY(Taulukko1[[#This Row],[Loppu PVM]] )&gt;19)</f>
        <v>0</v>
      </c>
      <c r="AA2414" s="90" t="b">
        <f>OR(MONTH(Taulukko1[[#This Row],[Alku PVM]] )&lt;=5,AND(MONTH(Taulukko1[[#This Row],[Alku PVM]] )=6,DAY(Taulukko1[[#This Row],[Alku PVM]] )&lt;20))</f>
        <v>1</v>
      </c>
      <c r="AB2414" s="90" t="b">
        <f>OR(MONTH(Taulukko1[[#This Row],[Loppu PVM]])&lt;=5,AND(MONTH(Taulukko1[[#This Row],[Loppu PVM]] )=6,DAY(Taulukko1[[#This Row],[Loppu PVM]])&lt;20))</f>
        <v>0</v>
      </c>
      <c r="AC2414" s="90" t="b">
        <f>OR(MONTH(Taulukko1[[#This Row],[Alku PVM]] )&lt;=3,AND(MONTH(Taulukko1[[#This Row],[Alku PVM]] )=3))</f>
        <v>0</v>
      </c>
      <c r="AD2414" s="90" t="b">
        <f>OR(MONTH(Taulukko1[[#This Row],[Loppu PVM]] )&lt;=3,AND(MONTH(Taulukko1[[#This Row],[Loppu PVM]] )=3))</f>
        <v>0</v>
      </c>
      <c r="AE2414" s="90" t="b">
        <f>OR(MONTH(Taulukko1[[#This Row],[Alku PVM]] )&lt;=9,AND(MONTH(Taulukko1[[#This Row],[Alku PVM]] )=9))</f>
        <v>1</v>
      </c>
      <c r="AF2414" s="90" t="b">
        <f>OR(MONTH(Taulukko1[[#This Row],[Loppu PVM]])&lt;=9,AND(MONTH(Taulukko1[[#This Row],[Loppu PVM]] )=9))</f>
        <v>1</v>
      </c>
      <c r="AG2414" s="90" t="b">
        <f>OR(MONTH(Taulukko1[[#This Row],[Alku PVM]] )&lt;=6,AND(MONTH(Taulukko1[[#This Row],[Alku PVM]] )=6))</f>
        <v>1</v>
      </c>
      <c r="AH2414" s="90" t="b">
        <f>OR(MONTH(Taulukko1[[#This Row],[Loppu PVM]])&lt;=6,AND(MONTH(Taulukko1[[#This Row],[Loppu PVM]] )=6))</f>
        <v>0</v>
      </c>
    </row>
    <row r="2415" spans="1:34" ht="12.75" customHeight="1">
      <c r="A2415" s="21" t="s">
        <v>727</v>
      </c>
      <c r="B2415" s="23">
        <v>41423</v>
      </c>
      <c r="C2415" s="21" t="s">
        <v>726</v>
      </c>
      <c r="D2415" s="24"/>
      <c r="E2415" s="62">
        <v>70</v>
      </c>
      <c r="F2415" s="23">
        <v>41543</v>
      </c>
      <c r="G2415" s="24">
        <v>17</v>
      </c>
      <c r="H2415" s="22">
        <v>70</v>
      </c>
      <c r="I2415" s="126">
        <f>INDEX('TOL2008'!B:B,MATCH(A2415,'TOL2008'!A:A,0))</f>
        <v>84110</v>
      </c>
      <c r="J2415" s="126" t="str">
        <f>INDEX(Pääluokka!$H$2:$H$100,MATCH(VALUE(LEFT(Taulukko1[[#This Row],[TOL2008]],2)),Pääluokka!$G$2:$G$100,0))</f>
        <v>Julkinen hallinto ja maanpuolustus; pakollinen sosiaalivakuutus</v>
      </c>
      <c r="K2415" s="126" t="str">
        <f>INDEX(Pääluokka!$I$2:$I$100,MATCH(VALUE(LEFT(Taulukko1[[#This Row],[TOL2008]],2)),Pääluokka!$G$2:$G$100,0))</f>
        <v>Muut toimialat (O-Q, T-X)</v>
      </c>
      <c r="L2415" s="41">
        <f t="shared" si="370"/>
        <v>120</v>
      </c>
      <c r="M2415" s="43">
        <f t="shared" si="371"/>
        <v>41423</v>
      </c>
      <c r="N2415" s="43">
        <f t="shared" si="372"/>
        <v>41543</v>
      </c>
      <c r="O2415" s="43">
        <f t="shared" si="373"/>
        <v>41395</v>
      </c>
      <c r="P2415" s="43">
        <f t="shared" si="374"/>
        <v>41518</v>
      </c>
      <c r="Q2415" s="41">
        <f t="shared" si="375"/>
        <v>2013</v>
      </c>
      <c r="R2415" s="41">
        <f t="shared" si="376"/>
        <v>2013</v>
      </c>
      <c r="S2415" s="43" t="str">
        <f>YEAR(Taulukko1[[#This Row],[Alku KK]])&amp;"Q"&amp;ROUNDDOWN((MONTH(Taulukko1[[#This Row],[Alku KK]])-1)/3+1,0)</f>
        <v>2013Q2</v>
      </c>
      <c r="T2415" s="43" t="str">
        <f>YEAR(Taulukko1[[#This Row],[Loppu KK]])&amp;"Q"&amp;ROUNDDOWN((MONTH(Taulukko1[[#This Row],[Loppu KK]])-1)/3+1,0)</f>
        <v>2013Q3</v>
      </c>
      <c r="U2415" s="66">
        <f>IF(COUNT(Taulukko1[[#This Row],[Neuvottelujen alaiset ]])=1,Taulukko1[[#This Row],[Neuvottelujen alaiset ]],Taulukko1[[#This Row],[Vähennystarve]])</f>
        <v>70</v>
      </c>
      <c r="V2415" s="44">
        <f t="shared" si="377"/>
        <v>1</v>
      </c>
      <c r="W2415" s="44">
        <f t="shared" si="378"/>
        <v>0.24285714285714285</v>
      </c>
      <c r="X2415" s="44">
        <f t="shared" si="379"/>
        <v>0.24285714285714285</v>
      </c>
      <c r="Y2415" s="90" t="b">
        <f>AND(MONTH(Taulukko1[[#This Row],[Alku PVM]] )=6,DAY(Taulukko1[[#This Row],[Alku PVM]] )&gt;19)</f>
        <v>0</v>
      </c>
      <c r="Z2415" s="90" t="b">
        <f>AND(MONTH(Taulukko1[[#This Row],[Loppu PVM]] )=6,DAY(Taulukko1[[#This Row],[Loppu PVM]] )&gt;19)</f>
        <v>0</v>
      </c>
      <c r="AA2415" s="90" t="b">
        <f>OR(MONTH(Taulukko1[[#This Row],[Alku PVM]] )&lt;=5,AND(MONTH(Taulukko1[[#This Row],[Alku PVM]] )=6,DAY(Taulukko1[[#This Row],[Alku PVM]] )&lt;20))</f>
        <v>1</v>
      </c>
      <c r="AB2415" s="90" t="b">
        <f>OR(MONTH(Taulukko1[[#This Row],[Loppu PVM]])&lt;=5,AND(MONTH(Taulukko1[[#This Row],[Loppu PVM]] )=6,DAY(Taulukko1[[#This Row],[Loppu PVM]])&lt;20))</f>
        <v>0</v>
      </c>
      <c r="AC2415" s="90" t="b">
        <f>OR(MONTH(Taulukko1[[#This Row],[Alku PVM]] )&lt;=3,AND(MONTH(Taulukko1[[#This Row],[Alku PVM]] )=3))</f>
        <v>0</v>
      </c>
      <c r="AD2415" s="90" t="b">
        <f>OR(MONTH(Taulukko1[[#This Row],[Loppu PVM]] )&lt;=3,AND(MONTH(Taulukko1[[#This Row],[Loppu PVM]] )=3))</f>
        <v>0</v>
      </c>
      <c r="AE2415" s="90" t="b">
        <f>OR(MONTH(Taulukko1[[#This Row],[Alku PVM]] )&lt;=9,AND(MONTH(Taulukko1[[#This Row],[Alku PVM]] )=9))</f>
        <v>1</v>
      </c>
      <c r="AF2415" s="90" t="b">
        <f>OR(MONTH(Taulukko1[[#This Row],[Loppu PVM]])&lt;=9,AND(MONTH(Taulukko1[[#This Row],[Loppu PVM]] )=9))</f>
        <v>1</v>
      </c>
      <c r="AG2415" s="90" t="b">
        <f>OR(MONTH(Taulukko1[[#This Row],[Alku PVM]] )&lt;=6,AND(MONTH(Taulukko1[[#This Row],[Alku PVM]] )=6))</f>
        <v>1</v>
      </c>
      <c r="AH2415" s="90" t="b">
        <f>OR(MONTH(Taulukko1[[#This Row],[Loppu PVM]])&lt;=6,AND(MONTH(Taulukko1[[#This Row],[Loppu PVM]] )=6))</f>
        <v>0</v>
      </c>
    </row>
    <row r="2416" spans="1:34" ht="12.75" customHeight="1">
      <c r="A2416" s="21" t="s">
        <v>1299</v>
      </c>
      <c r="B2416" s="23">
        <v>41424</v>
      </c>
      <c r="C2416" s="21" t="s">
        <v>1298</v>
      </c>
      <c r="D2416" s="24"/>
      <c r="E2416" s="62">
        <v>24</v>
      </c>
      <c r="F2416" s="23">
        <v>41451</v>
      </c>
      <c r="G2416" s="24">
        <v>13</v>
      </c>
      <c r="H2416" s="22">
        <v>72</v>
      </c>
      <c r="I2416" s="126">
        <f>INDEX('TOL2008'!B:B,MATCH(A2416,'TOL2008'!A:A,0))</f>
        <v>58142</v>
      </c>
      <c r="J2416" s="126" t="str">
        <f>INDEX(Pääluokka!$H$2:$H$100,MATCH(VALUE(LEFT(Taulukko1[[#This Row],[TOL2008]],2)),Pääluokka!$G$2:$G$100,0))</f>
        <v>Informaatio ja viestintä</v>
      </c>
      <c r="K2416" s="126" t="str">
        <f>INDEX(Pääluokka!$I$2:$I$100,MATCH(VALUE(LEFT(Taulukko1[[#This Row],[TOL2008]],2)),Pääluokka!$G$2:$G$100,0))</f>
        <v>Palvelualat (G-N, R, S)</v>
      </c>
      <c r="L2416" s="41">
        <f t="shared" si="370"/>
        <v>27</v>
      </c>
      <c r="M2416" s="43">
        <f t="shared" si="371"/>
        <v>41424</v>
      </c>
      <c r="N2416" s="43">
        <f t="shared" si="372"/>
        <v>41451</v>
      </c>
      <c r="O2416" s="43">
        <f t="shared" si="373"/>
        <v>41395</v>
      </c>
      <c r="P2416" s="43">
        <f t="shared" si="374"/>
        <v>41426</v>
      </c>
      <c r="Q2416" s="41">
        <f t="shared" si="375"/>
        <v>2013</v>
      </c>
      <c r="R2416" s="41">
        <f t="shared" si="376"/>
        <v>2013</v>
      </c>
      <c r="S2416" s="43" t="str">
        <f>YEAR(Taulukko1[[#This Row],[Alku KK]])&amp;"Q"&amp;ROUNDDOWN((MONTH(Taulukko1[[#This Row],[Alku KK]])-1)/3+1,0)</f>
        <v>2013Q2</v>
      </c>
      <c r="T2416" s="43" t="str">
        <f>YEAR(Taulukko1[[#This Row],[Loppu KK]])&amp;"Q"&amp;ROUNDDOWN((MONTH(Taulukko1[[#This Row],[Loppu KK]])-1)/3+1,0)</f>
        <v>2013Q2</v>
      </c>
      <c r="U2416" s="66">
        <f>IF(COUNT(Taulukko1[[#This Row],[Neuvottelujen alaiset ]])=1,Taulukko1[[#This Row],[Neuvottelujen alaiset ]],Taulukko1[[#This Row],[Vähennystarve]])</f>
        <v>72</v>
      </c>
      <c r="V2416" s="44">
        <f t="shared" si="377"/>
        <v>0.33333333333333331</v>
      </c>
      <c r="W2416" s="44">
        <f t="shared" si="378"/>
        <v>0.18055555555555555</v>
      </c>
      <c r="X2416" s="44">
        <f t="shared" si="379"/>
        <v>0.54166666666666663</v>
      </c>
      <c r="Y2416" s="90" t="b">
        <f>AND(MONTH(Taulukko1[[#This Row],[Alku PVM]] )=6,DAY(Taulukko1[[#This Row],[Alku PVM]] )&gt;19)</f>
        <v>0</v>
      </c>
      <c r="Z2416" s="90" t="b">
        <f>AND(MONTH(Taulukko1[[#This Row],[Loppu PVM]] )=6,DAY(Taulukko1[[#This Row],[Loppu PVM]] )&gt;19)</f>
        <v>1</v>
      </c>
      <c r="AA2416" s="90" t="b">
        <f>OR(MONTH(Taulukko1[[#This Row],[Alku PVM]] )&lt;=5,AND(MONTH(Taulukko1[[#This Row],[Alku PVM]] )=6,DAY(Taulukko1[[#This Row],[Alku PVM]] )&lt;20))</f>
        <v>1</v>
      </c>
      <c r="AB2416" s="90" t="b">
        <f>OR(MONTH(Taulukko1[[#This Row],[Loppu PVM]])&lt;=5,AND(MONTH(Taulukko1[[#This Row],[Loppu PVM]] )=6,DAY(Taulukko1[[#This Row],[Loppu PVM]])&lt;20))</f>
        <v>0</v>
      </c>
      <c r="AC2416" s="90" t="b">
        <f>OR(MONTH(Taulukko1[[#This Row],[Alku PVM]] )&lt;=3,AND(MONTH(Taulukko1[[#This Row],[Alku PVM]] )=3))</f>
        <v>0</v>
      </c>
      <c r="AD2416" s="90" t="b">
        <f>OR(MONTH(Taulukko1[[#This Row],[Loppu PVM]] )&lt;=3,AND(MONTH(Taulukko1[[#This Row],[Loppu PVM]] )=3))</f>
        <v>0</v>
      </c>
      <c r="AE2416" s="90" t="b">
        <f>OR(MONTH(Taulukko1[[#This Row],[Alku PVM]] )&lt;=9,AND(MONTH(Taulukko1[[#This Row],[Alku PVM]] )=9))</f>
        <v>1</v>
      </c>
      <c r="AF2416" s="90" t="b">
        <f>OR(MONTH(Taulukko1[[#This Row],[Loppu PVM]])&lt;=9,AND(MONTH(Taulukko1[[#This Row],[Loppu PVM]] )=9))</f>
        <v>1</v>
      </c>
      <c r="AG2416" s="90" t="b">
        <f>OR(MONTH(Taulukko1[[#This Row],[Alku PVM]] )&lt;=6,AND(MONTH(Taulukko1[[#This Row],[Alku PVM]] )=6))</f>
        <v>1</v>
      </c>
      <c r="AH2416" s="90" t="b">
        <f>OR(MONTH(Taulukko1[[#This Row],[Loppu PVM]])&lt;=6,AND(MONTH(Taulukko1[[#This Row],[Loppu PVM]] )=6))</f>
        <v>1</v>
      </c>
    </row>
    <row r="2417" spans="1:34" ht="12.75" customHeight="1">
      <c r="A2417" s="21" t="s">
        <v>1159</v>
      </c>
      <c r="B2417" s="23">
        <v>41425</v>
      </c>
      <c r="C2417" s="21" t="s">
        <v>948</v>
      </c>
      <c r="D2417" s="24"/>
      <c r="E2417" s="62">
        <v>20</v>
      </c>
      <c r="F2417" s="23"/>
      <c r="G2417" s="24"/>
      <c r="H2417" s="22">
        <v>20</v>
      </c>
      <c r="I2417" s="126">
        <f>INDEX('TOL2008'!B:B,MATCH(A2417,'TOL2008'!A:A,0))</f>
        <v>94910</v>
      </c>
      <c r="J2417" s="126" t="str">
        <f>INDEX(Pääluokka!$H$2:$H$100,MATCH(VALUE(LEFT(Taulukko1[[#This Row],[TOL2008]],2)),Pääluokka!$G$2:$G$100,0))</f>
        <v>Muu palvelutoiminta</v>
      </c>
      <c r="K2417" s="126" t="str">
        <f>INDEX(Pääluokka!$I$2:$I$100,MATCH(VALUE(LEFT(Taulukko1[[#This Row],[TOL2008]],2)),Pääluokka!$G$2:$G$100,0))</f>
        <v>Palvelualat (G-N, R, S)</v>
      </c>
      <c r="L2417" s="41" t="str">
        <f t="shared" si="370"/>
        <v>NA</v>
      </c>
      <c r="M2417" s="43">
        <f t="shared" si="371"/>
        <v>41425</v>
      </c>
      <c r="N2417" s="43">
        <f t="shared" si="372"/>
        <v>41476</v>
      </c>
      <c r="O2417" s="43">
        <f t="shared" si="373"/>
        <v>41395</v>
      </c>
      <c r="P2417" s="43">
        <f t="shared" si="374"/>
        <v>41456</v>
      </c>
      <c r="Q2417" s="41">
        <f t="shared" si="375"/>
        <v>2013</v>
      </c>
      <c r="R2417" s="41">
        <f t="shared" si="376"/>
        <v>2013</v>
      </c>
      <c r="S2417" s="43" t="str">
        <f>YEAR(Taulukko1[[#This Row],[Alku KK]])&amp;"Q"&amp;ROUNDDOWN((MONTH(Taulukko1[[#This Row],[Alku KK]])-1)/3+1,0)</f>
        <v>2013Q2</v>
      </c>
      <c r="T2417" s="43" t="str">
        <f>YEAR(Taulukko1[[#This Row],[Loppu KK]])&amp;"Q"&amp;ROUNDDOWN((MONTH(Taulukko1[[#This Row],[Loppu KK]])-1)/3+1,0)</f>
        <v>2013Q3</v>
      </c>
      <c r="U2417" s="66">
        <f>IF(COUNT(Taulukko1[[#This Row],[Neuvottelujen alaiset ]])=1,Taulukko1[[#This Row],[Neuvottelujen alaiset ]],Taulukko1[[#This Row],[Vähennystarve]])</f>
        <v>20</v>
      </c>
      <c r="V2417" s="44">
        <f t="shared" si="377"/>
        <v>1</v>
      </c>
      <c r="W2417" s="44" t="str">
        <f t="shared" si="378"/>
        <v>NA</v>
      </c>
      <c r="X2417" s="44" t="str">
        <f t="shared" si="379"/>
        <v>NA</v>
      </c>
      <c r="Y2417" s="90" t="b">
        <f>AND(MONTH(Taulukko1[[#This Row],[Alku PVM]] )=6,DAY(Taulukko1[[#This Row],[Alku PVM]] )&gt;19)</f>
        <v>0</v>
      </c>
      <c r="Z2417" s="90" t="b">
        <f>AND(MONTH(Taulukko1[[#This Row],[Loppu PVM]] )=6,DAY(Taulukko1[[#This Row],[Loppu PVM]] )&gt;19)</f>
        <v>0</v>
      </c>
      <c r="AA2417" s="90" t="b">
        <f>OR(MONTH(Taulukko1[[#This Row],[Alku PVM]] )&lt;=5,AND(MONTH(Taulukko1[[#This Row],[Alku PVM]] )=6,DAY(Taulukko1[[#This Row],[Alku PVM]] )&lt;20))</f>
        <v>1</v>
      </c>
      <c r="AB2417" s="90" t="b">
        <f>OR(MONTH(Taulukko1[[#This Row],[Loppu PVM]])&lt;=5,AND(MONTH(Taulukko1[[#This Row],[Loppu PVM]] )=6,DAY(Taulukko1[[#This Row],[Loppu PVM]])&lt;20))</f>
        <v>0</v>
      </c>
      <c r="AC2417" s="90" t="b">
        <f>OR(MONTH(Taulukko1[[#This Row],[Alku PVM]] )&lt;=3,AND(MONTH(Taulukko1[[#This Row],[Alku PVM]] )=3))</f>
        <v>0</v>
      </c>
      <c r="AD2417" s="90" t="b">
        <f>OR(MONTH(Taulukko1[[#This Row],[Loppu PVM]] )&lt;=3,AND(MONTH(Taulukko1[[#This Row],[Loppu PVM]] )=3))</f>
        <v>0</v>
      </c>
      <c r="AE2417" s="90" t="b">
        <f>OR(MONTH(Taulukko1[[#This Row],[Alku PVM]] )&lt;=9,AND(MONTH(Taulukko1[[#This Row],[Alku PVM]] )=9))</f>
        <v>1</v>
      </c>
      <c r="AF2417" s="90" t="b">
        <f>OR(MONTH(Taulukko1[[#This Row],[Loppu PVM]])&lt;=9,AND(MONTH(Taulukko1[[#This Row],[Loppu PVM]] )=9))</f>
        <v>1</v>
      </c>
      <c r="AG2417" s="90" t="b">
        <f>OR(MONTH(Taulukko1[[#This Row],[Alku PVM]] )&lt;=6,AND(MONTH(Taulukko1[[#This Row],[Alku PVM]] )=6))</f>
        <v>1</v>
      </c>
      <c r="AH2417" s="90" t="b">
        <f>OR(MONTH(Taulukko1[[#This Row],[Loppu PVM]])&lt;=6,AND(MONTH(Taulukko1[[#This Row],[Loppu PVM]] )=6))</f>
        <v>0</v>
      </c>
    </row>
    <row r="2418" spans="1:34" ht="12.75" customHeight="1">
      <c r="A2418" s="21" t="s">
        <v>495</v>
      </c>
      <c r="B2418" s="23">
        <v>41426</v>
      </c>
      <c r="C2418" s="21" t="s">
        <v>1194</v>
      </c>
      <c r="D2418" s="24">
        <v>40</v>
      </c>
      <c r="F2418" s="23">
        <v>41457</v>
      </c>
      <c r="G2418" s="24">
        <v>0</v>
      </c>
      <c r="H2418" s="22">
        <v>40</v>
      </c>
      <c r="I2418" s="126">
        <f>INDEX('TOL2008'!B:B,MATCH(A2418,'TOL2008'!A:A,0))</f>
        <v>41200</v>
      </c>
      <c r="J2418" s="126" t="str">
        <f>INDEX(Pääluokka!$H$2:$H$100,MATCH(VALUE(LEFT(Taulukko1[[#This Row],[TOL2008]],2)),Pääluokka!$G$2:$G$100,0))</f>
        <v>Rakentaminen</v>
      </c>
      <c r="K2418" s="126" t="str">
        <f>INDEX(Pääluokka!$I$2:$I$100,MATCH(VALUE(LEFT(Taulukko1[[#This Row],[TOL2008]],2)),Pääluokka!$G$2:$G$100,0))</f>
        <v>Rakentaminen (F)</v>
      </c>
      <c r="L2418" s="41">
        <f t="shared" si="370"/>
        <v>31</v>
      </c>
      <c r="M2418" s="43">
        <f t="shared" si="371"/>
        <v>41426</v>
      </c>
      <c r="N2418" s="43">
        <f t="shared" si="372"/>
        <v>41457</v>
      </c>
      <c r="O2418" s="43">
        <f t="shared" si="373"/>
        <v>41426</v>
      </c>
      <c r="P2418" s="43">
        <f t="shared" si="374"/>
        <v>41456</v>
      </c>
      <c r="Q2418" s="41">
        <f t="shared" si="375"/>
        <v>2013</v>
      </c>
      <c r="R2418" s="41">
        <f t="shared" si="376"/>
        <v>2013</v>
      </c>
      <c r="S2418" s="43" t="str">
        <f>YEAR(Taulukko1[[#This Row],[Alku KK]])&amp;"Q"&amp;ROUNDDOWN((MONTH(Taulukko1[[#This Row],[Alku KK]])-1)/3+1,0)</f>
        <v>2013Q2</v>
      </c>
      <c r="T2418" s="43" t="str">
        <f>YEAR(Taulukko1[[#This Row],[Loppu KK]])&amp;"Q"&amp;ROUNDDOWN((MONTH(Taulukko1[[#This Row],[Loppu KK]])-1)/3+1,0)</f>
        <v>2013Q3</v>
      </c>
      <c r="U2418" s="66">
        <f>IF(COUNT(Taulukko1[[#This Row],[Neuvottelujen alaiset ]])=1,Taulukko1[[#This Row],[Neuvottelujen alaiset ]],Taulukko1[[#This Row],[Vähennystarve]])</f>
        <v>40</v>
      </c>
      <c r="V2418" s="44" t="str">
        <f t="shared" si="377"/>
        <v>NA</v>
      </c>
      <c r="W2418" s="44">
        <f t="shared" si="378"/>
        <v>0</v>
      </c>
      <c r="X2418" s="44" t="str">
        <f t="shared" si="379"/>
        <v>NA</v>
      </c>
      <c r="Y2418" s="90" t="b">
        <f>AND(MONTH(Taulukko1[[#This Row],[Alku PVM]] )=6,DAY(Taulukko1[[#This Row],[Alku PVM]] )&gt;19)</f>
        <v>0</v>
      </c>
      <c r="Z2418" s="90" t="b">
        <f>AND(MONTH(Taulukko1[[#This Row],[Loppu PVM]] )=6,DAY(Taulukko1[[#This Row],[Loppu PVM]] )&gt;19)</f>
        <v>0</v>
      </c>
      <c r="AA2418" s="90" t="b">
        <f>OR(MONTH(Taulukko1[[#This Row],[Alku PVM]] )&lt;=5,AND(MONTH(Taulukko1[[#This Row],[Alku PVM]] )=6,DAY(Taulukko1[[#This Row],[Alku PVM]] )&lt;20))</f>
        <v>1</v>
      </c>
      <c r="AB2418" s="90" t="b">
        <f>OR(MONTH(Taulukko1[[#This Row],[Loppu PVM]])&lt;=5,AND(MONTH(Taulukko1[[#This Row],[Loppu PVM]] )=6,DAY(Taulukko1[[#This Row],[Loppu PVM]])&lt;20))</f>
        <v>0</v>
      </c>
      <c r="AC2418" s="90" t="b">
        <f>OR(MONTH(Taulukko1[[#This Row],[Alku PVM]] )&lt;=3,AND(MONTH(Taulukko1[[#This Row],[Alku PVM]] )=3))</f>
        <v>0</v>
      </c>
      <c r="AD2418" s="90" t="b">
        <f>OR(MONTH(Taulukko1[[#This Row],[Loppu PVM]] )&lt;=3,AND(MONTH(Taulukko1[[#This Row],[Loppu PVM]] )=3))</f>
        <v>0</v>
      </c>
      <c r="AE2418" s="90" t="b">
        <f>OR(MONTH(Taulukko1[[#This Row],[Alku PVM]] )&lt;=9,AND(MONTH(Taulukko1[[#This Row],[Alku PVM]] )=9))</f>
        <v>1</v>
      </c>
      <c r="AF2418" s="90" t="b">
        <f>OR(MONTH(Taulukko1[[#This Row],[Loppu PVM]])&lt;=9,AND(MONTH(Taulukko1[[#This Row],[Loppu PVM]] )=9))</f>
        <v>1</v>
      </c>
      <c r="AG2418" s="90" t="b">
        <f>OR(MONTH(Taulukko1[[#This Row],[Alku PVM]] )&lt;=6,AND(MONTH(Taulukko1[[#This Row],[Alku PVM]] )=6))</f>
        <v>1</v>
      </c>
      <c r="AH2418" s="90" t="b">
        <f>OR(MONTH(Taulukko1[[#This Row],[Loppu PVM]])&lt;=6,AND(MONTH(Taulukko1[[#This Row],[Loppu PVM]] )=6))</f>
        <v>0</v>
      </c>
    </row>
    <row r="2419" spans="1:34" ht="12.75" customHeight="1">
      <c r="A2419" s="21" t="s">
        <v>1123</v>
      </c>
      <c r="B2419" s="23">
        <v>41426</v>
      </c>
      <c r="C2419" s="21" t="s">
        <v>1122</v>
      </c>
      <c r="D2419" s="24">
        <v>120</v>
      </c>
      <c r="F2419" s="23">
        <v>41479</v>
      </c>
      <c r="G2419" s="24">
        <v>9</v>
      </c>
      <c r="H2419" s="22">
        <v>130</v>
      </c>
      <c r="I2419" s="126">
        <f>INDEX('TOL2008'!B:B,MATCH(A2419,'TOL2008'!A:A,0))</f>
        <v>26110</v>
      </c>
      <c r="J2419" s="126" t="str">
        <f>INDEX(Pääluokka!$H$2:$H$100,MATCH(VALUE(LEFT(Taulukko1[[#This Row],[TOL2008]],2)),Pääluokka!$G$2:$G$100,0))</f>
        <v>Teollisuus</v>
      </c>
      <c r="K2419" s="126" t="str">
        <f>INDEX(Pääluokka!$I$2:$I$100,MATCH(VALUE(LEFT(Taulukko1[[#This Row],[TOL2008]],2)),Pääluokka!$G$2:$G$100,0))</f>
        <v>Teollisuus (C-E)</v>
      </c>
      <c r="L2419" s="41">
        <f t="shared" si="370"/>
        <v>53</v>
      </c>
      <c r="M2419" s="43">
        <f t="shared" si="371"/>
        <v>41426</v>
      </c>
      <c r="N2419" s="43">
        <f t="shared" si="372"/>
        <v>41479</v>
      </c>
      <c r="O2419" s="43">
        <f t="shared" si="373"/>
        <v>41426</v>
      </c>
      <c r="P2419" s="43">
        <f t="shared" si="374"/>
        <v>41456</v>
      </c>
      <c r="Q2419" s="41">
        <f t="shared" si="375"/>
        <v>2013</v>
      </c>
      <c r="R2419" s="41">
        <f t="shared" si="376"/>
        <v>2013</v>
      </c>
      <c r="S2419" s="43" t="str">
        <f>YEAR(Taulukko1[[#This Row],[Alku KK]])&amp;"Q"&amp;ROUNDDOWN((MONTH(Taulukko1[[#This Row],[Alku KK]])-1)/3+1,0)</f>
        <v>2013Q2</v>
      </c>
      <c r="T2419" s="43" t="str">
        <f>YEAR(Taulukko1[[#This Row],[Loppu KK]])&amp;"Q"&amp;ROUNDDOWN((MONTH(Taulukko1[[#This Row],[Loppu KK]])-1)/3+1,0)</f>
        <v>2013Q3</v>
      </c>
      <c r="U2419" s="66">
        <f>IF(COUNT(Taulukko1[[#This Row],[Neuvottelujen alaiset ]])=1,Taulukko1[[#This Row],[Neuvottelujen alaiset ]],Taulukko1[[#This Row],[Vähennystarve]])</f>
        <v>130</v>
      </c>
      <c r="V2419" s="44" t="str">
        <f t="shared" si="377"/>
        <v>NA</v>
      </c>
      <c r="W2419" s="44">
        <f t="shared" si="378"/>
        <v>6.9230769230769235E-2</v>
      </c>
      <c r="X2419" s="44" t="str">
        <f t="shared" si="379"/>
        <v>NA</v>
      </c>
      <c r="Y2419" s="90" t="b">
        <f>AND(MONTH(Taulukko1[[#This Row],[Alku PVM]] )=6,DAY(Taulukko1[[#This Row],[Alku PVM]] )&gt;19)</f>
        <v>0</v>
      </c>
      <c r="Z2419" s="90" t="b">
        <f>AND(MONTH(Taulukko1[[#This Row],[Loppu PVM]] )=6,DAY(Taulukko1[[#This Row],[Loppu PVM]] )&gt;19)</f>
        <v>0</v>
      </c>
      <c r="AA2419" s="90" t="b">
        <f>OR(MONTH(Taulukko1[[#This Row],[Alku PVM]] )&lt;=5,AND(MONTH(Taulukko1[[#This Row],[Alku PVM]] )=6,DAY(Taulukko1[[#This Row],[Alku PVM]] )&lt;20))</f>
        <v>1</v>
      </c>
      <c r="AB2419" s="90" t="b">
        <f>OR(MONTH(Taulukko1[[#This Row],[Loppu PVM]])&lt;=5,AND(MONTH(Taulukko1[[#This Row],[Loppu PVM]] )=6,DAY(Taulukko1[[#This Row],[Loppu PVM]])&lt;20))</f>
        <v>0</v>
      </c>
      <c r="AC2419" s="90" t="b">
        <f>OR(MONTH(Taulukko1[[#This Row],[Alku PVM]] )&lt;=3,AND(MONTH(Taulukko1[[#This Row],[Alku PVM]] )=3))</f>
        <v>0</v>
      </c>
      <c r="AD2419" s="90" t="b">
        <f>OR(MONTH(Taulukko1[[#This Row],[Loppu PVM]] )&lt;=3,AND(MONTH(Taulukko1[[#This Row],[Loppu PVM]] )=3))</f>
        <v>0</v>
      </c>
      <c r="AE2419" s="90" t="b">
        <f>OR(MONTH(Taulukko1[[#This Row],[Alku PVM]] )&lt;=9,AND(MONTH(Taulukko1[[#This Row],[Alku PVM]] )=9))</f>
        <v>1</v>
      </c>
      <c r="AF2419" s="90" t="b">
        <f>OR(MONTH(Taulukko1[[#This Row],[Loppu PVM]])&lt;=9,AND(MONTH(Taulukko1[[#This Row],[Loppu PVM]] )=9))</f>
        <v>1</v>
      </c>
      <c r="AG2419" s="90" t="b">
        <f>OR(MONTH(Taulukko1[[#This Row],[Alku PVM]] )&lt;=6,AND(MONTH(Taulukko1[[#This Row],[Alku PVM]] )=6))</f>
        <v>1</v>
      </c>
      <c r="AH2419" s="90" t="b">
        <f>OR(MONTH(Taulukko1[[#This Row],[Loppu PVM]])&lt;=6,AND(MONTH(Taulukko1[[#This Row],[Loppu PVM]] )=6))</f>
        <v>0</v>
      </c>
    </row>
    <row r="2420" spans="1:34" ht="12.75" customHeight="1">
      <c r="A2420" s="21" t="s">
        <v>1011</v>
      </c>
      <c r="B2420" s="23">
        <v>41426</v>
      </c>
      <c r="C2420" s="21" t="s">
        <v>1010</v>
      </c>
      <c r="D2420" s="24">
        <v>0</v>
      </c>
      <c r="E2420" s="62">
        <v>40</v>
      </c>
      <c r="F2420" s="23">
        <v>41564</v>
      </c>
      <c r="G2420" s="24">
        <v>0</v>
      </c>
      <c r="H2420" s="22">
        <v>249</v>
      </c>
      <c r="I2420" s="126" t="str">
        <f>INDEX('TOL2008'!B:B,MATCH(A2420,'TOL2008'!A:A,0))</f>
        <v>02200</v>
      </c>
      <c r="J2420" s="126" t="str">
        <f>INDEX(Pääluokka!$H$2:$H$100,MATCH(VALUE(LEFT(Taulukko1[[#This Row],[TOL2008]],2)),Pääluokka!$G$2:$G$100,0))</f>
        <v>Maatalous, metsätalous ja kalatalous</v>
      </c>
      <c r="K2420" s="126" t="str">
        <f>INDEX(Pääluokka!$I$2:$I$100,MATCH(VALUE(LEFT(Taulukko1[[#This Row],[TOL2008]],2)),Pääluokka!$G$2:$G$100,0))</f>
        <v>Alkutuotanto (A-B)</v>
      </c>
      <c r="L2420" s="41">
        <f t="shared" si="370"/>
        <v>138</v>
      </c>
      <c r="M2420" s="43">
        <f t="shared" si="371"/>
        <v>41426</v>
      </c>
      <c r="N2420" s="43">
        <f t="shared" si="372"/>
        <v>41564</v>
      </c>
      <c r="O2420" s="43">
        <f t="shared" si="373"/>
        <v>41426</v>
      </c>
      <c r="P2420" s="43">
        <f t="shared" si="374"/>
        <v>41548</v>
      </c>
      <c r="Q2420" s="41">
        <f t="shared" si="375"/>
        <v>2013</v>
      </c>
      <c r="R2420" s="41">
        <f t="shared" si="376"/>
        <v>2013</v>
      </c>
      <c r="S2420" s="43" t="str">
        <f>YEAR(Taulukko1[[#This Row],[Alku KK]])&amp;"Q"&amp;ROUNDDOWN((MONTH(Taulukko1[[#This Row],[Alku KK]])-1)/3+1,0)</f>
        <v>2013Q2</v>
      </c>
      <c r="T2420" s="43" t="str">
        <f>YEAR(Taulukko1[[#This Row],[Loppu KK]])&amp;"Q"&amp;ROUNDDOWN((MONTH(Taulukko1[[#This Row],[Loppu KK]])-1)/3+1,0)</f>
        <v>2013Q4</v>
      </c>
      <c r="U2420" s="66">
        <f>IF(COUNT(Taulukko1[[#This Row],[Neuvottelujen alaiset ]])=1,Taulukko1[[#This Row],[Neuvottelujen alaiset ]],Taulukko1[[#This Row],[Vähennystarve]])</f>
        <v>249</v>
      </c>
      <c r="V2420" s="44">
        <f t="shared" si="377"/>
        <v>0.1606425702811245</v>
      </c>
      <c r="W2420" s="44">
        <f t="shared" si="378"/>
        <v>0</v>
      </c>
      <c r="X2420" s="44">
        <f t="shared" si="379"/>
        <v>0</v>
      </c>
      <c r="Y2420" s="90" t="b">
        <f>AND(MONTH(Taulukko1[[#This Row],[Alku PVM]] )=6,DAY(Taulukko1[[#This Row],[Alku PVM]] )&gt;19)</f>
        <v>0</v>
      </c>
      <c r="Z2420" s="90" t="b">
        <f>AND(MONTH(Taulukko1[[#This Row],[Loppu PVM]] )=6,DAY(Taulukko1[[#This Row],[Loppu PVM]] )&gt;19)</f>
        <v>0</v>
      </c>
      <c r="AA2420" s="90" t="b">
        <f>OR(MONTH(Taulukko1[[#This Row],[Alku PVM]] )&lt;=5,AND(MONTH(Taulukko1[[#This Row],[Alku PVM]] )=6,DAY(Taulukko1[[#This Row],[Alku PVM]] )&lt;20))</f>
        <v>1</v>
      </c>
      <c r="AB2420" s="90" t="b">
        <f>OR(MONTH(Taulukko1[[#This Row],[Loppu PVM]])&lt;=5,AND(MONTH(Taulukko1[[#This Row],[Loppu PVM]] )=6,DAY(Taulukko1[[#This Row],[Loppu PVM]])&lt;20))</f>
        <v>0</v>
      </c>
      <c r="AC2420" s="90" t="b">
        <f>OR(MONTH(Taulukko1[[#This Row],[Alku PVM]] )&lt;=3,AND(MONTH(Taulukko1[[#This Row],[Alku PVM]] )=3))</f>
        <v>0</v>
      </c>
      <c r="AD2420" s="90" t="b">
        <f>OR(MONTH(Taulukko1[[#This Row],[Loppu PVM]] )&lt;=3,AND(MONTH(Taulukko1[[#This Row],[Loppu PVM]] )=3))</f>
        <v>0</v>
      </c>
      <c r="AE2420" s="90" t="b">
        <f>OR(MONTH(Taulukko1[[#This Row],[Alku PVM]] )&lt;=9,AND(MONTH(Taulukko1[[#This Row],[Alku PVM]] )=9))</f>
        <v>1</v>
      </c>
      <c r="AF2420" s="90" t="b">
        <f>OR(MONTH(Taulukko1[[#This Row],[Loppu PVM]])&lt;=9,AND(MONTH(Taulukko1[[#This Row],[Loppu PVM]] )=9))</f>
        <v>0</v>
      </c>
      <c r="AG2420" s="90" t="b">
        <f>OR(MONTH(Taulukko1[[#This Row],[Alku PVM]] )&lt;=6,AND(MONTH(Taulukko1[[#This Row],[Alku PVM]] )=6))</f>
        <v>1</v>
      </c>
      <c r="AH2420" s="90" t="b">
        <f>OR(MONTH(Taulukko1[[#This Row],[Loppu PVM]])&lt;=6,AND(MONTH(Taulukko1[[#This Row],[Loppu PVM]] )=6))</f>
        <v>0</v>
      </c>
    </row>
    <row r="2421" spans="1:34" ht="12.75" customHeight="1">
      <c r="A2421" s="21" t="s">
        <v>1323</v>
      </c>
      <c r="B2421" s="23">
        <v>41428</v>
      </c>
      <c r="C2421" s="21" t="s">
        <v>1322</v>
      </c>
      <c r="D2421" s="24"/>
      <c r="E2421" s="62">
        <v>15</v>
      </c>
      <c r="F2421" s="23"/>
      <c r="G2421" s="24"/>
      <c r="H2421" s="22">
        <v>40</v>
      </c>
      <c r="I2421" s="126">
        <f>INDEX('TOL2008'!B:B,MATCH(A2421,'TOL2008'!A:A,0))</f>
        <v>28920</v>
      </c>
      <c r="J2421" s="126" t="str">
        <f>INDEX(Pääluokka!$H$2:$H$100,MATCH(VALUE(LEFT(Taulukko1[[#This Row],[TOL2008]],2)),Pääluokka!$G$2:$G$100,0))</f>
        <v>Teollisuus</v>
      </c>
      <c r="K2421" s="126" t="str">
        <f>INDEX(Pääluokka!$I$2:$I$100,MATCH(VALUE(LEFT(Taulukko1[[#This Row],[TOL2008]],2)),Pääluokka!$G$2:$G$100,0))</f>
        <v>Teollisuus (C-E)</v>
      </c>
      <c r="L2421" s="41" t="str">
        <f t="shared" si="370"/>
        <v>NA</v>
      </c>
      <c r="M2421" s="43">
        <f t="shared" si="371"/>
        <v>41428</v>
      </c>
      <c r="N2421" s="43">
        <f t="shared" si="372"/>
        <v>41479</v>
      </c>
      <c r="O2421" s="43">
        <f t="shared" si="373"/>
        <v>41426</v>
      </c>
      <c r="P2421" s="43">
        <f t="shared" si="374"/>
        <v>41456</v>
      </c>
      <c r="Q2421" s="41">
        <f t="shared" si="375"/>
        <v>2013</v>
      </c>
      <c r="R2421" s="41">
        <f t="shared" si="376"/>
        <v>2013</v>
      </c>
      <c r="S2421" s="43" t="str">
        <f>YEAR(Taulukko1[[#This Row],[Alku KK]])&amp;"Q"&amp;ROUNDDOWN((MONTH(Taulukko1[[#This Row],[Alku KK]])-1)/3+1,0)</f>
        <v>2013Q2</v>
      </c>
      <c r="T2421" s="43" t="str">
        <f>YEAR(Taulukko1[[#This Row],[Loppu KK]])&amp;"Q"&amp;ROUNDDOWN((MONTH(Taulukko1[[#This Row],[Loppu KK]])-1)/3+1,0)</f>
        <v>2013Q3</v>
      </c>
      <c r="U2421" s="66">
        <f>IF(COUNT(Taulukko1[[#This Row],[Neuvottelujen alaiset ]])=1,Taulukko1[[#This Row],[Neuvottelujen alaiset ]],Taulukko1[[#This Row],[Vähennystarve]])</f>
        <v>40</v>
      </c>
      <c r="V2421" s="44">
        <f t="shared" si="377"/>
        <v>0.375</v>
      </c>
      <c r="W2421" s="44" t="str">
        <f t="shared" si="378"/>
        <v>NA</v>
      </c>
      <c r="X2421" s="44" t="str">
        <f t="shared" si="379"/>
        <v>NA</v>
      </c>
      <c r="Y2421" s="90" t="b">
        <f>AND(MONTH(Taulukko1[[#This Row],[Alku PVM]] )=6,DAY(Taulukko1[[#This Row],[Alku PVM]] )&gt;19)</f>
        <v>0</v>
      </c>
      <c r="Z2421" s="90" t="b">
        <f>AND(MONTH(Taulukko1[[#This Row],[Loppu PVM]] )=6,DAY(Taulukko1[[#This Row],[Loppu PVM]] )&gt;19)</f>
        <v>0</v>
      </c>
      <c r="AA2421" s="90" t="b">
        <f>OR(MONTH(Taulukko1[[#This Row],[Alku PVM]] )&lt;=5,AND(MONTH(Taulukko1[[#This Row],[Alku PVM]] )=6,DAY(Taulukko1[[#This Row],[Alku PVM]] )&lt;20))</f>
        <v>1</v>
      </c>
      <c r="AB2421" s="90" t="b">
        <f>OR(MONTH(Taulukko1[[#This Row],[Loppu PVM]])&lt;=5,AND(MONTH(Taulukko1[[#This Row],[Loppu PVM]] )=6,DAY(Taulukko1[[#This Row],[Loppu PVM]])&lt;20))</f>
        <v>0</v>
      </c>
      <c r="AC2421" s="90" t="b">
        <f>OR(MONTH(Taulukko1[[#This Row],[Alku PVM]] )&lt;=3,AND(MONTH(Taulukko1[[#This Row],[Alku PVM]] )=3))</f>
        <v>0</v>
      </c>
      <c r="AD2421" s="90" t="b">
        <f>OR(MONTH(Taulukko1[[#This Row],[Loppu PVM]] )&lt;=3,AND(MONTH(Taulukko1[[#This Row],[Loppu PVM]] )=3))</f>
        <v>0</v>
      </c>
      <c r="AE2421" s="90" t="b">
        <f>OR(MONTH(Taulukko1[[#This Row],[Alku PVM]] )&lt;=9,AND(MONTH(Taulukko1[[#This Row],[Alku PVM]] )=9))</f>
        <v>1</v>
      </c>
      <c r="AF2421" s="90" t="b">
        <f>OR(MONTH(Taulukko1[[#This Row],[Loppu PVM]])&lt;=9,AND(MONTH(Taulukko1[[#This Row],[Loppu PVM]] )=9))</f>
        <v>1</v>
      </c>
      <c r="AG2421" s="90" t="b">
        <f>OR(MONTH(Taulukko1[[#This Row],[Alku PVM]] )&lt;=6,AND(MONTH(Taulukko1[[#This Row],[Alku PVM]] )=6))</f>
        <v>1</v>
      </c>
      <c r="AH2421" s="90" t="b">
        <f>OR(MONTH(Taulukko1[[#This Row],[Loppu PVM]])&lt;=6,AND(MONTH(Taulukko1[[#This Row],[Loppu PVM]] )=6))</f>
        <v>0</v>
      </c>
    </row>
    <row r="2422" spans="1:34" ht="12.75" customHeight="1">
      <c r="A2422" s="21" t="s">
        <v>419</v>
      </c>
      <c r="B2422" s="23">
        <v>41429</v>
      </c>
      <c r="C2422" s="21" t="s">
        <v>1074</v>
      </c>
      <c r="D2422" s="24" t="s">
        <v>25</v>
      </c>
      <c r="F2422" s="23">
        <v>41457</v>
      </c>
      <c r="G2422" s="24">
        <v>9</v>
      </c>
      <c r="H2422" s="22">
        <v>139</v>
      </c>
      <c r="I2422" s="126">
        <f>INDEX('TOL2008'!B:B,MATCH(A2422,'TOL2008'!A:A,0))</f>
        <v>62090</v>
      </c>
      <c r="J2422" s="126" t="str">
        <f>INDEX(Pääluokka!$H$2:$H$100,MATCH(VALUE(LEFT(Taulukko1[[#This Row],[TOL2008]],2)),Pääluokka!$G$2:$G$100,0))</f>
        <v>Informaatio ja viestintä</v>
      </c>
      <c r="K2422" s="126" t="str">
        <f>INDEX(Pääluokka!$I$2:$I$100,MATCH(VALUE(LEFT(Taulukko1[[#This Row],[TOL2008]],2)),Pääluokka!$G$2:$G$100,0))</f>
        <v>Palvelualat (G-N, R, S)</v>
      </c>
      <c r="L2422" s="41">
        <f t="shared" si="370"/>
        <v>28</v>
      </c>
      <c r="M2422" s="43">
        <f t="shared" si="371"/>
        <v>41429</v>
      </c>
      <c r="N2422" s="43">
        <f t="shared" si="372"/>
        <v>41457</v>
      </c>
      <c r="O2422" s="43">
        <f t="shared" si="373"/>
        <v>41426</v>
      </c>
      <c r="P2422" s="43">
        <f t="shared" si="374"/>
        <v>41456</v>
      </c>
      <c r="Q2422" s="41">
        <f t="shared" si="375"/>
        <v>2013</v>
      </c>
      <c r="R2422" s="41">
        <f t="shared" si="376"/>
        <v>2013</v>
      </c>
      <c r="S2422" s="43" t="str">
        <f>YEAR(Taulukko1[[#This Row],[Alku KK]])&amp;"Q"&amp;ROUNDDOWN((MONTH(Taulukko1[[#This Row],[Alku KK]])-1)/3+1,0)</f>
        <v>2013Q2</v>
      </c>
      <c r="T2422" s="43" t="str">
        <f>YEAR(Taulukko1[[#This Row],[Loppu KK]])&amp;"Q"&amp;ROUNDDOWN((MONTH(Taulukko1[[#This Row],[Loppu KK]])-1)/3+1,0)</f>
        <v>2013Q3</v>
      </c>
      <c r="U2422" s="66">
        <f>IF(COUNT(Taulukko1[[#This Row],[Neuvottelujen alaiset ]])=1,Taulukko1[[#This Row],[Neuvottelujen alaiset ]],Taulukko1[[#This Row],[Vähennystarve]])</f>
        <v>139</v>
      </c>
      <c r="V2422" s="44" t="str">
        <f t="shared" si="377"/>
        <v>NA</v>
      </c>
      <c r="W2422" s="44">
        <f t="shared" si="378"/>
        <v>6.4748201438848921E-2</v>
      </c>
      <c r="X2422" s="44" t="str">
        <f t="shared" si="379"/>
        <v>NA</v>
      </c>
      <c r="Y2422" s="90" t="b">
        <f>AND(MONTH(Taulukko1[[#This Row],[Alku PVM]] )=6,DAY(Taulukko1[[#This Row],[Alku PVM]] )&gt;19)</f>
        <v>0</v>
      </c>
      <c r="Z2422" s="90" t="b">
        <f>AND(MONTH(Taulukko1[[#This Row],[Loppu PVM]] )=6,DAY(Taulukko1[[#This Row],[Loppu PVM]] )&gt;19)</f>
        <v>0</v>
      </c>
      <c r="AA2422" s="90" t="b">
        <f>OR(MONTH(Taulukko1[[#This Row],[Alku PVM]] )&lt;=5,AND(MONTH(Taulukko1[[#This Row],[Alku PVM]] )=6,DAY(Taulukko1[[#This Row],[Alku PVM]] )&lt;20))</f>
        <v>1</v>
      </c>
      <c r="AB2422" s="90" t="b">
        <f>OR(MONTH(Taulukko1[[#This Row],[Loppu PVM]])&lt;=5,AND(MONTH(Taulukko1[[#This Row],[Loppu PVM]] )=6,DAY(Taulukko1[[#This Row],[Loppu PVM]])&lt;20))</f>
        <v>0</v>
      </c>
      <c r="AC2422" s="90" t="b">
        <f>OR(MONTH(Taulukko1[[#This Row],[Alku PVM]] )&lt;=3,AND(MONTH(Taulukko1[[#This Row],[Alku PVM]] )=3))</f>
        <v>0</v>
      </c>
      <c r="AD2422" s="90" t="b">
        <f>OR(MONTH(Taulukko1[[#This Row],[Loppu PVM]] )&lt;=3,AND(MONTH(Taulukko1[[#This Row],[Loppu PVM]] )=3))</f>
        <v>0</v>
      </c>
      <c r="AE2422" s="90" t="b">
        <f>OR(MONTH(Taulukko1[[#This Row],[Alku PVM]] )&lt;=9,AND(MONTH(Taulukko1[[#This Row],[Alku PVM]] )=9))</f>
        <v>1</v>
      </c>
      <c r="AF2422" s="90" t="b">
        <f>OR(MONTH(Taulukko1[[#This Row],[Loppu PVM]])&lt;=9,AND(MONTH(Taulukko1[[#This Row],[Loppu PVM]] )=9))</f>
        <v>1</v>
      </c>
      <c r="AG2422" s="90" t="b">
        <f>OR(MONTH(Taulukko1[[#This Row],[Alku PVM]] )&lt;=6,AND(MONTH(Taulukko1[[#This Row],[Alku PVM]] )=6))</f>
        <v>1</v>
      </c>
      <c r="AH2422" s="90" t="b">
        <f>OR(MONTH(Taulukko1[[#This Row],[Loppu PVM]])&lt;=6,AND(MONTH(Taulukko1[[#This Row],[Loppu PVM]] )=6))</f>
        <v>0</v>
      </c>
    </row>
    <row r="2423" spans="1:34" ht="12.75" customHeight="1">
      <c r="A2423" s="21" t="s">
        <v>197</v>
      </c>
      <c r="B2423" s="23">
        <v>41430</v>
      </c>
      <c r="C2423" s="21" t="s">
        <v>196</v>
      </c>
      <c r="D2423" s="24"/>
      <c r="E2423" s="62">
        <v>70</v>
      </c>
      <c r="F2423" s="23">
        <v>41666</v>
      </c>
      <c r="G2423" s="24">
        <v>25</v>
      </c>
      <c r="H2423" s="22">
        <v>70</v>
      </c>
      <c r="I2423" s="126">
        <f>INDEX('TOL2008'!B:B,MATCH(A2423,'TOL2008'!A:A,0))</f>
        <v>85420</v>
      </c>
      <c r="J2423" s="126" t="str">
        <f>INDEX(Pääluokka!$H$2:$H$100,MATCH(VALUE(LEFT(Taulukko1[[#This Row],[TOL2008]],2)),Pääluokka!$G$2:$G$100,0))</f>
        <v>Koulutus</v>
      </c>
      <c r="K2423" s="126" t="str">
        <f>INDEX(Pääluokka!$I$2:$I$100,MATCH(VALUE(LEFT(Taulukko1[[#This Row],[TOL2008]],2)),Pääluokka!$G$2:$G$100,0))</f>
        <v>Muut toimialat (O-Q, T-X)</v>
      </c>
      <c r="L2423" s="41">
        <f t="shared" si="370"/>
        <v>236</v>
      </c>
      <c r="M2423" s="43">
        <f t="shared" si="371"/>
        <v>41430</v>
      </c>
      <c r="N2423" s="43">
        <f t="shared" si="372"/>
        <v>41666</v>
      </c>
      <c r="O2423" s="43">
        <f t="shared" si="373"/>
        <v>41426</v>
      </c>
      <c r="P2423" s="43">
        <f t="shared" si="374"/>
        <v>41640</v>
      </c>
      <c r="Q2423" s="41">
        <f t="shared" si="375"/>
        <v>2013</v>
      </c>
      <c r="R2423" s="41">
        <f t="shared" si="376"/>
        <v>2014</v>
      </c>
      <c r="S2423" s="43" t="str">
        <f>YEAR(Taulukko1[[#This Row],[Alku KK]])&amp;"Q"&amp;ROUNDDOWN((MONTH(Taulukko1[[#This Row],[Alku KK]])-1)/3+1,0)</f>
        <v>2013Q2</v>
      </c>
      <c r="T2423" s="43" t="str">
        <f>YEAR(Taulukko1[[#This Row],[Loppu KK]])&amp;"Q"&amp;ROUNDDOWN((MONTH(Taulukko1[[#This Row],[Loppu KK]])-1)/3+1,0)</f>
        <v>2014Q1</v>
      </c>
      <c r="U2423" s="66">
        <f>IF(COUNT(Taulukko1[[#This Row],[Neuvottelujen alaiset ]])=1,Taulukko1[[#This Row],[Neuvottelujen alaiset ]],Taulukko1[[#This Row],[Vähennystarve]])</f>
        <v>70</v>
      </c>
      <c r="V2423" s="44">
        <f t="shared" si="377"/>
        <v>1</v>
      </c>
      <c r="W2423" s="44">
        <f t="shared" si="378"/>
        <v>0.35714285714285715</v>
      </c>
      <c r="X2423" s="44">
        <f t="shared" si="379"/>
        <v>0.35714285714285715</v>
      </c>
      <c r="Y2423" s="90" t="b">
        <f>AND(MONTH(Taulukko1[[#This Row],[Alku PVM]] )=6,DAY(Taulukko1[[#This Row],[Alku PVM]] )&gt;19)</f>
        <v>0</v>
      </c>
      <c r="Z2423" s="90" t="b">
        <f>AND(MONTH(Taulukko1[[#This Row],[Loppu PVM]] )=6,DAY(Taulukko1[[#This Row],[Loppu PVM]] )&gt;19)</f>
        <v>0</v>
      </c>
      <c r="AA2423" s="90" t="b">
        <f>OR(MONTH(Taulukko1[[#This Row],[Alku PVM]] )&lt;=5,AND(MONTH(Taulukko1[[#This Row],[Alku PVM]] )=6,DAY(Taulukko1[[#This Row],[Alku PVM]] )&lt;20))</f>
        <v>1</v>
      </c>
      <c r="AB2423" s="90" t="b">
        <f>OR(MONTH(Taulukko1[[#This Row],[Loppu PVM]])&lt;=5,AND(MONTH(Taulukko1[[#This Row],[Loppu PVM]] )=6,DAY(Taulukko1[[#This Row],[Loppu PVM]])&lt;20))</f>
        <v>1</v>
      </c>
      <c r="AC2423" s="90" t="b">
        <f>OR(MONTH(Taulukko1[[#This Row],[Alku PVM]] )&lt;=3,AND(MONTH(Taulukko1[[#This Row],[Alku PVM]] )=3))</f>
        <v>0</v>
      </c>
      <c r="AD2423" s="90" t="b">
        <f>OR(MONTH(Taulukko1[[#This Row],[Loppu PVM]] )&lt;=3,AND(MONTH(Taulukko1[[#This Row],[Loppu PVM]] )=3))</f>
        <v>1</v>
      </c>
      <c r="AE2423" s="90" t="b">
        <f>OR(MONTH(Taulukko1[[#This Row],[Alku PVM]] )&lt;=9,AND(MONTH(Taulukko1[[#This Row],[Alku PVM]] )=9))</f>
        <v>1</v>
      </c>
      <c r="AF2423" s="90" t="b">
        <f>OR(MONTH(Taulukko1[[#This Row],[Loppu PVM]])&lt;=9,AND(MONTH(Taulukko1[[#This Row],[Loppu PVM]] )=9))</f>
        <v>1</v>
      </c>
      <c r="AG2423" s="90" t="b">
        <f>OR(MONTH(Taulukko1[[#This Row],[Alku PVM]] )&lt;=6,AND(MONTH(Taulukko1[[#This Row],[Alku PVM]] )=6))</f>
        <v>1</v>
      </c>
      <c r="AH2423" s="90" t="b">
        <f>OR(MONTH(Taulukko1[[#This Row],[Loppu PVM]])&lt;=6,AND(MONTH(Taulukko1[[#This Row],[Loppu PVM]] )=6))</f>
        <v>1</v>
      </c>
    </row>
    <row r="2424" spans="1:34" ht="12.75" customHeight="1">
      <c r="A2424" s="21" t="s">
        <v>522</v>
      </c>
      <c r="B2424" s="23">
        <v>41435</v>
      </c>
      <c r="C2424" s="21" t="s">
        <v>1213</v>
      </c>
      <c r="D2424" s="24"/>
      <c r="E2424" s="62">
        <v>16</v>
      </c>
      <c r="F2424" s="23">
        <v>41494</v>
      </c>
      <c r="G2424" s="24">
        <v>15</v>
      </c>
      <c r="H2424" s="22">
        <v>96</v>
      </c>
      <c r="I2424" s="126">
        <f>INDEX('TOL2008'!B:B,MATCH(A2424,'TOL2008'!A:A,0))</f>
        <v>25730</v>
      </c>
      <c r="J2424" s="126" t="str">
        <f>INDEX(Pääluokka!$H$2:$H$100,MATCH(VALUE(LEFT(Taulukko1[[#This Row],[TOL2008]],2)),Pääluokka!$G$2:$G$100,0))</f>
        <v>Teollisuus</v>
      </c>
      <c r="K2424" s="126" t="str">
        <f>INDEX(Pääluokka!$I$2:$I$100,MATCH(VALUE(LEFT(Taulukko1[[#This Row],[TOL2008]],2)),Pääluokka!$G$2:$G$100,0))</f>
        <v>Teollisuus (C-E)</v>
      </c>
      <c r="L2424" s="41">
        <f t="shared" si="370"/>
        <v>59</v>
      </c>
      <c r="M2424" s="43">
        <f t="shared" si="371"/>
        <v>41435</v>
      </c>
      <c r="N2424" s="43">
        <f t="shared" si="372"/>
        <v>41494</v>
      </c>
      <c r="O2424" s="43">
        <f t="shared" si="373"/>
        <v>41426</v>
      </c>
      <c r="P2424" s="43">
        <f t="shared" si="374"/>
        <v>41487</v>
      </c>
      <c r="Q2424" s="41">
        <f t="shared" si="375"/>
        <v>2013</v>
      </c>
      <c r="R2424" s="41">
        <f t="shared" si="376"/>
        <v>2013</v>
      </c>
      <c r="S2424" s="43" t="str">
        <f>YEAR(Taulukko1[[#This Row],[Alku KK]])&amp;"Q"&amp;ROUNDDOWN((MONTH(Taulukko1[[#This Row],[Alku KK]])-1)/3+1,0)</f>
        <v>2013Q2</v>
      </c>
      <c r="T2424" s="43" t="str">
        <f>YEAR(Taulukko1[[#This Row],[Loppu KK]])&amp;"Q"&amp;ROUNDDOWN((MONTH(Taulukko1[[#This Row],[Loppu KK]])-1)/3+1,0)</f>
        <v>2013Q3</v>
      </c>
      <c r="U2424" s="66">
        <f>IF(COUNT(Taulukko1[[#This Row],[Neuvottelujen alaiset ]])=1,Taulukko1[[#This Row],[Neuvottelujen alaiset ]],Taulukko1[[#This Row],[Vähennystarve]])</f>
        <v>96</v>
      </c>
      <c r="V2424" s="44">
        <f t="shared" si="377"/>
        <v>0.16666666666666666</v>
      </c>
      <c r="W2424" s="44">
        <f t="shared" si="378"/>
        <v>0.15625</v>
      </c>
      <c r="X2424" s="44">
        <f t="shared" si="379"/>
        <v>0.9375</v>
      </c>
      <c r="Y2424" s="90" t="b">
        <f>AND(MONTH(Taulukko1[[#This Row],[Alku PVM]] )=6,DAY(Taulukko1[[#This Row],[Alku PVM]] )&gt;19)</f>
        <v>0</v>
      </c>
      <c r="Z2424" s="90" t="b">
        <f>AND(MONTH(Taulukko1[[#This Row],[Loppu PVM]] )=6,DAY(Taulukko1[[#This Row],[Loppu PVM]] )&gt;19)</f>
        <v>0</v>
      </c>
      <c r="AA2424" s="90" t="b">
        <f>OR(MONTH(Taulukko1[[#This Row],[Alku PVM]] )&lt;=5,AND(MONTH(Taulukko1[[#This Row],[Alku PVM]] )=6,DAY(Taulukko1[[#This Row],[Alku PVM]] )&lt;20))</f>
        <v>1</v>
      </c>
      <c r="AB2424" s="90" t="b">
        <f>OR(MONTH(Taulukko1[[#This Row],[Loppu PVM]])&lt;=5,AND(MONTH(Taulukko1[[#This Row],[Loppu PVM]] )=6,DAY(Taulukko1[[#This Row],[Loppu PVM]])&lt;20))</f>
        <v>0</v>
      </c>
      <c r="AC2424" s="90" t="b">
        <f>OR(MONTH(Taulukko1[[#This Row],[Alku PVM]] )&lt;=3,AND(MONTH(Taulukko1[[#This Row],[Alku PVM]] )=3))</f>
        <v>0</v>
      </c>
      <c r="AD2424" s="90" t="b">
        <f>OR(MONTH(Taulukko1[[#This Row],[Loppu PVM]] )&lt;=3,AND(MONTH(Taulukko1[[#This Row],[Loppu PVM]] )=3))</f>
        <v>0</v>
      </c>
      <c r="AE2424" s="90" t="b">
        <f>OR(MONTH(Taulukko1[[#This Row],[Alku PVM]] )&lt;=9,AND(MONTH(Taulukko1[[#This Row],[Alku PVM]] )=9))</f>
        <v>1</v>
      </c>
      <c r="AF2424" s="90" t="b">
        <f>OR(MONTH(Taulukko1[[#This Row],[Loppu PVM]])&lt;=9,AND(MONTH(Taulukko1[[#This Row],[Loppu PVM]] )=9))</f>
        <v>1</v>
      </c>
      <c r="AG2424" s="90" t="b">
        <f>OR(MONTH(Taulukko1[[#This Row],[Alku PVM]] )&lt;=6,AND(MONTH(Taulukko1[[#This Row],[Alku PVM]] )=6))</f>
        <v>1</v>
      </c>
      <c r="AH2424" s="90" t="b">
        <f>OR(MONTH(Taulukko1[[#This Row],[Loppu PVM]])&lt;=6,AND(MONTH(Taulukko1[[#This Row],[Loppu PVM]] )=6))</f>
        <v>0</v>
      </c>
    </row>
    <row r="2425" spans="1:34" ht="12.75" customHeight="1">
      <c r="A2425" s="21" t="s">
        <v>1202</v>
      </c>
      <c r="B2425" s="23">
        <v>41437</v>
      </c>
      <c r="C2425" s="21" t="s">
        <v>1201</v>
      </c>
      <c r="D2425" s="24"/>
      <c r="E2425" s="62">
        <v>90</v>
      </c>
      <c r="F2425" s="23">
        <v>41499</v>
      </c>
      <c r="G2425" s="24">
        <v>80</v>
      </c>
      <c r="H2425" s="22">
        <v>90</v>
      </c>
      <c r="I2425" s="126">
        <f>INDEX('TOL2008'!B:B,MATCH(A2425,'TOL2008'!A:A,0))</f>
        <v>35140</v>
      </c>
      <c r="J2425" s="126" t="str">
        <f>INDEX(Pääluokka!$H$2:$H$100,MATCH(VALUE(LEFT(Taulukko1[[#This Row],[TOL2008]],2)),Pääluokka!$G$2:$G$100,0))</f>
        <v>Sähkö-, kaasu- ja lämpöhuolto, jäähdytysliiketoiminta</v>
      </c>
      <c r="K2425" s="126" t="str">
        <f>INDEX(Pääluokka!$I$2:$I$100,MATCH(VALUE(LEFT(Taulukko1[[#This Row],[TOL2008]],2)),Pääluokka!$G$2:$G$100,0))</f>
        <v>Teollisuus (C-E)</v>
      </c>
      <c r="L2425" s="41">
        <f t="shared" si="370"/>
        <v>62</v>
      </c>
      <c r="M2425" s="43">
        <f t="shared" si="371"/>
        <v>41437</v>
      </c>
      <c r="N2425" s="43">
        <f t="shared" si="372"/>
        <v>41499</v>
      </c>
      <c r="O2425" s="43">
        <f t="shared" si="373"/>
        <v>41426</v>
      </c>
      <c r="P2425" s="43">
        <f t="shared" si="374"/>
        <v>41487</v>
      </c>
      <c r="Q2425" s="41">
        <f t="shared" si="375"/>
        <v>2013</v>
      </c>
      <c r="R2425" s="41">
        <f t="shared" si="376"/>
        <v>2013</v>
      </c>
      <c r="S2425" s="43" t="str">
        <f>YEAR(Taulukko1[[#This Row],[Alku KK]])&amp;"Q"&amp;ROUNDDOWN((MONTH(Taulukko1[[#This Row],[Alku KK]])-1)/3+1,0)</f>
        <v>2013Q2</v>
      </c>
      <c r="T2425" s="43" t="str">
        <f>YEAR(Taulukko1[[#This Row],[Loppu KK]])&amp;"Q"&amp;ROUNDDOWN((MONTH(Taulukko1[[#This Row],[Loppu KK]])-1)/3+1,0)</f>
        <v>2013Q3</v>
      </c>
      <c r="U2425" s="66">
        <f>IF(COUNT(Taulukko1[[#This Row],[Neuvottelujen alaiset ]])=1,Taulukko1[[#This Row],[Neuvottelujen alaiset ]],Taulukko1[[#This Row],[Vähennystarve]])</f>
        <v>90</v>
      </c>
      <c r="V2425" s="44">
        <f t="shared" si="377"/>
        <v>1</v>
      </c>
      <c r="W2425" s="44">
        <f t="shared" si="378"/>
        <v>0.88888888888888884</v>
      </c>
      <c r="X2425" s="44">
        <f t="shared" si="379"/>
        <v>0.88888888888888884</v>
      </c>
      <c r="Y2425" s="90" t="b">
        <f>AND(MONTH(Taulukko1[[#This Row],[Alku PVM]] )=6,DAY(Taulukko1[[#This Row],[Alku PVM]] )&gt;19)</f>
        <v>0</v>
      </c>
      <c r="Z2425" s="90" t="b">
        <f>AND(MONTH(Taulukko1[[#This Row],[Loppu PVM]] )=6,DAY(Taulukko1[[#This Row],[Loppu PVM]] )&gt;19)</f>
        <v>0</v>
      </c>
      <c r="AA2425" s="90" t="b">
        <f>OR(MONTH(Taulukko1[[#This Row],[Alku PVM]] )&lt;=5,AND(MONTH(Taulukko1[[#This Row],[Alku PVM]] )=6,DAY(Taulukko1[[#This Row],[Alku PVM]] )&lt;20))</f>
        <v>1</v>
      </c>
      <c r="AB2425" s="90" t="b">
        <f>OR(MONTH(Taulukko1[[#This Row],[Loppu PVM]])&lt;=5,AND(MONTH(Taulukko1[[#This Row],[Loppu PVM]] )=6,DAY(Taulukko1[[#This Row],[Loppu PVM]])&lt;20))</f>
        <v>0</v>
      </c>
      <c r="AC2425" s="90" t="b">
        <f>OR(MONTH(Taulukko1[[#This Row],[Alku PVM]] )&lt;=3,AND(MONTH(Taulukko1[[#This Row],[Alku PVM]] )=3))</f>
        <v>0</v>
      </c>
      <c r="AD2425" s="90" t="b">
        <f>OR(MONTH(Taulukko1[[#This Row],[Loppu PVM]] )&lt;=3,AND(MONTH(Taulukko1[[#This Row],[Loppu PVM]] )=3))</f>
        <v>0</v>
      </c>
      <c r="AE2425" s="90" t="b">
        <f>OR(MONTH(Taulukko1[[#This Row],[Alku PVM]] )&lt;=9,AND(MONTH(Taulukko1[[#This Row],[Alku PVM]] )=9))</f>
        <v>1</v>
      </c>
      <c r="AF2425" s="90" t="b">
        <f>OR(MONTH(Taulukko1[[#This Row],[Loppu PVM]])&lt;=9,AND(MONTH(Taulukko1[[#This Row],[Loppu PVM]] )=9))</f>
        <v>1</v>
      </c>
      <c r="AG2425" s="90" t="b">
        <f>OR(MONTH(Taulukko1[[#This Row],[Alku PVM]] )&lt;=6,AND(MONTH(Taulukko1[[#This Row],[Alku PVM]] )=6))</f>
        <v>1</v>
      </c>
      <c r="AH2425" s="90" t="b">
        <f>OR(MONTH(Taulukko1[[#This Row],[Loppu PVM]])&lt;=6,AND(MONTH(Taulukko1[[#This Row],[Loppu PVM]] )=6))</f>
        <v>0</v>
      </c>
    </row>
    <row r="2426" spans="1:34" ht="12.75" customHeight="1">
      <c r="A2426" s="21" t="s">
        <v>311</v>
      </c>
      <c r="B2426" s="23">
        <v>41437</v>
      </c>
      <c r="C2426" s="21" t="s">
        <v>969</v>
      </c>
      <c r="D2426" s="24">
        <v>67</v>
      </c>
      <c r="F2426" s="23">
        <v>41450</v>
      </c>
      <c r="G2426" s="24">
        <v>10</v>
      </c>
      <c r="H2426" s="22">
        <v>67</v>
      </c>
      <c r="I2426" s="126">
        <f>INDEX('TOL2008'!B:B,MATCH(A2426,'TOL2008'!A:A,0))</f>
        <v>52291</v>
      </c>
      <c r="J2426" s="126" t="str">
        <f>INDEX(Pääluokka!$H$2:$H$100,MATCH(VALUE(LEFT(Taulukko1[[#This Row],[TOL2008]],2)),Pääluokka!$G$2:$G$100,0))</f>
        <v>Kuljetus ja varastointi</v>
      </c>
      <c r="K2426" s="126" t="str">
        <f>INDEX(Pääluokka!$I$2:$I$100,MATCH(VALUE(LEFT(Taulukko1[[#This Row],[TOL2008]],2)),Pääluokka!$G$2:$G$100,0))</f>
        <v>Palvelualat (G-N, R, S)</v>
      </c>
      <c r="L2426" s="41">
        <f t="shared" si="370"/>
        <v>13</v>
      </c>
      <c r="M2426" s="43">
        <f t="shared" si="371"/>
        <v>41437</v>
      </c>
      <c r="N2426" s="43">
        <f t="shared" si="372"/>
        <v>41450</v>
      </c>
      <c r="O2426" s="43">
        <f t="shared" si="373"/>
        <v>41426</v>
      </c>
      <c r="P2426" s="43">
        <f t="shared" si="374"/>
        <v>41426</v>
      </c>
      <c r="Q2426" s="41">
        <f t="shared" si="375"/>
        <v>2013</v>
      </c>
      <c r="R2426" s="41">
        <f t="shared" si="376"/>
        <v>2013</v>
      </c>
      <c r="S2426" s="43" t="str">
        <f>YEAR(Taulukko1[[#This Row],[Alku KK]])&amp;"Q"&amp;ROUNDDOWN((MONTH(Taulukko1[[#This Row],[Alku KK]])-1)/3+1,0)</f>
        <v>2013Q2</v>
      </c>
      <c r="T2426" s="43" t="str">
        <f>YEAR(Taulukko1[[#This Row],[Loppu KK]])&amp;"Q"&amp;ROUNDDOWN((MONTH(Taulukko1[[#This Row],[Loppu KK]])-1)/3+1,0)</f>
        <v>2013Q2</v>
      </c>
      <c r="U2426" s="66">
        <f>IF(COUNT(Taulukko1[[#This Row],[Neuvottelujen alaiset ]])=1,Taulukko1[[#This Row],[Neuvottelujen alaiset ]],Taulukko1[[#This Row],[Vähennystarve]])</f>
        <v>67</v>
      </c>
      <c r="V2426" s="44" t="str">
        <f t="shared" si="377"/>
        <v>NA</v>
      </c>
      <c r="W2426" s="44">
        <f t="shared" si="378"/>
        <v>0.14925373134328357</v>
      </c>
      <c r="X2426" s="44" t="str">
        <f t="shared" si="379"/>
        <v>NA</v>
      </c>
      <c r="Y2426" s="90" t="b">
        <f>AND(MONTH(Taulukko1[[#This Row],[Alku PVM]] )=6,DAY(Taulukko1[[#This Row],[Alku PVM]] )&gt;19)</f>
        <v>0</v>
      </c>
      <c r="Z2426" s="90" t="b">
        <f>AND(MONTH(Taulukko1[[#This Row],[Loppu PVM]] )=6,DAY(Taulukko1[[#This Row],[Loppu PVM]] )&gt;19)</f>
        <v>1</v>
      </c>
      <c r="AA2426" s="90" t="b">
        <f>OR(MONTH(Taulukko1[[#This Row],[Alku PVM]] )&lt;=5,AND(MONTH(Taulukko1[[#This Row],[Alku PVM]] )=6,DAY(Taulukko1[[#This Row],[Alku PVM]] )&lt;20))</f>
        <v>1</v>
      </c>
      <c r="AB2426" s="90" t="b">
        <f>OR(MONTH(Taulukko1[[#This Row],[Loppu PVM]])&lt;=5,AND(MONTH(Taulukko1[[#This Row],[Loppu PVM]] )=6,DAY(Taulukko1[[#This Row],[Loppu PVM]])&lt;20))</f>
        <v>0</v>
      </c>
      <c r="AC2426" s="90" t="b">
        <f>OR(MONTH(Taulukko1[[#This Row],[Alku PVM]] )&lt;=3,AND(MONTH(Taulukko1[[#This Row],[Alku PVM]] )=3))</f>
        <v>0</v>
      </c>
      <c r="AD2426" s="90" t="b">
        <f>OR(MONTH(Taulukko1[[#This Row],[Loppu PVM]] )&lt;=3,AND(MONTH(Taulukko1[[#This Row],[Loppu PVM]] )=3))</f>
        <v>0</v>
      </c>
      <c r="AE2426" s="90" t="b">
        <f>OR(MONTH(Taulukko1[[#This Row],[Alku PVM]] )&lt;=9,AND(MONTH(Taulukko1[[#This Row],[Alku PVM]] )=9))</f>
        <v>1</v>
      </c>
      <c r="AF2426" s="90" t="b">
        <f>OR(MONTH(Taulukko1[[#This Row],[Loppu PVM]])&lt;=9,AND(MONTH(Taulukko1[[#This Row],[Loppu PVM]] )=9))</f>
        <v>1</v>
      </c>
      <c r="AG2426" s="90" t="b">
        <f>OR(MONTH(Taulukko1[[#This Row],[Alku PVM]] )&lt;=6,AND(MONTH(Taulukko1[[#This Row],[Alku PVM]] )=6))</f>
        <v>1</v>
      </c>
      <c r="AH2426" s="90" t="b">
        <f>OR(MONTH(Taulukko1[[#This Row],[Loppu PVM]])&lt;=6,AND(MONTH(Taulukko1[[#This Row],[Loppu PVM]] )=6))</f>
        <v>1</v>
      </c>
    </row>
    <row r="2427" spans="1:34" ht="12.75" customHeight="1">
      <c r="A2427" s="21" t="s">
        <v>148</v>
      </c>
      <c r="B2427" s="23">
        <v>41443</v>
      </c>
      <c r="C2427" s="21" t="s">
        <v>827</v>
      </c>
      <c r="D2427" s="24"/>
      <c r="E2427" s="62">
        <v>650</v>
      </c>
      <c r="F2427" s="23">
        <v>41570</v>
      </c>
      <c r="G2427" s="24">
        <v>188</v>
      </c>
      <c r="H2427" s="22">
        <v>650</v>
      </c>
      <c r="I2427" s="126">
        <f>INDEX('TOL2008'!B:B,MATCH(A2427,'TOL2008'!A:A,0))</f>
        <v>17120</v>
      </c>
      <c r="J2427" s="126" t="str">
        <f>INDEX(Pääluokka!$H$2:$H$100,MATCH(VALUE(LEFT(Taulukko1[[#This Row],[TOL2008]],2)),Pääluokka!$G$2:$G$100,0))</f>
        <v>Teollisuus</v>
      </c>
      <c r="K2427" s="126" t="str">
        <f>INDEX(Pääluokka!$I$2:$I$100,MATCH(VALUE(LEFT(Taulukko1[[#This Row],[TOL2008]],2)),Pääluokka!$G$2:$G$100,0))</f>
        <v>Teollisuus (C-E)</v>
      </c>
      <c r="L2427" s="41">
        <f t="shared" si="370"/>
        <v>127</v>
      </c>
      <c r="M2427" s="43">
        <f t="shared" si="371"/>
        <v>41443</v>
      </c>
      <c r="N2427" s="43">
        <f t="shared" si="372"/>
        <v>41570</v>
      </c>
      <c r="O2427" s="43">
        <f t="shared" si="373"/>
        <v>41426</v>
      </c>
      <c r="P2427" s="43">
        <f t="shared" si="374"/>
        <v>41548</v>
      </c>
      <c r="Q2427" s="41">
        <f t="shared" si="375"/>
        <v>2013</v>
      </c>
      <c r="R2427" s="41">
        <f t="shared" si="376"/>
        <v>2013</v>
      </c>
      <c r="S2427" s="43" t="str">
        <f>YEAR(Taulukko1[[#This Row],[Alku KK]])&amp;"Q"&amp;ROUNDDOWN((MONTH(Taulukko1[[#This Row],[Alku KK]])-1)/3+1,0)</f>
        <v>2013Q2</v>
      </c>
      <c r="T2427" s="43" t="str">
        <f>YEAR(Taulukko1[[#This Row],[Loppu KK]])&amp;"Q"&amp;ROUNDDOWN((MONTH(Taulukko1[[#This Row],[Loppu KK]])-1)/3+1,0)</f>
        <v>2013Q4</v>
      </c>
      <c r="U2427" s="66">
        <f>IF(COUNT(Taulukko1[[#This Row],[Neuvottelujen alaiset ]])=1,Taulukko1[[#This Row],[Neuvottelujen alaiset ]],Taulukko1[[#This Row],[Vähennystarve]])</f>
        <v>650</v>
      </c>
      <c r="V2427" s="44">
        <f t="shared" si="377"/>
        <v>1</v>
      </c>
      <c r="W2427" s="44">
        <f t="shared" si="378"/>
        <v>0.28923076923076924</v>
      </c>
      <c r="X2427" s="44">
        <f t="shared" si="379"/>
        <v>0.28923076923076924</v>
      </c>
      <c r="Y2427" s="90" t="b">
        <f>AND(MONTH(Taulukko1[[#This Row],[Alku PVM]] )=6,DAY(Taulukko1[[#This Row],[Alku PVM]] )&gt;19)</f>
        <v>0</v>
      </c>
      <c r="Z2427" s="90" t="b">
        <f>AND(MONTH(Taulukko1[[#This Row],[Loppu PVM]] )=6,DAY(Taulukko1[[#This Row],[Loppu PVM]] )&gt;19)</f>
        <v>0</v>
      </c>
      <c r="AA2427" s="90" t="b">
        <f>OR(MONTH(Taulukko1[[#This Row],[Alku PVM]] )&lt;=5,AND(MONTH(Taulukko1[[#This Row],[Alku PVM]] )=6,DAY(Taulukko1[[#This Row],[Alku PVM]] )&lt;20))</f>
        <v>1</v>
      </c>
      <c r="AB2427" s="90" t="b">
        <f>OR(MONTH(Taulukko1[[#This Row],[Loppu PVM]])&lt;=5,AND(MONTH(Taulukko1[[#This Row],[Loppu PVM]] )=6,DAY(Taulukko1[[#This Row],[Loppu PVM]])&lt;20))</f>
        <v>0</v>
      </c>
      <c r="AC2427" s="90" t="b">
        <f>OR(MONTH(Taulukko1[[#This Row],[Alku PVM]] )&lt;=3,AND(MONTH(Taulukko1[[#This Row],[Alku PVM]] )=3))</f>
        <v>0</v>
      </c>
      <c r="AD2427" s="90" t="b">
        <f>OR(MONTH(Taulukko1[[#This Row],[Loppu PVM]] )&lt;=3,AND(MONTH(Taulukko1[[#This Row],[Loppu PVM]] )=3))</f>
        <v>0</v>
      </c>
      <c r="AE2427" s="90" t="b">
        <f>OR(MONTH(Taulukko1[[#This Row],[Alku PVM]] )&lt;=9,AND(MONTH(Taulukko1[[#This Row],[Alku PVM]] )=9))</f>
        <v>1</v>
      </c>
      <c r="AF2427" s="90" t="b">
        <f>OR(MONTH(Taulukko1[[#This Row],[Loppu PVM]])&lt;=9,AND(MONTH(Taulukko1[[#This Row],[Loppu PVM]] )=9))</f>
        <v>0</v>
      </c>
      <c r="AG2427" s="90" t="b">
        <f>OR(MONTH(Taulukko1[[#This Row],[Alku PVM]] )&lt;=6,AND(MONTH(Taulukko1[[#This Row],[Alku PVM]] )=6))</f>
        <v>1</v>
      </c>
      <c r="AH2427" s="90" t="b">
        <f>OR(MONTH(Taulukko1[[#This Row],[Loppu PVM]])&lt;=6,AND(MONTH(Taulukko1[[#This Row],[Loppu PVM]] )=6))</f>
        <v>0</v>
      </c>
    </row>
    <row r="2428" spans="1:34" ht="12.75" customHeight="1">
      <c r="A2428" s="21" t="s">
        <v>640</v>
      </c>
      <c r="B2428" s="23">
        <v>41445</v>
      </c>
      <c r="C2428" s="21" t="s">
        <v>1317</v>
      </c>
      <c r="D2428" s="24" t="s">
        <v>25</v>
      </c>
      <c r="E2428" s="62">
        <v>86</v>
      </c>
      <c r="F2428" s="23"/>
      <c r="G2428" s="24"/>
      <c r="H2428" s="22">
        <v>360</v>
      </c>
      <c r="I2428" s="126">
        <f>INDEX('TOL2008'!B:B,MATCH(A2428,'TOL2008'!A:A,0))</f>
        <v>62030</v>
      </c>
      <c r="J2428" s="126" t="str">
        <f>INDEX(Pääluokka!$H$2:$H$100,MATCH(VALUE(LEFT(Taulukko1[[#This Row],[TOL2008]],2)),Pääluokka!$G$2:$G$100,0))</f>
        <v>Informaatio ja viestintä</v>
      </c>
      <c r="K2428" s="126" t="str">
        <f>INDEX(Pääluokka!$I$2:$I$100,MATCH(VALUE(LEFT(Taulukko1[[#This Row],[TOL2008]],2)),Pääluokka!$G$2:$G$100,0))</f>
        <v>Palvelualat (G-N, R, S)</v>
      </c>
      <c r="L2428" s="41" t="str">
        <f t="shared" si="370"/>
        <v>NA</v>
      </c>
      <c r="M2428" s="43">
        <f t="shared" si="371"/>
        <v>41445</v>
      </c>
      <c r="N2428" s="43">
        <f t="shared" si="372"/>
        <v>41496</v>
      </c>
      <c r="O2428" s="43">
        <f t="shared" si="373"/>
        <v>41426</v>
      </c>
      <c r="P2428" s="43">
        <f t="shared" si="374"/>
        <v>41487</v>
      </c>
      <c r="Q2428" s="41">
        <f t="shared" si="375"/>
        <v>2013</v>
      </c>
      <c r="R2428" s="41">
        <f t="shared" si="376"/>
        <v>2013</v>
      </c>
      <c r="S2428" s="43" t="str">
        <f>YEAR(Taulukko1[[#This Row],[Alku KK]])&amp;"Q"&amp;ROUNDDOWN((MONTH(Taulukko1[[#This Row],[Alku KK]])-1)/3+1,0)</f>
        <v>2013Q2</v>
      </c>
      <c r="T2428" s="43" t="str">
        <f>YEAR(Taulukko1[[#This Row],[Loppu KK]])&amp;"Q"&amp;ROUNDDOWN((MONTH(Taulukko1[[#This Row],[Loppu KK]])-1)/3+1,0)</f>
        <v>2013Q3</v>
      </c>
      <c r="U2428" s="66">
        <f>IF(COUNT(Taulukko1[[#This Row],[Neuvottelujen alaiset ]])=1,Taulukko1[[#This Row],[Neuvottelujen alaiset ]],Taulukko1[[#This Row],[Vähennystarve]])</f>
        <v>360</v>
      </c>
      <c r="V2428" s="44">
        <f t="shared" si="377"/>
        <v>0.2388888888888889</v>
      </c>
      <c r="W2428" s="44" t="str">
        <f t="shared" si="378"/>
        <v>NA</v>
      </c>
      <c r="X2428" s="44" t="str">
        <f t="shared" si="379"/>
        <v>NA</v>
      </c>
      <c r="Y2428" s="90" t="b">
        <f>AND(MONTH(Taulukko1[[#This Row],[Alku PVM]] )=6,DAY(Taulukko1[[#This Row],[Alku PVM]] )&gt;19)</f>
        <v>1</v>
      </c>
      <c r="Z2428" s="90" t="b">
        <f>AND(MONTH(Taulukko1[[#This Row],[Loppu PVM]] )=6,DAY(Taulukko1[[#This Row],[Loppu PVM]] )&gt;19)</f>
        <v>0</v>
      </c>
      <c r="AA2428" s="90" t="b">
        <f>OR(MONTH(Taulukko1[[#This Row],[Alku PVM]] )&lt;=5,AND(MONTH(Taulukko1[[#This Row],[Alku PVM]] )=6,DAY(Taulukko1[[#This Row],[Alku PVM]] )&lt;20))</f>
        <v>0</v>
      </c>
      <c r="AB2428" s="90" t="b">
        <f>OR(MONTH(Taulukko1[[#This Row],[Loppu PVM]])&lt;=5,AND(MONTH(Taulukko1[[#This Row],[Loppu PVM]] )=6,DAY(Taulukko1[[#This Row],[Loppu PVM]])&lt;20))</f>
        <v>0</v>
      </c>
      <c r="AC2428" s="90" t="b">
        <f>OR(MONTH(Taulukko1[[#This Row],[Alku PVM]] )&lt;=3,AND(MONTH(Taulukko1[[#This Row],[Alku PVM]] )=3))</f>
        <v>0</v>
      </c>
      <c r="AD2428" s="90" t="b">
        <f>OR(MONTH(Taulukko1[[#This Row],[Loppu PVM]] )&lt;=3,AND(MONTH(Taulukko1[[#This Row],[Loppu PVM]] )=3))</f>
        <v>0</v>
      </c>
      <c r="AE2428" s="90" t="b">
        <f>OR(MONTH(Taulukko1[[#This Row],[Alku PVM]] )&lt;=9,AND(MONTH(Taulukko1[[#This Row],[Alku PVM]] )=9))</f>
        <v>1</v>
      </c>
      <c r="AF2428" s="90" t="b">
        <f>OR(MONTH(Taulukko1[[#This Row],[Loppu PVM]])&lt;=9,AND(MONTH(Taulukko1[[#This Row],[Loppu PVM]] )=9))</f>
        <v>1</v>
      </c>
      <c r="AG2428" s="90" t="b">
        <f>OR(MONTH(Taulukko1[[#This Row],[Alku PVM]] )&lt;=6,AND(MONTH(Taulukko1[[#This Row],[Alku PVM]] )=6))</f>
        <v>1</v>
      </c>
      <c r="AH2428" s="90" t="b">
        <f>OR(MONTH(Taulukko1[[#This Row],[Loppu PVM]])&lt;=6,AND(MONTH(Taulukko1[[#This Row],[Loppu PVM]] )=6))</f>
        <v>0</v>
      </c>
    </row>
    <row r="2429" spans="1:34" ht="12.75" customHeight="1">
      <c r="A2429" s="21" t="s">
        <v>917</v>
      </c>
      <c r="B2429" s="23">
        <v>41445</v>
      </c>
      <c r="C2429" s="21" t="s">
        <v>916</v>
      </c>
      <c r="D2429" s="24">
        <v>130</v>
      </c>
      <c r="E2429" s="62">
        <v>7</v>
      </c>
      <c r="F2429" s="23">
        <v>41457</v>
      </c>
      <c r="G2429" s="24">
        <v>7</v>
      </c>
      <c r="H2429" s="22">
        <v>130</v>
      </c>
      <c r="I2429" s="126">
        <f>INDEX('TOL2008'!B:B,MATCH(A2429,'TOL2008'!A:A,0))</f>
        <v>85599</v>
      </c>
      <c r="J2429" s="126" t="str">
        <f>INDEX(Pääluokka!$H$2:$H$100,MATCH(VALUE(LEFT(Taulukko1[[#This Row],[TOL2008]],2)),Pääluokka!$G$2:$G$100,0))</f>
        <v>Koulutus</v>
      </c>
      <c r="K2429" s="126" t="str">
        <f>INDEX(Pääluokka!$I$2:$I$100,MATCH(VALUE(LEFT(Taulukko1[[#This Row],[TOL2008]],2)),Pääluokka!$G$2:$G$100,0))</f>
        <v>Muut toimialat (O-Q, T-X)</v>
      </c>
      <c r="L2429" s="41">
        <f t="shared" si="370"/>
        <v>12</v>
      </c>
      <c r="M2429" s="43">
        <f t="shared" si="371"/>
        <v>41445</v>
      </c>
      <c r="N2429" s="43">
        <f t="shared" si="372"/>
        <v>41457</v>
      </c>
      <c r="O2429" s="43">
        <f t="shared" si="373"/>
        <v>41426</v>
      </c>
      <c r="P2429" s="43">
        <f t="shared" si="374"/>
        <v>41456</v>
      </c>
      <c r="Q2429" s="41">
        <f t="shared" si="375"/>
        <v>2013</v>
      </c>
      <c r="R2429" s="41">
        <f t="shared" si="376"/>
        <v>2013</v>
      </c>
      <c r="S2429" s="43" t="str">
        <f>YEAR(Taulukko1[[#This Row],[Alku KK]])&amp;"Q"&amp;ROUNDDOWN((MONTH(Taulukko1[[#This Row],[Alku KK]])-1)/3+1,0)</f>
        <v>2013Q2</v>
      </c>
      <c r="T2429" s="43" t="str">
        <f>YEAR(Taulukko1[[#This Row],[Loppu KK]])&amp;"Q"&amp;ROUNDDOWN((MONTH(Taulukko1[[#This Row],[Loppu KK]])-1)/3+1,0)</f>
        <v>2013Q3</v>
      </c>
      <c r="U2429" s="66">
        <f>IF(COUNT(Taulukko1[[#This Row],[Neuvottelujen alaiset ]])=1,Taulukko1[[#This Row],[Neuvottelujen alaiset ]],Taulukko1[[#This Row],[Vähennystarve]])</f>
        <v>130</v>
      </c>
      <c r="V2429" s="44">
        <f t="shared" si="377"/>
        <v>5.3846153846153849E-2</v>
      </c>
      <c r="W2429" s="44">
        <f t="shared" si="378"/>
        <v>5.3846153846153849E-2</v>
      </c>
      <c r="X2429" s="44">
        <f t="shared" si="379"/>
        <v>1</v>
      </c>
      <c r="Y2429" s="90" t="b">
        <f>AND(MONTH(Taulukko1[[#This Row],[Alku PVM]] )=6,DAY(Taulukko1[[#This Row],[Alku PVM]] )&gt;19)</f>
        <v>1</v>
      </c>
      <c r="Z2429" s="90" t="b">
        <f>AND(MONTH(Taulukko1[[#This Row],[Loppu PVM]] )=6,DAY(Taulukko1[[#This Row],[Loppu PVM]] )&gt;19)</f>
        <v>0</v>
      </c>
      <c r="AA2429" s="90" t="b">
        <f>OR(MONTH(Taulukko1[[#This Row],[Alku PVM]] )&lt;=5,AND(MONTH(Taulukko1[[#This Row],[Alku PVM]] )=6,DAY(Taulukko1[[#This Row],[Alku PVM]] )&lt;20))</f>
        <v>0</v>
      </c>
      <c r="AB2429" s="90" t="b">
        <f>OR(MONTH(Taulukko1[[#This Row],[Loppu PVM]])&lt;=5,AND(MONTH(Taulukko1[[#This Row],[Loppu PVM]] )=6,DAY(Taulukko1[[#This Row],[Loppu PVM]])&lt;20))</f>
        <v>0</v>
      </c>
      <c r="AC2429" s="90" t="b">
        <f>OR(MONTH(Taulukko1[[#This Row],[Alku PVM]] )&lt;=3,AND(MONTH(Taulukko1[[#This Row],[Alku PVM]] )=3))</f>
        <v>0</v>
      </c>
      <c r="AD2429" s="90" t="b">
        <f>OR(MONTH(Taulukko1[[#This Row],[Loppu PVM]] )&lt;=3,AND(MONTH(Taulukko1[[#This Row],[Loppu PVM]] )=3))</f>
        <v>0</v>
      </c>
      <c r="AE2429" s="90" t="b">
        <f>OR(MONTH(Taulukko1[[#This Row],[Alku PVM]] )&lt;=9,AND(MONTH(Taulukko1[[#This Row],[Alku PVM]] )=9))</f>
        <v>1</v>
      </c>
      <c r="AF2429" s="90" t="b">
        <f>OR(MONTH(Taulukko1[[#This Row],[Loppu PVM]])&lt;=9,AND(MONTH(Taulukko1[[#This Row],[Loppu PVM]] )=9))</f>
        <v>1</v>
      </c>
      <c r="AG2429" s="90" t="b">
        <f>OR(MONTH(Taulukko1[[#This Row],[Alku PVM]] )&lt;=6,AND(MONTH(Taulukko1[[#This Row],[Alku PVM]] )=6))</f>
        <v>1</v>
      </c>
      <c r="AH2429" s="90" t="b">
        <f>OR(MONTH(Taulukko1[[#This Row],[Loppu PVM]])&lt;=6,AND(MONTH(Taulukko1[[#This Row],[Loppu PVM]] )=6))</f>
        <v>0</v>
      </c>
    </row>
    <row r="2430" spans="1:34" ht="12.75" customHeight="1">
      <c r="A2430" s="21" t="s">
        <v>881</v>
      </c>
      <c r="B2430" s="23">
        <v>41445</v>
      </c>
      <c r="C2430" s="21" t="s">
        <v>880</v>
      </c>
      <c r="D2430" s="24">
        <v>1500</v>
      </c>
      <c r="F2430" s="23"/>
      <c r="G2430" s="24"/>
      <c r="H2430" s="22">
        <v>1500</v>
      </c>
      <c r="I2430" s="126">
        <f>INDEX('TOL2008'!B:B,MATCH(A2430,'TOL2008'!A:A,0))</f>
        <v>55101</v>
      </c>
      <c r="J2430" s="126" t="str">
        <f>INDEX(Pääluokka!$H$2:$H$100,MATCH(VALUE(LEFT(Taulukko1[[#This Row],[TOL2008]],2)),Pääluokka!$G$2:$G$100,0))</f>
        <v>Majoitus- ja ravitsemistoiminta</v>
      </c>
      <c r="K2430" s="126" t="str">
        <f>INDEX(Pääluokka!$I$2:$I$100,MATCH(VALUE(LEFT(Taulukko1[[#This Row],[TOL2008]],2)),Pääluokka!$G$2:$G$100,0))</f>
        <v>Palvelualat (G-N, R, S)</v>
      </c>
      <c r="L2430" s="41" t="str">
        <f t="shared" si="370"/>
        <v>NA</v>
      </c>
      <c r="M2430" s="43">
        <f t="shared" si="371"/>
        <v>41445</v>
      </c>
      <c r="N2430" s="43">
        <f t="shared" si="372"/>
        <v>41496</v>
      </c>
      <c r="O2430" s="43">
        <f t="shared" si="373"/>
        <v>41426</v>
      </c>
      <c r="P2430" s="43">
        <f t="shared" si="374"/>
        <v>41487</v>
      </c>
      <c r="Q2430" s="41">
        <f t="shared" si="375"/>
        <v>2013</v>
      </c>
      <c r="R2430" s="41">
        <f t="shared" si="376"/>
        <v>2013</v>
      </c>
      <c r="S2430" s="43" t="str">
        <f>YEAR(Taulukko1[[#This Row],[Alku KK]])&amp;"Q"&amp;ROUNDDOWN((MONTH(Taulukko1[[#This Row],[Alku KK]])-1)/3+1,0)</f>
        <v>2013Q2</v>
      </c>
      <c r="T2430" s="43" t="str">
        <f>YEAR(Taulukko1[[#This Row],[Loppu KK]])&amp;"Q"&amp;ROUNDDOWN((MONTH(Taulukko1[[#This Row],[Loppu KK]])-1)/3+1,0)</f>
        <v>2013Q3</v>
      </c>
      <c r="U2430" s="66">
        <f>IF(COUNT(Taulukko1[[#This Row],[Neuvottelujen alaiset ]])=1,Taulukko1[[#This Row],[Neuvottelujen alaiset ]],Taulukko1[[#This Row],[Vähennystarve]])</f>
        <v>1500</v>
      </c>
      <c r="V2430" s="44" t="str">
        <f t="shared" si="377"/>
        <v>NA</v>
      </c>
      <c r="W2430" s="44" t="str">
        <f t="shared" si="378"/>
        <v>NA</v>
      </c>
      <c r="X2430" s="44" t="str">
        <f t="shared" si="379"/>
        <v>NA</v>
      </c>
      <c r="Y2430" s="90" t="b">
        <f>AND(MONTH(Taulukko1[[#This Row],[Alku PVM]] )=6,DAY(Taulukko1[[#This Row],[Alku PVM]] )&gt;19)</f>
        <v>1</v>
      </c>
      <c r="Z2430" s="90" t="b">
        <f>AND(MONTH(Taulukko1[[#This Row],[Loppu PVM]] )=6,DAY(Taulukko1[[#This Row],[Loppu PVM]] )&gt;19)</f>
        <v>0</v>
      </c>
      <c r="AA2430" s="90" t="b">
        <f>OR(MONTH(Taulukko1[[#This Row],[Alku PVM]] )&lt;=5,AND(MONTH(Taulukko1[[#This Row],[Alku PVM]] )=6,DAY(Taulukko1[[#This Row],[Alku PVM]] )&lt;20))</f>
        <v>0</v>
      </c>
      <c r="AB2430" s="90" t="b">
        <f>OR(MONTH(Taulukko1[[#This Row],[Loppu PVM]])&lt;=5,AND(MONTH(Taulukko1[[#This Row],[Loppu PVM]] )=6,DAY(Taulukko1[[#This Row],[Loppu PVM]])&lt;20))</f>
        <v>0</v>
      </c>
      <c r="AC2430" s="90" t="b">
        <f>OR(MONTH(Taulukko1[[#This Row],[Alku PVM]] )&lt;=3,AND(MONTH(Taulukko1[[#This Row],[Alku PVM]] )=3))</f>
        <v>0</v>
      </c>
      <c r="AD2430" s="90" t="b">
        <f>OR(MONTH(Taulukko1[[#This Row],[Loppu PVM]] )&lt;=3,AND(MONTH(Taulukko1[[#This Row],[Loppu PVM]] )=3))</f>
        <v>0</v>
      </c>
      <c r="AE2430" s="90" t="b">
        <f>OR(MONTH(Taulukko1[[#This Row],[Alku PVM]] )&lt;=9,AND(MONTH(Taulukko1[[#This Row],[Alku PVM]] )=9))</f>
        <v>1</v>
      </c>
      <c r="AF2430" s="90" t="b">
        <f>OR(MONTH(Taulukko1[[#This Row],[Loppu PVM]])&lt;=9,AND(MONTH(Taulukko1[[#This Row],[Loppu PVM]] )=9))</f>
        <v>1</v>
      </c>
      <c r="AG2430" s="90" t="b">
        <f>OR(MONTH(Taulukko1[[#This Row],[Alku PVM]] )&lt;=6,AND(MONTH(Taulukko1[[#This Row],[Alku PVM]] )=6))</f>
        <v>1</v>
      </c>
      <c r="AH2430" s="90" t="b">
        <f>OR(MONTH(Taulukko1[[#This Row],[Loppu PVM]])&lt;=6,AND(MONTH(Taulukko1[[#This Row],[Loppu PVM]] )=6))</f>
        <v>0</v>
      </c>
    </row>
    <row r="2431" spans="1:34" ht="12.75" customHeight="1">
      <c r="A2431" s="21" t="s">
        <v>844</v>
      </c>
      <c r="B2431" s="23">
        <v>41445</v>
      </c>
      <c r="C2431" s="21" t="s">
        <v>843</v>
      </c>
      <c r="D2431" s="24"/>
      <c r="E2431" s="62">
        <v>4</v>
      </c>
      <c r="F2431" s="23">
        <v>41474</v>
      </c>
      <c r="G2431" s="24">
        <v>4</v>
      </c>
      <c r="H2431" s="22">
        <v>4</v>
      </c>
      <c r="I2431" s="126">
        <f>INDEX('TOL2008'!B:B,MATCH(A2431,'TOL2008'!A:A,0))</f>
        <v>62010</v>
      </c>
      <c r="J2431" s="126" t="str">
        <f>INDEX(Pääluokka!$H$2:$H$100,MATCH(VALUE(LEFT(Taulukko1[[#This Row],[TOL2008]],2)),Pääluokka!$G$2:$G$100,0))</f>
        <v>Informaatio ja viestintä</v>
      </c>
      <c r="K2431" s="126" t="str">
        <f>INDEX(Pääluokka!$I$2:$I$100,MATCH(VALUE(LEFT(Taulukko1[[#This Row],[TOL2008]],2)),Pääluokka!$G$2:$G$100,0))</f>
        <v>Palvelualat (G-N, R, S)</v>
      </c>
      <c r="L2431" s="41">
        <f t="shared" si="370"/>
        <v>29</v>
      </c>
      <c r="M2431" s="43">
        <f t="shared" si="371"/>
        <v>41445</v>
      </c>
      <c r="N2431" s="43">
        <f t="shared" si="372"/>
        <v>41474</v>
      </c>
      <c r="O2431" s="43">
        <f t="shared" si="373"/>
        <v>41426</v>
      </c>
      <c r="P2431" s="43">
        <f t="shared" si="374"/>
        <v>41456</v>
      </c>
      <c r="Q2431" s="41">
        <f t="shared" si="375"/>
        <v>2013</v>
      </c>
      <c r="R2431" s="41">
        <f t="shared" si="376"/>
        <v>2013</v>
      </c>
      <c r="S2431" s="43" t="str">
        <f>YEAR(Taulukko1[[#This Row],[Alku KK]])&amp;"Q"&amp;ROUNDDOWN((MONTH(Taulukko1[[#This Row],[Alku KK]])-1)/3+1,0)</f>
        <v>2013Q2</v>
      </c>
      <c r="T2431" s="43" t="str">
        <f>YEAR(Taulukko1[[#This Row],[Loppu KK]])&amp;"Q"&amp;ROUNDDOWN((MONTH(Taulukko1[[#This Row],[Loppu KK]])-1)/3+1,0)</f>
        <v>2013Q3</v>
      </c>
      <c r="U2431" s="66">
        <f>IF(COUNT(Taulukko1[[#This Row],[Neuvottelujen alaiset ]])=1,Taulukko1[[#This Row],[Neuvottelujen alaiset ]],Taulukko1[[#This Row],[Vähennystarve]])</f>
        <v>4</v>
      </c>
      <c r="V2431" s="44">
        <f t="shared" si="377"/>
        <v>1</v>
      </c>
      <c r="W2431" s="44">
        <f t="shared" si="378"/>
        <v>1</v>
      </c>
      <c r="X2431" s="44">
        <f t="shared" si="379"/>
        <v>1</v>
      </c>
      <c r="Y2431" s="90" t="b">
        <f>AND(MONTH(Taulukko1[[#This Row],[Alku PVM]] )=6,DAY(Taulukko1[[#This Row],[Alku PVM]] )&gt;19)</f>
        <v>1</v>
      </c>
      <c r="Z2431" s="90" t="b">
        <f>AND(MONTH(Taulukko1[[#This Row],[Loppu PVM]] )=6,DAY(Taulukko1[[#This Row],[Loppu PVM]] )&gt;19)</f>
        <v>0</v>
      </c>
      <c r="AA2431" s="90" t="b">
        <f>OR(MONTH(Taulukko1[[#This Row],[Alku PVM]] )&lt;=5,AND(MONTH(Taulukko1[[#This Row],[Alku PVM]] )=6,DAY(Taulukko1[[#This Row],[Alku PVM]] )&lt;20))</f>
        <v>0</v>
      </c>
      <c r="AB2431" s="90" t="b">
        <f>OR(MONTH(Taulukko1[[#This Row],[Loppu PVM]])&lt;=5,AND(MONTH(Taulukko1[[#This Row],[Loppu PVM]] )=6,DAY(Taulukko1[[#This Row],[Loppu PVM]])&lt;20))</f>
        <v>0</v>
      </c>
      <c r="AC2431" s="90" t="b">
        <f>OR(MONTH(Taulukko1[[#This Row],[Alku PVM]] )&lt;=3,AND(MONTH(Taulukko1[[#This Row],[Alku PVM]] )=3))</f>
        <v>0</v>
      </c>
      <c r="AD2431" s="90" t="b">
        <f>OR(MONTH(Taulukko1[[#This Row],[Loppu PVM]] )&lt;=3,AND(MONTH(Taulukko1[[#This Row],[Loppu PVM]] )=3))</f>
        <v>0</v>
      </c>
      <c r="AE2431" s="90" t="b">
        <f>OR(MONTH(Taulukko1[[#This Row],[Alku PVM]] )&lt;=9,AND(MONTH(Taulukko1[[#This Row],[Alku PVM]] )=9))</f>
        <v>1</v>
      </c>
      <c r="AF2431" s="90" t="b">
        <f>OR(MONTH(Taulukko1[[#This Row],[Loppu PVM]])&lt;=9,AND(MONTH(Taulukko1[[#This Row],[Loppu PVM]] )=9))</f>
        <v>1</v>
      </c>
      <c r="AG2431" s="90" t="b">
        <f>OR(MONTH(Taulukko1[[#This Row],[Alku PVM]] )&lt;=6,AND(MONTH(Taulukko1[[#This Row],[Alku PVM]] )=6))</f>
        <v>1</v>
      </c>
      <c r="AH2431" s="90" t="b">
        <f>OR(MONTH(Taulukko1[[#This Row],[Loppu PVM]])&lt;=6,AND(MONTH(Taulukko1[[#This Row],[Loppu PVM]] )=6))</f>
        <v>0</v>
      </c>
    </row>
    <row r="2432" spans="1:34" ht="12.75" customHeight="1">
      <c r="A2432" s="21" t="s">
        <v>1265</v>
      </c>
      <c r="B2432" s="23">
        <v>41449</v>
      </c>
      <c r="C2432" s="21" t="s">
        <v>1264</v>
      </c>
      <c r="D2432" s="24" t="s">
        <v>25</v>
      </c>
      <c r="E2432" s="62">
        <v>25</v>
      </c>
      <c r="F2432" s="23"/>
      <c r="G2432" s="24"/>
      <c r="H2432" s="22">
        <v>35</v>
      </c>
      <c r="I2432" s="126">
        <f>INDEX('TOL2008'!B:B,MATCH(A2432,'TOL2008'!A:A,0))</f>
        <v>62010</v>
      </c>
      <c r="J2432" s="126" t="str">
        <f>INDEX(Pääluokka!$H$2:$H$100,MATCH(VALUE(LEFT(Taulukko1[[#This Row],[TOL2008]],2)),Pääluokka!$G$2:$G$100,0))</f>
        <v>Informaatio ja viestintä</v>
      </c>
      <c r="K2432" s="126" t="str">
        <f>INDEX(Pääluokka!$I$2:$I$100,MATCH(VALUE(LEFT(Taulukko1[[#This Row],[TOL2008]],2)),Pääluokka!$G$2:$G$100,0))</f>
        <v>Palvelualat (G-N, R, S)</v>
      </c>
      <c r="L2432" s="41" t="str">
        <f t="shared" si="370"/>
        <v>NA</v>
      </c>
      <c r="M2432" s="43">
        <f t="shared" si="371"/>
        <v>41449</v>
      </c>
      <c r="N2432" s="43">
        <f t="shared" si="372"/>
        <v>41500</v>
      </c>
      <c r="O2432" s="43">
        <f t="shared" si="373"/>
        <v>41426</v>
      </c>
      <c r="P2432" s="43">
        <f t="shared" si="374"/>
        <v>41487</v>
      </c>
      <c r="Q2432" s="41">
        <f t="shared" si="375"/>
        <v>2013</v>
      </c>
      <c r="R2432" s="41">
        <f t="shared" si="376"/>
        <v>2013</v>
      </c>
      <c r="S2432" s="43" t="str">
        <f>YEAR(Taulukko1[[#This Row],[Alku KK]])&amp;"Q"&amp;ROUNDDOWN((MONTH(Taulukko1[[#This Row],[Alku KK]])-1)/3+1,0)</f>
        <v>2013Q2</v>
      </c>
      <c r="T2432" s="43" t="str">
        <f>YEAR(Taulukko1[[#This Row],[Loppu KK]])&amp;"Q"&amp;ROUNDDOWN((MONTH(Taulukko1[[#This Row],[Loppu KK]])-1)/3+1,0)</f>
        <v>2013Q3</v>
      </c>
      <c r="U2432" s="66">
        <f>IF(COUNT(Taulukko1[[#This Row],[Neuvottelujen alaiset ]])=1,Taulukko1[[#This Row],[Neuvottelujen alaiset ]],Taulukko1[[#This Row],[Vähennystarve]])</f>
        <v>35</v>
      </c>
      <c r="V2432" s="44">
        <f t="shared" si="377"/>
        <v>0.7142857142857143</v>
      </c>
      <c r="W2432" s="44" t="str">
        <f t="shared" si="378"/>
        <v>NA</v>
      </c>
      <c r="X2432" s="44" t="str">
        <f t="shared" si="379"/>
        <v>NA</v>
      </c>
      <c r="Y2432" s="90" t="b">
        <f>AND(MONTH(Taulukko1[[#This Row],[Alku PVM]] )=6,DAY(Taulukko1[[#This Row],[Alku PVM]] )&gt;19)</f>
        <v>1</v>
      </c>
      <c r="Z2432" s="90" t="b">
        <f>AND(MONTH(Taulukko1[[#This Row],[Loppu PVM]] )=6,DAY(Taulukko1[[#This Row],[Loppu PVM]] )&gt;19)</f>
        <v>0</v>
      </c>
      <c r="AA2432" s="90" t="b">
        <f>OR(MONTH(Taulukko1[[#This Row],[Alku PVM]] )&lt;=5,AND(MONTH(Taulukko1[[#This Row],[Alku PVM]] )=6,DAY(Taulukko1[[#This Row],[Alku PVM]] )&lt;20))</f>
        <v>0</v>
      </c>
      <c r="AB2432" s="90" t="b">
        <f>OR(MONTH(Taulukko1[[#This Row],[Loppu PVM]])&lt;=5,AND(MONTH(Taulukko1[[#This Row],[Loppu PVM]] )=6,DAY(Taulukko1[[#This Row],[Loppu PVM]])&lt;20))</f>
        <v>0</v>
      </c>
      <c r="AC2432" s="90" t="b">
        <f>OR(MONTH(Taulukko1[[#This Row],[Alku PVM]] )&lt;=3,AND(MONTH(Taulukko1[[#This Row],[Alku PVM]] )=3))</f>
        <v>0</v>
      </c>
      <c r="AD2432" s="90" t="b">
        <f>OR(MONTH(Taulukko1[[#This Row],[Loppu PVM]] )&lt;=3,AND(MONTH(Taulukko1[[#This Row],[Loppu PVM]] )=3))</f>
        <v>0</v>
      </c>
      <c r="AE2432" s="90" t="b">
        <f>OR(MONTH(Taulukko1[[#This Row],[Alku PVM]] )&lt;=9,AND(MONTH(Taulukko1[[#This Row],[Alku PVM]] )=9))</f>
        <v>1</v>
      </c>
      <c r="AF2432" s="90" t="b">
        <f>OR(MONTH(Taulukko1[[#This Row],[Loppu PVM]])&lt;=9,AND(MONTH(Taulukko1[[#This Row],[Loppu PVM]] )=9))</f>
        <v>1</v>
      </c>
      <c r="AG2432" s="90" t="b">
        <f>OR(MONTH(Taulukko1[[#This Row],[Alku PVM]] )&lt;=6,AND(MONTH(Taulukko1[[#This Row],[Alku PVM]] )=6))</f>
        <v>1</v>
      </c>
      <c r="AH2432" s="90" t="b">
        <f>OR(MONTH(Taulukko1[[#This Row],[Loppu PVM]])&lt;=6,AND(MONTH(Taulukko1[[#This Row],[Loppu PVM]] )=6))</f>
        <v>0</v>
      </c>
    </row>
    <row r="2433" spans="1:34" ht="12.75" customHeight="1">
      <c r="A2433" s="21" t="s">
        <v>783</v>
      </c>
      <c r="B2433" s="23">
        <v>41450</v>
      </c>
      <c r="C2433" s="21" t="s">
        <v>784</v>
      </c>
      <c r="D2433" s="24">
        <v>160</v>
      </c>
      <c r="E2433" s="62">
        <v>180</v>
      </c>
      <c r="F2433" s="23">
        <v>41495</v>
      </c>
      <c r="G2433" s="24">
        <v>160</v>
      </c>
      <c r="H2433" s="22">
        <v>350</v>
      </c>
      <c r="I2433" s="126">
        <f>INDEX('TOL2008'!B:B,MATCH(A2433,'TOL2008'!A:A,0))</f>
        <v>30110</v>
      </c>
      <c r="J2433" s="126" t="str">
        <f>INDEX(Pääluokka!$H$2:$H$100,MATCH(VALUE(LEFT(Taulukko1[[#This Row],[TOL2008]],2)),Pääluokka!$G$2:$G$100,0))</f>
        <v>Teollisuus</v>
      </c>
      <c r="K2433" s="126" t="str">
        <f>INDEX(Pääluokka!$I$2:$I$100,MATCH(VALUE(LEFT(Taulukko1[[#This Row],[TOL2008]],2)),Pääluokka!$G$2:$G$100,0))</f>
        <v>Teollisuus (C-E)</v>
      </c>
      <c r="L2433" s="41">
        <f t="shared" si="370"/>
        <v>45</v>
      </c>
      <c r="M2433" s="43">
        <f t="shared" si="371"/>
        <v>41450</v>
      </c>
      <c r="N2433" s="43">
        <f t="shared" si="372"/>
        <v>41495</v>
      </c>
      <c r="O2433" s="43">
        <f t="shared" si="373"/>
        <v>41426</v>
      </c>
      <c r="P2433" s="43">
        <f t="shared" si="374"/>
        <v>41487</v>
      </c>
      <c r="Q2433" s="41">
        <f t="shared" si="375"/>
        <v>2013</v>
      </c>
      <c r="R2433" s="41">
        <f t="shared" si="376"/>
        <v>2013</v>
      </c>
      <c r="S2433" s="43" t="str">
        <f>YEAR(Taulukko1[[#This Row],[Alku KK]])&amp;"Q"&amp;ROUNDDOWN((MONTH(Taulukko1[[#This Row],[Alku KK]])-1)/3+1,0)</f>
        <v>2013Q2</v>
      </c>
      <c r="T2433" s="43" t="str">
        <f>YEAR(Taulukko1[[#This Row],[Loppu KK]])&amp;"Q"&amp;ROUNDDOWN((MONTH(Taulukko1[[#This Row],[Loppu KK]])-1)/3+1,0)</f>
        <v>2013Q3</v>
      </c>
      <c r="U2433" s="66">
        <f>IF(COUNT(Taulukko1[[#This Row],[Neuvottelujen alaiset ]])=1,Taulukko1[[#This Row],[Neuvottelujen alaiset ]],Taulukko1[[#This Row],[Vähennystarve]])</f>
        <v>350</v>
      </c>
      <c r="V2433" s="44">
        <f t="shared" si="377"/>
        <v>0.51428571428571423</v>
      </c>
      <c r="W2433" s="44">
        <f t="shared" si="378"/>
        <v>0.45714285714285713</v>
      </c>
      <c r="X2433" s="44">
        <f t="shared" si="379"/>
        <v>0.88888888888888884</v>
      </c>
      <c r="Y2433" s="90" t="b">
        <f>AND(MONTH(Taulukko1[[#This Row],[Alku PVM]] )=6,DAY(Taulukko1[[#This Row],[Alku PVM]] )&gt;19)</f>
        <v>1</v>
      </c>
      <c r="Z2433" s="90" t="b">
        <f>AND(MONTH(Taulukko1[[#This Row],[Loppu PVM]] )=6,DAY(Taulukko1[[#This Row],[Loppu PVM]] )&gt;19)</f>
        <v>0</v>
      </c>
      <c r="AA2433" s="90" t="b">
        <f>OR(MONTH(Taulukko1[[#This Row],[Alku PVM]] )&lt;=5,AND(MONTH(Taulukko1[[#This Row],[Alku PVM]] )=6,DAY(Taulukko1[[#This Row],[Alku PVM]] )&lt;20))</f>
        <v>0</v>
      </c>
      <c r="AB2433" s="90" t="b">
        <f>OR(MONTH(Taulukko1[[#This Row],[Loppu PVM]])&lt;=5,AND(MONTH(Taulukko1[[#This Row],[Loppu PVM]] )=6,DAY(Taulukko1[[#This Row],[Loppu PVM]])&lt;20))</f>
        <v>0</v>
      </c>
      <c r="AC2433" s="90" t="b">
        <f>OR(MONTH(Taulukko1[[#This Row],[Alku PVM]] )&lt;=3,AND(MONTH(Taulukko1[[#This Row],[Alku PVM]] )=3))</f>
        <v>0</v>
      </c>
      <c r="AD2433" s="90" t="b">
        <f>OR(MONTH(Taulukko1[[#This Row],[Loppu PVM]] )&lt;=3,AND(MONTH(Taulukko1[[#This Row],[Loppu PVM]] )=3))</f>
        <v>0</v>
      </c>
      <c r="AE2433" s="90" t="b">
        <f>OR(MONTH(Taulukko1[[#This Row],[Alku PVM]] )&lt;=9,AND(MONTH(Taulukko1[[#This Row],[Alku PVM]] )=9))</f>
        <v>1</v>
      </c>
      <c r="AF2433" s="90" t="b">
        <f>OR(MONTH(Taulukko1[[#This Row],[Loppu PVM]])&lt;=9,AND(MONTH(Taulukko1[[#This Row],[Loppu PVM]] )=9))</f>
        <v>1</v>
      </c>
      <c r="AG2433" s="90" t="b">
        <f>OR(MONTH(Taulukko1[[#This Row],[Alku PVM]] )&lt;=6,AND(MONTH(Taulukko1[[#This Row],[Alku PVM]] )=6))</f>
        <v>1</v>
      </c>
      <c r="AH2433" s="90" t="b">
        <f>OR(MONTH(Taulukko1[[#This Row],[Loppu PVM]])&lt;=6,AND(MONTH(Taulukko1[[#This Row],[Loppu PVM]] )=6))</f>
        <v>0</v>
      </c>
    </row>
    <row r="2434" spans="1:34" ht="12.75" customHeight="1">
      <c r="A2434" s="21" t="s">
        <v>870</v>
      </c>
      <c r="B2434" s="23">
        <v>41453</v>
      </c>
      <c r="C2434" s="21" t="s">
        <v>572</v>
      </c>
      <c r="D2434" s="24"/>
      <c r="E2434" s="62">
        <v>80</v>
      </c>
      <c r="F2434" s="23">
        <v>41523</v>
      </c>
      <c r="G2434" s="24">
        <v>59</v>
      </c>
      <c r="H2434" s="22">
        <v>80</v>
      </c>
      <c r="I2434" s="126">
        <f>INDEX('TOL2008'!B:B,MATCH(A2434,'TOL2008'!A:A,0))</f>
        <v>26110</v>
      </c>
      <c r="J2434" s="126" t="str">
        <f>INDEX(Pääluokka!$H$2:$H$100,MATCH(VALUE(LEFT(Taulukko1[[#This Row],[TOL2008]],2)),Pääluokka!$G$2:$G$100,0))</f>
        <v>Teollisuus</v>
      </c>
      <c r="K2434" s="126" t="str">
        <f>INDEX(Pääluokka!$I$2:$I$100,MATCH(VALUE(LEFT(Taulukko1[[#This Row],[TOL2008]],2)),Pääluokka!$G$2:$G$100,0))</f>
        <v>Teollisuus (C-E)</v>
      </c>
      <c r="L2434" s="41">
        <f t="shared" si="370"/>
        <v>70</v>
      </c>
      <c r="M2434" s="43">
        <f t="shared" si="371"/>
        <v>41453</v>
      </c>
      <c r="N2434" s="43">
        <f t="shared" si="372"/>
        <v>41523</v>
      </c>
      <c r="O2434" s="43">
        <f t="shared" si="373"/>
        <v>41426</v>
      </c>
      <c r="P2434" s="43">
        <f t="shared" si="374"/>
        <v>41518</v>
      </c>
      <c r="Q2434" s="41">
        <f t="shared" si="375"/>
        <v>2013</v>
      </c>
      <c r="R2434" s="41">
        <f t="shared" si="376"/>
        <v>2013</v>
      </c>
      <c r="S2434" s="43" t="str">
        <f>YEAR(Taulukko1[[#This Row],[Alku KK]])&amp;"Q"&amp;ROUNDDOWN((MONTH(Taulukko1[[#This Row],[Alku KK]])-1)/3+1,0)</f>
        <v>2013Q2</v>
      </c>
      <c r="T2434" s="43" t="str">
        <f>YEAR(Taulukko1[[#This Row],[Loppu KK]])&amp;"Q"&amp;ROUNDDOWN((MONTH(Taulukko1[[#This Row],[Loppu KK]])-1)/3+1,0)</f>
        <v>2013Q3</v>
      </c>
      <c r="U2434" s="66">
        <f>IF(COUNT(Taulukko1[[#This Row],[Neuvottelujen alaiset ]])=1,Taulukko1[[#This Row],[Neuvottelujen alaiset ]],Taulukko1[[#This Row],[Vähennystarve]])</f>
        <v>80</v>
      </c>
      <c r="V2434" s="44">
        <f t="shared" si="377"/>
        <v>1</v>
      </c>
      <c r="W2434" s="44">
        <f t="shared" si="378"/>
        <v>0.73750000000000004</v>
      </c>
      <c r="X2434" s="44">
        <f t="shared" si="379"/>
        <v>0.73750000000000004</v>
      </c>
      <c r="Y2434" s="90" t="b">
        <f>AND(MONTH(Taulukko1[[#This Row],[Alku PVM]] )=6,DAY(Taulukko1[[#This Row],[Alku PVM]] )&gt;19)</f>
        <v>1</v>
      </c>
      <c r="Z2434" s="90" t="b">
        <f>AND(MONTH(Taulukko1[[#This Row],[Loppu PVM]] )=6,DAY(Taulukko1[[#This Row],[Loppu PVM]] )&gt;19)</f>
        <v>0</v>
      </c>
      <c r="AA2434" s="90" t="b">
        <f>OR(MONTH(Taulukko1[[#This Row],[Alku PVM]] )&lt;=5,AND(MONTH(Taulukko1[[#This Row],[Alku PVM]] )=6,DAY(Taulukko1[[#This Row],[Alku PVM]] )&lt;20))</f>
        <v>0</v>
      </c>
      <c r="AB2434" s="90" t="b">
        <f>OR(MONTH(Taulukko1[[#This Row],[Loppu PVM]])&lt;=5,AND(MONTH(Taulukko1[[#This Row],[Loppu PVM]] )=6,DAY(Taulukko1[[#This Row],[Loppu PVM]])&lt;20))</f>
        <v>0</v>
      </c>
      <c r="AC2434" s="90" t="b">
        <f>OR(MONTH(Taulukko1[[#This Row],[Alku PVM]] )&lt;=3,AND(MONTH(Taulukko1[[#This Row],[Alku PVM]] )=3))</f>
        <v>0</v>
      </c>
      <c r="AD2434" s="90" t="b">
        <f>OR(MONTH(Taulukko1[[#This Row],[Loppu PVM]] )&lt;=3,AND(MONTH(Taulukko1[[#This Row],[Loppu PVM]] )=3))</f>
        <v>0</v>
      </c>
      <c r="AE2434" s="90" t="b">
        <f>OR(MONTH(Taulukko1[[#This Row],[Alku PVM]] )&lt;=9,AND(MONTH(Taulukko1[[#This Row],[Alku PVM]] )=9))</f>
        <v>1</v>
      </c>
      <c r="AF2434" s="90" t="b">
        <f>OR(MONTH(Taulukko1[[#This Row],[Loppu PVM]])&lt;=9,AND(MONTH(Taulukko1[[#This Row],[Loppu PVM]] )=9))</f>
        <v>1</v>
      </c>
      <c r="AG2434" s="90" t="b">
        <f>OR(MONTH(Taulukko1[[#This Row],[Alku PVM]] )&lt;=6,AND(MONTH(Taulukko1[[#This Row],[Alku PVM]] )=6))</f>
        <v>1</v>
      </c>
      <c r="AH2434" s="90" t="b">
        <f>OR(MONTH(Taulukko1[[#This Row],[Loppu PVM]])&lt;=6,AND(MONTH(Taulukko1[[#This Row],[Loppu PVM]] )=6))</f>
        <v>0</v>
      </c>
    </row>
    <row r="2435" spans="1:34" ht="12.75" customHeight="1">
      <c r="A2435" s="21" t="s">
        <v>490</v>
      </c>
      <c r="B2435" s="23">
        <v>41456</v>
      </c>
      <c r="C2435" s="21" t="s">
        <v>1181</v>
      </c>
      <c r="D2435" s="24"/>
      <c r="F2435" s="23">
        <v>41482</v>
      </c>
      <c r="G2435" s="24">
        <v>41</v>
      </c>
      <c r="H2435" s="22">
        <v>41</v>
      </c>
      <c r="I2435" s="126">
        <f>INDEX('TOL2008'!B:B,MATCH(A2435,'TOL2008'!A:A,0))</f>
        <v>49310</v>
      </c>
      <c r="J2435" s="126" t="str">
        <f>INDEX(Pääluokka!$H$2:$H$100,MATCH(VALUE(LEFT(Taulukko1[[#This Row],[TOL2008]],2)),Pääluokka!$G$2:$G$100,0))</f>
        <v>Kuljetus ja varastointi</v>
      </c>
      <c r="K2435" s="126" t="str">
        <f>INDEX(Pääluokka!$I$2:$I$100,MATCH(VALUE(LEFT(Taulukko1[[#This Row],[TOL2008]],2)),Pääluokka!$G$2:$G$100,0))</f>
        <v>Palvelualat (G-N, R, S)</v>
      </c>
      <c r="L2435" s="41">
        <f t="shared" ref="L2435:L2498" si="380">IFERROR(IF(AND(ISNUMBER(B2435),ISNUMBER(F2435),F2435&gt;B2435),F2435-B2435,"NA"),"NA")</f>
        <v>26</v>
      </c>
      <c r="M2435" s="43">
        <f t="shared" ref="M2435:M2498" si="381">IF(ISNUMBER(B2435),B2435,IF(ISNUMBER(F2435),F2435-$L$1,"NA"))</f>
        <v>41456</v>
      </c>
      <c r="N2435" s="43">
        <f t="shared" ref="N2435:N2498" si="382">IF(ISNUMBER(F2435),F2435,IF(ISNUMBER(B2435),B2435+$L$1,"NA"))</f>
        <v>41482</v>
      </c>
      <c r="O2435" s="43">
        <f t="shared" ref="O2435:O2498" si="383">IFERROR(DATE(YEAR(M2435),MONTH(M2435),1),"NA")</f>
        <v>41456</v>
      </c>
      <c r="P2435" s="43">
        <f t="shared" ref="P2435:P2498" si="384">IFERROR(DATE(YEAR(N2435),MONTH(N2435),1),"NA")</f>
        <v>41456</v>
      </c>
      <c r="Q2435" s="41">
        <f t="shared" ref="Q2435:Q2498" si="385">IFERROR(YEAR(O2435),"NA")</f>
        <v>2013</v>
      </c>
      <c r="R2435" s="41">
        <f t="shared" ref="R2435:R2498" si="386">IFERROR(YEAR(P2435),"NA")</f>
        <v>2013</v>
      </c>
      <c r="S2435" s="43" t="str">
        <f>YEAR(Taulukko1[[#This Row],[Alku KK]])&amp;"Q"&amp;ROUNDDOWN((MONTH(Taulukko1[[#This Row],[Alku KK]])-1)/3+1,0)</f>
        <v>2013Q3</v>
      </c>
      <c r="T2435" s="43" t="str">
        <f>YEAR(Taulukko1[[#This Row],[Loppu KK]])&amp;"Q"&amp;ROUNDDOWN((MONTH(Taulukko1[[#This Row],[Loppu KK]])-1)/3+1,0)</f>
        <v>2013Q3</v>
      </c>
      <c r="U2435" s="66">
        <f>IF(COUNT(Taulukko1[[#This Row],[Neuvottelujen alaiset ]])=1,Taulukko1[[#This Row],[Neuvottelujen alaiset ]],Taulukko1[[#This Row],[Vähennystarve]])</f>
        <v>41</v>
      </c>
      <c r="V2435" s="44" t="str">
        <f t="shared" ref="V2435:V2498" si="387">IF(AND(ISNUMBER(E2435),ISNUMBER(H2435)),E2435/H2435,"NA")</f>
        <v>NA</v>
      </c>
      <c r="W2435" s="44">
        <f t="shared" ref="W2435:W2498" si="388">IF(AND(ISNUMBER(G2435),ISNUMBER(H2435)),G2435/H2435,"NA")</f>
        <v>1</v>
      </c>
      <c r="X2435" s="44" t="str">
        <f t="shared" ref="X2435:X2498" si="389">IF(AND(ISNUMBER(G2435),ISNUMBER(E2435)),G2435/E2435,"NA")</f>
        <v>NA</v>
      </c>
      <c r="Y2435" s="90" t="b">
        <f>AND(MONTH(Taulukko1[[#This Row],[Alku PVM]] )=6,DAY(Taulukko1[[#This Row],[Alku PVM]] )&gt;19)</f>
        <v>0</v>
      </c>
      <c r="Z2435" s="90" t="b">
        <f>AND(MONTH(Taulukko1[[#This Row],[Loppu PVM]] )=6,DAY(Taulukko1[[#This Row],[Loppu PVM]] )&gt;19)</f>
        <v>0</v>
      </c>
      <c r="AA2435" s="90" t="b">
        <f>OR(MONTH(Taulukko1[[#This Row],[Alku PVM]] )&lt;=5,AND(MONTH(Taulukko1[[#This Row],[Alku PVM]] )=6,DAY(Taulukko1[[#This Row],[Alku PVM]] )&lt;20))</f>
        <v>0</v>
      </c>
      <c r="AB2435" s="90" t="b">
        <f>OR(MONTH(Taulukko1[[#This Row],[Loppu PVM]])&lt;=5,AND(MONTH(Taulukko1[[#This Row],[Loppu PVM]] )=6,DAY(Taulukko1[[#This Row],[Loppu PVM]])&lt;20))</f>
        <v>0</v>
      </c>
      <c r="AC2435" s="90" t="b">
        <f>OR(MONTH(Taulukko1[[#This Row],[Alku PVM]] )&lt;=3,AND(MONTH(Taulukko1[[#This Row],[Alku PVM]] )=3))</f>
        <v>0</v>
      </c>
      <c r="AD2435" s="90" t="b">
        <f>OR(MONTH(Taulukko1[[#This Row],[Loppu PVM]] )&lt;=3,AND(MONTH(Taulukko1[[#This Row],[Loppu PVM]] )=3))</f>
        <v>0</v>
      </c>
      <c r="AE2435" s="90" t="b">
        <f>OR(MONTH(Taulukko1[[#This Row],[Alku PVM]] )&lt;=9,AND(MONTH(Taulukko1[[#This Row],[Alku PVM]] )=9))</f>
        <v>1</v>
      </c>
      <c r="AF2435" s="90" t="b">
        <f>OR(MONTH(Taulukko1[[#This Row],[Loppu PVM]])&lt;=9,AND(MONTH(Taulukko1[[#This Row],[Loppu PVM]] )=9))</f>
        <v>1</v>
      </c>
      <c r="AG2435" s="90" t="b">
        <f>OR(MONTH(Taulukko1[[#This Row],[Alku PVM]] )&lt;=6,AND(MONTH(Taulukko1[[#This Row],[Alku PVM]] )=6))</f>
        <v>0</v>
      </c>
      <c r="AH2435" s="90" t="b">
        <f>OR(MONTH(Taulukko1[[#This Row],[Loppu PVM]])&lt;=6,AND(MONTH(Taulukko1[[#This Row],[Loppu PVM]] )=6))</f>
        <v>0</v>
      </c>
    </row>
    <row r="2436" spans="1:34" ht="12.75" customHeight="1">
      <c r="A2436" s="21" t="s">
        <v>1104</v>
      </c>
      <c r="B2436" s="23">
        <v>41456</v>
      </c>
      <c r="C2436" s="21" t="s">
        <v>1103</v>
      </c>
      <c r="D2436" s="24">
        <v>20</v>
      </c>
      <c r="F2436" s="23">
        <v>41480</v>
      </c>
      <c r="G2436" s="24">
        <v>0</v>
      </c>
      <c r="H2436" s="22">
        <v>20</v>
      </c>
      <c r="I2436" s="126">
        <f>INDEX('TOL2008'!B:B,MATCH(A2436,'TOL2008'!A:A,0))</f>
        <v>32300</v>
      </c>
      <c r="J2436" s="126" t="str">
        <f>INDEX(Pääluokka!$H$2:$H$100,MATCH(VALUE(LEFT(Taulukko1[[#This Row],[TOL2008]],2)),Pääluokka!$G$2:$G$100,0))</f>
        <v>Teollisuus</v>
      </c>
      <c r="K2436" s="126" t="str">
        <f>INDEX(Pääluokka!$I$2:$I$100,MATCH(VALUE(LEFT(Taulukko1[[#This Row],[TOL2008]],2)),Pääluokka!$G$2:$G$100,0))</f>
        <v>Teollisuus (C-E)</v>
      </c>
      <c r="L2436" s="41">
        <f t="shared" si="380"/>
        <v>24</v>
      </c>
      <c r="M2436" s="43">
        <f t="shared" si="381"/>
        <v>41456</v>
      </c>
      <c r="N2436" s="43">
        <f t="shared" si="382"/>
        <v>41480</v>
      </c>
      <c r="O2436" s="43">
        <f t="shared" si="383"/>
        <v>41456</v>
      </c>
      <c r="P2436" s="43">
        <f t="shared" si="384"/>
        <v>41456</v>
      </c>
      <c r="Q2436" s="41">
        <f t="shared" si="385"/>
        <v>2013</v>
      </c>
      <c r="R2436" s="41">
        <f t="shared" si="386"/>
        <v>2013</v>
      </c>
      <c r="S2436" s="43" t="str">
        <f>YEAR(Taulukko1[[#This Row],[Alku KK]])&amp;"Q"&amp;ROUNDDOWN((MONTH(Taulukko1[[#This Row],[Alku KK]])-1)/3+1,0)</f>
        <v>2013Q3</v>
      </c>
      <c r="T2436" s="43" t="str">
        <f>YEAR(Taulukko1[[#This Row],[Loppu KK]])&amp;"Q"&amp;ROUNDDOWN((MONTH(Taulukko1[[#This Row],[Loppu KK]])-1)/3+1,0)</f>
        <v>2013Q3</v>
      </c>
      <c r="U2436" s="66">
        <f>IF(COUNT(Taulukko1[[#This Row],[Neuvottelujen alaiset ]])=1,Taulukko1[[#This Row],[Neuvottelujen alaiset ]],Taulukko1[[#This Row],[Vähennystarve]])</f>
        <v>20</v>
      </c>
      <c r="V2436" s="44" t="str">
        <f t="shared" si="387"/>
        <v>NA</v>
      </c>
      <c r="W2436" s="44">
        <f t="shared" si="388"/>
        <v>0</v>
      </c>
      <c r="X2436" s="44" t="str">
        <f t="shared" si="389"/>
        <v>NA</v>
      </c>
      <c r="Y2436" s="90" t="b">
        <f>AND(MONTH(Taulukko1[[#This Row],[Alku PVM]] )=6,DAY(Taulukko1[[#This Row],[Alku PVM]] )&gt;19)</f>
        <v>0</v>
      </c>
      <c r="Z2436" s="90" t="b">
        <f>AND(MONTH(Taulukko1[[#This Row],[Loppu PVM]] )=6,DAY(Taulukko1[[#This Row],[Loppu PVM]] )&gt;19)</f>
        <v>0</v>
      </c>
      <c r="AA2436" s="90" t="b">
        <f>OR(MONTH(Taulukko1[[#This Row],[Alku PVM]] )&lt;=5,AND(MONTH(Taulukko1[[#This Row],[Alku PVM]] )=6,DAY(Taulukko1[[#This Row],[Alku PVM]] )&lt;20))</f>
        <v>0</v>
      </c>
      <c r="AB2436" s="90" t="b">
        <f>OR(MONTH(Taulukko1[[#This Row],[Loppu PVM]])&lt;=5,AND(MONTH(Taulukko1[[#This Row],[Loppu PVM]] )=6,DAY(Taulukko1[[#This Row],[Loppu PVM]])&lt;20))</f>
        <v>0</v>
      </c>
      <c r="AC2436" s="90" t="b">
        <f>OR(MONTH(Taulukko1[[#This Row],[Alku PVM]] )&lt;=3,AND(MONTH(Taulukko1[[#This Row],[Alku PVM]] )=3))</f>
        <v>0</v>
      </c>
      <c r="AD2436" s="90" t="b">
        <f>OR(MONTH(Taulukko1[[#This Row],[Loppu PVM]] )&lt;=3,AND(MONTH(Taulukko1[[#This Row],[Loppu PVM]] )=3))</f>
        <v>0</v>
      </c>
      <c r="AE2436" s="90" t="b">
        <f>OR(MONTH(Taulukko1[[#This Row],[Alku PVM]] )&lt;=9,AND(MONTH(Taulukko1[[#This Row],[Alku PVM]] )=9))</f>
        <v>1</v>
      </c>
      <c r="AF2436" s="90" t="b">
        <f>OR(MONTH(Taulukko1[[#This Row],[Loppu PVM]])&lt;=9,AND(MONTH(Taulukko1[[#This Row],[Loppu PVM]] )=9))</f>
        <v>1</v>
      </c>
      <c r="AG2436" s="90" t="b">
        <f>OR(MONTH(Taulukko1[[#This Row],[Alku PVM]] )&lt;=6,AND(MONTH(Taulukko1[[#This Row],[Alku PVM]] )=6))</f>
        <v>0</v>
      </c>
      <c r="AH2436" s="90" t="b">
        <f>OR(MONTH(Taulukko1[[#This Row],[Loppu PVM]])&lt;=6,AND(MONTH(Taulukko1[[#This Row],[Loppu PVM]] )=6))</f>
        <v>0</v>
      </c>
    </row>
    <row r="2437" spans="1:34" ht="12.75" customHeight="1">
      <c r="A2437" s="21" t="s">
        <v>754</v>
      </c>
      <c r="B2437" s="23">
        <v>41456</v>
      </c>
      <c r="C2437" s="21" t="s">
        <v>753</v>
      </c>
      <c r="D2437" s="24" t="s">
        <v>25</v>
      </c>
      <c r="E2437" s="62">
        <v>9</v>
      </c>
      <c r="F2437" s="23"/>
      <c r="G2437" s="24"/>
      <c r="H2437" s="22">
        <v>9</v>
      </c>
      <c r="I2437" s="126">
        <f>INDEX('TOL2008'!B:B,MATCH(A2437,'TOL2008'!A:A,0))</f>
        <v>22290</v>
      </c>
      <c r="J2437" s="126" t="str">
        <f>INDEX(Pääluokka!$H$2:$H$100,MATCH(VALUE(LEFT(Taulukko1[[#This Row],[TOL2008]],2)),Pääluokka!$G$2:$G$100,0))</f>
        <v>Teollisuus</v>
      </c>
      <c r="K2437" s="126" t="str">
        <f>INDEX(Pääluokka!$I$2:$I$100,MATCH(VALUE(LEFT(Taulukko1[[#This Row],[TOL2008]],2)),Pääluokka!$G$2:$G$100,0))</f>
        <v>Teollisuus (C-E)</v>
      </c>
      <c r="L2437" s="41" t="str">
        <f t="shared" si="380"/>
        <v>NA</v>
      </c>
      <c r="M2437" s="43">
        <f t="shared" si="381"/>
        <v>41456</v>
      </c>
      <c r="N2437" s="43">
        <f t="shared" si="382"/>
        <v>41507</v>
      </c>
      <c r="O2437" s="43">
        <f t="shared" si="383"/>
        <v>41456</v>
      </c>
      <c r="P2437" s="43">
        <f t="shared" si="384"/>
        <v>41487</v>
      </c>
      <c r="Q2437" s="41">
        <f t="shared" si="385"/>
        <v>2013</v>
      </c>
      <c r="R2437" s="41">
        <f t="shared" si="386"/>
        <v>2013</v>
      </c>
      <c r="S2437" s="43" t="str">
        <f>YEAR(Taulukko1[[#This Row],[Alku KK]])&amp;"Q"&amp;ROUNDDOWN((MONTH(Taulukko1[[#This Row],[Alku KK]])-1)/3+1,0)</f>
        <v>2013Q3</v>
      </c>
      <c r="T2437" s="43" t="str">
        <f>YEAR(Taulukko1[[#This Row],[Loppu KK]])&amp;"Q"&amp;ROUNDDOWN((MONTH(Taulukko1[[#This Row],[Loppu KK]])-1)/3+1,0)</f>
        <v>2013Q3</v>
      </c>
      <c r="U2437" s="66">
        <f>IF(COUNT(Taulukko1[[#This Row],[Neuvottelujen alaiset ]])=1,Taulukko1[[#This Row],[Neuvottelujen alaiset ]],Taulukko1[[#This Row],[Vähennystarve]])</f>
        <v>9</v>
      </c>
      <c r="V2437" s="44">
        <f t="shared" si="387"/>
        <v>1</v>
      </c>
      <c r="W2437" s="44" t="str">
        <f t="shared" si="388"/>
        <v>NA</v>
      </c>
      <c r="X2437" s="44" t="str">
        <f t="shared" si="389"/>
        <v>NA</v>
      </c>
      <c r="Y2437" s="90" t="b">
        <f>AND(MONTH(Taulukko1[[#This Row],[Alku PVM]] )=6,DAY(Taulukko1[[#This Row],[Alku PVM]] )&gt;19)</f>
        <v>0</v>
      </c>
      <c r="Z2437" s="90" t="b">
        <f>AND(MONTH(Taulukko1[[#This Row],[Loppu PVM]] )=6,DAY(Taulukko1[[#This Row],[Loppu PVM]] )&gt;19)</f>
        <v>0</v>
      </c>
      <c r="AA2437" s="90" t="b">
        <f>OR(MONTH(Taulukko1[[#This Row],[Alku PVM]] )&lt;=5,AND(MONTH(Taulukko1[[#This Row],[Alku PVM]] )=6,DAY(Taulukko1[[#This Row],[Alku PVM]] )&lt;20))</f>
        <v>0</v>
      </c>
      <c r="AB2437" s="90" t="b">
        <f>OR(MONTH(Taulukko1[[#This Row],[Loppu PVM]])&lt;=5,AND(MONTH(Taulukko1[[#This Row],[Loppu PVM]] )=6,DAY(Taulukko1[[#This Row],[Loppu PVM]])&lt;20))</f>
        <v>0</v>
      </c>
      <c r="AC2437" s="90" t="b">
        <f>OR(MONTH(Taulukko1[[#This Row],[Alku PVM]] )&lt;=3,AND(MONTH(Taulukko1[[#This Row],[Alku PVM]] )=3))</f>
        <v>0</v>
      </c>
      <c r="AD2437" s="90" t="b">
        <f>OR(MONTH(Taulukko1[[#This Row],[Loppu PVM]] )&lt;=3,AND(MONTH(Taulukko1[[#This Row],[Loppu PVM]] )=3))</f>
        <v>0</v>
      </c>
      <c r="AE2437" s="90" t="b">
        <f>OR(MONTH(Taulukko1[[#This Row],[Alku PVM]] )&lt;=9,AND(MONTH(Taulukko1[[#This Row],[Alku PVM]] )=9))</f>
        <v>1</v>
      </c>
      <c r="AF2437" s="90" t="b">
        <f>OR(MONTH(Taulukko1[[#This Row],[Loppu PVM]])&lt;=9,AND(MONTH(Taulukko1[[#This Row],[Loppu PVM]] )=9))</f>
        <v>1</v>
      </c>
      <c r="AG2437" s="90" t="b">
        <f>OR(MONTH(Taulukko1[[#This Row],[Alku PVM]] )&lt;=6,AND(MONTH(Taulukko1[[#This Row],[Alku PVM]] )=6))</f>
        <v>0</v>
      </c>
      <c r="AH2437" s="90" t="b">
        <f>OR(MONTH(Taulukko1[[#This Row],[Loppu PVM]])&lt;=6,AND(MONTH(Taulukko1[[#This Row],[Loppu PVM]] )=6))</f>
        <v>0</v>
      </c>
    </row>
    <row r="2438" spans="1:34" ht="12.75" customHeight="1">
      <c r="A2438" s="21" t="s">
        <v>1186</v>
      </c>
      <c r="B2438" s="23">
        <v>41457</v>
      </c>
      <c r="C2438" s="21" t="s">
        <v>1187</v>
      </c>
      <c r="D2438" s="24"/>
      <c r="E2438" s="62">
        <v>140</v>
      </c>
      <c r="F2438" s="23">
        <v>41516</v>
      </c>
      <c r="G2438" s="24">
        <v>100</v>
      </c>
      <c r="H2438" s="22">
        <v>210</v>
      </c>
      <c r="I2438" s="126">
        <f>INDEX('TOL2008'!B:B,MATCH(A2438,'TOL2008'!A:A,0))</f>
        <v>61900</v>
      </c>
      <c r="J2438" s="126" t="str">
        <f>INDEX(Pääluokka!$H$2:$H$100,MATCH(VALUE(LEFT(Taulukko1[[#This Row],[TOL2008]],2)),Pääluokka!$G$2:$G$100,0))</f>
        <v>Informaatio ja viestintä</v>
      </c>
      <c r="K2438" s="126" t="str">
        <f>INDEX(Pääluokka!$I$2:$I$100,MATCH(VALUE(LEFT(Taulukko1[[#This Row],[TOL2008]],2)),Pääluokka!$G$2:$G$100,0))</f>
        <v>Palvelualat (G-N, R, S)</v>
      </c>
      <c r="L2438" s="41">
        <f t="shared" si="380"/>
        <v>59</v>
      </c>
      <c r="M2438" s="43">
        <f t="shared" si="381"/>
        <v>41457</v>
      </c>
      <c r="N2438" s="43">
        <f t="shared" si="382"/>
        <v>41516</v>
      </c>
      <c r="O2438" s="43">
        <f t="shared" si="383"/>
        <v>41456</v>
      </c>
      <c r="P2438" s="43">
        <f t="shared" si="384"/>
        <v>41487</v>
      </c>
      <c r="Q2438" s="41">
        <f t="shared" si="385"/>
        <v>2013</v>
      </c>
      <c r="R2438" s="41">
        <f t="shared" si="386"/>
        <v>2013</v>
      </c>
      <c r="S2438" s="43" t="str">
        <f>YEAR(Taulukko1[[#This Row],[Alku KK]])&amp;"Q"&amp;ROUNDDOWN((MONTH(Taulukko1[[#This Row],[Alku KK]])-1)/3+1,0)</f>
        <v>2013Q3</v>
      </c>
      <c r="T2438" s="43" t="str">
        <f>YEAR(Taulukko1[[#This Row],[Loppu KK]])&amp;"Q"&amp;ROUNDDOWN((MONTH(Taulukko1[[#This Row],[Loppu KK]])-1)/3+1,0)</f>
        <v>2013Q3</v>
      </c>
      <c r="U2438" s="66">
        <f>IF(COUNT(Taulukko1[[#This Row],[Neuvottelujen alaiset ]])=1,Taulukko1[[#This Row],[Neuvottelujen alaiset ]],Taulukko1[[#This Row],[Vähennystarve]])</f>
        <v>210</v>
      </c>
      <c r="V2438" s="44">
        <f t="shared" si="387"/>
        <v>0.66666666666666663</v>
      </c>
      <c r="W2438" s="44">
        <f t="shared" si="388"/>
        <v>0.47619047619047616</v>
      </c>
      <c r="X2438" s="44">
        <f t="shared" si="389"/>
        <v>0.7142857142857143</v>
      </c>
      <c r="Y2438" s="90" t="b">
        <f>AND(MONTH(Taulukko1[[#This Row],[Alku PVM]] )=6,DAY(Taulukko1[[#This Row],[Alku PVM]] )&gt;19)</f>
        <v>0</v>
      </c>
      <c r="Z2438" s="90" t="b">
        <f>AND(MONTH(Taulukko1[[#This Row],[Loppu PVM]] )=6,DAY(Taulukko1[[#This Row],[Loppu PVM]] )&gt;19)</f>
        <v>0</v>
      </c>
      <c r="AA2438" s="90" t="b">
        <f>OR(MONTH(Taulukko1[[#This Row],[Alku PVM]] )&lt;=5,AND(MONTH(Taulukko1[[#This Row],[Alku PVM]] )=6,DAY(Taulukko1[[#This Row],[Alku PVM]] )&lt;20))</f>
        <v>0</v>
      </c>
      <c r="AB2438" s="90" t="b">
        <f>OR(MONTH(Taulukko1[[#This Row],[Loppu PVM]])&lt;=5,AND(MONTH(Taulukko1[[#This Row],[Loppu PVM]] )=6,DAY(Taulukko1[[#This Row],[Loppu PVM]])&lt;20))</f>
        <v>0</v>
      </c>
      <c r="AC2438" s="90" t="b">
        <f>OR(MONTH(Taulukko1[[#This Row],[Alku PVM]] )&lt;=3,AND(MONTH(Taulukko1[[#This Row],[Alku PVM]] )=3))</f>
        <v>0</v>
      </c>
      <c r="AD2438" s="90" t="b">
        <f>OR(MONTH(Taulukko1[[#This Row],[Loppu PVM]] )&lt;=3,AND(MONTH(Taulukko1[[#This Row],[Loppu PVM]] )=3))</f>
        <v>0</v>
      </c>
      <c r="AE2438" s="90" t="b">
        <f>OR(MONTH(Taulukko1[[#This Row],[Alku PVM]] )&lt;=9,AND(MONTH(Taulukko1[[#This Row],[Alku PVM]] )=9))</f>
        <v>1</v>
      </c>
      <c r="AF2438" s="90" t="b">
        <f>OR(MONTH(Taulukko1[[#This Row],[Loppu PVM]])&lt;=9,AND(MONTH(Taulukko1[[#This Row],[Loppu PVM]] )=9))</f>
        <v>1</v>
      </c>
      <c r="AG2438" s="90" t="b">
        <f>OR(MONTH(Taulukko1[[#This Row],[Alku PVM]] )&lt;=6,AND(MONTH(Taulukko1[[#This Row],[Alku PVM]] )=6))</f>
        <v>0</v>
      </c>
      <c r="AH2438" s="90" t="b">
        <f>OR(MONTH(Taulukko1[[#This Row],[Loppu PVM]])&lt;=6,AND(MONTH(Taulukko1[[#This Row],[Loppu PVM]] )=6))</f>
        <v>0</v>
      </c>
    </row>
    <row r="2439" spans="1:34" ht="12.75" customHeight="1">
      <c r="A2439" s="21" t="s">
        <v>803</v>
      </c>
      <c r="B2439" s="23">
        <v>41457</v>
      </c>
      <c r="C2439" s="21" t="s">
        <v>802</v>
      </c>
      <c r="D2439" s="24"/>
      <c r="E2439" s="62">
        <v>20</v>
      </c>
      <c r="F2439" s="23">
        <v>41519</v>
      </c>
      <c r="G2439" s="24">
        <v>20</v>
      </c>
      <c r="H2439" s="22">
        <v>180</v>
      </c>
      <c r="I2439" s="126">
        <f>INDEX('TOL2008'!B:B,MATCH(A2439,'TOL2008'!A:A,0))</f>
        <v>47191</v>
      </c>
      <c r="J2439" s="126" t="str">
        <f>INDEX(Pääluokka!$H$2:$H$100,MATCH(VALUE(LEFT(Taulukko1[[#This Row],[TOL2008]],2)),Pääluokka!$G$2:$G$100,0))</f>
        <v>Tukku- ja vähittäiskauppa; moottoriajoneuvojen ja moottoripyörien korjaus</v>
      </c>
      <c r="K2439" s="126" t="str">
        <f>INDEX(Pääluokka!$I$2:$I$100,MATCH(VALUE(LEFT(Taulukko1[[#This Row],[TOL2008]],2)),Pääluokka!$G$2:$G$100,0))</f>
        <v>Palvelualat (G-N, R, S)</v>
      </c>
      <c r="L2439" s="41">
        <f t="shared" si="380"/>
        <v>62</v>
      </c>
      <c r="M2439" s="43">
        <f t="shared" si="381"/>
        <v>41457</v>
      </c>
      <c r="N2439" s="43">
        <f t="shared" si="382"/>
        <v>41519</v>
      </c>
      <c r="O2439" s="43">
        <f t="shared" si="383"/>
        <v>41456</v>
      </c>
      <c r="P2439" s="43">
        <f t="shared" si="384"/>
        <v>41518</v>
      </c>
      <c r="Q2439" s="41">
        <f t="shared" si="385"/>
        <v>2013</v>
      </c>
      <c r="R2439" s="41">
        <f t="shared" si="386"/>
        <v>2013</v>
      </c>
      <c r="S2439" s="43" t="str">
        <f>YEAR(Taulukko1[[#This Row],[Alku KK]])&amp;"Q"&amp;ROUNDDOWN((MONTH(Taulukko1[[#This Row],[Alku KK]])-1)/3+1,0)</f>
        <v>2013Q3</v>
      </c>
      <c r="T2439" s="43" t="str">
        <f>YEAR(Taulukko1[[#This Row],[Loppu KK]])&amp;"Q"&amp;ROUNDDOWN((MONTH(Taulukko1[[#This Row],[Loppu KK]])-1)/3+1,0)</f>
        <v>2013Q3</v>
      </c>
      <c r="U2439" s="66">
        <f>IF(COUNT(Taulukko1[[#This Row],[Neuvottelujen alaiset ]])=1,Taulukko1[[#This Row],[Neuvottelujen alaiset ]],Taulukko1[[#This Row],[Vähennystarve]])</f>
        <v>180</v>
      </c>
      <c r="V2439" s="44">
        <f t="shared" si="387"/>
        <v>0.1111111111111111</v>
      </c>
      <c r="W2439" s="44">
        <f t="shared" si="388"/>
        <v>0.1111111111111111</v>
      </c>
      <c r="X2439" s="44">
        <f t="shared" si="389"/>
        <v>1</v>
      </c>
      <c r="Y2439" s="90" t="b">
        <f>AND(MONTH(Taulukko1[[#This Row],[Alku PVM]] )=6,DAY(Taulukko1[[#This Row],[Alku PVM]] )&gt;19)</f>
        <v>0</v>
      </c>
      <c r="Z2439" s="90" t="b">
        <f>AND(MONTH(Taulukko1[[#This Row],[Loppu PVM]] )=6,DAY(Taulukko1[[#This Row],[Loppu PVM]] )&gt;19)</f>
        <v>0</v>
      </c>
      <c r="AA2439" s="90" t="b">
        <f>OR(MONTH(Taulukko1[[#This Row],[Alku PVM]] )&lt;=5,AND(MONTH(Taulukko1[[#This Row],[Alku PVM]] )=6,DAY(Taulukko1[[#This Row],[Alku PVM]] )&lt;20))</f>
        <v>0</v>
      </c>
      <c r="AB2439" s="90" t="b">
        <f>OR(MONTH(Taulukko1[[#This Row],[Loppu PVM]])&lt;=5,AND(MONTH(Taulukko1[[#This Row],[Loppu PVM]] )=6,DAY(Taulukko1[[#This Row],[Loppu PVM]])&lt;20))</f>
        <v>0</v>
      </c>
      <c r="AC2439" s="90" t="b">
        <f>OR(MONTH(Taulukko1[[#This Row],[Alku PVM]] )&lt;=3,AND(MONTH(Taulukko1[[#This Row],[Alku PVM]] )=3))</f>
        <v>0</v>
      </c>
      <c r="AD2439" s="90" t="b">
        <f>OR(MONTH(Taulukko1[[#This Row],[Loppu PVM]] )&lt;=3,AND(MONTH(Taulukko1[[#This Row],[Loppu PVM]] )=3))</f>
        <v>0</v>
      </c>
      <c r="AE2439" s="90" t="b">
        <f>OR(MONTH(Taulukko1[[#This Row],[Alku PVM]] )&lt;=9,AND(MONTH(Taulukko1[[#This Row],[Alku PVM]] )=9))</f>
        <v>1</v>
      </c>
      <c r="AF2439" s="90" t="b">
        <f>OR(MONTH(Taulukko1[[#This Row],[Loppu PVM]])&lt;=9,AND(MONTH(Taulukko1[[#This Row],[Loppu PVM]] )=9))</f>
        <v>1</v>
      </c>
      <c r="AG2439" s="90" t="b">
        <f>OR(MONTH(Taulukko1[[#This Row],[Alku PVM]] )&lt;=6,AND(MONTH(Taulukko1[[#This Row],[Alku PVM]] )=6))</f>
        <v>0</v>
      </c>
      <c r="AH2439" s="90" t="b">
        <f>OR(MONTH(Taulukko1[[#This Row],[Loppu PVM]])&lt;=6,AND(MONTH(Taulukko1[[#This Row],[Loppu PVM]] )=6))</f>
        <v>0</v>
      </c>
    </row>
    <row r="2440" spans="1:34" ht="12.75" customHeight="1">
      <c r="A2440" s="21" t="s">
        <v>126</v>
      </c>
      <c r="B2440" s="23">
        <v>41457</v>
      </c>
      <c r="C2440" s="21" t="s">
        <v>792</v>
      </c>
      <c r="D2440" s="24" t="s">
        <v>25</v>
      </c>
      <c r="E2440" s="62">
        <v>250</v>
      </c>
      <c r="F2440" s="23">
        <v>41507</v>
      </c>
      <c r="G2440" s="24">
        <v>68</v>
      </c>
      <c r="H2440" s="22">
        <v>600</v>
      </c>
      <c r="I2440" s="126">
        <f>INDEX('TOL2008'!B:B,MATCH(A2440,'TOL2008'!A:A,0))</f>
        <v>71129</v>
      </c>
      <c r="J2440" s="126" t="str">
        <f>INDEX(Pääluokka!$H$2:$H$100,MATCH(VALUE(LEFT(Taulukko1[[#This Row],[TOL2008]],2)),Pääluokka!$G$2:$G$100,0))</f>
        <v>Ammatillinen, tieteellinen ja tekninen toiminta</v>
      </c>
      <c r="K2440" s="126" t="str">
        <f>INDEX(Pääluokka!$I$2:$I$100,MATCH(VALUE(LEFT(Taulukko1[[#This Row],[TOL2008]],2)),Pääluokka!$G$2:$G$100,0))</f>
        <v>Palvelualat (G-N, R, S)</v>
      </c>
      <c r="L2440" s="41">
        <f t="shared" si="380"/>
        <v>50</v>
      </c>
      <c r="M2440" s="43">
        <f t="shared" si="381"/>
        <v>41457</v>
      </c>
      <c r="N2440" s="43">
        <f t="shared" si="382"/>
        <v>41507</v>
      </c>
      <c r="O2440" s="43">
        <f t="shared" si="383"/>
        <v>41456</v>
      </c>
      <c r="P2440" s="43">
        <f t="shared" si="384"/>
        <v>41487</v>
      </c>
      <c r="Q2440" s="41">
        <f t="shared" si="385"/>
        <v>2013</v>
      </c>
      <c r="R2440" s="41">
        <f t="shared" si="386"/>
        <v>2013</v>
      </c>
      <c r="S2440" s="43" t="str">
        <f>YEAR(Taulukko1[[#This Row],[Alku KK]])&amp;"Q"&amp;ROUNDDOWN((MONTH(Taulukko1[[#This Row],[Alku KK]])-1)/3+1,0)</f>
        <v>2013Q3</v>
      </c>
      <c r="T2440" s="43" t="str">
        <f>YEAR(Taulukko1[[#This Row],[Loppu KK]])&amp;"Q"&amp;ROUNDDOWN((MONTH(Taulukko1[[#This Row],[Loppu KK]])-1)/3+1,0)</f>
        <v>2013Q3</v>
      </c>
      <c r="U2440" s="66">
        <f>IF(COUNT(Taulukko1[[#This Row],[Neuvottelujen alaiset ]])=1,Taulukko1[[#This Row],[Neuvottelujen alaiset ]],Taulukko1[[#This Row],[Vähennystarve]])</f>
        <v>600</v>
      </c>
      <c r="V2440" s="44">
        <f t="shared" si="387"/>
        <v>0.41666666666666669</v>
      </c>
      <c r="W2440" s="44">
        <f t="shared" si="388"/>
        <v>0.11333333333333333</v>
      </c>
      <c r="X2440" s="44">
        <f t="shared" si="389"/>
        <v>0.27200000000000002</v>
      </c>
      <c r="Y2440" s="90" t="b">
        <f>AND(MONTH(Taulukko1[[#This Row],[Alku PVM]] )=6,DAY(Taulukko1[[#This Row],[Alku PVM]] )&gt;19)</f>
        <v>0</v>
      </c>
      <c r="Z2440" s="90" t="b">
        <f>AND(MONTH(Taulukko1[[#This Row],[Loppu PVM]] )=6,DAY(Taulukko1[[#This Row],[Loppu PVM]] )&gt;19)</f>
        <v>0</v>
      </c>
      <c r="AA2440" s="90" t="b">
        <f>OR(MONTH(Taulukko1[[#This Row],[Alku PVM]] )&lt;=5,AND(MONTH(Taulukko1[[#This Row],[Alku PVM]] )=6,DAY(Taulukko1[[#This Row],[Alku PVM]] )&lt;20))</f>
        <v>0</v>
      </c>
      <c r="AB2440" s="90" t="b">
        <f>OR(MONTH(Taulukko1[[#This Row],[Loppu PVM]])&lt;=5,AND(MONTH(Taulukko1[[#This Row],[Loppu PVM]] )=6,DAY(Taulukko1[[#This Row],[Loppu PVM]])&lt;20))</f>
        <v>0</v>
      </c>
      <c r="AC2440" s="90" t="b">
        <f>OR(MONTH(Taulukko1[[#This Row],[Alku PVM]] )&lt;=3,AND(MONTH(Taulukko1[[#This Row],[Alku PVM]] )=3))</f>
        <v>0</v>
      </c>
      <c r="AD2440" s="90" t="b">
        <f>OR(MONTH(Taulukko1[[#This Row],[Loppu PVM]] )&lt;=3,AND(MONTH(Taulukko1[[#This Row],[Loppu PVM]] )=3))</f>
        <v>0</v>
      </c>
      <c r="AE2440" s="90" t="b">
        <f>OR(MONTH(Taulukko1[[#This Row],[Alku PVM]] )&lt;=9,AND(MONTH(Taulukko1[[#This Row],[Alku PVM]] )=9))</f>
        <v>1</v>
      </c>
      <c r="AF2440" s="90" t="b">
        <f>OR(MONTH(Taulukko1[[#This Row],[Loppu PVM]])&lt;=9,AND(MONTH(Taulukko1[[#This Row],[Loppu PVM]] )=9))</f>
        <v>1</v>
      </c>
      <c r="AG2440" s="90" t="b">
        <f>OR(MONTH(Taulukko1[[#This Row],[Alku PVM]] )&lt;=6,AND(MONTH(Taulukko1[[#This Row],[Alku PVM]] )=6))</f>
        <v>0</v>
      </c>
      <c r="AH2440" s="90" t="b">
        <f>OR(MONTH(Taulukko1[[#This Row],[Loppu PVM]])&lt;=6,AND(MONTH(Taulukko1[[#This Row],[Loppu PVM]] )=6))</f>
        <v>0</v>
      </c>
    </row>
    <row r="2441" spans="1:34" ht="12.75" customHeight="1">
      <c r="A2441" s="21" t="s">
        <v>1196</v>
      </c>
      <c r="B2441" s="23">
        <v>41472</v>
      </c>
      <c r="C2441" s="21" t="s">
        <v>1195</v>
      </c>
      <c r="D2441" s="24">
        <v>160</v>
      </c>
      <c r="F2441" s="23">
        <v>41536</v>
      </c>
      <c r="G2441" s="24">
        <v>0</v>
      </c>
      <c r="H2441" s="22">
        <v>160</v>
      </c>
      <c r="I2441" s="126">
        <f>INDEX('TOL2008'!B:B,MATCH(A2441,'TOL2008'!A:A,0))</f>
        <v>52291</v>
      </c>
      <c r="J2441" s="126" t="str">
        <f>INDEX(Pääluokka!$H$2:$H$100,MATCH(VALUE(LEFT(Taulukko1[[#This Row],[TOL2008]],2)),Pääluokka!$G$2:$G$100,0))</f>
        <v>Kuljetus ja varastointi</v>
      </c>
      <c r="K2441" s="126" t="str">
        <f>INDEX(Pääluokka!$I$2:$I$100,MATCH(VALUE(LEFT(Taulukko1[[#This Row],[TOL2008]],2)),Pääluokka!$G$2:$G$100,0))</f>
        <v>Palvelualat (G-N, R, S)</v>
      </c>
      <c r="L2441" s="41">
        <f t="shared" si="380"/>
        <v>64</v>
      </c>
      <c r="M2441" s="43">
        <f t="shared" si="381"/>
        <v>41472</v>
      </c>
      <c r="N2441" s="43">
        <f t="shared" si="382"/>
        <v>41536</v>
      </c>
      <c r="O2441" s="43">
        <f t="shared" si="383"/>
        <v>41456</v>
      </c>
      <c r="P2441" s="43">
        <f t="shared" si="384"/>
        <v>41518</v>
      </c>
      <c r="Q2441" s="41">
        <f t="shared" si="385"/>
        <v>2013</v>
      </c>
      <c r="R2441" s="41">
        <f t="shared" si="386"/>
        <v>2013</v>
      </c>
      <c r="S2441" s="43" t="str">
        <f>YEAR(Taulukko1[[#This Row],[Alku KK]])&amp;"Q"&amp;ROUNDDOWN((MONTH(Taulukko1[[#This Row],[Alku KK]])-1)/3+1,0)</f>
        <v>2013Q3</v>
      </c>
      <c r="T2441" s="43" t="str">
        <f>YEAR(Taulukko1[[#This Row],[Loppu KK]])&amp;"Q"&amp;ROUNDDOWN((MONTH(Taulukko1[[#This Row],[Loppu KK]])-1)/3+1,0)</f>
        <v>2013Q3</v>
      </c>
      <c r="U2441" s="66">
        <f>IF(COUNT(Taulukko1[[#This Row],[Neuvottelujen alaiset ]])=1,Taulukko1[[#This Row],[Neuvottelujen alaiset ]],Taulukko1[[#This Row],[Vähennystarve]])</f>
        <v>160</v>
      </c>
      <c r="V2441" s="44" t="str">
        <f t="shared" si="387"/>
        <v>NA</v>
      </c>
      <c r="W2441" s="44">
        <f t="shared" si="388"/>
        <v>0</v>
      </c>
      <c r="X2441" s="44" t="str">
        <f t="shared" si="389"/>
        <v>NA</v>
      </c>
      <c r="Y2441" s="90" t="b">
        <f>AND(MONTH(Taulukko1[[#This Row],[Alku PVM]] )=6,DAY(Taulukko1[[#This Row],[Alku PVM]] )&gt;19)</f>
        <v>0</v>
      </c>
      <c r="Z2441" s="90" t="b">
        <f>AND(MONTH(Taulukko1[[#This Row],[Loppu PVM]] )=6,DAY(Taulukko1[[#This Row],[Loppu PVM]] )&gt;19)</f>
        <v>0</v>
      </c>
      <c r="AA2441" s="90" t="b">
        <f>OR(MONTH(Taulukko1[[#This Row],[Alku PVM]] )&lt;=5,AND(MONTH(Taulukko1[[#This Row],[Alku PVM]] )=6,DAY(Taulukko1[[#This Row],[Alku PVM]] )&lt;20))</f>
        <v>0</v>
      </c>
      <c r="AB2441" s="90" t="b">
        <f>OR(MONTH(Taulukko1[[#This Row],[Loppu PVM]])&lt;=5,AND(MONTH(Taulukko1[[#This Row],[Loppu PVM]] )=6,DAY(Taulukko1[[#This Row],[Loppu PVM]])&lt;20))</f>
        <v>0</v>
      </c>
      <c r="AC2441" s="90" t="b">
        <f>OR(MONTH(Taulukko1[[#This Row],[Alku PVM]] )&lt;=3,AND(MONTH(Taulukko1[[#This Row],[Alku PVM]] )=3))</f>
        <v>0</v>
      </c>
      <c r="AD2441" s="90" t="b">
        <f>OR(MONTH(Taulukko1[[#This Row],[Loppu PVM]] )&lt;=3,AND(MONTH(Taulukko1[[#This Row],[Loppu PVM]] )=3))</f>
        <v>0</v>
      </c>
      <c r="AE2441" s="90" t="b">
        <f>OR(MONTH(Taulukko1[[#This Row],[Alku PVM]] )&lt;=9,AND(MONTH(Taulukko1[[#This Row],[Alku PVM]] )=9))</f>
        <v>1</v>
      </c>
      <c r="AF2441" s="90" t="b">
        <f>OR(MONTH(Taulukko1[[#This Row],[Loppu PVM]])&lt;=9,AND(MONTH(Taulukko1[[#This Row],[Loppu PVM]] )=9))</f>
        <v>1</v>
      </c>
      <c r="AG2441" s="90" t="b">
        <f>OR(MONTH(Taulukko1[[#This Row],[Alku PVM]] )&lt;=6,AND(MONTH(Taulukko1[[#This Row],[Alku PVM]] )=6))</f>
        <v>0</v>
      </c>
      <c r="AH2441" s="90" t="b">
        <f>OR(MONTH(Taulukko1[[#This Row],[Loppu PVM]])&lt;=6,AND(MONTH(Taulukko1[[#This Row],[Loppu PVM]] )=6))</f>
        <v>0</v>
      </c>
    </row>
    <row r="2442" spans="1:34" ht="12.75" customHeight="1">
      <c r="A2442" s="21" t="s">
        <v>315</v>
      </c>
      <c r="B2442" s="23">
        <v>41472</v>
      </c>
      <c r="C2442" s="21" t="s">
        <v>976</v>
      </c>
      <c r="D2442" s="24">
        <v>50</v>
      </c>
      <c r="F2442" s="23">
        <v>41485</v>
      </c>
      <c r="G2442" s="24">
        <v>0</v>
      </c>
      <c r="H2442" s="22">
        <v>60</v>
      </c>
      <c r="I2442" s="126" t="str">
        <f>INDEX('TOL2008'!B:B,MATCH(A2442,'TOL2008'!A:A,0))</f>
        <v>07290</v>
      </c>
      <c r="J2442" s="126" t="str">
        <f>INDEX(Pääluokka!$H$2:$H$100,MATCH(VALUE(LEFT(Taulukko1[[#This Row],[TOL2008]],2)),Pääluokka!$G$2:$G$100,0))</f>
        <v>Kaivostoiminta ja louhinta</v>
      </c>
      <c r="K2442" s="126" t="str">
        <f>INDEX(Pääluokka!$I$2:$I$100,MATCH(VALUE(LEFT(Taulukko1[[#This Row],[TOL2008]],2)),Pääluokka!$G$2:$G$100,0))</f>
        <v>Alkutuotanto (A-B)</v>
      </c>
      <c r="L2442" s="41">
        <f t="shared" si="380"/>
        <v>13</v>
      </c>
      <c r="M2442" s="43">
        <f t="shared" si="381"/>
        <v>41472</v>
      </c>
      <c r="N2442" s="43">
        <f t="shared" si="382"/>
        <v>41485</v>
      </c>
      <c r="O2442" s="43">
        <f t="shared" si="383"/>
        <v>41456</v>
      </c>
      <c r="P2442" s="43">
        <f t="shared" si="384"/>
        <v>41456</v>
      </c>
      <c r="Q2442" s="41">
        <f t="shared" si="385"/>
        <v>2013</v>
      </c>
      <c r="R2442" s="41">
        <f t="shared" si="386"/>
        <v>2013</v>
      </c>
      <c r="S2442" s="43" t="str">
        <f>YEAR(Taulukko1[[#This Row],[Alku KK]])&amp;"Q"&amp;ROUNDDOWN((MONTH(Taulukko1[[#This Row],[Alku KK]])-1)/3+1,0)</f>
        <v>2013Q3</v>
      </c>
      <c r="T2442" s="43" t="str">
        <f>YEAR(Taulukko1[[#This Row],[Loppu KK]])&amp;"Q"&amp;ROUNDDOWN((MONTH(Taulukko1[[#This Row],[Loppu KK]])-1)/3+1,0)</f>
        <v>2013Q3</v>
      </c>
      <c r="U2442" s="66">
        <f>IF(COUNT(Taulukko1[[#This Row],[Neuvottelujen alaiset ]])=1,Taulukko1[[#This Row],[Neuvottelujen alaiset ]],Taulukko1[[#This Row],[Vähennystarve]])</f>
        <v>60</v>
      </c>
      <c r="V2442" s="44" t="str">
        <f t="shared" si="387"/>
        <v>NA</v>
      </c>
      <c r="W2442" s="44">
        <f t="shared" si="388"/>
        <v>0</v>
      </c>
      <c r="X2442" s="44" t="str">
        <f t="shared" si="389"/>
        <v>NA</v>
      </c>
      <c r="Y2442" s="90" t="b">
        <f>AND(MONTH(Taulukko1[[#This Row],[Alku PVM]] )=6,DAY(Taulukko1[[#This Row],[Alku PVM]] )&gt;19)</f>
        <v>0</v>
      </c>
      <c r="Z2442" s="90" t="b">
        <f>AND(MONTH(Taulukko1[[#This Row],[Loppu PVM]] )=6,DAY(Taulukko1[[#This Row],[Loppu PVM]] )&gt;19)</f>
        <v>0</v>
      </c>
      <c r="AA2442" s="90" t="b">
        <f>OR(MONTH(Taulukko1[[#This Row],[Alku PVM]] )&lt;=5,AND(MONTH(Taulukko1[[#This Row],[Alku PVM]] )=6,DAY(Taulukko1[[#This Row],[Alku PVM]] )&lt;20))</f>
        <v>0</v>
      </c>
      <c r="AB2442" s="90" t="b">
        <f>OR(MONTH(Taulukko1[[#This Row],[Loppu PVM]])&lt;=5,AND(MONTH(Taulukko1[[#This Row],[Loppu PVM]] )=6,DAY(Taulukko1[[#This Row],[Loppu PVM]])&lt;20))</f>
        <v>0</v>
      </c>
      <c r="AC2442" s="90" t="b">
        <f>OR(MONTH(Taulukko1[[#This Row],[Alku PVM]] )&lt;=3,AND(MONTH(Taulukko1[[#This Row],[Alku PVM]] )=3))</f>
        <v>0</v>
      </c>
      <c r="AD2442" s="90" t="b">
        <f>OR(MONTH(Taulukko1[[#This Row],[Loppu PVM]] )&lt;=3,AND(MONTH(Taulukko1[[#This Row],[Loppu PVM]] )=3))</f>
        <v>0</v>
      </c>
      <c r="AE2442" s="90" t="b">
        <f>OR(MONTH(Taulukko1[[#This Row],[Alku PVM]] )&lt;=9,AND(MONTH(Taulukko1[[#This Row],[Alku PVM]] )=9))</f>
        <v>1</v>
      </c>
      <c r="AF2442" s="90" t="b">
        <f>OR(MONTH(Taulukko1[[#This Row],[Loppu PVM]])&lt;=9,AND(MONTH(Taulukko1[[#This Row],[Loppu PVM]] )=9))</f>
        <v>1</v>
      </c>
      <c r="AG2442" s="90" t="b">
        <f>OR(MONTH(Taulukko1[[#This Row],[Alku PVM]] )&lt;=6,AND(MONTH(Taulukko1[[#This Row],[Alku PVM]] )=6))</f>
        <v>0</v>
      </c>
      <c r="AH2442" s="90" t="b">
        <f>OR(MONTH(Taulukko1[[#This Row],[Loppu PVM]])&lt;=6,AND(MONTH(Taulukko1[[#This Row],[Loppu PVM]] )=6))</f>
        <v>0</v>
      </c>
    </row>
    <row r="2443" spans="1:34" ht="12.75" customHeight="1">
      <c r="A2443" s="21" t="s">
        <v>205</v>
      </c>
      <c r="B2443" s="23">
        <v>41472</v>
      </c>
      <c r="C2443" s="21" t="s">
        <v>867</v>
      </c>
      <c r="D2443" s="24"/>
      <c r="F2443" s="23"/>
      <c r="G2443" s="24"/>
      <c r="H2443" s="22"/>
      <c r="I2443" s="126">
        <f>INDEX('TOL2008'!B:B,MATCH(A2443,'TOL2008'!A:A,0))</f>
        <v>58130</v>
      </c>
      <c r="J2443" s="126" t="str">
        <f>INDEX(Pääluokka!$H$2:$H$100,MATCH(VALUE(LEFT(Taulukko1[[#This Row],[TOL2008]],2)),Pääluokka!$G$2:$G$100,0))</f>
        <v>Informaatio ja viestintä</v>
      </c>
      <c r="K2443" s="126" t="str">
        <f>INDEX(Pääluokka!$I$2:$I$100,MATCH(VALUE(LEFT(Taulukko1[[#This Row],[TOL2008]],2)),Pääluokka!$G$2:$G$100,0))</f>
        <v>Palvelualat (G-N, R, S)</v>
      </c>
      <c r="L2443" s="41" t="str">
        <f t="shared" si="380"/>
        <v>NA</v>
      </c>
      <c r="M2443" s="43">
        <f t="shared" si="381"/>
        <v>41472</v>
      </c>
      <c r="N2443" s="43">
        <f t="shared" si="382"/>
        <v>41523</v>
      </c>
      <c r="O2443" s="43">
        <f t="shared" si="383"/>
        <v>41456</v>
      </c>
      <c r="P2443" s="43">
        <f t="shared" si="384"/>
        <v>41518</v>
      </c>
      <c r="Q2443" s="41">
        <f t="shared" si="385"/>
        <v>2013</v>
      </c>
      <c r="R2443" s="41">
        <f t="shared" si="386"/>
        <v>2013</v>
      </c>
      <c r="S2443" s="43" t="str">
        <f>YEAR(Taulukko1[[#This Row],[Alku KK]])&amp;"Q"&amp;ROUNDDOWN((MONTH(Taulukko1[[#This Row],[Alku KK]])-1)/3+1,0)</f>
        <v>2013Q3</v>
      </c>
      <c r="T2443" s="43" t="str">
        <f>YEAR(Taulukko1[[#This Row],[Loppu KK]])&amp;"Q"&amp;ROUNDDOWN((MONTH(Taulukko1[[#This Row],[Loppu KK]])-1)/3+1,0)</f>
        <v>2013Q3</v>
      </c>
      <c r="U2443" s="66">
        <f>IF(COUNT(Taulukko1[[#This Row],[Neuvottelujen alaiset ]])=1,Taulukko1[[#This Row],[Neuvottelujen alaiset ]],Taulukko1[[#This Row],[Vähennystarve]])</f>
        <v>0</v>
      </c>
      <c r="V2443" s="44" t="str">
        <f t="shared" si="387"/>
        <v>NA</v>
      </c>
      <c r="W2443" s="44" t="str">
        <f t="shared" si="388"/>
        <v>NA</v>
      </c>
      <c r="X2443" s="44" t="str">
        <f t="shared" si="389"/>
        <v>NA</v>
      </c>
      <c r="Y2443" s="90" t="b">
        <f>AND(MONTH(Taulukko1[[#This Row],[Alku PVM]] )=6,DAY(Taulukko1[[#This Row],[Alku PVM]] )&gt;19)</f>
        <v>0</v>
      </c>
      <c r="Z2443" s="90" t="b">
        <f>AND(MONTH(Taulukko1[[#This Row],[Loppu PVM]] )=6,DAY(Taulukko1[[#This Row],[Loppu PVM]] )&gt;19)</f>
        <v>0</v>
      </c>
      <c r="AA2443" s="90" t="b">
        <f>OR(MONTH(Taulukko1[[#This Row],[Alku PVM]] )&lt;=5,AND(MONTH(Taulukko1[[#This Row],[Alku PVM]] )=6,DAY(Taulukko1[[#This Row],[Alku PVM]] )&lt;20))</f>
        <v>0</v>
      </c>
      <c r="AB2443" s="90" t="b">
        <f>OR(MONTH(Taulukko1[[#This Row],[Loppu PVM]])&lt;=5,AND(MONTH(Taulukko1[[#This Row],[Loppu PVM]] )=6,DAY(Taulukko1[[#This Row],[Loppu PVM]])&lt;20))</f>
        <v>0</v>
      </c>
      <c r="AC2443" s="90" t="b">
        <f>OR(MONTH(Taulukko1[[#This Row],[Alku PVM]] )&lt;=3,AND(MONTH(Taulukko1[[#This Row],[Alku PVM]] )=3))</f>
        <v>0</v>
      </c>
      <c r="AD2443" s="90" t="b">
        <f>OR(MONTH(Taulukko1[[#This Row],[Loppu PVM]] )&lt;=3,AND(MONTH(Taulukko1[[#This Row],[Loppu PVM]] )=3))</f>
        <v>0</v>
      </c>
      <c r="AE2443" s="90" t="b">
        <f>OR(MONTH(Taulukko1[[#This Row],[Alku PVM]] )&lt;=9,AND(MONTH(Taulukko1[[#This Row],[Alku PVM]] )=9))</f>
        <v>1</v>
      </c>
      <c r="AF2443" s="90" t="b">
        <f>OR(MONTH(Taulukko1[[#This Row],[Loppu PVM]])&lt;=9,AND(MONTH(Taulukko1[[#This Row],[Loppu PVM]] )=9))</f>
        <v>1</v>
      </c>
      <c r="AG2443" s="90" t="b">
        <f>OR(MONTH(Taulukko1[[#This Row],[Alku PVM]] )&lt;=6,AND(MONTH(Taulukko1[[#This Row],[Alku PVM]] )=6))</f>
        <v>0</v>
      </c>
      <c r="AH2443" s="90" t="b">
        <f>OR(MONTH(Taulukko1[[#This Row],[Loppu PVM]])&lt;=6,AND(MONTH(Taulukko1[[#This Row],[Loppu PVM]] )=6))</f>
        <v>0</v>
      </c>
    </row>
    <row r="2444" spans="1:34" ht="12.75" customHeight="1">
      <c r="A2444" s="21" t="s">
        <v>982</v>
      </c>
      <c r="B2444" s="23">
        <v>41473</v>
      </c>
      <c r="C2444" s="21" t="s">
        <v>981</v>
      </c>
      <c r="D2444" s="24"/>
      <c r="F2444" s="23">
        <v>41527</v>
      </c>
      <c r="G2444" s="24">
        <v>70</v>
      </c>
      <c r="H2444" s="22">
        <v>160</v>
      </c>
      <c r="I2444" s="126">
        <f>INDEX('TOL2008'!B:B,MATCH(A2444,'TOL2008'!A:A,0))</f>
        <v>26300</v>
      </c>
      <c r="J2444" s="126" t="str">
        <f>INDEX(Pääluokka!$H$2:$H$100,MATCH(VALUE(LEFT(Taulukko1[[#This Row],[TOL2008]],2)),Pääluokka!$G$2:$G$100,0))</f>
        <v>Teollisuus</v>
      </c>
      <c r="K2444" s="126" t="str">
        <f>INDEX(Pääluokka!$I$2:$I$100,MATCH(VALUE(LEFT(Taulukko1[[#This Row],[TOL2008]],2)),Pääluokka!$G$2:$G$100,0))</f>
        <v>Teollisuus (C-E)</v>
      </c>
      <c r="L2444" s="41">
        <f t="shared" si="380"/>
        <v>54</v>
      </c>
      <c r="M2444" s="43">
        <f t="shared" si="381"/>
        <v>41473</v>
      </c>
      <c r="N2444" s="43">
        <f t="shared" si="382"/>
        <v>41527</v>
      </c>
      <c r="O2444" s="43">
        <f t="shared" si="383"/>
        <v>41456</v>
      </c>
      <c r="P2444" s="43">
        <f t="shared" si="384"/>
        <v>41518</v>
      </c>
      <c r="Q2444" s="41">
        <f t="shared" si="385"/>
        <v>2013</v>
      </c>
      <c r="R2444" s="41">
        <f t="shared" si="386"/>
        <v>2013</v>
      </c>
      <c r="S2444" s="43" t="str">
        <f>YEAR(Taulukko1[[#This Row],[Alku KK]])&amp;"Q"&amp;ROUNDDOWN((MONTH(Taulukko1[[#This Row],[Alku KK]])-1)/3+1,0)</f>
        <v>2013Q3</v>
      </c>
      <c r="T2444" s="43" t="str">
        <f>YEAR(Taulukko1[[#This Row],[Loppu KK]])&amp;"Q"&amp;ROUNDDOWN((MONTH(Taulukko1[[#This Row],[Loppu KK]])-1)/3+1,0)</f>
        <v>2013Q3</v>
      </c>
      <c r="U2444" s="66">
        <f>IF(COUNT(Taulukko1[[#This Row],[Neuvottelujen alaiset ]])=1,Taulukko1[[#This Row],[Neuvottelujen alaiset ]],Taulukko1[[#This Row],[Vähennystarve]])</f>
        <v>160</v>
      </c>
      <c r="V2444" s="44" t="str">
        <f t="shared" si="387"/>
        <v>NA</v>
      </c>
      <c r="W2444" s="44">
        <f t="shared" si="388"/>
        <v>0.4375</v>
      </c>
      <c r="X2444" s="44" t="str">
        <f t="shared" si="389"/>
        <v>NA</v>
      </c>
      <c r="Y2444" s="90" t="b">
        <f>AND(MONTH(Taulukko1[[#This Row],[Alku PVM]] )=6,DAY(Taulukko1[[#This Row],[Alku PVM]] )&gt;19)</f>
        <v>0</v>
      </c>
      <c r="Z2444" s="90" t="b">
        <f>AND(MONTH(Taulukko1[[#This Row],[Loppu PVM]] )=6,DAY(Taulukko1[[#This Row],[Loppu PVM]] )&gt;19)</f>
        <v>0</v>
      </c>
      <c r="AA2444" s="90" t="b">
        <f>OR(MONTH(Taulukko1[[#This Row],[Alku PVM]] )&lt;=5,AND(MONTH(Taulukko1[[#This Row],[Alku PVM]] )=6,DAY(Taulukko1[[#This Row],[Alku PVM]] )&lt;20))</f>
        <v>0</v>
      </c>
      <c r="AB2444" s="90" t="b">
        <f>OR(MONTH(Taulukko1[[#This Row],[Loppu PVM]])&lt;=5,AND(MONTH(Taulukko1[[#This Row],[Loppu PVM]] )=6,DAY(Taulukko1[[#This Row],[Loppu PVM]])&lt;20))</f>
        <v>0</v>
      </c>
      <c r="AC2444" s="90" t="b">
        <f>OR(MONTH(Taulukko1[[#This Row],[Alku PVM]] )&lt;=3,AND(MONTH(Taulukko1[[#This Row],[Alku PVM]] )=3))</f>
        <v>0</v>
      </c>
      <c r="AD2444" s="90" t="b">
        <f>OR(MONTH(Taulukko1[[#This Row],[Loppu PVM]] )&lt;=3,AND(MONTH(Taulukko1[[#This Row],[Loppu PVM]] )=3))</f>
        <v>0</v>
      </c>
      <c r="AE2444" s="90" t="b">
        <f>OR(MONTH(Taulukko1[[#This Row],[Alku PVM]] )&lt;=9,AND(MONTH(Taulukko1[[#This Row],[Alku PVM]] )=9))</f>
        <v>1</v>
      </c>
      <c r="AF2444" s="90" t="b">
        <f>OR(MONTH(Taulukko1[[#This Row],[Loppu PVM]])&lt;=9,AND(MONTH(Taulukko1[[#This Row],[Loppu PVM]] )=9))</f>
        <v>1</v>
      </c>
      <c r="AG2444" s="90" t="b">
        <f>OR(MONTH(Taulukko1[[#This Row],[Alku PVM]] )&lt;=6,AND(MONTH(Taulukko1[[#This Row],[Alku PVM]] )=6))</f>
        <v>0</v>
      </c>
      <c r="AH2444" s="90" t="b">
        <f>OR(MONTH(Taulukko1[[#This Row],[Loppu PVM]])&lt;=6,AND(MONTH(Taulukko1[[#This Row],[Loppu PVM]] )=6))</f>
        <v>0</v>
      </c>
    </row>
    <row r="2445" spans="1:34" ht="12.75" customHeight="1">
      <c r="A2445" s="21" t="s">
        <v>584</v>
      </c>
      <c r="B2445" s="23">
        <v>41474</v>
      </c>
      <c r="C2445" s="21" t="s">
        <v>1263</v>
      </c>
      <c r="D2445" s="24"/>
      <c r="E2445" s="62">
        <v>40</v>
      </c>
      <c r="F2445" s="23">
        <v>41528</v>
      </c>
      <c r="G2445" s="24">
        <v>27</v>
      </c>
      <c r="H2445" s="22">
        <v>135</v>
      </c>
      <c r="I2445" s="126">
        <f>INDEX('TOL2008'!B:B,MATCH(A2445,'TOL2008'!A:A,0))</f>
        <v>28250</v>
      </c>
      <c r="J2445" s="126" t="str">
        <f>INDEX(Pääluokka!$H$2:$H$100,MATCH(VALUE(LEFT(Taulukko1[[#This Row],[TOL2008]],2)),Pääluokka!$G$2:$G$100,0))</f>
        <v>Teollisuus</v>
      </c>
      <c r="K2445" s="126" t="str">
        <f>INDEX(Pääluokka!$I$2:$I$100,MATCH(VALUE(LEFT(Taulukko1[[#This Row],[TOL2008]],2)),Pääluokka!$G$2:$G$100,0))</f>
        <v>Teollisuus (C-E)</v>
      </c>
      <c r="L2445" s="41">
        <f t="shared" si="380"/>
        <v>54</v>
      </c>
      <c r="M2445" s="43">
        <f t="shared" si="381"/>
        <v>41474</v>
      </c>
      <c r="N2445" s="43">
        <f t="shared" si="382"/>
        <v>41528</v>
      </c>
      <c r="O2445" s="43">
        <f t="shared" si="383"/>
        <v>41456</v>
      </c>
      <c r="P2445" s="43">
        <f t="shared" si="384"/>
        <v>41518</v>
      </c>
      <c r="Q2445" s="41">
        <f t="shared" si="385"/>
        <v>2013</v>
      </c>
      <c r="R2445" s="41">
        <f t="shared" si="386"/>
        <v>2013</v>
      </c>
      <c r="S2445" s="43" t="str">
        <f>YEAR(Taulukko1[[#This Row],[Alku KK]])&amp;"Q"&amp;ROUNDDOWN((MONTH(Taulukko1[[#This Row],[Alku KK]])-1)/3+1,0)</f>
        <v>2013Q3</v>
      </c>
      <c r="T2445" s="43" t="str">
        <f>YEAR(Taulukko1[[#This Row],[Loppu KK]])&amp;"Q"&amp;ROUNDDOWN((MONTH(Taulukko1[[#This Row],[Loppu KK]])-1)/3+1,0)</f>
        <v>2013Q3</v>
      </c>
      <c r="U2445" s="66">
        <f>IF(COUNT(Taulukko1[[#This Row],[Neuvottelujen alaiset ]])=1,Taulukko1[[#This Row],[Neuvottelujen alaiset ]],Taulukko1[[#This Row],[Vähennystarve]])</f>
        <v>135</v>
      </c>
      <c r="V2445" s="44">
        <f t="shared" si="387"/>
        <v>0.29629629629629628</v>
      </c>
      <c r="W2445" s="44">
        <f t="shared" si="388"/>
        <v>0.2</v>
      </c>
      <c r="X2445" s="44">
        <f t="shared" si="389"/>
        <v>0.67500000000000004</v>
      </c>
      <c r="Y2445" s="90" t="b">
        <f>AND(MONTH(Taulukko1[[#This Row],[Alku PVM]] )=6,DAY(Taulukko1[[#This Row],[Alku PVM]] )&gt;19)</f>
        <v>0</v>
      </c>
      <c r="Z2445" s="90" t="b">
        <f>AND(MONTH(Taulukko1[[#This Row],[Loppu PVM]] )=6,DAY(Taulukko1[[#This Row],[Loppu PVM]] )&gt;19)</f>
        <v>0</v>
      </c>
      <c r="AA2445" s="90" t="b">
        <f>OR(MONTH(Taulukko1[[#This Row],[Alku PVM]] )&lt;=5,AND(MONTH(Taulukko1[[#This Row],[Alku PVM]] )=6,DAY(Taulukko1[[#This Row],[Alku PVM]] )&lt;20))</f>
        <v>0</v>
      </c>
      <c r="AB2445" s="90" t="b">
        <f>OR(MONTH(Taulukko1[[#This Row],[Loppu PVM]])&lt;=5,AND(MONTH(Taulukko1[[#This Row],[Loppu PVM]] )=6,DAY(Taulukko1[[#This Row],[Loppu PVM]])&lt;20))</f>
        <v>0</v>
      </c>
      <c r="AC2445" s="90" t="b">
        <f>OR(MONTH(Taulukko1[[#This Row],[Alku PVM]] )&lt;=3,AND(MONTH(Taulukko1[[#This Row],[Alku PVM]] )=3))</f>
        <v>0</v>
      </c>
      <c r="AD2445" s="90" t="b">
        <f>OR(MONTH(Taulukko1[[#This Row],[Loppu PVM]] )&lt;=3,AND(MONTH(Taulukko1[[#This Row],[Loppu PVM]] )=3))</f>
        <v>0</v>
      </c>
      <c r="AE2445" s="90" t="b">
        <f>OR(MONTH(Taulukko1[[#This Row],[Alku PVM]] )&lt;=9,AND(MONTH(Taulukko1[[#This Row],[Alku PVM]] )=9))</f>
        <v>1</v>
      </c>
      <c r="AF2445" s="90" t="b">
        <f>OR(MONTH(Taulukko1[[#This Row],[Loppu PVM]])&lt;=9,AND(MONTH(Taulukko1[[#This Row],[Loppu PVM]] )=9))</f>
        <v>1</v>
      </c>
      <c r="AG2445" s="90" t="b">
        <f>OR(MONTH(Taulukko1[[#This Row],[Alku PVM]] )&lt;=6,AND(MONTH(Taulukko1[[#This Row],[Alku PVM]] )=6))</f>
        <v>0</v>
      </c>
      <c r="AH2445" s="90" t="b">
        <f>OR(MONTH(Taulukko1[[#This Row],[Loppu PVM]])&lt;=6,AND(MONTH(Taulukko1[[#This Row],[Loppu PVM]] )=6))</f>
        <v>0</v>
      </c>
    </row>
    <row r="2446" spans="1:34" ht="12.75" customHeight="1">
      <c r="A2446" s="21" t="s">
        <v>670</v>
      </c>
      <c r="B2446" s="23">
        <v>41484</v>
      </c>
      <c r="C2446" s="21" t="s">
        <v>1343</v>
      </c>
      <c r="D2446" s="24"/>
      <c r="E2446" s="62">
        <v>70</v>
      </c>
      <c r="F2446" s="23">
        <v>41535</v>
      </c>
      <c r="G2446" s="24">
        <v>28</v>
      </c>
      <c r="H2446" s="22">
        <v>70</v>
      </c>
      <c r="I2446" s="126">
        <f>INDEX('TOL2008'!B:B,MATCH(A2446,'TOL2008'!A:A,0))</f>
        <v>58142</v>
      </c>
      <c r="J2446" s="126" t="str">
        <f>INDEX(Pääluokka!$H$2:$H$100,MATCH(VALUE(LEFT(Taulukko1[[#This Row],[TOL2008]],2)),Pääluokka!$G$2:$G$100,0))</f>
        <v>Informaatio ja viestintä</v>
      </c>
      <c r="K2446" s="126" t="str">
        <f>INDEX(Pääluokka!$I$2:$I$100,MATCH(VALUE(LEFT(Taulukko1[[#This Row],[TOL2008]],2)),Pääluokka!$G$2:$G$100,0))</f>
        <v>Palvelualat (G-N, R, S)</v>
      </c>
      <c r="L2446" s="41">
        <f t="shared" si="380"/>
        <v>51</v>
      </c>
      <c r="M2446" s="43">
        <f t="shared" si="381"/>
        <v>41484</v>
      </c>
      <c r="N2446" s="43">
        <f t="shared" si="382"/>
        <v>41535</v>
      </c>
      <c r="O2446" s="43">
        <f t="shared" si="383"/>
        <v>41456</v>
      </c>
      <c r="P2446" s="43">
        <f t="shared" si="384"/>
        <v>41518</v>
      </c>
      <c r="Q2446" s="41">
        <f t="shared" si="385"/>
        <v>2013</v>
      </c>
      <c r="R2446" s="41">
        <f t="shared" si="386"/>
        <v>2013</v>
      </c>
      <c r="S2446" s="43" t="str">
        <f>YEAR(Taulukko1[[#This Row],[Alku KK]])&amp;"Q"&amp;ROUNDDOWN((MONTH(Taulukko1[[#This Row],[Alku KK]])-1)/3+1,0)</f>
        <v>2013Q3</v>
      </c>
      <c r="T2446" s="43" t="str">
        <f>YEAR(Taulukko1[[#This Row],[Loppu KK]])&amp;"Q"&amp;ROUNDDOWN((MONTH(Taulukko1[[#This Row],[Loppu KK]])-1)/3+1,0)</f>
        <v>2013Q3</v>
      </c>
      <c r="U2446" s="66">
        <f>IF(COUNT(Taulukko1[[#This Row],[Neuvottelujen alaiset ]])=1,Taulukko1[[#This Row],[Neuvottelujen alaiset ]],Taulukko1[[#This Row],[Vähennystarve]])</f>
        <v>70</v>
      </c>
      <c r="V2446" s="44">
        <f t="shared" si="387"/>
        <v>1</v>
      </c>
      <c r="W2446" s="44">
        <f t="shared" si="388"/>
        <v>0.4</v>
      </c>
      <c r="X2446" s="44">
        <f t="shared" si="389"/>
        <v>0.4</v>
      </c>
      <c r="Y2446" s="90" t="b">
        <f>AND(MONTH(Taulukko1[[#This Row],[Alku PVM]] )=6,DAY(Taulukko1[[#This Row],[Alku PVM]] )&gt;19)</f>
        <v>0</v>
      </c>
      <c r="Z2446" s="90" t="b">
        <f>AND(MONTH(Taulukko1[[#This Row],[Loppu PVM]] )=6,DAY(Taulukko1[[#This Row],[Loppu PVM]] )&gt;19)</f>
        <v>0</v>
      </c>
      <c r="AA2446" s="90" t="b">
        <f>OR(MONTH(Taulukko1[[#This Row],[Alku PVM]] )&lt;=5,AND(MONTH(Taulukko1[[#This Row],[Alku PVM]] )=6,DAY(Taulukko1[[#This Row],[Alku PVM]] )&lt;20))</f>
        <v>0</v>
      </c>
      <c r="AB2446" s="90" t="b">
        <f>OR(MONTH(Taulukko1[[#This Row],[Loppu PVM]])&lt;=5,AND(MONTH(Taulukko1[[#This Row],[Loppu PVM]] )=6,DAY(Taulukko1[[#This Row],[Loppu PVM]])&lt;20))</f>
        <v>0</v>
      </c>
      <c r="AC2446" s="90" t="b">
        <f>OR(MONTH(Taulukko1[[#This Row],[Alku PVM]] )&lt;=3,AND(MONTH(Taulukko1[[#This Row],[Alku PVM]] )=3))</f>
        <v>0</v>
      </c>
      <c r="AD2446" s="90" t="b">
        <f>OR(MONTH(Taulukko1[[#This Row],[Loppu PVM]] )&lt;=3,AND(MONTH(Taulukko1[[#This Row],[Loppu PVM]] )=3))</f>
        <v>0</v>
      </c>
      <c r="AE2446" s="90" t="b">
        <f>OR(MONTH(Taulukko1[[#This Row],[Alku PVM]] )&lt;=9,AND(MONTH(Taulukko1[[#This Row],[Alku PVM]] )=9))</f>
        <v>1</v>
      </c>
      <c r="AF2446" s="90" t="b">
        <f>OR(MONTH(Taulukko1[[#This Row],[Loppu PVM]])&lt;=9,AND(MONTH(Taulukko1[[#This Row],[Loppu PVM]] )=9))</f>
        <v>1</v>
      </c>
      <c r="AG2446" s="90" t="b">
        <f>OR(MONTH(Taulukko1[[#This Row],[Alku PVM]] )&lt;=6,AND(MONTH(Taulukko1[[#This Row],[Alku PVM]] )=6))</f>
        <v>0</v>
      </c>
      <c r="AH2446" s="90" t="b">
        <f>OR(MONTH(Taulukko1[[#This Row],[Loppu PVM]])&lt;=6,AND(MONTH(Taulukko1[[#This Row],[Loppu PVM]] )=6))</f>
        <v>0</v>
      </c>
    </row>
    <row r="2447" spans="1:34" ht="12.75" customHeight="1">
      <c r="A2447" s="21" t="s">
        <v>1009</v>
      </c>
      <c r="B2447" s="23">
        <v>41486</v>
      </c>
      <c r="C2447" s="21" t="s">
        <v>1008</v>
      </c>
      <c r="D2447" s="24"/>
      <c r="E2447" s="62">
        <v>50</v>
      </c>
      <c r="F2447" s="23">
        <v>41541</v>
      </c>
      <c r="G2447" s="24">
        <v>27</v>
      </c>
      <c r="H2447" s="22">
        <v>50</v>
      </c>
      <c r="I2447" s="126" t="str">
        <f>INDEX('TOL2008'!B:B,MATCH(A2447,'TOL2008'!A:A,0))</f>
        <v>08990</v>
      </c>
      <c r="J2447" s="126" t="str">
        <f>INDEX(Pääluokka!$H$2:$H$100,MATCH(VALUE(LEFT(Taulukko1[[#This Row],[TOL2008]],2)),Pääluokka!$G$2:$G$100,0))</f>
        <v>Kaivostoiminta ja louhinta</v>
      </c>
      <c r="K2447" s="126" t="str">
        <f>INDEX(Pääluokka!$I$2:$I$100,MATCH(VALUE(LEFT(Taulukko1[[#This Row],[TOL2008]],2)),Pääluokka!$G$2:$G$100,0))</f>
        <v>Alkutuotanto (A-B)</v>
      </c>
      <c r="L2447" s="41">
        <f t="shared" si="380"/>
        <v>55</v>
      </c>
      <c r="M2447" s="43">
        <f t="shared" si="381"/>
        <v>41486</v>
      </c>
      <c r="N2447" s="43">
        <f t="shared" si="382"/>
        <v>41541</v>
      </c>
      <c r="O2447" s="43">
        <f t="shared" si="383"/>
        <v>41456</v>
      </c>
      <c r="P2447" s="43">
        <f t="shared" si="384"/>
        <v>41518</v>
      </c>
      <c r="Q2447" s="41">
        <f t="shared" si="385"/>
        <v>2013</v>
      </c>
      <c r="R2447" s="41">
        <f t="shared" si="386"/>
        <v>2013</v>
      </c>
      <c r="S2447" s="43" t="str">
        <f>YEAR(Taulukko1[[#This Row],[Alku KK]])&amp;"Q"&amp;ROUNDDOWN((MONTH(Taulukko1[[#This Row],[Alku KK]])-1)/3+1,0)</f>
        <v>2013Q3</v>
      </c>
      <c r="T2447" s="43" t="str">
        <f>YEAR(Taulukko1[[#This Row],[Loppu KK]])&amp;"Q"&amp;ROUNDDOWN((MONTH(Taulukko1[[#This Row],[Loppu KK]])-1)/3+1,0)</f>
        <v>2013Q3</v>
      </c>
      <c r="U2447" s="66">
        <f>IF(COUNT(Taulukko1[[#This Row],[Neuvottelujen alaiset ]])=1,Taulukko1[[#This Row],[Neuvottelujen alaiset ]],Taulukko1[[#This Row],[Vähennystarve]])</f>
        <v>50</v>
      </c>
      <c r="V2447" s="44">
        <f t="shared" si="387"/>
        <v>1</v>
      </c>
      <c r="W2447" s="44">
        <f t="shared" si="388"/>
        <v>0.54</v>
      </c>
      <c r="X2447" s="44">
        <f t="shared" si="389"/>
        <v>0.54</v>
      </c>
      <c r="Y2447" s="90" t="b">
        <f>AND(MONTH(Taulukko1[[#This Row],[Alku PVM]] )=6,DAY(Taulukko1[[#This Row],[Alku PVM]] )&gt;19)</f>
        <v>0</v>
      </c>
      <c r="Z2447" s="90" t="b">
        <f>AND(MONTH(Taulukko1[[#This Row],[Loppu PVM]] )=6,DAY(Taulukko1[[#This Row],[Loppu PVM]] )&gt;19)</f>
        <v>0</v>
      </c>
      <c r="AA2447" s="90" t="b">
        <f>OR(MONTH(Taulukko1[[#This Row],[Alku PVM]] )&lt;=5,AND(MONTH(Taulukko1[[#This Row],[Alku PVM]] )=6,DAY(Taulukko1[[#This Row],[Alku PVM]] )&lt;20))</f>
        <v>0</v>
      </c>
      <c r="AB2447" s="90" t="b">
        <f>OR(MONTH(Taulukko1[[#This Row],[Loppu PVM]])&lt;=5,AND(MONTH(Taulukko1[[#This Row],[Loppu PVM]] )=6,DAY(Taulukko1[[#This Row],[Loppu PVM]])&lt;20))</f>
        <v>0</v>
      </c>
      <c r="AC2447" s="90" t="b">
        <f>OR(MONTH(Taulukko1[[#This Row],[Alku PVM]] )&lt;=3,AND(MONTH(Taulukko1[[#This Row],[Alku PVM]] )=3))</f>
        <v>0</v>
      </c>
      <c r="AD2447" s="90" t="b">
        <f>OR(MONTH(Taulukko1[[#This Row],[Loppu PVM]] )&lt;=3,AND(MONTH(Taulukko1[[#This Row],[Loppu PVM]] )=3))</f>
        <v>0</v>
      </c>
      <c r="AE2447" s="90" t="b">
        <f>OR(MONTH(Taulukko1[[#This Row],[Alku PVM]] )&lt;=9,AND(MONTH(Taulukko1[[#This Row],[Alku PVM]] )=9))</f>
        <v>1</v>
      </c>
      <c r="AF2447" s="90" t="b">
        <f>OR(MONTH(Taulukko1[[#This Row],[Loppu PVM]])&lt;=9,AND(MONTH(Taulukko1[[#This Row],[Loppu PVM]] )=9))</f>
        <v>1</v>
      </c>
      <c r="AG2447" s="90" t="b">
        <f>OR(MONTH(Taulukko1[[#This Row],[Alku PVM]] )&lt;=6,AND(MONTH(Taulukko1[[#This Row],[Alku PVM]] )=6))</f>
        <v>0</v>
      </c>
      <c r="AH2447" s="90" t="b">
        <f>OR(MONTH(Taulukko1[[#This Row],[Loppu PVM]])&lt;=6,AND(MONTH(Taulukko1[[#This Row],[Loppu PVM]] )=6))</f>
        <v>0</v>
      </c>
    </row>
    <row r="2448" spans="1:34" ht="12.75" customHeight="1">
      <c r="A2448" s="21" t="s">
        <v>1319</v>
      </c>
      <c r="B2448" s="23">
        <v>41487</v>
      </c>
      <c r="C2448" s="21" t="s">
        <v>1318</v>
      </c>
      <c r="D2448" s="24">
        <v>17</v>
      </c>
      <c r="F2448" s="23">
        <v>41536</v>
      </c>
      <c r="G2448" s="24">
        <v>2</v>
      </c>
      <c r="H2448" s="22">
        <v>17</v>
      </c>
      <c r="I2448" s="126">
        <f>INDEX('TOL2008'!B:B,MATCH(A2448,'TOL2008'!A:A,0))</f>
        <v>82200</v>
      </c>
      <c r="J2448" s="126" t="str">
        <f>INDEX(Pääluokka!$H$2:$H$100,MATCH(VALUE(LEFT(Taulukko1[[#This Row],[TOL2008]],2)),Pääluokka!$G$2:$G$100,0))</f>
        <v>Hallinto- ja tukipalvelutoiminta</v>
      </c>
      <c r="K2448" s="126" t="str">
        <f>INDEX(Pääluokka!$I$2:$I$100,MATCH(VALUE(LEFT(Taulukko1[[#This Row],[TOL2008]],2)),Pääluokka!$G$2:$G$100,0))</f>
        <v>Palvelualat (G-N, R, S)</v>
      </c>
      <c r="L2448" s="41">
        <f t="shared" si="380"/>
        <v>49</v>
      </c>
      <c r="M2448" s="43">
        <f t="shared" si="381"/>
        <v>41487</v>
      </c>
      <c r="N2448" s="43">
        <f t="shared" si="382"/>
        <v>41536</v>
      </c>
      <c r="O2448" s="43">
        <f t="shared" si="383"/>
        <v>41487</v>
      </c>
      <c r="P2448" s="43">
        <f t="shared" si="384"/>
        <v>41518</v>
      </c>
      <c r="Q2448" s="41">
        <f t="shared" si="385"/>
        <v>2013</v>
      </c>
      <c r="R2448" s="41">
        <f t="shared" si="386"/>
        <v>2013</v>
      </c>
      <c r="S2448" s="43" t="str">
        <f>YEAR(Taulukko1[[#This Row],[Alku KK]])&amp;"Q"&amp;ROUNDDOWN((MONTH(Taulukko1[[#This Row],[Alku KK]])-1)/3+1,0)</f>
        <v>2013Q3</v>
      </c>
      <c r="T2448" s="43" t="str">
        <f>YEAR(Taulukko1[[#This Row],[Loppu KK]])&amp;"Q"&amp;ROUNDDOWN((MONTH(Taulukko1[[#This Row],[Loppu KK]])-1)/3+1,0)</f>
        <v>2013Q3</v>
      </c>
      <c r="U2448" s="66">
        <f>IF(COUNT(Taulukko1[[#This Row],[Neuvottelujen alaiset ]])=1,Taulukko1[[#This Row],[Neuvottelujen alaiset ]],Taulukko1[[#This Row],[Vähennystarve]])</f>
        <v>17</v>
      </c>
      <c r="V2448" s="44" t="str">
        <f t="shared" si="387"/>
        <v>NA</v>
      </c>
      <c r="W2448" s="44">
        <f t="shared" si="388"/>
        <v>0.11764705882352941</v>
      </c>
      <c r="X2448" s="44" t="str">
        <f t="shared" si="389"/>
        <v>NA</v>
      </c>
      <c r="Y2448" s="90" t="b">
        <f>AND(MONTH(Taulukko1[[#This Row],[Alku PVM]] )=6,DAY(Taulukko1[[#This Row],[Alku PVM]] )&gt;19)</f>
        <v>0</v>
      </c>
      <c r="Z2448" s="90" t="b">
        <f>AND(MONTH(Taulukko1[[#This Row],[Loppu PVM]] )=6,DAY(Taulukko1[[#This Row],[Loppu PVM]] )&gt;19)</f>
        <v>0</v>
      </c>
      <c r="AA2448" s="90" t="b">
        <f>OR(MONTH(Taulukko1[[#This Row],[Alku PVM]] )&lt;=5,AND(MONTH(Taulukko1[[#This Row],[Alku PVM]] )=6,DAY(Taulukko1[[#This Row],[Alku PVM]] )&lt;20))</f>
        <v>0</v>
      </c>
      <c r="AB2448" s="90" t="b">
        <f>OR(MONTH(Taulukko1[[#This Row],[Loppu PVM]])&lt;=5,AND(MONTH(Taulukko1[[#This Row],[Loppu PVM]] )=6,DAY(Taulukko1[[#This Row],[Loppu PVM]])&lt;20))</f>
        <v>0</v>
      </c>
      <c r="AC2448" s="90" t="b">
        <f>OR(MONTH(Taulukko1[[#This Row],[Alku PVM]] )&lt;=3,AND(MONTH(Taulukko1[[#This Row],[Alku PVM]] )=3))</f>
        <v>0</v>
      </c>
      <c r="AD2448" s="90" t="b">
        <f>OR(MONTH(Taulukko1[[#This Row],[Loppu PVM]] )&lt;=3,AND(MONTH(Taulukko1[[#This Row],[Loppu PVM]] )=3))</f>
        <v>0</v>
      </c>
      <c r="AE2448" s="90" t="b">
        <f>OR(MONTH(Taulukko1[[#This Row],[Alku PVM]] )&lt;=9,AND(MONTH(Taulukko1[[#This Row],[Alku PVM]] )=9))</f>
        <v>1</v>
      </c>
      <c r="AF2448" s="90" t="b">
        <f>OR(MONTH(Taulukko1[[#This Row],[Loppu PVM]])&lt;=9,AND(MONTH(Taulukko1[[#This Row],[Loppu PVM]] )=9))</f>
        <v>1</v>
      </c>
      <c r="AG2448" s="90" t="b">
        <f>OR(MONTH(Taulukko1[[#This Row],[Alku PVM]] )&lt;=6,AND(MONTH(Taulukko1[[#This Row],[Alku PVM]] )=6))</f>
        <v>0</v>
      </c>
      <c r="AH2448" s="90" t="b">
        <f>OR(MONTH(Taulukko1[[#This Row],[Loppu PVM]])&lt;=6,AND(MONTH(Taulukko1[[#This Row],[Loppu PVM]] )=6))</f>
        <v>0</v>
      </c>
    </row>
    <row r="2449" spans="1:34" ht="12.75" customHeight="1">
      <c r="A2449" s="21" t="s">
        <v>1270</v>
      </c>
      <c r="B2449" s="23">
        <v>41487</v>
      </c>
      <c r="C2449" s="21" t="s">
        <v>1269</v>
      </c>
      <c r="D2449" s="24">
        <v>20</v>
      </c>
      <c r="F2449" s="23">
        <v>41522</v>
      </c>
      <c r="G2449" s="24">
        <v>0</v>
      </c>
      <c r="H2449" s="22">
        <v>20</v>
      </c>
      <c r="I2449" s="126">
        <f>INDEX('TOL2008'!B:B,MATCH(A2449,'TOL2008'!A:A,0))</f>
        <v>71127</v>
      </c>
      <c r="J2449" s="126" t="str">
        <f>INDEX(Pääluokka!$H$2:$H$100,MATCH(VALUE(LEFT(Taulukko1[[#This Row],[TOL2008]],2)),Pääluokka!$G$2:$G$100,0))</f>
        <v>Ammatillinen, tieteellinen ja tekninen toiminta</v>
      </c>
      <c r="K2449" s="126" t="str">
        <f>INDEX(Pääluokka!$I$2:$I$100,MATCH(VALUE(LEFT(Taulukko1[[#This Row],[TOL2008]],2)),Pääluokka!$G$2:$G$100,0))</f>
        <v>Palvelualat (G-N, R, S)</v>
      </c>
      <c r="L2449" s="41">
        <f t="shared" si="380"/>
        <v>35</v>
      </c>
      <c r="M2449" s="43">
        <f t="shared" si="381"/>
        <v>41487</v>
      </c>
      <c r="N2449" s="43">
        <f t="shared" si="382"/>
        <v>41522</v>
      </c>
      <c r="O2449" s="43">
        <f t="shared" si="383"/>
        <v>41487</v>
      </c>
      <c r="P2449" s="43">
        <f t="shared" si="384"/>
        <v>41518</v>
      </c>
      <c r="Q2449" s="41">
        <f t="shared" si="385"/>
        <v>2013</v>
      </c>
      <c r="R2449" s="41">
        <f t="shared" si="386"/>
        <v>2013</v>
      </c>
      <c r="S2449" s="43" t="str">
        <f>YEAR(Taulukko1[[#This Row],[Alku KK]])&amp;"Q"&amp;ROUNDDOWN((MONTH(Taulukko1[[#This Row],[Alku KK]])-1)/3+1,0)</f>
        <v>2013Q3</v>
      </c>
      <c r="T2449" s="43" t="str">
        <f>YEAR(Taulukko1[[#This Row],[Loppu KK]])&amp;"Q"&amp;ROUNDDOWN((MONTH(Taulukko1[[#This Row],[Loppu KK]])-1)/3+1,0)</f>
        <v>2013Q3</v>
      </c>
      <c r="U2449" s="66">
        <f>IF(COUNT(Taulukko1[[#This Row],[Neuvottelujen alaiset ]])=1,Taulukko1[[#This Row],[Neuvottelujen alaiset ]],Taulukko1[[#This Row],[Vähennystarve]])</f>
        <v>20</v>
      </c>
      <c r="V2449" s="44" t="str">
        <f t="shared" si="387"/>
        <v>NA</v>
      </c>
      <c r="W2449" s="44">
        <f t="shared" si="388"/>
        <v>0</v>
      </c>
      <c r="X2449" s="44" t="str">
        <f t="shared" si="389"/>
        <v>NA</v>
      </c>
      <c r="Y2449" s="90" t="b">
        <f>AND(MONTH(Taulukko1[[#This Row],[Alku PVM]] )=6,DAY(Taulukko1[[#This Row],[Alku PVM]] )&gt;19)</f>
        <v>0</v>
      </c>
      <c r="Z2449" s="90" t="b">
        <f>AND(MONTH(Taulukko1[[#This Row],[Loppu PVM]] )=6,DAY(Taulukko1[[#This Row],[Loppu PVM]] )&gt;19)</f>
        <v>0</v>
      </c>
      <c r="AA2449" s="90" t="b">
        <f>OR(MONTH(Taulukko1[[#This Row],[Alku PVM]] )&lt;=5,AND(MONTH(Taulukko1[[#This Row],[Alku PVM]] )=6,DAY(Taulukko1[[#This Row],[Alku PVM]] )&lt;20))</f>
        <v>0</v>
      </c>
      <c r="AB2449" s="90" t="b">
        <f>OR(MONTH(Taulukko1[[#This Row],[Loppu PVM]])&lt;=5,AND(MONTH(Taulukko1[[#This Row],[Loppu PVM]] )=6,DAY(Taulukko1[[#This Row],[Loppu PVM]])&lt;20))</f>
        <v>0</v>
      </c>
      <c r="AC2449" s="90" t="b">
        <f>OR(MONTH(Taulukko1[[#This Row],[Alku PVM]] )&lt;=3,AND(MONTH(Taulukko1[[#This Row],[Alku PVM]] )=3))</f>
        <v>0</v>
      </c>
      <c r="AD2449" s="90" t="b">
        <f>OR(MONTH(Taulukko1[[#This Row],[Loppu PVM]] )&lt;=3,AND(MONTH(Taulukko1[[#This Row],[Loppu PVM]] )=3))</f>
        <v>0</v>
      </c>
      <c r="AE2449" s="90" t="b">
        <f>OR(MONTH(Taulukko1[[#This Row],[Alku PVM]] )&lt;=9,AND(MONTH(Taulukko1[[#This Row],[Alku PVM]] )=9))</f>
        <v>1</v>
      </c>
      <c r="AF2449" s="90" t="b">
        <f>OR(MONTH(Taulukko1[[#This Row],[Loppu PVM]])&lt;=9,AND(MONTH(Taulukko1[[#This Row],[Loppu PVM]] )=9))</f>
        <v>1</v>
      </c>
      <c r="AG2449" s="90" t="b">
        <f>OR(MONTH(Taulukko1[[#This Row],[Alku PVM]] )&lt;=6,AND(MONTH(Taulukko1[[#This Row],[Alku PVM]] )=6))</f>
        <v>0</v>
      </c>
      <c r="AH2449" s="90" t="b">
        <f>OR(MONTH(Taulukko1[[#This Row],[Loppu PVM]])&lt;=6,AND(MONTH(Taulukko1[[#This Row],[Loppu PVM]] )=6))</f>
        <v>0</v>
      </c>
    </row>
    <row r="2450" spans="1:34" ht="12.75" customHeight="1">
      <c r="A2450" s="21" t="s">
        <v>1218</v>
      </c>
      <c r="B2450" s="23">
        <v>41487</v>
      </c>
      <c r="C2450" s="21" t="s">
        <v>1217</v>
      </c>
      <c r="D2450" s="24">
        <v>300</v>
      </c>
      <c r="F2450" s="23">
        <v>41547</v>
      </c>
      <c r="G2450" s="24">
        <v>0</v>
      </c>
      <c r="H2450" s="22">
        <v>300</v>
      </c>
      <c r="I2450" s="126">
        <f>INDEX('TOL2008'!B:B,MATCH(A2450,'TOL2008'!A:A,0))</f>
        <v>25610</v>
      </c>
      <c r="J2450" s="126" t="str">
        <f>INDEX(Pääluokka!$H$2:$H$100,MATCH(VALUE(LEFT(Taulukko1[[#This Row],[TOL2008]],2)),Pääluokka!$G$2:$G$100,0))</f>
        <v>Teollisuus</v>
      </c>
      <c r="K2450" s="126" t="str">
        <f>INDEX(Pääluokka!$I$2:$I$100,MATCH(VALUE(LEFT(Taulukko1[[#This Row],[TOL2008]],2)),Pääluokka!$G$2:$G$100,0))</f>
        <v>Teollisuus (C-E)</v>
      </c>
      <c r="L2450" s="41">
        <f t="shared" si="380"/>
        <v>60</v>
      </c>
      <c r="M2450" s="43">
        <f t="shared" si="381"/>
        <v>41487</v>
      </c>
      <c r="N2450" s="43">
        <f t="shared" si="382"/>
        <v>41547</v>
      </c>
      <c r="O2450" s="43">
        <f t="shared" si="383"/>
        <v>41487</v>
      </c>
      <c r="P2450" s="43">
        <f t="shared" si="384"/>
        <v>41518</v>
      </c>
      <c r="Q2450" s="41">
        <f t="shared" si="385"/>
        <v>2013</v>
      </c>
      <c r="R2450" s="41">
        <f t="shared" si="386"/>
        <v>2013</v>
      </c>
      <c r="S2450" s="43" t="str">
        <f>YEAR(Taulukko1[[#This Row],[Alku KK]])&amp;"Q"&amp;ROUNDDOWN((MONTH(Taulukko1[[#This Row],[Alku KK]])-1)/3+1,0)</f>
        <v>2013Q3</v>
      </c>
      <c r="T2450" s="43" t="str">
        <f>YEAR(Taulukko1[[#This Row],[Loppu KK]])&amp;"Q"&amp;ROUNDDOWN((MONTH(Taulukko1[[#This Row],[Loppu KK]])-1)/3+1,0)</f>
        <v>2013Q3</v>
      </c>
      <c r="U2450" s="66">
        <f>IF(COUNT(Taulukko1[[#This Row],[Neuvottelujen alaiset ]])=1,Taulukko1[[#This Row],[Neuvottelujen alaiset ]],Taulukko1[[#This Row],[Vähennystarve]])</f>
        <v>300</v>
      </c>
      <c r="V2450" s="44" t="str">
        <f t="shared" si="387"/>
        <v>NA</v>
      </c>
      <c r="W2450" s="44">
        <f t="shared" si="388"/>
        <v>0</v>
      </c>
      <c r="X2450" s="44" t="str">
        <f t="shared" si="389"/>
        <v>NA</v>
      </c>
      <c r="Y2450" s="90" t="b">
        <f>AND(MONTH(Taulukko1[[#This Row],[Alku PVM]] )=6,DAY(Taulukko1[[#This Row],[Alku PVM]] )&gt;19)</f>
        <v>0</v>
      </c>
      <c r="Z2450" s="90" t="b">
        <f>AND(MONTH(Taulukko1[[#This Row],[Loppu PVM]] )=6,DAY(Taulukko1[[#This Row],[Loppu PVM]] )&gt;19)</f>
        <v>0</v>
      </c>
      <c r="AA2450" s="90" t="b">
        <f>OR(MONTH(Taulukko1[[#This Row],[Alku PVM]] )&lt;=5,AND(MONTH(Taulukko1[[#This Row],[Alku PVM]] )=6,DAY(Taulukko1[[#This Row],[Alku PVM]] )&lt;20))</f>
        <v>0</v>
      </c>
      <c r="AB2450" s="90" t="b">
        <f>OR(MONTH(Taulukko1[[#This Row],[Loppu PVM]])&lt;=5,AND(MONTH(Taulukko1[[#This Row],[Loppu PVM]] )=6,DAY(Taulukko1[[#This Row],[Loppu PVM]])&lt;20))</f>
        <v>0</v>
      </c>
      <c r="AC2450" s="90" t="b">
        <f>OR(MONTH(Taulukko1[[#This Row],[Alku PVM]] )&lt;=3,AND(MONTH(Taulukko1[[#This Row],[Alku PVM]] )=3))</f>
        <v>0</v>
      </c>
      <c r="AD2450" s="90" t="b">
        <f>OR(MONTH(Taulukko1[[#This Row],[Loppu PVM]] )&lt;=3,AND(MONTH(Taulukko1[[#This Row],[Loppu PVM]] )=3))</f>
        <v>0</v>
      </c>
      <c r="AE2450" s="90" t="b">
        <f>OR(MONTH(Taulukko1[[#This Row],[Alku PVM]] )&lt;=9,AND(MONTH(Taulukko1[[#This Row],[Alku PVM]] )=9))</f>
        <v>1</v>
      </c>
      <c r="AF2450" s="90" t="b">
        <f>OR(MONTH(Taulukko1[[#This Row],[Loppu PVM]])&lt;=9,AND(MONTH(Taulukko1[[#This Row],[Loppu PVM]] )=9))</f>
        <v>1</v>
      </c>
      <c r="AG2450" s="90" t="b">
        <f>OR(MONTH(Taulukko1[[#This Row],[Alku PVM]] )&lt;=6,AND(MONTH(Taulukko1[[#This Row],[Alku PVM]] )=6))</f>
        <v>0</v>
      </c>
      <c r="AH2450" s="90" t="b">
        <f>OR(MONTH(Taulukko1[[#This Row],[Loppu PVM]])&lt;=6,AND(MONTH(Taulukko1[[#This Row],[Loppu PVM]] )=6))</f>
        <v>0</v>
      </c>
    </row>
    <row r="2451" spans="1:34" ht="12.75" customHeight="1">
      <c r="A2451" s="21" t="s">
        <v>519</v>
      </c>
      <c r="B2451" s="23">
        <v>41487</v>
      </c>
      <c r="C2451" s="21" t="s">
        <v>1210</v>
      </c>
      <c r="D2451" s="24"/>
      <c r="E2451" s="62">
        <v>12</v>
      </c>
      <c r="F2451" s="23"/>
      <c r="G2451" s="24"/>
      <c r="H2451" s="22">
        <v>63</v>
      </c>
      <c r="I2451" s="126">
        <f>INDEX('TOL2008'!B:B,MATCH(A2451,'TOL2008'!A:A,0))</f>
        <v>51101</v>
      </c>
      <c r="J2451" s="126" t="str">
        <f>INDEX(Pääluokka!$H$2:$H$100,MATCH(VALUE(LEFT(Taulukko1[[#This Row],[TOL2008]],2)),Pääluokka!$G$2:$G$100,0))</f>
        <v>Kuljetus ja varastointi</v>
      </c>
      <c r="K2451" s="126" t="str">
        <f>INDEX(Pääluokka!$I$2:$I$100,MATCH(VALUE(LEFT(Taulukko1[[#This Row],[TOL2008]],2)),Pääluokka!$G$2:$G$100,0))</f>
        <v>Palvelualat (G-N, R, S)</v>
      </c>
      <c r="L2451" s="41" t="str">
        <f t="shared" si="380"/>
        <v>NA</v>
      </c>
      <c r="M2451" s="43">
        <f t="shared" si="381"/>
        <v>41487</v>
      </c>
      <c r="N2451" s="43">
        <f t="shared" si="382"/>
        <v>41538</v>
      </c>
      <c r="O2451" s="43">
        <f t="shared" si="383"/>
        <v>41487</v>
      </c>
      <c r="P2451" s="43">
        <f t="shared" si="384"/>
        <v>41518</v>
      </c>
      <c r="Q2451" s="41">
        <f t="shared" si="385"/>
        <v>2013</v>
      </c>
      <c r="R2451" s="41">
        <f t="shared" si="386"/>
        <v>2013</v>
      </c>
      <c r="S2451" s="43" t="str">
        <f>YEAR(Taulukko1[[#This Row],[Alku KK]])&amp;"Q"&amp;ROUNDDOWN((MONTH(Taulukko1[[#This Row],[Alku KK]])-1)/3+1,0)</f>
        <v>2013Q3</v>
      </c>
      <c r="T2451" s="43" t="str">
        <f>YEAR(Taulukko1[[#This Row],[Loppu KK]])&amp;"Q"&amp;ROUNDDOWN((MONTH(Taulukko1[[#This Row],[Loppu KK]])-1)/3+1,0)</f>
        <v>2013Q3</v>
      </c>
      <c r="U2451" s="66">
        <f>IF(COUNT(Taulukko1[[#This Row],[Neuvottelujen alaiset ]])=1,Taulukko1[[#This Row],[Neuvottelujen alaiset ]],Taulukko1[[#This Row],[Vähennystarve]])</f>
        <v>63</v>
      </c>
      <c r="V2451" s="44">
        <f t="shared" si="387"/>
        <v>0.19047619047619047</v>
      </c>
      <c r="W2451" s="44" t="str">
        <f t="shared" si="388"/>
        <v>NA</v>
      </c>
      <c r="X2451" s="44" t="str">
        <f t="shared" si="389"/>
        <v>NA</v>
      </c>
      <c r="Y2451" s="90" t="b">
        <f>AND(MONTH(Taulukko1[[#This Row],[Alku PVM]] )=6,DAY(Taulukko1[[#This Row],[Alku PVM]] )&gt;19)</f>
        <v>0</v>
      </c>
      <c r="Z2451" s="90" t="b">
        <f>AND(MONTH(Taulukko1[[#This Row],[Loppu PVM]] )=6,DAY(Taulukko1[[#This Row],[Loppu PVM]] )&gt;19)</f>
        <v>0</v>
      </c>
      <c r="AA2451" s="90" t="b">
        <f>OR(MONTH(Taulukko1[[#This Row],[Alku PVM]] )&lt;=5,AND(MONTH(Taulukko1[[#This Row],[Alku PVM]] )=6,DAY(Taulukko1[[#This Row],[Alku PVM]] )&lt;20))</f>
        <v>0</v>
      </c>
      <c r="AB2451" s="90" t="b">
        <f>OR(MONTH(Taulukko1[[#This Row],[Loppu PVM]])&lt;=5,AND(MONTH(Taulukko1[[#This Row],[Loppu PVM]] )=6,DAY(Taulukko1[[#This Row],[Loppu PVM]])&lt;20))</f>
        <v>0</v>
      </c>
      <c r="AC2451" s="90" t="b">
        <f>OR(MONTH(Taulukko1[[#This Row],[Alku PVM]] )&lt;=3,AND(MONTH(Taulukko1[[#This Row],[Alku PVM]] )=3))</f>
        <v>0</v>
      </c>
      <c r="AD2451" s="90" t="b">
        <f>OR(MONTH(Taulukko1[[#This Row],[Loppu PVM]] )&lt;=3,AND(MONTH(Taulukko1[[#This Row],[Loppu PVM]] )=3))</f>
        <v>0</v>
      </c>
      <c r="AE2451" s="90" t="b">
        <f>OR(MONTH(Taulukko1[[#This Row],[Alku PVM]] )&lt;=9,AND(MONTH(Taulukko1[[#This Row],[Alku PVM]] )=9))</f>
        <v>1</v>
      </c>
      <c r="AF2451" s="90" t="b">
        <f>OR(MONTH(Taulukko1[[#This Row],[Loppu PVM]])&lt;=9,AND(MONTH(Taulukko1[[#This Row],[Loppu PVM]] )=9))</f>
        <v>1</v>
      </c>
      <c r="AG2451" s="90" t="b">
        <f>OR(MONTH(Taulukko1[[#This Row],[Alku PVM]] )&lt;=6,AND(MONTH(Taulukko1[[#This Row],[Alku PVM]] )=6))</f>
        <v>0</v>
      </c>
      <c r="AH2451" s="90" t="b">
        <f>OR(MONTH(Taulukko1[[#This Row],[Loppu PVM]])&lt;=6,AND(MONTH(Taulukko1[[#This Row],[Loppu PVM]] )=6))</f>
        <v>0</v>
      </c>
    </row>
    <row r="2452" spans="1:34" ht="12.75" customHeight="1">
      <c r="A2452" s="21" t="s">
        <v>1193</v>
      </c>
      <c r="B2452" s="23">
        <v>41487</v>
      </c>
      <c r="C2452" s="21" t="s">
        <v>1192</v>
      </c>
      <c r="D2452" s="24" t="s">
        <v>25</v>
      </c>
      <c r="F2452" s="23">
        <v>41523</v>
      </c>
      <c r="G2452" s="24">
        <v>20</v>
      </c>
      <c r="H2452" s="22">
        <v>20</v>
      </c>
      <c r="I2452" s="126">
        <f>INDEX('TOL2008'!B:B,MATCH(A2452,'TOL2008'!A:A,0))</f>
        <v>46739</v>
      </c>
      <c r="J2452" s="126" t="str">
        <f>INDEX(Pääluokka!$H$2:$H$100,MATCH(VALUE(LEFT(Taulukko1[[#This Row],[TOL2008]],2)),Pääluokka!$G$2:$G$100,0))</f>
        <v>Tukku- ja vähittäiskauppa; moottoriajoneuvojen ja moottoripyörien korjaus</v>
      </c>
      <c r="K2452" s="126" t="str">
        <f>INDEX(Pääluokka!$I$2:$I$100,MATCH(VALUE(LEFT(Taulukko1[[#This Row],[TOL2008]],2)),Pääluokka!$G$2:$G$100,0))</f>
        <v>Palvelualat (G-N, R, S)</v>
      </c>
      <c r="L2452" s="41">
        <f t="shared" si="380"/>
        <v>36</v>
      </c>
      <c r="M2452" s="43">
        <f t="shared" si="381"/>
        <v>41487</v>
      </c>
      <c r="N2452" s="43">
        <f t="shared" si="382"/>
        <v>41523</v>
      </c>
      <c r="O2452" s="43">
        <f t="shared" si="383"/>
        <v>41487</v>
      </c>
      <c r="P2452" s="43">
        <f t="shared" si="384"/>
        <v>41518</v>
      </c>
      <c r="Q2452" s="41">
        <f t="shared" si="385"/>
        <v>2013</v>
      </c>
      <c r="R2452" s="41">
        <f t="shared" si="386"/>
        <v>2013</v>
      </c>
      <c r="S2452" s="43" t="str">
        <f>YEAR(Taulukko1[[#This Row],[Alku KK]])&amp;"Q"&amp;ROUNDDOWN((MONTH(Taulukko1[[#This Row],[Alku KK]])-1)/3+1,0)</f>
        <v>2013Q3</v>
      </c>
      <c r="T2452" s="43" t="str">
        <f>YEAR(Taulukko1[[#This Row],[Loppu KK]])&amp;"Q"&amp;ROUNDDOWN((MONTH(Taulukko1[[#This Row],[Loppu KK]])-1)/3+1,0)</f>
        <v>2013Q3</v>
      </c>
      <c r="U2452" s="66">
        <f>IF(COUNT(Taulukko1[[#This Row],[Neuvottelujen alaiset ]])=1,Taulukko1[[#This Row],[Neuvottelujen alaiset ]],Taulukko1[[#This Row],[Vähennystarve]])</f>
        <v>20</v>
      </c>
      <c r="V2452" s="44" t="str">
        <f t="shared" si="387"/>
        <v>NA</v>
      </c>
      <c r="W2452" s="44">
        <f t="shared" si="388"/>
        <v>1</v>
      </c>
      <c r="X2452" s="44" t="str">
        <f t="shared" si="389"/>
        <v>NA</v>
      </c>
      <c r="Y2452" s="90" t="b">
        <f>AND(MONTH(Taulukko1[[#This Row],[Alku PVM]] )=6,DAY(Taulukko1[[#This Row],[Alku PVM]] )&gt;19)</f>
        <v>0</v>
      </c>
      <c r="Z2452" s="90" t="b">
        <f>AND(MONTH(Taulukko1[[#This Row],[Loppu PVM]] )=6,DAY(Taulukko1[[#This Row],[Loppu PVM]] )&gt;19)</f>
        <v>0</v>
      </c>
      <c r="AA2452" s="90" t="b">
        <f>OR(MONTH(Taulukko1[[#This Row],[Alku PVM]] )&lt;=5,AND(MONTH(Taulukko1[[#This Row],[Alku PVM]] )=6,DAY(Taulukko1[[#This Row],[Alku PVM]] )&lt;20))</f>
        <v>0</v>
      </c>
      <c r="AB2452" s="90" t="b">
        <f>OR(MONTH(Taulukko1[[#This Row],[Loppu PVM]])&lt;=5,AND(MONTH(Taulukko1[[#This Row],[Loppu PVM]] )=6,DAY(Taulukko1[[#This Row],[Loppu PVM]])&lt;20))</f>
        <v>0</v>
      </c>
      <c r="AC2452" s="90" t="b">
        <f>OR(MONTH(Taulukko1[[#This Row],[Alku PVM]] )&lt;=3,AND(MONTH(Taulukko1[[#This Row],[Alku PVM]] )=3))</f>
        <v>0</v>
      </c>
      <c r="AD2452" s="90" t="b">
        <f>OR(MONTH(Taulukko1[[#This Row],[Loppu PVM]] )&lt;=3,AND(MONTH(Taulukko1[[#This Row],[Loppu PVM]] )=3))</f>
        <v>0</v>
      </c>
      <c r="AE2452" s="90" t="b">
        <f>OR(MONTH(Taulukko1[[#This Row],[Alku PVM]] )&lt;=9,AND(MONTH(Taulukko1[[#This Row],[Alku PVM]] )=9))</f>
        <v>1</v>
      </c>
      <c r="AF2452" s="90" t="b">
        <f>OR(MONTH(Taulukko1[[#This Row],[Loppu PVM]])&lt;=9,AND(MONTH(Taulukko1[[#This Row],[Loppu PVM]] )=9))</f>
        <v>1</v>
      </c>
      <c r="AG2452" s="90" t="b">
        <f>OR(MONTH(Taulukko1[[#This Row],[Alku PVM]] )&lt;=6,AND(MONTH(Taulukko1[[#This Row],[Alku PVM]] )=6))</f>
        <v>0</v>
      </c>
      <c r="AH2452" s="90" t="b">
        <f>OR(MONTH(Taulukko1[[#This Row],[Loppu PVM]])&lt;=6,AND(MONTH(Taulukko1[[#This Row],[Loppu PVM]] )=6))</f>
        <v>0</v>
      </c>
    </row>
    <row r="2453" spans="1:34" ht="12.75" customHeight="1">
      <c r="A2453" s="21" t="s">
        <v>1170</v>
      </c>
      <c r="B2453" s="23">
        <v>41487</v>
      </c>
      <c r="C2453" s="21" t="s">
        <v>1169</v>
      </c>
      <c r="D2453" s="24">
        <v>600</v>
      </c>
      <c r="F2453" s="23">
        <v>41532</v>
      </c>
      <c r="G2453" s="24">
        <v>0</v>
      </c>
      <c r="H2453" s="22">
        <v>600</v>
      </c>
      <c r="I2453" s="126">
        <f>INDEX('TOL2008'!B:B,MATCH(A2453,'TOL2008'!A:A,0))</f>
        <v>47191</v>
      </c>
      <c r="J2453" s="126" t="str">
        <f>INDEX(Pääluokka!$H$2:$H$100,MATCH(VALUE(LEFT(Taulukko1[[#This Row],[TOL2008]],2)),Pääluokka!$G$2:$G$100,0))</f>
        <v>Tukku- ja vähittäiskauppa; moottoriajoneuvojen ja moottoripyörien korjaus</v>
      </c>
      <c r="K2453" s="126" t="str">
        <f>INDEX(Pääluokka!$I$2:$I$100,MATCH(VALUE(LEFT(Taulukko1[[#This Row],[TOL2008]],2)),Pääluokka!$G$2:$G$100,0))</f>
        <v>Palvelualat (G-N, R, S)</v>
      </c>
      <c r="L2453" s="41">
        <f t="shared" si="380"/>
        <v>45</v>
      </c>
      <c r="M2453" s="43">
        <f t="shared" si="381"/>
        <v>41487</v>
      </c>
      <c r="N2453" s="43">
        <f t="shared" si="382"/>
        <v>41532</v>
      </c>
      <c r="O2453" s="43">
        <f t="shared" si="383"/>
        <v>41487</v>
      </c>
      <c r="P2453" s="43">
        <f t="shared" si="384"/>
        <v>41518</v>
      </c>
      <c r="Q2453" s="41">
        <f t="shared" si="385"/>
        <v>2013</v>
      </c>
      <c r="R2453" s="41">
        <f t="shared" si="386"/>
        <v>2013</v>
      </c>
      <c r="S2453" s="43" t="str">
        <f>YEAR(Taulukko1[[#This Row],[Alku KK]])&amp;"Q"&amp;ROUNDDOWN((MONTH(Taulukko1[[#This Row],[Alku KK]])-1)/3+1,0)</f>
        <v>2013Q3</v>
      </c>
      <c r="T2453" s="43" t="str">
        <f>YEAR(Taulukko1[[#This Row],[Loppu KK]])&amp;"Q"&amp;ROUNDDOWN((MONTH(Taulukko1[[#This Row],[Loppu KK]])-1)/3+1,0)</f>
        <v>2013Q3</v>
      </c>
      <c r="U2453" s="66">
        <f>IF(COUNT(Taulukko1[[#This Row],[Neuvottelujen alaiset ]])=1,Taulukko1[[#This Row],[Neuvottelujen alaiset ]],Taulukko1[[#This Row],[Vähennystarve]])</f>
        <v>600</v>
      </c>
      <c r="V2453" s="44" t="str">
        <f t="shared" si="387"/>
        <v>NA</v>
      </c>
      <c r="W2453" s="44">
        <f t="shared" si="388"/>
        <v>0</v>
      </c>
      <c r="X2453" s="44" t="str">
        <f t="shared" si="389"/>
        <v>NA</v>
      </c>
      <c r="Y2453" s="90" t="b">
        <f>AND(MONTH(Taulukko1[[#This Row],[Alku PVM]] )=6,DAY(Taulukko1[[#This Row],[Alku PVM]] )&gt;19)</f>
        <v>0</v>
      </c>
      <c r="Z2453" s="90" t="b">
        <f>AND(MONTH(Taulukko1[[#This Row],[Loppu PVM]] )=6,DAY(Taulukko1[[#This Row],[Loppu PVM]] )&gt;19)</f>
        <v>0</v>
      </c>
      <c r="AA2453" s="90" t="b">
        <f>OR(MONTH(Taulukko1[[#This Row],[Alku PVM]] )&lt;=5,AND(MONTH(Taulukko1[[#This Row],[Alku PVM]] )=6,DAY(Taulukko1[[#This Row],[Alku PVM]] )&lt;20))</f>
        <v>0</v>
      </c>
      <c r="AB2453" s="90" t="b">
        <f>OR(MONTH(Taulukko1[[#This Row],[Loppu PVM]])&lt;=5,AND(MONTH(Taulukko1[[#This Row],[Loppu PVM]] )=6,DAY(Taulukko1[[#This Row],[Loppu PVM]])&lt;20))</f>
        <v>0</v>
      </c>
      <c r="AC2453" s="90" t="b">
        <f>OR(MONTH(Taulukko1[[#This Row],[Alku PVM]] )&lt;=3,AND(MONTH(Taulukko1[[#This Row],[Alku PVM]] )=3))</f>
        <v>0</v>
      </c>
      <c r="AD2453" s="90" t="b">
        <f>OR(MONTH(Taulukko1[[#This Row],[Loppu PVM]] )&lt;=3,AND(MONTH(Taulukko1[[#This Row],[Loppu PVM]] )=3))</f>
        <v>0</v>
      </c>
      <c r="AE2453" s="90" t="b">
        <f>OR(MONTH(Taulukko1[[#This Row],[Alku PVM]] )&lt;=9,AND(MONTH(Taulukko1[[#This Row],[Alku PVM]] )=9))</f>
        <v>1</v>
      </c>
      <c r="AF2453" s="90" t="b">
        <f>OR(MONTH(Taulukko1[[#This Row],[Loppu PVM]])&lt;=9,AND(MONTH(Taulukko1[[#This Row],[Loppu PVM]] )=9))</f>
        <v>1</v>
      </c>
      <c r="AG2453" s="90" t="b">
        <f>OR(MONTH(Taulukko1[[#This Row],[Alku PVM]] )&lt;=6,AND(MONTH(Taulukko1[[#This Row],[Alku PVM]] )=6))</f>
        <v>0</v>
      </c>
      <c r="AH2453" s="90" t="b">
        <f>OR(MONTH(Taulukko1[[#This Row],[Loppu PVM]])&lt;=6,AND(MONTH(Taulukko1[[#This Row],[Loppu PVM]] )=6))</f>
        <v>0</v>
      </c>
    </row>
    <row r="2454" spans="1:34" ht="12.75" customHeight="1">
      <c r="A2454" s="21" t="s">
        <v>1061</v>
      </c>
      <c r="B2454" s="23">
        <v>41487</v>
      </c>
      <c r="C2454" s="21" t="s">
        <v>87</v>
      </c>
      <c r="D2454" s="24"/>
      <c r="F2454" s="23">
        <v>41527</v>
      </c>
      <c r="G2454" s="24">
        <v>9</v>
      </c>
      <c r="H2454" s="22">
        <v>43</v>
      </c>
      <c r="I2454" s="126">
        <f>INDEX('TOL2008'!B:B,MATCH(A2454,'TOL2008'!A:A,0))</f>
        <v>28300</v>
      </c>
      <c r="J2454" s="126" t="str">
        <f>INDEX(Pääluokka!$H$2:$H$100,MATCH(VALUE(LEFT(Taulukko1[[#This Row],[TOL2008]],2)),Pääluokka!$G$2:$G$100,0))</f>
        <v>Teollisuus</v>
      </c>
      <c r="K2454" s="126" t="str">
        <f>INDEX(Pääluokka!$I$2:$I$100,MATCH(VALUE(LEFT(Taulukko1[[#This Row],[TOL2008]],2)),Pääluokka!$G$2:$G$100,0))</f>
        <v>Teollisuus (C-E)</v>
      </c>
      <c r="L2454" s="41">
        <f t="shared" si="380"/>
        <v>40</v>
      </c>
      <c r="M2454" s="43">
        <f t="shared" si="381"/>
        <v>41487</v>
      </c>
      <c r="N2454" s="43">
        <f t="shared" si="382"/>
        <v>41527</v>
      </c>
      <c r="O2454" s="43">
        <f t="shared" si="383"/>
        <v>41487</v>
      </c>
      <c r="P2454" s="43">
        <f t="shared" si="384"/>
        <v>41518</v>
      </c>
      <c r="Q2454" s="41">
        <f t="shared" si="385"/>
        <v>2013</v>
      </c>
      <c r="R2454" s="41">
        <f t="shared" si="386"/>
        <v>2013</v>
      </c>
      <c r="S2454" s="43" t="str">
        <f>YEAR(Taulukko1[[#This Row],[Alku KK]])&amp;"Q"&amp;ROUNDDOWN((MONTH(Taulukko1[[#This Row],[Alku KK]])-1)/3+1,0)</f>
        <v>2013Q3</v>
      </c>
      <c r="T2454" s="43" t="str">
        <f>YEAR(Taulukko1[[#This Row],[Loppu KK]])&amp;"Q"&amp;ROUNDDOWN((MONTH(Taulukko1[[#This Row],[Loppu KK]])-1)/3+1,0)</f>
        <v>2013Q3</v>
      </c>
      <c r="U2454" s="66">
        <f>IF(COUNT(Taulukko1[[#This Row],[Neuvottelujen alaiset ]])=1,Taulukko1[[#This Row],[Neuvottelujen alaiset ]],Taulukko1[[#This Row],[Vähennystarve]])</f>
        <v>43</v>
      </c>
      <c r="V2454" s="44" t="str">
        <f t="shared" si="387"/>
        <v>NA</v>
      </c>
      <c r="W2454" s="44">
        <f t="shared" si="388"/>
        <v>0.20930232558139536</v>
      </c>
      <c r="X2454" s="44" t="str">
        <f t="shared" si="389"/>
        <v>NA</v>
      </c>
      <c r="Y2454" s="90" t="b">
        <f>AND(MONTH(Taulukko1[[#This Row],[Alku PVM]] )=6,DAY(Taulukko1[[#This Row],[Alku PVM]] )&gt;19)</f>
        <v>0</v>
      </c>
      <c r="Z2454" s="90" t="b">
        <f>AND(MONTH(Taulukko1[[#This Row],[Loppu PVM]] )=6,DAY(Taulukko1[[#This Row],[Loppu PVM]] )&gt;19)</f>
        <v>0</v>
      </c>
      <c r="AA2454" s="90" t="b">
        <f>OR(MONTH(Taulukko1[[#This Row],[Alku PVM]] )&lt;=5,AND(MONTH(Taulukko1[[#This Row],[Alku PVM]] )=6,DAY(Taulukko1[[#This Row],[Alku PVM]] )&lt;20))</f>
        <v>0</v>
      </c>
      <c r="AB2454" s="90" t="b">
        <f>OR(MONTH(Taulukko1[[#This Row],[Loppu PVM]])&lt;=5,AND(MONTH(Taulukko1[[#This Row],[Loppu PVM]] )=6,DAY(Taulukko1[[#This Row],[Loppu PVM]])&lt;20))</f>
        <v>0</v>
      </c>
      <c r="AC2454" s="90" t="b">
        <f>OR(MONTH(Taulukko1[[#This Row],[Alku PVM]] )&lt;=3,AND(MONTH(Taulukko1[[#This Row],[Alku PVM]] )=3))</f>
        <v>0</v>
      </c>
      <c r="AD2454" s="90" t="b">
        <f>OR(MONTH(Taulukko1[[#This Row],[Loppu PVM]] )&lt;=3,AND(MONTH(Taulukko1[[#This Row],[Loppu PVM]] )=3))</f>
        <v>0</v>
      </c>
      <c r="AE2454" s="90" t="b">
        <f>OR(MONTH(Taulukko1[[#This Row],[Alku PVM]] )&lt;=9,AND(MONTH(Taulukko1[[#This Row],[Alku PVM]] )=9))</f>
        <v>1</v>
      </c>
      <c r="AF2454" s="90" t="b">
        <f>OR(MONTH(Taulukko1[[#This Row],[Loppu PVM]])&lt;=9,AND(MONTH(Taulukko1[[#This Row],[Loppu PVM]] )=9))</f>
        <v>1</v>
      </c>
      <c r="AG2454" s="90" t="b">
        <f>OR(MONTH(Taulukko1[[#This Row],[Alku PVM]] )&lt;=6,AND(MONTH(Taulukko1[[#This Row],[Alku PVM]] )=6))</f>
        <v>0</v>
      </c>
      <c r="AH2454" s="90" t="b">
        <f>OR(MONTH(Taulukko1[[#This Row],[Loppu PVM]])&lt;=6,AND(MONTH(Taulukko1[[#This Row],[Loppu PVM]] )=6))</f>
        <v>0</v>
      </c>
    </row>
    <row r="2455" spans="1:34" ht="12.75" customHeight="1">
      <c r="A2455" s="21" t="s">
        <v>885</v>
      </c>
      <c r="B2455" s="23">
        <v>41487</v>
      </c>
      <c r="C2455" s="21" t="s">
        <v>884</v>
      </c>
      <c r="D2455" s="24">
        <v>240</v>
      </c>
      <c r="F2455" s="23">
        <v>41535</v>
      </c>
      <c r="G2455" s="24">
        <v>9</v>
      </c>
      <c r="H2455" s="22">
        <v>248</v>
      </c>
      <c r="I2455" s="126">
        <f>INDEX('TOL2008'!B:B,MATCH(A2455,'TOL2008'!A:A,0))</f>
        <v>27320</v>
      </c>
      <c r="J2455" s="126" t="str">
        <f>INDEX(Pääluokka!$H$2:$H$100,MATCH(VALUE(LEFT(Taulukko1[[#This Row],[TOL2008]],2)),Pääluokka!$G$2:$G$100,0))</f>
        <v>Teollisuus</v>
      </c>
      <c r="K2455" s="126" t="str">
        <f>INDEX(Pääluokka!$I$2:$I$100,MATCH(VALUE(LEFT(Taulukko1[[#This Row],[TOL2008]],2)),Pääluokka!$G$2:$G$100,0))</f>
        <v>Teollisuus (C-E)</v>
      </c>
      <c r="L2455" s="41">
        <f t="shared" si="380"/>
        <v>48</v>
      </c>
      <c r="M2455" s="43">
        <f t="shared" si="381"/>
        <v>41487</v>
      </c>
      <c r="N2455" s="43">
        <f t="shared" si="382"/>
        <v>41535</v>
      </c>
      <c r="O2455" s="43">
        <f t="shared" si="383"/>
        <v>41487</v>
      </c>
      <c r="P2455" s="43">
        <f t="shared" si="384"/>
        <v>41518</v>
      </c>
      <c r="Q2455" s="41">
        <f t="shared" si="385"/>
        <v>2013</v>
      </c>
      <c r="R2455" s="41">
        <f t="shared" si="386"/>
        <v>2013</v>
      </c>
      <c r="S2455" s="43" t="str">
        <f>YEAR(Taulukko1[[#This Row],[Alku KK]])&amp;"Q"&amp;ROUNDDOWN((MONTH(Taulukko1[[#This Row],[Alku KK]])-1)/3+1,0)</f>
        <v>2013Q3</v>
      </c>
      <c r="T2455" s="43" t="str">
        <f>YEAR(Taulukko1[[#This Row],[Loppu KK]])&amp;"Q"&amp;ROUNDDOWN((MONTH(Taulukko1[[#This Row],[Loppu KK]])-1)/3+1,0)</f>
        <v>2013Q3</v>
      </c>
      <c r="U2455" s="66">
        <f>IF(COUNT(Taulukko1[[#This Row],[Neuvottelujen alaiset ]])=1,Taulukko1[[#This Row],[Neuvottelujen alaiset ]],Taulukko1[[#This Row],[Vähennystarve]])</f>
        <v>248</v>
      </c>
      <c r="V2455" s="44" t="str">
        <f t="shared" si="387"/>
        <v>NA</v>
      </c>
      <c r="W2455" s="44">
        <f t="shared" si="388"/>
        <v>3.6290322580645164E-2</v>
      </c>
      <c r="X2455" s="44" t="str">
        <f t="shared" si="389"/>
        <v>NA</v>
      </c>
      <c r="Y2455" s="90" t="b">
        <f>AND(MONTH(Taulukko1[[#This Row],[Alku PVM]] )=6,DAY(Taulukko1[[#This Row],[Alku PVM]] )&gt;19)</f>
        <v>0</v>
      </c>
      <c r="Z2455" s="90" t="b">
        <f>AND(MONTH(Taulukko1[[#This Row],[Loppu PVM]] )=6,DAY(Taulukko1[[#This Row],[Loppu PVM]] )&gt;19)</f>
        <v>0</v>
      </c>
      <c r="AA2455" s="90" t="b">
        <f>OR(MONTH(Taulukko1[[#This Row],[Alku PVM]] )&lt;=5,AND(MONTH(Taulukko1[[#This Row],[Alku PVM]] )=6,DAY(Taulukko1[[#This Row],[Alku PVM]] )&lt;20))</f>
        <v>0</v>
      </c>
      <c r="AB2455" s="90" t="b">
        <f>OR(MONTH(Taulukko1[[#This Row],[Loppu PVM]])&lt;=5,AND(MONTH(Taulukko1[[#This Row],[Loppu PVM]] )=6,DAY(Taulukko1[[#This Row],[Loppu PVM]])&lt;20))</f>
        <v>0</v>
      </c>
      <c r="AC2455" s="90" t="b">
        <f>OR(MONTH(Taulukko1[[#This Row],[Alku PVM]] )&lt;=3,AND(MONTH(Taulukko1[[#This Row],[Alku PVM]] )=3))</f>
        <v>0</v>
      </c>
      <c r="AD2455" s="90" t="b">
        <f>OR(MONTH(Taulukko1[[#This Row],[Loppu PVM]] )&lt;=3,AND(MONTH(Taulukko1[[#This Row],[Loppu PVM]] )=3))</f>
        <v>0</v>
      </c>
      <c r="AE2455" s="90" t="b">
        <f>OR(MONTH(Taulukko1[[#This Row],[Alku PVM]] )&lt;=9,AND(MONTH(Taulukko1[[#This Row],[Alku PVM]] )=9))</f>
        <v>1</v>
      </c>
      <c r="AF2455" s="90" t="b">
        <f>OR(MONTH(Taulukko1[[#This Row],[Loppu PVM]])&lt;=9,AND(MONTH(Taulukko1[[#This Row],[Loppu PVM]] )=9))</f>
        <v>1</v>
      </c>
      <c r="AG2455" s="90" t="b">
        <f>OR(MONTH(Taulukko1[[#This Row],[Alku PVM]] )&lt;=6,AND(MONTH(Taulukko1[[#This Row],[Alku PVM]] )=6))</f>
        <v>0</v>
      </c>
      <c r="AH2455" s="90" t="b">
        <f>OR(MONTH(Taulukko1[[#This Row],[Loppu PVM]])&lt;=6,AND(MONTH(Taulukko1[[#This Row],[Loppu PVM]] )=6))</f>
        <v>0</v>
      </c>
    </row>
    <row r="2456" spans="1:34" ht="12.75" customHeight="1">
      <c r="A2456" s="21" t="s">
        <v>863</v>
      </c>
      <c r="B2456" s="23">
        <v>41487</v>
      </c>
      <c r="C2456" s="21" t="s">
        <v>862</v>
      </c>
      <c r="D2456" s="24" t="s">
        <v>25</v>
      </c>
      <c r="F2456" s="23">
        <v>41520</v>
      </c>
      <c r="G2456" s="24">
        <v>5</v>
      </c>
      <c r="H2456" s="22">
        <v>85</v>
      </c>
      <c r="I2456" s="126">
        <f>INDEX('TOL2008'!B:B,MATCH(A2456,'TOL2008'!A:A,0))</f>
        <v>46691</v>
      </c>
      <c r="J2456" s="126" t="str">
        <f>INDEX(Pääluokka!$H$2:$H$100,MATCH(VALUE(LEFT(Taulukko1[[#This Row],[TOL2008]],2)),Pääluokka!$G$2:$G$100,0))</f>
        <v>Tukku- ja vähittäiskauppa; moottoriajoneuvojen ja moottoripyörien korjaus</v>
      </c>
      <c r="K2456" s="126" t="str">
        <f>INDEX(Pääluokka!$I$2:$I$100,MATCH(VALUE(LEFT(Taulukko1[[#This Row],[TOL2008]],2)),Pääluokka!$G$2:$G$100,0))</f>
        <v>Palvelualat (G-N, R, S)</v>
      </c>
      <c r="L2456" s="41">
        <f t="shared" si="380"/>
        <v>33</v>
      </c>
      <c r="M2456" s="43">
        <f t="shared" si="381"/>
        <v>41487</v>
      </c>
      <c r="N2456" s="43">
        <f t="shared" si="382"/>
        <v>41520</v>
      </c>
      <c r="O2456" s="43">
        <f t="shared" si="383"/>
        <v>41487</v>
      </c>
      <c r="P2456" s="43">
        <f t="shared" si="384"/>
        <v>41518</v>
      </c>
      <c r="Q2456" s="41">
        <f t="shared" si="385"/>
        <v>2013</v>
      </c>
      <c r="R2456" s="41">
        <f t="shared" si="386"/>
        <v>2013</v>
      </c>
      <c r="S2456" s="43" t="str">
        <f>YEAR(Taulukko1[[#This Row],[Alku KK]])&amp;"Q"&amp;ROUNDDOWN((MONTH(Taulukko1[[#This Row],[Alku KK]])-1)/3+1,0)</f>
        <v>2013Q3</v>
      </c>
      <c r="T2456" s="43" t="str">
        <f>YEAR(Taulukko1[[#This Row],[Loppu KK]])&amp;"Q"&amp;ROUNDDOWN((MONTH(Taulukko1[[#This Row],[Loppu KK]])-1)/3+1,0)</f>
        <v>2013Q3</v>
      </c>
      <c r="U2456" s="66">
        <f>IF(COUNT(Taulukko1[[#This Row],[Neuvottelujen alaiset ]])=1,Taulukko1[[#This Row],[Neuvottelujen alaiset ]],Taulukko1[[#This Row],[Vähennystarve]])</f>
        <v>85</v>
      </c>
      <c r="V2456" s="44" t="str">
        <f t="shared" si="387"/>
        <v>NA</v>
      </c>
      <c r="W2456" s="44">
        <f t="shared" si="388"/>
        <v>5.8823529411764705E-2</v>
      </c>
      <c r="X2456" s="44" t="str">
        <f t="shared" si="389"/>
        <v>NA</v>
      </c>
      <c r="Y2456" s="90" t="b">
        <f>AND(MONTH(Taulukko1[[#This Row],[Alku PVM]] )=6,DAY(Taulukko1[[#This Row],[Alku PVM]] )&gt;19)</f>
        <v>0</v>
      </c>
      <c r="Z2456" s="90" t="b">
        <f>AND(MONTH(Taulukko1[[#This Row],[Loppu PVM]] )=6,DAY(Taulukko1[[#This Row],[Loppu PVM]] )&gt;19)</f>
        <v>0</v>
      </c>
      <c r="AA2456" s="90" t="b">
        <f>OR(MONTH(Taulukko1[[#This Row],[Alku PVM]] )&lt;=5,AND(MONTH(Taulukko1[[#This Row],[Alku PVM]] )=6,DAY(Taulukko1[[#This Row],[Alku PVM]] )&lt;20))</f>
        <v>0</v>
      </c>
      <c r="AB2456" s="90" t="b">
        <f>OR(MONTH(Taulukko1[[#This Row],[Loppu PVM]])&lt;=5,AND(MONTH(Taulukko1[[#This Row],[Loppu PVM]] )=6,DAY(Taulukko1[[#This Row],[Loppu PVM]])&lt;20))</f>
        <v>0</v>
      </c>
      <c r="AC2456" s="90" t="b">
        <f>OR(MONTH(Taulukko1[[#This Row],[Alku PVM]] )&lt;=3,AND(MONTH(Taulukko1[[#This Row],[Alku PVM]] )=3))</f>
        <v>0</v>
      </c>
      <c r="AD2456" s="90" t="b">
        <f>OR(MONTH(Taulukko1[[#This Row],[Loppu PVM]] )&lt;=3,AND(MONTH(Taulukko1[[#This Row],[Loppu PVM]] )=3))</f>
        <v>0</v>
      </c>
      <c r="AE2456" s="90" t="b">
        <f>OR(MONTH(Taulukko1[[#This Row],[Alku PVM]] )&lt;=9,AND(MONTH(Taulukko1[[#This Row],[Alku PVM]] )=9))</f>
        <v>1</v>
      </c>
      <c r="AF2456" s="90" t="b">
        <f>OR(MONTH(Taulukko1[[#This Row],[Loppu PVM]])&lt;=9,AND(MONTH(Taulukko1[[#This Row],[Loppu PVM]] )=9))</f>
        <v>1</v>
      </c>
      <c r="AG2456" s="90" t="b">
        <f>OR(MONTH(Taulukko1[[#This Row],[Alku PVM]] )&lt;=6,AND(MONTH(Taulukko1[[#This Row],[Alku PVM]] )=6))</f>
        <v>0</v>
      </c>
      <c r="AH2456" s="90" t="b">
        <f>OR(MONTH(Taulukko1[[#This Row],[Loppu PVM]])&lt;=6,AND(MONTH(Taulukko1[[#This Row],[Loppu PVM]] )=6))</f>
        <v>0</v>
      </c>
    </row>
    <row r="2457" spans="1:34" ht="12.75" customHeight="1">
      <c r="A2457" s="21" t="s">
        <v>845</v>
      </c>
      <c r="B2457" s="23">
        <v>41488</v>
      </c>
      <c r="C2457" s="21" t="s">
        <v>302</v>
      </c>
      <c r="D2457" s="24" t="s">
        <v>25</v>
      </c>
      <c r="E2457" s="62">
        <v>4</v>
      </c>
      <c r="F2457" s="23"/>
      <c r="G2457" s="24"/>
      <c r="H2457" s="22">
        <v>36</v>
      </c>
      <c r="I2457" s="126">
        <f>INDEX('TOL2008'!B:B,MATCH(A2457,'TOL2008'!A:A,0))</f>
        <v>26300</v>
      </c>
      <c r="J2457" s="126" t="str">
        <f>INDEX(Pääluokka!$H$2:$H$100,MATCH(VALUE(LEFT(Taulukko1[[#This Row],[TOL2008]],2)),Pääluokka!$G$2:$G$100,0))</f>
        <v>Teollisuus</v>
      </c>
      <c r="K2457" s="126" t="str">
        <f>INDEX(Pääluokka!$I$2:$I$100,MATCH(VALUE(LEFT(Taulukko1[[#This Row],[TOL2008]],2)),Pääluokka!$G$2:$G$100,0))</f>
        <v>Teollisuus (C-E)</v>
      </c>
      <c r="L2457" s="41" t="str">
        <f t="shared" si="380"/>
        <v>NA</v>
      </c>
      <c r="M2457" s="43">
        <f t="shared" si="381"/>
        <v>41488</v>
      </c>
      <c r="N2457" s="43">
        <f t="shared" si="382"/>
        <v>41539</v>
      </c>
      <c r="O2457" s="43">
        <f t="shared" si="383"/>
        <v>41487</v>
      </c>
      <c r="P2457" s="43">
        <f t="shared" si="384"/>
        <v>41518</v>
      </c>
      <c r="Q2457" s="41">
        <f t="shared" si="385"/>
        <v>2013</v>
      </c>
      <c r="R2457" s="41">
        <f t="shared" si="386"/>
        <v>2013</v>
      </c>
      <c r="S2457" s="43" t="str">
        <f>YEAR(Taulukko1[[#This Row],[Alku KK]])&amp;"Q"&amp;ROUNDDOWN((MONTH(Taulukko1[[#This Row],[Alku KK]])-1)/3+1,0)</f>
        <v>2013Q3</v>
      </c>
      <c r="T2457" s="43" t="str">
        <f>YEAR(Taulukko1[[#This Row],[Loppu KK]])&amp;"Q"&amp;ROUNDDOWN((MONTH(Taulukko1[[#This Row],[Loppu KK]])-1)/3+1,0)</f>
        <v>2013Q3</v>
      </c>
      <c r="U2457" s="66">
        <f>IF(COUNT(Taulukko1[[#This Row],[Neuvottelujen alaiset ]])=1,Taulukko1[[#This Row],[Neuvottelujen alaiset ]],Taulukko1[[#This Row],[Vähennystarve]])</f>
        <v>36</v>
      </c>
      <c r="V2457" s="44">
        <f t="shared" si="387"/>
        <v>0.1111111111111111</v>
      </c>
      <c r="W2457" s="44" t="str">
        <f t="shared" si="388"/>
        <v>NA</v>
      </c>
      <c r="X2457" s="44" t="str">
        <f t="shared" si="389"/>
        <v>NA</v>
      </c>
      <c r="Y2457" s="90" t="b">
        <f>AND(MONTH(Taulukko1[[#This Row],[Alku PVM]] )=6,DAY(Taulukko1[[#This Row],[Alku PVM]] )&gt;19)</f>
        <v>0</v>
      </c>
      <c r="Z2457" s="90" t="b">
        <f>AND(MONTH(Taulukko1[[#This Row],[Loppu PVM]] )=6,DAY(Taulukko1[[#This Row],[Loppu PVM]] )&gt;19)</f>
        <v>0</v>
      </c>
      <c r="AA2457" s="90" t="b">
        <f>OR(MONTH(Taulukko1[[#This Row],[Alku PVM]] )&lt;=5,AND(MONTH(Taulukko1[[#This Row],[Alku PVM]] )=6,DAY(Taulukko1[[#This Row],[Alku PVM]] )&lt;20))</f>
        <v>0</v>
      </c>
      <c r="AB2457" s="90" t="b">
        <f>OR(MONTH(Taulukko1[[#This Row],[Loppu PVM]])&lt;=5,AND(MONTH(Taulukko1[[#This Row],[Loppu PVM]] )=6,DAY(Taulukko1[[#This Row],[Loppu PVM]])&lt;20))</f>
        <v>0</v>
      </c>
      <c r="AC2457" s="90" t="b">
        <f>OR(MONTH(Taulukko1[[#This Row],[Alku PVM]] )&lt;=3,AND(MONTH(Taulukko1[[#This Row],[Alku PVM]] )=3))</f>
        <v>0</v>
      </c>
      <c r="AD2457" s="90" t="b">
        <f>OR(MONTH(Taulukko1[[#This Row],[Loppu PVM]] )&lt;=3,AND(MONTH(Taulukko1[[#This Row],[Loppu PVM]] )=3))</f>
        <v>0</v>
      </c>
      <c r="AE2457" s="90" t="b">
        <f>OR(MONTH(Taulukko1[[#This Row],[Alku PVM]] )&lt;=9,AND(MONTH(Taulukko1[[#This Row],[Alku PVM]] )=9))</f>
        <v>1</v>
      </c>
      <c r="AF2457" s="90" t="b">
        <f>OR(MONTH(Taulukko1[[#This Row],[Loppu PVM]])&lt;=9,AND(MONTH(Taulukko1[[#This Row],[Loppu PVM]] )=9))</f>
        <v>1</v>
      </c>
      <c r="AG2457" s="90" t="b">
        <f>OR(MONTH(Taulukko1[[#This Row],[Alku PVM]] )&lt;=6,AND(MONTH(Taulukko1[[#This Row],[Alku PVM]] )=6))</f>
        <v>0</v>
      </c>
      <c r="AH2457" s="90" t="b">
        <f>OR(MONTH(Taulukko1[[#This Row],[Loppu PVM]])&lt;=6,AND(MONTH(Taulukko1[[#This Row],[Loppu PVM]] )=6))</f>
        <v>0</v>
      </c>
    </row>
    <row r="2458" spans="1:34" ht="12.75" customHeight="1">
      <c r="A2458" s="21" t="s">
        <v>351</v>
      </c>
      <c r="B2458" s="23">
        <v>41491</v>
      </c>
      <c r="C2458" s="21" t="s">
        <v>1015</v>
      </c>
      <c r="D2458" s="24"/>
      <c r="E2458" s="62">
        <v>750</v>
      </c>
      <c r="F2458" s="23">
        <v>41577</v>
      </c>
      <c r="G2458" s="24">
        <v>750</v>
      </c>
      <c r="H2458" s="22">
        <v>2800</v>
      </c>
      <c r="I2458" s="126">
        <f>INDEX('TOL2008'!B:B,MATCH(A2458,'TOL2008'!A:A,0))</f>
        <v>28950</v>
      </c>
      <c r="J2458" s="126" t="str">
        <f>INDEX(Pääluokka!$H$2:$H$100,MATCH(VALUE(LEFT(Taulukko1[[#This Row],[TOL2008]],2)),Pääluokka!$G$2:$G$100,0))</f>
        <v>Teollisuus</v>
      </c>
      <c r="K2458" s="126" t="str">
        <f>INDEX(Pääluokka!$I$2:$I$100,MATCH(VALUE(LEFT(Taulukko1[[#This Row],[TOL2008]],2)),Pääluokka!$G$2:$G$100,0))</f>
        <v>Teollisuus (C-E)</v>
      </c>
      <c r="L2458" s="41">
        <f t="shared" si="380"/>
        <v>86</v>
      </c>
      <c r="M2458" s="43">
        <f t="shared" si="381"/>
        <v>41491</v>
      </c>
      <c r="N2458" s="43">
        <f t="shared" si="382"/>
        <v>41577</v>
      </c>
      <c r="O2458" s="43">
        <f t="shared" si="383"/>
        <v>41487</v>
      </c>
      <c r="P2458" s="43">
        <f t="shared" si="384"/>
        <v>41548</v>
      </c>
      <c r="Q2458" s="41">
        <f t="shared" si="385"/>
        <v>2013</v>
      </c>
      <c r="R2458" s="41">
        <f t="shared" si="386"/>
        <v>2013</v>
      </c>
      <c r="S2458" s="43" t="str">
        <f>YEAR(Taulukko1[[#This Row],[Alku KK]])&amp;"Q"&amp;ROUNDDOWN((MONTH(Taulukko1[[#This Row],[Alku KK]])-1)/3+1,0)</f>
        <v>2013Q3</v>
      </c>
      <c r="T2458" s="43" t="str">
        <f>YEAR(Taulukko1[[#This Row],[Loppu KK]])&amp;"Q"&amp;ROUNDDOWN((MONTH(Taulukko1[[#This Row],[Loppu KK]])-1)/3+1,0)</f>
        <v>2013Q4</v>
      </c>
      <c r="U2458" s="66">
        <f>IF(COUNT(Taulukko1[[#This Row],[Neuvottelujen alaiset ]])=1,Taulukko1[[#This Row],[Neuvottelujen alaiset ]],Taulukko1[[#This Row],[Vähennystarve]])</f>
        <v>2800</v>
      </c>
      <c r="V2458" s="44">
        <f t="shared" si="387"/>
        <v>0.26785714285714285</v>
      </c>
      <c r="W2458" s="44">
        <f t="shared" si="388"/>
        <v>0.26785714285714285</v>
      </c>
      <c r="X2458" s="44">
        <f t="shared" si="389"/>
        <v>1</v>
      </c>
      <c r="Y2458" s="90" t="b">
        <f>AND(MONTH(Taulukko1[[#This Row],[Alku PVM]] )=6,DAY(Taulukko1[[#This Row],[Alku PVM]] )&gt;19)</f>
        <v>0</v>
      </c>
      <c r="Z2458" s="90" t="b">
        <f>AND(MONTH(Taulukko1[[#This Row],[Loppu PVM]] )=6,DAY(Taulukko1[[#This Row],[Loppu PVM]] )&gt;19)</f>
        <v>0</v>
      </c>
      <c r="AA2458" s="90" t="b">
        <f>OR(MONTH(Taulukko1[[#This Row],[Alku PVM]] )&lt;=5,AND(MONTH(Taulukko1[[#This Row],[Alku PVM]] )=6,DAY(Taulukko1[[#This Row],[Alku PVM]] )&lt;20))</f>
        <v>0</v>
      </c>
      <c r="AB2458" s="90" t="b">
        <f>OR(MONTH(Taulukko1[[#This Row],[Loppu PVM]])&lt;=5,AND(MONTH(Taulukko1[[#This Row],[Loppu PVM]] )=6,DAY(Taulukko1[[#This Row],[Loppu PVM]])&lt;20))</f>
        <v>0</v>
      </c>
      <c r="AC2458" s="90" t="b">
        <f>OR(MONTH(Taulukko1[[#This Row],[Alku PVM]] )&lt;=3,AND(MONTH(Taulukko1[[#This Row],[Alku PVM]] )=3))</f>
        <v>0</v>
      </c>
      <c r="AD2458" s="90" t="b">
        <f>OR(MONTH(Taulukko1[[#This Row],[Loppu PVM]] )&lt;=3,AND(MONTH(Taulukko1[[#This Row],[Loppu PVM]] )=3))</f>
        <v>0</v>
      </c>
      <c r="AE2458" s="90" t="b">
        <f>OR(MONTH(Taulukko1[[#This Row],[Alku PVM]] )&lt;=9,AND(MONTH(Taulukko1[[#This Row],[Alku PVM]] )=9))</f>
        <v>1</v>
      </c>
      <c r="AF2458" s="90" t="b">
        <f>OR(MONTH(Taulukko1[[#This Row],[Loppu PVM]])&lt;=9,AND(MONTH(Taulukko1[[#This Row],[Loppu PVM]] )=9))</f>
        <v>0</v>
      </c>
      <c r="AG2458" s="90" t="b">
        <f>OR(MONTH(Taulukko1[[#This Row],[Alku PVM]] )&lt;=6,AND(MONTH(Taulukko1[[#This Row],[Alku PVM]] )=6))</f>
        <v>0</v>
      </c>
      <c r="AH2458" s="90" t="b">
        <f>OR(MONTH(Taulukko1[[#This Row],[Loppu PVM]])&lt;=6,AND(MONTH(Taulukko1[[#This Row],[Loppu PVM]] )=6))</f>
        <v>0</v>
      </c>
    </row>
    <row r="2459" spans="1:34" ht="12.75" customHeight="1">
      <c r="A2459" s="21" t="s">
        <v>314</v>
      </c>
      <c r="B2459" s="23">
        <v>41491</v>
      </c>
      <c r="C2459" s="21" t="s">
        <v>973</v>
      </c>
      <c r="D2459" s="24">
        <v>260</v>
      </c>
      <c r="F2459" s="23">
        <v>41505</v>
      </c>
      <c r="G2459" s="24">
        <v>0</v>
      </c>
      <c r="H2459" s="22">
        <v>350</v>
      </c>
      <c r="I2459" s="126">
        <f>INDEX('TOL2008'!B:B,MATCH(A2459,'TOL2008'!A:A,0))</f>
        <v>28920</v>
      </c>
      <c r="J2459" s="126" t="str">
        <f>INDEX(Pääluokka!$H$2:$H$100,MATCH(VALUE(LEFT(Taulukko1[[#This Row],[TOL2008]],2)),Pääluokka!$G$2:$G$100,0))</f>
        <v>Teollisuus</v>
      </c>
      <c r="K2459" s="126" t="str">
        <f>INDEX(Pääluokka!$I$2:$I$100,MATCH(VALUE(LEFT(Taulukko1[[#This Row],[TOL2008]],2)),Pääluokka!$G$2:$G$100,0))</f>
        <v>Teollisuus (C-E)</v>
      </c>
      <c r="L2459" s="41">
        <f t="shared" si="380"/>
        <v>14</v>
      </c>
      <c r="M2459" s="43">
        <f t="shared" si="381"/>
        <v>41491</v>
      </c>
      <c r="N2459" s="43">
        <f t="shared" si="382"/>
        <v>41505</v>
      </c>
      <c r="O2459" s="43">
        <f t="shared" si="383"/>
        <v>41487</v>
      </c>
      <c r="P2459" s="43">
        <f t="shared" si="384"/>
        <v>41487</v>
      </c>
      <c r="Q2459" s="41">
        <f t="shared" si="385"/>
        <v>2013</v>
      </c>
      <c r="R2459" s="41">
        <f t="shared" si="386"/>
        <v>2013</v>
      </c>
      <c r="S2459" s="43" t="str">
        <f>YEAR(Taulukko1[[#This Row],[Alku KK]])&amp;"Q"&amp;ROUNDDOWN((MONTH(Taulukko1[[#This Row],[Alku KK]])-1)/3+1,0)</f>
        <v>2013Q3</v>
      </c>
      <c r="T2459" s="43" t="str">
        <f>YEAR(Taulukko1[[#This Row],[Loppu KK]])&amp;"Q"&amp;ROUNDDOWN((MONTH(Taulukko1[[#This Row],[Loppu KK]])-1)/3+1,0)</f>
        <v>2013Q3</v>
      </c>
      <c r="U2459" s="66">
        <f>IF(COUNT(Taulukko1[[#This Row],[Neuvottelujen alaiset ]])=1,Taulukko1[[#This Row],[Neuvottelujen alaiset ]],Taulukko1[[#This Row],[Vähennystarve]])</f>
        <v>350</v>
      </c>
      <c r="V2459" s="44" t="str">
        <f t="shared" si="387"/>
        <v>NA</v>
      </c>
      <c r="W2459" s="44">
        <f t="shared" si="388"/>
        <v>0</v>
      </c>
      <c r="X2459" s="44" t="str">
        <f t="shared" si="389"/>
        <v>NA</v>
      </c>
      <c r="Y2459" s="90" t="b">
        <f>AND(MONTH(Taulukko1[[#This Row],[Alku PVM]] )=6,DAY(Taulukko1[[#This Row],[Alku PVM]] )&gt;19)</f>
        <v>0</v>
      </c>
      <c r="Z2459" s="90" t="b">
        <f>AND(MONTH(Taulukko1[[#This Row],[Loppu PVM]] )=6,DAY(Taulukko1[[#This Row],[Loppu PVM]] )&gt;19)</f>
        <v>0</v>
      </c>
      <c r="AA2459" s="90" t="b">
        <f>OR(MONTH(Taulukko1[[#This Row],[Alku PVM]] )&lt;=5,AND(MONTH(Taulukko1[[#This Row],[Alku PVM]] )=6,DAY(Taulukko1[[#This Row],[Alku PVM]] )&lt;20))</f>
        <v>0</v>
      </c>
      <c r="AB2459" s="90" t="b">
        <f>OR(MONTH(Taulukko1[[#This Row],[Loppu PVM]])&lt;=5,AND(MONTH(Taulukko1[[#This Row],[Loppu PVM]] )=6,DAY(Taulukko1[[#This Row],[Loppu PVM]])&lt;20))</f>
        <v>0</v>
      </c>
      <c r="AC2459" s="90" t="b">
        <f>OR(MONTH(Taulukko1[[#This Row],[Alku PVM]] )&lt;=3,AND(MONTH(Taulukko1[[#This Row],[Alku PVM]] )=3))</f>
        <v>0</v>
      </c>
      <c r="AD2459" s="90" t="b">
        <f>OR(MONTH(Taulukko1[[#This Row],[Loppu PVM]] )&lt;=3,AND(MONTH(Taulukko1[[#This Row],[Loppu PVM]] )=3))</f>
        <v>0</v>
      </c>
      <c r="AE2459" s="90" t="b">
        <f>OR(MONTH(Taulukko1[[#This Row],[Alku PVM]] )&lt;=9,AND(MONTH(Taulukko1[[#This Row],[Alku PVM]] )=9))</f>
        <v>1</v>
      </c>
      <c r="AF2459" s="90" t="b">
        <f>OR(MONTH(Taulukko1[[#This Row],[Loppu PVM]])&lt;=9,AND(MONTH(Taulukko1[[#This Row],[Loppu PVM]] )=9))</f>
        <v>1</v>
      </c>
      <c r="AG2459" s="90" t="b">
        <f>OR(MONTH(Taulukko1[[#This Row],[Alku PVM]] )&lt;=6,AND(MONTH(Taulukko1[[#This Row],[Alku PVM]] )=6))</f>
        <v>0</v>
      </c>
      <c r="AH2459" s="90" t="b">
        <f>OR(MONTH(Taulukko1[[#This Row],[Loppu PVM]])&lt;=6,AND(MONTH(Taulukko1[[#This Row],[Loppu PVM]] )=6))</f>
        <v>0</v>
      </c>
    </row>
    <row r="2460" spans="1:34" ht="12.75" customHeight="1">
      <c r="A2460" s="21" t="s">
        <v>872</v>
      </c>
      <c r="B2460" s="23">
        <v>41491</v>
      </c>
      <c r="C2460" s="21" t="s">
        <v>871</v>
      </c>
      <c r="D2460" s="24" t="s">
        <v>25</v>
      </c>
      <c r="E2460" s="62">
        <v>200</v>
      </c>
      <c r="F2460" s="23">
        <v>41550</v>
      </c>
      <c r="G2460" s="24">
        <v>149</v>
      </c>
      <c r="H2460" s="22">
        <v>200</v>
      </c>
      <c r="I2460" s="126" t="str">
        <f>INDEX('TOL2008'!B:B,MATCH(A2460,'TOL2008'!A:A,0))</f>
        <v>28920</v>
      </c>
      <c r="J2460" s="126" t="str">
        <f>INDEX(Pääluokka!$H$2:$H$100,MATCH(VALUE(LEFT(Taulukko1[[#This Row],[TOL2008]],2)),Pääluokka!$G$2:$G$100,0))</f>
        <v>Teollisuus</v>
      </c>
      <c r="K2460" s="126" t="str">
        <f>INDEX(Pääluokka!$I$2:$I$100,MATCH(VALUE(LEFT(Taulukko1[[#This Row],[TOL2008]],2)),Pääluokka!$G$2:$G$100,0))</f>
        <v>Teollisuus (C-E)</v>
      </c>
      <c r="L2460" s="41">
        <f t="shared" si="380"/>
        <v>59</v>
      </c>
      <c r="M2460" s="43">
        <f t="shared" si="381"/>
        <v>41491</v>
      </c>
      <c r="N2460" s="43">
        <f t="shared" si="382"/>
        <v>41550</v>
      </c>
      <c r="O2460" s="43">
        <f t="shared" si="383"/>
        <v>41487</v>
      </c>
      <c r="P2460" s="43">
        <f t="shared" si="384"/>
        <v>41548</v>
      </c>
      <c r="Q2460" s="41">
        <f t="shared" si="385"/>
        <v>2013</v>
      </c>
      <c r="R2460" s="41">
        <f t="shared" si="386"/>
        <v>2013</v>
      </c>
      <c r="S2460" s="43" t="str">
        <f>YEAR(Taulukko1[[#This Row],[Alku KK]])&amp;"Q"&amp;ROUNDDOWN((MONTH(Taulukko1[[#This Row],[Alku KK]])-1)/3+1,0)</f>
        <v>2013Q3</v>
      </c>
      <c r="T2460" s="43" t="str">
        <f>YEAR(Taulukko1[[#This Row],[Loppu KK]])&amp;"Q"&amp;ROUNDDOWN((MONTH(Taulukko1[[#This Row],[Loppu KK]])-1)/3+1,0)</f>
        <v>2013Q4</v>
      </c>
      <c r="U2460" s="66">
        <f>IF(COUNT(Taulukko1[[#This Row],[Neuvottelujen alaiset ]])=1,Taulukko1[[#This Row],[Neuvottelujen alaiset ]],Taulukko1[[#This Row],[Vähennystarve]])</f>
        <v>200</v>
      </c>
      <c r="V2460" s="44">
        <f t="shared" si="387"/>
        <v>1</v>
      </c>
      <c r="W2460" s="44">
        <f t="shared" si="388"/>
        <v>0.745</v>
      </c>
      <c r="X2460" s="44">
        <f t="shared" si="389"/>
        <v>0.745</v>
      </c>
      <c r="Y2460" s="90" t="b">
        <f>AND(MONTH(Taulukko1[[#This Row],[Alku PVM]] )=6,DAY(Taulukko1[[#This Row],[Alku PVM]] )&gt;19)</f>
        <v>0</v>
      </c>
      <c r="Z2460" s="90" t="b">
        <f>AND(MONTH(Taulukko1[[#This Row],[Loppu PVM]] )=6,DAY(Taulukko1[[#This Row],[Loppu PVM]] )&gt;19)</f>
        <v>0</v>
      </c>
      <c r="AA2460" s="90" t="b">
        <f>OR(MONTH(Taulukko1[[#This Row],[Alku PVM]] )&lt;=5,AND(MONTH(Taulukko1[[#This Row],[Alku PVM]] )=6,DAY(Taulukko1[[#This Row],[Alku PVM]] )&lt;20))</f>
        <v>0</v>
      </c>
      <c r="AB2460" s="90" t="b">
        <f>OR(MONTH(Taulukko1[[#This Row],[Loppu PVM]])&lt;=5,AND(MONTH(Taulukko1[[#This Row],[Loppu PVM]] )=6,DAY(Taulukko1[[#This Row],[Loppu PVM]])&lt;20))</f>
        <v>0</v>
      </c>
      <c r="AC2460" s="90" t="b">
        <f>OR(MONTH(Taulukko1[[#This Row],[Alku PVM]] )&lt;=3,AND(MONTH(Taulukko1[[#This Row],[Alku PVM]] )=3))</f>
        <v>0</v>
      </c>
      <c r="AD2460" s="90" t="b">
        <f>OR(MONTH(Taulukko1[[#This Row],[Loppu PVM]] )&lt;=3,AND(MONTH(Taulukko1[[#This Row],[Loppu PVM]] )=3))</f>
        <v>0</v>
      </c>
      <c r="AE2460" s="90" t="b">
        <f>OR(MONTH(Taulukko1[[#This Row],[Alku PVM]] )&lt;=9,AND(MONTH(Taulukko1[[#This Row],[Alku PVM]] )=9))</f>
        <v>1</v>
      </c>
      <c r="AF2460" s="90" t="b">
        <f>OR(MONTH(Taulukko1[[#This Row],[Loppu PVM]])&lt;=9,AND(MONTH(Taulukko1[[#This Row],[Loppu PVM]] )=9))</f>
        <v>0</v>
      </c>
      <c r="AG2460" s="90" t="b">
        <f>OR(MONTH(Taulukko1[[#This Row],[Alku PVM]] )&lt;=6,AND(MONTH(Taulukko1[[#This Row],[Alku PVM]] )=6))</f>
        <v>0</v>
      </c>
      <c r="AH2460" s="90" t="b">
        <f>OR(MONTH(Taulukko1[[#This Row],[Loppu PVM]])&lt;=6,AND(MONTH(Taulukko1[[#This Row],[Loppu PVM]] )=6))</f>
        <v>0</v>
      </c>
    </row>
    <row r="2461" spans="1:34" ht="12.75" customHeight="1">
      <c r="A2461" s="21" t="s">
        <v>757</v>
      </c>
      <c r="B2461" s="23">
        <v>41491</v>
      </c>
      <c r="C2461" s="21" t="s">
        <v>756</v>
      </c>
      <c r="D2461" s="24"/>
      <c r="E2461" s="62">
        <v>10</v>
      </c>
      <c r="F2461" s="23">
        <v>41512</v>
      </c>
      <c r="G2461" s="24">
        <v>5</v>
      </c>
      <c r="H2461" s="22">
        <v>26</v>
      </c>
      <c r="I2461" s="126">
        <f>INDEX('TOL2008'!B:B,MATCH(A2461,'TOL2008'!A:A,0))</f>
        <v>70220</v>
      </c>
      <c r="J2461" s="126" t="str">
        <f>INDEX(Pääluokka!$H$2:$H$100,MATCH(VALUE(LEFT(Taulukko1[[#This Row],[TOL2008]],2)),Pääluokka!$G$2:$G$100,0))</f>
        <v>Ammatillinen, tieteellinen ja tekninen toiminta</v>
      </c>
      <c r="K2461" s="126" t="str">
        <f>INDEX(Pääluokka!$I$2:$I$100,MATCH(VALUE(LEFT(Taulukko1[[#This Row],[TOL2008]],2)),Pääluokka!$G$2:$G$100,0))</f>
        <v>Palvelualat (G-N, R, S)</v>
      </c>
      <c r="L2461" s="41">
        <f t="shared" si="380"/>
        <v>21</v>
      </c>
      <c r="M2461" s="43">
        <f t="shared" si="381"/>
        <v>41491</v>
      </c>
      <c r="N2461" s="43">
        <f t="shared" si="382"/>
        <v>41512</v>
      </c>
      <c r="O2461" s="43">
        <f t="shared" si="383"/>
        <v>41487</v>
      </c>
      <c r="P2461" s="43">
        <f t="shared" si="384"/>
        <v>41487</v>
      </c>
      <c r="Q2461" s="41">
        <f t="shared" si="385"/>
        <v>2013</v>
      </c>
      <c r="R2461" s="41">
        <f t="shared" si="386"/>
        <v>2013</v>
      </c>
      <c r="S2461" s="43" t="str">
        <f>YEAR(Taulukko1[[#This Row],[Alku KK]])&amp;"Q"&amp;ROUNDDOWN((MONTH(Taulukko1[[#This Row],[Alku KK]])-1)/3+1,0)</f>
        <v>2013Q3</v>
      </c>
      <c r="T2461" s="43" t="str">
        <f>YEAR(Taulukko1[[#This Row],[Loppu KK]])&amp;"Q"&amp;ROUNDDOWN((MONTH(Taulukko1[[#This Row],[Loppu KK]])-1)/3+1,0)</f>
        <v>2013Q3</v>
      </c>
      <c r="U2461" s="66">
        <f>IF(COUNT(Taulukko1[[#This Row],[Neuvottelujen alaiset ]])=1,Taulukko1[[#This Row],[Neuvottelujen alaiset ]],Taulukko1[[#This Row],[Vähennystarve]])</f>
        <v>26</v>
      </c>
      <c r="V2461" s="44">
        <f t="shared" si="387"/>
        <v>0.38461538461538464</v>
      </c>
      <c r="W2461" s="44">
        <f t="shared" si="388"/>
        <v>0.19230769230769232</v>
      </c>
      <c r="X2461" s="44">
        <f t="shared" si="389"/>
        <v>0.5</v>
      </c>
      <c r="Y2461" s="90" t="b">
        <f>AND(MONTH(Taulukko1[[#This Row],[Alku PVM]] )=6,DAY(Taulukko1[[#This Row],[Alku PVM]] )&gt;19)</f>
        <v>0</v>
      </c>
      <c r="Z2461" s="90" t="b">
        <f>AND(MONTH(Taulukko1[[#This Row],[Loppu PVM]] )=6,DAY(Taulukko1[[#This Row],[Loppu PVM]] )&gt;19)</f>
        <v>0</v>
      </c>
      <c r="AA2461" s="90" t="b">
        <f>OR(MONTH(Taulukko1[[#This Row],[Alku PVM]] )&lt;=5,AND(MONTH(Taulukko1[[#This Row],[Alku PVM]] )=6,DAY(Taulukko1[[#This Row],[Alku PVM]] )&lt;20))</f>
        <v>0</v>
      </c>
      <c r="AB2461" s="90" t="b">
        <f>OR(MONTH(Taulukko1[[#This Row],[Loppu PVM]])&lt;=5,AND(MONTH(Taulukko1[[#This Row],[Loppu PVM]] )=6,DAY(Taulukko1[[#This Row],[Loppu PVM]])&lt;20))</f>
        <v>0</v>
      </c>
      <c r="AC2461" s="90" t="b">
        <f>OR(MONTH(Taulukko1[[#This Row],[Alku PVM]] )&lt;=3,AND(MONTH(Taulukko1[[#This Row],[Alku PVM]] )=3))</f>
        <v>0</v>
      </c>
      <c r="AD2461" s="90" t="b">
        <f>OR(MONTH(Taulukko1[[#This Row],[Loppu PVM]] )&lt;=3,AND(MONTH(Taulukko1[[#This Row],[Loppu PVM]] )=3))</f>
        <v>0</v>
      </c>
      <c r="AE2461" s="90" t="b">
        <f>OR(MONTH(Taulukko1[[#This Row],[Alku PVM]] )&lt;=9,AND(MONTH(Taulukko1[[#This Row],[Alku PVM]] )=9))</f>
        <v>1</v>
      </c>
      <c r="AF2461" s="90" t="b">
        <f>OR(MONTH(Taulukko1[[#This Row],[Loppu PVM]])&lt;=9,AND(MONTH(Taulukko1[[#This Row],[Loppu PVM]] )=9))</f>
        <v>1</v>
      </c>
      <c r="AG2461" s="90" t="b">
        <f>OR(MONTH(Taulukko1[[#This Row],[Alku PVM]] )&lt;=6,AND(MONTH(Taulukko1[[#This Row],[Alku PVM]] )=6))</f>
        <v>0</v>
      </c>
      <c r="AH2461" s="90" t="b">
        <f>OR(MONTH(Taulukko1[[#This Row],[Loppu PVM]])&lt;=6,AND(MONTH(Taulukko1[[#This Row],[Loppu PVM]] )=6))</f>
        <v>0</v>
      </c>
    </row>
    <row r="2462" spans="1:34" ht="12.75" customHeight="1">
      <c r="A2462" s="21" t="s">
        <v>913</v>
      </c>
      <c r="B2462" s="23">
        <v>41492</v>
      </c>
      <c r="C2462" s="21" t="s">
        <v>914</v>
      </c>
      <c r="D2462" s="24"/>
      <c r="E2462" s="62">
        <v>30</v>
      </c>
      <c r="F2462" s="23">
        <v>41548</v>
      </c>
      <c r="G2462" s="24">
        <v>11</v>
      </c>
      <c r="H2462" s="22">
        <v>90</v>
      </c>
      <c r="I2462" s="126">
        <f>INDEX('TOL2008'!B:B,MATCH(A2462,'TOL2008'!A:A,0))</f>
        <v>61100</v>
      </c>
      <c r="J2462" s="126" t="str">
        <f>INDEX(Pääluokka!$H$2:$H$100,MATCH(VALUE(LEFT(Taulukko1[[#This Row],[TOL2008]],2)),Pääluokka!$G$2:$G$100,0))</f>
        <v>Informaatio ja viestintä</v>
      </c>
      <c r="K2462" s="126" t="str">
        <f>INDEX(Pääluokka!$I$2:$I$100,MATCH(VALUE(LEFT(Taulukko1[[#This Row],[TOL2008]],2)),Pääluokka!$G$2:$G$100,0))</f>
        <v>Palvelualat (G-N, R, S)</v>
      </c>
      <c r="L2462" s="41">
        <f t="shared" si="380"/>
        <v>56</v>
      </c>
      <c r="M2462" s="43">
        <f t="shared" si="381"/>
        <v>41492</v>
      </c>
      <c r="N2462" s="43">
        <f t="shared" si="382"/>
        <v>41548</v>
      </c>
      <c r="O2462" s="43">
        <f t="shared" si="383"/>
        <v>41487</v>
      </c>
      <c r="P2462" s="43">
        <f t="shared" si="384"/>
        <v>41548</v>
      </c>
      <c r="Q2462" s="41">
        <f t="shared" si="385"/>
        <v>2013</v>
      </c>
      <c r="R2462" s="41">
        <f t="shared" si="386"/>
        <v>2013</v>
      </c>
      <c r="S2462" s="43" t="str">
        <f>YEAR(Taulukko1[[#This Row],[Alku KK]])&amp;"Q"&amp;ROUNDDOWN((MONTH(Taulukko1[[#This Row],[Alku KK]])-1)/3+1,0)</f>
        <v>2013Q3</v>
      </c>
      <c r="T2462" s="43" t="str">
        <f>YEAR(Taulukko1[[#This Row],[Loppu KK]])&amp;"Q"&amp;ROUNDDOWN((MONTH(Taulukko1[[#This Row],[Loppu KK]])-1)/3+1,0)</f>
        <v>2013Q4</v>
      </c>
      <c r="U2462" s="66">
        <f>IF(COUNT(Taulukko1[[#This Row],[Neuvottelujen alaiset ]])=1,Taulukko1[[#This Row],[Neuvottelujen alaiset ]],Taulukko1[[#This Row],[Vähennystarve]])</f>
        <v>90</v>
      </c>
      <c r="V2462" s="44">
        <f t="shared" si="387"/>
        <v>0.33333333333333331</v>
      </c>
      <c r="W2462" s="44">
        <f t="shared" si="388"/>
        <v>0.12222222222222222</v>
      </c>
      <c r="X2462" s="44">
        <f t="shared" si="389"/>
        <v>0.36666666666666664</v>
      </c>
      <c r="Y2462" s="90" t="b">
        <f>AND(MONTH(Taulukko1[[#This Row],[Alku PVM]] )=6,DAY(Taulukko1[[#This Row],[Alku PVM]] )&gt;19)</f>
        <v>0</v>
      </c>
      <c r="Z2462" s="90" t="b">
        <f>AND(MONTH(Taulukko1[[#This Row],[Loppu PVM]] )=6,DAY(Taulukko1[[#This Row],[Loppu PVM]] )&gt;19)</f>
        <v>0</v>
      </c>
      <c r="AA2462" s="90" t="b">
        <f>OR(MONTH(Taulukko1[[#This Row],[Alku PVM]] )&lt;=5,AND(MONTH(Taulukko1[[#This Row],[Alku PVM]] )=6,DAY(Taulukko1[[#This Row],[Alku PVM]] )&lt;20))</f>
        <v>0</v>
      </c>
      <c r="AB2462" s="90" t="b">
        <f>OR(MONTH(Taulukko1[[#This Row],[Loppu PVM]])&lt;=5,AND(MONTH(Taulukko1[[#This Row],[Loppu PVM]] )=6,DAY(Taulukko1[[#This Row],[Loppu PVM]])&lt;20))</f>
        <v>0</v>
      </c>
      <c r="AC2462" s="90" t="b">
        <f>OR(MONTH(Taulukko1[[#This Row],[Alku PVM]] )&lt;=3,AND(MONTH(Taulukko1[[#This Row],[Alku PVM]] )=3))</f>
        <v>0</v>
      </c>
      <c r="AD2462" s="90" t="b">
        <f>OR(MONTH(Taulukko1[[#This Row],[Loppu PVM]] )&lt;=3,AND(MONTH(Taulukko1[[#This Row],[Loppu PVM]] )=3))</f>
        <v>0</v>
      </c>
      <c r="AE2462" s="90" t="b">
        <f>OR(MONTH(Taulukko1[[#This Row],[Alku PVM]] )&lt;=9,AND(MONTH(Taulukko1[[#This Row],[Alku PVM]] )=9))</f>
        <v>1</v>
      </c>
      <c r="AF2462" s="90" t="b">
        <f>OR(MONTH(Taulukko1[[#This Row],[Loppu PVM]])&lt;=9,AND(MONTH(Taulukko1[[#This Row],[Loppu PVM]] )=9))</f>
        <v>0</v>
      </c>
      <c r="AG2462" s="90" t="b">
        <f>OR(MONTH(Taulukko1[[#This Row],[Alku PVM]] )&lt;=6,AND(MONTH(Taulukko1[[#This Row],[Alku PVM]] )=6))</f>
        <v>0</v>
      </c>
      <c r="AH2462" s="90" t="b">
        <f>OR(MONTH(Taulukko1[[#This Row],[Loppu PVM]])&lt;=6,AND(MONTH(Taulukko1[[#This Row],[Loppu PVM]] )=6))</f>
        <v>0</v>
      </c>
    </row>
    <row r="2463" spans="1:34" ht="12.75" customHeight="1">
      <c r="A2463" s="21" t="s">
        <v>717</v>
      </c>
      <c r="B2463" s="23">
        <v>41492</v>
      </c>
      <c r="C2463" s="21" t="s">
        <v>716</v>
      </c>
      <c r="D2463" s="24" t="s">
        <v>25</v>
      </c>
      <c r="E2463" s="62">
        <v>112</v>
      </c>
      <c r="F2463" s="23">
        <v>41565</v>
      </c>
      <c r="G2463" s="24">
        <v>43</v>
      </c>
      <c r="H2463" s="22">
        <v>245</v>
      </c>
      <c r="I2463" s="126">
        <f>INDEX('TOL2008'!B:B,MATCH(A2463,'TOL2008'!A:A,0))</f>
        <v>42220</v>
      </c>
      <c r="J2463" s="126" t="str">
        <f>INDEX(Pääluokka!$H$2:$H$100,MATCH(VALUE(LEFT(Taulukko1[[#This Row],[TOL2008]],2)),Pääluokka!$G$2:$G$100,0))</f>
        <v>Rakentaminen</v>
      </c>
      <c r="K2463" s="126" t="str">
        <f>INDEX(Pääluokka!$I$2:$I$100,MATCH(VALUE(LEFT(Taulukko1[[#This Row],[TOL2008]],2)),Pääluokka!$G$2:$G$100,0))</f>
        <v>Rakentaminen (F)</v>
      </c>
      <c r="L2463" s="41">
        <f t="shared" si="380"/>
        <v>73</v>
      </c>
      <c r="M2463" s="43">
        <f t="shared" si="381"/>
        <v>41492</v>
      </c>
      <c r="N2463" s="43">
        <f t="shared" si="382"/>
        <v>41565</v>
      </c>
      <c r="O2463" s="43">
        <f t="shared" si="383"/>
        <v>41487</v>
      </c>
      <c r="P2463" s="43">
        <f t="shared" si="384"/>
        <v>41548</v>
      </c>
      <c r="Q2463" s="41">
        <f t="shared" si="385"/>
        <v>2013</v>
      </c>
      <c r="R2463" s="41">
        <f t="shared" si="386"/>
        <v>2013</v>
      </c>
      <c r="S2463" s="43" t="str">
        <f>YEAR(Taulukko1[[#This Row],[Alku KK]])&amp;"Q"&amp;ROUNDDOWN((MONTH(Taulukko1[[#This Row],[Alku KK]])-1)/3+1,0)</f>
        <v>2013Q3</v>
      </c>
      <c r="T2463" s="43" t="str">
        <f>YEAR(Taulukko1[[#This Row],[Loppu KK]])&amp;"Q"&amp;ROUNDDOWN((MONTH(Taulukko1[[#This Row],[Loppu KK]])-1)/3+1,0)</f>
        <v>2013Q4</v>
      </c>
      <c r="U2463" s="66">
        <f>IF(COUNT(Taulukko1[[#This Row],[Neuvottelujen alaiset ]])=1,Taulukko1[[#This Row],[Neuvottelujen alaiset ]],Taulukko1[[#This Row],[Vähennystarve]])</f>
        <v>245</v>
      </c>
      <c r="V2463" s="44">
        <f t="shared" si="387"/>
        <v>0.45714285714285713</v>
      </c>
      <c r="W2463" s="44">
        <f t="shared" si="388"/>
        <v>0.17551020408163265</v>
      </c>
      <c r="X2463" s="44">
        <f t="shared" si="389"/>
        <v>0.38392857142857145</v>
      </c>
      <c r="Y2463" s="90" t="b">
        <f>AND(MONTH(Taulukko1[[#This Row],[Alku PVM]] )=6,DAY(Taulukko1[[#This Row],[Alku PVM]] )&gt;19)</f>
        <v>0</v>
      </c>
      <c r="Z2463" s="90" t="b">
        <f>AND(MONTH(Taulukko1[[#This Row],[Loppu PVM]] )=6,DAY(Taulukko1[[#This Row],[Loppu PVM]] )&gt;19)</f>
        <v>0</v>
      </c>
      <c r="AA2463" s="90" t="b">
        <f>OR(MONTH(Taulukko1[[#This Row],[Alku PVM]] )&lt;=5,AND(MONTH(Taulukko1[[#This Row],[Alku PVM]] )=6,DAY(Taulukko1[[#This Row],[Alku PVM]] )&lt;20))</f>
        <v>0</v>
      </c>
      <c r="AB2463" s="90" t="b">
        <f>OR(MONTH(Taulukko1[[#This Row],[Loppu PVM]])&lt;=5,AND(MONTH(Taulukko1[[#This Row],[Loppu PVM]] )=6,DAY(Taulukko1[[#This Row],[Loppu PVM]])&lt;20))</f>
        <v>0</v>
      </c>
      <c r="AC2463" s="90" t="b">
        <f>OR(MONTH(Taulukko1[[#This Row],[Alku PVM]] )&lt;=3,AND(MONTH(Taulukko1[[#This Row],[Alku PVM]] )=3))</f>
        <v>0</v>
      </c>
      <c r="AD2463" s="90" t="b">
        <f>OR(MONTH(Taulukko1[[#This Row],[Loppu PVM]] )&lt;=3,AND(MONTH(Taulukko1[[#This Row],[Loppu PVM]] )=3))</f>
        <v>0</v>
      </c>
      <c r="AE2463" s="90" t="b">
        <f>OR(MONTH(Taulukko1[[#This Row],[Alku PVM]] )&lt;=9,AND(MONTH(Taulukko1[[#This Row],[Alku PVM]] )=9))</f>
        <v>1</v>
      </c>
      <c r="AF2463" s="90" t="b">
        <f>OR(MONTH(Taulukko1[[#This Row],[Loppu PVM]])&lt;=9,AND(MONTH(Taulukko1[[#This Row],[Loppu PVM]] )=9))</f>
        <v>0</v>
      </c>
      <c r="AG2463" s="90" t="b">
        <f>OR(MONTH(Taulukko1[[#This Row],[Alku PVM]] )&lt;=6,AND(MONTH(Taulukko1[[#This Row],[Alku PVM]] )=6))</f>
        <v>0</v>
      </c>
      <c r="AH2463" s="90" t="b">
        <f>OR(MONTH(Taulukko1[[#This Row],[Loppu PVM]])&lt;=6,AND(MONTH(Taulukko1[[#This Row],[Loppu PVM]] )=6))</f>
        <v>0</v>
      </c>
    </row>
    <row r="2464" spans="1:34" ht="12.75" customHeight="1">
      <c r="A2464" t="s">
        <v>679</v>
      </c>
      <c r="B2464" s="23">
        <v>41493</v>
      </c>
      <c r="C2464" t="s">
        <v>1355</v>
      </c>
      <c r="F2464" s="4"/>
      <c r="G2464" s="24"/>
      <c r="H2464" s="22"/>
      <c r="I2464" s="126">
        <f>INDEX('TOL2008'!B:B,MATCH(A2464,'TOL2008'!A:A,0))</f>
        <v>23140</v>
      </c>
      <c r="J2464" s="126" t="str">
        <f>INDEX(Pääluokka!$H$2:$H$100,MATCH(VALUE(LEFT(Taulukko1[[#This Row],[TOL2008]],2)),Pääluokka!$G$2:$G$100,0))</f>
        <v>Teollisuus</v>
      </c>
      <c r="K2464" s="126" t="str">
        <f>INDEX(Pääluokka!$I$2:$I$100,MATCH(VALUE(LEFT(Taulukko1[[#This Row],[TOL2008]],2)),Pääluokka!$G$2:$G$100,0))</f>
        <v>Teollisuus (C-E)</v>
      </c>
      <c r="L2464" s="41" t="str">
        <f t="shared" si="380"/>
        <v>NA</v>
      </c>
      <c r="M2464" s="43">
        <f t="shared" si="381"/>
        <v>41493</v>
      </c>
      <c r="N2464" s="43">
        <f t="shared" si="382"/>
        <v>41544</v>
      </c>
      <c r="O2464" s="43">
        <f t="shared" si="383"/>
        <v>41487</v>
      </c>
      <c r="P2464" s="43">
        <f t="shared" si="384"/>
        <v>41518</v>
      </c>
      <c r="Q2464" s="41">
        <f t="shared" si="385"/>
        <v>2013</v>
      </c>
      <c r="R2464" s="41">
        <f t="shared" si="386"/>
        <v>2013</v>
      </c>
      <c r="S2464" s="43" t="str">
        <f>YEAR(Taulukko1[[#This Row],[Alku KK]])&amp;"Q"&amp;ROUNDDOWN((MONTH(Taulukko1[[#This Row],[Alku KK]])-1)/3+1,0)</f>
        <v>2013Q3</v>
      </c>
      <c r="T2464" s="43" t="str">
        <f>YEAR(Taulukko1[[#This Row],[Loppu KK]])&amp;"Q"&amp;ROUNDDOWN((MONTH(Taulukko1[[#This Row],[Loppu KK]])-1)/3+1,0)</f>
        <v>2013Q3</v>
      </c>
      <c r="U2464" s="66">
        <f>IF(COUNT(Taulukko1[[#This Row],[Neuvottelujen alaiset ]])=1,Taulukko1[[#This Row],[Neuvottelujen alaiset ]],Taulukko1[[#This Row],[Vähennystarve]])</f>
        <v>0</v>
      </c>
      <c r="V2464" s="44" t="str">
        <f t="shared" si="387"/>
        <v>NA</v>
      </c>
      <c r="W2464" s="44" t="str">
        <f t="shared" si="388"/>
        <v>NA</v>
      </c>
      <c r="X2464" s="44" t="str">
        <f t="shared" si="389"/>
        <v>NA</v>
      </c>
      <c r="Y2464" s="90" t="b">
        <f>AND(MONTH(Taulukko1[[#This Row],[Alku PVM]] )=6,DAY(Taulukko1[[#This Row],[Alku PVM]] )&gt;19)</f>
        <v>0</v>
      </c>
      <c r="Z2464" s="90" t="b">
        <f>AND(MONTH(Taulukko1[[#This Row],[Loppu PVM]] )=6,DAY(Taulukko1[[#This Row],[Loppu PVM]] )&gt;19)</f>
        <v>0</v>
      </c>
      <c r="AA2464" s="90" t="b">
        <f>OR(MONTH(Taulukko1[[#This Row],[Alku PVM]] )&lt;=5,AND(MONTH(Taulukko1[[#This Row],[Alku PVM]] )=6,DAY(Taulukko1[[#This Row],[Alku PVM]] )&lt;20))</f>
        <v>0</v>
      </c>
      <c r="AB2464" s="90" t="b">
        <f>OR(MONTH(Taulukko1[[#This Row],[Loppu PVM]])&lt;=5,AND(MONTH(Taulukko1[[#This Row],[Loppu PVM]] )=6,DAY(Taulukko1[[#This Row],[Loppu PVM]])&lt;20))</f>
        <v>0</v>
      </c>
      <c r="AC2464" s="90" t="b">
        <f>OR(MONTH(Taulukko1[[#This Row],[Alku PVM]] )&lt;=3,AND(MONTH(Taulukko1[[#This Row],[Alku PVM]] )=3))</f>
        <v>0</v>
      </c>
      <c r="AD2464" s="90" t="b">
        <f>OR(MONTH(Taulukko1[[#This Row],[Loppu PVM]] )&lt;=3,AND(MONTH(Taulukko1[[#This Row],[Loppu PVM]] )=3))</f>
        <v>0</v>
      </c>
      <c r="AE2464" s="90" t="b">
        <f>OR(MONTH(Taulukko1[[#This Row],[Alku PVM]] )&lt;=9,AND(MONTH(Taulukko1[[#This Row],[Alku PVM]] )=9))</f>
        <v>1</v>
      </c>
      <c r="AF2464" s="90" t="b">
        <f>OR(MONTH(Taulukko1[[#This Row],[Loppu PVM]])&lt;=9,AND(MONTH(Taulukko1[[#This Row],[Loppu PVM]] )=9))</f>
        <v>1</v>
      </c>
      <c r="AG2464" s="90" t="b">
        <f>OR(MONTH(Taulukko1[[#This Row],[Alku PVM]] )&lt;=6,AND(MONTH(Taulukko1[[#This Row],[Alku PVM]] )=6))</f>
        <v>0</v>
      </c>
      <c r="AH2464" s="90" t="b">
        <f>OR(MONTH(Taulukko1[[#This Row],[Loppu PVM]])&lt;=6,AND(MONTH(Taulukko1[[#This Row],[Loppu PVM]] )=6))</f>
        <v>0</v>
      </c>
    </row>
    <row r="2465" spans="1:34" ht="12.75" customHeight="1">
      <c r="A2465" s="21" t="s">
        <v>686</v>
      </c>
      <c r="B2465" s="23">
        <v>41494</v>
      </c>
      <c r="C2465" s="21" t="s">
        <v>1359</v>
      </c>
      <c r="D2465" s="24"/>
      <c r="E2465" s="62">
        <v>80</v>
      </c>
      <c r="F2465" s="23">
        <v>41543</v>
      </c>
      <c r="G2465" s="24">
        <v>57</v>
      </c>
      <c r="H2465" s="22">
        <v>80</v>
      </c>
      <c r="I2465" s="126">
        <f>INDEX('TOL2008'!B:B,MATCH(A2465,'TOL2008'!A:A,0))</f>
        <v>27110</v>
      </c>
      <c r="J2465" s="126" t="str">
        <f>INDEX(Pääluokka!$H$2:$H$100,MATCH(VALUE(LEFT(Taulukko1[[#This Row],[TOL2008]],2)),Pääluokka!$G$2:$G$100,0))</f>
        <v>Teollisuus</v>
      </c>
      <c r="K2465" s="126" t="str">
        <f>INDEX(Pääluokka!$I$2:$I$100,MATCH(VALUE(LEFT(Taulukko1[[#This Row],[TOL2008]],2)),Pääluokka!$G$2:$G$100,0))</f>
        <v>Teollisuus (C-E)</v>
      </c>
      <c r="L2465" s="41">
        <f t="shared" si="380"/>
        <v>49</v>
      </c>
      <c r="M2465" s="43">
        <f t="shared" si="381"/>
        <v>41494</v>
      </c>
      <c r="N2465" s="43">
        <f t="shared" si="382"/>
        <v>41543</v>
      </c>
      <c r="O2465" s="43">
        <f t="shared" si="383"/>
        <v>41487</v>
      </c>
      <c r="P2465" s="43">
        <f t="shared" si="384"/>
        <v>41518</v>
      </c>
      <c r="Q2465" s="41">
        <f t="shared" si="385"/>
        <v>2013</v>
      </c>
      <c r="R2465" s="41">
        <f t="shared" si="386"/>
        <v>2013</v>
      </c>
      <c r="S2465" s="43" t="str">
        <f>YEAR(Taulukko1[[#This Row],[Alku KK]])&amp;"Q"&amp;ROUNDDOWN((MONTH(Taulukko1[[#This Row],[Alku KK]])-1)/3+1,0)</f>
        <v>2013Q3</v>
      </c>
      <c r="T2465" s="43" t="str">
        <f>YEAR(Taulukko1[[#This Row],[Loppu KK]])&amp;"Q"&amp;ROUNDDOWN((MONTH(Taulukko1[[#This Row],[Loppu KK]])-1)/3+1,0)</f>
        <v>2013Q3</v>
      </c>
      <c r="U2465" s="66">
        <f>IF(COUNT(Taulukko1[[#This Row],[Neuvottelujen alaiset ]])=1,Taulukko1[[#This Row],[Neuvottelujen alaiset ]],Taulukko1[[#This Row],[Vähennystarve]])</f>
        <v>80</v>
      </c>
      <c r="V2465" s="44">
        <f t="shared" si="387"/>
        <v>1</v>
      </c>
      <c r="W2465" s="44">
        <f t="shared" si="388"/>
        <v>0.71250000000000002</v>
      </c>
      <c r="X2465" s="44">
        <f t="shared" si="389"/>
        <v>0.71250000000000002</v>
      </c>
      <c r="Y2465" s="90" t="b">
        <f>AND(MONTH(Taulukko1[[#This Row],[Alku PVM]] )=6,DAY(Taulukko1[[#This Row],[Alku PVM]] )&gt;19)</f>
        <v>0</v>
      </c>
      <c r="Z2465" s="90" t="b">
        <f>AND(MONTH(Taulukko1[[#This Row],[Loppu PVM]] )=6,DAY(Taulukko1[[#This Row],[Loppu PVM]] )&gt;19)</f>
        <v>0</v>
      </c>
      <c r="AA2465" s="90" t="b">
        <f>OR(MONTH(Taulukko1[[#This Row],[Alku PVM]] )&lt;=5,AND(MONTH(Taulukko1[[#This Row],[Alku PVM]] )=6,DAY(Taulukko1[[#This Row],[Alku PVM]] )&lt;20))</f>
        <v>0</v>
      </c>
      <c r="AB2465" s="90" t="b">
        <f>OR(MONTH(Taulukko1[[#This Row],[Loppu PVM]])&lt;=5,AND(MONTH(Taulukko1[[#This Row],[Loppu PVM]] )=6,DAY(Taulukko1[[#This Row],[Loppu PVM]])&lt;20))</f>
        <v>0</v>
      </c>
      <c r="AC2465" s="90" t="b">
        <f>OR(MONTH(Taulukko1[[#This Row],[Alku PVM]] )&lt;=3,AND(MONTH(Taulukko1[[#This Row],[Alku PVM]] )=3))</f>
        <v>0</v>
      </c>
      <c r="AD2465" s="90" t="b">
        <f>OR(MONTH(Taulukko1[[#This Row],[Loppu PVM]] )&lt;=3,AND(MONTH(Taulukko1[[#This Row],[Loppu PVM]] )=3))</f>
        <v>0</v>
      </c>
      <c r="AE2465" s="90" t="b">
        <f>OR(MONTH(Taulukko1[[#This Row],[Alku PVM]] )&lt;=9,AND(MONTH(Taulukko1[[#This Row],[Alku PVM]] )=9))</f>
        <v>1</v>
      </c>
      <c r="AF2465" s="90" t="b">
        <f>OR(MONTH(Taulukko1[[#This Row],[Loppu PVM]])&lt;=9,AND(MONTH(Taulukko1[[#This Row],[Loppu PVM]] )=9))</f>
        <v>1</v>
      </c>
      <c r="AG2465" s="90" t="b">
        <f>OR(MONTH(Taulukko1[[#This Row],[Alku PVM]] )&lt;=6,AND(MONTH(Taulukko1[[#This Row],[Alku PVM]] )=6))</f>
        <v>0</v>
      </c>
      <c r="AH2465" s="90" t="b">
        <f>OR(MONTH(Taulukko1[[#This Row],[Loppu PVM]])&lt;=6,AND(MONTH(Taulukko1[[#This Row],[Loppu PVM]] )=6))</f>
        <v>0</v>
      </c>
    </row>
    <row r="2466" spans="1:34" ht="12.75" customHeight="1">
      <c r="A2466" s="21" t="s">
        <v>565</v>
      </c>
      <c r="B2466" s="23">
        <v>41494</v>
      </c>
      <c r="C2466" s="21" t="s">
        <v>1256</v>
      </c>
      <c r="D2466" s="24">
        <v>150</v>
      </c>
      <c r="F2466" s="23">
        <v>41508</v>
      </c>
      <c r="G2466" s="24">
        <v>0</v>
      </c>
      <c r="H2466" s="22">
        <v>548</v>
      </c>
      <c r="I2466" s="126">
        <f>INDEX('TOL2008'!B:B,MATCH(A2466,'TOL2008'!A:A,0))</f>
        <v>72193</v>
      </c>
      <c r="J2466" s="126" t="str">
        <f>INDEX(Pääluokka!$H$2:$H$100,MATCH(VALUE(LEFT(Taulukko1[[#This Row],[TOL2008]],2)),Pääluokka!$G$2:$G$100,0))</f>
        <v>Ammatillinen, tieteellinen ja tekninen toiminta</v>
      </c>
      <c r="K2466" s="126" t="str">
        <f>INDEX(Pääluokka!$I$2:$I$100,MATCH(VALUE(LEFT(Taulukko1[[#This Row],[TOL2008]],2)),Pääluokka!$G$2:$G$100,0))</f>
        <v>Palvelualat (G-N, R, S)</v>
      </c>
      <c r="L2466" s="41">
        <f t="shared" si="380"/>
        <v>14</v>
      </c>
      <c r="M2466" s="43">
        <f t="shared" si="381"/>
        <v>41494</v>
      </c>
      <c r="N2466" s="43">
        <f t="shared" si="382"/>
        <v>41508</v>
      </c>
      <c r="O2466" s="43">
        <f t="shared" si="383"/>
        <v>41487</v>
      </c>
      <c r="P2466" s="43">
        <f t="shared" si="384"/>
        <v>41487</v>
      </c>
      <c r="Q2466" s="41">
        <f t="shared" si="385"/>
        <v>2013</v>
      </c>
      <c r="R2466" s="41">
        <f t="shared" si="386"/>
        <v>2013</v>
      </c>
      <c r="S2466" s="43" t="str">
        <f>YEAR(Taulukko1[[#This Row],[Alku KK]])&amp;"Q"&amp;ROUNDDOWN((MONTH(Taulukko1[[#This Row],[Alku KK]])-1)/3+1,0)</f>
        <v>2013Q3</v>
      </c>
      <c r="T2466" s="43" t="str">
        <f>YEAR(Taulukko1[[#This Row],[Loppu KK]])&amp;"Q"&amp;ROUNDDOWN((MONTH(Taulukko1[[#This Row],[Loppu KK]])-1)/3+1,0)</f>
        <v>2013Q3</v>
      </c>
      <c r="U2466" s="66">
        <f>IF(COUNT(Taulukko1[[#This Row],[Neuvottelujen alaiset ]])=1,Taulukko1[[#This Row],[Neuvottelujen alaiset ]],Taulukko1[[#This Row],[Vähennystarve]])</f>
        <v>548</v>
      </c>
      <c r="V2466" s="44" t="str">
        <f t="shared" si="387"/>
        <v>NA</v>
      </c>
      <c r="W2466" s="44">
        <f t="shared" si="388"/>
        <v>0</v>
      </c>
      <c r="X2466" s="44" t="str">
        <f t="shared" si="389"/>
        <v>NA</v>
      </c>
      <c r="Y2466" s="90" t="b">
        <f>AND(MONTH(Taulukko1[[#This Row],[Alku PVM]] )=6,DAY(Taulukko1[[#This Row],[Alku PVM]] )&gt;19)</f>
        <v>0</v>
      </c>
      <c r="Z2466" s="90" t="b">
        <f>AND(MONTH(Taulukko1[[#This Row],[Loppu PVM]] )=6,DAY(Taulukko1[[#This Row],[Loppu PVM]] )&gt;19)</f>
        <v>0</v>
      </c>
      <c r="AA2466" s="90" t="b">
        <f>OR(MONTH(Taulukko1[[#This Row],[Alku PVM]] )&lt;=5,AND(MONTH(Taulukko1[[#This Row],[Alku PVM]] )=6,DAY(Taulukko1[[#This Row],[Alku PVM]] )&lt;20))</f>
        <v>0</v>
      </c>
      <c r="AB2466" s="90" t="b">
        <f>OR(MONTH(Taulukko1[[#This Row],[Loppu PVM]])&lt;=5,AND(MONTH(Taulukko1[[#This Row],[Loppu PVM]] )=6,DAY(Taulukko1[[#This Row],[Loppu PVM]])&lt;20))</f>
        <v>0</v>
      </c>
      <c r="AC2466" s="90" t="b">
        <f>OR(MONTH(Taulukko1[[#This Row],[Alku PVM]] )&lt;=3,AND(MONTH(Taulukko1[[#This Row],[Alku PVM]] )=3))</f>
        <v>0</v>
      </c>
      <c r="AD2466" s="90" t="b">
        <f>OR(MONTH(Taulukko1[[#This Row],[Loppu PVM]] )&lt;=3,AND(MONTH(Taulukko1[[#This Row],[Loppu PVM]] )=3))</f>
        <v>0</v>
      </c>
      <c r="AE2466" s="90" t="b">
        <f>OR(MONTH(Taulukko1[[#This Row],[Alku PVM]] )&lt;=9,AND(MONTH(Taulukko1[[#This Row],[Alku PVM]] )=9))</f>
        <v>1</v>
      </c>
      <c r="AF2466" s="90" t="b">
        <f>OR(MONTH(Taulukko1[[#This Row],[Loppu PVM]])&lt;=9,AND(MONTH(Taulukko1[[#This Row],[Loppu PVM]] )=9))</f>
        <v>1</v>
      </c>
      <c r="AG2466" s="90" t="b">
        <f>OR(MONTH(Taulukko1[[#This Row],[Alku PVM]] )&lt;=6,AND(MONTH(Taulukko1[[#This Row],[Alku PVM]] )=6))</f>
        <v>0</v>
      </c>
      <c r="AH2466" s="90" t="b">
        <f>OR(MONTH(Taulukko1[[#This Row],[Loppu PVM]])&lt;=6,AND(MONTH(Taulukko1[[#This Row],[Loppu PVM]] )=6))</f>
        <v>0</v>
      </c>
    </row>
    <row r="2467" spans="1:34" ht="12.75" customHeight="1">
      <c r="A2467" s="21" t="s">
        <v>385</v>
      </c>
      <c r="B2467" s="23">
        <v>41494</v>
      </c>
      <c r="C2467" s="21" t="s">
        <v>1050</v>
      </c>
      <c r="D2467" s="24" t="s">
        <v>25</v>
      </c>
      <c r="E2467" s="62">
        <v>250</v>
      </c>
      <c r="F2467" s="23">
        <v>41547</v>
      </c>
      <c r="G2467" s="24">
        <v>265</v>
      </c>
      <c r="H2467" s="22">
        <v>250</v>
      </c>
      <c r="I2467" s="126">
        <f>INDEX('TOL2008'!B:B,MATCH(A2467,'TOL2008'!A:A,0))</f>
        <v>41200</v>
      </c>
      <c r="J2467" s="126" t="str">
        <f>INDEX(Pääluokka!$H$2:$H$100,MATCH(VALUE(LEFT(Taulukko1[[#This Row],[TOL2008]],2)),Pääluokka!$G$2:$G$100,0))</f>
        <v>Rakentaminen</v>
      </c>
      <c r="K2467" s="126" t="str">
        <f>INDEX(Pääluokka!$I$2:$I$100,MATCH(VALUE(LEFT(Taulukko1[[#This Row],[TOL2008]],2)),Pääluokka!$G$2:$G$100,0))</f>
        <v>Rakentaminen (F)</v>
      </c>
      <c r="L2467" s="41">
        <f t="shared" si="380"/>
        <v>53</v>
      </c>
      <c r="M2467" s="43">
        <f t="shared" si="381"/>
        <v>41494</v>
      </c>
      <c r="N2467" s="43">
        <f t="shared" si="382"/>
        <v>41547</v>
      </c>
      <c r="O2467" s="43">
        <f t="shared" si="383"/>
        <v>41487</v>
      </c>
      <c r="P2467" s="43">
        <f t="shared" si="384"/>
        <v>41518</v>
      </c>
      <c r="Q2467" s="41">
        <f t="shared" si="385"/>
        <v>2013</v>
      </c>
      <c r="R2467" s="41">
        <f t="shared" si="386"/>
        <v>2013</v>
      </c>
      <c r="S2467" s="43" t="str">
        <f>YEAR(Taulukko1[[#This Row],[Alku KK]])&amp;"Q"&amp;ROUNDDOWN((MONTH(Taulukko1[[#This Row],[Alku KK]])-1)/3+1,0)</f>
        <v>2013Q3</v>
      </c>
      <c r="T2467" s="43" t="str">
        <f>YEAR(Taulukko1[[#This Row],[Loppu KK]])&amp;"Q"&amp;ROUNDDOWN((MONTH(Taulukko1[[#This Row],[Loppu KK]])-1)/3+1,0)</f>
        <v>2013Q3</v>
      </c>
      <c r="U2467" s="66">
        <f>IF(COUNT(Taulukko1[[#This Row],[Neuvottelujen alaiset ]])=1,Taulukko1[[#This Row],[Neuvottelujen alaiset ]],Taulukko1[[#This Row],[Vähennystarve]])</f>
        <v>250</v>
      </c>
      <c r="V2467" s="44">
        <f t="shared" si="387"/>
        <v>1</v>
      </c>
      <c r="W2467" s="44">
        <f t="shared" si="388"/>
        <v>1.06</v>
      </c>
      <c r="X2467" s="44">
        <f t="shared" si="389"/>
        <v>1.06</v>
      </c>
      <c r="Y2467" s="90" t="b">
        <f>AND(MONTH(Taulukko1[[#This Row],[Alku PVM]] )=6,DAY(Taulukko1[[#This Row],[Alku PVM]] )&gt;19)</f>
        <v>0</v>
      </c>
      <c r="Z2467" s="90" t="b">
        <f>AND(MONTH(Taulukko1[[#This Row],[Loppu PVM]] )=6,DAY(Taulukko1[[#This Row],[Loppu PVM]] )&gt;19)</f>
        <v>0</v>
      </c>
      <c r="AA2467" s="90" t="b">
        <f>OR(MONTH(Taulukko1[[#This Row],[Alku PVM]] )&lt;=5,AND(MONTH(Taulukko1[[#This Row],[Alku PVM]] )=6,DAY(Taulukko1[[#This Row],[Alku PVM]] )&lt;20))</f>
        <v>0</v>
      </c>
      <c r="AB2467" s="90" t="b">
        <f>OR(MONTH(Taulukko1[[#This Row],[Loppu PVM]])&lt;=5,AND(MONTH(Taulukko1[[#This Row],[Loppu PVM]] )=6,DAY(Taulukko1[[#This Row],[Loppu PVM]])&lt;20))</f>
        <v>0</v>
      </c>
      <c r="AC2467" s="90" t="b">
        <f>OR(MONTH(Taulukko1[[#This Row],[Alku PVM]] )&lt;=3,AND(MONTH(Taulukko1[[#This Row],[Alku PVM]] )=3))</f>
        <v>0</v>
      </c>
      <c r="AD2467" s="90" t="b">
        <f>OR(MONTH(Taulukko1[[#This Row],[Loppu PVM]] )&lt;=3,AND(MONTH(Taulukko1[[#This Row],[Loppu PVM]] )=3))</f>
        <v>0</v>
      </c>
      <c r="AE2467" s="90" t="b">
        <f>OR(MONTH(Taulukko1[[#This Row],[Alku PVM]] )&lt;=9,AND(MONTH(Taulukko1[[#This Row],[Alku PVM]] )=9))</f>
        <v>1</v>
      </c>
      <c r="AF2467" s="90" t="b">
        <f>OR(MONTH(Taulukko1[[#This Row],[Loppu PVM]])&lt;=9,AND(MONTH(Taulukko1[[#This Row],[Loppu PVM]] )=9))</f>
        <v>1</v>
      </c>
      <c r="AG2467" s="90" t="b">
        <f>OR(MONTH(Taulukko1[[#This Row],[Alku PVM]] )&lt;=6,AND(MONTH(Taulukko1[[#This Row],[Alku PVM]] )=6))</f>
        <v>0</v>
      </c>
      <c r="AH2467" s="90" t="b">
        <f>OR(MONTH(Taulukko1[[#This Row],[Loppu PVM]])&lt;=6,AND(MONTH(Taulukko1[[#This Row],[Loppu PVM]] )=6))</f>
        <v>0</v>
      </c>
    </row>
    <row r="2468" spans="1:34" ht="12.75" customHeight="1">
      <c r="A2468" s="21" t="s">
        <v>1085</v>
      </c>
      <c r="B2468" s="23">
        <v>41498</v>
      </c>
      <c r="C2468" s="21" t="s">
        <v>1084</v>
      </c>
      <c r="D2468" s="24" t="s">
        <v>25</v>
      </c>
      <c r="E2468" s="62">
        <v>90</v>
      </c>
      <c r="F2468" s="23">
        <v>41544</v>
      </c>
      <c r="G2468" s="24">
        <v>51</v>
      </c>
      <c r="H2468" s="22">
        <v>2000</v>
      </c>
      <c r="I2468" s="126">
        <f>INDEX('TOL2008'!B:B,MATCH(A2468,'TOL2008'!A:A,0))</f>
        <v>28220</v>
      </c>
      <c r="J2468" s="126" t="str">
        <f>INDEX(Pääluokka!$H$2:$H$100,MATCH(VALUE(LEFT(Taulukko1[[#This Row],[TOL2008]],2)),Pääluokka!$G$2:$G$100,0))</f>
        <v>Teollisuus</v>
      </c>
      <c r="K2468" s="126" t="str">
        <f>INDEX(Pääluokka!$I$2:$I$100,MATCH(VALUE(LEFT(Taulukko1[[#This Row],[TOL2008]],2)),Pääluokka!$G$2:$G$100,0))</f>
        <v>Teollisuus (C-E)</v>
      </c>
      <c r="L2468" s="41">
        <f t="shared" si="380"/>
        <v>46</v>
      </c>
      <c r="M2468" s="43">
        <f t="shared" si="381"/>
        <v>41498</v>
      </c>
      <c r="N2468" s="43">
        <f t="shared" si="382"/>
        <v>41544</v>
      </c>
      <c r="O2468" s="43">
        <f t="shared" si="383"/>
        <v>41487</v>
      </c>
      <c r="P2468" s="43">
        <f t="shared" si="384"/>
        <v>41518</v>
      </c>
      <c r="Q2468" s="41">
        <f t="shared" si="385"/>
        <v>2013</v>
      </c>
      <c r="R2468" s="41">
        <f t="shared" si="386"/>
        <v>2013</v>
      </c>
      <c r="S2468" s="43" t="str">
        <f>YEAR(Taulukko1[[#This Row],[Alku KK]])&amp;"Q"&amp;ROUNDDOWN((MONTH(Taulukko1[[#This Row],[Alku KK]])-1)/3+1,0)</f>
        <v>2013Q3</v>
      </c>
      <c r="T2468" s="43" t="str">
        <f>YEAR(Taulukko1[[#This Row],[Loppu KK]])&amp;"Q"&amp;ROUNDDOWN((MONTH(Taulukko1[[#This Row],[Loppu KK]])-1)/3+1,0)</f>
        <v>2013Q3</v>
      </c>
      <c r="U2468" s="66">
        <f>IF(COUNT(Taulukko1[[#This Row],[Neuvottelujen alaiset ]])=1,Taulukko1[[#This Row],[Neuvottelujen alaiset ]],Taulukko1[[#This Row],[Vähennystarve]])</f>
        <v>2000</v>
      </c>
      <c r="V2468" s="44">
        <f t="shared" si="387"/>
        <v>4.4999999999999998E-2</v>
      </c>
      <c r="W2468" s="44">
        <f t="shared" si="388"/>
        <v>2.5499999999999998E-2</v>
      </c>
      <c r="X2468" s="44">
        <f t="shared" si="389"/>
        <v>0.56666666666666665</v>
      </c>
      <c r="Y2468" s="90" t="b">
        <f>AND(MONTH(Taulukko1[[#This Row],[Alku PVM]] )=6,DAY(Taulukko1[[#This Row],[Alku PVM]] )&gt;19)</f>
        <v>0</v>
      </c>
      <c r="Z2468" s="90" t="b">
        <f>AND(MONTH(Taulukko1[[#This Row],[Loppu PVM]] )=6,DAY(Taulukko1[[#This Row],[Loppu PVM]] )&gt;19)</f>
        <v>0</v>
      </c>
      <c r="AA2468" s="90" t="b">
        <f>OR(MONTH(Taulukko1[[#This Row],[Alku PVM]] )&lt;=5,AND(MONTH(Taulukko1[[#This Row],[Alku PVM]] )=6,DAY(Taulukko1[[#This Row],[Alku PVM]] )&lt;20))</f>
        <v>0</v>
      </c>
      <c r="AB2468" s="90" t="b">
        <f>OR(MONTH(Taulukko1[[#This Row],[Loppu PVM]])&lt;=5,AND(MONTH(Taulukko1[[#This Row],[Loppu PVM]] )=6,DAY(Taulukko1[[#This Row],[Loppu PVM]])&lt;20))</f>
        <v>0</v>
      </c>
      <c r="AC2468" s="90" t="b">
        <f>OR(MONTH(Taulukko1[[#This Row],[Alku PVM]] )&lt;=3,AND(MONTH(Taulukko1[[#This Row],[Alku PVM]] )=3))</f>
        <v>0</v>
      </c>
      <c r="AD2468" s="90" t="b">
        <f>OR(MONTH(Taulukko1[[#This Row],[Loppu PVM]] )&lt;=3,AND(MONTH(Taulukko1[[#This Row],[Loppu PVM]] )=3))</f>
        <v>0</v>
      </c>
      <c r="AE2468" s="90" t="b">
        <f>OR(MONTH(Taulukko1[[#This Row],[Alku PVM]] )&lt;=9,AND(MONTH(Taulukko1[[#This Row],[Alku PVM]] )=9))</f>
        <v>1</v>
      </c>
      <c r="AF2468" s="90" t="b">
        <f>OR(MONTH(Taulukko1[[#This Row],[Loppu PVM]])&lt;=9,AND(MONTH(Taulukko1[[#This Row],[Loppu PVM]] )=9))</f>
        <v>1</v>
      </c>
      <c r="AG2468" s="90" t="b">
        <f>OR(MONTH(Taulukko1[[#This Row],[Alku PVM]] )&lt;=6,AND(MONTH(Taulukko1[[#This Row],[Alku PVM]] )=6))</f>
        <v>0</v>
      </c>
      <c r="AH2468" s="90" t="b">
        <f>OR(MONTH(Taulukko1[[#This Row],[Loppu PVM]])&lt;=6,AND(MONTH(Taulukko1[[#This Row],[Loppu PVM]] )=6))</f>
        <v>0</v>
      </c>
    </row>
    <row r="2469" spans="1:34" ht="12.75" customHeight="1">
      <c r="A2469" s="21" t="s">
        <v>1080</v>
      </c>
      <c r="B2469" s="23">
        <v>41498</v>
      </c>
      <c r="C2469" s="21" t="s">
        <v>1079</v>
      </c>
      <c r="D2469" s="24"/>
      <c r="E2469" s="62">
        <v>100</v>
      </c>
      <c r="F2469" s="23">
        <v>41551</v>
      </c>
      <c r="G2469" s="24">
        <v>58</v>
      </c>
      <c r="H2469" s="22">
        <v>800</v>
      </c>
      <c r="I2469" s="126">
        <f>INDEX('TOL2008'!B:B,MATCH(A2469,'TOL2008'!A:A,0))</f>
        <v>85420</v>
      </c>
      <c r="J2469" s="126" t="str">
        <f>INDEX(Pääluokka!$H$2:$H$100,MATCH(VALUE(LEFT(Taulukko1[[#This Row],[TOL2008]],2)),Pääluokka!$G$2:$G$100,0))</f>
        <v>Koulutus</v>
      </c>
      <c r="K2469" s="126" t="str">
        <f>INDEX(Pääluokka!$I$2:$I$100,MATCH(VALUE(LEFT(Taulukko1[[#This Row],[TOL2008]],2)),Pääluokka!$G$2:$G$100,0))</f>
        <v>Muut toimialat (O-Q, T-X)</v>
      </c>
      <c r="L2469" s="41">
        <f t="shared" si="380"/>
        <v>53</v>
      </c>
      <c r="M2469" s="43">
        <f t="shared" si="381"/>
        <v>41498</v>
      </c>
      <c r="N2469" s="43">
        <f t="shared" si="382"/>
        <v>41551</v>
      </c>
      <c r="O2469" s="43">
        <f t="shared" si="383"/>
        <v>41487</v>
      </c>
      <c r="P2469" s="43">
        <f t="shared" si="384"/>
        <v>41548</v>
      </c>
      <c r="Q2469" s="41">
        <f t="shared" si="385"/>
        <v>2013</v>
      </c>
      <c r="R2469" s="41">
        <f t="shared" si="386"/>
        <v>2013</v>
      </c>
      <c r="S2469" s="43" t="str">
        <f>YEAR(Taulukko1[[#This Row],[Alku KK]])&amp;"Q"&amp;ROUNDDOWN((MONTH(Taulukko1[[#This Row],[Alku KK]])-1)/3+1,0)</f>
        <v>2013Q3</v>
      </c>
      <c r="T2469" s="43" t="str">
        <f>YEAR(Taulukko1[[#This Row],[Loppu KK]])&amp;"Q"&amp;ROUNDDOWN((MONTH(Taulukko1[[#This Row],[Loppu KK]])-1)/3+1,0)</f>
        <v>2013Q4</v>
      </c>
      <c r="U2469" s="66">
        <f>IF(COUNT(Taulukko1[[#This Row],[Neuvottelujen alaiset ]])=1,Taulukko1[[#This Row],[Neuvottelujen alaiset ]],Taulukko1[[#This Row],[Vähennystarve]])</f>
        <v>800</v>
      </c>
      <c r="V2469" s="44">
        <f t="shared" si="387"/>
        <v>0.125</v>
      </c>
      <c r="W2469" s="44">
        <f t="shared" si="388"/>
        <v>7.2499999999999995E-2</v>
      </c>
      <c r="X2469" s="44">
        <f t="shared" si="389"/>
        <v>0.57999999999999996</v>
      </c>
      <c r="Y2469" s="90" t="b">
        <f>AND(MONTH(Taulukko1[[#This Row],[Alku PVM]] )=6,DAY(Taulukko1[[#This Row],[Alku PVM]] )&gt;19)</f>
        <v>0</v>
      </c>
      <c r="Z2469" s="90" t="b">
        <f>AND(MONTH(Taulukko1[[#This Row],[Loppu PVM]] )=6,DAY(Taulukko1[[#This Row],[Loppu PVM]] )&gt;19)</f>
        <v>0</v>
      </c>
      <c r="AA2469" s="90" t="b">
        <f>OR(MONTH(Taulukko1[[#This Row],[Alku PVM]] )&lt;=5,AND(MONTH(Taulukko1[[#This Row],[Alku PVM]] )=6,DAY(Taulukko1[[#This Row],[Alku PVM]] )&lt;20))</f>
        <v>0</v>
      </c>
      <c r="AB2469" s="90" t="b">
        <f>OR(MONTH(Taulukko1[[#This Row],[Loppu PVM]])&lt;=5,AND(MONTH(Taulukko1[[#This Row],[Loppu PVM]] )=6,DAY(Taulukko1[[#This Row],[Loppu PVM]])&lt;20))</f>
        <v>0</v>
      </c>
      <c r="AC2469" s="90" t="b">
        <f>OR(MONTH(Taulukko1[[#This Row],[Alku PVM]] )&lt;=3,AND(MONTH(Taulukko1[[#This Row],[Alku PVM]] )=3))</f>
        <v>0</v>
      </c>
      <c r="AD2469" s="90" t="b">
        <f>OR(MONTH(Taulukko1[[#This Row],[Loppu PVM]] )&lt;=3,AND(MONTH(Taulukko1[[#This Row],[Loppu PVM]] )=3))</f>
        <v>0</v>
      </c>
      <c r="AE2469" s="90" t="b">
        <f>OR(MONTH(Taulukko1[[#This Row],[Alku PVM]] )&lt;=9,AND(MONTH(Taulukko1[[#This Row],[Alku PVM]] )=9))</f>
        <v>1</v>
      </c>
      <c r="AF2469" s="90" t="b">
        <f>OR(MONTH(Taulukko1[[#This Row],[Loppu PVM]])&lt;=9,AND(MONTH(Taulukko1[[#This Row],[Loppu PVM]] )=9))</f>
        <v>0</v>
      </c>
      <c r="AG2469" s="90" t="b">
        <f>OR(MONTH(Taulukko1[[#This Row],[Alku PVM]] )&lt;=6,AND(MONTH(Taulukko1[[#This Row],[Alku PVM]] )=6))</f>
        <v>0</v>
      </c>
      <c r="AH2469" s="90" t="b">
        <f>OR(MONTH(Taulukko1[[#This Row],[Loppu PVM]])&lt;=6,AND(MONTH(Taulukko1[[#This Row],[Loppu PVM]] )=6))</f>
        <v>0</v>
      </c>
    </row>
    <row r="2470" spans="1:34" ht="12.75" customHeight="1">
      <c r="A2470" s="21" t="s">
        <v>347</v>
      </c>
      <c r="B2470" s="23">
        <v>41498</v>
      </c>
      <c r="C2470" s="21" t="s">
        <v>1012</v>
      </c>
      <c r="D2470" s="24"/>
      <c r="E2470" s="62">
        <v>60</v>
      </c>
      <c r="F2470" s="23">
        <v>41549</v>
      </c>
      <c r="G2470" s="24">
        <v>51</v>
      </c>
      <c r="H2470" s="22">
        <v>80</v>
      </c>
      <c r="I2470" s="126" t="str">
        <f>INDEX('TOL2008'!B:B,MATCH(A2470,'TOL2008'!A:A,0))</f>
        <v>02200</v>
      </c>
      <c r="J2470" s="126" t="str">
        <f>INDEX(Pääluokka!$H$2:$H$100,MATCH(VALUE(LEFT(Taulukko1[[#This Row],[TOL2008]],2)),Pääluokka!$G$2:$G$100,0))</f>
        <v>Maatalous, metsätalous ja kalatalous</v>
      </c>
      <c r="K2470" s="126" t="str">
        <f>INDEX(Pääluokka!$I$2:$I$100,MATCH(VALUE(LEFT(Taulukko1[[#This Row],[TOL2008]],2)),Pääluokka!$G$2:$G$100,0))</f>
        <v>Alkutuotanto (A-B)</v>
      </c>
      <c r="L2470" s="41">
        <f t="shared" si="380"/>
        <v>51</v>
      </c>
      <c r="M2470" s="43">
        <f t="shared" si="381"/>
        <v>41498</v>
      </c>
      <c r="N2470" s="43">
        <f t="shared" si="382"/>
        <v>41549</v>
      </c>
      <c r="O2470" s="43">
        <f t="shared" si="383"/>
        <v>41487</v>
      </c>
      <c r="P2470" s="43">
        <f t="shared" si="384"/>
        <v>41548</v>
      </c>
      <c r="Q2470" s="41">
        <f t="shared" si="385"/>
        <v>2013</v>
      </c>
      <c r="R2470" s="41">
        <f t="shared" si="386"/>
        <v>2013</v>
      </c>
      <c r="S2470" s="43" t="str">
        <f>YEAR(Taulukko1[[#This Row],[Alku KK]])&amp;"Q"&amp;ROUNDDOWN((MONTH(Taulukko1[[#This Row],[Alku KK]])-1)/3+1,0)</f>
        <v>2013Q3</v>
      </c>
      <c r="T2470" s="43" t="str">
        <f>YEAR(Taulukko1[[#This Row],[Loppu KK]])&amp;"Q"&amp;ROUNDDOWN((MONTH(Taulukko1[[#This Row],[Loppu KK]])-1)/3+1,0)</f>
        <v>2013Q4</v>
      </c>
      <c r="U2470" s="66">
        <f>IF(COUNT(Taulukko1[[#This Row],[Neuvottelujen alaiset ]])=1,Taulukko1[[#This Row],[Neuvottelujen alaiset ]],Taulukko1[[#This Row],[Vähennystarve]])</f>
        <v>80</v>
      </c>
      <c r="V2470" s="44">
        <f t="shared" si="387"/>
        <v>0.75</v>
      </c>
      <c r="W2470" s="44">
        <f t="shared" si="388"/>
        <v>0.63749999999999996</v>
      </c>
      <c r="X2470" s="44">
        <f t="shared" si="389"/>
        <v>0.85</v>
      </c>
      <c r="Y2470" s="90" t="b">
        <f>AND(MONTH(Taulukko1[[#This Row],[Alku PVM]] )=6,DAY(Taulukko1[[#This Row],[Alku PVM]] )&gt;19)</f>
        <v>0</v>
      </c>
      <c r="Z2470" s="90" t="b">
        <f>AND(MONTH(Taulukko1[[#This Row],[Loppu PVM]] )=6,DAY(Taulukko1[[#This Row],[Loppu PVM]] )&gt;19)</f>
        <v>0</v>
      </c>
      <c r="AA2470" s="90" t="b">
        <f>OR(MONTH(Taulukko1[[#This Row],[Alku PVM]] )&lt;=5,AND(MONTH(Taulukko1[[#This Row],[Alku PVM]] )=6,DAY(Taulukko1[[#This Row],[Alku PVM]] )&lt;20))</f>
        <v>0</v>
      </c>
      <c r="AB2470" s="90" t="b">
        <f>OR(MONTH(Taulukko1[[#This Row],[Loppu PVM]])&lt;=5,AND(MONTH(Taulukko1[[#This Row],[Loppu PVM]] )=6,DAY(Taulukko1[[#This Row],[Loppu PVM]])&lt;20))</f>
        <v>0</v>
      </c>
      <c r="AC2470" s="90" t="b">
        <f>OR(MONTH(Taulukko1[[#This Row],[Alku PVM]] )&lt;=3,AND(MONTH(Taulukko1[[#This Row],[Alku PVM]] )=3))</f>
        <v>0</v>
      </c>
      <c r="AD2470" s="90" t="b">
        <f>OR(MONTH(Taulukko1[[#This Row],[Loppu PVM]] )&lt;=3,AND(MONTH(Taulukko1[[#This Row],[Loppu PVM]] )=3))</f>
        <v>0</v>
      </c>
      <c r="AE2470" s="90" t="b">
        <f>OR(MONTH(Taulukko1[[#This Row],[Alku PVM]] )&lt;=9,AND(MONTH(Taulukko1[[#This Row],[Alku PVM]] )=9))</f>
        <v>1</v>
      </c>
      <c r="AF2470" s="90" t="b">
        <f>OR(MONTH(Taulukko1[[#This Row],[Loppu PVM]])&lt;=9,AND(MONTH(Taulukko1[[#This Row],[Loppu PVM]] )=9))</f>
        <v>0</v>
      </c>
      <c r="AG2470" s="90" t="b">
        <f>OR(MONTH(Taulukko1[[#This Row],[Alku PVM]] )&lt;=6,AND(MONTH(Taulukko1[[#This Row],[Alku PVM]] )=6))</f>
        <v>0</v>
      </c>
      <c r="AH2470" s="90" t="b">
        <f>OR(MONTH(Taulukko1[[#This Row],[Loppu PVM]])&lt;=6,AND(MONTH(Taulukko1[[#This Row],[Loppu PVM]] )=6))</f>
        <v>0</v>
      </c>
    </row>
    <row r="2471" spans="1:34" ht="12.75" customHeight="1">
      <c r="A2471" s="21" t="s">
        <v>825</v>
      </c>
      <c r="B2471" s="23">
        <v>41498</v>
      </c>
      <c r="C2471" s="21" t="s">
        <v>824</v>
      </c>
      <c r="D2471" s="24"/>
      <c r="E2471" s="62">
        <v>16</v>
      </c>
      <c r="F2471" s="23">
        <v>41536</v>
      </c>
      <c r="G2471" s="24">
        <v>16</v>
      </c>
      <c r="H2471" s="22">
        <v>204</v>
      </c>
      <c r="I2471" s="126">
        <f>INDEX('TOL2008'!B:B,MATCH(A2471,'TOL2008'!A:A,0))</f>
        <v>26110</v>
      </c>
      <c r="J2471" s="126" t="str">
        <f>INDEX(Pääluokka!$H$2:$H$100,MATCH(VALUE(LEFT(Taulukko1[[#This Row],[TOL2008]],2)),Pääluokka!$G$2:$G$100,0))</f>
        <v>Teollisuus</v>
      </c>
      <c r="K2471" s="126" t="str">
        <f>INDEX(Pääluokka!$I$2:$I$100,MATCH(VALUE(LEFT(Taulukko1[[#This Row],[TOL2008]],2)),Pääluokka!$G$2:$G$100,0))</f>
        <v>Teollisuus (C-E)</v>
      </c>
      <c r="L2471" s="41">
        <f t="shared" si="380"/>
        <v>38</v>
      </c>
      <c r="M2471" s="43">
        <f t="shared" si="381"/>
        <v>41498</v>
      </c>
      <c r="N2471" s="43">
        <f t="shared" si="382"/>
        <v>41536</v>
      </c>
      <c r="O2471" s="43">
        <f t="shared" si="383"/>
        <v>41487</v>
      </c>
      <c r="P2471" s="43">
        <f t="shared" si="384"/>
        <v>41518</v>
      </c>
      <c r="Q2471" s="41">
        <f t="shared" si="385"/>
        <v>2013</v>
      </c>
      <c r="R2471" s="41">
        <f t="shared" si="386"/>
        <v>2013</v>
      </c>
      <c r="S2471" s="43" t="str">
        <f>YEAR(Taulukko1[[#This Row],[Alku KK]])&amp;"Q"&amp;ROUNDDOWN((MONTH(Taulukko1[[#This Row],[Alku KK]])-1)/3+1,0)</f>
        <v>2013Q3</v>
      </c>
      <c r="T2471" s="43" t="str">
        <f>YEAR(Taulukko1[[#This Row],[Loppu KK]])&amp;"Q"&amp;ROUNDDOWN((MONTH(Taulukko1[[#This Row],[Loppu KK]])-1)/3+1,0)</f>
        <v>2013Q3</v>
      </c>
      <c r="U2471" s="66">
        <f>IF(COUNT(Taulukko1[[#This Row],[Neuvottelujen alaiset ]])=1,Taulukko1[[#This Row],[Neuvottelujen alaiset ]],Taulukko1[[#This Row],[Vähennystarve]])</f>
        <v>204</v>
      </c>
      <c r="V2471" s="44">
        <f t="shared" si="387"/>
        <v>7.8431372549019607E-2</v>
      </c>
      <c r="W2471" s="44">
        <f t="shared" si="388"/>
        <v>7.8431372549019607E-2</v>
      </c>
      <c r="X2471" s="44">
        <f t="shared" si="389"/>
        <v>1</v>
      </c>
      <c r="Y2471" s="90" t="b">
        <f>AND(MONTH(Taulukko1[[#This Row],[Alku PVM]] )=6,DAY(Taulukko1[[#This Row],[Alku PVM]] )&gt;19)</f>
        <v>0</v>
      </c>
      <c r="Z2471" s="90" t="b">
        <f>AND(MONTH(Taulukko1[[#This Row],[Loppu PVM]] )=6,DAY(Taulukko1[[#This Row],[Loppu PVM]] )&gt;19)</f>
        <v>0</v>
      </c>
      <c r="AA2471" s="90" t="b">
        <f>OR(MONTH(Taulukko1[[#This Row],[Alku PVM]] )&lt;=5,AND(MONTH(Taulukko1[[#This Row],[Alku PVM]] )=6,DAY(Taulukko1[[#This Row],[Alku PVM]] )&lt;20))</f>
        <v>0</v>
      </c>
      <c r="AB2471" s="90" t="b">
        <f>OR(MONTH(Taulukko1[[#This Row],[Loppu PVM]])&lt;=5,AND(MONTH(Taulukko1[[#This Row],[Loppu PVM]] )=6,DAY(Taulukko1[[#This Row],[Loppu PVM]])&lt;20))</f>
        <v>0</v>
      </c>
      <c r="AC2471" s="90" t="b">
        <f>OR(MONTH(Taulukko1[[#This Row],[Alku PVM]] )&lt;=3,AND(MONTH(Taulukko1[[#This Row],[Alku PVM]] )=3))</f>
        <v>0</v>
      </c>
      <c r="AD2471" s="90" t="b">
        <f>OR(MONTH(Taulukko1[[#This Row],[Loppu PVM]] )&lt;=3,AND(MONTH(Taulukko1[[#This Row],[Loppu PVM]] )=3))</f>
        <v>0</v>
      </c>
      <c r="AE2471" s="90" t="b">
        <f>OR(MONTH(Taulukko1[[#This Row],[Alku PVM]] )&lt;=9,AND(MONTH(Taulukko1[[#This Row],[Alku PVM]] )=9))</f>
        <v>1</v>
      </c>
      <c r="AF2471" s="90" t="b">
        <f>OR(MONTH(Taulukko1[[#This Row],[Loppu PVM]])&lt;=9,AND(MONTH(Taulukko1[[#This Row],[Loppu PVM]] )=9))</f>
        <v>1</v>
      </c>
      <c r="AG2471" s="90" t="b">
        <f>OR(MONTH(Taulukko1[[#This Row],[Alku PVM]] )&lt;=6,AND(MONTH(Taulukko1[[#This Row],[Alku PVM]] )=6))</f>
        <v>0</v>
      </c>
      <c r="AH2471" s="90" t="b">
        <f>OR(MONTH(Taulukko1[[#This Row],[Loppu PVM]])&lt;=6,AND(MONTH(Taulukko1[[#This Row],[Loppu PVM]] )=6))</f>
        <v>0</v>
      </c>
    </row>
    <row r="2472" spans="1:34" ht="12.75" customHeight="1">
      <c r="A2472" s="21" t="s">
        <v>734</v>
      </c>
      <c r="B2472" s="23">
        <v>41498</v>
      </c>
      <c r="C2472" s="21" t="s">
        <v>733</v>
      </c>
      <c r="D2472" s="24">
        <v>10</v>
      </c>
      <c r="E2472" s="62">
        <v>9</v>
      </c>
      <c r="F2472" s="23">
        <v>41556</v>
      </c>
      <c r="G2472" s="24">
        <v>0</v>
      </c>
      <c r="H2472" s="22">
        <v>9</v>
      </c>
      <c r="I2472" s="126">
        <f>INDEX('TOL2008'!B:B,MATCH(A2472,'TOL2008'!A:A,0))</f>
        <v>94910</v>
      </c>
      <c r="J2472" s="126" t="str">
        <f>INDEX(Pääluokka!$H$2:$H$100,MATCH(VALUE(LEFT(Taulukko1[[#This Row],[TOL2008]],2)),Pääluokka!$G$2:$G$100,0))</f>
        <v>Muu palvelutoiminta</v>
      </c>
      <c r="K2472" s="126" t="str">
        <f>INDEX(Pääluokka!$I$2:$I$100,MATCH(VALUE(LEFT(Taulukko1[[#This Row],[TOL2008]],2)),Pääluokka!$G$2:$G$100,0))</f>
        <v>Palvelualat (G-N, R, S)</v>
      </c>
      <c r="L2472" s="41">
        <f t="shared" si="380"/>
        <v>58</v>
      </c>
      <c r="M2472" s="43">
        <f t="shared" si="381"/>
        <v>41498</v>
      </c>
      <c r="N2472" s="43">
        <f t="shared" si="382"/>
        <v>41556</v>
      </c>
      <c r="O2472" s="43">
        <f t="shared" si="383"/>
        <v>41487</v>
      </c>
      <c r="P2472" s="43">
        <f t="shared" si="384"/>
        <v>41548</v>
      </c>
      <c r="Q2472" s="41">
        <f t="shared" si="385"/>
        <v>2013</v>
      </c>
      <c r="R2472" s="41">
        <f t="shared" si="386"/>
        <v>2013</v>
      </c>
      <c r="S2472" s="43" t="str">
        <f>YEAR(Taulukko1[[#This Row],[Alku KK]])&amp;"Q"&amp;ROUNDDOWN((MONTH(Taulukko1[[#This Row],[Alku KK]])-1)/3+1,0)</f>
        <v>2013Q3</v>
      </c>
      <c r="T2472" s="43" t="str">
        <f>YEAR(Taulukko1[[#This Row],[Loppu KK]])&amp;"Q"&amp;ROUNDDOWN((MONTH(Taulukko1[[#This Row],[Loppu KK]])-1)/3+1,0)</f>
        <v>2013Q4</v>
      </c>
      <c r="U2472" s="66">
        <f>IF(COUNT(Taulukko1[[#This Row],[Neuvottelujen alaiset ]])=1,Taulukko1[[#This Row],[Neuvottelujen alaiset ]],Taulukko1[[#This Row],[Vähennystarve]])</f>
        <v>9</v>
      </c>
      <c r="V2472" s="44">
        <f t="shared" si="387"/>
        <v>1</v>
      </c>
      <c r="W2472" s="44">
        <f t="shared" si="388"/>
        <v>0</v>
      </c>
      <c r="X2472" s="44">
        <f t="shared" si="389"/>
        <v>0</v>
      </c>
      <c r="Y2472" s="90" t="b">
        <f>AND(MONTH(Taulukko1[[#This Row],[Alku PVM]] )=6,DAY(Taulukko1[[#This Row],[Alku PVM]] )&gt;19)</f>
        <v>0</v>
      </c>
      <c r="Z2472" s="90" t="b">
        <f>AND(MONTH(Taulukko1[[#This Row],[Loppu PVM]] )=6,DAY(Taulukko1[[#This Row],[Loppu PVM]] )&gt;19)</f>
        <v>0</v>
      </c>
      <c r="AA2472" s="90" t="b">
        <f>OR(MONTH(Taulukko1[[#This Row],[Alku PVM]] )&lt;=5,AND(MONTH(Taulukko1[[#This Row],[Alku PVM]] )=6,DAY(Taulukko1[[#This Row],[Alku PVM]] )&lt;20))</f>
        <v>0</v>
      </c>
      <c r="AB2472" s="90" t="b">
        <f>OR(MONTH(Taulukko1[[#This Row],[Loppu PVM]])&lt;=5,AND(MONTH(Taulukko1[[#This Row],[Loppu PVM]] )=6,DAY(Taulukko1[[#This Row],[Loppu PVM]])&lt;20))</f>
        <v>0</v>
      </c>
      <c r="AC2472" s="90" t="b">
        <f>OR(MONTH(Taulukko1[[#This Row],[Alku PVM]] )&lt;=3,AND(MONTH(Taulukko1[[#This Row],[Alku PVM]] )=3))</f>
        <v>0</v>
      </c>
      <c r="AD2472" s="90" t="b">
        <f>OR(MONTH(Taulukko1[[#This Row],[Loppu PVM]] )&lt;=3,AND(MONTH(Taulukko1[[#This Row],[Loppu PVM]] )=3))</f>
        <v>0</v>
      </c>
      <c r="AE2472" s="90" t="b">
        <f>OR(MONTH(Taulukko1[[#This Row],[Alku PVM]] )&lt;=9,AND(MONTH(Taulukko1[[#This Row],[Alku PVM]] )=9))</f>
        <v>1</v>
      </c>
      <c r="AF2472" s="90" t="b">
        <f>OR(MONTH(Taulukko1[[#This Row],[Loppu PVM]])&lt;=9,AND(MONTH(Taulukko1[[#This Row],[Loppu PVM]] )=9))</f>
        <v>0</v>
      </c>
      <c r="AG2472" s="90" t="b">
        <f>OR(MONTH(Taulukko1[[#This Row],[Alku PVM]] )&lt;=6,AND(MONTH(Taulukko1[[#This Row],[Alku PVM]] )=6))</f>
        <v>0</v>
      </c>
      <c r="AH2472" s="90" t="b">
        <f>OR(MONTH(Taulukko1[[#This Row],[Loppu PVM]])&lt;=6,AND(MONTH(Taulukko1[[#This Row],[Loppu PVM]] )=6))</f>
        <v>0</v>
      </c>
    </row>
    <row r="2473" spans="1:34" ht="12.75" customHeight="1">
      <c r="A2473" s="21" t="s">
        <v>105</v>
      </c>
      <c r="B2473" s="23">
        <v>41499</v>
      </c>
      <c r="C2473" s="21" t="s">
        <v>774</v>
      </c>
      <c r="D2473" s="24"/>
      <c r="E2473" s="62">
        <v>35</v>
      </c>
      <c r="F2473" s="23">
        <v>41548</v>
      </c>
      <c r="G2473" s="24">
        <v>20</v>
      </c>
      <c r="H2473" s="22">
        <v>540</v>
      </c>
      <c r="I2473" s="126">
        <f>INDEX('TOL2008'!B:B,MATCH(A2473,'TOL2008'!A:A,0))</f>
        <v>61200</v>
      </c>
      <c r="J2473" s="126" t="str">
        <f>INDEX(Pääluokka!$H$2:$H$100,MATCH(VALUE(LEFT(Taulukko1[[#This Row],[TOL2008]],2)),Pääluokka!$G$2:$G$100,0))</f>
        <v>Informaatio ja viestintä</v>
      </c>
      <c r="K2473" s="126" t="str">
        <f>INDEX(Pääluokka!$I$2:$I$100,MATCH(VALUE(LEFT(Taulukko1[[#This Row],[TOL2008]],2)),Pääluokka!$G$2:$G$100,0))</f>
        <v>Palvelualat (G-N, R, S)</v>
      </c>
      <c r="L2473" s="41">
        <f t="shared" si="380"/>
        <v>49</v>
      </c>
      <c r="M2473" s="43">
        <f t="shared" si="381"/>
        <v>41499</v>
      </c>
      <c r="N2473" s="43">
        <f t="shared" si="382"/>
        <v>41548</v>
      </c>
      <c r="O2473" s="43">
        <f t="shared" si="383"/>
        <v>41487</v>
      </c>
      <c r="P2473" s="43">
        <f t="shared" si="384"/>
        <v>41548</v>
      </c>
      <c r="Q2473" s="41">
        <f t="shared" si="385"/>
        <v>2013</v>
      </c>
      <c r="R2473" s="41">
        <f t="shared" si="386"/>
        <v>2013</v>
      </c>
      <c r="S2473" s="43" t="str">
        <f>YEAR(Taulukko1[[#This Row],[Alku KK]])&amp;"Q"&amp;ROUNDDOWN((MONTH(Taulukko1[[#This Row],[Alku KK]])-1)/3+1,0)</f>
        <v>2013Q3</v>
      </c>
      <c r="T2473" s="43" t="str">
        <f>YEAR(Taulukko1[[#This Row],[Loppu KK]])&amp;"Q"&amp;ROUNDDOWN((MONTH(Taulukko1[[#This Row],[Loppu KK]])-1)/3+1,0)</f>
        <v>2013Q4</v>
      </c>
      <c r="U2473" s="66">
        <f>IF(COUNT(Taulukko1[[#This Row],[Neuvottelujen alaiset ]])=1,Taulukko1[[#This Row],[Neuvottelujen alaiset ]],Taulukko1[[#This Row],[Vähennystarve]])</f>
        <v>540</v>
      </c>
      <c r="V2473" s="44">
        <f t="shared" si="387"/>
        <v>6.4814814814814811E-2</v>
      </c>
      <c r="W2473" s="44">
        <f t="shared" si="388"/>
        <v>3.7037037037037035E-2</v>
      </c>
      <c r="X2473" s="44">
        <f t="shared" si="389"/>
        <v>0.5714285714285714</v>
      </c>
      <c r="Y2473" s="90" t="b">
        <f>AND(MONTH(Taulukko1[[#This Row],[Alku PVM]] )=6,DAY(Taulukko1[[#This Row],[Alku PVM]] )&gt;19)</f>
        <v>0</v>
      </c>
      <c r="Z2473" s="90" t="b">
        <f>AND(MONTH(Taulukko1[[#This Row],[Loppu PVM]] )=6,DAY(Taulukko1[[#This Row],[Loppu PVM]] )&gt;19)</f>
        <v>0</v>
      </c>
      <c r="AA2473" s="90" t="b">
        <f>OR(MONTH(Taulukko1[[#This Row],[Alku PVM]] )&lt;=5,AND(MONTH(Taulukko1[[#This Row],[Alku PVM]] )=6,DAY(Taulukko1[[#This Row],[Alku PVM]] )&lt;20))</f>
        <v>0</v>
      </c>
      <c r="AB2473" s="90" t="b">
        <f>OR(MONTH(Taulukko1[[#This Row],[Loppu PVM]])&lt;=5,AND(MONTH(Taulukko1[[#This Row],[Loppu PVM]] )=6,DAY(Taulukko1[[#This Row],[Loppu PVM]])&lt;20))</f>
        <v>0</v>
      </c>
      <c r="AC2473" s="90" t="b">
        <f>OR(MONTH(Taulukko1[[#This Row],[Alku PVM]] )&lt;=3,AND(MONTH(Taulukko1[[#This Row],[Alku PVM]] )=3))</f>
        <v>0</v>
      </c>
      <c r="AD2473" s="90" t="b">
        <f>OR(MONTH(Taulukko1[[#This Row],[Loppu PVM]] )&lt;=3,AND(MONTH(Taulukko1[[#This Row],[Loppu PVM]] )=3))</f>
        <v>0</v>
      </c>
      <c r="AE2473" s="90" t="b">
        <f>OR(MONTH(Taulukko1[[#This Row],[Alku PVM]] )&lt;=9,AND(MONTH(Taulukko1[[#This Row],[Alku PVM]] )=9))</f>
        <v>1</v>
      </c>
      <c r="AF2473" s="90" t="b">
        <f>OR(MONTH(Taulukko1[[#This Row],[Loppu PVM]])&lt;=9,AND(MONTH(Taulukko1[[#This Row],[Loppu PVM]] )=9))</f>
        <v>0</v>
      </c>
      <c r="AG2473" s="90" t="b">
        <f>OR(MONTH(Taulukko1[[#This Row],[Alku PVM]] )&lt;=6,AND(MONTH(Taulukko1[[#This Row],[Alku PVM]] )=6))</f>
        <v>0</v>
      </c>
      <c r="AH2473" s="90" t="b">
        <f>OR(MONTH(Taulukko1[[#This Row],[Loppu PVM]])&lt;=6,AND(MONTH(Taulukko1[[#This Row],[Loppu PVM]] )=6))</f>
        <v>0</v>
      </c>
    </row>
    <row r="2474" spans="1:34" ht="12.75" customHeight="1">
      <c r="A2474" s="21" t="s">
        <v>476</v>
      </c>
      <c r="B2474" s="23">
        <v>41500</v>
      </c>
      <c r="C2474" s="21" t="s">
        <v>1158</v>
      </c>
      <c r="D2474" s="24"/>
      <c r="F2474" s="23">
        <v>41545</v>
      </c>
      <c r="G2474" s="24">
        <v>26</v>
      </c>
      <c r="H2474" s="22">
        <v>99</v>
      </c>
      <c r="I2474" s="126">
        <f>INDEX('TOL2008'!B:B,MATCH(A2474,'TOL2008'!A:A,0))</f>
        <v>84250</v>
      </c>
      <c r="J2474" s="126" t="str">
        <f>INDEX(Pääluokka!$H$2:$H$100,MATCH(VALUE(LEFT(Taulukko1[[#This Row],[TOL2008]],2)),Pääluokka!$G$2:$G$100,0))</f>
        <v>Julkinen hallinto ja maanpuolustus; pakollinen sosiaalivakuutus</v>
      </c>
      <c r="K2474" s="126" t="str">
        <f>INDEX(Pääluokka!$I$2:$I$100,MATCH(VALUE(LEFT(Taulukko1[[#This Row],[TOL2008]],2)),Pääluokka!$G$2:$G$100,0))</f>
        <v>Muut toimialat (O-Q, T-X)</v>
      </c>
      <c r="L2474" s="41">
        <f t="shared" si="380"/>
        <v>45</v>
      </c>
      <c r="M2474" s="43">
        <f t="shared" si="381"/>
        <v>41500</v>
      </c>
      <c r="N2474" s="43">
        <f t="shared" si="382"/>
        <v>41545</v>
      </c>
      <c r="O2474" s="43">
        <f t="shared" si="383"/>
        <v>41487</v>
      </c>
      <c r="P2474" s="43">
        <f t="shared" si="384"/>
        <v>41518</v>
      </c>
      <c r="Q2474" s="41">
        <f t="shared" si="385"/>
        <v>2013</v>
      </c>
      <c r="R2474" s="41">
        <f t="shared" si="386"/>
        <v>2013</v>
      </c>
      <c r="S2474" s="43" t="str">
        <f>YEAR(Taulukko1[[#This Row],[Alku KK]])&amp;"Q"&amp;ROUNDDOWN((MONTH(Taulukko1[[#This Row],[Alku KK]])-1)/3+1,0)</f>
        <v>2013Q3</v>
      </c>
      <c r="T2474" s="43" t="str">
        <f>YEAR(Taulukko1[[#This Row],[Loppu KK]])&amp;"Q"&amp;ROUNDDOWN((MONTH(Taulukko1[[#This Row],[Loppu KK]])-1)/3+1,0)</f>
        <v>2013Q3</v>
      </c>
      <c r="U2474" s="66">
        <f>IF(COUNT(Taulukko1[[#This Row],[Neuvottelujen alaiset ]])=1,Taulukko1[[#This Row],[Neuvottelujen alaiset ]],Taulukko1[[#This Row],[Vähennystarve]])</f>
        <v>99</v>
      </c>
      <c r="V2474" s="44" t="str">
        <f t="shared" si="387"/>
        <v>NA</v>
      </c>
      <c r="W2474" s="44">
        <f t="shared" si="388"/>
        <v>0.26262626262626265</v>
      </c>
      <c r="X2474" s="44" t="str">
        <f t="shared" si="389"/>
        <v>NA</v>
      </c>
      <c r="Y2474" s="90" t="b">
        <f>AND(MONTH(Taulukko1[[#This Row],[Alku PVM]] )=6,DAY(Taulukko1[[#This Row],[Alku PVM]] )&gt;19)</f>
        <v>0</v>
      </c>
      <c r="Z2474" s="90" t="b">
        <f>AND(MONTH(Taulukko1[[#This Row],[Loppu PVM]] )=6,DAY(Taulukko1[[#This Row],[Loppu PVM]] )&gt;19)</f>
        <v>0</v>
      </c>
      <c r="AA2474" s="90" t="b">
        <f>OR(MONTH(Taulukko1[[#This Row],[Alku PVM]] )&lt;=5,AND(MONTH(Taulukko1[[#This Row],[Alku PVM]] )=6,DAY(Taulukko1[[#This Row],[Alku PVM]] )&lt;20))</f>
        <v>0</v>
      </c>
      <c r="AB2474" s="90" t="b">
        <f>OR(MONTH(Taulukko1[[#This Row],[Loppu PVM]])&lt;=5,AND(MONTH(Taulukko1[[#This Row],[Loppu PVM]] )=6,DAY(Taulukko1[[#This Row],[Loppu PVM]])&lt;20))</f>
        <v>0</v>
      </c>
      <c r="AC2474" s="90" t="b">
        <f>OR(MONTH(Taulukko1[[#This Row],[Alku PVM]] )&lt;=3,AND(MONTH(Taulukko1[[#This Row],[Alku PVM]] )=3))</f>
        <v>0</v>
      </c>
      <c r="AD2474" s="90" t="b">
        <f>OR(MONTH(Taulukko1[[#This Row],[Loppu PVM]] )&lt;=3,AND(MONTH(Taulukko1[[#This Row],[Loppu PVM]] )=3))</f>
        <v>0</v>
      </c>
      <c r="AE2474" s="90" t="b">
        <f>OR(MONTH(Taulukko1[[#This Row],[Alku PVM]] )&lt;=9,AND(MONTH(Taulukko1[[#This Row],[Alku PVM]] )=9))</f>
        <v>1</v>
      </c>
      <c r="AF2474" s="90" t="b">
        <f>OR(MONTH(Taulukko1[[#This Row],[Loppu PVM]])&lt;=9,AND(MONTH(Taulukko1[[#This Row],[Loppu PVM]] )=9))</f>
        <v>1</v>
      </c>
      <c r="AG2474" s="90" t="b">
        <f>OR(MONTH(Taulukko1[[#This Row],[Alku PVM]] )&lt;=6,AND(MONTH(Taulukko1[[#This Row],[Alku PVM]] )=6))</f>
        <v>0</v>
      </c>
      <c r="AH2474" s="90" t="b">
        <f>OR(MONTH(Taulukko1[[#This Row],[Loppu PVM]])&lt;=6,AND(MONTH(Taulukko1[[#This Row],[Loppu PVM]] )=6))</f>
        <v>0</v>
      </c>
    </row>
    <row r="2475" spans="1:34" ht="12.75" customHeight="1">
      <c r="A2475" t="s">
        <v>247</v>
      </c>
      <c r="B2475" s="23">
        <v>41500</v>
      </c>
      <c r="C2475" s="21" t="s">
        <v>915</v>
      </c>
      <c r="D2475" s="24">
        <v>55</v>
      </c>
      <c r="F2475" s="23">
        <v>41548</v>
      </c>
      <c r="G2475" s="24">
        <v>0</v>
      </c>
      <c r="H2475" s="22">
        <v>250</v>
      </c>
      <c r="I2475" s="126">
        <f>INDEX('TOL2008'!B:B,MATCH(A2475,'TOL2008'!A:A,0))</f>
        <v>10130</v>
      </c>
      <c r="J2475" s="126" t="str">
        <f>INDEX(Pääluokka!$H$2:$H$100,MATCH(VALUE(LEFT(Taulukko1[[#This Row],[TOL2008]],2)),Pääluokka!$G$2:$G$100,0))</f>
        <v>Teollisuus</v>
      </c>
      <c r="K2475" s="126" t="str">
        <f>INDEX(Pääluokka!$I$2:$I$100,MATCH(VALUE(LEFT(Taulukko1[[#This Row],[TOL2008]],2)),Pääluokka!$G$2:$G$100,0))</f>
        <v>Teollisuus (C-E)</v>
      </c>
      <c r="L2475" s="41">
        <f t="shared" si="380"/>
        <v>48</v>
      </c>
      <c r="M2475" s="43">
        <f t="shared" si="381"/>
        <v>41500</v>
      </c>
      <c r="N2475" s="43">
        <f t="shared" si="382"/>
        <v>41548</v>
      </c>
      <c r="O2475" s="43">
        <f t="shared" si="383"/>
        <v>41487</v>
      </c>
      <c r="P2475" s="43">
        <f t="shared" si="384"/>
        <v>41548</v>
      </c>
      <c r="Q2475" s="41">
        <f t="shared" si="385"/>
        <v>2013</v>
      </c>
      <c r="R2475" s="41">
        <f t="shared" si="386"/>
        <v>2013</v>
      </c>
      <c r="S2475" s="43" t="str">
        <f>YEAR(Taulukko1[[#This Row],[Alku KK]])&amp;"Q"&amp;ROUNDDOWN((MONTH(Taulukko1[[#This Row],[Alku KK]])-1)/3+1,0)</f>
        <v>2013Q3</v>
      </c>
      <c r="T2475" s="43" t="str">
        <f>YEAR(Taulukko1[[#This Row],[Loppu KK]])&amp;"Q"&amp;ROUNDDOWN((MONTH(Taulukko1[[#This Row],[Loppu KK]])-1)/3+1,0)</f>
        <v>2013Q4</v>
      </c>
      <c r="U2475" s="66">
        <f>IF(COUNT(Taulukko1[[#This Row],[Neuvottelujen alaiset ]])=1,Taulukko1[[#This Row],[Neuvottelujen alaiset ]],Taulukko1[[#This Row],[Vähennystarve]])</f>
        <v>250</v>
      </c>
      <c r="V2475" s="44" t="str">
        <f t="shared" si="387"/>
        <v>NA</v>
      </c>
      <c r="W2475" s="44">
        <f t="shared" si="388"/>
        <v>0</v>
      </c>
      <c r="X2475" s="44" t="str">
        <f t="shared" si="389"/>
        <v>NA</v>
      </c>
      <c r="Y2475" s="90" t="b">
        <f>AND(MONTH(Taulukko1[[#This Row],[Alku PVM]] )=6,DAY(Taulukko1[[#This Row],[Alku PVM]] )&gt;19)</f>
        <v>0</v>
      </c>
      <c r="Z2475" s="90" t="b">
        <f>AND(MONTH(Taulukko1[[#This Row],[Loppu PVM]] )=6,DAY(Taulukko1[[#This Row],[Loppu PVM]] )&gt;19)</f>
        <v>0</v>
      </c>
      <c r="AA2475" s="90" t="b">
        <f>OR(MONTH(Taulukko1[[#This Row],[Alku PVM]] )&lt;=5,AND(MONTH(Taulukko1[[#This Row],[Alku PVM]] )=6,DAY(Taulukko1[[#This Row],[Alku PVM]] )&lt;20))</f>
        <v>0</v>
      </c>
      <c r="AB2475" s="90" t="b">
        <f>OR(MONTH(Taulukko1[[#This Row],[Loppu PVM]])&lt;=5,AND(MONTH(Taulukko1[[#This Row],[Loppu PVM]] )=6,DAY(Taulukko1[[#This Row],[Loppu PVM]])&lt;20))</f>
        <v>0</v>
      </c>
      <c r="AC2475" s="90" t="b">
        <f>OR(MONTH(Taulukko1[[#This Row],[Alku PVM]] )&lt;=3,AND(MONTH(Taulukko1[[#This Row],[Alku PVM]] )=3))</f>
        <v>0</v>
      </c>
      <c r="AD2475" s="90" t="b">
        <f>OR(MONTH(Taulukko1[[#This Row],[Loppu PVM]] )&lt;=3,AND(MONTH(Taulukko1[[#This Row],[Loppu PVM]] )=3))</f>
        <v>0</v>
      </c>
      <c r="AE2475" s="90" t="b">
        <f>OR(MONTH(Taulukko1[[#This Row],[Alku PVM]] )&lt;=9,AND(MONTH(Taulukko1[[#This Row],[Alku PVM]] )=9))</f>
        <v>1</v>
      </c>
      <c r="AF2475" s="90" t="b">
        <f>OR(MONTH(Taulukko1[[#This Row],[Loppu PVM]])&lt;=9,AND(MONTH(Taulukko1[[#This Row],[Loppu PVM]] )=9))</f>
        <v>0</v>
      </c>
      <c r="AG2475" s="90" t="b">
        <f>OR(MONTH(Taulukko1[[#This Row],[Alku PVM]] )&lt;=6,AND(MONTH(Taulukko1[[#This Row],[Alku PVM]] )=6))</f>
        <v>0</v>
      </c>
      <c r="AH2475" s="90" t="b">
        <f>OR(MONTH(Taulukko1[[#This Row],[Loppu PVM]])&lt;=6,AND(MONTH(Taulukko1[[#This Row],[Loppu PVM]] )=6))</f>
        <v>0</v>
      </c>
    </row>
    <row r="2476" spans="1:34" ht="12.75" customHeight="1">
      <c r="A2476" s="21" t="s">
        <v>113</v>
      </c>
      <c r="B2476" s="23">
        <v>41500</v>
      </c>
      <c r="C2476" s="21" t="s">
        <v>302</v>
      </c>
      <c r="D2476" s="24">
        <v>50</v>
      </c>
      <c r="E2476" s="62">
        <v>10</v>
      </c>
      <c r="F2476" s="23"/>
      <c r="G2476" s="24"/>
      <c r="H2476" s="22">
        <v>165</v>
      </c>
      <c r="I2476" s="126">
        <f>INDEX('TOL2008'!B:B,MATCH(A2476,'TOL2008'!A:A,0))</f>
        <v>85420</v>
      </c>
      <c r="J2476" s="126" t="str">
        <f>INDEX(Pääluokka!$H$2:$H$100,MATCH(VALUE(LEFT(Taulukko1[[#This Row],[TOL2008]],2)),Pääluokka!$G$2:$G$100,0))</f>
        <v>Koulutus</v>
      </c>
      <c r="K2476" s="126" t="str">
        <f>INDEX(Pääluokka!$I$2:$I$100,MATCH(VALUE(LEFT(Taulukko1[[#This Row],[TOL2008]],2)),Pääluokka!$G$2:$G$100,0))</f>
        <v>Muut toimialat (O-Q, T-X)</v>
      </c>
      <c r="L2476" s="41" t="str">
        <f t="shared" si="380"/>
        <v>NA</v>
      </c>
      <c r="M2476" s="43">
        <f t="shared" si="381"/>
        <v>41500</v>
      </c>
      <c r="N2476" s="43">
        <f t="shared" si="382"/>
        <v>41551</v>
      </c>
      <c r="O2476" s="43">
        <f t="shared" si="383"/>
        <v>41487</v>
      </c>
      <c r="P2476" s="43">
        <f t="shared" si="384"/>
        <v>41548</v>
      </c>
      <c r="Q2476" s="41">
        <f t="shared" si="385"/>
        <v>2013</v>
      </c>
      <c r="R2476" s="41">
        <f t="shared" si="386"/>
        <v>2013</v>
      </c>
      <c r="S2476" s="43" t="str">
        <f>YEAR(Taulukko1[[#This Row],[Alku KK]])&amp;"Q"&amp;ROUNDDOWN((MONTH(Taulukko1[[#This Row],[Alku KK]])-1)/3+1,0)</f>
        <v>2013Q3</v>
      </c>
      <c r="T2476" s="43" t="str">
        <f>YEAR(Taulukko1[[#This Row],[Loppu KK]])&amp;"Q"&amp;ROUNDDOWN((MONTH(Taulukko1[[#This Row],[Loppu KK]])-1)/3+1,0)</f>
        <v>2013Q4</v>
      </c>
      <c r="U2476" s="66">
        <f>IF(COUNT(Taulukko1[[#This Row],[Neuvottelujen alaiset ]])=1,Taulukko1[[#This Row],[Neuvottelujen alaiset ]],Taulukko1[[#This Row],[Vähennystarve]])</f>
        <v>165</v>
      </c>
      <c r="V2476" s="44">
        <f t="shared" si="387"/>
        <v>6.0606060606060608E-2</v>
      </c>
      <c r="W2476" s="44" t="str">
        <f t="shared" si="388"/>
        <v>NA</v>
      </c>
      <c r="X2476" s="44" t="str">
        <f t="shared" si="389"/>
        <v>NA</v>
      </c>
      <c r="Y2476" s="90" t="b">
        <f>AND(MONTH(Taulukko1[[#This Row],[Alku PVM]] )=6,DAY(Taulukko1[[#This Row],[Alku PVM]] )&gt;19)</f>
        <v>0</v>
      </c>
      <c r="Z2476" s="90" t="b">
        <f>AND(MONTH(Taulukko1[[#This Row],[Loppu PVM]] )=6,DAY(Taulukko1[[#This Row],[Loppu PVM]] )&gt;19)</f>
        <v>0</v>
      </c>
      <c r="AA2476" s="90" t="b">
        <f>OR(MONTH(Taulukko1[[#This Row],[Alku PVM]] )&lt;=5,AND(MONTH(Taulukko1[[#This Row],[Alku PVM]] )=6,DAY(Taulukko1[[#This Row],[Alku PVM]] )&lt;20))</f>
        <v>0</v>
      </c>
      <c r="AB2476" s="90" t="b">
        <f>OR(MONTH(Taulukko1[[#This Row],[Loppu PVM]])&lt;=5,AND(MONTH(Taulukko1[[#This Row],[Loppu PVM]] )=6,DAY(Taulukko1[[#This Row],[Loppu PVM]])&lt;20))</f>
        <v>0</v>
      </c>
      <c r="AC2476" s="90" t="b">
        <f>OR(MONTH(Taulukko1[[#This Row],[Alku PVM]] )&lt;=3,AND(MONTH(Taulukko1[[#This Row],[Alku PVM]] )=3))</f>
        <v>0</v>
      </c>
      <c r="AD2476" s="90" t="b">
        <f>OR(MONTH(Taulukko1[[#This Row],[Loppu PVM]] )&lt;=3,AND(MONTH(Taulukko1[[#This Row],[Loppu PVM]] )=3))</f>
        <v>0</v>
      </c>
      <c r="AE2476" s="90" t="b">
        <f>OR(MONTH(Taulukko1[[#This Row],[Alku PVM]] )&lt;=9,AND(MONTH(Taulukko1[[#This Row],[Alku PVM]] )=9))</f>
        <v>1</v>
      </c>
      <c r="AF2476" s="90" t="b">
        <f>OR(MONTH(Taulukko1[[#This Row],[Loppu PVM]])&lt;=9,AND(MONTH(Taulukko1[[#This Row],[Loppu PVM]] )=9))</f>
        <v>0</v>
      </c>
      <c r="AG2476" s="90" t="b">
        <f>OR(MONTH(Taulukko1[[#This Row],[Alku PVM]] )&lt;=6,AND(MONTH(Taulukko1[[#This Row],[Alku PVM]] )=6))</f>
        <v>0</v>
      </c>
      <c r="AH2476" s="90" t="b">
        <f>OR(MONTH(Taulukko1[[#This Row],[Loppu PVM]])&lt;=6,AND(MONTH(Taulukko1[[#This Row],[Loppu PVM]] )=6))</f>
        <v>0</v>
      </c>
    </row>
    <row r="2477" spans="1:34" ht="12.75" customHeight="1">
      <c r="A2477" s="21" t="s">
        <v>1197</v>
      </c>
      <c r="B2477" s="23">
        <v>41505</v>
      </c>
      <c r="C2477" s="21" t="s">
        <v>87</v>
      </c>
      <c r="D2477" s="24"/>
      <c r="E2477" s="62">
        <v>18</v>
      </c>
      <c r="F2477" s="23"/>
      <c r="G2477" s="24"/>
      <c r="H2477" s="22">
        <v>55</v>
      </c>
      <c r="I2477" s="126">
        <f>INDEX('TOL2008'!B:B,MATCH(A2477,'TOL2008'!A:A,0))</f>
        <v>16100</v>
      </c>
      <c r="J2477" s="126" t="str">
        <f>INDEX(Pääluokka!$H$2:$H$100,MATCH(VALUE(LEFT(Taulukko1[[#This Row],[TOL2008]],2)),Pääluokka!$G$2:$G$100,0))</f>
        <v>Teollisuus</v>
      </c>
      <c r="K2477" s="126" t="str">
        <f>INDEX(Pääluokka!$I$2:$I$100,MATCH(VALUE(LEFT(Taulukko1[[#This Row],[TOL2008]],2)),Pääluokka!$G$2:$G$100,0))</f>
        <v>Teollisuus (C-E)</v>
      </c>
      <c r="L2477" s="41" t="str">
        <f t="shared" si="380"/>
        <v>NA</v>
      </c>
      <c r="M2477" s="43">
        <f t="shared" si="381"/>
        <v>41505</v>
      </c>
      <c r="N2477" s="43">
        <f t="shared" si="382"/>
        <v>41556</v>
      </c>
      <c r="O2477" s="43">
        <f t="shared" si="383"/>
        <v>41487</v>
      </c>
      <c r="P2477" s="43">
        <f t="shared" si="384"/>
        <v>41548</v>
      </c>
      <c r="Q2477" s="41">
        <f t="shared" si="385"/>
        <v>2013</v>
      </c>
      <c r="R2477" s="41">
        <f t="shared" si="386"/>
        <v>2013</v>
      </c>
      <c r="S2477" s="43" t="str">
        <f>YEAR(Taulukko1[[#This Row],[Alku KK]])&amp;"Q"&amp;ROUNDDOWN((MONTH(Taulukko1[[#This Row],[Alku KK]])-1)/3+1,0)</f>
        <v>2013Q3</v>
      </c>
      <c r="T2477" s="43" t="str">
        <f>YEAR(Taulukko1[[#This Row],[Loppu KK]])&amp;"Q"&amp;ROUNDDOWN((MONTH(Taulukko1[[#This Row],[Loppu KK]])-1)/3+1,0)</f>
        <v>2013Q4</v>
      </c>
      <c r="U2477" s="66">
        <f>IF(COUNT(Taulukko1[[#This Row],[Neuvottelujen alaiset ]])=1,Taulukko1[[#This Row],[Neuvottelujen alaiset ]],Taulukko1[[#This Row],[Vähennystarve]])</f>
        <v>55</v>
      </c>
      <c r="V2477" s="44">
        <f t="shared" si="387"/>
        <v>0.32727272727272727</v>
      </c>
      <c r="W2477" s="44" t="str">
        <f t="shared" si="388"/>
        <v>NA</v>
      </c>
      <c r="X2477" s="44" t="str">
        <f t="shared" si="389"/>
        <v>NA</v>
      </c>
      <c r="Y2477" s="90" t="b">
        <f>AND(MONTH(Taulukko1[[#This Row],[Alku PVM]] )=6,DAY(Taulukko1[[#This Row],[Alku PVM]] )&gt;19)</f>
        <v>0</v>
      </c>
      <c r="Z2477" s="90" t="b">
        <f>AND(MONTH(Taulukko1[[#This Row],[Loppu PVM]] )=6,DAY(Taulukko1[[#This Row],[Loppu PVM]] )&gt;19)</f>
        <v>0</v>
      </c>
      <c r="AA2477" s="90" t="b">
        <f>OR(MONTH(Taulukko1[[#This Row],[Alku PVM]] )&lt;=5,AND(MONTH(Taulukko1[[#This Row],[Alku PVM]] )=6,DAY(Taulukko1[[#This Row],[Alku PVM]] )&lt;20))</f>
        <v>0</v>
      </c>
      <c r="AB2477" s="90" t="b">
        <f>OR(MONTH(Taulukko1[[#This Row],[Loppu PVM]])&lt;=5,AND(MONTH(Taulukko1[[#This Row],[Loppu PVM]] )=6,DAY(Taulukko1[[#This Row],[Loppu PVM]])&lt;20))</f>
        <v>0</v>
      </c>
      <c r="AC2477" s="90" t="b">
        <f>OR(MONTH(Taulukko1[[#This Row],[Alku PVM]] )&lt;=3,AND(MONTH(Taulukko1[[#This Row],[Alku PVM]] )=3))</f>
        <v>0</v>
      </c>
      <c r="AD2477" s="90" t="b">
        <f>OR(MONTH(Taulukko1[[#This Row],[Loppu PVM]] )&lt;=3,AND(MONTH(Taulukko1[[#This Row],[Loppu PVM]] )=3))</f>
        <v>0</v>
      </c>
      <c r="AE2477" s="90" t="b">
        <f>OR(MONTH(Taulukko1[[#This Row],[Alku PVM]] )&lt;=9,AND(MONTH(Taulukko1[[#This Row],[Alku PVM]] )=9))</f>
        <v>1</v>
      </c>
      <c r="AF2477" s="90" t="b">
        <f>OR(MONTH(Taulukko1[[#This Row],[Loppu PVM]])&lt;=9,AND(MONTH(Taulukko1[[#This Row],[Loppu PVM]] )=9))</f>
        <v>0</v>
      </c>
      <c r="AG2477" s="90" t="b">
        <f>OR(MONTH(Taulukko1[[#This Row],[Alku PVM]] )&lt;=6,AND(MONTH(Taulukko1[[#This Row],[Alku PVM]] )=6))</f>
        <v>0</v>
      </c>
      <c r="AH2477" s="90" t="b">
        <f>OR(MONTH(Taulukko1[[#This Row],[Loppu PVM]])&lt;=6,AND(MONTH(Taulukko1[[#This Row],[Loppu PVM]] )=6))</f>
        <v>0</v>
      </c>
    </row>
    <row r="2478" spans="1:34" ht="12.75" customHeight="1">
      <c r="A2478" s="21" t="s">
        <v>324</v>
      </c>
      <c r="B2478" s="23">
        <v>41505</v>
      </c>
      <c r="C2478" s="21" t="s">
        <v>995</v>
      </c>
      <c r="D2478" s="24">
        <v>115</v>
      </c>
      <c r="F2478" s="23">
        <v>41523</v>
      </c>
      <c r="G2478" s="24">
        <v>0</v>
      </c>
      <c r="H2478" s="22">
        <v>115</v>
      </c>
      <c r="I2478" s="126">
        <f>INDEX('TOL2008'!B:B,MATCH(A2478,'TOL2008'!A:A,0))</f>
        <v>14190</v>
      </c>
      <c r="J2478" s="126" t="str">
        <f>INDEX(Pääluokka!$H$2:$H$100,MATCH(VALUE(LEFT(Taulukko1[[#This Row],[TOL2008]],2)),Pääluokka!$G$2:$G$100,0))</f>
        <v>Teollisuus</v>
      </c>
      <c r="K2478" s="126" t="str">
        <f>INDEX(Pääluokka!$I$2:$I$100,MATCH(VALUE(LEFT(Taulukko1[[#This Row],[TOL2008]],2)),Pääluokka!$G$2:$G$100,0))</f>
        <v>Teollisuus (C-E)</v>
      </c>
      <c r="L2478" s="41">
        <f t="shared" si="380"/>
        <v>18</v>
      </c>
      <c r="M2478" s="43">
        <f t="shared" si="381"/>
        <v>41505</v>
      </c>
      <c r="N2478" s="43">
        <f t="shared" si="382"/>
        <v>41523</v>
      </c>
      <c r="O2478" s="43">
        <f t="shared" si="383"/>
        <v>41487</v>
      </c>
      <c r="P2478" s="43">
        <f t="shared" si="384"/>
        <v>41518</v>
      </c>
      <c r="Q2478" s="41">
        <f t="shared" si="385"/>
        <v>2013</v>
      </c>
      <c r="R2478" s="41">
        <f t="shared" si="386"/>
        <v>2013</v>
      </c>
      <c r="S2478" s="43" t="str">
        <f>YEAR(Taulukko1[[#This Row],[Alku KK]])&amp;"Q"&amp;ROUNDDOWN((MONTH(Taulukko1[[#This Row],[Alku KK]])-1)/3+1,0)</f>
        <v>2013Q3</v>
      </c>
      <c r="T2478" s="43" t="str">
        <f>YEAR(Taulukko1[[#This Row],[Loppu KK]])&amp;"Q"&amp;ROUNDDOWN((MONTH(Taulukko1[[#This Row],[Loppu KK]])-1)/3+1,0)</f>
        <v>2013Q3</v>
      </c>
      <c r="U2478" s="66">
        <f>IF(COUNT(Taulukko1[[#This Row],[Neuvottelujen alaiset ]])=1,Taulukko1[[#This Row],[Neuvottelujen alaiset ]],Taulukko1[[#This Row],[Vähennystarve]])</f>
        <v>115</v>
      </c>
      <c r="V2478" s="44" t="str">
        <f t="shared" si="387"/>
        <v>NA</v>
      </c>
      <c r="W2478" s="44">
        <f t="shared" si="388"/>
        <v>0</v>
      </c>
      <c r="X2478" s="44" t="str">
        <f t="shared" si="389"/>
        <v>NA</v>
      </c>
      <c r="Y2478" s="90" t="b">
        <f>AND(MONTH(Taulukko1[[#This Row],[Alku PVM]] )=6,DAY(Taulukko1[[#This Row],[Alku PVM]] )&gt;19)</f>
        <v>0</v>
      </c>
      <c r="Z2478" s="90" t="b">
        <f>AND(MONTH(Taulukko1[[#This Row],[Loppu PVM]] )=6,DAY(Taulukko1[[#This Row],[Loppu PVM]] )&gt;19)</f>
        <v>0</v>
      </c>
      <c r="AA2478" s="90" t="b">
        <f>OR(MONTH(Taulukko1[[#This Row],[Alku PVM]] )&lt;=5,AND(MONTH(Taulukko1[[#This Row],[Alku PVM]] )=6,DAY(Taulukko1[[#This Row],[Alku PVM]] )&lt;20))</f>
        <v>0</v>
      </c>
      <c r="AB2478" s="90" t="b">
        <f>OR(MONTH(Taulukko1[[#This Row],[Loppu PVM]])&lt;=5,AND(MONTH(Taulukko1[[#This Row],[Loppu PVM]] )=6,DAY(Taulukko1[[#This Row],[Loppu PVM]])&lt;20))</f>
        <v>0</v>
      </c>
      <c r="AC2478" s="90" t="b">
        <f>OR(MONTH(Taulukko1[[#This Row],[Alku PVM]] )&lt;=3,AND(MONTH(Taulukko1[[#This Row],[Alku PVM]] )=3))</f>
        <v>0</v>
      </c>
      <c r="AD2478" s="90" t="b">
        <f>OR(MONTH(Taulukko1[[#This Row],[Loppu PVM]] )&lt;=3,AND(MONTH(Taulukko1[[#This Row],[Loppu PVM]] )=3))</f>
        <v>0</v>
      </c>
      <c r="AE2478" s="90" t="b">
        <f>OR(MONTH(Taulukko1[[#This Row],[Alku PVM]] )&lt;=9,AND(MONTH(Taulukko1[[#This Row],[Alku PVM]] )=9))</f>
        <v>1</v>
      </c>
      <c r="AF2478" s="90" t="b">
        <f>OR(MONTH(Taulukko1[[#This Row],[Loppu PVM]])&lt;=9,AND(MONTH(Taulukko1[[#This Row],[Loppu PVM]] )=9))</f>
        <v>1</v>
      </c>
      <c r="AG2478" s="90" t="b">
        <f>OR(MONTH(Taulukko1[[#This Row],[Alku PVM]] )&lt;=6,AND(MONTH(Taulukko1[[#This Row],[Alku PVM]] )=6))</f>
        <v>0</v>
      </c>
      <c r="AH2478" s="90" t="b">
        <f>OR(MONTH(Taulukko1[[#This Row],[Loppu PVM]])&lt;=6,AND(MONTH(Taulukko1[[#This Row],[Loppu PVM]] )=6))</f>
        <v>0</v>
      </c>
    </row>
    <row r="2479" spans="1:34" ht="12.75" customHeight="1">
      <c r="A2479" s="21" t="s">
        <v>90</v>
      </c>
      <c r="B2479" s="23">
        <v>41506</v>
      </c>
      <c r="C2479" s="21" t="s">
        <v>766</v>
      </c>
      <c r="D2479" s="24">
        <v>12</v>
      </c>
      <c r="E2479" s="62">
        <v>135</v>
      </c>
      <c r="F2479" s="23">
        <v>41548</v>
      </c>
      <c r="G2479" s="24">
        <v>112</v>
      </c>
      <c r="H2479" s="22">
        <v>135</v>
      </c>
      <c r="I2479" s="126">
        <f>INDEX('TOL2008'!B:B,MATCH(A2479,'TOL2008'!A:A,0))</f>
        <v>62030</v>
      </c>
      <c r="J2479" s="126" t="str">
        <f>INDEX(Pääluokka!$H$2:$H$100,MATCH(VALUE(LEFT(Taulukko1[[#This Row],[TOL2008]],2)),Pääluokka!$G$2:$G$100,0))</f>
        <v>Informaatio ja viestintä</v>
      </c>
      <c r="K2479" s="126" t="str">
        <f>INDEX(Pääluokka!$I$2:$I$100,MATCH(VALUE(LEFT(Taulukko1[[#This Row],[TOL2008]],2)),Pääluokka!$G$2:$G$100,0))</f>
        <v>Palvelualat (G-N, R, S)</v>
      </c>
      <c r="L2479" s="41">
        <f t="shared" si="380"/>
        <v>42</v>
      </c>
      <c r="M2479" s="43">
        <f t="shared" si="381"/>
        <v>41506</v>
      </c>
      <c r="N2479" s="43">
        <f t="shared" si="382"/>
        <v>41548</v>
      </c>
      <c r="O2479" s="43">
        <f t="shared" si="383"/>
        <v>41487</v>
      </c>
      <c r="P2479" s="43">
        <f t="shared" si="384"/>
        <v>41548</v>
      </c>
      <c r="Q2479" s="41">
        <f t="shared" si="385"/>
        <v>2013</v>
      </c>
      <c r="R2479" s="41">
        <f t="shared" si="386"/>
        <v>2013</v>
      </c>
      <c r="S2479" s="43" t="str">
        <f>YEAR(Taulukko1[[#This Row],[Alku KK]])&amp;"Q"&amp;ROUNDDOWN((MONTH(Taulukko1[[#This Row],[Alku KK]])-1)/3+1,0)</f>
        <v>2013Q3</v>
      </c>
      <c r="T2479" s="43" t="str">
        <f>YEAR(Taulukko1[[#This Row],[Loppu KK]])&amp;"Q"&amp;ROUNDDOWN((MONTH(Taulukko1[[#This Row],[Loppu KK]])-1)/3+1,0)</f>
        <v>2013Q4</v>
      </c>
      <c r="U2479" s="66">
        <f>IF(COUNT(Taulukko1[[#This Row],[Neuvottelujen alaiset ]])=1,Taulukko1[[#This Row],[Neuvottelujen alaiset ]],Taulukko1[[#This Row],[Vähennystarve]])</f>
        <v>135</v>
      </c>
      <c r="V2479" s="44">
        <f t="shared" si="387"/>
        <v>1</v>
      </c>
      <c r="W2479" s="44">
        <f t="shared" si="388"/>
        <v>0.82962962962962961</v>
      </c>
      <c r="X2479" s="44">
        <f t="shared" si="389"/>
        <v>0.82962962962962961</v>
      </c>
      <c r="Y2479" s="90" t="b">
        <f>AND(MONTH(Taulukko1[[#This Row],[Alku PVM]] )=6,DAY(Taulukko1[[#This Row],[Alku PVM]] )&gt;19)</f>
        <v>0</v>
      </c>
      <c r="Z2479" s="90" t="b">
        <f>AND(MONTH(Taulukko1[[#This Row],[Loppu PVM]] )=6,DAY(Taulukko1[[#This Row],[Loppu PVM]] )&gt;19)</f>
        <v>0</v>
      </c>
      <c r="AA2479" s="90" t="b">
        <f>OR(MONTH(Taulukko1[[#This Row],[Alku PVM]] )&lt;=5,AND(MONTH(Taulukko1[[#This Row],[Alku PVM]] )=6,DAY(Taulukko1[[#This Row],[Alku PVM]] )&lt;20))</f>
        <v>0</v>
      </c>
      <c r="AB2479" s="90" t="b">
        <f>OR(MONTH(Taulukko1[[#This Row],[Loppu PVM]])&lt;=5,AND(MONTH(Taulukko1[[#This Row],[Loppu PVM]] )=6,DAY(Taulukko1[[#This Row],[Loppu PVM]])&lt;20))</f>
        <v>0</v>
      </c>
      <c r="AC2479" s="90" t="b">
        <f>OR(MONTH(Taulukko1[[#This Row],[Alku PVM]] )&lt;=3,AND(MONTH(Taulukko1[[#This Row],[Alku PVM]] )=3))</f>
        <v>0</v>
      </c>
      <c r="AD2479" s="90" t="b">
        <f>OR(MONTH(Taulukko1[[#This Row],[Loppu PVM]] )&lt;=3,AND(MONTH(Taulukko1[[#This Row],[Loppu PVM]] )=3))</f>
        <v>0</v>
      </c>
      <c r="AE2479" s="90" t="b">
        <f>OR(MONTH(Taulukko1[[#This Row],[Alku PVM]] )&lt;=9,AND(MONTH(Taulukko1[[#This Row],[Alku PVM]] )=9))</f>
        <v>1</v>
      </c>
      <c r="AF2479" s="90" t="b">
        <f>OR(MONTH(Taulukko1[[#This Row],[Loppu PVM]])&lt;=9,AND(MONTH(Taulukko1[[#This Row],[Loppu PVM]] )=9))</f>
        <v>0</v>
      </c>
      <c r="AG2479" s="90" t="b">
        <f>OR(MONTH(Taulukko1[[#This Row],[Alku PVM]] )&lt;=6,AND(MONTH(Taulukko1[[#This Row],[Alku PVM]] )=6))</f>
        <v>0</v>
      </c>
      <c r="AH2479" s="90" t="b">
        <f>OR(MONTH(Taulukko1[[#This Row],[Loppu PVM]])&lt;=6,AND(MONTH(Taulukko1[[#This Row],[Loppu PVM]] )=6))</f>
        <v>0</v>
      </c>
    </row>
    <row r="2480" spans="1:34" ht="12.75" customHeight="1">
      <c r="A2480" s="21" t="s">
        <v>725</v>
      </c>
      <c r="B2480" s="23">
        <v>41506</v>
      </c>
      <c r="C2480" s="21" t="s">
        <v>724</v>
      </c>
      <c r="D2480" s="24">
        <v>400</v>
      </c>
      <c r="F2480" s="23">
        <v>41577</v>
      </c>
      <c r="G2480" s="24"/>
      <c r="H2480" s="22">
        <v>6500</v>
      </c>
      <c r="I2480" s="126">
        <f>INDEX('TOL2008'!B:B,MATCH(A2480,'TOL2008'!A:A,0))</f>
        <v>86909</v>
      </c>
      <c r="J2480" s="126" t="str">
        <f>INDEX(Pääluokka!$H$2:$H$100,MATCH(VALUE(LEFT(Taulukko1[[#This Row],[TOL2008]],2)),Pääluokka!$G$2:$G$100,0))</f>
        <v>Terveys- ja sosiaalipalvelut</v>
      </c>
      <c r="K2480" s="126" t="str">
        <f>INDEX(Pääluokka!$I$2:$I$100,MATCH(VALUE(LEFT(Taulukko1[[#This Row],[TOL2008]],2)),Pääluokka!$G$2:$G$100,0))</f>
        <v>Muut toimialat (O-Q, T-X)</v>
      </c>
      <c r="L2480" s="41">
        <f t="shared" si="380"/>
        <v>71</v>
      </c>
      <c r="M2480" s="43">
        <f t="shared" si="381"/>
        <v>41506</v>
      </c>
      <c r="N2480" s="43">
        <f t="shared" si="382"/>
        <v>41577</v>
      </c>
      <c r="O2480" s="43">
        <f t="shared" si="383"/>
        <v>41487</v>
      </c>
      <c r="P2480" s="43">
        <f t="shared" si="384"/>
        <v>41548</v>
      </c>
      <c r="Q2480" s="41">
        <f t="shared" si="385"/>
        <v>2013</v>
      </c>
      <c r="R2480" s="41">
        <f t="shared" si="386"/>
        <v>2013</v>
      </c>
      <c r="S2480" s="43" t="str">
        <f>YEAR(Taulukko1[[#This Row],[Alku KK]])&amp;"Q"&amp;ROUNDDOWN((MONTH(Taulukko1[[#This Row],[Alku KK]])-1)/3+1,0)</f>
        <v>2013Q3</v>
      </c>
      <c r="T2480" s="43" t="str">
        <f>YEAR(Taulukko1[[#This Row],[Loppu KK]])&amp;"Q"&amp;ROUNDDOWN((MONTH(Taulukko1[[#This Row],[Loppu KK]])-1)/3+1,0)</f>
        <v>2013Q4</v>
      </c>
      <c r="U2480" s="66">
        <f>IF(COUNT(Taulukko1[[#This Row],[Neuvottelujen alaiset ]])=1,Taulukko1[[#This Row],[Neuvottelujen alaiset ]],Taulukko1[[#This Row],[Vähennystarve]])</f>
        <v>6500</v>
      </c>
      <c r="V2480" s="44" t="str">
        <f t="shared" si="387"/>
        <v>NA</v>
      </c>
      <c r="W2480" s="44" t="str">
        <f t="shared" si="388"/>
        <v>NA</v>
      </c>
      <c r="X2480" s="44" t="str">
        <f t="shared" si="389"/>
        <v>NA</v>
      </c>
      <c r="Y2480" s="90" t="b">
        <f>AND(MONTH(Taulukko1[[#This Row],[Alku PVM]] )=6,DAY(Taulukko1[[#This Row],[Alku PVM]] )&gt;19)</f>
        <v>0</v>
      </c>
      <c r="Z2480" s="90" t="b">
        <f>AND(MONTH(Taulukko1[[#This Row],[Loppu PVM]] )=6,DAY(Taulukko1[[#This Row],[Loppu PVM]] )&gt;19)</f>
        <v>0</v>
      </c>
      <c r="AA2480" s="90" t="b">
        <f>OR(MONTH(Taulukko1[[#This Row],[Alku PVM]] )&lt;=5,AND(MONTH(Taulukko1[[#This Row],[Alku PVM]] )=6,DAY(Taulukko1[[#This Row],[Alku PVM]] )&lt;20))</f>
        <v>0</v>
      </c>
      <c r="AB2480" s="90" t="b">
        <f>OR(MONTH(Taulukko1[[#This Row],[Loppu PVM]])&lt;=5,AND(MONTH(Taulukko1[[#This Row],[Loppu PVM]] )=6,DAY(Taulukko1[[#This Row],[Loppu PVM]])&lt;20))</f>
        <v>0</v>
      </c>
      <c r="AC2480" s="90" t="b">
        <f>OR(MONTH(Taulukko1[[#This Row],[Alku PVM]] )&lt;=3,AND(MONTH(Taulukko1[[#This Row],[Alku PVM]] )=3))</f>
        <v>0</v>
      </c>
      <c r="AD2480" s="90" t="b">
        <f>OR(MONTH(Taulukko1[[#This Row],[Loppu PVM]] )&lt;=3,AND(MONTH(Taulukko1[[#This Row],[Loppu PVM]] )=3))</f>
        <v>0</v>
      </c>
      <c r="AE2480" s="90" t="b">
        <f>OR(MONTH(Taulukko1[[#This Row],[Alku PVM]] )&lt;=9,AND(MONTH(Taulukko1[[#This Row],[Alku PVM]] )=9))</f>
        <v>1</v>
      </c>
      <c r="AF2480" s="90" t="b">
        <f>OR(MONTH(Taulukko1[[#This Row],[Loppu PVM]])&lt;=9,AND(MONTH(Taulukko1[[#This Row],[Loppu PVM]] )=9))</f>
        <v>0</v>
      </c>
      <c r="AG2480" s="90" t="b">
        <f>OR(MONTH(Taulukko1[[#This Row],[Alku PVM]] )&lt;=6,AND(MONTH(Taulukko1[[#This Row],[Alku PVM]] )=6))</f>
        <v>0</v>
      </c>
      <c r="AH2480" s="90" t="b">
        <f>OR(MONTH(Taulukko1[[#This Row],[Loppu PVM]])&lt;=6,AND(MONTH(Taulukko1[[#This Row],[Loppu PVM]] )=6))</f>
        <v>0</v>
      </c>
    </row>
    <row r="2481" spans="1:34" ht="12.75" customHeight="1">
      <c r="A2481" s="21" t="s">
        <v>814</v>
      </c>
      <c r="B2481" s="23">
        <v>41507</v>
      </c>
      <c r="C2481" s="21" t="s">
        <v>813</v>
      </c>
      <c r="D2481" s="24"/>
      <c r="E2481" s="62">
        <v>20</v>
      </c>
      <c r="F2481" s="23">
        <v>41548</v>
      </c>
      <c r="G2481" s="24">
        <v>5</v>
      </c>
      <c r="H2481" s="22">
        <v>20</v>
      </c>
      <c r="I2481" s="126">
        <f>INDEX('TOL2008'!B:B,MATCH(A2481,'TOL2008'!A:A,0))</f>
        <v>94910</v>
      </c>
      <c r="J2481" s="126" t="str">
        <f>INDEX(Pääluokka!$H$2:$H$100,MATCH(VALUE(LEFT(Taulukko1[[#This Row],[TOL2008]],2)),Pääluokka!$G$2:$G$100,0))</f>
        <v>Muu palvelutoiminta</v>
      </c>
      <c r="K2481" s="126" t="str">
        <f>INDEX(Pääluokka!$I$2:$I$100,MATCH(VALUE(LEFT(Taulukko1[[#This Row],[TOL2008]],2)),Pääluokka!$G$2:$G$100,0))</f>
        <v>Palvelualat (G-N, R, S)</v>
      </c>
      <c r="L2481" s="41">
        <f t="shared" si="380"/>
        <v>41</v>
      </c>
      <c r="M2481" s="43">
        <f t="shared" si="381"/>
        <v>41507</v>
      </c>
      <c r="N2481" s="43">
        <f t="shared" si="382"/>
        <v>41548</v>
      </c>
      <c r="O2481" s="43">
        <f t="shared" si="383"/>
        <v>41487</v>
      </c>
      <c r="P2481" s="43">
        <f t="shared" si="384"/>
        <v>41548</v>
      </c>
      <c r="Q2481" s="41">
        <f t="shared" si="385"/>
        <v>2013</v>
      </c>
      <c r="R2481" s="41">
        <f t="shared" si="386"/>
        <v>2013</v>
      </c>
      <c r="S2481" s="43" t="str">
        <f>YEAR(Taulukko1[[#This Row],[Alku KK]])&amp;"Q"&amp;ROUNDDOWN((MONTH(Taulukko1[[#This Row],[Alku KK]])-1)/3+1,0)</f>
        <v>2013Q3</v>
      </c>
      <c r="T2481" s="43" t="str">
        <f>YEAR(Taulukko1[[#This Row],[Loppu KK]])&amp;"Q"&amp;ROUNDDOWN((MONTH(Taulukko1[[#This Row],[Loppu KK]])-1)/3+1,0)</f>
        <v>2013Q4</v>
      </c>
      <c r="U2481" s="66">
        <f>IF(COUNT(Taulukko1[[#This Row],[Neuvottelujen alaiset ]])=1,Taulukko1[[#This Row],[Neuvottelujen alaiset ]],Taulukko1[[#This Row],[Vähennystarve]])</f>
        <v>20</v>
      </c>
      <c r="V2481" s="44">
        <f t="shared" si="387"/>
        <v>1</v>
      </c>
      <c r="W2481" s="44">
        <f t="shared" si="388"/>
        <v>0.25</v>
      </c>
      <c r="X2481" s="44">
        <f t="shared" si="389"/>
        <v>0.25</v>
      </c>
      <c r="Y2481" s="90" t="b">
        <f>AND(MONTH(Taulukko1[[#This Row],[Alku PVM]] )=6,DAY(Taulukko1[[#This Row],[Alku PVM]] )&gt;19)</f>
        <v>0</v>
      </c>
      <c r="Z2481" s="90" t="b">
        <f>AND(MONTH(Taulukko1[[#This Row],[Loppu PVM]] )=6,DAY(Taulukko1[[#This Row],[Loppu PVM]] )&gt;19)</f>
        <v>0</v>
      </c>
      <c r="AA2481" s="90" t="b">
        <f>OR(MONTH(Taulukko1[[#This Row],[Alku PVM]] )&lt;=5,AND(MONTH(Taulukko1[[#This Row],[Alku PVM]] )=6,DAY(Taulukko1[[#This Row],[Alku PVM]] )&lt;20))</f>
        <v>0</v>
      </c>
      <c r="AB2481" s="90" t="b">
        <f>OR(MONTH(Taulukko1[[#This Row],[Loppu PVM]])&lt;=5,AND(MONTH(Taulukko1[[#This Row],[Loppu PVM]] )=6,DAY(Taulukko1[[#This Row],[Loppu PVM]])&lt;20))</f>
        <v>0</v>
      </c>
      <c r="AC2481" s="90" t="b">
        <f>OR(MONTH(Taulukko1[[#This Row],[Alku PVM]] )&lt;=3,AND(MONTH(Taulukko1[[#This Row],[Alku PVM]] )=3))</f>
        <v>0</v>
      </c>
      <c r="AD2481" s="90" t="b">
        <f>OR(MONTH(Taulukko1[[#This Row],[Loppu PVM]] )&lt;=3,AND(MONTH(Taulukko1[[#This Row],[Loppu PVM]] )=3))</f>
        <v>0</v>
      </c>
      <c r="AE2481" s="90" t="b">
        <f>OR(MONTH(Taulukko1[[#This Row],[Alku PVM]] )&lt;=9,AND(MONTH(Taulukko1[[#This Row],[Alku PVM]] )=9))</f>
        <v>1</v>
      </c>
      <c r="AF2481" s="90" t="b">
        <f>OR(MONTH(Taulukko1[[#This Row],[Loppu PVM]])&lt;=9,AND(MONTH(Taulukko1[[#This Row],[Loppu PVM]] )=9))</f>
        <v>0</v>
      </c>
      <c r="AG2481" s="90" t="b">
        <f>OR(MONTH(Taulukko1[[#This Row],[Alku PVM]] )&lt;=6,AND(MONTH(Taulukko1[[#This Row],[Alku PVM]] )=6))</f>
        <v>0</v>
      </c>
      <c r="AH2481" s="90" t="b">
        <f>OR(MONTH(Taulukko1[[#This Row],[Loppu PVM]])&lt;=6,AND(MONTH(Taulukko1[[#This Row],[Loppu PVM]] )=6))</f>
        <v>0</v>
      </c>
    </row>
    <row r="2482" spans="1:34" ht="12.75" customHeight="1">
      <c r="A2482" s="21" t="s">
        <v>448</v>
      </c>
      <c r="B2482" s="23">
        <v>41508</v>
      </c>
      <c r="C2482" s="21" t="s">
        <v>1133</v>
      </c>
      <c r="D2482" s="24"/>
      <c r="F2482" s="23">
        <v>41572</v>
      </c>
      <c r="G2482" s="24">
        <v>0</v>
      </c>
      <c r="H2482" s="22">
        <v>255</v>
      </c>
      <c r="I2482" s="126">
        <f>INDEX('TOL2008'!B:B,MATCH(A2482,'TOL2008'!A:A,0))</f>
        <v>85420</v>
      </c>
      <c r="J2482" s="126" t="str">
        <f>INDEX(Pääluokka!$H$2:$H$100,MATCH(VALUE(LEFT(Taulukko1[[#This Row],[TOL2008]],2)),Pääluokka!$G$2:$G$100,0))</f>
        <v>Koulutus</v>
      </c>
      <c r="K2482" s="126" t="str">
        <f>INDEX(Pääluokka!$I$2:$I$100,MATCH(VALUE(LEFT(Taulukko1[[#This Row],[TOL2008]],2)),Pääluokka!$G$2:$G$100,0))</f>
        <v>Muut toimialat (O-Q, T-X)</v>
      </c>
      <c r="L2482" s="41">
        <f t="shared" si="380"/>
        <v>64</v>
      </c>
      <c r="M2482" s="43">
        <f t="shared" si="381"/>
        <v>41508</v>
      </c>
      <c r="N2482" s="43">
        <f t="shared" si="382"/>
        <v>41572</v>
      </c>
      <c r="O2482" s="43">
        <f t="shared" si="383"/>
        <v>41487</v>
      </c>
      <c r="P2482" s="43">
        <f t="shared" si="384"/>
        <v>41548</v>
      </c>
      <c r="Q2482" s="41">
        <f t="shared" si="385"/>
        <v>2013</v>
      </c>
      <c r="R2482" s="41">
        <f t="shared" si="386"/>
        <v>2013</v>
      </c>
      <c r="S2482" s="43" t="str">
        <f>YEAR(Taulukko1[[#This Row],[Alku KK]])&amp;"Q"&amp;ROUNDDOWN((MONTH(Taulukko1[[#This Row],[Alku KK]])-1)/3+1,0)</f>
        <v>2013Q3</v>
      </c>
      <c r="T2482" s="43" t="str">
        <f>YEAR(Taulukko1[[#This Row],[Loppu KK]])&amp;"Q"&amp;ROUNDDOWN((MONTH(Taulukko1[[#This Row],[Loppu KK]])-1)/3+1,0)</f>
        <v>2013Q4</v>
      </c>
      <c r="U2482" s="66">
        <f>IF(COUNT(Taulukko1[[#This Row],[Neuvottelujen alaiset ]])=1,Taulukko1[[#This Row],[Neuvottelujen alaiset ]],Taulukko1[[#This Row],[Vähennystarve]])</f>
        <v>255</v>
      </c>
      <c r="V2482" s="44" t="str">
        <f t="shared" si="387"/>
        <v>NA</v>
      </c>
      <c r="W2482" s="44">
        <f t="shared" si="388"/>
        <v>0</v>
      </c>
      <c r="X2482" s="44" t="str">
        <f t="shared" si="389"/>
        <v>NA</v>
      </c>
      <c r="Y2482" s="90" t="b">
        <f>AND(MONTH(Taulukko1[[#This Row],[Alku PVM]] )=6,DAY(Taulukko1[[#This Row],[Alku PVM]] )&gt;19)</f>
        <v>0</v>
      </c>
      <c r="Z2482" s="90" t="b">
        <f>AND(MONTH(Taulukko1[[#This Row],[Loppu PVM]] )=6,DAY(Taulukko1[[#This Row],[Loppu PVM]] )&gt;19)</f>
        <v>0</v>
      </c>
      <c r="AA2482" s="90" t="b">
        <f>OR(MONTH(Taulukko1[[#This Row],[Alku PVM]] )&lt;=5,AND(MONTH(Taulukko1[[#This Row],[Alku PVM]] )=6,DAY(Taulukko1[[#This Row],[Alku PVM]] )&lt;20))</f>
        <v>0</v>
      </c>
      <c r="AB2482" s="90" t="b">
        <f>OR(MONTH(Taulukko1[[#This Row],[Loppu PVM]])&lt;=5,AND(MONTH(Taulukko1[[#This Row],[Loppu PVM]] )=6,DAY(Taulukko1[[#This Row],[Loppu PVM]])&lt;20))</f>
        <v>0</v>
      </c>
      <c r="AC2482" s="90" t="b">
        <f>OR(MONTH(Taulukko1[[#This Row],[Alku PVM]] )&lt;=3,AND(MONTH(Taulukko1[[#This Row],[Alku PVM]] )=3))</f>
        <v>0</v>
      </c>
      <c r="AD2482" s="90" t="b">
        <f>OR(MONTH(Taulukko1[[#This Row],[Loppu PVM]] )&lt;=3,AND(MONTH(Taulukko1[[#This Row],[Loppu PVM]] )=3))</f>
        <v>0</v>
      </c>
      <c r="AE2482" s="90" t="b">
        <f>OR(MONTH(Taulukko1[[#This Row],[Alku PVM]] )&lt;=9,AND(MONTH(Taulukko1[[#This Row],[Alku PVM]] )=9))</f>
        <v>1</v>
      </c>
      <c r="AF2482" s="90" t="b">
        <f>OR(MONTH(Taulukko1[[#This Row],[Loppu PVM]])&lt;=9,AND(MONTH(Taulukko1[[#This Row],[Loppu PVM]] )=9))</f>
        <v>0</v>
      </c>
      <c r="AG2482" s="90" t="b">
        <f>OR(MONTH(Taulukko1[[#This Row],[Alku PVM]] )&lt;=6,AND(MONTH(Taulukko1[[#This Row],[Alku PVM]] )=6))</f>
        <v>0</v>
      </c>
      <c r="AH2482" s="90" t="b">
        <f>OR(MONTH(Taulukko1[[#This Row],[Loppu PVM]])&lt;=6,AND(MONTH(Taulukko1[[#This Row],[Loppu PVM]] )=6))</f>
        <v>0</v>
      </c>
    </row>
    <row r="2483" spans="1:34" ht="12.75" customHeight="1">
      <c r="A2483" s="21" t="s">
        <v>1100</v>
      </c>
      <c r="B2483" s="23">
        <v>41508</v>
      </c>
      <c r="C2483" s="21" t="s">
        <v>1099</v>
      </c>
      <c r="D2483" s="24"/>
      <c r="F2483" s="23">
        <v>41551</v>
      </c>
      <c r="G2483" s="24"/>
      <c r="H2483" s="22">
        <v>600</v>
      </c>
      <c r="I2483" s="126">
        <f>INDEX('TOL2008'!B:B,MATCH(A2483,'TOL2008'!A:A,0))</f>
        <v>85320</v>
      </c>
      <c r="J2483" s="126" t="str">
        <f>INDEX(Pääluokka!$H$2:$H$100,MATCH(VALUE(LEFT(Taulukko1[[#This Row],[TOL2008]],2)),Pääluokka!$G$2:$G$100,0))</f>
        <v>Koulutus</v>
      </c>
      <c r="K2483" s="126" t="str">
        <f>INDEX(Pääluokka!$I$2:$I$100,MATCH(VALUE(LEFT(Taulukko1[[#This Row],[TOL2008]],2)),Pääluokka!$G$2:$G$100,0))</f>
        <v>Muut toimialat (O-Q, T-X)</v>
      </c>
      <c r="L2483" s="41">
        <f t="shared" si="380"/>
        <v>43</v>
      </c>
      <c r="M2483" s="43">
        <f t="shared" si="381"/>
        <v>41508</v>
      </c>
      <c r="N2483" s="43">
        <f t="shared" si="382"/>
        <v>41551</v>
      </c>
      <c r="O2483" s="43">
        <f t="shared" si="383"/>
        <v>41487</v>
      </c>
      <c r="P2483" s="43">
        <f t="shared" si="384"/>
        <v>41548</v>
      </c>
      <c r="Q2483" s="41">
        <f t="shared" si="385"/>
        <v>2013</v>
      </c>
      <c r="R2483" s="41">
        <f t="shared" si="386"/>
        <v>2013</v>
      </c>
      <c r="S2483" s="43" t="str">
        <f>YEAR(Taulukko1[[#This Row],[Alku KK]])&amp;"Q"&amp;ROUNDDOWN((MONTH(Taulukko1[[#This Row],[Alku KK]])-1)/3+1,0)</f>
        <v>2013Q3</v>
      </c>
      <c r="T2483" s="43" t="str">
        <f>YEAR(Taulukko1[[#This Row],[Loppu KK]])&amp;"Q"&amp;ROUNDDOWN((MONTH(Taulukko1[[#This Row],[Loppu KK]])-1)/3+1,0)</f>
        <v>2013Q4</v>
      </c>
      <c r="U2483" s="66">
        <f>IF(COUNT(Taulukko1[[#This Row],[Neuvottelujen alaiset ]])=1,Taulukko1[[#This Row],[Neuvottelujen alaiset ]],Taulukko1[[#This Row],[Vähennystarve]])</f>
        <v>600</v>
      </c>
      <c r="V2483" s="44" t="str">
        <f t="shared" si="387"/>
        <v>NA</v>
      </c>
      <c r="W2483" s="44" t="str">
        <f t="shared" si="388"/>
        <v>NA</v>
      </c>
      <c r="X2483" s="44" t="str">
        <f t="shared" si="389"/>
        <v>NA</v>
      </c>
      <c r="Y2483" s="90" t="b">
        <f>AND(MONTH(Taulukko1[[#This Row],[Alku PVM]] )=6,DAY(Taulukko1[[#This Row],[Alku PVM]] )&gt;19)</f>
        <v>0</v>
      </c>
      <c r="Z2483" s="90" t="b">
        <f>AND(MONTH(Taulukko1[[#This Row],[Loppu PVM]] )=6,DAY(Taulukko1[[#This Row],[Loppu PVM]] )&gt;19)</f>
        <v>0</v>
      </c>
      <c r="AA2483" s="90" t="b">
        <f>OR(MONTH(Taulukko1[[#This Row],[Alku PVM]] )&lt;=5,AND(MONTH(Taulukko1[[#This Row],[Alku PVM]] )=6,DAY(Taulukko1[[#This Row],[Alku PVM]] )&lt;20))</f>
        <v>0</v>
      </c>
      <c r="AB2483" s="90" t="b">
        <f>OR(MONTH(Taulukko1[[#This Row],[Loppu PVM]])&lt;=5,AND(MONTH(Taulukko1[[#This Row],[Loppu PVM]] )=6,DAY(Taulukko1[[#This Row],[Loppu PVM]])&lt;20))</f>
        <v>0</v>
      </c>
      <c r="AC2483" s="90" t="b">
        <f>OR(MONTH(Taulukko1[[#This Row],[Alku PVM]] )&lt;=3,AND(MONTH(Taulukko1[[#This Row],[Alku PVM]] )=3))</f>
        <v>0</v>
      </c>
      <c r="AD2483" s="90" t="b">
        <f>OR(MONTH(Taulukko1[[#This Row],[Loppu PVM]] )&lt;=3,AND(MONTH(Taulukko1[[#This Row],[Loppu PVM]] )=3))</f>
        <v>0</v>
      </c>
      <c r="AE2483" s="90" t="b">
        <f>OR(MONTH(Taulukko1[[#This Row],[Alku PVM]] )&lt;=9,AND(MONTH(Taulukko1[[#This Row],[Alku PVM]] )=9))</f>
        <v>1</v>
      </c>
      <c r="AF2483" s="90" t="b">
        <f>OR(MONTH(Taulukko1[[#This Row],[Loppu PVM]])&lt;=9,AND(MONTH(Taulukko1[[#This Row],[Loppu PVM]] )=9))</f>
        <v>0</v>
      </c>
      <c r="AG2483" s="90" t="b">
        <f>OR(MONTH(Taulukko1[[#This Row],[Alku PVM]] )&lt;=6,AND(MONTH(Taulukko1[[#This Row],[Alku PVM]] )=6))</f>
        <v>0</v>
      </c>
      <c r="AH2483" s="90" t="b">
        <f>OR(MONTH(Taulukko1[[#This Row],[Loppu PVM]])&lt;=6,AND(MONTH(Taulukko1[[#This Row],[Loppu PVM]] )=6))</f>
        <v>0</v>
      </c>
    </row>
    <row r="2484" spans="1:34" ht="12.75" customHeight="1">
      <c r="A2484" s="21" t="s">
        <v>1093</v>
      </c>
      <c r="B2484" s="23">
        <v>41508</v>
      </c>
      <c r="C2484" s="21" t="s">
        <v>1092</v>
      </c>
      <c r="D2484" s="24"/>
      <c r="F2484" s="23">
        <v>41606</v>
      </c>
      <c r="G2484" s="24">
        <v>37</v>
      </c>
      <c r="H2484" s="22">
        <v>1300</v>
      </c>
      <c r="I2484" s="126">
        <f>INDEX('TOL2008'!B:B,MATCH(A2484,'TOL2008'!A:A,0))</f>
        <v>18120</v>
      </c>
      <c r="J2484" s="126" t="str">
        <f>INDEX(Pääluokka!$H$2:$H$100,MATCH(VALUE(LEFT(Taulukko1[[#This Row],[TOL2008]],2)),Pääluokka!$G$2:$G$100,0))</f>
        <v>Teollisuus</v>
      </c>
      <c r="K2484" s="126" t="str">
        <f>INDEX(Pääluokka!$I$2:$I$100,MATCH(VALUE(LEFT(Taulukko1[[#This Row],[TOL2008]],2)),Pääluokka!$G$2:$G$100,0))</f>
        <v>Teollisuus (C-E)</v>
      </c>
      <c r="L2484" s="41">
        <f t="shared" si="380"/>
        <v>98</v>
      </c>
      <c r="M2484" s="43">
        <f t="shared" si="381"/>
        <v>41508</v>
      </c>
      <c r="N2484" s="43">
        <f t="shared" si="382"/>
        <v>41606</v>
      </c>
      <c r="O2484" s="43">
        <f t="shared" si="383"/>
        <v>41487</v>
      </c>
      <c r="P2484" s="43">
        <f t="shared" si="384"/>
        <v>41579</v>
      </c>
      <c r="Q2484" s="41">
        <f t="shared" si="385"/>
        <v>2013</v>
      </c>
      <c r="R2484" s="41">
        <f t="shared" si="386"/>
        <v>2013</v>
      </c>
      <c r="S2484" s="43" t="str">
        <f>YEAR(Taulukko1[[#This Row],[Alku KK]])&amp;"Q"&amp;ROUNDDOWN((MONTH(Taulukko1[[#This Row],[Alku KK]])-1)/3+1,0)</f>
        <v>2013Q3</v>
      </c>
      <c r="T2484" s="43" t="str">
        <f>YEAR(Taulukko1[[#This Row],[Loppu KK]])&amp;"Q"&amp;ROUNDDOWN((MONTH(Taulukko1[[#This Row],[Loppu KK]])-1)/3+1,0)</f>
        <v>2013Q4</v>
      </c>
      <c r="U2484" s="66">
        <f>IF(COUNT(Taulukko1[[#This Row],[Neuvottelujen alaiset ]])=1,Taulukko1[[#This Row],[Neuvottelujen alaiset ]],Taulukko1[[#This Row],[Vähennystarve]])</f>
        <v>1300</v>
      </c>
      <c r="V2484" s="44" t="str">
        <f t="shared" si="387"/>
        <v>NA</v>
      </c>
      <c r="W2484" s="44">
        <f t="shared" si="388"/>
        <v>2.8461538461538462E-2</v>
      </c>
      <c r="X2484" s="44" t="str">
        <f t="shared" si="389"/>
        <v>NA</v>
      </c>
      <c r="Y2484" s="90" t="b">
        <f>AND(MONTH(Taulukko1[[#This Row],[Alku PVM]] )=6,DAY(Taulukko1[[#This Row],[Alku PVM]] )&gt;19)</f>
        <v>0</v>
      </c>
      <c r="Z2484" s="90" t="b">
        <f>AND(MONTH(Taulukko1[[#This Row],[Loppu PVM]] )=6,DAY(Taulukko1[[#This Row],[Loppu PVM]] )&gt;19)</f>
        <v>0</v>
      </c>
      <c r="AA2484" s="90" t="b">
        <f>OR(MONTH(Taulukko1[[#This Row],[Alku PVM]] )&lt;=5,AND(MONTH(Taulukko1[[#This Row],[Alku PVM]] )=6,DAY(Taulukko1[[#This Row],[Alku PVM]] )&lt;20))</f>
        <v>0</v>
      </c>
      <c r="AB2484" s="90" t="b">
        <f>OR(MONTH(Taulukko1[[#This Row],[Loppu PVM]])&lt;=5,AND(MONTH(Taulukko1[[#This Row],[Loppu PVM]] )=6,DAY(Taulukko1[[#This Row],[Loppu PVM]])&lt;20))</f>
        <v>0</v>
      </c>
      <c r="AC2484" s="90" t="b">
        <f>OR(MONTH(Taulukko1[[#This Row],[Alku PVM]] )&lt;=3,AND(MONTH(Taulukko1[[#This Row],[Alku PVM]] )=3))</f>
        <v>0</v>
      </c>
      <c r="AD2484" s="90" t="b">
        <f>OR(MONTH(Taulukko1[[#This Row],[Loppu PVM]] )&lt;=3,AND(MONTH(Taulukko1[[#This Row],[Loppu PVM]] )=3))</f>
        <v>0</v>
      </c>
      <c r="AE2484" s="90" t="b">
        <f>OR(MONTH(Taulukko1[[#This Row],[Alku PVM]] )&lt;=9,AND(MONTH(Taulukko1[[#This Row],[Alku PVM]] )=9))</f>
        <v>1</v>
      </c>
      <c r="AF2484" s="90" t="b">
        <f>OR(MONTH(Taulukko1[[#This Row],[Loppu PVM]])&lt;=9,AND(MONTH(Taulukko1[[#This Row],[Loppu PVM]] )=9))</f>
        <v>0</v>
      </c>
      <c r="AG2484" s="90" t="b">
        <f>OR(MONTH(Taulukko1[[#This Row],[Alku PVM]] )&lt;=6,AND(MONTH(Taulukko1[[#This Row],[Alku PVM]] )=6))</f>
        <v>0</v>
      </c>
      <c r="AH2484" s="90" t="b">
        <f>OR(MONTH(Taulukko1[[#This Row],[Loppu PVM]])&lt;=6,AND(MONTH(Taulukko1[[#This Row],[Loppu PVM]] )=6))</f>
        <v>0</v>
      </c>
    </row>
    <row r="2485" spans="1:34" ht="12.75" customHeight="1">
      <c r="A2485" s="21" t="s">
        <v>585</v>
      </c>
      <c r="B2485" s="23">
        <v>41509</v>
      </c>
      <c r="C2485" s="21" t="s">
        <v>1266</v>
      </c>
      <c r="D2485" s="24" t="s">
        <v>25</v>
      </c>
      <c r="E2485" s="62">
        <v>9</v>
      </c>
      <c r="F2485" s="23">
        <v>41526</v>
      </c>
      <c r="G2485" s="24">
        <v>3</v>
      </c>
      <c r="H2485" s="22">
        <v>260</v>
      </c>
      <c r="I2485" s="126">
        <f>INDEX('TOL2008'!B:B,MATCH(A2485,'TOL2008'!A:A,0))</f>
        <v>61200</v>
      </c>
      <c r="J2485" s="126" t="str">
        <f>INDEX(Pääluokka!$H$2:$H$100,MATCH(VALUE(LEFT(Taulukko1[[#This Row],[TOL2008]],2)),Pääluokka!$G$2:$G$100,0))</f>
        <v>Informaatio ja viestintä</v>
      </c>
      <c r="K2485" s="126" t="str">
        <f>INDEX(Pääluokka!$I$2:$I$100,MATCH(VALUE(LEFT(Taulukko1[[#This Row],[TOL2008]],2)),Pääluokka!$G$2:$G$100,0))</f>
        <v>Palvelualat (G-N, R, S)</v>
      </c>
      <c r="L2485" s="41">
        <f t="shared" si="380"/>
        <v>17</v>
      </c>
      <c r="M2485" s="43">
        <f t="shared" si="381"/>
        <v>41509</v>
      </c>
      <c r="N2485" s="43">
        <f t="shared" si="382"/>
        <v>41526</v>
      </c>
      <c r="O2485" s="43">
        <f t="shared" si="383"/>
        <v>41487</v>
      </c>
      <c r="P2485" s="43">
        <f t="shared" si="384"/>
        <v>41518</v>
      </c>
      <c r="Q2485" s="41">
        <f t="shared" si="385"/>
        <v>2013</v>
      </c>
      <c r="R2485" s="41">
        <f t="shared" si="386"/>
        <v>2013</v>
      </c>
      <c r="S2485" s="43" t="str">
        <f>YEAR(Taulukko1[[#This Row],[Alku KK]])&amp;"Q"&amp;ROUNDDOWN((MONTH(Taulukko1[[#This Row],[Alku KK]])-1)/3+1,0)</f>
        <v>2013Q3</v>
      </c>
      <c r="T2485" s="43" t="str">
        <f>YEAR(Taulukko1[[#This Row],[Loppu KK]])&amp;"Q"&amp;ROUNDDOWN((MONTH(Taulukko1[[#This Row],[Loppu KK]])-1)/3+1,0)</f>
        <v>2013Q3</v>
      </c>
      <c r="U2485" s="66">
        <f>IF(COUNT(Taulukko1[[#This Row],[Neuvottelujen alaiset ]])=1,Taulukko1[[#This Row],[Neuvottelujen alaiset ]],Taulukko1[[#This Row],[Vähennystarve]])</f>
        <v>260</v>
      </c>
      <c r="V2485" s="44">
        <f t="shared" si="387"/>
        <v>3.4615384615384617E-2</v>
      </c>
      <c r="W2485" s="44">
        <f t="shared" si="388"/>
        <v>1.1538461538461539E-2</v>
      </c>
      <c r="X2485" s="44">
        <f t="shared" si="389"/>
        <v>0.33333333333333331</v>
      </c>
      <c r="Y2485" s="90" t="b">
        <f>AND(MONTH(Taulukko1[[#This Row],[Alku PVM]] )=6,DAY(Taulukko1[[#This Row],[Alku PVM]] )&gt;19)</f>
        <v>0</v>
      </c>
      <c r="Z2485" s="90" t="b">
        <f>AND(MONTH(Taulukko1[[#This Row],[Loppu PVM]] )=6,DAY(Taulukko1[[#This Row],[Loppu PVM]] )&gt;19)</f>
        <v>0</v>
      </c>
      <c r="AA2485" s="90" t="b">
        <f>OR(MONTH(Taulukko1[[#This Row],[Alku PVM]] )&lt;=5,AND(MONTH(Taulukko1[[#This Row],[Alku PVM]] )=6,DAY(Taulukko1[[#This Row],[Alku PVM]] )&lt;20))</f>
        <v>0</v>
      </c>
      <c r="AB2485" s="90" t="b">
        <f>OR(MONTH(Taulukko1[[#This Row],[Loppu PVM]])&lt;=5,AND(MONTH(Taulukko1[[#This Row],[Loppu PVM]] )=6,DAY(Taulukko1[[#This Row],[Loppu PVM]])&lt;20))</f>
        <v>0</v>
      </c>
      <c r="AC2485" s="90" t="b">
        <f>OR(MONTH(Taulukko1[[#This Row],[Alku PVM]] )&lt;=3,AND(MONTH(Taulukko1[[#This Row],[Alku PVM]] )=3))</f>
        <v>0</v>
      </c>
      <c r="AD2485" s="90" t="b">
        <f>OR(MONTH(Taulukko1[[#This Row],[Loppu PVM]] )&lt;=3,AND(MONTH(Taulukko1[[#This Row],[Loppu PVM]] )=3))</f>
        <v>0</v>
      </c>
      <c r="AE2485" s="90" t="b">
        <f>OR(MONTH(Taulukko1[[#This Row],[Alku PVM]] )&lt;=9,AND(MONTH(Taulukko1[[#This Row],[Alku PVM]] )=9))</f>
        <v>1</v>
      </c>
      <c r="AF2485" s="90" t="b">
        <f>OR(MONTH(Taulukko1[[#This Row],[Loppu PVM]])&lt;=9,AND(MONTH(Taulukko1[[#This Row],[Loppu PVM]] )=9))</f>
        <v>1</v>
      </c>
      <c r="AG2485" s="90" t="b">
        <f>OR(MONTH(Taulukko1[[#This Row],[Alku PVM]] )&lt;=6,AND(MONTH(Taulukko1[[#This Row],[Alku PVM]] )=6))</f>
        <v>0</v>
      </c>
      <c r="AH2485" s="90" t="b">
        <f>OR(MONTH(Taulukko1[[#This Row],[Loppu PVM]])&lt;=6,AND(MONTH(Taulukko1[[#This Row],[Loppu PVM]] )=6))</f>
        <v>0</v>
      </c>
    </row>
    <row r="2486" spans="1:34" ht="12.75" customHeight="1">
      <c r="A2486" s="21" t="s">
        <v>967</v>
      </c>
      <c r="B2486" s="23">
        <v>41509</v>
      </c>
      <c r="C2486" s="21" t="s">
        <v>87</v>
      </c>
      <c r="D2486" s="24"/>
      <c r="F2486" s="23"/>
      <c r="G2486" s="24"/>
      <c r="H2486" s="22">
        <v>360</v>
      </c>
      <c r="I2486" s="126">
        <f>INDEX('TOL2008'!B:B,MATCH(A2486,'TOL2008'!A:A,0))</f>
        <v>28210</v>
      </c>
      <c r="J2486" s="126" t="str">
        <f>INDEX(Pääluokka!$H$2:$H$100,MATCH(VALUE(LEFT(Taulukko1[[#This Row],[TOL2008]],2)),Pääluokka!$G$2:$G$100,0))</f>
        <v>Teollisuus</v>
      </c>
      <c r="K2486" s="126" t="str">
        <f>INDEX(Pääluokka!$I$2:$I$100,MATCH(VALUE(LEFT(Taulukko1[[#This Row],[TOL2008]],2)),Pääluokka!$G$2:$G$100,0))</f>
        <v>Teollisuus (C-E)</v>
      </c>
      <c r="L2486" s="41" t="str">
        <f t="shared" si="380"/>
        <v>NA</v>
      </c>
      <c r="M2486" s="43">
        <f t="shared" si="381"/>
        <v>41509</v>
      </c>
      <c r="N2486" s="43">
        <f t="shared" si="382"/>
        <v>41560</v>
      </c>
      <c r="O2486" s="43">
        <f t="shared" si="383"/>
        <v>41487</v>
      </c>
      <c r="P2486" s="43">
        <f t="shared" si="384"/>
        <v>41548</v>
      </c>
      <c r="Q2486" s="41">
        <f t="shared" si="385"/>
        <v>2013</v>
      </c>
      <c r="R2486" s="41">
        <f t="shared" si="386"/>
        <v>2013</v>
      </c>
      <c r="S2486" s="43" t="str">
        <f>YEAR(Taulukko1[[#This Row],[Alku KK]])&amp;"Q"&amp;ROUNDDOWN((MONTH(Taulukko1[[#This Row],[Alku KK]])-1)/3+1,0)</f>
        <v>2013Q3</v>
      </c>
      <c r="T2486" s="43" t="str">
        <f>YEAR(Taulukko1[[#This Row],[Loppu KK]])&amp;"Q"&amp;ROUNDDOWN((MONTH(Taulukko1[[#This Row],[Loppu KK]])-1)/3+1,0)</f>
        <v>2013Q4</v>
      </c>
      <c r="U2486" s="66">
        <f>IF(COUNT(Taulukko1[[#This Row],[Neuvottelujen alaiset ]])=1,Taulukko1[[#This Row],[Neuvottelujen alaiset ]],Taulukko1[[#This Row],[Vähennystarve]])</f>
        <v>360</v>
      </c>
      <c r="V2486" s="44" t="str">
        <f t="shared" si="387"/>
        <v>NA</v>
      </c>
      <c r="W2486" s="44" t="str">
        <f t="shared" si="388"/>
        <v>NA</v>
      </c>
      <c r="X2486" s="44" t="str">
        <f t="shared" si="389"/>
        <v>NA</v>
      </c>
      <c r="Y2486" s="90" t="b">
        <f>AND(MONTH(Taulukko1[[#This Row],[Alku PVM]] )=6,DAY(Taulukko1[[#This Row],[Alku PVM]] )&gt;19)</f>
        <v>0</v>
      </c>
      <c r="Z2486" s="90" t="b">
        <f>AND(MONTH(Taulukko1[[#This Row],[Loppu PVM]] )=6,DAY(Taulukko1[[#This Row],[Loppu PVM]] )&gt;19)</f>
        <v>0</v>
      </c>
      <c r="AA2486" s="90" t="b">
        <f>OR(MONTH(Taulukko1[[#This Row],[Alku PVM]] )&lt;=5,AND(MONTH(Taulukko1[[#This Row],[Alku PVM]] )=6,DAY(Taulukko1[[#This Row],[Alku PVM]] )&lt;20))</f>
        <v>0</v>
      </c>
      <c r="AB2486" s="90" t="b">
        <f>OR(MONTH(Taulukko1[[#This Row],[Loppu PVM]])&lt;=5,AND(MONTH(Taulukko1[[#This Row],[Loppu PVM]] )=6,DAY(Taulukko1[[#This Row],[Loppu PVM]])&lt;20))</f>
        <v>0</v>
      </c>
      <c r="AC2486" s="90" t="b">
        <f>OR(MONTH(Taulukko1[[#This Row],[Alku PVM]] )&lt;=3,AND(MONTH(Taulukko1[[#This Row],[Alku PVM]] )=3))</f>
        <v>0</v>
      </c>
      <c r="AD2486" s="90" t="b">
        <f>OR(MONTH(Taulukko1[[#This Row],[Loppu PVM]] )&lt;=3,AND(MONTH(Taulukko1[[#This Row],[Loppu PVM]] )=3))</f>
        <v>0</v>
      </c>
      <c r="AE2486" s="90" t="b">
        <f>OR(MONTH(Taulukko1[[#This Row],[Alku PVM]] )&lt;=9,AND(MONTH(Taulukko1[[#This Row],[Alku PVM]] )=9))</f>
        <v>1</v>
      </c>
      <c r="AF2486" s="90" t="b">
        <f>OR(MONTH(Taulukko1[[#This Row],[Loppu PVM]])&lt;=9,AND(MONTH(Taulukko1[[#This Row],[Loppu PVM]] )=9))</f>
        <v>0</v>
      </c>
      <c r="AG2486" s="90" t="b">
        <f>OR(MONTH(Taulukko1[[#This Row],[Alku PVM]] )&lt;=6,AND(MONTH(Taulukko1[[#This Row],[Alku PVM]] )=6))</f>
        <v>0</v>
      </c>
      <c r="AH2486" s="90" t="b">
        <f>OR(MONTH(Taulukko1[[#This Row],[Loppu PVM]])&lt;=6,AND(MONTH(Taulukko1[[#This Row],[Loppu PVM]] )=6))</f>
        <v>0</v>
      </c>
    </row>
    <row r="2487" spans="1:34" ht="12.75" customHeight="1">
      <c r="A2487" s="21" t="s">
        <v>795</v>
      </c>
      <c r="B2487" s="23">
        <v>41509</v>
      </c>
      <c r="C2487" s="21" t="s">
        <v>794</v>
      </c>
      <c r="D2487" s="24"/>
      <c r="F2487" s="23"/>
      <c r="G2487" s="24"/>
      <c r="H2487" s="22">
        <v>35</v>
      </c>
      <c r="I2487" s="126">
        <f>INDEX('TOL2008'!B:B,MATCH(A2487,'TOL2008'!A:A,0))</f>
        <v>17212</v>
      </c>
      <c r="J2487" s="126" t="str">
        <f>INDEX(Pääluokka!$H$2:$H$100,MATCH(VALUE(LEFT(Taulukko1[[#This Row],[TOL2008]],2)),Pääluokka!$G$2:$G$100,0))</f>
        <v>Teollisuus</v>
      </c>
      <c r="K2487" s="126" t="str">
        <f>INDEX(Pääluokka!$I$2:$I$100,MATCH(VALUE(LEFT(Taulukko1[[#This Row],[TOL2008]],2)),Pääluokka!$G$2:$G$100,0))</f>
        <v>Teollisuus (C-E)</v>
      </c>
      <c r="L2487" s="41" t="str">
        <f t="shared" si="380"/>
        <v>NA</v>
      </c>
      <c r="M2487" s="43">
        <f t="shared" si="381"/>
        <v>41509</v>
      </c>
      <c r="N2487" s="43">
        <f t="shared" si="382"/>
        <v>41560</v>
      </c>
      <c r="O2487" s="43">
        <f t="shared" si="383"/>
        <v>41487</v>
      </c>
      <c r="P2487" s="43">
        <f t="shared" si="384"/>
        <v>41548</v>
      </c>
      <c r="Q2487" s="41">
        <f t="shared" si="385"/>
        <v>2013</v>
      </c>
      <c r="R2487" s="41">
        <f t="shared" si="386"/>
        <v>2013</v>
      </c>
      <c r="S2487" s="43" t="str">
        <f>YEAR(Taulukko1[[#This Row],[Alku KK]])&amp;"Q"&amp;ROUNDDOWN((MONTH(Taulukko1[[#This Row],[Alku KK]])-1)/3+1,0)</f>
        <v>2013Q3</v>
      </c>
      <c r="T2487" s="43" t="str">
        <f>YEAR(Taulukko1[[#This Row],[Loppu KK]])&amp;"Q"&amp;ROUNDDOWN((MONTH(Taulukko1[[#This Row],[Loppu KK]])-1)/3+1,0)</f>
        <v>2013Q4</v>
      </c>
      <c r="U2487" s="66">
        <f>IF(COUNT(Taulukko1[[#This Row],[Neuvottelujen alaiset ]])=1,Taulukko1[[#This Row],[Neuvottelujen alaiset ]],Taulukko1[[#This Row],[Vähennystarve]])</f>
        <v>35</v>
      </c>
      <c r="V2487" s="44" t="str">
        <f t="shared" si="387"/>
        <v>NA</v>
      </c>
      <c r="W2487" s="44" t="str">
        <f t="shared" si="388"/>
        <v>NA</v>
      </c>
      <c r="X2487" s="44" t="str">
        <f t="shared" si="389"/>
        <v>NA</v>
      </c>
      <c r="Y2487" s="90" t="b">
        <f>AND(MONTH(Taulukko1[[#This Row],[Alku PVM]] )=6,DAY(Taulukko1[[#This Row],[Alku PVM]] )&gt;19)</f>
        <v>0</v>
      </c>
      <c r="Z2487" s="90" t="b">
        <f>AND(MONTH(Taulukko1[[#This Row],[Loppu PVM]] )=6,DAY(Taulukko1[[#This Row],[Loppu PVM]] )&gt;19)</f>
        <v>0</v>
      </c>
      <c r="AA2487" s="90" t="b">
        <f>OR(MONTH(Taulukko1[[#This Row],[Alku PVM]] )&lt;=5,AND(MONTH(Taulukko1[[#This Row],[Alku PVM]] )=6,DAY(Taulukko1[[#This Row],[Alku PVM]] )&lt;20))</f>
        <v>0</v>
      </c>
      <c r="AB2487" s="90" t="b">
        <f>OR(MONTH(Taulukko1[[#This Row],[Loppu PVM]])&lt;=5,AND(MONTH(Taulukko1[[#This Row],[Loppu PVM]] )=6,DAY(Taulukko1[[#This Row],[Loppu PVM]])&lt;20))</f>
        <v>0</v>
      </c>
      <c r="AC2487" s="90" t="b">
        <f>OR(MONTH(Taulukko1[[#This Row],[Alku PVM]] )&lt;=3,AND(MONTH(Taulukko1[[#This Row],[Alku PVM]] )=3))</f>
        <v>0</v>
      </c>
      <c r="AD2487" s="90" t="b">
        <f>OR(MONTH(Taulukko1[[#This Row],[Loppu PVM]] )&lt;=3,AND(MONTH(Taulukko1[[#This Row],[Loppu PVM]] )=3))</f>
        <v>0</v>
      </c>
      <c r="AE2487" s="90" t="b">
        <f>OR(MONTH(Taulukko1[[#This Row],[Alku PVM]] )&lt;=9,AND(MONTH(Taulukko1[[#This Row],[Alku PVM]] )=9))</f>
        <v>1</v>
      </c>
      <c r="AF2487" s="90" t="b">
        <f>OR(MONTH(Taulukko1[[#This Row],[Loppu PVM]])&lt;=9,AND(MONTH(Taulukko1[[#This Row],[Loppu PVM]] )=9))</f>
        <v>0</v>
      </c>
      <c r="AG2487" s="90" t="b">
        <f>OR(MONTH(Taulukko1[[#This Row],[Alku PVM]] )&lt;=6,AND(MONTH(Taulukko1[[#This Row],[Alku PVM]] )=6))</f>
        <v>0</v>
      </c>
      <c r="AH2487" s="90" t="b">
        <f>OR(MONTH(Taulukko1[[#This Row],[Loppu PVM]])&lt;=6,AND(MONTH(Taulukko1[[#This Row],[Loppu PVM]] )=6))</f>
        <v>0</v>
      </c>
    </row>
    <row r="2488" spans="1:34" ht="12.75" customHeight="1">
      <c r="A2488" s="21" t="s">
        <v>1071</v>
      </c>
      <c r="B2488" s="23">
        <v>41512</v>
      </c>
      <c r="C2488" s="21" t="s">
        <v>1070</v>
      </c>
      <c r="D2488" s="24">
        <v>70</v>
      </c>
      <c r="F2488" s="23"/>
      <c r="G2488" s="24"/>
      <c r="H2488" s="22">
        <v>70</v>
      </c>
      <c r="I2488" s="126">
        <f>INDEX('TOL2008'!B:B,MATCH(A2488,'TOL2008'!A:A,0))</f>
        <v>16211</v>
      </c>
      <c r="J2488" s="126" t="str">
        <f>INDEX(Pääluokka!$H$2:$H$100,MATCH(VALUE(LEFT(Taulukko1[[#This Row],[TOL2008]],2)),Pääluokka!$G$2:$G$100,0))</f>
        <v>Teollisuus</v>
      </c>
      <c r="K2488" s="126" t="str">
        <f>INDEX(Pääluokka!$I$2:$I$100,MATCH(VALUE(LEFT(Taulukko1[[#This Row],[TOL2008]],2)),Pääluokka!$G$2:$G$100,0))</f>
        <v>Teollisuus (C-E)</v>
      </c>
      <c r="L2488" s="41" t="str">
        <f t="shared" si="380"/>
        <v>NA</v>
      </c>
      <c r="M2488" s="43">
        <f t="shared" si="381"/>
        <v>41512</v>
      </c>
      <c r="N2488" s="43">
        <f t="shared" si="382"/>
        <v>41563</v>
      </c>
      <c r="O2488" s="43">
        <f t="shared" si="383"/>
        <v>41487</v>
      </c>
      <c r="P2488" s="43">
        <f t="shared" si="384"/>
        <v>41548</v>
      </c>
      <c r="Q2488" s="41">
        <f t="shared" si="385"/>
        <v>2013</v>
      </c>
      <c r="R2488" s="41">
        <f t="shared" si="386"/>
        <v>2013</v>
      </c>
      <c r="S2488" s="43" t="str">
        <f>YEAR(Taulukko1[[#This Row],[Alku KK]])&amp;"Q"&amp;ROUNDDOWN((MONTH(Taulukko1[[#This Row],[Alku KK]])-1)/3+1,0)</f>
        <v>2013Q3</v>
      </c>
      <c r="T2488" s="43" t="str">
        <f>YEAR(Taulukko1[[#This Row],[Loppu KK]])&amp;"Q"&amp;ROUNDDOWN((MONTH(Taulukko1[[#This Row],[Loppu KK]])-1)/3+1,0)</f>
        <v>2013Q4</v>
      </c>
      <c r="U2488" s="66">
        <f>IF(COUNT(Taulukko1[[#This Row],[Neuvottelujen alaiset ]])=1,Taulukko1[[#This Row],[Neuvottelujen alaiset ]],Taulukko1[[#This Row],[Vähennystarve]])</f>
        <v>70</v>
      </c>
      <c r="V2488" s="44" t="str">
        <f t="shared" si="387"/>
        <v>NA</v>
      </c>
      <c r="W2488" s="44" t="str">
        <f t="shared" si="388"/>
        <v>NA</v>
      </c>
      <c r="X2488" s="44" t="str">
        <f t="shared" si="389"/>
        <v>NA</v>
      </c>
      <c r="Y2488" s="90" t="b">
        <f>AND(MONTH(Taulukko1[[#This Row],[Alku PVM]] )=6,DAY(Taulukko1[[#This Row],[Alku PVM]] )&gt;19)</f>
        <v>0</v>
      </c>
      <c r="Z2488" s="90" t="b">
        <f>AND(MONTH(Taulukko1[[#This Row],[Loppu PVM]] )=6,DAY(Taulukko1[[#This Row],[Loppu PVM]] )&gt;19)</f>
        <v>0</v>
      </c>
      <c r="AA2488" s="90" t="b">
        <f>OR(MONTH(Taulukko1[[#This Row],[Alku PVM]] )&lt;=5,AND(MONTH(Taulukko1[[#This Row],[Alku PVM]] )=6,DAY(Taulukko1[[#This Row],[Alku PVM]] )&lt;20))</f>
        <v>0</v>
      </c>
      <c r="AB2488" s="90" t="b">
        <f>OR(MONTH(Taulukko1[[#This Row],[Loppu PVM]])&lt;=5,AND(MONTH(Taulukko1[[#This Row],[Loppu PVM]] )=6,DAY(Taulukko1[[#This Row],[Loppu PVM]])&lt;20))</f>
        <v>0</v>
      </c>
      <c r="AC2488" s="90" t="b">
        <f>OR(MONTH(Taulukko1[[#This Row],[Alku PVM]] )&lt;=3,AND(MONTH(Taulukko1[[#This Row],[Alku PVM]] )=3))</f>
        <v>0</v>
      </c>
      <c r="AD2488" s="90" t="b">
        <f>OR(MONTH(Taulukko1[[#This Row],[Loppu PVM]] )&lt;=3,AND(MONTH(Taulukko1[[#This Row],[Loppu PVM]] )=3))</f>
        <v>0</v>
      </c>
      <c r="AE2488" s="90" t="b">
        <f>OR(MONTH(Taulukko1[[#This Row],[Alku PVM]] )&lt;=9,AND(MONTH(Taulukko1[[#This Row],[Alku PVM]] )=9))</f>
        <v>1</v>
      </c>
      <c r="AF2488" s="90" t="b">
        <f>OR(MONTH(Taulukko1[[#This Row],[Loppu PVM]])&lt;=9,AND(MONTH(Taulukko1[[#This Row],[Loppu PVM]] )=9))</f>
        <v>0</v>
      </c>
      <c r="AG2488" s="90" t="b">
        <f>OR(MONTH(Taulukko1[[#This Row],[Alku PVM]] )&lt;=6,AND(MONTH(Taulukko1[[#This Row],[Alku PVM]] )=6))</f>
        <v>0</v>
      </c>
      <c r="AH2488" s="90" t="b">
        <f>OR(MONTH(Taulukko1[[#This Row],[Loppu PVM]])&lt;=6,AND(MONTH(Taulukko1[[#This Row],[Loppu PVM]] )=6))</f>
        <v>0</v>
      </c>
    </row>
    <row r="2489" spans="1:34" ht="12.75" customHeight="1">
      <c r="A2489" s="21" t="s">
        <v>364</v>
      </c>
      <c r="B2489" s="23">
        <v>41512</v>
      </c>
      <c r="C2489" s="21" t="s">
        <v>1027</v>
      </c>
      <c r="D2489" s="24"/>
      <c r="E2489" s="62">
        <v>35</v>
      </c>
      <c r="F2489" s="23">
        <v>41550</v>
      </c>
      <c r="G2489" s="24">
        <v>19</v>
      </c>
      <c r="H2489" s="22">
        <v>243</v>
      </c>
      <c r="I2489" s="126">
        <f>INDEX('TOL2008'!B:B,MATCH(A2489,'TOL2008'!A:A,0))</f>
        <v>31010</v>
      </c>
      <c r="J2489" s="126" t="str">
        <f>INDEX(Pääluokka!$H$2:$H$100,MATCH(VALUE(LEFT(Taulukko1[[#This Row],[TOL2008]],2)),Pääluokka!$G$2:$G$100,0))</f>
        <v>Teollisuus</v>
      </c>
      <c r="K2489" s="126" t="str">
        <f>INDEX(Pääluokka!$I$2:$I$100,MATCH(VALUE(LEFT(Taulukko1[[#This Row],[TOL2008]],2)),Pääluokka!$G$2:$G$100,0))</f>
        <v>Teollisuus (C-E)</v>
      </c>
      <c r="L2489" s="41">
        <f t="shared" si="380"/>
        <v>38</v>
      </c>
      <c r="M2489" s="43">
        <f t="shared" si="381"/>
        <v>41512</v>
      </c>
      <c r="N2489" s="43">
        <f t="shared" si="382"/>
        <v>41550</v>
      </c>
      <c r="O2489" s="43">
        <f t="shared" si="383"/>
        <v>41487</v>
      </c>
      <c r="P2489" s="43">
        <f t="shared" si="384"/>
        <v>41548</v>
      </c>
      <c r="Q2489" s="41">
        <f t="shared" si="385"/>
        <v>2013</v>
      </c>
      <c r="R2489" s="41">
        <f t="shared" si="386"/>
        <v>2013</v>
      </c>
      <c r="S2489" s="43" t="str">
        <f>YEAR(Taulukko1[[#This Row],[Alku KK]])&amp;"Q"&amp;ROUNDDOWN((MONTH(Taulukko1[[#This Row],[Alku KK]])-1)/3+1,0)</f>
        <v>2013Q3</v>
      </c>
      <c r="T2489" s="43" t="str">
        <f>YEAR(Taulukko1[[#This Row],[Loppu KK]])&amp;"Q"&amp;ROUNDDOWN((MONTH(Taulukko1[[#This Row],[Loppu KK]])-1)/3+1,0)</f>
        <v>2013Q4</v>
      </c>
      <c r="U2489" s="66">
        <f>IF(COUNT(Taulukko1[[#This Row],[Neuvottelujen alaiset ]])=1,Taulukko1[[#This Row],[Neuvottelujen alaiset ]],Taulukko1[[#This Row],[Vähennystarve]])</f>
        <v>243</v>
      </c>
      <c r="V2489" s="44">
        <f t="shared" si="387"/>
        <v>0.1440329218106996</v>
      </c>
      <c r="W2489" s="44">
        <f t="shared" si="388"/>
        <v>7.8189300411522639E-2</v>
      </c>
      <c r="X2489" s="44">
        <f t="shared" si="389"/>
        <v>0.54285714285714282</v>
      </c>
      <c r="Y2489" s="90" t="b">
        <f>AND(MONTH(Taulukko1[[#This Row],[Alku PVM]] )=6,DAY(Taulukko1[[#This Row],[Alku PVM]] )&gt;19)</f>
        <v>0</v>
      </c>
      <c r="Z2489" s="90" t="b">
        <f>AND(MONTH(Taulukko1[[#This Row],[Loppu PVM]] )=6,DAY(Taulukko1[[#This Row],[Loppu PVM]] )&gt;19)</f>
        <v>0</v>
      </c>
      <c r="AA2489" s="90" t="b">
        <f>OR(MONTH(Taulukko1[[#This Row],[Alku PVM]] )&lt;=5,AND(MONTH(Taulukko1[[#This Row],[Alku PVM]] )=6,DAY(Taulukko1[[#This Row],[Alku PVM]] )&lt;20))</f>
        <v>0</v>
      </c>
      <c r="AB2489" s="90" t="b">
        <f>OR(MONTH(Taulukko1[[#This Row],[Loppu PVM]])&lt;=5,AND(MONTH(Taulukko1[[#This Row],[Loppu PVM]] )=6,DAY(Taulukko1[[#This Row],[Loppu PVM]])&lt;20))</f>
        <v>0</v>
      </c>
      <c r="AC2489" s="90" t="b">
        <f>OR(MONTH(Taulukko1[[#This Row],[Alku PVM]] )&lt;=3,AND(MONTH(Taulukko1[[#This Row],[Alku PVM]] )=3))</f>
        <v>0</v>
      </c>
      <c r="AD2489" s="90" t="b">
        <f>OR(MONTH(Taulukko1[[#This Row],[Loppu PVM]] )&lt;=3,AND(MONTH(Taulukko1[[#This Row],[Loppu PVM]] )=3))</f>
        <v>0</v>
      </c>
      <c r="AE2489" s="90" t="b">
        <f>OR(MONTH(Taulukko1[[#This Row],[Alku PVM]] )&lt;=9,AND(MONTH(Taulukko1[[#This Row],[Alku PVM]] )=9))</f>
        <v>1</v>
      </c>
      <c r="AF2489" s="90" t="b">
        <f>OR(MONTH(Taulukko1[[#This Row],[Loppu PVM]])&lt;=9,AND(MONTH(Taulukko1[[#This Row],[Loppu PVM]] )=9))</f>
        <v>0</v>
      </c>
      <c r="AG2489" s="90" t="b">
        <f>OR(MONTH(Taulukko1[[#This Row],[Alku PVM]] )&lt;=6,AND(MONTH(Taulukko1[[#This Row],[Alku PVM]] )=6))</f>
        <v>0</v>
      </c>
      <c r="AH2489" s="90" t="b">
        <f>OR(MONTH(Taulukko1[[#This Row],[Loppu PVM]])&lt;=6,AND(MONTH(Taulukko1[[#This Row],[Loppu PVM]] )=6))</f>
        <v>0</v>
      </c>
    </row>
    <row r="2490" spans="1:34" ht="12.75" customHeight="1">
      <c r="A2490" s="21" t="s">
        <v>999</v>
      </c>
      <c r="B2490" s="23">
        <v>41512</v>
      </c>
      <c r="C2490" s="21" t="s">
        <v>998</v>
      </c>
      <c r="D2490" s="24"/>
      <c r="E2490" s="62">
        <v>122</v>
      </c>
      <c r="F2490" s="23">
        <v>41597</v>
      </c>
      <c r="G2490" s="24">
        <v>80</v>
      </c>
      <c r="H2490" s="22">
        <v>122</v>
      </c>
      <c r="I2490" s="126">
        <f>INDEX('TOL2008'!B:B,MATCH(A2490,'TOL2008'!A:A,0))</f>
        <v>21200</v>
      </c>
      <c r="J2490" s="126" t="str">
        <f>INDEX(Pääluokka!$H$2:$H$100,MATCH(VALUE(LEFT(Taulukko1[[#This Row],[TOL2008]],2)),Pääluokka!$G$2:$G$100,0))</f>
        <v>Teollisuus</v>
      </c>
      <c r="K2490" s="126" t="str">
        <f>INDEX(Pääluokka!$I$2:$I$100,MATCH(VALUE(LEFT(Taulukko1[[#This Row],[TOL2008]],2)),Pääluokka!$G$2:$G$100,0))</f>
        <v>Teollisuus (C-E)</v>
      </c>
      <c r="L2490" s="41">
        <f t="shared" si="380"/>
        <v>85</v>
      </c>
      <c r="M2490" s="43">
        <f t="shared" si="381"/>
        <v>41512</v>
      </c>
      <c r="N2490" s="43">
        <f t="shared" si="382"/>
        <v>41597</v>
      </c>
      <c r="O2490" s="43">
        <f t="shared" si="383"/>
        <v>41487</v>
      </c>
      <c r="P2490" s="43">
        <f t="shared" si="384"/>
        <v>41579</v>
      </c>
      <c r="Q2490" s="41">
        <f t="shared" si="385"/>
        <v>2013</v>
      </c>
      <c r="R2490" s="41">
        <f t="shared" si="386"/>
        <v>2013</v>
      </c>
      <c r="S2490" s="43" t="str">
        <f>YEAR(Taulukko1[[#This Row],[Alku KK]])&amp;"Q"&amp;ROUNDDOWN((MONTH(Taulukko1[[#This Row],[Alku KK]])-1)/3+1,0)</f>
        <v>2013Q3</v>
      </c>
      <c r="T2490" s="43" t="str">
        <f>YEAR(Taulukko1[[#This Row],[Loppu KK]])&amp;"Q"&amp;ROUNDDOWN((MONTH(Taulukko1[[#This Row],[Loppu KK]])-1)/3+1,0)</f>
        <v>2013Q4</v>
      </c>
      <c r="U2490" s="66">
        <f>IF(COUNT(Taulukko1[[#This Row],[Neuvottelujen alaiset ]])=1,Taulukko1[[#This Row],[Neuvottelujen alaiset ]],Taulukko1[[#This Row],[Vähennystarve]])</f>
        <v>122</v>
      </c>
      <c r="V2490" s="44">
        <f t="shared" si="387"/>
        <v>1</v>
      </c>
      <c r="W2490" s="44">
        <f t="shared" si="388"/>
        <v>0.65573770491803274</v>
      </c>
      <c r="X2490" s="44">
        <f t="shared" si="389"/>
        <v>0.65573770491803274</v>
      </c>
      <c r="Y2490" s="90" t="b">
        <f>AND(MONTH(Taulukko1[[#This Row],[Alku PVM]] )=6,DAY(Taulukko1[[#This Row],[Alku PVM]] )&gt;19)</f>
        <v>0</v>
      </c>
      <c r="Z2490" s="90" t="b">
        <f>AND(MONTH(Taulukko1[[#This Row],[Loppu PVM]] )=6,DAY(Taulukko1[[#This Row],[Loppu PVM]] )&gt;19)</f>
        <v>0</v>
      </c>
      <c r="AA2490" s="90" t="b">
        <f>OR(MONTH(Taulukko1[[#This Row],[Alku PVM]] )&lt;=5,AND(MONTH(Taulukko1[[#This Row],[Alku PVM]] )=6,DAY(Taulukko1[[#This Row],[Alku PVM]] )&lt;20))</f>
        <v>0</v>
      </c>
      <c r="AB2490" s="90" t="b">
        <f>OR(MONTH(Taulukko1[[#This Row],[Loppu PVM]])&lt;=5,AND(MONTH(Taulukko1[[#This Row],[Loppu PVM]] )=6,DAY(Taulukko1[[#This Row],[Loppu PVM]])&lt;20))</f>
        <v>0</v>
      </c>
      <c r="AC2490" s="90" t="b">
        <f>OR(MONTH(Taulukko1[[#This Row],[Alku PVM]] )&lt;=3,AND(MONTH(Taulukko1[[#This Row],[Alku PVM]] )=3))</f>
        <v>0</v>
      </c>
      <c r="AD2490" s="90" t="b">
        <f>OR(MONTH(Taulukko1[[#This Row],[Loppu PVM]] )&lt;=3,AND(MONTH(Taulukko1[[#This Row],[Loppu PVM]] )=3))</f>
        <v>0</v>
      </c>
      <c r="AE2490" s="90" t="b">
        <f>OR(MONTH(Taulukko1[[#This Row],[Alku PVM]] )&lt;=9,AND(MONTH(Taulukko1[[#This Row],[Alku PVM]] )=9))</f>
        <v>1</v>
      </c>
      <c r="AF2490" s="90" t="b">
        <f>OR(MONTH(Taulukko1[[#This Row],[Loppu PVM]])&lt;=9,AND(MONTH(Taulukko1[[#This Row],[Loppu PVM]] )=9))</f>
        <v>0</v>
      </c>
      <c r="AG2490" s="90" t="b">
        <f>OR(MONTH(Taulukko1[[#This Row],[Alku PVM]] )&lt;=6,AND(MONTH(Taulukko1[[#This Row],[Alku PVM]] )=6))</f>
        <v>0</v>
      </c>
      <c r="AH2490" s="90" t="b">
        <f>OR(MONTH(Taulukko1[[#This Row],[Loppu PVM]])&lt;=6,AND(MONTH(Taulukko1[[#This Row],[Loppu PVM]] )=6))</f>
        <v>0</v>
      </c>
    </row>
    <row r="2491" spans="1:34" ht="12.75" customHeight="1">
      <c r="A2491" s="21" t="s">
        <v>1305</v>
      </c>
      <c r="B2491" s="23">
        <v>41513</v>
      </c>
      <c r="C2491" s="21" t="s">
        <v>1304</v>
      </c>
      <c r="D2491" s="24">
        <v>60</v>
      </c>
      <c r="F2491" s="23">
        <v>41541</v>
      </c>
      <c r="G2491" s="24">
        <v>3</v>
      </c>
      <c r="H2491" s="22">
        <v>70</v>
      </c>
      <c r="I2491" s="126">
        <f>INDEX('TOL2008'!B:B,MATCH(A2491,'TOL2008'!A:A,0))</f>
        <v>20150</v>
      </c>
      <c r="J2491" s="126" t="str">
        <f>INDEX(Pääluokka!$H$2:$H$100,MATCH(VALUE(LEFT(Taulukko1[[#This Row],[TOL2008]],2)),Pääluokka!$G$2:$G$100,0))</f>
        <v>Teollisuus</v>
      </c>
      <c r="K2491" s="126" t="str">
        <f>INDEX(Pääluokka!$I$2:$I$100,MATCH(VALUE(LEFT(Taulukko1[[#This Row],[TOL2008]],2)),Pääluokka!$G$2:$G$100,0))</f>
        <v>Teollisuus (C-E)</v>
      </c>
      <c r="L2491" s="41">
        <f t="shared" si="380"/>
        <v>28</v>
      </c>
      <c r="M2491" s="43">
        <f t="shared" si="381"/>
        <v>41513</v>
      </c>
      <c r="N2491" s="43">
        <f t="shared" si="382"/>
        <v>41541</v>
      </c>
      <c r="O2491" s="43">
        <f t="shared" si="383"/>
        <v>41487</v>
      </c>
      <c r="P2491" s="43">
        <f t="shared" si="384"/>
        <v>41518</v>
      </c>
      <c r="Q2491" s="41">
        <f t="shared" si="385"/>
        <v>2013</v>
      </c>
      <c r="R2491" s="41">
        <f t="shared" si="386"/>
        <v>2013</v>
      </c>
      <c r="S2491" s="43" t="str">
        <f>YEAR(Taulukko1[[#This Row],[Alku KK]])&amp;"Q"&amp;ROUNDDOWN((MONTH(Taulukko1[[#This Row],[Alku KK]])-1)/3+1,0)</f>
        <v>2013Q3</v>
      </c>
      <c r="T2491" s="43" t="str">
        <f>YEAR(Taulukko1[[#This Row],[Loppu KK]])&amp;"Q"&amp;ROUNDDOWN((MONTH(Taulukko1[[#This Row],[Loppu KK]])-1)/3+1,0)</f>
        <v>2013Q3</v>
      </c>
      <c r="U2491" s="66">
        <f>IF(COUNT(Taulukko1[[#This Row],[Neuvottelujen alaiset ]])=1,Taulukko1[[#This Row],[Neuvottelujen alaiset ]],Taulukko1[[#This Row],[Vähennystarve]])</f>
        <v>70</v>
      </c>
      <c r="V2491" s="44" t="str">
        <f t="shared" si="387"/>
        <v>NA</v>
      </c>
      <c r="W2491" s="44">
        <f t="shared" si="388"/>
        <v>4.2857142857142858E-2</v>
      </c>
      <c r="X2491" s="44" t="str">
        <f t="shared" si="389"/>
        <v>NA</v>
      </c>
      <c r="Y2491" s="90" t="b">
        <f>AND(MONTH(Taulukko1[[#This Row],[Alku PVM]] )=6,DAY(Taulukko1[[#This Row],[Alku PVM]] )&gt;19)</f>
        <v>0</v>
      </c>
      <c r="Z2491" s="90" t="b">
        <f>AND(MONTH(Taulukko1[[#This Row],[Loppu PVM]] )=6,DAY(Taulukko1[[#This Row],[Loppu PVM]] )&gt;19)</f>
        <v>0</v>
      </c>
      <c r="AA2491" s="90" t="b">
        <f>OR(MONTH(Taulukko1[[#This Row],[Alku PVM]] )&lt;=5,AND(MONTH(Taulukko1[[#This Row],[Alku PVM]] )=6,DAY(Taulukko1[[#This Row],[Alku PVM]] )&lt;20))</f>
        <v>0</v>
      </c>
      <c r="AB2491" s="90" t="b">
        <f>OR(MONTH(Taulukko1[[#This Row],[Loppu PVM]])&lt;=5,AND(MONTH(Taulukko1[[#This Row],[Loppu PVM]] )=6,DAY(Taulukko1[[#This Row],[Loppu PVM]])&lt;20))</f>
        <v>0</v>
      </c>
      <c r="AC2491" s="90" t="b">
        <f>OR(MONTH(Taulukko1[[#This Row],[Alku PVM]] )&lt;=3,AND(MONTH(Taulukko1[[#This Row],[Alku PVM]] )=3))</f>
        <v>0</v>
      </c>
      <c r="AD2491" s="90" t="b">
        <f>OR(MONTH(Taulukko1[[#This Row],[Loppu PVM]] )&lt;=3,AND(MONTH(Taulukko1[[#This Row],[Loppu PVM]] )=3))</f>
        <v>0</v>
      </c>
      <c r="AE2491" s="90" t="b">
        <f>OR(MONTH(Taulukko1[[#This Row],[Alku PVM]] )&lt;=9,AND(MONTH(Taulukko1[[#This Row],[Alku PVM]] )=9))</f>
        <v>1</v>
      </c>
      <c r="AF2491" s="90" t="b">
        <f>OR(MONTH(Taulukko1[[#This Row],[Loppu PVM]])&lt;=9,AND(MONTH(Taulukko1[[#This Row],[Loppu PVM]] )=9))</f>
        <v>1</v>
      </c>
      <c r="AG2491" s="90" t="b">
        <f>OR(MONTH(Taulukko1[[#This Row],[Alku PVM]] )&lt;=6,AND(MONTH(Taulukko1[[#This Row],[Alku PVM]] )=6))</f>
        <v>0</v>
      </c>
      <c r="AH2491" s="90" t="b">
        <f>OR(MONTH(Taulukko1[[#This Row],[Loppu PVM]])&lt;=6,AND(MONTH(Taulukko1[[#This Row],[Loppu PVM]] )=6))</f>
        <v>0</v>
      </c>
    </row>
    <row r="2492" spans="1:34" ht="12.75" customHeight="1">
      <c r="A2492" s="21" t="s">
        <v>227</v>
      </c>
      <c r="B2492" s="23">
        <v>41513</v>
      </c>
      <c r="C2492" s="21" t="s">
        <v>898</v>
      </c>
      <c r="D2492" s="24"/>
      <c r="F2492" s="23">
        <v>41576</v>
      </c>
      <c r="G2492" s="24">
        <v>58</v>
      </c>
      <c r="H2492" s="22">
        <v>62</v>
      </c>
      <c r="I2492" s="126">
        <f>INDEX('TOL2008'!B:B,MATCH(A2492,'TOL2008'!A:A,0))</f>
        <v>24100</v>
      </c>
      <c r="J2492" s="126" t="str">
        <f>INDEX(Pääluokka!$H$2:$H$100,MATCH(VALUE(LEFT(Taulukko1[[#This Row],[TOL2008]],2)),Pääluokka!$G$2:$G$100,0))</f>
        <v>Teollisuus</v>
      </c>
      <c r="K2492" s="126" t="str">
        <f>INDEX(Pääluokka!$I$2:$I$100,MATCH(VALUE(LEFT(Taulukko1[[#This Row],[TOL2008]],2)),Pääluokka!$G$2:$G$100,0))</f>
        <v>Teollisuus (C-E)</v>
      </c>
      <c r="L2492" s="41">
        <f t="shared" si="380"/>
        <v>63</v>
      </c>
      <c r="M2492" s="43">
        <f t="shared" si="381"/>
        <v>41513</v>
      </c>
      <c r="N2492" s="43">
        <f t="shared" si="382"/>
        <v>41576</v>
      </c>
      <c r="O2492" s="43">
        <f t="shared" si="383"/>
        <v>41487</v>
      </c>
      <c r="P2492" s="43">
        <f t="shared" si="384"/>
        <v>41548</v>
      </c>
      <c r="Q2492" s="41">
        <f t="shared" si="385"/>
        <v>2013</v>
      </c>
      <c r="R2492" s="41">
        <f t="shared" si="386"/>
        <v>2013</v>
      </c>
      <c r="S2492" s="43" t="str">
        <f>YEAR(Taulukko1[[#This Row],[Alku KK]])&amp;"Q"&amp;ROUNDDOWN((MONTH(Taulukko1[[#This Row],[Alku KK]])-1)/3+1,0)</f>
        <v>2013Q3</v>
      </c>
      <c r="T2492" s="43" t="str">
        <f>YEAR(Taulukko1[[#This Row],[Loppu KK]])&amp;"Q"&amp;ROUNDDOWN((MONTH(Taulukko1[[#This Row],[Loppu KK]])-1)/3+1,0)</f>
        <v>2013Q4</v>
      </c>
      <c r="U2492" s="66">
        <f>IF(COUNT(Taulukko1[[#This Row],[Neuvottelujen alaiset ]])=1,Taulukko1[[#This Row],[Neuvottelujen alaiset ]],Taulukko1[[#This Row],[Vähennystarve]])</f>
        <v>62</v>
      </c>
      <c r="V2492" s="44" t="str">
        <f t="shared" si="387"/>
        <v>NA</v>
      </c>
      <c r="W2492" s="44">
        <f t="shared" si="388"/>
        <v>0.93548387096774188</v>
      </c>
      <c r="X2492" s="44" t="str">
        <f t="shared" si="389"/>
        <v>NA</v>
      </c>
      <c r="Y2492" s="90" t="b">
        <f>AND(MONTH(Taulukko1[[#This Row],[Alku PVM]] )=6,DAY(Taulukko1[[#This Row],[Alku PVM]] )&gt;19)</f>
        <v>0</v>
      </c>
      <c r="Z2492" s="90" t="b">
        <f>AND(MONTH(Taulukko1[[#This Row],[Loppu PVM]] )=6,DAY(Taulukko1[[#This Row],[Loppu PVM]] )&gt;19)</f>
        <v>0</v>
      </c>
      <c r="AA2492" s="90" t="b">
        <f>OR(MONTH(Taulukko1[[#This Row],[Alku PVM]] )&lt;=5,AND(MONTH(Taulukko1[[#This Row],[Alku PVM]] )=6,DAY(Taulukko1[[#This Row],[Alku PVM]] )&lt;20))</f>
        <v>0</v>
      </c>
      <c r="AB2492" s="90" t="b">
        <f>OR(MONTH(Taulukko1[[#This Row],[Loppu PVM]])&lt;=5,AND(MONTH(Taulukko1[[#This Row],[Loppu PVM]] )=6,DAY(Taulukko1[[#This Row],[Loppu PVM]])&lt;20))</f>
        <v>0</v>
      </c>
      <c r="AC2492" s="90" t="b">
        <f>OR(MONTH(Taulukko1[[#This Row],[Alku PVM]] )&lt;=3,AND(MONTH(Taulukko1[[#This Row],[Alku PVM]] )=3))</f>
        <v>0</v>
      </c>
      <c r="AD2492" s="90" t="b">
        <f>OR(MONTH(Taulukko1[[#This Row],[Loppu PVM]] )&lt;=3,AND(MONTH(Taulukko1[[#This Row],[Loppu PVM]] )=3))</f>
        <v>0</v>
      </c>
      <c r="AE2492" s="90" t="b">
        <f>OR(MONTH(Taulukko1[[#This Row],[Alku PVM]] )&lt;=9,AND(MONTH(Taulukko1[[#This Row],[Alku PVM]] )=9))</f>
        <v>1</v>
      </c>
      <c r="AF2492" s="90" t="b">
        <f>OR(MONTH(Taulukko1[[#This Row],[Loppu PVM]])&lt;=9,AND(MONTH(Taulukko1[[#This Row],[Loppu PVM]] )=9))</f>
        <v>0</v>
      </c>
      <c r="AG2492" s="90" t="b">
        <f>OR(MONTH(Taulukko1[[#This Row],[Alku PVM]] )&lt;=6,AND(MONTH(Taulukko1[[#This Row],[Alku PVM]] )=6))</f>
        <v>0</v>
      </c>
      <c r="AH2492" s="90" t="b">
        <f>OR(MONTH(Taulukko1[[#This Row],[Loppu PVM]])&lt;=6,AND(MONTH(Taulukko1[[#This Row],[Loppu PVM]] )=6))</f>
        <v>0</v>
      </c>
    </row>
    <row r="2493" spans="1:34" ht="12.75" customHeight="1">
      <c r="A2493" s="21" t="s">
        <v>805</v>
      </c>
      <c r="B2493" s="23">
        <v>41513</v>
      </c>
      <c r="C2493" s="21" t="s">
        <v>806</v>
      </c>
      <c r="D2493" s="24">
        <v>75</v>
      </c>
      <c r="F2493" s="23">
        <v>41570</v>
      </c>
      <c r="G2493" s="24">
        <v>0</v>
      </c>
      <c r="H2493" s="22">
        <v>75</v>
      </c>
      <c r="I2493" s="126">
        <f>INDEX('TOL2008'!B:B,MATCH(A2493,'TOL2008'!A:A,0))</f>
        <v>13950</v>
      </c>
      <c r="J2493" s="126" t="str">
        <f>INDEX(Pääluokka!$H$2:$H$100,MATCH(VALUE(LEFT(Taulukko1[[#This Row],[TOL2008]],2)),Pääluokka!$G$2:$G$100,0))</f>
        <v>Teollisuus</v>
      </c>
      <c r="K2493" s="126" t="str">
        <f>INDEX(Pääluokka!$I$2:$I$100,MATCH(VALUE(LEFT(Taulukko1[[#This Row],[TOL2008]],2)),Pääluokka!$G$2:$G$100,0))</f>
        <v>Teollisuus (C-E)</v>
      </c>
      <c r="L2493" s="41">
        <f t="shared" si="380"/>
        <v>57</v>
      </c>
      <c r="M2493" s="43">
        <f t="shared" si="381"/>
        <v>41513</v>
      </c>
      <c r="N2493" s="43">
        <f t="shared" si="382"/>
        <v>41570</v>
      </c>
      <c r="O2493" s="43">
        <f t="shared" si="383"/>
        <v>41487</v>
      </c>
      <c r="P2493" s="43">
        <f t="shared" si="384"/>
        <v>41548</v>
      </c>
      <c r="Q2493" s="41">
        <f t="shared" si="385"/>
        <v>2013</v>
      </c>
      <c r="R2493" s="41">
        <f t="shared" si="386"/>
        <v>2013</v>
      </c>
      <c r="S2493" s="43" t="str">
        <f>YEAR(Taulukko1[[#This Row],[Alku KK]])&amp;"Q"&amp;ROUNDDOWN((MONTH(Taulukko1[[#This Row],[Alku KK]])-1)/3+1,0)</f>
        <v>2013Q3</v>
      </c>
      <c r="T2493" s="43" t="str">
        <f>YEAR(Taulukko1[[#This Row],[Loppu KK]])&amp;"Q"&amp;ROUNDDOWN((MONTH(Taulukko1[[#This Row],[Loppu KK]])-1)/3+1,0)</f>
        <v>2013Q4</v>
      </c>
      <c r="U2493" s="66">
        <f>IF(COUNT(Taulukko1[[#This Row],[Neuvottelujen alaiset ]])=1,Taulukko1[[#This Row],[Neuvottelujen alaiset ]],Taulukko1[[#This Row],[Vähennystarve]])</f>
        <v>75</v>
      </c>
      <c r="V2493" s="44" t="str">
        <f t="shared" si="387"/>
        <v>NA</v>
      </c>
      <c r="W2493" s="44">
        <f t="shared" si="388"/>
        <v>0</v>
      </c>
      <c r="X2493" s="44" t="str">
        <f t="shared" si="389"/>
        <v>NA</v>
      </c>
      <c r="Y2493" s="90" t="b">
        <f>AND(MONTH(Taulukko1[[#This Row],[Alku PVM]] )=6,DAY(Taulukko1[[#This Row],[Alku PVM]] )&gt;19)</f>
        <v>0</v>
      </c>
      <c r="Z2493" s="90" t="b">
        <f>AND(MONTH(Taulukko1[[#This Row],[Loppu PVM]] )=6,DAY(Taulukko1[[#This Row],[Loppu PVM]] )&gt;19)</f>
        <v>0</v>
      </c>
      <c r="AA2493" s="90" t="b">
        <f>OR(MONTH(Taulukko1[[#This Row],[Alku PVM]] )&lt;=5,AND(MONTH(Taulukko1[[#This Row],[Alku PVM]] )=6,DAY(Taulukko1[[#This Row],[Alku PVM]] )&lt;20))</f>
        <v>0</v>
      </c>
      <c r="AB2493" s="90" t="b">
        <f>OR(MONTH(Taulukko1[[#This Row],[Loppu PVM]])&lt;=5,AND(MONTH(Taulukko1[[#This Row],[Loppu PVM]] )=6,DAY(Taulukko1[[#This Row],[Loppu PVM]])&lt;20))</f>
        <v>0</v>
      </c>
      <c r="AC2493" s="90" t="b">
        <f>OR(MONTH(Taulukko1[[#This Row],[Alku PVM]] )&lt;=3,AND(MONTH(Taulukko1[[#This Row],[Alku PVM]] )=3))</f>
        <v>0</v>
      </c>
      <c r="AD2493" s="90" t="b">
        <f>OR(MONTH(Taulukko1[[#This Row],[Loppu PVM]] )&lt;=3,AND(MONTH(Taulukko1[[#This Row],[Loppu PVM]] )=3))</f>
        <v>0</v>
      </c>
      <c r="AE2493" s="90" t="b">
        <f>OR(MONTH(Taulukko1[[#This Row],[Alku PVM]] )&lt;=9,AND(MONTH(Taulukko1[[#This Row],[Alku PVM]] )=9))</f>
        <v>1</v>
      </c>
      <c r="AF2493" s="90" t="b">
        <f>OR(MONTH(Taulukko1[[#This Row],[Loppu PVM]])&lt;=9,AND(MONTH(Taulukko1[[#This Row],[Loppu PVM]] )=9))</f>
        <v>0</v>
      </c>
      <c r="AG2493" s="90" t="b">
        <f>OR(MONTH(Taulukko1[[#This Row],[Alku PVM]] )&lt;=6,AND(MONTH(Taulukko1[[#This Row],[Alku PVM]] )=6))</f>
        <v>0</v>
      </c>
      <c r="AH2493" s="90" t="b">
        <f>OR(MONTH(Taulukko1[[#This Row],[Loppu PVM]])&lt;=6,AND(MONTH(Taulukko1[[#This Row],[Loppu PVM]] )=6))</f>
        <v>0</v>
      </c>
    </row>
    <row r="2494" spans="1:34" ht="12.75" customHeight="1">
      <c r="A2494" s="21" t="s">
        <v>50</v>
      </c>
      <c r="B2494" s="23">
        <v>41513</v>
      </c>
      <c r="C2494" s="21" t="s">
        <v>740</v>
      </c>
      <c r="D2494" s="24"/>
      <c r="E2494" s="62">
        <v>110</v>
      </c>
      <c r="F2494" s="23">
        <v>41570</v>
      </c>
      <c r="G2494" s="24">
        <v>92</v>
      </c>
      <c r="H2494" s="22">
        <v>110</v>
      </c>
      <c r="I2494" s="126">
        <f>INDEX('TOL2008'!B:B,MATCH(A2494,'TOL2008'!A:A,0))</f>
        <v>17120</v>
      </c>
      <c r="J2494" s="126" t="str">
        <f>INDEX(Pääluokka!$H$2:$H$100,MATCH(VALUE(LEFT(Taulukko1[[#This Row],[TOL2008]],2)),Pääluokka!$G$2:$G$100,0))</f>
        <v>Teollisuus</v>
      </c>
      <c r="K2494" s="126" t="str">
        <f>INDEX(Pääluokka!$I$2:$I$100,MATCH(VALUE(LEFT(Taulukko1[[#This Row],[TOL2008]],2)),Pääluokka!$G$2:$G$100,0))</f>
        <v>Teollisuus (C-E)</v>
      </c>
      <c r="L2494" s="41">
        <f t="shared" si="380"/>
        <v>57</v>
      </c>
      <c r="M2494" s="43">
        <f t="shared" si="381"/>
        <v>41513</v>
      </c>
      <c r="N2494" s="43">
        <f t="shared" si="382"/>
        <v>41570</v>
      </c>
      <c r="O2494" s="43">
        <f t="shared" si="383"/>
        <v>41487</v>
      </c>
      <c r="P2494" s="43">
        <f t="shared" si="384"/>
        <v>41548</v>
      </c>
      <c r="Q2494" s="41">
        <f t="shared" si="385"/>
        <v>2013</v>
      </c>
      <c r="R2494" s="41">
        <f t="shared" si="386"/>
        <v>2013</v>
      </c>
      <c r="S2494" s="43" t="str">
        <f>YEAR(Taulukko1[[#This Row],[Alku KK]])&amp;"Q"&amp;ROUNDDOWN((MONTH(Taulukko1[[#This Row],[Alku KK]])-1)/3+1,0)</f>
        <v>2013Q3</v>
      </c>
      <c r="T2494" s="43" t="str">
        <f>YEAR(Taulukko1[[#This Row],[Loppu KK]])&amp;"Q"&amp;ROUNDDOWN((MONTH(Taulukko1[[#This Row],[Loppu KK]])-1)/3+1,0)</f>
        <v>2013Q4</v>
      </c>
      <c r="U2494" s="66">
        <f>IF(COUNT(Taulukko1[[#This Row],[Neuvottelujen alaiset ]])=1,Taulukko1[[#This Row],[Neuvottelujen alaiset ]],Taulukko1[[#This Row],[Vähennystarve]])</f>
        <v>110</v>
      </c>
      <c r="V2494" s="44">
        <f t="shared" si="387"/>
        <v>1</v>
      </c>
      <c r="W2494" s="44">
        <f t="shared" si="388"/>
        <v>0.83636363636363631</v>
      </c>
      <c r="X2494" s="44">
        <f t="shared" si="389"/>
        <v>0.83636363636363631</v>
      </c>
      <c r="Y2494" s="90" t="b">
        <f>AND(MONTH(Taulukko1[[#This Row],[Alku PVM]] )=6,DAY(Taulukko1[[#This Row],[Alku PVM]] )&gt;19)</f>
        <v>0</v>
      </c>
      <c r="Z2494" s="90" t="b">
        <f>AND(MONTH(Taulukko1[[#This Row],[Loppu PVM]] )=6,DAY(Taulukko1[[#This Row],[Loppu PVM]] )&gt;19)</f>
        <v>0</v>
      </c>
      <c r="AA2494" s="90" t="b">
        <f>OR(MONTH(Taulukko1[[#This Row],[Alku PVM]] )&lt;=5,AND(MONTH(Taulukko1[[#This Row],[Alku PVM]] )=6,DAY(Taulukko1[[#This Row],[Alku PVM]] )&lt;20))</f>
        <v>0</v>
      </c>
      <c r="AB2494" s="90" t="b">
        <f>OR(MONTH(Taulukko1[[#This Row],[Loppu PVM]])&lt;=5,AND(MONTH(Taulukko1[[#This Row],[Loppu PVM]] )=6,DAY(Taulukko1[[#This Row],[Loppu PVM]])&lt;20))</f>
        <v>0</v>
      </c>
      <c r="AC2494" s="90" t="b">
        <f>OR(MONTH(Taulukko1[[#This Row],[Alku PVM]] )&lt;=3,AND(MONTH(Taulukko1[[#This Row],[Alku PVM]] )=3))</f>
        <v>0</v>
      </c>
      <c r="AD2494" s="90" t="b">
        <f>OR(MONTH(Taulukko1[[#This Row],[Loppu PVM]] )&lt;=3,AND(MONTH(Taulukko1[[#This Row],[Loppu PVM]] )=3))</f>
        <v>0</v>
      </c>
      <c r="AE2494" s="90" t="b">
        <f>OR(MONTH(Taulukko1[[#This Row],[Alku PVM]] )&lt;=9,AND(MONTH(Taulukko1[[#This Row],[Alku PVM]] )=9))</f>
        <v>1</v>
      </c>
      <c r="AF2494" s="90" t="b">
        <f>OR(MONTH(Taulukko1[[#This Row],[Loppu PVM]])&lt;=9,AND(MONTH(Taulukko1[[#This Row],[Loppu PVM]] )=9))</f>
        <v>0</v>
      </c>
      <c r="AG2494" s="90" t="b">
        <f>OR(MONTH(Taulukko1[[#This Row],[Alku PVM]] )&lt;=6,AND(MONTH(Taulukko1[[#This Row],[Alku PVM]] )=6))</f>
        <v>0</v>
      </c>
      <c r="AH2494" s="90" t="b">
        <f>OR(MONTH(Taulukko1[[#This Row],[Loppu PVM]])&lt;=6,AND(MONTH(Taulukko1[[#This Row],[Loppu PVM]] )=6))</f>
        <v>0</v>
      </c>
    </row>
    <row r="2495" spans="1:34" ht="12.75" customHeight="1">
      <c r="A2495" s="21" t="s">
        <v>686</v>
      </c>
      <c r="B2495" s="23">
        <v>41514</v>
      </c>
      <c r="C2495" s="21" t="s">
        <v>1358</v>
      </c>
      <c r="D2495" s="24"/>
      <c r="E2495" s="62">
        <v>50</v>
      </c>
      <c r="F2495" s="23">
        <v>41558</v>
      </c>
      <c r="G2495" s="24">
        <v>6</v>
      </c>
      <c r="H2495" s="22">
        <v>50</v>
      </c>
      <c r="I2495" s="126">
        <f>INDEX('TOL2008'!B:B,MATCH(A2495,'TOL2008'!A:A,0))</f>
        <v>27110</v>
      </c>
      <c r="J2495" s="126" t="str">
        <f>INDEX(Pääluokka!$H$2:$H$100,MATCH(VALUE(LEFT(Taulukko1[[#This Row],[TOL2008]],2)),Pääluokka!$G$2:$G$100,0))</f>
        <v>Teollisuus</v>
      </c>
      <c r="K2495" s="126" t="str">
        <f>INDEX(Pääluokka!$I$2:$I$100,MATCH(VALUE(LEFT(Taulukko1[[#This Row],[TOL2008]],2)),Pääluokka!$G$2:$G$100,0))</f>
        <v>Teollisuus (C-E)</v>
      </c>
      <c r="L2495" s="41">
        <f t="shared" si="380"/>
        <v>44</v>
      </c>
      <c r="M2495" s="43">
        <f t="shared" si="381"/>
        <v>41514</v>
      </c>
      <c r="N2495" s="43">
        <f t="shared" si="382"/>
        <v>41558</v>
      </c>
      <c r="O2495" s="43">
        <f t="shared" si="383"/>
        <v>41487</v>
      </c>
      <c r="P2495" s="43">
        <f t="shared" si="384"/>
        <v>41548</v>
      </c>
      <c r="Q2495" s="41">
        <f t="shared" si="385"/>
        <v>2013</v>
      </c>
      <c r="R2495" s="41">
        <f t="shared" si="386"/>
        <v>2013</v>
      </c>
      <c r="S2495" s="43" t="str">
        <f>YEAR(Taulukko1[[#This Row],[Alku KK]])&amp;"Q"&amp;ROUNDDOWN((MONTH(Taulukko1[[#This Row],[Alku KK]])-1)/3+1,0)</f>
        <v>2013Q3</v>
      </c>
      <c r="T2495" s="43" t="str">
        <f>YEAR(Taulukko1[[#This Row],[Loppu KK]])&amp;"Q"&amp;ROUNDDOWN((MONTH(Taulukko1[[#This Row],[Loppu KK]])-1)/3+1,0)</f>
        <v>2013Q4</v>
      </c>
      <c r="U2495" s="66">
        <f>IF(COUNT(Taulukko1[[#This Row],[Neuvottelujen alaiset ]])=1,Taulukko1[[#This Row],[Neuvottelujen alaiset ]],Taulukko1[[#This Row],[Vähennystarve]])</f>
        <v>50</v>
      </c>
      <c r="V2495" s="44">
        <f t="shared" si="387"/>
        <v>1</v>
      </c>
      <c r="W2495" s="44">
        <f t="shared" si="388"/>
        <v>0.12</v>
      </c>
      <c r="X2495" s="44">
        <f t="shared" si="389"/>
        <v>0.12</v>
      </c>
      <c r="Y2495" s="90" t="b">
        <f>AND(MONTH(Taulukko1[[#This Row],[Alku PVM]] )=6,DAY(Taulukko1[[#This Row],[Alku PVM]] )&gt;19)</f>
        <v>0</v>
      </c>
      <c r="Z2495" s="90" t="b">
        <f>AND(MONTH(Taulukko1[[#This Row],[Loppu PVM]] )=6,DAY(Taulukko1[[#This Row],[Loppu PVM]] )&gt;19)</f>
        <v>0</v>
      </c>
      <c r="AA2495" s="90" t="b">
        <f>OR(MONTH(Taulukko1[[#This Row],[Alku PVM]] )&lt;=5,AND(MONTH(Taulukko1[[#This Row],[Alku PVM]] )=6,DAY(Taulukko1[[#This Row],[Alku PVM]] )&lt;20))</f>
        <v>0</v>
      </c>
      <c r="AB2495" s="90" t="b">
        <f>OR(MONTH(Taulukko1[[#This Row],[Loppu PVM]])&lt;=5,AND(MONTH(Taulukko1[[#This Row],[Loppu PVM]] )=6,DAY(Taulukko1[[#This Row],[Loppu PVM]])&lt;20))</f>
        <v>0</v>
      </c>
      <c r="AC2495" s="90" t="b">
        <f>OR(MONTH(Taulukko1[[#This Row],[Alku PVM]] )&lt;=3,AND(MONTH(Taulukko1[[#This Row],[Alku PVM]] )=3))</f>
        <v>0</v>
      </c>
      <c r="AD2495" s="90" t="b">
        <f>OR(MONTH(Taulukko1[[#This Row],[Loppu PVM]] )&lt;=3,AND(MONTH(Taulukko1[[#This Row],[Loppu PVM]] )=3))</f>
        <v>0</v>
      </c>
      <c r="AE2495" s="90" t="b">
        <f>OR(MONTH(Taulukko1[[#This Row],[Alku PVM]] )&lt;=9,AND(MONTH(Taulukko1[[#This Row],[Alku PVM]] )=9))</f>
        <v>1</v>
      </c>
      <c r="AF2495" s="90" t="b">
        <f>OR(MONTH(Taulukko1[[#This Row],[Loppu PVM]])&lt;=9,AND(MONTH(Taulukko1[[#This Row],[Loppu PVM]] )=9))</f>
        <v>0</v>
      </c>
      <c r="AG2495" s="90" t="b">
        <f>OR(MONTH(Taulukko1[[#This Row],[Alku PVM]] )&lt;=6,AND(MONTH(Taulukko1[[#This Row],[Alku PVM]] )=6))</f>
        <v>0</v>
      </c>
      <c r="AH2495" s="90" t="b">
        <f>OR(MONTH(Taulukko1[[#This Row],[Loppu PVM]])&lt;=6,AND(MONTH(Taulukko1[[#This Row],[Loppu PVM]] )=6))</f>
        <v>0</v>
      </c>
    </row>
    <row r="2496" spans="1:34" ht="12.75" customHeight="1">
      <c r="A2496" s="21" t="s">
        <v>1225</v>
      </c>
      <c r="B2496" s="23">
        <v>41514</v>
      </c>
      <c r="C2496" s="21" t="s">
        <v>1051</v>
      </c>
      <c r="D2496" s="24"/>
      <c r="E2496" s="62">
        <v>17</v>
      </c>
      <c r="F2496" s="23">
        <v>41540</v>
      </c>
      <c r="G2496" s="24">
        <v>8</v>
      </c>
      <c r="H2496" s="22">
        <v>20</v>
      </c>
      <c r="I2496" s="126">
        <f>INDEX('TOL2008'!B:B,MATCH(A2496,'TOL2008'!A:A,0))</f>
        <v>20160</v>
      </c>
      <c r="J2496" s="126" t="str">
        <f>INDEX(Pääluokka!$H$2:$H$100,MATCH(VALUE(LEFT(Taulukko1[[#This Row],[TOL2008]],2)),Pääluokka!$G$2:$G$100,0))</f>
        <v>Teollisuus</v>
      </c>
      <c r="K2496" s="126" t="str">
        <f>INDEX(Pääluokka!$I$2:$I$100,MATCH(VALUE(LEFT(Taulukko1[[#This Row],[TOL2008]],2)),Pääluokka!$G$2:$G$100,0))</f>
        <v>Teollisuus (C-E)</v>
      </c>
      <c r="L2496" s="41">
        <f t="shared" si="380"/>
        <v>26</v>
      </c>
      <c r="M2496" s="43">
        <f t="shared" si="381"/>
        <v>41514</v>
      </c>
      <c r="N2496" s="43">
        <f t="shared" si="382"/>
        <v>41540</v>
      </c>
      <c r="O2496" s="43">
        <f t="shared" si="383"/>
        <v>41487</v>
      </c>
      <c r="P2496" s="43">
        <f t="shared" si="384"/>
        <v>41518</v>
      </c>
      <c r="Q2496" s="41">
        <f t="shared" si="385"/>
        <v>2013</v>
      </c>
      <c r="R2496" s="41">
        <f t="shared" si="386"/>
        <v>2013</v>
      </c>
      <c r="S2496" s="43" t="str">
        <f>YEAR(Taulukko1[[#This Row],[Alku KK]])&amp;"Q"&amp;ROUNDDOWN((MONTH(Taulukko1[[#This Row],[Alku KK]])-1)/3+1,0)</f>
        <v>2013Q3</v>
      </c>
      <c r="T2496" s="43" t="str">
        <f>YEAR(Taulukko1[[#This Row],[Loppu KK]])&amp;"Q"&amp;ROUNDDOWN((MONTH(Taulukko1[[#This Row],[Loppu KK]])-1)/3+1,0)</f>
        <v>2013Q3</v>
      </c>
      <c r="U2496" s="66">
        <f>IF(COUNT(Taulukko1[[#This Row],[Neuvottelujen alaiset ]])=1,Taulukko1[[#This Row],[Neuvottelujen alaiset ]],Taulukko1[[#This Row],[Vähennystarve]])</f>
        <v>20</v>
      </c>
      <c r="V2496" s="44">
        <f t="shared" si="387"/>
        <v>0.85</v>
      </c>
      <c r="W2496" s="44">
        <f t="shared" si="388"/>
        <v>0.4</v>
      </c>
      <c r="X2496" s="44">
        <f t="shared" si="389"/>
        <v>0.47058823529411764</v>
      </c>
      <c r="Y2496" s="90" t="b">
        <f>AND(MONTH(Taulukko1[[#This Row],[Alku PVM]] )=6,DAY(Taulukko1[[#This Row],[Alku PVM]] )&gt;19)</f>
        <v>0</v>
      </c>
      <c r="Z2496" s="90" t="b">
        <f>AND(MONTH(Taulukko1[[#This Row],[Loppu PVM]] )=6,DAY(Taulukko1[[#This Row],[Loppu PVM]] )&gt;19)</f>
        <v>0</v>
      </c>
      <c r="AA2496" s="90" t="b">
        <f>OR(MONTH(Taulukko1[[#This Row],[Alku PVM]] )&lt;=5,AND(MONTH(Taulukko1[[#This Row],[Alku PVM]] )=6,DAY(Taulukko1[[#This Row],[Alku PVM]] )&lt;20))</f>
        <v>0</v>
      </c>
      <c r="AB2496" s="90" t="b">
        <f>OR(MONTH(Taulukko1[[#This Row],[Loppu PVM]])&lt;=5,AND(MONTH(Taulukko1[[#This Row],[Loppu PVM]] )=6,DAY(Taulukko1[[#This Row],[Loppu PVM]])&lt;20))</f>
        <v>0</v>
      </c>
      <c r="AC2496" s="90" t="b">
        <f>OR(MONTH(Taulukko1[[#This Row],[Alku PVM]] )&lt;=3,AND(MONTH(Taulukko1[[#This Row],[Alku PVM]] )=3))</f>
        <v>0</v>
      </c>
      <c r="AD2496" s="90" t="b">
        <f>OR(MONTH(Taulukko1[[#This Row],[Loppu PVM]] )&lt;=3,AND(MONTH(Taulukko1[[#This Row],[Loppu PVM]] )=3))</f>
        <v>0</v>
      </c>
      <c r="AE2496" s="90" t="b">
        <f>OR(MONTH(Taulukko1[[#This Row],[Alku PVM]] )&lt;=9,AND(MONTH(Taulukko1[[#This Row],[Alku PVM]] )=9))</f>
        <v>1</v>
      </c>
      <c r="AF2496" s="90" t="b">
        <f>OR(MONTH(Taulukko1[[#This Row],[Loppu PVM]])&lt;=9,AND(MONTH(Taulukko1[[#This Row],[Loppu PVM]] )=9))</f>
        <v>1</v>
      </c>
      <c r="AG2496" s="90" t="b">
        <f>OR(MONTH(Taulukko1[[#This Row],[Alku PVM]] )&lt;=6,AND(MONTH(Taulukko1[[#This Row],[Alku PVM]] )=6))</f>
        <v>0</v>
      </c>
      <c r="AH2496" s="90" t="b">
        <f>OR(MONTH(Taulukko1[[#This Row],[Loppu PVM]])&lt;=6,AND(MONTH(Taulukko1[[#This Row],[Loppu PVM]] )=6))</f>
        <v>0</v>
      </c>
    </row>
    <row r="2497" spans="1:34" ht="12.75" customHeight="1">
      <c r="A2497" s="21" t="s">
        <v>522</v>
      </c>
      <c r="B2497" s="23">
        <v>41514</v>
      </c>
      <c r="C2497" s="21" t="s">
        <v>1212</v>
      </c>
      <c r="D2497" s="24"/>
      <c r="E2497" s="62">
        <v>48</v>
      </c>
      <c r="F2497" s="23">
        <v>41563</v>
      </c>
      <c r="G2497" s="24">
        <v>41</v>
      </c>
      <c r="H2497" s="22">
        <v>177</v>
      </c>
      <c r="I2497" s="126">
        <f>INDEX('TOL2008'!B:B,MATCH(A2497,'TOL2008'!A:A,0))</f>
        <v>25730</v>
      </c>
      <c r="J2497" s="126" t="str">
        <f>INDEX(Pääluokka!$H$2:$H$100,MATCH(VALUE(LEFT(Taulukko1[[#This Row],[TOL2008]],2)),Pääluokka!$G$2:$G$100,0))</f>
        <v>Teollisuus</v>
      </c>
      <c r="K2497" s="126" t="str">
        <f>INDEX(Pääluokka!$I$2:$I$100,MATCH(VALUE(LEFT(Taulukko1[[#This Row],[TOL2008]],2)),Pääluokka!$G$2:$G$100,0))</f>
        <v>Teollisuus (C-E)</v>
      </c>
      <c r="L2497" s="41">
        <f t="shared" si="380"/>
        <v>49</v>
      </c>
      <c r="M2497" s="43">
        <f t="shared" si="381"/>
        <v>41514</v>
      </c>
      <c r="N2497" s="43">
        <f t="shared" si="382"/>
        <v>41563</v>
      </c>
      <c r="O2497" s="43">
        <f t="shared" si="383"/>
        <v>41487</v>
      </c>
      <c r="P2497" s="43">
        <f t="shared" si="384"/>
        <v>41548</v>
      </c>
      <c r="Q2497" s="41">
        <f t="shared" si="385"/>
        <v>2013</v>
      </c>
      <c r="R2497" s="41">
        <f t="shared" si="386"/>
        <v>2013</v>
      </c>
      <c r="S2497" s="43" t="str">
        <f>YEAR(Taulukko1[[#This Row],[Alku KK]])&amp;"Q"&amp;ROUNDDOWN((MONTH(Taulukko1[[#This Row],[Alku KK]])-1)/3+1,0)</f>
        <v>2013Q3</v>
      </c>
      <c r="T2497" s="43" t="str">
        <f>YEAR(Taulukko1[[#This Row],[Loppu KK]])&amp;"Q"&amp;ROUNDDOWN((MONTH(Taulukko1[[#This Row],[Loppu KK]])-1)/3+1,0)</f>
        <v>2013Q4</v>
      </c>
      <c r="U2497" s="66">
        <f>IF(COUNT(Taulukko1[[#This Row],[Neuvottelujen alaiset ]])=1,Taulukko1[[#This Row],[Neuvottelujen alaiset ]],Taulukko1[[#This Row],[Vähennystarve]])</f>
        <v>177</v>
      </c>
      <c r="V2497" s="44">
        <f t="shared" si="387"/>
        <v>0.2711864406779661</v>
      </c>
      <c r="W2497" s="44">
        <f t="shared" si="388"/>
        <v>0.23163841807909605</v>
      </c>
      <c r="X2497" s="44">
        <f t="shared" si="389"/>
        <v>0.85416666666666663</v>
      </c>
      <c r="Y2497" s="90" t="b">
        <f>AND(MONTH(Taulukko1[[#This Row],[Alku PVM]] )=6,DAY(Taulukko1[[#This Row],[Alku PVM]] )&gt;19)</f>
        <v>0</v>
      </c>
      <c r="Z2497" s="90" t="b">
        <f>AND(MONTH(Taulukko1[[#This Row],[Loppu PVM]] )=6,DAY(Taulukko1[[#This Row],[Loppu PVM]] )&gt;19)</f>
        <v>0</v>
      </c>
      <c r="AA2497" s="90" t="b">
        <f>OR(MONTH(Taulukko1[[#This Row],[Alku PVM]] )&lt;=5,AND(MONTH(Taulukko1[[#This Row],[Alku PVM]] )=6,DAY(Taulukko1[[#This Row],[Alku PVM]] )&lt;20))</f>
        <v>0</v>
      </c>
      <c r="AB2497" s="90" t="b">
        <f>OR(MONTH(Taulukko1[[#This Row],[Loppu PVM]])&lt;=5,AND(MONTH(Taulukko1[[#This Row],[Loppu PVM]] )=6,DAY(Taulukko1[[#This Row],[Loppu PVM]])&lt;20))</f>
        <v>0</v>
      </c>
      <c r="AC2497" s="90" t="b">
        <f>OR(MONTH(Taulukko1[[#This Row],[Alku PVM]] )&lt;=3,AND(MONTH(Taulukko1[[#This Row],[Alku PVM]] )=3))</f>
        <v>0</v>
      </c>
      <c r="AD2497" s="90" t="b">
        <f>OR(MONTH(Taulukko1[[#This Row],[Loppu PVM]] )&lt;=3,AND(MONTH(Taulukko1[[#This Row],[Loppu PVM]] )=3))</f>
        <v>0</v>
      </c>
      <c r="AE2497" s="90" t="b">
        <f>OR(MONTH(Taulukko1[[#This Row],[Alku PVM]] )&lt;=9,AND(MONTH(Taulukko1[[#This Row],[Alku PVM]] )=9))</f>
        <v>1</v>
      </c>
      <c r="AF2497" s="90" t="b">
        <f>OR(MONTH(Taulukko1[[#This Row],[Loppu PVM]])&lt;=9,AND(MONTH(Taulukko1[[#This Row],[Loppu PVM]] )=9))</f>
        <v>0</v>
      </c>
      <c r="AG2497" s="90" t="b">
        <f>OR(MONTH(Taulukko1[[#This Row],[Alku PVM]] )&lt;=6,AND(MONTH(Taulukko1[[#This Row],[Alku PVM]] )=6))</f>
        <v>0</v>
      </c>
      <c r="AH2497" s="90" t="b">
        <f>OR(MONTH(Taulukko1[[#This Row],[Loppu PVM]])&lt;=6,AND(MONTH(Taulukko1[[#This Row],[Loppu PVM]] )=6))</f>
        <v>0</v>
      </c>
    </row>
    <row r="2498" spans="1:34" ht="12.75" customHeight="1">
      <c r="A2498" s="21" t="s">
        <v>1199</v>
      </c>
      <c r="B2498" s="23">
        <v>41514</v>
      </c>
      <c r="C2498" s="21" t="s">
        <v>1200</v>
      </c>
      <c r="D2498" s="24" t="s">
        <v>25</v>
      </c>
      <c r="E2498" s="62">
        <v>50</v>
      </c>
      <c r="F2498" s="23">
        <v>41547</v>
      </c>
      <c r="G2498" s="24">
        <v>0</v>
      </c>
      <c r="H2498" s="22">
        <v>50</v>
      </c>
      <c r="I2498" s="126">
        <f>INDEX('TOL2008'!B:B,MATCH(A2498,'TOL2008'!A:A,0))</f>
        <v>62010</v>
      </c>
      <c r="J2498" s="126" t="str">
        <f>INDEX(Pääluokka!$H$2:$H$100,MATCH(VALUE(LEFT(Taulukko1[[#This Row],[TOL2008]],2)),Pääluokka!$G$2:$G$100,0))</f>
        <v>Informaatio ja viestintä</v>
      </c>
      <c r="K2498" s="126" t="str">
        <f>INDEX(Pääluokka!$I$2:$I$100,MATCH(VALUE(LEFT(Taulukko1[[#This Row],[TOL2008]],2)),Pääluokka!$G$2:$G$100,0))</f>
        <v>Palvelualat (G-N, R, S)</v>
      </c>
      <c r="L2498" s="41">
        <f t="shared" si="380"/>
        <v>33</v>
      </c>
      <c r="M2498" s="43">
        <f t="shared" si="381"/>
        <v>41514</v>
      </c>
      <c r="N2498" s="43">
        <f t="shared" si="382"/>
        <v>41547</v>
      </c>
      <c r="O2498" s="43">
        <f t="shared" si="383"/>
        <v>41487</v>
      </c>
      <c r="P2498" s="43">
        <f t="shared" si="384"/>
        <v>41518</v>
      </c>
      <c r="Q2498" s="41">
        <f t="shared" si="385"/>
        <v>2013</v>
      </c>
      <c r="R2498" s="41">
        <f t="shared" si="386"/>
        <v>2013</v>
      </c>
      <c r="S2498" s="43" t="str">
        <f>YEAR(Taulukko1[[#This Row],[Alku KK]])&amp;"Q"&amp;ROUNDDOWN((MONTH(Taulukko1[[#This Row],[Alku KK]])-1)/3+1,0)</f>
        <v>2013Q3</v>
      </c>
      <c r="T2498" s="43" t="str">
        <f>YEAR(Taulukko1[[#This Row],[Loppu KK]])&amp;"Q"&amp;ROUNDDOWN((MONTH(Taulukko1[[#This Row],[Loppu KK]])-1)/3+1,0)</f>
        <v>2013Q3</v>
      </c>
      <c r="U2498" s="66">
        <f>IF(COUNT(Taulukko1[[#This Row],[Neuvottelujen alaiset ]])=1,Taulukko1[[#This Row],[Neuvottelujen alaiset ]],Taulukko1[[#This Row],[Vähennystarve]])</f>
        <v>50</v>
      </c>
      <c r="V2498" s="44">
        <f t="shared" si="387"/>
        <v>1</v>
      </c>
      <c r="W2498" s="44">
        <f t="shared" si="388"/>
        <v>0</v>
      </c>
      <c r="X2498" s="44">
        <f t="shared" si="389"/>
        <v>0</v>
      </c>
      <c r="Y2498" s="90" t="b">
        <f>AND(MONTH(Taulukko1[[#This Row],[Alku PVM]] )=6,DAY(Taulukko1[[#This Row],[Alku PVM]] )&gt;19)</f>
        <v>0</v>
      </c>
      <c r="Z2498" s="90" t="b">
        <f>AND(MONTH(Taulukko1[[#This Row],[Loppu PVM]] )=6,DAY(Taulukko1[[#This Row],[Loppu PVM]] )&gt;19)</f>
        <v>0</v>
      </c>
      <c r="AA2498" s="90" t="b">
        <f>OR(MONTH(Taulukko1[[#This Row],[Alku PVM]] )&lt;=5,AND(MONTH(Taulukko1[[#This Row],[Alku PVM]] )=6,DAY(Taulukko1[[#This Row],[Alku PVM]] )&lt;20))</f>
        <v>0</v>
      </c>
      <c r="AB2498" s="90" t="b">
        <f>OR(MONTH(Taulukko1[[#This Row],[Loppu PVM]])&lt;=5,AND(MONTH(Taulukko1[[#This Row],[Loppu PVM]] )=6,DAY(Taulukko1[[#This Row],[Loppu PVM]])&lt;20))</f>
        <v>0</v>
      </c>
      <c r="AC2498" s="90" t="b">
        <f>OR(MONTH(Taulukko1[[#This Row],[Alku PVM]] )&lt;=3,AND(MONTH(Taulukko1[[#This Row],[Alku PVM]] )=3))</f>
        <v>0</v>
      </c>
      <c r="AD2498" s="90" t="b">
        <f>OR(MONTH(Taulukko1[[#This Row],[Loppu PVM]] )&lt;=3,AND(MONTH(Taulukko1[[#This Row],[Loppu PVM]] )=3))</f>
        <v>0</v>
      </c>
      <c r="AE2498" s="90" t="b">
        <f>OR(MONTH(Taulukko1[[#This Row],[Alku PVM]] )&lt;=9,AND(MONTH(Taulukko1[[#This Row],[Alku PVM]] )=9))</f>
        <v>1</v>
      </c>
      <c r="AF2498" s="90" t="b">
        <f>OR(MONTH(Taulukko1[[#This Row],[Loppu PVM]])&lt;=9,AND(MONTH(Taulukko1[[#This Row],[Loppu PVM]] )=9))</f>
        <v>1</v>
      </c>
      <c r="AG2498" s="90" t="b">
        <f>OR(MONTH(Taulukko1[[#This Row],[Alku PVM]] )&lt;=6,AND(MONTH(Taulukko1[[#This Row],[Alku PVM]] )=6))</f>
        <v>0</v>
      </c>
      <c r="AH2498" s="90" t="b">
        <f>OR(MONTH(Taulukko1[[#This Row],[Loppu PVM]])&lt;=6,AND(MONTH(Taulukko1[[#This Row],[Loppu PVM]] )=6))</f>
        <v>0</v>
      </c>
    </row>
    <row r="2499" spans="1:34" ht="12.75" customHeight="1">
      <c r="A2499" s="21" t="s">
        <v>1106</v>
      </c>
      <c r="B2499" s="23">
        <v>41514</v>
      </c>
      <c r="C2499" s="21" t="s">
        <v>1105</v>
      </c>
      <c r="D2499" s="24"/>
      <c r="E2499" s="62">
        <v>16</v>
      </c>
      <c r="F2499" s="23"/>
      <c r="G2499" s="24"/>
      <c r="H2499" s="22">
        <v>16</v>
      </c>
      <c r="I2499" s="126">
        <f>INDEX('TOL2008'!B:B,MATCH(A2499,'TOL2008'!A:A,0))</f>
        <v>20590</v>
      </c>
      <c r="J2499" s="126" t="str">
        <f>INDEX(Pääluokka!$H$2:$H$100,MATCH(VALUE(LEFT(Taulukko1[[#This Row],[TOL2008]],2)),Pääluokka!$G$2:$G$100,0))</f>
        <v>Teollisuus</v>
      </c>
      <c r="K2499" s="126" t="str">
        <f>INDEX(Pääluokka!$I$2:$I$100,MATCH(VALUE(LEFT(Taulukko1[[#This Row],[TOL2008]],2)),Pääluokka!$G$2:$G$100,0))</f>
        <v>Teollisuus (C-E)</v>
      </c>
      <c r="L2499" s="41" t="str">
        <f t="shared" ref="L2499:L2562" si="390">IFERROR(IF(AND(ISNUMBER(B2499),ISNUMBER(F2499),F2499&gt;B2499),F2499-B2499,"NA"),"NA")</f>
        <v>NA</v>
      </c>
      <c r="M2499" s="43">
        <f t="shared" ref="M2499:M2562" si="391">IF(ISNUMBER(B2499),B2499,IF(ISNUMBER(F2499),F2499-$L$1,"NA"))</f>
        <v>41514</v>
      </c>
      <c r="N2499" s="43">
        <f t="shared" ref="N2499:N2562" si="392">IF(ISNUMBER(F2499),F2499,IF(ISNUMBER(B2499),B2499+$L$1,"NA"))</f>
        <v>41565</v>
      </c>
      <c r="O2499" s="43">
        <f t="shared" ref="O2499:O2562" si="393">IFERROR(DATE(YEAR(M2499),MONTH(M2499),1),"NA")</f>
        <v>41487</v>
      </c>
      <c r="P2499" s="43">
        <f t="shared" ref="P2499:P2562" si="394">IFERROR(DATE(YEAR(N2499),MONTH(N2499),1),"NA")</f>
        <v>41548</v>
      </c>
      <c r="Q2499" s="41">
        <f t="shared" ref="Q2499:Q2562" si="395">IFERROR(YEAR(O2499),"NA")</f>
        <v>2013</v>
      </c>
      <c r="R2499" s="41">
        <f t="shared" ref="R2499:R2562" si="396">IFERROR(YEAR(P2499),"NA")</f>
        <v>2013</v>
      </c>
      <c r="S2499" s="43" t="str">
        <f>YEAR(Taulukko1[[#This Row],[Alku KK]])&amp;"Q"&amp;ROUNDDOWN((MONTH(Taulukko1[[#This Row],[Alku KK]])-1)/3+1,0)</f>
        <v>2013Q3</v>
      </c>
      <c r="T2499" s="43" t="str">
        <f>YEAR(Taulukko1[[#This Row],[Loppu KK]])&amp;"Q"&amp;ROUNDDOWN((MONTH(Taulukko1[[#This Row],[Loppu KK]])-1)/3+1,0)</f>
        <v>2013Q4</v>
      </c>
      <c r="U2499" s="66">
        <f>IF(COUNT(Taulukko1[[#This Row],[Neuvottelujen alaiset ]])=1,Taulukko1[[#This Row],[Neuvottelujen alaiset ]],Taulukko1[[#This Row],[Vähennystarve]])</f>
        <v>16</v>
      </c>
      <c r="V2499" s="44">
        <f t="shared" ref="V2499:V2562" si="397">IF(AND(ISNUMBER(E2499),ISNUMBER(H2499)),E2499/H2499,"NA")</f>
        <v>1</v>
      </c>
      <c r="W2499" s="44" t="str">
        <f t="shared" ref="W2499:W2562" si="398">IF(AND(ISNUMBER(G2499),ISNUMBER(H2499)),G2499/H2499,"NA")</f>
        <v>NA</v>
      </c>
      <c r="X2499" s="44" t="str">
        <f t="shared" ref="X2499:X2562" si="399">IF(AND(ISNUMBER(G2499),ISNUMBER(E2499)),G2499/E2499,"NA")</f>
        <v>NA</v>
      </c>
      <c r="Y2499" s="90" t="b">
        <f>AND(MONTH(Taulukko1[[#This Row],[Alku PVM]] )=6,DAY(Taulukko1[[#This Row],[Alku PVM]] )&gt;19)</f>
        <v>0</v>
      </c>
      <c r="Z2499" s="90" t="b">
        <f>AND(MONTH(Taulukko1[[#This Row],[Loppu PVM]] )=6,DAY(Taulukko1[[#This Row],[Loppu PVM]] )&gt;19)</f>
        <v>0</v>
      </c>
      <c r="AA2499" s="90" t="b">
        <f>OR(MONTH(Taulukko1[[#This Row],[Alku PVM]] )&lt;=5,AND(MONTH(Taulukko1[[#This Row],[Alku PVM]] )=6,DAY(Taulukko1[[#This Row],[Alku PVM]] )&lt;20))</f>
        <v>0</v>
      </c>
      <c r="AB2499" s="90" t="b">
        <f>OR(MONTH(Taulukko1[[#This Row],[Loppu PVM]])&lt;=5,AND(MONTH(Taulukko1[[#This Row],[Loppu PVM]] )=6,DAY(Taulukko1[[#This Row],[Loppu PVM]])&lt;20))</f>
        <v>0</v>
      </c>
      <c r="AC2499" s="90" t="b">
        <f>OR(MONTH(Taulukko1[[#This Row],[Alku PVM]] )&lt;=3,AND(MONTH(Taulukko1[[#This Row],[Alku PVM]] )=3))</f>
        <v>0</v>
      </c>
      <c r="AD2499" s="90" t="b">
        <f>OR(MONTH(Taulukko1[[#This Row],[Loppu PVM]] )&lt;=3,AND(MONTH(Taulukko1[[#This Row],[Loppu PVM]] )=3))</f>
        <v>0</v>
      </c>
      <c r="AE2499" s="90" t="b">
        <f>OR(MONTH(Taulukko1[[#This Row],[Alku PVM]] )&lt;=9,AND(MONTH(Taulukko1[[#This Row],[Alku PVM]] )=9))</f>
        <v>1</v>
      </c>
      <c r="AF2499" s="90" t="b">
        <f>OR(MONTH(Taulukko1[[#This Row],[Loppu PVM]])&lt;=9,AND(MONTH(Taulukko1[[#This Row],[Loppu PVM]] )=9))</f>
        <v>0</v>
      </c>
      <c r="AG2499" s="90" t="b">
        <f>OR(MONTH(Taulukko1[[#This Row],[Alku PVM]] )&lt;=6,AND(MONTH(Taulukko1[[#This Row],[Alku PVM]] )=6))</f>
        <v>0</v>
      </c>
      <c r="AH2499" s="90" t="b">
        <f>OR(MONTH(Taulukko1[[#This Row],[Loppu PVM]])&lt;=6,AND(MONTH(Taulukko1[[#This Row],[Loppu PVM]] )=6))</f>
        <v>0</v>
      </c>
    </row>
    <row r="2500" spans="1:34" ht="12.75" customHeight="1">
      <c r="A2500" s="21" t="s">
        <v>781</v>
      </c>
      <c r="B2500" s="23">
        <v>41514</v>
      </c>
      <c r="C2500" s="21" t="s">
        <v>424</v>
      </c>
      <c r="D2500" s="24"/>
      <c r="F2500" s="23">
        <v>41537</v>
      </c>
      <c r="G2500" s="24">
        <v>6</v>
      </c>
      <c r="H2500" s="22">
        <v>9</v>
      </c>
      <c r="I2500" s="126">
        <f>INDEX('TOL2008'!B:B,MATCH(A2500,'TOL2008'!A:A,0))</f>
        <v>94110</v>
      </c>
      <c r="J2500" s="126" t="str">
        <f>INDEX(Pääluokka!$H$2:$H$100,MATCH(VALUE(LEFT(Taulukko1[[#This Row],[TOL2008]],2)),Pääluokka!$G$2:$G$100,0))</f>
        <v>Muu palvelutoiminta</v>
      </c>
      <c r="K2500" s="126" t="str">
        <f>INDEX(Pääluokka!$I$2:$I$100,MATCH(VALUE(LEFT(Taulukko1[[#This Row],[TOL2008]],2)),Pääluokka!$G$2:$G$100,0))</f>
        <v>Palvelualat (G-N, R, S)</v>
      </c>
      <c r="L2500" s="41">
        <f t="shared" si="390"/>
        <v>23</v>
      </c>
      <c r="M2500" s="43">
        <f t="shared" si="391"/>
        <v>41514</v>
      </c>
      <c r="N2500" s="43">
        <f t="shared" si="392"/>
        <v>41537</v>
      </c>
      <c r="O2500" s="43">
        <f t="shared" si="393"/>
        <v>41487</v>
      </c>
      <c r="P2500" s="43">
        <f t="shared" si="394"/>
        <v>41518</v>
      </c>
      <c r="Q2500" s="41">
        <f t="shared" si="395"/>
        <v>2013</v>
      </c>
      <c r="R2500" s="41">
        <f t="shared" si="396"/>
        <v>2013</v>
      </c>
      <c r="S2500" s="43" t="str">
        <f>YEAR(Taulukko1[[#This Row],[Alku KK]])&amp;"Q"&amp;ROUNDDOWN((MONTH(Taulukko1[[#This Row],[Alku KK]])-1)/3+1,0)</f>
        <v>2013Q3</v>
      </c>
      <c r="T2500" s="43" t="str">
        <f>YEAR(Taulukko1[[#This Row],[Loppu KK]])&amp;"Q"&amp;ROUNDDOWN((MONTH(Taulukko1[[#This Row],[Loppu KK]])-1)/3+1,0)</f>
        <v>2013Q3</v>
      </c>
      <c r="U2500" s="66">
        <f>IF(COUNT(Taulukko1[[#This Row],[Neuvottelujen alaiset ]])=1,Taulukko1[[#This Row],[Neuvottelujen alaiset ]],Taulukko1[[#This Row],[Vähennystarve]])</f>
        <v>9</v>
      </c>
      <c r="V2500" s="44" t="str">
        <f t="shared" si="397"/>
        <v>NA</v>
      </c>
      <c r="W2500" s="44">
        <f t="shared" si="398"/>
        <v>0.66666666666666663</v>
      </c>
      <c r="X2500" s="44" t="str">
        <f t="shared" si="399"/>
        <v>NA</v>
      </c>
      <c r="Y2500" s="90" t="b">
        <f>AND(MONTH(Taulukko1[[#This Row],[Alku PVM]] )=6,DAY(Taulukko1[[#This Row],[Alku PVM]] )&gt;19)</f>
        <v>0</v>
      </c>
      <c r="Z2500" s="90" t="b">
        <f>AND(MONTH(Taulukko1[[#This Row],[Loppu PVM]] )=6,DAY(Taulukko1[[#This Row],[Loppu PVM]] )&gt;19)</f>
        <v>0</v>
      </c>
      <c r="AA2500" s="90" t="b">
        <f>OR(MONTH(Taulukko1[[#This Row],[Alku PVM]] )&lt;=5,AND(MONTH(Taulukko1[[#This Row],[Alku PVM]] )=6,DAY(Taulukko1[[#This Row],[Alku PVM]] )&lt;20))</f>
        <v>0</v>
      </c>
      <c r="AB2500" s="90" t="b">
        <f>OR(MONTH(Taulukko1[[#This Row],[Loppu PVM]])&lt;=5,AND(MONTH(Taulukko1[[#This Row],[Loppu PVM]] )=6,DAY(Taulukko1[[#This Row],[Loppu PVM]])&lt;20))</f>
        <v>0</v>
      </c>
      <c r="AC2500" s="90" t="b">
        <f>OR(MONTH(Taulukko1[[#This Row],[Alku PVM]] )&lt;=3,AND(MONTH(Taulukko1[[#This Row],[Alku PVM]] )=3))</f>
        <v>0</v>
      </c>
      <c r="AD2500" s="90" t="b">
        <f>OR(MONTH(Taulukko1[[#This Row],[Loppu PVM]] )&lt;=3,AND(MONTH(Taulukko1[[#This Row],[Loppu PVM]] )=3))</f>
        <v>0</v>
      </c>
      <c r="AE2500" s="90" t="b">
        <f>OR(MONTH(Taulukko1[[#This Row],[Alku PVM]] )&lt;=9,AND(MONTH(Taulukko1[[#This Row],[Alku PVM]] )=9))</f>
        <v>1</v>
      </c>
      <c r="AF2500" s="90" t="b">
        <f>OR(MONTH(Taulukko1[[#This Row],[Loppu PVM]])&lt;=9,AND(MONTH(Taulukko1[[#This Row],[Loppu PVM]] )=9))</f>
        <v>1</v>
      </c>
      <c r="AG2500" s="90" t="b">
        <f>OR(MONTH(Taulukko1[[#This Row],[Alku PVM]] )&lt;=6,AND(MONTH(Taulukko1[[#This Row],[Alku PVM]] )=6))</f>
        <v>0</v>
      </c>
      <c r="AH2500" s="90" t="b">
        <f>OR(MONTH(Taulukko1[[#This Row],[Loppu PVM]])&lt;=6,AND(MONTH(Taulukko1[[#This Row],[Loppu PVM]] )=6))</f>
        <v>0</v>
      </c>
    </row>
    <row r="2501" spans="1:34" ht="12.75" customHeight="1">
      <c r="A2501" s="21" t="s">
        <v>1183</v>
      </c>
      <c r="B2501" s="23">
        <v>41515</v>
      </c>
      <c r="C2501" s="21" t="s">
        <v>1184</v>
      </c>
      <c r="D2501" s="24"/>
      <c r="F2501" s="23">
        <v>41535</v>
      </c>
      <c r="G2501" s="24"/>
      <c r="H2501" s="22">
        <v>150</v>
      </c>
      <c r="I2501" s="126">
        <f>INDEX('TOL2008'!B:B,MATCH(A2501,'TOL2008'!A:A,0))</f>
        <v>18120</v>
      </c>
      <c r="J2501" s="126" t="str">
        <f>INDEX(Pääluokka!$H$2:$H$100,MATCH(VALUE(LEFT(Taulukko1[[#This Row],[TOL2008]],2)),Pääluokka!$G$2:$G$100,0))</f>
        <v>Teollisuus</v>
      </c>
      <c r="K2501" s="126" t="str">
        <f>INDEX(Pääluokka!$I$2:$I$100,MATCH(VALUE(LEFT(Taulukko1[[#This Row],[TOL2008]],2)),Pääluokka!$G$2:$G$100,0))</f>
        <v>Teollisuus (C-E)</v>
      </c>
      <c r="L2501" s="41">
        <f t="shared" si="390"/>
        <v>20</v>
      </c>
      <c r="M2501" s="43">
        <f t="shared" si="391"/>
        <v>41515</v>
      </c>
      <c r="N2501" s="43">
        <f t="shared" si="392"/>
        <v>41535</v>
      </c>
      <c r="O2501" s="43">
        <f t="shared" si="393"/>
        <v>41487</v>
      </c>
      <c r="P2501" s="43">
        <f t="shared" si="394"/>
        <v>41518</v>
      </c>
      <c r="Q2501" s="41">
        <f t="shared" si="395"/>
        <v>2013</v>
      </c>
      <c r="R2501" s="41">
        <f t="shared" si="396"/>
        <v>2013</v>
      </c>
      <c r="S2501" s="43" t="str">
        <f>YEAR(Taulukko1[[#This Row],[Alku KK]])&amp;"Q"&amp;ROUNDDOWN((MONTH(Taulukko1[[#This Row],[Alku KK]])-1)/3+1,0)</f>
        <v>2013Q3</v>
      </c>
      <c r="T2501" s="43" t="str">
        <f>YEAR(Taulukko1[[#This Row],[Loppu KK]])&amp;"Q"&amp;ROUNDDOWN((MONTH(Taulukko1[[#This Row],[Loppu KK]])-1)/3+1,0)</f>
        <v>2013Q3</v>
      </c>
      <c r="U2501" s="66">
        <f>IF(COUNT(Taulukko1[[#This Row],[Neuvottelujen alaiset ]])=1,Taulukko1[[#This Row],[Neuvottelujen alaiset ]],Taulukko1[[#This Row],[Vähennystarve]])</f>
        <v>150</v>
      </c>
      <c r="V2501" s="44" t="str">
        <f t="shared" si="397"/>
        <v>NA</v>
      </c>
      <c r="W2501" s="44" t="str">
        <f t="shared" si="398"/>
        <v>NA</v>
      </c>
      <c r="X2501" s="44" t="str">
        <f t="shared" si="399"/>
        <v>NA</v>
      </c>
      <c r="Y2501" s="90" t="b">
        <f>AND(MONTH(Taulukko1[[#This Row],[Alku PVM]] )=6,DAY(Taulukko1[[#This Row],[Alku PVM]] )&gt;19)</f>
        <v>0</v>
      </c>
      <c r="Z2501" s="90" t="b">
        <f>AND(MONTH(Taulukko1[[#This Row],[Loppu PVM]] )=6,DAY(Taulukko1[[#This Row],[Loppu PVM]] )&gt;19)</f>
        <v>0</v>
      </c>
      <c r="AA2501" s="90" t="b">
        <f>OR(MONTH(Taulukko1[[#This Row],[Alku PVM]] )&lt;=5,AND(MONTH(Taulukko1[[#This Row],[Alku PVM]] )=6,DAY(Taulukko1[[#This Row],[Alku PVM]] )&lt;20))</f>
        <v>0</v>
      </c>
      <c r="AB2501" s="90" t="b">
        <f>OR(MONTH(Taulukko1[[#This Row],[Loppu PVM]])&lt;=5,AND(MONTH(Taulukko1[[#This Row],[Loppu PVM]] )=6,DAY(Taulukko1[[#This Row],[Loppu PVM]])&lt;20))</f>
        <v>0</v>
      </c>
      <c r="AC2501" s="90" t="b">
        <f>OR(MONTH(Taulukko1[[#This Row],[Alku PVM]] )&lt;=3,AND(MONTH(Taulukko1[[#This Row],[Alku PVM]] )=3))</f>
        <v>0</v>
      </c>
      <c r="AD2501" s="90" t="b">
        <f>OR(MONTH(Taulukko1[[#This Row],[Loppu PVM]] )&lt;=3,AND(MONTH(Taulukko1[[#This Row],[Loppu PVM]] )=3))</f>
        <v>0</v>
      </c>
      <c r="AE2501" s="90" t="b">
        <f>OR(MONTH(Taulukko1[[#This Row],[Alku PVM]] )&lt;=9,AND(MONTH(Taulukko1[[#This Row],[Alku PVM]] )=9))</f>
        <v>1</v>
      </c>
      <c r="AF2501" s="90" t="b">
        <f>OR(MONTH(Taulukko1[[#This Row],[Loppu PVM]])&lt;=9,AND(MONTH(Taulukko1[[#This Row],[Loppu PVM]] )=9))</f>
        <v>1</v>
      </c>
      <c r="AG2501" s="90" t="b">
        <f>OR(MONTH(Taulukko1[[#This Row],[Alku PVM]] )&lt;=6,AND(MONTH(Taulukko1[[#This Row],[Alku PVM]] )=6))</f>
        <v>0</v>
      </c>
      <c r="AH2501" s="90" t="b">
        <f>OR(MONTH(Taulukko1[[#This Row],[Loppu PVM]])&lt;=6,AND(MONTH(Taulukko1[[#This Row],[Loppu PVM]] )=6))</f>
        <v>0</v>
      </c>
    </row>
    <row r="2502" spans="1:34" ht="12.75" customHeight="1">
      <c r="A2502" s="21" t="s">
        <v>453</v>
      </c>
      <c r="B2502" s="23">
        <v>41515</v>
      </c>
      <c r="C2502" s="21" t="s">
        <v>1135</v>
      </c>
      <c r="D2502" s="24"/>
      <c r="E2502" s="62">
        <v>25</v>
      </c>
      <c r="F2502" s="23">
        <v>41557</v>
      </c>
      <c r="G2502" s="24">
        <v>20</v>
      </c>
      <c r="H2502" s="22">
        <v>50</v>
      </c>
      <c r="I2502" s="126">
        <f>INDEX('TOL2008'!B:B,MATCH(A2502,'TOL2008'!A:A,0))</f>
        <v>52291</v>
      </c>
      <c r="J2502" s="126" t="str">
        <f>INDEX(Pääluokka!$H$2:$H$100,MATCH(VALUE(LEFT(Taulukko1[[#This Row],[TOL2008]],2)),Pääluokka!$G$2:$G$100,0))</f>
        <v>Kuljetus ja varastointi</v>
      </c>
      <c r="K2502" s="126" t="str">
        <f>INDEX(Pääluokka!$I$2:$I$100,MATCH(VALUE(LEFT(Taulukko1[[#This Row],[TOL2008]],2)),Pääluokka!$G$2:$G$100,0))</f>
        <v>Palvelualat (G-N, R, S)</v>
      </c>
      <c r="L2502" s="41">
        <f t="shared" si="390"/>
        <v>42</v>
      </c>
      <c r="M2502" s="43">
        <f t="shared" si="391"/>
        <v>41515</v>
      </c>
      <c r="N2502" s="43">
        <f t="shared" si="392"/>
        <v>41557</v>
      </c>
      <c r="O2502" s="43">
        <f t="shared" si="393"/>
        <v>41487</v>
      </c>
      <c r="P2502" s="43">
        <f t="shared" si="394"/>
        <v>41548</v>
      </c>
      <c r="Q2502" s="41">
        <f t="shared" si="395"/>
        <v>2013</v>
      </c>
      <c r="R2502" s="41">
        <f t="shared" si="396"/>
        <v>2013</v>
      </c>
      <c r="S2502" s="43" t="str">
        <f>YEAR(Taulukko1[[#This Row],[Alku KK]])&amp;"Q"&amp;ROUNDDOWN((MONTH(Taulukko1[[#This Row],[Alku KK]])-1)/3+1,0)</f>
        <v>2013Q3</v>
      </c>
      <c r="T2502" s="43" t="str">
        <f>YEAR(Taulukko1[[#This Row],[Loppu KK]])&amp;"Q"&amp;ROUNDDOWN((MONTH(Taulukko1[[#This Row],[Loppu KK]])-1)/3+1,0)</f>
        <v>2013Q4</v>
      </c>
      <c r="U2502" s="66">
        <f>IF(COUNT(Taulukko1[[#This Row],[Neuvottelujen alaiset ]])=1,Taulukko1[[#This Row],[Neuvottelujen alaiset ]],Taulukko1[[#This Row],[Vähennystarve]])</f>
        <v>50</v>
      </c>
      <c r="V2502" s="44">
        <f t="shared" si="397"/>
        <v>0.5</v>
      </c>
      <c r="W2502" s="44">
        <f t="shared" si="398"/>
        <v>0.4</v>
      </c>
      <c r="X2502" s="44">
        <f t="shared" si="399"/>
        <v>0.8</v>
      </c>
      <c r="Y2502" s="90" t="b">
        <f>AND(MONTH(Taulukko1[[#This Row],[Alku PVM]] )=6,DAY(Taulukko1[[#This Row],[Alku PVM]] )&gt;19)</f>
        <v>0</v>
      </c>
      <c r="Z2502" s="90" t="b">
        <f>AND(MONTH(Taulukko1[[#This Row],[Loppu PVM]] )=6,DAY(Taulukko1[[#This Row],[Loppu PVM]] )&gt;19)</f>
        <v>0</v>
      </c>
      <c r="AA2502" s="90" t="b">
        <f>OR(MONTH(Taulukko1[[#This Row],[Alku PVM]] )&lt;=5,AND(MONTH(Taulukko1[[#This Row],[Alku PVM]] )=6,DAY(Taulukko1[[#This Row],[Alku PVM]] )&lt;20))</f>
        <v>0</v>
      </c>
      <c r="AB2502" s="90" t="b">
        <f>OR(MONTH(Taulukko1[[#This Row],[Loppu PVM]])&lt;=5,AND(MONTH(Taulukko1[[#This Row],[Loppu PVM]] )=6,DAY(Taulukko1[[#This Row],[Loppu PVM]])&lt;20))</f>
        <v>0</v>
      </c>
      <c r="AC2502" s="90" t="b">
        <f>OR(MONTH(Taulukko1[[#This Row],[Alku PVM]] )&lt;=3,AND(MONTH(Taulukko1[[#This Row],[Alku PVM]] )=3))</f>
        <v>0</v>
      </c>
      <c r="AD2502" s="90" t="b">
        <f>OR(MONTH(Taulukko1[[#This Row],[Loppu PVM]] )&lt;=3,AND(MONTH(Taulukko1[[#This Row],[Loppu PVM]] )=3))</f>
        <v>0</v>
      </c>
      <c r="AE2502" s="90" t="b">
        <f>OR(MONTH(Taulukko1[[#This Row],[Alku PVM]] )&lt;=9,AND(MONTH(Taulukko1[[#This Row],[Alku PVM]] )=9))</f>
        <v>1</v>
      </c>
      <c r="AF2502" s="90" t="b">
        <f>OR(MONTH(Taulukko1[[#This Row],[Loppu PVM]])&lt;=9,AND(MONTH(Taulukko1[[#This Row],[Loppu PVM]] )=9))</f>
        <v>0</v>
      </c>
      <c r="AG2502" s="90" t="b">
        <f>OR(MONTH(Taulukko1[[#This Row],[Alku PVM]] )&lt;=6,AND(MONTH(Taulukko1[[#This Row],[Alku PVM]] )=6))</f>
        <v>0</v>
      </c>
      <c r="AH2502" s="90" t="b">
        <f>OR(MONTH(Taulukko1[[#This Row],[Loppu PVM]])&lt;=6,AND(MONTH(Taulukko1[[#This Row],[Loppu PVM]] )=6))</f>
        <v>0</v>
      </c>
    </row>
    <row r="2503" spans="1:34" ht="12.75" customHeight="1">
      <c r="A2503" s="21" t="s">
        <v>587</v>
      </c>
      <c r="B2503" s="23">
        <v>41518</v>
      </c>
      <c r="C2503" s="21" t="s">
        <v>1277</v>
      </c>
      <c r="D2503" s="24"/>
      <c r="F2503" s="23">
        <v>41562</v>
      </c>
      <c r="G2503" s="24">
        <v>8</v>
      </c>
      <c r="H2503" s="22">
        <v>8</v>
      </c>
      <c r="I2503" s="126">
        <f>INDEX('TOL2008'!B:B,MATCH(A2503,'TOL2008'!A:A,0))</f>
        <v>73111</v>
      </c>
      <c r="J2503" s="126" t="str">
        <f>INDEX(Pääluokka!$H$2:$H$100,MATCH(VALUE(LEFT(Taulukko1[[#This Row],[TOL2008]],2)),Pääluokka!$G$2:$G$100,0))</f>
        <v>Ammatillinen, tieteellinen ja tekninen toiminta</v>
      </c>
      <c r="K2503" s="126" t="str">
        <f>INDEX(Pääluokka!$I$2:$I$100,MATCH(VALUE(LEFT(Taulukko1[[#This Row],[TOL2008]],2)),Pääluokka!$G$2:$G$100,0))</f>
        <v>Palvelualat (G-N, R, S)</v>
      </c>
      <c r="L2503" s="41">
        <f t="shared" si="390"/>
        <v>44</v>
      </c>
      <c r="M2503" s="43">
        <f t="shared" si="391"/>
        <v>41518</v>
      </c>
      <c r="N2503" s="43">
        <f t="shared" si="392"/>
        <v>41562</v>
      </c>
      <c r="O2503" s="43">
        <f t="shared" si="393"/>
        <v>41518</v>
      </c>
      <c r="P2503" s="43">
        <f t="shared" si="394"/>
        <v>41548</v>
      </c>
      <c r="Q2503" s="41">
        <f t="shared" si="395"/>
        <v>2013</v>
      </c>
      <c r="R2503" s="41">
        <f t="shared" si="396"/>
        <v>2013</v>
      </c>
      <c r="S2503" s="43" t="str">
        <f>YEAR(Taulukko1[[#This Row],[Alku KK]])&amp;"Q"&amp;ROUNDDOWN((MONTH(Taulukko1[[#This Row],[Alku KK]])-1)/3+1,0)</f>
        <v>2013Q3</v>
      </c>
      <c r="T2503" s="43" t="str">
        <f>YEAR(Taulukko1[[#This Row],[Loppu KK]])&amp;"Q"&amp;ROUNDDOWN((MONTH(Taulukko1[[#This Row],[Loppu KK]])-1)/3+1,0)</f>
        <v>2013Q4</v>
      </c>
      <c r="U2503" s="66">
        <f>IF(COUNT(Taulukko1[[#This Row],[Neuvottelujen alaiset ]])=1,Taulukko1[[#This Row],[Neuvottelujen alaiset ]],Taulukko1[[#This Row],[Vähennystarve]])</f>
        <v>8</v>
      </c>
      <c r="V2503" s="44" t="str">
        <f t="shared" si="397"/>
        <v>NA</v>
      </c>
      <c r="W2503" s="44">
        <f t="shared" si="398"/>
        <v>1</v>
      </c>
      <c r="X2503" s="44" t="str">
        <f t="shared" si="399"/>
        <v>NA</v>
      </c>
      <c r="Y2503" s="90" t="b">
        <f>AND(MONTH(Taulukko1[[#This Row],[Alku PVM]] )=6,DAY(Taulukko1[[#This Row],[Alku PVM]] )&gt;19)</f>
        <v>0</v>
      </c>
      <c r="Z2503" s="90" t="b">
        <f>AND(MONTH(Taulukko1[[#This Row],[Loppu PVM]] )=6,DAY(Taulukko1[[#This Row],[Loppu PVM]] )&gt;19)</f>
        <v>0</v>
      </c>
      <c r="AA2503" s="90" t="b">
        <f>OR(MONTH(Taulukko1[[#This Row],[Alku PVM]] )&lt;=5,AND(MONTH(Taulukko1[[#This Row],[Alku PVM]] )=6,DAY(Taulukko1[[#This Row],[Alku PVM]] )&lt;20))</f>
        <v>0</v>
      </c>
      <c r="AB2503" s="90" t="b">
        <f>OR(MONTH(Taulukko1[[#This Row],[Loppu PVM]])&lt;=5,AND(MONTH(Taulukko1[[#This Row],[Loppu PVM]] )=6,DAY(Taulukko1[[#This Row],[Loppu PVM]])&lt;20))</f>
        <v>0</v>
      </c>
      <c r="AC2503" s="90" t="b">
        <f>OR(MONTH(Taulukko1[[#This Row],[Alku PVM]] )&lt;=3,AND(MONTH(Taulukko1[[#This Row],[Alku PVM]] )=3))</f>
        <v>0</v>
      </c>
      <c r="AD2503" s="90" t="b">
        <f>OR(MONTH(Taulukko1[[#This Row],[Loppu PVM]] )&lt;=3,AND(MONTH(Taulukko1[[#This Row],[Loppu PVM]] )=3))</f>
        <v>0</v>
      </c>
      <c r="AE2503" s="90" t="b">
        <f>OR(MONTH(Taulukko1[[#This Row],[Alku PVM]] )&lt;=9,AND(MONTH(Taulukko1[[#This Row],[Alku PVM]] )=9))</f>
        <v>1</v>
      </c>
      <c r="AF2503" s="90" t="b">
        <f>OR(MONTH(Taulukko1[[#This Row],[Loppu PVM]])&lt;=9,AND(MONTH(Taulukko1[[#This Row],[Loppu PVM]] )=9))</f>
        <v>0</v>
      </c>
      <c r="AG2503" s="90" t="b">
        <f>OR(MONTH(Taulukko1[[#This Row],[Alku PVM]] )&lt;=6,AND(MONTH(Taulukko1[[#This Row],[Alku PVM]] )=6))</f>
        <v>0</v>
      </c>
      <c r="AH2503" s="90" t="b">
        <f>OR(MONTH(Taulukko1[[#This Row],[Loppu PVM]])&lt;=6,AND(MONTH(Taulukko1[[#This Row],[Loppu PVM]] )=6))</f>
        <v>0</v>
      </c>
    </row>
    <row r="2504" spans="1:34" ht="12.75" customHeight="1">
      <c r="A2504" s="21" t="s">
        <v>1254</v>
      </c>
      <c r="B2504" s="23">
        <v>41518</v>
      </c>
      <c r="C2504" s="21" t="s">
        <v>1253</v>
      </c>
      <c r="D2504" s="24"/>
      <c r="E2504" s="62">
        <v>69</v>
      </c>
      <c r="F2504" s="23">
        <v>41554</v>
      </c>
      <c r="G2504" s="24">
        <v>69</v>
      </c>
      <c r="H2504" s="22">
        <v>169</v>
      </c>
      <c r="I2504" s="126">
        <f>INDEX('TOL2008'!B:B,MATCH(A2504,'TOL2008'!A:A,0))</f>
        <v>61200</v>
      </c>
      <c r="J2504" s="126" t="str">
        <f>INDEX(Pääluokka!$H$2:$H$100,MATCH(VALUE(LEFT(Taulukko1[[#This Row],[TOL2008]],2)),Pääluokka!$G$2:$G$100,0))</f>
        <v>Informaatio ja viestintä</v>
      </c>
      <c r="K2504" s="126" t="str">
        <f>INDEX(Pääluokka!$I$2:$I$100,MATCH(VALUE(LEFT(Taulukko1[[#This Row],[TOL2008]],2)),Pääluokka!$G$2:$G$100,0))</f>
        <v>Palvelualat (G-N, R, S)</v>
      </c>
      <c r="L2504" s="41">
        <f t="shared" si="390"/>
        <v>36</v>
      </c>
      <c r="M2504" s="43">
        <f t="shared" si="391"/>
        <v>41518</v>
      </c>
      <c r="N2504" s="43">
        <f t="shared" si="392"/>
        <v>41554</v>
      </c>
      <c r="O2504" s="43">
        <f t="shared" si="393"/>
        <v>41518</v>
      </c>
      <c r="P2504" s="43">
        <f t="shared" si="394"/>
        <v>41548</v>
      </c>
      <c r="Q2504" s="41">
        <f t="shared" si="395"/>
        <v>2013</v>
      </c>
      <c r="R2504" s="41">
        <f t="shared" si="396"/>
        <v>2013</v>
      </c>
      <c r="S2504" s="43" t="str">
        <f>YEAR(Taulukko1[[#This Row],[Alku KK]])&amp;"Q"&amp;ROUNDDOWN((MONTH(Taulukko1[[#This Row],[Alku KK]])-1)/3+1,0)</f>
        <v>2013Q3</v>
      </c>
      <c r="T2504" s="43" t="str">
        <f>YEAR(Taulukko1[[#This Row],[Loppu KK]])&amp;"Q"&amp;ROUNDDOWN((MONTH(Taulukko1[[#This Row],[Loppu KK]])-1)/3+1,0)</f>
        <v>2013Q4</v>
      </c>
      <c r="U2504" s="66">
        <f>IF(COUNT(Taulukko1[[#This Row],[Neuvottelujen alaiset ]])=1,Taulukko1[[#This Row],[Neuvottelujen alaiset ]],Taulukko1[[#This Row],[Vähennystarve]])</f>
        <v>169</v>
      </c>
      <c r="V2504" s="44">
        <f t="shared" si="397"/>
        <v>0.40828402366863903</v>
      </c>
      <c r="W2504" s="44">
        <f t="shared" si="398"/>
        <v>0.40828402366863903</v>
      </c>
      <c r="X2504" s="44">
        <f t="shared" si="399"/>
        <v>1</v>
      </c>
      <c r="Y2504" s="90" t="b">
        <f>AND(MONTH(Taulukko1[[#This Row],[Alku PVM]] )=6,DAY(Taulukko1[[#This Row],[Alku PVM]] )&gt;19)</f>
        <v>0</v>
      </c>
      <c r="Z2504" s="90" t="b">
        <f>AND(MONTH(Taulukko1[[#This Row],[Loppu PVM]] )=6,DAY(Taulukko1[[#This Row],[Loppu PVM]] )&gt;19)</f>
        <v>0</v>
      </c>
      <c r="AA2504" s="90" t="b">
        <f>OR(MONTH(Taulukko1[[#This Row],[Alku PVM]] )&lt;=5,AND(MONTH(Taulukko1[[#This Row],[Alku PVM]] )=6,DAY(Taulukko1[[#This Row],[Alku PVM]] )&lt;20))</f>
        <v>0</v>
      </c>
      <c r="AB2504" s="90" t="b">
        <f>OR(MONTH(Taulukko1[[#This Row],[Loppu PVM]])&lt;=5,AND(MONTH(Taulukko1[[#This Row],[Loppu PVM]] )=6,DAY(Taulukko1[[#This Row],[Loppu PVM]])&lt;20))</f>
        <v>0</v>
      </c>
      <c r="AC2504" s="90" t="b">
        <f>OR(MONTH(Taulukko1[[#This Row],[Alku PVM]] )&lt;=3,AND(MONTH(Taulukko1[[#This Row],[Alku PVM]] )=3))</f>
        <v>0</v>
      </c>
      <c r="AD2504" s="90" t="b">
        <f>OR(MONTH(Taulukko1[[#This Row],[Loppu PVM]] )&lt;=3,AND(MONTH(Taulukko1[[#This Row],[Loppu PVM]] )=3))</f>
        <v>0</v>
      </c>
      <c r="AE2504" s="90" t="b">
        <f>OR(MONTH(Taulukko1[[#This Row],[Alku PVM]] )&lt;=9,AND(MONTH(Taulukko1[[#This Row],[Alku PVM]] )=9))</f>
        <v>1</v>
      </c>
      <c r="AF2504" s="90" t="b">
        <f>OR(MONTH(Taulukko1[[#This Row],[Loppu PVM]])&lt;=9,AND(MONTH(Taulukko1[[#This Row],[Loppu PVM]] )=9))</f>
        <v>0</v>
      </c>
      <c r="AG2504" s="90" t="b">
        <f>OR(MONTH(Taulukko1[[#This Row],[Alku PVM]] )&lt;=6,AND(MONTH(Taulukko1[[#This Row],[Alku PVM]] )=6))</f>
        <v>0</v>
      </c>
      <c r="AH2504" s="90" t="b">
        <f>OR(MONTH(Taulukko1[[#This Row],[Loppu PVM]])&lt;=6,AND(MONTH(Taulukko1[[#This Row],[Loppu PVM]] )=6))</f>
        <v>0</v>
      </c>
    </row>
    <row r="2505" spans="1:34" ht="12.75" customHeight="1">
      <c r="A2505" s="21" t="s">
        <v>1047</v>
      </c>
      <c r="B2505" s="23">
        <v>41518</v>
      </c>
      <c r="C2505" s="21" t="s">
        <v>1046</v>
      </c>
      <c r="D2505" s="24"/>
      <c r="F2505" s="23">
        <v>41592</v>
      </c>
      <c r="G2505" s="24">
        <v>20</v>
      </c>
      <c r="H2505" s="22">
        <v>20</v>
      </c>
      <c r="I2505" s="126">
        <f>INDEX('TOL2008'!B:B,MATCH(A2505,'TOL2008'!A:A,0))</f>
        <v>14130</v>
      </c>
      <c r="J2505" s="126" t="str">
        <f>INDEX(Pääluokka!$H$2:$H$100,MATCH(VALUE(LEFT(Taulukko1[[#This Row],[TOL2008]],2)),Pääluokka!$G$2:$G$100,0))</f>
        <v>Teollisuus</v>
      </c>
      <c r="K2505" s="126" t="str">
        <f>INDEX(Pääluokka!$I$2:$I$100,MATCH(VALUE(LEFT(Taulukko1[[#This Row],[TOL2008]],2)),Pääluokka!$G$2:$G$100,0))</f>
        <v>Teollisuus (C-E)</v>
      </c>
      <c r="L2505" s="41">
        <f t="shared" si="390"/>
        <v>74</v>
      </c>
      <c r="M2505" s="43">
        <f t="shared" si="391"/>
        <v>41518</v>
      </c>
      <c r="N2505" s="43">
        <f t="shared" si="392"/>
        <v>41592</v>
      </c>
      <c r="O2505" s="43">
        <f t="shared" si="393"/>
        <v>41518</v>
      </c>
      <c r="P2505" s="43">
        <f t="shared" si="394"/>
        <v>41579</v>
      </c>
      <c r="Q2505" s="41">
        <f t="shared" si="395"/>
        <v>2013</v>
      </c>
      <c r="R2505" s="41">
        <f t="shared" si="396"/>
        <v>2013</v>
      </c>
      <c r="S2505" s="43" t="str">
        <f>YEAR(Taulukko1[[#This Row],[Alku KK]])&amp;"Q"&amp;ROUNDDOWN((MONTH(Taulukko1[[#This Row],[Alku KK]])-1)/3+1,0)</f>
        <v>2013Q3</v>
      </c>
      <c r="T2505" s="43" t="str">
        <f>YEAR(Taulukko1[[#This Row],[Loppu KK]])&amp;"Q"&amp;ROUNDDOWN((MONTH(Taulukko1[[#This Row],[Loppu KK]])-1)/3+1,0)</f>
        <v>2013Q4</v>
      </c>
      <c r="U2505" s="66">
        <f>IF(COUNT(Taulukko1[[#This Row],[Neuvottelujen alaiset ]])=1,Taulukko1[[#This Row],[Neuvottelujen alaiset ]],Taulukko1[[#This Row],[Vähennystarve]])</f>
        <v>20</v>
      </c>
      <c r="V2505" s="44" t="str">
        <f t="shared" si="397"/>
        <v>NA</v>
      </c>
      <c r="W2505" s="44">
        <f t="shared" si="398"/>
        <v>1</v>
      </c>
      <c r="X2505" s="44" t="str">
        <f t="shared" si="399"/>
        <v>NA</v>
      </c>
      <c r="Y2505" s="90" t="b">
        <f>AND(MONTH(Taulukko1[[#This Row],[Alku PVM]] )=6,DAY(Taulukko1[[#This Row],[Alku PVM]] )&gt;19)</f>
        <v>0</v>
      </c>
      <c r="Z2505" s="90" t="b">
        <f>AND(MONTH(Taulukko1[[#This Row],[Loppu PVM]] )=6,DAY(Taulukko1[[#This Row],[Loppu PVM]] )&gt;19)</f>
        <v>0</v>
      </c>
      <c r="AA2505" s="90" t="b">
        <f>OR(MONTH(Taulukko1[[#This Row],[Alku PVM]] )&lt;=5,AND(MONTH(Taulukko1[[#This Row],[Alku PVM]] )=6,DAY(Taulukko1[[#This Row],[Alku PVM]] )&lt;20))</f>
        <v>0</v>
      </c>
      <c r="AB2505" s="90" t="b">
        <f>OR(MONTH(Taulukko1[[#This Row],[Loppu PVM]])&lt;=5,AND(MONTH(Taulukko1[[#This Row],[Loppu PVM]] )=6,DAY(Taulukko1[[#This Row],[Loppu PVM]])&lt;20))</f>
        <v>0</v>
      </c>
      <c r="AC2505" s="90" t="b">
        <f>OR(MONTH(Taulukko1[[#This Row],[Alku PVM]] )&lt;=3,AND(MONTH(Taulukko1[[#This Row],[Alku PVM]] )=3))</f>
        <v>0</v>
      </c>
      <c r="AD2505" s="90" t="b">
        <f>OR(MONTH(Taulukko1[[#This Row],[Loppu PVM]] )&lt;=3,AND(MONTH(Taulukko1[[#This Row],[Loppu PVM]] )=3))</f>
        <v>0</v>
      </c>
      <c r="AE2505" s="90" t="b">
        <f>OR(MONTH(Taulukko1[[#This Row],[Alku PVM]] )&lt;=9,AND(MONTH(Taulukko1[[#This Row],[Alku PVM]] )=9))</f>
        <v>1</v>
      </c>
      <c r="AF2505" s="90" t="b">
        <f>OR(MONTH(Taulukko1[[#This Row],[Loppu PVM]])&lt;=9,AND(MONTH(Taulukko1[[#This Row],[Loppu PVM]] )=9))</f>
        <v>0</v>
      </c>
      <c r="AG2505" s="90" t="b">
        <f>OR(MONTH(Taulukko1[[#This Row],[Alku PVM]] )&lt;=6,AND(MONTH(Taulukko1[[#This Row],[Alku PVM]] )=6))</f>
        <v>0</v>
      </c>
      <c r="AH2505" s="90" t="b">
        <f>OR(MONTH(Taulukko1[[#This Row],[Loppu PVM]])&lt;=6,AND(MONTH(Taulukko1[[#This Row],[Loppu PVM]] )=6))</f>
        <v>0</v>
      </c>
    </row>
    <row r="2506" spans="1:34" ht="12.75" customHeight="1">
      <c r="A2506" s="21" t="s">
        <v>746</v>
      </c>
      <c r="B2506" s="23">
        <v>41518</v>
      </c>
      <c r="C2506" s="21" t="s">
        <v>745</v>
      </c>
      <c r="D2506" s="24">
        <v>50</v>
      </c>
      <c r="F2506" s="23"/>
      <c r="G2506" s="24"/>
      <c r="H2506" s="22">
        <v>50</v>
      </c>
      <c r="I2506" s="126">
        <f>INDEX('TOL2008'!B:B,MATCH(A2506,'TOL2008'!A:A,0))</f>
        <v>13921</v>
      </c>
      <c r="J2506" s="126" t="str">
        <f>INDEX(Pääluokka!$H$2:$H$100,MATCH(VALUE(LEFT(Taulukko1[[#This Row],[TOL2008]],2)),Pääluokka!$G$2:$G$100,0))</f>
        <v>Teollisuus</v>
      </c>
      <c r="K2506" s="126" t="str">
        <f>INDEX(Pääluokka!$I$2:$I$100,MATCH(VALUE(LEFT(Taulukko1[[#This Row],[TOL2008]],2)),Pääluokka!$G$2:$G$100,0))</f>
        <v>Teollisuus (C-E)</v>
      </c>
      <c r="L2506" s="41" t="str">
        <f t="shared" si="390"/>
        <v>NA</v>
      </c>
      <c r="M2506" s="43">
        <f t="shared" si="391"/>
        <v>41518</v>
      </c>
      <c r="N2506" s="43">
        <f t="shared" si="392"/>
        <v>41569</v>
      </c>
      <c r="O2506" s="43">
        <f t="shared" si="393"/>
        <v>41518</v>
      </c>
      <c r="P2506" s="43">
        <f t="shared" si="394"/>
        <v>41548</v>
      </c>
      <c r="Q2506" s="41">
        <f t="shared" si="395"/>
        <v>2013</v>
      </c>
      <c r="R2506" s="41">
        <f t="shared" si="396"/>
        <v>2013</v>
      </c>
      <c r="S2506" s="43" t="str">
        <f>YEAR(Taulukko1[[#This Row],[Alku KK]])&amp;"Q"&amp;ROUNDDOWN((MONTH(Taulukko1[[#This Row],[Alku KK]])-1)/3+1,0)</f>
        <v>2013Q3</v>
      </c>
      <c r="T2506" s="43" t="str">
        <f>YEAR(Taulukko1[[#This Row],[Loppu KK]])&amp;"Q"&amp;ROUNDDOWN((MONTH(Taulukko1[[#This Row],[Loppu KK]])-1)/3+1,0)</f>
        <v>2013Q4</v>
      </c>
      <c r="U2506" s="66">
        <f>IF(COUNT(Taulukko1[[#This Row],[Neuvottelujen alaiset ]])=1,Taulukko1[[#This Row],[Neuvottelujen alaiset ]],Taulukko1[[#This Row],[Vähennystarve]])</f>
        <v>50</v>
      </c>
      <c r="V2506" s="44" t="str">
        <f t="shared" si="397"/>
        <v>NA</v>
      </c>
      <c r="W2506" s="44" t="str">
        <f t="shared" si="398"/>
        <v>NA</v>
      </c>
      <c r="X2506" s="44" t="str">
        <f t="shared" si="399"/>
        <v>NA</v>
      </c>
      <c r="Y2506" s="90" t="b">
        <f>AND(MONTH(Taulukko1[[#This Row],[Alku PVM]] )=6,DAY(Taulukko1[[#This Row],[Alku PVM]] )&gt;19)</f>
        <v>0</v>
      </c>
      <c r="Z2506" s="90" t="b">
        <f>AND(MONTH(Taulukko1[[#This Row],[Loppu PVM]] )=6,DAY(Taulukko1[[#This Row],[Loppu PVM]] )&gt;19)</f>
        <v>0</v>
      </c>
      <c r="AA2506" s="90" t="b">
        <f>OR(MONTH(Taulukko1[[#This Row],[Alku PVM]] )&lt;=5,AND(MONTH(Taulukko1[[#This Row],[Alku PVM]] )=6,DAY(Taulukko1[[#This Row],[Alku PVM]] )&lt;20))</f>
        <v>0</v>
      </c>
      <c r="AB2506" s="90" t="b">
        <f>OR(MONTH(Taulukko1[[#This Row],[Loppu PVM]])&lt;=5,AND(MONTH(Taulukko1[[#This Row],[Loppu PVM]] )=6,DAY(Taulukko1[[#This Row],[Loppu PVM]])&lt;20))</f>
        <v>0</v>
      </c>
      <c r="AC2506" s="90" t="b">
        <f>OR(MONTH(Taulukko1[[#This Row],[Alku PVM]] )&lt;=3,AND(MONTH(Taulukko1[[#This Row],[Alku PVM]] )=3))</f>
        <v>0</v>
      </c>
      <c r="AD2506" s="90" t="b">
        <f>OR(MONTH(Taulukko1[[#This Row],[Loppu PVM]] )&lt;=3,AND(MONTH(Taulukko1[[#This Row],[Loppu PVM]] )=3))</f>
        <v>0</v>
      </c>
      <c r="AE2506" s="90" t="b">
        <f>OR(MONTH(Taulukko1[[#This Row],[Alku PVM]] )&lt;=9,AND(MONTH(Taulukko1[[#This Row],[Alku PVM]] )=9))</f>
        <v>1</v>
      </c>
      <c r="AF2506" s="90" t="b">
        <f>OR(MONTH(Taulukko1[[#This Row],[Loppu PVM]])&lt;=9,AND(MONTH(Taulukko1[[#This Row],[Loppu PVM]] )=9))</f>
        <v>0</v>
      </c>
      <c r="AG2506" s="90" t="b">
        <f>OR(MONTH(Taulukko1[[#This Row],[Alku PVM]] )&lt;=6,AND(MONTH(Taulukko1[[#This Row],[Alku PVM]] )=6))</f>
        <v>0</v>
      </c>
      <c r="AH2506" s="90" t="b">
        <f>OR(MONTH(Taulukko1[[#This Row],[Loppu PVM]])&lt;=6,AND(MONTH(Taulukko1[[#This Row],[Loppu PVM]] )=6))</f>
        <v>0</v>
      </c>
    </row>
    <row r="2507" spans="1:34" ht="12.75" customHeight="1">
      <c r="A2507" s="21" t="s">
        <v>1005</v>
      </c>
      <c r="B2507" s="23">
        <v>41519</v>
      </c>
      <c r="C2507" s="21" t="s">
        <v>1004</v>
      </c>
      <c r="D2507" s="24">
        <v>480</v>
      </c>
      <c r="E2507" s="62">
        <v>30</v>
      </c>
      <c r="F2507" s="23">
        <v>41570</v>
      </c>
      <c r="G2507" s="24">
        <v>34</v>
      </c>
      <c r="H2507" s="22">
        <v>480</v>
      </c>
      <c r="I2507" s="126">
        <f>INDEX('TOL2008'!B:B,MATCH(A2507,'TOL2008'!A:A,0))</f>
        <v>60201</v>
      </c>
      <c r="J2507" s="126" t="str">
        <f>INDEX(Pääluokka!$H$2:$H$100,MATCH(VALUE(LEFT(Taulukko1[[#This Row],[TOL2008]],2)),Pääluokka!$G$2:$G$100,0))</f>
        <v>Informaatio ja viestintä</v>
      </c>
      <c r="K2507" s="126" t="str">
        <f>INDEX(Pääluokka!$I$2:$I$100,MATCH(VALUE(LEFT(Taulukko1[[#This Row],[TOL2008]],2)),Pääluokka!$G$2:$G$100,0))</f>
        <v>Palvelualat (G-N, R, S)</v>
      </c>
      <c r="L2507" s="41">
        <f t="shared" si="390"/>
        <v>51</v>
      </c>
      <c r="M2507" s="43">
        <f t="shared" si="391"/>
        <v>41519</v>
      </c>
      <c r="N2507" s="43">
        <f t="shared" si="392"/>
        <v>41570</v>
      </c>
      <c r="O2507" s="43">
        <f t="shared" si="393"/>
        <v>41518</v>
      </c>
      <c r="P2507" s="43">
        <f t="shared" si="394"/>
        <v>41548</v>
      </c>
      <c r="Q2507" s="41">
        <f t="shared" si="395"/>
        <v>2013</v>
      </c>
      <c r="R2507" s="41">
        <f t="shared" si="396"/>
        <v>2013</v>
      </c>
      <c r="S2507" s="43" t="str">
        <f>YEAR(Taulukko1[[#This Row],[Alku KK]])&amp;"Q"&amp;ROUNDDOWN((MONTH(Taulukko1[[#This Row],[Alku KK]])-1)/3+1,0)</f>
        <v>2013Q3</v>
      </c>
      <c r="T2507" s="43" t="str">
        <f>YEAR(Taulukko1[[#This Row],[Loppu KK]])&amp;"Q"&amp;ROUNDDOWN((MONTH(Taulukko1[[#This Row],[Loppu KK]])-1)/3+1,0)</f>
        <v>2013Q4</v>
      </c>
      <c r="U2507" s="66">
        <f>IF(COUNT(Taulukko1[[#This Row],[Neuvottelujen alaiset ]])=1,Taulukko1[[#This Row],[Neuvottelujen alaiset ]],Taulukko1[[#This Row],[Vähennystarve]])</f>
        <v>480</v>
      </c>
      <c r="V2507" s="44">
        <f t="shared" si="397"/>
        <v>6.25E-2</v>
      </c>
      <c r="W2507" s="44">
        <f t="shared" si="398"/>
        <v>7.0833333333333331E-2</v>
      </c>
      <c r="X2507" s="44">
        <f t="shared" si="399"/>
        <v>1.1333333333333333</v>
      </c>
      <c r="Y2507" s="90" t="b">
        <f>AND(MONTH(Taulukko1[[#This Row],[Alku PVM]] )=6,DAY(Taulukko1[[#This Row],[Alku PVM]] )&gt;19)</f>
        <v>0</v>
      </c>
      <c r="Z2507" s="90" t="b">
        <f>AND(MONTH(Taulukko1[[#This Row],[Loppu PVM]] )=6,DAY(Taulukko1[[#This Row],[Loppu PVM]] )&gt;19)</f>
        <v>0</v>
      </c>
      <c r="AA2507" s="90" t="b">
        <f>OR(MONTH(Taulukko1[[#This Row],[Alku PVM]] )&lt;=5,AND(MONTH(Taulukko1[[#This Row],[Alku PVM]] )=6,DAY(Taulukko1[[#This Row],[Alku PVM]] )&lt;20))</f>
        <v>0</v>
      </c>
      <c r="AB2507" s="90" t="b">
        <f>OR(MONTH(Taulukko1[[#This Row],[Loppu PVM]])&lt;=5,AND(MONTH(Taulukko1[[#This Row],[Loppu PVM]] )=6,DAY(Taulukko1[[#This Row],[Loppu PVM]])&lt;20))</f>
        <v>0</v>
      </c>
      <c r="AC2507" s="90" t="b">
        <f>OR(MONTH(Taulukko1[[#This Row],[Alku PVM]] )&lt;=3,AND(MONTH(Taulukko1[[#This Row],[Alku PVM]] )=3))</f>
        <v>0</v>
      </c>
      <c r="AD2507" s="90" t="b">
        <f>OR(MONTH(Taulukko1[[#This Row],[Loppu PVM]] )&lt;=3,AND(MONTH(Taulukko1[[#This Row],[Loppu PVM]] )=3))</f>
        <v>0</v>
      </c>
      <c r="AE2507" s="90" t="b">
        <f>OR(MONTH(Taulukko1[[#This Row],[Alku PVM]] )&lt;=9,AND(MONTH(Taulukko1[[#This Row],[Alku PVM]] )=9))</f>
        <v>1</v>
      </c>
      <c r="AF2507" s="90" t="b">
        <f>OR(MONTH(Taulukko1[[#This Row],[Loppu PVM]])&lt;=9,AND(MONTH(Taulukko1[[#This Row],[Loppu PVM]] )=9))</f>
        <v>0</v>
      </c>
      <c r="AG2507" s="90" t="b">
        <f>OR(MONTH(Taulukko1[[#This Row],[Alku PVM]] )&lt;=6,AND(MONTH(Taulukko1[[#This Row],[Alku PVM]] )=6))</f>
        <v>0</v>
      </c>
      <c r="AH2507" s="90" t="b">
        <f>OR(MONTH(Taulukko1[[#This Row],[Loppu PVM]])&lt;=6,AND(MONTH(Taulukko1[[#This Row],[Loppu PVM]] )=6))</f>
        <v>0</v>
      </c>
    </row>
    <row r="2508" spans="1:34" ht="12.75" customHeight="1">
      <c r="A2508" t="s">
        <v>231</v>
      </c>
      <c r="B2508" s="23">
        <v>41519</v>
      </c>
      <c r="C2508" s="21" t="s">
        <v>902</v>
      </c>
      <c r="D2508" s="24">
        <v>15</v>
      </c>
      <c r="F2508" s="23">
        <v>41578</v>
      </c>
      <c r="G2508" s="24">
        <v>0</v>
      </c>
      <c r="H2508" s="22">
        <v>15</v>
      </c>
      <c r="I2508" s="126">
        <f>INDEX('TOL2008'!B:B,MATCH(A2508,'TOL2008'!A:A,0))</f>
        <v>10420</v>
      </c>
      <c r="J2508" s="126" t="str">
        <f>INDEX(Pääluokka!$H$2:$H$100,MATCH(VALUE(LEFT(Taulukko1[[#This Row],[TOL2008]],2)),Pääluokka!$G$2:$G$100,0))</f>
        <v>Teollisuus</v>
      </c>
      <c r="K2508" s="126" t="str">
        <f>INDEX(Pääluokka!$I$2:$I$100,MATCH(VALUE(LEFT(Taulukko1[[#This Row],[TOL2008]],2)),Pääluokka!$G$2:$G$100,0))</f>
        <v>Teollisuus (C-E)</v>
      </c>
      <c r="L2508" s="41">
        <f t="shared" si="390"/>
        <v>59</v>
      </c>
      <c r="M2508" s="43">
        <f t="shared" si="391"/>
        <v>41519</v>
      </c>
      <c r="N2508" s="43">
        <f t="shared" si="392"/>
        <v>41578</v>
      </c>
      <c r="O2508" s="43">
        <f t="shared" si="393"/>
        <v>41518</v>
      </c>
      <c r="P2508" s="43">
        <f t="shared" si="394"/>
        <v>41548</v>
      </c>
      <c r="Q2508" s="41">
        <f t="shared" si="395"/>
        <v>2013</v>
      </c>
      <c r="R2508" s="41">
        <f t="shared" si="396"/>
        <v>2013</v>
      </c>
      <c r="S2508" s="43" t="str">
        <f>YEAR(Taulukko1[[#This Row],[Alku KK]])&amp;"Q"&amp;ROUNDDOWN((MONTH(Taulukko1[[#This Row],[Alku KK]])-1)/3+1,0)</f>
        <v>2013Q3</v>
      </c>
      <c r="T2508" s="43" t="str">
        <f>YEAR(Taulukko1[[#This Row],[Loppu KK]])&amp;"Q"&amp;ROUNDDOWN((MONTH(Taulukko1[[#This Row],[Loppu KK]])-1)/3+1,0)</f>
        <v>2013Q4</v>
      </c>
      <c r="U2508" s="66">
        <f>IF(COUNT(Taulukko1[[#This Row],[Neuvottelujen alaiset ]])=1,Taulukko1[[#This Row],[Neuvottelujen alaiset ]],Taulukko1[[#This Row],[Vähennystarve]])</f>
        <v>15</v>
      </c>
      <c r="V2508" s="44" t="str">
        <f t="shared" si="397"/>
        <v>NA</v>
      </c>
      <c r="W2508" s="44">
        <f t="shared" si="398"/>
        <v>0</v>
      </c>
      <c r="X2508" s="44" t="str">
        <f t="shared" si="399"/>
        <v>NA</v>
      </c>
      <c r="Y2508" s="90" t="b">
        <f>AND(MONTH(Taulukko1[[#This Row],[Alku PVM]] )=6,DAY(Taulukko1[[#This Row],[Alku PVM]] )&gt;19)</f>
        <v>0</v>
      </c>
      <c r="Z2508" s="90" t="b">
        <f>AND(MONTH(Taulukko1[[#This Row],[Loppu PVM]] )=6,DAY(Taulukko1[[#This Row],[Loppu PVM]] )&gt;19)</f>
        <v>0</v>
      </c>
      <c r="AA2508" s="90" t="b">
        <f>OR(MONTH(Taulukko1[[#This Row],[Alku PVM]] )&lt;=5,AND(MONTH(Taulukko1[[#This Row],[Alku PVM]] )=6,DAY(Taulukko1[[#This Row],[Alku PVM]] )&lt;20))</f>
        <v>0</v>
      </c>
      <c r="AB2508" s="90" t="b">
        <f>OR(MONTH(Taulukko1[[#This Row],[Loppu PVM]])&lt;=5,AND(MONTH(Taulukko1[[#This Row],[Loppu PVM]] )=6,DAY(Taulukko1[[#This Row],[Loppu PVM]])&lt;20))</f>
        <v>0</v>
      </c>
      <c r="AC2508" s="90" t="b">
        <f>OR(MONTH(Taulukko1[[#This Row],[Alku PVM]] )&lt;=3,AND(MONTH(Taulukko1[[#This Row],[Alku PVM]] )=3))</f>
        <v>0</v>
      </c>
      <c r="AD2508" s="90" t="b">
        <f>OR(MONTH(Taulukko1[[#This Row],[Loppu PVM]] )&lt;=3,AND(MONTH(Taulukko1[[#This Row],[Loppu PVM]] )=3))</f>
        <v>0</v>
      </c>
      <c r="AE2508" s="90" t="b">
        <f>OR(MONTH(Taulukko1[[#This Row],[Alku PVM]] )&lt;=9,AND(MONTH(Taulukko1[[#This Row],[Alku PVM]] )=9))</f>
        <v>1</v>
      </c>
      <c r="AF2508" s="90" t="b">
        <f>OR(MONTH(Taulukko1[[#This Row],[Loppu PVM]])&lt;=9,AND(MONTH(Taulukko1[[#This Row],[Loppu PVM]] )=9))</f>
        <v>0</v>
      </c>
      <c r="AG2508" s="90" t="b">
        <f>OR(MONTH(Taulukko1[[#This Row],[Alku PVM]] )&lt;=6,AND(MONTH(Taulukko1[[#This Row],[Alku PVM]] )=6))</f>
        <v>0</v>
      </c>
      <c r="AH2508" s="90" t="b">
        <f>OR(MONTH(Taulukko1[[#This Row],[Loppu PVM]])&lt;=6,AND(MONTH(Taulukko1[[#This Row],[Loppu PVM]] )=6))</f>
        <v>0</v>
      </c>
    </row>
    <row r="2509" spans="1:34" ht="12.75" customHeight="1">
      <c r="A2509" s="21" t="s">
        <v>710</v>
      </c>
      <c r="B2509" s="23">
        <v>41519</v>
      </c>
      <c r="C2509" s="21" t="s">
        <v>709</v>
      </c>
      <c r="D2509" s="24" t="s">
        <v>25</v>
      </c>
      <c r="E2509" s="62">
        <v>86</v>
      </c>
      <c r="F2509" s="23">
        <v>41570</v>
      </c>
      <c r="G2509" s="24">
        <v>50</v>
      </c>
      <c r="H2509" s="22">
        <v>340</v>
      </c>
      <c r="I2509" s="126">
        <f>INDEX('TOL2008'!B:B,MATCH(A2509,'TOL2008'!A:A,0))</f>
        <v>22220</v>
      </c>
      <c r="J2509" s="126" t="str">
        <f>INDEX(Pääluokka!$H$2:$H$100,MATCH(VALUE(LEFT(Taulukko1[[#This Row],[TOL2008]],2)),Pääluokka!$G$2:$G$100,0))</f>
        <v>Teollisuus</v>
      </c>
      <c r="K2509" s="126" t="str">
        <f>INDEX(Pääluokka!$I$2:$I$100,MATCH(VALUE(LEFT(Taulukko1[[#This Row],[TOL2008]],2)),Pääluokka!$G$2:$G$100,0))</f>
        <v>Teollisuus (C-E)</v>
      </c>
      <c r="L2509" s="41">
        <f t="shared" si="390"/>
        <v>51</v>
      </c>
      <c r="M2509" s="43">
        <f t="shared" si="391"/>
        <v>41519</v>
      </c>
      <c r="N2509" s="43">
        <f t="shared" si="392"/>
        <v>41570</v>
      </c>
      <c r="O2509" s="43">
        <f t="shared" si="393"/>
        <v>41518</v>
      </c>
      <c r="P2509" s="43">
        <f t="shared" si="394"/>
        <v>41548</v>
      </c>
      <c r="Q2509" s="41">
        <f t="shared" si="395"/>
        <v>2013</v>
      </c>
      <c r="R2509" s="41">
        <f t="shared" si="396"/>
        <v>2013</v>
      </c>
      <c r="S2509" s="43" t="str">
        <f>YEAR(Taulukko1[[#This Row],[Alku KK]])&amp;"Q"&amp;ROUNDDOWN((MONTH(Taulukko1[[#This Row],[Alku KK]])-1)/3+1,0)</f>
        <v>2013Q3</v>
      </c>
      <c r="T2509" s="43" t="str">
        <f>YEAR(Taulukko1[[#This Row],[Loppu KK]])&amp;"Q"&amp;ROUNDDOWN((MONTH(Taulukko1[[#This Row],[Loppu KK]])-1)/3+1,0)</f>
        <v>2013Q4</v>
      </c>
      <c r="U2509" s="66">
        <f>IF(COUNT(Taulukko1[[#This Row],[Neuvottelujen alaiset ]])=1,Taulukko1[[#This Row],[Neuvottelujen alaiset ]],Taulukko1[[#This Row],[Vähennystarve]])</f>
        <v>340</v>
      </c>
      <c r="V2509" s="44">
        <f t="shared" si="397"/>
        <v>0.25294117647058822</v>
      </c>
      <c r="W2509" s="44">
        <f t="shared" si="398"/>
        <v>0.14705882352941177</v>
      </c>
      <c r="X2509" s="44">
        <f t="shared" si="399"/>
        <v>0.58139534883720934</v>
      </c>
      <c r="Y2509" s="90" t="b">
        <f>AND(MONTH(Taulukko1[[#This Row],[Alku PVM]] )=6,DAY(Taulukko1[[#This Row],[Alku PVM]] )&gt;19)</f>
        <v>0</v>
      </c>
      <c r="Z2509" s="90" t="b">
        <f>AND(MONTH(Taulukko1[[#This Row],[Loppu PVM]] )=6,DAY(Taulukko1[[#This Row],[Loppu PVM]] )&gt;19)</f>
        <v>0</v>
      </c>
      <c r="AA2509" s="90" t="b">
        <f>OR(MONTH(Taulukko1[[#This Row],[Alku PVM]] )&lt;=5,AND(MONTH(Taulukko1[[#This Row],[Alku PVM]] )=6,DAY(Taulukko1[[#This Row],[Alku PVM]] )&lt;20))</f>
        <v>0</v>
      </c>
      <c r="AB2509" s="90" t="b">
        <f>OR(MONTH(Taulukko1[[#This Row],[Loppu PVM]])&lt;=5,AND(MONTH(Taulukko1[[#This Row],[Loppu PVM]] )=6,DAY(Taulukko1[[#This Row],[Loppu PVM]])&lt;20))</f>
        <v>0</v>
      </c>
      <c r="AC2509" s="90" t="b">
        <f>OR(MONTH(Taulukko1[[#This Row],[Alku PVM]] )&lt;=3,AND(MONTH(Taulukko1[[#This Row],[Alku PVM]] )=3))</f>
        <v>0</v>
      </c>
      <c r="AD2509" s="90" t="b">
        <f>OR(MONTH(Taulukko1[[#This Row],[Loppu PVM]] )&lt;=3,AND(MONTH(Taulukko1[[#This Row],[Loppu PVM]] )=3))</f>
        <v>0</v>
      </c>
      <c r="AE2509" s="90" t="b">
        <f>OR(MONTH(Taulukko1[[#This Row],[Alku PVM]] )&lt;=9,AND(MONTH(Taulukko1[[#This Row],[Alku PVM]] )=9))</f>
        <v>1</v>
      </c>
      <c r="AF2509" s="90" t="b">
        <f>OR(MONTH(Taulukko1[[#This Row],[Loppu PVM]])&lt;=9,AND(MONTH(Taulukko1[[#This Row],[Loppu PVM]] )=9))</f>
        <v>0</v>
      </c>
      <c r="AG2509" s="90" t="b">
        <f>OR(MONTH(Taulukko1[[#This Row],[Alku PVM]] )&lt;=6,AND(MONTH(Taulukko1[[#This Row],[Alku PVM]] )=6))</f>
        <v>0</v>
      </c>
      <c r="AH2509" s="90" t="b">
        <f>OR(MONTH(Taulukko1[[#This Row],[Loppu PVM]])&lt;=6,AND(MONTH(Taulukko1[[#This Row],[Loppu PVM]] )=6))</f>
        <v>0</v>
      </c>
    </row>
    <row r="2510" spans="1:34" ht="12.75" customHeight="1">
      <c r="A2510" s="21" t="s">
        <v>1117</v>
      </c>
      <c r="B2510" s="23">
        <v>41520</v>
      </c>
      <c r="C2510" s="21" t="s">
        <v>1116</v>
      </c>
      <c r="D2510" s="24"/>
      <c r="F2510" s="23"/>
      <c r="G2510" s="24"/>
      <c r="H2510" s="22">
        <v>22</v>
      </c>
      <c r="I2510" s="126">
        <f>INDEX('TOL2008'!B:B,MATCH(A2510,'TOL2008'!A:A,0))</f>
        <v>87301</v>
      </c>
      <c r="J2510" s="126" t="str">
        <f>INDEX(Pääluokka!$H$2:$H$100,MATCH(VALUE(LEFT(Taulukko1[[#This Row],[TOL2008]],2)),Pääluokka!$G$2:$G$100,0))</f>
        <v>Terveys- ja sosiaalipalvelut</v>
      </c>
      <c r="K2510" s="126" t="str">
        <f>INDEX(Pääluokka!$I$2:$I$100,MATCH(VALUE(LEFT(Taulukko1[[#This Row],[TOL2008]],2)),Pääluokka!$G$2:$G$100,0))</f>
        <v>Muut toimialat (O-Q, T-X)</v>
      </c>
      <c r="L2510" s="41" t="str">
        <f t="shared" si="390"/>
        <v>NA</v>
      </c>
      <c r="M2510" s="43">
        <f t="shared" si="391"/>
        <v>41520</v>
      </c>
      <c r="N2510" s="43">
        <f t="shared" si="392"/>
        <v>41571</v>
      </c>
      <c r="O2510" s="43">
        <f t="shared" si="393"/>
        <v>41518</v>
      </c>
      <c r="P2510" s="43">
        <f t="shared" si="394"/>
        <v>41548</v>
      </c>
      <c r="Q2510" s="41">
        <f t="shared" si="395"/>
        <v>2013</v>
      </c>
      <c r="R2510" s="41">
        <f t="shared" si="396"/>
        <v>2013</v>
      </c>
      <c r="S2510" s="43" t="str">
        <f>YEAR(Taulukko1[[#This Row],[Alku KK]])&amp;"Q"&amp;ROUNDDOWN((MONTH(Taulukko1[[#This Row],[Alku KK]])-1)/3+1,0)</f>
        <v>2013Q3</v>
      </c>
      <c r="T2510" s="43" t="str">
        <f>YEAR(Taulukko1[[#This Row],[Loppu KK]])&amp;"Q"&amp;ROUNDDOWN((MONTH(Taulukko1[[#This Row],[Loppu KK]])-1)/3+1,0)</f>
        <v>2013Q4</v>
      </c>
      <c r="U2510" s="66">
        <f>IF(COUNT(Taulukko1[[#This Row],[Neuvottelujen alaiset ]])=1,Taulukko1[[#This Row],[Neuvottelujen alaiset ]],Taulukko1[[#This Row],[Vähennystarve]])</f>
        <v>22</v>
      </c>
      <c r="V2510" s="44" t="str">
        <f t="shared" si="397"/>
        <v>NA</v>
      </c>
      <c r="W2510" s="44" t="str">
        <f t="shared" si="398"/>
        <v>NA</v>
      </c>
      <c r="X2510" s="44" t="str">
        <f t="shared" si="399"/>
        <v>NA</v>
      </c>
      <c r="Y2510" s="90" t="b">
        <f>AND(MONTH(Taulukko1[[#This Row],[Alku PVM]] )=6,DAY(Taulukko1[[#This Row],[Alku PVM]] )&gt;19)</f>
        <v>0</v>
      </c>
      <c r="Z2510" s="90" t="b">
        <f>AND(MONTH(Taulukko1[[#This Row],[Loppu PVM]] )=6,DAY(Taulukko1[[#This Row],[Loppu PVM]] )&gt;19)</f>
        <v>0</v>
      </c>
      <c r="AA2510" s="90" t="b">
        <f>OR(MONTH(Taulukko1[[#This Row],[Alku PVM]] )&lt;=5,AND(MONTH(Taulukko1[[#This Row],[Alku PVM]] )=6,DAY(Taulukko1[[#This Row],[Alku PVM]] )&lt;20))</f>
        <v>0</v>
      </c>
      <c r="AB2510" s="90" t="b">
        <f>OR(MONTH(Taulukko1[[#This Row],[Loppu PVM]])&lt;=5,AND(MONTH(Taulukko1[[#This Row],[Loppu PVM]] )=6,DAY(Taulukko1[[#This Row],[Loppu PVM]])&lt;20))</f>
        <v>0</v>
      </c>
      <c r="AC2510" s="90" t="b">
        <f>OR(MONTH(Taulukko1[[#This Row],[Alku PVM]] )&lt;=3,AND(MONTH(Taulukko1[[#This Row],[Alku PVM]] )=3))</f>
        <v>0</v>
      </c>
      <c r="AD2510" s="90" t="b">
        <f>OR(MONTH(Taulukko1[[#This Row],[Loppu PVM]] )&lt;=3,AND(MONTH(Taulukko1[[#This Row],[Loppu PVM]] )=3))</f>
        <v>0</v>
      </c>
      <c r="AE2510" s="90" t="b">
        <f>OR(MONTH(Taulukko1[[#This Row],[Alku PVM]] )&lt;=9,AND(MONTH(Taulukko1[[#This Row],[Alku PVM]] )=9))</f>
        <v>1</v>
      </c>
      <c r="AF2510" s="90" t="b">
        <f>OR(MONTH(Taulukko1[[#This Row],[Loppu PVM]])&lt;=9,AND(MONTH(Taulukko1[[#This Row],[Loppu PVM]] )=9))</f>
        <v>0</v>
      </c>
      <c r="AG2510" s="90" t="b">
        <f>OR(MONTH(Taulukko1[[#This Row],[Alku PVM]] )&lt;=6,AND(MONTH(Taulukko1[[#This Row],[Alku PVM]] )=6))</f>
        <v>0</v>
      </c>
      <c r="AH2510" s="90" t="b">
        <f>OR(MONTH(Taulukko1[[#This Row],[Loppu PVM]])&lt;=6,AND(MONTH(Taulukko1[[#This Row],[Loppu PVM]] )=6))</f>
        <v>0</v>
      </c>
    </row>
    <row r="2511" spans="1:34" ht="12.75" customHeight="1">
      <c r="A2511" s="21" t="s">
        <v>1109</v>
      </c>
      <c r="B2511" s="23">
        <v>41520</v>
      </c>
      <c r="C2511" s="21" t="s">
        <v>1108</v>
      </c>
      <c r="D2511" s="24"/>
      <c r="E2511" s="62">
        <v>60</v>
      </c>
      <c r="F2511" s="23">
        <v>41606</v>
      </c>
      <c r="G2511" s="24">
        <v>35</v>
      </c>
      <c r="H2511" s="22">
        <v>185</v>
      </c>
      <c r="I2511" s="126">
        <f>INDEX('TOL2008'!B:B,MATCH(A2511,'TOL2008'!A:A,0))</f>
        <v>35111</v>
      </c>
      <c r="J2511" s="126" t="str">
        <f>INDEX(Pääluokka!$H$2:$H$100,MATCH(VALUE(LEFT(Taulukko1[[#This Row],[TOL2008]],2)),Pääluokka!$G$2:$G$100,0))</f>
        <v>Sähkö-, kaasu- ja lämpöhuolto, jäähdytysliiketoiminta</v>
      </c>
      <c r="K2511" s="126" t="str">
        <f>INDEX(Pääluokka!$I$2:$I$100,MATCH(VALUE(LEFT(Taulukko1[[#This Row],[TOL2008]],2)),Pääluokka!$G$2:$G$100,0))</f>
        <v>Teollisuus (C-E)</v>
      </c>
      <c r="L2511" s="41">
        <f t="shared" si="390"/>
        <v>86</v>
      </c>
      <c r="M2511" s="43">
        <f t="shared" si="391"/>
        <v>41520</v>
      </c>
      <c r="N2511" s="43">
        <f t="shared" si="392"/>
        <v>41606</v>
      </c>
      <c r="O2511" s="43">
        <f t="shared" si="393"/>
        <v>41518</v>
      </c>
      <c r="P2511" s="43">
        <f t="shared" si="394"/>
        <v>41579</v>
      </c>
      <c r="Q2511" s="41">
        <f t="shared" si="395"/>
        <v>2013</v>
      </c>
      <c r="R2511" s="41">
        <f t="shared" si="396"/>
        <v>2013</v>
      </c>
      <c r="S2511" s="43" t="str">
        <f>YEAR(Taulukko1[[#This Row],[Alku KK]])&amp;"Q"&amp;ROUNDDOWN((MONTH(Taulukko1[[#This Row],[Alku KK]])-1)/3+1,0)</f>
        <v>2013Q3</v>
      </c>
      <c r="T2511" s="43" t="str">
        <f>YEAR(Taulukko1[[#This Row],[Loppu KK]])&amp;"Q"&amp;ROUNDDOWN((MONTH(Taulukko1[[#This Row],[Loppu KK]])-1)/3+1,0)</f>
        <v>2013Q4</v>
      </c>
      <c r="U2511" s="66">
        <f>IF(COUNT(Taulukko1[[#This Row],[Neuvottelujen alaiset ]])=1,Taulukko1[[#This Row],[Neuvottelujen alaiset ]],Taulukko1[[#This Row],[Vähennystarve]])</f>
        <v>185</v>
      </c>
      <c r="V2511" s="44">
        <f t="shared" si="397"/>
        <v>0.32432432432432434</v>
      </c>
      <c r="W2511" s="44">
        <f t="shared" si="398"/>
        <v>0.1891891891891892</v>
      </c>
      <c r="X2511" s="44">
        <f t="shared" si="399"/>
        <v>0.58333333333333337</v>
      </c>
      <c r="Y2511" s="90" t="b">
        <f>AND(MONTH(Taulukko1[[#This Row],[Alku PVM]] )=6,DAY(Taulukko1[[#This Row],[Alku PVM]] )&gt;19)</f>
        <v>0</v>
      </c>
      <c r="Z2511" s="90" t="b">
        <f>AND(MONTH(Taulukko1[[#This Row],[Loppu PVM]] )=6,DAY(Taulukko1[[#This Row],[Loppu PVM]] )&gt;19)</f>
        <v>0</v>
      </c>
      <c r="AA2511" s="90" t="b">
        <f>OR(MONTH(Taulukko1[[#This Row],[Alku PVM]] )&lt;=5,AND(MONTH(Taulukko1[[#This Row],[Alku PVM]] )=6,DAY(Taulukko1[[#This Row],[Alku PVM]] )&lt;20))</f>
        <v>0</v>
      </c>
      <c r="AB2511" s="90" t="b">
        <f>OR(MONTH(Taulukko1[[#This Row],[Loppu PVM]])&lt;=5,AND(MONTH(Taulukko1[[#This Row],[Loppu PVM]] )=6,DAY(Taulukko1[[#This Row],[Loppu PVM]])&lt;20))</f>
        <v>0</v>
      </c>
      <c r="AC2511" s="90" t="b">
        <f>OR(MONTH(Taulukko1[[#This Row],[Alku PVM]] )&lt;=3,AND(MONTH(Taulukko1[[#This Row],[Alku PVM]] )=3))</f>
        <v>0</v>
      </c>
      <c r="AD2511" s="90" t="b">
        <f>OR(MONTH(Taulukko1[[#This Row],[Loppu PVM]] )&lt;=3,AND(MONTH(Taulukko1[[#This Row],[Loppu PVM]] )=3))</f>
        <v>0</v>
      </c>
      <c r="AE2511" s="90" t="b">
        <f>OR(MONTH(Taulukko1[[#This Row],[Alku PVM]] )&lt;=9,AND(MONTH(Taulukko1[[#This Row],[Alku PVM]] )=9))</f>
        <v>1</v>
      </c>
      <c r="AF2511" s="90" t="b">
        <f>OR(MONTH(Taulukko1[[#This Row],[Loppu PVM]])&lt;=9,AND(MONTH(Taulukko1[[#This Row],[Loppu PVM]] )=9))</f>
        <v>0</v>
      </c>
      <c r="AG2511" s="90" t="b">
        <f>OR(MONTH(Taulukko1[[#This Row],[Alku PVM]] )&lt;=6,AND(MONTH(Taulukko1[[#This Row],[Alku PVM]] )=6))</f>
        <v>0</v>
      </c>
      <c r="AH2511" s="90" t="b">
        <f>OR(MONTH(Taulukko1[[#This Row],[Loppu PVM]])&lt;=6,AND(MONTH(Taulukko1[[#This Row],[Loppu PVM]] )=6))</f>
        <v>0</v>
      </c>
    </row>
    <row r="2512" spans="1:34" ht="12.75" customHeight="1">
      <c r="A2512" s="21" t="s">
        <v>205</v>
      </c>
      <c r="B2512" s="23">
        <v>41520</v>
      </c>
      <c r="C2512" s="21" t="s">
        <v>866</v>
      </c>
      <c r="D2512" s="24"/>
      <c r="E2512" s="62">
        <v>14</v>
      </c>
      <c r="F2512" s="23">
        <v>41549</v>
      </c>
      <c r="G2512" s="24">
        <v>7</v>
      </c>
      <c r="H2512" s="22">
        <v>14</v>
      </c>
      <c r="I2512" s="126">
        <f>INDEX('TOL2008'!B:B,MATCH(A2512,'TOL2008'!A:A,0))</f>
        <v>58130</v>
      </c>
      <c r="J2512" s="126" t="str">
        <f>INDEX(Pääluokka!$H$2:$H$100,MATCH(VALUE(LEFT(Taulukko1[[#This Row],[TOL2008]],2)),Pääluokka!$G$2:$G$100,0))</f>
        <v>Informaatio ja viestintä</v>
      </c>
      <c r="K2512" s="126" t="str">
        <f>INDEX(Pääluokka!$I$2:$I$100,MATCH(VALUE(LEFT(Taulukko1[[#This Row],[TOL2008]],2)),Pääluokka!$G$2:$G$100,0))</f>
        <v>Palvelualat (G-N, R, S)</v>
      </c>
      <c r="L2512" s="41">
        <f t="shared" si="390"/>
        <v>29</v>
      </c>
      <c r="M2512" s="43">
        <f t="shared" si="391"/>
        <v>41520</v>
      </c>
      <c r="N2512" s="43">
        <f t="shared" si="392"/>
        <v>41549</v>
      </c>
      <c r="O2512" s="43">
        <f t="shared" si="393"/>
        <v>41518</v>
      </c>
      <c r="P2512" s="43">
        <f t="shared" si="394"/>
        <v>41548</v>
      </c>
      <c r="Q2512" s="41">
        <f t="shared" si="395"/>
        <v>2013</v>
      </c>
      <c r="R2512" s="41">
        <f t="shared" si="396"/>
        <v>2013</v>
      </c>
      <c r="S2512" s="43" t="str">
        <f>YEAR(Taulukko1[[#This Row],[Alku KK]])&amp;"Q"&amp;ROUNDDOWN((MONTH(Taulukko1[[#This Row],[Alku KK]])-1)/3+1,0)</f>
        <v>2013Q3</v>
      </c>
      <c r="T2512" s="43" t="str">
        <f>YEAR(Taulukko1[[#This Row],[Loppu KK]])&amp;"Q"&amp;ROUNDDOWN((MONTH(Taulukko1[[#This Row],[Loppu KK]])-1)/3+1,0)</f>
        <v>2013Q4</v>
      </c>
      <c r="U2512" s="66">
        <f>IF(COUNT(Taulukko1[[#This Row],[Neuvottelujen alaiset ]])=1,Taulukko1[[#This Row],[Neuvottelujen alaiset ]],Taulukko1[[#This Row],[Vähennystarve]])</f>
        <v>14</v>
      </c>
      <c r="V2512" s="44">
        <f t="shared" si="397"/>
        <v>1</v>
      </c>
      <c r="W2512" s="44">
        <f t="shared" si="398"/>
        <v>0.5</v>
      </c>
      <c r="X2512" s="44">
        <f t="shared" si="399"/>
        <v>0.5</v>
      </c>
      <c r="Y2512" s="90" t="b">
        <f>AND(MONTH(Taulukko1[[#This Row],[Alku PVM]] )=6,DAY(Taulukko1[[#This Row],[Alku PVM]] )&gt;19)</f>
        <v>0</v>
      </c>
      <c r="Z2512" s="90" t="b">
        <f>AND(MONTH(Taulukko1[[#This Row],[Loppu PVM]] )=6,DAY(Taulukko1[[#This Row],[Loppu PVM]] )&gt;19)</f>
        <v>0</v>
      </c>
      <c r="AA2512" s="90" t="b">
        <f>OR(MONTH(Taulukko1[[#This Row],[Alku PVM]] )&lt;=5,AND(MONTH(Taulukko1[[#This Row],[Alku PVM]] )=6,DAY(Taulukko1[[#This Row],[Alku PVM]] )&lt;20))</f>
        <v>0</v>
      </c>
      <c r="AB2512" s="90" t="b">
        <f>OR(MONTH(Taulukko1[[#This Row],[Loppu PVM]])&lt;=5,AND(MONTH(Taulukko1[[#This Row],[Loppu PVM]] )=6,DAY(Taulukko1[[#This Row],[Loppu PVM]])&lt;20))</f>
        <v>0</v>
      </c>
      <c r="AC2512" s="90" t="b">
        <f>OR(MONTH(Taulukko1[[#This Row],[Alku PVM]] )&lt;=3,AND(MONTH(Taulukko1[[#This Row],[Alku PVM]] )=3))</f>
        <v>0</v>
      </c>
      <c r="AD2512" s="90" t="b">
        <f>OR(MONTH(Taulukko1[[#This Row],[Loppu PVM]] )&lt;=3,AND(MONTH(Taulukko1[[#This Row],[Loppu PVM]] )=3))</f>
        <v>0</v>
      </c>
      <c r="AE2512" s="90" t="b">
        <f>OR(MONTH(Taulukko1[[#This Row],[Alku PVM]] )&lt;=9,AND(MONTH(Taulukko1[[#This Row],[Alku PVM]] )=9))</f>
        <v>1</v>
      </c>
      <c r="AF2512" s="90" t="b">
        <f>OR(MONTH(Taulukko1[[#This Row],[Loppu PVM]])&lt;=9,AND(MONTH(Taulukko1[[#This Row],[Loppu PVM]] )=9))</f>
        <v>0</v>
      </c>
      <c r="AG2512" s="90" t="b">
        <f>OR(MONTH(Taulukko1[[#This Row],[Alku PVM]] )&lt;=6,AND(MONTH(Taulukko1[[#This Row],[Alku PVM]] )=6))</f>
        <v>0</v>
      </c>
      <c r="AH2512" s="90" t="b">
        <f>OR(MONTH(Taulukko1[[#This Row],[Loppu PVM]])&lt;=6,AND(MONTH(Taulukko1[[#This Row],[Loppu PVM]] )=6))</f>
        <v>0</v>
      </c>
    </row>
    <row r="2513" spans="1:34" ht="12.75" customHeight="1">
      <c r="A2513" s="21" t="s">
        <v>1313</v>
      </c>
      <c r="B2513" s="23">
        <v>41521</v>
      </c>
      <c r="C2513" s="21" t="s">
        <v>1312</v>
      </c>
      <c r="D2513" s="24"/>
      <c r="E2513" s="62">
        <v>10</v>
      </c>
      <c r="F2513" s="23">
        <v>41530</v>
      </c>
      <c r="G2513" s="24">
        <v>9</v>
      </c>
      <c r="H2513" s="22">
        <v>200</v>
      </c>
      <c r="I2513" s="126">
        <f>INDEX('TOL2008'!B:B,MATCH(A2513,'TOL2008'!A:A,0))</f>
        <v>24440</v>
      </c>
      <c r="J2513" s="126" t="str">
        <f>INDEX(Pääluokka!$H$2:$H$100,MATCH(VALUE(LEFT(Taulukko1[[#This Row],[TOL2008]],2)),Pääluokka!$G$2:$G$100,0))</f>
        <v>Teollisuus</v>
      </c>
      <c r="K2513" s="126" t="str">
        <f>INDEX(Pääluokka!$I$2:$I$100,MATCH(VALUE(LEFT(Taulukko1[[#This Row],[TOL2008]],2)),Pääluokka!$G$2:$G$100,0))</f>
        <v>Teollisuus (C-E)</v>
      </c>
      <c r="L2513" s="41">
        <f t="shared" si="390"/>
        <v>9</v>
      </c>
      <c r="M2513" s="43">
        <f t="shared" si="391"/>
        <v>41521</v>
      </c>
      <c r="N2513" s="43">
        <f t="shared" si="392"/>
        <v>41530</v>
      </c>
      <c r="O2513" s="43">
        <f t="shared" si="393"/>
        <v>41518</v>
      </c>
      <c r="P2513" s="43">
        <f t="shared" si="394"/>
        <v>41518</v>
      </c>
      <c r="Q2513" s="41">
        <f t="shared" si="395"/>
        <v>2013</v>
      </c>
      <c r="R2513" s="41">
        <f t="shared" si="396"/>
        <v>2013</v>
      </c>
      <c r="S2513" s="43" t="str">
        <f>YEAR(Taulukko1[[#This Row],[Alku KK]])&amp;"Q"&amp;ROUNDDOWN((MONTH(Taulukko1[[#This Row],[Alku KK]])-1)/3+1,0)</f>
        <v>2013Q3</v>
      </c>
      <c r="T2513" s="43" t="str">
        <f>YEAR(Taulukko1[[#This Row],[Loppu KK]])&amp;"Q"&amp;ROUNDDOWN((MONTH(Taulukko1[[#This Row],[Loppu KK]])-1)/3+1,0)</f>
        <v>2013Q3</v>
      </c>
      <c r="U2513" s="66">
        <f>IF(COUNT(Taulukko1[[#This Row],[Neuvottelujen alaiset ]])=1,Taulukko1[[#This Row],[Neuvottelujen alaiset ]],Taulukko1[[#This Row],[Vähennystarve]])</f>
        <v>200</v>
      </c>
      <c r="V2513" s="44">
        <f t="shared" si="397"/>
        <v>0.05</v>
      </c>
      <c r="W2513" s="44">
        <f t="shared" si="398"/>
        <v>4.4999999999999998E-2</v>
      </c>
      <c r="X2513" s="44">
        <f t="shared" si="399"/>
        <v>0.9</v>
      </c>
      <c r="Y2513" s="90" t="b">
        <f>AND(MONTH(Taulukko1[[#This Row],[Alku PVM]] )=6,DAY(Taulukko1[[#This Row],[Alku PVM]] )&gt;19)</f>
        <v>0</v>
      </c>
      <c r="Z2513" s="90" t="b">
        <f>AND(MONTH(Taulukko1[[#This Row],[Loppu PVM]] )=6,DAY(Taulukko1[[#This Row],[Loppu PVM]] )&gt;19)</f>
        <v>0</v>
      </c>
      <c r="AA2513" s="90" t="b">
        <f>OR(MONTH(Taulukko1[[#This Row],[Alku PVM]] )&lt;=5,AND(MONTH(Taulukko1[[#This Row],[Alku PVM]] )=6,DAY(Taulukko1[[#This Row],[Alku PVM]] )&lt;20))</f>
        <v>0</v>
      </c>
      <c r="AB2513" s="90" t="b">
        <f>OR(MONTH(Taulukko1[[#This Row],[Loppu PVM]])&lt;=5,AND(MONTH(Taulukko1[[#This Row],[Loppu PVM]] )=6,DAY(Taulukko1[[#This Row],[Loppu PVM]])&lt;20))</f>
        <v>0</v>
      </c>
      <c r="AC2513" s="90" t="b">
        <f>OR(MONTH(Taulukko1[[#This Row],[Alku PVM]] )&lt;=3,AND(MONTH(Taulukko1[[#This Row],[Alku PVM]] )=3))</f>
        <v>0</v>
      </c>
      <c r="AD2513" s="90" t="b">
        <f>OR(MONTH(Taulukko1[[#This Row],[Loppu PVM]] )&lt;=3,AND(MONTH(Taulukko1[[#This Row],[Loppu PVM]] )=3))</f>
        <v>0</v>
      </c>
      <c r="AE2513" s="90" t="b">
        <f>OR(MONTH(Taulukko1[[#This Row],[Alku PVM]] )&lt;=9,AND(MONTH(Taulukko1[[#This Row],[Alku PVM]] )=9))</f>
        <v>1</v>
      </c>
      <c r="AF2513" s="90" t="b">
        <f>OR(MONTH(Taulukko1[[#This Row],[Loppu PVM]])&lt;=9,AND(MONTH(Taulukko1[[#This Row],[Loppu PVM]] )=9))</f>
        <v>1</v>
      </c>
      <c r="AG2513" s="90" t="b">
        <f>OR(MONTH(Taulukko1[[#This Row],[Alku PVM]] )&lt;=6,AND(MONTH(Taulukko1[[#This Row],[Alku PVM]] )=6))</f>
        <v>0</v>
      </c>
      <c r="AH2513" s="90" t="b">
        <f>OR(MONTH(Taulukko1[[#This Row],[Loppu PVM]])&lt;=6,AND(MONTH(Taulukko1[[#This Row],[Loppu PVM]] )=6))</f>
        <v>0</v>
      </c>
    </row>
    <row r="2514" spans="1:34" ht="12.75" customHeight="1">
      <c r="A2514" s="21" t="s">
        <v>1229</v>
      </c>
      <c r="B2514" s="23">
        <v>41521</v>
      </c>
      <c r="C2514" s="21" t="s">
        <v>1228</v>
      </c>
      <c r="D2514" s="24">
        <v>50</v>
      </c>
      <c r="F2514" s="23">
        <v>41543</v>
      </c>
      <c r="G2514" s="24">
        <v>0</v>
      </c>
      <c r="H2514" s="22">
        <v>50</v>
      </c>
      <c r="I2514" s="126">
        <f>INDEX('TOL2008'!B:B,MATCH(A2514,'TOL2008'!A:A,0))</f>
        <v>10200</v>
      </c>
      <c r="J2514" s="126" t="str">
        <f>INDEX(Pääluokka!$H$2:$H$100,MATCH(VALUE(LEFT(Taulukko1[[#This Row],[TOL2008]],2)),Pääluokka!$G$2:$G$100,0))</f>
        <v>Teollisuus</v>
      </c>
      <c r="K2514" s="126" t="str">
        <f>INDEX(Pääluokka!$I$2:$I$100,MATCH(VALUE(LEFT(Taulukko1[[#This Row],[TOL2008]],2)),Pääluokka!$G$2:$G$100,0))</f>
        <v>Teollisuus (C-E)</v>
      </c>
      <c r="L2514" s="41">
        <f t="shared" si="390"/>
        <v>22</v>
      </c>
      <c r="M2514" s="43">
        <f t="shared" si="391"/>
        <v>41521</v>
      </c>
      <c r="N2514" s="43">
        <f t="shared" si="392"/>
        <v>41543</v>
      </c>
      <c r="O2514" s="43">
        <f t="shared" si="393"/>
        <v>41518</v>
      </c>
      <c r="P2514" s="43">
        <f t="shared" si="394"/>
        <v>41518</v>
      </c>
      <c r="Q2514" s="41">
        <f t="shared" si="395"/>
        <v>2013</v>
      </c>
      <c r="R2514" s="41">
        <f t="shared" si="396"/>
        <v>2013</v>
      </c>
      <c r="S2514" s="43" t="str">
        <f>YEAR(Taulukko1[[#This Row],[Alku KK]])&amp;"Q"&amp;ROUNDDOWN((MONTH(Taulukko1[[#This Row],[Alku KK]])-1)/3+1,0)</f>
        <v>2013Q3</v>
      </c>
      <c r="T2514" s="43" t="str">
        <f>YEAR(Taulukko1[[#This Row],[Loppu KK]])&amp;"Q"&amp;ROUNDDOWN((MONTH(Taulukko1[[#This Row],[Loppu KK]])-1)/3+1,0)</f>
        <v>2013Q3</v>
      </c>
      <c r="U2514" s="66">
        <f>IF(COUNT(Taulukko1[[#This Row],[Neuvottelujen alaiset ]])=1,Taulukko1[[#This Row],[Neuvottelujen alaiset ]],Taulukko1[[#This Row],[Vähennystarve]])</f>
        <v>50</v>
      </c>
      <c r="V2514" s="44" t="str">
        <f t="shared" si="397"/>
        <v>NA</v>
      </c>
      <c r="W2514" s="44">
        <f t="shared" si="398"/>
        <v>0</v>
      </c>
      <c r="X2514" s="44" t="str">
        <f t="shared" si="399"/>
        <v>NA</v>
      </c>
      <c r="Y2514" s="90" t="b">
        <f>AND(MONTH(Taulukko1[[#This Row],[Alku PVM]] )=6,DAY(Taulukko1[[#This Row],[Alku PVM]] )&gt;19)</f>
        <v>0</v>
      </c>
      <c r="Z2514" s="90" t="b">
        <f>AND(MONTH(Taulukko1[[#This Row],[Loppu PVM]] )=6,DAY(Taulukko1[[#This Row],[Loppu PVM]] )&gt;19)</f>
        <v>0</v>
      </c>
      <c r="AA2514" s="90" t="b">
        <f>OR(MONTH(Taulukko1[[#This Row],[Alku PVM]] )&lt;=5,AND(MONTH(Taulukko1[[#This Row],[Alku PVM]] )=6,DAY(Taulukko1[[#This Row],[Alku PVM]] )&lt;20))</f>
        <v>0</v>
      </c>
      <c r="AB2514" s="90" t="b">
        <f>OR(MONTH(Taulukko1[[#This Row],[Loppu PVM]])&lt;=5,AND(MONTH(Taulukko1[[#This Row],[Loppu PVM]] )=6,DAY(Taulukko1[[#This Row],[Loppu PVM]])&lt;20))</f>
        <v>0</v>
      </c>
      <c r="AC2514" s="90" t="b">
        <f>OR(MONTH(Taulukko1[[#This Row],[Alku PVM]] )&lt;=3,AND(MONTH(Taulukko1[[#This Row],[Alku PVM]] )=3))</f>
        <v>0</v>
      </c>
      <c r="AD2514" s="90" t="b">
        <f>OR(MONTH(Taulukko1[[#This Row],[Loppu PVM]] )&lt;=3,AND(MONTH(Taulukko1[[#This Row],[Loppu PVM]] )=3))</f>
        <v>0</v>
      </c>
      <c r="AE2514" s="90" t="b">
        <f>OR(MONTH(Taulukko1[[#This Row],[Alku PVM]] )&lt;=9,AND(MONTH(Taulukko1[[#This Row],[Alku PVM]] )=9))</f>
        <v>1</v>
      </c>
      <c r="AF2514" s="90" t="b">
        <f>OR(MONTH(Taulukko1[[#This Row],[Loppu PVM]])&lt;=9,AND(MONTH(Taulukko1[[#This Row],[Loppu PVM]] )=9))</f>
        <v>1</v>
      </c>
      <c r="AG2514" s="90" t="b">
        <f>OR(MONTH(Taulukko1[[#This Row],[Alku PVM]] )&lt;=6,AND(MONTH(Taulukko1[[#This Row],[Alku PVM]] )=6))</f>
        <v>0</v>
      </c>
      <c r="AH2514" s="90" t="b">
        <f>OR(MONTH(Taulukko1[[#This Row],[Loppu PVM]])&lt;=6,AND(MONTH(Taulukko1[[#This Row],[Loppu PVM]] )=6))</f>
        <v>0</v>
      </c>
    </row>
    <row r="2515" spans="1:34" ht="12.75" customHeight="1">
      <c r="A2515" s="21" t="s">
        <v>1065</v>
      </c>
      <c r="B2515" s="23">
        <v>41522</v>
      </c>
      <c r="C2515" s="21" t="s">
        <v>1064</v>
      </c>
      <c r="D2515" s="24">
        <v>29</v>
      </c>
      <c r="F2515" s="23">
        <v>41578</v>
      </c>
      <c r="G2515" s="24">
        <v>4</v>
      </c>
      <c r="H2515" s="22">
        <v>160</v>
      </c>
      <c r="I2515" s="126">
        <f>INDEX('TOL2008'!B:B,MATCH(A2515,'TOL2008'!A:A,0))</f>
        <v>81291</v>
      </c>
      <c r="J2515" s="126" t="str">
        <f>INDEX(Pääluokka!$H$2:$H$100,MATCH(VALUE(LEFT(Taulukko1[[#This Row],[TOL2008]],2)),Pääluokka!$G$2:$G$100,0))</f>
        <v>Hallinto- ja tukipalvelutoiminta</v>
      </c>
      <c r="K2515" s="126" t="str">
        <f>INDEX(Pääluokka!$I$2:$I$100,MATCH(VALUE(LEFT(Taulukko1[[#This Row],[TOL2008]],2)),Pääluokka!$G$2:$G$100,0))</f>
        <v>Palvelualat (G-N, R, S)</v>
      </c>
      <c r="L2515" s="41">
        <f t="shared" si="390"/>
        <v>56</v>
      </c>
      <c r="M2515" s="43">
        <f t="shared" si="391"/>
        <v>41522</v>
      </c>
      <c r="N2515" s="43">
        <f t="shared" si="392"/>
        <v>41578</v>
      </c>
      <c r="O2515" s="43">
        <f t="shared" si="393"/>
        <v>41518</v>
      </c>
      <c r="P2515" s="43">
        <f t="shared" si="394"/>
        <v>41548</v>
      </c>
      <c r="Q2515" s="41">
        <f t="shared" si="395"/>
        <v>2013</v>
      </c>
      <c r="R2515" s="41">
        <f t="shared" si="396"/>
        <v>2013</v>
      </c>
      <c r="S2515" s="43" t="str">
        <f>YEAR(Taulukko1[[#This Row],[Alku KK]])&amp;"Q"&amp;ROUNDDOWN((MONTH(Taulukko1[[#This Row],[Alku KK]])-1)/3+1,0)</f>
        <v>2013Q3</v>
      </c>
      <c r="T2515" s="43" t="str">
        <f>YEAR(Taulukko1[[#This Row],[Loppu KK]])&amp;"Q"&amp;ROUNDDOWN((MONTH(Taulukko1[[#This Row],[Loppu KK]])-1)/3+1,0)</f>
        <v>2013Q4</v>
      </c>
      <c r="U2515" s="66">
        <f>IF(COUNT(Taulukko1[[#This Row],[Neuvottelujen alaiset ]])=1,Taulukko1[[#This Row],[Neuvottelujen alaiset ]],Taulukko1[[#This Row],[Vähennystarve]])</f>
        <v>160</v>
      </c>
      <c r="V2515" s="44" t="str">
        <f t="shared" si="397"/>
        <v>NA</v>
      </c>
      <c r="W2515" s="44">
        <f t="shared" si="398"/>
        <v>2.5000000000000001E-2</v>
      </c>
      <c r="X2515" s="44" t="str">
        <f t="shared" si="399"/>
        <v>NA</v>
      </c>
      <c r="Y2515" s="90" t="b">
        <f>AND(MONTH(Taulukko1[[#This Row],[Alku PVM]] )=6,DAY(Taulukko1[[#This Row],[Alku PVM]] )&gt;19)</f>
        <v>0</v>
      </c>
      <c r="Z2515" s="90" t="b">
        <f>AND(MONTH(Taulukko1[[#This Row],[Loppu PVM]] )=6,DAY(Taulukko1[[#This Row],[Loppu PVM]] )&gt;19)</f>
        <v>0</v>
      </c>
      <c r="AA2515" s="90" t="b">
        <f>OR(MONTH(Taulukko1[[#This Row],[Alku PVM]] )&lt;=5,AND(MONTH(Taulukko1[[#This Row],[Alku PVM]] )=6,DAY(Taulukko1[[#This Row],[Alku PVM]] )&lt;20))</f>
        <v>0</v>
      </c>
      <c r="AB2515" s="90" t="b">
        <f>OR(MONTH(Taulukko1[[#This Row],[Loppu PVM]])&lt;=5,AND(MONTH(Taulukko1[[#This Row],[Loppu PVM]] )=6,DAY(Taulukko1[[#This Row],[Loppu PVM]])&lt;20))</f>
        <v>0</v>
      </c>
      <c r="AC2515" s="90" t="b">
        <f>OR(MONTH(Taulukko1[[#This Row],[Alku PVM]] )&lt;=3,AND(MONTH(Taulukko1[[#This Row],[Alku PVM]] )=3))</f>
        <v>0</v>
      </c>
      <c r="AD2515" s="90" t="b">
        <f>OR(MONTH(Taulukko1[[#This Row],[Loppu PVM]] )&lt;=3,AND(MONTH(Taulukko1[[#This Row],[Loppu PVM]] )=3))</f>
        <v>0</v>
      </c>
      <c r="AE2515" s="90" t="b">
        <f>OR(MONTH(Taulukko1[[#This Row],[Alku PVM]] )&lt;=9,AND(MONTH(Taulukko1[[#This Row],[Alku PVM]] )=9))</f>
        <v>1</v>
      </c>
      <c r="AF2515" s="90" t="b">
        <f>OR(MONTH(Taulukko1[[#This Row],[Loppu PVM]])&lt;=9,AND(MONTH(Taulukko1[[#This Row],[Loppu PVM]] )=9))</f>
        <v>0</v>
      </c>
      <c r="AG2515" s="90" t="b">
        <f>OR(MONTH(Taulukko1[[#This Row],[Alku PVM]] )&lt;=6,AND(MONTH(Taulukko1[[#This Row],[Alku PVM]] )=6))</f>
        <v>0</v>
      </c>
      <c r="AH2515" s="90" t="b">
        <f>OR(MONTH(Taulukko1[[#This Row],[Loppu PVM]])&lt;=6,AND(MONTH(Taulukko1[[#This Row],[Loppu PVM]] )=6))</f>
        <v>0</v>
      </c>
    </row>
    <row r="2516" spans="1:34" ht="12.75" customHeight="1">
      <c r="A2516" s="21" t="s">
        <v>835</v>
      </c>
      <c r="B2516" s="23">
        <v>41522</v>
      </c>
      <c r="C2516" s="21" t="s">
        <v>834</v>
      </c>
      <c r="D2516" s="24" t="s">
        <v>25</v>
      </c>
      <c r="F2516" s="23">
        <v>41548</v>
      </c>
      <c r="G2516" s="24">
        <v>0</v>
      </c>
      <c r="H2516" s="22">
        <v>400</v>
      </c>
      <c r="I2516" s="126">
        <f>INDEX('TOL2008'!B:B,MATCH(A2516,'TOL2008'!A:A,0))</f>
        <v>47521</v>
      </c>
      <c r="J2516" s="126" t="str">
        <f>INDEX(Pääluokka!$H$2:$H$100,MATCH(VALUE(LEFT(Taulukko1[[#This Row],[TOL2008]],2)),Pääluokka!$G$2:$G$100,0))</f>
        <v>Tukku- ja vähittäiskauppa; moottoriajoneuvojen ja moottoripyörien korjaus</v>
      </c>
      <c r="K2516" s="126" t="str">
        <f>INDEX(Pääluokka!$I$2:$I$100,MATCH(VALUE(LEFT(Taulukko1[[#This Row],[TOL2008]],2)),Pääluokka!$G$2:$G$100,0))</f>
        <v>Palvelualat (G-N, R, S)</v>
      </c>
      <c r="L2516" s="41">
        <f t="shared" si="390"/>
        <v>26</v>
      </c>
      <c r="M2516" s="43">
        <f t="shared" si="391"/>
        <v>41522</v>
      </c>
      <c r="N2516" s="43">
        <f t="shared" si="392"/>
        <v>41548</v>
      </c>
      <c r="O2516" s="43">
        <f t="shared" si="393"/>
        <v>41518</v>
      </c>
      <c r="P2516" s="43">
        <f t="shared" si="394"/>
        <v>41548</v>
      </c>
      <c r="Q2516" s="41">
        <f t="shared" si="395"/>
        <v>2013</v>
      </c>
      <c r="R2516" s="41">
        <f t="shared" si="396"/>
        <v>2013</v>
      </c>
      <c r="S2516" s="43" t="str">
        <f>YEAR(Taulukko1[[#This Row],[Alku KK]])&amp;"Q"&amp;ROUNDDOWN((MONTH(Taulukko1[[#This Row],[Alku KK]])-1)/3+1,0)</f>
        <v>2013Q3</v>
      </c>
      <c r="T2516" s="43" t="str">
        <f>YEAR(Taulukko1[[#This Row],[Loppu KK]])&amp;"Q"&amp;ROUNDDOWN((MONTH(Taulukko1[[#This Row],[Loppu KK]])-1)/3+1,0)</f>
        <v>2013Q4</v>
      </c>
      <c r="U2516" s="66">
        <f>IF(COUNT(Taulukko1[[#This Row],[Neuvottelujen alaiset ]])=1,Taulukko1[[#This Row],[Neuvottelujen alaiset ]],Taulukko1[[#This Row],[Vähennystarve]])</f>
        <v>400</v>
      </c>
      <c r="V2516" s="44" t="str">
        <f t="shared" si="397"/>
        <v>NA</v>
      </c>
      <c r="W2516" s="44">
        <f t="shared" si="398"/>
        <v>0</v>
      </c>
      <c r="X2516" s="44" t="str">
        <f t="shared" si="399"/>
        <v>NA</v>
      </c>
      <c r="Y2516" s="90" t="b">
        <f>AND(MONTH(Taulukko1[[#This Row],[Alku PVM]] )=6,DAY(Taulukko1[[#This Row],[Alku PVM]] )&gt;19)</f>
        <v>0</v>
      </c>
      <c r="Z2516" s="90" t="b">
        <f>AND(MONTH(Taulukko1[[#This Row],[Loppu PVM]] )=6,DAY(Taulukko1[[#This Row],[Loppu PVM]] )&gt;19)</f>
        <v>0</v>
      </c>
      <c r="AA2516" s="90" t="b">
        <f>OR(MONTH(Taulukko1[[#This Row],[Alku PVM]] )&lt;=5,AND(MONTH(Taulukko1[[#This Row],[Alku PVM]] )=6,DAY(Taulukko1[[#This Row],[Alku PVM]] )&lt;20))</f>
        <v>0</v>
      </c>
      <c r="AB2516" s="90" t="b">
        <f>OR(MONTH(Taulukko1[[#This Row],[Loppu PVM]])&lt;=5,AND(MONTH(Taulukko1[[#This Row],[Loppu PVM]] )=6,DAY(Taulukko1[[#This Row],[Loppu PVM]])&lt;20))</f>
        <v>0</v>
      </c>
      <c r="AC2516" s="90" t="b">
        <f>OR(MONTH(Taulukko1[[#This Row],[Alku PVM]] )&lt;=3,AND(MONTH(Taulukko1[[#This Row],[Alku PVM]] )=3))</f>
        <v>0</v>
      </c>
      <c r="AD2516" s="90" t="b">
        <f>OR(MONTH(Taulukko1[[#This Row],[Loppu PVM]] )&lt;=3,AND(MONTH(Taulukko1[[#This Row],[Loppu PVM]] )=3))</f>
        <v>0</v>
      </c>
      <c r="AE2516" s="90" t="b">
        <f>OR(MONTH(Taulukko1[[#This Row],[Alku PVM]] )&lt;=9,AND(MONTH(Taulukko1[[#This Row],[Alku PVM]] )=9))</f>
        <v>1</v>
      </c>
      <c r="AF2516" s="90" t="b">
        <f>OR(MONTH(Taulukko1[[#This Row],[Loppu PVM]])&lt;=9,AND(MONTH(Taulukko1[[#This Row],[Loppu PVM]] )=9))</f>
        <v>0</v>
      </c>
      <c r="AG2516" s="90" t="b">
        <f>OR(MONTH(Taulukko1[[#This Row],[Alku PVM]] )&lt;=6,AND(MONTH(Taulukko1[[#This Row],[Alku PVM]] )=6))</f>
        <v>0</v>
      </c>
      <c r="AH2516" s="90" t="b">
        <f>OR(MONTH(Taulukko1[[#This Row],[Loppu PVM]])&lt;=6,AND(MONTH(Taulukko1[[#This Row],[Loppu PVM]] )=6))</f>
        <v>0</v>
      </c>
    </row>
    <row r="2517" spans="1:34" ht="12.75" customHeight="1">
      <c r="A2517" s="21" t="s">
        <v>534</v>
      </c>
      <c r="B2517" s="23">
        <v>41523</v>
      </c>
      <c r="C2517" s="21" t="s">
        <v>1226</v>
      </c>
      <c r="D2517" s="24"/>
      <c r="E2517" s="62">
        <v>6</v>
      </c>
      <c r="F2517" s="23"/>
      <c r="G2517" s="24"/>
      <c r="H2517" s="22">
        <v>36</v>
      </c>
      <c r="I2517" s="126">
        <f>INDEX('TOL2008'!B:B,MATCH(A2517,'TOL2008'!A:A,0))</f>
        <v>52230</v>
      </c>
      <c r="J2517" s="126" t="str">
        <f>INDEX(Pääluokka!$H$2:$H$100,MATCH(VALUE(LEFT(Taulukko1[[#This Row],[TOL2008]],2)),Pääluokka!$G$2:$G$100,0))</f>
        <v>Kuljetus ja varastointi</v>
      </c>
      <c r="K2517" s="126" t="str">
        <f>INDEX(Pääluokka!$I$2:$I$100,MATCH(VALUE(LEFT(Taulukko1[[#This Row],[TOL2008]],2)),Pääluokka!$G$2:$G$100,0))</f>
        <v>Palvelualat (G-N, R, S)</v>
      </c>
      <c r="L2517" s="41" t="str">
        <f t="shared" si="390"/>
        <v>NA</v>
      </c>
      <c r="M2517" s="43">
        <f t="shared" si="391"/>
        <v>41523</v>
      </c>
      <c r="N2517" s="43">
        <f t="shared" si="392"/>
        <v>41574</v>
      </c>
      <c r="O2517" s="43">
        <f t="shared" si="393"/>
        <v>41518</v>
      </c>
      <c r="P2517" s="43">
        <f t="shared" si="394"/>
        <v>41548</v>
      </c>
      <c r="Q2517" s="41">
        <f t="shared" si="395"/>
        <v>2013</v>
      </c>
      <c r="R2517" s="41">
        <f t="shared" si="396"/>
        <v>2013</v>
      </c>
      <c r="S2517" s="43" t="str">
        <f>YEAR(Taulukko1[[#This Row],[Alku KK]])&amp;"Q"&amp;ROUNDDOWN((MONTH(Taulukko1[[#This Row],[Alku KK]])-1)/3+1,0)</f>
        <v>2013Q3</v>
      </c>
      <c r="T2517" s="43" t="str">
        <f>YEAR(Taulukko1[[#This Row],[Loppu KK]])&amp;"Q"&amp;ROUNDDOWN((MONTH(Taulukko1[[#This Row],[Loppu KK]])-1)/3+1,0)</f>
        <v>2013Q4</v>
      </c>
      <c r="U2517" s="66">
        <f>IF(COUNT(Taulukko1[[#This Row],[Neuvottelujen alaiset ]])=1,Taulukko1[[#This Row],[Neuvottelujen alaiset ]],Taulukko1[[#This Row],[Vähennystarve]])</f>
        <v>36</v>
      </c>
      <c r="V2517" s="44">
        <f t="shared" si="397"/>
        <v>0.16666666666666666</v>
      </c>
      <c r="W2517" s="44" t="str">
        <f t="shared" si="398"/>
        <v>NA</v>
      </c>
      <c r="X2517" s="44" t="str">
        <f t="shared" si="399"/>
        <v>NA</v>
      </c>
      <c r="Y2517" s="90" t="b">
        <f>AND(MONTH(Taulukko1[[#This Row],[Alku PVM]] )=6,DAY(Taulukko1[[#This Row],[Alku PVM]] )&gt;19)</f>
        <v>0</v>
      </c>
      <c r="Z2517" s="90" t="b">
        <f>AND(MONTH(Taulukko1[[#This Row],[Loppu PVM]] )=6,DAY(Taulukko1[[#This Row],[Loppu PVM]] )&gt;19)</f>
        <v>0</v>
      </c>
      <c r="AA2517" s="90" t="b">
        <f>OR(MONTH(Taulukko1[[#This Row],[Alku PVM]] )&lt;=5,AND(MONTH(Taulukko1[[#This Row],[Alku PVM]] )=6,DAY(Taulukko1[[#This Row],[Alku PVM]] )&lt;20))</f>
        <v>0</v>
      </c>
      <c r="AB2517" s="90" t="b">
        <f>OR(MONTH(Taulukko1[[#This Row],[Loppu PVM]])&lt;=5,AND(MONTH(Taulukko1[[#This Row],[Loppu PVM]] )=6,DAY(Taulukko1[[#This Row],[Loppu PVM]])&lt;20))</f>
        <v>0</v>
      </c>
      <c r="AC2517" s="90" t="b">
        <f>OR(MONTH(Taulukko1[[#This Row],[Alku PVM]] )&lt;=3,AND(MONTH(Taulukko1[[#This Row],[Alku PVM]] )=3))</f>
        <v>0</v>
      </c>
      <c r="AD2517" s="90" t="b">
        <f>OR(MONTH(Taulukko1[[#This Row],[Loppu PVM]] )&lt;=3,AND(MONTH(Taulukko1[[#This Row],[Loppu PVM]] )=3))</f>
        <v>0</v>
      </c>
      <c r="AE2517" s="90" t="b">
        <f>OR(MONTH(Taulukko1[[#This Row],[Alku PVM]] )&lt;=9,AND(MONTH(Taulukko1[[#This Row],[Alku PVM]] )=9))</f>
        <v>1</v>
      </c>
      <c r="AF2517" s="90" t="b">
        <f>OR(MONTH(Taulukko1[[#This Row],[Loppu PVM]])&lt;=9,AND(MONTH(Taulukko1[[#This Row],[Loppu PVM]] )=9))</f>
        <v>0</v>
      </c>
      <c r="AG2517" s="90" t="b">
        <f>OR(MONTH(Taulukko1[[#This Row],[Alku PVM]] )&lt;=6,AND(MONTH(Taulukko1[[#This Row],[Alku PVM]] )=6))</f>
        <v>0</v>
      </c>
      <c r="AH2517" s="90" t="b">
        <f>OR(MONTH(Taulukko1[[#This Row],[Loppu PVM]])&lt;=6,AND(MONTH(Taulukko1[[#This Row],[Loppu PVM]] )=6))</f>
        <v>0</v>
      </c>
    </row>
    <row r="2518" spans="1:34" ht="12.75" customHeight="1">
      <c r="A2518" s="21" t="s">
        <v>229</v>
      </c>
      <c r="B2518" s="23">
        <v>41523</v>
      </c>
      <c r="C2518" s="21" t="s">
        <v>901</v>
      </c>
      <c r="D2518" s="24"/>
      <c r="E2518" s="62">
        <v>90</v>
      </c>
      <c r="F2518" s="23">
        <v>41564</v>
      </c>
      <c r="G2518" s="24">
        <v>50</v>
      </c>
      <c r="H2518" s="22">
        <v>650</v>
      </c>
      <c r="I2518" s="126">
        <f>INDEX('TOL2008'!B:B,MATCH(A2518,'TOL2008'!A:A,0))</f>
        <v>45201</v>
      </c>
      <c r="J2518" s="126" t="str">
        <f>INDEX(Pääluokka!$H$2:$H$100,MATCH(VALUE(LEFT(Taulukko1[[#This Row],[TOL2008]],2)),Pääluokka!$G$2:$G$100,0))</f>
        <v>Tukku- ja vähittäiskauppa; moottoriajoneuvojen ja moottoripyörien korjaus</v>
      </c>
      <c r="K2518" s="126" t="str">
        <f>INDEX(Pääluokka!$I$2:$I$100,MATCH(VALUE(LEFT(Taulukko1[[#This Row],[TOL2008]],2)),Pääluokka!$G$2:$G$100,0))</f>
        <v>Palvelualat (G-N, R, S)</v>
      </c>
      <c r="L2518" s="41">
        <f t="shared" si="390"/>
        <v>41</v>
      </c>
      <c r="M2518" s="43">
        <f t="shared" si="391"/>
        <v>41523</v>
      </c>
      <c r="N2518" s="43">
        <f t="shared" si="392"/>
        <v>41564</v>
      </c>
      <c r="O2518" s="43">
        <f t="shared" si="393"/>
        <v>41518</v>
      </c>
      <c r="P2518" s="43">
        <f t="shared" si="394"/>
        <v>41548</v>
      </c>
      <c r="Q2518" s="41">
        <f t="shared" si="395"/>
        <v>2013</v>
      </c>
      <c r="R2518" s="41">
        <f t="shared" si="396"/>
        <v>2013</v>
      </c>
      <c r="S2518" s="43" t="str">
        <f>YEAR(Taulukko1[[#This Row],[Alku KK]])&amp;"Q"&amp;ROUNDDOWN((MONTH(Taulukko1[[#This Row],[Alku KK]])-1)/3+1,0)</f>
        <v>2013Q3</v>
      </c>
      <c r="T2518" s="43" t="str">
        <f>YEAR(Taulukko1[[#This Row],[Loppu KK]])&amp;"Q"&amp;ROUNDDOWN((MONTH(Taulukko1[[#This Row],[Loppu KK]])-1)/3+1,0)</f>
        <v>2013Q4</v>
      </c>
      <c r="U2518" s="66">
        <f>IF(COUNT(Taulukko1[[#This Row],[Neuvottelujen alaiset ]])=1,Taulukko1[[#This Row],[Neuvottelujen alaiset ]],Taulukko1[[#This Row],[Vähennystarve]])</f>
        <v>650</v>
      </c>
      <c r="V2518" s="44">
        <f t="shared" si="397"/>
        <v>0.13846153846153847</v>
      </c>
      <c r="W2518" s="44">
        <f t="shared" si="398"/>
        <v>7.6923076923076927E-2</v>
      </c>
      <c r="X2518" s="44">
        <f t="shared" si="399"/>
        <v>0.55555555555555558</v>
      </c>
      <c r="Y2518" s="90" t="b">
        <f>AND(MONTH(Taulukko1[[#This Row],[Alku PVM]] )=6,DAY(Taulukko1[[#This Row],[Alku PVM]] )&gt;19)</f>
        <v>0</v>
      </c>
      <c r="Z2518" s="90" t="b">
        <f>AND(MONTH(Taulukko1[[#This Row],[Loppu PVM]] )=6,DAY(Taulukko1[[#This Row],[Loppu PVM]] )&gt;19)</f>
        <v>0</v>
      </c>
      <c r="AA2518" s="90" t="b">
        <f>OR(MONTH(Taulukko1[[#This Row],[Alku PVM]] )&lt;=5,AND(MONTH(Taulukko1[[#This Row],[Alku PVM]] )=6,DAY(Taulukko1[[#This Row],[Alku PVM]] )&lt;20))</f>
        <v>0</v>
      </c>
      <c r="AB2518" s="90" t="b">
        <f>OR(MONTH(Taulukko1[[#This Row],[Loppu PVM]])&lt;=5,AND(MONTH(Taulukko1[[#This Row],[Loppu PVM]] )=6,DAY(Taulukko1[[#This Row],[Loppu PVM]])&lt;20))</f>
        <v>0</v>
      </c>
      <c r="AC2518" s="90" t="b">
        <f>OR(MONTH(Taulukko1[[#This Row],[Alku PVM]] )&lt;=3,AND(MONTH(Taulukko1[[#This Row],[Alku PVM]] )=3))</f>
        <v>0</v>
      </c>
      <c r="AD2518" s="90" t="b">
        <f>OR(MONTH(Taulukko1[[#This Row],[Loppu PVM]] )&lt;=3,AND(MONTH(Taulukko1[[#This Row],[Loppu PVM]] )=3))</f>
        <v>0</v>
      </c>
      <c r="AE2518" s="90" t="b">
        <f>OR(MONTH(Taulukko1[[#This Row],[Alku PVM]] )&lt;=9,AND(MONTH(Taulukko1[[#This Row],[Alku PVM]] )=9))</f>
        <v>1</v>
      </c>
      <c r="AF2518" s="90" t="b">
        <f>OR(MONTH(Taulukko1[[#This Row],[Loppu PVM]])&lt;=9,AND(MONTH(Taulukko1[[#This Row],[Loppu PVM]] )=9))</f>
        <v>0</v>
      </c>
      <c r="AG2518" s="90" t="b">
        <f>OR(MONTH(Taulukko1[[#This Row],[Alku PVM]] )&lt;=6,AND(MONTH(Taulukko1[[#This Row],[Alku PVM]] )=6))</f>
        <v>0</v>
      </c>
      <c r="AH2518" s="90" t="b">
        <f>OR(MONTH(Taulukko1[[#This Row],[Loppu PVM]])&lt;=6,AND(MONTH(Taulukko1[[#This Row],[Loppu PVM]] )=6))</f>
        <v>0</v>
      </c>
    </row>
    <row r="2519" spans="1:34" ht="12.75" customHeight="1">
      <c r="A2519" s="21" t="s">
        <v>1177</v>
      </c>
      <c r="B2519" s="23">
        <v>41527</v>
      </c>
      <c r="C2519" s="21" t="s">
        <v>1176</v>
      </c>
      <c r="D2519" s="24"/>
      <c r="E2519" s="62">
        <v>15</v>
      </c>
      <c r="F2519" s="23">
        <v>41577</v>
      </c>
      <c r="G2519" s="24">
        <v>5</v>
      </c>
      <c r="H2519" s="22">
        <v>15</v>
      </c>
      <c r="I2519" s="126">
        <f>INDEX('TOL2008'!B:B,MATCH(A2519,'TOL2008'!A:A,0))</f>
        <v>85320</v>
      </c>
      <c r="J2519" s="126" t="str">
        <f>INDEX(Pääluokka!$H$2:$H$100,MATCH(VALUE(LEFT(Taulukko1[[#This Row],[TOL2008]],2)),Pääluokka!$G$2:$G$100,0))</f>
        <v>Koulutus</v>
      </c>
      <c r="K2519" s="126" t="str">
        <f>INDEX(Pääluokka!$I$2:$I$100,MATCH(VALUE(LEFT(Taulukko1[[#This Row],[TOL2008]],2)),Pääluokka!$G$2:$G$100,0))</f>
        <v>Muut toimialat (O-Q, T-X)</v>
      </c>
      <c r="L2519" s="41">
        <f t="shared" si="390"/>
        <v>50</v>
      </c>
      <c r="M2519" s="43">
        <f t="shared" si="391"/>
        <v>41527</v>
      </c>
      <c r="N2519" s="43">
        <f t="shared" si="392"/>
        <v>41577</v>
      </c>
      <c r="O2519" s="43">
        <f t="shared" si="393"/>
        <v>41518</v>
      </c>
      <c r="P2519" s="43">
        <f t="shared" si="394"/>
        <v>41548</v>
      </c>
      <c r="Q2519" s="41">
        <f t="shared" si="395"/>
        <v>2013</v>
      </c>
      <c r="R2519" s="41">
        <f t="shared" si="396"/>
        <v>2013</v>
      </c>
      <c r="S2519" s="43" t="str">
        <f>YEAR(Taulukko1[[#This Row],[Alku KK]])&amp;"Q"&amp;ROUNDDOWN((MONTH(Taulukko1[[#This Row],[Alku KK]])-1)/3+1,0)</f>
        <v>2013Q3</v>
      </c>
      <c r="T2519" s="43" t="str">
        <f>YEAR(Taulukko1[[#This Row],[Loppu KK]])&amp;"Q"&amp;ROUNDDOWN((MONTH(Taulukko1[[#This Row],[Loppu KK]])-1)/3+1,0)</f>
        <v>2013Q4</v>
      </c>
      <c r="U2519" s="66">
        <f>IF(COUNT(Taulukko1[[#This Row],[Neuvottelujen alaiset ]])=1,Taulukko1[[#This Row],[Neuvottelujen alaiset ]],Taulukko1[[#This Row],[Vähennystarve]])</f>
        <v>15</v>
      </c>
      <c r="V2519" s="44">
        <f t="shared" si="397"/>
        <v>1</v>
      </c>
      <c r="W2519" s="44">
        <f t="shared" si="398"/>
        <v>0.33333333333333331</v>
      </c>
      <c r="X2519" s="44">
        <f t="shared" si="399"/>
        <v>0.33333333333333331</v>
      </c>
      <c r="Y2519" s="90" t="b">
        <f>AND(MONTH(Taulukko1[[#This Row],[Alku PVM]] )=6,DAY(Taulukko1[[#This Row],[Alku PVM]] )&gt;19)</f>
        <v>0</v>
      </c>
      <c r="Z2519" s="90" t="b">
        <f>AND(MONTH(Taulukko1[[#This Row],[Loppu PVM]] )=6,DAY(Taulukko1[[#This Row],[Loppu PVM]] )&gt;19)</f>
        <v>0</v>
      </c>
      <c r="AA2519" s="90" t="b">
        <f>OR(MONTH(Taulukko1[[#This Row],[Alku PVM]] )&lt;=5,AND(MONTH(Taulukko1[[#This Row],[Alku PVM]] )=6,DAY(Taulukko1[[#This Row],[Alku PVM]] )&lt;20))</f>
        <v>0</v>
      </c>
      <c r="AB2519" s="90" t="b">
        <f>OR(MONTH(Taulukko1[[#This Row],[Loppu PVM]])&lt;=5,AND(MONTH(Taulukko1[[#This Row],[Loppu PVM]] )=6,DAY(Taulukko1[[#This Row],[Loppu PVM]])&lt;20))</f>
        <v>0</v>
      </c>
      <c r="AC2519" s="90" t="b">
        <f>OR(MONTH(Taulukko1[[#This Row],[Alku PVM]] )&lt;=3,AND(MONTH(Taulukko1[[#This Row],[Alku PVM]] )=3))</f>
        <v>0</v>
      </c>
      <c r="AD2519" s="90" t="b">
        <f>OR(MONTH(Taulukko1[[#This Row],[Loppu PVM]] )&lt;=3,AND(MONTH(Taulukko1[[#This Row],[Loppu PVM]] )=3))</f>
        <v>0</v>
      </c>
      <c r="AE2519" s="90" t="b">
        <f>OR(MONTH(Taulukko1[[#This Row],[Alku PVM]] )&lt;=9,AND(MONTH(Taulukko1[[#This Row],[Alku PVM]] )=9))</f>
        <v>1</v>
      </c>
      <c r="AF2519" s="90" t="b">
        <f>OR(MONTH(Taulukko1[[#This Row],[Loppu PVM]])&lt;=9,AND(MONTH(Taulukko1[[#This Row],[Loppu PVM]] )=9))</f>
        <v>0</v>
      </c>
      <c r="AG2519" s="90" t="b">
        <f>OR(MONTH(Taulukko1[[#This Row],[Alku PVM]] )&lt;=6,AND(MONTH(Taulukko1[[#This Row],[Alku PVM]] )=6))</f>
        <v>0</v>
      </c>
      <c r="AH2519" s="90" t="b">
        <f>OR(MONTH(Taulukko1[[#This Row],[Loppu PVM]])&lt;=6,AND(MONTH(Taulukko1[[#This Row],[Loppu PVM]] )=6))</f>
        <v>0</v>
      </c>
    </row>
    <row r="2520" spans="1:34" ht="12.75" customHeight="1">
      <c r="A2520" s="21" t="s">
        <v>699</v>
      </c>
      <c r="B2520" s="23">
        <v>41527</v>
      </c>
      <c r="C2520" s="21" t="s">
        <v>698</v>
      </c>
      <c r="D2520" s="24"/>
      <c r="E2520" s="62">
        <v>20</v>
      </c>
      <c r="F2520" s="23"/>
      <c r="G2520" s="24"/>
      <c r="H2520" s="22">
        <v>88</v>
      </c>
      <c r="I2520" s="126">
        <f>INDEX('TOL2008'!B:B,MATCH(A2520,'TOL2008'!A:A,0))</f>
        <v>41100</v>
      </c>
      <c r="J2520" s="126" t="str">
        <f>INDEX(Pääluokka!$H$2:$H$100,MATCH(VALUE(LEFT(Taulukko1[[#This Row],[TOL2008]],2)),Pääluokka!$G$2:$G$100,0))</f>
        <v>Rakentaminen</v>
      </c>
      <c r="K2520" s="126" t="str">
        <f>INDEX(Pääluokka!$I$2:$I$100,MATCH(VALUE(LEFT(Taulukko1[[#This Row],[TOL2008]],2)),Pääluokka!$G$2:$G$100,0))</f>
        <v>Rakentaminen (F)</v>
      </c>
      <c r="L2520" s="41" t="str">
        <f t="shared" si="390"/>
        <v>NA</v>
      </c>
      <c r="M2520" s="43">
        <f t="shared" si="391"/>
        <v>41527</v>
      </c>
      <c r="N2520" s="43">
        <f t="shared" si="392"/>
        <v>41578</v>
      </c>
      <c r="O2520" s="43">
        <f t="shared" si="393"/>
        <v>41518</v>
      </c>
      <c r="P2520" s="43">
        <f t="shared" si="394"/>
        <v>41548</v>
      </c>
      <c r="Q2520" s="41">
        <f t="shared" si="395"/>
        <v>2013</v>
      </c>
      <c r="R2520" s="41">
        <f t="shared" si="396"/>
        <v>2013</v>
      </c>
      <c r="S2520" s="43" t="str">
        <f>YEAR(Taulukko1[[#This Row],[Alku KK]])&amp;"Q"&amp;ROUNDDOWN((MONTH(Taulukko1[[#This Row],[Alku KK]])-1)/3+1,0)</f>
        <v>2013Q3</v>
      </c>
      <c r="T2520" s="43" t="str">
        <f>YEAR(Taulukko1[[#This Row],[Loppu KK]])&amp;"Q"&amp;ROUNDDOWN((MONTH(Taulukko1[[#This Row],[Loppu KK]])-1)/3+1,0)</f>
        <v>2013Q4</v>
      </c>
      <c r="U2520" s="66">
        <f>IF(COUNT(Taulukko1[[#This Row],[Neuvottelujen alaiset ]])=1,Taulukko1[[#This Row],[Neuvottelujen alaiset ]],Taulukko1[[#This Row],[Vähennystarve]])</f>
        <v>88</v>
      </c>
      <c r="V2520" s="44">
        <f t="shared" si="397"/>
        <v>0.22727272727272727</v>
      </c>
      <c r="W2520" s="44" t="str">
        <f t="shared" si="398"/>
        <v>NA</v>
      </c>
      <c r="X2520" s="44" t="str">
        <f t="shared" si="399"/>
        <v>NA</v>
      </c>
      <c r="Y2520" s="90" t="b">
        <f>AND(MONTH(Taulukko1[[#This Row],[Alku PVM]] )=6,DAY(Taulukko1[[#This Row],[Alku PVM]] )&gt;19)</f>
        <v>0</v>
      </c>
      <c r="Z2520" s="90" t="b">
        <f>AND(MONTH(Taulukko1[[#This Row],[Loppu PVM]] )=6,DAY(Taulukko1[[#This Row],[Loppu PVM]] )&gt;19)</f>
        <v>0</v>
      </c>
      <c r="AA2520" s="90" t="b">
        <f>OR(MONTH(Taulukko1[[#This Row],[Alku PVM]] )&lt;=5,AND(MONTH(Taulukko1[[#This Row],[Alku PVM]] )=6,DAY(Taulukko1[[#This Row],[Alku PVM]] )&lt;20))</f>
        <v>0</v>
      </c>
      <c r="AB2520" s="90" t="b">
        <f>OR(MONTH(Taulukko1[[#This Row],[Loppu PVM]])&lt;=5,AND(MONTH(Taulukko1[[#This Row],[Loppu PVM]] )=6,DAY(Taulukko1[[#This Row],[Loppu PVM]])&lt;20))</f>
        <v>0</v>
      </c>
      <c r="AC2520" s="90" t="b">
        <f>OR(MONTH(Taulukko1[[#This Row],[Alku PVM]] )&lt;=3,AND(MONTH(Taulukko1[[#This Row],[Alku PVM]] )=3))</f>
        <v>0</v>
      </c>
      <c r="AD2520" s="90" t="b">
        <f>OR(MONTH(Taulukko1[[#This Row],[Loppu PVM]] )&lt;=3,AND(MONTH(Taulukko1[[#This Row],[Loppu PVM]] )=3))</f>
        <v>0</v>
      </c>
      <c r="AE2520" s="90" t="b">
        <f>OR(MONTH(Taulukko1[[#This Row],[Alku PVM]] )&lt;=9,AND(MONTH(Taulukko1[[#This Row],[Alku PVM]] )=9))</f>
        <v>1</v>
      </c>
      <c r="AF2520" s="90" t="b">
        <f>OR(MONTH(Taulukko1[[#This Row],[Loppu PVM]])&lt;=9,AND(MONTH(Taulukko1[[#This Row],[Loppu PVM]] )=9))</f>
        <v>0</v>
      </c>
      <c r="AG2520" s="90" t="b">
        <f>OR(MONTH(Taulukko1[[#This Row],[Alku PVM]] )&lt;=6,AND(MONTH(Taulukko1[[#This Row],[Alku PVM]] )=6))</f>
        <v>0</v>
      </c>
      <c r="AH2520" s="90" t="b">
        <f>OR(MONTH(Taulukko1[[#This Row],[Loppu PVM]])&lt;=6,AND(MONTH(Taulukko1[[#This Row],[Loppu PVM]] )=6))</f>
        <v>0</v>
      </c>
    </row>
    <row r="2521" spans="1:34" ht="12.75" customHeight="1">
      <c r="A2521" s="21" t="s">
        <v>604</v>
      </c>
      <c r="B2521" s="23">
        <v>41528</v>
      </c>
      <c r="C2521" s="21" t="s">
        <v>1289</v>
      </c>
      <c r="D2521" s="24" t="s">
        <v>25</v>
      </c>
      <c r="E2521" s="62">
        <v>9</v>
      </c>
      <c r="F2521" s="23">
        <v>41549</v>
      </c>
      <c r="G2521" s="24">
        <v>0</v>
      </c>
      <c r="H2521" s="22">
        <v>9</v>
      </c>
      <c r="I2521" s="126">
        <f>INDEX('TOL2008'!B:B,MATCH(A2521,'TOL2008'!A:A,0))</f>
        <v>28990</v>
      </c>
      <c r="J2521" s="126" t="str">
        <f>INDEX(Pääluokka!$H$2:$H$100,MATCH(VALUE(LEFT(Taulukko1[[#This Row],[TOL2008]],2)),Pääluokka!$G$2:$G$100,0))</f>
        <v>Teollisuus</v>
      </c>
      <c r="K2521" s="126" t="str">
        <f>INDEX(Pääluokka!$I$2:$I$100,MATCH(VALUE(LEFT(Taulukko1[[#This Row],[TOL2008]],2)),Pääluokka!$G$2:$G$100,0))</f>
        <v>Teollisuus (C-E)</v>
      </c>
      <c r="L2521" s="41">
        <f t="shared" si="390"/>
        <v>21</v>
      </c>
      <c r="M2521" s="43">
        <f t="shared" si="391"/>
        <v>41528</v>
      </c>
      <c r="N2521" s="43">
        <f t="shared" si="392"/>
        <v>41549</v>
      </c>
      <c r="O2521" s="43">
        <f t="shared" si="393"/>
        <v>41518</v>
      </c>
      <c r="P2521" s="43">
        <f t="shared" si="394"/>
        <v>41548</v>
      </c>
      <c r="Q2521" s="41">
        <f t="shared" si="395"/>
        <v>2013</v>
      </c>
      <c r="R2521" s="41">
        <f t="shared" si="396"/>
        <v>2013</v>
      </c>
      <c r="S2521" s="43" t="str">
        <f>YEAR(Taulukko1[[#This Row],[Alku KK]])&amp;"Q"&amp;ROUNDDOWN((MONTH(Taulukko1[[#This Row],[Alku KK]])-1)/3+1,0)</f>
        <v>2013Q3</v>
      </c>
      <c r="T2521" s="43" t="str">
        <f>YEAR(Taulukko1[[#This Row],[Loppu KK]])&amp;"Q"&amp;ROUNDDOWN((MONTH(Taulukko1[[#This Row],[Loppu KK]])-1)/3+1,0)</f>
        <v>2013Q4</v>
      </c>
      <c r="U2521" s="66">
        <f>IF(COUNT(Taulukko1[[#This Row],[Neuvottelujen alaiset ]])=1,Taulukko1[[#This Row],[Neuvottelujen alaiset ]],Taulukko1[[#This Row],[Vähennystarve]])</f>
        <v>9</v>
      </c>
      <c r="V2521" s="44">
        <f t="shared" si="397"/>
        <v>1</v>
      </c>
      <c r="W2521" s="44">
        <f t="shared" si="398"/>
        <v>0</v>
      </c>
      <c r="X2521" s="44">
        <f t="shared" si="399"/>
        <v>0</v>
      </c>
      <c r="Y2521" s="90" t="b">
        <f>AND(MONTH(Taulukko1[[#This Row],[Alku PVM]] )=6,DAY(Taulukko1[[#This Row],[Alku PVM]] )&gt;19)</f>
        <v>0</v>
      </c>
      <c r="Z2521" s="90" t="b">
        <f>AND(MONTH(Taulukko1[[#This Row],[Loppu PVM]] )=6,DAY(Taulukko1[[#This Row],[Loppu PVM]] )&gt;19)</f>
        <v>0</v>
      </c>
      <c r="AA2521" s="90" t="b">
        <f>OR(MONTH(Taulukko1[[#This Row],[Alku PVM]] )&lt;=5,AND(MONTH(Taulukko1[[#This Row],[Alku PVM]] )=6,DAY(Taulukko1[[#This Row],[Alku PVM]] )&lt;20))</f>
        <v>0</v>
      </c>
      <c r="AB2521" s="90" t="b">
        <f>OR(MONTH(Taulukko1[[#This Row],[Loppu PVM]])&lt;=5,AND(MONTH(Taulukko1[[#This Row],[Loppu PVM]] )=6,DAY(Taulukko1[[#This Row],[Loppu PVM]])&lt;20))</f>
        <v>0</v>
      </c>
      <c r="AC2521" s="90" t="b">
        <f>OR(MONTH(Taulukko1[[#This Row],[Alku PVM]] )&lt;=3,AND(MONTH(Taulukko1[[#This Row],[Alku PVM]] )=3))</f>
        <v>0</v>
      </c>
      <c r="AD2521" s="90" t="b">
        <f>OR(MONTH(Taulukko1[[#This Row],[Loppu PVM]] )&lt;=3,AND(MONTH(Taulukko1[[#This Row],[Loppu PVM]] )=3))</f>
        <v>0</v>
      </c>
      <c r="AE2521" s="90" t="b">
        <f>OR(MONTH(Taulukko1[[#This Row],[Alku PVM]] )&lt;=9,AND(MONTH(Taulukko1[[#This Row],[Alku PVM]] )=9))</f>
        <v>1</v>
      </c>
      <c r="AF2521" s="90" t="b">
        <f>OR(MONTH(Taulukko1[[#This Row],[Loppu PVM]])&lt;=9,AND(MONTH(Taulukko1[[#This Row],[Loppu PVM]] )=9))</f>
        <v>0</v>
      </c>
      <c r="AG2521" s="90" t="b">
        <f>OR(MONTH(Taulukko1[[#This Row],[Alku PVM]] )&lt;=6,AND(MONTH(Taulukko1[[#This Row],[Alku PVM]] )=6))</f>
        <v>0</v>
      </c>
      <c r="AH2521" s="90" t="b">
        <f>OR(MONTH(Taulukko1[[#This Row],[Loppu PVM]])&lt;=6,AND(MONTH(Taulukko1[[#This Row],[Loppu PVM]] )=6))</f>
        <v>0</v>
      </c>
    </row>
    <row r="2522" spans="1:34" ht="12.75" customHeight="1">
      <c r="A2522" s="21" t="s">
        <v>1067</v>
      </c>
      <c r="B2522" s="23">
        <v>41528</v>
      </c>
      <c r="C2522" s="21" t="s">
        <v>1066</v>
      </c>
      <c r="D2522" s="24"/>
      <c r="E2522" s="62">
        <v>200</v>
      </c>
      <c r="F2522" s="23">
        <v>41544</v>
      </c>
      <c r="G2522" s="24">
        <v>0</v>
      </c>
      <c r="H2522" s="22">
        <v>200</v>
      </c>
      <c r="I2522" s="126">
        <f>INDEX('TOL2008'!B:B,MATCH(A2522,'TOL2008'!A:A,0))</f>
        <v>29200</v>
      </c>
      <c r="J2522" s="126" t="str">
        <f>INDEX(Pääluokka!$H$2:$H$100,MATCH(VALUE(LEFT(Taulukko1[[#This Row],[TOL2008]],2)),Pääluokka!$G$2:$G$100,0))</f>
        <v>Teollisuus</v>
      </c>
      <c r="K2522" s="126" t="str">
        <f>INDEX(Pääluokka!$I$2:$I$100,MATCH(VALUE(LEFT(Taulukko1[[#This Row],[TOL2008]],2)),Pääluokka!$G$2:$G$100,0))</f>
        <v>Teollisuus (C-E)</v>
      </c>
      <c r="L2522" s="41">
        <f t="shared" si="390"/>
        <v>16</v>
      </c>
      <c r="M2522" s="43">
        <f t="shared" si="391"/>
        <v>41528</v>
      </c>
      <c r="N2522" s="43">
        <f t="shared" si="392"/>
        <v>41544</v>
      </c>
      <c r="O2522" s="43">
        <f t="shared" si="393"/>
        <v>41518</v>
      </c>
      <c r="P2522" s="43">
        <f t="shared" si="394"/>
        <v>41518</v>
      </c>
      <c r="Q2522" s="41">
        <f t="shared" si="395"/>
        <v>2013</v>
      </c>
      <c r="R2522" s="41">
        <f t="shared" si="396"/>
        <v>2013</v>
      </c>
      <c r="S2522" s="43" t="str">
        <f>YEAR(Taulukko1[[#This Row],[Alku KK]])&amp;"Q"&amp;ROUNDDOWN((MONTH(Taulukko1[[#This Row],[Alku KK]])-1)/3+1,0)</f>
        <v>2013Q3</v>
      </c>
      <c r="T2522" s="43" t="str">
        <f>YEAR(Taulukko1[[#This Row],[Loppu KK]])&amp;"Q"&amp;ROUNDDOWN((MONTH(Taulukko1[[#This Row],[Loppu KK]])-1)/3+1,0)</f>
        <v>2013Q3</v>
      </c>
      <c r="U2522" s="66">
        <f>IF(COUNT(Taulukko1[[#This Row],[Neuvottelujen alaiset ]])=1,Taulukko1[[#This Row],[Neuvottelujen alaiset ]],Taulukko1[[#This Row],[Vähennystarve]])</f>
        <v>200</v>
      </c>
      <c r="V2522" s="44">
        <f t="shared" si="397"/>
        <v>1</v>
      </c>
      <c r="W2522" s="44">
        <f t="shared" si="398"/>
        <v>0</v>
      </c>
      <c r="X2522" s="44">
        <f t="shared" si="399"/>
        <v>0</v>
      </c>
      <c r="Y2522" s="90" t="b">
        <f>AND(MONTH(Taulukko1[[#This Row],[Alku PVM]] )=6,DAY(Taulukko1[[#This Row],[Alku PVM]] )&gt;19)</f>
        <v>0</v>
      </c>
      <c r="Z2522" s="90" t="b">
        <f>AND(MONTH(Taulukko1[[#This Row],[Loppu PVM]] )=6,DAY(Taulukko1[[#This Row],[Loppu PVM]] )&gt;19)</f>
        <v>0</v>
      </c>
      <c r="AA2522" s="90" t="b">
        <f>OR(MONTH(Taulukko1[[#This Row],[Alku PVM]] )&lt;=5,AND(MONTH(Taulukko1[[#This Row],[Alku PVM]] )=6,DAY(Taulukko1[[#This Row],[Alku PVM]] )&lt;20))</f>
        <v>0</v>
      </c>
      <c r="AB2522" s="90" t="b">
        <f>OR(MONTH(Taulukko1[[#This Row],[Loppu PVM]])&lt;=5,AND(MONTH(Taulukko1[[#This Row],[Loppu PVM]] )=6,DAY(Taulukko1[[#This Row],[Loppu PVM]])&lt;20))</f>
        <v>0</v>
      </c>
      <c r="AC2522" s="90" t="b">
        <f>OR(MONTH(Taulukko1[[#This Row],[Alku PVM]] )&lt;=3,AND(MONTH(Taulukko1[[#This Row],[Alku PVM]] )=3))</f>
        <v>0</v>
      </c>
      <c r="AD2522" s="90" t="b">
        <f>OR(MONTH(Taulukko1[[#This Row],[Loppu PVM]] )&lt;=3,AND(MONTH(Taulukko1[[#This Row],[Loppu PVM]] )=3))</f>
        <v>0</v>
      </c>
      <c r="AE2522" s="90" t="b">
        <f>OR(MONTH(Taulukko1[[#This Row],[Alku PVM]] )&lt;=9,AND(MONTH(Taulukko1[[#This Row],[Alku PVM]] )=9))</f>
        <v>1</v>
      </c>
      <c r="AF2522" s="90" t="b">
        <f>OR(MONTH(Taulukko1[[#This Row],[Loppu PVM]])&lt;=9,AND(MONTH(Taulukko1[[#This Row],[Loppu PVM]] )=9))</f>
        <v>1</v>
      </c>
      <c r="AG2522" s="90" t="b">
        <f>OR(MONTH(Taulukko1[[#This Row],[Alku PVM]] )&lt;=6,AND(MONTH(Taulukko1[[#This Row],[Alku PVM]] )=6))</f>
        <v>0</v>
      </c>
      <c r="AH2522" s="90" t="b">
        <f>OR(MONTH(Taulukko1[[#This Row],[Loppu PVM]])&lt;=6,AND(MONTH(Taulukko1[[#This Row],[Loppu PVM]] )=6))</f>
        <v>0</v>
      </c>
    </row>
    <row r="2523" spans="1:34" ht="12.75" customHeight="1">
      <c r="A2523" s="21" t="s">
        <v>1069</v>
      </c>
      <c r="B2523" s="23">
        <v>41529</v>
      </c>
      <c r="C2523" s="21" t="s">
        <v>1068</v>
      </c>
      <c r="D2523" s="24" t="s">
        <v>25</v>
      </c>
      <c r="F2523" s="23">
        <v>41576</v>
      </c>
      <c r="G2523" s="24"/>
      <c r="H2523" s="22">
        <v>20</v>
      </c>
      <c r="I2523" s="126">
        <f>INDEX('TOL2008'!B:B,MATCH(A2523,'TOL2008'!A:A,0))</f>
        <v>85420</v>
      </c>
      <c r="J2523" s="126" t="str">
        <f>INDEX(Pääluokka!$H$2:$H$100,MATCH(VALUE(LEFT(Taulukko1[[#This Row],[TOL2008]],2)),Pääluokka!$G$2:$G$100,0))</f>
        <v>Koulutus</v>
      </c>
      <c r="K2523" s="126" t="str">
        <f>INDEX(Pääluokka!$I$2:$I$100,MATCH(VALUE(LEFT(Taulukko1[[#This Row],[TOL2008]],2)),Pääluokka!$G$2:$G$100,0))</f>
        <v>Muut toimialat (O-Q, T-X)</v>
      </c>
      <c r="L2523" s="41">
        <f t="shared" si="390"/>
        <v>47</v>
      </c>
      <c r="M2523" s="43">
        <f t="shared" si="391"/>
        <v>41529</v>
      </c>
      <c r="N2523" s="43">
        <f t="shared" si="392"/>
        <v>41576</v>
      </c>
      <c r="O2523" s="43">
        <f t="shared" si="393"/>
        <v>41518</v>
      </c>
      <c r="P2523" s="43">
        <f t="shared" si="394"/>
        <v>41548</v>
      </c>
      <c r="Q2523" s="41">
        <f t="shared" si="395"/>
        <v>2013</v>
      </c>
      <c r="R2523" s="41">
        <f t="shared" si="396"/>
        <v>2013</v>
      </c>
      <c r="S2523" s="43" t="str">
        <f>YEAR(Taulukko1[[#This Row],[Alku KK]])&amp;"Q"&amp;ROUNDDOWN((MONTH(Taulukko1[[#This Row],[Alku KK]])-1)/3+1,0)</f>
        <v>2013Q3</v>
      </c>
      <c r="T2523" s="43" t="str">
        <f>YEAR(Taulukko1[[#This Row],[Loppu KK]])&amp;"Q"&amp;ROUNDDOWN((MONTH(Taulukko1[[#This Row],[Loppu KK]])-1)/3+1,0)</f>
        <v>2013Q4</v>
      </c>
      <c r="U2523" s="66">
        <f>IF(COUNT(Taulukko1[[#This Row],[Neuvottelujen alaiset ]])=1,Taulukko1[[#This Row],[Neuvottelujen alaiset ]],Taulukko1[[#This Row],[Vähennystarve]])</f>
        <v>20</v>
      </c>
      <c r="V2523" s="44" t="str">
        <f t="shared" si="397"/>
        <v>NA</v>
      </c>
      <c r="W2523" s="44" t="str">
        <f t="shared" si="398"/>
        <v>NA</v>
      </c>
      <c r="X2523" s="44" t="str">
        <f t="shared" si="399"/>
        <v>NA</v>
      </c>
      <c r="Y2523" s="90" t="b">
        <f>AND(MONTH(Taulukko1[[#This Row],[Alku PVM]] )=6,DAY(Taulukko1[[#This Row],[Alku PVM]] )&gt;19)</f>
        <v>0</v>
      </c>
      <c r="Z2523" s="90" t="b">
        <f>AND(MONTH(Taulukko1[[#This Row],[Loppu PVM]] )=6,DAY(Taulukko1[[#This Row],[Loppu PVM]] )&gt;19)</f>
        <v>0</v>
      </c>
      <c r="AA2523" s="90" t="b">
        <f>OR(MONTH(Taulukko1[[#This Row],[Alku PVM]] )&lt;=5,AND(MONTH(Taulukko1[[#This Row],[Alku PVM]] )=6,DAY(Taulukko1[[#This Row],[Alku PVM]] )&lt;20))</f>
        <v>0</v>
      </c>
      <c r="AB2523" s="90" t="b">
        <f>OR(MONTH(Taulukko1[[#This Row],[Loppu PVM]])&lt;=5,AND(MONTH(Taulukko1[[#This Row],[Loppu PVM]] )=6,DAY(Taulukko1[[#This Row],[Loppu PVM]])&lt;20))</f>
        <v>0</v>
      </c>
      <c r="AC2523" s="90" t="b">
        <f>OR(MONTH(Taulukko1[[#This Row],[Alku PVM]] )&lt;=3,AND(MONTH(Taulukko1[[#This Row],[Alku PVM]] )=3))</f>
        <v>0</v>
      </c>
      <c r="AD2523" s="90" t="b">
        <f>OR(MONTH(Taulukko1[[#This Row],[Loppu PVM]] )&lt;=3,AND(MONTH(Taulukko1[[#This Row],[Loppu PVM]] )=3))</f>
        <v>0</v>
      </c>
      <c r="AE2523" s="90" t="b">
        <f>OR(MONTH(Taulukko1[[#This Row],[Alku PVM]] )&lt;=9,AND(MONTH(Taulukko1[[#This Row],[Alku PVM]] )=9))</f>
        <v>1</v>
      </c>
      <c r="AF2523" s="90" t="b">
        <f>OR(MONTH(Taulukko1[[#This Row],[Loppu PVM]])&lt;=9,AND(MONTH(Taulukko1[[#This Row],[Loppu PVM]] )=9))</f>
        <v>0</v>
      </c>
      <c r="AG2523" s="90" t="b">
        <f>OR(MONTH(Taulukko1[[#This Row],[Alku PVM]] )&lt;=6,AND(MONTH(Taulukko1[[#This Row],[Alku PVM]] )=6))</f>
        <v>0</v>
      </c>
      <c r="AH2523" s="90" t="b">
        <f>OR(MONTH(Taulukko1[[#This Row],[Loppu PVM]])&lt;=6,AND(MONTH(Taulukko1[[#This Row],[Loppu PVM]] )=6))</f>
        <v>0</v>
      </c>
    </row>
    <row r="2524" spans="1:34" ht="12.75" customHeight="1">
      <c r="A2524" s="21" t="s">
        <v>924</v>
      </c>
      <c r="B2524" s="23">
        <v>41529</v>
      </c>
      <c r="C2524" s="21" t="s">
        <v>536</v>
      </c>
      <c r="D2524" s="24"/>
      <c r="E2524" s="62">
        <v>40</v>
      </c>
      <c r="F2524" s="23"/>
      <c r="G2524" s="24"/>
      <c r="H2524" s="22">
        <v>40</v>
      </c>
      <c r="I2524" s="126">
        <f>INDEX('TOL2008'!B:B,MATCH(A2524,'TOL2008'!A:A,0))</f>
        <v>22210</v>
      </c>
      <c r="J2524" s="126" t="str">
        <f>INDEX(Pääluokka!$H$2:$H$100,MATCH(VALUE(LEFT(Taulukko1[[#This Row],[TOL2008]],2)),Pääluokka!$G$2:$G$100,0))</f>
        <v>Teollisuus</v>
      </c>
      <c r="K2524" s="126" t="str">
        <f>INDEX(Pääluokka!$I$2:$I$100,MATCH(VALUE(LEFT(Taulukko1[[#This Row],[TOL2008]],2)),Pääluokka!$G$2:$G$100,0))</f>
        <v>Teollisuus (C-E)</v>
      </c>
      <c r="L2524" s="41" t="str">
        <f t="shared" si="390"/>
        <v>NA</v>
      </c>
      <c r="M2524" s="43">
        <f t="shared" si="391"/>
        <v>41529</v>
      </c>
      <c r="N2524" s="43">
        <f t="shared" si="392"/>
        <v>41580</v>
      </c>
      <c r="O2524" s="43">
        <f t="shared" si="393"/>
        <v>41518</v>
      </c>
      <c r="P2524" s="43">
        <f t="shared" si="394"/>
        <v>41579</v>
      </c>
      <c r="Q2524" s="41">
        <f t="shared" si="395"/>
        <v>2013</v>
      </c>
      <c r="R2524" s="41">
        <f t="shared" si="396"/>
        <v>2013</v>
      </c>
      <c r="S2524" s="43" t="str">
        <f>YEAR(Taulukko1[[#This Row],[Alku KK]])&amp;"Q"&amp;ROUNDDOWN((MONTH(Taulukko1[[#This Row],[Alku KK]])-1)/3+1,0)</f>
        <v>2013Q3</v>
      </c>
      <c r="T2524" s="43" t="str">
        <f>YEAR(Taulukko1[[#This Row],[Loppu KK]])&amp;"Q"&amp;ROUNDDOWN((MONTH(Taulukko1[[#This Row],[Loppu KK]])-1)/3+1,0)</f>
        <v>2013Q4</v>
      </c>
      <c r="U2524" s="66">
        <f>IF(COUNT(Taulukko1[[#This Row],[Neuvottelujen alaiset ]])=1,Taulukko1[[#This Row],[Neuvottelujen alaiset ]],Taulukko1[[#This Row],[Vähennystarve]])</f>
        <v>40</v>
      </c>
      <c r="V2524" s="44">
        <f t="shared" si="397"/>
        <v>1</v>
      </c>
      <c r="W2524" s="44" t="str">
        <f t="shared" si="398"/>
        <v>NA</v>
      </c>
      <c r="X2524" s="44" t="str">
        <f t="shared" si="399"/>
        <v>NA</v>
      </c>
      <c r="Y2524" s="90" t="b">
        <f>AND(MONTH(Taulukko1[[#This Row],[Alku PVM]] )=6,DAY(Taulukko1[[#This Row],[Alku PVM]] )&gt;19)</f>
        <v>0</v>
      </c>
      <c r="Z2524" s="90" t="b">
        <f>AND(MONTH(Taulukko1[[#This Row],[Loppu PVM]] )=6,DAY(Taulukko1[[#This Row],[Loppu PVM]] )&gt;19)</f>
        <v>0</v>
      </c>
      <c r="AA2524" s="90" t="b">
        <f>OR(MONTH(Taulukko1[[#This Row],[Alku PVM]] )&lt;=5,AND(MONTH(Taulukko1[[#This Row],[Alku PVM]] )=6,DAY(Taulukko1[[#This Row],[Alku PVM]] )&lt;20))</f>
        <v>0</v>
      </c>
      <c r="AB2524" s="90" t="b">
        <f>OR(MONTH(Taulukko1[[#This Row],[Loppu PVM]])&lt;=5,AND(MONTH(Taulukko1[[#This Row],[Loppu PVM]] )=6,DAY(Taulukko1[[#This Row],[Loppu PVM]])&lt;20))</f>
        <v>0</v>
      </c>
      <c r="AC2524" s="90" t="b">
        <f>OR(MONTH(Taulukko1[[#This Row],[Alku PVM]] )&lt;=3,AND(MONTH(Taulukko1[[#This Row],[Alku PVM]] )=3))</f>
        <v>0</v>
      </c>
      <c r="AD2524" s="90" t="b">
        <f>OR(MONTH(Taulukko1[[#This Row],[Loppu PVM]] )&lt;=3,AND(MONTH(Taulukko1[[#This Row],[Loppu PVM]] )=3))</f>
        <v>0</v>
      </c>
      <c r="AE2524" s="90" t="b">
        <f>OR(MONTH(Taulukko1[[#This Row],[Alku PVM]] )&lt;=9,AND(MONTH(Taulukko1[[#This Row],[Alku PVM]] )=9))</f>
        <v>1</v>
      </c>
      <c r="AF2524" s="90" t="b">
        <f>OR(MONTH(Taulukko1[[#This Row],[Loppu PVM]])&lt;=9,AND(MONTH(Taulukko1[[#This Row],[Loppu PVM]] )=9))</f>
        <v>0</v>
      </c>
      <c r="AG2524" s="90" t="b">
        <f>OR(MONTH(Taulukko1[[#This Row],[Alku PVM]] )&lt;=6,AND(MONTH(Taulukko1[[#This Row],[Alku PVM]] )=6))</f>
        <v>0</v>
      </c>
      <c r="AH2524" s="90" t="b">
        <f>OR(MONTH(Taulukko1[[#This Row],[Loppu PVM]])&lt;=6,AND(MONTH(Taulukko1[[#This Row],[Loppu PVM]] )=6))</f>
        <v>0</v>
      </c>
    </row>
    <row r="2525" spans="1:34" ht="12.75" customHeight="1">
      <c r="A2525" s="21" t="s">
        <v>1329</v>
      </c>
      <c r="B2525" s="23">
        <v>41532</v>
      </c>
      <c r="C2525" s="21" t="s">
        <v>1328</v>
      </c>
      <c r="D2525" s="24">
        <v>4</v>
      </c>
      <c r="F2525" s="23">
        <v>41577</v>
      </c>
      <c r="G2525" s="24">
        <v>9</v>
      </c>
      <c r="H2525" s="22">
        <v>66</v>
      </c>
      <c r="I2525" s="126">
        <f>INDEX('TOL2008'!B:B,MATCH(A2525,'TOL2008'!A:A,0))</f>
        <v>56101</v>
      </c>
      <c r="J2525" s="126" t="str">
        <f>INDEX(Pääluokka!$H$2:$H$100,MATCH(VALUE(LEFT(Taulukko1[[#This Row],[TOL2008]],2)),Pääluokka!$G$2:$G$100,0))</f>
        <v>Majoitus- ja ravitsemistoiminta</v>
      </c>
      <c r="K2525" s="126" t="str">
        <f>INDEX(Pääluokka!$I$2:$I$100,MATCH(VALUE(LEFT(Taulukko1[[#This Row],[TOL2008]],2)),Pääluokka!$G$2:$G$100,0))</f>
        <v>Palvelualat (G-N, R, S)</v>
      </c>
      <c r="L2525" s="41">
        <f t="shared" si="390"/>
        <v>45</v>
      </c>
      <c r="M2525" s="43">
        <f t="shared" si="391"/>
        <v>41532</v>
      </c>
      <c r="N2525" s="43">
        <f t="shared" si="392"/>
        <v>41577</v>
      </c>
      <c r="O2525" s="43">
        <f t="shared" si="393"/>
        <v>41518</v>
      </c>
      <c r="P2525" s="43">
        <f t="shared" si="394"/>
        <v>41548</v>
      </c>
      <c r="Q2525" s="41">
        <f t="shared" si="395"/>
        <v>2013</v>
      </c>
      <c r="R2525" s="41">
        <f t="shared" si="396"/>
        <v>2013</v>
      </c>
      <c r="S2525" s="43" t="str">
        <f>YEAR(Taulukko1[[#This Row],[Alku KK]])&amp;"Q"&amp;ROUNDDOWN((MONTH(Taulukko1[[#This Row],[Alku KK]])-1)/3+1,0)</f>
        <v>2013Q3</v>
      </c>
      <c r="T2525" s="43" t="str">
        <f>YEAR(Taulukko1[[#This Row],[Loppu KK]])&amp;"Q"&amp;ROUNDDOWN((MONTH(Taulukko1[[#This Row],[Loppu KK]])-1)/3+1,0)</f>
        <v>2013Q4</v>
      </c>
      <c r="U2525" s="66">
        <f>IF(COUNT(Taulukko1[[#This Row],[Neuvottelujen alaiset ]])=1,Taulukko1[[#This Row],[Neuvottelujen alaiset ]],Taulukko1[[#This Row],[Vähennystarve]])</f>
        <v>66</v>
      </c>
      <c r="V2525" s="44" t="str">
        <f t="shared" si="397"/>
        <v>NA</v>
      </c>
      <c r="W2525" s="44">
        <f t="shared" si="398"/>
        <v>0.13636363636363635</v>
      </c>
      <c r="X2525" s="44" t="str">
        <f t="shared" si="399"/>
        <v>NA</v>
      </c>
      <c r="Y2525" s="90" t="b">
        <f>AND(MONTH(Taulukko1[[#This Row],[Alku PVM]] )=6,DAY(Taulukko1[[#This Row],[Alku PVM]] )&gt;19)</f>
        <v>0</v>
      </c>
      <c r="Z2525" s="90" t="b">
        <f>AND(MONTH(Taulukko1[[#This Row],[Loppu PVM]] )=6,DAY(Taulukko1[[#This Row],[Loppu PVM]] )&gt;19)</f>
        <v>0</v>
      </c>
      <c r="AA2525" s="90" t="b">
        <f>OR(MONTH(Taulukko1[[#This Row],[Alku PVM]] )&lt;=5,AND(MONTH(Taulukko1[[#This Row],[Alku PVM]] )=6,DAY(Taulukko1[[#This Row],[Alku PVM]] )&lt;20))</f>
        <v>0</v>
      </c>
      <c r="AB2525" s="90" t="b">
        <f>OR(MONTH(Taulukko1[[#This Row],[Loppu PVM]])&lt;=5,AND(MONTH(Taulukko1[[#This Row],[Loppu PVM]] )=6,DAY(Taulukko1[[#This Row],[Loppu PVM]])&lt;20))</f>
        <v>0</v>
      </c>
      <c r="AC2525" s="90" t="b">
        <f>OR(MONTH(Taulukko1[[#This Row],[Alku PVM]] )&lt;=3,AND(MONTH(Taulukko1[[#This Row],[Alku PVM]] )=3))</f>
        <v>0</v>
      </c>
      <c r="AD2525" s="90" t="b">
        <f>OR(MONTH(Taulukko1[[#This Row],[Loppu PVM]] )&lt;=3,AND(MONTH(Taulukko1[[#This Row],[Loppu PVM]] )=3))</f>
        <v>0</v>
      </c>
      <c r="AE2525" s="90" t="b">
        <f>OR(MONTH(Taulukko1[[#This Row],[Alku PVM]] )&lt;=9,AND(MONTH(Taulukko1[[#This Row],[Alku PVM]] )=9))</f>
        <v>1</v>
      </c>
      <c r="AF2525" s="90" t="b">
        <f>OR(MONTH(Taulukko1[[#This Row],[Loppu PVM]])&lt;=9,AND(MONTH(Taulukko1[[#This Row],[Loppu PVM]] )=9))</f>
        <v>0</v>
      </c>
      <c r="AG2525" s="90" t="b">
        <f>OR(MONTH(Taulukko1[[#This Row],[Alku PVM]] )&lt;=6,AND(MONTH(Taulukko1[[#This Row],[Alku PVM]] )=6))</f>
        <v>0</v>
      </c>
      <c r="AH2525" s="90" t="b">
        <f>OR(MONTH(Taulukko1[[#This Row],[Loppu PVM]])&lt;=6,AND(MONTH(Taulukko1[[#This Row],[Loppu PVM]] )=6))</f>
        <v>0</v>
      </c>
    </row>
    <row r="2526" spans="1:34" ht="12.75" customHeight="1">
      <c r="A2526" t="s">
        <v>1245</v>
      </c>
      <c r="B2526" s="23">
        <v>41533</v>
      </c>
      <c r="C2526" s="21" t="s">
        <v>1244</v>
      </c>
      <c r="D2526" s="24"/>
      <c r="E2526" s="62">
        <v>75</v>
      </c>
      <c r="F2526" s="23">
        <v>41585</v>
      </c>
      <c r="G2526" s="24">
        <v>36</v>
      </c>
      <c r="H2526" s="22">
        <v>75</v>
      </c>
      <c r="I2526" s="126">
        <f>INDEX('TOL2008'!B:B,MATCH(A2526,'TOL2008'!A:A,0))</f>
        <v>46521</v>
      </c>
      <c r="J2526" s="126" t="str">
        <f>INDEX(Pääluokka!$H$2:$H$100,MATCH(VALUE(LEFT(Taulukko1[[#This Row],[TOL2008]],2)),Pääluokka!$G$2:$G$100,0))</f>
        <v>Tukku- ja vähittäiskauppa; moottoriajoneuvojen ja moottoripyörien korjaus</v>
      </c>
      <c r="K2526" s="126" t="str">
        <f>INDEX(Pääluokka!$I$2:$I$100,MATCH(VALUE(LEFT(Taulukko1[[#This Row],[TOL2008]],2)),Pääluokka!$G$2:$G$100,0))</f>
        <v>Palvelualat (G-N, R, S)</v>
      </c>
      <c r="L2526" s="41">
        <f t="shared" si="390"/>
        <v>52</v>
      </c>
      <c r="M2526" s="43">
        <f t="shared" si="391"/>
        <v>41533</v>
      </c>
      <c r="N2526" s="43">
        <f t="shared" si="392"/>
        <v>41585</v>
      </c>
      <c r="O2526" s="43">
        <f t="shared" si="393"/>
        <v>41518</v>
      </c>
      <c r="P2526" s="43">
        <f t="shared" si="394"/>
        <v>41579</v>
      </c>
      <c r="Q2526" s="41">
        <f t="shared" si="395"/>
        <v>2013</v>
      </c>
      <c r="R2526" s="41">
        <f t="shared" si="396"/>
        <v>2013</v>
      </c>
      <c r="S2526" s="43" t="str">
        <f>YEAR(Taulukko1[[#This Row],[Alku KK]])&amp;"Q"&amp;ROUNDDOWN((MONTH(Taulukko1[[#This Row],[Alku KK]])-1)/3+1,0)</f>
        <v>2013Q3</v>
      </c>
      <c r="T2526" s="43" t="str">
        <f>YEAR(Taulukko1[[#This Row],[Loppu KK]])&amp;"Q"&amp;ROUNDDOWN((MONTH(Taulukko1[[#This Row],[Loppu KK]])-1)/3+1,0)</f>
        <v>2013Q4</v>
      </c>
      <c r="U2526" s="66">
        <f>IF(COUNT(Taulukko1[[#This Row],[Neuvottelujen alaiset ]])=1,Taulukko1[[#This Row],[Neuvottelujen alaiset ]],Taulukko1[[#This Row],[Vähennystarve]])</f>
        <v>75</v>
      </c>
      <c r="V2526" s="44">
        <f t="shared" si="397"/>
        <v>1</v>
      </c>
      <c r="W2526" s="44">
        <f t="shared" si="398"/>
        <v>0.48</v>
      </c>
      <c r="X2526" s="44">
        <f t="shared" si="399"/>
        <v>0.48</v>
      </c>
      <c r="Y2526" s="90" t="b">
        <f>AND(MONTH(Taulukko1[[#This Row],[Alku PVM]] )=6,DAY(Taulukko1[[#This Row],[Alku PVM]] )&gt;19)</f>
        <v>0</v>
      </c>
      <c r="Z2526" s="90" t="b">
        <f>AND(MONTH(Taulukko1[[#This Row],[Loppu PVM]] )=6,DAY(Taulukko1[[#This Row],[Loppu PVM]] )&gt;19)</f>
        <v>0</v>
      </c>
      <c r="AA2526" s="90" t="b">
        <f>OR(MONTH(Taulukko1[[#This Row],[Alku PVM]] )&lt;=5,AND(MONTH(Taulukko1[[#This Row],[Alku PVM]] )=6,DAY(Taulukko1[[#This Row],[Alku PVM]] )&lt;20))</f>
        <v>0</v>
      </c>
      <c r="AB2526" s="90" t="b">
        <f>OR(MONTH(Taulukko1[[#This Row],[Loppu PVM]])&lt;=5,AND(MONTH(Taulukko1[[#This Row],[Loppu PVM]] )=6,DAY(Taulukko1[[#This Row],[Loppu PVM]])&lt;20))</f>
        <v>0</v>
      </c>
      <c r="AC2526" s="90" t="b">
        <f>OR(MONTH(Taulukko1[[#This Row],[Alku PVM]] )&lt;=3,AND(MONTH(Taulukko1[[#This Row],[Alku PVM]] )=3))</f>
        <v>0</v>
      </c>
      <c r="AD2526" s="90" t="b">
        <f>OR(MONTH(Taulukko1[[#This Row],[Loppu PVM]] )&lt;=3,AND(MONTH(Taulukko1[[#This Row],[Loppu PVM]] )=3))</f>
        <v>0</v>
      </c>
      <c r="AE2526" s="90" t="b">
        <f>OR(MONTH(Taulukko1[[#This Row],[Alku PVM]] )&lt;=9,AND(MONTH(Taulukko1[[#This Row],[Alku PVM]] )=9))</f>
        <v>1</v>
      </c>
      <c r="AF2526" s="90" t="b">
        <f>OR(MONTH(Taulukko1[[#This Row],[Loppu PVM]])&lt;=9,AND(MONTH(Taulukko1[[#This Row],[Loppu PVM]] )=9))</f>
        <v>0</v>
      </c>
      <c r="AG2526" s="90" t="b">
        <f>OR(MONTH(Taulukko1[[#This Row],[Alku PVM]] )&lt;=6,AND(MONTH(Taulukko1[[#This Row],[Alku PVM]] )=6))</f>
        <v>0</v>
      </c>
      <c r="AH2526" s="90" t="b">
        <f>OR(MONTH(Taulukko1[[#This Row],[Loppu PVM]])&lt;=6,AND(MONTH(Taulukko1[[#This Row],[Loppu PVM]] )=6))</f>
        <v>0</v>
      </c>
    </row>
    <row r="2527" spans="1:34" ht="12.75" customHeight="1">
      <c r="A2527" t="s">
        <v>446</v>
      </c>
      <c r="B2527" s="23">
        <v>41533</v>
      </c>
      <c r="C2527" s="21" t="s">
        <v>1132</v>
      </c>
      <c r="D2527" s="24">
        <v>12</v>
      </c>
      <c r="F2527" s="23">
        <v>41576</v>
      </c>
      <c r="G2527" s="24">
        <v>85</v>
      </c>
      <c r="H2527" s="22">
        <v>100</v>
      </c>
      <c r="I2527" s="126">
        <f>INDEX('TOL2008'!B:B,MATCH(A2527,'TOL2008'!A:A,0))</f>
        <v>62010</v>
      </c>
      <c r="J2527" s="126" t="str">
        <f>INDEX(Pääluokka!$H$2:$H$100,MATCH(VALUE(LEFT(Taulukko1[[#This Row],[TOL2008]],2)),Pääluokka!$G$2:$G$100,0))</f>
        <v>Informaatio ja viestintä</v>
      </c>
      <c r="K2527" s="126" t="str">
        <f>INDEX(Pääluokka!$I$2:$I$100,MATCH(VALUE(LEFT(Taulukko1[[#This Row],[TOL2008]],2)),Pääluokka!$G$2:$G$100,0))</f>
        <v>Palvelualat (G-N, R, S)</v>
      </c>
      <c r="L2527" s="41">
        <f t="shared" si="390"/>
        <v>43</v>
      </c>
      <c r="M2527" s="43">
        <f t="shared" si="391"/>
        <v>41533</v>
      </c>
      <c r="N2527" s="43">
        <f t="shared" si="392"/>
        <v>41576</v>
      </c>
      <c r="O2527" s="43">
        <f t="shared" si="393"/>
        <v>41518</v>
      </c>
      <c r="P2527" s="43">
        <f t="shared" si="394"/>
        <v>41548</v>
      </c>
      <c r="Q2527" s="41">
        <f t="shared" si="395"/>
        <v>2013</v>
      </c>
      <c r="R2527" s="41">
        <f t="shared" si="396"/>
        <v>2013</v>
      </c>
      <c r="S2527" s="43" t="str">
        <f>YEAR(Taulukko1[[#This Row],[Alku KK]])&amp;"Q"&amp;ROUNDDOWN((MONTH(Taulukko1[[#This Row],[Alku KK]])-1)/3+1,0)</f>
        <v>2013Q3</v>
      </c>
      <c r="T2527" s="43" t="str">
        <f>YEAR(Taulukko1[[#This Row],[Loppu KK]])&amp;"Q"&amp;ROUNDDOWN((MONTH(Taulukko1[[#This Row],[Loppu KK]])-1)/3+1,0)</f>
        <v>2013Q4</v>
      </c>
      <c r="U2527" s="66">
        <f>IF(COUNT(Taulukko1[[#This Row],[Neuvottelujen alaiset ]])=1,Taulukko1[[#This Row],[Neuvottelujen alaiset ]],Taulukko1[[#This Row],[Vähennystarve]])</f>
        <v>100</v>
      </c>
      <c r="V2527" s="44" t="str">
        <f t="shared" si="397"/>
        <v>NA</v>
      </c>
      <c r="W2527" s="44">
        <f t="shared" si="398"/>
        <v>0.85</v>
      </c>
      <c r="X2527" s="44" t="str">
        <f t="shared" si="399"/>
        <v>NA</v>
      </c>
      <c r="Y2527" s="90" t="b">
        <f>AND(MONTH(Taulukko1[[#This Row],[Alku PVM]] )=6,DAY(Taulukko1[[#This Row],[Alku PVM]] )&gt;19)</f>
        <v>0</v>
      </c>
      <c r="Z2527" s="90" t="b">
        <f>AND(MONTH(Taulukko1[[#This Row],[Loppu PVM]] )=6,DAY(Taulukko1[[#This Row],[Loppu PVM]] )&gt;19)</f>
        <v>0</v>
      </c>
      <c r="AA2527" s="90" t="b">
        <f>OR(MONTH(Taulukko1[[#This Row],[Alku PVM]] )&lt;=5,AND(MONTH(Taulukko1[[#This Row],[Alku PVM]] )=6,DAY(Taulukko1[[#This Row],[Alku PVM]] )&lt;20))</f>
        <v>0</v>
      </c>
      <c r="AB2527" s="90" t="b">
        <f>OR(MONTH(Taulukko1[[#This Row],[Loppu PVM]])&lt;=5,AND(MONTH(Taulukko1[[#This Row],[Loppu PVM]] )=6,DAY(Taulukko1[[#This Row],[Loppu PVM]])&lt;20))</f>
        <v>0</v>
      </c>
      <c r="AC2527" s="90" t="b">
        <f>OR(MONTH(Taulukko1[[#This Row],[Alku PVM]] )&lt;=3,AND(MONTH(Taulukko1[[#This Row],[Alku PVM]] )=3))</f>
        <v>0</v>
      </c>
      <c r="AD2527" s="90" t="b">
        <f>OR(MONTH(Taulukko1[[#This Row],[Loppu PVM]] )&lt;=3,AND(MONTH(Taulukko1[[#This Row],[Loppu PVM]] )=3))</f>
        <v>0</v>
      </c>
      <c r="AE2527" s="90" t="b">
        <f>OR(MONTH(Taulukko1[[#This Row],[Alku PVM]] )&lt;=9,AND(MONTH(Taulukko1[[#This Row],[Alku PVM]] )=9))</f>
        <v>1</v>
      </c>
      <c r="AF2527" s="90" t="b">
        <f>OR(MONTH(Taulukko1[[#This Row],[Loppu PVM]])&lt;=9,AND(MONTH(Taulukko1[[#This Row],[Loppu PVM]] )=9))</f>
        <v>0</v>
      </c>
      <c r="AG2527" s="90" t="b">
        <f>OR(MONTH(Taulukko1[[#This Row],[Alku PVM]] )&lt;=6,AND(MONTH(Taulukko1[[#This Row],[Alku PVM]] )=6))</f>
        <v>0</v>
      </c>
      <c r="AH2527" s="90" t="b">
        <f>OR(MONTH(Taulukko1[[#This Row],[Loppu PVM]])&lt;=6,AND(MONTH(Taulukko1[[#This Row],[Loppu PVM]] )=6))</f>
        <v>0</v>
      </c>
    </row>
    <row r="2528" spans="1:34" ht="12.75" customHeight="1">
      <c r="A2528" s="21" t="s">
        <v>54</v>
      </c>
      <c r="B2528" s="23">
        <v>41533</v>
      </c>
      <c r="C2528" s="21" t="s">
        <v>87</v>
      </c>
      <c r="D2528" s="24"/>
      <c r="E2528" s="62">
        <v>50</v>
      </c>
      <c r="F2528" s="23">
        <v>41593</v>
      </c>
      <c r="G2528" s="24">
        <v>34</v>
      </c>
      <c r="H2528" s="22">
        <v>800</v>
      </c>
      <c r="I2528" s="126">
        <f>INDEX('TOL2008'!B:B,MATCH(A2528,'TOL2008'!A:A,0))</f>
        <v>72191</v>
      </c>
      <c r="J2528" s="126" t="str">
        <f>INDEX(Pääluokka!$H$2:$H$100,MATCH(VALUE(LEFT(Taulukko1[[#This Row],[TOL2008]],2)),Pääluokka!$G$2:$G$100,0))</f>
        <v>Ammatillinen, tieteellinen ja tekninen toiminta</v>
      </c>
      <c r="K2528" s="126" t="str">
        <f>INDEX(Pääluokka!$I$2:$I$100,MATCH(VALUE(LEFT(Taulukko1[[#This Row],[TOL2008]],2)),Pääluokka!$G$2:$G$100,0))</f>
        <v>Palvelualat (G-N, R, S)</v>
      </c>
      <c r="L2528" s="41">
        <f t="shared" si="390"/>
        <v>60</v>
      </c>
      <c r="M2528" s="43">
        <f t="shared" si="391"/>
        <v>41533</v>
      </c>
      <c r="N2528" s="43">
        <f t="shared" si="392"/>
        <v>41593</v>
      </c>
      <c r="O2528" s="43">
        <f t="shared" si="393"/>
        <v>41518</v>
      </c>
      <c r="P2528" s="43">
        <f t="shared" si="394"/>
        <v>41579</v>
      </c>
      <c r="Q2528" s="41">
        <f t="shared" si="395"/>
        <v>2013</v>
      </c>
      <c r="R2528" s="41">
        <f t="shared" si="396"/>
        <v>2013</v>
      </c>
      <c r="S2528" s="43" t="str">
        <f>YEAR(Taulukko1[[#This Row],[Alku KK]])&amp;"Q"&amp;ROUNDDOWN((MONTH(Taulukko1[[#This Row],[Alku KK]])-1)/3+1,0)</f>
        <v>2013Q3</v>
      </c>
      <c r="T2528" s="43" t="str">
        <f>YEAR(Taulukko1[[#This Row],[Loppu KK]])&amp;"Q"&amp;ROUNDDOWN((MONTH(Taulukko1[[#This Row],[Loppu KK]])-1)/3+1,0)</f>
        <v>2013Q4</v>
      </c>
      <c r="U2528" s="66">
        <f>IF(COUNT(Taulukko1[[#This Row],[Neuvottelujen alaiset ]])=1,Taulukko1[[#This Row],[Neuvottelujen alaiset ]],Taulukko1[[#This Row],[Vähennystarve]])</f>
        <v>800</v>
      </c>
      <c r="V2528" s="44">
        <f t="shared" si="397"/>
        <v>6.25E-2</v>
      </c>
      <c r="W2528" s="44">
        <f t="shared" si="398"/>
        <v>4.2500000000000003E-2</v>
      </c>
      <c r="X2528" s="44">
        <f t="shared" si="399"/>
        <v>0.68</v>
      </c>
      <c r="Y2528" s="90" t="b">
        <f>AND(MONTH(Taulukko1[[#This Row],[Alku PVM]] )=6,DAY(Taulukko1[[#This Row],[Alku PVM]] )&gt;19)</f>
        <v>0</v>
      </c>
      <c r="Z2528" s="90" t="b">
        <f>AND(MONTH(Taulukko1[[#This Row],[Loppu PVM]] )=6,DAY(Taulukko1[[#This Row],[Loppu PVM]] )&gt;19)</f>
        <v>0</v>
      </c>
      <c r="AA2528" s="90" t="b">
        <f>OR(MONTH(Taulukko1[[#This Row],[Alku PVM]] )&lt;=5,AND(MONTH(Taulukko1[[#This Row],[Alku PVM]] )=6,DAY(Taulukko1[[#This Row],[Alku PVM]] )&lt;20))</f>
        <v>0</v>
      </c>
      <c r="AB2528" s="90" t="b">
        <f>OR(MONTH(Taulukko1[[#This Row],[Loppu PVM]])&lt;=5,AND(MONTH(Taulukko1[[#This Row],[Loppu PVM]] )=6,DAY(Taulukko1[[#This Row],[Loppu PVM]])&lt;20))</f>
        <v>0</v>
      </c>
      <c r="AC2528" s="90" t="b">
        <f>OR(MONTH(Taulukko1[[#This Row],[Alku PVM]] )&lt;=3,AND(MONTH(Taulukko1[[#This Row],[Alku PVM]] )=3))</f>
        <v>0</v>
      </c>
      <c r="AD2528" s="90" t="b">
        <f>OR(MONTH(Taulukko1[[#This Row],[Loppu PVM]] )&lt;=3,AND(MONTH(Taulukko1[[#This Row],[Loppu PVM]] )=3))</f>
        <v>0</v>
      </c>
      <c r="AE2528" s="90" t="b">
        <f>OR(MONTH(Taulukko1[[#This Row],[Alku PVM]] )&lt;=9,AND(MONTH(Taulukko1[[#This Row],[Alku PVM]] )=9))</f>
        <v>1</v>
      </c>
      <c r="AF2528" s="90" t="b">
        <f>OR(MONTH(Taulukko1[[#This Row],[Loppu PVM]])&lt;=9,AND(MONTH(Taulukko1[[#This Row],[Loppu PVM]] )=9))</f>
        <v>0</v>
      </c>
      <c r="AG2528" s="90" t="b">
        <f>OR(MONTH(Taulukko1[[#This Row],[Alku PVM]] )&lt;=6,AND(MONTH(Taulukko1[[#This Row],[Alku PVM]] )=6))</f>
        <v>0</v>
      </c>
      <c r="AH2528" s="90" t="b">
        <f>OR(MONTH(Taulukko1[[#This Row],[Loppu PVM]])&lt;=6,AND(MONTH(Taulukko1[[#This Row],[Loppu PVM]] )=6))</f>
        <v>0</v>
      </c>
    </row>
    <row r="2529" spans="1:34" ht="12.75" customHeight="1">
      <c r="A2529" s="21" t="s">
        <v>515</v>
      </c>
      <c r="B2529" s="23">
        <v>41534</v>
      </c>
      <c r="C2529" s="21" t="s">
        <v>1208</v>
      </c>
      <c r="D2529" s="24"/>
      <c r="E2529" s="62">
        <v>90</v>
      </c>
      <c r="F2529" s="23">
        <v>41578</v>
      </c>
      <c r="G2529" s="24">
        <v>90</v>
      </c>
      <c r="H2529" s="22">
        <v>90</v>
      </c>
      <c r="I2529" s="126">
        <f>INDEX('TOL2008'!B:B,MATCH(A2529,'TOL2008'!A:A,0))</f>
        <v>58120</v>
      </c>
      <c r="J2529" s="126" t="str">
        <f>INDEX(Pääluokka!$H$2:$H$100,MATCH(VALUE(LEFT(Taulukko1[[#This Row],[TOL2008]],2)),Pääluokka!$G$2:$G$100,0))</f>
        <v>Informaatio ja viestintä</v>
      </c>
      <c r="K2529" s="126" t="str">
        <f>INDEX(Pääluokka!$I$2:$I$100,MATCH(VALUE(LEFT(Taulukko1[[#This Row],[TOL2008]],2)),Pääluokka!$G$2:$G$100,0))</f>
        <v>Palvelualat (G-N, R, S)</v>
      </c>
      <c r="L2529" s="41">
        <f t="shared" si="390"/>
        <v>44</v>
      </c>
      <c r="M2529" s="43">
        <f t="shared" si="391"/>
        <v>41534</v>
      </c>
      <c r="N2529" s="43">
        <f t="shared" si="392"/>
        <v>41578</v>
      </c>
      <c r="O2529" s="43">
        <f t="shared" si="393"/>
        <v>41518</v>
      </c>
      <c r="P2529" s="43">
        <f t="shared" si="394"/>
        <v>41548</v>
      </c>
      <c r="Q2529" s="41">
        <f t="shared" si="395"/>
        <v>2013</v>
      </c>
      <c r="R2529" s="41">
        <f t="shared" si="396"/>
        <v>2013</v>
      </c>
      <c r="S2529" s="43" t="str">
        <f>YEAR(Taulukko1[[#This Row],[Alku KK]])&amp;"Q"&amp;ROUNDDOWN((MONTH(Taulukko1[[#This Row],[Alku KK]])-1)/3+1,0)</f>
        <v>2013Q3</v>
      </c>
      <c r="T2529" s="43" t="str">
        <f>YEAR(Taulukko1[[#This Row],[Loppu KK]])&amp;"Q"&amp;ROUNDDOWN((MONTH(Taulukko1[[#This Row],[Loppu KK]])-1)/3+1,0)</f>
        <v>2013Q4</v>
      </c>
      <c r="U2529" s="66">
        <f>IF(COUNT(Taulukko1[[#This Row],[Neuvottelujen alaiset ]])=1,Taulukko1[[#This Row],[Neuvottelujen alaiset ]],Taulukko1[[#This Row],[Vähennystarve]])</f>
        <v>90</v>
      </c>
      <c r="V2529" s="44">
        <f t="shared" si="397"/>
        <v>1</v>
      </c>
      <c r="W2529" s="44">
        <f t="shared" si="398"/>
        <v>1</v>
      </c>
      <c r="X2529" s="44">
        <f t="shared" si="399"/>
        <v>1</v>
      </c>
      <c r="Y2529" s="90" t="b">
        <f>AND(MONTH(Taulukko1[[#This Row],[Alku PVM]] )=6,DAY(Taulukko1[[#This Row],[Alku PVM]] )&gt;19)</f>
        <v>0</v>
      </c>
      <c r="Z2529" s="90" t="b">
        <f>AND(MONTH(Taulukko1[[#This Row],[Loppu PVM]] )=6,DAY(Taulukko1[[#This Row],[Loppu PVM]] )&gt;19)</f>
        <v>0</v>
      </c>
      <c r="AA2529" s="90" t="b">
        <f>OR(MONTH(Taulukko1[[#This Row],[Alku PVM]] )&lt;=5,AND(MONTH(Taulukko1[[#This Row],[Alku PVM]] )=6,DAY(Taulukko1[[#This Row],[Alku PVM]] )&lt;20))</f>
        <v>0</v>
      </c>
      <c r="AB2529" s="90" t="b">
        <f>OR(MONTH(Taulukko1[[#This Row],[Loppu PVM]])&lt;=5,AND(MONTH(Taulukko1[[#This Row],[Loppu PVM]] )=6,DAY(Taulukko1[[#This Row],[Loppu PVM]])&lt;20))</f>
        <v>0</v>
      </c>
      <c r="AC2529" s="90" t="b">
        <f>OR(MONTH(Taulukko1[[#This Row],[Alku PVM]] )&lt;=3,AND(MONTH(Taulukko1[[#This Row],[Alku PVM]] )=3))</f>
        <v>0</v>
      </c>
      <c r="AD2529" s="90" t="b">
        <f>OR(MONTH(Taulukko1[[#This Row],[Loppu PVM]] )&lt;=3,AND(MONTH(Taulukko1[[#This Row],[Loppu PVM]] )=3))</f>
        <v>0</v>
      </c>
      <c r="AE2529" s="90" t="b">
        <f>OR(MONTH(Taulukko1[[#This Row],[Alku PVM]] )&lt;=9,AND(MONTH(Taulukko1[[#This Row],[Alku PVM]] )=9))</f>
        <v>1</v>
      </c>
      <c r="AF2529" s="90" t="b">
        <f>OR(MONTH(Taulukko1[[#This Row],[Loppu PVM]])&lt;=9,AND(MONTH(Taulukko1[[#This Row],[Loppu PVM]] )=9))</f>
        <v>0</v>
      </c>
      <c r="AG2529" s="90" t="b">
        <f>OR(MONTH(Taulukko1[[#This Row],[Alku PVM]] )&lt;=6,AND(MONTH(Taulukko1[[#This Row],[Alku PVM]] )=6))</f>
        <v>0</v>
      </c>
      <c r="AH2529" s="90" t="b">
        <f>OR(MONTH(Taulukko1[[#This Row],[Loppu PVM]])&lt;=6,AND(MONTH(Taulukko1[[#This Row],[Loppu PVM]] )=6))</f>
        <v>0</v>
      </c>
    </row>
    <row r="2530" spans="1:34" ht="12.75" customHeight="1">
      <c r="A2530" s="21" t="s">
        <v>78</v>
      </c>
      <c r="B2530" s="23">
        <v>41534</v>
      </c>
      <c r="C2530" s="21" t="s">
        <v>749</v>
      </c>
      <c r="D2530" s="24">
        <v>10</v>
      </c>
      <c r="E2530" s="62">
        <v>90</v>
      </c>
      <c r="F2530" s="23">
        <v>41584</v>
      </c>
      <c r="G2530" s="24">
        <v>76</v>
      </c>
      <c r="H2530" s="22">
        <v>300</v>
      </c>
      <c r="I2530" s="126">
        <f>INDEX('TOL2008'!B:B,MATCH(A2530,'TOL2008'!A:A,0))</f>
        <v>23700</v>
      </c>
      <c r="J2530" s="126" t="str">
        <f>INDEX(Pääluokka!$H$2:$H$100,MATCH(VALUE(LEFT(Taulukko1[[#This Row],[TOL2008]],2)),Pääluokka!$G$2:$G$100,0))</f>
        <v>Teollisuus</v>
      </c>
      <c r="K2530" s="126" t="str">
        <f>INDEX(Pääluokka!$I$2:$I$100,MATCH(VALUE(LEFT(Taulukko1[[#This Row],[TOL2008]],2)),Pääluokka!$G$2:$G$100,0))</f>
        <v>Teollisuus (C-E)</v>
      </c>
      <c r="L2530" s="41">
        <f t="shared" si="390"/>
        <v>50</v>
      </c>
      <c r="M2530" s="43">
        <f t="shared" si="391"/>
        <v>41534</v>
      </c>
      <c r="N2530" s="43">
        <f t="shared" si="392"/>
        <v>41584</v>
      </c>
      <c r="O2530" s="43">
        <f t="shared" si="393"/>
        <v>41518</v>
      </c>
      <c r="P2530" s="43">
        <f t="shared" si="394"/>
        <v>41579</v>
      </c>
      <c r="Q2530" s="41">
        <f t="shared" si="395"/>
        <v>2013</v>
      </c>
      <c r="R2530" s="41">
        <f t="shared" si="396"/>
        <v>2013</v>
      </c>
      <c r="S2530" s="43" t="str">
        <f>YEAR(Taulukko1[[#This Row],[Alku KK]])&amp;"Q"&amp;ROUNDDOWN((MONTH(Taulukko1[[#This Row],[Alku KK]])-1)/3+1,0)</f>
        <v>2013Q3</v>
      </c>
      <c r="T2530" s="43" t="str">
        <f>YEAR(Taulukko1[[#This Row],[Loppu KK]])&amp;"Q"&amp;ROUNDDOWN((MONTH(Taulukko1[[#This Row],[Loppu KK]])-1)/3+1,0)</f>
        <v>2013Q4</v>
      </c>
      <c r="U2530" s="66">
        <f>IF(COUNT(Taulukko1[[#This Row],[Neuvottelujen alaiset ]])=1,Taulukko1[[#This Row],[Neuvottelujen alaiset ]],Taulukko1[[#This Row],[Vähennystarve]])</f>
        <v>300</v>
      </c>
      <c r="V2530" s="44">
        <f t="shared" si="397"/>
        <v>0.3</v>
      </c>
      <c r="W2530" s="44">
        <f t="shared" si="398"/>
        <v>0.25333333333333335</v>
      </c>
      <c r="X2530" s="44">
        <f t="shared" si="399"/>
        <v>0.84444444444444444</v>
      </c>
      <c r="Y2530" s="90" t="b">
        <f>AND(MONTH(Taulukko1[[#This Row],[Alku PVM]] )=6,DAY(Taulukko1[[#This Row],[Alku PVM]] )&gt;19)</f>
        <v>0</v>
      </c>
      <c r="Z2530" s="90" t="b">
        <f>AND(MONTH(Taulukko1[[#This Row],[Loppu PVM]] )=6,DAY(Taulukko1[[#This Row],[Loppu PVM]] )&gt;19)</f>
        <v>0</v>
      </c>
      <c r="AA2530" s="90" t="b">
        <f>OR(MONTH(Taulukko1[[#This Row],[Alku PVM]] )&lt;=5,AND(MONTH(Taulukko1[[#This Row],[Alku PVM]] )=6,DAY(Taulukko1[[#This Row],[Alku PVM]] )&lt;20))</f>
        <v>0</v>
      </c>
      <c r="AB2530" s="90" t="b">
        <f>OR(MONTH(Taulukko1[[#This Row],[Loppu PVM]])&lt;=5,AND(MONTH(Taulukko1[[#This Row],[Loppu PVM]] )=6,DAY(Taulukko1[[#This Row],[Loppu PVM]])&lt;20))</f>
        <v>0</v>
      </c>
      <c r="AC2530" s="90" t="b">
        <f>OR(MONTH(Taulukko1[[#This Row],[Alku PVM]] )&lt;=3,AND(MONTH(Taulukko1[[#This Row],[Alku PVM]] )=3))</f>
        <v>0</v>
      </c>
      <c r="AD2530" s="90" t="b">
        <f>OR(MONTH(Taulukko1[[#This Row],[Loppu PVM]] )&lt;=3,AND(MONTH(Taulukko1[[#This Row],[Loppu PVM]] )=3))</f>
        <v>0</v>
      </c>
      <c r="AE2530" s="90" t="b">
        <f>OR(MONTH(Taulukko1[[#This Row],[Alku PVM]] )&lt;=9,AND(MONTH(Taulukko1[[#This Row],[Alku PVM]] )=9))</f>
        <v>1</v>
      </c>
      <c r="AF2530" s="90" t="b">
        <f>OR(MONTH(Taulukko1[[#This Row],[Loppu PVM]])&lt;=9,AND(MONTH(Taulukko1[[#This Row],[Loppu PVM]] )=9))</f>
        <v>0</v>
      </c>
      <c r="AG2530" s="90" t="b">
        <f>OR(MONTH(Taulukko1[[#This Row],[Alku PVM]] )&lt;=6,AND(MONTH(Taulukko1[[#This Row],[Alku PVM]] )=6))</f>
        <v>0</v>
      </c>
      <c r="AH2530" s="90" t="b">
        <f>OR(MONTH(Taulukko1[[#This Row],[Loppu PVM]])&lt;=6,AND(MONTH(Taulukko1[[#This Row],[Loppu PVM]] )=6))</f>
        <v>0</v>
      </c>
    </row>
    <row r="2531" spans="1:34" ht="12.75" customHeight="1">
      <c r="A2531" s="21" t="s">
        <v>729</v>
      </c>
      <c r="B2531" s="23">
        <v>41534</v>
      </c>
      <c r="C2531" s="21" t="s">
        <v>728</v>
      </c>
      <c r="D2531" s="24">
        <v>39</v>
      </c>
      <c r="E2531" s="62">
        <v>95</v>
      </c>
      <c r="F2531" s="23">
        <v>41600</v>
      </c>
      <c r="G2531" s="24">
        <v>30</v>
      </c>
      <c r="H2531" s="22">
        <v>95</v>
      </c>
      <c r="I2531" s="126">
        <f>INDEX('TOL2008'!B:B,MATCH(A2531,'TOL2008'!A:A,0))</f>
        <v>29100</v>
      </c>
      <c r="J2531" s="126" t="str">
        <f>INDEX(Pääluokka!$H$2:$H$100,MATCH(VALUE(LEFT(Taulukko1[[#This Row],[TOL2008]],2)),Pääluokka!$G$2:$G$100,0))</f>
        <v>Teollisuus</v>
      </c>
      <c r="K2531" s="126" t="str">
        <f>INDEX(Pääluokka!$I$2:$I$100,MATCH(VALUE(LEFT(Taulukko1[[#This Row],[TOL2008]],2)),Pääluokka!$G$2:$G$100,0))</f>
        <v>Teollisuus (C-E)</v>
      </c>
      <c r="L2531" s="41">
        <f t="shared" si="390"/>
        <v>66</v>
      </c>
      <c r="M2531" s="43">
        <f t="shared" si="391"/>
        <v>41534</v>
      </c>
      <c r="N2531" s="43">
        <f t="shared" si="392"/>
        <v>41600</v>
      </c>
      <c r="O2531" s="43">
        <f t="shared" si="393"/>
        <v>41518</v>
      </c>
      <c r="P2531" s="43">
        <f t="shared" si="394"/>
        <v>41579</v>
      </c>
      <c r="Q2531" s="41">
        <f t="shared" si="395"/>
        <v>2013</v>
      </c>
      <c r="R2531" s="41">
        <f t="shared" si="396"/>
        <v>2013</v>
      </c>
      <c r="S2531" s="43" t="str">
        <f>YEAR(Taulukko1[[#This Row],[Alku KK]])&amp;"Q"&amp;ROUNDDOWN((MONTH(Taulukko1[[#This Row],[Alku KK]])-1)/3+1,0)</f>
        <v>2013Q3</v>
      </c>
      <c r="T2531" s="43" t="str">
        <f>YEAR(Taulukko1[[#This Row],[Loppu KK]])&amp;"Q"&amp;ROUNDDOWN((MONTH(Taulukko1[[#This Row],[Loppu KK]])-1)/3+1,0)</f>
        <v>2013Q4</v>
      </c>
      <c r="U2531" s="66">
        <f>IF(COUNT(Taulukko1[[#This Row],[Neuvottelujen alaiset ]])=1,Taulukko1[[#This Row],[Neuvottelujen alaiset ]],Taulukko1[[#This Row],[Vähennystarve]])</f>
        <v>95</v>
      </c>
      <c r="V2531" s="44">
        <f t="shared" si="397"/>
        <v>1</v>
      </c>
      <c r="W2531" s="44">
        <f t="shared" si="398"/>
        <v>0.31578947368421051</v>
      </c>
      <c r="X2531" s="44">
        <f t="shared" si="399"/>
        <v>0.31578947368421051</v>
      </c>
      <c r="Y2531" s="90" t="b">
        <f>AND(MONTH(Taulukko1[[#This Row],[Alku PVM]] )=6,DAY(Taulukko1[[#This Row],[Alku PVM]] )&gt;19)</f>
        <v>0</v>
      </c>
      <c r="Z2531" s="90" t="b">
        <f>AND(MONTH(Taulukko1[[#This Row],[Loppu PVM]] )=6,DAY(Taulukko1[[#This Row],[Loppu PVM]] )&gt;19)</f>
        <v>0</v>
      </c>
      <c r="AA2531" s="90" t="b">
        <f>OR(MONTH(Taulukko1[[#This Row],[Alku PVM]] )&lt;=5,AND(MONTH(Taulukko1[[#This Row],[Alku PVM]] )=6,DAY(Taulukko1[[#This Row],[Alku PVM]] )&lt;20))</f>
        <v>0</v>
      </c>
      <c r="AB2531" s="90" t="b">
        <f>OR(MONTH(Taulukko1[[#This Row],[Loppu PVM]])&lt;=5,AND(MONTH(Taulukko1[[#This Row],[Loppu PVM]] )=6,DAY(Taulukko1[[#This Row],[Loppu PVM]])&lt;20))</f>
        <v>0</v>
      </c>
      <c r="AC2531" s="90" t="b">
        <f>OR(MONTH(Taulukko1[[#This Row],[Alku PVM]] )&lt;=3,AND(MONTH(Taulukko1[[#This Row],[Alku PVM]] )=3))</f>
        <v>0</v>
      </c>
      <c r="AD2531" s="90" t="b">
        <f>OR(MONTH(Taulukko1[[#This Row],[Loppu PVM]] )&lt;=3,AND(MONTH(Taulukko1[[#This Row],[Loppu PVM]] )=3))</f>
        <v>0</v>
      </c>
      <c r="AE2531" s="90" t="b">
        <f>OR(MONTH(Taulukko1[[#This Row],[Alku PVM]] )&lt;=9,AND(MONTH(Taulukko1[[#This Row],[Alku PVM]] )=9))</f>
        <v>1</v>
      </c>
      <c r="AF2531" s="90" t="b">
        <f>OR(MONTH(Taulukko1[[#This Row],[Loppu PVM]])&lt;=9,AND(MONTH(Taulukko1[[#This Row],[Loppu PVM]] )=9))</f>
        <v>0</v>
      </c>
      <c r="AG2531" s="90" t="b">
        <f>OR(MONTH(Taulukko1[[#This Row],[Alku PVM]] )&lt;=6,AND(MONTH(Taulukko1[[#This Row],[Alku PVM]] )=6))</f>
        <v>0</v>
      </c>
      <c r="AH2531" s="90" t="b">
        <f>OR(MONTH(Taulukko1[[#This Row],[Loppu PVM]])&lt;=6,AND(MONTH(Taulukko1[[#This Row],[Loppu PVM]] )=6))</f>
        <v>0</v>
      </c>
    </row>
    <row r="2532" spans="1:34" ht="12.75" customHeight="1">
      <c r="A2532" s="21" t="s">
        <v>975</v>
      </c>
      <c r="B2532" s="23">
        <v>41535</v>
      </c>
      <c r="C2532" s="21" t="s">
        <v>974</v>
      </c>
      <c r="D2532" s="24"/>
      <c r="E2532" s="62">
        <v>60</v>
      </c>
      <c r="F2532" s="23">
        <v>41576</v>
      </c>
      <c r="G2532" s="24">
        <v>53</v>
      </c>
      <c r="H2532" s="22">
        <v>480</v>
      </c>
      <c r="I2532" s="126" t="str">
        <f>INDEX('TOL2008'!B:B,MATCH(A2532,'TOL2008'!A:A,0))</f>
        <v>08112</v>
      </c>
      <c r="J2532" s="126" t="str">
        <f>INDEX(Pääluokka!$H$2:$H$100,MATCH(VALUE(LEFT(Taulukko1[[#This Row],[TOL2008]],2)),Pääluokka!$G$2:$G$100,0))</f>
        <v>Kaivostoiminta ja louhinta</v>
      </c>
      <c r="K2532" s="126" t="str">
        <f>INDEX(Pääluokka!$I$2:$I$100,MATCH(VALUE(LEFT(Taulukko1[[#This Row],[TOL2008]],2)),Pääluokka!$G$2:$G$100,0))</f>
        <v>Alkutuotanto (A-B)</v>
      </c>
      <c r="L2532" s="41">
        <f t="shared" si="390"/>
        <v>41</v>
      </c>
      <c r="M2532" s="43">
        <f t="shared" si="391"/>
        <v>41535</v>
      </c>
      <c r="N2532" s="43">
        <f t="shared" si="392"/>
        <v>41576</v>
      </c>
      <c r="O2532" s="43">
        <f t="shared" si="393"/>
        <v>41518</v>
      </c>
      <c r="P2532" s="43">
        <f t="shared" si="394"/>
        <v>41548</v>
      </c>
      <c r="Q2532" s="41">
        <f t="shared" si="395"/>
        <v>2013</v>
      </c>
      <c r="R2532" s="41">
        <f t="shared" si="396"/>
        <v>2013</v>
      </c>
      <c r="S2532" s="43" t="str">
        <f>YEAR(Taulukko1[[#This Row],[Alku KK]])&amp;"Q"&amp;ROUNDDOWN((MONTH(Taulukko1[[#This Row],[Alku KK]])-1)/3+1,0)</f>
        <v>2013Q3</v>
      </c>
      <c r="T2532" s="43" t="str">
        <f>YEAR(Taulukko1[[#This Row],[Loppu KK]])&amp;"Q"&amp;ROUNDDOWN((MONTH(Taulukko1[[#This Row],[Loppu KK]])-1)/3+1,0)</f>
        <v>2013Q4</v>
      </c>
      <c r="U2532" s="66">
        <f>IF(COUNT(Taulukko1[[#This Row],[Neuvottelujen alaiset ]])=1,Taulukko1[[#This Row],[Neuvottelujen alaiset ]],Taulukko1[[#This Row],[Vähennystarve]])</f>
        <v>480</v>
      </c>
      <c r="V2532" s="44">
        <f t="shared" si="397"/>
        <v>0.125</v>
      </c>
      <c r="W2532" s="44">
        <f t="shared" si="398"/>
        <v>0.11041666666666666</v>
      </c>
      <c r="X2532" s="44">
        <f t="shared" si="399"/>
        <v>0.8833333333333333</v>
      </c>
      <c r="Y2532" s="90" t="b">
        <f>AND(MONTH(Taulukko1[[#This Row],[Alku PVM]] )=6,DAY(Taulukko1[[#This Row],[Alku PVM]] )&gt;19)</f>
        <v>0</v>
      </c>
      <c r="Z2532" s="90" t="b">
        <f>AND(MONTH(Taulukko1[[#This Row],[Loppu PVM]] )=6,DAY(Taulukko1[[#This Row],[Loppu PVM]] )&gt;19)</f>
        <v>0</v>
      </c>
      <c r="AA2532" s="90" t="b">
        <f>OR(MONTH(Taulukko1[[#This Row],[Alku PVM]] )&lt;=5,AND(MONTH(Taulukko1[[#This Row],[Alku PVM]] )=6,DAY(Taulukko1[[#This Row],[Alku PVM]] )&lt;20))</f>
        <v>0</v>
      </c>
      <c r="AB2532" s="90" t="b">
        <f>OR(MONTH(Taulukko1[[#This Row],[Loppu PVM]])&lt;=5,AND(MONTH(Taulukko1[[#This Row],[Loppu PVM]] )=6,DAY(Taulukko1[[#This Row],[Loppu PVM]])&lt;20))</f>
        <v>0</v>
      </c>
      <c r="AC2532" s="90" t="b">
        <f>OR(MONTH(Taulukko1[[#This Row],[Alku PVM]] )&lt;=3,AND(MONTH(Taulukko1[[#This Row],[Alku PVM]] )=3))</f>
        <v>0</v>
      </c>
      <c r="AD2532" s="90" t="b">
        <f>OR(MONTH(Taulukko1[[#This Row],[Loppu PVM]] )&lt;=3,AND(MONTH(Taulukko1[[#This Row],[Loppu PVM]] )=3))</f>
        <v>0</v>
      </c>
      <c r="AE2532" s="90" t="b">
        <f>OR(MONTH(Taulukko1[[#This Row],[Alku PVM]] )&lt;=9,AND(MONTH(Taulukko1[[#This Row],[Alku PVM]] )=9))</f>
        <v>1</v>
      </c>
      <c r="AF2532" s="90" t="b">
        <f>OR(MONTH(Taulukko1[[#This Row],[Loppu PVM]])&lt;=9,AND(MONTH(Taulukko1[[#This Row],[Loppu PVM]] )=9))</f>
        <v>0</v>
      </c>
      <c r="AG2532" s="90" t="b">
        <f>OR(MONTH(Taulukko1[[#This Row],[Alku PVM]] )&lt;=6,AND(MONTH(Taulukko1[[#This Row],[Alku PVM]] )=6))</f>
        <v>0</v>
      </c>
      <c r="AH2532" s="90" t="b">
        <f>OR(MONTH(Taulukko1[[#This Row],[Loppu PVM]])&lt;=6,AND(MONTH(Taulukko1[[#This Row],[Loppu PVM]] )=6))</f>
        <v>0</v>
      </c>
    </row>
    <row r="2533" spans="1:34" ht="12.75" customHeight="1">
      <c r="A2533" s="21" t="s">
        <v>919</v>
      </c>
      <c r="B2533" s="23">
        <v>41535</v>
      </c>
      <c r="C2533" s="21" t="s">
        <v>918</v>
      </c>
      <c r="D2533" s="24"/>
      <c r="E2533" s="62">
        <v>160</v>
      </c>
      <c r="F2533" s="23">
        <v>41624</v>
      </c>
      <c r="G2533" s="24">
        <v>17</v>
      </c>
      <c r="H2533" s="22">
        <v>160</v>
      </c>
      <c r="I2533" s="126">
        <f>INDEX('TOL2008'!B:B,MATCH(A2533,'TOL2008'!A:A,0))</f>
        <v>85320</v>
      </c>
      <c r="J2533" s="126" t="str">
        <f>INDEX(Pääluokka!$H$2:$H$100,MATCH(VALUE(LEFT(Taulukko1[[#This Row],[TOL2008]],2)),Pääluokka!$G$2:$G$100,0))</f>
        <v>Koulutus</v>
      </c>
      <c r="K2533" s="126" t="str">
        <f>INDEX(Pääluokka!$I$2:$I$100,MATCH(VALUE(LEFT(Taulukko1[[#This Row],[TOL2008]],2)),Pääluokka!$G$2:$G$100,0))</f>
        <v>Muut toimialat (O-Q, T-X)</v>
      </c>
      <c r="L2533" s="41">
        <f t="shared" si="390"/>
        <v>89</v>
      </c>
      <c r="M2533" s="43">
        <f t="shared" si="391"/>
        <v>41535</v>
      </c>
      <c r="N2533" s="43">
        <f t="shared" si="392"/>
        <v>41624</v>
      </c>
      <c r="O2533" s="43">
        <f t="shared" si="393"/>
        <v>41518</v>
      </c>
      <c r="P2533" s="43">
        <f t="shared" si="394"/>
        <v>41609</v>
      </c>
      <c r="Q2533" s="41">
        <f t="shared" si="395"/>
        <v>2013</v>
      </c>
      <c r="R2533" s="41">
        <f t="shared" si="396"/>
        <v>2013</v>
      </c>
      <c r="S2533" s="43" t="str">
        <f>YEAR(Taulukko1[[#This Row],[Alku KK]])&amp;"Q"&amp;ROUNDDOWN((MONTH(Taulukko1[[#This Row],[Alku KK]])-1)/3+1,0)</f>
        <v>2013Q3</v>
      </c>
      <c r="T2533" s="43" t="str">
        <f>YEAR(Taulukko1[[#This Row],[Loppu KK]])&amp;"Q"&amp;ROUNDDOWN((MONTH(Taulukko1[[#This Row],[Loppu KK]])-1)/3+1,0)</f>
        <v>2013Q4</v>
      </c>
      <c r="U2533" s="66">
        <f>IF(COUNT(Taulukko1[[#This Row],[Neuvottelujen alaiset ]])=1,Taulukko1[[#This Row],[Neuvottelujen alaiset ]],Taulukko1[[#This Row],[Vähennystarve]])</f>
        <v>160</v>
      </c>
      <c r="V2533" s="44">
        <f t="shared" si="397"/>
        <v>1</v>
      </c>
      <c r="W2533" s="44">
        <f t="shared" si="398"/>
        <v>0.10625</v>
      </c>
      <c r="X2533" s="44">
        <f t="shared" si="399"/>
        <v>0.10625</v>
      </c>
      <c r="Y2533" s="90" t="b">
        <f>AND(MONTH(Taulukko1[[#This Row],[Alku PVM]] )=6,DAY(Taulukko1[[#This Row],[Alku PVM]] )&gt;19)</f>
        <v>0</v>
      </c>
      <c r="Z2533" s="90" t="b">
        <f>AND(MONTH(Taulukko1[[#This Row],[Loppu PVM]] )=6,DAY(Taulukko1[[#This Row],[Loppu PVM]] )&gt;19)</f>
        <v>0</v>
      </c>
      <c r="AA2533" s="90" t="b">
        <f>OR(MONTH(Taulukko1[[#This Row],[Alku PVM]] )&lt;=5,AND(MONTH(Taulukko1[[#This Row],[Alku PVM]] )=6,DAY(Taulukko1[[#This Row],[Alku PVM]] )&lt;20))</f>
        <v>0</v>
      </c>
      <c r="AB2533" s="90" t="b">
        <f>OR(MONTH(Taulukko1[[#This Row],[Loppu PVM]])&lt;=5,AND(MONTH(Taulukko1[[#This Row],[Loppu PVM]] )=6,DAY(Taulukko1[[#This Row],[Loppu PVM]])&lt;20))</f>
        <v>0</v>
      </c>
      <c r="AC2533" s="90" t="b">
        <f>OR(MONTH(Taulukko1[[#This Row],[Alku PVM]] )&lt;=3,AND(MONTH(Taulukko1[[#This Row],[Alku PVM]] )=3))</f>
        <v>0</v>
      </c>
      <c r="AD2533" s="90" t="b">
        <f>OR(MONTH(Taulukko1[[#This Row],[Loppu PVM]] )&lt;=3,AND(MONTH(Taulukko1[[#This Row],[Loppu PVM]] )=3))</f>
        <v>0</v>
      </c>
      <c r="AE2533" s="90" t="b">
        <f>OR(MONTH(Taulukko1[[#This Row],[Alku PVM]] )&lt;=9,AND(MONTH(Taulukko1[[#This Row],[Alku PVM]] )=9))</f>
        <v>1</v>
      </c>
      <c r="AF2533" s="90" t="b">
        <f>OR(MONTH(Taulukko1[[#This Row],[Loppu PVM]])&lt;=9,AND(MONTH(Taulukko1[[#This Row],[Loppu PVM]] )=9))</f>
        <v>0</v>
      </c>
      <c r="AG2533" s="90" t="b">
        <f>OR(MONTH(Taulukko1[[#This Row],[Alku PVM]] )&lt;=6,AND(MONTH(Taulukko1[[#This Row],[Alku PVM]] )=6))</f>
        <v>0</v>
      </c>
      <c r="AH2533" s="90" t="b">
        <f>OR(MONTH(Taulukko1[[#This Row],[Loppu PVM]])&lt;=6,AND(MONTH(Taulukko1[[#This Row],[Loppu PVM]] )=6))</f>
        <v>0</v>
      </c>
    </row>
    <row r="2534" spans="1:34" ht="12.75" customHeight="1">
      <c r="A2534" s="21" t="s">
        <v>763</v>
      </c>
      <c r="B2534" s="23">
        <v>41535</v>
      </c>
      <c r="C2534" s="21" t="s">
        <v>762</v>
      </c>
      <c r="D2534" s="24"/>
      <c r="E2534" s="62">
        <v>500</v>
      </c>
      <c r="F2534" s="23">
        <v>41618</v>
      </c>
      <c r="G2534" s="24">
        <v>500</v>
      </c>
      <c r="H2534" s="22">
        <v>500</v>
      </c>
      <c r="I2534" s="126">
        <f>INDEX('TOL2008'!B:B,MATCH(A2534,'TOL2008'!A:A,0))</f>
        <v>47621</v>
      </c>
      <c r="J2534" s="126" t="str">
        <f>INDEX(Pääluokka!$H$2:$H$100,MATCH(VALUE(LEFT(Taulukko1[[#This Row],[TOL2008]],2)),Pääluokka!$G$2:$G$100,0))</f>
        <v>Tukku- ja vähittäiskauppa; moottoriajoneuvojen ja moottoripyörien korjaus</v>
      </c>
      <c r="K2534" s="126" t="str">
        <f>INDEX(Pääluokka!$I$2:$I$100,MATCH(VALUE(LEFT(Taulukko1[[#This Row],[TOL2008]],2)),Pääluokka!$G$2:$G$100,0))</f>
        <v>Palvelualat (G-N, R, S)</v>
      </c>
      <c r="L2534" s="41">
        <f t="shared" si="390"/>
        <v>83</v>
      </c>
      <c r="M2534" s="43">
        <f t="shared" si="391"/>
        <v>41535</v>
      </c>
      <c r="N2534" s="43">
        <f t="shared" si="392"/>
        <v>41618</v>
      </c>
      <c r="O2534" s="43">
        <f t="shared" si="393"/>
        <v>41518</v>
      </c>
      <c r="P2534" s="43">
        <f t="shared" si="394"/>
        <v>41609</v>
      </c>
      <c r="Q2534" s="41">
        <f t="shared" si="395"/>
        <v>2013</v>
      </c>
      <c r="R2534" s="41">
        <f t="shared" si="396"/>
        <v>2013</v>
      </c>
      <c r="S2534" s="43" t="str">
        <f>YEAR(Taulukko1[[#This Row],[Alku KK]])&amp;"Q"&amp;ROUNDDOWN((MONTH(Taulukko1[[#This Row],[Alku KK]])-1)/3+1,0)</f>
        <v>2013Q3</v>
      </c>
      <c r="T2534" s="43" t="str">
        <f>YEAR(Taulukko1[[#This Row],[Loppu KK]])&amp;"Q"&amp;ROUNDDOWN((MONTH(Taulukko1[[#This Row],[Loppu KK]])-1)/3+1,0)</f>
        <v>2013Q4</v>
      </c>
      <c r="U2534" s="66">
        <f>IF(COUNT(Taulukko1[[#This Row],[Neuvottelujen alaiset ]])=1,Taulukko1[[#This Row],[Neuvottelujen alaiset ]],Taulukko1[[#This Row],[Vähennystarve]])</f>
        <v>500</v>
      </c>
      <c r="V2534" s="44">
        <f t="shared" si="397"/>
        <v>1</v>
      </c>
      <c r="W2534" s="44">
        <f t="shared" si="398"/>
        <v>1</v>
      </c>
      <c r="X2534" s="44">
        <f t="shared" si="399"/>
        <v>1</v>
      </c>
      <c r="Y2534" s="90" t="b">
        <f>AND(MONTH(Taulukko1[[#This Row],[Alku PVM]] )=6,DAY(Taulukko1[[#This Row],[Alku PVM]] )&gt;19)</f>
        <v>0</v>
      </c>
      <c r="Z2534" s="90" t="b">
        <f>AND(MONTH(Taulukko1[[#This Row],[Loppu PVM]] )=6,DAY(Taulukko1[[#This Row],[Loppu PVM]] )&gt;19)</f>
        <v>0</v>
      </c>
      <c r="AA2534" s="90" t="b">
        <f>OR(MONTH(Taulukko1[[#This Row],[Alku PVM]] )&lt;=5,AND(MONTH(Taulukko1[[#This Row],[Alku PVM]] )=6,DAY(Taulukko1[[#This Row],[Alku PVM]] )&lt;20))</f>
        <v>0</v>
      </c>
      <c r="AB2534" s="90" t="b">
        <f>OR(MONTH(Taulukko1[[#This Row],[Loppu PVM]])&lt;=5,AND(MONTH(Taulukko1[[#This Row],[Loppu PVM]] )=6,DAY(Taulukko1[[#This Row],[Loppu PVM]])&lt;20))</f>
        <v>0</v>
      </c>
      <c r="AC2534" s="90" t="b">
        <f>OR(MONTH(Taulukko1[[#This Row],[Alku PVM]] )&lt;=3,AND(MONTH(Taulukko1[[#This Row],[Alku PVM]] )=3))</f>
        <v>0</v>
      </c>
      <c r="AD2534" s="90" t="b">
        <f>OR(MONTH(Taulukko1[[#This Row],[Loppu PVM]] )&lt;=3,AND(MONTH(Taulukko1[[#This Row],[Loppu PVM]] )=3))</f>
        <v>0</v>
      </c>
      <c r="AE2534" s="90" t="b">
        <f>OR(MONTH(Taulukko1[[#This Row],[Alku PVM]] )&lt;=9,AND(MONTH(Taulukko1[[#This Row],[Alku PVM]] )=9))</f>
        <v>1</v>
      </c>
      <c r="AF2534" s="90" t="b">
        <f>OR(MONTH(Taulukko1[[#This Row],[Loppu PVM]])&lt;=9,AND(MONTH(Taulukko1[[#This Row],[Loppu PVM]] )=9))</f>
        <v>0</v>
      </c>
      <c r="AG2534" s="90" t="b">
        <f>OR(MONTH(Taulukko1[[#This Row],[Alku PVM]] )&lt;=6,AND(MONTH(Taulukko1[[#This Row],[Alku PVM]] )=6))</f>
        <v>0</v>
      </c>
      <c r="AH2534" s="90" t="b">
        <f>OR(MONTH(Taulukko1[[#This Row],[Loppu PVM]])&lt;=6,AND(MONTH(Taulukko1[[#This Row],[Loppu PVM]] )=6))</f>
        <v>0</v>
      </c>
    </row>
    <row r="2535" spans="1:34" ht="12.75" customHeight="1">
      <c r="A2535" s="21" t="s">
        <v>322</v>
      </c>
      <c r="B2535" s="23">
        <v>41536</v>
      </c>
      <c r="C2535" s="21" t="s">
        <v>987</v>
      </c>
      <c r="D2535" s="24"/>
      <c r="E2535" s="62">
        <v>320</v>
      </c>
      <c r="F2535" s="23">
        <v>41593</v>
      </c>
      <c r="G2535" s="24">
        <v>0</v>
      </c>
      <c r="H2535" s="22">
        <v>320</v>
      </c>
      <c r="I2535" s="126">
        <f>INDEX('TOL2008'!B:B,MATCH(A2535,'TOL2008'!A:A,0))</f>
        <v>50201</v>
      </c>
      <c r="J2535" s="126" t="str">
        <f>INDEX(Pääluokka!$H$2:$H$100,MATCH(VALUE(LEFT(Taulukko1[[#This Row],[TOL2008]],2)),Pääluokka!$G$2:$G$100,0))</f>
        <v>Kuljetus ja varastointi</v>
      </c>
      <c r="K2535" s="126" t="str">
        <f>INDEX(Pääluokka!$I$2:$I$100,MATCH(VALUE(LEFT(Taulukko1[[#This Row],[TOL2008]],2)),Pääluokka!$G$2:$G$100,0))</f>
        <v>Palvelualat (G-N, R, S)</v>
      </c>
      <c r="L2535" s="41">
        <f t="shared" si="390"/>
        <v>57</v>
      </c>
      <c r="M2535" s="43">
        <f t="shared" si="391"/>
        <v>41536</v>
      </c>
      <c r="N2535" s="43">
        <f t="shared" si="392"/>
        <v>41593</v>
      </c>
      <c r="O2535" s="43">
        <f t="shared" si="393"/>
        <v>41518</v>
      </c>
      <c r="P2535" s="43">
        <f t="shared" si="394"/>
        <v>41579</v>
      </c>
      <c r="Q2535" s="41">
        <f t="shared" si="395"/>
        <v>2013</v>
      </c>
      <c r="R2535" s="41">
        <f t="shared" si="396"/>
        <v>2013</v>
      </c>
      <c r="S2535" s="43" t="str">
        <f>YEAR(Taulukko1[[#This Row],[Alku KK]])&amp;"Q"&amp;ROUNDDOWN((MONTH(Taulukko1[[#This Row],[Alku KK]])-1)/3+1,0)</f>
        <v>2013Q3</v>
      </c>
      <c r="T2535" s="43" t="str">
        <f>YEAR(Taulukko1[[#This Row],[Loppu KK]])&amp;"Q"&amp;ROUNDDOWN((MONTH(Taulukko1[[#This Row],[Loppu KK]])-1)/3+1,0)</f>
        <v>2013Q4</v>
      </c>
      <c r="U2535" s="66">
        <f>IF(COUNT(Taulukko1[[#This Row],[Neuvottelujen alaiset ]])=1,Taulukko1[[#This Row],[Neuvottelujen alaiset ]],Taulukko1[[#This Row],[Vähennystarve]])</f>
        <v>320</v>
      </c>
      <c r="V2535" s="44">
        <f t="shared" si="397"/>
        <v>1</v>
      </c>
      <c r="W2535" s="44">
        <f t="shared" si="398"/>
        <v>0</v>
      </c>
      <c r="X2535" s="44">
        <f t="shared" si="399"/>
        <v>0</v>
      </c>
      <c r="Y2535" s="90" t="b">
        <f>AND(MONTH(Taulukko1[[#This Row],[Alku PVM]] )=6,DAY(Taulukko1[[#This Row],[Alku PVM]] )&gt;19)</f>
        <v>0</v>
      </c>
      <c r="Z2535" s="90" t="b">
        <f>AND(MONTH(Taulukko1[[#This Row],[Loppu PVM]] )=6,DAY(Taulukko1[[#This Row],[Loppu PVM]] )&gt;19)</f>
        <v>0</v>
      </c>
      <c r="AA2535" s="90" t="b">
        <f>OR(MONTH(Taulukko1[[#This Row],[Alku PVM]] )&lt;=5,AND(MONTH(Taulukko1[[#This Row],[Alku PVM]] )=6,DAY(Taulukko1[[#This Row],[Alku PVM]] )&lt;20))</f>
        <v>0</v>
      </c>
      <c r="AB2535" s="90" t="b">
        <f>OR(MONTH(Taulukko1[[#This Row],[Loppu PVM]])&lt;=5,AND(MONTH(Taulukko1[[#This Row],[Loppu PVM]] )=6,DAY(Taulukko1[[#This Row],[Loppu PVM]])&lt;20))</f>
        <v>0</v>
      </c>
      <c r="AC2535" s="90" t="b">
        <f>OR(MONTH(Taulukko1[[#This Row],[Alku PVM]] )&lt;=3,AND(MONTH(Taulukko1[[#This Row],[Alku PVM]] )=3))</f>
        <v>0</v>
      </c>
      <c r="AD2535" s="90" t="b">
        <f>OR(MONTH(Taulukko1[[#This Row],[Loppu PVM]] )&lt;=3,AND(MONTH(Taulukko1[[#This Row],[Loppu PVM]] )=3))</f>
        <v>0</v>
      </c>
      <c r="AE2535" s="90" t="b">
        <f>OR(MONTH(Taulukko1[[#This Row],[Alku PVM]] )&lt;=9,AND(MONTH(Taulukko1[[#This Row],[Alku PVM]] )=9))</f>
        <v>1</v>
      </c>
      <c r="AF2535" s="90" t="b">
        <f>OR(MONTH(Taulukko1[[#This Row],[Loppu PVM]])&lt;=9,AND(MONTH(Taulukko1[[#This Row],[Loppu PVM]] )=9))</f>
        <v>0</v>
      </c>
      <c r="AG2535" s="90" t="b">
        <f>OR(MONTH(Taulukko1[[#This Row],[Alku PVM]] )&lt;=6,AND(MONTH(Taulukko1[[#This Row],[Alku PVM]] )=6))</f>
        <v>0</v>
      </c>
      <c r="AH2535" s="90" t="b">
        <f>OR(MONTH(Taulukko1[[#This Row],[Loppu PVM]])&lt;=6,AND(MONTH(Taulukko1[[#This Row],[Loppu PVM]] )=6))</f>
        <v>0</v>
      </c>
    </row>
    <row r="2536" spans="1:34" ht="12.75" customHeight="1">
      <c r="A2536" s="21" t="s">
        <v>965</v>
      </c>
      <c r="B2536" s="23">
        <v>41536</v>
      </c>
      <c r="C2536" s="21" t="s">
        <v>964</v>
      </c>
      <c r="D2536" s="24">
        <v>35</v>
      </c>
      <c r="E2536" s="62">
        <v>35</v>
      </c>
      <c r="F2536" s="23"/>
      <c r="G2536" s="24"/>
      <c r="H2536" s="22">
        <v>35</v>
      </c>
      <c r="I2536" s="126">
        <f>INDEX('TOL2008'!B:B,MATCH(A2536,'TOL2008'!A:A,0))</f>
        <v>25620</v>
      </c>
      <c r="J2536" s="126" t="str">
        <f>INDEX(Pääluokka!$H$2:$H$100,MATCH(VALUE(LEFT(Taulukko1[[#This Row],[TOL2008]],2)),Pääluokka!$G$2:$G$100,0))</f>
        <v>Teollisuus</v>
      </c>
      <c r="K2536" s="126" t="str">
        <f>INDEX(Pääluokka!$I$2:$I$100,MATCH(VALUE(LEFT(Taulukko1[[#This Row],[TOL2008]],2)),Pääluokka!$G$2:$G$100,0))</f>
        <v>Teollisuus (C-E)</v>
      </c>
      <c r="L2536" s="41" t="str">
        <f t="shared" si="390"/>
        <v>NA</v>
      </c>
      <c r="M2536" s="43">
        <f t="shared" si="391"/>
        <v>41536</v>
      </c>
      <c r="N2536" s="43">
        <f t="shared" si="392"/>
        <v>41587</v>
      </c>
      <c r="O2536" s="43">
        <f t="shared" si="393"/>
        <v>41518</v>
      </c>
      <c r="P2536" s="43">
        <f t="shared" si="394"/>
        <v>41579</v>
      </c>
      <c r="Q2536" s="41">
        <f t="shared" si="395"/>
        <v>2013</v>
      </c>
      <c r="R2536" s="41">
        <f t="shared" si="396"/>
        <v>2013</v>
      </c>
      <c r="S2536" s="43" t="str">
        <f>YEAR(Taulukko1[[#This Row],[Alku KK]])&amp;"Q"&amp;ROUNDDOWN((MONTH(Taulukko1[[#This Row],[Alku KK]])-1)/3+1,0)</f>
        <v>2013Q3</v>
      </c>
      <c r="T2536" s="43" t="str">
        <f>YEAR(Taulukko1[[#This Row],[Loppu KK]])&amp;"Q"&amp;ROUNDDOWN((MONTH(Taulukko1[[#This Row],[Loppu KK]])-1)/3+1,0)</f>
        <v>2013Q4</v>
      </c>
      <c r="U2536" s="66">
        <f>IF(COUNT(Taulukko1[[#This Row],[Neuvottelujen alaiset ]])=1,Taulukko1[[#This Row],[Neuvottelujen alaiset ]],Taulukko1[[#This Row],[Vähennystarve]])</f>
        <v>35</v>
      </c>
      <c r="V2536" s="44">
        <f t="shared" si="397"/>
        <v>1</v>
      </c>
      <c r="W2536" s="44" t="str">
        <f t="shared" si="398"/>
        <v>NA</v>
      </c>
      <c r="X2536" s="44" t="str">
        <f t="shared" si="399"/>
        <v>NA</v>
      </c>
      <c r="Y2536" s="90" t="b">
        <f>AND(MONTH(Taulukko1[[#This Row],[Alku PVM]] )=6,DAY(Taulukko1[[#This Row],[Alku PVM]] )&gt;19)</f>
        <v>0</v>
      </c>
      <c r="Z2536" s="90" t="b">
        <f>AND(MONTH(Taulukko1[[#This Row],[Loppu PVM]] )=6,DAY(Taulukko1[[#This Row],[Loppu PVM]] )&gt;19)</f>
        <v>0</v>
      </c>
      <c r="AA2536" s="90" t="b">
        <f>OR(MONTH(Taulukko1[[#This Row],[Alku PVM]] )&lt;=5,AND(MONTH(Taulukko1[[#This Row],[Alku PVM]] )=6,DAY(Taulukko1[[#This Row],[Alku PVM]] )&lt;20))</f>
        <v>0</v>
      </c>
      <c r="AB2536" s="90" t="b">
        <f>OR(MONTH(Taulukko1[[#This Row],[Loppu PVM]])&lt;=5,AND(MONTH(Taulukko1[[#This Row],[Loppu PVM]] )=6,DAY(Taulukko1[[#This Row],[Loppu PVM]])&lt;20))</f>
        <v>0</v>
      </c>
      <c r="AC2536" s="90" t="b">
        <f>OR(MONTH(Taulukko1[[#This Row],[Alku PVM]] )&lt;=3,AND(MONTH(Taulukko1[[#This Row],[Alku PVM]] )=3))</f>
        <v>0</v>
      </c>
      <c r="AD2536" s="90" t="b">
        <f>OR(MONTH(Taulukko1[[#This Row],[Loppu PVM]] )&lt;=3,AND(MONTH(Taulukko1[[#This Row],[Loppu PVM]] )=3))</f>
        <v>0</v>
      </c>
      <c r="AE2536" s="90" t="b">
        <f>OR(MONTH(Taulukko1[[#This Row],[Alku PVM]] )&lt;=9,AND(MONTH(Taulukko1[[#This Row],[Alku PVM]] )=9))</f>
        <v>1</v>
      </c>
      <c r="AF2536" s="90" t="b">
        <f>OR(MONTH(Taulukko1[[#This Row],[Loppu PVM]])&lt;=9,AND(MONTH(Taulukko1[[#This Row],[Loppu PVM]] )=9))</f>
        <v>0</v>
      </c>
      <c r="AG2536" s="90" t="b">
        <f>OR(MONTH(Taulukko1[[#This Row],[Alku PVM]] )&lt;=6,AND(MONTH(Taulukko1[[#This Row],[Alku PVM]] )=6))</f>
        <v>0</v>
      </c>
      <c r="AH2536" s="90" t="b">
        <f>OR(MONTH(Taulukko1[[#This Row],[Loppu PVM]])&lt;=6,AND(MONTH(Taulukko1[[#This Row],[Loppu PVM]] )=6))</f>
        <v>0</v>
      </c>
    </row>
    <row r="2537" spans="1:34" ht="12.75" customHeight="1">
      <c r="A2537" s="21" t="s">
        <v>311</v>
      </c>
      <c r="B2537" s="23">
        <v>41537</v>
      </c>
      <c r="C2537" s="21" t="s">
        <v>968</v>
      </c>
      <c r="D2537" s="24"/>
      <c r="E2537" s="62">
        <v>40</v>
      </c>
      <c r="F2537" s="23">
        <v>41586</v>
      </c>
      <c r="G2537" s="24">
        <v>40</v>
      </c>
      <c r="H2537" s="22">
        <v>246</v>
      </c>
      <c r="I2537" s="126">
        <f>INDEX('TOL2008'!B:B,MATCH(A2537,'TOL2008'!A:A,0))</f>
        <v>52291</v>
      </c>
      <c r="J2537" s="126" t="str">
        <f>INDEX(Pääluokka!$H$2:$H$100,MATCH(VALUE(LEFT(Taulukko1[[#This Row],[TOL2008]],2)),Pääluokka!$G$2:$G$100,0))</f>
        <v>Kuljetus ja varastointi</v>
      </c>
      <c r="K2537" s="126" t="str">
        <f>INDEX(Pääluokka!$I$2:$I$100,MATCH(VALUE(LEFT(Taulukko1[[#This Row],[TOL2008]],2)),Pääluokka!$G$2:$G$100,0))</f>
        <v>Palvelualat (G-N, R, S)</v>
      </c>
      <c r="L2537" s="41">
        <f t="shared" si="390"/>
        <v>49</v>
      </c>
      <c r="M2537" s="43">
        <f t="shared" si="391"/>
        <v>41537</v>
      </c>
      <c r="N2537" s="43">
        <f t="shared" si="392"/>
        <v>41586</v>
      </c>
      <c r="O2537" s="43">
        <f t="shared" si="393"/>
        <v>41518</v>
      </c>
      <c r="P2537" s="43">
        <f t="shared" si="394"/>
        <v>41579</v>
      </c>
      <c r="Q2537" s="41">
        <f t="shared" si="395"/>
        <v>2013</v>
      </c>
      <c r="R2537" s="41">
        <f t="shared" si="396"/>
        <v>2013</v>
      </c>
      <c r="S2537" s="43" t="str">
        <f>YEAR(Taulukko1[[#This Row],[Alku KK]])&amp;"Q"&amp;ROUNDDOWN((MONTH(Taulukko1[[#This Row],[Alku KK]])-1)/3+1,0)</f>
        <v>2013Q3</v>
      </c>
      <c r="T2537" s="43" t="str">
        <f>YEAR(Taulukko1[[#This Row],[Loppu KK]])&amp;"Q"&amp;ROUNDDOWN((MONTH(Taulukko1[[#This Row],[Loppu KK]])-1)/3+1,0)</f>
        <v>2013Q4</v>
      </c>
      <c r="U2537" s="66">
        <f>IF(COUNT(Taulukko1[[#This Row],[Neuvottelujen alaiset ]])=1,Taulukko1[[#This Row],[Neuvottelujen alaiset ]],Taulukko1[[#This Row],[Vähennystarve]])</f>
        <v>246</v>
      </c>
      <c r="V2537" s="44">
        <f t="shared" si="397"/>
        <v>0.16260162601626016</v>
      </c>
      <c r="W2537" s="44">
        <f t="shared" si="398"/>
        <v>0.16260162601626016</v>
      </c>
      <c r="X2537" s="44">
        <f t="shared" si="399"/>
        <v>1</v>
      </c>
      <c r="Y2537" s="90" t="b">
        <f>AND(MONTH(Taulukko1[[#This Row],[Alku PVM]] )=6,DAY(Taulukko1[[#This Row],[Alku PVM]] )&gt;19)</f>
        <v>0</v>
      </c>
      <c r="Z2537" s="90" t="b">
        <f>AND(MONTH(Taulukko1[[#This Row],[Loppu PVM]] )=6,DAY(Taulukko1[[#This Row],[Loppu PVM]] )&gt;19)</f>
        <v>0</v>
      </c>
      <c r="AA2537" s="90" t="b">
        <f>OR(MONTH(Taulukko1[[#This Row],[Alku PVM]] )&lt;=5,AND(MONTH(Taulukko1[[#This Row],[Alku PVM]] )=6,DAY(Taulukko1[[#This Row],[Alku PVM]] )&lt;20))</f>
        <v>0</v>
      </c>
      <c r="AB2537" s="90" t="b">
        <f>OR(MONTH(Taulukko1[[#This Row],[Loppu PVM]])&lt;=5,AND(MONTH(Taulukko1[[#This Row],[Loppu PVM]] )=6,DAY(Taulukko1[[#This Row],[Loppu PVM]])&lt;20))</f>
        <v>0</v>
      </c>
      <c r="AC2537" s="90" t="b">
        <f>OR(MONTH(Taulukko1[[#This Row],[Alku PVM]] )&lt;=3,AND(MONTH(Taulukko1[[#This Row],[Alku PVM]] )=3))</f>
        <v>0</v>
      </c>
      <c r="AD2537" s="90" t="b">
        <f>OR(MONTH(Taulukko1[[#This Row],[Loppu PVM]] )&lt;=3,AND(MONTH(Taulukko1[[#This Row],[Loppu PVM]] )=3))</f>
        <v>0</v>
      </c>
      <c r="AE2537" s="90" t="b">
        <f>OR(MONTH(Taulukko1[[#This Row],[Alku PVM]] )&lt;=9,AND(MONTH(Taulukko1[[#This Row],[Alku PVM]] )=9))</f>
        <v>1</v>
      </c>
      <c r="AF2537" s="90" t="b">
        <f>OR(MONTH(Taulukko1[[#This Row],[Loppu PVM]])&lt;=9,AND(MONTH(Taulukko1[[#This Row],[Loppu PVM]] )=9))</f>
        <v>0</v>
      </c>
      <c r="AG2537" s="90" t="b">
        <f>OR(MONTH(Taulukko1[[#This Row],[Alku PVM]] )&lt;=6,AND(MONTH(Taulukko1[[#This Row],[Alku PVM]] )=6))</f>
        <v>0</v>
      </c>
      <c r="AH2537" s="90" t="b">
        <f>OR(MONTH(Taulukko1[[#This Row],[Loppu PVM]])&lt;=6,AND(MONTH(Taulukko1[[#This Row],[Loppu PVM]] )=6))</f>
        <v>0</v>
      </c>
    </row>
    <row r="2538" spans="1:34" ht="12.75" customHeight="1">
      <c r="A2538" s="21" t="s">
        <v>48</v>
      </c>
      <c r="B2538" s="23">
        <v>41537</v>
      </c>
      <c r="C2538" s="21" t="s">
        <v>738</v>
      </c>
      <c r="D2538" s="24">
        <v>0</v>
      </c>
      <c r="E2538" s="62">
        <v>140</v>
      </c>
      <c r="F2538" s="23">
        <v>41586</v>
      </c>
      <c r="G2538" s="24">
        <v>111</v>
      </c>
      <c r="H2538" s="22">
        <v>740</v>
      </c>
      <c r="I2538" s="126">
        <f>INDEX('TOL2008'!B:B,MATCH(A2538,'TOL2008'!A:A,0))</f>
        <v>22210</v>
      </c>
      <c r="J2538" s="126" t="str">
        <f>INDEX(Pääluokka!$H$2:$H$100,MATCH(VALUE(LEFT(Taulukko1[[#This Row],[TOL2008]],2)),Pääluokka!$G$2:$G$100,0))</f>
        <v>Teollisuus</v>
      </c>
      <c r="K2538" s="126" t="str">
        <f>INDEX(Pääluokka!$I$2:$I$100,MATCH(VALUE(LEFT(Taulukko1[[#This Row],[TOL2008]],2)),Pääluokka!$G$2:$G$100,0))</f>
        <v>Teollisuus (C-E)</v>
      </c>
      <c r="L2538" s="41">
        <f t="shared" si="390"/>
        <v>49</v>
      </c>
      <c r="M2538" s="43">
        <f t="shared" si="391"/>
        <v>41537</v>
      </c>
      <c r="N2538" s="43">
        <f t="shared" si="392"/>
        <v>41586</v>
      </c>
      <c r="O2538" s="43">
        <f t="shared" si="393"/>
        <v>41518</v>
      </c>
      <c r="P2538" s="43">
        <f t="shared" si="394"/>
        <v>41579</v>
      </c>
      <c r="Q2538" s="41">
        <f t="shared" si="395"/>
        <v>2013</v>
      </c>
      <c r="R2538" s="41">
        <f t="shared" si="396"/>
        <v>2013</v>
      </c>
      <c r="S2538" s="43" t="str">
        <f>YEAR(Taulukko1[[#This Row],[Alku KK]])&amp;"Q"&amp;ROUNDDOWN((MONTH(Taulukko1[[#This Row],[Alku KK]])-1)/3+1,0)</f>
        <v>2013Q3</v>
      </c>
      <c r="T2538" s="43" t="str">
        <f>YEAR(Taulukko1[[#This Row],[Loppu KK]])&amp;"Q"&amp;ROUNDDOWN((MONTH(Taulukko1[[#This Row],[Loppu KK]])-1)/3+1,0)</f>
        <v>2013Q4</v>
      </c>
      <c r="U2538" s="66">
        <f>IF(COUNT(Taulukko1[[#This Row],[Neuvottelujen alaiset ]])=1,Taulukko1[[#This Row],[Neuvottelujen alaiset ]],Taulukko1[[#This Row],[Vähennystarve]])</f>
        <v>740</v>
      </c>
      <c r="V2538" s="44">
        <f t="shared" si="397"/>
        <v>0.1891891891891892</v>
      </c>
      <c r="W2538" s="44">
        <f t="shared" si="398"/>
        <v>0.15</v>
      </c>
      <c r="X2538" s="44">
        <f t="shared" si="399"/>
        <v>0.79285714285714282</v>
      </c>
      <c r="Y2538" s="90" t="b">
        <f>AND(MONTH(Taulukko1[[#This Row],[Alku PVM]] )=6,DAY(Taulukko1[[#This Row],[Alku PVM]] )&gt;19)</f>
        <v>0</v>
      </c>
      <c r="Z2538" s="90" t="b">
        <f>AND(MONTH(Taulukko1[[#This Row],[Loppu PVM]] )=6,DAY(Taulukko1[[#This Row],[Loppu PVM]] )&gt;19)</f>
        <v>0</v>
      </c>
      <c r="AA2538" s="90" t="b">
        <f>OR(MONTH(Taulukko1[[#This Row],[Alku PVM]] )&lt;=5,AND(MONTH(Taulukko1[[#This Row],[Alku PVM]] )=6,DAY(Taulukko1[[#This Row],[Alku PVM]] )&lt;20))</f>
        <v>0</v>
      </c>
      <c r="AB2538" s="90" t="b">
        <f>OR(MONTH(Taulukko1[[#This Row],[Loppu PVM]])&lt;=5,AND(MONTH(Taulukko1[[#This Row],[Loppu PVM]] )=6,DAY(Taulukko1[[#This Row],[Loppu PVM]])&lt;20))</f>
        <v>0</v>
      </c>
      <c r="AC2538" s="90" t="b">
        <f>OR(MONTH(Taulukko1[[#This Row],[Alku PVM]] )&lt;=3,AND(MONTH(Taulukko1[[#This Row],[Alku PVM]] )=3))</f>
        <v>0</v>
      </c>
      <c r="AD2538" s="90" t="b">
        <f>OR(MONTH(Taulukko1[[#This Row],[Loppu PVM]] )&lt;=3,AND(MONTH(Taulukko1[[#This Row],[Loppu PVM]] )=3))</f>
        <v>0</v>
      </c>
      <c r="AE2538" s="90" t="b">
        <f>OR(MONTH(Taulukko1[[#This Row],[Alku PVM]] )&lt;=9,AND(MONTH(Taulukko1[[#This Row],[Alku PVM]] )=9))</f>
        <v>1</v>
      </c>
      <c r="AF2538" s="90" t="b">
        <f>OR(MONTH(Taulukko1[[#This Row],[Loppu PVM]])&lt;=9,AND(MONTH(Taulukko1[[#This Row],[Loppu PVM]] )=9))</f>
        <v>0</v>
      </c>
      <c r="AG2538" s="90" t="b">
        <f>OR(MONTH(Taulukko1[[#This Row],[Alku PVM]] )&lt;=6,AND(MONTH(Taulukko1[[#This Row],[Alku PVM]] )=6))</f>
        <v>0</v>
      </c>
      <c r="AH2538" s="90" t="b">
        <f>OR(MONTH(Taulukko1[[#This Row],[Loppu PVM]])&lt;=6,AND(MONTH(Taulukko1[[#This Row],[Loppu PVM]] )=6))</f>
        <v>0</v>
      </c>
    </row>
    <row r="2539" spans="1:34" ht="12.75" customHeight="1">
      <c r="A2539" s="21" t="s">
        <v>723</v>
      </c>
      <c r="B2539" s="23">
        <v>41537</v>
      </c>
      <c r="C2539" s="21" t="s">
        <v>722</v>
      </c>
      <c r="D2539" s="24">
        <v>0</v>
      </c>
      <c r="E2539" s="62">
        <v>10</v>
      </c>
      <c r="F2539" s="23">
        <v>41606</v>
      </c>
      <c r="G2539" s="24">
        <v>10</v>
      </c>
      <c r="H2539" s="22">
        <v>350</v>
      </c>
      <c r="I2539" s="126">
        <f>INDEX('TOL2008'!B:B,MATCH(A2539,'TOL2008'!A:A,0))</f>
        <v>16239</v>
      </c>
      <c r="J2539" s="126" t="str">
        <f>INDEX(Pääluokka!$H$2:$H$100,MATCH(VALUE(LEFT(Taulukko1[[#This Row],[TOL2008]],2)),Pääluokka!$G$2:$G$100,0))</f>
        <v>Teollisuus</v>
      </c>
      <c r="K2539" s="126" t="str">
        <f>INDEX(Pääluokka!$I$2:$I$100,MATCH(VALUE(LEFT(Taulukko1[[#This Row],[TOL2008]],2)),Pääluokka!$G$2:$G$100,0))</f>
        <v>Teollisuus (C-E)</v>
      </c>
      <c r="L2539" s="41">
        <f t="shared" si="390"/>
        <v>69</v>
      </c>
      <c r="M2539" s="43">
        <f t="shared" si="391"/>
        <v>41537</v>
      </c>
      <c r="N2539" s="43">
        <f t="shared" si="392"/>
        <v>41606</v>
      </c>
      <c r="O2539" s="43">
        <f t="shared" si="393"/>
        <v>41518</v>
      </c>
      <c r="P2539" s="43">
        <f t="shared" si="394"/>
        <v>41579</v>
      </c>
      <c r="Q2539" s="41">
        <f t="shared" si="395"/>
        <v>2013</v>
      </c>
      <c r="R2539" s="41">
        <f t="shared" si="396"/>
        <v>2013</v>
      </c>
      <c r="S2539" s="43" t="str">
        <f>YEAR(Taulukko1[[#This Row],[Alku KK]])&amp;"Q"&amp;ROUNDDOWN((MONTH(Taulukko1[[#This Row],[Alku KK]])-1)/3+1,0)</f>
        <v>2013Q3</v>
      </c>
      <c r="T2539" s="43" t="str">
        <f>YEAR(Taulukko1[[#This Row],[Loppu KK]])&amp;"Q"&amp;ROUNDDOWN((MONTH(Taulukko1[[#This Row],[Loppu KK]])-1)/3+1,0)</f>
        <v>2013Q4</v>
      </c>
      <c r="U2539" s="66">
        <f>IF(COUNT(Taulukko1[[#This Row],[Neuvottelujen alaiset ]])=1,Taulukko1[[#This Row],[Neuvottelujen alaiset ]],Taulukko1[[#This Row],[Vähennystarve]])</f>
        <v>350</v>
      </c>
      <c r="V2539" s="44">
        <f t="shared" si="397"/>
        <v>2.8571428571428571E-2</v>
      </c>
      <c r="W2539" s="44">
        <f t="shared" si="398"/>
        <v>2.8571428571428571E-2</v>
      </c>
      <c r="X2539" s="44">
        <f t="shared" si="399"/>
        <v>1</v>
      </c>
      <c r="Y2539" s="90" t="b">
        <f>AND(MONTH(Taulukko1[[#This Row],[Alku PVM]] )=6,DAY(Taulukko1[[#This Row],[Alku PVM]] )&gt;19)</f>
        <v>0</v>
      </c>
      <c r="Z2539" s="90" t="b">
        <f>AND(MONTH(Taulukko1[[#This Row],[Loppu PVM]] )=6,DAY(Taulukko1[[#This Row],[Loppu PVM]] )&gt;19)</f>
        <v>0</v>
      </c>
      <c r="AA2539" s="90" t="b">
        <f>OR(MONTH(Taulukko1[[#This Row],[Alku PVM]] )&lt;=5,AND(MONTH(Taulukko1[[#This Row],[Alku PVM]] )=6,DAY(Taulukko1[[#This Row],[Alku PVM]] )&lt;20))</f>
        <v>0</v>
      </c>
      <c r="AB2539" s="90" t="b">
        <f>OR(MONTH(Taulukko1[[#This Row],[Loppu PVM]])&lt;=5,AND(MONTH(Taulukko1[[#This Row],[Loppu PVM]] )=6,DAY(Taulukko1[[#This Row],[Loppu PVM]])&lt;20))</f>
        <v>0</v>
      </c>
      <c r="AC2539" s="90" t="b">
        <f>OR(MONTH(Taulukko1[[#This Row],[Alku PVM]] )&lt;=3,AND(MONTH(Taulukko1[[#This Row],[Alku PVM]] )=3))</f>
        <v>0</v>
      </c>
      <c r="AD2539" s="90" t="b">
        <f>OR(MONTH(Taulukko1[[#This Row],[Loppu PVM]] )&lt;=3,AND(MONTH(Taulukko1[[#This Row],[Loppu PVM]] )=3))</f>
        <v>0</v>
      </c>
      <c r="AE2539" s="90" t="b">
        <f>OR(MONTH(Taulukko1[[#This Row],[Alku PVM]] )&lt;=9,AND(MONTH(Taulukko1[[#This Row],[Alku PVM]] )=9))</f>
        <v>1</v>
      </c>
      <c r="AF2539" s="90" t="b">
        <f>OR(MONTH(Taulukko1[[#This Row],[Loppu PVM]])&lt;=9,AND(MONTH(Taulukko1[[#This Row],[Loppu PVM]] )=9))</f>
        <v>0</v>
      </c>
      <c r="AG2539" s="90" t="b">
        <f>OR(MONTH(Taulukko1[[#This Row],[Alku PVM]] )&lt;=6,AND(MONTH(Taulukko1[[#This Row],[Alku PVM]] )=6))</f>
        <v>0</v>
      </c>
      <c r="AH2539" s="90" t="b">
        <f>OR(MONTH(Taulukko1[[#This Row],[Loppu PVM]])&lt;=6,AND(MONTH(Taulukko1[[#This Row],[Loppu PVM]] )=6))</f>
        <v>0</v>
      </c>
    </row>
    <row r="2540" spans="1:34" ht="12.75" customHeight="1">
      <c r="A2540" s="21" t="s">
        <v>1283</v>
      </c>
      <c r="B2540" s="23">
        <v>41540</v>
      </c>
      <c r="C2540" s="21" t="s">
        <v>1282</v>
      </c>
      <c r="D2540" s="24" t="s">
        <v>25</v>
      </c>
      <c r="E2540" s="62">
        <v>155</v>
      </c>
      <c r="F2540" s="23"/>
      <c r="G2540" s="24"/>
      <c r="H2540" s="22">
        <v>155</v>
      </c>
      <c r="I2540" s="126">
        <f>INDEX('TOL2008'!B:B,MATCH(A2540,'TOL2008'!A:A,0))</f>
        <v>81100</v>
      </c>
      <c r="J2540" s="126" t="str">
        <f>INDEX(Pääluokka!$H$2:$H$100,MATCH(VALUE(LEFT(Taulukko1[[#This Row],[TOL2008]],2)),Pääluokka!$G$2:$G$100,0))</f>
        <v>Hallinto- ja tukipalvelutoiminta</v>
      </c>
      <c r="K2540" s="126" t="str">
        <f>INDEX(Pääluokka!$I$2:$I$100,MATCH(VALUE(LEFT(Taulukko1[[#This Row],[TOL2008]],2)),Pääluokka!$G$2:$G$100,0))</f>
        <v>Palvelualat (G-N, R, S)</v>
      </c>
      <c r="L2540" s="41" t="str">
        <f t="shared" si="390"/>
        <v>NA</v>
      </c>
      <c r="M2540" s="43">
        <f t="shared" si="391"/>
        <v>41540</v>
      </c>
      <c r="N2540" s="43">
        <f t="shared" si="392"/>
        <v>41591</v>
      </c>
      <c r="O2540" s="43">
        <f t="shared" si="393"/>
        <v>41518</v>
      </c>
      <c r="P2540" s="43">
        <f t="shared" si="394"/>
        <v>41579</v>
      </c>
      <c r="Q2540" s="41">
        <f t="shared" si="395"/>
        <v>2013</v>
      </c>
      <c r="R2540" s="41">
        <f t="shared" si="396"/>
        <v>2013</v>
      </c>
      <c r="S2540" s="43" t="str">
        <f>YEAR(Taulukko1[[#This Row],[Alku KK]])&amp;"Q"&amp;ROUNDDOWN((MONTH(Taulukko1[[#This Row],[Alku KK]])-1)/3+1,0)</f>
        <v>2013Q3</v>
      </c>
      <c r="T2540" s="43" t="str">
        <f>YEAR(Taulukko1[[#This Row],[Loppu KK]])&amp;"Q"&amp;ROUNDDOWN((MONTH(Taulukko1[[#This Row],[Loppu KK]])-1)/3+1,0)</f>
        <v>2013Q4</v>
      </c>
      <c r="U2540" s="66">
        <f>IF(COUNT(Taulukko1[[#This Row],[Neuvottelujen alaiset ]])=1,Taulukko1[[#This Row],[Neuvottelujen alaiset ]],Taulukko1[[#This Row],[Vähennystarve]])</f>
        <v>155</v>
      </c>
      <c r="V2540" s="44">
        <f t="shared" si="397"/>
        <v>1</v>
      </c>
      <c r="W2540" s="44" t="str">
        <f t="shared" si="398"/>
        <v>NA</v>
      </c>
      <c r="X2540" s="44" t="str">
        <f t="shared" si="399"/>
        <v>NA</v>
      </c>
      <c r="Y2540" s="90" t="b">
        <f>AND(MONTH(Taulukko1[[#This Row],[Alku PVM]] )=6,DAY(Taulukko1[[#This Row],[Alku PVM]] )&gt;19)</f>
        <v>0</v>
      </c>
      <c r="Z2540" s="90" t="b">
        <f>AND(MONTH(Taulukko1[[#This Row],[Loppu PVM]] )=6,DAY(Taulukko1[[#This Row],[Loppu PVM]] )&gt;19)</f>
        <v>0</v>
      </c>
      <c r="AA2540" s="90" t="b">
        <f>OR(MONTH(Taulukko1[[#This Row],[Alku PVM]] )&lt;=5,AND(MONTH(Taulukko1[[#This Row],[Alku PVM]] )=6,DAY(Taulukko1[[#This Row],[Alku PVM]] )&lt;20))</f>
        <v>0</v>
      </c>
      <c r="AB2540" s="90" t="b">
        <f>OR(MONTH(Taulukko1[[#This Row],[Loppu PVM]])&lt;=5,AND(MONTH(Taulukko1[[#This Row],[Loppu PVM]] )=6,DAY(Taulukko1[[#This Row],[Loppu PVM]])&lt;20))</f>
        <v>0</v>
      </c>
      <c r="AC2540" s="90" t="b">
        <f>OR(MONTH(Taulukko1[[#This Row],[Alku PVM]] )&lt;=3,AND(MONTH(Taulukko1[[#This Row],[Alku PVM]] )=3))</f>
        <v>0</v>
      </c>
      <c r="AD2540" s="90" t="b">
        <f>OR(MONTH(Taulukko1[[#This Row],[Loppu PVM]] )&lt;=3,AND(MONTH(Taulukko1[[#This Row],[Loppu PVM]] )=3))</f>
        <v>0</v>
      </c>
      <c r="AE2540" s="90" t="b">
        <f>OR(MONTH(Taulukko1[[#This Row],[Alku PVM]] )&lt;=9,AND(MONTH(Taulukko1[[#This Row],[Alku PVM]] )=9))</f>
        <v>1</v>
      </c>
      <c r="AF2540" s="90" t="b">
        <f>OR(MONTH(Taulukko1[[#This Row],[Loppu PVM]])&lt;=9,AND(MONTH(Taulukko1[[#This Row],[Loppu PVM]] )=9))</f>
        <v>0</v>
      </c>
      <c r="AG2540" s="90" t="b">
        <f>OR(MONTH(Taulukko1[[#This Row],[Alku PVM]] )&lt;=6,AND(MONTH(Taulukko1[[#This Row],[Alku PVM]] )=6))</f>
        <v>0</v>
      </c>
      <c r="AH2540" s="90" t="b">
        <f>OR(MONTH(Taulukko1[[#This Row],[Loppu PVM]])&lt;=6,AND(MONTH(Taulukko1[[#This Row],[Loppu PVM]] )=6))</f>
        <v>0</v>
      </c>
    </row>
    <row r="2541" spans="1:34" ht="12.75" customHeight="1">
      <c r="A2541" s="21" t="s">
        <v>1272</v>
      </c>
      <c r="B2541" s="23">
        <v>41540</v>
      </c>
      <c r="C2541" s="21" t="s">
        <v>1271</v>
      </c>
      <c r="D2541" s="24">
        <v>586</v>
      </c>
      <c r="E2541" s="62">
        <v>66</v>
      </c>
      <c r="F2541" s="23"/>
      <c r="G2541" s="24"/>
      <c r="H2541" s="22">
        <v>586</v>
      </c>
      <c r="I2541" s="126">
        <f>INDEX('TOL2008'!B:B,MATCH(A2541,'TOL2008'!A:A,0))</f>
        <v>45111</v>
      </c>
      <c r="J2541" s="126" t="str">
        <f>INDEX(Pääluokka!$H$2:$H$100,MATCH(VALUE(LEFT(Taulukko1[[#This Row],[TOL2008]],2)),Pääluokka!$G$2:$G$100,0))</f>
        <v>Tukku- ja vähittäiskauppa; moottoriajoneuvojen ja moottoripyörien korjaus</v>
      </c>
      <c r="K2541" s="126" t="str">
        <f>INDEX(Pääluokka!$I$2:$I$100,MATCH(VALUE(LEFT(Taulukko1[[#This Row],[TOL2008]],2)),Pääluokka!$G$2:$G$100,0))</f>
        <v>Palvelualat (G-N, R, S)</v>
      </c>
      <c r="L2541" s="41" t="str">
        <f t="shared" si="390"/>
        <v>NA</v>
      </c>
      <c r="M2541" s="43">
        <f t="shared" si="391"/>
        <v>41540</v>
      </c>
      <c r="N2541" s="43">
        <f t="shared" si="392"/>
        <v>41591</v>
      </c>
      <c r="O2541" s="43">
        <f t="shared" si="393"/>
        <v>41518</v>
      </c>
      <c r="P2541" s="43">
        <f t="shared" si="394"/>
        <v>41579</v>
      </c>
      <c r="Q2541" s="41">
        <f t="shared" si="395"/>
        <v>2013</v>
      </c>
      <c r="R2541" s="41">
        <f t="shared" si="396"/>
        <v>2013</v>
      </c>
      <c r="S2541" s="43" t="str">
        <f>YEAR(Taulukko1[[#This Row],[Alku KK]])&amp;"Q"&amp;ROUNDDOWN((MONTH(Taulukko1[[#This Row],[Alku KK]])-1)/3+1,0)</f>
        <v>2013Q3</v>
      </c>
      <c r="T2541" s="43" t="str">
        <f>YEAR(Taulukko1[[#This Row],[Loppu KK]])&amp;"Q"&amp;ROUNDDOWN((MONTH(Taulukko1[[#This Row],[Loppu KK]])-1)/3+1,0)</f>
        <v>2013Q4</v>
      </c>
      <c r="U2541" s="66">
        <f>IF(COUNT(Taulukko1[[#This Row],[Neuvottelujen alaiset ]])=1,Taulukko1[[#This Row],[Neuvottelujen alaiset ]],Taulukko1[[#This Row],[Vähennystarve]])</f>
        <v>586</v>
      </c>
      <c r="V2541" s="44">
        <f t="shared" si="397"/>
        <v>0.11262798634812286</v>
      </c>
      <c r="W2541" s="44" t="str">
        <f t="shared" si="398"/>
        <v>NA</v>
      </c>
      <c r="X2541" s="44" t="str">
        <f t="shared" si="399"/>
        <v>NA</v>
      </c>
      <c r="Y2541" s="90" t="b">
        <f>AND(MONTH(Taulukko1[[#This Row],[Alku PVM]] )=6,DAY(Taulukko1[[#This Row],[Alku PVM]] )&gt;19)</f>
        <v>0</v>
      </c>
      <c r="Z2541" s="90" t="b">
        <f>AND(MONTH(Taulukko1[[#This Row],[Loppu PVM]] )=6,DAY(Taulukko1[[#This Row],[Loppu PVM]] )&gt;19)</f>
        <v>0</v>
      </c>
      <c r="AA2541" s="90" t="b">
        <f>OR(MONTH(Taulukko1[[#This Row],[Alku PVM]] )&lt;=5,AND(MONTH(Taulukko1[[#This Row],[Alku PVM]] )=6,DAY(Taulukko1[[#This Row],[Alku PVM]] )&lt;20))</f>
        <v>0</v>
      </c>
      <c r="AB2541" s="90" t="b">
        <f>OR(MONTH(Taulukko1[[#This Row],[Loppu PVM]])&lt;=5,AND(MONTH(Taulukko1[[#This Row],[Loppu PVM]] )=6,DAY(Taulukko1[[#This Row],[Loppu PVM]])&lt;20))</f>
        <v>0</v>
      </c>
      <c r="AC2541" s="90" t="b">
        <f>OR(MONTH(Taulukko1[[#This Row],[Alku PVM]] )&lt;=3,AND(MONTH(Taulukko1[[#This Row],[Alku PVM]] )=3))</f>
        <v>0</v>
      </c>
      <c r="AD2541" s="90" t="b">
        <f>OR(MONTH(Taulukko1[[#This Row],[Loppu PVM]] )&lt;=3,AND(MONTH(Taulukko1[[#This Row],[Loppu PVM]] )=3))</f>
        <v>0</v>
      </c>
      <c r="AE2541" s="90" t="b">
        <f>OR(MONTH(Taulukko1[[#This Row],[Alku PVM]] )&lt;=9,AND(MONTH(Taulukko1[[#This Row],[Alku PVM]] )=9))</f>
        <v>1</v>
      </c>
      <c r="AF2541" s="90" t="b">
        <f>OR(MONTH(Taulukko1[[#This Row],[Loppu PVM]])&lt;=9,AND(MONTH(Taulukko1[[#This Row],[Loppu PVM]] )=9))</f>
        <v>0</v>
      </c>
      <c r="AG2541" s="90" t="b">
        <f>OR(MONTH(Taulukko1[[#This Row],[Alku PVM]] )&lt;=6,AND(MONTH(Taulukko1[[#This Row],[Alku PVM]] )=6))</f>
        <v>0</v>
      </c>
      <c r="AH2541" s="90" t="b">
        <f>OR(MONTH(Taulukko1[[#This Row],[Loppu PVM]])&lt;=6,AND(MONTH(Taulukko1[[#This Row],[Loppu PVM]] )=6))</f>
        <v>0</v>
      </c>
    </row>
    <row r="2542" spans="1:34" ht="12.75" customHeight="1">
      <c r="A2542" s="21" t="s">
        <v>941</v>
      </c>
      <c r="B2542" s="23">
        <v>41540</v>
      </c>
      <c r="C2542" s="21" t="s">
        <v>940</v>
      </c>
      <c r="D2542" s="24"/>
      <c r="E2542" s="62">
        <v>120</v>
      </c>
      <c r="F2542" s="23">
        <v>41591</v>
      </c>
      <c r="G2542" s="24">
        <v>62</v>
      </c>
      <c r="H2542" s="22">
        <v>120</v>
      </c>
      <c r="I2542" s="126">
        <f>INDEX('TOL2008'!B:B,MATCH(A2542,'TOL2008'!A:A,0))</f>
        <v>46699</v>
      </c>
      <c r="J2542" s="126" t="str">
        <f>INDEX(Pääluokka!$H$2:$H$100,MATCH(VALUE(LEFT(Taulukko1[[#This Row],[TOL2008]],2)),Pääluokka!$G$2:$G$100,0))</f>
        <v>Tukku- ja vähittäiskauppa; moottoriajoneuvojen ja moottoripyörien korjaus</v>
      </c>
      <c r="K2542" s="126" t="str">
        <f>INDEX(Pääluokka!$I$2:$I$100,MATCH(VALUE(LEFT(Taulukko1[[#This Row],[TOL2008]],2)),Pääluokka!$G$2:$G$100,0))</f>
        <v>Palvelualat (G-N, R, S)</v>
      </c>
      <c r="L2542" s="41">
        <f t="shared" si="390"/>
        <v>51</v>
      </c>
      <c r="M2542" s="43">
        <f t="shared" si="391"/>
        <v>41540</v>
      </c>
      <c r="N2542" s="43">
        <f t="shared" si="392"/>
        <v>41591</v>
      </c>
      <c r="O2542" s="43">
        <f t="shared" si="393"/>
        <v>41518</v>
      </c>
      <c r="P2542" s="43">
        <f t="shared" si="394"/>
        <v>41579</v>
      </c>
      <c r="Q2542" s="41">
        <f t="shared" si="395"/>
        <v>2013</v>
      </c>
      <c r="R2542" s="41">
        <f t="shared" si="396"/>
        <v>2013</v>
      </c>
      <c r="S2542" s="43" t="str">
        <f>YEAR(Taulukko1[[#This Row],[Alku KK]])&amp;"Q"&amp;ROUNDDOWN((MONTH(Taulukko1[[#This Row],[Alku KK]])-1)/3+1,0)</f>
        <v>2013Q3</v>
      </c>
      <c r="T2542" s="43" t="str">
        <f>YEAR(Taulukko1[[#This Row],[Loppu KK]])&amp;"Q"&amp;ROUNDDOWN((MONTH(Taulukko1[[#This Row],[Loppu KK]])-1)/3+1,0)</f>
        <v>2013Q4</v>
      </c>
      <c r="U2542" s="66">
        <f>IF(COUNT(Taulukko1[[#This Row],[Neuvottelujen alaiset ]])=1,Taulukko1[[#This Row],[Neuvottelujen alaiset ]],Taulukko1[[#This Row],[Vähennystarve]])</f>
        <v>120</v>
      </c>
      <c r="V2542" s="44">
        <f t="shared" si="397"/>
        <v>1</v>
      </c>
      <c r="W2542" s="44">
        <f t="shared" si="398"/>
        <v>0.51666666666666672</v>
      </c>
      <c r="X2542" s="44">
        <f t="shared" si="399"/>
        <v>0.51666666666666672</v>
      </c>
      <c r="Y2542" s="90" t="b">
        <f>AND(MONTH(Taulukko1[[#This Row],[Alku PVM]] )=6,DAY(Taulukko1[[#This Row],[Alku PVM]] )&gt;19)</f>
        <v>0</v>
      </c>
      <c r="Z2542" s="90" t="b">
        <f>AND(MONTH(Taulukko1[[#This Row],[Loppu PVM]] )=6,DAY(Taulukko1[[#This Row],[Loppu PVM]] )&gt;19)</f>
        <v>0</v>
      </c>
      <c r="AA2542" s="90" t="b">
        <f>OR(MONTH(Taulukko1[[#This Row],[Alku PVM]] )&lt;=5,AND(MONTH(Taulukko1[[#This Row],[Alku PVM]] )=6,DAY(Taulukko1[[#This Row],[Alku PVM]] )&lt;20))</f>
        <v>0</v>
      </c>
      <c r="AB2542" s="90" t="b">
        <f>OR(MONTH(Taulukko1[[#This Row],[Loppu PVM]])&lt;=5,AND(MONTH(Taulukko1[[#This Row],[Loppu PVM]] )=6,DAY(Taulukko1[[#This Row],[Loppu PVM]])&lt;20))</f>
        <v>0</v>
      </c>
      <c r="AC2542" s="90" t="b">
        <f>OR(MONTH(Taulukko1[[#This Row],[Alku PVM]] )&lt;=3,AND(MONTH(Taulukko1[[#This Row],[Alku PVM]] )=3))</f>
        <v>0</v>
      </c>
      <c r="AD2542" s="90" t="b">
        <f>OR(MONTH(Taulukko1[[#This Row],[Loppu PVM]] )&lt;=3,AND(MONTH(Taulukko1[[#This Row],[Loppu PVM]] )=3))</f>
        <v>0</v>
      </c>
      <c r="AE2542" s="90" t="b">
        <f>OR(MONTH(Taulukko1[[#This Row],[Alku PVM]] )&lt;=9,AND(MONTH(Taulukko1[[#This Row],[Alku PVM]] )=9))</f>
        <v>1</v>
      </c>
      <c r="AF2542" s="90" t="b">
        <f>OR(MONTH(Taulukko1[[#This Row],[Loppu PVM]])&lt;=9,AND(MONTH(Taulukko1[[#This Row],[Loppu PVM]] )=9))</f>
        <v>0</v>
      </c>
      <c r="AG2542" s="90" t="b">
        <f>OR(MONTH(Taulukko1[[#This Row],[Alku PVM]] )&lt;=6,AND(MONTH(Taulukko1[[#This Row],[Alku PVM]] )=6))</f>
        <v>0</v>
      </c>
      <c r="AH2542" s="90" t="b">
        <f>OR(MONTH(Taulukko1[[#This Row],[Loppu PVM]])&lt;=6,AND(MONTH(Taulukko1[[#This Row],[Loppu PVM]] )=6))</f>
        <v>0</v>
      </c>
    </row>
    <row r="2543" spans="1:34" ht="12.75" customHeight="1">
      <c r="A2543" t="s">
        <v>879</v>
      </c>
      <c r="B2543" s="23">
        <v>41540</v>
      </c>
      <c r="C2543" t="s">
        <v>878</v>
      </c>
      <c r="D2543" s="24"/>
      <c r="F2543" s="23">
        <v>41610</v>
      </c>
      <c r="G2543" s="24">
        <v>0</v>
      </c>
      <c r="H2543" s="22">
        <v>103</v>
      </c>
      <c r="I2543" s="126">
        <f>INDEX('TOL2008'!B:B,MATCH(A2543,'TOL2008'!A:A,0))</f>
        <v>35113</v>
      </c>
      <c r="J2543" s="126" t="str">
        <f>INDEX(Pääluokka!$H$2:$H$100,MATCH(VALUE(LEFT(Taulukko1[[#This Row],[TOL2008]],2)),Pääluokka!$G$2:$G$100,0))</f>
        <v>Sähkö-, kaasu- ja lämpöhuolto, jäähdytysliiketoiminta</v>
      </c>
      <c r="K2543" s="126" t="str">
        <f>INDEX(Pääluokka!$I$2:$I$100,MATCH(VALUE(LEFT(Taulukko1[[#This Row],[TOL2008]],2)),Pääluokka!$G$2:$G$100,0))</f>
        <v>Teollisuus (C-E)</v>
      </c>
      <c r="L2543" s="41">
        <f t="shared" si="390"/>
        <v>70</v>
      </c>
      <c r="M2543" s="43">
        <f t="shared" si="391"/>
        <v>41540</v>
      </c>
      <c r="N2543" s="43">
        <f t="shared" si="392"/>
        <v>41610</v>
      </c>
      <c r="O2543" s="43">
        <f t="shared" si="393"/>
        <v>41518</v>
      </c>
      <c r="P2543" s="43">
        <f t="shared" si="394"/>
        <v>41609</v>
      </c>
      <c r="Q2543" s="41">
        <f t="shared" si="395"/>
        <v>2013</v>
      </c>
      <c r="R2543" s="41">
        <f t="shared" si="396"/>
        <v>2013</v>
      </c>
      <c r="S2543" s="43" t="str">
        <f>YEAR(Taulukko1[[#This Row],[Alku KK]])&amp;"Q"&amp;ROUNDDOWN((MONTH(Taulukko1[[#This Row],[Alku KK]])-1)/3+1,0)</f>
        <v>2013Q3</v>
      </c>
      <c r="T2543" s="43" t="str">
        <f>YEAR(Taulukko1[[#This Row],[Loppu KK]])&amp;"Q"&amp;ROUNDDOWN((MONTH(Taulukko1[[#This Row],[Loppu KK]])-1)/3+1,0)</f>
        <v>2013Q4</v>
      </c>
      <c r="U2543" s="66">
        <f>IF(COUNT(Taulukko1[[#This Row],[Neuvottelujen alaiset ]])=1,Taulukko1[[#This Row],[Neuvottelujen alaiset ]],Taulukko1[[#This Row],[Vähennystarve]])</f>
        <v>103</v>
      </c>
      <c r="V2543" s="44" t="str">
        <f t="shared" si="397"/>
        <v>NA</v>
      </c>
      <c r="W2543" s="44">
        <f t="shared" si="398"/>
        <v>0</v>
      </c>
      <c r="X2543" s="44" t="str">
        <f t="shared" si="399"/>
        <v>NA</v>
      </c>
      <c r="Y2543" s="90" t="b">
        <f>AND(MONTH(Taulukko1[[#This Row],[Alku PVM]] )=6,DAY(Taulukko1[[#This Row],[Alku PVM]] )&gt;19)</f>
        <v>0</v>
      </c>
      <c r="Z2543" s="90" t="b">
        <f>AND(MONTH(Taulukko1[[#This Row],[Loppu PVM]] )=6,DAY(Taulukko1[[#This Row],[Loppu PVM]] )&gt;19)</f>
        <v>0</v>
      </c>
      <c r="AA2543" s="90" t="b">
        <f>OR(MONTH(Taulukko1[[#This Row],[Alku PVM]] )&lt;=5,AND(MONTH(Taulukko1[[#This Row],[Alku PVM]] )=6,DAY(Taulukko1[[#This Row],[Alku PVM]] )&lt;20))</f>
        <v>0</v>
      </c>
      <c r="AB2543" s="90" t="b">
        <f>OR(MONTH(Taulukko1[[#This Row],[Loppu PVM]])&lt;=5,AND(MONTH(Taulukko1[[#This Row],[Loppu PVM]] )=6,DAY(Taulukko1[[#This Row],[Loppu PVM]])&lt;20))</f>
        <v>0</v>
      </c>
      <c r="AC2543" s="90" t="b">
        <f>OR(MONTH(Taulukko1[[#This Row],[Alku PVM]] )&lt;=3,AND(MONTH(Taulukko1[[#This Row],[Alku PVM]] )=3))</f>
        <v>0</v>
      </c>
      <c r="AD2543" s="90" t="b">
        <f>OR(MONTH(Taulukko1[[#This Row],[Loppu PVM]] )&lt;=3,AND(MONTH(Taulukko1[[#This Row],[Loppu PVM]] )=3))</f>
        <v>0</v>
      </c>
      <c r="AE2543" s="90" t="b">
        <f>OR(MONTH(Taulukko1[[#This Row],[Alku PVM]] )&lt;=9,AND(MONTH(Taulukko1[[#This Row],[Alku PVM]] )=9))</f>
        <v>1</v>
      </c>
      <c r="AF2543" s="90" t="b">
        <f>OR(MONTH(Taulukko1[[#This Row],[Loppu PVM]])&lt;=9,AND(MONTH(Taulukko1[[#This Row],[Loppu PVM]] )=9))</f>
        <v>0</v>
      </c>
      <c r="AG2543" s="90" t="b">
        <f>OR(MONTH(Taulukko1[[#This Row],[Alku PVM]] )&lt;=6,AND(MONTH(Taulukko1[[#This Row],[Alku PVM]] )=6))</f>
        <v>0</v>
      </c>
      <c r="AH2543" s="90" t="b">
        <f>OR(MONTH(Taulukko1[[#This Row],[Loppu PVM]])&lt;=6,AND(MONTH(Taulukko1[[#This Row],[Loppu PVM]] )=6))</f>
        <v>0</v>
      </c>
    </row>
    <row r="2544" spans="1:34" ht="12.75" customHeight="1">
      <c r="A2544" s="21" t="s">
        <v>490</v>
      </c>
      <c r="B2544" s="23">
        <v>41541</v>
      </c>
      <c r="C2544" s="21" t="s">
        <v>1180</v>
      </c>
      <c r="D2544" s="24"/>
      <c r="F2544" s="23"/>
      <c r="G2544" s="24"/>
      <c r="H2544" s="22">
        <v>40</v>
      </c>
      <c r="I2544" s="126">
        <f>INDEX('TOL2008'!B:B,MATCH(A2544,'TOL2008'!A:A,0))</f>
        <v>49310</v>
      </c>
      <c r="J2544" s="126" t="str">
        <f>INDEX(Pääluokka!$H$2:$H$100,MATCH(VALUE(LEFT(Taulukko1[[#This Row],[TOL2008]],2)),Pääluokka!$G$2:$G$100,0))</f>
        <v>Kuljetus ja varastointi</v>
      </c>
      <c r="K2544" s="126" t="str">
        <f>INDEX(Pääluokka!$I$2:$I$100,MATCH(VALUE(LEFT(Taulukko1[[#This Row],[TOL2008]],2)),Pääluokka!$G$2:$G$100,0))</f>
        <v>Palvelualat (G-N, R, S)</v>
      </c>
      <c r="L2544" s="41" t="str">
        <f t="shared" si="390"/>
        <v>NA</v>
      </c>
      <c r="M2544" s="43">
        <f t="shared" si="391"/>
        <v>41541</v>
      </c>
      <c r="N2544" s="43">
        <f t="shared" si="392"/>
        <v>41592</v>
      </c>
      <c r="O2544" s="43">
        <f t="shared" si="393"/>
        <v>41518</v>
      </c>
      <c r="P2544" s="43">
        <f t="shared" si="394"/>
        <v>41579</v>
      </c>
      <c r="Q2544" s="41">
        <f t="shared" si="395"/>
        <v>2013</v>
      </c>
      <c r="R2544" s="41">
        <f t="shared" si="396"/>
        <v>2013</v>
      </c>
      <c r="S2544" s="43" t="str">
        <f>YEAR(Taulukko1[[#This Row],[Alku KK]])&amp;"Q"&amp;ROUNDDOWN((MONTH(Taulukko1[[#This Row],[Alku KK]])-1)/3+1,0)</f>
        <v>2013Q3</v>
      </c>
      <c r="T2544" s="43" t="str">
        <f>YEAR(Taulukko1[[#This Row],[Loppu KK]])&amp;"Q"&amp;ROUNDDOWN((MONTH(Taulukko1[[#This Row],[Loppu KK]])-1)/3+1,0)</f>
        <v>2013Q4</v>
      </c>
      <c r="U2544" s="66">
        <f>IF(COUNT(Taulukko1[[#This Row],[Neuvottelujen alaiset ]])=1,Taulukko1[[#This Row],[Neuvottelujen alaiset ]],Taulukko1[[#This Row],[Vähennystarve]])</f>
        <v>40</v>
      </c>
      <c r="V2544" s="44" t="str">
        <f t="shared" si="397"/>
        <v>NA</v>
      </c>
      <c r="W2544" s="44" t="str">
        <f t="shared" si="398"/>
        <v>NA</v>
      </c>
      <c r="X2544" s="44" t="str">
        <f t="shared" si="399"/>
        <v>NA</v>
      </c>
      <c r="Y2544" s="90" t="b">
        <f>AND(MONTH(Taulukko1[[#This Row],[Alku PVM]] )=6,DAY(Taulukko1[[#This Row],[Alku PVM]] )&gt;19)</f>
        <v>0</v>
      </c>
      <c r="Z2544" s="90" t="b">
        <f>AND(MONTH(Taulukko1[[#This Row],[Loppu PVM]] )=6,DAY(Taulukko1[[#This Row],[Loppu PVM]] )&gt;19)</f>
        <v>0</v>
      </c>
      <c r="AA2544" s="90" t="b">
        <f>OR(MONTH(Taulukko1[[#This Row],[Alku PVM]] )&lt;=5,AND(MONTH(Taulukko1[[#This Row],[Alku PVM]] )=6,DAY(Taulukko1[[#This Row],[Alku PVM]] )&lt;20))</f>
        <v>0</v>
      </c>
      <c r="AB2544" s="90" t="b">
        <f>OR(MONTH(Taulukko1[[#This Row],[Loppu PVM]])&lt;=5,AND(MONTH(Taulukko1[[#This Row],[Loppu PVM]] )=6,DAY(Taulukko1[[#This Row],[Loppu PVM]])&lt;20))</f>
        <v>0</v>
      </c>
      <c r="AC2544" s="90" t="b">
        <f>OR(MONTH(Taulukko1[[#This Row],[Alku PVM]] )&lt;=3,AND(MONTH(Taulukko1[[#This Row],[Alku PVM]] )=3))</f>
        <v>0</v>
      </c>
      <c r="AD2544" s="90" t="b">
        <f>OR(MONTH(Taulukko1[[#This Row],[Loppu PVM]] )&lt;=3,AND(MONTH(Taulukko1[[#This Row],[Loppu PVM]] )=3))</f>
        <v>0</v>
      </c>
      <c r="AE2544" s="90" t="b">
        <f>OR(MONTH(Taulukko1[[#This Row],[Alku PVM]] )&lt;=9,AND(MONTH(Taulukko1[[#This Row],[Alku PVM]] )=9))</f>
        <v>1</v>
      </c>
      <c r="AF2544" s="90" t="b">
        <f>OR(MONTH(Taulukko1[[#This Row],[Loppu PVM]])&lt;=9,AND(MONTH(Taulukko1[[#This Row],[Loppu PVM]] )=9))</f>
        <v>0</v>
      </c>
      <c r="AG2544" s="90" t="b">
        <f>OR(MONTH(Taulukko1[[#This Row],[Alku PVM]] )&lt;=6,AND(MONTH(Taulukko1[[#This Row],[Alku PVM]] )=6))</f>
        <v>0</v>
      </c>
      <c r="AH2544" s="90" t="b">
        <f>OR(MONTH(Taulukko1[[#This Row],[Loppu PVM]])&lt;=6,AND(MONTH(Taulukko1[[#This Row],[Loppu PVM]] )=6))</f>
        <v>0</v>
      </c>
    </row>
    <row r="2545" spans="1:34" ht="12.75" customHeight="1">
      <c r="A2545" s="21" t="s">
        <v>1172</v>
      </c>
      <c r="B2545" s="23">
        <v>41541</v>
      </c>
      <c r="C2545" s="21" t="s">
        <v>1171</v>
      </c>
      <c r="D2545" s="24">
        <v>55</v>
      </c>
      <c r="F2545" s="23">
        <v>41604</v>
      </c>
      <c r="G2545" s="24">
        <v>195</v>
      </c>
      <c r="H2545" s="22">
        <v>250</v>
      </c>
      <c r="I2545" s="126">
        <f>INDEX('TOL2008'!B:B,MATCH(A2545,'TOL2008'!A:A,0))</f>
        <v>28990</v>
      </c>
      <c r="J2545" s="126" t="str">
        <f>INDEX(Pääluokka!$H$2:$H$100,MATCH(VALUE(LEFT(Taulukko1[[#This Row],[TOL2008]],2)),Pääluokka!$G$2:$G$100,0))</f>
        <v>Teollisuus</v>
      </c>
      <c r="K2545" s="126" t="str">
        <f>INDEX(Pääluokka!$I$2:$I$100,MATCH(VALUE(LEFT(Taulukko1[[#This Row],[TOL2008]],2)),Pääluokka!$G$2:$G$100,0))</f>
        <v>Teollisuus (C-E)</v>
      </c>
      <c r="L2545" s="41">
        <f t="shared" si="390"/>
        <v>63</v>
      </c>
      <c r="M2545" s="43">
        <f t="shared" si="391"/>
        <v>41541</v>
      </c>
      <c r="N2545" s="43">
        <f t="shared" si="392"/>
        <v>41604</v>
      </c>
      <c r="O2545" s="43">
        <f t="shared" si="393"/>
        <v>41518</v>
      </c>
      <c r="P2545" s="43">
        <f t="shared" si="394"/>
        <v>41579</v>
      </c>
      <c r="Q2545" s="41">
        <f t="shared" si="395"/>
        <v>2013</v>
      </c>
      <c r="R2545" s="41">
        <f t="shared" si="396"/>
        <v>2013</v>
      </c>
      <c r="S2545" s="43" t="str">
        <f>YEAR(Taulukko1[[#This Row],[Alku KK]])&amp;"Q"&amp;ROUNDDOWN((MONTH(Taulukko1[[#This Row],[Alku KK]])-1)/3+1,0)</f>
        <v>2013Q3</v>
      </c>
      <c r="T2545" s="43" t="str">
        <f>YEAR(Taulukko1[[#This Row],[Loppu KK]])&amp;"Q"&amp;ROUNDDOWN((MONTH(Taulukko1[[#This Row],[Loppu KK]])-1)/3+1,0)</f>
        <v>2013Q4</v>
      </c>
      <c r="U2545" s="66">
        <f>IF(COUNT(Taulukko1[[#This Row],[Neuvottelujen alaiset ]])=1,Taulukko1[[#This Row],[Neuvottelujen alaiset ]],Taulukko1[[#This Row],[Vähennystarve]])</f>
        <v>250</v>
      </c>
      <c r="V2545" s="44" t="str">
        <f t="shared" si="397"/>
        <v>NA</v>
      </c>
      <c r="W2545" s="44">
        <f t="shared" si="398"/>
        <v>0.78</v>
      </c>
      <c r="X2545" s="44" t="str">
        <f t="shared" si="399"/>
        <v>NA</v>
      </c>
      <c r="Y2545" s="90" t="b">
        <f>AND(MONTH(Taulukko1[[#This Row],[Alku PVM]] )=6,DAY(Taulukko1[[#This Row],[Alku PVM]] )&gt;19)</f>
        <v>0</v>
      </c>
      <c r="Z2545" s="90" t="b">
        <f>AND(MONTH(Taulukko1[[#This Row],[Loppu PVM]] )=6,DAY(Taulukko1[[#This Row],[Loppu PVM]] )&gt;19)</f>
        <v>0</v>
      </c>
      <c r="AA2545" s="90" t="b">
        <f>OR(MONTH(Taulukko1[[#This Row],[Alku PVM]] )&lt;=5,AND(MONTH(Taulukko1[[#This Row],[Alku PVM]] )=6,DAY(Taulukko1[[#This Row],[Alku PVM]] )&lt;20))</f>
        <v>0</v>
      </c>
      <c r="AB2545" s="90" t="b">
        <f>OR(MONTH(Taulukko1[[#This Row],[Loppu PVM]])&lt;=5,AND(MONTH(Taulukko1[[#This Row],[Loppu PVM]] )=6,DAY(Taulukko1[[#This Row],[Loppu PVM]])&lt;20))</f>
        <v>0</v>
      </c>
      <c r="AC2545" s="90" t="b">
        <f>OR(MONTH(Taulukko1[[#This Row],[Alku PVM]] )&lt;=3,AND(MONTH(Taulukko1[[#This Row],[Alku PVM]] )=3))</f>
        <v>0</v>
      </c>
      <c r="AD2545" s="90" t="b">
        <f>OR(MONTH(Taulukko1[[#This Row],[Loppu PVM]] )&lt;=3,AND(MONTH(Taulukko1[[#This Row],[Loppu PVM]] )=3))</f>
        <v>0</v>
      </c>
      <c r="AE2545" s="90" t="b">
        <f>OR(MONTH(Taulukko1[[#This Row],[Alku PVM]] )&lt;=9,AND(MONTH(Taulukko1[[#This Row],[Alku PVM]] )=9))</f>
        <v>1</v>
      </c>
      <c r="AF2545" s="90" t="b">
        <f>OR(MONTH(Taulukko1[[#This Row],[Loppu PVM]])&lt;=9,AND(MONTH(Taulukko1[[#This Row],[Loppu PVM]] )=9))</f>
        <v>0</v>
      </c>
      <c r="AG2545" s="90" t="b">
        <f>OR(MONTH(Taulukko1[[#This Row],[Alku PVM]] )&lt;=6,AND(MONTH(Taulukko1[[#This Row],[Alku PVM]] )=6))</f>
        <v>0</v>
      </c>
      <c r="AH2545" s="90" t="b">
        <f>OR(MONTH(Taulukko1[[#This Row],[Loppu PVM]])&lt;=6,AND(MONTH(Taulukko1[[#This Row],[Loppu PVM]] )=6))</f>
        <v>0</v>
      </c>
    </row>
    <row r="2546" spans="1:34" ht="12.75" customHeight="1">
      <c r="A2546" s="21" t="s">
        <v>1063</v>
      </c>
      <c r="B2546" s="23">
        <v>41541</v>
      </c>
      <c r="C2546" s="21" t="s">
        <v>1062</v>
      </c>
      <c r="D2546" s="24"/>
      <c r="E2546" s="62">
        <v>57</v>
      </c>
      <c r="F2546" s="23">
        <v>41598</v>
      </c>
      <c r="G2546" s="24">
        <v>15</v>
      </c>
      <c r="H2546" s="22">
        <v>250</v>
      </c>
      <c r="I2546" s="126">
        <f>INDEX('TOL2008'!B:B,MATCH(A2546,'TOL2008'!A:A,0))</f>
        <v>35113</v>
      </c>
      <c r="J2546" s="126" t="str">
        <f>INDEX(Pääluokka!$H$2:$H$100,MATCH(VALUE(LEFT(Taulukko1[[#This Row],[TOL2008]],2)),Pääluokka!$G$2:$G$100,0))</f>
        <v>Sähkö-, kaasu- ja lämpöhuolto, jäähdytysliiketoiminta</v>
      </c>
      <c r="K2546" s="126" t="str">
        <f>INDEX(Pääluokka!$I$2:$I$100,MATCH(VALUE(LEFT(Taulukko1[[#This Row],[TOL2008]],2)),Pääluokka!$G$2:$G$100,0))</f>
        <v>Teollisuus (C-E)</v>
      </c>
      <c r="L2546" s="41">
        <f t="shared" si="390"/>
        <v>57</v>
      </c>
      <c r="M2546" s="43">
        <f t="shared" si="391"/>
        <v>41541</v>
      </c>
      <c r="N2546" s="43">
        <f t="shared" si="392"/>
        <v>41598</v>
      </c>
      <c r="O2546" s="43">
        <f t="shared" si="393"/>
        <v>41518</v>
      </c>
      <c r="P2546" s="43">
        <f t="shared" si="394"/>
        <v>41579</v>
      </c>
      <c r="Q2546" s="41">
        <f t="shared" si="395"/>
        <v>2013</v>
      </c>
      <c r="R2546" s="41">
        <f t="shared" si="396"/>
        <v>2013</v>
      </c>
      <c r="S2546" s="43" t="str">
        <f>YEAR(Taulukko1[[#This Row],[Alku KK]])&amp;"Q"&amp;ROUNDDOWN((MONTH(Taulukko1[[#This Row],[Alku KK]])-1)/3+1,0)</f>
        <v>2013Q3</v>
      </c>
      <c r="T2546" s="43" t="str">
        <f>YEAR(Taulukko1[[#This Row],[Loppu KK]])&amp;"Q"&amp;ROUNDDOWN((MONTH(Taulukko1[[#This Row],[Loppu KK]])-1)/3+1,0)</f>
        <v>2013Q4</v>
      </c>
      <c r="U2546" s="66">
        <f>IF(COUNT(Taulukko1[[#This Row],[Neuvottelujen alaiset ]])=1,Taulukko1[[#This Row],[Neuvottelujen alaiset ]],Taulukko1[[#This Row],[Vähennystarve]])</f>
        <v>250</v>
      </c>
      <c r="V2546" s="44">
        <f t="shared" si="397"/>
        <v>0.22800000000000001</v>
      </c>
      <c r="W2546" s="44">
        <f t="shared" si="398"/>
        <v>0.06</v>
      </c>
      <c r="X2546" s="44">
        <f t="shared" si="399"/>
        <v>0.26315789473684209</v>
      </c>
      <c r="Y2546" s="90" t="b">
        <f>AND(MONTH(Taulukko1[[#This Row],[Alku PVM]] )=6,DAY(Taulukko1[[#This Row],[Alku PVM]] )&gt;19)</f>
        <v>0</v>
      </c>
      <c r="Z2546" s="90" t="b">
        <f>AND(MONTH(Taulukko1[[#This Row],[Loppu PVM]] )=6,DAY(Taulukko1[[#This Row],[Loppu PVM]] )&gt;19)</f>
        <v>0</v>
      </c>
      <c r="AA2546" s="90" t="b">
        <f>OR(MONTH(Taulukko1[[#This Row],[Alku PVM]] )&lt;=5,AND(MONTH(Taulukko1[[#This Row],[Alku PVM]] )=6,DAY(Taulukko1[[#This Row],[Alku PVM]] )&lt;20))</f>
        <v>0</v>
      </c>
      <c r="AB2546" s="90" t="b">
        <f>OR(MONTH(Taulukko1[[#This Row],[Loppu PVM]])&lt;=5,AND(MONTH(Taulukko1[[#This Row],[Loppu PVM]] )=6,DAY(Taulukko1[[#This Row],[Loppu PVM]])&lt;20))</f>
        <v>0</v>
      </c>
      <c r="AC2546" s="90" t="b">
        <f>OR(MONTH(Taulukko1[[#This Row],[Alku PVM]] )&lt;=3,AND(MONTH(Taulukko1[[#This Row],[Alku PVM]] )=3))</f>
        <v>0</v>
      </c>
      <c r="AD2546" s="90" t="b">
        <f>OR(MONTH(Taulukko1[[#This Row],[Loppu PVM]] )&lt;=3,AND(MONTH(Taulukko1[[#This Row],[Loppu PVM]] )=3))</f>
        <v>0</v>
      </c>
      <c r="AE2546" s="90" t="b">
        <f>OR(MONTH(Taulukko1[[#This Row],[Alku PVM]] )&lt;=9,AND(MONTH(Taulukko1[[#This Row],[Alku PVM]] )=9))</f>
        <v>1</v>
      </c>
      <c r="AF2546" s="90" t="b">
        <f>OR(MONTH(Taulukko1[[#This Row],[Loppu PVM]])&lt;=9,AND(MONTH(Taulukko1[[#This Row],[Loppu PVM]] )=9))</f>
        <v>0</v>
      </c>
      <c r="AG2546" s="90" t="b">
        <f>OR(MONTH(Taulukko1[[#This Row],[Alku PVM]] )&lt;=6,AND(MONTH(Taulukko1[[#This Row],[Alku PVM]] )=6))</f>
        <v>0</v>
      </c>
      <c r="AH2546" s="90" t="b">
        <f>OR(MONTH(Taulukko1[[#This Row],[Loppu PVM]])&lt;=6,AND(MONTH(Taulukko1[[#This Row],[Loppu PVM]] )=6))</f>
        <v>0</v>
      </c>
    </row>
    <row r="2547" spans="1:34" ht="12.75" customHeight="1">
      <c r="A2547" s="21" t="s">
        <v>1205</v>
      </c>
      <c r="B2547" s="23">
        <v>41542</v>
      </c>
      <c r="C2547" s="21" t="s">
        <v>1204</v>
      </c>
      <c r="D2547" s="24">
        <v>0</v>
      </c>
      <c r="E2547" s="62">
        <v>80</v>
      </c>
      <c r="F2547" s="23">
        <v>41598</v>
      </c>
      <c r="G2547" s="24">
        <v>64</v>
      </c>
      <c r="H2547" s="22">
        <v>279</v>
      </c>
      <c r="I2547" s="126">
        <f>INDEX('TOL2008'!B:B,MATCH(A2547,'TOL2008'!A:A,0))</f>
        <v>18120</v>
      </c>
      <c r="J2547" s="126" t="str">
        <f>INDEX(Pääluokka!$H$2:$H$100,MATCH(VALUE(LEFT(Taulukko1[[#This Row],[TOL2008]],2)),Pääluokka!$G$2:$G$100,0))</f>
        <v>Teollisuus</v>
      </c>
      <c r="K2547" s="126" t="str">
        <f>INDEX(Pääluokka!$I$2:$I$100,MATCH(VALUE(LEFT(Taulukko1[[#This Row],[TOL2008]],2)),Pääluokka!$G$2:$G$100,0))</f>
        <v>Teollisuus (C-E)</v>
      </c>
      <c r="L2547" s="41">
        <f t="shared" si="390"/>
        <v>56</v>
      </c>
      <c r="M2547" s="43">
        <f t="shared" si="391"/>
        <v>41542</v>
      </c>
      <c r="N2547" s="43">
        <f t="shared" si="392"/>
        <v>41598</v>
      </c>
      <c r="O2547" s="43">
        <f t="shared" si="393"/>
        <v>41518</v>
      </c>
      <c r="P2547" s="43">
        <f t="shared" si="394"/>
        <v>41579</v>
      </c>
      <c r="Q2547" s="41">
        <f t="shared" si="395"/>
        <v>2013</v>
      </c>
      <c r="R2547" s="41">
        <f t="shared" si="396"/>
        <v>2013</v>
      </c>
      <c r="S2547" s="43" t="str">
        <f>YEAR(Taulukko1[[#This Row],[Alku KK]])&amp;"Q"&amp;ROUNDDOWN((MONTH(Taulukko1[[#This Row],[Alku KK]])-1)/3+1,0)</f>
        <v>2013Q3</v>
      </c>
      <c r="T2547" s="43" t="str">
        <f>YEAR(Taulukko1[[#This Row],[Loppu KK]])&amp;"Q"&amp;ROUNDDOWN((MONTH(Taulukko1[[#This Row],[Loppu KK]])-1)/3+1,0)</f>
        <v>2013Q4</v>
      </c>
      <c r="U2547" s="66">
        <f>IF(COUNT(Taulukko1[[#This Row],[Neuvottelujen alaiset ]])=1,Taulukko1[[#This Row],[Neuvottelujen alaiset ]],Taulukko1[[#This Row],[Vähennystarve]])</f>
        <v>279</v>
      </c>
      <c r="V2547" s="44">
        <f t="shared" si="397"/>
        <v>0.28673835125448027</v>
      </c>
      <c r="W2547" s="44">
        <f t="shared" si="398"/>
        <v>0.22939068100358423</v>
      </c>
      <c r="X2547" s="44">
        <f t="shared" si="399"/>
        <v>0.8</v>
      </c>
      <c r="Y2547" s="90" t="b">
        <f>AND(MONTH(Taulukko1[[#This Row],[Alku PVM]] )=6,DAY(Taulukko1[[#This Row],[Alku PVM]] )&gt;19)</f>
        <v>0</v>
      </c>
      <c r="Z2547" s="90" t="b">
        <f>AND(MONTH(Taulukko1[[#This Row],[Loppu PVM]] )=6,DAY(Taulukko1[[#This Row],[Loppu PVM]] )&gt;19)</f>
        <v>0</v>
      </c>
      <c r="AA2547" s="90" t="b">
        <f>OR(MONTH(Taulukko1[[#This Row],[Alku PVM]] )&lt;=5,AND(MONTH(Taulukko1[[#This Row],[Alku PVM]] )=6,DAY(Taulukko1[[#This Row],[Alku PVM]] )&lt;20))</f>
        <v>0</v>
      </c>
      <c r="AB2547" s="90" t="b">
        <f>OR(MONTH(Taulukko1[[#This Row],[Loppu PVM]])&lt;=5,AND(MONTH(Taulukko1[[#This Row],[Loppu PVM]] )=6,DAY(Taulukko1[[#This Row],[Loppu PVM]])&lt;20))</f>
        <v>0</v>
      </c>
      <c r="AC2547" s="90" t="b">
        <f>OR(MONTH(Taulukko1[[#This Row],[Alku PVM]] )&lt;=3,AND(MONTH(Taulukko1[[#This Row],[Alku PVM]] )=3))</f>
        <v>0</v>
      </c>
      <c r="AD2547" s="90" t="b">
        <f>OR(MONTH(Taulukko1[[#This Row],[Loppu PVM]] )&lt;=3,AND(MONTH(Taulukko1[[#This Row],[Loppu PVM]] )=3))</f>
        <v>0</v>
      </c>
      <c r="AE2547" s="90" t="b">
        <f>OR(MONTH(Taulukko1[[#This Row],[Alku PVM]] )&lt;=9,AND(MONTH(Taulukko1[[#This Row],[Alku PVM]] )=9))</f>
        <v>1</v>
      </c>
      <c r="AF2547" s="90" t="b">
        <f>OR(MONTH(Taulukko1[[#This Row],[Loppu PVM]])&lt;=9,AND(MONTH(Taulukko1[[#This Row],[Loppu PVM]] )=9))</f>
        <v>0</v>
      </c>
      <c r="AG2547" s="90" t="b">
        <f>OR(MONTH(Taulukko1[[#This Row],[Alku PVM]] )&lt;=6,AND(MONTH(Taulukko1[[#This Row],[Alku PVM]] )=6))</f>
        <v>0</v>
      </c>
      <c r="AH2547" s="90" t="b">
        <f>OR(MONTH(Taulukko1[[#This Row],[Loppu PVM]])&lt;=6,AND(MONTH(Taulukko1[[#This Row],[Loppu PVM]] )=6))</f>
        <v>0</v>
      </c>
    </row>
    <row r="2548" spans="1:34" ht="12.75" customHeight="1">
      <c r="A2548" s="21" t="s">
        <v>949</v>
      </c>
      <c r="B2548" s="23">
        <v>41542</v>
      </c>
      <c r="C2548" t="s">
        <v>948</v>
      </c>
      <c r="D2548" s="24"/>
      <c r="E2548" s="62">
        <v>30</v>
      </c>
      <c r="F2548" s="23">
        <v>41596</v>
      </c>
      <c r="G2548" s="24">
        <v>22</v>
      </c>
      <c r="H2548" s="22">
        <v>30</v>
      </c>
      <c r="I2548" s="126">
        <f>INDEX('TOL2008'!B:B,MATCH(A2548,'TOL2008'!A:A,0))</f>
        <v>22220</v>
      </c>
      <c r="J2548" s="126" t="str">
        <f>INDEX(Pääluokka!$H$2:$H$100,MATCH(VALUE(LEFT(Taulukko1[[#This Row],[TOL2008]],2)),Pääluokka!$G$2:$G$100,0))</f>
        <v>Teollisuus</v>
      </c>
      <c r="K2548" s="126" t="str">
        <f>INDEX(Pääluokka!$I$2:$I$100,MATCH(VALUE(LEFT(Taulukko1[[#This Row],[TOL2008]],2)),Pääluokka!$G$2:$G$100,0))</f>
        <v>Teollisuus (C-E)</v>
      </c>
      <c r="L2548" s="41">
        <f t="shared" si="390"/>
        <v>54</v>
      </c>
      <c r="M2548" s="43">
        <f t="shared" si="391"/>
        <v>41542</v>
      </c>
      <c r="N2548" s="43">
        <f t="shared" si="392"/>
        <v>41596</v>
      </c>
      <c r="O2548" s="43">
        <f t="shared" si="393"/>
        <v>41518</v>
      </c>
      <c r="P2548" s="43">
        <f t="shared" si="394"/>
        <v>41579</v>
      </c>
      <c r="Q2548" s="41">
        <f t="shared" si="395"/>
        <v>2013</v>
      </c>
      <c r="R2548" s="41">
        <f t="shared" si="396"/>
        <v>2013</v>
      </c>
      <c r="S2548" s="43" t="str">
        <f>YEAR(Taulukko1[[#This Row],[Alku KK]])&amp;"Q"&amp;ROUNDDOWN((MONTH(Taulukko1[[#This Row],[Alku KK]])-1)/3+1,0)</f>
        <v>2013Q3</v>
      </c>
      <c r="T2548" s="43" t="str">
        <f>YEAR(Taulukko1[[#This Row],[Loppu KK]])&amp;"Q"&amp;ROUNDDOWN((MONTH(Taulukko1[[#This Row],[Loppu KK]])-1)/3+1,0)</f>
        <v>2013Q4</v>
      </c>
      <c r="U2548" s="66">
        <f>IF(COUNT(Taulukko1[[#This Row],[Neuvottelujen alaiset ]])=1,Taulukko1[[#This Row],[Neuvottelujen alaiset ]],Taulukko1[[#This Row],[Vähennystarve]])</f>
        <v>30</v>
      </c>
      <c r="V2548" s="44">
        <f t="shared" si="397"/>
        <v>1</v>
      </c>
      <c r="W2548" s="44">
        <f t="shared" si="398"/>
        <v>0.73333333333333328</v>
      </c>
      <c r="X2548" s="44">
        <f t="shared" si="399"/>
        <v>0.73333333333333328</v>
      </c>
      <c r="Y2548" s="90" t="b">
        <f>AND(MONTH(Taulukko1[[#This Row],[Alku PVM]] )=6,DAY(Taulukko1[[#This Row],[Alku PVM]] )&gt;19)</f>
        <v>0</v>
      </c>
      <c r="Z2548" s="90" t="b">
        <f>AND(MONTH(Taulukko1[[#This Row],[Loppu PVM]] )=6,DAY(Taulukko1[[#This Row],[Loppu PVM]] )&gt;19)</f>
        <v>0</v>
      </c>
      <c r="AA2548" s="90" t="b">
        <f>OR(MONTH(Taulukko1[[#This Row],[Alku PVM]] )&lt;=5,AND(MONTH(Taulukko1[[#This Row],[Alku PVM]] )=6,DAY(Taulukko1[[#This Row],[Alku PVM]] )&lt;20))</f>
        <v>0</v>
      </c>
      <c r="AB2548" s="90" t="b">
        <f>OR(MONTH(Taulukko1[[#This Row],[Loppu PVM]])&lt;=5,AND(MONTH(Taulukko1[[#This Row],[Loppu PVM]] )=6,DAY(Taulukko1[[#This Row],[Loppu PVM]])&lt;20))</f>
        <v>0</v>
      </c>
      <c r="AC2548" s="90" t="b">
        <f>OR(MONTH(Taulukko1[[#This Row],[Alku PVM]] )&lt;=3,AND(MONTH(Taulukko1[[#This Row],[Alku PVM]] )=3))</f>
        <v>0</v>
      </c>
      <c r="AD2548" s="90" t="b">
        <f>OR(MONTH(Taulukko1[[#This Row],[Loppu PVM]] )&lt;=3,AND(MONTH(Taulukko1[[#This Row],[Loppu PVM]] )=3))</f>
        <v>0</v>
      </c>
      <c r="AE2548" s="90" t="b">
        <f>OR(MONTH(Taulukko1[[#This Row],[Alku PVM]] )&lt;=9,AND(MONTH(Taulukko1[[#This Row],[Alku PVM]] )=9))</f>
        <v>1</v>
      </c>
      <c r="AF2548" s="90" t="b">
        <f>OR(MONTH(Taulukko1[[#This Row],[Loppu PVM]])&lt;=9,AND(MONTH(Taulukko1[[#This Row],[Loppu PVM]] )=9))</f>
        <v>0</v>
      </c>
      <c r="AG2548" s="90" t="b">
        <f>OR(MONTH(Taulukko1[[#This Row],[Alku PVM]] )&lt;=6,AND(MONTH(Taulukko1[[#This Row],[Alku PVM]] )=6))</f>
        <v>0</v>
      </c>
      <c r="AH2548" s="90" t="b">
        <f>OR(MONTH(Taulukko1[[#This Row],[Loppu PVM]])&lt;=6,AND(MONTH(Taulukko1[[#This Row],[Loppu PVM]] )=6))</f>
        <v>0</v>
      </c>
    </row>
    <row r="2549" spans="1:34" ht="12.75" customHeight="1">
      <c r="A2549" s="21" t="s">
        <v>690</v>
      </c>
      <c r="B2549" s="23">
        <v>41543</v>
      </c>
      <c r="C2549" s="21" t="s">
        <v>1361</v>
      </c>
      <c r="D2549" s="24"/>
      <c r="F2549" s="23">
        <v>41565</v>
      </c>
      <c r="G2549" s="24">
        <v>0</v>
      </c>
      <c r="H2549" s="22">
        <v>9</v>
      </c>
      <c r="I2549" s="126">
        <f>INDEX('TOL2008'!B:B,MATCH(A2549,'TOL2008'!A:A,0))</f>
        <v>85420</v>
      </c>
      <c r="J2549" s="126" t="str">
        <f>INDEX(Pääluokka!$H$2:$H$100,MATCH(VALUE(LEFT(Taulukko1[[#This Row],[TOL2008]],2)),Pääluokka!$G$2:$G$100,0))</f>
        <v>Koulutus</v>
      </c>
      <c r="K2549" s="126" t="str">
        <f>INDEX(Pääluokka!$I$2:$I$100,MATCH(VALUE(LEFT(Taulukko1[[#This Row],[TOL2008]],2)),Pääluokka!$G$2:$G$100,0))</f>
        <v>Muut toimialat (O-Q, T-X)</v>
      </c>
      <c r="L2549" s="41">
        <f t="shared" si="390"/>
        <v>22</v>
      </c>
      <c r="M2549" s="43">
        <f t="shared" si="391"/>
        <v>41543</v>
      </c>
      <c r="N2549" s="43">
        <f t="shared" si="392"/>
        <v>41565</v>
      </c>
      <c r="O2549" s="43">
        <f t="shared" si="393"/>
        <v>41518</v>
      </c>
      <c r="P2549" s="43">
        <f t="shared" si="394"/>
        <v>41548</v>
      </c>
      <c r="Q2549" s="41">
        <f t="shared" si="395"/>
        <v>2013</v>
      </c>
      <c r="R2549" s="41">
        <f t="shared" si="396"/>
        <v>2013</v>
      </c>
      <c r="S2549" s="43" t="str">
        <f>YEAR(Taulukko1[[#This Row],[Alku KK]])&amp;"Q"&amp;ROUNDDOWN((MONTH(Taulukko1[[#This Row],[Alku KK]])-1)/3+1,0)</f>
        <v>2013Q3</v>
      </c>
      <c r="T2549" s="43" t="str">
        <f>YEAR(Taulukko1[[#This Row],[Loppu KK]])&amp;"Q"&amp;ROUNDDOWN((MONTH(Taulukko1[[#This Row],[Loppu KK]])-1)/3+1,0)</f>
        <v>2013Q4</v>
      </c>
      <c r="U2549" s="66">
        <f>IF(COUNT(Taulukko1[[#This Row],[Neuvottelujen alaiset ]])=1,Taulukko1[[#This Row],[Neuvottelujen alaiset ]],Taulukko1[[#This Row],[Vähennystarve]])</f>
        <v>9</v>
      </c>
      <c r="V2549" s="44" t="str">
        <f t="shared" si="397"/>
        <v>NA</v>
      </c>
      <c r="W2549" s="44">
        <f t="shared" si="398"/>
        <v>0</v>
      </c>
      <c r="X2549" s="44" t="str">
        <f t="shared" si="399"/>
        <v>NA</v>
      </c>
      <c r="Y2549" s="90" t="b">
        <f>AND(MONTH(Taulukko1[[#This Row],[Alku PVM]] )=6,DAY(Taulukko1[[#This Row],[Alku PVM]] )&gt;19)</f>
        <v>0</v>
      </c>
      <c r="Z2549" s="90" t="b">
        <f>AND(MONTH(Taulukko1[[#This Row],[Loppu PVM]] )=6,DAY(Taulukko1[[#This Row],[Loppu PVM]] )&gt;19)</f>
        <v>0</v>
      </c>
      <c r="AA2549" s="90" t="b">
        <f>OR(MONTH(Taulukko1[[#This Row],[Alku PVM]] )&lt;=5,AND(MONTH(Taulukko1[[#This Row],[Alku PVM]] )=6,DAY(Taulukko1[[#This Row],[Alku PVM]] )&lt;20))</f>
        <v>0</v>
      </c>
      <c r="AB2549" s="90" t="b">
        <f>OR(MONTH(Taulukko1[[#This Row],[Loppu PVM]])&lt;=5,AND(MONTH(Taulukko1[[#This Row],[Loppu PVM]] )=6,DAY(Taulukko1[[#This Row],[Loppu PVM]])&lt;20))</f>
        <v>0</v>
      </c>
      <c r="AC2549" s="90" t="b">
        <f>OR(MONTH(Taulukko1[[#This Row],[Alku PVM]] )&lt;=3,AND(MONTH(Taulukko1[[#This Row],[Alku PVM]] )=3))</f>
        <v>0</v>
      </c>
      <c r="AD2549" s="90" t="b">
        <f>OR(MONTH(Taulukko1[[#This Row],[Loppu PVM]] )&lt;=3,AND(MONTH(Taulukko1[[#This Row],[Loppu PVM]] )=3))</f>
        <v>0</v>
      </c>
      <c r="AE2549" s="90" t="b">
        <f>OR(MONTH(Taulukko1[[#This Row],[Alku PVM]] )&lt;=9,AND(MONTH(Taulukko1[[#This Row],[Alku PVM]] )=9))</f>
        <v>1</v>
      </c>
      <c r="AF2549" s="90" t="b">
        <f>OR(MONTH(Taulukko1[[#This Row],[Loppu PVM]])&lt;=9,AND(MONTH(Taulukko1[[#This Row],[Loppu PVM]] )=9))</f>
        <v>0</v>
      </c>
      <c r="AG2549" s="90" t="b">
        <f>OR(MONTH(Taulukko1[[#This Row],[Alku PVM]] )&lt;=6,AND(MONTH(Taulukko1[[#This Row],[Alku PVM]] )=6))</f>
        <v>0</v>
      </c>
      <c r="AH2549" s="90" t="b">
        <f>OR(MONTH(Taulukko1[[#This Row],[Loppu PVM]])&lt;=6,AND(MONTH(Taulukko1[[#This Row],[Loppu PVM]] )=6))</f>
        <v>0</v>
      </c>
    </row>
    <row r="2550" spans="1:34" ht="12.75" customHeight="1">
      <c r="A2550" s="21" t="s">
        <v>1024</v>
      </c>
      <c r="B2550" s="23">
        <v>41543</v>
      </c>
      <c r="C2550" s="21" t="s">
        <v>1023</v>
      </c>
      <c r="D2550" s="24" t="s">
        <v>25</v>
      </c>
      <c r="F2550" s="23">
        <v>41568</v>
      </c>
      <c r="G2550" s="24">
        <v>0</v>
      </c>
      <c r="H2550" s="22">
        <v>260</v>
      </c>
      <c r="I2550" s="126">
        <f>INDEX('TOL2008'!B:B,MATCH(A2550,'TOL2008'!A:A,0))</f>
        <v>52229</v>
      </c>
      <c r="J2550" s="126" t="str">
        <f>INDEX(Pääluokka!$H$2:$H$100,MATCH(VALUE(LEFT(Taulukko1[[#This Row],[TOL2008]],2)),Pääluokka!$G$2:$G$100,0))</f>
        <v>Kuljetus ja varastointi</v>
      </c>
      <c r="K2550" s="126" t="str">
        <f>INDEX(Pääluokka!$I$2:$I$100,MATCH(VALUE(LEFT(Taulukko1[[#This Row],[TOL2008]],2)),Pääluokka!$G$2:$G$100,0))</f>
        <v>Palvelualat (G-N, R, S)</v>
      </c>
      <c r="L2550" s="41">
        <f t="shared" si="390"/>
        <v>25</v>
      </c>
      <c r="M2550" s="43">
        <f t="shared" si="391"/>
        <v>41543</v>
      </c>
      <c r="N2550" s="43">
        <f t="shared" si="392"/>
        <v>41568</v>
      </c>
      <c r="O2550" s="43">
        <f t="shared" si="393"/>
        <v>41518</v>
      </c>
      <c r="P2550" s="43">
        <f t="shared" si="394"/>
        <v>41548</v>
      </c>
      <c r="Q2550" s="41">
        <f t="shared" si="395"/>
        <v>2013</v>
      </c>
      <c r="R2550" s="41">
        <f t="shared" si="396"/>
        <v>2013</v>
      </c>
      <c r="S2550" s="43" t="str">
        <f>YEAR(Taulukko1[[#This Row],[Alku KK]])&amp;"Q"&amp;ROUNDDOWN((MONTH(Taulukko1[[#This Row],[Alku KK]])-1)/3+1,0)</f>
        <v>2013Q3</v>
      </c>
      <c r="T2550" s="43" t="str">
        <f>YEAR(Taulukko1[[#This Row],[Loppu KK]])&amp;"Q"&amp;ROUNDDOWN((MONTH(Taulukko1[[#This Row],[Loppu KK]])-1)/3+1,0)</f>
        <v>2013Q4</v>
      </c>
      <c r="U2550" s="66">
        <f>IF(COUNT(Taulukko1[[#This Row],[Neuvottelujen alaiset ]])=1,Taulukko1[[#This Row],[Neuvottelujen alaiset ]],Taulukko1[[#This Row],[Vähennystarve]])</f>
        <v>260</v>
      </c>
      <c r="V2550" s="44" t="str">
        <f t="shared" si="397"/>
        <v>NA</v>
      </c>
      <c r="W2550" s="44">
        <f t="shared" si="398"/>
        <v>0</v>
      </c>
      <c r="X2550" s="44" t="str">
        <f t="shared" si="399"/>
        <v>NA</v>
      </c>
      <c r="Y2550" s="90" t="b">
        <f>AND(MONTH(Taulukko1[[#This Row],[Alku PVM]] )=6,DAY(Taulukko1[[#This Row],[Alku PVM]] )&gt;19)</f>
        <v>0</v>
      </c>
      <c r="Z2550" s="90" t="b">
        <f>AND(MONTH(Taulukko1[[#This Row],[Loppu PVM]] )=6,DAY(Taulukko1[[#This Row],[Loppu PVM]] )&gt;19)</f>
        <v>0</v>
      </c>
      <c r="AA2550" s="90" t="b">
        <f>OR(MONTH(Taulukko1[[#This Row],[Alku PVM]] )&lt;=5,AND(MONTH(Taulukko1[[#This Row],[Alku PVM]] )=6,DAY(Taulukko1[[#This Row],[Alku PVM]] )&lt;20))</f>
        <v>0</v>
      </c>
      <c r="AB2550" s="90" t="b">
        <f>OR(MONTH(Taulukko1[[#This Row],[Loppu PVM]])&lt;=5,AND(MONTH(Taulukko1[[#This Row],[Loppu PVM]] )=6,DAY(Taulukko1[[#This Row],[Loppu PVM]])&lt;20))</f>
        <v>0</v>
      </c>
      <c r="AC2550" s="90" t="b">
        <f>OR(MONTH(Taulukko1[[#This Row],[Alku PVM]] )&lt;=3,AND(MONTH(Taulukko1[[#This Row],[Alku PVM]] )=3))</f>
        <v>0</v>
      </c>
      <c r="AD2550" s="90" t="b">
        <f>OR(MONTH(Taulukko1[[#This Row],[Loppu PVM]] )&lt;=3,AND(MONTH(Taulukko1[[#This Row],[Loppu PVM]] )=3))</f>
        <v>0</v>
      </c>
      <c r="AE2550" s="90" t="b">
        <f>OR(MONTH(Taulukko1[[#This Row],[Alku PVM]] )&lt;=9,AND(MONTH(Taulukko1[[#This Row],[Alku PVM]] )=9))</f>
        <v>1</v>
      </c>
      <c r="AF2550" s="90" t="b">
        <f>OR(MONTH(Taulukko1[[#This Row],[Loppu PVM]])&lt;=9,AND(MONTH(Taulukko1[[#This Row],[Loppu PVM]] )=9))</f>
        <v>0</v>
      </c>
      <c r="AG2550" s="90" t="b">
        <f>OR(MONTH(Taulukko1[[#This Row],[Alku PVM]] )&lt;=6,AND(MONTH(Taulukko1[[#This Row],[Alku PVM]] )=6))</f>
        <v>0</v>
      </c>
      <c r="AH2550" s="90" t="b">
        <f>OR(MONTH(Taulukko1[[#This Row],[Loppu PVM]])&lt;=6,AND(MONTH(Taulukko1[[#This Row],[Loppu PVM]] )=6))</f>
        <v>0</v>
      </c>
    </row>
    <row r="2551" spans="1:34" ht="12.75" customHeight="1">
      <c r="A2551" s="21" t="s">
        <v>783</v>
      </c>
      <c r="B2551" s="23">
        <v>41544</v>
      </c>
      <c r="C2551" t="s">
        <v>782</v>
      </c>
      <c r="D2551" s="24">
        <v>250</v>
      </c>
      <c r="E2551" s="62">
        <v>250</v>
      </c>
      <c r="F2551" s="23">
        <v>41620</v>
      </c>
      <c r="G2551" s="24">
        <v>190</v>
      </c>
      <c r="H2551" s="22">
        <v>530</v>
      </c>
      <c r="I2551" s="126">
        <f>INDEX('TOL2008'!B:B,MATCH(A2551,'TOL2008'!A:A,0))</f>
        <v>30110</v>
      </c>
      <c r="J2551" s="126" t="str">
        <f>INDEX(Pääluokka!$H$2:$H$100,MATCH(VALUE(LEFT(Taulukko1[[#This Row],[TOL2008]],2)),Pääluokka!$G$2:$G$100,0))</f>
        <v>Teollisuus</v>
      </c>
      <c r="K2551" s="126" t="str">
        <f>INDEX(Pääluokka!$I$2:$I$100,MATCH(VALUE(LEFT(Taulukko1[[#This Row],[TOL2008]],2)),Pääluokka!$G$2:$G$100,0))</f>
        <v>Teollisuus (C-E)</v>
      </c>
      <c r="L2551" s="41">
        <f t="shared" si="390"/>
        <v>76</v>
      </c>
      <c r="M2551" s="43">
        <f t="shared" si="391"/>
        <v>41544</v>
      </c>
      <c r="N2551" s="43">
        <f t="shared" si="392"/>
        <v>41620</v>
      </c>
      <c r="O2551" s="43">
        <f t="shared" si="393"/>
        <v>41518</v>
      </c>
      <c r="P2551" s="43">
        <f t="shared" si="394"/>
        <v>41609</v>
      </c>
      <c r="Q2551" s="41">
        <f t="shared" si="395"/>
        <v>2013</v>
      </c>
      <c r="R2551" s="41">
        <f t="shared" si="396"/>
        <v>2013</v>
      </c>
      <c r="S2551" s="43" t="str">
        <f>YEAR(Taulukko1[[#This Row],[Alku KK]])&amp;"Q"&amp;ROUNDDOWN((MONTH(Taulukko1[[#This Row],[Alku KK]])-1)/3+1,0)</f>
        <v>2013Q3</v>
      </c>
      <c r="T2551" s="43" t="str">
        <f>YEAR(Taulukko1[[#This Row],[Loppu KK]])&amp;"Q"&amp;ROUNDDOWN((MONTH(Taulukko1[[#This Row],[Loppu KK]])-1)/3+1,0)</f>
        <v>2013Q4</v>
      </c>
      <c r="U2551" s="66">
        <f>IF(COUNT(Taulukko1[[#This Row],[Neuvottelujen alaiset ]])=1,Taulukko1[[#This Row],[Neuvottelujen alaiset ]],Taulukko1[[#This Row],[Vähennystarve]])</f>
        <v>530</v>
      </c>
      <c r="V2551" s="44">
        <f t="shared" si="397"/>
        <v>0.47169811320754718</v>
      </c>
      <c r="W2551" s="44">
        <f t="shared" si="398"/>
        <v>0.35849056603773582</v>
      </c>
      <c r="X2551" s="44">
        <f t="shared" si="399"/>
        <v>0.76</v>
      </c>
      <c r="Y2551" s="90" t="b">
        <f>AND(MONTH(Taulukko1[[#This Row],[Alku PVM]] )=6,DAY(Taulukko1[[#This Row],[Alku PVM]] )&gt;19)</f>
        <v>0</v>
      </c>
      <c r="Z2551" s="90" t="b">
        <f>AND(MONTH(Taulukko1[[#This Row],[Loppu PVM]] )=6,DAY(Taulukko1[[#This Row],[Loppu PVM]] )&gt;19)</f>
        <v>0</v>
      </c>
      <c r="AA2551" s="90" t="b">
        <f>OR(MONTH(Taulukko1[[#This Row],[Alku PVM]] )&lt;=5,AND(MONTH(Taulukko1[[#This Row],[Alku PVM]] )=6,DAY(Taulukko1[[#This Row],[Alku PVM]] )&lt;20))</f>
        <v>0</v>
      </c>
      <c r="AB2551" s="90" t="b">
        <f>OR(MONTH(Taulukko1[[#This Row],[Loppu PVM]])&lt;=5,AND(MONTH(Taulukko1[[#This Row],[Loppu PVM]] )=6,DAY(Taulukko1[[#This Row],[Loppu PVM]])&lt;20))</f>
        <v>0</v>
      </c>
      <c r="AC2551" s="90" t="b">
        <f>OR(MONTH(Taulukko1[[#This Row],[Alku PVM]] )&lt;=3,AND(MONTH(Taulukko1[[#This Row],[Alku PVM]] )=3))</f>
        <v>0</v>
      </c>
      <c r="AD2551" s="90" t="b">
        <f>OR(MONTH(Taulukko1[[#This Row],[Loppu PVM]] )&lt;=3,AND(MONTH(Taulukko1[[#This Row],[Loppu PVM]] )=3))</f>
        <v>0</v>
      </c>
      <c r="AE2551" s="90" t="b">
        <f>OR(MONTH(Taulukko1[[#This Row],[Alku PVM]] )&lt;=9,AND(MONTH(Taulukko1[[#This Row],[Alku PVM]] )=9))</f>
        <v>1</v>
      </c>
      <c r="AF2551" s="90" t="b">
        <f>OR(MONTH(Taulukko1[[#This Row],[Loppu PVM]])&lt;=9,AND(MONTH(Taulukko1[[#This Row],[Loppu PVM]] )=9))</f>
        <v>0</v>
      </c>
      <c r="AG2551" s="90" t="b">
        <f>OR(MONTH(Taulukko1[[#This Row],[Alku PVM]] )&lt;=6,AND(MONTH(Taulukko1[[#This Row],[Alku PVM]] )=6))</f>
        <v>0</v>
      </c>
      <c r="AH2551" s="90" t="b">
        <f>OR(MONTH(Taulukko1[[#This Row],[Loppu PVM]])&lt;=6,AND(MONTH(Taulukko1[[#This Row],[Loppu PVM]] )=6))</f>
        <v>0</v>
      </c>
    </row>
    <row r="2552" spans="1:34" ht="12.75" customHeight="1">
      <c r="A2552" s="21" t="s">
        <v>50</v>
      </c>
      <c r="B2552" s="23">
        <v>41544</v>
      </c>
      <c r="C2552" s="21" t="s">
        <v>739</v>
      </c>
      <c r="D2552" s="24"/>
      <c r="E2552" s="62">
        <v>45</v>
      </c>
      <c r="F2552" s="23"/>
      <c r="G2552" s="24"/>
      <c r="H2552" s="22">
        <v>75</v>
      </c>
      <c r="I2552" s="126">
        <f>INDEX('TOL2008'!B:B,MATCH(A2552,'TOL2008'!A:A,0))</f>
        <v>17120</v>
      </c>
      <c r="J2552" s="126" t="str">
        <f>INDEX(Pääluokka!$H$2:$H$100,MATCH(VALUE(LEFT(Taulukko1[[#This Row],[TOL2008]],2)),Pääluokka!$G$2:$G$100,0))</f>
        <v>Teollisuus</v>
      </c>
      <c r="K2552" s="126" t="str">
        <f>INDEX(Pääluokka!$I$2:$I$100,MATCH(VALUE(LEFT(Taulukko1[[#This Row],[TOL2008]],2)),Pääluokka!$G$2:$G$100,0))</f>
        <v>Teollisuus (C-E)</v>
      </c>
      <c r="L2552" s="41" t="str">
        <f t="shared" si="390"/>
        <v>NA</v>
      </c>
      <c r="M2552" s="43">
        <f t="shared" si="391"/>
        <v>41544</v>
      </c>
      <c r="N2552" s="43">
        <f t="shared" si="392"/>
        <v>41595</v>
      </c>
      <c r="O2552" s="43">
        <f t="shared" si="393"/>
        <v>41518</v>
      </c>
      <c r="P2552" s="43">
        <f t="shared" si="394"/>
        <v>41579</v>
      </c>
      <c r="Q2552" s="41">
        <f t="shared" si="395"/>
        <v>2013</v>
      </c>
      <c r="R2552" s="41">
        <f t="shared" si="396"/>
        <v>2013</v>
      </c>
      <c r="S2552" s="43" t="str">
        <f>YEAR(Taulukko1[[#This Row],[Alku KK]])&amp;"Q"&amp;ROUNDDOWN((MONTH(Taulukko1[[#This Row],[Alku KK]])-1)/3+1,0)</f>
        <v>2013Q3</v>
      </c>
      <c r="T2552" s="43" t="str">
        <f>YEAR(Taulukko1[[#This Row],[Loppu KK]])&amp;"Q"&amp;ROUNDDOWN((MONTH(Taulukko1[[#This Row],[Loppu KK]])-1)/3+1,0)</f>
        <v>2013Q4</v>
      </c>
      <c r="U2552" s="66">
        <f>IF(COUNT(Taulukko1[[#This Row],[Neuvottelujen alaiset ]])=1,Taulukko1[[#This Row],[Neuvottelujen alaiset ]],Taulukko1[[#This Row],[Vähennystarve]])</f>
        <v>75</v>
      </c>
      <c r="V2552" s="44">
        <f t="shared" si="397"/>
        <v>0.6</v>
      </c>
      <c r="W2552" s="44" t="str">
        <f t="shared" si="398"/>
        <v>NA</v>
      </c>
      <c r="X2552" s="44" t="str">
        <f t="shared" si="399"/>
        <v>NA</v>
      </c>
      <c r="Y2552" s="90" t="b">
        <f>AND(MONTH(Taulukko1[[#This Row],[Alku PVM]] )=6,DAY(Taulukko1[[#This Row],[Alku PVM]] )&gt;19)</f>
        <v>0</v>
      </c>
      <c r="Z2552" s="90" t="b">
        <f>AND(MONTH(Taulukko1[[#This Row],[Loppu PVM]] )=6,DAY(Taulukko1[[#This Row],[Loppu PVM]] )&gt;19)</f>
        <v>0</v>
      </c>
      <c r="AA2552" s="90" t="b">
        <f>OR(MONTH(Taulukko1[[#This Row],[Alku PVM]] )&lt;=5,AND(MONTH(Taulukko1[[#This Row],[Alku PVM]] )=6,DAY(Taulukko1[[#This Row],[Alku PVM]] )&lt;20))</f>
        <v>0</v>
      </c>
      <c r="AB2552" s="90" t="b">
        <f>OR(MONTH(Taulukko1[[#This Row],[Loppu PVM]])&lt;=5,AND(MONTH(Taulukko1[[#This Row],[Loppu PVM]] )=6,DAY(Taulukko1[[#This Row],[Loppu PVM]])&lt;20))</f>
        <v>0</v>
      </c>
      <c r="AC2552" s="90" t="b">
        <f>OR(MONTH(Taulukko1[[#This Row],[Alku PVM]] )&lt;=3,AND(MONTH(Taulukko1[[#This Row],[Alku PVM]] )=3))</f>
        <v>0</v>
      </c>
      <c r="AD2552" s="90" t="b">
        <f>OR(MONTH(Taulukko1[[#This Row],[Loppu PVM]] )&lt;=3,AND(MONTH(Taulukko1[[#This Row],[Loppu PVM]] )=3))</f>
        <v>0</v>
      </c>
      <c r="AE2552" s="90" t="b">
        <f>OR(MONTH(Taulukko1[[#This Row],[Alku PVM]] )&lt;=9,AND(MONTH(Taulukko1[[#This Row],[Alku PVM]] )=9))</f>
        <v>1</v>
      </c>
      <c r="AF2552" s="90" t="b">
        <f>OR(MONTH(Taulukko1[[#This Row],[Loppu PVM]])&lt;=9,AND(MONTH(Taulukko1[[#This Row],[Loppu PVM]] )=9))</f>
        <v>0</v>
      </c>
      <c r="AG2552" s="90" t="b">
        <f>OR(MONTH(Taulukko1[[#This Row],[Alku PVM]] )&lt;=6,AND(MONTH(Taulukko1[[#This Row],[Alku PVM]] )=6))</f>
        <v>0</v>
      </c>
      <c r="AH2552" s="90" t="b">
        <f>OR(MONTH(Taulukko1[[#This Row],[Loppu PVM]])&lt;=6,AND(MONTH(Taulukko1[[#This Row],[Loppu PVM]] )=6))</f>
        <v>0</v>
      </c>
    </row>
    <row r="2553" spans="1:34" ht="12.75" customHeight="1">
      <c r="A2553" s="21" t="s">
        <v>1285</v>
      </c>
      <c r="B2553" s="23">
        <v>41547</v>
      </c>
      <c r="C2553" s="21" t="s">
        <v>1284</v>
      </c>
      <c r="D2553" s="24"/>
      <c r="E2553" s="62">
        <v>85</v>
      </c>
      <c r="F2553" s="23">
        <v>41591</v>
      </c>
      <c r="G2553" s="24">
        <v>110</v>
      </c>
      <c r="H2553" s="22">
        <v>85</v>
      </c>
      <c r="I2553" s="126">
        <f>INDEX('TOL2008'!B:B,MATCH(A2553,'TOL2008'!A:A,0))</f>
        <v>24510</v>
      </c>
      <c r="J2553" s="126" t="str">
        <f>INDEX(Pääluokka!$H$2:$H$100,MATCH(VALUE(LEFT(Taulukko1[[#This Row],[TOL2008]],2)),Pääluokka!$G$2:$G$100,0))</f>
        <v>Teollisuus</v>
      </c>
      <c r="K2553" s="126" t="str">
        <f>INDEX(Pääluokka!$I$2:$I$100,MATCH(VALUE(LEFT(Taulukko1[[#This Row],[TOL2008]],2)),Pääluokka!$G$2:$G$100,0))</f>
        <v>Teollisuus (C-E)</v>
      </c>
      <c r="L2553" s="41">
        <f t="shared" si="390"/>
        <v>44</v>
      </c>
      <c r="M2553" s="43">
        <f t="shared" si="391"/>
        <v>41547</v>
      </c>
      <c r="N2553" s="43">
        <f t="shared" si="392"/>
        <v>41591</v>
      </c>
      <c r="O2553" s="43">
        <f t="shared" si="393"/>
        <v>41518</v>
      </c>
      <c r="P2553" s="43">
        <f t="shared" si="394"/>
        <v>41579</v>
      </c>
      <c r="Q2553" s="41">
        <f t="shared" si="395"/>
        <v>2013</v>
      </c>
      <c r="R2553" s="41">
        <f t="shared" si="396"/>
        <v>2013</v>
      </c>
      <c r="S2553" s="43" t="str">
        <f>YEAR(Taulukko1[[#This Row],[Alku KK]])&amp;"Q"&amp;ROUNDDOWN((MONTH(Taulukko1[[#This Row],[Alku KK]])-1)/3+1,0)</f>
        <v>2013Q3</v>
      </c>
      <c r="T2553" s="43" t="str">
        <f>YEAR(Taulukko1[[#This Row],[Loppu KK]])&amp;"Q"&amp;ROUNDDOWN((MONTH(Taulukko1[[#This Row],[Loppu KK]])-1)/3+1,0)</f>
        <v>2013Q4</v>
      </c>
      <c r="U2553" s="66">
        <f>IF(COUNT(Taulukko1[[#This Row],[Neuvottelujen alaiset ]])=1,Taulukko1[[#This Row],[Neuvottelujen alaiset ]],Taulukko1[[#This Row],[Vähennystarve]])</f>
        <v>85</v>
      </c>
      <c r="V2553" s="44">
        <f t="shared" si="397"/>
        <v>1</v>
      </c>
      <c r="W2553" s="44">
        <f t="shared" si="398"/>
        <v>1.2941176470588236</v>
      </c>
      <c r="X2553" s="44">
        <f t="shared" si="399"/>
        <v>1.2941176470588236</v>
      </c>
      <c r="Y2553" s="90" t="b">
        <f>AND(MONTH(Taulukko1[[#This Row],[Alku PVM]] )=6,DAY(Taulukko1[[#This Row],[Alku PVM]] )&gt;19)</f>
        <v>0</v>
      </c>
      <c r="Z2553" s="90" t="b">
        <f>AND(MONTH(Taulukko1[[#This Row],[Loppu PVM]] )=6,DAY(Taulukko1[[#This Row],[Loppu PVM]] )&gt;19)</f>
        <v>0</v>
      </c>
      <c r="AA2553" s="90" t="b">
        <f>OR(MONTH(Taulukko1[[#This Row],[Alku PVM]] )&lt;=5,AND(MONTH(Taulukko1[[#This Row],[Alku PVM]] )=6,DAY(Taulukko1[[#This Row],[Alku PVM]] )&lt;20))</f>
        <v>0</v>
      </c>
      <c r="AB2553" s="90" t="b">
        <f>OR(MONTH(Taulukko1[[#This Row],[Loppu PVM]])&lt;=5,AND(MONTH(Taulukko1[[#This Row],[Loppu PVM]] )=6,DAY(Taulukko1[[#This Row],[Loppu PVM]])&lt;20))</f>
        <v>0</v>
      </c>
      <c r="AC2553" s="90" t="b">
        <f>OR(MONTH(Taulukko1[[#This Row],[Alku PVM]] )&lt;=3,AND(MONTH(Taulukko1[[#This Row],[Alku PVM]] )=3))</f>
        <v>0</v>
      </c>
      <c r="AD2553" s="90" t="b">
        <f>OR(MONTH(Taulukko1[[#This Row],[Loppu PVM]] )&lt;=3,AND(MONTH(Taulukko1[[#This Row],[Loppu PVM]] )=3))</f>
        <v>0</v>
      </c>
      <c r="AE2553" s="90" t="b">
        <f>OR(MONTH(Taulukko1[[#This Row],[Alku PVM]] )&lt;=9,AND(MONTH(Taulukko1[[#This Row],[Alku PVM]] )=9))</f>
        <v>1</v>
      </c>
      <c r="AF2553" s="90" t="b">
        <f>OR(MONTH(Taulukko1[[#This Row],[Loppu PVM]])&lt;=9,AND(MONTH(Taulukko1[[#This Row],[Loppu PVM]] )=9))</f>
        <v>0</v>
      </c>
      <c r="AG2553" s="90" t="b">
        <f>OR(MONTH(Taulukko1[[#This Row],[Alku PVM]] )&lt;=6,AND(MONTH(Taulukko1[[#This Row],[Alku PVM]] )=6))</f>
        <v>0</v>
      </c>
      <c r="AH2553" s="90" t="b">
        <f>OR(MONTH(Taulukko1[[#This Row],[Loppu PVM]])&lt;=6,AND(MONTH(Taulukko1[[#This Row],[Loppu PVM]] )=6))</f>
        <v>0</v>
      </c>
    </row>
    <row r="2554" spans="1:34" ht="12.75" customHeight="1">
      <c r="A2554" s="21" t="s">
        <v>1274</v>
      </c>
      <c r="B2554" s="23">
        <v>41547</v>
      </c>
      <c r="C2554" s="21" t="s">
        <v>1273</v>
      </c>
      <c r="D2554" s="24">
        <v>16</v>
      </c>
      <c r="F2554" s="23">
        <v>41593</v>
      </c>
      <c r="G2554" s="24">
        <v>0</v>
      </c>
      <c r="H2554" s="22">
        <v>16</v>
      </c>
      <c r="I2554" s="126">
        <f>INDEX('TOL2008'!B:B,MATCH(A2554,'TOL2008'!A:A,0))</f>
        <v>46510</v>
      </c>
      <c r="J2554" s="126" t="str">
        <f>INDEX(Pääluokka!$H$2:$H$100,MATCH(VALUE(LEFT(Taulukko1[[#This Row],[TOL2008]],2)),Pääluokka!$G$2:$G$100,0))</f>
        <v>Tukku- ja vähittäiskauppa; moottoriajoneuvojen ja moottoripyörien korjaus</v>
      </c>
      <c r="K2554" s="126" t="str">
        <f>INDEX(Pääluokka!$I$2:$I$100,MATCH(VALUE(LEFT(Taulukko1[[#This Row],[TOL2008]],2)),Pääluokka!$G$2:$G$100,0))</f>
        <v>Palvelualat (G-N, R, S)</v>
      </c>
      <c r="L2554" s="41">
        <f t="shared" si="390"/>
        <v>46</v>
      </c>
      <c r="M2554" s="43">
        <f t="shared" si="391"/>
        <v>41547</v>
      </c>
      <c r="N2554" s="43">
        <f t="shared" si="392"/>
        <v>41593</v>
      </c>
      <c r="O2554" s="43">
        <f t="shared" si="393"/>
        <v>41518</v>
      </c>
      <c r="P2554" s="43">
        <f t="shared" si="394"/>
        <v>41579</v>
      </c>
      <c r="Q2554" s="41">
        <f t="shared" si="395"/>
        <v>2013</v>
      </c>
      <c r="R2554" s="41">
        <f t="shared" si="396"/>
        <v>2013</v>
      </c>
      <c r="S2554" s="43" t="str">
        <f>YEAR(Taulukko1[[#This Row],[Alku KK]])&amp;"Q"&amp;ROUNDDOWN((MONTH(Taulukko1[[#This Row],[Alku KK]])-1)/3+1,0)</f>
        <v>2013Q3</v>
      </c>
      <c r="T2554" s="43" t="str">
        <f>YEAR(Taulukko1[[#This Row],[Loppu KK]])&amp;"Q"&amp;ROUNDDOWN((MONTH(Taulukko1[[#This Row],[Loppu KK]])-1)/3+1,0)</f>
        <v>2013Q4</v>
      </c>
      <c r="U2554" s="66">
        <f>IF(COUNT(Taulukko1[[#This Row],[Neuvottelujen alaiset ]])=1,Taulukko1[[#This Row],[Neuvottelujen alaiset ]],Taulukko1[[#This Row],[Vähennystarve]])</f>
        <v>16</v>
      </c>
      <c r="V2554" s="44" t="str">
        <f t="shared" si="397"/>
        <v>NA</v>
      </c>
      <c r="W2554" s="44">
        <f t="shared" si="398"/>
        <v>0</v>
      </c>
      <c r="X2554" s="44" t="str">
        <f t="shared" si="399"/>
        <v>NA</v>
      </c>
      <c r="Y2554" s="90" t="b">
        <f>AND(MONTH(Taulukko1[[#This Row],[Alku PVM]] )=6,DAY(Taulukko1[[#This Row],[Alku PVM]] )&gt;19)</f>
        <v>0</v>
      </c>
      <c r="Z2554" s="90" t="b">
        <f>AND(MONTH(Taulukko1[[#This Row],[Loppu PVM]] )=6,DAY(Taulukko1[[#This Row],[Loppu PVM]] )&gt;19)</f>
        <v>0</v>
      </c>
      <c r="AA2554" s="90" t="b">
        <f>OR(MONTH(Taulukko1[[#This Row],[Alku PVM]] )&lt;=5,AND(MONTH(Taulukko1[[#This Row],[Alku PVM]] )=6,DAY(Taulukko1[[#This Row],[Alku PVM]] )&lt;20))</f>
        <v>0</v>
      </c>
      <c r="AB2554" s="90" t="b">
        <f>OR(MONTH(Taulukko1[[#This Row],[Loppu PVM]])&lt;=5,AND(MONTH(Taulukko1[[#This Row],[Loppu PVM]] )=6,DAY(Taulukko1[[#This Row],[Loppu PVM]])&lt;20))</f>
        <v>0</v>
      </c>
      <c r="AC2554" s="90" t="b">
        <f>OR(MONTH(Taulukko1[[#This Row],[Alku PVM]] )&lt;=3,AND(MONTH(Taulukko1[[#This Row],[Alku PVM]] )=3))</f>
        <v>0</v>
      </c>
      <c r="AD2554" s="90" t="b">
        <f>OR(MONTH(Taulukko1[[#This Row],[Loppu PVM]] )&lt;=3,AND(MONTH(Taulukko1[[#This Row],[Loppu PVM]] )=3))</f>
        <v>0</v>
      </c>
      <c r="AE2554" s="90" t="b">
        <f>OR(MONTH(Taulukko1[[#This Row],[Alku PVM]] )&lt;=9,AND(MONTH(Taulukko1[[#This Row],[Alku PVM]] )=9))</f>
        <v>1</v>
      </c>
      <c r="AF2554" s="90" t="b">
        <f>OR(MONTH(Taulukko1[[#This Row],[Loppu PVM]])&lt;=9,AND(MONTH(Taulukko1[[#This Row],[Loppu PVM]] )=9))</f>
        <v>0</v>
      </c>
      <c r="AG2554" s="90" t="b">
        <f>OR(MONTH(Taulukko1[[#This Row],[Alku PVM]] )&lt;=6,AND(MONTH(Taulukko1[[#This Row],[Alku PVM]] )=6))</f>
        <v>0</v>
      </c>
      <c r="AH2554" s="90" t="b">
        <f>OR(MONTH(Taulukko1[[#This Row],[Loppu PVM]])&lt;=6,AND(MONTH(Taulukko1[[#This Row],[Loppu PVM]] )=6))</f>
        <v>0</v>
      </c>
    </row>
    <row r="2555" spans="1:34" ht="12.75" customHeight="1">
      <c r="A2555" s="21" t="s">
        <v>468</v>
      </c>
      <c r="B2555" s="23">
        <v>41547</v>
      </c>
      <c r="C2555" s="21" t="s">
        <v>1153</v>
      </c>
      <c r="D2555" s="24"/>
      <c r="E2555" s="62">
        <v>16</v>
      </c>
      <c r="F2555" s="23">
        <v>41589</v>
      </c>
      <c r="G2555" s="24">
        <v>11</v>
      </c>
      <c r="H2555" s="22">
        <v>19</v>
      </c>
      <c r="I2555" s="126">
        <f>INDEX('TOL2008'!B:B,MATCH(A2555,'TOL2008'!A:A,0))</f>
        <v>26110</v>
      </c>
      <c r="J2555" s="126" t="str">
        <f>INDEX(Pääluokka!$H$2:$H$100,MATCH(VALUE(LEFT(Taulukko1[[#This Row],[TOL2008]],2)),Pääluokka!$G$2:$G$100,0))</f>
        <v>Teollisuus</v>
      </c>
      <c r="K2555" s="126" t="str">
        <f>INDEX(Pääluokka!$I$2:$I$100,MATCH(VALUE(LEFT(Taulukko1[[#This Row],[TOL2008]],2)),Pääluokka!$G$2:$G$100,0))</f>
        <v>Teollisuus (C-E)</v>
      </c>
      <c r="L2555" s="41">
        <f t="shared" si="390"/>
        <v>42</v>
      </c>
      <c r="M2555" s="43">
        <f t="shared" si="391"/>
        <v>41547</v>
      </c>
      <c r="N2555" s="43">
        <f t="shared" si="392"/>
        <v>41589</v>
      </c>
      <c r="O2555" s="43">
        <f t="shared" si="393"/>
        <v>41518</v>
      </c>
      <c r="P2555" s="43">
        <f t="shared" si="394"/>
        <v>41579</v>
      </c>
      <c r="Q2555" s="41">
        <f t="shared" si="395"/>
        <v>2013</v>
      </c>
      <c r="R2555" s="41">
        <f t="shared" si="396"/>
        <v>2013</v>
      </c>
      <c r="S2555" s="43" t="str">
        <f>YEAR(Taulukko1[[#This Row],[Alku KK]])&amp;"Q"&amp;ROUNDDOWN((MONTH(Taulukko1[[#This Row],[Alku KK]])-1)/3+1,0)</f>
        <v>2013Q3</v>
      </c>
      <c r="T2555" s="43" t="str">
        <f>YEAR(Taulukko1[[#This Row],[Loppu KK]])&amp;"Q"&amp;ROUNDDOWN((MONTH(Taulukko1[[#This Row],[Loppu KK]])-1)/3+1,0)</f>
        <v>2013Q4</v>
      </c>
      <c r="U2555" s="66">
        <f>IF(COUNT(Taulukko1[[#This Row],[Neuvottelujen alaiset ]])=1,Taulukko1[[#This Row],[Neuvottelujen alaiset ]],Taulukko1[[#This Row],[Vähennystarve]])</f>
        <v>19</v>
      </c>
      <c r="V2555" s="44">
        <f t="shared" si="397"/>
        <v>0.84210526315789469</v>
      </c>
      <c r="W2555" s="44">
        <f t="shared" si="398"/>
        <v>0.57894736842105265</v>
      </c>
      <c r="X2555" s="44">
        <f t="shared" si="399"/>
        <v>0.6875</v>
      </c>
      <c r="Y2555" s="90" t="b">
        <f>AND(MONTH(Taulukko1[[#This Row],[Alku PVM]] )=6,DAY(Taulukko1[[#This Row],[Alku PVM]] )&gt;19)</f>
        <v>0</v>
      </c>
      <c r="Z2555" s="90" t="b">
        <f>AND(MONTH(Taulukko1[[#This Row],[Loppu PVM]] )=6,DAY(Taulukko1[[#This Row],[Loppu PVM]] )&gt;19)</f>
        <v>0</v>
      </c>
      <c r="AA2555" s="90" t="b">
        <f>OR(MONTH(Taulukko1[[#This Row],[Alku PVM]] )&lt;=5,AND(MONTH(Taulukko1[[#This Row],[Alku PVM]] )=6,DAY(Taulukko1[[#This Row],[Alku PVM]] )&lt;20))</f>
        <v>0</v>
      </c>
      <c r="AB2555" s="90" t="b">
        <f>OR(MONTH(Taulukko1[[#This Row],[Loppu PVM]])&lt;=5,AND(MONTH(Taulukko1[[#This Row],[Loppu PVM]] )=6,DAY(Taulukko1[[#This Row],[Loppu PVM]])&lt;20))</f>
        <v>0</v>
      </c>
      <c r="AC2555" s="90" t="b">
        <f>OR(MONTH(Taulukko1[[#This Row],[Alku PVM]] )&lt;=3,AND(MONTH(Taulukko1[[#This Row],[Alku PVM]] )=3))</f>
        <v>0</v>
      </c>
      <c r="AD2555" s="90" t="b">
        <f>OR(MONTH(Taulukko1[[#This Row],[Loppu PVM]] )&lt;=3,AND(MONTH(Taulukko1[[#This Row],[Loppu PVM]] )=3))</f>
        <v>0</v>
      </c>
      <c r="AE2555" s="90" t="b">
        <f>OR(MONTH(Taulukko1[[#This Row],[Alku PVM]] )&lt;=9,AND(MONTH(Taulukko1[[#This Row],[Alku PVM]] )=9))</f>
        <v>1</v>
      </c>
      <c r="AF2555" s="90" t="b">
        <f>OR(MONTH(Taulukko1[[#This Row],[Loppu PVM]])&lt;=9,AND(MONTH(Taulukko1[[#This Row],[Loppu PVM]] )=9))</f>
        <v>0</v>
      </c>
      <c r="AG2555" s="90" t="b">
        <f>OR(MONTH(Taulukko1[[#This Row],[Alku PVM]] )&lt;=6,AND(MONTH(Taulukko1[[#This Row],[Alku PVM]] )=6))</f>
        <v>0</v>
      </c>
      <c r="AH2555" s="90" t="b">
        <f>OR(MONTH(Taulukko1[[#This Row],[Loppu PVM]])&lt;=6,AND(MONTH(Taulukko1[[#This Row],[Loppu PVM]] )=6))</f>
        <v>0</v>
      </c>
    </row>
    <row r="2556" spans="1:34" ht="12.75" customHeight="1">
      <c r="A2556" s="21" t="s">
        <v>1073</v>
      </c>
      <c r="B2556" s="23">
        <v>41547</v>
      </c>
      <c r="C2556" s="21" t="s">
        <v>1072</v>
      </c>
      <c r="D2556" s="24"/>
      <c r="E2556" s="62">
        <v>35</v>
      </c>
      <c r="F2556" s="23">
        <v>41613</v>
      </c>
      <c r="G2556" s="24">
        <v>26</v>
      </c>
      <c r="H2556" s="22">
        <v>35</v>
      </c>
      <c r="I2556" s="126">
        <f>INDEX('TOL2008'!B:B,MATCH(A2556,'TOL2008'!A:A,0))</f>
        <v>38320</v>
      </c>
      <c r="J2556" s="126" t="str">
        <f>INDEX(Pääluokka!$H$2:$H$100,MATCH(VALUE(LEFT(Taulukko1[[#This Row],[TOL2008]],2)),Pääluokka!$G$2:$G$100,0))</f>
        <v>Vesihuolto, viemäri- ja jätevesihuolto, jätehuolto ja muu ympäristön puhtaanapito</v>
      </c>
      <c r="K2556" s="126" t="str">
        <f>INDEX(Pääluokka!$I$2:$I$100,MATCH(VALUE(LEFT(Taulukko1[[#This Row],[TOL2008]],2)),Pääluokka!$G$2:$G$100,0))</f>
        <v>Teollisuus (C-E)</v>
      </c>
      <c r="L2556" s="41">
        <f t="shared" si="390"/>
        <v>66</v>
      </c>
      <c r="M2556" s="43">
        <f t="shared" si="391"/>
        <v>41547</v>
      </c>
      <c r="N2556" s="43">
        <f t="shared" si="392"/>
        <v>41613</v>
      </c>
      <c r="O2556" s="43">
        <f t="shared" si="393"/>
        <v>41518</v>
      </c>
      <c r="P2556" s="43">
        <f t="shared" si="394"/>
        <v>41609</v>
      </c>
      <c r="Q2556" s="41">
        <f t="shared" si="395"/>
        <v>2013</v>
      </c>
      <c r="R2556" s="41">
        <f t="shared" si="396"/>
        <v>2013</v>
      </c>
      <c r="S2556" s="43" t="str">
        <f>YEAR(Taulukko1[[#This Row],[Alku KK]])&amp;"Q"&amp;ROUNDDOWN((MONTH(Taulukko1[[#This Row],[Alku KK]])-1)/3+1,0)</f>
        <v>2013Q3</v>
      </c>
      <c r="T2556" s="43" t="str">
        <f>YEAR(Taulukko1[[#This Row],[Loppu KK]])&amp;"Q"&amp;ROUNDDOWN((MONTH(Taulukko1[[#This Row],[Loppu KK]])-1)/3+1,0)</f>
        <v>2013Q4</v>
      </c>
      <c r="U2556" s="66">
        <f>IF(COUNT(Taulukko1[[#This Row],[Neuvottelujen alaiset ]])=1,Taulukko1[[#This Row],[Neuvottelujen alaiset ]],Taulukko1[[#This Row],[Vähennystarve]])</f>
        <v>35</v>
      </c>
      <c r="V2556" s="44">
        <f t="shared" si="397"/>
        <v>1</v>
      </c>
      <c r="W2556" s="44">
        <f t="shared" si="398"/>
        <v>0.74285714285714288</v>
      </c>
      <c r="X2556" s="44">
        <f t="shared" si="399"/>
        <v>0.74285714285714288</v>
      </c>
      <c r="Y2556" s="90" t="b">
        <f>AND(MONTH(Taulukko1[[#This Row],[Alku PVM]] )=6,DAY(Taulukko1[[#This Row],[Alku PVM]] )&gt;19)</f>
        <v>0</v>
      </c>
      <c r="Z2556" s="90" t="b">
        <f>AND(MONTH(Taulukko1[[#This Row],[Loppu PVM]] )=6,DAY(Taulukko1[[#This Row],[Loppu PVM]] )&gt;19)</f>
        <v>0</v>
      </c>
      <c r="AA2556" s="90" t="b">
        <f>OR(MONTH(Taulukko1[[#This Row],[Alku PVM]] )&lt;=5,AND(MONTH(Taulukko1[[#This Row],[Alku PVM]] )=6,DAY(Taulukko1[[#This Row],[Alku PVM]] )&lt;20))</f>
        <v>0</v>
      </c>
      <c r="AB2556" s="90" t="b">
        <f>OR(MONTH(Taulukko1[[#This Row],[Loppu PVM]])&lt;=5,AND(MONTH(Taulukko1[[#This Row],[Loppu PVM]] )=6,DAY(Taulukko1[[#This Row],[Loppu PVM]])&lt;20))</f>
        <v>0</v>
      </c>
      <c r="AC2556" s="90" t="b">
        <f>OR(MONTH(Taulukko1[[#This Row],[Alku PVM]] )&lt;=3,AND(MONTH(Taulukko1[[#This Row],[Alku PVM]] )=3))</f>
        <v>0</v>
      </c>
      <c r="AD2556" s="90" t="b">
        <f>OR(MONTH(Taulukko1[[#This Row],[Loppu PVM]] )&lt;=3,AND(MONTH(Taulukko1[[#This Row],[Loppu PVM]] )=3))</f>
        <v>0</v>
      </c>
      <c r="AE2556" s="90" t="b">
        <f>OR(MONTH(Taulukko1[[#This Row],[Alku PVM]] )&lt;=9,AND(MONTH(Taulukko1[[#This Row],[Alku PVM]] )=9))</f>
        <v>1</v>
      </c>
      <c r="AF2556" s="90" t="b">
        <f>OR(MONTH(Taulukko1[[#This Row],[Loppu PVM]])&lt;=9,AND(MONTH(Taulukko1[[#This Row],[Loppu PVM]] )=9))</f>
        <v>0</v>
      </c>
      <c r="AG2556" s="90" t="b">
        <f>OR(MONTH(Taulukko1[[#This Row],[Alku PVM]] )&lt;=6,AND(MONTH(Taulukko1[[#This Row],[Alku PVM]] )=6))</f>
        <v>0</v>
      </c>
      <c r="AH2556" s="90" t="b">
        <f>OR(MONTH(Taulukko1[[#This Row],[Loppu PVM]])&lt;=6,AND(MONTH(Taulukko1[[#This Row],[Loppu PVM]] )=6))</f>
        <v>0</v>
      </c>
    </row>
    <row r="2557" spans="1:34" ht="12.75" customHeight="1">
      <c r="A2557" t="s">
        <v>1056</v>
      </c>
      <c r="B2557" s="23">
        <v>41547</v>
      </c>
      <c r="C2557" s="21" t="s">
        <v>1055</v>
      </c>
      <c r="D2557" s="24">
        <v>280</v>
      </c>
      <c r="E2557" s="62">
        <v>15</v>
      </c>
      <c r="F2557" s="23">
        <v>41605</v>
      </c>
      <c r="G2557" s="24">
        <v>12</v>
      </c>
      <c r="H2557" s="22">
        <v>380</v>
      </c>
      <c r="I2557" s="126">
        <f>INDEX('TOL2008'!B:B,MATCH(A2557,'TOL2008'!A:A,0))</f>
        <v>85420</v>
      </c>
      <c r="J2557" s="126" t="str">
        <f>INDEX(Pääluokka!$H$2:$H$100,MATCH(VALUE(LEFT(Taulukko1[[#This Row],[TOL2008]],2)),Pääluokka!$G$2:$G$100,0))</f>
        <v>Koulutus</v>
      </c>
      <c r="K2557" s="126" t="str">
        <f>INDEX(Pääluokka!$I$2:$I$100,MATCH(VALUE(LEFT(Taulukko1[[#This Row],[TOL2008]],2)),Pääluokka!$G$2:$G$100,0))</f>
        <v>Muut toimialat (O-Q, T-X)</v>
      </c>
      <c r="L2557" s="41">
        <f t="shared" si="390"/>
        <v>58</v>
      </c>
      <c r="M2557" s="43">
        <f t="shared" si="391"/>
        <v>41547</v>
      </c>
      <c r="N2557" s="43">
        <f t="shared" si="392"/>
        <v>41605</v>
      </c>
      <c r="O2557" s="43">
        <f t="shared" si="393"/>
        <v>41518</v>
      </c>
      <c r="P2557" s="43">
        <f t="shared" si="394"/>
        <v>41579</v>
      </c>
      <c r="Q2557" s="41">
        <f t="shared" si="395"/>
        <v>2013</v>
      </c>
      <c r="R2557" s="41">
        <f t="shared" si="396"/>
        <v>2013</v>
      </c>
      <c r="S2557" s="43" t="str">
        <f>YEAR(Taulukko1[[#This Row],[Alku KK]])&amp;"Q"&amp;ROUNDDOWN((MONTH(Taulukko1[[#This Row],[Alku KK]])-1)/3+1,0)</f>
        <v>2013Q3</v>
      </c>
      <c r="T2557" s="43" t="str">
        <f>YEAR(Taulukko1[[#This Row],[Loppu KK]])&amp;"Q"&amp;ROUNDDOWN((MONTH(Taulukko1[[#This Row],[Loppu KK]])-1)/3+1,0)</f>
        <v>2013Q4</v>
      </c>
      <c r="U2557" s="66">
        <f>IF(COUNT(Taulukko1[[#This Row],[Neuvottelujen alaiset ]])=1,Taulukko1[[#This Row],[Neuvottelujen alaiset ]],Taulukko1[[#This Row],[Vähennystarve]])</f>
        <v>380</v>
      </c>
      <c r="V2557" s="44">
        <f t="shared" si="397"/>
        <v>3.9473684210526314E-2</v>
      </c>
      <c r="W2557" s="44">
        <f t="shared" si="398"/>
        <v>3.1578947368421054E-2</v>
      </c>
      <c r="X2557" s="44">
        <f t="shared" si="399"/>
        <v>0.8</v>
      </c>
      <c r="Y2557" s="90" t="b">
        <f>AND(MONTH(Taulukko1[[#This Row],[Alku PVM]] )=6,DAY(Taulukko1[[#This Row],[Alku PVM]] )&gt;19)</f>
        <v>0</v>
      </c>
      <c r="Z2557" s="90" t="b">
        <f>AND(MONTH(Taulukko1[[#This Row],[Loppu PVM]] )=6,DAY(Taulukko1[[#This Row],[Loppu PVM]] )&gt;19)</f>
        <v>0</v>
      </c>
      <c r="AA2557" s="90" t="b">
        <f>OR(MONTH(Taulukko1[[#This Row],[Alku PVM]] )&lt;=5,AND(MONTH(Taulukko1[[#This Row],[Alku PVM]] )=6,DAY(Taulukko1[[#This Row],[Alku PVM]] )&lt;20))</f>
        <v>0</v>
      </c>
      <c r="AB2557" s="90" t="b">
        <f>OR(MONTH(Taulukko1[[#This Row],[Loppu PVM]])&lt;=5,AND(MONTH(Taulukko1[[#This Row],[Loppu PVM]] )=6,DAY(Taulukko1[[#This Row],[Loppu PVM]])&lt;20))</f>
        <v>0</v>
      </c>
      <c r="AC2557" s="90" t="b">
        <f>OR(MONTH(Taulukko1[[#This Row],[Alku PVM]] )&lt;=3,AND(MONTH(Taulukko1[[#This Row],[Alku PVM]] )=3))</f>
        <v>0</v>
      </c>
      <c r="AD2557" s="90" t="b">
        <f>OR(MONTH(Taulukko1[[#This Row],[Loppu PVM]] )&lt;=3,AND(MONTH(Taulukko1[[#This Row],[Loppu PVM]] )=3))</f>
        <v>0</v>
      </c>
      <c r="AE2557" s="90" t="b">
        <f>OR(MONTH(Taulukko1[[#This Row],[Alku PVM]] )&lt;=9,AND(MONTH(Taulukko1[[#This Row],[Alku PVM]] )=9))</f>
        <v>1</v>
      </c>
      <c r="AF2557" s="90" t="b">
        <f>OR(MONTH(Taulukko1[[#This Row],[Loppu PVM]])&lt;=9,AND(MONTH(Taulukko1[[#This Row],[Loppu PVM]] )=9))</f>
        <v>0</v>
      </c>
      <c r="AG2557" s="90" t="b">
        <f>OR(MONTH(Taulukko1[[#This Row],[Alku PVM]] )&lt;=6,AND(MONTH(Taulukko1[[#This Row],[Alku PVM]] )=6))</f>
        <v>0</v>
      </c>
      <c r="AH2557" s="90" t="b">
        <f>OR(MONTH(Taulukko1[[#This Row],[Loppu PVM]])&lt;=6,AND(MONTH(Taulukko1[[#This Row],[Loppu PVM]] )=6))</f>
        <v>0</v>
      </c>
    </row>
    <row r="2558" spans="1:34" ht="12.75" customHeight="1">
      <c r="A2558" s="21" t="s">
        <v>1037</v>
      </c>
      <c r="B2558" s="23">
        <v>41547</v>
      </c>
      <c r="C2558" t="s">
        <v>1036</v>
      </c>
      <c r="D2558" s="24"/>
      <c r="E2558" s="62">
        <v>75</v>
      </c>
      <c r="F2558" s="23">
        <v>41562</v>
      </c>
      <c r="G2558" s="24">
        <v>75</v>
      </c>
      <c r="H2558" s="22">
        <v>75</v>
      </c>
      <c r="I2558" s="126">
        <f>INDEX('TOL2008'!B:B,MATCH(A2558,'TOL2008'!A:A,0))</f>
        <v>43220</v>
      </c>
      <c r="J2558" s="126" t="str">
        <f>INDEX(Pääluokka!$H$2:$H$100,MATCH(VALUE(LEFT(Taulukko1[[#This Row],[TOL2008]],2)),Pääluokka!$G$2:$G$100,0))</f>
        <v>Rakentaminen</v>
      </c>
      <c r="K2558" s="126" t="str">
        <f>INDEX(Pääluokka!$I$2:$I$100,MATCH(VALUE(LEFT(Taulukko1[[#This Row],[TOL2008]],2)),Pääluokka!$G$2:$G$100,0))</f>
        <v>Rakentaminen (F)</v>
      </c>
      <c r="L2558" s="41">
        <f t="shared" si="390"/>
        <v>15</v>
      </c>
      <c r="M2558" s="43">
        <f t="shared" si="391"/>
        <v>41547</v>
      </c>
      <c r="N2558" s="43">
        <f t="shared" si="392"/>
        <v>41562</v>
      </c>
      <c r="O2558" s="43">
        <f t="shared" si="393"/>
        <v>41518</v>
      </c>
      <c r="P2558" s="43">
        <f t="shared" si="394"/>
        <v>41548</v>
      </c>
      <c r="Q2558" s="41">
        <f t="shared" si="395"/>
        <v>2013</v>
      </c>
      <c r="R2558" s="41">
        <f t="shared" si="396"/>
        <v>2013</v>
      </c>
      <c r="S2558" s="43" t="str">
        <f>YEAR(Taulukko1[[#This Row],[Alku KK]])&amp;"Q"&amp;ROUNDDOWN((MONTH(Taulukko1[[#This Row],[Alku KK]])-1)/3+1,0)</f>
        <v>2013Q3</v>
      </c>
      <c r="T2558" s="43" t="str">
        <f>YEAR(Taulukko1[[#This Row],[Loppu KK]])&amp;"Q"&amp;ROUNDDOWN((MONTH(Taulukko1[[#This Row],[Loppu KK]])-1)/3+1,0)</f>
        <v>2013Q4</v>
      </c>
      <c r="U2558" s="66">
        <f>IF(COUNT(Taulukko1[[#This Row],[Neuvottelujen alaiset ]])=1,Taulukko1[[#This Row],[Neuvottelujen alaiset ]],Taulukko1[[#This Row],[Vähennystarve]])</f>
        <v>75</v>
      </c>
      <c r="V2558" s="44">
        <f t="shared" si="397"/>
        <v>1</v>
      </c>
      <c r="W2558" s="44">
        <f t="shared" si="398"/>
        <v>1</v>
      </c>
      <c r="X2558" s="44">
        <f t="shared" si="399"/>
        <v>1</v>
      </c>
      <c r="Y2558" s="90" t="b">
        <f>AND(MONTH(Taulukko1[[#This Row],[Alku PVM]] )=6,DAY(Taulukko1[[#This Row],[Alku PVM]] )&gt;19)</f>
        <v>0</v>
      </c>
      <c r="Z2558" s="90" t="b">
        <f>AND(MONTH(Taulukko1[[#This Row],[Loppu PVM]] )=6,DAY(Taulukko1[[#This Row],[Loppu PVM]] )&gt;19)</f>
        <v>0</v>
      </c>
      <c r="AA2558" s="90" t="b">
        <f>OR(MONTH(Taulukko1[[#This Row],[Alku PVM]] )&lt;=5,AND(MONTH(Taulukko1[[#This Row],[Alku PVM]] )=6,DAY(Taulukko1[[#This Row],[Alku PVM]] )&lt;20))</f>
        <v>0</v>
      </c>
      <c r="AB2558" s="90" t="b">
        <f>OR(MONTH(Taulukko1[[#This Row],[Loppu PVM]])&lt;=5,AND(MONTH(Taulukko1[[#This Row],[Loppu PVM]] )=6,DAY(Taulukko1[[#This Row],[Loppu PVM]])&lt;20))</f>
        <v>0</v>
      </c>
      <c r="AC2558" s="90" t="b">
        <f>OR(MONTH(Taulukko1[[#This Row],[Alku PVM]] )&lt;=3,AND(MONTH(Taulukko1[[#This Row],[Alku PVM]] )=3))</f>
        <v>0</v>
      </c>
      <c r="AD2558" s="90" t="b">
        <f>OR(MONTH(Taulukko1[[#This Row],[Loppu PVM]] )&lt;=3,AND(MONTH(Taulukko1[[#This Row],[Loppu PVM]] )=3))</f>
        <v>0</v>
      </c>
      <c r="AE2558" s="90" t="b">
        <f>OR(MONTH(Taulukko1[[#This Row],[Alku PVM]] )&lt;=9,AND(MONTH(Taulukko1[[#This Row],[Alku PVM]] )=9))</f>
        <v>1</v>
      </c>
      <c r="AF2558" s="90" t="b">
        <f>OR(MONTH(Taulukko1[[#This Row],[Loppu PVM]])&lt;=9,AND(MONTH(Taulukko1[[#This Row],[Loppu PVM]] )=9))</f>
        <v>0</v>
      </c>
      <c r="AG2558" s="90" t="b">
        <f>OR(MONTH(Taulukko1[[#This Row],[Alku PVM]] )&lt;=6,AND(MONTH(Taulukko1[[#This Row],[Alku PVM]] )=6))</f>
        <v>0</v>
      </c>
      <c r="AH2558" s="90" t="b">
        <f>OR(MONTH(Taulukko1[[#This Row],[Loppu PVM]])&lt;=6,AND(MONTH(Taulukko1[[#This Row],[Loppu PVM]] )=6))</f>
        <v>0</v>
      </c>
    </row>
    <row r="2559" spans="1:34" ht="12.75" customHeight="1">
      <c r="A2559" s="21" t="s">
        <v>294</v>
      </c>
      <c r="B2559" s="23">
        <v>41547</v>
      </c>
      <c r="C2559" s="21" t="s">
        <v>956</v>
      </c>
      <c r="D2559" s="24">
        <v>95</v>
      </c>
      <c r="F2559" s="23">
        <v>41561</v>
      </c>
      <c r="G2559" s="24">
        <v>0</v>
      </c>
      <c r="H2559" s="22">
        <v>97</v>
      </c>
      <c r="I2559" s="126">
        <f>INDEX('TOL2008'!B:B,MATCH(A2559,'TOL2008'!A:A,0))</f>
        <v>18120</v>
      </c>
      <c r="J2559" s="126" t="str">
        <f>INDEX(Pääluokka!$H$2:$H$100,MATCH(VALUE(LEFT(Taulukko1[[#This Row],[TOL2008]],2)),Pääluokka!$G$2:$G$100,0))</f>
        <v>Teollisuus</v>
      </c>
      <c r="K2559" s="126" t="str">
        <f>INDEX(Pääluokka!$I$2:$I$100,MATCH(VALUE(LEFT(Taulukko1[[#This Row],[TOL2008]],2)),Pääluokka!$G$2:$G$100,0))</f>
        <v>Teollisuus (C-E)</v>
      </c>
      <c r="L2559" s="41">
        <f t="shared" si="390"/>
        <v>14</v>
      </c>
      <c r="M2559" s="43">
        <f t="shared" si="391"/>
        <v>41547</v>
      </c>
      <c r="N2559" s="43">
        <f t="shared" si="392"/>
        <v>41561</v>
      </c>
      <c r="O2559" s="43">
        <f t="shared" si="393"/>
        <v>41518</v>
      </c>
      <c r="P2559" s="43">
        <f t="shared" si="394"/>
        <v>41548</v>
      </c>
      <c r="Q2559" s="41">
        <f t="shared" si="395"/>
        <v>2013</v>
      </c>
      <c r="R2559" s="41">
        <f t="shared" si="396"/>
        <v>2013</v>
      </c>
      <c r="S2559" s="43" t="str">
        <f>YEAR(Taulukko1[[#This Row],[Alku KK]])&amp;"Q"&amp;ROUNDDOWN((MONTH(Taulukko1[[#This Row],[Alku KK]])-1)/3+1,0)</f>
        <v>2013Q3</v>
      </c>
      <c r="T2559" s="43" t="str">
        <f>YEAR(Taulukko1[[#This Row],[Loppu KK]])&amp;"Q"&amp;ROUNDDOWN((MONTH(Taulukko1[[#This Row],[Loppu KK]])-1)/3+1,0)</f>
        <v>2013Q4</v>
      </c>
      <c r="U2559" s="66">
        <f>IF(COUNT(Taulukko1[[#This Row],[Neuvottelujen alaiset ]])=1,Taulukko1[[#This Row],[Neuvottelujen alaiset ]],Taulukko1[[#This Row],[Vähennystarve]])</f>
        <v>97</v>
      </c>
      <c r="V2559" s="44" t="str">
        <f t="shared" si="397"/>
        <v>NA</v>
      </c>
      <c r="W2559" s="44">
        <f t="shared" si="398"/>
        <v>0</v>
      </c>
      <c r="X2559" s="44" t="str">
        <f t="shared" si="399"/>
        <v>NA</v>
      </c>
      <c r="Y2559" s="90" t="b">
        <f>AND(MONTH(Taulukko1[[#This Row],[Alku PVM]] )=6,DAY(Taulukko1[[#This Row],[Alku PVM]] )&gt;19)</f>
        <v>0</v>
      </c>
      <c r="Z2559" s="90" t="b">
        <f>AND(MONTH(Taulukko1[[#This Row],[Loppu PVM]] )=6,DAY(Taulukko1[[#This Row],[Loppu PVM]] )&gt;19)</f>
        <v>0</v>
      </c>
      <c r="AA2559" s="90" t="b">
        <f>OR(MONTH(Taulukko1[[#This Row],[Alku PVM]] )&lt;=5,AND(MONTH(Taulukko1[[#This Row],[Alku PVM]] )=6,DAY(Taulukko1[[#This Row],[Alku PVM]] )&lt;20))</f>
        <v>0</v>
      </c>
      <c r="AB2559" s="90" t="b">
        <f>OR(MONTH(Taulukko1[[#This Row],[Loppu PVM]])&lt;=5,AND(MONTH(Taulukko1[[#This Row],[Loppu PVM]] )=6,DAY(Taulukko1[[#This Row],[Loppu PVM]])&lt;20))</f>
        <v>0</v>
      </c>
      <c r="AC2559" s="90" t="b">
        <f>OR(MONTH(Taulukko1[[#This Row],[Alku PVM]] )&lt;=3,AND(MONTH(Taulukko1[[#This Row],[Alku PVM]] )=3))</f>
        <v>0</v>
      </c>
      <c r="AD2559" s="90" t="b">
        <f>OR(MONTH(Taulukko1[[#This Row],[Loppu PVM]] )&lt;=3,AND(MONTH(Taulukko1[[#This Row],[Loppu PVM]] )=3))</f>
        <v>0</v>
      </c>
      <c r="AE2559" s="90" t="b">
        <f>OR(MONTH(Taulukko1[[#This Row],[Alku PVM]] )&lt;=9,AND(MONTH(Taulukko1[[#This Row],[Alku PVM]] )=9))</f>
        <v>1</v>
      </c>
      <c r="AF2559" s="90" t="b">
        <f>OR(MONTH(Taulukko1[[#This Row],[Loppu PVM]])&lt;=9,AND(MONTH(Taulukko1[[#This Row],[Loppu PVM]] )=9))</f>
        <v>0</v>
      </c>
      <c r="AG2559" s="90" t="b">
        <f>OR(MONTH(Taulukko1[[#This Row],[Alku PVM]] )&lt;=6,AND(MONTH(Taulukko1[[#This Row],[Alku PVM]] )=6))</f>
        <v>0</v>
      </c>
      <c r="AH2559" s="90" t="b">
        <f>OR(MONTH(Taulukko1[[#This Row],[Loppu PVM]])&lt;=6,AND(MONTH(Taulukko1[[#This Row],[Loppu PVM]] )=6))</f>
        <v>0</v>
      </c>
    </row>
    <row r="2560" spans="1:34" ht="12.75" customHeight="1">
      <c r="A2560" s="21" t="s">
        <v>823</v>
      </c>
      <c r="B2560" s="23">
        <v>41547</v>
      </c>
      <c r="C2560" s="21" t="s">
        <v>87</v>
      </c>
      <c r="D2560" s="24"/>
      <c r="E2560" s="62">
        <v>35</v>
      </c>
      <c r="F2560" s="23">
        <v>41604</v>
      </c>
      <c r="G2560" s="24">
        <v>22</v>
      </c>
      <c r="H2560" s="22">
        <v>150</v>
      </c>
      <c r="I2560" s="126">
        <f>INDEX('TOL2008'!B:B,MATCH(A2560,'TOL2008'!A:A,0))</f>
        <v>63910</v>
      </c>
      <c r="J2560" s="126" t="str">
        <f>INDEX(Pääluokka!$H$2:$H$100,MATCH(VALUE(LEFT(Taulukko1[[#This Row],[TOL2008]],2)),Pääluokka!$G$2:$G$100,0))</f>
        <v>Informaatio ja viestintä</v>
      </c>
      <c r="K2560" s="126" t="str">
        <f>INDEX(Pääluokka!$I$2:$I$100,MATCH(VALUE(LEFT(Taulukko1[[#This Row],[TOL2008]],2)),Pääluokka!$G$2:$G$100,0))</f>
        <v>Palvelualat (G-N, R, S)</v>
      </c>
      <c r="L2560" s="41">
        <f t="shared" si="390"/>
        <v>57</v>
      </c>
      <c r="M2560" s="43">
        <f t="shared" si="391"/>
        <v>41547</v>
      </c>
      <c r="N2560" s="43">
        <f t="shared" si="392"/>
        <v>41604</v>
      </c>
      <c r="O2560" s="43">
        <f t="shared" si="393"/>
        <v>41518</v>
      </c>
      <c r="P2560" s="43">
        <f t="shared" si="394"/>
        <v>41579</v>
      </c>
      <c r="Q2560" s="41">
        <f t="shared" si="395"/>
        <v>2013</v>
      </c>
      <c r="R2560" s="41">
        <f t="shared" si="396"/>
        <v>2013</v>
      </c>
      <c r="S2560" s="43" t="str">
        <f>YEAR(Taulukko1[[#This Row],[Alku KK]])&amp;"Q"&amp;ROUNDDOWN((MONTH(Taulukko1[[#This Row],[Alku KK]])-1)/3+1,0)</f>
        <v>2013Q3</v>
      </c>
      <c r="T2560" s="43" t="str">
        <f>YEAR(Taulukko1[[#This Row],[Loppu KK]])&amp;"Q"&amp;ROUNDDOWN((MONTH(Taulukko1[[#This Row],[Loppu KK]])-1)/3+1,0)</f>
        <v>2013Q4</v>
      </c>
      <c r="U2560" s="66">
        <f>IF(COUNT(Taulukko1[[#This Row],[Neuvottelujen alaiset ]])=1,Taulukko1[[#This Row],[Neuvottelujen alaiset ]],Taulukko1[[#This Row],[Vähennystarve]])</f>
        <v>150</v>
      </c>
      <c r="V2560" s="44">
        <f t="shared" si="397"/>
        <v>0.23333333333333334</v>
      </c>
      <c r="W2560" s="44">
        <f t="shared" si="398"/>
        <v>0.14666666666666667</v>
      </c>
      <c r="X2560" s="44">
        <f t="shared" si="399"/>
        <v>0.62857142857142856</v>
      </c>
      <c r="Y2560" s="90" t="b">
        <f>AND(MONTH(Taulukko1[[#This Row],[Alku PVM]] )=6,DAY(Taulukko1[[#This Row],[Alku PVM]] )&gt;19)</f>
        <v>0</v>
      </c>
      <c r="Z2560" s="90" t="b">
        <f>AND(MONTH(Taulukko1[[#This Row],[Loppu PVM]] )=6,DAY(Taulukko1[[#This Row],[Loppu PVM]] )&gt;19)</f>
        <v>0</v>
      </c>
      <c r="AA2560" s="90" t="b">
        <f>OR(MONTH(Taulukko1[[#This Row],[Alku PVM]] )&lt;=5,AND(MONTH(Taulukko1[[#This Row],[Alku PVM]] )=6,DAY(Taulukko1[[#This Row],[Alku PVM]] )&lt;20))</f>
        <v>0</v>
      </c>
      <c r="AB2560" s="90" t="b">
        <f>OR(MONTH(Taulukko1[[#This Row],[Loppu PVM]])&lt;=5,AND(MONTH(Taulukko1[[#This Row],[Loppu PVM]] )=6,DAY(Taulukko1[[#This Row],[Loppu PVM]])&lt;20))</f>
        <v>0</v>
      </c>
      <c r="AC2560" s="90" t="b">
        <f>OR(MONTH(Taulukko1[[#This Row],[Alku PVM]] )&lt;=3,AND(MONTH(Taulukko1[[#This Row],[Alku PVM]] )=3))</f>
        <v>0</v>
      </c>
      <c r="AD2560" s="90" t="b">
        <f>OR(MONTH(Taulukko1[[#This Row],[Loppu PVM]] )&lt;=3,AND(MONTH(Taulukko1[[#This Row],[Loppu PVM]] )=3))</f>
        <v>0</v>
      </c>
      <c r="AE2560" s="90" t="b">
        <f>OR(MONTH(Taulukko1[[#This Row],[Alku PVM]] )&lt;=9,AND(MONTH(Taulukko1[[#This Row],[Alku PVM]] )=9))</f>
        <v>1</v>
      </c>
      <c r="AF2560" s="90" t="b">
        <f>OR(MONTH(Taulukko1[[#This Row],[Loppu PVM]])&lt;=9,AND(MONTH(Taulukko1[[#This Row],[Loppu PVM]] )=9))</f>
        <v>0</v>
      </c>
      <c r="AG2560" s="90" t="b">
        <f>OR(MONTH(Taulukko1[[#This Row],[Alku PVM]] )&lt;=6,AND(MONTH(Taulukko1[[#This Row],[Alku PVM]] )=6))</f>
        <v>0</v>
      </c>
      <c r="AH2560" s="90" t="b">
        <f>OR(MONTH(Taulukko1[[#This Row],[Loppu PVM]])&lt;=6,AND(MONTH(Taulukko1[[#This Row],[Loppu PVM]] )=6))</f>
        <v>0</v>
      </c>
    </row>
    <row r="2561" spans="1:34" ht="12.75" customHeight="1">
      <c r="A2561" s="21" t="s">
        <v>665</v>
      </c>
      <c r="B2561" s="23">
        <v>41548</v>
      </c>
      <c r="C2561" s="21" t="s">
        <v>1339</v>
      </c>
      <c r="D2561" s="24"/>
      <c r="E2561" s="62">
        <v>9</v>
      </c>
      <c r="F2561" s="23">
        <v>41575</v>
      </c>
      <c r="G2561" s="24">
        <v>9</v>
      </c>
      <c r="H2561" s="22">
        <v>29</v>
      </c>
      <c r="I2561" s="126">
        <f>INDEX('TOL2008'!B:B,MATCH(A2561,'TOL2008'!A:A,0))</f>
        <v>58130</v>
      </c>
      <c r="J2561" s="126" t="str">
        <f>INDEX(Pääluokka!$H$2:$H$100,MATCH(VALUE(LEFT(Taulukko1[[#This Row],[TOL2008]],2)),Pääluokka!$G$2:$G$100,0))</f>
        <v>Informaatio ja viestintä</v>
      </c>
      <c r="K2561" s="126" t="str">
        <f>INDEX(Pääluokka!$I$2:$I$100,MATCH(VALUE(LEFT(Taulukko1[[#This Row],[TOL2008]],2)),Pääluokka!$G$2:$G$100,0))</f>
        <v>Palvelualat (G-N, R, S)</v>
      </c>
      <c r="L2561" s="41">
        <f t="shared" si="390"/>
        <v>27</v>
      </c>
      <c r="M2561" s="43">
        <f t="shared" si="391"/>
        <v>41548</v>
      </c>
      <c r="N2561" s="43">
        <f t="shared" si="392"/>
        <v>41575</v>
      </c>
      <c r="O2561" s="43">
        <f t="shared" si="393"/>
        <v>41548</v>
      </c>
      <c r="P2561" s="43">
        <f t="shared" si="394"/>
        <v>41548</v>
      </c>
      <c r="Q2561" s="41">
        <f t="shared" si="395"/>
        <v>2013</v>
      </c>
      <c r="R2561" s="41">
        <f t="shared" si="396"/>
        <v>2013</v>
      </c>
      <c r="S2561" s="43" t="str">
        <f>YEAR(Taulukko1[[#This Row],[Alku KK]])&amp;"Q"&amp;ROUNDDOWN((MONTH(Taulukko1[[#This Row],[Alku KK]])-1)/3+1,0)</f>
        <v>2013Q4</v>
      </c>
      <c r="T2561" s="43" t="str">
        <f>YEAR(Taulukko1[[#This Row],[Loppu KK]])&amp;"Q"&amp;ROUNDDOWN((MONTH(Taulukko1[[#This Row],[Loppu KK]])-1)/3+1,0)</f>
        <v>2013Q4</v>
      </c>
      <c r="U2561" s="66">
        <f>IF(COUNT(Taulukko1[[#This Row],[Neuvottelujen alaiset ]])=1,Taulukko1[[#This Row],[Neuvottelujen alaiset ]],Taulukko1[[#This Row],[Vähennystarve]])</f>
        <v>29</v>
      </c>
      <c r="V2561" s="44">
        <f t="shared" si="397"/>
        <v>0.31034482758620691</v>
      </c>
      <c r="W2561" s="44">
        <f t="shared" si="398"/>
        <v>0.31034482758620691</v>
      </c>
      <c r="X2561" s="44">
        <f t="shared" si="399"/>
        <v>1</v>
      </c>
      <c r="Y2561" s="90" t="b">
        <f>AND(MONTH(Taulukko1[[#This Row],[Alku PVM]] )=6,DAY(Taulukko1[[#This Row],[Alku PVM]] )&gt;19)</f>
        <v>0</v>
      </c>
      <c r="Z2561" s="90" t="b">
        <f>AND(MONTH(Taulukko1[[#This Row],[Loppu PVM]] )=6,DAY(Taulukko1[[#This Row],[Loppu PVM]] )&gt;19)</f>
        <v>0</v>
      </c>
      <c r="AA2561" s="90" t="b">
        <f>OR(MONTH(Taulukko1[[#This Row],[Alku PVM]] )&lt;=5,AND(MONTH(Taulukko1[[#This Row],[Alku PVM]] )=6,DAY(Taulukko1[[#This Row],[Alku PVM]] )&lt;20))</f>
        <v>0</v>
      </c>
      <c r="AB2561" s="90" t="b">
        <f>OR(MONTH(Taulukko1[[#This Row],[Loppu PVM]])&lt;=5,AND(MONTH(Taulukko1[[#This Row],[Loppu PVM]] )=6,DAY(Taulukko1[[#This Row],[Loppu PVM]])&lt;20))</f>
        <v>0</v>
      </c>
      <c r="AC2561" s="90" t="b">
        <f>OR(MONTH(Taulukko1[[#This Row],[Alku PVM]] )&lt;=3,AND(MONTH(Taulukko1[[#This Row],[Alku PVM]] )=3))</f>
        <v>0</v>
      </c>
      <c r="AD2561" s="90" t="b">
        <f>OR(MONTH(Taulukko1[[#This Row],[Loppu PVM]] )&lt;=3,AND(MONTH(Taulukko1[[#This Row],[Loppu PVM]] )=3))</f>
        <v>0</v>
      </c>
      <c r="AE2561" s="90" t="b">
        <f>OR(MONTH(Taulukko1[[#This Row],[Alku PVM]] )&lt;=9,AND(MONTH(Taulukko1[[#This Row],[Alku PVM]] )=9))</f>
        <v>0</v>
      </c>
      <c r="AF2561" s="90" t="b">
        <f>OR(MONTH(Taulukko1[[#This Row],[Loppu PVM]])&lt;=9,AND(MONTH(Taulukko1[[#This Row],[Loppu PVM]] )=9))</f>
        <v>0</v>
      </c>
      <c r="AG2561" s="90" t="b">
        <f>OR(MONTH(Taulukko1[[#This Row],[Alku PVM]] )&lt;=6,AND(MONTH(Taulukko1[[#This Row],[Alku PVM]] )=6))</f>
        <v>0</v>
      </c>
      <c r="AH2561" s="90" t="b">
        <f>OR(MONTH(Taulukko1[[#This Row],[Loppu PVM]])&lt;=6,AND(MONTH(Taulukko1[[#This Row],[Loppu PVM]] )=6))</f>
        <v>0</v>
      </c>
    </row>
    <row r="2562" spans="1:34" ht="12.75" customHeight="1">
      <c r="A2562" s="21" t="s">
        <v>1090</v>
      </c>
      <c r="B2562" s="23">
        <v>41548</v>
      </c>
      <c r="C2562" s="21" t="s">
        <v>1089</v>
      </c>
      <c r="D2562" s="24"/>
      <c r="F2562" s="23">
        <v>41599</v>
      </c>
      <c r="G2562" s="24">
        <v>27</v>
      </c>
      <c r="H2562" s="22">
        <v>27</v>
      </c>
      <c r="I2562" s="126">
        <f>INDEX('TOL2008'!B:B,MATCH(A2562,'TOL2008'!A:A,0))</f>
        <v>94999</v>
      </c>
      <c r="J2562" s="126" t="str">
        <f>INDEX(Pääluokka!$H$2:$H$100,MATCH(VALUE(LEFT(Taulukko1[[#This Row],[TOL2008]],2)),Pääluokka!$G$2:$G$100,0))</f>
        <v>Muu palvelutoiminta</v>
      </c>
      <c r="K2562" s="126" t="str">
        <f>INDEX(Pääluokka!$I$2:$I$100,MATCH(VALUE(LEFT(Taulukko1[[#This Row],[TOL2008]],2)),Pääluokka!$G$2:$G$100,0))</f>
        <v>Palvelualat (G-N, R, S)</v>
      </c>
      <c r="L2562" s="41">
        <f t="shared" si="390"/>
        <v>51</v>
      </c>
      <c r="M2562" s="43">
        <f t="shared" si="391"/>
        <v>41548</v>
      </c>
      <c r="N2562" s="43">
        <f t="shared" si="392"/>
        <v>41599</v>
      </c>
      <c r="O2562" s="43">
        <f t="shared" si="393"/>
        <v>41548</v>
      </c>
      <c r="P2562" s="43">
        <f t="shared" si="394"/>
        <v>41579</v>
      </c>
      <c r="Q2562" s="41">
        <f t="shared" si="395"/>
        <v>2013</v>
      </c>
      <c r="R2562" s="41">
        <f t="shared" si="396"/>
        <v>2013</v>
      </c>
      <c r="S2562" s="43" t="str">
        <f>YEAR(Taulukko1[[#This Row],[Alku KK]])&amp;"Q"&amp;ROUNDDOWN((MONTH(Taulukko1[[#This Row],[Alku KK]])-1)/3+1,0)</f>
        <v>2013Q4</v>
      </c>
      <c r="T2562" s="43" t="str">
        <f>YEAR(Taulukko1[[#This Row],[Loppu KK]])&amp;"Q"&amp;ROUNDDOWN((MONTH(Taulukko1[[#This Row],[Loppu KK]])-1)/3+1,0)</f>
        <v>2013Q4</v>
      </c>
      <c r="U2562" s="66">
        <f>IF(COUNT(Taulukko1[[#This Row],[Neuvottelujen alaiset ]])=1,Taulukko1[[#This Row],[Neuvottelujen alaiset ]],Taulukko1[[#This Row],[Vähennystarve]])</f>
        <v>27</v>
      </c>
      <c r="V2562" s="44" t="str">
        <f t="shared" si="397"/>
        <v>NA</v>
      </c>
      <c r="W2562" s="44">
        <f t="shared" si="398"/>
        <v>1</v>
      </c>
      <c r="X2562" s="44" t="str">
        <f t="shared" si="399"/>
        <v>NA</v>
      </c>
      <c r="Y2562" s="90" t="b">
        <f>AND(MONTH(Taulukko1[[#This Row],[Alku PVM]] )=6,DAY(Taulukko1[[#This Row],[Alku PVM]] )&gt;19)</f>
        <v>0</v>
      </c>
      <c r="Z2562" s="90" t="b">
        <f>AND(MONTH(Taulukko1[[#This Row],[Loppu PVM]] )=6,DAY(Taulukko1[[#This Row],[Loppu PVM]] )&gt;19)</f>
        <v>0</v>
      </c>
      <c r="AA2562" s="90" t="b">
        <f>OR(MONTH(Taulukko1[[#This Row],[Alku PVM]] )&lt;=5,AND(MONTH(Taulukko1[[#This Row],[Alku PVM]] )=6,DAY(Taulukko1[[#This Row],[Alku PVM]] )&lt;20))</f>
        <v>0</v>
      </c>
      <c r="AB2562" s="90" t="b">
        <f>OR(MONTH(Taulukko1[[#This Row],[Loppu PVM]])&lt;=5,AND(MONTH(Taulukko1[[#This Row],[Loppu PVM]] )=6,DAY(Taulukko1[[#This Row],[Loppu PVM]])&lt;20))</f>
        <v>0</v>
      </c>
      <c r="AC2562" s="90" t="b">
        <f>OR(MONTH(Taulukko1[[#This Row],[Alku PVM]] )&lt;=3,AND(MONTH(Taulukko1[[#This Row],[Alku PVM]] )=3))</f>
        <v>0</v>
      </c>
      <c r="AD2562" s="90" t="b">
        <f>OR(MONTH(Taulukko1[[#This Row],[Loppu PVM]] )&lt;=3,AND(MONTH(Taulukko1[[#This Row],[Loppu PVM]] )=3))</f>
        <v>0</v>
      </c>
      <c r="AE2562" s="90" t="b">
        <f>OR(MONTH(Taulukko1[[#This Row],[Alku PVM]] )&lt;=9,AND(MONTH(Taulukko1[[#This Row],[Alku PVM]] )=9))</f>
        <v>0</v>
      </c>
      <c r="AF2562" s="90" t="b">
        <f>OR(MONTH(Taulukko1[[#This Row],[Loppu PVM]])&lt;=9,AND(MONTH(Taulukko1[[#This Row],[Loppu PVM]] )=9))</f>
        <v>0</v>
      </c>
      <c r="AG2562" s="90" t="b">
        <f>OR(MONTH(Taulukko1[[#This Row],[Alku PVM]] )&lt;=6,AND(MONTH(Taulukko1[[#This Row],[Alku PVM]] )=6))</f>
        <v>0</v>
      </c>
      <c r="AH2562" s="90" t="b">
        <f>OR(MONTH(Taulukko1[[#This Row],[Loppu PVM]])&lt;=6,AND(MONTH(Taulukko1[[#This Row],[Loppu PVM]] )=6))</f>
        <v>0</v>
      </c>
    </row>
    <row r="2563" spans="1:34" ht="12.75" customHeight="1">
      <c r="A2563" t="s">
        <v>1052</v>
      </c>
      <c r="B2563" s="23">
        <v>41548</v>
      </c>
      <c r="C2563" s="21" t="s">
        <v>1051</v>
      </c>
      <c r="D2563" s="24"/>
      <c r="F2563" s="23">
        <v>41590</v>
      </c>
      <c r="G2563" s="24">
        <v>5</v>
      </c>
      <c r="H2563" s="22">
        <v>25</v>
      </c>
      <c r="I2563" s="126">
        <f>INDEX('TOL2008'!B:B,MATCH(A2563,'TOL2008'!A:A,0))</f>
        <v>16239</v>
      </c>
      <c r="J2563" s="126" t="str">
        <f>INDEX(Pääluokka!$H$2:$H$100,MATCH(VALUE(LEFT(Taulukko1[[#This Row],[TOL2008]],2)),Pääluokka!$G$2:$G$100,0))</f>
        <v>Teollisuus</v>
      </c>
      <c r="K2563" s="126" t="str">
        <f>INDEX(Pääluokka!$I$2:$I$100,MATCH(VALUE(LEFT(Taulukko1[[#This Row],[TOL2008]],2)),Pääluokka!$G$2:$G$100,0))</f>
        <v>Teollisuus (C-E)</v>
      </c>
      <c r="L2563" s="41">
        <f t="shared" ref="L2563:L2626" si="400">IFERROR(IF(AND(ISNUMBER(B2563),ISNUMBER(F2563),F2563&gt;B2563),F2563-B2563,"NA"),"NA")</f>
        <v>42</v>
      </c>
      <c r="M2563" s="43">
        <f t="shared" ref="M2563:M2626" si="401">IF(ISNUMBER(B2563),B2563,IF(ISNUMBER(F2563),F2563-$L$1,"NA"))</f>
        <v>41548</v>
      </c>
      <c r="N2563" s="43">
        <f t="shared" ref="N2563:N2626" si="402">IF(ISNUMBER(F2563),F2563,IF(ISNUMBER(B2563),B2563+$L$1,"NA"))</f>
        <v>41590</v>
      </c>
      <c r="O2563" s="43">
        <f t="shared" ref="O2563:O2626" si="403">IFERROR(DATE(YEAR(M2563),MONTH(M2563),1),"NA")</f>
        <v>41548</v>
      </c>
      <c r="P2563" s="43">
        <f t="shared" ref="P2563:P2626" si="404">IFERROR(DATE(YEAR(N2563),MONTH(N2563),1),"NA")</f>
        <v>41579</v>
      </c>
      <c r="Q2563" s="41">
        <f t="shared" ref="Q2563:Q2626" si="405">IFERROR(YEAR(O2563),"NA")</f>
        <v>2013</v>
      </c>
      <c r="R2563" s="41">
        <f t="shared" ref="R2563:R2626" si="406">IFERROR(YEAR(P2563),"NA")</f>
        <v>2013</v>
      </c>
      <c r="S2563" s="43" t="str">
        <f>YEAR(Taulukko1[[#This Row],[Alku KK]])&amp;"Q"&amp;ROUNDDOWN((MONTH(Taulukko1[[#This Row],[Alku KK]])-1)/3+1,0)</f>
        <v>2013Q4</v>
      </c>
      <c r="T2563" s="43" t="str">
        <f>YEAR(Taulukko1[[#This Row],[Loppu KK]])&amp;"Q"&amp;ROUNDDOWN((MONTH(Taulukko1[[#This Row],[Loppu KK]])-1)/3+1,0)</f>
        <v>2013Q4</v>
      </c>
      <c r="U2563" s="66">
        <f>IF(COUNT(Taulukko1[[#This Row],[Neuvottelujen alaiset ]])=1,Taulukko1[[#This Row],[Neuvottelujen alaiset ]],Taulukko1[[#This Row],[Vähennystarve]])</f>
        <v>25</v>
      </c>
      <c r="V2563" s="44" t="str">
        <f t="shared" ref="V2563:V2626" si="407">IF(AND(ISNUMBER(E2563),ISNUMBER(H2563)),E2563/H2563,"NA")</f>
        <v>NA</v>
      </c>
      <c r="W2563" s="44">
        <f t="shared" ref="W2563:W2626" si="408">IF(AND(ISNUMBER(G2563),ISNUMBER(H2563)),G2563/H2563,"NA")</f>
        <v>0.2</v>
      </c>
      <c r="X2563" s="44" t="str">
        <f t="shared" ref="X2563:X2626" si="409">IF(AND(ISNUMBER(G2563),ISNUMBER(E2563)),G2563/E2563,"NA")</f>
        <v>NA</v>
      </c>
      <c r="Y2563" s="90" t="b">
        <f>AND(MONTH(Taulukko1[[#This Row],[Alku PVM]] )=6,DAY(Taulukko1[[#This Row],[Alku PVM]] )&gt;19)</f>
        <v>0</v>
      </c>
      <c r="Z2563" s="90" t="b">
        <f>AND(MONTH(Taulukko1[[#This Row],[Loppu PVM]] )=6,DAY(Taulukko1[[#This Row],[Loppu PVM]] )&gt;19)</f>
        <v>0</v>
      </c>
      <c r="AA2563" s="90" t="b">
        <f>OR(MONTH(Taulukko1[[#This Row],[Alku PVM]] )&lt;=5,AND(MONTH(Taulukko1[[#This Row],[Alku PVM]] )=6,DAY(Taulukko1[[#This Row],[Alku PVM]] )&lt;20))</f>
        <v>0</v>
      </c>
      <c r="AB2563" s="90" t="b">
        <f>OR(MONTH(Taulukko1[[#This Row],[Loppu PVM]])&lt;=5,AND(MONTH(Taulukko1[[#This Row],[Loppu PVM]] )=6,DAY(Taulukko1[[#This Row],[Loppu PVM]])&lt;20))</f>
        <v>0</v>
      </c>
      <c r="AC2563" s="90" t="b">
        <f>OR(MONTH(Taulukko1[[#This Row],[Alku PVM]] )&lt;=3,AND(MONTH(Taulukko1[[#This Row],[Alku PVM]] )=3))</f>
        <v>0</v>
      </c>
      <c r="AD2563" s="90" t="b">
        <f>OR(MONTH(Taulukko1[[#This Row],[Loppu PVM]] )&lt;=3,AND(MONTH(Taulukko1[[#This Row],[Loppu PVM]] )=3))</f>
        <v>0</v>
      </c>
      <c r="AE2563" s="90" t="b">
        <f>OR(MONTH(Taulukko1[[#This Row],[Alku PVM]] )&lt;=9,AND(MONTH(Taulukko1[[#This Row],[Alku PVM]] )=9))</f>
        <v>0</v>
      </c>
      <c r="AF2563" s="90" t="b">
        <f>OR(MONTH(Taulukko1[[#This Row],[Loppu PVM]])&lt;=9,AND(MONTH(Taulukko1[[#This Row],[Loppu PVM]] )=9))</f>
        <v>0</v>
      </c>
      <c r="AG2563" s="90" t="b">
        <f>OR(MONTH(Taulukko1[[#This Row],[Alku PVM]] )&lt;=6,AND(MONTH(Taulukko1[[#This Row],[Alku PVM]] )=6))</f>
        <v>0</v>
      </c>
      <c r="AH2563" s="90" t="b">
        <f>OR(MONTH(Taulukko1[[#This Row],[Loppu PVM]])&lt;=6,AND(MONTH(Taulukko1[[#This Row],[Loppu PVM]] )=6))</f>
        <v>0</v>
      </c>
    </row>
    <row r="2564" spans="1:34" ht="12.75" customHeight="1">
      <c r="A2564" s="21" t="s">
        <v>994</v>
      </c>
      <c r="B2564" s="23">
        <v>41548</v>
      </c>
      <c r="C2564" s="21" t="s">
        <v>993</v>
      </c>
      <c r="D2564" s="24">
        <v>35</v>
      </c>
      <c r="F2564" s="23">
        <v>41605</v>
      </c>
      <c r="G2564" s="24">
        <v>0</v>
      </c>
      <c r="H2564" s="22">
        <v>35</v>
      </c>
      <c r="I2564" s="126">
        <f>INDEX('TOL2008'!B:B,MATCH(A2564,'TOL2008'!A:A,0))</f>
        <v>30120</v>
      </c>
      <c r="J2564" s="126" t="str">
        <f>INDEX(Pääluokka!$H$2:$H$100,MATCH(VALUE(LEFT(Taulukko1[[#This Row],[TOL2008]],2)),Pääluokka!$G$2:$G$100,0))</f>
        <v>Teollisuus</v>
      </c>
      <c r="K2564" s="126" t="str">
        <f>INDEX(Pääluokka!$I$2:$I$100,MATCH(VALUE(LEFT(Taulukko1[[#This Row],[TOL2008]],2)),Pääluokka!$G$2:$G$100,0))</f>
        <v>Teollisuus (C-E)</v>
      </c>
      <c r="L2564" s="41">
        <f t="shared" si="400"/>
        <v>57</v>
      </c>
      <c r="M2564" s="43">
        <f t="shared" si="401"/>
        <v>41548</v>
      </c>
      <c r="N2564" s="43">
        <f t="shared" si="402"/>
        <v>41605</v>
      </c>
      <c r="O2564" s="43">
        <f t="shared" si="403"/>
        <v>41548</v>
      </c>
      <c r="P2564" s="43">
        <f t="shared" si="404"/>
        <v>41579</v>
      </c>
      <c r="Q2564" s="41">
        <f t="shared" si="405"/>
        <v>2013</v>
      </c>
      <c r="R2564" s="41">
        <f t="shared" si="406"/>
        <v>2013</v>
      </c>
      <c r="S2564" s="43" t="str">
        <f>YEAR(Taulukko1[[#This Row],[Alku KK]])&amp;"Q"&amp;ROUNDDOWN((MONTH(Taulukko1[[#This Row],[Alku KK]])-1)/3+1,0)</f>
        <v>2013Q4</v>
      </c>
      <c r="T2564" s="43" t="str">
        <f>YEAR(Taulukko1[[#This Row],[Loppu KK]])&amp;"Q"&amp;ROUNDDOWN((MONTH(Taulukko1[[#This Row],[Loppu KK]])-1)/3+1,0)</f>
        <v>2013Q4</v>
      </c>
      <c r="U2564" s="66">
        <f>IF(COUNT(Taulukko1[[#This Row],[Neuvottelujen alaiset ]])=1,Taulukko1[[#This Row],[Neuvottelujen alaiset ]],Taulukko1[[#This Row],[Vähennystarve]])</f>
        <v>35</v>
      </c>
      <c r="V2564" s="44" t="str">
        <f t="shared" si="407"/>
        <v>NA</v>
      </c>
      <c r="W2564" s="44">
        <f t="shared" si="408"/>
        <v>0</v>
      </c>
      <c r="X2564" s="44" t="str">
        <f t="shared" si="409"/>
        <v>NA</v>
      </c>
      <c r="Y2564" s="90" t="b">
        <f>AND(MONTH(Taulukko1[[#This Row],[Alku PVM]] )=6,DAY(Taulukko1[[#This Row],[Alku PVM]] )&gt;19)</f>
        <v>0</v>
      </c>
      <c r="Z2564" s="90" t="b">
        <f>AND(MONTH(Taulukko1[[#This Row],[Loppu PVM]] )=6,DAY(Taulukko1[[#This Row],[Loppu PVM]] )&gt;19)</f>
        <v>0</v>
      </c>
      <c r="AA2564" s="90" t="b">
        <f>OR(MONTH(Taulukko1[[#This Row],[Alku PVM]] )&lt;=5,AND(MONTH(Taulukko1[[#This Row],[Alku PVM]] )=6,DAY(Taulukko1[[#This Row],[Alku PVM]] )&lt;20))</f>
        <v>0</v>
      </c>
      <c r="AB2564" s="90" t="b">
        <f>OR(MONTH(Taulukko1[[#This Row],[Loppu PVM]])&lt;=5,AND(MONTH(Taulukko1[[#This Row],[Loppu PVM]] )=6,DAY(Taulukko1[[#This Row],[Loppu PVM]])&lt;20))</f>
        <v>0</v>
      </c>
      <c r="AC2564" s="90" t="b">
        <f>OR(MONTH(Taulukko1[[#This Row],[Alku PVM]] )&lt;=3,AND(MONTH(Taulukko1[[#This Row],[Alku PVM]] )=3))</f>
        <v>0</v>
      </c>
      <c r="AD2564" s="90" t="b">
        <f>OR(MONTH(Taulukko1[[#This Row],[Loppu PVM]] )&lt;=3,AND(MONTH(Taulukko1[[#This Row],[Loppu PVM]] )=3))</f>
        <v>0</v>
      </c>
      <c r="AE2564" s="90" t="b">
        <f>OR(MONTH(Taulukko1[[#This Row],[Alku PVM]] )&lt;=9,AND(MONTH(Taulukko1[[#This Row],[Alku PVM]] )=9))</f>
        <v>0</v>
      </c>
      <c r="AF2564" s="90" t="b">
        <f>OR(MONTH(Taulukko1[[#This Row],[Loppu PVM]])&lt;=9,AND(MONTH(Taulukko1[[#This Row],[Loppu PVM]] )=9))</f>
        <v>0</v>
      </c>
      <c r="AG2564" s="90" t="b">
        <f>OR(MONTH(Taulukko1[[#This Row],[Alku PVM]] )&lt;=6,AND(MONTH(Taulukko1[[#This Row],[Alku PVM]] )=6))</f>
        <v>0</v>
      </c>
      <c r="AH2564" s="90" t="b">
        <f>OR(MONTH(Taulukko1[[#This Row],[Loppu PVM]])&lt;=6,AND(MONTH(Taulukko1[[#This Row],[Loppu PVM]] )=6))</f>
        <v>0</v>
      </c>
    </row>
    <row r="2565" spans="1:34" ht="12.75" customHeight="1">
      <c r="A2565" s="21" t="s">
        <v>954</v>
      </c>
      <c r="B2565" s="23">
        <v>41548</v>
      </c>
      <c r="C2565" s="21" t="s">
        <v>953</v>
      </c>
      <c r="D2565" s="24"/>
      <c r="E2565" s="62">
        <v>100</v>
      </c>
      <c r="F2565" s="23">
        <v>41607</v>
      </c>
      <c r="G2565" s="24">
        <v>14</v>
      </c>
      <c r="H2565" s="22">
        <v>100</v>
      </c>
      <c r="I2565" s="126">
        <f>INDEX('TOL2008'!B:B,MATCH(A2565,'TOL2008'!A:A,0))</f>
        <v>24100</v>
      </c>
      <c r="J2565" s="126" t="str">
        <f>INDEX(Pääluokka!$H$2:$H$100,MATCH(VALUE(LEFT(Taulukko1[[#This Row],[TOL2008]],2)),Pääluokka!$G$2:$G$100,0))</f>
        <v>Teollisuus</v>
      </c>
      <c r="K2565" s="126" t="str">
        <f>INDEX(Pääluokka!$I$2:$I$100,MATCH(VALUE(LEFT(Taulukko1[[#This Row],[TOL2008]],2)),Pääluokka!$G$2:$G$100,0))</f>
        <v>Teollisuus (C-E)</v>
      </c>
      <c r="L2565" s="41">
        <f t="shared" si="400"/>
        <v>59</v>
      </c>
      <c r="M2565" s="43">
        <f t="shared" si="401"/>
        <v>41548</v>
      </c>
      <c r="N2565" s="43">
        <f t="shared" si="402"/>
        <v>41607</v>
      </c>
      <c r="O2565" s="43">
        <f t="shared" si="403"/>
        <v>41548</v>
      </c>
      <c r="P2565" s="43">
        <f t="shared" si="404"/>
        <v>41579</v>
      </c>
      <c r="Q2565" s="41">
        <f t="shared" si="405"/>
        <v>2013</v>
      </c>
      <c r="R2565" s="41">
        <f t="shared" si="406"/>
        <v>2013</v>
      </c>
      <c r="S2565" s="43" t="str">
        <f>YEAR(Taulukko1[[#This Row],[Alku KK]])&amp;"Q"&amp;ROUNDDOWN((MONTH(Taulukko1[[#This Row],[Alku KK]])-1)/3+1,0)</f>
        <v>2013Q4</v>
      </c>
      <c r="T2565" s="43" t="str">
        <f>YEAR(Taulukko1[[#This Row],[Loppu KK]])&amp;"Q"&amp;ROUNDDOWN((MONTH(Taulukko1[[#This Row],[Loppu KK]])-1)/3+1,0)</f>
        <v>2013Q4</v>
      </c>
      <c r="U2565" s="66">
        <f>IF(COUNT(Taulukko1[[#This Row],[Neuvottelujen alaiset ]])=1,Taulukko1[[#This Row],[Neuvottelujen alaiset ]],Taulukko1[[#This Row],[Vähennystarve]])</f>
        <v>100</v>
      </c>
      <c r="V2565" s="44">
        <f t="shared" si="407"/>
        <v>1</v>
      </c>
      <c r="W2565" s="44">
        <f t="shared" si="408"/>
        <v>0.14000000000000001</v>
      </c>
      <c r="X2565" s="44">
        <f t="shared" si="409"/>
        <v>0.14000000000000001</v>
      </c>
      <c r="Y2565" s="90" t="b">
        <f>AND(MONTH(Taulukko1[[#This Row],[Alku PVM]] )=6,DAY(Taulukko1[[#This Row],[Alku PVM]] )&gt;19)</f>
        <v>0</v>
      </c>
      <c r="Z2565" s="90" t="b">
        <f>AND(MONTH(Taulukko1[[#This Row],[Loppu PVM]] )=6,DAY(Taulukko1[[#This Row],[Loppu PVM]] )&gt;19)</f>
        <v>0</v>
      </c>
      <c r="AA2565" s="90" t="b">
        <f>OR(MONTH(Taulukko1[[#This Row],[Alku PVM]] )&lt;=5,AND(MONTH(Taulukko1[[#This Row],[Alku PVM]] )=6,DAY(Taulukko1[[#This Row],[Alku PVM]] )&lt;20))</f>
        <v>0</v>
      </c>
      <c r="AB2565" s="90" t="b">
        <f>OR(MONTH(Taulukko1[[#This Row],[Loppu PVM]])&lt;=5,AND(MONTH(Taulukko1[[#This Row],[Loppu PVM]] )=6,DAY(Taulukko1[[#This Row],[Loppu PVM]])&lt;20))</f>
        <v>0</v>
      </c>
      <c r="AC2565" s="90" t="b">
        <f>OR(MONTH(Taulukko1[[#This Row],[Alku PVM]] )&lt;=3,AND(MONTH(Taulukko1[[#This Row],[Alku PVM]] )=3))</f>
        <v>0</v>
      </c>
      <c r="AD2565" s="90" t="b">
        <f>OR(MONTH(Taulukko1[[#This Row],[Loppu PVM]] )&lt;=3,AND(MONTH(Taulukko1[[#This Row],[Loppu PVM]] )=3))</f>
        <v>0</v>
      </c>
      <c r="AE2565" s="90" t="b">
        <f>OR(MONTH(Taulukko1[[#This Row],[Alku PVM]] )&lt;=9,AND(MONTH(Taulukko1[[#This Row],[Alku PVM]] )=9))</f>
        <v>0</v>
      </c>
      <c r="AF2565" s="90" t="b">
        <f>OR(MONTH(Taulukko1[[#This Row],[Loppu PVM]])&lt;=9,AND(MONTH(Taulukko1[[#This Row],[Loppu PVM]] )=9))</f>
        <v>0</v>
      </c>
      <c r="AG2565" s="90" t="b">
        <f>OR(MONTH(Taulukko1[[#This Row],[Alku PVM]] )&lt;=6,AND(MONTH(Taulukko1[[#This Row],[Alku PVM]] )=6))</f>
        <v>0</v>
      </c>
      <c r="AH2565" s="90" t="b">
        <f>OR(MONTH(Taulukko1[[#This Row],[Loppu PVM]])&lt;=6,AND(MONTH(Taulukko1[[#This Row],[Loppu PVM]] )=6))</f>
        <v>0</v>
      </c>
    </row>
    <row r="2566" spans="1:34" ht="12.75" customHeight="1">
      <c r="A2566" s="21" t="s">
        <v>889</v>
      </c>
      <c r="B2566" s="23">
        <v>41548</v>
      </c>
      <c r="C2566" s="21" t="s">
        <v>888</v>
      </c>
      <c r="D2566" s="24">
        <v>7</v>
      </c>
      <c r="F2566" s="23">
        <v>41597</v>
      </c>
      <c r="G2566" s="24">
        <v>0</v>
      </c>
      <c r="H2566" s="22">
        <v>8</v>
      </c>
      <c r="I2566" s="126">
        <f>INDEX('TOL2008'!B:B,MATCH(A2566,'TOL2008'!A:A,0))</f>
        <v>13921</v>
      </c>
      <c r="J2566" s="126" t="str">
        <f>INDEX(Pääluokka!$H$2:$H$100,MATCH(VALUE(LEFT(Taulukko1[[#This Row],[TOL2008]],2)),Pääluokka!$G$2:$G$100,0))</f>
        <v>Teollisuus</v>
      </c>
      <c r="K2566" s="126" t="str">
        <f>INDEX(Pääluokka!$I$2:$I$100,MATCH(VALUE(LEFT(Taulukko1[[#This Row],[TOL2008]],2)),Pääluokka!$G$2:$G$100,0))</f>
        <v>Teollisuus (C-E)</v>
      </c>
      <c r="L2566" s="41">
        <f t="shared" si="400"/>
        <v>49</v>
      </c>
      <c r="M2566" s="43">
        <f t="shared" si="401"/>
        <v>41548</v>
      </c>
      <c r="N2566" s="43">
        <f t="shared" si="402"/>
        <v>41597</v>
      </c>
      <c r="O2566" s="43">
        <f t="shared" si="403"/>
        <v>41548</v>
      </c>
      <c r="P2566" s="43">
        <f t="shared" si="404"/>
        <v>41579</v>
      </c>
      <c r="Q2566" s="41">
        <f t="shared" si="405"/>
        <v>2013</v>
      </c>
      <c r="R2566" s="41">
        <f t="shared" si="406"/>
        <v>2013</v>
      </c>
      <c r="S2566" s="43" t="str">
        <f>YEAR(Taulukko1[[#This Row],[Alku KK]])&amp;"Q"&amp;ROUNDDOWN((MONTH(Taulukko1[[#This Row],[Alku KK]])-1)/3+1,0)</f>
        <v>2013Q4</v>
      </c>
      <c r="T2566" s="43" t="str">
        <f>YEAR(Taulukko1[[#This Row],[Loppu KK]])&amp;"Q"&amp;ROUNDDOWN((MONTH(Taulukko1[[#This Row],[Loppu KK]])-1)/3+1,0)</f>
        <v>2013Q4</v>
      </c>
      <c r="U2566" s="66">
        <f>IF(COUNT(Taulukko1[[#This Row],[Neuvottelujen alaiset ]])=1,Taulukko1[[#This Row],[Neuvottelujen alaiset ]],Taulukko1[[#This Row],[Vähennystarve]])</f>
        <v>8</v>
      </c>
      <c r="V2566" s="44" t="str">
        <f t="shared" si="407"/>
        <v>NA</v>
      </c>
      <c r="W2566" s="44">
        <f t="shared" si="408"/>
        <v>0</v>
      </c>
      <c r="X2566" s="44" t="str">
        <f t="shared" si="409"/>
        <v>NA</v>
      </c>
      <c r="Y2566" s="90" t="b">
        <f>AND(MONTH(Taulukko1[[#This Row],[Alku PVM]] )=6,DAY(Taulukko1[[#This Row],[Alku PVM]] )&gt;19)</f>
        <v>0</v>
      </c>
      <c r="Z2566" s="90" t="b">
        <f>AND(MONTH(Taulukko1[[#This Row],[Loppu PVM]] )=6,DAY(Taulukko1[[#This Row],[Loppu PVM]] )&gt;19)</f>
        <v>0</v>
      </c>
      <c r="AA2566" s="90" t="b">
        <f>OR(MONTH(Taulukko1[[#This Row],[Alku PVM]] )&lt;=5,AND(MONTH(Taulukko1[[#This Row],[Alku PVM]] )=6,DAY(Taulukko1[[#This Row],[Alku PVM]] )&lt;20))</f>
        <v>0</v>
      </c>
      <c r="AB2566" s="90" t="b">
        <f>OR(MONTH(Taulukko1[[#This Row],[Loppu PVM]])&lt;=5,AND(MONTH(Taulukko1[[#This Row],[Loppu PVM]] )=6,DAY(Taulukko1[[#This Row],[Loppu PVM]])&lt;20))</f>
        <v>0</v>
      </c>
      <c r="AC2566" s="90" t="b">
        <f>OR(MONTH(Taulukko1[[#This Row],[Alku PVM]] )&lt;=3,AND(MONTH(Taulukko1[[#This Row],[Alku PVM]] )=3))</f>
        <v>0</v>
      </c>
      <c r="AD2566" s="90" t="b">
        <f>OR(MONTH(Taulukko1[[#This Row],[Loppu PVM]] )&lt;=3,AND(MONTH(Taulukko1[[#This Row],[Loppu PVM]] )=3))</f>
        <v>0</v>
      </c>
      <c r="AE2566" s="90" t="b">
        <f>OR(MONTH(Taulukko1[[#This Row],[Alku PVM]] )&lt;=9,AND(MONTH(Taulukko1[[#This Row],[Alku PVM]] )=9))</f>
        <v>0</v>
      </c>
      <c r="AF2566" s="90" t="b">
        <f>OR(MONTH(Taulukko1[[#This Row],[Loppu PVM]])&lt;=9,AND(MONTH(Taulukko1[[#This Row],[Loppu PVM]] )=9))</f>
        <v>0</v>
      </c>
      <c r="AG2566" s="90" t="b">
        <f>OR(MONTH(Taulukko1[[#This Row],[Alku PVM]] )&lt;=6,AND(MONTH(Taulukko1[[#This Row],[Alku PVM]] )=6))</f>
        <v>0</v>
      </c>
      <c r="AH2566" s="90" t="b">
        <f>OR(MONTH(Taulukko1[[#This Row],[Loppu PVM]])&lt;=6,AND(MONTH(Taulukko1[[#This Row],[Loppu PVM]] )=6))</f>
        <v>0</v>
      </c>
    </row>
    <row r="2567" spans="1:34" ht="12.75" customHeight="1">
      <c r="A2567" t="s">
        <v>833</v>
      </c>
      <c r="B2567" s="23">
        <v>41548</v>
      </c>
      <c r="C2567" s="21" t="s">
        <v>832</v>
      </c>
      <c r="D2567" s="24">
        <v>15</v>
      </c>
      <c r="F2567" s="23"/>
      <c r="G2567" s="24"/>
      <c r="H2567" s="22">
        <v>100</v>
      </c>
      <c r="I2567" s="126">
        <f>INDEX('TOL2008'!B:B,MATCH(A2567,'TOL2008'!A:A,0))</f>
        <v>25110</v>
      </c>
      <c r="J2567" s="126" t="str">
        <f>INDEX(Pääluokka!$H$2:$H$100,MATCH(VALUE(LEFT(Taulukko1[[#This Row],[TOL2008]],2)),Pääluokka!$G$2:$G$100,0))</f>
        <v>Teollisuus</v>
      </c>
      <c r="K2567" s="126" t="str">
        <f>INDEX(Pääluokka!$I$2:$I$100,MATCH(VALUE(LEFT(Taulukko1[[#This Row],[TOL2008]],2)),Pääluokka!$G$2:$G$100,0))</f>
        <v>Teollisuus (C-E)</v>
      </c>
      <c r="L2567" s="41" t="str">
        <f t="shared" si="400"/>
        <v>NA</v>
      </c>
      <c r="M2567" s="43">
        <f t="shared" si="401"/>
        <v>41548</v>
      </c>
      <c r="N2567" s="43">
        <f t="shared" si="402"/>
        <v>41599</v>
      </c>
      <c r="O2567" s="43">
        <f t="shared" si="403"/>
        <v>41548</v>
      </c>
      <c r="P2567" s="43">
        <f t="shared" si="404"/>
        <v>41579</v>
      </c>
      <c r="Q2567" s="41">
        <f t="shared" si="405"/>
        <v>2013</v>
      </c>
      <c r="R2567" s="41">
        <f t="shared" si="406"/>
        <v>2013</v>
      </c>
      <c r="S2567" s="43" t="str">
        <f>YEAR(Taulukko1[[#This Row],[Alku KK]])&amp;"Q"&amp;ROUNDDOWN((MONTH(Taulukko1[[#This Row],[Alku KK]])-1)/3+1,0)</f>
        <v>2013Q4</v>
      </c>
      <c r="T2567" s="43" t="str">
        <f>YEAR(Taulukko1[[#This Row],[Loppu KK]])&amp;"Q"&amp;ROUNDDOWN((MONTH(Taulukko1[[#This Row],[Loppu KK]])-1)/3+1,0)</f>
        <v>2013Q4</v>
      </c>
      <c r="U2567" s="66">
        <f>IF(COUNT(Taulukko1[[#This Row],[Neuvottelujen alaiset ]])=1,Taulukko1[[#This Row],[Neuvottelujen alaiset ]],Taulukko1[[#This Row],[Vähennystarve]])</f>
        <v>100</v>
      </c>
      <c r="V2567" s="44" t="str">
        <f t="shared" si="407"/>
        <v>NA</v>
      </c>
      <c r="W2567" s="44" t="str">
        <f t="shared" si="408"/>
        <v>NA</v>
      </c>
      <c r="X2567" s="44" t="str">
        <f t="shared" si="409"/>
        <v>NA</v>
      </c>
      <c r="Y2567" s="90" t="b">
        <f>AND(MONTH(Taulukko1[[#This Row],[Alku PVM]] )=6,DAY(Taulukko1[[#This Row],[Alku PVM]] )&gt;19)</f>
        <v>0</v>
      </c>
      <c r="Z2567" s="90" t="b">
        <f>AND(MONTH(Taulukko1[[#This Row],[Loppu PVM]] )=6,DAY(Taulukko1[[#This Row],[Loppu PVM]] )&gt;19)</f>
        <v>0</v>
      </c>
      <c r="AA2567" s="90" t="b">
        <f>OR(MONTH(Taulukko1[[#This Row],[Alku PVM]] )&lt;=5,AND(MONTH(Taulukko1[[#This Row],[Alku PVM]] )=6,DAY(Taulukko1[[#This Row],[Alku PVM]] )&lt;20))</f>
        <v>0</v>
      </c>
      <c r="AB2567" s="90" t="b">
        <f>OR(MONTH(Taulukko1[[#This Row],[Loppu PVM]])&lt;=5,AND(MONTH(Taulukko1[[#This Row],[Loppu PVM]] )=6,DAY(Taulukko1[[#This Row],[Loppu PVM]])&lt;20))</f>
        <v>0</v>
      </c>
      <c r="AC2567" s="90" t="b">
        <f>OR(MONTH(Taulukko1[[#This Row],[Alku PVM]] )&lt;=3,AND(MONTH(Taulukko1[[#This Row],[Alku PVM]] )=3))</f>
        <v>0</v>
      </c>
      <c r="AD2567" s="90" t="b">
        <f>OR(MONTH(Taulukko1[[#This Row],[Loppu PVM]] )&lt;=3,AND(MONTH(Taulukko1[[#This Row],[Loppu PVM]] )=3))</f>
        <v>0</v>
      </c>
      <c r="AE2567" s="90" t="b">
        <f>OR(MONTH(Taulukko1[[#This Row],[Alku PVM]] )&lt;=9,AND(MONTH(Taulukko1[[#This Row],[Alku PVM]] )=9))</f>
        <v>0</v>
      </c>
      <c r="AF2567" s="90" t="b">
        <f>OR(MONTH(Taulukko1[[#This Row],[Loppu PVM]])&lt;=9,AND(MONTH(Taulukko1[[#This Row],[Loppu PVM]] )=9))</f>
        <v>0</v>
      </c>
      <c r="AG2567" s="90" t="b">
        <f>OR(MONTH(Taulukko1[[#This Row],[Alku PVM]] )&lt;=6,AND(MONTH(Taulukko1[[#This Row],[Alku PVM]] )=6))</f>
        <v>0</v>
      </c>
      <c r="AH2567" s="90" t="b">
        <f>OR(MONTH(Taulukko1[[#This Row],[Loppu PVM]])&lt;=6,AND(MONTH(Taulukko1[[#This Row],[Loppu PVM]] )=6))</f>
        <v>0</v>
      </c>
    </row>
    <row r="2568" spans="1:34" ht="12.75" customHeight="1">
      <c r="A2568" t="s">
        <v>769</v>
      </c>
      <c r="B2568" s="23">
        <v>41548</v>
      </c>
      <c r="C2568" s="21" t="s">
        <v>768</v>
      </c>
      <c r="D2568" s="24" t="s">
        <v>25</v>
      </c>
      <c r="F2568" s="23">
        <v>41600</v>
      </c>
      <c r="G2568" s="24">
        <v>12</v>
      </c>
      <c r="H2568" s="22">
        <v>12</v>
      </c>
      <c r="I2568" s="126">
        <f>INDEX('TOL2008'!B:B,MATCH(A2568,'TOL2008'!A:A,0))</f>
        <v>71125</v>
      </c>
      <c r="J2568" s="126" t="str">
        <f>INDEX(Pääluokka!$H$2:$H$100,MATCH(VALUE(LEFT(Taulukko1[[#This Row],[TOL2008]],2)),Pääluokka!$G$2:$G$100,0))</f>
        <v>Ammatillinen, tieteellinen ja tekninen toiminta</v>
      </c>
      <c r="K2568" s="126" t="str">
        <f>INDEX(Pääluokka!$I$2:$I$100,MATCH(VALUE(LEFT(Taulukko1[[#This Row],[TOL2008]],2)),Pääluokka!$G$2:$G$100,0))</f>
        <v>Palvelualat (G-N, R, S)</v>
      </c>
      <c r="L2568" s="41">
        <f t="shared" si="400"/>
        <v>52</v>
      </c>
      <c r="M2568" s="43">
        <f t="shared" si="401"/>
        <v>41548</v>
      </c>
      <c r="N2568" s="43">
        <f t="shared" si="402"/>
        <v>41600</v>
      </c>
      <c r="O2568" s="43">
        <f t="shared" si="403"/>
        <v>41548</v>
      </c>
      <c r="P2568" s="43">
        <f t="shared" si="404"/>
        <v>41579</v>
      </c>
      <c r="Q2568" s="41">
        <f t="shared" si="405"/>
        <v>2013</v>
      </c>
      <c r="R2568" s="41">
        <f t="shared" si="406"/>
        <v>2013</v>
      </c>
      <c r="S2568" s="43" t="str">
        <f>YEAR(Taulukko1[[#This Row],[Alku KK]])&amp;"Q"&amp;ROUNDDOWN((MONTH(Taulukko1[[#This Row],[Alku KK]])-1)/3+1,0)</f>
        <v>2013Q4</v>
      </c>
      <c r="T2568" s="43" t="str">
        <f>YEAR(Taulukko1[[#This Row],[Loppu KK]])&amp;"Q"&amp;ROUNDDOWN((MONTH(Taulukko1[[#This Row],[Loppu KK]])-1)/3+1,0)</f>
        <v>2013Q4</v>
      </c>
      <c r="U2568" s="66">
        <f>IF(COUNT(Taulukko1[[#This Row],[Neuvottelujen alaiset ]])=1,Taulukko1[[#This Row],[Neuvottelujen alaiset ]],Taulukko1[[#This Row],[Vähennystarve]])</f>
        <v>12</v>
      </c>
      <c r="V2568" s="44" t="str">
        <f t="shared" si="407"/>
        <v>NA</v>
      </c>
      <c r="W2568" s="44">
        <f t="shared" si="408"/>
        <v>1</v>
      </c>
      <c r="X2568" s="44" t="str">
        <f t="shared" si="409"/>
        <v>NA</v>
      </c>
      <c r="Y2568" s="90" t="b">
        <f>AND(MONTH(Taulukko1[[#This Row],[Alku PVM]] )=6,DAY(Taulukko1[[#This Row],[Alku PVM]] )&gt;19)</f>
        <v>0</v>
      </c>
      <c r="Z2568" s="90" t="b">
        <f>AND(MONTH(Taulukko1[[#This Row],[Loppu PVM]] )=6,DAY(Taulukko1[[#This Row],[Loppu PVM]] )&gt;19)</f>
        <v>0</v>
      </c>
      <c r="AA2568" s="90" t="b">
        <f>OR(MONTH(Taulukko1[[#This Row],[Alku PVM]] )&lt;=5,AND(MONTH(Taulukko1[[#This Row],[Alku PVM]] )=6,DAY(Taulukko1[[#This Row],[Alku PVM]] )&lt;20))</f>
        <v>0</v>
      </c>
      <c r="AB2568" s="90" t="b">
        <f>OR(MONTH(Taulukko1[[#This Row],[Loppu PVM]])&lt;=5,AND(MONTH(Taulukko1[[#This Row],[Loppu PVM]] )=6,DAY(Taulukko1[[#This Row],[Loppu PVM]])&lt;20))</f>
        <v>0</v>
      </c>
      <c r="AC2568" s="90" t="b">
        <f>OR(MONTH(Taulukko1[[#This Row],[Alku PVM]] )&lt;=3,AND(MONTH(Taulukko1[[#This Row],[Alku PVM]] )=3))</f>
        <v>0</v>
      </c>
      <c r="AD2568" s="90" t="b">
        <f>OR(MONTH(Taulukko1[[#This Row],[Loppu PVM]] )&lt;=3,AND(MONTH(Taulukko1[[#This Row],[Loppu PVM]] )=3))</f>
        <v>0</v>
      </c>
      <c r="AE2568" s="90" t="b">
        <f>OR(MONTH(Taulukko1[[#This Row],[Alku PVM]] )&lt;=9,AND(MONTH(Taulukko1[[#This Row],[Alku PVM]] )=9))</f>
        <v>0</v>
      </c>
      <c r="AF2568" s="90" t="b">
        <f>OR(MONTH(Taulukko1[[#This Row],[Loppu PVM]])&lt;=9,AND(MONTH(Taulukko1[[#This Row],[Loppu PVM]] )=9))</f>
        <v>0</v>
      </c>
      <c r="AG2568" s="90" t="b">
        <f>OR(MONTH(Taulukko1[[#This Row],[Alku PVM]] )&lt;=6,AND(MONTH(Taulukko1[[#This Row],[Alku PVM]] )=6))</f>
        <v>0</v>
      </c>
      <c r="AH2568" s="90" t="b">
        <f>OR(MONTH(Taulukko1[[#This Row],[Loppu PVM]])&lt;=6,AND(MONTH(Taulukko1[[#This Row],[Loppu PVM]] )=6))</f>
        <v>0</v>
      </c>
    </row>
    <row r="2569" spans="1:34" ht="12.75" customHeight="1">
      <c r="A2569" s="21" t="s">
        <v>751</v>
      </c>
      <c r="B2569" s="23">
        <v>41548</v>
      </c>
      <c r="C2569" s="21" t="s">
        <v>213</v>
      </c>
      <c r="D2569" s="24"/>
      <c r="E2569" s="62">
        <v>9</v>
      </c>
      <c r="F2569" s="23"/>
      <c r="G2569" s="24"/>
      <c r="H2569" s="22">
        <v>85</v>
      </c>
      <c r="I2569" s="126">
        <f>INDEX('TOL2008'!B:B,MATCH(A2569,'TOL2008'!A:A,0))</f>
        <v>58130</v>
      </c>
      <c r="J2569" s="126" t="str">
        <f>INDEX(Pääluokka!$H$2:$H$100,MATCH(VALUE(LEFT(Taulukko1[[#This Row],[TOL2008]],2)),Pääluokka!$G$2:$G$100,0))</f>
        <v>Informaatio ja viestintä</v>
      </c>
      <c r="K2569" s="126" t="str">
        <f>INDEX(Pääluokka!$I$2:$I$100,MATCH(VALUE(LEFT(Taulukko1[[#This Row],[TOL2008]],2)),Pääluokka!$G$2:$G$100,0))</f>
        <v>Palvelualat (G-N, R, S)</v>
      </c>
      <c r="L2569" s="41" t="str">
        <f t="shared" si="400"/>
        <v>NA</v>
      </c>
      <c r="M2569" s="43">
        <f t="shared" si="401"/>
        <v>41548</v>
      </c>
      <c r="N2569" s="43">
        <f t="shared" si="402"/>
        <v>41599</v>
      </c>
      <c r="O2569" s="43">
        <f t="shared" si="403"/>
        <v>41548</v>
      </c>
      <c r="P2569" s="43">
        <f t="shared" si="404"/>
        <v>41579</v>
      </c>
      <c r="Q2569" s="41">
        <f t="shared" si="405"/>
        <v>2013</v>
      </c>
      <c r="R2569" s="41">
        <f t="shared" si="406"/>
        <v>2013</v>
      </c>
      <c r="S2569" s="43" t="str">
        <f>YEAR(Taulukko1[[#This Row],[Alku KK]])&amp;"Q"&amp;ROUNDDOWN((MONTH(Taulukko1[[#This Row],[Alku KK]])-1)/3+1,0)</f>
        <v>2013Q4</v>
      </c>
      <c r="T2569" s="43" t="str">
        <f>YEAR(Taulukko1[[#This Row],[Loppu KK]])&amp;"Q"&amp;ROUNDDOWN((MONTH(Taulukko1[[#This Row],[Loppu KK]])-1)/3+1,0)</f>
        <v>2013Q4</v>
      </c>
      <c r="U2569" s="66">
        <f>IF(COUNT(Taulukko1[[#This Row],[Neuvottelujen alaiset ]])=1,Taulukko1[[#This Row],[Neuvottelujen alaiset ]],Taulukko1[[#This Row],[Vähennystarve]])</f>
        <v>85</v>
      </c>
      <c r="V2569" s="44">
        <f t="shared" si="407"/>
        <v>0.10588235294117647</v>
      </c>
      <c r="W2569" s="44" t="str">
        <f t="shared" si="408"/>
        <v>NA</v>
      </c>
      <c r="X2569" s="44" t="str">
        <f t="shared" si="409"/>
        <v>NA</v>
      </c>
      <c r="Y2569" s="90" t="b">
        <f>AND(MONTH(Taulukko1[[#This Row],[Alku PVM]] )=6,DAY(Taulukko1[[#This Row],[Alku PVM]] )&gt;19)</f>
        <v>0</v>
      </c>
      <c r="Z2569" s="90" t="b">
        <f>AND(MONTH(Taulukko1[[#This Row],[Loppu PVM]] )=6,DAY(Taulukko1[[#This Row],[Loppu PVM]] )&gt;19)</f>
        <v>0</v>
      </c>
      <c r="AA2569" s="90" t="b">
        <f>OR(MONTH(Taulukko1[[#This Row],[Alku PVM]] )&lt;=5,AND(MONTH(Taulukko1[[#This Row],[Alku PVM]] )=6,DAY(Taulukko1[[#This Row],[Alku PVM]] )&lt;20))</f>
        <v>0</v>
      </c>
      <c r="AB2569" s="90" t="b">
        <f>OR(MONTH(Taulukko1[[#This Row],[Loppu PVM]])&lt;=5,AND(MONTH(Taulukko1[[#This Row],[Loppu PVM]] )=6,DAY(Taulukko1[[#This Row],[Loppu PVM]])&lt;20))</f>
        <v>0</v>
      </c>
      <c r="AC2569" s="90" t="b">
        <f>OR(MONTH(Taulukko1[[#This Row],[Alku PVM]] )&lt;=3,AND(MONTH(Taulukko1[[#This Row],[Alku PVM]] )=3))</f>
        <v>0</v>
      </c>
      <c r="AD2569" s="90" t="b">
        <f>OR(MONTH(Taulukko1[[#This Row],[Loppu PVM]] )&lt;=3,AND(MONTH(Taulukko1[[#This Row],[Loppu PVM]] )=3))</f>
        <v>0</v>
      </c>
      <c r="AE2569" s="90" t="b">
        <f>OR(MONTH(Taulukko1[[#This Row],[Alku PVM]] )&lt;=9,AND(MONTH(Taulukko1[[#This Row],[Alku PVM]] )=9))</f>
        <v>0</v>
      </c>
      <c r="AF2569" s="90" t="b">
        <f>OR(MONTH(Taulukko1[[#This Row],[Loppu PVM]])&lt;=9,AND(MONTH(Taulukko1[[#This Row],[Loppu PVM]] )=9))</f>
        <v>0</v>
      </c>
      <c r="AG2569" s="90" t="b">
        <f>OR(MONTH(Taulukko1[[#This Row],[Alku PVM]] )&lt;=6,AND(MONTH(Taulukko1[[#This Row],[Alku PVM]] )=6))</f>
        <v>0</v>
      </c>
      <c r="AH2569" s="90" t="b">
        <f>OR(MONTH(Taulukko1[[#This Row],[Loppu PVM]])&lt;=6,AND(MONTH(Taulukko1[[#This Row],[Loppu PVM]] )=6))</f>
        <v>0</v>
      </c>
    </row>
    <row r="2570" spans="1:34" ht="12.75" customHeight="1">
      <c r="A2570" s="21" t="s">
        <v>708</v>
      </c>
      <c r="B2570" s="23">
        <v>41548</v>
      </c>
      <c r="C2570" s="21" t="s">
        <v>707</v>
      </c>
      <c r="D2570" s="24"/>
      <c r="F2570" s="23">
        <v>41608</v>
      </c>
      <c r="G2570" s="24">
        <v>15</v>
      </c>
      <c r="H2570" s="22">
        <v>15</v>
      </c>
      <c r="I2570" s="126">
        <f>INDEX('TOL2008'!B:B,MATCH(A2570,'TOL2008'!A:A,0))</f>
        <v>45111</v>
      </c>
      <c r="J2570" s="126" t="str">
        <f>INDEX(Pääluokka!$H$2:$H$100,MATCH(VALUE(LEFT(Taulukko1[[#This Row],[TOL2008]],2)),Pääluokka!$G$2:$G$100,0))</f>
        <v>Tukku- ja vähittäiskauppa; moottoriajoneuvojen ja moottoripyörien korjaus</v>
      </c>
      <c r="K2570" s="126" t="str">
        <f>INDEX(Pääluokka!$I$2:$I$100,MATCH(VALUE(LEFT(Taulukko1[[#This Row],[TOL2008]],2)),Pääluokka!$G$2:$G$100,0))</f>
        <v>Palvelualat (G-N, R, S)</v>
      </c>
      <c r="L2570" s="41">
        <f t="shared" si="400"/>
        <v>60</v>
      </c>
      <c r="M2570" s="43">
        <f t="shared" si="401"/>
        <v>41548</v>
      </c>
      <c r="N2570" s="43">
        <f t="shared" si="402"/>
        <v>41608</v>
      </c>
      <c r="O2570" s="43">
        <f t="shared" si="403"/>
        <v>41548</v>
      </c>
      <c r="P2570" s="43">
        <f t="shared" si="404"/>
        <v>41579</v>
      </c>
      <c r="Q2570" s="41">
        <f t="shared" si="405"/>
        <v>2013</v>
      </c>
      <c r="R2570" s="41">
        <f t="shared" si="406"/>
        <v>2013</v>
      </c>
      <c r="S2570" s="43" t="str">
        <f>YEAR(Taulukko1[[#This Row],[Alku KK]])&amp;"Q"&amp;ROUNDDOWN((MONTH(Taulukko1[[#This Row],[Alku KK]])-1)/3+1,0)</f>
        <v>2013Q4</v>
      </c>
      <c r="T2570" s="43" t="str">
        <f>YEAR(Taulukko1[[#This Row],[Loppu KK]])&amp;"Q"&amp;ROUNDDOWN((MONTH(Taulukko1[[#This Row],[Loppu KK]])-1)/3+1,0)</f>
        <v>2013Q4</v>
      </c>
      <c r="U2570" s="66">
        <f>IF(COUNT(Taulukko1[[#This Row],[Neuvottelujen alaiset ]])=1,Taulukko1[[#This Row],[Neuvottelujen alaiset ]],Taulukko1[[#This Row],[Vähennystarve]])</f>
        <v>15</v>
      </c>
      <c r="V2570" s="44" t="str">
        <f t="shared" si="407"/>
        <v>NA</v>
      </c>
      <c r="W2570" s="44">
        <f t="shared" si="408"/>
        <v>1</v>
      </c>
      <c r="X2570" s="44" t="str">
        <f t="shared" si="409"/>
        <v>NA</v>
      </c>
      <c r="Y2570" s="90" t="b">
        <f>AND(MONTH(Taulukko1[[#This Row],[Alku PVM]] )=6,DAY(Taulukko1[[#This Row],[Alku PVM]] )&gt;19)</f>
        <v>0</v>
      </c>
      <c r="Z2570" s="90" t="b">
        <f>AND(MONTH(Taulukko1[[#This Row],[Loppu PVM]] )=6,DAY(Taulukko1[[#This Row],[Loppu PVM]] )&gt;19)</f>
        <v>0</v>
      </c>
      <c r="AA2570" s="90" t="b">
        <f>OR(MONTH(Taulukko1[[#This Row],[Alku PVM]] )&lt;=5,AND(MONTH(Taulukko1[[#This Row],[Alku PVM]] )=6,DAY(Taulukko1[[#This Row],[Alku PVM]] )&lt;20))</f>
        <v>0</v>
      </c>
      <c r="AB2570" s="90" t="b">
        <f>OR(MONTH(Taulukko1[[#This Row],[Loppu PVM]])&lt;=5,AND(MONTH(Taulukko1[[#This Row],[Loppu PVM]] )=6,DAY(Taulukko1[[#This Row],[Loppu PVM]])&lt;20))</f>
        <v>0</v>
      </c>
      <c r="AC2570" s="90" t="b">
        <f>OR(MONTH(Taulukko1[[#This Row],[Alku PVM]] )&lt;=3,AND(MONTH(Taulukko1[[#This Row],[Alku PVM]] )=3))</f>
        <v>0</v>
      </c>
      <c r="AD2570" s="90" t="b">
        <f>OR(MONTH(Taulukko1[[#This Row],[Loppu PVM]] )&lt;=3,AND(MONTH(Taulukko1[[#This Row],[Loppu PVM]] )=3))</f>
        <v>0</v>
      </c>
      <c r="AE2570" s="90" t="b">
        <f>OR(MONTH(Taulukko1[[#This Row],[Alku PVM]] )&lt;=9,AND(MONTH(Taulukko1[[#This Row],[Alku PVM]] )=9))</f>
        <v>0</v>
      </c>
      <c r="AF2570" s="90" t="b">
        <f>OR(MONTH(Taulukko1[[#This Row],[Loppu PVM]])&lt;=9,AND(MONTH(Taulukko1[[#This Row],[Loppu PVM]] )=9))</f>
        <v>0</v>
      </c>
      <c r="AG2570" s="90" t="b">
        <f>OR(MONTH(Taulukko1[[#This Row],[Alku PVM]] )&lt;=6,AND(MONTH(Taulukko1[[#This Row],[Alku PVM]] )=6))</f>
        <v>0</v>
      </c>
      <c r="AH2570" s="90" t="b">
        <f>OR(MONTH(Taulukko1[[#This Row],[Loppu PVM]])&lt;=6,AND(MONTH(Taulukko1[[#This Row],[Loppu PVM]] )=6))</f>
        <v>0</v>
      </c>
    </row>
    <row r="2571" spans="1:34" ht="12.75" customHeight="1">
      <c r="A2571" s="21" t="s">
        <v>10</v>
      </c>
      <c r="B2571" s="23">
        <v>41548</v>
      </c>
      <c r="C2571" s="21" t="s">
        <v>179</v>
      </c>
      <c r="D2571" s="24"/>
      <c r="E2571" s="62">
        <v>120</v>
      </c>
      <c r="F2571" s="23"/>
      <c r="G2571" s="24"/>
      <c r="H2571" s="22">
        <v>700</v>
      </c>
      <c r="I2571" s="126">
        <f>INDEX('TOL2008'!B:B,MATCH(A2571,'TOL2008'!A:A,0))</f>
        <v>85599</v>
      </c>
      <c r="J2571" s="126" t="str">
        <f>INDEX(Pääluokka!$H$2:$H$100,MATCH(VALUE(LEFT(Taulukko1[[#This Row],[TOL2008]],2)),Pääluokka!$G$2:$G$100,0))</f>
        <v>Koulutus</v>
      </c>
      <c r="K2571" s="126" t="str">
        <f>INDEX(Pääluokka!$I$2:$I$100,MATCH(VALUE(LEFT(Taulukko1[[#This Row],[TOL2008]],2)),Pääluokka!$G$2:$G$100,0))</f>
        <v>Muut toimialat (O-Q, T-X)</v>
      </c>
      <c r="L2571" s="41" t="str">
        <f t="shared" si="400"/>
        <v>NA</v>
      </c>
      <c r="M2571" s="43">
        <f t="shared" si="401"/>
        <v>41548</v>
      </c>
      <c r="N2571" s="43">
        <f t="shared" si="402"/>
        <v>41599</v>
      </c>
      <c r="O2571" s="43">
        <f t="shared" si="403"/>
        <v>41548</v>
      </c>
      <c r="P2571" s="43">
        <f t="shared" si="404"/>
        <v>41579</v>
      </c>
      <c r="Q2571" s="41">
        <f t="shared" si="405"/>
        <v>2013</v>
      </c>
      <c r="R2571" s="41">
        <f t="shared" si="406"/>
        <v>2013</v>
      </c>
      <c r="S2571" s="43" t="str">
        <f>YEAR(Taulukko1[[#This Row],[Alku KK]])&amp;"Q"&amp;ROUNDDOWN((MONTH(Taulukko1[[#This Row],[Alku KK]])-1)/3+1,0)</f>
        <v>2013Q4</v>
      </c>
      <c r="T2571" s="43" t="str">
        <f>YEAR(Taulukko1[[#This Row],[Loppu KK]])&amp;"Q"&amp;ROUNDDOWN((MONTH(Taulukko1[[#This Row],[Loppu KK]])-1)/3+1,0)</f>
        <v>2013Q4</v>
      </c>
      <c r="U2571" s="66">
        <f>IF(COUNT(Taulukko1[[#This Row],[Neuvottelujen alaiset ]])=1,Taulukko1[[#This Row],[Neuvottelujen alaiset ]],Taulukko1[[#This Row],[Vähennystarve]])</f>
        <v>700</v>
      </c>
      <c r="V2571" s="44">
        <f t="shared" si="407"/>
        <v>0.17142857142857143</v>
      </c>
      <c r="W2571" s="44" t="str">
        <f t="shared" si="408"/>
        <v>NA</v>
      </c>
      <c r="X2571" s="44" t="str">
        <f t="shared" si="409"/>
        <v>NA</v>
      </c>
      <c r="Y2571" s="90" t="b">
        <f>AND(MONTH(Taulukko1[[#This Row],[Alku PVM]] )=6,DAY(Taulukko1[[#This Row],[Alku PVM]] )&gt;19)</f>
        <v>0</v>
      </c>
      <c r="Z2571" s="90" t="b">
        <f>AND(MONTH(Taulukko1[[#This Row],[Loppu PVM]] )=6,DAY(Taulukko1[[#This Row],[Loppu PVM]] )&gt;19)</f>
        <v>0</v>
      </c>
      <c r="AA2571" s="90" t="b">
        <f>OR(MONTH(Taulukko1[[#This Row],[Alku PVM]] )&lt;=5,AND(MONTH(Taulukko1[[#This Row],[Alku PVM]] )=6,DAY(Taulukko1[[#This Row],[Alku PVM]] )&lt;20))</f>
        <v>0</v>
      </c>
      <c r="AB2571" s="90" t="b">
        <f>OR(MONTH(Taulukko1[[#This Row],[Loppu PVM]])&lt;=5,AND(MONTH(Taulukko1[[#This Row],[Loppu PVM]] )=6,DAY(Taulukko1[[#This Row],[Loppu PVM]])&lt;20))</f>
        <v>0</v>
      </c>
      <c r="AC2571" s="90" t="b">
        <f>OR(MONTH(Taulukko1[[#This Row],[Alku PVM]] )&lt;=3,AND(MONTH(Taulukko1[[#This Row],[Alku PVM]] )=3))</f>
        <v>0</v>
      </c>
      <c r="AD2571" s="90" t="b">
        <f>OR(MONTH(Taulukko1[[#This Row],[Loppu PVM]] )&lt;=3,AND(MONTH(Taulukko1[[#This Row],[Loppu PVM]] )=3))</f>
        <v>0</v>
      </c>
      <c r="AE2571" s="90" t="b">
        <f>OR(MONTH(Taulukko1[[#This Row],[Alku PVM]] )&lt;=9,AND(MONTH(Taulukko1[[#This Row],[Alku PVM]] )=9))</f>
        <v>0</v>
      </c>
      <c r="AF2571" s="90" t="b">
        <f>OR(MONTH(Taulukko1[[#This Row],[Loppu PVM]])&lt;=9,AND(MONTH(Taulukko1[[#This Row],[Loppu PVM]] )=9))</f>
        <v>0</v>
      </c>
      <c r="AG2571" s="90" t="b">
        <f>OR(MONTH(Taulukko1[[#This Row],[Alku PVM]] )&lt;=6,AND(MONTH(Taulukko1[[#This Row],[Alku PVM]] )=6))</f>
        <v>0</v>
      </c>
      <c r="AH2571" s="90" t="b">
        <f>OR(MONTH(Taulukko1[[#This Row],[Loppu PVM]])&lt;=6,AND(MONTH(Taulukko1[[#This Row],[Loppu PVM]] )=6))</f>
        <v>0</v>
      </c>
    </row>
    <row r="2572" spans="1:34" ht="12.75" customHeight="1">
      <c r="A2572" s="21" t="s">
        <v>10</v>
      </c>
      <c r="B2572" s="23">
        <v>41548</v>
      </c>
      <c r="C2572" s="21" t="s">
        <v>11</v>
      </c>
      <c r="D2572" s="24"/>
      <c r="E2572" s="62">
        <v>120</v>
      </c>
      <c r="F2572" s="23">
        <v>41677</v>
      </c>
      <c r="G2572" s="24">
        <v>50</v>
      </c>
      <c r="H2572" s="22">
        <v>700</v>
      </c>
      <c r="I2572" s="126">
        <f>INDEX('TOL2008'!B:B,MATCH(A2572,'TOL2008'!A:A,0))</f>
        <v>85599</v>
      </c>
      <c r="J2572" s="126" t="str">
        <f>INDEX(Pääluokka!$H$2:$H$100,MATCH(VALUE(LEFT(Taulukko1[[#This Row],[TOL2008]],2)),Pääluokka!$G$2:$G$100,0))</f>
        <v>Koulutus</v>
      </c>
      <c r="K2572" s="126" t="str">
        <f>INDEX(Pääluokka!$I$2:$I$100,MATCH(VALUE(LEFT(Taulukko1[[#This Row],[TOL2008]],2)),Pääluokka!$G$2:$G$100,0))</f>
        <v>Muut toimialat (O-Q, T-X)</v>
      </c>
      <c r="L2572" s="41">
        <f t="shared" si="400"/>
        <v>129</v>
      </c>
      <c r="M2572" s="43">
        <f t="shared" si="401"/>
        <v>41548</v>
      </c>
      <c r="N2572" s="43">
        <f t="shared" si="402"/>
        <v>41677</v>
      </c>
      <c r="O2572" s="43">
        <f t="shared" si="403"/>
        <v>41548</v>
      </c>
      <c r="P2572" s="43">
        <f t="shared" si="404"/>
        <v>41671</v>
      </c>
      <c r="Q2572" s="41">
        <f t="shared" si="405"/>
        <v>2013</v>
      </c>
      <c r="R2572" s="41">
        <f t="shared" si="406"/>
        <v>2014</v>
      </c>
      <c r="S2572" s="43" t="str">
        <f>YEAR(Taulukko1[[#This Row],[Alku KK]])&amp;"Q"&amp;ROUNDDOWN((MONTH(Taulukko1[[#This Row],[Alku KK]])-1)/3+1,0)</f>
        <v>2013Q4</v>
      </c>
      <c r="T2572" s="43" t="str">
        <f>YEAR(Taulukko1[[#This Row],[Loppu KK]])&amp;"Q"&amp;ROUNDDOWN((MONTH(Taulukko1[[#This Row],[Loppu KK]])-1)/3+1,0)</f>
        <v>2014Q1</v>
      </c>
      <c r="U2572" s="66">
        <f>IF(COUNT(Taulukko1[[#This Row],[Neuvottelujen alaiset ]])=1,Taulukko1[[#This Row],[Neuvottelujen alaiset ]],Taulukko1[[#This Row],[Vähennystarve]])</f>
        <v>700</v>
      </c>
      <c r="V2572" s="44">
        <f t="shared" si="407"/>
        <v>0.17142857142857143</v>
      </c>
      <c r="W2572" s="44">
        <f t="shared" si="408"/>
        <v>7.1428571428571425E-2</v>
      </c>
      <c r="X2572" s="44">
        <f t="shared" si="409"/>
        <v>0.41666666666666669</v>
      </c>
      <c r="Y2572" s="90" t="b">
        <f>AND(MONTH(Taulukko1[[#This Row],[Alku PVM]] )=6,DAY(Taulukko1[[#This Row],[Alku PVM]] )&gt;19)</f>
        <v>0</v>
      </c>
      <c r="Z2572" s="90" t="b">
        <f>AND(MONTH(Taulukko1[[#This Row],[Loppu PVM]] )=6,DAY(Taulukko1[[#This Row],[Loppu PVM]] )&gt;19)</f>
        <v>0</v>
      </c>
      <c r="AA2572" s="90" t="b">
        <f>OR(MONTH(Taulukko1[[#This Row],[Alku PVM]] )&lt;=5,AND(MONTH(Taulukko1[[#This Row],[Alku PVM]] )=6,DAY(Taulukko1[[#This Row],[Alku PVM]] )&lt;20))</f>
        <v>0</v>
      </c>
      <c r="AB2572" s="90" t="b">
        <f>OR(MONTH(Taulukko1[[#This Row],[Loppu PVM]])&lt;=5,AND(MONTH(Taulukko1[[#This Row],[Loppu PVM]] )=6,DAY(Taulukko1[[#This Row],[Loppu PVM]])&lt;20))</f>
        <v>1</v>
      </c>
      <c r="AC2572" s="90" t="b">
        <f>OR(MONTH(Taulukko1[[#This Row],[Alku PVM]] )&lt;=3,AND(MONTH(Taulukko1[[#This Row],[Alku PVM]] )=3))</f>
        <v>0</v>
      </c>
      <c r="AD2572" s="90" t="b">
        <f>OR(MONTH(Taulukko1[[#This Row],[Loppu PVM]] )&lt;=3,AND(MONTH(Taulukko1[[#This Row],[Loppu PVM]] )=3))</f>
        <v>1</v>
      </c>
      <c r="AE2572" s="90" t="b">
        <f>OR(MONTH(Taulukko1[[#This Row],[Alku PVM]] )&lt;=9,AND(MONTH(Taulukko1[[#This Row],[Alku PVM]] )=9))</f>
        <v>0</v>
      </c>
      <c r="AF2572" s="90" t="b">
        <f>OR(MONTH(Taulukko1[[#This Row],[Loppu PVM]])&lt;=9,AND(MONTH(Taulukko1[[#This Row],[Loppu PVM]] )=9))</f>
        <v>1</v>
      </c>
      <c r="AG2572" s="90" t="b">
        <f>OR(MONTH(Taulukko1[[#This Row],[Alku PVM]] )&lt;=6,AND(MONTH(Taulukko1[[#This Row],[Alku PVM]] )=6))</f>
        <v>0</v>
      </c>
      <c r="AH2572" s="90" t="b">
        <f>OR(MONTH(Taulukko1[[#This Row],[Loppu PVM]])&lt;=6,AND(MONTH(Taulukko1[[#This Row],[Loppu PVM]] )=6))</f>
        <v>1</v>
      </c>
    </row>
    <row r="2573" spans="1:34" ht="12.75" customHeight="1">
      <c r="A2573" s="21" t="s">
        <v>619</v>
      </c>
      <c r="B2573" s="23">
        <v>41549</v>
      </c>
      <c r="C2573" t="s">
        <v>1294</v>
      </c>
      <c r="D2573" s="24"/>
      <c r="E2573" s="62">
        <v>200</v>
      </c>
      <c r="F2573" s="23">
        <v>41584</v>
      </c>
      <c r="G2573" s="24">
        <v>100</v>
      </c>
      <c r="H2573" s="22">
        <v>760</v>
      </c>
      <c r="I2573" s="126">
        <f>INDEX('TOL2008'!B:B,MATCH(A2573,'TOL2008'!A:A,0))</f>
        <v>46510</v>
      </c>
      <c r="J2573" s="126" t="str">
        <f>INDEX(Pääluokka!$H$2:$H$100,MATCH(VALUE(LEFT(Taulukko1[[#This Row],[TOL2008]],2)),Pääluokka!$G$2:$G$100,0))</f>
        <v>Tukku- ja vähittäiskauppa; moottoriajoneuvojen ja moottoripyörien korjaus</v>
      </c>
      <c r="K2573" s="126" t="str">
        <f>INDEX(Pääluokka!$I$2:$I$100,MATCH(VALUE(LEFT(Taulukko1[[#This Row],[TOL2008]],2)),Pääluokka!$G$2:$G$100,0))</f>
        <v>Palvelualat (G-N, R, S)</v>
      </c>
      <c r="L2573" s="41">
        <f t="shared" si="400"/>
        <v>35</v>
      </c>
      <c r="M2573" s="43">
        <f t="shared" si="401"/>
        <v>41549</v>
      </c>
      <c r="N2573" s="43">
        <f t="shared" si="402"/>
        <v>41584</v>
      </c>
      <c r="O2573" s="43">
        <f t="shared" si="403"/>
        <v>41548</v>
      </c>
      <c r="P2573" s="43">
        <f t="shared" si="404"/>
        <v>41579</v>
      </c>
      <c r="Q2573" s="41">
        <f t="shared" si="405"/>
        <v>2013</v>
      </c>
      <c r="R2573" s="41">
        <f t="shared" si="406"/>
        <v>2013</v>
      </c>
      <c r="S2573" s="43" t="str">
        <f>YEAR(Taulukko1[[#This Row],[Alku KK]])&amp;"Q"&amp;ROUNDDOWN((MONTH(Taulukko1[[#This Row],[Alku KK]])-1)/3+1,0)</f>
        <v>2013Q4</v>
      </c>
      <c r="T2573" s="43" t="str">
        <f>YEAR(Taulukko1[[#This Row],[Loppu KK]])&amp;"Q"&amp;ROUNDDOWN((MONTH(Taulukko1[[#This Row],[Loppu KK]])-1)/3+1,0)</f>
        <v>2013Q4</v>
      </c>
      <c r="U2573" s="66">
        <f>IF(COUNT(Taulukko1[[#This Row],[Neuvottelujen alaiset ]])=1,Taulukko1[[#This Row],[Neuvottelujen alaiset ]],Taulukko1[[#This Row],[Vähennystarve]])</f>
        <v>760</v>
      </c>
      <c r="V2573" s="44">
        <f t="shared" si="407"/>
        <v>0.26315789473684209</v>
      </c>
      <c r="W2573" s="44">
        <f t="shared" si="408"/>
        <v>0.13157894736842105</v>
      </c>
      <c r="X2573" s="44">
        <f t="shared" si="409"/>
        <v>0.5</v>
      </c>
      <c r="Y2573" s="90" t="b">
        <f>AND(MONTH(Taulukko1[[#This Row],[Alku PVM]] )=6,DAY(Taulukko1[[#This Row],[Alku PVM]] )&gt;19)</f>
        <v>0</v>
      </c>
      <c r="Z2573" s="90" t="b">
        <f>AND(MONTH(Taulukko1[[#This Row],[Loppu PVM]] )=6,DAY(Taulukko1[[#This Row],[Loppu PVM]] )&gt;19)</f>
        <v>0</v>
      </c>
      <c r="AA2573" s="90" t="b">
        <f>OR(MONTH(Taulukko1[[#This Row],[Alku PVM]] )&lt;=5,AND(MONTH(Taulukko1[[#This Row],[Alku PVM]] )=6,DAY(Taulukko1[[#This Row],[Alku PVM]] )&lt;20))</f>
        <v>0</v>
      </c>
      <c r="AB2573" s="90" t="b">
        <f>OR(MONTH(Taulukko1[[#This Row],[Loppu PVM]])&lt;=5,AND(MONTH(Taulukko1[[#This Row],[Loppu PVM]] )=6,DAY(Taulukko1[[#This Row],[Loppu PVM]])&lt;20))</f>
        <v>0</v>
      </c>
      <c r="AC2573" s="90" t="b">
        <f>OR(MONTH(Taulukko1[[#This Row],[Alku PVM]] )&lt;=3,AND(MONTH(Taulukko1[[#This Row],[Alku PVM]] )=3))</f>
        <v>0</v>
      </c>
      <c r="AD2573" s="90" t="b">
        <f>OR(MONTH(Taulukko1[[#This Row],[Loppu PVM]] )&lt;=3,AND(MONTH(Taulukko1[[#This Row],[Loppu PVM]] )=3))</f>
        <v>0</v>
      </c>
      <c r="AE2573" s="90" t="b">
        <f>OR(MONTH(Taulukko1[[#This Row],[Alku PVM]] )&lt;=9,AND(MONTH(Taulukko1[[#This Row],[Alku PVM]] )=9))</f>
        <v>0</v>
      </c>
      <c r="AF2573" s="90" t="b">
        <f>OR(MONTH(Taulukko1[[#This Row],[Loppu PVM]])&lt;=9,AND(MONTH(Taulukko1[[#This Row],[Loppu PVM]] )=9))</f>
        <v>0</v>
      </c>
      <c r="AG2573" s="90" t="b">
        <f>OR(MONTH(Taulukko1[[#This Row],[Alku PVM]] )&lt;=6,AND(MONTH(Taulukko1[[#This Row],[Alku PVM]] )=6))</f>
        <v>0</v>
      </c>
      <c r="AH2573" s="90" t="b">
        <f>OR(MONTH(Taulukko1[[#This Row],[Loppu PVM]])&lt;=6,AND(MONTH(Taulukko1[[#This Row],[Loppu PVM]] )=6))</f>
        <v>0</v>
      </c>
    </row>
    <row r="2574" spans="1:34" ht="12.75" customHeight="1">
      <c r="A2574" s="21" t="s">
        <v>495</v>
      </c>
      <c r="B2574" s="23">
        <v>41549</v>
      </c>
      <c r="C2574" s="21" t="s">
        <v>179</v>
      </c>
      <c r="D2574" s="24">
        <v>8</v>
      </c>
      <c r="E2574" s="62">
        <v>90</v>
      </c>
      <c r="F2574" s="23">
        <v>41598</v>
      </c>
      <c r="G2574" s="24">
        <v>40</v>
      </c>
      <c r="H2574" s="22">
        <v>400</v>
      </c>
      <c r="I2574" s="126">
        <f>INDEX('TOL2008'!B:B,MATCH(A2574,'TOL2008'!A:A,0))</f>
        <v>41200</v>
      </c>
      <c r="J2574" s="126" t="str">
        <f>INDEX(Pääluokka!$H$2:$H$100,MATCH(VALUE(LEFT(Taulukko1[[#This Row],[TOL2008]],2)),Pääluokka!$G$2:$G$100,0))</f>
        <v>Rakentaminen</v>
      </c>
      <c r="K2574" s="126" t="str">
        <f>INDEX(Pääluokka!$I$2:$I$100,MATCH(VALUE(LEFT(Taulukko1[[#This Row],[TOL2008]],2)),Pääluokka!$G$2:$G$100,0))</f>
        <v>Rakentaminen (F)</v>
      </c>
      <c r="L2574" s="41">
        <f t="shared" si="400"/>
        <v>49</v>
      </c>
      <c r="M2574" s="43">
        <f t="shared" si="401"/>
        <v>41549</v>
      </c>
      <c r="N2574" s="43">
        <f t="shared" si="402"/>
        <v>41598</v>
      </c>
      <c r="O2574" s="43">
        <f t="shared" si="403"/>
        <v>41548</v>
      </c>
      <c r="P2574" s="43">
        <f t="shared" si="404"/>
        <v>41579</v>
      </c>
      <c r="Q2574" s="41">
        <f t="shared" si="405"/>
        <v>2013</v>
      </c>
      <c r="R2574" s="41">
        <f t="shared" si="406"/>
        <v>2013</v>
      </c>
      <c r="S2574" s="43" t="str">
        <f>YEAR(Taulukko1[[#This Row],[Alku KK]])&amp;"Q"&amp;ROUNDDOWN((MONTH(Taulukko1[[#This Row],[Alku KK]])-1)/3+1,0)</f>
        <v>2013Q4</v>
      </c>
      <c r="T2574" s="43" t="str">
        <f>YEAR(Taulukko1[[#This Row],[Loppu KK]])&amp;"Q"&amp;ROUNDDOWN((MONTH(Taulukko1[[#This Row],[Loppu KK]])-1)/3+1,0)</f>
        <v>2013Q4</v>
      </c>
      <c r="U2574" s="66">
        <f>IF(COUNT(Taulukko1[[#This Row],[Neuvottelujen alaiset ]])=1,Taulukko1[[#This Row],[Neuvottelujen alaiset ]],Taulukko1[[#This Row],[Vähennystarve]])</f>
        <v>400</v>
      </c>
      <c r="V2574" s="44">
        <f t="shared" si="407"/>
        <v>0.22500000000000001</v>
      </c>
      <c r="W2574" s="44">
        <f t="shared" si="408"/>
        <v>0.1</v>
      </c>
      <c r="X2574" s="44">
        <f t="shared" si="409"/>
        <v>0.44444444444444442</v>
      </c>
      <c r="Y2574" s="90" t="b">
        <f>AND(MONTH(Taulukko1[[#This Row],[Alku PVM]] )=6,DAY(Taulukko1[[#This Row],[Alku PVM]] )&gt;19)</f>
        <v>0</v>
      </c>
      <c r="Z2574" s="90" t="b">
        <f>AND(MONTH(Taulukko1[[#This Row],[Loppu PVM]] )=6,DAY(Taulukko1[[#This Row],[Loppu PVM]] )&gt;19)</f>
        <v>0</v>
      </c>
      <c r="AA2574" s="90" t="b">
        <f>OR(MONTH(Taulukko1[[#This Row],[Alku PVM]] )&lt;=5,AND(MONTH(Taulukko1[[#This Row],[Alku PVM]] )=6,DAY(Taulukko1[[#This Row],[Alku PVM]] )&lt;20))</f>
        <v>0</v>
      </c>
      <c r="AB2574" s="90" t="b">
        <f>OR(MONTH(Taulukko1[[#This Row],[Loppu PVM]])&lt;=5,AND(MONTH(Taulukko1[[#This Row],[Loppu PVM]] )=6,DAY(Taulukko1[[#This Row],[Loppu PVM]])&lt;20))</f>
        <v>0</v>
      </c>
      <c r="AC2574" s="90" t="b">
        <f>OR(MONTH(Taulukko1[[#This Row],[Alku PVM]] )&lt;=3,AND(MONTH(Taulukko1[[#This Row],[Alku PVM]] )=3))</f>
        <v>0</v>
      </c>
      <c r="AD2574" s="90" t="b">
        <f>OR(MONTH(Taulukko1[[#This Row],[Loppu PVM]] )&lt;=3,AND(MONTH(Taulukko1[[#This Row],[Loppu PVM]] )=3))</f>
        <v>0</v>
      </c>
      <c r="AE2574" s="90" t="b">
        <f>OR(MONTH(Taulukko1[[#This Row],[Alku PVM]] )&lt;=9,AND(MONTH(Taulukko1[[#This Row],[Alku PVM]] )=9))</f>
        <v>0</v>
      </c>
      <c r="AF2574" s="90" t="b">
        <f>OR(MONTH(Taulukko1[[#This Row],[Loppu PVM]])&lt;=9,AND(MONTH(Taulukko1[[#This Row],[Loppu PVM]] )=9))</f>
        <v>0</v>
      </c>
      <c r="AG2574" s="90" t="b">
        <f>OR(MONTH(Taulukko1[[#This Row],[Alku PVM]] )&lt;=6,AND(MONTH(Taulukko1[[#This Row],[Alku PVM]] )=6))</f>
        <v>0</v>
      </c>
      <c r="AH2574" s="90" t="b">
        <f>OR(MONTH(Taulukko1[[#This Row],[Loppu PVM]])&lt;=6,AND(MONTH(Taulukko1[[#This Row],[Loppu PVM]] )=6))</f>
        <v>0</v>
      </c>
    </row>
    <row r="2575" spans="1:34" ht="12.75" customHeight="1">
      <c r="A2575" s="21" t="s">
        <v>1186</v>
      </c>
      <c r="B2575" s="23">
        <v>41549</v>
      </c>
      <c r="C2575" s="21" t="s">
        <v>1185</v>
      </c>
      <c r="D2575" s="24"/>
      <c r="E2575" s="62">
        <v>20</v>
      </c>
      <c r="F2575" s="23"/>
      <c r="G2575" s="24"/>
      <c r="H2575" s="22">
        <v>80</v>
      </c>
      <c r="I2575" s="126">
        <f>INDEX('TOL2008'!B:B,MATCH(A2575,'TOL2008'!A:A,0))</f>
        <v>61900</v>
      </c>
      <c r="J2575" s="126" t="str">
        <f>INDEX(Pääluokka!$H$2:$H$100,MATCH(VALUE(LEFT(Taulukko1[[#This Row],[TOL2008]],2)),Pääluokka!$G$2:$G$100,0))</f>
        <v>Informaatio ja viestintä</v>
      </c>
      <c r="K2575" s="126" t="str">
        <f>INDEX(Pääluokka!$I$2:$I$100,MATCH(VALUE(LEFT(Taulukko1[[#This Row],[TOL2008]],2)),Pääluokka!$G$2:$G$100,0))</f>
        <v>Palvelualat (G-N, R, S)</v>
      </c>
      <c r="L2575" s="41" t="str">
        <f t="shared" si="400"/>
        <v>NA</v>
      </c>
      <c r="M2575" s="43">
        <f t="shared" si="401"/>
        <v>41549</v>
      </c>
      <c r="N2575" s="43">
        <f t="shared" si="402"/>
        <v>41600</v>
      </c>
      <c r="O2575" s="43">
        <f t="shared" si="403"/>
        <v>41548</v>
      </c>
      <c r="P2575" s="43">
        <f t="shared" si="404"/>
        <v>41579</v>
      </c>
      <c r="Q2575" s="41">
        <f t="shared" si="405"/>
        <v>2013</v>
      </c>
      <c r="R2575" s="41">
        <f t="shared" si="406"/>
        <v>2013</v>
      </c>
      <c r="S2575" s="43" t="str">
        <f>YEAR(Taulukko1[[#This Row],[Alku KK]])&amp;"Q"&amp;ROUNDDOWN((MONTH(Taulukko1[[#This Row],[Alku KK]])-1)/3+1,0)</f>
        <v>2013Q4</v>
      </c>
      <c r="T2575" s="43" t="str">
        <f>YEAR(Taulukko1[[#This Row],[Loppu KK]])&amp;"Q"&amp;ROUNDDOWN((MONTH(Taulukko1[[#This Row],[Loppu KK]])-1)/3+1,0)</f>
        <v>2013Q4</v>
      </c>
      <c r="U2575" s="66">
        <f>IF(COUNT(Taulukko1[[#This Row],[Neuvottelujen alaiset ]])=1,Taulukko1[[#This Row],[Neuvottelujen alaiset ]],Taulukko1[[#This Row],[Vähennystarve]])</f>
        <v>80</v>
      </c>
      <c r="V2575" s="44">
        <f t="shared" si="407"/>
        <v>0.25</v>
      </c>
      <c r="W2575" s="44" t="str">
        <f t="shared" si="408"/>
        <v>NA</v>
      </c>
      <c r="X2575" s="44" t="str">
        <f t="shared" si="409"/>
        <v>NA</v>
      </c>
      <c r="Y2575" s="90" t="b">
        <f>AND(MONTH(Taulukko1[[#This Row],[Alku PVM]] )=6,DAY(Taulukko1[[#This Row],[Alku PVM]] )&gt;19)</f>
        <v>0</v>
      </c>
      <c r="Z2575" s="90" t="b">
        <f>AND(MONTH(Taulukko1[[#This Row],[Loppu PVM]] )=6,DAY(Taulukko1[[#This Row],[Loppu PVM]] )&gt;19)</f>
        <v>0</v>
      </c>
      <c r="AA2575" s="90" t="b">
        <f>OR(MONTH(Taulukko1[[#This Row],[Alku PVM]] )&lt;=5,AND(MONTH(Taulukko1[[#This Row],[Alku PVM]] )=6,DAY(Taulukko1[[#This Row],[Alku PVM]] )&lt;20))</f>
        <v>0</v>
      </c>
      <c r="AB2575" s="90" t="b">
        <f>OR(MONTH(Taulukko1[[#This Row],[Loppu PVM]])&lt;=5,AND(MONTH(Taulukko1[[#This Row],[Loppu PVM]] )=6,DAY(Taulukko1[[#This Row],[Loppu PVM]])&lt;20))</f>
        <v>0</v>
      </c>
      <c r="AC2575" s="90" t="b">
        <f>OR(MONTH(Taulukko1[[#This Row],[Alku PVM]] )&lt;=3,AND(MONTH(Taulukko1[[#This Row],[Alku PVM]] )=3))</f>
        <v>0</v>
      </c>
      <c r="AD2575" s="90" t="b">
        <f>OR(MONTH(Taulukko1[[#This Row],[Loppu PVM]] )&lt;=3,AND(MONTH(Taulukko1[[#This Row],[Loppu PVM]] )=3))</f>
        <v>0</v>
      </c>
      <c r="AE2575" s="90" t="b">
        <f>OR(MONTH(Taulukko1[[#This Row],[Alku PVM]] )&lt;=9,AND(MONTH(Taulukko1[[#This Row],[Alku PVM]] )=9))</f>
        <v>0</v>
      </c>
      <c r="AF2575" s="90" t="b">
        <f>OR(MONTH(Taulukko1[[#This Row],[Loppu PVM]])&lt;=9,AND(MONTH(Taulukko1[[#This Row],[Loppu PVM]] )=9))</f>
        <v>0</v>
      </c>
      <c r="AG2575" s="90" t="b">
        <f>OR(MONTH(Taulukko1[[#This Row],[Alku PVM]] )&lt;=6,AND(MONTH(Taulukko1[[#This Row],[Alku PVM]] )=6))</f>
        <v>0</v>
      </c>
      <c r="AH2575" s="90" t="b">
        <f>OR(MONTH(Taulukko1[[#This Row],[Loppu PVM]])&lt;=6,AND(MONTH(Taulukko1[[#This Row],[Loppu PVM]] )=6))</f>
        <v>0</v>
      </c>
    </row>
    <row r="2576" spans="1:34" ht="12.75" customHeight="1">
      <c r="A2576" s="21" t="s">
        <v>913</v>
      </c>
      <c r="B2576" s="23">
        <v>41549</v>
      </c>
      <c r="C2576" s="21" t="s">
        <v>912</v>
      </c>
      <c r="D2576" s="24"/>
      <c r="F2576" s="23">
        <v>41597</v>
      </c>
      <c r="G2576" s="24">
        <v>19</v>
      </c>
      <c r="H2576" s="22">
        <v>67</v>
      </c>
      <c r="I2576" s="126">
        <f>INDEX('TOL2008'!B:B,MATCH(A2576,'TOL2008'!A:A,0))</f>
        <v>61100</v>
      </c>
      <c r="J2576" s="126" t="str">
        <f>INDEX(Pääluokka!$H$2:$H$100,MATCH(VALUE(LEFT(Taulukko1[[#This Row],[TOL2008]],2)),Pääluokka!$G$2:$G$100,0))</f>
        <v>Informaatio ja viestintä</v>
      </c>
      <c r="K2576" s="126" t="str">
        <f>INDEX(Pääluokka!$I$2:$I$100,MATCH(VALUE(LEFT(Taulukko1[[#This Row],[TOL2008]],2)),Pääluokka!$G$2:$G$100,0))</f>
        <v>Palvelualat (G-N, R, S)</v>
      </c>
      <c r="L2576" s="41">
        <f t="shared" si="400"/>
        <v>48</v>
      </c>
      <c r="M2576" s="43">
        <f t="shared" si="401"/>
        <v>41549</v>
      </c>
      <c r="N2576" s="43">
        <f t="shared" si="402"/>
        <v>41597</v>
      </c>
      <c r="O2576" s="43">
        <f t="shared" si="403"/>
        <v>41548</v>
      </c>
      <c r="P2576" s="43">
        <f t="shared" si="404"/>
        <v>41579</v>
      </c>
      <c r="Q2576" s="41">
        <f t="shared" si="405"/>
        <v>2013</v>
      </c>
      <c r="R2576" s="41">
        <f t="shared" si="406"/>
        <v>2013</v>
      </c>
      <c r="S2576" s="43" t="str">
        <f>YEAR(Taulukko1[[#This Row],[Alku KK]])&amp;"Q"&amp;ROUNDDOWN((MONTH(Taulukko1[[#This Row],[Alku KK]])-1)/3+1,0)</f>
        <v>2013Q4</v>
      </c>
      <c r="T2576" s="43" t="str">
        <f>YEAR(Taulukko1[[#This Row],[Loppu KK]])&amp;"Q"&amp;ROUNDDOWN((MONTH(Taulukko1[[#This Row],[Loppu KK]])-1)/3+1,0)</f>
        <v>2013Q4</v>
      </c>
      <c r="U2576" s="66">
        <f>IF(COUNT(Taulukko1[[#This Row],[Neuvottelujen alaiset ]])=1,Taulukko1[[#This Row],[Neuvottelujen alaiset ]],Taulukko1[[#This Row],[Vähennystarve]])</f>
        <v>67</v>
      </c>
      <c r="V2576" s="44" t="str">
        <f t="shared" si="407"/>
        <v>NA</v>
      </c>
      <c r="W2576" s="44">
        <f t="shared" si="408"/>
        <v>0.28358208955223879</v>
      </c>
      <c r="X2576" s="44" t="str">
        <f t="shared" si="409"/>
        <v>NA</v>
      </c>
      <c r="Y2576" s="90" t="b">
        <f>AND(MONTH(Taulukko1[[#This Row],[Alku PVM]] )=6,DAY(Taulukko1[[#This Row],[Alku PVM]] )&gt;19)</f>
        <v>0</v>
      </c>
      <c r="Z2576" s="90" t="b">
        <f>AND(MONTH(Taulukko1[[#This Row],[Loppu PVM]] )=6,DAY(Taulukko1[[#This Row],[Loppu PVM]] )&gt;19)</f>
        <v>0</v>
      </c>
      <c r="AA2576" s="90" t="b">
        <f>OR(MONTH(Taulukko1[[#This Row],[Alku PVM]] )&lt;=5,AND(MONTH(Taulukko1[[#This Row],[Alku PVM]] )=6,DAY(Taulukko1[[#This Row],[Alku PVM]] )&lt;20))</f>
        <v>0</v>
      </c>
      <c r="AB2576" s="90" t="b">
        <f>OR(MONTH(Taulukko1[[#This Row],[Loppu PVM]])&lt;=5,AND(MONTH(Taulukko1[[#This Row],[Loppu PVM]] )=6,DAY(Taulukko1[[#This Row],[Loppu PVM]])&lt;20))</f>
        <v>0</v>
      </c>
      <c r="AC2576" s="90" t="b">
        <f>OR(MONTH(Taulukko1[[#This Row],[Alku PVM]] )&lt;=3,AND(MONTH(Taulukko1[[#This Row],[Alku PVM]] )=3))</f>
        <v>0</v>
      </c>
      <c r="AD2576" s="90" t="b">
        <f>OR(MONTH(Taulukko1[[#This Row],[Loppu PVM]] )&lt;=3,AND(MONTH(Taulukko1[[#This Row],[Loppu PVM]] )=3))</f>
        <v>0</v>
      </c>
      <c r="AE2576" s="90" t="b">
        <f>OR(MONTH(Taulukko1[[#This Row],[Alku PVM]] )&lt;=9,AND(MONTH(Taulukko1[[#This Row],[Alku PVM]] )=9))</f>
        <v>0</v>
      </c>
      <c r="AF2576" s="90" t="b">
        <f>OR(MONTH(Taulukko1[[#This Row],[Loppu PVM]])&lt;=9,AND(MONTH(Taulukko1[[#This Row],[Loppu PVM]] )=9))</f>
        <v>0</v>
      </c>
      <c r="AG2576" s="90" t="b">
        <f>OR(MONTH(Taulukko1[[#This Row],[Alku PVM]] )&lt;=6,AND(MONTH(Taulukko1[[#This Row],[Alku PVM]] )=6))</f>
        <v>0</v>
      </c>
      <c r="AH2576" s="90" t="b">
        <f>OR(MONTH(Taulukko1[[#This Row],[Loppu PVM]])&lt;=6,AND(MONTH(Taulukko1[[#This Row],[Loppu PVM]] )=6))</f>
        <v>0</v>
      </c>
    </row>
    <row r="2577" spans="1:34" ht="12.75" customHeight="1">
      <c r="A2577" s="21" t="s">
        <v>1295</v>
      </c>
      <c r="B2577" s="23">
        <v>41550</v>
      </c>
      <c r="C2577" s="21" t="s">
        <v>1023</v>
      </c>
      <c r="D2577" s="24" t="s">
        <v>25</v>
      </c>
      <c r="E2577" s="62">
        <v>70</v>
      </c>
      <c r="F2577" s="23">
        <v>41620</v>
      </c>
      <c r="G2577" s="24">
        <v>40</v>
      </c>
      <c r="H2577" s="22">
        <v>280</v>
      </c>
      <c r="I2577" s="126">
        <f>INDEX('TOL2008'!B:B,MATCH(A2577,'TOL2008'!A:A,0))</f>
        <v>85320</v>
      </c>
      <c r="J2577" s="126" t="str">
        <f>INDEX(Pääluokka!$H$2:$H$100,MATCH(VALUE(LEFT(Taulukko1[[#This Row],[TOL2008]],2)),Pääluokka!$G$2:$G$100,0))</f>
        <v>Koulutus</v>
      </c>
      <c r="K2577" s="126" t="str">
        <f>INDEX(Pääluokka!$I$2:$I$100,MATCH(VALUE(LEFT(Taulukko1[[#This Row],[TOL2008]],2)),Pääluokka!$G$2:$G$100,0))</f>
        <v>Muut toimialat (O-Q, T-X)</v>
      </c>
      <c r="L2577" s="41">
        <f t="shared" si="400"/>
        <v>70</v>
      </c>
      <c r="M2577" s="43">
        <f t="shared" si="401"/>
        <v>41550</v>
      </c>
      <c r="N2577" s="43">
        <f t="shared" si="402"/>
        <v>41620</v>
      </c>
      <c r="O2577" s="43">
        <f t="shared" si="403"/>
        <v>41548</v>
      </c>
      <c r="P2577" s="43">
        <f t="shared" si="404"/>
        <v>41609</v>
      </c>
      <c r="Q2577" s="41">
        <f t="shared" si="405"/>
        <v>2013</v>
      </c>
      <c r="R2577" s="41">
        <f t="shared" si="406"/>
        <v>2013</v>
      </c>
      <c r="S2577" s="43" t="str">
        <f>YEAR(Taulukko1[[#This Row],[Alku KK]])&amp;"Q"&amp;ROUNDDOWN((MONTH(Taulukko1[[#This Row],[Alku KK]])-1)/3+1,0)</f>
        <v>2013Q4</v>
      </c>
      <c r="T2577" s="43" t="str">
        <f>YEAR(Taulukko1[[#This Row],[Loppu KK]])&amp;"Q"&amp;ROUNDDOWN((MONTH(Taulukko1[[#This Row],[Loppu KK]])-1)/3+1,0)</f>
        <v>2013Q4</v>
      </c>
      <c r="U2577" s="66">
        <f>IF(COUNT(Taulukko1[[#This Row],[Neuvottelujen alaiset ]])=1,Taulukko1[[#This Row],[Neuvottelujen alaiset ]],Taulukko1[[#This Row],[Vähennystarve]])</f>
        <v>280</v>
      </c>
      <c r="V2577" s="44">
        <f t="shared" si="407"/>
        <v>0.25</v>
      </c>
      <c r="W2577" s="44">
        <f t="shared" si="408"/>
        <v>0.14285714285714285</v>
      </c>
      <c r="X2577" s="44">
        <f t="shared" si="409"/>
        <v>0.5714285714285714</v>
      </c>
      <c r="Y2577" s="90" t="b">
        <f>AND(MONTH(Taulukko1[[#This Row],[Alku PVM]] )=6,DAY(Taulukko1[[#This Row],[Alku PVM]] )&gt;19)</f>
        <v>0</v>
      </c>
      <c r="Z2577" s="90" t="b">
        <f>AND(MONTH(Taulukko1[[#This Row],[Loppu PVM]] )=6,DAY(Taulukko1[[#This Row],[Loppu PVM]] )&gt;19)</f>
        <v>0</v>
      </c>
      <c r="AA2577" s="90" t="b">
        <f>OR(MONTH(Taulukko1[[#This Row],[Alku PVM]] )&lt;=5,AND(MONTH(Taulukko1[[#This Row],[Alku PVM]] )=6,DAY(Taulukko1[[#This Row],[Alku PVM]] )&lt;20))</f>
        <v>0</v>
      </c>
      <c r="AB2577" s="90" t="b">
        <f>OR(MONTH(Taulukko1[[#This Row],[Loppu PVM]])&lt;=5,AND(MONTH(Taulukko1[[#This Row],[Loppu PVM]] )=6,DAY(Taulukko1[[#This Row],[Loppu PVM]])&lt;20))</f>
        <v>0</v>
      </c>
      <c r="AC2577" s="90" t="b">
        <f>OR(MONTH(Taulukko1[[#This Row],[Alku PVM]] )&lt;=3,AND(MONTH(Taulukko1[[#This Row],[Alku PVM]] )=3))</f>
        <v>0</v>
      </c>
      <c r="AD2577" s="90" t="b">
        <f>OR(MONTH(Taulukko1[[#This Row],[Loppu PVM]] )&lt;=3,AND(MONTH(Taulukko1[[#This Row],[Loppu PVM]] )=3))</f>
        <v>0</v>
      </c>
      <c r="AE2577" s="90" t="b">
        <f>OR(MONTH(Taulukko1[[#This Row],[Alku PVM]] )&lt;=9,AND(MONTH(Taulukko1[[#This Row],[Alku PVM]] )=9))</f>
        <v>0</v>
      </c>
      <c r="AF2577" s="90" t="b">
        <f>OR(MONTH(Taulukko1[[#This Row],[Loppu PVM]])&lt;=9,AND(MONTH(Taulukko1[[#This Row],[Loppu PVM]] )=9))</f>
        <v>0</v>
      </c>
      <c r="AG2577" s="90" t="b">
        <f>OR(MONTH(Taulukko1[[#This Row],[Alku PVM]] )&lt;=6,AND(MONTH(Taulukko1[[#This Row],[Alku PVM]] )=6))</f>
        <v>0</v>
      </c>
      <c r="AH2577" s="90" t="b">
        <f>OR(MONTH(Taulukko1[[#This Row],[Loppu PVM]])&lt;=6,AND(MONTH(Taulukko1[[#This Row],[Loppu PVM]] )=6))</f>
        <v>0</v>
      </c>
    </row>
    <row r="2578" spans="1:34" ht="12.75" customHeight="1">
      <c r="A2578" s="21" t="s">
        <v>1293</v>
      </c>
      <c r="B2578" s="23">
        <v>41550</v>
      </c>
      <c r="C2578" s="21" t="s">
        <v>87</v>
      </c>
      <c r="D2578" s="24"/>
      <c r="F2578" s="23">
        <v>41605</v>
      </c>
      <c r="G2578" s="24">
        <v>18</v>
      </c>
      <c r="H2578" s="22">
        <v>26</v>
      </c>
      <c r="I2578" s="126">
        <f>INDEX('TOL2008'!B:B,MATCH(A2578,'TOL2008'!A:A,0))</f>
        <v>62030</v>
      </c>
      <c r="J2578" s="126" t="str">
        <f>INDEX(Pääluokka!$H$2:$H$100,MATCH(VALUE(LEFT(Taulukko1[[#This Row],[TOL2008]],2)),Pääluokka!$G$2:$G$100,0))</f>
        <v>Informaatio ja viestintä</v>
      </c>
      <c r="K2578" s="126" t="str">
        <f>INDEX(Pääluokka!$I$2:$I$100,MATCH(VALUE(LEFT(Taulukko1[[#This Row],[TOL2008]],2)),Pääluokka!$G$2:$G$100,0))</f>
        <v>Palvelualat (G-N, R, S)</v>
      </c>
      <c r="L2578" s="41">
        <f t="shared" si="400"/>
        <v>55</v>
      </c>
      <c r="M2578" s="43">
        <f t="shared" si="401"/>
        <v>41550</v>
      </c>
      <c r="N2578" s="43">
        <f t="shared" si="402"/>
        <v>41605</v>
      </c>
      <c r="O2578" s="43">
        <f t="shared" si="403"/>
        <v>41548</v>
      </c>
      <c r="P2578" s="43">
        <f t="shared" si="404"/>
        <v>41579</v>
      </c>
      <c r="Q2578" s="41">
        <f t="shared" si="405"/>
        <v>2013</v>
      </c>
      <c r="R2578" s="41">
        <f t="shared" si="406"/>
        <v>2013</v>
      </c>
      <c r="S2578" s="43" t="str">
        <f>YEAR(Taulukko1[[#This Row],[Alku KK]])&amp;"Q"&amp;ROUNDDOWN((MONTH(Taulukko1[[#This Row],[Alku KK]])-1)/3+1,0)</f>
        <v>2013Q4</v>
      </c>
      <c r="T2578" s="43" t="str">
        <f>YEAR(Taulukko1[[#This Row],[Loppu KK]])&amp;"Q"&amp;ROUNDDOWN((MONTH(Taulukko1[[#This Row],[Loppu KK]])-1)/3+1,0)</f>
        <v>2013Q4</v>
      </c>
      <c r="U2578" s="66">
        <f>IF(COUNT(Taulukko1[[#This Row],[Neuvottelujen alaiset ]])=1,Taulukko1[[#This Row],[Neuvottelujen alaiset ]],Taulukko1[[#This Row],[Vähennystarve]])</f>
        <v>26</v>
      </c>
      <c r="V2578" s="44" t="str">
        <f t="shared" si="407"/>
        <v>NA</v>
      </c>
      <c r="W2578" s="44">
        <f t="shared" si="408"/>
        <v>0.69230769230769229</v>
      </c>
      <c r="X2578" s="44" t="str">
        <f t="shared" si="409"/>
        <v>NA</v>
      </c>
      <c r="Y2578" s="90" t="b">
        <f>AND(MONTH(Taulukko1[[#This Row],[Alku PVM]] )=6,DAY(Taulukko1[[#This Row],[Alku PVM]] )&gt;19)</f>
        <v>0</v>
      </c>
      <c r="Z2578" s="90" t="b">
        <f>AND(MONTH(Taulukko1[[#This Row],[Loppu PVM]] )=6,DAY(Taulukko1[[#This Row],[Loppu PVM]] )&gt;19)</f>
        <v>0</v>
      </c>
      <c r="AA2578" s="90" t="b">
        <f>OR(MONTH(Taulukko1[[#This Row],[Alku PVM]] )&lt;=5,AND(MONTH(Taulukko1[[#This Row],[Alku PVM]] )=6,DAY(Taulukko1[[#This Row],[Alku PVM]] )&lt;20))</f>
        <v>0</v>
      </c>
      <c r="AB2578" s="90" t="b">
        <f>OR(MONTH(Taulukko1[[#This Row],[Loppu PVM]])&lt;=5,AND(MONTH(Taulukko1[[#This Row],[Loppu PVM]] )=6,DAY(Taulukko1[[#This Row],[Loppu PVM]])&lt;20))</f>
        <v>0</v>
      </c>
      <c r="AC2578" s="90" t="b">
        <f>OR(MONTH(Taulukko1[[#This Row],[Alku PVM]] )&lt;=3,AND(MONTH(Taulukko1[[#This Row],[Alku PVM]] )=3))</f>
        <v>0</v>
      </c>
      <c r="AD2578" s="90" t="b">
        <f>OR(MONTH(Taulukko1[[#This Row],[Loppu PVM]] )&lt;=3,AND(MONTH(Taulukko1[[#This Row],[Loppu PVM]] )=3))</f>
        <v>0</v>
      </c>
      <c r="AE2578" s="90" t="b">
        <f>OR(MONTH(Taulukko1[[#This Row],[Alku PVM]] )&lt;=9,AND(MONTH(Taulukko1[[#This Row],[Alku PVM]] )=9))</f>
        <v>0</v>
      </c>
      <c r="AF2578" s="90" t="b">
        <f>OR(MONTH(Taulukko1[[#This Row],[Loppu PVM]])&lt;=9,AND(MONTH(Taulukko1[[#This Row],[Loppu PVM]] )=9))</f>
        <v>0</v>
      </c>
      <c r="AG2578" s="90" t="b">
        <f>OR(MONTH(Taulukko1[[#This Row],[Alku PVM]] )&lt;=6,AND(MONTH(Taulukko1[[#This Row],[Alku PVM]] )=6))</f>
        <v>0</v>
      </c>
      <c r="AH2578" s="90" t="b">
        <f>OR(MONTH(Taulukko1[[#This Row],[Loppu PVM]])&lt;=6,AND(MONTH(Taulukko1[[#This Row],[Loppu PVM]] )=6))</f>
        <v>0</v>
      </c>
    </row>
    <row r="2579" spans="1:34" ht="12.75" customHeight="1">
      <c r="A2579" s="21" t="s">
        <v>1252</v>
      </c>
      <c r="B2579" s="23">
        <v>41550</v>
      </c>
      <c r="C2579" s="21" t="s">
        <v>1251</v>
      </c>
      <c r="D2579" s="24">
        <v>120</v>
      </c>
      <c r="E2579" s="62">
        <v>130</v>
      </c>
      <c r="F2579" s="23"/>
      <c r="G2579" s="24"/>
      <c r="H2579" s="22">
        <v>250</v>
      </c>
      <c r="I2579" s="126">
        <f>INDEX('TOL2008'!B:B,MATCH(A2579,'TOL2008'!A:A,0))</f>
        <v>61100</v>
      </c>
      <c r="J2579" s="126" t="str">
        <f>INDEX(Pääluokka!$H$2:$H$100,MATCH(VALUE(LEFT(Taulukko1[[#This Row],[TOL2008]],2)),Pääluokka!$G$2:$G$100,0))</f>
        <v>Informaatio ja viestintä</v>
      </c>
      <c r="K2579" s="126" t="str">
        <f>INDEX(Pääluokka!$I$2:$I$100,MATCH(VALUE(LEFT(Taulukko1[[#This Row],[TOL2008]],2)),Pääluokka!$G$2:$G$100,0))</f>
        <v>Palvelualat (G-N, R, S)</v>
      </c>
      <c r="L2579" s="41" t="str">
        <f t="shared" si="400"/>
        <v>NA</v>
      </c>
      <c r="M2579" s="43">
        <f t="shared" si="401"/>
        <v>41550</v>
      </c>
      <c r="N2579" s="43">
        <f t="shared" si="402"/>
        <v>41601</v>
      </c>
      <c r="O2579" s="43">
        <f t="shared" si="403"/>
        <v>41548</v>
      </c>
      <c r="P2579" s="43">
        <f t="shared" si="404"/>
        <v>41579</v>
      </c>
      <c r="Q2579" s="41">
        <f t="shared" si="405"/>
        <v>2013</v>
      </c>
      <c r="R2579" s="41">
        <f t="shared" si="406"/>
        <v>2013</v>
      </c>
      <c r="S2579" s="43" t="str">
        <f>YEAR(Taulukko1[[#This Row],[Alku KK]])&amp;"Q"&amp;ROUNDDOWN((MONTH(Taulukko1[[#This Row],[Alku KK]])-1)/3+1,0)</f>
        <v>2013Q4</v>
      </c>
      <c r="T2579" s="43" t="str">
        <f>YEAR(Taulukko1[[#This Row],[Loppu KK]])&amp;"Q"&amp;ROUNDDOWN((MONTH(Taulukko1[[#This Row],[Loppu KK]])-1)/3+1,0)</f>
        <v>2013Q4</v>
      </c>
      <c r="U2579" s="66">
        <f>IF(COUNT(Taulukko1[[#This Row],[Neuvottelujen alaiset ]])=1,Taulukko1[[#This Row],[Neuvottelujen alaiset ]],Taulukko1[[#This Row],[Vähennystarve]])</f>
        <v>250</v>
      </c>
      <c r="V2579" s="44">
        <f t="shared" si="407"/>
        <v>0.52</v>
      </c>
      <c r="W2579" s="44" t="str">
        <f t="shared" si="408"/>
        <v>NA</v>
      </c>
      <c r="X2579" s="44" t="str">
        <f t="shared" si="409"/>
        <v>NA</v>
      </c>
      <c r="Y2579" s="90" t="b">
        <f>AND(MONTH(Taulukko1[[#This Row],[Alku PVM]] )=6,DAY(Taulukko1[[#This Row],[Alku PVM]] )&gt;19)</f>
        <v>0</v>
      </c>
      <c r="Z2579" s="90" t="b">
        <f>AND(MONTH(Taulukko1[[#This Row],[Loppu PVM]] )=6,DAY(Taulukko1[[#This Row],[Loppu PVM]] )&gt;19)</f>
        <v>0</v>
      </c>
      <c r="AA2579" s="90" t="b">
        <f>OR(MONTH(Taulukko1[[#This Row],[Alku PVM]] )&lt;=5,AND(MONTH(Taulukko1[[#This Row],[Alku PVM]] )=6,DAY(Taulukko1[[#This Row],[Alku PVM]] )&lt;20))</f>
        <v>0</v>
      </c>
      <c r="AB2579" s="90" t="b">
        <f>OR(MONTH(Taulukko1[[#This Row],[Loppu PVM]])&lt;=5,AND(MONTH(Taulukko1[[#This Row],[Loppu PVM]] )=6,DAY(Taulukko1[[#This Row],[Loppu PVM]])&lt;20))</f>
        <v>0</v>
      </c>
      <c r="AC2579" s="90" t="b">
        <f>OR(MONTH(Taulukko1[[#This Row],[Alku PVM]] )&lt;=3,AND(MONTH(Taulukko1[[#This Row],[Alku PVM]] )=3))</f>
        <v>0</v>
      </c>
      <c r="AD2579" s="90" t="b">
        <f>OR(MONTH(Taulukko1[[#This Row],[Loppu PVM]] )&lt;=3,AND(MONTH(Taulukko1[[#This Row],[Loppu PVM]] )=3))</f>
        <v>0</v>
      </c>
      <c r="AE2579" s="90" t="b">
        <f>OR(MONTH(Taulukko1[[#This Row],[Alku PVM]] )&lt;=9,AND(MONTH(Taulukko1[[#This Row],[Alku PVM]] )=9))</f>
        <v>0</v>
      </c>
      <c r="AF2579" s="90" t="b">
        <f>OR(MONTH(Taulukko1[[#This Row],[Loppu PVM]])&lt;=9,AND(MONTH(Taulukko1[[#This Row],[Loppu PVM]] )=9))</f>
        <v>0</v>
      </c>
      <c r="AG2579" s="90" t="b">
        <f>OR(MONTH(Taulukko1[[#This Row],[Alku PVM]] )&lt;=6,AND(MONTH(Taulukko1[[#This Row],[Alku PVM]] )=6))</f>
        <v>0</v>
      </c>
      <c r="AH2579" s="90" t="b">
        <f>OR(MONTH(Taulukko1[[#This Row],[Loppu PVM]])&lt;=6,AND(MONTH(Taulukko1[[#This Row],[Loppu PVM]] )=6))</f>
        <v>0</v>
      </c>
    </row>
    <row r="2580" spans="1:34" ht="12.75" customHeight="1">
      <c r="A2580" s="21" t="s">
        <v>1088</v>
      </c>
      <c r="B2580" s="23">
        <v>41550</v>
      </c>
      <c r="C2580" s="21" t="s">
        <v>1087</v>
      </c>
      <c r="D2580" s="24"/>
      <c r="E2580" s="62">
        <v>11</v>
      </c>
      <c r="F2580" s="23">
        <v>41627</v>
      </c>
      <c r="G2580" s="24">
        <v>1</v>
      </c>
      <c r="H2580" s="22">
        <v>40</v>
      </c>
      <c r="I2580" s="126">
        <f>INDEX('TOL2008'!B:B,MATCH(A2580,'TOL2008'!A:A,0))</f>
        <v>64190</v>
      </c>
      <c r="J2580" s="126" t="str">
        <f>INDEX(Pääluokka!$H$2:$H$100,MATCH(VALUE(LEFT(Taulukko1[[#This Row],[TOL2008]],2)),Pääluokka!$G$2:$G$100,0))</f>
        <v>Rahoitus- ja vakuutustoiminta</v>
      </c>
      <c r="K2580" s="126" t="str">
        <f>INDEX(Pääluokka!$I$2:$I$100,MATCH(VALUE(LEFT(Taulukko1[[#This Row],[TOL2008]],2)),Pääluokka!$G$2:$G$100,0))</f>
        <v>Palvelualat (G-N, R, S)</v>
      </c>
      <c r="L2580" s="41">
        <f t="shared" si="400"/>
        <v>77</v>
      </c>
      <c r="M2580" s="43">
        <f t="shared" si="401"/>
        <v>41550</v>
      </c>
      <c r="N2580" s="43">
        <f t="shared" si="402"/>
        <v>41627</v>
      </c>
      <c r="O2580" s="43">
        <f t="shared" si="403"/>
        <v>41548</v>
      </c>
      <c r="P2580" s="43">
        <f t="shared" si="404"/>
        <v>41609</v>
      </c>
      <c r="Q2580" s="41">
        <f t="shared" si="405"/>
        <v>2013</v>
      </c>
      <c r="R2580" s="41">
        <f t="shared" si="406"/>
        <v>2013</v>
      </c>
      <c r="S2580" s="43" t="str">
        <f>YEAR(Taulukko1[[#This Row],[Alku KK]])&amp;"Q"&amp;ROUNDDOWN((MONTH(Taulukko1[[#This Row],[Alku KK]])-1)/3+1,0)</f>
        <v>2013Q4</v>
      </c>
      <c r="T2580" s="43" t="str">
        <f>YEAR(Taulukko1[[#This Row],[Loppu KK]])&amp;"Q"&amp;ROUNDDOWN((MONTH(Taulukko1[[#This Row],[Loppu KK]])-1)/3+1,0)</f>
        <v>2013Q4</v>
      </c>
      <c r="U2580" s="66">
        <f>IF(COUNT(Taulukko1[[#This Row],[Neuvottelujen alaiset ]])=1,Taulukko1[[#This Row],[Neuvottelujen alaiset ]],Taulukko1[[#This Row],[Vähennystarve]])</f>
        <v>40</v>
      </c>
      <c r="V2580" s="44">
        <f t="shared" si="407"/>
        <v>0.27500000000000002</v>
      </c>
      <c r="W2580" s="44">
        <f t="shared" si="408"/>
        <v>2.5000000000000001E-2</v>
      </c>
      <c r="X2580" s="44">
        <f t="shared" si="409"/>
        <v>9.0909090909090912E-2</v>
      </c>
      <c r="Y2580" s="90" t="b">
        <f>AND(MONTH(Taulukko1[[#This Row],[Alku PVM]] )=6,DAY(Taulukko1[[#This Row],[Alku PVM]] )&gt;19)</f>
        <v>0</v>
      </c>
      <c r="Z2580" s="90" t="b">
        <f>AND(MONTH(Taulukko1[[#This Row],[Loppu PVM]] )=6,DAY(Taulukko1[[#This Row],[Loppu PVM]] )&gt;19)</f>
        <v>0</v>
      </c>
      <c r="AA2580" s="90" t="b">
        <f>OR(MONTH(Taulukko1[[#This Row],[Alku PVM]] )&lt;=5,AND(MONTH(Taulukko1[[#This Row],[Alku PVM]] )=6,DAY(Taulukko1[[#This Row],[Alku PVM]] )&lt;20))</f>
        <v>0</v>
      </c>
      <c r="AB2580" s="90" t="b">
        <f>OR(MONTH(Taulukko1[[#This Row],[Loppu PVM]])&lt;=5,AND(MONTH(Taulukko1[[#This Row],[Loppu PVM]] )=6,DAY(Taulukko1[[#This Row],[Loppu PVM]])&lt;20))</f>
        <v>0</v>
      </c>
      <c r="AC2580" s="90" t="b">
        <f>OR(MONTH(Taulukko1[[#This Row],[Alku PVM]] )&lt;=3,AND(MONTH(Taulukko1[[#This Row],[Alku PVM]] )=3))</f>
        <v>0</v>
      </c>
      <c r="AD2580" s="90" t="b">
        <f>OR(MONTH(Taulukko1[[#This Row],[Loppu PVM]] )&lt;=3,AND(MONTH(Taulukko1[[#This Row],[Loppu PVM]] )=3))</f>
        <v>0</v>
      </c>
      <c r="AE2580" s="90" t="b">
        <f>OR(MONTH(Taulukko1[[#This Row],[Alku PVM]] )&lt;=9,AND(MONTH(Taulukko1[[#This Row],[Alku PVM]] )=9))</f>
        <v>0</v>
      </c>
      <c r="AF2580" s="90" t="b">
        <f>OR(MONTH(Taulukko1[[#This Row],[Loppu PVM]])&lt;=9,AND(MONTH(Taulukko1[[#This Row],[Loppu PVM]] )=9))</f>
        <v>0</v>
      </c>
      <c r="AG2580" s="90" t="b">
        <f>OR(MONTH(Taulukko1[[#This Row],[Alku PVM]] )&lt;=6,AND(MONTH(Taulukko1[[#This Row],[Alku PVM]] )=6))</f>
        <v>0</v>
      </c>
      <c r="AH2580" s="90" t="b">
        <f>OR(MONTH(Taulukko1[[#This Row],[Loppu PVM]])&lt;=6,AND(MONTH(Taulukko1[[#This Row],[Loppu PVM]] )=6))</f>
        <v>0</v>
      </c>
    </row>
    <row r="2581" spans="1:34" ht="12.75" customHeight="1">
      <c r="A2581" s="21" t="s">
        <v>705</v>
      </c>
      <c r="B2581" s="23">
        <v>41550</v>
      </c>
      <c r="C2581" t="s">
        <v>704</v>
      </c>
      <c r="D2581" s="24"/>
      <c r="F2581" s="23">
        <v>41563</v>
      </c>
      <c r="G2581" s="24">
        <v>140</v>
      </c>
      <c r="H2581" s="22">
        <v>140</v>
      </c>
      <c r="I2581" s="126">
        <f>INDEX('TOL2008'!B:B,MATCH(A2581,'TOL2008'!A:A,0))</f>
        <v>71125</v>
      </c>
      <c r="J2581" s="126" t="str">
        <f>INDEX(Pääluokka!$H$2:$H$100,MATCH(VALUE(LEFT(Taulukko1[[#This Row],[TOL2008]],2)),Pääluokka!$G$2:$G$100,0))</f>
        <v>Ammatillinen, tieteellinen ja tekninen toiminta</v>
      </c>
      <c r="K2581" s="126" t="str">
        <f>INDEX(Pääluokka!$I$2:$I$100,MATCH(VALUE(LEFT(Taulukko1[[#This Row],[TOL2008]],2)),Pääluokka!$G$2:$G$100,0))</f>
        <v>Palvelualat (G-N, R, S)</v>
      </c>
      <c r="L2581" s="41">
        <f t="shared" si="400"/>
        <v>13</v>
      </c>
      <c r="M2581" s="43">
        <f t="shared" si="401"/>
        <v>41550</v>
      </c>
      <c r="N2581" s="43">
        <f t="shared" si="402"/>
        <v>41563</v>
      </c>
      <c r="O2581" s="43">
        <f t="shared" si="403"/>
        <v>41548</v>
      </c>
      <c r="P2581" s="43">
        <f t="shared" si="404"/>
        <v>41548</v>
      </c>
      <c r="Q2581" s="41">
        <f t="shared" si="405"/>
        <v>2013</v>
      </c>
      <c r="R2581" s="41">
        <f t="shared" si="406"/>
        <v>2013</v>
      </c>
      <c r="S2581" s="43" t="str">
        <f>YEAR(Taulukko1[[#This Row],[Alku KK]])&amp;"Q"&amp;ROUNDDOWN((MONTH(Taulukko1[[#This Row],[Alku KK]])-1)/3+1,0)</f>
        <v>2013Q4</v>
      </c>
      <c r="T2581" s="43" t="str">
        <f>YEAR(Taulukko1[[#This Row],[Loppu KK]])&amp;"Q"&amp;ROUNDDOWN((MONTH(Taulukko1[[#This Row],[Loppu KK]])-1)/3+1,0)</f>
        <v>2013Q4</v>
      </c>
      <c r="U2581" s="66">
        <f>IF(COUNT(Taulukko1[[#This Row],[Neuvottelujen alaiset ]])=1,Taulukko1[[#This Row],[Neuvottelujen alaiset ]],Taulukko1[[#This Row],[Vähennystarve]])</f>
        <v>140</v>
      </c>
      <c r="V2581" s="44" t="str">
        <f t="shared" si="407"/>
        <v>NA</v>
      </c>
      <c r="W2581" s="44">
        <f t="shared" si="408"/>
        <v>1</v>
      </c>
      <c r="X2581" s="44" t="str">
        <f t="shared" si="409"/>
        <v>NA</v>
      </c>
      <c r="Y2581" s="90" t="b">
        <f>AND(MONTH(Taulukko1[[#This Row],[Alku PVM]] )=6,DAY(Taulukko1[[#This Row],[Alku PVM]] )&gt;19)</f>
        <v>0</v>
      </c>
      <c r="Z2581" s="90" t="b">
        <f>AND(MONTH(Taulukko1[[#This Row],[Loppu PVM]] )=6,DAY(Taulukko1[[#This Row],[Loppu PVM]] )&gt;19)</f>
        <v>0</v>
      </c>
      <c r="AA2581" s="90" t="b">
        <f>OR(MONTH(Taulukko1[[#This Row],[Alku PVM]] )&lt;=5,AND(MONTH(Taulukko1[[#This Row],[Alku PVM]] )=6,DAY(Taulukko1[[#This Row],[Alku PVM]] )&lt;20))</f>
        <v>0</v>
      </c>
      <c r="AB2581" s="90" t="b">
        <f>OR(MONTH(Taulukko1[[#This Row],[Loppu PVM]])&lt;=5,AND(MONTH(Taulukko1[[#This Row],[Loppu PVM]] )=6,DAY(Taulukko1[[#This Row],[Loppu PVM]])&lt;20))</f>
        <v>0</v>
      </c>
      <c r="AC2581" s="90" t="b">
        <f>OR(MONTH(Taulukko1[[#This Row],[Alku PVM]] )&lt;=3,AND(MONTH(Taulukko1[[#This Row],[Alku PVM]] )=3))</f>
        <v>0</v>
      </c>
      <c r="AD2581" s="90" t="b">
        <f>OR(MONTH(Taulukko1[[#This Row],[Loppu PVM]] )&lt;=3,AND(MONTH(Taulukko1[[#This Row],[Loppu PVM]] )=3))</f>
        <v>0</v>
      </c>
      <c r="AE2581" s="90" t="b">
        <f>OR(MONTH(Taulukko1[[#This Row],[Alku PVM]] )&lt;=9,AND(MONTH(Taulukko1[[#This Row],[Alku PVM]] )=9))</f>
        <v>0</v>
      </c>
      <c r="AF2581" s="90" t="b">
        <f>OR(MONTH(Taulukko1[[#This Row],[Loppu PVM]])&lt;=9,AND(MONTH(Taulukko1[[#This Row],[Loppu PVM]] )=9))</f>
        <v>0</v>
      </c>
      <c r="AG2581" s="90" t="b">
        <f>OR(MONTH(Taulukko1[[#This Row],[Alku PVM]] )&lt;=6,AND(MONTH(Taulukko1[[#This Row],[Alku PVM]] )=6))</f>
        <v>0</v>
      </c>
      <c r="AH2581" s="90" t="b">
        <f>OR(MONTH(Taulukko1[[#This Row],[Loppu PVM]])&lt;=6,AND(MONTH(Taulukko1[[#This Row],[Loppu PVM]] )=6))</f>
        <v>0</v>
      </c>
    </row>
    <row r="2582" spans="1:34" ht="12.75" customHeight="1">
      <c r="A2582" s="21" t="s">
        <v>1357</v>
      </c>
      <c r="B2582" s="23">
        <v>41551</v>
      </c>
      <c r="C2582" s="21" t="s">
        <v>1356</v>
      </c>
      <c r="D2582" s="24">
        <v>1</v>
      </c>
      <c r="E2582" s="62">
        <v>70</v>
      </c>
      <c r="F2582" s="23">
        <v>41598</v>
      </c>
      <c r="G2582" s="24">
        <v>47</v>
      </c>
      <c r="H2582" s="22">
        <v>70</v>
      </c>
      <c r="I2582" s="126">
        <f>INDEX('TOL2008'!B:B,MATCH(A2582,'TOL2008'!A:A,0))</f>
        <v>70220</v>
      </c>
      <c r="J2582" s="126" t="str">
        <f>INDEX(Pääluokka!$H$2:$H$100,MATCH(VALUE(LEFT(Taulukko1[[#This Row],[TOL2008]],2)),Pääluokka!$G$2:$G$100,0))</f>
        <v>Ammatillinen, tieteellinen ja tekninen toiminta</v>
      </c>
      <c r="K2582" s="126" t="str">
        <f>INDEX(Pääluokka!$I$2:$I$100,MATCH(VALUE(LEFT(Taulukko1[[#This Row],[TOL2008]],2)),Pääluokka!$G$2:$G$100,0))</f>
        <v>Palvelualat (G-N, R, S)</v>
      </c>
      <c r="L2582" s="41">
        <f t="shared" si="400"/>
        <v>47</v>
      </c>
      <c r="M2582" s="43">
        <f t="shared" si="401"/>
        <v>41551</v>
      </c>
      <c r="N2582" s="43">
        <f t="shared" si="402"/>
        <v>41598</v>
      </c>
      <c r="O2582" s="43">
        <f t="shared" si="403"/>
        <v>41548</v>
      </c>
      <c r="P2582" s="43">
        <f t="shared" si="404"/>
        <v>41579</v>
      </c>
      <c r="Q2582" s="41">
        <f t="shared" si="405"/>
        <v>2013</v>
      </c>
      <c r="R2582" s="41">
        <f t="shared" si="406"/>
        <v>2013</v>
      </c>
      <c r="S2582" s="43" t="str">
        <f>YEAR(Taulukko1[[#This Row],[Alku KK]])&amp;"Q"&amp;ROUNDDOWN((MONTH(Taulukko1[[#This Row],[Alku KK]])-1)/3+1,0)</f>
        <v>2013Q4</v>
      </c>
      <c r="T2582" s="43" t="str">
        <f>YEAR(Taulukko1[[#This Row],[Loppu KK]])&amp;"Q"&amp;ROUNDDOWN((MONTH(Taulukko1[[#This Row],[Loppu KK]])-1)/3+1,0)</f>
        <v>2013Q4</v>
      </c>
      <c r="U2582" s="66">
        <f>IF(COUNT(Taulukko1[[#This Row],[Neuvottelujen alaiset ]])=1,Taulukko1[[#This Row],[Neuvottelujen alaiset ]],Taulukko1[[#This Row],[Vähennystarve]])</f>
        <v>70</v>
      </c>
      <c r="V2582" s="44">
        <f t="shared" si="407"/>
        <v>1</v>
      </c>
      <c r="W2582" s="44">
        <f t="shared" si="408"/>
        <v>0.67142857142857137</v>
      </c>
      <c r="X2582" s="44">
        <f t="shared" si="409"/>
        <v>0.67142857142857137</v>
      </c>
      <c r="Y2582" s="90" t="b">
        <f>AND(MONTH(Taulukko1[[#This Row],[Alku PVM]] )=6,DAY(Taulukko1[[#This Row],[Alku PVM]] )&gt;19)</f>
        <v>0</v>
      </c>
      <c r="Z2582" s="90" t="b">
        <f>AND(MONTH(Taulukko1[[#This Row],[Loppu PVM]] )=6,DAY(Taulukko1[[#This Row],[Loppu PVM]] )&gt;19)</f>
        <v>0</v>
      </c>
      <c r="AA2582" s="90" t="b">
        <f>OR(MONTH(Taulukko1[[#This Row],[Alku PVM]] )&lt;=5,AND(MONTH(Taulukko1[[#This Row],[Alku PVM]] )=6,DAY(Taulukko1[[#This Row],[Alku PVM]] )&lt;20))</f>
        <v>0</v>
      </c>
      <c r="AB2582" s="90" t="b">
        <f>OR(MONTH(Taulukko1[[#This Row],[Loppu PVM]])&lt;=5,AND(MONTH(Taulukko1[[#This Row],[Loppu PVM]] )=6,DAY(Taulukko1[[#This Row],[Loppu PVM]])&lt;20))</f>
        <v>0</v>
      </c>
      <c r="AC2582" s="90" t="b">
        <f>OR(MONTH(Taulukko1[[#This Row],[Alku PVM]] )&lt;=3,AND(MONTH(Taulukko1[[#This Row],[Alku PVM]] )=3))</f>
        <v>0</v>
      </c>
      <c r="AD2582" s="90" t="b">
        <f>OR(MONTH(Taulukko1[[#This Row],[Loppu PVM]] )&lt;=3,AND(MONTH(Taulukko1[[#This Row],[Loppu PVM]] )=3))</f>
        <v>0</v>
      </c>
      <c r="AE2582" s="90" t="b">
        <f>OR(MONTH(Taulukko1[[#This Row],[Alku PVM]] )&lt;=9,AND(MONTH(Taulukko1[[#This Row],[Alku PVM]] )=9))</f>
        <v>0</v>
      </c>
      <c r="AF2582" s="90" t="b">
        <f>OR(MONTH(Taulukko1[[#This Row],[Loppu PVM]])&lt;=9,AND(MONTH(Taulukko1[[#This Row],[Loppu PVM]] )=9))</f>
        <v>0</v>
      </c>
      <c r="AG2582" s="90" t="b">
        <f>OR(MONTH(Taulukko1[[#This Row],[Alku PVM]] )&lt;=6,AND(MONTH(Taulukko1[[#This Row],[Alku PVM]] )=6))</f>
        <v>0</v>
      </c>
      <c r="AH2582" s="90" t="b">
        <f>OR(MONTH(Taulukko1[[#This Row],[Loppu PVM]])&lt;=6,AND(MONTH(Taulukko1[[#This Row],[Loppu PVM]] )=6))</f>
        <v>0</v>
      </c>
    </row>
    <row r="2583" spans="1:34" ht="12.75" customHeight="1">
      <c r="A2583" s="21" t="s">
        <v>1126</v>
      </c>
      <c r="B2583" s="23">
        <v>41551</v>
      </c>
      <c r="C2583" s="21" t="s">
        <v>1125</v>
      </c>
      <c r="D2583" s="24"/>
      <c r="E2583" s="62">
        <v>45</v>
      </c>
      <c r="F2583" s="23">
        <v>41597</v>
      </c>
      <c r="G2583" s="24">
        <v>40</v>
      </c>
      <c r="H2583" s="22">
        <v>86</v>
      </c>
      <c r="I2583" s="126">
        <f>INDEX('TOL2008'!B:B,MATCH(A2583,'TOL2008'!A:A,0))</f>
        <v>28290</v>
      </c>
      <c r="J2583" s="126" t="str">
        <f>INDEX(Pääluokka!$H$2:$H$100,MATCH(VALUE(LEFT(Taulukko1[[#This Row],[TOL2008]],2)),Pääluokka!$G$2:$G$100,0))</f>
        <v>Teollisuus</v>
      </c>
      <c r="K2583" s="126" t="str">
        <f>INDEX(Pääluokka!$I$2:$I$100,MATCH(VALUE(LEFT(Taulukko1[[#This Row],[TOL2008]],2)),Pääluokka!$G$2:$G$100,0))</f>
        <v>Teollisuus (C-E)</v>
      </c>
      <c r="L2583" s="41">
        <f t="shared" si="400"/>
        <v>46</v>
      </c>
      <c r="M2583" s="43">
        <f t="shared" si="401"/>
        <v>41551</v>
      </c>
      <c r="N2583" s="43">
        <f t="shared" si="402"/>
        <v>41597</v>
      </c>
      <c r="O2583" s="43">
        <f t="shared" si="403"/>
        <v>41548</v>
      </c>
      <c r="P2583" s="43">
        <f t="shared" si="404"/>
        <v>41579</v>
      </c>
      <c r="Q2583" s="41">
        <f t="shared" si="405"/>
        <v>2013</v>
      </c>
      <c r="R2583" s="41">
        <f t="shared" si="406"/>
        <v>2013</v>
      </c>
      <c r="S2583" s="43" t="str">
        <f>YEAR(Taulukko1[[#This Row],[Alku KK]])&amp;"Q"&amp;ROUNDDOWN((MONTH(Taulukko1[[#This Row],[Alku KK]])-1)/3+1,0)</f>
        <v>2013Q4</v>
      </c>
      <c r="T2583" s="43" t="str">
        <f>YEAR(Taulukko1[[#This Row],[Loppu KK]])&amp;"Q"&amp;ROUNDDOWN((MONTH(Taulukko1[[#This Row],[Loppu KK]])-1)/3+1,0)</f>
        <v>2013Q4</v>
      </c>
      <c r="U2583" s="66">
        <f>IF(COUNT(Taulukko1[[#This Row],[Neuvottelujen alaiset ]])=1,Taulukko1[[#This Row],[Neuvottelujen alaiset ]],Taulukko1[[#This Row],[Vähennystarve]])</f>
        <v>86</v>
      </c>
      <c r="V2583" s="44">
        <f t="shared" si="407"/>
        <v>0.52325581395348841</v>
      </c>
      <c r="W2583" s="44">
        <f t="shared" si="408"/>
        <v>0.46511627906976744</v>
      </c>
      <c r="X2583" s="44">
        <f t="shared" si="409"/>
        <v>0.88888888888888884</v>
      </c>
      <c r="Y2583" s="90" t="b">
        <f>AND(MONTH(Taulukko1[[#This Row],[Alku PVM]] )=6,DAY(Taulukko1[[#This Row],[Alku PVM]] )&gt;19)</f>
        <v>0</v>
      </c>
      <c r="Z2583" s="90" t="b">
        <f>AND(MONTH(Taulukko1[[#This Row],[Loppu PVM]] )=6,DAY(Taulukko1[[#This Row],[Loppu PVM]] )&gt;19)</f>
        <v>0</v>
      </c>
      <c r="AA2583" s="90" t="b">
        <f>OR(MONTH(Taulukko1[[#This Row],[Alku PVM]] )&lt;=5,AND(MONTH(Taulukko1[[#This Row],[Alku PVM]] )=6,DAY(Taulukko1[[#This Row],[Alku PVM]] )&lt;20))</f>
        <v>0</v>
      </c>
      <c r="AB2583" s="90" t="b">
        <f>OR(MONTH(Taulukko1[[#This Row],[Loppu PVM]])&lt;=5,AND(MONTH(Taulukko1[[#This Row],[Loppu PVM]] )=6,DAY(Taulukko1[[#This Row],[Loppu PVM]])&lt;20))</f>
        <v>0</v>
      </c>
      <c r="AC2583" s="90" t="b">
        <f>OR(MONTH(Taulukko1[[#This Row],[Alku PVM]] )&lt;=3,AND(MONTH(Taulukko1[[#This Row],[Alku PVM]] )=3))</f>
        <v>0</v>
      </c>
      <c r="AD2583" s="90" t="b">
        <f>OR(MONTH(Taulukko1[[#This Row],[Loppu PVM]] )&lt;=3,AND(MONTH(Taulukko1[[#This Row],[Loppu PVM]] )=3))</f>
        <v>0</v>
      </c>
      <c r="AE2583" s="90" t="b">
        <f>OR(MONTH(Taulukko1[[#This Row],[Alku PVM]] )&lt;=9,AND(MONTH(Taulukko1[[#This Row],[Alku PVM]] )=9))</f>
        <v>0</v>
      </c>
      <c r="AF2583" s="90" t="b">
        <f>OR(MONTH(Taulukko1[[#This Row],[Loppu PVM]])&lt;=9,AND(MONTH(Taulukko1[[#This Row],[Loppu PVM]] )=9))</f>
        <v>0</v>
      </c>
      <c r="AG2583" s="90" t="b">
        <f>OR(MONTH(Taulukko1[[#This Row],[Alku PVM]] )&lt;=6,AND(MONTH(Taulukko1[[#This Row],[Alku PVM]] )=6))</f>
        <v>0</v>
      </c>
      <c r="AH2583" s="90" t="b">
        <f>OR(MONTH(Taulukko1[[#This Row],[Loppu PVM]])&lt;=6,AND(MONTH(Taulukko1[[#This Row],[Loppu PVM]] )=6))</f>
        <v>0</v>
      </c>
    </row>
    <row r="2584" spans="1:34" ht="12.75" customHeight="1">
      <c r="A2584" s="21" t="s">
        <v>1347</v>
      </c>
      <c r="B2584" s="23">
        <v>41555</v>
      </c>
      <c r="C2584" s="21" t="s">
        <v>1346</v>
      </c>
      <c r="D2584" s="24"/>
      <c r="E2584" s="62">
        <v>65</v>
      </c>
      <c r="F2584" s="23">
        <v>41583</v>
      </c>
      <c r="G2584" s="24">
        <v>50</v>
      </c>
      <c r="H2584" s="22">
        <v>450</v>
      </c>
      <c r="I2584" s="126">
        <f>INDEX('TOL2008'!B:B,MATCH(A2584,'TOL2008'!A:A,0))</f>
        <v>64190</v>
      </c>
      <c r="J2584" s="126" t="str">
        <f>INDEX(Pääluokka!$H$2:$H$100,MATCH(VALUE(LEFT(Taulukko1[[#This Row],[TOL2008]],2)),Pääluokka!$G$2:$G$100,0))</f>
        <v>Rahoitus- ja vakuutustoiminta</v>
      </c>
      <c r="K2584" s="126" t="str">
        <f>INDEX(Pääluokka!$I$2:$I$100,MATCH(VALUE(LEFT(Taulukko1[[#This Row],[TOL2008]],2)),Pääluokka!$G$2:$G$100,0))</f>
        <v>Palvelualat (G-N, R, S)</v>
      </c>
      <c r="L2584" s="41">
        <f t="shared" si="400"/>
        <v>28</v>
      </c>
      <c r="M2584" s="43">
        <f t="shared" si="401"/>
        <v>41555</v>
      </c>
      <c r="N2584" s="43">
        <f t="shared" si="402"/>
        <v>41583</v>
      </c>
      <c r="O2584" s="43">
        <f t="shared" si="403"/>
        <v>41548</v>
      </c>
      <c r="P2584" s="43">
        <f t="shared" si="404"/>
        <v>41579</v>
      </c>
      <c r="Q2584" s="41">
        <f t="shared" si="405"/>
        <v>2013</v>
      </c>
      <c r="R2584" s="41">
        <f t="shared" si="406"/>
        <v>2013</v>
      </c>
      <c r="S2584" s="43" t="str">
        <f>YEAR(Taulukko1[[#This Row],[Alku KK]])&amp;"Q"&amp;ROUNDDOWN((MONTH(Taulukko1[[#This Row],[Alku KK]])-1)/3+1,0)</f>
        <v>2013Q4</v>
      </c>
      <c r="T2584" s="43" t="str">
        <f>YEAR(Taulukko1[[#This Row],[Loppu KK]])&amp;"Q"&amp;ROUNDDOWN((MONTH(Taulukko1[[#This Row],[Loppu KK]])-1)/3+1,0)</f>
        <v>2013Q4</v>
      </c>
      <c r="U2584" s="66">
        <f>IF(COUNT(Taulukko1[[#This Row],[Neuvottelujen alaiset ]])=1,Taulukko1[[#This Row],[Neuvottelujen alaiset ]],Taulukko1[[#This Row],[Vähennystarve]])</f>
        <v>450</v>
      </c>
      <c r="V2584" s="44">
        <f t="shared" si="407"/>
        <v>0.14444444444444443</v>
      </c>
      <c r="W2584" s="44">
        <f t="shared" si="408"/>
        <v>0.1111111111111111</v>
      </c>
      <c r="X2584" s="44">
        <f t="shared" si="409"/>
        <v>0.76923076923076927</v>
      </c>
      <c r="Y2584" s="90" t="b">
        <f>AND(MONTH(Taulukko1[[#This Row],[Alku PVM]] )=6,DAY(Taulukko1[[#This Row],[Alku PVM]] )&gt;19)</f>
        <v>0</v>
      </c>
      <c r="Z2584" s="90" t="b">
        <f>AND(MONTH(Taulukko1[[#This Row],[Loppu PVM]] )=6,DAY(Taulukko1[[#This Row],[Loppu PVM]] )&gt;19)</f>
        <v>0</v>
      </c>
      <c r="AA2584" s="90" t="b">
        <f>OR(MONTH(Taulukko1[[#This Row],[Alku PVM]] )&lt;=5,AND(MONTH(Taulukko1[[#This Row],[Alku PVM]] )=6,DAY(Taulukko1[[#This Row],[Alku PVM]] )&lt;20))</f>
        <v>0</v>
      </c>
      <c r="AB2584" s="90" t="b">
        <f>OR(MONTH(Taulukko1[[#This Row],[Loppu PVM]])&lt;=5,AND(MONTH(Taulukko1[[#This Row],[Loppu PVM]] )=6,DAY(Taulukko1[[#This Row],[Loppu PVM]])&lt;20))</f>
        <v>0</v>
      </c>
      <c r="AC2584" s="90" t="b">
        <f>OR(MONTH(Taulukko1[[#This Row],[Alku PVM]] )&lt;=3,AND(MONTH(Taulukko1[[#This Row],[Alku PVM]] )=3))</f>
        <v>0</v>
      </c>
      <c r="AD2584" s="90" t="b">
        <f>OR(MONTH(Taulukko1[[#This Row],[Loppu PVM]] )&lt;=3,AND(MONTH(Taulukko1[[#This Row],[Loppu PVM]] )=3))</f>
        <v>0</v>
      </c>
      <c r="AE2584" s="90" t="b">
        <f>OR(MONTH(Taulukko1[[#This Row],[Alku PVM]] )&lt;=9,AND(MONTH(Taulukko1[[#This Row],[Alku PVM]] )=9))</f>
        <v>0</v>
      </c>
      <c r="AF2584" s="90" t="b">
        <f>OR(MONTH(Taulukko1[[#This Row],[Loppu PVM]])&lt;=9,AND(MONTH(Taulukko1[[#This Row],[Loppu PVM]] )=9))</f>
        <v>0</v>
      </c>
      <c r="AG2584" s="90" t="b">
        <f>OR(MONTH(Taulukko1[[#This Row],[Alku PVM]] )&lt;=6,AND(MONTH(Taulukko1[[#This Row],[Alku PVM]] )=6))</f>
        <v>0</v>
      </c>
      <c r="AH2584" s="90" t="b">
        <f>OR(MONTH(Taulukko1[[#This Row],[Loppu PVM]])&lt;=6,AND(MONTH(Taulukko1[[#This Row],[Loppu PVM]] )=6))</f>
        <v>0</v>
      </c>
    </row>
    <row r="2585" spans="1:34" ht="12.75" customHeight="1">
      <c r="A2585" s="21" t="s">
        <v>1199</v>
      </c>
      <c r="B2585" s="23">
        <v>41555</v>
      </c>
      <c r="C2585" s="21" t="s">
        <v>1198</v>
      </c>
      <c r="D2585" s="24"/>
      <c r="E2585" s="62">
        <v>110</v>
      </c>
      <c r="F2585" s="23">
        <v>41586</v>
      </c>
      <c r="G2585" s="24">
        <v>99</v>
      </c>
      <c r="H2585" s="22">
        <v>1300</v>
      </c>
      <c r="I2585" s="126">
        <f>INDEX('TOL2008'!B:B,MATCH(A2585,'TOL2008'!A:A,0))</f>
        <v>62010</v>
      </c>
      <c r="J2585" s="126" t="str">
        <f>INDEX(Pääluokka!$H$2:$H$100,MATCH(VALUE(LEFT(Taulukko1[[#This Row],[TOL2008]],2)),Pääluokka!$G$2:$G$100,0))</f>
        <v>Informaatio ja viestintä</v>
      </c>
      <c r="K2585" s="126" t="str">
        <f>INDEX(Pääluokka!$I$2:$I$100,MATCH(VALUE(LEFT(Taulukko1[[#This Row],[TOL2008]],2)),Pääluokka!$G$2:$G$100,0))</f>
        <v>Palvelualat (G-N, R, S)</v>
      </c>
      <c r="L2585" s="41">
        <f t="shared" si="400"/>
        <v>31</v>
      </c>
      <c r="M2585" s="43">
        <f t="shared" si="401"/>
        <v>41555</v>
      </c>
      <c r="N2585" s="43">
        <f t="shared" si="402"/>
        <v>41586</v>
      </c>
      <c r="O2585" s="43">
        <f t="shared" si="403"/>
        <v>41548</v>
      </c>
      <c r="P2585" s="43">
        <f t="shared" si="404"/>
        <v>41579</v>
      </c>
      <c r="Q2585" s="41">
        <f t="shared" si="405"/>
        <v>2013</v>
      </c>
      <c r="R2585" s="41">
        <f t="shared" si="406"/>
        <v>2013</v>
      </c>
      <c r="S2585" s="43" t="str">
        <f>YEAR(Taulukko1[[#This Row],[Alku KK]])&amp;"Q"&amp;ROUNDDOWN((MONTH(Taulukko1[[#This Row],[Alku KK]])-1)/3+1,0)</f>
        <v>2013Q4</v>
      </c>
      <c r="T2585" s="43" t="str">
        <f>YEAR(Taulukko1[[#This Row],[Loppu KK]])&amp;"Q"&amp;ROUNDDOWN((MONTH(Taulukko1[[#This Row],[Loppu KK]])-1)/3+1,0)</f>
        <v>2013Q4</v>
      </c>
      <c r="U2585" s="66">
        <f>IF(COUNT(Taulukko1[[#This Row],[Neuvottelujen alaiset ]])=1,Taulukko1[[#This Row],[Neuvottelujen alaiset ]],Taulukko1[[#This Row],[Vähennystarve]])</f>
        <v>1300</v>
      </c>
      <c r="V2585" s="44">
        <f t="shared" si="407"/>
        <v>8.461538461538462E-2</v>
      </c>
      <c r="W2585" s="44">
        <f t="shared" si="408"/>
        <v>7.6153846153846155E-2</v>
      </c>
      <c r="X2585" s="44">
        <f t="shared" si="409"/>
        <v>0.9</v>
      </c>
      <c r="Y2585" s="90" t="b">
        <f>AND(MONTH(Taulukko1[[#This Row],[Alku PVM]] )=6,DAY(Taulukko1[[#This Row],[Alku PVM]] )&gt;19)</f>
        <v>0</v>
      </c>
      <c r="Z2585" s="90" t="b">
        <f>AND(MONTH(Taulukko1[[#This Row],[Loppu PVM]] )=6,DAY(Taulukko1[[#This Row],[Loppu PVM]] )&gt;19)</f>
        <v>0</v>
      </c>
      <c r="AA2585" s="90" t="b">
        <f>OR(MONTH(Taulukko1[[#This Row],[Alku PVM]] )&lt;=5,AND(MONTH(Taulukko1[[#This Row],[Alku PVM]] )=6,DAY(Taulukko1[[#This Row],[Alku PVM]] )&lt;20))</f>
        <v>0</v>
      </c>
      <c r="AB2585" s="90" t="b">
        <f>OR(MONTH(Taulukko1[[#This Row],[Loppu PVM]])&lt;=5,AND(MONTH(Taulukko1[[#This Row],[Loppu PVM]] )=6,DAY(Taulukko1[[#This Row],[Loppu PVM]])&lt;20))</f>
        <v>0</v>
      </c>
      <c r="AC2585" s="90" t="b">
        <f>OR(MONTH(Taulukko1[[#This Row],[Alku PVM]] )&lt;=3,AND(MONTH(Taulukko1[[#This Row],[Alku PVM]] )=3))</f>
        <v>0</v>
      </c>
      <c r="AD2585" s="90" t="b">
        <f>OR(MONTH(Taulukko1[[#This Row],[Loppu PVM]] )&lt;=3,AND(MONTH(Taulukko1[[#This Row],[Loppu PVM]] )=3))</f>
        <v>0</v>
      </c>
      <c r="AE2585" s="90" t="b">
        <f>OR(MONTH(Taulukko1[[#This Row],[Alku PVM]] )&lt;=9,AND(MONTH(Taulukko1[[#This Row],[Alku PVM]] )=9))</f>
        <v>0</v>
      </c>
      <c r="AF2585" s="90" t="b">
        <f>OR(MONTH(Taulukko1[[#This Row],[Loppu PVM]])&lt;=9,AND(MONTH(Taulukko1[[#This Row],[Loppu PVM]] )=9))</f>
        <v>0</v>
      </c>
      <c r="AG2585" s="90" t="b">
        <f>OR(MONTH(Taulukko1[[#This Row],[Alku PVM]] )&lt;=6,AND(MONTH(Taulukko1[[#This Row],[Alku PVM]] )=6))</f>
        <v>0</v>
      </c>
      <c r="AH2585" s="90" t="b">
        <f>OR(MONTH(Taulukko1[[#This Row],[Loppu PVM]])&lt;=6,AND(MONTH(Taulukko1[[#This Row],[Loppu PVM]] )=6))</f>
        <v>0</v>
      </c>
    </row>
    <row r="2586" spans="1:34" ht="12.75" customHeight="1">
      <c r="A2586" s="21" t="s">
        <v>1045</v>
      </c>
      <c r="B2586" s="23">
        <v>41555</v>
      </c>
      <c r="C2586" s="21" t="s">
        <v>87</v>
      </c>
      <c r="D2586" s="24"/>
      <c r="F2586" s="23">
        <v>41592</v>
      </c>
      <c r="G2586" s="24">
        <v>13</v>
      </c>
      <c r="H2586" s="22">
        <v>20</v>
      </c>
      <c r="I2586" s="126">
        <f>INDEX('TOL2008'!B:B,MATCH(A2586,'TOL2008'!A:A,0))</f>
        <v>64190</v>
      </c>
      <c r="J2586" s="126" t="str">
        <f>INDEX(Pääluokka!$H$2:$H$100,MATCH(VALUE(LEFT(Taulukko1[[#This Row],[TOL2008]],2)),Pääluokka!$G$2:$G$100,0))</f>
        <v>Rahoitus- ja vakuutustoiminta</v>
      </c>
      <c r="K2586" s="126" t="str">
        <f>INDEX(Pääluokka!$I$2:$I$100,MATCH(VALUE(LEFT(Taulukko1[[#This Row],[TOL2008]],2)),Pääluokka!$G$2:$G$100,0))</f>
        <v>Palvelualat (G-N, R, S)</v>
      </c>
      <c r="L2586" s="41">
        <f t="shared" si="400"/>
        <v>37</v>
      </c>
      <c r="M2586" s="43">
        <f t="shared" si="401"/>
        <v>41555</v>
      </c>
      <c r="N2586" s="43">
        <f t="shared" si="402"/>
        <v>41592</v>
      </c>
      <c r="O2586" s="43">
        <f t="shared" si="403"/>
        <v>41548</v>
      </c>
      <c r="P2586" s="43">
        <f t="shared" si="404"/>
        <v>41579</v>
      </c>
      <c r="Q2586" s="41">
        <f t="shared" si="405"/>
        <v>2013</v>
      </c>
      <c r="R2586" s="41">
        <f t="shared" si="406"/>
        <v>2013</v>
      </c>
      <c r="S2586" s="43" t="str">
        <f>YEAR(Taulukko1[[#This Row],[Alku KK]])&amp;"Q"&amp;ROUNDDOWN((MONTH(Taulukko1[[#This Row],[Alku KK]])-1)/3+1,0)</f>
        <v>2013Q4</v>
      </c>
      <c r="T2586" s="43" t="str">
        <f>YEAR(Taulukko1[[#This Row],[Loppu KK]])&amp;"Q"&amp;ROUNDDOWN((MONTH(Taulukko1[[#This Row],[Loppu KK]])-1)/3+1,0)</f>
        <v>2013Q4</v>
      </c>
      <c r="U2586" s="66">
        <f>IF(COUNT(Taulukko1[[#This Row],[Neuvottelujen alaiset ]])=1,Taulukko1[[#This Row],[Neuvottelujen alaiset ]],Taulukko1[[#This Row],[Vähennystarve]])</f>
        <v>20</v>
      </c>
      <c r="V2586" s="44" t="str">
        <f t="shared" si="407"/>
        <v>NA</v>
      </c>
      <c r="W2586" s="44">
        <f t="shared" si="408"/>
        <v>0.65</v>
      </c>
      <c r="X2586" s="44" t="str">
        <f t="shared" si="409"/>
        <v>NA</v>
      </c>
      <c r="Y2586" s="90" t="b">
        <f>AND(MONTH(Taulukko1[[#This Row],[Alku PVM]] )=6,DAY(Taulukko1[[#This Row],[Alku PVM]] )&gt;19)</f>
        <v>0</v>
      </c>
      <c r="Z2586" s="90" t="b">
        <f>AND(MONTH(Taulukko1[[#This Row],[Loppu PVM]] )=6,DAY(Taulukko1[[#This Row],[Loppu PVM]] )&gt;19)</f>
        <v>0</v>
      </c>
      <c r="AA2586" s="90" t="b">
        <f>OR(MONTH(Taulukko1[[#This Row],[Alku PVM]] )&lt;=5,AND(MONTH(Taulukko1[[#This Row],[Alku PVM]] )=6,DAY(Taulukko1[[#This Row],[Alku PVM]] )&lt;20))</f>
        <v>0</v>
      </c>
      <c r="AB2586" s="90" t="b">
        <f>OR(MONTH(Taulukko1[[#This Row],[Loppu PVM]])&lt;=5,AND(MONTH(Taulukko1[[#This Row],[Loppu PVM]] )=6,DAY(Taulukko1[[#This Row],[Loppu PVM]])&lt;20))</f>
        <v>0</v>
      </c>
      <c r="AC2586" s="90" t="b">
        <f>OR(MONTH(Taulukko1[[#This Row],[Alku PVM]] )&lt;=3,AND(MONTH(Taulukko1[[#This Row],[Alku PVM]] )=3))</f>
        <v>0</v>
      </c>
      <c r="AD2586" s="90" t="b">
        <f>OR(MONTH(Taulukko1[[#This Row],[Loppu PVM]] )&lt;=3,AND(MONTH(Taulukko1[[#This Row],[Loppu PVM]] )=3))</f>
        <v>0</v>
      </c>
      <c r="AE2586" s="90" t="b">
        <f>OR(MONTH(Taulukko1[[#This Row],[Alku PVM]] )&lt;=9,AND(MONTH(Taulukko1[[#This Row],[Alku PVM]] )=9))</f>
        <v>0</v>
      </c>
      <c r="AF2586" s="90" t="b">
        <f>OR(MONTH(Taulukko1[[#This Row],[Loppu PVM]])&lt;=9,AND(MONTH(Taulukko1[[#This Row],[Loppu PVM]] )=9))</f>
        <v>0</v>
      </c>
      <c r="AG2586" s="90" t="b">
        <f>OR(MONTH(Taulukko1[[#This Row],[Alku PVM]] )&lt;=6,AND(MONTH(Taulukko1[[#This Row],[Alku PVM]] )=6))</f>
        <v>0</v>
      </c>
      <c r="AH2586" s="90" t="b">
        <f>OR(MONTH(Taulukko1[[#This Row],[Loppu PVM]])&lt;=6,AND(MONTH(Taulukko1[[#This Row],[Loppu PVM]] )=6))</f>
        <v>0</v>
      </c>
    </row>
    <row r="2587" spans="1:34" ht="12.75" customHeight="1">
      <c r="A2587" s="21" t="s">
        <v>1098</v>
      </c>
      <c r="B2587" s="23">
        <v>41556</v>
      </c>
      <c r="C2587" s="21" t="s">
        <v>1097</v>
      </c>
      <c r="D2587" s="24"/>
      <c r="E2587" s="62">
        <v>25</v>
      </c>
      <c r="F2587" s="23">
        <v>41606</v>
      </c>
      <c r="G2587" s="24">
        <v>12</v>
      </c>
      <c r="H2587" s="22">
        <v>268</v>
      </c>
      <c r="I2587" s="126">
        <f>INDEX('TOL2008'!B:B,MATCH(A2587,'TOL2008'!A:A,0))</f>
        <v>64190</v>
      </c>
      <c r="J2587" s="126" t="str">
        <f>INDEX(Pääluokka!$H$2:$H$100,MATCH(VALUE(LEFT(Taulukko1[[#This Row],[TOL2008]],2)),Pääluokka!$G$2:$G$100,0))</f>
        <v>Rahoitus- ja vakuutustoiminta</v>
      </c>
      <c r="K2587" s="126" t="str">
        <f>INDEX(Pääluokka!$I$2:$I$100,MATCH(VALUE(LEFT(Taulukko1[[#This Row],[TOL2008]],2)),Pääluokka!$G$2:$G$100,0))</f>
        <v>Palvelualat (G-N, R, S)</v>
      </c>
      <c r="L2587" s="41">
        <f t="shared" si="400"/>
        <v>50</v>
      </c>
      <c r="M2587" s="43">
        <f t="shared" si="401"/>
        <v>41556</v>
      </c>
      <c r="N2587" s="43">
        <f t="shared" si="402"/>
        <v>41606</v>
      </c>
      <c r="O2587" s="43">
        <f t="shared" si="403"/>
        <v>41548</v>
      </c>
      <c r="P2587" s="43">
        <f t="shared" si="404"/>
        <v>41579</v>
      </c>
      <c r="Q2587" s="41">
        <f t="shared" si="405"/>
        <v>2013</v>
      </c>
      <c r="R2587" s="41">
        <f t="shared" si="406"/>
        <v>2013</v>
      </c>
      <c r="S2587" s="43" t="str">
        <f>YEAR(Taulukko1[[#This Row],[Alku KK]])&amp;"Q"&amp;ROUNDDOWN((MONTH(Taulukko1[[#This Row],[Alku KK]])-1)/3+1,0)</f>
        <v>2013Q4</v>
      </c>
      <c r="T2587" s="43" t="str">
        <f>YEAR(Taulukko1[[#This Row],[Loppu KK]])&amp;"Q"&amp;ROUNDDOWN((MONTH(Taulukko1[[#This Row],[Loppu KK]])-1)/3+1,0)</f>
        <v>2013Q4</v>
      </c>
      <c r="U2587" s="66">
        <f>IF(COUNT(Taulukko1[[#This Row],[Neuvottelujen alaiset ]])=1,Taulukko1[[#This Row],[Neuvottelujen alaiset ]],Taulukko1[[#This Row],[Vähennystarve]])</f>
        <v>268</v>
      </c>
      <c r="V2587" s="44">
        <f t="shared" si="407"/>
        <v>9.3283582089552244E-2</v>
      </c>
      <c r="W2587" s="44">
        <f t="shared" si="408"/>
        <v>4.4776119402985072E-2</v>
      </c>
      <c r="X2587" s="44">
        <f t="shared" si="409"/>
        <v>0.48</v>
      </c>
      <c r="Y2587" s="90" t="b">
        <f>AND(MONTH(Taulukko1[[#This Row],[Alku PVM]] )=6,DAY(Taulukko1[[#This Row],[Alku PVM]] )&gt;19)</f>
        <v>0</v>
      </c>
      <c r="Z2587" s="90" t="b">
        <f>AND(MONTH(Taulukko1[[#This Row],[Loppu PVM]] )=6,DAY(Taulukko1[[#This Row],[Loppu PVM]] )&gt;19)</f>
        <v>0</v>
      </c>
      <c r="AA2587" s="90" t="b">
        <f>OR(MONTH(Taulukko1[[#This Row],[Alku PVM]] )&lt;=5,AND(MONTH(Taulukko1[[#This Row],[Alku PVM]] )=6,DAY(Taulukko1[[#This Row],[Alku PVM]] )&lt;20))</f>
        <v>0</v>
      </c>
      <c r="AB2587" s="90" t="b">
        <f>OR(MONTH(Taulukko1[[#This Row],[Loppu PVM]])&lt;=5,AND(MONTH(Taulukko1[[#This Row],[Loppu PVM]] )=6,DAY(Taulukko1[[#This Row],[Loppu PVM]])&lt;20))</f>
        <v>0</v>
      </c>
      <c r="AC2587" s="90" t="b">
        <f>OR(MONTH(Taulukko1[[#This Row],[Alku PVM]] )&lt;=3,AND(MONTH(Taulukko1[[#This Row],[Alku PVM]] )=3))</f>
        <v>0</v>
      </c>
      <c r="AD2587" s="90" t="b">
        <f>OR(MONTH(Taulukko1[[#This Row],[Loppu PVM]] )&lt;=3,AND(MONTH(Taulukko1[[#This Row],[Loppu PVM]] )=3))</f>
        <v>0</v>
      </c>
      <c r="AE2587" s="90" t="b">
        <f>OR(MONTH(Taulukko1[[#This Row],[Alku PVM]] )&lt;=9,AND(MONTH(Taulukko1[[#This Row],[Alku PVM]] )=9))</f>
        <v>0</v>
      </c>
      <c r="AF2587" s="90" t="b">
        <f>OR(MONTH(Taulukko1[[#This Row],[Loppu PVM]])&lt;=9,AND(MONTH(Taulukko1[[#This Row],[Loppu PVM]] )=9))</f>
        <v>0</v>
      </c>
      <c r="AG2587" s="90" t="b">
        <f>OR(MONTH(Taulukko1[[#This Row],[Alku PVM]] )&lt;=6,AND(MONTH(Taulukko1[[#This Row],[Alku PVM]] )=6))</f>
        <v>0</v>
      </c>
      <c r="AH2587" s="90" t="b">
        <f>OR(MONTH(Taulukko1[[#This Row],[Loppu PVM]])&lt;=6,AND(MONTH(Taulukko1[[#This Row],[Loppu PVM]] )=6))</f>
        <v>0</v>
      </c>
    </row>
    <row r="2588" spans="1:34" ht="12.75" customHeight="1">
      <c r="A2588" s="21" t="s">
        <v>227</v>
      </c>
      <c r="B2588" s="23">
        <v>41556</v>
      </c>
      <c r="C2588" s="21" t="s">
        <v>897</v>
      </c>
      <c r="D2588" s="24" t="s">
        <v>25</v>
      </c>
      <c r="E2588" s="62">
        <v>95</v>
      </c>
      <c r="F2588" s="23">
        <v>41604</v>
      </c>
      <c r="G2588" s="24">
        <v>58</v>
      </c>
      <c r="H2588" s="22">
        <v>95</v>
      </c>
      <c r="I2588" s="126">
        <f>INDEX('TOL2008'!B:B,MATCH(A2588,'TOL2008'!A:A,0))</f>
        <v>24100</v>
      </c>
      <c r="J2588" s="126" t="str">
        <f>INDEX(Pääluokka!$H$2:$H$100,MATCH(VALUE(LEFT(Taulukko1[[#This Row],[TOL2008]],2)),Pääluokka!$G$2:$G$100,0))</f>
        <v>Teollisuus</v>
      </c>
      <c r="K2588" s="126" t="str">
        <f>INDEX(Pääluokka!$I$2:$I$100,MATCH(VALUE(LEFT(Taulukko1[[#This Row],[TOL2008]],2)),Pääluokka!$G$2:$G$100,0))</f>
        <v>Teollisuus (C-E)</v>
      </c>
      <c r="L2588" s="41">
        <f t="shared" si="400"/>
        <v>48</v>
      </c>
      <c r="M2588" s="43">
        <f t="shared" si="401"/>
        <v>41556</v>
      </c>
      <c r="N2588" s="43">
        <f t="shared" si="402"/>
        <v>41604</v>
      </c>
      <c r="O2588" s="43">
        <f t="shared" si="403"/>
        <v>41548</v>
      </c>
      <c r="P2588" s="43">
        <f t="shared" si="404"/>
        <v>41579</v>
      </c>
      <c r="Q2588" s="41">
        <f t="shared" si="405"/>
        <v>2013</v>
      </c>
      <c r="R2588" s="41">
        <f t="shared" si="406"/>
        <v>2013</v>
      </c>
      <c r="S2588" s="43" t="str">
        <f>YEAR(Taulukko1[[#This Row],[Alku KK]])&amp;"Q"&amp;ROUNDDOWN((MONTH(Taulukko1[[#This Row],[Alku KK]])-1)/3+1,0)</f>
        <v>2013Q4</v>
      </c>
      <c r="T2588" s="43" t="str">
        <f>YEAR(Taulukko1[[#This Row],[Loppu KK]])&amp;"Q"&amp;ROUNDDOWN((MONTH(Taulukko1[[#This Row],[Loppu KK]])-1)/3+1,0)</f>
        <v>2013Q4</v>
      </c>
      <c r="U2588" s="66">
        <f>IF(COUNT(Taulukko1[[#This Row],[Neuvottelujen alaiset ]])=1,Taulukko1[[#This Row],[Neuvottelujen alaiset ]],Taulukko1[[#This Row],[Vähennystarve]])</f>
        <v>95</v>
      </c>
      <c r="V2588" s="44">
        <f t="shared" si="407"/>
        <v>1</v>
      </c>
      <c r="W2588" s="44">
        <f t="shared" si="408"/>
        <v>0.61052631578947369</v>
      </c>
      <c r="X2588" s="44">
        <f t="shared" si="409"/>
        <v>0.61052631578947369</v>
      </c>
      <c r="Y2588" s="90" t="b">
        <f>AND(MONTH(Taulukko1[[#This Row],[Alku PVM]] )=6,DAY(Taulukko1[[#This Row],[Alku PVM]] )&gt;19)</f>
        <v>0</v>
      </c>
      <c r="Z2588" s="90" t="b">
        <f>AND(MONTH(Taulukko1[[#This Row],[Loppu PVM]] )=6,DAY(Taulukko1[[#This Row],[Loppu PVM]] )&gt;19)</f>
        <v>0</v>
      </c>
      <c r="AA2588" s="90" t="b">
        <f>OR(MONTH(Taulukko1[[#This Row],[Alku PVM]] )&lt;=5,AND(MONTH(Taulukko1[[#This Row],[Alku PVM]] )=6,DAY(Taulukko1[[#This Row],[Alku PVM]] )&lt;20))</f>
        <v>0</v>
      </c>
      <c r="AB2588" s="90" t="b">
        <f>OR(MONTH(Taulukko1[[#This Row],[Loppu PVM]])&lt;=5,AND(MONTH(Taulukko1[[#This Row],[Loppu PVM]] )=6,DAY(Taulukko1[[#This Row],[Loppu PVM]])&lt;20))</f>
        <v>0</v>
      </c>
      <c r="AC2588" s="90" t="b">
        <f>OR(MONTH(Taulukko1[[#This Row],[Alku PVM]] )&lt;=3,AND(MONTH(Taulukko1[[#This Row],[Alku PVM]] )=3))</f>
        <v>0</v>
      </c>
      <c r="AD2588" s="90" t="b">
        <f>OR(MONTH(Taulukko1[[#This Row],[Loppu PVM]] )&lt;=3,AND(MONTH(Taulukko1[[#This Row],[Loppu PVM]] )=3))</f>
        <v>0</v>
      </c>
      <c r="AE2588" s="90" t="b">
        <f>OR(MONTH(Taulukko1[[#This Row],[Alku PVM]] )&lt;=9,AND(MONTH(Taulukko1[[#This Row],[Alku PVM]] )=9))</f>
        <v>0</v>
      </c>
      <c r="AF2588" s="90" t="b">
        <f>OR(MONTH(Taulukko1[[#This Row],[Loppu PVM]])&lt;=9,AND(MONTH(Taulukko1[[#This Row],[Loppu PVM]] )=9))</f>
        <v>0</v>
      </c>
      <c r="AG2588" s="90" t="b">
        <f>OR(MONTH(Taulukko1[[#This Row],[Alku PVM]] )&lt;=6,AND(MONTH(Taulukko1[[#This Row],[Alku PVM]] )=6))</f>
        <v>0</v>
      </c>
      <c r="AH2588" s="90" t="b">
        <f>OR(MONTH(Taulukko1[[#This Row],[Loppu PVM]])&lt;=6,AND(MONTH(Taulukko1[[#This Row],[Loppu PVM]] )=6))</f>
        <v>0</v>
      </c>
    </row>
    <row r="2589" spans="1:34" ht="12.75" customHeight="1">
      <c r="A2589" s="21" t="s">
        <v>317</v>
      </c>
      <c r="B2589" s="23">
        <v>41557</v>
      </c>
      <c r="C2589" s="21" t="s">
        <v>977</v>
      </c>
      <c r="D2589" s="24"/>
      <c r="E2589" s="62">
        <v>27</v>
      </c>
      <c r="F2589" s="23"/>
      <c r="G2589" s="24"/>
      <c r="H2589" s="22">
        <v>27</v>
      </c>
      <c r="I2589" s="126">
        <f>INDEX('TOL2008'!B:B,MATCH(A2589,'TOL2008'!A:A,0))</f>
        <v>64190</v>
      </c>
      <c r="J2589" s="126" t="str">
        <f>INDEX(Pääluokka!$H$2:$H$100,MATCH(VALUE(LEFT(Taulukko1[[#This Row],[TOL2008]],2)),Pääluokka!$G$2:$G$100,0))</f>
        <v>Rahoitus- ja vakuutustoiminta</v>
      </c>
      <c r="K2589" s="126" t="str">
        <f>INDEX(Pääluokka!$I$2:$I$100,MATCH(VALUE(LEFT(Taulukko1[[#This Row],[TOL2008]],2)),Pääluokka!$G$2:$G$100,0))</f>
        <v>Palvelualat (G-N, R, S)</v>
      </c>
      <c r="L2589" s="41" t="str">
        <f t="shared" si="400"/>
        <v>NA</v>
      </c>
      <c r="M2589" s="43">
        <f t="shared" si="401"/>
        <v>41557</v>
      </c>
      <c r="N2589" s="43">
        <f t="shared" si="402"/>
        <v>41608</v>
      </c>
      <c r="O2589" s="43">
        <f t="shared" si="403"/>
        <v>41548</v>
      </c>
      <c r="P2589" s="43">
        <f t="shared" si="404"/>
        <v>41579</v>
      </c>
      <c r="Q2589" s="41">
        <f t="shared" si="405"/>
        <v>2013</v>
      </c>
      <c r="R2589" s="41">
        <f t="shared" si="406"/>
        <v>2013</v>
      </c>
      <c r="S2589" s="43" t="str">
        <f>YEAR(Taulukko1[[#This Row],[Alku KK]])&amp;"Q"&amp;ROUNDDOWN((MONTH(Taulukko1[[#This Row],[Alku KK]])-1)/3+1,0)</f>
        <v>2013Q4</v>
      </c>
      <c r="T2589" s="43" t="str">
        <f>YEAR(Taulukko1[[#This Row],[Loppu KK]])&amp;"Q"&amp;ROUNDDOWN((MONTH(Taulukko1[[#This Row],[Loppu KK]])-1)/3+1,0)</f>
        <v>2013Q4</v>
      </c>
      <c r="U2589" s="66">
        <f>IF(COUNT(Taulukko1[[#This Row],[Neuvottelujen alaiset ]])=1,Taulukko1[[#This Row],[Neuvottelujen alaiset ]],Taulukko1[[#This Row],[Vähennystarve]])</f>
        <v>27</v>
      </c>
      <c r="V2589" s="44">
        <f t="shared" si="407"/>
        <v>1</v>
      </c>
      <c r="W2589" s="44" t="str">
        <f t="shared" si="408"/>
        <v>NA</v>
      </c>
      <c r="X2589" s="44" t="str">
        <f t="shared" si="409"/>
        <v>NA</v>
      </c>
      <c r="Y2589" s="90" t="b">
        <f>AND(MONTH(Taulukko1[[#This Row],[Alku PVM]] )=6,DAY(Taulukko1[[#This Row],[Alku PVM]] )&gt;19)</f>
        <v>0</v>
      </c>
      <c r="Z2589" s="90" t="b">
        <f>AND(MONTH(Taulukko1[[#This Row],[Loppu PVM]] )=6,DAY(Taulukko1[[#This Row],[Loppu PVM]] )&gt;19)</f>
        <v>0</v>
      </c>
      <c r="AA2589" s="90" t="b">
        <f>OR(MONTH(Taulukko1[[#This Row],[Alku PVM]] )&lt;=5,AND(MONTH(Taulukko1[[#This Row],[Alku PVM]] )=6,DAY(Taulukko1[[#This Row],[Alku PVM]] )&lt;20))</f>
        <v>0</v>
      </c>
      <c r="AB2589" s="90" t="b">
        <f>OR(MONTH(Taulukko1[[#This Row],[Loppu PVM]])&lt;=5,AND(MONTH(Taulukko1[[#This Row],[Loppu PVM]] )=6,DAY(Taulukko1[[#This Row],[Loppu PVM]])&lt;20))</f>
        <v>0</v>
      </c>
      <c r="AC2589" s="90" t="b">
        <f>OR(MONTH(Taulukko1[[#This Row],[Alku PVM]] )&lt;=3,AND(MONTH(Taulukko1[[#This Row],[Alku PVM]] )=3))</f>
        <v>0</v>
      </c>
      <c r="AD2589" s="90" t="b">
        <f>OR(MONTH(Taulukko1[[#This Row],[Loppu PVM]] )&lt;=3,AND(MONTH(Taulukko1[[#This Row],[Loppu PVM]] )=3))</f>
        <v>0</v>
      </c>
      <c r="AE2589" s="90" t="b">
        <f>OR(MONTH(Taulukko1[[#This Row],[Alku PVM]] )&lt;=9,AND(MONTH(Taulukko1[[#This Row],[Alku PVM]] )=9))</f>
        <v>0</v>
      </c>
      <c r="AF2589" s="90" t="b">
        <f>OR(MONTH(Taulukko1[[#This Row],[Loppu PVM]])&lt;=9,AND(MONTH(Taulukko1[[#This Row],[Loppu PVM]] )=9))</f>
        <v>0</v>
      </c>
      <c r="AG2589" s="90" t="b">
        <f>OR(MONTH(Taulukko1[[#This Row],[Alku PVM]] )&lt;=6,AND(MONTH(Taulukko1[[#This Row],[Alku PVM]] )=6))</f>
        <v>0</v>
      </c>
      <c r="AH2589" s="90" t="b">
        <f>OR(MONTH(Taulukko1[[#This Row],[Loppu PVM]])&lt;=6,AND(MONTH(Taulukko1[[#This Row],[Loppu PVM]] )=6))</f>
        <v>0</v>
      </c>
    </row>
    <row r="2590" spans="1:34" ht="12.75" customHeight="1">
      <c r="A2590" s="21" t="s">
        <v>234</v>
      </c>
      <c r="B2590" s="23">
        <v>41557</v>
      </c>
      <c r="C2590" s="21" t="s">
        <v>903</v>
      </c>
      <c r="D2590" s="24"/>
      <c r="F2590" s="23"/>
      <c r="G2590" s="24"/>
      <c r="H2590" s="22">
        <v>160</v>
      </c>
      <c r="I2590" s="126">
        <f>INDEX('TOL2008'!B:B,MATCH(A2590,'TOL2008'!A:A,0))</f>
        <v>71126</v>
      </c>
      <c r="J2590" s="126" t="str">
        <f>INDEX(Pääluokka!$H$2:$H$100,MATCH(VALUE(LEFT(Taulukko1[[#This Row],[TOL2008]],2)),Pääluokka!$G$2:$G$100,0))</f>
        <v>Ammatillinen, tieteellinen ja tekninen toiminta</v>
      </c>
      <c r="K2590" s="126" t="str">
        <f>INDEX(Pääluokka!$I$2:$I$100,MATCH(VALUE(LEFT(Taulukko1[[#This Row],[TOL2008]],2)),Pääluokka!$G$2:$G$100,0))</f>
        <v>Palvelualat (G-N, R, S)</v>
      </c>
      <c r="L2590" s="41" t="str">
        <f t="shared" si="400"/>
        <v>NA</v>
      </c>
      <c r="M2590" s="43">
        <f t="shared" si="401"/>
        <v>41557</v>
      </c>
      <c r="N2590" s="43">
        <f t="shared" si="402"/>
        <v>41608</v>
      </c>
      <c r="O2590" s="43">
        <f t="shared" si="403"/>
        <v>41548</v>
      </c>
      <c r="P2590" s="43">
        <f t="shared" si="404"/>
        <v>41579</v>
      </c>
      <c r="Q2590" s="41">
        <f t="shared" si="405"/>
        <v>2013</v>
      </c>
      <c r="R2590" s="41">
        <f t="shared" si="406"/>
        <v>2013</v>
      </c>
      <c r="S2590" s="43" t="str">
        <f>YEAR(Taulukko1[[#This Row],[Alku KK]])&amp;"Q"&amp;ROUNDDOWN((MONTH(Taulukko1[[#This Row],[Alku KK]])-1)/3+1,0)</f>
        <v>2013Q4</v>
      </c>
      <c r="T2590" s="43" t="str">
        <f>YEAR(Taulukko1[[#This Row],[Loppu KK]])&amp;"Q"&amp;ROUNDDOWN((MONTH(Taulukko1[[#This Row],[Loppu KK]])-1)/3+1,0)</f>
        <v>2013Q4</v>
      </c>
      <c r="U2590" s="66">
        <f>IF(COUNT(Taulukko1[[#This Row],[Neuvottelujen alaiset ]])=1,Taulukko1[[#This Row],[Neuvottelujen alaiset ]],Taulukko1[[#This Row],[Vähennystarve]])</f>
        <v>160</v>
      </c>
      <c r="V2590" s="44" t="str">
        <f t="shared" si="407"/>
        <v>NA</v>
      </c>
      <c r="W2590" s="44" t="str">
        <f t="shared" si="408"/>
        <v>NA</v>
      </c>
      <c r="X2590" s="44" t="str">
        <f t="shared" si="409"/>
        <v>NA</v>
      </c>
      <c r="Y2590" s="90" t="b">
        <f>AND(MONTH(Taulukko1[[#This Row],[Alku PVM]] )=6,DAY(Taulukko1[[#This Row],[Alku PVM]] )&gt;19)</f>
        <v>0</v>
      </c>
      <c r="Z2590" s="90" t="b">
        <f>AND(MONTH(Taulukko1[[#This Row],[Loppu PVM]] )=6,DAY(Taulukko1[[#This Row],[Loppu PVM]] )&gt;19)</f>
        <v>0</v>
      </c>
      <c r="AA2590" s="90" t="b">
        <f>OR(MONTH(Taulukko1[[#This Row],[Alku PVM]] )&lt;=5,AND(MONTH(Taulukko1[[#This Row],[Alku PVM]] )=6,DAY(Taulukko1[[#This Row],[Alku PVM]] )&lt;20))</f>
        <v>0</v>
      </c>
      <c r="AB2590" s="90" t="b">
        <f>OR(MONTH(Taulukko1[[#This Row],[Loppu PVM]])&lt;=5,AND(MONTH(Taulukko1[[#This Row],[Loppu PVM]] )=6,DAY(Taulukko1[[#This Row],[Loppu PVM]])&lt;20))</f>
        <v>0</v>
      </c>
      <c r="AC2590" s="90" t="b">
        <f>OR(MONTH(Taulukko1[[#This Row],[Alku PVM]] )&lt;=3,AND(MONTH(Taulukko1[[#This Row],[Alku PVM]] )=3))</f>
        <v>0</v>
      </c>
      <c r="AD2590" s="90" t="b">
        <f>OR(MONTH(Taulukko1[[#This Row],[Loppu PVM]] )&lt;=3,AND(MONTH(Taulukko1[[#This Row],[Loppu PVM]] )=3))</f>
        <v>0</v>
      </c>
      <c r="AE2590" s="90" t="b">
        <f>OR(MONTH(Taulukko1[[#This Row],[Alku PVM]] )&lt;=9,AND(MONTH(Taulukko1[[#This Row],[Alku PVM]] )=9))</f>
        <v>0</v>
      </c>
      <c r="AF2590" s="90" t="b">
        <f>OR(MONTH(Taulukko1[[#This Row],[Loppu PVM]])&lt;=9,AND(MONTH(Taulukko1[[#This Row],[Loppu PVM]] )=9))</f>
        <v>0</v>
      </c>
      <c r="AG2590" s="90" t="b">
        <f>OR(MONTH(Taulukko1[[#This Row],[Alku PVM]] )&lt;=6,AND(MONTH(Taulukko1[[#This Row],[Alku PVM]] )=6))</f>
        <v>0</v>
      </c>
      <c r="AH2590" s="90" t="b">
        <f>OR(MONTH(Taulukko1[[#This Row],[Loppu PVM]])&lt;=6,AND(MONTH(Taulukko1[[#This Row],[Loppu PVM]] )=6))</f>
        <v>0</v>
      </c>
    </row>
    <row r="2591" spans="1:34" ht="12.75" customHeight="1">
      <c r="A2591" s="21" t="s">
        <v>3</v>
      </c>
      <c r="B2591" s="23">
        <v>41558</v>
      </c>
      <c r="C2591" s="21" t="s">
        <v>695</v>
      </c>
      <c r="D2591" s="24"/>
      <c r="E2591" s="62">
        <v>15</v>
      </c>
      <c r="F2591" s="23"/>
      <c r="G2591" s="24"/>
      <c r="H2591" s="22">
        <v>56</v>
      </c>
      <c r="I2591" s="126">
        <f>INDEX('TOL2008'!B:B,MATCH(A2591,'TOL2008'!A:A,0))</f>
        <v>60201</v>
      </c>
      <c r="J2591" s="126" t="str">
        <f>INDEX(Pääluokka!$H$2:$H$100,MATCH(VALUE(LEFT(Taulukko1[[#This Row],[TOL2008]],2)),Pääluokka!$G$2:$G$100,0))</f>
        <v>Informaatio ja viestintä</v>
      </c>
      <c r="K2591" s="126" t="str">
        <f>INDEX(Pääluokka!$I$2:$I$100,MATCH(VALUE(LEFT(Taulukko1[[#This Row],[TOL2008]],2)),Pääluokka!$G$2:$G$100,0))</f>
        <v>Palvelualat (G-N, R, S)</v>
      </c>
      <c r="L2591" s="41" t="str">
        <f t="shared" si="400"/>
        <v>NA</v>
      </c>
      <c r="M2591" s="43">
        <f t="shared" si="401"/>
        <v>41558</v>
      </c>
      <c r="N2591" s="43">
        <f t="shared" si="402"/>
        <v>41609</v>
      </c>
      <c r="O2591" s="43">
        <f t="shared" si="403"/>
        <v>41548</v>
      </c>
      <c r="P2591" s="43">
        <f t="shared" si="404"/>
        <v>41609</v>
      </c>
      <c r="Q2591" s="41">
        <f t="shared" si="405"/>
        <v>2013</v>
      </c>
      <c r="R2591" s="41">
        <f t="shared" si="406"/>
        <v>2013</v>
      </c>
      <c r="S2591" s="43" t="str">
        <f>YEAR(Taulukko1[[#This Row],[Alku KK]])&amp;"Q"&amp;ROUNDDOWN((MONTH(Taulukko1[[#This Row],[Alku KK]])-1)/3+1,0)</f>
        <v>2013Q4</v>
      </c>
      <c r="T2591" s="43" t="str">
        <f>YEAR(Taulukko1[[#This Row],[Loppu KK]])&amp;"Q"&amp;ROUNDDOWN((MONTH(Taulukko1[[#This Row],[Loppu KK]])-1)/3+1,0)</f>
        <v>2013Q4</v>
      </c>
      <c r="U2591" s="66">
        <f>IF(COUNT(Taulukko1[[#This Row],[Neuvottelujen alaiset ]])=1,Taulukko1[[#This Row],[Neuvottelujen alaiset ]],Taulukko1[[#This Row],[Vähennystarve]])</f>
        <v>56</v>
      </c>
      <c r="V2591" s="44">
        <f t="shared" si="407"/>
        <v>0.26785714285714285</v>
      </c>
      <c r="W2591" s="44" t="str">
        <f t="shared" si="408"/>
        <v>NA</v>
      </c>
      <c r="X2591" s="44" t="str">
        <f t="shared" si="409"/>
        <v>NA</v>
      </c>
      <c r="Y2591" s="90" t="b">
        <f>AND(MONTH(Taulukko1[[#This Row],[Alku PVM]] )=6,DAY(Taulukko1[[#This Row],[Alku PVM]] )&gt;19)</f>
        <v>0</v>
      </c>
      <c r="Z2591" s="90" t="b">
        <f>AND(MONTH(Taulukko1[[#This Row],[Loppu PVM]] )=6,DAY(Taulukko1[[#This Row],[Loppu PVM]] )&gt;19)</f>
        <v>0</v>
      </c>
      <c r="AA2591" s="90" t="b">
        <f>OR(MONTH(Taulukko1[[#This Row],[Alku PVM]] )&lt;=5,AND(MONTH(Taulukko1[[#This Row],[Alku PVM]] )=6,DAY(Taulukko1[[#This Row],[Alku PVM]] )&lt;20))</f>
        <v>0</v>
      </c>
      <c r="AB2591" s="90" t="b">
        <f>OR(MONTH(Taulukko1[[#This Row],[Loppu PVM]])&lt;=5,AND(MONTH(Taulukko1[[#This Row],[Loppu PVM]] )=6,DAY(Taulukko1[[#This Row],[Loppu PVM]])&lt;20))</f>
        <v>0</v>
      </c>
      <c r="AC2591" s="90" t="b">
        <f>OR(MONTH(Taulukko1[[#This Row],[Alku PVM]] )&lt;=3,AND(MONTH(Taulukko1[[#This Row],[Alku PVM]] )=3))</f>
        <v>0</v>
      </c>
      <c r="AD2591" s="90" t="b">
        <f>OR(MONTH(Taulukko1[[#This Row],[Loppu PVM]] )&lt;=3,AND(MONTH(Taulukko1[[#This Row],[Loppu PVM]] )=3))</f>
        <v>0</v>
      </c>
      <c r="AE2591" s="90" t="b">
        <f>OR(MONTH(Taulukko1[[#This Row],[Alku PVM]] )&lt;=9,AND(MONTH(Taulukko1[[#This Row],[Alku PVM]] )=9))</f>
        <v>0</v>
      </c>
      <c r="AF2591" s="90" t="b">
        <f>OR(MONTH(Taulukko1[[#This Row],[Loppu PVM]])&lt;=9,AND(MONTH(Taulukko1[[#This Row],[Loppu PVM]] )=9))</f>
        <v>0</v>
      </c>
      <c r="AG2591" s="90" t="b">
        <f>OR(MONTH(Taulukko1[[#This Row],[Alku PVM]] )&lt;=6,AND(MONTH(Taulukko1[[#This Row],[Alku PVM]] )=6))</f>
        <v>0</v>
      </c>
      <c r="AH2591" s="90" t="b">
        <f>OR(MONTH(Taulukko1[[#This Row],[Loppu PVM]])&lt;=6,AND(MONTH(Taulukko1[[#This Row],[Loppu PVM]] )=6))</f>
        <v>0</v>
      </c>
    </row>
    <row r="2592" spans="1:34" ht="12.75" customHeight="1">
      <c r="A2592" s="21" t="s">
        <v>90</v>
      </c>
      <c r="B2592" s="23">
        <v>41561</v>
      </c>
      <c r="C2592" s="21" t="s">
        <v>765</v>
      </c>
      <c r="D2592" s="24">
        <v>27</v>
      </c>
      <c r="E2592" s="62">
        <v>285</v>
      </c>
      <c r="F2592" s="23">
        <v>41603</v>
      </c>
      <c r="G2592" s="24">
        <v>244</v>
      </c>
      <c r="H2592" s="22">
        <v>350</v>
      </c>
      <c r="I2592" s="126">
        <f>INDEX('TOL2008'!B:B,MATCH(A2592,'TOL2008'!A:A,0))</f>
        <v>62030</v>
      </c>
      <c r="J2592" s="126" t="str">
        <f>INDEX(Pääluokka!$H$2:$H$100,MATCH(VALUE(LEFT(Taulukko1[[#This Row],[TOL2008]],2)),Pääluokka!$G$2:$G$100,0))</f>
        <v>Informaatio ja viestintä</v>
      </c>
      <c r="K2592" s="126" t="str">
        <f>INDEX(Pääluokka!$I$2:$I$100,MATCH(VALUE(LEFT(Taulukko1[[#This Row],[TOL2008]],2)),Pääluokka!$G$2:$G$100,0))</f>
        <v>Palvelualat (G-N, R, S)</v>
      </c>
      <c r="L2592" s="41">
        <f t="shared" si="400"/>
        <v>42</v>
      </c>
      <c r="M2592" s="43">
        <f t="shared" si="401"/>
        <v>41561</v>
      </c>
      <c r="N2592" s="43">
        <f t="shared" si="402"/>
        <v>41603</v>
      </c>
      <c r="O2592" s="43">
        <f t="shared" si="403"/>
        <v>41548</v>
      </c>
      <c r="P2592" s="43">
        <f t="shared" si="404"/>
        <v>41579</v>
      </c>
      <c r="Q2592" s="41">
        <f t="shared" si="405"/>
        <v>2013</v>
      </c>
      <c r="R2592" s="41">
        <f t="shared" si="406"/>
        <v>2013</v>
      </c>
      <c r="S2592" s="43" t="str">
        <f>YEAR(Taulukko1[[#This Row],[Alku KK]])&amp;"Q"&amp;ROUNDDOWN((MONTH(Taulukko1[[#This Row],[Alku KK]])-1)/3+1,0)</f>
        <v>2013Q4</v>
      </c>
      <c r="T2592" s="43" t="str">
        <f>YEAR(Taulukko1[[#This Row],[Loppu KK]])&amp;"Q"&amp;ROUNDDOWN((MONTH(Taulukko1[[#This Row],[Loppu KK]])-1)/3+1,0)</f>
        <v>2013Q4</v>
      </c>
      <c r="U2592" s="66">
        <f>IF(COUNT(Taulukko1[[#This Row],[Neuvottelujen alaiset ]])=1,Taulukko1[[#This Row],[Neuvottelujen alaiset ]],Taulukko1[[#This Row],[Vähennystarve]])</f>
        <v>350</v>
      </c>
      <c r="V2592" s="44">
        <f t="shared" si="407"/>
        <v>0.81428571428571428</v>
      </c>
      <c r="W2592" s="44">
        <f t="shared" si="408"/>
        <v>0.69714285714285718</v>
      </c>
      <c r="X2592" s="44">
        <f t="shared" si="409"/>
        <v>0.85614035087719298</v>
      </c>
      <c r="Y2592" s="90" t="b">
        <f>AND(MONTH(Taulukko1[[#This Row],[Alku PVM]] )=6,DAY(Taulukko1[[#This Row],[Alku PVM]] )&gt;19)</f>
        <v>0</v>
      </c>
      <c r="Z2592" s="90" t="b">
        <f>AND(MONTH(Taulukko1[[#This Row],[Loppu PVM]] )=6,DAY(Taulukko1[[#This Row],[Loppu PVM]] )&gt;19)</f>
        <v>0</v>
      </c>
      <c r="AA2592" s="90" t="b">
        <f>OR(MONTH(Taulukko1[[#This Row],[Alku PVM]] )&lt;=5,AND(MONTH(Taulukko1[[#This Row],[Alku PVM]] )=6,DAY(Taulukko1[[#This Row],[Alku PVM]] )&lt;20))</f>
        <v>0</v>
      </c>
      <c r="AB2592" s="90" t="b">
        <f>OR(MONTH(Taulukko1[[#This Row],[Loppu PVM]])&lt;=5,AND(MONTH(Taulukko1[[#This Row],[Loppu PVM]] )=6,DAY(Taulukko1[[#This Row],[Loppu PVM]])&lt;20))</f>
        <v>0</v>
      </c>
      <c r="AC2592" s="90" t="b">
        <f>OR(MONTH(Taulukko1[[#This Row],[Alku PVM]] )&lt;=3,AND(MONTH(Taulukko1[[#This Row],[Alku PVM]] )=3))</f>
        <v>0</v>
      </c>
      <c r="AD2592" s="90" t="b">
        <f>OR(MONTH(Taulukko1[[#This Row],[Loppu PVM]] )&lt;=3,AND(MONTH(Taulukko1[[#This Row],[Loppu PVM]] )=3))</f>
        <v>0</v>
      </c>
      <c r="AE2592" s="90" t="b">
        <f>OR(MONTH(Taulukko1[[#This Row],[Alku PVM]] )&lt;=9,AND(MONTH(Taulukko1[[#This Row],[Alku PVM]] )=9))</f>
        <v>0</v>
      </c>
      <c r="AF2592" s="90" t="b">
        <f>OR(MONTH(Taulukko1[[#This Row],[Loppu PVM]])&lt;=9,AND(MONTH(Taulukko1[[#This Row],[Loppu PVM]] )=9))</f>
        <v>0</v>
      </c>
      <c r="AG2592" s="90" t="b">
        <f>OR(MONTH(Taulukko1[[#This Row],[Alku PVM]] )&lt;=6,AND(MONTH(Taulukko1[[#This Row],[Alku PVM]] )=6))</f>
        <v>0</v>
      </c>
      <c r="AH2592" s="90" t="b">
        <f>OR(MONTH(Taulukko1[[#This Row],[Loppu PVM]])&lt;=6,AND(MONTH(Taulukko1[[#This Row],[Loppu PVM]] )=6))</f>
        <v>0</v>
      </c>
    </row>
    <row r="2593" spans="1:34" ht="12.75" customHeight="1">
      <c r="A2593" s="21" t="s">
        <v>672</v>
      </c>
      <c r="B2593" s="23">
        <v>41563</v>
      </c>
      <c r="C2593" t="s">
        <v>671</v>
      </c>
      <c r="D2593" s="24"/>
      <c r="E2593" s="62">
        <v>25</v>
      </c>
      <c r="F2593" s="23">
        <v>41683</v>
      </c>
      <c r="G2593" s="24">
        <v>14</v>
      </c>
      <c r="H2593" s="22">
        <v>130</v>
      </c>
      <c r="I2593" s="126">
        <f>INDEX('TOL2008'!B:B,MATCH(A2593,'TOL2008'!A:A,0))</f>
        <v>58142</v>
      </c>
      <c r="J2593" s="126" t="str">
        <f>INDEX(Pääluokka!$H$2:$H$100,MATCH(VALUE(LEFT(Taulukko1[[#This Row],[TOL2008]],2)),Pääluokka!$G$2:$G$100,0))</f>
        <v>Informaatio ja viestintä</v>
      </c>
      <c r="K2593" s="126" t="str">
        <f>INDEX(Pääluokka!$I$2:$I$100,MATCH(VALUE(LEFT(Taulukko1[[#This Row],[TOL2008]],2)),Pääluokka!$G$2:$G$100,0))</f>
        <v>Palvelualat (G-N, R, S)</v>
      </c>
      <c r="L2593" s="41">
        <f t="shared" si="400"/>
        <v>120</v>
      </c>
      <c r="M2593" s="43">
        <f t="shared" si="401"/>
        <v>41563</v>
      </c>
      <c r="N2593" s="43">
        <f t="shared" si="402"/>
        <v>41683</v>
      </c>
      <c r="O2593" s="43">
        <f t="shared" si="403"/>
        <v>41548</v>
      </c>
      <c r="P2593" s="43">
        <f t="shared" si="404"/>
        <v>41671</v>
      </c>
      <c r="Q2593" s="41">
        <f t="shared" si="405"/>
        <v>2013</v>
      </c>
      <c r="R2593" s="41">
        <f t="shared" si="406"/>
        <v>2014</v>
      </c>
      <c r="S2593" s="43" t="str">
        <f>YEAR(Taulukko1[[#This Row],[Alku KK]])&amp;"Q"&amp;ROUNDDOWN((MONTH(Taulukko1[[#This Row],[Alku KK]])-1)/3+1,0)</f>
        <v>2013Q4</v>
      </c>
      <c r="T2593" s="43" t="str">
        <f>YEAR(Taulukko1[[#This Row],[Loppu KK]])&amp;"Q"&amp;ROUNDDOWN((MONTH(Taulukko1[[#This Row],[Loppu KK]])-1)/3+1,0)</f>
        <v>2014Q1</v>
      </c>
      <c r="U2593" s="66">
        <f>IF(COUNT(Taulukko1[[#This Row],[Neuvottelujen alaiset ]])=1,Taulukko1[[#This Row],[Neuvottelujen alaiset ]],Taulukko1[[#This Row],[Vähennystarve]])</f>
        <v>130</v>
      </c>
      <c r="V2593" s="44">
        <f t="shared" si="407"/>
        <v>0.19230769230769232</v>
      </c>
      <c r="W2593" s="44">
        <f t="shared" si="408"/>
        <v>0.1076923076923077</v>
      </c>
      <c r="X2593" s="44">
        <f t="shared" si="409"/>
        <v>0.56000000000000005</v>
      </c>
      <c r="Y2593" s="90" t="b">
        <f>AND(MONTH(Taulukko1[[#This Row],[Alku PVM]] )=6,DAY(Taulukko1[[#This Row],[Alku PVM]] )&gt;19)</f>
        <v>0</v>
      </c>
      <c r="Z2593" s="90" t="b">
        <f>AND(MONTH(Taulukko1[[#This Row],[Loppu PVM]] )=6,DAY(Taulukko1[[#This Row],[Loppu PVM]] )&gt;19)</f>
        <v>0</v>
      </c>
      <c r="AA2593" s="90" t="b">
        <f>OR(MONTH(Taulukko1[[#This Row],[Alku PVM]] )&lt;=5,AND(MONTH(Taulukko1[[#This Row],[Alku PVM]] )=6,DAY(Taulukko1[[#This Row],[Alku PVM]] )&lt;20))</f>
        <v>0</v>
      </c>
      <c r="AB2593" s="90" t="b">
        <f>OR(MONTH(Taulukko1[[#This Row],[Loppu PVM]])&lt;=5,AND(MONTH(Taulukko1[[#This Row],[Loppu PVM]] )=6,DAY(Taulukko1[[#This Row],[Loppu PVM]])&lt;20))</f>
        <v>1</v>
      </c>
      <c r="AC2593" s="90" t="b">
        <f>OR(MONTH(Taulukko1[[#This Row],[Alku PVM]] )&lt;=3,AND(MONTH(Taulukko1[[#This Row],[Alku PVM]] )=3))</f>
        <v>0</v>
      </c>
      <c r="AD2593" s="90" t="b">
        <f>OR(MONTH(Taulukko1[[#This Row],[Loppu PVM]] )&lt;=3,AND(MONTH(Taulukko1[[#This Row],[Loppu PVM]] )=3))</f>
        <v>1</v>
      </c>
      <c r="AE2593" s="90" t="b">
        <f>OR(MONTH(Taulukko1[[#This Row],[Alku PVM]] )&lt;=9,AND(MONTH(Taulukko1[[#This Row],[Alku PVM]] )=9))</f>
        <v>0</v>
      </c>
      <c r="AF2593" s="90" t="b">
        <f>OR(MONTH(Taulukko1[[#This Row],[Loppu PVM]])&lt;=9,AND(MONTH(Taulukko1[[#This Row],[Loppu PVM]] )=9))</f>
        <v>1</v>
      </c>
      <c r="AG2593" s="90" t="b">
        <f>OR(MONTH(Taulukko1[[#This Row],[Alku PVM]] )&lt;=6,AND(MONTH(Taulukko1[[#This Row],[Alku PVM]] )=6))</f>
        <v>0</v>
      </c>
      <c r="AH2593" s="90" t="b">
        <f>OR(MONTH(Taulukko1[[#This Row],[Loppu PVM]])&lt;=6,AND(MONTH(Taulukko1[[#This Row],[Loppu PVM]] )=6))</f>
        <v>1</v>
      </c>
    </row>
    <row r="2594" spans="1:34" ht="12.75" customHeight="1">
      <c r="A2594" s="21" t="s">
        <v>842</v>
      </c>
      <c r="B2594" s="23">
        <v>41563</v>
      </c>
      <c r="C2594" s="21" t="s">
        <v>841</v>
      </c>
      <c r="D2594" s="24" t="s">
        <v>25</v>
      </c>
      <c r="E2594" s="62">
        <v>45</v>
      </c>
      <c r="F2594" s="23">
        <v>41613</v>
      </c>
      <c r="G2594" s="24">
        <v>41</v>
      </c>
      <c r="H2594" s="22">
        <v>45</v>
      </c>
      <c r="I2594" s="126">
        <f>INDEX('TOL2008'!B:B,MATCH(A2594,'TOL2008'!A:A,0))</f>
        <v>11050</v>
      </c>
      <c r="J2594" s="126" t="str">
        <f>INDEX(Pääluokka!$H$2:$H$100,MATCH(VALUE(LEFT(Taulukko1[[#This Row],[TOL2008]],2)),Pääluokka!$G$2:$G$100,0))</f>
        <v>Teollisuus</v>
      </c>
      <c r="K2594" s="126" t="str">
        <f>INDEX(Pääluokka!$I$2:$I$100,MATCH(VALUE(LEFT(Taulukko1[[#This Row],[TOL2008]],2)),Pääluokka!$G$2:$G$100,0))</f>
        <v>Teollisuus (C-E)</v>
      </c>
      <c r="L2594" s="41">
        <f t="shared" si="400"/>
        <v>50</v>
      </c>
      <c r="M2594" s="43">
        <f t="shared" si="401"/>
        <v>41563</v>
      </c>
      <c r="N2594" s="43">
        <f t="shared" si="402"/>
        <v>41613</v>
      </c>
      <c r="O2594" s="43">
        <f t="shared" si="403"/>
        <v>41548</v>
      </c>
      <c r="P2594" s="43">
        <f t="shared" si="404"/>
        <v>41609</v>
      </c>
      <c r="Q2594" s="41">
        <f t="shared" si="405"/>
        <v>2013</v>
      </c>
      <c r="R2594" s="41">
        <f t="shared" si="406"/>
        <v>2013</v>
      </c>
      <c r="S2594" s="43" t="str">
        <f>YEAR(Taulukko1[[#This Row],[Alku KK]])&amp;"Q"&amp;ROUNDDOWN((MONTH(Taulukko1[[#This Row],[Alku KK]])-1)/3+1,0)</f>
        <v>2013Q4</v>
      </c>
      <c r="T2594" s="43" t="str">
        <f>YEAR(Taulukko1[[#This Row],[Loppu KK]])&amp;"Q"&amp;ROUNDDOWN((MONTH(Taulukko1[[#This Row],[Loppu KK]])-1)/3+1,0)</f>
        <v>2013Q4</v>
      </c>
      <c r="U2594" s="66">
        <f>IF(COUNT(Taulukko1[[#This Row],[Neuvottelujen alaiset ]])=1,Taulukko1[[#This Row],[Neuvottelujen alaiset ]],Taulukko1[[#This Row],[Vähennystarve]])</f>
        <v>45</v>
      </c>
      <c r="V2594" s="44">
        <f t="shared" si="407"/>
        <v>1</v>
      </c>
      <c r="W2594" s="44">
        <f t="shared" si="408"/>
        <v>0.91111111111111109</v>
      </c>
      <c r="X2594" s="44">
        <f t="shared" si="409"/>
        <v>0.91111111111111109</v>
      </c>
      <c r="Y2594" s="90" t="b">
        <f>AND(MONTH(Taulukko1[[#This Row],[Alku PVM]] )=6,DAY(Taulukko1[[#This Row],[Alku PVM]] )&gt;19)</f>
        <v>0</v>
      </c>
      <c r="Z2594" s="90" t="b">
        <f>AND(MONTH(Taulukko1[[#This Row],[Loppu PVM]] )=6,DAY(Taulukko1[[#This Row],[Loppu PVM]] )&gt;19)</f>
        <v>0</v>
      </c>
      <c r="AA2594" s="90" t="b">
        <f>OR(MONTH(Taulukko1[[#This Row],[Alku PVM]] )&lt;=5,AND(MONTH(Taulukko1[[#This Row],[Alku PVM]] )=6,DAY(Taulukko1[[#This Row],[Alku PVM]] )&lt;20))</f>
        <v>0</v>
      </c>
      <c r="AB2594" s="90" t="b">
        <f>OR(MONTH(Taulukko1[[#This Row],[Loppu PVM]])&lt;=5,AND(MONTH(Taulukko1[[#This Row],[Loppu PVM]] )=6,DAY(Taulukko1[[#This Row],[Loppu PVM]])&lt;20))</f>
        <v>0</v>
      </c>
      <c r="AC2594" s="90" t="b">
        <f>OR(MONTH(Taulukko1[[#This Row],[Alku PVM]] )&lt;=3,AND(MONTH(Taulukko1[[#This Row],[Alku PVM]] )=3))</f>
        <v>0</v>
      </c>
      <c r="AD2594" s="90" t="b">
        <f>OR(MONTH(Taulukko1[[#This Row],[Loppu PVM]] )&lt;=3,AND(MONTH(Taulukko1[[#This Row],[Loppu PVM]] )=3))</f>
        <v>0</v>
      </c>
      <c r="AE2594" s="90" t="b">
        <f>OR(MONTH(Taulukko1[[#This Row],[Alku PVM]] )&lt;=9,AND(MONTH(Taulukko1[[#This Row],[Alku PVM]] )=9))</f>
        <v>0</v>
      </c>
      <c r="AF2594" s="90" t="b">
        <f>OR(MONTH(Taulukko1[[#This Row],[Loppu PVM]])&lt;=9,AND(MONTH(Taulukko1[[#This Row],[Loppu PVM]] )=9))</f>
        <v>0</v>
      </c>
      <c r="AG2594" s="90" t="b">
        <f>OR(MONTH(Taulukko1[[#This Row],[Alku PVM]] )&lt;=6,AND(MONTH(Taulukko1[[#This Row],[Alku PVM]] )=6))</f>
        <v>0</v>
      </c>
      <c r="AH2594" s="90" t="b">
        <f>OR(MONTH(Taulukko1[[#This Row],[Loppu PVM]])&lt;=6,AND(MONTH(Taulukko1[[#This Row],[Loppu PVM]] )=6))</f>
        <v>0</v>
      </c>
    </row>
    <row r="2595" spans="1:34" ht="12.75" customHeight="1">
      <c r="A2595" s="21" t="s">
        <v>151</v>
      </c>
      <c r="B2595" s="23">
        <v>41563</v>
      </c>
      <c r="C2595" s="21" t="s">
        <v>155</v>
      </c>
      <c r="D2595" s="24"/>
      <c r="E2595" s="62">
        <v>70</v>
      </c>
      <c r="F2595" s="23">
        <v>41646</v>
      </c>
      <c r="G2595" s="24">
        <v>33</v>
      </c>
      <c r="H2595" s="22">
        <v>150</v>
      </c>
      <c r="I2595" s="126">
        <f>INDEX('TOL2008'!B:B,MATCH(A2595,'TOL2008'!A:A,0))</f>
        <v>47192</v>
      </c>
      <c r="J2595" s="126" t="str">
        <f>INDEX(Pääluokka!$H$2:$H$100,MATCH(VALUE(LEFT(Taulukko1[[#This Row],[TOL2008]],2)),Pääluokka!$G$2:$G$100,0))</f>
        <v>Tukku- ja vähittäiskauppa; moottoriajoneuvojen ja moottoripyörien korjaus</v>
      </c>
      <c r="K2595" s="126" t="str">
        <f>INDEX(Pääluokka!$I$2:$I$100,MATCH(VALUE(LEFT(Taulukko1[[#This Row],[TOL2008]],2)),Pääluokka!$G$2:$G$100,0))</f>
        <v>Palvelualat (G-N, R, S)</v>
      </c>
      <c r="L2595" s="41">
        <f t="shared" si="400"/>
        <v>83</v>
      </c>
      <c r="M2595" s="43">
        <f t="shared" si="401"/>
        <v>41563</v>
      </c>
      <c r="N2595" s="43">
        <f t="shared" si="402"/>
        <v>41646</v>
      </c>
      <c r="O2595" s="43">
        <f t="shared" si="403"/>
        <v>41548</v>
      </c>
      <c r="P2595" s="43">
        <f t="shared" si="404"/>
        <v>41640</v>
      </c>
      <c r="Q2595" s="41">
        <f t="shared" si="405"/>
        <v>2013</v>
      </c>
      <c r="R2595" s="41">
        <f t="shared" si="406"/>
        <v>2014</v>
      </c>
      <c r="S2595" s="43" t="str">
        <f>YEAR(Taulukko1[[#This Row],[Alku KK]])&amp;"Q"&amp;ROUNDDOWN((MONTH(Taulukko1[[#This Row],[Alku KK]])-1)/3+1,0)</f>
        <v>2013Q4</v>
      </c>
      <c r="T2595" s="43" t="str">
        <f>YEAR(Taulukko1[[#This Row],[Loppu KK]])&amp;"Q"&amp;ROUNDDOWN((MONTH(Taulukko1[[#This Row],[Loppu KK]])-1)/3+1,0)</f>
        <v>2014Q1</v>
      </c>
      <c r="U2595" s="66">
        <f>IF(COUNT(Taulukko1[[#This Row],[Neuvottelujen alaiset ]])=1,Taulukko1[[#This Row],[Neuvottelujen alaiset ]],Taulukko1[[#This Row],[Vähennystarve]])</f>
        <v>150</v>
      </c>
      <c r="V2595" s="44">
        <f t="shared" si="407"/>
        <v>0.46666666666666667</v>
      </c>
      <c r="W2595" s="44">
        <f t="shared" si="408"/>
        <v>0.22</v>
      </c>
      <c r="X2595" s="44">
        <f t="shared" si="409"/>
        <v>0.47142857142857142</v>
      </c>
      <c r="Y2595" s="90" t="b">
        <f>AND(MONTH(Taulukko1[[#This Row],[Alku PVM]] )=6,DAY(Taulukko1[[#This Row],[Alku PVM]] )&gt;19)</f>
        <v>0</v>
      </c>
      <c r="Z2595" s="90" t="b">
        <f>AND(MONTH(Taulukko1[[#This Row],[Loppu PVM]] )=6,DAY(Taulukko1[[#This Row],[Loppu PVM]] )&gt;19)</f>
        <v>0</v>
      </c>
      <c r="AA2595" s="90" t="b">
        <f>OR(MONTH(Taulukko1[[#This Row],[Alku PVM]] )&lt;=5,AND(MONTH(Taulukko1[[#This Row],[Alku PVM]] )=6,DAY(Taulukko1[[#This Row],[Alku PVM]] )&lt;20))</f>
        <v>0</v>
      </c>
      <c r="AB2595" s="90" t="b">
        <f>OR(MONTH(Taulukko1[[#This Row],[Loppu PVM]])&lt;=5,AND(MONTH(Taulukko1[[#This Row],[Loppu PVM]] )=6,DAY(Taulukko1[[#This Row],[Loppu PVM]])&lt;20))</f>
        <v>1</v>
      </c>
      <c r="AC2595" s="90" t="b">
        <f>OR(MONTH(Taulukko1[[#This Row],[Alku PVM]] )&lt;=3,AND(MONTH(Taulukko1[[#This Row],[Alku PVM]] )=3))</f>
        <v>0</v>
      </c>
      <c r="AD2595" s="90" t="b">
        <f>OR(MONTH(Taulukko1[[#This Row],[Loppu PVM]] )&lt;=3,AND(MONTH(Taulukko1[[#This Row],[Loppu PVM]] )=3))</f>
        <v>1</v>
      </c>
      <c r="AE2595" s="90" t="b">
        <f>OR(MONTH(Taulukko1[[#This Row],[Alku PVM]] )&lt;=9,AND(MONTH(Taulukko1[[#This Row],[Alku PVM]] )=9))</f>
        <v>0</v>
      </c>
      <c r="AF2595" s="90" t="b">
        <f>OR(MONTH(Taulukko1[[#This Row],[Loppu PVM]])&lt;=9,AND(MONTH(Taulukko1[[#This Row],[Loppu PVM]] )=9))</f>
        <v>1</v>
      </c>
      <c r="AG2595" s="90" t="b">
        <f>OR(MONTH(Taulukko1[[#This Row],[Alku PVM]] )&lt;=6,AND(MONTH(Taulukko1[[#This Row],[Alku PVM]] )=6))</f>
        <v>0</v>
      </c>
      <c r="AH2595" s="90" t="b">
        <f>OR(MONTH(Taulukko1[[#This Row],[Loppu PVM]])&lt;=6,AND(MONTH(Taulukko1[[#This Row],[Loppu PVM]] )=6))</f>
        <v>1</v>
      </c>
    </row>
    <row r="2596" spans="1:34" ht="12.75" customHeight="1">
      <c r="A2596" s="21" t="s">
        <v>284</v>
      </c>
      <c r="B2596" s="23">
        <v>41564</v>
      </c>
      <c r="C2596" s="21" t="s">
        <v>952</v>
      </c>
      <c r="D2596" s="24" t="s">
        <v>25</v>
      </c>
      <c r="E2596" s="62">
        <v>60</v>
      </c>
      <c r="F2596" s="23">
        <v>41612</v>
      </c>
      <c r="G2596" s="24">
        <v>50</v>
      </c>
      <c r="H2596" s="22">
        <v>1523</v>
      </c>
      <c r="I2596" s="126">
        <f>INDEX('TOL2008'!B:B,MATCH(A2596,'TOL2008'!A:A,0))</f>
        <v>71127</v>
      </c>
      <c r="J2596" s="126" t="str">
        <f>INDEX(Pääluokka!$H$2:$H$100,MATCH(VALUE(LEFT(Taulukko1[[#This Row],[TOL2008]],2)),Pääluokka!$G$2:$G$100,0))</f>
        <v>Ammatillinen, tieteellinen ja tekninen toiminta</v>
      </c>
      <c r="K2596" s="126" t="str">
        <f>INDEX(Pääluokka!$I$2:$I$100,MATCH(VALUE(LEFT(Taulukko1[[#This Row],[TOL2008]],2)),Pääluokka!$G$2:$G$100,0))</f>
        <v>Palvelualat (G-N, R, S)</v>
      </c>
      <c r="L2596" s="41">
        <f t="shared" si="400"/>
        <v>48</v>
      </c>
      <c r="M2596" s="43">
        <f t="shared" si="401"/>
        <v>41564</v>
      </c>
      <c r="N2596" s="43">
        <f t="shared" si="402"/>
        <v>41612</v>
      </c>
      <c r="O2596" s="43">
        <f t="shared" si="403"/>
        <v>41548</v>
      </c>
      <c r="P2596" s="43">
        <f t="shared" si="404"/>
        <v>41609</v>
      </c>
      <c r="Q2596" s="41">
        <f t="shared" si="405"/>
        <v>2013</v>
      </c>
      <c r="R2596" s="41">
        <f t="shared" si="406"/>
        <v>2013</v>
      </c>
      <c r="S2596" s="43" t="str">
        <f>YEAR(Taulukko1[[#This Row],[Alku KK]])&amp;"Q"&amp;ROUNDDOWN((MONTH(Taulukko1[[#This Row],[Alku KK]])-1)/3+1,0)</f>
        <v>2013Q4</v>
      </c>
      <c r="T2596" s="43" t="str">
        <f>YEAR(Taulukko1[[#This Row],[Loppu KK]])&amp;"Q"&amp;ROUNDDOWN((MONTH(Taulukko1[[#This Row],[Loppu KK]])-1)/3+1,0)</f>
        <v>2013Q4</v>
      </c>
      <c r="U2596" s="66">
        <f>IF(COUNT(Taulukko1[[#This Row],[Neuvottelujen alaiset ]])=1,Taulukko1[[#This Row],[Neuvottelujen alaiset ]],Taulukko1[[#This Row],[Vähennystarve]])</f>
        <v>1523</v>
      </c>
      <c r="V2596" s="44">
        <f t="shared" si="407"/>
        <v>3.9395929087327641E-2</v>
      </c>
      <c r="W2596" s="44">
        <f t="shared" si="408"/>
        <v>3.2829940906106372E-2</v>
      </c>
      <c r="X2596" s="44">
        <f t="shared" si="409"/>
        <v>0.83333333333333337</v>
      </c>
      <c r="Y2596" s="90" t="b">
        <f>AND(MONTH(Taulukko1[[#This Row],[Alku PVM]] )=6,DAY(Taulukko1[[#This Row],[Alku PVM]] )&gt;19)</f>
        <v>0</v>
      </c>
      <c r="Z2596" s="90" t="b">
        <f>AND(MONTH(Taulukko1[[#This Row],[Loppu PVM]] )=6,DAY(Taulukko1[[#This Row],[Loppu PVM]] )&gt;19)</f>
        <v>0</v>
      </c>
      <c r="AA2596" s="90" t="b">
        <f>OR(MONTH(Taulukko1[[#This Row],[Alku PVM]] )&lt;=5,AND(MONTH(Taulukko1[[#This Row],[Alku PVM]] )=6,DAY(Taulukko1[[#This Row],[Alku PVM]] )&lt;20))</f>
        <v>0</v>
      </c>
      <c r="AB2596" s="90" t="b">
        <f>OR(MONTH(Taulukko1[[#This Row],[Loppu PVM]])&lt;=5,AND(MONTH(Taulukko1[[#This Row],[Loppu PVM]] )=6,DAY(Taulukko1[[#This Row],[Loppu PVM]])&lt;20))</f>
        <v>0</v>
      </c>
      <c r="AC2596" s="90" t="b">
        <f>OR(MONTH(Taulukko1[[#This Row],[Alku PVM]] )&lt;=3,AND(MONTH(Taulukko1[[#This Row],[Alku PVM]] )=3))</f>
        <v>0</v>
      </c>
      <c r="AD2596" s="90" t="b">
        <f>OR(MONTH(Taulukko1[[#This Row],[Loppu PVM]] )&lt;=3,AND(MONTH(Taulukko1[[#This Row],[Loppu PVM]] )=3))</f>
        <v>0</v>
      </c>
      <c r="AE2596" s="90" t="b">
        <f>OR(MONTH(Taulukko1[[#This Row],[Alku PVM]] )&lt;=9,AND(MONTH(Taulukko1[[#This Row],[Alku PVM]] )=9))</f>
        <v>0</v>
      </c>
      <c r="AF2596" s="90" t="b">
        <f>OR(MONTH(Taulukko1[[#This Row],[Loppu PVM]])&lt;=9,AND(MONTH(Taulukko1[[#This Row],[Loppu PVM]] )=9))</f>
        <v>0</v>
      </c>
      <c r="AG2596" s="90" t="b">
        <f>OR(MONTH(Taulukko1[[#This Row],[Alku PVM]] )&lt;=6,AND(MONTH(Taulukko1[[#This Row],[Alku PVM]] )=6))</f>
        <v>0</v>
      </c>
      <c r="AH2596" s="90" t="b">
        <f>OR(MONTH(Taulukko1[[#This Row],[Loppu PVM]])&lt;=6,AND(MONTH(Taulukko1[[#This Row],[Loppu PVM]] )=6))</f>
        <v>0</v>
      </c>
    </row>
    <row r="2597" spans="1:34" ht="12.75" customHeight="1">
      <c r="A2597" s="21" t="s">
        <v>701</v>
      </c>
      <c r="B2597" s="23">
        <v>41565</v>
      </c>
      <c r="C2597" s="21" t="s">
        <v>700</v>
      </c>
      <c r="D2597" s="24">
        <v>60</v>
      </c>
      <c r="F2597" s="23">
        <v>41585</v>
      </c>
      <c r="G2597" s="24">
        <v>9</v>
      </c>
      <c r="H2597" s="22">
        <v>69</v>
      </c>
      <c r="I2597" s="126">
        <f>INDEX('TOL2008'!B:B,MATCH(A2597,'TOL2008'!A:A,0))</f>
        <v>62020</v>
      </c>
      <c r="J2597" s="126" t="str">
        <f>INDEX(Pääluokka!$H$2:$H$100,MATCH(VALUE(LEFT(Taulukko1[[#This Row],[TOL2008]],2)),Pääluokka!$G$2:$G$100,0))</f>
        <v>Informaatio ja viestintä</v>
      </c>
      <c r="K2597" s="126" t="str">
        <f>INDEX(Pääluokka!$I$2:$I$100,MATCH(VALUE(LEFT(Taulukko1[[#This Row],[TOL2008]],2)),Pääluokka!$G$2:$G$100,0))</f>
        <v>Palvelualat (G-N, R, S)</v>
      </c>
      <c r="L2597" s="41">
        <f t="shared" si="400"/>
        <v>20</v>
      </c>
      <c r="M2597" s="43">
        <f t="shared" si="401"/>
        <v>41565</v>
      </c>
      <c r="N2597" s="43">
        <f t="shared" si="402"/>
        <v>41585</v>
      </c>
      <c r="O2597" s="43">
        <f t="shared" si="403"/>
        <v>41548</v>
      </c>
      <c r="P2597" s="43">
        <f t="shared" si="404"/>
        <v>41579</v>
      </c>
      <c r="Q2597" s="41">
        <f t="shared" si="405"/>
        <v>2013</v>
      </c>
      <c r="R2597" s="41">
        <f t="shared" si="406"/>
        <v>2013</v>
      </c>
      <c r="S2597" s="43" t="str">
        <f>YEAR(Taulukko1[[#This Row],[Alku KK]])&amp;"Q"&amp;ROUNDDOWN((MONTH(Taulukko1[[#This Row],[Alku KK]])-1)/3+1,0)</f>
        <v>2013Q4</v>
      </c>
      <c r="T2597" s="43" t="str">
        <f>YEAR(Taulukko1[[#This Row],[Loppu KK]])&amp;"Q"&amp;ROUNDDOWN((MONTH(Taulukko1[[#This Row],[Loppu KK]])-1)/3+1,0)</f>
        <v>2013Q4</v>
      </c>
      <c r="U2597" s="66">
        <f>IF(COUNT(Taulukko1[[#This Row],[Neuvottelujen alaiset ]])=1,Taulukko1[[#This Row],[Neuvottelujen alaiset ]],Taulukko1[[#This Row],[Vähennystarve]])</f>
        <v>69</v>
      </c>
      <c r="V2597" s="44" t="str">
        <f t="shared" si="407"/>
        <v>NA</v>
      </c>
      <c r="W2597" s="44">
        <f t="shared" si="408"/>
        <v>0.13043478260869565</v>
      </c>
      <c r="X2597" s="44" t="str">
        <f t="shared" si="409"/>
        <v>NA</v>
      </c>
      <c r="Y2597" s="90" t="b">
        <f>AND(MONTH(Taulukko1[[#This Row],[Alku PVM]] )=6,DAY(Taulukko1[[#This Row],[Alku PVM]] )&gt;19)</f>
        <v>0</v>
      </c>
      <c r="Z2597" s="90" t="b">
        <f>AND(MONTH(Taulukko1[[#This Row],[Loppu PVM]] )=6,DAY(Taulukko1[[#This Row],[Loppu PVM]] )&gt;19)</f>
        <v>0</v>
      </c>
      <c r="AA2597" s="90" t="b">
        <f>OR(MONTH(Taulukko1[[#This Row],[Alku PVM]] )&lt;=5,AND(MONTH(Taulukko1[[#This Row],[Alku PVM]] )=6,DAY(Taulukko1[[#This Row],[Alku PVM]] )&lt;20))</f>
        <v>0</v>
      </c>
      <c r="AB2597" s="90" t="b">
        <f>OR(MONTH(Taulukko1[[#This Row],[Loppu PVM]])&lt;=5,AND(MONTH(Taulukko1[[#This Row],[Loppu PVM]] )=6,DAY(Taulukko1[[#This Row],[Loppu PVM]])&lt;20))</f>
        <v>0</v>
      </c>
      <c r="AC2597" s="90" t="b">
        <f>OR(MONTH(Taulukko1[[#This Row],[Alku PVM]] )&lt;=3,AND(MONTH(Taulukko1[[#This Row],[Alku PVM]] )=3))</f>
        <v>0</v>
      </c>
      <c r="AD2597" s="90" t="b">
        <f>OR(MONTH(Taulukko1[[#This Row],[Loppu PVM]] )&lt;=3,AND(MONTH(Taulukko1[[#This Row],[Loppu PVM]] )=3))</f>
        <v>0</v>
      </c>
      <c r="AE2597" s="90" t="b">
        <f>OR(MONTH(Taulukko1[[#This Row],[Alku PVM]] )&lt;=9,AND(MONTH(Taulukko1[[#This Row],[Alku PVM]] )=9))</f>
        <v>0</v>
      </c>
      <c r="AF2597" s="90" t="b">
        <f>OR(MONTH(Taulukko1[[#This Row],[Loppu PVM]])&lt;=9,AND(MONTH(Taulukko1[[#This Row],[Loppu PVM]] )=9))</f>
        <v>0</v>
      </c>
      <c r="AG2597" s="90" t="b">
        <f>OR(MONTH(Taulukko1[[#This Row],[Alku PVM]] )&lt;=6,AND(MONTH(Taulukko1[[#This Row],[Alku PVM]] )=6))</f>
        <v>0</v>
      </c>
      <c r="AH2597" s="90" t="b">
        <f>OR(MONTH(Taulukko1[[#This Row],[Loppu PVM]])&lt;=6,AND(MONTH(Taulukko1[[#This Row],[Loppu PVM]] )=6))</f>
        <v>0</v>
      </c>
    </row>
    <row r="2598" spans="1:34" ht="12.75" customHeight="1">
      <c r="A2598" t="s">
        <v>662</v>
      </c>
      <c r="B2598" s="23">
        <v>41568</v>
      </c>
      <c r="C2598" s="21" t="s">
        <v>1332</v>
      </c>
      <c r="D2598" s="24"/>
      <c r="E2598" s="62">
        <v>8</v>
      </c>
      <c r="F2598" s="23"/>
      <c r="G2598" s="24"/>
      <c r="H2598" s="22">
        <v>15</v>
      </c>
      <c r="I2598" s="126">
        <f>INDEX('TOL2008'!B:B,MATCH(A2598,'TOL2008'!A:A,0))</f>
        <v>11010</v>
      </c>
      <c r="J2598" s="126" t="str">
        <f>INDEX(Pääluokka!$H$2:$H$100,MATCH(VALUE(LEFT(Taulukko1[[#This Row],[TOL2008]],2)),Pääluokka!$G$2:$G$100,0))</f>
        <v>Teollisuus</v>
      </c>
      <c r="K2598" s="126" t="str">
        <f>INDEX(Pääluokka!$I$2:$I$100,MATCH(VALUE(LEFT(Taulukko1[[#This Row],[TOL2008]],2)),Pääluokka!$G$2:$G$100,0))</f>
        <v>Teollisuus (C-E)</v>
      </c>
      <c r="L2598" s="41" t="str">
        <f t="shared" si="400"/>
        <v>NA</v>
      </c>
      <c r="M2598" s="43">
        <f t="shared" si="401"/>
        <v>41568</v>
      </c>
      <c r="N2598" s="43">
        <f t="shared" si="402"/>
        <v>41619</v>
      </c>
      <c r="O2598" s="43">
        <f t="shared" si="403"/>
        <v>41548</v>
      </c>
      <c r="P2598" s="43">
        <f t="shared" si="404"/>
        <v>41609</v>
      </c>
      <c r="Q2598" s="41">
        <f t="shared" si="405"/>
        <v>2013</v>
      </c>
      <c r="R2598" s="41">
        <f t="shared" si="406"/>
        <v>2013</v>
      </c>
      <c r="S2598" s="43" t="str">
        <f>YEAR(Taulukko1[[#This Row],[Alku KK]])&amp;"Q"&amp;ROUNDDOWN((MONTH(Taulukko1[[#This Row],[Alku KK]])-1)/3+1,0)</f>
        <v>2013Q4</v>
      </c>
      <c r="T2598" s="43" t="str">
        <f>YEAR(Taulukko1[[#This Row],[Loppu KK]])&amp;"Q"&amp;ROUNDDOWN((MONTH(Taulukko1[[#This Row],[Loppu KK]])-1)/3+1,0)</f>
        <v>2013Q4</v>
      </c>
      <c r="U2598" s="66">
        <f>IF(COUNT(Taulukko1[[#This Row],[Neuvottelujen alaiset ]])=1,Taulukko1[[#This Row],[Neuvottelujen alaiset ]],Taulukko1[[#This Row],[Vähennystarve]])</f>
        <v>15</v>
      </c>
      <c r="V2598" s="44">
        <f t="shared" si="407"/>
        <v>0.53333333333333333</v>
      </c>
      <c r="W2598" s="44" t="str">
        <f t="shared" si="408"/>
        <v>NA</v>
      </c>
      <c r="X2598" s="44" t="str">
        <f t="shared" si="409"/>
        <v>NA</v>
      </c>
      <c r="Y2598" s="90" t="b">
        <f>AND(MONTH(Taulukko1[[#This Row],[Alku PVM]] )=6,DAY(Taulukko1[[#This Row],[Alku PVM]] )&gt;19)</f>
        <v>0</v>
      </c>
      <c r="Z2598" s="90" t="b">
        <f>AND(MONTH(Taulukko1[[#This Row],[Loppu PVM]] )=6,DAY(Taulukko1[[#This Row],[Loppu PVM]] )&gt;19)</f>
        <v>0</v>
      </c>
      <c r="AA2598" s="90" t="b">
        <f>OR(MONTH(Taulukko1[[#This Row],[Alku PVM]] )&lt;=5,AND(MONTH(Taulukko1[[#This Row],[Alku PVM]] )=6,DAY(Taulukko1[[#This Row],[Alku PVM]] )&lt;20))</f>
        <v>0</v>
      </c>
      <c r="AB2598" s="90" t="b">
        <f>OR(MONTH(Taulukko1[[#This Row],[Loppu PVM]])&lt;=5,AND(MONTH(Taulukko1[[#This Row],[Loppu PVM]] )=6,DAY(Taulukko1[[#This Row],[Loppu PVM]])&lt;20))</f>
        <v>0</v>
      </c>
      <c r="AC2598" s="90" t="b">
        <f>OR(MONTH(Taulukko1[[#This Row],[Alku PVM]] )&lt;=3,AND(MONTH(Taulukko1[[#This Row],[Alku PVM]] )=3))</f>
        <v>0</v>
      </c>
      <c r="AD2598" s="90" t="b">
        <f>OR(MONTH(Taulukko1[[#This Row],[Loppu PVM]] )&lt;=3,AND(MONTH(Taulukko1[[#This Row],[Loppu PVM]] )=3))</f>
        <v>0</v>
      </c>
      <c r="AE2598" s="90" t="b">
        <f>OR(MONTH(Taulukko1[[#This Row],[Alku PVM]] )&lt;=9,AND(MONTH(Taulukko1[[#This Row],[Alku PVM]] )=9))</f>
        <v>0</v>
      </c>
      <c r="AF2598" s="90" t="b">
        <f>OR(MONTH(Taulukko1[[#This Row],[Loppu PVM]])&lt;=9,AND(MONTH(Taulukko1[[#This Row],[Loppu PVM]] )=9))</f>
        <v>0</v>
      </c>
      <c r="AG2598" s="90" t="b">
        <f>OR(MONTH(Taulukko1[[#This Row],[Alku PVM]] )&lt;=6,AND(MONTH(Taulukko1[[#This Row],[Alku PVM]] )=6))</f>
        <v>0</v>
      </c>
      <c r="AH2598" s="90" t="b">
        <f>OR(MONTH(Taulukko1[[#This Row],[Loppu PVM]])&lt;=6,AND(MONTH(Taulukko1[[#This Row],[Loppu PVM]] )=6))</f>
        <v>0</v>
      </c>
    </row>
    <row r="2599" spans="1:34" ht="12.75" customHeight="1">
      <c r="A2599" s="21" t="s">
        <v>453</v>
      </c>
      <c r="B2599" s="23">
        <v>41568</v>
      </c>
      <c r="C2599" t="s">
        <v>1134</v>
      </c>
      <c r="D2599" s="24"/>
      <c r="E2599" s="62">
        <v>22</v>
      </c>
      <c r="F2599" s="23">
        <v>41606</v>
      </c>
      <c r="G2599" s="24">
        <v>14</v>
      </c>
      <c r="H2599" s="22">
        <v>112</v>
      </c>
      <c r="I2599" s="126">
        <f>INDEX('TOL2008'!B:B,MATCH(A2599,'TOL2008'!A:A,0))</f>
        <v>52291</v>
      </c>
      <c r="J2599" s="126" t="str">
        <f>INDEX(Pääluokka!$H$2:$H$100,MATCH(VALUE(LEFT(Taulukko1[[#This Row],[TOL2008]],2)),Pääluokka!$G$2:$G$100,0))</f>
        <v>Kuljetus ja varastointi</v>
      </c>
      <c r="K2599" s="126" t="str">
        <f>INDEX(Pääluokka!$I$2:$I$100,MATCH(VALUE(LEFT(Taulukko1[[#This Row],[TOL2008]],2)),Pääluokka!$G$2:$G$100,0))</f>
        <v>Palvelualat (G-N, R, S)</v>
      </c>
      <c r="L2599" s="41">
        <f t="shared" si="400"/>
        <v>38</v>
      </c>
      <c r="M2599" s="43">
        <f t="shared" si="401"/>
        <v>41568</v>
      </c>
      <c r="N2599" s="43">
        <f t="shared" si="402"/>
        <v>41606</v>
      </c>
      <c r="O2599" s="43">
        <f t="shared" si="403"/>
        <v>41548</v>
      </c>
      <c r="P2599" s="43">
        <f t="shared" si="404"/>
        <v>41579</v>
      </c>
      <c r="Q2599" s="41">
        <f t="shared" si="405"/>
        <v>2013</v>
      </c>
      <c r="R2599" s="41">
        <f t="shared" si="406"/>
        <v>2013</v>
      </c>
      <c r="S2599" s="43" t="str">
        <f>YEAR(Taulukko1[[#This Row],[Alku KK]])&amp;"Q"&amp;ROUNDDOWN((MONTH(Taulukko1[[#This Row],[Alku KK]])-1)/3+1,0)</f>
        <v>2013Q4</v>
      </c>
      <c r="T2599" s="43" t="str">
        <f>YEAR(Taulukko1[[#This Row],[Loppu KK]])&amp;"Q"&amp;ROUNDDOWN((MONTH(Taulukko1[[#This Row],[Loppu KK]])-1)/3+1,0)</f>
        <v>2013Q4</v>
      </c>
      <c r="U2599" s="66">
        <f>IF(COUNT(Taulukko1[[#This Row],[Neuvottelujen alaiset ]])=1,Taulukko1[[#This Row],[Neuvottelujen alaiset ]],Taulukko1[[#This Row],[Vähennystarve]])</f>
        <v>112</v>
      </c>
      <c r="V2599" s="44">
        <f t="shared" si="407"/>
        <v>0.19642857142857142</v>
      </c>
      <c r="W2599" s="44">
        <f t="shared" si="408"/>
        <v>0.125</v>
      </c>
      <c r="X2599" s="44">
        <f t="shared" si="409"/>
        <v>0.63636363636363635</v>
      </c>
      <c r="Y2599" s="90" t="b">
        <f>AND(MONTH(Taulukko1[[#This Row],[Alku PVM]] )=6,DAY(Taulukko1[[#This Row],[Alku PVM]] )&gt;19)</f>
        <v>0</v>
      </c>
      <c r="Z2599" s="90" t="b">
        <f>AND(MONTH(Taulukko1[[#This Row],[Loppu PVM]] )=6,DAY(Taulukko1[[#This Row],[Loppu PVM]] )&gt;19)</f>
        <v>0</v>
      </c>
      <c r="AA2599" s="90" t="b">
        <f>OR(MONTH(Taulukko1[[#This Row],[Alku PVM]] )&lt;=5,AND(MONTH(Taulukko1[[#This Row],[Alku PVM]] )=6,DAY(Taulukko1[[#This Row],[Alku PVM]] )&lt;20))</f>
        <v>0</v>
      </c>
      <c r="AB2599" s="90" t="b">
        <f>OR(MONTH(Taulukko1[[#This Row],[Loppu PVM]])&lt;=5,AND(MONTH(Taulukko1[[#This Row],[Loppu PVM]] )=6,DAY(Taulukko1[[#This Row],[Loppu PVM]])&lt;20))</f>
        <v>0</v>
      </c>
      <c r="AC2599" s="90" t="b">
        <f>OR(MONTH(Taulukko1[[#This Row],[Alku PVM]] )&lt;=3,AND(MONTH(Taulukko1[[#This Row],[Alku PVM]] )=3))</f>
        <v>0</v>
      </c>
      <c r="AD2599" s="90" t="b">
        <f>OR(MONTH(Taulukko1[[#This Row],[Loppu PVM]] )&lt;=3,AND(MONTH(Taulukko1[[#This Row],[Loppu PVM]] )=3))</f>
        <v>0</v>
      </c>
      <c r="AE2599" s="90" t="b">
        <f>OR(MONTH(Taulukko1[[#This Row],[Alku PVM]] )&lt;=9,AND(MONTH(Taulukko1[[#This Row],[Alku PVM]] )=9))</f>
        <v>0</v>
      </c>
      <c r="AF2599" s="90" t="b">
        <f>OR(MONTH(Taulukko1[[#This Row],[Loppu PVM]])&lt;=9,AND(MONTH(Taulukko1[[#This Row],[Loppu PVM]] )=9))</f>
        <v>0</v>
      </c>
      <c r="AG2599" s="90" t="b">
        <f>OR(MONTH(Taulukko1[[#This Row],[Alku PVM]] )&lt;=6,AND(MONTH(Taulukko1[[#This Row],[Alku PVM]] )=6))</f>
        <v>0</v>
      </c>
      <c r="AH2599" s="90" t="b">
        <f>OR(MONTH(Taulukko1[[#This Row],[Loppu PVM]])&lt;=6,AND(MONTH(Taulukko1[[#This Row],[Loppu PVM]] )=6))</f>
        <v>0</v>
      </c>
    </row>
    <row r="2600" spans="1:34" ht="12.75" customHeight="1">
      <c r="A2600" s="21" t="s">
        <v>351</v>
      </c>
      <c r="B2600" s="23">
        <v>41568</v>
      </c>
      <c r="C2600" s="21" t="s">
        <v>350</v>
      </c>
      <c r="D2600" s="24">
        <v>0</v>
      </c>
      <c r="F2600" s="23">
        <v>41689</v>
      </c>
      <c r="G2600" s="24">
        <v>40</v>
      </c>
      <c r="H2600" s="22">
        <v>240</v>
      </c>
      <c r="I2600" s="126">
        <f>INDEX('TOL2008'!B:B,MATCH(A2600,'TOL2008'!A:A,0))</f>
        <v>28950</v>
      </c>
      <c r="J2600" s="126" t="str">
        <f>INDEX(Pääluokka!$H$2:$H$100,MATCH(VALUE(LEFT(Taulukko1[[#This Row],[TOL2008]],2)),Pääluokka!$G$2:$G$100,0))</f>
        <v>Teollisuus</v>
      </c>
      <c r="K2600" s="126" t="str">
        <f>INDEX(Pääluokka!$I$2:$I$100,MATCH(VALUE(LEFT(Taulukko1[[#This Row],[TOL2008]],2)),Pääluokka!$G$2:$G$100,0))</f>
        <v>Teollisuus (C-E)</v>
      </c>
      <c r="L2600" s="41">
        <f t="shared" si="400"/>
        <v>121</v>
      </c>
      <c r="M2600" s="43">
        <f t="shared" si="401"/>
        <v>41568</v>
      </c>
      <c r="N2600" s="43">
        <f t="shared" si="402"/>
        <v>41689</v>
      </c>
      <c r="O2600" s="43">
        <f t="shared" si="403"/>
        <v>41548</v>
      </c>
      <c r="P2600" s="43">
        <f t="shared" si="404"/>
        <v>41671</v>
      </c>
      <c r="Q2600" s="41">
        <f t="shared" si="405"/>
        <v>2013</v>
      </c>
      <c r="R2600" s="41">
        <f t="shared" si="406"/>
        <v>2014</v>
      </c>
      <c r="S2600" s="43" t="str">
        <f>YEAR(Taulukko1[[#This Row],[Alku KK]])&amp;"Q"&amp;ROUNDDOWN((MONTH(Taulukko1[[#This Row],[Alku KK]])-1)/3+1,0)</f>
        <v>2013Q4</v>
      </c>
      <c r="T2600" s="43" t="str">
        <f>YEAR(Taulukko1[[#This Row],[Loppu KK]])&amp;"Q"&amp;ROUNDDOWN((MONTH(Taulukko1[[#This Row],[Loppu KK]])-1)/3+1,0)</f>
        <v>2014Q1</v>
      </c>
      <c r="U2600" s="66">
        <f>IF(COUNT(Taulukko1[[#This Row],[Neuvottelujen alaiset ]])=1,Taulukko1[[#This Row],[Neuvottelujen alaiset ]],Taulukko1[[#This Row],[Vähennystarve]])</f>
        <v>240</v>
      </c>
      <c r="V2600" s="44" t="str">
        <f t="shared" si="407"/>
        <v>NA</v>
      </c>
      <c r="W2600" s="44">
        <f t="shared" si="408"/>
        <v>0.16666666666666666</v>
      </c>
      <c r="X2600" s="44" t="str">
        <f t="shared" si="409"/>
        <v>NA</v>
      </c>
      <c r="Y2600" s="90" t="b">
        <f>AND(MONTH(Taulukko1[[#This Row],[Alku PVM]] )=6,DAY(Taulukko1[[#This Row],[Alku PVM]] )&gt;19)</f>
        <v>0</v>
      </c>
      <c r="Z2600" s="90" t="b">
        <f>AND(MONTH(Taulukko1[[#This Row],[Loppu PVM]] )=6,DAY(Taulukko1[[#This Row],[Loppu PVM]] )&gt;19)</f>
        <v>0</v>
      </c>
      <c r="AA2600" s="90" t="b">
        <f>OR(MONTH(Taulukko1[[#This Row],[Alku PVM]] )&lt;=5,AND(MONTH(Taulukko1[[#This Row],[Alku PVM]] )=6,DAY(Taulukko1[[#This Row],[Alku PVM]] )&lt;20))</f>
        <v>0</v>
      </c>
      <c r="AB2600" s="90" t="b">
        <f>OR(MONTH(Taulukko1[[#This Row],[Loppu PVM]])&lt;=5,AND(MONTH(Taulukko1[[#This Row],[Loppu PVM]] )=6,DAY(Taulukko1[[#This Row],[Loppu PVM]])&lt;20))</f>
        <v>1</v>
      </c>
      <c r="AC2600" s="90" t="b">
        <f>OR(MONTH(Taulukko1[[#This Row],[Alku PVM]] )&lt;=3,AND(MONTH(Taulukko1[[#This Row],[Alku PVM]] )=3))</f>
        <v>0</v>
      </c>
      <c r="AD2600" s="90" t="b">
        <f>OR(MONTH(Taulukko1[[#This Row],[Loppu PVM]] )&lt;=3,AND(MONTH(Taulukko1[[#This Row],[Loppu PVM]] )=3))</f>
        <v>1</v>
      </c>
      <c r="AE2600" s="90" t="b">
        <f>OR(MONTH(Taulukko1[[#This Row],[Alku PVM]] )&lt;=9,AND(MONTH(Taulukko1[[#This Row],[Alku PVM]] )=9))</f>
        <v>0</v>
      </c>
      <c r="AF2600" s="90" t="b">
        <f>OR(MONTH(Taulukko1[[#This Row],[Loppu PVM]])&lt;=9,AND(MONTH(Taulukko1[[#This Row],[Loppu PVM]] )=9))</f>
        <v>1</v>
      </c>
      <c r="AG2600" s="90" t="b">
        <f>OR(MONTH(Taulukko1[[#This Row],[Alku PVM]] )&lt;=6,AND(MONTH(Taulukko1[[#This Row],[Alku PVM]] )=6))</f>
        <v>0</v>
      </c>
      <c r="AH2600" s="90" t="b">
        <f>OR(MONTH(Taulukko1[[#This Row],[Loppu PVM]])&lt;=6,AND(MONTH(Taulukko1[[#This Row],[Loppu PVM]] )=6))</f>
        <v>1</v>
      </c>
    </row>
    <row r="2601" spans="1:34" ht="12.75" customHeight="1">
      <c r="A2601" s="21" t="s">
        <v>780</v>
      </c>
      <c r="B2601" s="23">
        <v>41568</v>
      </c>
      <c r="C2601" s="21" t="s">
        <v>779</v>
      </c>
      <c r="D2601" s="24"/>
      <c r="E2601" s="62">
        <v>20</v>
      </c>
      <c r="F2601" s="23">
        <v>41611</v>
      </c>
      <c r="G2601" s="24">
        <v>10</v>
      </c>
      <c r="H2601" s="22">
        <v>30</v>
      </c>
      <c r="I2601" s="126">
        <f>INDEX('TOL2008'!B:B,MATCH(A2601,'TOL2008'!A:A,0))</f>
        <v>61100</v>
      </c>
      <c r="J2601" s="126" t="str">
        <f>INDEX(Pääluokka!$H$2:$H$100,MATCH(VALUE(LEFT(Taulukko1[[#This Row],[TOL2008]],2)),Pääluokka!$G$2:$G$100,0))</f>
        <v>Informaatio ja viestintä</v>
      </c>
      <c r="K2601" s="126" t="str">
        <f>INDEX(Pääluokka!$I$2:$I$100,MATCH(VALUE(LEFT(Taulukko1[[#This Row],[TOL2008]],2)),Pääluokka!$G$2:$G$100,0))</f>
        <v>Palvelualat (G-N, R, S)</v>
      </c>
      <c r="L2601" s="41">
        <f t="shared" si="400"/>
        <v>43</v>
      </c>
      <c r="M2601" s="43">
        <f t="shared" si="401"/>
        <v>41568</v>
      </c>
      <c r="N2601" s="43">
        <f t="shared" si="402"/>
        <v>41611</v>
      </c>
      <c r="O2601" s="43">
        <f t="shared" si="403"/>
        <v>41548</v>
      </c>
      <c r="P2601" s="43">
        <f t="shared" si="404"/>
        <v>41609</v>
      </c>
      <c r="Q2601" s="41">
        <f t="shared" si="405"/>
        <v>2013</v>
      </c>
      <c r="R2601" s="41">
        <f t="shared" si="406"/>
        <v>2013</v>
      </c>
      <c r="S2601" s="43" t="str">
        <f>YEAR(Taulukko1[[#This Row],[Alku KK]])&amp;"Q"&amp;ROUNDDOWN((MONTH(Taulukko1[[#This Row],[Alku KK]])-1)/3+1,0)</f>
        <v>2013Q4</v>
      </c>
      <c r="T2601" s="43" t="str">
        <f>YEAR(Taulukko1[[#This Row],[Loppu KK]])&amp;"Q"&amp;ROUNDDOWN((MONTH(Taulukko1[[#This Row],[Loppu KK]])-1)/3+1,0)</f>
        <v>2013Q4</v>
      </c>
      <c r="U2601" s="66">
        <f>IF(COUNT(Taulukko1[[#This Row],[Neuvottelujen alaiset ]])=1,Taulukko1[[#This Row],[Neuvottelujen alaiset ]],Taulukko1[[#This Row],[Vähennystarve]])</f>
        <v>30</v>
      </c>
      <c r="V2601" s="44">
        <f t="shared" si="407"/>
        <v>0.66666666666666663</v>
      </c>
      <c r="W2601" s="44">
        <f t="shared" si="408"/>
        <v>0.33333333333333331</v>
      </c>
      <c r="X2601" s="44">
        <f t="shared" si="409"/>
        <v>0.5</v>
      </c>
      <c r="Y2601" s="90" t="b">
        <f>AND(MONTH(Taulukko1[[#This Row],[Alku PVM]] )=6,DAY(Taulukko1[[#This Row],[Alku PVM]] )&gt;19)</f>
        <v>0</v>
      </c>
      <c r="Z2601" s="90" t="b">
        <f>AND(MONTH(Taulukko1[[#This Row],[Loppu PVM]] )=6,DAY(Taulukko1[[#This Row],[Loppu PVM]] )&gt;19)</f>
        <v>0</v>
      </c>
      <c r="AA2601" s="90" t="b">
        <f>OR(MONTH(Taulukko1[[#This Row],[Alku PVM]] )&lt;=5,AND(MONTH(Taulukko1[[#This Row],[Alku PVM]] )=6,DAY(Taulukko1[[#This Row],[Alku PVM]] )&lt;20))</f>
        <v>0</v>
      </c>
      <c r="AB2601" s="90" t="b">
        <f>OR(MONTH(Taulukko1[[#This Row],[Loppu PVM]])&lt;=5,AND(MONTH(Taulukko1[[#This Row],[Loppu PVM]] )=6,DAY(Taulukko1[[#This Row],[Loppu PVM]])&lt;20))</f>
        <v>0</v>
      </c>
      <c r="AC2601" s="90" t="b">
        <f>OR(MONTH(Taulukko1[[#This Row],[Alku PVM]] )&lt;=3,AND(MONTH(Taulukko1[[#This Row],[Alku PVM]] )=3))</f>
        <v>0</v>
      </c>
      <c r="AD2601" s="90" t="b">
        <f>OR(MONTH(Taulukko1[[#This Row],[Loppu PVM]] )&lt;=3,AND(MONTH(Taulukko1[[#This Row],[Loppu PVM]] )=3))</f>
        <v>0</v>
      </c>
      <c r="AE2601" s="90" t="b">
        <f>OR(MONTH(Taulukko1[[#This Row],[Alku PVM]] )&lt;=9,AND(MONTH(Taulukko1[[#This Row],[Alku PVM]] )=9))</f>
        <v>0</v>
      </c>
      <c r="AF2601" s="90" t="b">
        <f>OR(MONTH(Taulukko1[[#This Row],[Loppu PVM]])&lt;=9,AND(MONTH(Taulukko1[[#This Row],[Loppu PVM]] )=9))</f>
        <v>0</v>
      </c>
      <c r="AG2601" s="90" t="b">
        <f>OR(MONTH(Taulukko1[[#This Row],[Alku PVM]] )&lt;=6,AND(MONTH(Taulukko1[[#This Row],[Alku PVM]] )=6))</f>
        <v>0</v>
      </c>
      <c r="AH2601" s="90" t="b">
        <f>OR(MONTH(Taulukko1[[#This Row],[Loppu PVM]])&lt;=6,AND(MONTH(Taulukko1[[#This Row],[Loppu PVM]] )=6))</f>
        <v>0</v>
      </c>
    </row>
    <row r="2602" spans="1:34" ht="12.75" customHeight="1">
      <c r="A2602" t="s">
        <v>351</v>
      </c>
      <c r="B2602" s="23">
        <v>41568</v>
      </c>
      <c r="C2602" s="21" t="s">
        <v>350</v>
      </c>
      <c r="D2602" s="21"/>
      <c r="F2602" s="23">
        <v>41689</v>
      </c>
      <c r="G2602" s="24">
        <v>40</v>
      </c>
      <c r="H2602" s="22">
        <v>240</v>
      </c>
      <c r="I2602" s="126">
        <f>INDEX('TOL2008'!B:B,MATCH(A2602,'TOL2008'!A:A,0))</f>
        <v>28950</v>
      </c>
      <c r="J2602" s="126" t="str">
        <f>INDEX(Pääluokka!$H$2:$H$100,MATCH(VALUE(LEFT(Taulukko1[[#This Row],[TOL2008]],2)),Pääluokka!$G$2:$G$100,0))</f>
        <v>Teollisuus</v>
      </c>
      <c r="K2602" s="126" t="str">
        <f>INDEX(Pääluokka!$I$2:$I$100,MATCH(VALUE(LEFT(Taulukko1[[#This Row],[TOL2008]],2)),Pääluokka!$G$2:$G$100,0))</f>
        <v>Teollisuus (C-E)</v>
      </c>
      <c r="L2602" s="41">
        <f t="shared" si="400"/>
        <v>121</v>
      </c>
      <c r="M2602" s="43">
        <f t="shared" si="401"/>
        <v>41568</v>
      </c>
      <c r="N2602" s="43">
        <f t="shared" si="402"/>
        <v>41689</v>
      </c>
      <c r="O2602" s="43">
        <f t="shared" si="403"/>
        <v>41548</v>
      </c>
      <c r="P2602" s="43">
        <f t="shared" si="404"/>
        <v>41671</v>
      </c>
      <c r="Q2602" s="41">
        <f t="shared" si="405"/>
        <v>2013</v>
      </c>
      <c r="R2602" s="41">
        <f t="shared" si="406"/>
        <v>2014</v>
      </c>
      <c r="S2602" s="43" t="str">
        <f>YEAR(Taulukko1[[#This Row],[Alku KK]])&amp;"Q"&amp;ROUNDDOWN((MONTH(Taulukko1[[#This Row],[Alku KK]])-1)/3+1,0)</f>
        <v>2013Q4</v>
      </c>
      <c r="T2602" s="43" t="str">
        <f>YEAR(Taulukko1[[#This Row],[Loppu KK]])&amp;"Q"&amp;ROUNDDOWN((MONTH(Taulukko1[[#This Row],[Loppu KK]])-1)/3+1,0)</f>
        <v>2014Q1</v>
      </c>
      <c r="U2602" s="66">
        <f>IF(COUNT(Taulukko1[[#This Row],[Neuvottelujen alaiset ]])=1,Taulukko1[[#This Row],[Neuvottelujen alaiset ]],Taulukko1[[#This Row],[Vähennystarve]])</f>
        <v>240</v>
      </c>
      <c r="V2602" s="44" t="str">
        <f t="shared" si="407"/>
        <v>NA</v>
      </c>
      <c r="W2602" s="44">
        <f t="shared" si="408"/>
        <v>0.16666666666666666</v>
      </c>
      <c r="X2602" s="44" t="str">
        <f t="shared" si="409"/>
        <v>NA</v>
      </c>
      <c r="Y2602" s="90" t="b">
        <f>AND(MONTH(Taulukko1[[#This Row],[Alku PVM]] )=6,DAY(Taulukko1[[#This Row],[Alku PVM]] )&gt;19)</f>
        <v>0</v>
      </c>
      <c r="Z2602" s="90" t="b">
        <f>AND(MONTH(Taulukko1[[#This Row],[Loppu PVM]] )=6,DAY(Taulukko1[[#This Row],[Loppu PVM]] )&gt;19)</f>
        <v>0</v>
      </c>
      <c r="AA2602" s="90" t="b">
        <f>OR(MONTH(Taulukko1[[#This Row],[Alku PVM]] )&lt;=5,AND(MONTH(Taulukko1[[#This Row],[Alku PVM]] )=6,DAY(Taulukko1[[#This Row],[Alku PVM]] )&lt;20))</f>
        <v>0</v>
      </c>
      <c r="AB2602" s="90" t="b">
        <f>OR(MONTH(Taulukko1[[#This Row],[Loppu PVM]])&lt;=5,AND(MONTH(Taulukko1[[#This Row],[Loppu PVM]] )=6,DAY(Taulukko1[[#This Row],[Loppu PVM]])&lt;20))</f>
        <v>1</v>
      </c>
      <c r="AC2602" s="90" t="b">
        <f>OR(MONTH(Taulukko1[[#This Row],[Alku PVM]] )&lt;=3,AND(MONTH(Taulukko1[[#This Row],[Alku PVM]] )=3))</f>
        <v>0</v>
      </c>
      <c r="AD2602" s="90" t="b">
        <f>OR(MONTH(Taulukko1[[#This Row],[Loppu PVM]] )&lt;=3,AND(MONTH(Taulukko1[[#This Row],[Loppu PVM]] )=3))</f>
        <v>1</v>
      </c>
      <c r="AE2602" s="90" t="b">
        <f>OR(MONTH(Taulukko1[[#This Row],[Alku PVM]] )&lt;=9,AND(MONTH(Taulukko1[[#This Row],[Alku PVM]] )=9))</f>
        <v>0</v>
      </c>
      <c r="AF2602" s="90" t="b">
        <f>OR(MONTH(Taulukko1[[#This Row],[Loppu PVM]])&lt;=9,AND(MONTH(Taulukko1[[#This Row],[Loppu PVM]] )=9))</f>
        <v>1</v>
      </c>
      <c r="AG2602" s="90" t="b">
        <f>OR(MONTH(Taulukko1[[#This Row],[Alku PVM]] )&lt;=6,AND(MONTH(Taulukko1[[#This Row],[Alku PVM]] )=6))</f>
        <v>0</v>
      </c>
      <c r="AH2602" s="90" t="b">
        <f>OR(MONTH(Taulukko1[[#This Row],[Loppu PVM]])&lt;=6,AND(MONTH(Taulukko1[[#This Row],[Loppu PVM]] )=6))</f>
        <v>1</v>
      </c>
    </row>
    <row r="2603" spans="1:34" ht="12.75" customHeight="1">
      <c r="A2603" s="21" t="s">
        <v>351</v>
      </c>
      <c r="B2603" s="23">
        <v>41568</v>
      </c>
      <c r="C2603" s="21" t="s">
        <v>1014</v>
      </c>
      <c r="D2603" s="21"/>
      <c r="E2603" s="62">
        <v>40</v>
      </c>
      <c r="F2603" s="23">
        <v>41612</v>
      </c>
      <c r="G2603" s="24">
        <v>20</v>
      </c>
      <c r="H2603" s="22">
        <v>500</v>
      </c>
      <c r="I2603" s="126">
        <f>INDEX('TOL2008'!B:B,MATCH(A2603,'TOL2008'!A:A,0))</f>
        <v>28950</v>
      </c>
      <c r="J2603" s="126" t="str">
        <f>INDEX(Pääluokka!$H$2:$H$100,MATCH(VALUE(LEFT(Taulukko1[[#This Row],[TOL2008]],2)),Pääluokka!$G$2:$G$100,0))</f>
        <v>Teollisuus</v>
      </c>
      <c r="K2603" s="126" t="str">
        <f>INDEX(Pääluokka!$I$2:$I$100,MATCH(VALUE(LEFT(Taulukko1[[#This Row],[TOL2008]],2)),Pääluokka!$G$2:$G$100,0))</f>
        <v>Teollisuus (C-E)</v>
      </c>
      <c r="L2603" s="41">
        <f t="shared" si="400"/>
        <v>44</v>
      </c>
      <c r="M2603" s="43">
        <f t="shared" si="401"/>
        <v>41568</v>
      </c>
      <c r="N2603" s="43">
        <f t="shared" si="402"/>
        <v>41612</v>
      </c>
      <c r="O2603" s="43">
        <f t="shared" si="403"/>
        <v>41548</v>
      </c>
      <c r="P2603" s="43">
        <f t="shared" si="404"/>
        <v>41609</v>
      </c>
      <c r="Q2603" s="41">
        <f t="shared" si="405"/>
        <v>2013</v>
      </c>
      <c r="R2603" s="41">
        <f t="shared" si="406"/>
        <v>2013</v>
      </c>
      <c r="S2603" s="43" t="str">
        <f>YEAR(Taulukko1[[#This Row],[Alku KK]])&amp;"Q"&amp;ROUNDDOWN((MONTH(Taulukko1[[#This Row],[Alku KK]])-1)/3+1,0)</f>
        <v>2013Q4</v>
      </c>
      <c r="T2603" s="43" t="str">
        <f>YEAR(Taulukko1[[#This Row],[Loppu KK]])&amp;"Q"&amp;ROUNDDOWN((MONTH(Taulukko1[[#This Row],[Loppu KK]])-1)/3+1,0)</f>
        <v>2013Q4</v>
      </c>
      <c r="U2603" s="66">
        <f>IF(COUNT(Taulukko1[[#This Row],[Neuvottelujen alaiset ]])=1,Taulukko1[[#This Row],[Neuvottelujen alaiset ]],Taulukko1[[#This Row],[Vähennystarve]])</f>
        <v>500</v>
      </c>
      <c r="V2603" s="44">
        <f t="shared" si="407"/>
        <v>0.08</v>
      </c>
      <c r="W2603" s="44">
        <f t="shared" si="408"/>
        <v>0.04</v>
      </c>
      <c r="X2603" s="44">
        <f t="shared" si="409"/>
        <v>0.5</v>
      </c>
      <c r="Y2603" s="90" t="b">
        <f>AND(MONTH(Taulukko1[[#This Row],[Alku PVM]] )=6,DAY(Taulukko1[[#This Row],[Alku PVM]] )&gt;19)</f>
        <v>0</v>
      </c>
      <c r="Z2603" s="90" t="b">
        <f>AND(MONTH(Taulukko1[[#This Row],[Loppu PVM]] )=6,DAY(Taulukko1[[#This Row],[Loppu PVM]] )&gt;19)</f>
        <v>0</v>
      </c>
      <c r="AA2603" s="90" t="b">
        <f>OR(MONTH(Taulukko1[[#This Row],[Alku PVM]] )&lt;=5,AND(MONTH(Taulukko1[[#This Row],[Alku PVM]] )=6,DAY(Taulukko1[[#This Row],[Alku PVM]] )&lt;20))</f>
        <v>0</v>
      </c>
      <c r="AB2603" s="90" t="b">
        <f>OR(MONTH(Taulukko1[[#This Row],[Loppu PVM]])&lt;=5,AND(MONTH(Taulukko1[[#This Row],[Loppu PVM]] )=6,DAY(Taulukko1[[#This Row],[Loppu PVM]])&lt;20))</f>
        <v>0</v>
      </c>
      <c r="AC2603" s="90" t="b">
        <f>OR(MONTH(Taulukko1[[#This Row],[Alku PVM]] )&lt;=3,AND(MONTH(Taulukko1[[#This Row],[Alku PVM]] )=3))</f>
        <v>0</v>
      </c>
      <c r="AD2603" s="90" t="b">
        <f>OR(MONTH(Taulukko1[[#This Row],[Loppu PVM]] )&lt;=3,AND(MONTH(Taulukko1[[#This Row],[Loppu PVM]] )=3))</f>
        <v>0</v>
      </c>
      <c r="AE2603" s="90" t="b">
        <f>OR(MONTH(Taulukko1[[#This Row],[Alku PVM]] )&lt;=9,AND(MONTH(Taulukko1[[#This Row],[Alku PVM]] )=9))</f>
        <v>0</v>
      </c>
      <c r="AF2603" s="90" t="b">
        <f>OR(MONTH(Taulukko1[[#This Row],[Loppu PVM]])&lt;=9,AND(MONTH(Taulukko1[[#This Row],[Loppu PVM]] )=9))</f>
        <v>0</v>
      </c>
      <c r="AG2603" s="90" t="b">
        <f>OR(MONTH(Taulukko1[[#This Row],[Alku PVM]] )&lt;=6,AND(MONTH(Taulukko1[[#This Row],[Alku PVM]] )=6))</f>
        <v>0</v>
      </c>
      <c r="AH2603" s="90" t="b">
        <f>OR(MONTH(Taulukko1[[#This Row],[Loppu PVM]])&lt;=6,AND(MONTH(Taulukko1[[#This Row],[Loppu PVM]] )=6))</f>
        <v>0</v>
      </c>
    </row>
    <row r="2604" spans="1:34" ht="12.75" customHeight="1">
      <c r="A2604" s="21" t="s">
        <v>314</v>
      </c>
      <c r="B2604" s="23">
        <v>41569</v>
      </c>
      <c r="C2604" s="21" t="s">
        <v>972</v>
      </c>
      <c r="D2604" s="24">
        <v>0</v>
      </c>
      <c r="E2604" s="62">
        <v>76</v>
      </c>
      <c r="F2604" s="23">
        <v>41617</v>
      </c>
      <c r="G2604" s="24">
        <v>50</v>
      </c>
      <c r="H2604" s="22">
        <v>340</v>
      </c>
      <c r="I2604" s="126">
        <f>INDEX('TOL2008'!B:B,MATCH(A2604,'TOL2008'!A:A,0))</f>
        <v>28920</v>
      </c>
      <c r="J2604" s="126" t="str">
        <f>INDEX(Pääluokka!$H$2:$H$100,MATCH(VALUE(LEFT(Taulukko1[[#This Row],[TOL2008]],2)),Pääluokka!$G$2:$G$100,0))</f>
        <v>Teollisuus</v>
      </c>
      <c r="K2604" s="126" t="str">
        <f>INDEX(Pääluokka!$I$2:$I$100,MATCH(VALUE(LEFT(Taulukko1[[#This Row],[TOL2008]],2)),Pääluokka!$G$2:$G$100,0))</f>
        <v>Teollisuus (C-E)</v>
      </c>
      <c r="L2604" s="41">
        <f t="shared" si="400"/>
        <v>48</v>
      </c>
      <c r="M2604" s="43">
        <f t="shared" si="401"/>
        <v>41569</v>
      </c>
      <c r="N2604" s="43">
        <f t="shared" si="402"/>
        <v>41617</v>
      </c>
      <c r="O2604" s="43">
        <f t="shared" si="403"/>
        <v>41548</v>
      </c>
      <c r="P2604" s="43">
        <f t="shared" si="404"/>
        <v>41609</v>
      </c>
      <c r="Q2604" s="41">
        <f t="shared" si="405"/>
        <v>2013</v>
      </c>
      <c r="R2604" s="41">
        <f t="shared" si="406"/>
        <v>2013</v>
      </c>
      <c r="S2604" s="43" t="str">
        <f>YEAR(Taulukko1[[#This Row],[Alku KK]])&amp;"Q"&amp;ROUNDDOWN((MONTH(Taulukko1[[#This Row],[Alku KK]])-1)/3+1,0)</f>
        <v>2013Q4</v>
      </c>
      <c r="T2604" s="43" t="str">
        <f>YEAR(Taulukko1[[#This Row],[Loppu KK]])&amp;"Q"&amp;ROUNDDOWN((MONTH(Taulukko1[[#This Row],[Loppu KK]])-1)/3+1,0)</f>
        <v>2013Q4</v>
      </c>
      <c r="U2604" s="66">
        <f>IF(COUNT(Taulukko1[[#This Row],[Neuvottelujen alaiset ]])=1,Taulukko1[[#This Row],[Neuvottelujen alaiset ]],Taulukko1[[#This Row],[Vähennystarve]])</f>
        <v>340</v>
      </c>
      <c r="V2604" s="44">
        <f t="shared" si="407"/>
        <v>0.22352941176470589</v>
      </c>
      <c r="W2604" s="44">
        <f t="shared" si="408"/>
        <v>0.14705882352941177</v>
      </c>
      <c r="X2604" s="44">
        <f t="shared" si="409"/>
        <v>0.65789473684210531</v>
      </c>
      <c r="Y2604" s="90" t="b">
        <f>AND(MONTH(Taulukko1[[#This Row],[Alku PVM]] )=6,DAY(Taulukko1[[#This Row],[Alku PVM]] )&gt;19)</f>
        <v>0</v>
      </c>
      <c r="Z2604" s="90" t="b">
        <f>AND(MONTH(Taulukko1[[#This Row],[Loppu PVM]] )=6,DAY(Taulukko1[[#This Row],[Loppu PVM]] )&gt;19)</f>
        <v>0</v>
      </c>
      <c r="AA2604" s="90" t="b">
        <f>OR(MONTH(Taulukko1[[#This Row],[Alku PVM]] )&lt;=5,AND(MONTH(Taulukko1[[#This Row],[Alku PVM]] )=6,DAY(Taulukko1[[#This Row],[Alku PVM]] )&lt;20))</f>
        <v>0</v>
      </c>
      <c r="AB2604" s="90" t="b">
        <f>OR(MONTH(Taulukko1[[#This Row],[Loppu PVM]])&lt;=5,AND(MONTH(Taulukko1[[#This Row],[Loppu PVM]] )=6,DAY(Taulukko1[[#This Row],[Loppu PVM]])&lt;20))</f>
        <v>0</v>
      </c>
      <c r="AC2604" s="90" t="b">
        <f>OR(MONTH(Taulukko1[[#This Row],[Alku PVM]] )&lt;=3,AND(MONTH(Taulukko1[[#This Row],[Alku PVM]] )=3))</f>
        <v>0</v>
      </c>
      <c r="AD2604" s="90" t="b">
        <f>OR(MONTH(Taulukko1[[#This Row],[Loppu PVM]] )&lt;=3,AND(MONTH(Taulukko1[[#This Row],[Loppu PVM]] )=3))</f>
        <v>0</v>
      </c>
      <c r="AE2604" s="90" t="b">
        <f>OR(MONTH(Taulukko1[[#This Row],[Alku PVM]] )&lt;=9,AND(MONTH(Taulukko1[[#This Row],[Alku PVM]] )=9))</f>
        <v>0</v>
      </c>
      <c r="AF2604" s="90" t="b">
        <f>OR(MONTH(Taulukko1[[#This Row],[Loppu PVM]])&lt;=9,AND(MONTH(Taulukko1[[#This Row],[Loppu PVM]] )=9))</f>
        <v>0</v>
      </c>
      <c r="AG2604" s="90" t="b">
        <f>OR(MONTH(Taulukko1[[#This Row],[Alku PVM]] )&lt;=6,AND(MONTH(Taulukko1[[#This Row],[Alku PVM]] )=6))</f>
        <v>0</v>
      </c>
      <c r="AH2604" s="90" t="b">
        <f>OR(MONTH(Taulukko1[[#This Row],[Loppu PVM]])&lt;=6,AND(MONTH(Taulukko1[[#This Row],[Loppu PVM]] )=6))</f>
        <v>0</v>
      </c>
    </row>
    <row r="2605" spans="1:34" ht="12.75" customHeight="1">
      <c r="A2605" s="21" t="s">
        <v>693</v>
      </c>
      <c r="B2605" s="23">
        <v>41569</v>
      </c>
      <c r="C2605" s="21" t="s">
        <v>692</v>
      </c>
      <c r="D2605" s="24" t="s">
        <v>25</v>
      </c>
      <c r="E2605" s="62">
        <v>80</v>
      </c>
      <c r="F2605" s="23">
        <v>41620</v>
      </c>
      <c r="G2605" s="24"/>
      <c r="H2605" s="22">
        <v>80</v>
      </c>
      <c r="I2605" s="126">
        <f>INDEX('TOL2008'!B:B,MATCH(A2605,'TOL2008'!A:A,0))</f>
        <v>85420</v>
      </c>
      <c r="J2605" s="126" t="str">
        <f>INDEX(Pääluokka!$H$2:$H$100,MATCH(VALUE(LEFT(Taulukko1[[#This Row],[TOL2008]],2)),Pääluokka!$G$2:$G$100,0))</f>
        <v>Koulutus</v>
      </c>
      <c r="K2605" s="126" t="str">
        <f>INDEX(Pääluokka!$I$2:$I$100,MATCH(VALUE(LEFT(Taulukko1[[#This Row],[TOL2008]],2)),Pääluokka!$G$2:$G$100,0))</f>
        <v>Muut toimialat (O-Q, T-X)</v>
      </c>
      <c r="L2605" s="41">
        <f t="shared" si="400"/>
        <v>51</v>
      </c>
      <c r="M2605" s="43">
        <f t="shared" si="401"/>
        <v>41569</v>
      </c>
      <c r="N2605" s="43">
        <f t="shared" si="402"/>
        <v>41620</v>
      </c>
      <c r="O2605" s="43">
        <f t="shared" si="403"/>
        <v>41548</v>
      </c>
      <c r="P2605" s="43">
        <f t="shared" si="404"/>
        <v>41609</v>
      </c>
      <c r="Q2605" s="41">
        <f t="shared" si="405"/>
        <v>2013</v>
      </c>
      <c r="R2605" s="41">
        <f t="shared" si="406"/>
        <v>2013</v>
      </c>
      <c r="S2605" s="43" t="str">
        <f>YEAR(Taulukko1[[#This Row],[Alku KK]])&amp;"Q"&amp;ROUNDDOWN((MONTH(Taulukko1[[#This Row],[Alku KK]])-1)/3+1,0)</f>
        <v>2013Q4</v>
      </c>
      <c r="T2605" s="43" t="str">
        <f>YEAR(Taulukko1[[#This Row],[Loppu KK]])&amp;"Q"&amp;ROUNDDOWN((MONTH(Taulukko1[[#This Row],[Loppu KK]])-1)/3+1,0)</f>
        <v>2013Q4</v>
      </c>
      <c r="U2605" s="66">
        <f>IF(COUNT(Taulukko1[[#This Row],[Neuvottelujen alaiset ]])=1,Taulukko1[[#This Row],[Neuvottelujen alaiset ]],Taulukko1[[#This Row],[Vähennystarve]])</f>
        <v>80</v>
      </c>
      <c r="V2605" s="44">
        <f t="shared" si="407"/>
        <v>1</v>
      </c>
      <c r="W2605" s="44" t="str">
        <f t="shared" si="408"/>
        <v>NA</v>
      </c>
      <c r="X2605" s="44" t="str">
        <f t="shared" si="409"/>
        <v>NA</v>
      </c>
      <c r="Y2605" s="90" t="b">
        <f>AND(MONTH(Taulukko1[[#This Row],[Alku PVM]] )=6,DAY(Taulukko1[[#This Row],[Alku PVM]] )&gt;19)</f>
        <v>0</v>
      </c>
      <c r="Z2605" s="90" t="b">
        <f>AND(MONTH(Taulukko1[[#This Row],[Loppu PVM]] )=6,DAY(Taulukko1[[#This Row],[Loppu PVM]] )&gt;19)</f>
        <v>0</v>
      </c>
      <c r="AA2605" s="90" t="b">
        <f>OR(MONTH(Taulukko1[[#This Row],[Alku PVM]] )&lt;=5,AND(MONTH(Taulukko1[[#This Row],[Alku PVM]] )=6,DAY(Taulukko1[[#This Row],[Alku PVM]] )&lt;20))</f>
        <v>0</v>
      </c>
      <c r="AB2605" s="90" t="b">
        <f>OR(MONTH(Taulukko1[[#This Row],[Loppu PVM]])&lt;=5,AND(MONTH(Taulukko1[[#This Row],[Loppu PVM]] )=6,DAY(Taulukko1[[#This Row],[Loppu PVM]])&lt;20))</f>
        <v>0</v>
      </c>
      <c r="AC2605" s="90" t="b">
        <f>OR(MONTH(Taulukko1[[#This Row],[Alku PVM]] )&lt;=3,AND(MONTH(Taulukko1[[#This Row],[Alku PVM]] )=3))</f>
        <v>0</v>
      </c>
      <c r="AD2605" s="90" t="b">
        <f>OR(MONTH(Taulukko1[[#This Row],[Loppu PVM]] )&lt;=3,AND(MONTH(Taulukko1[[#This Row],[Loppu PVM]] )=3))</f>
        <v>0</v>
      </c>
      <c r="AE2605" s="90" t="b">
        <f>OR(MONTH(Taulukko1[[#This Row],[Alku PVM]] )&lt;=9,AND(MONTH(Taulukko1[[#This Row],[Alku PVM]] )=9))</f>
        <v>0</v>
      </c>
      <c r="AF2605" s="90" t="b">
        <f>OR(MONTH(Taulukko1[[#This Row],[Loppu PVM]])&lt;=9,AND(MONTH(Taulukko1[[#This Row],[Loppu PVM]] )=9))</f>
        <v>0</v>
      </c>
      <c r="AG2605" s="90" t="b">
        <f>OR(MONTH(Taulukko1[[#This Row],[Alku PVM]] )&lt;=6,AND(MONTH(Taulukko1[[#This Row],[Alku PVM]] )=6))</f>
        <v>0</v>
      </c>
      <c r="AH2605" s="90" t="b">
        <f>OR(MONTH(Taulukko1[[#This Row],[Loppu PVM]])&lt;=6,AND(MONTH(Taulukko1[[#This Row],[Loppu PVM]] )=6))</f>
        <v>0</v>
      </c>
    </row>
    <row r="2606" spans="1:34" ht="12.75" customHeight="1">
      <c r="A2606" s="64" t="s">
        <v>614</v>
      </c>
      <c r="B2606" s="23">
        <v>41571</v>
      </c>
      <c r="C2606" s="21" t="s">
        <v>1290</v>
      </c>
      <c r="D2606" s="24"/>
      <c r="E2606" s="62">
        <v>12</v>
      </c>
      <c r="F2606" s="23"/>
      <c r="G2606" s="24"/>
      <c r="H2606" s="22">
        <v>12</v>
      </c>
      <c r="I2606" s="126">
        <f>INDEX('TOL2008'!B:B,MATCH(A2606,'TOL2008'!A:A,0))</f>
        <v>28220</v>
      </c>
      <c r="J2606" s="126" t="str">
        <f>INDEX(Pääluokka!$H$2:$H$100,MATCH(VALUE(LEFT(Taulukko1[[#This Row],[TOL2008]],2)),Pääluokka!$G$2:$G$100,0))</f>
        <v>Teollisuus</v>
      </c>
      <c r="K2606" s="126" t="str">
        <f>INDEX(Pääluokka!$I$2:$I$100,MATCH(VALUE(LEFT(Taulukko1[[#This Row],[TOL2008]],2)),Pääluokka!$G$2:$G$100,0))</f>
        <v>Teollisuus (C-E)</v>
      </c>
      <c r="L2606" s="41" t="str">
        <f t="shared" si="400"/>
        <v>NA</v>
      </c>
      <c r="M2606" s="43">
        <f t="shared" si="401"/>
        <v>41571</v>
      </c>
      <c r="N2606" s="43">
        <f t="shared" si="402"/>
        <v>41622</v>
      </c>
      <c r="O2606" s="43">
        <f t="shared" si="403"/>
        <v>41548</v>
      </c>
      <c r="P2606" s="43">
        <f t="shared" si="404"/>
        <v>41609</v>
      </c>
      <c r="Q2606" s="41">
        <f t="shared" si="405"/>
        <v>2013</v>
      </c>
      <c r="R2606" s="41">
        <f t="shared" si="406"/>
        <v>2013</v>
      </c>
      <c r="S2606" s="43" t="str">
        <f>YEAR(Taulukko1[[#This Row],[Alku KK]])&amp;"Q"&amp;ROUNDDOWN((MONTH(Taulukko1[[#This Row],[Alku KK]])-1)/3+1,0)</f>
        <v>2013Q4</v>
      </c>
      <c r="T2606" s="43" t="str">
        <f>YEAR(Taulukko1[[#This Row],[Loppu KK]])&amp;"Q"&amp;ROUNDDOWN((MONTH(Taulukko1[[#This Row],[Loppu KK]])-1)/3+1,0)</f>
        <v>2013Q4</v>
      </c>
      <c r="U2606" s="66">
        <f>IF(COUNT(Taulukko1[[#This Row],[Neuvottelujen alaiset ]])=1,Taulukko1[[#This Row],[Neuvottelujen alaiset ]],Taulukko1[[#This Row],[Vähennystarve]])</f>
        <v>12</v>
      </c>
      <c r="V2606" s="44">
        <f t="shared" si="407"/>
        <v>1</v>
      </c>
      <c r="W2606" s="44" t="str">
        <f t="shared" si="408"/>
        <v>NA</v>
      </c>
      <c r="X2606" s="44" t="str">
        <f t="shared" si="409"/>
        <v>NA</v>
      </c>
      <c r="Y2606" s="90" t="b">
        <f>AND(MONTH(Taulukko1[[#This Row],[Alku PVM]] )=6,DAY(Taulukko1[[#This Row],[Alku PVM]] )&gt;19)</f>
        <v>0</v>
      </c>
      <c r="Z2606" s="90" t="b">
        <f>AND(MONTH(Taulukko1[[#This Row],[Loppu PVM]] )=6,DAY(Taulukko1[[#This Row],[Loppu PVM]] )&gt;19)</f>
        <v>0</v>
      </c>
      <c r="AA2606" s="90" t="b">
        <f>OR(MONTH(Taulukko1[[#This Row],[Alku PVM]] )&lt;=5,AND(MONTH(Taulukko1[[#This Row],[Alku PVM]] )=6,DAY(Taulukko1[[#This Row],[Alku PVM]] )&lt;20))</f>
        <v>0</v>
      </c>
      <c r="AB2606" s="90" t="b">
        <f>OR(MONTH(Taulukko1[[#This Row],[Loppu PVM]])&lt;=5,AND(MONTH(Taulukko1[[#This Row],[Loppu PVM]] )=6,DAY(Taulukko1[[#This Row],[Loppu PVM]])&lt;20))</f>
        <v>0</v>
      </c>
      <c r="AC2606" s="90" t="b">
        <f>OR(MONTH(Taulukko1[[#This Row],[Alku PVM]] )&lt;=3,AND(MONTH(Taulukko1[[#This Row],[Alku PVM]] )=3))</f>
        <v>0</v>
      </c>
      <c r="AD2606" s="90" t="b">
        <f>OR(MONTH(Taulukko1[[#This Row],[Loppu PVM]] )&lt;=3,AND(MONTH(Taulukko1[[#This Row],[Loppu PVM]] )=3))</f>
        <v>0</v>
      </c>
      <c r="AE2606" s="90" t="b">
        <f>OR(MONTH(Taulukko1[[#This Row],[Alku PVM]] )&lt;=9,AND(MONTH(Taulukko1[[#This Row],[Alku PVM]] )=9))</f>
        <v>0</v>
      </c>
      <c r="AF2606" s="90" t="b">
        <f>OR(MONTH(Taulukko1[[#This Row],[Loppu PVM]])&lt;=9,AND(MONTH(Taulukko1[[#This Row],[Loppu PVM]] )=9))</f>
        <v>0</v>
      </c>
      <c r="AG2606" s="90" t="b">
        <f>OR(MONTH(Taulukko1[[#This Row],[Alku PVM]] )&lt;=6,AND(MONTH(Taulukko1[[#This Row],[Alku PVM]] )=6))</f>
        <v>0</v>
      </c>
      <c r="AH2606" s="90" t="b">
        <f>OR(MONTH(Taulukko1[[#This Row],[Loppu PVM]])&lt;=6,AND(MONTH(Taulukko1[[#This Row],[Loppu PVM]] )=6))</f>
        <v>0</v>
      </c>
    </row>
    <row r="2607" spans="1:34" ht="12.75" customHeight="1">
      <c r="A2607" s="21" t="s">
        <v>50</v>
      </c>
      <c r="B2607" s="23">
        <v>41571</v>
      </c>
      <c r="C2607" s="21" t="s">
        <v>52</v>
      </c>
      <c r="D2607" s="24"/>
      <c r="E2607" s="62">
        <v>150</v>
      </c>
      <c r="F2607" s="23"/>
      <c r="G2607" s="24"/>
      <c r="H2607" s="22">
        <v>338</v>
      </c>
      <c r="I2607" s="126">
        <f>INDEX('TOL2008'!B:B,MATCH(A2607,'TOL2008'!A:A,0))</f>
        <v>17120</v>
      </c>
      <c r="J2607" s="126" t="str">
        <f>INDEX(Pääluokka!$H$2:$H$100,MATCH(VALUE(LEFT(Taulukko1[[#This Row],[TOL2008]],2)),Pääluokka!$G$2:$G$100,0))</f>
        <v>Teollisuus</v>
      </c>
      <c r="K2607" s="126" t="str">
        <f>INDEX(Pääluokka!$I$2:$I$100,MATCH(VALUE(LEFT(Taulukko1[[#This Row],[TOL2008]],2)),Pääluokka!$G$2:$G$100,0))</f>
        <v>Teollisuus (C-E)</v>
      </c>
      <c r="L2607" s="41" t="str">
        <f t="shared" si="400"/>
        <v>NA</v>
      </c>
      <c r="M2607" s="43">
        <f t="shared" si="401"/>
        <v>41571</v>
      </c>
      <c r="N2607" s="43">
        <f t="shared" si="402"/>
        <v>41622</v>
      </c>
      <c r="O2607" s="43">
        <f t="shared" si="403"/>
        <v>41548</v>
      </c>
      <c r="P2607" s="43">
        <f t="shared" si="404"/>
        <v>41609</v>
      </c>
      <c r="Q2607" s="41">
        <f t="shared" si="405"/>
        <v>2013</v>
      </c>
      <c r="R2607" s="41">
        <f t="shared" si="406"/>
        <v>2013</v>
      </c>
      <c r="S2607" s="43" t="str">
        <f>YEAR(Taulukko1[[#This Row],[Alku KK]])&amp;"Q"&amp;ROUNDDOWN((MONTH(Taulukko1[[#This Row],[Alku KK]])-1)/3+1,0)</f>
        <v>2013Q4</v>
      </c>
      <c r="T2607" s="43" t="str">
        <f>YEAR(Taulukko1[[#This Row],[Loppu KK]])&amp;"Q"&amp;ROUNDDOWN((MONTH(Taulukko1[[#This Row],[Loppu KK]])-1)/3+1,0)</f>
        <v>2013Q4</v>
      </c>
      <c r="U2607" s="66">
        <f>IF(COUNT(Taulukko1[[#This Row],[Neuvottelujen alaiset ]])=1,Taulukko1[[#This Row],[Neuvottelujen alaiset ]],Taulukko1[[#This Row],[Vähennystarve]])</f>
        <v>338</v>
      </c>
      <c r="V2607" s="44">
        <f t="shared" si="407"/>
        <v>0.4437869822485207</v>
      </c>
      <c r="W2607" s="44" t="str">
        <f t="shared" si="408"/>
        <v>NA</v>
      </c>
      <c r="X2607" s="44" t="str">
        <f t="shared" si="409"/>
        <v>NA</v>
      </c>
      <c r="Y2607" s="90" t="b">
        <f>AND(MONTH(Taulukko1[[#This Row],[Alku PVM]] )=6,DAY(Taulukko1[[#This Row],[Alku PVM]] )&gt;19)</f>
        <v>0</v>
      </c>
      <c r="Z2607" s="90" t="b">
        <f>AND(MONTH(Taulukko1[[#This Row],[Loppu PVM]] )=6,DAY(Taulukko1[[#This Row],[Loppu PVM]] )&gt;19)</f>
        <v>0</v>
      </c>
      <c r="AA2607" s="90" t="b">
        <f>OR(MONTH(Taulukko1[[#This Row],[Alku PVM]] )&lt;=5,AND(MONTH(Taulukko1[[#This Row],[Alku PVM]] )=6,DAY(Taulukko1[[#This Row],[Alku PVM]] )&lt;20))</f>
        <v>0</v>
      </c>
      <c r="AB2607" s="90" t="b">
        <f>OR(MONTH(Taulukko1[[#This Row],[Loppu PVM]])&lt;=5,AND(MONTH(Taulukko1[[#This Row],[Loppu PVM]] )=6,DAY(Taulukko1[[#This Row],[Loppu PVM]])&lt;20))</f>
        <v>0</v>
      </c>
      <c r="AC2607" s="90" t="b">
        <f>OR(MONTH(Taulukko1[[#This Row],[Alku PVM]] )&lt;=3,AND(MONTH(Taulukko1[[#This Row],[Alku PVM]] )=3))</f>
        <v>0</v>
      </c>
      <c r="AD2607" s="90" t="b">
        <f>OR(MONTH(Taulukko1[[#This Row],[Loppu PVM]] )&lt;=3,AND(MONTH(Taulukko1[[#This Row],[Loppu PVM]] )=3))</f>
        <v>0</v>
      </c>
      <c r="AE2607" s="90" t="b">
        <f>OR(MONTH(Taulukko1[[#This Row],[Alku PVM]] )&lt;=9,AND(MONTH(Taulukko1[[#This Row],[Alku PVM]] )=9))</f>
        <v>0</v>
      </c>
      <c r="AF2607" s="90" t="b">
        <f>OR(MONTH(Taulukko1[[#This Row],[Loppu PVM]])&lt;=9,AND(MONTH(Taulukko1[[#This Row],[Loppu PVM]] )=9))</f>
        <v>0</v>
      </c>
      <c r="AG2607" s="90" t="b">
        <f>OR(MONTH(Taulukko1[[#This Row],[Alku PVM]] )&lt;=6,AND(MONTH(Taulukko1[[#This Row],[Alku PVM]] )=6))</f>
        <v>0</v>
      </c>
      <c r="AH2607" s="90" t="b">
        <f>OR(MONTH(Taulukko1[[#This Row],[Loppu PVM]])&lt;=6,AND(MONTH(Taulukko1[[#This Row],[Loppu PVM]] )=6))</f>
        <v>0</v>
      </c>
    </row>
    <row r="2608" spans="1:34" ht="12.75" customHeight="1">
      <c r="A2608" s="21" t="s">
        <v>50</v>
      </c>
      <c r="B2608" s="23">
        <v>41571</v>
      </c>
      <c r="C2608" s="21" t="s">
        <v>52</v>
      </c>
      <c r="D2608" s="24"/>
      <c r="E2608" s="62">
        <v>150</v>
      </c>
      <c r="F2608" s="23">
        <v>41669</v>
      </c>
      <c r="G2608" s="24">
        <v>26</v>
      </c>
      <c r="H2608" s="22">
        <v>338</v>
      </c>
      <c r="I2608" s="126">
        <f>INDEX('TOL2008'!B:B,MATCH(A2608,'TOL2008'!A:A,0))</f>
        <v>17120</v>
      </c>
      <c r="J2608" s="126" t="str">
        <f>INDEX(Pääluokka!$H$2:$H$100,MATCH(VALUE(LEFT(Taulukko1[[#This Row],[TOL2008]],2)),Pääluokka!$G$2:$G$100,0))</f>
        <v>Teollisuus</v>
      </c>
      <c r="K2608" s="126" t="str">
        <f>INDEX(Pääluokka!$I$2:$I$100,MATCH(VALUE(LEFT(Taulukko1[[#This Row],[TOL2008]],2)),Pääluokka!$G$2:$G$100,0))</f>
        <v>Teollisuus (C-E)</v>
      </c>
      <c r="L2608" s="41">
        <f t="shared" si="400"/>
        <v>98</v>
      </c>
      <c r="M2608" s="43">
        <f t="shared" si="401"/>
        <v>41571</v>
      </c>
      <c r="N2608" s="43">
        <f t="shared" si="402"/>
        <v>41669</v>
      </c>
      <c r="O2608" s="43">
        <f t="shared" si="403"/>
        <v>41548</v>
      </c>
      <c r="P2608" s="43">
        <f t="shared" si="404"/>
        <v>41640</v>
      </c>
      <c r="Q2608" s="41">
        <f t="shared" si="405"/>
        <v>2013</v>
      </c>
      <c r="R2608" s="41">
        <f t="shared" si="406"/>
        <v>2014</v>
      </c>
      <c r="S2608" s="43" t="str">
        <f>YEAR(Taulukko1[[#This Row],[Alku KK]])&amp;"Q"&amp;ROUNDDOWN((MONTH(Taulukko1[[#This Row],[Alku KK]])-1)/3+1,0)</f>
        <v>2013Q4</v>
      </c>
      <c r="T2608" s="43" t="str">
        <f>YEAR(Taulukko1[[#This Row],[Loppu KK]])&amp;"Q"&amp;ROUNDDOWN((MONTH(Taulukko1[[#This Row],[Loppu KK]])-1)/3+1,0)</f>
        <v>2014Q1</v>
      </c>
      <c r="U2608" s="66">
        <f>IF(COUNT(Taulukko1[[#This Row],[Neuvottelujen alaiset ]])=1,Taulukko1[[#This Row],[Neuvottelujen alaiset ]],Taulukko1[[#This Row],[Vähennystarve]])</f>
        <v>338</v>
      </c>
      <c r="V2608" s="44">
        <f t="shared" si="407"/>
        <v>0.4437869822485207</v>
      </c>
      <c r="W2608" s="44">
        <f t="shared" si="408"/>
        <v>7.6923076923076927E-2</v>
      </c>
      <c r="X2608" s="44">
        <f t="shared" si="409"/>
        <v>0.17333333333333334</v>
      </c>
      <c r="Y2608" s="90" t="b">
        <f>AND(MONTH(Taulukko1[[#This Row],[Alku PVM]] )=6,DAY(Taulukko1[[#This Row],[Alku PVM]] )&gt;19)</f>
        <v>0</v>
      </c>
      <c r="Z2608" s="90" t="b">
        <f>AND(MONTH(Taulukko1[[#This Row],[Loppu PVM]] )=6,DAY(Taulukko1[[#This Row],[Loppu PVM]] )&gt;19)</f>
        <v>0</v>
      </c>
      <c r="AA2608" s="90" t="b">
        <f>OR(MONTH(Taulukko1[[#This Row],[Alku PVM]] )&lt;=5,AND(MONTH(Taulukko1[[#This Row],[Alku PVM]] )=6,DAY(Taulukko1[[#This Row],[Alku PVM]] )&lt;20))</f>
        <v>0</v>
      </c>
      <c r="AB2608" s="90" t="b">
        <f>OR(MONTH(Taulukko1[[#This Row],[Loppu PVM]])&lt;=5,AND(MONTH(Taulukko1[[#This Row],[Loppu PVM]] )=6,DAY(Taulukko1[[#This Row],[Loppu PVM]])&lt;20))</f>
        <v>1</v>
      </c>
      <c r="AC2608" s="90" t="b">
        <f>OR(MONTH(Taulukko1[[#This Row],[Alku PVM]] )&lt;=3,AND(MONTH(Taulukko1[[#This Row],[Alku PVM]] )=3))</f>
        <v>0</v>
      </c>
      <c r="AD2608" s="90" t="b">
        <f>OR(MONTH(Taulukko1[[#This Row],[Loppu PVM]] )&lt;=3,AND(MONTH(Taulukko1[[#This Row],[Loppu PVM]] )=3))</f>
        <v>1</v>
      </c>
      <c r="AE2608" s="90" t="b">
        <f>OR(MONTH(Taulukko1[[#This Row],[Alku PVM]] )&lt;=9,AND(MONTH(Taulukko1[[#This Row],[Alku PVM]] )=9))</f>
        <v>0</v>
      </c>
      <c r="AF2608" s="90" t="b">
        <f>OR(MONTH(Taulukko1[[#This Row],[Loppu PVM]])&lt;=9,AND(MONTH(Taulukko1[[#This Row],[Loppu PVM]] )=9))</f>
        <v>1</v>
      </c>
      <c r="AG2608" s="90" t="b">
        <f>OR(MONTH(Taulukko1[[#This Row],[Alku PVM]] )&lt;=6,AND(MONTH(Taulukko1[[#This Row],[Alku PVM]] )=6))</f>
        <v>0</v>
      </c>
      <c r="AH2608" s="90" t="b">
        <f>OR(MONTH(Taulukko1[[#This Row],[Loppu PVM]])&lt;=6,AND(MONTH(Taulukko1[[#This Row],[Loppu PVM]] )=6))</f>
        <v>1</v>
      </c>
    </row>
    <row r="2609" spans="1:34" ht="12.75" customHeight="1">
      <c r="A2609" s="21" t="s">
        <v>531</v>
      </c>
      <c r="B2609" s="23">
        <v>41572</v>
      </c>
      <c r="C2609" s="21" t="s">
        <v>1222</v>
      </c>
      <c r="D2609" s="24"/>
      <c r="E2609" s="62">
        <v>45</v>
      </c>
      <c r="F2609" s="23"/>
      <c r="G2609" s="24"/>
      <c r="H2609" s="22">
        <v>230</v>
      </c>
      <c r="I2609" s="126">
        <f>INDEX('TOL2008'!B:B,MATCH(A2609,'TOL2008'!A:A,0))</f>
        <v>51101</v>
      </c>
      <c r="J2609" s="126" t="str">
        <f>INDEX(Pääluokka!$H$2:$H$100,MATCH(VALUE(LEFT(Taulukko1[[#This Row],[TOL2008]],2)),Pääluokka!$G$2:$G$100,0))</f>
        <v>Kuljetus ja varastointi</v>
      </c>
      <c r="K2609" s="126" t="str">
        <f>INDEX(Pääluokka!$I$2:$I$100,MATCH(VALUE(LEFT(Taulukko1[[#This Row],[TOL2008]],2)),Pääluokka!$G$2:$G$100,0))</f>
        <v>Palvelualat (G-N, R, S)</v>
      </c>
      <c r="L2609" s="41" t="str">
        <f t="shared" si="400"/>
        <v>NA</v>
      </c>
      <c r="M2609" s="43">
        <f t="shared" si="401"/>
        <v>41572</v>
      </c>
      <c r="N2609" s="43">
        <f t="shared" si="402"/>
        <v>41623</v>
      </c>
      <c r="O2609" s="43">
        <f t="shared" si="403"/>
        <v>41548</v>
      </c>
      <c r="P2609" s="43">
        <f t="shared" si="404"/>
        <v>41609</v>
      </c>
      <c r="Q2609" s="41">
        <f t="shared" si="405"/>
        <v>2013</v>
      </c>
      <c r="R2609" s="41">
        <f t="shared" si="406"/>
        <v>2013</v>
      </c>
      <c r="S2609" s="43" t="str">
        <f>YEAR(Taulukko1[[#This Row],[Alku KK]])&amp;"Q"&amp;ROUNDDOWN((MONTH(Taulukko1[[#This Row],[Alku KK]])-1)/3+1,0)</f>
        <v>2013Q4</v>
      </c>
      <c r="T2609" s="43" t="str">
        <f>YEAR(Taulukko1[[#This Row],[Loppu KK]])&amp;"Q"&amp;ROUNDDOWN((MONTH(Taulukko1[[#This Row],[Loppu KK]])-1)/3+1,0)</f>
        <v>2013Q4</v>
      </c>
      <c r="U2609" s="66">
        <f>IF(COUNT(Taulukko1[[#This Row],[Neuvottelujen alaiset ]])=1,Taulukko1[[#This Row],[Neuvottelujen alaiset ]],Taulukko1[[#This Row],[Vähennystarve]])</f>
        <v>230</v>
      </c>
      <c r="V2609" s="44">
        <f t="shared" si="407"/>
        <v>0.19565217391304349</v>
      </c>
      <c r="W2609" s="44" t="str">
        <f t="shared" si="408"/>
        <v>NA</v>
      </c>
      <c r="X2609" s="44" t="str">
        <f t="shared" si="409"/>
        <v>NA</v>
      </c>
      <c r="Y2609" s="90" t="b">
        <f>AND(MONTH(Taulukko1[[#This Row],[Alku PVM]] )=6,DAY(Taulukko1[[#This Row],[Alku PVM]] )&gt;19)</f>
        <v>0</v>
      </c>
      <c r="Z2609" s="90" t="b">
        <f>AND(MONTH(Taulukko1[[#This Row],[Loppu PVM]] )=6,DAY(Taulukko1[[#This Row],[Loppu PVM]] )&gt;19)</f>
        <v>0</v>
      </c>
      <c r="AA2609" s="90" t="b">
        <f>OR(MONTH(Taulukko1[[#This Row],[Alku PVM]] )&lt;=5,AND(MONTH(Taulukko1[[#This Row],[Alku PVM]] )=6,DAY(Taulukko1[[#This Row],[Alku PVM]] )&lt;20))</f>
        <v>0</v>
      </c>
      <c r="AB2609" s="90" t="b">
        <f>OR(MONTH(Taulukko1[[#This Row],[Loppu PVM]])&lt;=5,AND(MONTH(Taulukko1[[#This Row],[Loppu PVM]] )=6,DAY(Taulukko1[[#This Row],[Loppu PVM]])&lt;20))</f>
        <v>0</v>
      </c>
      <c r="AC2609" s="90" t="b">
        <f>OR(MONTH(Taulukko1[[#This Row],[Alku PVM]] )&lt;=3,AND(MONTH(Taulukko1[[#This Row],[Alku PVM]] )=3))</f>
        <v>0</v>
      </c>
      <c r="AD2609" s="90" t="b">
        <f>OR(MONTH(Taulukko1[[#This Row],[Loppu PVM]] )&lt;=3,AND(MONTH(Taulukko1[[#This Row],[Loppu PVM]] )=3))</f>
        <v>0</v>
      </c>
      <c r="AE2609" s="90" t="b">
        <f>OR(MONTH(Taulukko1[[#This Row],[Alku PVM]] )&lt;=9,AND(MONTH(Taulukko1[[#This Row],[Alku PVM]] )=9))</f>
        <v>0</v>
      </c>
      <c r="AF2609" s="90" t="b">
        <f>OR(MONTH(Taulukko1[[#This Row],[Loppu PVM]])&lt;=9,AND(MONTH(Taulukko1[[#This Row],[Loppu PVM]] )=9))</f>
        <v>0</v>
      </c>
      <c r="AG2609" s="90" t="b">
        <f>OR(MONTH(Taulukko1[[#This Row],[Alku PVM]] )&lt;=6,AND(MONTH(Taulukko1[[#This Row],[Alku PVM]] )=6))</f>
        <v>0</v>
      </c>
      <c r="AH2609" s="90" t="b">
        <f>OR(MONTH(Taulukko1[[#This Row],[Loppu PVM]])&lt;=6,AND(MONTH(Taulukko1[[#This Row],[Loppu PVM]] )=6))</f>
        <v>0</v>
      </c>
    </row>
    <row r="2610" spans="1:34" ht="12.75" customHeight="1">
      <c r="A2610" s="21" t="s">
        <v>805</v>
      </c>
      <c r="B2610" s="23">
        <v>41572</v>
      </c>
      <c r="C2610" t="s">
        <v>804</v>
      </c>
      <c r="D2610" s="24" t="s">
        <v>25</v>
      </c>
      <c r="E2610" s="62">
        <v>30</v>
      </c>
      <c r="F2610" s="23">
        <v>41627</v>
      </c>
      <c r="G2610" s="24">
        <v>20</v>
      </c>
      <c r="H2610" s="22">
        <v>240</v>
      </c>
      <c r="I2610" s="126">
        <f>INDEX('TOL2008'!B:B,MATCH(A2610,'TOL2008'!A:A,0))</f>
        <v>13950</v>
      </c>
      <c r="J2610" s="126" t="str">
        <f>INDEX(Pääluokka!$H$2:$H$100,MATCH(VALUE(LEFT(Taulukko1[[#This Row],[TOL2008]],2)),Pääluokka!$G$2:$G$100,0))</f>
        <v>Teollisuus</v>
      </c>
      <c r="K2610" s="126" t="str">
        <f>INDEX(Pääluokka!$I$2:$I$100,MATCH(VALUE(LEFT(Taulukko1[[#This Row],[TOL2008]],2)),Pääluokka!$G$2:$G$100,0))</f>
        <v>Teollisuus (C-E)</v>
      </c>
      <c r="L2610" s="41">
        <f t="shared" si="400"/>
        <v>55</v>
      </c>
      <c r="M2610" s="43">
        <f t="shared" si="401"/>
        <v>41572</v>
      </c>
      <c r="N2610" s="43">
        <f t="shared" si="402"/>
        <v>41627</v>
      </c>
      <c r="O2610" s="43">
        <f t="shared" si="403"/>
        <v>41548</v>
      </c>
      <c r="P2610" s="43">
        <f t="shared" si="404"/>
        <v>41609</v>
      </c>
      <c r="Q2610" s="41">
        <f t="shared" si="405"/>
        <v>2013</v>
      </c>
      <c r="R2610" s="41">
        <f t="shared" si="406"/>
        <v>2013</v>
      </c>
      <c r="S2610" s="43" t="str">
        <f>YEAR(Taulukko1[[#This Row],[Alku KK]])&amp;"Q"&amp;ROUNDDOWN((MONTH(Taulukko1[[#This Row],[Alku KK]])-1)/3+1,0)</f>
        <v>2013Q4</v>
      </c>
      <c r="T2610" s="43" t="str">
        <f>YEAR(Taulukko1[[#This Row],[Loppu KK]])&amp;"Q"&amp;ROUNDDOWN((MONTH(Taulukko1[[#This Row],[Loppu KK]])-1)/3+1,0)</f>
        <v>2013Q4</v>
      </c>
      <c r="U2610" s="66">
        <f>IF(COUNT(Taulukko1[[#This Row],[Neuvottelujen alaiset ]])=1,Taulukko1[[#This Row],[Neuvottelujen alaiset ]],Taulukko1[[#This Row],[Vähennystarve]])</f>
        <v>240</v>
      </c>
      <c r="V2610" s="44">
        <f t="shared" si="407"/>
        <v>0.125</v>
      </c>
      <c r="W2610" s="44">
        <f t="shared" si="408"/>
        <v>8.3333333333333329E-2</v>
      </c>
      <c r="X2610" s="44">
        <f t="shared" si="409"/>
        <v>0.66666666666666663</v>
      </c>
      <c r="Y2610" s="90" t="b">
        <f>AND(MONTH(Taulukko1[[#This Row],[Alku PVM]] )=6,DAY(Taulukko1[[#This Row],[Alku PVM]] )&gt;19)</f>
        <v>0</v>
      </c>
      <c r="Z2610" s="90" t="b">
        <f>AND(MONTH(Taulukko1[[#This Row],[Loppu PVM]] )=6,DAY(Taulukko1[[#This Row],[Loppu PVM]] )&gt;19)</f>
        <v>0</v>
      </c>
      <c r="AA2610" s="90" t="b">
        <f>OR(MONTH(Taulukko1[[#This Row],[Alku PVM]] )&lt;=5,AND(MONTH(Taulukko1[[#This Row],[Alku PVM]] )=6,DAY(Taulukko1[[#This Row],[Alku PVM]] )&lt;20))</f>
        <v>0</v>
      </c>
      <c r="AB2610" s="90" t="b">
        <f>OR(MONTH(Taulukko1[[#This Row],[Loppu PVM]])&lt;=5,AND(MONTH(Taulukko1[[#This Row],[Loppu PVM]] )=6,DAY(Taulukko1[[#This Row],[Loppu PVM]])&lt;20))</f>
        <v>0</v>
      </c>
      <c r="AC2610" s="90" t="b">
        <f>OR(MONTH(Taulukko1[[#This Row],[Alku PVM]] )&lt;=3,AND(MONTH(Taulukko1[[#This Row],[Alku PVM]] )=3))</f>
        <v>0</v>
      </c>
      <c r="AD2610" s="90" t="b">
        <f>OR(MONTH(Taulukko1[[#This Row],[Loppu PVM]] )&lt;=3,AND(MONTH(Taulukko1[[#This Row],[Loppu PVM]] )=3))</f>
        <v>0</v>
      </c>
      <c r="AE2610" s="90" t="b">
        <f>OR(MONTH(Taulukko1[[#This Row],[Alku PVM]] )&lt;=9,AND(MONTH(Taulukko1[[#This Row],[Alku PVM]] )=9))</f>
        <v>0</v>
      </c>
      <c r="AF2610" s="90" t="b">
        <f>OR(MONTH(Taulukko1[[#This Row],[Loppu PVM]])&lt;=9,AND(MONTH(Taulukko1[[#This Row],[Loppu PVM]] )=9))</f>
        <v>0</v>
      </c>
      <c r="AG2610" s="90" t="b">
        <f>OR(MONTH(Taulukko1[[#This Row],[Alku PVM]] )&lt;=6,AND(MONTH(Taulukko1[[#This Row],[Alku PVM]] )=6))</f>
        <v>0</v>
      </c>
      <c r="AH2610" s="90" t="b">
        <f>OR(MONTH(Taulukko1[[#This Row],[Loppu PVM]])&lt;=6,AND(MONTH(Taulukko1[[#This Row],[Loppu PVM]] )=6))</f>
        <v>0</v>
      </c>
    </row>
    <row r="2611" spans="1:34" ht="12.75" customHeight="1">
      <c r="A2611" t="s">
        <v>992</v>
      </c>
      <c r="B2611" s="23">
        <v>41575</v>
      </c>
      <c r="C2611" s="21" t="s">
        <v>991</v>
      </c>
      <c r="D2611" s="24" t="s">
        <v>25</v>
      </c>
      <c r="F2611" s="23">
        <v>41617</v>
      </c>
      <c r="G2611" s="24"/>
      <c r="H2611" s="22">
        <v>40</v>
      </c>
      <c r="I2611" s="126">
        <f>INDEX('TOL2008'!B:B,MATCH(A2611,'TOL2008'!A:A,0))</f>
        <v>41200</v>
      </c>
      <c r="J2611" s="126" t="str">
        <f>INDEX(Pääluokka!$H$2:$H$100,MATCH(VALUE(LEFT(Taulukko1[[#This Row],[TOL2008]],2)),Pääluokka!$G$2:$G$100,0))</f>
        <v>Rakentaminen</v>
      </c>
      <c r="K2611" s="126" t="str">
        <f>INDEX(Pääluokka!$I$2:$I$100,MATCH(VALUE(LEFT(Taulukko1[[#This Row],[TOL2008]],2)),Pääluokka!$G$2:$G$100,0))</f>
        <v>Rakentaminen (F)</v>
      </c>
      <c r="L2611" s="41">
        <f t="shared" si="400"/>
        <v>42</v>
      </c>
      <c r="M2611" s="43">
        <f t="shared" si="401"/>
        <v>41575</v>
      </c>
      <c r="N2611" s="43">
        <f t="shared" si="402"/>
        <v>41617</v>
      </c>
      <c r="O2611" s="43">
        <f t="shared" si="403"/>
        <v>41548</v>
      </c>
      <c r="P2611" s="43">
        <f t="shared" si="404"/>
        <v>41609</v>
      </c>
      <c r="Q2611" s="41">
        <f t="shared" si="405"/>
        <v>2013</v>
      </c>
      <c r="R2611" s="41">
        <f t="shared" si="406"/>
        <v>2013</v>
      </c>
      <c r="S2611" s="43" t="str">
        <f>YEAR(Taulukko1[[#This Row],[Alku KK]])&amp;"Q"&amp;ROUNDDOWN((MONTH(Taulukko1[[#This Row],[Alku KK]])-1)/3+1,0)</f>
        <v>2013Q4</v>
      </c>
      <c r="T2611" s="43" t="str">
        <f>YEAR(Taulukko1[[#This Row],[Loppu KK]])&amp;"Q"&amp;ROUNDDOWN((MONTH(Taulukko1[[#This Row],[Loppu KK]])-1)/3+1,0)</f>
        <v>2013Q4</v>
      </c>
      <c r="U2611" s="66">
        <f>IF(COUNT(Taulukko1[[#This Row],[Neuvottelujen alaiset ]])=1,Taulukko1[[#This Row],[Neuvottelujen alaiset ]],Taulukko1[[#This Row],[Vähennystarve]])</f>
        <v>40</v>
      </c>
      <c r="V2611" s="44" t="str">
        <f t="shared" si="407"/>
        <v>NA</v>
      </c>
      <c r="W2611" s="44" t="str">
        <f t="shared" si="408"/>
        <v>NA</v>
      </c>
      <c r="X2611" s="44" t="str">
        <f t="shared" si="409"/>
        <v>NA</v>
      </c>
      <c r="Y2611" s="90" t="b">
        <f>AND(MONTH(Taulukko1[[#This Row],[Alku PVM]] )=6,DAY(Taulukko1[[#This Row],[Alku PVM]] )&gt;19)</f>
        <v>0</v>
      </c>
      <c r="Z2611" s="90" t="b">
        <f>AND(MONTH(Taulukko1[[#This Row],[Loppu PVM]] )=6,DAY(Taulukko1[[#This Row],[Loppu PVM]] )&gt;19)</f>
        <v>0</v>
      </c>
      <c r="AA2611" s="90" t="b">
        <f>OR(MONTH(Taulukko1[[#This Row],[Alku PVM]] )&lt;=5,AND(MONTH(Taulukko1[[#This Row],[Alku PVM]] )=6,DAY(Taulukko1[[#This Row],[Alku PVM]] )&lt;20))</f>
        <v>0</v>
      </c>
      <c r="AB2611" s="90" t="b">
        <f>OR(MONTH(Taulukko1[[#This Row],[Loppu PVM]])&lt;=5,AND(MONTH(Taulukko1[[#This Row],[Loppu PVM]] )=6,DAY(Taulukko1[[#This Row],[Loppu PVM]])&lt;20))</f>
        <v>0</v>
      </c>
      <c r="AC2611" s="90" t="b">
        <f>OR(MONTH(Taulukko1[[#This Row],[Alku PVM]] )&lt;=3,AND(MONTH(Taulukko1[[#This Row],[Alku PVM]] )=3))</f>
        <v>0</v>
      </c>
      <c r="AD2611" s="90" t="b">
        <f>OR(MONTH(Taulukko1[[#This Row],[Loppu PVM]] )&lt;=3,AND(MONTH(Taulukko1[[#This Row],[Loppu PVM]] )=3))</f>
        <v>0</v>
      </c>
      <c r="AE2611" s="90" t="b">
        <f>OR(MONTH(Taulukko1[[#This Row],[Alku PVM]] )&lt;=9,AND(MONTH(Taulukko1[[#This Row],[Alku PVM]] )=9))</f>
        <v>0</v>
      </c>
      <c r="AF2611" s="90" t="b">
        <f>OR(MONTH(Taulukko1[[#This Row],[Loppu PVM]])&lt;=9,AND(MONTH(Taulukko1[[#This Row],[Loppu PVM]] )=9))</f>
        <v>0</v>
      </c>
      <c r="AG2611" s="90" t="b">
        <f>OR(MONTH(Taulukko1[[#This Row],[Alku PVM]] )&lt;=6,AND(MONTH(Taulukko1[[#This Row],[Alku PVM]] )=6))</f>
        <v>0</v>
      </c>
      <c r="AH2611" s="90" t="b">
        <f>OR(MONTH(Taulukko1[[#This Row],[Loppu PVM]])&lt;=6,AND(MONTH(Taulukko1[[#This Row],[Loppu PVM]] )=6))</f>
        <v>0</v>
      </c>
    </row>
    <row r="2612" spans="1:34" ht="12.75" customHeight="1">
      <c r="A2612" t="s">
        <v>1351</v>
      </c>
      <c r="B2612" s="23">
        <v>41577</v>
      </c>
      <c r="C2612" s="21" t="s">
        <v>1350</v>
      </c>
      <c r="D2612" s="24">
        <v>197</v>
      </c>
      <c r="E2612" s="62">
        <v>20</v>
      </c>
      <c r="F2612" s="23">
        <v>41625</v>
      </c>
      <c r="G2612" s="24">
        <v>20</v>
      </c>
      <c r="H2612" s="22">
        <v>197</v>
      </c>
      <c r="I2612" s="126">
        <f>INDEX('TOL2008'!B:B,MATCH(A2612,'TOL2008'!A:A,0))</f>
        <v>61900</v>
      </c>
      <c r="J2612" s="126" t="str">
        <f>INDEX(Pääluokka!$H$2:$H$100,MATCH(VALUE(LEFT(Taulukko1[[#This Row],[TOL2008]],2)),Pääluokka!$G$2:$G$100,0))</f>
        <v>Informaatio ja viestintä</v>
      </c>
      <c r="K2612" s="126" t="str">
        <f>INDEX(Pääluokka!$I$2:$I$100,MATCH(VALUE(LEFT(Taulukko1[[#This Row],[TOL2008]],2)),Pääluokka!$G$2:$G$100,0))</f>
        <v>Palvelualat (G-N, R, S)</v>
      </c>
      <c r="L2612" s="41">
        <f t="shared" si="400"/>
        <v>48</v>
      </c>
      <c r="M2612" s="43">
        <f t="shared" si="401"/>
        <v>41577</v>
      </c>
      <c r="N2612" s="43">
        <f t="shared" si="402"/>
        <v>41625</v>
      </c>
      <c r="O2612" s="43">
        <f t="shared" si="403"/>
        <v>41548</v>
      </c>
      <c r="P2612" s="43">
        <f t="shared" si="404"/>
        <v>41609</v>
      </c>
      <c r="Q2612" s="41">
        <f t="shared" si="405"/>
        <v>2013</v>
      </c>
      <c r="R2612" s="41">
        <f t="shared" si="406"/>
        <v>2013</v>
      </c>
      <c r="S2612" s="43" t="str">
        <f>YEAR(Taulukko1[[#This Row],[Alku KK]])&amp;"Q"&amp;ROUNDDOWN((MONTH(Taulukko1[[#This Row],[Alku KK]])-1)/3+1,0)</f>
        <v>2013Q4</v>
      </c>
      <c r="T2612" s="43" t="str">
        <f>YEAR(Taulukko1[[#This Row],[Loppu KK]])&amp;"Q"&amp;ROUNDDOWN((MONTH(Taulukko1[[#This Row],[Loppu KK]])-1)/3+1,0)</f>
        <v>2013Q4</v>
      </c>
      <c r="U2612" s="66">
        <f>IF(COUNT(Taulukko1[[#This Row],[Neuvottelujen alaiset ]])=1,Taulukko1[[#This Row],[Neuvottelujen alaiset ]],Taulukko1[[#This Row],[Vähennystarve]])</f>
        <v>197</v>
      </c>
      <c r="V2612" s="44">
        <f t="shared" si="407"/>
        <v>0.10152284263959391</v>
      </c>
      <c r="W2612" s="44">
        <f t="shared" si="408"/>
        <v>0.10152284263959391</v>
      </c>
      <c r="X2612" s="44">
        <f t="shared" si="409"/>
        <v>1</v>
      </c>
      <c r="Y2612" s="90" t="b">
        <f>AND(MONTH(Taulukko1[[#This Row],[Alku PVM]] )=6,DAY(Taulukko1[[#This Row],[Alku PVM]] )&gt;19)</f>
        <v>0</v>
      </c>
      <c r="Z2612" s="90" t="b">
        <f>AND(MONTH(Taulukko1[[#This Row],[Loppu PVM]] )=6,DAY(Taulukko1[[#This Row],[Loppu PVM]] )&gt;19)</f>
        <v>0</v>
      </c>
      <c r="AA2612" s="90" t="b">
        <f>OR(MONTH(Taulukko1[[#This Row],[Alku PVM]] )&lt;=5,AND(MONTH(Taulukko1[[#This Row],[Alku PVM]] )=6,DAY(Taulukko1[[#This Row],[Alku PVM]] )&lt;20))</f>
        <v>0</v>
      </c>
      <c r="AB2612" s="90" t="b">
        <f>OR(MONTH(Taulukko1[[#This Row],[Loppu PVM]])&lt;=5,AND(MONTH(Taulukko1[[#This Row],[Loppu PVM]] )=6,DAY(Taulukko1[[#This Row],[Loppu PVM]])&lt;20))</f>
        <v>0</v>
      </c>
      <c r="AC2612" s="90" t="b">
        <f>OR(MONTH(Taulukko1[[#This Row],[Alku PVM]] )&lt;=3,AND(MONTH(Taulukko1[[#This Row],[Alku PVM]] )=3))</f>
        <v>0</v>
      </c>
      <c r="AD2612" s="90" t="b">
        <f>OR(MONTH(Taulukko1[[#This Row],[Loppu PVM]] )&lt;=3,AND(MONTH(Taulukko1[[#This Row],[Loppu PVM]] )=3))</f>
        <v>0</v>
      </c>
      <c r="AE2612" s="90" t="b">
        <f>OR(MONTH(Taulukko1[[#This Row],[Alku PVM]] )&lt;=9,AND(MONTH(Taulukko1[[#This Row],[Alku PVM]] )=9))</f>
        <v>0</v>
      </c>
      <c r="AF2612" s="90" t="b">
        <f>OR(MONTH(Taulukko1[[#This Row],[Loppu PVM]])&lt;=9,AND(MONTH(Taulukko1[[#This Row],[Loppu PVM]] )=9))</f>
        <v>0</v>
      </c>
      <c r="AG2612" s="90" t="b">
        <f>OR(MONTH(Taulukko1[[#This Row],[Alku PVM]] )&lt;=6,AND(MONTH(Taulukko1[[#This Row],[Alku PVM]] )=6))</f>
        <v>0</v>
      </c>
      <c r="AH2612" s="90" t="b">
        <f>OR(MONTH(Taulukko1[[#This Row],[Loppu PVM]])&lt;=6,AND(MONTH(Taulukko1[[#This Row],[Loppu PVM]] )=6))</f>
        <v>0</v>
      </c>
    </row>
    <row r="2613" spans="1:34" ht="12.75" customHeight="1">
      <c r="A2613" s="21" t="s">
        <v>527</v>
      </c>
      <c r="B2613" s="23">
        <v>41577</v>
      </c>
      <c r="C2613" s="21" t="s">
        <v>1219</v>
      </c>
      <c r="D2613" s="24" t="s">
        <v>25</v>
      </c>
      <c r="E2613" s="62">
        <v>72</v>
      </c>
      <c r="F2613" s="23">
        <v>41626</v>
      </c>
      <c r="G2613" s="24">
        <v>61</v>
      </c>
      <c r="H2613" s="22">
        <v>100</v>
      </c>
      <c r="I2613" s="126">
        <f>INDEX('TOL2008'!B:B,MATCH(A2613,'TOL2008'!A:A,0))</f>
        <v>52291</v>
      </c>
      <c r="J2613" s="126" t="str">
        <f>INDEX(Pääluokka!$H$2:$H$100,MATCH(VALUE(LEFT(Taulukko1[[#This Row],[TOL2008]],2)),Pääluokka!$G$2:$G$100,0))</f>
        <v>Kuljetus ja varastointi</v>
      </c>
      <c r="K2613" s="126" t="str">
        <f>INDEX(Pääluokka!$I$2:$I$100,MATCH(VALUE(LEFT(Taulukko1[[#This Row],[TOL2008]],2)),Pääluokka!$G$2:$G$100,0))</f>
        <v>Palvelualat (G-N, R, S)</v>
      </c>
      <c r="L2613" s="41">
        <f t="shared" si="400"/>
        <v>49</v>
      </c>
      <c r="M2613" s="43">
        <f t="shared" si="401"/>
        <v>41577</v>
      </c>
      <c r="N2613" s="43">
        <f t="shared" si="402"/>
        <v>41626</v>
      </c>
      <c r="O2613" s="43">
        <f t="shared" si="403"/>
        <v>41548</v>
      </c>
      <c r="P2613" s="43">
        <f t="shared" si="404"/>
        <v>41609</v>
      </c>
      <c r="Q2613" s="41">
        <f t="shared" si="405"/>
        <v>2013</v>
      </c>
      <c r="R2613" s="41">
        <f t="shared" si="406"/>
        <v>2013</v>
      </c>
      <c r="S2613" s="43" t="str">
        <f>YEAR(Taulukko1[[#This Row],[Alku KK]])&amp;"Q"&amp;ROUNDDOWN((MONTH(Taulukko1[[#This Row],[Alku KK]])-1)/3+1,0)</f>
        <v>2013Q4</v>
      </c>
      <c r="T2613" s="43" t="str">
        <f>YEAR(Taulukko1[[#This Row],[Loppu KK]])&amp;"Q"&amp;ROUNDDOWN((MONTH(Taulukko1[[#This Row],[Loppu KK]])-1)/3+1,0)</f>
        <v>2013Q4</v>
      </c>
      <c r="U2613" s="66">
        <f>IF(COUNT(Taulukko1[[#This Row],[Neuvottelujen alaiset ]])=1,Taulukko1[[#This Row],[Neuvottelujen alaiset ]],Taulukko1[[#This Row],[Vähennystarve]])</f>
        <v>100</v>
      </c>
      <c r="V2613" s="44">
        <f t="shared" si="407"/>
        <v>0.72</v>
      </c>
      <c r="W2613" s="44">
        <f t="shared" si="408"/>
        <v>0.61</v>
      </c>
      <c r="X2613" s="44">
        <f t="shared" si="409"/>
        <v>0.84722222222222221</v>
      </c>
      <c r="Y2613" s="90" t="b">
        <f>AND(MONTH(Taulukko1[[#This Row],[Alku PVM]] )=6,DAY(Taulukko1[[#This Row],[Alku PVM]] )&gt;19)</f>
        <v>0</v>
      </c>
      <c r="Z2613" s="90" t="b">
        <f>AND(MONTH(Taulukko1[[#This Row],[Loppu PVM]] )=6,DAY(Taulukko1[[#This Row],[Loppu PVM]] )&gt;19)</f>
        <v>0</v>
      </c>
      <c r="AA2613" s="90" t="b">
        <f>OR(MONTH(Taulukko1[[#This Row],[Alku PVM]] )&lt;=5,AND(MONTH(Taulukko1[[#This Row],[Alku PVM]] )=6,DAY(Taulukko1[[#This Row],[Alku PVM]] )&lt;20))</f>
        <v>0</v>
      </c>
      <c r="AB2613" s="90" t="b">
        <f>OR(MONTH(Taulukko1[[#This Row],[Loppu PVM]])&lt;=5,AND(MONTH(Taulukko1[[#This Row],[Loppu PVM]] )=6,DAY(Taulukko1[[#This Row],[Loppu PVM]])&lt;20))</f>
        <v>0</v>
      </c>
      <c r="AC2613" s="90" t="b">
        <f>OR(MONTH(Taulukko1[[#This Row],[Alku PVM]] )&lt;=3,AND(MONTH(Taulukko1[[#This Row],[Alku PVM]] )=3))</f>
        <v>0</v>
      </c>
      <c r="AD2613" s="90" t="b">
        <f>OR(MONTH(Taulukko1[[#This Row],[Loppu PVM]] )&lt;=3,AND(MONTH(Taulukko1[[#This Row],[Loppu PVM]] )=3))</f>
        <v>0</v>
      </c>
      <c r="AE2613" s="90" t="b">
        <f>OR(MONTH(Taulukko1[[#This Row],[Alku PVM]] )&lt;=9,AND(MONTH(Taulukko1[[#This Row],[Alku PVM]] )=9))</f>
        <v>0</v>
      </c>
      <c r="AF2613" s="90" t="b">
        <f>OR(MONTH(Taulukko1[[#This Row],[Loppu PVM]])&lt;=9,AND(MONTH(Taulukko1[[#This Row],[Loppu PVM]] )=9))</f>
        <v>0</v>
      </c>
      <c r="AG2613" s="90" t="b">
        <f>OR(MONTH(Taulukko1[[#This Row],[Alku PVM]] )&lt;=6,AND(MONTH(Taulukko1[[#This Row],[Alku PVM]] )=6))</f>
        <v>0</v>
      </c>
      <c r="AH2613" s="90" t="b">
        <f>OR(MONTH(Taulukko1[[#This Row],[Loppu PVM]])&lt;=6,AND(MONTH(Taulukko1[[#This Row],[Loppu PVM]] )=6))</f>
        <v>0</v>
      </c>
    </row>
    <row r="2614" spans="1:34" ht="12.75" customHeight="1">
      <c r="A2614" s="21" t="s">
        <v>1349</v>
      </c>
      <c r="B2614" s="23">
        <v>41578</v>
      </c>
      <c r="C2614" s="21" t="s">
        <v>1348</v>
      </c>
      <c r="D2614" s="24"/>
      <c r="E2614" s="62">
        <v>170</v>
      </c>
      <c r="F2614" s="23">
        <v>41617</v>
      </c>
      <c r="G2614" s="24">
        <v>66</v>
      </c>
      <c r="H2614" s="22">
        <v>1000</v>
      </c>
      <c r="I2614" s="126">
        <f>INDEX('TOL2008'!B:B,MATCH(A2614,'TOL2008'!A:A,0))</f>
        <v>71201</v>
      </c>
      <c r="J2614" s="126" t="str">
        <f>INDEX(Pääluokka!$H$2:$H$100,MATCH(VALUE(LEFT(Taulukko1[[#This Row],[TOL2008]],2)),Pääluokka!$G$2:$G$100,0))</f>
        <v>Ammatillinen, tieteellinen ja tekninen toiminta</v>
      </c>
      <c r="K2614" s="126" t="str">
        <f>INDEX(Pääluokka!$I$2:$I$100,MATCH(VALUE(LEFT(Taulukko1[[#This Row],[TOL2008]],2)),Pääluokka!$G$2:$G$100,0))</f>
        <v>Palvelualat (G-N, R, S)</v>
      </c>
      <c r="L2614" s="41">
        <f t="shared" si="400"/>
        <v>39</v>
      </c>
      <c r="M2614" s="43">
        <f t="shared" si="401"/>
        <v>41578</v>
      </c>
      <c r="N2614" s="43">
        <f t="shared" si="402"/>
        <v>41617</v>
      </c>
      <c r="O2614" s="43">
        <f t="shared" si="403"/>
        <v>41548</v>
      </c>
      <c r="P2614" s="43">
        <f t="shared" si="404"/>
        <v>41609</v>
      </c>
      <c r="Q2614" s="41">
        <f t="shared" si="405"/>
        <v>2013</v>
      </c>
      <c r="R2614" s="41">
        <f t="shared" si="406"/>
        <v>2013</v>
      </c>
      <c r="S2614" s="43" t="str">
        <f>YEAR(Taulukko1[[#This Row],[Alku KK]])&amp;"Q"&amp;ROUNDDOWN((MONTH(Taulukko1[[#This Row],[Alku KK]])-1)/3+1,0)</f>
        <v>2013Q4</v>
      </c>
      <c r="T2614" s="43" t="str">
        <f>YEAR(Taulukko1[[#This Row],[Loppu KK]])&amp;"Q"&amp;ROUNDDOWN((MONTH(Taulukko1[[#This Row],[Loppu KK]])-1)/3+1,0)</f>
        <v>2013Q4</v>
      </c>
      <c r="U2614" s="66">
        <f>IF(COUNT(Taulukko1[[#This Row],[Neuvottelujen alaiset ]])=1,Taulukko1[[#This Row],[Neuvottelujen alaiset ]],Taulukko1[[#This Row],[Vähennystarve]])</f>
        <v>1000</v>
      </c>
      <c r="V2614" s="44">
        <f t="shared" si="407"/>
        <v>0.17</v>
      </c>
      <c r="W2614" s="44">
        <f t="shared" si="408"/>
        <v>6.6000000000000003E-2</v>
      </c>
      <c r="X2614" s="44">
        <f t="shared" si="409"/>
        <v>0.38823529411764707</v>
      </c>
      <c r="Y2614" s="90" t="b">
        <f>AND(MONTH(Taulukko1[[#This Row],[Alku PVM]] )=6,DAY(Taulukko1[[#This Row],[Alku PVM]] )&gt;19)</f>
        <v>0</v>
      </c>
      <c r="Z2614" s="90" t="b">
        <f>AND(MONTH(Taulukko1[[#This Row],[Loppu PVM]] )=6,DAY(Taulukko1[[#This Row],[Loppu PVM]] )&gt;19)</f>
        <v>0</v>
      </c>
      <c r="AA2614" s="90" t="b">
        <f>OR(MONTH(Taulukko1[[#This Row],[Alku PVM]] )&lt;=5,AND(MONTH(Taulukko1[[#This Row],[Alku PVM]] )=6,DAY(Taulukko1[[#This Row],[Alku PVM]] )&lt;20))</f>
        <v>0</v>
      </c>
      <c r="AB2614" s="90" t="b">
        <f>OR(MONTH(Taulukko1[[#This Row],[Loppu PVM]])&lt;=5,AND(MONTH(Taulukko1[[#This Row],[Loppu PVM]] )=6,DAY(Taulukko1[[#This Row],[Loppu PVM]])&lt;20))</f>
        <v>0</v>
      </c>
      <c r="AC2614" s="90" t="b">
        <f>OR(MONTH(Taulukko1[[#This Row],[Alku PVM]] )&lt;=3,AND(MONTH(Taulukko1[[#This Row],[Alku PVM]] )=3))</f>
        <v>0</v>
      </c>
      <c r="AD2614" s="90" t="b">
        <f>OR(MONTH(Taulukko1[[#This Row],[Loppu PVM]] )&lt;=3,AND(MONTH(Taulukko1[[#This Row],[Loppu PVM]] )=3))</f>
        <v>0</v>
      </c>
      <c r="AE2614" s="90" t="b">
        <f>OR(MONTH(Taulukko1[[#This Row],[Alku PVM]] )&lt;=9,AND(MONTH(Taulukko1[[#This Row],[Alku PVM]] )=9))</f>
        <v>0</v>
      </c>
      <c r="AF2614" s="90" t="b">
        <f>OR(MONTH(Taulukko1[[#This Row],[Loppu PVM]])&lt;=9,AND(MONTH(Taulukko1[[#This Row],[Loppu PVM]] )=9))</f>
        <v>0</v>
      </c>
      <c r="AG2614" s="90" t="b">
        <f>OR(MONTH(Taulukko1[[#This Row],[Alku PVM]] )&lt;=6,AND(MONTH(Taulukko1[[#This Row],[Alku PVM]] )=6))</f>
        <v>0</v>
      </c>
      <c r="AH2614" s="90" t="b">
        <f>OR(MONTH(Taulukko1[[#This Row],[Loppu PVM]])&lt;=6,AND(MONTH(Taulukko1[[#This Row],[Loppu PVM]] )=6))</f>
        <v>0</v>
      </c>
    </row>
    <row r="2615" spans="1:34" ht="12.75" customHeight="1">
      <c r="A2615" s="21" t="s">
        <v>205</v>
      </c>
      <c r="B2615" s="23">
        <v>41578</v>
      </c>
      <c r="C2615" s="21" t="s">
        <v>209</v>
      </c>
      <c r="D2615" s="24"/>
      <c r="E2615" s="62">
        <v>70</v>
      </c>
      <c r="F2615" s="23">
        <v>41646</v>
      </c>
      <c r="G2615" s="24">
        <v>37</v>
      </c>
      <c r="H2615" s="22">
        <v>350</v>
      </c>
      <c r="I2615" s="126">
        <f>INDEX('TOL2008'!B:B,MATCH(A2615,'TOL2008'!A:A,0))</f>
        <v>58130</v>
      </c>
      <c r="J2615" s="126" t="str">
        <f>INDEX(Pääluokka!$H$2:$H$100,MATCH(VALUE(LEFT(Taulukko1[[#This Row],[TOL2008]],2)),Pääluokka!$G$2:$G$100,0))</f>
        <v>Informaatio ja viestintä</v>
      </c>
      <c r="K2615" s="126" t="str">
        <f>INDEX(Pääluokka!$I$2:$I$100,MATCH(VALUE(LEFT(Taulukko1[[#This Row],[TOL2008]],2)),Pääluokka!$G$2:$G$100,0))</f>
        <v>Palvelualat (G-N, R, S)</v>
      </c>
      <c r="L2615" s="41">
        <f t="shared" si="400"/>
        <v>68</v>
      </c>
      <c r="M2615" s="43">
        <f t="shared" si="401"/>
        <v>41578</v>
      </c>
      <c r="N2615" s="43">
        <f t="shared" si="402"/>
        <v>41646</v>
      </c>
      <c r="O2615" s="43">
        <f t="shared" si="403"/>
        <v>41548</v>
      </c>
      <c r="P2615" s="43">
        <f t="shared" si="404"/>
        <v>41640</v>
      </c>
      <c r="Q2615" s="41">
        <f t="shared" si="405"/>
        <v>2013</v>
      </c>
      <c r="R2615" s="41">
        <f t="shared" si="406"/>
        <v>2014</v>
      </c>
      <c r="S2615" s="43" t="str">
        <f>YEAR(Taulukko1[[#This Row],[Alku KK]])&amp;"Q"&amp;ROUNDDOWN((MONTH(Taulukko1[[#This Row],[Alku KK]])-1)/3+1,0)</f>
        <v>2013Q4</v>
      </c>
      <c r="T2615" s="43" t="str">
        <f>YEAR(Taulukko1[[#This Row],[Loppu KK]])&amp;"Q"&amp;ROUNDDOWN((MONTH(Taulukko1[[#This Row],[Loppu KK]])-1)/3+1,0)</f>
        <v>2014Q1</v>
      </c>
      <c r="U2615" s="66">
        <f>IF(COUNT(Taulukko1[[#This Row],[Neuvottelujen alaiset ]])=1,Taulukko1[[#This Row],[Neuvottelujen alaiset ]],Taulukko1[[#This Row],[Vähennystarve]])</f>
        <v>350</v>
      </c>
      <c r="V2615" s="44">
        <f t="shared" si="407"/>
        <v>0.2</v>
      </c>
      <c r="W2615" s="44">
        <f t="shared" si="408"/>
        <v>0.10571428571428572</v>
      </c>
      <c r="X2615" s="44">
        <f t="shared" si="409"/>
        <v>0.52857142857142858</v>
      </c>
      <c r="Y2615" s="90" t="b">
        <f>AND(MONTH(Taulukko1[[#This Row],[Alku PVM]] )=6,DAY(Taulukko1[[#This Row],[Alku PVM]] )&gt;19)</f>
        <v>0</v>
      </c>
      <c r="Z2615" s="90" t="b">
        <f>AND(MONTH(Taulukko1[[#This Row],[Loppu PVM]] )=6,DAY(Taulukko1[[#This Row],[Loppu PVM]] )&gt;19)</f>
        <v>0</v>
      </c>
      <c r="AA2615" s="90" t="b">
        <f>OR(MONTH(Taulukko1[[#This Row],[Alku PVM]] )&lt;=5,AND(MONTH(Taulukko1[[#This Row],[Alku PVM]] )=6,DAY(Taulukko1[[#This Row],[Alku PVM]] )&lt;20))</f>
        <v>0</v>
      </c>
      <c r="AB2615" s="90" t="b">
        <f>OR(MONTH(Taulukko1[[#This Row],[Loppu PVM]])&lt;=5,AND(MONTH(Taulukko1[[#This Row],[Loppu PVM]] )=6,DAY(Taulukko1[[#This Row],[Loppu PVM]])&lt;20))</f>
        <v>1</v>
      </c>
      <c r="AC2615" s="90" t="b">
        <f>OR(MONTH(Taulukko1[[#This Row],[Alku PVM]] )&lt;=3,AND(MONTH(Taulukko1[[#This Row],[Alku PVM]] )=3))</f>
        <v>0</v>
      </c>
      <c r="AD2615" s="90" t="b">
        <f>OR(MONTH(Taulukko1[[#This Row],[Loppu PVM]] )&lt;=3,AND(MONTH(Taulukko1[[#This Row],[Loppu PVM]] )=3))</f>
        <v>1</v>
      </c>
      <c r="AE2615" s="90" t="b">
        <f>OR(MONTH(Taulukko1[[#This Row],[Alku PVM]] )&lt;=9,AND(MONTH(Taulukko1[[#This Row],[Alku PVM]] )=9))</f>
        <v>0</v>
      </c>
      <c r="AF2615" s="90" t="b">
        <f>OR(MONTH(Taulukko1[[#This Row],[Loppu PVM]])&lt;=9,AND(MONTH(Taulukko1[[#This Row],[Loppu PVM]] )=9))</f>
        <v>1</v>
      </c>
      <c r="AG2615" s="90" t="b">
        <f>OR(MONTH(Taulukko1[[#This Row],[Alku PVM]] )&lt;=6,AND(MONTH(Taulukko1[[#This Row],[Alku PVM]] )=6))</f>
        <v>0</v>
      </c>
      <c r="AH2615" s="90" t="b">
        <f>OR(MONTH(Taulukko1[[#This Row],[Loppu PVM]])&lt;=6,AND(MONTH(Taulukko1[[#This Row],[Loppu PVM]] )=6))</f>
        <v>1</v>
      </c>
    </row>
    <row r="2616" spans="1:34" ht="12.75" customHeight="1">
      <c r="A2616" t="s">
        <v>1342</v>
      </c>
      <c r="B2616" s="23">
        <v>41579</v>
      </c>
      <c r="C2616" s="21" t="s">
        <v>1341</v>
      </c>
      <c r="D2616" s="24"/>
      <c r="F2616" s="23">
        <v>41627</v>
      </c>
      <c r="G2616" s="24">
        <v>19</v>
      </c>
      <c r="H2616" s="22">
        <v>19</v>
      </c>
      <c r="I2616" s="126">
        <f>INDEX('TOL2008'!B:B,MATCH(A2616,'TOL2008'!A:A,0))</f>
        <v>53200</v>
      </c>
      <c r="J2616" s="126" t="str">
        <f>INDEX(Pääluokka!$H$2:$H$100,MATCH(VALUE(LEFT(Taulukko1[[#This Row],[TOL2008]],2)),Pääluokka!$G$2:$G$100,0))</f>
        <v>Kuljetus ja varastointi</v>
      </c>
      <c r="K2616" s="126" t="str">
        <f>INDEX(Pääluokka!$I$2:$I$100,MATCH(VALUE(LEFT(Taulukko1[[#This Row],[TOL2008]],2)),Pääluokka!$G$2:$G$100,0))</f>
        <v>Palvelualat (G-N, R, S)</v>
      </c>
      <c r="L2616" s="41">
        <f t="shared" si="400"/>
        <v>48</v>
      </c>
      <c r="M2616" s="43">
        <f t="shared" si="401"/>
        <v>41579</v>
      </c>
      <c r="N2616" s="43">
        <f t="shared" si="402"/>
        <v>41627</v>
      </c>
      <c r="O2616" s="43">
        <f t="shared" si="403"/>
        <v>41579</v>
      </c>
      <c r="P2616" s="43">
        <f t="shared" si="404"/>
        <v>41609</v>
      </c>
      <c r="Q2616" s="41">
        <f t="shared" si="405"/>
        <v>2013</v>
      </c>
      <c r="R2616" s="41">
        <f t="shared" si="406"/>
        <v>2013</v>
      </c>
      <c r="S2616" s="43" t="str">
        <f>YEAR(Taulukko1[[#This Row],[Alku KK]])&amp;"Q"&amp;ROUNDDOWN((MONTH(Taulukko1[[#This Row],[Alku KK]])-1)/3+1,0)</f>
        <v>2013Q4</v>
      </c>
      <c r="T2616" s="43" t="str">
        <f>YEAR(Taulukko1[[#This Row],[Loppu KK]])&amp;"Q"&amp;ROUNDDOWN((MONTH(Taulukko1[[#This Row],[Loppu KK]])-1)/3+1,0)</f>
        <v>2013Q4</v>
      </c>
      <c r="U2616" s="66">
        <f>IF(COUNT(Taulukko1[[#This Row],[Neuvottelujen alaiset ]])=1,Taulukko1[[#This Row],[Neuvottelujen alaiset ]],Taulukko1[[#This Row],[Vähennystarve]])</f>
        <v>19</v>
      </c>
      <c r="V2616" s="44" t="str">
        <f t="shared" si="407"/>
        <v>NA</v>
      </c>
      <c r="W2616" s="44">
        <f t="shared" si="408"/>
        <v>1</v>
      </c>
      <c r="X2616" s="44" t="str">
        <f t="shared" si="409"/>
        <v>NA</v>
      </c>
      <c r="Y2616" s="90" t="b">
        <f>AND(MONTH(Taulukko1[[#This Row],[Alku PVM]] )=6,DAY(Taulukko1[[#This Row],[Alku PVM]] )&gt;19)</f>
        <v>0</v>
      </c>
      <c r="Z2616" s="90" t="b">
        <f>AND(MONTH(Taulukko1[[#This Row],[Loppu PVM]] )=6,DAY(Taulukko1[[#This Row],[Loppu PVM]] )&gt;19)</f>
        <v>0</v>
      </c>
      <c r="AA2616" s="90" t="b">
        <f>OR(MONTH(Taulukko1[[#This Row],[Alku PVM]] )&lt;=5,AND(MONTH(Taulukko1[[#This Row],[Alku PVM]] )=6,DAY(Taulukko1[[#This Row],[Alku PVM]] )&lt;20))</f>
        <v>0</v>
      </c>
      <c r="AB2616" s="90" t="b">
        <f>OR(MONTH(Taulukko1[[#This Row],[Loppu PVM]])&lt;=5,AND(MONTH(Taulukko1[[#This Row],[Loppu PVM]] )=6,DAY(Taulukko1[[#This Row],[Loppu PVM]])&lt;20))</f>
        <v>0</v>
      </c>
      <c r="AC2616" s="90" t="b">
        <f>OR(MONTH(Taulukko1[[#This Row],[Alku PVM]] )&lt;=3,AND(MONTH(Taulukko1[[#This Row],[Alku PVM]] )=3))</f>
        <v>0</v>
      </c>
      <c r="AD2616" s="90" t="b">
        <f>OR(MONTH(Taulukko1[[#This Row],[Loppu PVM]] )&lt;=3,AND(MONTH(Taulukko1[[#This Row],[Loppu PVM]] )=3))</f>
        <v>0</v>
      </c>
      <c r="AE2616" s="90" t="b">
        <f>OR(MONTH(Taulukko1[[#This Row],[Alku PVM]] )&lt;=9,AND(MONTH(Taulukko1[[#This Row],[Alku PVM]] )=9))</f>
        <v>0</v>
      </c>
      <c r="AF2616" s="90" t="b">
        <f>OR(MONTH(Taulukko1[[#This Row],[Loppu PVM]])&lt;=9,AND(MONTH(Taulukko1[[#This Row],[Loppu PVM]] )=9))</f>
        <v>0</v>
      </c>
      <c r="AG2616" s="90" t="b">
        <f>OR(MONTH(Taulukko1[[#This Row],[Alku PVM]] )&lt;=6,AND(MONTH(Taulukko1[[#This Row],[Alku PVM]] )=6))</f>
        <v>0</v>
      </c>
      <c r="AH2616" s="90" t="b">
        <f>OR(MONTH(Taulukko1[[#This Row],[Loppu PVM]])&lt;=6,AND(MONTH(Taulukko1[[#This Row],[Loppu PVM]] )=6))</f>
        <v>0</v>
      </c>
    </row>
    <row r="2617" spans="1:34" ht="12.75" customHeight="1">
      <c r="A2617" s="21" t="s">
        <v>1183</v>
      </c>
      <c r="B2617" s="23">
        <v>41579</v>
      </c>
      <c r="C2617" s="21" t="s">
        <v>1182</v>
      </c>
      <c r="D2617" s="24">
        <v>150</v>
      </c>
      <c r="F2617" s="23">
        <v>41635</v>
      </c>
      <c r="G2617" s="24">
        <v>0</v>
      </c>
      <c r="H2617" s="22">
        <v>150</v>
      </c>
      <c r="I2617" s="126">
        <f>INDEX('TOL2008'!B:B,MATCH(A2617,'TOL2008'!A:A,0))</f>
        <v>18120</v>
      </c>
      <c r="J2617" s="126" t="str">
        <f>INDEX(Pääluokka!$H$2:$H$100,MATCH(VALUE(LEFT(Taulukko1[[#This Row],[TOL2008]],2)),Pääluokka!$G$2:$G$100,0))</f>
        <v>Teollisuus</v>
      </c>
      <c r="K2617" s="126" t="str">
        <f>INDEX(Pääluokka!$I$2:$I$100,MATCH(VALUE(LEFT(Taulukko1[[#This Row],[TOL2008]],2)),Pääluokka!$G$2:$G$100,0))</f>
        <v>Teollisuus (C-E)</v>
      </c>
      <c r="L2617" s="41">
        <f t="shared" si="400"/>
        <v>56</v>
      </c>
      <c r="M2617" s="43">
        <f t="shared" si="401"/>
        <v>41579</v>
      </c>
      <c r="N2617" s="43">
        <f t="shared" si="402"/>
        <v>41635</v>
      </c>
      <c r="O2617" s="43">
        <f t="shared" si="403"/>
        <v>41579</v>
      </c>
      <c r="P2617" s="43">
        <f t="shared" si="404"/>
        <v>41609</v>
      </c>
      <c r="Q2617" s="41">
        <f t="shared" si="405"/>
        <v>2013</v>
      </c>
      <c r="R2617" s="41">
        <f t="shared" si="406"/>
        <v>2013</v>
      </c>
      <c r="S2617" s="43" t="str">
        <f>YEAR(Taulukko1[[#This Row],[Alku KK]])&amp;"Q"&amp;ROUNDDOWN((MONTH(Taulukko1[[#This Row],[Alku KK]])-1)/3+1,0)</f>
        <v>2013Q4</v>
      </c>
      <c r="T2617" s="43" t="str">
        <f>YEAR(Taulukko1[[#This Row],[Loppu KK]])&amp;"Q"&amp;ROUNDDOWN((MONTH(Taulukko1[[#This Row],[Loppu KK]])-1)/3+1,0)</f>
        <v>2013Q4</v>
      </c>
      <c r="U2617" s="66">
        <f>IF(COUNT(Taulukko1[[#This Row],[Neuvottelujen alaiset ]])=1,Taulukko1[[#This Row],[Neuvottelujen alaiset ]],Taulukko1[[#This Row],[Vähennystarve]])</f>
        <v>150</v>
      </c>
      <c r="V2617" s="44" t="str">
        <f t="shared" si="407"/>
        <v>NA</v>
      </c>
      <c r="W2617" s="44">
        <f t="shared" si="408"/>
        <v>0</v>
      </c>
      <c r="X2617" s="44" t="str">
        <f t="shared" si="409"/>
        <v>NA</v>
      </c>
      <c r="Y2617" s="90" t="b">
        <f>AND(MONTH(Taulukko1[[#This Row],[Alku PVM]] )=6,DAY(Taulukko1[[#This Row],[Alku PVM]] )&gt;19)</f>
        <v>0</v>
      </c>
      <c r="Z2617" s="90" t="b">
        <f>AND(MONTH(Taulukko1[[#This Row],[Loppu PVM]] )=6,DAY(Taulukko1[[#This Row],[Loppu PVM]] )&gt;19)</f>
        <v>0</v>
      </c>
      <c r="AA2617" s="90" t="b">
        <f>OR(MONTH(Taulukko1[[#This Row],[Alku PVM]] )&lt;=5,AND(MONTH(Taulukko1[[#This Row],[Alku PVM]] )=6,DAY(Taulukko1[[#This Row],[Alku PVM]] )&lt;20))</f>
        <v>0</v>
      </c>
      <c r="AB2617" s="90" t="b">
        <f>OR(MONTH(Taulukko1[[#This Row],[Loppu PVM]])&lt;=5,AND(MONTH(Taulukko1[[#This Row],[Loppu PVM]] )=6,DAY(Taulukko1[[#This Row],[Loppu PVM]])&lt;20))</f>
        <v>0</v>
      </c>
      <c r="AC2617" s="90" t="b">
        <f>OR(MONTH(Taulukko1[[#This Row],[Alku PVM]] )&lt;=3,AND(MONTH(Taulukko1[[#This Row],[Alku PVM]] )=3))</f>
        <v>0</v>
      </c>
      <c r="AD2617" s="90" t="b">
        <f>OR(MONTH(Taulukko1[[#This Row],[Loppu PVM]] )&lt;=3,AND(MONTH(Taulukko1[[#This Row],[Loppu PVM]] )=3))</f>
        <v>0</v>
      </c>
      <c r="AE2617" s="90" t="b">
        <f>OR(MONTH(Taulukko1[[#This Row],[Alku PVM]] )&lt;=9,AND(MONTH(Taulukko1[[#This Row],[Alku PVM]] )=9))</f>
        <v>0</v>
      </c>
      <c r="AF2617" s="90" t="b">
        <f>OR(MONTH(Taulukko1[[#This Row],[Loppu PVM]])&lt;=9,AND(MONTH(Taulukko1[[#This Row],[Loppu PVM]] )=9))</f>
        <v>0</v>
      </c>
      <c r="AG2617" s="90" t="b">
        <f>OR(MONTH(Taulukko1[[#This Row],[Alku PVM]] )&lt;=6,AND(MONTH(Taulukko1[[#This Row],[Alku PVM]] )=6))</f>
        <v>0</v>
      </c>
      <c r="AH2617" s="90" t="b">
        <f>OR(MONTH(Taulukko1[[#This Row],[Loppu PVM]])&lt;=6,AND(MONTH(Taulukko1[[#This Row],[Loppu PVM]] )=6))</f>
        <v>0</v>
      </c>
    </row>
    <row r="2618" spans="1:34" ht="12.75" customHeight="1">
      <c r="A2618" s="21" t="s">
        <v>481</v>
      </c>
      <c r="B2618" s="23">
        <v>41579</v>
      </c>
      <c r="C2618" s="21" t="s">
        <v>1167</v>
      </c>
      <c r="D2618" s="24" t="s">
        <v>25</v>
      </c>
      <c r="E2618" s="62">
        <v>30</v>
      </c>
      <c r="F2618" s="23">
        <v>41627</v>
      </c>
      <c r="G2618" s="24">
        <v>21</v>
      </c>
      <c r="H2618" s="22">
        <v>250</v>
      </c>
      <c r="I2618" s="126">
        <f>INDEX('TOL2008'!B:B,MATCH(A2618,'TOL2008'!A:A,0))</f>
        <v>16231</v>
      </c>
      <c r="J2618" s="126" t="str">
        <f>INDEX(Pääluokka!$H$2:$H$100,MATCH(VALUE(LEFT(Taulukko1[[#This Row],[TOL2008]],2)),Pääluokka!$G$2:$G$100,0))</f>
        <v>Teollisuus</v>
      </c>
      <c r="K2618" s="126" t="str">
        <f>INDEX(Pääluokka!$I$2:$I$100,MATCH(VALUE(LEFT(Taulukko1[[#This Row],[TOL2008]],2)),Pääluokka!$G$2:$G$100,0))</f>
        <v>Teollisuus (C-E)</v>
      </c>
      <c r="L2618" s="41">
        <f t="shared" si="400"/>
        <v>48</v>
      </c>
      <c r="M2618" s="43">
        <f t="shared" si="401"/>
        <v>41579</v>
      </c>
      <c r="N2618" s="43">
        <f t="shared" si="402"/>
        <v>41627</v>
      </c>
      <c r="O2618" s="43">
        <f t="shared" si="403"/>
        <v>41579</v>
      </c>
      <c r="P2618" s="43">
        <f t="shared" si="404"/>
        <v>41609</v>
      </c>
      <c r="Q2618" s="41">
        <f t="shared" si="405"/>
        <v>2013</v>
      </c>
      <c r="R2618" s="41">
        <f t="shared" si="406"/>
        <v>2013</v>
      </c>
      <c r="S2618" s="43" t="str">
        <f>YEAR(Taulukko1[[#This Row],[Alku KK]])&amp;"Q"&amp;ROUNDDOWN((MONTH(Taulukko1[[#This Row],[Alku KK]])-1)/3+1,0)</f>
        <v>2013Q4</v>
      </c>
      <c r="T2618" s="43" t="str">
        <f>YEAR(Taulukko1[[#This Row],[Loppu KK]])&amp;"Q"&amp;ROUNDDOWN((MONTH(Taulukko1[[#This Row],[Loppu KK]])-1)/3+1,0)</f>
        <v>2013Q4</v>
      </c>
      <c r="U2618" s="66">
        <f>IF(COUNT(Taulukko1[[#This Row],[Neuvottelujen alaiset ]])=1,Taulukko1[[#This Row],[Neuvottelujen alaiset ]],Taulukko1[[#This Row],[Vähennystarve]])</f>
        <v>250</v>
      </c>
      <c r="V2618" s="44">
        <f t="shared" si="407"/>
        <v>0.12</v>
      </c>
      <c r="W2618" s="44">
        <f t="shared" si="408"/>
        <v>8.4000000000000005E-2</v>
      </c>
      <c r="X2618" s="44">
        <f t="shared" si="409"/>
        <v>0.7</v>
      </c>
      <c r="Y2618" s="90" t="b">
        <f>AND(MONTH(Taulukko1[[#This Row],[Alku PVM]] )=6,DAY(Taulukko1[[#This Row],[Alku PVM]] )&gt;19)</f>
        <v>0</v>
      </c>
      <c r="Z2618" s="90" t="b">
        <f>AND(MONTH(Taulukko1[[#This Row],[Loppu PVM]] )=6,DAY(Taulukko1[[#This Row],[Loppu PVM]] )&gt;19)</f>
        <v>0</v>
      </c>
      <c r="AA2618" s="90" t="b">
        <f>OR(MONTH(Taulukko1[[#This Row],[Alku PVM]] )&lt;=5,AND(MONTH(Taulukko1[[#This Row],[Alku PVM]] )=6,DAY(Taulukko1[[#This Row],[Alku PVM]] )&lt;20))</f>
        <v>0</v>
      </c>
      <c r="AB2618" s="90" t="b">
        <f>OR(MONTH(Taulukko1[[#This Row],[Loppu PVM]])&lt;=5,AND(MONTH(Taulukko1[[#This Row],[Loppu PVM]] )=6,DAY(Taulukko1[[#This Row],[Loppu PVM]])&lt;20))</f>
        <v>0</v>
      </c>
      <c r="AC2618" s="90" t="b">
        <f>OR(MONTH(Taulukko1[[#This Row],[Alku PVM]] )&lt;=3,AND(MONTH(Taulukko1[[#This Row],[Alku PVM]] )=3))</f>
        <v>0</v>
      </c>
      <c r="AD2618" s="90" t="b">
        <f>OR(MONTH(Taulukko1[[#This Row],[Loppu PVM]] )&lt;=3,AND(MONTH(Taulukko1[[#This Row],[Loppu PVM]] )=3))</f>
        <v>0</v>
      </c>
      <c r="AE2618" s="90" t="b">
        <f>OR(MONTH(Taulukko1[[#This Row],[Alku PVM]] )&lt;=9,AND(MONTH(Taulukko1[[#This Row],[Alku PVM]] )=9))</f>
        <v>0</v>
      </c>
      <c r="AF2618" s="90" t="b">
        <f>OR(MONTH(Taulukko1[[#This Row],[Loppu PVM]])&lt;=9,AND(MONTH(Taulukko1[[#This Row],[Loppu PVM]] )=9))</f>
        <v>0</v>
      </c>
      <c r="AG2618" s="90" t="b">
        <f>OR(MONTH(Taulukko1[[#This Row],[Alku PVM]] )&lt;=6,AND(MONTH(Taulukko1[[#This Row],[Alku PVM]] )=6))</f>
        <v>0</v>
      </c>
      <c r="AH2618" s="90" t="b">
        <f>OR(MONTH(Taulukko1[[#This Row],[Loppu PVM]])&lt;=6,AND(MONTH(Taulukko1[[#This Row],[Loppu PVM]] )=6))</f>
        <v>0</v>
      </c>
    </row>
    <row r="2619" spans="1:34" ht="12.75" customHeight="1">
      <c r="A2619" s="21" t="s">
        <v>423</v>
      </c>
      <c r="B2619" s="23">
        <v>41579</v>
      </c>
      <c r="C2619" s="21" t="s">
        <v>422</v>
      </c>
      <c r="D2619" s="24"/>
      <c r="F2619" s="23">
        <v>41653</v>
      </c>
      <c r="G2619" s="24">
        <v>147</v>
      </c>
      <c r="H2619" s="22">
        <v>147</v>
      </c>
      <c r="I2619" s="126">
        <f>INDEX('TOL2008'!B:B,MATCH(A2619,'TOL2008'!A:A,0))</f>
        <v>50101</v>
      </c>
      <c r="J2619" s="126" t="str">
        <f>INDEX(Pääluokka!$H$2:$H$100,MATCH(VALUE(LEFT(Taulukko1[[#This Row],[TOL2008]],2)),Pääluokka!$G$2:$G$100,0))</f>
        <v>Kuljetus ja varastointi</v>
      </c>
      <c r="K2619" s="126" t="str">
        <f>INDEX(Pääluokka!$I$2:$I$100,MATCH(VALUE(LEFT(Taulukko1[[#This Row],[TOL2008]],2)),Pääluokka!$G$2:$G$100,0))</f>
        <v>Palvelualat (G-N, R, S)</v>
      </c>
      <c r="L2619" s="41">
        <f t="shared" si="400"/>
        <v>74</v>
      </c>
      <c r="M2619" s="43">
        <f t="shared" si="401"/>
        <v>41579</v>
      </c>
      <c r="N2619" s="43">
        <f t="shared" si="402"/>
        <v>41653</v>
      </c>
      <c r="O2619" s="43">
        <f t="shared" si="403"/>
        <v>41579</v>
      </c>
      <c r="P2619" s="43">
        <f t="shared" si="404"/>
        <v>41640</v>
      </c>
      <c r="Q2619" s="41">
        <f t="shared" si="405"/>
        <v>2013</v>
      </c>
      <c r="R2619" s="41">
        <f t="shared" si="406"/>
        <v>2014</v>
      </c>
      <c r="S2619" s="43" t="str">
        <f>YEAR(Taulukko1[[#This Row],[Alku KK]])&amp;"Q"&amp;ROUNDDOWN((MONTH(Taulukko1[[#This Row],[Alku KK]])-1)/3+1,0)</f>
        <v>2013Q4</v>
      </c>
      <c r="T2619" s="43" t="str">
        <f>YEAR(Taulukko1[[#This Row],[Loppu KK]])&amp;"Q"&amp;ROUNDDOWN((MONTH(Taulukko1[[#This Row],[Loppu KK]])-1)/3+1,0)</f>
        <v>2014Q1</v>
      </c>
      <c r="U2619" s="66">
        <f>IF(COUNT(Taulukko1[[#This Row],[Neuvottelujen alaiset ]])=1,Taulukko1[[#This Row],[Neuvottelujen alaiset ]],Taulukko1[[#This Row],[Vähennystarve]])</f>
        <v>147</v>
      </c>
      <c r="V2619" s="44" t="str">
        <f t="shared" si="407"/>
        <v>NA</v>
      </c>
      <c r="W2619" s="44">
        <f t="shared" si="408"/>
        <v>1</v>
      </c>
      <c r="X2619" s="44" t="str">
        <f t="shared" si="409"/>
        <v>NA</v>
      </c>
      <c r="Y2619" s="90" t="b">
        <f>AND(MONTH(Taulukko1[[#This Row],[Alku PVM]] )=6,DAY(Taulukko1[[#This Row],[Alku PVM]] )&gt;19)</f>
        <v>0</v>
      </c>
      <c r="Z2619" s="90" t="b">
        <f>AND(MONTH(Taulukko1[[#This Row],[Loppu PVM]] )=6,DAY(Taulukko1[[#This Row],[Loppu PVM]] )&gt;19)</f>
        <v>0</v>
      </c>
      <c r="AA2619" s="90" t="b">
        <f>OR(MONTH(Taulukko1[[#This Row],[Alku PVM]] )&lt;=5,AND(MONTH(Taulukko1[[#This Row],[Alku PVM]] )=6,DAY(Taulukko1[[#This Row],[Alku PVM]] )&lt;20))</f>
        <v>0</v>
      </c>
      <c r="AB2619" s="90" t="b">
        <f>OR(MONTH(Taulukko1[[#This Row],[Loppu PVM]])&lt;=5,AND(MONTH(Taulukko1[[#This Row],[Loppu PVM]] )=6,DAY(Taulukko1[[#This Row],[Loppu PVM]])&lt;20))</f>
        <v>1</v>
      </c>
      <c r="AC2619" s="90" t="b">
        <f>OR(MONTH(Taulukko1[[#This Row],[Alku PVM]] )&lt;=3,AND(MONTH(Taulukko1[[#This Row],[Alku PVM]] )=3))</f>
        <v>0</v>
      </c>
      <c r="AD2619" s="90" t="b">
        <f>OR(MONTH(Taulukko1[[#This Row],[Loppu PVM]] )&lt;=3,AND(MONTH(Taulukko1[[#This Row],[Loppu PVM]] )=3))</f>
        <v>1</v>
      </c>
      <c r="AE2619" s="90" t="b">
        <f>OR(MONTH(Taulukko1[[#This Row],[Alku PVM]] )&lt;=9,AND(MONTH(Taulukko1[[#This Row],[Alku PVM]] )=9))</f>
        <v>0</v>
      </c>
      <c r="AF2619" s="90" t="b">
        <f>OR(MONTH(Taulukko1[[#This Row],[Loppu PVM]])&lt;=9,AND(MONTH(Taulukko1[[#This Row],[Loppu PVM]] )=9))</f>
        <v>1</v>
      </c>
      <c r="AG2619" s="90" t="b">
        <f>OR(MONTH(Taulukko1[[#This Row],[Alku PVM]] )&lt;=6,AND(MONTH(Taulukko1[[#This Row],[Alku PVM]] )=6))</f>
        <v>0</v>
      </c>
      <c r="AH2619" s="90" t="b">
        <f>OR(MONTH(Taulukko1[[#This Row],[Loppu PVM]])&lt;=6,AND(MONTH(Taulukko1[[#This Row],[Loppu PVM]] )=6))</f>
        <v>1</v>
      </c>
    </row>
    <row r="2620" spans="1:34" ht="12.75" customHeight="1">
      <c r="A2620" s="21" t="s">
        <v>1058</v>
      </c>
      <c r="B2620" s="23">
        <v>41579</v>
      </c>
      <c r="C2620" s="21" t="s">
        <v>1057</v>
      </c>
      <c r="D2620" s="24">
        <v>230</v>
      </c>
      <c r="E2620" s="62">
        <v>20</v>
      </c>
      <c r="F2620" s="23">
        <v>41620</v>
      </c>
      <c r="G2620" s="24">
        <v>0</v>
      </c>
      <c r="H2620" s="22">
        <v>50</v>
      </c>
      <c r="I2620" s="126">
        <f>INDEX('TOL2008'!B:B,MATCH(A2620,'TOL2008'!A:A,0))</f>
        <v>35140</v>
      </c>
      <c r="J2620" s="126" t="str">
        <f>INDEX(Pääluokka!$H$2:$H$100,MATCH(VALUE(LEFT(Taulukko1[[#This Row],[TOL2008]],2)),Pääluokka!$G$2:$G$100,0))</f>
        <v>Sähkö-, kaasu- ja lämpöhuolto, jäähdytysliiketoiminta</v>
      </c>
      <c r="K2620" s="126" t="str">
        <f>INDEX(Pääluokka!$I$2:$I$100,MATCH(VALUE(LEFT(Taulukko1[[#This Row],[TOL2008]],2)),Pääluokka!$G$2:$G$100,0))</f>
        <v>Teollisuus (C-E)</v>
      </c>
      <c r="L2620" s="41">
        <f t="shared" si="400"/>
        <v>41</v>
      </c>
      <c r="M2620" s="43">
        <f t="shared" si="401"/>
        <v>41579</v>
      </c>
      <c r="N2620" s="43">
        <f t="shared" si="402"/>
        <v>41620</v>
      </c>
      <c r="O2620" s="43">
        <f t="shared" si="403"/>
        <v>41579</v>
      </c>
      <c r="P2620" s="43">
        <f t="shared" si="404"/>
        <v>41609</v>
      </c>
      <c r="Q2620" s="41">
        <f t="shared" si="405"/>
        <v>2013</v>
      </c>
      <c r="R2620" s="41">
        <f t="shared" si="406"/>
        <v>2013</v>
      </c>
      <c r="S2620" s="43" t="str">
        <f>YEAR(Taulukko1[[#This Row],[Alku KK]])&amp;"Q"&amp;ROUNDDOWN((MONTH(Taulukko1[[#This Row],[Alku KK]])-1)/3+1,0)</f>
        <v>2013Q4</v>
      </c>
      <c r="T2620" s="43" t="str">
        <f>YEAR(Taulukko1[[#This Row],[Loppu KK]])&amp;"Q"&amp;ROUNDDOWN((MONTH(Taulukko1[[#This Row],[Loppu KK]])-1)/3+1,0)</f>
        <v>2013Q4</v>
      </c>
      <c r="U2620" s="66">
        <f>IF(COUNT(Taulukko1[[#This Row],[Neuvottelujen alaiset ]])=1,Taulukko1[[#This Row],[Neuvottelujen alaiset ]],Taulukko1[[#This Row],[Vähennystarve]])</f>
        <v>50</v>
      </c>
      <c r="V2620" s="44">
        <f t="shared" si="407"/>
        <v>0.4</v>
      </c>
      <c r="W2620" s="44">
        <f t="shared" si="408"/>
        <v>0</v>
      </c>
      <c r="X2620" s="44">
        <f t="shared" si="409"/>
        <v>0</v>
      </c>
      <c r="Y2620" s="90" t="b">
        <f>AND(MONTH(Taulukko1[[#This Row],[Alku PVM]] )=6,DAY(Taulukko1[[#This Row],[Alku PVM]] )&gt;19)</f>
        <v>0</v>
      </c>
      <c r="Z2620" s="90" t="b">
        <f>AND(MONTH(Taulukko1[[#This Row],[Loppu PVM]] )=6,DAY(Taulukko1[[#This Row],[Loppu PVM]] )&gt;19)</f>
        <v>0</v>
      </c>
      <c r="AA2620" s="90" t="b">
        <f>OR(MONTH(Taulukko1[[#This Row],[Alku PVM]] )&lt;=5,AND(MONTH(Taulukko1[[#This Row],[Alku PVM]] )=6,DAY(Taulukko1[[#This Row],[Alku PVM]] )&lt;20))</f>
        <v>0</v>
      </c>
      <c r="AB2620" s="90" t="b">
        <f>OR(MONTH(Taulukko1[[#This Row],[Loppu PVM]])&lt;=5,AND(MONTH(Taulukko1[[#This Row],[Loppu PVM]] )=6,DAY(Taulukko1[[#This Row],[Loppu PVM]])&lt;20))</f>
        <v>0</v>
      </c>
      <c r="AC2620" s="90" t="b">
        <f>OR(MONTH(Taulukko1[[#This Row],[Alku PVM]] )&lt;=3,AND(MONTH(Taulukko1[[#This Row],[Alku PVM]] )=3))</f>
        <v>0</v>
      </c>
      <c r="AD2620" s="90" t="b">
        <f>OR(MONTH(Taulukko1[[#This Row],[Loppu PVM]] )&lt;=3,AND(MONTH(Taulukko1[[#This Row],[Loppu PVM]] )=3))</f>
        <v>0</v>
      </c>
      <c r="AE2620" s="90" t="b">
        <f>OR(MONTH(Taulukko1[[#This Row],[Alku PVM]] )&lt;=9,AND(MONTH(Taulukko1[[#This Row],[Alku PVM]] )=9))</f>
        <v>0</v>
      </c>
      <c r="AF2620" s="90" t="b">
        <f>OR(MONTH(Taulukko1[[#This Row],[Loppu PVM]])&lt;=9,AND(MONTH(Taulukko1[[#This Row],[Loppu PVM]] )=9))</f>
        <v>0</v>
      </c>
      <c r="AG2620" s="90" t="b">
        <f>OR(MONTH(Taulukko1[[#This Row],[Alku PVM]] )&lt;=6,AND(MONTH(Taulukko1[[#This Row],[Alku PVM]] )=6))</f>
        <v>0</v>
      </c>
      <c r="AH2620" s="90" t="b">
        <f>OR(MONTH(Taulukko1[[#This Row],[Loppu PVM]])&lt;=6,AND(MONTH(Taulukko1[[#This Row],[Loppu PVM]] )=6))</f>
        <v>0</v>
      </c>
    </row>
    <row r="2621" spans="1:34" ht="12.75" customHeight="1">
      <c r="A2621" t="s">
        <v>216</v>
      </c>
      <c r="B2621" s="23">
        <v>41579</v>
      </c>
      <c r="C2621" s="21" t="s">
        <v>874</v>
      </c>
      <c r="D2621" s="24">
        <v>56</v>
      </c>
      <c r="F2621" s="23">
        <v>41611</v>
      </c>
      <c r="G2621" s="24">
        <v>0</v>
      </c>
      <c r="H2621" s="22">
        <v>56</v>
      </c>
      <c r="I2621" s="126">
        <f>INDEX('TOL2008'!B:B,MATCH(A2621,'TOL2008'!A:A,0))</f>
        <v>23140</v>
      </c>
      <c r="J2621" s="126" t="str">
        <f>INDEX(Pääluokka!$H$2:$H$100,MATCH(VALUE(LEFT(Taulukko1[[#This Row],[TOL2008]],2)),Pääluokka!$G$2:$G$100,0))</f>
        <v>Teollisuus</v>
      </c>
      <c r="K2621" s="126" t="str">
        <f>INDEX(Pääluokka!$I$2:$I$100,MATCH(VALUE(LEFT(Taulukko1[[#This Row],[TOL2008]],2)),Pääluokka!$G$2:$G$100,0))</f>
        <v>Teollisuus (C-E)</v>
      </c>
      <c r="L2621" s="41">
        <f t="shared" si="400"/>
        <v>32</v>
      </c>
      <c r="M2621" s="43">
        <f t="shared" si="401"/>
        <v>41579</v>
      </c>
      <c r="N2621" s="43">
        <f t="shared" si="402"/>
        <v>41611</v>
      </c>
      <c r="O2621" s="43">
        <f t="shared" si="403"/>
        <v>41579</v>
      </c>
      <c r="P2621" s="43">
        <f t="shared" si="404"/>
        <v>41609</v>
      </c>
      <c r="Q2621" s="41">
        <f t="shared" si="405"/>
        <v>2013</v>
      </c>
      <c r="R2621" s="41">
        <f t="shared" si="406"/>
        <v>2013</v>
      </c>
      <c r="S2621" s="43" t="str">
        <f>YEAR(Taulukko1[[#This Row],[Alku KK]])&amp;"Q"&amp;ROUNDDOWN((MONTH(Taulukko1[[#This Row],[Alku KK]])-1)/3+1,0)</f>
        <v>2013Q4</v>
      </c>
      <c r="T2621" s="43" t="str">
        <f>YEAR(Taulukko1[[#This Row],[Loppu KK]])&amp;"Q"&amp;ROUNDDOWN((MONTH(Taulukko1[[#This Row],[Loppu KK]])-1)/3+1,0)</f>
        <v>2013Q4</v>
      </c>
      <c r="U2621" s="66">
        <f>IF(COUNT(Taulukko1[[#This Row],[Neuvottelujen alaiset ]])=1,Taulukko1[[#This Row],[Neuvottelujen alaiset ]],Taulukko1[[#This Row],[Vähennystarve]])</f>
        <v>56</v>
      </c>
      <c r="V2621" s="44" t="str">
        <f t="shared" si="407"/>
        <v>NA</v>
      </c>
      <c r="W2621" s="44">
        <f t="shared" si="408"/>
        <v>0</v>
      </c>
      <c r="X2621" s="44" t="str">
        <f t="shared" si="409"/>
        <v>NA</v>
      </c>
      <c r="Y2621" s="90" t="b">
        <f>AND(MONTH(Taulukko1[[#This Row],[Alku PVM]] )=6,DAY(Taulukko1[[#This Row],[Alku PVM]] )&gt;19)</f>
        <v>0</v>
      </c>
      <c r="Z2621" s="90" t="b">
        <f>AND(MONTH(Taulukko1[[#This Row],[Loppu PVM]] )=6,DAY(Taulukko1[[#This Row],[Loppu PVM]] )&gt;19)</f>
        <v>0</v>
      </c>
      <c r="AA2621" s="90" t="b">
        <f>OR(MONTH(Taulukko1[[#This Row],[Alku PVM]] )&lt;=5,AND(MONTH(Taulukko1[[#This Row],[Alku PVM]] )=6,DAY(Taulukko1[[#This Row],[Alku PVM]] )&lt;20))</f>
        <v>0</v>
      </c>
      <c r="AB2621" s="90" t="b">
        <f>OR(MONTH(Taulukko1[[#This Row],[Loppu PVM]])&lt;=5,AND(MONTH(Taulukko1[[#This Row],[Loppu PVM]] )=6,DAY(Taulukko1[[#This Row],[Loppu PVM]])&lt;20))</f>
        <v>0</v>
      </c>
      <c r="AC2621" s="90" t="b">
        <f>OR(MONTH(Taulukko1[[#This Row],[Alku PVM]] )&lt;=3,AND(MONTH(Taulukko1[[#This Row],[Alku PVM]] )=3))</f>
        <v>0</v>
      </c>
      <c r="AD2621" s="90" t="b">
        <f>OR(MONTH(Taulukko1[[#This Row],[Loppu PVM]] )&lt;=3,AND(MONTH(Taulukko1[[#This Row],[Loppu PVM]] )=3))</f>
        <v>0</v>
      </c>
      <c r="AE2621" s="90" t="b">
        <f>OR(MONTH(Taulukko1[[#This Row],[Alku PVM]] )&lt;=9,AND(MONTH(Taulukko1[[#This Row],[Alku PVM]] )=9))</f>
        <v>0</v>
      </c>
      <c r="AF2621" s="90" t="b">
        <f>OR(MONTH(Taulukko1[[#This Row],[Loppu PVM]])&lt;=9,AND(MONTH(Taulukko1[[#This Row],[Loppu PVM]] )=9))</f>
        <v>0</v>
      </c>
      <c r="AG2621" s="90" t="b">
        <f>OR(MONTH(Taulukko1[[#This Row],[Alku PVM]] )&lt;=6,AND(MONTH(Taulukko1[[#This Row],[Alku PVM]] )=6))</f>
        <v>0</v>
      </c>
      <c r="AH2621" s="90" t="b">
        <f>OR(MONTH(Taulukko1[[#This Row],[Loppu PVM]])&lt;=6,AND(MONTH(Taulukko1[[#This Row],[Loppu PVM]] )=6))</f>
        <v>0</v>
      </c>
    </row>
    <row r="2622" spans="1:34" ht="12.75" customHeight="1">
      <c r="A2622" s="64" t="s">
        <v>859</v>
      </c>
      <c r="B2622" s="23">
        <v>41579</v>
      </c>
      <c r="C2622" s="21" t="s">
        <v>858</v>
      </c>
      <c r="D2622" s="24"/>
      <c r="E2622" s="62">
        <v>30</v>
      </c>
      <c r="F2622" s="23"/>
      <c r="G2622" s="24"/>
      <c r="H2622" s="22">
        <v>30</v>
      </c>
      <c r="I2622" s="126">
        <f>INDEX('TOL2008'!B:B,MATCH(A2622,'TOL2008'!A:A,0))</f>
        <v>85320</v>
      </c>
      <c r="J2622" s="126" t="str">
        <f>INDEX(Pääluokka!$H$2:$H$100,MATCH(VALUE(LEFT(Taulukko1[[#This Row],[TOL2008]],2)),Pääluokka!$G$2:$G$100,0))</f>
        <v>Koulutus</v>
      </c>
      <c r="K2622" s="126" t="str">
        <f>INDEX(Pääluokka!$I$2:$I$100,MATCH(VALUE(LEFT(Taulukko1[[#This Row],[TOL2008]],2)),Pääluokka!$G$2:$G$100,0))</f>
        <v>Muut toimialat (O-Q, T-X)</v>
      </c>
      <c r="L2622" s="41" t="str">
        <f t="shared" si="400"/>
        <v>NA</v>
      </c>
      <c r="M2622" s="43">
        <f t="shared" si="401"/>
        <v>41579</v>
      </c>
      <c r="N2622" s="43">
        <f t="shared" si="402"/>
        <v>41630</v>
      </c>
      <c r="O2622" s="43">
        <f t="shared" si="403"/>
        <v>41579</v>
      </c>
      <c r="P2622" s="43">
        <f t="shared" si="404"/>
        <v>41609</v>
      </c>
      <c r="Q2622" s="41">
        <f t="shared" si="405"/>
        <v>2013</v>
      </c>
      <c r="R2622" s="41">
        <f t="shared" si="406"/>
        <v>2013</v>
      </c>
      <c r="S2622" s="43" t="str">
        <f>YEAR(Taulukko1[[#This Row],[Alku KK]])&amp;"Q"&amp;ROUNDDOWN((MONTH(Taulukko1[[#This Row],[Alku KK]])-1)/3+1,0)</f>
        <v>2013Q4</v>
      </c>
      <c r="T2622" s="43" t="str">
        <f>YEAR(Taulukko1[[#This Row],[Loppu KK]])&amp;"Q"&amp;ROUNDDOWN((MONTH(Taulukko1[[#This Row],[Loppu KK]])-1)/3+1,0)</f>
        <v>2013Q4</v>
      </c>
      <c r="U2622" s="66">
        <f>IF(COUNT(Taulukko1[[#This Row],[Neuvottelujen alaiset ]])=1,Taulukko1[[#This Row],[Neuvottelujen alaiset ]],Taulukko1[[#This Row],[Vähennystarve]])</f>
        <v>30</v>
      </c>
      <c r="V2622" s="44">
        <f t="shared" si="407"/>
        <v>1</v>
      </c>
      <c r="W2622" s="44" t="str">
        <f t="shared" si="408"/>
        <v>NA</v>
      </c>
      <c r="X2622" s="44" t="str">
        <f t="shared" si="409"/>
        <v>NA</v>
      </c>
      <c r="Y2622" s="90" t="b">
        <f>AND(MONTH(Taulukko1[[#This Row],[Alku PVM]] )=6,DAY(Taulukko1[[#This Row],[Alku PVM]] )&gt;19)</f>
        <v>0</v>
      </c>
      <c r="Z2622" s="90" t="b">
        <f>AND(MONTH(Taulukko1[[#This Row],[Loppu PVM]] )=6,DAY(Taulukko1[[#This Row],[Loppu PVM]] )&gt;19)</f>
        <v>0</v>
      </c>
      <c r="AA2622" s="90" t="b">
        <f>OR(MONTH(Taulukko1[[#This Row],[Alku PVM]] )&lt;=5,AND(MONTH(Taulukko1[[#This Row],[Alku PVM]] )=6,DAY(Taulukko1[[#This Row],[Alku PVM]] )&lt;20))</f>
        <v>0</v>
      </c>
      <c r="AB2622" s="90" t="b">
        <f>OR(MONTH(Taulukko1[[#This Row],[Loppu PVM]])&lt;=5,AND(MONTH(Taulukko1[[#This Row],[Loppu PVM]] )=6,DAY(Taulukko1[[#This Row],[Loppu PVM]])&lt;20))</f>
        <v>0</v>
      </c>
      <c r="AC2622" s="90" t="b">
        <f>OR(MONTH(Taulukko1[[#This Row],[Alku PVM]] )&lt;=3,AND(MONTH(Taulukko1[[#This Row],[Alku PVM]] )=3))</f>
        <v>0</v>
      </c>
      <c r="AD2622" s="90" t="b">
        <f>OR(MONTH(Taulukko1[[#This Row],[Loppu PVM]] )&lt;=3,AND(MONTH(Taulukko1[[#This Row],[Loppu PVM]] )=3))</f>
        <v>0</v>
      </c>
      <c r="AE2622" s="90" t="b">
        <f>OR(MONTH(Taulukko1[[#This Row],[Alku PVM]] )&lt;=9,AND(MONTH(Taulukko1[[#This Row],[Alku PVM]] )=9))</f>
        <v>0</v>
      </c>
      <c r="AF2622" s="90" t="b">
        <f>OR(MONTH(Taulukko1[[#This Row],[Loppu PVM]])&lt;=9,AND(MONTH(Taulukko1[[#This Row],[Loppu PVM]] )=9))</f>
        <v>0</v>
      </c>
      <c r="AG2622" s="90" t="b">
        <f>OR(MONTH(Taulukko1[[#This Row],[Alku PVM]] )&lt;=6,AND(MONTH(Taulukko1[[#This Row],[Alku PVM]] )=6))</f>
        <v>0</v>
      </c>
      <c r="AH2622" s="90" t="b">
        <f>OR(MONTH(Taulukko1[[#This Row],[Loppu PVM]])&lt;=6,AND(MONTH(Taulukko1[[#This Row],[Loppu PVM]] )=6))</f>
        <v>0</v>
      </c>
    </row>
    <row r="2623" spans="1:34" ht="12.75" customHeight="1">
      <c r="A2623" s="21" t="s">
        <v>801</v>
      </c>
      <c r="B2623" s="23">
        <v>41579</v>
      </c>
      <c r="C2623" s="21" t="s">
        <v>800</v>
      </c>
      <c r="D2623" s="24"/>
      <c r="E2623" s="62">
        <v>20</v>
      </c>
      <c r="F2623" s="23">
        <v>41620</v>
      </c>
      <c r="G2623" s="24">
        <v>16</v>
      </c>
      <c r="H2623" s="22">
        <v>20</v>
      </c>
      <c r="I2623" s="126">
        <f>INDEX('TOL2008'!B:B,MATCH(A2623,'TOL2008'!A:A,0))</f>
        <v>82910</v>
      </c>
      <c r="J2623" s="126" t="str">
        <f>INDEX(Pääluokka!$H$2:$H$100,MATCH(VALUE(LEFT(Taulukko1[[#This Row],[TOL2008]],2)),Pääluokka!$G$2:$G$100,0))</f>
        <v>Hallinto- ja tukipalvelutoiminta</v>
      </c>
      <c r="K2623" s="126" t="str">
        <f>INDEX(Pääluokka!$I$2:$I$100,MATCH(VALUE(LEFT(Taulukko1[[#This Row],[TOL2008]],2)),Pääluokka!$G$2:$G$100,0))</f>
        <v>Palvelualat (G-N, R, S)</v>
      </c>
      <c r="L2623" s="41">
        <f t="shared" si="400"/>
        <v>41</v>
      </c>
      <c r="M2623" s="43">
        <f t="shared" si="401"/>
        <v>41579</v>
      </c>
      <c r="N2623" s="43">
        <f t="shared" si="402"/>
        <v>41620</v>
      </c>
      <c r="O2623" s="43">
        <f t="shared" si="403"/>
        <v>41579</v>
      </c>
      <c r="P2623" s="43">
        <f t="shared" si="404"/>
        <v>41609</v>
      </c>
      <c r="Q2623" s="41">
        <f t="shared" si="405"/>
        <v>2013</v>
      </c>
      <c r="R2623" s="41">
        <f t="shared" si="406"/>
        <v>2013</v>
      </c>
      <c r="S2623" s="43" t="str">
        <f>YEAR(Taulukko1[[#This Row],[Alku KK]])&amp;"Q"&amp;ROUNDDOWN((MONTH(Taulukko1[[#This Row],[Alku KK]])-1)/3+1,0)</f>
        <v>2013Q4</v>
      </c>
      <c r="T2623" s="43" t="str">
        <f>YEAR(Taulukko1[[#This Row],[Loppu KK]])&amp;"Q"&amp;ROUNDDOWN((MONTH(Taulukko1[[#This Row],[Loppu KK]])-1)/3+1,0)</f>
        <v>2013Q4</v>
      </c>
      <c r="U2623" s="66">
        <f>IF(COUNT(Taulukko1[[#This Row],[Neuvottelujen alaiset ]])=1,Taulukko1[[#This Row],[Neuvottelujen alaiset ]],Taulukko1[[#This Row],[Vähennystarve]])</f>
        <v>20</v>
      </c>
      <c r="V2623" s="44">
        <f t="shared" si="407"/>
        <v>1</v>
      </c>
      <c r="W2623" s="44">
        <f t="shared" si="408"/>
        <v>0.8</v>
      </c>
      <c r="X2623" s="44">
        <f t="shared" si="409"/>
        <v>0.8</v>
      </c>
      <c r="Y2623" s="90" t="b">
        <f>AND(MONTH(Taulukko1[[#This Row],[Alku PVM]] )=6,DAY(Taulukko1[[#This Row],[Alku PVM]] )&gt;19)</f>
        <v>0</v>
      </c>
      <c r="Z2623" s="90" t="b">
        <f>AND(MONTH(Taulukko1[[#This Row],[Loppu PVM]] )=6,DAY(Taulukko1[[#This Row],[Loppu PVM]] )&gt;19)</f>
        <v>0</v>
      </c>
      <c r="AA2623" s="90" t="b">
        <f>OR(MONTH(Taulukko1[[#This Row],[Alku PVM]] )&lt;=5,AND(MONTH(Taulukko1[[#This Row],[Alku PVM]] )=6,DAY(Taulukko1[[#This Row],[Alku PVM]] )&lt;20))</f>
        <v>0</v>
      </c>
      <c r="AB2623" s="90" t="b">
        <f>OR(MONTH(Taulukko1[[#This Row],[Loppu PVM]])&lt;=5,AND(MONTH(Taulukko1[[#This Row],[Loppu PVM]] )=6,DAY(Taulukko1[[#This Row],[Loppu PVM]])&lt;20))</f>
        <v>0</v>
      </c>
      <c r="AC2623" s="90" t="b">
        <f>OR(MONTH(Taulukko1[[#This Row],[Alku PVM]] )&lt;=3,AND(MONTH(Taulukko1[[#This Row],[Alku PVM]] )=3))</f>
        <v>0</v>
      </c>
      <c r="AD2623" s="90" t="b">
        <f>OR(MONTH(Taulukko1[[#This Row],[Loppu PVM]] )&lt;=3,AND(MONTH(Taulukko1[[#This Row],[Loppu PVM]] )=3))</f>
        <v>0</v>
      </c>
      <c r="AE2623" s="90" t="b">
        <f>OR(MONTH(Taulukko1[[#This Row],[Alku PVM]] )&lt;=9,AND(MONTH(Taulukko1[[#This Row],[Alku PVM]] )=9))</f>
        <v>0</v>
      </c>
      <c r="AF2623" s="90" t="b">
        <f>OR(MONTH(Taulukko1[[#This Row],[Loppu PVM]])&lt;=9,AND(MONTH(Taulukko1[[#This Row],[Loppu PVM]] )=9))</f>
        <v>0</v>
      </c>
      <c r="AG2623" s="90" t="b">
        <f>OR(MONTH(Taulukko1[[#This Row],[Alku PVM]] )&lt;=6,AND(MONTH(Taulukko1[[#This Row],[Alku PVM]] )=6))</f>
        <v>0</v>
      </c>
      <c r="AH2623" s="90" t="b">
        <f>OR(MONTH(Taulukko1[[#This Row],[Loppu PVM]])&lt;=6,AND(MONTH(Taulukko1[[#This Row],[Loppu PVM]] )=6))</f>
        <v>0</v>
      </c>
    </row>
    <row r="2624" spans="1:34" ht="12.75" customHeight="1">
      <c r="A2624" s="21" t="s">
        <v>99</v>
      </c>
      <c r="B2624" s="23">
        <v>41579</v>
      </c>
      <c r="C2624" s="21" t="s">
        <v>100</v>
      </c>
      <c r="D2624" s="24"/>
      <c r="E2624" s="62">
        <v>100</v>
      </c>
      <c r="F2624" s="23">
        <v>41647</v>
      </c>
      <c r="G2624" s="24">
        <v>44</v>
      </c>
      <c r="H2624" s="22">
        <v>115</v>
      </c>
      <c r="I2624" s="126">
        <f>INDEX('TOL2008'!B:B,MATCH(A2624,'TOL2008'!A:A,0))</f>
        <v>72200</v>
      </c>
      <c r="J2624" s="126" t="str">
        <f>INDEX(Pääluokka!$H$2:$H$100,MATCH(VALUE(LEFT(Taulukko1[[#This Row],[TOL2008]],2)),Pääluokka!$G$2:$G$100,0))</f>
        <v>Ammatillinen, tieteellinen ja tekninen toiminta</v>
      </c>
      <c r="K2624" s="126" t="str">
        <f>INDEX(Pääluokka!$I$2:$I$100,MATCH(VALUE(LEFT(Taulukko1[[#This Row],[TOL2008]],2)),Pääluokka!$G$2:$G$100,0))</f>
        <v>Palvelualat (G-N, R, S)</v>
      </c>
      <c r="L2624" s="41">
        <f t="shared" si="400"/>
        <v>68</v>
      </c>
      <c r="M2624" s="43">
        <f t="shared" si="401"/>
        <v>41579</v>
      </c>
      <c r="N2624" s="43">
        <f t="shared" si="402"/>
        <v>41647</v>
      </c>
      <c r="O2624" s="43">
        <f t="shared" si="403"/>
        <v>41579</v>
      </c>
      <c r="P2624" s="43">
        <f t="shared" si="404"/>
        <v>41640</v>
      </c>
      <c r="Q2624" s="41">
        <f t="shared" si="405"/>
        <v>2013</v>
      </c>
      <c r="R2624" s="41">
        <f t="shared" si="406"/>
        <v>2014</v>
      </c>
      <c r="S2624" s="43" t="str">
        <f>YEAR(Taulukko1[[#This Row],[Alku KK]])&amp;"Q"&amp;ROUNDDOWN((MONTH(Taulukko1[[#This Row],[Alku KK]])-1)/3+1,0)</f>
        <v>2013Q4</v>
      </c>
      <c r="T2624" s="43" t="str">
        <f>YEAR(Taulukko1[[#This Row],[Loppu KK]])&amp;"Q"&amp;ROUNDDOWN((MONTH(Taulukko1[[#This Row],[Loppu KK]])-1)/3+1,0)</f>
        <v>2014Q1</v>
      </c>
      <c r="U2624" s="66">
        <f>IF(COUNT(Taulukko1[[#This Row],[Neuvottelujen alaiset ]])=1,Taulukko1[[#This Row],[Neuvottelujen alaiset ]],Taulukko1[[#This Row],[Vähennystarve]])</f>
        <v>115</v>
      </c>
      <c r="V2624" s="44">
        <f t="shared" si="407"/>
        <v>0.86956521739130432</v>
      </c>
      <c r="W2624" s="44">
        <f t="shared" si="408"/>
        <v>0.38260869565217392</v>
      </c>
      <c r="X2624" s="44">
        <f t="shared" si="409"/>
        <v>0.44</v>
      </c>
      <c r="Y2624" s="90" t="b">
        <f>AND(MONTH(Taulukko1[[#This Row],[Alku PVM]] )=6,DAY(Taulukko1[[#This Row],[Alku PVM]] )&gt;19)</f>
        <v>0</v>
      </c>
      <c r="Z2624" s="90" t="b">
        <f>AND(MONTH(Taulukko1[[#This Row],[Loppu PVM]] )=6,DAY(Taulukko1[[#This Row],[Loppu PVM]] )&gt;19)</f>
        <v>0</v>
      </c>
      <c r="AA2624" s="90" t="b">
        <f>OR(MONTH(Taulukko1[[#This Row],[Alku PVM]] )&lt;=5,AND(MONTH(Taulukko1[[#This Row],[Alku PVM]] )=6,DAY(Taulukko1[[#This Row],[Alku PVM]] )&lt;20))</f>
        <v>0</v>
      </c>
      <c r="AB2624" s="90" t="b">
        <f>OR(MONTH(Taulukko1[[#This Row],[Loppu PVM]])&lt;=5,AND(MONTH(Taulukko1[[#This Row],[Loppu PVM]] )=6,DAY(Taulukko1[[#This Row],[Loppu PVM]])&lt;20))</f>
        <v>1</v>
      </c>
      <c r="AC2624" s="90" t="b">
        <f>OR(MONTH(Taulukko1[[#This Row],[Alku PVM]] )&lt;=3,AND(MONTH(Taulukko1[[#This Row],[Alku PVM]] )=3))</f>
        <v>0</v>
      </c>
      <c r="AD2624" s="90" t="b">
        <f>OR(MONTH(Taulukko1[[#This Row],[Loppu PVM]] )&lt;=3,AND(MONTH(Taulukko1[[#This Row],[Loppu PVM]] )=3))</f>
        <v>1</v>
      </c>
      <c r="AE2624" s="90" t="b">
        <f>OR(MONTH(Taulukko1[[#This Row],[Alku PVM]] )&lt;=9,AND(MONTH(Taulukko1[[#This Row],[Alku PVM]] )=9))</f>
        <v>0</v>
      </c>
      <c r="AF2624" s="90" t="b">
        <f>OR(MONTH(Taulukko1[[#This Row],[Loppu PVM]])&lt;=9,AND(MONTH(Taulukko1[[#This Row],[Loppu PVM]] )=9))</f>
        <v>1</v>
      </c>
      <c r="AG2624" s="90" t="b">
        <f>OR(MONTH(Taulukko1[[#This Row],[Alku PVM]] )&lt;=6,AND(MONTH(Taulukko1[[#This Row],[Alku PVM]] )=6))</f>
        <v>0</v>
      </c>
      <c r="AH2624" s="90" t="b">
        <f>OR(MONTH(Taulukko1[[#This Row],[Loppu PVM]])&lt;=6,AND(MONTH(Taulukko1[[#This Row],[Loppu PVM]] )=6))</f>
        <v>1</v>
      </c>
    </row>
    <row r="2625" spans="1:34" ht="12.75" customHeight="1">
      <c r="A2625" s="21" t="s">
        <v>1119</v>
      </c>
      <c r="B2625" s="23">
        <v>41582</v>
      </c>
      <c r="C2625" s="21" t="s">
        <v>1118</v>
      </c>
      <c r="D2625" s="24"/>
      <c r="E2625" s="62">
        <v>175</v>
      </c>
      <c r="F2625" s="23">
        <v>41603</v>
      </c>
      <c r="G2625" s="24">
        <v>175</v>
      </c>
      <c r="H2625" s="22">
        <v>175</v>
      </c>
      <c r="I2625" s="126">
        <f>INDEX('TOL2008'!B:B,MATCH(A2625,'TOL2008'!A:A,0))</f>
        <v>49310</v>
      </c>
      <c r="J2625" s="126" t="str">
        <f>INDEX(Pääluokka!$H$2:$H$100,MATCH(VALUE(LEFT(Taulukko1[[#This Row],[TOL2008]],2)),Pääluokka!$G$2:$G$100,0))</f>
        <v>Kuljetus ja varastointi</v>
      </c>
      <c r="K2625" s="126" t="str">
        <f>INDEX(Pääluokka!$I$2:$I$100,MATCH(VALUE(LEFT(Taulukko1[[#This Row],[TOL2008]],2)),Pääluokka!$G$2:$G$100,0))</f>
        <v>Palvelualat (G-N, R, S)</v>
      </c>
      <c r="L2625" s="41">
        <f t="shared" si="400"/>
        <v>21</v>
      </c>
      <c r="M2625" s="43">
        <f t="shared" si="401"/>
        <v>41582</v>
      </c>
      <c r="N2625" s="43">
        <f t="shared" si="402"/>
        <v>41603</v>
      </c>
      <c r="O2625" s="43">
        <f t="shared" si="403"/>
        <v>41579</v>
      </c>
      <c r="P2625" s="43">
        <f t="shared" si="404"/>
        <v>41579</v>
      </c>
      <c r="Q2625" s="41">
        <f t="shared" si="405"/>
        <v>2013</v>
      </c>
      <c r="R2625" s="41">
        <f t="shared" si="406"/>
        <v>2013</v>
      </c>
      <c r="S2625" s="43" t="str">
        <f>YEAR(Taulukko1[[#This Row],[Alku KK]])&amp;"Q"&amp;ROUNDDOWN((MONTH(Taulukko1[[#This Row],[Alku KK]])-1)/3+1,0)</f>
        <v>2013Q4</v>
      </c>
      <c r="T2625" s="43" t="str">
        <f>YEAR(Taulukko1[[#This Row],[Loppu KK]])&amp;"Q"&amp;ROUNDDOWN((MONTH(Taulukko1[[#This Row],[Loppu KK]])-1)/3+1,0)</f>
        <v>2013Q4</v>
      </c>
      <c r="U2625" s="66">
        <f>IF(COUNT(Taulukko1[[#This Row],[Neuvottelujen alaiset ]])=1,Taulukko1[[#This Row],[Neuvottelujen alaiset ]],Taulukko1[[#This Row],[Vähennystarve]])</f>
        <v>175</v>
      </c>
      <c r="V2625" s="44">
        <f t="shared" si="407"/>
        <v>1</v>
      </c>
      <c r="W2625" s="44">
        <f t="shared" si="408"/>
        <v>1</v>
      </c>
      <c r="X2625" s="44">
        <f t="shared" si="409"/>
        <v>1</v>
      </c>
      <c r="Y2625" s="90" t="b">
        <f>AND(MONTH(Taulukko1[[#This Row],[Alku PVM]] )=6,DAY(Taulukko1[[#This Row],[Alku PVM]] )&gt;19)</f>
        <v>0</v>
      </c>
      <c r="Z2625" s="90" t="b">
        <f>AND(MONTH(Taulukko1[[#This Row],[Loppu PVM]] )=6,DAY(Taulukko1[[#This Row],[Loppu PVM]] )&gt;19)</f>
        <v>0</v>
      </c>
      <c r="AA2625" s="90" t="b">
        <f>OR(MONTH(Taulukko1[[#This Row],[Alku PVM]] )&lt;=5,AND(MONTH(Taulukko1[[#This Row],[Alku PVM]] )=6,DAY(Taulukko1[[#This Row],[Alku PVM]] )&lt;20))</f>
        <v>0</v>
      </c>
      <c r="AB2625" s="90" t="b">
        <f>OR(MONTH(Taulukko1[[#This Row],[Loppu PVM]])&lt;=5,AND(MONTH(Taulukko1[[#This Row],[Loppu PVM]] )=6,DAY(Taulukko1[[#This Row],[Loppu PVM]])&lt;20))</f>
        <v>0</v>
      </c>
      <c r="AC2625" s="90" t="b">
        <f>OR(MONTH(Taulukko1[[#This Row],[Alku PVM]] )&lt;=3,AND(MONTH(Taulukko1[[#This Row],[Alku PVM]] )=3))</f>
        <v>0</v>
      </c>
      <c r="AD2625" s="90" t="b">
        <f>OR(MONTH(Taulukko1[[#This Row],[Loppu PVM]] )&lt;=3,AND(MONTH(Taulukko1[[#This Row],[Loppu PVM]] )=3))</f>
        <v>0</v>
      </c>
      <c r="AE2625" s="90" t="b">
        <f>OR(MONTH(Taulukko1[[#This Row],[Alku PVM]] )&lt;=9,AND(MONTH(Taulukko1[[#This Row],[Alku PVM]] )=9))</f>
        <v>0</v>
      </c>
      <c r="AF2625" s="90" t="b">
        <f>OR(MONTH(Taulukko1[[#This Row],[Loppu PVM]])&lt;=9,AND(MONTH(Taulukko1[[#This Row],[Loppu PVM]] )=9))</f>
        <v>0</v>
      </c>
      <c r="AG2625" s="90" t="b">
        <f>OR(MONTH(Taulukko1[[#This Row],[Alku PVM]] )&lt;=6,AND(MONTH(Taulukko1[[#This Row],[Alku PVM]] )=6))</f>
        <v>0</v>
      </c>
      <c r="AH2625" s="90" t="b">
        <f>OR(MONTH(Taulukko1[[#This Row],[Loppu PVM]])&lt;=6,AND(MONTH(Taulukko1[[#This Row],[Loppu PVM]] )=6))</f>
        <v>0</v>
      </c>
    </row>
    <row r="2626" spans="1:34" ht="12.75" customHeight="1">
      <c r="A2626" t="s">
        <v>297</v>
      </c>
      <c r="B2626" s="23">
        <v>41582</v>
      </c>
      <c r="C2626" t="s">
        <v>957</v>
      </c>
      <c r="D2626" s="24"/>
      <c r="E2626" s="62">
        <v>18</v>
      </c>
      <c r="F2626" s="23">
        <v>41628</v>
      </c>
      <c r="G2626" s="24">
        <v>7</v>
      </c>
      <c r="H2626" s="22">
        <v>33</v>
      </c>
      <c r="I2626" s="126">
        <f>INDEX('TOL2008'!B:B,MATCH(A2626,'TOL2008'!A:A,0))</f>
        <v>47111</v>
      </c>
      <c r="J2626" s="126" t="str">
        <f>INDEX(Pääluokka!$H$2:$H$100,MATCH(VALUE(LEFT(Taulukko1[[#This Row],[TOL2008]],2)),Pääluokka!$G$2:$G$100,0))</f>
        <v>Tukku- ja vähittäiskauppa; moottoriajoneuvojen ja moottoripyörien korjaus</v>
      </c>
      <c r="K2626" s="126" t="str">
        <f>INDEX(Pääluokka!$I$2:$I$100,MATCH(VALUE(LEFT(Taulukko1[[#This Row],[TOL2008]],2)),Pääluokka!$G$2:$G$100,0))</f>
        <v>Palvelualat (G-N, R, S)</v>
      </c>
      <c r="L2626" s="41">
        <f t="shared" si="400"/>
        <v>46</v>
      </c>
      <c r="M2626" s="43">
        <f t="shared" si="401"/>
        <v>41582</v>
      </c>
      <c r="N2626" s="43">
        <f t="shared" si="402"/>
        <v>41628</v>
      </c>
      <c r="O2626" s="43">
        <f t="shared" si="403"/>
        <v>41579</v>
      </c>
      <c r="P2626" s="43">
        <f t="shared" si="404"/>
        <v>41609</v>
      </c>
      <c r="Q2626" s="41">
        <f t="shared" si="405"/>
        <v>2013</v>
      </c>
      <c r="R2626" s="41">
        <f t="shared" si="406"/>
        <v>2013</v>
      </c>
      <c r="S2626" s="43" t="str">
        <f>YEAR(Taulukko1[[#This Row],[Alku KK]])&amp;"Q"&amp;ROUNDDOWN((MONTH(Taulukko1[[#This Row],[Alku KK]])-1)/3+1,0)</f>
        <v>2013Q4</v>
      </c>
      <c r="T2626" s="43" t="str">
        <f>YEAR(Taulukko1[[#This Row],[Loppu KK]])&amp;"Q"&amp;ROUNDDOWN((MONTH(Taulukko1[[#This Row],[Loppu KK]])-1)/3+1,0)</f>
        <v>2013Q4</v>
      </c>
      <c r="U2626" s="66">
        <f>IF(COUNT(Taulukko1[[#This Row],[Neuvottelujen alaiset ]])=1,Taulukko1[[#This Row],[Neuvottelujen alaiset ]],Taulukko1[[#This Row],[Vähennystarve]])</f>
        <v>33</v>
      </c>
      <c r="V2626" s="44">
        <f t="shared" si="407"/>
        <v>0.54545454545454541</v>
      </c>
      <c r="W2626" s="44">
        <f t="shared" si="408"/>
        <v>0.21212121212121213</v>
      </c>
      <c r="X2626" s="44">
        <f t="shared" si="409"/>
        <v>0.3888888888888889</v>
      </c>
      <c r="Y2626" s="90" t="b">
        <f>AND(MONTH(Taulukko1[[#This Row],[Alku PVM]] )=6,DAY(Taulukko1[[#This Row],[Alku PVM]] )&gt;19)</f>
        <v>0</v>
      </c>
      <c r="Z2626" s="90" t="b">
        <f>AND(MONTH(Taulukko1[[#This Row],[Loppu PVM]] )=6,DAY(Taulukko1[[#This Row],[Loppu PVM]] )&gt;19)</f>
        <v>0</v>
      </c>
      <c r="AA2626" s="90" t="b">
        <f>OR(MONTH(Taulukko1[[#This Row],[Alku PVM]] )&lt;=5,AND(MONTH(Taulukko1[[#This Row],[Alku PVM]] )=6,DAY(Taulukko1[[#This Row],[Alku PVM]] )&lt;20))</f>
        <v>0</v>
      </c>
      <c r="AB2626" s="90" t="b">
        <f>OR(MONTH(Taulukko1[[#This Row],[Loppu PVM]])&lt;=5,AND(MONTH(Taulukko1[[#This Row],[Loppu PVM]] )=6,DAY(Taulukko1[[#This Row],[Loppu PVM]])&lt;20))</f>
        <v>0</v>
      </c>
      <c r="AC2626" s="90" t="b">
        <f>OR(MONTH(Taulukko1[[#This Row],[Alku PVM]] )&lt;=3,AND(MONTH(Taulukko1[[#This Row],[Alku PVM]] )=3))</f>
        <v>0</v>
      </c>
      <c r="AD2626" s="90" t="b">
        <f>OR(MONTH(Taulukko1[[#This Row],[Loppu PVM]] )&lt;=3,AND(MONTH(Taulukko1[[#This Row],[Loppu PVM]] )=3))</f>
        <v>0</v>
      </c>
      <c r="AE2626" s="90" t="b">
        <f>OR(MONTH(Taulukko1[[#This Row],[Alku PVM]] )&lt;=9,AND(MONTH(Taulukko1[[#This Row],[Alku PVM]] )=9))</f>
        <v>0</v>
      </c>
      <c r="AF2626" s="90" t="b">
        <f>OR(MONTH(Taulukko1[[#This Row],[Loppu PVM]])&lt;=9,AND(MONTH(Taulukko1[[#This Row],[Loppu PVM]] )=9))</f>
        <v>0</v>
      </c>
      <c r="AG2626" s="90" t="b">
        <f>OR(MONTH(Taulukko1[[#This Row],[Alku PVM]] )&lt;=6,AND(MONTH(Taulukko1[[#This Row],[Alku PVM]] )=6))</f>
        <v>0</v>
      </c>
      <c r="AH2626" s="90" t="b">
        <f>OR(MONTH(Taulukko1[[#This Row],[Loppu PVM]])&lt;=6,AND(MONTH(Taulukko1[[#This Row],[Loppu PVM]] )=6))</f>
        <v>0</v>
      </c>
    </row>
    <row r="2627" spans="1:34" ht="12.75" customHeight="1">
      <c r="A2627" s="21" t="s">
        <v>713</v>
      </c>
      <c r="B2627" s="23">
        <v>41582</v>
      </c>
      <c r="C2627" s="21" t="s">
        <v>712</v>
      </c>
      <c r="D2627" s="24"/>
      <c r="F2627" s="23">
        <v>41611</v>
      </c>
      <c r="G2627" s="24">
        <v>0</v>
      </c>
      <c r="H2627" s="22">
        <v>190</v>
      </c>
      <c r="I2627" s="126">
        <f>INDEX('TOL2008'!B:B,MATCH(A2627,'TOL2008'!A:A,0))</f>
        <v>68201</v>
      </c>
      <c r="J2627" s="126" t="str">
        <f>INDEX(Pääluokka!$H$2:$H$100,MATCH(VALUE(LEFT(Taulukko1[[#This Row],[TOL2008]],2)),Pääluokka!$G$2:$G$100,0))</f>
        <v>Kiinteistöalan toiminta</v>
      </c>
      <c r="K2627" s="126" t="str">
        <f>INDEX(Pääluokka!$I$2:$I$100,MATCH(VALUE(LEFT(Taulukko1[[#This Row],[TOL2008]],2)),Pääluokka!$G$2:$G$100,0))</f>
        <v>Palvelualat (G-N, R, S)</v>
      </c>
      <c r="L2627" s="41">
        <f t="shared" ref="L2627:L2690" si="410">IFERROR(IF(AND(ISNUMBER(B2627),ISNUMBER(F2627),F2627&gt;B2627),F2627-B2627,"NA"),"NA")</f>
        <v>29</v>
      </c>
      <c r="M2627" s="43">
        <f t="shared" ref="M2627:M2690" si="411">IF(ISNUMBER(B2627),B2627,IF(ISNUMBER(F2627),F2627-$L$1,"NA"))</f>
        <v>41582</v>
      </c>
      <c r="N2627" s="43">
        <f t="shared" ref="N2627:N2690" si="412">IF(ISNUMBER(F2627),F2627,IF(ISNUMBER(B2627),B2627+$L$1,"NA"))</f>
        <v>41611</v>
      </c>
      <c r="O2627" s="43">
        <f t="shared" ref="O2627:O2690" si="413">IFERROR(DATE(YEAR(M2627),MONTH(M2627),1),"NA")</f>
        <v>41579</v>
      </c>
      <c r="P2627" s="43">
        <f t="shared" ref="P2627:P2690" si="414">IFERROR(DATE(YEAR(N2627),MONTH(N2627),1),"NA")</f>
        <v>41609</v>
      </c>
      <c r="Q2627" s="41">
        <f t="shared" ref="Q2627:Q2690" si="415">IFERROR(YEAR(O2627),"NA")</f>
        <v>2013</v>
      </c>
      <c r="R2627" s="41">
        <f t="shared" ref="R2627:R2690" si="416">IFERROR(YEAR(P2627),"NA")</f>
        <v>2013</v>
      </c>
      <c r="S2627" s="43" t="str">
        <f>YEAR(Taulukko1[[#This Row],[Alku KK]])&amp;"Q"&amp;ROUNDDOWN((MONTH(Taulukko1[[#This Row],[Alku KK]])-1)/3+1,0)</f>
        <v>2013Q4</v>
      </c>
      <c r="T2627" s="43" t="str">
        <f>YEAR(Taulukko1[[#This Row],[Loppu KK]])&amp;"Q"&amp;ROUNDDOWN((MONTH(Taulukko1[[#This Row],[Loppu KK]])-1)/3+1,0)</f>
        <v>2013Q4</v>
      </c>
      <c r="U2627" s="66">
        <f>IF(COUNT(Taulukko1[[#This Row],[Neuvottelujen alaiset ]])=1,Taulukko1[[#This Row],[Neuvottelujen alaiset ]],Taulukko1[[#This Row],[Vähennystarve]])</f>
        <v>190</v>
      </c>
      <c r="V2627" s="44" t="str">
        <f t="shared" ref="V2627:V2690" si="417">IF(AND(ISNUMBER(E2627),ISNUMBER(H2627)),E2627/H2627,"NA")</f>
        <v>NA</v>
      </c>
      <c r="W2627" s="44">
        <f t="shared" ref="W2627:W2690" si="418">IF(AND(ISNUMBER(G2627),ISNUMBER(H2627)),G2627/H2627,"NA")</f>
        <v>0</v>
      </c>
      <c r="X2627" s="44" t="str">
        <f t="shared" ref="X2627:X2690" si="419">IF(AND(ISNUMBER(G2627),ISNUMBER(E2627)),G2627/E2627,"NA")</f>
        <v>NA</v>
      </c>
      <c r="Y2627" s="90" t="b">
        <f>AND(MONTH(Taulukko1[[#This Row],[Alku PVM]] )=6,DAY(Taulukko1[[#This Row],[Alku PVM]] )&gt;19)</f>
        <v>0</v>
      </c>
      <c r="Z2627" s="90" t="b">
        <f>AND(MONTH(Taulukko1[[#This Row],[Loppu PVM]] )=6,DAY(Taulukko1[[#This Row],[Loppu PVM]] )&gt;19)</f>
        <v>0</v>
      </c>
      <c r="AA2627" s="90" t="b">
        <f>OR(MONTH(Taulukko1[[#This Row],[Alku PVM]] )&lt;=5,AND(MONTH(Taulukko1[[#This Row],[Alku PVM]] )=6,DAY(Taulukko1[[#This Row],[Alku PVM]] )&lt;20))</f>
        <v>0</v>
      </c>
      <c r="AB2627" s="90" t="b">
        <f>OR(MONTH(Taulukko1[[#This Row],[Loppu PVM]])&lt;=5,AND(MONTH(Taulukko1[[#This Row],[Loppu PVM]] )=6,DAY(Taulukko1[[#This Row],[Loppu PVM]])&lt;20))</f>
        <v>0</v>
      </c>
      <c r="AC2627" s="90" t="b">
        <f>OR(MONTH(Taulukko1[[#This Row],[Alku PVM]] )&lt;=3,AND(MONTH(Taulukko1[[#This Row],[Alku PVM]] )=3))</f>
        <v>0</v>
      </c>
      <c r="AD2627" s="90" t="b">
        <f>OR(MONTH(Taulukko1[[#This Row],[Loppu PVM]] )&lt;=3,AND(MONTH(Taulukko1[[#This Row],[Loppu PVM]] )=3))</f>
        <v>0</v>
      </c>
      <c r="AE2627" s="90" t="b">
        <f>OR(MONTH(Taulukko1[[#This Row],[Alku PVM]] )&lt;=9,AND(MONTH(Taulukko1[[#This Row],[Alku PVM]] )=9))</f>
        <v>0</v>
      </c>
      <c r="AF2627" s="90" t="b">
        <f>OR(MONTH(Taulukko1[[#This Row],[Loppu PVM]])&lt;=9,AND(MONTH(Taulukko1[[#This Row],[Loppu PVM]] )=9))</f>
        <v>0</v>
      </c>
      <c r="AG2627" s="90" t="b">
        <f>OR(MONTH(Taulukko1[[#This Row],[Alku PVM]] )&lt;=6,AND(MONTH(Taulukko1[[#This Row],[Alku PVM]] )=6))</f>
        <v>0</v>
      </c>
      <c r="AH2627" s="90" t="b">
        <f>OR(MONTH(Taulukko1[[#This Row],[Loppu PVM]])&lt;=6,AND(MONTH(Taulukko1[[#This Row],[Loppu PVM]] )=6))</f>
        <v>0</v>
      </c>
    </row>
    <row r="2628" spans="1:34" ht="12.75" customHeight="1">
      <c r="A2628" t="s">
        <v>576</v>
      </c>
      <c r="B2628" s="23">
        <v>41583</v>
      </c>
      <c r="C2628" s="21" t="s">
        <v>1260</v>
      </c>
      <c r="D2628" s="24"/>
      <c r="E2628" s="62">
        <v>9</v>
      </c>
      <c r="F2628" s="23">
        <v>41611</v>
      </c>
      <c r="G2628" s="24">
        <v>9</v>
      </c>
      <c r="H2628" s="22">
        <v>9</v>
      </c>
      <c r="I2628" s="126">
        <f>INDEX('TOL2008'!B:B,MATCH(A2628,'TOL2008'!A:A,0))</f>
        <v>18120</v>
      </c>
      <c r="J2628" s="126" t="str">
        <f>INDEX(Pääluokka!$H$2:$H$100,MATCH(VALUE(LEFT(Taulukko1[[#This Row],[TOL2008]],2)),Pääluokka!$G$2:$G$100,0))</f>
        <v>Teollisuus</v>
      </c>
      <c r="K2628" s="126" t="str">
        <f>INDEX(Pääluokka!$I$2:$I$100,MATCH(VALUE(LEFT(Taulukko1[[#This Row],[TOL2008]],2)),Pääluokka!$G$2:$G$100,0))</f>
        <v>Teollisuus (C-E)</v>
      </c>
      <c r="L2628" s="41">
        <f t="shared" si="410"/>
        <v>28</v>
      </c>
      <c r="M2628" s="43">
        <f t="shared" si="411"/>
        <v>41583</v>
      </c>
      <c r="N2628" s="43">
        <f t="shared" si="412"/>
        <v>41611</v>
      </c>
      <c r="O2628" s="43">
        <f t="shared" si="413"/>
        <v>41579</v>
      </c>
      <c r="P2628" s="43">
        <f t="shared" si="414"/>
        <v>41609</v>
      </c>
      <c r="Q2628" s="41">
        <f t="shared" si="415"/>
        <v>2013</v>
      </c>
      <c r="R2628" s="41">
        <f t="shared" si="416"/>
        <v>2013</v>
      </c>
      <c r="S2628" s="43" t="str">
        <f>YEAR(Taulukko1[[#This Row],[Alku KK]])&amp;"Q"&amp;ROUNDDOWN((MONTH(Taulukko1[[#This Row],[Alku KK]])-1)/3+1,0)</f>
        <v>2013Q4</v>
      </c>
      <c r="T2628" s="43" t="str">
        <f>YEAR(Taulukko1[[#This Row],[Loppu KK]])&amp;"Q"&amp;ROUNDDOWN((MONTH(Taulukko1[[#This Row],[Loppu KK]])-1)/3+1,0)</f>
        <v>2013Q4</v>
      </c>
      <c r="U2628" s="66">
        <f>IF(COUNT(Taulukko1[[#This Row],[Neuvottelujen alaiset ]])=1,Taulukko1[[#This Row],[Neuvottelujen alaiset ]],Taulukko1[[#This Row],[Vähennystarve]])</f>
        <v>9</v>
      </c>
      <c r="V2628" s="44">
        <f t="shared" si="417"/>
        <v>1</v>
      </c>
      <c r="W2628" s="44">
        <f t="shared" si="418"/>
        <v>1</v>
      </c>
      <c r="X2628" s="44">
        <f t="shared" si="419"/>
        <v>1</v>
      </c>
      <c r="Y2628" s="90" t="b">
        <f>AND(MONTH(Taulukko1[[#This Row],[Alku PVM]] )=6,DAY(Taulukko1[[#This Row],[Alku PVM]] )&gt;19)</f>
        <v>0</v>
      </c>
      <c r="Z2628" s="90" t="b">
        <f>AND(MONTH(Taulukko1[[#This Row],[Loppu PVM]] )=6,DAY(Taulukko1[[#This Row],[Loppu PVM]] )&gt;19)</f>
        <v>0</v>
      </c>
      <c r="AA2628" s="90" t="b">
        <f>OR(MONTH(Taulukko1[[#This Row],[Alku PVM]] )&lt;=5,AND(MONTH(Taulukko1[[#This Row],[Alku PVM]] )=6,DAY(Taulukko1[[#This Row],[Alku PVM]] )&lt;20))</f>
        <v>0</v>
      </c>
      <c r="AB2628" s="90" t="b">
        <f>OR(MONTH(Taulukko1[[#This Row],[Loppu PVM]])&lt;=5,AND(MONTH(Taulukko1[[#This Row],[Loppu PVM]] )=6,DAY(Taulukko1[[#This Row],[Loppu PVM]])&lt;20))</f>
        <v>0</v>
      </c>
      <c r="AC2628" s="90" t="b">
        <f>OR(MONTH(Taulukko1[[#This Row],[Alku PVM]] )&lt;=3,AND(MONTH(Taulukko1[[#This Row],[Alku PVM]] )=3))</f>
        <v>0</v>
      </c>
      <c r="AD2628" s="90" t="b">
        <f>OR(MONTH(Taulukko1[[#This Row],[Loppu PVM]] )&lt;=3,AND(MONTH(Taulukko1[[#This Row],[Loppu PVM]] )=3))</f>
        <v>0</v>
      </c>
      <c r="AE2628" s="90" t="b">
        <f>OR(MONTH(Taulukko1[[#This Row],[Alku PVM]] )&lt;=9,AND(MONTH(Taulukko1[[#This Row],[Alku PVM]] )=9))</f>
        <v>0</v>
      </c>
      <c r="AF2628" s="90" t="b">
        <f>OR(MONTH(Taulukko1[[#This Row],[Loppu PVM]])&lt;=9,AND(MONTH(Taulukko1[[#This Row],[Loppu PVM]] )=9))</f>
        <v>0</v>
      </c>
      <c r="AG2628" s="90" t="b">
        <f>OR(MONTH(Taulukko1[[#This Row],[Alku PVM]] )&lt;=6,AND(MONTH(Taulukko1[[#This Row],[Alku PVM]] )=6))</f>
        <v>0</v>
      </c>
      <c r="AH2628" s="90" t="b">
        <f>OR(MONTH(Taulukko1[[#This Row],[Loppu PVM]])&lt;=6,AND(MONTH(Taulukko1[[#This Row],[Loppu PVM]] )=6))</f>
        <v>0</v>
      </c>
    </row>
    <row r="2629" spans="1:34" ht="12.75" customHeight="1">
      <c r="A2629" s="21" t="s">
        <v>759</v>
      </c>
      <c r="B2629" s="23">
        <v>41583</v>
      </c>
      <c r="C2629" s="21" t="s">
        <v>81</v>
      </c>
      <c r="D2629" s="24" t="s">
        <v>25</v>
      </c>
      <c r="E2629" s="62">
        <v>50</v>
      </c>
      <c r="F2629" s="23"/>
      <c r="G2629" s="24"/>
      <c r="H2629" s="22">
        <v>50</v>
      </c>
      <c r="I2629" s="126">
        <f>INDEX('TOL2008'!B:B,MATCH(A2629,'TOL2008'!A:A,0))</f>
        <v>81100</v>
      </c>
      <c r="J2629" s="126" t="str">
        <f>INDEX(Pääluokka!$H$2:$H$100,MATCH(VALUE(LEFT(Taulukko1[[#This Row],[TOL2008]],2)),Pääluokka!$G$2:$G$100,0))</f>
        <v>Hallinto- ja tukipalvelutoiminta</v>
      </c>
      <c r="K2629" s="126" t="str">
        <f>INDEX(Pääluokka!$I$2:$I$100,MATCH(VALUE(LEFT(Taulukko1[[#This Row],[TOL2008]],2)),Pääluokka!$G$2:$G$100,0))</f>
        <v>Palvelualat (G-N, R, S)</v>
      </c>
      <c r="L2629" s="41" t="str">
        <f t="shared" si="410"/>
        <v>NA</v>
      </c>
      <c r="M2629" s="43">
        <f t="shared" si="411"/>
        <v>41583</v>
      </c>
      <c r="N2629" s="43">
        <f t="shared" si="412"/>
        <v>41634</v>
      </c>
      <c r="O2629" s="43">
        <f t="shared" si="413"/>
        <v>41579</v>
      </c>
      <c r="P2629" s="43">
        <f t="shared" si="414"/>
        <v>41609</v>
      </c>
      <c r="Q2629" s="41">
        <f t="shared" si="415"/>
        <v>2013</v>
      </c>
      <c r="R2629" s="41">
        <f t="shared" si="416"/>
        <v>2013</v>
      </c>
      <c r="S2629" s="43" t="str">
        <f>YEAR(Taulukko1[[#This Row],[Alku KK]])&amp;"Q"&amp;ROUNDDOWN((MONTH(Taulukko1[[#This Row],[Alku KK]])-1)/3+1,0)</f>
        <v>2013Q4</v>
      </c>
      <c r="T2629" s="43" t="str">
        <f>YEAR(Taulukko1[[#This Row],[Loppu KK]])&amp;"Q"&amp;ROUNDDOWN((MONTH(Taulukko1[[#This Row],[Loppu KK]])-1)/3+1,0)</f>
        <v>2013Q4</v>
      </c>
      <c r="U2629" s="66">
        <f>IF(COUNT(Taulukko1[[#This Row],[Neuvottelujen alaiset ]])=1,Taulukko1[[#This Row],[Neuvottelujen alaiset ]],Taulukko1[[#This Row],[Vähennystarve]])</f>
        <v>50</v>
      </c>
      <c r="V2629" s="44">
        <f t="shared" si="417"/>
        <v>1</v>
      </c>
      <c r="W2629" s="44" t="str">
        <f t="shared" si="418"/>
        <v>NA</v>
      </c>
      <c r="X2629" s="44" t="str">
        <f t="shared" si="419"/>
        <v>NA</v>
      </c>
      <c r="Y2629" s="90" t="b">
        <f>AND(MONTH(Taulukko1[[#This Row],[Alku PVM]] )=6,DAY(Taulukko1[[#This Row],[Alku PVM]] )&gt;19)</f>
        <v>0</v>
      </c>
      <c r="Z2629" s="90" t="b">
        <f>AND(MONTH(Taulukko1[[#This Row],[Loppu PVM]] )=6,DAY(Taulukko1[[#This Row],[Loppu PVM]] )&gt;19)</f>
        <v>0</v>
      </c>
      <c r="AA2629" s="90" t="b">
        <f>OR(MONTH(Taulukko1[[#This Row],[Alku PVM]] )&lt;=5,AND(MONTH(Taulukko1[[#This Row],[Alku PVM]] )=6,DAY(Taulukko1[[#This Row],[Alku PVM]] )&lt;20))</f>
        <v>0</v>
      </c>
      <c r="AB2629" s="90" t="b">
        <f>OR(MONTH(Taulukko1[[#This Row],[Loppu PVM]])&lt;=5,AND(MONTH(Taulukko1[[#This Row],[Loppu PVM]] )=6,DAY(Taulukko1[[#This Row],[Loppu PVM]])&lt;20))</f>
        <v>0</v>
      </c>
      <c r="AC2629" s="90" t="b">
        <f>OR(MONTH(Taulukko1[[#This Row],[Alku PVM]] )&lt;=3,AND(MONTH(Taulukko1[[#This Row],[Alku PVM]] )=3))</f>
        <v>0</v>
      </c>
      <c r="AD2629" s="90" t="b">
        <f>OR(MONTH(Taulukko1[[#This Row],[Loppu PVM]] )&lt;=3,AND(MONTH(Taulukko1[[#This Row],[Loppu PVM]] )=3))</f>
        <v>0</v>
      </c>
      <c r="AE2629" s="90" t="b">
        <f>OR(MONTH(Taulukko1[[#This Row],[Alku PVM]] )&lt;=9,AND(MONTH(Taulukko1[[#This Row],[Alku PVM]] )=9))</f>
        <v>0</v>
      </c>
      <c r="AF2629" s="90" t="b">
        <f>OR(MONTH(Taulukko1[[#This Row],[Loppu PVM]])&lt;=9,AND(MONTH(Taulukko1[[#This Row],[Loppu PVM]] )=9))</f>
        <v>0</v>
      </c>
      <c r="AG2629" s="90" t="b">
        <f>OR(MONTH(Taulukko1[[#This Row],[Alku PVM]] )&lt;=6,AND(MONTH(Taulukko1[[#This Row],[Alku PVM]] )=6))</f>
        <v>0</v>
      </c>
      <c r="AH2629" s="90" t="b">
        <f>OR(MONTH(Taulukko1[[#This Row],[Loppu PVM]])&lt;=6,AND(MONTH(Taulukko1[[#This Row],[Loppu PVM]] )=6))</f>
        <v>0</v>
      </c>
    </row>
    <row r="2630" spans="1:34" ht="12.75" customHeight="1">
      <c r="A2630" s="21" t="s">
        <v>599</v>
      </c>
      <c r="B2630" s="23">
        <v>41584</v>
      </c>
      <c r="C2630" s="21" t="s">
        <v>1288</v>
      </c>
      <c r="D2630" s="24"/>
      <c r="F2630" s="23">
        <v>41635</v>
      </c>
      <c r="G2630" s="24">
        <v>0</v>
      </c>
      <c r="H2630" s="22">
        <v>40</v>
      </c>
      <c r="I2630" s="126">
        <f>INDEX('TOL2008'!B:B,MATCH(A2630,'TOL2008'!A:A,0))</f>
        <v>62010</v>
      </c>
      <c r="J2630" s="126" t="str">
        <f>INDEX(Pääluokka!$H$2:$H$100,MATCH(VALUE(LEFT(Taulukko1[[#This Row],[TOL2008]],2)),Pääluokka!$G$2:$G$100,0))</f>
        <v>Informaatio ja viestintä</v>
      </c>
      <c r="K2630" s="126" t="str">
        <f>INDEX(Pääluokka!$I$2:$I$100,MATCH(VALUE(LEFT(Taulukko1[[#This Row],[TOL2008]],2)),Pääluokka!$G$2:$G$100,0))</f>
        <v>Palvelualat (G-N, R, S)</v>
      </c>
      <c r="L2630" s="41">
        <f t="shared" si="410"/>
        <v>51</v>
      </c>
      <c r="M2630" s="43">
        <f t="shared" si="411"/>
        <v>41584</v>
      </c>
      <c r="N2630" s="43">
        <f t="shared" si="412"/>
        <v>41635</v>
      </c>
      <c r="O2630" s="43">
        <f t="shared" si="413"/>
        <v>41579</v>
      </c>
      <c r="P2630" s="43">
        <f t="shared" si="414"/>
        <v>41609</v>
      </c>
      <c r="Q2630" s="41">
        <f t="shared" si="415"/>
        <v>2013</v>
      </c>
      <c r="R2630" s="41">
        <f t="shared" si="416"/>
        <v>2013</v>
      </c>
      <c r="S2630" s="43" t="str">
        <f>YEAR(Taulukko1[[#This Row],[Alku KK]])&amp;"Q"&amp;ROUNDDOWN((MONTH(Taulukko1[[#This Row],[Alku KK]])-1)/3+1,0)</f>
        <v>2013Q4</v>
      </c>
      <c r="T2630" s="43" t="str">
        <f>YEAR(Taulukko1[[#This Row],[Loppu KK]])&amp;"Q"&amp;ROUNDDOWN((MONTH(Taulukko1[[#This Row],[Loppu KK]])-1)/3+1,0)</f>
        <v>2013Q4</v>
      </c>
      <c r="U2630" s="66">
        <f>IF(COUNT(Taulukko1[[#This Row],[Neuvottelujen alaiset ]])=1,Taulukko1[[#This Row],[Neuvottelujen alaiset ]],Taulukko1[[#This Row],[Vähennystarve]])</f>
        <v>40</v>
      </c>
      <c r="V2630" s="44" t="str">
        <f t="shared" si="417"/>
        <v>NA</v>
      </c>
      <c r="W2630" s="44">
        <f t="shared" si="418"/>
        <v>0</v>
      </c>
      <c r="X2630" s="44" t="str">
        <f t="shared" si="419"/>
        <v>NA</v>
      </c>
      <c r="Y2630" s="90" t="b">
        <f>AND(MONTH(Taulukko1[[#This Row],[Alku PVM]] )=6,DAY(Taulukko1[[#This Row],[Alku PVM]] )&gt;19)</f>
        <v>0</v>
      </c>
      <c r="Z2630" s="90" t="b">
        <f>AND(MONTH(Taulukko1[[#This Row],[Loppu PVM]] )=6,DAY(Taulukko1[[#This Row],[Loppu PVM]] )&gt;19)</f>
        <v>0</v>
      </c>
      <c r="AA2630" s="90" t="b">
        <f>OR(MONTH(Taulukko1[[#This Row],[Alku PVM]] )&lt;=5,AND(MONTH(Taulukko1[[#This Row],[Alku PVM]] )=6,DAY(Taulukko1[[#This Row],[Alku PVM]] )&lt;20))</f>
        <v>0</v>
      </c>
      <c r="AB2630" s="90" t="b">
        <f>OR(MONTH(Taulukko1[[#This Row],[Loppu PVM]])&lt;=5,AND(MONTH(Taulukko1[[#This Row],[Loppu PVM]] )=6,DAY(Taulukko1[[#This Row],[Loppu PVM]])&lt;20))</f>
        <v>0</v>
      </c>
      <c r="AC2630" s="90" t="b">
        <f>OR(MONTH(Taulukko1[[#This Row],[Alku PVM]] )&lt;=3,AND(MONTH(Taulukko1[[#This Row],[Alku PVM]] )=3))</f>
        <v>0</v>
      </c>
      <c r="AD2630" s="90" t="b">
        <f>OR(MONTH(Taulukko1[[#This Row],[Loppu PVM]] )&lt;=3,AND(MONTH(Taulukko1[[#This Row],[Loppu PVM]] )=3))</f>
        <v>0</v>
      </c>
      <c r="AE2630" s="90" t="b">
        <f>OR(MONTH(Taulukko1[[#This Row],[Alku PVM]] )&lt;=9,AND(MONTH(Taulukko1[[#This Row],[Alku PVM]] )=9))</f>
        <v>0</v>
      </c>
      <c r="AF2630" s="90" t="b">
        <f>OR(MONTH(Taulukko1[[#This Row],[Loppu PVM]])&lt;=9,AND(MONTH(Taulukko1[[#This Row],[Loppu PVM]] )=9))</f>
        <v>0</v>
      </c>
      <c r="AG2630" s="90" t="b">
        <f>OR(MONTH(Taulukko1[[#This Row],[Alku PVM]] )&lt;=6,AND(MONTH(Taulukko1[[#This Row],[Alku PVM]] )=6))</f>
        <v>0</v>
      </c>
      <c r="AH2630" s="90" t="b">
        <f>OR(MONTH(Taulukko1[[#This Row],[Loppu PVM]])&lt;=6,AND(MONTH(Taulukko1[[#This Row],[Loppu PVM]] )=6))</f>
        <v>0</v>
      </c>
    </row>
    <row r="2631" spans="1:34" ht="12.75" customHeight="1">
      <c r="A2631" s="21" t="s">
        <v>262</v>
      </c>
      <c r="B2631" s="23">
        <v>41585</v>
      </c>
      <c r="C2631" s="21" t="s">
        <v>261</v>
      </c>
      <c r="D2631" s="24">
        <v>0</v>
      </c>
      <c r="F2631" s="23">
        <v>41703</v>
      </c>
      <c r="G2631" s="24">
        <v>0</v>
      </c>
      <c r="H2631" s="22">
        <v>100</v>
      </c>
      <c r="I2631" s="126">
        <f>INDEX('TOL2008'!B:B,MATCH(A2631,'TOL2008'!A:A,0))</f>
        <v>47763</v>
      </c>
      <c r="J2631" s="126" t="str">
        <f>INDEX(Pääluokka!$H$2:$H$100,MATCH(VALUE(LEFT(Taulukko1[[#This Row],[TOL2008]],2)),Pääluokka!$G$2:$G$100,0))</f>
        <v>Tukku- ja vähittäiskauppa; moottoriajoneuvojen ja moottoripyörien korjaus</v>
      </c>
      <c r="K2631" s="126" t="str">
        <f>INDEX(Pääluokka!$I$2:$I$100,MATCH(VALUE(LEFT(Taulukko1[[#This Row],[TOL2008]],2)),Pääluokka!$G$2:$G$100,0))</f>
        <v>Palvelualat (G-N, R, S)</v>
      </c>
      <c r="L2631" s="41">
        <f t="shared" si="410"/>
        <v>118</v>
      </c>
      <c r="M2631" s="43">
        <f t="shared" si="411"/>
        <v>41585</v>
      </c>
      <c r="N2631" s="43">
        <f t="shared" si="412"/>
        <v>41703</v>
      </c>
      <c r="O2631" s="43">
        <f t="shared" si="413"/>
        <v>41579</v>
      </c>
      <c r="P2631" s="43">
        <f t="shared" si="414"/>
        <v>41699</v>
      </c>
      <c r="Q2631" s="41">
        <f t="shared" si="415"/>
        <v>2013</v>
      </c>
      <c r="R2631" s="41">
        <f t="shared" si="416"/>
        <v>2014</v>
      </c>
      <c r="S2631" s="43" t="str">
        <f>YEAR(Taulukko1[[#This Row],[Alku KK]])&amp;"Q"&amp;ROUNDDOWN((MONTH(Taulukko1[[#This Row],[Alku KK]])-1)/3+1,0)</f>
        <v>2013Q4</v>
      </c>
      <c r="T2631" s="43" t="str">
        <f>YEAR(Taulukko1[[#This Row],[Loppu KK]])&amp;"Q"&amp;ROUNDDOWN((MONTH(Taulukko1[[#This Row],[Loppu KK]])-1)/3+1,0)</f>
        <v>2014Q1</v>
      </c>
      <c r="U2631" s="66">
        <f>IF(COUNT(Taulukko1[[#This Row],[Neuvottelujen alaiset ]])=1,Taulukko1[[#This Row],[Neuvottelujen alaiset ]],Taulukko1[[#This Row],[Vähennystarve]])</f>
        <v>100</v>
      </c>
      <c r="V2631" s="44" t="str">
        <f t="shared" si="417"/>
        <v>NA</v>
      </c>
      <c r="W2631" s="44">
        <f t="shared" si="418"/>
        <v>0</v>
      </c>
      <c r="X2631" s="44" t="str">
        <f t="shared" si="419"/>
        <v>NA</v>
      </c>
      <c r="Y2631" s="90" t="b">
        <f>AND(MONTH(Taulukko1[[#This Row],[Alku PVM]] )=6,DAY(Taulukko1[[#This Row],[Alku PVM]] )&gt;19)</f>
        <v>0</v>
      </c>
      <c r="Z2631" s="90" t="b">
        <f>AND(MONTH(Taulukko1[[#This Row],[Loppu PVM]] )=6,DAY(Taulukko1[[#This Row],[Loppu PVM]] )&gt;19)</f>
        <v>0</v>
      </c>
      <c r="AA2631" s="90" t="b">
        <f>OR(MONTH(Taulukko1[[#This Row],[Alku PVM]] )&lt;=5,AND(MONTH(Taulukko1[[#This Row],[Alku PVM]] )=6,DAY(Taulukko1[[#This Row],[Alku PVM]] )&lt;20))</f>
        <v>0</v>
      </c>
      <c r="AB2631" s="90" t="b">
        <f>OR(MONTH(Taulukko1[[#This Row],[Loppu PVM]])&lt;=5,AND(MONTH(Taulukko1[[#This Row],[Loppu PVM]] )=6,DAY(Taulukko1[[#This Row],[Loppu PVM]])&lt;20))</f>
        <v>1</v>
      </c>
      <c r="AC2631" s="90" t="b">
        <f>OR(MONTH(Taulukko1[[#This Row],[Alku PVM]] )&lt;=3,AND(MONTH(Taulukko1[[#This Row],[Alku PVM]] )=3))</f>
        <v>0</v>
      </c>
      <c r="AD2631" s="90" t="b">
        <f>OR(MONTH(Taulukko1[[#This Row],[Loppu PVM]] )&lt;=3,AND(MONTH(Taulukko1[[#This Row],[Loppu PVM]] )=3))</f>
        <v>1</v>
      </c>
      <c r="AE2631" s="90" t="b">
        <f>OR(MONTH(Taulukko1[[#This Row],[Alku PVM]] )&lt;=9,AND(MONTH(Taulukko1[[#This Row],[Alku PVM]] )=9))</f>
        <v>0</v>
      </c>
      <c r="AF2631" s="90" t="b">
        <f>OR(MONTH(Taulukko1[[#This Row],[Loppu PVM]])&lt;=9,AND(MONTH(Taulukko1[[#This Row],[Loppu PVM]] )=9))</f>
        <v>1</v>
      </c>
      <c r="AG2631" s="90" t="b">
        <f>OR(MONTH(Taulukko1[[#This Row],[Alku PVM]] )&lt;=6,AND(MONTH(Taulukko1[[#This Row],[Alku PVM]] )=6))</f>
        <v>0</v>
      </c>
      <c r="AH2631" s="90" t="b">
        <f>OR(MONTH(Taulukko1[[#This Row],[Loppu PVM]])&lt;=6,AND(MONTH(Taulukko1[[#This Row],[Loppu PVM]] )=6))</f>
        <v>1</v>
      </c>
    </row>
    <row r="2632" spans="1:34" ht="12.75" customHeight="1">
      <c r="A2632" s="21" t="s">
        <v>951</v>
      </c>
      <c r="B2632" s="23">
        <v>41586</v>
      </c>
      <c r="C2632" s="21" t="s">
        <v>950</v>
      </c>
      <c r="D2632" s="24">
        <v>10</v>
      </c>
      <c r="F2632" s="23">
        <v>41597</v>
      </c>
      <c r="G2632" s="24">
        <v>6</v>
      </c>
      <c r="H2632" s="22">
        <v>100</v>
      </c>
      <c r="I2632" s="126">
        <f>INDEX('TOL2008'!B:B,MATCH(A2632,'TOL2008'!A:A,0))</f>
        <v>25110</v>
      </c>
      <c r="J2632" s="126" t="str">
        <f>INDEX(Pääluokka!$H$2:$H$100,MATCH(VALUE(LEFT(Taulukko1[[#This Row],[TOL2008]],2)),Pääluokka!$G$2:$G$100,0))</f>
        <v>Teollisuus</v>
      </c>
      <c r="K2632" s="126" t="str">
        <f>INDEX(Pääluokka!$I$2:$I$100,MATCH(VALUE(LEFT(Taulukko1[[#This Row],[TOL2008]],2)),Pääluokka!$G$2:$G$100,0))</f>
        <v>Teollisuus (C-E)</v>
      </c>
      <c r="L2632" s="41">
        <f t="shared" si="410"/>
        <v>11</v>
      </c>
      <c r="M2632" s="43">
        <f t="shared" si="411"/>
        <v>41586</v>
      </c>
      <c r="N2632" s="43">
        <f t="shared" si="412"/>
        <v>41597</v>
      </c>
      <c r="O2632" s="43">
        <f t="shared" si="413"/>
        <v>41579</v>
      </c>
      <c r="P2632" s="43">
        <f t="shared" si="414"/>
        <v>41579</v>
      </c>
      <c r="Q2632" s="41">
        <f t="shared" si="415"/>
        <v>2013</v>
      </c>
      <c r="R2632" s="41">
        <f t="shared" si="416"/>
        <v>2013</v>
      </c>
      <c r="S2632" s="43" t="str">
        <f>YEAR(Taulukko1[[#This Row],[Alku KK]])&amp;"Q"&amp;ROUNDDOWN((MONTH(Taulukko1[[#This Row],[Alku KK]])-1)/3+1,0)</f>
        <v>2013Q4</v>
      </c>
      <c r="T2632" s="43" t="str">
        <f>YEAR(Taulukko1[[#This Row],[Loppu KK]])&amp;"Q"&amp;ROUNDDOWN((MONTH(Taulukko1[[#This Row],[Loppu KK]])-1)/3+1,0)</f>
        <v>2013Q4</v>
      </c>
      <c r="U2632" s="66">
        <f>IF(COUNT(Taulukko1[[#This Row],[Neuvottelujen alaiset ]])=1,Taulukko1[[#This Row],[Neuvottelujen alaiset ]],Taulukko1[[#This Row],[Vähennystarve]])</f>
        <v>100</v>
      </c>
      <c r="V2632" s="44" t="str">
        <f t="shared" si="417"/>
        <v>NA</v>
      </c>
      <c r="W2632" s="44">
        <f t="shared" si="418"/>
        <v>0.06</v>
      </c>
      <c r="X2632" s="44" t="str">
        <f t="shared" si="419"/>
        <v>NA</v>
      </c>
      <c r="Y2632" s="90" t="b">
        <f>AND(MONTH(Taulukko1[[#This Row],[Alku PVM]] )=6,DAY(Taulukko1[[#This Row],[Alku PVM]] )&gt;19)</f>
        <v>0</v>
      </c>
      <c r="Z2632" s="90" t="b">
        <f>AND(MONTH(Taulukko1[[#This Row],[Loppu PVM]] )=6,DAY(Taulukko1[[#This Row],[Loppu PVM]] )&gt;19)</f>
        <v>0</v>
      </c>
      <c r="AA2632" s="90" t="b">
        <f>OR(MONTH(Taulukko1[[#This Row],[Alku PVM]] )&lt;=5,AND(MONTH(Taulukko1[[#This Row],[Alku PVM]] )=6,DAY(Taulukko1[[#This Row],[Alku PVM]] )&lt;20))</f>
        <v>0</v>
      </c>
      <c r="AB2632" s="90" t="b">
        <f>OR(MONTH(Taulukko1[[#This Row],[Loppu PVM]])&lt;=5,AND(MONTH(Taulukko1[[#This Row],[Loppu PVM]] )=6,DAY(Taulukko1[[#This Row],[Loppu PVM]])&lt;20))</f>
        <v>0</v>
      </c>
      <c r="AC2632" s="90" t="b">
        <f>OR(MONTH(Taulukko1[[#This Row],[Alku PVM]] )&lt;=3,AND(MONTH(Taulukko1[[#This Row],[Alku PVM]] )=3))</f>
        <v>0</v>
      </c>
      <c r="AD2632" s="90" t="b">
        <f>OR(MONTH(Taulukko1[[#This Row],[Loppu PVM]] )&lt;=3,AND(MONTH(Taulukko1[[#This Row],[Loppu PVM]] )=3))</f>
        <v>0</v>
      </c>
      <c r="AE2632" s="90" t="b">
        <f>OR(MONTH(Taulukko1[[#This Row],[Alku PVM]] )&lt;=9,AND(MONTH(Taulukko1[[#This Row],[Alku PVM]] )=9))</f>
        <v>0</v>
      </c>
      <c r="AF2632" s="90" t="b">
        <f>OR(MONTH(Taulukko1[[#This Row],[Loppu PVM]])&lt;=9,AND(MONTH(Taulukko1[[#This Row],[Loppu PVM]] )=9))</f>
        <v>0</v>
      </c>
      <c r="AG2632" s="90" t="b">
        <f>OR(MONTH(Taulukko1[[#This Row],[Alku PVM]] )&lt;=6,AND(MONTH(Taulukko1[[#This Row],[Alku PVM]] )=6))</f>
        <v>0</v>
      </c>
      <c r="AH2632" s="90" t="b">
        <f>OR(MONTH(Taulukko1[[#This Row],[Loppu PVM]])&lt;=6,AND(MONTH(Taulukko1[[#This Row],[Loppu PVM]] )=6))</f>
        <v>0</v>
      </c>
    </row>
    <row r="2633" spans="1:34" ht="12.75" customHeight="1">
      <c r="A2633" s="21" t="s">
        <v>157</v>
      </c>
      <c r="B2633" s="23">
        <v>41586</v>
      </c>
      <c r="C2633" s="21" t="s">
        <v>838</v>
      </c>
      <c r="D2633" s="24">
        <v>60</v>
      </c>
      <c r="F2633" s="23"/>
      <c r="G2633" s="24"/>
      <c r="H2633" s="22">
        <v>60</v>
      </c>
      <c r="I2633" s="126">
        <f>INDEX('TOL2008'!B:B,MATCH(A2633,'TOL2008'!A:A,0))</f>
        <v>58110</v>
      </c>
      <c r="J2633" s="126" t="str">
        <f>INDEX(Pääluokka!$H$2:$H$100,MATCH(VALUE(LEFT(Taulukko1[[#This Row],[TOL2008]],2)),Pääluokka!$G$2:$G$100,0))</f>
        <v>Informaatio ja viestintä</v>
      </c>
      <c r="K2633" s="126" t="str">
        <f>INDEX(Pääluokka!$I$2:$I$100,MATCH(VALUE(LEFT(Taulukko1[[#This Row],[TOL2008]],2)),Pääluokka!$G$2:$G$100,0))</f>
        <v>Palvelualat (G-N, R, S)</v>
      </c>
      <c r="L2633" s="41" t="str">
        <f t="shared" si="410"/>
        <v>NA</v>
      </c>
      <c r="M2633" s="43">
        <f t="shared" si="411"/>
        <v>41586</v>
      </c>
      <c r="N2633" s="43">
        <f t="shared" si="412"/>
        <v>41637</v>
      </c>
      <c r="O2633" s="43">
        <f t="shared" si="413"/>
        <v>41579</v>
      </c>
      <c r="P2633" s="43">
        <f t="shared" si="414"/>
        <v>41609</v>
      </c>
      <c r="Q2633" s="41">
        <f t="shared" si="415"/>
        <v>2013</v>
      </c>
      <c r="R2633" s="41">
        <f t="shared" si="416"/>
        <v>2013</v>
      </c>
      <c r="S2633" s="43" t="str">
        <f>YEAR(Taulukko1[[#This Row],[Alku KK]])&amp;"Q"&amp;ROUNDDOWN((MONTH(Taulukko1[[#This Row],[Alku KK]])-1)/3+1,0)</f>
        <v>2013Q4</v>
      </c>
      <c r="T2633" s="43" t="str">
        <f>YEAR(Taulukko1[[#This Row],[Loppu KK]])&amp;"Q"&amp;ROUNDDOWN((MONTH(Taulukko1[[#This Row],[Loppu KK]])-1)/3+1,0)</f>
        <v>2013Q4</v>
      </c>
      <c r="U2633" s="66">
        <f>IF(COUNT(Taulukko1[[#This Row],[Neuvottelujen alaiset ]])=1,Taulukko1[[#This Row],[Neuvottelujen alaiset ]],Taulukko1[[#This Row],[Vähennystarve]])</f>
        <v>60</v>
      </c>
      <c r="V2633" s="44" t="str">
        <f t="shared" si="417"/>
        <v>NA</v>
      </c>
      <c r="W2633" s="44" t="str">
        <f t="shared" si="418"/>
        <v>NA</v>
      </c>
      <c r="X2633" s="44" t="str">
        <f t="shared" si="419"/>
        <v>NA</v>
      </c>
      <c r="Y2633" s="90" t="b">
        <f>AND(MONTH(Taulukko1[[#This Row],[Alku PVM]] )=6,DAY(Taulukko1[[#This Row],[Alku PVM]] )&gt;19)</f>
        <v>0</v>
      </c>
      <c r="Z2633" s="90" t="b">
        <f>AND(MONTH(Taulukko1[[#This Row],[Loppu PVM]] )=6,DAY(Taulukko1[[#This Row],[Loppu PVM]] )&gt;19)</f>
        <v>0</v>
      </c>
      <c r="AA2633" s="90" t="b">
        <f>OR(MONTH(Taulukko1[[#This Row],[Alku PVM]] )&lt;=5,AND(MONTH(Taulukko1[[#This Row],[Alku PVM]] )=6,DAY(Taulukko1[[#This Row],[Alku PVM]] )&lt;20))</f>
        <v>0</v>
      </c>
      <c r="AB2633" s="90" t="b">
        <f>OR(MONTH(Taulukko1[[#This Row],[Loppu PVM]])&lt;=5,AND(MONTH(Taulukko1[[#This Row],[Loppu PVM]] )=6,DAY(Taulukko1[[#This Row],[Loppu PVM]])&lt;20))</f>
        <v>0</v>
      </c>
      <c r="AC2633" s="90" t="b">
        <f>OR(MONTH(Taulukko1[[#This Row],[Alku PVM]] )&lt;=3,AND(MONTH(Taulukko1[[#This Row],[Alku PVM]] )=3))</f>
        <v>0</v>
      </c>
      <c r="AD2633" s="90" t="b">
        <f>OR(MONTH(Taulukko1[[#This Row],[Loppu PVM]] )&lt;=3,AND(MONTH(Taulukko1[[#This Row],[Loppu PVM]] )=3))</f>
        <v>0</v>
      </c>
      <c r="AE2633" s="90" t="b">
        <f>OR(MONTH(Taulukko1[[#This Row],[Alku PVM]] )&lt;=9,AND(MONTH(Taulukko1[[#This Row],[Alku PVM]] )=9))</f>
        <v>0</v>
      </c>
      <c r="AF2633" s="90" t="b">
        <f>OR(MONTH(Taulukko1[[#This Row],[Loppu PVM]])&lt;=9,AND(MONTH(Taulukko1[[#This Row],[Loppu PVM]] )=9))</f>
        <v>0</v>
      </c>
      <c r="AG2633" s="90" t="b">
        <f>OR(MONTH(Taulukko1[[#This Row],[Alku PVM]] )&lt;=6,AND(MONTH(Taulukko1[[#This Row],[Alku PVM]] )=6))</f>
        <v>0</v>
      </c>
      <c r="AH2633" s="90" t="b">
        <f>OR(MONTH(Taulukko1[[#This Row],[Loppu PVM]])&lt;=6,AND(MONTH(Taulukko1[[#This Row],[Loppu PVM]] )=6))</f>
        <v>0</v>
      </c>
    </row>
    <row r="2634" spans="1:34" ht="12.75" customHeight="1">
      <c r="A2634" s="21" t="s">
        <v>148</v>
      </c>
      <c r="B2634" s="23">
        <v>41587</v>
      </c>
      <c r="C2634" s="21" t="s">
        <v>826</v>
      </c>
      <c r="D2634" s="24">
        <v>100</v>
      </c>
      <c r="F2634" s="23">
        <v>41600</v>
      </c>
      <c r="G2634" s="24">
        <v>0</v>
      </c>
      <c r="H2634" s="22">
        <v>390</v>
      </c>
      <c r="I2634" s="126">
        <f>INDEX('TOL2008'!B:B,MATCH(A2634,'TOL2008'!A:A,0))</f>
        <v>17120</v>
      </c>
      <c r="J2634" s="126" t="str">
        <f>INDEX(Pääluokka!$H$2:$H$100,MATCH(VALUE(LEFT(Taulukko1[[#This Row],[TOL2008]],2)),Pääluokka!$G$2:$G$100,0))</f>
        <v>Teollisuus</v>
      </c>
      <c r="K2634" s="126" t="str">
        <f>INDEX(Pääluokka!$I$2:$I$100,MATCH(VALUE(LEFT(Taulukko1[[#This Row],[TOL2008]],2)),Pääluokka!$G$2:$G$100,0))</f>
        <v>Teollisuus (C-E)</v>
      </c>
      <c r="L2634" s="41">
        <f t="shared" si="410"/>
        <v>13</v>
      </c>
      <c r="M2634" s="43">
        <f t="shared" si="411"/>
        <v>41587</v>
      </c>
      <c r="N2634" s="43">
        <f t="shared" si="412"/>
        <v>41600</v>
      </c>
      <c r="O2634" s="43">
        <f t="shared" si="413"/>
        <v>41579</v>
      </c>
      <c r="P2634" s="43">
        <f t="shared" si="414"/>
        <v>41579</v>
      </c>
      <c r="Q2634" s="41">
        <f t="shared" si="415"/>
        <v>2013</v>
      </c>
      <c r="R2634" s="41">
        <f t="shared" si="416"/>
        <v>2013</v>
      </c>
      <c r="S2634" s="43" t="str">
        <f>YEAR(Taulukko1[[#This Row],[Alku KK]])&amp;"Q"&amp;ROUNDDOWN((MONTH(Taulukko1[[#This Row],[Alku KK]])-1)/3+1,0)</f>
        <v>2013Q4</v>
      </c>
      <c r="T2634" s="43" t="str">
        <f>YEAR(Taulukko1[[#This Row],[Loppu KK]])&amp;"Q"&amp;ROUNDDOWN((MONTH(Taulukko1[[#This Row],[Loppu KK]])-1)/3+1,0)</f>
        <v>2013Q4</v>
      </c>
      <c r="U2634" s="66">
        <f>IF(COUNT(Taulukko1[[#This Row],[Neuvottelujen alaiset ]])=1,Taulukko1[[#This Row],[Neuvottelujen alaiset ]],Taulukko1[[#This Row],[Vähennystarve]])</f>
        <v>390</v>
      </c>
      <c r="V2634" s="44" t="str">
        <f t="shared" si="417"/>
        <v>NA</v>
      </c>
      <c r="W2634" s="44">
        <f t="shared" si="418"/>
        <v>0</v>
      </c>
      <c r="X2634" s="44" t="str">
        <f t="shared" si="419"/>
        <v>NA</v>
      </c>
      <c r="Y2634" s="90" t="b">
        <f>AND(MONTH(Taulukko1[[#This Row],[Alku PVM]] )=6,DAY(Taulukko1[[#This Row],[Alku PVM]] )&gt;19)</f>
        <v>0</v>
      </c>
      <c r="Z2634" s="90" t="b">
        <f>AND(MONTH(Taulukko1[[#This Row],[Loppu PVM]] )=6,DAY(Taulukko1[[#This Row],[Loppu PVM]] )&gt;19)</f>
        <v>0</v>
      </c>
      <c r="AA2634" s="90" t="b">
        <f>OR(MONTH(Taulukko1[[#This Row],[Alku PVM]] )&lt;=5,AND(MONTH(Taulukko1[[#This Row],[Alku PVM]] )=6,DAY(Taulukko1[[#This Row],[Alku PVM]] )&lt;20))</f>
        <v>0</v>
      </c>
      <c r="AB2634" s="90" t="b">
        <f>OR(MONTH(Taulukko1[[#This Row],[Loppu PVM]])&lt;=5,AND(MONTH(Taulukko1[[#This Row],[Loppu PVM]] )=6,DAY(Taulukko1[[#This Row],[Loppu PVM]])&lt;20))</f>
        <v>0</v>
      </c>
      <c r="AC2634" s="90" t="b">
        <f>OR(MONTH(Taulukko1[[#This Row],[Alku PVM]] )&lt;=3,AND(MONTH(Taulukko1[[#This Row],[Alku PVM]] )=3))</f>
        <v>0</v>
      </c>
      <c r="AD2634" s="90" t="b">
        <f>OR(MONTH(Taulukko1[[#This Row],[Loppu PVM]] )&lt;=3,AND(MONTH(Taulukko1[[#This Row],[Loppu PVM]] )=3))</f>
        <v>0</v>
      </c>
      <c r="AE2634" s="90" t="b">
        <f>OR(MONTH(Taulukko1[[#This Row],[Alku PVM]] )&lt;=9,AND(MONTH(Taulukko1[[#This Row],[Alku PVM]] )=9))</f>
        <v>0</v>
      </c>
      <c r="AF2634" s="90" t="b">
        <f>OR(MONTH(Taulukko1[[#This Row],[Loppu PVM]])&lt;=9,AND(MONTH(Taulukko1[[#This Row],[Loppu PVM]] )=9))</f>
        <v>0</v>
      </c>
      <c r="AG2634" s="90" t="b">
        <f>OR(MONTH(Taulukko1[[#This Row],[Alku PVM]] )&lt;=6,AND(MONTH(Taulukko1[[#This Row],[Alku PVM]] )=6))</f>
        <v>0</v>
      </c>
      <c r="AH2634" s="90" t="b">
        <f>OR(MONTH(Taulukko1[[#This Row],[Loppu PVM]])&lt;=6,AND(MONTH(Taulukko1[[#This Row],[Loppu PVM]] )=6))</f>
        <v>0</v>
      </c>
    </row>
    <row r="2635" spans="1:34" ht="12.75" customHeight="1">
      <c r="A2635" s="21" t="s">
        <v>1354</v>
      </c>
      <c r="B2635" s="23">
        <v>41589</v>
      </c>
      <c r="C2635" s="21" t="s">
        <v>1353</v>
      </c>
      <c r="D2635" s="24">
        <v>115</v>
      </c>
      <c r="E2635" s="62">
        <v>7</v>
      </c>
      <c r="F2635" s="23"/>
      <c r="G2635" s="24"/>
      <c r="H2635" s="22">
        <v>115</v>
      </c>
      <c r="I2635" s="126">
        <f>INDEX('TOL2008'!B:B,MATCH(A2635,'TOL2008'!A:A,0))</f>
        <v>28950</v>
      </c>
      <c r="J2635" s="126" t="str">
        <f>INDEX(Pääluokka!$H$2:$H$100,MATCH(VALUE(LEFT(Taulukko1[[#This Row],[TOL2008]],2)),Pääluokka!$G$2:$G$100,0))</f>
        <v>Teollisuus</v>
      </c>
      <c r="K2635" s="126" t="str">
        <f>INDEX(Pääluokka!$I$2:$I$100,MATCH(VALUE(LEFT(Taulukko1[[#This Row],[TOL2008]],2)),Pääluokka!$G$2:$G$100,0))</f>
        <v>Teollisuus (C-E)</v>
      </c>
      <c r="L2635" s="41" t="str">
        <f t="shared" si="410"/>
        <v>NA</v>
      </c>
      <c r="M2635" s="43">
        <f t="shared" si="411"/>
        <v>41589</v>
      </c>
      <c r="N2635" s="43">
        <f t="shared" si="412"/>
        <v>41640</v>
      </c>
      <c r="O2635" s="43">
        <f t="shared" si="413"/>
        <v>41579</v>
      </c>
      <c r="P2635" s="43">
        <f t="shared" si="414"/>
        <v>41640</v>
      </c>
      <c r="Q2635" s="41">
        <f t="shared" si="415"/>
        <v>2013</v>
      </c>
      <c r="R2635" s="41">
        <f t="shared" si="416"/>
        <v>2014</v>
      </c>
      <c r="S2635" s="43" t="str">
        <f>YEAR(Taulukko1[[#This Row],[Alku KK]])&amp;"Q"&amp;ROUNDDOWN((MONTH(Taulukko1[[#This Row],[Alku KK]])-1)/3+1,0)</f>
        <v>2013Q4</v>
      </c>
      <c r="T2635" s="43" t="str">
        <f>YEAR(Taulukko1[[#This Row],[Loppu KK]])&amp;"Q"&amp;ROUNDDOWN((MONTH(Taulukko1[[#This Row],[Loppu KK]])-1)/3+1,0)</f>
        <v>2014Q1</v>
      </c>
      <c r="U2635" s="66">
        <f>IF(COUNT(Taulukko1[[#This Row],[Neuvottelujen alaiset ]])=1,Taulukko1[[#This Row],[Neuvottelujen alaiset ]],Taulukko1[[#This Row],[Vähennystarve]])</f>
        <v>115</v>
      </c>
      <c r="V2635" s="44">
        <f t="shared" si="417"/>
        <v>6.0869565217391307E-2</v>
      </c>
      <c r="W2635" s="44" t="str">
        <f t="shared" si="418"/>
        <v>NA</v>
      </c>
      <c r="X2635" s="44" t="str">
        <f t="shared" si="419"/>
        <v>NA</v>
      </c>
      <c r="Y2635" s="90" t="b">
        <f>AND(MONTH(Taulukko1[[#This Row],[Alku PVM]] )=6,DAY(Taulukko1[[#This Row],[Alku PVM]] )&gt;19)</f>
        <v>0</v>
      </c>
      <c r="Z2635" s="90" t="b">
        <f>AND(MONTH(Taulukko1[[#This Row],[Loppu PVM]] )=6,DAY(Taulukko1[[#This Row],[Loppu PVM]] )&gt;19)</f>
        <v>0</v>
      </c>
      <c r="AA2635" s="90" t="b">
        <f>OR(MONTH(Taulukko1[[#This Row],[Alku PVM]] )&lt;=5,AND(MONTH(Taulukko1[[#This Row],[Alku PVM]] )=6,DAY(Taulukko1[[#This Row],[Alku PVM]] )&lt;20))</f>
        <v>0</v>
      </c>
      <c r="AB2635" s="90" t="b">
        <f>OR(MONTH(Taulukko1[[#This Row],[Loppu PVM]])&lt;=5,AND(MONTH(Taulukko1[[#This Row],[Loppu PVM]] )=6,DAY(Taulukko1[[#This Row],[Loppu PVM]])&lt;20))</f>
        <v>1</v>
      </c>
      <c r="AC2635" s="90" t="b">
        <f>OR(MONTH(Taulukko1[[#This Row],[Alku PVM]] )&lt;=3,AND(MONTH(Taulukko1[[#This Row],[Alku PVM]] )=3))</f>
        <v>0</v>
      </c>
      <c r="AD2635" s="90" t="b">
        <f>OR(MONTH(Taulukko1[[#This Row],[Loppu PVM]] )&lt;=3,AND(MONTH(Taulukko1[[#This Row],[Loppu PVM]] )=3))</f>
        <v>1</v>
      </c>
      <c r="AE2635" s="90" t="b">
        <f>OR(MONTH(Taulukko1[[#This Row],[Alku PVM]] )&lt;=9,AND(MONTH(Taulukko1[[#This Row],[Alku PVM]] )=9))</f>
        <v>0</v>
      </c>
      <c r="AF2635" s="90" t="b">
        <f>OR(MONTH(Taulukko1[[#This Row],[Loppu PVM]])&lt;=9,AND(MONTH(Taulukko1[[#This Row],[Loppu PVM]] )=9))</f>
        <v>1</v>
      </c>
      <c r="AG2635" s="90" t="b">
        <f>OR(MONTH(Taulukko1[[#This Row],[Alku PVM]] )&lt;=6,AND(MONTH(Taulukko1[[#This Row],[Alku PVM]] )=6))</f>
        <v>0</v>
      </c>
      <c r="AH2635" s="90" t="b">
        <f>OR(MONTH(Taulukko1[[#This Row],[Loppu PVM]])&lt;=6,AND(MONTH(Taulukko1[[#This Row],[Loppu PVM]] )=6))</f>
        <v>1</v>
      </c>
    </row>
    <row r="2636" spans="1:34" ht="12.75" customHeight="1">
      <c r="A2636" s="21" t="s">
        <v>1115</v>
      </c>
      <c r="B2636" s="23">
        <v>41589</v>
      </c>
      <c r="C2636" t="s">
        <v>1114</v>
      </c>
      <c r="D2636" s="24">
        <v>90</v>
      </c>
      <c r="F2636" s="23"/>
      <c r="G2636" s="24"/>
      <c r="H2636" s="22">
        <v>90</v>
      </c>
      <c r="I2636" s="126">
        <f>INDEX('TOL2008'!B:B,MATCH(A2636,'TOL2008'!A:A,0))</f>
        <v>41200</v>
      </c>
      <c r="J2636" s="126" t="str">
        <f>INDEX(Pääluokka!$H$2:$H$100,MATCH(VALUE(LEFT(Taulukko1[[#This Row],[TOL2008]],2)),Pääluokka!$G$2:$G$100,0))</f>
        <v>Rakentaminen</v>
      </c>
      <c r="K2636" s="126" t="str">
        <f>INDEX(Pääluokka!$I$2:$I$100,MATCH(VALUE(LEFT(Taulukko1[[#This Row],[TOL2008]],2)),Pääluokka!$G$2:$G$100,0))</f>
        <v>Rakentaminen (F)</v>
      </c>
      <c r="L2636" s="41" t="str">
        <f t="shared" si="410"/>
        <v>NA</v>
      </c>
      <c r="M2636" s="43">
        <f t="shared" si="411"/>
        <v>41589</v>
      </c>
      <c r="N2636" s="43">
        <f t="shared" si="412"/>
        <v>41640</v>
      </c>
      <c r="O2636" s="43">
        <f t="shared" si="413"/>
        <v>41579</v>
      </c>
      <c r="P2636" s="43">
        <f t="shared" si="414"/>
        <v>41640</v>
      </c>
      <c r="Q2636" s="41">
        <f t="shared" si="415"/>
        <v>2013</v>
      </c>
      <c r="R2636" s="41">
        <f t="shared" si="416"/>
        <v>2014</v>
      </c>
      <c r="S2636" s="43" t="str">
        <f>YEAR(Taulukko1[[#This Row],[Alku KK]])&amp;"Q"&amp;ROUNDDOWN((MONTH(Taulukko1[[#This Row],[Alku KK]])-1)/3+1,0)</f>
        <v>2013Q4</v>
      </c>
      <c r="T2636" s="43" t="str">
        <f>YEAR(Taulukko1[[#This Row],[Loppu KK]])&amp;"Q"&amp;ROUNDDOWN((MONTH(Taulukko1[[#This Row],[Loppu KK]])-1)/3+1,0)</f>
        <v>2014Q1</v>
      </c>
      <c r="U2636" s="66">
        <f>IF(COUNT(Taulukko1[[#This Row],[Neuvottelujen alaiset ]])=1,Taulukko1[[#This Row],[Neuvottelujen alaiset ]],Taulukko1[[#This Row],[Vähennystarve]])</f>
        <v>90</v>
      </c>
      <c r="V2636" s="44" t="str">
        <f t="shared" si="417"/>
        <v>NA</v>
      </c>
      <c r="W2636" s="44" t="str">
        <f t="shared" si="418"/>
        <v>NA</v>
      </c>
      <c r="X2636" s="44" t="str">
        <f t="shared" si="419"/>
        <v>NA</v>
      </c>
      <c r="Y2636" s="90" t="b">
        <f>AND(MONTH(Taulukko1[[#This Row],[Alku PVM]] )=6,DAY(Taulukko1[[#This Row],[Alku PVM]] )&gt;19)</f>
        <v>0</v>
      </c>
      <c r="Z2636" s="90" t="b">
        <f>AND(MONTH(Taulukko1[[#This Row],[Loppu PVM]] )=6,DAY(Taulukko1[[#This Row],[Loppu PVM]] )&gt;19)</f>
        <v>0</v>
      </c>
      <c r="AA2636" s="90" t="b">
        <f>OR(MONTH(Taulukko1[[#This Row],[Alku PVM]] )&lt;=5,AND(MONTH(Taulukko1[[#This Row],[Alku PVM]] )=6,DAY(Taulukko1[[#This Row],[Alku PVM]] )&lt;20))</f>
        <v>0</v>
      </c>
      <c r="AB2636" s="90" t="b">
        <f>OR(MONTH(Taulukko1[[#This Row],[Loppu PVM]])&lt;=5,AND(MONTH(Taulukko1[[#This Row],[Loppu PVM]] )=6,DAY(Taulukko1[[#This Row],[Loppu PVM]])&lt;20))</f>
        <v>1</v>
      </c>
      <c r="AC2636" s="90" t="b">
        <f>OR(MONTH(Taulukko1[[#This Row],[Alku PVM]] )&lt;=3,AND(MONTH(Taulukko1[[#This Row],[Alku PVM]] )=3))</f>
        <v>0</v>
      </c>
      <c r="AD2636" s="90" t="b">
        <f>OR(MONTH(Taulukko1[[#This Row],[Loppu PVM]] )&lt;=3,AND(MONTH(Taulukko1[[#This Row],[Loppu PVM]] )=3))</f>
        <v>1</v>
      </c>
      <c r="AE2636" s="90" t="b">
        <f>OR(MONTH(Taulukko1[[#This Row],[Alku PVM]] )&lt;=9,AND(MONTH(Taulukko1[[#This Row],[Alku PVM]] )=9))</f>
        <v>0</v>
      </c>
      <c r="AF2636" s="90" t="b">
        <f>OR(MONTH(Taulukko1[[#This Row],[Loppu PVM]])&lt;=9,AND(MONTH(Taulukko1[[#This Row],[Loppu PVM]] )=9))</f>
        <v>1</v>
      </c>
      <c r="AG2636" s="90" t="b">
        <f>OR(MONTH(Taulukko1[[#This Row],[Alku PVM]] )&lt;=6,AND(MONTH(Taulukko1[[#This Row],[Alku PVM]] )=6))</f>
        <v>0</v>
      </c>
      <c r="AH2636" s="90" t="b">
        <f>OR(MONTH(Taulukko1[[#This Row],[Loppu PVM]])&lt;=6,AND(MONTH(Taulukko1[[#This Row],[Loppu PVM]] )=6))</f>
        <v>1</v>
      </c>
    </row>
    <row r="2637" spans="1:34" ht="12.75" customHeight="1">
      <c r="A2637" s="21" t="s">
        <v>1039</v>
      </c>
      <c r="B2637" s="23">
        <v>41590</v>
      </c>
      <c r="C2637" s="21" t="s">
        <v>1038</v>
      </c>
      <c r="D2637" s="24" t="s">
        <v>25</v>
      </c>
      <c r="E2637" s="62">
        <v>9</v>
      </c>
      <c r="F2637" s="23">
        <v>41604</v>
      </c>
      <c r="G2637" s="24">
        <v>5</v>
      </c>
      <c r="H2637" s="22">
        <v>250</v>
      </c>
      <c r="I2637" s="126">
        <f>INDEX('TOL2008'!B:B,MATCH(A2637,'TOL2008'!A:A,0))</f>
        <v>20420</v>
      </c>
      <c r="J2637" s="126" t="str">
        <f>INDEX(Pääluokka!$H$2:$H$100,MATCH(VALUE(LEFT(Taulukko1[[#This Row],[TOL2008]],2)),Pääluokka!$G$2:$G$100,0))</f>
        <v>Teollisuus</v>
      </c>
      <c r="K2637" s="126" t="str">
        <f>INDEX(Pääluokka!$I$2:$I$100,MATCH(VALUE(LEFT(Taulukko1[[#This Row],[TOL2008]],2)),Pääluokka!$G$2:$G$100,0))</f>
        <v>Teollisuus (C-E)</v>
      </c>
      <c r="L2637" s="41">
        <f t="shared" si="410"/>
        <v>14</v>
      </c>
      <c r="M2637" s="43">
        <f t="shared" si="411"/>
        <v>41590</v>
      </c>
      <c r="N2637" s="43">
        <f t="shared" si="412"/>
        <v>41604</v>
      </c>
      <c r="O2637" s="43">
        <f t="shared" si="413"/>
        <v>41579</v>
      </c>
      <c r="P2637" s="43">
        <f t="shared" si="414"/>
        <v>41579</v>
      </c>
      <c r="Q2637" s="41">
        <f t="shared" si="415"/>
        <v>2013</v>
      </c>
      <c r="R2637" s="41">
        <f t="shared" si="416"/>
        <v>2013</v>
      </c>
      <c r="S2637" s="43" t="str">
        <f>YEAR(Taulukko1[[#This Row],[Alku KK]])&amp;"Q"&amp;ROUNDDOWN((MONTH(Taulukko1[[#This Row],[Alku KK]])-1)/3+1,0)</f>
        <v>2013Q4</v>
      </c>
      <c r="T2637" s="43" t="str">
        <f>YEAR(Taulukko1[[#This Row],[Loppu KK]])&amp;"Q"&amp;ROUNDDOWN((MONTH(Taulukko1[[#This Row],[Loppu KK]])-1)/3+1,0)</f>
        <v>2013Q4</v>
      </c>
      <c r="U2637" s="66">
        <f>IF(COUNT(Taulukko1[[#This Row],[Neuvottelujen alaiset ]])=1,Taulukko1[[#This Row],[Neuvottelujen alaiset ]],Taulukko1[[#This Row],[Vähennystarve]])</f>
        <v>250</v>
      </c>
      <c r="V2637" s="44">
        <f t="shared" si="417"/>
        <v>3.5999999999999997E-2</v>
      </c>
      <c r="W2637" s="44">
        <f t="shared" si="418"/>
        <v>0.02</v>
      </c>
      <c r="X2637" s="44">
        <f t="shared" si="419"/>
        <v>0.55555555555555558</v>
      </c>
      <c r="Y2637" s="90" t="b">
        <f>AND(MONTH(Taulukko1[[#This Row],[Alku PVM]] )=6,DAY(Taulukko1[[#This Row],[Alku PVM]] )&gt;19)</f>
        <v>0</v>
      </c>
      <c r="Z2637" s="90" t="b">
        <f>AND(MONTH(Taulukko1[[#This Row],[Loppu PVM]] )=6,DAY(Taulukko1[[#This Row],[Loppu PVM]] )&gt;19)</f>
        <v>0</v>
      </c>
      <c r="AA2637" s="90" t="b">
        <f>OR(MONTH(Taulukko1[[#This Row],[Alku PVM]] )&lt;=5,AND(MONTH(Taulukko1[[#This Row],[Alku PVM]] )=6,DAY(Taulukko1[[#This Row],[Alku PVM]] )&lt;20))</f>
        <v>0</v>
      </c>
      <c r="AB2637" s="90" t="b">
        <f>OR(MONTH(Taulukko1[[#This Row],[Loppu PVM]])&lt;=5,AND(MONTH(Taulukko1[[#This Row],[Loppu PVM]] )=6,DAY(Taulukko1[[#This Row],[Loppu PVM]])&lt;20))</f>
        <v>0</v>
      </c>
      <c r="AC2637" s="90" t="b">
        <f>OR(MONTH(Taulukko1[[#This Row],[Alku PVM]] )&lt;=3,AND(MONTH(Taulukko1[[#This Row],[Alku PVM]] )=3))</f>
        <v>0</v>
      </c>
      <c r="AD2637" s="90" t="b">
        <f>OR(MONTH(Taulukko1[[#This Row],[Loppu PVM]] )&lt;=3,AND(MONTH(Taulukko1[[#This Row],[Loppu PVM]] )=3))</f>
        <v>0</v>
      </c>
      <c r="AE2637" s="90" t="b">
        <f>OR(MONTH(Taulukko1[[#This Row],[Alku PVM]] )&lt;=9,AND(MONTH(Taulukko1[[#This Row],[Alku PVM]] )=9))</f>
        <v>0</v>
      </c>
      <c r="AF2637" s="90" t="b">
        <f>OR(MONTH(Taulukko1[[#This Row],[Loppu PVM]])&lt;=9,AND(MONTH(Taulukko1[[#This Row],[Loppu PVM]] )=9))</f>
        <v>0</v>
      </c>
      <c r="AG2637" s="90" t="b">
        <f>OR(MONTH(Taulukko1[[#This Row],[Alku PVM]] )&lt;=6,AND(MONTH(Taulukko1[[#This Row],[Alku PVM]] )=6))</f>
        <v>0</v>
      </c>
      <c r="AH2637" s="90" t="b">
        <f>OR(MONTH(Taulukko1[[#This Row],[Loppu PVM]])&lt;=6,AND(MONTH(Taulukko1[[#This Row],[Loppu PVM]] )=6))</f>
        <v>0</v>
      </c>
    </row>
    <row r="2638" spans="1:34" ht="12.75" customHeight="1">
      <c r="A2638" s="21" t="s">
        <v>448</v>
      </c>
      <c r="B2638" s="23">
        <v>41591</v>
      </c>
      <c r="C2638" s="21" t="s">
        <v>449</v>
      </c>
      <c r="D2638" s="24" t="s">
        <v>25</v>
      </c>
      <c r="E2638" s="62">
        <v>11</v>
      </c>
      <c r="F2638" s="23">
        <v>41655</v>
      </c>
      <c r="G2638" s="24">
        <v>5</v>
      </c>
      <c r="H2638" s="22">
        <v>11</v>
      </c>
      <c r="I2638" s="126">
        <f>INDEX('TOL2008'!B:B,MATCH(A2638,'TOL2008'!A:A,0))</f>
        <v>85420</v>
      </c>
      <c r="J2638" s="126" t="str">
        <f>INDEX(Pääluokka!$H$2:$H$100,MATCH(VALUE(LEFT(Taulukko1[[#This Row],[TOL2008]],2)),Pääluokka!$G$2:$G$100,0))</f>
        <v>Koulutus</v>
      </c>
      <c r="K2638" s="126" t="str">
        <f>INDEX(Pääluokka!$I$2:$I$100,MATCH(VALUE(LEFT(Taulukko1[[#This Row],[TOL2008]],2)),Pääluokka!$G$2:$G$100,0))</f>
        <v>Muut toimialat (O-Q, T-X)</v>
      </c>
      <c r="L2638" s="41">
        <f t="shared" si="410"/>
        <v>64</v>
      </c>
      <c r="M2638" s="43">
        <f t="shared" si="411"/>
        <v>41591</v>
      </c>
      <c r="N2638" s="43">
        <f t="shared" si="412"/>
        <v>41655</v>
      </c>
      <c r="O2638" s="43">
        <f t="shared" si="413"/>
        <v>41579</v>
      </c>
      <c r="P2638" s="43">
        <f t="shared" si="414"/>
        <v>41640</v>
      </c>
      <c r="Q2638" s="41">
        <f t="shared" si="415"/>
        <v>2013</v>
      </c>
      <c r="R2638" s="41">
        <f t="shared" si="416"/>
        <v>2014</v>
      </c>
      <c r="S2638" s="43" t="str">
        <f>YEAR(Taulukko1[[#This Row],[Alku KK]])&amp;"Q"&amp;ROUNDDOWN((MONTH(Taulukko1[[#This Row],[Alku KK]])-1)/3+1,0)</f>
        <v>2013Q4</v>
      </c>
      <c r="T2638" s="43" t="str">
        <f>YEAR(Taulukko1[[#This Row],[Loppu KK]])&amp;"Q"&amp;ROUNDDOWN((MONTH(Taulukko1[[#This Row],[Loppu KK]])-1)/3+1,0)</f>
        <v>2014Q1</v>
      </c>
      <c r="U2638" s="66">
        <f>IF(COUNT(Taulukko1[[#This Row],[Neuvottelujen alaiset ]])=1,Taulukko1[[#This Row],[Neuvottelujen alaiset ]],Taulukko1[[#This Row],[Vähennystarve]])</f>
        <v>11</v>
      </c>
      <c r="V2638" s="44">
        <f t="shared" si="417"/>
        <v>1</v>
      </c>
      <c r="W2638" s="44">
        <f t="shared" si="418"/>
        <v>0.45454545454545453</v>
      </c>
      <c r="X2638" s="44">
        <f t="shared" si="419"/>
        <v>0.45454545454545453</v>
      </c>
      <c r="Y2638" s="90" t="b">
        <f>AND(MONTH(Taulukko1[[#This Row],[Alku PVM]] )=6,DAY(Taulukko1[[#This Row],[Alku PVM]] )&gt;19)</f>
        <v>0</v>
      </c>
      <c r="Z2638" s="90" t="b">
        <f>AND(MONTH(Taulukko1[[#This Row],[Loppu PVM]] )=6,DAY(Taulukko1[[#This Row],[Loppu PVM]] )&gt;19)</f>
        <v>0</v>
      </c>
      <c r="AA2638" s="90" t="b">
        <f>OR(MONTH(Taulukko1[[#This Row],[Alku PVM]] )&lt;=5,AND(MONTH(Taulukko1[[#This Row],[Alku PVM]] )=6,DAY(Taulukko1[[#This Row],[Alku PVM]] )&lt;20))</f>
        <v>0</v>
      </c>
      <c r="AB2638" s="90" t="b">
        <f>OR(MONTH(Taulukko1[[#This Row],[Loppu PVM]])&lt;=5,AND(MONTH(Taulukko1[[#This Row],[Loppu PVM]] )=6,DAY(Taulukko1[[#This Row],[Loppu PVM]])&lt;20))</f>
        <v>1</v>
      </c>
      <c r="AC2638" s="90" t="b">
        <f>OR(MONTH(Taulukko1[[#This Row],[Alku PVM]] )&lt;=3,AND(MONTH(Taulukko1[[#This Row],[Alku PVM]] )=3))</f>
        <v>0</v>
      </c>
      <c r="AD2638" s="90" t="b">
        <f>OR(MONTH(Taulukko1[[#This Row],[Loppu PVM]] )&lt;=3,AND(MONTH(Taulukko1[[#This Row],[Loppu PVM]] )=3))</f>
        <v>1</v>
      </c>
      <c r="AE2638" s="90" t="b">
        <f>OR(MONTH(Taulukko1[[#This Row],[Alku PVM]] )&lt;=9,AND(MONTH(Taulukko1[[#This Row],[Alku PVM]] )=9))</f>
        <v>0</v>
      </c>
      <c r="AF2638" s="90" t="b">
        <f>OR(MONTH(Taulukko1[[#This Row],[Loppu PVM]])&lt;=9,AND(MONTH(Taulukko1[[#This Row],[Loppu PVM]] )=9))</f>
        <v>1</v>
      </c>
      <c r="AG2638" s="90" t="b">
        <f>OR(MONTH(Taulukko1[[#This Row],[Alku PVM]] )&lt;=6,AND(MONTH(Taulukko1[[#This Row],[Alku PVM]] )=6))</f>
        <v>0</v>
      </c>
      <c r="AH2638" s="90" t="b">
        <f>OR(MONTH(Taulukko1[[#This Row],[Loppu PVM]])&lt;=6,AND(MONTH(Taulukko1[[#This Row],[Loppu PVM]] )=6))</f>
        <v>1</v>
      </c>
    </row>
    <row r="2639" spans="1:34" ht="12.75" customHeight="1">
      <c r="A2639" s="21" t="s">
        <v>896</v>
      </c>
      <c r="B2639" s="23">
        <v>41592</v>
      </c>
      <c r="C2639" s="21" t="s">
        <v>895</v>
      </c>
      <c r="D2639" s="24" t="s">
        <v>25</v>
      </c>
      <c r="F2639" s="23">
        <v>41606</v>
      </c>
      <c r="G2639" s="24">
        <v>0</v>
      </c>
      <c r="H2639" s="22">
        <v>355</v>
      </c>
      <c r="I2639" s="126">
        <f>INDEX('TOL2008'!B:B,MATCH(A2639,'TOL2008'!A:A,0))</f>
        <v>28240</v>
      </c>
      <c r="J2639" s="126" t="str">
        <f>INDEX(Pääluokka!$H$2:$H$100,MATCH(VALUE(LEFT(Taulukko1[[#This Row],[TOL2008]],2)),Pääluokka!$G$2:$G$100,0))</f>
        <v>Teollisuus</v>
      </c>
      <c r="K2639" s="126" t="str">
        <f>INDEX(Pääluokka!$I$2:$I$100,MATCH(VALUE(LEFT(Taulukko1[[#This Row],[TOL2008]],2)),Pääluokka!$G$2:$G$100,0))</f>
        <v>Teollisuus (C-E)</v>
      </c>
      <c r="L2639" s="41">
        <f t="shared" si="410"/>
        <v>14</v>
      </c>
      <c r="M2639" s="43">
        <f t="shared" si="411"/>
        <v>41592</v>
      </c>
      <c r="N2639" s="43">
        <f t="shared" si="412"/>
        <v>41606</v>
      </c>
      <c r="O2639" s="43">
        <f t="shared" si="413"/>
        <v>41579</v>
      </c>
      <c r="P2639" s="43">
        <f t="shared" si="414"/>
        <v>41579</v>
      </c>
      <c r="Q2639" s="41">
        <f t="shared" si="415"/>
        <v>2013</v>
      </c>
      <c r="R2639" s="41">
        <f t="shared" si="416"/>
        <v>2013</v>
      </c>
      <c r="S2639" s="43" t="str">
        <f>YEAR(Taulukko1[[#This Row],[Alku KK]])&amp;"Q"&amp;ROUNDDOWN((MONTH(Taulukko1[[#This Row],[Alku KK]])-1)/3+1,0)</f>
        <v>2013Q4</v>
      </c>
      <c r="T2639" s="43" t="str">
        <f>YEAR(Taulukko1[[#This Row],[Loppu KK]])&amp;"Q"&amp;ROUNDDOWN((MONTH(Taulukko1[[#This Row],[Loppu KK]])-1)/3+1,0)</f>
        <v>2013Q4</v>
      </c>
      <c r="U2639" s="66">
        <f>IF(COUNT(Taulukko1[[#This Row],[Neuvottelujen alaiset ]])=1,Taulukko1[[#This Row],[Neuvottelujen alaiset ]],Taulukko1[[#This Row],[Vähennystarve]])</f>
        <v>355</v>
      </c>
      <c r="V2639" s="44" t="str">
        <f t="shared" si="417"/>
        <v>NA</v>
      </c>
      <c r="W2639" s="44">
        <f t="shared" si="418"/>
        <v>0</v>
      </c>
      <c r="X2639" s="44" t="str">
        <f t="shared" si="419"/>
        <v>NA</v>
      </c>
      <c r="Y2639" s="90" t="b">
        <f>AND(MONTH(Taulukko1[[#This Row],[Alku PVM]] )=6,DAY(Taulukko1[[#This Row],[Alku PVM]] )&gt;19)</f>
        <v>0</v>
      </c>
      <c r="Z2639" s="90" t="b">
        <f>AND(MONTH(Taulukko1[[#This Row],[Loppu PVM]] )=6,DAY(Taulukko1[[#This Row],[Loppu PVM]] )&gt;19)</f>
        <v>0</v>
      </c>
      <c r="AA2639" s="90" t="b">
        <f>OR(MONTH(Taulukko1[[#This Row],[Alku PVM]] )&lt;=5,AND(MONTH(Taulukko1[[#This Row],[Alku PVM]] )=6,DAY(Taulukko1[[#This Row],[Alku PVM]] )&lt;20))</f>
        <v>0</v>
      </c>
      <c r="AB2639" s="90" t="b">
        <f>OR(MONTH(Taulukko1[[#This Row],[Loppu PVM]])&lt;=5,AND(MONTH(Taulukko1[[#This Row],[Loppu PVM]] )=6,DAY(Taulukko1[[#This Row],[Loppu PVM]])&lt;20))</f>
        <v>0</v>
      </c>
      <c r="AC2639" s="90" t="b">
        <f>OR(MONTH(Taulukko1[[#This Row],[Alku PVM]] )&lt;=3,AND(MONTH(Taulukko1[[#This Row],[Alku PVM]] )=3))</f>
        <v>0</v>
      </c>
      <c r="AD2639" s="90" t="b">
        <f>OR(MONTH(Taulukko1[[#This Row],[Loppu PVM]] )&lt;=3,AND(MONTH(Taulukko1[[#This Row],[Loppu PVM]] )=3))</f>
        <v>0</v>
      </c>
      <c r="AE2639" s="90" t="b">
        <f>OR(MONTH(Taulukko1[[#This Row],[Alku PVM]] )&lt;=9,AND(MONTH(Taulukko1[[#This Row],[Alku PVM]] )=9))</f>
        <v>0</v>
      </c>
      <c r="AF2639" s="90" t="b">
        <f>OR(MONTH(Taulukko1[[#This Row],[Loppu PVM]])&lt;=9,AND(MONTH(Taulukko1[[#This Row],[Loppu PVM]] )=9))</f>
        <v>0</v>
      </c>
      <c r="AG2639" s="90" t="b">
        <f>OR(MONTH(Taulukko1[[#This Row],[Alku PVM]] )&lt;=6,AND(MONTH(Taulukko1[[#This Row],[Alku PVM]] )=6))</f>
        <v>0</v>
      </c>
      <c r="AH2639" s="90" t="b">
        <f>OR(MONTH(Taulukko1[[#This Row],[Loppu PVM]])&lt;=6,AND(MONTH(Taulukko1[[#This Row],[Loppu PVM]] )=6))</f>
        <v>0</v>
      </c>
    </row>
    <row r="2640" spans="1:34" ht="12.75" customHeight="1">
      <c r="A2640" s="21" t="s">
        <v>926</v>
      </c>
      <c r="B2640" s="23">
        <v>41593</v>
      </c>
      <c r="C2640" s="21" t="s">
        <v>925</v>
      </c>
      <c r="D2640" s="24"/>
      <c r="E2640" s="62">
        <v>25</v>
      </c>
      <c r="F2640" s="23">
        <v>41619</v>
      </c>
      <c r="G2640" s="24">
        <v>0</v>
      </c>
      <c r="H2640" s="22">
        <v>25</v>
      </c>
      <c r="I2640" s="126">
        <f>INDEX('TOL2008'!B:B,MATCH(A2640,'TOL2008'!A:A,0))</f>
        <v>86101</v>
      </c>
      <c r="J2640" s="126" t="str">
        <f>INDEX(Pääluokka!$H$2:$H$100,MATCH(VALUE(LEFT(Taulukko1[[#This Row],[TOL2008]],2)),Pääluokka!$G$2:$G$100,0))</f>
        <v>Terveys- ja sosiaalipalvelut</v>
      </c>
      <c r="K2640" s="126" t="str">
        <f>INDEX(Pääluokka!$I$2:$I$100,MATCH(VALUE(LEFT(Taulukko1[[#This Row],[TOL2008]],2)),Pääluokka!$G$2:$G$100,0))</f>
        <v>Muut toimialat (O-Q, T-X)</v>
      </c>
      <c r="L2640" s="41">
        <f t="shared" si="410"/>
        <v>26</v>
      </c>
      <c r="M2640" s="43">
        <f t="shared" si="411"/>
        <v>41593</v>
      </c>
      <c r="N2640" s="43">
        <f t="shared" si="412"/>
        <v>41619</v>
      </c>
      <c r="O2640" s="43">
        <f t="shared" si="413"/>
        <v>41579</v>
      </c>
      <c r="P2640" s="43">
        <f t="shared" si="414"/>
        <v>41609</v>
      </c>
      <c r="Q2640" s="41">
        <f t="shared" si="415"/>
        <v>2013</v>
      </c>
      <c r="R2640" s="41">
        <f t="shared" si="416"/>
        <v>2013</v>
      </c>
      <c r="S2640" s="43" t="str">
        <f>YEAR(Taulukko1[[#This Row],[Alku KK]])&amp;"Q"&amp;ROUNDDOWN((MONTH(Taulukko1[[#This Row],[Alku KK]])-1)/3+1,0)</f>
        <v>2013Q4</v>
      </c>
      <c r="T2640" s="43" t="str">
        <f>YEAR(Taulukko1[[#This Row],[Loppu KK]])&amp;"Q"&amp;ROUNDDOWN((MONTH(Taulukko1[[#This Row],[Loppu KK]])-1)/3+1,0)</f>
        <v>2013Q4</v>
      </c>
      <c r="U2640" s="66">
        <f>IF(COUNT(Taulukko1[[#This Row],[Neuvottelujen alaiset ]])=1,Taulukko1[[#This Row],[Neuvottelujen alaiset ]],Taulukko1[[#This Row],[Vähennystarve]])</f>
        <v>25</v>
      </c>
      <c r="V2640" s="44">
        <f t="shared" si="417"/>
        <v>1</v>
      </c>
      <c r="W2640" s="44">
        <f t="shared" si="418"/>
        <v>0</v>
      </c>
      <c r="X2640" s="44">
        <f t="shared" si="419"/>
        <v>0</v>
      </c>
      <c r="Y2640" s="90" t="b">
        <f>AND(MONTH(Taulukko1[[#This Row],[Alku PVM]] )=6,DAY(Taulukko1[[#This Row],[Alku PVM]] )&gt;19)</f>
        <v>0</v>
      </c>
      <c r="Z2640" s="90" t="b">
        <f>AND(MONTH(Taulukko1[[#This Row],[Loppu PVM]] )=6,DAY(Taulukko1[[#This Row],[Loppu PVM]] )&gt;19)</f>
        <v>0</v>
      </c>
      <c r="AA2640" s="90" t="b">
        <f>OR(MONTH(Taulukko1[[#This Row],[Alku PVM]] )&lt;=5,AND(MONTH(Taulukko1[[#This Row],[Alku PVM]] )=6,DAY(Taulukko1[[#This Row],[Alku PVM]] )&lt;20))</f>
        <v>0</v>
      </c>
      <c r="AB2640" s="90" t="b">
        <f>OR(MONTH(Taulukko1[[#This Row],[Loppu PVM]])&lt;=5,AND(MONTH(Taulukko1[[#This Row],[Loppu PVM]] )=6,DAY(Taulukko1[[#This Row],[Loppu PVM]])&lt;20))</f>
        <v>0</v>
      </c>
      <c r="AC2640" s="90" t="b">
        <f>OR(MONTH(Taulukko1[[#This Row],[Alku PVM]] )&lt;=3,AND(MONTH(Taulukko1[[#This Row],[Alku PVM]] )=3))</f>
        <v>0</v>
      </c>
      <c r="AD2640" s="90" t="b">
        <f>OR(MONTH(Taulukko1[[#This Row],[Loppu PVM]] )&lt;=3,AND(MONTH(Taulukko1[[#This Row],[Loppu PVM]] )=3))</f>
        <v>0</v>
      </c>
      <c r="AE2640" s="90" t="b">
        <f>OR(MONTH(Taulukko1[[#This Row],[Alku PVM]] )&lt;=9,AND(MONTH(Taulukko1[[#This Row],[Alku PVM]] )=9))</f>
        <v>0</v>
      </c>
      <c r="AF2640" s="90" t="b">
        <f>OR(MONTH(Taulukko1[[#This Row],[Loppu PVM]])&lt;=9,AND(MONTH(Taulukko1[[#This Row],[Loppu PVM]] )=9))</f>
        <v>0</v>
      </c>
      <c r="AG2640" s="90" t="b">
        <f>OR(MONTH(Taulukko1[[#This Row],[Alku PVM]] )&lt;=6,AND(MONTH(Taulukko1[[#This Row],[Alku PVM]] )=6))</f>
        <v>0</v>
      </c>
      <c r="AH2640" s="90" t="b">
        <f>OR(MONTH(Taulukko1[[#This Row],[Loppu PVM]])&lt;=6,AND(MONTH(Taulukko1[[#This Row],[Loppu PVM]] )=6))</f>
        <v>0</v>
      </c>
    </row>
    <row r="2641" spans="1:34" ht="12.75" customHeight="1">
      <c r="A2641" t="s">
        <v>126</v>
      </c>
      <c r="B2641" s="23">
        <v>41593</v>
      </c>
      <c r="C2641" t="s">
        <v>125</v>
      </c>
      <c r="D2641" s="24">
        <v>246</v>
      </c>
      <c r="F2641" s="23">
        <v>41647</v>
      </c>
      <c r="G2641" s="24">
        <v>0</v>
      </c>
      <c r="H2641" s="22">
        <v>570</v>
      </c>
      <c r="I2641" s="126">
        <f>INDEX('TOL2008'!B:B,MATCH(A2641,'TOL2008'!A:A,0))</f>
        <v>71129</v>
      </c>
      <c r="J2641" s="126" t="str">
        <f>INDEX(Pääluokka!$H$2:$H$100,MATCH(VALUE(LEFT(Taulukko1[[#This Row],[TOL2008]],2)),Pääluokka!$G$2:$G$100,0))</f>
        <v>Ammatillinen, tieteellinen ja tekninen toiminta</v>
      </c>
      <c r="K2641" s="126" t="str">
        <f>INDEX(Pääluokka!$I$2:$I$100,MATCH(VALUE(LEFT(Taulukko1[[#This Row],[TOL2008]],2)),Pääluokka!$G$2:$G$100,0))</f>
        <v>Palvelualat (G-N, R, S)</v>
      </c>
      <c r="L2641" s="41">
        <f t="shared" si="410"/>
        <v>54</v>
      </c>
      <c r="M2641" s="43">
        <f t="shared" si="411"/>
        <v>41593</v>
      </c>
      <c r="N2641" s="43">
        <f t="shared" si="412"/>
        <v>41647</v>
      </c>
      <c r="O2641" s="43">
        <f t="shared" si="413"/>
        <v>41579</v>
      </c>
      <c r="P2641" s="43">
        <f t="shared" si="414"/>
        <v>41640</v>
      </c>
      <c r="Q2641" s="41">
        <f t="shared" si="415"/>
        <v>2013</v>
      </c>
      <c r="R2641" s="41">
        <f t="shared" si="416"/>
        <v>2014</v>
      </c>
      <c r="S2641" s="43" t="str">
        <f>YEAR(Taulukko1[[#This Row],[Alku KK]])&amp;"Q"&amp;ROUNDDOWN((MONTH(Taulukko1[[#This Row],[Alku KK]])-1)/3+1,0)</f>
        <v>2013Q4</v>
      </c>
      <c r="T2641" s="43" t="str">
        <f>YEAR(Taulukko1[[#This Row],[Loppu KK]])&amp;"Q"&amp;ROUNDDOWN((MONTH(Taulukko1[[#This Row],[Loppu KK]])-1)/3+1,0)</f>
        <v>2014Q1</v>
      </c>
      <c r="U2641" s="66">
        <f>IF(COUNT(Taulukko1[[#This Row],[Neuvottelujen alaiset ]])=1,Taulukko1[[#This Row],[Neuvottelujen alaiset ]],Taulukko1[[#This Row],[Vähennystarve]])</f>
        <v>570</v>
      </c>
      <c r="V2641" s="44" t="str">
        <f t="shared" si="417"/>
        <v>NA</v>
      </c>
      <c r="W2641" s="44">
        <f t="shared" si="418"/>
        <v>0</v>
      </c>
      <c r="X2641" s="44" t="str">
        <f t="shared" si="419"/>
        <v>NA</v>
      </c>
      <c r="Y2641" s="90" t="b">
        <f>AND(MONTH(Taulukko1[[#This Row],[Alku PVM]] )=6,DAY(Taulukko1[[#This Row],[Alku PVM]] )&gt;19)</f>
        <v>0</v>
      </c>
      <c r="Z2641" s="90" t="b">
        <f>AND(MONTH(Taulukko1[[#This Row],[Loppu PVM]] )=6,DAY(Taulukko1[[#This Row],[Loppu PVM]] )&gt;19)</f>
        <v>0</v>
      </c>
      <c r="AA2641" s="90" t="b">
        <f>OR(MONTH(Taulukko1[[#This Row],[Alku PVM]] )&lt;=5,AND(MONTH(Taulukko1[[#This Row],[Alku PVM]] )=6,DAY(Taulukko1[[#This Row],[Alku PVM]] )&lt;20))</f>
        <v>0</v>
      </c>
      <c r="AB2641" s="90" t="b">
        <f>OR(MONTH(Taulukko1[[#This Row],[Loppu PVM]])&lt;=5,AND(MONTH(Taulukko1[[#This Row],[Loppu PVM]] )=6,DAY(Taulukko1[[#This Row],[Loppu PVM]])&lt;20))</f>
        <v>1</v>
      </c>
      <c r="AC2641" s="90" t="b">
        <f>OR(MONTH(Taulukko1[[#This Row],[Alku PVM]] )&lt;=3,AND(MONTH(Taulukko1[[#This Row],[Alku PVM]] )=3))</f>
        <v>0</v>
      </c>
      <c r="AD2641" s="90" t="b">
        <f>OR(MONTH(Taulukko1[[#This Row],[Loppu PVM]] )&lt;=3,AND(MONTH(Taulukko1[[#This Row],[Loppu PVM]] )=3))</f>
        <v>1</v>
      </c>
      <c r="AE2641" s="90" t="b">
        <f>OR(MONTH(Taulukko1[[#This Row],[Alku PVM]] )&lt;=9,AND(MONTH(Taulukko1[[#This Row],[Alku PVM]] )=9))</f>
        <v>0</v>
      </c>
      <c r="AF2641" s="90" t="b">
        <f>OR(MONTH(Taulukko1[[#This Row],[Loppu PVM]])&lt;=9,AND(MONTH(Taulukko1[[#This Row],[Loppu PVM]] )=9))</f>
        <v>1</v>
      </c>
      <c r="AG2641" s="90" t="b">
        <f>OR(MONTH(Taulukko1[[#This Row],[Alku PVM]] )&lt;=6,AND(MONTH(Taulukko1[[#This Row],[Alku PVM]] )=6))</f>
        <v>0</v>
      </c>
      <c r="AH2641" s="90" t="b">
        <f>OR(MONTH(Taulukko1[[#This Row],[Loppu PVM]])&lt;=6,AND(MONTH(Taulukko1[[#This Row],[Loppu PVM]] )=6))</f>
        <v>1</v>
      </c>
    </row>
    <row r="2642" spans="1:34" ht="12.75" customHeight="1">
      <c r="A2642" s="21" t="s">
        <v>13</v>
      </c>
      <c r="B2642" s="23">
        <v>41593</v>
      </c>
      <c r="C2642" t="s">
        <v>714</v>
      </c>
      <c r="D2642" s="24"/>
      <c r="E2642" s="62">
        <v>10</v>
      </c>
      <c r="F2642" s="23"/>
      <c r="G2642" s="24"/>
      <c r="H2642" s="22">
        <v>20</v>
      </c>
      <c r="I2642" s="126">
        <f>INDEX('TOL2008'!B:B,MATCH(A2642,'TOL2008'!A:A,0))</f>
        <v>72192</v>
      </c>
      <c r="J2642" s="126" t="str">
        <f>INDEX(Pääluokka!$H$2:$H$100,MATCH(VALUE(LEFT(Taulukko1[[#This Row],[TOL2008]],2)),Pääluokka!$G$2:$G$100,0))</f>
        <v>Ammatillinen, tieteellinen ja tekninen toiminta</v>
      </c>
      <c r="K2642" s="126" t="str">
        <f>INDEX(Pääluokka!$I$2:$I$100,MATCH(VALUE(LEFT(Taulukko1[[#This Row],[TOL2008]],2)),Pääluokka!$G$2:$G$100,0))</f>
        <v>Palvelualat (G-N, R, S)</v>
      </c>
      <c r="L2642" s="41" t="str">
        <f t="shared" si="410"/>
        <v>NA</v>
      </c>
      <c r="M2642" s="43">
        <f t="shared" si="411"/>
        <v>41593</v>
      </c>
      <c r="N2642" s="43">
        <f t="shared" si="412"/>
        <v>41644</v>
      </c>
      <c r="O2642" s="43">
        <f t="shared" si="413"/>
        <v>41579</v>
      </c>
      <c r="P2642" s="43">
        <f t="shared" si="414"/>
        <v>41640</v>
      </c>
      <c r="Q2642" s="41">
        <f t="shared" si="415"/>
        <v>2013</v>
      </c>
      <c r="R2642" s="41">
        <f t="shared" si="416"/>
        <v>2014</v>
      </c>
      <c r="S2642" s="43" t="str">
        <f>YEAR(Taulukko1[[#This Row],[Alku KK]])&amp;"Q"&amp;ROUNDDOWN((MONTH(Taulukko1[[#This Row],[Alku KK]])-1)/3+1,0)</f>
        <v>2013Q4</v>
      </c>
      <c r="T2642" s="43" t="str">
        <f>YEAR(Taulukko1[[#This Row],[Loppu KK]])&amp;"Q"&amp;ROUNDDOWN((MONTH(Taulukko1[[#This Row],[Loppu KK]])-1)/3+1,0)</f>
        <v>2014Q1</v>
      </c>
      <c r="U2642" s="66">
        <f>IF(COUNT(Taulukko1[[#This Row],[Neuvottelujen alaiset ]])=1,Taulukko1[[#This Row],[Neuvottelujen alaiset ]],Taulukko1[[#This Row],[Vähennystarve]])</f>
        <v>20</v>
      </c>
      <c r="V2642" s="44">
        <f t="shared" si="417"/>
        <v>0.5</v>
      </c>
      <c r="W2642" s="44" t="str">
        <f t="shared" si="418"/>
        <v>NA</v>
      </c>
      <c r="X2642" s="44" t="str">
        <f t="shared" si="419"/>
        <v>NA</v>
      </c>
      <c r="Y2642" s="90" t="b">
        <f>AND(MONTH(Taulukko1[[#This Row],[Alku PVM]] )=6,DAY(Taulukko1[[#This Row],[Alku PVM]] )&gt;19)</f>
        <v>0</v>
      </c>
      <c r="Z2642" s="90" t="b">
        <f>AND(MONTH(Taulukko1[[#This Row],[Loppu PVM]] )=6,DAY(Taulukko1[[#This Row],[Loppu PVM]] )&gt;19)</f>
        <v>0</v>
      </c>
      <c r="AA2642" s="90" t="b">
        <f>OR(MONTH(Taulukko1[[#This Row],[Alku PVM]] )&lt;=5,AND(MONTH(Taulukko1[[#This Row],[Alku PVM]] )=6,DAY(Taulukko1[[#This Row],[Alku PVM]] )&lt;20))</f>
        <v>0</v>
      </c>
      <c r="AB2642" s="90" t="b">
        <f>OR(MONTH(Taulukko1[[#This Row],[Loppu PVM]])&lt;=5,AND(MONTH(Taulukko1[[#This Row],[Loppu PVM]] )=6,DAY(Taulukko1[[#This Row],[Loppu PVM]])&lt;20))</f>
        <v>1</v>
      </c>
      <c r="AC2642" s="90" t="b">
        <f>OR(MONTH(Taulukko1[[#This Row],[Alku PVM]] )&lt;=3,AND(MONTH(Taulukko1[[#This Row],[Alku PVM]] )=3))</f>
        <v>0</v>
      </c>
      <c r="AD2642" s="90" t="b">
        <f>OR(MONTH(Taulukko1[[#This Row],[Loppu PVM]] )&lt;=3,AND(MONTH(Taulukko1[[#This Row],[Loppu PVM]] )=3))</f>
        <v>1</v>
      </c>
      <c r="AE2642" s="90" t="b">
        <f>OR(MONTH(Taulukko1[[#This Row],[Alku PVM]] )&lt;=9,AND(MONTH(Taulukko1[[#This Row],[Alku PVM]] )=9))</f>
        <v>0</v>
      </c>
      <c r="AF2642" s="90" t="b">
        <f>OR(MONTH(Taulukko1[[#This Row],[Loppu PVM]])&lt;=9,AND(MONTH(Taulukko1[[#This Row],[Loppu PVM]] )=9))</f>
        <v>1</v>
      </c>
      <c r="AG2642" s="90" t="b">
        <f>OR(MONTH(Taulukko1[[#This Row],[Alku PVM]] )&lt;=6,AND(MONTH(Taulukko1[[#This Row],[Alku PVM]] )=6))</f>
        <v>0</v>
      </c>
      <c r="AH2642" s="90" t="b">
        <f>OR(MONTH(Taulukko1[[#This Row],[Loppu PVM]])&lt;=6,AND(MONTH(Taulukko1[[#This Row],[Loppu PVM]] )=6))</f>
        <v>1</v>
      </c>
    </row>
    <row r="2643" spans="1:34" ht="12.75" customHeight="1">
      <c r="A2643" s="21" t="s">
        <v>1145</v>
      </c>
      <c r="B2643" s="23">
        <v>41596</v>
      </c>
      <c r="C2643" s="21" t="s">
        <v>1144</v>
      </c>
      <c r="D2643" s="24">
        <v>12000</v>
      </c>
      <c r="F2643" s="23">
        <v>41619</v>
      </c>
      <c r="G2643" s="24">
        <v>0</v>
      </c>
      <c r="H2643" s="22">
        <v>12000</v>
      </c>
      <c r="I2643" s="126">
        <f>INDEX('TOL2008'!B:B,MATCH(A2643,'TOL2008'!A:A,0))</f>
        <v>81210</v>
      </c>
      <c r="J2643" s="126" t="str">
        <f>INDEX(Pääluokka!$H$2:$H$100,MATCH(VALUE(LEFT(Taulukko1[[#This Row],[TOL2008]],2)),Pääluokka!$G$2:$G$100,0))</f>
        <v>Hallinto- ja tukipalvelutoiminta</v>
      </c>
      <c r="K2643" s="126" t="str">
        <f>INDEX(Pääluokka!$I$2:$I$100,MATCH(VALUE(LEFT(Taulukko1[[#This Row],[TOL2008]],2)),Pääluokka!$G$2:$G$100,0))</f>
        <v>Palvelualat (G-N, R, S)</v>
      </c>
      <c r="L2643" s="41">
        <f t="shared" si="410"/>
        <v>23</v>
      </c>
      <c r="M2643" s="43">
        <f t="shared" si="411"/>
        <v>41596</v>
      </c>
      <c r="N2643" s="43">
        <f t="shared" si="412"/>
        <v>41619</v>
      </c>
      <c r="O2643" s="43">
        <f t="shared" si="413"/>
        <v>41579</v>
      </c>
      <c r="P2643" s="43">
        <f t="shared" si="414"/>
        <v>41609</v>
      </c>
      <c r="Q2643" s="41">
        <f t="shared" si="415"/>
        <v>2013</v>
      </c>
      <c r="R2643" s="41">
        <f t="shared" si="416"/>
        <v>2013</v>
      </c>
      <c r="S2643" s="43" t="str">
        <f>YEAR(Taulukko1[[#This Row],[Alku KK]])&amp;"Q"&amp;ROUNDDOWN((MONTH(Taulukko1[[#This Row],[Alku KK]])-1)/3+1,0)</f>
        <v>2013Q4</v>
      </c>
      <c r="T2643" s="43" t="str">
        <f>YEAR(Taulukko1[[#This Row],[Loppu KK]])&amp;"Q"&amp;ROUNDDOWN((MONTH(Taulukko1[[#This Row],[Loppu KK]])-1)/3+1,0)</f>
        <v>2013Q4</v>
      </c>
      <c r="U2643" s="66">
        <f>IF(COUNT(Taulukko1[[#This Row],[Neuvottelujen alaiset ]])=1,Taulukko1[[#This Row],[Neuvottelujen alaiset ]],Taulukko1[[#This Row],[Vähennystarve]])</f>
        <v>12000</v>
      </c>
      <c r="V2643" s="44" t="str">
        <f t="shared" si="417"/>
        <v>NA</v>
      </c>
      <c r="W2643" s="44">
        <f t="shared" si="418"/>
        <v>0</v>
      </c>
      <c r="X2643" s="44" t="str">
        <f t="shared" si="419"/>
        <v>NA</v>
      </c>
      <c r="Y2643" s="90" t="b">
        <f>AND(MONTH(Taulukko1[[#This Row],[Alku PVM]] )=6,DAY(Taulukko1[[#This Row],[Alku PVM]] )&gt;19)</f>
        <v>0</v>
      </c>
      <c r="Z2643" s="90" t="b">
        <f>AND(MONTH(Taulukko1[[#This Row],[Loppu PVM]] )=6,DAY(Taulukko1[[#This Row],[Loppu PVM]] )&gt;19)</f>
        <v>0</v>
      </c>
      <c r="AA2643" s="90" t="b">
        <f>OR(MONTH(Taulukko1[[#This Row],[Alku PVM]] )&lt;=5,AND(MONTH(Taulukko1[[#This Row],[Alku PVM]] )=6,DAY(Taulukko1[[#This Row],[Alku PVM]] )&lt;20))</f>
        <v>0</v>
      </c>
      <c r="AB2643" s="90" t="b">
        <f>OR(MONTH(Taulukko1[[#This Row],[Loppu PVM]])&lt;=5,AND(MONTH(Taulukko1[[#This Row],[Loppu PVM]] )=6,DAY(Taulukko1[[#This Row],[Loppu PVM]])&lt;20))</f>
        <v>0</v>
      </c>
      <c r="AC2643" s="90" t="b">
        <f>OR(MONTH(Taulukko1[[#This Row],[Alku PVM]] )&lt;=3,AND(MONTH(Taulukko1[[#This Row],[Alku PVM]] )=3))</f>
        <v>0</v>
      </c>
      <c r="AD2643" s="90" t="b">
        <f>OR(MONTH(Taulukko1[[#This Row],[Loppu PVM]] )&lt;=3,AND(MONTH(Taulukko1[[#This Row],[Loppu PVM]] )=3))</f>
        <v>0</v>
      </c>
      <c r="AE2643" s="90" t="b">
        <f>OR(MONTH(Taulukko1[[#This Row],[Alku PVM]] )&lt;=9,AND(MONTH(Taulukko1[[#This Row],[Alku PVM]] )=9))</f>
        <v>0</v>
      </c>
      <c r="AF2643" s="90" t="b">
        <f>OR(MONTH(Taulukko1[[#This Row],[Loppu PVM]])&lt;=9,AND(MONTH(Taulukko1[[#This Row],[Loppu PVM]] )=9))</f>
        <v>0</v>
      </c>
      <c r="AG2643" s="90" t="b">
        <f>OR(MONTH(Taulukko1[[#This Row],[Alku PVM]] )&lt;=6,AND(MONTH(Taulukko1[[#This Row],[Alku PVM]] )=6))</f>
        <v>0</v>
      </c>
      <c r="AH2643" s="90" t="b">
        <f>OR(MONTH(Taulukko1[[#This Row],[Loppu PVM]])&lt;=6,AND(MONTH(Taulukko1[[#This Row],[Loppu PVM]] )=6))</f>
        <v>0</v>
      </c>
    </row>
    <row r="2644" spans="1:34" ht="12.75" customHeight="1">
      <c r="A2644" s="21" t="s">
        <v>245</v>
      </c>
      <c r="B2644" s="23">
        <v>41596</v>
      </c>
      <c r="C2644" s="21" t="s">
        <v>244</v>
      </c>
      <c r="D2644" s="24">
        <v>51</v>
      </c>
      <c r="E2644" s="62">
        <v>6</v>
      </c>
      <c r="F2644" s="23">
        <v>41653</v>
      </c>
      <c r="G2644" s="24">
        <v>0</v>
      </c>
      <c r="H2644" s="22">
        <v>51</v>
      </c>
      <c r="I2644" s="126">
        <f>INDEX('TOL2008'!B:B,MATCH(A2644,'TOL2008'!A:A,0))</f>
        <v>24200</v>
      </c>
      <c r="J2644" s="126" t="str">
        <f>INDEX(Pääluokka!$H$2:$H$100,MATCH(VALUE(LEFT(Taulukko1[[#This Row],[TOL2008]],2)),Pääluokka!$G$2:$G$100,0))</f>
        <v>Teollisuus</v>
      </c>
      <c r="K2644" s="126" t="str">
        <f>INDEX(Pääluokka!$I$2:$I$100,MATCH(VALUE(LEFT(Taulukko1[[#This Row],[TOL2008]],2)),Pääluokka!$G$2:$G$100,0))</f>
        <v>Teollisuus (C-E)</v>
      </c>
      <c r="L2644" s="41">
        <f t="shared" si="410"/>
        <v>57</v>
      </c>
      <c r="M2644" s="43">
        <f t="shared" si="411"/>
        <v>41596</v>
      </c>
      <c r="N2644" s="43">
        <f t="shared" si="412"/>
        <v>41653</v>
      </c>
      <c r="O2644" s="43">
        <f t="shared" si="413"/>
        <v>41579</v>
      </c>
      <c r="P2644" s="43">
        <f t="shared" si="414"/>
        <v>41640</v>
      </c>
      <c r="Q2644" s="41">
        <f t="shared" si="415"/>
        <v>2013</v>
      </c>
      <c r="R2644" s="41">
        <f t="shared" si="416"/>
        <v>2014</v>
      </c>
      <c r="S2644" s="43" t="str">
        <f>YEAR(Taulukko1[[#This Row],[Alku KK]])&amp;"Q"&amp;ROUNDDOWN((MONTH(Taulukko1[[#This Row],[Alku KK]])-1)/3+1,0)</f>
        <v>2013Q4</v>
      </c>
      <c r="T2644" s="43" t="str">
        <f>YEAR(Taulukko1[[#This Row],[Loppu KK]])&amp;"Q"&amp;ROUNDDOWN((MONTH(Taulukko1[[#This Row],[Loppu KK]])-1)/3+1,0)</f>
        <v>2014Q1</v>
      </c>
      <c r="U2644" s="66">
        <f>IF(COUNT(Taulukko1[[#This Row],[Neuvottelujen alaiset ]])=1,Taulukko1[[#This Row],[Neuvottelujen alaiset ]],Taulukko1[[#This Row],[Vähennystarve]])</f>
        <v>51</v>
      </c>
      <c r="V2644" s="44">
        <f t="shared" si="417"/>
        <v>0.11764705882352941</v>
      </c>
      <c r="W2644" s="44">
        <f t="shared" si="418"/>
        <v>0</v>
      </c>
      <c r="X2644" s="44">
        <f t="shared" si="419"/>
        <v>0</v>
      </c>
      <c r="Y2644" s="90" t="b">
        <f>AND(MONTH(Taulukko1[[#This Row],[Alku PVM]] )=6,DAY(Taulukko1[[#This Row],[Alku PVM]] )&gt;19)</f>
        <v>0</v>
      </c>
      <c r="Z2644" s="90" t="b">
        <f>AND(MONTH(Taulukko1[[#This Row],[Loppu PVM]] )=6,DAY(Taulukko1[[#This Row],[Loppu PVM]] )&gt;19)</f>
        <v>0</v>
      </c>
      <c r="AA2644" s="90" t="b">
        <f>OR(MONTH(Taulukko1[[#This Row],[Alku PVM]] )&lt;=5,AND(MONTH(Taulukko1[[#This Row],[Alku PVM]] )=6,DAY(Taulukko1[[#This Row],[Alku PVM]] )&lt;20))</f>
        <v>0</v>
      </c>
      <c r="AB2644" s="90" t="b">
        <f>OR(MONTH(Taulukko1[[#This Row],[Loppu PVM]])&lt;=5,AND(MONTH(Taulukko1[[#This Row],[Loppu PVM]] )=6,DAY(Taulukko1[[#This Row],[Loppu PVM]])&lt;20))</f>
        <v>1</v>
      </c>
      <c r="AC2644" s="90" t="b">
        <f>OR(MONTH(Taulukko1[[#This Row],[Alku PVM]] )&lt;=3,AND(MONTH(Taulukko1[[#This Row],[Alku PVM]] )=3))</f>
        <v>0</v>
      </c>
      <c r="AD2644" s="90" t="b">
        <f>OR(MONTH(Taulukko1[[#This Row],[Loppu PVM]] )&lt;=3,AND(MONTH(Taulukko1[[#This Row],[Loppu PVM]] )=3))</f>
        <v>1</v>
      </c>
      <c r="AE2644" s="90" t="b">
        <f>OR(MONTH(Taulukko1[[#This Row],[Alku PVM]] )&lt;=9,AND(MONTH(Taulukko1[[#This Row],[Alku PVM]] )=9))</f>
        <v>0</v>
      </c>
      <c r="AF2644" s="90" t="b">
        <f>OR(MONTH(Taulukko1[[#This Row],[Loppu PVM]])&lt;=9,AND(MONTH(Taulukko1[[#This Row],[Loppu PVM]] )=9))</f>
        <v>1</v>
      </c>
      <c r="AG2644" s="90" t="b">
        <f>OR(MONTH(Taulukko1[[#This Row],[Alku PVM]] )&lt;=6,AND(MONTH(Taulukko1[[#This Row],[Alku PVM]] )=6))</f>
        <v>0</v>
      </c>
      <c r="AH2644" s="90" t="b">
        <f>OR(MONTH(Taulukko1[[#This Row],[Loppu PVM]])&lt;=6,AND(MONTH(Taulukko1[[#This Row],[Loppu PVM]] )=6))</f>
        <v>1</v>
      </c>
    </row>
    <row r="2645" spans="1:34" ht="12.75" customHeight="1">
      <c r="A2645" s="21" t="s">
        <v>234</v>
      </c>
      <c r="B2645" s="23">
        <v>41596</v>
      </c>
      <c r="C2645" s="21" t="s">
        <v>233</v>
      </c>
      <c r="D2645" s="24" t="s">
        <v>25</v>
      </c>
      <c r="E2645" s="62">
        <v>25</v>
      </c>
      <c r="F2645" s="23">
        <v>41646</v>
      </c>
      <c r="G2645" s="24">
        <v>25</v>
      </c>
      <c r="H2645" s="22">
        <v>200</v>
      </c>
      <c r="I2645" s="126">
        <f>INDEX('TOL2008'!B:B,MATCH(A2645,'TOL2008'!A:A,0))</f>
        <v>71126</v>
      </c>
      <c r="J2645" s="126" t="str">
        <f>INDEX(Pääluokka!$H$2:$H$100,MATCH(VALUE(LEFT(Taulukko1[[#This Row],[TOL2008]],2)),Pääluokka!$G$2:$G$100,0))</f>
        <v>Ammatillinen, tieteellinen ja tekninen toiminta</v>
      </c>
      <c r="K2645" s="126" t="str">
        <f>INDEX(Pääluokka!$I$2:$I$100,MATCH(VALUE(LEFT(Taulukko1[[#This Row],[TOL2008]],2)),Pääluokka!$G$2:$G$100,0))</f>
        <v>Palvelualat (G-N, R, S)</v>
      </c>
      <c r="L2645" s="41">
        <f t="shared" si="410"/>
        <v>50</v>
      </c>
      <c r="M2645" s="43">
        <f t="shared" si="411"/>
        <v>41596</v>
      </c>
      <c r="N2645" s="43">
        <f t="shared" si="412"/>
        <v>41646</v>
      </c>
      <c r="O2645" s="43">
        <f t="shared" si="413"/>
        <v>41579</v>
      </c>
      <c r="P2645" s="43">
        <f t="shared" si="414"/>
        <v>41640</v>
      </c>
      <c r="Q2645" s="41">
        <f t="shared" si="415"/>
        <v>2013</v>
      </c>
      <c r="R2645" s="41">
        <f t="shared" si="416"/>
        <v>2014</v>
      </c>
      <c r="S2645" s="43" t="str">
        <f>YEAR(Taulukko1[[#This Row],[Alku KK]])&amp;"Q"&amp;ROUNDDOWN((MONTH(Taulukko1[[#This Row],[Alku KK]])-1)/3+1,0)</f>
        <v>2013Q4</v>
      </c>
      <c r="T2645" s="43" t="str">
        <f>YEAR(Taulukko1[[#This Row],[Loppu KK]])&amp;"Q"&amp;ROUNDDOWN((MONTH(Taulukko1[[#This Row],[Loppu KK]])-1)/3+1,0)</f>
        <v>2014Q1</v>
      </c>
      <c r="U2645" s="66">
        <f>IF(COUNT(Taulukko1[[#This Row],[Neuvottelujen alaiset ]])=1,Taulukko1[[#This Row],[Neuvottelujen alaiset ]],Taulukko1[[#This Row],[Vähennystarve]])</f>
        <v>200</v>
      </c>
      <c r="V2645" s="44">
        <f t="shared" si="417"/>
        <v>0.125</v>
      </c>
      <c r="W2645" s="44">
        <f t="shared" si="418"/>
        <v>0.125</v>
      </c>
      <c r="X2645" s="44">
        <f t="shared" si="419"/>
        <v>1</v>
      </c>
      <c r="Y2645" s="90" t="b">
        <f>AND(MONTH(Taulukko1[[#This Row],[Alku PVM]] )=6,DAY(Taulukko1[[#This Row],[Alku PVM]] )&gt;19)</f>
        <v>0</v>
      </c>
      <c r="Z2645" s="90" t="b">
        <f>AND(MONTH(Taulukko1[[#This Row],[Loppu PVM]] )=6,DAY(Taulukko1[[#This Row],[Loppu PVM]] )&gt;19)</f>
        <v>0</v>
      </c>
      <c r="AA2645" s="90" t="b">
        <f>OR(MONTH(Taulukko1[[#This Row],[Alku PVM]] )&lt;=5,AND(MONTH(Taulukko1[[#This Row],[Alku PVM]] )=6,DAY(Taulukko1[[#This Row],[Alku PVM]] )&lt;20))</f>
        <v>0</v>
      </c>
      <c r="AB2645" s="90" t="b">
        <f>OR(MONTH(Taulukko1[[#This Row],[Loppu PVM]])&lt;=5,AND(MONTH(Taulukko1[[#This Row],[Loppu PVM]] )=6,DAY(Taulukko1[[#This Row],[Loppu PVM]])&lt;20))</f>
        <v>1</v>
      </c>
      <c r="AC2645" s="90" t="b">
        <f>OR(MONTH(Taulukko1[[#This Row],[Alku PVM]] )&lt;=3,AND(MONTH(Taulukko1[[#This Row],[Alku PVM]] )=3))</f>
        <v>0</v>
      </c>
      <c r="AD2645" s="90" t="b">
        <f>OR(MONTH(Taulukko1[[#This Row],[Loppu PVM]] )&lt;=3,AND(MONTH(Taulukko1[[#This Row],[Loppu PVM]] )=3))</f>
        <v>1</v>
      </c>
      <c r="AE2645" s="90" t="b">
        <f>OR(MONTH(Taulukko1[[#This Row],[Alku PVM]] )&lt;=9,AND(MONTH(Taulukko1[[#This Row],[Alku PVM]] )=9))</f>
        <v>0</v>
      </c>
      <c r="AF2645" s="90" t="b">
        <f>OR(MONTH(Taulukko1[[#This Row],[Loppu PVM]])&lt;=9,AND(MONTH(Taulukko1[[#This Row],[Loppu PVM]] )=9))</f>
        <v>1</v>
      </c>
      <c r="AG2645" s="90" t="b">
        <f>OR(MONTH(Taulukko1[[#This Row],[Alku PVM]] )&lt;=6,AND(MONTH(Taulukko1[[#This Row],[Alku PVM]] )=6))</f>
        <v>0</v>
      </c>
      <c r="AH2645" s="90" t="b">
        <f>OR(MONTH(Taulukko1[[#This Row],[Loppu PVM]])&lt;=6,AND(MONTH(Taulukko1[[#This Row],[Loppu PVM]] )=6))</f>
        <v>1</v>
      </c>
    </row>
    <row r="2646" spans="1:34" ht="12.75" customHeight="1">
      <c r="A2646" s="21" t="s">
        <v>876</v>
      </c>
      <c r="B2646" s="23">
        <v>41596</v>
      </c>
      <c r="C2646" s="21" t="s">
        <v>87</v>
      </c>
      <c r="D2646" s="24"/>
      <c r="E2646" s="62">
        <v>5</v>
      </c>
      <c r="F2646" s="23">
        <v>41628</v>
      </c>
      <c r="G2646" s="24">
        <v>0</v>
      </c>
      <c r="H2646" s="22">
        <v>25</v>
      </c>
      <c r="I2646" s="126">
        <f>INDEX('TOL2008'!B:B,MATCH(A2646,'TOL2008'!A:A,0))</f>
        <v>86220</v>
      </c>
      <c r="J2646" s="126" t="str">
        <f>INDEX(Pääluokka!$H$2:$H$100,MATCH(VALUE(LEFT(Taulukko1[[#This Row],[TOL2008]],2)),Pääluokka!$G$2:$G$100,0))</f>
        <v>Terveys- ja sosiaalipalvelut</v>
      </c>
      <c r="K2646" s="126" t="str">
        <f>INDEX(Pääluokka!$I$2:$I$100,MATCH(VALUE(LEFT(Taulukko1[[#This Row],[TOL2008]],2)),Pääluokka!$G$2:$G$100,0))</f>
        <v>Muut toimialat (O-Q, T-X)</v>
      </c>
      <c r="L2646" s="41">
        <f t="shared" si="410"/>
        <v>32</v>
      </c>
      <c r="M2646" s="43">
        <f t="shared" si="411"/>
        <v>41596</v>
      </c>
      <c r="N2646" s="43">
        <f t="shared" si="412"/>
        <v>41628</v>
      </c>
      <c r="O2646" s="43">
        <f t="shared" si="413"/>
        <v>41579</v>
      </c>
      <c r="P2646" s="43">
        <f t="shared" si="414"/>
        <v>41609</v>
      </c>
      <c r="Q2646" s="41">
        <f t="shared" si="415"/>
        <v>2013</v>
      </c>
      <c r="R2646" s="41">
        <f t="shared" si="416"/>
        <v>2013</v>
      </c>
      <c r="S2646" s="43" t="str">
        <f>YEAR(Taulukko1[[#This Row],[Alku KK]])&amp;"Q"&amp;ROUNDDOWN((MONTH(Taulukko1[[#This Row],[Alku KK]])-1)/3+1,0)</f>
        <v>2013Q4</v>
      </c>
      <c r="T2646" s="43" t="str">
        <f>YEAR(Taulukko1[[#This Row],[Loppu KK]])&amp;"Q"&amp;ROUNDDOWN((MONTH(Taulukko1[[#This Row],[Loppu KK]])-1)/3+1,0)</f>
        <v>2013Q4</v>
      </c>
      <c r="U2646" s="66">
        <f>IF(COUNT(Taulukko1[[#This Row],[Neuvottelujen alaiset ]])=1,Taulukko1[[#This Row],[Neuvottelujen alaiset ]],Taulukko1[[#This Row],[Vähennystarve]])</f>
        <v>25</v>
      </c>
      <c r="V2646" s="44">
        <f t="shared" si="417"/>
        <v>0.2</v>
      </c>
      <c r="W2646" s="44">
        <f t="shared" si="418"/>
        <v>0</v>
      </c>
      <c r="X2646" s="44">
        <f t="shared" si="419"/>
        <v>0</v>
      </c>
      <c r="Y2646" s="90" t="b">
        <f>AND(MONTH(Taulukko1[[#This Row],[Alku PVM]] )=6,DAY(Taulukko1[[#This Row],[Alku PVM]] )&gt;19)</f>
        <v>0</v>
      </c>
      <c r="Z2646" s="90" t="b">
        <f>AND(MONTH(Taulukko1[[#This Row],[Loppu PVM]] )=6,DAY(Taulukko1[[#This Row],[Loppu PVM]] )&gt;19)</f>
        <v>0</v>
      </c>
      <c r="AA2646" s="90" t="b">
        <f>OR(MONTH(Taulukko1[[#This Row],[Alku PVM]] )&lt;=5,AND(MONTH(Taulukko1[[#This Row],[Alku PVM]] )=6,DAY(Taulukko1[[#This Row],[Alku PVM]] )&lt;20))</f>
        <v>0</v>
      </c>
      <c r="AB2646" s="90" t="b">
        <f>OR(MONTH(Taulukko1[[#This Row],[Loppu PVM]])&lt;=5,AND(MONTH(Taulukko1[[#This Row],[Loppu PVM]] )=6,DAY(Taulukko1[[#This Row],[Loppu PVM]])&lt;20))</f>
        <v>0</v>
      </c>
      <c r="AC2646" s="90" t="b">
        <f>OR(MONTH(Taulukko1[[#This Row],[Alku PVM]] )&lt;=3,AND(MONTH(Taulukko1[[#This Row],[Alku PVM]] )=3))</f>
        <v>0</v>
      </c>
      <c r="AD2646" s="90" t="b">
        <f>OR(MONTH(Taulukko1[[#This Row],[Loppu PVM]] )&lt;=3,AND(MONTH(Taulukko1[[#This Row],[Loppu PVM]] )=3))</f>
        <v>0</v>
      </c>
      <c r="AE2646" s="90" t="b">
        <f>OR(MONTH(Taulukko1[[#This Row],[Alku PVM]] )&lt;=9,AND(MONTH(Taulukko1[[#This Row],[Alku PVM]] )=9))</f>
        <v>0</v>
      </c>
      <c r="AF2646" s="90" t="b">
        <f>OR(MONTH(Taulukko1[[#This Row],[Loppu PVM]])&lt;=9,AND(MONTH(Taulukko1[[#This Row],[Loppu PVM]] )=9))</f>
        <v>0</v>
      </c>
      <c r="AG2646" s="90" t="b">
        <f>OR(MONTH(Taulukko1[[#This Row],[Alku PVM]] )&lt;=6,AND(MONTH(Taulukko1[[#This Row],[Alku PVM]] )=6))</f>
        <v>0</v>
      </c>
      <c r="AH2646" s="90" t="b">
        <f>OR(MONTH(Taulukko1[[#This Row],[Loppu PVM]])&lt;=6,AND(MONTH(Taulukko1[[#This Row],[Loppu PVM]] )=6))</f>
        <v>0</v>
      </c>
    </row>
    <row r="2647" spans="1:34" ht="12.75" customHeight="1">
      <c r="A2647" s="21" t="s">
        <v>1302</v>
      </c>
      <c r="B2647" s="23">
        <v>41597</v>
      </c>
      <c r="C2647" s="21" t="s">
        <v>253</v>
      </c>
      <c r="D2647" s="24"/>
      <c r="F2647" s="23">
        <v>41611</v>
      </c>
      <c r="G2647" s="24">
        <v>7</v>
      </c>
      <c r="H2647" s="22">
        <v>80</v>
      </c>
      <c r="I2647" s="126">
        <f>INDEX('TOL2008'!B:B,MATCH(A2647,'TOL2008'!A:A,0))</f>
        <v>61100</v>
      </c>
      <c r="J2647" s="126" t="str">
        <f>INDEX(Pääluokka!$H$2:$H$100,MATCH(VALUE(LEFT(Taulukko1[[#This Row],[TOL2008]],2)),Pääluokka!$G$2:$G$100,0))</f>
        <v>Informaatio ja viestintä</v>
      </c>
      <c r="K2647" s="126" t="str">
        <f>INDEX(Pääluokka!$I$2:$I$100,MATCH(VALUE(LEFT(Taulukko1[[#This Row],[TOL2008]],2)),Pääluokka!$G$2:$G$100,0))</f>
        <v>Palvelualat (G-N, R, S)</v>
      </c>
      <c r="L2647" s="41">
        <f t="shared" si="410"/>
        <v>14</v>
      </c>
      <c r="M2647" s="43">
        <f t="shared" si="411"/>
        <v>41597</v>
      </c>
      <c r="N2647" s="43">
        <f t="shared" si="412"/>
        <v>41611</v>
      </c>
      <c r="O2647" s="43">
        <f t="shared" si="413"/>
        <v>41579</v>
      </c>
      <c r="P2647" s="43">
        <f t="shared" si="414"/>
        <v>41609</v>
      </c>
      <c r="Q2647" s="41">
        <f t="shared" si="415"/>
        <v>2013</v>
      </c>
      <c r="R2647" s="41">
        <f t="shared" si="416"/>
        <v>2013</v>
      </c>
      <c r="S2647" s="43" t="str">
        <f>YEAR(Taulukko1[[#This Row],[Alku KK]])&amp;"Q"&amp;ROUNDDOWN((MONTH(Taulukko1[[#This Row],[Alku KK]])-1)/3+1,0)</f>
        <v>2013Q4</v>
      </c>
      <c r="T2647" s="43" t="str">
        <f>YEAR(Taulukko1[[#This Row],[Loppu KK]])&amp;"Q"&amp;ROUNDDOWN((MONTH(Taulukko1[[#This Row],[Loppu KK]])-1)/3+1,0)</f>
        <v>2013Q4</v>
      </c>
      <c r="U2647" s="66">
        <f>IF(COUNT(Taulukko1[[#This Row],[Neuvottelujen alaiset ]])=1,Taulukko1[[#This Row],[Neuvottelujen alaiset ]],Taulukko1[[#This Row],[Vähennystarve]])</f>
        <v>80</v>
      </c>
      <c r="V2647" s="44" t="str">
        <f t="shared" si="417"/>
        <v>NA</v>
      </c>
      <c r="W2647" s="44">
        <f t="shared" si="418"/>
        <v>8.7499999999999994E-2</v>
      </c>
      <c r="X2647" s="44" t="str">
        <f t="shared" si="419"/>
        <v>NA</v>
      </c>
      <c r="Y2647" s="90" t="b">
        <f>AND(MONTH(Taulukko1[[#This Row],[Alku PVM]] )=6,DAY(Taulukko1[[#This Row],[Alku PVM]] )&gt;19)</f>
        <v>0</v>
      </c>
      <c r="Z2647" s="90" t="b">
        <f>AND(MONTH(Taulukko1[[#This Row],[Loppu PVM]] )=6,DAY(Taulukko1[[#This Row],[Loppu PVM]] )&gt;19)</f>
        <v>0</v>
      </c>
      <c r="AA2647" s="90" t="b">
        <f>OR(MONTH(Taulukko1[[#This Row],[Alku PVM]] )&lt;=5,AND(MONTH(Taulukko1[[#This Row],[Alku PVM]] )=6,DAY(Taulukko1[[#This Row],[Alku PVM]] )&lt;20))</f>
        <v>0</v>
      </c>
      <c r="AB2647" s="90" t="b">
        <f>OR(MONTH(Taulukko1[[#This Row],[Loppu PVM]])&lt;=5,AND(MONTH(Taulukko1[[#This Row],[Loppu PVM]] )=6,DAY(Taulukko1[[#This Row],[Loppu PVM]])&lt;20))</f>
        <v>0</v>
      </c>
      <c r="AC2647" s="90" t="b">
        <f>OR(MONTH(Taulukko1[[#This Row],[Alku PVM]] )&lt;=3,AND(MONTH(Taulukko1[[#This Row],[Alku PVM]] )=3))</f>
        <v>0</v>
      </c>
      <c r="AD2647" s="90" t="b">
        <f>OR(MONTH(Taulukko1[[#This Row],[Loppu PVM]] )&lt;=3,AND(MONTH(Taulukko1[[#This Row],[Loppu PVM]] )=3))</f>
        <v>0</v>
      </c>
      <c r="AE2647" s="90" t="b">
        <f>OR(MONTH(Taulukko1[[#This Row],[Alku PVM]] )&lt;=9,AND(MONTH(Taulukko1[[#This Row],[Alku PVM]] )=9))</f>
        <v>0</v>
      </c>
      <c r="AF2647" s="90" t="b">
        <f>OR(MONTH(Taulukko1[[#This Row],[Loppu PVM]])&lt;=9,AND(MONTH(Taulukko1[[#This Row],[Loppu PVM]] )=9))</f>
        <v>0</v>
      </c>
      <c r="AG2647" s="90" t="b">
        <f>OR(MONTH(Taulukko1[[#This Row],[Alku PVM]] )&lt;=6,AND(MONTH(Taulukko1[[#This Row],[Alku PVM]] )=6))</f>
        <v>0</v>
      </c>
      <c r="AH2647" s="90" t="b">
        <f>OR(MONTH(Taulukko1[[#This Row],[Loppu PVM]])&lt;=6,AND(MONTH(Taulukko1[[#This Row],[Loppu PVM]] )=6))</f>
        <v>0</v>
      </c>
    </row>
    <row r="2648" spans="1:34" ht="12.75" customHeight="1">
      <c r="A2648" t="s">
        <v>331</v>
      </c>
      <c r="B2648" s="23">
        <v>41597</v>
      </c>
      <c r="C2648" t="s">
        <v>330</v>
      </c>
      <c r="D2648" s="24"/>
      <c r="F2648" s="23">
        <v>41649</v>
      </c>
      <c r="G2648" s="24">
        <v>30</v>
      </c>
      <c r="H2648" s="22">
        <v>45</v>
      </c>
      <c r="I2648" s="126">
        <f>INDEX('TOL2008'!B:B,MATCH(A2648,'TOL2008'!A:A,0))</f>
        <v>61100</v>
      </c>
      <c r="J2648" s="126" t="str">
        <f>INDEX(Pääluokka!$H$2:$H$100,MATCH(VALUE(LEFT(Taulukko1[[#This Row],[TOL2008]],2)),Pääluokka!$G$2:$G$100,0))</f>
        <v>Informaatio ja viestintä</v>
      </c>
      <c r="K2648" s="126" t="str">
        <f>INDEX(Pääluokka!$I$2:$I$100,MATCH(VALUE(LEFT(Taulukko1[[#This Row],[TOL2008]],2)),Pääluokka!$G$2:$G$100,0))</f>
        <v>Palvelualat (G-N, R, S)</v>
      </c>
      <c r="L2648" s="41">
        <f t="shared" si="410"/>
        <v>52</v>
      </c>
      <c r="M2648" s="43">
        <f t="shared" si="411"/>
        <v>41597</v>
      </c>
      <c r="N2648" s="43">
        <f t="shared" si="412"/>
        <v>41649</v>
      </c>
      <c r="O2648" s="43">
        <f t="shared" si="413"/>
        <v>41579</v>
      </c>
      <c r="P2648" s="43">
        <f t="shared" si="414"/>
        <v>41640</v>
      </c>
      <c r="Q2648" s="41">
        <f t="shared" si="415"/>
        <v>2013</v>
      </c>
      <c r="R2648" s="41">
        <f t="shared" si="416"/>
        <v>2014</v>
      </c>
      <c r="S2648" s="43" t="str">
        <f>YEAR(Taulukko1[[#This Row],[Alku KK]])&amp;"Q"&amp;ROUNDDOWN((MONTH(Taulukko1[[#This Row],[Alku KK]])-1)/3+1,0)</f>
        <v>2013Q4</v>
      </c>
      <c r="T2648" s="43" t="str">
        <f>YEAR(Taulukko1[[#This Row],[Loppu KK]])&amp;"Q"&amp;ROUNDDOWN((MONTH(Taulukko1[[#This Row],[Loppu KK]])-1)/3+1,0)</f>
        <v>2014Q1</v>
      </c>
      <c r="U2648" s="66">
        <f>IF(COUNT(Taulukko1[[#This Row],[Neuvottelujen alaiset ]])=1,Taulukko1[[#This Row],[Neuvottelujen alaiset ]],Taulukko1[[#This Row],[Vähennystarve]])</f>
        <v>45</v>
      </c>
      <c r="V2648" s="44" t="str">
        <f t="shared" si="417"/>
        <v>NA</v>
      </c>
      <c r="W2648" s="44">
        <f t="shared" si="418"/>
        <v>0.66666666666666663</v>
      </c>
      <c r="X2648" s="44" t="str">
        <f t="shared" si="419"/>
        <v>NA</v>
      </c>
      <c r="Y2648" s="90" t="b">
        <f>AND(MONTH(Taulukko1[[#This Row],[Alku PVM]] )=6,DAY(Taulukko1[[#This Row],[Alku PVM]] )&gt;19)</f>
        <v>0</v>
      </c>
      <c r="Z2648" s="90" t="b">
        <f>AND(MONTH(Taulukko1[[#This Row],[Loppu PVM]] )=6,DAY(Taulukko1[[#This Row],[Loppu PVM]] )&gt;19)</f>
        <v>0</v>
      </c>
      <c r="AA2648" s="90" t="b">
        <f>OR(MONTH(Taulukko1[[#This Row],[Alku PVM]] )&lt;=5,AND(MONTH(Taulukko1[[#This Row],[Alku PVM]] )=6,DAY(Taulukko1[[#This Row],[Alku PVM]] )&lt;20))</f>
        <v>0</v>
      </c>
      <c r="AB2648" s="90" t="b">
        <f>OR(MONTH(Taulukko1[[#This Row],[Loppu PVM]])&lt;=5,AND(MONTH(Taulukko1[[#This Row],[Loppu PVM]] )=6,DAY(Taulukko1[[#This Row],[Loppu PVM]])&lt;20))</f>
        <v>1</v>
      </c>
      <c r="AC2648" s="90" t="b">
        <f>OR(MONTH(Taulukko1[[#This Row],[Alku PVM]] )&lt;=3,AND(MONTH(Taulukko1[[#This Row],[Alku PVM]] )=3))</f>
        <v>0</v>
      </c>
      <c r="AD2648" s="90" t="b">
        <f>OR(MONTH(Taulukko1[[#This Row],[Loppu PVM]] )&lt;=3,AND(MONTH(Taulukko1[[#This Row],[Loppu PVM]] )=3))</f>
        <v>1</v>
      </c>
      <c r="AE2648" s="90" t="b">
        <f>OR(MONTH(Taulukko1[[#This Row],[Alku PVM]] )&lt;=9,AND(MONTH(Taulukko1[[#This Row],[Alku PVM]] )=9))</f>
        <v>0</v>
      </c>
      <c r="AF2648" s="90" t="b">
        <f>OR(MONTH(Taulukko1[[#This Row],[Loppu PVM]])&lt;=9,AND(MONTH(Taulukko1[[#This Row],[Loppu PVM]] )=9))</f>
        <v>1</v>
      </c>
      <c r="AG2648" s="90" t="b">
        <f>OR(MONTH(Taulukko1[[#This Row],[Alku PVM]] )&lt;=6,AND(MONTH(Taulukko1[[#This Row],[Alku PVM]] )=6))</f>
        <v>0</v>
      </c>
      <c r="AH2648" s="90" t="b">
        <f>OR(MONTH(Taulukko1[[#This Row],[Loppu PVM]])&lt;=6,AND(MONTH(Taulukko1[[#This Row],[Loppu PVM]] )=6))</f>
        <v>1</v>
      </c>
    </row>
    <row r="2649" spans="1:34" ht="12.75" customHeight="1">
      <c r="A2649" s="21" t="s">
        <v>513</v>
      </c>
      <c r="B2649" s="23">
        <v>41598</v>
      </c>
      <c r="C2649" s="21" t="s">
        <v>1207</v>
      </c>
      <c r="D2649" s="24" t="s">
        <v>25</v>
      </c>
      <c r="F2649" s="23"/>
      <c r="G2649" s="24"/>
      <c r="H2649" s="22">
        <v>9</v>
      </c>
      <c r="I2649" s="126">
        <f>INDEX('TOL2008'!B:B,MATCH(A2649,'TOL2008'!A:A,0))</f>
        <v>20510</v>
      </c>
      <c r="J2649" s="126" t="str">
        <f>INDEX(Pääluokka!$H$2:$H$100,MATCH(VALUE(LEFT(Taulukko1[[#This Row],[TOL2008]],2)),Pääluokka!$G$2:$G$100,0))</f>
        <v>Teollisuus</v>
      </c>
      <c r="K2649" s="126" t="str">
        <f>INDEX(Pääluokka!$I$2:$I$100,MATCH(VALUE(LEFT(Taulukko1[[#This Row],[TOL2008]],2)),Pääluokka!$G$2:$G$100,0))</f>
        <v>Teollisuus (C-E)</v>
      </c>
      <c r="L2649" s="41" t="str">
        <f t="shared" si="410"/>
        <v>NA</v>
      </c>
      <c r="M2649" s="43">
        <f t="shared" si="411"/>
        <v>41598</v>
      </c>
      <c r="N2649" s="43">
        <f t="shared" si="412"/>
        <v>41649</v>
      </c>
      <c r="O2649" s="43">
        <f t="shared" si="413"/>
        <v>41579</v>
      </c>
      <c r="P2649" s="43">
        <f t="shared" si="414"/>
        <v>41640</v>
      </c>
      <c r="Q2649" s="41">
        <f t="shared" si="415"/>
        <v>2013</v>
      </c>
      <c r="R2649" s="41">
        <f t="shared" si="416"/>
        <v>2014</v>
      </c>
      <c r="S2649" s="43" t="str">
        <f>YEAR(Taulukko1[[#This Row],[Alku KK]])&amp;"Q"&amp;ROUNDDOWN((MONTH(Taulukko1[[#This Row],[Alku KK]])-1)/3+1,0)</f>
        <v>2013Q4</v>
      </c>
      <c r="T2649" s="43" t="str">
        <f>YEAR(Taulukko1[[#This Row],[Loppu KK]])&amp;"Q"&amp;ROUNDDOWN((MONTH(Taulukko1[[#This Row],[Loppu KK]])-1)/3+1,0)</f>
        <v>2014Q1</v>
      </c>
      <c r="U2649" s="66">
        <f>IF(COUNT(Taulukko1[[#This Row],[Neuvottelujen alaiset ]])=1,Taulukko1[[#This Row],[Neuvottelujen alaiset ]],Taulukko1[[#This Row],[Vähennystarve]])</f>
        <v>9</v>
      </c>
      <c r="V2649" s="44" t="str">
        <f t="shared" si="417"/>
        <v>NA</v>
      </c>
      <c r="W2649" s="44" t="str">
        <f t="shared" si="418"/>
        <v>NA</v>
      </c>
      <c r="X2649" s="44" t="str">
        <f t="shared" si="419"/>
        <v>NA</v>
      </c>
      <c r="Y2649" s="90" t="b">
        <f>AND(MONTH(Taulukko1[[#This Row],[Alku PVM]] )=6,DAY(Taulukko1[[#This Row],[Alku PVM]] )&gt;19)</f>
        <v>0</v>
      </c>
      <c r="Z2649" s="90" t="b">
        <f>AND(MONTH(Taulukko1[[#This Row],[Loppu PVM]] )=6,DAY(Taulukko1[[#This Row],[Loppu PVM]] )&gt;19)</f>
        <v>0</v>
      </c>
      <c r="AA2649" s="90" t="b">
        <f>OR(MONTH(Taulukko1[[#This Row],[Alku PVM]] )&lt;=5,AND(MONTH(Taulukko1[[#This Row],[Alku PVM]] )=6,DAY(Taulukko1[[#This Row],[Alku PVM]] )&lt;20))</f>
        <v>0</v>
      </c>
      <c r="AB2649" s="90" t="b">
        <f>OR(MONTH(Taulukko1[[#This Row],[Loppu PVM]])&lt;=5,AND(MONTH(Taulukko1[[#This Row],[Loppu PVM]] )=6,DAY(Taulukko1[[#This Row],[Loppu PVM]])&lt;20))</f>
        <v>1</v>
      </c>
      <c r="AC2649" s="90" t="b">
        <f>OR(MONTH(Taulukko1[[#This Row],[Alku PVM]] )&lt;=3,AND(MONTH(Taulukko1[[#This Row],[Alku PVM]] )=3))</f>
        <v>0</v>
      </c>
      <c r="AD2649" s="90" t="b">
        <f>OR(MONTH(Taulukko1[[#This Row],[Loppu PVM]] )&lt;=3,AND(MONTH(Taulukko1[[#This Row],[Loppu PVM]] )=3))</f>
        <v>1</v>
      </c>
      <c r="AE2649" s="90" t="b">
        <f>OR(MONTH(Taulukko1[[#This Row],[Alku PVM]] )&lt;=9,AND(MONTH(Taulukko1[[#This Row],[Alku PVM]] )=9))</f>
        <v>0</v>
      </c>
      <c r="AF2649" s="90" t="b">
        <f>OR(MONTH(Taulukko1[[#This Row],[Loppu PVM]])&lt;=9,AND(MONTH(Taulukko1[[#This Row],[Loppu PVM]] )=9))</f>
        <v>1</v>
      </c>
      <c r="AG2649" s="90" t="b">
        <f>OR(MONTH(Taulukko1[[#This Row],[Alku PVM]] )&lt;=6,AND(MONTH(Taulukko1[[#This Row],[Alku PVM]] )=6))</f>
        <v>0</v>
      </c>
      <c r="AH2649" s="90" t="b">
        <f>OR(MONTH(Taulukko1[[#This Row],[Loppu PVM]])&lt;=6,AND(MONTH(Taulukko1[[#This Row],[Loppu PVM]] )=6))</f>
        <v>1</v>
      </c>
    </row>
    <row r="2650" spans="1:34" ht="12.75" customHeight="1">
      <c r="A2650" t="s">
        <v>423</v>
      </c>
      <c r="B2650" s="23">
        <v>41598</v>
      </c>
      <c r="C2650" s="21" t="s">
        <v>1078</v>
      </c>
      <c r="D2650" s="24">
        <v>150</v>
      </c>
      <c r="F2650" s="23">
        <v>41625</v>
      </c>
      <c r="G2650" s="24">
        <v>0</v>
      </c>
      <c r="H2650" s="22">
        <v>200</v>
      </c>
      <c r="I2650" s="126">
        <f>INDEX('TOL2008'!B:B,MATCH(A2650,'TOL2008'!A:A,0))</f>
        <v>50101</v>
      </c>
      <c r="J2650" s="126" t="str">
        <f>INDEX(Pääluokka!$H$2:$H$100,MATCH(VALUE(LEFT(Taulukko1[[#This Row],[TOL2008]],2)),Pääluokka!$G$2:$G$100,0))</f>
        <v>Kuljetus ja varastointi</v>
      </c>
      <c r="K2650" s="126" t="str">
        <f>INDEX(Pääluokka!$I$2:$I$100,MATCH(VALUE(LEFT(Taulukko1[[#This Row],[TOL2008]],2)),Pääluokka!$G$2:$G$100,0))</f>
        <v>Palvelualat (G-N, R, S)</v>
      </c>
      <c r="L2650" s="41">
        <f t="shared" si="410"/>
        <v>27</v>
      </c>
      <c r="M2650" s="43">
        <f t="shared" si="411"/>
        <v>41598</v>
      </c>
      <c r="N2650" s="43">
        <f t="shared" si="412"/>
        <v>41625</v>
      </c>
      <c r="O2650" s="43">
        <f t="shared" si="413"/>
        <v>41579</v>
      </c>
      <c r="P2650" s="43">
        <f t="shared" si="414"/>
        <v>41609</v>
      </c>
      <c r="Q2650" s="41">
        <f t="shared" si="415"/>
        <v>2013</v>
      </c>
      <c r="R2650" s="41">
        <f t="shared" si="416"/>
        <v>2013</v>
      </c>
      <c r="S2650" s="43" t="str">
        <f>YEAR(Taulukko1[[#This Row],[Alku KK]])&amp;"Q"&amp;ROUNDDOWN((MONTH(Taulukko1[[#This Row],[Alku KK]])-1)/3+1,0)</f>
        <v>2013Q4</v>
      </c>
      <c r="T2650" s="43" t="str">
        <f>YEAR(Taulukko1[[#This Row],[Loppu KK]])&amp;"Q"&amp;ROUNDDOWN((MONTH(Taulukko1[[#This Row],[Loppu KK]])-1)/3+1,0)</f>
        <v>2013Q4</v>
      </c>
      <c r="U2650" s="66">
        <f>IF(COUNT(Taulukko1[[#This Row],[Neuvottelujen alaiset ]])=1,Taulukko1[[#This Row],[Neuvottelujen alaiset ]],Taulukko1[[#This Row],[Vähennystarve]])</f>
        <v>200</v>
      </c>
      <c r="V2650" s="44" t="str">
        <f t="shared" si="417"/>
        <v>NA</v>
      </c>
      <c r="W2650" s="44">
        <f t="shared" si="418"/>
        <v>0</v>
      </c>
      <c r="X2650" s="44" t="str">
        <f t="shared" si="419"/>
        <v>NA</v>
      </c>
      <c r="Y2650" s="90" t="b">
        <f>AND(MONTH(Taulukko1[[#This Row],[Alku PVM]] )=6,DAY(Taulukko1[[#This Row],[Alku PVM]] )&gt;19)</f>
        <v>0</v>
      </c>
      <c r="Z2650" s="90" t="b">
        <f>AND(MONTH(Taulukko1[[#This Row],[Loppu PVM]] )=6,DAY(Taulukko1[[#This Row],[Loppu PVM]] )&gt;19)</f>
        <v>0</v>
      </c>
      <c r="AA2650" s="90" t="b">
        <f>OR(MONTH(Taulukko1[[#This Row],[Alku PVM]] )&lt;=5,AND(MONTH(Taulukko1[[#This Row],[Alku PVM]] )=6,DAY(Taulukko1[[#This Row],[Alku PVM]] )&lt;20))</f>
        <v>0</v>
      </c>
      <c r="AB2650" s="90" t="b">
        <f>OR(MONTH(Taulukko1[[#This Row],[Loppu PVM]])&lt;=5,AND(MONTH(Taulukko1[[#This Row],[Loppu PVM]] )=6,DAY(Taulukko1[[#This Row],[Loppu PVM]])&lt;20))</f>
        <v>0</v>
      </c>
      <c r="AC2650" s="90" t="b">
        <f>OR(MONTH(Taulukko1[[#This Row],[Alku PVM]] )&lt;=3,AND(MONTH(Taulukko1[[#This Row],[Alku PVM]] )=3))</f>
        <v>0</v>
      </c>
      <c r="AD2650" s="90" t="b">
        <f>OR(MONTH(Taulukko1[[#This Row],[Loppu PVM]] )&lt;=3,AND(MONTH(Taulukko1[[#This Row],[Loppu PVM]] )=3))</f>
        <v>0</v>
      </c>
      <c r="AE2650" s="90" t="b">
        <f>OR(MONTH(Taulukko1[[#This Row],[Alku PVM]] )&lt;=9,AND(MONTH(Taulukko1[[#This Row],[Alku PVM]] )=9))</f>
        <v>0</v>
      </c>
      <c r="AF2650" s="90" t="b">
        <f>OR(MONTH(Taulukko1[[#This Row],[Loppu PVM]])&lt;=9,AND(MONTH(Taulukko1[[#This Row],[Loppu PVM]] )=9))</f>
        <v>0</v>
      </c>
      <c r="AG2650" s="90" t="b">
        <f>OR(MONTH(Taulukko1[[#This Row],[Alku PVM]] )&lt;=6,AND(MONTH(Taulukko1[[#This Row],[Alku PVM]] )=6))</f>
        <v>0</v>
      </c>
      <c r="AH2650" s="90" t="b">
        <f>OR(MONTH(Taulukko1[[#This Row],[Loppu PVM]])&lt;=6,AND(MONTH(Taulukko1[[#This Row],[Loppu PVM]] )=6))</f>
        <v>0</v>
      </c>
    </row>
    <row r="2651" spans="1:34" ht="12.75" customHeight="1">
      <c r="A2651" s="21" t="s">
        <v>380</v>
      </c>
      <c r="B2651" s="23">
        <v>41599</v>
      </c>
      <c r="C2651" s="21" t="s">
        <v>379</v>
      </c>
      <c r="D2651" s="24">
        <v>50</v>
      </c>
      <c r="F2651" s="23">
        <v>41649</v>
      </c>
      <c r="G2651" s="24">
        <v>0</v>
      </c>
      <c r="H2651" s="22">
        <v>90</v>
      </c>
      <c r="I2651" s="126">
        <f>INDEX('TOL2008'!B:B,MATCH(A2651,'TOL2008'!A:A,0))</f>
        <v>43210</v>
      </c>
      <c r="J2651" s="126" t="str">
        <f>INDEX(Pääluokka!$H$2:$H$100,MATCH(VALUE(LEFT(Taulukko1[[#This Row],[TOL2008]],2)),Pääluokka!$G$2:$G$100,0))</f>
        <v>Rakentaminen</v>
      </c>
      <c r="K2651" s="126" t="str">
        <f>INDEX(Pääluokka!$I$2:$I$100,MATCH(VALUE(LEFT(Taulukko1[[#This Row],[TOL2008]],2)),Pääluokka!$G$2:$G$100,0))</f>
        <v>Rakentaminen (F)</v>
      </c>
      <c r="L2651" s="41">
        <f t="shared" si="410"/>
        <v>50</v>
      </c>
      <c r="M2651" s="43">
        <f t="shared" si="411"/>
        <v>41599</v>
      </c>
      <c r="N2651" s="43">
        <f t="shared" si="412"/>
        <v>41649</v>
      </c>
      <c r="O2651" s="43">
        <f t="shared" si="413"/>
        <v>41579</v>
      </c>
      <c r="P2651" s="43">
        <f t="shared" si="414"/>
        <v>41640</v>
      </c>
      <c r="Q2651" s="41">
        <f t="shared" si="415"/>
        <v>2013</v>
      </c>
      <c r="R2651" s="41">
        <f t="shared" si="416"/>
        <v>2014</v>
      </c>
      <c r="S2651" s="43" t="str">
        <f>YEAR(Taulukko1[[#This Row],[Alku KK]])&amp;"Q"&amp;ROUNDDOWN((MONTH(Taulukko1[[#This Row],[Alku KK]])-1)/3+1,0)</f>
        <v>2013Q4</v>
      </c>
      <c r="T2651" s="43" t="str">
        <f>YEAR(Taulukko1[[#This Row],[Loppu KK]])&amp;"Q"&amp;ROUNDDOWN((MONTH(Taulukko1[[#This Row],[Loppu KK]])-1)/3+1,0)</f>
        <v>2014Q1</v>
      </c>
      <c r="U2651" s="66">
        <f>IF(COUNT(Taulukko1[[#This Row],[Neuvottelujen alaiset ]])=1,Taulukko1[[#This Row],[Neuvottelujen alaiset ]],Taulukko1[[#This Row],[Vähennystarve]])</f>
        <v>90</v>
      </c>
      <c r="V2651" s="44" t="str">
        <f t="shared" si="417"/>
        <v>NA</v>
      </c>
      <c r="W2651" s="44">
        <f t="shared" si="418"/>
        <v>0</v>
      </c>
      <c r="X2651" s="44" t="str">
        <f t="shared" si="419"/>
        <v>NA</v>
      </c>
      <c r="Y2651" s="90" t="b">
        <f>AND(MONTH(Taulukko1[[#This Row],[Alku PVM]] )=6,DAY(Taulukko1[[#This Row],[Alku PVM]] )&gt;19)</f>
        <v>0</v>
      </c>
      <c r="Z2651" s="90" t="b">
        <f>AND(MONTH(Taulukko1[[#This Row],[Loppu PVM]] )=6,DAY(Taulukko1[[#This Row],[Loppu PVM]] )&gt;19)</f>
        <v>0</v>
      </c>
      <c r="AA2651" s="90" t="b">
        <f>OR(MONTH(Taulukko1[[#This Row],[Alku PVM]] )&lt;=5,AND(MONTH(Taulukko1[[#This Row],[Alku PVM]] )=6,DAY(Taulukko1[[#This Row],[Alku PVM]] )&lt;20))</f>
        <v>0</v>
      </c>
      <c r="AB2651" s="90" t="b">
        <f>OR(MONTH(Taulukko1[[#This Row],[Loppu PVM]])&lt;=5,AND(MONTH(Taulukko1[[#This Row],[Loppu PVM]] )=6,DAY(Taulukko1[[#This Row],[Loppu PVM]])&lt;20))</f>
        <v>1</v>
      </c>
      <c r="AC2651" s="90" t="b">
        <f>OR(MONTH(Taulukko1[[#This Row],[Alku PVM]] )&lt;=3,AND(MONTH(Taulukko1[[#This Row],[Alku PVM]] )=3))</f>
        <v>0</v>
      </c>
      <c r="AD2651" s="90" t="b">
        <f>OR(MONTH(Taulukko1[[#This Row],[Loppu PVM]] )&lt;=3,AND(MONTH(Taulukko1[[#This Row],[Loppu PVM]] )=3))</f>
        <v>1</v>
      </c>
      <c r="AE2651" s="90" t="b">
        <f>OR(MONTH(Taulukko1[[#This Row],[Alku PVM]] )&lt;=9,AND(MONTH(Taulukko1[[#This Row],[Alku PVM]] )=9))</f>
        <v>0</v>
      </c>
      <c r="AF2651" s="90" t="b">
        <f>OR(MONTH(Taulukko1[[#This Row],[Loppu PVM]])&lt;=9,AND(MONTH(Taulukko1[[#This Row],[Loppu PVM]] )=9))</f>
        <v>1</v>
      </c>
      <c r="AG2651" s="90" t="b">
        <f>OR(MONTH(Taulukko1[[#This Row],[Alku PVM]] )&lt;=6,AND(MONTH(Taulukko1[[#This Row],[Alku PVM]] )=6))</f>
        <v>0</v>
      </c>
      <c r="AH2651" s="90" t="b">
        <f>OR(MONTH(Taulukko1[[#This Row],[Loppu PVM]])&lt;=6,AND(MONTH(Taulukko1[[#This Row],[Loppu PVM]] )=6))</f>
        <v>1</v>
      </c>
    </row>
    <row r="2652" spans="1:34" ht="12.75" customHeight="1">
      <c r="A2652" s="21" t="s">
        <v>531</v>
      </c>
      <c r="B2652" s="23">
        <v>41600</v>
      </c>
      <c r="C2652" s="21" t="s">
        <v>1221</v>
      </c>
      <c r="D2652" s="24" t="s">
        <v>25</v>
      </c>
      <c r="F2652" s="23"/>
      <c r="G2652" s="24"/>
      <c r="H2652" s="22">
        <v>1550</v>
      </c>
      <c r="I2652" s="126">
        <f>INDEX('TOL2008'!B:B,MATCH(A2652,'TOL2008'!A:A,0))</f>
        <v>51101</v>
      </c>
      <c r="J2652" s="126" t="str">
        <f>INDEX(Pääluokka!$H$2:$H$100,MATCH(VALUE(LEFT(Taulukko1[[#This Row],[TOL2008]],2)),Pääluokka!$G$2:$G$100,0))</f>
        <v>Kuljetus ja varastointi</v>
      </c>
      <c r="K2652" s="126" t="str">
        <f>INDEX(Pääluokka!$I$2:$I$100,MATCH(VALUE(LEFT(Taulukko1[[#This Row],[TOL2008]],2)),Pääluokka!$G$2:$G$100,0))</f>
        <v>Palvelualat (G-N, R, S)</v>
      </c>
      <c r="L2652" s="41" t="str">
        <f t="shared" si="410"/>
        <v>NA</v>
      </c>
      <c r="M2652" s="43">
        <f t="shared" si="411"/>
        <v>41600</v>
      </c>
      <c r="N2652" s="43">
        <f t="shared" si="412"/>
        <v>41651</v>
      </c>
      <c r="O2652" s="43">
        <f t="shared" si="413"/>
        <v>41579</v>
      </c>
      <c r="P2652" s="43">
        <f t="shared" si="414"/>
        <v>41640</v>
      </c>
      <c r="Q2652" s="41">
        <f t="shared" si="415"/>
        <v>2013</v>
      </c>
      <c r="R2652" s="41">
        <f t="shared" si="416"/>
        <v>2014</v>
      </c>
      <c r="S2652" s="43" t="str">
        <f>YEAR(Taulukko1[[#This Row],[Alku KK]])&amp;"Q"&amp;ROUNDDOWN((MONTH(Taulukko1[[#This Row],[Alku KK]])-1)/3+1,0)</f>
        <v>2013Q4</v>
      </c>
      <c r="T2652" s="43" t="str">
        <f>YEAR(Taulukko1[[#This Row],[Loppu KK]])&amp;"Q"&amp;ROUNDDOWN((MONTH(Taulukko1[[#This Row],[Loppu KK]])-1)/3+1,0)</f>
        <v>2014Q1</v>
      </c>
      <c r="U2652" s="66">
        <f>IF(COUNT(Taulukko1[[#This Row],[Neuvottelujen alaiset ]])=1,Taulukko1[[#This Row],[Neuvottelujen alaiset ]],Taulukko1[[#This Row],[Vähennystarve]])</f>
        <v>1550</v>
      </c>
      <c r="V2652" s="44" t="str">
        <f t="shared" si="417"/>
        <v>NA</v>
      </c>
      <c r="W2652" s="44" t="str">
        <f t="shared" si="418"/>
        <v>NA</v>
      </c>
      <c r="X2652" s="44" t="str">
        <f t="shared" si="419"/>
        <v>NA</v>
      </c>
      <c r="Y2652" s="90" t="b">
        <f>AND(MONTH(Taulukko1[[#This Row],[Alku PVM]] )=6,DAY(Taulukko1[[#This Row],[Alku PVM]] )&gt;19)</f>
        <v>0</v>
      </c>
      <c r="Z2652" s="90" t="b">
        <f>AND(MONTH(Taulukko1[[#This Row],[Loppu PVM]] )=6,DAY(Taulukko1[[#This Row],[Loppu PVM]] )&gt;19)</f>
        <v>0</v>
      </c>
      <c r="AA2652" s="90" t="b">
        <f>OR(MONTH(Taulukko1[[#This Row],[Alku PVM]] )&lt;=5,AND(MONTH(Taulukko1[[#This Row],[Alku PVM]] )=6,DAY(Taulukko1[[#This Row],[Alku PVM]] )&lt;20))</f>
        <v>0</v>
      </c>
      <c r="AB2652" s="90" t="b">
        <f>OR(MONTH(Taulukko1[[#This Row],[Loppu PVM]])&lt;=5,AND(MONTH(Taulukko1[[#This Row],[Loppu PVM]] )=6,DAY(Taulukko1[[#This Row],[Loppu PVM]])&lt;20))</f>
        <v>1</v>
      </c>
      <c r="AC2652" s="90" t="b">
        <f>OR(MONTH(Taulukko1[[#This Row],[Alku PVM]] )&lt;=3,AND(MONTH(Taulukko1[[#This Row],[Alku PVM]] )=3))</f>
        <v>0</v>
      </c>
      <c r="AD2652" s="90" t="b">
        <f>OR(MONTH(Taulukko1[[#This Row],[Loppu PVM]] )&lt;=3,AND(MONTH(Taulukko1[[#This Row],[Loppu PVM]] )=3))</f>
        <v>1</v>
      </c>
      <c r="AE2652" s="90" t="b">
        <f>OR(MONTH(Taulukko1[[#This Row],[Alku PVM]] )&lt;=9,AND(MONTH(Taulukko1[[#This Row],[Alku PVM]] )=9))</f>
        <v>0</v>
      </c>
      <c r="AF2652" s="90" t="b">
        <f>OR(MONTH(Taulukko1[[#This Row],[Loppu PVM]])&lt;=9,AND(MONTH(Taulukko1[[#This Row],[Loppu PVM]] )=9))</f>
        <v>1</v>
      </c>
      <c r="AG2652" s="90" t="b">
        <f>OR(MONTH(Taulukko1[[#This Row],[Alku PVM]] )&lt;=6,AND(MONTH(Taulukko1[[#This Row],[Alku PVM]] )=6))</f>
        <v>0</v>
      </c>
      <c r="AH2652" s="90" t="b">
        <f>OR(MONTH(Taulukko1[[#This Row],[Loppu PVM]])&lt;=6,AND(MONTH(Taulukko1[[#This Row],[Loppu PVM]] )=6))</f>
        <v>1</v>
      </c>
    </row>
    <row r="2653" spans="1:34" ht="12.75" customHeight="1">
      <c r="A2653" s="21" t="s">
        <v>61</v>
      </c>
      <c r="B2653" s="23">
        <v>41603</v>
      </c>
      <c r="C2653" s="21" t="s">
        <v>62</v>
      </c>
      <c r="D2653" s="24">
        <v>60</v>
      </c>
      <c r="F2653" s="23"/>
      <c r="G2653" s="24"/>
      <c r="H2653" s="22">
        <v>300</v>
      </c>
      <c r="I2653" s="126">
        <f>INDEX('TOL2008'!B:B,MATCH(A2653,'TOL2008'!A:A,0))</f>
        <v>42110</v>
      </c>
      <c r="J2653" s="126" t="str">
        <f>INDEX(Pääluokka!$H$2:$H$100,MATCH(VALUE(LEFT(Taulukko1[[#This Row],[TOL2008]],2)),Pääluokka!$G$2:$G$100,0))</f>
        <v>Rakentaminen</v>
      </c>
      <c r="K2653" s="126" t="str">
        <f>INDEX(Pääluokka!$I$2:$I$100,MATCH(VALUE(LEFT(Taulukko1[[#This Row],[TOL2008]],2)),Pääluokka!$G$2:$G$100,0))</f>
        <v>Rakentaminen (F)</v>
      </c>
      <c r="L2653" s="41" t="str">
        <f t="shared" si="410"/>
        <v>NA</v>
      </c>
      <c r="M2653" s="43">
        <f t="shared" si="411"/>
        <v>41603</v>
      </c>
      <c r="N2653" s="43">
        <f t="shared" si="412"/>
        <v>41654</v>
      </c>
      <c r="O2653" s="43">
        <f t="shared" si="413"/>
        <v>41579</v>
      </c>
      <c r="P2653" s="43">
        <f t="shared" si="414"/>
        <v>41640</v>
      </c>
      <c r="Q2653" s="41">
        <f t="shared" si="415"/>
        <v>2013</v>
      </c>
      <c r="R2653" s="41">
        <f t="shared" si="416"/>
        <v>2014</v>
      </c>
      <c r="S2653" s="43" t="str">
        <f>YEAR(Taulukko1[[#This Row],[Alku KK]])&amp;"Q"&amp;ROUNDDOWN((MONTH(Taulukko1[[#This Row],[Alku KK]])-1)/3+1,0)</f>
        <v>2013Q4</v>
      </c>
      <c r="T2653" s="43" t="str">
        <f>YEAR(Taulukko1[[#This Row],[Loppu KK]])&amp;"Q"&amp;ROUNDDOWN((MONTH(Taulukko1[[#This Row],[Loppu KK]])-1)/3+1,0)</f>
        <v>2014Q1</v>
      </c>
      <c r="U2653" s="66">
        <f>IF(COUNT(Taulukko1[[#This Row],[Neuvottelujen alaiset ]])=1,Taulukko1[[#This Row],[Neuvottelujen alaiset ]],Taulukko1[[#This Row],[Vähennystarve]])</f>
        <v>300</v>
      </c>
      <c r="V2653" s="44" t="str">
        <f t="shared" si="417"/>
        <v>NA</v>
      </c>
      <c r="W2653" s="44" t="str">
        <f t="shared" si="418"/>
        <v>NA</v>
      </c>
      <c r="X2653" s="44" t="str">
        <f t="shared" si="419"/>
        <v>NA</v>
      </c>
      <c r="Y2653" s="90" t="b">
        <f>AND(MONTH(Taulukko1[[#This Row],[Alku PVM]] )=6,DAY(Taulukko1[[#This Row],[Alku PVM]] )&gt;19)</f>
        <v>0</v>
      </c>
      <c r="Z2653" s="90" t="b">
        <f>AND(MONTH(Taulukko1[[#This Row],[Loppu PVM]] )=6,DAY(Taulukko1[[#This Row],[Loppu PVM]] )&gt;19)</f>
        <v>0</v>
      </c>
      <c r="AA2653" s="90" t="b">
        <f>OR(MONTH(Taulukko1[[#This Row],[Alku PVM]] )&lt;=5,AND(MONTH(Taulukko1[[#This Row],[Alku PVM]] )=6,DAY(Taulukko1[[#This Row],[Alku PVM]] )&lt;20))</f>
        <v>0</v>
      </c>
      <c r="AB2653" s="90" t="b">
        <f>OR(MONTH(Taulukko1[[#This Row],[Loppu PVM]])&lt;=5,AND(MONTH(Taulukko1[[#This Row],[Loppu PVM]] )=6,DAY(Taulukko1[[#This Row],[Loppu PVM]])&lt;20))</f>
        <v>1</v>
      </c>
      <c r="AC2653" s="90" t="b">
        <f>OR(MONTH(Taulukko1[[#This Row],[Alku PVM]] )&lt;=3,AND(MONTH(Taulukko1[[#This Row],[Alku PVM]] )=3))</f>
        <v>0</v>
      </c>
      <c r="AD2653" s="90" t="b">
        <f>OR(MONTH(Taulukko1[[#This Row],[Loppu PVM]] )&lt;=3,AND(MONTH(Taulukko1[[#This Row],[Loppu PVM]] )=3))</f>
        <v>1</v>
      </c>
      <c r="AE2653" s="90" t="b">
        <f>OR(MONTH(Taulukko1[[#This Row],[Alku PVM]] )&lt;=9,AND(MONTH(Taulukko1[[#This Row],[Alku PVM]] )=9))</f>
        <v>0</v>
      </c>
      <c r="AF2653" s="90" t="b">
        <f>OR(MONTH(Taulukko1[[#This Row],[Loppu PVM]])&lt;=9,AND(MONTH(Taulukko1[[#This Row],[Loppu PVM]] )=9))</f>
        <v>1</v>
      </c>
      <c r="AG2653" s="90" t="b">
        <f>OR(MONTH(Taulukko1[[#This Row],[Alku PVM]] )&lt;=6,AND(MONTH(Taulukko1[[#This Row],[Alku PVM]] )=6))</f>
        <v>0</v>
      </c>
      <c r="AH2653" s="90" t="b">
        <f>OR(MONTH(Taulukko1[[#This Row],[Loppu PVM]])&lt;=6,AND(MONTH(Taulukko1[[#This Row],[Loppu PVM]] )=6))</f>
        <v>1</v>
      </c>
    </row>
    <row r="2654" spans="1:34" ht="12.75" customHeight="1">
      <c r="A2654" s="21" t="s">
        <v>61</v>
      </c>
      <c r="B2654" s="23">
        <v>41603</v>
      </c>
      <c r="C2654" s="21" t="s">
        <v>62</v>
      </c>
      <c r="D2654" s="24">
        <v>0</v>
      </c>
      <c r="F2654" s="23">
        <v>41661</v>
      </c>
      <c r="G2654" s="24">
        <v>0</v>
      </c>
      <c r="H2654" s="22">
        <v>300</v>
      </c>
      <c r="I2654" s="126">
        <f>INDEX('TOL2008'!B:B,MATCH(A2654,'TOL2008'!A:A,0))</f>
        <v>42110</v>
      </c>
      <c r="J2654" s="126" t="str">
        <f>INDEX(Pääluokka!$H$2:$H$100,MATCH(VALUE(LEFT(Taulukko1[[#This Row],[TOL2008]],2)),Pääluokka!$G$2:$G$100,0))</f>
        <v>Rakentaminen</v>
      </c>
      <c r="K2654" s="126" t="str">
        <f>INDEX(Pääluokka!$I$2:$I$100,MATCH(VALUE(LEFT(Taulukko1[[#This Row],[TOL2008]],2)),Pääluokka!$G$2:$G$100,0))</f>
        <v>Rakentaminen (F)</v>
      </c>
      <c r="L2654" s="41">
        <f t="shared" si="410"/>
        <v>58</v>
      </c>
      <c r="M2654" s="43">
        <f t="shared" si="411"/>
        <v>41603</v>
      </c>
      <c r="N2654" s="43">
        <f t="shared" si="412"/>
        <v>41661</v>
      </c>
      <c r="O2654" s="43">
        <f t="shared" si="413"/>
        <v>41579</v>
      </c>
      <c r="P2654" s="43">
        <f t="shared" si="414"/>
        <v>41640</v>
      </c>
      <c r="Q2654" s="41">
        <f t="shared" si="415"/>
        <v>2013</v>
      </c>
      <c r="R2654" s="41">
        <f t="shared" si="416"/>
        <v>2014</v>
      </c>
      <c r="S2654" s="43" t="str">
        <f>YEAR(Taulukko1[[#This Row],[Alku KK]])&amp;"Q"&amp;ROUNDDOWN((MONTH(Taulukko1[[#This Row],[Alku KK]])-1)/3+1,0)</f>
        <v>2013Q4</v>
      </c>
      <c r="T2654" s="43" t="str">
        <f>YEAR(Taulukko1[[#This Row],[Loppu KK]])&amp;"Q"&amp;ROUNDDOWN((MONTH(Taulukko1[[#This Row],[Loppu KK]])-1)/3+1,0)</f>
        <v>2014Q1</v>
      </c>
      <c r="U2654" s="66">
        <f>IF(COUNT(Taulukko1[[#This Row],[Neuvottelujen alaiset ]])=1,Taulukko1[[#This Row],[Neuvottelujen alaiset ]],Taulukko1[[#This Row],[Vähennystarve]])</f>
        <v>300</v>
      </c>
      <c r="V2654" s="44" t="str">
        <f t="shared" si="417"/>
        <v>NA</v>
      </c>
      <c r="W2654" s="44">
        <f t="shared" si="418"/>
        <v>0</v>
      </c>
      <c r="X2654" s="44" t="str">
        <f t="shared" si="419"/>
        <v>NA</v>
      </c>
      <c r="Y2654" s="90" t="b">
        <f>AND(MONTH(Taulukko1[[#This Row],[Alku PVM]] )=6,DAY(Taulukko1[[#This Row],[Alku PVM]] )&gt;19)</f>
        <v>0</v>
      </c>
      <c r="Z2654" s="90" t="b">
        <f>AND(MONTH(Taulukko1[[#This Row],[Loppu PVM]] )=6,DAY(Taulukko1[[#This Row],[Loppu PVM]] )&gt;19)</f>
        <v>0</v>
      </c>
      <c r="AA2654" s="90" t="b">
        <f>OR(MONTH(Taulukko1[[#This Row],[Alku PVM]] )&lt;=5,AND(MONTH(Taulukko1[[#This Row],[Alku PVM]] )=6,DAY(Taulukko1[[#This Row],[Alku PVM]] )&lt;20))</f>
        <v>0</v>
      </c>
      <c r="AB2654" s="90" t="b">
        <f>OR(MONTH(Taulukko1[[#This Row],[Loppu PVM]])&lt;=5,AND(MONTH(Taulukko1[[#This Row],[Loppu PVM]] )=6,DAY(Taulukko1[[#This Row],[Loppu PVM]])&lt;20))</f>
        <v>1</v>
      </c>
      <c r="AC2654" s="90" t="b">
        <f>OR(MONTH(Taulukko1[[#This Row],[Alku PVM]] )&lt;=3,AND(MONTH(Taulukko1[[#This Row],[Alku PVM]] )=3))</f>
        <v>0</v>
      </c>
      <c r="AD2654" s="90" t="b">
        <f>OR(MONTH(Taulukko1[[#This Row],[Loppu PVM]] )&lt;=3,AND(MONTH(Taulukko1[[#This Row],[Loppu PVM]] )=3))</f>
        <v>1</v>
      </c>
      <c r="AE2654" s="90" t="b">
        <f>OR(MONTH(Taulukko1[[#This Row],[Alku PVM]] )&lt;=9,AND(MONTH(Taulukko1[[#This Row],[Alku PVM]] )=9))</f>
        <v>0</v>
      </c>
      <c r="AF2654" s="90" t="b">
        <f>OR(MONTH(Taulukko1[[#This Row],[Loppu PVM]])&lt;=9,AND(MONTH(Taulukko1[[#This Row],[Loppu PVM]] )=9))</f>
        <v>1</v>
      </c>
      <c r="AG2654" s="90" t="b">
        <f>OR(MONTH(Taulukko1[[#This Row],[Alku PVM]] )&lt;=6,AND(MONTH(Taulukko1[[#This Row],[Alku PVM]] )=6))</f>
        <v>0</v>
      </c>
      <c r="AH2654" s="90" t="b">
        <f>OR(MONTH(Taulukko1[[#This Row],[Loppu PVM]])&lt;=6,AND(MONTH(Taulukko1[[#This Row],[Loppu PVM]] )=6))</f>
        <v>1</v>
      </c>
    </row>
    <row r="2655" spans="1:34" ht="12.75" customHeight="1">
      <c r="A2655" s="21" t="s">
        <v>674</v>
      </c>
      <c r="B2655" s="23">
        <v>41604</v>
      </c>
      <c r="C2655" s="21" t="s">
        <v>673</v>
      </c>
      <c r="D2655" s="24"/>
      <c r="F2655" s="23">
        <v>41655</v>
      </c>
      <c r="G2655" s="24">
        <v>0</v>
      </c>
      <c r="H2655" s="22">
        <v>50</v>
      </c>
      <c r="I2655" s="126">
        <f>INDEX('TOL2008'!B:B,MATCH(A2655,'TOL2008'!A:A,0))</f>
        <v>25990</v>
      </c>
      <c r="J2655" s="126" t="str">
        <f>INDEX(Pääluokka!$H$2:$H$100,MATCH(VALUE(LEFT(Taulukko1[[#This Row],[TOL2008]],2)),Pääluokka!$G$2:$G$100,0))</f>
        <v>Teollisuus</v>
      </c>
      <c r="K2655" s="126" t="str">
        <f>INDEX(Pääluokka!$I$2:$I$100,MATCH(VALUE(LEFT(Taulukko1[[#This Row],[TOL2008]],2)),Pääluokka!$G$2:$G$100,0))</f>
        <v>Teollisuus (C-E)</v>
      </c>
      <c r="L2655" s="41">
        <f t="shared" si="410"/>
        <v>51</v>
      </c>
      <c r="M2655" s="43">
        <f t="shared" si="411"/>
        <v>41604</v>
      </c>
      <c r="N2655" s="43">
        <f t="shared" si="412"/>
        <v>41655</v>
      </c>
      <c r="O2655" s="43">
        <f t="shared" si="413"/>
        <v>41579</v>
      </c>
      <c r="P2655" s="43">
        <f t="shared" si="414"/>
        <v>41640</v>
      </c>
      <c r="Q2655" s="41">
        <f t="shared" si="415"/>
        <v>2013</v>
      </c>
      <c r="R2655" s="41">
        <f t="shared" si="416"/>
        <v>2014</v>
      </c>
      <c r="S2655" s="43" t="str">
        <f>YEAR(Taulukko1[[#This Row],[Alku KK]])&amp;"Q"&amp;ROUNDDOWN((MONTH(Taulukko1[[#This Row],[Alku KK]])-1)/3+1,0)</f>
        <v>2013Q4</v>
      </c>
      <c r="T2655" s="43" t="str">
        <f>YEAR(Taulukko1[[#This Row],[Loppu KK]])&amp;"Q"&amp;ROUNDDOWN((MONTH(Taulukko1[[#This Row],[Loppu KK]])-1)/3+1,0)</f>
        <v>2014Q1</v>
      </c>
      <c r="U2655" s="66">
        <f>IF(COUNT(Taulukko1[[#This Row],[Neuvottelujen alaiset ]])=1,Taulukko1[[#This Row],[Neuvottelujen alaiset ]],Taulukko1[[#This Row],[Vähennystarve]])</f>
        <v>50</v>
      </c>
      <c r="V2655" s="44" t="str">
        <f t="shared" si="417"/>
        <v>NA</v>
      </c>
      <c r="W2655" s="44">
        <f t="shared" si="418"/>
        <v>0</v>
      </c>
      <c r="X2655" s="44" t="str">
        <f t="shared" si="419"/>
        <v>NA</v>
      </c>
      <c r="Y2655" s="90" t="b">
        <f>AND(MONTH(Taulukko1[[#This Row],[Alku PVM]] )=6,DAY(Taulukko1[[#This Row],[Alku PVM]] )&gt;19)</f>
        <v>0</v>
      </c>
      <c r="Z2655" s="90" t="b">
        <f>AND(MONTH(Taulukko1[[#This Row],[Loppu PVM]] )=6,DAY(Taulukko1[[#This Row],[Loppu PVM]] )&gt;19)</f>
        <v>0</v>
      </c>
      <c r="AA2655" s="90" t="b">
        <f>OR(MONTH(Taulukko1[[#This Row],[Alku PVM]] )&lt;=5,AND(MONTH(Taulukko1[[#This Row],[Alku PVM]] )=6,DAY(Taulukko1[[#This Row],[Alku PVM]] )&lt;20))</f>
        <v>0</v>
      </c>
      <c r="AB2655" s="90" t="b">
        <f>OR(MONTH(Taulukko1[[#This Row],[Loppu PVM]])&lt;=5,AND(MONTH(Taulukko1[[#This Row],[Loppu PVM]] )=6,DAY(Taulukko1[[#This Row],[Loppu PVM]])&lt;20))</f>
        <v>1</v>
      </c>
      <c r="AC2655" s="90" t="b">
        <f>OR(MONTH(Taulukko1[[#This Row],[Alku PVM]] )&lt;=3,AND(MONTH(Taulukko1[[#This Row],[Alku PVM]] )=3))</f>
        <v>0</v>
      </c>
      <c r="AD2655" s="90" t="b">
        <f>OR(MONTH(Taulukko1[[#This Row],[Loppu PVM]] )&lt;=3,AND(MONTH(Taulukko1[[#This Row],[Loppu PVM]] )=3))</f>
        <v>1</v>
      </c>
      <c r="AE2655" s="90" t="b">
        <f>OR(MONTH(Taulukko1[[#This Row],[Alku PVM]] )&lt;=9,AND(MONTH(Taulukko1[[#This Row],[Alku PVM]] )=9))</f>
        <v>0</v>
      </c>
      <c r="AF2655" s="90" t="b">
        <f>OR(MONTH(Taulukko1[[#This Row],[Loppu PVM]])&lt;=9,AND(MONTH(Taulukko1[[#This Row],[Loppu PVM]] )=9))</f>
        <v>1</v>
      </c>
      <c r="AG2655" s="90" t="b">
        <f>OR(MONTH(Taulukko1[[#This Row],[Alku PVM]] )&lt;=6,AND(MONTH(Taulukko1[[#This Row],[Alku PVM]] )=6))</f>
        <v>0</v>
      </c>
      <c r="AH2655" s="90" t="b">
        <f>OR(MONTH(Taulukko1[[#This Row],[Loppu PVM]])&lt;=6,AND(MONTH(Taulukko1[[#This Row],[Loppu PVM]] )=6))</f>
        <v>1</v>
      </c>
    </row>
    <row r="2656" spans="1:34" ht="12.75" customHeight="1">
      <c r="A2656" s="21" t="s">
        <v>570</v>
      </c>
      <c r="B2656" s="23">
        <v>41606</v>
      </c>
      <c r="C2656" s="21" t="s">
        <v>574</v>
      </c>
      <c r="D2656" s="24" t="s">
        <v>25</v>
      </c>
      <c r="E2656" s="62">
        <v>48</v>
      </c>
      <c r="F2656" s="23"/>
      <c r="G2656" s="24"/>
      <c r="H2656" s="22">
        <v>48</v>
      </c>
      <c r="I2656" s="126">
        <f>INDEX('TOL2008'!B:B,MATCH(A2656,'TOL2008'!A:A,0))</f>
        <v>33129</v>
      </c>
      <c r="J2656" s="126" t="str">
        <f>INDEX(Pääluokka!$H$2:$H$100,MATCH(VALUE(LEFT(Taulukko1[[#This Row],[TOL2008]],2)),Pääluokka!$G$2:$G$100,0))</f>
        <v>Teollisuus</v>
      </c>
      <c r="K2656" s="126" t="str">
        <f>INDEX(Pääluokka!$I$2:$I$100,MATCH(VALUE(LEFT(Taulukko1[[#This Row],[TOL2008]],2)),Pääluokka!$G$2:$G$100,0))</f>
        <v>Teollisuus (C-E)</v>
      </c>
      <c r="L2656" s="41" t="str">
        <f t="shared" si="410"/>
        <v>NA</v>
      </c>
      <c r="M2656" s="43">
        <f t="shared" si="411"/>
        <v>41606</v>
      </c>
      <c r="N2656" s="43">
        <f t="shared" si="412"/>
        <v>41657</v>
      </c>
      <c r="O2656" s="43">
        <f t="shared" si="413"/>
        <v>41579</v>
      </c>
      <c r="P2656" s="43">
        <f t="shared" si="414"/>
        <v>41640</v>
      </c>
      <c r="Q2656" s="41">
        <f t="shared" si="415"/>
        <v>2013</v>
      </c>
      <c r="R2656" s="41">
        <f t="shared" si="416"/>
        <v>2014</v>
      </c>
      <c r="S2656" s="43" t="str">
        <f>YEAR(Taulukko1[[#This Row],[Alku KK]])&amp;"Q"&amp;ROUNDDOWN((MONTH(Taulukko1[[#This Row],[Alku KK]])-1)/3+1,0)</f>
        <v>2013Q4</v>
      </c>
      <c r="T2656" s="43" t="str">
        <f>YEAR(Taulukko1[[#This Row],[Loppu KK]])&amp;"Q"&amp;ROUNDDOWN((MONTH(Taulukko1[[#This Row],[Loppu KK]])-1)/3+1,0)</f>
        <v>2014Q1</v>
      </c>
      <c r="U2656" s="66">
        <f>IF(COUNT(Taulukko1[[#This Row],[Neuvottelujen alaiset ]])=1,Taulukko1[[#This Row],[Neuvottelujen alaiset ]],Taulukko1[[#This Row],[Vähennystarve]])</f>
        <v>48</v>
      </c>
      <c r="V2656" s="44">
        <f t="shared" si="417"/>
        <v>1</v>
      </c>
      <c r="W2656" s="44" t="str">
        <f t="shared" si="418"/>
        <v>NA</v>
      </c>
      <c r="X2656" s="44" t="str">
        <f t="shared" si="419"/>
        <v>NA</v>
      </c>
      <c r="Y2656" s="90" t="b">
        <f>AND(MONTH(Taulukko1[[#This Row],[Alku PVM]] )=6,DAY(Taulukko1[[#This Row],[Alku PVM]] )&gt;19)</f>
        <v>0</v>
      </c>
      <c r="Z2656" s="90" t="b">
        <f>AND(MONTH(Taulukko1[[#This Row],[Loppu PVM]] )=6,DAY(Taulukko1[[#This Row],[Loppu PVM]] )&gt;19)</f>
        <v>0</v>
      </c>
      <c r="AA2656" s="90" t="b">
        <f>OR(MONTH(Taulukko1[[#This Row],[Alku PVM]] )&lt;=5,AND(MONTH(Taulukko1[[#This Row],[Alku PVM]] )=6,DAY(Taulukko1[[#This Row],[Alku PVM]] )&lt;20))</f>
        <v>0</v>
      </c>
      <c r="AB2656" s="90" t="b">
        <f>OR(MONTH(Taulukko1[[#This Row],[Loppu PVM]])&lt;=5,AND(MONTH(Taulukko1[[#This Row],[Loppu PVM]] )=6,DAY(Taulukko1[[#This Row],[Loppu PVM]])&lt;20))</f>
        <v>1</v>
      </c>
      <c r="AC2656" s="90" t="b">
        <f>OR(MONTH(Taulukko1[[#This Row],[Alku PVM]] )&lt;=3,AND(MONTH(Taulukko1[[#This Row],[Alku PVM]] )=3))</f>
        <v>0</v>
      </c>
      <c r="AD2656" s="90" t="b">
        <f>OR(MONTH(Taulukko1[[#This Row],[Loppu PVM]] )&lt;=3,AND(MONTH(Taulukko1[[#This Row],[Loppu PVM]] )=3))</f>
        <v>1</v>
      </c>
      <c r="AE2656" s="90" t="b">
        <f>OR(MONTH(Taulukko1[[#This Row],[Alku PVM]] )&lt;=9,AND(MONTH(Taulukko1[[#This Row],[Alku PVM]] )=9))</f>
        <v>0</v>
      </c>
      <c r="AF2656" s="90" t="b">
        <f>OR(MONTH(Taulukko1[[#This Row],[Loppu PVM]])&lt;=9,AND(MONTH(Taulukko1[[#This Row],[Loppu PVM]] )=9))</f>
        <v>1</v>
      </c>
      <c r="AG2656" s="90" t="b">
        <f>OR(MONTH(Taulukko1[[#This Row],[Alku PVM]] )&lt;=6,AND(MONTH(Taulukko1[[#This Row],[Alku PVM]] )=6))</f>
        <v>0</v>
      </c>
      <c r="AH2656" s="90" t="b">
        <f>OR(MONTH(Taulukko1[[#This Row],[Loppu PVM]])&lt;=6,AND(MONTH(Taulukko1[[#This Row],[Loppu PVM]] )=6))</f>
        <v>1</v>
      </c>
    </row>
    <row r="2657" spans="1:34" ht="12.75" customHeight="1">
      <c r="A2657" s="21" t="s">
        <v>570</v>
      </c>
      <c r="B2657" s="23">
        <v>41606</v>
      </c>
      <c r="C2657" s="21" t="s">
        <v>574</v>
      </c>
      <c r="D2657" s="24">
        <v>0</v>
      </c>
      <c r="E2657" s="62">
        <v>48</v>
      </c>
      <c r="F2657" s="23">
        <v>41695</v>
      </c>
      <c r="G2657" s="24">
        <v>19</v>
      </c>
      <c r="H2657" s="22">
        <v>48</v>
      </c>
      <c r="I2657" s="126">
        <f>INDEX('TOL2008'!B:B,MATCH(A2657,'TOL2008'!A:A,0))</f>
        <v>33129</v>
      </c>
      <c r="J2657" s="126" t="str">
        <f>INDEX(Pääluokka!$H$2:$H$100,MATCH(VALUE(LEFT(Taulukko1[[#This Row],[TOL2008]],2)),Pääluokka!$G$2:$G$100,0))</f>
        <v>Teollisuus</v>
      </c>
      <c r="K2657" s="126" t="str">
        <f>INDEX(Pääluokka!$I$2:$I$100,MATCH(VALUE(LEFT(Taulukko1[[#This Row],[TOL2008]],2)),Pääluokka!$G$2:$G$100,0))</f>
        <v>Teollisuus (C-E)</v>
      </c>
      <c r="L2657" s="41">
        <f t="shared" si="410"/>
        <v>89</v>
      </c>
      <c r="M2657" s="43">
        <f t="shared" si="411"/>
        <v>41606</v>
      </c>
      <c r="N2657" s="43">
        <f t="shared" si="412"/>
        <v>41695</v>
      </c>
      <c r="O2657" s="43">
        <f t="shared" si="413"/>
        <v>41579</v>
      </c>
      <c r="P2657" s="43">
        <f t="shared" si="414"/>
        <v>41671</v>
      </c>
      <c r="Q2657" s="41">
        <f t="shared" si="415"/>
        <v>2013</v>
      </c>
      <c r="R2657" s="41">
        <f t="shared" si="416"/>
        <v>2014</v>
      </c>
      <c r="S2657" s="43" t="str">
        <f>YEAR(Taulukko1[[#This Row],[Alku KK]])&amp;"Q"&amp;ROUNDDOWN((MONTH(Taulukko1[[#This Row],[Alku KK]])-1)/3+1,0)</f>
        <v>2013Q4</v>
      </c>
      <c r="T2657" s="43" t="str">
        <f>YEAR(Taulukko1[[#This Row],[Loppu KK]])&amp;"Q"&amp;ROUNDDOWN((MONTH(Taulukko1[[#This Row],[Loppu KK]])-1)/3+1,0)</f>
        <v>2014Q1</v>
      </c>
      <c r="U2657" s="66">
        <f>IF(COUNT(Taulukko1[[#This Row],[Neuvottelujen alaiset ]])=1,Taulukko1[[#This Row],[Neuvottelujen alaiset ]],Taulukko1[[#This Row],[Vähennystarve]])</f>
        <v>48</v>
      </c>
      <c r="V2657" s="44">
        <f t="shared" si="417"/>
        <v>1</v>
      </c>
      <c r="W2657" s="44">
        <f t="shared" si="418"/>
        <v>0.39583333333333331</v>
      </c>
      <c r="X2657" s="44">
        <f t="shared" si="419"/>
        <v>0.39583333333333331</v>
      </c>
      <c r="Y2657" s="90" t="b">
        <f>AND(MONTH(Taulukko1[[#This Row],[Alku PVM]] )=6,DAY(Taulukko1[[#This Row],[Alku PVM]] )&gt;19)</f>
        <v>0</v>
      </c>
      <c r="Z2657" s="90" t="b">
        <f>AND(MONTH(Taulukko1[[#This Row],[Loppu PVM]] )=6,DAY(Taulukko1[[#This Row],[Loppu PVM]] )&gt;19)</f>
        <v>0</v>
      </c>
      <c r="AA2657" s="90" t="b">
        <f>OR(MONTH(Taulukko1[[#This Row],[Alku PVM]] )&lt;=5,AND(MONTH(Taulukko1[[#This Row],[Alku PVM]] )=6,DAY(Taulukko1[[#This Row],[Alku PVM]] )&lt;20))</f>
        <v>0</v>
      </c>
      <c r="AB2657" s="90" t="b">
        <f>OR(MONTH(Taulukko1[[#This Row],[Loppu PVM]])&lt;=5,AND(MONTH(Taulukko1[[#This Row],[Loppu PVM]] )=6,DAY(Taulukko1[[#This Row],[Loppu PVM]])&lt;20))</f>
        <v>1</v>
      </c>
      <c r="AC2657" s="90" t="b">
        <f>OR(MONTH(Taulukko1[[#This Row],[Alku PVM]] )&lt;=3,AND(MONTH(Taulukko1[[#This Row],[Alku PVM]] )=3))</f>
        <v>0</v>
      </c>
      <c r="AD2657" s="90" t="b">
        <f>OR(MONTH(Taulukko1[[#This Row],[Loppu PVM]] )&lt;=3,AND(MONTH(Taulukko1[[#This Row],[Loppu PVM]] )=3))</f>
        <v>1</v>
      </c>
      <c r="AE2657" s="90" t="b">
        <f>OR(MONTH(Taulukko1[[#This Row],[Alku PVM]] )&lt;=9,AND(MONTH(Taulukko1[[#This Row],[Alku PVM]] )=9))</f>
        <v>0</v>
      </c>
      <c r="AF2657" s="90" t="b">
        <f>OR(MONTH(Taulukko1[[#This Row],[Loppu PVM]])&lt;=9,AND(MONTH(Taulukko1[[#This Row],[Loppu PVM]] )=9))</f>
        <v>1</v>
      </c>
      <c r="AG2657" s="90" t="b">
        <f>OR(MONTH(Taulukko1[[#This Row],[Alku PVM]] )&lt;=6,AND(MONTH(Taulukko1[[#This Row],[Alku PVM]] )=6))</f>
        <v>0</v>
      </c>
      <c r="AH2657" s="90" t="b">
        <f>OR(MONTH(Taulukko1[[#This Row],[Loppu PVM]])&lt;=6,AND(MONTH(Taulukko1[[#This Row],[Loppu PVM]] )=6))</f>
        <v>1</v>
      </c>
    </row>
    <row r="2658" spans="1:34" ht="12.75" customHeight="1">
      <c r="A2658" s="21" t="s">
        <v>527</v>
      </c>
      <c r="B2658" s="23">
        <v>41607</v>
      </c>
      <c r="C2658" s="21" t="s">
        <v>529</v>
      </c>
      <c r="D2658" s="24"/>
      <c r="F2658" s="23"/>
      <c r="G2658" s="24"/>
      <c r="H2658" s="22">
        <v>36</v>
      </c>
      <c r="I2658" s="126">
        <f>INDEX('TOL2008'!B:B,MATCH(A2658,'TOL2008'!A:A,0))</f>
        <v>52291</v>
      </c>
      <c r="J2658" s="126" t="str">
        <f>INDEX(Pääluokka!$H$2:$H$100,MATCH(VALUE(LEFT(Taulukko1[[#This Row],[TOL2008]],2)),Pääluokka!$G$2:$G$100,0))</f>
        <v>Kuljetus ja varastointi</v>
      </c>
      <c r="K2658" s="126" t="str">
        <f>INDEX(Pääluokka!$I$2:$I$100,MATCH(VALUE(LEFT(Taulukko1[[#This Row],[TOL2008]],2)),Pääluokka!$G$2:$G$100,0))</f>
        <v>Palvelualat (G-N, R, S)</v>
      </c>
      <c r="L2658" s="41" t="str">
        <f t="shared" si="410"/>
        <v>NA</v>
      </c>
      <c r="M2658" s="43">
        <f t="shared" si="411"/>
        <v>41607</v>
      </c>
      <c r="N2658" s="43">
        <f t="shared" si="412"/>
        <v>41658</v>
      </c>
      <c r="O2658" s="43">
        <f t="shared" si="413"/>
        <v>41579</v>
      </c>
      <c r="P2658" s="43">
        <f t="shared" si="414"/>
        <v>41640</v>
      </c>
      <c r="Q2658" s="41">
        <f t="shared" si="415"/>
        <v>2013</v>
      </c>
      <c r="R2658" s="41">
        <f t="shared" si="416"/>
        <v>2014</v>
      </c>
      <c r="S2658" s="43" t="str">
        <f>YEAR(Taulukko1[[#This Row],[Alku KK]])&amp;"Q"&amp;ROUNDDOWN((MONTH(Taulukko1[[#This Row],[Alku KK]])-1)/3+1,0)</f>
        <v>2013Q4</v>
      </c>
      <c r="T2658" s="43" t="str">
        <f>YEAR(Taulukko1[[#This Row],[Loppu KK]])&amp;"Q"&amp;ROUNDDOWN((MONTH(Taulukko1[[#This Row],[Loppu KK]])-1)/3+1,0)</f>
        <v>2014Q1</v>
      </c>
      <c r="U2658" s="66">
        <f>IF(COUNT(Taulukko1[[#This Row],[Neuvottelujen alaiset ]])=1,Taulukko1[[#This Row],[Neuvottelujen alaiset ]],Taulukko1[[#This Row],[Vähennystarve]])</f>
        <v>36</v>
      </c>
      <c r="V2658" s="44" t="str">
        <f t="shared" si="417"/>
        <v>NA</v>
      </c>
      <c r="W2658" s="44" t="str">
        <f t="shared" si="418"/>
        <v>NA</v>
      </c>
      <c r="X2658" s="44" t="str">
        <f t="shared" si="419"/>
        <v>NA</v>
      </c>
      <c r="Y2658" s="90" t="b">
        <f>AND(MONTH(Taulukko1[[#This Row],[Alku PVM]] )=6,DAY(Taulukko1[[#This Row],[Alku PVM]] )&gt;19)</f>
        <v>0</v>
      </c>
      <c r="Z2658" s="90" t="b">
        <f>AND(MONTH(Taulukko1[[#This Row],[Loppu PVM]] )=6,DAY(Taulukko1[[#This Row],[Loppu PVM]] )&gt;19)</f>
        <v>0</v>
      </c>
      <c r="AA2658" s="90" t="b">
        <f>OR(MONTH(Taulukko1[[#This Row],[Alku PVM]] )&lt;=5,AND(MONTH(Taulukko1[[#This Row],[Alku PVM]] )=6,DAY(Taulukko1[[#This Row],[Alku PVM]] )&lt;20))</f>
        <v>0</v>
      </c>
      <c r="AB2658" s="90" t="b">
        <f>OR(MONTH(Taulukko1[[#This Row],[Loppu PVM]])&lt;=5,AND(MONTH(Taulukko1[[#This Row],[Loppu PVM]] )=6,DAY(Taulukko1[[#This Row],[Loppu PVM]])&lt;20))</f>
        <v>1</v>
      </c>
      <c r="AC2658" s="90" t="b">
        <f>OR(MONTH(Taulukko1[[#This Row],[Alku PVM]] )&lt;=3,AND(MONTH(Taulukko1[[#This Row],[Alku PVM]] )=3))</f>
        <v>0</v>
      </c>
      <c r="AD2658" s="90" t="b">
        <f>OR(MONTH(Taulukko1[[#This Row],[Loppu PVM]] )&lt;=3,AND(MONTH(Taulukko1[[#This Row],[Loppu PVM]] )=3))</f>
        <v>1</v>
      </c>
      <c r="AE2658" s="90" t="b">
        <f>OR(MONTH(Taulukko1[[#This Row],[Alku PVM]] )&lt;=9,AND(MONTH(Taulukko1[[#This Row],[Alku PVM]] )=9))</f>
        <v>0</v>
      </c>
      <c r="AF2658" s="90" t="b">
        <f>OR(MONTH(Taulukko1[[#This Row],[Loppu PVM]])&lt;=9,AND(MONTH(Taulukko1[[#This Row],[Loppu PVM]] )=9))</f>
        <v>1</v>
      </c>
      <c r="AG2658" s="90" t="b">
        <f>OR(MONTH(Taulukko1[[#This Row],[Alku PVM]] )&lt;=6,AND(MONTH(Taulukko1[[#This Row],[Alku PVM]] )=6))</f>
        <v>0</v>
      </c>
      <c r="AH2658" s="90" t="b">
        <f>OR(MONTH(Taulukko1[[#This Row],[Loppu PVM]])&lt;=6,AND(MONTH(Taulukko1[[#This Row],[Loppu PVM]] )=6))</f>
        <v>1</v>
      </c>
    </row>
    <row r="2659" spans="1:34" ht="12.75" customHeight="1">
      <c r="A2659" s="21" t="s">
        <v>527</v>
      </c>
      <c r="B2659" s="23">
        <v>41607</v>
      </c>
      <c r="C2659" s="21" t="s">
        <v>529</v>
      </c>
      <c r="D2659" s="24"/>
      <c r="F2659" s="23">
        <v>41723</v>
      </c>
      <c r="G2659" s="24">
        <v>36</v>
      </c>
      <c r="H2659" s="22">
        <v>36</v>
      </c>
      <c r="I2659" s="126">
        <f>INDEX('TOL2008'!B:B,MATCH(A2659,'TOL2008'!A:A,0))</f>
        <v>52291</v>
      </c>
      <c r="J2659" s="126" t="str">
        <f>INDEX(Pääluokka!$H$2:$H$100,MATCH(VALUE(LEFT(Taulukko1[[#This Row],[TOL2008]],2)),Pääluokka!$G$2:$G$100,0))</f>
        <v>Kuljetus ja varastointi</v>
      </c>
      <c r="K2659" s="126" t="str">
        <f>INDEX(Pääluokka!$I$2:$I$100,MATCH(VALUE(LEFT(Taulukko1[[#This Row],[TOL2008]],2)),Pääluokka!$G$2:$G$100,0))</f>
        <v>Palvelualat (G-N, R, S)</v>
      </c>
      <c r="L2659" s="41">
        <f t="shared" si="410"/>
        <v>116</v>
      </c>
      <c r="M2659" s="43">
        <f t="shared" si="411"/>
        <v>41607</v>
      </c>
      <c r="N2659" s="43">
        <f t="shared" si="412"/>
        <v>41723</v>
      </c>
      <c r="O2659" s="43">
        <f t="shared" si="413"/>
        <v>41579</v>
      </c>
      <c r="P2659" s="43">
        <f t="shared" si="414"/>
        <v>41699</v>
      </c>
      <c r="Q2659" s="41">
        <f t="shared" si="415"/>
        <v>2013</v>
      </c>
      <c r="R2659" s="41">
        <f t="shared" si="416"/>
        <v>2014</v>
      </c>
      <c r="S2659" s="43" t="str">
        <f>YEAR(Taulukko1[[#This Row],[Alku KK]])&amp;"Q"&amp;ROUNDDOWN((MONTH(Taulukko1[[#This Row],[Alku KK]])-1)/3+1,0)</f>
        <v>2013Q4</v>
      </c>
      <c r="T2659" s="43" t="str">
        <f>YEAR(Taulukko1[[#This Row],[Loppu KK]])&amp;"Q"&amp;ROUNDDOWN((MONTH(Taulukko1[[#This Row],[Loppu KK]])-1)/3+1,0)</f>
        <v>2014Q1</v>
      </c>
      <c r="U2659" s="66">
        <f>IF(COUNT(Taulukko1[[#This Row],[Neuvottelujen alaiset ]])=1,Taulukko1[[#This Row],[Neuvottelujen alaiset ]],Taulukko1[[#This Row],[Vähennystarve]])</f>
        <v>36</v>
      </c>
      <c r="V2659" s="44" t="str">
        <f t="shared" si="417"/>
        <v>NA</v>
      </c>
      <c r="W2659" s="44">
        <f t="shared" si="418"/>
        <v>1</v>
      </c>
      <c r="X2659" s="44" t="str">
        <f t="shared" si="419"/>
        <v>NA</v>
      </c>
      <c r="Y2659" s="90" t="b">
        <f>AND(MONTH(Taulukko1[[#This Row],[Alku PVM]] )=6,DAY(Taulukko1[[#This Row],[Alku PVM]] )&gt;19)</f>
        <v>0</v>
      </c>
      <c r="Z2659" s="90" t="b">
        <f>AND(MONTH(Taulukko1[[#This Row],[Loppu PVM]] )=6,DAY(Taulukko1[[#This Row],[Loppu PVM]] )&gt;19)</f>
        <v>0</v>
      </c>
      <c r="AA2659" s="90" t="b">
        <f>OR(MONTH(Taulukko1[[#This Row],[Alku PVM]] )&lt;=5,AND(MONTH(Taulukko1[[#This Row],[Alku PVM]] )=6,DAY(Taulukko1[[#This Row],[Alku PVM]] )&lt;20))</f>
        <v>0</v>
      </c>
      <c r="AB2659" s="90" t="b">
        <f>OR(MONTH(Taulukko1[[#This Row],[Loppu PVM]])&lt;=5,AND(MONTH(Taulukko1[[#This Row],[Loppu PVM]] )=6,DAY(Taulukko1[[#This Row],[Loppu PVM]])&lt;20))</f>
        <v>1</v>
      </c>
      <c r="AC2659" s="90" t="b">
        <f>OR(MONTH(Taulukko1[[#This Row],[Alku PVM]] )&lt;=3,AND(MONTH(Taulukko1[[#This Row],[Alku PVM]] )=3))</f>
        <v>0</v>
      </c>
      <c r="AD2659" s="90" t="b">
        <f>OR(MONTH(Taulukko1[[#This Row],[Loppu PVM]] )&lt;=3,AND(MONTH(Taulukko1[[#This Row],[Loppu PVM]] )=3))</f>
        <v>1</v>
      </c>
      <c r="AE2659" s="90" t="b">
        <f>OR(MONTH(Taulukko1[[#This Row],[Alku PVM]] )&lt;=9,AND(MONTH(Taulukko1[[#This Row],[Alku PVM]] )=9))</f>
        <v>0</v>
      </c>
      <c r="AF2659" s="90" t="b">
        <f>OR(MONTH(Taulukko1[[#This Row],[Loppu PVM]])&lt;=9,AND(MONTH(Taulukko1[[#This Row],[Loppu PVM]] )=9))</f>
        <v>1</v>
      </c>
      <c r="AG2659" s="90" t="b">
        <f>OR(MONTH(Taulukko1[[#This Row],[Alku PVM]] )&lt;=6,AND(MONTH(Taulukko1[[#This Row],[Alku PVM]] )=6))</f>
        <v>0</v>
      </c>
      <c r="AH2659" s="90" t="b">
        <f>OR(MONTH(Taulukko1[[#This Row],[Loppu PVM]])&lt;=6,AND(MONTH(Taulukko1[[#This Row],[Loppu PVM]] )=6))</f>
        <v>1</v>
      </c>
    </row>
    <row r="2660" spans="1:34" ht="12.75" customHeight="1">
      <c r="A2660" s="21" t="s">
        <v>378</v>
      </c>
      <c r="B2660" s="23">
        <v>41607</v>
      </c>
      <c r="C2660" s="21" t="s">
        <v>377</v>
      </c>
      <c r="D2660" s="24"/>
      <c r="F2660" s="23">
        <v>41674</v>
      </c>
      <c r="G2660" s="24">
        <v>16</v>
      </c>
      <c r="H2660" s="22">
        <v>18</v>
      </c>
      <c r="I2660" s="126">
        <f>INDEX('TOL2008'!B:B,MATCH(A2660,'TOL2008'!A:A,0))</f>
        <v>72192</v>
      </c>
      <c r="J2660" s="126" t="str">
        <f>INDEX(Pääluokka!$H$2:$H$100,MATCH(VALUE(LEFT(Taulukko1[[#This Row],[TOL2008]],2)),Pääluokka!$G$2:$G$100,0))</f>
        <v>Ammatillinen, tieteellinen ja tekninen toiminta</v>
      </c>
      <c r="K2660" s="126" t="str">
        <f>INDEX(Pääluokka!$I$2:$I$100,MATCH(VALUE(LEFT(Taulukko1[[#This Row],[TOL2008]],2)),Pääluokka!$G$2:$G$100,0))</f>
        <v>Palvelualat (G-N, R, S)</v>
      </c>
      <c r="L2660" s="41">
        <f t="shared" si="410"/>
        <v>67</v>
      </c>
      <c r="M2660" s="43">
        <f t="shared" si="411"/>
        <v>41607</v>
      </c>
      <c r="N2660" s="43">
        <f t="shared" si="412"/>
        <v>41674</v>
      </c>
      <c r="O2660" s="43">
        <f t="shared" si="413"/>
        <v>41579</v>
      </c>
      <c r="P2660" s="43">
        <f t="shared" si="414"/>
        <v>41671</v>
      </c>
      <c r="Q2660" s="41">
        <f t="shared" si="415"/>
        <v>2013</v>
      </c>
      <c r="R2660" s="41">
        <f t="shared" si="416"/>
        <v>2014</v>
      </c>
      <c r="S2660" s="43" t="str">
        <f>YEAR(Taulukko1[[#This Row],[Alku KK]])&amp;"Q"&amp;ROUNDDOWN((MONTH(Taulukko1[[#This Row],[Alku KK]])-1)/3+1,0)</f>
        <v>2013Q4</v>
      </c>
      <c r="T2660" s="43" t="str">
        <f>YEAR(Taulukko1[[#This Row],[Loppu KK]])&amp;"Q"&amp;ROUNDDOWN((MONTH(Taulukko1[[#This Row],[Loppu KK]])-1)/3+1,0)</f>
        <v>2014Q1</v>
      </c>
      <c r="U2660" s="66">
        <f>IF(COUNT(Taulukko1[[#This Row],[Neuvottelujen alaiset ]])=1,Taulukko1[[#This Row],[Neuvottelujen alaiset ]],Taulukko1[[#This Row],[Vähennystarve]])</f>
        <v>18</v>
      </c>
      <c r="V2660" s="44" t="str">
        <f t="shared" si="417"/>
        <v>NA</v>
      </c>
      <c r="W2660" s="44">
        <f t="shared" si="418"/>
        <v>0.88888888888888884</v>
      </c>
      <c r="X2660" s="44" t="str">
        <f t="shared" si="419"/>
        <v>NA</v>
      </c>
      <c r="Y2660" s="90" t="b">
        <f>AND(MONTH(Taulukko1[[#This Row],[Alku PVM]] )=6,DAY(Taulukko1[[#This Row],[Alku PVM]] )&gt;19)</f>
        <v>0</v>
      </c>
      <c r="Z2660" s="90" t="b">
        <f>AND(MONTH(Taulukko1[[#This Row],[Loppu PVM]] )=6,DAY(Taulukko1[[#This Row],[Loppu PVM]] )&gt;19)</f>
        <v>0</v>
      </c>
      <c r="AA2660" s="90" t="b">
        <f>OR(MONTH(Taulukko1[[#This Row],[Alku PVM]] )&lt;=5,AND(MONTH(Taulukko1[[#This Row],[Alku PVM]] )=6,DAY(Taulukko1[[#This Row],[Alku PVM]] )&lt;20))</f>
        <v>0</v>
      </c>
      <c r="AB2660" s="90" t="b">
        <f>OR(MONTH(Taulukko1[[#This Row],[Loppu PVM]])&lt;=5,AND(MONTH(Taulukko1[[#This Row],[Loppu PVM]] )=6,DAY(Taulukko1[[#This Row],[Loppu PVM]])&lt;20))</f>
        <v>1</v>
      </c>
      <c r="AC2660" s="90" t="b">
        <f>OR(MONTH(Taulukko1[[#This Row],[Alku PVM]] )&lt;=3,AND(MONTH(Taulukko1[[#This Row],[Alku PVM]] )=3))</f>
        <v>0</v>
      </c>
      <c r="AD2660" s="90" t="b">
        <f>OR(MONTH(Taulukko1[[#This Row],[Loppu PVM]] )&lt;=3,AND(MONTH(Taulukko1[[#This Row],[Loppu PVM]] )=3))</f>
        <v>1</v>
      </c>
      <c r="AE2660" s="90" t="b">
        <f>OR(MONTH(Taulukko1[[#This Row],[Alku PVM]] )&lt;=9,AND(MONTH(Taulukko1[[#This Row],[Alku PVM]] )=9))</f>
        <v>0</v>
      </c>
      <c r="AF2660" s="90" t="b">
        <f>OR(MONTH(Taulukko1[[#This Row],[Loppu PVM]])&lt;=9,AND(MONTH(Taulukko1[[#This Row],[Loppu PVM]] )=9))</f>
        <v>1</v>
      </c>
      <c r="AG2660" s="90" t="b">
        <f>OR(MONTH(Taulukko1[[#This Row],[Alku PVM]] )&lt;=6,AND(MONTH(Taulukko1[[#This Row],[Alku PVM]] )=6))</f>
        <v>0</v>
      </c>
      <c r="AH2660" s="90" t="b">
        <f>OR(MONTH(Taulukko1[[#This Row],[Loppu PVM]])&lt;=6,AND(MONTH(Taulukko1[[#This Row],[Loppu PVM]] )=6))</f>
        <v>1</v>
      </c>
    </row>
    <row r="2661" spans="1:34" ht="12.75" customHeight="1">
      <c r="A2661" s="21" t="s">
        <v>249</v>
      </c>
      <c r="B2661" s="23">
        <v>41607</v>
      </c>
      <c r="C2661" s="21" t="s">
        <v>248</v>
      </c>
      <c r="D2661" s="24">
        <v>10</v>
      </c>
      <c r="E2661" s="62">
        <v>25</v>
      </c>
      <c r="F2661" s="23">
        <v>41656</v>
      </c>
      <c r="G2661" s="24">
        <v>19</v>
      </c>
      <c r="H2661" s="22">
        <v>35</v>
      </c>
      <c r="I2661" s="126">
        <f>INDEX('TOL2008'!B:B,MATCH(A2661,'TOL2008'!A:A,0))</f>
        <v>10390</v>
      </c>
      <c r="J2661" s="126" t="str">
        <f>INDEX(Pääluokka!$H$2:$H$100,MATCH(VALUE(LEFT(Taulukko1[[#This Row],[TOL2008]],2)),Pääluokka!$G$2:$G$100,0))</f>
        <v>Teollisuus</v>
      </c>
      <c r="K2661" s="126" t="str">
        <f>INDEX(Pääluokka!$I$2:$I$100,MATCH(VALUE(LEFT(Taulukko1[[#This Row],[TOL2008]],2)),Pääluokka!$G$2:$G$100,0))</f>
        <v>Teollisuus (C-E)</v>
      </c>
      <c r="L2661" s="41">
        <f t="shared" si="410"/>
        <v>49</v>
      </c>
      <c r="M2661" s="43">
        <f t="shared" si="411"/>
        <v>41607</v>
      </c>
      <c r="N2661" s="43">
        <f t="shared" si="412"/>
        <v>41656</v>
      </c>
      <c r="O2661" s="43">
        <f t="shared" si="413"/>
        <v>41579</v>
      </c>
      <c r="P2661" s="43">
        <f t="shared" si="414"/>
        <v>41640</v>
      </c>
      <c r="Q2661" s="41">
        <f t="shared" si="415"/>
        <v>2013</v>
      </c>
      <c r="R2661" s="41">
        <f t="shared" si="416"/>
        <v>2014</v>
      </c>
      <c r="S2661" s="43" t="str">
        <f>YEAR(Taulukko1[[#This Row],[Alku KK]])&amp;"Q"&amp;ROUNDDOWN((MONTH(Taulukko1[[#This Row],[Alku KK]])-1)/3+1,0)</f>
        <v>2013Q4</v>
      </c>
      <c r="T2661" s="43" t="str">
        <f>YEAR(Taulukko1[[#This Row],[Loppu KK]])&amp;"Q"&amp;ROUNDDOWN((MONTH(Taulukko1[[#This Row],[Loppu KK]])-1)/3+1,0)</f>
        <v>2014Q1</v>
      </c>
      <c r="U2661" s="66">
        <f>IF(COUNT(Taulukko1[[#This Row],[Neuvottelujen alaiset ]])=1,Taulukko1[[#This Row],[Neuvottelujen alaiset ]],Taulukko1[[#This Row],[Vähennystarve]])</f>
        <v>35</v>
      </c>
      <c r="V2661" s="44">
        <f t="shared" si="417"/>
        <v>0.7142857142857143</v>
      </c>
      <c r="W2661" s="44">
        <f t="shared" si="418"/>
        <v>0.54285714285714282</v>
      </c>
      <c r="X2661" s="44">
        <f t="shared" si="419"/>
        <v>0.76</v>
      </c>
      <c r="Y2661" s="90" t="b">
        <f>AND(MONTH(Taulukko1[[#This Row],[Alku PVM]] )=6,DAY(Taulukko1[[#This Row],[Alku PVM]] )&gt;19)</f>
        <v>0</v>
      </c>
      <c r="Z2661" s="90" t="b">
        <f>AND(MONTH(Taulukko1[[#This Row],[Loppu PVM]] )=6,DAY(Taulukko1[[#This Row],[Loppu PVM]] )&gt;19)</f>
        <v>0</v>
      </c>
      <c r="AA2661" s="90" t="b">
        <f>OR(MONTH(Taulukko1[[#This Row],[Alku PVM]] )&lt;=5,AND(MONTH(Taulukko1[[#This Row],[Alku PVM]] )=6,DAY(Taulukko1[[#This Row],[Alku PVM]] )&lt;20))</f>
        <v>0</v>
      </c>
      <c r="AB2661" s="90" t="b">
        <f>OR(MONTH(Taulukko1[[#This Row],[Loppu PVM]])&lt;=5,AND(MONTH(Taulukko1[[#This Row],[Loppu PVM]] )=6,DAY(Taulukko1[[#This Row],[Loppu PVM]])&lt;20))</f>
        <v>1</v>
      </c>
      <c r="AC2661" s="90" t="b">
        <f>OR(MONTH(Taulukko1[[#This Row],[Alku PVM]] )&lt;=3,AND(MONTH(Taulukko1[[#This Row],[Alku PVM]] )=3))</f>
        <v>0</v>
      </c>
      <c r="AD2661" s="90" t="b">
        <f>OR(MONTH(Taulukko1[[#This Row],[Loppu PVM]] )&lt;=3,AND(MONTH(Taulukko1[[#This Row],[Loppu PVM]] )=3))</f>
        <v>1</v>
      </c>
      <c r="AE2661" s="90" t="b">
        <f>OR(MONTH(Taulukko1[[#This Row],[Alku PVM]] )&lt;=9,AND(MONTH(Taulukko1[[#This Row],[Alku PVM]] )=9))</f>
        <v>0</v>
      </c>
      <c r="AF2661" s="90" t="b">
        <f>OR(MONTH(Taulukko1[[#This Row],[Loppu PVM]])&lt;=9,AND(MONTH(Taulukko1[[#This Row],[Loppu PVM]] )=9))</f>
        <v>1</v>
      </c>
      <c r="AG2661" s="90" t="b">
        <f>OR(MONTH(Taulukko1[[#This Row],[Alku PVM]] )&lt;=6,AND(MONTH(Taulukko1[[#This Row],[Alku PVM]] )=6))</f>
        <v>0</v>
      </c>
      <c r="AH2661" s="90" t="b">
        <f>OR(MONTH(Taulukko1[[#This Row],[Loppu PVM]])&lt;=6,AND(MONTH(Taulukko1[[#This Row],[Loppu PVM]] )=6))</f>
        <v>1</v>
      </c>
    </row>
    <row r="2662" spans="1:34" ht="12.75" customHeight="1">
      <c r="A2662" s="21" t="s">
        <v>636</v>
      </c>
      <c r="B2662" s="23">
        <v>41609</v>
      </c>
      <c r="C2662" s="21" t="s">
        <v>637</v>
      </c>
      <c r="D2662" s="24"/>
      <c r="F2662" s="23">
        <v>41670</v>
      </c>
      <c r="G2662" s="24">
        <v>30</v>
      </c>
      <c r="H2662" s="22">
        <v>30</v>
      </c>
      <c r="I2662" s="126">
        <f>INDEX('TOL2008'!B:B,MATCH(A2662,'TOL2008'!A:A,0))</f>
        <v>79120</v>
      </c>
      <c r="J2662" s="126" t="str">
        <f>INDEX(Pääluokka!$H$2:$H$100,MATCH(VALUE(LEFT(Taulukko1[[#This Row],[TOL2008]],2)),Pääluokka!$G$2:$G$100,0))</f>
        <v>Hallinto- ja tukipalvelutoiminta</v>
      </c>
      <c r="K2662" s="126" t="str">
        <f>INDEX(Pääluokka!$I$2:$I$100,MATCH(VALUE(LEFT(Taulukko1[[#This Row],[TOL2008]],2)),Pääluokka!$G$2:$G$100,0))</f>
        <v>Palvelualat (G-N, R, S)</v>
      </c>
      <c r="L2662" s="41">
        <f t="shared" si="410"/>
        <v>61</v>
      </c>
      <c r="M2662" s="43">
        <f t="shared" si="411"/>
        <v>41609</v>
      </c>
      <c r="N2662" s="43">
        <f t="shared" si="412"/>
        <v>41670</v>
      </c>
      <c r="O2662" s="43">
        <f t="shared" si="413"/>
        <v>41609</v>
      </c>
      <c r="P2662" s="43">
        <f t="shared" si="414"/>
        <v>41640</v>
      </c>
      <c r="Q2662" s="41">
        <f t="shared" si="415"/>
        <v>2013</v>
      </c>
      <c r="R2662" s="41">
        <f t="shared" si="416"/>
        <v>2014</v>
      </c>
      <c r="S2662" s="43" t="str">
        <f>YEAR(Taulukko1[[#This Row],[Alku KK]])&amp;"Q"&amp;ROUNDDOWN((MONTH(Taulukko1[[#This Row],[Alku KK]])-1)/3+1,0)</f>
        <v>2013Q4</v>
      </c>
      <c r="T2662" s="43" t="str">
        <f>YEAR(Taulukko1[[#This Row],[Loppu KK]])&amp;"Q"&amp;ROUNDDOWN((MONTH(Taulukko1[[#This Row],[Loppu KK]])-1)/3+1,0)</f>
        <v>2014Q1</v>
      </c>
      <c r="U2662" s="66">
        <f>IF(COUNT(Taulukko1[[#This Row],[Neuvottelujen alaiset ]])=1,Taulukko1[[#This Row],[Neuvottelujen alaiset ]],Taulukko1[[#This Row],[Vähennystarve]])</f>
        <v>30</v>
      </c>
      <c r="V2662" s="44" t="str">
        <f t="shared" si="417"/>
        <v>NA</v>
      </c>
      <c r="W2662" s="44">
        <f t="shared" si="418"/>
        <v>1</v>
      </c>
      <c r="X2662" s="44" t="str">
        <f t="shared" si="419"/>
        <v>NA</v>
      </c>
      <c r="Y2662" s="90" t="b">
        <f>AND(MONTH(Taulukko1[[#This Row],[Alku PVM]] )=6,DAY(Taulukko1[[#This Row],[Alku PVM]] )&gt;19)</f>
        <v>0</v>
      </c>
      <c r="Z2662" s="90" t="b">
        <f>AND(MONTH(Taulukko1[[#This Row],[Loppu PVM]] )=6,DAY(Taulukko1[[#This Row],[Loppu PVM]] )&gt;19)</f>
        <v>0</v>
      </c>
      <c r="AA2662" s="90" t="b">
        <f>OR(MONTH(Taulukko1[[#This Row],[Alku PVM]] )&lt;=5,AND(MONTH(Taulukko1[[#This Row],[Alku PVM]] )=6,DAY(Taulukko1[[#This Row],[Alku PVM]] )&lt;20))</f>
        <v>0</v>
      </c>
      <c r="AB2662" s="90" t="b">
        <f>OR(MONTH(Taulukko1[[#This Row],[Loppu PVM]])&lt;=5,AND(MONTH(Taulukko1[[#This Row],[Loppu PVM]] )=6,DAY(Taulukko1[[#This Row],[Loppu PVM]])&lt;20))</f>
        <v>1</v>
      </c>
      <c r="AC2662" s="90" t="b">
        <f>OR(MONTH(Taulukko1[[#This Row],[Alku PVM]] )&lt;=3,AND(MONTH(Taulukko1[[#This Row],[Alku PVM]] )=3))</f>
        <v>0</v>
      </c>
      <c r="AD2662" s="90" t="b">
        <f>OR(MONTH(Taulukko1[[#This Row],[Loppu PVM]] )&lt;=3,AND(MONTH(Taulukko1[[#This Row],[Loppu PVM]] )=3))</f>
        <v>1</v>
      </c>
      <c r="AE2662" s="90" t="b">
        <f>OR(MONTH(Taulukko1[[#This Row],[Alku PVM]] )&lt;=9,AND(MONTH(Taulukko1[[#This Row],[Alku PVM]] )=9))</f>
        <v>0</v>
      </c>
      <c r="AF2662" s="90" t="b">
        <f>OR(MONTH(Taulukko1[[#This Row],[Loppu PVM]])&lt;=9,AND(MONTH(Taulukko1[[#This Row],[Loppu PVM]] )=9))</f>
        <v>1</v>
      </c>
      <c r="AG2662" s="90" t="b">
        <f>OR(MONTH(Taulukko1[[#This Row],[Alku PVM]] )&lt;=6,AND(MONTH(Taulukko1[[#This Row],[Alku PVM]] )=6))</f>
        <v>0</v>
      </c>
      <c r="AH2662" s="90" t="b">
        <f>OR(MONTH(Taulukko1[[#This Row],[Loppu PVM]])&lt;=6,AND(MONTH(Taulukko1[[#This Row],[Loppu PVM]] )=6))</f>
        <v>1</v>
      </c>
    </row>
    <row r="2663" spans="1:34" ht="12.75" customHeight="1">
      <c r="A2663" s="21" t="s">
        <v>610</v>
      </c>
      <c r="B2663" s="23">
        <v>41609</v>
      </c>
      <c r="C2663" s="21" t="s">
        <v>609</v>
      </c>
      <c r="D2663" s="24">
        <v>90</v>
      </c>
      <c r="F2663" s="23">
        <v>41659</v>
      </c>
      <c r="G2663" s="24">
        <v>0</v>
      </c>
      <c r="H2663" s="22">
        <v>90</v>
      </c>
      <c r="I2663" s="126">
        <f>INDEX('TOL2008'!B:B,MATCH(A2663,'TOL2008'!A:A,0))</f>
        <v>71129</v>
      </c>
      <c r="J2663" s="126" t="str">
        <f>INDEX(Pääluokka!$H$2:$H$100,MATCH(VALUE(LEFT(Taulukko1[[#This Row],[TOL2008]],2)),Pääluokka!$G$2:$G$100,0))</f>
        <v>Ammatillinen, tieteellinen ja tekninen toiminta</v>
      </c>
      <c r="K2663" s="126" t="str">
        <f>INDEX(Pääluokka!$I$2:$I$100,MATCH(VALUE(LEFT(Taulukko1[[#This Row],[TOL2008]],2)),Pääluokka!$G$2:$G$100,0))</f>
        <v>Palvelualat (G-N, R, S)</v>
      </c>
      <c r="L2663" s="41">
        <f t="shared" si="410"/>
        <v>50</v>
      </c>
      <c r="M2663" s="43">
        <f t="shared" si="411"/>
        <v>41609</v>
      </c>
      <c r="N2663" s="43">
        <f t="shared" si="412"/>
        <v>41659</v>
      </c>
      <c r="O2663" s="43">
        <f t="shared" si="413"/>
        <v>41609</v>
      </c>
      <c r="P2663" s="43">
        <f t="shared" si="414"/>
        <v>41640</v>
      </c>
      <c r="Q2663" s="41">
        <f t="shared" si="415"/>
        <v>2013</v>
      </c>
      <c r="R2663" s="41">
        <f t="shared" si="416"/>
        <v>2014</v>
      </c>
      <c r="S2663" s="43" t="str">
        <f>YEAR(Taulukko1[[#This Row],[Alku KK]])&amp;"Q"&amp;ROUNDDOWN((MONTH(Taulukko1[[#This Row],[Alku KK]])-1)/3+1,0)</f>
        <v>2013Q4</v>
      </c>
      <c r="T2663" s="43" t="str">
        <f>YEAR(Taulukko1[[#This Row],[Loppu KK]])&amp;"Q"&amp;ROUNDDOWN((MONTH(Taulukko1[[#This Row],[Loppu KK]])-1)/3+1,0)</f>
        <v>2014Q1</v>
      </c>
      <c r="U2663" s="66">
        <f>IF(COUNT(Taulukko1[[#This Row],[Neuvottelujen alaiset ]])=1,Taulukko1[[#This Row],[Neuvottelujen alaiset ]],Taulukko1[[#This Row],[Vähennystarve]])</f>
        <v>90</v>
      </c>
      <c r="V2663" s="44" t="str">
        <f t="shared" si="417"/>
        <v>NA</v>
      </c>
      <c r="W2663" s="44">
        <f t="shared" si="418"/>
        <v>0</v>
      </c>
      <c r="X2663" s="44" t="str">
        <f t="shared" si="419"/>
        <v>NA</v>
      </c>
      <c r="Y2663" s="90" t="b">
        <f>AND(MONTH(Taulukko1[[#This Row],[Alku PVM]] )=6,DAY(Taulukko1[[#This Row],[Alku PVM]] )&gt;19)</f>
        <v>0</v>
      </c>
      <c r="Z2663" s="90" t="b">
        <f>AND(MONTH(Taulukko1[[#This Row],[Loppu PVM]] )=6,DAY(Taulukko1[[#This Row],[Loppu PVM]] )&gt;19)</f>
        <v>0</v>
      </c>
      <c r="AA2663" s="90" t="b">
        <f>OR(MONTH(Taulukko1[[#This Row],[Alku PVM]] )&lt;=5,AND(MONTH(Taulukko1[[#This Row],[Alku PVM]] )=6,DAY(Taulukko1[[#This Row],[Alku PVM]] )&lt;20))</f>
        <v>0</v>
      </c>
      <c r="AB2663" s="90" t="b">
        <f>OR(MONTH(Taulukko1[[#This Row],[Loppu PVM]])&lt;=5,AND(MONTH(Taulukko1[[#This Row],[Loppu PVM]] )=6,DAY(Taulukko1[[#This Row],[Loppu PVM]])&lt;20))</f>
        <v>1</v>
      </c>
      <c r="AC2663" s="90" t="b">
        <f>OR(MONTH(Taulukko1[[#This Row],[Alku PVM]] )&lt;=3,AND(MONTH(Taulukko1[[#This Row],[Alku PVM]] )=3))</f>
        <v>0</v>
      </c>
      <c r="AD2663" s="90" t="b">
        <f>OR(MONTH(Taulukko1[[#This Row],[Loppu PVM]] )&lt;=3,AND(MONTH(Taulukko1[[#This Row],[Loppu PVM]] )=3))</f>
        <v>1</v>
      </c>
      <c r="AE2663" s="90" t="b">
        <f>OR(MONTH(Taulukko1[[#This Row],[Alku PVM]] )&lt;=9,AND(MONTH(Taulukko1[[#This Row],[Alku PVM]] )=9))</f>
        <v>0</v>
      </c>
      <c r="AF2663" s="90" t="b">
        <f>OR(MONTH(Taulukko1[[#This Row],[Loppu PVM]])&lt;=9,AND(MONTH(Taulukko1[[#This Row],[Loppu PVM]] )=9))</f>
        <v>1</v>
      </c>
      <c r="AG2663" s="90" t="b">
        <f>OR(MONTH(Taulukko1[[#This Row],[Alku PVM]] )&lt;=6,AND(MONTH(Taulukko1[[#This Row],[Alku PVM]] )=6))</f>
        <v>0</v>
      </c>
      <c r="AH2663" s="90" t="b">
        <f>OR(MONTH(Taulukko1[[#This Row],[Loppu PVM]])&lt;=6,AND(MONTH(Taulukko1[[#This Row],[Loppu PVM]] )=6))</f>
        <v>1</v>
      </c>
    </row>
    <row r="2664" spans="1:34" ht="12.75" customHeight="1">
      <c r="A2664" s="21" t="s">
        <v>161</v>
      </c>
      <c r="B2664" s="23">
        <v>41609</v>
      </c>
      <c r="C2664" s="21" t="s">
        <v>160</v>
      </c>
      <c r="D2664" s="24"/>
      <c r="F2664" s="23">
        <v>41655</v>
      </c>
      <c r="G2664" s="24">
        <v>11</v>
      </c>
      <c r="H2664" s="22">
        <v>22</v>
      </c>
      <c r="I2664" s="126">
        <f>INDEX('TOL2008'!B:B,MATCH(A2664,'TOL2008'!A:A,0))</f>
        <v>94999</v>
      </c>
      <c r="J2664" s="126" t="str">
        <f>INDEX(Pääluokka!$H$2:$H$100,MATCH(VALUE(LEFT(Taulukko1[[#This Row],[TOL2008]],2)),Pääluokka!$G$2:$G$100,0))</f>
        <v>Muu palvelutoiminta</v>
      </c>
      <c r="K2664" s="126" t="str">
        <f>INDEX(Pääluokka!$I$2:$I$100,MATCH(VALUE(LEFT(Taulukko1[[#This Row],[TOL2008]],2)),Pääluokka!$G$2:$G$100,0))</f>
        <v>Palvelualat (G-N, R, S)</v>
      </c>
      <c r="L2664" s="41">
        <f t="shared" si="410"/>
        <v>46</v>
      </c>
      <c r="M2664" s="43">
        <f t="shared" si="411"/>
        <v>41609</v>
      </c>
      <c r="N2664" s="43">
        <f t="shared" si="412"/>
        <v>41655</v>
      </c>
      <c r="O2664" s="43">
        <f t="shared" si="413"/>
        <v>41609</v>
      </c>
      <c r="P2664" s="43">
        <f t="shared" si="414"/>
        <v>41640</v>
      </c>
      <c r="Q2664" s="41">
        <f t="shared" si="415"/>
        <v>2013</v>
      </c>
      <c r="R2664" s="41">
        <f t="shared" si="416"/>
        <v>2014</v>
      </c>
      <c r="S2664" s="43" t="str">
        <f>YEAR(Taulukko1[[#This Row],[Alku KK]])&amp;"Q"&amp;ROUNDDOWN((MONTH(Taulukko1[[#This Row],[Alku KK]])-1)/3+1,0)</f>
        <v>2013Q4</v>
      </c>
      <c r="T2664" s="43" t="str">
        <f>YEAR(Taulukko1[[#This Row],[Loppu KK]])&amp;"Q"&amp;ROUNDDOWN((MONTH(Taulukko1[[#This Row],[Loppu KK]])-1)/3+1,0)</f>
        <v>2014Q1</v>
      </c>
      <c r="U2664" s="66">
        <f>IF(COUNT(Taulukko1[[#This Row],[Neuvottelujen alaiset ]])=1,Taulukko1[[#This Row],[Neuvottelujen alaiset ]],Taulukko1[[#This Row],[Vähennystarve]])</f>
        <v>22</v>
      </c>
      <c r="V2664" s="44" t="str">
        <f t="shared" si="417"/>
        <v>NA</v>
      </c>
      <c r="W2664" s="44">
        <f t="shared" si="418"/>
        <v>0.5</v>
      </c>
      <c r="X2664" s="44" t="str">
        <f t="shared" si="419"/>
        <v>NA</v>
      </c>
      <c r="Y2664" s="90" t="b">
        <f>AND(MONTH(Taulukko1[[#This Row],[Alku PVM]] )=6,DAY(Taulukko1[[#This Row],[Alku PVM]] )&gt;19)</f>
        <v>0</v>
      </c>
      <c r="Z2664" s="90" t="b">
        <f>AND(MONTH(Taulukko1[[#This Row],[Loppu PVM]] )=6,DAY(Taulukko1[[#This Row],[Loppu PVM]] )&gt;19)</f>
        <v>0</v>
      </c>
      <c r="AA2664" s="90" t="b">
        <f>OR(MONTH(Taulukko1[[#This Row],[Alku PVM]] )&lt;=5,AND(MONTH(Taulukko1[[#This Row],[Alku PVM]] )=6,DAY(Taulukko1[[#This Row],[Alku PVM]] )&lt;20))</f>
        <v>0</v>
      </c>
      <c r="AB2664" s="90" t="b">
        <f>OR(MONTH(Taulukko1[[#This Row],[Loppu PVM]])&lt;=5,AND(MONTH(Taulukko1[[#This Row],[Loppu PVM]] )=6,DAY(Taulukko1[[#This Row],[Loppu PVM]])&lt;20))</f>
        <v>1</v>
      </c>
      <c r="AC2664" s="90" t="b">
        <f>OR(MONTH(Taulukko1[[#This Row],[Alku PVM]] )&lt;=3,AND(MONTH(Taulukko1[[#This Row],[Alku PVM]] )=3))</f>
        <v>0</v>
      </c>
      <c r="AD2664" s="90" t="b">
        <f>OR(MONTH(Taulukko1[[#This Row],[Loppu PVM]] )&lt;=3,AND(MONTH(Taulukko1[[#This Row],[Loppu PVM]] )=3))</f>
        <v>1</v>
      </c>
      <c r="AE2664" s="90" t="b">
        <f>OR(MONTH(Taulukko1[[#This Row],[Alku PVM]] )&lt;=9,AND(MONTH(Taulukko1[[#This Row],[Alku PVM]] )=9))</f>
        <v>0</v>
      </c>
      <c r="AF2664" s="90" t="b">
        <f>OR(MONTH(Taulukko1[[#This Row],[Loppu PVM]])&lt;=9,AND(MONTH(Taulukko1[[#This Row],[Loppu PVM]] )=9))</f>
        <v>1</v>
      </c>
      <c r="AG2664" s="90" t="b">
        <f>OR(MONTH(Taulukko1[[#This Row],[Alku PVM]] )&lt;=6,AND(MONTH(Taulukko1[[#This Row],[Alku PVM]] )=6))</f>
        <v>0</v>
      </c>
      <c r="AH2664" s="90" t="b">
        <f>OR(MONTH(Taulukko1[[#This Row],[Loppu PVM]])&lt;=6,AND(MONTH(Taulukko1[[#This Row],[Loppu PVM]] )=6))</f>
        <v>1</v>
      </c>
    </row>
    <row r="2665" spans="1:34" ht="12.75" customHeight="1">
      <c r="A2665" s="21" t="s">
        <v>333</v>
      </c>
      <c r="B2665" s="23">
        <v>41610</v>
      </c>
      <c r="C2665" s="21" t="s">
        <v>332</v>
      </c>
      <c r="D2665" s="24">
        <v>500</v>
      </c>
      <c r="F2665" s="23">
        <v>41659</v>
      </c>
      <c r="G2665" s="24">
        <v>65</v>
      </c>
      <c r="H2665" s="22">
        <v>571</v>
      </c>
      <c r="I2665" s="126">
        <f>INDEX('TOL2008'!B:B,MATCH(A2665,'TOL2008'!A:A,0))</f>
        <v>28150</v>
      </c>
      <c r="J2665" s="126" t="str">
        <f>INDEX(Pääluokka!$H$2:$H$100,MATCH(VALUE(LEFT(Taulukko1[[#This Row],[TOL2008]],2)),Pääluokka!$G$2:$G$100,0))</f>
        <v>Teollisuus</v>
      </c>
      <c r="K2665" s="126" t="str">
        <f>INDEX(Pääluokka!$I$2:$I$100,MATCH(VALUE(LEFT(Taulukko1[[#This Row],[TOL2008]],2)),Pääluokka!$G$2:$G$100,0))</f>
        <v>Teollisuus (C-E)</v>
      </c>
      <c r="L2665" s="41">
        <f t="shared" si="410"/>
        <v>49</v>
      </c>
      <c r="M2665" s="43">
        <f t="shared" si="411"/>
        <v>41610</v>
      </c>
      <c r="N2665" s="43">
        <f t="shared" si="412"/>
        <v>41659</v>
      </c>
      <c r="O2665" s="43">
        <f t="shared" si="413"/>
        <v>41609</v>
      </c>
      <c r="P2665" s="43">
        <f t="shared" si="414"/>
        <v>41640</v>
      </c>
      <c r="Q2665" s="41">
        <f t="shared" si="415"/>
        <v>2013</v>
      </c>
      <c r="R2665" s="41">
        <f t="shared" si="416"/>
        <v>2014</v>
      </c>
      <c r="S2665" s="43" t="str">
        <f>YEAR(Taulukko1[[#This Row],[Alku KK]])&amp;"Q"&amp;ROUNDDOWN((MONTH(Taulukko1[[#This Row],[Alku KK]])-1)/3+1,0)</f>
        <v>2013Q4</v>
      </c>
      <c r="T2665" s="43" t="str">
        <f>YEAR(Taulukko1[[#This Row],[Loppu KK]])&amp;"Q"&amp;ROUNDDOWN((MONTH(Taulukko1[[#This Row],[Loppu KK]])-1)/3+1,0)</f>
        <v>2014Q1</v>
      </c>
      <c r="U2665" s="66">
        <f>IF(COUNT(Taulukko1[[#This Row],[Neuvottelujen alaiset ]])=1,Taulukko1[[#This Row],[Neuvottelujen alaiset ]],Taulukko1[[#This Row],[Vähennystarve]])</f>
        <v>571</v>
      </c>
      <c r="V2665" s="44" t="str">
        <f t="shared" si="417"/>
        <v>NA</v>
      </c>
      <c r="W2665" s="44">
        <f t="shared" si="418"/>
        <v>0.11383537653239929</v>
      </c>
      <c r="X2665" s="44" t="str">
        <f t="shared" si="419"/>
        <v>NA</v>
      </c>
      <c r="Y2665" s="90" t="b">
        <f>AND(MONTH(Taulukko1[[#This Row],[Alku PVM]] )=6,DAY(Taulukko1[[#This Row],[Alku PVM]] )&gt;19)</f>
        <v>0</v>
      </c>
      <c r="Z2665" s="90" t="b">
        <f>AND(MONTH(Taulukko1[[#This Row],[Loppu PVM]] )=6,DAY(Taulukko1[[#This Row],[Loppu PVM]] )&gt;19)</f>
        <v>0</v>
      </c>
      <c r="AA2665" s="90" t="b">
        <f>OR(MONTH(Taulukko1[[#This Row],[Alku PVM]] )&lt;=5,AND(MONTH(Taulukko1[[#This Row],[Alku PVM]] )=6,DAY(Taulukko1[[#This Row],[Alku PVM]] )&lt;20))</f>
        <v>0</v>
      </c>
      <c r="AB2665" s="90" t="b">
        <f>OR(MONTH(Taulukko1[[#This Row],[Loppu PVM]])&lt;=5,AND(MONTH(Taulukko1[[#This Row],[Loppu PVM]] )=6,DAY(Taulukko1[[#This Row],[Loppu PVM]])&lt;20))</f>
        <v>1</v>
      </c>
      <c r="AC2665" s="90" t="b">
        <f>OR(MONTH(Taulukko1[[#This Row],[Alku PVM]] )&lt;=3,AND(MONTH(Taulukko1[[#This Row],[Alku PVM]] )=3))</f>
        <v>0</v>
      </c>
      <c r="AD2665" s="90" t="b">
        <f>OR(MONTH(Taulukko1[[#This Row],[Loppu PVM]] )&lt;=3,AND(MONTH(Taulukko1[[#This Row],[Loppu PVM]] )=3))</f>
        <v>1</v>
      </c>
      <c r="AE2665" s="90" t="b">
        <f>OR(MONTH(Taulukko1[[#This Row],[Alku PVM]] )&lt;=9,AND(MONTH(Taulukko1[[#This Row],[Alku PVM]] )=9))</f>
        <v>0</v>
      </c>
      <c r="AF2665" s="90" t="b">
        <f>OR(MONTH(Taulukko1[[#This Row],[Loppu PVM]])&lt;=9,AND(MONTH(Taulukko1[[#This Row],[Loppu PVM]] )=9))</f>
        <v>1</v>
      </c>
      <c r="AG2665" s="90" t="b">
        <f>OR(MONTH(Taulukko1[[#This Row],[Alku PVM]] )&lt;=6,AND(MONTH(Taulukko1[[#This Row],[Alku PVM]] )=6))</f>
        <v>0</v>
      </c>
      <c r="AH2665" s="90" t="b">
        <f>OR(MONTH(Taulukko1[[#This Row],[Loppu PVM]])&lt;=6,AND(MONTH(Taulukko1[[#This Row],[Loppu PVM]] )=6))</f>
        <v>1</v>
      </c>
    </row>
    <row r="2666" spans="1:34" ht="12.75" customHeight="1">
      <c r="A2666" s="21" t="s">
        <v>236</v>
      </c>
      <c r="B2666" s="23">
        <v>41610</v>
      </c>
      <c r="C2666" s="21" t="s">
        <v>235</v>
      </c>
      <c r="D2666" s="24">
        <v>2500</v>
      </c>
      <c r="E2666" s="62">
        <v>160</v>
      </c>
      <c r="F2666" s="23">
        <v>41695</v>
      </c>
      <c r="G2666" s="24">
        <v>0</v>
      </c>
      <c r="H2666" s="22">
        <v>4000</v>
      </c>
      <c r="I2666" s="126">
        <f>INDEX('TOL2008'!B:B,MATCH(A2666,'TOL2008'!A:A,0))</f>
        <v>86101</v>
      </c>
      <c r="J2666" s="126" t="str">
        <f>INDEX(Pääluokka!$H$2:$H$100,MATCH(VALUE(LEFT(Taulukko1[[#This Row],[TOL2008]],2)),Pääluokka!$G$2:$G$100,0))</f>
        <v>Terveys- ja sosiaalipalvelut</v>
      </c>
      <c r="K2666" s="126" t="str">
        <f>INDEX(Pääluokka!$I$2:$I$100,MATCH(VALUE(LEFT(Taulukko1[[#This Row],[TOL2008]],2)),Pääluokka!$G$2:$G$100,0))</f>
        <v>Muut toimialat (O-Q, T-X)</v>
      </c>
      <c r="L2666" s="41">
        <f t="shared" si="410"/>
        <v>85</v>
      </c>
      <c r="M2666" s="43">
        <f t="shared" si="411"/>
        <v>41610</v>
      </c>
      <c r="N2666" s="43">
        <f t="shared" si="412"/>
        <v>41695</v>
      </c>
      <c r="O2666" s="43">
        <f t="shared" si="413"/>
        <v>41609</v>
      </c>
      <c r="P2666" s="43">
        <f t="shared" si="414"/>
        <v>41671</v>
      </c>
      <c r="Q2666" s="41">
        <f t="shared" si="415"/>
        <v>2013</v>
      </c>
      <c r="R2666" s="41">
        <f t="shared" si="416"/>
        <v>2014</v>
      </c>
      <c r="S2666" s="43" t="str">
        <f>YEAR(Taulukko1[[#This Row],[Alku KK]])&amp;"Q"&amp;ROUNDDOWN((MONTH(Taulukko1[[#This Row],[Alku KK]])-1)/3+1,0)</f>
        <v>2013Q4</v>
      </c>
      <c r="T2666" s="43" t="str">
        <f>YEAR(Taulukko1[[#This Row],[Loppu KK]])&amp;"Q"&amp;ROUNDDOWN((MONTH(Taulukko1[[#This Row],[Loppu KK]])-1)/3+1,0)</f>
        <v>2014Q1</v>
      </c>
      <c r="U2666" s="66">
        <f>IF(COUNT(Taulukko1[[#This Row],[Neuvottelujen alaiset ]])=1,Taulukko1[[#This Row],[Neuvottelujen alaiset ]],Taulukko1[[#This Row],[Vähennystarve]])</f>
        <v>4000</v>
      </c>
      <c r="V2666" s="44">
        <f t="shared" si="417"/>
        <v>0.04</v>
      </c>
      <c r="W2666" s="44">
        <f t="shared" si="418"/>
        <v>0</v>
      </c>
      <c r="X2666" s="44">
        <f t="shared" si="419"/>
        <v>0</v>
      </c>
      <c r="Y2666" s="90" t="b">
        <f>AND(MONTH(Taulukko1[[#This Row],[Alku PVM]] )=6,DAY(Taulukko1[[#This Row],[Alku PVM]] )&gt;19)</f>
        <v>0</v>
      </c>
      <c r="Z2666" s="90" t="b">
        <f>AND(MONTH(Taulukko1[[#This Row],[Loppu PVM]] )=6,DAY(Taulukko1[[#This Row],[Loppu PVM]] )&gt;19)</f>
        <v>0</v>
      </c>
      <c r="AA2666" s="90" t="b">
        <f>OR(MONTH(Taulukko1[[#This Row],[Alku PVM]] )&lt;=5,AND(MONTH(Taulukko1[[#This Row],[Alku PVM]] )=6,DAY(Taulukko1[[#This Row],[Alku PVM]] )&lt;20))</f>
        <v>0</v>
      </c>
      <c r="AB2666" s="90" t="b">
        <f>OR(MONTH(Taulukko1[[#This Row],[Loppu PVM]])&lt;=5,AND(MONTH(Taulukko1[[#This Row],[Loppu PVM]] )=6,DAY(Taulukko1[[#This Row],[Loppu PVM]])&lt;20))</f>
        <v>1</v>
      </c>
      <c r="AC2666" s="90" t="b">
        <f>OR(MONTH(Taulukko1[[#This Row],[Alku PVM]] )&lt;=3,AND(MONTH(Taulukko1[[#This Row],[Alku PVM]] )=3))</f>
        <v>0</v>
      </c>
      <c r="AD2666" s="90" t="b">
        <f>OR(MONTH(Taulukko1[[#This Row],[Loppu PVM]] )&lt;=3,AND(MONTH(Taulukko1[[#This Row],[Loppu PVM]] )=3))</f>
        <v>1</v>
      </c>
      <c r="AE2666" s="90" t="b">
        <f>OR(MONTH(Taulukko1[[#This Row],[Alku PVM]] )&lt;=9,AND(MONTH(Taulukko1[[#This Row],[Alku PVM]] )=9))</f>
        <v>0</v>
      </c>
      <c r="AF2666" s="90" t="b">
        <f>OR(MONTH(Taulukko1[[#This Row],[Loppu PVM]])&lt;=9,AND(MONTH(Taulukko1[[#This Row],[Loppu PVM]] )=9))</f>
        <v>1</v>
      </c>
      <c r="AG2666" s="90" t="b">
        <f>OR(MONTH(Taulukko1[[#This Row],[Alku PVM]] )&lt;=6,AND(MONTH(Taulukko1[[#This Row],[Alku PVM]] )=6))</f>
        <v>0</v>
      </c>
      <c r="AH2666" s="90" t="b">
        <f>OR(MONTH(Taulukko1[[#This Row],[Loppu PVM]])&lt;=6,AND(MONTH(Taulukko1[[#This Row],[Loppu PVM]] )=6))</f>
        <v>1</v>
      </c>
    </row>
    <row r="2667" spans="1:34" ht="12.75" customHeight="1">
      <c r="A2667" s="21" t="s">
        <v>812</v>
      </c>
      <c r="B2667" s="23">
        <v>41610</v>
      </c>
      <c r="C2667" s="21" t="s">
        <v>811</v>
      </c>
      <c r="D2667" s="24"/>
      <c r="E2667" s="62">
        <v>16</v>
      </c>
      <c r="F2667" s="23"/>
      <c r="G2667" s="24"/>
      <c r="H2667" s="22">
        <v>16</v>
      </c>
      <c r="I2667" s="126">
        <f>INDEX('TOL2008'!B:B,MATCH(A2667,'TOL2008'!A:A,0))</f>
        <v>82300</v>
      </c>
      <c r="J2667" s="126" t="str">
        <f>INDEX(Pääluokka!$H$2:$H$100,MATCH(VALUE(LEFT(Taulukko1[[#This Row],[TOL2008]],2)),Pääluokka!$G$2:$G$100,0))</f>
        <v>Hallinto- ja tukipalvelutoiminta</v>
      </c>
      <c r="K2667" s="126" t="str">
        <f>INDEX(Pääluokka!$I$2:$I$100,MATCH(VALUE(LEFT(Taulukko1[[#This Row],[TOL2008]],2)),Pääluokka!$G$2:$G$100,0))</f>
        <v>Palvelualat (G-N, R, S)</v>
      </c>
      <c r="L2667" s="41" t="str">
        <f t="shared" si="410"/>
        <v>NA</v>
      </c>
      <c r="M2667" s="43">
        <f t="shared" si="411"/>
        <v>41610</v>
      </c>
      <c r="N2667" s="43">
        <f t="shared" si="412"/>
        <v>41661</v>
      </c>
      <c r="O2667" s="43">
        <f t="shared" si="413"/>
        <v>41609</v>
      </c>
      <c r="P2667" s="43">
        <f t="shared" si="414"/>
        <v>41640</v>
      </c>
      <c r="Q2667" s="41">
        <f t="shared" si="415"/>
        <v>2013</v>
      </c>
      <c r="R2667" s="41">
        <f t="shared" si="416"/>
        <v>2014</v>
      </c>
      <c r="S2667" s="43" t="str">
        <f>YEAR(Taulukko1[[#This Row],[Alku KK]])&amp;"Q"&amp;ROUNDDOWN((MONTH(Taulukko1[[#This Row],[Alku KK]])-1)/3+1,0)</f>
        <v>2013Q4</v>
      </c>
      <c r="T2667" s="43" t="str">
        <f>YEAR(Taulukko1[[#This Row],[Loppu KK]])&amp;"Q"&amp;ROUNDDOWN((MONTH(Taulukko1[[#This Row],[Loppu KK]])-1)/3+1,0)</f>
        <v>2014Q1</v>
      </c>
      <c r="U2667" s="66">
        <f>IF(COUNT(Taulukko1[[#This Row],[Neuvottelujen alaiset ]])=1,Taulukko1[[#This Row],[Neuvottelujen alaiset ]],Taulukko1[[#This Row],[Vähennystarve]])</f>
        <v>16</v>
      </c>
      <c r="V2667" s="44">
        <f t="shared" si="417"/>
        <v>1</v>
      </c>
      <c r="W2667" s="44" t="str">
        <f t="shared" si="418"/>
        <v>NA</v>
      </c>
      <c r="X2667" s="44" t="str">
        <f t="shared" si="419"/>
        <v>NA</v>
      </c>
      <c r="Y2667" s="90" t="b">
        <f>AND(MONTH(Taulukko1[[#This Row],[Alku PVM]] )=6,DAY(Taulukko1[[#This Row],[Alku PVM]] )&gt;19)</f>
        <v>0</v>
      </c>
      <c r="Z2667" s="90" t="b">
        <f>AND(MONTH(Taulukko1[[#This Row],[Loppu PVM]] )=6,DAY(Taulukko1[[#This Row],[Loppu PVM]] )&gt;19)</f>
        <v>0</v>
      </c>
      <c r="AA2667" s="90" t="b">
        <f>OR(MONTH(Taulukko1[[#This Row],[Alku PVM]] )&lt;=5,AND(MONTH(Taulukko1[[#This Row],[Alku PVM]] )=6,DAY(Taulukko1[[#This Row],[Alku PVM]] )&lt;20))</f>
        <v>0</v>
      </c>
      <c r="AB2667" s="90" t="b">
        <f>OR(MONTH(Taulukko1[[#This Row],[Loppu PVM]])&lt;=5,AND(MONTH(Taulukko1[[#This Row],[Loppu PVM]] )=6,DAY(Taulukko1[[#This Row],[Loppu PVM]])&lt;20))</f>
        <v>1</v>
      </c>
      <c r="AC2667" s="90" t="b">
        <f>OR(MONTH(Taulukko1[[#This Row],[Alku PVM]] )&lt;=3,AND(MONTH(Taulukko1[[#This Row],[Alku PVM]] )=3))</f>
        <v>0</v>
      </c>
      <c r="AD2667" s="90" t="b">
        <f>OR(MONTH(Taulukko1[[#This Row],[Loppu PVM]] )&lt;=3,AND(MONTH(Taulukko1[[#This Row],[Loppu PVM]] )=3))</f>
        <v>1</v>
      </c>
      <c r="AE2667" s="90" t="b">
        <f>OR(MONTH(Taulukko1[[#This Row],[Alku PVM]] )&lt;=9,AND(MONTH(Taulukko1[[#This Row],[Alku PVM]] )=9))</f>
        <v>0</v>
      </c>
      <c r="AF2667" s="90" t="b">
        <f>OR(MONTH(Taulukko1[[#This Row],[Loppu PVM]])&lt;=9,AND(MONTH(Taulukko1[[#This Row],[Loppu PVM]] )=9))</f>
        <v>1</v>
      </c>
      <c r="AG2667" s="90" t="b">
        <f>OR(MONTH(Taulukko1[[#This Row],[Alku PVM]] )&lt;=6,AND(MONTH(Taulukko1[[#This Row],[Alku PVM]] )=6))</f>
        <v>0</v>
      </c>
      <c r="AH2667" s="90" t="b">
        <f>OR(MONTH(Taulukko1[[#This Row],[Loppu PVM]])&lt;=6,AND(MONTH(Taulukko1[[#This Row],[Loppu PVM]] )=6))</f>
        <v>1</v>
      </c>
    </row>
    <row r="2668" spans="1:34" ht="12.75" customHeight="1">
      <c r="A2668" s="21" t="s">
        <v>116</v>
      </c>
      <c r="B2668" s="23">
        <v>41610</v>
      </c>
      <c r="C2668" s="21" t="s">
        <v>115</v>
      </c>
      <c r="D2668" s="24">
        <v>90</v>
      </c>
      <c r="F2668" s="23">
        <v>41652</v>
      </c>
      <c r="G2668" s="24">
        <v>0</v>
      </c>
      <c r="H2668" s="22">
        <v>90</v>
      </c>
      <c r="I2668" s="126">
        <f>INDEX('TOL2008'!B:B,MATCH(A2668,'TOL2008'!A:A,0))</f>
        <v>90010</v>
      </c>
      <c r="J2668" s="126" t="str">
        <f>INDEX(Pääluokka!$H$2:$H$100,MATCH(VALUE(LEFT(Taulukko1[[#This Row],[TOL2008]],2)),Pääluokka!$G$2:$G$100,0))</f>
        <v>Taiteet, viihde ja virkistys</v>
      </c>
      <c r="K2668" s="126" t="str">
        <f>INDEX(Pääluokka!$I$2:$I$100,MATCH(VALUE(LEFT(Taulukko1[[#This Row],[TOL2008]],2)),Pääluokka!$G$2:$G$100,0))</f>
        <v>Palvelualat (G-N, R, S)</v>
      </c>
      <c r="L2668" s="41">
        <f t="shared" si="410"/>
        <v>42</v>
      </c>
      <c r="M2668" s="43">
        <f t="shared" si="411"/>
        <v>41610</v>
      </c>
      <c r="N2668" s="43">
        <f t="shared" si="412"/>
        <v>41652</v>
      </c>
      <c r="O2668" s="43">
        <f t="shared" si="413"/>
        <v>41609</v>
      </c>
      <c r="P2668" s="43">
        <f t="shared" si="414"/>
        <v>41640</v>
      </c>
      <c r="Q2668" s="41">
        <f t="shared" si="415"/>
        <v>2013</v>
      </c>
      <c r="R2668" s="41">
        <f t="shared" si="416"/>
        <v>2014</v>
      </c>
      <c r="S2668" s="43" t="str">
        <f>YEAR(Taulukko1[[#This Row],[Alku KK]])&amp;"Q"&amp;ROUNDDOWN((MONTH(Taulukko1[[#This Row],[Alku KK]])-1)/3+1,0)</f>
        <v>2013Q4</v>
      </c>
      <c r="T2668" s="43" t="str">
        <f>YEAR(Taulukko1[[#This Row],[Loppu KK]])&amp;"Q"&amp;ROUNDDOWN((MONTH(Taulukko1[[#This Row],[Loppu KK]])-1)/3+1,0)</f>
        <v>2014Q1</v>
      </c>
      <c r="U2668" s="66">
        <f>IF(COUNT(Taulukko1[[#This Row],[Neuvottelujen alaiset ]])=1,Taulukko1[[#This Row],[Neuvottelujen alaiset ]],Taulukko1[[#This Row],[Vähennystarve]])</f>
        <v>90</v>
      </c>
      <c r="V2668" s="44" t="str">
        <f t="shared" si="417"/>
        <v>NA</v>
      </c>
      <c r="W2668" s="44">
        <f t="shared" si="418"/>
        <v>0</v>
      </c>
      <c r="X2668" s="44" t="str">
        <f t="shared" si="419"/>
        <v>NA</v>
      </c>
      <c r="Y2668" s="90" t="b">
        <f>AND(MONTH(Taulukko1[[#This Row],[Alku PVM]] )=6,DAY(Taulukko1[[#This Row],[Alku PVM]] )&gt;19)</f>
        <v>0</v>
      </c>
      <c r="Z2668" s="90" t="b">
        <f>AND(MONTH(Taulukko1[[#This Row],[Loppu PVM]] )=6,DAY(Taulukko1[[#This Row],[Loppu PVM]] )&gt;19)</f>
        <v>0</v>
      </c>
      <c r="AA2668" s="90" t="b">
        <f>OR(MONTH(Taulukko1[[#This Row],[Alku PVM]] )&lt;=5,AND(MONTH(Taulukko1[[#This Row],[Alku PVM]] )=6,DAY(Taulukko1[[#This Row],[Alku PVM]] )&lt;20))</f>
        <v>0</v>
      </c>
      <c r="AB2668" s="90" t="b">
        <f>OR(MONTH(Taulukko1[[#This Row],[Loppu PVM]])&lt;=5,AND(MONTH(Taulukko1[[#This Row],[Loppu PVM]] )=6,DAY(Taulukko1[[#This Row],[Loppu PVM]])&lt;20))</f>
        <v>1</v>
      </c>
      <c r="AC2668" s="90" t="b">
        <f>OR(MONTH(Taulukko1[[#This Row],[Alku PVM]] )&lt;=3,AND(MONTH(Taulukko1[[#This Row],[Alku PVM]] )=3))</f>
        <v>0</v>
      </c>
      <c r="AD2668" s="90" t="b">
        <f>OR(MONTH(Taulukko1[[#This Row],[Loppu PVM]] )&lt;=3,AND(MONTH(Taulukko1[[#This Row],[Loppu PVM]] )=3))</f>
        <v>1</v>
      </c>
      <c r="AE2668" s="90" t="b">
        <f>OR(MONTH(Taulukko1[[#This Row],[Alku PVM]] )&lt;=9,AND(MONTH(Taulukko1[[#This Row],[Alku PVM]] )=9))</f>
        <v>0</v>
      </c>
      <c r="AF2668" s="90" t="b">
        <f>OR(MONTH(Taulukko1[[#This Row],[Loppu PVM]])&lt;=9,AND(MONTH(Taulukko1[[#This Row],[Loppu PVM]] )=9))</f>
        <v>1</v>
      </c>
      <c r="AG2668" s="90" t="b">
        <f>OR(MONTH(Taulukko1[[#This Row],[Alku PVM]] )&lt;=6,AND(MONTH(Taulukko1[[#This Row],[Alku PVM]] )=6))</f>
        <v>0</v>
      </c>
      <c r="AH2668" s="90" t="b">
        <f>OR(MONTH(Taulukko1[[#This Row],[Loppu PVM]])&lt;=6,AND(MONTH(Taulukko1[[#This Row],[Loppu PVM]] )=6))</f>
        <v>1</v>
      </c>
    </row>
    <row r="2669" spans="1:34" ht="12.75" customHeight="1">
      <c r="A2669" s="21" t="s">
        <v>570</v>
      </c>
      <c r="B2669" s="23">
        <v>41612</v>
      </c>
      <c r="C2669" s="21" t="s">
        <v>573</v>
      </c>
      <c r="D2669" s="24"/>
      <c r="E2669" s="62">
        <v>15</v>
      </c>
      <c r="F2669" s="23"/>
      <c r="G2669" s="24"/>
      <c r="H2669" s="22">
        <v>90</v>
      </c>
      <c r="I2669" s="126">
        <f>INDEX('TOL2008'!B:B,MATCH(A2669,'TOL2008'!A:A,0))</f>
        <v>33129</v>
      </c>
      <c r="J2669" s="126" t="str">
        <f>INDEX(Pääluokka!$H$2:$H$100,MATCH(VALUE(LEFT(Taulukko1[[#This Row],[TOL2008]],2)),Pääluokka!$G$2:$G$100,0))</f>
        <v>Teollisuus</v>
      </c>
      <c r="K2669" s="126" t="str">
        <f>INDEX(Pääluokka!$I$2:$I$100,MATCH(VALUE(LEFT(Taulukko1[[#This Row],[TOL2008]],2)),Pääluokka!$G$2:$G$100,0))</f>
        <v>Teollisuus (C-E)</v>
      </c>
      <c r="L2669" s="41" t="str">
        <f t="shared" si="410"/>
        <v>NA</v>
      </c>
      <c r="M2669" s="43">
        <f t="shared" si="411"/>
        <v>41612</v>
      </c>
      <c r="N2669" s="43">
        <f t="shared" si="412"/>
        <v>41663</v>
      </c>
      <c r="O2669" s="43">
        <f t="shared" si="413"/>
        <v>41609</v>
      </c>
      <c r="P2669" s="43">
        <f t="shared" si="414"/>
        <v>41640</v>
      </c>
      <c r="Q2669" s="41">
        <f t="shared" si="415"/>
        <v>2013</v>
      </c>
      <c r="R2669" s="41">
        <f t="shared" si="416"/>
        <v>2014</v>
      </c>
      <c r="S2669" s="43" t="str">
        <f>YEAR(Taulukko1[[#This Row],[Alku KK]])&amp;"Q"&amp;ROUNDDOWN((MONTH(Taulukko1[[#This Row],[Alku KK]])-1)/3+1,0)</f>
        <v>2013Q4</v>
      </c>
      <c r="T2669" s="43" t="str">
        <f>YEAR(Taulukko1[[#This Row],[Loppu KK]])&amp;"Q"&amp;ROUNDDOWN((MONTH(Taulukko1[[#This Row],[Loppu KK]])-1)/3+1,0)</f>
        <v>2014Q1</v>
      </c>
      <c r="U2669" s="66">
        <f>IF(COUNT(Taulukko1[[#This Row],[Neuvottelujen alaiset ]])=1,Taulukko1[[#This Row],[Neuvottelujen alaiset ]],Taulukko1[[#This Row],[Vähennystarve]])</f>
        <v>90</v>
      </c>
      <c r="V2669" s="44">
        <f t="shared" si="417"/>
        <v>0.16666666666666666</v>
      </c>
      <c r="W2669" s="44" t="str">
        <f t="shared" si="418"/>
        <v>NA</v>
      </c>
      <c r="X2669" s="44" t="str">
        <f t="shared" si="419"/>
        <v>NA</v>
      </c>
      <c r="Y2669" s="90" t="b">
        <f>AND(MONTH(Taulukko1[[#This Row],[Alku PVM]] )=6,DAY(Taulukko1[[#This Row],[Alku PVM]] )&gt;19)</f>
        <v>0</v>
      </c>
      <c r="Z2669" s="90" t="b">
        <f>AND(MONTH(Taulukko1[[#This Row],[Loppu PVM]] )=6,DAY(Taulukko1[[#This Row],[Loppu PVM]] )&gt;19)</f>
        <v>0</v>
      </c>
      <c r="AA2669" s="90" t="b">
        <f>OR(MONTH(Taulukko1[[#This Row],[Alku PVM]] )&lt;=5,AND(MONTH(Taulukko1[[#This Row],[Alku PVM]] )=6,DAY(Taulukko1[[#This Row],[Alku PVM]] )&lt;20))</f>
        <v>0</v>
      </c>
      <c r="AB2669" s="90" t="b">
        <f>OR(MONTH(Taulukko1[[#This Row],[Loppu PVM]])&lt;=5,AND(MONTH(Taulukko1[[#This Row],[Loppu PVM]] )=6,DAY(Taulukko1[[#This Row],[Loppu PVM]])&lt;20))</f>
        <v>1</v>
      </c>
      <c r="AC2669" s="90" t="b">
        <f>OR(MONTH(Taulukko1[[#This Row],[Alku PVM]] )&lt;=3,AND(MONTH(Taulukko1[[#This Row],[Alku PVM]] )=3))</f>
        <v>0</v>
      </c>
      <c r="AD2669" s="90" t="b">
        <f>OR(MONTH(Taulukko1[[#This Row],[Loppu PVM]] )&lt;=3,AND(MONTH(Taulukko1[[#This Row],[Loppu PVM]] )=3))</f>
        <v>1</v>
      </c>
      <c r="AE2669" s="90" t="b">
        <f>OR(MONTH(Taulukko1[[#This Row],[Alku PVM]] )&lt;=9,AND(MONTH(Taulukko1[[#This Row],[Alku PVM]] )=9))</f>
        <v>0</v>
      </c>
      <c r="AF2669" s="90" t="b">
        <f>OR(MONTH(Taulukko1[[#This Row],[Loppu PVM]])&lt;=9,AND(MONTH(Taulukko1[[#This Row],[Loppu PVM]] )=9))</f>
        <v>1</v>
      </c>
      <c r="AG2669" s="90" t="b">
        <f>OR(MONTH(Taulukko1[[#This Row],[Alku PVM]] )&lt;=6,AND(MONTH(Taulukko1[[#This Row],[Alku PVM]] )=6))</f>
        <v>0</v>
      </c>
      <c r="AH2669" s="90" t="b">
        <f>OR(MONTH(Taulukko1[[#This Row],[Loppu PVM]])&lt;=6,AND(MONTH(Taulukko1[[#This Row],[Loppu PVM]] )=6))</f>
        <v>1</v>
      </c>
    </row>
    <row r="2670" spans="1:34" ht="12.75" customHeight="1">
      <c r="A2670" s="21" t="s">
        <v>570</v>
      </c>
      <c r="B2670" s="23">
        <v>41612</v>
      </c>
      <c r="C2670" s="21" t="s">
        <v>573</v>
      </c>
      <c r="D2670" s="24"/>
      <c r="E2670" s="62">
        <v>15</v>
      </c>
      <c r="F2670" s="23">
        <v>41687</v>
      </c>
      <c r="G2670" s="24">
        <v>9</v>
      </c>
      <c r="H2670" s="22">
        <v>90</v>
      </c>
      <c r="I2670" s="126">
        <f>INDEX('TOL2008'!B:B,MATCH(A2670,'TOL2008'!A:A,0))</f>
        <v>33129</v>
      </c>
      <c r="J2670" s="126" t="str">
        <f>INDEX(Pääluokka!$H$2:$H$100,MATCH(VALUE(LEFT(Taulukko1[[#This Row],[TOL2008]],2)),Pääluokka!$G$2:$G$100,0))</f>
        <v>Teollisuus</v>
      </c>
      <c r="K2670" s="126" t="str">
        <f>INDEX(Pääluokka!$I$2:$I$100,MATCH(VALUE(LEFT(Taulukko1[[#This Row],[TOL2008]],2)),Pääluokka!$G$2:$G$100,0))</f>
        <v>Teollisuus (C-E)</v>
      </c>
      <c r="L2670" s="41">
        <f t="shared" si="410"/>
        <v>75</v>
      </c>
      <c r="M2670" s="43">
        <f t="shared" si="411"/>
        <v>41612</v>
      </c>
      <c r="N2670" s="43">
        <f t="shared" si="412"/>
        <v>41687</v>
      </c>
      <c r="O2670" s="43">
        <f t="shared" si="413"/>
        <v>41609</v>
      </c>
      <c r="P2670" s="43">
        <f t="shared" si="414"/>
        <v>41671</v>
      </c>
      <c r="Q2670" s="41">
        <f t="shared" si="415"/>
        <v>2013</v>
      </c>
      <c r="R2670" s="41">
        <f t="shared" si="416"/>
        <v>2014</v>
      </c>
      <c r="S2670" s="43" t="str">
        <f>YEAR(Taulukko1[[#This Row],[Alku KK]])&amp;"Q"&amp;ROUNDDOWN((MONTH(Taulukko1[[#This Row],[Alku KK]])-1)/3+1,0)</f>
        <v>2013Q4</v>
      </c>
      <c r="T2670" s="43" t="str">
        <f>YEAR(Taulukko1[[#This Row],[Loppu KK]])&amp;"Q"&amp;ROUNDDOWN((MONTH(Taulukko1[[#This Row],[Loppu KK]])-1)/3+1,0)</f>
        <v>2014Q1</v>
      </c>
      <c r="U2670" s="66">
        <f>IF(COUNT(Taulukko1[[#This Row],[Neuvottelujen alaiset ]])=1,Taulukko1[[#This Row],[Neuvottelujen alaiset ]],Taulukko1[[#This Row],[Vähennystarve]])</f>
        <v>90</v>
      </c>
      <c r="V2670" s="44">
        <f t="shared" si="417"/>
        <v>0.16666666666666666</v>
      </c>
      <c r="W2670" s="44">
        <f t="shared" si="418"/>
        <v>0.1</v>
      </c>
      <c r="X2670" s="44">
        <f t="shared" si="419"/>
        <v>0.6</v>
      </c>
      <c r="Y2670" s="90" t="b">
        <f>AND(MONTH(Taulukko1[[#This Row],[Alku PVM]] )=6,DAY(Taulukko1[[#This Row],[Alku PVM]] )&gt;19)</f>
        <v>0</v>
      </c>
      <c r="Z2670" s="90" t="b">
        <f>AND(MONTH(Taulukko1[[#This Row],[Loppu PVM]] )=6,DAY(Taulukko1[[#This Row],[Loppu PVM]] )&gt;19)</f>
        <v>0</v>
      </c>
      <c r="AA2670" s="90" t="b">
        <f>OR(MONTH(Taulukko1[[#This Row],[Alku PVM]] )&lt;=5,AND(MONTH(Taulukko1[[#This Row],[Alku PVM]] )=6,DAY(Taulukko1[[#This Row],[Alku PVM]] )&lt;20))</f>
        <v>0</v>
      </c>
      <c r="AB2670" s="90" t="b">
        <f>OR(MONTH(Taulukko1[[#This Row],[Loppu PVM]])&lt;=5,AND(MONTH(Taulukko1[[#This Row],[Loppu PVM]] )=6,DAY(Taulukko1[[#This Row],[Loppu PVM]])&lt;20))</f>
        <v>1</v>
      </c>
      <c r="AC2670" s="90" t="b">
        <f>OR(MONTH(Taulukko1[[#This Row],[Alku PVM]] )&lt;=3,AND(MONTH(Taulukko1[[#This Row],[Alku PVM]] )=3))</f>
        <v>0</v>
      </c>
      <c r="AD2670" s="90" t="b">
        <f>OR(MONTH(Taulukko1[[#This Row],[Loppu PVM]] )&lt;=3,AND(MONTH(Taulukko1[[#This Row],[Loppu PVM]] )=3))</f>
        <v>1</v>
      </c>
      <c r="AE2670" s="90" t="b">
        <f>OR(MONTH(Taulukko1[[#This Row],[Alku PVM]] )&lt;=9,AND(MONTH(Taulukko1[[#This Row],[Alku PVM]] )=9))</f>
        <v>0</v>
      </c>
      <c r="AF2670" s="90" t="b">
        <f>OR(MONTH(Taulukko1[[#This Row],[Loppu PVM]])&lt;=9,AND(MONTH(Taulukko1[[#This Row],[Loppu PVM]] )=9))</f>
        <v>1</v>
      </c>
      <c r="AG2670" s="90" t="b">
        <f>OR(MONTH(Taulukko1[[#This Row],[Alku PVM]] )&lt;=6,AND(MONTH(Taulukko1[[#This Row],[Alku PVM]] )=6))</f>
        <v>0</v>
      </c>
      <c r="AH2670" s="90" t="b">
        <f>OR(MONTH(Taulukko1[[#This Row],[Loppu PVM]])&lt;=6,AND(MONTH(Taulukko1[[#This Row],[Loppu PVM]] )=6))</f>
        <v>1</v>
      </c>
    </row>
    <row r="2671" spans="1:34" ht="12.75" customHeight="1">
      <c r="A2671" s="21" t="s">
        <v>1216</v>
      </c>
      <c r="B2671" s="23">
        <v>41613</v>
      </c>
      <c r="C2671" s="21" t="s">
        <v>1215</v>
      </c>
      <c r="D2671" s="24"/>
      <c r="F2671" s="23"/>
      <c r="G2671" s="24"/>
      <c r="H2671" s="22"/>
      <c r="I2671" s="126">
        <f>INDEX('TOL2008'!B:B,MATCH(A2671,'TOL2008'!A:A,0))</f>
        <v>70220</v>
      </c>
      <c r="J2671" s="126" t="str">
        <f>INDEX(Pääluokka!$H$2:$H$100,MATCH(VALUE(LEFT(Taulukko1[[#This Row],[TOL2008]],2)),Pääluokka!$G$2:$G$100,0))</f>
        <v>Ammatillinen, tieteellinen ja tekninen toiminta</v>
      </c>
      <c r="K2671" s="126" t="str">
        <f>INDEX(Pääluokka!$I$2:$I$100,MATCH(VALUE(LEFT(Taulukko1[[#This Row],[TOL2008]],2)),Pääluokka!$G$2:$G$100,0))</f>
        <v>Palvelualat (G-N, R, S)</v>
      </c>
      <c r="L2671" s="41" t="str">
        <f t="shared" si="410"/>
        <v>NA</v>
      </c>
      <c r="M2671" s="43">
        <f t="shared" si="411"/>
        <v>41613</v>
      </c>
      <c r="N2671" s="43">
        <f t="shared" si="412"/>
        <v>41664</v>
      </c>
      <c r="O2671" s="43">
        <f t="shared" si="413"/>
        <v>41609</v>
      </c>
      <c r="P2671" s="43">
        <f t="shared" si="414"/>
        <v>41640</v>
      </c>
      <c r="Q2671" s="41">
        <f t="shared" si="415"/>
        <v>2013</v>
      </c>
      <c r="R2671" s="41">
        <f t="shared" si="416"/>
        <v>2014</v>
      </c>
      <c r="S2671" s="43" t="str">
        <f>YEAR(Taulukko1[[#This Row],[Alku KK]])&amp;"Q"&amp;ROUNDDOWN((MONTH(Taulukko1[[#This Row],[Alku KK]])-1)/3+1,0)</f>
        <v>2013Q4</v>
      </c>
      <c r="T2671" s="43" t="str">
        <f>YEAR(Taulukko1[[#This Row],[Loppu KK]])&amp;"Q"&amp;ROUNDDOWN((MONTH(Taulukko1[[#This Row],[Loppu KK]])-1)/3+1,0)</f>
        <v>2014Q1</v>
      </c>
      <c r="U2671" s="66">
        <f>IF(COUNT(Taulukko1[[#This Row],[Neuvottelujen alaiset ]])=1,Taulukko1[[#This Row],[Neuvottelujen alaiset ]],Taulukko1[[#This Row],[Vähennystarve]])</f>
        <v>0</v>
      </c>
      <c r="V2671" s="44" t="str">
        <f t="shared" si="417"/>
        <v>NA</v>
      </c>
      <c r="W2671" s="44" t="str">
        <f t="shared" si="418"/>
        <v>NA</v>
      </c>
      <c r="X2671" s="44" t="str">
        <f t="shared" si="419"/>
        <v>NA</v>
      </c>
      <c r="Y2671" s="90" t="b">
        <f>AND(MONTH(Taulukko1[[#This Row],[Alku PVM]] )=6,DAY(Taulukko1[[#This Row],[Alku PVM]] )&gt;19)</f>
        <v>0</v>
      </c>
      <c r="Z2671" s="90" t="b">
        <f>AND(MONTH(Taulukko1[[#This Row],[Loppu PVM]] )=6,DAY(Taulukko1[[#This Row],[Loppu PVM]] )&gt;19)</f>
        <v>0</v>
      </c>
      <c r="AA2671" s="90" t="b">
        <f>OR(MONTH(Taulukko1[[#This Row],[Alku PVM]] )&lt;=5,AND(MONTH(Taulukko1[[#This Row],[Alku PVM]] )=6,DAY(Taulukko1[[#This Row],[Alku PVM]] )&lt;20))</f>
        <v>0</v>
      </c>
      <c r="AB2671" s="90" t="b">
        <f>OR(MONTH(Taulukko1[[#This Row],[Loppu PVM]])&lt;=5,AND(MONTH(Taulukko1[[#This Row],[Loppu PVM]] )=6,DAY(Taulukko1[[#This Row],[Loppu PVM]])&lt;20))</f>
        <v>1</v>
      </c>
      <c r="AC2671" s="90" t="b">
        <f>OR(MONTH(Taulukko1[[#This Row],[Alku PVM]] )&lt;=3,AND(MONTH(Taulukko1[[#This Row],[Alku PVM]] )=3))</f>
        <v>0</v>
      </c>
      <c r="AD2671" s="90" t="b">
        <f>OR(MONTH(Taulukko1[[#This Row],[Loppu PVM]] )&lt;=3,AND(MONTH(Taulukko1[[#This Row],[Loppu PVM]] )=3))</f>
        <v>1</v>
      </c>
      <c r="AE2671" s="90" t="b">
        <f>OR(MONTH(Taulukko1[[#This Row],[Alku PVM]] )&lt;=9,AND(MONTH(Taulukko1[[#This Row],[Alku PVM]] )=9))</f>
        <v>0</v>
      </c>
      <c r="AF2671" s="90" t="b">
        <f>OR(MONTH(Taulukko1[[#This Row],[Loppu PVM]])&lt;=9,AND(MONTH(Taulukko1[[#This Row],[Loppu PVM]] )=9))</f>
        <v>1</v>
      </c>
      <c r="AG2671" s="90" t="b">
        <f>OR(MONTH(Taulukko1[[#This Row],[Alku PVM]] )&lt;=6,AND(MONTH(Taulukko1[[#This Row],[Alku PVM]] )=6))</f>
        <v>0</v>
      </c>
      <c r="AH2671" s="90" t="b">
        <f>OR(MONTH(Taulukko1[[#This Row],[Loppu PVM]])&lt;=6,AND(MONTH(Taulukko1[[#This Row],[Loppu PVM]] )=6))</f>
        <v>1</v>
      </c>
    </row>
    <row r="2672" spans="1:34" ht="12.75" customHeight="1">
      <c r="A2672" s="21" t="s">
        <v>513</v>
      </c>
      <c r="B2672" s="23">
        <v>41617</v>
      </c>
      <c r="C2672" t="s">
        <v>512</v>
      </c>
      <c r="D2672" s="24">
        <v>20</v>
      </c>
      <c r="E2672" s="62">
        <v>20</v>
      </c>
      <c r="F2672" s="23">
        <v>41666</v>
      </c>
      <c r="G2672" s="24">
        <v>23</v>
      </c>
      <c r="H2672" s="22">
        <v>43</v>
      </c>
      <c r="I2672" s="126">
        <f>INDEX('TOL2008'!B:B,MATCH(A2672,'TOL2008'!A:A,0))</f>
        <v>20510</v>
      </c>
      <c r="J2672" s="126" t="str">
        <f>INDEX(Pääluokka!$H$2:$H$100,MATCH(VALUE(LEFT(Taulukko1[[#This Row],[TOL2008]],2)),Pääluokka!$G$2:$G$100,0))</f>
        <v>Teollisuus</v>
      </c>
      <c r="K2672" s="126" t="str">
        <f>INDEX(Pääluokka!$I$2:$I$100,MATCH(VALUE(LEFT(Taulukko1[[#This Row],[TOL2008]],2)),Pääluokka!$G$2:$G$100,0))</f>
        <v>Teollisuus (C-E)</v>
      </c>
      <c r="L2672" s="41">
        <f t="shared" si="410"/>
        <v>49</v>
      </c>
      <c r="M2672" s="43">
        <f t="shared" si="411"/>
        <v>41617</v>
      </c>
      <c r="N2672" s="43">
        <f t="shared" si="412"/>
        <v>41666</v>
      </c>
      <c r="O2672" s="43">
        <f t="shared" si="413"/>
        <v>41609</v>
      </c>
      <c r="P2672" s="43">
        <f t="shared" si="414"/>
        <v>41640</v>
      </c>
      <c r="Q2672" s="41">
        <f t="shared" si="415"/>
        <v>2013</v>
      </c>
      <c r="R2672" s="41">
        <f t="shared" si="416"/>
        <v>2014</v>
      </c>
      <c r="S2672" s="43" t="str">
        <f>YEAR(Taulukko1[[#This Row],[Alku KK]])&amp;"Q"&amp;ROUNDDOWN((MONTH(Taulukko1[[#This Row],[Alku KK]])-1)/3+1,0)</f>
        <v>2013Q4</v>
      </c>
      <c r="T2672" s="43" t="str">
        <f>YEAR(Taulukko1[[#This Row],[Loppu KK]])&amp;"Q"&amp;ROUNDDOWN((MONTH(Taulukko1[[#This Row],[Loppu KK]])-1)/3+1,0)</f>
        <v>2014Q1</v>
      </c>
      <c r="U2672" s="66">
        <f>IF(COUNT(Taulukko1[[#This Row],[Neuvottelujen alaiset ]])=1,Taulukko1[[#This Row],[Neuvottelujen alaiset ]],Taulukko1[[#This Row],[Vähennystarve]])</f>
        <v>43</v>
      </c>
      <c r="V2672" s="44">
        <f t="shared" si="417"/>
        <v>0.46511627906976744</v>
      </c>
      <c r="W2672" s="44">
        <f t="shared" si="418"/>
        <v>0.53488372093023251</v>
      </c>
      <c r="X2672" s="44">
        <f t="shared" si="419"/>
        <v>1.1499999999999999</v>
      </c>
      <c r="Y2672" s="90" t="b">
        <f>AND(MONTH(Taulukko1[[#This Row],[Alku PVM]] )=6,DAY(Taulukko1[[#This Row],[Alku PVM]] )&gt;19)</f>
        <v>0</v>
      </c>
      <c r="Z2672" s="90" t="b">
        <f>AND(MONTH(Taulukko1[[#This Row],[Loppu PVM]] )=6,DAY(Taulukko1[[#This Row],[Loppu PVM]] )&gt;19)</f>
        <v>0</v>
      </c>
      <c r="AA2672" s="90" t="b">
        <f>OR(MONTH(Taulukko1[[#This Row],[Alku PVM]] )&lt;=5,AND(MONTH(Taulukko1[[#This Row],[Alku PVM]] )=6,DAY(Taulukko1[[#This Row],[Alku PVM]] )&lt;20))</f>
        <v>0</v>
      </c>
      <c r="AB2672" s="90" t="b">
        <f>OR(MONTH(Taulukko1[[#This Row],[Loppu PVM]])&lt;=5,AND(MONTH(Taulukko1[[#This Row],[Loppu PVM]] )=6,DAY(Taulukko1[[#This Row],[Loppu PVM]])&lt;20))</f>
        <v>1</v>
      </c>
      <c r="AC2672" s="90" t="b">
        <f>OR(MONTH(Taulukko1[[#This Row],[Alku PVM]] )&lt;=3,AND(MONTH(Taulukko1[[#This Row],[Alku PVM]] )=3))</f>
        <v>0</v>
      </c>
      <c r="AD2672" s="90" t="b">
        <f>OR(MONTH(Taulukko1[[#This Row],[Loppu PVM]] )&lt;=3,AND(MONTH(Taulukko1[[#This Row],[Loppu PVM]] )=3))</f>
        <v>1</v>
      </c>
      <c r="AE2672" s="90" t="b">
        <f>OR(MONTH(Taulukko1[[#This Row],[Alku PVM]] )&lt;=9,AND(MONTH(Taulukko1[[#This Row],[Alku PVM]] )=9))</f>
        <v>0</v>
      </c>
      <c r="AF2672" s="90" t="b">
        <f>OR(MONTH(Taulukko1[[#This Row],[Loppu PVM]])&lt;=9,AND(MONTH(Taulukko1[[#This Row],[Loppu PVM]] )=9))</f>
        <v>1</v>
      </c>
      <c r="AG2672" s="90" t="b">
        <f>OR(MONTH(Taulukko1[[#This Row],[Alku PVM]] )&lt;=6,AND(MONTH(Taulukko1[[#This Row],[Alku PVM]] )=6))</f>
        <v>0</v>
      </c>
      <c r="AH2672" s="90" t="b">
        <f>OR(MONTH(Taulukko1[[#This Row],[Loppu PVM]])&lt;=6,AND(MONTH(Taulukko1[[#This Row],[Loppu PVM]] )=6))</f>
        <v>1</v>
      </c>
    </row>
    <row r="2673" spans="1:34" ht="12.75" customHeight="1">
      <c r="A2673" s="21" t="s">
        <v>283</v>
      </c>
      <c r="B2673" s="23">
        <v>41617</v>
      </c>
      <c r="C2673" s="21" t="s">
        <v>282</v>
      </c>
      <c r="D2673" s="24" t="s">
        <v>25</v>
      </c>
      <c r="E2673" s="62">
        <v>35</v>
      </c>
      <c r="F2673" s="23">
        <v>41675</v>
      </c>
      <c r="G2673" s="24">
        <v>12</v>
      </c>
      <c r="H2673" s="22">
        <v>35</v>
      </c>
      <c r="I2673" s="126">
        <f>INDEX('TOL2008'!B:B,MATCH(A2673,'TOL2008'!A:A,0))</f>
        <v>24100</v>
      </c>
      <c r="J2673" s="126" t="str">
        <f>INDEX(Pääluokka!$H$2:$H$100,MATCH(VALUE(LEFT(Taulukko1[[#This Row],[TOL2008]],2)),Pääluokka!$G$2:$G$100,0))</f>
        <v>Teollisuus</v>
      </c>
      <c r="K2673" s="126" t="str">
        <f>INDEX(Pääluokka!$I$2:$I$100,MATCH(VALUE(LEFT(Taulukko1[[#This Row],[TOL2008]],2)),Pääluokka!$G$2:$G$100,0))</f>
        <v>Teollisuus (C-E)</v>
      </c>
      <c r="L2673" s="41">
        <f t="shared" si="410"/>
        <v>58</v>
      </c>
      <c r="M2673" s="43">
        <f t="shared" si="411"/>
        <v>41617</v>
      </c>
      <c r="N2673" s="43">
        <f t="shared" si="412"/>
        <v>41675</v>
      </c>
      <c r="O2673" s="43">
        <f t="shared" si="413"/>
        <v>41609</v>
      </c>
      <c r="P2673" s="43">
        <f t="shared" si="414"/>
        <v>41671</v>
      </c>
      <c r="Q2673" s="41">
        <f t="shared" si="415"/>
        <v>2013</v>
      </c>
      <c r="R2673" s="41">
        <f t="shared" si="416"/>
        <v>2014</v>
      </c>
      <c r="S2673" s="43" t="str">
        <f>YEAR(Taulukko1[[#This Row],[Alku KK]])&amp;"Q"&amp;ROUNDDOWN((MONTH(Taulukko1[[#This Row],[Alku KK]])-1)/3+1,0)</f>
        <v>2013Q4</v>
      </c>
      <c r="T2673" s="43" t="str">
        <f>YEAR(Taulukko1[[#This Row],[Loppu KK]])&amp;"Q"&amp;ROUNDDOWN((MONTH(Taulukko1[[#This Row],[Loppu KK]])-1)/3+1,0)</f>
        <v>2014Q1</v>
      </c>
      <c r="U2673" s="66">
        <f>IF(COUNT(Taulukko1[[#This Row],[Neuvottelujen alaiset ]])=1,Taulukko1[[#This Row],[Neuvottelujen alaiset ]],Taulukko1[[#This Row],[Vähennystarve]])</f>
        <v>35</v>
      </c>
      <c r="V2673" s="44">
        <f t="shared" si="417"/>
        <v>1</v>
      </c>
      <c r="W2673" s="44">
        <f t="shared" si="418"/>
        <v>0.34285714285714286</v>
      </c>
      <c r="X2673" s="44">
        <f t="shared" si="419"/>
        <v>0.34285714285714286</v>
      </c>
      <c r="Y2673" s="90" t="b">
        <f>AND(MONTH(Taulukko1[[#This Row],[Alku PVM]] )=6,DAY(Taulukko1[[#This Row],[Alku PVM]] )&gt;19)</f>
        <v>0</v>
      </c>
      <c r="Z2673" s="90" t="b">
        <f>AND(MONTH(Taulukko1[[#This Row],[Loppu PVM]] )=6,DAY(Taulukko1[[#This Row],[Loppu PVM]] )&gt;19)</f>
        <v>0</v>
      </c>
      <c r="AA2673" s="90" t="b">
        <f>OR(MONTH(Taulukko1[[#This Row],[Alku PVM]] )&lt;=5,AND(MONTH(Taulukko1[[#This Row],[Alku PVM]] )=6,DAY(Taulukko1[[#This Row],[Alku PVM]] )&lt;20))</f>
        <v>0</v>
      </c>
      <c r="AB2673" s="90" t="b">
        <f>OR(MONTH(Taulukko1[[#This Row],[Loppu PVM]])&lt;=5,AND(MONTH(Taulukko1[[#This Row],[Loppu PVM]] )=6,DAY(Taulukko1[[#This Row],[Loppu PVM]])&lt;20))</f>
        <v>1</v>
      </c>
      <c r="AC2673" s="90" t="b">
        <f>OR(MONTH(Taulukko1[[#This Row],[Alku PVM]] )&lt;=3,AND(MONTH(Taulukko1[[#This Row],[Alku PVM]] )=3))</f>
        <v>0</v>
      </c>
      <c r="AD2673" s="90" t="b">
        <f>OR(MONTH(Taulukko1[[#This Row],[Loppu PVM]] )&lt;=3,AND(MONTH(Taulukko1[[#This Row],[Loppu PVM]] )=3))</f>
        <v>1</v>
      </c>
      <c r="AE2673" s="90" t="b">
        <f>OR(MONTH(Taulukko1[[#This Row],[Alku PVM]] )&lt;=9,AND(MONTH(Taulukko1[[#This Row],[Alku PVM]] )=9))</f>
        <v>0</v>
      </c>
      <c r="AF2673" s="90" t="b">
        <f>OR(MONTH(Taulukko1[[#This Row],[Loppu PVM]])&lt;=9,AND(MONTH(Taulukko1[[#This Row],[Loppu PVM]] )=9))</f>
        <v>1</v>
      </c>
      <c r="AG2673" s="90" t="b">
        <f>OR(MONTH(Taulukko1[[#This Row],[Alku PVM]] )&lt;=6,AND(MONTH(Taulukko1[[#This Row],[Alku PVM]] )=6))</f>
        <v>0</v>
      </c>
      <c r="AH2673" s="90" t="b">
        <f>OR(MONTH(Taulukko1[[#This Row],[Loppu PVM]])&lt;=6,AND(MONTH(Taulukko1[[#This Row],[Loppu PVM]] )=6))</f>
        <v>1</v>
      </c>
    </row>
    <row r="2674" spans="1:34" ht="12.75" customHeight="1">
      <c r="A2674" s="21" t="s">
        <v>227</v>
      </c>
      <c r="B2674" s="23">
        <v>41617</v>
      </c>
      <c r="C2674" s="21" t="s">
        <v>226</v>
      </c>
      <c r="D2674" s="24">
        <v>26</v>
      </c>
      <c r="F2674" s="23">
        <v>41649</v>
      </c>
      <c r="G2674" s="24">
        <v>0</v>
      </c>
      <c r="H2674" s="22">
        <v>54</v>
      </c>
      <c r="I2674" s="126">
        <f>INDEX('TOL2008'!B:B,MATCH(A2674,'TOL2008'!A:A,0))</f>
        <v>24100</v>
      </c>
      <c r="J2674" s="126" t="str">
        <f>INDEX(Pääluokka!$H$2:$H$100,MATCH(VALUE(LEFT(Taulukko1[[#This Row],[TOL2008]],2)),Pääluokka!$G$2:$G$100,0))</f>
        <v>Teollisuus</v>
      </c>
      <c r="K2674" s="126" t="str">
        <f>INDEX(Pääluokka!$I$2:$I$100,MATCH(VALUE(LEFT(Taulukko1[[#This Row],[TOL2008]],2)),Pääluokka!$G$2:$G$100,0))</f>
        <v>Teollisuus (C-E)</v>
      </c>
      <c r="L2674" s="41">
        <f t="shared" si="410"/>
        <v>32</v>
      </c>
      <c r="M2674" s="43">
        <f t="shared" si="411"/>
        <v>41617</v>
      </c>
      <c r="N2674" s="43">
        <f t="shared" si="412"/>
        <v>41649</v>
      </c>
      <c r="O2674" s="43">
        <f t="shared" si="413"/>
        <v>41609</v>
      </c>
      <c r="P2674" s="43">
        <f t="shared" si="414"/>
        <v>41640</v>
      </c>
      <c r="Q2674" s="41">
        <f t="shared" si="415"/>
        <v>2013</v>
      </c>
      <c r="R2674" s="41">
        <f t="shared" si="416"/>
        <v>2014</v>
      </c>
      <c r="S2674" s="43" t="str">
        <f>YEAR(Taulukko1[[#This Row],[Alku KK]])&amp;"Q"&amp;ROUNDDOWN((MONTH(Taulukko1[[#This Row],[Alku KK]])-1)/3+1,0)</f>
        <v>2013Q4</v>
      </c>
      <c r="T2674" s="43" t="str">
        <f>YEAR(Taulukko1[[#This Row],[Loppu KK]])&amp;"Q"&amp;ROUNDDOWN((MONTH(Taulukko1[[#This Row],[Loppu KK]])-1)/3+1,0)</f>
        <v>2014Q1</v>
      </c>
      <c r="U2674" s="66">
        <f>IF(COUNT(Taulukko1[[#This Row],[Neuvottelujen alaiset ]])=1,Taulukko1[[#This Row],[Neuvottelujen alaiset ]],Taulukko1[[#This Row],[Vähennystarve]])</f>
        <v>54</v>
      </c>
      <c r="V2674" s="44" t="str">
        <f t="shared" si="417"/>
        <v>NA</v>
      </c>
      <c r="W2674" s="44">
        <f t="shared" si="418"/>
        <v>0</v>
      </c>
      <c r="X2674" s="44" t="str">
        <f t="shared" si="419"/>
        <v>NA</v>
      </c>
      <c r="Y2674" s="90" t="b">
        <f>AND(MONTH(Taulukko1[[#This Row],[Alku PVM]] )=6,DAY(Taulukko1[[#This Row],[Alku PVM]] )&gt;19)</f>
        <v>0</v>
      </c>
      <c r="Z2674" s="90" t="b">
        <f>AND(MONTH(Taulukko1[[#This Row],[Loppu PVM]] )=6,DAY(Taulukko1[[#This Row],[Loppu PVM]] )&gt;19)</f>
        <v>0</v>
      </c>
      <c r="AA2674" s="90" t="b">
        <f>OR(MONTH(Taulukko1[[#This Row],[Alku PVM]] )&lt;=5,AND(MONTH(Taulukko1[[#This Row],[Alku PVM]] )=6,DAY(Taulukko1[[#This Row],[Alku PVM]] )&lt;20))</f>
        <v>0</v>
      </c>
      <c r="AB2674" s="90" t="b">
        <f>OR(MONTH(Taulukko1[[#This Row],[Loppu PVM]])&lt;=5,AND(MONTH(Taulukko1[[#This Row],[Loppu PVM]] )=6,DAY(Taulukko1[[#This Row],[Loppu PVM]])&lt;20))</f>
        <v>1</v>
      </c>
      <c r="AC2674" s="90" t="b">
        <f>OR(MONTH(Taulukko1[[#This Row],[Alku PVM]] )&lt;=3,AND(MONTH(Taulukko1[[#This Row],[Alku PVM]] )=3))</f>
        <v>0</v>
      </c>
      <c r="AD2674" s="90" t="b">
        <f>OR(MONTH(Taulukko1[[#This Row],[Loppu PVM]] )&lt;=3,AND(MONTH(Taulukko1[[#This Row],[Loppu PVM]] )=3))</f>
        <v>1</v>
      </c>
      <c r="AE2674" s="90" t="b">
        <f>OR(MONTH(Taulukko1[[#This Row],[Alku PVM]] )&lt;=9,AND(MONTH(Taulukko1[[#This Row],[Alku PVM]] )=9))</f>
        <v>0</v>
      </c>
      <c r="AF2674" s="90" t="b">
        <f>OR(MONTH(Taulukko1[[#This Row],[Loppu PVM]])&lt;=9,AND(MONTH(Taulukko1[[#This Row],[Loppu PVM]] )=9))</f>
        <v>1</v>
      </c>
      <c r="AG2674" s="90" t="b">
        <f>OR(MONTH(Taulukko1[[#This Row],[Alku PVM]] )&lt;=6,AND(MONTH(Taulukko1[[#This Row],[Alku PVM]] )=6))</f>
        <v>0</v>
      </c>
      <c r="AH2674" s="90" t="b">
        <f>OR(MONTH(Taulukko1[[#This Row],[Loppu PVM]])&lt;=6,AND(MONTH(Taulukko1[[#This Row],[Loppu PVM]] )=6))</f>
        <v>1</v>
      </c>
    </row>
    <row r="2675" spans="1:34" ht="12.75" customHeight="1">
      <c r="A2675" s="21" t="s">
        <v>509</v>
      </c>
      <c r="B2675" s="23">
        <v>41618</v>
      </c>
      <c r="C2675" s="21" t="s">
        <v>510</v>
      </c>
      <c r="D2675" s="24" t="s">
        <v>25</v>
      </c>
      <c r="F2675" s="23">
        <v>41669</v>
      </c>
      <c r="G2675" s="24">
        <v>59</v>
      </c>
      <c r="H2675" s="22">
        <v>200</v>
      </c>
      <c r="I2675" s="126">
        <f>INDEX('TOL2008'!B:B,MATCH(A2675,'TOL2008'!A:A,0))</f>
        <v>25110</v>
      </c>
      <c r="J2675" s="126" t="str">
        <f>INDEX(Pääluokka!$H$2:$H$100,MATCH(VALUE(LEFT(Taulukko1[[#This Row],[TOL2008]],2)),Pääluokka!$G$2:$G$100,0))</f>
        <v>Teollisuus</v>
      </c>
      <c r="K2675" s="126" t="str">
        <f>INDEX(Pääluokka!$I$2:$I$100,MATCH(VALUE(LEFT(Taulukko1[[#This Row],[TOL2008]],2)),Pääluokka!$G$2:$G$100,0))</f>
        <v>Teollisuus (C-E)</v>
      </c>
      <c r="L2675" s="41">
        <f t="shared" si="410"/>
        <v>51</v>
      </c>
      <c r="M2675" s="43">
        <f t="shared" si="411"/>
        <v>41618</v>
      </c>
      <c r="N2675" s="43">
        <f t="shared" si="412"/>
        <v>41669</v>
      </c>
      <c r="O2675" s="43">
        <f t="shared" si="413"/>
        <v>41609</v>
      </c>
      <c r="P2675" s="43">
        <f t="shared" si="414"/>
        <v>41640</v>
      </c>
      <c r="Q2675" s="41">
        <f t="shared" si="415"/>
        <v>2013</v>
      </c>
      <c r="R2675" s="41">
        <f t="shared" si="416"/>
        <v>2014</v>
      </c>
      <c r="S2675" s="43" t="str">
        <f>YEAR(Taulukko1[[#This Row],[Alku KK]])&amp;"Q"&amp;ROUNDDOWN((MONTH(Taulukko1[[#This Row],[Alku KK]])-1)/3+1,0)</f>
        <v>2013Q4</v>
      </c>
      <c r="T2675" s="43" t="str">
        <f>YEAR(Taulukko1[[#This Row],[Loppu KK]])&amp;"Q"&amp;ROUNDDOWN((MONTH(Taulukko1[[#This Row],[Loppu KK]])-1)/3+1,0)</f>
        <v>2014Q1</v>
      </c>
      <c r="U2675" s="66">
        <f>IF(COUNT(Taulukko1[[#This Row],[Neuvottelujen alaiset ]])=1,Taulukko1[[#This Row],[Neuvottelujen alaiset ]],Taulukko1[[#This Row],[Vähennystarve]])</f>
        <v>200</v>
      </c>
      <c r="V2675" s="44" t="str">
        <f t="shared" si="417"/>
        <v>NA</v>
      </c>
      <c r="W2675" s="44">
        <f t="shared" si="418"/>
        <v>0.29499999999999998</v>
      </c>
      <c r="X2675" s="44" t="str">
        <f t="shared" si="419"/>
        <v>NA</v>
      </c>
      <c r="Y2675" s="90" t="b">
        <f>AND(MONTH(Taulukko1[[#This Row],[Alku PVM]] )=6,DAY(Taulukko1[[#This Row],[Alku PVM]] )&gt;19)</f>
        <v>0</v>
      </c>
      <c r="Z2675" s="90" t="b">
        <f>AND(MONTH(Taulukko1[[#This Row],[Loppu PVM]] )=6,DAY(Taulukko1[[#This Row],[Loppu PVM]] )&gt;19)</f>
        <v>0</v>
      </c>
      <c r="AA2675" s="90" t="b">
        <f>OR(MONTH(Taulukko1[[#This Row],[Alku PVM]] )&lt;=5,AND(MONTH(Taulukko1[[#This Row],[Alku PVM]] )=6,DAY(Taulukko1[[#This Row],[Alku PVM]] )&lt;20))</f>
        <v>0</v>
      </c>
      <c r="AB2675" s="90" t="b">
        <f>OR(MONTH(Taulukko1[[#This Row],[Loppu PVM]])&lt;=5,AND(MONTH(Taulukko1[[#This Row],[Loppu PVM]] )=6,DAY(Taulukko1[[#This Row],[Loppu PVM]])&lt;20))</f>
        <v>1</v>
      </c>
      <c r="AC2675" s="90" t="b">
        <f>OR(MONTH(Taulukko1[[#This Row],[Alku PVM]] )&lt;=3,AND(MONTH(Taulukko1[[#This Row],[Alku PVM]] )=3))</f>
        <v>0</v>
      </c>
      <c r="AD2675" s="90" t="b">
        <f>OR(MONTH(Taulukko1[[#This Row],[Loppu PVM]] )&lt;=3,AND(MONTH(Taulukko1[[#This Row],[Loppu PVM]] )=3))</f>
        <v>1</v>
      </c>
      <c r="AE2675" s="90" t="b">
        <f>OR(MONTH(Taulukko1[[#This Row],[Alku PVM]] )&lt;=9,AND(MONTH(Taulukko1[[#This Row],[Alku PVM]] )=9))</f>
        <v>0</v>
      </c>
      <c r="AF2675" s="90" t="b">
        <f>OR(MONTH(Taulukko1[[#This Row],[Loppu PVM]])&lt;=9,AND(MONTH(Taulukko1[[#This Row],[Loppu PVM]] )=9))</f>
        <v>1</v>
      </c>
      <c r="AG2675" s="90" t="b">
        <f>OR(MONTH(Taulukko1[[#This Row],[Alku PVM]] )&lt;=6,AND(MONTH(Taulukko1[[#This Row],[Alku PVM]] )=6))</f>
        <v>0</v>
      </c>
      <c r="AH2675" s="90" t="b">
        <f>OR(MONTH(Taulukko1[[#This Row],[Loppu PVM]])&lt;=6,AND(MONTH(Taulukko1[[#This Row],[Loppu PVM]] )=6))</f>
        <v>1</v>
      </c>
    </row>
    <row r="2676" spans="1:34" ht="12.75" customHeight="1">
      <c r="A2676" t="s">
        <v>1179</v>
      </c>
      <c r="B2676" s="23">
        <v>41618</v>
      </c>
      <c r="C2676" s="21" t="s">
        <v>1178</v>
      </c>
      <c r="D2676" s="24"/>
      <c r="F2676" s="23"/>
      <c r="G2676" s="24"/>
      <c r="H2676" s="22">
        <v>40</v>
      </c>
      <c r="I2676" s="126">
        <f>INDEX('TOL2008'!B:B,MATCH(A2676,'TOL2008'!A:A,0))</f>
        <v>74909</v>
      </c>
      <c r="J2676" s="126" t="str">
        <f>INDEX(Pääluokka!$H$2:$H$100,MATCH(VALUE(LEFT(Taulukko1[[#This Row],[TOL2008]],2)),Pääluokka!$G$2:$G$100,0))</f>
        <v>Ammatillinen, tieteellinen ja tekninen toiminta</v>
      </c>
      <c r="K2676" s="126" t="str">
        <f>INDEX(Pääluokka!$I$2:$I$100,MATCH(VALUE(LEFT(Taulukko1[[#This Row],[TOL2008]],2)),Pääluokka!$G$2:$G$100,0))</f>
        <v>Palvelualat (G-N, R, S)</v>
      </c>
      <c r="L2676" s="41" t="str">
        <f t="shared" si="410"/>
        <v>NA</v>
      </c>
      <c r="M2676" s="43">
        <f t="shared" si="411"/>
        <v>41618</v>
      </c>
      <c r="N2676" s="43">
        <f t="shared" si="412"/>
        <v>41669</v>
      </c>
      <c r="O2676" s="43">
        <f t="shared" si="413"/>
        <v>41609</v>
      </c>
      <c r="P2676" s="43">
        <f t="shared" si="414"/>
        <v>41640</v>
      </c>
      <c r="Q2676" s="41">
        <f t="shared" si="415"/>
        <v>2013</v>
      </c>
      <c r="R2676" s="41">
        <f t="shared" si="416"/>
        <v>2014</v>
      </c>
      <c r="S2676" s="43" t="str">
        <f>YEAR(Taulukko1[[#This Row],[Alku KK]])&amp;"Q"&amp;ROUNDDOWN((MONTH(Taulukko1[[#This Row],[Alku KK]])-1)/3+1,0)</f>
        <v>2013Q4</v>
      </c>
      <c r="T2676" s="43" t="str">
        <f>YEAR(Taulukko1[[#This Row],[Loppu KK]])&amp;"Q"&amp;ROUNDDOWN((MONTH(Taulukko1[[#This Row],[Loppu KK]])-1)/3+1,0)</f>
        <v>2014Q1</v>
      </c>
      <c r="U2676" s="66">
        <f>IF(COUNT(Taulukko1[[#This Row],[Neuvottelujen alaiset ]])=1,Taulukko1[[#This Row],[Neuvottelujen alaiset ]],Taulukko1[[#This Row],[Vähennystarve]])</f>
        <v>40</v>
      </c>
      <c r="V2676" s="44" t="str">
        <f t="shared" si="417"/>
        <v>NA</v>
      </c>
      <c r="W2676" s="44" t="str">
        <f t="shared" si="418"/>
        <v>NA</v>
      </c>
      <c r="X2676" s="44" t="str">
        <f t="shared" si="419"/>
        <v>NA</v>
      </c>
      <c r="Y2676" s="90" t="b">
        <f>AND(MONTH(Taulukko1[[#This Row],[Alku PVM]] )=6,DAY(Taulukko1[[#This Row],[Alku PVM]] )&gt;19)</f>
        <v>0</v>
      </c>
      <c r="Z2676" s="90" t="b">
        <f>AND(MONTH(Taulukko1[[#This Row],[Loppu PVM]] )=6,DAY(Taulukko1[[#This Row],[Loppu PVM]] )&gt;19)</f>
        <v>0</v>
      </c>
      <c r="AA2676" s="90" t="b">
        <f>OR(MONTH(Taulukko1[[#This Row],[Alku PVM]] )&lt;=5,AND(MONTH(Taulukko1[[#This Row],[Alku PVM]] )=6,DAY(Taulukko1[[#This Row],[Alku PVM]] )&lt;20))</f>
        <v>0</v>
      </c>
      <c r="AB2676" s="90" t="b">
        <f>OR(MONTH(Taulukko1[[#This Row],[Loppu PVM]])&lt;=5,AND(MONTH(Taulukko1[[#This Row],[Loppu PVM]] )=6,DAY(Taulukko1[[#This Row],[Loppu PVM]])&lt;20))</f>
        <v>1</v>
      </c>
      <c r="AC2676" s="90" t="b">
        <f>OR(MONTH(Taulukko1[[#This Row],[Alku PVM]] )&lt;=3,AND(MONTH(Taulukko1[[#This Row],[Alku PVM]] )=3))</f>
        <v>0</v>
      </c>
      <c r="AD2676" s="90" t="b">
        <f>OR(MONTH(Taulukko1[[#This Row],[Loppu PVM]] )&lt;=3,AND(MONTH(Taulukko1[[#This Row],[Loppu PVM]] )=3))</f>
        <v>1</v>
      </c>
      <c r="AE2676" s="90" t="b">
        <f>OR(MONTH(Taulukko1[[#This Row],[Alku PVM]] )&lt;=9,AND(MONTH(Taulukko1[[#This Row],[Alku PVM]] )=9))</f>
        <v>0</v>
      </c>
      <c r="AF2676" s="90" t="b">
        <f>OR(MONTH(Taulukko1[[#This Row],[Loppu PVM]])&lt;=9,AND(MONTH(Taulukko1[[#This Row],[Loppu PVM]] )=9))</f>
        <v>1</v>
      </c>
      <c r="AG2676" s="90" t="b">
        <f>OR(MONTH(Taulukko1[[#This Row],[Alku PVM]] )&lt;=6,AND(MONTH(Taulukko1[[#This Row],[Alku PVM]] )=6))</f>
        <v>0</v>
      </c>
      <c r="AH2676" s="90" t="b">
        <f>OR(MONTH(Taulukko1[[#This Row],[Loppu PVM]])&lt;=6,AND(MONTH(Taulukko1[[#This Row],[Loppu PVM]] )=6))</f>
        <v>1</v>
      </c>
    </row>
    <row r="2677" spans="1:34" ht="12.75" customHeight="1">
      <c r="A2677" s="21" t="s">
        <v>651</v>
      </c>
      <c r="B2677" s="23">
        <v>41619</v>
      </c>
      <c r="C2677" s="21" t="s">
        <v>650</v>
      </c>
      <c r="D2677" s="24"/>
      <c r="E2677" s="62">
        <v>28</v>
      </c>
      <c r="F2677" s="23">
        <v>41661</v>
      </c>
      <c r="G2677" s="24">
        <v>7</v>
      </c>
      <c r="H2677" s="22">
        <v>28</v>
      </c>
      <c r="I2677" s="126">
        <f>INDEX('TOL2008'!B:B,MATCH(A2677,'TOL2008'!A:A,0))</f>
        <v>82990</v>
      </c>
      <c r="J2677" s="126" t="str">
        <f>INDEX(Pääluokka!$H$2:$H$100,MATCH(VALUE(LEFT(Taulukko1[[#This Row],[TOL2008]],2)),Pääluokka!$G$2:$G$100,0))</f>
        <v>Hallinto- ja tukipalvelutoiminta</v>
      </c>
      <c r="K2677" s="126" t="str">
        <f>INDEX(Pääluokka!$I$2:$I$100,MATCH(VALUE(LEFT(Taulukko1[[#This Row],[TOL2008]],2)),Pääluokka!$G$2:$G$100,0))</f>
        <v>Palvelualat (G-N, R, S)</v>
      </c>
      <c r="L2677" s="41">
        <f t="shared" si="410"/>
        <v>42</v>
      </c>
      <c r="M2677" s="43">
        <f t="shared" si="411"/>
        <v>41619</v>
      </c>
      <c r="N2677" s="43">
        <f t="shared" si="412"/>
        <v>41661</v>
      </c>
      <c r="O2677" s="43">
        <f t="shared" si="413"/>
        <v>41609</v>
      </c>
      <c r="P2677" s="43">
        <f t="shared" si="414"/>
        <v>41640</v>
      </c>
      <c r="Q2677" s="41">
        <f t="shared" si="415"/>
        <v>2013</v>
      </c>
      <c r="R2677" s="41">
        <f t="shared" si="416"/>
        <v>2014</v>
      </c>
      <c r="S2677" s="43" t="str">
        <f>YEAR(Taulukko1[[#This Row],[Alku KK]])&amp;"Q"&amp;ROUNDDOWN((MONTH(Taulukko1[[#This Row],[Alku KK]])-1)/3+1,0)</f>
        <v>2013Q4</v>
      </c>
      <c r="T2677" s="43" t="str">
        <f>YEAR(Taulukko1[[#This Row],[Loppu KK]])&amp;"Q"&amp;ROUNDDOWN((MONTH(Taulukko1[[#This Row],[Loppu KK]])-1)/3+1,0)</f>
        <v>2014Q1</v>
      </c>
      <c r="U2677" s="66">
        <f>IF(COUNT(Taulukko1[[#This Row],[Neuvottelujen alaiset ]])=1,Taulukko1[[#This Row],[Neuvottelujen alaiset ]],Taulukko1[[#This Row],[Vähennystarve]])</f>
        <v>28</v>
      </c>
      <c r="V2677" s="44">
        <f t="shared" si="417"/>
        <v>1</v>
      </c>
      <c r="W2677" s="44">
        <f t="shared" si="418"/>
        <v>0.25</v>
      </c>
      <c r="X2677" s="44">
        <f t="shared" si="419"/>
        <v>0.25</v>
      </c>
      <c r="Y2677" s="90" t="b">
        <f>AND(MONTH(Taulukko1[[#This Row],[Alku PVM]] )=6,DAY(Taulukko1[[#This Row],[Alku PVM]] )&gt;19)</f>
        <v>0</v>
      </c>
      <c r="Z2677" s="90" t="b">
        <f>AND(MONTH(Taulukko1[[#This Row],[Loppu PVM]] )=6,DAY(Taulukko1[[#This Row],[Loppu PVM]] )&gt;19)</f>
        <v>0</v>
      </c>
      <c r="AA2677" s="90" t="b">
        <f>OR(MONTH(Taulukko1[[#This Row],[Alku PVM]] )&lt;=5,AND(MONTH(Taulukko1[[#This Row],[Alku PVM]] )=6,DAY(Taulukko1[[#This Row],[Alku PVM]] )&lt;20))</f>
        <v>0</v>
      </c>
      <c r="AB2677" s="90" t="b">
        <f>OR(MONTH(Taulukko1[[#This Row],[Loppu PVM]])&lt;=5,AND(MONTH(Taulukko1[[#This Row],[Loppu PVM]] )=6,DAY(Taulukko1[[#This Row],[Loppu PVM]])&lt;20))</f>
        <v>1</v>
      </c>
      <c r="AC2677" s="90" t="b">
        <f>OR(MONTH(Taulukko1[[#This Row],[Alku PVM]] )&lt;=3,AND(MONTH(Taulukko1[[#This Row],[Alku PVM]] )=3))</f>
        <v>0</v>
      </c>
      <c r="AD2677" s="90" t="b">
        <f>OR(MONTH(Taulukko1[[#This Row],[Loppu PVM]] )&lt;=3,AND(MONTH(Taulukko1[[#This Row],[Loppu PVM]] )=3))</f>
        <v>1</v>
      </c>
      <c r="AE2677" s="90" t="b">
        <f>OR(MONTH(Taulukko1[[#This Row],[Alku PVM]] )&lt;=9,AND(MONTH(Taulukko1[[#This Row],[Alku PVM]] )=9))</f>
        <v>0</v>
      </c>
      <c r="AF2677" s="90" t="b">
        <f>OR(MONTH(Taulukko1[[#This Row],[Loppu PVM]])&lt;=9,AND(MONTH(Taulukko1[[#This Row],[Loppu PVM]] )=9))</f>
        <v>1</v>
      </c>
      <c r="AG2677" s="90" t="b">
        <f>OR(MONTH(Taulukko1[[#This Row],[Alku PVM]] )&lt;=6,AND(MONTH(Taulukko1[[#This Row],[Alku PVM]] )=6))</f>
        <v>0</v>
      </c>
      <c r="AH2677" s="90" t="b">
        <f>OR(MONTH(Taulukko1[[#This Row],[Loppu PVM]])&lt;=6,AND(MONTH(Taulukko1[[#This Row],[Loppu PVM]] )=6))</f>
        <v>1</v>
      </c>
    </row>
    <row r="2678" spans="1:34" ht="12.75" customHeight="1">
      <c r="A2678" s="21" t="s">
        <v>550</v>
      </c>
      <c r="B2678" s="23">
        <v>41619</v>
      </c>
      <c r="C2678" t="s">
        <v>549</v>
      </c>
      <c r="D2678" s="24"/>
      <c r="E2678" s="62">
        <v>18</v>
      </c>
      <c r="F2678" s="23">
        <v>41688</v>
      </c>
      <c r="G2678" s="24">
        <v>2</v>
      </c>
      <c r="H2678" s="22">
        <v>196</v>
      </c>
      <c r="I2678" s="126">
        <f>INDEX('TOL2008'!B:B,MATCH(A2678,'TOL2008'!A:A,0))</f>
        <v>58130</v>
      </c>
      <c r="J2678" s="126" t="str">
        <f>INDEX(Pääluokka!$H$2:$H$100,MATCH(VALUE(LEFT(Taulukko1[[#This Row],[TOL2008]],2)),Pääluokka!$G$2:$G$100,0))</f>
        <v>Informaatio ja viestintä</v>
      </c>
      <c r="K2678" s="126" t="str">
        <f>INDEX(Pääluokka!$I$2:$I$100,MATCH(VALUE(LEFT(Taulukko1[[#This Row],[TOL2008]],2)),Pääluokka!$G$2:$G$100,0))</f>
        <v>Palvelualat (G-N, R, S)</v>
      </c>
      <c r="L2678" s="41">
        <f t="shared" si="410"/>
        <v>69</v>
      </c>
      <c r="M2678" s="43">
        <f t="shared" si="411"/>
        <v>41619</v>
      </c>
      <c r="N2678" s="43">
        <f t="shared" si="412"/>
        <v>41688</v>
      </c>
      <c r="O2678" s="43">
        <f t="shared" si="413"/>
        <v>41609</v>
      </c>
      <c r="P2678" s="43">
        <f t="shared" si="414"/>
        <v>41671</v>
      </c>
      <c r="Q2678" s="41">
        <f t="shared" si="415"/>
        <v>2013</v>
      </c>
      <c r="R2678" s="41">
        <f t="shared" si="416"/>
        <v>2014</v>
      </c>
      <c r="S2678" s="43" t="str">
        <f>YEAR(Taulukko1[[#This Row],[Alku KK]])&amp;"Q"&amp;ROUNDDOWN((MONTH(Taulukko1[[#This Row],[Alku KK]])-1)/3+1,0)</f>
        <v>2013Q4</v>
      </c>
      <c r="T2678" s="43" t="str">
        <f>YEAR(Taulukko1[[#This Row],[Loppu KK]])&amp;"Q"&amp;ROUNDDOWN((MONTH(Taulukko1[[#This Row],[Loppu KK]])-1)/3+1,0)</f>
        <v>2014Q1</v>
      </c>
      <c r="U2678" s="66">
        <f>IF(COUNT(Taulukko1[[#This Row],[Neuvottelujen alaiset ]])=1,Taulukko1[[#This Row],[Neuvottelujen alaiset ]],Taulukko1[[#This Row],[Vähennystarve]])</f>
        <v>196</v>
      </c>
      <c r="V2678" s="44">
        <f t="shared" si="417"/>
        <v>9.1836734693877556E-2</v>
      </c>
      <c r="W2678" s="44">
        <f t="shared" si="418"/>
        <v>1.020408163265306E-2</v>
      </c>
      <c r="X2678" s="44">
        <f t="shared" si="419"/>
        <v>0.1111111111111111</v>
      </c>
      <c r="Y2678" s="90" t="b">
        <f>AND(MONTH(Taulukko1[[#This Row],[Alku PVM]] )=6,DAY(Taulukko1[[#This Row],[Alku PVM]] )&gt;19)</f>
        <v>0</v>
      </c>
      <c r="Z2678" s="90" t="b">
        <f>AND(MONTH(Taulukko1[[#This Row],[Loppu PVM]] )=6,DAY(Taulukko1[[#This Row],[Loppu PVM]] )&gt;19)</f>
        <v>0</v>
      </c>
      <c r="AA2678" s="90" t="b">
        <f>OR(MONTH(Taulukko1[[#This Row],[Alku PVM]] )&lt;=5,AND(MONTH(Taulukko1[[#This Row],[Alku PVM]] )=6,DAY(Taulukko1[[#This Row],[Alku PVM]] )&lt;20))</f>
        <v>0</v>
      </c>
      <c r="AB2678" s="90" t="b">
        <f>OR(MONTH(Taulukko1[[#This Row],[Loppu PVM]])&lt;=5,AND(MONTH(Taulukko1[[#This Row],[Loppu PVM]] )=6,DAY(Taulukko1[[#This Row],[Loppu PVM]])&lt;20))</f>
        <v>1</v>
      </c>
      <c r="AC2678" s="90" t="b">
        <f>OR(MONTH(Taulukko1[[#This Row],[Alku PVM]] )&lt;=3,AND(MONTH(Taulukko1[[#This Row],[Alku PVM]] )=3))</f>
        <v>0</v>
      </c>
      <c r="AD2678" s="90" t="b">
        <f>OR(MONTH(Taulukko1[[#This Row],[Loppu PVM]] )&lt;=3,AND(MONTH(Taulukko1[[#This Row],[Loppu PVM]] )=3))</f>
        <v>1</v>
      </c>
      <c r="AE2678" s="90" t="b">
        <f>OR(MONTH(Taulukko1[[#This Row],[Alku PVM]] )&lt;=9,AND(MONTH(Taulukko1[[#This Row],[Alku PVM]] )=9))</f>
        <v>0</v>
      </c>
      <c r="AF2678" s="90" t="b">
        <f>OR(MONTH(Taulukko1[[#This Row],[Loppu PVM]])&lt;=9,AND(MONTH(Taulukko1[[#This Row],[Loppu PVM]] )=9))</f>
        <v>1</v>
      </c>
      <c r="AG2678" s="90" t="b">
        <f>OR(MONTH(Taulukko1[[#This Row],[Alku PVM]] )&lt;=6,AND(MONTH(Taulukko1[[#This Row],[Alku PVM]] )=6))</f>
        <v>0</v>
      </c>
      <c r="AH2678" s="90" t="b">
        <f>OR(MONTH(Taulukko1[[#This Row],[Loppu PVM]])&lt;=6,AND(MONTH(Taulukko1[[#This Row],[Loppu PVM]] )=6))</f>
        <v>1</v>
      </c>
    </row>
    <row r="2679" spans="1:34" ht="12.75" customHeight="1">
      <c r="A2679" s="21" t="s">
        <v>385</v>
      </c>
      <c r="B2679" s="23">
        <v>41619</v>
      </c>
      <c r="C2679" s="21" t="s">
        <v>1049</v>
      </c>
      <c r="D2679" s="24" t="s">
        <v>25</v>
      </c>
      <c r="E2679" s="62">
        <v>40</v>
      </c>
      <c r="F2679" s="23"/>
      <c r="G2679" s="24"/>
      <c r="H2679" s="22">
        <v>40</v>
      </c>
      <c r="I2679" s="126">
        <f>INDEX('TOL2008'!B:B,MATCH(A2679,'TOL2008'!A:A,0))</f>
        <v>41200</v>
      </c>
      <c r="J2679" s="126" t="str">
        <f>INDEX(Pääluokka!$H$2:$H$100,MATCH(VALUE(LEFT(Taulukko1[[#This Row],[TOL2008]],2)),Pääluokka!$G$2:$G$100,0))</f>
        <v>Rakentaminen</v>
      </c>
      <c r="K2679" s="126" t="str">
        <f>INDEX(Pääluokka!$I$2:$I$100,MATCH(VALUE(LEFT(Taulukko1[[#This Row],[TOL2008]],2)),Pääluokka!$G$2:$G$100,0))</f>
        <v>Rakentaminen (F)</v>
      </c>
      <c r="L2679" s="41" t="str">
        <f t="shared" si="410"/>
        <v>NA</v>
      </c>
      <c r="M2679" s="43">
        <f t="shared" si="411"/>
        <v>41619</v>
      </c>
      <c r="N2679" s="43">
        <f t="shared" si="412"/>
        <v>41670</v>
      </c>
      <c r="O2679" s="43">
        <f t="shared" si="413"/>
        <v>41609</v>
      </c>
      <c r="P2679" s="43">
        <f t="shared" si="414"/>
        <v>41640</v>
      </c>
      <c r="Q2679" s="41">
        <f t="shared" si="415"/>
        <v>2013</v>
      </c>
      <c r="R2679" s="41">
        <f t="shared" si="416"/>
        <v>2014</v>
      </c>
      <c r="S2679" s="43" t="str">
        <f>YEAR(Taulukko1[[#This Row],[Alku KK]])&amp;"Q"&amp;ROUNDDOWN((MONTH(Taulukko1[[#This Row],[Alku KK]])-1)/3+1,0)</f>
        <v>2013Q4</v>
      </c>
      <c r="T2679" s="43" t="str">
        <f>YEAR(Taulukko1[[#This Row],[Loppu KK]])&amp;"Q"&amp;ROUNDDOWN((MONTH(Taulukko1[[#This Row],[Loppu KK]])-1)/3+1,0)</f>
        <v>2014Q1</v>
      </c>
      <c r="U2679" s="66">
        <f>IF(COUNT(Taulukko1[[#This Row],[Neuvottelujen alaiset ]])=1,Taulukko1[[#This Row],[Neuvottelujen alaiset ]],Taulukko1[[#This Row],[Vähennystarve]])</f>
        <v>40</v>
      </c>
      <c r="V2679" s="44">
        <f t="shared" si="417"/>
        <v>1</v>
      </c>
      <c r="W2679" s="44" t="str">
        <f t="shared" si="418"/>
        <v>NA</v>
      </c>
      <c r="X2679" s="44" t="str">
        <f t="shared" si="419"/>
        <v>NA</v>
      </c>
      <c r="Y2679" s="90" t="b">
        <f>AND(MONTH(Taulukko1[[#This Row],[Alku PVM]] )=6,DAY(Taulukko1[[#This Row],[Alku PVM]] )&gt;19)</f>
        <v>0</v>
      </c>
      <c r="Z2679" s="90" t="b">
        <f>AND(MONTH(Taulukko1[[#This Row],[Loppu PVM]] )=6,DAY(Taulukko1[[#This Row],[Loppu PVM]] )&gt;19)</f>
        <v>0</v>
      </c>
      <c r="AA2679" s="90" t="b">
        <f>OR(MONTH(Taulukko1[[#This Row],[Alku PVM]] )&lt;=5,AND(MONTH(Taulukko1[[#This Row],[Alku PVM]] )=6,DAY(Taulukko1[[#This Row],[Alku PVM]] )&lt;20))</f>
        <v>0</v>
      </c>
      <c r="AB2679" s="90" t="b">
        <f>OR(MONTH(Taulukko1[[#This Row],[Loppu PVM]])&lt;=5,AND(MONTH(Taulukko1[[#This Row],[Loppu PVM]] )=6,DAY(Taulukko1[[#This Row],[Loppu PVM]])&lt;20))</f>
        <v>1</v>
      </c>
      <c r="AC2679" s="90" t="b">
        <f>OR(MONTH(Taulukko1[[#This Row],[Alku PVM]] )&lt;=3,AND(MONTH(Taulukko1[[#This Row],[Alku PVM]] )=3))</f>
        <v>0</v>
      </c>
      <c r="AD2679" s="90" t="b">
        <f>OR(MONTH(Taulukko1[[#This Row],[Loppu PVM]] )&lt;=3,AND(MONTH(Taulukko1[[#This Row],[Loppu PVM]] )=3))</f>
        <v>1</v>
      </c>
      <c r="AE2679" s="90" t="b">
        <f>OR(MONTH(Taulukko1[[#This Row],[Alku PVM]] )&lt;=9,AND(MONTH(Taulukko1[[#This Row],[Alku PVM]] )=9))</f>
        <v>0</v>
      </c>
      <c r="AF2679" s="90" t="b">
        <f>OR(MONTH(Taulukko1[[#This Row],[Loppu PVM]])&lt;=9,AND(MONTH(Taulukko1[[#This Row],[Loppu PVM]] )=9))</f>
        <v>1</v>
      </c>
      <c r="AG2679" s="90" t="b">
        <f>OR(MONTH(Taulukko1[[#This Row],[Alku PVM]] )&lt;=6,AND(MONTH(Taulukko1[[#This Row],[Alku PVM]] )=6))</f>
        <v>0</v>
      </c>
      <c r="AH2679" s="90" t="b">
        <f>OR(MONTH(Taulukko1[[#This Row],[Loppu PVM]])&lt;=6,AND(MONTH(Taulukko1[[#This Row],[Loppu PVM]] )=6))</f>
        <v>1</v>
      </c>
    </row>
    <row r="2680" spans="1:34" ht="12.75" customHeight="1">
      <c r="A2680" t="s">
        <v>1034</v>
      </c>
      <c r="B2680" s="23">
        <v>41619</v>
      </c>
      <c r="C2680" t="s">
        <v>1033</v>
      </c>
      <c r="E2680" s="62">
        <v>18</v>
      </c>
      <c r="F2680" s="4"/>
      <c r="G2680" s="24"/>
      <c r="H2680" s="22">
        <v>196</v>
      </c>
      <c r="I2680" s="126">
        <f>INDEX('TOL2008'!B:B,MATCH(A2680,'TOL2008'!A:A,0))</f>
        <v>58130</v>
      </c>
      <c r="J2680" s="126" t="str">
        <f>INDEX(Pääluokka!$H$2:$H$100,MATCH(VALUE(LEFT(Taulukko1[[#This Row],[TOL2008]],2)),Pääluokka!$G$2:$G$100,0))</f>
        <v>Informaatio ja viestintä</v>
      </c>
      <c r="K2680" s="126" t="str">
        <f>INDEX(Pääluokka!$I$2:$I$100,MATCH(VALUE(LEFT(Taulukko1[[#This Row],[TOL2008]],2)),Pääluokka!$G$2:$G$100,0))</f>
        <v>Palvelualat (G-N, R, S)</v>
      </c>
      <c r="L2680" s="41" t="str">
        <f t="shared" si="410"/>
        <v>NA</v>
      </c>
      <c r="M2680" s="43">
        <f t="shared" si="411"/>
        <v>41619</v>
      </c>
      <c r="N2680" s="43">
        <f t="shared" si="412"/>
        <v>41670</v>
      </c>
      <c r="O2680" s="43">
        <f t="shared" si="413"/>
        <v>41609</v>
      </c>
      <c r="P2680" s="43">
        <f t="shared" si="414"/>
        <v>41640</v>
      </c>
      <c r="Q2680" s="41">
        <f t="shared" si="415"/>
        <v>2013</v>
      </c>
      <c r="R2680" s="41">
        <f t="shared" si="416"/>
        <v>2014</v>
      </c>
      <c r="S2680" s="43" t="str">
        <f>YEAR(Taulukko1[[#This Row],[Alku KK]])&amp;"Q"&amp;ROUNDDOWN((MONTH(Taulukko1[[#This Row],[Alku KK]])-1)/3+1,0)</f>
        <v>2013Q4</v>
      </c>
      <c r="T2680" s="43" t="str">
        <f>YEAR(Taulukko1[[#This Row],[Loppu KK]])&amp;"Q"&amp;ROUNDDOWN((MONTH(Taulukko1[[#This Row],[Loppu KK]])-1)/3+1,0)</f>
        <v>2014Q1</v>
      </c>
      <c r="U2680" s="66">
        <f>IF(COUNT(Taulukko1[[#This Row],[Neuvottelujen alaiset ]])=1,Taulukko1[[#This Row],[Neuvottelujen alaiset ]],Taulukko1[[#This Row],[Vähennystarve]])</f>
        <v>196</v>
      </c>
      <c r="V2680" s="44">
        <f t="shared" si="417"/>
        <v>9.1836734693877556E-2</v>
      </c>
      <c r="W2680" s="44" t="str">
        <f t="shared" si="418"/>
        <v>NA</v>
      </c>
      <c r="X2680" s="44" t="str">
        <f t="shared" si="419"/>
        <v>NA</v>
      </c>
      <c r="Y2680" s="90" t="b">
        <f>AND(MONTH(Taulukko1[[#This Row],[Alku PVM]] )=6,DAY(Taulukko1[[#This Row],[Alku PVM]] )&gt;19)</f>
        <v>0</v>
      </c>
      <c r="Z2680" s="90" t="b">
        <f>AND(MONTH(Taulukko1[[#This Row],[Loppu PVM]] )=6,DAY(Taulukko1[[#This Row],[Loppu PVM]] )&gt;19)</f>
        <v>0</v>
      </c>
      <c r="AA2680" s="90" t="b">
        <f>OR(MONTH(Taulukko1[[#This Row],[Alku PVM]] )&lt;=5,AND(MONTH(Taulukko1[[#This Row],[Alku PVM]] )=6,DAY(Taulukko1[[#This Row],[Alku PVM]] )&lt;20))</f>
        <v>0</v>
      </c>
      <c r="AB2680" s="90" t="b">
        <f>OR(MONTH(Taulukko1[[#This Row],[Loppu PVM]])&lt;=5,AND(MONTH(Taulukko1[[#This Row],[Loppu PVM]] )=6,DAY(Taulukko1[[#This Row],[Loppu PVM]])&lt;20))</f>
        <v>1</v>
      </c>
      <c r="AC2680" s="90" t="b">
        <f>OR(MONTH(Taulukko1[[#This Row],[Alku PVM]] )&lt;=3,AND(MONTH(Taulukko1[[#This Row],[Alku PVM]] )=3))</f>
        <v>0</v>
      </c>
      <c r="AD2680" s="90" t="b">
        <f>OR(MONTH(Taulukko1[[#This Row],[Loppu PVM]] )&lt;=3,AND(MONTH(Taulukko1[[#This Row],[Loppu PVM]] )=3))</f>
        <v>1</v>
      </c>
      <c r="AE2680" s="90" t="b">
        <f>OR(MONTH(Taulukko1[[#This Row],[Alku PVM]] )&lt;=9,AND(MONTH(Taulukko1[[#This Row],[Alku PVM]] )=9))</f>
        <v>0</v>
      </c>
      <c r="AF2680" s="90" t="b">
        <f>OR(MONTH(Taulukko1[[#This Row],[Loppu PVM]])&lt;=9,AND(MONTH(Taulukko1[[#This Row],[Loppu PVM]] )=9))</f>
        <v>1</v>
      </c>
      <c r="AG2680" s="90" t="b">
        <f>OR(MONTH(Taulukko1[[#This Row],[Alku PVM]] )&lt;=6,AND(MONTH(Taulukko1[[#This Row],[Alku PVM]] )=6))</f>
        <v>0</v>
      </c>
      <c r="AH2680" s="90" t="b">
        <f>OR(MONTH(Taulukko1[[#This Row],[Loppu PVM]])&lt;=6,AND(MONTH(Taulukko1[[#This Row],[Loppu PVM]] )=6))</f>
        <v>1</v>
      </c>
    </row>
    <row r="2681" spans="1:34" ht="12.75" customHeight="1">
      <c r="A2681" s="21" t="s">
        <v>560</v>
      </c>
      <c r="B2681" s="23">
        <v>41620</v>
      </c>
      <c r="C2681" s="21" t="s">
        <v>561</v>
      </c>
      <c r="D2681" s="24">
        <v>27</v>
      </c>
      <c r="F2681" s="23">
        <v>41674</v>
      </c>
      <c r="G2681" s="24">
        <v>0</v>
      </c>
      <c r="H2681" s="22">
        <v>200</v>
      </c>
      <c r="I2681" s="126">
        <f>INDEX('TOL2008'!B:B,MATCH(A2681,'TOL2008'!A:A,0))</f>
        <v>42220</v>
      </c>
      <c r="J2681" s="126" t="str">
        <f>INDEX(Pääluokka!$H$2:$H$100,MATCH(VALUE(LEFT(Taulukko1[[#This Row],[TOL2008]],2)),Pääluokka!$G$2:$G$100,0))</f>
        <v>Rakentaminen</v>
      </c>
      <c r="K2681" s="126" t="str">
        <f>INDEX(Pääluokka!$I$2:$I$100,MATCH(VALUE(LEFT(Taulukko1[[#This Row],[TOL2008]],2)),Pääluokka!$G$2:$G$100,0))</f>
        <v>Rakentaminen (F)</v>
      </c>
      <c r="L2681" s="41">
        <f t="shared" si="410"/>
        <v>54</v>
      </c>
      <c r="M2681" s="43">
        <f t="shared" si="411"/>
        <v>41620</v>
      </c>
      <c r="N2681" s="43">
        <f t="shared" si="412"/>
        <v>41674</v>
      </c>
      <c r="O2681" s="43">
        <f t="shared" si="413"/>
        <v>41609</v>
      </c>
      <c r="P2681" s="43">
        <f t="shared" si="414"/>
        <v>41671</v>
      </c>
      <c r="Q2681" s="41">
        <f t="shared" si="415"/>
        <v>2013</v>
      </c>
      <c r="R2681" s="41">
        <f t="shared" si="416"/>
        <v>2014</v>
      </c>
      <c r="S2681" s="43" t="str">
        <f>YEAR(Taulukko1[[#This Row],[Alku KK]])&amp;"Q"&amp;ROUNDDOWN((MONTH(Taulukko1[[#This Row],[Alku KK]])-1)/3+1,0)</f>
        <v>2013Q4</v>
      </c>
      <c r="T2681" s="43" t="str">
        <f>YEAR(Taulukko1[[#This Row],[Loppu KK]])&amp;"Q"&amp;ROUNDDOWN((MONTH(Taulukko1[[#This Row],[Loppu KK]])-1)/3+1,0)</f>
        <v>2014Q1</v>
      </c>
      <c r="U2681" s="66">
        <f>IF(COUNT(Taulukko1[[#This Row],[Neuvottelujen alaiset ]])=1,Taulukko1[[#This Row],[Neuvottelujen alaiset ]],Taulukko1[[#This Row],[Vähennystarve]])</f>
        <v>200</v>
      </c>
      <c r="V2681" s="44" t="str">
        <f t="shared" si="417"/>
        <v>NA</v>
      </c>
      <c r="W2681" s="44">
        <f t="shared" si="418"/>
        <v>0</v>
      </c>
      <c r="X2681" s="44" t="str">
        <f t="shared" si="419"/>
        <v>NA</v>
      </c>
      <c r="Y2681" s="90" t="b">
        <f>AND(MONTH(Taulukko1[[#This Row],[Alku PVM]] )=6,DAY(Taulukko1[[#This Row],[Alku PVM]] )&gt;19)</f>
        <v>0</v>
      </c>
      <c r="Z2681" s="90" t="b">
        <f>AND(MONTH(Taulukko1[[#This Row],[Loppu PVM]] )=6,DAY(Taulukko1[[#This Row],[Loppu PVM]] )&gt;19)</f>
        <v>0</v>
      </c>
      <c r="AA2681" s="90" t="b">
        <f>OR(MONTH(Taulukko1[[#This Row],[Alku PVM]] )&lt;=5,AND(MONTH(Taulukko1[[#This Row],[Alku PVM]] )=6,DAY(Taulukko1[[#This Row],[Alku PVM]] )&lt;20))</f>
        <v>0</v>
      </c>
      <c r="AB2681" s="90" t="b">
        <f>OR(MONTH(Taulukko1[[#This Row],[Loppu PVM]])&lt;=5,AND(MONTH(Taulukko1[[#This Row],[Loppu PVM]] )=6,DAY(Taulukko1[[#This Row],[Loppu PVM]])&lt;20))</f>
        <v>1</v>
      </c>
      <c r="AC2681" s="90" t="b">
        <f>OR(MONTH(Taulukko1[[#This Row],[Alku PVM]] )&lt;=3,AND(MONTH(Taulukko1[[#This Row],[Alku PVM]] )=3))</f>
        <v>0</v>
      </c>
      <c r="AD2681" s="90" t="b">
        <f>OR(MONTH(Taulukko1[[#This Row],[Loppu PVM]] )&lt;=3,AND(MONTH(Taulukko1[[#This Row],[Loppu PVM]] )=3))</f>
        <v>1</v>
      </c>
      <c r="AE2681" s="90" t="b">
        <f>OR(MONTH(Taulukko1[[#This Row],[Alku PVM]] )&lt;=9,AND(MONTH(Taulukko1[[#This Row],[Alku PVM]] )=9))</f>
        <v>0</v>
      </c>
      <c r="AF2681" s="90" t="b">
        <f>OR(MONTH(Taulukko1[[#This Row],[Loppu PVM]])&lt;=9,AND(MONTH(Taulukko1[[#This Row],[Loppu PVM]] )=9))</f>
        <v>1</v>
      </c>
      <c r="AG2681" s="90" t="b">
        <f>OR(MONTH(Taulukko1[[#This Row],[Alku PVM]] )&lt;=6,AND(MONTH(Taulukko1[[#This Row],[Alku PVM]] )=6))</f>
        <v>0</v>
      </c>
      <c r="AH2681" s="90" t="b">
        <f>OR(MONTH(Taulukko1[[#This Row],[Loppu PVM]])&lt;=6,AND(MONTH(Taulukko1[[#This Row],[Loppu PVM]] )=6))</f>
        <v>1</v>
      </c>
    </row>
    <row r="2682" spans="1:34" ht="12.75" customHeight="1">
      <c r="A2682" s="21" t="s">
        <v>185</v>
      </c>
      <c r="B2682" s="23">
        <v>41626</v>
      </c>
      <c r="C2682" s="21" t="s">
        <v>184</v>
      </c>
      <c r="D2682" s="24">
        <v>3</v>
      </c>
      <c r="F2682" s="23">
        <v>41673</v>
      </c>
      <c r="G2682" s="24">
        <v>27</v>
      </c>
      <c r="H2682" s="22">
        <v>45</v>
      </c>
      <c r="I2682" s="126">
        <f>INDEX('TOL2008'!B:B,MATCH(A2682,'TOL2008'!A:A,0))</f>
        <v>18120</v>
      </c>
      <c r="J2682" s="126" t="str">
        <f>INDEX(Pääluokka!$H$2:$H$100,MATCH(VALUE(LEFT(Taulukko1[[#This Row],[TOL2008]],2)),Pääluokka!$G$2:$G$100,0))</f>
        <v>Teollisuus</v>
      </c>
      <c r="K2682" s="126" t="str">
        <f>INDEX(Pääluokka!$I$2:$I$100,MATCH(VALUE(LEFT(Taulukko1[[#This Row],[TOL2008]],2)),Pääluokka!$G$2:$G$100,0))</f>
        <v>Teollisuus (C-E)</v>
      </c>
      <c r="L2682" s="41">
        <f t="shared" si="410"/>
        <v>47</v>
      </c>
      <c r="M2682" s="43">
        <f t="shared" si="411"/>
        <v>41626</v>
      </c>
      <c r="N2682" s="43">
        <f t="shared" si="412"/>
        <v>41673</v>
      </c>
      <c r="O2682" s="43">
        <f t="shared" si="413"/>
        <v>41609</v>
      </c>
      <c r="P2682" s="43">
        <f t="shared" si="414"/>
        <v>41671</v>
      </c>
      <c r="Q2682" s="41">
        <f t="shared" si="415"/>
        <v>2013</v>
      </c>
      <c r="R2682" s="41">
        <f t="shared" si="416"/>
        <v>2014</v>
      </c>
      <c r="S2682" s="43" t="str">
        <f>YEAR(Taulukko1[[#This Row],[Alku KK]])&amp;"Q"&amp;ROUNDDOWN((MONTH(Taulukko1[[#This Row],[Alku KK]])-1)/3+1,0)</f>
        <v>2013Q4</v>
      </c>
      <c r="T2682" s="43" t="str">
        <f>YEAR(Taulukko1[[#This Row],[Loppu KK]])&amp;"Q"&amp;ROUNDDOWN((MONTH(Taulukko1[[#This Row],[Loppu KK]])-1)/3+1,0)</f>
        <v>2014Q1</v>
      </c>
      <c r="U2682" s="66">
        <f>IF(COUNT(Taulukko1[[#This Row],[Neuvottelujen alaiset ]])=1,Taulukko1[[#This Row],[Neuvottelujen alaiset ]],Taulukko1[[#This Row],[Vähennystarve]])</f>
        <v>45</v>
      </c>
      <c r="V2682" s="44" t="str">
        <f t="shared" si="417"/>
        <v>NA</v>
      </c>
      <c r="W2682" s="44">
        <f t="shared" si="418"/>
        <v>0.6</v>
      </c>
      <c r="X2682" s="44" t="str">
        <f t="shared" si="419"/>
        <v>NA</v>
      </c>
      <c r="Y2682" s="90" t="b">
        <f>AND(MONTH(Taulukko1[[#This Row],[Alku PVM]] )=6,DAY(Taulukko1[[#This Row],[Alku PVM]] )&gt;19)</f>
        <v>0</v>
      </c>
      <c r="Z2682" s="90" t="b">
        <f>AND(MONTH(Taulukko1[[#This Row],[Loppu PVM]] )=6,DAY(Taulukko1[[#This Row],[Loppu PVM]] )&gt;19)</f>
        <v>0</v>
      </c>
      <c r="AA2682" s="90" t="b">
        <f>OR(MONTH(Taulukko1[[#This Row],[Alku PVM]] )&lt;=5,AND(MONTH(Taulukko1[[#This Row],[Alku PVM]] )=6,DAY(Taulukko1[[#This Row],[Alku PVM]] )&lt;20))</f>
        <v>0</v>
      </c>
      <c r="AB2682" s="90" t="b">
        <f>OR(MONTH(Taulukko1[[#This Row],[Loppu PVM]])&lt;=5,AND(MONTH(Taulukko1[[#This Row],[Loppu PVM]] )=6,DAY(Taulukko1[[#This Row],[Loppu PVM]])&lt;20))</f>
        <v>1</v>
      </c>
      <c r="AC2682" s="90" t="b">
        <f>OR(MONTH(Taulukko1[[#This Row],[Alku PVM]] )&lt;=3,AND(MONTH(Taulukko1[[#This Row],[Alku PVM]] )=3))</f>
        <v>0</v>
      </c>
      <c r="AD2682" s="90" t="b">
        <f>OR(MONTH(Taulukko1[[#This Row],[Loppu PVM]] )&lt;=3,AND(MONTH(Taulukko1[[#This Row],[Loppu PVM]] )=3))</f>
        <v>1</v>
      </c>
      <c r="AE2682" s="90" t="b">
        <f>OR(MONTH(Taulukko1[[#This Row],[Alku PVM]] )&lt;=9,AND(MONTH(Taulukko1[[#This Row],[Alku PVM]] )=9))</f>
        <v>0</v>
      </c>
      <c r="AF2682" s="90" t="b">
        <f>OR(MONTH(Taulukko1[[#This Row],[Loppu PVM]])&lt;=9,AND(MONTH(Taulukko1[[#This Row],[Loppu PVM]] )=9))</f>
        <v>1</v>
      </c>
      <c r="AG2682" s="90" t="b">
        <f>OR(MONTH(Taulukko1[[#This Row],[Alku PVM]] )&lt;=6,AND(MONTH(Taulukko1[[#This Row],[Alku PVM]] )=6))</f>
        <v>0</v>
      </c>
      <c r="AH2682" s="90" t="b">
        <f>OR(MONTH(Taulukko1[[#This Row],[Loppu PVM]])&lt;=6,AND(MONTH(Taulukko1[[#This Row],[Loppu PVM]] )=6))</f>
        <v>1</v>
      </c>
    </row>
    <row r="2683" spans="1:34" ht="12.75" customHeight="1">
      <c r="A2683" s="21" t="s">
        <v>627</v>
      </c>
      <c r="B2683" s="23">
        <v>41628</v>
      </c>
      <c r="C2683" s="21" t="s">
        <v>626</v>
      </c>
      <c r="D2683" s="24"/>
      <c r="F2683" s="23">
        <v>41674</v>
      </c>
      <c r="G2683" s="24">
        <v>47</v>
      </c>
      <c r="H2683" s="22">
        <v>67</v>
      </c>
      <c r="I2683" s="126">
        <f>INDEX('TOL2008'!B:B,MATCH(A2683,'TOL2008'!A:A,0))</f>
        <v>46422</v>
      </c>
      <c r="J2683" s="126" t="str">
        <f>INDEX(Pääluokka!$H$2:$H$100,MATCH(VALUE(LEFT(Taulukko1[[#This Row],[TOL2008]],2)),Pääluokka!$G$2:$G$100,0))</f>
        <v>Tukku- ja vähittäiskauppa; moottoriajoneuvojen ja moottoripyörien korjaus</v>
      </c>
      <c r="K2683" s="126" t="str">
        <f>INDEX(Pääluokka!$I$2:$I$100,MATCH(VALUE(LEFT(Taulukko1[[#This Row],[TOL2008]],2)),Pääluokka!$G$2:$G$100,0))</f>
        <v>Palvelualat (G-N, R, S)</v>
      </c>
      <c r="L2683" s="41">
        <f t="shared" si="410"/>
        <v>46</v>
      </c>
      <c r="M2683" s="43">
        <f t="shared" si="411"/>
        <v>41628</v>
      </c>
      <c r="N2683" s="43">
        <f t="shared" si="412"/>
        <v>41674</v>
      </c>
      <c r="O2683" s="43">
        <f t="shared" si="413"/>
        <v>41609</v>
      </c>
      <c r="P2683" s="43">
        <f t="shared" si="414"/>
        <v>41671</v>
      </c>
      <c r="Q2683" s="41">
        <f t="shared" si="415"/>
        <v>2013</v>
      </c>
      <c r="R2683" s="41">
        <f t="shared" si="416"/>
        <v>2014</v>
      </c>
      <c r="S2683" s="43" t="str">
        <f>YEAR(Taulukko1[[#This Row],[Alku KK]])&amp;"Q"&amp;ROUNDDOWN((MONTH(Taulukko1[[#This Row],[Alku KK]])-1)/3+1,0)</f>
        <v>2013Q4</v>
      </c>
      <c r="T2683" s="43" t="str">
        <f>YEAR(Taulukko1[[#This Row],[Loppu KK]])&amp;"Q"&amp;ROUNDDOWN((MONTH(Taulukko1[[#This Row],[Loppu KK]])-1)/3+1,0)</f>
        <v>2014Q1</v>
      </c>
      <c r="U2683" s="66">
        <f>IF(COUNT(Taulukko1[[#This Row],[Neuvottelujen alaiset ]])=1,Taulukko1[[#This Row],[Neuvottelujen alaiset ]],Taulukko1[[#This Row],[Vähennystarve]])</f>
        <v>67</v>
      </c>
      <c r="V2683" s="44" t="str">
        <f t="shared" si="417"/>
        <v>NA</v>
      </c>
      <c r="W2683" s="44">
        <f t="shared" si="418"/>
        <v>0.70149253731343286</v>
      </c>
      <c r="X2683" s="44" t="str">
        <f t="shared" si="419"/>
        <v>NA</v>
      </c>
      <c r="Y2683" s="90" t="b">
        <f>AND(MONTH(Taulukko1[[#This Row],[Alku PVM]] )=6,DAY(Taulukko1[[#This Row],[Alku PVM]] )&gt;19)</f>
        <v>0</v>
      </c>
      <c r="Z2683" s="90" t="b">
        <f>AND(MONTH(Taulukko1[[#This Row],[Loppu PVM]] )=6,DAY(Taulukko1[[#This Row],[Loppu PVM]] )&gt;19)</f>
        <v>0</v>
      </c>
      <c r="AA2683" s="90" t="b">
        <f>OR(MONTH(Taulukko1[[#This Row],[Alku PVM]] )&lt;=5,AND(MONTH(Taulukko1[[#This Row],[Alku PVM]] )=6,DAY(Taulukko1[[#This Row],[Alku PVM]] )&lt;20))</f>
        <v>0</v>
      </c>
      <c r="AB2683" s="90" t="b">
        <f>OR(MONTH(Taulukko1[[#This Row],[Loppu PVM]])&lt;=5,AND(MONTH(Taulukko1[[#This Row],[Loppu PVM]] )=6,DAY(Taulukko1[[#This Row],[Loppu PVM]])&lt;20))</f>
        <v>1</v>
      </c>
      <c r="AC2683" s="90" t="b">
        <f>OR(MONTH(Taulukko1[[#This Row],[Alku PVM]] )&lt;=3,AND(MONTH(Taulukko1[[#This Row],[Alku PVM]] )=3))</f>
        <v>0</v>
      </c>
      <c r="AD2683" s="90" t="b">
        <f>OR(MONTH(Taulukko1[[#This Row],[Loppu PVM]] )&lt;=3,AND(MONTH(Taulukko1[[#This Row],[Loppu PVM]] )=3))</f>
        <v>1</v>
      </c>
      <c r="AE2683" s="90" t="b">
        <f>OR(MONTH(Taulukko1[[#This Row],[Alku PVM]] )&lt;=9,AND(MONTH(Taulukko1[[#This Row],[Alku PVM]] )=9))</f>
        <v>0</v>
      </c>
      <c r="AF2683" s="90" t="b">
        <f>OR(MONTH(Taulukko1[[#This Row],[Loppu PVM]])&lt;=9,AND(MONTH(Taulukko1[[#This Row],[Loppu PVM]] )=9))</f>
        <v>1</v>
      </c>
      <c r="AG2683" s="90" t="b">
        <f>OR(MONTH(Taulukko1[[#This Row],[Alku PVM]] )&lt;=6,AND(MONTH(Taulukko1[[#This Row],[Alku PVM]] )=6))</f>
        <v>0</v>
      </c>
      <c r="AH2683" s="90" t="b">
        <f>OR(MONTH(Taulukko1[[#This Row],[Loppu PVM]])&lt;=6,AND(MONTH(Taulukko1[[#This Row],[Loppu PVM]] )=6))</f>
        <v>1</v>
      </c>
    </row>
    <row r="2684" spans="1:34" ht="12.75" customHeight="1">
      <c r="A2684" s="21" t="s">
        <v>696</v>
      </c>
      <c r="B2684" s="23">
        <v>41634</v>
      </c>
      <c r="C2684" s="21" t="s">
        <v>485</v>
      </c>
      <c r="D2684" s="24"/>
      <c r="E2684" s="62">
        <v>100</v>
      </c>
      <c r="F2684" s="23"/>
      <c r="G2684" s="24"/>
      <c r="H2684" s="22">
        <v>700</v>
      </c>
      <c r="I2684" s="126">
        <f>INDEX('TOL2008'!B:B,MATCH(A2684,'TOL2008'!A:A,0))</f>
        <v>41200</v>
      </c>
      <c r="J2684" s="126" t="str">
        <f>INDEX(Pääluokka!$H$2:$H$100,MATCH(VALUE(LEFT(Taulukko1[[#This Row],[TOL2008]],2)),Pääluokka!$G$2:$G$100,0))</f>
        <v>Rakentaminen</v>
      </c>
      <c r="K2684" s="126" t="str">
        <f>INDEX(Pääluokka!$I$2:$I$100,MATCH(VALUE(LEFT(Taulukko1[[#This Row],[TOL2008]],2)),Pääluokka!$G$2:$G$100,0))</f>
        <v>Rakentaminen (F)</v>
      </c>
      <c r="L2684" s="41" t="str">
        <f t="shared" si="410"/>
        <v>NA</v>
      </c>
      <c r="M2684" s="43">
        <f t="shared" si="411"/>
        <v>41634</v>
      </c>
      <c r="N2684" s="43">
        <f t="shared" si="412"/>
        <v>41685</v>
      </c>
      <c r="O2684" s="43">
        <f t="shared" si="413"/>
        <v>41609</v>
      </c>
      <c r="P2684" s="43">
        <f t="shared" si="414"/>
        <v>41671</v>
      </c>
      <c r="Q2684" s="41">
        <f t="shared" si="415"/>
        <v>2013</v>
      </c>
      <c r="R2684" s="41">
        <f t="shared" si="416"/>
        <v>2014</v>
      </c>
      <c r="S2684" s="43" t="str">
        <f>YEAR(Taulukko1[[#This Row],[Alku KK]])&amp;"Q"&amp;ROUNDDOWN((MONTH(Taulukko1[[#This Row],[Alku KK]])-1)/3+1,0)</f>
        <v>2013Q4</v>
      </c>
      <c r="T2684" s="43" t="str">
        <f>YEAR(Taulukko1[[#This Row],[Loppu KK]])&amp;"Q"&amp;ROUNDDOWN((MONTH(Taulukko1[[#This Row],[Loppu KK]])-1)/3+1,0)</f>
        <v>2014Q1</v>
      </c>
      <c r="U2684" s="66">
        <f>IF(COUNT(Taulukko1[[#This Row],[Neuvottelujen alaiset ]])=1,Taulukko1[[#This Row],[Neuvottelujen alaiset ]],Taulukko1[[#This Row],[Vähennystarve]])</f>
        <v>700</v>
      </c>
      <c r="V2684" s="44">
        <f t="shared" si="417"/>
        <v>0.14285714285714285</v>
      </c>
      <c r="W2684" s="44" t="str">
        <f t="shared" si="418"/>
        <v>NA</v>
      </c>
      <c r="X2684" s="44" t="str">
        <f t="shared" si="419"/>
        <v>NA</v>
      </c>
      <c r="Y2684" s="90" t="b">
        <f>AND(MONTH(Taulukko1[[#This Row],[Alku PVM]] )=6,DAY(Taulukko1[[#This Row],[Alku PVM]] )&gt;19)</f>
        <v>0</v>
      </c>
      <c r="Z2684" s="90" t="b">
        <f>AND(MONTH(Taulukko1[[#This Row],[Loppu PVM]] )=6,DAY(Taulukko1[[#This Row],[Loppu PVM]] )&gt;19)</f>
        <v>0</v>
      </c>
      <c r="AA2684" s="90" t="b">
        <f>OR(MONTH(Taulukko1[[#This Row],[Alku PVM]] )&lt;=5,AND(MONTH(Taulukko1[[#This Row],[Alku PVM]] )=6,DAY(Taulukko1[[#This Row],[Alku PVM]] )&lt;20))</f>
        <v>0</v>
      </c>
      <c r="AB2684" s="90" t="b">
        <f>OR(MONTH(Taulukko1[[#This Row],[Loppu PVM]])&lt;=5,AND(MONTH(Taulukko1[[#This Row],[Loppu PVM]] )=6,DAY(Taulukko1[[#This Row],[Loppu PVM]])&lt;20))</f>
        <v>1</v>
      </c>
      <c r="AC2684" s="90" t="b">
        <f>OR(MONTH(Taulukko1[[#This Row],[Alku PVM]] )&lt;=3,AND(MONTH(Taulukko1[[#This Row],[Alku PVM]] )=3))</f>
        <v>0</v>
      </c>
      <c r="AD2684" s="90" t="b">
        <f>OR(MONTH(Taulukko1[[#This Row],[Loppu PVM]] )&lt;=3,AND(MONTH(Taulukko1[[#This Row],[Loppu PVM]] )=3))</f>
        <v>1</v>
      </c>
      <c r="AE2684" s="90" t="b">
        <f>OR(MONTH(Taulukko1[[#This Row],[Alku PVM]] )&lt;=9,AND(MONTH(Taulukko1[[#This Row],[Alku PVM]] )=9))</f>
        <v>0</v>
      </c>
      <c r="AF2684" s="90" t="b">
        <f>OR(MONTH(Taulukko1[[#This Row],[Loppu PVM]])&lt;=9,AND(MONTH(Taulukko1[[#This Row],[Loppu PVM]] )=9))</f>
        <v>1</v>
      </c>
      <c r="AG2684" s="90" t="b">
        <f>OR(MONTH(Taulukko1[[#This Row],[Alku PVM]] )&lt;=6,AND(MONTH(Taulukko1[[#This Row],[Alku PVM]] )=6))</f>
        <v>0</v>
      </c>
      <c r="AH2684" s="90" t="b">
        <f>OR(MONTH(Taulukko1[[#This Row],[Loppu PVM]])&lt;=6,AND(MONTH(Taulukko1[[#This Row],[Loppu PVM]] )=6))</f>
        <v>1</v>
      </c>
    </row>
    <row r="2685" spans="1:34" ht="12.75" customHeight="1">
      <c r="A2685" s="21" t="s">
        <v>563</v>
      </c>
      <c r="B2685" s="23">
        <v>41647</v>
      </c>
      <c r="C2685" s="21" t="s">
        <v>562</v>
      </c>
      <c r="D2685" s="24">
        <v>18</v>
      </c>
      <c r="F2685" s="23">
        <v>41695</v>
      </c>
      <c r="G2685" s="24">
        <v>3</v>
      </c>
      <c r="H2685" s="22">
        <v>74</v>
      </c>
      <c r="I2685" s="126" t="str">
        <f>INDEX('TOL2008'!B:B,MATCH(A2685,'TOL2008'!A:A,0))</f>
        <v>07290</v>
      </c>
      <c r="J2685" s="126" t="str">
        <f>INDEX(Pääluokka!$H$2:$H$100,MATCH(VALUE(LEFT(Taulukko1[[#This Row],[TOL2008]],2)),Pääluokka!$G$2:$G$100,0))</f>
        <v>Kaivostoiminta ja louhinta</v>
      </c>
      <c r="K2685" s="126" t="str">
        <f>INDEX(Pääluokka!$I$2:$I$100,MATCH(VALUE(LEFT(Taulukko1[[#This Row],[TOL2008]],2)),Pääluokka!$G$2:$G$100,0))</f>
        <v>Alkutuotanto (A-B)</v>
      </c>
      <c r="L2685" s="41">
        <f t="shared" si="410"/>
        <v>48</v>
      </c>
      <c r="M2685" s="43">
        <f t="shared" si="411"/>
        <v>41647</v>
      </c>
      <c r="N2685" s="43">
        <f t="shared" si="412"/>
        <v>41695</v>
      </c>
      <c r="O2685" s="43">
        <f t="shared" si="413"/>
        <v>41640</v>
      </c>
      <c r="P2685" s="43">
        <f t="shared" si="414"/>
        <v>41671</v>
      </c>
      <c r="Q2685" s="41">
        <f t="shared" si="415"/>
        <v>2014</v>
      </c>
      <c r="R2685" s="41">
        <f t="shared" si="416"/>
        <v>2014</v>
      </c>
      <c r="S2685" s="43" t="str">
        <f>YEAR(Taulukko1[[#This Row],[Alku KK]])&amp;"Q"&amp;ROUNDDOWN((MONTH(Taulukko1[[#This Row],[Alku KK]])-1)/3+1,0)</f>
        <v>2014Q1</v>
      </c>
      <c r="T2685" s="43" t="str">
        <f>YEAR(Taulukko1[[#This Row],[Loppu KK]])&amp;"Q"&amp;ROUNDDOWN((MONTH(Taulukko1[[#This Row],[Loppu KK]])-1)/3+1,0)</f>
        <v>2014Q1</v>
      </c>
      <c r="U2685" s="66">
        <f>IF(COUNT(Taulukko1[[#This Row],[Neuvottelujen alaiset ]])=1,Taulukko1[[#This Row],[Neuvottelujen alaiset ]],Taulukko1[[#This Row],[Vähennystarve]])</f>
        <v>74</v>
      </c>
      <c r="V2685" s="44" t="str">
        <f t="shared" si="417"/>
        <v>NA</v>
      </c>
      <c r="W2685" s="44">
        <f t="shared" si="418"/>
        <v>4.0540540540540543E-2</v>
      </c>
      <c r="X2685" s="44" t="str">
        <f t="shared" si="419"/>
        <v>NA</v>
      </c>
      <c r="Y2685" s="90" t="b">
        <f>AND(MONTH(Taulukko1[[#This Row],[Alku PVM]] )=6,DAY(Taulukko1[[#This Row],[Alku PVM]] )&gt;19)</f>
        <v>0</v>
      </c>
      <c r="Z2685" s="90" t="b">
        <f>AND(MONTH(Taulukko1[[#This Row],[Loppu PVM]] )=6,DAY(Taulukko1[[#This Row],[Loppu PVM]] )&gt;19)</f>
        <v>0</v>
      </c>
      <c r="AA2685" s="90" t="b">
        <f>OR(MONTH(Taulukko1[[#This Row],[Alku PVM]] )&lt;=5,AND(MONTH(Taulukko1[[#This Row],[Alku PVM]] )=6,DAY(Taulukko1[[#This Row],[Alku PVM]] )&lt;20))</f>
        <v>1</v>
      </c>
      <c r="AB2685" s="90" t="b">
        <f>OR(MONTH(Taulukko1[[#This Row],[Loppu PVM]])&lt;=5,AND(MONTH(Taulukko1[[#This Row],[Loppu PVM]] )=6,DAY(Taulukko1[[#This Row],[Loppu PVM]])&lt;20))</f>
        <v>1</v>
      </c>
      <c r="AC2685" s="90" t="b">
        <f>OR(MONTH(Taulukko1[[#This Row],[Alku PVM]] )&lt;=3,AND(MONTH(Taulukko1[[#This Row],[Alku PVM]] )=3))</f>
        <v>1</v>
      </c>
      <c r="AD2685" s="90" t="b">
        <f>OR(MONTH(Taulukko1[[#This Row],[Loppu PVM]] )&lt;=3,AND(MONTH(Taulukko1[[#This Row],[Loppu PVM]] )=3))</f>
        <v>1</v>
      </c>
      <c r="AE2685" s="90" t="b">
        <f>OR(MONTH(Taulukko1[[#This Row],[Alku PVM]] )&lt;=9,AND(MONTH(Taulukko1[[#This Row],[Alku PVM]] )=9))</f>
        <v>1</v>
      </c>
      <c r="AF2685" s="90" t="b">
        <f>OR(MONTH(Taulukko1[[#This Row],[Loppu PVM]])&lt;=9,AND(MONTH(Taulukko1[[#This Row],[Loppu PVM]] )=9))</f>
        <v>1</v>
      </c>
      <c r="AG2685" s="90" t="b">
        <f>OR(MONTH(Taulukko1[[#This Row],[Alku PVM]] )&lt;=6,AND(MONTH(Taulukko1[[#This Row],[Alku PVM]] )=6))</f>
        <v>1</v>
      </c>
      <c r="AH2685" s="90" t="b">
        <f>OR(MONTH(Taulukko1[[#This Row],[Loppu PVM]])&lt;=6,AND(MONTH(Taulukko1[[#This Row],[Loppu PVM]] )=6))</f>
        <v>1</v>
      </c>
    </row>
    <row r="2686" spans="1:34" ht="12.75" customHeight="1">
      <c r="A2686" t="s">
        <v>645</v>
      </c>
      <c r="B2686" s="23">
        <v>41648</v>
      </c>
      <c r="C2686" s="21" t="s">
        <v>87</v>
      </c>
      <c r="D2686" s="24"/>
      <c r="E2686" s="62">
        <v>50</v>
      </c>
      <c r="F2686" s="23">
        <v>41703</v>
      </c>
      <c r="G2686" s="24">
        <v>30</v>
      </c>
      <c r="H2686" s="22">
        <v>500</v>
      </c>
      <c r="I2686" s="126">
        <f>INDEX('TOL2008'!B:B,MATCH(A2686,'TOL2008'!A:A,0))</f>
        <v>46510</v>
      </c>
      <c r="J2686" s="126" t="str">
        <f>INDEX(Pääluokka!$H$2:$H$100,MATCH(VALUE(LEFT(Taulukko1[[#This Row],[TOL2008]],2)),Pääluokka!$G$2:$G$100,0))</f>
        <v>Tukku- ja vähittäiskauppa; moottoriajoneuvojen ja moottoripyörien korjaus</v>
      </c>
      <c r="K2686" s="126" t="str">
        <f>INDEX(Pääluokka!$I$2:$I$100,MATCH(VALUE(LEFT(Taulukko1[[#This Row],[TOL2008]],2)),Pääluokka!$G$2:$G$100,0))</f>
        <v>Palvelualat (G-N, R, S)</v>
      </c>
      <c r="L2686" s="41">
        <f t="shared" si="410"/>
        <v>55</v>
      </c>
      <c r="M2686" s="43">
        <f t="shared" si="411"/>
        <v>41648</v>
      </c>
      <c r="N2686" s="43">
        <f t="shared" si="412"/>
        <v>41703</v>
      </c>
      <c r="O2686" s="43">
        <f t="shared" si="413"/>
        <v>41640</v>
      </c>
      <c r="P2686" s="43">
        <f t="shared" si="414"/>
        <v>41699</v>
      </c>
      <c r="Q2686" s="41">
        <f t="shared" si="415"/>
        <v>2014</v>
      </c>
      <c r="R2686" s="41">
        <f t="shared" si="416"/>
        <v>2014</v>
      </c>
      <c r="S2686" s="43" t="str">
        <f>YEAR(Taulukko1[[#This Row],[Alku KK]])&amp;"Q"&amp;ROUNDDOWN((MONTH(Taulukko1[[#This Row],[Alku KK]])-1)/3+1,0)</f>
        <v>2014Q1</v>
      </c>
      <c r="T2686" s="43" t="str">
        <f>YEAR(Taulukko1[[#This Row],[Loppu KK]])&amp;"Q"&amp;ROUNDDOWN((MONTH(Taulukko1[[#This Row],[Loppu KK]])-1)/3+1,0)</f>
        <v>2014Q1</v>
      </c>
      <c r="U2686" s="66">
        <f>IF(COUNT(Taulukko1[[#This Row],[Neuvottelujen alaiset ]])=1,Taulukko1[[#This Row],[Neuvottelujen alaiset ]],Taulukko1[[#This Row],[Vähennystarve]])</f>
        <v>500</v>
      </c>
      <c r="V2686" s="44">
        <f t="shared" si="417"/>
        <v>0.1</v>
      </c>
      <c r="W2686" s="44">
        <f t="shared" si="418"/>
        <v>0.06</v>
      </c>
      <c r="X2686" s="44">
        <f t="shared" si="419"/>
        <v>0.6</v>
      </c>
      <c r="Y2686" s="90" t="b">
        <f>AND(MONTH(Taulukko1[[#This Row],[Alku PVM]] )=6,DAY(Taulukko1[[#This Row],[Alku PVM]] )&gt;19)</f>
        <v>0</v>
      </c>
      <c r="Z2686" s="90" t="b">
        <f>AND(MONTH(Taulukko1[[#This Row],[Loppu PVM]] )=6,DAY(Taulukko1[[#This Row],[Loppu PVM]] )&gt;19)</f>
        <v>0</v>
      </c>
      <c r="AA2686" s="90" t="b">
        <f>OR(MONTH(Taulukko1[[#This Row],[Alku PVM]] )&lt;=5,AND(MONTH(Taulukko1[[#This Row],[Alku PVM]] )=6,DAY(Taulukko1[[#This Row],[Alku PVM]] )&lt;20))</f>
        <v>1</v>
      </c>
      <c r="AB2686" s="90" t="b">
        <f>OR(MONTH(Taulukko1[[#This Row],[Loppu PVM]])&lt;=5,AND(MONTH(Taulukko1[[#This Row],[Loppu PVM]] )=6,DAY(Taulukko1[[#This Row],[Loppu PVM]])&lt;20))</f>
        <v>1</v>
      </c>
      <c r="AC2686" s="90" t="b">
        <f>OR(MONTH(Taulukko1[[#This Row],[Alku PVM]] )&lt;=3,AND(MONTH(Taulukko1[[#This Row],[Alku PVM]] )=3))</f>
        <v>1</v>
      </c>
      <c r="AD2686" s="90" t="b">
        <f>OR(MONTH(Taulukko1[[#This Row],[Loppu PVM]] )&lt;=3,AND(MONTH(Taulukko1[[#This Row],[Loppu PVM]] )=3))</f>
        <v>1</v>
      </c>
      <c r="AE2686" s="90" t="b">
        <f>OR(MONTH(Taulukko1[[#This Row],[Alku PVM]] )&lt;=9,AND(MONTH(Taulukko1[[#This Row],[Alku PVM]] )=9))</f>
        <v>1</v>
      </c>
      <c r="AF2686" s="90" t="b">
        <f>OR(MONTH(Taulukko1[[#This Row],[Loppu PVM]])&lt;=9,AND(MONTH(Taulukko1[[#This Row],[Loppu PVM]] )=9))</f>
        <v>1</v>
      </c>
      <c r="AG2686" s="90" t="b">
        <f>OR(MONTH(Taulukko1[[#This Row],[Alku PVM]] )&lt;=6,AND(MONTH(Taulukko1[[#This Row],[Alku PVM]] )=6))</f>
        <v>1</v>
      </c>
      <c r="AH2686" s="90" t="b">
        <f>OR(MONTH(Taulukko1[[#This Row],[Loppu PVM]])&lt;=6,AND(MONTH(Taulukko1[[#This Row],[Loppu PVM]] )=6))</f>
        <v>1</v>
      </c>
    </row>
    <row r="2687" spans="1:34" ht="12.75" customHeight="1">
      <c r="A2687" s="21" t="s">
        <v>617</v>
      </c>
      <c r="B2687" s="23">
        <v>41648</v>
      </c>
      <c r="C2687" s="21" t="s">
        <v>616</v>
      </c>
      <c r="D2687" s="24"/>
      <c r="E2687" s="62">
        <v>16</v>
      </c>
      <c r="F2687" s="23">
        <v>41719</v>
      </c>
      <c r="G2687" s="24">
        <v>15</v>
      </c>
      <c r="H2687" s="22">
        <v>74</v>
      </c>
      <c r="I2687" s="126">
        <f>INDEX('TOL2008'!B:B,MATCH(A2687,'TOL2008'!A:A,0))</f>
        <v>10890</v>
      </c>
      <c r="J2687" s="126" t="str">
        <f>INDEX(Pääluokka!$H$2:$H$100,MATCH(VALUE(LEFT(Taulukko1[[#This Row],[TOL2008]],2)),Pääluokka!$G$2:$G$100,0))</f>
        <v>Teollisuus</v>
      </c>
      <c r="K2687" s="126" t="str">
        <f>INDEX(Pääluokka!$I$2:$I$100,MATCH(VALUE(LEFT(Taulukko1[[#This Row],[TOL2008]],2)),Pääluokka!$G$2:$G$100,0))</f>
        <v>Teollisuus (C-E)</v>
      </c>
      <c r="L2687" s="41">
        <f t="shared" si="410"/>
        <v>71</v>
      </c>
      <c r="M2687" s="43">
        <f t="shared" si="411"/>
        <v>41648</v>
      </c>
      <c r="N2687" s="43">
        <f t="shared" si="412"/>
        <v>41719</v>
      </c>
      <c r="O2687" s="43">
        <f t="shared" si="413"/>
        <v>41640</v>
      </c>
      <c r="P2687" s="43">
        <f t="shared" si="414"/>
        <v>41699</v>
      </c>
      <c r="Q2687" s="41">
        <f t="shared" si="415"/>
        <v>2014</v>
      </c>
      <c r="R2687" s="41">
        <f t="shared" si="416"/>
        <v>2014</v>
      </c>
      <c r="S2687" s="43" t="str">
        <f>YEAR(Taulukko1[[#This Row],[Alku KK]])&amp;"Q"&amp;ROUNDDOWN((MONTH(Taulukko1[[#This Row],[Alku KK]])-1)/3+1,0)</f>
        <v>2014Q1</v>
      </c>
      <c r="T2687" s="43" t="str">
        <f>YEAR(Taulukko1[[#This Row],[Loppu KK]])&amp;"Q"&amp;ROUNDDOWN((MONTH(Taulukko1[[#This Row],[Loppu KK]])-1)/3+1,0)</f>
        <v>2014Q1</v>
      </c>
      <c r="U2687" s="66">
        <f>IF(COUNT(Taulukko1[[#This Row],[Neuvottelujen alaiset ]])=1,Taulukko1[[#This Row],[Neuvottelujen alaiset ]],Taulukko1[[#This Row],[Vähennystarve]])</f>
        <v>74</v>
      </c>
      <c r="V2687" s="44">
        <f t="shared" si="417"/>
        <v>0.21621621621621623</v>
      </c>
      <c r="W2687" s="44">
        <f t="shared" si="418"/>
        <v>0.20270270270270271</v>
      </c>
      <c r="X2687" s="44">
        <f t="shared" si="419"/>
        <v>0.9375</v>
      </c>
      <c r="Y2687" s="90" t="b">
        <f>AND(MONTH(Taulukko1[[#This Row],[Alku PVM]] )=6,DAY(Taulukko1[[#This Row],[Alku PVM]] )&gt;19)</f>
        <v>0</v>
      </c>
      <c r="Z2687" s="90" t="b">
        <f>AND(MONTH(Taulukko1[[#This Row],[Loppu PVM]] )=6,DAY(Taulukko1[[#This Row],[Loppu PVM]] )&gt;19)</f>
        <v>0</v>
      </c>
      <c r="AA2687" s="90" t="b">
        <f>OR(MONTH(Taulukko1[[#This Row],[Alku PVM]] )&lt;=5,AND(MONTH(Taulukko1[[#This Row],[Alku PVM]] )=6,DAY(Taulukko1[[#This Row],[Alku PVM]] )&lt;20))</f>
        <v>1</v>
      </c>
      <c r="AB2687" s="90" t="b">
        <f>OR(MONTH(Taulukko1[[#This Row],[Loppu PVM]])&lt;=5,AND(MONTH(Taulukko1[[#This Row],[Loppu PVM]] )=6,DAY(Taulukko1[[#This Row],[Loppu PVM]])&lt;20))</f>
        <v>1</v>
      </c>
      <c r="AC2687" s="90" t="b">
        <f>OR(MONTH(Taulukko1[[#This Row],[Alku PVM]] )&lt;=3,AND(MONTH(Taulukko1[[#This Row],[Alku PVM]] )=3))</f>
        <v>1</v>
      </c>
      <c r="AD2687" s="90" t="b">
        <f>OR(MONTH(Taulukko1[[#This Row],[Loppu PVM]] )&lt;=3,AND(MONTH(Taulukko1[[#This Row],[Loppu PVM]] )=3))</f>
        <v>1</v>
      </c>
      <c r="AE2687" s="90" t="b">
        <f>OR(MONTH(Taulukko1[[#This Row],[Alku PVM]] )&lt;=9,AND(MONTH(Taulukko1[[#This Row],[Alku PVM]] )=9))</f>
        <v>1</v>
      </c>
      <c r="AF2687" s="90" t="b">
        <f>OR(MONTH(Taulukko1[[#This Row],[Loppu PVM]])&lt;=9,AND(MONTH(Taulukko1[[#This Row],[Loppu PVM]] )=9))</f>
        <v>1</v>
      </c>
      <c r="AG2687" s="90" t="b">
        <f>OR(MONTH(Taulukko1[[#This Row],[Alku PVM]] )&lt;=6,AND(MONTH(Taulukko1[[#This Row],[Alku PVM]] )=6))</f>
        <v>1</v>
      </c>
      <c r="AH2687" s="90" t="b">
        <f>OR(MONTH(Taulukko1[[#This Row],[Loppu PVM]])&lt;=6,AND(MONTH(Taulukko1[[#This Row],[Loppu PVM]] )=6))</f>
        <v>1</v>
      </c>
    </row>
    <row r="2688" spans="1:34" ht="12.75" customHeight="1">
      <c r="A2688" s="21" t="s">
        <v>364</v>
      </c>
      <c r="B2688" s="23">
        <v>41648</v>
      </c>
      <c r="C2688" s="21" t="s">
        <v>363</v>
      </c>
      <c r="D2688" s="24" t="s">
        <v>25</v>
      </c>
      <c r="E2688" s="62">
        <v>9</v>
      </c>
      <c r="F2688" s="23">
        <v>41683</v>
      </c>
      <c r="G2688" s="24">
        <v>8</v>
      </c>
      <c r="H2688" s="22">
        <v>120</v>
      </c>
      <c r="I2688" s="126">
        <f>INDEX('TOL2008'!B:B,MATCH(A2688,'TOL2008'!A:A,0))</f>
        <v>31010</v>
      </c>
      <c r="J2688" s="126" t="str">
        <f>INDEX(Pääluokka!$H$2:$H$100,MATCH(VALUE(LEFT(Taulukko1[[#This Row],[TOL2008]],2)),Pääluokka!$G$2:$G$100,0))</f>
        <v>Teollisuus</v>
      </c>
      <c r="K2688" s="126" t="str">
        <f>INDEX(Pääluokka!$I$2:$I$100,MATCH(VALUE(LEFT(Taulukko1[[#This Row],[TOL2008]],2)),Pääluokka!$G$2:$G$100,0))</f>
        <v>Teollisuus (C-E)</v>
      </c>
      <c r="L2688" s="41">
        <f t="shared" si="410"/>
        <v>35</v>
      </c>
      <c r="M2688" s="43">
        <f t="shared" si="411"/>
        <v>41648</v>
      </c>
      <c r="N2688" s="43">
        <f t="shared" si="412"/>
        <v>41683</v>
      </c>
      <c r="O2688" s="43">
        <f t="shared" si="413"/>
        <v>41640</v>
      </c>
      <c r="P2688" s="43">
        <f t="shared" si="414"/>
        <v>41671</v>
      </c>
      <c r="Q2688" s="41">
        <f t="shared" si="415"/>
        <v>2014</v>
      </c>
      <c r="R2688" s="41">
        <f t="shared" si="416"/>
        <v>2014</v>
      </c>
      <c r="S2688" s="43" t="str">
        <f>YEAR(Taulukko1[[#This Row],[Alku KK]])&amp;"Q"&amp;ROUNDDOWN((MONTH(Taulukko1[[#This Row],[Alku KK]])-1)/3+1,0)</f>
        <v>2014Q1</v>
      </c>
      <c r="T2688" s="43" t="str">
        <f>YEAR(Taulukko1[[#This Row],[Loppu KK]])&amp;"Q"&amp;ROUNDDOWN((MONTH(Taulukko1[[#This Row],[Loppu KK]])-1)/3+1,0)</f>
        <v>2014Q1</v>
      </c>
      <c r="U2688" s="66">
        <f>IF(COUNT(Taulukko1[[#This Row],[Neuvottelujen alaiset ]])=1,Taulukko1[[#This Row],[Neuvottelujen alaiset ]],Taulukko1[[#This Row],[Vähennystarve]])</f>
        <v>120</v>
      </c>
      <c r="V2688" s="44">
        <f t="shared" si="417"/>
        <v>7.4999999999999997E-2</v>
      </c>
      <c r="W2688" s="44">
        <f t="shared" si="418"/>
        <v>6.6666666666666666E-2</v>
      </c>
      <c r="X2688" s="44">
        <f t="shared" si="419"/>
        <v>0.88888888888888884</v>
      </c>
      <c r="Y2688" s="90" t="b">
        <f>AND(MONTH(Taulukko1[[#This Row],[Alku PVM]] )=6,DAY(Taulukko1[[#This Row],[Alku PVM]] )&gt;19)</f>
        <v>0</v>
      </c>
      <c r="Z2688" s="90" t="b">
        <f>AND(MONTH(Taulukko1[[#This Row],[Loppu PVM]] )=6,DAY(Taulukko1[[#This Row],[Loppu PVM]] )&gt;19)</f>
        <v>0</v>
      </c>
      <c r="AA2688" s="90" t="b">
        <f>OR(MONTH(Taulukko1[[#This Row],[Alku PVM]] )&lt;=5,AND(MONTH(Taulukko1[[#This Row],[Alku PVM]] )=6,DAY(Taulukko1[[#This Row],[Alku PVM]] )&lt;20))</f>
        <v>1</v>
      </c>
      <c r="AB2688" s="90" t="b">
        <f>OR(MONTH(Taulukko1[[#This Row],[Loppu PVM]])&lt;=5,AND(MONTH(Taulukko1[[#This Row],[Loppu PVM]] )=6,DAY(Taulukko1[[#This Row],[Loppu PVM]])&lt;20))</f>
        <v>1</v>
      </c>
      <c r="AC2688" s="90" t="b">
        <f>OR(MONTH(Taulukko1[[#This Row],[Alku PVM]] )&lt;=3,AND(MONTH(Taulukko1[[#This Row],[Alku PVM]] )=3))</f>
        <v>1</v>
      </c>
      <c r="AD2688" s="90" t="b">
        <f>OR(MONTH(Taulukko1[[#This Row],[Loppu PVM]] )&lt;=3,AND(MONTH(Taulukko1[[#This Row],[Loppu PVM]] )=3))</f>
        <v>1</v>
      </c>
      <c r="AE2688" s="90" t="b">
        <f>OR(MONTH(Taulukko1[[#This Row],[Alku PVM]] )&lt;=9,AND(MONTH(Taulukko1[[#This Row],[Alku PVM]] )=9))</f>
        <v>1</v>
      </c>
      <c r="AF2688" s="90" t="b">
        <f>OR(MONTH(Taulukko1[[#This Row],[Loppu PVM]])&lt;=9,AND(MONTH(Taulukko1[[#This Row],[Loppu PVM]] )=9))</f>
        <v>1</v>
      </c>
      <c r="AG2688" s="90" t="b">
        <f>OR(MONTH(Taulukko1[[#This Row],[Alku PVM]] )&lt;=6,AND(MONTH(Taulukko1[[#This Row],[Alku PVM]] )=6))</f>
        <v>1</v>
      </c>
      <c r="AH2688" s="90" t="b">
        <f>OR(MONTH(Taulukko1[[#This Row],[Loppu PVM]])&lt;=6,AND(MONTH(Taulukko1[[#This Row],[Loppu PVM]] )=6))</f>
        <v>1</v>
      </c>
    </row>
    <row r="2689" spans="1:34" ht="12.75" customHeight="1">
      <c r="A2689" s="21" t="s">
        <v>294</v>
      </c>
      <c r="B2689" s="23">
        <v>41648</v>
      </c>
      <c r="C2689" s="21" t="s">
        <v>87</v>
      </c>
      <c r="D2689" s="24"/>
      <c r="E2689" s="62">
        <v>35</v>
      </c>
      <c r="F2689" s="23">
        <v>41702</v>
      </c>
      <c r="G2689" s="24">
        <v>27</v>
      </c>
      <c r="H2689" s="22">
        <v>94</v>
      </c>
      <c r="I2689" s="126">
        <f>INDEX('TOL2008'!B:B,MATCH(A2689,'TOL2008'!A:A,0))</f>
        <v>18120</v>
      </c>
      <c r="J2689" s="126" t="str">
        <f>INDEX(Pääluokka!$H$2:$H$100,MATCH(VALUE(LEFT(Taulukko1[[#This Row],[TOL2008]],2)),Pääluokka!$G$2:$G$100,0))</f>
        <v>Teollisuus</v>
      </c>
      <c r="K2689" s="126" t="str">
        <f>INDEX(Pääluokka!$I$2:$I$100,MATCH(VALUE(LEFT(Taulukko1[[#This Row],[TOL2008]],2)),Pääluokka!$G$2:$G$100,0))</f>
        <v>Teollisuus (C-E)</v>
      </c>
      <c r="L2689" s="41">
        <f t="shared" si="410"/>
        <v>54</v>
      </c>
      <c r="M2689" s="43">
        <f t="shared" si="411"/>
        <v>41648</v>
      </c>
      <c r="N2689" s="43">
        <f t="shared" si="412"/>
        <v>41702</v>
      </c>
      <c r="O2689" s="43">
        <f t="shared" si="413"/>
        <v>41640</v>
      </c>
      <c r="P2689" s="43">
        <f t="shared" si="414"/>
        <v>41699</v>
      </c>
      <c r="Q2689" s="41">
        <f t="shared" si="415"/>
        <v>2014</v>
      </c>
      <c r="R2689" s="41">
        <f t="shared" si="416"/>
        <v>2014</v>
      </c>
      <c r="S2689" s="43" t="str">
        <f>YEAR(Taulukko1[[#This Row],[Alku KK]])&amp;"Q"&amp;ROUNDDOWN((MONTH(Taulukko1[[#This Row],[Alku KK]])-1)/3+1,0)</f>
        <v>2014Q1</v>
      </c>
      <c r="T2689" s="43" t="str">
        <f>YEAR(Taulukko1[[#This Row],[Loppu KK]])&amp;"Q"&amp;ROUNDDOWN((MONTH(Taulukko1[[#This Row],[Loppu KK]])-1)/3+1,0)</f>
        <v>2014Q1</v>
      </c>
      <c r="U2689" s="66">
        <f>IF(COUNT(Taulukko1[[#This Row],[Neuvottelujen alaiset ]])=1,Taulukko1[[#This Row],[Neuvottelujen alaiset ]],Taulukko1[[#This Row],[Vähennystarve]])</f>
        <v>94</v>
      </c>
      <c r="V2689" s="44">
        <f t="shared" si="417"/>
        <v>0.37234042553191488</v>
      </c>
      <c r="W2689" s="44">
        <f t="shared" si="418"/>
        <v>0.28723404255319152</v>
      </c>
      <c r="X2689" s="44">
        <f t="shared" si="419"/>
        <v>0.77142857142857146</v>
      </c>
      <c r="Y2689" s="90" t="b">
        <f>AND(MONTH(Taulukko1[[#This Row],[Alku PVM]] )=6,DAY(Taulukko1[[#This Row],[Alku PVM]] )&gt;19)</f>
        <v>0</v>
      </c>
      <c r="Z2689" s="90" t="b">
        <f>AND(MONTH(Taulukko1[[#This Row],[Loppu PVM]] )=6,DAY(Taulukko1[[#This Row],[Loppu PVM]] )&gt;19)</f>
        <v>0</v>
      </c>
      <c r="AA2689" s="90" t="b">
        <f>OR(MONTH(Taulukko1[[#This Row],[Alku PVM]] )&lt;=5,AND(MONTH(Taulukko1[[#This Row],[Alku PVM]] )=6,DAY(Taulukko1[[#This Row],[Alku PVM]] )&lt;20))</f>
        <v>1</v>
      </c>
      <c r="AB2689" s="90" t="b">
        <f>OR(MONTH(Taulukko1[[#This Row],[Loppu PVM]])&lt;=5,AND(MONTH(Taulukko1[[#This Row],[Loppu PVM]] )=6,DAY(Taulukko1[[#This Row],[Loppu PVM]])&lt;20))</f>
        <v>1</v>
      </c>
      <c r="AC2689" s="90" t="b">
        <f>OR(MONTH(Taulukko1[[#This Row],[Alku PVM]] )&lt;=3,AND(MONTH(Taulukko1[[#This Row],[Alku PVM]] )=3))</f>
        <v>1</v>
      </c>
      <c r="AD2689" s="90" t="b">
        <f>OR(MONTH(Taulukko1[[#This Row],[Loppu PVM]] )&lt;=3,AND(MONTH(Taulukko1[[#This Row],[Loppu PVM]] )=3))</f>
        <v>1</v>
      </c>
      <c r="AE2689" s="90" t="b">
        <f>OR(MONTH(Taulukko1[[#This Row],[Alku PVM]] )&lt;=9,AND(MONTH(Taulukko1[[#This Row],[Alku PVM]] )=9))</f>
        <v>1</v>
      </c>
      <c r="AF2689" s="90" t="b">
        <f>OR(MONTH(Taulukko1[[#This Row],[Loppu PVM]])&lt;=9,AND(MONTH(Taulukko1[[#This Row],[Loppu PVM]] )=9))</f>
        <v>1</v>
      </c>
      <c r="AG2689" s="90" t="b">
        <f>OR(MONTH(Taulukko1[[#This Row],[Alku PVM]] )&lt;=6,AND(MONTH(Taulukko1[[#This Row],[Alku PVM]] )=6))</f>
        <v>1</v>
      </c>
      <c r="AH2689" s="90" t="b">
        <f>OR(MONTH(Taulukko1[[#This Row],[Loppu PVM]])&lt;=6,AND(MONTH(Taulukko1[[#This Row],[Loppu PVM]] )=6))</f>
        <v>1</v>
      </c>
    </row>
    <row r="2690" spans="1:34" ht="12.75" customHeight="1">
      <c r="A2690" s="21" t="s">
        <v>201</v>
      </c>
      <c r="B2690" s="23">
        <v>41648</v>
      </c>
      <c r="C2690" s="21" t="s">
        <v>200</v>
      </c>
      <c r="D2690" s="24"/>
      <c r="E2690" s="62">
        <v>15</v>
      </c>
      <c r="F2690" s="23">
        <v>41718</v>
      </c>
      <c r="G2690" s="24">
        <v>9</v>
      </c>
      <c r="H2690" s="22">
        <v>15</v>
      </c>
      <c r="I2690" s="126">
        <f>INDEX('TOL2008'!B:B,MATCH(A2690,'TOL2008'!A:A,0))</f>
        <v>21200</v>
      </c>
      <c r="J2690" s="126" t="str">
        <f>INDEX(Pääluokka!$H$2:$H$100,MATCH(VALUE(LEFT(Taulukko1[[#This Row],[TOL2008]],2)),Pääluokka!$G$2:$G$100,0))</f>
        <v>Teollisuus</v>
      </c>
      <c r="K2690" s="126" t="str">
        <f>INDEX(Pääluokka!$I$2:$I$100,MATCH(VALUE(LEFT(Taulukko1[[#This Row],[TOL2008]],2)),Pääluokka!$G$2:$G$100,0))</f>
        <v>Teollisuus (C-E)</v>
      </c>
      <c r="L2690" s="41">
        <f t="shared" si="410"/>
        <v>70</v>
      </c>
      <c r="M2690" s="43">
        <f t="shared" si="411"/>
        <v>41648</v>
      </c>
      <c r="N2690" s="43">
        <f t="shared" si="412"/>
        <v>41718</v>
      </c>
      <c r="O2690" s="43">
        <f t="shared" si="413"/>
        <v>41640</v>
      </c>
      <c r="P2690" s="43">
        <f t="shared" si="414"/>
        <v>41699</v>
      </c>
      <c r="Q2690" s="41">
        <f t="shared" si="415"/>
        <v>2014</v>
      </c>
      <c r="R2690" s="41">
        <f t="shared" si="416"/>
        <v>2014</v>
      </c>
      <c r="S2690" s="43" t="str">
        <f>YEAR(Taulukko1[[#This Row],[Alku KK]])&amp;"Q"&amp;ROUNDDOWN((MONTH(Taulukko1[[#This Row],[Alku KK]])-1)/3+1,0)</f>
        <v>2014Q1</v>
      </c>
      <c r="T2690" s="43" t="str">
        <f>YEAR(Taulukko1[[#This Row],[Loppu KK]])&amp;"Q"&amp;ROUNDDOWN((MONTH(Taulukko1[[#This Row],[Loppu KK]])-1)/3+1,0)</f>
        <v>2014Q1</v>
      </c>
      <c r="U2690" s="66">
        <f>IF(COUNT(Taulukko1[[#This Row],[Neuvottelujen alaiset ]])=1,Taulukko1[[#This Row],[Neuvottelujen alaiset ]],Taulukko1[[#This Row],[Vähennystarve]])</f>
        <v>15</v>
      </c>
      <c r="V2690" s="44">
        <f t="shared" si="417"/>
        <v>1</v>
      </c>
      <c r="W2690" s="44">
        <f t="shared" si="418"/>
        <v>0.6</v>
      </c>
      <c r="X2690" s="44">
        <f t="shared" si="419"/>
        <v>0.6</v>
      </c>
      <c r="Y2690" s="90" t="b">
        <f>AND(MONTH(Taulukko1[[#This Row],[Alku PVM]] )=6,DAY(Taulukko1[[#This Row],[Alku PVM]] )&gt;19)</f>
        <v>0</v>
      </c>
      <c r="Z2690" s="90" t="b">
        <f>AND(MONTH(Taulukko1[[#This Row],[Loppu PVM]] )=6,DAY(Taulukko1[[#This Row],[Loppu PVM]] )&gt;19)</f>
        <v>0</v>
      </c>
      <c r="AA2690" s="90" t="b">
        <f>OR(MONTH(Taulukko1[[#This Row],[Alku PVM]] )&lt;=5,AND(MONTH(Taulukko1[[#This Row],[Alku PVM]] )=6,DAY(Taulukko1[[#This Row],[Alku PVM]] )&lt;20))</f>
        <v>1</v>
      </c>
      <c r="AB2690" s="90" t="b">
        <f>OR(MONTH(Taulukko1[[#This Row],[Loppu PVM]])&lt;=5,AND(MONTH(Taulukko1[[#This Row],[Loppu PVM]] )=6,DAY(Taulukko1[[#This Row],[Loppu PVM]])&lt;20))</f>
        <v>1</v>
      </c>
      <c r="AC2690" s="90" t="b">
        <f>OR(MONTH(Taulukko1[[#This Row],[Alku PVM]] )&lt;=3,AND(MONTH(Taulukko1[[#This Row],[Alku PVM]] )=3))</f>
        <v>1</v>
      </c>
      <c r="AD2690" s="90" t="b">
        <f>OR(MONTH(Taulukko1[[#This Row],[Loppu PVM]] )&lt;=3,AND(MONTH(Taulukko1[[#This Row],[Loppu PVM]] )=3))</f>
        <v>1</v>
      </c>
      <c r="AE2690" s="90" t="b">
        <f>OR(MONTH(Taulukko1[[#This Row],[Alku PVM]] )&lt;=9,AND(MONTH(Taulukko1[[#This Row],[Alku PVM]] )=9))</f>
        <v>1</v>
      </c>
      <c r="AF2690" s="90" t="b">
        <f>OR(MONTH(Taulukko1[[#This Row],[Loppu PVM]])&lt;=9,AND(MONTH(Taulukko1[[#This Row],[Loppu PVM]] )=9))</f>
        <v>1</v>
      </c>
      <c r="AG2690" s="90" t="b">
        <f>OR(MONTH(Taulukko1[[#This Row],[Alku PVM]] )&lt;=6,AND(MONTH(Taulukko1[[#This Row],[Alku PVM]] )=6))</f>
        <v>1</v>
      </c>
      <c r="AH2690" s="90" t="b">
        <f>OR(MONTH(Taulukko1[[#This Row],[Loppu PVM]])&lt;=6,AND(MONTH(Taulukko1[[#This Row],[Loppu PVM]] )=6))</f>
        <v>1</v>
      </c>
    </row>
    <row r="2691" spans="1:34" ht="12.75" customHeight="1">
      <c r="A2691" s="21" t="s">
        <v>74</v>
      </c>
      <c r="B2691" s="23">
        <v>41648</v>
      </c>
      <c r="C2691" s="21" t="s">
        <v>73</v>
      </c>
      <c r="D2691" s="24" t="s">
        <v>25</v>
      </c>
      <c r="E2691" s="62">
        <v>7</v>
      </c>
      <c r="F2691" s="23"/>
      <c r="G2691" s="24"/>
      <c r="H2691" s="22">
        <v>30</v>
      </c>
      <c r="I2691" s="126">
        <f>INDEX('TOL2008'!B:B,MATCH(A2691,'TOL2008'!A:A,0))</f>
        <v>59110</v>
      </c>
      <c r="J2691" s="126" t="str">
        <f>INDEX(Pääluokka!$H$2:$H$100,MATCH(VALUE(LEFT(Taulukko1[[#This Row],[TOL2008]],2)),Pääluokka!$G$2:$G$100,0))</f>
        <v>Informaatio ja viestintä</v>
      </c>
      <c r="K2691" s="126" t="str">
        <f>INDEX(Pääluokka!$I$2:$I$100,MATCH(VALUE(LEFT(Taulukko1[[#This Row],[TOL2008]],2)),Pääluokka!$G$2:$G$100,0))</f>
        <v>Palvelualat (G-N, R, S)</v>
      </c>
      <c r="L2691" s="41" t="str">
        <f t="shared" ref="L2691:L2754" si="420">IFERROR(IF(AND(ISNUMBER(B2691),ISNUMBER(F2691),F2691&gt;B2691),F2691-B2691,"NA"),"NA")</f>
        <v>NA</v>
      </c>
      <c r="M2691" s="43">
        <f t="shared" ref="M2691:M2754" si="421">IF(ISNUMBER(B2691),B2691,IF(ISNUMBER(F2691),F2691-$L$1,"NA"))</f>
        <v>41648</v>
      </c>
      <c r="N2691" s="43">
        <f t="shared" ref="N2691:N2754" si="422">IF(ISNUMBER(F2691),F2691,IF(ISNUMBER(B2691),B2691+$L$1,"NA"))</f>
        <v>41699</v>
      </c>
      <c r="O2691" s="43">
        <f t="shared" ref="O2691:O2754" si="423">IFERROR(DATE(YEAR(M2691),MONTH(M2691),1),"NA")</f>
        <v>41640</v>
      </c>
      <c r="P2691" s="43">
        <f t="shared" ref="P2691:P2754" si="424">IFERROR(DATE(YEAR(N2691),MONTH(N2691),1),"NA")</f>
        <v>41699</v>
      </c>
      <c r="Q2691" s="41">
        <f t="shared" ref="Q2691:Q2754" si="425">IFERROR(YEAR(O2691),"NA")</f>
        <v>2014</v>
      </c>
      <c r="R2691" s="41">
        <f t="shared" ref="R2691:R2754" si="426">IFERROR(YEAR(P2691),"NA")</f>
        <v>2014</v>
      </c>
      <c r="S2691" s="43" t="str">
        <f>YEAR(Taulukko1[[#This Row],[Alku KK]])&amp;"Q"&amp;ROUNDDOWN((MONTH(Taulukko1[[#This Row],[Alku KK]])-1)/3+1,0)</f>
        <v>2014Q1</v>
      </c>
      <c r="T2691" s="43" t="str">
        <f>YEAR(Taulukko1[[#This Row],[Loppu KK]])&amp;"Q"&amp;ROUNDDOWN((MONTH(Taulukko1[[#This Row],[Loppu KK]])-1)/3+1,0)</f>
        <v>2014Q1</v>
      </c>
      <c r="U2691" s="66">
        <f>IF(COUNT(Taulukko1[[#This Row],[Neuvottelujen alaiset ]])=1,Taulukko1[[#This Row],[Neuvottelujen alaiset ]],Taulukko1[[#This Row],[Vähennystarve]])</f>
        <v>30</v>
      </c>
      <c r="V2691" s="44">
        <f t="shared" ref="V2691:V2754" si="427">IF(AND(ISNUMBER(E2691),ISNUMBER(H2691)),E2691/H2691,"NA")</f>
        <v>0.23333333333333334</v>
      </c>
      <c r="W2691" s="44" t="str">
        <f t="shared" ref="W2691:W2754" si="428">IF(AND(ISNUMBER(G2691),ISNUMBER(H2691)),G2691/H2691,"NA")</f>
        <v>NA</v>
      </c>
      <c r="X2691" s="44" t="str">
        <f t="shared" ref="X2691:X2754" si="429">IF(AND(ISNUMBER(G2691),ISNUMBER(E2691)),G2691/E2691,"NA")</f>
        <v>NA</v>
      </c>
      <c r="Y2691" s="90" t="b">
        <f>AND(MONTH(Taulukko1[[#This Row],[Alku PVM]] )=6,DAY(Taulukko1[[#This Row],[Alku PVM]] )&gt;19)</f>
        <v>0</v>
      </c>
      <c r="Z2691" s="90" t="b">
        <f>AND(MONTH(Taulukko1[[#This Row],[Loppu PVM]] )=6,DAY(Taulukko1[[#This Row],[Loppu PVM]] )&gt;19)</f>
        <v>0</v>
      </c>
      <c r="AA2691" s="90" t="b">
        <f>OR(MONTH(Taulukko1[[#This Row],[Alku PVM]] )&lt;=5,AND(MONTH(Taulukko1[[#This Row],[Alku PVM]] )=6,DAY(Taulukko1[[#This Row],[Alku PVM]] )&lt;20))</f>
        <v>1</v>
      </c>
      <c r="AB2691" s="90" t="b">
        <f>OR(MONTH(Taulukko1[[#This Row],[Loppu PVM]])&lt;=5,AND(MONTH(Taulukko1[[#This Row],[Loppu PVM]] )=6,DAY(Taulukko1[[#This Row],[Loppu PVM]])&lt;20))</f>
        <v>1</v>
      </c>
      <c r="AC2691" s="90" t="b">
        <f>OR(MONTH(Taulukko1[[#This Row],[Alku PVM]] )&lt;=3,AND(MONTH(Taulukko1[[#This Row],[Alku PVM]] )=3))</f>
        <v>1</v>
      </c>
      <c r="AD2691" s="90" t="b">
        <f>OR(MONTH(Taulukko1[[#This Row],[Loppu PVM]] )&lt;=3,AND(MONTH(Taulukko1[[#This Row],[Loppu PVM]] )=3))</f>
        <v>1</v>
      </c>
      <c r="AE2691" s="90" t="b">
        <f>OR(MONTH(Taulukko1[[#This Row],[Alku PVM]] )&lt;=9,AND(MONTH(Taulukko1[[#This Row],[Alku PVM]] )=9))</f>
        <v>1</v>
      </c>
      <c r="AF2691" s="90" t="b">
        <f>OR(MONTH(Taulukko1[[#This Row],[Loppu PVM]])&lt;=9,AND(MONTH(Taulukko1[[#This Row],[Loppu PVM]] )=9))</f>
        <v>1</v>
      </c>
      <c r="AG2691" s="90" t="b">
        <f>OR(MONTH(Taulukko1[[#This Row],[Alku PVM]] )&lt;=6,AND(MONTH(Taulukko1[[#This Row],[Alku PVM]] )=6))</f>
        <v>1</v>
      </c>
      <c r="AH2691" s="90" t="b">
        <f>OR(MONTH(Taulukko1[[#This Row],[Loppu PVM]])&lt;=6,AND(MONTH(Taulukko1[[#This Row],[Loppu PVM]] )=6))</f>
        <v>1</v>
      </c>
    </row>
    <row r="2692" spans="1:34" ht="12.75" customHeight="1">
      <c r="A2692" s="21" t="s">
        <v>537</v>
      </c>
      <c r="B2692" s="23">
        <v>41649</v>
      </c>
      <c r="C2692" s="21" t="s">
        <v>536</v>
      </c>
      <c r="D2692" s="24"/>
      <c r="E2692" s="62">
        <v>355</v>
      </c>
      <c r="F2692" s="23">
        <v>41667</v>
      </c>
      <c r="G2692" s="24">
        <v>355</v>
      </c>
      <c r="H2692" s="22">
        <v>355</v>
      </c>
      <c r="I2692" s="126">
        <f>INDEX('TOL2008'!B:B,MATCH(A2692,'TOL2008'!A:A,0))</f>
        <v>16239</v>
      </c>
      <c r="J2692" s="126" t="str">
        <f>INDEX(Pääluokka!$H$2:$H$100,MATCH(VALUE(LEFT(Taulukko1[[#This Row],[TOL2008]],2)),Pääluokka!$G$2:$G$100,0))</f>
        <v>Teollisuus</v>
      </c>
      <c r="K2692" s="126" t="str">
        <f>INDEX(Pääluokka!$I$2:$I$100,MATCH(VALUE(LEFT(Taulukko1[[#This Row],[TOL2008]],2)),Pääluokka!$G$2:$G$100,0))</f>
        <v>Teollisuus (C-E)</v>
      </c>
      <c r="L2692" s="41">
        <f t="shared" si="420"/>
        <v>18</v>
      </c>
      <c r="M2692" s="43">
        <f t="shared" si="421"/>
        <v>41649</v>
      </c>
      <c r="N2692" s="43">
        <f t="shared" si="422"/>
        <v>41667</v>
      </c>
      <c r="O2692" s="43">
        <f t="shared" si="423"/>
        <v>41640</v>
      </c>
      <c r="P2692" s="43">
        <f t="shared" si="424"/>
        <v>41640</v>
      </c>
      <c r="Q2692" s="41">
        <f t="shared" si="425"/>
        <v>2014</v>
      </c>
      <c r="R2692" s="41">
        <f t="shared" si="426"/>
        <v>2014</v>
      </c>
      <c r="S2692" s="43" t="str">
        <f>YEAR(Taulukko1[[#This Row],[Alku KK]])&amp;"Q"&amp;ROUNDDOWN((MONTH(Taulukko1[[#This Row],[Alku KK]])-1)/3+1,0)</f>
        <v>2014Q1</v>
      </c>
      <c r="T2692" s="43" t="str">
        <f>YEAR(Taulukko1[[#This Row],[Loppu KK]])&amp;"Q"&amp;ROUNDDOWN((MONTH(Taulukko1[[#This Row],[Loppu KK]])-1)/3+1,0)</f>
        <v>2014Q1</v>
      </c>
      <c r="U2692" s="66">
        <f>IF(COUNT(Taulukko1[[#This Row],[Neuvottelujen alaiset ]])=1,Taulukko1[[#This Row],[Neuvottelujen alaiset ]],Taulukko1[[#This Row],[Vähennystarve]])</f>
        <v>355</v>
      </c>
      <c r="V2692" s="44">
        <f t="shared" si="427"/>
        <v>1</v>
      </c>
      <c r="W2692" s="44">
        <f t="shared" si="428"/>
        <v>1</v>
      </c>
      <c r="X2692" s="44">
        <f t="shared" si="429"/>
        <v>1</v>
      </c>
      <c r="Y2692" s="90" t="b">
        <f>AND(MONTH(Taulukko1[[#This Row],[Alku PVM]] )=6,DAY(Taulukko1[[#This Row],[Alku PVM]] )&gt;19)</f>
        <v>0</v>
      </c>
      <c r="Z2692" s="90" t="b">
        <f>AND(MONTH(Taulukko1[[#This Row],[Loppu PVM]] )=6,DAY(Taulukko1[[#This Row],[Loppu PVM]] )&gt;19)</f>
        <v>0</v>
      </c>
      <c r="AA2692" s="90" t="b">
        <f>OR(MONTH(Taulukko1[[#This Row],[Alku PVM]] )&lt;=5,AND(MONTH(Taulukko1[[#This Row],[Alku PVM]] )=6,DAY(Taulukko1[[#This Row],[Alku PVM]] )&lt;20))</f>
        <v>1</v>
      </c>
      <c r="AB2692" s="90" t="b">
        <f>OR(MONTH(Taulukko1[[#This Row],[Loppu PVM]])&lt;=5,AND(MONTH(Taulukko1[[#This Row],[Loppu PVM]] )=6,DAY(Taulukko1[[#This Row],[Loppu PVM]])&lt;20))</f>
        <v>1</v>
      </c>
      <c r="AC2692" s="90" t="b">
        <f>OR(MONTH(Taulukko1[[#This Row],[Alku PVM]] )&lt;=3,AND(MONTH(Taulukko1[[#This Row],[Alku PVM]] )=3))</f>
        <v>1</v>
      </c>
      <c r="AD2692" s="90" t="b">
        <f>OR(MONTH(Taulukko1[[#This Row],[Loppu PVM]] )&lt;=3,AND(MONTH(Taulukko1[[#This Row],[Loppu PVM]] )=3))</f>
        <v>1</v>
      </c>
      <c r="AE2692" s="90" t="b">
        <f>OR(MONTH(Taulukko1[[#This Row],[Alku PVM]] )&lt;=9,AND(MONTH(Taulukko1[[#This Row],[Alku PVM]] )=9))</f>
        <v>1</v>
      </c>
      <c r="AF2692" s="90" t="b">
        <f>OR(MONTH(Taulukko1[[#This Row],[Loppu PVM]])&lt;=9,AND(MONTH(Taulukko1[[#This Row],[Loppu PVM]] )=9))</f>
        <v>1</v>
      </c>
      <c r="AG2692" s="90" t="b">
        <f>OR(MONTH(Taulukko1[[#This Row],[Alku PVM]] )&lt;=6,AND(MONTH(Taulukko1[[#This Row],[Alku PVM]] )=6))</f>
        <v>1</v>
      </c>
      <c r="AH2692" s="90" t="b">
        <f>OR(MONTH(Taulukko1[[#This Row],[Loppu PVM]])&lt;=6,AND(MONTH(Taulukko1[[#This Row],[Loppu PVM]] )=6))</f>
        <v>1</v>
      </c>
    </row>
    <row r="2693" spans="1:34" ht="12.75" customHeight="1">
      <c r="A2693" s="21" t="s">
        <v>684</v>
      </c>
      <c r="B2693" s="23">
        <v>41652</v>
      </c>
      <c r="C2693" s="21" t="s">
        <v>5099</v>
      </c>
      <c r="D2693" s="24"/>
      <c r="F2693" s="23">
        <v>42391</v>
      </c>
      <c r="G2693" s="24">
        <v>15</v>
      </c>
      <c r="H2693" s="22">
        <v>78</v>
      </c>
      <c r="I2693" s="126">
        <f>INDEX('TOL2008'!B:B,MATCH(A2693,'TOL2008'!A:A,0))</f>
        <v>25720</v>
      </c>
      <c r="J2693" s="126" t="str">
        <f>INDEX(Pääluokka!$H$2:$H$100,MATCH(VALUE(LEFT(Taulukko1[[#This Row],[TOL2008]],2)),Pääluokka!$G$2:$G$100,0))</f>
        <v>Teollisuus</v>
      </c>
      <c r="K2693" s="126" t="str">
        <f>INDEX(Pääluokka!$I$2:$I$100,MATCH(VALUE(LEFT(Taulukko1[[#This Row],[TOL2008]],2)),Pääluokka!$G$2:$G$100,0))</f>
        <v>Teollisuus (C-E)</v>
      </c>
      <c r="L2693" s="41">
        <f t="shared" si="420"/>
        <v>739</v>
      </c>
      <c r="M2693" s="43">
        <f t="shared" si="421"/>
        <v>41652</v>
      </c>
      <c r="N2693" s="43">
        <f t="shared" si="422"/>
        <v>42391</v>
      </c>
      <c r="O2693" s="43">
        <f t="shared" si="423"/>
        <v>41640</v>
      </c>
      <c r="P2693" s="43">
        <f t="shared" si="424"/>
        <v>42370</v>
      </c>
      <c r="Q2693" s="41">
        <f t="shared" si="425"/>
        <v>2014</v>
      </c>
      <c r="R2693" s="41">
        <f t="shared" si="426"/>
        <v>2016</v>
      </c>
      <c r="S2693" s="43" t="str">
        <f>YEAR(Taulukko1[[#This Row],[Alku KK]])&amp;"Q"&amp;ROUNDDOWN((MONTH(Taulukko1[[#This Row],[Alku KK]])-1)/3+1,0)</f>
        <v>2014Q1</v>
      </c>
      <c r="T2693" s="43" t="str">
        <f>YEAR(Taulukko1[[#This Row],[Loppu KK]])&amp;"Q"&amp;ROUNDDOWN((MONTH(Taulukko1[[#This Row],[Loppu KK]])-1)/3+1,0)</f>
        <v>2016Q1</v>
      </c>
      <c r="U2693" s="66">
        <f>IF(COUNT(Taulukko1[[#This Row],[Neuvottelujen alaiset ]])=1,Taulukko1[[#This Row],[Neuvottelujen alaiset ]],Taulukko1[[#This Row],[Vähennystarve]])</f>
        <v>78</v>
      </c>
      <c r="V2693" s="44" t="str">
        <f t="shared" si="427"/>
        <v>NA</v>
      </c>
      <c r="W2693" s="44">
        <f t="shared" si="428"/>
        <v>0.19230769230769232</v>
      </c>
      <c r="X2693" s="44" t="str">
        <f t="shared" si="429"/>
        <v>NA</v>
      </c>
      <c r="Y2693" s="90" t="b">
        <f>AND(MONTH(Taulukko1[[#This Row],[Alku PVM]] )=6,DAY(Taulukko1[[#This Row],[Alku PVM]] )&gt;19)</f>
        <v>0</v>
      </c>
      <c r="Z2693" s="90" t="b">
        <f>AND(MONTH(Taulukko1[[#This Row],[Loppu PVM]] )=6,DAY(Taulukko1[[#This Row],[Loppu PVM]] )&gt;19)</f>
        <v>0</v>
      </c>
      <c r="AA2693" s="90" t="b">
        <f>OR(MONTH(Taulukko1[[#This Row],[Alku PVM]] )&lt;=5,AND(MONTH(Taulukko1[[#This Row],[Alku PVM]] )=6,DAY(Taulukko1[[#This Row],[Alku PVM]] )&lt;20))</f>
        <v>1</v>
      </c>
      <c r="AB2693" s="90" t="b">
        <f>OR(MONTH(Taulukko1[[#This Row],[Loppu PVM]])&lt;=5,AND(MONTH(Taulukko1[[#This Row],[Loppu PVM]] )=6,DAY(Taulukko1[[#This Row],[Loppu PVM]])&lt;20))</f>
        <v>1</v>
      </c>
      <c r="AC2693" s="90" t="b">
        <f>OR(MONTH(Taulukko1[[#This Row],[Alku PVM]] )&lt;=3,AND(MONTH(Taulukko1[[#This Row],[Alku PVM]] )=3))</f>
        <v>1</v>
      </c>
      <c r="AD2693" s="90" t="b">
        <f>OR(MONTH(Taulukko1[[#This Row],[Loppu PVM]] )&lt;=3,AND(MONTH(Taulukko1[[#This Row],[Loppu PVM]] )=3))</f>
        <v>1</v>
      </c>
      <c r="AE2693" s="90" t="b">
        <f>OR(MONTH(Taulukko1[[#This Row],[Alku PVM]] )&lt;=9,AND(MONTH(Taulukko1[[#This Row],[Alku PVM]] )=9))</f>
        <v>1</v>
      </c>
      <c r="AF2693" s="90" t="b">
        <f>OR(MONTH(Taulukko1[[#This Row],[Loppu PVM]])&lt;=9,AND(MONTH(Taulukko1[[#This Row],[Loppu PVM]] )=9))</f>
        <v>1</v>
      </c>
      <c r="AG2693" s="90" t="b">
        <f>OR(MONTH(Taulukko1[[#This Row],[Alku PVM]] )&lt;=6,AND(MONTH(Taulukko1[[#This Row],[Alku PVM]] )=6))</f>
        <v>1</v>
      </c>
      <c r="AH2693" s="90" t="b">
        <f>OR(MONTH(Taulukko1[[#This Row],[Loppu PVM]])&lt;=6,AND(MONTH(Taulukko1[[#This Row],[Loppu PVM]] )=6))</f>
        <v>1</v>
      </c>
    </row>
    <row r="2694" spans="1:34" ht="12.75" customHeight="1">
      <c r="A2694" s="21" t="s">
        <v>425</v>
      </c>
      <c r="B2694" s="23">
        <v>41653</v>
      </c>
      <c r="C2694" s="21" t="s">
        <v>424</v>
      </c>
      <c r="D2694" s="24"/>
      <c r="E2694" s="62">
        <v>9</v>
      </c>
      <c r="F2694" s="23"/>
      <c r="G2694" s="24"/>
      <c r="H2694" s="22">
        <v>80</v>
      </c>
      <c r="I2694" s="126">
        <f>INDEX('TOL2008'!B:B,MATCH(A2694,'TOL2008'!A:A,0))</f>
        <v>58130</v>
      </c>
      <c r="J2694" s="126" t="str">
        <f>INDEX(Pääluokka!$H$2:$H$100,MATCH(VALUE(LEFT(Taulukko1[[#This Row],[TOL2008]],2)),Pääluokka!$G$2:$G$100,0))</f>
        <v>Informaatio ja viestintä</v>
      </c>
      <c r="K2694" s="126" t="str">
        <f>INDEX(Pääluokka!$I$2:$I$100,MATCH(VALUE(LEFT(Taulukko1[[#This Row],[TOL2008]],2)),Pääluokka!$G$2:$G$100,0))</f>
        <v>Palvelualat (G-N, R, S)</v>
      </c>
      <c r="L2694" s="41" t="str">
        <f t="shared" si="420"/>
        <v>NA</v>
      </c>
      <c r="M2694" s="43">
        <f t="shared" si="421"/>
        <v>41653</v>
      </c>
      <c r="N2694" s="43">
        <f t="shared" si="422"/>
        <v>41704</v>
      </c>
      <c r="O2694" s="43">
        <f t="shared" si="423"/>
        <v>41640</v>
      </c>
      <c r="P2694" s="43">
        <f t="shared" si="424"/>
        <v>41699</v>
      </c>
      <c r="Q2694" s="41">
        <f t="shared" si="425"/>
        <v>2014</v>
      </c>
      <c r="R2694" s="41">
        <f t="shared" si="426"/>
        <v>2014</v>
      </c>
      <c r="S2694" s="43" t="str">
        <f>YEAR(Taulukko1[[#This Row],[Alku KK]])&amp;"Q"&amp;ROUNDDOWN((MONTH(Taulukko1[[#This Row],[Alku KK]])-1)/3+1,0)</f>
        <v>2014Q1</v>
      </c>
      <c r="T2694" s="43" t="str">
        <f>YEAR(Taulukko1[[#This Row],[Loppu KK]])&amp;"Q"&amp;ROUNDDOWN((MONTH(Taulukko1[[#This Row],[Loppu KK]])-1)/3+1,0)</f>
        <v>2014Q1</v>
      </c>
      <c r="U2694" s="66">
        <f>IF(COUNT(Taulukko1[[#This Row],[Neuvottelujen alaiset ]])=1,Taulukko1[[#This Row],[Neuvottelujen alaiset ]],Taulukko1[[#This Row],[Vähennystarve]])</f>
        <v>80</v>
      </c>
      <c r="V2694" s="44">
        <f t="shared" si="427"/>
        <v>0.1125</v>
      </c>
      <c r="W2694" s="44" t="str">
        <f t="shared" si="428"/>
        <v>NA</v>
      </c>
      <c r="X2694" s="44" t="str">
        <f t="shared" si="429"/>
        <v>NA</v>
      </c>
      <c r="Y2694" s="90" t="b">
        <f>AND(MONTH(Taulukko1[[#This Row],[Alku PVM]] )=6,DAY(Taulukko1[[#This Row],[Alku PVM]] )&gt;19)</f>
        <v>0</v>
      </c>
      <c r="Z2694" s="90" t="b">
        <f>AND(MONTH(Taulukko1[[#This Row],[Loppu PVM]] )=6,DAY(Taulukko1[[#This Row],[Loppu PVM]] )&gt;19)</f>
        <v>0</v>
      </c>
      <c r="AA2694" s="90" t="b">
        <f>OR(MONTH(Taulukko1[[#This Row],[Alku PVM]] )&lt;=5,AND(MONTH(Taulukko1[[#This Row],[Alku PVM]] )=6,DAY(Taulukko1[[#This Row],[Alku PVM]] )&lt;20))</f>
        <v>1</v>
      </c>
      <c r="AB2694" s="90" t="b">
        <f>OR(MONTH(Taulukko1[[#This Row],[Loppu PVM]])&lt;=5,AND(MONTH(Taulukko1[[#This Row],[Loppu PVM]] )=6,DAY(Taulukko1[[#This Row],[Loppu PVM]])&lt;20))</f>
        <v>1</v>
      </c>
      <c r="AC2694" s="90" t="b">
        <f>OR(MONTH(Taulukko1[[#This Row],[Alku PVM]] )&lt;=3,AND(MONTH(Taulukko1[[#This Row],[Alku PVM]] )=3))</f>
        <v>1</v>
      </c>
      <c r="AD2694" s="90" t="b">
        <f>OR(MONTH(Taulukko1[[#This Row],[Loppu PVM]] )&lt;=3,AND(MONTH(Taulukko1[[#This Row],[Loppu PVM]] )=3))</f>
        <v>1</v>
      </c>
      <c r="AE2694" s="90" t="b">
        <f>OR(MONTH(Taulukko1[[#This Row],[Alku PVM]] )&lt;=9,AND(MONTH(Taulukko1[[#This Row],[Alku PVM]] )=9))</f>
        <v>1</v>
      </c>
      <c r="AF2694" s="90" t="b">
        <f>OR(MONTH(Taulukko1[[#This Row],[Loppu PVM]])&lt;=9,AND(MONTH(Taulukko1[[#This Row],[Loppu PVM]] )=9))</f>
        <v>1</v>
      </c>
      <c r="AG2694" s="90" t="b">
        <f>OR(MONTH(Taulukko1[[#This Row],[Alku PVM]] )&lt;=6,AND(MONTH(Taulukko1[[#This Row],[Alku PVM]] )=6))</f>
        <v>1</v>
      </c>
      <c r="AH2694" s="90" t="b">
        <f>OR(MONTH(Taulukko1[[#This Row],[Loppu PVM]])&lt;=6,AND(MONTH(Taulukko1[[#This Row],[Loppu PVM]] )=6))</f>
        <v>1</v>
      </c>
    </row>
    <row r="2695" spans="1:34" ht="12.75" customHeight="1">
      <c r="A2695" t="s">
        <v>493</v>
      </c>
      <c r="B2695" s="23">
        <v>41654</v>
      </c>
      <c r="C2695" t="s">
        <v>87</v>
      </c>
      <c r="D2695" s="24"/>
      <c r="E2695" s="62">
        <v>140</v>
      </c>
      <c r="F2695" s="23">
        <v>41716</v>
      </c>
      <c r="G2695" s="24">
        <v>110</v>
      </c>
      <c r="H2695" s="22">
        <v>830</v>
      </c>
      <c r="I2695" s="126">
        <f>INDEX('TOL2008'!B:B,MATCH(A2695,'TOL2008'!A:A,0))</f>
        <v>11050</v>
      </c>
      <c r="J2695" s="126" t="str">
        <f>INDEX(Pääluokka!$H$2:$H$100,MATCH(VALUE(LEFT(Taulukko1[[#This Row],[TOL2008]],2)),Pääluokka!$G$2:$G$100,0))</f>
        <v>Teollisuus</v>
      </c>
      <c r="K2695" s="126" t="str">
        <f>INDEX(Pääluokka!$I$2:$I$100,MATCH(VALUE(LEFT(Taulukko1[[#This Row],[TOL2008]],2)),Pääluokka!$G$2:$G$100,0))</f>
        <v>Teollisuus (C-E)</v>
      </c>
      <c r="L2695" s="41">
        <f t="shared" si="420"/>
        <v>62</v>
      </c>
      <c r="M2695" s="43">
        <f t="shared" si="421"/>
        <v>41654</v>
      </c>
      <c r="N2695" s="43">
        <f t="shared" si="422"/>
        <v>41716</v>
      </c>
      <c r="O2695" s="43">
        <f t="shared" si="423"/>
        <v>41640</v>
      </c>
      <c r="P2695" s="43">
        <f t="shared" si="424"/>
        <v>41699</v>
      </c>
      <c r="Q2695" s="41">
        <f t="shared" si="425"/>
        <v>2014</v>
      </c>
      <c r="R2695" s="41">
        <f t="shared" si="426"/>
        <v>2014</v>
      </c>
      <c r="S2695" s="43" t="str">
        <f>YEAR(Taulukko1[[#This Row],[Alku KK]])&amp;"Q"&amp;ROUNDDOWN((MONTH(Taulukko1[[#This Row],[Alku KK]])-1)/3+1,0)</f>
        <v>2014Q1</v>
      </c>
      <c r="T2695" s="43" t="str">
        <f>YEAR(Taulukko1[[#This Row],[Loppu KK]])&amp;"Q"&amp;ROUNDDOWN((MONTH(Taulukko1[[#This Row],[Loppu KK]])-1)/3+1,0)</f>
        <v>2014Q1</v>
      </c>
      <c r="U2695" s="66">
        <f>IF(COUNT(Taulukko1[[#This Row],[Neuvottelujen alaiset ]])=1,Taulukko1[[#This Row],[Neuvottelujen alaiset ]],Taulukko1[[#This Row],[Vähennystarve]])</f>
        <v>830</v>
      </c>
      <c r="V2695" s="44">
        <f t="shared" si="427"/>
        <v>0.16867469879518071</v>
      </c>
      <c r="W2695" s="44">
        <f t="shared" si="428"/>
        <v>0.13253012048192772</v>
      </c>
      <c r="X2695" s="44">
        <f t="shared" si="429"/>
        <v>0.7857142857142857</v>
      </c>
      <c r="Y2695" s="90" t="b">
        <f>AND(MONTH(Taulukko1[[#This Row],[Alku PVM]] )=6,DAY(Taulukko1[[#This Row],[Alku PVM]] )&gt;19)</f>
        <v>0</v>
      </c>
      <c r="Z2695" s="90" t="b">
        <f>AND(MONTH(Taulukko1[[#This Row],[Loppu PVM]] )=6,DAY(Taulukko1[[#This Row],[Loppu PVM]] )&gt;19)</f>
        <v>0</v>
      </c>
      <c r="AA2695" s="90" t="b">
        <f>OR(MONTH(Taulukko1[[#This Row],[Alku PVM]] )&lt;=5,AND(MONTH(Taulukko1[[#This Row],[Alku PVM]] )=6,DAY(Taulukko1[[#This Row],[Alku PVM]] )&lt;20))</f>
        <v>1</v>
      </c>
      <c r="AB2695" s="90" t="b">
        <f>OR(MONTH(Taulukko1[[#This Row],[Loppu PVM]])&lt;=5,AND(MONTH(Taulukko1[[#This Row],[Loppu PVM]] )=6,DAY(Taulukko1[[#This Row],[Loppu PVM]])&lt;20))</f>
        <v>1</v>
      </c>
      <c r="AC2695" s="90" t="b">
        <f>OR(MONTH(Taulukko1[[#This Row],[Alku PVM]] )&lt;=3,AND(MONTH(Taulukko1[[#This Row],[Alku PVM]] )=3))</f>
        <v>1</v>
      </c>
      <c r="AD2695" s="90" t="b">
        <f>OR(MONTH(Taulukko1[[#This Row],[Loppu PVM]] )&lt;=3,AND(MONTH(Taulukko1[[#This Row],[Loppu PVM]] )=3))</f>
        <v>1</v>
      </c>
      <c r="AE2695" s="90" t="b">
        <f>OR(MONTH(Taulukko1[[#This Row],[Alku PVM]] )&lt;=9,AND(MONTH(Taulukko1[[#This Row],[Alku PVM]] )=9))</f>
        <v>1</v>
      </c>
      <c r="AF2695" s="90" t="b">
        <f>OR(MONTH(Taulukko1[[#This Row],[Loppu PVM]])&lt;=9,AND(MONTH(Taulukko1[[#This Row],[Loppu PVM]] )=9))</f>
        <v>1</v>
      </c>
      <c r="AG2695" s="90" t="b">
        <f>OR(MONTH(Taulukko1[[#This Row],[Alku PVM]] )&lt;=6,AND(MONTH(Taulukko1[[#This Row],[Alku PVM]] )=6))</f>
        <v>1</v>
      </c>
      <c r="AH2695" s="90" t="b">
        <f>OR(MONTH(Taulukko1[[#This Row],[Loppu PVM]])&lt;=6,AND(MONTH(Taulukko1[[#This Row],[Loppu PVM]] )=6))</f>
        <v>1</v>
      </c>
    </row>
    <row r="2696" spans="1:34" ht="12.75" customHeight="1">
      <c r="A2696" s="21" t="s">
        <v>140</v>
      </c>
      <c r="B2696" s="23">
        <v>41654</v>
      </c>
      <c r="C2696" s="21" t="s">
        <v>139</v>
      </c>
      <c r="D2696" s="24">
        <v>0</v>
      </c>
      <c r="F2696" s="23">
        <v>41691</v>
      </c>
      <c r="G2696" s="24">
        <v>0</v>
      </c>
      <c r="H2696" s="22">
        <v>650</v>
      </c>
      <c r="I2696" s="126" t="str">
        <f>INDEX('TOL2008'!B:B,MATCH(A2696,'TOL2008'!A:A,0))</f>
        <v>02400</v>
      </c>
      <c r="J2696" s="126" t="str">
        <f>INDEX(Pääluokka!$H$2:$H$100,MATCH(VALUE(LEFT(Taulukko1[[#This Row],[TOL2008]],2)),Pääluokka!$G$2:$G$100,0))</f>
        <v>Maatalous, metsätalous ja kalatalous</v>
      </c>
      <c r="K2696" s="126" t="str">
        <f>INDEX(Pääluokka!$I$2:$I$100,MATCH(VALUE(LEFT(Taulukko1[[#This Row],[TOL2008]],2)),Pääluokka!$G$2:$G$100,0))</f>
        <v>Alkutuotanto (A-B)</v>
      </c>
      <c r="L2696" s="41">
        <f t="shared" si="420"/>
        <v>37</v>
      </c>
      <c r="M2696" s="43">
        <f t="shared" si="421"/>
        <v>41654</v>
      </c>
      <c r="N2696" s="43">
        <f t="shared" si="422"/>
        <v>41691</v>
      </c>
      <c r="O2696" s="43">
        <f t="shared" si="423"/>
        <v>41640</v>
      </c>
      <c r="P2696" s="43">
        <f t="shared" si="424"/>
        <v>41671</v>
      </c>
      <c r="Q2696" s="41">
        <f t="shared" si="425"/>
        <v>2014</v>
      </c>
      <c r="R2696" s="41">
        <f t="shared" si="426"/>
        <v>2014</v>
      </c>
      <c r="S2696" s="43" t="str">
        <f>YEAR(Taulukko1[[#This Row],[Alku KK]])&amp;"Q"&amp;ROUNDDOWN((MONTH(Taulukko1[[#This Row],[Alku KK]])-1)/3+1,0)</f>
        <v>2014Q1</v>
      </c>
      <c r="T2696" s="43" t="str">
        <f>YEAR(Taulukko1[[#This Row],[Loppu KK]])&amp;"Q"&amp;ROUNDDOWN((MONTH(Taulukko1[[#This Row],[Loppu KK]])-1)/3+1,0)</f>
        <v>2014Q1</v>
      </c>
      <c r="U2696" s="66">
        <f>IF(COUNT(Taulukko1[[#This Row],[Neuvottelujen alaiset ]])=1,Taulukko1[[#This Row],[Neuvottelujen alaiset ]],Taulukko1[[#This Row],[Vähennystarve]])</f>
        <v>650</v>
      </c>
      <c r="V2696" s="44" t="str">
        <f t="shared" si="427"/>
        <v>NA</v>
      </c>
      <c r="W2696" s="44">
        <f t="shared" si="428"/>
        <v>0</v>
      </c>
      <c r="X2696" s="44" t="str">
        <f t="shared" si="429"/>
        <v>NA</v>
      </c>
      <c r="Y2696" s="90" t="b">
        <f>AND(MONTH(Taulukko1[[#This Row],[Alku PVM]] )=6,DAY(Taulukko1[[#This Row],[Alku PVM]] )&gt;19)</f>
        <v>0</v>
      </c>
      <c r="Z2696" s="90" t="b">
        <f>AND(MONTH(Taulukko1[[#This Row],[Loppu PVM]] )=6,DAY(Taulukko1[[#This Row],[Loppu PVM]] )&gt;19)</f>
        <v>0</v>
      </c>
      <c r="AA2696" s="90" t="b">
        <f>OR(MONTH(Taulukko1[[#This Row],[Alku PVM]] )&lt;=5,AND(MONTH(Taulukko1[[#This Row],[Alku PVM]] )=6,DAY(Taulukko1[[#This Row],[Alku PVM]] )&lt;20))</f>
        <v>1</v>
      </c>
      <c r="AB2696" s="90" t="b">
        <f>OR(MONTH(Taulukko1[[#This Row],[Loppu PVM]])&lt;=5,AND(MONTH(Taulukko1[[#This Row],[Loppu PVM]] )=6,DAY(Taulukko1[[#This Row],[Loppu PVM]])&lt;20))</f>
        <v>1</v>
      </c>
      <c r="AC2696" s="90" t="b">
        <f>OR(MONTH(Taulukko1[[#This Row],[Alku PVM]] )&lt;=3,AND(MONTH(Taulukko1[[#This Row],[Alku PVM]] )=3))</f>
        <v>1</v>
      </c>
      <c r="AD2696" s="90" t="b">
        <f>OR(MONTH(Taulukko1[[#This Row],[Loppu PVM]] )&lt;=3,AND(MONTH(Taulukko1[[#This Row],[Loppu PVM]] )=3))</f>
        <v>1</v>
      </c>
      <c r="AE2696" s="90" t="b">
        <f>OR(MONTH(Taulukko1[[#This Row],[Alku PVM]] )&lt;=9,AND(MONTH(Taulukko1[[#This Row],[Alku PVM]] )=9))</f>
        <v>1</v>
      </c>
      <c r="AF2696" s="90" t="b">
        <f>OR(MONTH(Taulukko1[[#This Row],[Loppu PVM]])&lt;=9,AND(MONTH(Taulukko1[[#This Row],[Loppu PVM]] )=9))</f>
        <v>1</v>
      </c>
      <c r="AG2696" s="90" t="b">
        <f>OR(MONTH(Taulukko1[[#This Row],[Alku PVM]] )&lt;=6,AND(MONTH(Taulukko1[[#This Row],[Alku PVM]] )=6))</f>
        <v>1</v>
      </c>
      <c r="AH2696" s="90" t="b">
        <f>OR(MONTH(Taulukko1[[#This Row],[Loppu PVM]])&lt;=6,AND(MONTH(Taulukko1[[#This Row],[Loppu PVM]] )=6))</f>
        <v>1</v>
      </c>
    </row>
    <row r="2697" spans="1:34" ht="12.75" customHeight="1">
      <c r="A2697" s="21" t="s">
        <v>68</v>
      </c>
      <c r="B2697" s="23">
        <v>41654</v>
      </c>
      <c r="C2697" s="21" t="s">
        <v>67</v>
      </c>
      <c r="D2697" s="24"/>
      <c r="E2697" s="62">
        <v>20</v>
      </c>
      <c r="F2697" s="23"/>
      <c r="G2697" s="24"/>
      <c r="H2697" s="22">
        <v>60</v>
      </c>
      <c r="I2697" s="126">
        <f>INDEX('TOL2008'!B:B,MATCH(A2697,'TOL2008'!A:A,0))</f>
        <v>17230</v>
      </c>
      <c r="J2697" s="126" t="str">
        <f>INDEX(Pääluokka!$H$2:$H$100,MATCH(VALUE(LEFT(Taulukko1[[#This Row],[TOL2008]],2)),Pääluokka!$G$2:$G$100,0))</f>
        <v>Teollisuus</v>
      </c>
      <c r="K2697" s="126" t="str">
        <f>INDEX(Pääluokka!$I$2:$I$100,MATCH(VALUE(LEFT(Taulukko1[[#This Row],[TOL2008]],2)),Pääluokka!$G$2:$G$100,0))</f>
        <v>Teollisuus (C-E)</v>
      </c>
      <c r="L2697" s="41" t="str">
        <f t="shared" si="420"/>
        <v>NA</v>
      </c>
      <c r="M2697" s="43">
        <f t="shared" si="421"/>
        <v>41654</v>
      </c>
      <c r="N2697" s="43">
        <f t="shared" si="422"/>
        <v>41705</v>
      </c>
      <c r="O2697" s="43">
        <f t="shared" si="423"/>
        <v>41640</v>
      </c>
      <c r="P2697" s="43">
        <f t="shared" si="424"/>
        <v>41699</v>
      </c>
      <c r="Q2697" s="41">
        <f t="shared" si="425"/>
        <v>2014</v>
      </c>
      <c r="R2697" s="41">
        <f t="shared" si="426"/>
        <v>2014</v>
      </c>
      <c r="S2697" s="43" t="str">
        <f>YEAR(Taulukko1[[#This Row],[Alku KK]])&amp;"Q"&amp;ROUNDDOWN((MONTH(Taulukko1[[#This Row],[Alku KK]])-1)/3+1,0)</f>
        <v>2014Q1</v>
      </c>
      <c r="T2697" s="43" t="str">
        <f>YEAR(Taulukko1[[#This Row],[Loppu KK]])&amp;"Q"&amp;ROUNDDOWN((MONTH(Taulukko1[[#This Row],[Loppu KK]])-1)/3+1,0)</f>
        <v>2014Q1</v>
      </c>
      <c r="U2697" s="66">
        <f>IF(COUNT(Taulukko1[[#This Row],[Neuvottelujen alaiset ]])=1,Taulukko1[[#This Row],[Neuvottelujen alaiset ]],Taulukko1[[#This Row],[Vähennystarve]])</f>
        <v>60</v>
      </c>
      <c r="V2697" s="44">
        <f t="shared" si="427"/>
        <v>0.33333333333333331</v>
      </c>
      <c r="W2697" s="44" t="str">
        <f t="shared" si="428"/>
        <v>NA</v>
      </c>
      <c r="X2697" s="44" t="str">
        <f t="shared" si="429"/>
        <v>NA</v>
      </c>
      <c r="Y2697" s="90" t="b">
        <f>AND(MONTH(Taulukko1[[#This Row],[Alku PVM]] )=6,DAY(Taulukko1[[#This Row],[Alku PVM]] )&gt;19)</f>
        <v>0</v>
      </c>
      <c r="Z2697" s="90" t="b">
        <f>AND(MONTH(Taulukko1[[#This Row],[Loppu PVM]] )=6,DAY(Taulukko1[[#This Row],[Loppu PVM]] )&gt;19)</f>
        <v>0</v>
      </c>
      <c r="AA2697" s="90" t="b">
        <f>OR(MONTH(Taulukko1[[#This Row],[Alku PVM]] )&lt;=5,AND(MONTH(Taulukko1[[#This Row],[Alku PVM]] )=6,DAY(Taulukko1[[#This Row],[Alku PVM]] )&lt;20))</f>
        <v>1</v>
      </c>
      <c r="AB2697" s="90" t="b">
        <f>OR(MONTH(Taulukko1[[#This Row],[Loppu PVM]])&lt;=5,AND(MONTH(Taulukko1[[#This Row],[Loppu PVM]] )=6,DAY(Taulukko1[[#This Row],[Loppu PVM]])&lt;20))</f>
        <v>1</v>
      </c>
      <c r="AC2697" s="90" t="b">
        <f>OR(MONTH(Taulukko1[[#This Row],[Alku PVM]] )&lt;=3,AND(MONTH(Taulukko1[[#This Row],[Alku PVM]] )=3))</f>
        <v>1</v>
      </c>
      <c r="AD2697" s="90" t="b">
        <f>OR(MONTH(Taulukko1[[#This Row],[Loppu PVM]] )&lt;=3,AND(MONTH(Taulukko1[[#This Row],[Loppu PVM]] )=3))</f>
        <v>1</v>
      </c>
      <c r="AE2697" s="90" t="b">
        <f>OR(MONTH(Taulukko1[[#This Row],[Alku PVM]] )&lt;=9,AND(MONTH(Taulukko1[[#This Row],[Alku PVM]] )=9))</f>
        <v>1</v>
      </c>
      <c r="AF2697" s="90" t="b">
        <f>OR(MONTH(Taulukko1[[#This Row],[Loppu PVM]])&lt;=9,AND(MONTH(Taulukko1[[#This Row],[Loppu PVM]] )=9))</f>
        <v>1</v>
      </c>
      <c r="AG2697" s="90" t="b">
        <f>OR(MONTH(Taulukko1[[#This Row],[Alku PVM]] )&lt;=6,AND(MONTH(Taulukko1[[#This Row],[Alku PVM]] )=6))</f>
        <v>1</v>
      </c>
      <c r="AH2697" s="90" t="b">
        <f>OR(MONTH(Taulukko1[[#This Row],[Loppu PVM]])&lt;=6,AND(MONTH(Taulukko1[[#This Row],[Loppu PVM]] )=6))</f>
        <v>1</v>
      </c>
    </row>
    <row r="2698" spans="1:34" ht="12.75" customHeight="1">
      <c r="A2698" s="21" t="s">
        <v>1</v>
      </c>
      <c r="B2698" s="23">
        <v>41654</v>
      </c>
      <c r="C2698" s="21" t="s">
        <v>0</v>
      </c>
      <c r="D2698" s="24"/>
      <c r="E2698" s="62">
        <v>6</v>
      </c>
      <c r="F2698" s="23">
        <v>41712</v>
      </c>
      <c r="G2698" s="24">
        <v>1</v>
      </c>
      <c r="H2698" s="22">
        <v>13</v>
      </c>
      <c r="I2698" s="126">
        <f>INDEX('TOL2008'!B:B,MATCH(A2698,'TOL2008'!A:A,0))</f>
        <v>64190</v>
      </c>
      <c r="J2698" s="126" t="str">
        <f>INDEX(Pääluokka!$H$2:$H$100,MATCH(VALUE(LEFT(Taulukko1[[#This Row],[TOL2008]],2)),Pääluokka!$G$2:$G$100,0))</f>
        <v>Rahoitus- ja vakuutustoiminta</v>
      </c>
      <c r="K2698" s="126" t="str">
        <f>INDEX(Pääluokka!$I$2:$I$100,MATCH(VALUE(LEFT(Taulukko1[[#This Row],[TOL2008]],2)),Pääluokka!$G$2:$G$100,0))</f>
        <v>Palvelualat (G-N, R, S)</v>
      </c>
      <c r="L2698" s="41">
        <f t="shared" si="420"/>
        <v>58</v>
      </c>
      <c r="M2698" s="43">
        <f t="shared" si="421"/>
        <v>41654</v>
      </c>
      <c r="N2698" s="43">
        <f t="shared" si="422"/>
        <v>41712</v>
      </c>
      <c r="O2698" s="43">
        <f t="shared" si="423"/>
        <v>41640</v>
      </c>
      <c r="P2698" s="43">
        <f t="shared" si="424"/>
        <v>41699</v>
      </c>
      <c r="Q2698" s="41">
        <f t="shared" si="425"/>
        <v>2014</v>
      </c>
      <c r="R2698" s="41">
        <f t="shared" si="426"/>
        <v>2014</v>
      </c>
      <c r="S2698" s="43" t="str">
        <f>YEAR(Taulukko1[[#This Row],[Alku KK]])&amp;"Q"&amp;ROUNDDOWN((MONTH(Taulukko1[[#This Row],[Alku KK]])-1)/3+1,0)</f>
        <v>2014Q1</v>
      </c>
      <c r="T2698" s="43" t="str">
        <f>YEAR(Taulukko1[[#This Row],[Loppu KK]])&amp;"Q"&amp;ROUNDDOWN((MONTH(Taulukko1[[#This Row],[Loppu KK]])-1)/3+1,0)</f>
        <v>2014Q1</v>
      </c>
      <c r="U2698" s="66">
        <f>IF(COUNT(Taulukko1[[#This Row],[Neuvottelujen alaiset ]])=1,Taulukko1[[#This Row],[Neuvottelujen alaiset ]],Taulukko1[[#This Row],[Vähennystarve]])</f>
        <v>13</v>
      </c>
      <c r="V2698" s="44">
        <f t="shared" si="427"/>
        <v>0.46153846153846156</v>
      </c>
      <c r="W2698" s="44">
        <f t="shared" si="428"/>
        <v>7.6923076923076927E-2</v>
      </c>
      <c r="X2698" s="44">
        <f t="shared" si="429"/>
        <v>0.16666666666666666</v>
      </c>
      <c r="Y2698" s="90" t="b">
        <f>AND(MONTH(Taulukko1[[#This Row],[Alku PVM]] )=6,DAY(Taulukko1[[#This Row],[Alku PVM]] )&gt;19)</f>
        <v>0</v>
      </c>
      <c r="Z2698" s="90" t="b">
        <f>AND(MONTH(Taulukko1[[#This Row],[Loppu PVM]] )=6,DAY(Taulukko1[[#This Row],[Loppu PVM]] )&gt;19)</f>
        <v>0</v>
      </c>
      <c r="AA2698" s="90" t="b">
        <f>OR(MONTH(Taulukko1[[#This Row],[Alku PVM]] )&lt;=5,AND(MONTH(Taulukko1[[#This Row],[Alku PVM]] )=6,DAY(Taulukko1[[#This Row],[Alku PVM]] )&lt;20))</f>
        <v>1</v>
      </c>
      <c r="AB2698" s="90" t="b">
        <f>OR(MONTH(Taulukko1[[#This Row],[Loppu PVM]])&lt;=5,AND(MONTH(Taulukko1[[#This Row],[Loppu PVM]] )=6,DAY(Taulukko1[[#This Row],[Loppu PVM]])&lt;20))</f>
        <v>1</v>
      </c>
      <c r="AC2698" s="90" t="b">
        <f>OR(MONTH(Taulukko1[[#This Row],[Alku PVM]] )&lt;=3,AND(MONTH(Taulukko1[[#This Row],[Alku PVM]] )=3))</f>
        <v>1</v>
      </c>
      <c r="AD2698" s="90" t="b">
        <f>OR(MONTH(Taulukko1[[#This Row],[Loppu PVM]] )&lt;=3,AND(MONTH(Taulukko1[[#This Row],[Loppu PVM]] )=3))</f>
        <v>1</v>
      </c>
      <c r="AE2698" s="90" t="b">
        <f>OR(MONTH(Taulukko1[[#This Row],[Alku PVM]] )&lt;=9,AND(MONTH(Taulukko1[[#This Row],[Alku PVM]] )=9))</f>
        <v>1</v>
      </c>
      <c r="AF2698" s="90" t="b">
        <f>OR(MONTH(Taulukko1[[#This Row],[Loppu PVM]])&lt;=9,AND(MONTH(Taulukko1[[#This Row],[Loppu PVM]] )=9))</f>
        <v>1</v>
      </c>
      <c r="AG2698" s="90" t="b">
        <f>OR(MONTH(Taulukko1[[#This Row],[Alku PVM]] )&lt;=6,AND(MONTH(Taulukko1[[#This Row],[Alku PVM]] )=6))</f>
        <v>1</v>
      </c>
      <c r="AH2698" s="90" t="b">
        <f>OR(MONTH(Taulukko1[[#This Row],[Loppu PVM]])&lt;=6,AND(MONTH(Taulukko1[[#This Row],[Loppu PVM]] )=6))</f>
        <v>1</v>
      </c>
    </row>
    <row r="2699" spans="1:34" ht="12.75" customHeight="1">
      <c r="A2699" s="21" t="s">
        <v>541</v>
      </c>
      <c r="B2699" s="23">
        <v>41655</v>
      </c>
      <c r="C2699" s="21" t="s">
        <v>543</v>
      </c>
      <c r="D2699" s="24"/>
      <c r="E2699" s="62">
        <v>40</v>
      </c>
      <c r="F2699" s="23">
        <v>41710</v>
      </c>
      <c r="G2699" s="24">
        <v>29</v>
      </c>
      <c r="H2699" s="22">
        <v>100</v>
      </c>
      <c r="I2699" s="126">
        <f>INDEX('TOL2008'!B:B,MATCH(A2699,'TOL2008'!A:A,0))</f>
        <v>10710</v>
      </c>
      <c r="J2699" s="126" t="str">
        <f>INDEX(Pääluokka!$H$2:$H$100,MATCH(VALUE(LEFT(Taulukko1[[#This Row],[TOL2008]],2)),Pääluokka!$G$2:$G$100,0))</f>
        <v>Teollisuus</v>
      </c>
      <c r="K2699" s="126" t="str">
        <f>INDEX(Pääluokka!$I$2:$I$100,MATCH(VALUE(LEFT(Taulukko1[[#This Row],[TOL2008]],2)),Pääluokka!$G$2:$G$100,0))</f>
        <v>Teollisuus (C-E)</v>
      </c>
      <c r="L2699" s="41">
        <f t="shared" si="420"/>
        <v>55</v>
      </c>
      <c r="M2699" s="43">
        <f t="shared" si="421"/>
        <v>41655</v>
      </c>
      <c r="N2699" s="43">
        <f t="shared" si="422"/>
        <v>41710</v>
      </c>
      <c r="O2699" s="43">
        <f t="shared" si="423"/>
        <v>41640</v>
      </c>
      <c r="P2699" s="43">
        <f t="shared" si="424"/>
        <v>41699</v>
      </c>
      <c r="Q2699" s="41">
        <f t="shared" si="425"/>
        <v>2014</v>
      </c>
      <c r="R2699" s="41">
        <f t="shared" si="426"/>
        <v>2014</v>
      </c>
      <c r="S2699" s="43" t="str">
        <f>YEAR(Taulukko1[[#This Row],[Alku KK]])&amp;"Q"&amp;ROUNDDOWN((MONTH(Taulukko1[[#This Row],[Alku KK]])-1)/3+1,0)</f>
        <v>2014Q1</v>
      </c>
      <c r="T2699" s="43" t="str">
        <f>YEAR(Taulukko1[[#This Row],[Loppu KK]])&amp;"Q"&amp;ROUNDDOWN((MONTH(Taulukko1[[#This Row],[Loppu KK]])-1)/3+1,0)</f>
        <v>2014Q1</v>
      </c>
      <c r="U2699" s="66">
        <f>IF(COUNT(Taulukko1[[#This Row],[Neuvottelujen alaiset ]])=1,Taulukko1[[#This Row],[Neuvottelujen alaiset ]],Taulukko1[[#This Row],[Vähennystarve]])</f>
        <v>100</v>
      </c>
      <c r="V2699" s="44">
        <f t="shared" si="427"/>
        <v>0.4</v>
      </c>
      <c r="W2699" s="44">
        <f t="shared" si="428"/>
        <v>0.28999999999999998</v>
      </c>
      <c r="X2699" s="44">
        <f t="shared" si="429"/>
        <v>0.72499999999999998</v>
      </c>
      <c r="Y2699" s="90" t="b">
        <f>AND(MONTH(Taulukko1[[#This Row],[Alku PVM]] )=6,DAY(Taulukko1[[#This Row],[Alku PVM]] )&gt;19)</f>
        <v>0</v>
      </c>
      <c r="Z2699" s="90" t="b">
        <f>AND(MONTH(Taulukko1[[#This Row],[Loppu PVM]] )=6,DAY(Taulukko1[[#This Row],[Loppu PVM]] )&gt;19)</f>
        <v>0</v>
      </c>
      <c r="AA2699" s="90" t="b">
        <f>OR(MONTH(Taulukko1[[#This Row],[Alku PVM]] )&lt;=5,AND(MONTH(Taulukko1[[#This Row],[Alku PVM]] )=6,DAY(Taulukko1[[#This Row],[Alku PVM]] )&lt;20))</f>
        <v>1</v>
      </c>
      <c r="AB2699" s="90" t="b">
        <f>OR(MONTH(Taulukko1[[#This Row],[Loppu PVM]])&lt;=5,AND(MONTH(Taulukko1[[#This Row],[Loppu PVM]] )=6,DAY(Taulukko1[[#This Row],[Loppu PVM]])&lt;20))</f>
        <v>1</v>
      </c>
      <c r="AC2699" s="90" t="b">
        <f>OR(MONTH(Taulukko1[[#This Row],[Alku PVM]] )&lt;=3,AND(MONTH(Taulukko1[[#This Row],[Alku PVM]] )=3))</f>
        <v>1</v>
      </c>
      <c r="AD2699" s="90" t="b">
        <f>OR(MONTH(Taulukko1[[#This Row],[Loppu PVM]] )&lt;=3,AND(MONTH(Taulukko1[[#This Row],[Loppu PVM]] )=3))</f>
        <v>1</v>
      </c>
      <c r="AE2699" s="90" t="b">
        <f>OR(MONTH(Taulukko1[[#This Row],[Alku PVM]] )&lt;=9,AND(MONTH(Taulukko1[[#This Row],[Alku PVM]] )=9))</f>
        <v>1</v>
      </c>
      <c r="AF2699" s="90" t="b">
        <f>OR(MONTH(Taulukko1[[#This Row],[Loppu PVM]])&lt;=9,AND(MONTH(Taulukko1[[#This Row],[Loppu PVM]] )=9))</f>
        <v>1</v>
      </c>
      <c r="AG2699" s="90" t="b">
        <f>OR(MONTH(Taulukko1[[#This Row],[Alku PVM]] )&lt;=6,AND(MONTH(Taulukko1[[#This Row],[Alku PVM]] )=6))</f>
        <v>1</v>
      </c>
      <c r="AH2699" s="90" t="b">
        <f>OR(MONTH(Taulukko1[[#This Row],[Loppu PVM]])&lt;=6,AND(MONTH(Taulukko1[[#This Row],[Loppu PVM]] )=6))</f>
        <v>1</v>
      </c>
    </row>
    <row r="2700" spans="1:34" ht="12.75" customHeight="1">
      <c r="A2700" s="21" t="s">
        <v>304</v>
      </c>
      <c r="B2700" s="23">
        <v>41655</v>
      </c>
      <c r="C2700" s="21" t="s">
        <v>305</v>
      </c>
      <c r="D2700" s="24"/>
      <c r="E2700" s="62">
        <v>25</v>
      </c>
      <c r="F2700" s="23">
        <v>41715</v>
      </c>
      <c r="G2700" s="24">
        <v>13</v>
      </c>
      <c r="H2700" s="22">
        <v>90</v>
      </c>
      <c r="I2700" s="126">
        <f>INDEX('TOL2008'!B:B,MATCH(A2700,'TOL2008'!A:A,0))</f>
        <v>11050</v>
      </c>
      <c r="J2700" s="126" t="str">
        <f>INDEX(Pääluokka!$H$2:$H$100,MATCH(VALUE(LEFT(Taulukko1[[#This Row],[TOL2008]],2)),Pääluokka!$G$2:$G$100,0))</f>
        <v>Teollisuus</v>
      </c>
      <c r="K2700" s="126" t="str">
        <f>INDEX(Pääluokka!$I$2:$I$100,MATCH(VALUE(LEFT(Taulukko1[[#This Row],[TOL2008]],2)),Pääluokka!$G$2:$G$100,0))</f>
        <v>Teollisuus (C-E)</v>
      </c>
      <c r="L2700" s="41">
        <f t="shared" si="420"/>
        <v>60</v>
      </c>
      <c r="M2700" s="43">
        <f t="shared" si="421"/>
        <v>41655</v>
      </c>
      <c r="N2700" s="43">
        <f t="shared" si="422"/>
        <v>41715</v>
      </c>
      <c r="O2700" s="43">
        <f t="shared" si="423"/>
        <v>41640</v>
      </c>
      <c r="P2700" s="43">
        <f t="shared" si="424"/>
        <v>41699</v>
      </c>
      <c r="Q2700" s="41">
        <f t="shared" si="425"/>
        <v>2014</v>
      </c>
      <c r="R2700" s="41">
        <f t="shared" si="426"/>
        <v>2014</v>
      </c>
      <c r="S2700" s="43" t="str">
        <f>YEAR(Taulukko1[[#This Row],[Alku KK]])&amp;"Q"&amp;ROUNDDOWN((MONTH(Taulukko1[[#This Row],[Alku KK]])-1)/3+1,0)</f>
        <v>2014Q1</v>
      </c>
      <c r="T2700" s="43" t="str">
        <f>YEAR(Taulukko1[[#This Row],[Loppu KK]])&amp;"Q"&amp;ROUNDDOWN((MONTH(Taulukko1[[#This Row],[Loppu KK]])-1)/3+1,0)</f>
        <v>2014Q1</v>
      </c>
      <c r="U2700" s="66">
        <f>IF(COUNT(Taulukko1[[#This Row],[Neuvottelujen alaiset ]])=1,Taulukko1[[#This Row],[Neuvottelujen alaiset ]],Taulukko1[[#This Row],[Vähennystarve]])</f>
        <v>90</v>
      </c>
      <c r="V2700" s="44">
        <f t="shared" si="427"/>
        <v>0.27777777777777779</v>
      </c>
      <c r="W2700" s="44">
        <f t="shared" si="428"/>
        <v>0.14444444444444443</v>
      </c>
      <c r="X2700" s="44">
        <f t="shared" si="429"/>
        <v>0.52</v>
      </c>
      <c r="Y2700" s="90" t="b">
        <f>AND(MONTH(Taulukko1[[#This Row],[Alku PVM]] )=6,DAY(Taulukko1[[#This Row],[Alku PVM]] )&gt;19)</f>
        <v>0</v>
      </c>
      <c r="Z2700" s="90" t="b">
        <f>AND(MONTH(Taulukko1[[#This Row],[Loppu PVM]] )=6,DAY(Taulukko1[[#This Row],[Loppu PVM]] )&gt;19)</f>
        <v>0</v>
      </c>
      <c r="AA2700" s="90" t="b">
        <f>OR(MONTH(Taulukko1[[#This Row],[Alku PVM]] )&lt;=5,AND(MONTH(Taulukko1[[#This Row],[Alku PVM]] )=6,DAY(Taulukko1[[#This Row],[Alku PVM]] )&lt;20))</f>
        <v>1</v>
      </c>
      <c r="AB2700" s="90" t="b">
        <f>OR(MONTH(Taulukko1[[#This Row],[Loppu PVM]])&lt;=5,AND(MONTH(Taulukko1[[#This Row],[Loppu PVM]] )=6,DAY(Taulukko1[[#This Row],[Loppu PVM]])&lt;20))</f>
        <v>1</v>
      </c>
      <c r="AC2700" s="90" t="b">
        <f>OR(MONTH(Taulukko1[[#This Row],[Alku PVM]] )&lt;=3,AND(MONTH(Taulukko1[[#This Row],[Alku PVM]] )=3))</f>
        <v>1</v>
      </c>
      <c r="AD2700" s="90" t="b">
        <f>OR(MONTH(Taulukko1[[#This Row],[Loppu PVM]] )&lt;=3,AND(MONTH(Taulukko1[[#This Row],[Loppu PVM]] )=3))</f>
        <v>1</v>
      </c>
      <c r="AE2700" s="90" t="b">
        <f>OR(MONTH(Taulukko1[[#This Row],[Alku PVM]] )&lt;=9,AND(MONTH(Taulukko1[[#This Row],[Alku PVM]] )=9))</f>
        <v>1</v>
      </c>
      <c r="AF2700" s="90" t="b">
        <f>OR(MONTH(Taulukko1[[#This Row],[Loppu PVM]])&lt;=9,AND(MONTH(Taulukko1[[#This Row],[Loppu PVM]] )=9))</f>
        <v>1</v>
      </c>
      <c r="AG2700" s="90" t="b">
        <f>OR(MONTH(Taulukko1[[#This Row],[Alku PVM]] )&lt;=6,AND(MONTH(Taulukko1[[#This Row],[Alku PVM]] )=6))</f>
        <v>1</v>
      </c>
      <c r="AH2700" s="90" t="b">
        <f>OR(MONTH(Taulukko1[[#This Row],[Loppu PVM]])&lt;=6,AND(MONTH(Taulukko1[[#This Row],[Loppu PVM]] )=6))</f>
        <v>1</v>
      </c>
    </row>
    <row r="2701" spans="1:34" ht="12.75" customHeight="1">
      <c r="A2701" s="21" t="s">
        <v>157</v>
      </c>
      <c r="B2701" s="23">
        <v>41655</v>
      </c>
      <c r="C2701" s="21" t="s">
        <v>156</v>
      </c>
      <c r="D2701" s="24"/>
      <c r="E2701" s="62">
        <v>9</v>
      </c>
      <c r="F2701" s="23"/>
      <c r="G2701" s="24"/>
      <c r="H2701" s="22">
        <v>70</v>
      </c>
      <c r="I2701" s="126">
        <f>INDEX('TOL2008'!B:B,MATCH(A2701,'TOL2008'!A:A,0))</f>
        <v>58110</v>
      </c>
      <c r="J2701" s="126" t="str">
        <f>INDEX(Pääluokka!$H$2:$H$100,MATCH(VALUE(LEFT(Taulukko1[[#This Row],[TOL2008]],2)),Pääluokka!$G$2:$G$100,0))</f>
        <v>Informaatio ja viestintä</v>
      </c>
      <c r="K2701" s="126" t="str">
        <f>INDEX(Pääluokka!$I$2:$I$100,MATCH(VALUE(LEFT(Taulukko1[[#This Row],[TOL2008]],2)),Pääluokka!$G$2:$G$100,0))</f>
        <v>Palvelualat (G-N, R, S)</v>
      </c>
      <c r="L2701" s="41" t="str">
        <f t="shared" si="420"/>
        <v>NA</v>
      </c>
      <c r="M2701" s="43">
        <f t="shared" si="421"/>
        <v>41655</v>
      </c>
      <c r="N2701" s="43">
        <f t="shared" si="422"/>
        <v>41706</v>
      </c>
      <c r="O2701" s="43">
        <f t="shared" si="423"/>
        <v>41640</v>
      </c>
      <c r="P2701" s="43">
        <f t="shared" si="424"/>
        <v>41699</v>
      </c>
      <c r="Q2701" s="41">
        <f t="shared" si="425"/>
        <v>2014</v>
      </c>
      <c r="R2701" s="41">
        <f t="shared" si="426"/>
        <v>2014</v>
      </c>
      <c r="S2701" s="43" t="str">
        <f>YEAR(Taulukko1[[#This Row],[Alku KK]])&amp;"Q"&amp;ROUNDDOWN((MONTH(Taulukko1[[#This Row],[Alku KK]])-1)/3+1,0)</f>
        <v>2014Q1</v>
      </c>
      <c r="T2701" s="43" t="str">
        <f>YEAR(Taulukko1[[#This Row],[Loppu KK]])&amp;"Q"&amp;ROUNDDOWN((MONTH(Taulukko1[[#This Row],[Loppu KK]])-1)/3+1,0)</f>
        <v>2014Q1</v>
      </c>
      <c r="U2701" s="66">
        <f>IF(COUNT(Taulukko1[[#This Row],[Neuvottelujen alaiset ]])=1,Taulukko1[[#This Row],[Neuvottelujen alaiset ]],Taulukko1[[#This Row],[Vähennystarve]])</f>
        <v>70</v>
      </c>
      <c r="V2701" s="44">
        <f t="shared" si="427"/>
        <v>0.12857142857142856</v>
      </c>
      <c r="W2701" s="44" t="str">
        <f t="shared" si="428"/>
        <v>NA</v>
      </c>
      <c r="X2701" s="44" t="str">
        <f t="shared" si="429"/>
        <v>NA</v>
      </c>
      <c r="Y2701" s="90" t="b">
        <f>AND(MONTH(Taulukko1[[#This Row],[Alku PVM]] )=6,DAY(Taulukko1[[#This Row],[Alku PVM]] )&gt;19)</f>
        <v>0</v>
      </c>
      <c r="Z2701" s="90" t="b">
        <f>AND(MONTH(Taulukko1[[#This Row],[Loppu PVM]] )=6,DAY(Taulukko1[[#This Row],[Loppu PVM]] )&gt;19)</f>
        <v>0</v>
      </c>
      <c r="AA2701" s="90" t="b">
        <f>OR(MONTH(Taulukko1[[#This Row],[Alku PVM]] )&lt;=5,AND(MONTH(Taulukko1[[#This Row],[Alku PVM]] )=6,DAY(Taulukko1[[#This Row],[Alku PVM]] )&lt;20))</f>
        <v>1</v>
      </c>
      <c r="AB2701" s="90" t="b">
        <f>OR(MONTH(Taulukko1[[#This Row],[Loppu PVM]])&lt;=5,AND(MONTH(Taulukko1[[#This Row],[Loppu PVM]] )=6,DAY(Taulukko1[[#This Row],[Loppu PVM]])&lt;20))</f>
        <v>1</v>
      </c>
      <c r="AC2701" s="90" t="b">
        <f>OR(MONTH(Taulukko1[[#This Row],[Alku PVM]] )&lt;=3,AND(MONTH(Taulukko1[[#This Row],[Alku PVM]] )=3))</f>
        <v>1</v>
      </c>
      <c r="AD2701" s="90" t="b">
        <f>OR(MONTH(Taulukko1[[#This Row],[Loppu PVM]] )&lt;=3,AND(MONTH(Taulukko1[[#This Row],[Loppu PVM]] )=3))</f>
        <v>1</v>
      </c>
      <c r="AE2701" s="90" t="b">
        <f>OR(MONTH(Taulukko1[[#This Row],[Alku PVM]] )&lt;=9,AND(MONTH(Taulukko1[[#This Row],[Alku PVM]] )=9))</f>
        <v>1</v>
      </c>
      <c r="AF2701" s="90" t="b">
        <f>OR(MONTH(Taulukko1[[#This Row],[Loppu PVM]])&lt;=9,AND(MONTH(Taulukko1[[#This Row],[Loppu PVM]] )=9))</f>
        <v>1</v>
      </c>
      <c r="AG2701" s="90" t="b">
        <f>OR(MONTH(Taulukko1[[#This Row],[Alku PVM]] )&lt;=6,AND(MONTH(Taulukko1[[#This Row],[Alku PVM]] )=6))</f>
        <v>1</v>
      </c>
      <c r="AH2701" s="90" t="b">
        <f>OR(MONTH(Taulukko1[[#This Row],[Loppu PVM]])&lt;=6,AND(MONTH(Taulukko1[[#This Row],[Loppu PVM]] )=6))</f>
        <v>1</v>
      </c>
    </row>
    <row r="2702" spans="1:34" ht="12.75" customHeight="1">
      <c r="A2702" t="s">
        <v>401</v>
      </c>
      <c r="B2702" s="23">
        <v>41656</v>
      </c>
      <c r="C2702" s="21" t="s">
        <v>400</v>
      </c>
      <c r="D2702" s="24"/>
      <c r="E2702" s="62">
        <v>25</v>
      </c>
      <c r="F2702" s="23">
        <v>41719</v>
      </c>
      <c r="G2702" s="24">
        <v>12</v>
      </c>
      <c r="H2702" s="22">
        <v>140</v>
      </c>
      <c r="I2702" s="126">
        <f>INDEX('TOL2008'!B:B,MATCH(A2702,'TOL2008'!A:A,0))</f>
        <v>85420</v>
      </c>
      <c r="J2702" s="126" t="str">
        <f>INDEX(Pääluokka!$H$2:$H$100,MATCH(VALUE(LEFT(Taulukko1[[#This Row],[TOL2008]],2)),Pääluokka!$G$2:$G$100,0))</f>
        <v>Koulutus</v>
      </c>
      <c r="K2702" s="126" t="str">
        <f>INDEX(Pääluokka!$I$2:$I$100,MATCH(VALUE(LEFT(Taulukko1[[#This Row],[TOL2008]],2)),Pääluokka!$G$2:$G$100,0))</f>
        <v>Muut toimialat (O-Q, T-X)</v>
      </c>
      <c r="L2702" s="41">
        <f t="shared" si="420"/>
        <v>63</v>
      </c>
      <c r="M2702" s="43">
        <f t="shared" si="421"/>
        <v>41656</v>
      </c>
      <c r="N2702" s="43">
        <f t="shared" si="422"/>
        <v>41719</v>
      </c>
      <c r="O2702" s="43">
        <f t="shared" si="423"/>
        <v>41640</v>
      </c>
      <c r="P2702" s="43">
        <f t="shared" si="424"/>
        <v>41699</v>
      </c>
      <c r="Q2702" s="41">
        <f t="shared" si="425"/>
        <v>2014</v>
      </c>
      <c r="R2702" s="41">
        <f t="shared" si="426"/>
        <v>2014</v>
      </c>
      <c r="S2702" s="43" t="str">
        <f>YEAR(Taulukko1[[#This Row],[Alku KK]])&amp;"Q"&amp;ROUNDDOWN((MONTH(Taulukko1[[#This Row],[Alku KK]])-1)/3+1,0)</f>
        <v>2014Q1</v>
      </c>
      <c r="T2702" s="43" t="str">
        <f>YEAR(Taulukko1[[#This Row],[Loppu KK]])&amp;"Q"&amp;ROUNDDOWN((MONTH(Taulukko1[[#This Row],[Loppu KK]])-1)/3+1,0)</f>
        <v>2014Q1</v>
      </c>
      <c r="U2702" s="66">
        <f>IF(COUNT(Taulukko1[[#This Row],[Neuvottelujen alaiset ]])=1,Taulukko1[[#This Row],[Neuvottelujen alaiset ]],Taulukko1[[#This Row],[Vähennystarve]])</f>
        <v>140</v>
      </c>
      <c r="V2702" s="44">
        <f t="shared" si="427"/>
        <v>0.17857142857142858</v>
      </c>
      <c r="W2702" s="44">
        <f t="shared" si="428"/>
        <v>8.5714285714285715E-2</v>
      </c>
      <c r="X2702" s="44">
        <f t="shared" si="429"/>
        <v>0.48</v>
      </c>
      <c r="Y2702" s="90" t="b">
        <f>AND(MONTH(Taulukko1[[#This Row],[Alku PVM]] )=6,DAY(Taulukko1[[#This Row],[Alku PVM]] )&gt;19)</f>
        <v>0</v>
      </c>
      <c r="Z2702" s="90" t="b">
        <f>AND(MONTH(Taulukko1[[#This Row],[Loppu PVM]] )=6,DAY(Taulukko1[[#This Row],[Loppu PVM]] )&gt;19)</f>
        <v>0</v>
      </c>
      <c r="AA2702" s="90" t="b">
        <f>OR(MONTH(Taulukko1[[#This Row],[Alku PVM]] )&lt;=5,AND(MONTH(Taulukko1[[#This Row],[Alku PVM]] )=6,DAY(Taulukko1[[#This Row],[Alku PVM]] )&lt;20))</f>
        <v>1</v>
      </c>
      <c r="AB2702" s="90" t="b">
        <f>OR(MONTH(Taulukko1[[#This Row],[Loppu PVM]])&lt;=5,AND(MONTH(Taulukko1[[#This Row],[Loppu PVM]] )=6,DAY(Taulukko1[[#This Row],[Loppu PVM]])&lt;20))</f>
        <v>1</v>
      </c>
      <c r="AC2702" s="90" t="b">
        <f>OR(MONTH(Taulukko1[[#This Row],[Alku PVM]] )&lt;=3,AND(MONTH(Taulukko1[[#This Row],[Alku PVM]] )=3))</f>
        <v>1</v>
      </c>
      <c r="AD2702" s="90" t="b">
        <f>OR(MONTH(Taulukko1[[#This Row],[Loppu PVM]] )&lt;=3,AND(MONTH(Taulukko1[[#This Row],[Loppu PVM]] )=3))</f>
        <v>1</v>
      </c>
      <c r="AE2702" s="90" t="b">
        <f>OR(MONTH(Taulukko1[[#This Row],[Alku PVM]] )&lt;=9,AND(MONTH(Taulukko1[[#This Row],[Alku PVM]] )=9))</f>
        <v>1</v>
      </c>
      <c r="AF2702" s="90" t="b">
        <f>OR(MONTH(Taulukko1[[#This Row],[Loppu PVM]])&lt;=9,AND(MONTH(Taulukko1[[#This Row],[Loppu PVM]] )=9))</f>
        <v>1</v>
      </c>
      <c r="AG2702" s="90" t="b">
        <f>OR(MONTH(Taulukko1[[#This Row],[Alku PVM]] )&lt;=6,AND(MONTH(Taulukko1[[#This Row],[Alku PVM]] )=6))</f>
        <v>1</v>
      </c>
      <c r="AH2702" s="90" t="b">
        <f>OR(MONTH(Taulukko1[[#This Row],[Loppu PVM]])&lt;=6,AND(MONTH(Taulukko1[[#This Row],[Loppu PVM]] )=6))</f>
        <v>1</v>
      </c>
    </row>
    <row r="2703" spans="1:34" ht="12.75" customHeight="1">
      <c r="A2703" s="21" t="s">
        <v>255</v>
      </c>
      <c r="B2703" s="23">
        <v>41656</v>
      </c>
      <c r="C2703" s="21" t="s">
        <v>256</v>
      </c>
      <c r="D2703" s="24"/>
      <c r="E2703" s="62">
        <v>35</v>
      </c>
      <c r="F2703" s="23"/>
      <c r="G2703" s="24"/>
      <c r="H2703" s="22">
        <v>750</v>
      </c>
      <c r="I2703" s="126">
        <f>INDEX('TOL2008'!B:B,MATCH(A2703,'TOL2008'!A:A,0))</f>
        <v>65121</v>
      </c>
      <c r="J2703" s="126" t="str">
        <f>INDEX(Pääluokka!$H$2:$H$100,MATCH(VALUE(LEFT(Taulukko1[[#This Row],[TOL2008]],2)),Pääluokka!$G$2:$G$100,0))</f>
        <v>Rahoitus- ja vakuutustoiminta</v>
      </c>
      <c r="K2703" s="126" t="str">
        <f>INDEX(Pääluokka!$I$2:$I$100,MATCH(VALUE(LEFT(Taulukko1[[#This Row],[TOL2008]],2)),Pääluokka!$G$2:$G$100,0))</f>
        <v>Palvelualat (G-N, R, S)</v>
      </c>
      <c r="L2703" s="41" t="str">
        <f t="shared" si="420"/>
        <v>NA</v>
      </c>
      <c r="M2703" s="43">
        <f t="shared" si="421"/>
        <v>41656</v>
      </c>
      <c r="N2703" s="43">
        <f t="shared" si="422"/>
        <v>41707</v>
      </c>
      <c r="O2703" s="43">
        <f t="shared" si="423"/>
        <v>41640</v>
      </c>
      <c r="P2703" s="43">
        <f t="shared" si="424"/>
        <v>41699</v>
      </c>
      <c r="Q2703" s="41">
        <f t="shared" si="425"/>
        <v>2014</v>
      </c>
      <c r="R2703" s="41">
        <f t="shared" si="426"/>
        <v>2014</v>
      </c>
      <c r="S2703" s="43" t="str">
        <f>YEAR(Taulukko1[[#This Row],[Alku KK]])&amp;"Q"&amp;ROUNDDOWN((MONTH(Taulukko1[[#This Row],[Alku KK]])-1)/3+1,0)</f>
        <v>2014Q1</v>
      </c>
      <c r="T2703" s="43" t="str">
        <f>YEAR(Taulukko1[[#This Row],[Loppu KK]])&amp;"Q"&amp;ROUNDDOWN((MONTH(Taulukko1[[#This Row],[Loppu KK]])-1)/3+1,0)</f>
        <v>2014Q1</v>
      </c>
      <c r="U2703" s="66">
        <f>IF(COUNT(Taulukko1[[#This Row],[Neuvottelujen alaiset ]])=1,Taulukko1[[#This Row],[Neuvottelujen alaiset ]],Taulukko1[[#This Row],[Vähennystarve]])</f>
        <v>750</v>
      </c>
      <c r="V2703" s="44">
        <f t="shared" si="427"/>
        <v>4.6666666666666669E-2</v>
      </c>
      <c r="W2703" s="44" t="str">
        <f t="shared" si="428"/>
        <v>NA</v>
      </c>
      <c r="X2703" s="44" t="str">
        <f t="shared" si="429"/>
        <v>NA</v>
      </c>
      <c r="Y2703" s="90" t="b">
        <f>AND(MONTH(Taulukko1[[#This Row],[Alku PVM]] )=6,DAY(Taulukko1[[#This Row],[Alku PVM]] )&gt;19)</f>
        <v>0</v>
      </c>
      <c r="Z2703" s="90" t="b">
        <f>AND(MONTH(Taulukko1[[#This Row],[Loppu PVM]] )=6,DAY(Taulukko1[[#This Row],[Loppu PVM]] )&gt;19)</f>
        <v>0</v>
      </c>
      <c r="AA2703" s="90" t="b">
        <f>OR(MONTH(Taulukko1[[#This Row],[Alku PVM]] )&lt;=5,AND(MONTH(Taulukko1[[#This Row],[Alku PVM]] )=6,DAY(Taulukko1[[#This Row],[Alku PVM]] )&lt;20))</f>
        <v>1</v>
      </c>
      <c r="AB2703" s="90" t="b">
        <f>OR(MONTH(Taulukko1[[#This Row],[Loppu PVM]])&lt;=5,AND(MONTH(Taulukko1[[#This Row],[Loppu PVM]] )=6,DAY(Taulukko1[[#This Row],[Loppu PVM]])&lt;20))</f>
        <v>1</v>
      </c>
      <c r="AC2703" s="90" t="b">
        <f>OR(MONTH(Taulukko1[[#This Row],[Alku PVM]] )&lt;=3,AND(MONTH(Taulukko1[[#This Row],[Alku PVM]] )=3))</f>
        <v>1</v>
      </c>
      <c r="AD2703" s="90" t="b">
        <f>OR(MONTH(Taulukko1[[#This Row],[Loppu PVM]] )&lt;=3,AND(MONTH(Taulukko1[[#This Row],[Loppu PVM]] )=3))</f>
        <v>1</v>
      </c>
      <c r="AE2703" s="90" t="b">
        <f>OR(MONTH(Taulukko1[[#This Row],[Alku PVM]] )&lt;=9,AND(MONTH(Taulukko1[[#This Row],[Alku PVM]] )=9))</f>
        <v>1</v>
      </c>
      <c r="AF2703" s="90" t="b">
        <f>OR(MONTH(Taulukko1[[#This Row],[Loppu PVM]])&lt;=9,AND(MONTH(Taulukko1[[#This Row],[Loppu PVM]] )=9))</f>
        <v>1</v>
      </c>
      <c r="AG2703" s="90" t="b">
        <f>OR(MONTH(Taulukko1[[#This Row],[Alku PVM]] )&lt;=6,AND(MONTH(Taulukko1[[#This Row],[Alku PVM]] )=6))</f>
        <v>1</v>
      </c>
      <c r="AH2703" s="90" t="b">
        <f>OR(MONTH(Taulukko1[[#This Row],[Loppu PVM]])&lt;=6,AND(MONTH(Taulukko1[[#This Row],[Loppu PVM]] )=6))</f>
        <v>1</v>
      </c>
    </row>
    <row r="2704" spans="1:34" ht="12.75" customHeight="1">
      <c r="A2704" s="21" t="s">
        <v>534</v>
      </c>
      <c r="B2704" s="23">
        <v>41659</v>
      </c>
      <c r="C2704" s="21" t="s">
        <v>535</v>
      </c>
      <c r="D2704" s="24">
        <v>20</v>
      </c>
      <c r="F2704" s="23">
        <v>41701</v>
      </c>
      <c r="G2704" s="24"/>
      <c r="H2704" s="22">
        <v>20</v>
      </c>
      <c r="I2704" s="126">
        <f>INDEX('TOL2008'!B:B,MATCH(A2704,'TOL2008'!A:A,0))</f>
        <v>52230</v>
      </c>
      <c r="J2704" s="126" t="str">
        <f>INDEX(Pääluokka!$H$2:$H$100,MATCH(VALUE(LEFT(Taulukko1[[#This Row],[TOL2008]],2)),Pääluokka!$G$2:$G$100,0))</f>
        <v>Kuljetus ja varastointi</v>
      </c>
      <c r="K2704" s="126" t="str">
        <f>INDEX(Pääluokka!$I$2:$I$100,MATCH(VALUE(LEFT(Taulukko1[[#This Row],[TOL2008]],2)),Pääluokka!$G$2:$G$100,0))</f>
        <v>Palvelualat (G-N, R, S)</v>
      </c>
      <c r="L2704" s="41">
        <f t="shared" si="420"/>
        <v>42</v>
      </c>
      <c r="M2704" s="43">
        <f t="shared" si="421"/>
        <v>41659</v>
      </c>
      <c r="N2704" s="43">
        <f t="shared" si="422"/>
        <v>41701</v>
      </c>
      <c r="O2704" s="43">
        <f t="shared" si="423"/>
        <v>41640</v>
      </c>
      <c r="P2704" s="43">
        <f t="shared" si="424"/>
        <v>41699</v>
      </c>
      <c r="Q2704" s="41">
        <f t="shared" si="425"/>
        <v>2014</v>
      </c>
      <c r="R2704" s="41">
        <f t="shared" si="426"/>
        <v>2014</v>
      </c>
      <c r="S2704" s="43" t="str">
        <f>YEAR(Taulukko1[[#This Row],[Alku KK]])&amp;"Q"&amp;ROUNDDOWN((MONTH(Taulukko1[[#This Row],[Alku KK]])-1)/3+1,0)</f>
        <v>2014Q1</v>
      </c>
      <c r="T2704" s="43" t="str">
        <f>YEAR(Taulukko1[[#This Row],[Loppu KK]])&amp;"Q"&amp;ROUNDDOWN((MONTH(Taulukko1[[#This Row],[Loppu KK]])-1)/3+1,0)</f>
        <v>2014Q1</v>
      </c>
      <c r="U2704" s="66">
        <f>IF(COUNT(Taulukko1[[#This Row],[Neuvottelujen alaiset ]])=1,Taulukko1[[#This Row],[Neuvottelujen alaiset ]],Taulukko1[[#This Row],[Vähennystarve]])</f>
        <v>20</v>
      </c>
      <c r="V2704" s="44" t="str">
        <f t="shared" si="427"/>
        <v>NA</v>
      </c>
      <c r="W2704" s="44" t="str">
        <f t="shared" si="428"/>
        <v>NA</v>
      </c>
      <c r="X2704" s="44" t="str">
        <f t="shared" si="429"/>
        <v>NA</v>
      </c>
      <c r="Y2704" s="90" t="b">
        <f>AND(MONTH(Taulukko1[[#This Row],[Alku PVM]] )=6,DAY(Taulukko1[[#This Row],[Alku PVM]] )&gt;19)</f>
        <v>0</v>
      </c>
      <c r="Z2704" s="90" t="b">
        <f>AND(MONTH(Taulukko1[[#This Row],[Loppu PVM]] )=6,DAY(Taulukko1[[#This Row],[Loppu PVM]] )&gt;19)</f>
        <v>0</v>
      </c>
      <c r="AA2704" s="90" t="b">
        <f>OR(MONTH(Taulukko1[[#This Row],[Alku PVM]] )&lt;=5,AND(MONTH(Taulukko1[[#This Row],[Alku PVM]] )=6,DAY(Taulukko1[[#This Row],[Alku PVM]] )&lt;20))</f>
        <v>1</v>
      </c>
      <c r="AB2704" s="90" t="b">
        <f>OR(MONTH(Taulukko1[[#This Row],[Loppu PVM]])&lt;=5,AND(MONTH(Taulukko1[[#This Row],[Loppu PVM]] )=6,DAY(Taulukko1[[#This Row],[Loppu PVM]])&lt;20))</f>
        <v>1</v>
      </c>
      <c r="AC2704" s="90" t="b">
        <f>OR(MONTH(Taulukko1[[#This Row],[Alku PVM]] )&lt;=3,AND(MONTH(Taulukko1[[#This Row],[Alku PVM]] )=3))</f>
        <v>1</v>
      </c>
      <c r="AD2704" s="90" t="b">
        <f>OR(MONTH(Taulukko1[[#This Row],[Loppu PVM]] )&lt;=3,AND(MONTH(Taulukko1[[#This Row],[Loppu PVM]] )=3))</f>
        <v>1</v>
      </c>
      <c r="AE2704" s="90" t="b">
        <f>OR(MONTH(Taulukko1[[#This Row],[Alku PVM]] )&lt;=9,AND(MONTH(Taulukko1[[#This Row],[Alku PVM]] )=9))</f>
        <v>1</v>
      </c>
      <c r="AF2704" s="90" t="b">
        <f>OR(MONTH(Taulukko1[[#This Row],[Loppu PVM]])&lt;=9,AND(MONTH(Taulukko1[[#This Row],[Loppu PVM]] )=9))</f>
        <v>1</v>
      </c>
      <c r="AG2704" s="90" t="b">
        <f>OR(MONTH(Taulukko1[[#This Row],[Alku PVM]] )&lt;=6,AND(MONTH(Taulukko1[[#This Row],[Alku PVM]] )=6))</f>
        <v>1</v>
      </c>
      <c r="AH2704" s="90" t="b">
        <f>OR(MONTH(Taulukko1[[#This Row],[Loppu PVM]])&lt;=6,AND(MONTH(Taulukko1[[#This Row],[Loppu PVM]] )=6))</f>
        <v>1</v>
      </c>
    </row>
    <row r="2705" spans="1:34" ht="12.75" customHeight="1">
      <c r="A2705" t="s">
        <v>391</v>
      </c>
      <c r="B2705" s="23">
        <v>41659</v>
      </c>
      <c r="C2705" s="21" t="s">
        <v>390</v>
      </c>
      <c r="D2705" s="24"/>
      <c r="E2705" s="62">
        <v>115</v>
      </c>
      <c r="F2705" s="23">
        <v>41710</v>
      </c>
      <c r="G2705" s="24"/>
      <c r="H2705" s="22">
        <v>180</v>
      </c>
      <c r="I2705" s="126">
        <f>INDEX('TOL2008'!B:B,MATCH(A2705,'TOL2008'!A:A,0))</f>
        <v>38110</v>
      </c>
      <c r="J2705" s="126" t="str">
        <f>INDEX(Pääluokka!$H$2:$H$100,MATCH(VALUE(LEFT(Taulukko1[[#This Row],[TOL2008]],2)),Pääluokka!$G$2:$G$100,0))</f>
        <v>Vesihuolto, viemäri- ja jätevesihuolto, jätehuolto ja muu ympäristön puhtaanapito</v>
      </c>
      <c r="K2705" s="126" t="str">
        <f>INDEX(Pääluokka!$I$2:$I$100,MATCH(VALUE(LEFT(Taulukko1[[#This Row],[TOL2008]],2)),Pääluokka!$G$2:$G$100,0))</f>
        <v>Teollisuus (C-E)</v>
      </c>
      <c r="L2705" s="41">
        <f t="shared" si="420"/>
        <v>51</v>
      </c>
      <c r="M2705" s="43">
        <f t="shared" si="421"/>
        <v>41659</v>
      </c>
      <c r="N2705" s="43">
        <f t="shared" si="422"/>
        <v>41710</v>
      </c>
      <c r="O2705" s="43">
        <f t="shared" si="423"/>
        <v>41640</v>
      </c>
      <c r="P2705" s="43">
        <f t="shared" si="424"/>
        <v>41699</v>
      </c>
      <c r="Q2705" s="41">
        <f t="shared" si="425"/>
        <v>2014</v>
      </c>
      <c r="R2705" s="41">
        <f t="shared" si="426"/>
        <v>2014</v>
      </c>
      <c r="S2705" s="43" t="str">
        <f>YEAR(Taulukko1[[#This Row],[Alku KK]])&amp;"Q"&amp;ROUNDDOWN((MONTH(Taulukko1[[#This Row],[Alku KK]])-1)/3+1,0)</f>
        <v>2014Q1</v>
      </c>
      <c r="T2705" s="43" t="str">
        <f>YEAR(Taulukko1[[#This Row],[Loppu KK]])&amp;"Q"&amp;ROUNDDOWN((MONTH(Taulukko1[[#This Row],[Loppu KK]])-1)/3+1,0)</f>
        <v>2014Q1</v>
      </c>
      <c r="U2705" s="66">
        <f>IF(COUNT(Taulukko1[[#This Row],[Neuvottelujen alaiset ]])=1,Taulukko1[[#This Row],[Neuvottelujen alaiset ]],Taulukko1[[#This Row],[Vähennystarve]])</f>
        <v>180</v>
      </c>
      <c r="V2705" s="44">
        <f t="shared" si="427"/>
        <v>0.63888888888888884</v>
      </c>
      <c r="W2705" s="44" t="str">
        <f t="shared" si="428"/>
        <v>NA</v>
      </c>
      <c r="X2705" s="44" t="str">
        <f t="shared" si="429"/>
        <v>NA</v>
      </c>
      <c r="Y2705" s="90" t="b">
        <f>AND(MONTH(Taulukko1[[#This Row],[Alku PVM]] )=6,DAY(Taulukko1[[#This Row],[Alku PVM]] )&gt;19)</f>
        <v>0</v>
      </c>
      <c r="Z2705" s="90" t="b">
        <f>AND(MONTH(Taulukko1[[#This Row],[Loppu PVM]] )=6,DAY(Taulukko1[[#This Row],[Loppu PVM]] )&gt;19)</f>
        <v>0</v>
      </c>
      <c r="AA2705" s="90" t="b">
        <f>OR(MONTH(Taulukko1[[#This Row],[Alku PVM]] )&lt;=5,AND(MONTH(Taulukko1[[#This Row],[Alku PVM]] )=6,DAY(Taulukko1[[#This Row],[Alku PVM]] )&lt;20))</f>
        <v>1</v>
      </c>
      <c r="AB2705" s="90" t="b">
        <f>OR(MONTH(Taulukko1[[#This Row],[Loppu PVM]])&lt;=5,AND(MONTH(Taulukko1[[#This Row],[Loppu PVM]] )=6,DAY(Taulukko1[[#This Row],[Loppu PVM]])&lt;20))</f>
        <v>1</v>
      </c>
      <c r="AC2705" s="90" t="b">
        <f>OR(MONTH(Taulukko1[[#This Row],[Alku PVM]] )&lt;=3,AND(MONTH(Taulukko1[[#This Row],[Alku PVM]] )=3))</f>
        <v>1</v>
      </c>
      <c r="AD2705" s="90" t="b">
        <f>OR(MONTH(Taulukko1[[#This Row],[Loppu PVM]] )&lt;=3,AND(MONTH(Taulukko1[[#This Row],[Loppu PVM]] )=3))</f>
        <v>1</v>
      </c>
      <c r="AE2705" s="90" t="b">
        <f>OR(MONTH(Taulukko1[[#This Row],[Alku PVM]] )&lt;=9,AND(MONTH(Taulukko1[[#This Row],[Alku PVM]] )=9))</f>
        <v>1</v>
      </c>
      <c r="AF2705" s="90" t="b">
        <f>OR(MONTH(Taulukko1[[#This Row],[Loppu PVM]])&lt;=9,AND(MONTH(Taulukko1[[#This Row],[Loppu PVM]] )=9))</f>
        <v>1</v>
      </c>
      <c r="AG2705" s="90" t="b">
        <f>OR(MONTH(Taulukko1[[#This Row],[Alku PVM]] )&lt;=6,AND(MONTH(Taulukko1[[#This Row],[Alku PVM]] )=6))</f>
        <v>1</v>
      </c>
      <c r="AH2705" s="90" t="b">
        <f>OR(MONTH(Taulukko1[[#This Row],[Loppu PVM]])&lt;=6,AND(MONTH(Taulukko1[[#This Row],[Loppu PVM]] )=6))</f>
        <v>1</v>
      </c>
    </row>
    <row r="2706" spans="1:34" ht="12.75" customHeight="1">
      <c r="A2706" s="21" t="s">
        <v>311</v>
      </c>
      <c r="B2706" s="23">
        <v>41659</v>
      </c>
      <c r="C2706" s="21" t="s">
        <v>312</v>
      </c>
      <c r="D2706" s="24"/>
      <c r="E2706" s="62">
        <v>9</v>
      </c>
      <c r="F2706" s="23">
        <v>41681</v>
      </c>
      <c r="G2706" s="24">
        <v>9</v>
      </c>
      <c r="H2706" s="22">
        <v>21</v>
      </c>
      <c r="I2706" s="126">
        <f>INDEX('TOL2008'!B:B,MATCH(A2706,'TOL2008'!A:A,0))</f>
        <v>52291</v>
      </c>
      <c r="J2706" s="126" t="str">
        <f>INDEX(Pääluokka!$H$2:$H$100,MATCH(VALUE(LEFT(Taulukko1[[#This Row],[TOL2008]],2)),Pääluokka!$G$2:$G$100,0))</f>
        <v>Kuljetus ja varastointi</v>
      </c>
      <c r="K2706" s="126" t="str">
        <f>INDEX(Pääluokka!$I$2:$I$100,MATCH(VALUE(LEFT(Taulukko1[[#This Row],[TOL2008]],2)),Pääluokka!$G$2:$G$100,0))</f>
        <v>Palvelualat (G-N, R, S)</v>
      </c>
      <c r="L2706" s="41">
        <f t="shared" si="420"/>
        <v>22</v>
      </c>
      <c r="M2706" s="43">
        <f t="shared" si="421"/>
        <v>41659</v>
      </c>
      <c r="N2706" s="43">
        <f t="shared" si="422"/>
        <v>41681</v>
      </c>
      <c r="O2706" s="43">
        <f t="shared" si="423"/>
        <v>41640</v>
      </c>
      <c r="P2706" s="43">
        <f t="shared" si="424"/>
        <v>41671</v>
      </c>
      <c r="Q2706" s="41">
        <f t="shared" si="425"/>
        <v>2014</v>
      </c>
      <c r="R2706" s="41">
        <f t="shared" si="426"/>
        <v>2014</v>
      </c>
      <c r="S2706" s="43" t="str">
        <f>YEAR(Taulukko1[[#This Row],[Alku KK]])&amp;"Q"&amp;ROUNDDOWN((MONTH(Taulukko1[[#This Row],[Alku KK]])-1)/3+1,0)</f>
        <v>2014Q1</v>
      </c>
      <c r="T2706" s="43" t="str">
        <f>YEAR(Taulukko1[[#This Row],[Loppu KK]])&amp;"Q"&amp;ROUNDDOWN((MONTH(Taulukko1[[#This Row],[Loppu KK]])-1)/3+1,0)</f>
        <v>2014Q1</v>
      </c>
      <c r="U2706" s="66">
        <f>IF(COUNT(Taulukko1[[#This Row],[Neuvottelujen alaiset ]])=1,Taulukko1[[#This Row],[Neuvottelujen alaiset ]],Taulukko1[[#This Row],[Vähennystarve]])</f>
        <v>21</v>
      </c>
      <c r="V2706" s="44">
        <f t="shared" si="427"/>
        <v>0.42857142857142855</v>
      </c>
      <c r="W2706" s="44">
        <f t="shared" si="428"/>
        <v>0.42857142857142855</v>
      </c>
      <c r="X2706" s="44">
        <f t="shared" si="429"/>
        <v>1</v>
      </c>
      <c r="Y2706" s="90" t="b">
        <f>AND(MONTH(Taulukko1[[#This Row],[Alku PVM]] )=6,DAY(Taulukko1[[#This Row],[Alku PVM]] )&gt;19)</f>
        <v>0</v>
      </c>
      <c r="Z2706" s="90" t="b">
        <f>AND(MONTH(Taulukko1[[#This Row],[Loppu PVM]] )=6,DAY(Taulukko1[[#This Row],[Loppu PVM]] )&gt;19)</f>
        <v>0</v>
      </c>
      <c r="AA2706" s="90" t="b">
        <f>OR(MONTH(Taulukko1[[#This Row],[Alku PVM]] )&lt;=5,AND(MONTH(Taulukko1[[#This Row],[Alku PVM]] )=6,DAY(Taulukko1[[#This Row],[Alku PVM]] )&lt;20))</f>
        <v>1</v>
      </c>
      <c r="AB2706" s="90" t="b">
        <f>OR(MONTH(Taulukko1[[#This Row],[Loppu PVM]])&lt;=5,AND(MONTH(Taulukko1[[#This Row],[Loppu PVM]] )=6,DAY(Taulukko1[[#This Row],[Loppu PVM]])&lt;20))</f>
        <v>1</v>
      </c>
      <c r="AC2706" s="90" t="b">
        <f>OR(MONTH(Taulukko1[[#This Row],[Alku PVM]] )&lt;=3,AND(MONTH(Taulukko1[[#This Row],[Alku PVM]] )=3))</f>
        <v>1</v>
      </c>
      <c r="AD2706" s="90" t="b">
        <f>OR(MONTH(Taulukko1[[#This Row],[Loppu PVM]] )&lt;=3,AND(MONTH(Taulukko1[[#This Row],[Loppu PVM]] )=3))</f>
        <v>1</v>
      </c>
      <c r="AE2706" s="90" t="b">
        <f>OR(MONTH(Taulukko1[[#This Row],[Alku PVM]] )&lt;=9,AND(MONTH(Taulukko1[[#This Row],[Alku PVM]] )=9))</f>
        <v>1</v>
      </c>
      <c r="AF2706" s="90" t="b">
        <f>OR(MONTH(Taulukko1[[#This Row],[Loppu PVM]])&lt;=9,AND(MONTH(Taulukko1[[#This Row],[Loppu PVM]] )=9))</f>
        <v>1</v>
      </c>
      <c r="AG2706" s="90" t="b">
        <f>OR(MONTH(Taulukko1[[#This Row],[Alku PVM]] )&lt;=6,AND(MONTH(Taulukko1[[#This Row],[Alku PVM]] )=6))</f>
        <v>1</v>
      </c>
      <c r="AH2706" s="90" t="b">
        <f>OR(MONTH(Taulukko1[[#This Row],[Loppu PVM]])&lt;=6,AND(MONTH(Taulukko1[[#This Row],[Loppu PVM]] )=6))</f>
        <v>1</v>
      </c>
    </row>
    <row r="2707" spans="1:34" ht="12.75" customHeight="1">
      <c r="A2707" s="21" t="s">
        <v>266</v>
      </c>
      <c r="B2707" s="23">
        <v>41660</v>
      </c>
      <c r="C2707" s="21" t="s">
        <v>265</v>
      </c>
      <c r="D2707" s="24"/>
      <c r="F2707" s="23"/>
      <c r="G2707" s="24"/>
      <c r="H2707" s="22">
        <v>20</v>
      </c>
      <c r="I2707" s="126">
        <f>INDEX('TOL2008'!B:B,MATCH(A2707,'TOL2008'!A:A,0))</f>
        <v>14130</v>
      </c>
      <c r="J2707" s="126" t="str">
        <f>INDEX(Pääluokka!$H$2:$H$100,MATCH(VALUE(LEFT(Taulukko1[[#This Row],[TOL2008]],2)),Pääluokka!$G$2:$G$100,0))</f>
        <v>Teollisuus</v>
      </c>
      <c r="K2707" s="126" t="str">
        <f>INDEX(Pääluokka!$I$2:$I$100,MATCH(VALUE(LEFT(Taulukko1[[#This Row],[TOL2008]],2)),Pääluokka!$G$2:$G$100,0))</f>
        <v>Teollisuus (C-E)</v>
      </c>
      <c r="L2707" s="41" t="str">
        <f t="shared" si="420"/>
        <v>NA</v>
      </c>
      <c r="M2707" s="43">
        <f t="shared" si="421"/>
        <v>41660</v>
      </c>
      <c r="N2707" s="43">
        <f t="shared" si="422"/>
        <v>41711</v>
      </c>
      <c r="O2707" s="43">
        <f t="shared" si="423"/>
        <v>41640</v>
      </c>
      <c r="P2707" s="43">
        <f t="shared" si="424"/>
        <v>41699</v>
      </c>
      <c r="Q2707" s="41">
        <f t="shared" si="425"/>
        <v>2014</v>
      </c>
      <c r="R2707" s="41">
        <f t="shared" si="426"/>
        <v>2014</v>
      </c>
      <c r="S2707" s="43" t="str">
        <f>YEAR(Taulukko1[[#This Row],[Alku KK]])&amp;"Q"&amp;ROUNDDOWN((MONTH(Taulukko1[[#This Row],[Alku KK]])-1)/3+1,0)</f>
        <v>2014Q1</v>
      </c>
      <c r="T2707" s="43" t="str">
        <f>YEAR(Taulukko1[[#This Row],[Loppu KK]])&amp;"Q"&amp;ROUNDDOWN((MONTH(Taulukko1[[#This Row],[Loppu KK]])-1)/3+1,0)</f>
        <v>2014Q1</v>
      </c>
      <c r="U2707" s="66">
        <f>IF(COUNT(Taulukko1[[#This Row],[Neuvottelujen alaiset ]])=1,Taulukko1[[#This Row],[Neuvottelujen alaiset ]],Taulukko1[[#This Row],[Vähennystarve]])</f>
        <v>20</v>
      </c>
      <c r="V2707" s="44" t="str">
        <f t="shared" si="427"/>
        <v>NA</v>
      </c>
      <c r="W2707" s="44" t="str">
        <f t="shared" si="428"/>
        <v>NA</v>
      </c>
      <c r="X2707" s="44" t="str">
        <f t="shared" si="429"/>
        <v>NA</v>
      </c>
      <c r="Y2707" s="90" t="b">
        <f>AND(MONTH(Taulukko1[[#This Row],[Alku PVM]] )=6,DAY(Taulukko1[[#This Row],[Alku PVM]] )&gt;19)</f>
        <v>0</v>
      </c>
      <c r="Z2707" s="90" t="b">
        <f>AND(MONTH(Taulukko1[[#This Row],[Loppu PVM]] )=6,DAY(Taulukko1[[#This Row],[Loppu PVM]] )&gt;19)</f>
        <v>0</v>
      </c>
      <c r="AA2707" s="90" t="b">
        <f>OR(MONTH(Taulukko1[[#This Row],[Alku PVM]] )&lt;=5,AND(MONTH(Taulukko1[[#This Row],[Alku PVM]] )=6,DAY(Taulukko1[[#This Row],[Alku PVM]] )&lt;20))</f>
        <v>1</v>
      </c>
      <c r="AB2707" s="90" t="b">
        <f>OR(MONTH(Taulukko1[[#This Row],[Loppu PVM]])&lt;=5,AND(MONTH(Taulukko1[[#This Row],[Loppu PVM]] )=6,DAY(Taulukko1[[#This Row],[Loppu PVM]])&lt;20))</f>
        <v>1</v>
      </c>
      <c r="AC2707" s="90" t="b">
        <f>OR(MONTH(Taulukko1[[#This Row],[Alku PVM]] )&lt;=3,AND(MONTH(Taulukko1[[#This Row],[Alku PVM]] )=3))</f>
        <v>1</v>
      </c>
      <c r="AD2707" s="90" t="b">
        <f>OR(MONTH(Taulukko1[[#This Row],[Loppu PVM]] )&lt;=3,AND(MONTH(Taulukko1[[#This Row],[Loppu PVM]] )=3))</f>
        <v>1</v>
      </c>
      <c r="AE2707" s="90" t="b">
        <f>OR(MONTH(Taulukko1[[#This Row],[Alku PVM]] )&lt;=9,AND(MONTH(Taulukko1[[#This Row],[Alku PVM]] )=9))</f>
        <v>1</v>
      </c>
      <c r="AF2707" s="90" t="b">
        <f>OR(MONTH(Taulukko1[[#This Row],[Loppu PVM]])&lt;=9,AND(MONTH(Taulukko1[[#This Row],[Loppu PVM]] )=9))</f>
        <v>1</v>
      </c>
      <c r="AG2707" s="90" t="b">
        <f>OR(MONTH(Taulukko1[[#This Row],[Alku PVM]] )&lt;=6,AND(MONTH(Taulukko1[[#This Row],[Alku PVM]] )=6))</f>
        <v>1</v>
      </c>
      <c r="AH2707" s="90" t="b">
        <f>OR(MONTH(Taulukko1[[#This Row],[Loppu PVM]])&lt;=6,AND(MONTH(Taulukko1[[#This Row],[Loppu PVM]] )=6))</f>
        <v>1</v>
      </c>
    </row>
    <row r="2708" spans="1:34" ht="12.75" customHeight="1">
      <c r="A2708" s="21" t="s">
        <v>22</v>
      </c>
      <c r="B2708" s="23">
        <v>41660</v>
      </c>
      <c r="C2708" s="21" t="s">
        <v>21</v>
      </c>
      <c r="D2708" s="24"/>
      <c r="E2708" s="62">
        <v>25</v>
      </c>
      <c r="F2708" s="23"/>
      <c r="G2708" s="24"/>
      <c r="H2708" s="22">
        <v>500</v>
      </c>
      <c r="I2708" s="126">
        <f>INDEX('TOL2008'!B:B,MATCH(A2708,'TOL2008'!A:A,0))</f>
        <v>50101</v>
      </c>
      <c r="J2708" s="126" t="str">
        <f>INDEX(Pääluokka!$H$2:$H$100,MATCH(VALUE(LEFT(Taulukko1[[#This Row],[TOL2008]],2)),Pääluokka!$G$2:$G$100,0))</f>
        <v>Kuljetus ja varastointi</v>
      </c>
      <c r="K2708" s="126" t="str">
        <f>INDEX(Pääluokka!$I$2:$I$100,MATCH(VALUE(LEFT(Taulukko1[[#This Row],[TOL2008]],2)),Pääluokka!$G$2:$G$100,0))</f>
        <v>Palvelualat (G-N, R, S)</v>
      </c>
      <c r="L2708" s="41" t="str">
        <f t="shared" si="420"/>
        <v>NA</v>
      </c>
      <c r="M2708" s="43">
        <f t="shared" si="421"/>
        <v>41660</v>
      </c>
      <c r="N2708" s="43">
        <f t="shared" si="422"/>
        <v>41711</v>
      </c>
      <c r="O2708" s="43">
        <f t="shared" si="423"/>
        <v>41640</v>
      </c>
      <c r="P2708" s="43">
        <f t="shared" si="424"/>
        <v>41699</v>
      </c>
      <c r="Q2708" s="41">
        <f t="shared" si="425"/>
        <v>2014</v>
      </c>
      <c r="R2708" s="41">
        <f t="shared" si="426"/>
        <v>2014</v>
      </c>
      <c r="S2708" s="43" t="str">
        <f>YEAR(Taulukko1[[#This Row],[Alku KK]])&amp;"Q"&amp;ROUNDDOWN((MONTH(Taulukko1[[#This Row],[Alku KK]])-1)/3+1,0)</f>
        <v>2014Q1</v>
      </c>
      <c r="T2708" s="43" t="str">
        <f>YEAR(Taulukko1[[#This Row],[Loppu KK]])&amp;"Q"&amp;ROUNDDOWN((MONTH(Taulukko1[[#This Row],[Loppu KK]])-1)/3+1,0)</f>
        <v>2014Q1</v>
      </c>
      <c r="U2708" s="66">
        <f>IF(COUNT(Taulukko1[[#This Row],[Neuvottelujen alaiset ]])=1,Taulukko1[[#This Row],[Neuvottelujen alaiset ]],Taulukko1[[#This Row],[Vähennystarve]])</f>
        <v>500</v>
      </c>
      <c r="V2708" s="44">
        <f t="shared" si="427"/>
        <v>0.05</v>
      </c>
      <c r="W2708" s="44" t="str">
        <f t="shared" si="428"/>
        <v>NA</v>
      </c>
      <c r="X2708" s="44" t="str">
        <f t="shared" si="429"/>
        <v>NA</v>
      </c>
      <c r="Y2708" s="90" t="b">
        <f>AND(MONTH(Taulukko1[[#This Row],[Alku PVM]] )=6,DAY(Taulukko1[[#This Row],[Alku PVM]] )&gt;19)</f>
        <v>0</v>
      </c>
      <c r="Z2708" s="90" t="b">
        <f>AND(MONTH(Taulukko1[[#This Row],[Loppu PVM]] )=6,DAY(Taulukko1[[#This Row],[Loppu PVM]] )&gt;19)</f>
        <v>0</v>
      </c>
      <c r="AA2708" s="90" t="b">
        <f>OR(MONTH(Taulukko1[[#This Row],[Alku PVM]] )&lt;=5,AND(MONTH(Taulukko1[[#This Row],[Alku PVM]] )=6,DAY(Taulukko1[[#This Row],[Alku PVM]] )&lt;20))</f>
        <v>1</v>
      </c>
      <c r="AB2708" s="90" t="b">
        <f>OR(MONTH(Taulukko1[[#This Row],[Loppu PVM]])&lt;=5,AND(MONTH(Taulukko1[[#This Row],[Loppu PVM]] )=6,DAY(Taulukko1[[#This Row],[Loppu PVM]])&lt;20))</f>
        <v>1</v>
      </c>
      <c r="AC2708" s="90" t="b">
        <f>OR(MONTH(Taulukko1[[#This Row],[Alku PVM]] )&lt;=3,AND(MONTH(Taulukko1[[#This Row],[Alku PVM]] )=3))</f>
        <v>1</v>
      </c>
      <c r="AD2708" s="90" t="b">
        <f>OR(MONTH(Taulukko1[[#This Row],[Loppu PVM]] )&lt;=3,AND(MONTH(Taulukko1[[#This Row],[Loppu PVM]] )=3))</f>
        <v>1</v>
      </c>
      <c r="AE2708" s="90" t="b">
        <f>OR(MONTH(Taulukko1[[#This Row],[Alku PVM]] )&lt;=9,AND(MONTH(Taulukko1[[#This Row],[Alku PVM]] )=9))</f>
        <v>1</v>
      </c>
      <c r="AF2708" s="90" t="b">
        <f>OR(MONTH(Taulukko1[[#This Row],[Loppu PVM]])&lt;=9,AND(MONTH(Taulukko1[[#This Row],[Loppu PVM]] )=9))</f>
        <v>1</v>
      </c>
      <c r="AG2708" s="90" t="b">
        <f>OR(MONTH(Taulukko1[[#This Row],[Alku PVM]] )&lt;=6,AND(MONTH(Taulukko1[[#This Row],[Alku PVM]] )=6))</f>
        <v>1</v>
      </c>
      <c r="AH2708" s="90" t="b">
        <f>OR(MONTH(Taulukko1[[#This Row],[Loppu PVM]])&lt;=6,AND(MONTH(Taulukko1[[#This Row],[Loppu PVM]] )=6))</f>
        <v>1</v>
      </c>
    </row>
    <row r="2709" spans="1:34" ht="12.75" customHeight="1">
      <c r="A2709" s="21" t="s">
        <v>407</v>
      </c>
      <c r="B2709" s="23">
        <v>41661</v>
      </c>
      <c r="C2709" t="s">
        <v>406</v>
      </c>
      <c r="D2709" s="24">
        <v>20</v>
      </c>
      <c r="F2709" s="23">
        <v>41677</v>
      </c>
      <c r="G2709" s="24">
        <v>3</v>
      </c>
      <c r="H2709" s="22">
        <v>23</v>
      </c>
      <c r="I2709" s="126">
        <f>INDEX('TOL2008'!B:B,MATCH(A2709,'TOL2008'!A:A,0))</f>
        <v>85591</v>
      </c>
      <c r="J2709" s="126" t="str">
        <f>INDEX(Pääluokka!$H$2:$H$100,MATCH(VALUE(LEFT(Taulukko1[[#This Row],[TOL2008]],2)),Pääluokka!$G$2:$G$100,0))</f>
        <v>Koulutus</v>
      </c>
      <c r="K2709" s="126" t="str">
        <f>INDEX(Pääluokka!$I$2:$I$100,MATCH(VALUE(LEFT(Taulukko1[[#This Row],[TOL2008]],2)),Pääluokka!$G$2:$G$100,0))</f>
        <v>Muut toimialat (O-Q, T-X)</v>
      </c>
      <c r="L2709" s="41">
        <f t="shared" si="420"/>
        <v>16</v>
      </c>
      <c r="M2709" s="43">
        <f t="shared" si="421"/>
        <v>41661</v>
      </c>
      <c r="N2709" s="43">
        <f t="shared" si="422"/>
        <v>41677</v>
      </c>
      <c r="O2709" s="43">
        <f t="shared" si="423"/>
        <v>41640</v>
      </c>
      <c r="P2709" s="43">
        <f t="shared" si="424"/>
        <v>41671</v>
      </c>
      <c r="Q2709" s="41">
        <f t="shared" si="425"/>
        <v>2014</v>
      </c>
      <c r="R2709" s="41">
        <f t="shared" si="426"/>
        <v>2014</v>
      </c>
      <c r="S2709" s="43" t="str">
        <f>YEAR(Taulukko1[[#This Row],[Alku KK]])&amp;"Q"&amp;ROUNDDOWN((MONTH(Taulukko1[[#This Row],[Alku KK]])-1)/3+1,0)</f>
        <v>2014Q1</v>
      </c>
      <c r="T2709" s="43" t="str">
        <f>YEAR(Taulukko1[[#This Row],[Loppu KK]])&amp;"Q"&amp;ROUNDDOWN((MONTH(Taulukko1[[#This Row],[Loppu KK]])-1)/3+1,0)</f>
        <v>2014Q1</v>
      </c>
      <c r="U2709" s="66">
        <f>IF(COUNT(Taulukko1[[#This Row],[Neuvottelujen alaiset ]])=1,Taulukko1[[#This Row],[Neuvottelujen alaiset ]],Taulukko1[[#This Row],[Vähennystarve]])</f>
        <v>23</v>
      </c>
      <c r="V2709" s="44" t="str">
        <f t="shared" si="427"/>
        <v>NA</v>
      </c>
      <c r="W2709" s="44">
        <f t="shared" si="428"/>
        <v>0.13043478260869565</v>
      </c>
      <c r="X2709" s="44" t="str">
        <f t="shared" si="429"/>
        <v>NA</v>
      </c>
      <c r="Y2709" s="90" t="b">
        <f>AND(MONTH(Taulukko1[[#This Row],[Alku PVM]] )=6,DAY(Taulukko1[[#This Row],[Alku PVM]] )&gt;19)</f>
        <v>0</v>
      </c>
      <c r="Z2709" s="90" t="b">
        <f>AND(MONTH(Taulukko1[[#This Row],[Loppu PVM]] )=6,DAY(Taulukko1[[#This Row],[Loppu PVM]] )&gt;19)</f>
        <v>0</v>
      </c>
      <c r="AA2709" s="90" t="b">
        <f>OR(MONTH(Taulukko1[[#This Row],[Alku PVM]] )&lt;=5,AND(MONTH(Taulukko1[[#This Row],[Alku PVM]] )=6,DAY(Taulukko1[[#This Row],[Alku PVM]] )&lt;20))</f>
        <v>1</v>
      </c>
      <c r="AB2709" s="90" t="b">
        <f>OR(MONTH(Taulukko1[[#This Row],[Loppu PVM]])&lt;=5,AND(MONTH(Taulukko1[[#This Row],[Loppu PVM]] )=6,DAY(Taulukko1[[#This Row],[Loppu PVM]])&lt;20))</f>
        <v>1</v>
      </c>
      <c r="AC2709" s="90" t="b">
        <f>OR(MONTH(Taulukko1[[#This Row],[Alku PVM]] )&lt;=3,AND(MONTH(Taulukko1[[#This Row],[Alku PVM]] )=3))</f>
        <v>1</v>
      </c>
      <c r="AD2709" s="90" t="b">
        <f>OR(MONTH(Taulukko1[[#This Row],[Loppu PVM]] )&lt;=3,AND(MONTH(Taulukko1[[#This Row],[Loppu PVM]] )=3))</f>
        <v>1</v>
      </c>
      <c r="AE2709" s="90" t="b">
        <f>OR(MONTH(Taulukko1[[#This Row],[Alku PVM]] )&lt;=9,AND(MONTH(Taulukko1[[#This Row],[Alku PVM]] )=9))</f>
        <v>1</v>
      </c>
      <c r="AF2709" s="90" t="b">
        <f>OR(MONTH(Taulukko1[[#This Row],[Loppu PVM]])&lt;=9,AND(MONTH(Taulukko1[[#This Row],[Loppu PVM]] )=9))</f>
        <v>1</v>
      </c>
      <c r="AG2709" s="90" t="b">
        <f>OR(MONTH(Taulukko1[[#This Row],[Alku PVM]] )&lt;=6,AND(MONTH(Taulukko1[[#This Row],[Alku PVM]] )=6))</f>
        <v>1</v>
      </c>
      <c r="AH2709" s="90" t="b">
        <f>OR(MONTH(Taulukko1[[#This Row],[Loppu PVM]])&lt;=6,AND(MONTH(Taulukko1[[#This Row],[Loppu PVM]] )=6))</f>
        <v>1</v>
      </c>
    </row>
    <row r="2710" spans="1:34" ht="12.75" customHeight="1">
      <c r="A2710" s="21" t="s">
        <v>453</v>
      </c>
      <c r="B2710" s="23">
        <v>41662</v>
      </c>
      <c r="C2710" s="21" t="s">
        <v>459</v>
      </c>
      <c r="D2710" s="24"/>
      <c r="E2710" s="62">
        <v>19</v>
      </c>
      <c r="F2710" s="23"/>
      <c r="G2710" s="24"/>
      <c r="H2710" s="22">
        <v>23</v>
      </c>
      <c r="I2710" s="126">
        <f>INDEX('TOL2008'!B:B,MATCH(A2710,'TOL2008'!A:A,0))</f>
        <v>52291</v>
      </c>
      <c r="J2710" s="126" t="str">
        <f>INDEX(Pääluokka!$H$2:$H$100,MATCH(VALUE(LEFT(Taulukko1[[#This Row],[TOL2008]],2)),Pääluokka!$G$2:$G$100,0))</f>
        <v>Kuljetus ja varastointi</v>
      </c>
      <c r="K2710" s="126" t="str">
        <f>INDEX(Pääluokka!$I$2:$I$100,MATCH(VALUE(LEFT(Taulukko1[[#This Row],[TOL2008]],2)),Pääluokka!$G$2:$G$100,0))</f>
        <v>Palvelualat (G-N, R, S)</v>
      </c>
      <c r="L2710" s="41" t="str">
        <f t="shared" si="420"/>
        <v>NA</v>
      </c>
      <c r="M2710" s="43">
        <f t="shared" si="421"/>
        <v>41662</v>
      </c>
      <c r="N2710" s="43">
        <f t="shared" si="422"/>
        <v>41713</v>
      </c>
      <c r="O2710" s="43">
        <f t="shared" si="423"/>
        <v>41640</v>
      </c>
      <c r="P2710" s="43">
        <f t="shared" si="424"/>
        <v>41699</v>
      </c>
      <c r="Q2710" s="41">
        <f t="shared" si="425"/>
        <v>2014</v>
      </c>
      <c r="R2710" s="41">
        <f t="shared" si="426"/>
        <v>2014</v>
      </c>
      <c r="S2710" s="43" t="str">
        <f>YEAR(Taulukko1[[#This Row],[Alku KK]])&amp;"Q"&amp;ROUNDDOWN((MONTH(Taulukko1[[#This Row],[Alku KK]])-1)/3+1,0)</f>
        <v>2014Q1</v>
      </c>
      <c r="T2710" s="43" t="str">
        <f>YEAR(Taulukko1[[#This Row],[Loppu KK]])&amp;"Q"&amp;ROUNDDOWN((MONTH(Taulukko1[[#This Row],[Loppu KK]])-1)/3+1,0)</f>
        <v>2014Q1</v>
      </c>
      <c r="U2710" s="66">
        <f>IF(COUNT(Taulukko1[[#This Row],[Neuvottelujen alaiset ]])=1,Taulukko1[[#This Row],[Neuvottelujen alaiset ]],Taulukko1[[#This Row],[Vähennystarve]])</f>
        <v>23</v>
      </c>
      <c r="V2710" s="44">
        <f t="shared" si="427"/>
        <v>0.82608695652173914</v>
      </c>
      <c r="W2710" s="44" t="str">
        <f t="shared" si="428"/>
        <v>NA</v>
      </c>
      <c r="X2710" s="44" t="str">
        <f t="shared" si="429"/>
        <v>NA</v>
      </c>
      <c r="Y2710" s="90" t="b">
        <f>AND(MONTH(Taulukko1[[#This Row],[Alku PVM]] )=6,DAY(Taulukko1[[#This Row],[Alku PVM]] )&gt;19)</f>
        <v>0</v>
      </c>
      <c r="Z2710" s="90" t="b">
        <f>AND(MONTH(Taulukko1[[#This Row],[Loppu PVM]] )=6,DAY(Taulukko1[[#This Row],[Loppu PVM]] )&gt;19)</f>
        <v>0</v>
      </c>
      <c r="AA2710" s="90" t="b">
        <f>OR(MONTH(Taulukko1[[#This Row],[Alku PVM]] )&lt;=5,AND(MONTH(Taulukko1[[#This Row],[Alku PVM]] )=6,DAY(Taulukko1[[#This Row],[Alku PVM]] )&lt;20))</f>
        <v>1</v>
      </c>
      <c r="AB2710" s="90" t="b">
        <f>OR(MONTH(Taulukko1[[#This Row],[Loppu PVM]])&lt;=5,AND(MONTH(Taulukko1[[#This Row],[Loppu PVM]] )=6,DAY(Taulukko1[[#This Row],[Loppu PVM]])&lt;20))</f>
        <v>1</v>
      </c>
      <c r="AC2710" s="90" t="b">
        <f>OR(MONTH(Taulukko1[[#This Row],[Alku PVM]] )&lt;=3,AND(MONTH(Taulukko1[[#This Row],[Alku PVM]] )=3))</f>
        <v>1</v>
      </c>
      <c r="AD2710" s="90" t="b">
        <f>OR(MONTH(Taulukko1[[#This Row],[Loppu PVM]] )&lt;=3,AND(MONTH(Taulukko1[[#This Row],[Loppu PVM]] )=3))</f>
        <v>1</v>
      </c>
      <c r="AE2710" s="90" t="b">
        <f>OR(MONTH(Taulukko1[[#This Row],[Alku PVM]] )&lt;=9,AND(MONTH(Taulukko1[[#This Row],[Alku PVM]] )=9))</f>
        <v>1</v>
      </c>
      <c r="AF2710" s="90" t="b">
        <f>OR(MONTH(Taulukko1[[#This Row],[Loppu PVM]])&lt;=9,AND(MONTH(Taulukko1[[#This Row],[Loppu PVM]] )=9))</f>
        <v>1</v>
      </c>
      <c r="AG2710" s="90" t="b">
        <f>OR(MONTH(Taulukko1[[#This Row],[Alku PVM]] )&lt;=6,AND(MONTH(Taulukko1[[#This Row],[Alku PVM]] )=6))</f>
        <v>1</v>
      </c>
      <c r="AH2710" s="90" t="b">
        <f>OR(MONTH(Taulukko1[[#This Row],[Loppu PVM]])&lt;=6,AND(MONTH(Taulukko1[[#This Row],[Loppu PVM]] )=6))</f>
        <v>1</v>
      </c>
    </row>
    <row r="2711" spans="1:34" ht="12.75" customHeight="1">
      <c r="A2711" s="21" t="s">
        <v>252</v>
      </c>
      <c r="B2711" s="23">
        <v>41662</v>
      </c>
      <c r="C2711" s="21" t="s">
        <v>253</v>
      </c>
      <c r="D2711" s="24"/>
      <c r="F2711" s="23"/>
      <c r="G2711" s="24"/>
      <c r="H2711" s="22">
        <v>14</v>
      </c>
      <c r="I2711" s="126">
        <f>INDEX('TOL2008'!B:B,MATCH(A2711,'TOL2008'!A:A,0))</f>
        <v>49391</v>
      </c>
      <c r="J2711" s="126" t="str">
        <f>INDEX(Pääluokka!$H$2:$H$100,MATCH(VALUE(LEFT(Taulukko1[[#This Row],[TOL2008]],2)),Pääluokka!$G$2:$G$100,0))</f>
        <v>Kuljetus ja varastointi</v>
      </c>
      <c r="K2711" s="126" t="str">
        <f>INDEX(Pääluokka!$I$2:$I$100,MATCH(VALUE(LEFT(Taulukko1[[#This Row],[TOL2008]],2)),Pääluokka!$G$2:$G$100,0))</f>
        <v>Palvelualat (G-N, R, S)</v>
      </c>
      <c r="L2711" s="41" t="str">
        <f t="shared" si="420"/>
        <v>NA</v>
      </c>
      <c r="M2711" s="43">
        <f t="shared" si="421"/>
        <v>41662</v>
      </c>
      <c r="N2711" s="43">
        <f t="shared" si="422"/>
        <v>41713</v>
      </c>
      <c r="O2711" s="43">
        <f t="shared" si="423"/>
        <v>41640</v>
      </c>
      <c r="P2711" s="43">
        <f t="shared" si="424"/>
        <v>41699</v>
      </c>
      <c r="Q2711" s="41">
        <f t="shared" si="425"/>
        <v>2014</v>
      </c>
      <c r="R2711" s="41">
        <f t="shared" si="426"/>
        <v>2014</v>
      </c>
      <c r="S2711" s="43" t="str">
        <f>YEAR(Taulukko1[[#This Row],[Alku KK]])&amp;"Q"&amp;ROUNDDOWN((MONTH(Taulukko1[[#This Row],[Alku KK]])-1)/3+1,0)</f>
        <v>2014Q1</v>
      </c>
      <c r="T2711" s="43" t="str">
        <f>YEAR(Taulukko1[[#This Row],[Loppu KK]])&amp;"Q"&amp;ROUNDDOWN((MONTH(Taulukko1[[#This Row],[Loppu KK]])-1)/3+1,0)</f>
        <v>2014Q1</v>
      </c>
      <c r="U2711" s="66">
        <f>IF(COUNT(Taulukko1[[#This Row],[Neuvottelujen alaiset ]])=1,Taulukko1[[#This Row],[Neuvottelujen alaiset ]],Taulukko1[[#This Row],[Vähennystarve]])</f>
        <v>14</v>
      </c>
      <c r="V2711" s="44" t="str">
        <f t="shared" si="427"/>
        <v>NA</v>
      </c>
      <c r="W2711" s="44" t="str">
        <f t="shared" si="428"/>
        <v>NA</v>
      </c>
      <c r="X2711" s="44" t="str">
        <f t="shared" si="429"/>
        <v>NA</v>
      </c>
      <c r="Y2711" s="90" t="b">
        <f>AND(MONTH(Taulukko1[[#This Row],[Alku PVM]] )=6,DAY(Taulukko1[[#This Row],[Alku PVM]] )&gt;19)</f>
        <v>0</v>
      </c>
      <c r="Z2711" s="90" t="b">
        <f>AND(MONTH(Taulukko1[[#This Row],[Loppu PVM]] )=6,DAY(Taulukko1[[#This Row],[Loppu PVM]] )&gt;19)</f>
        <v>0</v>
      </c>
      <c r="AA2711" s="90" t="b">
        <f>OR(MONTH(Taulukko1[[#This Row],[Alku PVM]] )&lt;=5,AND(MONTH(Taulukko1[[#This Row],[Alku PVM]] )=6,DAY(Taulukko1[[#This Row],[Alku PVM]] )&lt;20))</f>
        <v>1</v>
      </c>
      <c r="AB2711" s="90" t="b">
        <f>OR(MONTH(Taulukko1[[#This Row],[Loppu PVM]])&lt;=5,AND(MONTH(Taulukko1[[#This Row],[Loppu PVM]] )=6,DAY(Taulukko1[[#This Row],[Loppu PVM]])&lt;20))</f>
        <v>1</v>
      </c>
      <c r="AC2711" s="90" t="b">
        <f>OR(MONTH(Taulukko1[[#This Row],[Alku PVM]] )&lt;=3,AND(MONTH(Taulukko1[[#This Row],[Alku PVM]] )=3))</f>
        <v>1</v>
      </c>
      <c r="AD2711" s="90" t="b">
        <f>OR(MONTH(Taulukko1[[#This Row],[Loppu PVM]] )&lt;=3,AND(MONTH(Taulukko1[[#This Row],[Loppu PVM]] )=3))</f>
        <v>1</v>
      </c>
      <c r="AE2711" s="90" t="b">
        <f>OR(MONTH(Taulukko1[[#This Row],[Alku PVM]] )&lt;=9,AND(MONTH(Taulukko1[[#This Row],[Alku PVM]] )=9))</f>
        <v>1</v>
      </c>
      <c r="AF2711" s="90" t="b">
        <f>OR(MONTH(Taulukko1[[#This Row],[Loppu PVM]])&lt;=9,AND(MONTH(Taulukko1[[#This Row],[Loppu PVM]] )=9))</f>
        <v>1</v>
      </c>
      <c r="AG2711" s="90" t="b">
        <f>OR(MONTH(Taulukko1[[#This Row],[Alku PVM]] )&lt;=6,AND(MONTH(Taulukko1[[#This Row],[Alku PVM]] )=6))</f>
        <v>1</v>
      </c>
      <c r="AH2711" s="90" t="b">
        <f>OR(MONTH(Taulukko1[[#This Row],[Loppu PVM]])&lt;=6,AND(MONTH(Taulukko1[[#This Row],[Loppu PVM]] )=6))</f>
        <v>1</v>
      </c>
    </row>
    <row r="2712" spans="1:34" ht="12.75" customHeight="1">
      <c r="A2712" s="21" t="s">
        <v>453</v>
      </c>
      <c r="B2712" s="23">
        <v>41662</v>
      </c>
      <c r="C2712" s="21" t="s">
        <v>460</v>
      </c>
      <c r="D2712" s="24"/>
      <c r="E2712" s="62">
        <v>1200</v>
      </c>
      <c r="F2712" s="23">
        <v>41711</v>
      </c>
      <c r="G2712" s="21">
        <v>495</v>
      </c>
      <c r="H2712" s="24">
        <v>8170</v>
      </c>
      <c r="I2712" s="126">
        <f>INDEX('TOL2008'!B:B,MATCH(A2712,'TOL2008'!A:A,0))</f>
        <v>52291</v>
      </c>
      <c r="J2712" s="126" t="str">
        <f>INDEX(Pääluokka!$H$2:$H$100,MATCH(VALUE(LEFT(Taulukko1[[#This Row],[TOL2008]],2)),Pääluokka!$G$2:$G$100,0))</f>
        <v>Kuljetus ja varastointi</v>
      </c>
      <c r="K2712" s="126" t="str">
        <f>INDEX(Pääluokka!$I$2:$I$100,MATCH(VALUE(LEFT(Taulukko1[[#This Row],[TOL2008]],2)),Pääluokka!$G$2:$G$100,0))</f>
        <v>Palvelualat (G-N, R, S)</v>
      </c>
      <c r="L2712" s="41">
        <f t="shared" si="420"/>
        <v>49</v>
      </c>
      <c r="M2712" s="43">
        <f t="shared" si="421"/>
        <v>41662</v>
      </c>
      <c r="N2712" s="43">
        <f t="shared" si="422"/>
        <v>41711</v>
      </c>
      <c r="O2712" s="43">
        <f t="shared" si="423"/>
        <v>41640</v>
      </c>
      <c r="P2712" s="43">
        <f t="shared" si="424"/>
        <v>41699</v>
      </c>
      <c r="Q2712" s="41">
        <f t="shared" si="425"/>
        <v>2014</v>
      </c>
      <c r="R2712" s="41">
        <f t="shared" si="426"/>
        <v>2014</v>
      </c>
      <c r="S2712" s="43" t="str">
        <f>YEAR(Taulukko1[[#This Row],[Alku KK]])&amp;"Q"&amp;ROUNDDOWN((MONTH(Taulukko1[[#This Row],[Alku KK]])-1)/3+1,0)</f>
        <v>2014Q1</v>
      </c>
      <c r="T2712" s="43" t="str">
        <f>YEAR(Taulukko1[[#This Row],[Loppu KK]])&amp;"Q"&amp;ROUNDDOWN((MONTH(Taulukko1[[#This Row],[Loppu KK]])-1)/3+1,0)</f>
        <v>2014Q1</v>
      </c>
      <c r="U2712" s="66">
        <f>IF(COUNT(Taulukko1[[#This Row],[Neuvottelujen alaiset ]])=1,Taulukko1[[#This Row],[Neuvottelujen alaiset ]],Taulukko1[[#This Row],[Vähennystarve]])</f>
        <v>8170</v>
      </c>
      <c r="V2712" s="44">
        <f t="shared" si="427"/>
        <v>0.14687882496940025</v>
      </c>
      <c r="W2712" s="44">
        <f t="shared" si="428"/>
        <v>6.0587515299877603E-2</v>
      </c>
      <c r="X2712" s="44">
        <f t="shared" si="429"/>
        <v>0.41249999999999998</v>
      </c>
      <c r="Y2712" s="90" t="b">
        <f>AND(MONTH(Taulukko1[[#This Row],[Alku PVM]] )=6,DAY(Taulukko1[[#This Row],[Alku PVM]] )&gt;19)</f>
        <v>0</v>
      </c>
      <c r="Z2712" s="90" t="b">
        <f>AND(MONTH(Taulukko1[[#This Row],[Loppu PVM]] )=6,DAY(Taulukko1[[#This Row],[Loppu PVM]] )&gt;19)</f>
        <v>0</v>
      </c>
      <c r="AA2712" s="90" t="b">
        <f>OR(MONTH(Taulukko1[[#This Row],[Alku PVM]] )&lt;=5,AND(MONTH(Taulukko1[[#This Row],[Alku PVM]] )=6,DAY(Taulukko1[[#This Row],[Alku PVM]] )&lt;20))</f>
        <v>1</v>
      </c>
      <c r="AB2712" s="90" t="b">
        <f>OR(MONTH(Taulukko1[[#This Row],[Loppu PVM]])&lt;=5,AND(MONTH(Taulukko1[[#This Row],[Loppu PVM]] )=6,DAY(Taulukko1[[#This Row],[Loppu PVM]])&lt;20))</f>
        <v>1</v>
      </c>
      <c r="AC2712" s="90" t="b">
        <f>OR(MONTH(Taulukko1[[#This Row],[Alku PVM]] )&lt;=3,AND(MONTH(Taulukko1[[#This Row],[Alku PVM]] )=3))</f>
        <v>1</v>
      </c>
      <c r="AD2712" s="90" t="b">
        <f>OR(MONTH(Taulukko1[[#This Row],[Loppu PVM]] )&lt;=3,AND(MONTH(Taulukko1[[#This Row],[Loppu PVM]] )=3))</f>
        <v>1</v>
      </c>
      <c r="AE2712" s="90" t="b">
        <f>OR(MONTH(Taulukko1[[#This Row],[Alku PVM]] )&lt;=9,AND(MONTH(Taulukko1[[#This Row],[Alku PVM]] )=9))</f>
        <v>1</v>
      </c>
      <c r="AF2712" s="90" t="b">
        <f>OR(MONTH(Taulukko1[[#This Row],[Loppu PVM]])&lt;=9,AND(MONTH(Taulukko1[[#This Row],[Loppu PVM]] )=9))</f>
        <v>1</v>
      </c>
      <c r="AG2712" s="90" t="b">
        <f>OR(MONTH(Taulukko1[[#This Row],[Alku PVM]] )&lt;=6,AND(MONTH(Taulukko1[[#This Row],[Alku PVM]] )=6))</f>
        <v>1</v>
      </c>
      <c r="AH2712" s="90" t="b">
        <f>OR(MONTH(Taulukko1[[#This Row],[Loppu PVM]])&lt;=6,AND(MONTH(Taulukko1[[#This Row],[Loppu PVM]] )=6))</f>
        <v>1</v>
      </c>
    </row>
    <row r="2713" spans="1:34" ht="12.75" customHeight="1">
      <c r="A2713" s="21" t="s">
        <v>631</v>
      </c>
      <c r="B2713" s="23">
        <v>41663</v>
      </c>
      <c r="C2713" s="21" t="s">
        <v>630</v>
      </c>
      <c r="D2713" s="24"/>
      <c r="E2713" s="62">
        <v>30</v>
      </c>
      <c r="F2713" s="23">
        <v>41695</v>
      </c>
      <c r="G2713" s="24">
        <v>22</v>
      </c>
      <c r="H2713" s="22">
        <v>40</v>
      </c>
      <c r="I2713" s="126">
        <f>INDEX('TOL2008'!B:B,MATCH(A2713,'TOL2008'!A:A,0))</f>
        <v>62010</v>
      </c>
      <c r="J2713" s="126" t="str">
        <f>INDEX(Pääluokka!$H$2:$H$100,MATCH(VALUE(LEFT(Taulukko1[[#This Row],[TOL2008]],2)),Pääluokka!$G$2:$G$100,0))</f>
        <v>Informaatio ja viestintä</v>
      </c>
      <c r="K2713" s="126" t="str">
        <f>INDEX(Pääluokka!$I$2:$I$100,MATCH(VALUE(LEFT(Taulukko1[[#This Row],[TOL2008]],2)),Pääluokka!$G$2:$G$100,0))</f>
        <v>Palvelualat (G-N, R, S)</v>
      </c>
      <c r="L2713" s="41">
        <f t="shared" si="420"/>
        <v>32</v>
      </c>
      <c r="M2713" s="43">
        <f t="shared" si="421"/>
        <v>41663</v>
      </c>
      <c r="N2713" s="43">
        <f t="shared" si="422"/>
        <v>41695</v>
      </c>
      <c r="O2713" s="43">
        <f t="shared" si="423"/>
        <v>41640</v>
      </c>
      <c r="P2713" s="43">
        <f t="shared" si="424"/>
        <v>41671</v>
      </c>
      <c r="Q2713" s="41">
        <f t="shared" si="425"/>
        <v>2014</v>
      </c>
      <c r="R2713" s="41">
        <f t="shared" si="426"/>
        <v>2014</v>
      </c>
      <c r="S2713" s="43" t="str">
        <f>YEAR(Taulukko1[[#This Row],[Alku KK]])&amp;"Q"&amp;ROUNDDOWN((MONTH(Taulukko1[[#This Row],[Alku KK]])-1)/3+1,0)</f>
        <v>2014Q1</v>
      </c>
      <c r="T2713" s="43" t="str">
        <f>YEAR(Taulukko1[[#This Row],[Loppu KK]])&amp;"Q"&amp;ROUNDDOWN((MONTH(Taulukko1[[#This Row],[Loppu KK]])-1)/3+1,0)</f>
        <v>2014Q1</v>
      </c>
      <c r="U2713" s="66">
        <f>IF(COUNT(Taulukko1[[#This Row],[Neuvottelujen alaiset ]])=1,Taulukko1[[#This Row],[Neuvottelujen alaiset ]],Taulukko1[[#This Row],[Vähennystarve]])</f>
        <v>40</v>
      </c>
      <c r="V2713" s="44">
        <f t="shared" si="427"/>
        <v>0.75</v>
      </c>
      <c r="W2713" s="44">
        <f t="shared" si="428"/>
        <v>0.55000000000000004</v>
      </c>
      <c r="X2713" s="44">
        <f t="shared" si="429"/>
        <v>0.73333333333333328</v>
      </c>
      <c r="Y2713" s="90" t="b">
        <f>AND(MONTH(Taulukko1[[#This Row],[Alku PVM]] )=6,DAY(Taulukko1[[#This Row],[Alku PVM]] )&gt;19)</f>
        <v>0</v>
      </c>
      <c r="Z2713" s="90" t="b">
        <f>AND(MONTH(Taulukko1[[#This Row],[Loppu PVM]] )=6,DAY(Taulukko1[[#This Row],[Loppu PVM]] )&gt;19)</f>
        <v>0</v>
      </c>
      <c r="AA2713" s="90" t="b">
        <f>OR(MONTH(Taulukko1[[#This Row],[Alku PVM]] )&lt;=5,AND(MONTH(Taulukko1[[#This Row],[Alku PVM]] )=6,DAY(Taulukko1[[#This Row],[Alku PVM]] )&lt;20))</f>
        <v>1</v>
      </c>
      <c r="AB2713" s="90" t="b">
        <f>OR(MONTH(Taulukko1[[#This Row],[Loppu PVM]])&lt;=5,AND(MONTH(Taulukko1[[#This Row],[Loppu PVM]] )=6,DAY(Taulukko1[[#This Row],[Loppu PVM]])&lt;20))</f>
        <v>1</v>
      </c>
      <c r="AC2713" s="90" t="b">
        <f>OR(MONTH(Taulukko1[[#This Row],[Alku PVM]] )&lt;=3,AND(MONTH(Taulukko1[[#This Row],[Alku PVM]] )=3))</f>
        <v>1</v>
      </c>
      <c r="AD2713" s="90" t="b">
        <f>OR(MONTH(Taulukko1[[#This Row],[Loppu PVM]] )&lt;=3,AND(MONTH(Taulukko1[[#This Row],[Loppu PVM]] )=3))</f>
        <v>1</v>
      </c>
      <c r="AE2713" s="90" t="b">
        <f>OR(MONTH(Taulukko1[[#This Row],[Alku PVM]] )&lt;=9,AND(MONTH(Taulukko1[[#This Row],[Alku PVM]] )=9))</f>
        <v>1</v>
      </c>
      <c r="AF2713" s="90" t="b">
        <f>OR(MONTH(Taulukko1[[#This Row],[Loppu PVM]])&lt;=9,AND(MONTH(Taulukko1[[#This Row],[Loppu PVM]] )=9))</f>
        <v>1</v>
      </c>
      <c r="AG2713" s="90" t="b">
        <f>OR(MONTH(Taulukko1[[#This Row],[Alku PVM]] )&lt;=6,AND(MONTH(Taulukko1[[#This Row],[Alku PVM]] )=6))</f>
        <v>1</v>
      </c>
      <c r="AH2713" s="90" t="b">
        <f>OR(MONTH(Taulukko1[[#This Row],[Loppu PVM]])&lt;=6,AND(MONTH(Taulukko1[[#This Row],[Loppu PVM]] )=6))</f>
        <v>1</v>
      </c>
    </row>
    <row r="2714" spans="1:34" ht="12.75" customHeight="1">
      <c r="A2714" s="21" t="s">
        <v>570</v>
      </c>
      <c r="B2714" s="23">
        <v>41663</v>
      </c>
      <c r="C2714" s="21" t="s">
        <v>572</v>
      </c>
      <c r="D2714" s="24"/>
      <c r="E2714" s="62">
        <v>20</v>
      </c>
      <c r="F2714" s="23"/>
      <c r="G2714" s="24"/>
      <c r="H2714" s="22">
        <v>150</v>
      </c>
      <c r="I2714" s="126">
        <f>INDEX('TOL2008'!B:B,MATCH(A2714,'TOL2008'!A:A,0))</f>
        <v>33129</v>
      </c>
      <c r="J2714" s="126" t="str">
        <f>INDEX(Pääluokka!$H$2:$H$100,MATCH(VALUE(LEFT(Taulukko1[[#This Row],[TOL2008]],2)),Pääluokka!$G$2:$G$100,0))</f>
        <v>Teollisuus</v>
      </c>
      <c r="K2714" s="126" t="str">
        <f>INDEX(Pääluokka!$I$2:$I$100,MATCH(VALUE(LEFT(Taulukko1[[#This Row],[TOL2008]],2)),Pääluokka!$G$2:$G$100,0))</f>
        <v>Teollisuus (C-E)</v>
      </c>
      <c r="L2714" s="41" t="str">
        <f t="shared" si="420"/>
        <v>NA</v>
      </c>
      <c r="M2714" s="43">
        <f t="shared" si="421"/>
        <v>41663</v>
      </c>
      <c r="N2714" s="43">
        <f t="shared" si="422"/>
        <v>41714</v>
      </c>
      <c r="O2714" s="43">
        <f t="shared" si="423"/>
        <v>41640</v>
      </c>
      <c r="P2714" s="43">
        <f t="shared" si="424"/>
        <v>41699</v>
      </c>
      <c r="Q2714" s="41">
        <f t="shared" si="425"/>
        <v>2014</v>
      </c>
      <c r="R2714" s="41">
        <f t="shared" si="426"/>
        <v>2014</v>
      </c>
      <c r="S2714" s="43" t="str">
        <f>YEAR(Taulukko1[[#This Row],[Alku KK]])&amp;"Q"&amp;ROUNDDOWN((MONTH(Taulukko1[[#This Row],[Alku KK]])-1)/3+1,0)</f>
        <v>2014Q1</v>
      </c>
      <c r="T2714" s="43" t="str">
        <f>YEAR(Taulukko1[[#This Row],[Loppu KK]])&amp;"Q"&amp;ROUNDDOWN((MONTH(Taulukko1[[#This Row],[Loppu KK]])-1)/3+1,0)</f>
        <v>2014Q1</v>
      </c>
      <c r="U2714" s="66">
        <f>IF(COUNT(Taulukko1[[#This Row],[Neuvottelujen alaiset ]])=1,Taulukko1[[#This Row],[Neuvottelujen alaiset ]],Taulukko1[[#This Row],[Vähennystarve]])</f>
        <v>150</v>
      </c>
      <c r="V2714" s="44">
        <f t="shared" si="427"/>
        <v>0.13333333333333333</v>
      </c>
      <c r="W2714" s="44" t="str">
        <f t="shared" si="428"/>
        <v>NA</v>
      </c>
      <c r="X2714" s="44" t="str">
        <f t="shared" si="429"/>
        <v>NA</v>
      </c>
      <c r="Y2714" s="90" t="b">
        <f>AND(MONTH(Taulukko1[[#This Row],[Alku PVM]] )=6,DAY(Taulukko1[[#This Row],[Alku PVM]] )&gt;19)</f>
        <v>0</v>
      </c>
      <c r="Z2714" s="90" t="b">
        <f>AND(MONTH(Taulukko1[[#This Row],[Loppu PVM]] )=6,DAY(Taulukko1[[#This Row],[Loppu PVM]] )&gt;19)</f>
        <v>0</v>
      </c>
      <c r="AA2714" s="90" t="b">
        <f>OR(MONTH(Taulukko1[[#This Row],[Alku PVM]] )&lt;=5,AND(MONTH(Taulukko1[[#This Row],[Alku PVM]] )=6,DAY(Taulukko1[[#This Row],[Alku PVM]] )&lt;20))</f>
        <v>1</v>
      </c>
      <c r="AB2714" s="90" t="b">
        <f>OR(MONTH(Taulukko1[[#This Row],[Loppu PVM]])&lt;=5,AND(MONTH(Taulukko1[[#This Row],[Loppu PVM]] )=6,DAY(Taulukko1[[#This Row],[Loppu PVM]])&lt;20))</f>
        <v>1</v>
      </c>
      <c r="AC2714" s="90" t="b">
        <f>OR(MONTH(Taulukko1[[#This Row],[Alku PVM]] )&lt;=3,AND(MONTH(Taulukko1[[#This Row],[Alku PVM]] )=3))</f>
        <v>1</v>
      </c>
      <c r="AD2714" s="90" t="b">
        <f>OR(MONTH(Taulukko1[[#This Row],[Loppu PVM]] )&lt;=3,AND(MONTH(Taulukko1[[#This Row],[Loppu PVM]] )=3))</f>
        <v>1</v>
      </c>
      <c r="AE2714" s="90" t="b">
        <f>OR(MONTH(Taulukko1[[#This Row],[Alku PVM]] )&lt;=9,AND(MONTH(Taulukko1[[#This Row],[Alku PVM]] )=9))</f>
        <v>1</v>
      </c>
      <c r="AF2714" s="90" t="b">
        <f>OR(MONTH(Taulukko1[[#This Row],[Loppu PVM]])&lt;=9,AND(MONTH(Taulukko1[[#This Row],[Loppu PVM]] )=9))</f>
        <v>1</v>
      </c>
      <c r="AG2714" s="90" t="b">
        <f>OR(MONTH(Taulukko1[[#This Row],[Alku PVM]] )&lt;=6,AND(MONTH(Taulukko1[[#This Row],[Alku PVM]] )=6))</f>
        <v>1</v>
      </c>
      <c r="AH2714" s="90" t="b">
        <f>OR(MONTH(Taulukko1[[#This Row],[Loppu PVM]])&lt;=6,AND(MONTH(Taulukko1[[#This Row],[Loppu PVM]] )=6))</f>
        <v>1</v>
      </c>
    </row>
    <row r="2715" spans="1:34" ht="12.75" customHeight="1">
      <c r="A2715" s="21" t="s">
        <v>148</v>
      </c>
      <c r="B2715" s="23">
        <v>41663</v>
      </c>
      <c r="C2715" t="s">
        <v>149</v>
      </c>
      <c r="D2715" s="24"/>
      <c r="E2715" s="62">
        <v>90</v>
      </c>
      <c r="F2715" s="23">
        <v>41729</v>
      </c>
      <c r="G2715" s="24">
        <v>88</v>
      </c>
      <c r="H2715" s="22">
        <v>90</v>
      </c>
      <c r="I2715" s="126">
        <f>INDEX('TOL2008'!B:B,MATCH(A2715,'TOL2008'!A:A,0))</f>
        <v>17120</v>
      </c>
      <c r="J2715" s="126" t="str">
        <f>INDEX(Pääluokka!$H$2:$H$100,MATCH(VALUE(LEFT(Taulukko1[[#This Row],[TOL2008]],2)),Pääluokka!$G$2:$G$100,0))</f>
        <v>Teollisuus</v>
      </c>
      <c r="K2715" s="126" t="str">
        <f>INDEX(Pääluokka!$I$2:$I$100,MATCH(VALUE(LEFT(Taulukko1[[#This Row],[TOL2008]],2)),Pääluokka!$G$2:$G$100,0))</f>
        <v>Teollisuus (C-E)</v>
      </c>
      <c r="L2715" s="41">
        <f t="shared" si="420"/>
        <v>66</v>
      </c>
      <c r="M2715" s="43">
        <f t="shared" si="421"/>
        <v>41663</v>
      </c>
      <c r="N2715" s="43">
        <f t="shared" si="422"/>
        <v>41729</v>
      </c>
      <c r="O2715" s="43">
        <f t="shared" si="423"/>
        <v>41640</v>
      </c>
      <c r="P2715" s="43">
        <f t="shared" si="424"/>
        <v>41699</v>
      </c>
      <c r="Q2715" s="41">
        <f t="shared" si="425"/>
        <v>2014</v>
      </c>
      <c r="R2715" s="41">
        <f t="shared" si="426"/>
        <v>2014</v>
      </c>
      <c r="S2715" s="43" t="str">
        <f>YEAR(Taulukko1[[#This Row],[Alku KK]])&amp;"Q"&amp;ROUNDDOWN((MONTH(Taulukko1[[#This Row],[Alku KK]])-1)/3+1,0)</f>
        <v>2014Q1</v>
      </c>
      <c r="T2715" s="43" t="str">
        <f>YEAR(Taulukko1[[#This Row],[Loppu KK]])&amp;"Q"&amp;ROUNDDOWN((MONTH(Taulukko1[[#This Row],[Loppu KK]])-1)/3+1,0)</f>
        <v>2014Q1</v>
      </c>
      <c r="U2715" s="66">
        <f>IF(COUNT(Taulukko1[[#This Row],[Neuvottelujen alaiset ]])=1,Taulukko1[[#This Row],[Neuvottelujen alaiset ]],Taulukko1[[#This Row],[Vähennystarve]])</f>
        <v>90</v>
      </c>
      <c r="V2715" s="44">
        <f t="shared" si="427"/>
        <v>1</v>
      </c>
      <c r="W2715" s="44">
        <f t="shared" si="428"/>
        <v>0.97777777777777775</v>
      </c>
      <c r="X2715" s="44">
        <f t="shared" si="429"/>
        <v>0.97777777777777775</v>
      </c>
      <c r="Y2715" s="90" t="b">
        <f>AND(MONTH(Taulukko1[[#This Row],[Alku PVM]] )=6,DAY(Taulukko1[[#This Row],[Alku PVM]] )&gt;19)</f>
        <v>0</v>
      </c>
      <c r="Z2715" s="90" t="b">
        <f>AND(MONTH(Taulukko1[[#This Row],[Loppu PVM]] )=6,DAY(Taulukko1[[#This Row],[Loppu PVM]] )&gt;19)</f>
        <v>0</v>
      </c>
      <c r="AA2715" s="90" t="b">
        <f>OR(MONTH(Taulukko1[[#This Row],[Alku PVM]] )&lt;=5,AND(MONTH(Taulukko1[[#This Row],[Alku PVM]] )=6,DAY(Taulukko1[[#This Row],[Alku PVM]] )&lt;20))</f>
        <v>1</v>
      </c>
      <c r="AB2715" s="90" t="b">
        <f>OR(MONTH(Taulukko1[[#This Row],[Loppu PVM]])&lt;=5,AND(MONTH(Taulukko1[[#This Row],[Loppu PVM]] )=6,DAY(Taulukko1[[#This Row],[Loppu PVM]])&lt;20))</f>
        <v>1</v>
      </c>
      <c r="AC2715" s="90" t="b">
        <f>OR(MONTH(Taulukko1[[#This Row],[Alku PVM]] )&lt;=3,AND(MONTH(Taulukko1[[#This Row],[Alku PVM]] )=3))</f>
        <v>1</v>
      </c>
      <c r="AD2715" s="90" t="b">
        <f>OR(MONTH(Taulukko1[[#This Row],[Loppu PVM]] )&lt;=3,AND(MONTH(Taulukko1[[#This Row],[Loppu PVM]] )=3))</f>
        <v>1</v>
      </c>
      <c r="AE2715" s="90" t="b">
        <f>OR(MONTH(Taulukko1[[#This Row],[Alku PVM]] )&lt;=9,AND(MONTH(Taulukko1[[#This Row],[Alku PVM]] )=9))</f>
        <v>1</v>
      </c>
      <c r="AF2715" s="90" t="b">
        <f>OR(MONTH(Taulukko1[[#This Row],[Loppu PVM]])&lt;=9,AND(MONTH(Taulukko1[[#This Row],[Loppu PVM]] )=9))</f>
        <v>1</v>
      </c>
      <c r="AG2715" s="90" t="b">
        <f>OR(MONTH(Taulukko1[[#This Row],[Alku PVM]] )&lt;=6,AND(MONTH(Taulukko1[[#This Row],[Alku PVM]] )=6))</f>
        <v>1</v>
      </c>
      <c r="AH2715" s="90" t="b">
        <f>OR(MONTH(Taulukko1[[#This Row],[Loppu PVM]])&lt;=6,AND(MONTH(Taulukko1[[#This Row],[Loppu PVM]] )=6))</f>
        <v>1</v>
      </c>
    </row>
    <row r="2716" spans="1:34" ht="12.75" customHeight="1">
      <c r="A2716" s="21" t="s">
        <v>623</v>
      </c>
      <c r="B2716" s="23">
        <v>41666</v>
      </c>
      <c r="C2716" s="21" t="s">
        <v>622</v>
      </c>
      <c r="D2716" s="24">
        <v>96</v>
      </c>
      <c r="F2716" s="23">
        <v>41683</v>
      </c>
      <c r="G2716" s="24">
        <v>0</v>
      </c>
      <c r="H2716" s="22">
        <v>96</v>
      </c>
      <c r="I2716" s="126">
        <f>INDEX('TOL2008'!B:B,MATCH(A2716,'TOL2008'!A:A,0))</f>
        <v>17230</v>
      </c>
      <c r="J2716" s="126" t="str">
        <f>INDEX(Pääluokka!$H$2:$H$100,MATCH(VALUE(LEFT(Taulukko1[[#This Row],[TOL2008]],2)),Pääluokka!$G$2:$G$100,0))</f>
        <v>Teollisuus</v>
      </c>
      <c r="K2716" s="126" t="str">
        <f>INDEX(Pääluokka!$I$2:$I$100,MATCH(VALUE(LEFT(Taulukko1[[#This Row],[TOL2008]],2)),Pääluokka!$G$2:$G$100,0))</f>
        <v>Teollisuus (C-E)</v>
      </c>
      <c r="L2716" s="41">
        <f t="shared" si="420"/>
        <v>17</v>
      </c>
      <c r="M2716" s="43">
        <f t="shared" si="421"/>
        <v>41666</v>
      </c>
      <c r="N2716" s="43">
        <f t="shared" si="422"/>
        <v>41683</v>
      </c>
      <c r="O2716" s="43">
        <f t="shared" si="423"/>
        <v>41640</v>
      </c>
      <c r="P2716" s="43">
        <f t="shared" si="424"/>
        <v>41671</v>
      </c>
      <c r="Q2716" s="41">
        <f t="shared" si="425"/>
        <v>2014</v>
      </c>
      <c r="R2716" s="41">
        <f t="shared" si="426"/>
        <v>2014</v>
      </c>
      <c r="S2716" s="43" t="str">
        <f>YEAR(Taulukko1[[#This Row],[Alku KK]])&amp;"Q"&amp;ROUNDDOWN((MONTH(Taulukko1[[#This Row],[Alku KK]])-1)/3+1,0)</f>
        <v>2014Q1</v>
      </c>
      <c r="T2716" s="43" t="str">
        <f>YEAR(Taulukko1[[#This Row],[Loppu KK]])&amp;"Q"&amp;ROUNDDOWN((MONTH(Taulukko1[[#This Row],[Loppu KK]])-1)/3+1,0)</f>
        <v>2014Q1</v>
      </c>
      <c r="U2716" s="66">
        <f>IF(COUNT(Taulukko1[[#This Row],[Neuvottelujen alaiset ]])=1,Taulukko1[[#This Row],[Neuvottelujen alaiset ]],Taulukko1[[#This Row],[Vähennystarve]])</f>
        <v>96</v>
      </c>
      <c r="V2716" s="44" t="str">
        <f t="shared" si="427"/>
        <v>NA</v>
      </c>
      <c r="W2716" s="44">
        <f t="shared" si="428"/>
        <v>0</v>
      </c>
      <c r="X2716" s="44" t="str">
        <f t="shared" si="429"/>
        <v>NA</v>
      </c>
      <c r="Y2716" s="90" t="b">
        <f>AND(MONTH(Taulukko1[[#This Row],[Alku PVM]] )=6,DAY(Taulukko1[[#This Row],[Alku PVM]] )&gt;19)</f>
        <v>0</v>
      </c>
      <c r="Z2716" s="90" t="b">
        <f>AND(MONTH(Taulukko1[[#This Row],[Loppu PVM]] )=6,DAY(Taulukko1[[#This Row],[Loppu PVM]] )&gt;19)</f>
        <v>0</v>
      </c>
      <c r="AA2716" s="90" t="b">
        <f>OR(MONTH(Taulukko1[[#This Row],[Alku PVM]] )&lt;=5,AND(MONTH(Taulukko1[[#This Row],[Alku PVM]] )=6,DAY(Taulukko1[[#This Row],[Alku PVM]] )&lt;20))</f>
        <v>1</v>
      </c>
      <c r="AB2716" s="90" t="b">
        <f>OR(MONTH(Taulukko1[[#This Row],[Loppu PVM]])&lt;=5,AND(MONTH(Taulukko1[[#This Row],[Loppu PVM]] )=6,DAY(Taulukko1[[#This Row],[Loppu PVM]])&lt;20))</f>
        <v>1</v>
      </c>
      <c r="AC2716" s="90" t="b">
        <f>OR(MONTH(Taulukko1[[#This Row],[Alku PVM]] )&lt;=3,AND(MONTH(Taulukko1[[#This Row],[Alku PVM]] )=3))</f>
        <v>1</v>
      </c>
      <c r="AD2716" s="90" t="b">
        <f>OR(MONTH(Taulukko1[[#This Row],[Loppu PVM]] )&lt;=3,AND(MONTH(Taulukko1[[#This Row],[Loppu PVM]] )=3))</f>
        <v>1</v>
      </c>
      <c r="AE2716" s="90" t="b">
        <f>OR(MONTH(Taulukko1[[#This Row],[Alku PVM]] )&lt;=9,AND(MONTH(Taulukko1[[#This Row],[Alku PVM]] )=9))</f>
        <v>1</v>
      </c>
      <c r="AF2716" s="90" t="b">
        <f>OR(MONTH(Taulukko1[[#This Row],[Loppu PVM]])&lt;=9,AND(MONTH(Taulukko1[[#This Row],[Loppu PVM]] )=9))</f>
        <v>1</v>
      </c>
      <c r="AG2716" s="90" t="b">
        <f>OR(MONTH(Taulukko1[[#This Row],[Alku PVM]] )&lt;=6,AND(MONTH(Taulukko1[[#This Row],[Alku PVM]] )=6))</f>
        <v>1</v>
      </c>
      <c r="AH2716" s="90" t="b">
        <f>OR(MONTH(Taulukko1[[#This Row],[Loppu PVM]])&lt;=6,AND(MONTH(Taulukko1[[#This Row],[Loppu PVM]] )=6))</f>
        <v>1</v>
      </c>
    </row>
    <row r="2717" spans="1:34" ht="12.75" customHeight="1">
      <c r="A2717" s="21" t="s">
        <v>238</v>
      </c>
      <c r="B2717" s="23">
        <v>41666</v>
      </c>
      <c r="C2717" s="21" t="s">
        <v>237</v>
      </c>
      <c r="D2717" s="24">
        <v>6</v>
      </c>
      <c r="E2717" s="62">
        <v>6</v>
      </c>
      <c r="F2717" s="23">
        <v>41711</v>
      </c>
      <c r="G2717" s="24">
        <v>4</v>
      </c>
      <c r="H2717" s="22">
        <v>23</v>
      </c>
      <c r="I2717" s="126">
        <f>INDEX('TOL2008'!B:B,MATCH(A2717,'TOL2008'!A:A,0))</f>
        <v>55101</v>
      </c>
      <c r="J2717" s="126" t="str">
        <f>INDEX(Pääluokka!$H$2:$H$100,MATCH(VALUE(LEFT(Taulukko1[[#This Row],[TOL2008]],2)),Pääluokka!$G$2:$G$100,0))</f>
        <v>Majoitus- ja ravitsemistoiminta</v>
      </c>
      <c r="K2717" s="126" t="str">
        <f>INDEX(Pääluokka!$I$2:$I$100,MATCH(VALUE(LEFT(Taulukko1[[#This Row],[TOL2008]],2)),Pääluokka!$G$2:$G$100,0))</f>
        <v>Palvelualat (G-N, R, S)</v>
      </c>
      <c r="L2717" s="41">
        <f t="shared" si="420"/>
        <v>45</v>
      </c>
      <c r="M2717" s="43">
        <f t="shared" si="421"/>
        <v>41666</v>
      </c>
      <c r="N2717" s="43">
        <f t="shared" si="422"/>
        <v>41711</v>
      </c>
      <c r="O2717" s="43">
        <f t="shared" si="423"/>
        <v>41640</v>
      </c>
      <c r="P2717" s="43">
        <f t="shared" si="424"/>
        <v>41699</v>
      </c>
      <c r="Q2717" s="41">
        <f t="shared" si="425"/>
        <v>2014</v>
      </c>
      <c r="R2717" s="41">
        <f t="shared" si="426"/>
        <v>2014</v>
      </c>
      <c r="S2717" s="43" t="str">
        <f>YEAR(Taulukko1[[#This Row],[Alku KK]])&amp;"Q"&amp;ROUNDDOWN((MONTH(Taulukko1[[#This Row],[Alku KK]])-1)/3+1,0)</f>
        <v>2014Q1</v>
      </c>
      <c r="T2717" s="43" t="str">
        <f>YEAR(Taulukko1[[#This Row],[Loppu KK]])&amp;"Q"&amp;ROUNDDOWN((MONTH(Taulukko1[[#This Row],[Loppu KK]])-1)/3+1,0)</f>
        <v>2014Q1</v>
      </c>
      <c r="U2717" s="66">
        <f>IF(COUNT(Taulukko1[[#This Row],[Neuvottelujen alaiset ]])=1,Taulukko1[[#This Row],[Neuvottelujen alaiset ]],Taulukko1[[#This Row],[Vähennystarve]])</f>
        <v>23</v>
      </c>
      <c r="V2717" s="44">
        <f t="shared" si="427"/>
        <v>0.2608695652173913</v>
      </c>
      <c r="W2717" s="44">
        <f t="shared" si="428"/>
        <v>0.17391304347826086</v>
      </c>
      <c r="X2717" s="44">
        <f t="shared" si="429"/>
        <v>0.66666666666666663</v>
      </c>
      <c r="Y2717" s="90" t="b">
        <f>AND(MONTH(Taulukko1[[#This Row],[Alku PVM]] )=6,DAY(Taulukko1[[#This Row],[Alku PVM]] )&gt;19)</f>
        <v>0</v>
      </c>
      <c r="Z2717" s="90" t="b">
        <f>AND(MONTH(Taulukko1[[#This Row],[Loppu PVM]] )=6,DAY(Taulukko1[[#This Row],[Loppu PVM]] )&gt;19)</f>
        <v>0</v>
      </c>
      <c r="AA2717" s="90" t="b">
        <f>OR(MONTH(Taulukko1[[#This Row],[Alku PVM]] )&lt;=5,AND(MONTH(Taulukko1[[#This Row],[Alku PVM]] )=6,DAY(Taulukko1[[#This Row],[Alku PVM]] )&lt;20))</f>
        <v>1</v>
      </c>
      <c r="AB2717" s="90" t="b">
        <f>OR(MONTH(Taulukko1[[#This Row],[Loppu PVM]])&lt;=5,AND(MONTH(Taulukko1[[#This Row],[Loppu PVM]] )=6,DAY(Taulukko1[[#This Row],[Loppu PVM]])&lt;20))</f>
        <v>1</v>
      </c>
      <c r="AC2717" s="90" t="b">
        <f>OR(MONTH(Taulukko1[[#This Row],[Alku PVM]] )&lt;=3,AND(MONTH(Taulukko1[[#This Row],[Alku PVM]] )=3))</f>
        <v>1</v>
      </c>
      <c r="AD2717" s="90" t="b">
        <f>OR(MONTH(Taulukko1[[#This Row],[Loppu PVM]] )&lt;=3,AND(MONTH(Taulukko1[[#This Row],[Loppu PVM]] )=3))</f>
        <v>1</v>
      </c>
      <c r="AE2717" s="90" t="b">
        <f>OR(MONTH(Taulukko1[[#This Row],[Alku PVM]] )&lt;=9,AND(MONTH(Taulukko1[[#This Row],[Alku PVM]] )=9))</f>
        <v>1</v>
      </c>
      <c r="AF2717" s="90" t="b">
        <f>OR(MONTH(Taulukko1[[#This Row],[Loppu PVM]])&lt;=9,AND(MONTH(Taulukko1[[#This Row],[Loppu PVM]] )=9))</f>
        <v>1</v>
      </c>
      <c r="AG2717" s="90" t="b">
        <f>OR(MONTH(Taulukko1[[#This Row],[Alku PVM]] )&lt;=6,AND(MONTH(Taulukko1[[#This Row],[Alku PVM]] )=6))</f>
        <v>1</v>
      </c>
      <c r="AH2717" s="90" t="b">
        <f>OR(MONTH(Taulukko1[[#This Row],[Loppu PVM]])&lt;=6,AND(MONTH(Taulukko1[[#This Row],[Loppu PVM]] )=6))</f>
        <v>1</v>
      </c>
    </row>
    <row r="2718" spans="1:34" ht="12.75" customHeight="1">
      <c r="A2718" t="s">
        <v>95</v>
      </c>
      <c r="B2718" s="23">
        <v>41667</v>
      </c>
      <c r="C2718" s="21" t="s">
        <v>94</v>
      </c>
      <c r="D2718" s="24"/>
      <c r="E2718" s="62">
        <v>20</v>
      </c>
      <c r="F2718" s="23"/>
      <c r="G2718" s="24"/>
      <c r="H2718" s="22">
        <v>20</v>
      </c>
      <c r="I2718" s="126">
        <f>INDEX('TOL2008'!B:B,MATCH(A2718,'TOL2008'!A:A,0))</f>
        <v>32501</v>
      </c>
      <c r="J2718" s="126" t="str">
        <f>INDEX(Pääluokka!$H$2:$H$100,MATCH(VALUE(LEFT(Taulukko1[[#This Row],[TOL2008]],2)),Pääluokka!$G$2:$G$100,0))</f>
        <v>Teollisuus</v>
      </c>
      <c r="K2718" s="126" t="str">
        <f>INDEX(Pääluokka!$I$2:$I$100,MATCH(VALUE(LEFT(Taulukko1[[#This Row],[TOL2008]],2)),Pääluokka!$G$2:$G$100,0))</f>
        <v>Teollisuus (C-E)</v>
      </c>
      <c r="L2718" s="41" t="str">
        <f t="shared" si="420"/>
        <v>NA</v>
      </c>
      <c r="M2718" s="43">
        <f t="shared" si="421"/>
        <v>41667</v>
      </c>
      <c r="N2718" s="43">
        <f t="shared" si="422"/>
        <v>41718</v>
      </c>
      <c r="O2718" s="43">
        <f t="shared" si="423"/>
        <v>41640</v>
      </c>
      <c r="P2718" s="43">
        <f t="shared" si="424"/>
        <v>41699</v>
      </c>
      <c r="Q2718" s="41">
        <f t="shared" si="425"/>
        <v>2014</v>
      </c>
      <c r="R2718" s="41">
        <f t="shared" si="426"/>
        <v>2014</v>
      </c>
      <c r="S2718" s="43" t="str">
        <f>YEAR(Taulukko1[[#This Row],[Alku KK]])&amp;"Q"&amp;ROUNDDOWN((MONTH(Taulukko1[[#This Row],[Alku KK]])-1)/3+1,0)</f>
        <v>2014Q1</v>
      </c>
      <c r="T2718" s="43" t="str">
        <f>YEAR(Taulukko1[[#This Row],[Loppu KK]])&amp;"Q"&amp;ROUNDDOWN((MONTH(Taulukko1[[#This Row],[Loppu KK]])-1)/3+1,0)</f>
        <v>2014Q1</v>
      </c>
      <c r="U2718" s="66">
        <f>IF(COUNT(Taulukko1[[#This Row],[Neuvottelujen alaiset ]])=1,Taulukko1[[#This Row],[Neuvottelujen alaiset ]],Taulukko1[[#This Row],[Vähennystarve]])</f>
        <v>20</v>
      </c>
      <c r="V2718" s="44">
        <f t="shared" si="427"/>
        <v>1</v>
      </c>
      <c r="W2718" s="44" t="str">
        <f t="shared" si="428"/>
        <v>NA</v>
      </c>
      <c r="X2718" s="44" t="str">
        <f t="shared" si="429"/>
        <v>NA</v>
      </c>
      <c r="Y2718" s="90" t="b">
        <f>AND(MONTH(Taulukko1[[#This Row],[Alku PVM]] )=6,DAY(Taulukko1[[#This Row],[Alku PVM]] )&gt;19)</f>
        <v>0</v>
      </c>
      <c r="Z2718" s="90" t="b">
        <f>AND(MONTH(Taulukko1[[#This Row],[Loppu PVM]] )=6,DAY(Taulukko1[[#This Row],[Loppu PVM]] )&gt;19)</f>
        <v>0</v>
      </c>
      <c r="AA2718" s="90" t="b">
        <f>OR(MONTH(Taulukko1[[#This Row],[Alku PVM]] )&lt;=5,AND(MONTH(Taulukko1[[#This Row],[Alku PVM]] )=6,DAY(Taulukko1[[#This Row],[Alku PVM]] )&lt;20))</f>
        <v>1</v>
      </c>
      <c r="AB2718" s="90" t="b">
        <f>OR(MONTH(Taulukko1[[#This Row],[Loppu PVM]])&lt;=5,AND(MONTH(Taulukko1[[#This Row],[Loppu PVM]] )=6,DAY(Taulukko1[[#This Row],[Loppu PVM]])&lt;20))</f>
        <v>1</v>
      </c>
      <c r="AC2718" s="90" t="b">
        <f>OR(MONTH(Taulukko1[[#This Row],[Alku PVM]] )&lt;=3,AND(MONTH(Taulukko1[[#This Row],[Alku PVM]] )=3))</f>
        <v>1</v>
      </c>
      <c r="AD2718" s="90" t="b">
        <f>OR(MONTH(Taulukko1[[#This Row],[Loppu PVM]] )&lt;=3,AND(MONTH(Taulukko1[[#This Row],[Loppu PVM]] )=3))</f>
        <v>1</v>
      </c>
      <c r="AE2718" s="90" t="b">
        <f>OR(MONTH(Taulukko1[[#This Row],[Alku PVM]] )&lt;=9,AND(MONTH(Taulukko1[[#This Row],[Alku PVM]] )=9))</f>
        <v>1</v>
      </c>
      <c r="AF2718" s="90" t="b">
        <f>OR(MONTH(Taulukko1[[#This Row],[Loppu PVM]])&lt;=9,AND(MONTH(Taulukko1[[#This Row],[Loppu PVM]] )=9))</f>
        <v>1</v>
      </c>
      <c r="AG2718" s="90" t="b">
        <f>OR(MONTH(Taulukko1[[#This Row],[Alku PVM]] )&lt;=6,AND(MONTH(Taulukko1[[#This Row],[Alku PVM]] )=6))</f>
        <v>1</v>
      </c>
      <c r="AH2718" s="90" t="b">
        <f>OR(MONTH(Taulukko1[[#This Row],[Loppu PVM]])&lt;=6,AND(MONTH(Taulukko1[[#This Row],[Loppu PVM]] )=6))</f>
        <v>1</v>
      </c>
    </row>
    <row r="2719" spans="1:34" ht="12.75" customHeight="1">
      <c r="A2719" s="21" t="s">
        <v>437</v>
      </c>
      <c r="B2719" s="23">
        <v>41668</v>
      </c>
      <c r="C2719" s="21" t="s">
        <v>436</v>
      </c>
      <c r="D2719" s="24"/>
      <c r="F2719" s="23">
        <v>41726</v>
      </c>
      <c r="G2719" s="24">
        <v>5</v>
      </c>
      <c r="H2719" s="22">
        <v>8</v>
      </c>
      <c r="I2719" s="126">
        <f>INDEX('TOL2008'!B:B,MATCH(A2719,'TOL2008'!A:A,0))</f>
        <v>88999</v>
      </c>
      <c r="J2719" s="126" t="str">
        <f>INDEX(Pääluokka!$H$2:$H$100,MATCH(VALUE(LEFT(Taulukko1[[#This Row],[TOL2008]],2)),Pääluokka!$G$2:$G$100,0))</f>
        <v>Terveys- ja sosiaalipalvelut</v>
      </c>
      <c r="K2719" s="126" t="str">
        <f>INDEX(Pääluokka!$I$2:$I$100,MATCH(VALUE(LEFT(Taulukko1[[#This Row],[TOL2008]],2)),Pääluokka!$G$2:$G$100,0))</f>
        <v>Muut toimialat (O-Q, T-X)</v>
      </c>
      <c r="L2719" s="41">
        <f t="shared" si="420"/>
        <v>58</v>
      </c>
      <c r="M2719" s="43">
        <f t="shared" si="421"/>
        <v>41668</v>
      </c>
      <c r="N2719" s="43">
        <f t="shared" si="422"/>
        <v>41726</v>
      </c>
      <c r="O2719" s="43">
        <f t="shared" si="423"/>
        <v>41640</v>
      </c>
      <c r="P2719" s="43">
        <f t="shared" si="424"/>
        <v>41699</v>
      </c>
      <c r="Q2719" s="41">
        <f t="shared" si="425"/>
        <v>2014</v>
      </c>
      <c r="R2719" s="41">
        <f t="shared" si="426"/>
        <v>2014</v>
      </c>
      <c r="S2719" s="43" t="str">
        <f>YEAR(Taulukko1[[#This Row],[Alku KK]])&amp;"Q"&amp;ROUNDDOWN((MONTH(Taulukko1[[#This Row],[Alku KK]])-1)/3+1,0)</f>
        <v>2014Q1</v>
      </c>
      <c r="T2719" s="43" t="str">
        <f>YEAR(Taulukko1[[#This Row],[Loppu KK]])&amp;"Q"&amp;ROUNDDOWN((MONTH(Taulukko1[[#This Row],[Loppu KK]])-1)/3+1,0)</f>
        <v>2014Q1</v>
      </c>
      <c r="U2719" s="66">
        <f>IF(COUNT(Taulukko1[[#This Row],[Neuvottelujen alaiset ]])=1,Taulukko1[[#This Row],[Neuvottelujen alaiset ]],Taulukko1[[#This Row],[Vähennystarve]])</f>
        <v>8</v>
      </c>
      <c r="V2719" s="44" t="str">
        <f t="shared" si="427"/>
        <v>NA</v>
      </c>
      <c r="W2719" s="44">
        <f t="shared" si="428"/>
        <v>0.625</v>
      </c>
      <c r="X2719" s="44" t="str">
        <f t="shared" si="429"/>
        <v>NA</v>
      </c>
      <c r="Y2719" s="90" t="b">
        <f>AND(MONTH(Taulukko1[[#This Row],[Alku PVM]] )=6,DAY(Taulukko1[[#This Row],[Alku PVM]] )&gt;19)</f>
        <v>0</v>
      </c>
      <c r="Z2719" s="90" t="b">
        <f>AND(MONTH(Taulukko1[[#This Row],[Loppu PVM]] )=6,DAY(Taulukko1[[#This Row],[Loppu PVM]] )&gt;19)</f>
        <v>0</v>
      </c>
      <c r="AA2719" s="90" t="b">
        <f>OR(MONTH(Taulukko1[[#This Row],[Alku PVM]] )&lt;=5,AND(MONTH(Taulukko1[[#This Row],[Alku PVM]] )=6,DAY(Taulukko1[[#This Row],[Alku PVM]] )&lt;20))</f>
        <v>1</v>
      </c>
      <c r="AB2719" s="90" t="b">
        <f>OR(MONTH(Taulukko1[[#This Row],[Loppu PVM]])&lt;=5,AND(MONTH(Taulukko1[[#This Row],[Loppu PVM]] )=6,DAY(Taulukko1[[#This Row],[Loppu PVM]])&lt;20))</f>
        <v>1</v>
      </c>
      <c r="AC2719" s="90" t="b">
        <f>OR(MONTH(Taulukko1[[#This Row],[Alku PVM]] )&lt;=3,AND(MONTH(Taulukko1[[#This Row],[Alku PVM]] )=3))</f>
        <v>1</v>
      </c>
      <c r="AD2719" s="90" t="b">
        <f>OR(MONTH(Taulukko1[[#This Row],[Loppu PVM]] )&lt;=3,AND(MONTH(Taulukko1[[#This Row],[Loppu PVM]] )=3))</f>
        <v>1</v>
      </c>
      <c r="AE2719" s="90" t="b">
        <f>OR(MONTH(Taulukko1[[#This Row],[Alku PVM]] )&lt;=9,AND(MONTH(Taulukko1[[#This Row],[Alku PVM]] )=9))</f>
        <v>1</v>
      </c>
      <c r="AF2719" s="90" t="b">
        <f>OR(MONTH(Taulukko1[[#This Row],[Loppu PVM]])&lt;=9,AND(MONTH(Taulukko1[[#This Row],[Loppu PVM]] )=9))</f>
        <v>1</v>
      </c>
      <c r="AG2719" s="90" t="b">
        <f>OR(MONTH(Taulukko1[[#This Row],[Alku PVM]] )&lt;=6,AND(MONTH(Taulukko1[[#This Row],[Alku PVM]] )=6))</f>
        <v>1</v>
      </c>
      <c r="AH2719" s="90" t="b">
        <f>OR(MONTH(Taulukko1[[#This Row],[Loppu PVM]])&lt;=6,AND(MONTH(Taulukko1[[#This Row],[Loppu PVM]] )=6))</f>
        <v>1</v>
      </c>
    </row>
    <row r="2720" spans="1:34" ht="12.75" customHeight="1">
      <c r="A2720" s="21" t="s">
        <v>410</v>
      </c>
      <c r="B2720" s="23">
        <v>41668</v>
      </c>
      <c r="C2720" s="21" t="s">
        <v>411</v>
      </c>
      <c r="D2720" s="24"/>
      <c r="E2720" s="62">
        <v>16</v>
      </c>
      <c r="F2720" s="23">
        <v>41715</v>
      </c>
      <c r="G2720" s="24">
        <v>3</v>
      </c>
      <c r="H2720" s="22">
        <v>21</v>
      </c>
      <c r="I2720" s="126">
        <f>INDEX('TOL2008'!B:B,MATCH(A2720,'TOL2008'!A:A,0))</f>
        <v>61100</v>
      </c>
      <c r="J2720" s="126" t="str">
        <f>INDEX(Pääluokka!$H$2:$H$100,MATCH(VALUE(LEFT(Taulukko1[[#This Row],[TOL2008]],2)),Pääluokka!$G$2:$G$100,0))</f>
        <v>Informaatio ja viestintä</v>
      </c>
      <c r="K2720" s="126" t="str">
        <f>INDEX(Pääluokka!$I$2:$I$100,MATCH(VALUE(LEFT(Taulukko1[[#This Row],[TOL2008]],2)),Pääluokka!$G$2:$G$100,0))</f>
        <v>Palvelualat (G-N, R, S)</v>
      </c>
      <c r="L2720" s="41">
        <f t="shared" si="420"/>
        <v>47</v>
      </c>
      <c r="M2720" s="43">
        <f t="shared" si="421"/>
        <v>41668</v>
      </c>
      <c r="N2720" s="43">
        <f t="shared" si="422"/>
        <v>41715</v>
      </c>
      <c r="O2720" s="43">
        <f t="shared" si="423"/>
        <v>41640</v>
      </c>
      <c r="P2720" s="43">
        <f t="shared" si="424"/>
        <v>41699</v>
      </c>
      <c r="Q2720" s="41">
        <f t="shared" si="425"/>
        <v>2014</v>
      </c>
      <c r="R2720" s="41">
        <f t="shared" si="426"/>
        <v>2014</v>
      </c>
      <c r="S2720" s="43" t="str">
        <f>YEAR(Taulukko1[[#This Row],[Alku KK]])&amp;"Q"&amp;ROUNDDOWN((MONTH(Taulukko1[[#This Row],[Alku KK]])-1)/3+1,0)</f>
        <v>2014Q1</v>
      </c>
      <c r="T2720" s="43" t="str">
        <f>YEAR(Taulukko1[[#This Row],[Loppu KK]])&amp;"Q"&amp;ROUNDDOWN((MONTH(Taulukko1[[#This Row],[Loppu KK]])-1)/3+1,0)</f>
        <v>2014Q1</v>
      </c>
      <c r="U2720" s="66">
        <f>IF(COUNT(Taulukko1[[#This Row],[Neuvottelujen alaiset ]])=1,Taulukko1[[#This Row],[Neuvottelujen alaiset ]],Taulukko1[[#This Row],[Vähennystarve]])</f>
        <v>21</v>
      </c>
      <c r="V2720" s="44">
        <f t="shared" si="427"/>
        <v>0.76190476190476186</v>
      </c>
      <c r="W2720" s="44">
        <f t="shared" si="428"/>
        <v>0.14285714285714285</v>
      </c>
      <c r="X2720" s="44">
        <f t="shared" si="429"/>
        <v>0.1875</v>
      </c>
      <c r="Y2720" s="90" t="b">
        <f>AND(MONTH(Taulukko1[[#This Row],[Alku PVM]] )=6,DAY(Taulukko1[[#This Row],[Alku PVM]] )&gt;19)</f>
        <v>0</v>
      </c>
      <c r="Z2720" s="90" t="b">
        <f>AND(MONTH(Taulukko1[[#This Row],[Loppu PVM]] )=6,DAY(Taulukko1[[#This Row],[Loppu PVM]] )&gt;19)</f>
        <v>0</v>
      </c>
      <c r="AA2720" s="90" t="b">
        <f>OR(MONTH(Taulukko1[[#This Row],[Alku PVM]] )&lt;=5,AND(MONTH(Taulukko1[[#This Row],[Alku PVM]] )=6,DAY(Taulukko1[[#This Row],[Alku PVM]] )&lt;20))</f>
        <v>1</v>
      </c>
      <c r="AB2720" s="90" t="b">
        <f>OR(MONTH(Taulukko1[[#This Row],[Loppu PVM]])&lt;=5,AND(MONTH(Taulukko1[[#This Row],[Loppu PVM]] )=6,DAY(Taulukko1[[#This Row],[Loppu PVM]])&lt;20))</f>
        <v>1</v>
      </c>
      <c r="AC2720" s="90" t="b">
        <f>OR(MONTH(Taulukko1[[#This Row],[Alku PVM]] )&lt;=3,AND(MONTH(Taulukko1[[#This Row],[Alku PVM]] )=3))</f>
        <v>1</v>
      </c>
      <c r="AD2720" s="90" t="b">
        <f>OR(MONTH(Taulukko1[[#This Row],[Loppu PVM]] )&lt;=3,AND(MONTH(Taulukko1[[#This Row],[Loppu PVM]] )=3))</f>
        <v>1</v>
      </c>
      <c r="AE2720" s="90" t="b">
        <f>OR(MONTH(Taulukko1[[#This Row],[Alku PVM]] )&lt;=9,AND(MONTH(Taulukko1[[#This Row],[Alku PVM]] )=9))</f>
        <v>1</v>
      </c>
      <c r="AF2720" s="90" t="b">
        <f>OR(MONTH(Taulukko1[[#This Row],[Loppu PVM]])&lt;=9,AND(MONTH(Taulukko1[[#This Row],[Loppu PVM]] )=9))</f>
        <v>1</v>
      </c>
      <c r="AG2720" s="90" t="b">
        <f>OR(MONTH(Taulukko1[[#This Row],[Alku PVM]] )&lt;=6,AND(MONTH(Taulukko1[[#This Row],[Alku PVM]] )=6))</f>
        <v>1</v>
      </c>
      <c r="AH2720" s="90" t="b">
        <f>OR(MONTH(Taulukko1[[#This Row],[Loppu PVM]])&lt;=6,AND(MONTH(Taulukko1[[#This Row],[Loppu PVM]] )=6))</f>
        <v>1</v>
      </c>
    </row>
    <row r="2721" spans="1:34" ht="12.75" customHeight="1">
      <c r="A2721" s="21" t="s">
        <v>8</v>
      </c>
      <c r="B2721" s="23">
        <v>41668</v>
      </c>
      <c r="C2721" s="21" t="s">
        <v>7</v>
      </c>
      <c r="D2721" s="24"/>
      <c r="E2721" s="62">
        <v>200</v>
      </c>
      <c r="F2721" s="23">
        <v>41717</v>
      </c>
      <c r="G2721" s="24">
        <v>142</v>
      </c>
      <c r="H2721" s="22">
        <v>3600</v>
      </c>
      <c r="I2721" s="126">
        <f>INDEX('TOL2008'!B:B,MATCH(A2721,'TOL2008'!A:A,0))</f>
        <v>28110</v>
      </c>
      <c r="J2721" s="126" t="str">
        <f>INDEX(Pääluokka!$H$2:$H$100,MATCH(VALUE(LEFT(Taulukko1[[#This Row],[TOL2008]],2)),Pääluokka!$G$2:$G$100,0))</f>
        <v>Teollisuus</v>
      </c>
      <c r="K2721" s="126" t="str">
        <f>INDEX(Pääluokka!$I$2:$I$100,MATCH(VALUE(LEFT(Taulukko1[[#This Row],[TOL2008]],2)),Pääluokka!$G$2:$G$100,0))</f>
        <v>Teollisuus (C-E)</v>
      </c>
      <c r="L2721" s="41">
        <f t="shared" si="420"/>
        <v>49</v>
      </c>
      <c r="M2721" s="43">
        <f t="shared" si="421"/>
        <v>41668</v>
      </c>
      <c r="N2721" s="43">
        <f t="shared" si="422"/>
        <v>41717</v>
      </c>
      <c r="O2721" s="43">
        <f t="shared" si="423"/>
        <v>41640</v>
      </c>
      <c r="P2721" s="43">
        <f t="shared" si="424"/>
        <v>41699</v>
      </c>
      <c r="Q2721" s="41">
        <f t="shared" si="425"/>
        <v>2014</v>
      </c>
      <c r="R2721" s="41">
        <f t="shared" si="426"/>
        <v>2014</v>
      </c>
      <c r="S2721" s="43" t="str">
        <f>YEAR(Taulukko1[[#This Row],[Alku KK]])&amp;"Q"&amp;ROUNDDOWN((MONTH(Taulukko1[[#This Row],[Alku KK]])-1)/3+1,0)</f>
        <v>2014Q1</v>
      </c>
      <c r="T2721" s="43" t="str">
        <f>YEAR(Taulukko1[[#This Row],[Loppu KK]])&amp;"Q"&amp;ROUNDDOWN((MONTH(Taulukko1[[#This Row],[Loppu KK]])-1)/3+1,0)</f>
        <v>2014Q1</v>
      </c>
      <c r="U2721" s="66">
        <f>IF(COUNT(Taulukko1[[#This Row],[Neuvottelujen alaiset ]])=1,Taulukko1[[#This Row],[Neuvottelujen alaiset ]],Taulukko1[[#This Row],[Vähennystarve]])</f>
        <v>3600</v>
      </c>
      <c r="V2721" s="44">
        <f t="shared" si="427"/>
        <v>5.5555555555555552E-2</v>
      </c>
      <c r="W2721" s="44">
        <f t="shared" si="428"/>
        <v>3.9444444444444442E-2</v>
      </c>
      <c r="X2721" s="44">
        <f t="shared" si="429"/>
        <v>0.71</v>
      </c>
      <c r="Y2721" s="90" t="b">
        <f>AND(MONTH(Taulukko1[[#This Row],[Alku PVM]] )=6,DAY(Taulukko1[[#This Row],[Alku PVM]] )&gt;19)</f>
        <v>0</v>
      </c>
      <c r="Z2721" s="90" t="b">
        <f>AND(MONTH(Taulukko1[[#This Row],[Loppu PVM]] )=6,DAY(Taulukko1[[#This Row],[Loppu PVM]] )&gt;19)</f>
        <v>0</v>
      </c>
      <c r="AA2721" s="90" t="b">
        <f>OR(MONTH(Taulukko1[[#This Row],[Alku PVM]] )&lt;=5,AND(MONTH(Taulukko1[[#This Row],[Alku PVM]] )=6,DAY(Taulukko1[[#This Row],[Alku PVM]] )&lt;20))</f>
        <v>1</v>
      </c>
      <c r="AB2721" s="90" t="b">
        <f>OR(MONTH(Taulukko1[[#This Row],[Loppu PVM]])&lt;=5,AND(MONTH(Taulukko1[[#This Row],[Loppu PVM]] )=6,DAY(Taulukko1[[#This Row],[Loppu PVM]])&lt;20))</f>
        <v>1</v>
      </c>
      <c r="AC2721" s="90" t="b">
        <f>OR(MONTH(Taulukko1[[#This Row],[Alku PVM]] )&lt;=3,AND(MONTH(Taulukko1[[#This Row],[Alku PVM]] )=3))</f>
        <v>1</v>
      </c>
      <c r="AD2721" s="90" t="b">
        <f>OR(MONTH(Taulukko1[[#This Row],[Loppu PVM]] )&lt;=3,AND(MONTH(Taulukko1[[#This Row],[Loppu PVM]] )=3))</f>
        <v>1</v>
      </c>
      <c r="AE2721" s="90" t="b">
        <f>OR(MONTH(Taulukko1[[#This Row],[Alku PVM]] )&lt;=9,AND(MONTH(Taulukko1[[#This Row],[Alku PVM]] )=9))</f>
        <v>1</v>
      </c>
      <c r="AF2721" s="90" t="b">
        <f>OR(MONTH(Taulukko1[[#This Row],[Loppu PVM]])&lt;=9,AND(MONTH(Taulukko1[[#This Row],[Loppu PVM]] )=9))</f>
        <v>1</v>
      </c>
      <c r="AG2721" s="90" t="b">
        <f>OR(MONTH(Taulukko1[[#This Row],[Alku PVM]] )&lt;=6,AND(MONTH(Taulukko1[[#This Row],[Alku PVM]] )=6))</f>
        <v>1</v>
      </c>
      <c r="AH2721" s="90" t="b">
        <f>OR(MONTH(Taulukko1[[#This Row],[Loppu PVM]])&lt;=6,AND(MONTH(Taulukko1[[#This Row],[Loppu PVM]] )=6))</f>
        <v>1</v>
      </c>
    </row>
    <row r="2722" spans="1:34" ht="12.75" customHeight="1">
      <c r="A2722" s="21" t="s">
        <v>370</v>
      </c>
      <c r="B2722" s="23">
        <v>41669</v>
      </c>
      <c r="C2722" s="21" t="s">
        <v>369</v>
      </c>
      <c r="D2722" s="24">
        <v>18</v>
      </c>
      <c r="F2722" s="23"/>
      <c r="G2722" s="24"/>
      <c r="H2722" s="22">
        <v>18</v>
      </c>
      <c r="I2722" s="126">
        <f>INDEX('TOL2008'!B:B,MATCH(A2722,'TOL2008'!A:A,0))</f>
        <v>33190</v>
      </c>
      <c r="J2722" s="126" t="str">
        <f>INDEX(Pääluokka!$H$2:$H$100,MATCH(VALUE(LEFT(Taulukko1[[#This Row],[TOL2008]],2)),Pääluokka!$G$2:$G$100,0))</f>
        <v>Teollisuus</v>
      </c>
      <c r="K2722" s="126" t="str">
        <f>INDEX(Pääluokka!$I$2:$I$100,MATCH(VALUE(LEFT(Taulukko1[[#This Row],[TOL2008]],2)),Pääluokka!$G$2:$G$100,0))</f>
        <v>Teollisuus (C-E)</v>
      </c>
      <c r="L2722" s="41" t="str">
        <f t="shared" si="420"/>
        <v>NA</v>
      </c>
      <c r="M2722" s="43">
        <f t="shared" si="421"/>
        <v>41669</v>
      </c>
      <c r="N2722" s="43">
        <f t="shared" si="422"/>
        <v>41720</v>
      </c>
      <c r="O2722" s="43">
        <f t="shared" si="423"/>
        <v>41640</v>
      </c>
      <c r="P2722" s="43">
        <f t="shared" si="424"/>
        <v>41699</v>
      </c>
      <c r="Q2722" s="41">
        <f t="shared" si="425"/>
        <v>2014</v>
      </c>
      <c r="R2722" s="41">
        <f t="shared" si="426"/>
        <v>2014</v>
      </c>
      <c r="S2722" s="43" t="str">
        <f>YEAR(Taulukko1[[#This Row],[Alku KK]])&amp;"Q"&amp;ROUNDDOWN((MONTH(Taulukko1[[#This Row],[Alku KK]])-1)/3+1,0)</f>
        <v>2014Q1</v>
      </c>
      <c r="T2722" s="43" t="str">
        <f>YEAR(Taulukko1[[#This Row],[Loppu KK]])&amp;"Q"&amp;ROUNDDOWN((MONTH(Taulukko1[[#This Row],[Loppu KK]])-1)/3+1,0)</f>
        <v>2014Q1</v>
      </c>
      <c r="U2722" s="66">
        <f>IF(COUNT(Taulukko1[[#This Row],[Neuvottelujen alaiset ]])=1,Taulukko1[[#This Row],[Neuvottelujen alaiset ]],Taulukko1[[#This Row],[Vähennystarve]])</f>
        <v>18</v>
      </c>
      <c r="V2722" s="44" t="str">
        <f t="shared" si="427"/>
        <v>NA</v>
      </c>
      <c r="W2722" s="44" t="str">
        <f t="shared" si="428"/>
        <v>NA</v>
      </c>
      <c r="X2722" s="44" t="str">
        <f t="shared" si="429"/>
        <v>NA</v>
      </c>
      <c r="Y2722" s="90" t="b">
        <f>AND(MONTH(Taulukko1[[#This Row],[Alku PVM]] )=6,DAY(Taulukko1[[#This Row],[Alku PVM]] )&gt;19)</f>
        <v>0</v>
      </c>
      <c r="Z2722" s="90" t="b">
        <f>AND(MONTH(Taulukko1[[#This Row],[Loppu PVM]] )=6,DAY(Taulukko1[[#This Row],[Loppu PVM]] )&gt;19)</f>
        <v>0</v>
      </c>
      <c r="AA2722" s="90" t="b">
        <f>OR(MONTH(Taulukko1[[#This Row],[Alku PVM]] )&lt;=5,AND(MONTH(Taulukko1[[#This Row],[Alku PVM]] )=6,DAY(Taulukko1[[#This Row],[Alku PVM]] )&lt;20))</f>
        <v>1</v>
      </c>
      <c r="AB2722" s="90" t="b">
        <f>OR(MONTH(Taulukko1[[#This Row],[Loppu PVM]])&lt;=5,AND(MONTH(Taulukko1[[#This Row],[Loppu PVM]] )=6,DAY(Taulukko1[[#This Row],[Loppu PVM]])&lt;20))</f>
        <v>1</v>
      </c>
      <c r="AC2722" s="90" t="b">
        <f>OR(MONTH(Taulukko1[[#This Row],[Alku PVM]] )&lt;=3,AND(MONTH(Taulukko1[[#This Row],[Alku PVM]] )=3))</f>
        <v>1</v>
      </c>
      <c r="AD2722" s="90" t="b">
        <f>OR(MONTH(Taulukko1[[#This Row],[Loppu PVM]] )&lt;=3,AND(MONTH(Taulukko1[[#This Row],[Loppu PVM]] )=3))</f>
        <v>1</v>
      </c>
      <c r="AE2722" s="90" t="b">
        <f>OR(MONTH(Taulukko1[[#This Row],[Alku PVM]] )&lt;=9,AND(MONTH(Taulukko1[[#This Row],[Alku PVM]] )=9))</f>
        <v>1</v>
      </c>
      <c r="AF2722" s="90" t="b">
        <f>OR(MONTH(Taulukko1[[#This Row],[Loppu PVM]])&lt;=9,AND(MONTH(Taulukko1[[#This Row],[Loppu PVM]] )=9))</f>
        <v>1</v>
      </c>
      <c r="AG2722" s="90" t="b">
        <f>OR(MONTH(Taulukko1[[#This Row],[Alku PVM]] )&lt;=6,AND(MONTH(Taulukko1[[#This Row],[Alku PVM]] )=6))</f>
        <v>1</v>
      </c>
      <c r="AH2722" s="90" t="b">
        <f>OR(MONTH(Taulukko1[[#This Row],[Loppu PVM]])&lt;=6,AND(MONTH(Taulukko1[[#This Row],[Loppu PVM]] )=6))</f>
        <v>1</v>
      </c>
    </row>
    <row r="2723" spans="1:34" ht="12.75" customHeight="1">
      <c r="A2723" s="21" t="s">
        <v>417</v>
      </c>
      <c r="B2723" s="23">
        <v>41670</v>
      </c>
      <c r="C2723" s="21" t="s">
        <v>416</v>
      </c>
      <c r="D2723" s="24"/>
      <c r="E2723" s="62">
        <v>15</v>
      </c>
      <c r="F2723" s="23">
        <v>41879</v>
      </c>
      <c r="G2723" s="24">
        <v>6</v>
      </c>
      <c r="H2723" s="22">
        <v>15</v>
      </c>
      <c r="I2723" s="126">
        <f>INDEX('TOL2008'!B:B,MATCH(A2723,'TOL2008'!A:A,0))</f>
        <v>16100</v>
      </c>
      <c r="J2723" s="126" t="str">
        <f>INDEX(Pääluokka!$H$2:$H$100,MATCH(VALUE(LEFT(Taulukko1[[#This Row],[TOL2008]],2)),Pääluokka!$G$2:$G$100,0))</f>
        <v>Teollisuus</v>
      </c>
      <c r="K2723" s="126" t="str">
        <f>INDEX(Pääluokka!$I$2:$I$100,MATCH(VALUE(LEFT(Taulukko1[[#This Row],[TOL2008]],2)),Pääluokka!$G$2:$G$100,0))</f>
        <v>Teollisuus (C-E)</v>
      </c>
      <c r="L2723" s="41">
        <f t="shared" si="420"/>
        <v>209</v>
      </c>
      <c r="M2723" s="43">
        <f t="shared" si="421"/>
        <v>41670</v>
      </c>
      <c r="N2723" s="43">
        <f t="shared" si="422"/>
        <v>41879</v>
      </c>
      <c r="O2723" s="43">
        <f t="shared" si="423"/>
        <v>41640</v>
      </c>
      <c r="P2723" s="43">
        <f t="shared" si="424"/>
        <v>41852</v>
      </c>
      <c r="Q2723" s="41">
        <f t="shared" si="425"/>
        <v>2014</v>
      </c>
      <c r="R2723" s="41">
        <f t="shared" si="426"/>
        <v>2014</v>
      </c>
      <c r="S2723" s="43" t="str">
        <f>YEAR(Taulukko1[[#This Row],[Alku KK]])&amp;"Q"&amp;ROUNDDOWN((MONTH(Taulukko1[[#This Row],[Alku KK]])-1)/3+1,0)</f>
        <v>2014Q1</v>
      </c>
      <c r="T2723" s="43" t="str">
        <f>YEAR(Taulukko1[[#This Row],[Loppu KK]])&amp;"Q"&amp;ROUNDDOWN((MONTH(Taulukko1[[#This Row],[Loppu KK]])-1)/3+1,0)</f>
        <v>2014Q3</v>
      </c>
      <c r="U2723" s="66">
        <f>IF(COUNT(Taulukko1[[#This Row],[Neuvottelujen alaiset ]])=1,Taulukko1[[#This Row],[Neuvottelujen alaiset ]],Taulukko1[[#This Row],[Vähennystarve]])</f>
        <v>15</v>
      </c>
      <c r="V2723" s="44">
        <f t="shared" si="427"/>
        <v>1</v>
      </c>
      <c r="W2723" s="44">
        <f t="shared" si="428"/>
        <v>0.4</v>
      </c>
      <c r="X2723" s="44">
        <f t="shared" si="429"/>
        <v>0.4</v>
      </c>
      <c r="Y2723" s="90" t="b">
        <f>AND(MONTH(Taulukko1[[#This Row],[Alku PVM]] )=6,DAY(Taulukko1[[#This Row],[Alku PVM]] )&gt;19)</f>
        <v>0</v>
      </c>
      <c r="Z2723" s="90" t="b">
        <f>AND(MONTH(Taulukko1[[#This Row],[Loppu PVM]] )=6,DAY(Taulukko1[[#This Row],[Loppu PVM]] )&gt;19)</f>
        <v>0</v>
      </c>
      <c r="AA2723" s="90" t="b">
        <f>OR(MONTH(Taulukko1[[#This Row],[Alku PVM]] )&lt;=5,AND(MONTH(Taulukko1[[#This Row],[Alku PVM]] )=6,DAY(Taulukko1[[#This Row],[Alku PVM]] )&lt;20))</f>
        <v>1</v>
      </c>
      <c r="AB2723" s="90" t="b">
        <f>OR(MONTH(Taulukko1[[#This Row],[Loppu PVM]])&lt;=5,AND(MONTH(Taulukko1[[#This Row],[Loppu PVM]] )=6,DAY(Taulukko1[[#This Row],[Loppu PVM]])&lt;20))</f>
        <v>0</v>
      </c>
      <c r="AC2723" s="90" t="b">
        <f>OR(MONTH(Taulukko1[[#This Row],[Alku PVM]] )&lt;=3,AND(MONTH(Taulukko1[[#This Row],[Alku PVM]] )=3))</f>
        <v>1</v>
      </c>
      <c r="AD2723" s="90" t="b">
        <f>OR(MONTH(Taulukko1[[#This Row],[Loppu PVM]] )&lt;=3,AND(MONTH(Taulukko1[[#This Row],[Loppu PVM]] )=3))</f>
        <v>0</v>
      </c>
      <c r="AE2723" s="90" t="b">
        <f>OR(MONTH(Taulukko1[[#This Row],[Alku PVM]] )&lt;=9,AND(MONTH(Taulukko1[[#This Row],[Alku PVM]] )=9))</f>
        <v>1</v>
      </c>
      <c r="AF2723" s="90" t="b">
        <f>OR(MONTH(Taulukko1[[#This Row],[Loppu PVM]])&lt;=9,AND(MONTH(Taulukko1[[#This Row],[Loppu PVM]] )=9))</f>
        <v>1</v>
      </c>
      <c r="AG2723" s="90" t="b">
        <f>OR(MONTH(Taulukko1[[#This Row],[Alku PVM]] )&lt;=6,AND(MONTH(Taulukko1[[#This Row],[Alku PVM]] )=6))</f>
        <v>1</v>
      </c>
      <c r="AH2723" s="90" t="b">
        <f>OR(MONTH(Taulukko1[[#This Row],[Loppu PVM]])&lt;=6,AND(MONTH(Taulukko1[[#This Row],[Loppu PVM]] )=6))</f>
        <v>0</v>
      </c>
    </row>
    <row r="2724" spans="1:34" ht="12.75" customHeight="1">
      <c r="A2724" s="21" t="s">
        <v>655</v>
      </c>
      <c r="B2724" s="23">
        <v>41671</v>
      </c>
      <c r="C2724" s="21" t="s">
        <v>654</v>
      </c>
      <c r="D2724" s="24"/>
      <c r="F2724" s="23">
        <v>41722</v>
      </c>
      <c r="G2724" s="24">
        <v>4</v>
      </c>
      <c r="H2724" s="22">
        <v>17</v>
      </c>
      <c r="I2724" s="126">
        <f>INDEX('TOL2008'!B:B,MATCH(A2724,'TOL2008'!A:A,0))</f>
        <v>62010</v>
      </c>
      <c r="J2724" s="126" t="str">
        <f>INDEX(Pääluokka!$H$2:$H$100,MATCH(VALUE(LEFT(Taulukko1[[#This Row],[TOL2008]],2)),Pääluokka!$G$2:$G$100,0))</f>
        <v>Informaatio ja viestintä</v>
      </c>
      <c r="K2724" s="126" t="str">
        <f>INDEX(Pääluokka!$I$2:$I$100,MATCH(VALUE(LEFT(Taulukko1[[#This Row],[TOL2008]],2)),Pääluokka!$G$2:$G$100,0))</f>
        <v>Palvelualat (G-N, R, S)</v>
      </c>
      <c r="L2724" s="41">
        <f t="shared" si="420"/>
        <v>51</v>
      </c>
      <c r="M2724" s="43">
        <f t="shared" si="421"/>
        <v>41671</v>
      </c>
      <c r="N2724" s="43">
        <f t="shared" si="422"/>
        <v>41722</v>
      </c>
      <c r="O2724" s="43">
        <f t="shared" si="423"/>
        <v>41671</v>
      </c>
      <c r="P2724" s="43">
        <f t="shared" si="424"/>
        <v>41699</v>
      </c>
      <c r="Q2724" s="41">
        <f t="shared" si="425"/>
        <v>2014</v>
      </c>
      <c r="R2724" s="41">
        <f t="shared" si="426"/>
        <v>2014</v>
      </c>
      <c r="S2724" s="43" t="str">
        <f>YEAR(Taulukko1[[#This Row],[Alku KK]])&amp;"Q"&amp;ROUNDDOWN((MONTH(Taulukko1[[#This Row],[Alku KK]])-1)/3+1,0)</f>
        <v>2014Q1</v>
      </c>
      <c r="T2724" s="43" t="str">
        <f>YEAR(Taulukko1[[#This Row],[Loppu KK]])&amp;"Q"&amp;ROUNDDOWN((MONTH(Taulukko1[[#This Row],[Loppu KK]])-1)/3+1,0)</f>
        <v>2014Q1</v>
      </c>
      <c r="U2724" s="66">
        <f>IF(COUNT(Taulukko1[[#This Row],[Neuvottelujen alaiset ]])=1,Taulukko1[[#This Row],[Neuvottelujen alaiset ]],Taulukko1[[#This Row],[Vähennystarve]])</f>
        <v>17</v>
      </c>
      <c r="V2724" s="44" t="str">
        <f t="shared" si="427"/>
        <v>NA</v>
      </c>
      <c r="W2724" s="44">
        <f t="shared" si="428"/>
        <v>0.23529411764705882</v>
      </c>
      <c r="X2724" s="44" t="str">
        <f t="shared" si="429"/>
        <v>NA</v>
      </c>
      <c r="Y2724" s="90" t="b">
        <f>AND(MONTH(Taulukko1[[#This Row],[Alku PVM]] )=6,DAY(Taulukko1[[#This Row],[Alku PVM]] )&gt;19)</f>
        <v>0</v>
      </c>
      <c r="Z2724" s="90" t="b">
        <f>AND(MONTH(Taulukko1[[#This Row],[Loppu PVM]] )=6,DAY(Taulukko1[[#This Row],[Loppu PVM]] )&gt;19)</f>
        <v>0</v>
      </c>
      <c r="AA2724" s="90" t="b">
        <f>OR(MONTH(Taulukko1[[#This Row],[Alku PVM]] )&lt;=5,AND(MONTH(Taulukko1[[#This Row],[Alku PVM]] )=6,DAY(Taulukko1[[#This Row],[Alku PVM]] )&lt;20))</f>
        <v>1</v>
      </c>
      <c r="AB2724" s="90" t="b">
        <f>OR(MONTH(Taulukko1[[#This Row],[Loppu PVM]])&lt;=5,AND(MONTH(Taulukko1[[#This Row],[Loppu PVM]] )=6,DAY(Taulukko1[[#This Row],[Loppu PVM]])&lt;20))</f>
        <v>1</v>
      </c>
      <c r="AC2724" s="90" t="b">
        <f>OR(MONTH(Taulukko1[[#This Row],[Alku PVM]] )&lt;=3,AND(MONTH(Taulukko1[[#This Row],[Alku PVM]] )=3))</f>
        <v>1</v>
      </c>
      <c r="AD2724" s="90" t="b">
        <f>OR(MONTH(Taulukko1[[#This Row],[Loppu PVM]] )&lt;=3,AND(MONTH(Taulukko1[[#This Row],[Loppu PVM]] )=3))</f>
        <v>1</v>
      </c>
      <c r="AE2724" s="90" t="b">
        <f>OR(MONTH(Taulukko1[[#This Row],[Alku PVM]] )&lt;=9,AND(MONTH(Taulukko1[[#This Row],[Alku PVM]] )=9))</f>
        <v>1</v>
      </c>
      <c r="AF2724" s="90" t="b">
        <f>OR(MONTH(Taulukko1[[#This Row],[Loppu PVM]])&lt;=9,AND(MONTH(Taulukko1[[#This Row],[Loppu PVM]] )=9))</f>
        <v>1</v>
      </c>
      <c r="AG2724" s="90" t="b">
        <f>OR(MONTH(Taulukko1[[#This Row],[Alku PVM]] )&lt;=6,AND(MONTH(Taulukko1[[#This Row],[Alku PVM]] )=6))</f>
        <v>1</v>
      </c>
      <c r="AH2724" s="90" t="b">
        <f>OR(MONTH(Taulukko1[[#This Row],[Loppu PVM]])&lt;=6,AND(MONTH(Taulukko1[[#This Row],[Loppu PVM]] )=6))</f>
        <v>1</v>
      </c>
    </row>
    <row r="2725" spans="1:34" ht="12.75" customHeight="1">
      <c r="A2725" s="21" t="s">
        <v>612</v>
      </c>
      <c r="B2725" s="23">
        <v>41671</v>
      </c>
      <c r="C2725" s="21" t="s">
        <v>611</v>
      </c>
      <c r="D2725" s="24">
        <v>6</v>
      </c>
      <c r="E2725" s="62">
        <v>42</v>
      </c>
      <c r="F2725" s="23">
        <v>41726</v>
      </c>
      <c r="G2725" s="24">
        <v>7</v>
      </c>
      <c r="H2725" s="22">
        <v>42</v>
      </c>
      <c r="I2725" s="126">
        <f>INDEX('TOL2008'!B:B,MATCH(A2725,'TOL2008'!A:A,0))</f>
        <v>29200</v>
      </c>
      <c r="J2725" s="126" t="str">
        <f>INDEX(Pääluokka!$H$2:$H$100,MATCH(VALUE(LEFT(Taulukko1[[#This Row],[TOL2008]],2)),Pääluokka!$G$2:$G$100,0))</f>
        <v>Teollisuus</v>
      </c>
      <c r="K2725" s="126" t="str">
        <f>INDEX(Pääluokka!$I$2:$I$100,MATCH(VALUE(LEFT(Taulukko1[[#This Row],[TOL2008]],2)),Pääluokka!$G$2:$G$100,0))</f>
        <v>Teollisuus (C-E)</v>
      </c>
      <c r="L2725" s="41">
        <f t="shared" si="420"/>
        <v>55</v>
      </c>
      <c r="M2725" s="43">
        <f t="shared" si="421"/>
        <v>41671</v>
      </c>
      <c r="N2725" s="43">
        <f t="shared" si="422"/>
        <v>41726</v>
      </c>
      <c r="O2725" s="43">
        <f t="shared" si="423"/>
        <v>41671</v>
      </c>
      <c r="P2725" s="43">
        <f t="shared" si="424"/>
        <v>41699</v>
      </c>
      <c r="Q2725" s="41">
        <f t="shared" si="425"/>
        <v>2014</v>
      </c>
      <c r="R2725" s="41">
        <f t="shared" si="426"/>
        <v>2014</v>
      </c>
      <c r="S2725" s="43" t="str">
        <f>YEAR(Taulukko1[[#This Row],[Alku KK]])&amp;"Q"&amp;ROUNDDOWN((MONTH(Taulukko1[[#This Row],[Alku KK]])-1)/3+1,0)</f>
        <v>2014Q1</v>
      </c>
      <c r="T2725" s="43" t="str">
        <f>YEAR(Taulukko1[[#This Row],[Loppu KK]])&amp;"Q"&amp;ROUNDDOWN((MONTH(Taulukko1[[#This Row],[Loppu KK]])-1)/3+1,0)</f>
        <v>2014Q1</v>
      </c>
      <c r="U2725" s="66">
        <f>IF(COUNT(Taulukko1[[#This Row],[Neuvottelujen alaiset ]])=1,Taulukko1[[#This Row],[Neuvottelujen alaiset ]],Taulukko1[[#This Row],[Vähennystarve]])</f>
        <v>42</v>
      </c>
      <c r="V2725" s="44">
        <f t="shared" si="427"/>
        <v>1</v>
      </c>
      <c r="W2725" s="44">
        <f t="shared" si="428"/>
        <v>0.16666666666666666</v>
      </c>
      <c r="X2725" s="44">
        <f t="shared" si="429"/>
        <v>0.16666666666666666</v>
      </c>
      <c r="Y2725" s="90" t="b">
        <f>AND(MONTH(Taulukko1[[#This Row],[Alku PVM]] )=6,DAY(Taulukko1[[#This Row],[Alku PVM]] )&gt;19)</f>
        <v>0</v>
      </c>
      <c r="Z2725" s="90" t="b">
        <f>AND(MONTH(Taulukko1[[#This Row],[Loppu PVM]] )=6,DAY(Taulukko1[[#This Row],[Loppu PVM]] )&gt;19)</f>
        <v>0</v>
      </c>
      <c r="AA2725" s="90" t="b">
        <f>OR(MONTH(Taulukko1[[#This Row],[Alku PVM]] )&lt;=5,AND(MONTH(Taulukko1[[#This Row],[Alku PVM]] )=6,DAY(Taulukko1[[#This Row],[Alku PVM]] )&lt;20))</f>
        <v>1</v>
      </c>
      <c r="AB2725" s="90" t="b">
        <f>OR(MONTH(Taulukko1[[#This Row],[Loppu PVM]])&lt;=5,AND(MONTH(Taulukko1[[#This Row],[Loppu PVM]] )=6,DAY(Taulukko1[[#This Row],[Loppu PVM]])&lt;20))</f>
        <v>1</v>
      </c>
      <c r="AC2725" s="90" t="b">
        <f>OR(MONTH(Taulukko1[[#This Row],[Alku PVM]] )&lt;=3,AND(MONTH(Taulukko1[[#This Row],[Alku PVM]] )=3))</f>
        <v>1</v>
      </c>
      <c r="AD2725" s="90" t="b">
        <f>OR(MONTH(Taulukko1[[#This Row],[Loppu PVM]] )&lt;=3,AND(MONTH(Taulukko1[[#This Row],[Loppu PVM]] )=3))</f>
        <v>1</v>
      </c>
      <c r="AE2725" s="90" t="b">
        <f>OR(MONTH(Taulukko1[[#This Row],[Alku PVM]] )&lt;=9,AND(MONTH(Taulukko1[[#This Row],[Alku PVM]] )=9))</f>
        <v>1</v>
      </c>
      <c r="AF2725" s="90" t="b">
        <f>OR(MONTH(Taulukko1[[#This Row],[Loppu PVM]])&lt;=9,AND(MONTH(Taulukko1[[#This Row],[Loppu PVM]] )=9))</f>
        <v>1</v>
      </c>
      <c r="AG2725" s="90" t="b">
        <f>OR(MONTH(Taulukko1[[#This Row],[Alku PVM]] )&lt;=6,AND(MONTH(Taulukko1[[#This Row],[Alku PVM]] )=6))</f>
        <v>1</v>
      </c>
      <c r="AH2725" s="90" t="b">
        <f>OR(MONTH(Taulukko1[[#This Row],[Loppu PVM]])&lt;=6,AND(MONTH(Taulukko1[[#This Row],[Loppu PVM]] )=6))</f>
        <v>1</v>
      </c>
    </row>
    <row r="2726" spans="1:34" ht="12.75" customHeight="1">
      <c r="A2726" s="21" t="s">
        <v>466</v>
      </c>
      <c r="B2726" s="23">
        <v>41671</v>
      </c>
      <c r="C2726" s="21" t="s">
        <v>465</v>
      </c>
      <c r="D2726" s="24"/>
      <c r="E2726" s="62">
        <v>40</v>
      </c>
      <c r="F2726" s="23">
        <v>41709</v>
      </c>
      <c r="G2726" s="24">
        <v>36</v>
      </c>
      <c r="H2726" s="22">
        <v>40</v>
      </c>
      <c r="I2726" s="126">
        <f>INDEX('TOL2008'!B:B,MATCH(A2726,'TOL2008'!A:A,0))</f>
        <v>95110</v>
      </c>
      <c r="J2726" s="126" t="str">
        <f>INDEX(Pääluokka!$H$2:$H$100,MATCH(VALUE(LEFT(Taulukko1[[#This Row],[TOL2008]],2)),Pääluokka!$G$2:$G$100,0))</f>
        <v>Muu palvelutoiminta</v>
      </c>
      <c r="K2726" s="126" t="str">
        <f>INDEX(Pääluokka!$I$2:$I$100,MATCH(VALUE(LEFT(Taulukko1[[#This Row],[TOL2008]],2)),Pääluokka!$G$2:$G$100,0))</f>
        <v>Palvelualat (G-N, R, S)</v>
      </c>
      <c r="L2726" s="41">
        <f t="shared" si="420"/>
        <v>38</v>
      </c>
      <c r="M2726" s="43">
        <f t="shared" si="421"/>
        <v>41671</v>
      </c>
      <c r="N2726" s="43">
        <f t="shared" si="422"/>
        <v>41709</v>
      </c>
      <c r="O2726" s="43">
        <f t="shared" si="423"/>
        <v>41671</v>
      </c>
      <c r="P2726" s="43">
        <f t="shared" si="424"/>
        <v>41699</v>
      </c>
      <c r="Q2726" s="41">
        <f t="shared" si="425"/>
        <v>2014</v>
      </c>
      <c r="R2726" s="41">
        <f t="shared" si="426"/>
        <v>2014</v>
      </c>
      <c r="S2726" s="43" t="str">
        <f>YEAR(Taulukko1[[#This Row],[Alku KK]])&amp;"Q"&amp;ROUNDDOWN((MONTH(Taulukko1[[#This Row],[Alku KK]])-1)/3+1,0)</f>
        <v>2014Q1</v>
      </c>
      <c r="T2726" s="43" t="str">
        <f>YEAR(Taulukko1[[#This Row],[Loppu KK]])&amp;"Q"&amp;ROUNDDOWN((MONTH(Taulukko1[[#This Row],[Loppu KK]])-1)/3+1,0)</f>
        <v>2014Q1</v>
      </c>
      <c r="U2726" s="66">
        <f>IF(COUNT(Taulukko1[[#This Row],[Neuvottelujen alaiset ]])=1,Taulukko1[[#This Row],[Neuvottelujen alaiset ]],Taulukko1[[#This Row],[Vähennystarve]])</f>
        <v>40</v>
      </c>
      <c r="V2726" s="44">
        <f t="shared" si="427"/>
        <v>1</v>
      </c>
      <c r="W2726" s="44">
        <f t="shared" si="428"/>
        <v>0.9</v>
      </c>
      <c r="X2726" s="44">
        <f t="shared" si="429"/>
        <v>0.9</v>
      </c>
      <c r="Y2726" s="90" t="b">
        <f>AND(MONTH(Taulukko1[[#This Row],[Alku PVM]] )=6,DAY(Taulukko1[[#This Row],[Alku PVM]] )&gt;19)</f>
        <v>0</v>
      </c>
      <c r="Z2726" s="90" t="b">
        <f>AND(MONTH(Taulukko1[[#This Row],[Loppu PVM]] )=6,DAY(Taulukko1[[#This Row],[Loppu PVM]] )&gt;19)</f>
        <v>0</v>
      </c>
      <c r="AA2726" s="90" t="b">
        <f>OR(MONTH(Taulukko1[[#This Row],[Alku PVM]] )&lt;=5,AND(MONTH(Taulukko1[[#This Row],[Alku PVM]] )=6,DAY(Taulukko1[[#This Row],[Alku PVM]] )&lt;20))</f>
        <v>1</v>
      </c>
      <c r="AB2726" s="90" t="b">
        <f>OR(MONTH(Taulukko1[[#This Row],[Loppu PVM]])&lt;=5,AND(MONTH(Taulukko1[[#This Row],[Loppu PVM]] )=6,DAY(Taulukko1[[#This Row],[Loppu PVM]])&lt;20))</f>
        <v>1</v>
      </c>
      <c r="AC2726" s="90" t="b">
        <f>OR(MONTH(Taulukko1[[#This Row],[Alku PVM]] )&lt;=3,AND(MONTH(Taulukko1[[#This Row],[Alku PVM]] )=3))</f>
        <v>1</v>
      </c>
      <c r="AD2726" s="90" t="b">
        <f>OR(MONTH(Taulukko1[[#This Row],[Loppu PVM]] )&lt;=3,AND(MONTH(Taulukko1[[#This Row],[Loppu PVM]] )=3))</f>
        <v>1</v>
      </c>
      <c r="AE2726" s="90" t="b">
        <f>OR(MONTH(Taulukko1[[#This Row],[Alku PVM]] )&lt;=9,AND(MONTH(Taulukko1[[#This Row],[Alku PVM]] )=9))</f>
        <v>1</v>
      </c>
      <c r="AF2726" s="90" t="b">
        <f>OR(MONTH(Taulukko1[[#This Row],[Loppu PVM]])&lt;=9,AND(MONTH(Taulukko1[[#This Row],[Loppu PVM]] )=9))</f>
        <v>1</v>
      </c>
      <c r="AG2726" s="90" t="b">
        <f>OR(MONTH(Taulukko1[[#This Row],[Alku PVM]] )&lt;=6,AND(MONTH(Taulukko1[[#This Row],[Alku PVM]] )=6))</f>
        <v>1</v>
      </c>
      <c r="AH2726" s="90" t="b">
        <f>OR(MONTH(Taulukko1[[#This Row],[Loppu PVM]])&lt;=6,AND(MONTH(Taulukko1[[#This Row],[Loppu PVM]] )=6))</f>
        <v>1</v>
      </c>
    </row>
    <row r="2727" spans="1:34" ht="12.75" customHeight="1">
      <c r="A2727" s="21" t="s">
        <v>151</v>
      </c>
      <c r="B2727" s="23">
        <v>41673</v>
      </c>
      <c r="C2727" s="21" t="s">
        <v>154</v>
      </c>
      <c r="D2727" s="24"/>
      <c r="E2727" s="62">
        <v>200</v>
      </c>
      <c r="F2727" s="23"/>
      <c r="G2727" s="24"/>
      <c r="H2727" s="22">
        <v>430</v>
      </c>
      <c r="I2727" s="126">
        <f>INDEX('TOL2008'!B:B,MATCH(A2727,'TOL2008'!A:A,0))</f>
        <v>47192</v>
      </c>
      <c r="J2727" s="126" t="str">
        <f>INDEX(Pääluokka!$H$2:$H$100,MATCH(VALUE(LEFT(Taulukko1[[#This Row],[TOL2008]],2)),Pääluokka!$G$2:$G$100,0))</f>
        <v>Tukku- ja vähittäiskauppa; moottoriajoneuvojen ja moottoripyörien korjaus</v>
      </c>
      <c r="K2727" s="126" t="str">
        <f>INDEX(Pääluokka!$I$2:$I$100,MATCH(VALUE(LEFT(Taulukko1[[#This Row],[TOL2008]],2)),Pääluokka!$G$2:$G$100,0))</f>
        <v>Palvelualat (G-N, R, S)</v>
      </c>
      <c r="L2727" s="41" t="str">
        <f t="shared" si="420"/>
        <v>NA</v>
      </c>
      <c r="M2727" s="43">
        <f t="shared" si="421"/>
        <v>41673</v>
      </c>
      <c r="N2727" s="43">
        <f t="shared" si="422"/>
        <v>41724</v>
      </c>
      <c r="O2727" s="43">
        <f t="shared" si="423"/>
        <v>41671</v>
      </c>
      <c r="P2727" s="43">
        <f t="shared" si="424"/>
        <v>41699</v>
      </c>
      <c r="Q2727" s="41">
        <f t="shared" si="425"/>
        <v>2014</v>
      </c>
      <c r="R2727" s="41">
        <f t="shared" si="426"/>
        <v>2014</v>
      </c>
      <c r="S2727" s="43" t="str">
        <f>YEAR(Taulukko1[[#This Row],[Alku KK]])&amp;"Q"&amp;ROUNDDOWN((MONTH(Taulukko1[[#This Row],[Alku KK]])-1)/3+1,0)</f>
        <v>2014Q1</v>
      </c>
      <c r="T2727" s="43" t="str">
        <f>YEAR(Taulukko1[[#This Row],[Loppu KK]])&amp;"Q"&amp;ROUNDDOWN((MONTH(Taulukko1[[#This Row],[Loppu KK]])-1)/3+1,0)</f>
        <v>2014Q1</v>
      </c>
      <c r="U2727" s="66">
        <f>IF(COUNT(Taulukko1[[#This Row],[Neuvottelujen alaiset ]])=1,Taulukko1[[#This Row],[Neuvottelujen alaiset ]],Taulukko1[[#This Row],[Vähennystarve]])</f>
        <v>430</v>
      </c>
      <c r="V2727" s="44">
        <f t="shared" si="427"/>
        <v>0.46511627906976744</v>
      </c>
      <c r="W2727" s="44" t="str">
        <f t="shared" si="428"/>
        <v>NA</v>
      </c>
      <c r="X2727" s="44" t="str">
        <f t="shared" si="429"/>
        <v>NA</v>
      </c>
      <c r="Y2727" s="90" t="b">
        <f>AND(MONTH(Taulukko1[[#This Row],[Alku PVM]] )=6,DAY(Taulukko1[[#This Row],[Alku PVM]] )&gt;19)</f>
        <v>0</v>
      </c>
      <c r="Z2727" s="90" t="b">
        <f>AND(MONTH(Taulukko1[[#This Row],[Loppu PVM]] )=6,DAY(Taulukko1[[#This Row],[Loppu PVM]] )&gt;19)</f>
        <v>0</v>
      </c>
      <c r="AA2727" s="90" t="b">
        <f>OR(MONTH(Taulukko1[[#This Row],[Alku PVM]] )&lt;=5,AND(MONTH(Taulukko1[[#This Row],[Alku PVM]] )=6,DAY(Taulukko1[[#This Row],[Alku PVM]] )&lt;20))</f>
        <v>1</v>
      </c>
      <c r="AB2727" s="90" t="b">
        <f>OR(MONTH(Taulukko1[[#This Row],[Loppu PVM]])&lt;=5,AND(MONTH(Taulukko1[[#This Row],[Loppu PVM]] )=6,DAY(Taulukko1[[#This Row],[Loppu PVM]])&lt;20))</f>
        <v>1</v>
      </c>
      <c r="AC2727" s="90" t="b">
        <f>OR(MONTH(Taulukko1[[#This Row],[Alku PVM]] )&lt;=3,AND(MONTH(Taulukko1[[#This Row],[Alku PVM]] )=3))</f>
        <v>1</v>
      </c>
      <c r="AD2727" s="90" t="b">
        <f>OR(MONTH(Taulukko1[[#This Row],[Loppu PVM]] )&lt;=3,AND(MONTH(Taulukko1[[#This Row],[Loppu PVM]] )=3))</f>
        <v>1</v>
      </c>
      <c r="AE2727" s="90" t="b">
        <f>OR(MONTH(Taulukko1[[#This Row],[Alku PVM]] )&lt;=9,AND(MONTH(Taulukko1[[#This Row],[Alku PVM]] )=9))</f>
        <v>1</v>
      </c>
      <c r="AF2727" s="90" t="b">
        <f>OR(MONTH(Taulukko1[[#This Row],[Loppu PVM]])&lt;=9,AND(MONTH(Taulukko1[[#This Row],[Loppu PVM]] )=9))</f>
        <v>1</v>
      </c>
      <c r="AG2727" s="90" t="b">
        <f>OR(MONTH(Taulukko1[[#This Row],[Alku PVM]] )&lt;=6,AND(MONTH(Taulukko1[[#This Row],[Alku PVM]] )=6))</f>
        <v>1</v>
      </c>
      <c r="AH2727" s="90" t="b">
        <f>OR(MONTH(Taulukko1[[#This Row],[Loppu PVM]])&lt;=6,AND(MONTH(Taulukko1[[#This Row],[Loppu PVM]] )=6))</f>
        <v>1</v>
      </c>
    </row>
    <row r="2728" spans="1:34" ht="12.75" customHeight="1">
      <c r="A2728" s="21" t="s">
        <v>441</v>
      </c>
      <c r="B2728" s="23">
        <v>41674</v>
      </c>
      <c r="C2728" s="21" t="s">
        <v>440</v>
      </c>
      <c r="D2728" s="24"/>
      <c r="E2728" s="62">
        <v>35</v>
      </c>
      <c r="F2728" s="23">
        <v>41723</v>
      </c>
      <c r="G2728" s="24">
        <v>21</v>
      </c>
      <c r="H2728" s="22">
        <v>35</v>
      </c>
      <c r="I2728" s="126">
        <f>INDEX('TOL2008'!B:B,MATCH(A2728,'TOL2008'!A:A,0))</f>
        <v>29100</v>
      </c>
      <c r="J2728" s="126" t="str">
        <f>INDEX(Pääluokka!$H$2:$H$100,MATCH(VALUE(LEFT(Taulukko1[[#This Row],[TOL2008]],2)),Pääluokka!$G$2:$G$100,0))</f>
        <v>Teollisuus</v>
      </c>
      <c r="K2728" s="126" t="str">
        <f>INDEX(Pääluokka!$I$2:$I$100,MATCH(VALUE(LEFT(Taulukko1[[#This Row],[TOL2008]],2)),Pääluokka!$G$2:$G$100,0))</f>
        <v>Teollisuus (C-E)</v>
      </c>
      <c r="L2728" s="41">
        <f t="shared" si="420"/>
        <v>49</v>
      </c>
      <c r="M2728" s="43">
        <f t="shared" si="421"/>
        <v>41674</v>
      </c>
      <c r="N2728" s="43">
        <f t="shared" si="422"/>
        <v>41723</v>
      </c>
      <c r="O2728" s="43">
        <f t="shared" si="423"/>
        <v>41671</v>
      </c>
      <c r="P2728" s="43">
        <f t="shared" si="424"/>
        <v>41699</v>
      </c>
      <c r="Q2728" s="41">
        <f t="shared" si="425"/>
        <v>2014</v>
      </c>
      <c r="R2728" s="41">
        <f t="shared" si="426"/>
        <v>2014</v>
      </c>
      <c r="S2728" s="43" t="str">
        <f>YEAR(Taulukko1[[#This Row],[Alku KK]])&amp;"Q"&amp;ROUNDDOWN((MONTH(Taulukko1[[#This Row],[Alku KK]])-1)/3+1,0)</f>
        <v>2014Q1</v>
      </c>
      <c r="T2728" s="43" t="str">
        <f>YEAR(Taulukko1[[#This Row],[Loppu KK]])&amp;"Q"&amp;ROUNDDOWN((MONTH(Taulukko1[[#This Row],[Loppu KK]])-1)/3+1,0)</f>
        <v>2014Q1</v>
      </c>
      <c r="U2728" s="66">
        <f>IF(COUNT(Taulukko1[[#This Row],[Neuvottelujen alaiset ]])=1,Taulukko1[[#This Row],[Neuvottelujen alaiset ]],Taulukko1[[#This Row],[Vähennystarve]])</f>
        <v>35</v>
      </c>
      <c r="V2728" s="44">
        <f t="shared" si="427"/>
        <v>1</v>
      </c>
      <c r="W2728" s="44">
        <f t="shared" si="428"/>
        <v>0.6</v>
      </c>
      <c r="X2728" s="44">
        <f t="shared" si="429"/>
        <v>0.6</v>
      </c>
      <c r="Y2728" s="90" t="b">
        <f>AND(MONTH(Taulukko1[[#This Row],[Alku PVM]] )=6,DAY(Taulukko1[[#This Row],[Alku PVM]] )&gt;19)</f>
        <v>0</v>
      </c>
      <c r="Z2728" s="90" t="b">
        <f>AND(MONTH(Taulukko1[[#This Row],[Loppu PVM]] )=6,DAY(Taulukko1[[#This Row],[Loppu PVM]] )&gt;19)</f>
        <v>0</v>
      </c>
      <c r="AA2728" s="90" t="b">
        <f>OR(MONTH(Taulukko1[[#This Row],[Alku PVM]] )&lt;=5,AND(MONTH(Taulukko1[[#This Row],[Alku PVM]] )=6,DAY(Taulukko1[[#This Row],[Alku PVM]] )&lt;20))</f>
        <v>1</v>
      </c>
      <c r="AB2728" s="90" t="b">
        <f>OR(MONTH(Taulukko1[[#This Row],[Loppu PVM]])&lt;=5,AND(MONTH(Taulukko1[[#This Row],[Loppu PVM]] )=6,DAY(Taulukko1[[#This Row],[Loppu PVM]])&lt;20))</f>
        <v>1</v>
      </c>
      <c r="AC2728" s="90" t="b">
        <f>OR(MONTH(Taulukko1[[#This Row],[Alku PVM]] )&lt;=3,AND(MONTH(Taulukko1[[#This Row],[Alku PVM]] )=3))</f>
        <v>1</v>
      </c>
      <c r="AD2728" s="90" t="b">
        <f>OR(MONTH(Taulukko1[[#This Row],[Loppu PVM]] )&lt;=3,AND(MONTH(Taulukko1[[#This Row],[Loppu PVM]] )=3))</f>
        <v>1</v>
      </c>
      <c r="AE2728" s="90" t="b">
        <f>OR(MONTH(Taulukko1[[#This Row],[Alku PVM]] )&lt;=9,AND(MONTH(Taulukko1[[#This Row],[Alku PVM]] )=9))</f>
        <v>1</v>
      </c>
      <c r="AF2728" s="90" t="b">
        <f>OR(MONTH(Taulukko1[[#This Row],[Loppu PVM]])&lt;=9,AND(MONTH(Taulukko1[[#This Row],[Loppu PVM]] )=9))</f>
        <v>1</v>
      </c>
      <c r="AG2728" s="90" t="b">
        <f>OR(MONTH(Taulukko1[[#This Row],[Alku PVM]] )&lt;=6,AND(MONTH(Taulukko1[[#This Row],[Alku PVM]] )=6))</f>
        <v>1</v>
      </c>
      <c r="AH2728" s="90" t="b">
        <f>OR(MONTH(Taulukko1[[#This Row],[Loppu PVM]])&lt;=6,AND(MONTH(Taulukko1[[#This Row],[Loppu PVM]] )=6))</f>
        <v>1</v>
      </c>
    </row>
    <row r="2729" spans="1:34" ht="12.75" customHeight="1">
      <c r="A2729" s="21" t="s">
        <v>291</v>
      </c>
      <c r="B2729" s="23">
        <v>41674</v>
      </c>
      <c r="C2729" s="21" t="s">
        <v>290</v>
      </c>
      <c r="D2729" s="24" t="s">
        <v>25</v>
      </c>
      <c r="E2729" s="62">
        <v>110</v>
      </c>
      <c r="F2729" s="23">
        <v>41751</v>
      </c>
      <c r="G2729" s="24">
        <v>27</v>
      </c>
      <c r="H2729" s="22">
        <v>700</v>
      </c>
      <c r="I2729" s="126">
        <f>INDEX('TOL2008'!B:B,MATCH(A2729,'TOL2008'!A:A,0))</f>
        <v>85420</v>
      </c>
      <c r="J2729" s="126" t="str">
        <f>INDEX(Pääluokka!$H$2:$H$100,MATCH(VALUE(LEFT(Taulukko1[[#This Row],[TOL2008]],2)),Pääluokka!$G$2:$G$100,0))</f>
        <v>Koulutus</v>
      </c>
      <c r="K2729" s="126" t="str">
        <f>INDEX(Pääluokka!$I$2:$I$100,MATCH(VALUE(LEFT(Taulukko1[[#This Row],[TOL2008]],2)),Pääluokka!$G$2:$G$100,0))</f>
        <v>Muut toimialat (O-Q, T-X)</v>
      </c>
      <c r="L2729" s="41">
        <f t="shared" si="420"/>
        <v>77</v>
      </c>
      <c r="M2729" s="43">
        <f t="shared" si="421"/>
        <v>41674</v>
      </c>
      <c r="N2729" s="43">
        <f t="shared" si="422"/>
        <v>41751</v>
      </c>
      <c r="O2729" s="43">
        <f t="shared" si="423"/>
        <v>41671</v>
      </c>
      <c r="P2729" s="43">
        <f t="shared" si="424"/>
        <v>41730</v>
      </c>
      <c r="Q2729" s="41">
        <f t="shared" si="425"/>
        <v>2014</v>
      </c>
      <c r="R2729" s="41">
        <f t="shared" si="426"/>
        <v>2014</v>
      </c>
      <c r="S2729" s="43" t="str">
        <f>YEAR(Taulukko1[[#This Row],[Alku KK]])&amp;"Q"&amp;ROUNDDOWN((MONTH(Taulukko1[[#This Row],[Alku KK]])-1)/3+1,0)</f>
        <v>2014Q1</v>
      </c>
      <c r="T2729" s="43" t="str">
        <f>YEAR(Taulukko1[[#This Row],[Loppu KK]])&amp;"Q"&amp;ROUNDDOWN((MONTH(Taulukko1[[#This Row],[Loppu KK]])-1)/3+1,0)</f>
        <v>2014Q2</v>
      </c>
      <c r="U2729" s="66">
        <f>IF(COUNT(Taulukko1[[#This Row],[Neuvottelujen alaiset ]])=1,Taulukko1[[#This Row],[Neuvottelujen alaiset ]],Taulukko1[[#This Row],[Vähennystarve]])</f>
        <v>700</v>
      </c>
      <c r="V2729" s="44">
        <f t="shared" si="427"/>
        <v>0.15714285714285714</v>
      </c>
      <c r="W2729" s="44">
        <f t="shared" si="428"/>
        <v>3.8571428571428569E-2</v>
      </c>
      <c r="X2729" s="44">
        <f t="shared" si="429"/>
        <v>0.24545454545454545</v>
      </c>
      <c r="Y2729" s="90" t="b">
        <f>AND(MONTH(Taulukko1[[#This Row],[Alku PVM]] )=6,DAY(Taulukko1[[#This Row],[Alku PVM]] )&gt;19)</f>
        <v>0</v>
      </c>
      <c r="Z2729" s="90" t="b">
        <f>AND(MONTH(Taulukko1[[#This Row],[Loppu PVM]] )=6,DAY(Taulukko1[[#This Row],[Loppu PVM]] )&gt;19)</f>
        <v>0</v>
      </c>
      <c r="AA2729" s="90" t="b">
        <f>OR(MONTH(Taulukko1[[#This Row],[Alku PVM]] )&lt;=5,AND(MONTH(Taulukko1[[#This Row],[Alku PVM]] )=6,DAY(Taulukko1[[#This Row],[Alku PVM]] )&lt;20))</f>
        <v>1</v>
      </c>
      <c r="AB2729" s="90" t="b">
        <f>OR(MONTH(Taulukko1[[#This Row],[Loppu PVM]])&lt;=5,AND(MONTH(Taulukko1[[#This Row],[Loppu PVM]] )=6,DAY(Taulukko1[[#This Row],[Loppu PVM]])&lt;20))</f>
        <v>1</v>
      </c>
      <c r="AC2729" s="90" t="b">
        <f>OR(MONTH(Taulukko1[[#This Row],[Alku PVM]] )&lt;=3,AND(MONTH(Taulukko1[[#This Row],[Alku PVM]] )=3))</f>
        <v>1</v>
      </c>
      <c r="AD2729" s="90" t="b">
        <f>OR(MONTH(Taulukko1[[#This Row],[Loppu PVM]] )&lt;=3,AND(MONTH(Taulukko1[[#This Row],[Loppu PVM]] )=3))</f>
        <v>0</v>
      </c>
      <c r="AE2729" s="90" t="b">
        <f>OR(MONTH(Taulukko1[[#This Row],[Alku PVM]] )&lt;=9,AND(MONTH(Taulukko1[[#This Row],[Alku PVM]] )=9))</f>
        <v>1</v>
      </c>
      <c r="AF2729" s="90" t="b">
        <f>OR(MONTH(Taulukko1[[#This Row],[Loppu PVM]])&lt;=9,AND(MONTH(Taulukko1[[#This Row],[Loppu PVM]] )=9))</f>
        <v>1</v>
      </c>
      <c r="AG2729" s="90" t="b">
        <f>OR(MONTH(Taulukko1[[#This Row],[Alku PVM]] )&lt;=6,AND(MONTH(Taulukko1[[#This Row],[Alku PVM]] )=6))</f>
        <v>1</v>
      </c>
      <c r="AH2729" s="90" t="b">
        <f>OR(MONTH(Taulukko1[[#This Row],[Loppu PVM]])&lt;=6,AND(MONTH(Taulukko1[[#This Row],[Loppu PVM]] )=6))</f>
        <v>1</v>
      </c>
    </row>
    <row r="2730" spans="1:34" ht="12.75" customHeight="1">
      <c r="A2730" s="21" t="s">
        <v>366</v>
      </c>
      <c r="B2730" s="23">
        <v>41675</v>
      </c>
      <c r="C2730" s="21" t="s">
        <v>365</v>
      </c>
      <c r="D2730" s="24"/>
      <c r="E2730" s="62">
        <v>55</v>
      </c>
      <c r="F2730" s="23">
        <v>41725</v>
      </c>
      <c r="G2730" s="24">
        <v>22</v>
      </c>
      <c r="H2730" s="22">
        <v>151</v>
      </c>
      <c r="I2730" s="126">
        <f>INDEX('TOL2008'!B:B,MATCH(A2730,'TOL2008'!A:A,0))</f>
        <v>47719</v>
      </c>
      <c r="J2730" s="126" t="str">
        <f>INDEX(Pääluokka!$H$2:$H$100,MATCH(VALUE(LEFT(Taulukko1[[#This Row],[TOL2008]],2)),Pääluokka!$G$2:$G$100,0))</f>
        <v>Tukku- ja vähittäiskauppa; moottoriajoneuvojen ja moottoripyörien korjaus</v>
      </c>
      <c r="K2730" s="126" t="str">
        <f>INDEX(Pääluokka!$I$2:$I$100,MATCH(VALUE(LEFT(Taulukko1[[#This Row],[TOL2008]],2)),Pääluokka!$G$2:$G$100,0))</f>
        <v>Palvelualat (G-N, R, S)</v>
      </c>
      <c r="L2730" s="41">
        <f t="shared" si="420"/>
        <v>50</v>
      </c>
      <c r="M2730" s="43">
        <f t="shared" si="421"/>
        <v>41675</v>
      </c>
      <c r="N2730" s="43">
        <f t="shared" si="422"/>
        <v>41725</v>
      </c>
      <c r="O2730" s="43">
        <f t="shared" si="423"/>
        <v>41671</v>
      </c>
      <c r="P2730" s="43">
        <f t="shared" si="424"/>
        <v>41699</v>
      </c>
      <c r="Q2730" s="41">
        <f t="shared" si="425"/>
        <v>2014</v>
      </c>
      <c r="R2730" s="41">
        <f t="shared" si="426"/>
        <v>2014</v>
      </c>
      <c r="S2730" s="43" t="str">
        <f>YEAR(Taulukko1[[#This Row],[Alku KK]])&amp;"Q"&amp;ROUNDDOWN((MONTH(Taulukko1[[#This Row],[Alku KK]])-1)/3+1,0)</f>
        <v>2014Q1</v>
      </c>
      <c r="T2730" s="43" t="str">
        <f>YEAR(Taulukko1[[#This Row],[Loppu KK]])&amp;"Q"&amp;ROUNDDOWN((MONTH(Taulukko1[[#This Row],[Loppu KK]])-1)/3+1,0)</f>
        <v>2014Q1</v>
      </c>
      <c r="U2730" s="66">
        <f>IF(COUNT(Taulukko1[[#This Row],[Neuvottelujen alaiset ]])=1,Taulukko1[[#This Row],[Neuvottelujen alaiset ]],Taulukko1[[#This Row],[Vähennystarve]])</f>
        <v>151</v>
      </c>
      <c r="V2730" s="44">
        <f t="shared" si="427"/>
        <v>0.36423841059602646</v>
      </c>
      <c r="W2730" s="44">
        <f t="shared" si="428"/>
        <v>0.14569536423841059</v>
      </c>
      <c r="X2730" s="44">
        <f t="shared" si="429"/>
        <v>0.4</v>
      </c>
      <c r="Y2730" s="90" t="b">
        <f>AND(MONTH(Taulukko1[[#This Row],[Alku PVM]] )=6,DAY(Taulukko1[[#This Row],[Alku PVM]] )&gt;19)</f>
        <v>0</v>
      </c>
      <c r="Z2730" s="90" t="b">
        <f>AND(MONTH(Taulukko1[[#This Row],[Loppu PVM]] )=6,DAY(Taulukko1[[#This Row],[Loppu PVM]] )&gt;19)</f>
        <v>0</v>
      </c>
      <c r="AA2730" s="90" t="b">
        <f>OR(MONTH(Taulukko1[[#This Row],[Alku PVM]] )&lt;=5,AND(MONTH(Taulukko1[[#This Row],[Alku PVM]] )=6,DAY(Taulukko1[[#This Row],[Alku PVM]] )&lt;20))</f>
        <v>1</v>
      </c>
      <c r="AB2730" s="90" t="b">
        <f>OR(MONTH(Taulukko1[[#This Row],[Loppu PVM]])&lt;=5,AND(MONTH(Taulukko1[[#This Row],[Loppu PVM]] )=6,DAY(Taulukko1[[#This Row],[Loppu PVM]])&lt;20))</f>
        <v>1</v>
      </c>
      <c r="AC2730" s="90" t="b">
        <f>OR(MONTH(Taulukko1[[#This Row],[Alku PVM]] )&lt;=3,AND(MONTH(Taulukko1[[#This Row],[Alku PVM]] )=3))</f>
        <v>1</v>
      </c>
      <c r="AD2730" s="90" t="b">
        <f>OR(MONTH(Taulukko1[[#This Row],[Loppu PVM]] )&lt;=3,AND(MONTH(Taulukko1[[#This Row],[Loppu PVM]] )=3))</f>
        <v>1</v>
      </c>
      <c r="AE2730" s="90" t="b">
        <f>OR(MONTH(Taulukko1[[#This Row],[Alku PVM]] )&lt;=9,AND(MONTH(Taulukko1[[#This Row],[Alku PVM]] )=9))</f>
        <v>1</v>
      </c>
      <c r="AF2730" s="90" t="b">
        <f>OR(MONTH(Taulukko1[[#This Row],[Loppu PVM]])&lt;=9,AND(MONTH(Taulukko1[[#This Row],[Loppu PVM]] )=9))</f>
        <v>1</v>
      </c>
      <c r="AG2730" s="90" t="b">
        <f>OR(MONTH(Taulukko1[[#This Row],[Alku PVM]] )&lt;=6,AND(MONTH(Taulukko1[[#This Row],[Alku PVM]] )=6))</f>
        <v>1</v>
      </c>
      <c r="AH2730" s="90" t="b">
        <f>OR(MONTH(Taulukko1[[#This Row],[Loppu PVM]])&lt;=6,AND(MONTH(Taulukko1[[#This Row],[Loppu PVM]] )=6))</f>
        <v>1</v>
      </c>
    </row>
    <row r="2731" spans="1:34" ht="12.75" customHeight="1">
      <c r="A2731" s="21" t="s">
        <v>163</v>
      </c>
      <c r="B2731" s="23">
        <v>41675</v>
      </c>
      <c r="C2731" s="21" t="s">
        <v>162</v>
      </c>
      <c r="D2731" s="24"/>
      <c r="E2731" s="62">
        <v>76</v>
      </c>
      <c r="F2731" s="23">
        <v>41730</v>
      </c>
      <c r="G2731" s="24">
        <v>38</v>
      </c>
      <c r="H2731" s="22">
        <v>460</v>
      </c>
      <c r="I2731" s="126">
        <f>INDEX('TOL2008'!B:B,MATCH(A2731,'TOL2008'!A:A,0))</f>
        <v>66190</v>
      </c>
      <c r="J2731" s="126" t="str">
        <f>INDEX(Pääluokka!$H$2:$H$100,MATCH(VALUE(LEFT(Taulukko1[[#This Row],[TOL2008]],2)),Pääluokka!$G$2:$G$100,0))</f>
        <v>Rahoitus- ja vakuutustoiminta</v>
      </c>
      <c r="K2731" s="126" t="str">
        <f>INDEX(Pääluokka!$I$2:$I$100,MATCH(VALUE(LEFT(Taulukko1[[#This Row],[TOL2008]],2)),Pääluokka!$G$2:$G$100,0))</f>
        <v>Palvelualat (G-N, R, S)</v>
      </c>
      <c r="L2731" s="41">
        <f t="shared" si="420"/>
        <v>55</v>
      </c>
      <c r="M2731" s="43">
        <f t="shared" si="421"/>
        <v>41675</v>
      </c>
      <c r="N2731" s="43">
        <f t="shared" si="422"/>
        <v>41730</v>
      </c>
      <c r="O2731" s="43">
        <f t="shared" si="423"/>
        <v>41671</v>
      </c>
      <c r="P2731" s="43">
        <f t="shared" si="424"/>
        <v>41730</v>
      </c>
      <c r="Q2731" s="41">
        <f t="shared" si="425"/>
        <v>2014</v>
      </c>
      <c r="R2731" s="41">
        <f t="shared" si="426"/>
        <v>2014</v>
      </c>
      <c r="S2731" s="43" t="str">
        <f>YEAR(Taulukko1[[#This Row],[Alku KK]])&amp;"Q"&amp;ROUNDDOWN((MONTH(Taulukko1[[#This Row],[Alku KK]])-1)/3+1,0)</f>
        <v>2014Q1</v>
      </c>
      <c r="T2731" s="43" t="str">
        <f>YEAR(Taulukko1[[#This Row],[Loppu KK]])&amp;"Q"&amp;ROUNDDOWN((MONTH(Taulukko1[[#This Row],[Loppu KK]])-1)/3+1,0)</f>
        <v>2014Q2</v>
      </c>
      <c r="U2731" s="66">
        <f>IF(COUNT(Taulukko1[[#This Row],[Neuvottelujen alaiset ]])=1,Taulukko1[[#This Row],[Neuvottelujen alaiset ]],Taulukko1[[#This Row],[Vähennystarve]])</f>
        <v>460</v>
      </c>
      <c r="V2731" s="44">
        <f t="shared" si="427"/>
        <v>0.16521739130434782</v>
      </c>
      <c r="W2731" s="44">
        <f t="shared" si="428"/>
        <v>8.2608695652173908E-2</v>
      </c>
      <c r="X2731" s="44">
        <f t="shared" si="429"/>
        <v>0.5</v>
      </c>
      <c r="Y2731" s="90" t="b">
        <f>AND(MONTH(Taulukko1[[#This Row],[Alku PVM]] )=6,DAY(Taulukko1[[#This Row],[Alku PVM]] )&gt;19)</f>
        <v>0</v>
      </c>
      <c r="Z2731" s="90" t="b">
        <f>AND(MONTH(Taulukko1[[#This Row],[Loppu PVM]] )=6,DAY(Taulukko1[[#This Row],[Loppu PVM]] )&gt;19)</f>
        <v>0</v>
      </c>
      <c r="AA2731" s="90" t="b">
        <f>OR(MONTH(Taulukko1[[#This Row],[Alku PVM]] )&lt;=5,AND(MONTH(Taulukko1[[#This Row],[Alku PVM]] )=6,DAY(Taulukko1[[#This Row],[Alku PVM]] )&lt;20))</f>
        <v>1</v>
      </c>
      <c r="AB2731" s="90" t="b">
        <f>OR(MONTH(Taulukko1[[#This Row],[Loppu PVM]])&lt;=5,AND(MONTH(Taulukko1[[#This Row],[Loppu PVM]] )=6,DAY(Taulukko1[[#This Row],[Loppu PVM]])&lt;20))</f>
        <v>1</v>
      </c>
      <c r="AC2731" s="90" t="b">
        <f>OR(MONTH(Taulukko1[[#This Row],[Alku PVM]] )&lt;=3,AND(MONTH(Taulukko1[[#This Row],[Alku PVM]] )=3))</f>
        <v>1</v>
      </c>
      <c r="AD2731" s="90" t="b">
        <f>OR(MONTH(Taulukko1[[#This Row],[Loppu PVM]] )&lt;=3,AND(MONTH(Taulukko1[[#This Row],[Loppu PVM]] )=3))</f>
        <v>0</v>
      </c>
      <c r="AE2731" s="90" t="b">
        <f>OR(MONTH(Taulukko1[[#This Row],[Alku PVM]] )&lt;=9,AND(MONTH(Taulukko1[[#This Row],[Alku PVM]] )=9))</f>
        <v>1</v>
      </c>
      <c r="AF2731" s="90" t="b">
        <f>OR(MONTH(Taulukko1[[#This Row],[Loppu PVM]])&lt;=9,AND(MONTH(Taulukko1[[#This Row],[Loppu PVM]] )=9))</f>
        <v>1</v>
      </c>
      <c r="AG2731" s="90" t="b">
        <f>OR(MONTH(Taulukko1[[#This Row],[Alku PVM]] )&lt;=6,AND(MONTH(Taulukko1[[#This Row],[Alku PVM]] )=6))</f>
        <v>1</v>
      </c>
      <c r="AH2731" s="90" t="b">
        <f>OR(MONTH(Taulukko1[[#This Row],[Loppu PVM]])&lt;=6,AND(MONTH(Taulukko1[[#This Row],[Loppu PVM]] )=6))</f>
        <v>1</v>
      </c>
    </row>
    <row r="2732" spans="1:34" ht="12.75" customHeight="1">
      <c r="A2732" s="21" t="s">
        <v>429</v>
      </c>
      <c r="B2732" s="23">
        <v>41676</v>
      </c>
      <c r="C2732" s="21" t="s">
        <v>432</v>
      </c>
      <c r="D2732" s="24" t="s">
        <v>25</v>
      </c>
      <c r="F2732" s="23">
        <v>41729</v>
      </c>
      <c r="G2732" s="24">
        <v>235</v>
      </c>
      <c r="H2732" s="22">
        <v>270</v>
      </c>
      <c r="I2732" s="126">
        <f>INDEX('TOL2008'!B:B,MATCH(A2732,'TOL2008'!A:A,0))</f>
        <v>46431</v>
      </c>
      <c r="J2732" s="126" t="str">
        <f>INDEX(Pääluokka!$H$2:$H$100,MATCH(VALUE(LEFT(Taulukko1[[#This Row],[TOL2008]],2)),Pääluokka!$G$2:$G$100,0))</f>
        <v>Tukku- ja vähittäiskauppa; moottoriajoneuvojen ja moottoripyörien korjaus</v>
      </c>
      <c r="K2732" s="126" t="str">
        <f>INDEX(Pääluokka!$I$2:$I$100,MATCH(VALUE(LEFT(Taulukko1[[#This Row],[TOL2008]],2)),Pääluokka!$G$2:$G$100,0))</f>
        <v>Palvelualat (G-N, R, S)</v>
      </c>
      <c r="L2732" s="41">
        <f t="shared" si="420"/>
        <v>53</v>
      </c>
      <c r="M2732" s="43">
        <f t="shared" si="421"/>
        <v>41676</v>
      </c>
      <c r="N2732" s="43">
        <f t="shared" si="422"/>
        <v>41729</v>
      </c>
      <c r="O2732" s="43">
        <f t="shared" si="423"/>
        <v>41671</v>
      </c>
      <c r="P2732" s="43">
        <f t="shared" si="424"/>
        <v>41699</v>
      </c>
      <c r="Q2732" s="41">
        <f t="shared" si="425"/>
        <v>2014</v>
      </c>
      <c r="R2732" s="41">
        <f t="shared" si="426"/>
        <v>2014</v>
      </c>
      <c r="S2732" s="43" t="str">
        <f>YEAR(Taulukko1[[#This Row],[Alku KK]])&amp;"Q"&amp;ROUNDDOWN((MONTH(Taulukko1[[#This Row],[Alku KK]])-1)/3+1,0)</f>
        <v>2014Q1</v>
      </c>
      <c r="T2732" s="43" t="str">
        <f>YEAR(Taulukko1[[#This Row],[Loppu KK]])&amp;"Q"&amp;ROUNDDOWN((MONTH(Taulukko1[[#This Row],[Loppu KK]])-1)/3+1,0)</f>
        <v>2014Q1</v>
      </c>
      <c r="U2732" s="66">
        <f>IF(COUNT(Taulukko1[[#This Row],[Neuvottelujen alaiset ]])=1,Taulukko1[[#This Row],[Neuvottelujen alaiset ]],Taulukko1[[#This Row],[Vähennystarve]])</f>
        <v>270</v>
      </c>
      <c r="V2732" s="44" t="str">
        <f t="shared" si="427"/>
        <v>NA</v>
      </c>
      <c r="W2732" s="44">
        <f t="shared" si="428"/>
        <v>0.87037037037037035</v>
      </c>
      <c r="X2732" s="44" t="str">
        <f t="shared" si="429"/>
        <v>NA</v>
      </c>
      <c r="Y2732" s="90" t="b">
        <f>AND(MONTH(Taulukko1[[#This Row],[Alku PVM]] )=6,DAY(Taulukko1[[#This Row],[Alku PVM]] )&gt;19)</f>
        <v>0</v>
      </c>
      <c r="Z2732" s="90" t="b">
        <f>AND(MONTH(Taulukko1[[#This Row],[Loppu PVM]] )=6,DAY(Taulukko1[[#This Row],[Loppu PVM]] )&gt;19)</f>
        <v>0</v>
      </c>
      <c r="AA2732" s="90" t="b">
        <f>OR(MONTH(Taulukko1[[#This Row],[Alku PVM]] )&lt;=5,AND(MONTH(Taulukko1[[#This Row],[Alku PVM]] )=6,DAY(Taulukko1[[#This Row],[Alku PVM]] )&lt;20))</f>
        <v>1</v>
      </c>
      <c r="AB2732" s="90" t="b">
        <f>OR(MONTH(Taulukko1[[#This Row],[Loppu PVM]])&lt;=5,AND(MONTH(Taulukko1[[#This Row],[Loppu PVM]] )=6,DAY(Taulukko1[[#This Row],[Loppu PVM]])&lt;20))</f>
        <v>1</v>
      </c>
      <c r="AC2732" s="90" t="b">
        <f>OR(MONTH(Taulukko1[[#This Row],[Alku PVM]] )&lt;=3,AND(MONTH(Taulukko1[[#This Row],[Alku PVM]] )=3))</f>
        <v>1</v>
      </c>
      <c r="AD2732" s="90" t="b">
        <f>OR(MONTH(Taulukko1[[#This Row],[Loppu PVM]] )&lt;=3,AND(MONTH(Taulukko1[[#This Row],[Loppu PVM]] )=3))</f>
        <v>1</v>
      </c>
      <c r="AE2732" s="90" t="b">
        <f>OR(MONTH(Taulukko1[[#This Row],[Alku PVM]] )&lt;=9,AND(MONTH(Taulukko1[[#This Row],[Alku PVM]] )=9))</f>
        <v>1</v>
      </c>
      <c r="AF2732" s="90" t="b">
        <f>OR(MONTH(Taulukko1[[#This Row],[Loppu PVM]])&lt;=9,AND(MONTH(Taulukko1[[#This Row],[Loppu PVM]] )=9))</f>
        <v>1</v>
      </c>
      <c r="AG2732" s="90" t="b">
        <f>OR(MONTH(Taulukko1[[#This Row],[Alku PVM]] )&lt;=6,AND(MONTH(Taulukko1[[#This Row],[Alku PVM]] )=6))</f>
        <v>1</v>
      </c>
      <c r="AH2732" s="90" t="b">
        <f>OR(MONTH(Taulukko1[[#This Row],[Loppu PVM]])&lt;=6,AND(MONTH(Taulukko1[[#This Row],[Loppu PVM]] )=6))</f>
        <v>1</v>
      </c>
    </row>
    <row r="2733" spans="1:34" ht="12.75" customHeight="1">
      <c r="A2733" s="21" t="s">
        <v>570</v>
      </c>
      <c r="B2733" s="23">
        <v>41680</v>
      </c>
      <c r="C2733" s="21" t="s">
        <v>571</v>
      </c>
      <c r="D2733" s="24"/>
      <c r="E2733" s="62">
        <v>33</v>
      </c>
      <c r="F2733" s="23">
        <v>41752</v>
      </c>
      <c r="G2733" s="24">
        <v>30</v>
      </c>
      <c r="H2733" s="22">
        <v>300</v>
      </c>
      <c r="I2733" s="126">
        <f>INDEX('TOL2008'!B:B,MATCH(A2733,'TOL2008'!A:A,0))</f>
        <v>33129</v>
      </c>
      <c r="J2733" s="126" t="str">
        <f>INDEX(Pääluokka!$H$2:$H$100,MATCH(VALUE(LEFT(Taulukko1[[#This Row],[TOL2008]],2)),Pääluokka!$G$2:$G$100,0))</f>
        <v>Teollisuus</v>
      </c>
      <c r="K2733" s="126" t="str">
        <f>INDEX(Pääluokka!$I$2:$I$100,MATCH(VALUE(LEFT(Taulukko1[[#This Row],[TOL2008]],2)),Pääluokka!$G$2:$G$100,0))</f>
        <v>Teollisuus (C-E)</v>
      </c>
      <c r="L2733" s="41">
        <f t="shared" si="420"/>
        <v>72</v>
      </c>
      <c r="M2733" s="43">
        <f t="shared" si="421"/>
        <v>41680</v>
      </c>
      <c r="N2733" s="43">
        <f t="shared" si="422"/>
        <v>41752</v>
      </c>
      <c r="O2733" s="43">
        <f t="shared" si="423"/>
        <v>41671</v>
      </c>
      <c r="P2733" s="43">
        <f t="shared" si="424"/>
        <v>41730</v>
      </c>
      <c r="Q2733" s="41">
        <f t="shared" si="425"/>
        <v>2014</v>
      </c>
      <c r="R2733" s="41">
        <f t="shared" si="426"/>
        <v>2014</v>
      </c>
      <c r="S2733" s="43" t="str">
        <f>YEAR(Taulukko1[[#This Row],[Alku KK]])&amp;"Q"&amp;ROUNDDOWN((MONTH(Taulukko1[[#This Row],[Alku KK]])-1)/3+1,0)</f>
        <v>2014Q1</v>
      </c>
      <c r="T2733" s="43" t="str">
        <f>YEAR(Taulukko1[[#This Row],[Loppu KK]])&amp;"Q"&amp;ROUNDDOWN((MONTH(Taulukko1[[#This Row],[Loppu KK]])-1)/3+1,0)</f>
        <v>2014Q2</v>
      </c>
      <c r="U2733" s="66">
        <f>IF(COUNT(Taulukko1[[#This Row],[Neuvottelujen alaiset ]])=1,Taulukko1[[#This Row],[Neuvottelujen alaiset ]],Taulukko1[[#This Row],[Vähennystarve]])</f>
        <v>300</v>
      </c>
      <c r="V2733" s="44">
        <f t="shared" si="427"/>
        <v>0.11</v>
      </c>
      <c r="W2733" s="44">
        <f t="shared" si="428"/>
        <v>0.1</v>
      </c>
      <c r="X2733" s="44">
        <f t="shared" si="429"/>
        <v>0.90909090909090906</v>
      </c>
      <c r="Y2733" s="90" t="b">
        <f>AND(MONTH(Taulukko1[[#This Row],[Alku PVM]] )=6,DAY(Taulukko1[[#This Row],[Alku PVM]] )&gt;19)</f>
        <v>0</v>
      </c>
      <c r="Z2733" s="90" t="b">
        <f>AND(MONTH(Taulukko1[[#This Row],[Loppu PVM]] )=6,DAY(Taulukko1[[#This Row],[Loppu PVM]] )&gt;19)</f>
        <v>0</v>
      </c>
      <c r="AA2733" s="90" t="b">
        <f>OR(MONTH(Taulukko1[[#This Row],[Alku PVM]] )&lt;=5,AND(MONTH(Taulukko1[[#This Row],[Alku PVM]] )=6,DAY(Taulukko1[[#This Row],[Alku PVM]] )&lt;20))</f>
        <v>1</v>
      </c>
      <c r="AB2733" s="90" t="b">
        <f>OR(MONTH(Taulukko1[[#This Row],[Loppu PVM]])&lt;=5,AND(MONTH(Taulukko1[[#This Row],[Loppu PVM]] )=6,DAY(Taulukko1[[#This Row],[Loppu PVM]])&lt;20))</f>
        <v>1</v>
      </c>
      <c r="AC2733" s="90" t="b">
        <f>OR(MONTH(Taulukko1[[#This Row],[Alku PVM]] )&lt;=3,AND(MONTH(Taulukko1[[#This Row],[Alku PVM]] )=3))</f>
        <v>1</v>
      </c>
      <c r="AD2733" s="90" t="b">
        <f>OR(MONTH(Taulukko1[[#This Row],[Loppu PVM]] )&lt;=3,AND(MONTH(Taulukko1[[#This Row],[Loppu PVM]] )=3))</f>
        <v>0</v>
      </c>
      <c r="AE2733" s="90" t="b">
        <f>OR(MONTH(Taulukko1[[#This Row],[Alku PVM]] )&lt;=9,AND(MONTH(Taulukko1[[#This Row],[Alku PVM]] )=9))</f>
        <v>1</v>
      </c>
      <c r="AF2733" s="90" t="b">
        <f>OR(MONTH(Taulukko1[[#This Row],[Loppu PVM]])&lt;=9,AND(MONTH(Taulukko1[[#This Row],[Loppu PVM]] )=9))</f>
        <v>1</v>
      </c>
      <c r="AG2733" s="90" t="b">
        <f>OR(MONTH(Taulukko1[[#This Row],[Alku PVM]] )&lt;=6,AND(MONTH(Taulukko1[[#This Row],[Alku PVM]] )=6))</f>
        <v>1</v>
      </c>
      <c r="AH2733" s="90" t="b">
        <f>OR(MONTH(Taulukko1[[#This Row],[Loppu PVM]])&lt;=6,AND(MONTH(Taulukko1[[#This Row],[Loppu PVM]] )=6))</f>
        <v>1</v>
      </c>
    </row>
    <row r="2734" spans="1:34" ht="12.75" customHeight="1">
      <c r="A2734" s="21" t="s">
        <v>337</v>
      </c>
      <c r="B2734" s="23">
        <v>41680</v>
      </c>
      <c r="C2734" s="21" t="s">
        <v>336</v>
      </c>
      <c r="D2734" s="24"/>
      <c r="F2734" s="23"/>
      <c r="G2734" s="24"/>
      <c r="H2734" s="22">
        <v>30</v>
      </c>
      <c r="I2734" s="126">
        <f>INDEX('TOL2008'!B:B,MATCH(A2734,'TOL2008'!A:A,0))</f>
        <v>47113</v>
      </c>
      <c r="J2734" s="126" t="str">
        <f>INDEX(Pääluokka!$H$2:$H$100,MATCH(VALUE(LEFT(Taulukko1[[#This Row],[TOL2008]],2)),Pääluokka!$G$2:$G$100,0))</f>
        <v>Tukku- ja vähittäiskauppa; moottoriajoneuvojen ja moottoripyörien korjaus</v>
      </c>
      <c r="K2734" s="126" t="str">
        <f>INDEX(Pääluokka!$I$2:$I$100,MATCH(VALUE(LEFT(Taulukko1[[#This Row],[TOL2008]],2)),Pääluokka!$G$2:$G$100,0))</f>
        <v>Palvelualat (G-N, R, S)</v>
      </c>
      <c r="L2734" s="41" t="str">
        <f t="shared" si="420"/>
        <v>NA</v>
      </c>
      <c r="M2734" s="43">
        <f t="shared" si="421"/>
        <v>41680</v>
      </c>
      <c r="N2734" s="43">
        <f t="shared" si="422"/>
        <v>41731</v>
      </c>
      <c r="O2734" s="43">
        <f t="shared" si="423"/>
        <v>41671</v>
      </c>
      <c r="P2734" s="43">
        <f t="shared" si="424"/>
        <v>41730</v>
      </c>
      <c r="Q2734" s="41">
        <f t="shared" si="425"/>
        <v>2014</v>
      </c>
      <c r="R2734" s="41">
        <f t="shared" si="426"/>
        <v>2014</v>
      </c>
      <c r="S2734" s="43" t="str">
        <f>YEAR(Taulukko1[[#This Row],[Alku KK]])&amp;"Q"&amp;ROUNDDOWN((MONTH(Taulukko1[[#This Row],[Alku KK]])-1)/3+1,0)</f>
        <v>2014Q1</v>
      </c>
      <c r="T2734" s="43" t="str">
        <f>YEAR(Taulukko1[[#This Row],[Loppu KK]])&amp;"Q"&amp;ROUNDDOWN((MONTH(Taulukko1[[#This Row],[Loppu KK]])-1)/3+1,0)</f>
        <v>2014Q2</v>
      </c>
      <c r="U2734" s="66">
        <f>IF(COUNT(Taulukko1[[#This Row],[Neuvottelujen alaiset ]])=1,Taulukko1[[#This Row],[Neuvottelujen alaiset ]],Taulukko1[[#This Row],[Vähennystarve]])</f>
        <v>30</v>
      </c>
      <c r="V2734" s="44" t="str">
        <f t="shared" si="427"/>
        <v>NA</v>
      </c>
      <c r="W2734" s="44" t="str">
        <f t="shared" si="428"/>
        <v>NA</v>
      </c>
      <c r="X2734" s="44" t="str">
        <f t="shared" si="429"/>
        <v>NA</v>
      </c>
      <c r="Y2734" s="90" t="b">
        <f>AND(MONTH(Taulukko1[[#This Row],[Alku PVM]] )=6,DAY(Taulukko1[[#This Row],[Alku PVM]] )&gt;19)</f>
        <v>0</v>
      </c>
      <c r="Z2734" s="90" t="b">
        <f>AND(MONTH(Taulukko1[[#This Row],[Loppu PVM]] )=6,DAY(Taulukko1[[#This Row],[Loppu PVM]] )&gt;19)</f>
        <v>0</v>
      </c>
      <c r="AA2734" s="90" t="b">
        <f>OR(MONTH(Taulukko1[[#This Row],[Alku PVM]] )&lt;=5,AND(MONTH(Taulukko1[[#This Row],[Alku PVM]] )=6,DAY(Taulukko1[[#This Row],[Alku PVM]] )&lt;20))</f>
        <v>1</v>
      </c>
      <c r="AB2734" s="90" t="b">
        <f>OR(MONTH(Taulukko1[[#This Row],[Loppu PVM]])&lt;=5,AND(MONTH(Taulukko1[[#This Row],[Loppu PVM]] )=6,DAY(Taulukko1[[#This Row],[Loppu PVM]])&lt;20))</f>
        <v>1</v>
      </c>
      <c r="AC2734" s="90" t="b">
        <f>OR(MONTH(Taulukko1[[#This Row],[Alku PVM]] )&lt;=3,AND(MONTH(Taulukko1[[#This Row],[Alku PVM]] )=3))</f>
        <v>1</v>
      </c>
      <c r="AD2734" s="90" t="b">
        <f>OR(MONTH(Taulukko1[[#This Row],[Loppu PVM]] )&lt;=3,AND(MONTH(Taulukko1[[#This Row],[Loppu PVM]] )=3))</f>
        <v>0</v>
      </c>
      <c r="AE2734" s="90" t="b">
        <f>OR(MONTH(Taulukko1[[#This Row],[Alku PVM]] )&lt;=9,AND(MONTH(Taulukko1[[#This Row],[Alku PVM]] )=9))</f>
        <v>1</v>
      </c>
      <c r="AF2734" s="90" t="b">
        <f>OR(MONTH(Taulukko1[[#This Row],[Loppu PVM]])&lt;=9,AND(MONTH(Taulukko1[[#This Row],[Loppu PVM]] )=9))</f>
        <v>1</v>
      </c>
      <c r="AG2734" s="90" t="b">
        <f>OR(MONTH(Taulukko1[[#This Row],[Alku PVM]] )&lt;=6,AND(MONTH(Taulukko1[[#This Row],[Alku PVM]] )=6))</f>
        <v>1</v>
      </c>
      <c r="AH2734" s="90" t="b">
        <f>OR(MONTH(Taulukko1[[#This Row],[Loppu PVM]])&lt;=6,AND(MONTH(Taulukko1[[#This Row],[Loppu PVM]] )=6))</f>
        <v>1</v>
      </c>
    </row>
    <row r="2735" spans="1:34" ht="12.75" customHeight="1">
      <c r="A2735" s="21" t="s">
        <v>15</v>
      </c>
      <c r="B2735" s="23">
        <v>41680</v>
      </c>
      <c r="C2735" s="21" t="s">
        <v>20</v>
      </c>
      <c r="D2735" s="24"/>
      <c r="F2735" s="23"/>
      <c r="G2735" s="24"/>
      <c r="H2735" s="22">
        <v>250</v>
      </c>
      <c r="I2735" s="126">
        <f>INDEX('TOL2008'!B:B,MATCH(A2735,'TOL2008'!A:A,0))</f>
        <v>49100</v>
      </c>
      <c r="J2735" s="126" t="str">
        <f>INDEX(Pääluokka!$H$2:$H$100,MATCH(VALUE(LEFT(Taulukko1[[#This Row],[TOL2008]],2)),Pääluokka!$G$2:$G$100,0))</f>
        <v>Kuljetus ja varastointi</v>
      </c>
      <c r="K2735" s="126" t="str">
        <f>INDEX(Pääluokka!$I$2:$I$100,MATCH(VALUE(LEFT(Taulukko1[[#This Row],[TOL2008]],2)),Pääluokka!$G$2:$G$100,0))</f>
        <v>Palvelualat (G-N, R, S)</v>
      </c>
      <c r="L2735" s="41" t="str">
        <f t="shared" si="420"/>
        <v>NA</v>
      </c>
      <c r="M2735" s="43">
        <f t="shared" si="421"/>
        <v>41680</v>
      </c>
      <c r="N2735" s="43">
        <f t="shared" si="422"/>
        <v>41731</v>
      </c>
      <c r="O2735" s="43">
        <f t="shared" si="423"/>
        <v>41671</v>
      </c>
      <c r="P2735" s="43">
        <f t="shared" si="424"/>
        <v>41730</v>
      </c>
      <c r="Q2735" s="41">
        <f t="shared" si="425"/>
        <v>2014</v>
      </c>
      <c r="R2735" s="41">
        <f t="shared" si="426"/>
        <v>2014</v>
      </c>
      <c r="S2735" s="43" t="str">
        <f>YEAR(Taulukko1[[#This Row],[Alku KK]])&amp;"Q"&amp;ROUNDDOWN((MONTH(Taulukko1[[#This Row],[Alku KK]])-1)/3+1,0)</f>
        <v>2014Q1</v>
      </c>
      <c r="T2735" s="43" t="str">
        <f>YEAR(Taulukko1[[#This Row],[Loppu KK]])&amp;"Q"&amp;ROUNDDOWN((MONTH(Taulukko1[[#This Row],[Loppu KK]])-1)/3+1,0)</f>
        <v>2014Q2</v>
      </c>
      <c r="U2735" s="66">
        <f>IF(COUNT(Taulukko1[[#This Row],[Neuvottelujen alaiset ]])=1,Taulukko1[[#This Row],[Neuvottelujen alaiset ]],Taulukko1[[#This Row],[Vähennystarve]])</f>
        <v>250</v>
      </c>
      <c r="V2735" s="44" t="str">
        <f t="shared" si="427"/>
        <v>NA</v>
      </c>
      <c r="W2735" s="44" t="str">
        <f t="shared" si="428"/>
        <v>NA</v>
      </c>
      <c r="X2735" s="44" t="str">
        <f t="shared" si="429"/>
        <v>NA</v>
      </c>
      <c r="Y2735" s="90" t="b">
        <f>AND(MONTH(Taulukko1[[#This Row],[Alku PVM]] )=6,DAY(Taulukko1[[#This Row],[Alku PVM]] )&gt;19)</f>
        <v>0</v>
      </c>
      <c r="Z2735" s="90" t="b">
        <f>AND(MONTH(Taulukko1[[#This Row],[Loppu PVM]] )=6,DAY(Taulukko1[[#This Row],[Loppu PVM]] )&gt;19)</f>
        <v>0</v>
      </c>
      <c r="AA2735" s="90" t="b">
        <f>OR(MONTH(Taulukko1[[#This Row],[Alku PVM]] )&lt;=5,AND(MONTH(Taulukko1[[#This Row],[Alku PVM]] )=6,DAY(Taulukko1[[#This Row],[Alku PVM]] )&lt;20))</f>
        <v>1</v>
      </c>
      <c r="AB2735" s="90" t="b">
        <f>OR(MONTH(Taulukko1[[#This Row],[Loppu PVM]])&lt;=5,AND(MONTH(Taulukko1[[#This Row],[Loppu PVM]] )=6,DAY(Taulukko1[[#This Row],[Loppu PVM]])&lt;20))</f>
        <v>1</v>
      </c>
      <c r="AC2735" s="90" t="b">
        <f>OR(MONTH(Taulukko1[[#This Row],[Alku PVM]] )&lt;=3,AND(MONTH(Taulukko1[[#This Row],[Alku PVM]] )=3))</f>
        <v>1</v>
      </c>
      <c r="AD2735" s="90" t="b">
        <f>OR(MONTH(Taulukko1[[#This Row],[Loppu PVM]] )&lt;=3,AND(MONTH(Taulukko1[[#This Row],[Loppu PVM]] )=3))</f>
        <v>0</v>
      </c>
      <c r="AE2735" s="90" t="b">
        <f>OR(MONTH(Taulukko1[[#This Row],[Alku PVM]] )&lt;=9,AND(MONTH(Taulukko1[[#This Row],[Alku PVM]] )=9))</f>
        <v>1</v>
      </c>
      <c r="AF2735" s="90" t="b">
        <f>OR(MONTH(Taulukko1[[#This Row],[Loppu PVM]])&lt;=9,AND(MONTH(Taulukko1[[#This Row],[Loppu PVM]] )=9))</f>
        <v>1</v>
      </c>
      <c r="AG2735" s="90" t="b">
        <f>OR(MONTH(Taulukko1[[#This Row],[Alku PVM]] )&lt;=6,AND(MONTH(Taulukko1[[#This Row],[Alku PVM]] )=6))</f>
        <v>1</v>
      </c>
      <c r="AH2735" s="90" t="b">
        <f>OR(MONTH(Taulukko1[[#This Row],[Loppu PVM]])&lt;=6,AND(MONTH(Taulukko1[[#This Row],[Loppu PVM]] )=6))</f>
        <v>1</v>
      </c>
    </row>
    <row r="2736" spans="1:34" ht="12.75" customHeight="1">
      <c r="A2736" s="21" t="s">
        <v>501</v>
      </c>
      <c r="B2736" s="23">
        <v>41682</v>
      </c>
      <c r="C2736" t="s">
        <v>500</v>
      </c>
      <c r="D2736" s="24"/>
      <c r="E2736" s="62">
        <v>60</v>
      </c>
      <c r="F2736" s="23">
        <v>41773</v>
      </c>
      <c r="G2736" s="24">
        <v>27</v>
      </c>
      <c r="H2736" s="22">
        <v>440</v>
      </c>
      <c r="I2736" s="126">
        <f>INDEX('TOL2008'!B:B,MATCH(A2736,'TOL2008'!A:A,0))</f>
        <v>84110</v>
      </c>
      <c r="J2736" s="126" t="str">
        <f>INDEX(Pääluokka!$H$2:$H$100,MATCH(VALUE(LEFT(Taulukko1[[#This Row],[TOL2008]],2)),Pääluokka!$G$2:$G$100,0))</f>
        <v>Julkinen hallinto ja maanpuolustus; pakollinen sosiaalivakuutus</v>
      </c>
      <c r="K2736" s="126" t="str">
        <f>INDEX(Pääluokka!$I$2:$I$100,MATCH(VALUE(LEFT(Taulukko1[[#This Row],[TOL2008]],2)),Pääluokka!$G$2:$G$100,0))</f>
        <v>Muut toimialat (O-Q, T-X)</v>
      </c>
      <c r="L2736" s="41">
        <f t="shared" si="420"/>
        <v>91</v>
      </c>
      <c r="M2736" s="43">
        <f t="shared" si="421"/>
        <v>41682</v>
      </c>
      <c r="N2736" s="43">
        <f t="shared" si="422"/>
        <v>41773</v>
      </c>
      <c r="O2736" s="43">
        <f t="shared" si="423"/>
        <v>41671</v>
      </c>
      <c r="P2736" s="43">
        <f t="shared" si="424"/>
        <v>41760</v>
      </c>
      <c r="Q2736" s="41">
        <f t="shared" si="425"/>
        <v>2014</v>
      </c>
      <c r="R2736" s="41">
        <f t="shared" si="426"/>
        <v>2014</v>
      </c>
      <c r="S2736" s="43" t="str">
        <f>YEAR(Taulukko1[[#This Row],[Alku KK]])&amp;"Q"&amp;ROUNDDOWN((MONTH(Taulukko1[[#This Row],[Alku KK]])-1)/3+1,0)</f>
        <v>2014Q1</v>
      </c>
      <c r="T2736" s="43" t="str">
        <f>YEAR(Taulukko1[[#This Row],[Loppu KK]])&amp;"Q"&amp;ROUNDDOWN((MONTH(Taulukko1[[#This Row],[Loppu KK]])-1)/3+1,0)</f>
        <v>2014Q2</v>
      </c>
      <c r="U2736" s="66">
        <f>IF(COUNT(Taulukko1[[#This Row],[Neuvottelujen alaiset ]])=1,Taulukko1[[#This Row],[Neuvottelujen alaiset ]],Taulukko1[[#This Row],[Vähennystarve]])</f>
        <v>440</v>
      </c>
      <c r="V2736" s="44">
        <f t="shared" si="427"/>
        <v>0.13636363636363635</v>
      </c>
      <c r="W2736" s="44">
        <f t="shared" si="428"/>
        <v>6.1363636363636363E-2</v>
      </c>
      <c r="X2736" s="44">
        <f t="shared" si="429"/>
        <v>0.45</v>
      </c>
      <c r="Y2736" s="90" t="b">
        <f>AND(MONTH(Taulukko1[[#This Row],[Alku PVM]] )=6,DAY(Taulukko1[[#This Row],[Alku PVM]] )&gt;19)</f>
        <v>0</v>
      </c>
      <c r="Z2736" s="90" t="b">
        <f>AND(MONTH(Taulukko1[[#This Row],[Loppu PVM]] )=6,DAY(Taulukko1[[#This Row],[Loppu PVM]] )&gt;19)</f>
        <v>0</v>
      </c>
      <c r="AA2736" s="90" t="b">
        <f>OR(MONTH(Taulukko1[[#This Row],[Alku PVM]] )&lt;=5,AND(MONTH(Taulukko1[[#This Row],[Alku PVM]] )=6,DAY(Taulukko1[[#This Row],[Alku PVM]] )&lt;20))</f>
        <v>1</v>
      </c>
      <c r="AB2736" s="90" t="b">
        <f>OR(MONTH(Taulukko1[[#This Row],[Loppu PVM]])&lt;=5,AND(MONTH(Taulukko1[[#This Row],[Loppu PVM]] )=6,DAY(Taulukko1[[#This Row],[Loppu PVM]])&lt;20))</f>
        <v>1</v>
      </c>
      <c r="AC2736" s="90" t="b">
        <f>OR(MONTH(Taulukko1[[#This Row],[Alku PVM]] )&lt;=3,AND(MONTH(Taulukko1[[#This Row],[Alku PVM]] )=3))</f>
        <v>1</v>
      </c>
      <c r="AD2736" s="90" t="b">
        <f>OR(MONTH(Taulukko1[[#This Row],[Loppu PVM]] )&lt;=3,AND(MONTH(Taulukko1[[#This Row],[Loppu PVM]] )=3))</f>
        <v>0</v>
      </c>
      <c r="AE2736" s="90" t="b">
        <f>OR(MONTH(Taulukko1[[#This Row],[Alku PVM]] )&lt;=9,AND(MONTH(Taulukko1[[#This Row],[Alku PVM]] )=9))</f>
        <v>1</v>
      </c>
      <c r="AF2736" s="90" t="b">
        <f>OR(MONTH(Taulukko1[[#This Row],[Loppu PVM]])&lt;=9,AND(MONTH(Taulukko1[[#This Row],[Loppu PVM]] )=9))</f>
        <v>1</v>
      </c>
      <c r="AG2736" s="90" t="b">
        <f>OR(MONTH(Taulukko1[[#This Row],[Alku PVM]] )&lt;=6,AND(MONTH(Taulukko1[[#This Row],[Alku PVM]] )=6))</f>
        <v>1</v>
      </c>
      <c r="AH2736" s="90" t="b">
        <f>OR(MONTH(Taulukko1[[#This Row],[Loppu PVM]])&lt;=6,AND(MONTH(Taulukko1[[#This Row],[Loppu PVM]] )=6))</f>
        <v>1</v>
      </c>
    </row>
    <row r="2737" spans="1:34" ht="12.75" customHeight="1">
      <c r="A2737" t="s">
        <v>419</v>
      </c>
      <c r="B2737" s="23">
        <v>41682</v>
      </c>
      <c r="C2737" t="s">
        <v>418</v>
      </c>
      <c r="D2737" s="24">
        <v>1</v>
      </c>
      <c r="E2737" s="62">
        <v>9</v>
      </c>
      <c r="F2737" s="23">
        <v>41709</v>
      </c>
      <c r="G2737" s="24">
        <v>7</v>
      </c>
      <c r="H2737" s="22">
        <v>60</v>
      </c>
      <c r="I2737" s="126">
        <f>INDEX('TOL2008'!B:B,MATCH(A2737,'TOL2008'!A:A,0))</f>
        <v>62090</v>
      </c>
      <c r="J2737" s="126" t="str">
        <f>INDEX(Pääluokka!$H$2:$H$100,MATCH(VALUE(LEFT(Taulukko1[[#This Row],[TOL2008]],2)),Pääluokka!$G$2:$G$100,0))</f>
        <v>Informaatio ja viestintä</v>
      </c>
      <c r="K2737" s="126" t="str">
        <f>INDEX(Pääluokka!$I$2:$I$100,MATCH(VALUE(LEFT(Taulukko1[[#This Row],[TOL2008]],2)),Pääluokka!$G$2:$G$100,0))</f>
        <v>Palvelualat (G-N, R, S)</v>
      </c>
      <c r="L2737" s="41">
        <f t="shared" si="420"/>
        <v>27</v>
      </c>
      <c r="M2737" s="43">
        <f t="shared" si="421"/>
        <v>41682</v>
      </c>
      <c r="N2737" s="43">
        <f t="shared" si="422"/>
        <v>41709</v>
      </c>
      <c r="O2737" s="43">
        <f t="shared" si="423"/>
        <v>41671</v>
      </c>
      <c r="P2737" s="43">
        <f t="shared" si="424"/>
        <v>41699</v>
      </c>
      <c r="Q2737" s="41">
        <f t="shared" si="425"/>
        <v>2014</v>
      </c>
      <c r="R2737" s="41">
        <f t="shared" si="426"/>
        <v>2014</v>
      </c>
      <c r="S2737" s="43" t="str">
        <f>YEAR(Taulukko1[[#This Row],[Alku KK]])&amp;"Q"&amp;ROUNDDOWN((MONTH(Taulukko1[[#This Row],[Alku KK]])-1)/3+1,0)</f>
        <v>2014Q1</v>
      </c>
      <c r="T2737" s="43" t="str">
        <f>YEAR(Taulukko1[[#This Row],[Loppu KK]])&amp;"Q"&amp;ROUNDDOWN((MONTH(Taulukko1[[#This Row],[Loppu KK]])-1)/3+1,0)</f>
        <v>2014Q1</v>
      </c>
      <c r="U2737" s="66">
        <f>IF(COUNT(Taulukko1[[#This Row],[Neuvottelujen alaiset ]])=1,Taulukko1[[#This Row],[Neuvottelujen alaiset ]],Taulukko1[[#This Row],[Vähennystarve]])</f>
        <v>60</v>
      </c>
      <c r="V2737" s="44">
        <f t="shared" si="427"/>
        <v>0.15</v>
      </c>
      <c r="W2737" s="44">
        <f t="shared" si="428"/>
        <v>0.11666666666666667</v>
      </c>
      <c r="X2737" s="44">
        <f t="shared" si="429"/>
        <v>0.77777777777777779</v>
      </c>
      <c r="Y2737" s="90" t="b">
        <f>AND(MONTH(Taulukko1[[#This Row],[Alku PVM]] )=6,DAY(Taulukko1[[#This Row],[Alku PVM]] )&gt;19)</f>
        <v>0</v>
      </c>
      <c r="Z2737" s="90" t="b">
        <f>AND(MONTH(Taulukko1[[#This Row],[Loppu PVM]] )=6,DAY(Taulukko1[[#This Row],[Loppu PVM]] )&gt;19)</f>
        <v>0</v>
      </c>
      <c r="AA2737" s="90" t="b">
        <f>OR(MONTH(Taulukko1[[#This Row],[Alku PVM]] )&lt;=5,AND(MONTH(Taulukko1[[#This Row],[Alku PVM]] )=6,DAY(Taulukko1[[#This Row],[Alku PVM]] )&lt;20))</f>
        <v>1</v>
      </c>
      <c r="AB2737" s="90" t="b">
        <f>OR(MONTH(Taulukko1[[#This Row],[Loppu PVM]])&lt;=5,AND(MONTH(Taulukko1[[#This Row],[Loppu PVM]] )=6,DAY(Taulukko1[[#This Row],[Loppu PVM]])&lt;20))</f>
        <v>1</v>
      </c>
      <c r="AC2737" s="90" t="b">
        <f>OR(MONTH(Taulukko1[[#This Row],[Alku PVM]] )&lt;=3,AND(MONTH(Taulukko1[[#This Row],[Alku PVM]] )=3))</f>
        <v>1</v>
      </c>
      <c r="AD2737" s="90" t="b">
        <f>OR(MONTH(Taulukko1[[#This Row],[Loppu PVM]] )&lt;=3,AND(MONTH(Taulukko1[[#This Row],[Loppu PVM]] )=3))</f>
        <v>1</v>
      </c>
      <c r="AE2737" s="90" t="b">
        <f>OR(MONTH(Taulukko1[[#This Row],[Alku PVM]] )&lt;=9,AND(MONTH(Taulukko1[[#This Row],[Alku PVM]] )=9))</f>
        <v>1</v>
      </c>
      <c r="AF2737" s="90" t="b">
        <f>OR(MONTH(Taulukko1[[#This Row],[Loppu PVM]])&lt;=9,AND(MONTH(Taulukko1[[#This Row],[Loppu PVM]] )=9))</f>
        <v>1</v>
      </c>
      <c r="AG2737" s="90" t="b">
        <f>OR(MONTH(Taulukko1[[#This Row],[Alku PVM]] )&lt;=6,AND(MONTH(Taulukko1[[#This Row],[Alku PVM]] )=6))</f>
        <v>1</v>
      </c>
      <c r="AH2737" s="90" t="b">
        <f>OR(MONTH(Taulukko1[[#This Row],[Loppu PVM]])&lt;=6,AND(MONTH(Taulukko1[[#This Row],[Loppu PVM]] )=6))</f>
        <v>1</v>
      </c>
    </row>
    <row r="2738" spans="1:34" ht="12.75" customHeight="1">
      <c r="A2738" s="21" t="s">
        <v>568</v>
      </c>
      <c r="B2738" s="23">
        <v>41683</v>
      </c>
      <c r="C2738" s="21" t="s">
        <v>567</v>
      </c>
      <c r="D2738" s="24" t="s">
        <v>25</v>
      </c>
      <c r="E2738" s="62">
        <v>15</v>
      </c>
      <c r="F2738" s="23"/>
      <c r="G2738" s="24"/>
      <c r="H2738" s="22">
        <v>80</v>
      </c>
      <c r="I2738" s="126">
        <f>INDEX('TOL2008'!B:B,MATCH(A2738,'TOL2008'!A:A,0))</f>
        <v>27110</v>
      </c>
      <c r="J2738" s="126" t="str">
        <f>INDEX(Pääluokka!$H$2:$H$100,MATCH(VALUE(LEFT(Taulukko1[[#This Row],[TOL2008]],2)),Pääluokka!$G$2:$G$100,0))</f>
        <v>Teollisuus</v>
      </c>
      <c r="K2738" s="126" t="str">
        <f>INDEX(Pääluokka!$I$2:$I$100,MATCH(VALUE(LEFT(Taulukko1[[#This Row],[TOL2008]],2)),Pääluokka!$G$2:$G$100,0))</f>
        <v>Teollisuus (C-E)</v>
      </c>
      <c r="L2738" s="41" t="str">
        <f t="shared" si="420"/>
        <v>NA</v>
      </c>
      <c r="M2738" s="43">
        <f t="shared" si="421"/>
        <v>41683</v>
      </c>
      <c r="N2738" s="43">
        <f t="shared" si="422"/>
        <v>41734</v>
      </c>
      <c r="O2738" s="43">
        <f t="shared" si="423"/>
        <v>41671</v>
      </c>
      <c r="P2738" s="43">
        <f t="shared" si="424"/>
        <v>41730</v>
      </c>
      <c r="Q2738" s="41">
        <f t="shared" si="425"/>
        <v>2014</v>
      </c>
      <c r="R2738" s="41">
        <f t="shared" si="426"/>
        <v>2014</v>
      </c>
      <c r="S2738" s="43" t="str">
        <f>YEAR(Taulukko1[[#This Row],[Alku KK]])&amp;"Q"&amp;ROUNDDOWN((MONTH(Taulukko1[[#This Row],[Alku KK]])-1)/3+1,0)</f>
        <v>2014Q1</v>
      </c>
      <c r="T2738" s="43" t="str">
        <f>YEAR(Taulukko1[[#This Row],[Loppu KK]])&amp;"Q"&amp;ROUNDDOWN((MONTH(Taulukko1[[#This Row],[Loppu KK]])-1)/3+1,0)</f>
        <v>2014Q2</v>
      </c>
      <c r="U2738" s="66">
        <f>IF(COUNT(Taulukko1[[#This Row],[Neuvottelujen alaiset ]])=1,Taulukko1[[#This Row],[Neuvottelujen alaiset ]],Taulukko1[[#This Row],[Vähennystarve]])</f>
        <v>80</v>
      </c>
      <c r="V2738" s="44">
        <f t="shared" si="427"/>
        <v>0.1875</v>
      </c>
      <c r="W2738" s="44" t="str">
        <f t="shared" si="428"/>
        <v>NA</v>
      </c>
      <c r="X2738" s="44" t="str">
        <f t="shared" si="429"/>
        <v>NA</v>
      </c>
      <c r="Y2738" s="90" t="b">
        <f>AND(MONTH(Taulukko1[[#This Row],[Alku PVM]] )=6,DAY(Taulukko1[[#This Row],[Alku PVM]] )&gt;19)</f>
        <v>0</v>
      </c>
      <c r="Z2738" s="90" t="b">
        <f>AND(MONTH(Taulukko1[[#This Row],[Loppu PVM]] )=6,DAY(Taulukko1[[#This Row],[Loppu PVM]] )&gt;19)</f>
        <v>0</v>
      </c>
      <c r="AA2738" s="90" t="b">
        <f>OR(MONTH(Taulukko1[[#This Row],[Alku PVM]] )&lt;=5,AND(MONTH(Taulukko1[[#This Row],[Alku PVM]] )=6,DAY(Taulukko1[[#This Row],[Alku PVM]] )&lt;20))</f>
        <v>1</v>
      </c>
      <c r="AB2738" s="90" t="b">
        <f>OR(MONTH(Taulukko1[[#This Row],[Loppu PVM]])&lt;=5,AND(MONTH(Taulukko1[[#This Row],[Loppu PVM]] )=6,DAY(Taulukko1[[#This Row],[Loppu PVM]])&lt;20))</f>
        <v>1</v>
      </c>
      <c r="AC2738" s="90" t="b">
        <f>OR(MONTH(Taulukko1[[#This Row],[Alku PVM]] )&lt;=3,AND(MONTH(Taulukko1[[#This Row],[Alku PVM]] )=3))</f>
        <v>1</v>
      </c>
      <c r="AD2738" s="90" t="b">
        <f>OR(MONTH(Taulukko1[[#This Row],[Loppu PVM]] )&lt;=3,AND(MONTH(Taulukko1[[#This Row],[Loppu PVM]] )=3))</f>
        <v>0</v>
      </c>
      <c r="AE2738" s="90" t="b">
        <f>OR(MONTH(Taulukko1[[#This Row],[Alku PVM]] )&lt;=9,AND(MONTH(Taulukko1[[#This Row],[Alku PVM]] )=9))</f>
        <v>1</v>
      </c>
      <c r="AF2738" s="90" t="b">
        <f>OR(MONTH(Taulukko1[[#This Row],[Loppu PVM]])&lt;=9,AND(MONTH(Taulukko1[[#This Row],[Loppu PVM]] )=9))</f>
        <v>1</v>
      </c>
      <c r="AG2738" s="90" t="b">
        <f>OR(MONTH(Taulukko1[[#This Row],[Alku PVM]] )&lt;=6,AND(MONTH(Taulukko1[[#This Row],[Alku PVM]] )=6))</f>
        <v>1</v>
      </c>
      <c r="AH2738" s="90" t="b">
        <f>OR(MONTH(Taulukko1[[#This Row],[Loppu PVM]])&lt;=6,AND(MONTH(Taulukko1[[#This Row],[Loppu PVM]] )=6))</f>
        <v>1</v>
      </c>
    </row>
    <row r="2739" spans="1:34" ht="12.75" customHeight="1">
      <c r="A2739" s="21" t="s">
        <v>539</v>
      </c>
      <c r="B2739" s="23">
        <v>41684</v>
      </c>
      <c r="C2739" s="21" t="s">
        <v>538</v>
      </c>
      <c r="D2739" s="24"/>
      <c r="E2739" s="62">
        <v>25</v>
      </c>
      <c r="F2739" s="23"/>
      <c r="G2739" s="24"/>
      <c r="H2739" s="22">
        <v>73</v>
      </c>
      <c r="I2739" s="126">
        <f>INDEX('TOL2008'!B:B,MATCH(A2739,'TOL2008'!A:A,0))</f>
        <v>62030</v>
      </c>
      <c r="J2739" s="126" t="str">
        <f>INDEX(Pääluokka!$H$2:$H$100,MATCH(VALUE(LEFT(Taulukko1[[#This Row],[TOL2008]],2)),Pääluokka!$G$2:$G$100,0))</f>
        <v>Informaatio ja viestintä</v>
      </c>
      <c r="K2739" s="126" t="str">
        <f>INDEX(Pääluokka!$I$2:$I$100,MATCH(VALUE(LEFT(Taulukko1[[#This Row],[TOL2008]],2)),Pääluokka!$G$2:$G$100,0))</f>
        <v>Palvelualat (G-N, R, S)</v>
      </c>
      <c r="L2739" s="41" t="str">
        <f t="shared" si="420"/>
        <v>NA</v>
      </c>
      <c r="M2739" s="43">
        <f t="shared" si="421"/>
        <v>41684</v>
      </c>
      <c r="N2739" s="43">
        <f t="shared" si="422"/>
        <v>41735</v>
      </c>
      <c r="O2739" s="43">
        <f t="shared" si="423"/>
        <v>41671</v>
      </c>
      <c r="P2739" s="43">
        <f t="shared" si="424"/>
        <v>41730</v>
      </c>
      <c r="Q2739" s="41">
        <f t="shared" si="425"/>
        <v>2014</v>
      </c>
      <c r="R2739" s="41">
        <f t="shared" si="426"/>
        <v>2014</v>
      </c>
      <c r="S2739" s="43" t="str">
        <f>YEAR(Taulukko1[[#This Row],[Alku KK]])&amp;"Q"&amp;ROUNDDOWN((MONTH(Taulukko1[[#This Row],[Alku KK]])-1)/3+1,0)</f>
        <v>2014Q1</v>
      </c>
      <c r="T2739" s="43" t="str">
        <f>YEAR(Taulukko1[[#This Row],[Loppu KK]])&amp;"Q"&amp;ROUNDDOWN((MONTH(Taulukko1[[#This Row],[Loppu KK]])-1)/3+1,0)</f>
        <v>2014Q2</v>
      </c>
      <c r="U2739" s="66">
        <f>IF(COUNT(Taulukko1[[#This Row],[Neuvottelujen alaiset ]])=1,Taulukko1[[#This Row],[Neuvottelujen alaiset ]],Taulukko1[[#This Row],[Vähennystarve]])</f>
        <v>73</v>
      </c>
      <c r="V2739" s="44">
        <f t="shared" si="427"/>
        <v>0.34246575342465752</v>
      </c>
      <c r="W2739" s="44" t="str">
        <f t="shared" si="428"/>
        <v>NA</v>
      </c>
      <c r="X2739" s="44" t="str">
        <f t="shared" si="429"/>
        <v>NA</v>
      </c>
      <c r="Y2739" s="90" t="b">
        <f>AND(MONTH(Taulukko1[[#This Row],[Alku PVM]] )=6,DAY(Taulukko1[[#This Row],[Alku PVM]] )&gt;19)</f>
        <v>0</v>
      </c>
      <c r="Z2739" s="90" t="b">
        <f>AND(MONTH(Taulukko1[[#This Row],[Loppu PVM]] )=6,DAY(Taulukko1[[#This Row],[Loppu PVM]] )&gt;19)</f>
        <v>0</v>
      </c>
      <c r="AA2739" s="90" t="b">
        <f>OR(MONTH(Taulukko1[[#This Row],[Alku PVM]] )&lt;=5,AND(MONTH(Taulukko1[[#This Row],[Alku PVM]] )=6,DAY(Taulukko1[[#This Row],[Alku PVM]] )&lt;20))</f>
        <v>1</v>
      </c>
      <c r="AB2739" s="90" t="b">
        <f>OR(MONTH(Taulukko1[[#This Row],[Loppu PVM]])&lt;=5,AND(MONTH(Taulukko1[[#This Row],[Loppu PVM]] )=6,DAY(Taulukko1[[#This Row],[Loppu PVM]])&lt;20))</f>
        <v>1</v>
      </c>
      <c r="AC2739" s="90" t="b">
        <f>OR(MONTH(Taulukko1[[#This Row],[Alku PVM]] )&lt;=3,AND(MONTH(Taulukko1[[#This Row],[Alku PVM]] )=3))</f>
        <v>1</v>
      </c>
      <c r="AD2739" s="90" t="b">
        <f>OR(MONTH(Taulukko1[[#This Row],[Loppu PVM]] )&lt;=3,AND(MONTH(Taulukko1[[#This Row],[Loppu PVM]] )=3))</f>
        <v>0</v>
      </c>
      <c r="AE2739" s="90" t="b">
        <f>OR(MONTH(Taulukko1[[#This Row],[Alku PVM]] )&lt;=9,AND(MONTH(Taulukko1[[#This Row],[Alku PVM]] )=9))</f>
        <v>1</v>
      </c>
      <c r="AF2739" s="90" t="b">
        <f>OR(MONTH(Taulukko1[[#This Row],[Loppu PVM]])&lt;=9,AND(MONTH(Taulukko1[[#This Row],[Loppu PVM]] )=9))</f>
        <v>1</v>
      </c>
      <c r="AG2739" s="90" t="b">
        <f>OR(MONTH(Taulukko1[[#This Row],[Alku PVM]] )&lt;=6,AND(MONTH(Taulukko1[[#This Row],[Alku PVM]] )=6))</f>
        <v>1</v>
      </c>
      <c r="AH2739" s="90" t="b">
        <f>OR(MONTH(Taulukko1[[#This Row],[Loppu PVM]])&lt;=6,AND(MONTH(Taulukko1[[#This Row],[Loppu PVM]] )=6))</f>
        <v>1</v>
      </c>
    </row>
    <row r="2740" spans="1:34" ht="12.75" customHeight="1">
      <c r="A2740" s="21" t="s">
        <v>531</v>
      </c>
      <c r="B2740" s="23">
        <v>41684</v>
      </c>
      <c r="C2740" s="21" t="s">
        <v>533</v>
      </c>
      <c r="D2740" s="24"/>
      <c r="F2740" s="23"/>
      <c r="G2740" s="24"/>
      <c r="H2740" s="22">
        <v>50</v>
      </c>
      <c r="I2740" s="126">
        <f>INDEX('TOL2008'!B:B,MATCH(A2740,'TOL2008'!A:A,0))</f>
        <v>51101</v>
      </c>
      <c r="J2740" s="126" t="str">
        <f>INDEX(Pääluokka!$H$2:$H$100,MATCH(VALUE(LEFT(Taulukko1[[#This Row],[TOL2008]],2)),Pääluokka!$G$2:$G$100,0))</f>
        <v>Kuljetus ja varastointi</v>
      </c>
      <c r="K2740" s="126" t="str">
        <f>INDEX(Pääluokka!$I$2:$I$100,MATCH(VALUE(LEFT(Taulukko1[[#This Row],[TOL2008]],2)),Pääluokka!$G$2:$G$100,0))</f>
        <v>Palvelualat (G-N, R, S)</v>
      </c>
      <c r="L2740" s="41" t="str">
        <f t="shared" si="420"/>
        <v>NA</v>
      </c>
      <c r="M2740" s="43">
        <f t="shared" si="421"/>
        <v>41684</v>
      </c>
      <c r="N2740" s="43">
        <f t="shared" si="422"/>
        <v>41735</v>
      </c>
      <c r="O2740" s="43">
        <f t="shared" si="423"/>
        <v>41671</v>
      </c>
      <c r="P2740" s="43">
        <f t="shared" si="424"/>
        <v>41730</v>
      </c>
      <c r="Q2740" s="41">
        <f t="shared" si="425"/>
        <v>2014</v>
      </c>
      <c r="R2740" s="41">
        <f t="shared" si="426"/>
        <v>2014</v>
      </c>
      <c r="S2740" s="43" t="str">
        <f>YEAR(Taulukko1[[#This Row],[Alku KK]])&amp;"Q"&amp;ROUNDDOWN((MONTH(Taulukko1[[#This Row],[Alku KK]])-1)/3+1,0)</f>
        <v>2014Q1</v>
      </c>
      <c r="T2740" s="43" t="str">
        <f>YEAR(Taulukko1[[#This Row],[Loppu KK]])&amp;"Q"&amp;ROUNDDOWN((MONTH(Taulukko1[[#This Row],[Loppu KK]])-1)/3+1,0)</f>
        <v>2014Q2</v>
      </c>
      <c r="U2740" s="66">
        <f>IF(COUNT(Taulukko1[[#This Row],[Neuvottelujen alaiset ]])=1,Taulukko1[[#This Row],[Neuvottelujen alaiset ]],Taulukko1[[#This Row],[Vähennystarve]])</f>
        <v>50</v>
      </c>
      <c r="V2740" s="44" t="str">
        <f t="shared" si="427"/>
        <v>NA</v>
      </c>
      <c r="W2740" s="44" t="str">
        <f t="shared" si="428"/>
        <v>NA</v>
      </c>
      <c r="X2740" s="44" t="str">
        <f t="shared" si="429"/>
        <v>NA</v>
      </c>
      <c r="Y2740" s="90" t="b">
        <f>AND(MONTH(Taulukko1[[#This Row],[Alku PVM]] )=6,DAY(Taulukko1[[#This Row],[Alku PVM]] )&gt;19)</f>
        <v>0</v>
      </c>
      <c r="Z2740" s="90" t="b">
        <f>AND(MONTH(Taulukko1[[#This Row],[Loppu PVM]] )=6,DAY(Taulukko1[[#This Row],[Loppu PVM]] )&gt;19)</f>
        <v>0</v>
      </c>
      <c r="AA2740" s="90" t="b">
        <f>OR(MONTH(Taulukko1[[#This Row],[Alku PVM]] )&lt;=5,AND(MONTH(Taulukko1[[#This Row],[Alku PVM]] )=6,DAY(Taulukko1[[#This Row],[Alku PVM]] )&lt;20))</f>
        <v>1</v>
      </c>
      <c r="AB2740" s="90" t="b">
        <f>OR(MONTH(Taulukko1[[#This Row],[Loppu PVM]])&lt;=5,AND(MONTH(Taulukko1[[#This Row],[Loppu PVM]] )=6,DAY(Taulukko1[[#This Row],[Loppu PVM]])&lt;20))</f>
        <v>1</v>
      </c>
      <c r="AC2740" s="90" t="b">
        <f>OR(MONTH(Taulukko1[[#This Row],[Alku PVM]] )&lt;=3,AND(MONTH(Taulukko1[[#This Row],[Alku PVM]] )=3))</f>
        <v>1</v>
      </c>
      <c r="AD2740" s="90" t="b">
        <f>OR(MONTH(Taulukko1[[#This Row],[Loppu PVM]] )&lt;=3,AND(MONTH(Taulukko1[[#This Row],[Loppu PVM]] )=3))</f>
        <v>0</v>
      </c>
      <c r="AE2740" s="90" t="b">
        <f>OR(MONTH(Taulukko1[[#This Row],[Alku PVM]] )&lt;=9,AND(MONTH(Taulukko1[[#This Row],[Alku PVM]] )=9))</f>
        <v>1</v>
      </c>
      <c r="AF2740" s="90" t="b">
        <f>OR(MONTH(Taulukko1[[#This Row],[Loppu PVM]])&lt;=9,AND(MONTH(Taulukko1[[#This Row],[Loppu PVM]] )=9))</f>
        <v>1</v>
      </c>
      <c r="AG2740" s="90" t="b">
        <f>OR(MONTH(Taulukko1[[#This Row],[Alku PVM]] )&lt;=6,AND(MONTH(Taulukko1[[#This Row],[Alku PVM]] )=6))</f>
        <v>1</v>
      </c>
      <c r="AH2740" s="90" t="b">
        <f>OR(MONTH(Taulukko1[[#This Row],[Loppu PVM]])&lt;=6,AND(MONTH(Taulukko1[[#This Row],[Loppu PVM]] )=6))</f>
        <v>1</v>
      </c>
    </row>
    <row r="2741" spans="1:34" ht="12.75" customHeight="1">
      <c r="A2741" s="21" t="s">
        <v>272</v>
      </c>
      <c r="B2741" s="23">
        <v>41684</v>
      </c>
      <c r="C2741" s="21" t="s">
        <v>275</v>
      </c>
      <c r="D2741" s="24">
        <v>31</v>
      </c>
      <c r="E2741" s="62">
        <v>35</v>
      </c>
      <c r="F2741" s="23">
        <v>41731</v>
      </c>
      <c r="G2741" s="24">
        <v>8</v>
      </c>
      <c r="H2741" s="22">
        <v>150</v>
      </c>
      <c r="I2741" s="126">
        <f>INDEX('TOL2008'!B:B,MATCH(A2741,'TOL2008'!A:A,0))</f>
        <v>29100</v>
      </c>
      <c r="J2741" s="126" t="str">
        <f>INDEX(Pääluokka!$H$2:$H$100,MATCH(VALUE(LEFT(Taulukko1[[#This Row],[TOL2008]],2)),Pääluokka!$G$2:$G$100,0))</f>
        <v>Teollisuus</v>
      </c>
      <c r="K2741" s="126" t="str">
        <f>INDEX(Pääluokka!$I$2:$I$100,MATCH(VALUE(LEFT(Taulukko1[[#This Row],[TOL2008]],2)),Pääluokka!$G$2:$G$100,0))</f>
        <v>Teollisuus (C-E)</v>
      </c>
      <c r="L2741" s="41">
        <f t="shared" si="420"/>
        <v>47</v>
      </c>
      <c r="M2741" s="43">
        <f t="shared" si="421"/>
        <v>41684</v>
      </c>
      <c r="N2741" s="43">
        <f t="shared" si="422"/>
        <v>41731</v>
      </c>
      <c r="O2741" s="43">
        <f t="shared" si="423"/>
        <v>41671</v>
      </c>
      <c r="P2741" s="43">
        <f t="shared" si="424"/>
        <v>41730</v>
      </c>
      <c r="Q2741" s="41">
        <f t="shared" si="425"/>
        <v>2014</v>
      </c>
      <c r="R2741" s="41">
        <f t="shared" si="426"/>
        <v>2014</v>
      </c>
      <c r="S2741" s="43" t="str">
        <f>YEAR(Taulukko1[[#This Row],[Alku KK]])&amp;"Q"&amp;ROUNDDOWN((MONTH(Taulukko1[[#This Row],[Alku KK]])-1)/3+1,0)</f>
        <v>2014Q1</v>
      </c>
      <c r="T2741" s="43" t="str">
        <f>YEAR(Taulukko1[[#This Row],[Loppu KK]])&amp;"Q"&amp;ROUNDDOWN((MONTH(Taulukko1[[#This Row],[Loppu KK]])-1)/3+1,0)</f>
        <v>2014Q2</v>
      </c>
      <c r="U2741" s="66">
        <f>IF(COUNT(Taulukko1[[#This Row],[Neuvottelujen alaiset ]])=1,Taulukko1[[#This Row],[Neuvottelujen alaiset ]],Taulukko1[[#This Row],[Vähennystarve]])</f>
        <v>150</v>
      </c>
      <c r="V2741" s="44">
        <f t="shared" si="427"/>
        <v>0.23333333333333334</v>
      </c>
      <c r="W2741" s="44">
        <f t="shared" si="428"/>
        <v>5.3333333333333337E-2</v>
      </c>
      <c r="X2741" s="44">
        <f t="shared" si="429"/>
        <v>0.22857142857142856</v>
      </c>
      <c r="Y2741" s="90" t="b">
        <f>AND(MONTH(Taulukko1[[#This Row],[Alku PVM]] )=6,DAY(Taulukko1[[#This Row],[Alku PVM]] )&gt;19)</f>
        <v>0</v>
      </c>
      <c r="Z2741" s="90" t="b">
        <f>AND(MONTH(Taulukko1[[#This Row],[Loppu PVM]] )=6,DAY(Taulukko1[[#This Row],[Loppu PVM]] )&gt;19)</f>
        <v>0</v>
      </c>
      <c r="AA2741" s="90" t="b">
        <f>OR(MONTH(Taulukko1[[#This Row],[Alku PVM]] )&lt;=5,AND(MONTH(Taulukko1[[#This Row],[Alku PVM]] )=6,DAY(Taulukko1[[#This Row],[Alku PVM]] )&lt;20))</f>
        <v>1</v>
      </c>
      <c r="AB2741" s="90" t="b">
        <f>OR(MONTH(Taulukko1[[#This Row],[Loppu PVM]])&lt;=5,AND(MONTH(Taulukko1[[#This Row],[Loppu PVM]] )=6,DAY(Taulukko1[[#This Row],[Loppu PVM]])&lt;20))</f>
        <v>1</v>
      </c>
      <c r="AC2741" s="90" t="b">
        <f>OR(MONTH(Taulukko1[[#This Row],[Alku PVM]] )&lt;=3,AND(MONTH(Taulukko1[[#This Row],[Alku PVM]] )=3))</f>
        <v>1</v>
      </c>
      <c r="AD2741" s="90" t="b">
        <f>OR(MONTH(Taulukko1[[#This Row],[Loppu PVM]] )&lt;=3,AND(MONTH(Taulukko1[[#This Row],[Loppu PVM]] )=3))</f>
        <v>0</v>
      </c>
      <c r="AE2741" s="90" t="b">
        <f>OR(MONTH(Taulukko1[[#This Row],[Alku PVM]] )&lt;=9,AND(MONTH(Taulukko1[[#This Row],[Alku PVM]] )=9))</f>
        <v>1</v>
      </c>
      <c r="AF2741" s="90" t="b">
        <f>OR(MONTH(Taulukko1[[#This Row],[Loppu PVM]])&lt;=9,AND(MONTH(Taulukko1[[#This Row],[Loppu PVM]] )=9))</f>
        <v>1</v>
      </c>
      <c r="AG2741" s="90" t="b">
        <f>OR(MONTH(Taulukko1[[#This Row],[Alku PVM]] )&lt;=6,AND(MONTH(Taulukko1[[#This Row],[Alku PVM]] )=6))</f>
        <v>1</v>
      </c>
      <c r="AH2741" s="90" t="b">
        <f>OR(MONTH(Taulukko1[[#This Row],[Loppu PVM]])&lt;=6,AND(MONTH(Taulukko1[[#This Row],[Loppu PVM]] )=6))</f>
        <v>1</v>
      </c>
    </row>
    <row r="2742" spans="1:34" ht="12.75" customHeight="1">
      <c r="A2742" s="21" t="s">
        <v>173</v>
      </c>
      <c r="B2742" s="23">
        <v>41684</v>
      </c>
      <c r="C2742" s="21" t="s">
        <v>172</v>
      </c>
      <c r="D2742" s="24"/>
      <c r="F2742" s="23"/>
      <c r="G2742" s="24"/>
      <c r="H2742" s="22">
        <v>50</v>
      </c>
      <c r="I2742" s="126">
        <f>INDEX('TOL2008'!B:B,MATCH(A2742,'TOL2008'!A:A,0))</f>
        <v>62010</v>
      </c>
      <c r="J2742" s="126" t="str">
        <f>INDEX(Pääluokka!$H$2:$H$100,MATCH(VALUE(LEFT(Taulukko1[[#This Row],[TOL2008]],2)),Pääluokka!$G$2:$G$100,0))</f>
        <v>Informaatio ja viestintä</v>
      </c>
      <c r="K2742" s="126" t="str">
        <f>INDEX(Pääluokka!$I$2:$I$100,MATCH(VALUE(LEFT(Taulukko1[[#This Row],[TOL2008]],2)),Pääluokka!$G$2:$G$100,0))</f>
        <v>Palvelualat (G-N, R, S)</v>
      </c>
      <c r="L2742" s="41" t="str">
        <f t="shared" si="420"/>
        <v>NA</v>
      </c>
      <c r="M2742" s="43">
        <f t="shared" si="421"/>
        <v>41684</v>
      </c>
      <c r="N2742" s="43">
        <f t="shared" si="422"/>
        <v>41735</v>
      </c>
      <c r="O2742" s="43">
        <f t="shared" si="423"/>
        <v>41671</v>
      </c>
      <c r="P2742" s="43">
        <f t="shared" si="424"/>
        <v>41730</v>
      </c>
      <c r="Q2742" s="41">
        <f t="shared" si="425"/>
        <v>2014</v>
      </c>
      <c r="R2742" s="41">
        <f t="shared" si="426"/>
        <v>2014</v>
      </c>
      <c r="S2742" s="43" t="str">
        <f>YEAR(Taulukko1[[#This Row],[Alku KK]])&amp;"Q"&amp;ROUNDDOWN((MONTH(Taulukko1[[#This Row],[Alku KK]])-1)/3+1,0)</f>
        <v>2014Q1</v>
      </c>
      <c r="T2742" s="43" t="str">
        <f>YEAR(Taulukko1[[#This Row],[Loppu KK]])&amp;"Q"&amp;ROUNDDOWN((MONTH(Taulukko1[[#This Row],[Loppu KK]])-1)/3+1,0)</f>
        <v>2014Q2</v>
      </c>
      <c r="U2742" s="66">
        <f>IF(COUNT(Taulukko1[[#This Row],[Neuvottelujen alaiset ]])=1,Taulukko1[[#This Row],[Neuvottelujen alaiset ]],Taulukko1[[#This Row],[Vähennystarve]])</f>
        <v>50</v>
      </c>
      <c r="V2742" s="44" t="str">
        <f t="shared" si="427"/>
        <v>NA</v>
      </c>
      <c r="W2742" s="44" t="str">
        <f t="shared" si="428"/>
        <v>NA</v>
      </c>
      <c r="X2742" s="44" t="str">
        <f t="shared" si="429"/>
        <v>NA</v>
      </c>
      <c r="Y2742" s="90" t="b">
        <f>AND(MONTH(Taulukko1[[#This Row],[Alku PVM]] )=6,DAY(Taulukko1[[#This Row],[Alku PVM]] )&gt;19)</f>
        <v>0</v>
      </c>
      <c r="Z2742" s="90" t="b">
        <f>AND(MONTH(Taulukko1[[#This Row],[Loppu PVM]] )=6,DAY(Taulukko1[[#This Row],[Loppu PVM]] )&gt;19)</f>
        <v>0</v>
      </c>
      <c r="AA2742" s="90" t="b">
        <f>OR(MONTH(Taulukko1[[#This Row],[Alku PVM]] )&lt;=5,AND(MONTH(Taulukko1[[#This Row],[Alku PVM]] )=6,DAY(Taulukko1[[#This Row],[Alku PVM]] )&lt;20))</f>
        <v>1</v>
      </c>
      <c r="AB2742" s="90" t="b">
        <f>OR(MONTH(Taulukko1[[#This Row],[Loppu PVM]])&lt;=5,AND(MONTH(Taulukko1[[#This Row],[Loppu PVM]] )=6,DAY(Taulukko1[[#This Row],[Loppu PVM]])&lt;20))</f>
        <v>1</v>
      </c>
      <c r="AC2742" s="90" t="b">
        <f>OR(MONTH(Taulukko1[[#This Row],[Alku PVM]] )&lt;=3,AND(MONTH(Taulukko1[[#This Row],[Alku PVM]] )=3))</f>
        <v>1</v>
      </c>
      <c r="AD2742" s="90" t="b">
        <f>OR(MONTH(Taulukko1[[#This Row],[Loppu PVM]] )&lt;=3,AND(MONTH(Taulukko1[[#This Row],[Loppu PVM]] )=3))</f>
        <v>0</v>
      </c>
      <c r="AE2742" s="90" t="b">
        <f>OR(MONTH(Taulukko1[[#This Row],[Alku PVM]] )&lt;=9,AND(MONTH(Taulukko1[[#This Row],[Alku PVM]] )=9))</f>
        <v>1</v>
      </c>
      <c r="AF2742" s="90" t="b">
        <f>OR(MONTH(Taulukko1[[#This Row],[Loppu PVM]])&lt;=9,AND(MONTH(Taulukko1[[#This Row],[Loppu PVM]] )=9))</f>
        <v>1</v>
      </c>
      <c r="AG2742" s="90" t="b">
        <f>OR(MONTH(Taulukko1[[#This Row],[Alku PVM]] )&lt;=6,AND(MONTH(Taulukko1[[#This Row],[Alku PVM]] )=6))</f>
        <v>1</v>
      </c>
      <c r="AH2742" s="90" t="b">
        <f>OR(MONTH(Taulukko1[[#This Row],[Loppu PVM]])&lt;=6,AND(MONTH(Taulukko1[[#This Row],[Loppu PVM]] )=6))</f>
        <v>1</v>
      </c>
    </row>
    <row r="2743" spans="1:34" ht="12.75" customHeight="1">
      <c r="A2743" s="21" t="s">
        <v>272</v>
      </c>
      <c r="B2743" s="23">
        <v>41686</v>
      </c>
      <c r="C2743" s="21" t="s">
        <v>274</v>
      </c>
      <c r="D2743" s="24"/>
      <c r="F2743" s="23">
        <v>41733</v>
      </c>
      <c r="G2743" s="24">
        <v>12</v>
      </c>
      <c r="H2743" s="22">
        <v>80</v>
      </c>
      <c r="I2743" s="126">
        <f>INDEX('TOL2008'!B:B,MATCH(A2743,'TOL2008'!A:A,0))</f>
        <v>29100</v>
      </c>
      <c r="J2743" s="126" t="str">
        <f>INDEX(Pääluokka!$H$2:$H$100,MATCH(VALUE(LEFT(Taulukko1[[#This Row],[TOL2008]],2)),Pääluokka!$G$2:$G$100,0))</f>
        <v>Teollisuus</v>
      </c>
      <c r="K2743" s="126" t="str">
        <f>INDEX(Pääluokka!$I$2:$I$100,MATCH(VALUE(LEFT(Taulukko1[[#This Row],[TOL2008]],2)),Pääluokka!$G$2:$G$100,0))</f>
        <v>Teollisuus (C-E)</v>
      </c>
      <c r="L2743" s="41">
        <f t="shared" si="420"/>
        <v>47</v>
      </c>
      <c r="M2743" s="43">
        <f t="shared" si="421"/>
        <v>41686</v>
      </c>
      <c r="N2743" s="43">
        <f t="shared" si="422"/>
        <v>41733</v>
      </c>
      <c r="O2743" s="43">
        <f t="shared" si="423"/>
        <v>41671</v>
      </c>
      <c r="P2743" s="43">
        <f t="shared" si="424"/>
        <v>41730</v>
      </c>
      <c r="Q2743" s="41">
        <f t="shared" si="425"/>
        <v>2014</v>
      </c>
      <c r="R2743" s="41">
        <f t="shared" si="426"/>
        <v>2014</v>
      </c>
      <c r="S2743" s="43" t="str">
        <f>YEAR(Taulukko1[[#This Row],[Alku KK]])&amp;"Q"&amp;ROUNDDOWN((MONTH(Taulukko1[[#This Row],[Alku KK]])-1)/3+1,0)</f>
        <v>2014Q1</v>
      </c>
      <c r="T2743" s="43" t="str">
        <f>YEAR(Taulukko1[[#This Row],[Loppu KK]])&amp;"Q"&amp;ROUNDDOWN((MONTH(Taulukko1[[#This Row],[Loppu KK]])-1)/3+1,0)</f>
        <v>2014Q2</v>
      </c>
      <c r="U2743" s="66">
        <f>IF(COUNT(Taulukko1[[#This Row],[Neuvottelujen alaiset ]])=1,Taulukko1[[#This Row],[Neuvottelujen alaiset ]],Taulukko1[[#This Row],[Vähennystarve]])</f>
        <v>80</v>
      </c>
      <c r="V2743" s="44" t="str">
        <f t="shared" si="427"/>
        <v>NA</v>
      </c>
      <c r="W2743" s="44">
        <f t="shared" si="428"/>
        <v>0.15</v>
      </c>
      <c r="X2743" s="44" t="str">
        <f t="shared" si="429"/>
        <v>NA</v>
      </c>
      <c r="Y2743" s="90" t="b">
        <f>AND(MONTH(Taulukko1[[#This Row],[Alku PVM]] )=6,DAY(Taulukko1[[#This Row],[Alku PVM]] )&gt;19)</f>
        <v>0</v>
      </c>
      <c r="Z2743" s="90" t="b">
        <f>AND(MONTH(Taulukko1[[#This Row],[Loppu PVM]] )=6,DAY(Taulukko1[[#This Row],[Loppu PVM]] )&gt;19)</f>
        <v>0</v>
      </c>
      <c r="AA2743" s="90" t="b">
        <f>OR(MONTH(Taulukko1[[#This Row],[Alku PVM]] )&lt;=5,AND(MONTH(Taulukko1[[#This Row],[Alku PVM]] )=6,DAY(Taulukko1[[#This Row],[Alku PVM]] )&lt;20))</f>
        <v>1</v>
      </c>
      <c r="AB2743" s="90" t="b">
        <f>OR(MONTH(Taulukko1[[#This Row],[Loppu PVM]])&lt;=5,AND(MONTH(Taulukko1[[#This Row],[Loppu PVM]] )=6,DAY(Taulukko1[[#This Row],[Loppu PVM]])&lt;20))</f>
        <v>1</v>
      </c>
      <c r="AC2743" s="90" t="b">
        <f>OR(MONTH(Taulukko1[[#This Row],[Alku PVM]] )&lt;=3,AND(MONTH(Taulukko1[[#This Row],[Alku PVM]] )=3))</f>
        <v>1</v>
      </c>
      <c r="AD2743" s="90" t="b">
        <f>OR(MONTH(Taulukko1[[#This Row],[Loppu PVM]] )&lt;=3,AND(MONTH(Taulukko1[[#This Row],[Loppu PVM]] )=3))</f>
        <v>0</v>
      </c>
      <c r="AE2743" s="90" t="b">
        <f>OR(MONTH(Taulukko1[[#This Row],[Alku PVM]] )&lt;=9,AND(MONTH(Taulukko1[[#This Row],[Alku PVM]] )=9))</f>
        <v>1</v>
      </c>
      <c r="AF2743" s="90" t="b">
        <f>OR(MONTH(Taulukko1[[#This Row],[Loppu PVM]])&lt;=9,AND(MONTH(Taulukko1[[#This Row],[Loppu PVM]] )=9))</f>
        <v>1</v>
      </c>
      <c r="AG2743" s="90" t="b">
        <f>OR(MONTH(Taulukko1[[#This Row],[Alku PVM]] )&lt;=6,AND(MONTH(Taulukko1[[#This Row],[Alku PVM]] )=6))</f>
        <v>1</v>
      </c>
      <c r="AH2743" s="90" t="b">
        <f>OR(MONTH(Taulukko1[[#This Row],[Loppu PVM]])&lt;=6,AND(MONTH(Taulukko1[[#This Row],[Loppu PVM]] )=6))</f>
        <v>1</v>
      </c>
    </row>
    <row r="2744" spans="1:34" ht="12.75" customHeight="1">
      <c r="A2744" t="s">
        <v>649</v>
      </c>
      <c r="B2744" s="23">
        <v>41688</v>
      </c>
      <c r="C2744" s="21" t="s">
        <v>648</v>
      </c>
      <c r="D2744" s="24"/>
      <c r="E2744" s="62">
        <v>5</v>
      </c>
      <c r="F2744" s="23"/>
      <c r="G2744" s="24"/>
      <c r="H2744" s="22">
        <v>110</v>
      </c>
      <c r="I2744" s="126">
        <f>INDEX('TOL2008'!B:B,MATCH(A2744,'TOL2008'!A:A,0))</f>
        <v>47591</v>
      </c>
      <c r="J2744" s="126" t="str">
        <f>INDEX(Pääluokka!$H$2:$H$100,MATCH(VALUE(LEFT(Taulukko1[[#This Row],[TOL2008]],2)),Pääluokka!$G$2:$G$100,0))</f>
        <v>Tukku- ja vähittäiskauppa; moottoriajoneuvojen ja moottoripyörien korjaus</v>
      </c>
      <c r="K2744" s="126" t="str">
        <f>INDEX(Pääluokka!$I$2:$I$100,MATCH(VALUE(LEFT(Taulukko1[[#This Row],[TOL2008]],2)),Pääluokka!$G$2:$G$100,0))</f>
        <v>Palvelualat (G-N, R, S)</v>
      </c>
      <c r="L2744" s="41" t="str">
        <f t="shared" si="420"/>
        <v>NA</v>
      </c>
      <c r="M2744" s="43">
        <f t="shared" si="421"/>
        <v>41688</v>
      </c>
      <c r="N2744" s="43">
        <f t="shared" si="422"/>
        <v>41739</v>
      </c>
      <c r="O2744" s="43">
        <f t="shared" si="423"/>
        <v>41671</v>
      </c>
      <c r="P2744" s="43">
        <f t="shared" si="424"/>
        <v>41730</v>
      </c>
      <c r="Q2744" s="41">
        <f t="shared" si="425"/>
        <v>2014</v>
      </c>
      <c r="R2744" s="41">
        <f t="shared" si="426"/>
        <v>2014</v>
      </c>
      <c r="S2744" s="43" t="str">
        <f>YEAR(Taulukko1[[#This Row],[Alku KK]])&amp;"Q"&amp;ROUNDDOWN((MONTH(Taulukko1[[#This Row],[Alku KK]])-1)/3+1,0)</f>
        <v>2014Q1</v>
      </c>
      <c r="T2744" s="43" t="str">
        <f>YEAR(Taulukko1[[#This Row],[Loppu KK]])&amp;"Q"&amp;ROUNDDOWN((MONTH(Taulukko1[[#This Row],[Loppu KK]])-1)/3+1,0)</f>
        <v>2014Q2</v>
      </c>
      <c r="U2744" s="66">
        <f>IF(COUNT(Taulukko1[[#This Row],[Neuvottelujen alaiset ]])=1,Taulukko1[[#This Row],[Neuvottelujen alaiset ]],Taulukko1[[#This Row],[Vähennystarve]])</f>
        <v>110</v>
      </c>
      <c r="V2744" s="44">
        <f t="shared" si="427"/>
        <v>4.5454545454545456E-2</v>
      </c>
      <c r="W2744" s="44" t="str">
        <f t="shared" si="428"/>
        <v>NA</v>
      </c>
      <c r="X2744" s="44" t="str">
        <f t="shared" si="429"/>
        <v>NA</v>
      </c>
      <c r="Y2744" s="90" t="b">
        <f>AND(MONTH(Taulukko1[[#This Row],[Alku PVM]] )=6,DAY(Taulukko1[[#This Row],[Alku PVM]] )&gt;19)</f>
        <v>0</v>
      </c>
      <c r="Z2744" s="90" t="b">
        <f>AND(MONTH(Taulukko1[[#This Row],[Loppu PVM]] )=6,DAY(Taulukko1[[#This Row],[Loppu PVM]] )&gt;19)</f>
        <v>0</v>
      </c>
      <c r="AA2744" s="90" t="b">
        <f>OR(MONTH(Taulukko1[[#This Row],[Alku PVM]] )&lt;=5,AND(MONTH(Taulukko1[[#This Row],[Alku PVM]] )=6,DAY(Taulukko1[[#This Row],[Alku PVM]] )&lt;20))</f>
        <v>1</v>
      </c>
      <c r="AB2744" s="90" t="b">
        <f>OR(MONTH(Taulukko1[[#This Row],[Loppu PVM]])&lt;=5,AND(MONTH(Taulukko1[[#This Row],[Loppu PVM]] )=6,DAY(Taulukko1[[#This Row],[Loppu PVM]])&lt;20))</f>
        <v>1</v>
      </c>
      <c r="AC2744" s="90" t="b">
        <f>OR(MONTH(Taulukko1[[#This Row],[Alku PVM]] )&lt;=3,AND(MONTH(Taulukko1[[#This Row],[Alku PVM]] )=3))</f>
        <v>1</v>
      </c>
      <c r="AD2744" s="90" t="b">
        <f>OR(MONTH(Taulukko1[[#This Row],[Loppu PVM]] )&lt;=3,AND(MONTH(Taulukko1[[#This Row],[Loppu PVM]] )=3))</f>
        <v>0</v>
      </c>
      <c r="AE2744" s="90" t="b">
        <f>OR(MONTH(Taulukko1[[#This Row],[Alku PVM]] )&lt;=9,AND(MONTH(Taulukko1[[#This Row],[Alku PVM]] )=9))</f>
        <v>1</v>
      </c>
      <c r="AF2744" s="90" t="b">
        <f>OR(MONTH(Taulukko1[[#This Row],[Loppu PVM]])&lt;=9,AND(MONTH(Taulukko1[[#This Row],[Loppu PVM]] )=9))</f>
        <v>1</v>
      </c>
      <c r="AG2744" s="90" t="b">
        <f>OR(MONTH(Taulukko1[[#This Row],[Alku PVM]] )&lt;=6,AND(MONTH(Taulukko1[[#This Row],[Alku PVM]] )=6))</f>
        <v>1</v>
      </c>
      <c r="AH2744" s="90" t="b">
        <f>OR(MONTH(Taulukko1[[#This Row],[Loppu PVM]])&lt;=6,AND(MONTH(Taulukko1[[#This Row],[Loppu PVM]] )=6))</f>
        <v>1</v>
      </c>
    </row>
    <row r="2745" spans="1:34" ht="12.75" customHeight="1">
      <c r="A2745" s="21" t="s">
        <v>640</v>
      </c>
      <c r="B2745" s="23">
        <v>41689</v>
      </c>
      <c r="C2745" s="21" t="s">
        <v>642</v>
      </c>
      <c r="D2745" s="24"/>
      <c r="E2745" s="62">
        <v>30</v>
      </c>
      <c r="F2745" s="23">
        <v>41736</v>
      </c>
      <c r="G2745" s="24">
        <v>19</v>
      </c>
      <c r="H2745" s="22">
        <v>30</v>
      </c>
      <c r="I2745" s="126">
        <f>INDEX('TOL2008'!B:B,MATCH(A2745,'TOL2008'!A:A,0))</f>
        <v>62030</v>
      </c>
      <c r="J2745" s="126" t="str">
        <f>INDEX(Pääluokka!$H$2:$H$100,MATCH(VALUE(LEFT(Taulukko1[[#This Row],[TOL2008]],2)),Pääluokka!$G$2:$G$100,0))</f>
        <v>Informaatio ja viestintä</v>
      </c>
      <c r="K2745" s="126" t="str">
        <f>INDEX(Pääluokka!$I$2:$I$100,MATCH(VALUE(LEFT(Taulukko1[[#This Row],[TOL2008]],2)),Pääluokka!$G$2:$G$100,0))</f>
        <v>Palvelualat (G-N, R, S)</v>
      </c>
      <c r="L2745" s="41">
        <f t="shared" si="420"/>
        <v>47</v>
      </c>
      <c r="M2745" s="43">
        <f t="shared" si="421"/>
        <v>41689</v>
      </c>
      <c r="N2745" s="43">
        <f t="shared" si="422"/>
        <v>41736</v>
      </c>
      <c r="O2745" s="43">
        <f t="shared" si="423"/>
        <v>41671</v>
      </c>
      <c r="P2745" s="43">
        <f t="shared" si="424"/>
        <v>41730</v>
      </c>
      <c r="Q2745" s="41">
        <f t="shared" si="425"/>
        <v>2014</v>
      </c>
      <c r="R2745" s="41">
        <f t="shared" si="426"/>
        <v>2014</v>
      </c>
      <c r="S2745" s="43" t="str">
        <f>YEAR(Taulukko1[[#This Row],[Alku KK]])&amp;"Q"&amp;ROUNDDOWN((MONTH(Taulukko1[[#This Row],[Alku KK]])-1)/3+1,0)</f>
        <v>2014Q1</v>
      </c>
      <c r="T2745" s="43" t="str">
        <f>YEAR(Taulukko1[[#This Row],[Loppu KK]])&amp;"Q"&amp;ROUNDDOWN((MONTH(Taulukko1[[#This Row],[Loppu KK]])-1)/3+1,0)</f>
        <v>2014Q2</v>
      </c>
      <c r="U2745" s="66">
        <f>IF(COUNT(Taulukko1[[#This Row],[Neuvottelujen alaiset ]])=1,Taulukko1[[#This Row],[Neuvottelujen alaiset ]],Taulukko1[[#This Row],[Vähennystarve]])</f>
        <v>30</v>
      </c>
      <c r="V2745" s="44">
        <f t="shared" si="427"/>
        <v>1</v>
      </c>
      <c r="W2745" s="44">
        <f t="shared" si="428"/>
        <v>0.6333333333333333</v>
      </c>
      <c r="X2745" s="44">
        <f t="shared" si="429"/>
        <v>0.6333333333333333</v>
      </c>
      <c r="Y2745" s="90" t="b">
        <f>AND(MONTH(Taulukko1[[#This Row],[Alku PVM]] )=6,DAY(Taulukko1[[#This Row],[Alku PVM]] )&gt;19)</f>
        <v>0</v>
      </c>
      <c r="Z2745" s="90" t="b">
        <f>AND(MONTH(Taulukko1[[#This Row],[Loppu PVM]] )=6,DAY(Taulukko1[[#This Row],[Loppu PVM]] )&gt;19)</f>
        <v>0</v>
      </c>
      <c r="AA2745" s="90" t="b">
        <f>OR(MONTH(Taulukko1[[#This Row],[Alku PVM]] )&lt;=5,AND(MONTH(Taulukko1[[#This Row],[Alku PVM]] )=6,DAY(Taulukko1[[#This Row],[Alku PVM]] )&lt;20))</f>
        <v>1</v>
      </c>
      <c r="AB2745" s="90" t="b">
        <f>OR(MONTH(Taulukko1[[#This Row],[Loppu PVM]])&lt;=5,AND(MONTH(Taulukko1[[#This Row],[Loppu PVM]] )=6,DAY(Taulukko1[[#This Row],[Loppu PVM]])&lt;20))</f>
        <v>1</v>
      </c>
      <c r="AC2745" s="90" t="b">
        <f>OR(MONTH(Taulukko1[[#This Row],[Alku PVM]] )&lt;=3,AND(MONTH(Taulukko1[[#This Row],[Alku PVM]] )=3))</f>
        <v>1</v>
      </c>
      <c r="AD2745" s="90" t="b">
        <f>OR(MONTH(Taulukko1[[#This Row],[Loppu PVM]] )&lt;=3,AND(MONTH(Taulukko1[[#This Row],[Loppu PVM]] )=3))</f>
        <v>0</v>
      </c>
      <c r="AE2745" s="90" t="b">
        <f>OR(MONTH(Taulukko1[[#This Row],[Alku PVM]] )&lt;=9,AND(MONTH(Taulukko1[[#This Row],[Alku PVM]] )=9))</f>
        <v>1</v>
      </c>
      <c r="AF2745" s="90" t="b">
        <f>OR(MONTH(Taulukko1[[#This Row],[Loppu PVM]])&lt;=9,AND(MONTH(Taulukko1[[#This Row],[Loppu PVM]] )=9))</f>
        <v>1</v>
      </c>
      <c r="AG2745" s="90" t="b">
        <f>OR(MONTH(Taulukko1[[#This Row],[Alku PVM]] )&lt;=6,AND(MONTH(Taulukko1[[#This Row],[Alku PVM]] )=6))</f>
        <v>1</v>
      </c>
      <c r="AH2745" s="90" t="b">
        <f>OR(MONTH(Taulukko1[[#This Row],[Loppu PVM]])&lt;=6,AND(MONTH(Taulukko1[[#This Row],[Loppu PVM]] )=6))</f>
        <v>1</v>
      </c>
    </row>
    <row r="2746" spans="1:34" ht="12.75" customHeight="1">
      <c r="A2746" s="21" t="s">
        <v>319</v>
      </c>
      <c r="B2746" s="23">
        <v>41689</v>
      </c>
      <c r="C2746" t="s">
        <v>318</v>
      </c>
      <c r="D2746" s="24" t="s">
        <v>25</v>
      </c>
      <c r="E2746" s="62">
        <v>9</v>
      </c>
      <c r="F2746" s="23"/>
      <c r="G2746" s="24"/>
      <c r="H2746" s="22">
        <v>60</v>
      </c>
      <c r="I2746" s="126">
        <f>INDEX('TOL2008'!B:B,MATCH(A2746,'TOL2008'!A:A,0))</f>
        <v>25620</v>
      </c>
      <c r="J2746" s="126" t="str">
        <f>INDEX(Pääluokka!$H$2:$H$100,MATCH(VALUE(LEFT(Taulukko1[[#This Row],[TOL2008]],2)),Pääluokka!$G$2:$G$100,0))</f>
        <v>Teollisuus</v>
      </c>
      <c r="K2746" s="126" t="str">
        <f>INDEX(Pääluokka!$I$2:$I$100,MATCH(VALUE(LEFT(Taulukko1[[#This Row],[TOL2008]],2)),Pääluokka!$G$2:$G$100,0))</f>
        <v>Teollisuus (C-E)</v>
      </c>
      <c r="L2746" s="41" t="str">
        <f t="shared" si="420"/>
        <v>NA</v>
      </c>
      <c r="M2746" s="43">
        <f t="shared" si="421"/>
        <v>41689</v>
      </c>
      <c r="N2746" s="43">
        <f t="shared" si="422"/>
        <v>41740</v>
      </c>
      <c r="O2746" s="43">
        <f t="shared" si="423"/>
        <v>41671</v>
      </c>
      <c r="P2746" s="43">
        <f t="shared" si="424"/>
        <v>41730</v>
      </c>
      <c r="Q2746" s="41">
        <f t="shared" si="425"/>
        <v>2014</v>
      </c>
      <c r="R2746" s="41">
        <f t="shared" si="426"/>
        <v>2014</v>
      </c>
      <c r="S2746" s="43" t="str">
        <f>YEAR(Taulukko1[[#This Row],[Alku KK]])&amp;"Q"&amp;ROUNDDOWN((MONTH(Taulukko1[[#This Row],[Alku KK]])-1)/3+1,0)</f>
        <v>2014Q1</v>
      </c>
      <c r="T2746" s="43" t="str">
        <f>YEAR(Taulukko1[[#This Row],[Loppu KK]])&amp;"Q"&amp;ROUNDDOWN((MONTH(Taulukko1[[#This Row],[Loppu KK]])-1)/3+1,0)</f>
        <v>2014Q2</v>
      </c>
      <c r="U2746" s="66">
        <f>IF(COUNT(Taulukko1[[#This Row],[Neuvottelujen alaiset ]])=1,Taulukko1[[#This Row],[Neuvottelujen alaiset ]],Taulukko1[[#This Row],[Vähennystarve]])</f>
        <v>60</v>
      </c>
      <c r="V2746" s="44">
        <f t="shared" si="427"/>
        <v>0.15</v>
      </c>
      <c r="W2746" s="44" t="str">
        <f t="shared" si="428"/>
        <v>NA</v>
      </c>
      <c r="X2746" s="44" t="str">
        <f t="shared" si="429"/>
        <v>NA</v>
      </c>
      <c r="Y2746" s="90" t="b">
        <f>AND(MONTH(Taulukko1[[#This Row],[Alku PVM]] )=6,DAY(Taulukko1[[#This Row],[Alku PVM]] )&gt;19)</f>
        <v>0</v>
      </c>
      <c r="Z2746" s="90" t="b">
        <f>AND(MONTH(Taulukko1[[#This Row],[Loppu PVM]] )=6,DAY(Taulukko1[[#This Row],[Loppu PVM]] )&gt;19)</f>
        <v>0</v>
      </c>
      <c r="AA2746" s="90" t="b">
        <f>OR(MONTH(Taulukko1[[#This Row],[Alku PVM]] )&lt;=5,AND(MONTH(Taulukko1[[#This Row],[Alku PVM]] )=6,DAY(Taulukko1[[#This Row],[Alku PVM]] )&lt;20))</f>
        <v>1</v>
      </c>
      <c r="AB2746" s="90" t="b">
        <f>OR(MONTH(Taulukko1[[#This Row],[Loppu PVM]])&lt;=5,AND(MONTH(Taulukko1[[#This Row],[Loppu PVM]] )=6,DAY(Taulukko1[[#This Row],[Loppu PVM]])&lt;20))</f>
        <v>1</v>
      </c>
      <c r="AC2746" s="90" t="b">
        <f>OR(MONTH(Taulukko1[[#This Row],[Alku PVM]] )&lt;=3,AND(MONTH(Taulukko1[[#This Row],[Alku PVM]] )=3))</f>
        <v>1</v>
      </c>
      <c r="AD2746" s="90" t="b">
        <f>OR(MONTH(Taulukko1[[#This Row],[Loppu PVM]] )&lt;=3,AND(MONTH(Taulukko1[[#This Row],[Loppu PVM]] )=3))</f>
        <v>0</v>
      </c>
      <c r="AE2746" s="90" t="b">
        <f>OR(MONTH(Taulukko1[[#This Row],[Alku PVM]] )&lt;=9,AND(MONTH(Taulukko1[[#This Row],[Alku PVM]] )=9))</f>
        <v>1</v>
      </c>
      <c r="AF2746" s="90" t="b">
        <f>OR(MONTH(Taulukko1[[#This Row],[Loppu PVM]])&lt;=9,AND(MONTH(Taulukko1[[#This Row],[Loppu PVM]] )=9))</f>
        <v>1</v>
      </c>
      <c r="AG2746" s="90" t="b">
        <f>OR(MONTH(Taulukko1[[#This Row],[Alku PVM]] )&lt;=6,AND(MONTH(Taulukko1[[#This Row],[Alku PVM]] )=6))</f>
        <v>1</v>
      </c>
      <c r="AH2746" s="90" t="b">
        <f>OR(MONTH(Taulukko1[[#This Row],[Loppu PVM]])&lt;=6,AND(MONTH(Taulukko1[[#This Row],[Loppu PVM]] )=6))</f>
        <v>1</v>
      </c>
    </row>
    <row r="2747" spans="1:34" ht="12.75" customHeight="1">
      <c r="A2747" s="21" t="s">
        <v>136</v>
      </c>
      <c r="B2747" s="23">
        <v>41691</v>
      </c>
      <c r="C2747" s="21" t="s">
        <v>135</v>
      </c>
      <c r="D2747" s="24"/>
      <c r="E2747" s="62">
        <v>9</v>
      </c>
      <c r="F2747" s="23"/>
      <c r="G2747" s="24"/>
      <c r="H2747" s="22">
        <v>9</v>
      </c>
      <c r="I2747" s="126">
        <f>INDEX('TOL2008'!B:B,MATCH(A2747,'TOL2008'!A:A,0))</f>
        <v>52212</v>
      </c>
      <c r="J2747" s="126" t="str">
        <f>INDEX(Pääluokka!$H$2:$H$100,MATCH(VALUE(LEFT(Taulukko1[[#This Row],[TOL2008]],2)),Pääluokka!$G$2:$G$100,0))</f>
        <v>Kuljetus ja varastointi</v>
      </c>
      <c r="K2747" s="126" t="str">
        <f>INDEX(Pääluokka!$I$2:$I$100,MATCH(VALUE(LEFT(Taulukko1[[#This Row],[TOL2008]],2)),Pääluokka!$G$2:$G$100,0))</f>
        <v>Palvelualat (G-N, R, S)</v>
      </c>
      <c r="L2747" s="41" t="str">
        <f t="shared" si="420"/>
        <v>NA</v>
      </c>
      <c r="M2747" s="43">
        <f t="shared" si="421"/>
        <v>41691</v>
      </c>
      <c r="N2747" s="43">
        <f t="shared" si="422"/>
        <v>41742</v>
      </c>
      <c r="O2747" s="43">
        <f t="shared" si="423"/>
        <v>41671</v>
      </c>
      <c r="P2747" s="43">
        <f t="shared" si="424"/>
        <v>41730</v>
      </c>
      <c r="Q2747" s="41">
        <f t="shared" si="425"/>
        <v>2014</v>
      </c>
      <c r="R2747" s="41">
        <f t="shared" si="426"/>
        <v>2014</v>
      </c>
      <c r="S2747" s="43" t="str">
        <f>YEAR(Taulukko1[[#This Row],[Alku KK]])&amp;"Q"&amp;ROUNDDOWN((MONTH(Taulukko1[[#This Row],[Alku KK]])-1)/3+1,0)</f>
        <v>2014Q1</v>
      </c>
      <c r="T2747" s="43" t="str">
        <f>YEAR(Taulukko1[[#This Row],[Loppu KK]])&amp;"Q"&amp;ROUNDDOWN((MONTH(Taulukko1[[#This Row],[Loppu KK]])-1)/3+1,0)</f>
        <v>2014Q2</v>
      </c>
      <c r="U2747" s="66">
        <f>IF(COUNT(Taulukko1[[#This Row],[Neuvottelujen alaiset ]])=1,Taulukko1[[#This Row],[Neuvottelujen alaiset ]],Taulukko1[[#This Row],[Vähennystarve]])</f>
        <v>9</v>
      </c>
      <c r="V2747" s="44">
        <f t="shared" si="427"/>
        <v>1</v>
      </c>
      <c r="W2747" s="44" t="str">
        <f t="shared" si="428"/>
        <v>NA</v>
      </c>
      <c r="X2747" s="44" t="str">
        <f t="shared" si="429"/>
        <v>NA</v>
      </c>
      <c r="Y2747" s="90" t="b">
        <f>AND(MONTH(Taulukko1[[#This Row],[Alku PVM]] )=6,DAY(Taulukko1[[#This Row],[Alku PVM]] )&gt;19)</f>
        <v>0</v>
      </c>
      <c r="Z2747" s="90" t="b">
        <f>AND(MONTH(Taulukko1[[#This Row],[Loppu PVM]] )=6,DAY(Taulukko1[[#This Row],[Loppu PVM]] )&gt;19)</f>
        <v>0</v>
      </c>
      <c r="AA2747" s="90" t="b">
        <f>OR(MONTH(Taulukko1[[#This Row],[Alku PVM]] )&lt;=5,AND(MONTH(Taulukko1[[#This Row],[Alku PVM]] )=6,DAY(Taulukko1[[#This Row],[Alku PVM]] )&lt;20))</f>
        <v>1</v>
      </c>
      <c r="AB2747" s="90" t="b">
        <f>OR(MONTH(Taulukko1[[#This Row],[Loppu PVM]])&lt;=5,AND(MONTH(Taulukko1[[#This Row],[Loppu PVM]] )=6,DAY(Taulukko1[[#This Row],[Loppu PVM]])&lt;20))</f>
        <v>1</v>
      </c>
      <c r="AC2747" s="90" t="b">
        <f>OR(MONTH(Taulukko1[[#This Row],[Alku PVM]] )&lt;=3,AND(MONTH(Taulukko1[[#This Row],[Alku PVM]] )=3))</f>
        <v>1</v>
      </c>
      <c r="AD2747" s="90" t="b">
        <f>OR(MONTH(Taulukko1[[#This Row],[Loppu PVM]] )&lt;=3,AND(MONTH(Taulukko1[[#This Row],[Loppu PVM]] )=3))</f>
        <v>0</v>
      </c>
      <c r="AE2747" s="90" t="b">
        <f>OR(MONTH(Taulukko1[[#This Row],[Alku PVM]] )&lt;=9,AND(MONTH(Taulukko1[[#This Row],[Alku PVM]] )=9))</f>
        <v>1</v>
      </c>
      <c r="AF2747" s="90" t="b">
        <f>OR(MONTH(Taulukko1[[#This Row],[Loppu PVM]])&lt;=9,AND(MONTH(Taulukko1[[#This Row],[Loppu PVM]] )=9))</f>
        <v>1</v>
      </c>
      <c r="AG2747" s="90" t="b">
        <f>OR(MONTH(Taulukko1[[#This Row],[Alku PVM]] )&lt;=6,AND(MONTH(Taulukko1[[#This Row],[Alku PVM]] )=6))</f>
        <v>1</v>
      </c>
      <c r="AH2747" s="90" t="b">
        <f>OR(MONTH(Taulukko1[[#This Row],[Loppu PVM]])&lt;=6,AND(MONTH(Taulukko1[[#This Row],[Loppu PVM]] )=6))</f>
        <v>1</v>
      </c>
    </row>
    <row r="2748" spans="1:34" ht="12.75" customHeight="1">
      <c r="A2748" s="21" t="s">
        <v>639</v>
      </c>
      <c r="B2748" s="23">
        <v>41694</v>
      </c>
      <c r="C2748" s="21" t="s">
        <v>638</v>
      </c>
      <c r="D2748" s="24"/>
      <c r="E2748" s="62">
        <v>60</v>
      </c>
      <c r="F2748" s="23">
        <v>41753</v>
      </c>
      <c r="G2748" s="24">
        <v>59</v>
      </c>
      <c r="H2748" s="22">
        <v>60</v>
      </c>
      <c r="I2748" s="126">
        <f>INDEX('TOL2008'!B:B,MATCH(A2748,'TOL2008'!A:A,0))</f>
        <v>10130</v>
      </c>
      <c r="J2748" s="126" t="str">
        <f>INDEX(Pääluokka!$H$2:$H$100,MATCH(VALUE(LEFT(Taulukko1[[#This Row],[TOL2008]],2)),Pääluokka!$G$2:$G$100,0))</f>
        <v>Teollisuus</v>
      </c>
      <c r="K2748" s="126" t="str">
        <f>INDEX(Pääluokka!$I$2:$I$100,MATCH(VALUE(LEFT(Taulukko1[[#This Row],[TOL2008]],2)),Pääluokka!$G$2:$G$100,0))</f>
        <v>Teollisuus (C-E)</v>
      </c>
      <c r="L2748" s="41">
        <f t="shared" si="420"/>
        <v>59</v>
      </c>
      <c r="M2748" s="43">
        <f t="shared" si="421"/>
        <v>41694</v>
      </c>
      <c r="N2748" s="43">
        <f t="shared" si="422"/>
        <v>41753</v>
      </c>
      <c r="O2748" s="43">
        <f t="shared" si="423"/>
        <v>41671</v>
      </c>
      <c r="P2748" s="43">
        <f t="shared" si="424"/>
        <v>41730</v>
      </c>
      <c r="Q2748" s="41">
        <f t="shared" si="425"/>
        <v>2014</v>
      </c>
      <c r="R2748" s="41">
        <f t="shared" si="426"/>
        <v>2014</v>
      </c>
      <c r="S2748" s="43" t="str">
        <f>YEAR(Taulukko1[[#This Row],[Alku KK]])&amp;"Q"&amp;ROUNDDOWN((MONTH(Taulukko1[[#This Row],[Alku KK]])-1)/3+1,0)</f>
        <v>2014Q1</v>
      </c>
      <c r="T2748" s="43" t="str">
        <f>YEAR(Taulukko1[[#This Row],[Loppu KK]])&amp;"Q"&amp;ROUNDDOWN((MONTH(Taulukko1[[#This Row],[Loppu KK]])-1)/3+1,0)</f>
        <v>2014Q2</v>
      </c>
      <c r="U2748" s="66">
        <f>IF(COUNT(Taulukko1[[#This Row],[Neuvottelujen alaiset ]])=1,Taulukko1[[#This Row],[Neuvottelujen alaiset ]],Taulukko1[[#This Row],[Vähennystarve]])</f>
        <v>60</v>
      </c>
      <c r="V2748" s="44">
        <f t="shared" si="427"/>
        <v>1</v>
      </c>
      <c r="W2748" s="44">
        <f t="shared" si="428"/>
        <v>0.98333333333333328</v>
      </c>
      <c r="X2748" s="44">
        <f t="shared" si="429"/>
        <v>0.98333333333333328</v>
      </c>
      <c r="Y2748" s="90" t="b">
        <f>AND(MONTH(Taulukko1[[#This Row],[Alku PVM]] )=6,DAY(Taulukko1[[#This Row],[Alku PVM]] )&gt;19)</f>
        <v>0</v>
      </c>
      <c r="Z2748" s="90" t="b">
        <f>AND(MONTH(Taulukko1[[#This Row],[Loppu PVM]] )=6,DAY(Taulukko1[[#This Row],[Loppu PVM]] )&gt;19)</f>
        <v>0</v>
      </c>
      <c r="AA2748" s="90" t="b">
        <f>OR(MONTH(Taulukko1[[#This Row],[Alku PVM]] )&lt;=5,AND(MONTH(Taulukko1[[#This Row],[Alku PVM]] )=6,DAY(Taulukko1[[#This Row],[Alku PVM]] )&lt;20))</f>
        <v>1</v>
      </c>
      <c r="AB2748" s="90" t="b">
        <f>OR(MONTH(Taulukko1[[#This Row],[Loppu PVM]])&lt;=5,AND(MONTH(Taulukko1[[#This Row],[Loppu PVM]] )=6,DAY(Taulukko1[[#This Row],[Loppu PVM]])&lt;20))</f>
        <v>1</v>
      </c>
      <c r="AC2748" s="90" t="b">
        <f>OR(MONTH(Taulukko1[[#This Row],[Alku PVM]] )&lt;=3,AND(MONTH(Taulukko1[[#This Row],[Alku PVM]] )=3))</f>
        <v>1</v>
      </c>
      <c r="AD2748" s="90" t="b">
        <f>OR(MONTH(Taulukko1[[#This Row],[Loppu PVM]] )&lt;=3,AND(MONTH(Taulukko1[[#This Row],[Loppu PVM]] )=3))</f>
        <v>0</v>
      </c>
      <c r="AE2748" s="90" t="b">
        <f>OR(MONTH(Taulukko1[[#This Row],[Alku PVM]] )&lt;=9,AND(MONTH(Taulukko1[[#This Row],[Alku PVM]] )=9))</f>
        <v>1</v>
      </c>
      <c r="AF2748" s="90" t="b">
        <f>OR(MONTH(Taulukko1[[#This Row],[Loppu PVM]])&lt;=9,AND(MONTH(Taulukko1[[#This Row],[Loppu PVM]] )=9))</f>
        <v>1</v>
      </c>
      <c r="AG2748" s="90" t="b">
        <f>OR(MONTH(Taulukko1[[#This Row],[Alku PVM]] )&lt;=6,AND(MONTH(Taulukko1[[#This Row],[Alku PVM]] )=6))</f>
        <v>1</v>
      </c>
      <c r="AH2748" s="90" t="b">
        <f>OR(MONTH(Taulukko1[[#This Row],[Loppu PVM]])&lt;=6,AND(MONTH(Taulukko1[[#This Row],[Loppu PVM]] )=6))</f>
        <v>1</v>
      </c>
    </row>
    <row r="2749" spans="1:34" ht="12.75" customHeight="1">
      <c r="A2749" s="21" t="s">
        <v>287</v>
      </c>
      <c r="B2749" s="23">
        <v>41695</v>
      </c>
      <c r="C2749" s="21" t="s">
        <v>286</v>
      </c>
      <c r="D2749" s="24">
        <v>0</v>
      </c>
      <c r="E2749" s="62">
        <v>130</v>
      </c>
      <c r="F2749" s="4">
        <v>41764</v>
      </c>
      <c r="G2749" s="24">
        <v>60</v>
      </c>
      <c r="H2749" s="22">
        <v>1700</v>
      </c>
      <c r="I2749" s="126">
        <f>INDEX('TOL2008'!B:B,MATCH(A2749,'TOL2008'!A:A,0))</f>
        <v>85420</v>
      </c>
      <c r="J2749" s="126" t="str">
        <f>INDEX(Pääluokka!$H$2:$H$100,MATCH(VALUE(LEFT(Taulukko1[[#This Row],[TOL2008]],2)),Pääluokka!$G$2:$G$100,0))</f>
        <v>Koulutus</v>
      </c>
      <c r="K2749" s="126" t="str">
        <f>INDEX(Pääluokka!$I$2:$I$100,MATCH(VALUE(LEFT(Taulukko1[[#This Row],[TOL2008]],2)),Pääluokka!$G$2:$G$100,0))</f>
        <v>Muut toimialat (O-Q, T-X)</v>
      </c>
      <c r="L2749" s="41">
        <f t="shared" si="420"/>
        <v>69</v>
      </c>
      <c r="M2749" s="43">
        <f t="shared" si="421"/>
        <v>41695</v>
      </c>
      <c r="N2749" s="43">
        <f t="shared" si="422"/>
        <v>41764</v>
      </c>
      <c r="O2749" s="43">
        <f t="shared" si="423"/>
        <v>41671</v>
      </c>
      <c r="P2749" s="43">
        <f t="shared" si="424"/>
        <v>41760</v>
      </c>
      <c r="Q2749" s="41">
        <f t="shared" si="425"/>
        <v>2014</v>
      </c>
      <c r="R2749" s="41">
        <f t="shared" si="426"/>
        <v>2014</v>
      </c>
      <c r="S2749" s="43" t="str">
        <f>YEAR(Taulukko1[[#This Row],[Alku KK]])&amp;"Q"&amp;ROUNDDOWN((MONTH(Taulukko1[[#This Row],[Alku KK]])-1)/3+1,0)</f>
        <v>2014Q1</v>
      </c>
      <c r="T2749" s="43" t="str">
        <f>YEAR(Taulukko1[[#This Row],[Loppu KK]])&amp;"Q"&amp;ROUNDDOWN((MONTH(Taulukko1[[#This Row],[Loppu KK]])-1)/3+1,0)</f>
        <v>2014Q2</v>
      </c>
      <c r="U2749" s="66">
        <f>IF(COUNT(Taulukko1[[#This Row],[Neuvottelujen alaiset ]])=1,Taulukko1[[#This Row],[Neuvottelujen alaiset ]],Taulukko1[[#This Row],[Vähennystarve]])</f>
        <v>1700</v>
      </c>
      <c r="V2749" s="44">
        <f t="shared" si="427"/>
        <v>7.6470588235294124E-2</v>
      </c>
      <c r="W2749" s="44">
        <f t="shared" si="428"/>
        <v>3.5294117647058823E-2</v>
      </c>
      <c r="X2749" s="44">
        <f t="shared" si="429"/>
        <v>0.46153846153846156</v>
      </c>
      <c r="Y2749" s="90" t="b">
        <f>AND(MONTH(Taulukko1[[#This Row],[Alku PVM]] )=6,DAY(Taulukko1[[#This Row],[Alku PVM]] )&gt;19)</f>
        <v>0</v>
      </c>
      <c r="Z2749" s="90" t="b">
        <f>AND(MONTH(Taulukko1[[#This Row],[Loppu PVM]] )=6,DAY(Taulukko1[[#This Row],[Loppu PVM]] )&gt;19)</f>
        <v>0</v>
      </c>
      <c r="AA2749" s="90" t="b">
        <f>OR(MONTH(Taulukko1[[#This Row],[Alku PVM]] )&lt;=5,AND(MONTH(Taulukko1[[#This Row],[Alku PVM]] )=6,DAY(Taulukko1[[#This Row],[Alku PVM]] )&lt;20))</f>
        <v>1</v>
      </c>
      <c r="AB2749" s="90" t="b">
        <f>OR(MONTH(Taulukko1[[#This Row],[Loppu PVM]])&lt;=5,AND(MONTH(Taulukko1[[#This Row],[Loppu PVM]] )=6,DAY(Taulukko1[[#This Row],[Loppu PVM]])&lt;20))</f>
        <v>1</v>
      </c>
      <c r="AC2749" s="90" t="b">
        <f>OR(MONTH(Taulukko1[[#This Row],[Alku PVM]] )&lt;=3,AND(MONTH(Taulukko1[[#This Row],[Alku PVM]] )=3))</f>
        <v>1</v>
      </c>
      <c r="AD2749" s="90" t="b">
        <f>OR(MONTH(Taulukko1[[#This Row],[Loppu PVM]] )&lt;=3,AND(MONTH(Taulukko1[[#This Row],[Loppu PVM]] )=3))</f>
        <v>0</v>
      </c>
      <c r="AE2749" s="90" t="b">
        <f>OR(MONTH(Taulukko1[[#This Row],[Alku PVM]] )&lt;=9,AND(MONTH(Taulukko1[[#This Row],[Alku PVM]] )=9))</f>
        <v>1</v>
      </c>
      <c r="AF2749" s="90" t="b">
        <f>OR(MONTH(Taulukko1[[#This Row],[Loppu PVM]])&lt;=9,AND(MONTH(Taulukko1[[#This Row],[Loppu PVM]] )=9))</f>
        <v>1</v>
      </c>
      <c r="AG2749" s="90" t="b">
        <f>OR(MONTH(Taulukko1[[#This Row],[Alku PVM]] )&lt;=6,AND(MONTH(Taulukko1[[#This Row],[Alku PVM]] )=6))</f>
        <v>1</v>
      </c>
      <c r="AH2749" s="90" t="b">
        <f>OR(MONTH(Taulukko1[[#This Row],[Loppu PVM]])&lt;=6,AND(MONTH(Taulukko1[[#This Row],[Loppu PVM]] )=6))</f>
        <v>1</v>
      </c>
    </row>
    <row r="2750" spans="1:34" ht="12.75" customHeight="1">
      <c r="A2750" s="21" t="s">
        <v>177</v>
      </c>
      <c r="B2750" s="23">
        <v>41699</v>
      </c>
      <c r="C2750" s="21" t="s">
        <v>178</v>
      </c>
      <c r="D2750" s="24">
        <v>0</v>
      </c>
      <c r="F2750" s="23">
        <v>41722</v>
      </c>
      <c r="G2750" s="24">
        <v>8</v>
      </c>
      <c r="H2750" s="22">
        <v>37</v>
      </c>
      <c r="I2750" s="126">
        <f>INDEX('TOL2008'!B:B,MATCH(A2750,'TOL2008'!A:A,0))</f>
        <v>58142</v>
      </c>
      <c r="J2750" s="126" t="str">
        <f>INDEX(Pääluokka!$H$2:$H$100,MATCH(VALUE(LEFT(Taulukko1[[#This Row],[TOL2008]],2)),Pääluokka!$G$2:$G$100,0))</f>
        <v>Informaatio ja viestintä</v>
      </c>
      <c r="K2750" s="126" t="str">
        <f>INDEX(Pääluokka!$I$2:$I$100,MATCH(VALUE(LEFT(Taulukko1[[#This Row],[TOL2008]],2)),Pääluokka!$G$2:$G$100,0))</f>
        <v>Palvelualat (G-N, R, S)</v>
      </c>
      <c r="L2750" s="41">
        <f t="shared" si="420"/>
        <v>23</v>
      </c>
      <c r="M2750" s="43">
        <f t="shared" si="421"/>
        <v>41699</v>
      </c>
      <c r="N2750" s="43">
        <f t="shared" si="422"/>
        <v>41722</v>
      </c>
      <c r="O2750" s="43">
        <f t="shared" si="423"/>
        <v>41699</v>
      </c>
      <c r="P2750" s="43">
        <f t="shared" si="424"/>
        <v>41699</v>
      </c>
      <c r="Q2750" s="41">
        <f t="shared" si="425"/>
        <v>2014</v>
      </c>
      <c r="R2750" s="41">
        <f t="shared" si="426"/>
        <v>2014</v>
      </c>
      <c r="S2750" s="43" t="str">
        <f>YEAR(Taulukko1[[#This Row],[Alku KK]])&amp;"Q"&amp;ROUNDDOWN((MONTH(Taulukko1[[#This Row],[Alku KK]])-1)/3+1,0)</f>
        <v>2014Q1</v>
      </c>
      <c r="T2750" s="43" t="str">
        <f>YEAR(Taulukko1[[#This Row],[Loppu KK]])&amp;"Q"&amp;ROUNDDOWN((MONTH(Taulukko1[[#This Row],[Loppu KK]])-1)/3+1,0)</f>
        <v>2014Q1</v>
      </c>
      <c r="U2750" s="66">
        <f>IF(COUNT(Taulukko1[[#This Row],[Neuvottelujen alaiset ]])=1,Taulukko1[[#This Row],[Neuvottelujen alaiset ]],Taulukko1[[#This Row],[Vähennystarve]])</f>
        <v>37</v>
      </c>
      <c r="V2750" s="44" t="str">
        <f t="shared" si="427"/>
        <v>NA</v>
      </c>
      <c r="W2750" s="44">
        <f t="shared" si="428"/>
        <v>0.21621621621621623</v>
      </c>
      <c r="X2750" s="44" t="str">
        <f t="shared" si="429"/>
        <v>NA</v>
      </c>
      <c r="Y2750" s="90" t="b">
        <f>AND(MONTH(Taulukko1[[#This Row],[Alku PVM]] )=6,DAY(Taulukko1[[#This Row],[Alku PVM]] )&gt;19)</f>
        <v>0</v>
      </c>
      <c r="Z2750" s="90" t="b">
        <f>AND(MONTH(Taulukko1[[#This Row],[Loppu PVM]] )=6,DAY(Taulukko1[[#This Row],[Loppu PVM]] )&gt;19)</f>
        <v>0</v>
      </c>
      <c r="AA2750" s="90" t="b">
        <f>OR(MONTH(Taulukko1[[#This Row],[Alku PVM]] )&lt;=5,AND(MONTH(Taulukko1[[#This Row],[Alku PVM]] )=6,DAY(Taulukko1[[#This Row],[Alku PVM]] )&lt;20))</f>
        <v>1</v>
      </c>
      <c r="AB2750" s="90" t="b">
        <f>OR(MONTH(Taulukko1[[#This Row],[Loppu PVM]])&lt;=5,AND(MONTH(Taulukko1[[#This Row],[Loppu PVM]] )=6,DAY(Taulukko1[[#This Row],[Loppu PVM]])&lt;20))</f>
        <v>1</v>
      </c>
      <c r="AC2750" s="90" t="b">
        <f>OR(MONTH(Taulukko1[[#This Row],[Alku PVM]] )&lt;=3,AND(MONTH(Taulukko1[[#This Row],[Alku PVM]] )=3))</f>
        <v>1</v>
      </c>
      <c r="AD2750" s="90" t="b">
        <f>OR(MONTH(Taulukko1[[#This Row],[Loppu PVM]] )&lt;=3,AND(MONTH(Taulukko1[[#This Row],[Loppu PVM]] )=3))</f>
        <v>1</v>
      </c>
      <c r="AE2750" s="90" t="b">
        <f>OR(MONTH(Taulukko1[[#This Row],[Alku PVM]] )&lt;=9,AND(MONTH(Taulukko1[[#This Row],[Alku PVM]] )=9))</f>
        <v>1</v>
      </c>
      <c r="AF2750" s="90" t="b">
        <f>OR(MONTH(Taulukko1[[#This Row],[Loppu PVM]])&lt;=9,AND(MONTH(Taulukko1[[#This Row],[Loppu PVM]] )=9))</f>
        <v>1</v>
      </c>
      <c r="AG2750" s="90" t="b">
        <f>OR(MONTH(Taulukko1[[#This Row],[Alku PVM]] )&lt;=6,AND(MONTH(Taulukko1[[#This Row],[Alku PVM]] )=6))</f>
        <v>1</v>
      </c>
      <c r="AH2750" s="90" t="b">
        <f>OR(MONTH(Taulukko1[[#This Row],[Loppu PVM]])&lt;=6,AND(MONTH(Taulukko1[[#This Row],[Loppu PVM]] )=6))</f>
        <v>1</v>
      </c>
    </row>
    <row r="2751" spans="1:34" ht="12.75" customHeight="1">
      <c r="A2751" t="s">
        <v>374</v>
      </c>
      <c r="B2751" s="23">
        <v>41701</v>
      </c>
      <c r="C2751" s="21" t="s">
        <v>373</v>
      </c>
      <c r="D2751" s="24"/>
      <c r="E2751" s="62">
        <v>400</v>
      </c>
      <c r="F2751" s="23">
        <v>41774</v>
      </c>
      <c r="G2751" s="24">
        <v>244</v>
      </c>
      <c r="H2751" s="22">
        <v>400</v>
      </c>
      <c r="I2751" s="126">
        <f>INDEX('TOL2008'!B:B,MATCH(A2751,'TOL2008'!A:A,0))</f>
        <v>65122</v>
      </c>
      <c r="J2751" s="126" t="str">
        <f>INDEX(Pääluokka!$H$2:$H$100,MATCH(VALUE(LEFT(Taulukko1[[#This Row],[TOL2008]],2)),Pääluokka!$G$2:$G$100,0))</f>
        <v>Rahoitus- ja vakuutustoiminta</v>
      </c>
      <c r="K2751" s="126" t="str">
        <f>INDEX(Pääluokka!$I$2:$I$100,MATCH(VALUE(LEFT(Taulukko1[[#This Row],[TOL2008]],2)),Pääluokka!$G$2:$G$100,0))</f>
        <v>Palvelualat (G-N, R, S)</v>
      </c>
      <c r="L2751" s="41">
        <f t="shared" si="420"/>
        <v>73</v>
      </c>
      <c r="M2751" s="43">
        <f t="shared" si="421"/>
        <v>41701</v>
      </c>
      <c r="N2751" s="43">
        <f t="shared" si="422"/>
        <v>41774</v>
      </c>
      <c r="O2751" s="43">
        <f t="shared" si="423"/>
        <v>41699</v>
      </c>
      <c r="P2751" s="43">
        <f t="shared" si="424"/>
        <v>41760</v>
      </c>
      <c r="Q2751" s="41">
        <f t="shared" si="425"/>
        <v>2014</v>
      </c>
      <c r="R2751" s="41">
        <f t="shared" si="426"/>
        <v>2014</v>
      </c>
      <c r="S2751" s="43" t="str">
        <f>YEAR(Taulukko1[[#This Row],[Alku KK]])&amp;"Q"&amp;ROUNDDOWN((MONTH(Taulukko1[[#This Row],[Alku KK]])-1)/3+1,0)</f>
        <v>2014Q1</v>
      </c>
      <c r="T2751" s="43" t="str">
        <f>YEAR(Taulukko1[[#This Row],[Loppu KK]])&amp;"Q"&amp;ROUNDDOWN((MONTH(Taulukko1[[#This Row],[Loppu KK]])-1)/3+1,0)</f>
        <v>2014Q2</v>
      </c>
      <c r="U2751" s="66">
        <f>IF(COUNT(Taulukko1[[#This Row],[Neuvottelujen alaiset ]])=1,Taulukko1[[#This Row],[Neuvottelujen alaiset ]],Taulukko1[[#This Row],[Vähennystarve]])</f>
        <v>400</v>
      </c>
      <c r="V2751" s="44">
        <f t="shared" si="427"/>
        <v>1</v>
      </c>
      <c r="W2751" s="44">
        <f t="shared" si="428"/>
        <v>0.61</v>
      </c>
      <c r="X2751" s="44">
        <f t="shared" si="429"/>
        <v>0.61</v>
      </c>
      <c r="Y2751" s="90" t="b">
        <f>AND(MONTH(Taulukko1[[#This Row],[Alku PVM]] )=6,DAY(Taulukko1[[#This Row],[Alku PVM]] )&gt;19)</f>
        <v>0</v>
      </c>
      <c r="Z2751" s="90" t="b">
        <f>AND(MONTH(Taulukko1[[#This Row],[Loppu PVM]] )=6,DAY(Taulukko1[[#This Row],[Loppu PVM]] )&gt;19)</f>
        <v>0</v>
      </c>
      <c r="AA2751" s="90" t="b">
        <f>OR(MONTH(Taulukko1[[#This Row],[Alku PVM]] )&lt;=5,AND(MONTH(Taulukko1[[#This Row],[Alku PVM]] )=6,DAY(Taulukko1[[#This Row],[Alku PVM]] )&lt;20))</f>
        <v>1</v>
      </c>
      <c r="AB2751" s="90" t="b">
        <f>OR(MONTH(Taulukko1[[#This Row],[Loppu PVM]])&lt;=5,AND(MONTH(Taulukko1[[#This Row],[Loppu PVM]] )=6,DAY(Taulukko1[[#This Row],[Loppu PVM]])&lt;20))</f>
        <v>1</v>
      </c>
      <c r="AC2751" s="90" t="b">
        <f>OR(MONTH(Taulukko1[[#This Row],[Alku PVM]] )&lt;=3,AND(MONTH(Taulukko1[[#This Row],[Alku PVM]] )=3))</f>
        <v>1</v>
      </c>
      <c r="AD2751" s="90" t="b">
        <f>OR(MONTH(Taulukko1[[#This Row],[Loppu PVM]] )&lt;=3,AND(MONTH(Taulukko1[[#This Row],[Loppu PVM]] )=3))</f>
        <v>0</v>
      </c>
      <c r="AE2751" s="90" t="b">
        <f>OR(MONTH(Taulukko1[[#This Row],[Alku PVM]] )&lt;=9,AND(MONTH(Taulukko1[[#This Row],[Alku PVM]] )=9))</f>
        <v>1</v>
      </c>
      <c r="AF2751" s="90" t="b">
        <f>OR(MONTH(Taulukko1[[#This Row],[Loppu PVM]])&lt;=9,AND(MONTH(Taulukko1[[#This Row],[Loppu PVM]] )=9))</f>
        <v>1</v>
      </c>
      <c r="AG2751" s="90" t="b">
        <f>OR(MONTH(Taulukko1[[#This Row],[Alku PVM]] )&lt;=6,AND(MONTH(Taulukko1[[#This Row],[Alku PVM]] )=6))</f>
        <v>1</v>
      </c>
      <c r="AH2751" s="90" t="b">
        <f>OR(MONTH(Taulukko1[[#This Row],[Loppu PVM]])&lt;=6,AND(MONTH(Taulukko1[[#This Row],[Loppu PVM]] )=6))</f>
        <v>1</v>
      </c>
    </row>
    <row r="2752" spans="1:34" ht="12.75" customHeight="1">
      <c r="A2752" s="21" t="s">
        <v>478</v>
      </c>
      <c r="B2752" s="23">
        <v>41702</v>
      </c>
      <c r="C2752" s="21" t="s">
        <v>477</v>
      </c>
      <c r="D2752" s="24"/>
      <c r="E2752" s="62">
        <v>8</v>
      </c>
      <c r="F2752" s="23">
        <v>41724</v>
      </c>
      <c r="G2752" s="24">
        <v>4</v>
      </c>
      <c r="H2752" s="22">
        <v>8</v>
      </c>
      <c r="I2752" s="126">
        <f>INDEX('TOL2008'!B:B,MATCH(A2752,'TOL2008'!A:A,0))</f>
        <v>58130</v>
      </c>
      <c r="J2752" s="126" t="str">
        <f>INDEX(Pääluokka!$H$2:$H$100,MATCH(VALUE(LEFT(Taulukko1[[#This Row],[TOL2008]],2)),Pääluokka!$G$2:$G$100,0))</f>
        <v>Informaatio ja viestintä</v>
      </c>
      <c r="K2752" s="126" t="str">
        <f>INDEX(Pääluokka!$I$2:$I$100,MATCH(VALUE(LEFT(Taulukko1[[#This Row],[TOL2008]],2)),Pääluokka!$G$2:$G$100,0))</f>
        <v>Palvelualat (G-N, R, S)</v>
      </c>
      <c r="L2752" s="41">
        <f t="shared" si="420"/>
        <v>22</v>
      </c>
      <c r="M2752" s="43">
        <f t="shared" si="421"/>
        <v>41702</v>
      </c>
      <c r="N2752" s="43">
        <f t="shared" si="422"/>
        <v>41724</v>
      </c>
      <c r="O2752" s="43">
        <f t="shared" si="423"/>
        <v>41699</v>
      </c>
      <c r="P2752" s="43">
        <f t="shared" si="424"/>
        <v>41699</v>
      </c>
      <c r="Q2752" s="41">
        <f t="shared" si="425"/>
        <v>2014</v>
      </c>
      <c r="R2752" s="41">
        <f t="shared" si="426"/>
        <v>2014</v>
      </c>
      <c r="S2752" s="43" t="str">
        <f>YEAR(Taulukko1[[#This Row],[Alku KK]])&amp;"Q"&amp;ROUNDDOWN((MONTH(Taulukko1[[#This Row],[Alku KK]])-1)/3+1,0)</f>
        <v>2014Q1</v>
      </c>
      <c r="T2752" s="43" t="str">
        <f>YEAR(Taulukko1[[#This Row],[Loppu KK]])&amp;"Q"&amp;ROUNDDOWN((MONTH(Taulukko1[[#This Row],[Loppu KK]])-1)/3+1,0)</f>
        <v>2014Q1</v>
      </c>
      <c r="U2752" s="66">
        <f>IF(COUNT(Taulukko1[[#This Row],[Neuvottelujen alaiset ]])=1,Taulukko1[[#This Row],[Neuvottelujen alaiset ]],Taulukko1[[#This Row],[Vähennystarve]])</f>
        <v>8</v>
      </c>
      <c r="V2752" s="44">
        <f t="shared" si="427"/>
        <v>1</v>
      </c>
      <c r="W2752" s="44">
        <f t="shared" si="428"/>
        <v>0.5</v>
      </c>
      <c r="X2752" s="44">
        <f t="shared" si="429"/>
        <v>0.5</v>
      </c>
      <c r="Y2752" s="90" t="b">
        <f>AND(MONTH(Taulukko1[[#This Row],[Alku PVM]] )=6,DAY(Taulukko1[[#This Row],[Alku PVM]] )&gt;19)</f>
        <v>0</v>
      </c>
      <c r="Z2752" s="90" t="b">
        <f>AND(MONTH(Taulukko1[[#This Row],[Loppu PVM]] )=6,DAY(Taulukko1[[#This Row],[Loppu PVM]] )&gt;19)</f>
        <v>0</v>
      </c>
      <c r="AA2752" s="90" t="b">
        <f>OR(MONTH(Taulukko1[[#This Row],[Alku PVM]] )&lt;=5,AND(MONTH(Taulukko1[[#This Row],[Alku PVM]] )=6,DAY(Taulukko1[[#This Row],[Alku PVM]] )&lt;20))</f>
        <v>1</v>
      </c>
      <c r="AB2752" s="90" t="b">
        <f>OR(MONTH(Taulukko1[[#This Row],[Loppu PVM]])&lt;=5,AND(MONTH(Taulukko1[[#This Row],[Loppu PVM]] )=6,DAY(Taulukko1[[#This Row],[Loppu PVM]])&lt;20))</f>
        <v>1</v>
      </c>
      <c r="AC2752" s="90" t="b">
        <f>OR(MONTH(Taulukko1[[#This Row],[Alku PVM]] )&lt;=3,AND(MONTH(Taulukko1[[#This Row],[Alku PVM]] )=3))</f>
        <v>1</v>
      </c>
      <c r="AD2752" s="90" t="b">
        <f>OR(MONTH(Taulukko1[[#This Row],[Loppu PVM]] )&lt;=3,AND(MONTH(Taulukko1[[#This Row],[Loppu PVM]] )=3))</f>
        <v>1</v>
      </c>
      <c r="AE2752" s="90" t="b">
        <f>OR(MONTH(Taulukko1[[#This Row],[Alku PVM]] )&lt;=9,AND(MONTH(Taulukko1[[#This Row],[Alku PVM]] )=9))</f>
        <v>1</v>
      </c>
      <c r="AF2752" s="90" t="b">
        <f>OR(MONTH(Taulukko1[[#This Row],[Loppu PVM]])&lt;=9,AND(MONTH(Taulukko1[[#This Row],[Loppu PVM]] )=9))</f>
        <v>1</v>
      </c>
      <c r="AG2752" s="90" t="b">
        <f>OR(MONTH(Taulukko1[[#This Row],[Alku PVM]] )&lt;=6,AND(MONTH(Taulukko1[[#This Row],[Alku PVM]] )=6))</f>
        <v>1</v>
      </c>
      <c r="AH2752" s="90" t="b">
        <f>OR(MONTH(Taulukko1[[#This Row],[Loppu PVM]])&lt;=6,AND(MONTH(Taulukko1[[#This Row],[Loppu PVM]] )=6))</f>
        <v>1</v>
      </c>
    </row>
    <row r="2753" spans="1:34" ht="12.75" customHeight="1">
      <c r="A2753" s="21" t="s">
        <v>476</v>
      </c>
      <c r="B2753" s="23">
        <v>41702</v>
      </c>
      <c r="C2753" s="21" t="s">
        <v>475</v>
      </c>
      <c r="D2753" s="24"/>
      <c r="F2753" s="23">
        <v>41759</v>
      </c>
      <c r="G2753" s="24">
        <v>29</v>
      </c>
      <c r="H2753" s="22">
        <v>36</v>
      </c>
      <c r="I2753" s="126">
        <f>INDEX('TOL2008'!B:B,MATCH(A2753,'TOL2008'!A:A,0))</f>
        <v>84250</v>
      </c>
      <c r="J2753" s="126" t="str">
        <f>INDEX(Pääluokka!$H$2:$H$100,MATCH(VALUE(LEFT(Taulukko1[[#This Row],[TOL2008]],2)),Pääluokka!$G$2:$G$100,0))</f>
        <v>Julkinen hallinto ja maanpuolustus; pakollinen sosiaalivakuutus</v>
      </c>
      <c r="K2753" s="126" t="str">
        <f>INDEX(Pääluokka!$I$2:$I$100,MATCH(VALUE(LEFT(Taulukko1[[#This Row],[TOL2008]],2)),Pääluokka!$G$2:$G$100,0))</f>
        <v>Muut toimialat (O-Q, T-X)</v>
      </c>
      <c r="L2753" s="41">
        <f t="shared" si="420"/>
        <v>57</v>
      </c>
      <c r="M2753" s="43">
        <f t="shared" si="421"/>
        <v>41702</v>
      </c>
      <c r="N2753" s="43">
        <f t="shared" si="422"/>
        <v>41759</v>
      </c>
      <c r="O2753" s="43">
        <f t="shared" si="423"/>
        <v>41699</v>
      </c>
      <c r="P2753" s="43">
        <f t="shared" si="424"/>
        <v>41730</v>
      </c>
      <c r="Q2753" s="41">
        <f t="shared" si="425"/>
        <v>2014</v>
      </c>
      <c r="R2753" s="41">
        <f t="shared" si="426"/>
        <v>2014</v>
      </c>
      <c r="S2753" s="43" t="str">
        <f>YEAR(Taulukko1[[#This Row],[Alku KK]])&amp;"Q"&amp;ROUNDDOWN((MONTH(Taulukko1[[#This Row],[Alku KK]])-1)/3+1,0)</f>
        <v>2014Q1</v>
      </c>
      <c r="T2753" s="43" t="str">
        <f>YEAR(Taulukko1[[#This Row],[Loppu KK]])&amp;"Q"&amp;ROUNDDOWN((MONTH(Taulukko1[[#This Row],[Loppu KK]])-1)/3+1,0)</f>
        <v>2014Q2</v>
      </c>
      <c r="U2753" s="66">
        <f>IF(COUNT(Taulukko1[[#This Row],[Neuvottelujen alaiset ]])=1,Taulukko1[[#This Row],[Neuvottelujen alaiset ]],Taulukko1[[#This Row],[Vähennystarve]])</f>
        <v>36</v>
      </c>
      <c r="V2753" s="44" t="str">
        <f t="shared" si="427"/>
        <v>NA</v>
      </c>
      <c r="W2753" s="44">
        <f t="shared" si="428"/>
        <v>0.80555555555555558</v>
      </c>
      <c r="X2753" s="44" t="str">
        <f t="shared" si="429"/>
        <v>NA</v>
      </c>
      <c r="Y2753" s="90" t="b">
        <f>AND(MONTH(Taulukko1[[#This Row],[Alku PVM]] )=6,DAY(Taulukko1[[#This Row],[Alku PVM]] )&gt;19)</f>
        <v>0</v>
      </c>
      <c r="Z2753" s="90" t="b">
        <f>AND(MONTH(Taulukko1[[#This Row],[Loppu PVM]] )=6,DAY(Taulukko1[[#This Row],[Loppu PVM]] )&gt;19)</f>
        <v>0</v>
      </c>
      <c r="AA2753" s="90" t="b">
        <f>OR(MONTH(Taulukko1[[#This Row],[Alku PVM]] )&lt;=5,AND(MONTH(Taulukko1[[#This Row],[Alku PVM]] )=6,DAY(Taulukko1[[#This Row],[Alku PVM]] )&lt;20))</f>
        <v>1</v>
      </c>
      <c r="AB2753" s="90" t="b">
        <f>OR(MONTH(Taulukko1[[#This Row],[Loppu PVM]])&lt;=5,AND(MONTH(Taulukko1[[#This Row],[Loppu PVM]] )=6,DAY(Taulukko1[[#This Row],[Loppu PVM]])&lt;20))</f>
        <v>1</v>
      </c>
      <c r="AC2753" s="90" t="b">
        <f>OR(MONTH(Taulukko1[[#This Row],[Alku PVM]] )&lt;=3,AND(MONTH(Taulukko1[[#This Row],[Alku PVM]] )=3))</f>
        <v>1</v>
      </c>
      <c r="AD2753" s="90" t="b">
        <f>OR(MONTH(Taulukko1[[#This Row],[Loppu PVM]] )&lt;=3,AND(MONTH(Taulukko1[[#This Row],[Loppu PVM]] )=3))</f>
        <v>0</v>
      </c>
      <c r="AE2753" s="90" t="b">
        <f>OR(MONTH(Taulukko1[[#This Row],[Alku PVM]] )&lt;=9,AND(MONTH(Taulukko1[[#This Row],[Alku PVM]] )=9))</f>
        <v>1</v>
      </c>
      <c r="AF2753" s="90" t="b">
        <f>OR(MONTH(Taulukko1[[#This Row],[Loppu PVM]])&lt;=9,AND(MONTH(Taulukko1[[#This Row],[Loppu PVM]] )=9))</f>
        <v>1</v>
      </c>
      <c r="AG2753" s="90" t="b">
        <f>OR(MONTH(Taulukko1[[#This Row],[Alku PVM]] )&lt;=6,AND(MONTH(Taulukko1[[#This Row],[Alku PVM]] )=6))</f>
        <v>1</v>
      </c>
      <c r="AH2753" s="90" t="b">
        <f>OR(MONTH(Taulukko1[[#This Row],[Loppu PVM]])&lt;=6,AND(MONTH(Taulukko1[[#This Row],[Loppu PVM]] )=6))</f>
        <v>1</v>
      </c>
    </row>
    <row r="2754" spans="1:34" ht="12.75" customHeight="1">
      <c r="A2754" s="21" t="s">
        <v>453</v>
      </c>
      <c r="B2754" s="23">
        <v>41702</v>
      </c>
      <c r="C2754" s="21" t="s">
        <v>458</v>
      </c>
      <c r="D2754" s="24"/>
      <c r="F2754" s="23">
        <v>41752</v>
      </c>
      <c r="G2754" s="24">
        <v>271</v>
      </c>
      <c r="H2754" s="22">
        <v>278</v>
      </c>
      <c r="I2754" s="126">
        <f>INDEX('TOL2008'!B:B,MATCH(A2754,'TOL2008'!A:A,0))</f>
        <v>52291</v>
      </c>
      <c r="J2754" s="126" t="str">
        <f>INDEX(Pääluokka!$H$2:$H$100,MATCH(VALUE(LEFT(Taulukko1[[#This Row],[TOL2008]],2)),Pääluokka!$G$2:$G$100,0))</f>
        <v>Kuljetus ja varastointi</v>
      </c>
      <c r="K2754" s="126" t="str">
        <f>INDEX(Pääluokka!$I$2:$I$100,MATCH(VALUE(LEFT(Taulukko1[[#This Row],[TOL2008]],2)),Pääluokka!$G$2:$G$100,0))</f>
        <v>Palvelualat (G-N, R, S)</v>
      </c>
      <c r="L2754" s="41">
        <f t="shared" si="420"/>
        <v>50</v>
      </c>
      <c r="M2754" s="43">
        <f t="shared" si="421"/>
        <v>41702</v>
      </c>
      <c r="N2754" s="43">
        <f t="shared" si="422"/>
        <v>41752</v>
      </c>
      <c r="O2754" s="43">
        <f t="shared" si="423"/>
        <v>41699</v>
      </c>
      <c r="P2754" s="43">
        <f t="shared" si="424"/>
        <v>41730</v>
      </c>
      <c r="Q2754" s="41">
        <f t="shared" si="425"/>
        <v>2014</v>
      </c>
      <c r="R2754" s="41">
        <f t="shared" si="426"/>
        <v>2014</v>
      </c>
      <c r="S2754" s="43" t="str">
        <f>YEAR(Taulukko1[[#This Row],[Alku KK]])&amp;"Q"&amp;ROUNDDOWN((MONTH(Taulukko1[[#This Row],[Alku KK]])-1)/3+1,0)</f>
        <v>2014Q1</v>
      </c>
      <c r="T2754" s="43" t="str">
        <f>YEAR(Taulukko1[[#This Row],[Loppu KK]])&amp;"Q"&amp;ROUNDDOWN((MONTH(Taulukko1[[#This Row],[Loppu KK]])-1)/3+1,0)</f>
        <v>2014Q2</v>
      </c>
      <c r="U2754" s="66">
        <f>IF(COUNT(Taulukko1[[#This Row],[Neuvottelujen alaiset ]])=1,Taulukko1[[#This Row],[Neuvottelujen alaiset ]],Taulukko1[[#This Row],[Vähennystarve]])</f>
        <v>278</v>
      </c>
      <c r="V2754" s="44" t="str">
        <f t="shared" si="427"/>
        <v>NA</v>
      </c>
      <c r="W2754" s="44">
        <f t="shared" si="428"/>
        <v>0.97482014388489213</v>
      </c>
      <c r="X2754" s="44" t="str">
        <f t="shared" si="429"/>
        <v>NA</v>
      </c>
      <c r="Y2754" s="90" t="b">
        <f>AND(MONTH(Taulukko1[[#This Row],[Alku PVM]] )=6,DAY(Taulukko1[[#This Row],[Alku PVM]] )&gt;19)</f>
        <v>0</v>
      </c>
      <c r="Z2754" s="90" t="b">
        <f>AND(MONTH(Taulukko1[[#This Row],[Loppu PVM]] )=6,DAY(Taulukko1[[#This Row],[Loppu PVM]] )&gt;19)</f>
        <v>0</v>
      </c>
      <c r="AA2754" s="90" t="b">
        <f>OR(MONTH(Taulukko1[[#This Row],[Alku PVM]] )&lt;=5,AND(MONTH(Taulukko1[[#This Row],[Alku PVM]] )=6,DAY(Taulukko1[[#This Row],[Alku PVM]] )&lt;20))</f>
        <v>1</v>
      </c>
      <c r="AB2754" s="90" t="b">
        <f>OR(MONTH(Taulukko1[[#This Row],[Loppu PVM]])&lt;=5,AND(MONTH(Taulukko1[[#This Row],[Loppu PVM]] )=6,DAY(Taulukko1[[#This Row],[Loppu PVM]])&lt;20))</f>
        <v>1</v>
      </c>
      <c r="AC2754" s="90" t="b">
        <f>OR(MONTH(Taulukko1[[#This Row],[Alku PVM]] )&lt;=3,AND(MONTH(Taulukko1[[#This Row],[Alku PVM]] )=3))</f>
        <v>1</v>
      </c>
      <c r="AD2754" s="90" t="b">
        <f>OR(MONTH(Taulukko1[[#This Row],[Loppu PVM]] )&lt;=3,AND(MONTH(Taulukko1[[#This Row],[Loppu PVM]] )=3))</f>
        <v>0</v>
      </c>
      <c r="AE2754" s="90" t="b">
        <f>OR(MONTH(Taulukko1[[#This Row],[Alku PVM]] )&lt;=9,AND(MONTH(Taulukko1[[#This Row],[Alku PVM]] )=9))</f>
        <v>1</v>
      </c>
      <c r="AF2754" s="90" t="b">
        <f>OR(MONTH(Taulukko1[[#This Row],[Loppu PVM]])&lt;=9,AND(MONTH(Taulukko1[[#This Row],[Loppu PVM]] )=9))</f>
        <v>1</v>
      </c>
      <c r="AG2754" s="90" t="b">
        <f>OR(MONTH(Taulukko1[[#This Row],[Alku PVM]] )&lt;=6,AND(MONTH(Taulukko1[[#This Row],[Alku PVM]] )=6))</f>
        <v>1</v>
      </c>
      <c r="AH2754" s="90" t="b">
        <f>OR(MONTH(Taulukko1[[#This Row],[Loppu PVM]])&lt;=6,AND(MONTH(Taulukko1[[#This Row],[Loppu PVM]] )=6))</f>
        <v>1</v>
      </c>
    </row>
    <row r="2755" spans="1:34" ht="12.75" customHeight="1">
      <c r="A2755" s="21" t="s">
        <v>113</v>
      </c>
      <c r="B2755" s="23">
        <v>41704</v>
      </c>
      <c r="C2755" s="21" t="s">
        <v>114</v>
      </c>
      <c r="D2755" s="24">
        <v>10</v>
      </c>
      <c r="E2755" s="62">
        <v>60</v>
      </c>
      <c r="F2755" s="23">
        <v>41774</v>
      </c>
      <c r="G2755" s="24">
        <v>14</v>
      </c>
      <c r="H2755" s="22">
        <v>173</v>
      </c>
      <c r="I2755" s="126">
        <f>INDEX('TOL2008'!B:B,MATCH(A2755,'TOL2008'!A:A,0))</f>
        <v>85420</v>
      </c>
      <c r="J2755" s="126" t="str">
        <f>INDEX(Pääluokka!$H$2:$H$100,MATCH(VALUE(LEFT(Taulukko1[[#This Row],[TOL2008]],2)),Pääluokka!$G$2:$G$100,0))</f>
        <v>Koulutus</v>
      </c>
      <c r="K2755" s="126" t="str">
        <f>INDEX(Pääluokka!$I$2:$I$100,MATCH(VALUE(LEFT(Taulukko1[[#This Row],[TOL2008]],2)),Pääluokka!$G$2:$G$100,0))</f>
        <v>Muut toimialat (O-Q, T-X)</v>
      </c>
      <c r="L2755" s="41">
        <f t="shared" ref="L2755:L2818" si="430">IFERROR(IF(AND(ISNUMBER(B2755),ISNUMBER(F2755),F2755&gt;B2755),F2755-B2755,"NA"),"NA")</f>
        <v>70</v>
      </c>
      <c r="M2755" s="43">
        <f t="shared" ref="M2755:M2818" si="431">IF(ISNUMBER(B2755),B2755,IF(ISNUMBER(F2755),F2755-$L$1,"NA"))</f>
        <v>41704</v>
      </c>
      <c r="N2755" s="43">
        <f t="shared" ref="N2755:N2818" si="432">IF(ISNUMBER(F2755),F2755,IF(ISNUMBER(B2755),B2755+$L$1,"NA"))</f>
        <v>41774</v>
      </c>
      <c r="O2755" s="43">
        <f t="shared" ref="O2755:O2818" si="433">IFERROR(DATE(YEAR(M2755),MONTH(M2755),1),"NA")</f>
        <v>41699</v>
      </c>
      <c r="P2755" s="43">
        <f t="shared" ref="P2755:P2818" si="434">IFERROR(DATE(YEAR(N2755),MONTH(N2755),1),"NA")</f>
        <v>41760</v>
      </c>
      <c r="Q2755" s="41">
        <f t="shared" ref="Q2755:Q2818" si="435">IFERROR(YEAR(O2755),"NA")</f>
        <v>2014</v>
      </c>
      <c r="R2755" s="41">
        <f t="shared" ref="R2755:R2818" si="436">IFERROR(YEAR(P2755),"NA")</f>
        <v>2014</v>
      </c>
      <c r="S2755" s="43" t="str">
        <f>YEAR(Taulukko1[[#This Row],[Alku KK]])&amp;"Q"&amp;ROUNDDOWN((MONTH(Taulukko1[[#This Row],[Alku KK]])-1)/3+1,0)</f>
        <v>2014Q1</v>
      </c>
      <c r="T2755" s="43" t="str">
        <f>YEAR(Taulukko1[[#This Row],[Loppu KK]])&amp;"Q"&amp;ROUNDDOWN((MONTH(Taulukko1[[#This Row],[Loppu KK]])-1)/3+1,0)</f>
        <v>2014Q2</v>
      </c>
      <c r="U2755" s="66">
        <f>IF(COUNT(Taulukko1[[#This Row],[Neuvottelujen alaiset ]])=1,Taulukko1[[#This Row],[Neuvottelujen alaiset ]],Taulukko1[[#This Row],[Vähennystarve]])</f>
        <v>173</v>
      </c>
      <c r="V2755" s="44">
        <f t="shared" ref="V2755:V2818" si="437">IF(AND(ISNUMBER(E2755),ISNUMBER(H2755)),E2755/H2755,"NA")</f>
        <v>0.34682080924855491</v>
      </c>
      <c r="W2755" s="44">
        <f t="shared" ref="W2755:W2818" si="438">IF(AND(ISNUMBER(G2755),ISNUMBER(H2755)),G2755/H2755,"NA")</f>
        <v>8.0924855491329481E-2</v>
      </c>
      <c r="X2755" s="44">
        <f t="shared" ref="X2755:X2818" si="439">IF(AND(ISNUMBER(G2755),ISNUMBER(E2755)),G2755/E2755,"NA")</f>
        <v>0.23333333333333334</v>
      </c>
      <c r="Y2755" s="90" t="b">
        <f>AND(MONTH(Taulukko1[[#This Row],[Alku PVM]] )=6,DAY(Taulukko1[[#This Row],[Alku PVM]] )&gt;19)</f>
        <v>0</v>
      </c>
      <c r="Z2755" s="90" t="b">
        <f>AND(MONTH(Taulukko1[[#This Row],[Loppu PVM]] )=6,DAY(Taulukko1[[#This Row],[Loppu PVM]] )&gt;19)</f>
        <v>0</v>
      </c>
      <c r="AA2755" s="90" t="b">
        <f>OR(MONTH(Taulukko1[[#This Row],[Alku PVM]] )&lt;=5,AND(MONTH(Taulukko1[[#This Row],[Alku PVM]] )=6,DAY(Taulukko1[[#This Row],[Alku PVM]] )&lt;20))</f>
        <v>1</v>
      </c>
      <c r="AB2755" s="90" t="b">
        <f>OR(MONTH(Taulukko1[[#This Row],[Loppu PVM]])&lt;=5,AND(MONTH(Taulukko1[[#This Row],[Loppu PVM]] )=6,DAY(Taulukko1[[#This Row],[Loppu PVM]])&lt;20))</f>
        <v>1</v>
      </c>
      <c r="AC2755" s="90" t="b">
        <f>OR(MONTH(Taulukko1[[#This Row],[Alku PVM]] )&lt;=3,AND(MONTH(Taulukko1[[#This Row],[Alku PVM]] )=3))</f>
        <v>1</v>
      </c>
      <c r="AD2755" s="90" t="b">
        <f>OR(MONTH(Taulukko1[[#This Row],[Loppu PVM]] )&lt;=3,AND(MONTH(Taulukko1[[#This Row],[Loppu PVM]] )=3))</f>
        <v>0</v>
      </c>
      <c r="AE2755" s="90" t="b">
        <f>OR(MONTH(Taulukko1[[#This Row],[Alku PVM]] )&lt;=9,AND(MONTH(Taulukko1[[#This Row],[Alku PVM]] )=9))</f>
        <v>1</v>
      </c>
      <c r="AF2755" s="90" t="b">
        <f>OR(MONTH(Taulukko1[[#This Row],[Loppu PVM]])&lt;=9,AND(MONTH(Taulukko1[[#This Row],[Loppu PVM]] )=9))</f>
        <v>1</v>
      </c>
      <c r="AG2755" s="90" t="b">
        <f>OR(MONTH(Taulukko1[[#This Row],[Alku PVM]] )&lt;=6,AND(MONTH(Taulukko1[[#This Row],[Alku PVM]] )=6))</f>
        <v>1</v>
      </c>
      <c r="AH2755" s="90" t="b">
        <f>OR(MONTH(Taulukko1[[#This Row],[Loppu PVM]])&lt;=6,AND(MONTH(Taulukko1[[#This Row],[Loppu PVM]] )=6))</f>
        <v>1</v>
      </c>
    </row>
    <row r="2756" spans="1:34" ht="12.75" customHeight="1">
      <c r="A2756" s="21" t="s">
        <v>107</v>
      </c>
      <c r="B2756" s="23">
        <v>41705</v>
      </c>
      <c r="C2756" s="21" t="s">
        <v>106</v>
      </c>
      <c r="D2756" s="24" t="s">
        <v>25</v>
      </c>
      <c r="E2756" s="62">
        <v>9</v>
      </c>
      <c r="F2756" s="23">
        <v>41726</v>
      </c>
      <c r="G2756" s="24">
        <v>8</v>
      </c>
      <c r="H2756" s="22">
        <v>330</v>
      </c>
      <c r="I2756" s="126">
        <f>INDEX('TOL2008'!B:B,MATCH(A2756,'TOL2008'!A:A,0))</f>
        <v>22190</v>
      </c>
      <c r="J2756" s="126" t="str">
        <f>INDEX(Pääluokka!$H$2:$H$100,MATCH(VALUE(LEFT(Taulukko1[[#This Row],[TOL2008]],2)),Pääluokka!$G$2:$G$100,0))</f>
        <v>Teollisuus</v>
      </c>
      <c r="K2756" s="126" t="str">
        <f>INDEX(Pääluokka!$I$2:$I$100,MATCH(VALUE(LEFT(Taulukko1[[#This Row],[TOL2008]],2)),Pääluokka!$G$2:$G$100,0))</f>
        <v>Teollisuus (C-E)</v>
      </c>
      <c r="L2756" s="41">
        <f t="shared" si="430"/>
        <v>21</v>
      </c>
      <c r="M2756" s="43">
        <f t="shared" si="431"/>
        <v>41705</v>
      </c>
      <c r="N2756" s="43">
        <f t="shared" si="432"/>
        <v>41726</v>
      </c>
      <c r="O2756" s="43">
        <f t="shared" si="433"/>
        <v>41699</v>
      </c>
      <c r="P2756" s="43">
        <f t="shared" si="434"/>
        <v>41699</v>
      </c>
      <c r="Q2756" s="41">
        <f t="shared" si="435"/>
        <v>2014</v>
      </c>
      <c r="R2756" s="41">
        <f t="shared" si="436"/>
        <v>2014</v>
      </c>
      <c r="S2756" s="43" t="str">
        <f>YEAR(Taulukko1[[#This Row],[Alku KK]])&amp;"Q"&amp;ROUNDDOWN((MONTH(Taulukko1[[#This Row],[Alku KK]])-1)/3+1,0)</f>
        <v>2014Q1</v>
      </c>
      <c r="T2756" s="43" t="str">
        <f>YEAR(Taulukko1[[#This Row],[Loppu KK]])&amp;"Q"&amp;ROUNDDOWN((MONTH(Taulukko1[[#This Row],[Loppu KK]])-1)/3+1,0)</f>
        <v>2014Q1</v>
      </c>
      <c r="U2756" s="66">
        <f>IF(COUNT(Taulukko1[[#This Row],[Neuvottelujen alaiset ]])=1,Taulukko1[[#This Row],[Neuvottelujen alaiset ]],Taulukko1[[#This Row],[Vähennystarve]])</f>
        <v>330</v>
      </c>
      <c r="V2756" s="44">
        <f t="shared" si="437"/>
        <v>2.7272727272727271E-2</v>
      </c>
      <c r="W2756" s="44">
        <f t="shared" si="438"/>
        <v>2.4242424242424242E-2</v>
      </c>
      <c r="X2756" s="44">
        <f t="shared" si="439"/>
        <v>0.88888888888888884</v>
      </c>
      <c r="Y2756" s="90" t="b">
        <f>AND(MONTH(Taulukko1[[#This Row],[Alku PVM]] )=6,DAY(Taulukko1[[#This Row],[Alku PVM]] )&gt;19)</f>
        <v>0</v>
      </c>
      <c r="Z2756" s="90" t="b">
        <f>AND(MONTH(Taulukko1[[#This Row],[Loppu PVM]] )=6,DAY(Taulukko1[[#This Row],[Loppu PVM]] )&gt;19)</f>
        <v>0</v>
      </c>
      <c r="AA2756" s="90" t="b">
        <f>OR(MONTH(Taulukko1[[#This Row],[Alku PVM]] )&lt;=5,AND(MONTH(Taulukko1[[#This Row],[Alku PVM]] )=6,DAY(Taulukko1[[#This Row],[Alku PVM]] )&lt;20))</f>
        <v>1</v>
      </c>
      <c r="AB2756" s="90" t="b">
        <f>OR(MONTH(Taulukko1[[#This Row],[Loppu PVM]])&lt;=5,AND(MONTH(Taulukko1[[#This Row],[Loppu PVM]] )=6,DAY(Taulukko1[[#This Row],[Loppu PVM]])&lt;20))</f>
        <v>1</v>
      </c>
      <c r="AC2756" s="90" t="b">
        <f>OR(MONTH(Taulukko1[[#This Row],[Alku PVM]] )&lt;=3,AND(MONTH(Taulukko1[[#This Row],[Alku PVM]] )=3))</f>
        <v>1</v>
      </c>
      <c r="AD2756" s="90" t="b">
        <f>OR(MONTH(Taulukko1[[#This Row],[Loppu PVM]] )&lt;=3,AND(MONTH(Taulukko1[[#This Row],[Loppu PVM]] )=3))</f>
        <v>1</v>
      </c>
      <c r="AE2756" s="90" t="b">
        <f>OR(MONTH(Taulukko1[[#This Row],[Alku PVM]] )&lt;=9,AND(MONTH(Taulukko1[[#This Row],[Alku PVM]] )=9))</f>
        <v>1</v>
      </c>
      <c r="AF2756" s="90" t="b">
        <f>OR(MONTH(Taulukko1[[#This Row],[Loppu PVM]])&lt;=9,AND(MONTH(Taulukko1[[#This Row],[Loppu PVM]] )=9))</f>
        <v>1</v>
      </c>
      <c r="AG2756" s="90" t="b">
        <f>OR(MONTH(Taulukko1[[#This Row],[Alku PVM]] )&lt;=6,AND(MONTH(Taulukko1[[#This Row],[Alku PVM]] )=6))</f>
        <v>1</v>
      </c>
      <c r="AH2756" s="90" t="b">
        <f>OR(MONTH(Taulukko1[[#This Row],[Loppu PVM]])&lt;=6,AND(MONTH(Taulukko1[[#This Row],[Loppu PVM]] )=6))</f>
        <v>1</v>
      </c>
    </row>
    <row r="2757" spans="1:34" ht="12.75" customHeight="1">
      <c r="A2757" s="21" t="s">
        <v>580</v>
      </c>
      <c r="B2757" s="23">
        <v>41709</v>
      </c>
      <c r="C2757" s="21" t="s">
        <v>579</v>
      </c>
      <c r="D2757" s="24"/>
      <c r="F2757" s="23"/>
      <c r="G2757" s="24"/>
      <c r="H2757" s="22">
        <v>25</v>
      </c>
      <c r="I2757" s="126">
        <f>INDEX('TOL2008'!B:B,MATCH(A2757,'TOL2008'!A:A,0))</f>
        <v>18120</v>
      </c>
      <c r="J2757" s="126" t="str">
        <f>INDEX(Pääluokka!$H$2:$H$100,MATCH(VALUE(LEFT(Taulukko1[[#This Row],[TOL2008]],2)),Pääluokka!$G$2:$G$100,0))</f>
        <v>Teollisuus</v>
      </c>
      <c r="K2757" s="126" t="str">
        <f>INDEX(Pääluokka!$I$2:$I$100,MATCH(VALUE(LEFT(Taulukko1[[#This Row],[TOL2008]],2)),Pääluokka!$G$2:$G$100,0))</f>
        <v>Teollisuus (C-E)</v>
      </c>
      <c r="L2757" s="41" t="str">
        <f t="shared" si="430"/>
        <v>NA</v>
      </c>
      <c r="M2757" s="43">
        <f t="shared" si="431"/>
        <v>41709</v>
      </c>
      <c r="N2757" s="43">
        <f t="shared" si="432"/>
        <v>41760</v>
      </c>
      <c r="O2757" s="43">
        <f t="shared" si="433"/>
        <v>41699</v>
      </c>
      <c r="P2757" s="43">
        <f t="shared" si="434"/>
        <v>41760</v>
      </c>
      <c r="Q2757" s="41">
        <f t="shared" si="435"/>
        <v>2014</v>
      </c>
      <c r="R2757" s="41">
        <f t="shared" si="436"/>
        <v>2014</v>
      </c>
      <c r="S2757" s="43" t="str">
        <f>YEAR(Taulukko1[[#This Row],[Alku KK]])&amp;"Q"&amp;ROUNDDOWN((MONTH(Taulukko1[[#This Row],[Alku KK]])-1)/3+1,0)</f>
        <v>2014Q1</v>
      </c>
      <c r="T2757" s="43" t="str">
        <f>YEAR(Taulukko1[[#This Row],[Loppu KK]])&amp;"Q"&amp;ROUNDDOWN((MONTH(Taulukko1[[#This Row],[Loppu KK]])-1)/3+1,0)</f>
        <v>2014Q2</v>
      </c>
      <c r="U2757" s="66">
        <f>IF(COUNT(Taulukko1[[#This Row],[Neuvottelujen alaiset ]])=1,Taulukko1[[#This Row],[Neuvottelujen alaiset ]],Taulukko1[[#This Row],[Vähennystarve]])</f>
        <v>25</v>
      </c>
      <c r="V2757" s="44" t="str">
        <f t="shared" si="437"/>
        <v>NA</v>
      </c>
      <c r="W2757" s="44" t="str">
        <f t="shared" si="438"/>
        <v>NA</v>
      </c>
      <c r="X2757" s="44" t="str">
        <f t="shared" si="439"/>
        <v>NA</v>
      </c>
      <c r="Y2757" s="90" t="b">
        <f>AND(MONTH(Taulukko1[[#This Row],[Alku PVM]] )=6,DAY(Taulukko1[[#This Row],[Alku PVM]] )&gt;19)</f>
        <v>0</v>
      </c>
      <c r="Z2757" s="90" t="b">
        <f>AND(MONTH(Taulukko1[[#This Row],[Loppu PVM]] )=6,DAY(Taulukko1[[#This Row],[Loppu PVM]] )&gt;19)</f>
        <v>0</v>
      </c>
      <c r="AA2757" s="90" t="b">
        <f>OR(MONTH(Taulukko1[[#This Row],[Alku PVM]] )&lt;=5,AND(MONTH(Taulukko1[[#This Row],[Alku PVM]] )=6,DAY(Taulukko1[[#This Row],[Alku PVM]] )&lt;20))</f>
        <v>1</v>
      </c>
      <c r="AB2757" s="90" t="b">
        <f>OR(MONTH(Taulukko1[[#This Row],[Loppu PVM]])&lt;=5,AND(MONTH(Taulukko1[[#This Row],[Loppu PVM]] )=6,DAY(Taulukko1[[#This Row],[Loppu PVM]])&lt;20))</f>
        <v>1</v>
      </c>
      <c r="AC2757" s="90" t="b">
        <f>OR(MONTH(Taulukko1[[#This Row],[Alku PVM]] )&lt;=3,AND(MONTH(Taulukko1[[#This Row],[Alku PVM]] )=3))</f>
        <v>1</v>
      </c>
      <c r="AD2757" s="90" t="b">
        <f>OR(MONTH(Taulukko1[[#This Row],[Loppu PVM]] )&lt;=3,AND(MONTH(Taulukko1[[#This Row],[Loppu PVM]] )=3))</f>
        <v>0</v>
      </c>
      <c r="AE2757" s="90" t="b">
        <f>OR(MONTH(Taulukko1[[#This Row],[Alku PVM]] )&lt;=9,AND(MONTH(Taulukko1[[#This Row],[Alku PVM]] )=9))</f>
        <v>1</v>
      </c>
      <c r="AF2757" s="90" t="b">
        <f>OR(MONTH(Taulukko1[[#This Row],[Loppu PVM]])&lt;=9,AND(MONTH(Taulukko1[[#This Row],[Loppu PVM]] )=9))</f>
        <v>1</v>
      </c>
      <c r="AG2757" s="90" t="b">
        <f>OR(MONTH(Taulukko1[[#This Row],[Alku PVM]] )&lt;=6,AND(MONTH(Taulukko1[[#This Row],[Alku PVM]] )=6))</f>
        <v>1</v>
      </c>
      <c r="AH2757" s="90" t="b">
        <f>OR(MONTH(Taulukko1[[#This Row],[Loppu PVM]])&lt;=6,AND(MONTH(Taulukko1[[#This Row],[Loppu PVM]] )=6))</f>
        <v>1</v>
      </c>
    </row>
    <row r="2758" spans="1:34" ht="12.75" customHeight="1">
      <c r="A2758" s="21" t="s">
        <v>272</v>
      </c>
      <c r="B2758" s="23">
        <v>41709</v>
      </c>
      <c r="C2758" t="s">
        <v>273</v>
      </c>
      <c r="D2758" s="24"/>
      <c r="F2758" s="23">
        <v>41754</v>
      </c>
      <c r="G2758" s="24">
        <v>23</v>
      </c>
      <c r="H2758" s="22">
        <v>23</v>
      </c>
      <c r="I2758" s="126">
        <f>INDEX('TOL2008'!B:B,MATCH(A2758,'TOL2008'!A:A,0))</f>
        <v>29100</v>
      </c>
      <c r="J2758" s="126" t="str">
        <f>INDEX(Pääluokka!$H$2:$H$100,MATCH(VALUE(LEFT(Taulukko1[[#This Row],[TOL2008]],2)),Pääluokka!$G$2:$G$100,0))</f>
        <v>Teollisuus</v>
      </c>
      <c r="K2758" s="126" t="str">
        <f>INDEX(Pääluokka!$I$2:$I$100,MATCH(VALUE(LEFT(Taulukko1[[#This Row],[TOL2008]],2)),Pääluokka!$G$2:$G$100,0))</f>
        <v>Teollisuus (C-E)</v>
      </c>
      <c r="L2758" s="41">
        <f t="shared" si="430"/>
        <v>45</v>
      </c>
      <c r="M2758" s="43">
        <f t="shared" si="431"/>
        <v>41709</v>
      </c>
      <c r="N2758" s="43">
        <f t="shared" si="432"/>
        <v>41754</v>
      </c>
      <c r="O2758" s="43">
        <f t="shared" si="433"/>
        <v>41699</v>
      </c>
      <c r="P2758" s="43">
        <f t="shared" si="434"/>
        <v>41730</v>
      </c>
      <c r="Q2758" s="41">
        <f t="shared" si="435"/>
        <v>2014</v>
      </c>
      <c r="R2758" s="41">
        <f t="shared" si="436"/>
        <v>2014</v>
      </c>
      <c r="S2758" s="43" t="str">
        <f>YEAR(Taulukko1[[#This Row],[Alku KK]])&amp;"Q"&amp;ROUNDDOWN((MONTH(Taulukko1[[#This Row],[Alku KK]])-1)/3+1,0)</f>
        <v>2014Q1</v>
      </c>
      <c r="T2758" s="43" t="str">
        <f>YEAR(Taulukko1[[#This Row],[Loppu KK]])&amp;"Q"&amp;ROUNDDOWN((MONTH(Taulukko1[[#This Row],[Loppu KK]])-1)/3+1,0)</f>
        <v>2014Q2</v>
      </c>
      <c r="U2758" s="66">
        <f>IF(COUNT(Taulukko1[[#This Row],[Neuvottelujen alaiset ]])=1,Taulukko1[[#This Row],[Neuvottelujen alaiset ]],Taulukko1[[#This Row],[Vähennystarve]])</f>
        <v>23</v>
      </c>
      <c r="V2758" s="44" t="str">
        <f t="shared" si="437"/>
        <v>NA</v>
      </c>
      <c r="W2758" s="44">
        <f t="shared" si="438"/>
        <v>1</v>
      </c>
      <c r="X2758" s="44" t="str">
        <f t="shared" si="439"/>
        <v>NA</v>
      </c>
      <c r="Y2758" s="90" t="b">
        <f>AND(MONTH(Taulukko1[[#This Row],[Alku PVM]] )=6,DAY(Taulukko1[[#This Row],[Alku PVM]] )&gt;19)</f>
        <v>0</v>
      </c>
      <c r="Z2758" s="90" t="b">
        <f>AND(MONTH(Taulukko1[[#This Row],[Loppu PVM]] )=6,DAY(Taulukko1[[#This Row],[Loppu PVM]] )&gt;19)</f>
        <v>0</v>
      </c>
      <c r="AA2758" s="90" t="b">
        <f>OR(MONTH(Taulukko1[[#This Row],[Alku PVM]] )&lt;=5,AND(MONTH(Taulukko1[[#This Row],[Alku PVM]] )=6,DAY(Taulukko1[[#This Row],[Alku PVM]] )&lt;20))</f>
        <v>1</v>
      </c>
      <c r="AB2758" s="90" t="b">
        <f>OR(MONTH(Taulukko1[[#This Row],[Loppu PVM]])&lt;=5,AND(MONTH(Taulukko1[[#This Row],[Loppu PVM]] )=6,DAY(Taulukko1[[#This Row],[Loppu PVM]])&lt;20))</f>
        <v>1</v>
      </c>
      <c r="AC2758" s="90" t="b">
        <f>OR(MONTH(Taulukko1[[#This Row],[Alku PVM]] )&lt;=3,AND(MONTH(Taulukko1[[#This Row],[Alku PVM]] )=3))</f>
        <v>1</v>
      </c>
      <c r="AD2758" s="90" t="b">
        <f>OR(MONTH(Taulukko1[[#This Row],[Loppu PVM]] )&lt;=3,AND(MONTH(Taulukko1[[#This Row],[Loppu PVM]] )=3))</f>
        <v>0</v>
      </c>
      <c r="AE2758" s="90" t="b">
        <f>OR(MONTH(Taulukko1[[#This Row],[Alku PVM]] )&lt;=9,AND(MONTH(Taulukko1[[#This Row],[Alku PVM]] )=9))</f>
        <v>1</v>
      </c>
      <c r="AF2758" s="90" t="b">
        <f>OR(MONTH(Taulukko1[[#This Row],[Loppu PVM]])&lt;=9,AND(MONTH(Taulukko1[[#This Row],[Loppu PVM]] )=9))</f>
        <v>1</v>
      </c>
      <c r="AG2758" s="90" t="b">
        <f>OR(MONTH(Taulukko1[[#This Row],[Alku PVM]] )&lt;=6,AND(MONTH(Taulukko1[[#This Row],[Alku PVM]] )=6))</f>
        <v>1</v>
      </c>
      <c r="AH2758" s="90" t="b">
        <f>OR(MONTH(Taulukko1[[#This Row],[Loppu PVM]])&lt;=6,AND(MONTH(Taulukko1[[#This Row],[Loppu PVM]] )=6))</f>
        <v>1</v>
      </c>
    </row>
    <row r="2759" spans="1:34" ht="12.75" customHeight="1">
      <c r="A2759" s="21" t="s">
        <v>70</v>
      </c>
      <c r="B2759" s="23">
        <v>41709</v>
      </c>
      <c r="C2759" s="21" t="s">
        <v>69</v>
      </c>
      <c r="D2759" s="24"/>
      <c r="E2759" s="62">
        <v>40</v>
      </c>
      <c r="F2759" s="23">
        <v>41787</v>
      </c>
      <c r="G2759" s="24">
        <v>20</v>
      </c>
      <c r="H2759" s="22">
        <v>750</v>
      </c>
      <c r="I2759" s="126">
        <f>INDEX('TOL2008'!B:B,MATCH(A2759,'TOL2008'!A:A,0))</f>
        <v>85420</v>
      </c>
      <c r="J2759" s="126" t="str">
        <f>INDEX(Pääluokka!$H$2:$H$100,MATCH(VALUE(LEFT(Taulukko1[[#This Row],[TOL2008]],2)),Pääluokka!$G$2:$G$100,0))</f>
        <v>Koulutus</v>
      </c>
      <c r="K2759" s="126" t="str">
        <f>INDEX(Pääluokka!$I$2:$I$100,MATCH(VALUE(LEFT(Taulukko1[[#This Row],[TOL2008]],2)),Pääluokka!$G$2:$G$100,0))</f>
        <v>Muut toimialat (O-Q, T-X)</v>
      </c>
      <c r="L2759" s="41">
        <f t="shared" si="430"/>
        <v>78</v>
      </c>
      <c r="M2759" s="43">
        <f t="shared" si="431"/>
        <v>41709</v>
      </c>
      <c r="N2759" s="43">
        <f t="shared" si="432"/>
        <v>41787</v>
      </c>
      <c r="O2759" s="43">
        <f t="shared" si="433"/>
        <v>41699</v>
      </c>
      <c r="P2759" s="43">
        <f t="shared" si="434"/>
        <v>41760</v>
      </c>
      <c r="Q2759" s="41">
        <f t="shared" si="435"/>
        <v>2014</v>
      </c>
      <c r="R2759" s="41">
        <f t="shared" si="436"/>
        <v>2014</v>
      </c>
      <c r="S2759" s="43" t="str">
        <f>YEAR(Taulukko1[[#This Row],[Alku KK]])&amp;"Q"&amp;ROUNDDOWN((MONTH(Taulukko1[[#This Row],[Alku KK]])-1)/3+1,0)</f>
        <v>2014Q1</v>
      </c>
      <c r="T2759" s="43" t="str">
        <f>YEAR(Taulukko1[[#This Row],[Loppu KK]])&amp;"Q"&amp;ROUNDDOWN((MONTH(Taulukko1[[#This Row],[Loppu KK]])-1)/3+1,0)</f>
        <v>2014Q2</v>
      </c>
      <c r="U2759" s="66">
        <f>IF(COUNT(Taulukko1[[#This Row],[Neuvottelujen alaiset ]])=1,Taulukko1[[#This Row],[Neuvottelujen alaiset ]],Taulukko1[[#This Row],[Vähennystarve]])</f>
        <v>750</v>
      </c>
      <c r="V2759" s="44">
        <f t="shared" si="437"/>
        <v>5.3333333333333337E-2</v>
      </c>
      <c r="W2759" s="44">
        <f t="shared" si="438"/>
        <v>2.6666666666666668E-2</v>
      </c>
      <c r="X2759" s="44">
        <f t="shared" si="439"/>
        <v>0.5</v>
      </c>
      <c r="Y2759" s="90" t="b">
        <f>AND(MONTH(Taulukko1[[#This Row],[Alku PVM]] )=6,DAY(Taulukko1[[#This Row],[Alku PVM]] )&gt;19)</f>
        <v>0</v>
      </c>
      <c r="Z2759" s="90" t="b">
        <f>AND(MONTH(Taulukko1[[#This Row],[Loppu PVM]] )=6,DAY(Taulukko1[[#This Row],[Loppu PVM]] )&gt;19)</f>
        <v>0</v>
      </c>
      <c r="AA2759" s="90" t="b">
        <f>OR(MONTH(Taulukko1[[#This Row],[Alku PVM]] )&lt;=5,AND(MONTH(Taulukko1[[#This Row],[Alku PVM]] )=6,DAY(Taulukko1[[#This Row],[Alku PVM]] )&lt;20))</f>
        <v>1</v>
      </c>
      <c r="AB2759" s="90" t="b">
        <f>OR(MONTH(Taulukko1[[#This Row],[Loppu PVM]])&lt;=5,AND(MONTH(Taulukko1[[#This Row],[Loppu PVM]] )=6,DAY(Taulukko1[[#This Row],[Loppu PVM]])&lt;20))</f>
        <v>1</v>
      </c>
      <c r="AC2759" s="90" t="b">
        <f>OR(MONTH(Taulukko1[[#This Row],[Alku PVM]] )&lt;=3,AND(MONTH(Taulukko1[[#This Row],[Alku PVM]] )=3))</f>
        <v>1</v>
      </c>
      <c r="AD2759" s="90" t="b">
        <f>OR(MONTH(Taulukko1[[#This Row],[Loppu PVM]] )&lt;=3,AND(MONTH(Taulukko1[[#This Row],[Loppu PVM]] )=3))</f>
        <v>0</v>
      </c>
      <c r="AE2759" s="90" t="b">
        <f>OR(MONTH(Taulukko1[[#This Row],[Alku PVM]] )&lt;=9,AND(MONTH(Taulukko1[[#This Row],[Alku PVM]] )=9))</f>
        <v>1</v>
      </c>
      <c r="AF2759" s="90" t="b">
        <f>OR(MONTH(Taulukko1[[#This Row],[Loppu PVM]])&lt;=9,AND(MONTH(Taulukko1[[#This Row],[Loppu PVM]] )=9))</f>
        <v>1</v>
      </c>
      <c r="AG2759" s="90" t="b">
        <f>OR(MONTH(Taulukko1[[#This Row],[Alku PVM]] )&lt;=6,AND(MONTH(Taulukko1[[#This Row],[Alku PVM]] )=6))</f>
        <v>1</v>
      </c>
      <c r="AH2759" s="90" t="b">
        <f>OR(MONTH(Taulukko1[[#This Row],[Loppu PVM]])&lt;=6,AND(MONTH(Taulukko1[[#This Row],[Loppu PVM]] )=6))</f>
        <v>1</v>
      </c>
    </row>
    <row r="2760" spans="1:34" ht="12.75" customHeight="1">
      <c r="A2760" s="21" t="s">
        <v>315</v>
      </c>
      <c r="B2760" s="23">
        <v>41710</v>
      </c>
      <c r="C2760" s="21" t="s">
        <v>4410</v>
      </c>
      <c r="D2760" s="24">
        <v>50</v>
      </c>
      <c r="F2760" s="23">
        <v>41729</v>
      </c>
      <c r="G2760" s="24">
        <v>0</v>
      </c>
      <c r="H2760" s="22">
        <v>50</v>
      </c>
      <c r="I2760" s="126" t="str">
        <f>INDEX('TOL2008'!B:B,MATCH(A2760,'TOL2008'!A:A,0))</f>
        <v>07290</v>
      </c>
      <c r="J2760" s="126" t="str">
        <f>INDEX(Pääluokka!$H$2:$H$100,MATCH(VALUE(LEFT(Taulukko1[[#This Row],[TOL2008]],2)),Pääluokka!$G$2:$G$100,0))</f>
        <v>Kaivostoiminta ja louhinta</v>
      </c>
      <c r="K2760" s="126" t="str">
        <f>INDEX(Pääluokka!$I$2:$I$100,MATCH(VALUE(LEFT(Taulukko1[[#This Row],[TOL2008]],2)),Pääluokka!$G$2:$G$100,0))</f>
        <v>Alkutuotanto (A-B)</v>
      </c>
      <c r="L2760" s="41">
        <f t="shared" si="430"/>
        <v>19</v>
      </c>
      <c r="M2760" s="43">
        <f t="shared" si="431"/>
        <v>41710</v>
      </c>
      <c r="N2760" s="43">
        <f t="shared" si="432"/>
        <v>41729</v>
      </c>
      <c r="O2760" s="43">
        <f t="shared" si="433"/>
        <v>41699</v>
      </c>
      <c r="P2760" s="43">
        <f t="shared" si="434"/>
        <v>41699</v>
      </c>
      <c r="Q2760" s="41">
        <f t="shared" si="435"/>
        <v>2014</v>
      </c>
      <c r="R2760" s="41">
        <f t="shared" si="436"/>
        <v>2014</v>
      </c>
      <c r="S2760" s="43" t="str">
        <f>YEAR(Taulukko1[[#This Row],[Alku KK]])&amp;"Q"&amp;ROUNDDOWN((MONTH(Taulukko1[[#This Row],[Alku KK]])-1)/3+1,0)</f>
        <v>2014Q1</v>
      </c>
      <c r="T2760" s="43" t="str">
        <f>YEAR(Taulukko1[[#This Row],[Loppu KK]])&amp;"Q"&amp;ROUNDDOWN((MONTH(Taulukko1[[#This Row],[Loppu KK]])-1)/3+1,0)</f>
        <v>2014Q1</v>
      </c>
      <c r="U2760" s="66">
        <f>IF(COUNT(Taulukko1[[#This Row],[Neuvottelujen alaiset ]])=1,Taulukko1[[#This Row],[Neuvottelujen alaiset ]],Taulukko1[[#This Row],[Vähennystarve]])</f>
        <v>50</v>
      </c>
      <c r="V2760" s="44" t="str">
        <f t="shared" si="437"/>
        <v>NA</v>
      </c>
      <c r="W2760" s="44">
        <f t="shared" si="438"/>
        <v>0</v>
      </c>
      <c r="X2760" s="44" t="str">
        <f t="shared" si="439"/>
        <v>NA</v>
      </c>
      <c r="Y2760" s="90" t="b">
        <f>AND(MONTH(Taulukko1[[#This Row],[Alku PVM]] )=6,DAY(Taulukko1[[#This Row],[Alku PVM]] )&gt;19)</f>
        <v>0</v>
      </c>
      <c r="Z2760" s="90" t="b">
        <f>AND(MONTH(Taulukko1[[#This Row],[Loppu PVM]] )=6,DAY(Taulukko1[[#This Row],[Loppu PVM]] )&gt;19)</f>
        <v>0</v>
      </c>
      <c r="AA2760" s="90" t="b">
        <f>OR(MONTH(Taulukko1[[#This Row],[Alku PVM]] )&lt;=5,AND(MONTH(Taulukko1[[#This Row],[Alku PVM]] )=6,DAY(Taulukko1[[#This Row],[Alku PVM]] )&lt;20))</f>
        <v>1</v>
      </c>
      <c r="AB2760" s="90" t="b">
        <f>OR(MONTH(Taulukko1[[#This Row],[Loppu PVM]])&lt;=5,AND(MONTH(Taulukko1[[#This Row],[Loppu PVM]] )=6,DAY(Taulukko1[[#This Row],[Loppu PVM]])&lt;20))</f>
        <v>1</v>
      </c>
      <c r="AC2760" s="90" t="b">
        <f>OR(MONTH(Taulukko1[[#This Row],[Alku PVM]] )&lt;=3,AND(MONTH(Taulukko1[[#This Row],[Alku PVM]] )=3))</f>
        <v>1</v>
      </c>
      <c r="AD2760" s="90" t="b">
        <f>OR(MONTH(Taulukko1[[#This Row],[Loppu PVM]] )&lt;=3,AND(MONTH(Taulukko1[[#This Row],[Loppu PVM]] )=3))</f>
        <v>1</v>
      </c>
      <c r="AE2760" s="90" t="b">
        <f>OR(MONTH(Taulukko1[[#This Row],[Alku PVM]] )&lt;=9,AND(MONTH(Taulukko1[[#This Row],[Alku PVM]] )=9))</f>
        <v>1</v>
      </c>
      <c r="AF2760" s="90" t="b">
        <f>OR(MONTH(Taulukko1[[#This Row],[Loppu PVM]])&lt;=9,AND(MONTH(Taulukko1[[#This Row],[Loppu PVM]] )=9))</f>
        <v>1</v>
      </c>
      <c r="AG2760" s="90" t="b">
        <f>OR(MONTH(Taulukko1[[#This Row],[Alku PVM]] )&lt;=6,AND(MONTH(Taulukko1[[#This Row],[Alku PVM]] )=6))</f>
        <v>1</v>
      </c>
      <c r="AH2760" s="90" t="b">
        <f>OR(MONTH(Taulukko1[[#This Row],[Loppu PVM]])&lt;=6,AND(MONTH(Taulukko1[[#This Row],[Loppu PVM]] )=6))</f>
        <v>1</v>
      </c>
    </row>
    <row r="2761" spans="1:34" ht="12.75" customHeight="1">
      <c r="A2761" s="21" t="s">
        <v>120</v>
      </c>
      <c r="B2761" s="23">
        <v>41710</v>
      </c>
      <c r="C2761" s="21" t="s">
        <v>119</v>
      </c>
      <c r="D2761" s="24"/>
      <c r="E2761" s="62">
        <v>70</v>
      </c>
      <c r="F2761" s="23">
        <v>41786</v>
      </c>
      <c r="G2761" s="24">
        <v>1</v>
      </c>
      <c r="H2761" s="22">
        <v>70</v>
      </c>
      <c r="I2761" s="126">
        <f>INDEX('TOL2008'!B:B,MATCH(A2761,'TOL2008'!A:A,0))</f>
        <v>64190</v>
      </c>
      <c r="J2761" s="126" t="str">
        <f>INDEX(Pääluokka!$H$2:$H$100,MATCH(VALUE(LEFT(Taulukko1[[#This Row],[TOL2008]],2)),Pääluokka!$G$2:$G$100,0))</f>
        <v>Rahoitus- ja vakuutustoiminta</v>
      </c>
      <c r="K2761" s="126" t="str">
        <f>INDEX(Pääluokka!$I$2:$I$100,MATCH(VALUE(LEFT(Taulukko1[[#This Row],[TOL2008]],2)),Pääluokka!$G$2:$G$100,0))</f>
        <v>Palvelualat (G-N, R, S)</v>
      </c>
      <c r="L2761" s="41">
        <f t="shared" si="430"/>
        <v>76</v>
      </c>
      <c r="M2761" s="43">
        <f t="shared" si="431"/>
        <v>41710</v>
      </c>
      <c r="N2761" s="43">
        <f t="shared" si="432"/>
        <v>41786</v>
      </c>
      <c r="O2761" s="43">
        <f t="shared" si="433"/>
        <v>41699</v>
      </c>
      <c r="P2761" s="43">
        <f t="shared" si="434"/>
        <v>41760</v>
      </c>
      <c r="Q2761" s="41">
        <f t="shared" si="435"/>
        <v>2014</v>
      </c>
      <c r="R2761" s="41">
        <f t="shared" si="436"/>
        <v>2014</v>
      </c>
      <c r="S2761" s="43" t="str">
        <f>YEAR(Taulukko1[[#This Row],[Alku KK]])&amp;"Q"&amp;ROUNDDOWN((MONTH(Taulukko1[[#This Row],[Alku KK]])-1)/3+1,0)</f>
        <v>2014Q1</v>
      </c>
      <c r="T2761" s="43" t="str">
        <f>YEAR(Taulukko1[[#This Row],[Loppu KK]])&amp;"Q"&amp;ROUNDDOWN((MONTH(Taulukko1[[#This Row],[Loppu KK]])-1)/3+1,0)</f>
        <v>2014Q2</v>
      </c>
      <c r="U2761" s="66">
        <f>IF(COUNT(Taulukko1[[#This Row],[Neuvottelujen alaiset ]])=1,Taulukko1[[#This Row],[Neuvottelujen alaiset ]],Taulukko1[[#This Row],[Vähennystarve]])</f>
        <v>70</v>
      </c>
      <c r="V2761" s="44">
        <f t="shared" si="437"/>
        <v>1</v>
      </c>
      <c r="W2761" s="44">
        <f t="shared" si="438"/>
        <v>1.4285714285714285E-2</v>
      </c>
      <c r="X2761" s="44">
        <f t="shared" si="439"/>
        <v>1.4285714285714285E-2</v>
      </c>
      <c r="Y2761" s="90" t="b">
        <f>AND(MONTH(Taulukko1[[#This Row],[Alku PVM]] )=6,DAY(Taulukko1[[#This Row],[Alku PVM]] )&gt;19)</f>
        <v>0</v>
      </c>
      <c r="Z2761" s="90" t="b">
        <f>AND(MONTH(Taulukko1[[#This Row],[Loppu PVM]] )=6,DAY(Taulukko1[[#This Row],[Loppu PVM]] )&gt;19)</f>
        <v>0</v>
      </c>
      <c r="AA2761" s="90" t="b">
        <f>OR(MONTH(Taulukko1[[#This Row],[Alku PVM]] )&lt;=5,AND(MONTH(Taulukko1[[#This Row],[Alku PVM]] )=6,DAY(Taulukko1[[#This Row],[Alku PVM]] )&lt;20))</f>
        <v>1</v>
      </c>
      <c r="AB2761" s="90" t="b">
        <f>OR(MONTH(Taulukko1[[#This Row],[Loppu PVM]])&lt;=5,AND(MONTH(Taulukko1[[#This Row],[Loppu PVM]] )=6,DAY(Taulukko1[[#This Row],[Loppu PVM]])&lt;20))</f>
        <v>1</v>
      </c>
      <c r="AC2761" s="90" t="b">
        <f>OR(MONTH(Taulukko1[[#This Row],[Alku PVM]] )&lt;=3,AND(MONTH(Taulukko1[[#This Row],[Alku PVM]] )=3))</f>
        <v>1</v>
      </c>
      <c r="AD2761" s="90" t="b">
        <f>OR(MONTH(Taulukko1[[#This Row],[Loppu PVM]] )&lt;=3,AND(MONTH(Taulukko1[[#This Row],[Loppu PVM]] )=3))</f>
        <v>0</v>
      </c>
      <c r="AE2761" s="90" t="b">
        <f>OR(MONTH(Taulukko1[[#This Row],[Alku PVM]] )&lt;=9,AND(MONTH(Taulukko1[[#This Row],[Alku PVM]] )=9))</f>
        <v>1</v>
      </c>
      <c r="AF2761" s="90" t="b">
        <f>OR(MONTH(Taulukko1[[#This Row],[Loppu PVM]])&lt;=9,AND(MONTH(Taulukko1[[#This Row],[Loppu PVM]] )=9))</f>
        <v>1</v>
      </c>
      <c r="AG2761" s="90" t="b">
        <f>OR(MONTH(Taulukko1[[#This Row],[Alku PVM]] )&lt;=6,AND(MONTH(Taulukko1[[#This Row],[Alku PVM]] )=6))</f>
        <v>1</v>
      </c>
      <c r="AH2761" s="90" t="b">
        <f>OR(MONTH(Taulukko1[[#This Row],[Loppu PVM]])&lt;=6,AND(MONTH(Taulukko1[[#This Row],[Loppu PVM]] )=6))</f>
        <v>1</v>
      </c>
    </row>
    <row r="2762" spans="1:34" ht="12.75" customHeight="1">
      <c r="A2762" s="21" t="s">
        <v>521</v>
      </c>
      <c r="B2762" s="23">
        <v>41711</v>
      </c>
      <c r="C2762" s="21" t="s">
        <v>520</v>
      </c>
      <c r="D2762" s="24"/>
      <c r="E2762" s="62">
        <v>11</v>
      </c>
      <c r="F2762" s="23"/>
      <c r="G2762" s="24"/>
      <c r="H2762" s="22">
        <v>11</v>
      </c>
      <c r="I2762" s="126">
        <f>INDEX('TOL2008'!B:B,MATCH(A2762,'TOL2008'!A:A,0))</f>
        <v>28140</v>
      </c>
      <c r="J2762" s="126" t="str">
        <f>INDEX(Pääluokka!$H$2:$H$100,MATCH(VALUE(LEFT(Taulukko1[[#This Row],[TOL2008]],2)),Pääluokka!$G$2:$G$100,0))</f>
        <v>Teollisuus</v>
      </c>
      <c r="K2762" s="126" t="str">
        <f>INDEX(Pääluokka!$I$2:$I$100,MATCH(VALUE(LEFT(Taulukko1[[#This Row],[TOL2008]],2)),Pääluokka!$G$2:$G$100,0))</f>
        <v>Teollisuus (C-E)</v>
      </c>
      <c r="L2762" s="41" t="str">
        <f t="shared" si="430"/>
        <v>NA</v>
      </c>
      <c r="M2762" s="43">
        <f t="shared" si="431"/>
        <v>41711</v>
      </c>
      <c r="N2762" s="43">
        <f t="shared" si="432"/>
        <v>41762</v>
      </c>
      <c r="O2762" s="43">
        <f t="shared" si="433"/>
        <v>41699</v>
      </c>
      <c r="P2762" s="43">
        <f t="shared" si="434"/>
        <v>41760</v>
      </c>
      <c r="Q2762" s="41">
        <f t="shared" si="435"/>
        <v>2014</v>
      </c>
      <c r="R2762" s="41">
        <f t="shared" si="436"/>
        <v>2014</v>
      </c>
      <c r="S2762" s="43" t="str">
        <f>YEAR(Taulukko1[[#This Row],[Alku KK]])&amp;"Q"&amp;ROUNDDOWN((MONTH(Taulukko1[[#This Row],[Alku KK]])-1)/3+1,0)</f>
        <v>2014Q1</v>
      </c>
      <c r="T2762" s="43" t="str">
        <f>YEAR(Taulukko1[[#This Row],[Loppu KK]])&amp;"Q"&amp;ROUNDDOWN((MONTH(Taulukko1[[#This Row],[Loppu KK]])-1)/3+1,0)</f>
        <v>2014Q2</v>
      </c>
      <c r="U2762" s="66">
        <f>IF(COUNT(Taulukko1[[#This Row],[Neuvottelujen alaiset ]])=1,Taulukko1[[#This Row],[Neuvottelujen alaiset ]],Taulukko1[[#This Row],[Vähennystarve]])</f>
        <v>11</v>
      </c>
      <c r="V2762" s="44">
        <f t="shared" si="437"/>
        <v>1</v>
      </c>
      <c r="W2762" s="44" t="str">
        <f t="shared" si="438"/>
        <v>NA</v>
      </c>
      <c r="X2762" s="44" t="str">
        <f t="shared" si="439"/>
        <v>NA</v>
      </c>
      <c r="Y2762" s="90" t="b">
        <f>AND(MONTH(Taulukko1[[#This Row],[Alku PVM]] )=6,DAY(Taulukko1[[#This Row],[Alku PVM]] )&gt;19)</f>
        <v>0</v>
      </c>
      <c r="Z2762" s="90" t="b">
        <f>AND(MONTH(Taulukko1[[#This Row],[Loppu PVM]] )=6,DAY(Taulukko1[[#This Row],[Loppu PVM]] )&gt;19)</f>
        <v>0</v>
      </c>
      <c r="AA2762" s="90" t="b">
        <f>OR(MONTH(Taulukko1[[#This Row],[Alku PVM]] )&lt;=5,AND(MONTH(Taulukko1[[#This Row],[Alku PVM]] )=6,DAY(Taulukko1[[#This Row],[Alku PVM]] )&lt;20))</f>
        <v>1</v>
      </c>
      <c r="AB2762" s="90" t="b">
        <f>OR(MONTH(Taulukko1[[#This Row],[Loppu PVM]])&lt;=5,AND(MONTH(Taulukko1[[#This Row],[Loppu PVM]] )=6,DAY(Taulukko1[[#This Row],[Loppu PVM]])&lt;20))</f>
        <v>1</v>
      </c>
      <c r="AC2762" s="90" t="b">
        <f>OR(MONTH(Taulukko1[[#This Row],[Alku PVM]] )&lt;=3,AND(MONTH(Taulukko1[[#This Row],[Alku PVM]] )=3))</f>
        <v>1</v>
      </c>
      <c r="AD2762" s="90" t="b">
        <f>OR(MONTH(Taulukko1[[#This Row],[Loppu PVM]] )&lt;=3,AND(MONTH(Taulukko1[[#This Row],[Loppu PVM]] )=3))</f>
        <v>0</v>
      </c>
      <c r="AE2762" s="90" t="b">
        <f>OR(MONTH(Taulukko1[[#This Row],[Alku PVM]] )&lt;=9,AND(MONTH(Taulukko1[[#This Row],[Alku PVM]] )=9))</f>
        <v>1</v>
      </c>
      <c r="AF2762" s="90" t="b">
        <f>OR(MONTH(Taulukko1[[#This Row],[Loppu PVM]])&lt;=9,AND(MONTH(Taulukko1[[#This Row],[Loppu PVM]] )=9))</f>
        <v>1</v>
      </c>
      <c r="AG2762" s="90" t="b">
        <f>OR(MONTH(Taulukko1[[#This Row],[Alku PVM]] )&lt;=6,AND(MONTH(Taulukko1[[#This Row],[Alku PVM]] )=6))</f>
        <v>1</v>
      </c>
      <c r="AH2762" s="90" t="b">
        <f>OR(MONTH(Taulukko1[[#This Row],[Loppu PVM]])&lt;=6,AND(MONTH(Taulukko1[[#This Row],[Loppu PVM]] )=6))</f>
        <v>1</v>
      </c>
    </row>
    <row r="2763" spans="1:34" ht="12.75" customHeight="1">
      <c r="A2763" s="21" t="s">
        <v>451</v>
      </c>
      <c r="B2763" s="23">
        <v>41712</v>
      </c>
      <c r="C2763" t="s">
        <v>450</v>
      </c>
      <c r="D2763" s="24" t="s">
        <v>25</v>
      </c>
      <c r="E2763" s="62">
        <v>9</v>
      </c>
      <c r="F2763" s="23"/>
      <c r="G2763" s="24"/>
      <c r="H2763" s="22">
        <v>295</v>
      </c>
      <c r="I2763" s="126">
        <f>INDEX('TOL2008'!B:B,MATCH(A2763,'TOL2008'!A:A,0))</f>
        <v>85320</v>
      </c>
      <c r="J2763" s="126" t="str">
        <f>INDEX(Pääluokka!$H$2:$H$100,MATCH(VALUE(LEFT(Taulukko1[[#This Row],[TOL2008]],2)),Pääluokka!$G$2:$G$100,0))</f>
        <v>Koulutus</v>
      </c>
      <c r="K2763" s="126" t="str">
        <f>INDEX(Pääluokka!$I$2:$I$100,MATCH(VALUE(LEFT(Taulukko1[[#This Row],[TOL2008]],2)),Pääluokka!$G$2:$G$100,0))</f>
        <v>Muut toimialat (O-Q, T-X)</v>
      </c>
      <c r="L2763" s="41" t="str">
        <f t="shared" si="430"/>
        <v>NA</v>
      </c>
      <c r="M2763" s="43">
        <f t="shared" si="431"/>
        <v>41712</v>
      </c>
      <c r="N2763" s="43">
        <f t="shared" si="432"/>
        <v>41763</v>
      </c>
      <c r="O2763" s="43">
        <f t="shared" si="433"/>
        <v>41699</v>
      </c>
      <c r="P2763" s="43">
        <f t="shared" si="434"/>
        <v>41760</v>
      </c>
      <c r="Q2763" s="41">
        <f t="shared" si="435"/>
        <v>2014</v>
      </c>
      <c r="R2763" s="41">
        <f t="shared" si="436"/>
        <v>2014</v>
      </c>
      <c r="S2763" s="43" t="str">
        <f>YEAR(Taulukko1[[#This Row],[Alku KK]])&amp;"Q"&amp;ROUNDDOWN((MONTH(Taulukko1[[#This Row],[Alku KK]])-1)/3+1,0)</f>
        <v>2014Q1</v>
      </c>
      <c r="T2763" s="43" t="str">
        <f>YEAR(Taulukko1[[#This Row],[Loppu KK]])&amp;"Q"&amp;ROUNDDOWN((MONTH(Taulukko1[[#This Row],[Loppu KK]])-1)/3+1,0)</f>
        <v>2014Q2</v>
      </c>
      <c r="U2763" s="66">
        <f>IF(COUNT(Taulukko1[[#This Row],[Neuvottelujen alaiset ]])=1,Taulukko1[[#This Row],[Neuvottelujen alaiset ]],Taulukko1[[#This Row],[Vähennystarve]])</f>
        <v>295</v>
      </c>
      <c r="V2763" s="44">
        <f t="shared" si="437"/>
        <v>3.0508474576271188E-2</v>
      </c>
      <c r="W2763" s="44" t="str">
        <f t="shared" si="438"/>
        <v>NA</v>
      </c>
      <c r="X2763" s="44" t="str">
        <f t="shared" si="439"/>
        <v>NA</v>
      </c>
      <c r="Y2763" s="90" t="b">
        <f>AND(MONTH(Taulukko1[[#This Row],[Alku PVM]] )=6,DAY(Taulukko1[[#This Row],[Alku PVM]] )&gt;19)</f>
        <v>0</v>
      </c>
      <c r="Z2763" s="90" t="b">
        <f>AND(MONTH(Taulukko1[[#This Row],[Loppu PVM]] )=6,DAY(Taulukko1[[#This Row],[Loppu PVM]] )&gt;19)</f>
        <v>0</v>
      </c>
      <c r="AA2763" s="90" t="b">
        <f>OR(MONTH(Taulukko1[[#This Row],[Alku PVM]] )&lt;=5,AND(MONTH(Taulukko1[[#This Row],[Alku PVM]] )=6,DAY(Taulukko1[[#This Row],[Alku PVM]] )&lt;20))</f>
        <v>1</v>
      </c>
      <c r="AB2763" s="90" t="b">
        <f>OR(MONTH(Taulukko1[[#This Row],[Loppu PVM]])&lt;=5,AND(MONTH(Taulukko1[[#This Row],[Loppu PVM]] )=6,DAY(Taulukko1[[#This Row],[Loppu PVM]])&lt;20))</f>
        <v>1</v>
      </c>
      <c r="AC2763" s="90" t="b">
        <f>OR(MONTH(Taulukko1[[#This Row],[Alku PVM]] )&lt;=3,AND(MONTH(Taulukko1[[#This Row],[Alku PVM]] )=3))</f>
        <v>1</v>
      </c>
      <c r="AD2763" s="90" t="b">
        <f>OR(MONTH(Taulukko1[[#This Row],[Loppu PVM]] )&lt;=3,AND(MONTH(Taulukko1[[#This Row],[Loppu PVM]] )=3))</f>
        <v>0</v>
      </c>
      <c r="AE2763" s="90" t="b">
        <f>OR(MONTH(Taulukko1[[#This Row],[Alku PVM]] )&lt;=9,AND(MONTH(Taulukko1[[#This Row],[Alku PVM]] )=9))</f>
        <v>1</v>
      </c>
      <c r="AF2763" s="90" t="b">
        <f>OR(MONTH(Taulukko1[[#This Row],[Loppu PVM]])&lt;=9,AND(MONTH(Taulukko1[[#This Row],[Loppu PVM]] )=9))</f>
        <v>1</v>
      </c>
      <c r="AG2763" s="90" t="b">
        <f>OR(MONTH(Taulukko1[[#This Row],[Alku PVM]] )&lt;=6,AND(MONTH(Taulukko1[[#This Row],[Alku PVM]] )=6))</f>
        <v>1</v>
      </c>
      <c r="AH2763" s="90" t="b">
        <f>OR(MONTH(Taulukko1[[#This Row],[Loppu PVM]])&lt;=6,AND(MONTH(Taulukko1[[#This Row],[Loppu PVM]] )=6))</f>
        <v>1</v>
      </c>
    </row>
    <row r="2764" spans="1:34" ht="12.75" customHeight="1">
      <c r="A2764" s="21" t="s">
        <v>205</v>
      </c>
      <c r="B2764" s="23">
        <v>41715</v>
      </c>
      <c r="C2764" s="21" t="s">
        <v>208</v>
      </c>
      <c r="D2764" s="24"/>
      <c r="E2764" s="62">
        <v>75</v>
      </c>
      <c r="F2764" s="23">
        <v>41789</v>
      </c>
      <c r="G2764" s="24">
        <v>52</v>
      </c>
      <c r="H2764" s="22">
        <v>75</v>
      </c>
      <c r="I2764" s="126">
        <f>INDEX('TOL2008'!B:B,MATCH(A2764,'TOL2008'!A:A,0))</f>
        <v>58130</v>
      </c>
      <c r="J2764" s="126" t="str">
        <f>INDEX(Pääluokka!$H$2:$H$100,MATCH(VALUE(LEFT(Taulukko1[[#This Row],[TOL2008]],2)),Pääluokka!$G$2:$G$100,0))</f>
        <v>Informaatio ja viestintä</v>
      </c>
      <c r="K2764" s="126" t="str">
        <f>INDEX(Pääluokka!$I$2:$I$100,MATCH(VALUE(LEFT(Taulukko1[[#This Row],[TOL2008]],2)),Pääluokka!$G$2:$G$100,0))</f>
        <v>Palvelualat (G-N, R, S)</v>
      </c>
      <c r="L2764" s="41">
        <f t="shared" si="430"/>
        <v>74</v>
      </c>
      <c r="M2764" s="43">
        <f t="shared" si="431"/>
        <v>41715</v>
      </c>
      <c r="N2764" s="43">
        <f t="shared" si="432"/>
        <v>41789</v>
      </c>
      <c r="O2764" s="43">
        <f t="shared" si="433"/>
        <v>41699</v>
      </c>
      <c r="P2764" s="43">
        <f t="shared" si="434"/>
        <v>41760</v>
      </c>
      <c r="Q2764" s="41">
        <f t="shared" si="435"/>
        <v>2014</v>
      </c>
      <c r="R2764" s="41">
        <f t="shared" si="436"/>
        <v>2014</v>
      </c>
      <c r="S2764" s="43" t="str">
        <f>YEAR(Taulukko1[[#This Row],[Alku KK]])&amp;"Q"&amp;ROUNDDOWN((MONTH(Taulukko1[[#This Row],[Alku KK]])-1)/3+1,0)</f>
        <v>2014Q1</v>
      </c>
      <c r="T2764" s="43" t="str">
        <f>YEAR(Taulukko1[[#This Row],[Loppu KK]])&amp;"Q"&amp;ROUNDDOWN((MONTH(Taulukko1[[#This Row],[Loppu KK]])-1)/3+1,0)</f>
        <v>2014Q2</v>
      </c>
      <c r="U2764" s="66">
        <f>IF(COUNT(Taulukko1[[#This Row],[Neuvottelujen alaiset ]])=1,Taulukko1[[#This Row],[Neuvottelujen alaiset ]],Taulukko1[[#This Row],[Vähennystarve]])</f>
        <v>75</v>
      </c>
      <c r="V2764" s="44">
        <f t="shared" si="437"/>
        <v>1</v>
      </c>
      <c r="W2764" s="44">
        <f t="shared" si="438"/>
        <v>0.69333333333333336</v>
      </c>
      <c r="X2764" s="44">
        <f t="shared" si="439"/>
        <v>0.69333333333333336</v>
      </c>
      <c r="Y2764" s="90" t="b">
        <f>AND(MONTH(Taulukko1[[#This Row],[Alku PVM]] )=6,DAY(Taulukko1[[#This Row],[Alku PVM]] )&gt;19)</f>
        <v>0</v>
      </c>
      <c r="Z2764" s="90" t="b">
        <f>AND(MONTH(Taulukko1[[#This Row],[Loppu PVM]] )=6,DAY(Taulukko1[[#This Row],[Loppu PVM]] )&gt;19)</f>
        <v>0</v>
      </c>
      <c r="AA2764" s="90" t="b">
        <f>OR(MONTH(Taulukko1[[#This Row],[Alku PVM]] )&lt;=5,AND(MONTH(Taulukko1[[#This Row],[Alku PVM]] )=6,DAY(Taulukko1[[#This Row],[Alku PVM]] )&lt;20))</f>
        <v>1</v>
      </c>
      <c r="AB2764" s="90" t="b">
        <f>OR(MONTH(Taulukko1[[#This Row],[Loppu PVM]])&lt;=5,AND(MONTH(Taulukko1[[#This Row],[Loppu PVM]] )=6,DAY(Taulukko1[[#This Row],[Loppu PVM]])&lt;20))</f>
        <v>1</v>
      </c>
      <c r="AC2764" s="90" t="b">
        <f>OR(MONTH(Taulukko1[[#This Row],[Alku PVM]] )&lt;=3,AND(MONTH(Taulukko1[[#This Row],[Alku PVM]] )=3))</f>
        <v>1</v>
      </c>
      <c r="AD2764" s="90" t="b">
        <f>OR(MONTH(Taulukko1[[#This Row],[Loppu PVM]] )&lt;=3,AND(MONTH(Taulukko1[[#This Row],[Loppu PVM]] )=3))</f>
        <v>0</v>
      </c>
      <c r="AE2764" s="90" t="b">
        <f>OR(MONTH(Taulukko1[[#This Row],[Alku PVM]] )&lt;=9,AND(MONTH(Taulukko1[[#This Row],[Alku PVM]] )=9))</f>
        <v>1</v>
      </c>
      <c r="AF2764" s="90" t="b">
        <f>OR(MONTH(Taulukko1[[#This Row],[Loppu PVM]])&lt;=9,AND(MONTH(Taulukko1[[#This Row],[Loppu PVM]] )=9))</f>
        <v>1</v>
      </c>
      <c r="AG2764" s="90" t="b">
        <f>OR(MONTH(Taulukko1[[#This Row],[Alku PVM]] )&lt;=6,AND(MONTH(Taulukko1[[#This Row],[Alku PVM]] )=6))</f>
        <v>1</v>
      </c>
      <c r="AH2764" s="90" t="b">
        <f>OR(MONTH(Taulukko1[[#This Row],[Loppu PVM]])&lt;=6,AND(MONTH(Taulukko1[[#This Row],[Loppu PVM]] )=6))</f>
        <v>1</v>
      </c>
    </row>
    <row r="2765" spans="1:34" ht="12.75" customHeight="1">
      <c r="A2765" s="21" t="s">
        <v>192</v>
      </c>
      <c r="B2765" s="23">
        <v>41715</v>
      </c>
      <c r="C2765" s="21" t="s">
        <v>191</v>
      </c>
      <c r="D2765" s="24"/>
      <c r="E2765" s="62">
        <v>24</v>
      </c>
      <c r="F2765" s="23">
        <v>41729</v>
      </c>
      <c r="G2765" s="24">
        <v>24</v>
      </c>
      <c r="H2765" s="22">
        <v>24</v>
      </c>
      <c r="I2765" s="126">
        <f>INDEX('TOL2008'!B:B,MATCH(A2765,'TOL2008'!A:A,0))</f>
        <v>18120</v>
      </c>
      <c r="J2765" s="126" t="str">
        <f>INDEX(Pääluokka!$H$2:$H$100,MATCH(VALUE(LEFT(Taulukko1[[#This Row],[TOL2008]],2)),Pääluokka!$G$2:$G$100,0))</f>
        <v>Teollisuus</v>
      </c>
      <c r="K2765" s="126" t="str">
        <f>INDEX(Pääluokka!$I$2:$I$100,MATCH(VALUE(LEFT(Taulukko1[[#This Row],[TOL2008]],2)),Pääluokka!$G$2:$G$100,0))</f>
        <v>Teollisuus (C-E)</v>
      </c>
      <c r="L2765" s="41">
        <f t="shared" si="430"/>
        <v>14</v>
      </c>
      <c r="M2765" s="43">
        <f t="shared" si="431"/>
        <v>41715</v>
      </c>
      <c r="N2765" s="43">
        <f t="shared" si="432"/>
        <v>41729</v>
      </c>
      <c r="O2765" s="43">
        <f t="shared" si="433"/>
        <v>41699</v>
      </c>
      <c r="P2765" s="43">
        <f t="shared" si="434"/>
        <v>41699</v>
      </c>
      <c r="Q2765" s="41">
        <f t="shared" si="435"/>
        <v>2014</v>
      </c>
      <c r="R2765" s="41">
        <f t="shared" si="436"/>
        <v>2014</v>
      </c>
      <c r="S2765" s="43" t="str">
        <f>YEAR(Taulukko1[[#This Row],[Alku KK]])&amp;"Q"&amp;ROUNDDOWN((MONTH(Taulukko1[[#This Row],[Alku KK]])-1)/3+1,0)</f>
        <v>2014Q1</v>
      </c>
      <c r="T2765" s="43" t="str">
        <f>YEAR(Taulukko1[[#This Row],[Loppu KK]])&amp;"Q"&amp;ROUNDDOWN((MONTH(Taulukko1[[#This Row],[Loppu KK]])-1)/3+1,0)</f>
        <v>2014Q1</v>
      </c>
      <c r="U2765" s="66">
        <f>IF(COUNT(Taulukko1[[#This Row],[Neuvottelujen alaiset ]])=1,Taulukko1[[#This Row],[Neuvottelujen alaiset ]],Taulukko1[[#This Row],[Vähennystarve]])</f>
        <v>24</v>
      </c>
      <c r="V2765" s="44">
        <f t="shared" si="437"/>
        <v>1</v>
      </c>
      <c r="W2765" s="44">
        <f t="shared" si="438"/>
        <v>1</v>
      </c>
      <c r="X2765" s="44">
        <f t="shared" si="439"/>
        <v>1</v>
      </c>
      <c r="Y2765" s="90" t="b">
        <f>AND(MONTH(Taulukko1[[#This Row],[Alku PVM]] )=6,DAY(Taulukko1[[#This Row],[Alku PVM]] )&gt;19)</f>
        <v>0</v>
      </c>
      <c r="Z2765" s="90" t="b">
        <f>AND(MONTH(Taulukko1[[#This Row],[Loppu PVM]] )=6,DAY(Taulukko1[[#This Row],[Loppu PVM]] )&gt;19)</f>
        <v>0</v>
      </c>
      <c r="AA2765" s="90" t="b">
        <f>OR(MONTH(Taulukko1[[#This Row],[Alku PVM]] )&lt;=5,AND(MONTH(Taulukko1[[#This Row],[Alku PVM]] )=6,DAY(Taulukko1[[#This Row],[Alku PVM]] )&lt;20))</f>
        <v>1</v>
      </c>
      <c r="AB2765" s="90" t="b">
        <f>OR(MONTH(Taulukko1[[#This Row],[Loppu PVM]])&lt;=5,AND(MONTH(Taulukko1[[#This Row],[Loppu PVM]] )=6,DAY(Taulukko1[[#This Row],[Loppu PVM]])&lt;20))</f>
        <v>1</v>
      </c>
      <c r="AC2765" s="90" t="b">
        <f>OR(MONTH(Taulukko1[[#This Row],[Alku PVM]] )&lt;=3,AND(MONTH(Taulukko1[[#This Row],[Alku PVM]] )=3))</f>
        <v>1</v>
      </c>
      <c r="AD2765" s="90" t="b">
        <f>OR(MONTH(Taulukko1[[#This Row],[Loppu PVM]] )&lt;=3,AND(MONTH(Taulukko1[[#This Row],[Loppu PVM]] )=3))</f>
        <v>1</v>
      </c>
      <c r="AE2765" s="90" t="b">
        <f>OR(MONTH(Taulukko1[[#This Row],[Alku PVM]] )&lt;=9,AND(MONTH(Taulukko1[[#This Row],[Alku PVM]] )=9))</f>
        <v>1</v>
      </c>
      <c r="AF2765" s="90" t="b">
        <f>OR(MONTH(Taulukko1[[#This Row],[Loppu PVM]])&lt;=9,AND(MONTH(Taulukko1[[#This Row],[Loppu PVM]] )=9))</f>
        <v>1</v>
      </c>
      <c r="AG2765" s="90" t="b">
        <f>OR(MONTH(Taulukko1[[#This Row],[Alku PVM]] )&lt;=6,AND(MONTH(Taulukko1[[#This Row],[Alku PVM]] )=6))</f>
        <v>1</v>
      </c>
      <c r="AH2765" s="90" t="b">
        <f>OR(MONTH(Taulukko1[[#This Row],[Loppu PVM]])&lt;=6,AND(MONTH(Taulukko1[[#This Row],[Loppu PVM]] )=6))</f>
        <v>1</v>
      </c>
    </row>
    <row r="2766" spans="1:34" ht="12.75" customHeight="1">
      <c r="A2766" s="21" t="s">
        <v>399</v>
      </c>
      <c r="B2766" s="23">
        <v>41716</v>
      </c>
      <c r="C2766" s="21" t="s">
        <v>398</v>
      </c>
      <c r="D2766" s="24"/>
      <c r="E2766" s="62">
        <v>25</v>
      </c>
      <c r="F2766" s="23">
        <v>41787</v>
      </c>
      <c r="G2766" s="24">
        <v>23</v>
      </c>
      <c r="H2766" s="22">
        <v>410</v>
      </c>
      <c r="I2766" s="126">
        <f>INDEX('TOL2008'!B:B,MATCH(A2766,'TOL2008'!A:A,0))</f>
        <v>85320</v>
      </c>
      <c r="J2766" s="126" t="str">
        <f>INDEX(Pääluokka!$H$2:$H$100,MATCH(VALUE(LEFT(Taulukko1[[#This Row],[TOL2008]],2)),Pääluokka!$G$2:$G$100,0))</f>
        <v>Koulutus</v>
      </c>
      <c r="K2766" s="126" t="str">
        <f>INDEX(Pääluokka!$I$2:$I$100,MATCH(VALUE(LEFT(Taulukko1[[#This Row],[TOL2008]],2)),Pääluokka!$G$2:$G$100,0))</f>
        <v>Muut toimialat (O-Q, T-X)</v>
      </c>
      <c r="L2766" s="41">
        <f t="shared" si="430"/>
        <v>71</v>
      </c>
      <c r="M2766" s="43">
        <f t="shared" si="431"/>
        <v>41716</v>
      </c>
      <c r="N2766" s="43">
        <f t="shared" si="432"/>
        <v>41787</v>
      </c>
      <c r="O2766" s="43">
        <f t="shared" si="433"/>
        <v>41699</v>
      </c>
      <c r="P2766" s="43">
        <f t="shared" si="434"/>
        <v>41760</v>
      </c>
      <c r="Q2766" s="41">
        <f t="shared" si="435"/>
        <v>2014</v>
      </c>
      <c r="R2766" s="41">
        <f t="shared" si="436"/>
        <v>2014</v>
      </c>
      <c r="S2766" s="43" t="str">
        <f>YEAR(Taulukko1[[#This Row],[Alku KK]])&amp;"Q"&amp;ROUNDDOWN((MONTH(Taulukko1[[#This Row],[Alku KK]])-1)/3+1,0)</f>
        <v>2014Q1</v>
      </c>
      <c r="T2766" s="43" t="str">
        <f>YEAR(Taulukko1[[#This Row],[Loppu KK]])&amp;"Q"&amp;ROUNDDOWN((MONTH(Taulukko1[[#This Row],[Loppu KK]])-1)/3+1,0)</f>
        <v>2014Q2</v>
      </c>
      <c r="U2766" s="66">
        <f>IF(COUNT(Taulukko1[[#This Row],[Neuvottelujen alaiset ]])=1,Taulukko1[[#This Row],[Neuvottelujen alaiset ]],Taulukko1[[#This Row],[Vähennystarve]])</f>
        <v>410</v>
      </c>
      <c r="V2766" s="44">
        <f t="shared" si="437"/>
        <v>6.097560975609756E-2</v>
      </c>
      <c r="W2766" s="44">
        <f t="shared" si="438"/>
        <v>5.6097560975609757E-2</v>
      </c>
      <c r="X2766" s="44">
        <f t="shared" si="439"/>
        <v>0.92</v>
      </c>
      <c r="Y2766" s="90" t="b">
        <f>AND(MONTH(Taulukko1[[#This Row],[Alku PVM]] )=6,DAY(Taulukko1[[#This Row],[Alku PVM]] )&gt;19)</f>
        <v>0</v>
      </c>
      <c r="Z2766" s="90" t="b">
        <f>AND(MONTH(Taulukko1[[#This Row],[Loppu PVM]] )=6,DAY(Taulukko1[[#This Row],[Loppu PVM]] )&gt;19)</f>
        <v>0</v>
      </c>
      <c r="AA2766" s="90" t="b">
        <f>OR(MONTH(Taulukko1[[#This Row],[Alku PVM]] )&lt;=5,AND(MONTH(Taulukko1[[#This Row],[Alku PVM]] )=6,DAY(Taulukko1[[#This Row],[Alku PVM]] )&lt;20))</f>
        <v>1</v>
      </c>
      <c r="AB2766" s="90" t="b">
        <f>OR(MONTH(Taulukko1[[#This Row],[Loppu PVM]])&lt;=5,AND(MONTH(Taulukko1[[#This Row],[Loppu PVM]] )=6,DAY(Taulukko1[[#This Row],[Loppu PVM]])&lt;20))</f>
        <v>1</v>
      </c>
      <c r="AC2766" s="90" t="b">
        <f>OR(MONTH(Taulukko1[[#This Row],[Alku PVM]] )&lt;=3,AND(MONTH(Taulukko1[[#This Row],[Alku PVM]] )=3))</f>
        <v>1</v>
      </c>
      <c r="AD2766" s="90" t="b">
        <f>OR(MONTH(Taulukko1[[#This Row],[Loppu PVM]] )&lt;=3,AND(MONTH(Taulukko1[[#This Row],[Loppu PVM]] )=3))</f>
        <v>0</v>
      </c>
      <c r="AE2766" s="90" t="b">
        <f>OR(MONTH(Taulukko1[[#This Row],[Alku PVM]] )&lt;=9,AND(MONTH(Taulukko1[[#This Row],[Alku PVM]] )=9))</f>
        <v>1</v>
      </c>
      <c r="AF2766" s="90" t="b">
        <f>OR(MONTH(Taulukko1[[#This Row],[Loppu PVM]])&lt;=9,AND(MONTH(Taulukko1[[#This Row],[Loppu PVM]] )=9))</f>
        <v>1</v>
      </c>
      <c r="AG2766" s="90" t="b">
        <f>OR(MONTH(Taulukko1[[#This Row],[Alku PVM]] )&lt;=6,AND(MONTH(Taulukko1[[#This Row],[Alku PVM]] )=6))</f>
        <v>1</v>
      </c>
      <c r="AH2766" s="90" t="b">
        <f>OR(MONTH(Taulukko1[[#This Row],[Loppu PVM]])&lt;=6,AND(MONTH(Taulukko1[[#This Row],[Loppu PVM]] )=6))</f>
        <v>1</v>
      </c>
    </row>
    <row r="2767" spans="1:34" ht="12.75" customHeight="1">
      <c r="A2767" s="21" t="s">
        <v>175</v>
      </c>
      <c r="B2767" s="23">
        <v>41716</v>
      </c>
      <c r="C2767" s="21" t="s">
        <v>174</v>
      </c>
      <c r="D2767" s="24"/>
      <c r="F2767" s="23"/>
      <c r="G2767" s="24"/>
      <c r="H2767" s="22">
        <v>150</v>
      </c>
      <c r="I2767" s="126">
        <f>INDEX('TOL2008'!B:B,MATCH(A2767,'TOL2008'!A:A,0))</f>
        <v>56290</v>
      </c>
      <c r="J2767" s="126" t="str">
        <f>INDEX(Pääluokka!$H$2:$H$100,MATCH(VALUE(LEFT(Taulukko1[[#This Row],[TOL2008]],2)),Pääluokka!$G$2:$G$100,0))</f>
        <v>Majoitus- ja ravitsemistoiminta</v>
      </c>
      <c r="K2767" s="126" t="str">
        <f>INDEX(Pääluokka!$I$2:$I$100,MATCH(VALUE(LEFT(Taulukko1[[#This Row],[TOL2008]],2)),Pääluokka!$G$2:$G$100,0))</f>
        <v>Palvelualat (G-N, R, S)</v>
      </c>
      <c r="L2767" s="41" t="str">
        <f t="shared" si="430"/>
        <v>NA</v>
      </c>
      <c r="M2767" s="43">
        <f t="shared" si="431"/>
        <v>41716</v>
      </c>
      <c r="N2767" s="43">
        <f t="shared" si="432"/>
        <v>41767</v>
      </c>
      <c r="O2767" s="43">
        <f t="shared" si="433"/>
        <v>41699</v>
      </c>
      <c r="P2767" s="43">
        <f t="shared" si="434"/>
        <v>41760</v>
      </c>
      <c r="Q2767" s="41">
        <f t="shared" si="435"/>
        <v>2014</v>
      </c>
      <c r="R2767" s="41">
        <f t="shared" si="436"/>
        <v>2014</v>
      </c>
      <c r="S2767" s="43" t="str">
        <f>YEAR(Taulukko1[[#This Row],[Alku KK]])&amp;"Q"&amp;ROUNDDOWN((MONTH(Taulukko1[[#This Row],[Alku KK]])-1)/3+1,0)</f>
        <v>2014Q1</v>
      </c>
      <c r="T2767" s="43" t="str">
        <f>YEAR(Taulukko1[[#This Row],[Loppu KK]])&amp;"Q"&amp;ROUNDDOWN((MONTH(Taulukko1[[#This Row],[Loppu KK]])-1)/3+1,0)</f>
        <v>2014Q2</v>
      </c>
      <c r="U2767" s="66">
        <f>IF(COUNT(Taulukko1[[#This Row],[Neuvottelujen alaiset ]])=1,Taulukko1[[#This Row],[Neuvottelujen alaiset ]],Taulukko1[[#This Row],[Vähennystarve]])</f>
        <v>150</v>
      </c>
      <c r="V2767" s="44" t="str">
        <f t="shared" si="437"/>
        <v>NA</v>
      </c>
      <c r="W2767" s="44" t="str">
        <f t="shared" si="438"/>
        <v>NA</v>
      </c>
      <c r="X2767" s="44" t="str">
        <f t="shared" si="439"/>
        <v>NA</v>
      </c>
      <c r="Y2767" s="90" t="b">
        <f>AND(MONTH(Taulukko1[[#This Row],[Alku PVM]] )=6,DAY(Taulukko1[[#This Row],[Alku PVM]] )&gt;19)</f>
        <v>0</v>
      </c>
      <c r="Z2767" s="90" t="b">
        <f>AND(MONTH(Taulukko1[[#This Row],[Loppu PVM]] )=6,DAY(Taulukko1[[#This Row],[Loppu PVM]] )&gt;19)</f>
        <v>0</v>
      </c>
      <c r="AA2767" s="90" t="b">
        <f>OR(MONTH(Taulukko1[[#This Row],[Alku PVM]] )&lt;=5,AND(MONTH(Taulukko1[[#This Row],[Alku PVM]] )=6,DAY(Taulukko1[[#This Row],[Alku PVM]] )&lt;20))</f>
        <v>1</v>
      </c>
      <c r="AB2767" s="90" t="b">
        <f>OR(MONTH(Taulukko1[[#This Row],[Loppu PVM]])&lt;=5,AND(MONTH(Taulukko1[[#This Row],[Loppu PVM]] )=6,DAY(Taulukko1[[#This Row],[Loppu PVM]])&lt;20))</f>
        <v>1</v>
      </c>
      <c r="AC2767" s="90" t="b">
        <f>OR(MONTH(Taulukko1[[#This Row],[Alku PVM]] )&lt;=3,AND(MONTH(Taulukko1[[#This Row],[Alku PVM]] )=3))</f>
        <v>1</v>
      </c>
      <c r="AD2767" s="90" t="b">
        <f>OR(MONTH(Taulukko1[[#This Row],[Loppu PVM]] )&lt;=3,AND(MONTH(Taulukko1[[#This Row],[Loppu PVM]] )=3))</f>
        <v>0</v>
      </c>
      <c r="AE2767" s="90" t="b">
        <f>OR(MONTH(Taulukko1[[#This Row],[Alku PVM]] )&lt;=9,AND(MONTH(Taulukko1[[#This Row],[Alku PVM]] )=9))</f>
        <v>1</v>
      </c>
      <c r="AF2767" s="90" t="b">
        <f>OR(MONTH(Taulukko1[[#This Row],[Loppu PVM]])&lt;=9,AND(MONTH(Taulukko1[[#This Row],[Loppu PVM]] )=9))</f>
        <v>1</v>
      </c>
      <c r="AG2767" s="90" t="b">
        <f>OR(MONTH(Taulukko1[[#This Row],[Alku PVM]] )&lt;=6,AND(MONTH(Taulukko1[[#This Row],[Alku PVM]] )=6))</f>
        <v>1</v>
      </c>
      <c r="AH2767" s="90" t="b">
        <f>OR(MONTH(Taulukko1[[#This Row],[Loppu PVM]])&lt;=6,AND(MONTH(Taulukko1[[#This Row],[Loppu PVM]] )=6))</f>
        <v>1</v>
      </c>
    </row>
    <row r="2768" spans="1:34" ht="12.75" customHeight="1">
      <c r="A2768" s="21" t="s">
        <v>88</v>
      </c>
      <c r="B2768" s="23">
        <v>41716</v>
      </c>
      <c r="C2768" s="21" t="s">
        <v>4412</v>
      </c>
      <c r="D2768" s="24"/>
      <c r="E2768" s="62">
        <v>35</v>
      </c>
      <c r="F2768" s="23">
        <v>41789</v>
      </c>
      <c r="G2768" s="24">
        <v>20</v>
      </c>
      <c r="H2768" s="22">
        <v>200</v>
      </c>
      <c r="I2768" s="126">
        <f>INDEX('TOL2008'!B:B,MATCH(A2768,'TOL2008'!A:A,0))</f>
        <v>71121</v>
      </c>
      <c r="J2768" s="126" t="str">
        <f>INDEX(Pääluokka!$H$2:$H$100,MATCH(VALUE(LEFT(Taulukko1[[#This Row],[TOL2008]],2)),Pääluokka!$G$2:$G$100,0))</f>
        <v>Ammatillinen, tieteellinen ja tekninen toiminta</v>
      </c>
      <c r="K2768" s="126" t="str">
        <f>INDEX(Pääluokka!$I$2:$I$100,MATCH(VALUE(LEFT(Taulukko1[[#This Row],[TOL2008]],2)),Pääluokka!$G$2:$G$100,0))</f>
        <v>Palvelualat (G-N, R, S)</v>
      </c>
      <c r="L2768" s="41">
        <f t="shared" si="430"/>
        <v>73</v>
      </c>
      <c r="M2768" s="43">
        <f t="shared" si="431"/>
        <v>41716</v>
      </c>
      <c r="N2768" s="43">
        <f t="shared" si="432"/>
        <v>41789</v>
      </c>
      <c r="O2768" s="43">
        <f t="shared" si="433"/>
        <v>41699</v>
      </c>
      <c r="P2768" s="43">
        <f t="shared" si="434"/>
        <v>41760</v>
      </c>
      <c r="Q2768" s="41">
        <f t="shared" si="435"/>
        <v>2014</v>
      </c>
      <c r="R2768" s="41">
        <f t="shared" si="436"/>
        <v>2014</v>
      </c>
      <c r="S2768" s="43" t="str">
        <f>YEAR(Taulukko1[[#This Row],[Alku KK]])&amp;"Q"&amp;ROUNDDOWN((MONTH(Taulukko1[[#This Row],[Alku KK]])-1)/3+1,0)</f>
        <v>2014Q1</v>
      </c>
      <c r="T2768" s="43" t="str">
        <f>YEAR(Taulukko1[[#This Row],[Loppu KK]])&amp;"Q"&amp;ROUNDDOWN((MONTH(Taulukko1[[#This Row],[Loppu KK]])-1)/3+1,0)</f>
        <v>2014Q2</v>
      </c>
      <c r="U2768" s="66">
        <f>IF(COUNT(Taulukko1[[#This Row],[Neuvottelujen alaiset ]])=1,Taulukko1[[#This Row],[Neuvottelujen alaiset ]],Taulukko1[[#This Row],[Vähennystarve]])</f>
        <v>200</v>
      </c>
      <c r="V2768" s="44">
        <f t="shared" si="437"/>
        <v>0.17499999999999999</v>
      </c>
      <c r="W2768" s="44">
        <f t="shared" si="438"/>
        <v>0.1</v>
      </c>
      <c r="X2768" s="44">
        <f t="shared" si="439"/>
        <v>0.5714285714285714</v>
      </c>
      <c r="Y2768" s="90" t="b">
        <f>AND(MONTH(Taulukko1[[#This Row],[Alku PVM]] )=6,DAY(Taulukko1[[#This Row],[Alku PVM]] )&gt;19)</f>
        <v>0</v>
      </c>
      <c r="Z2768" s="90" t="b">
        <f>AND(MONTH(Taulukko1[[#This Row],[Loppu PVM]] )=6,DAY(Taulukko1[[#This Row],[Loppu PVM]] )&gt;19)</f>
        <v>0</v>
      </c>
      <c r="AA2768" s="90" t="b">
        <f>OR(MONTH(Taulukko1[[#This Row],[Alku PVM]] )&lt;=5,AND(MONTH(Taulukko1[[#This Row],[Alku PVM]] )=6,DAY(Taulukko1[[#This Row],[Alku PVM]] )&lt;20))</f>
        <v>1</v>
      </c>
      <c r="AB2768" s="90" t="b">
        <f>OR(MONTH(Taulukko1[[#This Row],[Loppu PVM]])&lt;=5,AND(MONTH(Taulukko1[[#This Row],[Loppu PVM]] )=6,DAY(Taulukko1[[#This Row],[Loppu PVM]])&lt;20))</f>
        <v>1</v>
      </c>
      <c r="AC2768" s="90" t="b">
        <f>OR(MONTH(Taulukko1[[#This Row],[Alku PVM]] )&lt;=3,AND(MONTH(Taulukko1[[#This Row],[Alku PVM]] )=3))</f>
        <v>1</v>
      </c>
      <c r="AD2768" s="90" t="b">
        <f>OR(MONTH(Taulukko1[[#This Row],[Loppu PVM]] )&lt;=3,AND(MONTH(Taulukko1[[#This Row],[Loppu PVM]] )=3))</f>
        <v>0</v>
      </c>
      <c r="AE2768" s="90" t="b">
        <f>OR(MONTH(Taulukko1[[#This Row],[Alku PVM]] )&lt;=9,AND(MONTH(Taulukko1[[#This Row],[Alku PVM]] )=9))</f>
        <v>1</v>
      </c>
      <c r="AF2768" s="90" t="b">
        <f>OR(MONTH(Taulukko1[[#This Row],[Loppu PVM]])&lt;=9,AND(MONTH(Taulukko1[[#This Row],[Loppu PVM]] )=9))</f>
        <v>1</v>
      </c>
      <c r="AG2768" s="90" t="b">
        <f>OR(MONTH(Taulukko1[[#This Row],[Alku PVM]] )&lt;=6,AND(MONTH(Taulukko1[[#This Row],[Alku PVM]] )=6))</f>
        <v>1</v>
      </c>
      <c r="AH2768" s="90" t="b">
        <f>OR(MONTH(Taulukko1[[#This Row],[Loppu PVM]])&lt;=6,AND(MONTH(Taulukko1[[#This Row],[Loppu PVM]] )=6))</f>
        <v>1</v>
      </c>
    </row>
    <row r="2769" spans="1:34" ht="12.75" customHeight="1">
      <c r="A2769" s="21" t="s">
        <v>548</v>
      </c>
      <c r="B2769" s="23">
        <v>41717</v>
      </c>
      <c r="C2769" s="21" t="s">
        <v>547</v>
      </c>
      <c r="D2769" s="24"/>
      <c r="E2769" s="62">
        <v>40</v>
      </c>
      <c r="F2769" s="23">
        <v>41754</v>
      </c>
      <c r="G2769" s="24">
        <v>38</v>
      </c>
      <c r="H2769" s="22">
        <v>40</v>
      </c>
      <c r="I2769" s="126">
        <f>INDEX('TOL2008'!B:B,MATCH(A2769,'TOL2008'!A:A,0))</f>
        <v>84302</v>
      </c>
      <c r="J2769" s="126" t="str">
        <f>INDEX(Pääluokka!$H$2:$H$100,MATCH(VALUE(LEFT(Taulukko1[[#This Row],[TOL2008]],2)),Pääluokka!$G$2:$G$100,0))</f>
        <v>Julkinen hallinto ja maanpuolustus; pakollinen sosiaalivakuutus</v>
      </c>
      <c r="K2769" s="126" t="str">
        <f>INDEX(Pääluokka!$I$2:$I$100,MATCH(VALUE(LEFT(Taulukko1[[#This Row],[TOL2008]],2)),Pääluokka!$G$2:$G$100,0))</f>
        <v>Muut toimialat (O-Q, T-X)</v>
      </c>
      <c r="L2769" s="41">
        <f t="shared" si="430"/>
        <v>37</v>
      </c>
      <c r="M2769" s="43">
        <f t="shared" si="431"/>
        <v>41717</v>
      </c>
      <c r="N2769" s="43">
        <f t="shared" si="432"/>
        <v>41754</v>
      </c>
      <c r="O2769" s="43">
        <f t="shared" si="433"/>
        <v>41699</v>
      </c>
      <c r="P2769" s="43">
        <f t="shared" si="434"/>
        <v>41730</v>
      </c>
      <c r="Q2769" s="41">
        <f t="shared" si="435"/>
        <v>2014</v>
      </c>
      <c r="R2769" s="41">
        <f t="shared" si="436"/>
        <v>2014</v>
      </c>
      <c r="S2769" s="43" t="str">
        <f>YEAR(Taulukko1[[#This Row],[Alku KK]])&amp;"Q"&amp;ROUNDDOWN((MONTH(Taulukko1[[#This Row],[Alku KK]])-1)/3+1,0)</f>
        <v>2014Q1</v>
      </c>
      <c r="T2769" s="43" t="str">
        <f>YEAR(Taulukko1[[#This Row],[Loppu KK]])&amp;"Q"&amp;ROUNDDOWN((MONTH(Taulukko1[[#This Row],[Loppu KK]])-1)/3+1,0)</f>
        <v>2014Q2</v>
      </c>
      <c r="U2769" s="66">
        <f>IF(COUNT(Taulukko1[[#This Row],[Neuvottelujen alaiset ]])=1,Taulukko1[[#This Row],[Neuvottelujen alaiset ]],Taulukko1[[#This Row],[Vähennystarve]])</f>
        <v>40</v>
      </c>
      <c r="V2769" s="44">
        <f t="shared" si="437"/>
        <v>1</v>
      </c>
      <c r="W2769" s="44">
        <f t="shared" si="438"/>
        <v>0.95</v>
      </c>
      <c r="X2769" s="44">
        <f t="shared" si="439"/>
        <v>0.95</v>
      </c>
      <c r="Y2769" s="90" t="b">
        <f>AND(MONTH(Taulukko1[[#This Row],[Alku PVM]] )=6,DAY(Taulukko1[[#This Row],[Alku PVM]] )&gt;19)</f>
        <v>0</v>
      </c>
      <c r="Z2769" s="90" t="b">
        <f>AND(MONTH(Taulukko1[[#This Row],[Loppu PVM]] )=6,DAY(Taulukko1[[#This Row],[Loppu PVM]] )&gt;19)</f>
        <v>0</v>
      </c>
      <c r="AA2769" s="90" t="b">
        <f>OR(MONTH(Taulukko1[[#This Row],[Alku PVM]] )&lt;=5,AND(MONTH(Taulukko1[[#This Row],[Alku PVM]] )=6,DAY(Taulukko1[[#This Row],[Alku PVM]] )&lt;20))</f>
        <v>1</v>
      </c>
      <c r="AB2769" s="90" t="b">
        <f>OR(MONTH(Taulukko1[[#This Row],[Loppu PVM]])&lt;=5,AND(MONTH(Taulukko1[[#This Row],[Loppu PVM]] )=6,DAY(Taulukko1[[#This Row],[Loppu PVM]])&lt;20))</f>
        <v>1</v>
      </c>
      <c r="AC2769" s="90" t="b">
        <f>OR(MONTH(Taulukko1[[#This Row],[Alku PVM]] )&lt;=3,AND(MONTH(Taulukko1[[#This Row],[Alku PVM]] )=3))</f>
        <v>1</v>
      </c>
      <c r="AD2769" s="90" t="b">
        <f>OR(MONTH(Taulukko1[[#This Row],[Loppu PVM]] )&lt;=3,AND(MONTH(Taulukko1[[#This Row],[Loppu PVM]] )=3))</f>
        <v>0</v>
      </c>
      <c r="AE2769" s="90" t="b">
        <f>OR(MONTH(Taulukko1[[#This Row],[Alku PVM]] )&lt;=9,AND(MONTH(Taulukko1[[#This Row],[Alku PVM]] )=9))</f>
        <v>1</v>
      </c>
      <c r="AF2769" s="90" t="b">
        <f>OR(MONTH(Taulukko1[[#This Row],[Loppu PVM]])&lt;=9,AND(MONTH(Taulukko1[[#This Row],[Loppu PVM]] )=9))</f>
        <v>1</v>
      </c>
      <c r="AG2769" s="90" t="b">
        <f>OR(MONTH(Taulukko1[[#This Row],[Alku PVM]] )&lt;=6,AND(MONTH(Taulukko1[[#This Row],[Alku PVM]] )=6))</f>
        <v>1</v>
      </c>
      <c r="AH2769" s="90" t="b">
        <f>OR(MONTH(Taulukko1[[#This Row],[Loppu PVM]])&lt;=6,AND(MONTH(Taulukko1[[#This Row],[Loppu PVM]] )=6))</f>
        <v>1</v>
      </c>
    </row>
    <row r="2770" spans="1:34" ht="12.75" customHeight="1">
      <c r="A2770" s="21" t="s">
        <v>468</v>
      </c>
      <c r="B2770" s="23">
        <v>41718</v>
      </c>
      <c r="C2770" s="21" t="s">
        <v>467</v>
      </c>
      <c r="D2770" s="24" t="s">
        <v>25</v>
      </c>
      <c r="E2770" s="62">
        <v>15</v>
      </c>
      <c r="F2770" s="23">
        <v>41768</v>
      </c>
      <c r="G2770" s="24">
        <v>15</v>
      </c>
      <c r="H2770" s="22">
        <v>74</v>
      </c>
      <c r="I2770" s="126">
        <f>INDEX('TOL2008'!B:B,MATCH(A2770,'TOL2008'!A:A,0))</f>
        <v>26110</v>
      </c>
      <c r="J2770" s="126" t="str">
        <f>INDEX(Pääluokka!$H$2:$H$100,MATCH(VALUE(LEFT(Taulukko1[[#This Row],[TOL2008]],2)),Pääluokka!$G$2:$G$100,0))</f>
        <v>Teollisuus</v>
      </c>
      <c r="K2770" s="126" t="str">
        <f>INDEX(Pääluokka!$I$2:$I$100,MATCH(VALUE(LEFT(Taulukko1[[#This Row],[TOL2008]],2)),Pääluokka!$G$2:$G$100,0))</f>
        <v>Teollisuus (C-E)</v>
      </c>
      <c r="L2770" s="41">
        <f t="shared" si="430"/>
        <v>50</v>
      </c>
      <c r="M2770" s="43">
        <f t="shared" si="431"/>
        <v>41718</v>
      </c>
      <c r="N2770" s="43">
        <f t="shared" si="432"/>
        <v>41768</v>
      </c>
      <c r="O2770" s="43">
        <f t="shared" si="433"/>
        <v>41699</v>
      </c>
      <c r="P2770" s="43">
        <f t="shared" si="434"/>
        <v>41760</v>
      </c>
      <c r="Q2770" s="41">
        <f t="shared" si="435"/>
        <v>2014</v>
      </c>
      <c r="R2770" s="41">
        <f t="shared" si="436"/>
        <v>2014</v>
      </c>
      <c r="S2770" s="43" t="str">
        <f>YEAR(Taulukko1[[#This Row],[Alku KK]])&amp;"Q"&amp;ROUNDDOWN((MONTH(Taulukko1[[#This Row],[Alku KK]])-1)/3+1,0)</f>
        <v>2014Q1</v>
      </c>
      <c r="T2770" s="43" t="str">
        <f>YEAR(Taulukko1[[#This Row],[Loppu KK]])&amp;"Q"&amp;ROUNDDOWN((MONTH(Taulukko1[[#This Row],[Loppu KK]])-1)/3+1,0)</f>
        <v>2014Q2</v>
      </c>
      <c r="U2770" s="66">
        <f>IF(COUNT(Taulukko1[[#This Row],[Neuvottelujen alaiset ]])=1,Taulukko1[[#This Row],[Neuvottelujen alaiset ]],Taulukko1[[#This Row],[Vähennystarve]])</f>
        <v>74</v>
      </c>
      <c r="V2770" s="44">
        <f t="shared" si="437"/>
        <v>0.20270270270270271</v>
      </c>
      <c r="W2770" s="44">
        <f t="shared" si="438"/>
        <v>0.20270270270270271</v>
      </c>
      <c r="X2770" s="44">
        <f t="shared" si="439"/>
        <v>1</v>
      </c>
      <c r="Y2770" s="90" t="b">
        <f>AND(MONTH(Taulukko1[[#This Row],[Alku PVM]] )=6,DAY(Taulukko1[[#This Row],[Alku PVM]] )&gt;19)</f>
        <v>0</v>
      </c>
      <c r="Z2770" s="90" t="b">
        <f>AND(MONTH(Taulukko1[[#This Row],[Loppu PVM]] )=6,DAY(Taulukko1[[#This Row],[Loppu PVM]] )&gt;19)</f>
        <v>0</v>
      </c>
      <c r="AA2770" s="90" t="b">
        <f>OR(MONTH(Taulukko1[[#This Row],[Alku PVM]] )&lt;=5,AND(MONTH(Taulukko1[[#This Row],[Alku PVM]] )=6,DAY(Taulukko1[[#This Row],[Alku PVM]] )&lt;20))</f>
        <v>1</v>
      </c>
      <c r="AB2770" s="90" t="b">
        <f>OR(MONTH(Taulukko1[[#This Row],[Loppu PVM]])&lt;=5,AND(MONTH(Taulukko1[[#This Row],[Loppu PVM]] )=6,DAY(Taulukko1[[#This Row],[Loppu PVM]])&lt;20))</f>
        <v>1</v>
      </c>
      <c r="AC2770" s="90" t="b">
        <f>OR(MONTH(Taulukko1[[#This Row],[Alku PVM]] )&lt;=3,AND(MONTH(Taulukko1[[#This Row],[Alku PVM]] )=3))</f>
        <v>1</v>
      </c>
      <c r="AD2770" s="90" t="b">
        <f>OR(MONTH(Taulukko1[[#This Row],[Loppu PVM]] )&lt;=3,AND(MONTH(Taulukko1[[#This Row],[Loppu PVM]] )=3))</f>
        <v>0</v>
      </c>
      <c r="AE2770" s="90" t="b">
        <f>OR(MONTH(Taulukko1[[#This Row],[Alku PVM]] )&lt;=9,AND(MONTH(Taulukko1[[#This Row],[Alku PVM]] )=9))</f>
        <v>1</v>
      </c>
      <c r="AF2770" s="90" t="b">
        <f>OR(MONTH(Taulukko1[[#This Row],[Loppu PVM]])&lt;=9,AND(MONTH(Taulukko1[[#This Row],[Loppu PVM]] )=9))</f>
        <v>1</v>
      </c>
      <c r="AG2770" s="90" t="b">
        <f>OR(MONTH(Taulukko1[[#This Row],[Alku PVM]] )&lt;=6,AND(MONTH(Taulukko1[[#This Row],[Alku PVM]] )=6))</f>
        <v>1</v>
      </c>
      <c r="AH2770" s="90" t="b">
        <f>OR(MONTH(Taulukko1[[#This Row],[Loppu PVM]])&lt;=6,AND(MONTH(Taulukko1[[#This Row],[Loppu PVM]] )=6))</f>
        <v>1</v>
      </c>
    </row>
    <row r="2771" spans="1:34" ht="12.75" customHeight="1">
      <c r="A2771" s="21" t="s">
        <v>324</v>
      </c>
      <c r="B2771" s="23">
        <v>41718</v>
      </c>
      <c r="C2771" s="21" t="s">
        <v>325</v>
      </c>
      <c r="D2771" s="24">
        <v>460</v>
      </c>
      <c r="E2771" s="62">
        <v>70</v>
      </c>
      <c r="F2771" s="23">
        <v>41771</v>
      </c>
      <c r="G2771" s="24">
        <v>31</v>
      </c>
      <c r="H2771" s="22">
        <v>466</v>
      </c>
      <c r="I2771" s="126">
        <f>INDEX('TOL2008'!B:B,MATCH(A2771,'TOL2008'!A:A,0))</f>
        <v>14190</v>
      </c>
      <c r="J2771" s="126" t="str">
        <f>INDEX(Pääluokka!$H$2:$H$100,MATCH(VALUE(LEFT(Taulukko1[[#This Row],[TOL2008]],2)),Pääluokka!$G$2:$G$100,0))</f>
        <v>Teollisuus</v>
      </c>
      <c r="K2771" s="126" t="str">
        <f>INDEX(Pääluokka!$I$2:$I$100,MATCH(VALUE(LEFT(Taulukko1[[#This Row],[TOL2008]],2)),Pääluokka!$G$2:$G$100,0))</f>
        <v>Teollisuus (C-E)</v>
      </c>
      <c r="L2771" s="41">
        <f t="shared" si="430"/>
        <v>53</v>
      </c>
      <c r="M2771" s="43">
        <f t="shared" si="431"/>
        <v>41718</v>
      </c>
      <c r="N2771" s="43">
        <f t="shared" si="432"/>
        <v>41771</v>
      </c>
      <c r="O2771" s="43">
        <f t="shared" si="433"/>
        <v>41699</v>
      </c>
      <c r="P2771" s="43">
        <f t="shared" si="434"/>
        <v>41760</v>
      </c>
      <c r="Q2771" s="41">
        <f t="shared" si="435"/>
        <v>2014</v>
      </c>
      <c r="R2771" s="41">
        <f t="shared" si="436"/>
        <v>2014</v>
      </c>
      <c r="S2771" s="43" t="str">
        <f>YEAR(Taulukko1[[#This Row],[Alku KK]])&amp;"Q"&amp;ROUNDDOWN((MONTH(Taulukko1[[#This Row],[Alku KK]])-1)/3+1,0)</f>
        <v>2014Q1</v>
      </c>
      <c r="T2771" s="43" t="str">
        <f>YEAR(Taulukko1[[#This Row],[Loppu KK]])&amp;"Q"&amp;ROUNDDOWN((MONTH(Taulukko1[[#This Row],[Loppu KK]])-1)/3+1,0)</f>
        <v>2014Q2</v>
      </c>
      <c r="U2771" s="66">
        <f>IF(COUNT(Taulukko1[[#This Row],[Neuvottelujen alaiset ]])=1,Taulukko1[[#This Row],[Neuvottelujen alaiset ]],Taulukko1[[#This Row],[Vähennystarve]])</f>
        <v>466</v>
      </c>
      <c r="V2771" s="44">
        <f t="shared" si="437"/>
        <v>0.15021459227467812</v>
      </c>
      <c r="W2771" s="44">
        <f t="shared" si="438"/>
        <v>6.652360515021459E-2</v>
      </c>
      <c r="X2771" s="44">
        <f t="shared" si="439"/>
        <v>0.44285714285714284</v>
      </c>
      <c r="Y2771" s="90" t="b">
        <f>AND(MONTH(Taulukko1[[#This Row],[Alku PVM]] )=6,DAY(Taulukko1[[#This Row],[Alku PVM]] )&gt;19)</f>
        <v>0</v>
      </c>
      <c r="Z2771" s="90" t="b">
        <f>AND(MONTH(Taulukko1[[#This Row],[Loppu PVM]] )=6,DAY(Taulukko1[[#This Row],[Loppu PVM]] )&gt;19)</f>
        <v>0</v>
      </c>
      <c r="AA2771" s="90" t="b">
        <f>OR(MONTH(Taulukko1[[#This Row],[Alku PVM]] )&lt;=5,AND(MONTH(Taulukko1[[#This Row],[Alku PVM]] )=6,DAY(Taulukko1[[#This Row],[Alku PVM]] )&lt;20))</f>
        <v>1</v>
      </c>
      <c r="AB2771" s="90" t="b">
        <f>OR(MONTH(Taulukko1[[#This Row],[Loppu PVM]])&lt;=5,AND(MONTH(Taulukko1[[#This Row],[Loppu PVM]] )=6,DAY(Taulukko1[[#This Row],[Loppu PVM]])&lt;20))</f>
        <v>1</v>
      </c>
      <c r="AC2771" s="90" t="b">
        <f>OR(MONTH(Taulukko1[[#This Row],[Alku PVM]] )&lt;=3,AND(MONTH(Taulukko1[[#This Row],[Alku PVM]] )=3))</f>
        <v>1</v>
      </c>
      <c r="AD2771" s="90" t="b">
        <f>OR(MONTH(Taulukko1[[#This Row],[Loppu PVM]] )&lt;=3,AND(MONTH(Taulukko1[[#This Row],[Loppu PVM]] )=3))</f>
        <v>0</v>
      </c>
      <c r="AE2771" s="90" t="b">
        <f>OR(MONTH(Taulukko1[[#This Row],[Alku PVM]] )&lt;=9,AND(MONTH(Taulukko1[[#This Row],[Alku PVM]] )=9))</f>
        <v>1</v>
      </c>
      <c r="AF2771" s="90" t="b">
        <f>OR(MONTH(Taulukko1[[#This Row],[Loppu PVM]])&lt;=9,AND(MONTH(Taulukko1[[#This Row],[Loppu PVM]] )=9))</f>
        <v>1</v>
      </c>
      <c r="AG2771" s="90" t="b">
        <f>OR(MONTH(Taulukko1[[#This Row],[Alku PVM]] )&lt;=6,AND(MONTH(Taulukko1[[#This Row],[Alku PVM]] )=6))</f>
        <v>1</v>
      </c>
      <c r="AH2771" s="90" t="b">
        <f>OR(MONTH(Taulukko1[[#This Row],[Loppu PVM]])&lt;=6,AND(MONTH(Taulukko1[[#This Row],[Loppu PVM]] )=6))</f>
        <v>1</v>
      </c>
    </row>
    <row r="2772" spans="1:34" ht="12.75" customHeight="1">
      <c r="A2772" s="21" t="s">
        <v>195</v>
      </c>
      <c r="B2772" s="23">
        <v>41719</v>
      </c>
      <c r="C2772" s="21" t="s">
        <v>194</v>
      </c>
      <c r="D2772" s="24" t="s">
        <v>25</v>
      </c>
      <c r="E2772" s="62">
        <v>65</v>
      </c>
      <c r="F2772" s="23">
        <v>41774</v>
      </c>
      <c r="G2772" s="24">
        <v>18</v>
      </c>
      <c r="H2772" s="22">
        <v>400</v>
      </c>
      <c r="I2772" s="126">
        <f>INDEX('TOL2008'!B:B,MATCH(A2772,'TOL2008'!A:A,0))</f>
        <v>85320</v>
      </c>
      <c r="J2772" s="126" t="str">
        <f>INDEX(Pääluokka!$H$2:$H$100,MATCH(VALUE(LEFT(Taulukko1[[#This Row],[TOL2008]],2)),Pääluokka!$G$2:$G$100,0))</f>
        <v>Koulutus</v>
      </c>
      <c r="K2772" s="126" t="str">
        <f>INDEX(Pääluokka!$I$2:$I$100,MATCH(VALUE(LEFT(Taulukko1[[#This Row],[TOL2008]],2)),Pääluokka!$G$2:$G$100,0))</f>
        <v>Muut toimialat (O-Q, T-X)</v>
      </c>
      <c r="L2772" s="41">
        <f t="shared" si="430"/>
        <v>55</v>
      </c>
      <c r="M2772" s="43">
        <f t="shared" si="431"/>
        <v>41719</v>
      </c>
      <c r="N2772" s="43">
        <f t="shared" si="432"/>
        <v>41774</v>
      </c>
      <c r="O2772" s="43">
        <f t="shared" si="433"/>
        <v>41699</v>
      </c>
      <c r="P2772" s="43">
        <f t="shared" si="434"/>
        <v>41760</v>
      </c>
      <c r="Q2772" s="41">
        <f t="shared" si="435"/>
        <v>2014</v>
      </c>
      <c r="R2772" s="41">
        <f t="shared" si="436"/>
        <v>2014</v>
      </c>
      <c r="S2772" s="43" t="str">
        <f>YEAR(Taulukko1[[#This Row],[Alku KK]])&amp;"Q"&amp;ROUNDDOWN((MONTH(Taulukko1[[#This Row],[Alku KK]])-1)/3+1,0)</f>
        <v>2014Q1</v>
      </c>
      <c r="T2772" s="43" t="str">
        <f>YEAR(Taulukko1[[#This Row],[Loppu KK]])&amp;"Q"&amp;ROUNDDOWN((MONTH(Taulukko1[[#This Row],[Loppu KK]])-1)/3+1,0)</f>
        <v>2014Q2</v>
      </c>
      <c r="U2772" s="66">
        <f>IF(COUNT(Taulukko1[[#This Row],[Neuvottelujen alaiset ]])=1,Taulukko1[[#This Row],[Neuvottelujen alaiset ]],Taulukko1[[#This Row],[Vähennystarve]])</f>
        <v>400</v>
      </c>
      <c r="V2772" s="44">
        <f t="shared" si="437"/>
        <v>0.16250000000000001</v>
      </c>
      <c r="W2772" s="44">
        <f t="shared" si="438"/>
        <v>4.4999999999999998E-2</v>
      </c>
      <c r="X2772" s="44">
        <f t="shared" si="439"/>
        <v>0.27692307692307694</v>
      </c>
      <c r="Y2772" s="90" t="b">
        <f>AND(MONTH(Taulukko1[[#This Row],[Alku PVM]] )=6,DAY(Taulukko1[[#This Row],[Alku PVM]] )&gt;19)</f>
        <v>0</v>
      </c>
      <c r="Z2772" s="90" t="b">
        <f>AND(MONTH(Taulukko1[[#This Row],[Loppu PVM]] )=6,DAY(Taulukko1[[#This Row],[Loppu PVM]] )&gt;19)</f>
        <v>0</v>
      </c>
      <c r="AA2772" s="90" t="b">
        <f>OR(MONTH(Taulukko1[[#This Row],[Alku PVM]] )&lt;=5,AND(MONTH(Taulukko1[[#This Row],[Alku PVM]] )=6,DAY(Taulukko1[[#This Row],[Alku PVM]] )&lt;20))</f>
        <v>1</v>
      </c>
      <c r="AB2772" s="90" t="b">
        <f>OR(MONTH(Taulukko1[[#This Row],[Loppu PVM]])&lt;=5,AND(MONTH(Taulukko1[[#This Row],[Loppu PVM]] )=6,DAY(Taulukko1[[#This Row],[Loppu PVM]])&lt;20))</f>
        <v>1</v>
      </c>
      <c r="AC2772" s="90" t="b">
        <f>OR(MONTH(Taulukko1[[#This Row],[Alku PVM]] )&lt;=3,AND(MONTH(Taulukko1[[#This Row],[Alku PVM]] )=3))</f>
        <v>1</v>
      </c>
      <c r="AD2772" s="90" t="b">
        <f>OR(MONTH(Taulukko1[[#This Row],[Loppu PVM]] )&lt;=3,AND(MONTH(Taulukko1[[#This Row],[Loppu PVM]] )=3))</f>
        <v>0</v>
      </c>
      <c r="AE2772" s="90" t="b">
        <f>OR(MONTH(Taulukko1[[#This Row],[Alku PVM]] )&lt;=9,AND(MONTH(Taulukko1[[#This Row],[Alku PVM]] )=9))</f>
        <v>1</v>
      </c>
      <c r="AF2772" s="90" t="b">
        <f>OR(MONTH(Taulukko1[[#This Row],[Loppu PVM]])&lt;=9,AND(MONTH(Taulukko1[[#This Row],[Loppu PVM]] )=9))</f>
        <v>1</v>
      </c>
      <c r="AG2772" s="90" t="b">
        <f>OR(MONTH(Taulukko1[[#This Row],[Alku PVM]] )&lt;=6,AND(MONTH(Taulukko1[[#This Row],[Alku PVM]] )=6))</f>
        <v>1</v>
      </c>
      <c r="AH2772" s="90" t="b">
        <f>OR(MONTH(Taulukko1[[#This Row],[Loppu PVM]])&lt;=6,AND(MONTH(Taulukko1[[#This Row],[Loppu PVM]] )=6))</f>
        <v>1</v>
      </c>
    </row>
    <row r="2773" spans="1:34" ht="12.75" customHeight="1">
      <c r="A2773" s="21" t="s">
        <v>190</v>
      </c>
      <c r="B2773" s="23">
        <v>41719</v>
      </c>
      <c r="C2773" s="21" t="s">
        <v>189</v>
      </c>
      <c r="D2773" s="24"/>
      <c r="E2773" s="62">
        <v>45</v>
      </c>
      <c r="F2773" s="23">
        <v>41809</v>
      </c>
      <c r="G2773" s="24">
        <v>15</v>
      </c>
      <c r="H2773" s="22">
        <v>45</v>
      </c>
      <c r="I2773" s="126">
        <f>INDEX('TOL2008'!B:B,MATCH(A2773,'TOL2008'!A:A,0))</f>
        <v>85420</v>
      </c>
      <c r="J2773" s="126" t="str">
        <f>INDEX(Pääluokka!$H$2:$H$100,MATCH(VALUE(LEFT(Taulukko1[[#This Row],[TOL2008]],2)),Pääluokka!$G$2:$G$100,0))</f>
        <v>Koulutus</v>
      </c>
      <c r="K2773" s="126" t="str">
        <f>INDEX(Pääluokka!$I$2:$I$100,MATCH(VALUE(LEFT(Taulukko1[[#This Row],[TOL2008]],2)),Pääluokka!$G$2:$G$100,0))</f>
        <v>Muut toimialat (O-Q, T-X)</v>
      </c>
      <c r="L2773" s="41">
        <f t="shared" si="430"/>
        <v>90</v>
      </c>
      <c r="M2773" s="43">
        <f t="shared" si="431"/>
        <v>41719</v>
      </c>
      <c r="N2773" s="43">
        <f t="shared" si="432"/>
        <v>41809</v>
      </c>
      <c r="O2773" s="43">
        <f t="shared" si="433"/>
        <v>41699</v>
      </c>
      <c r="P2773" s="43">
        <f t="shared" si="434"/>
        <v>41791</v>
      </c>
      <c r="Q2773" s="41">
        <f t="shared" si="435"/>
        <v>2014</v>
      </c>
      <c r="R2773" s="41">
        <f t="shared" si="436"/>
        <v>2014</v>
      </c>
      <c r="S2773" s="43" t="str">
        <f>YEAR(Taulukko1[[#This Row],[Alku KK]])&amp;"Q"&amp;ROUNDDOWN((MONTH(Taulukko1[[#This Row],[Alku KK]])-1)/3+1,0)</f>
        <v>2014Q1</v>
      </c>
      <c r="T2773" s="43" t="str">
        <f>YEAR(Taulukko1[[#This Row],[Loppu KK]])&amp;"Q"&amp;ROUNDDOWN((MONTH(Taulukko1[[#This Row],[Loppu KK]])-1)/3+1,0)</f>
        <v>2014Q2</v>
      </c>
      <c r="U2773" s="66">
        <f>IF(COUNT(Taulukko1[[#This Row],[Neuvottelujen alaiset ]])=1,Taulukko1[[#This Row],[Neuvottelujen alaiset ]],Taulukko1[[#This Row],[Vähennystarve]])</f>
        <v>45</v>
      </c>
      <c r="V2773" s="44">
        <f t="shared" si="437"/>
        <v>1</v>
      </c>
      <c r="W2773" s="44">
        <f t="shared" si="438"/>
        <v>0.33333333333333331</v>
      </c>
      <c r="X2773" s="44">
        <f t="shared" si="439"/>
        <v>0.33333333333333331</v>
      </c>
      <c r="Y2773" s="90" t="b">
        <f>AND(MONTH(Taulukko1[[#This Row],[Alku PVM]] )=6,DAY(Taulukko1[[#This Row],[Alku PVM]] )&gt;19)</f>
        <v>0</v>
      </c>
      <c r="Z2773" s="90" t="b">
        <f>AND(MONTH(Taulukko1[[#This Row],[Loppu PVM]] )=6,DAY(Taulukko1[[#This Row],[Loppu PVM]] )&gt;19)</f>
        <v>0</v>
      </c>
      <c r="AA2773" s="90" t="b">
        <f>OR(MONTH(Taulukko1[[#This Row],[Alku PVM]] )&lt;=5,AND(MONTH(Taulukko1[[#This Row],[Alku PVM]] )=6,DAY(Taulukko1[[#This Row],[Alku PVM]] )&lt;20))</f>
        <v>1</v>
      </c>
      <c r="AB2773" s="90" t="b">
        <f>OR(MONTH(Taulukko1[[#This Row],[Loppu PVM]])&lt;=5,AND(MONTH(Taulukko1[[#This Row],[Loppu PVM]] )=6,DAY(Taulukko1[[#This Row],[Loppu PVM]])&lt;20))</f>
        <v>1</v>
      </c>
      <c r="AC2773" s="90" t="b">
        <f>OR(MONTH(Taulukko1[[#This Row],[Alku PVM]] )&lt;=3,AND(MONTH(Taulukko1[[#This Row],[Alku PVM]] )=3))</f>
        <v>1</v>
      </c>
      <c r="AD2773" s="90" t="b">
        <f>OR(MONTH(Taulukko1[[#This Row],[Loppu PVM]] )&lt;=3,AND(MONTH(Taulukko1[[#This Row],[Loppu PVM]] )=3))</f>
        <v>0</v>
      </c>
      <c r="AE2773" s="90" t="b">
        <f>OR(MONTH(Taulukko1[[#This Row],[Alku PVM]] )&lt;=9,AND(MONTH(Taulukko1[[#This Row],[Alku PVM]] )=9))</f>
        <v>1</v>
      </c>
      <c r="AF2773" s="90" t="b">
        <f>OR(MONTH(Taulukko1[[#This Row],[Loppu PVM]])&lt;=9,AND(MONTH(Taulukko1[[#This Row],[Loppu PVM]] )=9))</f>
        <v>1</v>
      </c>
      <c r="AG2773" s="90" t="b">
        <f>OR(MONTH(Taulukko1[[#This Row],[Alku PVM]] )&lt;=6,AND(MONTH(Taulukko1[[#This Row],[Alku PVM]] )=6))</f>
        <v>1</v>
      </c>
      <c r="AH2773" s="90" t="b">
        <f>OR(MONTH(Taulukko1[[#This Row],[Loppu PVM]])&lt;=6,AND(MONTH(Taulukko1[[#This Row],[Loppu PVM]] )=6))</f>
        <v>1</v>
      </c>
    </row>
    <row r="2774" spans="1:34" ht="12.75" customHeight="1">
      <c r="A2774" s="21" t="s">
        <v>260</v>
      </c>
      <c r="B2774" s="23">
        <v>41723</v>
      </c>
      <c r="C2774" s="21" t="s">
        <v>259</v>
      </c>
      <c r="D2774" s="24"/>
      <c r="E2774" s="62">
        <v>4</v>
      </c>
      <c r="F2774" s="23"/>
      <c r="G2774" s="24"/>
      <c r="H2774" s="22">
        <v>23</v>
      </c>
      <c r="I2774" s="126">
        <f>INDEX('TOL2008'!B:B,MATCH(A2774,'TOL2008'!A:A,0))</f>
        <v>18130</v>
      </c>
      <c r="J2774" s="126" t="str">
        <f>INDEX(Pääluokka!$H$2:$H$100,MATCH(VALUE(LEFT(Taulukko1[[#This Row],[TOL2008]],2)),Pääluokka!$G$2:$G$100,0))</f>
        <v>Teollisuus</v>
      </c>
      <c r="K2774" s="126" t="str">
        <f>INDEX(Pääluokka!$I$2:$I$100,MATCH(VALUE(LEFT(Taulukko1[[#This Row],[TOL2008]],2)),Pääluokka!$G$2:$G$100,0))</f>
        <v>Teollisuus (C-E)</v>
      </c>
      <c r="L2774" s="41" t="str">
        <f t="shared" si="430"/>
        <v>NA</v>
      </c>
      <c r="M2774" s="43">
        <f t="shared" si="431"/>
        <v>41723</v>
      </c>
      <c r="N2774" s="43">
        <f t="shared" si="432"/>
        <v>41774</v>
      </c>
      <c r="O2774" s="43">
        <f t="shared" si="433"/>
        <v>41699</v>
      </c>
      <c r="P2774" s="43">
        <f t="shared" si="434"/>
        <v>41760</v>
      </c>
      <c r="Q2774" s="41">
        <f t="shared" si="435"/>
        <v>2014</v>
      </c>
      <c r="R2774" s="41">
        <f t="shared" si="436"/>
        <v>2014</v>
      </c>
      <c r="S2774" s="43" t="str">
        <f>YEAR(Taulukko1[[#This Row],[Alku KK]])&amp;"Q"&amp;ROUNDDOWN((MONTH(Taulukko1[[#This Row],[Alku KK]])-1)/3+1,0)</f>
        <v>2014Q1</v>
      </c>
      <c r="T2774" s="43" t="str">
        <f>YEAR(Taulukko1[[#This Row],[Loppu KK]])&amp;"Q"&amp;ROUNDDOWN((MONTH(Taulukko1[[#This Row],[Loppu KK]])-1)/3+1,0)</f>
        <v>2014Q2</v>
      </c>
      <c r="U2774" s="66">
        <f>IF(COUNT(Taulukko1[[#This Row],[Neuvottelujen alaiset ]])=1,Taulukko1[[#This Row],[Neuvottelujen alaiset ]],Taulukko1[[#This Row],[Vähennystarve]])</f>
        <v>23</v>
      </c>
      <c r="V2774" s="44">
        <f t="shared" si="437"/>
        <v>0.17391304347826086</v>
      </c>
      <c r="W2774" s="44" t="str">
        <f t="shared" si="438"/>
        <v>NA</v>
      </c>
      <c r="X2774" s="44" t="str">
        <f t="shared" si="439"/>
        <v>NA</v>
      </c>
      <c r="Y2774" s="90" t="b">
        <f>AND(MONTH(Taulukko1[[#This Row],[Alku PVM]] )=6,DAY(Taulukko1[[#This Row],[Alku PVM]] )&gt;19)</f>
        <v>0</v>
      </c>
      <c r="Z2774" s="90" t="b">
        <f>AND(MONTH(Taulukko1[[#This Row],[Loppu PVM]] )=6,DAY(Taulukko1[[#This Row],[Loppu PVM]] )&gt;19)</f>
        <v>0</v>
      </c>
      <c r="AA2774" s="90" t="b">
        <f>OR(MONTH(Taulukko1[[#This Row],[Alku PVM]] )&lt;=5,AND(MONTH(Taulukko1[[#This Row],[Alku PVM]] )=6,DAY(Taulukko1[[#This Row],[Alku PVM]] )&lt;20))</f>
        <v>1</v>
      </c>
      <c r="AB2774" s="90" t="b">
        <f>OR(MONTH(Taulukko1[[#This Row],[Loppu PVM]])&lt;=5,AND(MONTH(Taulukko1[[#This Row],[Loppu PVM]] )=6,DAY(Taulukko1[[#This Row],[Loppu PVM]])&lt;20))</f>
        <v>1</v>
      </c>
      <c r="AC2774" s="90" t="b">
        <f>OR(MONTH(Taulukko1[[#This Row],[Alku PVM]] )&lt;=3,AND(MONTH(Taulukko1[[#This Row],[Alku PVM]] )=3))</f>
        <v>1</v>
      </c>
      <c r="AD2774" s="90" t="b">
        <f>OR(MONTH(Taulukko1[[#This Row],[Loppu PVM]] )&lt;=3,AND(MONTH(Taulukko1[[#This Row],[Loppu PVM]] )=3))</f>
        <v>0</v>
      </c>
      <c r="AE2774" s="90" t="b">
        <f>OR(MONTH(Taulukko1[[#This Row],[Alku PVM]] )&lt;=9,AND(MONTH(Taulukko1[[#This Row],[Alku PVM]] )=9))</f>
        <v>1</v>
      </c>
      <c r="AF2774" s="90" t="b">
        <f>OR(MONTH(Taulukko1[[#This Row],[Loppu PVM]])&lt;=9,AND(MONTH(Taulukko1[[#This Row],[Loppu PVM]] )=9))</f>
        <v>1</v>
      </c>
      <c r="AG2774" s="90" t="b">
        <f>OR(MONTH(Taulukko1[[#This Row],[Alku PVM]] )&lt;=6,AND(MONTH(Taulukko1[[#This Row],[Alku PVM]] )=6))</f>
        <v>1</v>
      </c>
      <c r="AH2774" s="90" t="b">
        <f>OR(MONTH(Taulukko1[[#This Row],[Loppu PVM]])&lt;=6,AND(MONTH(Taulukko1[[#This Row],[Loppu PVM]] )=6))</f>
        <v>1</v>
      </c>
    </row>
    <row r="2775" spans="1:34" ht="12.75" customHeight="1">
      <c r="A2775" s="21" t="s">
        <v>64</v>
      </c>
      <c r="B2775" s="23">
        <v>41723</v>
      </c>
      <c r="C2775" s="21" t="s">
        <v>63</v>
      </c>
      <c r="D2775" s="24">
        <v>0</v>
      </c>
      <c r="E2775" s="62">
        <v>25</v>
      </c>
      <c r="F2775" s="23">
        <v>41795</v>
      </c>
      <c r="G2775" s="24">
        <v>21</v>
      </c>
      <c r="H2775" s="22">
        <v>25</v>
      </c>
      <c r="I2775" s="126">
        <f>INDEX('TOL2008'!B:B,MATCH(A2775,'TOL2008'!A:A,0))</f>
        <v>58130</v>
      </c>
      <c r="J2775" s="126" t="str">
        <f>INDEX(Pääluokka!$H$2:$H$100,MATCH(VALUE(LEFT(Taulukko1[[#This Row],[TOL2008]],2)),Pääluokka!$G$2:$G$100,0))</f>
        <v>Informaatio ja viestintä</v>
      </c>
      <c r="K2775" s="126" t="str">
        <f>INDEX(Pääluokka!$I$2:$I$100,MATCH(VALUE(LEFT(Taulukko1[[#This Row],[TOL2008]],2)),Pääluokka!$G$2:$G$100,0))</f>
        <v>Palvelualat (G-N, R, S)</v>
      </c>
      <c r="L2775" s="41">
        <f t="shared" si="430"/>
        <v>72</v>
      </c>
      <c r="M2775" s="43">
        <f t="shared" si="431"/>
        <v>41723</v>
      </c>
      <c r="N2775" s="43">
        <f t="shared" si="432"/>
        <v>41795</v>
      </c>
      <c r="O2775" s="43">
        <f t="shared" si="433"/>
        <v>41699</v>
      </c>
      <c r="P2775" s="43">
        <f t="shared" si="434"/>
        <v>41791</v>
      </c>
      <c r="Q2775" s="41">
        <f t="shared" si="435"/>
        <v>2014</v>
      </c>
      <c r="R2775" s="41">
        <f t="shared" si="436"/>
        <v>2014</v>
      </c>
      <c r="S2775" s="43" t="str">
        <f>YEAR(Taulukko1[[#This Row],[Alku KK]])&amp;"Q"&amp;ROUNDDOWN((MONTH(Taulukko1[[#This Row],[Alku KK]])-1)/3+1,0)</f>
        <v>2014Q1</v>
      </c>
      <c r="T2775" s="43" t="str">
        <f>YEAR(Taulukko1[[#This Row],[Loppu KK]])&amp;"Q"&amp;ROUNDDOWN((MONTH(Taulukko1[[#This Row],[Loppu KK]])-1)/3+1,0)</f>
        <v>2014Q2</v>
      </c>
      <c r="U2775" s="66">
        <f>IF(COUNT(Taulukko1[[#This Row],[Neuvottelujen alaiset ]])=1,Taulukko1[[#This Row],[Neuvottelujen alaiset ]],Taulukko1[[#This Row],[Vähennystarve]])</f>
        <v>25</v>
      </c>
      <c r="V2775" s="44">
        <f t="shared" si="437"/>
        <v>1</v>
      </c>
      <c r="W2775" s="44">
        <f t="shared" si="438"/>
        <v>0.84</v>
      </c>
      <c r="X2775" s="44">
        <f t="shared" si="439"/>
        <v>0.84</v>
      </c>
      <c r="Y2775" s="90" t="b">
        <f>AND(MONTH(Taulukko1[[#This Row],[Alku PVM]] )=6,DAY(Taulukko1[[#This Row],[Alku PVM]] )&gt;19)</f>
        <v>0</v>
      </c>
      <c r="Z2775" s="90" t="b">
        <f>AND(MONTH(Taulukko1[[#This Row],[Loppu PVM]] )=6,DAY(Taulukko1[[#This Row],[Loppu PVM]] )&gt;19)</f>
        <v>0</v>
      </c>
      <c r="AA2775" s="90" t="b">
        <f>OR(MONTH(Taulukko1[[#This Row],[Alku PVM]] )&lt;=5,AND(MONTH(Taulukko1[[#This Row],[Alku PVM]] )=6,DAY(Taulukko1[[#This Row],[Alku PVM]] )&lt;20))</f>
        <v>1</v>
      </c>
      <c r="AB2775" s="90" t="b">
        <f>OR(MONTH(Taulukko1[[#This Row],[Loppu PVM]])&lt;=5,AND(MONTH(Taulukko1[[#This Row],[Loppu PVM]] )=6,DAY(Taulukko1[[#This Row],[Loppu PVM]])&lt;20))</f>
        <v>1</v>
      </c>
      <c r="AC2775" s="90" t="b">
        <f>OR(MONTH(Taulukko1[[#This Row],[Alku PVM]] )&lt;=3,AND(MONTH(Taulukko1[[#This Row],[Alku PVM]] )=3))</f>
        <v>1</v>
      </c>
      <c r="AD2775" s="90" t="b">
        <f>OR(MONTH(Taulukko1[[#This Row],[Loppu PVM]] )&lt;=3,AND(MONTH(Taulukko1[[#This Row],[Loppu PVM]] )=3))</f>
        <v>0</v>
      </c>
      <c r="AE2775" s="90" t="b">
        <f>OR(MONTH(Taulukko1[[#This Row],[Alku PVM]] )&lt;=9,AND(MONTH(Taulukko1[[#This Row],[Alku PVM]] )=9))</f>
        <v>1</v>
      </c>
      <c r="AF2775" s="90" t="b">
        <f>OR(MONTH(Taulukko1[[#This Row],[Loppu PVM]])&lt;=9,AND(MONTH(Taulukko1[[#This Row],[Loppu PVM]] )=9))</f>
        <v>1</v>
      </c>
      <c r="AG2775" s="90" t="b">
        <f>OR(MONTH(Taulukko1[[#This Row],[Alku PVM]] )&lt;=6,AND(MONTH(Taulukko1[[#This Row],[Alku PVM]] )=6))</f>
        <v>1</v>
      </c>
      <c r="AH2775" s="90" t="b">
        <f>OR(MONTH(Taulukko1[[#This Row],[Loppu PVM]])&lt;=6,AND(MONTH(Taulukko1[[#This Row],[Loppu PVM]] )=6))</f>
        <v>1</v>
      </c>
    </row>
    <row r="2776" spans="1:34" ht="12.75" customHeight="1">
      <c r="A2776" s="21" t="s">
        <v>395</v>
      </c>
      <c r="B2776" s="23">
        <v>41724</v>
      </c>
      <c r="C2776" s="21" t="s">
        <v>394</v>
      </c>
      <c r="D2776" s="24"/>
      <c r="E2776" s="62">
        <v>8</v>
      </c>
      <c r="F2776" s="23">
        <v>41766</v>
      </c>
      <c r="G2776" s="24"/>
      <c r="H2776" s="22">
        <v>8</v>
      </c>
      <c r="I2776" s="126">
        <f>INDEX('TOL2008'!B:B,MATCH(A2776,'TOL2008'!A:A,0))</f>
        <v>32300</v>
      </c>
      <c r="J2776" s="126" t="str">
        <f>INDEX(Pääluokka!$H$2:$H$100,MATCH(VALUE(LEFT(Taulukko1[[#This Row],[TOL2008]],2)),Pääluokka!$G$2:$G$100,0))</f>
        <v>Teollisuus</v>
      </c>
      <c r="K2776" s="126" t="str">
        <f>INDEX(Pääluokka!$I$2:$I$100,MATCH(VALUE(LEFT(Taulukko1[[#This Row],[TOL2008]],2)),Pääluokka!$G$2:$G$100,0))</f>
        <v>Teollisuus (C-E)</v>
      </c>
      <c r="L2776" s="41">
        <f t="shared" si="430"/>
        <v>42</v>
      </c>
      <c r="M2776" s="43">
        <f t="shared" si="431"/>
        <v>41724</v>
      </c>
      <c r="N2776" s="43">
        <f t="shared" si="432"/>
        <v>41766</v>
      </c>
      <c r="O2776" s="43">
        <f t="shared" si="433"/>
        <v>41699</v>
      </c>
      <c r="P2776" s="43">
        <f t="shared" si="434"/>
        <v>41760</v>
      </c>
      <c r="Q2776" s="41">
        <f t="shared" si="435"/>
        <v>2014</v>
      </c>
      <c r="R2776" s="41">
        <f t="shared" si="436"/>
        <v>2014</v>
      </c>
      <c r="S2776" s="43" t="str">
        <f>YEAR(Taulukko1[[#This Row],[Alku KK]])&amp;"Q"&amp;ROUNDDOWN((MONTH(Taulukko1[[#This Row],[Alku KK]])-1)/3+1,0)</f>
        <v>2014Q1</v>
      </c>
      <c r="T2776" s="43" t="str">
        <f>YEAR(Taulukko1[[#This Row],[Loppu KK]])&amp;"Q"&amp;ROUNDDOWN((MONTH(Taulukko1[[#This Row],[Loppu KK]])-1)/3+1,0)</f>
        <v>2014Q2</v>
      </c>
      <c r="U2776" s="66">
        <f>IF(COUNT(Taulukko1[[#This Row],[Neuvottelujen alaiset ]])=1,Taulukko1[[#This Row],[Neuvottelujen alaiset ]],Taulukko1[[#This Row],[Vähennystarve]])</f>
        <v>8</v>
      </c>
      <c r="V2776" s="44">
        <f t="shared" si="437"/>
        <v>1</v>
      </c>
      <c r="W2776" s="44" t="str">
        <f t="shared" si="438"/>
        <v>NA</v>
      </c>
      <c r="X2776" s="44" t="str">
        <f t="shared" si="439"/>
        <v>NA</v>
      </c>
      <c r="Y2776" s="90" t="b">
        <f>AND(MONTH(Taulukko1[[#This Row],[Alku PVM]] )=6,DAY(Taulukko1[[#This Row],[Alku PVM]] )&gt;19)</f>
        <v>0</v>
      </c>
      <c r="Z2776" s="90" t="b">
        <f>AND(MONTH(Taulukko1[[#This Row],[Loppu PVM]] )=6,DAY(Taulukko1[[#This Row],[Loppu PVM]] )&gt;19)</f>
        <v>0</v>
      </c>
      <c r="AA2776" s="90" t="b">
        <f>OR(MONTH(Taulukko1[[#This Row],[Alku PVM]] )&lt;=5,AND(MONTH(Taulukko1[[#This Row],[Alku PVM]] )=6,DAY(Taulukko1[[#This Row],[Alku PVM]] )&lt;20))</f>
        <v>1</v>
      </c>
      <c r="AB2776" s="90" t="b">
        <f>OR(MONTH(Taulukko1[[#This Row],[Loppu PVM]])&lt;=5,AND(MONTH(Taulukko1[[#This Row],[Loppu PVM]] )=6,DAY(Taulukko1[[#This Row],[Loppu PVM]])&lt;20))</f>
        <v>1</v>
      </c>
      <c r="AC2776" s="90" t="b">
        <f>OR(MONTH(Taulukko1[[#This Row],[Alku PVM]] )&lt;=3,AND(MONTH(Taulukko1[[#This Row],[Alku PVM]] )=3))</f>
        <v>1</v>
      </c>
      <c r="AD2776" s="90" t="b">
        <f>OR(MONTH(Taulukko1[[#This Row],[Loppu PVM]] )&lt;=3,AND(MONTH(Taulukko1[[#This Row],[Loppu PVM]] )=3))</f>
        <v>0</v>
      </c>
      <c r="AE2776" s="90" t="b">
        <f>OR(MONTH(Taulukko1[[#This Row],[Alku PVM]] )&lt;=9,AND(MONTH(Taulukko1[[#This Row],[Alku PVM]] )=9))</f>
        <v>1</v>
      </c>
      <c r="AF2776" s="90" t="b">
        <f>OR(MONTH(Taulukko1[[#This Row],[Loppu PVM]])&lt;=9,AND(MONTH(Taulukko1[[#This Row],[Loppu PVM]] )=9))</f>
        <v>1</v>
      </c>
      <c r="AG2776" s="90" t="b">
        <f>OR(MONTH(Taulukko1[[#This Row],[Alku PVM]] )&lt;=6,AND(MONTH(Taulukko1[[#This Row],[Alku PVM]] )=6))</f>
        <v>1</v>
      </c>
      <c r="AH2776" s="90" t="b">
        <f>OR(MONTH(Taulukko1[[#This Row],[Loppu PVM]])&lt;=6,AND(MONTH(Taulukko1[[#This Row],[Loppu PVM]] )=6))</f>
        <v>1</v>
      </c>
    </row>
    <row r="2777" spans="1:34" ht="12.75" customHeight="1">
      <c r="A2777" s="21" t="s">
        <v>138</v>
      </c>
      <c r="B2777" s="23">
        <v>41724</v>
      </c>
      <c r="C2777" s="21" t="s">
        <v>137</v>
      </c>
      <c r="D2777" s="24"/>
      <c r="E2777" s="62">
        <v>16</v>
      </c>
      <c r="F2777" s="23">
        <v>41752</v>
      </c>
      <c r="G2777" s="24">
        <v>15</v>
      </c>
      <c r="H2777" s="22">
        <v>66</v>
      </c>
      <c r="I2777" s="126">
        <f>INDEX('TOL2008'!B:B,MATCH(A2777,'TOL2008'!A:A,0))</f>
        <v>93190</v>
      </c>
      <c r="J2777" s="126" t="str">
        <f>INDEX(Pääluokka!$H$2:$H$100,MATCH(VALUE(LEFT(Taulukko1[[#This Row],[TOL2008]],2)),Pääluokka!$G$2:$G$100,0))</f>
        <v>Taiteet, viihde ja virkistys</v>
      </c>
      <c r="K2777" s="126" t="str">
        <f>INDEX(Pääluokka!$I$2:$I$100,MATCH(VALUE(LEFT(Taulukko1[[#This Row],[TOL2008]],2)),Pääluokka!$G$2:$G$100,0))</f>
        <v>Palvelualat (G-N, R, S)</v>
      </c>
      <c r="L2777" s="41">
        <f t="shared" si="430"/>
        <v>28</v>
      </c>
      <c r="M2777" s="43">
        <f t="shared" si="431"/>
        <v>41724</v>
      </c>
      <c r="N2777" s="43">
        <f t="shared" si="432"/>
        <v>41752</v>
      </c>
      <c r="O2777" s="43">
        <f t="shared" si="433"/>
        <v>41699</v>
      </c>
      <c r="P2777" s="43">
        <f t="shared" si="434"/>
        <v>41730</v>
      </c>
      <c r="Q2777" s="41">
        <f t="shared" si="435"/>
        <v>2014</v>
      </c>
      <c r="R2777" s="41">
        <f t="shared" si="436"/>
        <v>2014</v>
      </c>
      <c r="S2777" s="43" t="str">
        <f>YEAR(Taulukko1[[#This Row],[Alku KK]])&amp;"Q"&amp;ROUNDDOWN((MONTH(Taulukko1[[#This Row],[Alku KK]])-1)/3+1,0)</f>
        <v>2014Q1</v>
      </c>
      <c r="T2777" s="43" t="str">
        <f>YEAR(Taulukko1[[#This Row],[Loppu KK]])&amp;"Q"&amp;ROUNDDOWN((MONTH(Taulukko1[[#This Row],[Loppu KK]])-1)/3+1,0)</f>
        <v>2014Q2</v>
      </c>
      <c r="U2777" s="66">
        <f>IF(COUNT(Taulukko1[[#This Row],[Neuvottelujen alaiset ]])=1,Taulukko1[[#This Row],[Neuvottelujen alaiset ]],Taulukko1[[#This Row],[Vähennystarve]])</f>
        <v>66</v>
      </c>
      <c r="V2777" s="44">
        <f t="shared" si="437"/>
        <v>0.24242424242424243</v>
      </c>
      <c r="W2777" s="44">
        <f t="shared" si="438"/>
        <v>0.22727272727272727</v>
      </c>
      <c r="X2777" s="44">
        <f t="shared" si="439"/>
        <v>0.9375</v>
      </c>
      <c r="Y2777" s="90" t="b">
        <f>AND(MONTH(Taulukko1[[#This Row],[Alku PVM]] )=6,DAY(Taulukko1[[#This Row],[Alku PVM]] )&gt;19)</f>
        <v>0</v>
      </c>
      <c r="Z2777" s="90" t="b">
        <f>AND(MONTH(Taulukko1[[#This Row],[Loppu PVM]] )=6,DAY(Taulukko1[[#This Row],[Loppu PVM]] )&gt;19)</f>
        <v>0</v>
      </c>
      <c r="AA2777" s="90" t="b">
        <f>OR(MONTH(Taulukko1[[#This Row],[Alku PVM]] )&lt;=5,AND(MONTH(Taulukko1[[#This Row],[Alku PVM]] )=6,DAY(Taulukko1[[#This Row],[Alku PVM]] )&lt;20))</f>
        <v>1</v>
      </c>
      <c r="AB2777" s="90" t="b">
        <f>OR(MONTH(Taulukko1[[#This Row],[Loppu PVM]])&lt;=5,AND(MONTH(Taulukko1[[#This Row],[Loppu PVM]] )=6,DAY(Taulukko1[[#This Row],[Loppu PVM]])&lt;20))</f>
        <v>1</v>
      </c>
      <c r="AC2777" s="90" t="b">
        <f>OR(MONTH(Taulukko1[[#This Row],[Alku PVM]] )&lt;=3,AND(MONTH(Taulukko1[[#This Row],[Alku PVM]] )=3))</f>
        <v>1</v>
      </c>
      <c r="AD2777" s="90" t="b">
        <f>OR(MONTH(Taulukko1[[#This Row],[Loppu PVM]] )&lt;=3,AND(MONTH(Taulukko1[[#This Row],[Loppu PVM]] )=3))</f>
        <v>0</v>
      </c>
      <c r="AE2777" s="90" t="b">
        <f>OR(MONTH(Taulukko1[[#This Row],[Alku PVM]] )&lt;=9,AND(MONTH(Taulukko1[[#This Row],[Alku PVM]] )=9))</f>
        <v>1</v>
      </c>
      <c r="AF2777" s="90" t="b">
        <f>OR(MONTH(Taulukko1[[#This Row],[Loppu PVM]])&lt;=9,AND(MONTH(Taulukko1[[#This Row],[Loppu PVM]] )=9))</f>
        <v>1</v>
      </c>
      <c r="AG2777" s="90" t="b">
        <f>OR(MONTH(Taulukko1[[#This Row],[Alku PVM]] )&lt;=6,AND(MONTH(Taulukko1[[#This Row],[Alku PVM]] )=6))</f>
        <v>1</v>
      </c>
      <c r="AH2777" s="90" t="b">
        <f>OR(MONTH(Taulukko1[[#This Row],[Loppu PVM]])&lt;=6,AND(MONTH(Taulukko1[[#This Row],[Loppu PVM]] )=6))</f>
        <v>1</v>
      </c>
    </row>
    <row r="2778" spans="1:34" ht="12.75" customHeight="1">
      <c r="A2778" s="21" t="s">
        <v>54</v>
      </c>
      <c r="B2778" s="23">
        <v>41724</v>
      </c>
      <c r="C2778" s="21" t="s">
        <v>53</v>
      </c>
      <c r="D2778" s="24"/>
      <c r="E2778" s="62">
        <v>50</v>
      </c>
      <c r="F2778" s="23">
        <v>41808</v>
      </c>
      <c r="G2778" s="24">
        <v>22</v>
      </c>
      <c r="H2778" s="22">
        <v>751</v>
      </c>
      <c r="I2778" s="126">
        <f>INDEX('TOL2008'!B:B,MATCH(A2778,'TOL2008'!A:A,0))</f>
        <v>72191</v>
      </c>
      <c r="J2778" s="126" t="str">
        <f>INDEX(Pääluokka!$H$2:$H$100,MATCH(VALUE(LEFT(Taulukko1[[#This Row],[TOL2008]],2)),Pääluokka!$G$2:$G$100,0))</f>
        <v>Ammatillinen, tieteellinen ja tekninen toiminta</v>
      </c>
      <c r="K2778" s="126" t="str">
        <f>INDEX(Pääluokka!$I$2:$I$100,MATCH(VALUE(LEFT(Taulukko1[[#This Row],[TOL2008]],2)),Pääluokka!$G$2:$G$100,0))</f>
        <v>Palvelualat (G-N, R, S)</v>
      </c>
      <c r="L2778" s="41">
        <f t="shared" si="430"/>
        <v>84</v>
      </c>
      <c r="M2778" s="43">
        <f t="shared" si="431"/>
        <v>41724</v>
      </c>
      <c r="N2778" s="43">
        <f t="shared" si="432"/>
        <v>41808</v>
      </c>
      <c r="O2778" s="43">
        <f t="shared" si="433"/>
        <v>41699</v>
      </c>
      <c r="P2778" s="43">
        <f t="shared" si="434"/>
        <v>41791</v>
      </c>
      <c r="Q2778" s="41">
        <f t="shared" si="435"/>
        <v>2014</v>
      </c>
      <c r="R2778" s="41">
        <f t="shared" si="436"/>
        <v>2014</v>
      </c>
      <c r="S2778" s="43" t="str">
        <f>YEAR(Taulukko1[[#This Row],[Alku KK]])&amp;"Q"&amp;ROUNDDOWN((MONTH(Taulukko1[[#This Row],[Alku KK]])-1)/3+1,0)</f>
        <v>2014Q1</v>
      </c>
      <c r="T2778" s="43" t="str">
        <f>YEAR(Taulukko1[[#This Row],[Loppu KK]])&amp;"Q"&amp;ROUNDDOWN((MONTH(Taulukko1[[#This Row],[Loppu KK]])-1)/3+1,0)</f>
        <v>2014Q2</v>
      </c>
      <c r="U2778" s="66">
        <f>IF(COUNT(Taulukko1[[#This Row],[Neuvottelujen alaiset ]])=1,Taulukko1[[#This Row],[Neuvottelujen alaiset ]],Taulukko1[[#This Row],[Vähennystarve]])</f>
        <v>751</v>
      </c>
      <c r="V2778" s="44">
        <f t="shared" si="437"/>
        <v>6.6577896138482029E-2</v>
      </c>
      <c r="W2778" s="44">
        <f t="shared" si="438"/>
        <v>2.929427430093209E-2</v>
      </c>
      <c r="X2778" s="44">
        <f t="shared" si="439"/>
        <v>0.44</v>
      </c>
      <c r="Y2778" s="90" t="b">
        <f>AND(MONTH(Taulukko1[[#This Row],[Alku PVM]] )=6,DAY(Taulukko1[[#This Row],[Alku PVM]] )&gt;19)</f>
        <v>0</v>
      </c>
      <c r="Z2778" s="90" t="b">
        <f>AND(MONTH(Taulukko1[[#This Row],[Loppu PVM]] )=6,DAY(Taulukko1[[#This Row],[Loppu PVM]] )&gt;19)</f>
        <v>0</v>
      </c>
      <c r="AA2778" s="90" t="b">
        <f>OR(MONTH(Taulukko1[[#This Row],[Alku PVM]] )&lt;=5,AND(MONTH(Taulukko1[[#This Row],[Alku PVM]] )=6,DAY(Taulukko1[[#This Row],[Alku PVM]] )&lt;20))</f>
        <v>1</v>
      </c>
      <c r="AB2778" s="90" t="b">
        <f>OR(MONTH(Taulukko1[[#This Row],[Loppu PVM]])&lt;=5,AND(MONTH(Taulukko1[[#This Row],[Loppu PVM]] )=6,DAY(Taulukko1[[#This Row],[Loppu PVM]])&lt;20))</f>
        <v>1</v>
      </c>
      <c r="AC2778" s="90" t="b">
        <f>OR(MONTH(Taulukko1[[#This Row],[Alku PVM]] )&lt;=3,AND(MONTH(Taulukko1[[#This Row],[Alku PVM]] )=3))</f>
        <v>1</v>
      </c>
      <c r="AD2778" s="90" t="b">
        <f>OR(MONTH(Taulukko1[[#This Row],[Loppu PVM]] )&lt;=3,AND(MONTH(Taulukko1[[#This Row],[Loppu PVM]] )=3))</f>
        <v>0</v>
      </c>
      <c r="AE2778" s="90" t="b">
        <f>OR(MONTH(Taulukko1[[#This Row],[Alku PVM]] )&lt;=9,AND(MONTH(Taulukko1[[#This Row],[Alku PVM]] )=9))</f>
        <v>1</v>
      </c>
      <c r="AF2778" s="90" t="b">
        <f>OR(MONTH(Taulukko1[[#This Row],[Loppu PVM]])&lt;=9,AND(MONTH(Taulukko1[[#This Row],[Loppu PVM]] )=9))</f>
        <v>1</v>
      </c>
      <c r="AG2778" s="90" t="b">
        <f>OR(MONTH(Taulukko1[[#This Row],[Alku PVM]] )&lt;=6,AND(MONTH(Taulukko1[[#This Row],[Alku PVM]] )=6))</f>
        <v>1</v>
      </c>
      <c r="AH2778" s="90" t="b">
        <f>OR(MONTH(Taulukko1[[#This Row],[Loppu PVM]])&lt;=6,AND(MONTH(Taulukko1[[#This Row],[Loppu PVM]] )=6))</f>
        <v>1</v>
      </c>
    </row>
    <row r="2779" spans="1:34" ht="12.75" customHeight="1">
      <c r="A2779" s="21" t="s">
        <v>531</v>
      </c>
      <c r="B2779" s="23">
        <v>41725</v>
      </c>
      <c r="C2779" s="21" t="s">
        <v>532</v>
      </c>
      <c r="D2779" s="24"/>
      <c r="E2779" s="62">
        <v>680</v>
      </c>
      <c r="F2779" s="23">
        <v>41813</v>
      </c>
      <c r="G2779" s="24"/>
      <c r="H2779" s="22">
        <v>2300</v>
      </c>
      <c r="I2779" s="126">
        <f>INDEX('TOL2008'!B:B,MATCH(A2779,'TOL2008'!A:A,0))</f>
        <v>51101</v>
      </c>
      <c r="J2779" s="126" t="str">
        <f>INDEX(Pääluokka!$H$2:$H$100,MATCH(VALUE(LEFT(Taulukko1[[#This Row],[TOL2008]],2)),Pääluokka!$G$2:$G$100,0))</f>
        <v>Kuljetus ja varastointi</v>
      </c>
      <c r="K2779" s="126" t="str">
        <f>INDEX(Pääluokka!$I$2:$I$100,MATCH(VALUE(LEFT(Taulukko1[[#This Row],[TOL2008]],2)),Pääluokka!$G$2:$G$100,0))</f>
        <v>Palvelualat (G-N, R, S)</v>
      </c>
      <c r="L2779" s="41">
        <f t="shared" si="430"/>
        <v>88</v>
      </c>
      <c r="M2779" s="43">
        <f t="shared" si="431"/>
        <v>41725</v>
      </c>
      <c r="N2779" s="43">
        <f t="shared" si="432"/>
        <v>41813</v>
      </c>
      <c r="O2779" s="43">
        <f t="shared" si="433"/>
        <v>41699</v>
      </c>
      <c r="P2779" s="43">
        <f t="shared" si="434"/>
        <v>41791</v>
      </c>
      <c r="Q2779" s="41">
        <f t="shared" si="435"/>
        <v>2014</v>
      </c>
      <c r="R2779" s="41">
        <f t="shared" si="436"/>
        <v>2014</v>
      </c>
      <c r="S2779" s="43" t="str">
        <f>YEAR(Taulukko1[[#This Row],[Alku KK]])&amp;"Q"&amp;ROUNDDOWN((MONTH(Taulukko1[[#This Row],[Alku KK]])-1)/3+1,0)</f>
        <v>2014Q1</v>
      </c>
      <c r="T2779" s="43" t="str">
        <f>YEAR(Taulukko1[[#This Row],[Loppu KK]])&amp;"Q"&amp;ROUNDDOWN((MONTH(Taulukko1[[#This Row],[Loppu KK]])-1)/3+1,0)</f>
        <v>2014Q2</v>
      </c>
      <c r="U2779" s="66">
        <f>IF(COUNT(Taulukko1[[#This Row],[Neuvottelujen alaiset ]])=1,Taulukko1[[#This Row],[Neuvottelujen alaiset ]],Taulukko1[[#This Row],[Vähennystarve]])</f>
        <v>2300</v>
      </c>
      <c r="V2779" s="44">
        <f t="shared" si="437"/>
        <v>0.29565217391304349</v>
      </c>
      <c r="W2779" s="44" t="str">
        <f t="shared" si="438"/>
        <v>NA</v>
      </c>
      <c r="X2779" s="44" t="str">
        <f t="shared" si="439"/>
        <v>NA</v>
      </c>
      <c r="Y2779" s="90" t="b">
        <f>AND(MONTH(Taulukko1[[#This Row],[Alku PVM]] )=6,DAY(Taulukko1[[#This Row],[Alku PVM]] )&gt;19)</f>
        <v>0</v>
      </c>
      <c r="Z2779" s="90" t="b">
        <f>AND(MONTH(Taulukko1[[#This Row],[Loppu PVM]] )=6,DAY(Taulukko1[[#This Row],[Loppu PVM]] )&gt;19)</f>
        <v>1</v>
      </c>
      <c r="AA2779" s="90" t="b">
        <f>OR(MONTH(Taulukko1[[#This Row],[Alku PVM]] )&lt;=5,AND(MONTH(Taulukko1[[#This Row],[Alku PVM]] )=6,DAY(Taulukko1[[#This Row],[Alku PVM]] )&lt;20))</f>
        <v>1</v>
      </c>
      <c r="AB2779" s="90" t="b">
        <f>OR(MONTH(Taulukko1[[#This Row],[Loppu PVM]])&lt;=5,AND(MONTH(Taulukko1[[#This Row],[Loppu PVM]] )=6,DAY(Taulukko1[[#This Row],[Loppu PVM]])&lt;20))</f>
        <v>0</v>
      </c>
      <c r="AC2779" s="90" t="b">
        <f>OR(MONTH(Taulukko1[[#This Row],[Alku PVM]] )&lt;=3,AND(MONTH(Taulukko1[[#This Row],[Alku PVM]] )=3))</f>
        <v>1</v>
      </c>
      <c r="AD2779" s="90" t="b">
        <f>OR(MONTH(Taulukko1[[#This Row],[Loppu PVM]] )&lt;=3,AND(MONTH(Taulukko1[[#This Row],[Loppu PVM]] )=3))</f>
        <v>0</v>
      </c>
      <c r="AE2779" s="90" t="b">
        <f>OR(MONTH(Taulukko1[[#This Row],[Alku PVM]] )&lt;=9,AND(MONTH(Taulukko1[[#This Row],[Alku PVM]] )=9))</f>
        <v>1</v>
      </c>
      <c r="AF2779" s="90" t="b">
        <f>OR(MONTH(Taulukko1[[#This Row],[Loppu PVM]])&lt;=9,AND(MONTH(Taulukko1[[#This Row],[Loppu PVM]] )=9))</f>
        <v>1</v>
      </c>
      <c r="AG2779" s="90" t="b">
        <f>OR(MONTH(Taulukko1[[#This Row],[Alku PVM]] )&lt;=6,AND(MONTH(Taulukko1[[#This Row],[Alku PVM]] )=6))</f>
        <v>1</v>
      </c>
      <c r="AH2779" s="90" t="b">
        <f>OR(MONTH(Taulukko1[[#This Row],[Loppu PVM]])&lt;=6,AND(MONTH(Taulukko1[[#This Row],[Loppu PVM]] )=6))</f>
        <v>1</v>
      </c>
    </row>
    <row r="2780" spans="1:34" ht="12.75" customHeight="1">
      <c r="A2780" s="21" t="s">
        <v>453</v>
      </c>
      <c r="B2780" s="23">
        <v>41725</v>
      </c>
      <c r="C2780" s="21" t="s">
        <v>457</v>
      </c>
      <c r="D2780" s="24"/>
      <c r="F2780" s="23"/>
      <c r="G2780" s="24"/>
      <c r="H2780" s="22">
        <v>60</v>
      </c>
      <c r="I2780" s="126">
        <f>INDEX('TOL2008'!B:B,MATCH(A2780,'TOL2008'!A:A,0))</f>
        <v>52291</v>
      </c>
      <c r="J2780" s="126" t="str">
        <f>INDEX(Pääluokka!$H$2:$H$100,MATCH(VALUE(LEFT(Taulukko1[[#This Row],[TOL2008]],2)),Pääluokka!$G$2:$G$100,0))</f>
        <v>Kuljetus ja varastointi</v>
      </c>
      <c r="K2780" s="126" t="str">
        <f>INDEX(Pääluokka!$I$2:$I$100,MATCH(VALUE(LEFT(Taulukko1[[#This Row],[TOL2008]],2)),Pääluokka!$G$2:$G$100,0))</f>
        <v>Palvelualat (G-N, R, S)</v>
      </c>
      <c r="L2780" s="41" t="str">
        <f t="shared" si="430"/>
        <v>NA</v>
      </c>
      <c r="M2780" s="43">
        <f t="shared" si="431"/>
        <v>41725</v>
      </c>
      <c r="N2780" s="43">
        <f t="shared" si="432"/>
        <v>41776</v>
      </c>
      <c r="O2780" s="43">
        <f t="shared" si="433"/>
        <v>41699</v>
      </c>
      <c r="P2780" s="43">
        <f t="shared" si="434"/>
        <v>41760</v>
      </c>
      <c r="Q2780" s="41">
        <f t="shared" si="435"/>
        <v>2014</v>
      </c>
      <c r="R2780" s="41">
        <f t="shared" si="436"/>
        <v>2014</v>
      </c>
      <c r="S2780" s="43" t="str">
        <f>YEAR(Taulukko1[[#This Row],[Alku KK]])&amp;"Q"&amp;ROUNDDOWN((MONTH(Taulukko1[[#This Row],[Alku KK]])-1)/3+1,0)</f>
        <v>2014Q1</v>
      </c>
      <c r="T2780" s="43" t="str">
        <f>YEAR(Taulukko1[[#This Row],[Loppu KK]])&amp;"Q"&amp;ROUNDDOWN((MONTH(Taulukko1[[#This Row],[Loppu KK]])-1)/3+1,0)</f>
        <v>2014Q2</v>
      </c>
      <c r="U2780" s="66">
        <f>IF(COUNT(Taulukko1[[#This Row],[Neuvottelujen alaiset ]])=1,Taulukko1[[#This Row],[Neuvottelujen alaiset ]],Taulukko1[[#This Row],[Vähennystarve]])</f>
        <v>60</v>
      </c>
      <c r="V2780" s="44" t="str">
        <f t="shared" si="437"/>
        <v>NA</v>
      </c>
      <c r="W2780" s="44" t="str">
        <f t="shared" si="438"/>
        <v>NA</v>
      </c>
      <c r="X2780" s="44" t="str">
        <f t="shared" si="439"/>
        <v>NA</v>
      </c>
      <c r="Y2780" s="90" t="b">
        <f>AND(MONTH(Taulukko1[[#This Row],[Alku PVM]] )=6,DAY(Taulukko1[[#This Row],[Alku PVM]] )&gt;19)</f>
        <v>0</v>
      </c>
      <c r="Z2780" s="90" t="b">
        <f>AND(MONTH(Taulukko1[[#This Row],[Loppu PVM]] )=6,DAY(Taulukko1[[#This Row],[Loppu PVM]] )&gt;19)</f>
        <v>0</v>
      </c>
      <c r="AA2780" s="90" t="b">
        <f>OR(MONTH(Taulukko1[[#This Row],[Alku PVM]] )&lt;=5,AND(MONTH(Taulukko1[[#This Row],[Alku PVM]] )=6,DAY(Taulukko1[[#This Row],[Alku PVM]] )&lt;20))</f>
        <v>1</v>
      </c>
      <c r="AB2780" s="90" t="b">
        <f>OR(MONTH(Taulukko1[[#This Row],[Loppu PVM]])&lt;=5,AND(MONTH(Taulukko1[[#This Row],[Loppu PVM]] )=6,DAY(Taulukko1[[#This Row],[Loppu PVM]])&lt;20))</f>
        <v>1</v>
      </c>
      <c r="AC2780" s="90" t="b">
        <f>OR(MONTH(Taulukko1[[#This Row],[Alku PVM]] )&lt;=3,AND(MONTH(Taulukko1[[#This Row],[Alku PVM]] )=3))</f>
        <v>1</v>
      </c>
      <c r="AD2780" s="90" t="b">
        <f>OR(MONTH(Taulukko1[[#This Row],[Loppu PVM]] )&lt;=3,AND(MONTH(Taulukko1[[#This Row],[Loppu PVM]] )=3))</f>
        <v>0</v>
      </c>
      <c r="AE2780" s="90" t="b">
        <f>OR(MONTH(Taulukko1[[#This Row],[Alku PVM]] )&lt;=9,AND(MONTH(Taulukko1[[#This Row],[Alku PVM]] )=9))</f>
        <v>1</v>
      </c>
      <c r="AF2780" s="90" t="b">
        <f>OR(MONTH(Taulukko1[[#This Row],[Loppu PVM]])&lt;=9,AND(MONTH(Taulukko1[[#This Row],[Loppu PVM]] )=9))</f>
        <v>1</v>
      </c>
      <c r="AG2780" s="90" t="b">
        <f>OR(MONTH(Taulukko1[[#This Row],[Alku PVM]] )&lt;=6,AND(MONTH(Taulukko1[[#This Row],[Alku PVM]] )=6))</f>
        <v>1</v>
      </c>
      <c r="AH2780" s="90" t="b">
        <f>OR(MONTH(Taulukko1[[#This Row],[Loppu PVM]])&lt;=6,AND(MONTH(Taulukko1[[#This Row],[Loppu PVM]] )=6))</f>
        <v>1</v>
      </c>
    </row>
    <row r="2781" spans="1:34" ht="12.75" customHeight="1">
      <c r="A2781" s="21" t="s">
        <v>270</v>
      </c>
      <c r="B2781" s="23">
        <v>41725</v>
      </c>
      <c r="C2781" s="21" t="s">
        <v>269</v>
      </c>
      <c r="D2781" s="24" t="s">
        <v>25</v>
      </c>
      <c r="F2781" s="23">
        <v>41782</v>
      </c>
      <c r="G2781" s="24">
        <v>0</v>
      </c>
      <c r="H2781" s="22">
        <v>300</v>
      </c>
      <c r="I2781" s="126">
        <f>INDEX('TOL2008'!B:B,MATCH(A2781,'TOL2008'!A:A,0))</f>
        <v>23410</v>
      </c>
      <c r="J2781" s="126" t="str">
        <f>INDEX(Pääluokka!$H$2:$H$100,MATCH(VALUE(LEFT(Taulukko1[[#This Row],[TOL2008]],2)),Pääluokka!$G$2:$G$100,0))</f>
        <v>Teollisuus</v>
      </c>
      <c r="K2781" s="126" t="str">
        <f>INDEX(Pääluokka!$I$2:$I$100,MATCH(VALUE(LEFT(Taulukko1[[#This Row],[TOL2008]],2)),Pääluokka!$G$2:$G$100,0))</f>
        <v>Teollisuus (C-E)</v>
      </c>
      <c r="L2781" s="41">
        <f t="shared" si="430"/>
        <v>57</v>
      </c>
      <c r="M2781" s="43">
        <f t="shared" si="431"/>
        <v>41725</v>
      </c>
      <c r="N2781" s="43">
        <f t="shared" si="432"/>
        <v>41782</v>
      </c>
      <c r="O2781" s="43">
        <f t="shared" si="433"/>
        <v>41699</v>
      </c>
      <c r="P2781" s="43">
        <f t="shared" si="434"/>
        <v>41760</v>
      </c>
      <c r="Q2781" s="41">
        <f t="shared" si="435"/>
        <v>2014</v>
      </c>
      <c r="R2781" s="41">
        <f t="shared" si="436"/>
        <v>2014</v>
      </c>
      <c r="S2781" s="43" t="str">
        <f>YEAR(Taulukko1[[#This Row],[Alku KK]])&amp;"Q"&amp;ROUNDDOWN((MONTH(Taulukko1[[#This Row],[Alku KK]])-1)/3+1,0)</f>
        <v>2014Q1</v>
      </c>
      <c r="T2781" s="43" t="str">
        <f>YEAR(Taulukko1[[#This Row],[Loppu KK]])&amp;"Q"&amp;ROUNDDOWN((MONTH(Taulukko1[[#This Row],[Loppu KK]])-1)/3+1,0)</f>
        <v>2014Q2</v>
      </c>
      <c r="U2781" s="66">
        <f>IF(COUNT(Taulukko1[[#This Row],[Neuvottelujen alaiset ]])=1,Taulukko1[[#This Row],[Neuvottelujen alaiset ]],Taulukko1[[#This Row],[Vähennystarve]])</f>
        <v>300</v>
      </c>
      <c r="V2781" s="44" t="str">
        <f t="shared" si="437"/>
        <v>NA</v>
      </c>
      <c r="W2781" s="44">
        <f t="shared" si="438"/>
        <v>0</v>
      </c>
      <c r="X2781" s="44" t="str">
        <f t="shared" si="439"/>
        <v>NA</v>
      </c>
      <c r="Y2781" s="90" t="b">
        <f>AND(MONTH(Taulukko1[[#This Row],[Alku PVM]] )=6,DAY(Taulukko1[[#This Row],[Alku PVM]] )&gt;19)</f>
        <v>0</v>
      </c>
      <c r="Z2781" s="90" t="b">
        <f>AND(MONTH(Taulukko1[[#This Row],[Loppu PVM]] )=6,DAY(Taulukko1[[#This Row],[Loppu PVM]] )&gt;19)</f>
        <v>0</v>
      </c>
      <c r="AA2781" s="90" t="b">
        <f>OR(MONTH(Taulukko1[[#This Row],[Alku PVM]] )&lt;=5,AND(MONTH(Taulukko1[[#This Row],[Alku PVM]] )=6,DAY(Taulukko1[[#This Row],[Alku PVM]] )&lt;20))</f>
        <v>1</v>
      </c>
      <c r="AB2781" s="90" t="b">
        <f>OR(MONTH(Taulukko1[[#This Row],[Loppu PVM]])&lt;=5,AND(MONTH(Taulukko1[[#This Row],[Loppu PVM]] )=6,DAY(Taulukko1[[#This Row],[Loppu PVM]])&lt;20))</f>
        <v>1</v>
      </c>
      <c r="AC2781" s="90" t="b">
        <f>OR(MONTH(Taulukko1[[#This Row],[Alku PVM]] )&lt;=3,AND(MONTH(Taulukko1[[#This Row],[Alku PVM]] )=3))</f>
        <v>1</v>
      </c>
      <c r="AD2781" s="90" t="b">
        <f>OR(MONTH(Taulukko1[[#This Row],[Loppu PVM]] )&lt;=3,AND(MONTH(Taulukko1[[#This Row],[Loppu PVM]] )=3))</f>
        <v>0</v>
      </c>
      <c r="AE2781" s="90" t="b">
        <f>OR(MONTH(Taulukko1[[#This Row],[Alku PVM]] )&lt;=9,AND(MONTH(Taulukko1[[#This Row],[Alku PVM]] )=9))</f>
        <v>1</v>
      </c>
      <c r="AF2781" s="90" t="b">
        <f>OR(MONTH(Taulukko1[[#This Row],[Loppu PVM]])&lt;=9,AND(MONTH(Taulukko1[[#This Row],[Loppu PVM]] )=9))</f>
        <v>1</v>
      </c>
      <c r="AG2781" s="90" t="b">
        <f>OR(MONTH(Taulukko1[[#This Row],[Alku PVM]] )&lt;=6,AND(MONTH(Taulukko1[[#This Row],[Alku PVM]] )=6))</f>
        <v>1</v>
      </c>
      <c r="AH2781" s="90" t="b">
        <f>OR(MONTH(Taulukko1[[#This Row],[Loppu PVM]])&lt;=6,AND(MONTH(Taulukko1[[#This Row],[Loppu PVM]] )=6))</f>
        <v>1</v>
      </c>
    </row>
    <row r="2782" spans="1:34" ht="12.75" customHeight="1">
      <c r="A2782" s="21" t="s">
        <v>443</v>
      </c>
      <c r="B2782" s="23">
        <v>41726</v>
      </c>
      <c r="C2782" s="21" t="s">
        <v>442</v>
      </c>
      <c r="D2782" s="24"/>
      <c r="F2782" s="23"/>
      <c r="G2782" s="24"/>
      <c r="H2782" s="22">
        <v>10</v>
      </c>
      <c r="I2782" s="126">
        <f>INDEX('TOL2008'!B:B,MATCH(A2782,'TOL2008'!A:A,0))</f>
        <v>81100</v>
      </c>
      <c r="J2782" s="126" t="str">
        <f>INDEX(Pääluokka!$H$2:$H$100,MATCH(VALUE(LEFT(Taulukko1[[#This Row],[TOL2008]],2)),Pääluokka!$G$2:$G$100,0))</f>
        <v>Hallinto- ja tukipalvelutoiminta</v>
      </c>
      <c r="K2782" s="126" t="str">
        <f>INDEX(Pääluokka!$I$2:$I$100,MATCH(VALUE(LEFT(Taulukko1[[#This Row],[TOL2008]],2)),Pääluokka!$G$2:$G$100,0))</f>
        <v>Palvelualat (G-N, R, S)</v>
      </c>
      <c r="L2782" s="41" t="str">
        <f t="shared" si="430"/>
        <v>NA</v>
      </c>
      <c r="M2782" s="43">
        <f t="shared" si="431"/>
        <v>41726</v>
      </c>
      <c r="N2782" s="43">
        <f t="shared" si="432"/>
        <v>41777</v>
      </c>
      <c r="O2782" s="43">
        <f t="shared" si="433"/>
        <v>41699</v>
      </c>
      <c r="P2782" s="43">
        <f t="shared" si="434"/>
        <v>41760</v>
      </c>
      <c r="Q2782" s="41">
        <f t="shared" si="435"/>
        <v>2014</v>
      </c>
      <c r="R2782" s="41">
        <f t="shared" si="436"/>
        <v>2014</v>
      </c>
      <c r="S2782" s="43" t="str">
        <f>YEAR(Taulukko1[[#This Row],[Alku KK]])&amp;"Q"&amp;ROUNDDOWN((MONTH(Taulukko1[[#This Row],[Alku KK]])-1)/3+1,0)</f>
        <v>2014Q1</v>
      </c>
      <c r="T2782" s="43" t="str">
        <f>YEAR(Taulukko1[[#This Row],[Loppu KK]])&amp;"Q"&amp;ROUNDDOWN((MONTH(Taulukko1[[#This Row],[Loppu KK]])-1)/3+1,0)</f>
        <v>2014Q2</v>
      </c>
      <c r="U2782" s="66">
        <f>IF(COUNT(Taulukko1[[#This Row],[Neuvottelujen alaiset ]])=1,Taulukko1[[#This Row],[Neuvottelujen alaiset ]],Taulukko1[[#This Row],[Vähennystarve]])</f>
        <v>10</v>
      </c>
      <c r="V2782" s="44" t="str">
        <f t="shared" si="437"/>
        <v>NA</v>
      </c>
      <c r="W2782" s="44" t="str">
        <f t="shared" si="438"/>
        <v>NA</v>
      </c>
      <c r="X2782" s="44" t="str">
        <f t="shared" si="439"/>
        <v>NA</v>
      </c>
      <c r="Y2782" s="90" t="b">
        <f>AND(MONTH(Taulukko1[[#This Row],[Alku PVM]] )=6,DAY(Taulukko1[[#This Row],[Alku PVM]] )&gt;19)</f>
        <v>0</v>
      </c>
      <c r="Z2782" s="90" t="b">
        <f>AND(MONTH(Taulukko1[[#This Row],[Loppu PVM]] )=6,DAY(Taulukko1[[#This Row],[Loppu PVM]] )&gt;19)</f>
        <v>0</v>
      </c>
      <c r="AA2782" s="90" t="b">
        <f>OR(MONTH(Taulukko1[[#This Row],[Alku PVM]] )&lt;=5,AND(MONTH(Taulukko1[[#This Row],[Alku PVM]] )=6,DAY(Taulukko1[[#This Row],[Alku PVM]] )&lt;20))</f>
        <v>1</v>
      </c>
      <c r="AB2782" s="90" t="b">
        <f>OR(MONTH(Taulukko1[[#This Row],[Loppu PVM]])&lt;=5,AND(MONTH(Taulukko1[[#This Row],[Loppu PVM]] )=6,DAY(Taulukko1[[#This Row],[Loppu PVM]])&lt;20))</f>
        <v>1</v>
      </c>
      <c r="AC2782" s="90" t="b">
        <f>OR(MONTH(Taulukko1[[#This Row],[Alku PVM]] )&lt;=3,AND(MONTH(Taulukko1[[#This Row],[Alku PVM]] )=3))</f>
        <v>1</v>
      </c>
      <c r="AD2782" s="90" t="b">
        <f>OR(MONTH(Taulukko1[[#This Row],[Loppu PVM]] )&lt;=3,AND(MONTH(Taulukko1[[#This Row],[Loppu PVM]] )=3))</f>
        <v>0</v>
      </c>
      <c r="AE2782" s="90" t="b">
        <f>OR(MONTH(Taulukko1[[#This Row],[Alku PVM]] )&lt;=9,AND(MONTH(Taulukko1[[#This Row],[Alku PVM]] )=9))</f>
        <v>1</v>
      </c>
      <c r="AF2782" s="90" t="b">
        <f>OR(MONTH(Taulukko1[[#This Row],[Loppu PVM]])&lt;=9,AND(MONTH(Taulukko1[[#This Row],[Loppu PVM]] )=9))</f>
        <v>1</v>
      </c>
      <c r="AG2782" s="90" t="b">
        <f>OR(MONTH(Taulukko1[[#This Row],[Alku PVM]] )&lt;=6,AND(MONTH(Taulukko1[[#This Row],[Alku PVM]] )=6))</f>
        <v>1</v>
      </c>
      <c r="AH2782" s="90" t="b">
        <f>OR(MONTH(Taulukko1[[#This Row],[Loppu PVM]])&lt;=6,AND(MONTH(Taulukko1[[#This Row],[Loppu PVM]] )=6))</f>
        <v>1</v>
      </c>
    </row>
    <row r="2783" spans="1:34" ht="12.75" customHeight="1">
      <c r="A2783" t="s">
        <v>213</v>
      </c>
      <c r="B2783" s="23">
        <v>41726</v>
      </c>
      <c r="C2783" t="s">
        <v>212</v>
      </c>
      <c r="D2783" s="5">
        <v>0</v>
      </c>
      <c r="E2783" s="62">
        <v>15</v>
      </c>
      <c r="F2783" s="4">
        <v>41796</v>
      </c>
      <c r="G2783" s="5">
        <v>5</v>
      </c>
      <c r="H2783" s="22">
        <v>15</v>
      </c>
      <c r="I2783" s="126">
        <f>INDEX('TOL2008'!B:B,MATCH(A2783,'TOL2008'!A:A,0))</f>
        <v>58130</v>
      </c>
      <c r="J2783" s="126" t="str">
        <f>INDEX(Pääluokka!$H$2:$H$100,MATCH(VALUE(LEFT(Taulukko1[[#This Row],[TOL2008]],2)),Pääluokka!$G$2:$G$100,0))</f>
        <v>Informaatio ja viestintä</v>
      </c>
      <c r="K2783" s="126" t="str">
        <f>INDEX(Pääluokka!$I$2:$I$100,MATCH(VALUE(LEFT(Taulukko1[[#This Row],[TOL2008]],2)),Pääluokka!$G$2:$G$100,0))</f>
        <v>Palvelualat (G-N, R, S)</v>
      </c>
      <c r="L2783" s="41">
        <f t="shared" si="430"/>
        <v>70</v>
      </c>
      <c r="M2783" s="43">
        <f t="shared" si="431"/>
        <v>41726</v>
      </c>
      <c r="N2783" s="43">
        <f t="shared" si="432"/>
        <v>41796</v>
      </c>
      <c r="O2783" s="43">
        <f t="shared" si="433"/>
        <v>41699</v>
      </c>
      <c r="P2783" s="43">
        <f t="shared" si="434"/>
        <v>41791</v>
      </c>
      <c r="Q2783" s="41">
        <f t="shared" si="435"/>
        <v>2014</v>
      </c>
      <c r="R2783" s="41">
        <f t="shared" si="436"/>
        <v>2014</v>
      </c>
      <c r="S2783" s="43" t="str">
        <f>YEAR(Taulukko1[[#This Row],[Alku KK]])&amp;"Q"&amp;ROUNDDOWN((MONTH(Taulukko1[[#This Row],[Alku KK]])-1)/3+1,0)</f>
        <v>2014Q1</v>
      </c>
      <c r="T2783" s="43" t="str">
        <f>YEAR(Taulukko1[[#This Row],[Loppu KK]])&amp;"Q"&amp;ROUNDDOWN((MONTH(Taulukko1[[#This Row],[Loppu KK]])-1)/3+1,0)</f>
        <v>2014Q2</v>
      </c>
      <c r="U2783" s="66">
        <f>IF(COUNT(Taulukko1[[#This Row],[Neuvottelujen alaiset ]])=1,Taulukko1[[#This Row],[Neuvottelujen alaiset ]],Taulukko1[[#This Row],[Vähennystarve]])</f>
        <v>15</v>
      </c>
      <c r="V2783" s="44">
        <f t="shared" si="437"/>
        <v>1</v>
      </c>
      <c r="W2783" s="44">
        <f t="shared" si="438"/>
        <v>0.33333333333333331</v>
      </c>
      <c r="X2783" s="44">
        <f t="shared" si="439"/>
        <v>0.33333333333333331</v>
      </c>
      <c r="Y2783" s="90" t="b">
        <f>AND(MONTH(Taulukko1[[#This Row],[Alku PVM]] )=6,DAY(Taulukko1[[#This Row],[Alku PVM]] )&gt;19)</f>
        <v>0</v>
      </c>
      <c r="Z2783" s="90" t="b">
        <f>AND(MONTH(Taulukko1[[#This Row],[Loppu PVM]] )=6,DAY(Taulukko1[[#This Row],[Loppu PVM]] )&gt;19)</f>
        <v>0</v>
      </c>
      <c r="AA2783" s="90" t="b">
        <f>OR(MONTH(Taulukko1[[#This Row],[Alku PVM]] )&lt;=5,AND(MONTH(Taulukko1[[#This Row],[Alku PVM]] )=6,DAY(Taulukko1[[#This Row],[Alku PVM]] )&lt;20))</f>
        <v>1</v>
      </c>
      <c r="AB2783" s="90" t="b">
        <f>OR(MONTH(Taulukko1[[#This Row],[Loppu PVM]])&lt;=5,AND(MONTH(Taulukko1[[#This Row],[Loppu PVM]] )=6,DAY(Taulukko1[[#This Row],[Loppu PVM]])&lt;20))</f>
        <v>1</v>
      </c>
      <c r="AC2783" s="90" t="b">
        <f>OR(MONTH(Taulukko1[[#This Row],[Alku PVM]] )&lt;=3,AND(MONTH(Taulukko1[[#This Row],[Alku PVM]] )=3))</f>
        <v>1</v>
      </c>
      <c r="AD2783" s="90" t="b">
        <f>OR(MONTH(Taulukko1[[#This Row],[Loppu PVM]] )&lt;=3,AND(MONTH(Taulukko1[[#This Row],[Loppu PVM]] )=3))</f>
        <v>0</v>
      </c>
      <c r="AE2783" s="90" t="b">
        <f>OR(MONTH(Taulukko1[[#This Row],[Alku PVM]] )&lt;=9,AND(MONTH(Taulukko1[[#This Row],[Alku PVM]] )=9))</f>
        <v>1</v>
      </c>
      <c r="AF2783" s="90" t="b">
        <f>OR(MONTH(Taulukko1[[#This Row],[Loppu PVM]])&lt;=9,AND(MONTH(Taulukko1[[#This Row],[Loppu PVM]] )=9))</f>
        <v>1</v>
      </c>
      <c r="AG2783" s="90" t="b">
        <f>OR(MONTH(Taulukko1[[#This Row],[Alku PVM]] )&lt;=6,AND(MONTH(Taulukko1[[#This Row],[Alku PVM]] )=6))</f>
        <v>1</v>
      </c>
      <c r="AH2783" s="90" t="b">
        <f>OR(MONTH(Taulukko1[[#This Row],[Loppu PVM]])&lt;=6,AND(MONTH(Taulukko1[[#This Row],[Loppu PVM]] )=6))</f>
        <v>1</v>
      </c>
    </row>
    <row r="2784" spans="1:34" ht="12.75" customHeight="1">
      <c r="A2784" t="s">
        <v>679</v>
      </c>
      <c r="B2784" s="23">
        <v>41729</v>
      </c>
      <c r="C2784" t="s">
        <v>681</v>
      </c>
      <c r="F2784" s="4"/>
      <c r="G2784" s="5"/>
      <c r="H2784" s="22">
        <v>7</v>
      </c>
      <c r="I2784" s="126">
        <f>INDEX('TOL2008'!B:B,MATCH(A2784,'TOL2008'!A:A,0))</f>
        <v>23140</v>
      </c>
      <c r="J2784" s="126" t="str">
        <f>INDEX(Pääluokka!$H$2:$H$100,MATCH(VALUE(LEFT(Taulukko1[[#This Row],[TOL2008]],2)),Pääluokka!$G$2:$G$100,0))</f>
        <v>Teollisuus</v>
      </c>
      <c r="K2784" s="126" t="str">
        <f>INDEX(Pääluokka!$I$2:$I$100,MATCH(VALUE(LEFT(Taulukko1[[#This Row],[TOL2008]],2)),Pääluokka!$G$2:$G$100,0))</f>
        <v>Teollisuus (C-E)</v>
      </c>
      <c r="L2784" s="41" t="str">
        <f t="shared" si="430"/>
        <v>NA</v>
      </c>
      <c r="M2784" s="43">
        <f t="shared" si="431"/>
        <v>41729</v>
      </c>
      <c r="N2784" s="43">
        <f t="shared" si="432"/>
        <v>41780</v>
      </c>
      <c r="O2784" s="43">
        <f t="shared" si="433"/>
        <v>41699</v>
      </c>
      <c r="P2784" s="43">
        <f t="shared" si="434"/>
        <v>41760</v>
      </c>
      <c r="Q2784" s="41">
        <f t="shared" si="435"/>
        <v>2014</v>
      </c>
      <c r="R2784" s="41">
        <f t="shared" si="436"/>
        <v>2014</v>
      </c>
      <c r="S2784" s="43" t="str">
        <f>YEAR(Taulukko1[[#This Row],[Alku KK]])&amp;"Q"&amp;ROUNDDOWN((MONTH(Taulukko1[[#This Row],[Alku KK]])-1)/3+1,0)</f>
        <v>2014Q1</v>
      </c>
      <c r="T2784" s="43" t="str">
        <f>YEAR(Taulukko1[[#This Row],[Loppu KK]])&amp;"Q"&amp;ROUNDDOWN((MONTH(Taulukko1[[#This Row],[Loppu KK]])-1)/3+1,0)</f>
        <v>2014Q2</v>
      </c>
      <c r="U2784" s="66">
        <f>IF(COUNT(Taulukko1[[#This Row],[Neuvottelujen alaiset ]])=1,Taulukko1[[#This Row],[Neuvottelujen alaiset ]],Taulukko1[[#This Row],[Vähennystarve]])</f>
        <v>7</v>
      </c>
      <c r="V2784" s="44" t="str">
        <f t="shared" si="437"/>
        <v>NA</v>
      </c>
      <c r="W2784" s="44" t="str">
        <f t="shared" si="438"/>
        <v>NA</v>
      </c>
      <c r="X2784" s="44" t="str">
        <f t="shared" si="439"/>
        <v>NA</v>
      </c>
      <c r="Y2784" s="90" t="b">
        <f>AND(MONTH(Taulukko1[[#This Row],[Alku PVM]] )=6,DAY(Taulukko1[[#This Row],[Alku PVM]] )&gt;19)</f>
        <v>0</v>
      </c>
      <c r="Z2784" s="90" t="b">
        <f>AND(MONTH(Taulukko1[[#This Row],[Loppu PVM]] )=6,DAY(Taulukko1[[#This Row],[Loppu PVM]] )&gt;19)</f>
        <v>0</v>
      </c>
      <c r="AA2784" s="90" t="b">
        <f>OR(MONTH(Taulukko1[[#This Row],[Alku PVM]] )&lt;=5,AND(MONTH(Taulukko1[[#This Row],[Alku PVM]] )=6,DAY(Taulukko1[[#This Row],[Alku PVM]] )&lt;20))</f>
        <v>1</v>
      </c>
      <c r="AB2784" s="90" t="b">
        <f>OR(MONTH(Taulukko1[[#This Row],[Loppu PVM]])&lt;=5,AND(MONTH(Taulukko1[[#This Row],[Loppu PVM]] )=6,DAY(Taulukko1[[#This Row],[Loppu PVM]])&lt;20))</f>
        <v>1</v>
      </c>
      <c r="AC2784" s="90" t="b">
        <f>OR(MONTH(Taulukko1[[#This Row],[Alku PVM]] )&lt;=3,AND(MONTH(Taulukko1[[#This Row],[Alku PVM]] )=3))</f>
        <v>1</v>
      </c>
      <c r="AD2784" s="90" t="b">
        <f>OR(MONTH(Taulukko1[[#This Row],[Loppu PVM]] )&lt;=3,AND(MONTH(Taulukko1[[#This Row],[Loppu PVM]] )=3))</f>
        <v>0</v>
      </c>
      <c r="AE2784" s="90" t="b">
        <f>OR(MONTH(Taulukko1[[#This Row],[Alku PVM]] )&lt;=9,AND(MONTH(Taulukko1[[#This Row],[Alku PVM]] )=9))</f>
        <v>1</v>
      </c>
      <c r="AF2784" s="90" t="b">
        <f>OR(MONTH(Taulukko1[[#This Row],[Loppu PVM]])&lt;=9,AND(MONTH(Taulukko1[[#This Row],[Loppu PVM]] )=9))</f>
        <v>1</v>
      </c>
      <c r="AG2784" s="90" t="b">
        <f>OR(MONTH(Taulukko1[[#This Row],[Alku PVM]] )&lt;=6,AND(MONTH(Taulukko1[[#This Row],[Alku PVM]] )=6))</f>
        <v>1</v>
      </c>
      <c r="AH2784" s="90" t="b">
        <f>OR(MONTH(Taulukko1[[#This Row],[Loppu PVM]])&lt;=6,AND(MONTH(Taulukko1[[#This Row],[Loppu PVM]] )=6))</f>
        <v>1</v>
      </c>
    </row>
    <row r="2785" spans="1:34" ht="12.75" customHeight="1">
      <c r="A2785" t="s">
        <v>570</v>
      </c>
      <c r="B2785" s="23">
        <v>41729</v>
      </c>
      <c r="C2785" t="s">
        <v>569</v>
      </c>
      <c r="E2785" s="62">
        <v>24</v>
      </c>
      <c r="F2785" s="4">
        <v>41793</v>
      </c>
      <c r="G2785" s="5">
        <v>13</v>
      </c>
      <c r="H2785" s="22">
        <v>24</v>
      </c>
      <c r="I2785" s="126">
        <f>INDEX('TOL2008'!B:B,MATCH(A2785,'TOL2008'!A:A,0))</f>
        <v>33129</v>
      </c>
      <c r="J2785" s="126" t="str">
        <f>INDEX(Pääluokka!$H$2:$H$100,MATCH(VALUE(LEFT(Taulukko1[[#This Row],[TOL2008]],2)),Pääluokka!$G$2:$G$100,0))</f>
        <v>Teollisuus</v>
      </c>
      <c r="K2785" s="126" t="str">
        <f>INDEX(Pääluokka!$I$2:$I$100,MATCH(VALUE(LEFT(Taulukko1[[#This Row],[TOL2008]],2)),Pääluokka!$G$2:$G$100,0))</f>
        <v>Teollisuus (C-E)</v>
      </c>
      <c r="L2785" s="41">
        <f t="shared" si="430"/>
        <v>64</v>
      </c>
      <c r="M2785" s="43">
        <f t="shared" si="431"/>
        <v>41729</v>
      </c>
      <c r="N2785" s="43">
        <f t="shared" si="432"/>
        <v>41793</v>
      </c>
      <c r="O2785" s="43">
        <f t="shared" si="433"/>
        <v>41699</v>
      </c>
      <c r="P2785" s="43">
        <f t="shared" si="434"/>
        <v>41791</v>
      </c>
      <c r="Q2785" s="41">
        <f t="shared" si="435"/>
        <v>2014</v>
      </c>
      <c r="R2785" s="41">
        <f t="shared" si="436"/>
        <v>2014</v>
      </c>
      <c r="S2785" s="43" t="str">
        <f>YEAR(Taulukko1[[#This Row],[Alku KK]])&amp;"Q"&amp;ROUNDDOWN((MONTH(Taulukko1[[#This Row],[Alku KK]])-1)/3+1,0)</f>
        <v>2014Q1</v>
      </c>
      <c r="T2785" s="43" t="str">
        <f>YEAR(Taulukko1[[#This Row],[Loppu KK]])&amp;"Q"&amp;ROUNDDOWN((MONTH(Taulukko1[[#This Row],[Loppu KK]])-1)/3+1,0)</f>
        <v>2014Q2</v>
      </c>
      <c r="U2785" s="66">
        <f>IF(COUNT(Taulukko1[[#This Row],[Neuvottelujen alaiset ]])=1,Taulukko1[[#This Row],[Neuvottelujen alaiset ]],Taulukko1[[#This Row],[Vähennystarve]])</f>
        <v>24</v>
      </c>
      <c r="V2785" s="44">
        <f t="shared" si="437"/>
        <v>1</v>
      </c>
      <c r="W2785" s="44">
        <f t="shared" si="438"/>
        <v>0.54166666666666663</v>
      </c>
      <c r="X2785" s="44">
        <f t="shared" si="439"/>
        <v>0.54166666666666663</v>
      </c>
      <c r="Y2785" s="90" t="b">
        <f>AND(MONTH(Taulukko1[[#This Row],[Alku PVM]] )=6,DAY(Taulukko1[[#This Row],[Alku PVM]] )&gt;19)</f>
        <v>0</v>
      </c>
      <c r="Z2785" s="90" t="b">
        <f>AND(MONTH(Taulukko1[[#This Row],[Loppu PVM]] )=6,DAY(Taulukko1[[#This Row],[Loppu PVM]] )&gt;19)</f>
        <v>0</v>
      </c>
      <c r="AA2785" s="90" t="b">
        <f>OR(MONTH(Taulukko1[[#This Row],[Alku PVM]] )&lt;=5,AND(MONTH(Taulukko1[[#This Row],[Alku PVM]] )=6,DAY(Taulukko1[[#This Row],[Alku PVM]] )&lt;20))</f>
        <v>1</v>
      </c>
      <c r="AB2785" s="90" t="b">
        <f>OR(MONTH(Taulukko1[[#This Row],[Loppu PVM]])&lt;=5,AND(MONTH(Taulukko1[[#This Row],[Loppu PVM]] )=6,DAY(Taulukko1[[#This Row],[Loppu PVM]])&lt;20))</f>
        <v>1</v>
      </c>
      <c r="AC2785" s="90" t="b">
        <f>OR(MONTH(Taulukko1[[#This Row],[Alku PVM]] )&lt;=3,AND(MONTH(Taulukko1[[#This Row],[Alku PVM]] )=3))</f>
        <v>1</v>
      </c>
      <c r="AD2785" s="90" t="b">
        <f>OR(MONTH(Taulukko1[[#This Row],[Loppu PVM]] )&lt;=3,AND(MONTH(Taulukko1[[#This Row],[Loppu PVM]] )=3))</f>
        <v>0</v>
      </c>
      <c r="AE2785" s="90" t="b">
        <f>OR(MONTH(Taulukko1[[#This Row],[Alku PVM]] )&lt;=9,AND(MONTH(Taulukko1[[#This Row],[Alku PVM]] )=9))</f>
        <v>1</v>
      </c>
      <c r="AF2785" s="90" t="b">
        <f>OR(MONTH(Taulukko1[[#This Row],[Loppu PVM]])&lt;=9,AND(MONTH(Taulukko1[[#This Row],[Loppu PVM]] )=9))</f>
        <v>1</v>
      </c>
      <c r="AG2785" s="90" t="b">
        <f>OR(MONTH(Taulukko1[[#This Row],[Alku PVM]] )&lt;=6,AND(MONTH(Taulukko1[[#This Row],[Alku PVM]] )=6))</f>
        <v>1</v>
      </c>
      <c r="AH2785" s="90" t="b">
        <f>OR(MONTH(Taulukko1[[#This Row],[Loppu PVM]])&lt;=6,AND(MONTH(Taulukko1[[#This Row],[Loppu PVM]] )=6))</f>
        <v>1</v>
      </c>
    </row>
    <row r="2786" spans="1:34" ht="12.75" customHeight="1">
      <c r="A2786" s="21" t="s">
        <v>429</v>
      </c>
      <c r="B2786" s="23">
        <v>41729</v>
      </c>
      <c r="C2786" s="21" t="s">
        <v>431</v>
      </c>
      <c r="D2786" s="24"/>
      <c r="E2786" s="62">
        <v>220</v>
      </c>
      <c r="F2786" s="23">
        <v>41806</v>
      </c>
      <c r="G2786" s="24">
        <v>200</v>
      </c>
      <c r="H2786" s="22">
        <v>1350</v>
      </c>
      <c r="I2786" s="126">
        <f>INDEX('TOL2008'!B:B,MATCH(A2786,'TOL2008'!A:A,0))</f>
        <v>46431</v>
      </c>
      <c r="J2786" s="126" t="str">
        <f>INDEX(Pääluokka!$H$2:$H$100,MATCH(VALUE(LEFT(Taulukko1[[#This Row],[TOL2008]],2)),Pääluokka!$G$2:$G$100,0))</f>
        <v>Tukku- ja vähittäiskauppa; moottoriajoneuvojen ja moottoripyörien korjaus</v>
      </c>
      <c r="K2786" s="126" t="str">
        <f>INDEX(Pääluokka!$I$2:$I$100,MATCH(VALUE(LEFT(Taulukko1[[#This Row],[TOL2008]],2)),Pääluokka!$G$2:$G$100,0))</f>
        <v>Palvelualat (G-N, R, S)</v>
      </c>
      <c r="L2786" s="41">
        <f t="shared" si="430"/>
        <v>77</v>
      </c>
      <c r="M2786" s="43">
        <f t="shared" si="431"/>
        <v>41729</v>
      </c>
      <c r="N2786" s="43">
        <f t="shared" si="432"/>
        <v>41806</v>
      </c>
      <c r="O2786" s="43">
        <f t="shared" si="433"/>
        <v>41699</v>
      </c>
      <c r="P2786" s="43">
        <f t="shared" si="434"/>
        <v>41791</v>
      </c>
      <c r="Q2786" s="41">
        <f t="shared" si="435"/>
        <v>2014</v>
      </c>
      <c r="R2786" s="41">
        <f t="shared" si="436"/>
        <v>2014</v>
      </c>
      <c r="S2786" s="43" t="str">
        <f>YEAR(Taulukko1[[#This Row],[Alku KK]])&amp;"Q"&amp;ROUNDDOWN((MONTH(Taulukko1[[#This Row],[Alku KK]])-1)/3+1,0)</f>
        <v>2014Q1</v>
      </c>
      <c r="T2786" s="43" t="str">
        <f>YEAR(Taulukko1[[#This Row],[Loppu KK]])&amp;"Q"&amp;ROUNDDOWN((MONTH(Taulukko1[[#This Row],[Loppu KK]])-1)/3+1,0)</f>
        <v>2014Q2</v>
      </c>
      <c r="U2786" s="66">
        <f>IF(COUNT(Taulukko1[[#This Row],[Neuvottelujen alaiset ]])=1,Taulukko1[[#This Row],[Neuvottelujen alaiset ]],Taulukko1[[#This Row],[Vähennystarve]])</f>
        <v>1350</v>
      </c>
      <c r="V2786" s="44">
        <f t="shared" si="437"/>
        <v>0.16296296296296298</v>
      </c>
      <c r="W2786" s="44">
        <f t="shared" si="438"/>
        <v>0.14814814814814814</v>
      </c>
      <c r="X2786" s="44">
        <f t="shared" si="439"/>
        <v>0.90909090909090906</v>
      </c>
      <c r="Y2786" s="90" t="b">
        <f>AND(MONTH(Taulukko1[[#This Row],[Alku PVM]] )=6,DAY(Taulukko1[[#This Row],[Alku PVM]] )&gt;19)</f>
        <v>0</v>
      </c>
      <c r="Z2786" s="90" t="b">
        <f>AND(MONTH(Taulukko1[[#This Row],[Loppu PVM]] )=6,DAY(Taulukko1[[#This Row],[Loppu PVM]] )&gt;19)</f>
        <v>0</v>
      </c>
      <c r="AA2786" s="90" t="b">
        <f>OR(MONTH(Taulukko1[[#This Row],[Alku PVM]] )&lt;=5,AND(MONTH(Taulukko1[[#This Row],[Alku PVM]] )=6,DAY(Taulukko1[[#This Row],[Alku PVM]] )&lt;20))</f>
        <v>1</v>
      </c>
      <c r="AB2786" s="90" t="b">
        <f>OR(MONTH(Taulukko1[[#This Row],[Loppu PVM]])&lt;=5,AND(MONTH(Taulukko1[[#This Row],[Loppu PVM]] )=6,DAY(Taulukko1[[#This Row],[Loppu PVM]])&lt;20))</f>
        <v>1</v>
      </c>
      <c r="AC2786" s="90" t="b">
        <f>OR(MONTH(Taulukko1[[#This Row],[Alku PVM]] )&lt;=3,AND(MONTH(Taulukko1[[#This Row],[Alku PVM]] )=3))</f>
        <v>1</v>
      </c>
      <c r="AD2786" s="90" t="b">
        <f>OR(MONTH(Taulukko1[[#This Row],[Loppu PVM]] )&lt;=3,AND(MONTH(Taulukko1[[#This Row],[Loppu PVM]] )=3))</f>
        <v>0</v>
      </c>
      <c r="AE2786" s="90" t="b">
        <f>OR(MONTH(Taulukko1[[#This Row],[Alku PVM]] )&lt;=9,AND(MONTH(Taulukko1[[#This Row],[Alku PVM]] )=9))</f>
        <v>1</v>
      </c>
      <c r="AF2786" s="90" t="b">
        <f>OR(MONTH(Taulukko1[[#This Row],[Loppu PVM]])&lt;=9,AND(MONTH(Taulukko1[[#This Row],[Loppu PVM]] )=9))</f>
        <v>1</v>
      </c>
      <c r="AG2786" s="90" t="b">
        <f>OR(MONTH(Taulukko1[[#This Row],[Alku PVM]] )&lt;=6,AND(MONTH(Taulukko1[[#This Row],[Alku PVM]] )=6))</f>
        <v>1</v>
      </c>
      <c r="AH2786" s="90" t="b">
        <f>OR(MONTH(Taulukko1[[#This Row],[Loppu PVM]])&lt;=6,AND(MONTH(Taulukko1[[#This Row],[Loppu PVM]] )=6))</f>
        <v>1</v>
      </c>
    </row>
    <row r="2787" spans="1:34" ht="12.75" customHeight="1">
      <c r="A2787" t="s">
        <v>505</v>
      </c>
      <c r="B2787" s="23">
        <v>41730</v>
      </c>
      <c r="C2787" t="s">
        <v>504</v>
      </c>
      <c r="F2787" s="4">
        <v>41808</v>
      </c>
      <c r="G2787" s="5">
        <v>7</v>
      </c>
      <c r="H2787" s="22">
        <v>7</v>
      </c>
      <c r="I2787" s="126">
        <f>INDEX('TOL2008'!B:B,MATCH(A2787,'TOL2008'!A:A,0))</f>
        <v>22220</v>
      </c>
      <c r="J2787" s="126" t="str">
        <f>INDEX(Pääluokka!$H$2:$H$100,MATCH(VALUE(LEFT(Taulukko1[[#This Row],[TOL2008]],2)),Pääluokka!$G$2:$G$100,0))</f>
        <v>Teollisuus</v>
      </c>
      <c r="K2787" s="126" t="str">
        <f>INDEX(Pääluokka!$I$2:$I$100,MATCH(VALUE(LEFT(Taulukko1[[#This Row],[TOL2008]],2)),Pääluokka!$G$2:$G$100,0))</f>
        <v>Teollisuus (C-E)</v>
      </c>
      <c r="L2787" s="41">
        <f t="shared" si="430"/>
        <v>78</v>
      </c>
      <c r="M2787" s="43">
        <f t="shared" si="431"/>
        <v>41730</v>
      </c>
      <c r="N2787" s="43">
        <f t="shared" si="432"/>
        <v>41808</v>
      </c>
      <c r="O2787" s="43">
        <f t="shared" si="433"/>
        <v>41730</v>
      </c>
      <c r="P2787" s="43">
        <f t="shared" si="434"/>
        <v>41791</v>
      </c>
      <c r="Q2787" s="41">
        <f t="shared" si="435"/>
        <v>2014</v>
      </c>
      <c r="R2787" s="41">
        <f t="shared" si="436"/>
        <v>2014</v>
      </c>
      <c r="S2787" s="43" t="str">
        <f>YEAR(Taulukko1[[#This Row],[Alku KK]])&amp;"Q"&amp;ROUNDDOWN((MONTH(Taulukko1[[#This Row],[Alku KK]])-1)/3+1,0)</f>
        <v>2014Q2</v>
      </c>
      <c r="T2787" s="43" t="str">
        <f>YEAR(Taulukko1[[#This Row],[Loppu KK]])&amp;"Q"&amp;ROUNDDOWN((MONTH(Taulukko1[[#This Row],[Loppu KK]])-1)/3+1,0)</f>
        <v>2014Q2</v>
      </c>
      <c r="U2787" s="66">
        <f>IF(COUNT(Taulukko1[[#This Row],[Neuvottelujen alaiset ]])=1,Taulukko1[[#This Row],[Neuvottelujen alaiset ]],Taulukko1[[#This Row],[Vähennystarve]])</f>
        <v>7</v>
      </c>
      <c r="V2787" s="44" t="str">
        <f t="shared" si="437"/>
        <v>NA</v>
      </c>
      <c r="W2787" s="44">
        <f t="shared" si="438"/>
        <v>1</v>
      </c>
      <c r="X2787" s="44" t="str">
        <f t="shared" si="439"/>
        <v>NA</v>
      </c>
      <c r="Y2787" s="90" t="b">
        <f>AND(MONTH(Taulukko1[[#This Row],[Alku PVM]] )=6,DAY(Taulukko1[[#This Row],[Alku PVM]] )&gt;19)</f>
        <v>0</v>
      </c>
      <c r="Z2787" s="90" t="b">
        <f>AND(MONTH(Taulukko1[[#This Row],[Loppu PVM]] )=6,DAY(Taulukko1[[#This Row],[Loppu PVM]] )&gt;19)</f>
        <v>0</v>
      </c>
      <c r="AA2787" s="90" t="b">
        <f>OR(MONTH(Taulukko1[[#This Row],[Alku PVM]] )&lt;=5,AND(MONTH(Taulukko1[[#This Row],[Alku PVM]] )=6,DAY(Taulukko1[[#This Row],[Alku PVM]] )&lt;20))</f>
        <v>1</v>
      </c>
      <c r="AB2787" s="90" t="b">
        <f>OR(MONTH(Taulukko1[[#This Row],[Loppu PVM]])&lt;=5,AND(MONTH(Taulukko1[[#This Row],[Loppu PVM]] )=6,DAY(Taulukko1[[#This Row],[Loppu PVM]])&lt;20))</f>
        <v>1</v>
      </c>
      <c r="AC2787" s="90" t="b">
        <f>OR(MONTH(Taulukko1[[#This Row],[Alku PVM]] )&lt;=3,AND(MONTH(Taulukko1[[#This Row],[Alku PVM]] )=3))</f>
        <v>0</v>
      </c>
      <c r="AD2787" s="90" t="b">
        <f>OR(MONTH(Taulukko1[[#This Row],[Loppu PVM]] )&lt;=3,AND(MONTH(Taulukko1[[#This Row],[Loppu PVM]] )=3))</f>
        <v>0</v>
      </c>
      <c r="AE2787" s="90" t="b">
        <f>OR(MONTH(Taulukko1[[#This Row],[Alku PVM]] )&lt;=9,AND(MONTH(Taulukko1[[#This Row],[Alku PVM]] )=9))</f>
        <v>1</v>
      </c>
      <c r="AF2787" s="90" t="b">
        <f>OR(MONTH(Taulukko1[[#This Row],[Loppu PVM]])&lt;=9,AND(MONTH(Taulukko1[[#This Row],[Loppu PVM]] )=9))</f>
        <v>1</v>
      </c>
      <c r="AG2787" s="90" t="b">
        <f>OR(MONTH(Taulukko1[[#This Row],[Alku PVM]] )&lt;=6,AND(MONTH(Taulukko1[[#This Row],[Alku PVM]] )=6))</f>
        <v>1</v>
      </c>
      <c r="AH2787" s="90" t="b">
        <f>OR(MONTH(Taulukko1[[#This Row],[Loppu PVM]])&lt;=6,AND(MONTH(Taulukko1[[#This Row],[Loppu PVM]] )=6))</f>
        <v>1</v>
      </c>
    </row>
    <row r="2788" spans="1:34" ht="12.75" customHeight="1">
      <c r="A2788" t="s">
        <v>453</v>
      </c>
      <c r="B2788" s="23">
        <v>41730</v>
      </c>
      <c r="C2788" t="s">
        <v>456</v>
      </c>
      <c r="F2788" s="4">
        <v>41779</v>
      </c>
      <c r="G2788" s="5">
        <v>34</v>
      </c>
      <c r="H2788" s="22">
        <v>82</v>
      </c>
      <c r="I2788" s="126">
        <f>INDEX('TOL2008'!B:B,MATCH(A2788,'TOL2008'!A:A,0))</f>
        <v>52291</v>
      </c>
      <c r="J2788" s="126" t="str">
        <f>INDEX(Pääluokka!$H$2:$H$100,MATCH(VALUE(LEFT(Taulukko1[[#This Row],[TOL2008]],2)),Pääluokka!$G$2:$G$100,0))</f>
        <v>Kuljetus ja varastointi</v>
      </c>
      <c r="K2788" s="126" t="str">
        <f>INDEX(Pääluokka!$I$2:$I$100,MATCH(VALUE(LEFT(Taulukko1[[#This Row],[TOL2008]],2)),Pääluokka!$G$2:$G$100,0))</f>
        <v>Palvelualat (G-N, R, S)</v>
      </c>
      <c r="L2788" s="41">
        <f t="shared" si="430"/>
        <v>49</v>
      </c>
      <c r="M2788" s="43">
        <f t="shared" si="431"/>
        <v>41730</v>
      </c>
      <c r="N2788" s="43">
        <f t="shared" si="432"/>
        <v>41779</v>
      </c>
      <c r="O2788" s="43">
        <f t="shared" si="433"/>
        <v>41730</v>
      </c>
      <c r="P2788" s="43">
        <f t="shared" si="434"/>
        <v>41760</v>
      </c>
      <c r="Q2788" s="41">
        <f t="shared" si="435"/>
        <v>2014</v>
      </c>
      <c r="R2788" s="41">
        <f t="shared" si="436"/>
        <v>2014</v>
      </c>
      <c r="S2788" s="43" t="str">
        <f>YEAR(Taulukko1[[#This Row],[Alku KK]])&amp;"Q"&amp;ROUNDDOWN((MONTH(Taulukko1[[#This Row],[Alku KK]])-1)/3+1,0)</f>
        <v>2014Q2</v>
      </c>
      <c r="T2788" s="43" t="str">
        <f>YEAR(Taulukko1[[#This Row],[Loppu KK]])&amp;"Q"&amp;ROUNDDOWN((MONTH(Taulukko1[[#This Row],[Loppu KK]])-1)/3+1,0)</f>
        <v>2014Q2</v>
      </c>
      <c r="U2788" s="66">
        <f>IF(COUNT(Taulukko1[[#This Row],[Neuvottelujen alaiset ]])=1,Taulukko1[[#This Row],[Neuvottelujen alaiset ]],Taulukko1[[#This Row],[Vähennystarve]])</f>
        <v>82</v>
      </c>
      <c r="V2788" s="44" t="str">
        <f t="shared" si="437"/>
        <v>NA</v>
      </c>
      <c r="W2788" s="44">
        <f t="shared" si="438"/>
        <v>0.41463414634146339</v>
      </c>
      <c r="X2788" s="44" t="str">
        <f t="shared" si="439"/>
        <v>NA</v>
      </c>
      <c r="Y2788" s="90" t="b">
        <f>AND(MONTH(Taulukko1[[#This Row],[Alku PVM]] )=6,DAY(Taulukko1[[#This Row],[Alku PVM]] )&gt;19)</f>
        <v>0</v>
      </c>
      <c r="Z2788" s="90" t="b">
        <f>AND(MONTH(Taulukko1[[#This Row],[Loppu PVM]] )=6,DAY(Taulukko1[[#This Row],[Loppu PVM]] )&gt;19)</f>
        <v>0</v>
      </c>
      <c r="AA2788" s="90" t="b">
        <f>OR(MONTH(Taulukko1[[#This Row],[Alku PVM]] )&lt;=5,AND(MONTH(Taulukko1[[#This Row],[Alku PVM]] )=6,DAY(Taulukko1[[#This Row],[Alku PVM]] )&lt;20))</f>
        <v>1</v>
      </c>
      <c r="AB2788" s="90" t="b">
        <f>OR(MONTH(Taulukko1[[#This Row],[Loppu PVM]])&lt;=5,AND(MONTH(Taulukko1[[#This Row],[Loppu PVM]] )=6,DAY(Taulukko1[[#This Row],[Loppu PVM]])&lt;20))</f>
        <v>1</v>
      </c>
      <c r="AC2788" s="90" t="b">
        <f>OR(MONTH(Taulukko1[[#This Row],[Alku PVM]] )&lt;=3,AND(MONTH(Taulukko1[[#This Row],[Alku PVM]] )=3))</f>
        <v>0</v>
      </c>
      <c r="AD2788" s="90" t="b">
        <f>OR(MONTH(Taulukko1[[#This Row],[Loppu PVM]] )&lt;=3,AND(MONTH(Taulukko1[[#This Row],[Loppu PVM]] )=3))</f>
        <v>0</v>
      </c>
      <c r="AE2788" s="90" t="b">
        <f>OR(MONTH(Taulukko1[[#This Row],[Alku PVM]] )&lt;=9,AND(MONTH(Taulukko1[[#This Row],[Alku PVM]] )=9))</f>
        <v>1</v>
      </c>
      <c r="AF2788" s="90" t="b">
        <f>OR(MONTH(Taulukko1[[#This Row],[Loppu PVM]])&lt;=9,AND(MONTH(Taulukko1[[#This Row],[Loppu PVM]] )=9))</f>
        <v>1</v>
      </c>
      <c r="AG2788" s="90" t="b">
        <f>OR(MONTH(Taulukko1[[#This Row],[Alku PVM]] )&lt;=6,AND(MONTH(Taulukko1[[#This Row],[Alku PVM]] )=6))</f>
        <v>1</v>
      </c>
      <c r="AH2788" s="90" t="b">
        <f>OR(MONTH(Taulukko1[[#This Row],[Loppu PVM]])&lt;=6,AND(MONTH(Taulukko1[[#This Row],[Loppu PVM]] )=6))</f>
        <v>1</v>
      </c>
    </row>
    <row r="2789" spans="1:34" ht="12.75" customHeight="1">
      <c r="A2789" t="s">
        <v>376</v>
      </c>
      <c r="B2789" s="23">
        <v>41730</v>
      </c>
      <c r="C2789" t="s">
        <v>375</v>
      </c>
      <c r="F2789" s="4">
        <v>41744</v>
      </c>
      <c r="G2789" s="5">
        <v>47</v>
      </c>
      <c r="H2789" s="22">
        <v>47</v>
      </c>
      <c r="I2789" s="126">
        <f>INDEX('TOL2008'!B:B,MATCH(A2789,'TOL2008'!A:A,0))</f>
        <v>46711</v>
      </c>
      <c r="J2789" s="126" t="str">
        <f>INDEX(Pääluokka!$H$2:$H$100,MATCH(VALUE(LEFT(Taulukko1[[#This Row],[TOL2008]],2)),Pääluokka!$G$2:$G$100,0))</f>
        <v>Tukku- ja vähittäiskauppa; moottoriajoneuvojen ja moottoripyörien korjaus</v>
      </c>
      <c r="K2789" s="126" t="str">
        <f>INDEX(Pääluokka!$I$2:$I$100,MATCH(VALUE(LEFT(Taulukko1[[#This Row],[TOL2008]],2)),Pääluokka!$G$2:$G$100,0))</f>
        <v>Palvelualat (G-N, R, S)</v>
      </c>
      <c r="L2789" s="41">
        <f t="shared" si="430"/>
        <v>14</v>
      </c>
      <c r="M2789" s="43">
        <f t="shared" si="431"/>
        <v>41730</v>
      </c>
      <c r="N2789" s="43">
        <f t="shared" si="432"/>
        <v>41744</v>
      </c>
      <c r="O2789" s="43">
        <f t="shared" si="433"/>
        <v>41730</v>
      </c>
      <c r="P2789" s="43">
        <f t="shared" si="434"/>
        <v>41730</v>
      </c>
      <c r="Q2789" s="41">
        <f t="shared" si="435"/>
        <v>2014</v>
      </c>
      <c r="R2789" s="41">
        <f t="shared" si="436"/>
        <v>2014</v>
      </c>
      <c r="S2789" s="43" t="str">
        <f>YEAR(Taulukko1[[#This Row],[Alku KK]])&amp;"Q"&amp;ROUNDDOWN((MONTH(Taulukko1[[#This Row],[Alku KK]])-1)/3+1,0)</f>
        <v>2014Q2</v>
      </c>
      <c r="T2789" s="43" t="str">
        <f>YEAR(Taulukko1[[#This Row],[Loppu KK]])&amp;"Q"&amp;ROUNDDOWN((MONTH(Taulukko1[[#This Row],[Loppu KK]])-1)/3+1,0)</f>
        <v>2014Q2</v>
      </c>
      <c r="U2789" s="66">
        <f>IF(COUNT(Taulukko1[[#This Row],[Neuvottelujen alaiset ]])=1,Taulukko1[[#This Row],[Neuvottelujen alaiset ]],Taulukko1[[#This Row],[Vähennystarve]])</f>
        <v>47</v>
      </c>
      <c r="V2789" s="44" t="str">
        <f t="shared" si="437"/>
        <v>NA</v>
      </c>
      <c r="W2789" s="44">
        <f t="shared" si="438"/>
        <v>1</v>
      </c>
      <c r="X2789" s="44" t="str">
        <f t="shared" si="439"/>
        <v>NA</v>
      </c>
      <c r="Y2789" s="90" t="b">
        <f>AND(MONTH(Taulukko1[[#This Row],[Alku PVM]] )=6,DAY(Taulukko1[[#This Row],[Alku PVM]] )&gt;19)</f>
        <v>0</v>
      </c>
      <c r="Z2789" s="90" t="b">
        <f>AND(MONTH(Taulukko1[[#This Row],[Loppu PVM]] )=6,DAY(Taulukko1[[#This Row],[Loppu PVM]] )&gt;19)</f>
        <v>0</v>
      </c>
      <c r="AA2789" s="90" t="b">
        <f>OR(MONTH(Taulukko1[[#This Row],[Alku PVM]] )&lt;=5,AND(MONTH(Taulukko1[[#This Row],[Alku PVM]] )=6,DAY(Taulukko1[[#This Row],[Alku PVM]] )&lt;20))</f>
        <v>1</v>
      </c>
      <c r="AB2789" s="90" t="b">
        <f>OR(MONTH(Taulukko1[[#This Row],[Loppu PVM]])&lt;=5,AND(MONTH(Taulukko1[[#This Row],[Loppu PVM]] )=6,DAY(Taulukko1[[#This Row],[Loppu PVM]])&lt;20))</f>
        <v>1</v>
      </c>
      <c r="AC2789" s="90" t="b">
        <f>OR(MONTH(Taulukko1[[#This Row],[Alku PVM]] )&lt;=3,AND(MONTH(Taulukko1[[#This Row],[Alku PVM]] )=3))</f>
        <v>0</v>
      </c>
      <c r="AD2789" s="90" t="b">
        <f>OR(MONTH(Taulukko1[[#This Row],[Loppu PVM]] )&lt;=3,AND(MONTH(Taulukko1[[#This Row],[Loppu PVM]] )=3))</f>
        <v>0</v>
      </c>
      <c r="AE2789" s="90" t="b">
        <f>OR(MONTH(Taulukko1[[#This Row],[Alku PVM]] )&lt;=9,AND(MONTH(Taulukko1[[#This Row],[Alku PVM]] )=9))</f>
        <v>1</v>
      </c>
      <c r="AF2789" s="90" t="b">
        <f>OR(MONTH(Taulukko1[[#This Row],[Loppu PVM]])&lt;=9,AND(MONTH(Taulukko1[[#This Row],[Loppu PVM]] )=9))</f>
        <v>1</v>
      </c>
      <c r="AG2789" s="90" t="b">
        <f>OR(MONTH(Taulukko1[[#This Row],[Alku PVM]] )&lt;=6,AND(MONTH(Taulukko1[[#This Row],[Alku PVM]] )=6))</f>
        <v>1</v>
      </c>
      <c r="AH2789" s="90" t="b">
        <f>OR(MONTH(Taulukko1[[#This Row],[Loppu PVM]])&lt;=6,AND(MONTH(Taulukko1[[#This Row],[Loppu PVM]] )=6))</f>
        <v>1</v>
      </c>
    </row>
    <row r="2790" spans="1:34" ht="12.75" customHeight="1">
      <c r="A2790" t="s">
        <v>403</v>
      </c>
      <c r="B2790" s="23">
        <v>41730</v>
      </c>
      <c r="C2790" t="s">
        <v>402</v>
      </c>
      <c r="F2790" s="4">
        <v>41775</v>
      </c>
      <c r="G2790" s="5">
        <v>8</v>
      </c>
      <c r="H2790" s="22">
        <v>90</v>
      </c>
      <c r="I2790" s="126">
        <f>INDEX('TOL2008'!B:B,MATCH(A2790,'TOL2008'!A:A,0))</f>
        <v>46692</v>
      </c>
      <c r="J2790" s="126" t="str">
        <f>INDEX(Pääluokka!$H$2:$H$100,MATCH(VALUE(LEFT(Taulukko1[[#This Row],[TOL2008]],2)),Pääluokka!$G$2:$G$100,0))</f>
        <v>Tukku- ja vähittäiskauppa; moottoriajoneuvojen ja moottoripyörien korjaus</v>
      </c>
      <c r="K2790" s="126" t="str">
        <f>INDEX(Pääluokka!$I$2:$I$100,MATCH(VALUE(LEFT(Taulukko1[[#This Row],[TOL2008]],2)),Pääluokka!$G$2:$G$100,0))</f>
        <v>Palvelualat (G-N, R, S)</v>
      </c>
      <c r="L2790" s="41">
        <f t="shared" si="430"/>
        <v>45</v>
      </c>
      <c r="M2790" s="43">
        <f t="shared" si="431"/>
        <v>41730</v>
      </c>
      <c r="N2790" s="43">
        <f t="shared" si="432"/>
        <v>41775</v>
      </c>
      <c r="O2790" s="43">
        <f t="shared" si="433"/>
        <v>41730</v>
      </c>
      <c r="P2790" s="43">
        <f t="shared" si="434"/>
        <v>41760</v>
      </c>
      <c r="Q2790" s="41">
        <f t="shared" si="435"/>
        <v>2014</v>
      </c>
      <c r="R2790" s="41">
        <f t="shared" si="436"/>
        <v>2014</v>
      </c>
      <c r="S2790" s="43" t="str">
        <f>YEAR(Taulukko1[[#This Row],[Alku KK]])&amp;"Q"&amp;ROUNDDOWN((MONTH(Taulukko1[[#This Row],[Alku KK]])-1)/3+1,0)</f>
        <v>2014Q2</v>
      </c>
      <c r="T2790" s="43" t="str">
        <f>YEAR(Taulukko1[[#This Row],[Loppu KK]])&amp;"Q"&amp;ROUNDDOWN((MONTH(Taulukko1[[#This Row],[Loppu KK]])-1)/3+1,0)</f>
        <v>2014Q2</v>
      </c>
      <c r="U2790" s="66">
        <f>IF(COUNT(Taulukko1[[#This Row],[Neuvottelujen alaiset ]])=1,Taulukko1[[#This Row],[Neuvottelujen alaiset ]],Taulukko1[[#This Row],[Vähennystarve]])</f>
        <v>90</v>
      </c>
      <c r="V2790" s="44" t="str">
        <f t="shared" si="437"/>
        <v>NA</v>
      </c>
      <c r="W2790" s="44">
        <f t="shared" si="438"/>
        <v>8.8888888888888892E-2</v>
      </c>
      <c r="X2790" s="44" t="str">
        <f t="shared" si="439"/>
        <v>NA</v>
      </c>
      <c r="Y2790" s="90" t="b">
        <f>AND(MONTH(Taulukko1[[#This Row],[Alku PVM]] )=6,DAY(Taulukko1[[#This Row],[Alku PVM]] )&gt;19)</f>
        <v>0</v>
      </c>
      <c r="Z2790" s="90" t="b">
        <f>AND(MONTH(Taulukko1[[#This Row],[Loppu PVM]] )=6,DAY(Taulukko1[[#This Row],[Loppu PVM]] )&gt;19)</f>
        <v>0</v>
      </c>
      <c r="AA2790" s="90" t="b">
        <f>OR(MONTH(Taulukko1[[#This Row],[Alku PVM]] )&lt;=5,AND(MONTH(Taulukko1[[#This Row],[Alku PVM]] )=6,DAY(Taulukko1[[#This Row],[Alku PVM]] )&lt;20))</f>
        <v>1</v>
      </c>
      <c r="AB2790" s="90" t="b">
        <f>OR(MONTH(Taulukko1[[#This Row],[Loppu PVM]])&lt;=5,AND(MONTH(Taulukko1[[#This Row],[Loppu PVM]] )=6,DAY(Taulukko1[[#This Row],[Loppu PVM]])&lt;20))</f>
        <v>1</v>
      </c>
      <c r="AC2790" s="90" t="b">
        <f>OR(MONTH(Taulukko1[[#This Row],[Alku PVM]] )&lt;=3,AND(MONTH(Taulukko1[[#This Row],[Alku PVM]] )=3))</f>
        <v>0</v>
      </c>
      <c r="AD2790" s="90" t="b">
        <f>OR(MONTH(Taulukko1[[#This Row],[Loppu PVM]] )&lt;=3,AND(MONTH(Taulukko1[[#This Row],[Loppu PVM]] )=3))</f>
        <v>0</v>
      </c>
      <c r="AE2790" s="90" t="b">
        <f>OR(MONTH(Taulukko1[[#This Row],[Alku PVM]] )&lt;=9,AND(MONTH(Taulukko1[[#This Row],[Alku PVM]] )=9))</f>
        <v>1</v>
      </c>
      <c r="AF2790" s="90" t="b">
        <f>OR(MONTH(Taulukko1[[#This Row],[Loppu PVM]])&lt;=9,AND(MONTH(Taulukko1[[#This Row],[Loppu PVM]] )=9))</f>
        <v>1</v>
      </c>
      <c r="AG2790" s="90" t="b">
        <f>OR(MONTH(Taulukko1[[#This Row],[Alku PVM]] )&lt;=6,AND(MONTH(Taulukko1[[#This Row],[Alku PVM]] )=6))</f>
        <v>1</v>
      </c>
      <c r="AH2790" s="90" t="b">
        <f>OR(MONTH(Taulukko1[[#This Row],[Loppu PVM]])&lt;=6,AND(MONTH(Taulukko1[[#This Row],[Loppu PVM]] )=6))</f>
        <v>1</v>
      </c>
    </row>
    <row r="2791" spans="1:34" ht="12.75" customHeight="1">
      <c r="A2791" t="s">
        <v>353</v>
      </c>
      <c r="B2791" s="23">
        <v>41730</v>
      </c>
      <c r="C2791" t="s">
        <v>352</v>
      </c>
      <c r="D2791" s="5" t="s">
        <v>25</v>
      </c>
      <c r="F2791" s="4">
        <v>41782</v>
      </c>
      <c r="G2791" s="5">
        <v>24</v>
      </c>
      <c r="H2791" s="22">
        <v>24</v>
      </c>
      <c r="I2791" s="126">
        <f>INDEX('TOL2008'!B:B,MATCH(A2791,'TOL2008'!A:A,0))</f>
        <v>32501</v>
      </c>
      <c r="J2791" s="126" t="str">
        <f>INDEX(Pääluokka!$H$2:$H$100,MATCH(VALUE(LEFT(Taulukko1[[#This Row],[TOL2008]],2)),Pääluokka!$G$2:$G$100,0))</f>
        <v>Teollisuus</v>
      </c>
      <c r="K2791" s="126" t="str">
        <f>INDEX(Pääluokka!$I$2:$I$100,MATCH(VALUE(LEFT(Taulukko1[[#This Row],[TOL2008]],2)),Pääluokka!$G$2:$G$100,0))</f>
        <v>Teollisuus (C-E)</v>
      </c>
      <c r="L2791" s="41">
        <f t="shared" si="430"/>
        <v>52</v>
      </c>
      <c r="M2791" s="43">
        <f t="shared" si="431"/>
        <v>41730</v>
      </c>
      <c r="N2791" s="43">
        <f t="shared" si="432"/>
        <v>41782</v>
      </c>
      <c r="O2791" s="43">
        <f t="shared" si="433"/>
        <v>41730</v>
      </c>
      <c r="P2791" s="43">
        <f t="shared" si="434"/>
        <v>41760</v>
      </c>
      <c r="Q2791" s="41">
        <f t="shared" si="435"/>
        <v>2014</v>
      </c>
      <c r="R2791" s="41">
        <f t="shared" si="436"/>
        <v>2014</v>
      </c>
      <c r="S2791" s="43" t="str">
        <f>YEAR(Taulukko1[[#This Row],[Alku KK]])&amp;"Q"&amp;ROUNDDOWN((MONTH(Taulukko1[[#This Row],[Alku KK]])-1)/3+1,0)</f>
        <v>2014Q2</v>
      </c>
      <c r="T2791" s="43" t="str">
        <f>YEAR(Taulukko1[[#This Row],[Loppu KK]])&amp;"Q"&amp;ROUNDDOWN((MONTH(Taulukko1[[#This Row],[Loppu KK]])-1)/3+1,0)</f>
        <v>2014Q2</v>
      </c>
      <c r="U2791" s="66">
        <f>IF(COUNT(Taulukko1[[#This Row],[Neuvottelujen alaiset ]])=1,Taulukko1[[#This Row],[Neuvottelujen alaiset ]],Taulukko1[[#This Row],[Vähennystarve]])</f>
        <v>24</v>
      </c>
      <c r="V2791" s="44" t="str">
        <f t="shared" si="437"/>
        <v>NA</v>
      </c>
      <c r="W2791" s="44">
        <f t="shared" si="438"/>
        <v>1</v>
      </c>
      <c r="X2791" s="44" t="str">
        <f t="shared" si="439"/>
        <v>NA</v>
      </c>
      <c r="Y2791" s="90" t="b">
        <f>AND(MONTH(Taulukko1[[#This Row],[Alku PVM]] )=6,DAY(Taulukko1[[#This Row],[Alku PVM]] )&gt;19)</f>
        <v>0</v>
      </c>
      <c r="Z2791" s="90" t="b">
        <f>AND(MONTH(Taulukko1[[#This Row],[Loppu PVM]] )=6,DAY(Taulukko1[[#This Row],[Loppu PVM]] )&gt;19)</f>
        <v>0</v>
      </c>
      <c r="AA2791" s="90" t="b">
        <f>OR(MONTH(Taulukko1[[#This Row],[Alku PVM]] )&lt;=5,AND(MONTH(Taulukko1[[#This Row],[Alku PVM]] )=6,DAY(Taulukko1[[#This Row],[Alku PVM]] )&lt;20))</f>
        <v>1</v>
      </c>
      <c r="AB2791" s="90" t="b">
        <f>OR(MONTH(Taulukko1[[#This Row],[Loppu PVM]])&lt;=5,AND(MONTH(Taulukko1[[#This Row],[Loppu PVM]] )=6,DAY(Taulukko1[[#This Row],[Loppu PVM]])&lt;20))</f>
        <v>1</v>
      </c>
      <c r="AC2791" s="90" t="b">
        <f>OR(MONTH(Taulukko1[[#This Row],[Alku PVM]] )&lt;=3,AND(MONTH(Taulukko1[[#This Row],[Alku PVM]] )=3))</f>
        <v>0</v>
      </c>
      <c r="AD2791" s="90" t="b">
        <f>OR(MONTH(Taulukko1[[#This Row],[Loppu PVM]] )&lt;=3,AND(MONTH(Taulukko1[[#This Row],[Loppu PVM]] )=3))</f>
        <v>0</v>
      </c>
      <c r="AE2791" s="90" t="b">
        <f>OR(MONTH(Taulukko1[[#This Row],[Alku PVM]] )&lt;=9,AND(MONTH(Taulukko1[[#This Row],[Alku PVM]] )=9))</f>
        <v>1</v>
      </c>
      <c r="AF2791" s="90" t="b">
        <f>OR(MONTH(Taulukko1[[#This Row],[Loppu PVM]])&lt;=9,AND(MONTH(Taulukko1[[#This Row],[Loppu PVM]] )=9))</f>
        <v>1</v>
      </c>
      <c r="AG2791" s="90" t="b">
        <f>OR(MONTH(Taulukko1[[#This Row],[Alku PVM]] )&lt;=6,AND(MONTH(Taulukko1[[#This Row],[Alku PVM]] )=6))</f>
        <v>1</v>
      </c>
      <c r="AH2791" s="90" t="b">
        <f>OR(MONTH(Taulukko1[[#This Row],[Loppu PVM]])&lt;=6,AND(MONTH(Taulukko1[[#This Row],[Loppu PVM]] )=6))</f>
        <v>1</v>
      </c>
    </row>
    <row r="2792" spans="1:34" ht="12.75" customHeight="1">
      <c r="A2792" t="s">
        <v>277</v>
      </c>
      <c r="B2792" s="23">
        <v>41730</v>
      </c>
      <c r="C2792" t="s">
        <v>276</v>
      </c>
      <c r="F2792" s="4">
        <v>41814</v>
      </c>
      <c r="G2792" s="5">
        <v>36</v>
      </c>
      <c r="H2792" s="22">
        <v>36</v>
      </c>
      <c r="I2792" s="126">
        <f>INDEX('TOL2008'!B:B,MATCH(A2792,'TOL2008'!A:A,0))</f>
        <v>23610</v>
      </c>
      <c r="J2792" s="126" t="str">
        <f>INDEX(Pääluokka!$H$2:$H$100,MATCH(VALUE(LEFT(Taulukko1[[#This Row],[TOL2008]],2)),Pääluokka!$G$2:$G$100,0))</f>
        <v>Teollisuus</v>
      </c>
      <c r="K2792" s="126" t="str">
        <f>INDEX(Pääluokka!$I$2:$I$100,MATCH(VALUE(LEFT(Taulukko1[[#This Row],[TOL2008]],2)),Pääluokka!$G$2:$G$100,0))</f>
        <v>Teollisuus (C-E)</v>
      </c>
      <c r="L2792" s="41">
        <f t="shared" si="430"/>
        <v>84</v>
      </c>
      <c r="M2792" s="43">
        <f t="shared" si="431"/>
        <v>41730</v>
      </c>
      <c r="N2792" s="43">
        <f t="shared" si="432"/>
        <v>41814</v>
      </c>
      <c r="O2792" s="43">
        <f t="shared" si="433"/>
        <v>41730</v>
      </c>
      <c r="P2792" s="43">
        <f t="shared" si="434"/>
        <v>41791</v>
      </c>
      <c r="Q2792" s="41">
        <f t="shared" si="435"/>
        <v>2014</v>
      </c>
      <c r="R2792" s="41">
        <f t="shared" si="436"/>
        <v>2014</v>
      </c>
      <c r="S2792" s="43" t="str">
        <f>YEAR(Taulukko1[[#This Row],[Alku KK]])&amp;"Q"&amp;ROUNDDOWN((MONTH(Taulukko1[[#This Row],[Alku KK]])-1)/3+1,0)</f>
        <v>2014Q2</v>
      </c>
      <c r="T2792" s="43" t="str">
        <f>YEAR(Taulukko1[[#This Row],[Loppu KK]])&amp;"Q"&amp;ROUNDDOWN((MONTH(Taulukko1[[#This Row],[Loppu KK]])-1)/3+1,0)</f>
        <v>2014Q2</v>
      </c>
      <c r="U2792" s="66">
        <f>IF(COUNT(Taulukko1[[#This Row],[Neuvottelujen alaiset ]])=1,Taulukko1[[#This Row],[Neuvottelujen alaiset ]],Taulukko1[[#This Row],[Vähennystarve]])</f>
        <v>36</v>
      </c>
      <c r="V2792" s="44" t="str">
        <f t="shared" si="437"/>
        <v>NA</v>
      </c>
      <c r="W2792" s="44">
        <f t="shared" si="438"/>
        <v>1</v>
      </c>
      <c r="X2792" s="44" t="str">
        <f t="shared" si="439"/>
        <v>NA</v>
      </c>
      <c r="Y2792" s="90" t="b">
        <f>AND(MONTH(Taulukko1[[#This Row],[Alku PVM]] )=6,DAY(Taulukko1[[#This Row],[Alku PVM]] )&gt;19)</f>
        <v>0</v>
      </c>
      <c r="Z2792" s="90" t="b">
        <f>AND(MONTH(Taulukko1[[#This Row],[Loppu PVM]] )=6,DAY(Taulukko1[[#This Row],[Loppu PVM]] )&gt;19)</f>
        <v>1</v>
      </c>
      <c r="AA2792" s="90" t="b">
        <f>OR(MONTH(Taulukko1[[#This Row],[Alku PVM]] )&lt;=5,AND(MONTH(Taulukko1[[#This Row],[Alku PVM]] )=6,DAY(Taulukko1[[#This Row],[Alku PVM]] )&lt;20))</f>
        <v>1</v>
      </c>
      <c r="AB2792" s="90" t="b">
        <f>OR(MONTH(Taulukko1[[#This Row],[Loppu PVM]])&lt;=5,AND(MONTH(Taulukko1[[#This Row],[Loppu PVM]] )=6,DAY(Taulukko1[[#This Row],[Loppu PVM]])&lt;20))</f>
        <v>0</v>
      </c>
      <c r="AC2792" s="90" t="b">
        <f>OR(MONTH(Taulukko1[[#This Row],[Alku PVM]] )&lt;=3,AND(MONTH(Taulukko1[[#This Row],[Alku PVM]] )=3))</f>
        <v>0</v>
      </c>
      <c r="AD2792" s="90" t="b">
        <f>OR(MONTH(Taulukko1[[#This Row],[Loppu PVM]] )&lt;=3,AND(MONTH(Taulukko1[[#This Row],[Loppu PVM]] )=3))</f>
        <v>0</v>
      </c>
      <c r="AE2792" s="90" t="b">
        <f>OR(MONTH(Taulukko1[[#This Row],[Alku PVM]] )&lt;=9,AND(MONTH(Taulukko1[[#This Row],[Alku PVM]] )=9))</f>
        <v>1</v>
      </c>
      <c r="AF2792" s="90" t="b">
        <f>OR(MONTH(Taulukko1[[#This Row],[Loppu PVM]])&lt;=9,AND(MONTH(Taulukko1[[#This Row],[Loppu PVM]] )=9))</f>
        <v>1</v>
      </c>
      <c r="AG2792" s="90" t="b">
        <f>OR(MONTH(Taulukko1[[#This Row],[Alku PVM]] )&lt;=6,AND(MONTH(Taulukko1[[#This Row],[Alku PVM]] )=6))</f>
        <v>1</v>
      </c>
      <c r="AH2792" s="90" t="b">
        <f>OR(MONTH(Taulukko1[[#This Row],[Loppu PVM]])&lt;=6,AND(MONTH(Taulukko1[[#This Row],[Loppu PVM]] )=6))</f>
        <v>1</v>
      </c>
    </row>
    <row r="2793" spans="1:34" ht="12.75" customHeight="1">
      <c r="A2793" t="s">
        <v>27</v>
      </c>
      <c r="B2793" s="23">
        <v>41730</v>
      </c>
      <c r="C2793" t="s">
        <v>28</v>
      </c>
      <c r="D2793" s="5" t="s">
        <v>25</v>
      </c>
      <c r="E2793" s="62">
        <v>9</v>
      </c>
      <c r="F2793" s="4">
        <v>41751</v>
      </c>
      <c r="G2793" s="5">
        <v>7</v>
      </c>
      <c r="H2793" s="22">
        <v>20</v>
      </c>
      <c r="I2793" s="126">
        <f>INDEX('TOL2008'!B:B,MATCH(A2793,'TOL2008'!A:A,0))</f>
        <v>55101</v>
      </c>
      <c r="J2793" s="126" t="str">
        <f>INDEX(Pääluokka!$H$2:$H$100,MATCH(VALUE(LEFT(Taulukko1[[#This Row],[TOL2008]],2)),Pääluokka!$G$2:$G$100,0))</f>
        <v>Majoitus- ja ravitsemistoiminta</v>
      </c>
      <c r="K2793" s="126" t="str">
        <f>INDEX(Pääluokka!$I$2:$I$100,MATCH(VALUE(LEFT(Taulukko1[[#This Row],[TOL2008]],2)),Pääluokka!$G$2:$G$100,0))</f>
        <v>Palvelualat (G-N, R, S)</v>
      </c>
      <c r="L2793" s="41">
        <f t="shared" si="430"/>
        <v>21</v>
      </c>
      <c r="M2793" s="43">
        <f t="shared" si="431"/>
        <v>41730</v>
      </c>
      <c r="N2793" s="43">
        <f t="shared" si="432"/>
        <v>41751</v>
      </c>
      <c r="O2793" s="43">
        <f t="shared" si="433"/>
        <v>41730</v>
      </c>
      <c r="P2793" s="43">
        <f t="shared" si="434"/>
        <v>41730</v>
      </c>
      <c r="Q2793" s="41">
        <f t="shared" si="435"/>
        <v>2014</v>
      </c>
      <c r="R2793" s="41">
        <f t="shared" si="436"/>
        <v>2014</v>
      </c>
      <c r="S2793" s="43" t="str">
        <f>YEAR(Taulukko1[[#This Row],[Alku KK]])&amp;"Q"&amp;ROUNDDOWN((MONTH(Taulukko1[[#This Row],[Alku KK]])-1)/3+1,0)</f>
        <v>2014Q2</v>
      </c>
      <c r="T2793" s="43" t="str">
        <f>YEAR(Taulukko1[[#This Row],[Loppu KK]])&amp;"Q"&amp;ROUNDDOWN((MONTH(Taulukko1[[#This Row],[Loppu KK]])-1)/3+1,0)</f>
        <v>2014Q2</v>
      </c>
      <c r="U2793" s="66">
        <f>IF(COUNT(Taulukko1[[#This Row],[Neuvottelujen alaiset ]])=1,Taulukko1[[#This Row],[Neuvottelujen alaiset ]],Taulukko1[[#This Row],[Vähennystarve]])</f>
        <v>20</v>
      </c>
      <c r="V2793" s="44">
        <f t="shared" si="437"/>
        <v>0.45</v>
      </c>
      <c r="W2793" s="44">
        <f t="shared" si="438"/>
        <v>0.35</v>
      </c>
      <c r="X2793" s="44">
        <f t="shared" si="439"/>
        <v>0.77777777777777779</v>
      </c>
      <c r="Y2793" s="90" t="b">
        <f>AND(MONTH(Taulukko1[[#This Row],[Alku PVM]] )=6,DAY(Taulukko1[[#This Row],[Alku PVM]] )&gt;19)</f>
        <v>0</v>
      </c>
      <c r="Z2793" s="90" t="b">
        <f>AND(MONTH(Taulukko1[[#This Row],[Loppu PVM]] )=6,DAY(Taulukko1[[#This Row],[Loppu PVM]] )&gt;19)</f>
        <v>0</v>
      </c>
      <c r="AA2793" s="90" t="b">
        <f>OR(MONTH(Taulukko1[[#This Row],[Alku PVM]] )&lt;=5,AND(MONTH(Taulukko1[[#This Row],[Alku PVM]] )=6,DAY(Taulukko1[[#This Row],[Alku PVM]] )&lt;20))</f>
        <v>1</v>
      </c>
      <c r="AB2793" s="90" t="b">
        <f>OR(MONTH(Taulukko1[[#This Row],[Loppu PVM]])&lt;=5,AND(MONTH(Taulukko1[[#This Row],[Loppu PVM]] )=6,DAY(Taulukko1[[#This Row],[Loppu PVM]])&lt;20))</f>
        <v>1</v>
      </c>
      <c r="AC2793" s="90" t="b">
        <f>OR(MONTH(Taulukko1[[#This Row],[Alku PVM]] )&lt;=3,AND(MONTH(Taulukko1[[#This Row],[Alku PVM]] )=3))</f>
        <v>0</v>
      </c>
      <c r="AD2793" s="90" t="b">
        <f>OR(MONTH(Taulukko1[[#This Row],[Loppu PVM]] )&lt;=3,AND(MONTH(Taulukko1[[#This Row],[Loppu PVM]] )=3))</f>
        <v>0</v>
      </c>
      <c r="AE2793" s="90" t="b">
        <f>OR(MONTH(Taulukko1[[#This Row],[Alku PVM]] )&lt;=9,AND(MONTH(Taulukko1[[#This Row],[Alku PVM]] )=9))</f>
        <v>1</v>
      </c>
      <c r="AF2793" s="90" t="b">
        <f>OR(MONTH(Taulukko1[[#This Row],[Loppu PVM]])&lt;=9,AND(MONTH(Taulukko1[[#This Row],[Loppu PVM]] )=9))</f>
        <v>1</v>
      </c>
      <c r="AG2793" s="90" t="b">
        <f>OR(MONTH(Taulukko1[[#This Row],[Alku PVM]] )&lt;=6,AND(MONTH(Taulukko1[[#This Row],[Alku PVM]] )=6))</f>
        <v>1</v>
      </c>
      <c r="AH2793" s="90" t="b">
        <f>OR(MONTH(Taulukko1[[#This Row],[Loppu PVM]])&lt;=6,AND(MONTH(Taulukko1[[#This Row],[Loppu PVM]] )=6))</f>
        <v>1</v>
      </c>
    </row>
    <row r="2794" spans="1:34" ht="12.75" customHeight="1">
      <c r="A2794" t="s">
        <v>587</v>
      </c>
      <c r="B2794" s="23">
        <v>41731</v>
      </c>
      <c r="C2794" t="s">
        <v>424</v>
      </c>
      <c r="E2794" s="62">
        <v>9</v>
      </c>
      <c r="F2794" s="4">
        <v>41739</v>
      </c>
      <c r="G2794" s="5">
        <v>8</v>
      </c>
      <c r="H2794" s="22">
        <v>140</v>
      </c>
      <c r="I2794" s="126">
        <f>INDEX('TOL2008'!B:B,MATCH(A2794,'TOL2008'!A:A,0))</f>
        <v>73111</v>
      </c>
      <c r="J2794" s="126" t="str">
        <f>INDEX(Pääluokka!$H$2:$H$100,MATCH(VALUE(LEFT(Taulukko1[[#This Row],[TOL2008]],2)),Pääluokka!$G$2:$G$100,0))</f>
        <v>Ammatillinen, tieteellinen ja tekninen toiminta</v>
      </c>
      <c r="K2794" s="126" t="str">
        <f>INDEX(Pääluokka!$I$2:$I$100,MATCH(VALUE(LEFT(Taulukko1[[#This Row],[TOL2008]],2)),Pääluokka!$G$2:$G$100,0))</f>
        <v>Palvelualat (G-N, R, S)</v>
      </c>
      <c r="L2794" s="41">
        <f t="shared" si="430"/>
        <v>8</v>
      </c>
      <c r="M2794" s="43">
        <f t="shared" si="431"/>
        <v>41731</v>
      </c>
      <c r="N2794" s="43">
        <f t="shared" si="432"/>
        <v>41739</v>
      </c>
      <c r="O2794" s="43">
        <f t="shared" si="433"/>
        <v>41730</v>
      </c>
      <c r="P2794" s="43">
        <f t="shared" si="434"/>
        <v>41730</v>
      </c>
      <c r="Q2794" s="41">
        <f t="shared" si="435"/>
        <v>2014</v>
      </c>
      <c r="R2794" s="41">
        <f t="shared" si="436"/>
        <v>2014</v>
      </c>
      <c r="S2794" s="43" t="str">
        <f>YEAR(Taulukko1[[#This Row],[Alku KK]])&amp;"Q"&amp;ROUNDDOWN((MONTH(Taulukko1[[#This Row],[Alku KK]])-1)/3+1,0)</f>
        <v>2014Q2</v>
      </c>
      <c r="T2794" s="43" t="str">
        <f>YEAR(Taulukko1[[#This Row],[Loppu KK]])&amp;"Q"&amp;ROUNDDOWN((MONTH(Taulukko1[[#This Row],[Loppu KK]])-1)/3+1,0)</f>
        <v>2014Q2</v>
      </c>
      <c r="U2794" s="66">
        <f>IF(COUNT(Taulukko1[[#This Row],[Neuvottelujen alaiset ]])=1,Taulukko1[[#This Row],[Neuvottelujen alaiset ]],Taulukko1[[#This Row],[Vähennystarve]])</f>
        <v>140</v>
      </c>
      <c r="V2794" s="44">
        <f t="shared" si="437"/>
        <v>6.4285714285714279E-2</v>
      </c>
      <c r="W2794" s="44">
        <f t="shared" si="438"/>
        <v>5.7142857142857141E-2</v>
      </c>
      <c r="X2794" s="44">
        <f t="shared" si="439"/>
        <v>0.88888888888888884</v>
      </c>
      <c r="Y2794" s="90" t="b">
        <f>AND(MONTH(Taulukko1[[#This Row],[Alku PVM]] )=6,DAY(Taulukko1[[#This Row],[Alku PVM]] )&gt;19)</f>
        <v>0</v>
      </c>
      <c r="Z2794" s="90" t="b">
        <f>AND(MONTH(Taulukko1[[#This Row],[Loppu PVM]] )=6,DAY(Taulukko1[[#This Row],[Loppu PVM]] )&gt;19)</f>
        <v>0</v>
      </c>
      <c r="AA2794" s="90" t="b">
        <f>OR(MONTH(Taulukko1[[#This Row],[Alku PVM]] )&lt;=5,AND(MONTH(Taulukko1[[#This Row],[Alku PVM]] )=6,DAY(Taulukko1[[#This Row],[Alku PVM]] )&lt;20))</f>
        <v>1</v>
      </c>
      <c r="AB2794" s="90" t="b">
        <f>OR(MONTH(Taulukko1[[#This Row],[Loppu PVM]])&lt;=5,AND(MONTH(Taulukko1[[#This Row],[Loppu PVM]] )=6,DAY(Taulukko1[[#This Row],[Loppu PVM]])&lt;20))</f>
        <v>1</v>
      </c>
      <c r="AC2794" s="90" t="b">
        <f>OR(MONTH(Taulukko1[[#This Row],[Alku PVM]] )&lt;=3,AND(MONTH(Taulukko1[[#This Row],[Alku PVM]] )=3))</f>
        <v>0</v>
      </c>
      <c r="AD2794" s="90" t="b">
        <f>OR(MONTH(Taulukko1[[#This Row],[Loppu PVM]] )&lt;=3,AND(MONTH(Taulukko1[[#This Row],[Loppu PVM]] )=3))</f>
        <v>0</v>
      </c>
      <c r="AE2794" s="90" t="b">
        <f>OR(MONTH(Taulukko1[[#This Row],[Alku PVM]] )&lt;=9,AND(MONTH(Taulukko1[[#This Row],[Alku PVM]] )=9))</f>
        <v>1</v>
      </c>
      <c r="AF2794" s="90" t="b">
        <f>OR(MONTH(Taulukko1[[#This Row],[Loppu PVM]])&lt;=9,AND(MONTH(Taulukko1[[#This Row],[Loppu PVM]] )=9))</f>
        <v>1</v>
      </c>
      <c r="AG2794" s="90" t="b">
        <f>OR(MONTH(Taulukko1[[#This Row],[Alku PVM]] )&lt;=6,AND(MONTH(Taulukko1[[#This Row],[Alku PVM]] )=6))</f>
        <v>1</v>
      </c>
      <c r="AH2794" s="90" t="b">
        <f>OR(MONTH(Taulukko1[[#This Row],[Loppu PVM]])&lt;=6,AND(MONTH(Taulukko1[[#This Row],[Loppu PVM]] )=6))</f>
        <v>1</v>
      </c>
    </row>
    <row r="2795" spans="1:34" ht="12.75" customHeight="1">
      <c r="A2795" t="s">
        <v>317</v>
      </c>
      <c r="B2795" s="23">
        <v>41731</v>
      </c>
      <c r="C2795" t="s">
        <v>316</v>
      </c>
      <c r="E2795" s="62">
        <v>300</v>
      </c>
      <c r="F2795" s="4">
        <v>41806</v>
      </c>
      <c r="G2795" s="5">
        <v>112</v>
      </c>
      <c r="H2795" s="22">
        <v>300</v>
      </c>
      <c r="I2795" s="126">
        <f>INDEX('TOL2008'!B:B,MATCH(A2795,'TOL2008'!A:A,0))</f>
        <v>64190</v>
      </c>
      <c r="J2795" s="126" t="str">
        <f>INDEX(Pääluokka!$H$2:$H$100,MATCH(VALUE(LEFT(Taulukko1[[#This Row],[TOL2008]],2)),Pääluokka!$G$2:$G$100,0))</f>
        <v>Rahoitus- ja vakuutustoiminta</v>
      </c>
      <c r="K2795" s="126" t="str">
        <f>INDEX(Pääluokka!$I$2:$I$100,MATCH(VALUE(LEFT(Taulukko1[[#This Row],[TOL2008]],2)),Pääluokka!$G$2:$G$100,0))</f>
        <v>Palvelualat (G-N, R, S)</v>
      </c>
      <c r="L2795" s="41">
        <f t="shared" si="430"/>
        <v>75</v>
      </c>
      <c r="M2795" s="43">
        <f t="shared" si="431"/>
        <v>41731</v>
      </c>
      <c r="N2795" s="43">
        <f t="shared" si="432"/>
        <v>41806</v>
      </c>
      <c r="O2795" s="43">
        <f t="shared" si="433"/>
        <v>41730</v>
      </c>
      <c r="P2795" s="43">
        <f t="shared" si="434"/>
        <v>41791</v>
      </c>
      <c r="Q2795" s="41">
        <f t="shared" si="435"/>
        <v>2014</v>
      </c>
      <c r="R2795" s="41">
        <f t="shared" si="436"/>
        <v>2014</v>
      </c>
      <c r="S2795" s="43" t="str">
        <f>YEAR(Taulukko1[[#This Row],[Alku KK]])&amp;"Q"&amp;ROUNDDOWN((MONTH(Taulukko1[[#This Row],[Alku KK]])-1)/3+1,0)</f>
        <v>2014Q2</v>
      </c>
      <c r="T2795" s="43" t="str">
        <f>YEAR(Taulukko1[[#This Row],[Loppu KK]])&amp;"Q"&amp;ROUNDDOWN((MONTH(Taulukko1[[#This Row],[Loppu KK]])-1)/3+1,0)</f>
        <v>2014Q2</v>
      </c>
      <c r="U2795" s="66">
        <f>IF(COUNT(Taulukko1[[#This Row],[Neuvottelujen alaiset ]])=1,Taulukko1[[#This Row],[Neuvottelujen alaiset ]],Taulukko1[[#This Row],[Vähennystarve]])</f>
        <v>300</v>
      </c>
      <c r="V2795" s="44">
        <f t="shared" si="437"/>
        <v>1</v>
      </c>
      <c r="W2795" s="44">
        <f t="shared" si="438"/>
        <v>0.37333333333333335</v>
      </c>
      <c r="X2795" s="44">
        <f t="shared" si="439"/>
        <v>0.37333333333333335</v>
      </c>
      <c r="Y2795" s="90" t="b">
        <f>AND(MONTH(Taulukko1[[#This Row],[Alku PVM]] )=6,DAY(Taulukko1[[#This Row],[Alku PVM]] )&gt;19)</f>
        <v>0</v>
      </c>
      <c r="Z2795" s="90" t="b">
        <f>AND(MONTH(Taulukko1[[#This Row],[Loppu PVM]] )=6,DAY(Taulukko1[[#This Row],[Loppu PVM]] )&gt;19)</f>
        <v>0</v>
      </c>
      <c r="AA2795" s="90" t="b">
        <f>OR(MONTH(Taulukko1[[#This Row],[Alku PVM]] )&lt;=5,AND(MONTH(Taulukko1[[#This Row],[Alku PVM]] )=6,DAY(Taulukko1[[#This Row],[Alku PVM]] )&lt;20))</f>
        <v>1</v>
      </c>
      <c r="AB2795" s="90" t="b">
        <f>OR(MONTH(Taulukko1[[#This Row],[Loppu PVM]])&lt;=5,AND(MONTH(Taulukko1[[#This Row],[Loppu PVM]] )=6,DAY(Taulukko1[[#This Row],[Loppu PVM]])&lt;20))</f>
        <v>1</v>
      </c>
      <c r="AC2795" s="90" t="b">
        <f>OR(MONTH(Taulukko1[[#This Row],[Alku PVM]] )&lt;=3,AND(MONTH(Taulukko1[[#This Row],[Alku PVM]] )=3))</f>
        <v>0</v>
      </c>
      <c r="AD2795" s="90" t="b">
        <f>OR(MONTH(Taulukko1[[#This Row],[Loppu PVM]] )&lt;=3,AND(MONTH(Taulukko1[[#This Row],[Loppu PVM]] )=3))</f>
        <v>0</v>
      </c>
      <c r="AE2795" s="90" t="b">
        <f>OR(MONTH(Taulukko1[[#This Row],[Alku PVM]] )&lt;=9,AND(MONTH(Taulukko1[[#This Row],[Alku PVM]] )=9))</f>
        <v>1</v>
      </c>
      <c r="AF2795" s="90" t="b">
        <f>OR(MONTH(Taulukko1[[#This Row],[Loppu PVM]])&lt;=9,AND(MONTH(Taulukko1[[#This Row],[Loppu PVM]] )=9))</f>
        <v>1</v>
      </c>
      <c r="AG2795" s="90" t="b">
        <f>OR(MONTH(Taulukko1[[#This Row],[Alku PVM]] )&lt;=6,AND(MONTH(Taulukko1[[#This Row],[Alku PVM]] )=6))</f>
        <v>1</v>
      </c>
      <c r="AH2795" s="90" t="b">
        <f>OR(MONTH(Taulukko1[[#This Row],[Loppu PVM]])&lt;=6,AND(MONTH(Taulukko1[[#This Row],[Loppu PVM]] )=6))</f>
        <v>1</v>
      </c>
    </row>
    <row r="2796" spans="1:34" ht="12.75" customHeight="1">
      <c r="A2796" t="s">
        <v>240</v>
      </c>
      <c r="B2796" s="23">
        <v>41731</v>
      </c>
      <c r="C2796" t="s">
        <v>241</v>
      </c>
      <c r="D2796" s="5">
        <v>20</v>
      </c>
      <c r="E2796" s="62">
        <v>8</v>
      </c>
      <c r="F2796" s="4">
        <v>41792</v>
      </c>
      <c r="G2796" s="5">
        <v>0</v>
      </c>
      <c r="H2796" s="22">
        <v>20</v>
      </c>
      <c r="I2796" s="126">
        <f>INDEX('TOL2008'!B:B,MATCH(A2796,'TOL2008'!A:A,0))</f>
        <v>70220</v>
      </c>
      <c r="J2796" s="126" t="str">
        <f>INDEX(Pääluokka!$H$2:$H$100,MATCH(VALUE(LEFT(Taulukko1[[#This Row],[TOL2008]],2)),Pääluokka!$G$2:$G$100,0))</f>
        <v>Ammatillinen, tieteellinen ja tekninen toiminta</v>
      </c>
      <c r="K2796" s="126" t="str">
        <f>INDEX(Pääluokka!$I$2:$I$100,MATCH(VALUE(LEFT(Taulukko1[[#This Row],[TOL2008]],2)),Pääluokka!$G$2:$G$100,0))</f>
        <v>Palvelualat (G-N, R, S)</v>
      </c>
      <c r="L2796" s="41">
        <f t="shared" si="430"/>
        <v>61</v>
      </c>
      <c r="M2796" s="43">
        <f t="shared" si="431"/>
        <v>41731</v>
      </c>
      <c r="N2796" s="43">
        <f t="shared" si="432"/>
        <v>41792</v>
      </c>
      <c r="O2796" s="43">
        <f t="shared" si="433"/>
        <v>41730</v>
      </c>
      <c r="P2796" s="43">
        <f t="shared" si="434"/>
        <v>41791</v>
      </c>
      <c r="Q2796" s="41">
        <f t="shared" si="435"/>
        <v>2014</v>
      </c>
      <c r="R2796" s="41">
        <f t="shared" si="436"/>
        <v>2014</v>
      </c>
      <c r="S2796" s="43" t="str">
        <f>YEAR(Taulukko1[[#This Row],[Alku KK]])&amp;"Q"&amp;ROUNDDOWN((MONTH(Taulukko1[[#This Row],[Alku KK]])-1)/3+1,0)</f>
        <v>2014Q2</v>
      </c>
      <c r="T2796" s="43" t="str">
        <f>YEAR(Taulukko1[[#This Row],[Loppu KK]])&amp;"Q"&amp;ROUNDDOWN((MONTH(Taulukko1[[#This Row],[Loppu KK]])-1)/3+1,0)</f>
        <v>2014Q2</v>
      </c>
      <c r="U2796" s="66">
        <f>IF(COUNT(Taulukko1[[#This Row],[Neuvottelujen alaiset ]])=1,Taulukko1[[#This Row],[Neuvottelujen alaiset ]],Taulukko1[[#This Row],[Vähennystarve]])</f>
        <v>20</v>
      </c>
      <c r="V2796" s="44">
        <f t="shared" si="437"/>
        <v>0.4</v>
      </c>
      <c r="W2796" s="44">
        <f t="shared" si="438"/>
        <v>0</v>
      </c>
      <c r="X2796" s="44">
        <f t="shared" si="439"/>
        <v>0</v>
      </c>
      <c r="Y2796" s="90" t="b">
        <f>AND(MONTH(Taulukko1[[#This Row],[Alku PVM]] )=6,DAY(Taulukko1[[#This Row],[Alku PVM]] )&gt;19)</f>
        <v>0</v>
      </c>
      <c r="Z2796" s="90" t="b">
        <f>AND(MONTH(Taulukko1[[#This Row],[Loppu PVM]] )=6,DAY(Taulukko1[[#This Row],[Loppu PVM]] )&gt;19)</f>
        <v>0</v>
      </c>
      <c r="AA2796" s="90" t="b">
        <f>OR(MONTH(Taulukko1[[#This Row],[Alku PVM]] )&lt;=5,AND(MONTH(Taulukko1[[#This Row],[Alku PVM]] )=6,DAY(Taulukko1[[#This Row],[Alku PVM]] )&lt;20))</f>
        <v>1</v>
      </c>
      <c r="AB2796" s="90" t="b">
        <f>OR(MONTH(Taulukko1[[#This Row],[Loppu PVM]])&lt;=5,AND(MONTH(Taulukko1[[#This Row],[Loppu PVM]] )=6,DAY(Taulukko1[[#This Row],[Loppu PVM]])&lt;20))</f>
        <v>1</v>
      </c>
      <c r="AC2796" s="90" t="b">
        <f>OR(MONTH(Taulukko1[[#This Row],[Alku PVM]] )&lt;=3,AND(MONTH(Taulukko1[[#This Row],[Alku PVM]] )=3))</f>
        <v>0</v>
      </c>
      <c r="AD2796" s="90" t="b">
        <f>OR(MONTH(Taulukko1[[#This Row],[Loppu PVM]] )&lt;=3,AND(MONTH(Taulukko1[[#This Row],[Loppu PVM]] )=3))</f>
        <v>0</v>
      </c>
      <c r="AE2796" s="90" t="b">
        <f>OR(MONTH(Taulukko1[[#This Row],[Alku PVM]] )&lt;=9,AND(MONTH(Taulukko1[[#This Row],[Alku PVM]] )=9))</f>
        <v>1</v>
      </c>
      <c r="AF2796" s="90" t="b">
        <f>OR(MONTH(Taulukko1[[#This Row],[Loppu PVM]])&lt;=9,AND(MONTH(Taulukko1[[#This Row],[Loppu PVM]] )=9))</f>
        <v>1</v>
      </c>
      <c r="AG2796" s="90" t="b">
        <f>OR(MONTH(Taulukko1[[#This Row],[Alku PVM]] )&lt;=6,AND(MONTH(Taulukko1[[#This Row],[Alku PVM]] )=6))</f>
        <v>1</v>
      </c>
      <c r="AH2796" s="90" t="b">
        <f>OR(MONTH(Taulukko1[[#This Row],[Loppu PVM]])&lt;=6,AND(MONTH(Taulukko1[[#This Row],[Loppu PVM]] )=6))</f>
        <v>1</v>
      </c>
    </row>
    <row r="2797" spans="1:34" ht="12.75" customHeight="1">
      <c r="A2797" t="s">
        <v>105</v>
      </c>
      <c r="B2797" s="23">
        <v>41731</v>
      </c>
      <c r="C2797" t="s">
        <v>104</v>
      </c>
      <c r="E2797" s="62">
        <v>80</v>
      </c>
      <c r="F2797" s="4">
        <v>41780</v>
      </c>
      <c r="G2797" s="5">
        <v>64</v>
      </c>
      <c r="H2797" s="22">
        <v>1100</v>
      </c>
      <c r="I2797" s="126">
        <f>INDEX('TOL2008'!B:B,MATCH(A2797,'TOL2008'!A:A,0))</f>
        <v>61200</v>
      </c>
      <c r="J2797" s="126" t="str">
        <f>INDEX(Pääluokka!$H$2:$H$100,MATCH(VALUE(LEFT(Taulukko1[[#This Row],[TOL2008]],2)),Pääluokka!$G$2:$G$100,0))</f>
        <v>Informaatio ja viestintä</v>
      </c>
      <c r="K2797" s="126" t="str">
        <f>INDEX(Pääluokka!$I$2:$I$100,MATCH(VALUE(LEFT(Taulukko1[[#This Row],[TOL2008]],2)),Pääluokka!$G$2:$G$100,0))</f>
        <v>Palvelualat (G-N, R, S)</v>
      </c>
      <c r="L2797" s="41">
        <f t="shared" si="430"/>
        <v>49</v>
      </c>
      <c r="M2797" s="43">
        <f t="shared" si="431"/>
        <v>41731</v>
      </c>
      <c r="N2797" s="43">
        <f t="shared" si="432"/>
        <v>41780</v>
      </c>
      <c r="O2797" s="43">
        <f t="shared" si="433"/>
        <v>41730</v>
      </c>
      <c r="P2797" s="43">
        <f t="shared" si="434"/>
        <v>41760</v>
      </c>
      <c r="Q2797" s="41">
        <f t="shared" si="435"/>
        <v>2014</v>
      </c>
      <c r="R2797" s="41">
        <f t="shared" si="436"/>
        <v>2014</v>
      </c>
      <c r="S2797" s="43" t="str">
        <f>YEAR(Taulukko1[[#This Row],[Alku KK]])&amp;"Q"&amp;ROUNDDOWN((MONTH(Taulukko1[[#This Row],[Alku KK]])-1)/3+1,0)</f>
        <v>2014Q2</v>
      </c>
      <c r="T2797" s="43" t="str">
        <f>YEAR(Taulukko1[[#This Row],[Loppu KK]])&amp;"Q"&amp;ROUNDDOWN((MONTH(Taulukko1[[#This Row],[Loppu KK]])-1)/3+1,0)</f>
        <v>2014Q2</v>
      </c>
      <c r="U2797" s="66">
        <f>IF(COUNT(Taulukko1[[#This Row],[Neuvottelujen alaiset ]])=1,Taulukko1[[#This Row],[Neuvottelujen alaiset ]],Taulukko1[[#This Row],[Vähennystarve]])</f>
        <v>1100</v>
      </c>
      <c r="V2797" s="44">
        <f t="shared" si="437"/>
        <v>7.2727272727272724E-2</v>
      </c>
      <c r="W2797" s="44">
        <f t="shared" si="438"/>
        <v>5.8181818181818182E-2</v>
      </c>
      <c r="X2797" s="44">
        <f t="shared" si="439"/>
        <v>0.8</v>
      </c>
      <c r="Y2797" s="90" t="b">
        <f>AND(MONTH(Taulukko1[[#This Row],[Alku PVM]] )=6,DAY(Taulukko1[[#This Row],[Alku PVM]] )&gt;19)</f>
        <v>0</v>
      </c>
      <c r="Z2797" s="90" t="b">
        <f>AND(MONTH(Taulukko1[[#This Row],[Loppu PVM]] )=6,DAY(Taulukko1[[#This Row],[Loppu PVM]] )&gt;19)</f>
        <v>0</v>
      </c>
      <c r="AA2797" s="90" t="b">
        <f>OR(MONTH(Taulukko1[[#This Row],[Alku PVM]] )&lt;=5,AND(MONTH(Taulukko1[[#This Row],[Alku PVM]] )=6,DAY(Taulukko1[[#This Row],[Alku PVM]] )&lt;20))</f>
        <v>1</v>
      </c>
      <c r="AB2797" s="90" t="b">
        <f>OR(MONTH(Taulukko1[[#This Row],[Loppu PVM]])&lt;=5,AND(MONTH(Taulukko1[[#This Row],[Loppu PVM]] )=6,DAY(Taulukko1[[#This Row],[Loppu PVM]])&lt;20))</f>
        <v>1</v>
      </c>
      <c r="AC2797" s="90" t="b">
        <f>OR(MONTH(Taulukko1[[#This Row],[Alku PVM]] )&lt;=3,AND(MONTH(Taulukko1[[#This Row],[Alku PVM]] )=3))</f>
        <v>0</v>
      </c>
      <c r="AD2797" s="90" t="b">
        <f>OR(MONTH(Taulukko1[[#This Row],[Loppu PVM]] )&lt;=3,AND(MONTH(Taulukko1[[#This Row],[Loppu PVM]] )=3))</f>
        <v>0</v>
      </c>
      <c r="AE2797" s="90" t="b">
        <f>OR(MONTH(Taulukko1[[#This Row],[Alku PVM]] )&lt;=9,AND(MONTH(Taulukko1[[#This Row],[Alku PVM]] )=9))</f>
        <v>1</v>
      </c>
      <c r="AF2797" s="90" t="b">
        <f>OR(MONTH(Taulukko1[[#This Row],[Loppu PVM]])&lt;=9,AND(MONTH(Taulukko1[[#This Row],[Loppu PVM]] )=9))</f>
        <v>1</v>
      </c>
      <c r="AG2797" s="90" t="b">
        <f>OR(MONTH(Taulukko1[[#This Row],[Alku PVM]] )&lt;=6,AND(MONTH(Taulukko1[[#This Row],[Alku PVM]] )=6))</f>
        <v>1</v>
      </c>
      <c r="AH2797" s="90" t="b">
        <f>OR(MONTH(Taulukko1[[#This Row],[Loppu PVM]])&lt;=6,AND(MONTH(Taulukko1[[#This Row],[Loppu PVM]] )=6))</f>
        <v>1</v>
      </c>
    </row>
    <row r="2798" spans="1:34" ht="12.75" customHeight="1">
      <c r="A2798" t="s">
        <v>34</v>
      </c>
      <c r="B2798" s="23">
        <v>41731</v>
      </c>
      <c r="C2798" t="s">
        <v>33</v>
      </c>
      <c r="D2798" s="5">
        <v>0</v>
      </c>
      <c r="E2798" s="62">
        <v>20</v>
      </c>
      <c r="F2798" s="4">
        <v>41795</v>
      </c>
      <c r="G2798" s="5">
        <v>10</v>
      </c>
      <c r="H2798" s="22">
        <v>200</v>
      </c>
      <c r="I2798" s="126">
        <f>INDEX('TOL2008'!B:B,MATCH(A2798,'TOL2008'!A:A,0))</f>
        <v>28240</v>
      </c>
      <c r="J2798" s="126" t="str">
        <f>INDEX(Pääluokka!$H$2:$H$100,MATCH(VALUE(LEFT(Taulukko1[[#This Row],[TOL2008]],2)),Pääluokka!$G$2:$G$100,0))</f>
        <v>Teollisuus</v>
      </c>
      <c r="K2798" s="126" t="str">
        <f>INDEX(Pääluokka!$I$2:$I$100,MATCH(VALUE(LEFT(Taulukko1[[#This Row],[TOL2008]],2)),Pääluokka!$G$2:$G$100,0))</f>
        <v>Teollisuus (C-E)</v>
      </c>
      <c r="L2798" s="41">
        <f t="shared" si="430"/>
        <v>64</v>
      </c>
      <c r="M2798" s="43">
        <f t="shared" si="431"/>
        <v>41731</v>
      </c>
      <c r="N2798" s="43">
        <f t="shared" si="432"/>
        <v>41795</v>
      </c>
      <c r="O2798" s="43">
        <f t="shared" si="433"/>
        <v>41730</v>
      </c>
      <c r="P2798" s="43">
        <f t="shared" si="434"/>
        <v>41791</v>
      </c>
      <c r="Q2798" s="41">
        <f t="shared" si="435"/>
        <v>2014</v>
      </c>
      <c r="R2798" s="41">
        <f t="shared" si="436"/>
        <v>2014</v>
      </c>
      <c r="S2798" s="43" t="str">
        <f>YEAR(Taulukko1[[#This Row],[Alku KK]])&amp;"Q"&amp;ROUNDDOWN((MONTH(Taulukko1[[#This Row],[Alku KK]])-1)/3+1,0)</f>
        <v>2014Q2</v>
      </c>
      <c r="T2798" s="43" t="str">
        <f>YEAR(Taulukko1[[#This Row],[Loppu KK]])&amp;"Q"&amp;ROUNDDOWN((MONTH(Taulukko1[[#This Row],[Loppu KK]])-1)/3+1,0)</f>
        <v>2014Q2</v>
      </c>
      <c r="U2798" s="66">
        <f>IF(COUNT(Taulukko1[[#This Row],[Neuvottelujen alaiset ]])=1,Taulukko1[[#This Row],[Neuvottelujen alaiset ]],Taulukko1[[#This Row],[Vähennystarve]])</f>
        <v>200</v>
      </c>
      <c r="V2798" s="44">
        <f t="shared" si="437"/>
        <v>0.1</v>
      </c>
      <c r="W2798" s="44">
        <f t="shared" si="438"/>
        <v>0.05</v>
      </c>
      <c r="X2798" s="44">
        <f t="shared" si="439"/>
        <v>0.5</v>
      </c>
      <c r="Y2798" s="90" t="b">
        <f>AND(MONTH(Taulukko1[[#This Row],[Alku PVM]] )=6,DAY(Taulukko1[[#This Row],[Alku PVM]] )&gt;19)</f>
        <v>0</v>
      </c>
      <c r="Z2798" s="90" t="b">
        <f>AND(MONTH(Taulukko1[[#This Row],[Loppu PVM]] )=6,DAY(Taulukko1[[#This Row],[Loppu PVM]] )&gt;19)</f>
        <v>0</v>
      </c>
      <c r="AA2798" s="90" t="b">
        <f>OR(MONTH(Taulukko1[[#This Row],[Alku PVM]] )&lt;=5,AND(MONTH(Taulukko1[[#This Row],[Alku PVM]] )=6,DAY(Taulukko1[[#This Row],[Alku PVM]] )&lt;20))</f>
        <v>1</v>
      </c>
      <c r="AB2798" s="90" t="b">
        <f>OR(MONTH(Taulukko1[[#This Row],[Loppu PVM]])&lt;=5,AND(MONTH(Taulukko1[[#This Row],[Loppu PVM]] )=6,DAY(Taulukko1[[#This Row],[Loppu PVM]])&lt;20))</f>
        <v>1</v>
      </c>
      <c r="AC2798" s="90" t="b">
        <f>OR(MONTH(Taulukko1[[#This Row],[Alku PVM]] )&lt;=3,AND(MONTH(Taulukko1[[#This Row],[Alku PVM]] )=3))</f>
        <v>0</v>
      </c>
      <c r="AD2798" s="90" t="b">
        <f>OR(MONTH(Taulukko1[[#This Row],[Loppu PVM]] )&lt;=3,AND(MONTH(Taulukko1[[#This Row],[Loppu PVM]] )=3))</f>
        <v>0</v>
      </c>
      <c r="AE2798" s="90" t="b">
        <f>OR(MONTH(Taulukko1[[#This Row],[Alku PVM]] )&lt;=9,AND(MONTH(Taulukko1[[#This Row],[Alku PVM]] )=9))</f>
        <v>1</v>
      </c>
      <c r="AF2798" s="90" t="b">
        <f>OR(MONTH(Taulukko1[[#This Row],[Loppu PVM]])&lt;=9,AND(MONTH(Taulukko1[[#This Row],[Loppu PVM]] )=9))</f>
        <v>1</v>
      </c>
      <c r="AG2798" s="90" t="b">
        <f>OR(MONTH(Taulukko1[[#This Row],[Alku PVM]] )&lt;=6,AND(MONTH(Taulukko1[[#This Row],[Alku PVM]] )=6))</f>
        <v>1</v>
      </c>
      <c r="AH2798" s="90" t="b">
        <f>OR(MONTH(Taulukko1[[#This Row],[Loppu PVM]])&lt;=6,AND(MONTH(Taulukko1[[#This Row],[Loppu PVM]] )=6))</f>
        <v>1</v>
      </c>
    </row>
    <row r="2799" spans="1:34" ht="12.75" customHeight="1">
      <c r="A2799" t="s">
        <v>658</v>
      </c>
      <c r="B2799" s="23">
        <v>41732</v>
      </c>
      <c r="C2799" t="s">
        <v>657</v>
      </c>
      <c r="D2799" s="5">
        <v>27</v>
      </c>
      <c r="E2799" s="62">
        <v>80</v>
      </c>
      <c r="F2799" s="4">
        <v>41786</v>
      </c>
      <c r="G2799" s="5">
        <v>48</v>
      </c>
      <c r="H2799" s="22">
        <v>600</v>
      </c>
      <c r="I2799" s="126">
        <f>INDEX('TOL2008'!B:B,MATCH(A2799,'TOL2008'!A:A,0))</f>
        <v>61100</v>
      </c>
      <c r="J2799" s="126" t="str">
        <f>INDEX(Pääluokka!$H$2:$H$100,MATCH(VALUE(LEFT(Taulukko1[[#This Row],[TOL2008]],2)),Pääluokka!$G$2:$G$100,0))</f>
        <v>Informaatio ja viestintä</v>
      </c>
      <c r="K2799" s="126" t="str">
        <f>INDEX(Pääluokka!$I$2:$I$100,MATCH(VALUE(LEFT(Taulukko1[[#This Row],[TOL2008]],2)),Pääluokka!$G$2:$G$100,0))</f>
        <v>Palvelualat (G-N, R, S)</v>
      </c>
      <c r="L2799" s="41">
        <f t="shared" si="430"/>
        <v>54</v>
      </c>
      <c r="M2799" s="43">
        <f t="shared" si="431"/>
        <v>41732</v>
      </c>
      <c r="N2799" s="43">
        <f t="shared" si="432"/>
        <v>41786</v>
      </c>
      <c r="O2799" s="43">
        <f t="shared" si="433"/>
        <v>41730</v>
      </c>
      <c r="P2799" s="43">
        <f t="shared" si="434"/>
        <v>41760</v>
      </c>
      <c r="Q2799" s="41">
        <f t="shared" si="435"/>
        <v>2014</v>
      </c>
      <c r="R2799" s="41">
        <f t="shared" si="436"/>
        <v>2014</v>
      </c>
      <c r="S2799" s="43" t="str">
        <f>YEAR(Taulukko1[[#This Row],[Alku KK]])&amp;"Q"&amp;ROUNDDOWN((MONTH(Taulukko1[[#This Row],[Alku KK]])-1)/3+1,0)</f>
        <v>2014Q2</v>
      </c>
      <c r="T2799" s="43" t="str">
        <f>YEAR(Taulukko1[[#This Row],[Loppu KK]])&amp;"Q"&amp;ROUNDDOWN((MONTH(Taulukko1[[#This Row],[Loppu KK]])-1)/3+1,0)</f>
        <v>2014Q2</v>
      </c>
      <c r="U2799" s="66">
        <f>IF(COUNT(Taulukko1[[#This Row],[Neuvottelujen alaiset ]])=1,Taulukko1[[#This Row],[Neuvottelujen alaiset ]],Taulukko1[[#This Row],[Vähennystarve]])</f>
        <v>600</v>
      </c>
      <c r="V2799" s="44">
        <f t="shared" si="437"/>
        <v>0.13333333333333333</v>
      </c>
      <c r="W2799" s="44">
        <f t="shared" si="438"/>
        <v>0.08</v>
      </c>
      <c r="X2799" s="44">
        <f t="shared" si="439"/>
        <v>0.6</v>
      </c>
      <c r="Y2799" s="90" t="b">
        <f>AND(MONTH(Taulukko1[[#This Row],[Alku PVM]] )=6,DAY(Taulukko1[[#This Row],[Alku PVM]] )&gt;19)</f>
        <v>0</v>
      </c>
      <c r="Z2799" s="90" t="b">
        <f>AND(MONTH(Taulukko1[[#This Row],[Loppu PVM]] )=6,DAY(Taulukko1[[#This Row],[Loppu PVM]] )&gt;19)</f>
        <v>0</v>
      </c>
      <c r="AA2799" s="90" t="b">
        <f>OR(MONTH(Taulukko1[[#This Row],[Alku PVM]] )&lt;=5,AND(MONTH(Taulukko1[[#This Row],[Alku PVM]] )=6,DAY(Taulukko1[[#This Row],[Alku PVM]] )&lt;20))</f>
        <v>1</v>
      </c>
      <c r="AB2799" s="90" t="b">
        <f>OR(MONTH(Taulukko1[[#This Row],[Loppu PVM]])&lt;=5,AND(MONTH(Taulukko1[[#This Row],[Loppu PVM]] )=6,DAY(Taulukko1[[#This Row],[Loppu PVM]])&lt;20))</f>
        <v>1</v>
      </c>
      <c r="AC2799" s="90" t="b">
        <f>OR(MONTH(Taulukko1[[#This Row],[Alku PVM]] )&lt;=3,AND(MONTH(Taulukko1[[#This Row],[Alku PVM]] )=3))</f>
        <v>0</v>
      </c>
      <c r="AD2799" s="90" t="b">
        <f>OR(MONTH(Taulukko1[[#This Row],[Loppu PVM]] )&lt;=3,AND(MONTH(Taulukko1[[#This Row],[Loppu PVM]] )=3))</f>
        <v>0</v>
      </c>
      <c r="AE2799" s="90" t="b">
        <f>OR(MONTH(Taulukko1[[#This Row],[Alku PVM]] )&lt;=9,AND(MONTH(Taulukko1[[#This Row],[Alku PVM]] )=9))</f>
        <v>1</v>
      </c>
      <c r="AF2799" s="90" t="b">
        <f>OR(MONTH(Taulukko1[[#This Row],[Loppu PVM]])&lt;=9,AND(MONTH(Taulukko1[[#This Row],[Loppu PVM]] )=9))</f>
        <v>1</v>
      </c>
      <c r="AG2799" s="90" t="b">
        <f>OR(MONTH(Taulukko1[[#This Row],[Alku PVM]] )&lt;=6,AND(MONTH(Taulukko1[[#This Row],[Alku PVM]] )=6))</f>
        <v>1</v>
      </c>
      <c r="AH2799" s="90" t="b">
        <f>OR(MONTH(Taulukko1[[#This Row],[Loppu PVM]])&lt;=6,AND(MONTH(Taulukko1[[#This Row],[Loppu PVM]] )=6))</f>
        <v>1</v>
      </c>
    </row>
    <row r="2800" spans="1:34" ht="12.75" customHeight="1">
      <c r="A2800" t="s">
        <v>309</v>
      </c>
      <c r="B2800" s="23">
        <v>41732</v>
      </c>
      <c r="C2800" t="s">
        <v>308</v>
      </c>
      <c r="D2800" s="5" t="s">
        <v>25</v>
      </c>
      <c r="F2800" s="4"/>
      <c r="G2800" s="5"/>
      <c r="H2800" s="22">
        <v>450</v>
      </c>
      <c r="I2800" s="126">
        <f>INDEX('TOL2008'!B:B,MATCH(A2800,'TOL2008'!A:A,0))</f>
        <v>86102</v>
      </c>
      <c r="J2800" s="126" t="str">
        <f>INDEX(Pääluokka!$H$2:$H$100,MATCH(VALUE(LEFT(Taulukko1[[#This Row],[TOL2008]],2)),Pääluokka!$G$2:$G$100,0))</f>
        <v>Terveys- ja sosiaalipalvelut</v>
      </c>
      <c r="K2800" s="126" t="str">
        <f>INDEX(Pääluokka!$I$2:$I$100,MATCH(VALUE(LEFT(Taulukko1[[#This Row],[TOL2008]],2)),Pääluokka!$G$2:$G$100,0))</f>
        <v>Muut toimialat (O-Q, T-X)</v>
      </c>
      <c r="L2800" s="41" t="str">
        <f t="shared" si="430"/>
        <v>NA</v>
      </c>
      <c r="M2800" s="43">
        <f t="shared" si="431"/>
        <v>41732</v>
      </c>
      <c r="N2800" s="43">
        <f t="shared" si="432"/>
        <v>41783</v>
      </c>
      <c r="O2800" s="43">
        <f t="shared" si="433"/>
        <v>41730</v>
      </c>
      <c r="P2800" s="43">
        <f t="shared" si="434"/>
        <v>41760</v>
      </c>
      <c r="Q2800" s="41">
        <f t="shared" si="435"/>
        <v>2014</v>
      </c>
      <c r="R2800" s="41">
        <f t="shared" si="436"/>
        <v>2014</v>
      </c>
      <c r="S2800" s="43" t="str">
        <f>YEAR(Taulukko1[[#This Row],[Alku KK]])&amp;"Q"&amp;ROUNDDOWN((MONTH(Taulukko1[[#This Row],[Alku KK]])-1)/3+1,0)</f>
        <v>2014Q2</v>
      </c>
      <c r="T2800" s="43" t="str">
        <f>YEAR(Taulukko1[[#This Row],[Loppu KK]])&amp;"Q"&amp;ROUNDDOWN((MONTH(Taulukko1[[#This Row],[Loppu KK]])-1)/3+1,0)</f>
        <v>2014Q2</v>
      </c>
      <c r="U2800" s="66">
        <f>IF(COUNT(Taulukko1[[#This Row],[Neuvottelujen alaiset ]])=1,Taulukko1[[#This Row],[Neuvottelujen alaiset ]],Taulukko1[[#This Row],[Vähennystarve]])</f>
        <v>450</v>
      </c>
      <c r="V2800" s="44" t="str">
        <f t="shared" si="437"/>
        <v>NA</v>
      </c>
      <c r="W2800" s="44" t="str">
        <f t="shared" si="438"/>
        <v>NA</v>
      </c>
      <c r="X2800" s="44" t="str">
        <f t="shared" si="439"/>
        <v>NA</v>
      </c>
      <c r="Y2800" s="90" t="b">
        <f>AND(MONTH(Taulukko1[[#This Row],[Alku PVM]] )=6,DAY(Taulukko1[[#This Row],[Alku PVM]] )&gt;19)</f>
        <v>0</v>
      </c>
      <c r="Z2800" s="90" t="b">
        <f>AND(MONTH(Taulukko1[[#This Row],[Loppu PVM]] )=6,DAY(Taulukko1[[#This Row],[Loppu PVM]] )&gt;19)</f>
        <v>0</v>
      </c>
      <c r="AA2800" s="90" t="b">
        <f>OR(MONTH(Taulukko1[[#This Row],[Alku PVM]] )&lt;=5,AND(MONTH(Taulukko1[[#This Row],[Alku PVM]] )=6,DAY(Taulukko1[[#This Row],[Alku PVM]] )&lt;20))</f>
        <v>1</v>
      </c>
      <c r="AB2800" s="90" t="b">
        <f>OR(MONTH(Taulukko1[[#This Row],[Loppu PVM]])&lt;=5,AND(MONTH(Taulukko1[[#This Row],[Loppu PVM]] )=6,DAY(Taulukko1[[#This Row],[Loppu PVM]])&lt;20))</f>
        <v>1</v>
      </c>
      <c r="AC2800" s="90" t="b">
        <f>OR(MONTH(Taulukko1[[#This Row],[Alku PVM]] )&lt;=3,AND(MONTH(Taulukko1[[#This Row],[Alku PVM]] )=3))</f>
        <v>0</v>
      </c>
      <c r="AD2800" s="90" t="b">
        <f>OR(MONTH(Taulukko1[[#This Row],[Loppu PVM]] )&lt;=3,AND(MONTH(Taulukko1[[#This Row],[Loppu PVM]] )=3))</f>
        <v>0</v>
      </c>
      <c r="AE2800" s="90" t="b">
        <f>OR(MONTH(Taulukko1[[#This Row],[Alku PVM]] )&lt;=9,AND(MONTH(Taulukko1[[#This Row],[Alku PVM]] )=9))</f>
        <v>1</v>
      </c>
      <c r="AF2800" s="90" t="b">
        <f>OR(MONTH(Taulukko1[[#This Row],[Loppu PVM]])&lt;=9,AND(MONTH(Taulukko1[[#This Row],[Loppu PVM]] )=9))</f>
        <v>1</v>
      </c>
      <c r="AG2800" s="90" t="b">
        <f>OR(MONTH(Taulukko1[[#This Row],[Alku PVM]] )&lt;=6,AND(MONTH(Taulukko1[[#This Row],[Alku PVM]] )=6))</f>
        <v>1</v>
      </c>
      <c r="AH2800" s="90" t="b">
        <f>OR(MONTH(Taulukko1[[#This Row],[Loppu PVM]])&lt;=6,AND(MONTH(Taulukko1[[#This Row],[Loppu PVM]] )=6))</f>
        <v>1</v>
      </c>
    </row>
    <row r="2801" spans="1:34" ht="12.75" customHeight="1">
      <c r="A2801" t="s">
        <v>644</v>
      </c>
      <c r="B2801" s="23">
        <v>41734</v>
      </c>
      <c r="C2801" t="s">
        <v>643</v>
      </c>
      <c r="D2801" s="5" t="s">
        <v>25</v>
      </c>
      <c r="F2801" s="4">
        <v>41790</v>
      </c>
      <c r="G2801" s="5">
        <v>9</v>
      </c>
      <c r="H2801" s="22">
        <v>180</v>
      </c>
      <c r="I2801" s="126">
        <f>INDEX('TOL2008'!B:B,MATCH(A2801,'TOL2008'!A:A,0))</f>
        <v>47594</v>
      </c>
      <c r="J2801" s="126" t="str">
        <f>INDEX(Pääluokka!$H$2:$H$100,MATCH(VALUE(LEFT(Taulukko1[[#This Row],[TOL2008]],2)),Pääluokka!$G$2:$G$100,0))</f>
        <v>Tukku- ja vähittäiskauppa; moottoriajoneuvojen ja moottoripyörien korjaus</v>
      </c>
      <c r="K2801" s="126" t="str">
        <f>INDEX(Pääluokka!$I$2:$I$100,MATCH(VALUE(LEFT(Taulukko1[[#This Row],[TOL2008]],2)),Pääluokka!$G$2:$G$100,0))</f>
        <v>Palvelualat (G-N, R, S)</v>
      </c>
      <c r="L2801" s="41">
        <f t="shared" si="430"/>
        <v>56</v>
      </c>
      <c r="M2801" s="43">
        <f t="shared" si="431"/>
        <v>41734</v>
      </c>
      <c r="N2801" s="43">
        <f t="shared" si="432"/>
        <v>41790</v>
      </c>
      <c r="O2801" s="43">
        <f t="shared" si="433"/>
        <v>41730</v>
      </c>
      <c r="P2801" s="43">
        <f t="shared" si="434"/>
        <v>41760</v>
      </c>
      <c r="Q2801" s="41">
        <f t="shared" si="435"/>
        <v>2014</v>
      </c>
      <c r="R2801" s="41">
        <f t="shared" si="436"/>
        <v>2014</v>
      </c>
      <c r="S2801" s="43" t="str">
        <f>YEAR(Taulukko1[[#This Row],[Alku KK]])&amp;"Q"&amp;ROUNDDOWN((MONTH(Taulukko1[[#This Row],[Alku KK]])-1)/3+1,0)</f>
        <v>2014Q2</v>
      </c>
      <c r="T2801" s="43" t="str">
        <f>YEAR(Taulukko1[[#This Row],[Loppu KK]])&amp;"Q"&amp;ROUNDDOWN((MONTH(Taulukko1[[#This Row],[Loppu KK]])-1)/3+1,0)</f>
        <v>2014Q2</v>
      </c>
      <c r="U2801" s="66">
        <f>IF(COUNT(Taulukko1[[#This Row],[Neuvottelujen alaiset ]])=1,Taulukko1[[#This Row],[Neuvottelujen alaiset ]],Taulukko1[[#This Row],[Vähennystarve]])</f>
        <v>180</v>
      </c>
      <c r="V2801" s="44" t="str">
        <f t="shared" si="437"/>
        <v>NA</v>
      </c>
      <c r="W2801" s="44">
        <f t="shared" si="438"/>
        <v>0.05</v>
      </c>
      <c r="X2801" s="44" t="str">
        <f t="shared" si="439"/>
        <v>NA</v>
      </c>
      <c r="Y2801" s="90" t="b">
        <f>AND(MONTH(Taulukko1[[#This Row],[Alku PVM]] )=6,DAY(Taulukko1[[#This Row],[Alku PVM]] )&gt;19)</f>
        <v>0</v>
      </c>
      <c r="Z2801" s="90" t="b">
        <f>AND(MONTH(Taulukko1[[#This Row],[Loppu PVM]] )=6,DAY(Taulukko1[[#This Row],[Loppu PVM]] )&gt;19)</f>
        <v>0</v>
      </c>
      <c r="AA2801" s="90" t="b">
        <f>OR(MONTH(Taulukko1[[#This Row],[Alku PVM]] )&lt;=5,AND(MONTH(Taulukko1[[#This Row],[Alku PVM]] )=6,DAY(Taulukko1[[#This Row],[Alku PVM]] )&lt;20))</f>
        <v>1</v>
      </c>
      <c r="AB2801" s="90" t="b">
        <f>OR(MONTH(Taulukko1[[#This Row],[Loppu PVM]])&lt;=5,AND(MONTH(Taulukko1[[#This Row],[Loppu PVM]] )=6,DAY(Taulukko1[[#This Row],[Loppu PVM]])&lt;20))</f>
        <v>1</v>
      </c>
      <c r="AC2801" s="90" t="b">
        <f>OR(MONTH(Taulukko1[[#This Row],[Alku PVM]] )&lt;=3,AND(MONTH(Taulukko1[[#This Row],[Alku PVM]] )=3))</f>
        <v>0</v>
      </c>
      <c r="AD2801" s="90" t="b">
        <f>OR(MONTH(Taulukko1[[#This Row],[Loppu PVM]] )&lt;=3,AND(MONTH(Taulukko1[[#This Row],[Loppu PVM]] )=3))</f>
        <v>0</v>
      </c>
      <c r="AE2801" s="90" t="b">
        <f>OR(MONTH(Taulukko1[[#This Row],[Alku PVM]] )&lt;=9,AND(MONTH(Taulukko1[[#This Row],[Alku PVM]] )=9))</f>
        <v>1</v>
      </c>
      <c r="AF2801" s="90" t="b">
        <f>OR(MONTH(Taulukko1[[#This Row],[Loppu PVM]])&lt;=9,AND(MONTH(Taulukko1[[#This Row],[Loppu PVM]] )=9))</f>
        <v>1</v>
      </c>
      <c r="AG2801" s="90" t="b">
        <f>OR(MONTH(Taulukko1[[#This Row],[Alku PVM]] )&lt;=6,AND(MONTH(Taulukko1[[#This Row],[Alku PVM]] )=6))</f>
        <v>1</v>
      </c>
      <c r="AH2801" s="90" t="b">
        <f>OR(MONTH(Taulukko1[[#This Row],[Loppu PVM]])&lt;=6,AND(MONTH(Taulukko1[[#This Row],[Loppu PVM]] )=6))</f>
        <v>1</v>
      </c>
    </row>
    <row r="2802" spans="1:34" ht="12.75" customHeight="1">
      <c r="A2802" t="s">
        <v>180</v>
      </c>
      <c r="B2802" s="23">
        <v>41736</v>
      </c>
      <c r="C2802" t="s">
        <v>179</v>
      </c>
      <c r="D2802" s="5" t="s">
        <v>25</v>
      </c>
      <c r="E2802" s="62">
        <v>20</v>
      </c>
      <c r="F2802" s="4"/>
      <c r="G2802" s="5"/>
      <c r="H2802" s="22">
        <v>230</v>
      </c>
      <c r="I2802" s="126">
        <f>INDEX('TOL2008'!B:B,MATCH(A2802,'TOL2008'!A:A,0))</f>
        <v>28990</v>
      </c>
      <c r="J2802" s="126" t="str">
        <f>INDEX(Pääluokka!$H$2:$H$100,MATCH(VALUE(LEFT(Taulukko1[[#This Row],[TOL2008]],2)),Pääluokka!$G$2:$G$100,0))</f>
        <v>Teollisuus</v>
      </c>
      <c r="K2802" s="126" t="str">
        <f>INDEX(Pääluokka!$I$2:$I$100,MATCH(VALUE(LEFT(Taulukko1[[#This Row],[TOL2008]],2)),Pääluokka!$G$2:$G$100,0))</f>
        <v>Teollisuus (C-E)</v>
      </c>
      <c r="L2802" s="41" t="str">
        <f t="shared" si="430"/>
        <v>NA</v>
      </c>
      <c r="M2802" s="43">
        <f t="shared" si="431"/>
        <v>41736</v>
      </c>
      <c r="N2802" s="43">
        <f t="shared" si="432"/>
        <v>41787</v>
      </c>
      <c r="O2802" s="43">
        <f t="shared" si="433"/>
        <v>41730</v>
      </c>
      <c r="P2802" s="43">
        <f t="shared" si="434"/>
        <v>41760</v>
      </c>
      <c r="Q2802" s="41">
        <f t="shared" si="435"/>
        <v>2014</v>
      </c>
      <c r="R2802" s="41">
        <f t="shared" si="436"/>
        <v>2014</v>
      </c>
      <c r="S2802" s="43" t="str">
        <f>YEAR(Taulukko1[[#This Row],[Alku KK]])&amp;"Q"&amp;ROUNDDOWN((MONTH(Taulukko1[[#This Row],[Alku KK]])-1)/3+1,0)</f>
        <v>2014Q2</v>
      </c>
      <c r="T2802" s="43" t="str">
        <f>YEAR(Taulukko1[[#This Row],[Loppu KK]])&amp;"Q"&amp;ROUNDDOWN((MONTH(Taulukko1[[#This Row],[Loppu KK]])-1)/3+1,0)</f>
        <v>2014Q2</v>
      </c>
      <c r="U2802" s="66">
        <f>IF(COUNT(Taulukko1[[#This Row],[Neuvottelujen alaiset ]])=1,Taulukko1[[#This Row],[Neuvottelujen alaiset ]],Taulukko1[[#This Row],[Vähennystarve]])</f>
        <v>230</v>
      </c>
      <c r="V2802" s="44">
        <f t="shared" si="437"/>
        <v>8.6956521739130432E-2</v>
      </c>
      <c r="W2802" s="44" t="str">
        <f t="shared" si="438"/>
        <v>NA</v>
      </c>
      <c r="X2802" s="44" t="str">
        <f t="shared" si="439"/>
        <v>NA</v>
      </c>
      <c r="Y2802" s="90" t="b">
        <f>AND(MONTH(Taulukko1[[#This Row],[Alku PVM]] )=6,DAY(Taulukko1[[#This Row],[Alku PVM]] )&gt;19)</f>
        <v>0</v>
      </c>
      <c r="Z2802" s="90" t="b">
        <f>AND(MONTH(Taulukko1[[#This Row],[Loppu PVM]] )=6,DAY(Taulukko1[[#This Row],[Loppu PVM]] )&gt;19)</f>
        <v>0</v>
      </c>
      <c r="AA2802" s="90" t="b">
        <f>OR(MONTH(Taulukko1[[#This Row],[Alku PVM]] )&lt;=5,AND(MONTH(Taulukko1[[#This Row],[Alku PVM]] )=6,DAY(Taulukko1[[#This Row],[Alku PVM]] )&lt;20))</f>
        <v>1</v>
      </c>
      <c r="AB2802" s="90" t="b">
        <f>OR(MONTH(Taulukko1[[#This Row],[Loppu PVM]])&lt;=5,AND(MONTH(Taulukko1[[#This Row],[Loppu PVM]] )=6,DAY(Taulukko1[[#This Row],[Loppu PVM]])&lt;20))</f>
        <v>1</v>
      </c>
      <c r="AC2802" s="90" t="b">
        <f>OR(MONTH(Taulukko1[[#This Row],[Alku PVM]] )&lt;=3,AND(MONTH(Taulukko1[[#This Row],[Alku PVM]] )=3))</f>
        <v>0</v>
      </c>
      <c r="AD2802" s="90" t="b">
        <f>OR(MONTH(Taulukko1[[#This Row],[Loppu PVM]] )&lt;=3,AND(MONTH(Taulukko1[[#This Row],[Loppu PVM]] )=3))</f>
        <v>0</v>
      </c>
      <c r="AE2802" s="90" t="b">
        <f>OR(MONTH(Taulukko1[[#This Row],[Alku PVM]] )&lt;=9,AND(MONTH(Taulukko1[[#This Row],[Alku PVM]] )=9))</f>
        <v>1</v>
      </c>
      <c r="AF2802" s="90" t="b">
        <f>OR(MONTH(Taulukko1[[#This Row],[Loppu PVM]])&lt;=9,AND(MONTH(Taulukko1[[#This Row],[Loppu PVM]] )=9))</f>
        <v>1</v>
      </c>
      <c r="AG2802" s="90" t="b">
        <f>OR(MONTH(Taulukko1[[#This Row],[Alku PVM]] )&lt;=6,AND(MONTH(Taulukko1[[#This Row],[Alku PVM]] )=6))</f>
        <v>1</v>
      </c>
      <c r="AH2802" s="90" t="b">
        <f>OR(MONTH(Taulukko1[[#This Row],[Loppu PVM]])&lt;=6,AND(MONTH(Taulukko1[[#This Row],[Loppu PVM]] )=6))</f>
        <v>1</v>
      </c>
    </row>
    <row r="2803" spans="1:34" ht="12.75" customHeight="1">
      <c r="A2803" t="s">
        <v>448</v>
      </c>
      <c r="B2803" s="23">
        <v>41738</v>
      </c>
      <c r="C2803" t="s">
        <v>447</v>
      </c>
      <c r="D2803" s="5">
        <v>4</v>
      </c>
      <c r="F2803" s="4">
        <v>41796</v>
      </c>
      <c r="G2803" s="5">
        <v>25</v>
      </c>
      <c r="H2803" s="22">
        <v>70</v>
      </c>
      <c r="I2803" s="126">
        <f>INDEX('TOL2008'!B:B,MATCH(A2803,'TOL2008'!A:A,0))</f>
        <v>85420</v>
      </c>
      <c r="J2803" s="126" t="str">
        <f>INDEX(Pääluokka!$H$2:$H$100,MATCH(VALUE(LEFT(Taulukko1[[#This Row],[TOL2008]],2)),Pääluokka!$G$2:$G$100,0))</f>
        <v>Koulutus</v>
      </c>
      <c r="K2803" s="126" t="str">
        <f>INDEX(Pääluokka!$I$2:$I$100,MATCH(VALUE(LEFT(Taulukko1[[#This Row],[TOL2008]],2)),Pääluokka!$G$2:$G$100,0))</f>
        <v>Muut toimialat (O-Q, T-X)</v>
      </c>
      <c r="L2803" s="41">
        <f t="shared" si="430"/>
        <v>58</v>
      </c>
      <c r="M2803" s="43">
        <f t="shared" si="431"/>
        <v>41738</v>
      </c>
      <c r="N2803" s="43">
        <f t="shared" si="432"/>
        <v>41796</v>
      </c>
      <c r="O2803" s="43">
        <f t="shared" si="433"/>
        <v>41730</v>
      </c>
      <c r="P2803" s="43">
        <f t="shared" si="434"/>
        <v>41791</v>
      </c>
      <c r="Q2803" s="41">
        <f t="shared" si="435"/>
        <v>2014</v>
      </c>
      <c r="R2803" s="41">
        <f t="shared" si="436"/>
        <v>2014</v>
      </c>
      <c r="S2803" s="43" t="str">
        <f>YEAR(Taulukko1[[#This Row],[Alku KK]])&amp;"Q"&amp;ROUNDDOWN((MONTH(Taulukko1[[#This Row],[Alku KK]])-1)/3+1,0)</f>
        <v>2014Q2</v>
      </c>
      <c r="T2803" s="43" t="str">
        <f>YEAR(Taulukko1[[#This Row],[Loppu KK]])&amp;"Q"&amp;ROUNDDOWN((MONTH(Taulukko1[[#This Row],[Loppu KK]])-1)/3+1,0)</f>
        <v>2014Q2</v>
      </c>
      <c r="U2803" s="66">
        <f>IF(COUNT(Taulukko1[[#This Row],[Neuvottelujen alaiset ]])=1,Taulukko1[[#This Row],[Neuvottelujen alaiset ]],Taulukko1[[#This Row],[Vähennystarve]])</f>
        <v>70</v>
      </c>
      <c r="V2803" s="44" t="str">
        <f t="shared" si="437"/>
        <v>NA</v>
      </c>
      <c r="W2803" s="44">
        <f t="shared" si="438"/>
        <v>0.35714285714285715</v>
      </c>
      <c r="X2803" s="44" t="str">
        <f t="shared" si="439"/>
        <v>NA</v>
      </c>
      <c r="Y2803" s="90" t="b">
        <f>AND(MONTH(Taulukko1[[#This Row],[Alku PVM]] )=6,DAY(Taulukko1[[#This Row],[Alku PVM]] )&gt;19)</f>
        <v>0</v>
      </c>
      <c r="Z2803" s="90" t="b">
        <f>AND(MONTH(Taulukko1[[#This Row],[Loppu PVM]] )=6,DAY(Taulukko1[[#This Row],[Loppu PVM]] )&gt;19)</f>
        <v>0</v>
      </c>
      <c r="AA2803" s="90" t="b">
        <f>OR(MONTH(Taulukko1[[#This Row],[Alku PVM]] )&lt;=5,AND(MONTH(Taulukko1[[#This Row],[Alku PVM]] )=6,DAY(Taulukko1[[#This Row],[Alku PVM]] )&lt;20))</f>
        <v>1</v>
      </c>
      <c r="AB2803" s="90" t="b">
        <f>OR(MONTH(Taulukko1[[#This Row],[Loppu PVM]])&lt;=5,AND(MONTH(Taulukko1[[#This Row],[Loppu PVM]] )=6,DAY(Taulukko1[[#This Row],[Loppu PVM]])&lt;20))</f>
        <v>1</v>
      </c>
      <c r="AC2803" s="90" t="b">
        <f>OR(MONTH(Taulukko1[[#This Row],[Alku PVM]] )&lt;=3,AND(MONTH(Taulukko1[[#This Row],[Alku PVM]] )=3))</f>
        <v>0</v>
      </c>
      <c r="AD2803" s="90" t="b">
        <f>OR(MONTH(Taulukko1[[#This Row],[Loppu PVM]] )&lt;=3,AND(MONTH(Taulukko1[[#This Row],[Loppu PVM]] )=3))</f>
        <v>0</v>
      </c>
      <c r="AE2803" s="90" t="b">
        <f>OR(MONTH(Taulukko1[[#This Row],[Alku PVM]] )&lt;=9,AND(MONTH(Taulukko1[[#This Row],[Alku PVM]] )=9))</f>
        <v>1</v>
      </c>
      <c r="AF2803" s="90" t="b">
        <f>OR(MONTH(Taulukko1[[#This Row],[Loppu PVM]])&lt;=9,AND(MONTH(Taulukko1[[#This Row],[Loppu PVM]] )=9))</f>
        <v>1</v>
      </c>
      <c r="AG2803" s="90" t="b">
        <f>OR(MONTH(Taulukko1[[#This Row],[Alku PVM]] )&lt;=6,AND(MONTH(Taulukko1[[#This Row],[Alku PVM]] )=6))</f>
        <v>1</v>
      </c>
      <c r="AH2803" s="90" t="b">
        <f>OR(MONTH(Taulukko1[[#This Row],[Loppu PVM]])&lt;=6,AND(MONTH(Taulukko1[[#This Row],[Loppu PVM]] )=6))</f>
        <v>1</v>
      </c>
    </row>
    <row r="2804" spans="1:34" ht="12.75" customHeight="1">
      <c r="A2804" t="s">
        <v>272</v>
      </c>
      <c r="B2804" s="23">
        <v>41738</v>
      </c>
      <c r="C2804" t="s">
        <v>271</v>
      </c>
      <c r="D2804" s="5">
        <v>150</v>
      </c>
      <c r="E2804" s="62">
        <v>110</v>
      </c>
      <c r="F2804" s="4">
        <v>41781</v>
      </c>
      <c r="G2804" s="5">
        <v>110</v>
      </c>
      <c r="H2804" s="22">
        <v>110</v>
      </c>
      <c r="I2804" s="126">
        <f>INDEX('TOL2008'!B:B,MATCH(A2804,'TOL2008'!A:A,0))</f>
        <v>29100</v>
      </c>
      <c r="J2804" s="126" t="str">
        <f>INDEX(Pääluokka!$H$2:$H$100,MATCH(VALUE(LEFT(Taulukko1[[#This Row],[TOL2008]],2)),Pääluokka!$G$2:$G$100,0))</f>
        <v>Teollisuus</v>
      </c>
      <c r="K2804" s="126" t="str">
        <f>INDEX(Pääluokka!$I$2:$I$100,MATCH(VALUE(LEFT(Taulukko1[[#This Row],[TOL2008]],2)),Pääluokka!$G$2:$G$100,0))</f>
        <v>Teollisuus (C-E)</v>
      </c>
      <c r="L2804" s="41">
        <f t="shared" si="430"/>
        <v>43</v>
      </c>
      <c r="M2804" s="43">
        <f t="shared" si="431"/>
        <v>41738</v>
      </c>
      <c r="N2804" s="43">
        <f t="shared" si="432"/>
        <v>41781</v>
      </c>
      <c r="O2804" s="43">
        <f t="shared" si="433"/>
        <v>41730</v>
      </c>
      <c r="P2804" s="43">
        <f t="shared" si="434"/>
        <v>41760</v>
      </c>
      <c r="Q2804" s="41">
        <f t="shared" si="435"/>
        <v>2014</v>
      </c>
      <c r="R2804" s="41">
        <f t="shared" si="436"/>
        <v>2014</v>
      </c>
      <c r="S2804" s="43" t="str">
        <f>YEAR(Taulukko1[[#This Row],[Alku KK]])&amp;"Q"&amp;ROUNDDOWN((MONTH(Taulukko1[[#This Row],[Alku KK]])-1)/3+1,0)</f>
        <v>2014Q2</v>
      </c>
      <c r="T2804" s="43" t="str">
        <f>YEAR(Taulukko1[[#This Row],[Loppu KK]])&amp;"Q"&amp;ROUNDDOWN((MONTH(Taulukko1[[#This Row],[Loppu KK]])-1)/3+1,0)</f>
        <v>2014Q2</v>
      </c>
      <c r="U2804" s="66">
        <f>IF(COUNT(Taulukko1[[#This Row],[Neuvottelujen alaiset ]])=1,Taulukko1[[#This Row],[Neuvottelujen alaiset ]],Taulukko1[[#This Row],[Vähennystarve]])</f>
        <v>110</v>
      </c>
      <c r="V2804" s="44">
        <f t="shared" si="437"/>
        <v>1</v>
      </c>
      <c r="W2804" s="44">
        <f t="shared" si="438"/>
        <v>1</v>
      </c>
      <c r="X2804" s="44">
        <f t="shared" si="439"/>
        <v>1</v>
      </c>
      <c r="Y2804" s="90" t="b">
        <f>AND(MONTH(Taulukko1[[#This Row],[Alku PVM]] )=6,DAY(Taulukko1[[#This Row],[Alku PVM]] )&gt;19)</f>
        <v>0</v>
      </c>
      <c r="Z2804" s="90" t="b">
        <f>AND(MONTH(Taulukko1[[#This Row],[Loppu PVM]] )=6,DAY(Taulukko1[[#This Row],[Loppu PVM]] )&gt;19)</f>
        <v>0</v>
      </c>
      <c r="AA2804" s="90" t="b">
        <f>OR(MONTH(Taulukko1[[#This Row],[Alku PVM]] )&lt;=5,AND(MONTH(Taulukko1[[#This Row],[Alku PVM]] )=6,DAY(Taulukko1[[#This Row],[Alku PVM]] )&lt;20))</f>
        <v>1</v>
      </c>
      <c r="AB2804" s="90" t="b">
        <f>OR(MONTH(Taulukko1[[#This Row],[Loppu PVM]])&lt;=5,AND(MONTH(Taulukko1[[#This Row],[Loppu PVM]] )=6,DAY(Taulukko1[[#This Row],[Loppu PVM]])&lt;20))</f>
        <v>1</v>
      </c>
      <c r="AC2804" s="90" t="b">
        <f>OR(MONTH(Taulukko1[[#This Row],[Alku PVM]] )&lt;=3,AND(MONTH(Taulukko1[[#This Row],[Alku PVM]] )=3))</f>
        <v>0</v>
      </c>
      <c r="AD2804" s="90" t="b">
        <f>OR(MONTH(Taulukko1[[#This Row],[Loppu PVM]] )&lt;=3,AND(MONTH(Taulukko1[[#This Row],[Loppu PVM]] )=3))</f>
        <v>0</v>
      </c>
      <c r="AE2804" s="90" t="b">
        <f>OR(MONTH(Taulukko1[[#This Row],[Alku PVM]] )&lt;=9,AND(MONTH(Taulukko1[[#This Row],[Alku PVM]] )=9))</f>
        <v>1</v>
      </c>
      <c r="AF2804" s="90" t="b">
        <f>OR(MONTH(Taulukko1[[#This Row],[Loppu PVM]])&lt;=9,AND(MONTH(Taulukko1[[#This Row],[Loppu PVM]] )=9))</f>
        <v>1</v>
      </c>
      <c r="AG2804" s="90" t="b">
        <f>OR(MONTH(Taulukko1[[#This Row],[Alku PVM]] )&lt;=6,AND(MONTH(Taulukko1[[#This Row],[Alku PVM]] )=6))</f>
        <v>1</v>
      </c>
      <c r="AH2804" s="90" t="b">
        <f>OR(MONTH(Taulukko1[[#This Row],[Loppu PVM]])&lt;=6,AND(MONTH(Taulukko1[[#This Row],[Loppu PVM]] )=6))</f>
        <v>1</v>
      </c>
    </row>
    <row r="2805" spans="1:34" ht="12.75" customHeight="1">
      <c r="A2805" t="s">
        <v>413</v>
      </c>
      <c r="B2805" s="23">
        <v>41739</v>
      </c>
      <c r="C2805" s="21" t="s">
        <v>412</v>
      </c>
      <c r="D2805" s="24"/>
      <c r="E2805" s="62">
        <v>20</v>
      </c>
      <c r="F2805" s="23">
        <v>41795</v>
      </c>
      <c r="G2805" s="24">
        <v>11</v>
      </c>
      <c r="H2805" s="22">
        <v>170</v>
      </c>
      <c r="I2805" s="126">
        <f>INDEX('TOL2008'!B:B,MATCH(A2805,'TOL2008'!A:A,0))</f>
        <v>35140</v>
      </c>
      <c r="J2805" s="126" t="str">
        <f>INDEX(Pääluokka!$H$2:$H$100,MATCH(VALUE(LEFT(Taulukko1[[#This Row],[TOL2008]],2)),Pääluokka!$G$2:$G$100,0))</f>
        <v>Sähkö-, kaasu- ja lämpöhuolto, jäähdytysliiketoiminta</v>
      </c>
      <c r="K2805" s="126" t="str">
        <f>INDEX(Pääluokka!$I$2:$I$100,MATCH(VALUE(LEFT(Taulukko1[[#This Row],[TOL2008]],2)),Pääluokka!$G$2:$G$100,0))</f>
        <v>Teollisuus (C-E)</v>
      </c>
      <c r="L2805" s="41">
        <f t="shared" si="430"/>
        <v>56</v>
      </c>
      <c r="M2805" s="43">
        <f t="shared" si="431"/>
        <v>41739</v>
      </c>
      <c r="N2805" s="43">
        <f t="shared" si="432"/>
        <v>41795</v>
      </c>
      <c r="O2805" s="43">
        <f t="shared" si="433"/>
        <v>41730</v>
      </c>
      <c r="P2805" s="43">
        <f t="shared" si="434"/>
        <v>41791</v>
      </c>
      <c r="Q2805" s="41">
        <f t="shared" si="435"/>
        <v>2014</v>
      </c>
      <c r="R2805" s="41">
        <f t="shared" si="436"/>
        <v>2014</v>
      </c>
      <c r="S2805" s="43" t="str">
        <f>YEAR(Taulukko1[[#This Row],[Alku KK]])&amp;"Q"&amp;ROUNDDOWN((MONTH(Taulukko1[[#This Row],[Alku KK]])-1)/3+1,0)</f>
        <v>2014Q2</v>
      </c>
      <c r="T2805" s="43" t="str">
        <f>YEAR(Taulukko1[[#This Row],[Loppu KK]])&amp;"Q"&amp;ROUNDDOWN((MONTH(Taulukko1[[#This Row],[Loppu KK]])-1)/3+1,0)</f>
        <v>2014Q2</v>
      </c>
      <c r="U2805" s="66">
        <f>IF(COUNT(Taulukko1[[#This Row],[Neuvottelujen alaiset ]])=1,Taulukko1[[#This Row],[Neuvottelujen alaiset ]],Taulukko1[[#This Row],[Vähennystarve]])</f>
        <v>170</v>
      </c>
      <c r="V2805" s="44">
        <f t="shared" si="437"/>
        <v>0.11764705882352941</v>
      </c>
      <c r="W2805" s="44">
        <f t="shared" si="438"/>
        <v>6.4705882352941183E-2</v>
      </c>
      <c r="X2805" s="44">
        <f t="shared" si="439"/>
        <v>0.55000000000000004</v>
      </c>
      <c r="Y2805" s="90" t="b">
        <f>AND(MONTH(Taulukko1[[#This Row],[Alku PVM]] )=6,DAY(Taulukko1[[#This Row],[Alku PVM]] )&gt;19)</f>
        <v>0</v>
      </c>
      <c r="Z2805" s="90" t="b">
        <f>AND(MONTH(Taulukko1[[#This Row],[Loppu PVM]] )=6,DAY(Taulukko1[[#This Row],[Loppu PVM]] )&gt;19)</f>
        <v>0</v>
      </c>
      <c r="AA2805" s="90" t="b">
        <f>OR(MONTH(Taulukko1[[#This Row],[Alku PVM]] )&lt;=5,AND(MONTH(Taulukko1[[#This Row],[Alku PVM]] )=6,DAY(Taulukko1[[#This Row],[Alku PVM]] )&lt;20))</f>
        <v>1</v>
      </c>
      <c r="AB2805" s="90" t="b">
        <f>OR(MONTH(Taulukko1[[#This Row],[Loppu PVM]])&lt;=5,AND(MONTH(Taulukko1[[#This Row],[Loppu PVM]] )=6,DAY(Taulukko1[[#This Row],[Loppu PVM]])&lt;20))</f>
        <v>1</v>
      </c>
      <c r="AC2805" s="90" t="b">
        <f>OR(MONTH(Taulukko1[[#This Row],[Alku PVM]] )&lt;=3,AND(MONTH(Taulukko1[[#This Row],[Alku PVM]] )=3))</f>
        <v>0</v>
      </c>
      <c r="AD2805" s="90" t="b">
        <f>OR(MONTH(Taulukko1[[#This Row],[Loppu PVM]] )&lt;=3,AND(MONTH(Taulukko1[[#This Row],[Loppu PVM]] )=3))</f>
        <v>0</v>
      </c>
      <c r="AE2805" s="90" t="b">
        <f>OR(MONTH(Taulukko1[[#This Row],[Alku PVM]] )&lt;=9,AND(MONTH(Taulukko1[[#This Row],[Alku PVM]] )=9))</f>
        <v>1</v>
      </c>
      <c r="AF2805" s="90" t="b">
        <f>OR(MONTH(Taulukko1[[#This Row],[Loppu PVM]])&lt;=9,AND(MONTH(Taulukko1[[#This Row],[Loppu PVM]] )=9))</f>
        <v>1</v>
      </c>
      <c r="AG2805" s="90" t="b">
        <f>OR(MONTH(Taulukko1[[#This Row],[Alku PVM]] )&lt;=6,AND(MONTH(Taulukko1[[#This Row],[Alku PVM]] )=6))</f>
        <v>1</v>
      </c>
      <c r="AH2805" s="90" t="b">
        <f>OR(MONTH(Taulukko1[[#This Row],[Loppu PVM]])&lt;=6,AND(MONTH(Taulukko1[[#This Row],[Loppu PVM]] )=6))</f>
        <v>1</v>
      </c>
    </row>
    <row r="2806" spans="1:34" ht="12.75" customHeight="1">
      <c r="A2806" t="s">
        <v>499</v>
      </c>
      <c r="B2806" s="23">
        <v>41740</v>
      </c>
      <c r="C2806" s="21" t="s">
        <v>498</v>
      </c>
      <c r="D2806" s="24"/>
      <c r="E2806" s="62">
        <v>9</v>
      </c>
      <c r="F2806" s="23">
        <v>41787</v>
      </c>
      <c r="G2806" s="24">
        <v>4</v>
      </c>
      <c r="H2806" s="22">
        <v>73</v>
      </c>
      <c r="I2806" s="126">
        <f>INDEX('TOL2008'!B:B,MATCH(A2806,'TOL2008'!A:A,0))</f>
        <v>52221</v>
      </c>
      <c r="J2806" s="126" t="str">
        <f>INDEX(Pääluokka!$H$2:$H$100,MATCH(VALUE(LEFT(Taulukko1[[#This Row],[TOL2008]],2)),Pääluokka!$G$2:$G$100,0))</f>
        <v>Kuljetus ja varastointi</v>
      </c>
      <c r="K2806" s="126" t="str">
        <f>INDEX(Pääluokka!$I$2:$I$100,MATCH(VALUE(LEFT(Taulukko1[[#This Row],[TOL2008]],2)),Pääluokka!$G$2:$G$100,0))</f>
        <v>Palvelualat (G-N, R, S)</v>
      </c>
      <c r="L2806" s="41">
        <f t="shared" si="430"/>
        <v>47</v>
      </c>
      <c r="M2806" s="43">
        <f t="shared" si="431"/>
        <v>41740</v>
      </c>
      <c r="N2806" s="43">
        <f t="shared" si="432"/>
        <v>41787</v>
      </c>
      <c r="O2806" s="43">
        <f t="shared" si="433"/>
        <v>41730</v>
      </c>
      <c r="P2806" s="43">
        <f t="shared" si="434"/>
        <v>41760</v>
      </c>
      <c r="Q2806" s="41">
        <f t="shared" si="435"/>
        <v>2014</v>
      </c>
      <c r="R2806" s="41">
        <f t="shared" si="436"/>
        <v>2014</v>
      </c>
      <c r="S2806" s="43" t="str">
        <f>YEAR(Taulukko1[[#This Row],[Alku KK]])&amp;"Q"&amp;ROUNDDOWN((MONTH(Taulukko1[[#This Row],[Alku KK]])-1)/3+1,0)</f>
        <v>2014Q2</v>
      </c>
      <c r="T2806" s="43" t="str">
        <f>YEAR(Taulukko1[[#This Row],[Loppu KK]])&amp;"Q"&amp;ROUNDDOWN((MONTH(Taulukko1[[#This Row],[Loppu KK]])-1)/3+1,0)</f>
        <v>2014Q2</v>
      </c>
      <c r="U2806" s="66">
        <f>IF(COUNT(Taulukko1[[#This Row],[Neuvottelujen alaiset ]])=1,Taulukko1[[#This Row],[Neuvottelujen alaiset ]],Taulukko1[[#This Row],[Vähennystarve]])</f>
        <v>73</v>
      </c>
      <c r="V2806" s="44">
        <f t="shared" si="437"/>
        <v>0.12328767123287671</v>
      </c>
      <c r="W2806" s="44">
        <f t="shared" si="438"/>
        <v>5.4794520547945202E-2</v>
      </c>
      <c r="X2806" s="44">
        <f t="shared" si="439"/>
        <v>0.44444444444444442</v>
      </c>
      <c r="Y2806" s="90" t="b">
        <f>AND(MONTH(Taulukko1[[#This Row],[Alku PVM]] )=6,DAY(Taulukko1[[#This Row],[Alku PVM]] )&gt;19)</f>
        <v>0</v>
      </c>
      <c r="Z2806" s="90" t="b">
        <f>AND(MONTH(Taulukko1[[#This Row],[Loppu PVM]] )=6,DAY(Taulukko1[[#This Row],[Loppu PVM]] )&gt;19)</f>
        <v>0</v>
      </c>
      <c r="AA2806" s="90" t="b">
        <f>OR(MONTH(Taulukko1[[#This Row],[Alku PVM]] )&lt;=5,AND(MONTH(Taulukko1[[#This Row],[Alku PVM]] )=6,DAY(Taulukko1[[#This Row],[Alku PVM]] )&lt;20))</f>
        <v>1</v>
      </c>
      <c r="AB2806" s="90" t="b">
        <f>OR(MONTH(Taulukko1[[#This Row],[Loppu PVM]])&lt;=5,AND(MONTH(Taulukko1[[#This Row],[Loppu PVM]] )=6,DAY(Taulukko1[[#This Row],[Loppu PVM]])&lt;20))</f>
        <v>1</v>
      </c>
      <c r="AC2806" s="90" t="b">
        <f>OR(MONTH(Taulukko1[[#This Row],[Alku PVM]] )&lt;=3,AND(MONTH(Taulukko1[[#This Row],[Alku PVM]] )=3))</f>
        <v>0</v>
      </c>
      <c r="AD2806" s="90" t="b">
        <f>OR(MONTH(Taulukko1[[#This Row],[Loppu PVM]] )&lt;=3,AND(MONTH(Taulukko1[[#This Row],[Loppu PVM]] )=3))</f>
        <v>0</v>
      </c>
      <c r="AE2806" s="90" t="b">
        <f>OR(MONTH(Taulukko1[[#This Row],[Alku PVM]] )&lt;=9,AND(MONTH(Taulukko1[[#This Row],[Alku PVM]] )=9))</f>
        <v>1</v>
      </c>
      <c r="AF2806" s="90" t="b">
        <f>OR(MONTH(Taulukko1[[#This Row],[Loppu PVM]])&lt;=9,AND(MONTH(Taulukko1[[#This Row],[Loppu PVM]] )=9))</f>
        <v>1</v>
      </c>
      <c r="AG2806" s="90" t="b">
        <f>OR(MONTH(Taulukko1[[#This Row],[Alku PVM]] )&lt;=6,AND(MONTH(Taulukko1[[#This Row],[Alku PVM]] )=6))</f>
        <v>1</v>
      </c>
      <c r="AH2806" s="90" t="b">
        <f>OR(MONTH(Taulukko1[[#This Row],[Loppu PVM]])&lt;=6,AND(MONTH(Taulukko1[[#This Row],[Loppu PVM]] )=6))</f>
        <v>1</v>
      </c>
    </row>
    <row r="2807" spans="1:34" ht="12.75" customHeight="1">
      <c r="A2807" t="s">
        <v>42</v>
      </c>
      <c r="B2807" s="23">
        <v>41740</v>
      </c>
      <c r="C2807" t="s">
        <v>44</v>
      </c>
      <c r="E2807" s="62">
        <v>62</v>
      </c>
      <c r="F2807" s="4"/>
      <c r="G2807" s="5"/>
      <c r="H2807" s="22">
        <v>62</v>
      </c>
      <c r="I2807" s="126">
        <f>INDEX('TOL2008'!B:B,MATCH(A2807,'TOL2008'!A:A,0))</f>
        <v>10510</v>
      </c>
      <c r="J2807" s="126" t="str">
        <f>INDEX(Pääluokka!$H$2:$H$100,MATCH(VALUE(LEFT(Taulukko1[[#This Row],[TOL2008]],2)),Pääluokka!$G$2:$G$100,0))</f>
        <v>Teollisuus</v>
      </c>
      <c r="K2807" s="126" t="str">
        <f>INDEX(Pääluokka!$I$2:$I$100,MATCH(VALUE(LEFT(Taulukko1[[#This Row],[TOL2008]],2)),Pääluokka!$G$2:$G$100,0))</f>
        <v>Teollisuus (C-E)</v>
      </c>
      <c r="L2807" s="41" t="str">
        <f t="shared" si="430"/>
        <v>NA</v>
      </c>
      <c r="M2807" s="43">
        <f t="shared" si="431"/>
        <v>41740</v>
      </c>
      <c r="N2807" s="43">
        <f t="shared" si="432"/>
        <v>41791</v>
      </c>
      <c r="O2807" s="43">
        <f t="shared" si="433"/>
        <v>41730</v>
      </c>
      <c r="P2807" s="43">
        <f t="shared" si="434"/>
        <v>41791</v>
      </c>
      <c r="Q2807" s="41">
        <f t="shared" si="435"/>
        <v>2014</v>
      </c>
      <c r="R2807" s="41">
        <f t="shared" si="436"/>
        <v>2014</v>
      </c>
      <c r="S2807" s="43" t="str">
        <f>YEAR(Taulukko1[[#This Row],[Alku KK]])&amp;"Q"&amp;ROUNDDOWN((MONTH(Taulukko1[[#This Row],[Alku KK]])-1)/3+1,0)</f>
        <v>2014Q2</v>
      </c>
      <c r="T2807" s="43" t="str">
        <f>YEAR(Taulukko1[[#This Row],[Loppu KK]])&amp;"Q"&amp;ROUNDDOWN((MONTH(Taulukko1[[#This Row],[Loppu KK]])-1)/3+1,0)</f>
        <v>2014Q2</v>
      </c>
      <c r="U2807" s="66">
        <f>IF(COUNT(Taulukko1[[#This Row],[Neuvottelujen alaiset ]])=1,Taulukko1[[#This Row],[Neuvottelujen alaiset ]],Taulukko1[[#This Row],[Vähennystarve]])</f>
        <v>62</v>
      </c>
      <c r="V2807" s="44">
        <f t="shared" si="437"/>
        <v>1</v>
      </c>
      <c r="W2807" s="44" t="str">
        <f t="shared" si="438"/>
        <v>NA</v>
      </c>
      <c r="X2807" s="44" t="str">
        <f t="shared" si="439"/>
        <v>NA</v>
      </c>
      <c r="Y2807" s="90" t="b">
        <f>AND(MONTH(Taulukko1[[#This Row],[Alku PVM]] )=6,DAY(Taulukko1[[#This Row],[Alku PVM]] )&gt;19)</f>
        <v>0</v>
      </c>
      <c r="Z2807" s="90" t="b">
        <f>AND(MONTH(Taulukko1[[#This Row],[Loppu PVM]] )=6,DAY(Taulukko1[[#This Row],[Loppu PVM]] )&gt;19)</f>
        <v>0</v>
      </c>
      <c r="AA2807" s="90" t="b">
        <f>OR(MONTH(Taulukko1[[#This Row],[Alku PVM]] )&lt;=5,AND(MONTH(Taulukko1[[#This Row],[Alku PVM]] )=6,DAY(Taulukko1[[#This Row],[Alku PVM]] )&lt;20))</f>
        <v>1</v>
      </c>
      <c r="AB2807" s="90" t="b">
        <f>OR(MONTH(Taulukko1[[#This Row],[Loppu PVM]])&lt;=5,AND(MONTH(Taulukko1[[#This Row],[Loppu PVM]] )=6,DAY(Taulukko1[[#This Row],[Loppu PVM]])&lt;20))</f>
        <v>1</v>
      </c>
      <c r="AC2807" s="90" t="b">
        <f>OR(MONTH(Taulukko1[[#This Row],[Alku PVM]] )&lt;=3,AND(MONTH(Taulukko1[[#This Row],[Alku PVM]] )=3))</f>
        <v>0</v>
      </c>
      <c r="AD2807" s="90" t="b">
        <f>OR(MONTH(Taulukko1[[#This Row],[Loppu PVM]] )&lt;=3,AND(MONTH(Taulukko1[[#This Row],[Loppu PVM]] )=3))</f>
        <v>0</v>
      </c>
      <c r="AE2807" s="90" t="b">
        <f>OR(MONTH(Taulukko1[[#This Row],[Alku PVM]] )&lt;=9,AND(MONTH(Taulukko1[[#This Row],[Alku PVM]] )=9))</f>
        <v>1</v>
      </c>
      <c r="AF2807" s="90" t="b">
        <f>OR(MONTH(Taulukko1[[#This Row],[Loppu PVM]])&lt;=9,AND(MONTH(Taulukko1[[#This Row],[Loppu PVM]] )=9))</f>
        <v>1</v>
      </c>
      <c r="AG2807" s="90" t="b">
        <f>OR(MONTH(Taulukko1[[#This Row],[Alku PVM]] )&lt;=6,AND(MONTH(Taulukko1[[#This Row],[Alku PVM]] )=6))</f>
        <v>1</v>
      </c>
      <c r="AH2807" s="90" t="b">
        <f>OR(MONTH(Taulukko1[[#This Row],[Loppu PVM]])&lt;=6,AND(MONTH(Taulukko1[[#This Row],[Loppu PVM]] )=6))</f>
        <v>1</v>
      </c>
    </row>
    <row r="2808" spans="1:34" ht="12.75" customHeight="1">
      <c r="A2808" t="s">
        <v>453</v>
      </c>
      <c r="B2808" s="23">
        <v>41743</v>
      </c>
      <c r="C2808" t="s">
        <v>455</v>
      </c>
      <c r="E2808" s="62">
        <v>85</v>
      </c>
      <c r="F2808" s="4">
        <v>41786</v>
      </c>
      <c r="G2808" s="5">
        <v>55</v>
      </c>
      <c r="H2808" s="22">
        <v>420</v>
      </c>
      <c r="I2808" s="126">
        <f>INDEX('TOL2008'!B:B,MATCH(A2808,'TOL2008'!A:A,0))</f>
        <v>52291</v>
      </c>
      <c r="J2808" s="126" t="str">
        <f>INDEX(Pääluokka!$H$2:$H$100,MATCH(VALUE(LEFT(Taulukko1[[#This Row],[TOL2008]],2)),Pääluokka!$G$2:$G$100,0))</f>
        <v>Kuljetus ja varastointi</v>
      </c>
      <c r="K2808" s="126" t="str">
        <f>INDEX(Pääluokka!$I$2:$I$100,MATCH(VALUE(LEFT(Taulukko1[[#This Row],[TOL2008]],2)),Pääluokka!$G$2:$G$100,0))</f>
        <v>Palvelualat (G-N, R, S)</v>
      </c>
      <c r="L2808" s="41">
        <f t="shared" si="430"/>
        <v>43</v>
      </c>
      <c r="M2808" s="43">
        <f t="shared" si="431"/>
        <v>41743</v>
      </c>
      <c r="N2808" s="43">
        <f t="shared" si="432"/>
        <v>41786</v>
      </c>
      <c r="O2808" s="43">
        <f t="shared" si="433"/>
        <v>41730</v>
      </c>
      <c r="P2808" s="43">
        <f t="shared" si="434"/>
        <v>41760</v>
      </c>
      <c r="Q2808" s="41">
        <f t="shared" si="435"/>
        <v>2014</v>
      </c>
      <c r="R2808" s="41">
        <f t="shared" si="436"/>
        <v>2014</v>
      </c>
      <c r="S2808" s="43" t="str">
        <f>YEAR(Taulukko1[[#This Row],[Alku KK]])&amp;"Q"&amp;ROUNDDOWN((MONTH(Taulukko1[[#This Row],[Alku KK]])-1)/3+1,0)</f>
        <v>2014Q2</v>
      </c>
      <c r="T2808" s="43" t="str">
        <f>YEAR(Taulukko1[[#This Row],[Loppu KK]])&amp;"Q"&amp;ROUNDDOWN((MONTH(Taulukko1[[#This Row],[Loppu KK]])-1)/3+1,0)</f>
        <v>2014Q2</v>
      </c>
      <c r="U2808" s="66">
        <f>IF(COUNT(Taulukko1[[#This Row],[Neuvottelujen alaiset ]])=1,Taulukko1[[#This Row],[Neuvottelujen alaiset ]],Taulukko1[[#This Row],[Vähennystarve]])</f>
        <v>420</v>
      </c>
      <c r="V2808" s="44">
        <f t="shared" si="437"/>
        <v>0.20238095238095238</v>
      </c>
      <c r="W2808" s="44">
        <f t="shared" si="438"/>
        <v>0.13095238095238096</v>
      </c>
      <c r="X2808" s="44">
        <f t="shared" si="439"/>
        <v>0.6470588235294118</v>
      </c>
      <c r="Y2808" s="90" t="b">
        <f>AND(MONTH(Taulukko1[[#This Row],[Alku PVM]] )=6,DAY(Taulukko1[[#This Row],[Alku PVM]] )&gt;19)</f>
        <v>0</v>
      </c>
      <c r="Z2808" s="90" t="b">
        <f>AND(MONTH(Taulukko1[[#This Row],[Loppu PVM]] )=6,DAY(Taulukko1[[#This Row],[Loppu PVM]] )&gt;19)</f>
        <v>0</v>
      </c>
      <c r="AA2808" s="90" t="b">
        <f>OR(MONTH(Taulukko1[[#This Row],[Alku PVM]] )&lt;=5,AND(MONTH(Taulukko1[[#This Row],[Alku PVM]] )=6,DAY(Taulukko1[[#This Row],[Alku PVM]] )&lt;20))</f>
        <v>1</v>
      </c>
      <c r="AB2808" s="90" t="b">
        <f>OR(MONTH(Taulukko1[[#This Row],[Loppu PVM]])&lt;=5,AND(MONTH(Taulukko1[[#This Row],[Loppu PVM]] )=6,DAY(Taulukko1[[#This Row],[Loppu PVM]])&lt;20))</f>
        <v>1</v>
      </c>
      <c r="AC2808" s="90" t="b">
        <f>OR(MONTH(Taulukko1[[#This Row],[Alku PVM]] )&lt;=3,AND(MONTH(Taulukko1[[#This Row],[Alku PVM]] )=3))</f>
        <v>0</v>
      </c>
      <c r="AD2808" s="90" t="b">
        <f>OR(MONTH(Taulukko1[[#This Row],[Loppu PVM]] )&lt;=3,AND(MONTH(Taulukko1[[#This Row],[Loppu PVM]] )=3))</f>
        <v>0</v>
      </c>
      <c r="AE2808" s="90" t="b">
        <f>OR(MONTH(Taulukko1[[#This Row],[Alku PVM]] )&lt;=9,AND(MONTH(Taulukko1[[#This Row],[Alku PVM]] )=9))</f>
        <v>1</v>
      </c>
      <c r="AF2808" s="90" t="b">
        <f>OR(MONTH(Taulukko1[[#This Row],[Loppu PVM]])&lt;=9,AND(MONTH(Taulukko1[[#This Row],[Loppu PVM]] )=9))</f>
        <v>1</v>
      </c>
      <c r="AG2808" s="90" t="b">
        <f>OR(MONTH(Taulukko1[[#This Row],[Alku PVM]] )&lt;=6,AND(MONTH(Taulukko1[[#This Row],[Alku PVM]] )=6))</f>
        <v>1</v>
      </c>
      <c r="AH2808" s="90" t="b">
        <f>OR(MONTH(Taulukko1[[#This Row],[Loppu PVM]])&lt;=6,AND(MONTH(Taulukko1[[#This Row],[Loppu PVM]] )=6))</f>
        <v>1</v>
      </c>
    </row>
    <row r="2809" spans="1:34" ht="12.75" customHeight="1">
      <c r="A2809" t="s">
        <v>665</v>
      </c>
      <c r="B2809" s="23">
        <v>41744</v>
      </c>
      <c r="C2809" t="s">
        <v>668</v>
      </c>
      <c r="D2809" s="5">
        <v>650</v>
      </c>
      <c r="E2809" s="62">
        <v>11</v>
      </c>
      <c r="F2809" s="4">
        <v>41795</v>
      </c>
      <c r="G2809" s="5"/>
      <c r="H2809" s="22">
        <v>650</v>
      </c>
      <c r="I2809" s="126">
        <f>INDEX('TOL2008'!B:B,MATCH(A2809,'TOL2008'!A:A,0))</f>
        <v>58130</v>
      </c>
      <c r="J2809" s="126" t="str">
        <f>INDEX(Pääluokka!$H$2:$H$100,MATCH(VALUE(LEFT(Taulukko1[[#This Row],[TOL2008]],2)),Pääluokka!$G$2:$G$100,0))</f>
        <v>Informaatio ja viestintä</v>
      </c>
      <c r="K2809" s="126" t="str">
        <f>INDEX(Pääluokka!$I$2:$I$100,MATCH(VALUE(LEFT(Taulukko1[[#This Row],[TOL2008]],2)),Pääluokka!$G$2:$G$100,0))</f>
        <v>Palvelualat (G-N, R, S)</v>
      </c>
      <c r="L2809" s="41">
        <f t="shared" si="430"/>
        <v>51</v>
      </c>
      <c r="M2809" s="43">
        <f t="shared" si="431"/>
        <v>41744</v>
      </c>
      <c r="N2809" s="43">
        <f t="shared" si="432"/>
        <v>41795</v>
      </c>
      <c r="O2809" s="43">
        <f t="shared" si="433"/>
        <v>41730</v>
      </c>
      <c r="P2809" s="43">
        <f t="shared" si="434"/>
        <v>41791</v>
      </c>
      <c r="Q2809" s="41">
        <f t="shared" si="435"/>
        <v>2014</v>
      </c>
      <c r="R2809" s="41">
        <f t="shared" si="436"/>
        <v>2014</v>
      </c>
      <c r="S2809" s="43" t="str">
        <f>YEAR(Taulukko1[[#This Row],[Alku KK]])&amp;"Q"&amp;ROUNDDOWN((MONTH(Taulukko1[[#This Row],[Alku KK]])-1)/3+1,0)</f>
        <v>2014Q2</v>
      </c>
      <c r="T2809" s="43" t="str">
        <f>YEAR(Taulukko1[[#This Row],[Loppu KK]])&amp;"Q"&amp;ROUNDDOWN((MONTH(Taulukko1[[#This Row],[Loppu KK]])-1)/3+1,0)</f>
        <v>2014Q2</v>
      </c>
      <c r="U2809" s="66">
        <f>IF(COUNT(Taulukko1[[#This Row],[Neuvottelujen alaiset ]])=1,Taulukko1[[#This Row],[Neuvottelujen alaiset ]],Taulukko1[[#This Row],[Vähennystarve]])</f>
        <v>650</v>
      </c>
      <c r="V2809" s="44">
        <f t="shared" si="437"/>
        <v>1.6923076923076923E-2</v>
      </c>
      <c r="W2809" s="44" t="str">
        <f t="shared" si="438"/>
        <v>NA</v>
      </c>
      <c r="X2809" s="44" t="str">
        <f t="shared" si="439"/>
        <v>NA</v>
      </c>
      <c r="Y2809" s="90" t="b">
        <f>AND(MONTH(Taulukko1[[#This Row],[Alku PVM]] )=6,DAY(Taulukko1[[#This Row],[Alku PVM]] )&gt;19)</f>
        <v>0</v>
      </c>
      <c r="Z2809" s="90" t="b">
        <f>AND(MONTH(Taulukko1[[#This Row],[Loppu PVM]] )=6,DAY(Taulukko1[[#This Row],[Loppu PVM]] )&gt;19)</f>
        <v>0</v>
      </c>
      <c r="AA2809" s="90" t="b">
        <f>OR(MONTH(Taulukko1[[#This Row],[Alku PVM]] )&lt;=5,AND(MONTH(Taulukko1[[#This Row],[Alku PVM]] )=6,DAY(Taulukko1[[#This Row],[Alku PVM]] )&lt;20))</f>
        <v>1</v>
      </c>
      <c r="AB2809" s="90" t="b">
        <f>OR(MONTH(Taulukko1[[#This Row],[Loppu PVM]])&lt;=5,AND(MONTH(Taulukko1[[#This Row],[Loppu PVM]] )=6,DAY(Taulukko1[[#This Row],[Loppu PVM]])&lt;20))</f>
        <v>1</v>
      </c>
      <c r="AC2809" s="90" t="b">
        <f>OR(MONTH(Taulukko1[[#This Row],[Alku PVM]] )&lt;=3,AND(MONTH(Taulukko1[[#This Row],[Alku PVM]] )=3))</f>
        <v>0</v>
      </c>
      <c r="AD2809" s="90" t="b">
        <f>OR(MONTH(Taulukko1[[#This Row],[Loppu PVM]] )&lt;=3,AND(MONTH(Taulukko1[[#This Row],[Loppu PVM]] )=3))</f>
        <v>0</v>
      </c>
      <c r="AE2809" s="90" t="b">
        <f>OR(MONTH(Taulukko1[[#This Row],[Alku PVM]] )&lt;=9,AND(MONTH(Taulukko1[[#This Row],[Alku PVM]] )=9))</f>
        <v>1</v>
      </c>
      <c r="AF2809" s="90" t="b">
        <f>OR(MONTH(Taulukko1[[#This Row],[Loppu PVM]])&lt;=9,AND(MONTH(Taulukko1[[#This Row],[Loppu PVM]] )=9))</f>
        <v>1</v>
      </c>
      <c r="AG2809" s="90" t="b">
        <f>OR(MONTH(Taulukko1[[#This Row],[Alku PVM]] )&lt;=6,AND(MONTH(Taulukko1[[#This Row],[Alku PVM]] )=6))</f>
        <v>1</v>
      </c>
      <c r="AH2809" s="90" t="b">
        <f>OR(MONTH(Taulukko1[[#This Row],[Loppu PVM]])&lt;=6,AND(MONTH(Taulukko1[[#This Row],[Loppu PVM]] )=6))</f>
        <v>1</v>
      </c>
    </row>
    <row r="2810" spans="1:34" ht="12.75" customHeight="1">
      <c r="A2810" t="s">
        <v>584</v>
      </c>
      <c r="B2810" s="23">
        <v>41744</v>
      </c>
      <c r="C2810" t="s">
        <v>583</v>
      </c>
      <c r="D2810" s="5" t="s">
        <v>25</v>
      </c>
      <c r="E2810" s="62">
        <v>20</v>
      </c>
      <c r="F2810" s="4">
        <v>41774</v>
      </c>
      <c r="G2810" s="5">
        <v>9</v>
      </c>
      <c r="H2810" s="22">
        <v>20</v>
      </c>
      <c r="I2810" s="126">
        <f>INDEX('TOL2008'!B:B,MATCH(A2810,'TOL2008'!A:A,0))</f>
        <v>28250</v>
      </c>
      <c r="J2810" s="126" t="str">
        <f>INDEX(Pääluokka!$H$2:$H$100,MATCH(VALUE(LEFT(Taulukko1[[#This Row],[TOL2008]],2)),Pääluokka!$G$2:$G$100,0))</f>
        <v>Teollisuus</v>
      </c>
      <c r="K2810" s="126" t="str">
        <f>INDEX(Pääluokka!$I$2:$I$100,MATCH(VALUE(LEFT(Taulukko1[[#This Row],[TOL2008]],2)),Pääluokka!$G$2:$G$100,0))</f>
        <v>Teollisuus (C-E)</v>
      </c>
      <c r="L2810" s="41">
        <f t="shared" si="430"/>
        <v>30</v>
      </c>
      <c r="M2810" s="43">
        <f t="shared" si="431"/>
        <v>41744</v>
      </c>
      <c r="N2810" s="43">
        <f t="shared" si="432"/>
        <v>41774</v>
      </c>
      <c r="O2810" s="43">
        <f t="shared" si="433"/>
        <v>41730</v>
      </c>
      <c r="P2810" s="43">
        <f t="shared" si="434"/>
        <v>41760</v>
      </c>
      <c r="Q2810" s="41">
        <f t="shared" si="435"/>
        <v>2014</v>
      </c>
      <c r="R2810" s="41">
        <f t="shared" si="436"/>
        <v>2014</v>
      </c>
      <c r="S2810" s="43" t="str">
        <f>YEAR(Taulukko1[[#This Row],[Alku KK]])&amp;"Q"&amp;ROUNDDOWN((MONTH(Taulukko1[[#This Row],[Alku KK]])-1)/3+1,0)</f>
        <v>2014Q2</v>
      </c>
      <c r="T2810" s="43" t="str">
        <f>YEAR(Taulukko1[[#This Row],[Loppu KK]])&amp;"Q"&amp;ROUNDDOWN((MONTH(Taulukko1[[#This Row],[Loppu KK]])-1)/3+1,0)</f>
        <v>2014Q2</v>
      </c>
      <c r="U2810" s="66">
        <f>IF(COUNT(Taulukko1[[#This Row],[Neuvottelujen alaiset ]])=1,Taulukko1[[#This Row],[Neuvottelujen alaiset ]],Taulukko1[[#This Row],[Vähennystarve]])</f>
        <v>20</v>
      </c>
      <c r="V2810" s="44">
        <f t="shared" si="437"/>
        <v>1</v>
      </c>
      <c r="W2810" s="44">
        <f t="shared" si="438"/>
        <v>0.45</v>
      </c>
      <c r="X2810" s="44">
        <f t="shared" si="439"/>
        <v>0.45</v>
      </c>
      <c r="Y2810" s="90" t="b">
        <f>AND(MONTH(Taulukko1[[#This Row],[Alku PVM]] )=6,DAY(Taulukko1[[#This Row],[Alku PVM]] )&gt;19)</f>
        <v>0</v>
      </c>
      <c r="Z2810" s="90" t="b">
        <f>AND(MONTH(Taulukko1[[#This Row],[Loppu PVM]] )=6,DAY(Taulukko1[[#This Row],[Loppu PVM]] )&gt;19)</f>
        <v>0</v>
      </c>
      <c r="AA2810" s="90" t="b">
        <f>OR(MONTH(Taulukko1[[#This Row],[Alku PVM]] )&lt;=5,AND(MONTH(Taulukko1[[#This Row],[Alku PVM]] )=6,DAY(Taulukko1[[#This Row],[Alku PVM]] )&lt;20))</f>
        <v>1</v>
      </c>
      <c r="AB2810" s="90" t="b">
        <f>OR(MONTH(Taulukko1[[#This Row],[Loppu PVM]])&lt;=5,AND(MONTH(Taulukko1[[#This Row],[Loppu PVM]] )=6,DAY(Taulukko1[[#This Row],[Loppu PVM]])&lt;20))</f>
        <v>1</v>
      </c>
      <c r="AC2810" s="90" t="b">
        <f>OR(MONTH(Taulukko1[[#This Row],[Alku PVM]] )&lt;=3,AND(MONTH(Taulukko1[[#This Row],[Alku PVM]] )=3))</f>
        <v>0</v>
      </c>
      <c r="AD2810" s="90" t="b">
        <f>OR(MONTH(Taulukko1[[#This Row],[Loppu PVM]] )&lt;=3,AND(MONTH(Taulukko1[[#This Row],[Loppu PVM]] )=3))</f>
        <v>0</v>
      </c>
      <c r="AE2810" s="90" t="b">
        <f>OR(MONTH(Taulukko1[[#This Row],[Alku PVM]] )&lt;=9,AND(MONTH(Taulukko1[[#This Row],[Alku PVM]] )=9))</f>
        <v>1</v>
      </c>
      <c r="AF2810" s="90" t="b">
        <f>OR(MONTH(Taulukko1[[#This Row],[Loppu PVM]])&lt;=9,AND(MONTH(Taulukko1[[#This Row],[Loppu PVM]] )=9))</f>
        <v>1</v>
      </c>
      <c r="AG2810" s="90" t="b">
        <f>OR(MONTH(Taulukko1[[#This Row],[Alku PVM]] )&lt;=6,AND(MONTH(Taulukko1[[#This Row],[Alku PVM]] )=6))</f>
        <v>1</v>
      </c>
      <c r="AH2810" s="90" t="b">
        <f>OR(MONTH(Taulukko1[[#This Row],[Loppu PVM]])&lt;=6,AND(MONTH(Taulukko1[[#This Row],[Loppu PVM]] )=6))</f>
        <v>1</v>
      </c>
    </row>
    <row r="2811" spans="1:34" ht="12.75" customHeight="1">
      <c r="A2811" t="s">
        <v>296</v>
      </c>
      <c r="B2811" s="23">
        <v>41744</v>
      </c>
      <c r="C2811" s="21" t="s">
        <v>295</v>
      </c>
      <c r="D2811" s="24"/>
      <c r="E2811" s="62">
        <v>14</v>
      </c>
      <c r="F2811" s="23"/>
      <c r="G2811" s="24"/>
      <c r="H2811" s="22">
        <v>48</v>
      </c>
      <c r="I2811" s="126">
        <f>INDEX('TOL2008'!B:B,MATCH(A2811,'TOL2008'!A:A,0))</f>
        <v>58142</v>
      </c>
      <c r="J2811" s="126" t="str">
        <f>INDEX(Pääluokka!$H$2:$H$100,MATCH(VALUE(LEFT(Taulukko1[[#This Row],[TOL2008]],2)),Pääluokka!$G$2:$G$100,0))</f>
        <v>Informaatio ja viestintä</v>
      </c>
      <c r="K2811" s="126" t="str">
        <f>INDEX(Pääluokka!$I$2:$I$100,MATCH(VALUE(LEFT(Taulukko1[[#This Row],[TOL2008]],2)),Pääluokka!$G$2:$G$100,0))</f>
        <v>Palvelualat (G-N, R, S)</v>
      </c>
      <c r="L2811" s="41" t="str">
        <f t="shared" si="430"/>
        <v>NA</v>
      </c>
      <c r="M2811" s="43">
        <f t="shared" si="431"/>
        <v>41744</v>
      </c>
      <c r="N2811" s="43">
        <f t="shared" si="432"/>
        <v>41795</v>
      </c>
      <c r="O2811" s="43">
        <f t="shared" si="433"/>
        <v>41730</v>
      </c>
      <c r="P2811" s="43">
        <f t="shared" si="434"/>
        <v>41791</v>
      </c>
      <c r="Q2811" s="41">
        <f t="shared" si="435"/>
        <v>2014</v>
      </c>
      <c r="R2811" s="41">
        <f t="shared" si="436"/>
        <v>2014</v>
      </c>
      <c r="S2811" s="43" t="str">
        <f>YEAR(Taulukko1[[#This Row],[Alku KK]])&amp;"Q"&amp;ROUNDDOWN((MONTH(Taulukko1[[#This Row],[Alku KK]])-1)/3+1,0)</f>
        <v>2014Q2</v>
      </c>
      <c r="T2811" s="43" t="str">
        <f>YEAR(Taulukko1[[#This Row],[Loppu KK]])&amp;"Q"&amp;ROUNDDOWN((MONTH(Taulukko1[[#This Row],[Loppu KK]])-1)/3+1,0)</f>
        <v>2014Q2</v>
      </c>
      <c r="U2811" s="66">
        <f>IF(COUNT(Taulukko1[[#This Row],[Neuvottelujen alaiset ]])=1,Taulukko1[[#This Row],[Neuvottelujen alaiset ]],Taulukko1[[#This Row],[Vähennystarve]])</f>
        <v>48</v>
      </c>
      <c r="V2811" s="44">
        <f t="shared" si="437"/>
        <v>0.29166666666666669</v>
      </c>
      <c r="W2811" s="44" t="str">
        <f t="shared" si="438"/>
        <v>NA</v>
      </c>
      <c r="X2811" s="44" t="str">
        <f t="shared" si="439"/>
        <v>NA</v>
      </c>
      <c r="Y2811" s="90" t="b">
        <f>AND(MONTH(Taulukko1[[#This Row],[Alku PVM]] )=6,DAY(Taulukko1[[#This Row],[Alku PVM]] )&gt;19)</f>
        <v>0</v>
      </c>
      <c r="Z2811" s="90" t="b">
        <f>AND(MONTH(Taulukko1[[#This Row],[Loppu PVM]] )=6,DAY(Taulukko1[[#This Row],[Loppu PVM]] )&gt;19)</f>
        <v>0</v>
      </c>
      <c r="AA2811" s="90" t="b">
        <f>OR(MONTH(Taulukko1[[#This Row],[Alku PVM]] )&lt;=5,AND(MONTH(Taulukko1[[#This Row],[Alku PVM]] )=6,DAY(Taulukko1[[#This Row],[Alku PVM]] )&lt;20))</f>
        <v>1</v>
      </c>
      <c r="AB2811" s="90" t="b">
        <f>OR(MONTH(Taulukko1[[#This Row],[Loppu PVM]])&lt;=5,AND(MONTH(Taulukko1[[#This Row],[Loppu PVM]] )=6,DAY(Taulukko1[[#This Row],[Loppu PVM]])&lt;20))</f>
        <v>1</v>
      </c>
      <c r="AC2811" s="90" t="b">
        <f>OR(MONTH(Taulukko1[[#This Row],[Alku PVM]] )&lt;=3,AND(MONTH(Taulukko1[[#This Row],[Alku PVM]] )=3))</f>
        <v>0</v>
      </c>
      <c r="AD2811" s="90" t="b">
        <f>OR(MONTH(Taulukko1[[#This Row],[Loppu PVM]] )&lt;=3,AND(MONTH(Taulukko1[[#This Row],[Loppu PVM]] )=3))</f>
        <v>0</v>
      </c>
      <c r="AE2811" s="90" t="b">
        <f>OR(MONTH(Taulukko1[[#This Row],[Alku PVM]] )&lt;=9,AND(MONTH(Taulukko1[[#This Row],[Alku PVM]] )=9))</f>
        <v>1</v>
      </c>
      <c r="AF2811" s="90" t="b">
        <f>OR(MONTH(Taulukko1[[#This Row],[Loppu PVM]])&lt;=9,AND(MONTH(Taulukko1[[#This Row],[Loppu PVM]] )=9))</f>
        <v>1</v>
      </c>
      <c r="AG2811" s="90" t="b">
        <f>OR(MONTH(Taulukko1[[#This Row],[Alku PVM]] )&lt;=6,AND(MONTH(Taulukko1[[#This Row],[Alku PVM]] )=6))</f>
        <v>1</v>
      </c>
      <c r="AH2811" s="90" t="b">
        <f>OR(MONTH(Taulukko1[[#This Row],[Loppu PVM]])&lt;=6,AND(MONTH(Taulukko1[[#This Row],[Loppu PVM]] )=6))</f>
        <v>1</v>
      </c>
    </row>
    <row r="2812" spans="1:34" ht="12.75" customHeight="1">
      <c r="A2812" t="s">
        <v>151</v>
      </c>
      <c r="B2812" s="23">
        <v>41744</v>
      </c>
      <c r="C2812" s="21" t="s">
        <v>153</v>
      </c>
      <c r="D2812" s="24"/>
      <c r="E2812" s="62">
        <v>330</v>
      </c>
      <c r="F2812" s="23">
        <v>41793</v>
      </c>
      <c r="G2812" s="24">
        <v>110</v>
      </c>
      <c r="H2812" s="22">
        <v>3200</v>
      </c>
      <c r="I2812" s="126">
        <f>INDEX('TOL2008'!B:B,MATCH(A2812,'TOL2008'!A:A,0))</f>
        <v>47192</v>
      </c>
      <c r="J2812" s="126" t="str">
        <f>INDEX(Pääluokka!$H$2:$H$100,MATCH(VALUE(LEFT(Taulukko1[[#This Row],[TOL2008]],2)),Pääluokka!$G$2:$G$100,0))</f>
        <v>Tukku- ja vähittäiskauppa; moottoriajoneuvojen ja moottoripyörien korjaus</v>
      </c>
      <c r="K2812" s="126" t="str">
        <f>INDEX(Pääluokka!$I$2:$I$100,MATCH(VALUE(LEFT(Taulukko1[[#This Row],[TOL2008]],2)),Pääluokka!$G$2:$G$100,0))</f>
        <v>Palvelualat (G-N, R, S)</v>
      </c>
      <c r="L2812" s="41">
        <f t="shared" si="430"/>
        <v>49</v>
      </c>
      <c r="M2812" s="43">
        <f t="shared" si="431"/>
        <v>41744</v>
      </c>
      <c r="N2812" s="43">
        <f t="shared" si="432"/>
        <v>41793</v>
      </c>
      <c r="O2812" s="43">
        <f t="shared" si="433"/>
        <v>41730</v>
      </c>
      <c r="P2812" s="43">
        <f t="shared" si="434"/>
        <v>41791</v>
      </c>
      <c r="Q2812" s="41">
        <f t="shared" si="435"/>
        <v>2014</v>
      </c>
      <c r="R2812" s="41">
        <f t="shared" si="436"/>
        <v>2014</v>
      </c>
      <c r="S2812" s="43" t="str">
        <f>YEAR(Taulukko1[[#This Row],[Alku KK]])&amp;"Q"&amp;ROUNDDOWN((MONTH(Taulukko1[[#This Row],[Alku KK]])-1)/3+1,0)</f>
        <v>2014Q2</v>
      </c>
      <c r="T2812" s="43" t="str">
        <f>YEAR(Taulukko1[[#This Row],[Loppu KK]])&amp;"Q"&amp;ROUNDDOWN((MONTH(Taulukko1[[#This Row],[Loppu KK]])-1)/3+1,0)</f>
        <v>2014Q2</v>
      </c>
      <c r="U2812" s="66">
        <f>IF(COUNT(Taulukko1[[#This Row],[Neuvottelujen alaiset ]])=1,Taulukko1[[#This Row],[Neuvottelujen alaiset ]],Taulukko1[[#This Row],[Vähennystarve]])</f>
        <v>3200</v>
      </c>
      <c r="V2812" s="44">
        <f t="shared" si="437"/>
        <v>0.10312499999999999</v>
      </c>
      <c r="W2812" s="44">
        <f t="shared" si="438"/>
        <v>3.4375000000000003E-2</v>
      </c>
      <c r="X2812" s="44">
        <f t="shared" si="439"/>
        <v>0.33333333333333331</v>
      </c>
      <c r="Y2812" s="90" t="b">
        <f>AND(MONTH(Taulukko1[[#This Row],[Alku PVM]] )=6,DAY(Taulukko1[[#This Row],[Alku PVM]] )&gt;19)</f>
        <v>0</v>
      </c>
      <c r="Z2812" s="90" t="b">
        <f>AND(MONTH(Taulukko1[[#This Row],[Loppu PVM]] )=6,DAY(Taulukko1[[#This Row],[Loppu PVM]] )&gt;19)</f>
        <v>0</v>
      </c>
      <c r="AA2812" s="90" t="b">
        <f>OR(MONTH(Taulukko1[[#This Row],[Alku PVM]] )&lt;=5,AND(MONTH(Taulukko1[[#This Row],[Alku PVM]] )=6,DAY(Taulukko1[[#This Row],[Alku PVM]] )&lt;20))</f>
        <v>1</v>
      </c>
      <c r="AB2812" s="90" t="b">
        <f>OR(MONTH(Taulukko1[[#This Row],[Loppu PVM]])&lt;=5,AND(MONTH(Taulukko1[[#This Row],[Loppu PVM]] )=6,DAY(Taulukko1[[#This Row],[Loppu PVM]])&lt;20))</f>
        <v>1</v>
      </c>
      <c r="AC2812" s="90" t="b">
        <f>OR(MONTH(Taulukko1[[#This Row],[Alku PVM]] )&lt;=3,AND(MONTH(Taulukko1[[#This Row],[Alku PVM]] )=3))</f>
        <v>0</v>
      </c>
      <c r="AD2812" s="90" t="b">
        <f>OR(MONTH(Taulukko1[[#This Row],[Loppu PVM]] )&lt;=3,AND(MONTH(Taulukko1[[#This Row],[Loppu PVM]] )=3))</f>
        <v>0</v>
      </c>
      <c r="AE2812" s="90" t="b">
        <f>OR(MONTH(Taulukko1[[#This Row],[Alku PVM]] )&lt;=9,AND(MONTH(Taulukko1[[#This Row],[Alku PVM]] )=9))</f>
        <v>1</v>
      </c>
      <c r="AF2812" s="90" t="b">
        <f>OR(MONTH(Taulukko1[[#This Row],[Loppu PVM]])&lt;=9,AND(MONTH(Taulukko1[[#This Row],[Loppu PVM]] )=9))</f>
        <v>1</v>
      </c>
      <c r="AG2812" s="90" t="b">
        <f>OR(MONTH(Taulukko1[[#This Row],[Alku PVM]] )&lt;=6,AND(MONTH(Taulukko1[[#This Row],[Alku PVM]] )=6))</f>
        <v>1</v>
      </c>
      <c r="AH2812" s="90" t="b">
        <f>OR(MONTH(Taulukko1[[#This Row],[Loppu PVM]])&lt;=6,AND(MONTH(Taulukko1[[#This Row],[Loppu PVM]] )=6))</f>
        <v>1</v>
      </c>
    </row>
    <row r="2813" spans="1:34" ht="12.75" customHeight="1">
      <c r="A2813" t="s">
        <v>690</v>
      </c>
      <c r="B2813" s="23">
        <v>41745</v>
      </c>
      <c r="C2813" t="s">
        <v>689</v>
      </c>
      <c r="E2813" s="62">
        <v>130</v>
      </c>
      <c r="F2813" s="4">
        <v>41806</v>
      </c>
      <c r="G2813" s="5">
        <v>49</v>
      </c>
      <c r="H2813" s="22">
        <v>1600</v>
      </c>
      <c r="I2813" s="126">
        <f>INDEX('TOL2008'!B:B,MATCH(A2813,'TOL2008'!A:A,0))</f>
        <v>85420</v>
      </c>
      <c r="J2813" s="126" t="str">
        <f>INDEX(Pääluokka!$H$2:$H$100,MATCH(VALUE(LEFT(Taulukko1[[#This Row],[TOL2008]],2)),Pääluokka!$G$2:$G$100,0))</f>
        <v>Koulutus</v>
      </c>
      <c r="K2813" s="126" t="str">
        <f>INDEX(Pääluokka!$I$2:$I$100,MATCH(VALUE(LEFT(Taulukko1[[#This Row],[TOL2008]],2)),Pääluokka!$G$2:$G$100,0))</f>
        <v>Muut toimialat (O-Q, T-X)</v>
      </c>
      <c r="L2813" s="41">
        <f t="shared" si="430"/>
        <v>61</v>
      </c>
      <c r="M2813" s="43">
        <f t="shared" si="431"/>
        <v>41745</v>
      </c>
      <c r="N2813" s="43">
        <f t="shared" si="432"/>
        <v>41806</v>
      </c>
      <c r="O2813" s="43">
        <f t="shared" si="433"/>
        <v>41730</v>
      </c>
      <c r="P2813" s="43">
        <f t="shared" si="434"/>
        <v>41791</v>
      </c>
      <c r="Q2813" s="41">
        <f t="shared" si="435"/>
        <v>2014</v>
      </c>
      <c r="R2813" s="41">
        <f t="shared" si="436"/>
        <v>2014</v>
      </c>
      <c r="S2813" s="43" t="str">
        <f>YEAR(Taulukko1[[#This Row],[Alku KK]])&amp;"Q"&amp;ROUNDDOWN((MONTH(Taulukko1[[#This Row],[Alku KK]])-1)/3+1,0)</f>
        <v>2014Q2</v>
      </c>
      <c r="T2813" s="43" t="str">
        <f>YEAR(Taulukko1[[#This Row],[Loppu KK]])&amp;"Q"&amp;ROUNDDOWN((MONTH(Taulukko1[[#This Row],[Loppu KK]])-1)/3+1,0)</f>
        <v>2014Q2</v>
      </c>
      <c r="U2813" s="66">
        <f>IF(COUNT(Taulukko1[[#This Row],[Neuvottelujen alaiset ]])=1,Taulukko1[[#This Row],[Neuvottelujen alaiset ]],Taulukko1[[#This Row],[Vähennystarve]])</f>
        <v>1600</v>
      </c>
      <c r="V2813" s="44">
        <f t="shared" si="437"/>
        <v>8.1250000000000003E-2</v>
      </c>
      <c r="W2813" s="44">
        <f t="shared" si="438"/>
        <v>3.0624999999999999E-2</v>
      </c>
      <c r="X2813" s="44">
        <f t="shared" si="439"/>
        <v>0.37692307692307692</v>
      </c>
      <c r="Y2813" s="90" t="b">
        <f>AND(MONTH(Taulukko1[[#This Row],[Alku PVM]] )=6,DAY(Taulukko1[[#This Row],[Alku PVM]] )&gt;19)</f>
        <v>0</v>
      </c>
      <c r="Z2813" s="90" t="b">
        <f>AND(MONTH(Taulukko1[[#This Row],[Loppu PVM]] )=6,DAY(Taulukko1[[#This Row],[Loppu PVM]] )&gt;19)</f>
        <v>0</v>
      </c>
      <c r="AA2813" s="90" t="b">
        <f>OR(MONTH(Taulukko1[[#This Row],[Alku PVM]] )&lt;=5,AND(MONTH(Taulukko1[[#This Row],[Alku PVM]] )=6,DAY(Taulukko1[[#This Row],[Alku PVM]] )&lt;20))</f>
        <v>1</v>
      </c>
      <c r="AB2813" s="90" t="b">
        <f>OR(MONTH(Taulukko1[[#This Row],[Loppu PVM]])&lt;=5,AND(MONTH(Taulukko1[[#This Row],[Loppu PVM]] )=6,DAY(Taulukko1[[#This Row],[Loppu PVM]])&lt;20))</f>
        <v>1</v>
      </c>
      <c r="AC2813" s="90" t="b">
        <f>OR(MONTH(Taulukko1[[#This Row],[Alku PVM]] )&lt;=3,AND(MONTH(Taulukko1[[#This Row],[Alku PVM]] )=3))</f>
        <v>0</v>
      </c>
      <c r="AD2813" s="90" t="b">
        <f>OR(MONTH(Taulukko1[[#This Row],[Loppu PVM]] )&lt;=3,AND(MONTH(Taulukko1[[#This Row],[Loppu PVM]] )=3))</f>
        <v>0</v>
      </c>
      <c r="AE2813" s="90" t="b">
        <f>OR(MONTH(Taulukko1[[#This Row],[Alku PVM]] )&lt;=9,AND(MONTH(Taulukko1[[#This Row],[Alku PVM]] )=9))</f>
        <v>1</v>
      </c>
      <c r="AF2813" s="90" t="b">
        <f>OR(MONTH(Taulukko1[[#This Row],[Loppu PVM]])&lt;=9,AND(MONTH(Taulukko1[[#This Row],[Loppu PVM]] )=9))</f>
        <v>1</v>
      </c>
      <c r="AG2813" s="90" t="b">
        <f>OR(MONTH(Taulukko1[[#This Row],[Alku PVM]] )&lt;=6,AND(MONTH(Taulukko1[[#This Row],[Alku PVM]] )=6))</f>
        <v>1</v>
      </c>
      <c r="AH2813" s="90" t="b">
        <f>OR(MONTH(Taulukko1[[#This Row],[Loppu PVM]])&lt;=6,AND(MONTH(Taulukko1[[#This Row],[Loppu PVM]] )=6))</f>
        <v>1</v>
      </c>
    </row>
    <row r="2814" spans="1:34" ht="12.75" customHeight="1">
      <c r="A2814" t="s">
        <v>231</v>
      </c>
      <c r="B2814" s="23">
        <v>41745</v>
      </c>
      <c r="C2814" t="s">
        <v>232</v>
      </c>
      <c r="D2814" s="5" t="s">
        <v>25</v>
      </c>
      <c r="E2814" s="62">
        <v>50</v>
      </c>
      <c r="F2814" s="4">
        <v>41800</v>
      </c>
      <c r="G2814" s="5">
        <v>27</v>
      </c>
      <c r="H2814" s="22">
        <v>150</v>
      </c>
      <c r="I2814" s="126">
        <f>INDEX('TOL2008'!B:B,MATCH(A2814,'TOL2008'!A:A,0))</f>
        <v>10420</v>
      </c>
      <c r="J2814" s="126" t="str">
        <f>INDEX(Pääluokka!$H$2:$H$100,MATCH(VALUE(LEFT(Taulukko1[[#This Row],[TOL2008]],2)),Pääluokka!$G$2:$G$100,0))</f>
        <v>Teollisuus</v>
      </c>
      <c r="K2814" s="126" t="str">
        <f>INDEX(Pääluokka!$I$2:$I$100,MATCH(VALUE(LEFT(Taulukko1[[#This Row],[TOL2008]],2)),Pääluokka!$G$2:$G$100,0))</f>
        <v>Teollisuus (C-E)</v>
      </c>
      <c r="L2814" s="41">
        <f t="shared" si="430"/>
        <v>55</v>
      </c>
      <c r="M2814" s="43">
        <f t="shared" si="431"/>
        <v>41745</v>
      </c>
      <c r="N2814" s="43">
        <f t="shared" si="432"/>
        <v>41800</v>
      </c>
      <c r="O2814" s="43">
        <f t="shared" si="433"/>
        <v>41730</v>
      </c>
      <c r="P2814" s="43">
        <f t="shared" si="434"/>
        <v>41791</v>
      </c>
      <c r="Q2814" s="41">
        <f t="shared" si="435"/>
        <v>2014</v>
      </c>
      <c r="R2814" s="41">
        <f t="shared" si="436"/>
        <v>2014</v>
      </c>
      <c r="S2814" s="43" t="str">
        <f>YEAR(Taulukko1[[#This Row],[Alku KK]])&amp;"Q"&amp;ROUNDDOWN((MONTH(Taulukko1[[#This Row],[Alku KK]])-1)/3+1,0)</f>
        <v>2014Q2</v>
      </c>
      <c r="T2814" s="43" t="str">
        <f>YEAR(Taulukko1[[#This Row],[Loppu KK]])&amp;"Q"&amp;ROUNDDOWN((MONTH(Taulukko1[[#This Row],[Loppu KK]])-1)/3+1,0)</f>
        <v>2014Q2</v>
      </c>
      <c r="U2814" s="66">
        <f>IF(COUNT(Taulukko1[[#This Row],[Neuvottelujen alaiset ]])=1,Taulukko1[[#This Row],[Neuvottelujen alaiset ]],Taulukko1[[#This Row],[Vähennystarve]])</f>
        <v>150</v>
      </c>
      <c r="V2814" s="44">
        <f t="shared" si="437"/>
        <v>0.33333333333333331</v>
      </c>
      <c r="W2814" s="44">
        <f t="shared" si="438"/>
        <v>0.18</v>
      </c>
      <c r="X2814" s="44">
        <f t="shared" si="439"/>
        <v>0.54</v>
      </c>
      <c r="Y2814" s="90" t="b">
        <f>AND(MONTH(Taulukko1[[#This Row],[Alku PVM]] )=6,DAY(Taulukko1[[#This Row],[Alku PVM]] )&gt;19)</f>
        <v>0</v>
      </c>
      <c r="Z2814" s="90" t="b">
        <f>AND(MONTH(Taulukko1[[#This Row],[Loppu PVM]] )=6,DAY(Taulukko1[[#This Row],[Loppu PVM]] )&gt;19)</f>
        <v>0</v>
      </c>
      <c r="AA2814" s="90" t="b">
        <f>OR(MONTH(Taulukko1[[#This Row],[Alku PVM]] )&lt;=5,AND(MONTH(Taulukko1[[#This Row],[Alku PVM]] )=6,DAY(Taulukko1[[#This Row],[Alku PVM]] )&lt;20))</f>
        <v>1</v>
      </c>
      <c r="AB2814" s="90" t="b">
        <f>OR(MONTH(Taulukko1[[#This Row],[Loppu PVM]])&lt;=5,AND(MONTH(Taulukko1[[#This Row],[Loppu PVM]] )=6,DAY(Taulukko1[[#This Row],[Loppu PVM]])&lt;20))</f>
        <v>1</v>
      </c>
      <c r="AC2814" s="90" t="b">
        <f>OR(MONTH(Taulukko1[[#This Row],[Alku PVM]] )&lt;=3,AND(MONTH(Taulukko1[[#This Row],[Alku PVM]] )=3))</f>
        <v>0</v>
      </c>
      <c r="AD2814" s="90" t="b">
        <f>OR(MONTH(Taulukko1[[#This Row],[Loppu PVM]] )&lt;=3,AND(MONTH(Taulukko1[[#This Row],[Loppu PVM]] )=3))</f>
        <v>0</v>
      </c>
      <c r="AE2814" s="90" t="b">
        <f>OR(MONTH(Taulukko1[[#This Row],[Alku PVM]] )&lt;=9,AND(MONTH(Taulukko1[[#This Row],[Alku PVM]] )=9))</f>
        <v>1</v>
      </c>
      <c r="AF2814" s="90" t="b">
        <f>OR(MONTH(Taulukko1[[#This Row],[Loppu PVM]])&lt;=9,AND(MONTH(Taulukko1[[#This Row],[Loppu PVM]] )=9))</f>
        <v>1</v>
      </c>
      <c r="AG2814" s="90" t="b">
        <f>OR(MONTH(Taulukko1[[#This Row],[Alku PVM]] )&lt;=6,AND(MONTH(Taulukko1[[#This Row],[Alku PVM]] )=6))</f>
        <v>1</v>
      </c>
      <c r="AH2814" s="90" t="b">
        <f>OR(MONTH(Taulukko1[[#This Row],[Loppu PVM]])&lt;=6,AND(MONTH(Taulukko1[[#This Row],[Loppu PVM]] )=6))</f>
        <v>1</v>
      </c>
    </row>
    <row r="2815" spans="1:34" ht="12.75" customHeight="1">
      <c r="A2815" t="s">
        <v>515</v>
      </c>
      <c r="B2815" s="23">
        <v>41751</v>
      </c>
      <c r="C2815" t="s">
        <v>516</v>
      </c>
      <c r="F2815" s="4"/>
      <c r="G2815" s="5"/>
      <c r="H2815" s="22">
        <v>19</v>
      </c>
      <c r="I2815" s="126">
        <f>INDEX('TOL2008'!B:B,MATCH(A2815,'TOL2008'!A:A,0))</f>
        <v>58120</v>
      </c>
      <c r="J2815" s="126" t="str">
        <f>INDEX(Pääluokka!$H$2:$H$100,MATCH(VALUE(LEFT(Taulukko1[[#This Row],[TOL2008]],2)),Pääluokka!$G$2:$G$100,0))</f>
        <v>Informaatio ja viestintä</v>
      </c>
      <c r="K2815" s="126" t="str">
        <f>INDEX(Pääluokka!$I$2:$I$100,MATCH(VALUE(LEFT(Taulukko1[[#This Row],[TOL2008]],2)),Pääluokka!$G$2:$G$100,0))</f>
        <v>Palvelualat (G-N, R, S)</v>
      </c>
      <c r="L2815" s="41" t="str">
        <f t="shared" si="430"/>
        <v>NA</v>
      </c>
      <c r="M2815" s="43">
        <f t="shared" si="431"/>
        <v>41751</v>
      </c>
      <c r="N2815" s="43">
        <f t="shared" si="432"/>
        <v>41802</v>
      </c>
      <c r="O2815" s="43">
        <f t="shared" si="433"/>
        <v>41730</v>
      </c>
      <c r="P2815" s="43">
        <f t="shared" si="434"/>
        <v>41791</v>
      </c>
      <c r="Q2815" s="41">
        <f t="shared" si="435"/>
        <v>2014</v>
      </c>
      <c r="R2815" s="41">
        <f t="shared" si="436"/>
        <v>2014</v>
      </c>
      <c r="S2815" s="43" t="str">
        <f>YEAR(Taulukko1[[#This Row],[Alku KK]])&amp;"Q"&amp;ROUNDDOWN((MONTH(Taulukko1[[#This Row],[Alku KK]])-1)/3+1,0)</f>
        <v>2014Q2</v>
      </c>
      <c r="T2815" s="43" t="str">
        <f>YEAR(Taulukko1[[#This Row],[Loppu KK]])&amp;"Q"&amp;ROUNDDOWN((MONTH(Taulukko1[[#This Row],[Loppu KK]])-1)/3+1,0)</f>
        <v>2014Q2</v>
      </c>
      <c r="U2815" s="66">
        <f>IF(COUNT(Taulukko1[[#This Row],[Neuvottelujen alaiset ]])=1,Taulukko1[[#This Row],[Neuvottelujen alaiset ]],Taulukko1[[#This Row],[Vähennystarve]])</f>
        <v>19</v>
      </c>
      <c r="V2815" s="44" t="str">
        <f t="shared" si="437"/>
        <v>NA</v>
      </c>
      <c r="W2815" s="44" t="str">
        <f t="shared" si="438"/>
        <v>NA</v>
      </c>
      <c r="X2815" s="44" t="str">
        <f t="shared" si="439"/>
        <v>NA</v>
      </c>
      <c r="Y2815" s="90" t="b">
        <f>AND(MONTH(Taulukko1[[#This Row],[Alku PVM]] )=6,DAY(Taulukko1[[#This Row],[Alku PVM]] )&gt;19)</f>
        <v>0</v>
      </c>
      <c r="Z2815" s="90" t="b">
        <f>AND(MONTH(Taulukko1[[#This Row],[Loppu PVM]] )=6,DAY(Taulukko1[[#This Row],[Loppu PVM]] )&gt;19)</f>
        <v>0</v>
      </c>
      <c r="AA2815" s="90" t="b">
        <f>OR(MONTH(Taulukko1[[#This Row],[Alku PVM]] )&lt;=5,AND(MONTH(Taulukko1[[#This Row],[Alku PVM]] )=6,DAY(Taulukko1[[#This Row],[Alku PVM]] )&lt;20))</f>
        <v>1</v>
      </c>
      <c r="AB2815" s="90" t="b">
        <f>OR(MONTH(Taulukko1[[#This Row],[Loppu PVM]])&lt;=5,AND(MONTH(Taulukko1[[#This Row],[Loppu PVM]] )=6,DAY(Taulukko1[[#This Row],[Loppu PVM]])&lt;20))</f>
        <v>1</v>
      </c>
      <c r="AC2815" s="90" t="b">
        <f>OR(MONTH(Taulukko1[[#This Row],[Alku PVM]] )&lt;=3,AND(MONTH(Taulukko1[[#This Row],[Alku PVM]] )=3))</f>
        <v>0</v>
      </c>
      <c r="AD2815" s="90" t="b">
        <f>OR(MONTH(Taulukko1[[#This Row],[Loppu PVM]] )&lt;=3,AND(MONTH(Taulukko1[[#This Row],[Loppu PVM]] )=3))</f>
        <v>0</v>
      </c>
      <c r="AE2815" s="90" t="b">
        <f>OR(MONTH(Taulukko1[[#This Row],[Alku PVM]] )&lt;=9,AND(MONTH(Taulukko1[[#This Row],[Alku PVM]] )=9))</f>
        <v>1</v>
      </c>
      <c r="AF2815" s="90" t="b">
        <f>OR(MONTH(Taulukko1[[#This Row],[Loppu PVM]])&lt;=9,AND(MONTH(Taulukko1[[#This Row],[Loppu PVM]] )=9))</f>
        <v>1</v>
      </c>
      <c r="AG2815" s="90" t="b">
        <f>OR(MONTH(Taulukko1[[#This Row],[Alku PVM]] )&lt;=6,AND(MONTH(Taulukko1[[#This Row],[Alku PVM]] )=6))</f>
        <v>1</v>
      </c>
      <c r="AH2815" s="90" t="b">
        <f>OR(MONTH(Taulukko1[[#This Row],[Loppu PVM]])&lt;=6,AND(MONTH(Taulukko1[[#This Row],[Loppu PVM]] )=6))</f>
        <v>1</v>
      </c>
    </row>
    <row r="2816" spans="1:34" ht="12.75" customHeight="1">
      <c r="A2816" t="s">
        <v>46</v>
      </c>
      <c r="B2816" s="23">
        <v>41751</v>
      </c>
      <c r="C2816" t="s">
        <v>45</v>
      </c>
      <c r="D2816" s="5">
        <v>0</v>
      </c>
      <c r="E2816" s="62">
        <v>93</v>
      </c>
      <c r="F2816" s="4">
        <v>41806</v>
      </c>
      <c r="G2816" s="5">
        <v>64</v>
      </c>
      <c r="H2816" s="22">
        <v>93</v>
      </c>
      <c r="I2816" s="126">
        <f>INDEX('TOL2008'!B:B,MATCH(A2816,'TOL2008'!A:A,0))</f>
        <v>10710</v>
      </c>
      <c r="J2816" s="126" t="str">
        <f>INDEX(Pääluokka!$H$2:$H$100,MATCH(VALUE(LEFT(Taulukko1[[#This Row],[TOL2008]],2)),Pääluokka!$G$2:$G$100,0))</f>
        <v>Teollisuus</v>
      </c>
      <c r="K2816" s="126" t="str">
        <f>INDEX(Pääluokka!$I$2:$I$100,MATCH(VALUE(LEFT(Taulukko1[[#This Row],[TOL2008]],2)),Pääluokka!$G$2:$G$100,0))</f>
        <v>Teollisuus (C-E)</v>
      </c>
      <c r="L2816" s="41">
        <f t="shared" si="430"/>
        <v>55</v>
      </c>
      <c r="M2816" s="43">
        <f t="shared" si="431"/>
        <v>41751</v>
      </c>
      <c r="N2816" s="43">
        <f t="shared" si="432"/>
        <v>41806</v>
      </c>
      <c r="O2816" s="43">
        <f t="shared" si="433"/>
        <v>41730</v>
      </c>
      <c r="P2816" s="43">
        <f t="shared" si="434"/>
        <v>41791</v>
      </c>
      <c r="Q2816" s="41">
        <f t="shared" si="435"/>
        <v>2014</v>
      </c>
      <c r="R2816" s="41">
        <f t="shared" si="436"/>
        <v>2014</v>
      </c>
      <c r="S2816" s="43" t="str">
        <f>YEAR(Taulukko1[[#This Row],[Alku KK]])&amp;"Q"&amp;ROUNDDOWN((MONTH(Taulukko1[[#This Row],[Alku KK]])-1)/3+1,0)</f>
        <v>2014Q2</v>
      </c>
      <c r="T2816" s="43" t="str">
        <f>YEAR(Taulukko1[[#This Row],[Loppu KK]])&amp;"Q"&amp;ROUNDDOWN((MONTH(Taulukko1[[#This Row],[Loppu KK]])-1)/3+1,0)</f>
        <v>2014Q2</v>
      </c>
      <c r="U2816" s="66">
        <f>IF(COUNT(Taulukko1[[#This Row],[Neuvottelujen alaiset ]])=1,Taulukko1[[#This Row],[Neuvottelujen alaiset ]],Taulukko1[[#This Row],[Vähennystarve]])</f>
        <v>93</v>
      </c>
      <c r="V2816" s="44">
        <f t="shared" si="437"/>
        <v>1</v>
      </c>
      <c r="W2816" s="44">
        <f t="shared" si="438"/>
        <v>0.68817204301075274</v>
      </c>
      <c r="X2816" s="44">
        <f t="shared" si="439"/>
        <v>0.68817204301075274</v>
      </c>
      <c r="Y2816" s="90" t="b">
        <f>AND(MONTH(Taulukko1[[#This Row],[Alku PVM]] )=6,DAY(Taulukko1[[#This Row],[Alku PVM]] )&gt;19)</f>
        <v>0</v>
      </c>
      <c r="Z2816" s="90" t="b">
        <f>AND(MONTH(Taulukko1[[#This Row],[Loppu PVM]] )=6,DAY(Taulukko1[[#This Row],[Loppu PVM]] )&gt;19)</f>
        <v>0</v>
      </c>
      <c r="AA2816" s="90" t="b">
        <f>OR(MONTH(Taulukko1[[#This Row],[Alku PVM]] )&lt;=5,AND(MONTH(Taulukko1[[#This Row],[Alku PVM]] )=6,DAY(Taulukko1[[#This Row],[Alku PVM]] )&lt;20))</f>
        <v>1</v>
      </c>
      <c r="AB2816" s="90" t="b">
        <f>OR(MONTH(Taulukko1[[#This Row],[Loppu PVM]])&lt;=5,AND(MONTH(Taulukko1[[#This Row],[Loppu PVM]] )=6,DAY(Taulukko1[[#This Row],[Loppu PVM]])&lt;20))</f>
        <v>1</v>
      </c>
      <c r="AC2816" s="90" t="b">
        <f>OR(MONTH(Taulukko1[[#This Row],[Alku PVM]] )&lt;=3,AND(MONTH(Taulukko1[[#This Row],[Alku PVM]] )=3))</f>
        <v>0</v>
      </c>
      <c r="AD2816" s="90" t="b">
        <f>OR(MONTH(Taulukko1[[#This Row],[Loppu PVM]] )&lt;=3,AND(MONTH(Taulukko1[[#This Row],[Loppu PVM]] )=3))</f>
        <v>0</v>
      </c>
      <c r="AE2816" s="90" t="b">
        <f>OR(MONTH(Taulukko1[[#This Row],[Alku PVM]] )&lt;=9,AND(MONTH(Taulukko1[[#This Row],[Alku PVM]] )=9))</f>
        <v>1</v>
      </c>
      <c r="AF2816" s="90" t="b">
        <f>OR(MONTH(Taulukko1[[#This Row],[Loppu PVM]])&lt;=9,AND(MONTH(Taulukko1[[#This Row],[Loppu PVM]] )=9))</f>
        <v>1</v>
      </c>
      <c r="AG2816" s="90" t="b">
        <f>OR(MONTH(Taulukko1[[#This Row],[Alku PVM]] )&lt;=6,AND(MONTH(Taulukko1[[#This Row],[Alku PVM]] )=6))</f>
        <v>1</v>
      </c>
      <c r="AH2816" s="90" t="b">
        <f>OR(MONTH(Taulukko1[[#This Row],[Loppu PVM]])&lt;=6,AND(MONTH(Taulukko1[[#This Row],[Loppu PVM]] )=6))</f>
        <v>1</v>
      </c>
    </row>
    <row r="2817" spans="1:34" ht="12.75" customHeight="1">
      <c r="A2817" t="s">
        <v>595</v>
      </c>
      <c r="B2817" s="23">
        <v>41752</v>
      </c>
      <c r="C2817" t="s">
        <v>594</v>
      </c>
      <c r="E2817" s="62">
        <v>18</v>
      </c>
      <c r="F2817" s="4">
        <v>41803</v>
      </c>
      <c r="G2817" s="5">
        <v>6</v>
      </c>
      <c r="H2817" s="22">
        <v>53</v>
      </c>
      <c r="I2817" s="126">
        <f>INDEX('TOL2008'!B:B,MATCH(A2817,'TOL2008'!A:A,0))</f>
        <v>96011</v>
      </c>
      <c r="J2817" s="126" t="str">
        <f>INDEX(Pääluokka!$H$2:$H$100,MATCH(VALUE(LEFT(Taulukko1[[#This Row],[TOL2008]],2)),Pääluokka!$G$2:$G$100,0))</f>
        <v>Muu palvelutoiminta</v>
      </c>
      <c r="K2817" s="126" t="str">
        <f>INDEX(Pääluokka!$I$2:$I$100,MATCH(VALUE(LEFT(Taulukko1[[#This Row],[TOL2008]],2)),Pääluokka!$G$2:$G$100,0))</f>
        <v>Palvelualat (G-N, R, S)</v>
      </c>
      <c r="L2817" s="41">
        <f t="shared" si="430"/>
        <v>51</v>
      </c>
      <c r="M2817" s="43">
        <f t="shared" si="431"/>
        <v>41752</v>
      </c>
      <c r="N2817" s="43">
        <f t="shared" si="432"/>
        <v>41803</v>
      </c>
      <c r="O2817" s="43">
        <f t="shared" si="433"/>
        <v>41730</v>
      </c>
      <c r="P2817" s="43">
        <f t="shared" si="434"/>
        <v>41791</v>
      </c>
      <c r="Q2817" s="41">
        <f t="shared" si="435"/>
        <v>2014</v>
      </c>
      <c r="R2817" s="41">
        <f t="shared" si="436"/>
        <v>2014</v>
      </c>
      <c r="S2817" s="43" t="str">
        <f>YEAR(Taulukko1[[#This Row],[Alku KK]])&amp;"Q"&amp;ROUNDDOWN((MONTH(Taulukko1[[#This Row],[Alku KK]])-1)/3+1,0)</f>
        <v>2014Q2</v>
      </c>
      <c r="T2817" s="43" t="str">
        <f>YEAR(Taulukko1[[#This Row],[Loppu KK]])&amp;"Q"&amp;ROUNDDOWN((MONTH(Taulukko1[[#This Row],[Loppu KK]])-1)/3+1,0)</f>
        <v>2014Q2</v>
      </c>
      <c r="U2817" s="66">
        <f>IF(COUNT(Taulukko1[[#This Row],[Neuvottelujen alaiset ]])=1,Taulukko1[[#This Row],[Neuvottelujen alaiset ]],Taulukko1[[#This Row],[Vähennystarve]])</f>
        <v>53</v>
      </c>
      <c r="V2817" s="44">
        <f t="shared" si="437"/>
        <v>0.33962264150943394</v>
      </c>
      <c r="W2817" s="44">
        <f t="shared" si="438"/>
        <v>0.11320754716981132</v>
      </c>
      <c r="X2817" s="44">
        <f t="shared" si="439"/>
        <v>0.33333333333333331</v>
      </c>
      <c r="Y2817" s="90" t="b">
        <f>AND(MONTH(Taulukko1[[#This Row],[Alku PVM]] )=6,DAY(Taulukko1[[#This Row],[Alku PVM]] )&gt;19)</f>
        <v>0</v>
      </c>
      <c r="Z2817" s="90" t="b">
        <f>AND(MONTH(Taulukko1[[#This Row],[Loppu PVM]] )=6,DAY(Taulukko1[[#This Row],[Loppu PVM]] )&gt;19)</f>
        <v>0</v>
      </c>
      <c r="AA2817" s="90" t="b">
        <f>OR(MONTH(Taulukko1[[#This Row],[Alku PVM]] )&lt;=5,AND(MONTH(Taulukko1[[#This Row],[Alku PVM]] )=6,DAY(Taulukko1[[#This Row],[Alku PVM]] )&lt;20))</f>
        <v>1</v>
      </c>
      <c r="AB2817" s="90" t="b">
        <f>OR(MONTH(Taulukko1[[#This Row],[Loppu PVM]])&lt;=5,AND(MONTH(Taulukko1[[#This Row],[Loppu PVM]] )=6,DAY(Taulukko1[[#This Row],[Loppu PVM]])&lt;20))</f>
        <v>1</v>
      </c>
      <c r="AC2817" s="90" t="b">
        <f>OR(MONTH(Taulukko1[[#This Row],[Alku PVM]] )&lt;=3,AND(MONTH(Taulukko1[[#This Row],[Alku PVM]] )=3))</f>
        <v>0</v>
      </c>
      <c r="AD2817" s="90" t="b">
        <f>OR(MONTH(Taulukko1[[#This Row],[Loppu PVM]] )&lt;=3,AND(MONTH(Taulukko1[[#This Row],[Loppu PVM]] )=3))</f>
        <v>0</v>
      </c>
      <c r="AE2817" s="90" t="b">
        <f>OR(MONTH(Taulukko1[[#This Row],[Alku PVM]] )&lt;=9,AND(MONTH(Taulukko1[[#This Row],[Alku PVM]] )=9))</f>
        <v>1</v>
      </c>
      <c r="AF2817" s="90" t="b">
        <f>OR(MONTH(Taulukko1[[#This Row],[Loppu PVM]])&lt;=9,AND(MONTH(Taulukko1[[#This Row],[Loppu PVM]] )=9))</f>
        <v>1</v>
      </c>
      <c r="AG2817" s="90" t="b">
        <f>OR(MONTH(Taulukko1[[#This Row],[Alku PVM]] )&lt;=6,AND(MONTH(Taulukko1[[#This Row],[Alku PVM]] )=6))</f>
        <v>1</v>
      </c>
      <c r="AH2817" s="90" t="b">
        <f>OR(MONTH(Taulukko1[[#This Row],[Loppu PVM]])&lt;=6,AND(MONTH(Taulukko1[[#This Row],[Loppu PVM]] )=6))</f>
        <v>1</v>
      </c>
    </row>
    <row r="2818" spans="1:34" ht="12.75" customHeight="1">
      <c r="A2818" t="s">
        <v>397</v>
      </c>
      <c r="B2818" s="23">
        <v>41752</v>
      </c>
      <c r="C2818" t="s">
        <v>396</v>
      </c>
      <c r="D2818" s="5">
        <v>49</v>
      </c>
      <c r="F2818" s="4">
        <v>41754</v>
      </c>
      <c r="G2818" s="5">
        <v>0</v>
      </c>
      <c r="H2818" s="22">
        <v>55</v>
      </c>
      <c r="I2818" s="126">
        <f>INDEX('TOL2008'!B:B,MATCH(A2818,'TOL2008'!A:A,0))</f>
        <v>71129</v>
      </c>
      <c r="J2818" s="126" t="str">
        <f>INDEX(Pääluokka!$H$2:$H$100,MATCH(VALUE(LEFT(Taulukko1[[#This Row],[TOL2008]],2)),Pääluokka!$G$2:$G$100,0))</f>
        <v>Ammatillinen, tieteellinen ja tekninen toiminta</v>
      </c>
      <c r="K2818" s="126" t="str">
        <f>INDEX(Pääluokka!$I$2:$I$100,MATCH(VALUE(LEFT(Taulukko1[[#This Row],[TOL2008]],2)),Pääluokka!$G$2:$G$100,0))</f>
        <v>Palvelualat (G-N, R, S)</v>
      </c>
      <c r="L2818" s="41">
        <f t="shared" si="430"/>
        <v>2</v>
      </c>
      <c r="M2818" s="43">
        <f t="shared" si="431"/>
        <v>41752</v>
      </c>
      <c r="N2818" s="43">
        <f t="shared" si="432"/>
        <v>41754</v>
      </c>
      <c r="O2818" s="43">
        <f t="shared" si="433"/>
        <v>41730</v>
      </c>
      <c r="P2818" s="43">
        <f t="shared" si="434"/>
        <v>41730</v>
      </c>
      <c r="Q2818" s="41">
        <f t="shared" si="435"/>
        <v>2014</v>
      </c>
      <c r="R2818" s="41">
        <f t="shared" si="436"/>
        <v>2014</v>
      </c>
      <c r="S2818" s="43" t="str">
        <f>YEAR(Taulukko1[[#This Row],[Alku KK]])&amp;"Q"&amp;ROUNDDOWN((MONTH(Taulukko1[[#This Row],[Alku KK]])-1)/3+1,0)</f>
        <v>2014Q2</v>
      </c>
      <c r="T2818" s="43" t="str">
        <f>YEAR(Taulukko1[[#This Row],[Loppu KK]])&amp;"Q"&amp;ROUNDDOWN((MONTH(Taulukko1[[#This Row],[Loppu KK]])-1)/3+1,0)</f>
        <v>2014Q2</v>
      </c>
      <c r="U2818" s="66">
        <f>IF(COUNT(Taulukko1[[#This Row],[Neuvottelujen alaiset ]])=1,Taulukko1[[#This Row],[Neuvottelujen alaiset ]],Taulukko1[[#This Row],[Vähennystarve]])</f>
        <v>55</v>
      </c>
      <c r="V2818" s="44" t="str">
        <f t="shared" si="437"/>
        <v>NA</v>
      </c>
      <c r="W2818" s="44">
        <f t="shared" si="438"/>
        <v>0</v>
      </c>
      <c r="X2818" s="44" t="str">
        <f t="shared" si="439"/>
        <v>NA</v>
      </c>
      <c r="Y2818" s="90" t="b">
        <f>AND(MONTH(Taulukko1[[#This Row],[Alku PVM]] )=6,DAY(Taulukko1[[#This Row],[Alku PVM]] )&gt;19)</f>
        <v>0</v>
      </c>
      <c r="Z2818" s="90" t="b">
        <f>AND(MONTH(Taulukko1[[#This Row],[Loppu PVM]] )=6,DAY(Taulukko1[[#This Row],[Loppu PVM]] )&gt;19)</f>
        <v>0</v>
      </c>
      <c r="AA2818" s="90" t="b">
        <f>OR(MONTH(Taulukko1[[#This Row],[Alku PVM]] )&lt;=5,AND(MONTH(Taulukko1[[#This Row],[Alku PVM]] )=6,DAY(Taulukko1[[#This Row],[Alku PVM]] )&lt;20))</f>
        <v>1</v>
      </c>
      <c r="AB2818" s="90" t="b">
        <f>OR(MONTH(Taulukko1[[#This Row],[Loppu PVM]])&lt;=5,AND(MONTH(Taulukko1[[#This Row],[Loppu PVM]] )=6,DAY(Taulukko1[[#This Row],[Loppu PVM]])&lt;20))</f>
        <v>1</v>
      </c>
      <c r="AC2818" s="90" t="b">
        <f>OR(MONTH(Taulukko1[[#This Row],[Alku PVM]] )&lt;=3,AND(MONTH(Taulukko1[[#This Row],[Alku PVM]] )=3))</f>
        <v>0</v>
      </c>
      <c r="AD2818" s="90" t="b">
        <f>OR(MONTH(Taulukko1[[#This Row],[Loppu PVM]] )&lt;=3,AND(MONTH(Taulukko1[[#This Row],[Loppu PVM]] )=3))</f>
        <v>0</v>
      </c>
      <c r="AE2818" s="90" t="b">
        <f>OR(MONTH(Taulukko1[[#This Row],[Alku PVM]] )&lt;=9,AND(MONTH(Taulukko1[[#This Row],[Alku PVM]] )=9))</f>
        <v>1</v>
      </c>
      <c r="AF2818" s="90" t="b">
        <f>OR(MONTH(Taulukko1[[#This Row],[Loppu PVM]])&lt;=9,AND(MONTH(Taulukko1[[#This Row],[Loppu PVM]] )=9))</f>
        <v>1</v>
      </c>
      <c r="AG2818" s="90" t="b">
        <f>OR(MONTH(Taulukko1[[#This Row],[Alku PVM]] )&lt;=6,AND(MONTH(Taulukko1[[#This Row],[Alku PVM]] )=6))</f>
        <v>1</v>
      </c>
      <c r="AH2818" s="90" t="b">
        <f>OR(MONTH(Taulukko1[[#This Row],[Loppu PVM]])&lt;=6,AND(MONTH(Taulukko1[[#This Row],[Loppu PVM]] )=6))</f>
        <v>1</v>
      </c>
    </row>
    <row r="2819" spans="1:34" ht="12.75" customHeight="1">
      <c r="A2819" t="s">
        <v>203</v>
      </c>
      <c r="B2819" s="23">
        <v>41752</v>
      </c>
      <c r="C2819" t="s">
        <v>202</v>
      </c>
      <c r="E2819" s="62">
        <v>20</v>
      </c>
      <c r="F2819" s="4">
        <v>41800</v>
      </c>
      <c r="G2819" s="5">
        <v>16</v>
      </c>
      <c r="H2819" s="22">
        <v>20</v>
      </c>
      <c r="I2819" s="126">
        <f>INDEX('TOL2008'!B:B,MATCH(A2819,'TOL2008'!A:A,0))</f>
        <v>58130</v>
      </c>
      <c r="J2819" s="126" t="str">
        <f>INDEX(Pääluokka!$H$2:$H$100,MATCH(VALUE(LEFT(Taulukko1[[#This Row],[TOL2008]],2)),Pääluokka!$G$2:$G$100,0))</f>
        <v>Informaatio ja viestintä</v>
      </c>
      <c r="K2819" s="126" t="str">
        <f>INDEX(Pääluokka!$I$2:$I$100,MATCH(VALUE(LEFT(Taulukko1[[#This Row],[TOL2008]],2)),Pääluokka!$G$2:$G$100,0))</f>
        <v>Palvelualat (G-N, R, S)</v>
      </c>
      <c r="L2819" s="41">
        <f t="shared" ref="L2819:L2882" si="440">IFERROR(IF(AND(ISNUMBER(B2819),ISNUMBER(F2819),F2819&gt;B2819),F2819-B2819,"NA"),"NA")</f>
        <v>48</v>
      </c>
      <c r="M2819" s="43">
        <f t="shared" ref="M2819:M2882" si="441">IF(ISNUMBER(B2819),B2819,IF(ISNUMBER(F2819),F2819-$L$1,"NA"))</f>
        <v>41752</v>
      </c>
      <c r="N2819" s="43">
        <f t="shared" ref="N2819:N2882" si="442">IF(ISNUMBER(F2819),F2819,IF(ISNUMBER(B2819),B2819+$L$1,"NA"))</f>
        <v>41800</v>
      </c>
      <c r="O2819" s="43">
        <f t="shared" ref="O2819:O2882" si="443">IFERROR(DATE(YEAR(M2819),MONTH(M2819),1),"NA")</f>
        <v>41730</v>
      </c>
      <c r="P2819" s="43">
        <f t="shared" ref="P2819:P2882" si="444">IFERROR(DATE(YEAR(N2819),MONTH(N2819),1),"NA")</f>
        <v>41791</v>
      </c>
      <c r="Q2819" s="41">
        <f t="shared" ref="Q2819:Q2882" si="445">IFERROR(YEAR(O2819),"NA")</f>
        <v>2014</v>
      </c>
      <c r="R2819" s="41">
        <f t="shared" ref="R2819:R2882" si="446">IFERROR(YEAR(P2819),"NA")</f>
        <v>2014</v>
      </c>
      <c r="S2819" s="43" t="str">
        <f>YEAR(Taulukko1[[#This Row],[Alku KK]])&amp;"Q"&amp;ROUNDDOWN((MONTH(Taulukko1[[#This Row],[Alku KK]])-1)/3+1,0)</f>
        <v>2014Q2</v>
      </c>
      <c r="T2819" s="43" t="str">
        <f>YEAR(Taulukko1[[#This Row],[Loppu KK]])&amp;"Q"&amp;ROUNDDOWN((MONTH(Taulukko1[[#This Row],[Loppu KK]])-1)/3+1,0)</f>
        <v>2014Q2</v>
      </c>
      <c r="U2819" s="66">
        <f>IF(COUNT(Taulukko1[[#This Row],[Neuvottelujen alaiset ]])=1,Taulukko1[[#This Row],[Neuvottelujen alaiset ]],Taulukko1[[#This Row],[Vähennystarve]])</f>
        <v>20</v>
      </c>
      <c r="V2819" s="44">
        <f t="shared" ref="V2819:V2882" si="447">IF(AND(ISNUMBER(E2819),ISNUMBER(H2819)),E2819/H2819,"NA")</f>
        <v>1</v>
      </c>
      <c r="W2819" s="44">
        <f t="shared" ref="W2819:W2882" si="448">IF(AND(ISNUMBER(G2819),ISNUMBER(H2819)),G2819/H2819,"NA")</f>
        <v>0.8</v>
      </c>
      <c r="X2819" s="44">
        <f t="shared" ref="X2819:X2882" si="449">IF(AND(ISNUMBER(G2819),ISNUMBER(E2819)),G2819/E2819,"NA")</f>
        <v>0.8</v>
      </c>
      <c r="Y2819" s="90" t="b">
        <f>AND(MONTH(Taulukko1[[#This Row],[Alku PVM]] )=6,DAY(Taulukko1[[#This Row],[Alku PVM]] )&gt;19)</f>
        <v>0</v>
      </c>
      <c r="Z2819" s="90" t="b">
        <f>AND(MONTH(Taulukko1[[#This Row],[Loppu PVM]] )=6,DAY(Taulukko1[[#This Row],[Loppu PVM]] )&gt;19)</f>
        <v>0</v>
      </c>
      <c r="AA2819" s="90" t="b">
        <f>OR(MONTH(Taulukko1[[#This Row],[Alku PVM]] )&lt;=5,AND(MONTH(Taulukko1[[#This Row],[Alku PVM]] )=6,DAY(Taulukko1[[#This Row],[Alku PVM]] )&lt;20))</f>
        <v>1</v>
      </c>
      <c r="AB2819" s="90" t="b">
        <f>OR(MONTH(Taulukko1[[#This Row],[Loppu PVM]])&lt;=5,AND(MONTH(Taulukko1[[#This Row],[Loppu PVM]] )=6,DAY(Taulukko1[[#This Row],[Loppu PVM]])&lt;20))</f>
        <v>1</v>
      </c>
      <c r="AC2819" s="90" t="b">
        <f>OR(MONTH(Taulukko1[[#This Row],[Alku PVM]] )&lt;=3,AND(MONTH(Taulukko1[[#This Row],[Alku PVM]] )=3))</f>
        <v>0</v>
      </c>
      <c r="AD2819" s="90" t="b">
        <f>OR(MONTH(Taulukko1[[#This Row],[Loppu PVM]] )&lt;=3,AND(MONTH(Taulukko1[[#This Row],[Loppu PVM]] )=3))</f>
        <v>0</v>
      </c>
      <c r="AE2819" s="90" t="b">
        <f>OR(MONTH(Taulukko1[[#This Row],[Alku PVM]] )&lt;=9,AND(MONTH(Taulukko1[[#This Row],[Alku PVM]] )=9))</f>
        <v>1</v>
      </c>
      <c r="AF2819" s="90" t="b">
        <f>OR(MONTH(Taulukko1[[#This Row],[Loppu PVM]])&lt;=9,AND(MONTH(Taulukko1[[#This Row],[Loppu PVM]] )=9))</f>
        <v>1</v>
      </c>
      <c r="AG2819" s="90" t="b">
        <f>OR(MONTH(Taulukko1[[#This Row],[Alku PVM]] )&lt;=6,AND(MONTH(Taulukko1[[#This Row],[Alku PVM]] )=6))</f>
        <v>1</v>
      </c>
      <c r="AH2819" s="90" t="b">
        <f>OR(MONTH(Taulukko1[[#This Row],[Loppu PVM]])&lt;=6,AND(MONTH(Taulukko1[[#This Row],[Loppu PVM]] )=6))</f>
        <v>1</v>
      </c>
    </row>
    <row r="2820" spans="1:34" ht="12.75" customHeight="1">
      <c r="A2820" s="21" t="s">
        <v>509</v>
      </c>
      <c r="B2820" s="23">
        <v>41753</v>
      </c>
      <c r="C2820" s="21" t="s">
        <v>508</v>
      </c>
      <c r="D2820" s="24"/>
      <c r="E2820" s="62">
        <v>53</v>
      </c>
      <c r="F2820" s="23">
        <v>41799</v>
      </c>
      <c r="G2820" s="24">
        <v>41</v>
      </c>
      <c r="H2820" s="22">
        <v>272</v>
      </c>
      <c r="I2820" s="126">
        <f>INDEX('TOL2008'!B:B,MATCH(A2820,'TOL2008'!A:A,0))</f>
        <v>25110</v>
      </c>
      <c r="J2820" s="126" t="str">
        <f>INDEX(Pääluokka!$H$2:$H$100,MATCH(VALUE(LEFT(Taulukko1[[#This Row],[TOL2008]],2)),Pääluokka!$G$2:$G$100,0))</f>
        <v>Teollisuus</v>
      </c>
      <c r="K2820" s="126" t="str">
        <f>INDEX(Pääluokka!$I$2:$I$100,MATCH(VALUE(LEFT(Taulukko1[[#This Row],[TOL2008]],2)),Pääluokka!$G$2:$G$100,0))</f>
        <v>Teollisuus (C-E)</v>
      </c>
      <c r="L2820" s="41">
        <f t="shared" si="440"/>
        <v>46</v>
      </c>
      <c r="M2820" s="43">
        <f t="shared" si="441"/>
        <v>41753</v>
      </c>
      <c r="N2820" s="43">
        <f t="shared" si="442"/>
        <v>41799</v>
      </c>
      <c r="O2820" s="43">
        <f t="shared" si="443"/>
        <v>41730</v>
      </c>
      <c r="P2820" s="43">
        <f t="shared" si="444"/>
        <v>41791</v>
      </c>
      <c r="Q2820" s="41">
        <f t="shared" si="445"/>
        <v>2014</v>
      </c>
      <c r="R2820" s="41">
        <f t="shared" si="446"/>
        <v>2014</v>
      </c>
      <c r="S2820" s="43" t="str">
        <f>YEAR(Taulukko1[[#This Row],[Alku KK]])&amp;"Q"&amp;ROUNDDOWN((MONTH(Taulukko1[[#This Row],[Alku KK]])-1)/3+1,0)</f>
        <v>2014Q2</v>
      </c>
      <c r="T2820" s="43" t="str">
        <f>YEAR(Taulukko1[[#This Row],[Loppu KK]])&amp;"Q"&amp;ROUNDDOWN((MONTH(Taulukko1[[#This Row],[Loppu KK]])-1)/3+1,0)</f>
        <v>2014Q2</v>
      </c>
      <c r="U2820" s="66">
        <f>IF(COUNT(Taulukko1[[#This Row],[Neuvottelujen alaiset ]])=1,Taulukko1[[#This Row],[Neuvottelujen alaiset ]],Taulukko1[[#This Row],[Vähennystarve]])</f>
        <v>272</v>
      </c>
      <c r="V2820" s="44">
        <f t="shared" si="447"/>
        <v>0.19485294117647059</v>
      </c>
      <c r="W2820" s="44">
        <f t="shared" si="448"/>
        <v>0.15073529411764705</v>
      </c>
      <c r="X2820" s="44">
        <f t="shared" si="449"/>
        <v>0.77358490566037741</v>
      </c>
      <c r="Y2820" s="90" t="b">
        <f>AND(MONTH(Taulukko1[[#This Row],[Alku PVM]] )=6,DAY(Taulukko1[[#This Row],[Alku PVM]] )&gt;19)</f>
        <v>0</v>
      </c>
      <c r="Z2820" s="90" t="b">
        <f>AND(MONTH(Taulukko1[[#This Row],[Loppu PVM]] )=6,DAY(Taulukko1[[#This Row],[Loppu PVM]] )&gt;19)</f>
        <v>0</v>
      </c>
      <c r="AA2820" s="90" t="b">
        <f>OR(MONTH(Taulukko1[[#This Row],[Alku PVM]] )&lt;=5,AND(MONTH(Taulukko1[[#This Row],[Alku PVM]] )=6,DAY(Taulukko1[[#This Row],[Alku PVM]] )&lt;20))</f>
        <v>1</v>
      </c>
      <c r="AB2820" s="90" t="b">
        <f>OR(MONTH(Taulukko1[[#This Row],[Loppu PVM]])&lt;=5,AND(MONTH(Taulukko1[[#This Row],[Loppu PVM]] )=6,DAY(Taulukko1[[#This Row],[Loppu PVM]])&lt;20))</f>
        <v>1</v>
      </c>
      <c r="AC2820" s="90" t="b">
        <f>OR(MONTH(Taulukko1[[#This Row],[Alku PVM]] )&lt;=3,AND(MONTH(Taulukko1[[#This Row],[Alku PVM]] )=3))</f>
        <v>0</v>
      </c>
      <c r="AD2820" s="90" t="b">
        <f>OR(MONTH(Taulukko1[[#This Row],[Loppu PVM]] )&lt;=3,AND(MONTH(Taulukko1[[#This Row],[Loppu PVM]] )=3))</f>
        <v>0</v>
      </c>
      <c r="AE2820" s="90" t="b">
        <f>OR(MONTH(Taulukko1[[#This Row],[Alku PVM]] )&lt;=9,AND(MONTH(Taulukko1[[#This Row],[Alku PVM]] )=9))</f>
        <v>1</v>
      </c>
      <c r="AF2820" s="90" t="b">
        <f>OR(MONTH(Taulukko1[[#This Row],[Loppu PVM]])&lt;=9,AND(MONTH(Taulukko1[[#This Row],[Loppu PVM]] )=9))</f>
        <v>1</v>
      </c>
      <c r="AG2820" s="90" t="b">
        <f>OR(MONTH(Taulukko1[[#This Row],[Alku PVM]] )&lt;=6,AND(MONTH(Taulukko1[[#This Row],[Alku PVM]] )=6))</f>
        <v>1</v>
      </c>
      <c r="AH2820" s="90" t="b">
        <f>OR(MONTH(Taulukko1[[#This Row],[Loppu PVM]])&lt;=6,AND(MONTH(Taulukko1[[#This Row],[Loppu PVM]] )=6))</f>
        <v>1</v>
      </c>
    </row>
    <row r="2821" spans="1:34" ht="12.75" customHeight="1">
      <c r="A2821" t="s">
        <v>301</v>
      </c>
      <c r="B2821" s="23">
        <v>41753</v>
      </c>
      <c r="C2821" t="s">
        <v>300</v>
      </c>
      <c r="E2821" s="62">
        <v>43</v>
      </c>
      <c r="F2821" s="4">
        <v>41795</v>
      </c>
      <c r="G2821" s="5">
        <v>29</v>
      </c>
      <c r="H2821" s="22">
        <v>43</v>
      </c>
      <c r="I2821" s="126">
        <f>INDEX('TOL2008'!B:B,MATCH(A2821,'TOL2008'!A:A,0))</f>
        <v>62010</v>
      </c>
      <c r="J2821" s="126" t="str">
        <f>INDEX(Pääluokka!$H$2:$H$100,MATCH(VALUE(LEFT(Taulukko1[[#This Row],[TOL2008]],2)),Pääluokka!$G$2:$G$100,0))</f>
        <v>Informaatio ja viestintä</v>
      </c>
      <c r="K2821" s="126" t="str">
        <f>INDEX(Pääluokka!$I$2:$I$100,MATCH(VALUE(LEFT(Taulukko1[[#This Row],[TOL2008]],2)),Pääluokka!$G$2:$G$100,0))</f>
        <v>Palvelualat (G-N, R, S)</v>
      </c>
      <c r="L2821" s="41">
        <f t="shared" si="440"/>
        <v>42</v>
      </c>
      <c r="M2821" s="43">
        <f t="shared" si="441"/>
        <v>41753</v>
      </c>
      <c r="N2821" s="43">
        <f t="shared" si="442"/>
        <v>41795</v>
      </c>
      <c r="O2821" s="43">
        <f t="shared" si="443"/>
        <v>41730</v>
      </c>
      <c r="P2821" s="43">
        <f t="shared" si="444"/>
        <v>41791</v>
      </c>
      <c r="Q2821" s="41">
        <f t="shared" si="445"/>
        <v>2014</v>
      </c>
      <c r="R2821" s="41">
        <f t="shared" si="446"/>
        <v>2014</v>
      </c>
      <c r="S2821" s="43" t="str">
        <f>YEAR(Taulukko1[[#This Row],[Alku KK]])&amp;"Q"&amp;ROUNDDOWN((MONTH(Taulukko1[[#This Row],[Alku KK]])-1)/3+1,0)</f>
        <v>2014Q2</v>
      </c>
      <c r="T2821" s="43" t="str">
        <f>YEAR(Taulukko1[[#This Row],[Loppu KK]])&amp;"Q"&amp;ROUNDDOWN((MONTH(Taulukko1[[#This Row],[Loppu KK]])-1)/3+1,0)</f>
        <v>2014Q2</v>
      </c>
      <c r="U2821" s="66">
        <f>IF(COUNT(Taulukko1[[#This Row],[Neuvottelujen alaiset ]])=1,Taulukko1[[#This Row],[Neuvottelujen alaiset ]],Taulukko1[[#This Row],[Vähennystarve]])</f>
        <v>43</v>
      </c>
      <c r="V2821" s="44">
        <f t="shared" si="447"/>
        <v>1</v>
      </c>
      <c r="W2821" s="44">
        <f t="shared" si="448"/>
        <v>0.67441860465116277</v>
      </c>
      <c r="X2821" s="44">
        <f t="shared" si="449"/>
        <v>0.67441860465116277</v>
      </c>
      <c r="Y2821" s="90" t="b">
        <f>AND(MONTH(Taulukko1[[#This Row],[Alku PVM]] )=6,DAY(Taulukko1[[#This Row],[Alku PVM]] )&gt;19)</f>
        <v>0</v>
      </c>
      <c r="Z2821" s="90" t="b">
        <f>AND(MONTH(Taulukko1[[#This Row],[Loppu PVM]] )=6,DAY(Taulukko1[[#This Row],[Loppu PVM]] )&gt;19)</f>
        <v>0</v>
      </c>
      <c r="AA2821" s="90" t="b">
        <f>OR(MONTH(Taulukko1[[#This Row],[Alku PVM]] )&lt;=5,AND(MONTH(Taulukko1[[#This Row],[Alku PVM]] )=6,DAY(Taulukko1[[#This Row],[Alku PVM]] )&lt;20))</f>
        <v>1</v>
      </c>
      <c r="AB2821" s="90" t="b">
        <f>OR(MONTH(Taulukko1[[#This Row],[Loppu PVM]])&lt;=5,AND(MONTH(Taulukko1[[#This Row],[Loppu PVM]] )=6,DAY(Taulukko1[[#This Row],[Loppu PVM]])&lt;20))</f>
        <v>1</v>
      </c>
      <c r="AC2821" s="90" t="b">
        <f>OR(MONTH(Taulukko1[[#This Row],[Alku PVM]] )&lt;=3,AND(MONTH(Taulukko1[[#This Row],[Alku PVM]] )=3))</f>
        <v>0</v>
      </c>
      <c r="AD2821" s="90" t="b">
        <f>OR(MONTH(Taulukko1[[#This Row],[Loppu PVM]] )&lt;=3,AND(MONTH(Taulukko1[[#This Row],[Loppu PVM]] )=3))</f>
        <v>0</v>
      </c>
      <c r="AE2821" s="90" t="b">
        <f>OR(MONTH(Taulukko1[[#This Row],[Alku PVM]] )&lt;=9,AND(MONTH(Taulukko1[[#This Row],[Alku PVM]] )=9))</f>
        <v>1</v>
      </c>
      <c r="AF2821" s="90" t="b">
        <f>OR(MONTH(Taulukko1[[#This Row],[Loppu PVM]])&lt;=9,AND(MONTH(Taulukko1[[#This Row],[Loppu PVM]] )=9))</f>
        <v>1</v>
      </c>
      <c r="AG2821" s="90" t="b">
        <f>OR(MONTH(Taulukko1[[#This Row],[Alku PVM]] )&lt;=6,AND(MONTH(Taulukko1[[#This Row],[Alku PVM]] )=6))</f>
        <v>1</v>
      </c>
      <c r="AH2821" s="90" t="b">
        <f>OR(MONTH(Taulukko1[[#This Row],[Loppu PVM]])&lt;=6,AND(MONTH(Taulukko1[[#This Row],[Loppu PVM]] )=6))</f>
        <v>1</v>
      </c>
    </row>
    <row r="2822" spans="1:34" ht="12.75" customHeight="1">
      <c r="A2822" t="s">
        <v>243</v>
      </c>
      <c r="B2822" s="23">
        <v>41753</v>
      </c>
      <c r="C2822" t="s">
        <v>242</v>
      </c>
      <c r="F2822" s="4"/>
      <c r="G2822" s="5"/>
      <c r="H2822" s="22">
        <v>78</v>
      </c>
      <c r="I2822" s="126">
        <f>INDEX('TOL2008'!B:B,MATCH(A2822,'TOL2008'!A:A,0))</f>
        <v>25910</v>
      </c>
      <c r="J2822" s="126" t="str">
        <f>INDEX(Pääluokka!$H$2:$H$100,MATCH(VALUE(LEFT(Taulukko1[[#This Row],[TOL2008]],2)),Pääluokka!$G$2:$G$100,0))</f>
        <v>Teollisuus</v>
      </c>
      <c r="K2822" s="126" t="str">
        <f>INDEX(Pääluokka!$I$2:$I$100,MATCH(VALUE(LEFT(Taulukko1[[#This Row],[TOL2008]],2)),Pääluokka!$G$2:$G$100,0))</f>
        <v>Teollisuus (C-E)</v>
      </c>
      <c r="L2822" s="41" t="str">
        <f t="shared" si="440"/>
        <v>NA</v>
      </c>
      <c r="M2822" s="43">
        <f t="shared" si="441"/>
        <v>41753</v>
      </c>
      <c r="N2822" s="43">
        <f t="shared" si="442"/>
        <v>41804</v>
      </c>
      <c r="O2822" s="43">
        <f t="shared" si="443"/>
        <v>41730</v>
      </c>
      <c r="P2822" s="43">
        <f t="shared" si="444"/>
        <v>41791</v>
      </c>
      <c r="Q2822" s="41">
        <f t="shared" si="445"/>
        <v>2014</v>
      </c>
      <c r="R2822" s="41">
        <f t="shared" si="446"/>
        <v>2014</v>
      </c>
      <c r="S2822" s="43" t="str">
        <f>YEAR(Taulukko1[[#This Row],[Alku KK]])&amp;"Q"&amp;ROUNDDOWN((MONTH(Taulukko1[[#This Row],[Alku KK]])-1)/3+1,0)</f>
        <v>2014Q2</v>
      </c>
      <c r="T2822" s="43" t="str">
        <f>YEAR(Taulukko1[[#This Row],[Loppu KK]])&amp;"Q"&amp;ROUNDDOWN((MONTH(Taulukko1[[#This Row],[Loppu KK]])-1)/3+1,0)</f>
        <v>2014Q2</v>
      </c>
      <c r="U2822" s="66">
        <f>IF(COUNT(Taulukko1[[#This Row],[Neuvottelujen alaiset ]])=1,Taulukko1[[#This Row],[Neuvottelujen alaiset ]],Taulukko1[[#This Row],[Vähennystarve]])</f>
        <v>78</v>
      </c>
      <c r="V2822" s="44" t="str">
        <f t="shared" si="447"/>
        <v>NA</v>
      </c>
      <c r="W2822" s="44" t="str">
        <f t="shared" si="448"/>
        <v>NA</v>
      </c>
      <c r="X2822" s="44" t="str">
        <f t="shared" si="449"/>
        <v>NA</v>
      </c>
      <c r="Y2822" s="90" t="b">
        <f>AND(MONTH(Taulukko1[[#This Row],[Alku PVM]] )=6,DAY(Taulukko1[[#This Row],[Alku PVM]] )&gt;19)</f>
        <v>0</v>
      </c>
      <c r="Z2822" s="90" t="b">
        <f>AND(MONTH(Taulukko1[[#This Row],[Loppu PVM]] )=6,DAY(Taulukko1[[#This Row],[Loppu PVM]] )&gt;19)</f>
        <v>0</v>
      </c>
      <c r="AA2822" s="90" t="b">
        <f>OR(MONTH(Taulukko1[[#This Row],[Alku PVM]] )&lt;=5,AND(MONTH(Taulukko1[[#This Row],[Alku PVM]] )=6,DAY(Taulukko1[[#This Row],[Alku PVM]] )&lt;20))</f>
        <v>1</v>
      </c>
      <c r="AB2822" s="90" t="b">
        <f>OR(MONTH(Taulukko1[[#This Row],[Loppu PVM]])&lt;=5,AND(MONTH(Taulukko1[[#This Row],[Loppu PVM]] )=6,DAY(Taulukko1[[#This Row],[Loppu PVM]])&lt;20))</f>
        <v>1</v>
      </c>
      <c r="AC2822" s="90" t="b">
        <f>OR(MONTH(Taulukko1[[#This Row],[Alku PVM]] )&lt;=3,AND(MONTH(Taulukko1[[#This Row],[Alku PVM]] )=3))</f>
        <v>0</v>
      </c>
      <c r="AD2822" s="90" t="b">
        <f>OR(MONTH(Taulukko1[[#This Row],[Loppu PVM]] )&lt;=3,AND(MONTH(Taulukko1[[#This Row],[Loppu PVM]] )=3))</f>
        <v>0</v>
      </c>
      <c r="AE2822" s="90" t="b">
        <f>OR(MONTH(Taulukko1[[#This Row],[Alku PVM]] )&lt;=9,AND(MONTH(Taulukko1[[#This Row],[Alku PVM]] )=9))</f>
        <v>1</v>
      </c>
      <c r="AF2822" s="90" t="b">
        <f>OR(MONTH(Taulukko1[[#This Row],[Loppu PVM]])&lt;=9,AND(MONTH(Taulukko1[[#This Row],[Loppu PVM]] )=9))</f>
        <v>1</v>
      </c>
      <c r="AG2822" s="90" t="b">
        <f>OR(MONTH(Taulukko1[[#This Row],[Alku PVM]] )&lt;=6,AND(MONTH(Taulukko1[[#This Row],[Alku PVM]] )=6))</f>
        <v>1</v>
      </c>
      <c r="AH2822" s="90" t="b">
        <f>OR(MONTH(Taulukko1[[#This Row],[Loppu PVM]])&lt;=6,AND(MONTH(Taulukko1[[#This Row],[Loppu PVM]] )=6))</f>
        <v>1</v>
      </c>
    </row>
    <row r="2823" spans="1:34" ht="12.75" customHeight="1">
      <c r="A2823" t="s">
        <v>50</v>
      </c>
      <c r="B2823" s="23">
        <v>41753</v>
      </c>
      <c r="C2823" t="s">
        <v>51</v>
      </c>
      <c r="E2823" s="62">
        <v>36</v>
      </c>
      <c r="F2823" s="4">
        <v>41816</v>
      </c>
      <c r="G2823" s="5">
        <v>24</v>
      </c>
      <c r="H2823" s="22">
        <v>36</v>
      </c>
      <c r="I2823" s="126">
        <f>INDEX('TOL2008'!B:B,MATCH(A2823,'TOL2008'!A:A,0))</f>
        <v>17120</v>
      </c>
      <c r="J2823" s="126" t="str">
        <f>INDEX(Pääluokka!$H$2:$H$100,MATCH(VALUE(LEFT(Taulukko1[[#This Row],[TOL2008]],2)),Pääluokka!$G$2:$G$100,0))</f>
        <v>Teollisuus</v>
      </c>
      <c r="K2823" s="126" t="str">
        <f>INDEX(Pääluokka!$I$2:$I$100,MATCH(VALUE(LEFT(Taulukko1[[#This Row],[TOL2008]],2)),Pääluokka!$G$2:$G$100,0))</f>
        <v>Teollisuus (C-E)</v>
      </c>
      <c r="L2823" s="41">
        <f t="shared" si="440"/>
        <v>63</v>
      </c>
      <c r="M2823" s="43">
        <f t="shared" si="441"/>
        <v>41753</v>
      </c>
      <c r="N2823" s="43">
        <f t="shared" si="442"/>
        <v>41816</v>
      </c>
      <c r="O2823" s="43">
        <f t="shared" si="443"/>
        <v>41730</v>
      </c>
      <c r="P2823" s="43">
        <f t="shared" si="444"/>
        <v>41791</v>
      </c>
      <c r="Q2823" s="41">
        <f t="shared" si="445"/>
        <v>2014</v>
      </c>
      <c r="R2823" s="41">
        <f t="shared" si="446"/>
        <v>2014</v>
      </c>
      <c r="S2823" s="43" t="str">
        <f>YEAR(Taulukko1[[#This Row],[Alku KK]])&amp;"Q"&amp;ROUNDDOWN((MONTH(Taulukko1[[#This Row],[Alku KK]])-1)/3+1,0)</f>
        <v>2014Q2</v>
      </c>
      <c r="T2823" s="43" t="str">
        <f>YEAR(Taulukko1[[#This Row],[Loppu KK]])&amp;"Q"&amp;ROUNDDOWN((MONTH(Taulukko1[[#This Row],[Loppu KK]])-1)/3+1,0)</f>
        <v>2014Q2</v>
      </c>
      <c r="U2823" s="66">
        <f>IF(COUNT(Taulukko1[[#This Row],[Neuvottelujen alaiset ]])=1,Taulukko1[[#This Row],[Neuvottelujen alaiset ]],Taulukko1[[#This Row],[Vähennystarve]])</f>
        <v>36</v>
      </c>
      <c r="V2823" s="44">
        <f t="shared" si="447"/>
        <v>1</v>
      </c>
      <c r="W2823" s="44">
        <f t="shared" si="448"/>
        <v>0.66666666666666663</v>
      </c>
      <c r="X2823" s="44">
        <f t="shared" si="449"/>
        <v>0.66666666666666663</v>
      </c>
      <c r="Y2823" s="90" t="b">
        <f>AND(MONTH(Taulukko1[[#This Row],[Alku PVM]] )=6,DAY(Taulukko1[[#This Row],[Alku PVM]] )&gt;19)</f>
        <v>0</v>
      </c>
      <c r="Z2823" s="90" t="b">
        <f>AND(MONTH(Taulukko1[[#This Row],[Loppu PVM]] )=6,DAY(Taulukko1[[#This Row],[Loppu PVM]] )&gt;19)</f>
        <v>1</v>
      </c>
      <c r="AA2823" s="90" t="b">
        <f>OR(MONTH(Taulukko1[[#This Row],[Alku PVM]] )&lt;=5,AND(MONTH(Taulukko1[[#This Row],[Alku PVM]] )=6,DAY(Taulukko1[[#This Row],[Alku PVM]] )&lt;20))</f>
        <v>1</v>
      </c>
      <c r="AB2823" s="90" t="b">
        <f>OR(MONTH(Taulukko1[[#This Row],[Loppu PVM]])&lt;=5,AND(MONTH(Taulukko1[[#This Row],[Loppu PVM]] )=6,DAY(Taulukko1[[#This Row],[Loppu PVM]])&lt;20))</f>
        <v>0</v>
      </c>
      <c r="AC2823" s="90" t="b">
        <f>OR(MONTH(Taulukko1[[#This Row],[Alku PVM]] )&lt;=3,AND(MONTH(Taulukko1[[#This Row],[Alku PVM]] )=3))</f>
        <v>0</v>
      </c>
      <c r="AD2823" s="90" t="b">
        <f>OR(MONTH(Taulukko1[[#This Row],[Loppu PVM]] )&lt;=3,AND(MONTH(Taulukko1[[#This Row],[Loppu PVM]] )=3))</f>
        <v>0</v>
      </c>
      <c r="AE2823" s="90" t="b">
        <f>OR(MONTH(Taulukko1[[#This Row],[Alku PVM]] )&lt;=9,AND(MONTH(Taulukko1[[#This Row],[Alku PVM]] )=9))</f>
        <v>1</v>
      </c>
      <c r="AF2823" s="90" t="b">
        <f>OR(MONTH(Taulukko1[[#This Row],[Loppu PVM]])&lt;=9,AND(MONTH(Taulukko1[[#This Row],[Loppu PVM]] )=9))</f>
        <v>1</v>
      </c>
      <c r="AG2823" s="90" t="b">
        <f>OR(MONTH(Taulukko1[[#This Row],[Alku PVM]] )&lt;=6,AND(MONTH(Taulukko1[[#This Row],[Alku PVM]] )=6))</f>
        <v>1</v>
      </c>
      <c r="AH2823" s="90" t="b">
        <f>OR(MONTH(Taulukko1[[#This Row],[Loppu PVM]])&lt;=6,AND(MONTH(Taulukko1[[#This Row],[Loppu PVM]] )=6))</f>
        <v>1</v>
      </c>
    </row>
    <row r="2824" spans="1:34" ht="12.75" customHeight="1">
      <c r="A2824" t="s">
        <v>541</v>
      </c>
      <c r="B2824" s="23">
        <v>41757</v>
      </c>
      <c r="C2824" t="s">
        <v>542</v>
      </c>
      <c r="F2824" s="4">
        <v>41814</v>
      </c>
      <c r="G2824" s="5"/>
      <c r="H2824" s="22">
        <v>146</v>
      </c>
      <c r="I2824" s="126">
        <f>INDEX('TOL2008'!B:B,MATCH(A2824,'TOL2008'!A:A,0))</f>
        <v>10710</v>
      </c>
      <c r="J2824" s="126" t="str">
        <f>INDEX(Pääluokka!$H$2:$H$100,MATCH(VALUE(LEFT(Taulukko1[[#This Row],[TOL2008]],2)),Pääluokka!$G$2:$G$100,0))</f>
        <v>Teollisuus</v>
      </c>
      <c r="K2824" s="126" t="str">
        <f>INDEX(Pääluokka!$I$2:$I$100,MATCH(VALUE(LEFT(Taulukko1[[#This Row],[TOL2008]],2)),Pääluokka!$G$2:$G$100,0))</f>
        <v>Teollisuus (C-E)</v>
      </c>
      <c r="L2824" s="41">
        <f t="shared" si="440"/>
        <v>57</v>
      </c>
      <c r="M2824" s="43">
        <f t="shared" si="441"/>
        <v>41757</v>
      </c>
      <c r="N2824" s="43">
        <f t="shared" si="442"/>
        <v>41814</v>
      </c>
      <c r="O2824" s="43">
        <f t="shared" si="443"/>
        <v>41730</v>
      </c>
      <c r="P2824" s="43">
        <f t="shared" si="444"/>
        <v>41791</v>
      </c>
      <c r="Q2824" s="41">
        <f t="shared" si="445"/>
        <v>2014</v>
      </c>
      <c r="R2824" s="41">
        <f t="shared" si="446"/>
        <v>2014</v>
      </c>
      <c r="S2824" s="43" t="str">
        <f>YEAR(Taulukko1[[#This Row],[Alku KK]])&amp;"Q"&amp;ROUNDDOWN((MONTH(Taulukko1[[#This Row],[Alku KK]])-1)/3+1,0)</f>
        <v>2014Q2</v>
      </c>
      <c r="T2824" s="43" t="str">
        <f>YEAR(Taulukko1[[#This Row],[Loppu KK]])&amp;"Q"&amp;ROUNDDOWN((MONTH(Taulukko1[[#This Row],[Loppu KK]])-1)/3+1,0)</f>
        <v>2014Q2</v>
      </c>
      <c r="U2824" s="66">
        <f>IF(COUNT(Taulukko1[[#This Row],[Neuvottelujen alaiset ]])=1,Taulukko1[[#This Row],[Neuvottelujen alaiset ]],Taulukko1[[#This Row],[Vähennystarve]])</f>
        <v>146</v>
      </c>
      <c r="V2824" s="44" t="str">
        <f t="shared" si="447"/>
        <v>NA</v>
      </c>
      <c r="W2824" s="44" t="str">
        <f t="shared" si="448"/>
        <v>NA</v>
      </c>
      <c r="X2824" s="44" t="str">
        <f t="shared" si="449"/>
        <v>NA</v>
      </c>
      <c r="Y2824" s="90" t="b">
        <f>AND(MONTH(Taulukko1[[#This Row],[Alku PVM]] )=6,DAY(Taulukko1[[#This Row],[Alku PVM]] )&gt;19)</f>
        <v>0</v>
      </c>
      <c r="Z2824" s="90" t="b">
        <f>AND(MONTH(Taulukko1[[#This Row],[Loppu PVM]] )=6,DAY(Taulukko1[[#This Row],[Loppu PVM]] )&gt;19)</f>
        <v>1</v>
      </c>
      <c r="AA2824" s="90" t="b">
        <f>OR(MONTH(Taulukko1[[#This Row],[Alku PVM]] )&lt;=5,AND(MONTH(Taulukko1[[#This Row],[Alku PVM]] )=6,DAY(Taulukko1[[#This Row],[Alku PVM]] )&lt;20))</f>
        <v>1</v>
      </c>
      <c r="AB2824" s="90" t="b">
        <f>OR(MONTH(Taulukko1[[#This Row],[Loppu PVM]])&lt;=5,AND(MONTH(Taulukko1[[#This Row],[Loppu PVM]] )=6,DAY(Taulukko1[[#This Row],[Loppu PVM]])&lt;20))</f>
        <v>0</v>
      </c>
      <c r="AC2824" s="90" t="b">
        <f>OR(MONTH(Taulukko1[[#This Row],[Alku PVM]] )&lt;=3,AND(MONTH(Taulukko1[[#This Row],[Alku PVM]] )=3))</f>
        <v>0</v>
      </c>
      <c r="AD2824" s="90" t="b">
        <f>OR(MONTH(Taulukko1[[#This Row],[Loppu PVM]] )&lt;=3,AND(MONTH(Taulukko1[[#This Row],[Loppu PVM]] )=3))</f>
        <v>0</v>
      </c>
      <c r="AE2824" s="90" t="b">
        <f>OR(MONTH(Taulukko1[[#This Row],[Alku PVM]] )&lt;=9,AND(MONTH(Taulukko1[[#This Row],[Alku PVM]] )=9))</f>
        <v>1</v>
      </c>
      <c r="AF2824" s="90" t="b">
        <f>OR(MONTH(Taulukko1[[#This Row],[Loppu PVM]])&lt;=9,AND(MONTH(Taulukko1[[#This Row],[Loppu PVM]] )=9))</f>
        <v>1</v>
      </c>
      <c r="AG2824" s="90" t="b">
        <f>OR(MONTH(Taulukko1[[#This Row],[Alku PVM]] )&lt;=6,AND(MONTH(Taulukko1[[#This Row],[Alku PVM]] )=6))</f>
        <v>1</v>
      </c>
      <c r="AH2824" s="90" t="b">
        <f>OR(MONTH(Taulukko1[[#This Row],[Loppu PVM]])&lt;=6,AND(MONTH(Taulukko1[[#This Row],[Loppu PVM]] )=6))</f>
        <v>1</v>
      </c>
    </row>
    <row r="2825" spans="1:34" ht="12.75" customHeight="1">
      <c r="A2825" t="s">
        <v>473</v>
      </c>
      <c r="B2825" s="23">
        <v>41757</v>
      </c>
      <c r="C2825" t="s">
        <v>474</v>
      </c>
      <c r="E2825" s="62">
        <v>37</v>
      </c>
      <c r="F2825" s="4">
        <v>41806</v>
      </c>
      <c r="G2825" s="5">
        <v>1</v>
      </c>
      <c r="H2825" s="22">
        <v>230</v>
      </c>
      <c r="I2825" s="126">
        <f>INDEX('TOL2008'!B:B,MATCH(A2825,'TOL2008'!A:A,0))</f>
        <v>65121</v>
      </c>
      <c r="J2825" s="126" t="str">
        <f>INDEX(Pääluokka!$H$2:$H$100,MATCH(VALUE(LEFT(Taulukko1[[#This Row],[TOL2008]],2)),Pääluokka!$G$2:$G$100,0))</f>
        <v>Rahoitus- ja vakuutustoiminta</v>
      </c>
      <c r="K2825" s="126" t="str">
        <f>INDEX(Pääluokka!$I$2:$I$100,MATCH(VALUE(LEFT(Taulukko1[[#This Row],[TOL2008]],2)),Pääluokka!$G$2:$G$100,0))</f>
        <v>Palvelualat (G-N, R, S)</v>
      </c>
      <c r="L2825" s="41">
        <f t="shared" si="440"/>
        <v>49</v>
      </c>
      <c r="M2825" s="43">
        <f t="shared" si="441"/>
        <v>41757</v>
      </c>
      <c r="N2825" s="43">
        <f t="shared" si="442"/>
        <v>41806</v>
      </c>
      <c r="O2825" s="43">
        <f t="shared" si="443"/>
        <v>41730</v>
      </c>
      <c r="P2825" s="43">
        <f t="shared" si="444"/>
        <v>41791</v>
      </c>
      <c r="Q2825" s="41">
        <f t="shared" si="445"/>
        <v>2014</v>
      </c>
      <c r="R2825" s="41">
        <f t="shared" si="446"/>
        <v>2014</v>
      </c>
      <c r="S2825" s="43" t="str">
        <f>YEAR(Taulukko1[[#This Row],[Alku KK]])&amp;"Q"&amp;ROUNDDOWN((MONTH(Taulukko1[[#This Row],[Alku KK]])-1)/3+1,0)</f>
        <v>2014Q2</v>
      </c>
      <c r="T2825" s="43" t="str">
        <f>YEAR(Taulukko1[[#This Row],[Loppu KK]])&amp;"Q"&amp;ROUNDDOWN((MONTH(Taulukko1[[#This Row],[Loppu KK]])-1)/3+1,0)</f>
        <v>2014Q2</v>
      </c>
      <c r="U2825" s="66">
        <f>IF(COUNT(Taulukko1[[#This Row],[Neuvottelujen alaiset ]])=1,Taulukko1[[#This Row],[Neuvottelujen alaiset ]],Taulukko1[[#This Row],[Vähennystarve]])</f>
        <v>230</v>
      </c>
      <c r="V2825" s="44">
        <f t="shared" si="447"/>
        <v>0.16086956521739129</v>
      </c>
      <c r="W2825" s="44">
        <f t="shared" si="448"/>
        <v>4.3478260869565218E-3</v>
      </c>
      <c r="X2825" s="44">
        <f t="shared" si="449"/>
        <v>2.7027027027027029E-2</v>
      </c>
      <c r="Y2825" s="90" t="b">
        <f>AND(MONTH(Taulukko1[[#This Row],[Alku PVM]] )=6,DAY(Taulukko1[[#This Row],[Alku PVM]] )&gt;19)</f>
        <v>0</v>
      </c>
      <c r="Z2825" s="90" t="b">
        <f>AND(MONTH(Taulukko1[[#This Row],[Loppu PVM]] )=6,DAY(Taulukko1[[#This Row],[Loppu PVM]] )&gt;19)</f>
        <v>0</v>
      </c>
      <c r="AA2825" s="90" t="b">
        <f>OR(MONTH(Taulukko1[[#This Row],[Alku PVM]] )&lt;=5,AND(MONTH(Taulukko1[[#This Row],[Alku PVM]] )=6,DAY(Taulukko1[[#This Row],[Alku PVM]] )&lt;20))</f>
        <v>1</v>
      </c>
      <c r="AB2825" s="90" t="b">
        <f>OR(MONTH(Taulukko1[[#This Row],[Loppu PVM]])&lt;=5,AND(MONTH(Taulukko1[[#This Row],[Loppu PVM]] )=6,DAY(Taulukko1[[#This Row],[Loppu PVM]])&lt;20))</f>
        <v>1</v>
      </c>
      <c r="AC2825" s="90" t="b">
        <f>OR(MONTH(Taulukko1[[#This Row],[Alku PVM]] )&lt;=3,AND(MONTH(Taulukko1[[#This Row],[Alku PVM]] )=3))</f>
        <v>0</v>
      </c>
      <c r="AD2825" s="90" t="b">
        <f>OR(MONTH(Taulukko1[[#This Row],[Loppu PVM]] )&lt;=3,AND(MONTH(Taulukko1[[#This Row],[Loppu PVM]] )=3))</f>
        <v>0</v>
      </c>
      <c r="AE2825" s="90" t="b">
        <f>OR(MONTH(Taulukko1[[#This Row],[Alku PVM]] )&lt;=9,AND(MONTH(Taulukko1[[#This Row],[Alku PVM]] )=9))</f>
        <v>1</v>
      </c>
      <c r="AF2825" s="90" t="b">
        <f>OR(MONTH(Taulukko1[[#This Row],[Loppu PVM]])&lt;=9,AND(MONTH(Taulukko1[[#This Row],[Loppu PVM]] )=9))</f>
        <v>1</v>
      </c>
      <c r="AG2825" s="90" t="b">
        <f>OR(MONTH(Taulukko1[[#This Row],[Alku PVM]] )&lt;=6,AND(MONTH(Taulukko1[[#This Row],[Alku PVM]] )=6))</f>
        <v>1</v>
      </c>
      <c r="AH2825" s="90" t="b">
        <f>OR(MONTH(Taulukko1[[#This Row],[Loppu PVM]])&lt;=6,AND(MONTH(Taulukko1[[#This Row],[Loppu PVM]] )=6))</f>
        <v>1</v>
      </c>
    </row>
    <row r="2826" spans="1:34" ht="12.75" customHeight="1">
      <c r="A2826" s="21" t="s">
        <v>385</v>
      </c>
      <c r="B2826" s="23">
        <v>41757</v>
      </c>
      <c r="C2826" s="21" t="s">
        <v>384</v>
      </c>
      <c r="D2826" s="24" t="s">
        <v>25</v>
      </c>
      <c r="E2826" s="62">
        <v>250</v>
      </c>
      <c r="F2826" s="23">
        <v>41799</v>
      </c>
      <c r="G2826" s="24">
        <v>140</v>
      </c>
      <c r="H2826" s="22">
        <v>3000</v>
      </c>
      <c r="I2826" s="126">
        <f>INDEX('TOL2008'!B:B,MATCH(A2826,'TOL2008'!A:A,0))</f>
        <v>41200</v>
      </c>
      <c r="J2826" s="126" t="str">
        <f>INDEX(Pääluokka!$H$2:$H$100,MATCH(VALUE(LEFT(Taulukko1[[#This Row],[TOL2008]],2)),Pääluokka!$G$2:$G$100,0))</f>
        <v>Rakentaminen</v>
      </c>
      <c r="K2826" s="126" t="str">
        <f>INDEX(Pääluokka!$I$2:$I$100,MATCH(VALUE(LEFT(Taulukko1[[#This Row],[TOL2008]],2)),Pääluokka!$G$2:$G$100,0))</f>
        <v>Rakentaminen (F)</v>
      </c>
      <c r="L2826" s="41">
        <f t="shared" si="440"/>
        <v>42</v>
      </c>
      <c r="M2826" s="43">
        <f t="shared" si="441"/>
        <v>41757</v>
      </c>
      <c r="N2826" s="43">
        <f t="shared" si="442"/>
        <v>41799</v>
      </c>
      <c r="O2826" s="43">
        <f t="shared" si="443"/>
        <v>41730</v>
      </c>
      <c r="P2826" s="43">
        <f t="shared" si="444"/>
        <v>41791</v>
      </c>
      <c r="Q2826" s="41">
        <f t="shared" si="445"/>
        <v>2014</v>
      </c>
      <c r="R2826" s="41">
        <f t="shared" si="446"/>
        <v>2014</v>
      </c>
      <c r="S2826" s="43" t="str">
        <f>YEAR(Taulukko1[[#This Row],[Alku KK]])&amp;"Q"&amp;ROUNDDOWN((MONTH(Taulukko1[[#This Row],[Alku KK]])-1)/3+1,0)</f>
        <v>2014Q2</v>
      </c>
      <c r="T2826" s="43" t="str">
        <f>YEAR(Taulukko1[[#This Row],[Loppu KK]])&amp;"Q"&amp;ROUNDDOWN((MONTH(Taulukko1[[#This Row],[Loppu KK]])-1)/3+1,0)</f>
        <v>2014Q2</v>
      </c>
      <c r="U2826" s="66">
        <f>IF(COUNT(Taulukko1[[#This Row],[Neuvottelujen alaiset ]])=1,Taulukko1[[#This Row],[Neuvottelujen alaiset ]],Taulukko1[[#This Row],[Vähennystarve]])</f>
        <v>3000</v>
      </c>
      <c r="V2826" s="44">
        <f t="shared" si="447"/>
        <v>8.3333333333333329E-2</v>
      </c>
      <c r="W2826" s="44">
        <f t="shared" si="448"/>
        <v>4.6666666666666669E-2</v>
      </c>
      <c r="X2826" s="44">
        <f t="shared" si="449"/>
        <v>0.56000000000000005</v>
      </c>
      <c r="Y2826" s="90" t="b">
        <f>AND(MONTH(Taulukko1[[#This Row],[Alku PVM]] )=6,DAY(Taulukko1[[#This Row],[Alku PVM]] )&gt;19)</f>
        <v>0</v>
      </c>
      <c r="Z2826" s="90" t="b">
        <f>AND(MONTH(Taulukko1[[#This Row],[Loppu PVM]] )=6,DAY(Taulukko1[[#This Row],[Loppu PVM]] )&gt;19)</f>
        <v>0</v>
      </c>
      <c r="AA2826" s="90" t="b">
        <f>OR(MONTH(Taulukko1[[#This Row],[Alku PVM]] )&lt;=5,AND(MONTH(Taulukko1[[#This Row],[Alku PVM]] )=6,DAY(Taulukko1[[#This Row],[Alku PVM]] )&lt;20))</f>
        <v>1</v>
      </c>
      <c r="AB2826" s="90" t="b">
        <f>OR(MONTH(Taulukko1[[#This Row],[Loppu PVM]])&lt;=5,AND(MONTH(Taulukko1[[#This Row],[Loppu PVM]] )=6,DAY(Taulukko1[[#This Row],[Loppu PVM]])&lt;20))</f>
        <v>1</v>
      </c>
      <c r="AC2826" s="90" t="b">
        <f>OR(MONTH(Taulukko1[[#This Row],[Alku PVM]] )&lt;=3,AND(MONTH(Taulukko1[[#This Row],[Alku PVM]] )=3))</f>
        <v>0</v>
      </c>
      <c r="AD2826" s="90" t="b">
        <f>OR(MONTH(Taulukko1[[#This Row],[Loppu PVM]] )&lt;=3,AND(MONTH(Taulukko1[[#This Row],[Loppu PVM]] )=3))</f>
        <v>0</v>
      </c>
      <c r="AE2826" s="90" t="b">
        <f>OR(MONTH(Taulukko1[[#This Row],[Alku PVM]] )&lt;=9,AND(MONTH(Taulukko1[[#This Row],[Alku PVM]] )=9))</f>
        <v>1</v>
      </c>
      <c r="AF2826" s="90" t="b">
        <f>OR(MONTH(Taulukko1[[#This Row],[Loppu PVM]])&lt;=9,AND(MONTH(Taulukko1[[#This Row],[Loppu PVM]] )=9))</f>
        <v>1</v>
      </c>
      <c r="AG2826" s="90" t="b">
        <f>OR(MONTH(Taulukko1[[#This Row],[Alku PVM]] )&lt;=6,AND(MONTH(Taulukko1[[#This Row],[Alku PVM]] )=6))</f>
        <v>1</v>
      </c>
      <c r="AH2826" s="90" t="b">
        <f>OR(MONTH(Taulukko1[[#This Row],[Loppu PVM]])&lt;=6,AND(MONTH(Taulukko1[[#This Row],[Loppu PVM]] )=6))</f>
        <v>1</v>
      </c>
    </row>
    <row r="2827" spans="1:34" ht="12.75" customHeight="1">
      <c r="A2827" s="21" t="s">
        <v>170</v>
      </c>
      <c r="B2827" s="23">
        <v>41757</v>
      </c>
      <c r="C2827" s="21" t="s">
        <v>171</v>
      </c>
      <c r="D2827" s="24"/>
      <c r="E2827" s="62">
        <v>30</v>
      </c>
      <c r="F2827" s="23">
        <v>41806</v>
      </c>
      <c r="G2827" s="24">
        <v>24</v>
      </c>
      <c r="H2827" s="22">
        <v>160</v>
      </c>
      <c r="I2827" s="126">
        <f>INDEX('TOL2008'!B:B,MATCH(A2827,'TOL2008'!A:A,0))</f>
        <v>46901</v>
      </c>
      <c r="J2827" s="126" t="str">
        <f>INDEX(Pääluokka!$H$2:$H$100,MATCH(VALUE(LEFT(Taulukko1[[#This Row],[TOL2008]],2)),Pääluokka!$G$2:$G$100,0))</f>
        <v>Tukku- ja vähittäiskauppa; moottoriajoneuvojen ja moottoripyörien korjaus</v>
      </c>
      <c r="K2827" s="126" t="str">
        <f>INDEX(Pääluokka!$I$2:$I$100,MATCH(VALUE(LEFT(Taulukko1[[#This Row],[TOL2008]],2)),Pääluokka!$G$2:$G$100,0))</f>
        <v>Palvelualat (G-N, R, S)</v>
      </c>
      <c r="L2827" s="41">
        <f t="shared" si="440"/>
        <v>49</v>
      </c>
      <c r="M2827" s="43">
        <f t="shared" si="441"/>
        <v>41757</v>
      </c>
      <c r="N2827" s="43">
        <f t="shared" si="442"/>
        <v>41806</v>
      </c>
      <c r="O2827" s="43">
        <f t="shared" si="443"/>
        <v>41730</v>
      </c>
      <c r="P2827" s="43">
        <f t="shared" si="444"/>
        <v>41791</v>
      </c>
      <c r="Q2827" s="41">
        <f t="shared" si="445"/>
        <v>2014</v>
      </c>
      <c r="R2827" s="41">
        <f t="shared" si="446"/>
        <v>2014</v>
      </c>
      <c r="S2827" s="43" t="str">
        <f>YEAR(Taulukko1[[#This Row],[Alku KK]])&amp;"Q"&amp;ROUNDDOWN((MONTH(Taulukko1[[#This Row],[Alku KK]])-1)/3+1,0)</f>
        <v>2014Q2</v>
      </c>
      <c r="T2827" s="43" t="str">
        <f>YEAR(Taulukko1[[#This Row],[Loppu KK]])&amp;"Q"&amp;ROUNDDOWN((MONTH(Taulukko1[[#This Row],[Loppu KK]])-1)/3+1,0)</f>
        <v>2014Q2</v>
      </c>
      <c r="U2827" s="66">
        <f>IF(COUNT(Taulukko1[[#This Row],[Neuvottelujen alaiset ]])=1,Taulukko1[[#This Row],[Neuvottelujen alaiset ]],Taulukko1[[#This Row],[Vähennystarve]])</f>
        <v>160</v>
      </c>
      <c r="V2827" s="44">
        <f t="shared" si="447"/>
        <v>0.1875</v>
      </c>
      <c r="W2827" s="44">
        <f t="shared" si="448"/>
        <v>0.15</v>
      </c>
      <c r="X2827" s="44">
        <f t="shared" si="449"/>
        <v>0.8</v>
      </c>
      <c r="Y2827" s="90" t="b">
        <f>AND(MONTH(Taulukko1[[#This Row],[Alku PVM]] )=6,DAY(Taulukko1[[#This Row],[Alku PVM]] )&gt;19)</f>
        <v>0</v>
      </c>
      <c r="Z2827" s="90" t="b">
        <f>AND(MONTH(Taulukko1[[#This Row],[Loppu PVM]] )=6,DAY(Taulukko1[[#This Row],[Loppu PVM]] )&gt;19)</f>
        <v>0</v>
      </c>
      <c r="AA2827" s="90" t="b">
        <f>OR(MONTH(Taulukko1[[#This Row],[Alku PVM]] )&lt;=5,AND(MONTH(Taulukko1[[#This Row],[Alku PVM]] )=6,DAY(Taulukko1[[#This Row],[Alku PVM]] )&lt;20))</f>
        <v>1</v>
      </c>
      <c r="AB2827" s="90" t="b">
        <f>OR(MONTH(Taulukko1[[#This Row],[Loppu PVM]])&lt;=5,AND(MONTH(Taulukko1[[#This Row],[Loppu PVM]] )=6,DAY(Taulukko1[[#This Row],[Loppu PVM]])&lt;20))</f>
        <v>1</v>
      </c>
      <c r="AC2827" s="90" t="b">
        <f>OR(MONTH(Taulukko1[[#This Row],[Alku PVM]] )&lt;=3,AND(MONTH(Taulukko1[[#This Row],[Alku PVM]] )=3))</f>
        <v>0</v>
      </c>
      <c r="AD2827" s="90" t="b">
        <f>OR(MONTH(Taulukko1[[#This Row],[Loppu PVM]] )&lt;=3,AND(MONTH(Taulukko1[[#This Row],[Loppu PVM]] )=3))</f>
        <v>0</v>
      </c>
      <c r="AE2827" s="90" t="b">
        <f>OR(MONTH(Taulukko1[[#This Row],[Alku PVM]] )&lt;=9,AND(MONTH(Taulukko1[[#This Row],[Alku PVM]] )=9))</f>
        <v>1</v>
      </c>
      <c r="AF2827" s="90" t="b">
        <f>OR(MONTH(Taulukko1[[#This Row],[Loppu PVM]])&lt;=9,AND(MONTH(Taulukko1[[#This Row],[Loppu PVM]] )=9))</f>
        <v>1</v>
      </c>
      <c r="AG2827" s="90" t="b">
        <f>OR(MONTH(Taulukko1[[#This Row],[Alku PVM]] )&lt;=6,AND(MONTH(Taulukko1[[#This Row],[Alku PVM]] )=6))</f>
        <v>1</v>
      </c>
      <c r="AH2827" s="90" t="b">
        <f>OR(MONTH(Taulukko1[[#This Row],[Loppu PVM]])&lt;=6,AND(MONTH(Taulukko1[[#This Row],[Loppu PVM]] )=6))</f>
        <v>1</v>
      </c>
    </row>
    <row r="2828" spans="1:34" ht="12.75" customHeight="1">
      <c r="A2828" t="s">
        <v>593</v>
      </c>
      <c r="B2828" s="23">
        <v>41758</v>
      </c>
      <c r="C2828" t="s">
        <v>592</v>
      </c>
      <c r="E2828" s="62">
        <v>28</v>
      </c>
      <c r="F2828" s="4">
        <v>41793</v>
      </c>
      <c r="G2828" s="5">
        <v>27</v>
      </c>
      <c r="H2828" s="22">
        <v>28</v>
      </c>
      <c r="I2828" s="126">
        <f>INDEX('TOL2008'!B:B,MATCH(A2828,'TOL2008'!A:A,0))</f>
        <v>22190</v>
      </c>
      <c r="J2828" s="126" t="str">
        <f>INDEX(Pääluokka!$H$2:$H$100,MATCH(VALUE(LEFT(Taulukko1[[#This Row],[TOL2008]],2)),Pääluokka!$G$2:$G$100,0))</f>
        <v>Teollisuus</v>
      </c>
      <c r="K2828" s="126" t="str">
        <f>INDEX(Pääluokka!$I$2:$I$100,MATCH(VALUE(LEFT(Taulukko1[[#This Row],[TOL2008]],2)),Pääluokka!$G$2:$G$100,0))</f>
        <v>Teollisuus (C-E)</v>
      </c>
      <c r="L2828" s="41">
        <f t="shared" si="440"/>
        <v>35</v>
      </c>
      <c r="M2828" s="43">
        <f t="shared" si="441"/>
        <v>41758</v>
      </c>
      <c r="N2828" s="43">
        <f t="shared" si="442"/>
        <v>41793</v>
      </c>
      <c r="O2828" s="43">
        <f t="shared" si="443"/>
        <v>41730</v>
      </c>
      <c r="P2828" s="43">
        <f t="shared" si="444"/>
        <v>41791</v>
      </c>
      <c r="Q2828" s="41">
        <f t="shared" si="445"/>
        <v>2014</v>
      </c>
      <c r="R2828" s="41">
        <f t="shared" si="446"/>
        <v>2014</v>
      </c>
      <c r="S2828" s="43" t="str">
        <f>YEAR(Taulukko1[[#This Row],[Alku KK]])&amp;"Q"&amp;ROUNDDOWN((MONTH(Taulukko1[[#This Row],[Alku KK]])-1)/3+1,0)</f>
        <v>2014Q2</v>
      </c>
      <c r="T2828" s="43" t="str">
        <f>YEAR(Taulukko1[[#This Row],[Loppu KK]])&amp;"Q"&amp;ROUNDDOWN((MONTH(Taulukko1[[#This Row],[Loppu KK]])-1)/3+1,0)</f>
        <v>2014Q2</v>
      </c>
      <c r="U2828" s="66">
        <f>IF(COUNT(Taulukko1[[#This Row],[Neuvottelujen alaiset ]])=1,Taulukko1[[#This Row],[Neuvottelujen alaiset ]],Taulukko1[[#This Row],[Vähennystarve]])</f>
        <v>28</v>
      </c>
      <c r="V2828" s="44">
        <f t="shared" si="447"/>
        <v>1</v>
      </c>
      <c r="W2828" s="44">
        <f t="shared" si="448"/>
        <v>0.9642857142857143</v>
      </c>
      <c r="X2828" s="44">
        <f t="shared" si="449"/>
        <v>0.9642857142857143</v>
      </c>
      <c r="Y2828" s="90" t="b">
        <f>AND(MONTH(Taulukko1[[#This Row],[Alku PVM]] )=6,DAY(Taulukko1[[#This Row],[Alku PVM]] )&gt;19)</f>
        <v>0</v>
      </c>
      <c r="Z2828" s="90" t="b">
        <f>AND(MONTH(Taulukko1[[#This Row],[Loppu PVM]] )=6,DAY(Taulukko1[[#This Row],[Loppu PVM]] )&gt;19)</f>
        <v>0</v>
      </c>
      <c r="AA2828" s="90" t="b">
        <f>OR(MONTH(Taulukko1[[#This Row],[Alku PVM]] )&lt;=5,AND(MONTH(Taulukko1[[#This Row],[Alku PVM]] )=6,DAY(Taulukko1[[#This Row],[Alku PVM]] )&lt;20))</f>
        <v>1</v>
      </c>
      <c r="AB2828" s="90" t="b">
        <f>OR(MONTH(Taulukko1[[#This Row],[Loppu PVM]])&lt;=5,AND(MONTH(Taulukko1[[#This Row],[Loppu PVM]] )=6,DAY(Taulukko1[[#This Row],[Loppu PVM]])&lt;20))</f>
        <v>1</v>
      </c>
      <c r="AC2828" s="90" t="b">
        <f>OR(MONTH(Taulukko1[[#This Row],[Alku PVM]] )&lt;=3,AND(MONTH(Taulukko1[[#This Row],[Alku PVM]] )=3))</f>
        <v>0</v>
      </c>
      <c r="AD2828" s="90" t="b">
        <f>OR(MONTH(Taulukko1[[#This Row],[Loppu PVM]] )&lt;=3,AND(MONTH(Taulukko1[[#This Row],[Loppu PVM]] )=3))</f>
        <v>0</v>
      </c>
      <c r="AE2828" s="90" t="b">
        <f>OR(MONTH(Taulukko1[[#This Row],[Alku PVM]] )&lt;=9,AND(MONTH(Taulukko1[[#This Row],[Alku PVM]] )=9))</f>
        <v>1</v>
      </c>
      <c r="AF2828" s="90" t="b">
        <f>OR(MONTH(Taulukko1[[#This Row],[Loppu PVM]])&lt;=9,AND(MONTH(Taulukko1[[#This Row],[Loppu PVM]] )=9))</f>
        <v>1</v>
      </c>
      <c r="AG2828" s="90" t="b">
        <f>OR(MONTH(Taulukko1[[#This Row],[Alku PVM]] )&lt;=6,AND(MONTH(Taulukko1[[#This Row],[Alku PVM]] )=6))</f>
        <v>1</v>
      </c>
      <c r="AH2828" s="90" t="b">
        <f>OR(MONTH(Taulukko1[[#This Row],[Loppu PVM]])&lt;=6,AND(MONTH(Taulukko1[[#This Row],[Loppu PVM]] )=6))</f>
        <v>1</v>
      </c>
    </row>
    <row r="2829" spans="1:34" ht="12.75" customHeight="1">
      <c r="A2829" t="s">
        <v>72</v>
      </c>
      <c r="B2829" s="23">
        <v>41758</v>
      </c>
      <c r="C2829" t="s">
        <v>71</v>
      </c>
      <c r="E2829" s="62">
        <v>20</v>
      </c>
      <c r="F2829" s="4">
        <v>41809</v>
      </c>
      <c r="G2829" s="5">
        <v>11</v>
      </c>
      <c r="H2829" s="22">
        <v>30</v>
      </c>
      <c r="I2829" s="126">
        <f>INDEX('TOL2008'!B:B,MATCH(A2829,'TOL2008'!A:A,0))</f>
        <v>35130</v>
      </c>
      <c r="J2829" s="126" t="str">
        <f>INDEX(Pääluokka!$H$2:$H$100,MATCH(VALUE(LEFT(Taulukko1[[#This Row],[TOL2008]],2)),Pääluokka!$G$2:$G$100,0))</f>
        <v>Sähkö-, kaasu- ja lämpöhuolto, jäähdytysliiketoiminta</v>
      </c>
      <c r="K2829" s="126" t="str">
        <f>INDEX(Pääluokka!$I$2:$I$100,MATCH(VALUE(LEFT(Taulukko1[[#This Row],[TOL2008]],2)),Pääluokka!$G$2:$G$100,0))</f>
        <v>Teollisuus (C-E)</v>
      </c>
      <c r="L2829" s="41">
        <f t="shared" si="440"/>
        <v>51</v>
      </c>
      <c r="M2829" s="43">
        <f t="shared" si="441"/>
        <v>41758</v>
      </c>
      <c r="N2829" s="43">
        <f t="shared" si="442"/>
        <v>41809</v>
      </c>
      <c r="O2829" s="43">
        <f t="shared" si="443"/>
        <v>41730</v>
      </c>
      <c r="P2829" s="43">
        <f t="shared" si="444"/>
        <v>41791</v>
      </c>
      <c r="Q2829" s="41">
        <f t="shared" si="445"/>
        <v>2014</v>
      </c>
      <c r="R2829" s="41">
        <f t="shared" si="446"/>
        <v>2014</v>
      </c>
      <c r="S2829" s="43" t="str">
        <f>YEAR(Taulukko1[[#This Row],[Alku KK]])&amp;"Q"&amp;ROUNDDOWN((MONTH(Taulukko1[[#This Row],[Alku KK]])-1)/3+1,0)</f>
        <v>2014Q2</v>
      </c>
      <c r="T2829" s="43" t="str">
        <f>YEAR(Taulukko1[[#This Row],[Loppu KK]])&amp;"Q"&amp;ROUNDDOWN((MONTH(Taulukko1[[#This Row],[Loppu KK]])-1)/3+1,0)</f>
        <v>2014Q2</v>
      </c>
      <c r="U2829" s="66">
        <f>IF(COUNT(Taulukko1[[#This Row],[Neuvottelujen alaiset ]])=1,Taulukko1[[#This Row],[Neuvottelujen alaiset ]],Taulukko1[[#This Row],[Vähennystarve]])</f>
        <v>30</v>
      </c>
      <c r="V2829" s="44">
        <f t="shared" si="447"/>
        <v>0.66666666666666663</v>
      </c>
      <c r="W2829" s="44">
        <f t="shared" si="448"/>
        <v>0.36666666666666664</v>
      </c>
      <c r="X2829" s="44">
        <f t="shared" si="449"/>
        <v>0.55000000000000004</v>
      </c>
      <c r="Y2829" s="90" t="b">
        <f>AND(MONTH(Taulukko1[[#This Row],[Alku PVM]] )=6,DAY(Taulukko1[[#This Row],[Alku PVM]] )&gt;19)</f>
        <v>0</v>
      </c>
      <c r="Z2829" s="90" t="b">
        <f>AND(MONTH(Taulukko1[[#This Row],[Loppu PVM]] )=6,DAY(Taulukko1[[#This Row],[Loppu PVM]] )&gt;19)</f>
        <v>0</v>
      </c>
      <c r="AA2829" s="90" t="b">
        <f>OR(MONTH(Taulukko1[[#This Row],[Alku PVM]] )&lt;=5,AND(MONTH(Taulukko1[[#This Row],[Alku PVM]] )=6,DAY(Taulukko1[[#This Row],[Alku PVM]] )&lt;20))</f>
        <v>1</v>
      </c>
      <c r="AB2829" s="90" t="b">
        <f>OR(MONTH(Taulukko1[[#This Row],[Loppu PVM]])&lt;=5,AND(MONTH(Taulukko1[[#This Row],[Loppu PVM]] )=6,DAY(Taulukko1[[#This Row],[Loppu PVM]])&lt;20))</f>
        <v>1</v>
      </c>
      <c r="AC2829" s="90" t="b">
        <f>OR(MONTH(Taulukko1[[#This Row],[Alku PVM]] )&lt;=3,AND(MONTH(Taulukko1[[#This Row],[Alku PVM]] )=3))</f>
        <v>0</v>
      </c>
      <c r="AD2829" s="90" t="b">
        <f>OR(MONTH(Taulukko1[[#This Row],[Loppu PVM]] )&lt;=3,AND(MONTH(Taulukko1[[#This Row],[Loppu PVM]] )=3))</f>
        <v>0</v>
      </c>
      <c r="AE2829" s="90" t="b">
        <f>OR(MONTH(Taulukko1[[#This Row],[Alku PVM]] )&lt;=9,AND(MONTH(Taulukko1[[#This Row],[Alku PVM]] )=9))</f>
        <v>1</v>
      </c>
      <c r="AF2829" s="90" t="b">
        <f>OR(MONTH(Taulukko1[[#This Row],[Loppu PVM]])&lt;=9,AND(MONTH(Taulukko1[[#This Row],[Loppu PVM]] )=9))</f>
        <v>1</v>
      </c>
      <c r="AG2829" s="90" t="b">
        <f>OR(MONTH(Taulukko1[[#This Row],[Alku PVM]] )&lt;=6,AND(MONTH(Taulukko1[[#This Row],[Alku PVM]] )=6))</f>
        <v>1</v>
      </c>
      <c r="AH2829" s="90" t="b">
        <f>OR(MONTH(Taulukko1[[#This Row],[Loppu PVM]])&lt;=6,AND(MONTH(Taulukko1[[#This Row],[Loppu PVM]] )=6))</f>
        <v>1</v>
      </c>
    </row>
    <row r="2830" spans="1:34" ht="12.75" customHeight="1">
      <c r="A2830" t="s">
        <v>565</v>
      </c>
      <c r="B2830" s="23">
        <v>41759</v>
      </c>
      <c r="C2830" t="s">
        <v>566</v>
      </c>
      <c r="D2830" s="5">
        <v>90</v>
      </c>
      <c r="F2830" s="4">
        <v>41774</v>
      </c>
      <c r="G2830" s="5">
        <v>0</v>
      </c>
      <c r="H2830" s="22">
        <v>496</v>
      </c>
      <c r="I2830" s="126">
        <f>INDEX('TOL2008'!B:B,MATCH(A2830,'TOL2008'!A:A,0))</f>
        <v>72193</v>
      </c>
      <c r="J2830" s="126" t="str">
        <f>INDEX(Pääluokka!$H$2:$H$100,MATCH(VALUE(LEFT(Taulukko1[[#This Row],[TOL2008]],2)),Pääluokka!$G$2:$G$100,0))</f>
        <v>Ammatillinen, tieteellinen ja tekninen toiminta</v>
      </c>
      <c r="K2830" s="126" t="str">
        <f>INDEX(Pääluokka!$I$2:$I$100,MATCH(VALUE(LEFT(Taulukko1[[#This Row],[TOL2008]],2)),Pääluokka!$G$2:$G$100,0))</f>
        <v>Palvelualat (G-N, R, S)</v>
      </c>
      <c r="L2830" s="41">
        <f t="shared" si="440"/>
        <v>15</v>
      </c>
      <c r="M2830" s="43">
        <f t="shared" si="441"/>
        <v>41759</v>
      </c>
      <c r="N2830" s="43">
        <f t="shared" si="442"/>
        <v>41774</v>
      </c>
      <c r="O2830" s="43">
        <f t="shared" si="443"/>
        <v>41730</v>
      </c>
      <c r="P2830" s="43">
        <f t="shared" si="444"/>
        <v>41760</v>
      </c>
      <c r="Q2830" s="41">
        <f t="shared" si="445"/>
        <v>2014</v>
      </c>
      <c r="R2830" s="41">
        <f t="shared" si="446"/>
        <v>2014</v>
      </c>
      <c r="S2830" s="43" t="str">
        <f>YEAR(Taulukko1[[#This Row],[Alku KK]])&amp;"Q"&amp;ROUNDDOWN((MONTH(Taulukko1[[#This Row],[Alku KK]])-1)/3+1,0)</f>
        <v>2014Q2</v>
      </c>
      <c r="T2830" s="43" t="str">
        <f>YEAR(Taulukko1[[#This Row],[Loppu KK]])&amp;"Q"&amp;ROUNDDOWN((MONTH(Taulukko1[[#This Row],[Loppu KK]])-1)/3+1,0)</f>
        <v>2014Q2</v>
      </c>
      <c r="U2830" s="66">
        <f>IF(COUNT(Taulukko1[[#This Row],[Neuvottelujen alaiset ]])=1,Taulukko1[[#This Row],[Neuvottelujen alaiset ]],Taulukko1[[#This Row],[Vähennystarve]])</f>
        <v>496</v>
      </c>
      <c r="V2830" s="44" t="str">
        <f t="shared" si="447"/>
        <v>NA</v>
      </c>
      <c r="W2830" s="44">
        <f t="shared" si="448"/>
        <v>0</v>
      </c>
      <c r="X2830" s="44" t="str">
        <f t="shared" si="449"/>
        <v>NA</v>
      </c>
      <c r="Y2830" s="90" t="b">
        <f>AND(MONTH(Taulukko1[[#This Row],[Alku PVM]] )=6,DAY(Taulukko1[[#This Row],[Alku PVM]] )&gt;19)</f>
        <v>0</v>
      </c>
      <c r="Z2830" s="90" t="b">
        <f>AND(MONTH(Taulukko1[[#This Row],[Loppu PVM]] )=6,DAY(Taulukko1[[#This Row],[Loppu PVM]] )&gt;19)</f>
        <v>0</v>
      </c>
      <c r="AA2830" s="90" t="b">
        <f>OR(MONTH(Taulukko1[[#This Row],[Alku PVM]] )&lt;=5,AND(MONTH(Taulukko1[[#This Row],[Alku PVM]] )=6,DAY(Taulukko1[[#This Row],[Alku PVM]] )&lt;20))</f>
        <v>1</v>
      </c>
      <c r="AB2830" s="90" t="b">
        <f>OR(MONTH(Taulukko1[[#This Row],[Loppu PVM]])&lt;=5,AND(MONTH(Taulukko1[[#This Row],[Loppu PVM]] )=6,DAY(Taulukko1[[#This Row],[Loppu PVM]])&lt;20))</f>
        <v>1</v>
      </c>
      <c r="AC2830" s="90" t="b">
        <f>OR(MONTH(Taulukko1[[#This Row],[Alku PVM]] )&lt;=3,AND(MONTH(Taulukko1[[#This Row],[Alku PVM]] )=3))</f>
        <v>0</v>
      </c>
      <c r="AD2830" s="90" t="b">
        <f>OR(MONTH(Taulukko1[[#This Row],[Loppu PVM]] )&lt;=3,AND(MONTH(Taulukko1[[#This Row],[Loppu PVM]] )=3))</f>
        <v>0</v>
      </c>
      <c r="AE2830" s="90" t="b">
        <f>OR(MONTH(Taulukko1[[#This Row],[Alku PVM]] )&lt;=9,AND(MONTH(Taulukko1[[#This Row],[Alku PVM]] )=9))</f>
        <v>1</v>
      </c>
      <c r="AF2830" s="90" t="b">
        <f>OR(MONTH(Taulukko1[[#This Row],[Loppu PVM]])&lt;=9,AND(MONTH(Taulukko1[[#This Row],[Loppu PVM]] )=9))</f>
        <v>1</v>
      </c>
      <c r="AG2830" s="90" t="b">
        <f>OR(MONTH(Taulukko1[[#This Row],[Alku PVM]] )&lt;=6,AND(MONTH(Taulukko1[[#This Row],[Alku PVM]] )=6))</f>
        <v>1</v>
      </c>
      <c r="AH2830" s="90" t="b">
        <f>OR(MONTH(Taulukko1[[#This Row],[Loppu PVM]])&lt;=6,AND(MONTH(Taulukko1[[#This Row],[Loppu PVM]] )=6))</f>
        <v>1</v>
      </c>
    </row>
    <row r="2831" spans="1:34" ht="12.75" customHeight="1">
      <c r="A2831" t="s">
        <v>314</v>
      </c>
      <c r="B2831" s="23">
        <v>41760</v>
      </c>
      <c r="C2831" t="s">
        <v>313</v>
      </c>
      <c r="D2831" s="5">
        <v>350</v>
      </c>
      <c r="F2831" s="4">
        <v>41808</v>
      </c>
      <c r="G2831" s="5">
        <v>0</v>
      </c>
      <c r="H2831" s="22">
        <v>350</v>
      </c>
      <c r="I2831" s="126">
        <f>INDEX('TOL2008'!B:B,MATCH(A2831,'TOL2008'!A:A,0))</f>
        <v>28920</v>
      </c>
      <c r="J2831" s="126" t="str">
        <f>INDEX(Pääluokka!$H$2:$H$100,MATCH(VALUE(LEFT(Taulukko1[[#This Row],[TOL2008]],2)),Pääluokka!$G$2:$G$100,0))</f>
        <v>Teollisuus</v>
      </c>
      <c r="K2831" s="126" t="str">
        <f>INDEX(Pääluokka!$I$2:$I$100,MATCH(VALUE(LEFT(Taulukko1[[#This Row],[TOL2008]],2)),Pääluokka!$G$2:$G$100,0))</f>
        <v>Teollisuus (C-E)</v>
      </c>
      <c r="L2831" s="41">
        <f t="shared" si="440"/>
        <v>48</v>
      </c>
      <c r="M2831" s="43">
        <f t="shared" si="441"/>
        <v>41760</v>
      </c>
      <c r="N2831" s="43">
        <f t="shared" si="442"/>
        <v>41808</v>
      </c>
      <c r="O2831" s="43">
        <f t="shared" si="443"/>
        <v>41760</v>
      </c>
      <c r="P2831" s="43">
        <f t="shared" si="444"/>
        <v>41791</v>
      </c>
      <c r="Q2831" s="41">
        <f t="shared" si="445"/>
        <v>2014</v>
      </c>
      <c r="R2831" s="41">
        <f t="shared" si="446"/>
        <v>2014</v>
      </c>
      <c r="S2831" s="43" t="str">
        <f>YEAR(Taulukko1[[#This Row],[Alku KK]])&amp;"Q"&amp;ROUNDDOWN((MONTH(Taulukko1[[#This Row],[Alku KK]])-1)/3+1,0)</f>
        <v>2014Q2</v>
      </c>
      <c r="T2831" s="43" t="str">
        <f>YEAR(Taulukko1[[#This Row],[Loppu KK]])&amp;"Q"&amp;ROUNDDOWN((MONTH(Taulukko1[[#This Row],[Loppu KK]])-1)/3+1,0)</f>
        <v>2014Q2</v>
      </c>
      <c r="U2831" s="66">
        <f>IF(COUNT(Taulukko1[[#This Row],[Neuvottelujen alaiset ]])=1,Taulukko1[[#This Row],[Neuvottelujen alaiset ]],Taulukko1[[#This Row],[Vähennystarve]])</f>
        <v>350</v>
      </c>
      <c r="V2831" s="44" t="str">
        <f t="shared" si="447"/>
        <v>NA</v>
      </c>
      <c r="W2831" s="44">
        <f t="shared" si="448"/>
        <v>0</v>
      </c>
      <c r="X2831" s="44" t="str">
        <f t="shared" si="449"/>
        <v>NA</v>
      </c>
      <c r="Y2831" s="90" t="b">
        <f>AND(MONTH(Taulukko1[[#This Row],[Alku PVM]] )=6,DAY(Taulukko1[[#This Row],[Alku PVM]] )&gt;19)</f>
        <v>0</v>
      </c>
      <c r="Z2831" s="90" t="b">
        <f>AND(MONTH(Taulukko1[[#This Row],[Loppu PVM]] )=6,DAY(Taulukko1[[#This Row],[Loppu PVM]] )&gt;19)</f>
        <v>0</v>
      </c>
      <c r="AA2831" s="90" t="b">
        <f>OR(MONTH(Taulukko1[[#This Row],[Alku PVM]] )&lt;=5,AND(MONTH(Taulukko1[[#This Row],[Alku PVM]] )=6,DAY(Taulukko1[[#This Row],[Alku PVM]] )&lt;20))</f>
        <v>1</v>
      </c>
      <c r="AB2831" s="90" t="b">
        <f>OR(MONTH(Taulukko1[[#This Row],[Loppu PVM]])&lt;=5,AND(MONTH(Taulukko1[[#This Row],[Loppu PVM]] )=6,DAY(Taulukko1[[#This Row],[Loppu PVM]])&lt;20))</f>
        <v>1</v>
      </c>
      <c r="AC2831" s="90" t="b">
        <f>OR(MONTH(Taulukko1[[#This Row],[Alku PVM]] )&lt;=3,AND(MONTH(Taulukko1[[#This Row],[Alku PVM]] )=3))</f>
        <v>0</v>
      </c>
      <c r="AD2831" s="90" t="b">
        <f>OR(MONTH(Taulukko1[[#This Row],[Loppu PVM]] )&lt;=3,AND(MONTH(Taulukko1[[#This Row],[Loppu PVM]] )=3))</f>
        <v>0</v>
      </c>
      <c r="AE2831" s="90" t="b">
        <f>OR(MONTH(Taulukko1[[#This Row],[Alku PVM]] )&lt;=9,AND(MONTH(Taulukko1[[#This Row],[Alku PVM]] )=9))</f>
        <v>1</v>
      </c>
      <c r="AF2831" s="90" t="b">
        <f>OR(MONTH(Taulukko1[[#This Row],[Loppu PVM]])&lt;=9,AND(MONTH(Taulukko1[[#This Row],[Loppu PVM]] )=9))</f>
        <v>1</v>
      </c>
      <c r="AG2831" s="90" t="b">
        <f>OR(MONTH(Taulukko1[[#This Row],[Alku PVM]] )&lt;=6,AND(MONTH(Taulukko1[[#This Row],[Alku PVM]] )=6))</f>
        <v>1</v>
      </c>
      <c r="AH2831" s="90" t="b">
        <f>OR(MONTH(Taulukko1[[#This Row],[Loppu PVM]])&lt;=6,AND(MONTH(Taulukko1[[#This Row],[Loppu PVM]] )=6))</f>
        <v>1</v>
      </c>
    </row>
    <row r="2832" spans="1:34" ht="12.75" customHeight="1">
      <c r="A2832" t="s">
        <v>686</v>
      </c>
      <c r="B2832" s="23">
        <v>41764</v>
      </c>
      <c r="C2832" t="s">
        <v>688</v>
      </c>
      <c r="E2832" s="62">
        <v>20</v>
      </c>
      <c r="F2832" s="4">
        <v>41806</v>
      </c>
      <c r="G2832" s="5">
        <v>14</v>
      </c>
      <c r="H2832" s="22">
        <v>20</v>
      </c>
      <c r="I2832" s="126">
        <f>INDEX('TOL2008'!B:B,MATCH(A2832,'TOL2008'!A:A,0))</f>
        <v>27110</v>
      </c>
      <c r="J2832" s="126" t="str">
        <f>INDEX(Pääluokka!$H$2:$H$100,MATCH(VALUE(LEFT(Taulukko1[[#This Row],[TOL2008]],2)),Pääluokka!$G$2:$G$100,0))</f>
        <v>Teollisuus</v>
      </c>
      <c r="K2832" s="126" t="str">
        <f>INDEX(Pääluokka!$I$2:$I$100,MATCH(VALUE(LEFT(Taulukko1[[#This Row],[TOL2008]],2)),Pääluokka!$G$2:$G$100,0))</f>
        <v>Teollisuus (C-E)</v>
      </c>
      <c r="L2832" s="41">
        <f t="shared" si="440"/>
        <v>42</v>
      </c>
      <c r="M2832" s="43">
        <f t="shared" si="441"/>
        <v>41764</v>
      </c>
      <c r="N2832" s="43">
        <f t="shared" si="442"/>
        <v>41806</v>
      </c>
      <c r="O2832" s="43">
        <f t="shared" si="443"/>
        <v>41760</v>
      </c>
      <c r="P2832" s="43">
        <f t="shared" si="444"/>
        <v>41791</v>
      </c>
      <c r="Q2832" s="41">
        <f t="shared" si="445"/>
        <v>2014</v>
      </c>
      <c r="R2832" s="41">
        <f t="shared" si="446"/>
        <v>2014</v>
      </c>
      <c r="S2832" s="43" t="str">
        <f>YEAR(Taulukko1[[#This Row],[Alku KK]])&amp;"Q"&amp;ROUNDDOWN((MONTH(Taulukko1[[#This Row],[Alku KK]])-1)/3+1,0)</f>
        <v>2014Q2</v>
      </c>
      <c r="T2832" s="43" t="str">
        <f>YEAR(Taulukko1[[#This Row],[Loppu KK]])&amp;"Q"&amp;ROUNDDOWN((MONTH(Taulukko1[[#This Row],[Loppu KK]])-1)/3+1,0)</f>
        <v>2014Q2</v>
      </c>
      <c r="U2832" s="66">
        <f>IF(COUNT(Taulukko1[[#This Row],[Neuvottelujen alaiset ]])=1,Taulukko1[[#This Row],[Neuvottelujen alaiset ]],Taulukko1[[#This Row],[Vähennystarve]])</f>
        <v>20</v>
      </c>
      <c r="V2832" s="44">
        <f t="shared" si="447"/>
        <v>1</v>
      </c>
      <c r="W2832" s="44">
        <f t="shared" si="448"/>
        <v>0.7</v>
      </c>
      <c r="X2832" s="44">
        <f t="shared" si="449"/>
        <v>0.7</v>
      </c>
      <c r="Y2832" s="90" t="b">
        <f>AND(MONTH(Taulukko1[[#This Row],[Alku PVM]] )=6,DAY(Taulukko1[[#This Row],[Alku PVM]] )&gt;19)</f>
        <v>0</v>
      </c>
      <c r="Z2832" s="90" t="b">
        <f>AND(MONTH(Taulukko1[[#This Row],[Loppu PVM]] )=6,DAY(Taulukko1[[#This Row],[Loppu PVM]] )&gt;19)</f>
        <v>0</v>
      </c>
      <c r="AA2832" s="90" t="b">
        <f>OR(MONTH(Taulukko1[[#This Row],[Alku PVM]] )&lt;=5,AND(MONTH(Taulukko1[[#This Row],[Alku PVM]] )=6,DAY(Taulukko1[[#This Row],[Alku PVM]] )&lt;20))</f>
        <v>1</v>
      </c>
      <c r="AB2832" s="90" t="b">
        <f>OR(MONTH(Taulukko1[[#This Row],[Loppu PVM]])&lt;=5,AND(MONTH(Taulukko1[[#This Row],[Loppu PVM]] )=6,DAY(Taulukko1[[#This Row],[Loppu PVM]])&lt;20))</f>
        <v>1</v>
      </c>
      <c r="AC2832" s="90" t="b">
        <f>OR(MONTH(Taulukko1[[#This Row],[Alku PVM]] )&lt;=3,AND(MONTH(Taulukko1[[#This Row],[Alku PVM]] )=3))</f>
        <v>0</v>
      </c>
      <c r="AD2832" s="90" t="b">
        <f>OR(MONTH(Taulukko1[[#This Row],[Loppu PVM]] )&lt;=3,AND(MONTH(Taulukko1[[#This Row],[Loppu PVM]] )=3))</f>
        <v>0</v>
      </c>
      <c r="AE2832" s="90" t="b">
        <f>OR(MONTH(Taulukko1[[#This Row],[Alku PVM]] )&lt;=9,AND(MONTH(Taulukko1[[#This Row],[Alku PVM]] )=9))</f>
        <v>1</v>
      </c>
      <c r="AF2832" s="90" t="b">
        <f>OR(MONTH(Taulukko1[[#This Row],[Loppu PVM]])&lt;=9,AND(MONTH(Taulukko1[[#This Row],[Loppu PVM]] )=9))</f>
        <v>1</v>
      </c>
      <c r="AG2832" s="90" t="b">
        <f>OR(MONTH(Taulukko1[[#This Row],[Alku PVM]] )&lt;=6,AND(MONTH(Taulukko1[[#This Row],[Alku PVM]] )=6))</f>
        <v>1</v>
      </c>
      <c r="AH2832" s="90" t="b">
        <f>OR(MONTH(Taulukko1[[#This Row],[Loppu PVM]])&lt;=6,AND(MONTH(Taulukko1[[#This Row],[Loppu PVM]] )=6))</f>
        <v>1</v>
      </c>
    </row>
    <row r="2833" spans="1:34" ht="12.75" customHeight="1">
      <c r="A2833" s="21" t="s">
        <v>472</v>
      </c>
      <c r="B2833" s="23">
        <v>41765</v>
      </c>
      <c r="C2833" s="21" t="s">
        <v>471</v>
      </c>
      <c r="D2833" s="24" t="s">
        <v>25</v>
      </c>
      <c r="E2833" s="62">
        <v>10</v>
      </c>
      <c r="F2833" s="23">
        <v>41794</v>
      </c>
      <c r="G2833" s="24">
        <v>10</v>
      </c>
      <c r="H2833" s="22">
        <v>330</v>
      </c>
      <c r="I2833" s="126">
        <f>INDEX('TOL2008'!B:B,MATCH(A2833,'TOL2008'!A:A,0))</f>
        <v>58130</v>
      </c>
      <c r="J2833" s="126" t="str">
        <f>INDEX(Pääluokka!$H$2:$H$100,MATCH(VALUE(LEFT(Taulukko1[[#This Row],[TOL2008]],2)),Pääluokka!$G$2:$G$100,0))</f>
        <v>Informaatio ja viestintä</v>
      </c>
      <c r="K2833" s="126" t="str">
        <f>INDEX(Pääluokka!$I$2:$I$100,MATCH(VALUE(LEFT(Taulukko1[[#This Row],[TOL2008]],2)),Pääluokka!$G$2:$G$100,0))</f>
        <v>Palvelualat (G-N, R, S)</v>
      </c>
      <c r="L2833" s="41">
        <f t="shared" si="440"/>
        <v>29</v>
      </c>
      <c r="M2833" s="43">
        <f t="shared" si="441"/>
        <v>41765</v>
      </c>
      <c r="N2833" s="43">
        <f t="shared" si="442"/>
        <v>41794</v>
      </c>
      <c r="O2833" s="43">
        <f t="shared" si="443"/>
        <v>41760</v>
      </c>
      <c r="P2833" s="43">
        <f t="shared" si="444"/>
        <v>41791</v>
      </c>
      <c r="Q2833" s="41">
        <f t="shared" si="445"/>
        <v>2014</v>
      </c>
      <c r="R2833" s="41">
        <f t="shared" si="446"/>
        <v>2014</v>
      </c>
      <c r="S2833" s="43" t="str">
        <f>YEAR(Taulukko1[[#This Row],[Alku KK]])&amp;"Q"&amp;ROUNDDOWN((MONTH(Taulukko1[[#This Row],[Alku KK]])-1)/3+1,0)</f>
        <v>2014Q2</v>
      </c>
      <c r="T2833" s="43" t="str">
        <f>YEAR(Taulukko1[[#This Row],[Loppu KK]])&amp;"Q"&amp;ROUNDDOWN((MONTH(Taulukko1[[#This Row],[Loppu KK]])-1)/3+1,0)</f>
        <v>2014Q2</v>
      </c>
      <c r="U2833" s="66">
        <f>IF(COUNT(Taulukko1[[#This Row],[Neuvottelujen alaiset ]])=1,Taulukko1[[#This Row],[Neuvottelujen alaiset ]],Taulukko1[[#This Row],[Vähennystarve]])</f>
        <v>330</v>
      </c>
      <c r="V2833" s="44">
        <f t="shared" si="447"/>
        <v>3.0303030303030304E-2</v>
      </c>
      <c r="W2833" s="44">
        <f t="shared" si="448"/>
        <v>3.0303030303030304E-2</v>
      </c>
      <c r="X2833" s="44">
        <f t="shared" si="449"/>
        <v>1</v>
      </c>
      <c r="Y2833" s="90" t="b">
        <f>AND(MONTH(Taulukko1[[#This Row],[Alku PVM]] )=6,DAY(Taulukko1[[#This Row],[Alku PVM]] )&gt;19)</f>
        <v>0</v>
      </c>
      <c r="Z2833" s="90" t="b">
        <f>AND(MONTH(Taulukko1[[#This Row],[Loppu PVM]] )=6,DAY(Taulukko1[[#This Row],[Loppu PVM]] )&gt;19)</f>
        <v>0</v>
      </c>
      <c r="AA2833" s="90" t="b">
        <f>OR(MONTH(Taulukko1[[#This Row],[Alku PVM]] )&lt;=5,AND(MONTH(Taulukko1[[#This Row],[Alku PVM]] )=6,DAY(Taulukko1[[#This Row],[Alku PVM]] )&lt;20))</f>
        <v>1</v>
      </c>
      <c r="AB2833" s="90" t="b">
        <f>OR(MONTH(Taulukko1[[#This Row],[Loppu PVM]])&lt;=5,AND(MONTH(Taulukko1[[#This Row],[Loppu PVM]] )=6,DAY(Taulukko1[[#This Row],[Loppu PVM]])&lt;20))</f>
        <v>1</v>
      </c>
      <c r="AC2833" s="90" t="b">
        <f>OR(MONTH(Taulukko1[[#This Row],[Alku PVM]] )&lt;=3,AND(MONTH(Taulukko1[[#This Row],[Alku PVM]] )=3))</f>
        <v>0</v>
      </c>
      <c r="AD2833" s="90" t="b">
        <f>OR(MONTH(Taulukko1[[#This Row],[Loppu PVM]] )&lt;=3,AND(MONTH(Taulukko1[[#This Row],[Loppu PVM]] )=3))</f>
        <v>0</v>
      </c>
      <c r="AE2833" s="90" t="b">
        <f>OR(MONTH(Taulukko1[[#This Row],[Alku PVM]] )&lt;=9,AND(MONTH(Taulukko1[[#This Row],[Alku PVM]] )=9))</f>
        <v>1</v>
      </c>
      <c r="AF2833" s="90" t="b">
        <f>OR(MONTH(Taulukko1[[#This Row],[Loppu PVM]])&lt;=9,AND(MONTH(Taulukko1[[#This Row],[Loppu PVM]] )=9))</f>
        <v>1</v>
      </c>
      <c r="AG2833" s="90" t="b">
        <f>OR(MONTH(Taulukko1[[#This Row],[Alku PVM]] )&lt;=6,AND(MONTH(Taulukko1[[#This Row],[Alku PVM]] )=6))</f>
        <v>1</v>
      </c>
      <c r="AH2833" s="90" t="b">
        <f>OR(MONTH(Taulukko1[[#This Row],[Loppu PVM]])&lt;=6,AND(MONTH(Taulukko1[[#This Row],[Loppu PVM]] )=6))</f>
        <v>1</v>
      </c>
    </row>
    <row r="2834" spans="1:34" ht="12.75" customHeight="1">
      <c r="A2834" s="21" t="s">
        <v>307</v>
      </c>
      <c r="B2834" s="23">
        <v>41765</v>
      </c>
      <c r="C2834" s="21" t="s">
        <v>306</v>
      </c>
      <c r="D2834" s="24"/>
      <c r="E2834" s="62">
        <v>20</v>
      </c>
      <c r="F2834" s="23">
        <v>41816</v>
      </c>
      <c r="G2834" s="24">
        <v>9</v>
      </c>
      <c r="H2834" s="22">
        <v>100</v>
      </c>
      <c r="I2834" s="126">
        <f>INDEX('TOL2008'!B:B,MATCH(A2834,'TOL2008'!A:A,0))</f>
        <v>82910</v>
      </c>
      <c r="J2834" s="126" t="str">
        <f>INDEX(Pääluokka!$H$2:$H$100,MATCH(VALUE(LEFT(Taulukko1[[#This Row],[TOL2008]],2)),Pääluokka!$G$2:$G$100,0))</f>
        <v>Hallinto- ja tukipalvelutoiminta</v>
      </c>
      <c r="K2834" s="126" t="str">
        <f>INDEX(Pääluokka!$I$2:$I$100,MATCH(VALUE(LEFT(Taulukko1[[#This Row],[TOL2008]],2)),Pääluokka!$G$2:$G$100,0))</f>
        <v>Palvelualat (G-N, R, S)</v>
      </c>
      <c r="L2834" s="41">
        <f t="shared" si="440"/>
        <v>51</v>
      </c>
      <c r="M2834" s="43">
        <f t="shared" si="441"/>
        <v>41765</v>
      </c>
      <c r="N2834" s="43">
        <f t="shared" si="442"/>
        <v>41816</v>
      </c>
      <c r="O2834" s="43">
        <f t="shared" si="443"/>
        <v>41760</v>
      </c>
      <c r="P2834" s="43">
        <f t="shared" si="444"/>
        <v>41791</v>
      </c>
      <c r="Q2834" s="41">
        <f t="shared" si="445"/>
        <v>2014</v>
      </c>
      <c r="R2834" s="41">
        <f t="shared" si="446"/>
        <v>2014</v>
      </c>
      <c r="S2834" s="43" t="str">
        <f>YEAR(Taulukko1[[#This Row],[Alku KK]])&amp;"Q"&amp;ROUNDDOWN((MONTH(Taulukko1[[#This Row],[Alku KK]])-1)/3+1,0)</f>
        <v>2014Q2</v>
      </c>
      <c r="T2834" s="43" t="str">
        <f>YEAR(Taulukko1[[#This Row],[Loppu KK]])&amp;"Q"&amp;ROUNDDOWN((MONTH(Taulukko1[[#This Row],[Loppu KK]])-1)/3+1,0)</f>
        <v>2014Q2</v>
      </c>
      <c r="U2834" s="66">
        <f>IF(COUNT(Taulukko1[[#This Row],[Neuvottelujen alaiset ]])=1,Taulukko1[[#This Row],[Neuvottelujen alaiset ]],Taulukko1[[#This Row],[Vähennystarve]])</f>
        <v>100</v>
      </c>
      <c r="V2834" s="44">
        <f t="shared" si="447"/>
        <v>0.2</v>
      </c>
      <c r="W2834" s="44">
        <f t="shared" si="448"/>
        <v>0.09</v>
      </c>
      <c r="X2834" s="44">
        <f t="shared" si="449"/>
        <v>0.45</v>
      </c>
      <c r="Y2834" s="90" t="b">
        <f>AND(MONTH(Taulukko1[[#This Row],[Alku PVM]] )=6,DAY(Taulukko1[[#This Row],[Alku PVM]] )&gt;19)</f>
        <v>0</v>
      </c>
      <c r="Z2834" s="90" t="b">
        <f>AND(MONTH(Taulukko1[[#This Row],[Loppu PVM]] )=6,DAY(Taulukko1[[#This Row],[Loppu PVM]] )&gt;19)</f>
        <v>1</v>
      </c>
      <c r="AA2834" s="90" t="b">
        <f>OR(MONTH(Taulukko1[[#This Row],[Alku PVM]] )&lt;=5,AND(MONTH(Taulukko1[[#This Row],[Alku PVM]] )=6,DAY(Taulukko1[[#This Row],[Alku PVM]] )&lt;20))</f>
        <v>1</v>
      </c>
      <c r="AB2834" s="90" t="b">
        <f>OR(MONTH(Taulukko1[[#This Row],[Loppu PVM]])&lt;=5,AND(MONTH(Taulukko1[[#This Row],[Loppu PVM]] )=6,DAY(Taulukko1[[#This Row],[Loppu PVM]])&lt;20))</f>
        <v>0</v>
      </c>
      <c r="AC2834" s="90" t="b">
        <f>OR(MONTH(Taulukko1[[#This Row],[Alku PVM]] )&lt;=3,AND(MONTH(Taulukko1[[#This Row],[Alku PVM]] )=3))</f>
        <v>0</v>
      </c>
      <c r="AD2834" s="90" t="b">
        <f>OR(MONTH(Taulukko1[[#This Row],[Loppu PVM]] )&lt;=3,AND(MONTH(Taulukko1[[#This Row],[Loppu PVM]] )=3))</f>
        <v>0</v>
      </c>
      <c r="AE2834" s="90" t="b">
        <f>OR(MONTH(Taulukko1[[#This Row],[Alku PVM]] )&lt;=9,AND(MONTH(Taulukko1[[#This Row],[Alku PVM]] )=9))</f>
        <v>1</v>
      </c>
      <c r="AF2834" s="90" t="b">
        <f>OR(MONTH(Taulukko1[[#This Row],[Loppu PVM]])&lt;=9,AND(MONTH(Taulukko1[[#This Row],[Loppu PVM]] )=9))</f>
        <v>1</v>
      </c>
      <c r="AG2834" s="90" t="b">
        <f>OR(MONTH(Taulukko1[[#This Row],[Alku PVM]] )&lt;=6,AND(MONTH(Taulukko1[[#This Row],[Alku PVM]] )=6))</f>
        <v>1</v>
      </c>
      <c r="AH2834" s="90" t="b">
        <f>OR(MONTH(Taulukko1[[#This Row],[Loppu PVM]])&lt;=6,AND(MONTH(Taulukko1[[#This Row],[Loppu PVM]] )=6))</f>
        <v>1</v>
      </c>
    </row>
    <row r="2835" spans="1:34" ht="12.75" customHeight="1">
      <c r="A2835" t="s">
        <v>146</v>
      </c>
      <c r="B2835" s="23">
        <v>41765</v>
      </c>
      <c r="C2835" t="s">
        <v>145</v>
      </c>
      <c r="F2835" s="4">
        <v>41787</v>
      </c>
      <c r="G2835" s="5">
        <v>4</v>
      </c>
      <c r="H2835" s="22">
        <v>207</v>
      </c>
      <c r="I2835" s="126">
        <f>INDEX('TOL2008'!B:B,MATCH(A2835,'TOL2008'!A:A,0))</f>
        <v>26110</v>
      </c>
      <c r="J2835" s="126" t="str">
        <f>INDEX(Pääluokka!$H$2:$H$100,MATCH(VALUE(LEFT(Taulukko1[[#This Row],[TOL2008]],2)),Pääluokka!$G$2:$G$100,0))</f>
        <v>Teollisuus</v>
      </c>
      <c r="K2835" s="126" t="str">
        <f>INDEX(Pääluokka!$I$2:$I$100,MATCH(VALUE(LEFT(Taulukko1[[#This Row],[TOL2008]],2)),Pääluokka!$G$2:$G$100,0))</f>
        <v>Teollisuus (C-E)</v>
      </c>
      <c r="L2835" s="41">
        <f t="shared" si="440"/>
        <v>22</v>
      </c>
      <c r="M2835" s="43">
        <f t="shared" si="441"/>
        <v>41765</v>
      </c>
      <c r="N2835" s="43">
        <f t="shared" si="442"/>
        <v>41787</v>
      </c>
      <c r="O2835" s="43">
        <f t="shared" si="443"/>
        <v>41760</v>
      </c>
      <c r="P2835" s="43">
        <f t="shared" si="444"/>
        <v>41760</v>
      </c>
      <c r="Q2835" s="41">
        <f t="shared" si="445"/>
        <v>2014</v>
      </c>
      <c r="R2835" s="41">
        <f t="shared" si="446"/>
        <v>2014</v>
      </c>
      <c r="S2835" s="43" t="str">
        <f>YEAR(Taulukko1[[#This Row],[Alku KK]])&amp;"Q"&amp;ROUNDDOWN((MONTH(Taulukko1[[#This Row],[Alku KK]])-1)/3+1,0)</f>
        <v>2014Q2</v>
      </c>
      <c r="T2835" s="43" t="str">
        <f>YEAR(Taulukko1[[#This Row],[Loppu KK]])&amp;"Q"&amp;ROUNDDOWN((MONTH(Taulukko1[[#This Row],[Loppu KK]])-1)/3+1,0)</f>
        <v>2014Q2</v>
      </c>
      <c r="U2835" s="66">
        <f>IF(COUNT(Taulukko1[[#This Row],[Neuvottelujen alaiset ]])=1,Taulukko1[[#This Row],[Neuvottelujen alaiset ]],Taulukko1[[#This Row],[Vähennystarve]])</f>
        <v>207</v>
      </c>
      <c r="V2835" s="44" t="str">
        <f t="shared" si="447"/>
        <v>NA</v>
      </c>
      <c r="W2835" s="44">
        <f t="shared" si="448"/>
        <v>1.932367149758454E-2</v>
      </c>
      <c r="X2835" s="44" t="str">
        <f t="shared" si="449"/>
        <v>NA</v>
      </c>
      <c r="Y2835" s="90" t="b">
        <f>AND(MONTH(Taulukko1[[#This Row],[Alku PVM]] )=6,DAY(Taulukko1[[#This Row],[Alku PVM]] )&gt;19)</f>
        <v>0</v>
      </c>
      <c r="Z2835" s="90" t="b">
        <f>AND(MONTH(Taulukko1[[#This Row],[Loppu PVM]] )=6,DAY(Taulukko1[[#This Row],[Loppu PVM]] )&gt;19)</f>
        <v>0</v>
      </c>
      <c r="AA2835" s="90" t="b">
        <f>OR(MONTH(Taulukko1[[#This Row],[Alku PVM]] )&lt;=5,AND(MONTH(Taulukko1[[#This Row],[Alku PVM]] )=6,DAY(Taulukko1[[#This Row],[Alku PVM]] )&lt;20))</f>
        <v>1</v>
      </c>
      <c r="AB2835" s="90" t="b">
        <f>OR(MONTH(Taulukko1[[#This Row],[Loppu PVM]])&lt;=5,AND(MONTH(Taulukko1[[#This Row],[Loppu PVM]] )=6,DAY(Taulukko1[[#This Row],[Loppu PVM]])&lt;20))</f>
        <v>1</v>
      </c>
      <c r="AC2835" s="90" t="b">
        <f>OR(MONTH(Taulukko1[[#This Row],[Alku PVM]] )&lt;=3,AND(MONTH(Taulukko1[[#This Row],[Alku PVM]] )=3))</f>
        <v>0</v>
      </c>
      <c r="AD2835" s="90" t="b">
        <f>OR(MONTH(Taulukko1[[#This Row],[Loppu PVM]] )&lt;=3,AND(MONTH(Taulukko1[[#This Row],[Loppu PVM]] )=3))</f>
        <v>0</v>
      </c>
      <c r="AE2835" s="90" t="b">
        <f>OR(MONTH(Taulukko1[[#This Row],[Alku PVM]] )&lt;=9,AND(MONTH(Taulukko1[[#This Row],[Alku PVM]] )=9))</f>
        <v>1</v>
      </c>
      <c r="AF2835" s="90" t="b">
        <f>OR(MONTH(Taulukko1[[#This Row],[Loppu PVM]])&lt;=9,AND(MONTH(Taulukko1[[#This Row],[Loppu PVM]] )=9))</f>
        <v>1</v>
      </c>
      <c r="AG2835" s="90" t="b">
        <f>OR(MONTH(Taulukko1[[#This Row],[Alku PVM]] )&lt;=6,AND(MONTH(Taulukko1[[#This Row],[Alku PVM]] )=6))</f>
        <v>1</v>
      </c>
      <c r="AH2835" s="90" t="b">
        <f>OR(MONTH(Taulukko1[[#This Row],[Loppu PVM]])&lt;=6,AND(MONTH(Taulukko1[[#This Row],[Loppu PVM]] )=6))</f>
        <v>1</v>
      </c>
    </row>
    <row r="2836" spans="1:34" ht="12.75" customHeight="1">
      <c r="A2836" t="s">
        <v>90</v>
      </c>
      <c r="B2836" s="23">
        <v>41765</v>
      </c>
      <c r="C2836" t="s">
        <v>93</v>
      </c>
      <c r="E2836" s="62">
        <v>70</v>
      </c>
      <c r="F2836" s="4">
        <v>41805</v>
      </c>
      <c r="G2836" s="5">
        <v>70</v>
      </c>
      <c r="H2836" s="22">
        <v>70</v>
      </c>
      <c r="I2836" s="126">
        <f>INDEX('TOL2008'!B:B,MATCH(A2836,'TOL2008'!A:A,0))</f>
        <v>62030</v>
      </c>
      <c r="J2836" s="126" t="str">
        <f>INDEX(Pääluokka!$H$2:$H$100,MATCH(VALUE(LEFT(Taulukko1[[#This Row],[TOL2008]],2)),Pääluokka!$G$2:$G$100,0))</f>
        <v>Informaatio ja viestintä</v>
      </c>
      <c r="K2836" s="126" t="str">
        <f>INDEX(Pääluokka!$I$2:$I$100,MATCH(VALUE(LEFT(Taulukko1[[#This Row],[TOL2008]],2)),Pääluokka!$G$2:$G$100,0))</f>
        <v>Palvelualat (G-N, R, S)</v>
      </c>
      <c r="L2836" s="41">
        <f t="shared" si="440"/>
        <v>40</v>
      </c>
      <c r="M2836" s="43">
        <f t="shared" si="441"/>
        <v>41765</v>
      </c>
      <c r="N2836" s="43">
        <f t="shared" si="442"/>
        <v>41805</v>
      </c>
      <c r="O2836" s="43">
        <f t="shared" si="443"/>
        <v>41760</v>
      </c>
      <c r="P2836" s="43">
        <f t="shared" si="444"/>
        <v>41791</v>
      </c>
      <c r="Q2836" s="41">
        <f t="shared" si="445"/>
        <v>2014</v>
      </c>
      <c r="R2836" s="41">
        <f t="shared" si="446"/>
        <v>2014</v>
      </c>
      <c r="S2836" s="43" t="str">
        <f>YEAR(Taulukko1[[#This Row],[Alku KK]])&amp;"Q"&amp;ROUNDDOWN((MONTH(Taulukko1[[#This Row],[Alku KK]])-1)/3+1,0)</f>
        <v>2014Q2</v>
      </c>
      <c r="T2836" s="43" t="str">
        <f>YEAR(Taulukko1[[#This Row],[Loppu KK]])&amp;"Q"&amp;ROUNDDOWN((MONTH(Taulukko1[[#This Row],[Loppu KK]])-1)/3+1,0)</f>
        <v>2014Q2</v>
      </c>
      <c r="U2836" s="66">
        <f>IF(COUNT(Taulukko1[[#This Row],[Neuvottelujen alaiset ]])=1,Taulukko1[[#This Row],[Neuvottelujen alaiset ]],Taulukko1[[#This Row],[Vähennystarve]])</f>
        <v>70</v>
      </c>
      <c r="V2836" s="44">
        <f t="shared" si="447"/>
        <v>1</v>
      </c>
      <c r="W2836" s="44">
        <f t="shared" si="448"/>
        <v>1</v>
      </c>
      <c r="X2836" s="44">
        <f t="shared" si="449"/>
        <v>1</v>
      </c>
      <c r="Y2836" s="90" t="b">
        <f>AND(MONTH(Taulukko1[[#This Row],[Alku PVM]] )=6,DAY(Taulukko1[[#This Row],[Alku PVM]] )&gt;19)</f>
        <v>0</v>
      </c>
      <c r="Z2836" s="90" t="b">
        <f>AND(MONTH(Taulukko1[[#This Row],[Loppu PVM]] )=6,DAY(Taulukko1[[#This Row],[Loppu PVM]] )&gt;19)</f>
        <v>0</v>
      </c>
      <c r="AA2836" s="90" t="b">
        <f>OR(MONTH(Taulukko1[[#This Row],[Alku PVM]] )&lt;=5,AND(MONTH(Taulukko1[[#This Row],[Alku PVM]] )=6,DAY(Taulukko1[[#This Row],[Alku PVM]] )&lt;20))</f>
        <v>1</v>
      </c>
      <c r="AB2836" s="90" t="b">
        <f>OR(MONTH(Taulukko1[[#This Row],[Loppu PVM]])&lt;=5,AND(MONTH(Taulukko1[[#This Row],[Loppu PVM]] )=6,DAY(Taulukko1[[#This Row],[Loppu PVM]])&lt;20))</f>
        <v>1</v>
      </c>
      <c r="AC2836" s="90" t="b">
        <f>OR(MONTH(Taulukko1[[#This Row],[Alku PVM]] )&lt;=3,AND(MONTH(Taulukko1[[#This Row],[Alku PVM]] )=3))</f>
        <v>0</v>
      </c>
      <c r="AD2836" s="90" t="b">
        <f>OR(MONTH(Taulukko1[[#This Row],[Loppu PVM]] )&lt;=3,AND(MONTH(Taulukko1[[#This Row],[Loppu PVM]] )=3))</f>
        <v>0</v>
      </c>
      <c r="AE2836" s="90" t="b">
        <f>OR(MONTH(Taulukko1[[#This Row],[Alku PVM]] )&lt;=9,AND(MONTH(Taulukko1[[#This Row],[Alku PVM]] )=9))</f>
        <v>1</v>
      </c>
      <c r="AF2836" s="90" t="b">
        <f>OR(MONTH(Taulukko1[[#This Row],[Loppu PVM]])&lt;=9,AND(MONTH(Taulukko1[[#This Row],[Loppu PVM]] )=9))</f>
        <v>1</v>
      </c>
      <c r="AG2836" s="90" t="b">
        <f>OR(MONTH(Taulukko1[[#This Row],[Alku PVM]] )&lt;=6,AND(MONTH(Taulukko1[[#This Row],[Alku PVM]] )=6))</f>
        <v>1</v>
      </c>
      <c r="AH2836" s="90" t="b">
        <f>OR(MONTH(Taulukko1[[#This Row],[Loppu PVM]])&lt;=6,AND(MONTH(Taulukko1[[#This Row],[Loppu PVM]] )=6))</f>
        <v>1</v>
      </c>
    </row>
    <row r="2837" spans="1:34" ht="12.75" customHeight="1">
      <c r="A2837" t="s">
        <v>576</v>
      </c>
      <c r="B2837" s="23">
        <v>41766</v>
      </c>
      <c r="C2837" t="s">
        <v>575</v>
      </c>
      <c r="D2837" s="5">
        <v>8</v>
      </c>
      <c r="E2837" s="62">
        <v>45</v>
      </c>
      <c r="F2837" s="4">
        <v>41864</v>
      </c>
      <c r="G2837" s="5">
        <v>32</v>
      </c>
      <c r="H2837" s="22">
        <v>50</v>
      </c>
      <c r="I2837" s="126">
        <f>INDEX('TOL2008'!B:B,MATCH(A2837,'TOL2008'!A:A,0))</f>
        <v>18120</v>
      </c>
      <c r="J2837" s="126" t="str">
        <f>INDEX(Pääluokka!$H$2:$H$100,MATCH(VALUE(LEFT(Taulukko1[[#This Row],[TOL2008]],2)),Pääluokka!$G$2:$G$100,0))</f>
        <v>Teollisuus</v>
      </c>
      <c r="K2837" s="126" t="str">
        <f>INDEX(Pääluokka!$I$2:$I$100,MATCH(VALUE(LEFT(Taulukko1[[#This Row],[TOL2008]],2)),Pääluokka!$G$2:$G$100,0))</f>
        <v>Teollisuus (C-E)</v>
      </c>
      <c r="L2837" s="41">
        <f t="shared" si="440"/>
        <v>98</v>
      </c>
      <c r="M2837" s="43">
        <f t="shared" si="441"/>
        <v>41766</v>
      </c>
      <c r="N2837" s="43">
        <f t="shared" si="442"/>
        <v>41864</v>
      </c>
      <c r="O2837" s="43">
        <f t="shared" si="443"/>
        <v>41760</v>
      </c>
      <c r="P2837" s="43">
        <f t="shared" si="444"/>
        <v>41852</v>
      </c>
      <c r="Q2837" s="41">
        <f t="shared" si="445"/>
        <v>2014</v>
      </c>
      <c r="R2837" s="41">
        <f t="shared" si="446"/>
        <v>2014</v>
      </c>
      <c r="S2837" s="43" t="str">
        <f>YEAR(Taulukko1[[#This Row],[Alku KK]])&amp;"Q"&amp;ROUNDDOWN((MONTH(Taulukko1[[#This Row],[Alku KK]])-1)/3+1,0)</f>
        <v>2014Q2</v>
      </c>
      <c r="T2837" s="43" t="str">
        <f>YEAR(Taulukko1[[#This Row],[Loppu KK]])&amp;"Q"&amp;ROUNDDOWN((MONTH(Taulukko1[[#This Row],[Loppu KK]])-1)/3+1,0)</f>
        <v>2014Q3</v>
      </c>
      <c r="U2837" s="66">
        <f>IF(COUNT(Taulukko1[[#This Row],[Neuvottelujen alaiset ]])=1,Taulukko1[[#This Row],[Neuvottelujen alaiset ]],Taulukko1[[#This Row],[Vähennystarve]])</f>
        <v>50</v>
      </c>
      <c r="V2837" s="44">
        <f t="shared" si="447"/>
        <v>0.9</v>
      </c>
      <c r="W2837" s="44">
        <f t="shared" si="448"/>
        <v>0.64</v>
      </c>
      <c r="X2837" s="44">
        <f t="shared" si="449"/>
        <v>0.71111111111111114</v>
      </c>
      <c r="Y2837" s="90" t="b">
        <f>AND(MONTH(Taulukko1[[#This Row],[Alku PVM]] )=6,DAY(Taulukko1[[#This Row],[Alku PVM]] )&gt;19)</f>
        <v>0</v>
      </c>
      <c r="Z2837" s="90" t="b">
        <f>AND(MONTH(Taulukko1[[#This Row],[Loppu PVM]] )=6,DAY(Taulukko1[[#This Row],[Loppu PVM]] )&gt;19)</f>
        <v>0</v>
      </c>
      <c r="AA2837" s="90" t="b">
        <f>OR(MONTH(Taulukko1[[#This Row],[Alku PVM]] )&lt;=5,AND(MONTH(Taulukko1[[#This Row],[Alku PVM]] )=6,DAY(Taulukko1[[#This Row],[Alku PVM]] )&lt;20))</f>
        <v>1</v>
      </c>
      <c r="AB2837" s="90" t="b">
        <f>OR(MONTH(Taulukko1[[#This Row],[Loppu PVM]])&lt;=5,AND(MONTH(Taulukko1[[#This Row],[Loppu PVM]] )=6,DAY(Taulukko1[[#This Row],[Loppu PVM]])&lt;20))</f>
        <v>0</v>
      </c>
      <c r="AC2837" s="90" t="b">
        <f>OR(MONTH(Taulukko1[[#This Row],[Alku PVM]] )&lt;=3,AND(MONTH(Taulukko1[[#This Row],[Alku PVM]] )=3))</f>
        <v>0</v>
      </c>
      <c r="AD2837" s="90" t="b">
        <f>OR(MONTH(Taulukko1[[#This Row],[Loppu PVM]] )&lt;=3,AND(MONTH(Taulukko1[[#This Row],[Loppu PVM]] )=3))</f>
        <v>0</v>
      </c>
      <c r="AE2837" s="90" t="b">
        <f>OR(MONTH(Taulukko1[[#This Row],[Alku PVM]] )&lt;=9,AND(MONTH(Taulukko1[[#This Row],[Alku PVM]] )=9))</f>
        <v>1</v>
      </c>
      <c r="AF2837" s="90" t="b">
        <f>OR(MONTH(Taulukko1[[#This Row],[Loppu PVM]])&lt;=9,AND(MONTH(Taulukko1[[#This Row],[Loppu PVM]] )=9))</f>
        <v>1</v>
      </c>
      <c r="AG2837" s="90" t="b">
        <f>OR(MONTH(Taulukko1[[#This Row],[Alku PVM]] )&lt;=6,AND(MONTH(Taulukko1[[#This Row],[Alku PVM]] )=6))</f>
        <v>1</v>
      </c>
      <c r="AH2837" s="90" t="b">
        <f>OR(MONTH(Taulukko1[[#This Row],[Loppu PVM]])&lt;=6,AND(MONTH(Taulukko1[[#This Row],[Loppu PVM]] )=6))</f>
        <v>0</v>
      </c>
    </row>
    <row r="2838" spans="1:34" ht="12.75" customHeight="1">
      <c r="A2838" t="s">
        <v>503</v>
      </c>
      <c r="B2838" s="23">
        <v>41766</v>
      </c>
      <c r="C2838" t="s">
        <v>502</v>
      </c>
      <c r="E2838" s="62">
        <v>170</v>
      </c>
      <c r="F2838" s="4">
        <v>41822</v>
      </c>
      <c r="G2838" s="5">
        <v>80</v>
      </c>
      <c r="H2838" s="22">
        <v>170</v>
      </c>
      <c r="I2838" s="126">
        <f>INDEX('TOL2008'!B:B,MATCH(A2838,'TOL2008'!A:A,0))</f>
        <v>46450</v>
      </c>
      <c r="J2838" s="126" t="str">
        <f>INDEX(Pääluokka!$H$2:$H$100,MATCH(VALUE(LEFT(Taulukko1[[#This Row],[TOL2008]],2)),Pääluokka!$G$2:$G$100,0))</f>
        <v>Tukku- ja vähittäiskauppa; moottoriajoneuvojen ja moottoripyörien korjaus</v>
      </c>
      <c r="K2838" s="126" t="str">
        <f>INDEX(Pääluokka!$I$2:$I$100,MATCH(VALUE(LEFT(Taulukko1[[#This Row],[TOL2008]],2)),Pääluokka!$G$2:$G$100,0))</f>
        <v>Palvelualat (G-N, R, S)</v>
      </c>
      <c r="L2838" s="41">
        <f t="shared" si="440"/>
        <v>56</v>
      </c>
      <c r="M2838" s="43">
        <f t="shared" si="441"/>
        <v>41766</v>
      </c>
      <c r="N2838" s="43">
        <f t="shared" si="442"/>
        <v>41822</v>
      </c>
      <c r="O2838" s="43">
        <f t="shared" si="443"/>
        <v>41760</v>
      </c>
      <c r="P2838" s="43">
        <f t="shared" si="444"/>
        <v>41821</v>
      </c>
      <c r="Q2838" s="41">
        <f t="shared" si="445"/>
        <v>2014</v>
      </c>
      <c r="R2838" s="41">
        <f t="shared" si="446"/>
        <v>2014</v>
      </c>
      <c r="S2838" s="43" t="str">
        <f>YEAR(Taulukko1[[#This Row],[Alku KK]])&amp;"Q"&amp;ROUNDDOWN((MONTH(Taulukko1[[#This Row],[Alku KK]])-1)/3+1,0)</f>
        <v>2014Q2</v>
      </c>
      <c r="T2838" s="43" t="str">
        <f>YEAR(Taulukko1[[#This Row],[Loppu KK]])&amp;"Q"&amp;ROUNDDOWN((MONTH(Taulukko1[[#This Row],[Loppu KK]])-1)/3+1,0)</f>
        <v>2014Q3</v>
      </c>
      <c r="U2838" s="66">
        <f>IF(COUNT(Taulukko1[[#This Row],[Neuvottelujen alaiset ]])=1,Taulukko1[[#This Row],[Neuvottelujen alaiset ]],Taulukko1[[#This Row],[Vähennystarve]])</f>
        <v>170</v>
      </c>
      <c r="V2838" s="44">
        <f t="shared" si="447"/>
        <v>1</v>
      </c>
      <c r="W2838" s="44">
        <f t="shared" si="448"/>
        <v>0.47058823529411764</v>
      </c>
      <c r="X2838" s="44">
        <f t="shared" si="449"/>
        <v>0.47058823529411764</v>
      </c>
      <c r="Y2838" s="90" t="b">
        <f>AND(MONTH(Taulukko1[[#This Row],[Alku PVM]] )=6,DAY(Taulukko1[[#This Row],[Alku PVM]] )&gt;19)</f>
        <v>0</v>
      </c>
      <c r="Z2838" s="90" t="b">
        <f>AND(MONTH(Taulukko1[[#This Row],[Loppu PVM]] )=6,DAY(Taulukko1[[#This Row],[Loppu PVM]] )&gt;19)</f>
        <v>0</v>
      </c>
      <c r="AA2838" s="90" t="b">
        <f>OR(MONTH(Taulukko1[[#This Row],[Alku PVM]] )&lt;=5,AND(MONTH(Taulukko1[[#This Row],[Alku PVM]] )=6,DAY(Taulukko1[[#This Row],[Alku PVM]] )&lt;20))</f>
        <v>1</v>
      </c>
      <c r="AB2838" s="90" t="b">
        <f>OR(MONTH(Taulukko1[[#This Row],[Loppu PVM]])&lt;=5,AND(MONTH(Taulukko1[[#This Row],[Loppu PVM]] )=6,DAY(Taulukko1[[#This Row],[Loppu PVM]])&lt;20))</f>
        <v>0</v>
      </c>
      <c r="AC2838" s="90" t="b">
        <f>OR(MONTH(Taulukko1[[#This Row],[Alku PVM]] )&lt;=3,AND(MONTH(Taulukko1[[#This Row],[Alku PVM]] )=3))</f>
        <v>0</v>
      </c>
      <c r="AD2838" s="90" t="b">
        <f>OR(MONTH(Taulukko1[[#This Row],[Loppu PVM]] )&lt;=3,AND(MONTH(Taulukko1[[#This Row],[Loppu PVM]] )=3))</f>
        <v>0</v>
      </c>
      <c r="AE2838" s="90" t="b">
        <f>OR(MONTH(Taulukko1[[#This Row],[Alku PVM]] )&lt;=9,AND(MONTH(Taulukko1[[#This Row],[Alku PVM]] )=9))</f>
        <v>1</v>
      </c>
      <c r="AF2838" s="90" t="b">
        <f>OR(MONTH(Taulukko1[[#This Row],[Loppu PVM]])&lt;=9,AND(MONTH(Taulukko1[[#This Row],[Loppu PVM]] )=9))</f>
        <v>1</v>
      </c>
      <c r="AG2838" s="90" t="b">
        <f>OR(MONTH(Taulukko1[[#This Row],[Alku PVM]] )&lt;=6,AND(MONTH(Taulukko1[[#This Row],[Alku PVM]] )=6))</f>
        <v>1</v>
      </c>
      <c r="AH2838" s="90" t="b">
        <f>OR(MONTH(Taulukko1[[#This Row],[Loppu PVM]])&lt;=6,AND(MONTH(Taulukko1[[#This Row],[Loppu PVM]] )=6))</f>
        <v>0</v>
      </c>
    </row>
    <row r="2839" spans="1:34" ht="12.75" customHeight="1">
      <c r="A2839" t="s">
        <v>444</v>
      </c>
      <c r="B2839" s="23">
        <v>41766</v>
      </c>
      <c r="C2839" t="s">
        <v>4408</v>
      </c>
      <c r="D2839" s="5" t="s">
        <v>25</v>
      </c>
      <c r="E2839" s="62">
        <v>15</v>
      </c>
      <c r="F2839" s="4">
        <v>41817</v>
      </c>
      <c r="G2839" s="5">
        <v>4</v>
      </c>
      <c r="H2839" s="22">
        <v>15</v>
      </c>
      <c r="I2839" s="126">
        <f>INDEX('TOL2008'!B:B,MATCH(A2839,'TOL2008'!A:A,0))</f>
        <v>35113</v>
      </c>
      <c r="J2839" s="126" t="str">
        <f>INDEX(Pääluokka!$H$2:$H$100,MATCH(VALUE(LEFT(Taulukko1[[#This Row],[TOL2008]],2)),Pääluokka!$G$2:$G$100,0))</f>
        <v>Sähkö-, kaasu- ja lämpöhuolto, jäähdytysliiketoiminta</v>
      </c>
      <c r="K2839" s="126" t="str">
        <f>INDEX(Pääluokka!$I$2:$I$100,MATCH(VALUE(LEFT(Taulukko1[[#This Row],[TOL2008]],2)),Pääluokka!$G$2:$G$100,0))</f>
        <v>Teollisuus (C-E)</v>
      </c>
      <c r="L2839" s="41">
        <f t="shared" si="440"/>
        <v>51</v>
      </c>
      <c r="M2839" s="43">
        <f t="shared" si="441"/>
        <v>41766</v>
      </c>
      <c r="N2839" s="43">
        <f t="shared" si="442"/>
        <v>41817</v>
      </c>
      <c r="O2839" s="43">
        <f t="shared" si="443"/>
        <v>41760</v>
      </c>
      <c r="P2839" s="43">
        <f t="shared" si="444"/>
        <v>41791</v>
      </c>
      <c r="Q2839" s="41">
        <f t="shared" si="445"/>
        <v>2014</v>
      </c>
      <c r="R2839" s="41">
        <f t="shared" si="446"/>
        <v>2014</v>
      </c>
      <c r="S2839" s="43" t="str">
        <f>YEAR(Taulukko1[[#This Row],[Alku KK]])&amp;"Q"&amp;ROUNDDOWN((MONTH(Taulukko1[[#This Row],[Alku KK]])-1)/3+1,0)</f>
        <v>2014Q2</v>
      </c>
      <c r="T2839" s="43" t="str">
        <f>YEAR(Taulukko1[[#This Row],[Loppu KK]])&amp;"Q"&amp;ROUNDDOWN((MONTH(Taulukko1[[#This Row],[Loppu KK]])-1)/3+1,0)</f>
        <v>2014Q2</v>
      </c>
      <c r="U2839" s="66">
        <f>IF(COUNT(Taulukko1[[#This Row],[Neuvottelujen alaiset ]])=1,Taulukko1[[#This Row],[Neuvottelujen alaiset ]],Taulukko1[[#This Row],[Vähennystarve]])</f>
        <v>15</v>
      </c>
      <c r="V2839" s="44">
        <f t="shared" si="447"/>
        <v>1</v>
      </c>
      <c r="W2839" s="44">
        <f t="shared" si="448"/>
        <v>0.26666666666666666</v>
      </c>
      <c r="X2839" s="44">
        <f t="shared" si="449"/>
        <v>0.26666666666666666</v>
      </c>
      <c r="Y2839" s="90" t="b">
        <f>AND(MONTH(Taulukko1[[#This Row],[Alku PVM]] )=6,DAY(Taulukko1[[#This Row],[Alku PVM]] )&gt;19)</f>
        <v>0</v>
      </c>
      <c r="Z2839" s="90" t="b">
        <f>AND(MONTH(Taulukko1[[#This Row],[Loppu PVM]] )=6,DAY(Taulukko1[[#This Row],[Loppu PVM]] )&gt;19)</f>
        <v>1</v>
      </c>
      <c r="AA2839" s="90" t="b">
        <f>OR(MONTH(Taulukko1[[#This Row],[Alku PVM]] )&lt;=5,AND(MONTH(Taulukko1[[#This Row],[Alku PVM]] )=6,DAY(Taulukko1[[#This Row],[Alku PVM]] )&lt;20))</f>
        <v>1</v>
      </c>
      <c r="AB2839" s="90" t="b">
        <f>OR(MONTH(Taulukko1[[#This Row],[Loppu PVM]])&lt;=5,AND(MONTH(Taulukko1[[#This Row],[Loppu PVM]] )=6,DAY(Taulukko1[[#This Row],[Loppu PVM]])&lt;20))</f>
        <v>0</v>
      </c>
      <c r="AC2839" s="90" t="b">
        <f>OR(MONTH(Taulukko1[[#This Row],[Alku PVM]] )&lt;=3,AND(MONTH(Taulukko1[[#This Row],[Alku PVM]] )=3))</f>
        <v>0</v>
      </c>
      <c r="AD2839" s="90" t="b">
        <f>OR(MONTH(Taulukko1[[#This Row],[Loppu PVM]] )&lt;=3,AND(MONTH(Taulukko1[[#This Row],[Loppu PVM]] )=3))</f>
        <v>0</v>
      </c>
      <c r="AE2839" s="90" t="b">
        <f>OR(MONTH(Taulukko1[[#This Row],[Alku PVM]] )&lt;=9,AND(MONTH(Taulukko1[[#This Row],[Alku PVM]] )=9))</f>
        <v>1</v>
      </c>
      <c r="AF2839" s="90" t="b">
        <f>OR(MONTH(Taulukko1[[#This Row],[Loppu PVM]])&lt;=9,AND(MONTH(Taulukko1[[#This Row],[Loppu PVM]] )=9))</f>
        <v>1</v>
      </c>
      <c r="AG2839" s="90" t="b">
        <f>OR(MONTH(Taulukko1[[#This Row],[Alku PVM]] )&lt;=6,AND(MONTH(Taulukko1[[#This Row],[Alku PVM]] )=6))</f>
        <v>1</v>
      </c>
      <c r="AH2839" s="90" t="b">
        <f>OR(MONTH(Taulukko1[[#This Row],[Loppu PVM]])&lt;=6,AND(MONTH(Taulukko1[[#This Row],[Loppu PVM]] )=6))</f>
        <v>1</v>
      </c>
    </row>
    <row r="2840" spans="1:34" ht="12.75" customHeight="1">
      <c r="A2840" s="21" t="s">
        <v>221</v>
      </c>
      <c r="B2840" s="23">
        <v>41767</v>
      </c>
      <c r="C2840" s="21" t="s">
        <v>220</v>
      </c>
      <c r="D2840" s="24"/>
      <c r="F2840" s="23">
        <v>41809</v>
      </c>
      <c r="G2840" s="24">
        <v>86</v>
      </c>
      <c r="H2840" s="22">
        <v>110</v>
      </c>
      <c r="I2840" s="126">
        <f>INDEX('TOL2008'!B:B,MATCH(A2840,'TOL2008'!A:A,0))</f>
        <v>25210</v>
      </c>
      <c r="J2840" s="126" t="str">
        <f>INDEX(Pääluokka!$H$2:$H$100,MATCH(VALUE(LEFT(Taulukko1[[#This Row],[TOL2008]],2)),Pääluokka!$G$2:$G$100,0))</f>
        <v>Teollisuus</v>
      </c>
      <c r="K2840" s="126" t="str">
        <f>INDEX(Pääluokka!$I$2:$I$100,MATCH(VALUE(LEFT(Taulukko1[[#This Row],[TOL2008]],2)),Pääluokka!$G$2:$G$100,0))</f>
        <v>Teollisuus (C-E)</v>
      </c>
      <c r="L2840" s="41">
        <f t="shared" si="440"/>
        <v>42</v>
      </c>
      <c r="M2840" s="43">
        <f t="shared" si="441"/>
        <v>41767</v>
      </c>
      <c r="N2840" s="43">
        <f t="shared" si="442"/>
        <v>41809</v>
      </c>
      <c r="O2840" s="43">
        <f t="shared" si="443"/>
        <v>41760</v>
      </c>
      <c r="P2840" s="43">
        <f t="shared" si="444"/>
        <v>41791</v>
      </c>
      <c r="Q2840" s="41">
        <f t="shared" si="445"/>
        <v>2014</v>
      </c>
      <c r="R2840" s="41">
        <f t="shared" si="446"/>
        <v>2014</v>
      </c>
      <c r="S2840" s="43" t="str">
        <f>YEAR(Taulukko1[[#This Row],[Alku KK]])&amp;"Q"&amp;ROUNDDOWN((MONTH(Taulukko1[[#This Row],[Alku KK]])-1)/3+1,0)</f>
        <v>2014Q2</v>
      </c>
      <c r="T2840" s="43" t="str">
        <f>YEAR(Taulukko1[[#This Row],[Loppu KK]])&amp;"Q"&amp;ROUNDDOWN((MONTH(Taulukko1[[#This Row],[Loppu KK]])-1)/3+1,0)</f>
        <v>2014Q2</v>
      </c>
      <c r="U2840" s="66">
        <f>IF(COUNT(Taulukko1[[#This Row],[Neuvottelujen alaiset ]])=1,Taulukko1[[#This Row],[Neuvottelujen alaiset ]],Taulukko1[[#This Row],[Vähennystarve]])</f>
        <v>110</v>
      </c>
      <c r="V2840" s="44" t="str">
        <f t="shared" si="447"/>
        <v>NA</v>
      </c>
      <c r="W2840" s="44">
        <f t="shared" si="448"/>
        <v>0.78181818181818186</v>
      </c>
      <c r="X2840" s="44" t="str">
        <f t="shared" si="449"/>
        <v>NA</v>
      </c>
      <c r="Y2840" s="90" t="b">
        <f>AND(MONTH(Taulukko1[[#This Row],[Alku PVM]] )=6,DAY(Taulukko1[[#This Row],[Alku PVM]] )&gt;19)</f>
        <v>0</v>
      </c>
      <c r="Z2840" s="90" t="b">
        <f>AND(MONTH(Taulukko1[[#This Row],[Loppu PVM]] )=6,DAY(Taulukko1[[#This Row],[Loppu PVM]] )&gt;19)</f>
        <v>0</v>
      </c>
      <c r="AA2840" s="90" t="b">
        <f>OR(MONTH(Taulukko1[[#This Row],[Alku PVM]] )&lt;=5,AND(MONTH(Taulukko1[[#This Row],[Alku PVM]] )=6,DAY(Taulukko1[[#This Row],[Alku PVM]] )&lt;20))</f>
        <v>1</v>
      </c>
      <c r="AB2840" s="90" t="b">
        <f>OR(MONTH(Taulukko1[[#This Row],[Loppu PVM]])&lt;=5,AND(MONTH(Taulukko1[[#This Row],[Loppu PVM]] )=6,DAY(Taulukko1[[#This Row],[Loppu PVM]])&lt;20))</f>
        <v>1</v>
      </c>
      <c r="AC2840" s="90" t="b">
        <f>OR(MONTH(Taulukko1[[#This Row],[Alku PVM]] )&lt;=3,AND(MONTH(Taulukko1[[#This Row],[Alku PVM]] )=3))</f>
        <v>0</v>
      </c>
      <c r="AD2840" s="90" t="b">
        <f>OR(MONTH(Taulukko1[[#This Row],[Loppu PVM]] )&lt;=3,AND(MONTH(Taulukko1[[#This Row],[Loppu PVM]] )=3))</f>
        <v>0</v>
      </c>
      <c r="AE2840" s="90" t="b">
        <f>OR(MONTH(Taulukko1[[#This Row],[Alku PVM]] )&lt;=9,AND(MONTH(Taulukko1[[#This Row],[Alku PVM]] )=9))</f>
        <v>1</v>
      </c>
      <c r="AF2840" s="90" t="b">
        <f>OR(MONTH(Taulukko1[[#This Row],[Loppu PVM]])&lt;=9,AND(MONTH(Taulukko1[[#This Row],[Loppu PVM]] )=9))</f>
        <v>1</v>
      </c>
      <c r="AG2840" s="90" t="b">
        <f>OR(MONTH(Taulukko1[[#This Row],[Alku PVM]] )&lt;=6,AND(MONTH(Taulukko1[[#This Row],[Alku PVM]] )=6))</f>
        <v>1</v>
      </c>
      <c r="AH2840" s="90" t="b">
        <f>OR(MONTH(Taulukko1[[#This Row],[Loppu PVM]])&lt;=6,AND(MONTH(Taulukko1[[#This Row],[Loppu PVM]] )=6))</f>
        <v>1</v>
      </c>
    </row>
    <row r="2841" spans="1:34" ht="12.75" customHeight="1">
      <c r="A2841" s="21" t="s">
        <v>640</v>
      </c>
      <c r="B2841" s="23">
        <v>41771</v>
      </c>
      <c r="C2841" t="s">
        <v>641</v>
      </c>
      <c r="D2841" s="24"/>
      <c r="E2841" s="62">
        <v>72</v>
      </c>
      <c r="F2841" s="23">
        <v>41828</v>
      </c>
      <c r="G2841" s="24">
        <v>57</v>
      </c>
      <c r="H2841" s="22">
        <v>114</v>
      </c>
      <c r="I2841" s="126">
        <f>INDEX('TOL2008'!B:B,MATCH(A2841,'TOL2008'!A:A,0))</f>
        <v>62030</v>
      </c>
      <c r="J2841" s="126" t="str">
        <f>INDEX(Pääluokka!$H$2:$H$100,MATCH(VALUE(LEFT(Taulukko1[[#This Row],[TOL2008]],2)),Pääluokka!$G$2:$G$100,0))</f>
        <v>Informaatio ja viestintä</v>
      </c>
      <c r="K2841" s="126" t="str">
        <f>INDEX(Pääluokka!$I$2:$I$100,MATCH(VALUE(LEFT(Taulukko1[[#This Row],[TOL2008]],2)),Pääluokka!$G$2:$G$100,0))</f>
        <v>Palvelualat (G-N, R, S)</v>
      </c>
      <c r="L2841" s="41">
        <f t="shared" si="440"/>
        <v>57</v>
      </c>
      <c r="M2841" s="43">
        <f t="shared" si="441"/>
        <v>41771</v>
      </c>
      <c r="N2841" s="43">
        <f t="shared" si="442"/>
        <v>41828</v>
      </c>
      <c r="O2841" s="43">
        <f t="shared" si="443"/>
        <v>41760</v>
      </c>
      <c r="P2841" s="43">
        <f t="shared" si="444"/>
        <v>41821</v>
      </c>
      <c r="Q2841" s="41">
        <f t="shared" si="445"/>
        <v>2014</v>
      </c>
      <c r="R2841" s="41">
        <f t="shared" si="446"/>
        <v>2014</v>
      </c>
      <c r="S2841" s="43" t="str">
        <f>YEAR(Taulukko1[[#This Row],[Alku KK]])&amp;"Q"&amp;ROUNDDOWN((MONTH(Taulukko1[[#This Row],[Alku KK]])-1)/3+1,0)</f>
        <v>2014Q2</v>
      </c>
      <c r="T2841" s="43" t="str">
        <f>YEAR(Taulukko1[[#This Row],[Loppu KK]])&amp;"Q"&amp;ROUNDDOWN((MONTH(Taulukko1[[#This Row],[Loppu KK]])-1)/3+1,0)</f>
        <v>2014Q3</v>
      </c>
      <c r="U2841" s="66">
        <f>IF(COUNT(Taulukko1[[#This Row],[Neuvottelujen alaiset ]])=1,Taulukko1[[#This Row],[Neuvottelujen alaiset ]],Taulukko1[[#This Row],[Vähennystarve]])</f>
        <v>114</v>
      </c>
      <c r="V2841" s="44">
        <f t="shared" si="447"/>
        <v>0.63157894736842102</v>
      </c>
      <c r="W2841" s="44">
        <f t="shared" si="448"/>
        <v>0.5</v>
      </c>
      <c r="X2841" s="44">
        <f t="shared" si="449"/>
        <v>0.79166666666666663</v>
      </c>
      <c r="Y2841" s="90" t="b">
        <f>AND(MONTH(Taulukko1[[#This Row],[Alku PVM]] )=6,DAY(Taulukko1[[#This Row],[Alku PVM]] )&gt;19)</f>
        <v>0</v>
      </c>
      <c r="Z2841" s="90" t="b">
        <f>AND(MONTH(Taulukko1[[#This Row],[Loppu PVM]] )=6,DAY(Taulukko1[[#This Row],[Loppu PVM]] )&gt;19)</f>
        <v>0</v>
      </c>
      <c r="AA2841" s="90" t="b">
        <f>OR(MONTH(Taulukko1[[#This Row],[Alku PVM]] )&lt;=5,AND(MONTH(Taulukko1[[#This Row],[Alku PVM]] )=6,DAY(Taulukko1[[#This Row],[Alku PVM]] )&lt;20))</f>
        <v>1</v>
      </c>
      <c r="AB2841" s="90" t="b">
        <f>OR(MONTH(Taulukko1[[#This Row],[Loppu PVM]])&lt;=5,AND(MONTH(Taulukko1[[#This Row],[Loppu PVM]] )=6,DAY(Taulukko1[[#This Row],[Loppu PVM]])&lt;20))</f>
        <v>0</v>
      </c>
      <c r="AC2841" s="90" t="b">
        <f>OR(MONTH(Taulukko1[[#This Row],[Alku PVM]] )&lt;=3,AND(MONTH(Taulukko1[[#This Row],[Alku PVM]] )=3))</f>
        <v>0</v>
      </c>
      <c r="AD2841" s="90" t="b">
        <f>OR(MONTH(Taulukko1[[#This Row],[Loppu PVM]] )&lt;=3,AND(MONTH(Taulukko1[[#This Row],[Loppu PVM]] )=3))</f>
        <v>0</v>
      </c>
      <c r="AE2841" s="90" t="b">
        <f>OR(MONTH(Taulukko1[[#This Row],[Alku PVM]] )&lt;=9,AND(MONTH(Taulukko1[[#This Row],[Alku PVM]] )=9))</f>
        <v>1</v>
      </c>
      <c r="AF2841" s="90" t="b">
        <f>OR(MONTH(Taulukko1[[#This Row],[Loppu PVM]])&lt;=9,AND(MONTH(Taulukko1[[#This Row],[Loppu PVM]] )=9))</f>
        <v>1</v>
      </c>
      <c r="AG2841" s="90" t="b">
        <f>OR(MONTH(Taulukko1[[#This Row],[Alku PVM]] )&lt;=6,AND(MONTH(Taulukko1[[#This Row],[Alku PVM]] )=6))</f>
        <v>1</v>
      </c>
      <c r="AH2841" s="90" t="b">
        <f>OR(MONTH(Taulukko1[[#This Row],[Loppu PVM]])&lt;=6,AND(MONTH(Taulukko1[[#This Row],[Loppu PVM]] )=6))</f>
        <v>0</v>
      </c>
    </row>
    <row r="2842" spans="1:34" ht="12.75" customHeight="1">
      <c r="A2842" s="21" t="s">
        <v>255</v>
      </c>
      <c r="B2842" s="23">
        <v>41771</v>
      </c>
      <c r="C2842" t="s">
        <v>254</v>
      </c>
      <c r="D2842" s="24"/>
      <c r="E2842" s="62">
        <v>45</v>
      </c>
      <c r="F2842" s="23"/>
      <c r="G2842" s="24"/>
      <c r="H2842" s="22">
        <v>300</v>
      </c>
      <c r="I2842" s="126">
        <f>INDEX('TOL2008'!B:B,MATCH(A2842,'TOL2008'!A:A,0))</f>
        <v>65121</v>
      </c>
      <c r="J2842" s="126" t="str">
        <f>INDEX(Pääluokka!$H$2:$H$100,MATCH(VALUE(LEFT(Taulukko1[[#This Row],[TOL2008]],2)),Pääluokka!$G$2:$G$100,0))</f>
        <v>Rahoitus- ja vakuutustoiminta</v>
      </c>
      <c r="K2842" s="126" t="str">
        <f>INDEX(Pääluokka!$I$2:$I$100,MATCH(VALUE(LEFT(Taulukko1[[#This Row],[TOL2008]],2)),Pääluokka!$G$2:$G$100,0))</f>
        <v>Palvelualat (G-N, R, S)</v>
      </c>
      <c r="L2842" s="41" t="str">
        <f t="shared" si="440"/>
        <v>NA</v>
      </c>
      <c r="M2842" s="43">
        <f t="shared" si="441"/>
        <v>41771</v>
      </c>
      <c r="N2842" s="43">
        <f t="shared" si="442"/>
        <v>41822</v>
      </c>
      <c r="O2842" s="43">
        <f t="shared" si="443"/>
        <v>41760</v>
      </c>
      <c r="P2842" s="43">
        <f t="shared" si="444"/>
        <v>41821</v>
      </c>
      <c r="Q2842" s="41">
        <f t="shared" si="445"/>
        <v>2014</v>
      </c>
      <c r="R2842" s="41">
        <f t="shared" si="446"/>
        <v>2014</v>
      </c>
      <c r="S2842" s="43" t="str">
        <f>YEAR(Taulukko1[[#This Row],[Alku KK]])&amp;"Q"&amp;ROUNDDOWN((MONTH(Taulukko1[[#This Row],[Alku KK]])-1)/3+1,0)</f>
        <v>2014Q2</v>
      </c>
      <c r="T2842" s="43" t="str">
        <f>YEAR(Taulukko1[[#This Row],[Loppu KK]])&amp;"Q"&amp;ROUNDDOWN((MONTH(Taulukko1[[#This Row],[Loppu KK]])-1)/3+1,0)</f>
        <v>2014Q3</v>
      </c>
      <c r="U2842" s="66">
        <f>IF(COUNT(Taulukko1[[#This Row],[Neuvottelujen alaiset ]])=1,Taulukko1[[#This Row],[Neuvottelujen alaiset ]],Taulukko1[[#This Row],[Vähennystarve]])</f>
        <v>300</v>
      </c>
      <c r="V2842" s="44">
        <f t="shared" si="447"/>
        <v>0.15</v>
      </c>
      <c r="W2842" s="44" t="str">
        <f t="shared" si="448"/>
        <v>NA</v>
      </c>
      <c r="X2842" s="44" t="str">
        <f t="shared" si="449"/>
        <v>NA</v>
      </c>
      <c r="Y2842" s="90" t="b">
        <f>AND(MONTH(Taulukko1[[#This Row],[Alku PVM]] )=6,DAY(Taulukko1[[#This Row],[Alku PVM]] )&gt;19)</f>
        <v>0</v>
      </c>
      <c r="Z2842" s="90" t="b">
        <f>AND(MONTH(Taulukko1[[#This Row],[Loppu PVM]] )=6,DAY(Taulukko1[[#This Row],[Loppu PVM]] )&gt;19)</f>
        <v>0</v>
      </c>
      <c r="AA2842" s="90" t="b">
        <f>OR(MONTH(Taulukko1[[#This Row],[Alku PVM]] )&lt;=5,AND(MONTH(Taulukko1[[#This Row],[Alku PVM]] )=6,DAY(Taulukko1[[#This Row],[Alku PVM]] )&lt;20))</f>
        <v>1</v>
      </c>
      <c r="AB2842" s="90" t="b">
        <f>OR(MONTH(Taulukko1[[#This Row],[Loppu PVM]])&lt;=5,AND(MONTH(Taulukko1[[#This Row],[Loppu PVM]] )=6,DAY(Taulukko1[[#This Row],[Loppu PVM]])&lt;20))</f>
        <v>0</v>
      </c>
      <c r="AC2842" s="90" t="b">
        <f>OR(MONTH(Taulukko1[[#This Row],[Alku PVM]] )&lt;=3,AND(MONTH(Taulukko1[[#This Row],[Alku PVM]] )=3))</f>
        <v>0</v>
      </c>
      <c r="AD2842" s="90" t="b">
        <f>OR(MONTH(Taulukko1[[#This Row],[Loppu PVM]] )&lt;=3,AND(MONTH(Taulukko1[[#This Row],[Loppu PVM]] )=3))</f>
        <v>0</v>
      </c>
      <c r="AE2842" s="90" t="b">
        <f>OR(MONTH(Taulukko1[[#This Row],[Alku PVM]] )&lt;=9,AND(MONTH(Taulukko1[[#This Row],[Alku PVM]] )=9))</f>
        <v>1</v>
      </c>
      <c r="AF2842" s="90" t="b">
        <f>OR(MONTH(Taulukko1[[#This Row],[Loppu PVM]])&lt;=9,AND(MONTH(Taulukko1[[#This Row],[Loppu PVM]] )=9))</f>
        <v>1</v>
      </c>
      <c r="AG2842" s="90" t="b">
        <f>OR(MONTH(Taulukko1[[#This Row],[Alku PVM]] )&lt;=6,AND(MONTH(Taulukko1[[#This Row],[Alku PVM]] )=6))</f>
        <v>1</v>
      </c>
      <c r="AH2842" s="90" t="b">
        <f>OR(MONTH(Taulukko1[[#This Row],[Loppu PVM]])&lt;=6,AND(MONTH(Taulukko1[[#This Row],[Loppu PVM]] )=6))</f>
        <v>0</v>
      </c>
    </row>
    <row r="2843" spans="1:34" ht="12.75" customHeight="1">
      <c r="A2843" s="21" t="s">
        <v>15</v>
      </c>
      <c r="B2843" s="23">
        <v>41772</v>
      </c>
      <c r="C2843" s="21" t="s">
        <v>19</v>
      </c>
      <c r="D2843" s="24"/>
      <c r="E2843" s="62">
        <v>130</v>
      </c>
      <c r="F2843" s="23">
        <v>41806</v>
      </c>
      <c r="G2843" s="24">
        <v>123</v>
      </c>
      <c r="H2843" s="22">
        <v>500</v>
      </c>
      <c r="I2843" s="126">
        <f>INDEX('TOL2008'!B:B,MATCH(A2843,'TOL2008'!A:A,0))</f>
        <v>49100</v>
      </c>
      <c r="J2843" s="126" t="str">
        <f>INDEX(Pääluokka!$H$2:$H$100,MATCH(VALUE(LEFT(Taulukko1[[#This Row],[TOL2008]],2)),Pääluokka!$G$2:$G$100,0))</f>
        <v>Kuljetus ja varastointi</v>
      </c>
      <c r="K2843" s="126" t="str">
        <f>INDEX(Pääluokka!$I$2:$I$100,MATCH(VALUE(LEFT(Taulukko1[[#This Row],[TOL2008]],2)),Pääluokka!$G$2:$G$100,0))</f>
        <v>Palvelualat (G-N, R, S)</v>
      </c>
      <c r="L2843" s="41">
        <f t="shared" si="440"/>
        <v>34</v>
      </c>
      <c r="M2843" s="43">
        <f t="shared" si="441"/>
        <v>41772</v>
      </c>
      <c r="N2843" s="43">
        <f t="shared" si="442"/>
        <v>41806</v>
      </c>
      <c r="O2843" s="43">
        <f t="shared" si="443"/>
        <v>41760</v>
      </c>
      <c r="P2843" s="43">
        <f t="shared" si="444"/>
        <v>41791</v>
      </c>
      <c r="Q2843" s="41">
        <f t="shared" si="445"/>
        <v>2014</v>
      </c>
      <c r="R2843" s="41">
        <f t="shared" si="446"/>
        <v>2014</v>
      </c>
      <c r="S2843" s="43" t="str">
        <f>YEAR(Taulukko1[[#This Row],[Alku KK]])&amp;"Q"&amp;ROUNDDOWN((MONTH(Taulukko1[[#This Row],[Alku KK]])-1)/3+1,0)</f>
        <v>2014Q2</v>
      </c>
      <c r="T2843" s="43" t="str">
        <f>YEAR(Taulukko1[[#This Row],[Loppu KK]])&amp;"Q"&amp;ROUNDDOWN((MONTH(Taulukko1[[#This Row],[Loppu KK]])-1)/3+1,0)</f>
        <v>2014Q2</v>
      </c>
      <c r="U2843" s="66">
        <f>IF(COUNT(Taulukko1[[#This Row],[Neuvottelujen alaiset ]])=1,Taulukko1[[#This Row],[Neuvottelujen alaiset ]],Taulukko1[[#This Row],[Vähennystarve]])</f>
        <v>500</v>
      </c>
      <c r="V2843" s="44">
        <f t="shared" si="447"/>
        <v>0.26</v>
      </c>
      <c r="W2843" s="44">
        <f t="shared" si="448"/>
        <v>0.246</v>
      </c>
      <c r="X2843" s="44">
        <f t="shared" si="449"/>
        <v>0.94615384615384612</v>
      </c>
      <c r="Y2843" s="90" t="b">
        <f>AND(MONTH(Taulukko1[[#This Row],[Alku PVM]] )=6,DAY(Taulukko1[[#This Row],[Alku PVM]] )&gt;19)</f>
        <v>0</v>
      </c>
      <c r="Z2843" s="90" t="b">
        <f>AND(MONTH(Taulukko1[[#This Row],[Loppu PVM]] )=6,DAY(Taulukko1[[#This Row],[Loppu PVM]] )&gt;19)</f>
        <v>0</v>
      </c>
      <c r="AA2843" s="90" t="b">
        <f>OR(MONTH(Taulukko1[[#This Row],[Alku PVM]] )&lt;=5,AND(MONTH(Taulukko1[[#This Row],[Alku PVM]] )=6,DAY(Taulukko1[[#This Row],[Alku PVM]] )&lt;20))</f>
        <v>1</v>
      </c>
      <c r="AB2843" s="90" t="b">
        <f>OR(MONTH(Taulukko1[[#This Row],[Loppu PVM]])&lt;=5,AND(MONTH(Taulukko1[[#This Row],[Loppu PVM]] )=6,DAY(Taulukko1[[#This Row],[Loppu PVM]])&lt;20))</f>
        <v>1</v>
      </c>
      <c r="AC2843" s="90" t="b">
        <f>OR(MONTH(Taulukko1[[#This Row],[Alku PVM]] )&lt;=3,AND(MONTH(Taulukko1[[#This Row],[Alku PVM]] )=3))</f>
        <v>0</v>
      </c>
      <c r="AD2843" s="90" t="b">
        <f>OR(MONTH(Taulukko1[[#This Row],[Loppu PVM]] )&lt;=3,AND(MONTH(Taulukko1[[#This Row],[Loppu PVM]] )=3))</f>
        <v>0</v>
      </c>
      <c r="AE2843" s="90" t="b">
        <f>OR(MONTH(Taulukko1[[#This Row],[Alku PVM]] )&lt;=9,AND(MONTH(Taulukko1[[#This Row],[Alku PVM]] )=9))</f>
        <v>1</v>
      </c>
      <c r="AF2843" s="90" t="b">
        <f>OR(MONTH(Taulukko1[[#This Row],[Loppu PVM]])&lt;=9,AND(MONTH(Taulukko1[[#This Row],[Loppu PVM]] )=9))</f>
        <v>1</v>
      </c>
      <c r="AG2843" s="90" t="b">
        <f>OR(MONTH(Taulukko1[[#This Row],[Alku PVM]] )&lt;=6,AND(MONTH(Taulukko1[[#This Row],[Alku PVM]] )=6))</f>
        <v>1</v>
      </c>
      <c r="AH2843" s="90" t="b">
        <f>OR(MONTH(Taulukko1[[#This Row],[Loppu PVM]])&lt;=6,AND(MONTH(Taulukko1[[#This Row],[Loppu PVM]] )=6))</f>
        <v>1</v>
      </c>
    </row>
    <row r="2844" spans="1:34" ht="12.75" customHeight="1">
      <c r="A2844" t="s">
        <v>614</v>
      </c>
      <c r="B2844" s="23">
        <v>41773</v>
      </c>
      <c r="C2844" t="s">
        <v>615</v>
      </c>
      <c r="D2844" s="5">
        <v>17</v>
      </c>
      <c r="E2844" s="62">
        <v>19</v>
      </c>
      <c r="F2844" s="4"/>
      <c r="G2844" s="5"/>
      <c r="H2844" s="22">
        <v>36</v>
      </c>
      <c r="I2844" s="126">
        <f>INDEX('TOL2008'!B:B,MATCH(A2844,'TOL2008'!A:A,0))</f>
        <v>28220</v>
      </c>
      <c r="J2844" s="126" t="str">
        <f>INDEX(Pääluokka!$H$2:$H$100,MATCH(VALUE(LEFT(Taulukko1[[#This Row],[TOL2008]],2)),Pääluokka!$G$2:$G$100,0))</f>
        <v>Teollisuus</v>
      </c>
      <c r="K2844" s="126" t="str">
        <f>INDEX(Pääluokka!$I$2:$I$100,MATCH(VALUE(LEFT(Taulukko1[[#This Row],[TOL2008]],2)),Pääluokka!$G$2:$G$100,0))</f>
        <v>Teollisuus (C-E)</v>
      </c>
      <c r="L2844" s="41" t="str">
        <f t="shared" si="440"/>
        <v>NA</v>
      </c>
      <c r="M2844" s="43">
        <f t="shared" si="441"/>
        <v>41773</v>
      </c>
      <c r="N2844" s="43">
        <f t="shared" si="442"/>
        <v>41824</v>
      </c>
      <c r="O2844" s="43">
        <f t="shared" si="443"/>
        <v>41760</v>
      </c>
      <c r="P2844" s="43">
        <f t="shared" si="444"/>
        <v>41821</v>
      </c>
      <c r="Q2844" s="41">
        <f t="shared" si="445"/>
        <v>2014</v>
      </c>
      <c r="R2844" s="41">
        <f t="shared" si="446"/>
        <v>2014</v>
      </c>
      <c r="S2844" s="43" t="str">
        <f>YEAR(Taulukko1[[#This Row],[Alku KK]])&amp;"Q"&amp;ROUNDDOWN((MONTH(Taulukko1[[#This Row],[Alku KK]])-1)/3+1,0)</f>
        <v>2014Q2</v>
      </c>
      <c r="T2844" s="43" t="str">
        <f>YEAR(Taulukko1[[#This Row],[Loppu KK]])&amp;"Q"&amp;ROUNDDOWN((MONTH(Taulukko1[[#This Row],[Loppu KK]])-1)/3+1,0)</f>
        <v>2014Q3</v>
      </c>
      <c r="U2844" s="66">
        <f>IF(COUNT(Taulukko1[[#This Row],[Neuvottelujen alaiset ]])=1,Taulukko1[[#This Row],[Neuvottelujen alaiset ]],Taulukko1[[#This Row],[Vähennystarve]])</f>
        <v>36</v>
      </c>
      <c r="V2844" s="44">
        <f t="shared" si="447"/>
        <v>0.52777777777777779</v>
      </c>
      <c r="W2844" s="44" t="str">
        <f t="shared" si="448"/>
        <v>NA</v>
      </c>
      <c r="X2844" s="44" t="str">
        <f t="shared" si="449"/>
        <v>NA</v>
      </c>
      <c r="Y2844" s="90" t="b">
        <f>AND(MONTH(Taulukko1[[#This Row],[Alku PVM]] )=6,DAY(Taulukko1[[#This Row],[Alku PVM]] )&gt;19)</f>
        <v>0</v>
      </c>
      <c r="Z2844" s="90" t="b">
        <f>AND(MONTH(Taulukko1[[#This Row],[Loppu PVM]] )=6,DAY(Taulukko1[[#This Row],[Loppu PVM]] )&gt;19)</f>
        <v>0</v>
      </c>
      <c r="AA2844" s="90" t="b">
        <f>OR(MONTH(Taulukko1[[#This Row],[Alku PVM]] )&lt;=5,AND(MONTH(Taulukko1[[#This Row],[Alku PVM]] )=6,DAY(Taulukko1[[#This Row],[Alku PVM]] )&lt;20))</f>
        <v>1</v>
      </c>
      <c r="AB2844" s="90" t="b">
        <f>OR(MONTH(Taulukko1[[#This Row],[Loppu PVM]])&lt;=5,AND(MONTH(Taulukko1[[#This Row],[Loppu PVM]] )=6,DAY(Taulukko1[[#This Row],[Loppu PVM]])&lt;20))</f>
        <v>0</v>
      </c>
      <c r="AC2844" s="90" t="b">
        <f>OR(MONTH(Taulukko1[[#This Row],[Alku PVM]] )&lt;=3,AND(MONTH(Taulukko1[[#This Row],[Alku PVM]] )=3))</f>
        <v>0</v>
      </c>
      <c r="AD2844" s="90" t="b">
        <f>OR(MONTH(Taulukko1[[#This Row],[Loppu PVM]] )&lt;=3,AND(MONTH(Taulukko1[[#This Row],[Loppu PVM]] )=3))</f>
        <v>0</v>
      </c>
      <c r="AE2844" s="90" t="b">
        <f>OR(MONTH(Taulukko1[[#This Row],[Alku PVM]] )&lt;=9,AND(MONTH(Taulukko1[[#This Row],[Alku PVM]] )=9))</f>
        <v>1</v>
      </c>
      <c r="AF2844" s="90" t="b">
        <f>OR(MONTH(Taulukko1[[#This Row],[Loppu PVM]])&lt;=9,AND(MONTH(Taulukko1[[#This Row],[Loppu PVM]] )=9))</f>
        <v>1</v>
      </c>
      <c r="AG2844" s="90" t="b">
        <f>OR(MONTH(Taulukko1[[#This Row],[Alku PVM]] )&lt;=6,AND(MONTH(Taulukko1[[#This Row],[Alku PVM]] )=6))</f>
        <v>1</v>
      </c>
      <c r="AH2844" s="90" t="b">
        <f>OR(MONTH(Taulukko1[[#This Row],[Loppu PVM]])&lt;=6,AND(MONTH(Taulukko1[[#This Row],[Loppu PVM]] )=6))</f>
        <v>0</v>
      </c>
    </row>
    <row r="2845" spans="1:34" ht="12.75" customHeight="1">
      <c r="A2845" s="21" t="s">
        <v>633</v>
      </c>
      <c r="B2845" s="23">
        <v>41775</v>
      </c>
      <c r="C2845" s="21" t="s">
        <v>632</v>
      </c>
      <c r="D2845" s="24"/>
      <c r="E2845" s="62">
        <v>165</v>
      </c>
      <c r="F2845" s="23">
        <v>41821</v>
      </c>
      <c r="G2845" s="24">
        <v>84</v>
      </c>
      <c r="H2845" s="22">
        <v>165</v>
      </c>
      <c r="I2845" s="126">
        <f>INDEX('TOL2008'!B:B,MATCH(A2845,'TOL2008'!A:A,0))</f>
        <v>78200</v>
      </c>
      <c r="J2845" s="126" t="str">
        <f>INDEX(Pääluokka!$H$2:$H$100,MATCH(VALUE(LEFT(Taulukko1[[#This Row],[TOL2008]],2)),Pääluokka!$G$2:$G$100,0))</f>
        <v>Hallinto- ja tukipalvelutoiminta</v>
      </c>
      <c r="K2845" s="126" t="str">
        <f>INDEX(Pääluokka!$I$2:$I$100,MATCH(VALUE(LEFT(Taulukko1[[#This Row],[TOL2008]],2)),Pääluokka!$G$2:$G$100,0))</f>
        <v>Palvelualat (G-N, R, S)</v>
      </c>
      <c r="L2845" s="41">
        <f t="shared" si="440"/>
        <v>46</v>
      </c>
      <c r="M2845" s="43">
        <f t="shared" si="441"/>
        <v>41775</v>
      </c>
      <c r="N2845" s="43">
        <f t="shared" si="442"/>
        <v>41821</v>
      </c>
      <c r="O2845" s="43">
        <f t="shared" si="443"/>
        <v>41760</v>
      </c>
      <c r="P2845" s="43">
        <f t="shared" si="444"/>
        <v>41821</v>
      </c>
      <c r="Q2845" s="41">
        <f t="shared" si="445"/>
        <v>2014</v>
      </c>
      <c r="R2845" s="41">
        <f t="shared" si="446"/>
        <v>2014</v>
      </c>
      <c r="S2845" s="43" t="str">
        <f>YEAR(Taulukko1[[#This Row],[Alku KK]])&amp;"Q"&amp;ROUNDDOWN((MONTH(Taulukko1[[#This Row],[Alku KK]])-1)/3+1,0)</f>
        <v>2014Q2</v>
      </c>
      <c r="T2845" s="43" t="str">
        <f>YEAR(Taulukko1[[#This Row],[Loppu KK]])&amp;"Q"&amp;ROUNDDOWN((MONTH(Taulukko1[[#This Row],[Loppu KK]])-1)/3+1,0)</f>
        <v>2014Q3</v>
      </c>
      <c r="U2845" s="66">
        <f>IF(COUNT(Taulukko1[[#This Row],[Neuvottelujen alaiset ]])=1,Taulukko1[[#This Row],[Neuvottelujen alaiset ]],Taulukko1[[#This Row],[Vähennystarve]])</f>
        <v>165</v>
      </c>
      <c r="V2845" s="44">
        <f t="shared" si="447"/>
        <v>1</v>
      </c>
      <c r="W2845" s="44">
        <f t="shared" si="448"/>
        <v>0.50909090909090904</v>
      </c>
      <c r="X2845" s="44">
        <f t="shared" si="449"/>
        <v>0.50909090909090904</v>
      </c>
      <c r="Y2845" s="90" t="b">
        <f>AND(MONTH(Taulukko1[[#This Row],[Alku PVM]] )=6,DAY(Taulukko1[[#This Row],[Alku PVM]] )&gt;19)</f>
        <v>0</v>
      </c>
      <c r="Z2845" s="90" t="b">
        <f>AND(MONTH(Taulukko1[[#This Row],[Loppu PVM]] )=6,DAY(Taulukko1[[#This Row],[Loppu PVM]] )&gt;19)</f>
        <v>0</v>
      </c>
      <c r="AA2845" s="90" t="b">
        <f>OR(MONTH(Taulukko1[[#This Row],[Alku PVM]] )&lt;=5,AND(MONTH(Taulukko1[[#This Row],[Alku PVM]] )=6,DAY(Taulukko1[[#This Row],[Alku PVM]] )&lt;20))</f>
        <v>1</v>
      </c>
      <c r="AB2845" s="90" t="b">
        <f>OR(MONTH(Taulukko1[[#This Row],[Loppu PVM]])&lt;=5,AND(MONTH(Taulukko1[[#This Row],[Loppu PVM]] )=6,DAY(Taulukko1[[#This Row],[Loppu PVM]])&lt;20))</f>
        <v>0</v>
      </c>
      <c r="AC2845" s="90" t="b">
        <f>OR(MONTH(Taulukko1[[#This Row],[Alku PVM]] )&lt;=3,AND(MONTH(Taulukko1[[#This Row],[Alku PVM]] )=3))</f>
        <v>0</v>
      </c>
      <c r="AD2845" s="90" t="b">
        <f>OR(MONTH(Taulukko1[[#This Row],[Loppu PVM]] )&lt;=3,AND(MONTH(Taulukko1[[#This Row],[Loppu PVM]] )=3))</f>
        <v>0</v>
      </c>
      <c r="AE2845" s="90" t="b">
        <f>OR(MONTH(Taulukko1[[#This Row],[Alku PVM]] )&lt;=9,AND(MONTH(Taulukko1[[#This Row],[Alku PVM]] )=9))</f>
        <v>1</v>
      </c>
      <c r="AF2845" s="90" t="b">
        <f>OR(MONTH(Taulukko1[[#This Row],[Loppu PVM]])&lt;=9,AND(MONTH(Taulukko1[[#This Row],[Loppu PVM]] )=9))</f>
        <v>1</v>
      </c>
      <c r="AG2845" s="90" t="b">
        <f>OR(MONTH(Taulukko1[[#This Row],[Alku PVM]] )&lt;=6,AND(MONTH(Taulukko1[[#This Row],[Alku PVM]] )=6))</f>
        <v>1</v>
      </c>
      <c r="AH2845" s="90" t="b">
        <f>OR(MONTH(Taulukko1[[#This Row],[Loppu PVM]])&lt;=6,AND(MONTH(Taulukko1[[#This Row],[Loppu PVM]] )=6))</f>
        <v>0</v>
      </c>
    </row>
    <row r="2846" spans="1:34" ht="12.75" customHeight="1">
      <c r="A2846" s="21" t="s">
        <v>604</v>
      </c>
      <c r="B2846" s="23">
        <v>41775</v>
      </c>
      <c r="C2846" s="21" t="s">
        <v>603</v>
      </c>
      <c r="D2846" s="24"/>
      <c r="E2846" s="62">
        <v>9</v>
      </c>
      <c r="F2846" s="23">
        <v>41794</v>
      </c>
      <c r="G2846" s="24">
        <v>7</v>
      </c>
      <c r="H2846" s="22">
        <v>9</v>
      </c>
      <c r="I2846" s="126">
        <f>INDEX('TOL2008'!B:B,MATCH(A2846,'TOL2008'!A:A,0))</f>
        <v>28990</v>
      </c>
      <c r="J2846" s="126" t="str">
        <f>INDEX(Pääluokka!$H$2:$H$100,MATCH(VALUE(LEFT(Taulukko1[[#This Row],[TOL2008]],2)),Pääluokka!$G$2:$G$100,0))</f>
        <v>Teollisuus</v>
      </c>
      <c r="K2846" s="126" t="str">
        <f>INDEX(Pääluokka!$I$2:$I$100,MATCH(VALUE(LEFT(Taulukko1[[#This Row],[TOL2008]],2)),Pääluokka!$G$2:$G$100,0))</f>
        <v>Teollisuus (C-E)</v>
      </c>
      <c r="L2846" s="41">
        <f t="shared" si="440"/>
        <v>19</v>
      </c>
      <c r="M2846" s="43">
        <f t="shared" si="441"/>
        <v>41775</v>
      </c>
      <c r="N2846" s="43">
        <f t="shared" si="442"/>
        <v>41794</v>
      </c>
      <c r="O2846" s="43">
        <f t="shared" si="443"/>
        <v>41760</v>
      </c>
      <c r="P2846" s="43">
        <f t="shared" si="444"/>
        <v>41791</v>
      </c>
      <c r="Q2846" s="41">
        <f t="shared" si="445"/>
        <v>2014</v>
      </c>
      <c r="R2846" s="41">
        <f t="shared" si="446"/>
        <v>2014</v>
      </c>
      <c r="S2846" s="43" t="str">
        <f>YEAR(Taulukko1[[#This Row],[Alku KK]])&amp;"Q"&amp;ROUNDDOWN((MONTH(Taulukko1[[#This Row],[Alku KK]])-1)/3+1,0)</f>
        <v>2014Q2</v>
      </c>
      <c r="T2846" s="43" t="str">
        <f>YEAR(Taulukko1[[#This Row],[Loppu KK]])&amp;"Q"&amp;ROUNDDOWN((MONTH(Taulukko1[[#This Row],[Loppu KK]])-1)/3+1,0)</f>
        <v>2014Q2</v>
      </c>
      <c r="U2846" s="66">
        <f>IF(COUNT(Taulukko1[[#This Row],[Neuvottelujen alaiset ]])=1,Taulukko1[[#This Row],[Neuvottelujen alaiset ]],Taulukko1[[#This Row],[Vähennystarve]])</f>
        <v>9</v>
      </c>
      <c r="V2846" s="44">
        <f t="shared" si="447"/>
        <v>1</v>
      </c>
      <c r="W2846" s="44">
        <f t="shared" si="448"/>
        <v>0.77777777777777779</v>
      </c>
      <c r="X2846" s="44">
        <f t="shared" si="449"/>
        <v>0.77777777777777779</v>
      </c>
      <c r="Y2846" s="90" t="b">
        <f>AND(MONTH(Taulukko1[[#This Row],[Alku PVM]] )=6,DAY(Taulukko1[[#This Row],[Alku PVM]] )&gt;19)</f>
        <v>0</v>
      </c>
      <c r="Z2846" s="90" t="b">
        <f>AND(MONTH(Taulukko1[[#This Row],[Loppu PVM]] )=6,DAY(Taulukko1[[#This Row],[Loppu PVM]] )&gt;19)</f>
        <v>0</v>
      </c>
      <c r="AA2846" s="90" t="b">
        <f>OR(MONTH(Taulukko1[[#This Row],[Alku PVM]] )&lt;=5,AND(MONTH(Taulukko1[[#This Row],[Alku PVM]] )=6,DAY(Taulukko1[[#This Row],[Alku PVM]] )&lt;20))</f>
        <v>1</v>
      </c>
      <c r="AB2846" s="90" t="b">
        <f>OR(MONTH(Taulukko1[[#This Row],[Loppu PVM]])&lt;=5,AND(MONTH(Taulukko1[[#This Row],[Loppu PVM]] )=6,DAY(Taulukko1[[#This Row],[Loppu PVM]])&lt;20))</f>
        <v>1</v>
      </c>
      <c r="AC2846" s="90" t="b">
        <f>OR(MONTH(Taulukko1[[#This Row],[Alku PVM]] )&lt;=3,AND(MONTH(Taulukko1[[#This Row],[Alku PVM]] )=3))</f>
        <v>0</v>
      </c>
      <c r="AD2846" s="90" t="b">
        <f>OR(MONTH(Taulukko1[[#This Row],[Loppu PVM]] )&lt;=3,AND(MONTH(Taulukko1[[#This Row],[Loppu PVM]] )=3))</f>
        <v>0</v>
      </c>
      <c r="AE2846" s="90" t="b">
        <f>OR(MONTH(Taulukko1[[#This Row],[Alku PVM]] )&lt;=9,AND(MONTH(Taulukko1[[#This Row],[Alku PVM]] )=9))</f>
        <v>1</v>
      </c>
      <c r="AF2846" s="90" t="b">
        <f>OR(MONTH(Taulukko1[[#This Row],[Loppu PVM]])&lt;=9,AND(MONTH(Taulukko1[[#This Row],[Loppu PVM]] )=9))</f>
        <v>1</v>
      </c>
      <c r="AG2846" s="90" t="b">
        <f>OR(MONTH(Taulukko1[[#This Row],[Alku PVM]] )&lt;=6,AND(MONTH(Taulukko1[[#This Row],[Alku PVM]] )=6))</f>
        <v>1</v>
      </c>
      <c r="AH2846" s="90" t="b">
        <f>OR(MONTH(Taulukko1[[#This Row],[Loppu PVM]])&lt;=6,AND(MONTH(Taulukko1[[#This Row],[Loppu PVM]] )=6))</f>
        <v>1</v>
      </c>
    </row>
    <row r="2847" spans="1:34" ht="12.75" customHeight="1">
      <c r="A2847" s="21" t="s">
        <v>421</v>
      </c>
      <c r="B2847" s="23">
        <v>41778</v>
      </c>
      <c r="C2847" t="s">
        <v>420</v>
      </c>
      <c r="D2847" s="24"/>
      <c r="E2847" s="62">
        <v>50</v>
      </c>
      <c r="F2847" s="23">
        <v>41884</v>
      </c>
      <c r="G2847" s="24">
        <v>48</v>
      </c>
      <c r="H2847" s="22">
        <v>250</v>
      </c>
      <c r="I2847" s="126">
        <f>INDEX('TOL2008'!B:B,MATCH(A2847,'TOL2008'!A:A,0))</f>
        <v>58130</v>
      </c>
      <c r="J2847" s="126" t="str">
        <f>INDEX(Pääluokka!$H$2:$H$100,MATCH(VALUE(LEFT(Taulukko1[[#This Row],[TOL2008]],2)),Pääluokka!$G$2:$G$100,0))</f>
        <v>Informaatio ja viestintä</v>
      </c>
      <c r="K2847" s="126" t="str">
        <f>INDEX(Pääluokka!$I$2:$I$100,MATCH(VALUE(LEFT(Taulukko1[[#This Row],[TOL2008]],2)),Pääluokka!$G$2:$G$100,0))</f>
        <v>Palvelualat (G-N, R, S)</v>
      </c>
      <c r="L2847" s="41">
        <f t="shared" si="440"/>
        <v>106</v>
      </c>
      <c r="M2847" s="43">
        <f t="shared" si="441"/>
        <v>41778</v>
      </c>
      <c r="N2847" s="43">
        <f t="shared" si="442"/>
        <v>41884</v>
      </c>
      <c r="O2847" s="43">
        <f t="shared" si="443"/>
        <v>41760</v>
      </c>
      <c r="P2847" s="43">
        <f t="shared" si="444"/>
        <v>41883</v>
      </c>
      <c r="Q2847" s="41">
        <f t="shared" si="445"/>
        <v>2014</v>
      </c>
      <c r="R2847" s="41">
        <f t="shared" si="446"/>
        <v>2014</v>
      </c>
      <c r="S2847" s="43" t="str">
        <f>YEAR(Taulukko1[[#This Row],[Alku KK]])&amp;"Q"&amp;ROUNDDOWN((MONTH(Taulukko1[[#This Row],[Alku KK]])-1)/3+1,0)</f>
        <v>2014Q2</v>
      </c>
      <c r="T2847" s="43" t="str">
        <f>YEAR(Taulukko1[[#This Row],[Loppu KK]])&amp;"Q"&amp;ROUNDDOWN((MONTH(Taulukko1[[#This Row],[Loppu KK]])-1)/3+1,0)</f>
        <v>2014Q3</v>
      </c>
      <c r="U2847" s="66">
        <f>IF(COUNT(Taulukko1[[#This Row],[Neuvottelujen alaiset ]])=1,Taulukko1[[#This Row],[Neuvottelujen alaiset ]],Taulukko1[[#This Row],[Vähennystarve]])</f>
        <v>250</v>
      </c>
      <c r="V2847" s="44">
        <f t="shared" si="447"/>
        <v>0.2</v>
      </c>
      <c r="W2847" s="44">
        <f t="shared" si="448"/>
        <v>0.192</v>
      </c>
      <c r="X2847" s="44">
        <f t="shared" si="449"/>
        <v>0.96</v>
      </c>
      <c r="Y2847" s="90" t="b">
        <f>AND(MONTH(Taulukko1[[#This Row],[Alku PVM]] )=6,DAY(Taulukko1[[#This Row],[Alku PVM]] )&gt;19)</f>
        <v>0</v>
      </c>
      <c r="Z2847" s="90" t="b">
        <f>AND(MONTH(Taulukko1[[#This Row],[Loppu PVM]] )=6,DAY(Taulukko1[[#This Row],[Loppu PVM]] )&gt;19)</f>
        <v>0</v>
      </c>
      <c r="AA2847" s="90" t="b">
        <f>OR(MONTH(Taulukko1[[#This Row],[Alku PVM]] )&lt;=5,AND(MONTH(Taulukko1[[#This Row],[Alku PVM]] )=6,DAY(Taulukko1[[#This Row],[Alku PVM]] )&lt;20))</f>
        <v>1</v>
      </c>
      <c r="AB2847" s="90" t="b">
        <f>OR(MONTH(Taulukko1[[#This Row],[Loppu PVM]])&lt;=5,AND(MONTH(Taulukko1[[#This Row],[Loppu PVM]] )=6,DAY(Taulukko1[[#This Row],[Loppu PVM]])&lt;20))</f>
        <v>0</v>
      </c>
      <c r="AC2847" s="90" t="b">
        <f>OR(MONTH(Taulukko1[[#This Row],[Alku PVM]] )&lt;=3,AND(MONTH(Taulukko1[[#This Row],[Alku PVM]] )=3))</f>
        <v>0</v>
      </c>
      <c r="AD2847" s="90" t="b">
        <f>OR(MONTH(Taulukko1[[#This Row],[Loppu PVM]] )&lt;=3,AND(MONTH(Taulukko1[[#This Row],[Loppu PVM]] )=3))</f>
        <v>0</v>
      </c>
      <c r="AE2847" s="90" t="b">
        <f>OR(MONTH(Taulukko1[[#This Row],[Alku PVM]] )&lt;=9,AND(MONTH(Taulukko1[[#This Row],[Alku PVM]] )=9))</f>
        <v>1</v>
      </c>
      <c r="AF2847" s="90" t="b">
        <f>OR(MONTH(Taulukko1[[#This Row],[Loppu PVM]])&lt;=9,AND(MONTH(Taulukko1[[#This Row],[Loppu PVM]] )=9))</f>
        <v>1</v>
      </c>
      <c r="AG2847" s="90" t="b">
        <f>OR(MONTH(Taulukko1[[#This Row],[Alku PVM]] )&lt;=6,AND(MONTH(Taulukko1[[#This Row],[Alku PVM]] )=6))</f>
        <v>1</v>
      </c>
      <c r="AH2847" s="90" t="b">
        <f>OR(MONTH(Taulukko1[[#This Row],[Loppu PVM]])&lt;=6,AND(MONTH(Taulukko1[[#This Row],[Loppu PVM]] )=6))</f>
        <v>0</v>
      </c>
    </row>
    <row r="2848" spans="1:34" ht="12.75" customHeight="1">
      <c r="A2848" s="21" t="s">
        <v>303</v>
      </c>
      <c r="B2848" s="23">
        <v>41779</v>
      </c>
      <c r="C2848" s="21" t="s">
        <v>302</v>
      </c>
      <c r="D2848" s="24">
        <v>0</v>
      </c>
      <c r="E2848" s="62">
        <v>60</v>
      </c>
      <c r="F2848" s="23">
        <v>41911</v>
      </c>
      <c r="G2848" s="24">
        <v>21</v>
      </c>
      <c r="H2848" s="22">
        <v>280</v>
      </c>
      <c r="I2848" s="126">
        <f>INDEX('TOL2008'!B:B,MATCH(A2848,'TOL2008'!A:A,0))</f>
        <v>84121</v>
      </c>
      <c r="J2848" s="126" t="str">
        <f>INDEX(Pääluokka!$H$2:$H$100,MATCH(VALUE(LEFT(Taulukko1[[#This Row],[TOL2008]],2)),Pääluokka!$G$2:$G$100,0))</f>
        <v>Julkinen hallinto ja maanpuolustus; pakollinen sosiaalivakuutus</v>
      </c>
      <c r="K2848" s="126" t="str">
        <f>INDEX(Pääluokka!$I$2:$I$100,MATCH(VALUE(LEFT(Taulukko1[[#This Row],[TOL2008]],2)),Pääluokka!$G$2:$G$100,0))</f>
        <v>Muut toimialat (O-Q, T-X)</v>
      </c>
      <c r="L2848" s="41">
        <f t="shared" si="440"/>
        <v>132</v>
      </c>
      <c r="M2848" s="43">
        <f t="shared" si="441"/>
        <v>41779</v>
      </c>
      <c r="N2848" s="43">
        <f t="shared" si="442"/>
        <v>41911</v>
      </c>
      <c r="O2848" s="43">
        <f t="shared" si="443"/>
        <v>41760</v>
      </c>
      <c r="P2848" s="43">
        <f t="shared" si="444"/>
        <v>41883</v>
      </c>
      <c r="Q2848" s="41">
        <f t="shared" si="445"/>
        <v>2014</v>
      </c>
      <c r="R2848" s="41">
        <f t="shared" si="446"/>
        <v>2014</v>
      </c>
      <c r="S2848" s="43" t="str">
        <f>YEAR(Taulukko1[[#This Row],[Alku KK]])&amp;"Q"&amp;ROUNDDOWN((MONTH(Taulukko1[[#This Row],[Alku KK]])-1)/3+1,0)</f>
        <v>2014Q2</v>
      </c>
      <c r="T2848" s="43" t="str">
        <f>YEAR(Taulukko1[[#This Row],[Loppu KK]])&amp;"Q"&amp;ROUNDDOWN((MONTH(Taulukko1[[#This Row],[Loppu KK]])-1)/3+1,0)</f>
        <v>2014Q3</v>
      </c>
      <c r="U2848" s="66">
        <f>IF(COUNT(Taulukko1[[#This Row],[Neuvottelujen alaiset ]])=1,Taulukko1[[#This Row],[Neuvottelujen alaiset ]],Taulukko1[[#This Row],[Vähennystarve]])</f>
        <v>280</v>
      </c>
      <c r="V2848" s="44">
        <f t="shared" si="447"/>
        <v>0.21428571428571427</v>
      </c>
      <c r="W2848" s="44">
        <f t="shared" si="448"/>
        <v>7.4999999999999997E-2</v>
      </c>
      <c r="X2848" s="44">
        <f t="shared" si="449"/>
        <v>0.35</v>
      </c>
      <c r="Y2848" s="90" t="b">
        <f>AND(MONTH(Taulukko1[[#This Row],[Alku PVM]] )=6,DAY(Taulukko1[[#This Row],[Alku PVM]] )&gt;19)</f>
        <v>0</v>
      </c>
      <c r="Z2848" s="90" t="b">
        <f>AND(MONTH(Taulukko1[[#This Row],[Loppu PVM]] )=6,DAY(Taulukko1[[#This Row],[Loppu PVM]] )&gt;19)</f>
        <v>0</v>
      </c>
      <c r="AA2848" s="90" t="b">
        <f>OR(MONTH(Taulukko1[[#This Row],[Alku PVM]] )&lt;=5,AND(MONTH(Taulukko1[[#This Row],[Alku PVM]] )=6,DAY(Taulukko1[[#This Row],[Alku PVM]] )&lt;20))</f>
        <v>1</v>
      </c>
      <c r="AB2848" s="90" t="b">
        <f>OR(MONTH(Taulukko1[[#This Row],[Loppu PVM]])&lt;=5,AND(MONTH(Taulukko1[[#This Row],[Loppu PVM]] )=6,DAY(Taulukko1[[#This Row],[Loppu PVM]])&lt;20))</f>
        <v>0</v>
      </c>
      <c r="AC2848" s="90" t="b">
        <f>OR(MONTH(Taulukko1[[#This Row],[Alku PVM]] )&lt;=3,AND(MONTH(Taulukko1[[#This Row],[Alku PVM]] )=3))</f>
        <v>0</v>
      </c>
      <c r="AD2848" s="90" t="b">
        <f>OR(MONTH(Taulukko1[[#This Row],[Loppu PVM]] )&lt;=3,AND(MONTH(Taulukko1[[#This Row],[Loppu PVM]] )=3))</f>
        <v>0</v>
      </c>
      <c r="AE2848" s="90" t="b">
        <f>OR(MONTH(Taulukko1[[#This Row],[Alku PVM]] )&lt;=9,AND(MONTH(Taulukko1[[#This Row],[Alku PVM]] )=9))</f>
        <v>1</v>
      </c>
      <c r="AF2848" s="90" t="b">
        <f>OR(MONTH(Taulukko1[[#This Row],[Loppu PVM]])&lt;=9,AND(MONTH(Taulukko1[[#This Row],[Loppu PVM]] )=9))</f>
        <v>1</v>
      </c>
      <c r="AG2848" s="90" t="b">
        <f>OR(MONTH(Taulukko1[[#This Row],[Alku PVM]] )&lt;=6,AND(MONTH(Taulukko1[[#This Row],[Alku PVM]] )=6))</f>
        <v>1</v>
      </c>
      <c r="AH2848" s="90" t="b">
        <f>OR(MONTH(Taulukko1[[#This Row],[Loppu PVM]])&lt;=6,AND(MONTH(Taulukko1[[#This Row],[Loppu PVM]] )=6))</f>
        <v>0</v>
      </c>
    </row>
    <row r="2849" spans="1:34" ht="12.75" customHeight="1">
      <c r="A2849" s="21" t="s">
        <v>676</v>
      </c>
      <c r="B2849" s="23">
        <v>41780</v>
      </c>
      <c r="C2849" s="21" t="s">
        <v>677</v>
      </c>
      <c r="D2849" s="24"/>
      <c r="E2849" s="62">
        <v>20</v>
      </c>
      <c r="F2849" s="23"/>
      <c r="G2849" s="24"/>
      <c r="H2849" s="22">
        <v>20</v>
      </c>
      <c r="I2849" s="126">
        <f>INDEX('TOL2008'!B:B,MATCH(A2849,'TOL2008'!A:A,0))</f>
        <v>87203</v>
      </c>
      <c r="J2849" s="126" t="str">
        <f>INDEX(Pääluokka!$H$2:$H$100,MATCH(VALUE(LEFT(Taulukko1[[#This Row],[TOL2008]],2)),Pääluokka!$G$2:$G$100,0))</f>
        <v>Terveys- ja sosiaalipalvelut</v>
      </c>
      <c r="K2849" s="126" t="str">
        <f>INDEX(Pääluokka!$I$2:$I$100,MATCH(VALUE(LEFT(Taulukko1[[#This Row],[TOL2008]],2)),Pääluokka!$G$2:$G$100,0))</f>
        <v>Muut toimialat (O-Q, T-X)</v>
      </c>
      <c r="L2849" s="41" t="str">
        <f t="shared" si="440"/>
        <v>NA</v>
      </c>
      <c r="M2849" s="43">
        <f t="shared" si="441"/>
        <v>41780</v>
      </c>
      <c r="N2849" s="43">
        <f t="shared" si="442"/>
        <v>41831</v>
      </c>
      <c r="O2849" s="43">
        <f t="shared" si="443"/>
        <v>41760</v>
      </c>
      <c r="P2849" s="43">
        <f t="shared" si="444"/>
        <v>41821</v>
      </c>
      <c r="Q2849" s="41">
        <f t="shared" si="445"/>
        <v>2014</v>
      </c>
      <c r="R2849" s="41">
        <f t="shared" si="446"/>
        <v>2014</v>
      </c>
      <c r="S2849" s="43" t="str">
        <f>YEAR(Taulukko1[[#This Row],[Alku KK]])&amp;"Q"&amp;ROUNDDOWN((MONTH(Taulukko1[[#This Row],[Alku KK]])-1)/3+1,0)</f>
        <v>2014Q2</v>
      </c>
      <c r="T2849" s="43" t="str">
        <f>YEAR(Taulukko1[[#This Row],[Loppu KK]])&amp;"Q"&amp;ROUNDDOWN((MONTH(Taulukko1[[#This Row],[Loppu KK]])-1)/3+1,0)</f>
        <v>2014Q3</v>
      </c>
      <c r="U2849" s="66">
        <f>IF(COUNT(Taulukko1[[#This Row],[Neuvottelujen alaiset ]])=1,Taulukko1[[#This Row],[Neuvottelujen alaiset ]],Taulukko1[[#This Row],[Vähennystarve]])</f>
        <v>20</v>
      </c>
      <c r="V2849" s="44">
        <f t="shared" si="447"/>
        <v>1</v>
      </c>
      <c r="W2849" s="44" t="str">
        <f t="shared" si="448"/>
        <v>NA</v>
      </c>
      <c r="X2849" s="44" t="str">
        <f t="shared" si="449"/>
        <v>NA</v>
      </c>
      <c r="Y2849" s="90" t="b">
        <f>AND(MONTH(Taulukko1[[#This Row],[Alku PVM]] )=6,DAY(Taulukko1[[#This Row],[Alku PVM]] )&gt;19)</f>
        <v>0</v>
      </c>
      <c r="Z2849" s="90" t="b">
        <f>AND(MONTH(Taulukko1[[#This Row],[Loppu PVM]] )=6,DAY(Taulukko1[[#This Row],[Loppu PVM]] )&gt;19)</f>
        <v>0</v>
      </c>
      <c r="AA2849" s="90" t="b">
        <f>OR(MONTH(Taulukko1[[#This Row],[Alku PVM]] )&lt;=5,AND(MONTH(Taulukko1[[#This Row],[Alku PVM]] )=6,DAY(Taulukko1[[#This Row],[Alku PVM]] )&lt;20))</f>
        <v>1</v>
      </c>
      <c r="AB2849" s="90" t="b">
        <f>OR(MONTH(Taulukko1[[#This Row],[Loppu PVM]])&lt;=5,AND(MONTH(Taulukko1[[#This Row],[Loppu PVM]] )=6,DAY(Taulukko1[[#This Row],[Loppu PVM]])&lt;20))</f>
        <v>0</v>
      </c>
      <c r="AC2849" s="90" t="b">
        <f>OR(MONTH(Taulukko1[[#This Row],[Alku PVM]] )&lt;=3,AND(MONTH(Taulukko1[[#This Row],[Alku PVM]] )=3))</f>
        <v>0</v>
      </c>
      <c r="AD2849" s="90" t="b">
        <f>OR(MONTH(Taulukko1[[#This Row],[Loppu PVM]] )&lt;=3,AND(MONTH(Taulukko1[[#This Row],[Loppu PVM]] )=3))</f>
        <v>0</v>
      </c>
      <c r="AE2849" s="90" t="b">
        <f>OR(MONTH(Taulukko1[[#This Row],[Alku PVM]] )&lt;=9,AND(MONTH(Taulukko1[[#This Row],[Alku PVM]] )=9))</f>
        <v>1</v>
      </c>
      <c r="AF2849" s="90" t="b">
        <f>OR(MONTH(Taulukko1[[#This Row],[Loppu PVM]])&lt;=9,AND(MONTH(Taulukko1[[#This Row],[Loppu PVM]] )=9))</f>
        <v>1</v>
      </c>
      <c r="AG2849" s="90" t="b">
        <f>OR(MONTH(Taulukko1[[#This Row],[Alku PVM]] )&lt;=6,AND(MONTH(Taulukko1[[#This Row],[Alku PVM]] )=6))</f>
        <v>1</v>
      </c>
      <c r="AH2849" s="90" t="b">
        <f>OR(MONTH(Taulukko1[[#This Row],[Loppu PVM]])&lt;=6,AND(MONTH(Taulukko1[[#This Row],[Loppu PVM]] )=6))</f>
        <v>0</v>
      </c>
    </row>
    <row r="2850" spans="1:34" ht="12.75" customHeight="1">
      <c r="A2850" t="s">
        <v>639</v>
      </c>
      <c r="B2850" s="23">
        <v>41781</v>
      </c>
      <c r="C2850" t="s">
        <v>638</v>
      </c>
      <c r="F2850" s="4">
        <v>41843</v>
      </c>
      <c r="G2850" s="5">
        <v>48</v>
      </c>
      <c r="H2850" s="22">
        <v>48</v>
      </c>
      <c r="I2850" s="126">
        <f>INDEX('TOL2008'!B:B,MATCH(A2850,'TOL2008'!A:A,0))</f>
        <v>10130</v>
      </c>
      <c r="J2850" s="126" t="str">
        <f>INDEX(Pääluokka!$H$2:$H$100,MATCH(VALUE(LEFT(Taulukko1[[#This Row],[TOL2008]],2)),Pääluokka!$G$2:$G$100,0))</f>
        <v>Teollisuus</v>
      </c>
      <c r="K2850" s="126" t="str">
        <f>INDEX(Pääluokka!$I$2:$I$100,MATCH(VALUE(LEFT(Taulukko1[[#This Row],[TOL2008]],2)),Pääluokka!$G$2:$G$100,0))</f>
        <v>Teollisuus (C-E)</v>
      </c>
      <c r="L2850" s="41">
        <f t="shared" si="440"/>
        <v>62</v>
      </c>
      <c r="M2850" s="43">
        <f t="shared" si="441"/>
        <v>41781</v>
      </c>
      <c r="N2850" s="43">
        <f t="shared" si="442"/>
        <v>41843</v>
      </c>
      <c r="O2850" s="43">
        <f t="shared" si="443"/>
        <v>41760</v>
      </c>
      <c r="P2850" s="43">
        <f t="shared" si="444"/>
        <v>41821</v>
      </c>
      <c r="Q2850" s="41">
        <f t="shared" si="445"/>
        <v>2014</v>
      </c>
      <c r="R2850" s="41">
        <f t="shared" si="446"/>
        <v>2014</v>
      </c>
      <c r="S2850" s="43" t="str">
        <f>YEAR(Taulukko1[[#This Row],[Alku KK]])&amp;"Q"&amp;ROUNDDOWN((MONTH(Taulukko1[[#This Row],[Alku KK]])-1)/3+1,0)</f>
        <v>2014Q2</v>
      </c>
      <c r="T2850" s="43" t="str">
        <f>YEAR(Taulukko1[[#This Row],[Loppu KK]])&amp;"Q"&amp;ROUNDDOWN((MONTH(Taulukko1[[#This Row],[Loppu KK]])-1)/3+1,0)</f>
        <v>2014Q3</v>
      </c>
      <c r="U2850" s="66">
        <f>IF(COUNT(Taulukko1[[#This Row],[Neuvottelujen alaiset ]])=1,Taulukko1[[#This Row],[Neuvottelujen alaiset ]],Taulukko1[[#This Row],[Vähennystarve]])</f>
        <v>48</v>
      </c>
      <c r="V2850" s="44" t="str">
        <f t="shared" si="447"/>
        <v>NA</v>
      </c>
      <c r="W2850" s="44">
        <f t="shared" si="448"/>
        <v>1</v>
      </c>
      <c r="X2850" s="44" t="str">
        <f t="shared" si="449"/>
        <v>NA</v>
      </c>
      <c r="Y2850" s="90" t="b">
        <f>AND(MONTH(Taulukko1[[#This Row],[Alku PVM]] )=6,DAY(Taulukko1[[#This Row],[Alku PVM]] )&gt;19)</f>
        <v>0</v>
      </c>
      <c r="Z2850" s="90" t="b">
        <f>AND(MONTH(Taulukko1[[#This Row],[Loppu PVM]] )=6,DAY(Taulukko1[[#This Row],[Loppu PVM]] )&gt;19)</f>
        <v>0</v>
      </c>
      <c r="AA2850" s="90" t="b">
        <f>OR(MONTH(Taulukko1[[#This Row],[Alku PVM]] )&lt;=5,AND(MONTH(Taulukko1[[#This Row],[Alku PVM]] )=6,DAY(Taulukko1[[#This Row],[Alku PVM]] )&lt;20))</f>
        <v>1</v>
      </c>
      <c r="AB2850" s="90" t="b">
        <f>OR(MONTH(Taulukko1[[#This Row],[Loppu PVM]])&lt;=5,AND(MONTH(Taulukko1[[#This Row],[Loppu PVM]] )=6,DAY(Taulukko1[[#This Row],[Loppu PVM]])&lt;20))</f>
        <v>0</v>
      </c>
      <c r="AC2850" s="90" t="b">
        <f>OR(MONTH(Taulukko1[[#This Row],[Alku PVM]] )&lt;=3,AND(MONTH(Taulukko1[[#This Row],[Alku PVM]] )=3))</f>
        <v>0</v>
      </c>
      <c r="AD2850" s="90" t="b">
        <f>OR(MONTH(Taulukko1[[#This Row],[Loppu PVM]] )&lt;=3,AND(MONTH(Taulukko1[[#This Row],[Loppu PVM]] )=3))</f>
        <v>0</v>
      </c>
      <c r="AE2850" s="90" t="b">
        <f>OR(MONTH(Taulukko1[[#This Row],[Alku PVM]] )&lt;=9,AND(MONTH(Taulukko1[[#This Row],[Alku PVM]] )=9))</f>
        <v>1</v>
      </c>
      <c r="AF2850" s="90" t="b">
        <f>OR(MONTH(Taulukko1[[#This Row],[Loppu PVM]])&lt;=9,AND(MONTH(Taulukko1[[#This Row],[Loppu PVM]] )=9))</f>
        <v>1</v>
      </c>
      <c r="AG2850" s="90" t="b">
        <f>OR(MONTH(Taulukko1[[#This Row],[Alku PVM]] )&lt;=6,AND(MONTH(Taulukko1[[#This Row],[Alku PVM]] )=6))</f>
        <v>1</v>
      </c>
      <c r="AH2850" s="90" t="b">
        <f>OR(MONTH(Taulukko1[[#This Row],[Loppu PVM]])&lt;=6,AND(MONTH(Taulukko1[[#This Row],[Loppu PVM]] )=6))</f>
        <v>0</v>
      </c>
    </row>
    <row r="2851" spans="1:34" ht="12.75" customHeight="1">
      <c r="A2851" s="21" t="s">
        <v>132</v>
      </c>
      <c r="B2851" s="23">
        <v>41782</v>
      </c>
      <c r="C2851" s="21" t="s">
        <v>87</v>
      </c>
      <c r="D2851" s="24"/>
      <c r="F2851" s="23"/>
      <c r="G2851" s="24"/>
      <c r="H2851" s="22">
        <v>90</v>
      </c>
      <c r="I2851" s="126">
        <f>INDEX('TOL2008'!B:B,MATCH(A2851,'TOL2008'!A:A,0))</f>
        <v>65121</v>
      </c>
      <c r="J2851" s="126" t="str">
        <f>INDEX(Pääluokka!$H$2:$H$100,MATCH(VALUE(LEFT(Taulukko1[[#This Row],[TOL2008]],2)),Pääluokka!$G$2:$G$100,0))</f>
        <v>Rahoitus- ja vakuutustoiminta</v>
      </c>
      <c r="K2851" s="126" t="str">
        <f>INDEX(Pääluokka!$I$2:$I$100,MATCH(VALUE(LEFT(Taulukko1[[#This Row],[TOL2008]],2)),Pääluokka!$G$2:$G$100,0))</f>
        <v>Palvelualat (G-N, R, S)</v>
      </c>
      <c r="L2851" s="41" t="str">
        <f t="shared" si="440"/>
        <v>NA</v>
      </c>
      <c r="M2851" s="43">
        <f t="shared" si="441"/>
        <v>41782</v>
      </c>
      <c r="N2851" s="43">
        <f t="shared" si="442"/>
        <v>41833</v>
      </c>
      <c r="O2851" s="43">
        <f t="shared" si="443"/>
        <v>41760</v>
      </c>
      <c r="P2851" s="43">
        <f t="shared" si="444"/>
        <v>41821</v>
      </c>
      <c r="Q2851" s="41">
        <f t="shared" si="445"/>
        <v>2014</v>
      </c>
      <c r="R2851" s="41">
        <f t="shared" si="446"/>
        <v>2014</v>
      </c>
      <c r="S2851" s="43" t="str">
        <f>YEAR(Taulukko1[[#This Row],[Alku KK]])&amp;"Q"&amp;ROUNDDOWN((MONTH(Taulukko1[[#This Row],[Alku KK]])-1)/3+1,0)</f>
        <v>2014Q2</v>
      </c>
      <c r="T2851" s="43" t="str">
        <f>YEAR(Taulukko1[[#This Row],[Loppu KK]])&amp;"Q"&amp;ROUNDDOWN((MONTH(Taulukko1[[#This Row],[Loppu KK]])-1)/3+1,0)</f>
        <v>2014Q3</v>
      </c>
      <c r="U2851" s="66">
        <f>IF(COUNT(Taulukko1[[#This Row],[Neuvottelujen alaiset ]])=1,Taulukko1[[#This Row],[Neuvottelujen alaiset ]],Taulukko1[[#This Row],[Vähennystarve]])</f>
        <v>90</v>
      </c>
      <c r="V2851" s="44" t="str">
        <f t="shared" si="447"/>
        <v>NA</v>
      </c>
      <c r="W2851" s="44" t="str">
        <f t="shared" si="448"/>
        <v>NA</v>
      </c>
      <c r="X2851" s="44" t="str">
        <f t="shared" si="449"/>
        <v>NA</v>
      </c>
      <c r="Y2851" s="90" t="b">
        <f>AND(MONTH(Taulukko1[[#This Row],[Alku PVM]] )=6,DAY(Taulukko1[[#This Row],[Alku PVM]] )&gt;19)</f>
        <v>0</v>
      </c>
      <c r="Z2851" s="90" t="b">
        <f>AND(MONTH(Taulukko1[[#This Row],[Loppu PVM]] )=6,DAY(Taulukko1[[#This Row],[Loppu PVM]] )&gt;19)</f>
        <v>0</v>
      </c>
      <c r="AA2851" s="90" t="b">
        <f>OR(MONTH(Taulukko1[[#This Row],[Alku PVM]] )&lt;=5,AND(MONTH(Taulukko1[[#This Row],[Alku PVM]] )=6,DAY(Taulukko1[[#This Row],[Alku PVM]] )&lt;20))</f>
        <v>1</v>
      </c>
      <c r="AB2851" s="90" t="b">
        <f>OR(MONTH(Taulukko1[[#This Row],[Loppu PVM]])&lt;=5,AND(MONTH(Taulukko1[[#This Row],[Loppu PVM]] )=6,DAY(Taulukko1[[#This Row],[Loppu PVM]])&lt;20))</f>
        <v>0</v>
      </c>
      <c r="AC2851" s="90" t="b">
        <f>OR(MONTH(Taulukko1[[#This Row],[Alku PVM]] )&lt;=3,AND(MONTH(Taulukko1[[#This Row],[Alku PVM]] )=3))</f>
        <v>0</v>
      </c>
      <c r="AD2851" s="90" t="b">
        <f>OR(MONTH(Taulukko1[[#This Row],[Loppu PVM]] )&lt;=3,AND(MONTH(Taulukko1[[#This Row],[Loppu PVM]] )=3))</f>
        <v>0</v>
      </c>
      <c r="AE2851" s="90" t="b">
        <f>OR(MONTH(Taulukko1[[#This Row],[Alku PVM]] )&lt;=9,AND(MONTH(Taulukko1[[#This Row],[Alku PVM]] )=9))</f>
        <v>1</v>
      </c>
      <c r="AF2851" s="90" t="b">
        <f>OR(MONTH(Taulukko1[[#This Row],[Loppu PVM]])&lt;=9,AND(MONTH(Taulukko1[[#This Row],[Loppu PVM]] )=9))</f>
        <v>1</v>
      </c>
      <c r="AG2851" s="90" t="b">
        <f>OR(MONTH(Taulukko1[[#This Row],[Alku PVM]] )&lt;=6,AND(MONTH(Taulukko1[[#This Row],[Alku PVM]] )=6))</f>
        <v>1</v>
      </c>
      <c r="AH2851" s="90" t="b">
        <f>OR(MONTH(Taulukko1[[#This Row],[Loppu PVM]])&lt;=6,AND(MONTH(Taulukko1[[#This Row],[Loppu PVM]] )=6))</f>
        <v>0</v>
      </c>
    </row>
    <row r="2852" spans="1:34" ht="12.75" customHeight="1">
      <c r="A2852" t="s">
        <v>90</v>
      </c>
      <c r="B2852" s="23">
        <v>41782</v>
      </c>
      <c r="C2852" t="s">
        <v>92</v>
      </c>
      <c r="E2852" s="62">
        <v>12</v>
      </c>
      <c r="F2852" s="4"/>
      <c r="G2852" s="5"/>
      <c r="H2852" s="22">
        <v>12</v>
      </c>
      <c r="I2852" s="126">
        <f>INDEX('TOL2008'!B:B,MATCH(A2852,'TOL2008'!A:A,0))</f>
        <v>62030</v>
      </c>
      <c r="J2852" s="126" t="str">
        <f>INDEX(Pääluokka!$H$2:$H$100,MATCH(VALUE(LEFT(Taulukko1[[#This Row],[TOL2008]],2)),Pääluokka!$G$2:$G$100,0))</f>
        <v>Informaatio ja viestintä</v>
      </c>
      <c r="K2852" s="126" t="str">
        <f>INDEX(Pääluokka!$I$2:$I$100,MATCH(VALUE(LEFT(Taulukko1[[#This Row],[TOL2008]],2)),Pääluokka!$G$2:$G$100,0))</f>
        <v>Palvelualat (G-N, R, S)</v>
      </c>
      <c r="L2852" s="41" t="str">
        <f t="shared" si="440"/>
        <v>NA</v>
      </c>
      <c r="M2852" s="43">
        <f t="shared" si="441"/>
        <v>41782</v>
      </c>
      <c r="N2852" s="43">
        <f t="shared" si="442"/>
        <v>41833</v>
      </c>
      <c r="O2852" s="43">
        <f t="shared" si="443"/>
        <v>41760</v>
      </c>
      <c r="P2852" s="43">
        <f t="shared" si="444"/>
        <v>41821</v>
      </c>
      <c r="Q2852" s="41">
        <f t="shared" si="445"/>
        <v>2014</v>
      </c>
      <c r="R2852" s="41">
        <f t="shared" si="446"/>
        <v>2014</v>
      </c>
      <c r="S2852" s="43" t="str">
        <f>YEAR(Taulukko1[[#This Row],[Alku KK]])&amp;"Q"&amp;ROUNDDOWN((MONTH(Taulukko1[[#This Row],[Alku KK]])-1)/3+1,0)</f>
        <v>2014Q2</v>
      </c>
      <c r="T2852" s="43" t="str">
        <f>YEAR(Taulukko1[[#This Row],[Loppu KK]])&amp;"Q"&amp;ROUNDDOWN((MONTH(Taulukko1[[#This Row],[Loppu KK]])-1)/3+1,0)</f>
        <v>2014Q3</v>
      </c>
      <c r="U2852" s="66">
        <f>IF(COUNT(Taulukko1[[#This Row],[Neuvottelujen alaiset ]])=1,Taulukko1[[#This Row],[Neuvottelujen alaiset ]],Taulukko1[[#This Row],[Vähennystarve]])</f>
        <v>12</v>
      </c>
      <c r="V2852" s="44">
        <f t="shared" si="447"/>
        <v>1</v>
      </c>
      <c r="W2852" s="44" t="str">
        <f t="shared" si="448"/>
        <v>NA</v>
      </c>
      <c r="X2852" s="44" t="str">
        <f t="shared" si="449"/>
        <v>NA</v>
      </c>
      <c r="Y2852" s="90" t="b">
        <f>AND(MONTH(Taulukko1[[#This Row],[Alku PVM]] )=6,DAY(Taulukko1[[#This Row],[Alku PVM]] )&gt;19)</f>
        <v>0</v>
      </c>
      <c r="Z2852" s="90" t="b">
        <f>AND(MONTH(Taulukko1[[#This Row],[Loppu PVM]] )=6,DAY(Taulukko1[[#This Row],[Loppu PVM]] )&gt;19)</f>
        <v>0</v>
      </c>
      <c r="AA2852" s="90" t="b">
        <f>OR(MONTH(Taulukko1[[#This Row],[Alku PVM]] )&lt;=5,AND(MONTH(Taulukko1[[#This Row],[Alku PVM]] )=6,DAY(Taulukko1[[#This Row],[Alku PVM]] )&lt;20))</f>
        <v>1</v>
      </c>
      <c r="AB2852" s="90" t="b">
        <f>OR(MONTH(Taulukko1[[#This Row],[Loppu PVM]])&lt;=5,AND(MONTH(Taulukko1[[#This Row],[Loppu PVM]] )=6,DAY(Taulukko1[[#This Row],[Loppu PVM]])&lt;20))</f>
        <v>0</v>
      </c>
      <c r="AC2852" s="90" t="b">
        <f>OR(MONTH(Taulukko1[[#This Row],[Alku PVM]] )&lt;=3,AND(MONTH(Taulukko1[[#This Row],[Alku PVM]] )=3))</f>
        <v>0</v>
      </c>
      <c r="AD2852" s="90" t="b">
        <f>OR(MONTH(Taulukko1[[#This Row],[Loppu PVM]] )&lt;=3,AND(MONTH(Taulukko1[[#This Row],[Loppu PVM]] )=3))</f>
        <v>0</v>
      </c>
      <c r="AE2852" s="90" t="b">
        <f>OR(MONTH(Taulukko1[[#This Row],[Alku PVM]] )&lt;=9,AND(MONTH(Taulukko1[[#This Row],[Alku PVM]] )=9))</f>
        <v>1</v>
      </c>
      <c r="AF2852" s="90" t="b">
        <f>OR(MONTH(Taulukko1[[#This Row],[Loppu PVM]])&lt;=9,AND(MONTH(Taulukko1[[#This Row],[Loppu PVM]] )=9))</f>
        <v>1</v>
      </c>
      <c r="AG2852" s="90" t="b">
        <f>OR(MONTH(Taulukko1[[#This Row],[Alku PVM]] )&lt;=6,AND(MONTH(Taulukko1[[#This Row],[Alku PVM]] )=6))</f>
        <v>1</v>
      </c>
      <c r="AH2852" s="90" t="b">
        <f>OR(MONTH(Taulukko1[[#This Row],[Loppu PVM]])&lt;=6,AND(MONTH(Taulukko1[[#This Row],[Loppu PVM]] )=6))</f>
        <v>0</v>
      </c>
    </row>
    <row r="2853" spans="1:34" ht="12.75" customHeight="1">
      <c r="A2853" t="s">
        <v>284</v>
      </c>
      <c r="B2853" s="23">
        <v>41786</v>
      </c>
      <c r="C2853" t="s">
        <v>285</v>
      </c>
      <c r="D2853" s="5">
        <v>100</v>
      </c>
      <c r="F2853" s="4">
        <v>41815</v>
      </c>
      <c r="G2853" s="5">
        <v>0</v>
      </c>
      <c r="H2853" s="22">
        <v>100</v>
      </c>
      <c r="I2853" s="126">
        <f>INDEX('TOL2008'!B:B,MATCH(A2853,'TOL2008'!A:A,0))</f>
        <v>71127</v>
      </c>
      <c r="J2853" s="126" t="str">
        <f>INDEX(Pääluokka!$H$2:$H$100,MATCH(VALUE(LEFT(Taulukko1[[#This Row],[TOL2008]],2)),Pääluokka!$G$2:$G$100,0))</f>
        <v>Ammatillinen, tieteellinen ja tekninen toiminta</v>
      </c>
      <c r="K2853" s="126" t="str">
        <f>INDEX(Pääluokka!$I$2:$I$100,MATCH(VALUE(LEFT(Taulukko1[[#This Row],[TOL2008]],2)),Pääluokka!$G$2:$G$100,0))</f>
        <v>Palvelualat (G-N, R, S)</v>
      </c>
      <c r="L2853" s="41">
        <f t="shared" si="440"/>
        <v>29</v>
      </c>
      <c r="M2853" s="43">
        <f t="shared" si="441"/>
        <v>41786</v>
      </c>
      <c r="N2853" s="43">
        <f t="shared" si="442"/>
        <v>41815</v>
      </c>
      <c r="O2853" s="43">
        <f t="shared" si="443"/>
        <v>41760</v>
      </c>
      <c r="P2853" s="43">
        <f t="shared" si="444"/>
        <v>41791</v>
      </c>
      <c r="Q2853" s="41">
        <f t="shared" si="445"/>
        <v>2014</v>
      </c>
      <c r="R2853" s="41">
        <f t="shared" si="446"/>
        <v>2014</v>
      </c>
      <c r="S2853" s="43" t="str">
        <f>YEAR(Taulukko1[[#This Row],[Alku KK]])&amp;"Q"&amp;ROUNDDOWN((MONTH(Taulukko1[[#This Row],[Alku KK]])-1)/3+1,0)</f>
        <v>2014Q2</v>
      </c>
      <c r="T2853" s="43" t="str">
        <f>YEAR(Taulukko1[[#This Row],[Loppu KK]])&amp;"Q"&amp;ROUNDDOWN((MONTH(Taulukko1[[#This Row],[Loppu KK]])-1)/3+1,0)</f>
        <v>2014Q2</v>
      </c>
      <c r="U2853" s="66">
        <f>IF(COUNT(Taulukko1[[#This Row],[Neuvottelujen alaiset ]])=1,Taulukko1[[#This Row],[Neuvottelujen alaiset ]],Taulukko1[[#This Row],[Vähennystarve]])</f>
        <v>100</v>
      </c>
      <c r="V2853" s="44" t="str">
        <f t="shared" si="447"/>
        <v>NA</v>
      </c>
      <c r="W2853" s="44">
        <f t="shared" si="448"/>
        <v>0</v>
      </c>
      <c r="X2853" s="44" t="str">
        <f t="shared" si="449"/>
        <v>NA</v>
      </c>
      <c r="Y2853" s="90" t="b">
        <f>AND(MONTH(Taulukko1[[#This Row],[Alku PVM]] )=6,DAY(Taulukko1[[#This Row],[Alku PVM]] )&gt;19)</f>
        <v>0</v>
      </c>
      <c r="Z2853" s="90" t="b">
        <f>AND(MONTH(Taulukko1[[#This Row],[Loppu PVM]] )=6,DAY(Taulukko1[[#This Row],[Loppu PVM]] )&gt;19)</f>
        <v>1</v>
      </c>
      <c r="AA2853" s="90" t="b">
        <f>OR(MONTH(Taulukko1[[#This Row],[Alku PVM]] )&lt;=5,AND(MONTH(Taulukko1[[#This Row],[Alku PVM]] )=6,DAY(Taulukko1[[#This Row],[Alku PVM]] )&lt;20))</f>
        <v>1</v>
      </c>
      <c r="AB2853" s="90" t="b">
        <f>OR(MONTH(Taulukko1[[#This Row],[Loppu PVM]])&lt;=5,AND(MONTH(Taulukko1[[#This Row],[Loppu PVM]] )=6,DAY(Taulukko1[[#This Row],[Loppu PVM]])&lt;20))</f>
        <v>0</v>
      </c>
      <c r="AC2853" s="90" t="b">
        <f>OR(MONTH(Taulukko1[[#This Row],[Alku PVM]] )&lt;=3,AND(MONTH(Taulukko1[[#This Row],[Alku PVM]] )=3))</f>
        <v>0</v>
      </c>
      <c r="AD2853" s="90" t="b">
        <f>OR(MONTH(Taulukko1[[#This Row],[Loppu PVM]] )&lt;=3,AND(MONTH(Taulukko1[[#This Row],[Loppu PVM]] )=3))</f>
        <v>0</v>
      </c>
      <c r="AE2853" s="90" t="b">
        <f>OR(MONTH(Taulukko1[[#This Row],[Alku PVM]] )&lt;=9,AND(MONTH(Taulukko1[[#This Row],[Alku PVM]] )=9))</f>
        <v>1</v>
      </c>
      <c r="AF2853" s="90" t="b">
        <f>OR(MONTH(Taulukko1[[#This Row],[Loppu PVM]])&lt;=9,AND(MONTH(Taulukko1[[#This Row],[Loppu PVM]] )=9))</f>
        <v>1</v>
      </c>
      <c r="AG2853" s="90" t="b">
        <f>OR(MONTH(Taulukko1[[#This Row],[Alku PVM]] )&lt;=6,AND(MONTH(Taulukko1[[#This Row],[Alku PVM]] )=6))</f>
        <v>1</v>
      </c>
      <c r="AH2853" s="90" t="b">
        <f>OR(MONTH(Taulukko1[[#This Row],[Loppu PVM]])&lt;=6,AND(MONTH(Taulukko1[[#This Row],[Loppu PVM]] )=6))</f>
        <v>1</v>
      </c>
    </row>
    <row r="2854" spans="1:34" ht="12.75" customHeight="1">
      <c r="A2854" s="21" t="s">
        <v>487</v>
      </c>
      <c r="B2854" s="23">
        <v>41787</v>
      </c>
      <c r="C2854" s="21" t="s">
        <v>486</v>
      </c>
      <c r="D2854" s="24"/>
      <c r="E2854" s="62">
        <v>80</v>
      </c>
      <c r="F2854" s="23">
        <v>41900</v>
      </c>
      <c r="G2854" s="24">
        <v>36</v>
      </c>
      <c r="H2854" s="22">
        <v>169</v>
      </c>
      <c r="I2854" s="126">
        <f>INDEX('TOL2008'!B:B,MATCH(A2854,'TOL2008'!A:A,0))</f>
        <v>85420</v>
      </c>
      <c r="J2854" s="126" t="str">
        <f>INDEX(Pääluokka!$H$2:$H$100,MATCH(VALUE(LEFT(Taulukko1[[#This Row],[TOL2008]],2)),Pääluokka!$G$2:$G$100,0))</f>
        <v>Koulutus</v>
      </c>
      <c r="K2854" s="126" t="str">
        <f>INDEX(Pääluokka!$I$2:$I$100,MATCH(VALUE(LEFT(Taulukko1[[#This Row],[TOL2008]],2)),Pääluokka!$G$2:$G$100,0))</f>
        <v>Muut toimialat (O-Q, T-X)</v>
      </c>
      <c r="L2854" s="41">
        <f t="shared" si="440"/>
        <v>113</v>
      </c>
      <c r="M2854" s="43">
        <f t="shared" si="441"/>
        <v>41787</v>
      </c>
      <c r="N2854" s="43">
        <f t="shared" si="442"/>
        <v>41900</v>
      </c>
      <c r="O2854" s="43">
        <f t="shared" si="443"/>
        <v>41760</v>
      </c>
      <c r="P2854" s="43">
        <f t="shared" si="444"/>
        <v>41883</v>
      </c>
      <c r="Q2854" s="41">
        <f t="shared" si="445"/>
        <v>2014</v>
      </c>
      <c r="R2854" s="41">
        <f t="shared" si="446"/>
        <v>2014</v>
      </c>
      <c r="S2854" s="43" t="str">
        <f>YEAR(Taulukko1[[#This Row],[Alku KK]])&amp;"Q"&amp;ROUNDDOWN((MONTH(Taulukko1[[#This Row],[Alku KK]])-1)/3+1,0)</f>
        <v>2014Q2</v>
      </c>
      <c r="T2854" s="43" t="str">
        <f>YEAR(Taulukko1[[#This Row],[Loppu KK]])&amp;"Q"&amp;ROUNDDOWN((MONTH(Taulukko1[[#This Row],[Loppu KK]])-1)/3+1,0)</f>
        <v>2014Q3</v>
      </c>
      <c r="U2854" s="66">
        <f>IF(COUNT(Taulukko1[[#This Row],[Neuvottelujen alaiset ]])=1,Taulukko1[[#This Row],[Neuvottelujen alaiset ]],Taulukko1[[#This Row],[Vähennystarve]])</f>
        <v>169</v>
      </c>
      <c r="V2854" s="44">
        <f t="shared" si="447"/>
        <v>0.47337278106508873</v>
      </c>
      <c r="W2854" s="44">
        <f t="shared" si="448"/>
        <v>0.21301775147928995</v>
      </c>
      <c r="X2854" s="44">
        <f t="shared" si="449"/>
        <v>0.45</v>
      </c>
      <c r="Y2854" s="90" t="b">
        <f>AND(MONTH(Taulukko1[[#This Row],[Alku PVM]] )=6,DAY(Taulukko1[[#This Row],[Alku PVM]] )&gt;19)</f>
        <v>0</v>
      </c>
      <c r="Z2854" s="90" t="b">
        <f>AND(MONTH(Taulukko1[[#This Row],[Loppu PVM]] )=6,DAY(Taulukko1[[#This Row],[Loppu PVM]] )&gt;19)</f>
        <v>0</v>
      </c>
      <c r="AA2854" s="90" t="b">
        <f>OR(MONTH(Taulukko1[[#This Row],[Alku PVM]] )&lt;=5,AND(MONTH(Taulukko1[[#This Row],[Alku PVM]] )=6,DAY(Taulukko1[[#This Row],[Alku PVM]] )&lt;20))</f>
        <v>1</v>
      </c>
      <c r="AB2854" s="90" t="b">
        <f>OR(MONTH(Taulukko1[[#This Row],[Loppu PVM]])&lt;=5,AND(MONTH(Taulukko1[[#This Row],[Loppu PVM]] )=6,DAY(Taulukko1[[#This Row],[Loppu PVM]])&lt;20))</f>
        <v>0</v>
      </c>
      <c r="AC2854" s="90" t="b">
        <f>OR(MONTH(Taulukko1[[#This Row],[Alku PVM]] )&lt;=3,AND(MONTH(Taulukko1[[#This Row],[Alku PVM]] )=3))</f>
        <v>0</v>
      </c>
      <c r="AD2854" s="90" t="b">
        <f>OR(MONTH(Taulukko1[[#This Row],[Loppu PVM]] )&lt;=3,AND(MONTH(Taulukko1[[#This Row],[Loppu PVM]] )=3))</f>
        <v>0</v>
      </c>
      <c r="AE2854" s="90" t="b">
        <f>OR(MONTH(Taulukko1[[#This Row],[Alku PVM]] )&lt;=9,AND(MONTH(Taulukko1[[#This Row],[Alku PVM]] )=9))</f>
        <v>1</v>
      </c>
      <c r="AF2854" s="90" t="b">
        <f>OR(MONTH(Taulukko1[[#This Row],[Loppu PVM]])&lt;=9,AND(MONTH(Taulukko1[[#This Row],[Loppu PVM]] )=9))</f>
        <v>1</v>
      </c>
      <c r="AG2854" s="90" t="b">
        <f>OR(MONTH(Taulukko1[[#This Row],[Alku PVM]] )&lt;=6,AND(MONTH(Taulukko1[[#This Row],[Alku PVM]] )=6))</f>
        <v>1</v>
      </c>
      <c r="AH2854" s="90" t="b">
        <f>OR(MONTH(Taulukko1[[#This Row],[Loppu PVM]])&lt;=6,AND(MONTH(Taulukko1[[#This Row],[Loppu PVM]] )=6))</f>
        <v>0</v>
      </c>
    </row>
    <row r="2855" spans="1:34" ht="12.75" customHeight="1">
      <c r="A2855" t="s">
        <v>435</v>
      </c>
      <c r="B2855" s="23">
        <v>41787</v>
      </c>
      <c r="C2855" t="s">
        <v>434</v>
      </c>
      <c r="E2855" s="62">
        <v>40</v>
      </c>
      <c r="F2855" s="4"/>
      <c r="G2855" s="5"/>
      <c r="H2855" s="22">
        <v>40</v>
      </c>
      <c r="I2855" s="126">
        <f>INDEX('TOL2008'!B:B,MATCH(A2855,'TOL2008'!A:A,0))</f>
        <v>26110</v>
      </c>
      <c r="J2855" s="126" t="str">
        <f>INDEX(Pääluokka!$H$2:$H$100,MATCH(VALUE(LEFT(Taulukko1[[#This Row],[TOL2008]],2)),Pääluokka!$G$2:$G$100,0))</f>
        <v>Teollisuus</v>
      </c>
      <c r="K2855" s="126" t="str">
        <f>INDEX(Pääluokka!$I$2:$I$100,MATCH(VALUE(LEFT(Taulukko1[[#This Row],[TOL2008]],2)),Pääluokka!$G$2:$G$100,0))</f>
        <v>Teollisuus (C-E)</v>
      </c>
      <c r="L2855" s="41" t="str">
        <f t="shared" si="440"/>
        <v>NA</v>
      </c>
      <c r="M2855" s="43">
        <f t="shared" si="441"/>
        <v>41787</v>
      </c>
      <c r="N2855" s="43">
        <f t="shared" si="442"/>
        <v>41838</v>
      </c>
      <c r="O2855" s="43">
        <f t="shared" si="443"/>
        <v>41760</v>
      </c>
      <c r="P2855" s="43">
        <f t="shared" si="444"/>
        <v>41821</v>
      </c>
      <c r="Q2855" s="41">
        <f t="shared" si="445"/>
        <v>2014</v>
      </c>
      <c r="R2855" s="41">
        <f t="shared" si="446"/>
        <v>2014</v>
      </c>
      <c r="S2855" s="43" t="str">
        <f>YEAR(Taulukko1[[#This Row],[Alku KK]])&amp;"Q"&amp;ROUNDDOWN((MONTH(Taulukko1[[#This Row],[Alku KK]])-1)/3+1,0)</f>
        <v>2014Q2</v>
      </c>
      <c r="T2855" s="43" t="str">
        <f>YEAR(Taulukko1[[#This Row],[Loppu KK]])&amp;"Q"&amp;ROUNDDOWN((MONTH(Taulukko1[[#This Row],[Loppu KK]])-1)/3+1,0)</f>
        <v>2014Q3</v>
      </c>
      <c r="U2855" s="66">
        <f>IF(COUNT(Taulukko1[[#This Row],[Neuvottelujen alaiset ]])=1,Taulukko1[[#This Row],[Neuvottelujen alaiset ]],Taulukko1[[#This Row],[Vähennystarve]])</f>
        <v>40</v>
      </c>
      <c r="V2855" s="44">
        <f t="shared" si="447"/>
        <v>1</v>
      </c>
      <c r="W2855" s="44" t="str">
        <f t="shared" si="448"/>
        <v>NA</v>
      </c>
      <c r="X2855" s="44" t="str">
        <f t="shared" si="449"/>
        <v>NA</v>
      </c>
      <c r="Y2855" s="90" t="b">
        <f>AND(MONTH(Taulukko1[[#This Row],[Alku PVM]] )=6,DAY(Taulukko1[[#This Row],[Alku PVM]] )&gt;19)</f>
        <v>0</v>
      </c>
      <c r="Z2855" s="90" t="b">
        <f>AND(MONTH(Taulukko1[[#This Row],[Loppu PVM]] )=6,DAY(Taulukko1[[#This Row],[Loppu PVM]] )&gt;19)</f>
        <v>0</v>
      </c>
      <c r="AA2855" s="90" t="b">
        <f>OR(MONTH(Taulukko1[[#This Row],[Alku PVM]] )&lt;=5,AND(MONTH(Taulukko1[[#This Row],[Alku PVM]] )=6,DAY(Taulukko1[[#This Row],[Alku PVM]] )&lt;20))</f>
        <v>1</v>
      </c>
      <c r="AB2855" s="90" t="b">
        <f>OR(MONTH(Taulukko1[[#This Row],[Loppu PVM]])&lt;=5,AND(MONTH(Taulukko1[[#This Row],[Loppu PVM]] )=6,DAY(Taulukko1[[#This Row],[Loppu PVM]])&lt;20))</f>
        <v>0</v>
      </c>
      <c r="AC2855" s="90" t="b">
        <f>OR(MONTH(Taulukko1[[#This Row],[Alku PVM]] )&lt;=3,AND(MONTH(Taulukko1[[#This Row],[Alku PVM]] )=3))</f>
        <v>0</v>
      </c>
      <c r="AD2855" s="90" t="b">
        <f>OR(MONTH(Taulukko1[[#This Row],[Loppu PVM]] )&lt;=3,AND(MONTH(Taulukko1[[#This Row],[Loppu PVM]] )=3))</f>
        <v>0</v>
      </c>
      <c r="AE2855" s="90" t="b">
        <f>OR(MONTH(Taulukko1[[#This Row],[Alku PVM]] )&lt;=9,AND(MONTH(Taulukko1[[#This Row],[Alku PVM]] )=9))</f>
        <v>1</v>
      </c>
      <c r="AF2855" s="90" t="b">
        <f>OR(MONTH(Taulukko1[[#This Row],[Loppu PVM]])&lt;=9,AND(MONTH(Taulukko1[[#This Row],[Loppu PVM]] )=9))</f>
        <v>1</v>
      </c>
      <c r="AG2855" s="90" t="b">
        <f>OR(MONTH(Taulukko1[[#This Row],[Alku PVM]] )&lt;=6,AND(MONTH(Taulukko1[[#This Row],[Alku PVM]] )=6))</f>
        <v>1</v>
      </c>
      <c r="AH2855" s="90" t="b">
        <f>OR(MONTH(Taulukko1[[#This Row],[Loppu PVM]])&lt;=6,AND(MONTH(Taulukko1[[#This Row],[Loppu PVM]] )=6))</f>
        <v>0</v>
      </c>
    </row>
    <row r="2856" spans="1:34" ht="12.75" customHeight="1">
      <c r="A2856" t="s">
        <v>15</v>
      </c>
      <c r="B2856" s="23">
        <v>41787</v>
      </c>
      <c r="C2856" t="s">
        <v>18</v>
      </c>
      <c r="E2856" s="62">
        <v>17</v>
      </c>
      <c r="F2856" s="4"/>
      <c r="G2856" s="5"/>
      <c r="H2856" s="22">
        <v>90</v>
      </c>
      <c r="I2856" s="126">
        <f>INDEX('TOL2008'!B:B,MATCH(A2856,'TOL2008'!A:A,0))</f>
        <v>49100</v>
      </c>
      <c r="J2856" s="126" t="str">
        <f>INDEX(Pääluokka!$H$2:$H$100,MATCH(VALUE(LEFT(Taulukko1[[#This Row],[TOL2008]],2)),Pääluokka!$G$2:$G$100,0))</f>
        <v>Kuljetus ja varastointi</v>
      </c>
      <c r="K2856" s="126" t="str">
        <f>INDEX(Pääluokka!$I$2:$I$100,MATCH(VALUE(LEFT(Taulukko1[[#This Row],[TOL2008]],2)),Pääluokka!$G$2:$G$100,0))</f>
        <v>Palvelualat (G-N, R, S)</v>
      </c>
      <c r="L2856" s="41" t="str">
        <f t="shared" si="440"/>
        <v>NA</v>
      </c>
      <c r="M2856" s="43">
        <f t="shared" si="441"/>
        <v>41787</v>
      </c>
      <c r="N2856" s="43">
        <f t="shared" si="442"/>
        <v>41838</v>
      </c>
      <c r="O2856" s="43">
        <f t="shared" si="443"/>
        <v>41760</v>
      </c>
      <c r="P2856" s="43">
        <f t="shared" si="444"/>
        <v>41821</v>
      </c>
      <c r="Q2856" s="41">
        <f t="shared" si="445"/>
        <v>2014</v>
      </c>
      <c r="R2856" s="41">
        <f t="shared" si="446"/>
        <v>2014</v>
      </c>
      <c r="S2856" s="43" t="str">
        <f>YEAR(Taulukko1[[#This Row],[Alku KK]])&amp;"Q"&amp;ROUNDDOWN((MONTH(Taulukko1[[#This Row],[Alku KK]])-1)/3+1,0)</f>
        <v>2014Q2</v>
      </c>
      <c r="T2856" s="43" t="str">
        <f>YEAR(Taulukko1[[#This Row],[Loppu KK]])&amp;"Q"&amp;ROUNDDOWN((MONTH(Taulukko1[[#This Row],[Loppu KK]])-1)/3+1,0)</f>
        <v>2014Q3</v>
      </c>
      <c r="U2856" s="66">
        <f>IF(COUNT(Taulukko1[[#This Row],[Neuvottelujen alaiset ]])=1,Taulukko1[[#This Row],[Neuvottelujen alaiset ]],Taulukko1[[#This Row],[Vähennystarve]])</f>
        <v>90</v>
      </c>
      <c r="V2856" s="44">
        <f t="shared" si="447"/>
        <v>0.18888888888888888</v>
      </c>
      <c r="W2856" s="44" t="str">
        <f t="shared" si="448"/>
        <v>NA</v>
      </c>
      <c r="X2856" s="44" t="str">
        <f t="shared" si="449"/>
        <v>NA</v>
      </c>
      <c r="Y2856" s="90" t="b">
        <f>AND(MONTH(Taulukko1[[#This Row],[Alku PVM]] )=6,DAY(Taulukko1[[#This Row],[Alku PVM]] )&gt;19)</f>
        <v>0</v>
      </c>
      <c r="Z2856" s="90" t="b">
        <f>AND(MONTH(Taulukko1[[#This Row],[Loppu PVM]] )=6,DAY(Taulukko1[[#This Row],[Loppu PVM]] )&gt;19)</f>
        <v>0</v>
      </c>
      <c r="AA2856" s="90" t="b">
        <f>OR(MONTH(Taulukko1[[#This Row],[Alku PVM]] )&lt;=5,AND(MONTH(Taulukko1[[#This Row],[Alku PVM]] )=6,DAY(Taulukko1[[#This Row],[Alku PVM]] )&lt;20))</f>
        <v>1</v>
      </c>
      <c r="AB2856" s="90" t="b">
        <f>OR(MONTH(Taulukko1[[#This Row],[Loppu PVM]])&lt;=5,AND(MONTH(Taulukko1[[#This Row],[Loppu PVM]] )=6,DAY(Taulukko1[[#This Row],[Loppu PVM]])&lt;20))</f>
        <v>0</v>
      </c>
      <c r="AC2856" s="90" t="b">
        <f>OR(MONTH(Taulukko1[[#This Row],[Alku PVM]] )&lt;=3,AND(MONTH(Taulukko1[[#This Row],[Alku PVM]] )=3))</f>
        <v>0</v>
      </c>
      <c r="AD2856" s="90" t="b">
        <f>OR(MONTH(Taulukko1[[#This Row],[Loppu PVM]] )&lt;=3,AND(MONTH(Taulukko1[[#This Row],[Loppu PVM]] )=3))</f>
        <v>0</v>
      </c>
      <c r="AE2856" s="90" t="b">
        <f>OR(MONTH(Taulukko1[[#This Row],[Alku PVM]] )&lt;=9,AND(MONTH(Taulukko1[[#This Row],[Alku PVM]] )=9))</f>
        <v>1</v>
      </c>
      <c r="AF2856" s="90" t="b">
        <f>OR(MONTH(Taulukko1[[#This Row],[Loppu PVM]])&lt;=9,AND(MONTH(Taulukko1[[#This Row],[Loppu PVM]] )=9))</f>
        <v>1</v>
      </c>
      <c r="AG2856" s="90" t="b">
        <f>OR(MONTH(Taulukko1[[#This Row],[Alku PVM]] )&lt;=6,AND(MONTH(Taulukko1[[#This Row],[Alku PVM]] )=6))</f>
        <v>1</v>
      </c>
      <c r="AH2856" s="90" t="b">
        <f>OR(MONTH(Taulukko1[[#This Row],[Loppu PVM]])&lt;=6,AND(MONTH(Taulukko1[[#This Row],[Loppu PVM]] )=6))</f>
        <v>0</v>
      </c>
    </row>
    <row r="2857" spans="1:34" ht="12.75" customHeight="1">
      <c r="A2857" s="21" t="s">
        <v>4404</v>
      </c>
      <c r="B2857" s="23">
        <v>41789</v>
      </c>
      <c r="C2857" s="21" t="s">
        <v>4349</v>
      </c>
      <c r="D2857" s="24"/>
      <c r="E2857" s="62">
        <v>25</v>
      </c>
      <c r="F2857" s="23">
        <v>41970</v>
      </c>
      <c r="G2857" s="24">
        <v>14</v>
      </c>
      <c r="H2857" s="22">
        <v>25</v>
      </c>
      <c r="I2857" s="126">
        <f>INDEX('TOL2008'!B:B,MATCH(A2857,'TOL2008'!A:A,0))</f>
        <v>85320</v>
      </c>
      <c r="J2857" s="126" t="str">
        <f>INDEX(Pääluokka!$H$2:$H$100,MATCH(VALUE(LEFT(Taulukko1[[#This Row],[TOL2008]],2)),Pääluokka!$G$2:$G$100,0))</f>
        <v>Koulutus</v>
      </c>
      <c r="K2857" s="126" t="str">
        <f>INDEX(Pääluokka!$I$2:$I$100,MATCH(VALUE(LEFT(Taulukko1[[#This Row],[TOL2008]],2)),Pääluokka!$G$2:$G$100,0))</f>
        <v>Muut toimialat (O-Q, T-X)</v>
      </c>
      <c r="L2857" s="41">
        <f t="shared" si="440"/>
        <v>181</v>
      </c>
      <c r="M2857" s="43">
        <f t="shared" si="441"/>
        <v>41789</v>
      </c>
      <c r="N2857" s="43">
        <f t="shared" si="442"/>
        <v>41970</v>
      </c>
      <c r="O2857" s="43">
        <f t="shared" si="443"/>
        <v>41760</v>
      </c>
      <c r="P2857" s="43">
        <f t="shared" si="444"/>
        <v>41944</v>
      </c>
      <c r="Q2857" s="41">
        <f t="shared" si="445"/>
        <v>2014</v>
      </c>
      <c r="R2857" s="41">
        <f t="shared" si="446"/>
        <v>2014</v>
      </c>
      <c r="S2857" s="43" t="str">
        <f>YEAR(Taulukko1[[#This Row],[Alku KK]])&amp;"Q"&amp;ROUNDDOWN((MONTH(Taulukko1[[#This Row],[Alku KK]])-1)/3+1,0)</f>
        <v>2014Q2</v>
      </c>
      <c r="T2857" s="43" t="str">
        <f>YEAR(Taulukko1[[#This Row],[Loppu KK]])&amp;"Q"&amp;ROUNDDOWN((MONTH(Taulukko1[[#This Row],[Loppu KK]])-1)/3+1,0)</f>
        <v>2014Q4</v>
      </c>
      <c r="U2857" s="66">
        <f>IF(COUNT(Taulukko1[[#This Row],[Neuvottelujen alaiset ]])=1,Taulukko1[[#This Row],[Neuvottelujen alaiset ]],Taulukko1[[#This Row],[Vähennystarve]])</f>
        <v>25</v>
      </c>
      <c r="V2857" s="44">
        <f t="shared" si="447"/>
        <v>1</v>
      </c>
      <c r="W2857" s="44">
        <f t="shared" si="448"/>
        <v>0.56000000000000005</v>
      </c>
      <c r="X2857" s="44">
        <f t="shared" si="449"/>
        <v>0.56000000000000005</v>
      </c>
      <c r="Y2857" s="90" t="b">
        <f>AND(MONTH(Taulukko1[[#This Row],[Alku PVM]] )=6,DAY(Taulukko1[[#This Row],[Alku PVM]] )&gt;19)</f>
        <v>0</v>
      </c>
      <c r="Z2857" s="90" t="b">
        <f>AND(MONTH(Taulukko1[[#This Row],[Loppu PVM]] )=6,DAY(Taulukko1[[#This Row],[Loppu PVM]] )&gt;19)</f>
        <v>0</v>
      </c>
      <c r="AA2857" s="90" t="b">
        <f>OR(MONTH(Taulukko1[[#This Row],[Alku PVM]] )&lt;=5,AND(MONTH(Taulukko1[[#This Row],[Alku PVM]] )=6,DAY(Taulukko1[[#This Row],[Alku PVM]] )&lt;20))</f>
        <v>1</v>
      </c>
      <c r="AB2857" s="90" t="b">
        <f>OR(MONTH(Taulukko1[[#This Row],[Loppu PVM]])&lt;=5,AND(MONTH(Taulukko1[[#This Row],[Loppu PVM]] )=6,DAY(Taulukko1[[#This Row],[Loppu PVM]])&lt;20))</f>
        <v>0</v>
      </c>
      <c r="AC2857" s="90" t="b">
        <f>OR(MONTH(Taulukko1[[#This Row],[Alku PVM]] )&lt;=3,AND(MONTH(Taulukko1[[#This Row],[Alku PVM]] )=3))</f>
        <v>0</v>
      </c>
      <c r="AD2857" s="90" t="b">
        <f>OR(MONTH(Taulukko1[[#This Row],[Loppu PVM]] )&lt;=3,AND(MONTH(Taulukko1[[#This Row],[Loppu PVM]] )=3))</f>
        <v>0</v>
      </c>
      <c r="AE2857" s="90" t="b">
        <f>OR(MONTH(Taulukko1[[#This Row],[Alku PVM]] )&lt;=9,AND(MONTH(Taulukko1[[#This Row],[Alku PVM]] )=9))</f>
        <v>1</v>
      </c>
      <c r="AF2857" s="90" t="b">
        <f>OR(MONTH(Taulukko1[[#This Row],[Loppu PVM]])&lt;=9,AND(MONTH(Taulukko1[[#This Row],[Loppu PVM]] )=9))</f>
        <v>0</v>
      </c>
      <c r="AG2857" s="90" t="b">
        <f>OR(MONTH(Taulukko1[[#This Row],[Alku PVM]] )&lt;=6,AND(MONTH(Taulukko1[[#This Row],[Alku PVM]] )=6))</f>
        <v>1</v>
      </c>
      <c r="AH2857" s="90" t="b">
        <f>OR(MONTH(Taulukko1[[#This Row],[Loppu PVM]])&lt;=6,AND(MONTH(Taulukko1[[#This Row],[Loppu PVM]] )=6))</f>
        <v>0</v>
      </c>
    </row>
    <row r="2858" spans="1:34" ht="12.75" customHeight="1">
      <c r="A2858" t="s">
        <v>606</v>
      </c>
      <c r="B2858" s="23">
        <v>41791</v>
      </c>
      <c r="C2858" t="s">
        <v>605</v>
      </c>
      <c r="E2858" s="62">
        <v>60</v>
      </c>
      <c r="F2858" s="4">
        <v>41824</v>
      </c>
      <c r="G2858" s="5">
        <v>49</v>
      </c>
      <c r="H2858" s="22">
        <v>60</v>
      </c>
      <c r="I2858" s="126">
        <f>INDEX('TOL2008'!B:B,MATCH(A2858,'TOL2008'!A:A,0))</f>
        <v>23650</v>
      </c>
      <c r="J2858" s="126" t="str">
        <f>INDEX(Pääluokka!$H$2:$H$100,MATCH(VALUE(LEFT(Taulukko1[[#This Row],[TOL2008]],2)),Pääluokka!$G$2:$G$100,0))</f>
        <v>Teollisuus</v>
      </c>
      <c r="K2858" s="126" t="str">
        <f>INDEX(Pääluokka!$I$2:$I$100,MATCH(VALUE(LEFT(Taulukko1[[#This Row],[TOL2008]],2)),Pääluokka!$G$2:$G$100,0))</f>
        <v>Teollisuus (C-E)</v>
      </c>
      <c r="L2858" s="41">
        <f t="shared" si="440"/>
        <v>33</v>
      </c>
      <c r="M2858" s="43">
        <f t="shared" si="441"/>
        <v>41791</v>
      </c>
      <c r="N2858" s="43">
        <f t="shared" si="442"/>
        <v>41824</v>
      </c>
      <c r="O2858" s="43">
        <f t="shared" si="443"/>
        <v>41791</v>
      </c>
      <c r="P2858" s="43">
        <f t="shared" si="444"/>
        <v>41821</v>
      </c>
      <c r="Q2858" s="41">
        <f t="shared" si="445"/>
        <v>2014</v>
      </c>
      <c r="R2858" s="41">
        <f t="shared" si="446"/>
        <v>2014</v>
      </c>
      <c r="S2858" s="43" t="str">
        <f>YEAR(Taulukko1[[#This Row],[Alku KK]])&amp;"Q"&amp;ROUNDDOWN((MONTH(Taulukko1[[#This Row],[Alku KK]])-1)/3+1,0)</f>
        <v>2014Q2</v>
      </c>
      <c r="T2858" s="43" t="str">
        <f>YEAR(Taulukko1[[#This Row],[Loppu KK]])&amp;"Q"&amp;ROUNDDOWN((MONTH(Taulukko1[[#This Row],[Loppu KK]])-1)/3+1,0)</f>
        <v>2014Q3</v>
      </c>
      <c r="U2858" s="66">
        <f>IF(COUNT(Taulukko1[[#This Row],[Neuvottelujen alaiset ]])=1,Taulukko1[[#This Row],[Neuvottelujen alaiset ]],Taulukko1[[#This Row],[Vähennystarve]])</f>
        <v>60</v>
      </c>
      <c r="V2858" s="44">
        <f t="shared" si="447"/>
        <v>1</v>
      </c>
      <c r="W2858" s="44">
        <f t="shared" si="448"/>
        <v>0.81666666666666665</v>
      </c>
      <c r="X2858" s="44">
        <f t="shared" si="449"/>
        <v>0.81666666666666665</v>
      </c>
      <c r="Y2858" s="90" t="b">
        <f>AND(MONTH(Taulukko1[[#This Row],[Alku PVM]] )=6,DAY(Taulukko1[[#This Row],[Alku PVM]] )&gt;19)</f>
        <v>0</v>
      </c>
      <c r="Z2858" s="90" t="b">
        <f>AND(MONTH(Taulukko1[[#This Row],[Loppu PVM]] )=6,DAY(Taulukko1[[#This Row],[Loppu PVM]] )&gt;19)</f>
        <v>0</v>
      </c>
      <c r="AA2858" s="90" t="b">
        <f>OR(MONTH(Taulukko1[[#This Row],[Alku PVM]] )&lt;=5,AND(MONTH(Taulukko1[[#This Row],[Alku PVM]] )=6,DAY(Taulukko1[[#This Row],[Alku PVM]] )&lt;20))</f>
        <v>1</v>
      </c>
      <c r="AB2858" s="90" t="b">
        <f>OR(MONTH(Taulukko1[[#This Row],[Loppu PVM]])&lt;=5,AND(MONTH(Taulukko1[[#This Row],[Loppu PVM]] )=6,DAY(Taulukko1[[#This Row],[Loppu PVM]])&lt;20))</f>
        <v>0</v>
      </c>
      <c r="AC2858" s="90" t="b">
        <f>OR(MONTH(Taulukko1[[#This Row],[Alku PVM]] )&lt;=3,AND(MONTH(Taulukko1[[#This Row],[Alku PVM]] )=3))</f>
        <v>0</v>
      </c>
      <c r="AD2858" s="90" t="b">
        <f>OR(MONTH(Taulukko1[[#This Row],[Loppu PVM]] )&lt;=3,AND(MONTH(Taulukko1[[#This Row],[Loppu PVM]] )=3))</f>
        <v>0</v>
      </c>
      <c r="AE2858" s="90" t="b">
        <f>OR(MONTH(Taulukko1[[#This Row],[Alku PVM]] )&lt;=9,AND(MONTH(Taulukko1[[#This Row],[Alku PVM]] )=9))</f>
        <v>1</v>
      </c>
      <c r="AF2858" s="90" t="b">
        <f>OR(MONTH(Taulukko1[[#This Row],[Loppu PVM]])&lt;=9,AND(MONTH(Taulukko1[[#This Row],[Loppu PVM]] )=9))</f>
        <v>1</v>
      </c>
      <c r="AG2858" s="90" t="b">
        <f>OR(MONTH(Taulukko1[[#This Row],[Alku PVM]] )&lt;=6,AND(MONTH(Taulukko1[[#This Row],[Alku PVM]] )=6))</f>
        <v>1</v>
      </c>
      <c r="AH2858" s="90" t="b">
        <f>OR(MONTH(Taulukko1[[#This Row],[Loppu PVM]])&lt;=6,AND(MONTH(Taulukko1[[#This Row],[Loppu PVM]] )=6))</f>
        <v>0</v>
      </c>
    </row>
    <row r="2859" spans="1:34" ht="12.75" customHeight="1">
      <c r="A2859" s="21" t="s">
        <v>362</v>
      </c>
      <c r="B2859" s="23">
        <v>41791</v>
      </c>
      <c r="C2859" s="21" t="s">
        <v>361</v>
      </c>
      <c r="D2859" s="24"/>
      <c r="E2859" s="62">
        <v>15</v>
      </c>
      <c r="F2859" s="23">
        <v>41858</v>
      </c>
      <c r="G2859" s="24">
        <v>5</v>
      </c>
      <c r="H2859" s="22">
        <v>15</v>
      </c>
      <c r="I2859" s="126">
        <f>INDEX('TOL2008'!B:B,MATCH(A2859,'TOL2008'!A:A,0))</f>
        <v>22190</v>
      </c>
      <c r="J2859" s="126" t="str">
        <f>INDEX(Pääluokka!$H$2:$H$100,MATCH(VALUE(LEFT(Taulukko1[[#This Row],[TOL2008]],2)),Pääluokka!$G$2:$G$100,0))</f>
        <v>Teollisuus</v>
      </c>
      <c r="K2859" s="126" t="str">
        <f>INDEX(Pääluokka!$I$2:$I$100,MATCH(VALUE(LEFT(Taulukko1[[#This Row],[TOL2008]],2)),Pääluokka!$G$2:$G$100,0))</f>
        <v>Teollisuus (C-E)</v>
      </c>
      <c r="L2859" s="41">
        <f t="shared" si="440"/>
        <v>67</v>
      </c>
      <c r="M2859" s="43">
        <f t="shared" si="441"/>
        <v>41791</v>
      </c>
      <c r="N2859" s="43">
        <f t="shared" si="442"/>
        <v>41858</v>
      </c>
      <c r="O2859" s="43">
        <f t="shared" si="443"/>
        <v>41791</v>
      </c>
      <c r="P2859" s="43">
        <f t="shared" si="444"/>
        <v>41852</v>
      </c>
      <c r="Q2859" s="41">
        <f t="shared" si="445"/>
        <v>2014</v>
      </c>
      <c r="R2859" s="41">
        <f t="shared" si="446"/>
        <v>2014</v>
      </c>
      <c r="S2859" s="43" t="str">
        <f>YEAR(Taulukko1[[#This Row],[Alku KK]])&amp;"Q"&amp;ROUNDDOWN((MONTH(Taulukko1[[#This Row],[Alku KK]])-1)/3+1,0)</f>
        <v>2014Q2</v>
      </c>
      <c r="T2859" s="43" t="str">
        <f>YEAR(Taulukko1[[#This Row],[Loppu KK]])&amp;"Q"&amp;ROUNDDOWN((MONTH(Taulukko1[[#This Row],[Loppu KK]])-1)/3+1,0)</f>
        <v>2014Q3</v>
      </c>
      <c r="U2859" s="66">
        <f>IF(COUNT(Taulukko1[[#This Row],[Neuvottelujen alaiset ]])=1,Taulukko1[[#This Row],[Neuvottelujen alaiset ]],Taulukko1[[#This Row],[Vähennystarve]])</f>
        <v>15</v>
      </c>
      <c r="V2859" s="44">
        <f t="shared" si="447"/>
        <v>1</v>
      </c>
      <c r="W2859" s="44">
        <f t="shared" si="448"/>
        <v>0.33333333333333331</v>
      </c>
      <c r="X2859" s="44">
        <f t="shared" si="449"/>
        <v>0.33333333333333331</v>
      </c>
      <c r="Y2859" s="90" t="b">
        <f>AND(MONTH(Taulukko1[[#This Row],[Alku PVM]] )=6,DAY(Taulukko1[[#This Row],[Alku PVM]] )&gt;19)</f>
        <v>0</v>
      </c>
      <c r="Z2859" s="90" t="b">
        <f>AND(MONTH(Taulukko1[[#This Row],[Loppu PVM]] )=6,DAY(Taulukko1[[#This Row],[Loppu PVM]] )&gt;19)</f>
        <v>0</v>
      </c>
      <c r="AA2859" s="90" t="b">
        <f>OR(MONTH(Taulukko1[[#This Row],[Alku PVM]] )&lt;=5,AND(MONTH(Taulukko1[[#This Row],[Alku PVM]] )=6,DAY(Taulukko1[[#This Row],[Alku PVM]] )&lt;20))</f>
        <v>1</v>
      </c>
      <c r="AB2859" s="90" t="b">
        <f>OR(MONTH(Taulukko1[[#This Row],[Loppu PVM]])&lt;=5,AND(MONTH(Taulukko1[[#This Row],[Loppu PVM]] )=6,DAY(Taulukko1[[#This Row],[Loppu PVM]])&lt;20))</f>
        <v>0</v>
      </c>
      <c r="AC2859" s="90" t="b">
        <f>OR(MONTH(Taulukko1[[#This Row],[Alku PVM]] )&lt;=3,AND(MONTH(Taulukko1[[#This Row],[Alku PVM]] )=3))</f>
        <v>0</v>
      </c>
      <c r="AD2859" s="90" t="b">
        <f>OR(MONTH(Taulukko1[[#This Row],[Loppu PVM]] )&lt;=3,AND(MONTH(Taulukko1[[#This Row],[Loppu PVM]] )=3))</f>
        <v>0</v>
      </c>
      <c r="AE2859" s="90" t="b">
        <f>OR(MONTH(Taulukko1[[#This Row],[Alku PVM]] )&lt;=9,AND(MONTH(Taulukko1[[#This Row],[Alku PVM]] )=9))</f>
        <v>1</v>
      </c>
      <c r="AF2859" s="90" t="b">
        <f>OR(MONTH(Taulukko1[[#This Row],[Loppu PVM]])&lt;=9,AND(MONTH(Taulukko1[[#This Row],[Loppu PVM]] )=9))</f>
        <v>1</v>
      </c>
      <c r="AG2859" s="90" t="b">
        <f>OR(MONTH(Taulukko1[[#This Row],[Alku PVM]] )&lt;=6,AND(MONTH(Taulukko1[[#This Row],[Alku PVM]] )=6))</f>
        <v>1</v>
      </c>
      <c r="AH2859" s="90" t="b">
        <f>OR(MONTH(Taulukko1[[#This Row],[Loppu PVM]])&lt;=6,AND(MONTH(Taulukko1[[#This Row],[Loppu PVM]] )=6))</f>
        <v>0</v>
      </c>
    </row>
    <row r="2860" spans="1:34" ht="12.75" customHeight="1">
      <c r="A2860" s="21" t="s">
        <v>293</v>
      </c>
      <c r="B2860" s="23">
        <v>41791</v>
      </c>
      <c r="C2860" s="21" t="s">
        <v>292</v>
      </c>
      <c r="D2860" s="24">
        <v>300</v>
      </c>
      <c r="F2860" s="23">
        <v>41878</v>
      </c>
      <c r="G2860" s="24">
        <v>10</v>
      </c>
      <c r="H2860" s="22">
        <v>300</v>
      </c>
      <c r="I2860" s="126" t="str">
        <f>INDEX('TOL2008'!B:B,MATCH(A2860,'TOL2008'!A:A,0))</f>
        <v>02400</v>
      </c>
      <c r="J2860" s="126" t="str">
        <f>INDEX(Pääluokka!$H$2:$H$100,MATCH(VALUE(LEFT(Taulukko1[[#This Row],[TOL2008]],2)),Pääluokka!$G$2:$G$100,0))</f>
        <v>Maatalous, metsätalous ja kalatalous</v>
      </c>
      <c r="K2860" s="126" t="str">
        <f>INDEX(Pääluokka!$I$2:$I$100,MATCH(VALUE(LEFT(Taulukko1[[#This Row],[TOL2008]],2)),Pääluokka!$G$2:$G$100,0))</f>
        <v>Alkutuotanto (A-B)</v>
      </c>
      <c r="L2860" s="41">
        <f t="shared" si="440"/>
        <v>87</v>
      </c>
      <c r="M2860" s="43">
        <f t="shared" si="441"/>
        <v>41791</v>
      </c>
      <c r="N2860" s="43">
        <f t="shared" si="442"/>
        <v>41878</v>
      </c>
      <c r="O2860" s="43">
        <f t="shared" si="443"/>
        <v>41791</v>
      </c>
      <c r="P2860" s="43">
        <f t="shared" si="444"/>
        <v>41852</v>
      </c>
      <c r="Q2860" s="41">
        <f t="shared" si="445"/>
        <v>2014</v>
      </c>
      <c r="R2860" s="41">
        <f t="shared" si="446"/>
        <v>2014</v>
      </c>
      <c r="S2860" s="43" t="str">
        <f>YEAR(Taulukko1[[#This Row],[Alku KK]])&amp;"Q"&amp;ROUNDDOWN((MONTH(Taulukko1[[#This Row],[Alku KK]])-1)/3+1,0)</f>
        <v>2014Q2</v>
      </c>
      <c r="T2860" s="43" t="str">
        <f>YEAR(Taulukko1[[#This Row],[Loppu KK]])&amp;"Q"&amp;ROUNDDOWN((MONTH(Taulukko1[[#This Row],[Loppu KK]])-1)/3+1,0)</f>
        <v>2014Q3</v>
      </c>
      <c r="U2860" s="66">
        <f>IF(COUNT(Taulukko1[[#This Row],[Neuvottelujen alaiset ]])=1,Taulukko1[[#This Row],[Neuvottelujen alaiset ]],Taulukko1[[#This Row],[Vähennystarve]])</f>
        <v>300</v>
      </c>
      <c r="V2860" s="44" t="str">
        <f t="shared" si="447"/>
        <v>NA</v>
      </c>
      <c r="W2860" s="44">
        <f t="shared" si="448"/>
        <v>3.3333333333333333E-2</v>
      </c>
      <c r="X2860" s="44" t="str">
        <f t="shared" si="449"/>
        <v>NA</v>
      </c>
      <c r="Y2860" s="90" t="b">
        <f>AND(MONTH(Taulukko1[[#This Row],[Alku PVM]] )=6,DAY(Taulukko1[[#This Row],[Alku PVM]] )&gt;19)</f>
        <v>0</v>
      </c>
      <c r="Z2860" s="90" t="b">
        <f>AND(MONTH(Taulukko1[[#This Row],[Loppu PVM]] )=6,DAY(Taulukko1[[#This Row],[Loppu PVM]] )&gt;19)</f>
        <v>0</v>
      </c>
      <c r="AA2860" s="90" t="b">
        <f>OR(MONTH(Taulukko1[[#This Row],[Alku PVM]] )&lt;=5,AND(MONTH(Taulukko1[[#This Row],[Alku PVM]] )=6,DAY(Taulukko1[[#This Row],[Alku PVM]] )&lt;20))</f>
        <v>1</v>
      </c>
      <c r="AB2860" s="90" t="b">
        <f>OR(MONTH(Taulukko1[[#This Row],[Loppu PVM]])&lt;=5,AND(MONTH(Taulukko1[[#This Row],[Loppu PVM]] )=6,DAY(Taulukko1[[#This Row],[Loppu PVM]])&lt;20))</f>
        <v>0</v>
      </c>
      <c r="AC2860" s="90" t="b">
        <f>OR(MONTH(Taulukko1[[#This Row],[Alku PVM]] )&lt;=3,AND(MONTH(Taulukko1[[#This Row],[Alku PVM]] )=3))</f>
        <v>0</v>
      </c>
      <c r="AD2860" s="90" t="b">
        <f>OR(MONTH(Taulukko1[[#This Row],[Loppu PVM]] )&lt;=3,AND(MONTH(Taulukko1[[#This Row],[Loppu PVM]] )=3))</f>
        <v>0</v>
      </c>
      <c r="AE2860" s="90" t="b">
        <f>OR(MONTH(Taulukko1[[#This Row],[Alku PVM]] )&lt;=9,AND(MONTH(Taulukko1[[#This Row],[Alku PVM]] )=9))</f>
        <v>1</v>
      </c>
      <c r="AF2860" s="90" t="b">
        <f>OR(MONTH(Taulukko1[[#This Row],[Loppu PVM]])&lt;=9,AND(MONTH(Taulukko1[[#This Row],[Loppu PVM]] )=9))</f>
        <v>1</v>
      </c>
      <c r="AG2860" s="90" t="b">
        <f>OR(MONTH(Taulukko1[[#This Row],[Alku PVM]] )&lt;=6,AND(MONTH(Taulukko1[[#This Row],[Alku PVM]] )=6))</f>
        <v>1</v>
      </c>
      <c r="AH2860" s="90" t="b">
        <f>OR(MONTH(Taulukko1[[#This Row],[Loppu PVM]])&lt;=6,AND(MONTH(Taulukko1[[#This Row],[Loppu PVM]] )=6))</f>
        <v>0</v>
      </c>
    </row>
    <row r="2861" spans="1:34" ht="12.75" customHeight="1">
      <c r="A2861" t="s">
        <v>281</v>
      </c>
      <c r="B2861" s="23">
        <v>41791</v>
      </c>
      <c r="C2861" t="s">
        <v>280</v>
      </c>
      <c r="D2861" s="5">
        <v>550</v>
      </c>
      <c r="F2861" s="4">
        <v>41828</v>
      </c>
      <c r="G2861" s="5">
        <v>0</v>
      </c>
      <c r="H2861" s="22">
        <v>550</v>
      </c>
      <c r="I2861" s="126">
        <f>INDEX('TOL2008'!B:B,MATCH(A2861,'TOL2008'!A:A,0))</f>
        <v>68320</v>
      </c>
      <c r="J2861" s="126" t="str">
        <f>INDEX(Pääluokka!$H$2:$H$100,MATCH(VALUE(LEFT(Taulukko1[[#This Row],[TOL2008]],2)),Pääluokka!$G$2:$G$100,0))</f>
        <v>Kiinteistöalan toiminta</v>
      </c>
      <c r="K2861" s="126" t="str">
        <f>INDEX(Pääluokka!$I$2:$I$100,MATCH(VALUE(LEFT(Taulukko1[[#This Row],[TOL2008]],2)),Pääluokka!$G$2:$G$100,0))</f>
        <v>Palvelualat (G-N, R, S)</v>
      </c>
      <c r="L2861" s="41">
        <f t="shared" si="440"/>
        <v>37</v>
      </c>
      <c r="M2861" s="43">
        <f t="shared" si="441"/>
        <v>41791</v>
      </c>
      <c r="N2861" s="43">
        <f t="shared" si="442"/>
        <v>41828</v>
      </c>
      <c r="O2861" s="43">
        <f t="shared" si="443"/>
        <v>41791</v>
      </c>
      <c r="P2861" s="43">
        <f t="shared" si="444"/>
        <v>41821</v>
      </c>
      <c r="Q2861" s="41">
        <f t="shared" si="445"/>
        <v>2014</v>
      </c>
      <c r="R2861" s="41">
        <f t="shared" si="446"/>
        <v>2014</v>
      </c>
      <c r="S2861" s="43" t="str">
        <f>YEAR(Taulukko1[[#This Row],[Alku KK]])&amp;"Q"&amp;ROUNDDOWN((MONTH(Taulukko1[[#This Row],[Alku KK]])-1)/3+1,0)</f>
        <v>2014Q2</v>
      </c>
      <c r="T2861" s="43" t="str">
        <f>YEAR(Taulukko1[[#This Row],[Loppu KK]])&amp;"Q"&amp;ROUNDDOWN((MONTH(Taulukko1[[#This Row],[Loppu KK]])-1)/3+1,0)</f>
        <v>2014Q3</v>
      </c>
      <c r="U2861" s="66">
        <f>IF(COUNT(Taulukko1[[#This Row],[Neuvottelujen alaiset ]])=1,Taulukko1[[#This Row],[Neuvottelujen alaiset ]],Taulukko1[[#This Row],[Vähennystarve]])</f>
        <v>550</v>
      </c>
      <c r="V2861" s="44" t="str">
        <f t="shared" si="447"/>
        <v>NA</v>
      </c>
      <c r="W2861" s="44">
        <f t="shared" si="448"/>
        <v>0</v>
      </c>
      <c r="X2861" s="44" t="str">
        <f t="shared" si="449"/>
        <v>NA</v>
      </c>
      <c r="Y2861" s="90" t="b">
        <f>AND(MONTH(Taulukko1[[#This Row],[Alku PVM]] )=6,DAY(Taulukko1[[#This Row],[Alku PVM]] )&gt;19)</f>
        <v>0</v>
      </c>
      <c r="Z2861" s="90" t="b">
        <f>AND(MONTH(Taulukko1[[#This Row],[Loppu PVM]] )=6,DAY(Taulukko1[[#This Row],[Loppu PVM]] )&gt;19)</f>
        <v>0</v>
      </c>
      <c r="AA2861" s="90" t="b">
        <f>OR(MONTH(Taulukko1[[#This Row],[Alku PVM]] )&lt;=5,AND(MONTH(Taulukko1[[#This Row],[Alku PVM]] )=6,DAY(Taulukko1[[#This Row],[Alku PVM]] )&lt;20))</f>
        <v>1</v>
      </c>
      <c r="AB2861" s="90" t="b">
        <f>OR(MONTH(Taulukko1[[#This Row],[Loppu PVM]])&lt;=5,AND(MONTH(Taulukko1[[#This Row],[Loppu PVM]] )=6,DAY(Taulukko1[[#This Row],[Loppu PVM]])&lt;20))</f>
        <v>0</v>
      </c>
      <c r="AC2861" s="90" t="b">
        <f>OR(MONTH(Taulukko1[[#This Row],[Alku PVM]] )&lt;=3,AND(MONTH(Taulukko1[[#This Row],[Alku PVM]] )=3))</f>
        <v>0</v>
      </c>
      <c r="AD2861" s="90" t="b">
        <f>OR(MONTH(Taulukko1[[#This Row],[Loppu PVM]] )&lt;=3,AND(MONTH(Taulukko1[[#This Row],[Loppu PVM]] )=3))</f>
        <v>0</v>
      </c>
      <c r="AE2861" s="90" t="b">
        <f>OR(MONTH(Taulukko1[[#This Row],[Alku PVM]] )&lt;=9,AND(MONTH(Taulukko1[[#This Row],[Alku PVM]] )=9))</f>
        <v>1</v>
      </c>
      <c r="AF2861" s="90" t="b">
        <f>OR(MONTH(Taulukko1[[#This Row],[Loppu PVM]])&lt;=9,AND(MONTH(Taulukko1[[#This Row],[Loppu PVM]] )=9))</f>
        <v>1</v>
      </c>
      <c r="AG2861" s="90" t="b">
        <f>OR(MONTH(Taulukko1[[#This Row],[Alku PVM]] )&lt;=6,AND(MONTH(Taulukko1[[#This Row],[Alku PVM]] )=6))</f>
        <v>1</v>
      </c>
      <c r="AH2861" s="90" t="b">
        <f>OR(MONTH(Taulukko1[[#This Row],[Loppu PVM]])&lt;=6,AND(MONTH(Taulukko1[[#This Row],[Loppu PVM]] )=6))</f>
        <v>0</v>
      </c>
    </row>
    <row r="2862" spans="1:34" ht="12.75" customHeight="1">
      <c r="A2862" t="s">
        <v>80</v>
      </c>
      <c r="B2862" s="23">
        <v>41791</v>
      </c>
      <c r="C2862" t="s">
        <v>79</v>
      </c>
      <c r="D2862" s="5">
        <v>125</v>
      </c>
      <c r="F2862" s="4">
        <v>41838</v>
      </c>
      <c r="G2862" s="5">
        <v>0</v>
      </c>
      <c r="H2862" s="22">
        <v>125</v>
      </c>
      <c r="I2862" s="126">
        <f>INDEX('TOL2008'!B:B,MATCH(A2862,'TOL2008'!A:A,0))</f>
        <v>30200</v>
      </c>
      <c r="J2862" s="126" t="str">
        <f>INDEX(Pääluokka!$H$2:$H$100,MATCH(VALUE(LEFT(Taulukko1[[#This Row],[TOL2008]],2)),Pääluokka!$G$2:$G$100,0))</f>
        <v>Teollisuus</v>
      </c>
      <c r="K2862" s="126" t="str">
        <f>INDEX(Pääluokka!$I$2:$I$100,MATCH(VALUE(LEFT(Taulukko1[[#This Row],[TOL2008]],2)),Pääluokka!$G$2:$G$100,0))</f>
        <v>Teollisuus (C-E)</v>
      </c>
      <c r="L2862" s="41">
        <f t="shared" si="440"/>
        <v>47</v>
      </c>
      <c r="M2862" s="43">
        <f t="shared" si="441"/>
        <v>41791</v>
      </c>
      <c r="N2862" s="43">
        <f t="shared" si="442"/>
        <v>41838</v>
      </c>
      <c r="O2862" s="43">
        <f t="shared" si="443"/>
        <v>41791</v>
      </c>
      <c r="P2862" s="43">
        <f t="shared" si="444"/>
        <v>41821</v>
      </c>
      <c r="Q2862" s="41">
        <f t="shared" si="445"/>
        <v>2014</v>
      </c>
      <c r="R2862" s="41">
        <f t="shared" si="446"/>
        <v>2014</v>
      </c>
      <c r="S2862" s="43" t="str">
        <f>YEAR(Taulukko1[[#This Row],[Alku KK]])&amp;"Q"&amp;ROUNDDOWN((MONTH(Taulukko1[[#This Row],[Alku KK]])-1)/3+1,0)</f>
        <v>2014Q2</v>
      </c>
      <c r="T2862" s="43" t="str">
        <f>YEAR(Taulukko1[[#This Row],[Loppu KK]])&amp;"Q"&amp;ROUNDDOWN((MONTH(Taulukko1[[#This Row],[Loppu KK]])-1)/3+1,0)</f>
        <v>2014Q3</v>
      </c>
      <c r="U2862" s="66">
        <f>IF(COUNT(Taulukko1[[#This Row],[Neuvottelujen alaiset ]])=1,Taulukko1[[#This Row],[Neuvottelujen alaiset ]],Taulukko1[[#This Row],[Vähennystarve]])</f>
        <v>125</v>
      </c>
      <c r="V2862" s="44" t="str">
        <f t="shared" si="447"/>
        <v>NA</v>
      </c>
      <c r="W2862" s="44">
        <f t="shared" si="448"/>
        <v>0</v>
      </c>
      <c r="X2862" s="44" t="str">
        <f t="shared" si="449"/>
        <v>NA</v>
      </c>
      <c r="Y2862" s="90" t="b">
        <f>AND(MONTH(Taulukko1[[#This Row],[Alku PVM]] )=6,DAY(Taulukko1[[#This Row],[Alku PVM]] )&gt;19)</f>
        <v>0</v>
      </c>
      <c r="Z2862" s="90" t="b">
        <f>AND(MONTH(Taulukko1[[#This Row],[Loppu PVM]] )=6,DAY(Taulukko1[[#This Row],[Loppu PVM]] )&gt;19)</f>
        <v>0</v>
      </c>
      <c r="AA2862" s="90" t="b">
        <f>OR(MONTH(Taulukko1[[#This Row],[Alku PVM]] )&lt;=5,AND(MONTH(Taulukko1[[#This Row],[Alku PVM]] )=6,DAY(Taulukko1[[#This Row],[Alku PVM]] )&lt;20))</f>
        <v>1</v>
      </c>
      <c r="AB2862" s="90" t="b">
        <f>OR(MONTH(Taulukko1[[#This Row],[Loppu PVM]])&lt;=5,AND(MONTH(Taulukko1[[#This Row],[Loppu PVM]] )=6,DAY(Taulukko1[[#This Row],[Loppu PVM]])&lt;20))</f>
        <v>0</v>
      </c>
      <c r="AC2862" s="90" t="b">
        <f>OR(MONTH(Taulukko1[[#This Row],[Alku PVM]] )&lt;=3,AND(MONTH(Taulukko1[[#This Row],[Alku PVM]] )=3))</f>
        <v>0</v>
      </c>
      <c r="AD2862" s="90" t="b">
        <f>OR(MONTH(Taulukko1[[#This Row],[Loppu PVM]] )&lt;=3,AND(MONTH(Taulukko1[[#This Row],[Loppu PVM]] )=3))</f>
        <v>0</v>
      </c>
      <c r="AE2862" s="90" t="b">
        <f>OR(MONTH(Taulukko1[[#This Row],[Alku PVM]] )&lt;=9,AND(MONTH(Taulukko1[[#This Row],[Alku PVM]] )=9))</f>
        <v>1</v>
      </c>
      <c r="AF2862" s="90" t="b">
        <f>OR(MONTH(Taulukko1[[#This Row],[Loppu PVM]])&lt;=9,AND(MONTH(Taulukko1[[#This Row],[Loppu PVM]] )=9))</f>
        <v>1</v>
      </c>
      <c r="AG2862" s="90" t="b">
        <f>OR(MONTH(Taulukko1[[#This Row],[Alku PVM]] )&lt;=6,AND(MONTH(Taulukko1[[#This Row],[Alku PVM]] )=6))</f>
        <v>1</v>
      </c>
      <c r="AH2862" s="90" t="b">
        <f>OR(MONTH(Taulukko1[[#This Row],[Loppu PVM]])&lt;=6,AND(MONTH(Taulukko1[[#This Row],[Loppu PVM]] )=6))</f>
        <v>0</v>
      </c>
    </row>
    <row r="2863" spans="1:34" ht="12.75" customHeight="1">
      <c r="A2863" s="21" t="s">
        <v>86</v>
      </c>
      <c r="B2863" s="23">
        <v>41792</v>
      </c>
      <c r="C2863" s="21" t="s">
        <v>85</v>
      </c>
      <c r="D2863" s="24"/>
      <c r="E2863" s="62">
        <v>9</v>
      </c>
      <c r="F2863" s="23">
        <v>41809</v>
      </c>
      <c r="G2863" s="24">
        <v>1</v>
      </c>
      <c r="H2863" s="22">
        <v>9</v>
      </c>
      <c r="I2863" s="126">
        <f>INDEX('TOL2008'!B:B,MATCH(A2863,'TOL2008'!A:A,0))</f>
        <v>73111</v>
      </c>
      <c r="J2863" s="126" t="str">
        <f>INDEX(Pääluokka!$H$2:$H$100,MATCH(VALUE(LEFT(Taulukko1[[#This Row],[TOL2008]],2)),Pääluokka!$G$2:$G$100,0))</f>
        <v>Ammatillinen, tieteellinen ja tekninen toiminta</v>
      </c>
      <c r="K2863" s="126" t="str">
        <f>INDEX(Pääluokka!$I$2:$I$100,MATCH(VALUE(LEFT(Taulukko1[[#This Row],[TOL2008]],2)),Pääluokka!$G$2:$G$100,0))</f>
        <v>Palvelualat (G-N, R, S)</v>
      </c>
      <c r="L2863" s="41">
        <f t="shared" si="440"/>
        <v>17</v>
      </c>
      <c r="M2863" s="43">
        <f t="shared" si="441"/>
        <v>41792</v>
      </c>
      <c r="N2863" s="43">
        <f t="shared" si="442"/>
        <v>41809</v>
      </c>
      <c r="O2863" s="43">
        <f t="shared" si="443"/>
        <v>41791</v>
      </c>
      <c r="P2863" s="43">
        <f t="shared" si="444"/>
        <v>41791</v>
      </c>
      <c r="Q2863" s="41">
        <f t="shared" si="445"/>
        <v>2014</v>
      </c>
      <c r="R2863" s="41">
        <f t="shared" si="446"/>
        <v>2014</v>
      </c>
      <c r="S2863" s="43" t="str">
        <f>YEAR(Taulukko1[[#This Row],[Alku KK]])&amp;"Q"&amp;ROUNDDOWN((MONTH(Taulukko1[[#This Row],[Alku KK]])-1)/3+1,0)</f>
        <v>2014Q2</v>
      </c>
      <c r="T2863" s="43" t="str">
        <f>YEAR(Taulukko1[[#This Row],[Loppu KK]])&amp;"Q"&amp;ROUNDDOWN((MONTH(Taulukko1[[#This Row],[Loppu KK]])-1)/3+1,0)</f>
        <v>2014Q2</v>
      </c>
      <c r="U2863" s="66">
        <f>IF(COUNT(Taulukko1[[#This Row],[Neuvottelujen alaiset ]])=1,Taulukko1[[#This Row],[Neuvottelujen alaiset ]],Taulukko1[[#This Row],[Vähennystarve]])</f>
        <v>9</v>
      </c>
      <c r="V2863" s="44">
        <f t="shared" si="447"/>
        <v>1</v>
      </c>
      <c r="W2863" s="44">
        <f t="shared" si="448"/>
        <v>0.1111111111111111</v>
      </c>
      <c r="X2863" s="44">
        <f t="shared" si="449"/>
        <v>0.1111111111111111</v>
      </c>
      <c r="Y2863" s="90" t="b">
        <f>AND(MONTH(Taulukko1[[#This Row],[Alku PVM]] )=6,DAY(Taulukko1[[#This Row],[Alku PVM]] )&gt;19)</f>
        <v>0</v>
      </c>
      <c r="Z2863" s="90" t="b">
        <f>AND(MONTH(Taulukko1[[#This Row],[Loppu PVM]] )=6,DAY(Taulukko1[[#This Row],[Loppu PVM]] )&gt;19)</f>
        <v>0</v>
      </c>
      <c r="AA2863" s="90" t="b">
        <f>OR(MONTH(Taulukko1[[#This Row],[Alku PVM]] )&lt;=5,AND(MONTH(Taulukko1[[#This Row],[Alku PVM]] )=6,DAY(Taulukko1[[#This Row],[Alku PVM]] )&lt;20))</f>
        <v>1</v>
      </c>
      <c r="AB2863" s="90" t="b">
        <f>OR(MONTH(Taulukko1[[#This Row],[Loppu PVM]])&lt;=5,AND(MONTH(Taulukko1[[#This Row],[Loppu PVM]] )=6,DAY(Taulukko1[[#This Row],[Loppu PVM]])&lt;20))</f>
        <v>1</v>
      </c>
      <c r="AC2863" s="90" t="b">
        <f>OR(MONTH(Taulukko1[[#This Row],[Alku PVM]] )&lt;=3,AND(MONTH(Taulukko1[[#This Row],[Alku PVM]] )=3))</f>
        <v>0</v>
      </c>
      <c r="AD2863" s="90" t="b">
        <f>OR(MONTH(Taulukko1[[#This Row],[Loppu PVM]] )&lt;=3,AND(MONTH(Taulukko1[[#This Row],[Loppu PVM]] )=3))</f>
        <v>0</v>
      </c>
      <c r="AE2863" s="90" t="b">
        <f>OR(MONTH(Taulukko1[[#This Row],[Alku PVM]] )&lt;=9,AND(MONTH(Taulukko1[[#This Row],[Alku PVM]] )=9))</f>
        <v>1</v>
      </c>
      <c r="AF2863" s="90" t="b">
        <f>OR(MONTH(Taulukko1[[#This Row],[Loppu PVM]])&lt;=9,AND(MONTH(Taulukko1[[#This Row],[Loppu PVM]] )=9))</f>
        <v>1</v>
      </c>
      <c r="AG2863" s="90" t="b">
        <f>OR(MONTH(Taulukko1[[#This Row],[Alku PVM]] )&lt;=6,AND(MONTH(Taulukko1[[#This Row],[Alku PVM]] )=6))</f>
        <v>1</v>
      </c>
      <c r="AH2863" s="90" t="b">
        <f>OR(MONTH(Taulukko1[[#This Row],[Loppu PVM]])&lt;=6,AND(MONTH(Taulukko1[[#This Row],[Loppu PVM]] )=6))</f>
        <v>1</v>
      </c>
    </row>
    <row r="2864" spans="1:34" ht="12.75" customHeight="1">
      <c r="A2864" t="s">
        <v>151</v>
      </c>
      <c r="B2864" s="23">
        <v>41793</v>
      </c>
      <c r="C2864" t="s">
        <v>4411</v>
      </c>
      <c r="E2864" s="62">
        <v>180</v>
      </c>
      <c r="F2864" s="4">
        <v>41912</v>
      </c>
      <c r="G2864" s="5">
        <v>61</v>
      </c>
      <c r="H2864" s="22">
        <v>1200</v>
      </c>
      <c r="I2864" s="126">
        <f>INDEX('TOL2008'!B:B,MATCH(A2864,'TOL2008'!A:A,0))</f>
        <v>47192</v>
      </c>
      <c r="J2864" s="126" t="str">
        <f>INDEX(Pääluokka!$H$2:$H$100,MATCH(VALUE(LEFT(Taulukko1[[#This Row],[TOL2008]],2)),Pääluokka!$G$2:$G$100,0))</f>
        <v>Tukku- ja vähittäiskauppa; moottoriajoneuvojen ja moottoripyörien korjaus</v>
      </c>
      <c r="K2864" s="126" t="str">
        <f>INDEX(Pääluokka!$I$2:$I$100,MATCH(VALUE(LEFT(Taulukko1[[#This Row],[TOL2008]],2)),Pääluokka!$G$2:$G$100,0))</f>
        <v>Palvelualat (G-N, R, S)</v>
      </c>
      <c r="L2864" s="41">
        <f t="shared" si="440"/>
        <v>119</v>
      </c>
      <c r="M2864" s="43">
        <f t="shared" si="441"/>
        <v>41793</v>
      </c>
      <c r="N2864" s="43">
        <f t="shared" si="442"/>
        <v>41912</v>
      </c>
      <c r="O2864" s="43">
        <f t="shared" si="443"/>
        <v>41791</v>
      </c>
      <c r="P2864" s="43">
        <f t="shared" si="444"/>
        <v>41883</v>
      </c>
      <c r="Q2864" s="41">
        <f t="shared" si="445"/>
        <v>2014</v>
      </c>
      <c r="R2864" s="41">
        <f t="shared" si="446"/>
        <v>2014</v>
      </c>
      <c r="S2864" s="43" t="str">
        <f>YEAR(Taulukko1[[#This Row],[Alku KK]])&amp;"Q"&amp;ROUNDDOWN((MONTH(Taulukko1[[#This Row],[Alku KK]])-1)/3+1,0)</f>
        <v>2014Q2</v>
      </c>
      <c r="T2864" s="43" t="str">
        <f>YEAR(Taulukko1[[#This Row],[Loppu KK]])&amp;"Q"&amp;ROUNDDOWN((MONTH(Taulukko1[[#This Row],[Loppu KK]])-1)/3+1,0)</f>
        <v>2014Q3</v>
      </c>
      <c r="U2864" s="66">
        <f>IF(COUNT(Taulukko1[[#This Row],[Neuvottelujen alaiset ]])=1,Taulukko1[[#This Row],[Neuvottelujen alaiset ]],Taulukko1[[#This Row],[Vähennystarve]])</f>
        <v>1200</v>
      </c>
      <c r="V2864" s="44">
        <f t="shared" si="447"/>
        <v>0.15</v>
      </c>
      <c r="W2864" s="44">
        <f t="shared" si="448"/>
        <v>5.0833333333333335E-2</v>
      </c>
      <c r="X2864" s="44">
        <f t="shared" si="449"/>
        <v>0.33888888888888891</v>
      </c>
      <c r="Y2864" s="90" t="b">
        <f>AND(MONTH(Taulukko1[[#This Row],[Alku PVM]] )=6,DAY(Taulukko1[[#This Row],[Alku PVM]] )&gt;19)</f>
        <v>0</v>
      </c>
      <c r="Z2864" s="90" t="b">
        <f>AND(MONTH(Taulukko1[[#This Row],[Loppu PVM]] )=6,DAY(Taulukko1[[#This Row],[Loppu PVM]] )&gt;19)</f>
        <v>0</v>
      </c>
      <c r="AA2864" s="90" t="b">
        <f>OR(MONTH(Taulukko1[[#This Row],[Alku PVM]] )&lt;=5,AND(MONTH(Taulukko1[[#This Row],[Alku PVM]] )=6,DAY(Taulukko1[[#This Row],[Alku PVM]] )&lt;20))</f>
        <v>1</v>
      </c>
      <c r="AB2864" s="90" t="b">
        <f>OR(MONTH(Taulukko1[[#This Row],[Loppu PVM]])&lt;=5,AND(MONTH(Taulukko1[[#This Row],[Loppu PVM]] )=6,DAY(Taulukko1[[#This Row],[Loppu PVM]])&lt;20))</f>
        <v>0</v>
      </c>
      <c r="AC2864" s="90" t="b">
        <f>OR(MONTH(Taulukko1[[#This Row],[Alku PVM]] )&lt;=3,AND(MONTH(Taulukko1[[#This Row],[Alku PVM]] )=3))</f>
        <v>0</v>
      </c>
      <c r="AD2864" s="90" t="b">
        <f>OR(MONTH(Taulukko1[[#This Row],[Loppu PVM]] )&lt;=3,AND(MONTH(Taulukko1[[#This Row],[Loppu PVM]] )=3))</f>
        <v>0</v>
      </c>
      <c r="AE2864" s="90" t="b">
        <f>OR(MONTH(Taulukko1[[#This Row],[Alku PVM]] )&lt;=9,AND(MONTH(Taulukko1[[#This Row],[Alku PVM]] )=9))</f>
        <v>1</v>
      </c>
      <c r="AF2864" s="90" t="b">
        <f>OR(MONTH(Taulukko1[[#This Row],[Loppu PVM]])&lt;=9,AND(MONTH(Taulukko1[[#This Row],[Loppu PVM]] )=9))</f>
        <v>1</v>
      </c>
      <c r="AG2864" s="90" t="b">
        <f>OR(MONTH(Taulukko1[[#This Row],[Alku PVM]] )&lt;=6,AND(MONTH(Taulukko1[[#This Row],[Alku PVM]] )=6))</f>
        <v>1</v>
      </c>
      <c r="AH2864" s="90" t="b">
        <f>OR(MONTH(Taulukko1[[#This Row],[Loppu PVM]])&lt;=6,AND(MONTH(Taulukko1[[#This Row],[Loppu PVM]] )=6))</f>
        <v>0</v>
      </c>
    </row>
    <row r="2865" spans="1:34" ht="12.75" customHeight="1">
      <c r="A2865" s="21" t="s">
        <v>170</v>
      </c>
      <c r="B2865" s="23">
        <v>41796</v>
      </c>
      <c r="C2865" s="21" t="s">
        <v>169</v>
      </c>
      <c r="D2865" s="24"/>
      <c r="E2865" s="62">
        <v>130</v>
      </c>
      <c r="F2865" s="23">
        <v>41883</v>
      </c>
      <c r="G2865" s="24">
        <v>110</v>
      </c>
      <c r="H2865" s="22">
        <v>530</v>
      </c>
      <c r="I2865" s="126">
        <f>INDEX('TOL2008'!B:B,MATCH(A2865,'TOL2008'!A:A,0))</f>
        <v>46901</v>
      </c>
      <c r="J2865" s="126" t="str">
        <f>INDEX(Pääluokka!$H$2:$H$100,MATCH(VALUE(LEFT(Taulukko1[[#This Row],[TOL2008]],2)),Pääluokka!$G$2:$G$100,0))</f>
        <v>Tukku- ja vähittäiskauppa; moottoriajoneuvojen ja moottoripyörien korjaus</v>
      </c>
      <c r="K2865" s="126" t="str">
        <f>INDEX(Pääluokka!$I$2:$I$100,MATCH(VALUE(LEFT(Taulukko1[[#This Row],[TOL2008]],2)),Pääluokka!$G$2:$G$100,0))</f>
        <v>Palvelualat (G-N, R, S)</v>
      </c>
      <c r="L2865" s="41">
        <f t="shared" si="440"/>
        <v>87</v>
      </c>
      <c r="M2865" s="43">
        <f t="shared" si="441"/>
        <v>41796</v>
      </c>
      <c r="N2865" s="43">
        <f t="shared" si="442"/>
        <v>41883</v>
      </c>
      <c r="O2865" s="43">
        <f t="shared" si="443"/>
        <v>41791</v>
      </c>
      <c r="P2865" s="43">
        <f t="shared" si="444"/>
        <v>41883</v>
      </c>
      <c r="Q2865" s="41">
        <f t="shared" si="445"/>
        <v>2014</v>
      </c>
      <c r="R2865" s="41">
        <f t="shared" si="446"/>
        <v>2014</v>
      </c>
      <c r="S2865" s="43" t="str">
        <f>YEAR(Taulukko1[[#This Row],[Alku KK]])&amp;"Q"&amp;ROUNDDOWN((MONTH(Taulukko1[[#This Row],[Alku KK]])-1)/3+1,0)</f>
        <v>2014Q2</v>
      </c>
      <c r="T2865" s="43" t="str">
        <f>YEAR(Taulukko1[[#This Row],[Loppu KK]])&amp;"Q"&amp;ROUNDDOWN((MONTH(Taulukko1[[#This Row],[Loppu KK]])-1)/3+1,0)</f>
        <v>2014Q3</v>
      </c>
      <c r="U2865" s="66">
        <f>IF(COUNT(Taulukko1[[#This Row],[Neuvottelujen alaiset ]])=1,Taulukko1[[#This Row],[Neuvottelujen alaiset ]],Taulukko1[[#This Row],[Vähennystarve]])</f>
        <v>530</v>
      </c>
      <c r="V2865" s="44">
        <f t="shared" si="447"/>
        <v>0.24528301886792453</v>
      </c>
      <c r="W2865" s="44">
        <f t="shared" si="448"/>
        <v>0.20754716981132076</v>
      </c>
      <c r="X2865" s="44">
        <f t="shared" si="449"/>
        <v>0.84615384615384615</v>
      </c>
      <c r="Y2865" s="90" t="b">
        <f>AND(MONTH(Taulukko1[[#This Row],[Alku PVM]] )=6,DAY(Taulukko1[[#This Row],[Alku PVM]] )&gt;19)</f>
        <v>0</v>
      </c>
      <c r="Z2865" s="90" t="b">
        <f>AND(MONTH(Taulukko1[[#This Row],[Loppu PVM]] )=6,DAY(Taulukko1[[#This Row],[Loppu PVM]] )&gt;19)</f>
        <v>0</v>
      </c>
      <c r="AA2865" s="90" t="b">
        <f>OR(MONTH(Taulukko1[[#This Row],[Alku PVM]] )&lt;=5,AND(MONTH(Taulukko1[[#This Row],[Alku PVM]] )=6,DAY(Taulukko1[[#This Row],[Alku PVM]] )&lt;20))</f>
        <v>1</v>
      </c>
      <c r="AB2865" s="90" t="b">
        <f>OR(MONTH(Taulukko1[[#This Row],[Loppu PVM]])&lt;=5,AND(MONTH(Taulukko1[[#This Row],[Loppu PVM]] )=6,DAY(Taulukko1[[#This Row],[Loppu PVM]])&lt;20))</f>
        <v>0</v>
      </c>
      <c r="AC2865" s="90" t="b">
        <f>OR(MONTH(Taulukko1[[#This Row],[Alku PVM]] )&lt;=3,AND(MONTH(Taulukko1[[#This Row],[Alku PVM]] )=3))</f>
        <v>0</v>
      </c>
      <c r="AD2865" s="90" t="b">
        <f>OR(MONTH(Taulukko1[[#This Row],[Loppu PVM]] )&lt;=3,AND(MONTH(Taulukko1[[#This Row],[Loppu PVM]] )=3))</f>
        <v>0</v>
      </c>
      <c r="AE2865" s="90" t="b">
        <f>OR(MONTH(Taulukko1[[#This Row],[Alku PVM]] )&lt;=9,AND(MONTH(Taulukko1[[#This Row],[Alku PVM]] )=9))</f>
        <v>1</v>
      </c>
      <c r="AF2865" s="90" t="b">
        <f>OR(MONTH(Taulukko1[[#This Row],[Loppu PVM]])&lt;=9,AND(MONTH(Taulukko1[[#This Row],[Loppu PVM]] )=9))</f>
        <v>1</v>
      </c>
      <c r="AG2865" s="90" t="b">
        <f>OR(MONTH(Taulukko1[[#This Row],[Alku PVM]] )&lt;=6,AND(MONTH(Taulukko1[[#This Row],[Alku PVM]] )=6))</f>
        <v>1</v>
      </c>
      <c r="AH2865" s="90" t="b">
        <f>OR(MONTH(Taulukko1[[#This Row],[Loppu PVM]])&lt;=6,AND(MONTH(Taulukko1[[#This Row],[Loppu PVM]] )=6))</f>
        <v>0</v>
      </c>
    </row>
    <row r="2866" spans="1:34" ht="12.75" customHeight="1">
      <c r="A2866" t="s">
        <v>56</v>
      </c>
      <c r="B2866" s="23">
        <v>41796</v>
      </c>
      <c r="C2866" t="s">
        <v>57</v>
      </c>
      <c r="E2866" s="62">
        <v>80</v>
      </c>
      <c r="F2866" s="4">
        <v>41859</v>
      </c>
      <c r="G2866" s="5"/>
      <c r="H2866" s="22">
        <v>80</v>
      </c>
      <c r="I2866" s="126">
        <f>INDEX('TOL2008'!B:B,MATCH(A2866,'TOL2008'!A:A,0))</f>
        <v>80100</v>
      </c>
      <c r="J2866" s="126" t="str">
        <f>INDEX(Pääluokka!$H$2:$H$100,MATCH(VALUE(LEFT(Taulukko1[[#This Row],[TOL2008]],2)),Pääluokka!$G$2:$G$100,0))</f>
        <v>Hallinto- ja tukipalvelutoiminta</v>
      </c>
      <c r="K2866" s="126" t="str">
        <f>INDEX(Pääluokka!$I$2:$I$100,MATCH(VALUE(LEFT(Taulukko1[[#This Row],[TOL2008]],2)),Pääluokka!$G$2:$G$100,0))</f>
        <v>Palvelualat (G-N, R, S)</v>
      </c>
      <c r="L2866" s="41">
        <f t="shared" si="440"/>
        <v>63</v>
      </c>
      <c r="M2866" s="43">
        <f t="shared" si="441"/>
        <v>41796</v>
      </c>
      <c r="N2866" s="43">
        <f t="shared" si="442"/>
        <v>41859</v>
      </c>
      <c r="O2866" s="43">
        <f t="shared" si="443"/>
        <v>41791</v>
      </c>
      <c r="P2866" s="43">
        <f t="shared" si="444"/>
        <v>41852</v>
      </c>
      <c r="Q2866" s="41">
        <f t="shared" si="445"/>
        <v>2014</v>
      </c>
      <c r="R2866" s="41">
        <f t="shared" si="446"/>
        <v>2014</v>
      </c>
      <c r="S2866" s="43" t="str">
        <f>YEAR(Taulukko1[[#This Row],[Alku KK]])&amp;"Q"&amp;ROUNDDOWN((MONTH(Taulukko1[[#This Row],[Alku KK]])-1)/3+1,0)</f>
        <v>2014Q2</v>
      </c>
      <c r="T2866" s="43" t="str">
        <f>YEAR(Taulukko1[[#This Row],[Loppu KK]])&amp;"Q"&amp;ROUNDDOWN((MONTH(Taulukko1[[#This Row],[Loppu KK]])-1)/3+1,0)</f>
        <v>2014Q3</v>
      </c>
      <c r="U2866" s="66">
        <f>IF(COUNT(Taulukko1[[#This Row],[Neuvottelujen alaiset ]])=1,Taulukko1[[#This Row],[Neuvottelujen alaiset ]],Taulukko1[[#This Row],[Vähennystarve]])</f>
        <v>80</v>
      </c>
      <c r="V2866" s="44">
        <f t="shared" si="447"/>
        <v>1</v>
      </c>
      <c r="W2866" s="44" t="str">
        <f t="shared" si="448"/>
        <v>NA</v>
      </c>
      <c r="X2866" s="44" t="str">
        <f t="shared" si="449"/>
        <v>NA</v>
      </c>
      <c r="Y2866" s="90" t="b">
        <f>AND(MONTH(Taulukko1[[#This Row],[Alku PVM]] )=6,DAY(Taulukko1[[#This Row],[Alku PVM]] )&gt;19)</f>
        <v>0</v>
      </c>
      <c r="Z2866" s="90" t="b">
        <f>AND(MONTH(Taulukko1[[#This Row],[Loppu PVM]] )=6,DAY(Taulukko1[[#This Row],[Loppu PVM]] )&gt;19)</f>
        <v>0</v>
      </c>
      <c r="AA2866" s="90" t="b">
        <f>OR(MONTH(Taulukko1[[#This Row],[Alku PVM]] )&lt;=5,AND(MONTH(Taulukko1[[#This Row],[Alku PVM]] )=6,DAY(Taulukko1[[#This Row],[Alku PVM]] )&lt;20))</f>
        <v>1</v>
      </c>
      <c r="AB2866" s="90" t="b">
        <f>OR(MONTH(Taulukko1[[#This Row],[Loppu PVM]])&lt;=5,AND(MONTH(Taulukko1[[#This Row],[Loppu PVM]] )=6,DAY(Taulukko1[[#This Row],[Loppu PVM]])&lt;20))</f>
        <v>0</v>
      </c>
      <c r="AC2866" s="90" t="b">
        <f>OR(MONTH(Taulukko1[[#This Row],[Alku PVM]] )&lt;=3,AND(MONTH(Taulukko1[[#This Row],[Alku PVM]] )=3))</f>
        <v>0</v>
      </c>
      <c r="AD2866" s="90" t="b">
        <f>OR(MONTH(Taulukko1[[#This Row],[Loppu PVM]] )&lt;=3,AND(MONTH(Taulukko1[[#This Row],[Loppu PVM]] )=3))</f>
        <v>0</v>
      </c>
      <c r="AE2866" s="90" t="b">
        <f>OR(MONTH(Taulukko1[[#This Row],[Alku PVM]] )&lt;=9,AND(MONTH(Taulukko1[[#This Row],[Alku PVM]] )=9))</f>
        <v>1</v>
      </c>
      <c r="AF2866" s="90" t="b">
        <f>OR(MONTH(Taulukko1[[#This Row],[Loppu PVM]])&lt;=9,AND(MONTH(Taulukko1[[#This Row],[Loppu PVM]] )=9))</f>
        <v>1</v>
      </c>
      <c r="AG2866" s="90" t="b">
        <f>OR(MONTH(Taulukko1[[#This Row],[Alku PVM]] )&lt;=6,AND(MONTH(Taulukko1[[#This Row],[Alku PVM]] )=6))</f>
        <v>1</v>
      </c>
      <c r="AH2866" s="90" t="b">
        <f>OR(MONTH(Taulukko1[[#This Row],[Loppu PVM]])&lt;=6,AND(MONTH(Taulukko1[[#This Row],[Loppu PVM]] )=6))</f>
        <v>0</v>
      </c>
    </row>
    <row r="2867" spans="1:34" ht="12.75" customHeight="1">
      <c r="A2867" t="s">
        <v>556</v>
      </c>
      <c r="B2867" s="23">
        <v>41799</v>
      </c>
      <c r="C2867" t="s">
        <v>557</v>
      </c>
      <c r="D2867" s="5" t="s">
        <v>25</v>
      </c>
      <c r="F2867" s="4">
        <v>41820</v>
      </c>
      <c r="G2867" s="5">
        <v>0</v>
      </c>
      <c r="H2867" s="22">
        <v>120</v>
      </c>
      <c r="I2867" s="126">
        <f>INDEX('TOL2008'!B:B,MATCH(A2867,'TOL2008'!A:A,0))</f>
        <v>18120</v>
      </c>
      <c r="J2867" s="126" t="str">
        <f>INDEX(Pääluokka!$H$2:$H$100,MATCH(VALUE(LEFT(Taulukko1[[#This Row],[TOL2008]],2)),Pääluokka!$G$2:$G$100,0))</f>
        <v>Teollisuus</v>
      </c>
      <c r="K2867" s="126" t="str">
        <f>INDEX(Pääluokka!$I$2:$I$100,MATCH(VALUE(LEFT(Taulukko1[[#This Row],[TOL2008]],2)),Pääluokka!$G$2:$G$100,0))</f>
        <v>Teollisuus (C-E)</v>
      </c>
      <c r="L2867" s="41">
        <f t="shared" si="440"/>
        <v>21</v>
      </c>
      <c r="M2867" s="43">
        <f t="shared" si="441"/>
        <v>41799</v>
      </c>
      <c r="N2867" s="43">
        <f t="shared" si="442"/>
        <v>41820</v>
      </c>
      <c r="O2867" s="43">
        <f t="shared" si="443"/>
        <v>41791</v>
      </c>
      <c r="P2867" s="43">
        <f t="shared" si="444"/>
        <v>41791</v>
      </c>
      <c r="Q2867" s="41">
        <f t="shared" si="445"/>
        <v>2014</v>
      </c>
      <c r="R2867" s="41">
        <f t="shared" si="446"/>
        <v>2014</v>
      </c>
      <c r="S2867" s="43" t="str">
        <f>YEAR(Taulukko1[[#This Row],[Alku KK]])&amp;"Q"&amp;ROUNDDOWN((MONTH(Taulukko1[[#This Row],[Alku KK]])-1)/3+1,0)</f>
        <v>2014Q2</v>
      </c>
      <c r="T2867" s="43" t="str">
        <f>YEAR(Taulukko1[[#This Row],[Loppu KK]])&amp;"Q"&amp;ROUNDDOWN((MONTH(Taulukko1[[#This Row],[Loppu KK]])-1)/3+1,0)</f>
        <v>2014Q2</v>
      </c>
      <c r="U2867" s="66">
        <f>IF(COUNT(Taulukko1[[#This Row],[Neuvottelujen alaiset ]])=1,Taulukko1[[#This Row],[Neuvottelujen alaiset ]],Taulukko1[[#This Row],[Vähennystarve]])</f>
        <v>120</v>
      </c>
      <c r="V2867" s="44" t="str">
        <f t="shared" si="447"/>
        <v>NA</v>
      </c>
      <c r="W2867" s="44">
        <f t="shared" si="448"/>
        <v>0</v>
      </c>
      <c r="X2867" s="44" t="str">
        <f t="shared" si="449"/>
        <v>NA</v>
      </c>
      <c r="Y2867" s="90" t="b">
        <f>AND(MONTH(Taulukko1[[#This Row],[Alku PVM]] )=6,DAY(Taulukko1[[#This Row],[Alku PVM]] )&gt;19)</f>
        <v>0</v>
      </c>
      <c r="Z2867" s="90" t="b">
        <f>AND(MONTH(Taulukko1[[#This Row],[Loppu PVM]] )=6,DAY(Taulukko1[[#This Row],[Loppu PVM]] )&gt;19)</f>
        <v>1</v>
      </c>
      <c r="AA2867" s="90" t="b">
        <f>OR(MONTH(Taulukko1[[#This Row],[Alku PVM]] )&lt;=5,AND(MONTH(Taulukko1[[#This Row],[Alku PVM]] )=6,DAY(Taulukko1[[#This Row],[Alku PVM]] )&lt;20))</f>
        <v>1</v>
      </c>
      <c r="AB2867" s="90" t="b">
        <f>OR(MONTH(Taulukko1[[#This Row],[Loppu PVM]])&lt;=5,AND(MONTH(Taulukko1[[#This Row],[Loppu PVM]] )=6,DAY(Taulukko1[[#This Row],[Loppu PVM]])&lt;20))</f>
        <v>0</v>
      </c>
      <c r="AC2867" s="90" t="b">
        <f>OR(MONTH(Taulukko1[[#This Row],[Alku PVM]] )&lt;=3,AND(MONTH(Taulukko1[[#This Row],[Alku PVM]] )=3))</f>
        <v>0</v>
      </c>
      <c r="AD2867" s="90" t="b">
        <f>OR(MONTH(Taulukko1[[#This Row],[Loppu PVM]] )&lt;=3,AND(MONTH(Taulukko1[[#This Row],[Loppu PVM]] )=3))</f>
        <v>0</v>
      </c>
      <c r="AE2867" s="90" t="b">
        <f>OR(MONTH(Taulukko1[[#This Row],[Alku PVM]] )&lt;=9,AND(MONTH(Taulukko1[[#This Row],[Alku PVM]] )=9))</f>
        <v>1</v>
      </c>
      <c r="AF2867" s="90" t="b">
        <f>OR(MONTH(Taulukko1[[#This Row],[Loppu PVM]])&lt;=9,AND(MONTH(Taulukko1[[#This Row],[Loppu PVM]] )=9))</f>
        <v>1</v>
      </c>
      <c r="AG2867" s="90" t="b">
        <f>OR(MONTH(Taulukko1[[#This Row],[Alku PVM]] )&lt;=6,AND(MONTH(Taulukko1[[#This Row],[Alku PVM]] )=6))</f>
        <v>1</v>
      </c>
      <c r="AH2867" s="90" t="b">
        <f>OR(MONTH(Taulukko1[[#This Row],[Loppu PVM]])&lt;=6,AND(MONTH(Taulukko1[[#This Row],[Loppu PVM]] )=6))</f>
        <v>1</v>
      </c>
    </row>
    <row r="2868" spans="1:34" ht="12.75" customHeight="1">
      <c r="A2868" t="s">
        <v>90</v>
      </c>
      <c r="B2868" s="23">
        <v>41799</v>
      </c>
      <c r="C2868" t="s">
        <v>91</v>
      </c>
      <c r="D2868" s="5" t="s">
        <v>25</v>
      </c>
      <c r="E2868" s="62">
        <v>180</v>
      </c>
      <c r="F2868" s="4">
        <v>41863</v>
      </c>
      <c r="G2868" s="5">
        <v>160</v>
      </c>
      <c r="H2868" s="22">
        <v>180</v>
      </c>
      <c r="I2868" s="126">
        <f>INDEX('TOL2008'!B:B,MATCH(A2868,'TOL2008'!A:A,0))</f>
        <v>62030</v>
      </c>
      <c r="J2868" s="126" t="str">
        <f>INDEX(Pääluokka!$H$2:$H$100,MATCH(VALUE(LEFT(Taulukko1[[#This Row],[TOL2008]],2)),Pääluokka!$G$2:$G$100,0))</f>
        <v>Informaatio ja viestintä</v>
      </c>
      <c r="K2868" s="126" t="str">
        <f>INDEX(Pääluokka!$I$2:$I$100,MATCH(VALUE(LEFT(Taulukko1[[#This Row],[TOL2008]],2)),Pääluokka!$G$2:$G$100,0))</f>
        <v>Palvelualat (G-N, R, S)</v>
      </c>
      <c r="L2868" s="41">
        <f t="shared" si="440"/>
        <v>64</v>
      </c>
      <c r="M2868" s="43">
        <f t="shared" si="441"/>
        <v>41799</v>
      </c>
      <c r="N2868" s="43">
        <f t="shared" si="442"/>
        <v>41863</v>
      </c>
      <c r="O2868" s="43">
        <f t="shared" si="443"/>
        <v>41791</v>
      </c>
      <c r="P2868" s="43">
        <f t="shared" si="444"/>
        <v>41852</v>
      </c>
      <c r="Q2868" s="41">
        <f t="shared" si="445"/>
        <v>2014</v>
      </c>
      <c r="R2868" s="41">
        <f t="shared" si="446"/>
        <v>2014</v>
      </c>
      <c r="S2868" s="43" t="str">
        <f>YEAR(Taulukko1[[#This Row],[Alku KK]])&amp;"Q"&amp;ROUNDDOWN((MONTH(Taulukko1[[#This Row],[Alku KK]])-1)/3+1,0)</f>
        <v>2014Q2</v>
      </c>
      <c r="T2868" s="43" t="str">
        <f>YEAR(Taulukko1[[#This Row],[Loppu KK]])&amp;"Q"&amp;ROUNDDOWN((MONTH(Taulukko1[[#This Row],[Loppu KK]])-1)/3+1,0)</f>
        <v>2014Q3</v>
      </c>
      <c r="U2868" s="66">
        <f>IF(COUNT(Taulukko1[[#This Row],[Neuvottelujen alaiset ]])=1,Taulukko1[[#This Row],[Neuvottelujen alaiset ]],Taulukko1[[#This Row],[Vähennystarve]])</f>
        <v>180</v>
      </c>
      <c r="V2868" s="44">
        <f t="shared" si="447"/>
        <v>1</v>
      </c>
      <c r="W2868" s="44">
        <f t="shared" si="448"/>
        <v>0.88888888888888884</v>
      </c>
      <c r="X2868" s="44">
        <f t="shared" si="449"/>
        <v>0.88888888888888884</v>
      </c>
      <c r="Y2868" s="90" t="b">
        <f>AND(MONTH(Taulukko1[[#This Row],[Alku PVM]] )=6,DAY(Taulukko1[[#This Row],[Alku PVM]] )&gt;19)</f>
        <v>0</v>
      </c>
      <c r="Z2868" s="90" t="b">
        <f>AND(MONTH(Taulukko1[[#This Row],[Loppu PVM]] )=6,DAY(Taulukko1[[#This Row],[Loppu PVM]] )&gt;19)</f>
        <v>0</v>
      </c>
      <c r="AA2868" s="90" t="b">
        <f>OR(MONTH(Taulukko1[[#This Row],[Alku PVM]] )&lt;=5,AND(MONTH(Taulukko1[[#This Row],[Alku PVM]] )=6,DAY(Taulukko1[[#This Row],[Alku PVM]] )&lt;20))</f>
        <v>1</v>
      </c>
      <c r="AB2868" s="90" t="b">
        <f>OR(MONTH(Taulukko1[[#This Row],[Loppu PVM]])&lt;=5,AND(MONTH(Taulukko1[[#This Row],[Loppu PVM]] )=6,DAY(Taulukko1[[#This Row],[Loppu PVM]])&lt;20))</f>
        <v>0</v>
      </c>
      <c r="AC2868" s="90" t="b">
        <f>OR(MONTH(Taulukko1[[#This Row],[Alku PVM]] )&lt;=3,AND(MONTH(Taulukko1[[#This Row],[Alku PVM]] )=3))</f>
        <v>0</v>
      </c>
      <c r="AD2868" s="90" t="b">
        <f>OR(MONTH(Taulukko1[[#This Row],[Loppu PVM]] )&lt;=3,AND(MONTH(Taulukko1[[#This Row],[Loppu PVM]] )=3))</f>
        <v>0</v>
      </c>
      <c r="AE2868" s="90" t="b">
        <f>OR(MONTH(Taulukko1[[#This Row],[Alku PVM]] )&lt;=9,AND(MONTH(Taulukko1[[#This Row],[Alku PVM]] )=9))</f>
        <v>1</v>
      </c>
      <c r="AF2868" s="90" t="b">
        <f>OR(MONTH(Taulukko1[[#This Row],[Loppu PVM]])&lt;=9,AND(MONTH(Taulukko1[[#This Row],[Loppu PVM]] )=9))</f>
        <v>1</v>
      </c>
      <c r="AG2868" s="90" t="b">
        <f>OR(MONTH(Taulukko1[[#This Row],[Alku PVM]] )&lt;=6,AND(MONTH(Taulukko1[[#This Row],[Alku PVM]] )=6))</f>
        <v>1</v>
      </c>
      <c r="AH2868" s="90" t="b">
        <f>OR(MONTH(Taulukko1[[#This Row],[Loppu PVM]])&lt;=6,AND(MONTH(Taulukko1[[#This Row],[Loppu PVM]] )=6))</f>
        <v>0</v>
      </c>
    </row>
    <row r="2869" spans="1:34" ht="12.75" customHeight="1">
      <c r="A2869" s="21" t="s">
        <v>683</v>
      </c>
      <c r="B2869" s="23">
        <v>41800</v>
      </c>
      <c r="C2869" s="21" t="s">
        <v>682</v>
      </c>
      <c r="D2869" s="24"/>
      <c r="E2869" s="62">
        <v>90</v>
      </c>
      <c r="F2869" s="23">
        <v>41829</v>
      </c>
      <c r="G2869" s="24">
        <v>52</v>
      </c>
      <c r="H2869" s="22">
        <v>90</v>
      </c>
      <c r="I2869" s="126">
        <f>INDEX('TOL2008'!B:B,MATCH(A2869,'TOL2008'!A:A,0))</f>
        <v>29100</v>
      </c>
      <c r="J2869" s="126" t="str">
        <f>INDEX(Pääluokka!$H$2:$H$100,MATCH(VALUE(LEFT(Taulukko1[[#This Row],[TOL2008]],2)),Pääluokka!$G$2:$G$100,0))</f>
        <v>Teollisuus</v>
      </c>
      <c r="K2869" s="126" t="str">
        <f>INDEX(Pääluokka!$I$2:$I$100,MATCH(VALUE(LEFT(Taulukko1[[#This Row],[TOL2008]],2)),Pääluokka!$G$2:$G$100,0))</f>
        <v>Teollisuus (C-E)</v>
      </c>
      <c r="L2869" s="41">
        <f t="shared" si="440"/>
        <v>29</v>
      </c>
      <c r="M2869" s="43">
        <f t="shared" si="441"/>
        <v>41800</v>
      </c>
      <c r="N2869" s="43">
        <f t="shared" si="442"/>
        <v>41829</v>
      </c>
      <c r="O2869" s="43">
        <f t="shared" si="443"/>
        <v>41791</v>
      </c>
      <c r="P2869" s="43">
        <f t="shared" si="444"/>
        <v>41821</v>
      </c>
      <c r="Q2869" s="41">
        <f t="shared" si="445"/>
        <v>2014</v>
      </c>
      <c r="R2869" s="41">
        <f t="shared" si="446"/>
        <v>2014</v>
      </c>
      <c r="S2869" s="43" t="str">
        <f>YEAR(Taulukko1[[#This Row],[Alku KK]])&amp;"Q"&amp;ROUNDDOWN((MONTH(Taulukko1[[#This Row],[Alku KK]])-1)/3+1,0)</f>
        <v>2014Q2</v>
      </c>
      <c r="T2869" s="43" t="str">
        <f>YEAR(Taulukko1[[#This Row],[Loppu KK]])&amp;"Q"&amp;ROUNDDOWN((MONTH(Taulukko1[[#This Row],[Loppu KK]])-1)/3+1,0)</f>
        <v>2014Q3</v>
      </c>
      <c r="U2869" s="66">
        <f>IF(COUNT(Taulukko1[[#This Row],[Neuvottelujen alaiset ]])=1,Taulukko1[[#This Row],[Neuvottelujen alaiset ]],Taulukko1[[#This Row],[Vähennystarve]])</f>
        <v>90</v>
      </c>
      <c r="V2869" s="44">
        <f t="shared" si="447"/>
        <v>1</v>
      </c>
      <c r="W2869" s="44">
        <f t="shared" si="448"/>
        <v>0.57777777777777772</v>
      </c>
      <c r="X2869" s="44">
        <f t="shared" si="449"/>
        <v>0.57777777777777772</v>
      </c>
      <c r="Y2869" s="90" t="b">
        <f>AND(MONTH(Taulukko1[[#This Row],[Alku PVM]] )=6,DAY(Taulukko1[[#This Row],[Alku PVM]] )&gt;19)</f>
        <v>0</v>
      </c>
      <c r="Z2869" s="90" t="b">
        <f>AND(MONTH(Taulukko1[[#This Row],[Loppu PVM]] )=6,DAY(Taulukko1[[#This Row],[Loppu PVM]] )&gt;19)</f>
        <v>0</v>
      </c>
      <c r="AA2869" s="90" t="b">
        <f>OR(MONTH(Taulukko1[[#This Row],[Alku PVM]] )&lt;=5,AND(MONTH(Taulukko1[[#This Row],[Alku PVM]] )=6,DAY(Taulukko1[[#This Row],[Alku PVM]] )&lt;20))</f>
        <v>1</v>
      </c>
      <c r="AB2869" s="90" t="b">
        <f>OR(MONTH(Taulukko1[[#This Row],[Loppu PVM]])&lt;=5,AND(MONTH(Taulukko1[[#This Row],[Loppu PVM]] )=6,DAY(Taulukko1[[#This Row],[Loppu PVM]])&lt;20))</f>
        <v>0</v>
      </c>
      <c r="AC2869" s="90" t="b">
        <f>OR(MONTH(Taulukko1[[#This Row],[Alku PVM]] )&lt;=3,AND(MONTH(Taulukko1[[#This Row],[Alku PVM]] )=3))</f>
        <v>0</v>
      </c>
      <c r="AD2869" s="90" t="b">
        <f>OR(MONTH(Taulukko1[[#This Row],[Loppu PVM]] )&lt;=3,AND(MONTH(Taulukko1[[#This Row],[Loppu PVM]] )=3))</f>
        <v>0</v>
      </c>
      <c r="AE2869" s="90" t="b">
        <f>OR(MONTH(Taulukko1[[#This Row],[Alku PVM]] )&lt;=9,AND(MONTH(Taulukko1[[#This Row],[Alku PVM]] )=9))</f>
        <v>1</v>
      </c>
      <c r="AF2869" s="90" t="b">
        <f>OR(MONTH(Taulukko1[[#This Row],[Loppu PVM]])&lt;=9,AND(MONTH(Taulukko1[[#This Row],[Loppu PVM]] )=9))</f>
        <v>1</v>
      </c>
      <c r="AG2869" s="90" t="b">
        <f>OR(MONTH(Taulukko1[[#This Row],[Alku PVM]] )&lt;=6,AND(MONTH(Taulukko1[[#This Row],[Alku PVM]] )=6))</f>
        <v>1</v>
      </c>
      <c r="AH2869" s="90" t="b">
        <f>OR(MONTH(Taulukko1[[#This Row],[Loppu PVM]])&lt;=6,AND(MONTH(Taulukko1[[#This Row],[Loppu PVM]] )=6))</f>
        <v>0</v>
      </c>
    </row>
    <row r="2870" spans="1:34" ht="12.75" customHeight="1">
      <c r="A2870" s="21" t="s">
        <v>382</v>
      </c>
      <c r="B2870" s="23">
        <v>41800</v>
      </c>
      <c r="C2870" s="21" t="s">
        <v>381</v>
      </c>
      <c r="D2870" s="24"/>
      <c r="F2870" s="23"/>
      <c r="G2870" s="24"/>
      <c r="H2870" s="22">
        <v>40</v>
      </c>
      <c r="I2870" s="126">
        <f>INDEX('TOL2008'!B:B,MATCH(A2870,'TOL2008'!A:A,0))</f>
        <v>90010</v>
      </c>
      <c r="J2870" s="126" t="str">
        <f>INDEX(Pääluokka!$H$2:$H$100,MATCH(VALUE(LEFT(Taulukko1[[#This Row],[TOL2008]],2)),Pääluokka!$G$2:$G$100,0))</f>
        <v>Taiteet, viihde ja virkistys</v>
      </c>
      <c r="K2870" s="126" t="str">
        <f>INDEX(Pääluokka!$I$2:$I$100,MATCH(VALUE(LEFT(Taulukko1[[#This Row],[TOL2008]],2)),Pääluokka!$G$2:$G$100,0))</f>
        <v>Palvelualat (G-N, R, S)</v>
      </c>
      <c r="L2870" s="41" t="str">
        <f t="shared" si="440"/>
        <v>NA</v>
      </c>
      <c r="M2870" s="43">
        <f t="shared" si="441"/>
        <v>41800</v>
      </c>
      <c r="N2870" s="43">
        <f t="shared" si="442"/>
        <v>41851</v>
      </c>
      <c r="O2870" s="43">
        <f t="shared" si="443"/>
        <v>41791</v>
      </c>
      <c r="P2870" s="43">
        <f t="shared" si="444"/>
        <v>41821</v>
      </c>
      <c r="Q2870" s="41">
        <f t="shared" si="445"/>
        <v>2014</v>
      </c>
      <c r="R2870" s="41">
        <f t="shared" si="446"/>
        <v>2014</v>
      </c>
      <c r="S2870" s="43" t="str">
        <f>YEAR(Taulukko1[[#This Row],[Alku KK]])&amp;"Q"&amp;ROUNDDOWN((MONTH(Taulukko1[[#This Row],[Alku KK]])-1)/3+1,0)</f>
        <v>2014Q2</v>
      </c>
      <c r="T2870" s="43" t="str">
        <f>YEAR(Taulukko1[[#This Row],[Loppu KK]])&amp;"Q"&amp;ROUNDDOWN((MONTH(Taulukko1[[#This Row],[Loppu KK]])-1)/3+1,0)</f>
        <v>2014Q3</v>
      </c>
      <c r="U2870" s="66">
        <f>IF(COUNT(Taulukko1[[#This Row],[Neuvottelujen alaiset ]])=1,Taulukko1[[#This Row],[Neuvottelujen alaiset ]],Taulukko1[[#This Row],[Vähennystarve]])</f>
        <v>40</v>
      </c>
      <c r="V2870" s="44" t="str">
        <f t="shared" si="447"/>
        <v>NA</v>
      </c>
      <c r="W2870" s="44" t="str">
        <f t="shared" si="448"/>
        <v>NA</v>
      </c>
      <c r="X2870" s="44" t="str">
        <f t="shared" si="449"/>
        <v>NA</v>
      </c>
      <c r="Y2870" s="90" t="b">
        <f>AND(MONTH(Taulukko1[[#This Row],[Alku PVM]] )=6,DAY(Taulukko1[[#This Row],[Alku PVM]] )&gt;19)</f>
        <v>0</v>
      </c>
      <c r="Z2870" s="90" t="b">
        <f>AND(MONTH(Taulukko1[[#This Row],[Loppu PVM]] )=6,DAY(Taulukko1[[#This Row],[Loppu PVM]] )&gt;19)</f>
        <v>0</v>
      </c>
      <c r="AA2870" s="90" t="b">
        <f>OR(MONTH(Taulukko1[[#This Row],[Alku PVM]] )&lt;=5,AND(MONTH(Taulukko1[[#This Row],[Alku PVM]] )=6,DAY(Taulukko1[[#This Row],[Alku PVM]] )&lt;20))</f>
        <v>1</v>
      </c>
      <c r="AB2870" s="90" t="b">
        <f>OR(MONTH(Taulukko1[[#This Row],[Loppu PVM]])&lt;=5,AND(MONTH(Taulukko1[[#This Row],[Loppu PVM]] )=6,DAY(Taulukko1[[#This Row],[Loppu PVM]])&lt;20))</f>
        <v>0</v>
      </c>
      <c r="AC2870" s="90" t="b">
        <f>OR(MONTH(Taulukko1[[#This Row],[Alku PVM]] )&lt;=3,AND(MONTH(Taulukko1[[#This Row],[Alku PVM]] )=3))</f>
        <v>0</v>
      </c>
      <c r="AD2870" s="90" t="b">
        <f>OR(MONTH(Taulukko1[[#This Row],[Loppu PVM]] )&lt;=3,AND(MONTH(Taulukko1[[#This Row],[Loppu PVM]] )=3))</f>
        <v>0</v>
      </c>
      <c r="AE2870" s="90" t="b">
        <f>OR(MONTH(Taulukko1[[#This Row],[Alku PVM]] )&lt;=9,AND(MONTH(Taulukko1[[#This Row],[Alku PVM]] )=9))</f>
        <v>1</v>
      </c>
      <c r="AF2870" s="90" t="b">
        <f>OR(MONTH(Taulukko1[[#This Row],[Loppu PVM]])&lt;=9,AND(MONTH(Taulukko1[[#This Row],[Loppu PVM]] )=9))</f>
        <v>1</v>
      </c>
      <c r="AG2870" s="90" t="b">
        <f>OR(MONTH(Taulukko1[[#This Row],[Alku PVM]] )&lt;=6,AND(MONTH(Taulukko1[[#This Row],[Alku PVM]] )=6))</f>
        <v>1</v>
      </c>
      <c r="AH2870" s="90" t="b">
        <f>OR(MONTH(Taulukko1[[#This Row],[Loppu PVM]])&lt;=6,AND(MONTH(Taulukko1[[#This Row],[Loppu PVM]] )=6))</f>
        <v>0</v>
      </c>
    </row>
    <row r="2871" spans="1:34" ht="12.75" customHeight="1">
      <c r="A2871" s="21" t="s">
        <v>679</v>
      </c>
      <c r="B2871" s="23">
        <v>41801</v>
      </c>
      <c r="C2871" s="21" t="s">
        <v>680</v>
      </c>
      <c r="D2871" s="24" t="s">
        <v>25</v>
      </c>
      <c r="E2871" s="62">
        <v>10</v>
      </c>
      <c r="F2871" s="23">
        <v>41873</v>
      </c>
      <c r="G2871" s="24">
        <v>0</v>
      </c>
      <c r="H2871" s="22">
        <v>120</v>
      </c>
      <c r="I2871" s="126">
        <f>INDEX('TOL2008'!B:B,MATCH(A2871,'TOL2008'!A:A,0))</f>
        <v>23140</v>
      </c>
      <c r="J2871" s="126" t="str">
        <f>INDEX(Pääluokka!$H$2:$H$100,MATCH(VALUE(LEFT(Taulukko1[[#This Row],[TOL2008]],2)),Pääluokka!$G$2:$G$100,0))</f>
        <v>Teollisuus</v>
      </c>
      <c r="K2871" s="126" t="str">
        <f>INDEX(Pääluokka!$I$2:$I$100,MATCH(VALUE(LEFT(Taulukko1[[#This Row],[TOL2008]],2)),Pääluokka!$G$2:$G$100,0))</f>
        <v>Teollisuus (C-E)</v>
      </c>
      <c r="L2871" s="41">
        <f t="shared" si="440"/>
        <v>72</v>
      </c>
      <c r="M2871" s="43">
        <f t="shared" si="441"/>
        <v>41801</v>
      </c>
      <c r="N2871" s="43">
        <f t="shared" si="442"/>
        <v>41873</v>
      </c>
      <c r="O2871" s="43">
        <f t="shared" si="443"/>
        <v>41791</v>
      </c>
      <c r="P2871" s="43">
        <f t="shared" si="444"/>
        <v>41852</v>
      </c>
      <c r="Q2871" s="41">
        <f t="shared" si="445"/>
        <v>2014</v>
      </c>
      <c r="R2871" s="41">
        <f t="shared" si="446"/>
        <v>2014</v>
      </c>
      <c r="S2871" s="43" t="str">
        <f>YEAR(Taulukko1[[#This Row],[Alku KK]])&amp;"Q"&amp;ROUNDDOWN((MONTH(Taulukko1[[#This Row],[Alku KK]])-1)/3+1,0)</f>
        <v>2014Q2</v>
      </c>
      <c r="T2871" s="43" t="str">
        <f>YEAR(Taulukko1[[#This Row],[Loppu KK]])&amp;"Q"&amp;ROUNDDOWN((MONTH(Taulukko1[[#This Row],[Loppu KK]])-1)/3+1,0)</f>
        <v>2014Q3</v>
      </c>
      <c r="U2871" s="66">
        <f>IF(COUNT(Taulukko1[[#This Row],[Neuvottelujen alaiset ]])=1,Taulukko1[[#This Row],[Neuvottelujen alaiset ]],Taulukko1[[#This Row],[Vähennystarve]])</f>
        <v>120</v>
      </c>
      <c r="V2871" s="44">
        <f t="shared" si="447"/>
        <v>8.3333333333333329E-2</v>
      </c>
      <c r="W2871" s="44">
        <f t="shared" si="448"/>
        <v>0</v>
      </c>
      <c r="X2871" s="44">
        <f t="shared" si="449"/>
        <v>0</v>
      </c>
      <c r="Y2871" s="90" t="b">
        <f>AND(MONTH(Taulukko1[[#This Row],[Alku PVM]] )=6,DAY(Taulukko1[[#This Row],[Alku PVM]] )&gt;19)</f>
        <v>0</v>
      </c>
      <c r="Z2871" s="90" t="b">
        <f>AND(MONTH(Taulukko1[[#This Row],[Loppu PVM]] )=6,DAY(Taulukko1[[#This Row],[Loppu PVM]] )&gt;19)</f>
        <v>0</v>
      </c>
      <c r="AA2871" s="90" t="b">
        <f>OR(MONTH(Taulukko1[[#This Row],[Alku PVM]] )&lt;=5,AND(MONTH(Taulukko1[[#This Row],[Alku PVM]] )=6,DAY(Taulukko1[[#This Row],[Alku PVM]] )&lt;20))</f>
        <v>1</v>
      </c>
      <c r="AB2871" s="90" t="b">
        <f>OR(MONTH(Taulukko1[[#This Row],[Loppu PVM]])&lt;=5,AND(MONTH(Taulukko1[[#This Row],[Loppu PVM]] )=6,DAY(Taulukko1[[#This Row],[Loppu PVM]])&lt;20))</f>
        <v>0</v>
      </c>
      <c r="AC2871" s="90" t="b">
        <f>OR(MONTH(Taulukko1[[#This Row],[Alku PVM]] )&lt;=3,AND(MONTH(Taulukko1[[#This Row],[Alku PVM]] )=3))</f>
        <v>0</v>
      </c>
      <c r="AD2871" s="90" t="b">
        <f>OR(MONTH(Taulukko1[[#This Row],[Loppu PVM]] )&lt;=3,AND(MONTH(Taulukko1[[#This Row],[Loppu PVM]] )=3))</f>
        <v>0</v>
      </c>
      <c r="AE2871" s="90" t="b">
        <f>OR(MONTH(Taulukko1[[#This Row],[Alku PVM]] )&lt;=9,AND(MONTH(Taulukko1[[#This Row],[Alku PVM]] )=9))</f>
        <v>1</v>
      </c>
      <c r="AF2871" s="90" t="b">
        <f>OR(MONTH(Taulukko1[[#This Row],[Loppu PVM]])&lt;=9,AND(MONTH(Taulukko1[[#This Row],[Loppu PVM]] )=9))</f>
        <v>1</v>
      </c>
      <c r="AG2871" s="90" t="b">
        <f>OR(MONTH(Taulukko1[[#This Row],[Alku PVM]] )&lt;=6,AND(MONTH(Taulukko1[[#This Row],[Alku PVM]] )=6))</f>
        <v>1</v>
      </c>
      <c r="AH2871" s="90" t="b">
        <f>OR(MONTH(Taulukko1[[#This Row],[Loppu PVM]])&lt;=6,AND(MONTH(Taulukko1[[#This Row],[Loppu PVM]] )=6))</f>
        <v>0</v>
      </c>
    </row>
    <row r="2872" spans="1:34" ht="12.75" customHeight="1">
      <c r="A2872" s="21" t="s">
        <v>127</v>
      </c>
      <c r="B2872" s="23">
        <v>41803</v>
      </c>
      <c r="C2872" s="21" t="s">
        <v>87</v>
      </c>
      <c r="D2872" s="24"/>
      <c r="E2872" s="62">
        <v>8</v>
      </c>
      <c r="F2872" s="23">
        <v>41901</v>
      </c>
      <c r="G2872" s="24">
        <v>7</v>
      </c>
      <c r="H2872" s="22">
        <v>51</v>
      </c>
      <c r="I2872" s="126">
        <f>INDEX('TOL2008'!B:B,MATCH(A2872,'TOL2008'!A:A,0))</f>
        <v>90030</v>
      </c>
      <c r="J2872" s="126" t="str">
        <f>INDEX(Pääluokka!$H$2:$H$100,MATCH(VALUE(LEFT(Taulukko1[[#This Row],[TOL2008]],2)),Pääluokka!$G$2:$G$100,0))</f>
        <v>Taiteet, viihde ja virkistys</v>
      </c>
      <c r="K2872" s="126" t="str">
        <f>INDEX(Pääluokka!$I$2:$I$100,MATCH(VALUE(LEFT(Taulukko1[[#This Row],[TOL2008]],2)),Pääluokka!$G$2:$G$100,0))</f>
        <v>Palvelualat (G-N, R, S)</v>
      </c>
      <c r="L2872" s="41">
        <f t="shared" si="440"/>
        <v>98</v>
      </c>
      <c r="M2872" s="43">
        <f t="shared" si="441"/>
        <v>41803</v>
      </c>
      <c r="N2872" s="43">
        <f t="shared" si="442"/>
        <v>41901</v>
      </c>
      <c r="O2872" s="43">
        <f t="shared" si="443"/>
        <v>41791</v>
      </c>
      <c r="P2872" s="43">
        <f t="shared" si="444"/>
        <v>41883</v>
      </c>
      <c r="Q2872" s="41">
        <f t="shared" si="445"/>
        <v>2014</v>
      </c>
      <c r="R2872" s="41">
        <f t="shared" si="446"/>
        <v>2014</v>
      </c>
      <c r="S2872" s="43" t="str">
        <f>YEAR(Taulukko1[[#This Row],[Alku KK]])&amp;"Q"&amp;ROUNDDOWN((MONTH(Taulukko1[[#This Row],[Alku KK]])-1)/3+1,0)</f>
        <v>2014Q2</v>
      </c>
      <c r="T2872" s="43" t="str">
        <f>YEAR(Taulukko1[[#This Row],[Loppu KK]])&amp;"Q"&amp;ROUNDDOWN((MONTH(Taulukko1[[#This Row],[Loppu KK]])-1)/3+1,0)</f>
        <v>2014Q3</v>
      </c>
      <c r="U2872" s="66">
        <f>IF(COUNT(Taulukko1[[#This Row],[Neuvottelujen alaiset ]])=1,Taulukko1[[#This Row],[Neuvottelujen alaiset ]],Taulukko1[[#This Row],[Vähennystarve]])</f>
        <v>51</v>
      </c>
      <c r="V2872" s="44">
        <f t="shared" si="447"/>
        <v>0.15686274509803921</v>
      </c>
      <c r="W2872" s="44">
        <f t="shared" si="448"/>
        <v>0.13725490196078433</v>
      </c>
      <c r="X2872" s="44">
        <f t="shared" si="449"/>
        <v>0.875</v>
      </c>
      <c r="Y2872" s="90" t="b">
        <f>AND(MONTH(Taulukko1[[#This Row],[Alku PVM]] )=6,DAY(Taulukko1[[#This Row],[Alku PVM]] )&gt;19)</f>
        <v>0</v>
      </c>
      <c r="Z2872" s="90" t="b">
        <f>AND(MONTH(Taulukko1[[#This Row],[Loppu PVM]] )=6,DAY(Taulukko1[[#This Row],[Loppu PVM]] )&gt;19)</f>
        <v>0</v>
      </c>
      <c r="AA2872" s="90" t="b">
        <f>OR(MONTH(Taulukko1[[#This Row],[Alku PVM]] )&lt;=5,AND(MONTH(Taulukko1[[#This Row],[Alku PVM]] )=6,DAY(Taulukko1[[#This Row],[Alku PVM]] )&lt;20))</f>
        <v>1</v>
      </c>
      <c r="AB2872" s="90" t="b">
        <f>OR(MONTH(Taulukko1[[#This Row],[Loppu PVM]])&lt;=5,AND(MONTH(Taulukko1[[#This Row],[Loppu PVM]] )=6,DAY(Taulukko1[[#This Row],[Loppu PVM]])&lt;20))</f>
        <v>0</v>
      </c>
      <c r="AC2872" s="90" t="b">
        <f>OR(MONTH(Taulukko1[[#This Row],[Alku PVM]] )&lt;=3,AND(MONTH(Taulukko1[[#This Row],[Alku PVM]] )=3))</f>
        <v>0</v>
      </c>
      <c r="AD2872" s="90" t="b">
        <f>OR(MONTH(Taulukko1[[#This Row],[Loppu PVM]] )&lt;=3,AND(MONTH(Taulukko1[[#This Row],[Loppu PVM]] )=3))</f>
        <v>0</v>
      </c>
      <c r="AE2872" s="90" t="b">
        <f>OR(MONTH(Taulukko1[[#This Row],[Alku PVM]] )&lt;=9,AND(MONTH(Taulukko1[[#This Row],[Alku PVM]] )=9))</f>
        <v>1</v>
      </c>
      <c r="AF2872" s="90" t="b">
        <f>OR(MONTH(Taulukko1[[#This Row],[Loppu PVM]])&lt;=9,AND(MONTH(Taulukko1[[#This Row],[Loppu PVM]] )=9))</f>
        <v>1</v>
      </c>
      <c r="AG2872" s="90" t="b">
        <f>OR(MONTH(Taulukko1[[#This Row],[Alku PVM]] )&lt;=6,AND(MONTH(Taulukko1[[#This Row],[Alku PVM]] )=6))</f>
        <v>1</v>
      </c>
      <c r="AH2872" s="90" t="b">
        <f>OR(MONTH(Taulukko1[[#This Row],[Loppu PVM]])&lt;=6,AND(MONTH(Taulukko1[[#This Row],[Loppu PVM]] )=6))</f>
        <v>0</v>
      </c>
    </row>
    <row r="2873" spans="1:34" ht="12.75" customHeight="1">
      <c r="A2873" s="21" t="s">
        <v>526</v>
      </c>
      <c r="B2873" s="23">
        <v>41806</v>
      </c>
      <c r="C2873" s="21" t="s">
        <v>525</v>
      </c>
      <c r="D2873" s="24"/>
      <c r="F2873" s="23">
        <v>41821</v>
      </c>
      <c r="G2873" s="24">
        <v>60</v>
      </c>
      <c r="H2873" s="22">
        <v>60</v>
      </c>
      <c r="I2873" s="126">
        <f>INDEX('TOL2008'!B:B,MATCH(A2873,'TOL2008'!A:A,0))</f>
        <v>96090</v>
      </c>
      <c r="J2873" s="126" t="str">
        <f>INDEX(Pääluokka!$H$2:$H$100,MATCH(VALUE(LEFT(Taulukko1[[#This Row],[TOL2008]],2)),Pääluokka!$G$2:$G$100,0))</f>
        <v>Muu palvelutoiminta</v>
      </c>
      <c r="K2873" s="126" t="str">
        <f>INDEX(Pääluokka!$I$2:$I$100,MATCH(VALUE(LEFT(Taulukko1[[#This Row],[TOL2008]],2)),Pääluokka!$G$2:$G$100,0))</f>
        <v>Palvelualat (G-N, R, S)</v>
      </c>
      <c r="L2873" s="41">
        <f t="shared" si="440"/>
        <v>15</v>
      </c>
      <c r="M2873" s="43">
        <f t="shared" si="441"/>
        <v>41806</v>
      </c>
      <c r="N2873" s="43">
        <f t="shared" si="442"/>
        <v>41821</v>
      </c>
      <c r="O2873" s="43">
        <f t="shared" si="443"/>
        <v>41791</v>
      </c>
      <c r="P2873" s="43">
        <f t="shared" si="444"/>
        <v>41821</v>
      </c>
      <c r="Q2873" s="41">
        <f t="shared" si="445"/>
        <v>2014</v>
      </c>
      <c r="R2873" s="41">
        <f t="shared" si="446"/>
        <v>2014</v>
      </c>
      <c r="S2873" s="43" t="str">
        <f>YEAR(Taulukko1[[#This Row],[Alku KK]])&amp;"Q"&amp;ROUNDDOWN((MONTH(Taulukko1[[#This Row],[Alku KK]])-1)/3+1,0)</f>
        <v>2014Q2</v>
      </c>
      <c r="T2873" s="43" t="str">
        <f>YEAR(Taulukko1[[#This Row],[Loppu KK]])&amp;"Q"&amp;ROUNDDOWN((MONTH(Taulukko1[[#This Row],[Loppu KK]])-1)/3+1,0)</f>
        <v>2014Q3</v>
      </c>
      <c r="U2873" s="66">
        <f>IF(COUNT(Taulukko1[[#This Row],[Neuvottelujen alaiset ]])=1,Taulukko1[[#This Row],[Neuvottelujen alaiset ]],Taulukko1[[#This Row],[Vähennystarve]])</f>
        <v>60</v>
      </c>
      <c r="V2873" s="44" t="str">
        <f t="shared" si="447"/>
        <v>NA</v>
      </c>
      <c r="W2873" s="44">
        <f t="shared" si="448"/>
        <v>1</v>
      </c>
      <c r="X2873" s="44" t="str">
        <f t="shared" si="449"/>
        <v>NA</v>
      </c>
      <c r="Y2873" s="90" t="b">
        <f>AND(MONTH(Taulukko1[[#This Row],[Alku PVM]] )=6,DAY(Taulukko1[[#This Row],[Alku PVM]] )&gt;19)</f>
        <v>0</v>
      </c>
      <c r="Z2873" s="90" t="b">
        <f>AND(MONTH(Taulukko1[[#This Row],[Loppu PVM]] )=6,DAY(Taulukko1[[#This Row],[Loppu PVM]] )&gt;19)</f>
        <v>0</v>
      </c>
      <c r="AA2873" s="90" t="b">
        <f>OR(MONTH(Taulukko1[[#This Row],[Alku PVM]] )&lt;=5,AND(MONTH(Taulukko1[[#This Row],[Alku PVM]] )=6,DAY(Taulukko1[[#This Row],[Alku PVM]] )&lt;20))</f>
        <v>1</v>
      </c>
      <c r="AB2873" s="90" t="b">
        <f>OR(MONTH(Taulukko1[[#This Row],[Loppu PVM]])&lt;=5,AND(MONTH(Taulukko1[[#This Row],[Loppu PVM]] )=6,DAY(Taulukko1[[#This Row],[Loppu PVM]])&lt;20))</f>
        <v>0</v>
      </c>
      <c r="AC2873" s="90" t="b">
        <f>OR(MONTH(Taulukko1[[#This Row],[Alku PVM]] )&lt;=3,AND(MONTH(Taulukko1[[#This Row],[Alku PVM]] )=3))</f>
        <v>0</v>
      </c>
      <c r="AD2873" s="90" t="b">
        <f>OR(MONTH(Taulukko1[[#This Row],[Loppu PVM]] )&lt;=3,AND(MONTH(Taulukko1[[#This Row],[Loppu PVM]] )=3))</f>
        <v>0</v>
      </c>
      <c r="AE2873" s="90" t="b">
        <f>OR(MONTH(Taulukko1[[#This Row],[Alku PVM]] )&lt;=9,AND(MONTH(Taulukko1[[#This Row],[Alku PVM]] )=9))</f>
        <v>1</v>
      </c>
      <c r="AF2873" s="90" t="b">
        <f>OR(MONTH(Taulukko1[[#This Row],[Loppu PVM]])&lt;=9,AND(MONTH(Taulukko1[[#This Row],[Loppu PVM]] )=9))</f>
        <v>1</v>
      </c>
      <c r="AG2873" s="90" t="b">
        <f>OR(MONTH(Taulukko1[[#This Row],[Alku PVM]] )&lt;=6,AND(MONTH(Taulukko1[[#This Row],[Alku PVM]] )=6))</f>
        <v>1</v>
      </c>
      <c r="AH2873" s="90" t="b">
        <f>OR(MONTH(Taulukko1[[#This Row],[Loppu PVM]])&lt;=6,AND(MONTH(Taulukko1[[#This Row],[Loppu PVM]] )=6))</f>
        <v>0</v>
      </c>
    </row>
    <row r="2874" spans="1:34" ht="12.75" customHeight="1">
      <c r="A2874" s="21" t="s">
        <v>76</v>
      </c>
      <c r="B2874" s="23">
        <v>41806</v>
      </c>
      <c r="C2874" s="21" t="s">
        <v>75</v>
      </c>
      <c r="D2874" s="24"/>
      <c r="E2874" s="62">
        <v>180</v>
      </c>
      <c r="F2874" s="23"/>
      <c r="G2874" s="24"/>
      <c r="H2874" s="22">
        <v>180</v>
      </c>
      <c r="I2874" s="126">
        <f>INDEX('TOL2008'!B:B,MATCH(A2874,'TOL2008'!A:A,0))</f>
        <v>84110</v>
      </c>
      <c r="J2874" s="126" t="str">
        <f>INDEX(Pääluokka!$H$2:$H$100,MATCH(VALUE(LEFT(Taulukko1[[#This Row],[TOL2008]],2)),Pääluokka!$G$2:$G$100,0))</f>
        <v>Julkinen hallinto ja maanpuolustus; pakollinen sosiaalivakuutus</v>
      </c>
      <c r="K2874" s="126" t="str">
        <f>INDEX(Pääluokka!$I$2:$I$100,MATCH(VALUE(LEFT(Taulukko1[[#This Row],[TOL2008]],2)),Pääluokka!$G$2:$G$100,0))</f>
        <v>Muut toimialat (O-Q, T-X)</v>
      </c>
      <c r="L2874" s="41" t="str">
        <f t="shared" si="440"/>
        <v>NA</v>
      </c>
      <c r="M2874" s="43">
        <f t="shared" si="441"/>
        <v>41806</v>
      </c>
      <c r="N2874" s="43">
        <f t="shared" si="442"/>
        <v>41857</v>
      </c>
      <c r="O2874" s="43">
        <f t="shared" si="443"/>
        <v>41791</v>
      </c>
      <c r="P2874" s="43">
        <f t="shared" si="444"/>
        <v>41852</v>
      </c>
      <c r="Q2874" s="41">
        <f t="shared" si="445"/>
        <v>2014</v>
      </c>
      <c r="R2874" s="41">
        <f t="shared" si="446"/>
        <v>2014</v>
      </c>
      <c r="S2874" s="43" t="str">
        <f>YEAR(Taulukko1[[#This Row],[Alku KK]])&amp;"Q"&amp;ROUNDDOWN((MONTH(Taulukko1[[#This Row],[Alku KK]])-1)/3+1,0)</f>
        <v>2014Q2</v>
      </c>
      <c r="T2874" s="43" t="str">
        <f>YEAR(Taulukko1[[#This Row],[Loppu KK]])&amp;"Q"&amp;ROUNDDOWN((MONTH(Taulukko1[[#This Row],[Loppu KK]])-1)/3+1,0)</f>
        <v>2014Q3</v>
      </c>
      <c r="U2874" s="66">
        <f>IF(COUNT(Taulukko1[[#This Row],[Neuvottelujen alaiset ]])=1,Taulukko1[[#This Row],[Neuvottelujen alaiset ]],Taulukko1[[#This Row],[Vähennystarve]])</f>
        <v>180</v>
      </c>
      <c r="V2874" s="44">
        <f t="shared" si="447"/>
        <v>1</v>
      </c>
      <c r="W2874" s="44" t="str">
        <f t="shared" si="448"/>
        <v>NA</v>
      </c>
      <c r="X2874" s="44" t="str">
        <f t="shared" si="449"/>
        <v>NA</v>
      </c>
      <c r="Y2874" s="90" t="b">
        <f>AND(MONTH(Taulukko1[[#This Row],[Alku PVM]] )=6,DAY(Taulukko1[[#This Row],[Alku PVM]] )&gt;19)</f>
        <v>0</v>
      </c>
      <c r="Z2874" s="90" t="b">
        <f>AND(MONTH(Taulukko1[[#This Row],[Loppu PVM]] )=6,DAY(Taulukko1[[#This Row],[Loppu PVM]] )&gt;19)</f>
        <v>0</v>
      </c>
      <c r="AA2874" s="90" t="b">
        <f>OR(MONTH(Taulukko1[[#This Row],[Alku PVM]] )&lt;=5,AND(MONTH(Taulukko1[[#This Row],[Alku PVM]] )=6,DAY(Taulukko1[[#This Row],[Alku PVM]] )&lt;20))</f>
        <v>1</v>
      </c>
      <c r="AB2874" s="90" t="b">
        <f>OR(MONTH(Taulukko1[[#This Row],[Loppu PVM]])&lt;=5,AND(MONTH(Taulukko1[[#This Row],[Loppu PVM]] )=6,DAY(Taulukko1[[#This Row],[Loppu PVM]])&lt;20))</f>
        <v>0</v>
      </c>
      <c r="AC2874" s="90" t="b">
        <f>OR(MONTH(Taulukko1[[#This Row],[Alku PVM]] )&lt;=3,AND(MONTH(Taulukko1[[#This Row],[Alku PVM]] )=3))</f>
        <v>0</v>
      </c>
      <c r="AD2874" s="90" t="b">
        <f>OR(MONTH(Taulukko1[[#This Row],[Loppu PVM]] )&lt;=3,AND(MONTH(Taulukko1[[#This Row],[Loppu PVM]] )=3))</f>
        <v>0</v>
      </c>
      <c r="AE2874" s="90" t="b">
        <f>OR(MONTH(Taulukko1[[#This Row],[Alku PVM]] )&lt;=9,AND(MONTH(Taulukko1[[#This Row],[Alku PVM]] )=9))</f>
        <v>1</v>
      </c>
      <c r="AF2874" s="90" t="b">
        <f>OR(MONTH(Taulukko1[[#This Row],[Loppu PVM]])&lt;=9,AND(MONTH(Taulukko1[[#This Row],[Loppu PVM]] )=9))</f>
        <v>1</v>
      </c>
      <c r="AG2874" s="90" t="b">
        <f>OR(MONTH(Taulukko1[[#This Row],[Alku PVM]] )&lt;=6,AND(MONTH(Taulukko1[[#This Row],[Alku PVM]] )=6))</f>
        <v>1</v>
      </c>
      <c r="AH2874" s="90" t="b">
        <f>OR(MONTH(Taulukko1[[#This Row],[Loppu PVM]])&lt;=6,AND(MONTH(Taulukko1[[#This Row],[Loppu PVM]] )=6))</f>
        <v>0</v>
      </c>
    </row>
    <row r="2875" spans="1:34" ht="12.75" customHeight="1">
      <c r="A2875" s="21" t="s">
        <v>5</v>
      </c>
      <c r="B2875" s="23">
        <v>41806</v>
      </c>
      <c r="C2875" t="s">
        <v>4</v>
      </c>
      <c r="D2875" s="24"/>
      <c r="E2875" s="62">
        <v>10</v>
      </c>
      <c r="F2875" s="23">
        <v>41828</v>
      </c>
      <c r="G2875" s="24">
        <v>8</v>
      </c>
      <c r="H2875" s="22">
        <v>10</v>
      </c>
      <c r="I2875" s="126">
        <f>INDEX('TOL2008'!B:B,MATCH(A2875,'TOL2008'!A:A,0))</f>
        <v>46522</v>
      </c>
      <c r="J2875" s="126" t="str">
        <f>INDEX(Pääluokka!$H$2:$H$100,MATCH(VALUE(LEFT(Taulukko1[[#This Row],[TOL2008]],2)),Pääluokka!$G$2:$G$100,0))</f>
        <v>Tukku- ja vähittäiskauppa; moottoriajoneuvojen ja moottoripyörien korjaus</v>
      </c>
      <c r="K2875" s="126" t="str">
        <f>INDEX(Pääluokka!$I$2:$I$100,MATCH(VALUE(LEFT(Taulukko1[[#This Row],[TOL2008]],2)),Pääluokka!$G$2:$G$100,0))</f>
        <v>Palvelualat (G-N, R, S)</v>
      </c>
      <c r="L2875" s="41">
        <f t="shared" si="440"/>
        <v>22</v>
      </c>
      <c r="M2875" s="43">
        <f t="shared" si="441"/>
        <v>41806</v>
      </c>
      <c r="N2875" s="43">
        <f t="shared" si="442"/>
        <v>41828</v>
      </c>
      <c r="O2875" s="43">
        <f t="shared" si="443"/>
        <v>41791</v>
      </c>
      <c r="P2875" s="43">
        <f t="shared" si="444"/>
        <v>41821</v>
      </c>
      <c r="Q2875" s="41">
        <f t="shared" si="445"/>
        <v>2014</v>
      </c>
      <c r="R2875" s="41">
        <f t="shared" si="446"/>
        <v>2014</v>
      </c>
      <c r="S2875" s="43" t="str">
        <f>YEAR(Taulukko1[[#This Row],[Alku KK]])&amp;"Q"&amp;ROUNDDOWN((MONTH(Taulukko1[[#This Row],[Alku KK]])-1)/3+1,0)</f>
        <v>2014Q2</v>
      </c>
      <c r="T2875" s="43" t="str">
        <f>YEAR(Taulukko1[[#This Row],[Loppu KK]])&amp;"Q"&amp;ROUNDDOWN((MONTH(Taulukko1[[#This Row],[Loppu KK]])-1)/3+1,0)</f>
        <v>2014Q3</v>
      </c>
      <c r="U2875" s="66">
        <f>IF(COUNT(Taulukko1[[#This Row],[Neuvottelujen alaiset ]])=1,Taulukko1[[#This Row],[Neuvottelujen alaiset ]],Taulukko1[[#This Row],[Vähennystarve]])</f>
        <v>10</v>
      </c>
      <c r="V2875" s="44">
        <f t="shared" si="447"/>
        <v>1</v>
      </c>
      <c r="W2875" s="44">
        <f t="shared" si="448"/>
        <v>0.8</v>
      </c>
      <c r="X2875" s="44">
        <f t="shared" si="449"/>
        <v>0.8</v>
      </c>
      <c r="Y2875" s="90" t="b">
        <f>AND(MONTH(Taulukko1[[#This Row],[Alku PVM]] )=6,DAY(Taulukko1[[#This Row],[Alku PVM]] )&gt;19)</f>
        <v>0</v>
      </c>
      <c r="Z2875" s="90" t="b">
        <f>AND(MONTH(Taulukko1[[#This Row],[Loppu PVM]] )=6,DAY(Taulukko1[[#This Row],[Loppu PVM]] )&gt;19)</f>
        <v>0</v>
      </c>
      <c r="AA2875" s="90" t="b">
        <f>OR(MONTH(Taulukko1[[#This Row],[Alku PVM]] )&lt;=5,AND(MONTH(Taulukko1[[#This Row],[Alku PVM]] )=6,DAY(Taulukko1[[#This Row],[Alku PVM]] )&lt;20))</f>
        <v>1</v>
      </c>
      <c r="AB2875" s="90" t="b">
        <f>OR(MONTH(Taulukko1[[#This Row],[Loppu PVM]])&lt;=5,AND(MONTH(Taulukko1[[#This Row],[Loppu PVM]] )=6,DAY(Taulukko1[[#This Row],[Loppu PVM]])&lt;20))</f>
        <v>0</v>
      </c>
      <c r="AC2875" s="90" t="b">
        <f>OR(MONTH(Taulukko1[[#This Row],[Alku PVM]] )&lt;=3,AND(MONTH(Taulukko1[[#This Row],[Alku PVM]] )=3))</f>
        <v>0</v>
      </c>
      <c r="AD2875" s="90" t="b">
        <f>OR(MONTH(Taulukko1[[#This Row],[Loppu PVM]] )&lt;=3,AND(MONTH(Taulukko1[[#This Row],[Loppu PVM]] )=3))</f>
        <v>0</v>
      </c>
      <c r="AE2875" s="90" t="b">
        <f>OR(MONTH(Taulukko1[[#This Row],[Alku PVM]] )&lt;=9,AND(MONTH(Taulukko1[[#This Row],[Alku PVM]] )=9))</f>
        <v>1</v>
      </c>
      <c r="AF2875" s="90" t="b">
        <f>OR(MONTH(Taulukko1[[#This Row],[Loppu PVM]])&lt;=9,AND(MONTH(Taulukko1[[#This Row],[Loppu PVM]] )=9))</f>
        <v>1</v>
      </c>
      <c r="AG2875" s="90" t="b">
        <f>OR(MONTH(Taulukko1[[#This Row],[Alku PVM]] )&lt;=6,AND(MONTH(Taulukko1[[#This Row],[Alku PVM]] )=6))</f>
        <v>1</v>
      </c>
      <c r="AH2875" s="90" t="b">
        <f>OR(MONTH(Taulukko1[[#This Row],[Loppu PVM]])&lt;=6,AND(MONTH(Taulukko1[[#This Row],[Loppu PVM]] )=6))</f>
        <v>0</v>
      </c>
    </row>
    <row r="2876" spans="1:34" ht="12.75" customHeight="1">
      <c r="A2876" s="21" t="s">
        <v>165</v>
      </c>
      <c r="B2876" s="23">
        <v>41807</v>
      </c>
      <c r="C2876" s="21" t="s">
        <v>164</v>
      </c>
      <c r="D2876" s="24">
        <v>12</v>
      </c>
      <c r="E2876" s="62">
        <v>70</v>
      </c>
      <c r="F2876" s="23">
        <v>41864</v>
      </c>
      <c r="G2876" s="24">
        <v>42</v>
      </c>
      <c r="H2876" s="22">
        <v>70</v>
      </c>
      <c r="I2876" s="126">
        <f>INDEX('TOL2008'!B:B,MATCH(A2876,'TOL2008'!A:A,0))</f>
        <v>62010</v>
      </c>
      <c r="J2876" s="126" t="str">
        <f>INDEX(Pääluokka!$H$2:$H$100,MATCH(VALUE(LEFT(Taulukko1[[#This Row],[TOL2008]],2)),Pääluokka!$G$2:$G$100,0))</f>
        <v>Informaatio ja viestintä</v>
      </c>
      <c r="K2876" s="126" t="str">
        <f>INDEX(Pääluokka!$I$2:$I$100,MATCH(VALUE(LEFT(Taulukko1[[#This Row],[TOL2008]],2)),Pääluokka!$G$2:$G$100,0))</f>
        <v>Palvelualat (G-N, R, S)</v>
      </c>
      <c r="L2876" s="41">
        <f t="shared" si="440"/>
        <v>57</v>
      </c>
      <c r="M2876" s="43">
        <f t="shared" si="441"/>
        <v>41807</v>
      </c>
      <c r="N2876" s="43">
        <f t="shared" si="442"/>
        <v>41864</v>
      </c>
      <c r="O2876" s="43">
        <f t="shared" si="443"/>
        <v>41791</v>
      </c>
      <c r="P2876" s="43">
        <f t="shared" si="444"/>
        <v>41852</v>
      </c>
      <c r="Q2876" s="41">
        <f t="shared" si="445"/>
        <v>2014</v>
      </c>
      <c r="R2876" s="41">
        <f t="shared" si="446"/>
        <v>2014</v>
      </c>
      <c r="S2876" s="43" t="str">
        <f>YEAR(Taulukko1[[#This Row],[Alku KK]])&amp;"Q"&amp;ROUNDDOWN((MONTH(Taulukko1[[#This Row],[Alku KK]])-1)/3+1,0)</f>
        <v>2014Q2</v>
      </c>
      <c r="T2876" s="43" t="str">
        <f>YEAR(Taulukko1[[#This Row],[Loppu KK]])&amp;"Q"&amp;ROUNDDOWN((MONTH(Taulukko1[[#This Row],[Loppu KK]])-1)/3+1,0)</f>
        <v>2014Q3</v>
      </c>
      <c r="U2876" s="66">
        <f>IF(COUNT(Taulukko1[[#This Row],[Neuvottelujen alaiset ]])=1,Taulukko1[[#This Row],[Neuvottelujen alaiset ]],Taulukko1[[#This Row],[Vähennystarve]])</f>
        <v>70</v>
      </c>
      <c r="V2876" s="44">
        <f t="shared" si="447"/>
        <v>1</v>
      </c>
      <c r="W2876" s="44">
        <f t="shared" si="448"/>
        <v>0.6</v>
      </c>
      <c r="X2876" s="44">
        <f t="shared" si="449"/>
        <v>0.6</v>
      </c>
      <c r="Y2876" s="90" t="b">
        <f>AND(MONTH(Taulukko1[[#This Row],[Alku PVM]] )=6,DAY(Taulukko1[[#This Row],[Alku PVM]] )&gt;19)</f>
        <v>0</v>
      </c>
      <c r="Z2876" s="90" t="b">
        <f>AND(MONTH(Taulukko1[[#This Row],[Loppu PVM]] )=6,DAY(Taulukko1[[#This Row],[Loppu PVM]] )&gt;19)</f>
        <v>0</v>
      </c>
      <c r="AA2876" s="90" t="b">
        <f>OR(MONTH(Taulukko1[[#This Row],[Alku PVM]] )&lt;=5,AND(MONTH(Taulukko1[[#This Row],[Alku PVM]] )=6,DAY(Taulukko1[[#This Row],[Alku PVM]] )&lt;20))</f>
        <v>1</v>
      </c>
      <c r="AB2876" s="90" t="b">
        <f>OR(MONTH(Taulukko1[[#This Row],[Loppu PVM]])&lt;=5,AND(MONTH(Taulukko1[[#This Row],[Loppu PVM]] )=6,DAY(Taulukko1[[#This Row],[Loppu PVM]])&lt;20))</f>
        <v>0</v>
      </c>
      <c r="AC2876" s="90" t="b">
        <f>OR(MONTH(Taulukko1[[#This Row],[Alku PVM]] )&lt;=3,AND(MONTH(Taulukko1[[#This Row],[Alku PVM]] )=3))</f>
        <v>0</v>
      </c>
      <c r="AD2876" s="90" t="b">
        <f>OR(MONTH(Taulukko1[[#This Row],[Loppu PVM]] )&lt;=3,AND(MONTH(Taulukko1[[#This Row],[Loppu PVM]] )=3))</f>
        <v>0</v>
      </c>
      <c r="AE2876" s="90" t="b">
        <f>OR(MONTH(Taulukko1[[#This Row],[Alku PVM]] )&lt;=9,AND(MONTH(Taulukko1[[#This Row],[Alku PVM]] )=9))</f>
        <v>1</v>
      </c>
      <c r="AF2876" s="90" t="b">
        <f>OR(MONTH(Taulukko1[[#This Row],[Loppu PVM]])&lt;=9,AND(MONTH(Taulukko1[[#This Row],[Loppu PVM]] )=9))</f>
        <v>1</v>
      </c>
      <c r="AG2876" s="90" t="b">
        <f>OR(MONTH(Taulukko1[[#This Row],[Alku PVM]] )&lt;=6,AND(MONTH(Taulukko1[[#This Row],[Alku PVM]] )=6))</f>
        <v>1</v>
      </c>
      <c r="AH2876" s="90" t="b">
        <f>OR(MONTH(Taulukko1[[#This Row],[Loppu PVM]])&lt;=6,AND(MONTH(Taulukko1[[#This Row],[Loppu PVM]] )=6))</f>
        <v>0</v>
      </c>
    </row>
    <row r="2877" spans="1:34" ht="12.75" customHeight="1">
      <c r="A2877" s="21" t="s">
        <v>625</v>
      </c>
      <c r="B2877" s="23">
        <v>41808</v>
      </c>
      <c r="C2877" s="21" t="s">
        <v>624</v>
      </c>
      <c r="D2877" s="24"/>
      <c r="E2877" s="62">
        <v>160</v>
      </c>
      <c r="F2877" s="23">
        <v>41882</v>
      </c>
      <c r="G2877" s="24">
        <v>176</v>
      </c>
      <c r="H2877" s="22">
        <v>320</v>
      </c>
      <c r="I2877" s="126">
        <f>INDEX('TOL2008'!B:B,MATCH(A2877,'TOL2008'!A:A,0))</f>
        <v>51101</v>
      </c>
      <c r="J2877" s="126" t="str">
        <f>INDEX(Pääluokka!$H$2:$H$100,MATCH(VALUE(LEFT(Taulukko1[[#This Row],[TOL2008]],2)),Pääluokka!$G$2:$G$100,0))</f>
        <v>Kuljetus ja varastointi</v>
      </c>
      <c r="K2877" s="126" t="str">
        <f>INDEX(Pääluokka!$I$2:$I$100,MATCH(VALUE(LEFT(Taulukko1[[#This Row],[TOL2008]],2)),Pääluokka!$G$2:$G$100,0))</f>
        <v>Palvelualat (G-N, R, S)</v>
      </c>
      <c r="L2877" s="41">
        <f t="shared" si="440"/>
        <v>74</v>
      </c>
      <c r="M2877" s="43">
        <f t="shared" si="441"/>
        <v>41808</v>
      </c>
      <c r="N2877" s="43">
        <f t="shared" si="442"/>
        <v>41882</v>
      </c>
      <c r="O2877" s="43">
        <f t="shared" si="443"/>
        <v>41791</v>
      </c>
      <c r="P2877" s="43">
        <f t="shared" si="444"/>
        <v>41852</v>
      </c>
      <c r="Q2877" s="41">
        <f t="shared" si="445"/>
        <v>2014</v>
      </c>
      <c r="R2877" s="41">
        <f t="shared" si="446"/>
        <v>2014</v>
      </c>
      <c r="S2877" s="43" t="str">
        <f>YEAR(Taulukko1[[#This Row],[Alku KK]])&amp;"Q"&amp;ROUNDDOWN((MONTH(Taulukko1[[#This Row],[Alku KK]])-1)/3+1,0)</f>
        <v>2014Q2</v>
      </c>
      <c r="T2877" s="43" t="str">
        <f>YEAR(Taulukko1[[#This Row],[Loppu KK]])&amp;"Q"&amp;ROUNDDOWN((MONTH(Taulukko1[[#This Row],[Loppu KK]])-1)/3+1,0)</f>
        <v>2014Q3</v>
      </c>
      <c r="U2877" s="66">
        <f>IF(COUNT(Taulukko1[[#This Row],[Neuvottelujen alaiset ]])=1,Taulukko1[[#This Row],[Neuvottelujen alaiset ]],Taulukko1[[#This Row],[Vähennystarve]])</f>
        <v>320</v>
      </c>
      <c r="V2877" s="44">
        <f t="shared" si="447"/>
        <v>0.5</v>
      </c>
      <c r="W2877" s="44">
        <f t="shared" si="448"/>
        <v>0.55000000000000004</v>
      </c>
      <c r="X2877" s="44">
        <f t="shared" si="449"/>
        <v>1.1000000000000001</v>
      </c>
      <c r="Y2877" s="90" t="b">
        <f>AND(MONTH(Taulukko1[[#This Row],[Alku PVM]] )=6,DAY(Taulukko1[[#This Row],[Alku PVM]] )&gt;19)</f>
        <v>0</v>
      </c>
      <c r="Z2877" s="90" t="b">
        <f>AND(MONTH(Taulukko1[[#This Row],[Loppu PVM]] )=6,DAY(Taulukko1[[#This Row],[Loppu PVM]] )&gt;19)</f>
        <v>0</v>
      </c>
      <c r="AA2877" s="90" t="b">
        <f>OR(MONTH(Taulukko1[[#This Row],[Alku PVM]] )&lt;=5,AND(MONTH(Taulukko1[[#This Row],[Alku PVM]] )=6,DAY(Taulukko1[[#This Row],[Alku PVM]] )&lt;20))</f>
        <v>1</v>
      </c>
      <c r="AB2877" s="90" t="b">
        <f>OR(MONTH(Taulukko1[[#This Row],[Loppu PVM]])&lt;=5,AND(MONTH(Taulukko1[[#This Row],[Loppu PVM]] )=6,DAY(Taulukko1[[#This Row],[Loppu PVM]])&lt;20))</f>
        <v>0</v>
      </c>
      <c r="AC2877" s="90" t="b">
        <f>OR(MONTH(Taulukko1[[#This Row],[Alku PVM]] )&lt;=3,AND(MONTH(Taulukko1[[#This Row],[Alku PVM]] )=3))</f>
        <v>0</v>
      </c>
      <c r="AD2877" s="90" t="b">
        <f>OR(MONTH(Taulukko1[[#This Row],[Loppu PVM]] )&lt;=3,AND(MONTH(Taulukko1[[#This Row],[Loppu PVM]] )=3))</f>
        <v>0</v>
      </c>
      <c r="AE2877" s="90" t="b">
        <f>OR(MONTH(Taulukko1[[#This Row],[Alku PVM]] )&lt;=9,AND(MONTH(Taulukko1[[#This Row],[Alku PVM]] )=9))</f>
        <v>1</v>
      </c>
      <c r="AF2877" s="90" t="b">
        <f>OR(MONTH(Taulukko1[[#This Row],[Loppu PVM]])&lt;=9,AND(MONTH(Taulukko1[[#This Row],[Loppu PVM]] )=9))</f>
        <v>1</v>
      </c>
      <c r="AG2877" s="90" t="b">
        <f>OR(MONTH(Taulukko1[[#This Row],[Alku PVM]] )&lt;=6,AND(MONTH(Taulukko1[[#This Row],[Alku PVM]] )=6))</f>
        <v>1</v>
      </c>
      <c r="AH2877" s="90" t="b">
        <f>OR(MONTH(Taulukko1[[#This Row],[Loppu PVM]])&lt;=6,AND(MONTH(Taulukko1[[#This Row],[Loppu PVM]] )=6))</f>
        <v>0</v>
      </c>
    </row>
    <row r="2878" spans="1:34" ht="12.75" customHeight="1">
      <c r="A2878" s="21" t="s">
        <v>347</v>
      </c>
      <c r="B2878" s="23">
        <v>41808</v>
      </c>
      <c r="C2878" s="21" t="s">
        <v>349</v>
      </c>
      <c r="D2878" s="24"/>
      <c r="E2878" s="62">
        <v>5</v>
      </c>
      <c r="F2878" s="23">
        <v>41831</v>
      </c>
      <c r="G2878" s="24">
        <v>5</v>
      </c>
      <c r="H2878" s="22">
        <v>5</v>
      </c>
      <c r="I2878" s="126" t="str">
        <f>INDEX('TOL2008'!B:B,MATCH(A2878,'TOL2008'!A:A,0))</f>
        <v>02200</v>
      </c>
      <c r="J2878" s="126" t="str">
        <f>INDEX(Pääluokka!$H$2:$H$100,MATCH(VALUE(LEFT(Taulukko1[[#This Row],[TOL2008]],2)),Pääluokka!$G$2:$G$100,0))</f>
        <v>Maatalous, metsätalous ja kalatalous</v>
      </c>
      <c r="K2878" s="126" t="str">
        <f>INDEX(Pääluokka!$I$2:$I$100,MATCH(VALUE(LEFT(Taulukko1[[#This Row],[TOL2008]],2)),Pääluokka!$G$2:$G$100,0))</f>
        <v>Alkutuotanto (A-B)</v>
      </c>
      <c r="L2878" s="41">
        <f t="shared" si="440"/>
        <v>23</v>
      </c>
      <c r="M2878" s="43">
        <f t="shared" si="441"/>
        <v>41808</v>
      </c>
      <c r="N2878" s="43">
        <f t="shared" si="442"/>
        <v>41831</v>
      </c>
      <c r="O2878" s="43">
        <f t="shared" si="443"/>
        <v>41791</v>
      </c>
      <c r="P2878" s="43">
        <f t="shared" si="444"/>
        <v>41821</v>
      </c>
      <c r="Q2878" s="41">
        <f t="shared" si="445"/>
        <v>2014</v>
      </c>
      <c r="R2878" s="41">
        <f t="shared" si="446"/>
        <v>2014</v>
      </c>
      <c r="S2878" s="43" t="str">
        <f>YEAR(Taulukko1[[#This Row],[Alku KK]])&amp;"Q"&amp;ROUNDDOWN((MONTH(Taulukko1[[#This Row],[Alku KK]])-1)/3+1,0)</f>
        <v>2014Q2</v>
      </c>
      <c r="T2878" s="43" t="str">
        <f>YEAR(Taulukko1[[#This Row],[Loppu KK]])&amp;"Q"&amp;ROUNDDOWN((MONTH(Taulukko1[[#This Row],[Loppu KK]])-1)/3+1,0)</f>
        <v>2014Q3</v>
      </c>
      <c r="U2878" s="66">
        <f>IF(COUNT(Taulukko1[[#This Row],[Neuvottelujen alaiset ]])=1,Taulukko1[[#This Row],[Neuvottelujen alaiset ]],Taulukko1[[#This Row],[Vähennystarve]])</f>
        <v>5</v>
      </c>
      <c r="V2878" s="44">
        <f t="shared" si="447"/>
        <v>1</v>
      </c>
      <c r="W2878" s="44">
        <f t="shared" si="448"/>
        <v>1</v>
      </c>
      <c r="X2878" s="44">
        <f t="shared" si="449"/>
        <v>1</v>
      </c>
      <c r="Y2878" s="90" t="b">
        <f>AND(MONTH(Taulukko1[[#This Row],[Alku PVM]] )=6,DAY(Taulukko1[[#This Row],[Alku PVM]] )&gt;19)</f>
        <v>0</v>
      </c>
      <c r="Z2878" s="90" t="b">
        <f>AND(MONTH(Taulukko1[[#This Row],[Loppu PVM]] )=6,DAY(Taulukko1[[#This Row],[Loppu PVM]] )&gt;19)</f>
        <v>0</v>
      </c>
      <c r="AA2878" s="90" t="b">
        <f>OR(MONTH(Taulukko1[[#This Row],[Alku PVM]] )&lt;=5,AND(MONTH(Taulukko1[[#This Row],[Alku PVM]] )=6,DAY(Taulukko1[[#This Row],[Alku PVM]] )&lt;20))</f>
        <v>1</v>
      </c>
      <c r="AB2878" s="90" t="b">
        <f>OR(MONTH(Taulukko1[[#This Row],[Loppu PVM]])&lt;=5,AND(MONTH(Taulukko1[[#This Row],[Loppu PVM]] )=6,DAY(Taulukko1[[#This Row],[Loppu PVM]])&lt;20))</f>
        <v>0</v>
      </c>
      <c r="AC2878" s="90" t="b">
        <f>OR(MONTH(Taulukko1[[#This Row],[Alku PVM]] )&lt;=3,AND(MONTH(Taulukko1[[#This Row],[Alku PVM]] )=3))</f>
        <v>0</v>
      </c>
      <c r="AD2878" s="90" t="b">
        <f>OR(MONTH(Taulukko1[[#This Row],[Loppu PVM]] )&lt;=3,AND(MONTH(Taulukko1[[#This Row],[Loppu PVM]] )=3))</f>
        <v>0</v>
      </c>
      <c r="AE2878" s="90" t="b">
        <f>OR(MONTH(Taulukko1[[#This Row],[Alku PVM]] )&lt;=9,AND(MONTH(Taulukko1[[#This Row],[Alku PVM]] )=9))</f>
        <v>1</v>
      </c>
      <c r="AF2878" s="90" t="b">
        <f>OR(MONTH(Taulukko1[[#This Row],[Loppu PVM]])&lt;=9,AND(MONTH(Taulukko1[[#This Row],[Loppu PVM]] )=9))</f>
        <v>1</v>
      </c>
      <c r="AG2878" s="90" t="b">
        <f>OR(MONTH(Taulukko1[[#This Row],[Alku PVM]] )&lt;=6,AND(MONTH(Taulukko1[[#This Row],[Alku PVM]] )=6))</f>
        <v>1</v>
      </c>
      <c r="AH2878" s="90" t="b">
        <f>OR(MONTH(Taulukko1[[#This Row],[Loppu PVM]])&lt;=6,AND(MONTH(Taulukko1[[#This Row],[Loppu PVM]] )=6))</f>
        <v>0</v>
      </c>
    </row>
    <row r="2879" spans="1:34" ht="12.75" customHeight="1">
      <c r="A2879" s="21" t="s">
        <v>211</v>
      </c>
      <c r="B2879" s="23">
        <v>41809</v>
      </c>
      <c r="C2879" s="21" t="s">
        <v>210</v>
      </c>
      <c r="D2879" s="24">
        <v>150</v>
      </c>
      <c r="F2879" s="23"/>
      <c r="G2879" s="24"/>
      <c r="H2879" s="22">
        <v>150</v>
      </c>
      <c r="I2879" s="126">
        <f>INDEX('TOL2008'!B:B,MATCH(A2879,'TOL2008'!A:A,0))</f>
        <v>28920</v>
      </c>
      <c r="J2879" s="126" t="str">
        <f>INDEX(Pääluokka!$H$2:$H$100,MATCH(VALUE(LEFT(Taulukko1[[#This Row],[TOL2008]],2)),Pääluokka!$G$2:$G$100,0))</f>
        <v>Teollisuus</v>
      </c>
      <c r="K2879" s="126" t="str">
        <f>INDEX(Pääluokka!$I$2:$I$100,MATCH(VALUE(LEFT(Taulukko1[[#This Row],[TOL2008]],2)),Pääluokka!$G$2:$G$100,0))</f>
        <v>Teollisuus (C-E)</v>
      </c>
      <c r="L2879" s="41" t="str">
        <f t="shared" si="440"/>
        <v>NA</v>
      </c>
      <c r="M2879" s="43">
        <f t="shared" si="441"/>
        <v>41809</v>
      </c>
      <c r="N2879" s="43">
        <f t="shared" si="442"/>
        <v>41860</v>
      </c>
      <c r="O2879" s="43">
        <f t="shared" si="443"/>
        <v>41791</v>
      </c>
      <c r="P2879" s="43">
        <f t="shared" si="444"/>
        <v>41852</v>
      </c>
      <c r="Q2879" s="41">
        <f t="shared" si="445"/>
        <v>2014</v>
      </c>
      <c r="R2879" s="41">
        <f t="shared" si="446"/>
        <v>2014</v>
      </c>
      <c r="S2879" s="43" t="str">
        <f>YEAR(Taulukko1[[#This Row],[Alku KK]])&amp;"Q"&amp;ROUNDDOWN((MONTH(Taulukko1[[#This Row],[Alku KK]])-1)/3+1,0)</f>
        <v>2014Q2</v>
      </c>
      <c r="T2879" s="43" t="str">
        <f>YEAR(Taulukko1[[#This Row],[Loppu KK]])&amp;"Q"&amp;ROUNDDOWN((MONTH(Taulukko1[[#This Row],[Loppu KK]])-1)/3+1,0)</f>
        <v>2014Q3</v>
      </c>
      <c r="U2879" s="66">
        <f>IF(COUNT(Taulukko1[[#This Row],[Neuvottelujen alaiset ]])=1,Taulukko1[[#This Row],[Neuvottelujen alaiset ]],Taulukko1[[#This Row],[Vähennystarve]])</f>
        <v>150</v>
      </c>
      <c r="V2879" s="44" t="str">
        <f t="shared" si="447"/>
        <v>NA</v>
      </c>
      <c r="W2879" s="44" t="str">
        <f t="shared" si="448"/>
        <v>NA</v>
      </c>
      <c r="X2879" s="44" t="str">
        <f t="shared" si="449"/>
        <v>NA</v>
      </c>
      <c r="Y2879" s="90" t="b">
        <f>AND(MONTH(Taulukko1[[#This Row],[Alku PVM]] )=6,DAY(Taulukko1[[#This Row],[Alku PVM]] )&gt;19)</f>
        <v>0</v>
      </c>
      <c r="Z2879" s="90" t="b">
        <f>AND(MONTH(Taulukko1[[#This Row],[Loppu PVM]] )=6,DAY(Taulukko1[[#This Row],[Loppu PVM]] )&gt;19)</f>
        <v>0</v>
      </c>
      <c r="AA2879" s="90" t="b">
        <f>OR(MONTH(Taulukko1[[#This Row],[Alku PVM]] )&lt;=5,AND(MONTH(Taulukko1[[#This Row],[Alku PVM]] )=6,DAY(Taulukko1[[#This Row],[Alku PVM]] )&lt;20))</f>
        <v>1</v>
      </c>
      <c r="AB2879" s="90" t="b">
        <f>OR(MONTH(Taulukko1[[#This Row],[Loppu PVM]])&lt;=5,AND(MONTH(Taulukko1[[#This Row],[Loppu PVM]] )=6,DAY(Taulukko1[[#This Row],[Loppu PVM]])&lt;20))</f>
        <v>0</v>
      </c>
      <c r="AC2879" s="90" t="b">
        <f>OR(MONTH(Taulukko1[[#This Row],[Alku PVM]] )&lt;=3,AND(MONTH(Taulukko1[[#This Row],[Alku PVM]] )=3))</f>
        <v>0</v>
      </c>
      <c r="AD2879" s="90" t="b">
        <f>OR(MONTH(Taulukko1[[#This Row],[Loppu PVM]] )&lt;=3,AND(MONTH(Taulukko1[[#This Row],[Loppu PVM]] )=3))</f>
        <v>0</v>
      </c>
      <c r="AE2879" s="90" t="b">
        <f>OR(MONTH(Taulukko1[[#This Row],[Alku PVM]] )&lt;=9,AND(MONTH(Taulukko1[[#This Row],[Alku PVM]] )=9))</f>
        <v>1</v>
      </c>
      <c r="AF2879" s="90" t="b">
        <f>OR(MONTH(Taulukko1[[#This Row],[Loppu PVM]])&lt;=9,AND(MONTH(Taulukko1[[#This Row],[Loppu PVM]] )=9))</f>
        <v>1</v>
      </c>
      <c r="AG2879" s="90" t="b">
        <f>OR(MONTH(Taulukko1[[#This Row],[Alku PVM]] )&lt;=6,AND(MONTH(Taulukko1[[#This Row],[Alku PVM]] )=6))</f>
        <v>1</v>
      </c>
      <c r="AH2879" s="90" t="b">
        <f>OR(MONTH(Taulukko1[[#This Row],[Loppu PVM]])&lt;=6,AND(MONTH(Taulukko1[[#This Row],[Loppu PVM]] )=6))</f>
        <v>0</v>
      </c>
    </row>
    <row r="2880" spans="1:34" ht="12.75" customHeight="1">
      <c r="A2880" s="21" t="s">
        <v>619</v>
      </c>
      <c r="B2880" s="23">
        <v>41815</v>
      </c>
      <c r="C2880" s="21" t="s">
        <v>618</v>
      </c>
      <c r="D2880" s="24"/>
      <c r="F2880" s="23">
        <v>41843</v>
      </c>
      <c r="G2880" s="24">
        <v>600</v>
      </c>
      <c r="H2880" s="22">
        <v>600</v>
      </c>
      <c r="I2880" s="126">
        <f>INDEX('TOL2008'!B:B,MATCH(A2880,'TOL2008'!A:A,0))</f>
        <v>46510</v>
      </c>
      <c r="J2880" s="126" t="str">
        <f>INDEX(Pääluokka!$H$2:$H$100,MATCH(VALUE(LEFT(Taulukko1[[#This Row],[TOL2008]],2)),Pääluokka!$G$2:$G$100,0))</f>
        <v>Tukku- ja vähittäiskauppa; moottoriajoneuvojen ja moottoripyörien korjaus</v>
      </c>
      <c r="K2880" s="126" t="str">
        <f>INDEX(Pääluokka!$I$2:$I$100,MATCH(VALUE(LEFT(Taulukko1[[#This Row],[TOL2008]],2)),Pääluokka!$G$2:$G$100,0))</f>
        <v>Palvelualat (G-N, R, S)</v>
      </c>
      <c r="L2880" s="41">
        <f t="shared" si="440"/>
        <v>28</v>
      </c>
      <c r="M2880" s="43">
        <f t="shared" si="441"/>
        <v>41815</v>
      </c>
      <c r="N2880" s="43">
        <f t="shared" si="442"/>
        <v>41843</v>
      </c>
      <c r="O2880" s="43">
        <f t="shared" si="443"/>
        <v>41791</v>
      </c>
      <c r="P2880" s="43">
        <f t="shared" si="444"/>
        <v>41821</v>
      </c>
      <c r="Q2880" s="41">
        <f t="shared" si="445"/>
        <v>2014</v>
      </c>
      <c r="R2880" s="41">
        <f t="shared" si="446"/>
        <v>2014</v>
      </c>
      <c r="S2880" s="43" t="str">
        <f>YEAR(Taulukko1[[#This Row],[Alku KK]])&amp;"Q"&amp;ROUNDDOWN((MONTH(Taulukko1[[#This Row],[Alku KK]])-1)/3+1,0)</f>
        <v>2014Q2</v>
      </c>
      <c r="T2880" s="43" t="str">
        <f>YEAR(Taulukko1[[#This Row],[Loppu KK]])&amp;"Q"&amp;ROUNDDOWN((MONTH(Taulukko1[[#This Row],[Loppu KK]])-1)/3+1,0)</f>
        <v>2014Q3</v>
      </c>
      <c r="U2880" s="66">
        <f>IF(COUNT(Taulukko1[[#This Row],[Neuvottelujen alaiset ]])=1,Taulukko1[[#This Row],[Neuvottelujen alaiset ]],Taulukko1[[#This Row],[Vähennystarve]])</f>
        <v>600</v>
      </c>
      <c r="V2880" s="44" t="str">
        <f t="shared" si="447"/>
        <v>NA</v>
      </c>
      <c r="W2880" s="44">
        <f t="shared" si="448"/>
        <v>1</v>
      </c>
      <c r="X2880" s="44" t="str">
        <f t="shared" si="449"/>
        <v>NA</v>
      </c>
      <c r="Y2880" s="90" t="b">
        <f>AND(MONTH(Taulukko1[[#This Row],[Alku PVM]] )=6,DAY(Taulukko1[[#This Row],[Alku PVM]] )&gt;19)</f>
        <v>1</v>
      </c>
      <c r="Z2880" s="90" t="b">
        <f>AND(MONTH(Taulukko1[[#This Row],[Loppu PVM]] )=6,DAY(Taulukko1[[#This Row],[Loppu PVM]] )&gt;19)</f>
        <v>0</v>
      </c>
      <c r="AA2880" s="90" t="b">
        <f>OR(MONTH(Taulukko1[[#This Row],[Alku PVM]] )&lt;=5,AND(MONTH(Taulukko1[[#This Row],[Alku PVM]] )=6,DAY(Taulukko1[[#This Row],[Alku PVM]] )&lt;20))</f>
        <v>0</v>
      </c>
      <c r="AB2880" s="90" t="b">
        <f>OR(MONTH(Taulukko1[[#This Row],[Loppu PVM]])&lt;=5,AND(MONTH(Taulukko1[[#This Row],[Loppu PVM]] )=6,DAY(Taulukko1[[#This Row],[Loppu PVM]])&lt;20))</f>
        <v>0</v>
      </c>
      <c r="AC2880" s="90" t="b">
        <f>OR(MONTH(Taulukko1[[#This Row],[Alku PVM]] )&lt;=3,AND(MONTH(Taulukko1[[#This Row],[Alku PVM]] )=3))</f>
        <v>0</v>
      </c>
      <c r="AD2880" s="90" t="b">
        <f>OR(MONTH(Taulukko1[[#This Row],[Loppu PVM]] )&lt;=3,AND(MONTH(Taulukko1[[#This Row],[Loppu PVM]] )=3))</f>
        <v>0</v>
      </c>
      <c r="AE2880" s="90" t="b">
        <f>OR(MONTH(Taulukko1[[#This Row],[Alku PVM]] )&lt;=9,AND(MONTH(Taulukko1[[#This Row],[Alku PVM]] )=9))</f>
        <v>1</v>
      </c>
      <c r="AF2880" s="90" t="b">
        <f>OR(MONTH(Taulukko1[[#This Row],[Loppu PVM]])&lt;=9,AND(MONTH(Taulukko1[[#This Row],[Loppu PVM]] )=9))</f>
        <v>1</v>
      </c>
      <c r="AG2880" s="90" t="b">
        <f>OR(MONTH(Taulukko1[[#This Row],[Alku PVM]] )&lt;=6,AND(MONTH(Taulukko1[[#This Row],[Alku PVM]] )=6))</f>
        <v>1</v>
      </c>
      <c r="AH2880" s="90" t="b">
        <f>OR(MONTH(Taulukko1[[#This Row],[Loppu PVM]])&lt;=6,AND(MONTH(Taulukko1[[#This Row],[Loppu PVM]] )=6))</f>
        <v>0</v>
      </c>
    </row>
    <row r="2881" spans="1:34" ht="12.75" customHeight="1">
      <c r="A2881" s="21" t="s">
        <v>131</v>
      </c>
      <c r="B2881" s="23">
        <v>41815</v>
      </c>
      <c r="C2881" s="21" t="s">
        <v>130</v>
      </c>
      <c r="D2881" s="24">
        <v>75</v>
      </c>
      <c r="F2881" s="23"/>
      <c r="G2881" s="24"/>
      <c r="H2881" s="22">
        <v>75</v>
      </c>
      <c r="I2881" s="126">
        <f>INDEX('TOL2008'!B:B,MATCH(A2881,'TOL2008'!A:A,0))</f>
        <v>13950</v>
      </c>
      <c r="J2881" s="126" t="str">
        <f>INDEX(Pääluokka!$H$2:$H$100,MATCH(VALUE(LEFT(Taulukko1[[#This Row],[TOL2008]],2)),Pääluokka!$G$2:$G$100,0))</f>
        <v>Teollisuus</v>
      </c>
      <c r="K2881" s="126" t="str">
        <f>INDEX(Pääluokka!$I$2:$I$100,MATCH(VALUE(LEFT(Taulukko1[[#This Row],[TOL2008]],2)),Pääluokka!$G$2:$G$100,0))</f>
        <v>Teollisuus (C-E)</v>
      </c>
      <c r="L2881" s="41" t="str">
        <f t="shared" si="440"/>
        <v>NA</v>
      </c>
      <c r="M2881" s="43">
        <f t="shared" si="441"/>
        <v>41815</v>
      </c>
      <c r="N2881" s="43">
        <f t="shared" si="442"/>
        <v>41866</v>
      </c>
      <c r="O2881" s="43">
        <f t="shared" si="443"/>
        <v>41791</v>
      </c>
      <c r="P2881" s="43">
        <f t="shared" si="444"/>
        <v>41852</v>
      </c>
      <c r="Q2881" s="41">
        <f t="shared" si="445"/>
        <v>2014</v>
      </c>
      <c r="R2881" s="41">
        <f t="shared" si="446"/>
        <v>2014</v>
      </c>
      <c r="S2881" s="43" t="str">
        <f>YEAR(Taulukko1[[#This Row],[Alku KK]])&amp;"Q"&amp;ROUNDDOWN((MONTH(Taulukko1[[#This Row],[Alku KK]])-1)/3+1,0)</f>
        <v>2014Q2</v>
      </c>
      <c r="T2881" s="43" t="str">
        <f>YEAR(Taulukko1[[#This Row],[Loppu KK]])&amp;"Q"&amp;ROUNDDOWN((MONTH(Taulukko1[[#This Row],[Loppu KK]])-1)/3+1,0)</f>
        <v>2014Q3</v>
      </c>
      <c r="U2881" s="66">
        <f>IF(COUNT(Taulukko1[[#This Row],[Neuvottelujen alaiset ]])=1,Taulukko1[[#This Row],[Neuvottelujen alaiset ]],Taulukko1[[#This Row],[Vähennystarve]])</f>
        <v>75</v>
      </c>
      <c r="V2881" s="44" t="str">
        <f t="shared" si="447"/>
        <v>NA</v>
      </c>
      <c r="W2881" s="44" t="str">
        <f t="shared" si="448"/>
        <v>NA</v>
      </c>
      <c r="X2881" s="44" t="str">
        <f t="shared" si="449"/>
        <v>NA</v>
      </c>
      <c r="Y2881" s="90" t="b">
        <f>AND(MONTH(Taulukko1[[#This Row],[Alku PVM]] )=6,DAY(Taulukko1[[#This Row],[Alku PVM]] )&gt;19)</f>
        <v>1</v>
      </c>
      <c r="Z2881" s="90" t="b">
        <f>AND(MONTH(Taulukko1[[#This Row],[Loppu PVM]] )=6,DAY(Taulukko1[[#This Row],[Loppu PVM]] )&gt;19)</f>
        <v>0</v>
      </c>
      <c r="AA2881" s="90" t="b">
        <f>OR(MONTH(Taulukko1[[#This Row],[Alku PVM]] )&lt;=5,AND(MONTH(Taulukko1[[#This Row],[Alku PVM]] )=6,DAY(Taulukko1[[#This Row],[Alku PVM]] )&lt;20))</f>
        <v>0</v>
      </c>
      <c r="AB2881" s="90" t="b">
        <f>OR(MONTH(Taulukko1[[#This Row],[Loppu PVM]])&lt;=5,AND(MONTH(Taulukko1[[#This Row],[Loppu PVM]] )=6,DAY(Taulukko1[[#This Row],[Loppu PVM]])&lt;20))</f>
        <v>0</v>
      </c>
      <c r="AC2881" s="90" t="b">
        <f>OR(MONTH(Taulukko1[[#This Row],[Alku PVM]] )&lt;=3,AND(MONTH(Taulukko1[[#This Row],[Alku PVM]] )=3))</f>
        <v>0</v>
      </c>
      <c r="AD2881" s="90" t="b">
        <f>OR(MONTH(Taulukko1[[#This Row],[Loppu PVM]] )&lt;=3,AND(MONTH(Taulukko1[[#This Row],[Loppu PVM]] )=3))</f>
        <v>0</v>
      </c>
      <c r="AE2881" s="90" t="b">
        <f>OR(MONTH(Taulukko1[[#This Row],[Alku PVM]] )&lt;=9,AND(MONTH(Taulukko1[[#This Row],[Alku PVM]] )=9))</f>
        <v>1</v>
      </c>
      <c r="AF2881" s="90" t="b">
        <f>OR(MONTH(Taulukko1[[#This Row],[Loppu PVM]])&lt;=9,AND(MONTH(Taulukko1[[#This Row],[Loppu PVM]] )=9))</f>
        <v>1</v>
      </c>
      <c r="AG2881" s="90" t="b">
        <f>OR(MONTH(Taulukko1[[#This Row],[Alku PVM]] )&lt;=6,AND(MONTH(Taulukko1[[#This Row],[Alku PVM]] )=6))</f>
        <v>1</v>
      </c>
      <c r="AH2881" s="90" t="b">
        <f>OR(MONTH(Taulukko1[[#This Row],[Loppu PVM]])&lt;=6,AND(MONTH(Taulukko1[[#This Row],[Loppu PVM]] )=6))</f>
        <v>0</v>
      </c>
    </row>
    <row r="2882" spans="1:34" ht="12.75" customHeight="1">
      <c r="A2882" s="21" t="s">
        <v>495</v>
      </c>
      <c r="B2882" s="23">
        <v>41816</v>
      </c>
      <c r="C2882" s="21" t="s">
        <v>494</v>
      </c>
      <c r="D2882" s="24" t="s">
        <v>25</v>
      </c>
      <c r="F2882" s="23"/>
      <c r="G2882" s="24"/>
      <c r="H2882" s="22">
        <v>30</v>
      </c>
      <c r="I2882" s="126">
        <f>INDEX('TOL2008'!B:B,MATCH(A2882,'TOL2008'!A:A,0))</f>
        <v>41200</v>
      </c>
      <c r="J2882" s="126" t="str">
        <f>INDEX(Pääluokka!$H$2:$H$100,MATCH(VALUE(LEFT(Taulukko1[[#This Row],[TOL2008]],2)),Pääluokka!$G$2:$G$100,0))</f>
        <v>Rakentaminen</v>
      </c>
      <c r="K2882" s="126" t="str">
        <f>INDEX(Pääluokka!$I$2:$I$100,MATCH(VALUE(LEFT(Taulukko1[[#This Row],[TOL2008]],2)),Pääluokka!$G$2:$G$100,0))</f>
        <v>Rakentaminen (F)</v>
      </c>
      <c r="L2882" s="41" t="str">
        <f t="shared" si="440"/>
        <v>NA</v>
      </c>
      <c r="M2882" s="43">
        <f t="shared" si="441"/>
        <v>41816</v>
      </c>
      <c r="N2882" s="43">
        <f t="shared" si="442"/>
        <v>41867</v>
      </c>
      <c r="O2882" s="43">
        <f t="shared" si="443"/>
        <v>41791</v>
      </c>
      <c r="P2882" s="43">
        <f t="shared" si="444"/>
        <v>41852</v>
      </c>
      <c r="Q2882" s="41">
        <f t="shared" si="445"/>
        <v>2014</v>
      </c>
      <c r="R2882" s="41">
        <f t="shared" si="446"/>
        <v>2014</v>
      </c>
      <c r="S2882" s="43" t="str">
        <f>YEAR(Taulukko1[[#This Row],[Alku KK]])&amp;"Q"&amp;ROUNDDOWN((MONTH(Taulukko1[[#This Row],[Alku KK]])-1)/3+1,0)</f>
        <v>2014Q2</v>
      </c>
      <c r="T2882" s="43" t="str">
        <f>YEAR(Taulukko1[[#This Row],[Loppu KK]])&amp;"Q"&amp;ROUNDDOWN((MONTH(Taulukko1[[#This Row],[Loppu KK]])-1)/3+1,0)</f>
        <v>2014Q3</v>
      </c>
      <c r="U2882" s="66">
        <f>IF(COUNT(Taulukko1[[#This Row],[Neuvottelujen alaiset ]])=1,Taulukko1[[#This Row],[Neuvottelujen alaiset ]],Taulukko1[[#This Row],[Vähennystarve]])</f>
        <v>30</v>
      </c>
      <c r="V2882" s="44" t="str">
        <f t="shared" si="447"/>
        <v>NA</v>
      </c>
      <c r="W2882" s="44" t="str">
        <f t="shared" si="448"/>
        <v>NA</v>
      </c>
      <c r="X2882" s="44" t="str">
        <f t="shared" si="449"/>
        <v>NA</v>
      </c>
      <c r="Y2882" s="90" t="b">
        <f>AND(MONTH(Taulukko1[[#This Row],[Alku PVM]] )=6,DAY(Taulukko1[[#This Row],[Alku PVM]] )&gt;19)</f>
        <v>1</v>
      </c>
      <c r="Z2882" s="90" t="b">
        <f>AND(MONTH(Taulukko1[[#This Row],[Loppu PVM]] )=6,DAY(Taulukko1[[#This Row],[Loppu PVM]] )&gt;19)</f>
        <v>0</v>
      </c>
      <c r="AA2882" s="90" t="b">
        <f>OR(MONTH(Taulukko1[[#This Row],[Alku PVM]] )&lt;=5,AND(MONTH(Taulukko1[[#This Row],[Alku PVM]] )=6,DAY(Taulukko1[[#This Row],[Alku PVM]] )&lt;20))</f>
        <v>0</v>
      </c>
      <c r="AB2882" s="90" t="b">
        <f>OR(MONTH(Taulukko1[[#This Row],[Loppu PVM]])&lt;=5,AND(MONTH(Taulukko1[[#This Row],[Loppu PVM]] )=6,DAY(Taulukko1[[#This Row],[Loppu PVM]])&lt;20))</f>
        <v>0</v>
      </c>
      <c r="AC2882" s="90" t="b">
        <f>OR(MONTH(Taulukko1[[#This Row],[Alku PVM]] )&lt;=3,AND(MONTH(Taulukko1[[#This Row],[Alku PVM]] )=3))</f>
        <v>0</v>
      </c>
      <c r="AD2882" s="90" t="b">
        <f>OR(MONTH(Taulukko1[[#This Row],[Loppu PVM]] )&lt;=3,AND(MONTH(Taulukko1[[#This Row],[Loppu PVM]] )=3))</f>
        <v>0</v>
      </c>
      <c r="AE2882" s="90" t="b">
        <f>OR(MONTH(Taulukko1[[#This Row],[Alku PVM]] )&lt;=9,AND(MONTH(Taulukko1[[#This Row],[Alku PVM]] )=9))</f>
        <v>1</v>
      </c>
      <c r="AF2882" s="90" t="b">
        <f>OR(MONTH(Taulukko1[[#This Row],[Loppu PVM]])&lt;=9,AND(MONTH(Taulukko1[[#This Row],[Loppu PVM]] )=9))</f>
        <v>1</v>
      </c>
      <c r="AG2882" s="90" t="b">
        <f>OR(MONTH(Taulukko1[[#This Row],[Alku PVM]] )&lt;=6,AND(MONTH(Taulukko1[[#This Row],[Alku PVM]] )=6))</f>
        <v>1</v>
      </c>
      <c r="AH2882" s="90" t="b">
        <f>OR(MONTH(Taulukko1[[#This Row],[Loppu PVM]])&lt;=6,AND(MONTH(Taulukko1[[#This Row],[Loppu PVM]] )=6))</f>
        <v>0</v>
      </c>
    </row>
    <row r="2883" spans="1:34" ht="12.75" customHeight="1">
      <c r="A2883" t="s">
        <v>480</v>
      </c>
      <c r="B2883" s="23">
        <v>41821</v>
      </c>
      <c r="C2883" t="s">
        <v>479</v>
      </c>
      <c r="E2883" s="62">
        <v>16</v>
      </c>
      <c r="F2883" s="4">
        <v>41878</v>
      </c>
      <c r="G2883" s="5">
        <v>8</v>
      </c>
      <c r="H2883" s="22">
        <v>16</v>
      </c>
      <c r="I2883" s="126">
        <f>INDEX('TOL2008'!B:B,MATCH(A2883,'TOL2008'!A:A,0))</f>
        <v>85600</v>
      </c>
      <c r="J2883" s="126" t="str">
        <f>INDEX(Pääluokka!$H$2:$H$100,MATCH(VALUE(LEFT(Taulukko1[[#This Row],[TOL2008]],2)),Pääluokka!$G$2:$G$100,0))</f>
        <v>Koulutus</v>
      </c>
      <c r="K2883" s="126" t="str">
        <f>INDEX(Pääluokka!$I$2:$I$100,MATCH(VALUE(LEFT(Taulukko1[[#This Row],[TOL2008]],2)),Pääluokka!$G$2:$G$100,0))</f>
        <v>Muut toimialat (O-Q, T-X)</v>
      </c>
      <c r="L2883" s="41">
        <f t="shared" ref="L2883:L2946" si="450">IFERROR(IF(AND(ISNUMBER(B2883),ISNUMBER(F2883),F2883&gt;B2883),F2883-B2883,"NA"),"NA")</f>
        <v>57</v>
      </c>
      <c r="M2883" s="43">
        <f t="shared" ref="M2883:M2946" si="451">IF(ISNUMBER(B2883),B2883,IF(ISNUMBER(F2883),F2883-$L$1,"NA"))</f>
        <v>41821</v>
      </c>
      <c r="N2883" s="43">
        <f t="shared" ref="N2883:N2946" si="452">IF(ISNUMBER(F2883),F2883,IF(ISNUMBER(B2883),B2883+$L$1,"NA"))</f>
        <v>41878</v>
      </c>
      <c r="O2883" s="43">
        <f t="shared" ref="O2883:O2946" si="453">IFERROR(DATE(YEAR(M2883),MONTH(M2883),1),"NA")</f>
        <v>41821</v>
      </c>
      <c r="P2883" s="43">
        <f t="shared" ref="P2883:P2946" si="454">IFERROR(DATE(YEAR(N2883),MONTH(N2883),1),"NA")</f>
        <v>41852</v>
      </c>
      <c r="Q2883" s="41">
        <f t="shared" ref="Q2883:Q2946" si="455">IFERROR(YEAR(O2883),"NA")</f>
        <v>2014</v>
      </c>
      <c r="R2883" s="41">
        <f t="shared" ref="R2883:R2946" si="456">IFERROR(YEAR(P2883),"NA")</f>
        <v>2014</v>
      </c>
      <c r="S2883" s="43" t="str">
        <f>YEAR(Taulukko1[[#This Row],[Alku KK]])&amp;"Q"&amp;ROUNDDOWN((MONTH(Taulukko1[[#This Row],[Alku KK]])-1)/3+1,0)</f>
        <v>2014Q3</v>
      </c>
      <c r="T2883" s="43" t="str">
        <f>YEAR(Taulukko1[[#This Row],[Loppu KK]])&amp;"Q"&amp;ROUNDDOWN((MONTH(Taulukko1[[#This Row],[Loppu KK]])-1)/3+1,0)</f>
        <v>2014Q3</v>
      </c>
      <c r="U2883" s="66">
        <f>IF(COUNT(Taulukko1[[#This Row],[Neuvottelujen alaiset ]])=1,Taulukko1[[#This Row],[Neuvottelujen alaiset ]],Taulukko1[[#This Row],[Vähennystarve]])</f>
        <v>16</v>
      </c>
      <c r="V2883" s="44">
        <f t="shared" ref="V2883:V2946" si="457">IF(AND(ISNUMBER(E2883),ISNUMBER(H2883)),E2883/H2883,"NA")</f>
        <v>1</v>
      </c>
      <c r="W2883" s="44">
        <f t="shared" ref="W2883:W2946" si="458">IF(AND(ISNUMBER(G2883),ISNUMBER(H2883)),G2883/H2883,"NA")</f>
        <v>0.5</v>
      </c>
      <c r="X2883" s="44">
        <f t="shared" ref="X2883:X2946" si="459">IF(AND(ISNUMBER(G2883),ISNUMBER(E2883)),G2883/E2883,"NA")</f>
        <v>0.5</v>
      </c>
      <c r="Y2883" s="90" t="b">
        <f>AND(MONTH(Taulukko1[[#This Row],[Alku PVM]] )=6,DAY(Taulukko1[[#This Row],[Alku PVM]] )&gt;19)</f>
        <v>0</v>
      </c>
      <c r="Z2883" s="90" t="b">
        <f>AND(MONTH(Taulukko1[[#This Row],[Loppu PVM]] )=6,DAY(Taulukko1[[#This Row],[Loppu PVM]] )&gt;19)</f>
        <v>0</v>
      </c>
      <c r="AA2883" s="90" t="b">
        <f>OR(MONTH(Taulukko1[[#This Row],[Alku PVM]] )&lt;=5,AND(MONTH(Taulukko1[[#This Row],[Alku PVM]] )=6,DAY(Taulukko1[[#This Row],[Alku PVM]] )&lt;20))</f>
        <v>0</v>
      </c>
      <c r="AB2883" s="90" t="b">
        <f>OR(MONTH(Taulukko1[[#This Row],[Loppu PVM]])&lt;=5,AND(MONTH(Taulukko1[[#This Row],[Loppu PVM]] )=6,DAY(Taulukko1[[#This Row],[Loppu PVM]])&lt;20))</f>
        <v>0</v>
      </c>
      <c r="AC2883" s="90" t="b">
        <f>OR(MONTH(Taulukko1[[#This Row],[Alku PVM]] )&lt;=3,AND(MONTH(Taulukko1[[#This Row],[Alku PVM]] )=3))</f>
        <v>0</v>
      </c>
      <c r="AD2883" s="90" t="b">
        <f>OR(MONTH(Taulukko1[[#This Row],[Loppu PVM]] )&lt;=3,AND(MONTH(Taulukko1[[#This Row],[Loppu PVM]] )=3))</f>
        <v>0</v>
      </c>
      <c r="AE2883" s="90" t="b">
        <f>OR(MONTH(Taulukko1[[#This Row],[Alku PVM]] )&lt;=9,AND(MONTH(Taulukko1[[#This Row],[Alku PVM]] )=9))</f>
        <v>1</v>
      </c>
      <c r="AF2883" s="90" t="b">
        <f>OR(MONTH(Taulukko1[[#This Row],[Loppu PVM]])&lt;=9,AND(MONTH(Taulukko1[[#This Row],[Loppu PVM]] )=9))</f>
        <v>1</v>
      </c>
      <c r="AG2883" s="90" t="b">
        <f>OR(MONTH(Taulukko1[[#This Row],[Alku PVM]] )&lt;=6,AND(MONTH(Taulukko1[[#This Row],[Alku PVM]] )=6))</f>
        <v>0</v>
      </c>
      <c r="AH2883" s="90" t="b">
        <f>OR(MONTH(Taulukko1[[#This Row],[Loppu PVM]])&lt;=6,AND(MONTH(Taulukko1[[#This Row],[Loppu PVM]] )=6))</f>
        <v>0</v>
      </c>
    </row>
    <row r="2884" spans="1:34" ht="12.75" customHeight="1">
      <c r="A2884" t="s">
        <v>225</v>
      </c>
      <c r="B2884" s="23">
        <v>41821</v>
      </c>
      <c r="C2884" t="s">
        <v>224</v>
      </c>
      <c r="F2884" s="4">
        <v>41848</v>
      </c>
      <c r="G2884" s="5">
        <v>14</v>
      </c>
      <c r="H2884" s="22">
        <v>14</v>
      </c>
      <c r="I2884" s="126">
        <f>INDEX('TOL2008'!B:B,MATCH(A2884,'TOL2008'!A:A,0))</f>
        <v>68320</v>
      </c>
      <c r="J2884" s="126" t="str">
        <f>INDEX(Pääluokka!$H$2:$H$100,MATCH(VALUE(LEFT(Taulukko1[[#This Row],[TOL2008]],2)),Pääluokka!$G$2:$G$100,0))</f>
        <v>Kiinteistöalan toiminta</v>
      </c>
      <c r="K2884" s="126" t="str">
        <f>INDEX(Pääluokka!$I$2:$I$100,MATCH(VALUE(LEFT(Taulukko1[[#This Row],[TOL2008]],2)),Pääluokka!$G$2:$G$100,0))</f>
        <v>Palvelualat (G-N, R, S)</v>
      </c>
      <c r="L2884" s="41">
        <f t="shared" si="450"/>
        <v>27</v>
      </c>
      <c r="M2884" s="43">
        <f t="shared" si="451"/>
        <v>41821</v>
      </c>
      <c r="N2884" s="43">
        <f t="shared" si="452"/>
        <v>41848</v>
      </c>
      <c r="O2884" s="43">
        <f t="shared" si="453"/>
        <v>41821</v>
      </c>
      <c r="P2884" s="43">
        <f t="shared" si="454"/>
        <v>41821</v>
      </c>
      <c r="Q2884" s="41">
        <f t="shared" si="455"/>
        <v>2014</v>
      </c>
      <c r="R2884" s="41">
        <f t="shared" si="456"/>
        <v>2014</v>
      </c>
      <c r="S2884" s="43" t="str">
        <f>YEAR(Taulukko1[[#This Row],[Alku KK]])&amp;"Q"&amp;ROUNDDOWN((MONTH(Taulukko1[[#This Row],[Alku KK]])-1)/3+1,0)</f>
        <v>2014Q3</v>
      </c>
      <c r="T2884" s="43" t="str">
        <f>YEAR(Taulukko1[[#This Row],[Loppu KK]])&amp;"Q"&amp;ROUNDDOWN((MONTH(Taulukko1[[#This Row],[Loppu KK]])-1)/3+1,0)</f>
        <v>2014Q3</v>
      </c>
      <c r="U2884" s="66">
        <f>IF(COUNT(Taulukko1[[#This Row],[Neuvottelujen alaiset ]])=1,Taulukko1[[#This Row],[Neuvottelujen alaiset ]],Taulukko1[[#This Row],[Vähennystarve]])</f>
        <v>14</v>
      </c>
      <c r="V2884" s="44" t="str">
        <f t="shared" si="457"/>
        <v>NA</v>
      </c>
      <c r="W2884" s="44">
        <f t="shared" si="458"/>
        <v>1</v>
      </c>
      <c r="X2884" s="44" t="str">
        <f t="shared" si="459"/>
        <v>NA</v>
      </c>
      <c r="Y2884" s="90" t="b">
        <f>AND(MONTH(Taulukko1[[#This Row],[Alku PVM]] )=6,DAY(Taulukko1[[#This Row],[Alku PVM]] )&gt;19)</f>
        <v>0</v>
      </c>
      <c r="Z2884" s="90" t="b">
        <f>AND(MONTH(Taulukko1[[#This Row],[Loppu PVM]] )=6,DAY(Taulukko1[[#This Row],[Loppu PVM]] )&gt;19)</f>
        <v>0</v>
      </c>
      <c r="AA2884" s="90" t="b">
        <f>OR(MONTH(Taulukko1[[#This Row],[Alku PVM]] )&lt;=5,AND(MONTH(Taulukko1[[#This Row],[Alku PVM]] )=6,DAY(Taulukko1[[#This Row],[Alku PVM]] )&lt;20))</f>
        <v>0</v>
      </c>
      <c r="AB2884" s="90" t="b">
        <f>OR(MONTH(Taulukko1[[#This Row],[Loppu PVM]])&lt;=5,AND(MONTH(Taulukko1[[#This Row],[Loppu PVM]] )=6,DAY(Taulukko1[[#This Row],[Loppu PVM]])&lt;20))</f>
        <v>0</v>
      </c>
      <c r="AC2884" s="90" t="b">
        <f>OR(MONTH(Taulukko1[[#This Row],[Alku PVM]] )&lt;=3,AND(MONTH(Taulukko1[[#This Row],[Alku PVM]] )=3))</f>
        <v>0</v>
      </c>
      <c r="AD2884" s="90" t="b">
        <f>OR(MONTH(Taulukko1[[#This Row],[Loppu PVM]] )&lt;=3,AND(MONTH(Taulukko1[[#This Row],[Loppu PVM]] )=3))</f>
        <v>0</v>
      </c>
      <c r="AE2884" s="90" t="b">
        <f>OR(MONTH(Taulukko1[[#This Row],[Alku PVM]] )&lt;=9,AND(MONTH(Taulukko1[[#This Row],[Alku PVM]] )=9))</f>
        <v>1</v>
      </c>
      <c r="AF2884" s="90" t="b">
        <f>OR(MONTH(Taulukko1[[#This Row],[Loppu PVM]])&lt;=9,AND(MONTH(Taulukko1[[#This Row],[Loppu PVM]] )=9))</f>
        <v>1</v>
      </c>
      <c r="AG2884" s="90" t="b">
        <f>OR(MONTH(Taulukko1[[#This Row],[Alku PVM]] )&lt;=6,AND(MONTH(Taulukko1[[#This Row],[Alku PVM]] )=6))</f>
        <v>0</v>
      </c>
      <c r="AH2884" s="90" t="b">
        <f>OR(MONTH(Taulukko1[[#This Row],[Loppu PVM]])&lt;=6,AND(MONTH(Taulukko1[[#This Row],[Loppu PVM]] )=6))</f>
        <v>0</v>
      </c>
    </row>
    <row r="2885" spans="1:34" ht="12.75" customHeight="1">
      <c r="A2885" t="s">
        <v>527</v>
      </c>
      <c r="B2885" s="23">
        <v>41823</v>
      </c>
      <c r="C2885" t="s">
        <v>528</v>
      </c>
      <c r="D2885" s="5">
        <v>10</v>
      </c>
      <c r="E2885" s="62">
        <v>36</v>
      </c>
      <c r="F2885" s="4">
        <v>41884</v>
      </c>
      <c r="G2885" s="5">
        <v>0</v>
      </c>
      <c r="H2885" s="22">
        <v>36</v>
      </c>
      <c r="I2885" s="126">
        <f>INDEX('TOL2008'!B:B,MATCH(A2885,'TOL2008'!A:A,0))</f>
        <v>52291</v>
      </c>
      <c r="J2885" s="126" t="str">
        <f>INDEX(Pääluokka!$H$2:$H$100,MATCH(VALUE(LEFT(Taulukko1[[#This Row],[TOL2008]],2)),Pääluokka!$G$2:$G$100,0))</f>
        <v>Kuljetus ja varastointi</v>
      </c>
      <c r="K2885" s="126" t="str">
        <f>INDEX(Pääluokka!$I$2:$I$100,MATCH(VALUE(LEFT(Taulukko1[[#This Row],[TOL2008]],2)),Pääluokka!$G$2:$G$100,0))</f>
        <v>Palvelualat (G-N, R, S)</v>
      </c>
      <c r="L2885" s="41">
        <f t="shared" si="450"/>
        <v>61</v>
      </c>
      <c r="M2885" s="43">
        <f t="shared" si="451"/>
        <v>41823</v>
      </c>
      <c r="N2885" s="43">
        <f t="shared" si="452"/>
        <v>41884</v>
      </c>
      <c r="O2885" s="43">
        <f t="shared" si="453"/>
        <v>41821</v>
      </c>
      <c r="P2885" s="43">
        <f t="shared" si="454"/>
        <v>41883</v>
      </c>
      <c r="Q2885" s="41">
        <f t="shared" si="455"/>
        <v>2014</v>
      </c>
      <c r="R2885" s="41">
        <f t="shared" si="456"/>
        <v>2014</v>
      </c>
      <c r="S2885" s="43" t="str">
        <f>YEAR(Taulukko1[[#This Row],[Alku KK]])&amp;"Q"&amp;ROUNDDOWN((MONTH(Taulukko1[[#This Row],[Alku KK]])-1)/3+1,0)</f>
        <v>2014Q3</v>
      </c>
      <c r="T2885" s="43" t="str">
        <f>YEAR(Taulukko1[[#This Row],[Loppu KK]])&amp;"Q"&amp;ROUNDDOWN((MONTH(Taulukko1[[#This Row],[Loppu KK]])-1)/3+1,0)</f>
        <v>2014Q3</v>
      </c>
      <c r="U2885" s="66">
        <f>IF(COUNT(Taulukko1[[#This Row],[Neuvottelujen alaiset ]])=1,Taulukko1[[#This Row],[Neuvottelujen alaiset ]],Taulukko1[[#This Row],[Vähennystarve]])</f>
        <v>36</v>
      </c>
      <c r="V2885" s="44">
        <f t="shared" si="457"/>
        <v>1</v>
      </c>
      <c r="W2885" s="44">
        <f t="shared" si="458"/>
        <v>0</v>
      </c>
      <c r="X2885" s="44">
        <f t="shared" si="459"/>
        <v>0</v>
      </c>
      <c r="Y2885" s="90" t="b">
        <f>AND(MONTH(Taulukko1[[#This Row],[Alku PVM]] )=6,DAY(Taulukko1[[#This Row],[Alku PVM]] )&gt;19)</f>
        <v>0</v>
      </c>
      <c r="Z2885" s="90" t="b">
        <f>AND(MONTH(Taulukko1[[#This Row],[Loppu PVM]] )=6,DAY(Taulukko1[[#This Row],[Loppu PVM]] )&gt;19)</f>
        <v>0</v>
      </c>
      <c r="AA2885" s="90" t="b">
        <f>OR(MONTH(Taulukko1[[#This Row],[Alku PVM]] )&lt;=5,AND(MONTH(Taulukko1[[#This Row],[Alku PVM]] )=6,DAY(Taulukko1[[#This Row],[Alku PVM]] )&lt;20))</f>
        <v>0</v>
      </c>
      <c r="AB2885" s="90" t="b">
        <f>OR(MONTH(Taulukko1[[#This Row],[Loppu PVM]])&lt;=5,AND(MONTH(Taulukko1[[#This Row],[Loppu PVM]] )=6,DAY(Taulukko1[[#This Row],[Loppu PVM]])&lt;20))</f>
        <v>0</v>
      </c>
      <c r="AC2885" s="90" t="b">
        <f>OR(MONTH(Taulukko1[[#This Row],[Alku PVM]] )&lt;=3,AND(MONTH(Taulukko1[[#This Row],[Alku PVM]] )=3))</f>
        <v>0</v>
      </c>
      <c r="AD2885" s="90" t="b">
        <f>OR(MONTH(Taulukko1[[#This Row],[Loppu PVM]] )&lt;=3,AND(MONTH(Taulukko1[[#This Row],[Loppu PVM]] )=3))</f>
        <v>0</v>
      </c>
      <c r="AE2885" s="90" t="b">
        <f>OR(MONTH(Taulukko1[[#This Row],[Alku PVM]] )&lt;=9,AND(MONTH(Taulukko1[[#This Row],[Alku PVM]] )=9))</f>
        <v>1</v>
      </c>
      <c r="AF2885" s="90" t="b">
        <f>OR(MONTH(Taulukko1[[#This Row],[Loppu PVM]])&lt;=9,AND(MONTH(Taulukko1[[#This Row],[Loppu PVM]] )=9))</f>
        <v>1</v>
      </c>
      <c r="AG2885" s="90" t="b">
        <f>OR(MONTH(Taulukko1[[#This Row],[Alku PVM]] )&lt;=6,AND(MONTH(Taulukko1[[#This Row],[Alku PVM]] )=6))</f>
        <v>0</v>
      </c>
      <c r="AH2885" s="90" t="b">
        <f>OR(MONTH(Taulukko1[[#This Row],[Loppu PVM]])&lt;=6,AND(MONTH(Taulukko1[[#This Row],[Loppu PVM]] )=6))</f>
        <v>0</v>
      </c>
    </row>
    <row r="2886" spans="1:34" ht="12.75" customHeight="1">
      <c r="A2886" t="s">
        <v>589</v>
      </c>
      <c r="B2886" s="23">
        <v>41832</v>
      </c>
      <c r="C2886" t="s">
        <v>588</v>
      </c>
      <c r="E2886" s="62">
        <v>16</v>
      </c>
      <c r="F2886" s="4">
        <v>41870</v>
      </c>
      <c r="G2886" s="5">
        <v>14</v>
      </c>
      <c r="H2886" s="22">
        <v>100</v>
      </c>
      <c r="I2886" s="126">
        <f>INDEX('TOL2008'!B:B,MATCH(A2886,'TOL2008'!A:A,0))</f>
        <v>24440</v>
      </c>
      <c r="J2886" s="126" t="str">
        <f>INDEX(Pääluokka!$H$2:$H$100,MATCH(VALUE(LEFT(Taulukko1[[#This Row],[TOL2008]],2)),Pääluokka!$G$2:$G$100,0))</f>
        <v>Teollisuus</v>
      </c>
      <c r="K2886" s="126" t="str">
        <f>INDEX(Pääluokka!$I$2:$I$100,MATCH(VALUE(LEFT(Taulukko1[[#This Row],[TOL2008]],2)),Pääluokka!$G$2:$G$100,0))</f>
        <v>Teollisuus (C-E)</v>
      </c>
      <c r="L2886" s="41">
        <f t="shared" si="450"/>
        <v>38</v>
      </c>
      <c r="M2886" s="43">
        <f t="shared" si="451"/>
        <v>41832</v>
      </c>
      <c r="N2886" s="43">
        <f t="shared" si="452"/>
        <v>41870</v>
      </c>
      <c r="O2886" s="43">
        <f t="shared" si="453"/>
        <v>41821</v>
      </c>
      <c r="P2886" s="43">
        <f t="shared" si="454"/>
        <v>41852</v>
      </c>
      <c r="Q2886" s="41">
        <f t="shared" si="455"/>
        <v>2014</v>
      </c>
      <c r="R2886" s="41">
        <f t="shared" si="456"/>
        <v>2014</v>
      </c>
      <c r="S2886" s="43" t="str">
        <f>YEAR(Taulukko1[[#This Row],[Alku KK]])&amp;"Q"&amp;ROUNDDOWN((MONTH(Taulukko1[[#This Row],[Alku KK]])-1)/3+1,0)</f>
        <v>2014Q3</v>
      </c>
      <c r="T2886" s="43" t="str">
        <f>YEAR(Taulukko1[[#This Row],[Loppu KK]])&amp;"Q"&amp;ROUNDDOWN((MONTH(Taulukko1[[#This Row],[Loppu KK]])-1)/3+1,0)</f>
        <v>2014Q3</v>
      </c>
      <c r="U2886" s="66">
        <f>IF(COUNT(Taulukko1[[#This Row],[Neuvottelujen alaiset ]])=1,Taulukko1[[#This Row],[Neuvottelujen alaiset ]],Taulukko1[[#This Row],[Vähennystarve]])</f>
        <v>100</v>
      </c>
      <c r="V2886" s="44">
        <f t="shared" si="457"/>
        <v>0.16</v>
      </c>
      <c r="W2886" s="44">
        <f t="shared" si="458"/>
        <v>0.14000000000000001</v>
      </c>
      <c r="X2886" s="44">
        <f t="shared" si="459"/>
        <v>0.875</v>
      </c>
      <c r="Y2886" s="90" t="b">
        <f>AND(MONTH(Taulukko1[[#This Row],[Alku PVM]] )=6,DAY(Taulukko1[[#This Row],[Alku PVM]] )&gt;19)</f>
        <v>0</v>
      </c>
      <c r="Z2886" s="90" t="b">
        <f>AND(MONTH(Taulukko1[[#This Row],[Loppu PVM]] )=6,DAY(Taulukko1[[#This Row],[Loppu PVM]] )&gt;19)</f>
        <v>0</v>
      </c>
      <c r="AA2886" s="90" t="b">
        <f>OR(MONTH(Taulukko1[[#This Row],[Alku PVM]] )&lt;=5,AND(MONTH(Taulukko1[[#This Row],[Alku PVM]] )=6,DAY(Taulukko1[[#This Row],[Alku PVM]] )&lt;20))</f>
        <v>0</v>
      </c>
      <c r="AB2886" s="90" t="b">
        <f>OR(MONTH(Taulukko1[[#This Row],[Loppu PVM]])&lt;=5,AND(MONTH(Taulukko1[[#This Row],[Loppu PVM]] )=6,DAY(Taulukko1[[#This Row],[Loppu PVM]])&lt;20))</f>
        <v>0</v>
      </c>
      <c r="AC2886" s="90" t="b">
        <f>OR(MONTH(Taulukko1[[#This Row],[Alku PVM]] )&lt;=3,AND(MONTH(Taulukko1[[#This Row],[Alku PVM]] )=3))</f>
        <v>0</v>
      </c>
      <c r="AD2886" s="90" t="b">
        <f>OR(MONTH(Taulukko1[[#This Row],[Loppu PVM]] )&lt;=3,AND(MONTH(Taulukko1[[#This Row],[Loppu PVM]] )=3))</f>
        <v>0</v>
      </c>
      <c r="AE2886" s="90" t="b">
        <f>OR(MONTH(Taulukko1[[#This Row],[Alku PVM]] )&lt;=9,AND(MONTH(Taulukko1[[#This Row],[Alku PVM]] )=9))</f>
        <v>1</v>
      </c>
      <c r="AF2886" s="90" t="b">
        <f>OR(MONTH(Taulukko1[[#This Row],[Loppu PVM]])&lt;=9,AND(MONTH(Taulukko1[[#This Row],[Loppu PVM]] )=9))</f>
        <v>1</v>
      </c>
      <c r="AG2886" s="90" t="b">
        <f>OR(MONTH(Taulukko1[[#This Row],[Alku PVM]] )&lt;=6,AND(MONTH(Taulukko1[[#This Row],[Alku PVM]] )=6))</f>
        <v>0</v>
      </c>
      <c r="AH2886" s="90" t="b">
        <f>OR(MONTH(Taulukko1[[#This Row],[Loppu PVM]])&lt;=6,AND(MONTH(Taulukko1[[#This Row],[Loppu PVM]] )=6))</f>
        <v>0</v>
      </c>
    </row>
    <row r="2887" spans="1:34" ht="12.75" customHeight="1">
      <c r="A2887" s="21" t="s">
        <v>5225</v>
      </c>
      <c r="B2887" s="23">
        <v>41837</v>
      </c>
      <c r="C2887" s="21" t="s">
        <v>342</v>
      </c>
      <c r="D2887" s="24"/>
      <c r="E2887" s="62">
        <v>1100</v>
      </c>
      <c r="F2887" s="23">
        <v>41880</v>
      </c>
      <c r="G2887" s="24">
        <v>1050</v>
      </c>
      <c r="H2887" s="22">
        <v>1100</v>
      </c>
      <c r="I2887" s="126">
        <f>INDEX('TOL2008'!B:B,MATCH(A2887,'TOL2008'!A:A,0))</f>
        <v>62010</v>
      </c>
      <c r="J2887" s="126" t="str">
        <f>INDEX(Pääluokka!$H$2:$H$100,MATCH(VALUE(LEFT(Taulukko1[[#This Row],[TOL2008]],2)),Pääluokka!$G$2:$G$100,0))</f>
        <v>Informaatio ja viestintä</v>
      </c>
      <c r="K2887" s="126" t="str">
        <f>INDEX(Pääluokka!$I$2:$I$100,MATCH(VALUE(LEFT(Taulukko1[[#This Row],[TOL2008]],2)),Pääluokka!$G$2:$G$100,0))</f>
        <v>Palvelualat (G-N, R, S)</v>
      </c>
      <c r="L2887" s="41">
        <f t="shared" si="450"/>
        <v>43</v>
      </c>
      <c r="M2887" s="43">
        <f t="shared" si="451"/>
        <v>41837</v>
      </c>
      <c r="N2887" s="43">
        <f t="shared" si="452"/>
        <v>41880</v>
      </c>
      <c r="O2887" s="43">
        <f t="shared" si="453"/>
        <v>41821</v>
      </c>
      <c r="P2887" s="43">
        <f t="shared" si="454"/>
        <v>41852</v>
      </c>
      <c r="Q2887" s="41">
        <f t="shared" si="455"/>
        <v>2014</v>
      </c>
      <c r="R2887" s="41">
        <f t="shared" si="456"/>
        <v>2014</v>
      </c>
      <c r="S2887" s="43" t="str">
        <f>YEAR(Taulukko1[[#This Row],[Alku KK]])&amp;"Q"&amp;ROUNDDOWN((MONTH(Taulukko1[[#This Row],[Alku KK]])-1)/3+1,0)</f>
        <v>2014Q3</v>
      </c>
      <c r="T2887" s="43" t="str">
        <f>YEAR(Taulukko1[[#This Row],[Loppu KK]])&amp;"Q"&amp;ROUNDDOWN((MONTH(Taulukko1[[#This Row],[Loppu KK]])-1)/3+1,0)</f>
        <v>2014Q3</v>
      </c>
      <c r="U2887" s="66">
        <f>IF(COUNT(Taulukko1[[#This Row],[Neuvottelujen alaiset ]])=1,Taulukko1[[#This Row],[Neuvottelujen alaiset ]],Taulukko1[[#This Row],[Vähennystarve]])</f>
        <v>1100</v>
      </c>
      <c r="V2887" s="44">
        <f t="shared" si="457"/>
        <v>1</v>
      </c>
      <c r="W2887" s="44">
        <f t="shared" si="458"/>
        <v>0.95454545454545459</v>
      </c>
      <c r="X2887" s="44">
        <f t="shared" si="459"/>
        <v>0.95454545454545459</v>
      </c>
      <c r="Y2887" s="90" t="b">
        <f>AND(MONTH(Taulukko1[[#This Row],[Alku PVM]] )=6,DAY(Taulukko1[[#This Row],[Alku PVM]] )&gt;19)</f>
        <v>0</v>
      </c>
      <c r="Z2887" s="90" t="b">
        <f>AND(MONTH(Taulukko1[[#This Row],[Loppu PVM]] )=6,DAY(Taulukko1[[#This Row],[Loppu PVM]] )&gt;19)</f>
        <v>0</v>
      </c>
      <c r="AA2887" s="90" t="b">
        <f>OR(MONTH(Taulukko1[[#This Row],[Alku PVM]] )&lt;=5,AND(MONTH(Taulukko1[[#This Row],[Alku PVM]] )=6,DAY(Taulukko1[[#This Row],[Alku PVM]] )&lt;20))</f>
        <v>0</v>
      </c>
      <c r="AB2887" s="90" t="b">
        <f>OR(MONTH(Taulukko1[[#This Row],[Loppu PVM]])&lt;=5,AND(MONTH(Taulukko1[[#This Row],[Loppu PVM]] )=6,DAY(Taulukko1[[#This Row],[Loppu PVM]])&lt;20))</f>
        <v>0</v>
      </c>
      <c r="AC2887" s="90" t="b">
        <f>OR(MONTH(Taulukko1[[#This Row],[Alku PVM]] )&lt;=3,AND(MONTH(Taulukko1[[#This Row],[Alku PVM]] )=3))</f>
        <v>0</v>
      </c>
      <c r="AD2887" s="90" t="b">
        <f>OR(MONTH(Taulukko1[[#This Row],[Loppu PVM]] )&lt;=3,AND(MONTH(Taulukko1[[#This Row],[Loppu PVM]] )=3))</f>
        <v>0</v>
      </c>
      <c r="AE2887" s="90" t="b">
        <f>OR(MONTH(Taulukko1[[#This Row],[Alku PVM]] )&lt;=9,AND(MONTH(Taulukko1[[#This Row],[Alku PVM]] )=9))</f>
        <v>1</v>
      </c>
      <c r="AF2887" s="90" t="b">
        <f>OR(MONTH(Taulukko1[[#This Row],[Loppu PVM]])&lt;=9,AND(MONTH(Taulukko1[[#This Row],[Loppu PVM]] )=9))</f>
        <v>1</v>
      </c>
      <c r="AG2887" s="90" t="b">
        <f>OR(MONTH(Taulukko1[[#This Row],[Alku PVM]] )&lt;=6,AND(MONTH(Taulukko1[[#This Row],[Alku PVM]] )=6))</f>
        <v>0</v>
      </c>
      <c r="AH2887" s="90" t="b">
        <f>OR(MONTH(Taulukko1[[#This Row],[Loppu PVM]])&lt;=6,AND(MONTH(Taulukko1[[#This Row],[Loppu PVM]] )=6))</f>
        <v>0</v>
      </c>
    </row>
    <row r="2888" spans="1:34" ht="12.75" customHeight="1">
      <c r="A2888" s="21" t="s">
        <v>15</v>
      </c>
      <c r="B2888" s="23">
        <v>41837</v>
      </c>
      <c r="C2888" s="21" t="s">
        <v>17</v>
      </c>
      <c r="D2888" s="24"/>
      <c r="E2888" s="62">
        <v>15</v>
      </c>
      <c r="F2888" s="23"/>
      <c r="G2888" s="24"/>
      <c r="H2888" s="22">
        <v>32</v>
      </c>
      <c r="I2888" s="126">
        <f>INDEX('TOL2008'!B:B,MATCH(A2888,'TOL2008'!A:A,0))</f>
        <v>49100</v>
      </c>
      <c r="J2888" s="126" t="str">
        <f>INDEX(Pääluokka!$H$2:$H$100,MATCH(VALUE(LEFT(Taulukko1[[#This Row],[TOL2008]],2)),Pääluokka!$G$2:$G$100,0))</f>
        <v>Kuljetus ja varastointi</v>
      </c>
      <c r="K2888" s="126" t="str">
        <f>INDEX(Pääluokka!$I$2:$I$100,MATCH(VALUE(LEFT(Taulukko1[[#This Row],[TOL2008]],2)),Pääluokka!$G$2:$G$100,0))</f>
        <v>Palvelualat (G-N, R, S)</v>
      </c>
      <c r="L2888" s="41" t="str">
        <f t="shared" si="450"/>
        <v>NA</v>
      </c>
      <c r="M2888" s="43">
        <f t="shared" si="451"/>
        <v>41837</v>
      </c>
      <c r="N2888" s="43">
        <f t="shared" si="452"/>
        <v>41888</v>
      </c>
      <c r="O2888" s="43">
        <f t="shared" si="453"/>
        <v>41821</v>
      </c>
      <c r="P2888" s="43">
        <f t="shared" si="454"/>
        <v>41883</v>
      </c>
      <c r="Q2888" s="41">
        <f t="shared" si="455"/>
        <v>2014</v>
      </c>
      <c r="R2888" s="41">
        <f t="shared" si="456"/>
        <v>2014</v>
      </c>
      <c r="S2888" s="43" t="str">
        <f>YEAR(Taulukko1[[#This Row],[Alku KK]])&amp;"Q"&amp;ROUNDDOWN((MONTH(Taulukko1[[#This Row],[Alku KK]])-1)/3+1,0)</f>
        <v>2014Q3</v>
      </c>
      <c r="T2888" s="43" t="str">
        <f>YEAR(Taulukko1[[#This Row],[Loppu KK]])&amp;"Q"&amp;ROUNDDOWN((MONTH(Taulukko1[[#This Row],[Loppu KK]])-1)/3+1,0)</f>
        <v>2014Q3</v>
      </c>
      <c r="U2888" s="66">
        <f>IF(COUNT(Taulukko1[[#This Row],[Neuvottelujen alaiset ]])=1,Taulukko1[[#This Row],[Neuvottelujen alaiset ]],Taulukko1[[#This Row],[Vähennystarve]])</f>
        <v>32</v>
      </c>
      <c r="V2888" s="44">
        <f t="shared" si="457"/>
        <v>0.46875</v>
      </c>
      <c r="W2888" s="44" t="str">
        <f t="shared" si="458"/>
        <v>NA</v>
      </c>
      <c r="X2888" s="44" t="str">
        <f t="shared" si="459"/>
        <v>NA</v>
      </c>
      <c r="Y2888" s="90" t="b">
        <f>AND(MONTH(Taulukko1[[#This Row],[Alku PVM]] )=6,DAY(Taulukko1[[#This Row],[Alku PVM]] )&gt;19)</f>
        <v>0</v>
      </c>
      <c r="Z2888" s="90" t="b">
        <f>AND(MONTH(Taulukko1[[#This Row],[Loppu PVM]] )=6,DAY(Taulukko1[[#This Row],[Loppu PVM]] )&gt;19)</f>
        <v>0</v>
      </c>
      <c r="AA2888" s="90" t="b">
        <f>OR(MONTH(Taulukko1[[#This Row],[Alku PVM]] )&lt;=5,AND(MONTH(Taulukko1[[#This Row],[Alku PVM]] )=6,DAY(Taulukko1[[#This Row],[Alku PVM]] )&lt;20))</f>
        <v>0</v>
      </c>
      <c r="AB2888" s="90" t="b">
        <f>OR(MONTH(Taulukko1[[#This Row],[Loppu PVM]])&lt;=5,AND(MONTH(Taulukko1[[#This Row],[Loppu PVM]] )=6,DAY(Taulukko1[[#This Row],[Loppu PVM]])&lt;20))</f>
        <v>0</v>
      </c>
      <c r="AC2888" s="90" t="b">
        <f>OR(MONTH(Taulukko1[[#This Row],[Alku PVM]] )&lt;=3,AND(MONTH(Taulukko1[[#This Row],[Alku PVM]] )=3))</f>
        <v>0</v>
      </c>
      <c r="AD2888" s="90" t="b">
        <f>OR(MONTH(Taulukko1[[#This Row],[Loppu PVM]] )&lt;=3,AND(MONTH(Taulukko1[[#This Row],[Loppu PVM]] )=3))</f>
        <v>0</v>
      </c>
      <c r="AE2888" s="90" t="b">
        <f>OR(MONTH(Taulukko1[[#This Row],[Alku PVM]] )&lt;=9,AND(MONTH(Taulukko1[[#This Row],[Alku PVM]] )=9))</f>
        <v>1</v>
      </c>
      <c r="AF2888" s="90" t="b">
        <f>OR(MONTH(Taulukko1[[#This Row],[Loppu PVM]])&lt;=9,AND(MONTH(Taulukko1[[#This Row],[Loppu PVM]] )=9))</f>
        <v>1</v>
      </c>
      <c r="AG2888" s="90" t="b">
        <f>OR(MONTH(Taulukko1[[#This Row],[Alku PVM]] )&lt;=6,AND(MONTH(Taulukko1[[#This Row],[Alku PVM]] )=6))</f>
        <v>0</v>
      </c>
      <c r="AH2888" s="90" t="b">
        <f>OR(MONTH(Taulukko1[[#This Row],[Loppu PVM]])&lt;=6,AND(MONTH(Taulukko1[[#This Row],[Loppu PVM]] )=6))</f>
        <v>0</v>
      </c>
    </row>
    <row r="2889" spans="1:34" ht="12.75" customHeight="1">
      <c r="A2889" t="s">
        <v>665</v>
      </c>
      <c r="B2889" s="23">
        <v>41841</v>
      </c>
      <c r="C2889" t="s">
        <v>667</v>
      </c>
      <c r="D2889" s="24"/>
      <c r="E2889" s="62">
        <v>20</v>
      </c>
      <c r="F2889" s="23"/>
      <c r="G2889" s="24"/>
      <c r="H2889" s="22">
        <v>570</v>
      </c>
      <c r="I2889" s="126">
        <f>INDEX('TOL2008'!B:B,MATCH(A2889,'TOL2008'!A:A,0))</f>
        <v>58130</v>
      </c>
      <c r="J2889" s="126" t="str">
        <f>INDEX(Pääluokka!$H$2:$H$100,MATCH(VALUE(LEFT(Taulukko1[[#This Row],[TOL2008]],2)),Pääluokka!$G$2:$G$100,0))</f>
        <v>Informaatio ja viestintä</v>
      </c>
      <c r="K2889" s="126" t="str">
        <f>INDEX(Pääluokka!$I$2:$I$100,MATCH(VALUE(LEFT(Taulukko1[[#This Row],[TOL2008]],2)),Pääluokka!$G$2:$G$100,0))</f>
        <v>Palvelualat (G-N, R, S)</v>
      </c>
      <c r="L2889" s="41" t="str">
        <f t="shared" si="450"/>
        <v>NA</v>
      </c>
      <c r="M2889" s="43">
        <f t="shared" si="451"/>
        <v>41841</v>
      </c>
      <c r="N2889" s="43">
        <f t="shared" si="452"/>
        <v>41892</v>
      </c>
      <c r="O2889" s="43">
        <f t="shared" si="453"/>
        <v>41821</v>
      </c>
      <c r="P2889" s="43">
        <f t="shared" si="454"/>
        <v>41883</v>
      </c>
      <c r="Q2889" s="41">
        <f t="shared" si="455"/>
        <v>2014</v>
      </c>
      <c r="R2889" s="41">
        <f t="shared" si="456"/>
        <v>2014</v>
      </c>
      <c r="S2889" s="43" t="str">
        <f>YEAR(Taulukko1[[#This Row],[Alku KK]])&amp;"Q"&amp;ROUNDDOWN((MONTH(Taulukko1[[#This Row],[Alku KK]])-1)/3+1,0)</f>
        <v>2014Q3</v>
      </c>
      <c r="T2889" s="43" t="str">
        <f>YEAR(Taulukko1[[#This Row],[Loppu KK]])&amp;"Q"&amp;ROUNDDOWN((MONTH(Taulukko1[[#This Row],[Loppu KK]])-1)/3+1,0)</f>
        <v>2014Q3</v>
      </c>
      <c r="U2889" s="66">
        <f>IF(COUNT(Taulukko1[[#This Row],[Neuvottelujen alaiset ]])=1,Taulukko1[[#This Row],[Neuvottelujen alaiset ]],Taulukko1[[#This Row],[Vähennystarve]])</f>
        <v>570</v>
      </c>
      <c r="V2889" s="44">
        <f t="shared" si="457"/>
        <v>3.5087719298245612E-2</v>
      </c>
      <c r="W2889" s="44" t="str">
        <f t="shared" si="458"/>
        <v>NA</v>
      </c>
      <c r="X2889" s="44" t="str">
        <f t="shared" si="459"/>
        <v>NA</v>
      </c>
      <c r="Y2889" s="90" t="b">
        <f>AND(MONTH(Taulukko1[[#This Row],[Alku PVM]] )=6,DAY(Taulukko1[[#This Row],[Alku PVM]] )&gt;19)</f>
        <v>0</v>
      </c>
      <c r="Z2889" s="90" t="b">
        <f>AND(MONTH(Taulukko1[[#This Row],[Loppu PVM]] )=6,DAY(Taulukko1[[#This Row],[Loppu PVM]] )&gt;19)</f>
        <v>0</v>
      </c>
      <c r="AA2889" s="90" t="b">
        <f>OR(MONTH(Taulukko1[[#This Row],[Alku PVM]] )&lt;=5,AND(MONTH(Taulukko1[[#This Row],[Alku PVM]] )=6,DAY(Taulukko1[[#This Row],[Alku PVM]] )&lt;20))</f>
        <v>0</v>
      </c>
      <c r="AB2889" s="90" t="b">
        <f>OR(MONTH(Taulukko1[[#This Row],[Loppu PVM]])&lt;=5,AND(MONTH(Taulukko1[[#This Row],[Loppu PVM]] )=6,DAY(Taulukko1[[#This Row],[Loppu PVM]])&lt;20))</f>
        <v>0</v>
      </c>
      <c r="AC2889" s="90" t="b">
        <f>OR(MONTH(Taulukko1[[#This Row],[Alku PVM]] )&lt;=3,AND(MONTH(Taulukko1[[#This Row],[Alku PVM]] )=3))</f>
        <v>0</v>
      </c>
      <c r="AD2889" s="90" t="b">
        <f>OR(MONTH(Taulukko1[[#This Row],[Loppu PVM]] )&lt;=3,AND(MONTH(Taulukko1[[#This Row],[Loppu PVM]] )=3))</f>
        <v>0</v>
      </c>
      <c r="AE2889" s="90" t="b">
        <f>OR(MONTH(Taulukko1[[#This Row],[Alku PVM]] )&lt;=9,AND(MONTH(Taulukko1[[#This Row],[Alku PVM]] )=9))</f>
        <v>1</v>
      </c>
      <c r="AF2889" s="90" t="b">
        <f>OR(MONTH(Taulukko1[[#This Row],[Loppu PVM]])&lt;=9,AND(MONTH(Taulukko1[[#This Row],[Loppu PVM]] )=9))</f>
        <v>1</v>
      </c>
      <c r="AG2889" s="90" t="b">
        <f>OR(MONTH(Taulukko1[[#This Row],[Alku PVM]] )&lt;=6,AND(MONTH(Taulukko1[[#This Row],[Alku PVM]] )=6))</f>
        <v>0</v>
      </c>
      <c r="AH2889" s="90" t="b">
        <f>OR(MONTH(Taulukko1[[#This Row],[Loppu PVM]])&lt;=6,AND(MONTH(Taulukko1[[#This Row],[Loppu PVM]] )=6))</f>
        <v>0</v>
      </c>
    </row>
    <row r="2890" spans="1:34" ht="12.75" customHeight="1">
      <c r="A2890" s="21" t="s">
        <v>427</v>
      </c>
      <c r="B2890" s="23">
        <v>41849</v>
      </c>
      <c r="C2890" s="21" t="s">
        <v>87</v>
      </c>
      <c r="D2890" s="24"/>
      <c r="F2890" s="23">
        <v>41915</v>
      </c>
      <c r="G2890" s="24">
        <v>2</v>
      </c>
      <c r="H2890" s="22">
        <v>9</v>
      </c>
      <c r="I2890" s="126">
        <f>INDEX('TOL2008'!B:B,MATCH(A2890,'TOL2008'!A:A,0))</f>
        <v>64190</v>
      </c>
      <c r="J2890" s="126" t="str">
        <f>INDEX(Pääluokka!$H$2:$H$100,MATCH(VALUE(LEFT(Taulukko1[[#This Row],[TOL2008]],2)),Pääluokka!$G$2:$G$100,0))</f>
        <v>Rahoitus- ja vakuutustoiminta</v>
      </c>
      <c r="K2890" s="126" t="str">
        <f>INDEX(Pääluokka!$I$2:$I$100,MATCH(VALUE(LEFT(Taulukko1[[#This Row],[TOL2008]],2)),Pääluokka!$G$2:$G$100,0))</f>
        <v>Palvelualat (G-N, R, S)</v>
      </c>
      <c r="L2890" s="41">
        <f t="shared" si="450"/>
        <v>66</v>
      </c>
      <c r="M2890" s="43">
        <f t="shared" si="451"/>
        <v>41849</v>
      </c>
      <c r="N2890" s="43">
        <f t="shared" si="452"/>
        <v>41915</v>
      </c>
      <c r="O2890" s="43">
        <f t="shared" si="453"/>
        <v>41821</v>
      </c>
      <c r="P2890" s="43">
        <f t="shared" si="454"/>
        <v>41913</v>
      </c>
      <c r="Q2890" s="41">
        <f t="shared" si="455"/>
        <v>2014</v>
      </c>
      <c r="R2890" s="41">
        <f t="shared" si="456"/>
        <v>2014</v>
      </c>
      <c r="S2890" s="43" t="str">
        <f>YEAR(Taulukko1[[#This Row],[Alku KK]])&amp;"Q"&amp;ROUNDDOWN((MONTH(Taulukko1[[#This Row],[Alku KK]])-1)/3+1,0)</f>
        <v>2014Q3</v>
      </c>
      <c r="T2890" s="43" t="str">
        <f>YEAR(Taulukko1[[#This Row],[Loppu KK]])&amp;"Q"&amp;ROUNDDOWN((MONTH(Taulukko1[[#This Row],[Loppu KK]])-1)/3+1,0)</f>
        <v>2014Q4</v>
      </c>
      <c r="U2890" s="66">
        <f>IF(COUNT(Taulukko1[[#This Row],[Neuvottelujen alaiset ]])=1,Taulukko1[[#This Row],[Neuvottelujen alaiset ]],Taulukko1[[#This Row],[Vähennystarve]])</f>
        <v>9</v>
      </c>
      <c r="V2890" s="44" t="str">
        <f t="shared" si="457"/>
        <v>NA</v>
      </c>
      <c r="W2890" s="44">
        <f t="shared" si="458"/>
        <v>0.22222222222222221</v>
      </c>
      <c r="X2890" s="44" t="str">
        <f t="shared" si="459"/>
        <v>NA</v>
      </c>
      <c r="Y2890" s="90" t="b">
        <f>AND(MONTH(Taulukko1[[#This Row],[Alku PVM]] )=6,DAY(Taulukko1[[#This Row],[Alku PVM]] )&gt;19)</f>
        <v>0</v>
      </c>
      <c r="Z2890" s="90" t="b">
        <f>AND(MONTH(Taulukko1[[#This Row],[Loppu PVM]] )=6,DAY(Taulukko1[[#This Row],[Loppu PVM]] )&gt;19)</f>
        <v>0</v>
      </c>
      <c r="AA2890" s="90" t="b">
        <f>OR(MONTH(Taulukko1[[#This Row],[Alku PVM]] )&lt;=5,AND(MONTH(Taulukko1[[#This Row],[Alku PVM]] )=6,DAY(Taulukko1[[#This Row],[Alku PVM]] )&lt;20))</f>
        <v>0</v>
      </c>
      <c r="AB2890" s="90" t="b">
        <f>OR(MONTH(Taulukko1[[#This Row],[Loppu PVM]])&lt;=5,AND(MONTH(Taulukko1[[#This Row],[Loppu PVM]] )=6,DAY(Taulukko1[[#This Row],[Loppu PVM]])&lt;20))</f>
        <v>0</v>
      </c>
      <c r="AC2890" s="90" t="b">
        <f>OR(MONTH(Taulukko1[[#This Row],[Alku PVM]] )&lt;=3,AND(MONTH(Taulukko1[[#This Row],[Alku PVM]] )=3))</f>
        <v>0</v>
      </c>
      <c r="AD2890" s="90" t="b">
        <f>OR(MONTH(Taulukko1[[#This Row],[Loppu PVM]] )&lt;=3,AND(MONTH(Taulukko1[[#This Row],[Loppu PVM]] )=3))</f>
        <v>0</v>
      </c>
      <c r="AE2890" s="90" t="b">
        <f>OR(MONTH(Taulukko1[[#This Row],[Alku PVM]] )&lt;=9,AND(MONTH(Taulukko1[[#This Row],[Alku PVM]] )=9))</f>
        <v>1</v>
      </c>
      <c r="AF2890" s="90" t="b">
        <f>OR(MONTH(Taulukko1[[#This Row],[Loppu PVM]])&lt;=9,AND(MONTH(Taulukko1[[#This Row],[Loppu PVM]] )=9))</f>
        <v>0</v>
      </c>
      <c r="AG2890" s="90" t="b">
        <f>OR(MONTH(Taulukko1[[#This Row],[Alku PVM]] )&lt;=6,AND(MONTH(Taulukko1[[#This Row],[Alku PVM]] )=6))</f>
        <v>0</v>
      </c>
      <c r="AH2890" s="90" t="b">
        <f>OR(MONTH(Taulukko1[[#This Row],[Loppu PVM]])&lt;=6,AND(MONTH(Taulukko1[[#This Row],[Loppu PVM]] )=6))</f>
        <v>0</v>
      </c>
    </row>
    <row r="2891" spans="1:34" ht="12.75" customHeight="1">
      <c r="A2891" s="21" t="s">
        <v>597</v>
      </c>
      <c r="B2891" s="23">
        <v>41852</v>
      </c>
      <c r="C2891" t="s">
        <v>596</v>
      </c>
      <c r="D2891" s="24">
        <v>100</v>
      </c>
      <c r="F2891" s="23">
        <v>41900</v>
      </c>
      <c r="G2891" s="24">
        <v>0</v>
      </c>
      <c r="H2891" s="22">
        <v>500</v>
      </c>
      <c r="I2891" s="126">
        <f>INDEX('TOL2008'!B:B,MATCH(A2891,'TOL2008'!A:A,0))</f>
        <v>71127</v>
      </c>
      <c r="J2891" s="126" t="str">
        <f>INDEX(Pääluokka!$H$2:$H$100,MATCH(VALUE(LEFT(Taulukko1[[#This Row],[TOL2008]],2)),Pääluokka!$G$2:$G$100,0))</f>
        <v>Ammatillinen, tieteellinen ja tekninen toiminta</v>
      </c>
      <c r="K2891" s="126" t="str">
        <f>INDEX(Pääluokka!$I$2:$I$100,MATCH(VALUE(LEFT(Taulukko1[[#This Row],[TOL2008]],2)),Pääluokka!$G$2:$G$100,0))</f>
        <v>Palvelualat (G-N, R, S)</v>
      </c>
      <c r="L2891" s="41">
        <f t="shared" si="450"/>
        <v>48</v>
      </c>
      <c r="M2891" s="43">
        <f t="shared" si="451"/>
        <v>41852</v>
      </c>
      <c r="N2891" s="43">
        <f t="shared" si="452"/>
        <v>41900</v>
      </c>
      <c r="O2891" s="43">
        <f t="shared" si="453"/>
        <v>41852</v>
      </c>
      <c r="P2891" s="43">
        <f t="shared" si="454"/>
        <v>41883</v>
      </c>
      <c r="Q2891" s="41">
        <f t="shared" si="455"/>
        <v>2014</v>
      </c>
      <c r="R2891" s="41">
        <f t="shared" si="456"/>
        <v>2014</v>
      </c>
      <c r="S2891" s="43" t="str">
        <f>YEAR(Taulukko1[[#This Row],[Alku KK]])&amp;"Q"&amp;ROUNDDOWN((MONTH(Taulukko1[[#This Row],[Alku KK]])-1)/3+1,0)</f>
        <v>2014Q3</v>
      </c>
      <c r="T2891" s="43" t="str">
        <f>YEAR(Taulukko1[[#This Row],[Loppu KK]])&amp;"Q"&amp;ROUNDDOWN((MONTH(Taulukko1[[#This Row],[Loppu KK]])-1)/3+1,0)</f>
        <v>2014Q3</v>
      </c>
      <c r="U2891" s="66">
        <f>IF(COUNT(Taulukko1[[#This Row],[Neuvottelujen alaiset ]])=1,Taulukko1[[#This Row],[Neuvottelujen alaiset ]],Taulukko1[[#This Row],[Vähennystarve]])</f>
        <v>500</v>
      </c>
      <c r="V2891" s="44" t="str">
        <f t="shared" si="457"/>
        <v>NA</v>
      </c>
      <c r="W2891" s="44">
        <f t="shared" si="458"/>
        <v>0</v>
      </c>
      <c r="X2891" s="44" t="str">
        <f t="shared" si="459"/>
        <v>NA</v>
      </c>
      <c r="Y2891" s="90" t="b">
        <f>AND(MONTH(Taulukko1[[#This Row],[Alku PVM]] )=6,DAY(Taulukko1[[#This Row],[Alku PVM]] )&gt;19)</f>
        <v>0</v>
      </c>
      <c r="Z2891" s="90" t="b">
        <f>AND(MONTH(Taulukko1[[#This Row],[Loppu PVM]] )=6,DAY(Taulukko1[[#This Row],[Loppu PVM]] )&gt;19)</f>
        <v>0</v>
      </c>
      <c r="AA2891" s="90" t="b">
        <f>OR(MONTH(Taulukko1[[#This Row],[Alku PVM]] )&lt;=5,AND(MONTH(Taulukko1[[#This Row],[Alku PVM]] )=6,DAY(Taulukko1[[#This Row],[Alku PVM]] )&lt;20))</f>
        <v>0</v>
      </c>
      <c r="AB2891" s="90" t="b">
        <f>OR(MONTH(Taulukko1[[#This Row],[Loppu PVM]])&lt;=5,AND(MONTH(Taulukko1[[#This Row],[Loppu PVM]] )=6,DAY(Taulukko1[[#This Row],[Loppu PVM]])&lt;20))</f>
        <v>0</v>
      </c>
      <c r="AC2891" s="90" t="b">
        <f>OR(MONTH(Taulukko1[[#This Row],[Alku PVM]] )&lt;=3,AND(MONTH(Taulukko1[[#This Row],[Alku PVM]] )=3))</f>
        <v>0</v>
      </c>
      <c r="AD2891" s="90" t="b">
        <f>OR(MONTH(Taulukko1[[#This Row],[Loppu PVM]] )&lt;=3,AND(MONTH(Taulukko1[[#This Row],[Loppu PVM]] )=3))</f>
        <v>0</v>
      </c>
      <c r="AE2891" s="90" t="b">
        <f>OR(MONTH(Taulukko1[[#This Row],[Alku PVM]] )&lt;=9,AND(MONTH(Taulukko1[[#This Row],[Alku PVM]] )=9))</f>
        <v>1</v>
      </c>
      <c r="AF2891" s="90" t="b">
        <f>OR(MONTH(Taulukko1[[#This Row],[Loppu PVM]])&lt;=9,AND(MONTH(Taulukko1[[#This Row],[Loppu PVM]] )=9))</f>
        <v>1</v>
      </c>
      <c r="AG2891" s="90" t="b">
        <f>OR(MONTH(Taulukko1[[#This Row],[Alku PVM]] )&lt;=6,AND(MONTH(Taulukko1[[#This Row],[Alku PVM]] )=6))</f>
        <v>0</v>
      </c>
      <c r="AH2891" s="90" t="b">
        <f>OR(MONTH(Taulukko1[[#This Row],[Loppu PVM]])&lt;=6,AND(MONTH(Taulukko1[[#This Row],[Loppu PVM]] )=6))</f>
        <v>0</v>
      </c>
    </row>
    <row r="2892" spans="1:34" ht="12.75" customHeight="1">
      <c r="A2892" s="21" t="s">
        <v>578</v>
      </c>
      <c r="B2892" s="23">
        <v>41852</v>
      </c>
      <c r="C2892" s="21" t="s">
        <v>577</v>
      </c>
      <c r="D2892" s="24"/>
      <c r="E2892" s="62">
        <v>100</v>
      </c>
      <c r="F2892" s="23">
        <v>41899</v>
      </c>
      <c r="G2892" s="24">
        <v>100</v>
      </c>
      <c r="H2892" s="22">
        <v>100</v>
      </c>
      <c r="I2892" s="126">
        <f>INDEX('TOL2008'!B:B,MATCH(A2892,'TOL2008'!A:A,0))</f>
        <v>47521</v>
      </c>
      <c r="J2892" s="126" t="str">
        <f>INDEX(Pääluokka!$H$2:$H$100,MATCH(VALUE(LEFT(Taulukko1[[#This Row],[TOL2008]],2)),Pääluokka!$G$2:$G$100,0))</f>
        <v>Tukku- ja vähittäiskauppa; moottoriajoneuvojen ja moottoripyörien korjaus</v>
      </c>
      <c r="K2892" s="126" t="str">
        <f>INDEX(Pääluokka!$I$2:$I$100,MATCH(VALUE(LEFT(Taulukko1[[#This Row],[TOL2008]],2)),Pääluokka!$G$2:$G$100,0))</f>
        <v>Palvelualat (G-N, R, S)</v>
      </c>
      <c r="L2892" s="41">
        <f t="shared" si="450"/>
        <v>47</v>
      </c>
      <c r="M2892" s="43">
        <f t="shared" si="451"/>
        <v>41852</v>
      </c>
      <c r="N2892" s="43">
        <f t="shared" si="452"/>
        <v>41899</v>
      </c>
      <c r="O2892" s="43">
        <f t="shared" si="453"/>
        <v>41852</v>
      </c>
      <c r="P2892" s="43">
        <f t="shared" si="454"/>
        <v>41883</v>
      </c>
      <c r="Q2892" s="41">
        <f t="shared" si="455"/>
        <v>2014</v>
      </c>
      <c r="R2892" s="41">
        <f t="shared" si="456"/>
        <v>2014</v>
      </c>
      <c r="S2892" s="43" t="str">
        <f>YEAR(Taulukko1[[#This Row],[Alku KK]])&amp;"Q"&amp;ROUNDDOWN((MONTH(Taulukko1[[#This Row],[Alku KK]])-1)/3+1,0)</f>
        <v>2014Q3</v>
      </c>
      <c r="T2892" s="43" t="str">
        <f>YEAR(Taulukko1[[#This Row],[Loppu KK]])&amp;"Q"&amp;ROUNDDOWN((MONTH(Taulukko1[[#This Row],[Loppu KK]])-1)/3+1,0)</f>
        <v>2014Q3</v>
      </c>
      <c r="U2892" s="66">
        <f>IF(COUNT(Taulukko1[[#This Row],[Neuvottelujen alaiset ]])=1,Taulukko1[[#This Row],[Neuvottelujen alaiset ]],Taulukko1[[#This Row],[Vähennystarve]])</f>
        <v>100</v>
      </c>
      <c r="V2892" s="44">
        <f t="shared" si="457"/>
        <v>1</v>
      </c>
      <c r="W2892" s="44">
        <f t="shared" si="458"/>
        <v>1</v>
      </c>
      <c r="X2892" s="44">
        <f t="shared" si="459"/>
        <v>1</v>
      </c>
      <c r="Y2892" s="90" t="b">
        <f>AND(MONTH(Taulukko1[[#This Row],[Alku PVM]] )=6,DAY(Taulukko1[[#This Row],[Alku PVM]] )&gt;19)</f>
        <v>0</v>
      </c>
      <c r="Z2892" s="90" t="b">
        <f>AND(MONTH(Taulukko1[[#This Row],[Loppu PVM]] )=6,DAY(Taulukko1[[#This Row],[Loppu PVM]] )&gt;19)</f>
        <v>0</v>
      </c>
      <c r="AA2892" s="90" t="b">
        <f>OR(MONTH(Taulukko1[[#This Row],[Alku PVM]] )&lt;=5,AND(MONTH(Taulukko1[[#This Row],[Alku PVM]] )=6,DAY(Taulukko1[[#This Row],[Alku PVM]] )&lt;20))</f>
        <v>0</v>
      </c>
      <c r="AB2892" s="90" t="b">
        <f>OR(MONTH(Taulukko1[[#This Row],[Loppu PVM]])&lt;=5,AND(MONTH(Taulukko1[[#This Row],[Loppu PVM]] )=6,DAY(Taulukko1[[#This Row],[Loppu PVM]])&lt;20))</f>
        <v>0</v>
      </c>
      <c r="AC2892" s="90" t="b">
        <f>OR(MONTH(Taulukko1[[#This Row],[Alku PVM]] )&lt;=3,AND(MONTH(Taulukko1[[#This Row],[Alku PVM]] )=3))</f>
        <v>0</v>
      </c>
      <c r="AD2892" s="90" t="b">
        <f>OR(MONTH(Taulukko1[[#This Row],[Loppu PVM]] )&lt;=3,AND(MONTH(Taulukko1[[#This Row],[Loppu PVM]] )=3))</f>
        <v>0</v>
      </c>
      <c r="AE2892" s="90" t="b">
        <f>OR(MONTH(Taulukko1[[#This Row],[Alku PVM]] )&lt;=9,AND(MONTH(Taulukko1[[#This Row],[Alku PVM]] )=9))</f>
        <v>1</v>
      </c>
      <c r="AF2892" s="90" t="b">
        <f>OR(MONTH(Taulukko1[[#This Row],[Loppu PVM]])&lt;=9,AND(MONTH(Taulukko1[[#This Row],[Loppu PVM]] )=9))</f>
        <v>1</v>
      </c>
      <c r="AG2892" s="90" t="b">
        <f>OR(MONTH(Taulukko1[[#This Row],[Alku PVM]] )&lt;=6,AND(MONTH(Taulukko1[[#This Row],[Alku PVM]] )=6))</f>
        <v>0</v>
      </c>
      <c r="AH2892" s="90" t="b">
        <f>OR(MONTH(Taulukko1[[#This Row],[Loppu PVM]])&lt;=6,AND(MONTH(Taulukko1[[#This Row],[Loppu PVM]] )=6))</f>
        <v>0</v>
      </c>
    </row>
    <row r="2893" spans="1:34" ht="12.75" customHeight="1">
      <c r="A2893" t="s">
        <v>492</v>
      </c>
      <c r="B2893" s="23">
        <v>41852</v>
      </c>
      <c r="C2893" t="s">
        <v>491</v>
      </c>
      <c r="D2893" s="5">
        <v>12</v>
      </c>
      <c r="F2893" s="4">
        <v>41874</v>
      </c>
      <c r="G2893" s="5">
        <v>0</v>
      </c>
      <c r="H2893" s="22">
        <v>85</v>
      </c>
      <c r="I2893" s="126">
        <f>INDEX('TOL2008'!B:B,MATCH(A2893,'TOL2008'!A:A,0))</f>
        <v>28490</v>
      </c>
      <c r="J2893" s="126" t="str">
        <f>INDEX(Pääluokka!$H$2:$H$100,MATCH(VALUE(LEFT(Taulukko1[[#This Row],[TOL2008]],2)),Pääluokka!$G$2:$G$100,0))</f>
        <v>Teollisuus</v>
      </c>
      <c r="K2893" s="126" t="str">
        <f>INDEX(Pääluokka!$I$2:$I$100,MATCH(VALUE(LEFT(Taulukko1[[#This Row],[TOL2008]],2)),Pääluokka!$G$2:$G$100,0))</f>
        <v>Teollisuus (C-E)</v>
      </c>
      <c r="L2893" s="41">
        <f t="shared" si="450"/>
        <v>22</v>
      </c>
      <c r="M2893" s="43">
        <f t="shared" si="451"/>
        <v>41852</v>
      </c>
      <c r="N2893" s="43">
        <f t="shared" si="452"/>
        <v>41874</v>
      </c>
      <c r="O2893" s="43">
        <f t="shared" si="453"/>
        <v>41852</v>
      </c>
      <c r="P2893" s="43">
        <f t="shared" si="454"/>
        <v>41852</v>
      </c>
      <c r="Q2893" s="41">
        <f t="shared" si="455"/>
        <v>2014</v>
      </c>
      <c r="R2893" s="41">
        <f t="shared" si="456"/>
        <v>2014</v>
      </c>
      <c r="S2893" s="43" t="str">
        <f>YEAR(Taulukko1[[#This Row],[Alku KK]])&amp;"Q"&amp;ROUNDDOWN((MONTH(Taulukko1[[#This Row],[Alku KK]])-1)/3+1,0)</f>
        <v>2014Q3</v>
      </c>
      <c r="T2893" s="43" t="str">
        <f>YEAR(Taulukko1[[#This Row],[Loppu KK]])&amp;"Q"&amp;ROUNDDOWN((MONTH(Taulukko1[[#This Row],[Loppu KK]])-1)/3+1,0)</f>
        <v>2014Q3</v>
      </c>
      <c r="U2893" s="66">
        <f>IF(COUNT(Taulukko1[[#This Row],[Neuvottelujen alaiset ]])=1,Taulukko1[[#This Row],[Neuvottelujen alaiset ]],Taulukko1[[#This Row],[Vähennystarve]])</f>
        <v>85</v>
      </c>
      <c r="V2893" s="44" t="str">
        <f t="shared" si="457"/>
        <v>NA</v>
      </c>
      <c r="W2893" s="44">
        <f t="shared" si="458"/>
        <v>0</v>
      </c>
      <c r="X2893" s="44" t="str">
        <f t="shared" si="459"/>
        <v>NA</v>
      </c>
      <c r="Y2893" s="90" t="b">
        <f>AND(MONTH(Taulukko1[[#This Row],[Alku PVM]] )=6,DAY(Taulukko1[[#This Row],[Alku PVM]] )&gt;19)</f>
        <v>0</v>
      </c>
      <c r="Z2893" s="90" t="b">
        <f>AND(MONTH(Taulukko1[[#This Row],[Loppu PVM]] )=6,DAY(Taulukko1[[#This Row],[Loppu PVM]] )&gt;19)</f>
        <v>0</v>
      </c>
      <c r="AA2893" s="90" t="b">
        <f>OR(MONTH(Taulukko1[[#This Row],[Alku PVM]] )&lt;=5,AND(MONTH(Taulukko1[[#This Row],[Alku PVM]] )=6,DAY(Taulukko1[[#This Row],[Alku PVM]] )&lt;20))</f>
        <v>0</v>
      </c>
      <c r="AB2893" s="90" t="b">
        <f>OR(MONTH(Taulukko1[[#This Row],[Loppu PVM]])&lt;=5,AND(MONTH(Taulukko1[[#This Row],[Loppu PVM]] )=6,DAY(Taulukko1[[#This Row],[Loppu PVM]])&lt;20))</f>
        <v>0</v>
      </c>
      <c r="AC2893" s="90" t="b">
        <f>OR(MONTH(Taulukko1[[#This Row],[Alku PVM]] )&lt;=3,AND(MONTH(Taulukko1[[#This Row],[Alku PVM]] )=3))</f>
        <v>0</v>
      </c>
      <c r="AD2893" s="90" t="b">
        <f>OR(MONTH(Taulukko1[[#This Row],[Loppu PVM]] )&lt;=3,AND(MONTH(Taulukko1[[#This Row],[Loppu PVM]] )=3))</f>
        <v>0</v>
      </c>
      <c r="AE2893" s="90" t="b">
        <f>OR(MONTH(Taulukko1[[#This Row],[Alku PVM]] )&lt;=9,AND(MONTH(Taulukko1[[#This Row],[Alku PVM]] )=9))</f>
        <v>1</v>
      </c>
      <c r="AF2893" s="90" t="b">
        <f>OR(MONTH(Taulukko1[[#This Row],[Loppu PVM]])&lt;=9,AND(MONTH(Taulukko1[[#This Row],[Loppu PVM]] )=9))</f>
        <v>1</v>
      </c>
      <c r="AG2893" s="90" t="b">
        <f>OR(MONTH(Taulukko1[[#This Row],[Alku PVM]] )&lt;=6,AND(MONTH(Taulukko1[[#This Row],[Alku PVM]] )=6))</f>
        <v>0</v>
      </c>
      <c r="AH2893" s="90" t="b">
        <f>OR(MONTH(Taulukko1[[#This Row],[Loppu PVM]])&lt;=6,AND(MONTH(Taulukko1[[#This Row],[Loppu PVM]] )=6))</f>
        <v>0</v>
      </c>
    </row>
    <row r="2894" spans="1:34" ht="12.75" customHeight="1">
      <c r="A2894" t="s">
        <v>335</v>
      </c>
      <c r="B2894" s="23">
        <v>41852</v>
      </c>
      <c r="C2894" t="s">
        <v>334</v>
      </c>
      <c r="F2894" s="4">
        <v>41926</v>
      </c>
      <c r="G2894" s="5">
        <v>55</v>
      </c>
      <c r="H2894" s="22">
        <v>55</v>
      </c>
      <c r="I2894" s="126">
        <f>INDEX('TOL2008'!B:B,MATCH(A2894,'TOL2008'!A:A,0))</f>
        <v>17120</v>
      </c>
      <c r="J2894" s="126" t="str">
        <f>INDEX(Pääluokka!$H$2:$H$100,MATCH(VALUE(LEFT(Taulukko1[[#This Row],[TOL2008]],2)),Pääluokka!$G$2:$G$100,0))</f>
        <v>Teollisuus</v>
      </c>
      <c r="K2894" s="126" t="str">
        <f>INDEX(Pääluokka!$I$2:$I$100,MATCH(VALUE(LEFT(Taulukko1[[#This Row],[TOL2008]],2)),Pääluokka!$G$2:$G$100,0))</f>
        <v>Teollisuus (C-E)</v>
      </c>
      <c r="L2894" s="41">
        <f t="shared" si="450"/>
        <v>74</v>
      </c>
      <c r="M2894" s="43">
        <f t="shared" si="451"/>
        <v>41852</v>
      </c>
      <c r="N2894" s="43">
        <f t="shared" si="452"/>
        <v>41926</v>
      </c>
      <c r="O2894" s="43">
        <f t="shared" si="453"/>
        <v>41852</v>
      </c>
      <c r="P2894" s="43">
        <f t="shared" si="454"/>
        <v>41913</v>
      </c>
      <c r="Q2894" s="41">
        <f t="shared" si="455"/>
        <v>2014</v>
      </c>
      <c r="R2894" s="41">
        <f t="shared" si="456"/>
        <v>2014</v>
      </c>
      <c r="S2894" s="43" t="str">
        <f>YEAR(Taulukko1[[#This Row],[Alku KK]])&amp;"Q"&amp;ROUNDDOWN((MONTH(Taulukko1[[#This Row],[Alku KK]])-1)/3+1,0)</f>
        <v>2014Q3</v>
      </c>
      <c r="T2894" s="43" t="str">
        <f>YEAR(Taulukko1[[#This Row],[Loppu KK]])&amp;"Q"&amp;ROUNDDOWN((MONTH(Taulukko1[[#This Row],[Loppu KK]])-1)/3+1,0)</f>
        <v>2014Q4</v>
      </c>
      <c r="U2894" s="66">
        <f>IF(COUNT(Taulukko1[[#This Row],[Neuvottelujen alaiset ]])=1,Taulukko1[[#This Row],[Neuvottelujen alaiset ]],Taulukko1[[#This Row],[Vähennystarve]])</f>
        <v>55</v>
      </c>
      <c r="V2894" s="44" t="str">
        <f t="shared" si="457"/>
        <v>NA</v>
      </c>
      <c r="W2894" s="44">
        <f t="shared" si="458"/>
        <v>1</v>
      </c>
      <c r="X2894" s="44" t="str">
        <f t="shared" si="459"/>
        <v>NA</v>
      </c>
      <c r="Y2894" s="90" t="b">
        <f>AND(MONTH(Taulukko1[[#This Row],[Alku PVM]] )=6,DAY(Taulukko1[[#This Row],[Alku PVM]] )&gt;19)</f>
        <v>0</v>
      </c>
      <c r="Z2894" s="90" t="b">
        <f>AND(MONTH(Taulukko1[[#This Row],[Loppu PVM]] )=6,DAY(Taulukko1[[#This Row],[Loppu PVM]] )&gt;19)</f>
        <v>0</v>
      </c>
      <c r="AA2894" s="90" t="b">
        <f>OR(MONTH(Taulukko1[[#This Row],[Alku PVM]] )&lt;=5,AND(MONTH(Taulukko1[[#This Row],[Alku PVM]] )=6,DAY(Taulukko1[[#This Row],[Alku PVM]] )&lt;20))</f>
        <v>0</v>
      </c>
      <c r="AB2894" s="90" t="b">
        <f>OR(MONTH(Taulukko1[[#This Row],[Loppu PVM]])&lt;=5,AND(MONTH(Taulukko1[[#This Row],[Loppu PVM]] )=6,DAY(Taulukko1[[#This Row],[Loppu PVM]])&lt;20))</f>
        <v>0</v>
      </c>
      <c r="AC2894" s="90" t="b">
        <f>OR(MONTH(Taulukko1[[#This Row],[Alku PVM]] )&lt;=3,AND(MONTH(Taulukko1[[#This Row],[Alku PVM]] )=3))</f>
        <v>0</v>
      </c>
      <c r="AD2894" s="90" t="b">
        <f>OR(MONTH(Taulukko1[[#This Row],[Loppu PVM]] )&lt;=3,AND(MONTH(Taulukko1[[#This Row],[Loppu PVM]] )=3))</f>
        <v>0</v>
      </c>
      <c r="AE2894" s="90" t="b">
        <f>OR(MONTH(Taulukko1[[#This Row],[Alku PVM]] )&lt;=9,AND(MONTH(Taulukko1[[#This Row],[Alku PVM]] )=9))</f>
        <v>1</v>
      </c>
      <c r="AF2894" s="90" t="b">
        <f>OR(MONTH(Taulukko1[[#This Row],[Loppu PVM]])&lt;=9,AND(MONTH(Taulukko1[[#This Row],[Loppu PVM]] )=9))</f>
        <v>0</v>
      </c>
      <c r="AG2894" s="90" t="b">
        <f>OR(MONTH(Taulukko1[[#This Row],[Alku PVM]] )&lt;=6,AND(MONTH(Taulukko1[[#This Row],[Alku PVM]] )=6))</f>
        <v>0</v>
      </c>
      <c r="AH2894" s="90" t="b">
        <f>OR(MONTH(Taulukko1[[#This Row],[Loppu PVM]])&lt;=6,AND(MONTH(Taulukko1[[#This Row],[Loppu PVM]] )=6))</f>
        <v>0</v>
      </c>
    </row>
    <row r="2895" spans="1:34" ht="12.75" customHeight="1">
      <c r="A2895" t="s">
        <v>111</v>
      </c>
      <c r="B2895" s="23">
        <v>41852</v>
      </c>
      <c r="C2895" t="s">
        <v>110</v>
      </c>
      <c r="F2895" s="4">
        <v>41877</v>
      </c>
      <c r="G2895" s="5">
        <v>11</v>
      </c>
      <c r="H2895" s="22">
        <v>11</v>
      </c>
      <c r="I2895" s="126">
        <f>INDEX('TOL2008'!B:B,MATCH(A2895,'TOL2008'!A:A,0))</f>
        <v>29320</v>
      </c>
      <c r="J2895" s="126" t="str">
        <f>INDEX(Pääluokka!$H$2:$H$100,MATCH(VALUE(LEFT(Taulukko1[[#This Row],[TOL2008]],2)),Pääluokka!$G$2:$G$100,0))</f>
        <v>Teollisuus</v>
      </c>
      <c r="K2895" s="126" t="str">
        <f>INDEX(Pääluokka!$I$2:$I$100,MATCH(VALUE(LEFT(Taulukko1[[#This Row],[TOL2008]],2)),Pääluokka!$G$2:$G$100,0))</f>
        <v>Teollisuus (C-E)</v>
      </c>
      <c r="L2895" s="41">
        <f t="shared" si="450"/>
        <v>25</v>
      </c>
      <c r="M2895" s="43">
        <f t="shared" si="451"/>
        <v>41852</v>
      </c>
      <c r="N2895" s="43">
        <f t="shared" si="452"/>
        <v>41877</v>
      </c>
      <c r="O2895" s="43">
        <f t="shared" si="453"/>
        <v>41852</v>
      </c>
      <c r="P2895" s="43">
        <f t="shared" si="454"/>
        <v>41852</v>
      </c>
      <c r="Q2895" s="41">
        <f t="shared" si="455"/>
        <v>2014</v>
      </c>
      <c r="R2895" s="41">
        <f t="shared" si="456"/>
        <v>2014</v>
      </c>
      <c r="S2895" s="43" t="str">
        <f>YEAR(Taulukko1[[#This Row],[Alku KK]])&amp;"Q"&amp;ROUNDDOWN((MONTH(Taulukko1[[#This Row],[Alku KK]])-1)/3+1,0)</f>
        <v>2014Q3</v>
      </c>
      <c r="T2895" s="43" t="str">
        <f>YEAR(Taulukko1[[#This Row],[Loppu KK]])&amp;"Q"&amp;ROUNDDOWN((MONTH(Taulukko1[[#This Row],[Loppu KK]])-1)/3+1,0)</f>
        <v>2014Q3</v>
      </c>
      <c r="U2895" s="66">
        <f>IF(COUNT(Taulukko1[[#This Row],[Neuvottelujen alaiset ]])=1,Taulukko1[[#This Row],[Neuvottelujen alaiset ]],Taulukko1[[#This Row],[Vähennystarve]])</f>
        <v>11</v>
      </c>
      <c r="V2895" s="44" t="str">
        <f t="shared" si="457"/>
        <v>NA</v>
      </c>
      <c r="W2895" s="44">
        <f t="shared" si="458"/>
        <v>1</v>
      </c>
      <c r="X2895" s="44" t="str">
        <f t="shared" si="459"/>
        <v>NA</v>
      </c>
      <c r="Y2895" s="90" t="b">
        <f>AND(MONTH(Taulukko1[[#This Row],[Alku PVM]] )=6,DAY(Taulukko1[[#This Row],[Alku PVM]] )&gt;19)</f>
        <v>0</v>
      </c>
      <c r="Z2895" s="90" t="b">
        <f>AND(MONTH(Taulukko1[[#This Row],[Loppu PVM]] )=6,DAY(Taulukko1[[#This Row],[Loppu PVM]] )&gt;19)</f>
        <v>0</v>
      </c>
      <c r="AA2895" s="90" t="b">
        <f>OR(MONTH(Taulukko1[[#This Row],[Alku PVM]] )&lt;=5,AND(MONTH(Taulukko1[[#This Row],[Alku PVM]] )=6,DAY(Taulukko1[[#This Row],[Alku PVM]] )&lt;20))</f>
        <v>0</v>
      </c>
      <c r="AB2895" s="90" t="b">
        <f>OR(MONTH(Taulukko1[[#This Row],[Loppu PVM]])&lt;=5,AND(MONTH(Taulukko1[[#This Row],[Loppu PVM]] )=6,DAY(Taulukko1[[#This Row],[Loppu PVM]])&lt;20))</f>
        <v>0</v>
      </c>
      <c r="AC2895" s="90" t="b">
        <f>OR(MONTH(Taulukko1[[#This Row],[Alku PVM]] )&lt;=3,AND(MONTH(Taulukko1[[#This Row],[Alku PVM]] )=3))</f>
        <v>0</v>
      </c>
      <c r="AD2895" s="90" t="b">
        <f>OR(MONTH(Taulukko1[[#This Row],[Loppu PVM]] )&lt;=3,AND(MONTH(Taulukko1[[#This Row],[Loppu PVM]] )=3))</f>
        <v>0</v>
      </c>
      <c r="AE2895" s="90" t="b">
        <f>OR(MONTH(Taulukko1[[#This Row],[Alku PVM]] )&lt;=9,AND(MONTH(Taulukko1[[#This Row],[Alku PVM]] )=9))</f>
        <v>1</v>
      </c>
      <c r="AF2895" s="90" t="b">
        <f>OR(MONTH(Taulukko1[[#This Row],[Loppu PVM]])&lt;=9,AND(MONTH(Taulukko1[[#This Row],[Loppu PVM]] )=9))</f>
        <v>1</v>
      </c>
      <c r="AG2895" s="90" t="b">
        <f>OR(MONTH(Taulukko1[[#This Row],[Alku PVM]] )&lt;=6,AND(MONTH(Taulukko1[[#This Row],[Alku PVM]] )=6))</f>
        <v>0</v>
      </c>
      <c r="AH2895" s="90" t="b">
        <f>OR(MONTH(Taulukko1[[#This Row],[Loppu PVM]])&lt;=6,AND(MONTH(Taulukko1[[#This Row],[Loppu PVM]] )=6))</f>
        <v>0</v>
      </c>
    </row>
    <row r="2896" spans="1:34" ht="12.75" customHeight="1">
      <c r="A2896" s="21" t="s">
        <v>453</v>
      </c>
      <c r="B2896" s="23">
        <v>41855</v>
      </c>
      <c r="C2896" s="21" t="s">
        <v>454</v>
      </c>
      <c r="D2896" s="24"/>
      <c r="E2896" s="62">
        <v>50</v>
      </c>
      <c r="F2896" s="23">
        <v>41904</v>
      </c>
      <c r="G2896" s="24">
        <v>38</v>
      </c>
      <c r="H2896" s="22">
        <v>50</v>
      </c>
      <c r="I2896" s="126">
        <f>INDEX('TOL2008'!B:B,MATCH(A2896,'TOL2008'!A:A,0))</f>
        <v>52291</v>
      </c>
      <c r="J2896" s="126" t="str">
        <f>INDEX(Pääluokka!$H$2:$H$100,MATCH(VALUE(LEFT(Taulukko1[[#This Row],[TOL2008]],2)),Pääluokka!$G$2:$G$100,0))</f>
        <v>Kuljetus ja varastointi</v>
      </c>
      <c r="K2896" s="126" t="str">
        <f>INDEX(Pääluokka!$I$2:$I$100,MATCH(VALUE(LEFT(Taulukko1[[#This Row],[TOL2008]],2)),Pääluokka!$G$2:$G$100,0))</f>
        <v>Palvelualat (G-N, R, S)</v>
      </c>
      <c r="L2896" s="41">
        <f t="shared" si="450"/>
        <v>49</v>
      </c>
      <c r="M2896" s="43">
        <f t="shared" si="451"/>
        <v>41855</v>
      </c>
      <c r="N2896" s="43">
        <f t="shared" si="452"/>
        <v>41904</v>
      </c>
      <c r="O2896" s="43">
        <f t="shared" si="453"/>
        <v>41852</v>
      </c>
      <c r="P2896" s="43">
        <f t="shared" si="454"/>
        <v>41883</v>
      </c>
      <c r="Q2896" s="41">
        <f t="shared" si="455"/>
        <v>2014</v>
      </c>
      <c r="R2896" s="41">
        <f t="shared" si="456"/>
        <v>2014</v>
      </c>
      <c r="S2896" s="43" t="str">
        <f>YEAR(Taulukko1[[#This Row],[Alku KK]])&amp;"Q"&amp;ROUNDDOWN((MONTH(Taulukko1[[#This Row],[Alku KK]])-1)/3+1,0)</f>
        <v>2014Q3</v>
      </c>
      <c r="T2896" s="43" t="str">
        <f>YEAR(Taulukko1[[#This Row],[Loppu KK]])&amp;"Q"&amp;ROUNDDOWN((MONTH(Taulukko1[[#This Row],[Loppu KK]])-1)/3+1,0)</f>
        <v>2014Q3</v>
      </c>
      <c r="U2896" s="66">
        <f>IF(COUNT(Taulukko1[[#This Row],[Neuvottelujen alaiset ]])=1,Taulukko1[[#This Row],[Neuvottelujen alaiset ]],Taulukko1[[#This Row],[Vähennystarve]])</f>
        <v>50</v>
      </c>
      <c r="V2896" s="44">
        <f t="shared" si="457"/>
        <v>1</v>
      </c>
      <c r="W2896" s="44">
        <f t="shared" si="458"/>
        <v>0.76</v>
      </c>
      <c r="X2896" s="44">
        <f t="shared" si="459"/>
        <v>0.76</v>
      </c>
      <c r="Y2896" s="90" t="b">
        <f>AND(MONTH(Taulukko1[[#This Row],[Alku PVM]] )=6,DAY(Taulukko1[[#This Row],[Alku PVM]] )&gt;19)</f>
        <v>0</v>
      </c>
      <c r="Z2896" s="90" t="b">
        <f>AND(MONTH(Taulukko1[[#This Row],[Loppu PVM]] )=6,DAY(Taulukko1[[#This Row],[Loppu PVM]] )&gt;19)</f>
        <v>0</v>
      </c>
      <c r="AA2896" s="90" t="b">
        <f>OR(MONTH(Taulukko1[[#This Row],[Alku PVM]] )&lt;=5,AND(MONTH(Taulukko1[[#This Row],[Alku PVM]] )=6,DAY(Taulukko1[[#This Row],[Alku PVM]] )&lt;20))</f>
        <v>0</v>
      </c>
      <c r="AB2896" s="90" t="b">
        <f>OR(MONTH(Taulukko1[[#This Row],[Loppu PVM]])&lt;=5,AND(MONTH(Taulukko1[[#This Row],[Loppu PVM]] )=6,DAY(Taulukko1[[#This Row],[Loppu PVM]])&lt;20))</f>
        <v>0</v>
      </c>
      <c r="AC2896" s="90" t="b">
        <f>OR(MONTH(Taulukko1[[#This Row],[Alku PVM]] )&lt;=3,AND(MONTH(Taulukko1[[#This Row],[Alku PVM]] )=3))</f>
        <v>0</v>
      </c>
      <c r="AD2896" s="90" t="b">
        <f>OR(MONTH(Taulukko1[[#This Row],[Loppu PVM]] )&lt;=3,AND(MONTH(Taulukko1[[#This Row],[Loppu PVM]] )=3))</f>
        <v>0</v>
      </c>
      <c r="AE2896" s="90" t="b">
        <f>OR(MONTH(Taulukko1[[#This Row],[Alku PVM]] )&lt;=9,AND(MONTH(Taulukko1[[#This Row],[Alku PVM]] )=9))</f>
        <v>1</v>
      </c>
      <c r="AF2896" s="90" t="b">
        <f>OR(MONTH(Taulukko1[[#This Row],[Loppu PVM]])&lt;=9,AND(MONTH(Taulukko1[[#This Row],[Loppu PVM]] )=9))</f>
        <v>1</v>
      </c>
      <c r="AG2896" s="90" t="b">
        <f>OR(MONTH(Taulukko1[[#This Row],[Alku PVM]] )&lt;=6,AND(MONTH(Taulukko1[[#This Row],[Alku PVM]] )=6))</f>
        <v>0</v>
      </c>
      <c r="AH2896" s="90" t="b">
        <f>OR(MONTH(Taulukko1[[#This Row],[Loppu PVM]])&lt;=6,AND(MONTH(Taulukko1[[#This Row],[Loppu PVM]] )=6))</f>
        <v>0</v>
      </c>
    </row>
    <row r="2897" spans="1:34" ht="12.75" customHeight="1">
      <c r="A2897" t="s">
        <v>48</v>
      </c>
      <c r="B2897" s="23">
        <v>41855</v>
      </c>
      <c r="C2897" t="s">
        <v>47</v>
      </c>
      <c r="E2897" s="62">
        <v>100</v>
      </c>
      <c r="F2897" s="4">
        <v>41905</v>
      </c>
      <c r="G2897" s="5">
        <v>70</v>
      </c>
      <c r="H2897" s="22">
        <v>540</v>
      </c>
      <c r="I2897" s="126">
        <f>INDEX('TOL2008'!B:B,MATCH(A2897,'TOL2008'!A:A,0))</f>
        <v>22210</v>
      </c>
      <c r="J2897" s="126" t="str">
        <f>INDEX(Pääluokka!$H$2:$H$100,MATCH(VALUE(LEFT(Taulukko1[[#This Row],[TOL2008]],2)),Pääluokka!$G$2:$G$100,0))</f>
        <v>Teollisuus</v>
      </c>
      <c r="K2897" s="126" t="str">
        <f>INDEX(Pääluokka!$I$2:$I$100,MATCH(VALUE(LEFT(Taulukko1[[#This Row],[TOL2008]],2)),Pääluokka!$G$2:$G$100,0))</f>
        <v>Teollisuus (C-E)</v>
      </c>
      <c r="L2897" s="41">
        <f t="shared" si="450"/>
        <v>50</v>
      </c>
      <c r="M2897" s="43">
        <f t="shared" si="451"/>
        <v>41855</v>
      </c>
      <c r="N2897" s="43">
        <f t="shared" si="452"/>
        <v>41905</v>
      </c>
      <c r="O2897" s="43">
        <f t="shared" si="453"/>
        <v>41852</v>
      </c>
      <c r="P2897" s="43">
        <f t="shared" si="454"/>
        <v>41883</v>
      </c>
      <c r="Q2897" s="41">
        <f t="shared" si="455"/>
        <v>2014</v>
      </c>
      <c r="R2897" s="41">
        <f t="shared" si="456"/>
        <v>2014</v>
      </c>
      <c r="S2897" s="43" t="str">
        <f>YEAR(Taulukko1[[#This Row],[Alku KK]])&amp;"Q"&amp;ROUNDDOWN((MONTH(Taulukko1[[#This Row],[Alku KK]])-1)/3+1,0)</f>
        <v>2014Q3</v>
      </c>
      <c r="T2897" s="43" t="str">
        <f>YEAR(Taulukko1[[#This Row],[Loppu KK]])&amp;"Q"&amp;ROUNDDOWN((MONTH(Taulukko1[[#This Row],[Loppu KK]])-1)/3+1,0)</f>
        <v>2014Q3</v>
      </c>
      <c r="U2897" s="66">
        <f>IF(COUNT(Taulukko1[[#This Row],[Neuvottelujen alaiset ]])=1,Taulukko1[[#This Row],[Neuvottelujen alaiset ]],Taulukko1[[#This Row],[Vähennystarve]])</f>
        <v>540</v>
      </c>
      <c r="V2897" s="44">
        <f t="shared" si="457"/>
        <v>0.18518518518518517</v>
      </c>
      <c r="W2897" s="44">
        <f t="shared" si="458"/>
        <v>0.12962962962962962</v>
      </c>
      <c r="X2897" s="44">
        <f t="shared" si="459"/>
        <v>0.7</v>
      </c>
      <c r="Y2897" s="90" t="b">
        <f>AND(MONTH(Taulukko1[[#This Row],[Alku PVM]] )=6,DAY(Taulukko1[[#This Row],[Alku PVM]] )&gt;19)</f>
        <v>0</v>
      </c>
      <c r="Z2897" s="90" t="b">
        <f>AND(MONTH(Taulukko1[[#This Row],[Loppu PVM]] )=6,DAY(Taulukko1[[#This Row],[Loppu PVM]] )&gt;19)</f>
        <v>0</v>
      </c>
      <c r="AA2897" s="90" t="b">
        <f>OR(MONTH(Taulukko1[[#This Row],[Alku PVM]] )&lt;=5,AND(MONTH(Taulukko1[[#This Row],[Alku PVM]] )=6,DAY(Taulukko1[[#This Row],[Alku PVM]] )&lt;20))</f>
        <v>0</v>
      </c>
      <c r="AB2897" s="90" t="b">
        <f>OR(MONTH(Taulukko1[[#This Row],[Loppu PVM]])&lt;=5,AND(MONTH(Taulukko1[[#This Row],[Loppu PVM]] )=6,DAY(Taulukko1[[#This Row],[Loppu PVM]])&lt;20))</f>
        <v>0</v>
      </c>
      <c r="AC2897" s="90" t="b">
        <f>OR(MONTH(Taulukko1[[#This Row],[Alku PVM]] )&lt;=3,AND(MONTH(Taulukko1[[#This Row],[Alku PVM]] )=3))</f>
        <v>0</v>
      </c>
      <c r="AD2897" s="90" t="b">
        <f>OR(MONTH(Taulukko1[[#This Row],[Loppu PVM]] )&lt;=3,AND(MONTH(Taulukko1[[#This Row],[Loppu PVM]] )=3))</f>
        <v>0</v>
      </c>
      <c r="AE2897" s="90" t="b">
        <f>OR(MONTH(Taulukko1[[#This Row],[Alku PVM]] )&lt;=9,AND(MONTH(Taulukko1[[#This Row],[Alku PVM]] )=9))</f>
        <v>1</v>
      </c>
      <c r="AF2897" s="90" t="b">
        <f>OR(MONTH(Taulukko1[[#This Row],[Loppu PVM]])&lt;=9,AND(MONTH(Taulukko1[[#This Row],[Loppu PVM]] )=9))</f>
        <v>1</v>
      </c>
      <c r="AG2897" s="90" t="b">
        <f>OR(MONTH(Taulukko1[[#This Row],[Alku PVM]] )&lt;=6,AND(MONTH(Taulukko1[[#This Row],[Alku PVM]] )=6))</f>
        <v>0</v>
      </c>
      <c r="AH2897" s="90" t="b">
        <f>OR(MONTH(Taulukko1[[#This Row],[Loppu PVM]])&lt;=6,AND(MONTH(Taulukko1[[#This Row],[Loppu PVM]] )=6))</f>
        <v>0</v>
      </c>
    </row>
    <row r="2898" spans="1:34" ht="12.75" customHeight="1">
      <c r="A2898" t="s">
        <v>484</v>
      </c>
      <c r="B2898" s="23">
        <v>41857</v>
      </c>
      <c r="C2898" t="s">
        <v>485</v>
      </c>
      <c r="E2898" s="62">
        <v>75</v>
      </c>
      <c r="F2898" s="4">
        <v>41912</v>
      </c>
      <c r="G2898" s="5">
        <v>50</v>
      </c>
      <c r="H2898" s="22">
        <v>400</v>
      </c>
      <c r="I2898" s="126">
        <f>INDEX('TOL2008'!B:B,MATCH(A2898,'TOL2008'!A:A,0))</f>
        <v>10130</v>
      </c>
      <c r="J2898" s="126" t="str">
        <f>INDEX(Pääluokka!$H$2:$H$100,MATCH(VALUE(LEFT(Taulukko1[[#This Row],[TOL2008]],2)),Pääluokka!$G$2:$G$100,0))</f>
        <v>Teollisuus</v>
      </c>
      <c r="K2898" s="126" t="str">
        <f>INDEX(Pääluokka!$I$2:$I$100,MATCH(VALUE(LEFT(Taulukko1[[#This Row],[TOL2008]],2)),Pääluokka!$G$2:$G$100,0))</f>
        <v>Teollisuus (C-E)</v>
      </c>
      <c r="L2898" s="41">
        <f t="shared" si="450"/>
        <v>55</v>
      </c>
      <c r="M2898" s="43">
        <f t="shared" si="451"/>
        <v>41857</v>
      </c>
      <c r="N2898" s="43">
        <f t="shared" si="452"/>
        <v>41912</v>
      </c>
      <c r="O2898" s="43">
        <f t="shared" si="453"/>
        <v>41852</v>
      </c>
      <c r="P2898" s="43">
        <f t="shared" si="454"/>
        <v>41883</v>
      </c>
      <c r="Q2898" s="41">
        <f t="shared" si="455"/>
        <v>2014</v>
      </c>
      <c r="R2898" s="41">
        <f t="shared" si="456"/>
        <v>2014</v>
      </c>
      <c r="S2898" s="43" t="str">
        <f>YEAR(Taulukko1[[#This Row],[Alku KK]])&amp;"Q"&amp;ROUNDDOWN((MONTH(Taulukko1[[#This Row],[Alku KK]])-1)/3+1,0)</f>
        <v>2014Q3</v>
      </c>
      <c r="T2898" s="43" t="str">
        <f>YEAR(Taulukko1[[#This Row],[Loppu KK]])&amp;"Q"&amp;ROUNDDOWN((MONTH(Taulukko1[[#This Row],[Loppu KK]])-1)/3+1,0)</f>
        <v>2014Q3</v>
      </c>
      <c r="U2898" s="66">
        <f>IF(COUNT(Taulukko1[[#This Row],[Neuvottelujen alaiset ]])=1,Taulukko1[[#This Row],[Neuvottelujen alaiset ]],Taulukko1[[#This Row],[Vähennystarve]])</f>
        <v>400</v>
      </c>
      <c r="V2898" s="44">
        <f t="shared" si="457"/>
        <v>0.1875</v>
      </c>
      <c r="W2898" s="44">
        <f t="shared" si="458"/>
        <v>0.125</v>
      </c>
      <c r="X2898" s="44">
        <f t="shared" si="459"/>
        <v>0.66666666666666663</v>
      </c>
      <c r="Y2898" s="90" t="b">
        <f>AND(MONTH(Taulukko1[[#This Row],[Alku PVM]] )=6,DAY(Taulukko1[[#This Row],[Alku PVM]] )&gt;19)</f>
        <v>0</v>
      </c>
      <c r="Z2898" s="90" t="b">
        <f>AND(MONTH(Taulukko1[[#This Row],[Loppu PVM]] )=6,DAY(Taulukko1[[#This Row],[Loppu PVM]] )&gt;19)</f>
        <v>0</v>
      </c>
      <c r="AA2898" s="90" t="b">
        <f>OR(MONTH(Taulukko1[[#This Row],[Alku PVM]] )&lt;=5,AND(MONTH(Taulukko1[[#This Row],[Alku PVM]] )=6,DAY(Taulukko1[[#This Row],[Alku PVM]] )&lt;20))</f>
        <v>0</v>
      </c>
      <c r="AB2898" s="90" t="b">
        <f>OR(MONTH(Taulukko1[[#This Row],[Loppu PVM]])&lt;=5,AND(MONTH(Taulukko1[[#This Row],[Loppu PVM]] )=6,DAY(Taulukko1[[#This Row],[Loppu PVM]])&lt;20))</f>
        <v>0</v>
      </c>
      <c r="AC2898" s="90" t="b">
        <f>OR(MONTH(Taulukko1[[#This Row],[Alku PVM]] )&lt;=3,AND(MONTH(Taulukko1[[#This Row],[Alku PVM]] )=3))</f>
        <v>0</v>
      </c>
      <c r="AD2898" s="90" t="b">
        <f>OR(MONTH(Taulukko1[[#This Row],[Loppu PVM]] )&lt;=3,AND(MONTH(Taulukko1[[#This Row],[Loppu PVM]] )=3))</f>
        <v>0</v>
      </c>
      <c r="AE2898" s="90" t="b">
        <f>OR(MONTH(Taulukko1[[#This Row],[Alku PVM]] )&lt;=9,AND(MONTH(Taulukko1[[#This Row],[Alku PVM]] )=9))</f>
        <v>1</v>
      </c>
      <c r="AF2898" s="90" t="b">
        <f>OR(MONTH(Taulukko1[[#This Row],[Loppu PVM]])&lt;=9,AND(MONTH(Taulukko1[[#This Row],[Loppu PVM]] )=9))</f>
        <v>1</v>
      </c>
      <c r="AG2898" s="90" t="b">
        <f>OR(MONTH(Taulukko1[[#This Row],[Alku PVM]] )&lt;=6,AND(MONTH(Taulukko1[[#This Row],[Alku PVM]] )=6))</f>
        <v>0</v>
      </c>
      <c r="AH2898" s="90" t="b">
        <f>OR(MONTH(Taulukko1[[#This Row],[Loppu PVM]])&lt;=6,AND(MONTH(Taulukko1[[#This Row],[Loppu PVM]] )=6))</f>
        <v>0</v>
      </c>
    </row>
    <row r="2899" spans="1:34" ht="12.75" customHeight="1">
      <c r="A2899" s="21" t="s">
        <v>268</v>
      </c>
      <c r="B2899" s="23">
        <v>41857</v>
      </c>
      <c r="C2899" t="s">
        <v>267</v>
      </c>
      <c r="D2899" s="24"/>
      <c r="E2899" s="62">
        <v>25</v>
      </c>
      <c r="F2899" s="23"/>
      <c r="G2899" s="24"/>
      <c r="H2899" s="22">
        <v>25</v>
      </c>
      <c r="I2899" s="126">
        <f>INDEX('TOL2008'!B:B,MATCH(A2899,'TOL2008'!A:A,0))</f>
        <v>86102</v>
      </c>
      <c r="J2899" s="126" t="str">
        <f>INDEX(Pääluokka!$H$2:$H$100,MATCH(VALUE(LEFT(Taulukko1[[#This Row],[TOL2008]],2)),Pääluokka!$G$2:$G$100,0))</f>
        <v>Terveys- ja sosiaalipalvelut</v>
      </c>
      <c r="K2899" s="126" t="str">
        <f>INDEX(Pääluokka!$I$2:$I$100,MATCH(VALUE(LEFT(Taulukko1[[#This Row],[TOL2008]],2)),Pääluokka!$G$2:$G$100,0))</f>
        <v>Muut toimialat (O-Q, T-X)</v>
      </c>
      <c r="L2899" s="41" t="str">
        <f t="shared" si="450"/>
        <v>NA</v>
      </c>
      <c r="M2899" s="43">
        <f t="shared" si="451"/>
        <v>41857</v>
      </c>
      <c r="N2899" s="43">
        <f t="shared" si="452"/>
        <v>41908</v>
      </c>
      <c r="O2899" s="43">
        <f t="shared" si="453"/>
        <v>41852</v>
      </c>
      <c r="P2899" s="43">
        <f t="shared" si="454"/>
        <v>41883</v>
      </c>
      <c r="Q2899" s="41">
        <f t="shared" si="455"/>
        <v>2014</v>
      </c>
      <c r="R2899" s="41">
        <f t="shared" si="456"/>
        <v>2014</v>
      </c>
      <c r="S2899" s="43" t="str">
        <f>YEAR(Taulukko1[[#This Row],[Alku KK]])&amp;"Q"&amp;ROUNDDOWN((MONTH(Taulukko1[[#This Row],[Alku KK]])-1)/3+1,0)</f>
        <v>2014Q3</v>
      </c>
      <c r="T2899" s="43" t="str">
        <f>YEAR(Taulukko1[[#This Row],[Loppu KK]])&amp;"Q"&amp;ROUNDDOWN((MONTH(Taulukko1[[#This Row],[Loppu KK]])-1)/3+1,0)</f>
        <v>2014Q3</v>
      </c>
      <c r="U2899" s="66">
        <f>IF(COUNT(Taulukko1[[#This Row],[Neuvottelujen alaiset ]])=1,Taulukko1[[#This Row],[Neuvottelujen alaiset ]],Taulukko1[[#This Row],[Vähennystarve]])</f>
        <v>25</v>
      </c>
      <c r="V2899" s="44">
        <f t="shared" si="457"/>
        <v>1</v>
      </c>
      <c r="W2899" s="44" t="str">
        <f t="shared" si="458"/>
        <v>NA</v>
      </c>
      <c r="X2899" s="44" t="str">
        <f t="shared" si="459"/>
        <v>NA</v>
      </c>
      <c r="Y2899" s="90" t="b">
        <f>AND(MONTH(Taulukko1[[#This Row],[Alku PVM]] )=6,DAY(Taulukko1[[#This Row],[Alku PVM]] )&gt;19)</f>
        <v>0</v>
      </c>
      <c r="Z2899" s="90" t="b">
        <f>AND(MONTH(Taulukko1[[#This Row],[Loppu PVM]] )=6,DAY(Taulukko1[[#This Row],[Loppu PVM]] )&gt;19)</f>
        <v>0</v>
      </c>
      <c r="AA2899" s="90" t="b">
        <f>OR(MONTH(Taulukko1[[#This Row],[Alku PVM]] )&lt;=5,AND(MONTH(Taulukko1[[#This Row],[Alku PVM]] )=6,DAY(Taulukko1[[#This Row],[Alku PVM]] )&lt;20))</f>
        <v>0</v>
      </c>
      <c r="AB2899" s="90" t="b">
        <f>OR(MONTH(Taulukko1[[#This Row],[Loppu PVM]])&lt;=5,AND(MONTH(Taulukko1[[#This Row],[Loppu PVM]] )=6,DAY(Taulukko1[[#This Row],[Loppu PVM]])&lt;20))</f>
        <v>0</v>
      </c>
      <c r="AC2899" s="90" t="b">
        <f>OR(MONTH(Taulukko1[[#This Row],[Alku PVM]] )&lt;=3,AND(MONTH(Taulukko1[[#This Row],[Alku PVM]] )=3))</f>
        <v>0</v>
      </c>
      <c r="AD2899" s="90" t="b">
        <f>OR(MONTH(Taulukko1[[#This Row],[Loppu PVM]] )&lt;=3,AND(MONTH(Taulukko1[[#This Row],[Loppu PVM]] )=3))</f>
        <v>0</v>
      </c>
      <c r="AE2899" s="90" t="b">
        <f>OR(MONTH(Taulukko1[[#This Row],[Alku PVM]] )&lt;=9,AND(MONTH(Taulukko1[[#This Row],[Alku PVM]] )=9))</f>
        <v>1</v>
      </c>
      <c r="AF2899" s="90" t="b">
        <f>OR(MONTH(Taulukko1[[#This Row],[Loppu PVM]])&lt;=9,AND(MONTH(Taulukko1[[#This Row],[Loppu PVM]] )=9))</f>
        <v>1</v>
      </c>
      <c r="AG2899" s="90" t="b">
        <f>OR(MONTH(Taulukko1[[#This Row],[Alku PVM]] )&lt;=6,AND(MONTH(Taulukko1[[#This Row],[Alku PVM]] )=6))</f>
        <v>0</v>
      </c>
      <c r="AH2899" s="90" t="b">
        <f>OR(MONTH(Taulukko1[[#This Row],[Loppu PVM]])&lt;=6,AND(MONTH(Taulukko1[[#This Row],[Loppu PVM]] )=6))</f>
        <v>0</v>
      </c>
    </row>
    <row r="2900" spans="1:34" ht="12.75" customHeight="1">
      <c r="A2900" s="21" t="s">
        <v>30</v>
      </c>
      <c r="B2900" s="23">
        <v>41857</v>
      </c>
      <c r="C2900" s="21" t="s">
        <v>29</v>
      </c>
      <c r="D2900" s="24"/>
      <c r="F2900" s="23"/>
      <c r="G2900" s="24"/>
      <c r="H2900" s="22">
        <v>30</v>
      </c>
      <c r="I2900" s="126">
        <f>INDEX('TOL2008'!B:B,MATCH(A2900,'TOL2008'!A:A,0))</f>
        <v>28140</v>
      </c>
      <c r="J2900" s="126" t="str">
        <f>INDEX(Pääluokka!$H$2:$H$100,MATCH(VALUE(LEFT(Taulukko1[[#This Row],[TOL2008]],2)),Pääluokka!$G$2:$G$100,0))</f>
        <v>Teollisuus</v>
      </c>
      <c r="K2900" s="126" t="str">
        <f>INDEX(Pääluokka!$I$2:$I$100,MATCH(VALUE(LEFT(Taulukko1[[#This Row],[TOL2008]],2)),Pääluokka!$G$2:$G$100,0))</f>
        <v>Teollisuus (C-E)</v>
      </c>
      <c r="L2900" s="41" t="str">
        <f t="shared" si="450"/>
        <v>NA</v>
      </c>
      <c r="M2900" s="43">
        <f t="shared" si="451"/>
        <v>41857</v>
      </c>
      <c r="N2900" s="43">
        <f t="shared" si="452"/>
        <v>41908</v>
      </c>
      <c r="O2900" s="43">
        <f t="shared" si="453"/>
        <v>41852</v>
      </c>
      <c r="P2900" s="43">
        <f t="shared" si="454"/>
        <v>41883</v>
      </c>
      <c r="Q2900" s="41">
        <f t="shared" si="455"/>
        <v>2014</v>
      </c>
      <c r="R2900" s="41">
        <f t="shared" si="456"/>
        <v>2014</v>
      </c>
      <c r="S2900" s="43" t="str">
        <f>YEAR(Taulukko1[[#This Row],[Alku KK]])&amp;"Q"&amp;ROUNDDOWN((MONTH(Taulukko1[[#This Row],[Alku KK]])-1)/3+1,0)</f>
        <v>2014Q3</v>
      </c>
      <c r="T2900" s="43" t="str">
        <f>YEAR(Taulukko1[[#This Row],[Loppu KK]])&amp;"Q"&amp;ROUNDDOWN((MONTH(Taulukko1[[#This Row],[Loppu KK]])-1)/3+1,0)</f>
        <v>2014Q3</v>
      </c>
      <c r="U2900" s="66">
        <f>IF(COUNT(Taulukko1[[#This Row],[Neuvottelujen alaiset ]])=1,Taulukko1[[#This Row],[Neuvottelujen alaiset ]],Taulukko1[[#This Row],[Vähennystarve]])</f>
        <v>30</v>
      </c>
      <c r="V2900" s="44" t="str">
        <f t="shared" si="457"/>
        <v>NA</v>
      </c>
      <c r="W2900" s="44" t="str">
        <f t="shared" si="458"/>
        <v>NA</v>
      </c>
      <c r="X2900" s="44" t="str">
        <f t="shared" si="459"/>
        <v>NA</v>
      </c>
      <c r="Y2900" s="90" t="b">
        <f>AND(MONTH(Taulukko1[[#This Row],[Alku PVM]] )=6,DAY(Taulukko1[[#This Row],[Alku PVM]] )&gt;19)</f>
        <v>0</v>
      </c>
      <c r="Z2900" s="90" t="b">
        <f>AND(MONTH(Taulukko1[[#This Row],[Loppu PVM]] )=6,DAY(Taulukko1[[#This Row],[Loppu PVM]] )&gt;19)</f>
        <v>0</v>
      </c>
      <c r="AA2900" s="90" t="b">
        <f>OR(MONTH(Taulukko1[[#This Row],[Alku PVM]] )&lt;=5,AND(MONTH(Taulukko1[[#This Row],[Alku PVM]] )=6,DAY(Taulukko1[[#This Row],[Alku PVM]] )&lt;20))</f>
        <v>0</v>
      </c>
      <c r="AB2900" s="90" t="b">
        <f>OR(MONTH(Taulukko1[[#This Row],[Loppu PVM]])&lt;=5,AND(MONTH(Taulukko1[[#This Row],[Loppu PVM]] )=6,DAY(Taulukko1[[#This Row],[Loppu PVM]])&lt;20))</f>
        <v>0</v>
      </c>
      <c r="AC2900" s="90" t="b">
        <f>OR(MONTH(Taulukko1[[#This Row],[Alku PVM]] )&lt;=3,AND(MONTH(Taulukko1[[#This Row],[Alku PVM]] )=3))</f>
        <v>0</v>
      </c>
      <c r="AD2900" s="90" t="b">
        <f>OR(MONTH(Taulukko1[[#This Row],[Loppu PVM]] )&lt;=3,AND(MONTH(Taulukko1[[#This Row],[Loppu PVM]] )=3))</f>
        <v>0</v>
      </c>
      <c r="AE2900" s="90" t="b">
        <f>OR(MONTH(Taulukko1[[#This Row],[Alku PVM]] )&lt;=9,AND(MONTH(Taulukko1[[#This Row],[Alku PVM]] )=9))</f>
        <v>1</v>
      </c>
      <c r="AF2900" s="90" t="b">
        <f>OR(MONTH(Taulukko1[[#This Row],[Loppu PVM]])&lt;=9,AND(MONTH(Taulukko1[[#This Row],[Loppu PVM]] )=9))</f>
        <v>1</v>
      </c>
      <c r="AG2900" s="90" t="b">
        <f>OR(MONTH(Taulukko1[[#This Row],[Alku PVM]] )&lt;=6,AND(MONTH(Taulukko1[[#This Row],[Alku PVM]] )=6))</f>
        <v>0</v>
      </c>
      <c r="AH2900" s="90" t="b">
        <f>OR(MONTH(Taulukko1[[#This Row],[Loppu PVM]])&lt;=6,AND(MONTH(Taulukko1[[#This Row],[Loppu PVM]] )=6))</f>
        <v>0</v>
      </c>
    </row>
    <row r="2901" spans="1:34" ht="12.75" customHeight="1">
      <c r="A2901" t="s">
        <v>258</v>
      </c>
      <c r="B2901" s="23">
        <v>41858</v>
      </c>
      <c r="C2901" t="s">
        <v>257</v>
      </c>
      <c r="F2901" s="4">
        <v>41905</v>
      </c>
      <c r="G2901" s="5">
        <v>8</v>
      </c>
      <c r="H2901" s="22">
        <v>52</v>
      </c>
      <c r="I2901" s="126">
        <f>INDEX('TOL2008'!B:B,MATCH(A2901,'TOL2008'!A:A,0))</f>
        <v>64190</v>
      </c>
      <c r="J2901" s="126" t="str">
        <f>INDEX(Pääluokka!$H$2:$H$100,MATCH(VALUE(LEFT(Taulukko1[[#This Row],[TOL2008]],2)),Pääluokka!$G$2:$G$100,0))</f>
        <v>Rahoitus- ja vakuutustoiminta</v>
      </c>
      <c r="K2901" s="126" t="str">
        <f>INDEX(Pääluokka!$I$2:$I$100,MATCH(VALUE(LEFT(Taulukko1[[#This Row],[TOL2008]],2)),Pääluokka!$G$2:$G$100,0))</f>
        <v>Palvelualat (G-N, R, S)</v>
      </c>
      <c r="L2901" s="41">
        <f t="shared" si="450"/>
        <v>47</v>
      </c>
      <c r="M2901" s="43">
        <f t="shared" si="451"/>
        <v>41858</v>
      </c>
      <c r="N2901" s="43">
        <f t="shared" si="452"/>
        <v>41905</v>
      </c>
      <c r="O2901" s="43">
        <f t="shared" si="453"/>
        <v>41852</v>
      </c>
      <c r="P2901" s="43">
        <f t="shared" si="454"/>
        <v>41883</v>
      </c>
      <c r="Q2901" s="41">
        <f t="shared" si="455"/>
        <v>2014</v>
      </c>
      <c r="R2901" s="41">
        <f t="shared" si="456"/>
        <v>2014</v>
      </c>
      <c r="S2901" s="43" t="str">
        <f>YEAR(Taulukko1[[#This Row],[Alku KK]])&amp;"Q"&amp;ROUNDDOWN((MONTH(Taulukko1[[#This Row],[Alku KK]])-1)/3+1,0)</f>
        <v>2014Q3</v>
      </c>
      <c r="T2901" s="43" t="str">
        <f>YEAR(Taulukko1[[#This Row],[Loppu KK]])&amp;"Q"&amp;ROUNDDOWN((MONTH(Taulukko1[[#This Row],[Loppu KK]])-1)/3+1,0)</f>
        <v>2014Q3</v>
      </c>
      <c r="U2901" s="66">
        <f>IF(COUNT(Taulukko1[[#This Row],[Neuvottelujen alaiset ]])=1,Taulukko1[[#This Row],[Neuvottelujen alaiset ]],Taulukko1[[#This Row],[Vähennystarve]])</f>
        <v>52</v>
      </c>
      <c r="V2901" s="44" t="str">
        <f t="shared" si="457"/>
        <v>NA</v>
      </c>
      <c r="W2901" s="44">
        <f t="shared" si="458"/>
        <v>0.15384615384615385</v>
      </c>
      <c r="X2901" s="44" t="str">
        <f t="shared" si="459"/>
        <v>NA</v>
      </c>
      <c r="Y2901" s="90" t="b">
        <f>AND(MONTH(Taulukko1[[#This Row],[Alku PVM]] )=6,DAY(Taulukko1[[#This Row],[Alku PVM]] )&gt;19)</f>
        <v>0</v>
      </c>
      <c r="Z2901" s="90" t="b">
        <f>AND(MONTH(Taulukko1[[#This Row],[Loppu PVM]] )=6,DAY(Taulukko1[[#This Row],[Loppu PVM]] )&gt;19)</f>
        <v>0</v>
      </c>
      <c r="AA2901" s="90" t="b">
        <f>OR(MONTH(Taulukko1[[#This Row],[Alku PVM]] )&lt;=5,AND(MONTH(Taulukko1[[#This Row],[Alku PVM]] )=6,DAY(Taulukko1[[#This Row],[Alku PVM]] )&lt;20))</f>
        <v>0</v>
      </c>
      <c r="AB2901" s="90" t="b">
        <f>OR(MONTH(Taulukko1[[#This Row],[Loppu PVM]])&lt;=5,AND(MONTH(Taulukko1[[#This Row],[Loppu PVM]] )=6,DAY(Taulukko1[[#This Row],[Loppu PVM]])&lt;20))</f>
        <v>0</v>
      </c>
      <c r="AC2901" s="90" t="b">
        <f>OR(MONTH(Taulukko1[[#This Row],[Alku PVM]] )&lt;=3,AND(MONTH(Taulukko1[[#This Row],[Alku PVM]] )=3))</f>
        <v>0</v>
      </c>
      <c r="AD2901" s="90" t="b">
        <f>OR(MONTH(Taulukko1[[#This Row],[Loppu PVM]] )&lt;=3,AND(MONTH(Taulukko1[[#This Row],[Loppu PVM]] )=3))</f>
        <v>0</v>
      </c>
      <c r="AE2901" s="90" t="b">
        <f>OR(MONTH(Taulukko1[[#This Row],[Alku PVM]] )&lt;=9,AND(MONTH(Taulukko1[[#This Row],[Alku PVM]] )=9))</f>
        <v>1</v>
      </c>
      <c r="AF2901" s="90" t="b">
        <f>OR(MONTH(Taulukko1[[#This Row],[Loppu PVM]])&lt;=9,AND(MONTH(Taulukko1[[#This Row],[Loppu PVM]] )=9))</f>
        <v>1</v>
      </c>
      <c r="AG2901" s="90" t="b">
        <f>OR(MONTH(Taulukko1[[#This Row],[Alku PVM]] )&lt;=6,AND(MONTH(Taulukko1[[#This Row],[Alku PVM]] )=6))</f>
        <v>0</v>
      </c>
      <c r="AH2901" s="90" t="b">
        <f>OR(MONTH(Taulukko1[[#This Row],[Loppu PVM]])&lt;=6,AND(MONTH(Taulukko1[[#This Row],[Loppu PVM]] )=6))</f>
        <v>0</v>
      </c>
    </row>
    <row r="2902" spans="1:34" ht="12.75" customHeight="1">
      <c r="A2902" t="s">
        <v>168</v>
      </c>
      <c r="B2902" s="23">
        <v>41858</v>
      </c>
      <c r="C2902" t="s">
        <v>167</v>
      </c>
      <c r="D2902" s="5">
        <v>50</v>
      </c>
      <c r="F2902" s="4">
        <v>41928</v>
      </c>
      <c r="G2902" s="5">
        <v>0</v>
      </c>
      <c r="H2902" s="22">
        <v>307</v>
      </c>
      <c r="I2902" s="126">
        <f>INDEX('TOL2008'!B:B,MATCH(A2902,'TOL2008'!A:A,0))</f>
        <v>81210</v>
      </c>
      <c r="J2902" s="126" t="str">
        <f>INDEX(Pääluokka!$H$2:$H$100,MATCH(VALUE(LEFT(Taulukko1[[#This Row],[TOL2008]],2)),Pääluokka!$G$2:$G$100,0))</f>
        <v>Hallinto- ja tukipalvelutoiminta</v>
      </c>
      <c r="K2902" s="126" t="str">
        <f>INDEX(Pääluokka!$I$2:$I$100,MATCH(VALUE(LEFT(Taulukko1[[#This Row],[TOL2008]],2)),Pääluokka!$G$2:$G$100,0))</f>
        <v>Palvelualat (G-N, R, S)</v>
      </c>
      <c r="L2902" s="41">
        <f t="shared" si="450"/>
        <v>70</v>
      </c>
      <c r="M2902" s="43">
        <f t="shared" si="451"/>
        <v>41858</v>
      </c>
      <c r="N2902" s="43">
        <f t="shared" si="452"/>
        <v>41928</v>
      </c>
      <c r="O2902" s="43">
        <f t="shared" si="453"/>
        <v>41852</v>
      </c>
      <c r="P2902" s="43">
        <f t="shared" si="454"/>
        <v>41913</v>
      </c>
      <c r="Q2902" s="41">
        <f t="shared" si="455"/>
        <v>2014</v>
      </c>
      <c r="R2902" s="41">
        <f t="shared" si="456"/>
        <v>2014</v>
      </c>
      <c r="S2902" s="43" t="str">
        <f>YEAR(Taulukko1[[#This Row],[Alku KK]])&amp;"Q"&amp;ROUNDDOWN((MONTH(Taulukko1[[#This Row],[Alku KK]])-1)/3+1,0)</f>
        <v>2014Q3</v>
      </c>
      <c r="T2902" s="43" t="str">
        <f>YEAR(Taulukko1[[#This Row],[Loppu KK]])&amp;"Q"&amp;ROUNDDOWN((MONTH(Taulukko1[[#This Row],[Loppu KK]])-1)/3+1,0)</f>
        <v>2014Q4</v>
      </c>
      <c r="U2902" s="66">
        <f>IF(COUNT(Taulukko1[[#This Row],[Neuvottelujen alaiset ]])=1,Taulukko1[[#This Row],[Neuvottelujen alaiset ]],Taulukko1[[#This Row],[Vähennystarve]])</f>
        <v>307</v>
      </c>
      <c r="V2902" s="44" t="str">
        <f t="shared" si="457"/>
        <v>NA</v>
      </c>
      <c r="W2902" s="44">
        <f t="shared" si="458"/>
        <v>0</v>
      </c>
      <c r="X2902" s="44" t="str">
        <f t="shared" si="459"/>
        <v>NA</v>
      </c>
      <c r="Y2902" s="90" t="b">
        <f>AND(MONTH(Taulukko1[[#This Row],[Alku PVM]] )=6,DAY(Taulukko1[[#This Row],[Alku PVM]] )&gt;19)</f>
        <v>0</v>
      </c>
      <c r="Z2902" s="90" t="b">
        <f>AND(MONTH(Taulukko1[[#This Row],[Loppu PVM]] )=6,DAY(Taulukko1[[#This Row],[Loppu PVM]] )&gt;19)</f>
        <v>0</v>
      </c>
      <c r="AA2902" s="90" t="b">
        <f>OR(MONTH(Taulukko1[[#This Row],[Alku PVM]] )&lt;=5,AND(MONTH(Taulukko1[[#This Row],[Alku PVM]] )=6,DAY(Taulukko1[[#This Row],[Alku PVM]] )&lt;20))</f>
        <v>0</v>
      </c>
      <c r="AB2902" s="90" t="b">
        <f>OR(MONTH(Taulukko1[[#This Row],[Loppu PVM]])&lt;=5,AND(MONTH(Taulukko1[[#This Row],[Loppu PVM]] )=6,DAY(Taulukko1[[#This Row],[Loppu PVM]])&lt;20))</f>
        <v>0</v>
      </c>
      <c r="AC2902" s="90" t="b">
        <f>OR(MONTH(Taulukko1[[#This Row],[Alku PVM]] )&lt;=3,AND(MONTH(Taulukko1[[#This Row],[Alku PVM]] )=3))</f>
        <v>0</v>
      </c>
      <c r="AD2902" s="90" t="b">
        <f>OR(MONTH(Taulukko1[[#This Row],[Loppu PVM]] )&lt;=3,AND(MONTH(Taulukko1[[#This Row],[Loppu PVM]] )=3))</f>
        <v>0</v>
      </c>
      <c r="AE2902" s="90" t="b">
        <f>OR(MONTH(Taulukko1[[#This Row],[Alku PVM]] )&lt;=9,AND(MONTH(Taulukko1[[#This Row],[Alku PVM]] )=9))</f>
        <v>1</v>
      </c>
      <c r="AF2902" s="90" t="b">
        <f>OR(MONTH(Taulukko1[[#This Row],[Loppu PVM]])&lt;=9,AND(MONTH(Taulukko1[[#This Row],[Loppu PVM]] )=9))</f>
        <v>0</v>
      </c>
      <c r="AG2902" s="90" t="b">
        <f>OR(MONTH(Taulukko1[[#This Row],[Alku PVM]] )&lt;=6,AND(MONTH(Taulukko1[[#This Row],[Alku PVM]] )=6))</f>
        <v>0</v>
      </c>
      <c r="AH2902" s="90" t="b">
        <f>OR(MONTH(Taulukko1[[#This Row],[Loppu PVM]])&lt;=6,AND(MONTH(Taulukko1[[#This Row],[Loppu PVM]] )=6))</f>
        <v>0</v>
      </c>
    </row>
    <row r="2903" spans="1:34" ht="12.75" customHeight="1">
      <c r="A2903" t="s">
        <v>481</v>
      </c>
      <c r="B2903" s="23">
        <v>41859</v>
      </c>
      <c r="C2903" t="s">
        <v>482</v>
      </c>
      <c r="D2903" s="5" t="s">
        <v>25</v>
      </c>
      <c r="F2903" s="4">
        <v>41879</v>
      </c>
      <c r="G2903" s="5">
        <v>0</v>
      </c>
      <c r="H2903" s="22">
        <v>165</v>
      </c>
      <c r="I2903" s="126">
        <f>INDEX('TOL2008'!B:B,MATCH(A2903,'TOL2008'!A:A,0))</f>
        <v>16231</v>
      </c>
      <c r="J2903" s="126" t="str">
        <f>INDEX(Pääluokka!$H$2:$H$100,MATCH(VALUE(LEFT(Taulukko1[[#This Row],[TOL2008]],2)),Pääluokka!$G$2:$G$100,0))</f>
        <v>Teollisuus</v>
      </c>
      <c r="K2903" s="126" t="str">
        <f>INDEX(Pääluokka!$I$2:$I$100,MATCH(VALUE(LEFT(Taulukko1[[#This Row],[TOL2008]],2)),Pääluokka!$G$2:$G$100,0))</f>
        <v>Teollisuus (C-E)</v>
      </c>
      <c r="L2903" s="41">
        <f t="shared" si="450"/>
        <v>20</v>
      </c>
      <c r="M2903" s="43">
        <f t="shared" si="451"/>
        <v>41859</v>
      </c>
      <c r="N2903" s="43">
        <f t="shared" si="452"/>
        <v>41879</v>
      </c>
      <c r="O2903" s="43">
        <f t="shared" si="453"/>
        <v>41852</v>
      </c>
      <c r="P2903" s="43">
        <f t="shared" si="454"/>
        <v>41852</v>
      </c>
      <c r="Q2903" s="41">
        <f t="shared" si="455"/>
        <v>2014</v>
      </c>
      <c r="R2903" s="41">
        <f t="shared" si="456"/>
        <v>2014</v>
      </c>
      <c r="S2903" s="43" t="str">
        <f>YEAR(Taulukko1[[#This Row],[Alku KK]])&amp;"Q"&amp;ROUNDDOWN((MONTH(Taulukko1[[#This Row],[Alku KK]])-1)/3+1,0)</f>
        <v>2014Q3</v>
      </c>
      <c r="T2903" s="43" t="str">
        <f>YEAR(Taulukko1[[#This Row],[Loppu KK]])&amp;"Q"&amp;ROUNDDOWN((MONTH(Taulukko1[[#This Row],[Loppu KK]])-1)/3+1,0)</f>
        <v>2014Q3</v>
      </c>
      <c r="U2903" s="66">
        <f>IF(COUNT(Taulukko1[[#This Row],[Neuvottelujen alaiset ]])=1,Taulukko1[[#This Row],[Neuvottelujen alaiset ]],Taulukko1[[#This Row],[Vähennystarve]])</f>
        <v>165</v>
      </c>
      <c r="V2903" s="44" t="str">
        <f t="shared" si="457"/>
        <v>NA</v>
      </c>
      <c r="W2903" s="44">
        <f t="shared" si="458"/>
        <v>0</v>
      </c>
      <c r="X2903" s="44" t="str">
        <f t="shared" si="459"/>
        <v>NA</v>
      </c>
      <c r="Y2903" s="90" t="b">
        <f>AND(MONTH(Taulukko1[[#This Row],[Alku PVM]] )=6,DAY(Taulukko1[[#This Row],[Alku PVM]] )&gt;19)</f>
        <v>0</v>
      </c>
      <c r="Z2903" s="90" t="b">
        <f>AND(MONTH(Taulukko1[[#This Row],[Loppu PVM]] )=6,DAY(Taulukko1[[#This Row],[Loppu PVM]] )&gt;19)</f>
        <v>0</v>
      </c>
      <c r="AA2903" s="90" t="b">
        <f>OR(MONTH(Taulukko1[[#This Row],[Alku PVM]] )&lt;=5,AND(MONTH(Taulukko1[[#This Row],[Alku PVM]] )=6,DAY(Taulukko1[[#This Row],[Alku PVM]] )&lt;20))</f>
        <v>0</v>
      </c>
      <c r="AB2903" s="90" t="b">
        <f>OR(MONTH(Taulukko1[[#This Row],[Loppu PVM]])&lt;=5,AND(MONTH(Taulukko1[[#This Row],[Loppu PVM]] )=6,DAY(Taulukko1[[#This Row],[Loppu PVM]])&lt;20))</f>
        <v>0</v>
      </c>
      <c r="AC2903" s="90" t="b">
        <f>OR(MONTH(Taulukko1[[#This Row],[Alku PVM]] )&lt;=3,AND(MONTH(Taulukko1[[#This Row],[Alku PVM]] )=3))</f>
        <v>0</v>
      </c>
      <c r="AD2903" s="90" t="b">
        <f>OR(MONTH(Taulukko1[[#This Row],[Loppu PVM]] )&lt;=3,AND(MONTH(Taulukko1[[#This Row],[Loppu PVM]] )=3))</f>
        <v>0</v>
      </c>
      <c r="AE2903" s="90" t="b">
        <f>OR(MONTH(Taulukko1[[#This Row],[Alku PVM]] )&lt;=9,AND(MONTH(Taulukko1[[#This Row],[Alku PVM]] )=9))</f>
        <v>1</v>
      </c>
      <c r="AF2903" s="90" t="b">
        <f>OR(MONTH(Taulukko1[[#This Row],[Loppu PVM]])&lt;=9,AND(MONTH(Taulukko1[[#This Row],[Loppu PVM]] )=9))</f>
        <v>1</v>
      </c>
      <c r="AG2903" s="90" t="b">
        <f>OR(MONTH(Taulukko1[[#This Row],[Alku PVM]] )&lt;=6,AND(MONTH(Taulukko1[[#This Row],[Alku PVM]] )=6))</f>
        <v>0</v>
      </c>
      <c r="AH2903" s="90" t="b">
        <f>OR(MONTH(Taulukko1[[#This Row],[Loppu PVM]])&lt;=6,AND(MONTH(Taulukko1[[#This Row],[Loppu PVM]] )=6))</f>
        <v>0</v>
      </c>
    </row>
    <row r="2904" spans="1:34" ht="12.75" customHeight="1">
      <c r="A2904" t="s">
        <v>42</v>
      </c>
      <c r="B2904" s="23">
        <v>41859</v>
      </c>
      <c r="C2904" t="s">
        <v>43</v>
      </c>
      <c r="D2904" s="5">
        <v>50</v>
      </c>
      <c r="F2904" s="4">
        <v>41878</v>
      </c>
      <c r="G2904" s="5">
        <v>126</v>
      </c>
      <c r="H2904" s="22">
        <v>800</v>
      </c>
      <c r="I2904" s="126">
        <f>INDEX('TOL2008'!B:B,MATCH(A2904,'TOL2008'!A:A,0))</f>
        <v>10510</v>
      </c>
      <c r="J2904" s="126" t="str">
        <f>INDEX(Pääluokka!$H$2:$H$100,MATCH(VALUE(LEFT(Taulukko1[[#This Row],[TOL2008]],2)),Pääluokka!$G$2:$G$100,0))</f>
        <v>Teollisuus</v>
      </c>
      <c r="K2904" s="126" t="str">
        <f>INDEX(Pääluokka!$I$2:$I$100,MATCH(VALUE(LEFT(Taulukko1[[#This Row],[TOL2008]],2)),Pääluokka!$G$2:$G$100,0))</f>
        <v>Teollisuus (C-E)</v>
      </c>
      <c r="L2904" s="41">
        <f t="shared" si="450"/>
        <v>19</v>
      </c>
      <c r="M2904" s="43">
        <f t="shared" si="451"/>
        <v>41859</v>
      </c>
      <c r="N2904" s="43">
        <f t="shared" si="452"/>
        <v>41878</v>
      </c>
      <c r="O2904" s="43">
        <f t="shared" si="453"/>
        <v>41852</v>
      </c>
      <c r="P2904" s="43">
        <f t="shared" si="454"/>
        <v>41852</v>
      </c>
      <c r="Q2904" s="41">
        <f t="shared" si="455"/>
        <v>2014</v>
      </c>
      <c r="R2904" s="41">
        <f t="shared" si="456"/>
        <v>2014</v>
      </c>
      <c r="S2904" s="43" t="str">
        <f>YEAR(Taulukko1[[#This Row],[Alku KK]])&amp;"Q"&amp;ROUNDDOWN((MONTH(Taulukko1[[#This Row],[Alku KK]])-1)/3+1,0)</f>
        <v>2014Q3</v>
      </c>
      <c r="T2904" s="43" t="str">
        <f>YEAR(Taulukko1[[#This Row],[Loppu KK]])&amp;"Q"&amp;ROUNDDOWN((MONTH(Taulukko1[[#This Row],[Loppu KK]])-1)/3+1,0)</f>
        <v>2014Q3</v>
      </c>
      <c r="U2904" s="66">
        <f>IF(COUNT(Taulukko1[[#This Row],[Neuvottelujen alaiset ]])=1,Taulukko1[[#This Row],[Neuvottelujen alaiset ]],Taulukko1[[#This Row],[Vähennystarve]])</f>
        <v>800</v>
      </c>
      <c r="V2904" s="44" t="str">
        <f t="shared" si="457"/>
        <v>NA</v>
      </c>
      <c r="W2904" s="44">
        <f t="shared" si="458"/>
        <v>0.1575</v>
      </c>
      <c r="X2904" s="44" t="str">
        <f t="shared" si="459"/>
        <v>NA</v>
      </c>
      <c r="Y2904" s="90" t="b">
        <f>AND(MONTH(Taulukko1[[#This Row],[Alku PVM]] )=6,DAY(Taulukko1[[#This Row],[Alku PVM]] )&gt;19)</f>
        <v>0</v>
      </c>
      <c r="Z2904" s="90" t="b">
        <f>AND(MONTH(Taulukko1[[#This Row],[Loppu PVM]] )=6,DAY(Taulukko1[[#This Row],[Loppu PVM]] )&gt;19)</f>
        <v>0</v>
      </c>
      <c r="AA2904" s="90" t="b">
        <f>OR(MONTH(Taulukko1[[#This Row],[Alku PVM]] )&lt;=5,AND(MONTH(Taulukko1[[#This Row],[Alku PVM]] )=6,DAY(Taulukko1[[#This Row],[Alku PVM]] )&lt;20))</f>
        <v>0</v>
      </c>
      <c r="AB2904" s="90" t="b">
        <f>OR(MONTH(Taulukko1[[#This Row],[Loppu PVM]])&lt;=5,AND(MONTH(Taulukko1[[#This Row],[Loppu PVM]] )=6,DAY(Taulukko1[[#This Row],[Loppu PVM]])&lt;20))</f>
        <v>0</v>
      </c>
      <c r="AC2904" s="90" t="b">
        <f>OR(MONTH(Taulukko1[[#This Row],[Alku PVM]] )&lt;=3,AND(MONTH(Taulukko1[[#This Row],[Alku PVM]] )=3))</f>
        <v>0</v>
      </c>
      <c r="AD2904" s="90" t="b">
        <f>OR(MONTH(Taulukko1[[#This Row],[Loppu PVM]] )&lt;=3,AND(MONTH(Taulukko1[[#This Row],[Loppu PVM]] )=3))</f>
        <v>0</v>
      </c>
      <c r="AE2904" s="90" t="b">
        <f>OR(MONTH(Taulukko1[[#This Row],[Alku PVM]] )&lt;=9,AND(MONTH(Taulukko1[[#This Row],[Alku PVM]] )=9))</f>
        <v>1</v>
      </c>
      <c r="AF2904" s="90" t="b">
        <f>OR(MONTH(Taulukko1[[#This Row],[Loppu PVM]])&lt;=9,AND(MONTH(Taulukko1[[#This Row],[Loppu PVM]] )=9))</f>
        <v>1</v>
      </c>
      <c r="AG2904" s="90" t="b">
        <f>OR(MONTH(Taulukko1[[#This Row],[Alku PVM]] )&lt;=6,AND(MONTH(Taulukko1[[#This Row],[Alku PVM]] )=6))</f>
        <v>0</v>
      </c>
      <c r="AH2904" s="90" t="b">
        <f>OR(MONTH(Taulukko1[[#This Row],[Loppu PVM]])&lt;=6,AND(MONTH(Taulukko1[[#This Row],[Loppu PVM]] )=6))</f>
        <v>0</v>
      </c>
    </row>
    <row r="2905" spans="1:34" ht="12.75" customHeight="1">
      <c r="A2905" t="s">
        <v>113</v>
      </c>
      <c r="B2905" s="23">
        <v>41860</v>
      </c>
      <c r="C2905" t="s">
        <v>112</v>
      </c>
      <c r="E2905" s="62">
        <v>60</v>
      </c>
      <c r="F2905" s="4"/>
      <c r="G2905" s="5"/>
      <c r="H2905" s="22">
        <v>452</v>
      </c>
      <c r="I2905" s="126">
        <f>INDEX('TOL2008'!B:B,MATCH(A2905,'TOL2008'!A:A,0))</f>
        <v>85420</v>
      </c>
      <c r="J2905" s="126" t="str">
        <f>INDEX(Pääluokka!$H$2:$H$100,MATCH(VALUE(LEFT(Taulukko1[[#This Row],[TOL2008]],2)),Pääluokka!$G$2:$G$100,0))</f>
        <v>Koulutus</v>
      </c>
      <c r="K2905" s="126" t="str">
        <f>INDEX(Pääluokka!$I$2:$I$100,MATCH(VALUE(LEFT(Taulukko1[[#This Row],[TOL2008]],2)),Pääluokka!$G$2:$G$100,0))</f>
        <v>Muut toimialat (O-Q, T-X)</v>
      </c>
      <c r="L2905" s="41" t="str">
        <f t="shared" si="450"/>
        <v>NA</v>
      </c>
      <c r="M2905" s="43">
        <f t="shared" si="451"/>
        <v>41860</v>
      </c>
      <c r="N2905" s="43">
        <f t="shared" si="452"/>
        <v>41911</v>
      </c>
      <c r="O2905" s="43">
        <f t="shared" si="453"/>
        <v>41852</v>
      </c>
      <c r="P2905" s="43">
        <f t="shared" si="454"/>
        <v>41883</v>
      </c>
      <c r="Q2905" s="41">
        <f t="shared" si="455"/>
        <v>2014</v>
      </c>
      <c r="R2905" s="41">
        <f t="shared" si="456"/>
        <v>2014</v>
      </c>
      <c r="S2905" s="43" t="str">
        <f>YEAR(Taulukko1[[#This Row],[Alku KK]])&amp;"Q"&amp;ROUNDDOWN((MONTH(Taulukko1[[#This Row],[Alku KK]])-1)/3+1,0)</f>
        <v>2014Q3</v>
      </c>
      <c r="T2905" s="43" t="str">
        <f>YEAR(Taulukko1[[#This Row],[Loppu KK]])&amp;"Q"&amp;ROUNDDOWN((MONTH(Taulukko1[[#This Row],[Loppu KK]])-1)/3+1,0)</f>
        <v>2014Q3</v>
      </c>
      <c r="U2905" s="66">
        <f>IF(COUNT(Taulukko1[[#This Row],[Neuvottelujen alaiset ]])=1,Taulukko1[[#This Row],[Neuvottelujen alaiset ]],Taulukko1[[#This Row],[Vähennystarve]])</f>
        <v>452</v>
      </c>
      <c r="V2905" s="44">
        <f t="shared" si="457"/>
        <v>0.13274336283185842</v>
      </c>
      <c r="W2905" s="44" t="str">
        <f t="shared" si="458"/>
        <v>NA</v>
      </c>
      <c r="X2905" s="44" t="str">
        <f t="shared" si="459"/>
        <v>NA</v>
      </c>
      <c r="Y2905" s="90" t="b">
        <f>AND(MONTH(Taulukko1[[#This Row],[Alku PVM]] )=6,DAY(Taulukko1[[#This Row],[Alku PVM]] )&gt;19)</f>
        <v>0</v>
      </c>
      <c r="Z2905" s="90" t="b">
        <f>AND(MONTH(Taulukko1[[#This Row],[Loppu PVM]] )=6,DAY(Taulukko1[[#This Row],[Loppu PVM]] )&gt;19)</f>
        <v>0</v>
      </c>
      <c r="AA2905" s="90" t="b">
        <f>OR(MONTH(Taulukko1[[#This Row],[Alku PVM]] )&lt;=5,AND(MONTH(Taulukko1[[#This Row],[Alku PVM]] )=6,DAY(Taulukko1[[#This Row],[Alku PVM]] )&lt;20))</f>
        <v>0</v>
      </c>
      <c r="AB2905" s="90" t="b">
        <f>OR(MONTH(Taulukko1[[#This Row],[Loppu PVM]])&lt;=5,AND(MONTH(Taulukko1[[#This Row],[Loppu PVM]] )=6,DAY(Taulukko1[[#This Row],[Loppu PVM]])&lt;20))</f>
        <v>0</v>
      </c>
      <c r="AC2905" s="90" t="b">
        <f>OR(MONTH(Taulukko1[[#This Row],[Alku PVM]] )&lt;=3,AND(MONTH(Taulukko1[[#This Row],[Alku PVM]] )=3))</f>
        <v>0</v>
      </c>
      <c r="AD2905" s="90" t="b">
        <f>OR(MONTH(Taulukko1[[#This Row],[Loppu PVM]] )&lt;=3,AND(MONTH(Taulukko1[[#This Row],[Loppu PVM]] )=3))</f>
        <v>0</v>
      </c>
      <c r="AE2905" s="90" t="b">
        <f>OR(MONTH(Taulukko1[[#This Row],[Alku PVM]] )&lt;=9,AND(MONTH(Taulukko1[[#This Row],[Alku PVM]] )=9))</f>
        <v>1</v>
      </c>
      <c r="AF2905" s="90" t="b">
        <f>OR(MONTH(Taulukko1[[#This Row],[Loppu PVM]])&lt;=9,AND(MONTH(Taulukko1[[#This Row],[Loppu PVM]] )=9))</f>
        <v>1</v>
      </c>
      <c r="AG2905" s="90" t="b">
        <f>OR(MONTH(Taulukko1[[#This Row],[Alku PVM]] )&lt;=6,AND(MONTH(Taulukko1[[#This Row],[Alku PVM]] )=6))</f>
        <v>0</v>
      </c>
      <c r="AH2905" s="90" t="b">
        <f>OR(MONTH(Taulukko1[[#This Row],[Loppu PVM]])&lt;=6,AND(MONTH(Taulukko1[[#This Row],[Loppu PVM]] )=6))</f>
        <v>0</v>
      </c>
    </row>
    <row r="2906" spans="1:34" ht="12.75" customHeight="1">
      <c r="A2906" t="s">
        <v>518</v>
      </c>
      <c r="B2906" s="23">
        <v>41864</v>
      </c>
      <c r="C2906" t="s">
        <v>517</v>
      </c>
      <c r="E2906" s="62">
        <v>95</v>
      </c>
      <c r="F2906" s="4">
        <v>41918</v>
      </c>
      <c r="G2906" s="5">
        <v>60</v>
      </c>
      <c r="H2906" s="22">
        <v>320</v>
      </c>
      <c r="I2906" s="126">
        <f>INDEX('TOL2008'!B:B,MATCH(A2906,'TOL2008'!A:A,0))</f>
        <v>28250</v>
      </c>
      <c r="J2906" s="126" t="str">
        <f>INDEX(Pääluokka!$H$2:$H$100,MATCH(VALUE(LEFT(Taulukko1[[#This Row],[TOL2008]],2)),Pääluokka!$G$2:$G$100,0))</f>
        <v>Teollisuus</v>
      </c>
      <c r="K2906" s="126" t="str">
        <f>INDEX(Pääluokka!$I$2:$I$100,MATCH(VALUE(LEFT(Taulukko1[[#This Row],[TOL2008]],2)),Pääluokka!$G$2:$G$100,0))</f>
        <v>Teollisuus (C-E)</v>
      </c>
      <c r="L2906" s="41">
        <f t="shared" si="450"/>
        <v>54</v>
      </c>
      <c r="M2906" s="43">
        <f t="shared" si="451"/>
        <v>41864</v>
      </c>
      <c r="N2906" s="43">
        <f t="shared" si="452"/>
        <v>41918</v>
      </c>
      <c r="O2906" s="43">
        <f t="shared" si="453"/>
        <v>41852</v>
      </c>
      <c r="P2906" s="43">
        <f t="shared" si="454"/>
        <v>41913</v>
      </c>
      <c r="Q2906" s="41">
        <f t="shared" si="455"/>
        <v>2014</v>
      </c>
      <c r="R2906" s="41">
        <f t="shared" si="456"/>
        <v>2014</v>
      </c>
      <c r="S2906" s="43" t="str">
        <f>YEAR(Taulukko1[[#This Row],[Alku KK]])&amp;"Q"&amp;ROUNDDOWN((MONTH(Taulukko1[[#This Row],[Alku KK]])-1)/3+1,0)</f>
        <v>2014Q3</v>
      </c>
      <c r="T2906" s="43" t="str">
        <f>YEAR(Taulukko1[[#This Row],[Loppu KK]])&amp;"Q"&amp;ROUNDDOWN((MONTH(Taulukko1[[#This Row],[Loppu KK]])-1)/3+1,0)</f>
        <v>2014Q4</v>
      </c>
      <c r="U2906" s="66">
        <f>IF(COUNT(Taulukko1[[#This Row],[Neuvottelujen alaiset ]])=1,Taulukko1[[#This Row],[Neuvottelujen alaiset ]],Taulukko1[[#This Row],[Vähennystarve]])</f>
        <v>320</v>
      </c>
      <c r="V2906" s="44">
        <f t="shared" si="457"/>
        <v>0.296875</v>
      </c>
      <c r="W2906" s="44">
        <f t="shared" si="458"/>
        <v>0.1875</v>
      </c>
      <c r="X2906" s="44">
        <f t="shared" si="459"/>
        <v>0.63157894736842102</v>
      </c>
      <c r="Y2906" s="90" t="b">
        <f>AND(MONTH(Taulukko1[[#This Row],[Alku PVM]] )=6,DAY(Taulukko1[[#This Row],[Alku PVM]] )&gt;19)</f>
        <v>0</v>
      </c>
      <c r="Z2906" s="90" t="b">
        <f>AND(MONTH(Taulukko1[[#This Row],[Loppu PVM]] )=6,DAY(Taulukko1[[#This Row],[Loppu PVM]] )&gt;19)</f>
        <v>0</v>
      </c>
      <c r="AA2906" s="90" t="b">
        <f>OR(MONTH(Taulukko1[[#This Row],[Alku PVM]] )&lt;=5,AND(MONTH(Taulukko1[[#This Row],[Alku PVM]] )=6,DAY(Taulukko1[[#This Row],[Alku PVM]] )&lt;20))</f>
        <v>0</v>
      </c>
      <c r="AB2906" s="90" t="b">
        <f>OR(MONTH(Taulukko1[[#This Row],[Loppu PVM]])&lt;=5,AND(MONTH(Taulukko1[[#This Row],[Loppu PVM]] )=6,DAY(Taulukko1[[#This Row],[Loppu PVM]])&lt;20))</f>
        <v>0</v>
      </c>
      <c r="AC2906" s="90" t="b">
        <f>OR(MONTH(Taulukko1[[#This Row],[Alku PVM]] )&lt;=3,AND(MONTH(Taulukko1[[#This Row],[Alku PVM]] )=3))</f>
        <v>0</v>
      </c>
      <c r="AD2906" s="90" t="b">
        <f>OR(MONTH(Taulukko1[[#This Row],[Loppu PVM]] )&lt;=3,AND(MONTH(Taulukko1[[#This Row],[Loppu PVM]] )=3))</f>
        <v>0</v>
      </c>
      <c r="AE2906" s="90" t="b">
        <f>OR(MONTH(Taulukko1[[#This Row],[Alku PVM]] )&lt;=9,AND(MONTH(Taulukko1[[#This Row],[Alku PVM]] )=9))</f>
        <v>1</v>
      </c>
      <c r="AF2906" s="90" t="b">
        <f>OR(MONTH(Taulukko1[[#This Row],[Loppu PVM]])&lt;=9,AND(MONTH(Taulukko1[[#This Row],[Loppu PVM]] )=9))</f>
        <v>0</v>
      </c>
      <c r="AG2906" s="90" t="b">
        <f>OR(MONTH(Taulukko1[[#This Row],[Alku PVM]] )&lt;=6,AND(MONTH(Taulukko1[[#This Row],[Alku PVM]] )=6))</f>
        <v>0</v>
      </c>
      <c r="AH2906" s="90" t="b">
        <f>OR(MONTH(Taulukko1[[#This Row],[Loppu PVM]])&lt;=6,AND(MONTH(Taulukko1[[#This Row],[Loppu PVM]] )=6))</f>
        <v>0</v>
      </c>
    </row>
    <row r="2907" spans="1:34" ht="12.75" customHeight="1">
      <c r="A2907" t="s">
        <v>5769</v>
      </c>
      <c r="B2907" s="23">
        <v>41864</v>
      </c>
      <c r="C2907" t="s">
        <v>415</v>
      </c>
      <c r="E2907" s="62">
        <v>9</v>
      </c>
      <c r="F2907" s="4">
        <v>41891</v>
      </c>
      <c r="G2907" s="5">
        <v>7</v>
      </c>
      <c r="H2907" s="22">
        <v>9</v>
      </c>
      <c r="I2907" s="126">
        <f>INDEX('TOL2008'!B:B,MATCH(A2907,'TOL2008'!A:A,0))</f>
        <v>58130</v>
      </c>
      <c r="J2907" s="126" t="str">
        <f>INDEX(Pääluokka!$H$2:$H$100,MATCH(VALUE(LEFT(Taulukko1[[#This Row],[TOL2008]],2)),Pääluokka!$G$2:$G$100,0))</f>
        <v>Informaatio ja viestintä</v>
      </c>
      <c r="K2907" s="126" t="str">
        <f>INDEX(Pääluokka!$I$2:$I$100,MATCH(VALUE(LEFT(Taulukko1[[#This Row],[TOL2008]],2)),Pääluokka!$G$2:$G$100,0))</f>
        <v>Palvelualat (G-N, R, S)</v>
      </c>
      <c r="L2907" s="41">
        <f t="shared" si="450"/>
        <v>27</v>
      </c>
      <c r="M2907" s="43">
        <f t="shared" si="451"/>
        <v>41864</v>
      </c>
      <c r="N2907" s="43">
        <f t="shared" si="452"/>
        <v>41891</v>
      </c>
      <c r="O2907" s="43">
        <f t="shared" si="453"/>
        <v>41852</v>
      </c>
      <c r="P2907" s="43">
        <f t="shared" si="454"/>
        <v>41883</v>
      </c>
      <c r="Q2907" s="41">
        <f t="shared" si="455"/>
        <v>2014</v>
      </c>
      <c r="R2907" s="41">
        <f t="shared" si="456"/>
        <v>2014</v>
      </c>
      <c r="S2907" s="43" t="str">
        <f>YEAR(Taulukko1[[#This Row],[Alku KK]])&amp;"Q"&amp;ROUNDDOWN((MONTH(Taulukko1[[#This Row],[Alku KK]])-1)/3+1,0)</f>
        <v>2014Q3</v>
      </c>
      <c r="T2907" s="43" t="str">
        <f>YEAR(Taulukko1[[#This Row],[Loppu KK]])&amp;"Q"&amp;ROUNDDOWN((MONTH(Taulukko1[[#This Row],[Loppu KK]])-1)/3+1,0)</f>
        <v>2014Q3</v>
      </c>
      <c r="U2907" s="66">
        <f>IF(COUNT(Taulukko1[[#This Row],[Neuvottelujen alaiset ]])=1,Taulukko1[[#This Row],[Neuvottelujen alaiset ]],Taulukko1[[#This Row],[Vähennystarve]])</f>
        <v>9</v>
      </c>
      <c r="V2907" s="44">
        <f t="shared" si="457"/>
        <v>1</v>
      </c>
      <c r="W2907" s="44">
        <f t="shared" si="458"/>
        <v>0.77777777777777779</v>
      </c>
      <c r="X2907" s="44">
        <f t="shared" si="459"/>
        <v>0.77777777777777779</v>
      </c>
      <c r="Y2907" s="90" t="b">
        <f>AND(MONTH(Taulukko1[[#This Row],[Alku PVM]] )=6,DAY(Taulukko1[[#This Row],[Alku PVM]] )&gt;19)</f>
        <v>0</v>
      </c>
      <c r="Z2907" s="90" t="b">
        <f>AND(MONTH(Taulukko1[[#This Row],[Loppu PVM]] )=6,DAY(Taulukko1[[#This Row],[Loppu PVM]] )&gt;19)</f>
        <v>0</v>
      </c>
      <c r="AA2907" s="90" t="b">
        <f>OR(MONTH(Taulukko1[[#This Row],[Alku PVM]] )&lt;=5,AND(MONTH(Taulukko1[[#This Row],[Alku PVM]] )=6,DAY(Taulukko1[[#This Row],[Alku PVM]] )&lt;20))</f>
        <v>0</v>
      </c>
      <c r="AB2907" s="90" t="b">
        <f>OR(MONTH(Taulukko1[[#This Row],[Loppu PVM]])&lt;=5,AND(MONTH(Taulukko1[[#This Row],[Loppu PVM]] )=6,DAY(Taulukko1[[#This Row],[Loppu PVM]])&lt;20))</f>
        <v>0</v>
      </c>
      <c r="AC2907" s="90" t="b">
        <f>OR(MONTH(Taulukko1[[#This Row],[Alku PVM]] )&lt;=3,AND(MONTH(Taulukko1[[#This Row],[Alku PVM]] )=3))</f>
        <v>0</v>
      </c>
      <c r="AD2907" s="90" t="b">
        <f>OR(MONTH(Taulukko1[[#This Row],[Loppu PVM]] )&lt;=3,AND(MONTH(Taulukko1[[#This Row],[Loppu PVM]] )=3))</f>
        <v>0</v>
      </c>
      <c r="AE2907" s="90" t="b">
        <f>OR(MONTH(Taulukko1[[#This Row],[Alku PVM]] )&lt;=9,AND(MONTH(Taulukko1[[#This Row],[Alku PVM]] )=9))</f>
        <v>1</v>
      </c>
      <c r="AF2907" s="90" t="b">
        <f>OR(MONTH(Taulukko1[[#This Row],[Loppu PVM]])&lt;=9,AND(MONTH(Taulukko1[[#This Row],[Loppu PVM]] )=9))</f>
        <v>1</v>
      </c>
      <c r="AG2907" s="90" t="b">
        <f>OR(MONTH(Taulukko1[[#This Row],[Alku PVM]] )&lt;=6,AND(MONTH(Taulukko1[[#This Row],[Alku PVM]] )=6))</f>
        <v>0</v>
      </c>
      <c r="AH2907" s="90" t="b">
        <f>OR(MONTH(Taulukko1[[#This Row],[Loppu PVM]])&lt;=6,AND(MONTH(Taulukko1[[#This Row],[Loppu PVM]] )=6))</f>
        <v>0</v>
      </c>
    </row>
    <row r="2908" spans="1:34" ht="12.75" customHeight="1">
      <c r="A2908" t="s">
        <v>15</v>
      </c>
      <c r="B2908" s="23">
        <v>41864</v>
      </c>
      <c r="C2908" t="s">
        <v>16</v>
      </c>
      <c r="E2908" s="62">
        <v>13</v>
      </c>
      <c r="F2908" s="4"/>
      <c r="G2908" s="5"/>
      <c r="H2908" s="22">
        <v>13</v>
      </c>
      <c r="I2908" s="126">
        <f>INDEX('TOL2008'!B:B,MATCH(A2908,'TOL2008'!A:A,0))</f>
        <v>49100</v>
      </c>
      <c r="J2908" s="126" t="str">
        <f>INDEX(Pääluokka!$H$2:$H$100,MATCH(VALUE(LEFT(Taulukko1[[#This Row],[TOL2008]],2)),Pääluokka!$G$2:$G$100,0))</f>
        <v>Kuljetus ja varastointi</v>
      </c>
      <c r="K2908" s="126" t="str">
        <f>INDEX(Pääluokka!$I$2:$I$100,MATCH(VALUE(LEFT(Taulukko1[[#This Row],[TOL2008]],2)),Pääluokka!$G$2:$G$100,0))</f>
        <v>Palvelualat (G-N, R, S)</v>
      </c>
      <c r="L2908" s="41" t="str">
        <f t="shared" si="450"/>
        <v>NA</v>
      </c>
      <c r="M2908" s="43">
        <f t="shared" si="451"/>
        <v>41864</v>
      </c>
      <c r="N2908" s="43">
        <f t="shared" si="452"/>
        <v>41915</v>
      </c>
      <c r="O2908" s="43">
        <f t="shared" si="453"/>
        <v>41852</v>
      </c>
      <c r="P2908" s="43">
        <f t="shared" si="454"/>
        <v>41913</v>
      </c>
      <c r="Q2908" s="41">
        <f t="shared" si="455"/>
        <v>2014</v>
      </c>
      <c r="R2908" s="41">
        <f t="shared" si="456"/>
        <v>2014</v>
      </c>
      <c r="S2908" s="43" t="str">
        <f>YEAR(Taulukko1[[#This Row],[Alku KK]])&amp;"Q"&amp;ROUNDDOWN((MONTH(Taulukko1[[#This Row],[Alku KK]])-1)/3+1,0)</f>
        <v>2014Q3</v>
      </c>
      <c r="T2908" s="43" t="str">
        <f>YEAR(Taulukko1[[#This Row],[Loppu KK]])&amp;"Q"&amp;ROUNDDOWN((MONTH(Taulukko1[[#This Row],[Loppu KK]])-1)/3+1,0)</f>
        <v>2014Q4</v>
      </c>
      <c r="U2908" s="66">
        <f>IF(COUNT(Taulukko1[[#This Row],[Neuvottelujen alaiset ]])=1,Taulukko1[[#This Row],[Neuvottelujen alaiset ]],Taulukko1[[#This Row],[Vähennystarve]])</f>
        <v>13</v>
      </c>
      <c r="V2908" s="44">
        <f t="shared" si="457"/>
        <v>1</v>
      </c>
      <c r="W2908" s="44" t="str">
        <f t="shared" si="458"/>
        <v>NA</v>
      </c>
      <c r="X2908" s="44" t="str">
        <f t="shared" si="459"/>
        <v>NA</v>
      </c>
      <c r="Y2908" s="90" t="b">
        <f>AND(MONTH(Taulukko1[[#This Row],[Alku PVM]] )=6,DAY(Taulukko1[[#This Row],[Alku PVM]] )&gt;19)</f>
        <v>0</v>
      </c>
      <c r="Z2908" s="90" t="b">
        <f>AND(MONTH(Taulukko1[[#This Row],[Loppu PVM]] )=6,DAY(Taulukko1[[#This Row],[Loppu PVM]] )&gt;19)</f>
        <v>0</v>
      </c>
      <c r="AA2908" s="90" t="b">
        <f>OR(MONTH(Taulukko1[[#This Row],[Alku PVM]] )&lt;=5,AND(MONTH(Taulukko1[[#This Row],[Alku PVM]] )=6,DAY(Taulukko1[[#This Row],[Alku PVM]] )&lt;20))</f>
        <v>0</v>
      </c>
      <c r="AB2908" s="90" t="b">
        <f>OR(MONTH(Taulukko1[[#This Row],[Loppu PVM]])&lt;=5,AND(MONTH(Taulukko1[[#This Row],[Loppu PVM]] )=6,DAY(Taulukko1[[#This Row],[Loppu PVM]])&lt;20))</f>
        <v>0</v>
      </c>
      <c r="AC2908" s="90" t="b">
        <f>OR(MONTH(Taulukko1[[#This Row],[Alku PVM]] )&lt;=3,AND(MONTH(Taulukko1[[#This Row],[Alku PVM]] )=3))</f>
        <v>0</v>
      </c>
      <c r="AD2908" s="90" t="b">
        <f>OR(MONTH(Taulukko1[[#This Row],[Loppu PVM]] )&lt;=3,AND(MONTH(Taulukko1[[#This Row],[Loppu PVM]] )=3))</f>
        <v>0</v>
      </c>
      <c r="AE2908" s="90" t="b">
        <f>OR(MONTH(Taulukko1[[#This Row],[Alku PVM]] )&lt;=9,AND(MONTH(Taulukko1[[#This Row],[Alku PVM]] )=9))</f>
        <v>1</v>
      </c>
      <c r="AF2908" s="90" t="b">
        <f>OR(MONTH(Taulukko1[[#This Row],[Loppu PVM]])&lt;=9,AND(MONTH(Taulukko1[[#This Row],[Loppu PVM]] )=9))</f>
        <v>0</v>
      </c>
      <c r="AG2908" s="90" t="b">
        <f>OR(MONTH(Taulukko1[[#This Row],[Alku PVM]] )&lt;=6,AND(MONTH(Taulukko1[[#This Row],[Alku PVM]] )=6))</f>
        <v>0</v>
      </c>
      <c r="AH2908" s="90" t="b">
        <f>OR(MONTH(Taulukko1[[#This Row],[Loppu PVM]])&lt;=6,AND(MONTH(Taulukko1[[#This Row],[Loppu PVM]] )=6))</f>
        <v>0</v>
      </c>
    </row>
    <row r="2909" spans="1:34" ht="12.75" customHeight="1">
      <c r="A2909" t="s">
        <v>433</v>
      </c>
      <c r="B2909" s="23">
        <v>41865</v>
      </c>
      <c r="C2909" t="s">
        <v>87</v>
      </c>
      <c r="F2909" s="4">
        <v>41912</v>
      </c>
      <c r="G2909" s="5"/>
      <c r="H2909" s="22">
        <v>31</v>
      </c>
      <c r="I2909" s="126">
        <f>INDEX('TOL2008'!B:B,MATCH(A2909,'TOL2008'!A:A,0))</f>
        <v>71121</v>
      </c>
      <c r="J2909" s="126" t="str">
        <f>INDEX(Pääluokka!$H$2:$H$100,MATCH(VALUE(LEFT(Taulukko1[[#This Row],[TOL2008]],2)),Pääluokka!$G$2:$G$100,0))</f>
        <v>Ammatillinen, tieteellinen ja tekninen toiminta</v>
      </c>
      <c r="K2909" s="126" t="str">
        <f>INDEX(Pääluokka!$I$2:$I$100,MATCH(VALUE(LEFT(Taulukko1[[#This Row],[TOL2008]],2)),Pääluokka!$G$2:$G$100,0))</f>
        <v>Palvelualat (G-N, R, S)</v>
      </c>
      <c r="L2909" s="41">
        <f t="shared" si="450"/>
        <v>47</v>
      </c>
      <c r="M2909" s="43">
        <f t="shared" si="451"/>
        <v>41865</v>
      </c>
      <c r="N2909" s="43">
        <f t="shared" si="452"/>
        <v>41912</v>
      </c>
      <c r="O2909" s="43">
        <f t="shared" si="453"/>
        <v>41852</v>
      </c>
      <c r="P2909" s="43">
        <f t="shared" si="454"/>
        <v>41883</v>
      </c>
      <c r="Q2909" s="41">
        <f t="shared" si="455"/>
        <v>2014</v>
      </c>
      <c r="R2909" s="41">
        <f t="shared" si="456"/>
        <v>2014</v>
      </c>
      <c r="S2909" s="43" t="str">
        <f>YEAR(Taulukko1[[#This Row],[Alku KK]])&amp;"Q"&amp;ROUNDDOWN((MONTH(Taulukko1[[#This Row],[Alku KK]])-1)/3+1,0)</f>
        <v>2014Q3</v>
      </c>
      <c r="T2909" s="43" t="str">
        <f>YEAR(Taulukko1[[#This Row],[Loppu KK]])&amp;"Q"&amp;ROUNDDOWN((MONTH(Taulukko1[[#This Row],[Loppu KK]])-1)/3+1,0)</f>
        <v>2014Q3</v>
      </c>
      <c r="U2909" s="66">
        <f>IF(COUNT(Taulukko1[[#This Row],[Neuvottelujen alaiset ]])=1,Taulukko1[[#This Row],[Neuvottelujen alaiset ]],Taulukko1[[#This Row],[Vähennystarve]])</f>
        <v>31</v>
      </c>
      <c r="V2909" s="44" t="str">
        <f t="shared" si="457"/>
        <v>NA</v>
      </c>
      <c r="W2909" s="44" t="str">
        <f t="shared" si="458"/>
        <v>NA</v>
      </c>
      <c r="X2909" s="44" t="str">
        <f t="shared" si="459"/>
        <v>NA</v>
      </c>
      <c r="Y2909" s="90" t="b">
        <f>AND(MONTH(Taulukko1[[#This Row],[Alku PVM]] )=6,DAY(Taulukko1[[#This Row],[Alku PVM]] )&gt;19)</f>
        <v>0</v>
      </c>
      <c r="Z2909" s="90" t="b">
        <f>AND(MONTH(Taulukko1[[#This Row],[Loppu PVM]] )=6,DAY(Taulukko1[[#This Row],[Loppu PVM]] )&gt;19)</f>
        <v>0</v>
      </c>
      <c r="AA2909" s="90" t="b">
        <f>OR(MONTH(Taulukko1[[#This Row],[Alku PVM]] )&lt;=5,AND(MONTH(Taulukko1[[#This Row],[Alku PVM]] )=6,DAY(Taulukko1[[#This Row],[Alku PVM]] )&lt;20))</f>
        <v>0</v>
      </c>
      <c r="AB2909" s="90" t="b">
        <f>OR(MONTH(Taulukko1[[#This Row],[Loppu PVM]])&lt;=5,AND(MONTH(Taulukko1[[#This Row],[Loppu PVM]] )=6,DAY(Taulukko1[[#This Row],[Loppu PVM]])&lt;20))</f>
        <v>0</v>
      </c>
      <c r="AC2909" s="90" t="b">
        <f>OR(MONTH(Taulukko1[[#This Row],[Alku PVM]] )&lt;=3,AND(MONTH(Taulukko1[[#This Row],[Alku PVM]] )=3))</f>
        <v>0</v>
      </c>
      <c r="AD2909" s="90" t="b">
        <f>OR(MONTH(Taulukko1[[#This Row],[Loppu PVM]] )&lt;=3,AND(MONTH(Taulukko1[[#This Row],[Loppu PVM]] )=3))</f>
        <v>0</v>
      </c>
      <c r="AE2909" s="90" t="b">
        <f>OR(MONTH(Taulukko1[[#This Row],[Alku PVM]] )&lt;=9,AND(MONTH(Taulukko1[[#This Row],[Alku PVM]] )=9))</f>
        <v>1</v>
      </c>
      <c r="AF2909" s="90" t="b">
        <f>OR(MONTH(Taulukko1[[#This Row],[Loppu PVM]])&lt;=9,AND(MONTH(Taulukko1[[#This Row],[Loppu PVM]] )=9))</f>
        <v>1</v>
      </c>
      <c r="AG2909" s="90" t="b">
        <f>OR(MONTH(Taulukko1[[#This Row],[Alku PVM]] )&lt;=6,AND(MONTH(Taulukko1[[#This Row],[Alku PVM]] )=6))</f>
        <v>0</v>
      </c>
      <c r="AH2909" s="90" t="b">
        <f>OR(MONTH(Taulukko1[[#This Row],[Loppu PVM]])&lt;=6,AND(MONTH(Taulukko1[[#This Row],[Loppu PVM]] )=6))</f>
        <v>0</v>
      </c>
    </row>
    <row r="2910" spans="1:34" ht="12.75" customHeight="1">
      <c r="A2910" t="s">
        <v>355</v>
      </c>
      <c r="B2910" s="23">
        <v>41865</v>
      </c>
      <c r="C2910" t="s">
        <v>354</v>
      </c>
      <c r="E2910" s="62">
        <v>40</v>
      </c>
      <c r="F2910" s="4">
        <v>41913</v>
      </c>
      <c r="G2910" s="5">
        <v>17</v>
      </c>
      <c r="H2910" s="22">
        <v>480</v>
      </c>
      <c r="I2910" s="126">
        <f>INDEX('TOL2008'!B:B,MATCH(A2910,'TOL2008'!A:A,0))</f>
        <v>86220</v>
      </c>
      <c r="J2910" s="126" t="str">
        <f>INDEX(Pääluokka!$H$2:$H$100,MATCH(VALUE(LEFT(Taulukko1[[#This Row],[TOL2008]],2)),Pääluokka!$G$2:$G$100,0))</f>
        <v>Terveys- ja sosiaalipalvelut</v>
      </c>
      <c r="K2910" s="126" t="str">
        <f>INDEX(Pääluokka!$I$2:$I$100,MATCH(VALUE(LEFT(Taulukko1[[#This Row],[TOL2008]],2)),Pääluokka!$G$2:$G$100,0))</f>
        <v>Muut toimialat (O-Q, T-X)</v>
      </c>
      <c r="L2910" s="41">
        <f t="shared" si="450"/>
        <v>48</v>
      </c>
      <c r="M2910" s="43">
        <f t="shared" si="451"/>
        <v>41865</v>
      </c>
      <c r="N2910" s="43">
        <f t="shared" si="452"/>
        <v>41913</v>
      </c>
      <c r="O2910" s="43">
        <f t="shared" si="453"/>
        <v>41852</v>
      </c>
      <c r="P2910" s="43">
        <f t="shared" si="454"/>
        <v>41913</v>
      </c>
      <c r="Q2910" s="41">
        <f t="shared" si="455"/>
        <v>2014</v>
      </c>
      <c r="R2910" s="41">
        <f t="shared" si="456"/>
        <v>2014</v>
      </c>
      <c r="S2910" s="43" t="str">
        <f>YEAR(Taulukko1[[#This Row],[Alku KK]])&amp;"Q"&amp;ROUNDDOWN((MONTH(Taulukko1[[#This Row],[Alku KK]])-1)/3+1,0)</f>
        <v>2014Q3</v>
      </c>
      <c r="T2910" s="43" t="str">
        <f>YEAR(Taulukko1[[#This Row],[Loppu KK]])&amp;"Q"&amp;ROUNDDOWN((MONTH(Taulukko1[[#This Row],[Loppu KK]])-1)/3+1,0)</f>
        <v>2014Q4</v>
      </c>
      <c r="U2910" s="66">
        <f>IF(COUNT(Taulukko1[[#This Row],[Neuvottelujen alaiset ]])=1,Taulukko1[[#This Row],[Neuvottelujen alaiset ]],Taulukko1[[#This Row],[Vähennystarve]])</f>
        <v>480</v>
      </c>
      <c r="V2910" s="44">
        <f t="shared" si="457"/>
        <v>8.3333333333333329E-2</v>
      </c>
      <c r="W2910" s="44">
        <f t="shared" si="458"/>
        <v>3.5416666666666666E-2</v>
      </c>
      <c r="X2910" s="44">
        <f t="shared" si="459"/>
        <v>0.42499999999999999</v>
      </c>
      <c r="Y2910" s="90" t="b">
        <f>AND(MONTH(Taulukko1[[#This Row],[Alku PVM]] )=6,DAY(Taulukko1[[#This Row],[Alku PVM]] )&gt;19)</f>
        <v>0</v>
      </c>
      <c r="Z2910" s="90" t="b">
        <f>AND(MONTH(Taulukko1[[#This Row],[Loppu PVM]] )=6,DAY(Taulukko1[[#This Row],[Loppu PVM]] )&gt;19)</f>
        <v>0</v>
      </c>
      <c r="AA2910" s="90" t="b">
        <f>OR(MONTH(Taulukko1[[#This Row],[Alku PVM]] )&lt;=5,AND(MONTH(Taulukko1[[#This Row],[Alku PVM]] )=6,DAY(Taulukko1[[#This Row],[Alku PVM]] )&lt;20))</f>
        <v>0</v>
      </c>
      <c r="AB2910" s="90" t="b">
        <f>OR(MONTH(Taulukko1[[#This Row],[Loppu PVM]])&lt;=5,AND(MONTH(Taulukko1[[#This Row],[Loppu PVM]] )=6,DAY(Taulukko1[[#This Row],[Loppu PVM]])&lt;20))</f>
        <v>0</v>
      </c>
      <c r="AC2910" s="90" t="b">
        <f>OR(MONTH(Taulukko1[[#This Row],[Alku PVM]] )&lt;=3,AND(MONTH(Taulukko1[[#This Row],[Alku PVM]] )=3))</f>
        <v>0</v>
      </c>
      <c r="AD2910" s="90" t="b">
        <f>OR(MONTH(Taulukko1[[#This Row],[Loppu PVM]] )&lt;=3,AND(MONTH(Taulukko1[[#This Row],[Loppu PVM]] )=3))</f>
        <v>0</v>
      </c>
      <c r="AE2910" s="90" t="b">
        <f>OR(MONTH(Taulukko1[[#This Row],[Alku PVM]] )&lt;=9,AND(MONTH(Taulukko1[[#This Row],[Alku PVM]] )=9))</f>
        <v>1</v>
      </c>
      <c r="AF2910" s="90" t="b">
        <f>OR(MONTH(Taulukko1[[#This Row],[Loppu PVM]])&lt;=9,AND(MONTH(Taulukko1[[#This Row],[Loppu PVM]] )=9))</f>
        <v>0</v>
      </c>
      <c r="AG2910" s="90" t="b">
        <f>OR(MONTH(Taulukko1[[#This Row],[Alku PVM]] )&lt;=6,AND(MONTH(Taulukko1[[#This Row],[Alku PVM]] )=6))</f>
        <v>0</v>
      </c>
      <c r="AH2910" s="90" t="b">
        <f>OR(MONTH(Taulukko1[[#This Row],[Loppu PVM]])&lt;=6,AND(MONTH(Taulukko1[[#This Row],[Loppu PVM]] )=6))</f>
        <v>0</v>
      </c>
    </row>
    <row r="2911" spans="1:34" ht="12.75" customHeight="1">
      <c r="A2911" s="21" t="s">
        <v>223</v>
      </c>
      <c r="B2911" s="23">
        <v>41865</v>
      </c>
      <c r="C2911" t="s">
        <v>222</v>
      </c>
      <c r="D2911" s="24"/>
      <c r="E2911" s="62">
        <v>10</v>
      </c>
      <c r="F2911" s="23">
        <v>41921</v>
      </c>
      <c r="G2911" s="24">
        <v>5</v>
      </c>
      <c r="H2911" s="22">
        <v>40</v>
      </c>
      <c r="I2911" s="126">
        <f>INDEX('TOL2008'!B:B,MATCH(A2911,'TOL2008'!A:A,0))</f>
        <v>46421</v>
      </c>
      <c r="J2911" s="126" t="str">
        <f>INDEX(Pääluokka!$H$2:$H$100,MATCH(VALUE(LEFT(Taulukko1[[#This Row],[TOL2008]],2)),Pääluokka!$G$2:$G$100,0))</f>
        <v>Tukku- ja vähittäiskauppa; moottoriajoneuvojen ja moottoripyörien korjaus</v>
      </c>
      <c r="K2911" s="126" t="str">
        <f>INDEX(Pääluokka!$I$2:$I$100,MATCH(VALUE(LEFT(Taulukko1[[#This Row],[TOL2008]],2)),Pääluokka!$G$2:$G$100,0))</f>
        <v>Palvelualat (G-N, R, S)</v>
      </c>
      <c r="L2911" s="41">
        <f t="shared" si="450"/>
        <v>56</v>
      </c>
      <c r="M2911" s="43">
        <f t="shared" si="451"/>
        <v>41865</v>
      </c>
      <c r="N2911" s="43">
        <f t="shared" si="452"/>
        <v>41921</v>
      </c>
      <c r="O2911" s="43">
        <f t="shared" si="453"/>
        <v>41852</v>
      </c>
      <c r="P2911" s="43">
        <f t="shared" si="454"/>
        <v>41913</v>
      </c>
      <c r="Q2911" s="41">
        <f t="shared" si="455"/>
        <v>2014</v>
      </c>
      <c r="R2911" s="41">
        <f t="shared" si="456"/>
        <v>2014</v>
      </c>
      <c r="S2911" s="43" t="str">
        <f>YEAR(Taulukko1[[#This Row],[Alku KK]])&amp;"Q"&amp;ROUNDDOWN((MONTH(Taulukko1[[#This Row],[Alku KK]])-1)/3+1,0)</f>
        <v>2014Q3</v>
      </c>
      <c r="T2911" s="43" t="str">
        <f>YEAR(Taulukko1[[#This Row],[Loppu KK]])&amp;"Q"&amp;ROUNDDOWN((MONTH(Taulukko1[[#This Row],[Loppu KK]])-1)/3+1,0)</f>
        <v>2014Q4</v>
      </c>
      <c r="U2911" s="66">
        <f>IF(COUNT(Taulukko1[[#This Row],[Neuvottelujen alaiset ]])=1,Taulukko1[[#This Row],[Neuvottelujen alaiset ]],Taulukko1[[#This Row],[Vähennystarve]])</f>
        <v>40</v>
      </c>
      <c r="V2911" s="44">
        <f t="shared" si="457"/>
        <v>0.25</v>
      </c>
      <c r="W2911" s="44">
        <f t="shared" si="458"/>
        <v>0.125</v>
      </c>
      <c r="X2911" s="44">
        <f t="shared" si="459"/>
        <v>0.5</v>
      </c>
      <c r="Y2911" s="90" t="b">
        <f>AND(MONTH(Taulukko1[[#This Row],[Alku PVM]] )=6,DAY(Taulukko1[[#This Row],[Alku PVM]] )&gt;19)</f>
        <v>0</v>
      </c>
      <c r="Z2911" s="90" t="b">
        <f>AND(MONTH(Taulukko1[[#This Row],[Loppu PVM]] )=6,DAY(Taulukko1[[#This Row],[Loppu PVM]] )&gt;19)</f>
        <v>0</v>
      </c>
      <c r="AA2911" s="90" t="b">
        <f>OR(MONTH(Taulukko1[[#This Row],[Alku PVM]] )&lt;=5,AND(MONTH(Taulukko1[[#This Row],[Alku PVM]] )=6,DAY(Taulukko1[[#This Row],[Alku PVM]] )&lt;20))</f>
        <v>0</v>
      </c>
      <c r="AB2911" s="90" t="b">
        <f>OR(MONTH(Taulukko1[[#This Row],[Loppu PVM]])&lt;=5,AND(MONTH(Taulukko1[[#This Row],[Loppu PVM]] )=6,DAY(Taulukko1[[#This Row],[Loppu PVM]])&lt;20))</f>
        <v>0</v>
      </c>
      <c r="AC2911" s="90" t="b">
        <f>OR(MONTH(Taulukko1[[#This Row],[Alku PVM]] )&lt;=3,AND(MONTH(Taulukko1[[#This Row],[Alku PVM]] )=3))</f>
        <v>0</v>
      </c>
      <c r="AD2911" s="90" t="b">
        <f>OR(MONTH(Taulukko1[[#This Row],[Loppu PVM]] )&lt;=3,AND(MONTH(Taulukko1[[#This Row],[Loppu PVM]] )=3))</f>
        <v>0</v>
      </c>
      <c r="AE2911" s="90" t="b">
        <f>OR(MONTH(Taulukko1[[#This Row],[Alku PVM]] )&lt;=9,AND(MONTH(Taulukko1[[#This Row],[Alku PVM]] )=9))</f>
        <v>1</v>
      </c>
      <c r="AF2911" s="90" t="b">
        <f>OR(MONTH(Taulukko1[[#This Row],[Loppu PVM]])&lt;=9,AND(MONTH(Taulukko1[[#This Row],[Loppu PVM]] )=9))</f>
        <v>0</v>
      </c>
      <c r="AG2911" s="90" t="b">
        <f>OR(MONTH(Taulukko1[[#This Row],[Alku PVM]] )&lt;=6,AND(MONTH(Taulukko1[[#This Row],[Alku PVM]] )=6))</f>
        <v>0</v>
      </c>
      <c r="AH2911" s="90" t="b">
        <f>OR(MONTH(Taulukko1[[#This Row],[Loppu PVM]])&lt;=6,AND(MONTH(Taulukko1[[#This Row],[Loppu PVM]] )=6))</f>
        <v>0</v>
      </c>
    </row>
    <row r="2912" spans="1:34" ht="12.75" customHeight="1">
      <c r="A2912" t="s">
        <v>665</v>
      </c>
      <c r="B2912" s="23">
        <v>41866</v>
      </c>
      <c r="C2912" t="s">
        <v>666</v>
      </c>
      <c r="E2912" s="62">
        <v>15</v>
      </c>
      <c r="F2912" s="4">
        <v>41906</v>
      </c>
      <c r="G2912" s="5">
        <v>12</v>
      </c>
      <c r="H2912" s="22">
        <v>70</v>
      </c>
      <c r="I2912" s="126">
        <f>INDEX('TOL2008'!B:B,MATCH(A2912,'TOL2008'!A:A,0))</f>
        <v>58130</v>
      </c>
      <c r="J2912" s="126" t="str">
        <f>INDEX(Pääluokka!$H$2:$H$100,MATCH(VALUE(LEFT(Taulukko1[[#This Row],[TOL2008]],2)),Pääluokka!$G$2:$G$100,0))</f>
        <v>Informaatio ja viestintä</v>
      </c>
      <c r="K2912" s="126" t="str">
        <f>INDEX(Pääluokka!$I$2:$I$100,MATCH(VALUE(LEFT(Taulukko1[[#This Row],[TOL2008]],2)),Pääluokka!$G$2:$G$100,0))</f>
        <v>Palvelualat (G-N, R, S)</v>
      </c>
      <c r="L2912" s="41">
        <f t="shared" si="450"/>
        <v>40</v>
      </c>
      <c r="M2912" s="43">
        <f t="shared" si="451"/>
        <v>41866</v>
      </c>
      <c r="N2912" s="43">
        <f t="shared" si="452"/>
        <v>41906</v>
      </c>
      <c r="O2912" s="43">
        <f t="shared" si="453"/>
        <v>41852</v>
      </c>
      <c r="P2912" s="43">
        <f t="shared" si="454"/>
        <v>41883</v>
      </c>
      <c r="Q2912" s="41">
        <f t="shared" si="455"/>
        <v>2014</v>
      </c>
      <c r="R2912" s="41">
        <f t="shared" si="456"/>
        <v>2014</v>
      </c>
      <c r="S2912" s="43" t="str">
        <f>YEAR(Taulukko1[[#This Row],[Alku KK]])&amp;"Q"&amp;ROUNDDOWN((MONTH(Taulukko1[[#This Row],[Alku KK]])-1)/3+1,0)</f>
        <v>2014Q3</v>
      </c>
      <c r="T2912" s="43" t="str">
        <f>YEAR(Taulukko1[[#This Row],[Loppu KK]])&amp;"Q"&amp;ROUNDDOWN((MONTH(Taulukko1[[#This Row],[Loppu KK]])-1)/3+1,0)</f>
        <v>2014Q3</v>
      </c>
      <c r="U2912" s="66">
        <f>IF(COUNT(Taulukko1[[#This Row],[Neuvottelujen alaiset ]])=1,Taulukko1[[#This Row],[Neuvottelujen alaiset ]],Taulukko1[[#This Row],[Vähennystarve]])</f>
        <v>70</v>
      </c>
      <c r="V2912" s="44">
        <f t="shared" si="457"/>
        <v>0.21428571428571427</v>
      </c>
      <c r="W2912" s="44">
        <f t="shared" si="458"/>
        <v>0.17142857142857143</v>
      </c>
      <c r="X2912" s="44">
        <f t="shared" si="459"/>
        <v>0.8</v>
      </c>
      <c r="Y2912" s="90" t="b">
        <f>AND(MONTH(Taulukko1[[#This Row],[Alku PVM]] )=6,DAY(Taulukko1[[#This Row],[Alku PVM]] )&gt;19)</f>
        <v>0</v>
      </c>
      <c r="Z2912" s="90" t="b">
        <f>AND(MONTH(Taulukko1[[#This Row],[Loppu PVM]] )=6,DAY(Taulukko1[[#This Row],[Loppu PVM]] )&gt;19)</f>
        <v>0</v>
      </c>
      <c r="AA2912" s="90" t="b">
        <f>OR(MONTH(Taulukko1[[#This Row],[Alku PVM]] )&lt;=5,AND(MONTH(Taulukko1[[#This Row],[Alku PVM]] )=6,DAY(Taulukko1[[#This Row],[Alku PVM]] )&lt;20))</f>
        <v>0</v>
      </c>
      <c r="AB2912" s="90" t="b">
        <f>OR(MONTH(Taulukko1[[#This Row],[Loppu PVM]])&lt;=5,AND(MONTH(Taulukko1[[#This Row],[Loppu PVM]] )=6,DAY(Taulukko1[[#This Row],[Loppu PVM]])&lt;20))</f>
        <v>0</v>
      </c>
      <c r="AC2912" s="90" t="b">
        <f>OR(MONTH(Taulukko1[[#This Row],[Alku PVM]] )&lt;=3,AND(MONTH(Taulukko1[[#This Row],[Alku PVM]] )=3))</f>
        <v>0</v>
      </c>
      <c r="AD2912" s="90" t="b">
        <f>OR(MONTH(Taulukko1[[#This Row],[Loppu PVM]] )&lt;=3,AND(MONTH(Taulukko1[[#This Row],[Loppu PVM]] )=3))</f>
        <v>0</v>
      </c>
      <c r="AE2912" s="90" t="b">
        <f>OR(MONTH(Taulukko1[[#This Row],[Alku PVM]] )&lt;=9,AND(MONTH(Taulukko1[[#This Row],[Alku PVM]] )=9))</f>
        <v>1</v>
      </c>
      <c r="AF2912" s="90" t="b">
        <f>OR(MONTH(Taulukko1[[#This Row],[Loppu PVM]])&lt;=9,AND(MONTH(Taulukko1[[#This Row],[Loppu PVM]] )=9))</f>
        <v>1</v>
      </c>
      <c r="AG2912" s="90" t="b">
        <f>OR(MONTH(Taulukko1[[#This Row],[Alku PVM]] )&lt;=6,AND(MONTH(Taulukko1[[#This Row],[Alku PVM]] )=6))</f>
        <v>0</v>
      </c>
      <c r="AH2912" s="90" t="b">
        <f>OR(MONTH(Taulukko1[[#This Row],[Loppu PVM]])&lt;=6,AND(MONTH(Taulukko1[[#This Row],[Loppu PVM]] )=6))</f>
        <v>0</v>
      </c>
    </row>
    <row r="2913" spans="1:34" ht="12.75" customHeight="1">
      <c r="A2913" t="s">
        <v>599</v>
      </c>
      <c r="B2913" s="23">
        <v>41866</v>
      </c>
      <c r="C2913" t="s">
        <v>600</v>
      </c>
      <c r="F2913" s="4"/>
      <c r="G2913" s="5"/>
      <c r="H2913" s="22">
        <v>40</v>
      </c>
      <c r="I2913" s="126">
        <f>INDEX('TOL2008'!B:B,MATCH(A2913,'TOL2008'!A:A,0))</f>
        <v>62010</v>
      </c>
      <c r="J2913" s="126" t="str">
        <f>INDEX(Pääluokka!$H$2:$H$100,MATCH(VALUE(LEFT(Taulukko1[[#This Row],[TOL2008]],2)),Pääluokka!$G$2:$G$100,0))</f>
        <v>Informaatio ja viestintä</v>
      </c>
      <c r="K2913" s="126" t="str">
        <f>INDEX(Pääluokka!$I$2:$I$100,MATCH(VALUE(LEFT(Taulukko1[[#This Row],[TOL2008]],2)),Pääluokka!$G$2:$G$100,0))</f>
        <v>Palvelualat (G-N, R, S)</v>
      </c>
      <c r="L2913" s="41" t="str">
        <f t="shared" si="450"/>
        <v>NA</v>
      </c>
      <c r="M2913" s="43">
        <f t="shared" si="451"/>
        <v>41866</v>
      </c>
      <c r="N2913" s="43">
        <f t="shared" si="452"/>
        <v>41917</v>
      </c>
      <c r="O2913" s="43">
        <f t="shared" si="453"/>
        <v>41852</v>
      </c>
      <c r="P2913" s="43">
        <f t="shared" si="454"/>
        <v>41913</v>
      </c>
      <c r="Q2913" s="41">
        <f t="shared" si="455"/>
        <v>2014</v>
      </c>
      <c r="R2913" s="41">
        <f t="shared" si="456"/>
        <v>2014</v>
      </c>
      <c r="S2913" s="43" t="str">
        <f>YEAR(Taulukko1[[#This Row],[Alku KK]])&amp;"Q"&amp;ROUNDDOWN((MONTH(Taulukko1[[#This Row],[Alku KK]])-1)/3+1,0)</f>
        <v>2014Q3</v>
      </c>
      <c r="T2913" s="43" t="str">
        <f>YEAR(Taulukko1[[#This Row],[Loppu KK]])&amp;"Q"&amp;ROUNDDOWN((MONTH(Taulukko1[[#This Row],[Loppu KK]])-1)/3+1,0)</f>
        <v>2014Q4</v>
      </c>
      <c r="U2913" s="66">
        <f>IF(COUNT(Taulukko1[[#This Row],[Neuvottelujen alaiset ]])=1,Taulukko1[[#This Row],[Neuvottelujen alaiset ]],Taulukko1[[#This Row],[Vähennystarve]])</f>
        <v>40</v>
      </c>
      <c r="V2913" s="44" t="str">
        <f t="shared" si="457"/>
        <v>NA</v>
      </c>
      <c r="W2913" s="44" t="str">
        <f t="shared" si="458"/>
        <v>NA</v>
      </c>
      <c r="X2913" s="44" t="str">
        <f t="shared" si="459"/>
        <v>NA</v>
      </c>
      <c r="Y2913" s="90" t="b">
        <f>AND(MONTH(Taulukko1[[#This Row],[Alku PVM]] )=6,DAY(Taulukko1[[#This Row],[Alku PVM]] )&gt;19)</f>
        <v>0</v>
      </c>
      <c r="Z2913" s="90" t="b">
        <f>AND(MONTH(Taulukko1[[#This Row],[Loppu PVM]] )=6,DAY(Taulukko1[[#This Row],[Loppu PVM]] )&gt;19)</f>
        <v>0</v>
      </c>
      <c r="AA2913" s="90" t="b">
        <f>OR(MONTH(Taulukko1[[#This Row],[Alku PVM]] )&lt;=5,AND(MONTH(Taulukko1[[#This Row],[Alku PVM]] )=6,DAY(Taulukko1[[#This Row],[Alku PVM]] )&lt;20))</f>
        <v>0</v>
      </c>
      <c r="AB2913" s="90" t="b">
        <f>OR(MONTH(Taulukko1[[#This Row],[Loppu PVM]])&lt;=5,AND(MONTH(Taulukko1[[#This Row],[Loppu PVM]] )=6,DAY(Taulukko1[[#This Row],[Loppu PVM]])&lt;20))</f>
        <v>0</v>
      </c>
      <c r="AC2913" s="90" t="b">
        <f>OR(MONTH(Taulukko1[[#This Row],[Alku PVM]] )&lt;=3,AND(MONTH(Taulukko1[[#This Row],[Alku PVM]] )=3))</f>
        <v>0</v>
      </c>
      <c r="AD2913" s="90" t="b">
        <f>OR(MONTH(Taulukko1[[#This Row],[Loppu PVM]] )&lt;=3,AND(MONTH(Taulukko1[[#This Row],[Loppu PVM]] )=3))</f>
        <v>0</v>
      </c>
      <c r="AE2913" s="90" t="b">
        <f>OR(MONTH(Taulukko1[[#This Row],[Alku PVM]] )&lt;=9,AND(MONTH(Taulukko1[[#This Row],[Alku PVM]] )=9))</f>
        <v>1</v>
      </c>
      <c r="AF2913" s="90" t="b">
        <f>OR(MONTH(Taulukko1[[#This Row],[Loppu PVM]])&lt;=9,AND(MONTH(Taulukko1[[#This Row],[Loppu PVM]] )=9))</f>
        <v>0</v>
      </c>
      <c r="AG2913" s="90" t="b">
        <f>OR(MONTH(Taulukko1[[#This Row],[Alku PVM]] )&lt;=6,AND(MONTH(Taulukko1[[#This Row],[Alku PVM]] )=6))</f>
        <v>0</v>
      </c>
      <c r="AH2913" s="90" t="b">
        <f>OR(MONTH(Taulukko1[[#This Row],[Loppu PVM]])&lt;=6,AND(MONTH(Taulukko1[[#This Row],[Loppu PVM]] )=6))</f>
        <v>0</v>
      </c>
    </row>
    <row r="2914" spans="1:34" ht="12.75" customHeight="1">
      <c r="A2914" t="s">
        <v>591</v>
      </c>
      <c r="B2914" s="23">
        <v>41866</v>
      </c>
      <c r="C2914" t="s">
        <v>590</v>
      </c>
      <c r="D2914" s="5">
        <v>13</v>
      </c>
      <c r="F2914" s="4">
        <v>41933</v>
      </c>
      <c r="G2914" s="5">
        <v>0</v>
      </c>
      <c r="H2914" s="22">
        <v>200</v>
      </c>
      <c r="I2914" s="126">
        <f>INDEX('TOL2008'!B:B,MATCH(A2914,'TOL2008'!A:A,0))</f>
        <v>22220</v>
      </c>
      <c r="J2914" s="126" t="str">
        <f>INDEX(Pääluokka!$H$2:$H$100,MATCH(VALUE(LEFT(Taulukko1[[#This Row],[TOL2008]],2)),Pääluokka!$G$2:$G$100,0))</f>
        <v>Teollisuus</v>
      </c>
      <c r="K2914" s="126" t="str">
        <f>INDEX(Pääluokka!$I$2:$I$100,MATCH(VALUE(LEFT(Taulukko1[[#This Row],[TOL2008]],2)),Pääluokka!$G$2:$G$100,0))</f>
        <v>Teollisuus (C-E)</v>
      </c>
      <c r="L2914" s="41">
        <f t="shared" si="450"/>
        <v>67</v>
      </c>
      <c r="M2914" s="43">
        <f t="shared" si="451"/>
        <v>41866</v>
      </c>
      <c r="N2914" s="43">
        <f t="shared" si="452"/>
        <v>41933</v>
      </c>
      <c r="O2914" s="43">
        <f t="shared" si="453"/>
        <v>41852</v>
      </c>
      <c r="P2914" s="43">
        <f t="shared" si="454"/>
        <v>41913</v>
      </c>
      <c r="Q2914" s="41">
        <f t="shared" si="455"/>
        <v>2014</v>
      </c>
      <c r="R2914" s="41">
        <f t="shared" si="456"/>
        <v>2014</v>
      </c>
      <c r="S2914" s="43" t="str">
        <f>YEAR(Taulukko1[[#This Row],[Alku KK]])&amp;"Q"&amp;ROUNDDOWN((MONTH(Taulukko1[[#This Row],[Alku KK]])-1)/3+1,0)</f>
        <v>2014Q3</v>
      </c>
      <c r="T2914" s="43" t="str">
        <f>YEAR(Taulukko1[[#This Row],[Loppu KK]])&amp;"Q"&amp;ROUNDDOWN((MONTH(Taulukko1[[#This Row],[Loppu KK]])-1)/3+1,0)</f>
        <v>2014Q4</v>
      </c>
      <c r="U2914" s="66">
        <f>IF(COUNT(Taulukko1[[#This Row],[Neuvottelujen alaiset ]])=1,Taulukko1[[#This Row],[Neuvottelujen alaiset ]],Taulukko1[[#This Row],[Vähennystarve]])</f>
        <v>200</v>
      </c>
      <c r="V2914" s="44" t="str">
        <f t="shared" si="457"/>
        <v>NA</v>
      </c>
      <c r="W2914" s="44">
        <f t="shared" si="458"/>
        <v>0</v>
      </c>
      <c r="X2914" s="44" t="str">
        <f t="shared" si="459"/>
        <v>NA</v>
      </c>
      <c r="Y2914" s="90" t="b">
        <f>AND(MONTH(Taulukko1[[#This Row],[Alku PVM]] )=6,DAY(Taulukko1[[#This Row],[Alku PVM]] )&gt;19)</f>
        <v>0</v>
      </c>
      <c r="Z2914" s="90" t="b">
        <f>AND(MONTH(Taulukko1[[#This Row],[Loppu PVM]] )=6,DAY(Taulukko1[[#This Row],[Loppu PVM]] )&gt;19)</f>
        <v>0</v>
      </c>
      <c r="AA2914" s="90" t="b">
        <f>OR(MONTH(Taulukko1[[#This Row],[Alku PVM]] )&lt;=5,AND(MONTH(Taulukko1[[#This Row],[Alku PVM]] )=6,DAY(Taulukko1[[#This Row],[Alku PVM]] )&lt;20))</f>
        <v>0</v>
      </c>
      <c r="AB2914" s="90" t="b">
        <f>OR(MONTH(Taulukko1[[#This Row],[Loppu PVM]])&lt;=5,AND(MONTH(Taulukko1[[#This Row],[Loppu PVM]] )=6,DAY(Taulukko1[[#This Row],[Loppu PVM]])&lt;20))</f>
        <v>0</v>
      </c>
      <c r="AC2914" s="90" t="b">
        <f>OR(MONTH(Taulukko1[[#This Row],[Alku PVM]] )&lt;=3,AND(MONTH(Taulukko1[[#This Row],[Alku PVM]] )=3))</f>
        <v>0</v>
      </c>
      <c r="AD2914" s="90" t="b">
        <f>OR(MONTH(Taulukko1[[#This Row],[Loppu PVM]] )&lt;=3,AND(MONTH(Taulukko1[[#This Row],[Loppu PVM]] )=3))</f>
        <v>0</v>
      </c>
      <c r="AE2914" s="90" t="b">
        <f>OR(MONTH(Taulukko1[[#This Row],[Alku PVM]] )&lt;=9,AND(MONTH(Taulukko1[[#This Row],[Alku PVM]] )=9))</f>
        <v>1</v>
      </c>
      <c r="AF2914" s="90" t="b">
        <f>OR(MONTH(Taulukko1[[#This Row],[Loppu PVM]])&lt;=9,AND(MONTH(Taulukko1[[#This Row],[Loppu PVM]] )=9))</f>
        <v>0</v>
      </c>
      <c r="AG2914" s="90" t="b">
        <f>OR(MONTH(Taulukko1[[#This Row],[Alku PVM]] )&lt;=6,AND(MONTH(Taulukko1[[#This Row],[Alku PVM]] )=6))</f>
        <v>0</v>
      </c>
      <c r="AH2914" s="90" t="b">
        <f>OR(MONTH(Taulukko1[[#This Row],[Loppu PVM]])&lt;=6,AND(MONTH(Taulukko1[[#This Row],[Loppu PVM]] )=6))</f>
        <v>0</v>
      </c>
    </row>
    <row r="2915" spans="1:34" ht="12.75" customHeight="1">
      <c r="A2915" s="21" t="s">
        <v>676</v>
      </c>
      <c r="B2915" s="23">
        <v>41869</v>
      </c>
      <c r="C2915" s="21" t="s">
        <v>675</v>
      </c>
      <c r="D2915" s="24">
        <v>392</v>
      </c>
      <c r="F2915" s="23">
        <v>41921</v>
      </c>
      <c r="G2915" s="24">
        <v>6</v>
      </c>
      <c r="H2915" s="22">
        <v>800</v>
      </c>
      <c r="I2915" s="126">
        <f>INDEX('TOL2008'!B:B,MATCH(A2915,'TOL2008'!A:A,0))</f>
        <v>87203</v>
      </c>
      <c r="J2915" s="126" t="str">
        <f>INDEX(Pääluokka!$H$2:$H$100,MATCH(VALUE(LEFT(Taulukko1[[#This Row],[TOL2008]],2)),Pääluokka!$G$2:$G$100,0))</f>
        <v>Terveys- ja sosiaalipalvelut</v>
      </c>
      <c r="K2915" s="126" t="str">
        <f>INDEX(Pääluokka!$I$2:$I$100,MATCH(VALUE(LEFT(Taulukko1[[#This Row],[TOL2008]],2)),Pääluokka!$G$2:$G$100,0))</f>
        <v>Muut toimialat (O-Q, T-X)</v>
      </c>
      <c r="L2915" s="41">
        <f t="shared" si="450"/>
        <v>52</v>
      </c>
      <c r="M2915" s="43">
        <f t="shared" si="451"/>
        <v>41869</v>
      </c>
      <c r="N2915" s="43">
        <f t="shared" si="452"/>
        <v>41921</v>
      </c>
      <c r="O2915" s="43">
        <f t="shared" si="453"/>
        <v>41852</v>
      </c>
      <c r="P2915" s="43">
        <f t="shared" si="454"/>
        <v>41913</v>
      </c>
      <c r="Q2915" s="41">
        <f t="shared" si="455"/>
        <v>2014</v>
      </c>
      <c r="R2915" s="41">
        <f t="shared" si="456"/>
        <v>2014</v>
      </c>
      <c r="S2915" s="43" t="str">
        <f>YEAR(Taulukko1[[#This Row],[Alku KK]])&amp;"Q"&amp;ROUNDDOWN((MONTH(Taulukko1[[#This Row],[Alku KK]])-1)/3+1,0)</f>
        <v>2014Q3</v>
      </c>
      <c r="T2915" s="43" t="str">
        <f>YEAR(Taulukko1[[#This Row],[Loppu KK]])&amp;"Q"&amp;ROUNDDOWN((MONTH(Taulukko1[[#This Row],[Loppu KK]])-1)/3+1,0)</f>
        <v>2014Q4</v>
      </c>
      <c r="U2915" s="66">
        <f>IF(COUNT(Taulukko1[[#This Row],[Neuvottelujen alaiset ]])=1,Taulukko1[[#This Row],[Neuvottelujen alaiset ]],Taulukko1[[#This Row],[Vähennystarve]])</f>
        <v>800</v>
      </c>
      <c r="V2915" s="44" t="str">
        <f t="shared" si="457"/>
        <v>NA</v>
      </c>
      <c r="W2915" s="44">
        <f t="shared" si="458"/>
        <v>7.4999999999999997E-3</v>
      </c>
      <c r="X2915" s="44" t="str">
        <f t="shared" si="459"/>
        <v>NA</v>
      </c>
      <c r="Y2915" s="90" t="b">
        <f>AND(MONTH(Taulukko1[[#This Row],[Alku PVM]] )=6,DAY(Taulukko1[[#This Row],[Alku PVM]] )&gt;19)</f>
        <v>0</v>
      </c>
      <c r="Z2915" s="90" t="b">
        <f>AND(MONTH(Taulukko1[[#This Row],[Loppu PVM]] )=6,DAY(Taulukko1[[#This Row],[Loppu PVM]] )&gt;19)</f>
        <v>0</v>
      </c>
      <c r="AA2915" s="90" t="b">
        <f>OR(MONTH(Taulukko1[[#This Row],[Alku PVM]] )&lt;=5,AND(MONTH(Taulukko1[[#This Row],[Alku PVM]] )=6,DAY(Taulukko1[[#This Row],[Alku PVM]] )&lt;20))</f>
        <v>0</v>
      </c>
      <c r="AB2915" s="90" t="b">
        <f>OR(MONTH(Taulukko1[[#This Row],[Loppu PVM]])&lt;=5,AND(MONTH(Taulukko1[[#This Row],[Loppu PVM]] )=6,DAY(Taulukko1[[#This Row],[Loppu PVM]])&lt;20))</f>
        <v>0</v>
      </c>
      <c r="AC2915" s="90" t="b">
        <f>OR(MONTH(Taulukko1[[#This Row],[Alku PVM]] )&lt;=3,AND(MONTH(Taulukko1[[#This Row],[Alku PVM]] )=3))</f>
        <v>0</v>
      </c>
      <c r="AD2915" s="90" t="b">
        <f>OR(MONTH(Taulukko1[[#This Row],[Loppu PVM]] )&lt;=3,AND(MONTH(Taulukko1[[#This Row],[Loppu PVM]] )=3))</f>
        <v>0</v>
      </c>
      <c r="AE2915" s="90" t="b">
        <f>OR(MONTH(Taulukko1[[#This Row],[Alku PVM]] )&lt;=9,AND(MONTH(Taulukko1[[#This Row],[Alku PVM]] )=9))</f>
        <v>1</v>
      </c>
      <c r="AF2915" s="90" t="b">
        <f>OR(MONTH(Taulukko1[[#This Row],[Loppu PVM]])&lt;=9,AND(MONTH(Taulukko1[[#This Row],[Loppu PVM]] )=9))</f>
        <v>0</v>
      </c>
      <c r="AG2915" s="90" t="b">
        <f>OR(MONTH(Taulukko1[[#This Row],[Alku PVM]] )&lt;=6,AND(MONTH(Taulukko1[[#This Row],[Alku PVM]] )=6))</f>
        <v>0</v>
      </c>
      <c r="AH2915" s="90" t="b">
        <f>OR(MONTH(Taulukko1[[#This Row],[Loppu PVM]])&lt;=6,AND(MONTH(Taulukko1[[#This Row],[Loppu PVM]] )=6))</f>
        <v>0</v>
      </c>
    </row>
    <row r="2916" spans="1:34" ht="12.75" customHeight="1">
      <c r="A2916" s="21" t="s">
        <v>556</v>
      </c>
      <c r="B2916" s="23">
        <v>41869</v>
      </c>
      <c r="C2916" s="21" t="s">
        <v>555</v>
      </c>
      <c r="D2916" s="24"/>
      <c r="E2916" s="62">
        <v>22</v>
      </c>
      <c r="F2916" s="23">
        <v>41918</v>
      </c>
      <c r="G2916" s="24">
        <v>14</v>
      </c>
      <c r="H2916" s="22">
        <v>120</v>
      </c>
      <c r="I2916" s="126">
        <f>INDEX('TOL2008'!B:B,MATCH(A2916,'TOL2008'!A:A,0))</f>
        <v>18120</v>
      </c>
      <c r="J2916" s="126" t="str">
        <f>INDEX(Pääluokka!$H$2:$H$100,MATCH(VALUE(LEFT(Taulukko1[[#This Row],[TOL2008]],2)),Pääluokka!$G$2:$G$100,0))</f>
        <v>Teollisuus</v>
      </c>
      <c r="K2916" s="126" t="str">
        <f>INDEX(Pääluokka!$I$2:$I$100,MATCH(VALUE(LEFT(Taulukko1[[#This Row],[TOL2008]],2)),Pääluokka!$G$2:$G$100,0))</f>
        <v>Teollisuus (C-E)</v>
      </c>
      <c r="L2916" s="41">
        <f t="shared" si="450"/>
        <v>49</v>
      </c>
      <c r="M2916" s="43">
        <f t="shared" si="451"/>
        <v>41869</v>
      </c>
      <c r="N2916" s="43">
        <f t="shared" si="452"/>
        <v>41918</v>
      </c>
      <c r="O2916" s="43">
        <f t="shared" si="453"/>
        <v>41852</v>
      </c>
      <c r="P2916" s="43">
        <f t="shared" si="454"/>
        <v>41913</v>
      </c>
      <c r="Q2916" s="41">
        <f t="shared" si="455"/>
        <v>2014</v>
      </c>
      <c r="R2916" s="41">
        <f t="shared" si="456"/>
        <v>2014</v>
      </c>
      <c r="S2916" s="43" t="str">
        <f>YEAR(Taulukko1[[#This Row],[Alku KK]])&amp;"Q"&amp;ROUNDDOWN((MONTH(Taulukko1[[#This Row],[Alku KK]])-1)/3+1,0)</f>
        <v>2014Q3</v>
      </c>
      <c r="T2916" s="43" t="str">
        <f>YEAR(Taulukko1[[#This Row],[Loppu KK]])&amp;"Q"&amp;ROUNDDOWN((MONTH(Taulukko1[[#This Row],[Loppu KK]])-1)/3+1,0)</f>
        <v>2014Q4</v>
      </c>
      <c r="U2916" s="66">
        <f>IF(COUNT(Taulukko1[[#This Row],[Neuvottelujen alaiset ]])=1,Taulukko1[[#This Row],[Neuvottelujen alaiset ]],Taulukko1[[#This Row],[Vähennystarve]])</f>
        <v>120</v>
      </c>
      <c r="V2916" s="44">
        <f t="shared" si="457"/>
        <v>0.18333333333333332</v>
      </c>
      <c r="W2916" s="44">
        <f t="shared" si="458"/>
        <v>0.11666666666666667</v>
      </c>
      <c r="X2916" s="44">
        <f t="shared" si="459"/>
        <v>0.63636363636363635</v>
      </c>
      <c r="Y2916" s="90" t="b">
        <f>AND(MONTH(Taulukko1[[#This Row],[Alku PVM]] )=6,DAY(Taulukko1[[#This Row],[Alku PVM]] )&gt;19)</f>
        <v>0</v>
      </c>
      <c r="Z2916" s="90" t="b">
        <f>AND(MONTH(Taulukko1[[#This Row],[Loppu PVM]] )=6,DAY(Taulukko1[[#This Row],[Loppu PVM]] )&gt;19)</f>
        <v>0</v>
      </c>
      <c r="AA2916" s="90" t="b">
        <f>OR(MONTH(Taulukko1[[#This Row],[Alku PVM]] )&lt;=5,AND(MONTH(Taulukko1[[#This Row],[Alku PVM]] )=6,DAY(Taulukko1[[#This Row],[Alku PVM]] )&lt;20))</f>
        <v>0</v>
      </c>
      <c r="AB2916" s="90" t="b">
        <f>OR(MONTH(Taulukko1[[#This Row],[Loppu PVM]])&lt;=5,AND(MONTH(Taulukko1[[#This Row],[Loppu PVM]] )=6,DAY(Taulukko1[[#This Row],[Loppu PVM]])&lt;20))</f>
        <v>0</v>
      </c>
      <c r="AC2916" s="90" t="b">
        <f>OR(MONTH(Taulukko1[[#This Row],[Alku PVM]] )&lt;=3,AND(MONTH(Taulukko1[[#This Row],[Alku PVM]] )=3))</f>
        <v>0</v>
      </c>
      <c r="AD2916" s="90" t="b">
        <f>OR(MONTH(Taulukko1[[#This Row],[Loppu PVM]] )&lt;=3,AND(MONTH(Taulukko1[[#This Row],[Loppu PVM]] )=3))</f>
        <v>0</v>
      </c>
      <c r="AE2916" s="90" t="b">
        <f>OR(MONTH(Taulukko1[[#This Row],[Alku PVM]] )&lt;=9,AND(MONTH(Taulukko1[[#This Row],[Alku PVM]] )=9))</f>
        <v>1</v>
      </c>
      <c r="AF2916" s="90" t="b">
        <f>OR(MONTH(Taulukko1[[#This Row],[Loppu PVM]])&lt;=9,AND(MONTH(Taulukko1[[#This Row],[Loppu PVM]] )=9))</f>
        <v>0</v>
      </c>
      <c r="AG2916" s="90" t="b">
        <f>OR(MONTH(Taulukko1[[#This Row],[Alku PVM]] )&lt;=6,AND(MONTH(Taulukko1[[#This Row],[Alku PVM]] )=6))</f>
        <v>0</v>
      </c>
      <c r="AH2916" s="90" t="b">
        <f>OR(MONTH(Taulukko1[[#This Row],[Loppu PVM]])&lt;=6,AND(MONTH(Taulukko1[[#This Row],[Loppu PVM]] )=6))</f>
        <v>0</v>
      </c>
    </row>
    <row r="2917" spans="1:34" ht="12.75" customHeight="1">
      <c r="A2917" s="21" t="s">
        <v>541</v>
      </c>
      <c r="B2917" s="23">
        <v>41869</v>
      </c>
      <c r="C2917" s="21" t="s">
        <v>540</v>
      </c>
      <c r="D2917" s="24"/>
      <c r="E2917" s="62">
        <v>61</v>
      </c>
      <c r="F2917" s="23">
        <v>41927</v>
      </c>
      <c r="G2917" s="24">
        <v>49</v>
      </c>
      <c r="H2917" s="22">
        <v>1300</v>
      </c>
      <c r="I2917" s="126">
        <f>INDEX('TOL2008'!B:B,MATCH(A2917,'TOL2008'!A:A,0))</f>
        <v>10710</v>
      </c>
      <c r="J2917" s="126" t="str">
        <f>INDEX(Pääluokka!$H$2:$H$100,MATCH(VALUE(LEFT(Taulukko1[[#This Row],[TOL2008]],2)),Pääluokka!$G$2:$G$100,0))</f>
        <v>Teollisuus</v>
      </c>
      <c r="K2917" s="126" t="str">
        <f>INDEX(Pääluokka!$I$2:$I$100,MATCH(VALUE(LEFT(Taulukko1[[#This Row],[TOL2008]],2)),Pääluokka!$G$2:$G$100,0))</f>
        <v>Teollisuus (C-E)</v>
      </c>
      <c r="L2917" s="41">
        <f t="shared" si="450"/>
        <v>58</v>
      </c>
      <c r="M2917" s="43">
        <f t="shared" si="451"/>
        <v>41869</v>
      </c>
      <c r="N2917" s="43">
        <f t="shared" si="452"/>
        <v>41927</v>
      </c>
      <c r="O2917" s="43">
        <f t="shared" si="453"/>
        <v>41852</v>
      </c>
      <c r="P2917" s="43">
        <f t="shared" si="454"/>
        <v>41913</v>
      </c>
      <c r="Q2917" s="41">
        <f t="shared" si="455"/>
        <v>2014</v>
      </c>
      <c r="R2917" s="41">
        <f t="shared" si="456"/>
        <v>2014</v>
      </c>
      <c r="S2917" s="43" t="str">
        <f>YEAR(Taulukko1[[#This Row],[Alku KK]])&amp;"Q"&amp;ROUNDDOWN((MONTH(Taulukko1[[#This Row],[Alku KK]])-1)/3+1,0)</f>
        <v>2014Q3</v>
      </c>
      <c r="T2917" s="43" t="str">
        <f>YEAR(Taulukko1[[#This Row],[Loppu KK]])&amp;"Q"&amp;ROUNDDOWN((MONTH(Taulukko1[[#This Row],[Loppu KK]])-1)/3+1,0)</f>
        <v>2014Q4</v>
      </c>
      <c r="U2917" s="66">
        <f>IF(COUNT(Taulukko1[[#This Row],[Neuvottelujen alaiset ]])=1,Taulukko1[[#This Row],[Neuvottelujen alaiset ]],Taulukko1[[#This Row],[Vähennystarve]])</f>
        <v>1300</v>
      </c>
      <c r="V2917" s="44">
        <f t="shared" si="457"/>
        <v>4.6923076923076922E-2</v>
      </c>
      <c r="W2917" s="44">
        <f t="shared" si="458"/>
        <v>3.7692307692307692E-2</v>
      </c>
      <c r="X2917" s="44">
        <f t="shared" si="459"/>
        <v>0.80327868852459017</v>
      </c>
      <c r="Y2917" s="90" t="b">
        <f>AND(MONTH(Taulukko1[[#This Row],[Alku PVM]] )=6,DAY(Taulukko1[[#This Row],[Alku PVM]] )&gt;19)</f>
        <v>0</v>
      </c>
      <c r="Z2917" s="90" t="b">
        <f>AND(MONTH(Taulukko1[[#This Row],[Loppu PVM]] )=6,DAY(Taulukko1[[#This Row],[Loppu PVM]] )&gt;19)</f>
        <v>0</v>
      </c>
      <c r="AA2917" s="90" t="b">
        <f>OR(MONTH(Taulukko1[[#This Row],[Alku PVM]] )&lt;=5,AND(MONTH(Taulukko1[[#This Row],[Alku PVM]] )=6,DAY(Taulukko1[[#This Row],[Alku PVM]] )&lt;20))</f>
        <v>0</v>
      </c>
      <c r="AB2917" s="90" t="b">
        <f>OR(MONTH(Taulukko1[[#This Row],[Loppu PVM]])&lt;=5,AND(MONTH(Taulukko1[[#This Row],[Loppu PVM]] )=6,DAY(Taulukko1[[#This Row],[Loppu PVM]])&lt;20))</f>
        <v>0</v>
      </c>
      <c r="AC2917" s="90" t="b">
        <f>OR(MONTH(Taulukko1[[#This Row],[Alku PVM]] )&lt;=3,AND(MONTH(Taulukko1[[#This Row],[Alku PVM]] )=3))</f>
        <v>0</v>
      </c>
      <c r="AD2917" s="90" t="b">
        <f>OR(MONTH(Taulukko1[[#This Row],[Loppu PVM]] )&lt;=3,AND(MONTH(Taulukko1[[#This Row],[Loppu PVM]] )=3))</f>
        <v>0</v>
      </c>
      <c r="AE2917" s="90" t="b">
        <f>OR(MONTH(Taulukko1[[#This Row],[Alku PVM]] )&lt;=9,AND(MONTH(Taulukko1[[#This Row],[Alku PVM]] )=9))</f>
        <v>1</v>
      </c>
      <c r="AF2917" s="90" t="b">
        <f>OR(MONTH(Taulukko1[[#This Row],[Loppu PVM]])&lt;=9,AND(MONTH(Taulukko1[[#This Row],[Loppu PVM]] )=9))</f>
        <v>0</v>
      </c>
      <c r="AG2917" s="90" t="b">
        <f>OR(MONTH(Taulukko1[[#This Row],[Alku PVM]] )&lt;=6,AND(MONTH(Taulukko1[[#This Row],[Alku PVM]] )=6))</f>
        <v>0</v>
      </c>
      <c r="AH2917" s="90" t="b">
        <f>OR(MONTH(Taulukko1[[#This Row],[Loppu PVM]])&lt;=6,AND(MONTH(Taulukko1[[#This Row],[Loppu PVM]] )=6))</f>
        <v>0</v>
      </c>
    </row>
    <row r="2918" spans="1:34" ht="12.75" customHeight="1">
      <c r="A2918" t="s">
        <v>247</v>
      </c>
      <c r="B2918" s="23">
        <v>41869</v>
      </c>
      <c r="C2918" t="s">
        <v>246</v>
      </c>
      <c r="E2918" s="62">
        <v>9</v>
      </c>
      <c r="F2918" s="4">
        <v>41886</v>
      </c>
      <c r="G2918" s="5">
        <v>0</v>
      </c>
      <c r="H2918" s="22">
        <v>9</v>
      </c>
      <c r="I2918" s="126">
        <f>INDEX('TOL2008'!B:B,MATCH(A2918,'TOL2008'!A:A,0))</f>
        <v>10130</v>
      </c>
      <c r="J2918" s="126" t="str">
        <f>INDEX(Pääluokka!$H$2:$H$100,MATCH(VALUE(LEFT(Taulukko1[[#This Row],[TOL2008]],2)),Pääluokka!$G$2:$G$100,0))</f>
        <v>Teollisuus</v>
      </c>
      <c r="K2918" s="126" t="str">
        <f>INDEX(Pääluokka!$I$2:$I$100,MATCH(VALUE(LEFT(Taulukko1[[#This Row],[TOL2008]],2)),Pääluokka!$G$2:$G$100,0))</f>
        <v>Teollisuus (C-E)</v>
      </c>
      <c r="L2918" s="41">
        <f t="shared" si="450"/>
        <v>17</v>
      </c>
      <c r="M2918" s="43">
        <f t="shared" si="451"/>
        <v>41869</v>
      </c>
      <c r="N2918" s="43">
        <f t="shared" si="452"/>
        <v>41886</v>
      </c>
      <c r="O2918" s="43">
        <f t="shared" si="453"/>
        <v>41852</v>
      </c>
      <c r="P2918" s="43">
        <f t="shared" si="454"/>
        <v>41883</v>
      </c>
      <c r="Q2918" s="41">
        <f t="shared" si="455"/>
        <v>2014</v>
      </c>
      <c r="R2918" s="41">
        <f t="shared" si="456"/>
        <v>2014</v>
      </c>
      <c r="S2918" s="43" t="str">
        <f>YEAR(Taulukko1[[#This Row],[Alku KK]])&amp;"Q"&amp;ROUNDDOWN((MONTH(Taulukko1[[#This Row],[Alku KK]])-1)/3+1,0)</f>
        <v>2014Q3</v>
      </c>
      <c r="T2918" s="43" t="str">
        <f>YEAR(Taulukko1[[#This Row],[Loppu KK]])&amp;"Q"&amp;ROUNDDOWN((MONTH(Taulukko1[[#This Row],[Loppu KK]])-1)/3+1,0)</f>
        <v>2014Q3</v>
      </c>
      <c r="U2918" s="66">
        <f>IF(COUNT(Taulukko1[[#This Row],[Neuvottelujen alaiset ]])=1,Taulukko1[[#This Row],[Neuvottelujen alaiset ]],Taulukko1[[#This Row],[Vähennystarve]])</f>
        <v>9</v>
      </c>
      <c r="V2918" s="44">
        <f t="shared" si="457"/>
        <v>1</v>
      </c>
      <c r="W2918" s="44">
        <f t="shared" si="458"/>
        <v>0</v>
      </c>
      <c r="X2918" s="44">
        <f t="shared" si="459"/>
        <v>0</v>
      </c>
      <c r="Y2918" s="90" t="b">
        <f>AND(MONTH(Taulukko1[[#This Row],[Alku PVM]] )=6,DAY(Taulukko1[[#This Row],[Alku PVM]] )&gt;19)</f>
        <v>0</v>
      </c>
      <c r="Z2918" s="90" t="b">
        <f>AND(MONTH(Taulukko1[[#This Row],[Loppu PVM]] )=6,DAY(Taulukko1[[#This Row],[Loppu PVM]] )&gt;19)</f>
        <v>0</v>
      </c>
      <c r="AA2918" s="90" t="b">
        <f>OR(MONTH(Taulukko1[[#This Row],[Alku PVM]] )&lt;=5,AND(MONTH(Taulukko1[[#This Row],[Alku PVM]] )=6,DAY(Taulukko1[[#This Row],[Alku PVM]] )&lt;20))</f>
        <v>0</v>
      </c>
      <c r="AB2918" s="90" t="b">
        <f>OR(MONTH(Taulukko1[[#This Row],[Loppu PVM]])&lt;=5,AND(MONTH(Taulukko1[[#This Row],[Loppu PVM]] )=6,DAY(Taulukko1[[#This Row],[Loppu PVM]])&lt;20))</f>
        <v>0</v>
      </c>
      <c r="AC2918" s="90" t="b">
        <f>OR(MONTH(Taulukko1[[#This Row],[Alku PVM]] )&lt;=3,AND(MONTH(Taulukko1[[#This Row],[Alku PVM]] )=3))</f>
        <v>0</v>
      </c>
      <c r="AD2918" s="90" t="b">
        <f>OR(MONTH(Taulukko1[[#This Row],[Loppu PVM]] )&lt;=3,AND(MONTH(Taulukko1[[#This Row],[Loppu PVM]] )=3))</f>
        <v>0</v>
      </c>
      <c r="AE2918" s="90" t="b">
        <f>OR(MONTH(Taulukko1[[#This Row],[Alku PVM]] )&lt;=9,AND(MONTH(Taulukko1[[#This Row],[Alku PVM]] )=9))</f>
        <v>1</v>
      </c>
      <c r="AF2918" s="90" t="b">
        <f>OR(MONTH(Taulukko1[[#This Row],[Loppu PVM]])&lt;=9,AND(MONTH(Taulukko1[[#This Row],[Loppu PVM]] )=9))</f>
        <v>1</v>
      </c>
      <c r="AG2918" s="90" t="b">
        <f>OR(MONTH(Taulukko1[[#This Row],[Alku PVM]] )&lt;=6,AND(MONTH(Taulukko1[[#This Row],[Alku PVM]] )=6))</f>
        <v>0</v>
      </c>
      <c r="AH2918" s="90" t="b">
        <f>OR(MONTH(Taulukko1[[#This Row],[Loppu PVM]])&lt;=6,AND(MONTH(Taulukko1[[#This Row],[Loppu PVM]] )=6))</f>
        <v>0</v>
      </c>
    </row>
    <row r="2919" spans="1:34" ht="12.75" customHeight="1">
      <c r="A2919" s="21" t="s">
        <v>219</v>
      </c>
      <c r="B2919" s="23">
        <v>41869</v>
      </c>
      <c r="C2919" t="s">
        <v>218</v>
      </c>
      <c r="D2919" s="24"/>
      <c r="F2919" s="23">
        <v>41891</v>
      </c>
      <c r="G2919" s="24"/>
      <c r="H2919" s="22">
        <v>27</v>
      </c>
      <c r="I2919" s="126">
        <f>INDEX('TOL2008'!B:B,MATCH(A2919,'TOL2008'!A:A,0))</f>
        <v>30110</v>
      </c>
      <c r="J2919" s="126" t="str">
        <f>INDEX(Pääluokka!$H$2:$H$100,MATCH(VALUE(LEFT(Taulukko1[[#This Row],[TOL2008]],2)),Pääluokka!$G$2:$G$100,0))</f>
        <v>Teollisuus</v>
      </c>
      <c r="K2919" s="126" t="str">
        <f>INDEX(Pääluokka!$I$2:$I$100,MATCH(VALUE(LEFT(Taulukko1[[#This Row],[TOL2008]],2)),Pääluokka!$G$2:$G$100,0))</f>
        <v>Teollisuus (C-E)</v>
      </c>
      <c r="L2919" s="41">
        <f t="shared" si="450"/>
        <v>22</v>
      </c>
      <c r="M2919" s="43">
        <f t="shared" si="451"/>
        <v>41869</v>
      </c>
      <c r="N2919" s="43">
        <f t="shared" si="452"/>
        <v>41891</v>
      </c>
      <c r="O2919" s="43">
        <f t="shared" si="453"/>
        <v>41852</v>
      </c>
      <c r="P2919" s="43">
        <f t="shared" si="454"/>
        <v>41883</v>
      </c>
      <c r="Q2919" s="41">
        <f t="shared" si="455"/>
        <v>2014</v>
      </c>
      <c r="R2919" s="41">
        <f t="shared" si="456"/>
        <v>2014</v>
      </c>
      <c r="S2919" s="43" t="str">
        <f>YEAR(Taulukko1[[#This Row],[Alku KK]])&amp;"Q"&amp;ROUNDDOWN((MONTH(Taulukko1[[#This Row],[Alku KK]])-1)/3+1,0)</f>
        <v>2014Q3</v>
      </c>
      <c r="T2919" s="43" t="str">
        <f>YEAR(Taulukko1[[#This Row],[Loppu KK]])&amp;"Q"&amp;ROUNDDOWN((MONTH(Taulukko1[[#This Row],[Loppu KK]])-1)/3+1,0)</f>
        <v>2014Q3</v>
      </c>
      <c r="U2919" s="66">
        <f>IF(COUNT(Taulukko1[[#This Row],[Neuvottelujen alaiset ]])=1,Taulukko1[[#This Row],[Neuvottelujen alaiset ]],Taulukko1[[#This Row],[Vähennystarve]])</f>
        <v>27</v>
      </c>
      <c r="V2919" s="44" t="str">
        <f t="shared" si="457"/>
        <v>NA</v>
      </c>
      <c r="W2919" s="44" t="str">
        <f t="shared" si="458"/>
        <v>NA</v>
      </c>
      <c r="X2919" s="44" t="str">
        <f t="shared" si="459"/>
        <v>NA</v>
      </c>
      <c r="Y2919" s="90" t="b">
        <f>AND(MONTH(Taulukko1[[#This Row],[Alku PVM]] )=6,DAY(Taulukko1[[#This Row],[Alku PVM]] )&gt;19)</f>
        <v>0</v>
      </c>
      <c r="Z2919" s="90" t="b">
        <f>AND(MONTH(Taulukko1[[#This Row],[Loppu PVM]] )=6,DAY(Taulukko1[[#This Row],[Loppu PVM]] )&gt;19)</f>
        <v>0</v>
      </c>
      <c r="AA2919" s="90" t="b">
        <f>OR(MONTH(Taulukko1[[#This Row],[Alku PVM]] )&lt;=5,AND(MONTH(Taulukko1[[#This Row],[Alku PVM]] )=6,DAY(Taulukko1[[#This Row],[Alku PVM]] )&lt;20))</f>
        <v>0</v>
      </c>
      <c r="AB2919" s="90" t="b">
        <f>OR(MONTH(Taulukko1[[#This Row],[Loppu PVM]])&lt;=5,AND(MONTH(Taulukko1[[#This Row],[Loppu PVM]] )=6,DAY(Taulukko1[[#This Row],[Loppu PVM]])&lt;20))</f>
        <v>0</v>
      </c>
      <c r="AC2919" s="90" t="b">
        <f>OR(MONTH(Taulukko1[[#This Row],[Alku PVM]] )&lt;=3,AND(MONTH(Taulukko1[[#This Row],[Alku PVM]] )=3))</f>
        <v>0</v>
      </c>
      <c r="AD2919" s="90" t="b">
        <f>OR(MONTH(Taulukko1[[#This Row],[Loppu PVM]] )&lt;=3,AND(MONTH(Taulukko1[[#This Row],[Loppu PVM]] )=3))</f>
        <v>0</v>
      </c>
      <c r="AE2919" s="90" t="b">
        <f>OR(MONTH(Taulukko1[[#This Row],[Alku PVM]] )&lt;=9,AND(MONTH(Taulukko1[[#This Row],[Alku PVM]] )=9))</f>
        <v>1</v>
      </c>
      <c r="AF2919" s="90" t="b">
        <f>OR(MONTH(Taulukko1[[#This Row],[Loppu PVM]])&lt;=9,AND(MONTH(Taulukko1[[#This Row],[Loppu PVM]] )=9))</f>
        <v>1</v>
      </c>
      <c r="AG2919" s="90" t="b">
        <f>OR(MONTH(Taulukko1[[#This Row],[Alku PVM]] )&lt;=6,AND(MONTH(Taulukko1[[#This Row],[Alku PVM]] )=6))</f>
        <v>0</v>
      </c>
      <c r="AH2919" s="90" t="b">
        <f>OR(MONTH(Taulukko1[[#This Row],[Loppu PVM]])&lt;=6,AND(MONTH(Taulukko1[[#This Row],[Loppu PVM]] )=6))</f>
        <v>0</v>
      </c>
    </row>
    <row r="2920" spans="1:34" ht="12.75" customHeight="1">
      <c r="A2920" t="s">
        <v>199</v>
      </c>
      <c r="B2920" s="23">
        <v>41869</v>
      </c>
      <c r="C2920" t="s">
        <v>198</v>
      </c>
      <c r="E2920" s="62">
        <v>55</v>
      </c>
      <c r="F2920" s="4">
        <v>41922</v>
      </c>
      <c r="G2920" s="5">
        <v>0</v>
      </c>
      <c r="H2920" s="22">
        <v>600</v>
      </c>
      <c r="I2920" s="126">
        <f>INDEX('TOL2008'!B:B,MATCH(A2920,'TOL2008'!A:A,0))</f>
        <v>17120</v>
      </c>
      <c r="J2920" s="126" t="str">
        <f>INDEX(Pääluokka!$H$2:$H$100,MATCH(VALUE(LEFT(Taulukko1[[#This Row],[TOL2008]],2)),Pääluokka!$G$2:$G$100,0))</f>
        <v>Teollisuus</v>
      </c>
      <c r="K2920" s="126" t="str">
        <f>INDEX(Pääluokka!$I$2:$I$100,MATCH(VALUE(LEFT(Taulukko1[[#This Row],[TOL2008]],2)),Pääluokka!$G$2:$G$100,0))</f>
        <v>Teollisuus (C-E)</v>
      </c>
      <c r="L2920" s="41">
        <f t="shared" si="450"/>
        <v>53</v>
      </c>
      <c r="M2920" s="43">
        <f t="shared" si="451"/>
        <v>41869</v>
      </c>
      <c r="N2920" s="43">
        <f t="shared" si="452"/>
        <v>41922</v>
      </c>
      <c r="O2920" s="43">
        <f t="shared" si="453"/>
        <v>41852</v>
      </c>
      <c r="P2920" s="43">
        <f t="shared" si="454"/>
        <v>41913</v>
      </c>
      <c r="Q2920" s="41">
        <f t="shared" si="455"/>
        <v>2014</v>
      </c>
      <c r="R2920" s="41">
        <f t="shared" si="456"/>
        <v>2014</v>
      </c>
      <c r="S2920" s="43" t="str">
        <f>YEAR(Taulukko1[[#This Row],[Alku KK]])&amp;"Q"&amp;ROUNDDOWN((MONTH(Taulukko1[[#This Row],[Alku KK]])-1)/3+1,0)</f>
        <v>2014Q3</v>
      </c>
      <c r="T2920" s="43" t="str">
        <f>YEAR(Taulukko1[[#This Row],[Loppu KK]])&amp;"Q"&amp;ROUNDDOWN((MONTH(Taulukko1[[#This Row],[Loppu KK]])-1)/3+1,0)</f>
        <v>2014Q4</v>
      </c>
      <c r="U2920" s="66">
        <f>IF(COUNT(Taulukko1[[#This Row],[Neuvottelujen alaiset ]])=1,Taulukko1[[#This Row],[Neuvottelujen alaiset ]],Taulukko1[[#This Row],[Vähennystarve]])</f>
        <v>600</v>
      </c>
      <c r="V2920" s="44">
        <f t="shared" si="457"/>
        <v>9.166666666666666E-2</v>
      </c>
      <c r="W2920" s="44">
        <f t="shared" si="458"/>
        <v>0</v>
      </c>
      <c r="X2920" s="44">
        <f t="shared" si="459"/>
        <v>0</v>
      </c>
      <c r="Y2920" s="90" t="b">
        <f>AND(MONTH(Taulukko1[[#This Row],[Alku PVM]] )=6,DAY(Taulukko1[[#This Row],[Alku PVM]] )&gt;19)</f>
        <v>0</v>
      </c>
      <c r="Z2920" s="90" t="b">
        <f>AND(MONTH(Taulukko1[[#This Row],[Loppu PVM]] )=6,DAY(Taulukko1[[#This Row],[Loppu PVM]] )&gt;19)</f>
        <v>0</v>
      </c>
      <c r="AA2920" s="90" t="b">
        <f>OR(MONTH(Taulukko1[[#This Row],[Alku PVM]] )&lt;=5,AND(MONTH(Taulukko1[[#This Row],[Alku PVM]] )=6,DAY(Taulukko1[[#This Row],[Alku PVM]] )&lt;20))</f>
        <v>0</v>
      </c>
      <c r="AB2920" s="90" t="b">
        <f>OR(MONTH(Taulukko1[[#This Row],[Loppu PVM]])&lt;=5,AND(MONTH(Taulukko1[[#This Row],[Loppu PVM]] )=6,DAY(Taulukko1[[#This Row],[Loppu PVM]])&lt;20))</f>
        <v>0</v>
      </c>
      <c r="AC2920" s="90" t="b">
        <f>OR(MONTH(Taulukko1[[#This Row],[Alku PVM]] )&lt;=3,AND(MONTH(Taulukko1[[#This Row],[Alku PVM]] )=3))</f>
        <v>0</v>
      </c>
      <c r="AD2920" s="90" t="b">
        <f>OR(MONTH(Taulukko1[[#This Row],[Loppu PVM]] )&lt;=3,AND(MONTH(Taulukko1[[#This Row],[Loppu PVM]] )=3))</f>
        <v>0</v>
      </c>
      <c r="AE2920" s="90" t="b">
        <f>OR(MONTH(Taulukko1[[#This Row],[Alku PVM]] )&lt;=9,AND(MONTH(Taulukko1[[#This Row],[Alku PVM]] )=9))</f>
        <v>1</v>
      </c>
      <c r="AF2920" s="90" t="b">
        <f>OR(MONTH(Taulukko1[[#This Row],[Loppu PVM]])&lt;=9,AND(MONTH(Taulukko1[[#This Row],[Loppu PVM]] )=9))</f>
        <v>0</v>
      </c>
      <c r="AG2920" s="90" t="b">
        <f>OR(MONTH(Taulukko1[[#This Row],[Alku PVM]] )&lt;=6,AND(MONTH(Taulukko1[[#This Row],[Alku PVM]] )=6))</f>
        <v>0</v>
      </c>
      <c r="AH2920" s="90" t="b">
        <f>OR(MONTH(Taulukko1[[#This Row],[Loppu PVM]])&lt;=6,AND(MONTH(Taulukko1[[#This Row],[Loppu PVM]] )=6))</f>
        <v>0</v>
      </c>
    </row>
    <row r="2921" spans="1:34" ht="12.75" customHeight="1">
      <c r="A2921" t="s">
        <v>148</v>
      </c>
      <c r="B2921" s="23">
        <v>41869</v>
      </c>
      <c r="C2921" t="s">
        <v>147</v>
      </c>
      <c r="D2921" s="5">
        <v>55</v>
      </c>
      <c r="F2921" s="4"/>
      <c r="G2921" s="5"/>
      <c r="H2921" s="22">
        <v>55</v>
      </c>
      <c r="I2921" s="126">
        <f>INDEX('TOL2008'!B:B,MATCH(A2921,'TOL2008'!A:A,0))</f>
        <v>17120</v>
      </c>
      <c r="J2921" s="126" t="str">
        <f>INDEX(Pääluokka!$H$2:$H$100,MATCH(VALUE(LEFT(Taulukko1[[#This Row],[TOL2008]],2)),Pääluokka!$G$2:$G$100,0))</f>
        <v>Teollisuus</v>
      </c>
      <c r="K2921" s="126" t="str">
        <f>INDEX(Pääluokka!$I$2:$I$100,MATCH(VALUE(LEFT(Taulukko1[[#This Row],[TOL2008]],2)),Pääluokka!$G$2:$G$100,0))</f>
        <v>Teollisuus (C-E)</v>
      </c>
      <c r="L2921" s="41" t="str">
        <f t="shared" si="450"/>
        <v>NA</v>
      </c>
      <c r="M2921" s="43">
        <f t="shared" si="451"/>
        <v>41869</v>
      </c>
      <c r="N2921" s="43">
        <f t="shared" si="452"/>
        <v>41920</v>
      </c>
      <c r="O2921" s="43">
        <f t="shared" si="453"/>
        <v>41852</v>
      </c>
      <c r="P2921" s="43">
        <f t="shared" si="454"/>
        <v>41913</v>
      </c>
      <c r="Q2921" s="41">
        <f t="shared" si="455"/>
        <v>2014</v>
      </c>
      <c r="R2921" s="41">
        <f t="shared" si="456"/>
        <v>2014</v>
      </c>
      <c r="S2921" s="43" t="str">
        <f>YEAR(Taulukko1[[#This Row],[Alku KK]])&amp;"Q"&amp;ROUNDDOWN((MONTH(Taulukko1[[#This Row],[Alku KK]])-1)/3+1,0)</f>
        <v>2014Q3</v>
      </c>
      <c r="T2921" s="43" t="str">
        <f>YEAR(Taulukko1[[#This Row],[Loppu KK]])&amp;"Q"&amp;ROUNDDOWN((MONTH(Taulukko1[[#This Row],[Loppu KK]])-1)/3+1,0)</f>
        <v>2014Q4</v>
      </c>
      <c r="U2921" s="66">
        <f>IF(COUNT(Taulukko1[[#This Row],[Neuvottelujen alaiset ]])=1,Taulukko1[[#This Row],[Neuvottelujen alaiset ]],Taulukko1[[#This Row],[Vähennystarve]])</f>
        <v>55</v>
      </c>
      <c r="V2921" s="44" t="str">
        <f t="shared" si="457"/>
        <v>NA</v>
      </c>
      <c r="W2921" s="44" t="str">
        <f t="shared" si="458"/>
        <v>NA</v>
      </c>
      <c r="X2921" s="44" t="str">
        <f t="shared" si="459"/>
        <v>NA</v>
      </c>
      <c r="Y2921" s="90" t="b">
        <f>AND(MONTH(Taulukko1[[#This Row],[Alku PVM]] )=6,DAY(Taulukko1[[#This Row],[Alku PVM]] )&gt;19)</f>
        <v>0</v>
      </c>
      <c r="Z2921" s="90" t="b">
        <f>AND(MONTH(Taulukko1[[#This Row],[Loppu PVM]] )=6,DAY(Taulukko1[[#This Row],[Loppu PVM]] )&gt;19)</f>
        <v>0</v>
      </c>
      <c r="AA2921" s="90" t="b">
        <f>OR(MONTH(Taulukko1[[#This Row],[Alku PVM]] )&lt;=5,AND(MONTH(Taulukko1[[#This Row],[Alku PVM]] )=6,DAY(Taulukko1[[#This Row],[Alku PVM]] )&lt;20))</f>
        <v>0</v>
      </c>
      <c r="AB2921" s="90" t="b">
        <f>OR(MONTH(Taulukko1[[#This Row],[Loppu PVM]])&lt;=5,AND(MONTH(Taulukko1[[#This Row],[Loppu PVM]] )=6,DAY(Taulukko1[[#This Row],[Loppu PVM]])&lt;20))</f>
        <v>0</v>
      </c>
      <c r="AC2921" s="90" t="b">
        <f>OR(MONTH(Taulukko1[[#This Row],[Alku PVM]] )&lt;=3,AND(MONTH(Taulukko1[[#This Row],[Alku PVM]] )=3))</f>
        <v>0</v>
      </c>
      <c r="AD2921" s="90" t="b">
        <f>OR(MONTH(Taulukko1[[#This Row],[Loppu PVM]] )&lt;=3,AND(MONTH(Taulukko1[[#This Row],[Loppu PVM]] )=3))</f>
        <v>0</v>
      </c>
      <c r="AE2921" s="90" t="b">
        <f>OR(MONTH(Taulukko1[[#This Row],[Alku PVM]] )&lt;=9,AND(MONTH(Taulukko1[[#This Row],[Alku PVM]] )=9))</f>
        <v>1</v>
      </c>
      <c r="AF2921" s="90" t="b">
        <f>OR(MONTH(Taulukko1[[#This Row],[Loppu PVM]])&lt;=9,AND(MONTH(Taulukko1[[#This Row],[Loppu PVM]] )=9))</f>
        <v>0</v>
      </c>
      <c r="AG2921" s="90" t="b">
        <f>OR(MONTH(Taulukko1[[#This Row],[Alku PVM]] )&lt;=6,AND(MONTH(Taulukko1[[#This Row],[Alku PVM]] )=6))</f>
        <v>0</v>
      </c>
      <c r="AH2921" s="90" t="b">
        <f>OR(MONTH(Taulukko1[[#This Row],[Loppu PVM]])&lt;=6,AND(MONTH(Taulukko1[[#This Row],[Loppu PVM]] )=6))</f>
        <v>0</v>
      </c>
    </row>
    <row r="2922" spans="1:34" ht="12.75" customHeight="1">
      <c r="A2922" t="s">
        <v>470</v>
      </c>
      <c r="B2922" s="23">
        <v>41870</v>
      </c>
      <c r="C2922" t="s">
        <v>469</v>
      </c>
      <c r="E2922" s="62">
        <v>19</v>
      </c>
      <c r="F2922" s="4">
        <v>41921</v>
      </c>
      <c r="G2922" s="5">
        <v>16</v>
      </c>
      <c r="H2922" s="22">
        <v>31</v>
      </c>
      <c r="I2922" s="126">
        <f>INDEX('TOL2008'!B:B,MATCH(A2922,'TOL2008'!A:A,0))</f>
        <v>58130</v>
      </c>
      <c r="J2922" s="126" t="str">
        <f>INDEX(Pääluokka!$H$2:$H$100,MATCH(VALUE(LEFT(Taulukko1[[#This Row],[TOL2008]],2)),Pääluokka!$G$2:$G$100,0))</f>
        <v>Informaatio ja viestintä</v>
      </c>
      <c r="K2922" s="126" t="str">
        <f>INDEX(Pääluokka!$I$2:$I$100,MATCH(VALUE(LEFT(Taulukko1[[#This Row],[TOL2008]],2)),Pääluokka!$G$2:$G$100,0))</f>
        <v>Palvelualat (G-N, R, S)</v>
      </c>
      <c r="L2922" s="41">
        <f t="shared" si="450"/>
        <v>51</v>
      </c>
      <c r="M2922" s="43">
        <f t="shared" si="451"/>
        <v>41870</v>
      </c>
      <c r="N2922" s="43">
        <f t="shared" si="452"/>
        <v>41921</v>
      </c>
      <c r="O2922" s="43">
        <f t="shared" si="453"/>
        <v>41852</v>
      </c>
      <c r="P2922" s="43">
        <f t="shared" si="454"/>
        <v>41913</v>
      </c>
      <c r="Q2922" s="41">
        <f t="shared" si="455"/>
        <v>2014</v>
      </c>
      <c r="R2922" s="41">
        <f t="shared" si="456"/>
        <v>2014</v>
      </c>
      <c r="S2922" s="43" t="str">
        <f>YEAR(Taulukko1[[#This Row],[Alku KK]])&amp;"Q"&amp;ROUNDDOWN((MONTH(Taulukko1[[#This Row],[Alku KK]])-1)/3+1,0)</f>
        <v>2014Q3</v>
      </c>
      <c r="T2922" s="43" t="str">
        <f>YEAR(Taulukko1[[#This Row],[Loppu KK]])&amp;"Q"&amp;ROUNDDOWN((MONTH(Taulukko1[[#This Row],[Loppu KK]])-1)/3+1,0)</f>
        <v>2014Q4</v>
      </c>
      <c r="U2922" s="66">
        <f>IF(COUNT(Taulukko1[[#This Row],[Neuvottelujen alaiset ]])=1,Taulukko1[[#This Row],[Neuvottelujen alaiset ]],Taulukko1[[#This Row],[Vähennystarve]])</f>
        <v>31</v>
      </c>
      <c r="V2922" s="44">
        <f t="shared" si="457"/>
        <v>0.61290322580645162</v>
      </c>
      <c r="W2922" s="44">
        <f t="shared" si="458"/>
        <v>0.5161290322580645</v>
      </c>
      <c r="X2922" s="44">
        <f t="shared" si="459"/>
        <v>0.84210526315789469</v>
      </c>
      <c r="Y2922" s="90" t="b">
        <f>AND(MONTH(Taulukko1[[#This Row],[Alku PVM]] )=6,DAY(Taulukko1[[#This Row],[Alku PVM]] )&gt;19)</f>
        <v>0</v>
      </c>
      <c r="Z2922" s="90" t="b">
        <f>AND(MONTH(Taulukko1[[#This Row],[Loppu PVM]] )=6,DAY(Taulukko1[[#This Row],[Loppu PVM]] )&gt;19)</f>
        <v>0</v>
      </c>
      <c r="AA2922" s="90" t="b">
        <f>OR(MONTH(Taulukko1[[#This Row],[Alku PVM]] )&lt;=5,AND(MONTH(Taulukko1[[#This Row],[Alku PVM]] )=6,DAY(Taulukko1[[#This Row],[Alku PVM]] )&lt;20))</f>
        <v>0</v>
      </c>
      <c r="AB2922" s="90" t="b">
        <f>OR(MONTH(Taulukko1[[#This Row],[Loppu PVM]])&lt;=5,AND(MONTH(Taulukko1[[#This Row],[Loppu PVM]] )=6,DAY(Taulukko1[[#This Row],[Loppu PVM]])&lt;20))</f>
        <v>0</v>
      </c>
      <c r="AC2922" s="90" t="b">
        <f>OR(MONTH(Taulukko1[[#This Row],[Alku PVM]] )&lt;=3,AND(MONTH(Taulukko1[[#This Row],[Alku PVM]] )=3))</f>
        <v>0</v>
      </c>
      <c r="AD2922" s="90" t="b">
        <f>OR(MONTH(Taulukko1[[#This Row],[Loppu PVM]] )&lt;=3,AND(MONTH(Taulukko1[[#This Row],[Loppu PVM]] )=3))</f>
        <v>0</v>
      </c>
      <c r="AE2922" s="90" t="b">
        <f>OR(MONTH(Taulukko1[[#This Row],[Alku PVM]] )&lt;=9,AND(MONTH(Taulukko1[[#This Row],[Alku PVM]] )=9))</f>
        <v>1</v>
      </c>
      <c r="AF2922" s="90" t="b">
        <f>OR(MONTH(Taulukko1[[#This Row],[Loppu PVM]])&lt;=9,AND(MONTH(Taulukko1[[#This Row],[Loppu PVM]] )=9))</f>
        <v>0</v>
      </c>
      <c r="AG2922" s="90" t="b">
        <f>OR(MONTH(Taulukko1[[#This Row],[Alku PVM]] )&lt;=6,AND(MONTH(Taulukko1[[#This Row],[Alku PVM]] )=6))</f>
        <v>0</v>
      </c>
      <c r="AH2922" s="90" t="b">
        <f>OR(MONTH(Taulukko1[[#This Row],[Loppu PVM]])&lt;=6,AND(MONTH(Taulukko1[[#This Row],[Loppu PVM]] )=6))</f>
        <v>0</v>
      </c>
    </row>
    <row r="2923" spans="1:34" ht="12.75" customHeight="1">
      <c r="A2923" s="21" t="s">
        <v>582</v>
      </c>
      <c r="B2923" s="23">
        <v>41872</v>
      </c>
      <c r="C2923" s="21" t="s">
        <v>581</v>
      </c>
      <c r="D2923" s="24"/>
      <c r="E2923" s="62">
        <v>150</v>
      </c>
      <c r="F2923" s="23">
        <v>41926</v>
      </c>
      <c r="G2923" s="24">
        <v>65</v>
      </c>
      <c r="H2923" s="22">
        <v>150</v>
      </c>
      <c r="I2923" s="126">
        <f>INDEX('TOL2008'!B:B,MATCH(A2923,'TOL2008'!A:A,0))</f>
        <v>61200</v>
      </c>
      <c r="J2923" s="126" t="str">
        <f>INDEX(Pääluokka!$H$2:$H$100,MATCH(VALUE(LEFT(Taulukko1[[#This Row],[TOL2008]],2)),Pääluokka!$G$2:$G$100,0))</f>
        <v>Informaatio ja viestintä</v>
      </c>
      <c r="K2923" s="126" t="str">
        <f>INDEX(Pääluokka!$I$2:$I$100,MATCH(VALUE(LEFT(Taulukko1[[#This Row],[TOL2008]],2)),Pääluokka!$G$2:$G$100,0))</f>
        <v>Palvelualat (G-N, R, S)</v>
      </c>
      <c r="L2923" s="41">
        <f t="shared" si="450"/>
        <v>54</v>
      </c>
      <c r="M2923" s="43">
        <f t="shared" si="451"/>
        <v>41872</v>
      </c>
      <c r="N2923" s="43">
        <f t="shared" si="452"/>
        <v>41926</v>
      </c>
      <c r="O2923" s="43">
        <f t="shared" si="453"/>
        <v>41852</v>
      </c>
      <c r="P2923" s="43">
        <f t="shared" si="454"/>
        <v>41913</v>
      </c>
      <c r="Q2923" s="41">
        <f t="shared" si="455"/>
        <v>2014</v>
      </c>
      <c r="R2923" s="41">
        <f t="shared" si="456"/>
        <v>2014</v>
      </c>
      <c r="S2923" s="43" t="str">
        <f>YEAR(Taulukko1[[#This Row],[Alku KK]])&amp;"Q"&amp;ROUNDDOWN((MONTH(Taulukko1[[#This Row],[Alku KK]])-1)/3+1,0)</f>
        <v>2014Q3</v>
      </c>
      <c r="T2923" s="43" t="str">
        <f>YEAR(Taulukko1[[#This Row],[Loppu KK]])&amp;"Q"&amp;ROUNDDOWN((MONTH(Taulukko1[[#This Row],[Loppu KK]])-1)/3+1,0)</f>
        <v>2014Q4</v>
      </c>
      <c r="U2923" s="66">
        <f>IF(COUNT(Taulukko1[[#This Row],[Neuvottelujen alaiset ]])=1,Taulukko1[[#This Row],[Neuvottelujen alaiset ]],Taulukko1[[#This Row],[Vähennystarve]])</f>
        <v>150</v>
      </c>
      <c r="V2923" s="44">
        <f t="shared" si="457"/>
        <v>1</v>
      </c>
      <c r="W2923" s="44">
        <f t="shared" si="458"/>
        <v>0.43333333333333335</v>
      </c>
      <c r="X2923" s="44">
        <f t="shared" si="459"/>
        <v>0.43333333333333335</v>
      </c>
      <c r="Y2923" s="90" t="b">
        <f>AND(MONTH(Taulukko1[[#This Row],[Alku PVM]] )=6,DAY(Taulukko1[[#This Row],[Alku PVM]] )&gt;19)</f>
        <v>0</v>
      </c>
      <c r="Z2923" s="90" t="b">
        <f>AND(MONTH(Taulukko1[[#This Row],[Loppu PVM]] )=6,DAY(Taulukko1[[#This Row],[Loppu PVM]] )&gt;19)</f>
        <v>0</v>
      </c>
      <c r="AA2923" s="90" t="b">
        <f>OR(MONTH(Taulukko1[[#This Row],[Alku PVM]] )&lt;=5,AND(MONTH(Taulukko1[[#This Row],[Alku PVM]] )=6,DAY(Taulukko1[[#This Row],[Alku PVM]] )&lt;20))</f>
        <v>0</v>
      </c>
      <c r="AB2923" s="90" t="b">
        <f>OR(MONTH(Taulukko1[[#This Row],[Loppu PVM]])&lt;=5,AND(MONTH(Taulukko1[[#This Row],[Loppu PVM]] )=6,DAY(Taulukko1[[#This Row],[Loppu PVM]])&lt;20))</f>
        <v>0</v>
      </c>
      <c r="AC2923" s="90" t="b">
        <f>OR(MONTH(Taulukko1[[#This Row],[Alku PVM]] )&lt;=3,AND(MONTH(Taulukko1[[#This Row],[Alku PVM]] )=3))</f>
        <v>0</v>
      </c>
      <c r="AD2923" s="90" t="b">
        <f>OR(MONTH(Taulukko1[[#This Row],[Loppu PVM]] )&lt;=3,AND(MONTH(Taulukko1[[#This Row],[Loppu PVM]] )=3))</f>
        <v>0</v>
      </c>
      <c r="AE2923" s="90" t="b">
        <f>OR(MONTH(Taulukko1[[#This Row],[Alku PVM]] )&lt;=9,AND(MONTH(Taulukko1[[#This Row],[Alku PVM]] )=9))</f>
        <v>1</v>
      </c>
      <c r="AF2923" s="90" t="b">
        <f>OR(MONTH(Taulukko1[[#This Row],[Loppu PVM]])&lt;=9,AND(MONTH(Taulukko1[[#This Row],[Loppu PVM]] )=9))</f>
        <v>0</v>
      </c>
      <c r="AG2923" s="90" t="b">
        <f>OR(MONTH(Taulukko1[[#This Row],[Alku PVM]] )&lt;=6,AND(MONTH(Taulukko1[[#This Row],[Alku PVM]] )=6))</f>
        <v>0</v>
      </c>
      <c r="AH2923" s="90" t="b">
        <f>OR(MONTH(Taulukko1[[#This Row],[Loppu PVM]])&lt;=6,AND(MONTH(Taulukko1[[#This Row],[Loppu PVM]] )=6))</f>
        <v>0</v>
      </c>
    </row>
    <row r="2924" spans="1:34" ht="12.75" customHeight="1">
      <c r="A2924" s="21" t="s">
        <v>32</v>
      </c>
      <c r="B2924" s="23">
        <v>41876</v>
      </c>
      <c r="C2924" s="21" t="s">
        <v>31</v>
      </c>
      <c r="D2924" s="24" t="s">
        <v>25</v>
      </c>
      <c r="E2924" s="62">
        <v>40</v>
      </c>
      <c r="F2924" s="23">
        <v>41918</v>
      </c>
      <c r="G2924" s="24">
        <v>20</v>
      </c>
      <c r="H2924" s="22">
        <v>320</v>
      </c>
      <c r="I2924" s="126">
        <f>INDEX('TOL2008'!B:B,MATCH(A2924,'TOL2008'!A:A,0))</f>
        <v>27120</v>
      </c>
      <c r="J2924" s="126" t="str">
        <f>INDEX(Pääluokka!$H$2:$H$100,MATCH(VALUE(LEFT(Taulukko1[[#This Row],[TOL2008]],2)),Pääluokka!$G$2:$G$100,0))</f>
        <v>Teollisuus</v>
      </c>
      <c r="K2924" s="126" t="str">
        <f>INDEX(Pääluokka!$I$2:$I$100,MATCH(VALUE(LEFT(Taulukko1[[#This Row],[TOL2008]],2)),Pääluokka!$G$2:$G$100,0))</f>
        <v>Teollisuus (C-E)</v>
      </c>
      <c r="L2924" s="41">
        <f t="shared" si="450"/>
        <v>42</v>
      </c>
      <c r="M2924" s="43">
        <f t="shared" si="451"/>
        <v>41876</v>
      </c>
      <c r="N2924" s="43">
        <f t="shared" si="452"/>
        <v>41918</v>
      </c>
      <c r="O2924" s="43">
        <f t="shared" si="453"/>
        <v>41852</v>
      </c>
      <c r="P2924" s="43">
        <f t="shared" si="454"/>
        <v>41913</v>
      </c>
      <c r="Q2924" s="41">
        <f t="shared" si="455"/>
        <v>2014</v>
      </c>
      <c r="R2924" s="41">
        <f t="shared" si="456"/>
        <v>2014</v>
      </c>
      <c r="S2924" s="43" t="str">
        <f>YEAR(Taulukko1[[#This Row],[Alku KK]])&amp;"Q"&amp;ROUNDDOWN((MONTH(Taulukko1[[#This Row],[Alku KK]])-1)/3+1,0)</f>
        <v>2014Q3</v>
      </c>
      <c r="T2924" s="43" t="str">
        <f>YEAR(Taulukko1[[#This Row],[Loppu KK]])&amp;"Q"&amp;ROUNDDOWN((MONTH(Taulukko1[[#This Row],[Loppu KK]])-1)/3+1,0)</f>
        <v>2014Q4</v>
      </c>
      <c r="U2924" s="66">
        <f>IF(COUNT(Taulukko1[[#This Row],[Neuvottelujen alaiset ]])=1,Taulukko1[[#This Row],[Neuvottelujen alaiset ]],Taulukko1[[#This Row],[Vähennystarve]])</f>
        <v>320</v>
      </c>
      <c r="V2924" s="44">
        <f t="shared" si="457"/>
        <v>0.125</v>
      </c>
      <c r="W2924" s="44">
        <f t="shared" si="458"/>
        <v>6.25E-2</v>
      </c>
      <c r="X2924" s="44">
        <f t="shared" si="459"/>
        <v>0.5</v>
      </c>
      <c r="Y2924" s="90" t="b">
        <f>AND(MONTH(Taulukko1[[#This Row],[Alku PVM]] )=6,DAY(Taulukko1[[#This Row],[Alku PVM]] )&gt;19)</f>
        <v>0</v>
      </c>
      <c r="Z2924" s="90" t="b">
        <f>AND(MONTH(Taulukko1[[#This Row],[Loppu PVM]] )=6,DAY(Taulukko1[[#This Row],[Loppu PVM]] )&gt;19)</f>
        <v>0</v>
      </c>
      <c r="AA2924" s="90" t="b">
        <f>OR(MONTH(Taulukko1[[#This Row],[Alku PVM]] )&lt;=5,AND(MONTH(Taulukko1[[#This Row],[Alku PVM]] )=6,DAY(Taulukko1[[#This Row],[Alku PVM]] )&lt;20))</f>
        <v>0</v>
      </c>
      <c r="AB2924" s="90" t="b">
        <f>OR(MONTH(Taulukko1[[#This Row],[Loppu PVM]])&lt;=5,AND(MONTH(Taulukko1[[#This Row],[Loppu PVM]] )=6,DAY(Taulukko1[[#This Row],[Loppu PVM]])&lt;20))</f>
        <v>0</v>
      </c>
      <c r="AC2924" s="90" t="b">
        <f>OR(MONTH(Taulukko1[[#This Row],[Alku PVM]] )&lt;=3,AND(MONTH(Taulukko1[[#This Row],[Alku PVM]] )=3))</f>
        <v>0</v>
      </c>
      <c r="AD2924" s="90" t="b">
        <f>OR(MONTH(Taulukko1[[#This Row],[Loppu PVM]] )&lt;=3,AND(MONTH(Taulukko1[[#This Row],[Loppu PVM]] )=3))</f>
        <v>0</v>
      </c>
      <c r="AE2924" s="90" t="b">
        <f>OR(MONTH(Taulukko1[[#This Row],[Alku PVM]] )&lt;=9,AND(MONTH(Taulukko1[[#This Row],[Alku PVM]] )=9))</f>
        <v>1</v>
      </c>
      <c r="AF2924" s="90" t="b">
        <f>OR(MONTH(Taulukko1[[#This Row],[Loppu PVM]])&lt;=9,AND(MONTH(Taulukko1[[#This Row],[Loppu PVM]] )=9))</f>
        <v>0</v>
      </c>
      <c r="AG2924" s="90" t="b">
        <f>OR(MONTH(Taulukko1[[#This Row],[Alku PVM]] )&lt;=6,AND(MONTH(Taulukko1[[#This Row],[Alku PVM]] )=6))</f>
        <v>0</v>
      </c>
      <c r="AH2924" s="90" t="b">
        <f>OR(MONTH(Taulukko1[[#This Row],[Loppu PVM]])&lt;=6,AND(MONTH(Taulukko1[[#This Row],[Loppu PVM]] )=6))</f>
        <v>0</v>
      </c>
    </row>
    <row r="2925" spans="1:34" ht="12.75" customHeight="1">
      <c r="A2925" s="21" t="s">
        <v>205</v>
      </c>
      <c r="B2925" s="23">
        <v>41877</v>
      </c>
      <c r="C2925" s="21" t="s">
        <v>207</v>
      </c>
      <c r="D2925" s="24"/>
      <c r="E2925" s="62">
        <v>130</v>
      </c>
      <c r="F2925" s="23">
        <v>41926</v>
      </c>
      <c r="G2925" s="24">
        <v>34</v>
      </c>
      <c r="H2925" s="22">
        <v>130</v>
      </c>
      <c r="I2925" s="126">
        <f>INDEX('TOL2008'!B:B,MATCH(A2925,'TOL2008'!A:A,0))</f>
        <v>58130</v>
      </c>
      <c r="J2925" s="126" t="str">
        <f>INDEX(Pääluokka!$H$2:$H$100,MATCH(VALUE(LEFT(Taulukko1[[#This Row],[TOL2008]],2)),Pääluokka!$G$2:$G$100,0))</f>
        <v>Informaatio ja viestintä</v>
      </c>
      <c r="K2925" s="126" t="str">
        <f>INDEX(Pääluokka!$I$2:$I$100,MATCH(VALUE(LEFT(Taulukko1[[#This Row],[TOL2008]],2)),Pääluokka!$G$2:$G$100,0))</f>
        <v>Palvelualat (G-N, R, S)</v>
      </c>
      <c r="L2925" s="41">
        <f t="shared" si="450"/>
        <v>49</v>
      </c>
      <c r="M2925" s="43">
        <f t="shared" si="451"/>
        <v>41877</v>
      </c>
      <c r="N2925" s="43">
        <f t="shared" si="452"/>
        <v>41926</v>
      </c>
      <c r="O2925" s="43">
        <f t="shared" si="453"/>
        <v>41852</v>
      </c>
      <c r="P2925" s="43">
        <f t="shared" si="454"/>
        <v>41913</v>
      </c>
      <c r="Q2925" s="41">
        <f t="shared" si="455"/>
        <v>2014</v>
      </c>
      <c r="R2925" s="41">
        <f t="shared" si="456"/>
        <v>2014</v>
      </c>
      <c r="S2925" s="43" t="str">
        <f>YEAR(Taulukko1[[#This Row],[Alku KK]])&amp;"Q"&amp;ROUNDDOWN((MONTH(Taulukko1[[#This Row],[Alku KK]])-1)/3+1,0)</f>
        <v>2014Q3</v>
      </c>
      <c r="T2925" s="43" t="str">
        <f>YEAR(Taulukko1[[#This Row],[Loppu KK]])&amp;"Q"&amp;ROUNDDOWN((MONTH(Taulukko1[[#This Row],[Loppu KK]])-1)/3+1,0)</f>
        <v>2014Q4</v>
      </c>
      <c r="U2925" s="66">
        <f>IF(COUNT(Taulukko1[[#This Row],[Neuvottelujen alaiset ]])=1,Taulukko1[[#This Row],[Neuvottelujen alaiset ]],Taulukko1[[#This Row],[Vähennystarve]])</f>
        <v>130</v>
      </c>
      <c r="V2925" s="44">
        <f t="shared" si="457"/>
        <v>1</v>
      </c>
      <c r="W2925" s="44">
        <f t="shared" si="458"/>
        <v>0.26153846153846155</v>
      </c>
      <c r="X2925" s="44">
        <f t="shared" si="459"/>
        <v>0.26153846153846155</v>
      </c>
      <c r="Y2925" s="90" t="b">
        <f>AND(MONTH(Taulukko1[[#This Row],[Alku PVM]] )=6,DAY(Taulukko1[[#This Row],[Alku PVM]] )&gt;19)</f>
        <v>0</v>
      </c>
      <c r="Z2925" s="90" t="b">
        <f>AND(MONTH(Taulukko1[[#This Row],[Loppu PVM]] )=6,DAY(Taulukko1[[#This Row],[Loppu PVM]] )&gt;19)</f>
        <v>0</v>
      </c>
      <c r="AA2925" s="90" t="b">
        <f>OR(MONTH(Taulukko1[[#This Row],[Alku PVM]] )&lt;=5,AND(MONTH(Taulukko1[[#This Row],[Alku PVM]] )=6,DAY(Taulukko1[[#This Row],[Alku PVM]] )&lt;20))</f>
        <v>0</v>
      </c>
      <c r="AB2925" s="90" t="b">
        <f>OR(MONTH(Taulukko1[[#This Row],[Loppu PVM]])&lt;=5,AND(MONTH(Taulukko1[[#This Row],[Loppu PVM]] )=6,DAY(Taulukko1[[#This Row],[Loppu PVM]])&lt;20))</f>
        <v>0</v>
      </c>
      <c r="AC2925" s="90" t="b">
        <f>OR(MONTH(Taulukko1[[#This Row],[Alku PVM]] )&lt;=3,AND(MONTH(Taulukko1[[#This Row],[Alku PVM]] )=3))</f>
        <v>0</v>
      </c>
      <c r="AD2925" s="90" t="b">
        <f>OR(MONTH(Taulukko1[[#This Row],[Loppu PVM]] )&lt;=3,AND(MONTH(Taulukko1[[#This Row],[Loppu PVM]] )=3))</f>
        <v>0</v>
      </c>
      <c r="AE2925" s="90" t="b">
        <f>OR(MONTH(Taulukko1[[#This Row],[Alku PVM]] )&lt;=9,AND(MONTH(Taulukko1[[#This Row],[Alku PVM]] )=9))</f>
        <v>1</v>
      </c>
      <c r="AF2925" s="90" t="b">
        <f>OR(MONTH(Taulukko1[[#This Row],[Loppu PVM]])&lt;=9,AND(MONTH(Taulukko1[[#This Row],[Loppu PVM]] )=9))</f>
        <v>0</v>
      </c>
      <c r="AG2925" s="90" t="b">
        <f>OR(MONTH(Taulukko1[[#This Row],[Alku PVM]] )&lt;=6,AND(MONTH(Taulukko1[[#This Row],[Alku PVM]] )=6))</f>
        <v>0</v>
      </c>
      <c r="AH2925" s="90" t="b">
        <f>OR(MONTH(Taulukko1[[#This Row],[Loppu PVM]])&lt;=6,AND(MONTH(Taulukko1[[#This Row],[Loppu PVM]] )=6))</f>
        <v>0</v>
      </c>
    </row>
    <row r="2926" spans="1:34" ht="12.75" customHeight="1">
      <c r="A2926" t="s">
        <v>634</v>
      </c>
      <c r="B2926" s="23">
        <v>41878</v>
      </c>
      <c r="C2926" t="s">
        <v>87</v>
      </c>
      <c r="E2926" s="62">
        <v>90</v>
      </c>
      <c r="F2926" s="4"/>
      <c r="G2926" s="5"/>
      <c r="H2926" s="22">
        <v>1500</v>
      </c>
      <c r="I2926" s="126">
        <f>INDEX('TOL2008'!B:B,MATCH(A2926,'TOL2008'!A:A,0))</f>
        <v>45112</v>
      </c>
      <c r="J2926" s="126" t="str">
        <f>INDEX(Pääluokka!$H$2:$H$100,MATCH(VALUE(LEFT(Taulukko1[[#This Row],[TOL2008]],2)),Pääluokka!$G$2:$G$100,0))</f>
        <v>Tukku- ja vähittäiskauppa; moottoriajoneuvojen ja moottoripyörien korjaus</v>
      </c>
      <c r="K2926" s="126" t="str">
        <f>INDEX(Pääluokka!$I$2:$I$100,MATCH(VALUE(LEFT(Taulukko1[[#This Row],[TOL2008]],2)),Pääluokka!$G$2:$G$100,0))</f>
        <v>Palvelualat (G-N, R, S)</v>
      </c>
      <c r="L2926" s="41" t="str">
        <f t="shared" si="450"/>
        <v>NA</v>
      </c>
      <c r="M2926" s="43">
        <f t="shared" si="451"/>
        <v>41878</v>
      </c>
      <c r="N2926" s="43">
        <f t="shared" si="452"/>
        <v>41929</v>
      </c>
      <c r="O2926" s="43">
        <f t="shared" si="453"/>
        <v>41852</v>
      </c>
      <c r="P2926" s="43">
        <f t="shared" si="454"/>
        <v>41913</v>
      </c>
      <c r="Q2926" s="41">
        <f t="shared" si="455"/>
        <v>2014</v>
      </c>
      <c r="R2926" s="41">
        <f t="shared" si="456"/>
        <v>2014</v>
      </c>
      <c r="S2926" s="43" t="str">
        <f>YEAR(Taulukko1[[#This Row],[Alku KK]])&amp;"Q"&amp;ROUNDDOWN((MONTH(Taulukko1[[#This Row],[Alku KK]])-1)/3+1,0)</f>
        <v>2014Q3</v>
      </c>
      <c r="T2926" s="43" t="str">
        <f>YEAR(Taulukko1[[#This Row],[Loppu KK]])&amp;"Q"&amp;ROUNDDOWN((MONTH(Taulukko1[[#This Row],[Loppu KK]])-1)/3+1,0)</f>
        <v>2014Q4</v>
      </c>
      <c r="U2926" s="66">
        <f>IF(COUNT(Taulukko1[[#This Row],[Neuvottelujen alaiset ]])=1,Taulukko1[[#This Row],[Neuvottelujen alaiset ]],Taulukko1[[#This Row],[Vähennystarve]])</f>
        <v>1500</v>
      </c>
      <c r="V2926" s="44">
        <f t="shared" si="457"/>
        <v>0.06</v>
      </c>
      <c r="W2926" s="44" t="str">
        <f t="shared" si="458"/>
        <v>NA</v>
      </c>
      <c r="X2926" s="44" t="str">
        <f t="shared" si="459"/>
        <v>NA</v>
      </c>
      <c r="Y2926" s="90" t="b">
        <f>AND(MONTH(Taulukko1[[#This Row],[Alku PVM]] )=6,DAY(Taulukko1[[#This Row],[Alku PVM]] )&gt;19)</f>
        <v>0</v>
      </c>
      <c r="Z2926" s="90" t="b">
        <f>AND(MONTH(Taulukko1[[#This Row],[Loppu PVM]] )=6,DAY(Taulukko1[[#This Row],[Loppu PVM]] )&gt;19)</f>
        <v>0</v>
      </c>
      <c r="AA2926" s="90" t="b">
        <f>OR(MONTH(Taulukko1[[#This Row],[Alku PVM]] )&lt;=5,AND(MONTH(Taulukko1[[#This Row],[Alku PVM]] )=6,DAY(Taulukko1[[#This Row],[Alku PVM]] )&lt;20))</f>
        <v>0</v>
      </c>
      <c r="AB2926" s="90" t="b">
        <f>OR(MONTH(Taulukko1[[#This Row],[Loppu PVM]])&lt;=5,AND(MONTH(Taulukko1[[#This Row],[Loppu PVM]] )=6,DAY(Taulukko1[[#This Row],[Loppu PVM]])&lt;20))</f>
        <v>0</v>
      </c>
      <c r="AC2926" s="90" t="b">
        <f>OR(MONTH(Taulukko1[[#This Row],[Alku PVM]] )&lt;=3,AND(MONTH(Taulukko1[[#This Row],[Alku PVM]] )=3))</f>
        <v>0</v>
      </c>
      <c r="AD2926" s="90" t="b">
        <f>OR(MONTH(Taulukko1[[#This Row],[Loppu PVM]] )&lt;=3,AND(MONTH(Taulukko1[[#This Row],[Loppu PVM]] )=3))</f>
        <v>0</v>
      </c>
      <c r="AE2926" s="90" t="b">
        <f>OR(MONTH(Taulukko1[[#This Row],[Alku PVM]] )&lt;=9,AND(MONTH(Taulukko1[[#This Row],[Alku PVM]] )=9))</f>
        <v>1</v>
      </c>
      <c r="AF2926" s="90" t="b">
        <f>OR(MONTH(Taulukko1[[#This Row],[Loppu PVM]])&lt;=9,AND(MONTH(Taulukko1[[#This Row],[Loppu PVM]] )=9))</f>
        <v>0</v>
      </c>
      <c r="AG2926" s="90" t="b">
        <f>OR(MONTH(Taulukko1[[#This Row],[Alku PVM]] )&lt;=6,AND(MONTH(Taulukko1[[#This Row],[Alku PVM]] )=6))</f>
        <v>0</v>
      </c>
      <c r="AH2926" s="90" t="b">
        <f>OR(MONTH(Taulukko1[[#This Row],[Loppu PVM]])&lt;=6,AND(MONTH(Taulukko1[[#This Row],[Loppu PVM]] )=6))</f>
        <v>0</v>
      </c>
    </row>
    <row r="2927" spans="1:34" ht="12.75" customHeight="1">
      <c r="A2927" t="s">
        <v>453</v>
      </c>
      <c r="B2927" s="23">
        <v>41879</v>
      </c>
      <c r="C2927" t="s">
        <v>452</v>
      </c>
      <c r="E2927" s="62">
        <v>319</v>
      </c>
      <c r="F2927" s="4">
        <v>41922</v>
      </c>
      <c r="G2927" s="5">
        <v>239</v>
      </c>
      <c r="H2927" s="22">
        <v>2234</v>
      </c>
      <c r="I2927" s="126">
        <f>INDEX('TOL2008'!B:B,MATCH(A2927,'TOL2008'!A:A,0))</f>
        <v>52291</v>
      </c>
      <c r="J2927" s="126" t="str">
        <f>INDEX(Pääluokka!$H$2:$H$100,MATCH(VALUE(LEFT(Taulukko1[[#This Row],[TOL2008]],2)),Pääluokka!$G$2:$G$100,0))</f>
        <v>Kuljetus ja varastointi</v>
      </c>
      <c r="K2927" s="126" t="str">
        <f>INDEX(Pääluokka!$I$2:$I$100,MATCH(VALUE(LEFT(Taulukko1[[#This Row],[TOL2008]],2)),Pääluokka!$G$2:$G$100,0))</f>
        <v>Palvelualat (G-N, R, S)</v>
      </c>
      <c r="L2927" s="41">
        <f t="shared" si="450"/>
        <v>43</v>
      </c>
      <c r="M2927" s="43">
        <f t="shared" si="451"/>
        <v>41879</v>
      </c>
      <c r="N2927" s="43">
        <f t="shared" si="452"/>
        <v>41922</v>
      </c>
      <c r="O2927" s="43">
        <f t="shared" si="453"/>
        <v>41852</v>
      </c>
      <c r="P2927" s="43">
        <f t="shared" si="454"/>
        <v>41913</v>
      </c>
      <c r="Q2927" s="41">
        <f t="shared" si="455"/>
        <v>2014</v>
      </c>
      <c r="R2927" s="41">
        <f t="shared" si="456"/>
        <v>2014</v>
      </c>
      <c r="S2927" s="43" t="str">
        <f>YEAR(Taulukko1[[#This Row],[Alku KK]])&amp;"Q"&amp;ROUNDDOWN((MONTH(Taulukko1[[#This Row],[Alku KK]])-1)/3+1,0)</f>
        <v>2014Q3</v>
      </c>
      <c r="T2927" s="43" t="str">
        <f>YEAR(Taulukko1[[#This Row],[Loppu KK]])&amp;"Q"&amp;ROUNDDOWN((MONTH(Taulukko1[[#This Row],[Loppu KK]])-1)/3+1,0)</f>
        <v>2014Q4</v>
      </c>
      <c r="U2927" s="66">
        <f>IF(COUNT(Taulukko1[[#This Row],[Neuvottelujen alaiset ]])=1,Taulukko1[[#This Row],[Neuvottelujen alaiset ]],Taulukko1[[#This Row],[Vähennystarve]])</f>
        <v>2234</v>
      </c>
      <c r="V2927" s="44">
        <f t="shared" si="457"/>
        <v>0.14279319606087734</v>
      </c>
      <c r="W2927" s="44">
        <f t="shared" si="458"/>
        <v>0.10698299015219337</v>
      </c>
      <c r="X2927" s="44">
        <f t="shared" si="459"/>
        <v>0.7492163009404389</v>
      </c>
      <c r="Y2927" s="90" t="b">
        <f>AND(MONTH(Taulukko1[[#This Row],[Alku PVM]] )=6,DAY(Taulukko1[[#This Row],[Alku PVM]] )&gt;19)</f>
        <v>0</v>
      </c>
      <c r="Z2927" s="90" t="b">
        <f>AND(MONTH(Taulukko1[[#This Row],[Loppu PVM]] )=6,DAY(Taulukko1[[#This Row],[Loppu PVM]] )&gt;19)</f>
        <v>0</v>
      </c>
      <c r="AA2927" s="90" t="b">
        <f>OR(MONTH(Taulukko1[[#This Row],[Alku PVM]] )&lt;=5,AND(MONTH(Taulukko1[[#This Row],[Alku PVM]] )=6,DAY(Taulukko1[[#This Row],[Alku PVM]] )&lt;20))</f>
        <v>0</v>
      </c>
      <c r="AB2927" s="90" t="b">
        <f>OR(MONTH(Taulukko1[[#This Row],[Loppu PVM]])&lt;=5,AND(MONTH(Taulukko1[[#This Row],[Loppu PVM]] )=6,DAY(Taulukko1[[#This Row],[Loppu PVM]])&lt;20))</f>
        <v>0</v>
      </c>
      <c r="AC2927" s="90" t="b">
        <f>OR(MONTH(Taulukko1[[#This Row],[Alku PVM]] )&lt;=3,AND(MONTH(Taulukko1[[#This Row],[Alku PVM]] )=3))</f>
        <v>0</v>
      </c>
      <c r="AD2927" s="90" t="b">
        <f>OR(MONTH(Taulukko1[[#This Row],[Loppu PVM]] )&lt;=3,AND(MONTH(Taulukko1[[#This Row],[Loppu PVM]] )=3))</f>
        <v>0</v>
      </c>
      <c r="AE2927" s="90" t="b">
        <f>OR(MONTH(Taulukko1[[#This Row],[Alku PVM]] )&lt;=9,AND(MONTH(Taulukko1[[#This Row],[Alku PVM]] )=9))</f>
        <v>1</v>
      </c>
      <c r="AF2927" s="90" t="b">
        <f>OR(MONTH(Taulukko1[[#This Row],[Loppu PVM]])&lt;=9,AND(MONTH(Taulukko1[[#This Row],[Loppu PVM]] )=9))</f>
        <v>0</v>
      </c>
      <c r="AG2927" s="90" t="b">
        <f>OR(MONTH(Taulukko1[[#This Row],[Alku PVM]] )&lt;=6,AND(MONTH(Taulukko1[[#This Row],[Alku PVM]] )=6))</f>
        <v>0</v>
      </c>
      <c r="AH2927" s="90" t="b">
        <f>OR(MONTH(Taulukko1[[#This Row],[Loppu PVM]])&lt;=6,AND(MONTH(Taulukko1[[#This Row],[Loppu PVM]] )=6))</f>
        <v>0</v>
      </c>
    </row>
    <row r="2928" spans="1:34" ht="12.75" customHeight="1">
      <c r="A2928" t="s">
        <v>426</v>
      </c>
      <c r="B2928" s="23">
        <v>41879</v>
      </c>
      <c r="C2928" t="s">
        <v>87</v>
      </c>
      <c r="E2928" s="62">
        <v>10</v>
      </c>
      <c r="F2928" s="4">
        <v>41964</v>
      </c>
      <c r="G2928" s="24">
        <v>0</v>
      </c>
      <c r="H2928" s="22">
        <v>37</v>
      </c>
      <c r="I2928" s="126">
        <f>INDEX('TOL2008'!B:B,MATCH(A2928,'TOL2008'!A:A,0))</f>
        <v>35120</v>
      </c>
      <c r="J2928" s="126" t="str">
        <f>INDEX(Pääluokka!$H$2:$H$100,MATCH(VALUE(LEFT(Taulukko1[[#This Row],[TOL2008]],2)),Pääluokka!$G$2:$G$100,0))</f>
        <v>Sähkö-, kaasu- ja lämpöhuolto, jäähdytysliiketoiminta</v>
      </c>
      <c r="K2928" s="126" t="str">
        <f>INDEX(Pääluokka!$I$2:$I$100,MATCH(VALUE(LEFT(Taulukko1[[#This Row],[TOL2008]],2)),Pääluokka!$G$2:$G$100,0))</f>
        <v>Teollisuus (C-E)</v>
      </c>
      <c r="L2928" s="41">
        <f t="shared" si="450"/>
        <v>85</v>
      </c>
      <c r="M2928" s="43">
        <f t="shared" si="451"/>
        <v>41879</v>
      </c>
      <c r="N2928" s="43">
        <f t="shared" si="452"/>
        <v>41964</v>
      </c>
      <c r="O2928" s="43">
        <f t="shared" si="453"/>
        <v>41852</v>
      </c>
      <c r="P2928" s="43">
        <f t="shared" si="454"/>
        <v>41944</v>
      </c>
      <c r="Q2928" s="41">
        <f t="shared" si="455"/>
        <v>2014</v>
      </c>
      <c r="R2928" s="41">
        <f t="shared" si="456"/>
        <v>2014</v>
      </c>
      <c r="S2928" s="43" t="str">
        <f>YEAR(Taulukko1[[#This Row],[Alku KK]])&amp;"Q"&amp;ROUNDDOWN((MONTH(Taulukko1[[#This Row],[Alku KK]])-1)/3+1,0)</f>
        <v>2014Q3</v>
      </c>
      <c r="T2928" s="43" t="str">
        <f>YEAR(Taulukko1[[#This Row],[Loppu KK]])&amp;"Q"&amp;ROUNDDOWN((MONTH(Taulukko1[[#This Row],[Loppu KK]])-1)/3+1,0)</f>
        <v>2014Q4</v>
      </c>
      <c r="U2928" s="66">
        <f>IF(COUNT(Taulukko1[[#This Row],[Neuvottelujen alaiset ]])=1,Taulukko1[[#This Row],[Neuvottelujen alaiset ]],Taulukko1[[#This Row],[Vähennystarve]])</f>
        <v>37</v>
      </c>
      <c r="V2928" s="44">
        <f t="shared" si="457"/>
        <v>0.27027027027027029</v>
      </c>
      <c r="W2928" s="44">
        <f t="shared" si="458"/>
        <v>0</v>
      </c>
      <c r="X2928" s="44">
        <f t="shared" si="459"/>
        <v>0</v>
      </c>
      <c r="Y2928" s="90" t="b">
        <f>AND(MONTH(Taulukko1[[#This Row],[Alku PVM]] )=6,DAY(Taulukko1[[#This Row],[Alku PVM]] )&gt;19)</f>
        <v>0</v>
      </c>
      <c r="Z2928" s="90" t="b">
        <f>AND(MONTH(Taulukko1[[#This Row],[Loppu PVM]] )=6,DAY(Taulukko1[[#This Row],[Loppu PVM]] )&gt;19)</f>
        <v>0</v>
      </c>
      <c r="AA2928" s="90" t="b">
        <f>OR(MONTH(Taulukko1[[#This Row],[Alku PVM]] )&lt;=5,AND(MONTH(Taulukko1[[#This Row],[Alku PVM]] )=6,DAY(Taulukko1[[#This Row],[Alku PVM]] )&lt;20))</f>
        <v>0</v>
      </c>
      <c r="AB2928" s="90" t="b">
        <f>OR(MONTH(Taulukko1[[#This Row],[Loppu PVM]])&lt;=5,AND(MONTH(Taulukko1[[#This Row],[Loppu PVM]] )=6,DAY(Taulukko1[[#This Row],[Loppu PVM]])&lt;20))</f>
        <v>0</v>
      </c>
      <c r="AC2928" s="90" t="b">
        <f>OR(MONTH(Taulukko1[[#This Row],[Alku PVM]] )&lt;=3,AND(MONTH(Taulukko1[[#This Row],[Alku PVM]] )=3))</f>
        <v>0</v>
      </c>
      <c r="AD2928" s="90" t="b">
        <f>OR(MONTH(Taulukko1[[#This Row],[Loppu PVM]] )&lt;=3,AND(MONTH(Taulukko1[[#This Row],[Loppu PVM]] )=3))</f>
        <v>0</v>
      </c>
      <c r="AE2928" s="90" t="b">
        <f>OR(MONTH(Taulukko1[[#This Row],[Alku PVM]] )&lt;=9,AND(MONTH(Taulukko1[[#This Row],[Alku PVM]] )=9))</f>
        <v>1</v>
      </c>
      <c r="AF2928" s="90" t="b">
        <f>OR(MONTH(Taulukko1[[#This Row],[Loppu PVM]])&lt;=9,AND(MONTH(Taulukko1[[#This Row],[Loppu PVM]] )=9))</f>
        <v>0</v>
      </c>
      <c r="AG2928" s="90" t="b">
        <f>OR(MONTH(Taulukko1[[#This Row],[Alku PVM]] )&lt;=6,AND(MONTH(Taulukko1[[#This Row],[Alku PVM]] )=6))</f>
        <v>0</v>
      </c>
      <c r="AH2928" s="90" t="b">
        <f>OR(MONTH(Taulukko1[[#This Row],[Loppu PVM]])&lt;=6,AND(MONTH(Taulukko1[[#This Row],[Loppu PVM]] )=6))</f>
        <v>0</v>
      </c>
    </row>
    <row r="2929" spans="1:34" ht="12.75" customHeight="1">
      <c r="A2929" t="s">
        <v>345</v>
      </c>
      <c r="B2929" s="23">
        <v>41879</v>
      </c>
      <c r="C2929" t="s">
        <v>344</v>
      </c>
      <c r="E2929" s="62">
        <v>5</v>
      </c>
      <c r="F2929" s="4"/>
      <c r="G2929" s="5"/>
      <c r="H2929" s="22">
        <v>5</v>
      </c>
      <c r="I2929" s="126">
        <f>INDEX('TOL2008'!B:B,MATCH(A2929,'TOL2008'!A:A,0))</f>
        <v>94110</v>
      </c>
      <c r="J2929" s="126" t="str">
        <f>INDEX(Pääluokka!$H$2:$H$100,MATCH(VALUE(LEFT(Taulukko1[[#This Row],[TOL2008]],2)),Pääluokka!$G$2:$G$100,0))</f>
        <v>Muu palvelutoiminta</v>
      </c>
      <c r="K2929" s="126" t="str">
        <f>INDEX(Pääluokka!$I$2:$I$100,MATCH(VALUE(LEFT(Taulukko1[[#This Row],[TOL2008]],2)),Pääluokka!$G$2:$G$100,0))</f>
        <v>Palvelualat (G-N, R, S)</v>
      </c>
      <c r="L2929" s="41" t="str">
        <f t="shared" si="450"/>
        <v>NA</v>
      </c>
      <c r="M2929" s="43">
        <f t="shared" si="451"/>
        <v>41879</v>
      </c>
      <c r="N2929" s="43">
        <f t="shared" si="452"/>
        <v>41930</v>
      </c>
      <c r="O2929" s="43">
        <f t="shared" si="453"/>
        <v>41852</v>
      </c>
      <c r="P2929" s="43">
        <f t="shared" si="454"/>
        <v>41913</v>
      </c>
      <c r="Q2929" s="41">
        <f t="shared" si="455"/>
        <v>2014</v>
      </c>
      <c r="R2929" s="41">
        <f t="shared" si="456"/>
        <v>2014</v>
      </c>
      <c r="S2929" s="43" t="str">
        <f>YEAR(Taulukko1[[#This Row],[Alku KK]])&amp;"Q"&amp;ROUNDDOWN((MONTH(Taulukko1[[#This Row],[Alku KK]])-1)/3+1,0)</f>
        <v>2014Q3</v>
      </c>
      <c r="T2929" s="43" t="str">
        <f>YEAR(Taulukko1[[#This Row],[Loppu KK]])&amp;"Q"&amp;ROUNDDOWN((MONTH(Taulukko1[[#This Row],[Loppu KK]])-1)/3+1,0)</f>
        <v>2014Q4</v>
      </c>
      <c r="U2929" s="66">
        <f>IF(COUNT(Taulukko1[[#This Row],[Neuvottelujen alaiset ]])=1,Taulukko1[[#This Row],[Neuvottelujen alaiset ]],Taulukko1[[#This Row],[Vähennystarve]])</f>
        <v>5</v>
      </c>
      <c r="V2929" s="44">
        <f t="shared" si="457"/>
        <v>1</v>
      </c>
      <c r="W2929" s="44" t="str">
        <f t="shared" si="458"/>
        <v>NA</v>
      </c>
      <c r="X2929" s="44" t="str">
        <f t="shared" si="459"/>
        <v>NA</v>
      </c>
      <c r="Y2929" s="90" t="b">
        <f>AND(MONTH(Taulukko1[[#This Row],[Alku PVM]] )=6,DAY(Taulukko1[[#This Row],[Alku PVM]] )&gt;19)</f>
        <v>0</v>
      </c>
      <c r="Z2929" s="90" t="b">
        <f>AND(MONTH(Taulukko1[[#This Row],[Loppu PVM]] )=6,DAY(Taulukko1[[#This Row],[Loppu PVM]] )&gt;19)</f>
        <v>0</v>
      </c>
      <c r="AA2929" s="90" t="b">
        <f>OR(MONTH(Taulukko1[[#This Row],[Alku PVM]] )&lt;=5,AND(MONTH(Taulukko1[[#This Row],[Alku PVM]] )=6,DAY(Taulukko1[[#This Row],[Alku PVM]] )&lt;20))</f>
        <v>0</v>
      </c>
      <c r="AB2929" s="90" t="b">
        <f>OR(MONTH(Taulukko1[[#This Row],[Loppu PVM]])&lt;=5,AND(MONTH(Taulukko1[[#This Row],[Loppu PVM]] )=6,DAY(Taulukko1[[#This Row],[Loppu PVM]])&lt;20))</f>
        <v>0</v>
      </c>
      <c r="AC2929" s="90" t="b">
        <f>OR(MONTH(Taulukko1[[#This Row],[Alku PVM]] )&lt;=3,AND(MONTH(Taulukko1[[#This Row],[Alku PVM]] )=3))</f>
        <v>0</v>
      </c>
      <c r="AD2929" s="90" t="b">
        <f>OR(MONTH(Taulukko1[[#This Row],[Loppu PVM]] )&lt;=3,AND(MONTH(Taulukko1[[#This Row],[Loppu PVM]] )=3))</f>
        <v>0</v>
      </c>
      <c r="AE2929" s="90" t="b">
        <f>OR(MONTH(Taulukko1[[#This Row],[Alku PVM]] )&lt;=9,AND(MONTH(Taulukko1[[#This Row],[Alku PVM]] )=9))</f>
        <v>1</v>
      </c>
      <c r="AF2929" s="90" t="b">
        <f>OR(MONTH(Taulukko1[[#This Row],[Loppu PVM]])&lt;=9,AND(MONTH(Taulukko1[[#This Row],[Loppu PVM]] )=9))</f>
        <v>0</v>
      </c>
      <c r="AG2929" s="90" t="b">
        <f>OR(MONTH(Taulukko1[[#This Row],[Alku PVM]] )&lt;=6,AND(MONTH(Taulukko1[[#This Row],[Alku PVM]] )=6))</f>
        <v>0</v>
      </c>
      <c r="AH2929" s="90" t="b">
        <f>OR(MONTH(Taulukko1[[#This Row],[Loppu PVM]])&lt;=6,AND(MONTH(Taulukko1[[#This Row],[Loppu PVM]] )=6))</f>
        <v>0</v>
      </c>
    </row>
    <row r="2930" spans="1:34" ht="12.75" customHeight="1">
      <c r="A2930" t="s">
        <v>289</v>
      </c>
      <c r="B2930" s="23">
        <v>41879</v>
      </c>
      <c r="C2930" t="s">
        <v>288</v>
      </c>
      <c r="D2930" s="5">
        <v>50</v>
      </c>
      <c r="F2930" s="4">
        <v>41939</v>
      </c>
      <c r="G2930" s="5">
        <v>0</v>
      </c>
      <c r="H2930" s="22">
        <v>50</v>
      </c>
      <c r="I2930" s="126">
        <f>INDEX('TOL2008'!B:B,MATCH(A2930,'TOL2008'!A:A,0))</f>
        <v>85320</v>
      </c>
      <c r="J2930" s="126" t="str">
        <f>INDEX(Pääluokka!$H$2:$H$100,MATCH(VALUE(LEFT(Taulukko1[[#This Row],[TOL2008]],2)),Pääluokka!$G$2:$G$100,0))</f>
        <v>Koulutus</v>
      </c>
      <c r="K2930" s="126" t="str">
        <f>INDEX(Pääluokka!$I$2:$I$100,MATCH(VALUE(LEFT(Taulukko1[[#This Row],[TOL2008]],2)),Pääluokka!$G$2:$G$100,0))</f>
        <v>Muut toimialat (O-Q, T-X)</v>
      </c>
      <c r="L2930" s="41">
        <f t="shared" si="450"/>
        <v>60</v>
      </c>
      <c r="M2930" s="43">
        <f t="shared" si="451"/>
        <v>41879</v>
      </c>
      <c r="N2930" s="43">
        <f t="shared" si="452"/>
        <v>41939</v>
      </c>
      <c r="O2930" s="43">
        <f t="shared" si="453"/>
        <v>41852</v>
      </c>
      <c r="P2930" s="43">
        <f t="shared" si="454"/>
        <v>41913</v>
      </c>
      <c r="Q2930" s="41">
        <f t="shared" si="455"/>
        <v>2014</v>
      </c>
      <c r="R2930" s="41">
        <f t="shared" si="456"/>
        <v>2014</v>
      </c>
      <c r="S2930" s="43" t="str">
        <f>YEAR(Taulukko1[[#This Row],[Alku KK]])&amp;"Q"&amp;ROUNDDOWN((MONTH(Taulukko1[[#This Row],[Alku KK]])-1)/3+1,0)</f>
        <v>2014Q3</v>
      </c>
      <c r="T2930" s="43" t="str">
        <f>YEAR(Taulukko1[[#This Row],[Loppu KK]])&amp;"Q"&amp;ROUNDDOWN((MONTH(Taulukko1[[#This Row],[Loppu KK]])-1)/3+1,0)</f>
        <v>2014Q4</v>
      </c>
      <c r="U2930" s="66">
        <f>IF(COUNT(Taulukko1[[#This Row],[Neuvottelujen alaiset ]])=1,Taulukko1[[#This Row],[Neuvottelujen alaiset ]],Taulukko1[[#This Row],[Vähennystarve]])</f>
        <v>50</v>
      </c>
      <c r="V2930" s="44" t="str">
        <f t="shared" si="457"/>
        <v>NA</v>
      </c>
      <c r="W2930" s="44">
        <f t="shared" si="458"/>
        <v>0</v>
      </c>
      <c r="X2930" s="44" t="str">
        <f t="shared" si="459"/>
        <v>NA</v>
      </c>
      <c r="Y2930" s="90" t="b">
        <f>AND(MONTH(Taulukko1[[#This Row],[Alku PVM]] )=6,DAY(Taulukko1[[#This Row],[Alku PVM]] )&gt;19)</f>
        <v>0</v>
      </c>
      <c r="Z2930" s="90" t="b">
        <f>AND(MONTH(Taulukko1[[#This Row],[Loppu PVM]] )=6,DAY(Taulukko1[[#This Row],[Loppu PVM]] )&gt;19)</f>
        <v>0</v>
      </c>
      <c r="AA2930" s="90" t="b">
        <f>OR(MONTH(Taulukko1[[#This Row],[Alku PVM]] )&lt;=5,AND(MONTH(Taulukko1[[#This Row],[Alku PVM]] )=6,DAY(Taulukko1[[#This Row],[Alku PVM]] )&lt;20))</f>
        <v>0</v>
      </c>
      <c r="AB2930" s="90" t="b">
        <f>OR(MONTH(Taulukko1[[#This Row],[Loppu PVM]])&lt;=5,AND(MONTH(Taulukko1[[#This Row],[Loppu PVM]] )=6,DAY(Taulukko1[[#This Row],[Loppu PVM]])&lt;20))</f>
        <v>0</v>
      </c>
      <c r="AC2930" s="90" t="b">
        <f>OR(MONTH(Taulukko1[[#This Row],[Alku PVM]] )&lt;=3,AND(MONTH(Taulukko1[[#This Row],[Alku PVM]] )=3))</f>
        <v>0</v>
      </c>
      <c r="AD2930" s="90" t="b">
        <f>OR(MONTH(Taulukko1[[#This Row],[Loppu PVM]] )&lt;=3,AND(MONTH(Taulukko1[[#This Row],[Loppu PVM]] )=3))</f>
        <v>0</v>
      </c>
      <c r="AE2930" s="90" t="b">
        <f>OR(MONTH(Taulukko1[[#This Row],[Alku PVM]] )&lt;=9,AND(MONTH(Taulukko1[[#This Row],[Alku PVM]] )=9))</f>
        <v>1</v>
      </c>
      <c r="AF2930" s="90" t="b">
        <f>OR(MONTH(Taulukko1[[#This Row],[Loppu PVM]])&lt;=9,AND(MONTH(Taulukko1[[#This Row],[Loppu PVM]] )=9))</f>
        <v>0</v>
      </c>
      <c r="AG2930" s="90" t="b">
        <f>OR(MONTH(Taulukko1[[#This Row],[Alku PVM]] )&lt;=6,AND(MONTH(Taulukko1[[#This Row],[Alku PVM]] )=6))</f>
        <v>0</v>
      </c>
      <c r="AH2930" s="90" t="b">
        <f>OR(MONTH(Taulukko1[[#This Row],[Loppu PVM]])&lt;=6,AND(MONTH(Taulukko1[[#This Row],[Loppu PVM]] )=6))</f>
        <v>0</v>
      </c>
    </row>
    <row r="2931" spans="1:34" ht="12.75" customHeight="1">
      <c r="A2931" t="s">
        <v>279</v>
      </c>
      <c r="B2931" s="23">
        <v>41879</v>
      </c>
      <c r="C2931" t="s">
        <v>278</v>
      </c>
      <c r="F2931" s="4"/>
      <c r="G2931" s="5"/>
      <c r="H2931" s="22">
        <v>49</v>
      </c>
      <c r="I2931" s="126">
        <f>INDEX('TOL2008'!B:B,MATCH(A2931,'TOL2008'!A:A,0))</f>
        <v>84110</v>
      </c>
      <c r="J2931" s="126" t="str">
        <f>INDEX(Pääluokka!$H$2:$H$100,MATCH(VALUE(LEFT(Taulukko1[[#This Row],[TOL2008]],2)),Pääluokka!$G$2:$G$100,0))</f>
        <v>Julkinen hallinto ja maanpuolustus; pakollinen sosiaalivakuutus</v>
      </c>
      <c r="K2931" s="126" t="str">
        <f>INDEX(Pääluokka!$I$2:$I$100,MATCH(VALUE(LEFT(Taulukko1[[#This Row],[TOL2008]],2)),Pääluokka!$G$2:$G$100,0))</f>
        <v>Muut toimialat (O-Q, T-X)</v>
      </c>
      <c r="L2931" s="41" t="str">
        <f t="shared" si="450"/>
        <v>NA</v>
      </c>
      <c r="M2931" s="43">
        <f t="shared" si="451"/>
        <v>41879</v>
      </c>
      <c r="N2931" s="43">
        <f t="shared" si="452"/>
        <v>41930</v>
      </c>
      <c r="O2931" s="43">
        <f t="shared" si="453"/>
        <v>41852</v>
      </c>
      <c r="P2931" s="43">
        <f t="shared" si="454"/>
        <v>41913</v>
      </c>
      <c r="Q2931" s="41">
        <f t="shared" si="455"/>
        <v>2014</v>
      </c>
      <c r="R2931" s="41">
        <f t="shared" si="456"/>
        <v>2014</v>
      </c>
      <c r="S2931" s="43" t="str">
        <f>YEAR(Taulukko1[[#This Row],[Alku KK]])&amp;"Q"&amp;ROUNDDOWN((MONTH(Taulukko1[[#This Row],[Alku KK]])-1)/3+1,0)</f>
        <v>2014Q3</v>
      </c>
      <c r="T2931" s="43" t="str">
        <f>YEAR(Taulukko1[[#This Row],[Loppu KK]])&amp;"Q"&amp;ROUNDDOWN((MONTH(Taulukko1[[#This Row],[Loppu KK]])-1)/3+1,0)</f>
        <v>2014Q4</v>
      </c>
      <c r="U2931" s="66">
        <f>IF(COUNT(Taulukko1[[#This Row],[Neuvottelujen alaiset ]])=1,Taulukko1[[#This Row],[Neuvottelujen alaiset ]],Taulukko1[[#This Row],[Vähennystarve]])</f>
        <v>49</v>
      </c>
      <c r="V2931" s="44" t="str">
        <f t="shared" si="457"/>
        <v>NA</v>
      </c>
      <c r="W2931" s="44" t="str">
        <f t="shared" si="458"/>
        <v>NA</v>
      </c>
      <c r="X2931" s="44" t="str">
        <f t="shared" si="459"/>
        <v>NA</v>
      </c>
      <c r="Y2931" s="90" t="b">
        <f>AND(MONTH(Taulukko1[[#This Row],[Alku PVM]] )=6,DAY(Taulukko1[[#This Row],[Alku PVM]] )&gt;19)</f>
        <v>0</v>
      </c>
      <c r="Z2931" s="90" t="b">
        <f>AND(MONTH(Taulukko1[[#This Row],[Loppu PVM]] )=6,DAY(Taulukko1[[#This Row],[Loppu PVM]] )&gt;19)</f>
        <v>0</v>
      </c>
      <c r="AA2931" s="90" t="b">
        <f>OR(MONTH(Taulukko1[[#This Row],[Alku PVM]] )&lt;=5,AND(MONTH(Taulukko1[[#This Row],[Alku PVM]] )=6,DAY(Taulukko1[[#This Row],[Alku PVM]] )&lt;20))</f>
        <v>0</v>
      </c>
      <c r="AB2931" s="90" t="b">
        <f>OR(MONTH(Taulukko1[[#This Row],[Loppu PVM]])&lt;=5,AND(MONTH(Taulukko1[[#This Row],[Loppu PVM]] )=6,DAY(Taulukko1[[#This Row],[Loppu PVM]])&lt;20))</f>
        <v>0</v>
      </c>
      <c r="AC2931" s="90" t="b">
        <f>OR(MONTH(Taulukko1[[#This Row],[Alku PVM]] )&lt;=3,AND(MONTH(Taulukko1[[#This Row],[Alku PVM]] )=3))</f>
        <v>0</v>
      </c>
      <c r="AD2931" s="90" t="b">
        <f>OR(MONTH(Taulukko1[[#This Row],[Loppu PVM]] )&lt;=3,AND(MONTH(Taulukko1[[#This Row],[Loppu PVM]] )=3))</f>
        <v>0</v>
      </c>
      <c r="AE2931" s="90" t="b">
        <f>OR(MONTH(Taulukko1[[#This Row],[Alku PVM]] )&lt;=9,AND(MONTH(Taulukko1[[#This Row],[Alku PVM]] )=9))</f>
        <v>1</v>
      </c>
      <c r="AF2931" s="90" t="b">
        <f>OR(MONTH(Taulukko1[[#This Row],[Loppu PVM]])&lt;=9,AND(MONTH(Taulukko1[[#This Row],[Loppu PVM]] )=9))</f>
        <v>0</v>
      </c>
      <c r="AG2931" s="90" t="b">
        <f>OR(MONTH(Taulukko1[[#This Row],[Alku PVM]] )&lt;=6,AND(MONTH(Taulukko1[[#This Row],[Alku PVM]] )=6))</f>
        <v>0</v>
      </c>
      <c r="AH2931" s="90" t="b">
        <f>OR(MONTH(Taulukko1[[#This Row],[Loppu PVM]])&lt;=6,AND(MONTH(Taulukko1[[#This Row],[Loppu PVM]] )=6))</f>
        <v>0</v>
      </c>
    </row>
    <row r="2932" spans="1:34" ht="12.75" customHeight="1">
      <c r="A2932" t="s">
        <v>251</v>
      </c>
      <c r="B2932" s="23">
        <v>41879</v>
      </c>
      <c r="C2932" t="s">
        <v>250</v>
      </c>
      <c r="E2932" s="62">
        <v>4</v>
      </c>
      <c r="F2932" s="4"/>
      <c r="G2932" s="5"/>
      <c r="H2932" s="22">
        <v>35</v>
      </c>
      <c r="I2932" s="126">
        <f>INDEX('TOL2008'!B:B,MATCH(A2932,'TOL2008'!A:A,0))</f>
        <v>35112</v>
      </c>
      <c r="J2932" s="126" t="str">
        <f>INDEX(Pääluokka!$H$2:$H$100,MATCH(VALUE(LEFT(Taulukko1[[#This Row],[TOL2008]],2)),Pääluokka!$G$2:$G$100,0))</f>
        <v>Sähkö-, kaasu- ja lämpöhuolto, jäähdytysliiketoiminta</v>
      </c>
      <c r="K2932" s="126" t="str">
        <f>INDEX(Pääluokka!$I$2:$I$100,MATCH(VALUE(LEFT(Taulukko1[[#This Row],[TOL2008]],2)),Pääluokka!$G$2:$G$100,0))</f>
        <v>Teollisuus (C-E)</v>
      </c>
      <c r="L2932" s="41" t="str">
        <f t="shared" si="450"/>
        <v>NA</v>
      </c>
      <c r="M2932" s="43">
        <f t="shared" si="451"/>
        <v>41879</v>
      </c>
      <c r="N2932" s="43">
        <f t="shared" si="452"/>
        <v>41930</v>
      </c>
      <c r="O2932" s="43">
        <f t="shared" si="453"/>
        <v>41852</v>
      </c>
      <c r="P2932" s="43">
        <f t="shared" si="454"/>
        <v>41913</v>
      </c>
      <c r="Q2932" s="41">
        <f t="shared" si="455"/>
        <v>2014</v>
      </c>
      <c r="R2932" s="41">
        <f t="shared" si="456"/>
        <v>2014</v>
      </c>
      <c r="S2932" s="43" t="str">
        <f>YEAR(Taulukko1[[#This Row],[Alku KK]])&amp;"Q"&amp;ROUNDDOWN((MONTH(Taulukko1[[#This Row],[Alku KK]])-1)/3+1,0)</f>
        <v>2014Q3</v>
      </c>
      <c r="T2932" s="43" t="str">
        <f>YEAR(Taulukko1[[#This Row],[Loppu KK]])&amp;"Q"&amp;ROUNDDOWN((MONTH(Taulukko1[[#This Row],[Loppu KK]])-1)/3+1,0)</f>
        <v>2014Q4</v>
      </c>
      <c r="U2932" s="66">
        <f>IF(COUNT(Taulukko1[[#This Row],[Neuvottelujen alaiset ]])=1,Taulukko1[[#This Row],[Neuvottelujen alaiset ]],Taulukko1[[#This Row],[Vähennystarve]])</f>
        <v>35</v>
      </c>
      <c r="V2932" s="44">
        <f t="shared" si="457"/>
        <v>0.11428571428571428</v>
      </c>
      <c r="W2932" s="44" t="str">
        <f t="shared" si="458"/>
        <v>NA</v>
      </c>
      <c r="X2932" s="44" t="str">
        <f t="shared" si="459"/>
        <v>NA</v>
      </c>
      <c r="Y2932" s="90" t="b">
        <f>AND(MONTH(Taulukko1[[#This Row],[Alku PVM]] )=6,DAY(Taulukko1[[#This Row],[Alku PVM]] )&gt;19)</f>
        <v>0</v>
      </c>
      <c r="Z2932" s="90" t="b">
        <f>AND(MONTH(Taulukko1[[#This Row],[Loppu PVM]] )=6,DAY(Taulukko1[[#This Row],[Loppu PVM]] )&gt;19)</f>
        <v>0</v>
      </c>
      <c r="AA2932" s="90" t="b">
        <f>OR(MONTH(Taulukko1[[#This Row],[Alku PVM]] )&lt;=5,AND(MONTH(Taulukko1[[#This Row],[Alku PVM]] )=6,DAY(Taulukko1[[#This Row],[Alku PVM]] )&lt;20))</f>
        <v>0</v>
      </c>
      <c r="AB2932" s="90" t="b">
        <f>OR(MONTH(Taulukko1[[#This Row],[Loppu PVM]])&lt;=5,AND(MONTH(Taulukko1[[#This Row],[Loppu PVM]] )=6,DAY(Taulukko1[[#This Row],[Loppu PVM]])&lt;20))</f>
        <v>0</v>
      </c>
      <c r="AC2932" s="90" t="b">
        <f>OR(MONTH(Taulukko1[[#This Row],[Alku PVM]] )&lt;=3,AND(MONTH(Taulukko1[[#This Row],[Alku PVM]] )=3))</f>
        <v>0</v>
      </c>
      <c r="AD2932" s="90" t="b">
        <f>OR(MONTH(Taulukko1[[#This Row],[Loppu PVM]] )&lt;=3,AND(MONTH(Taulukko1[[#This Row],[Loppu PVM]] )=3))</f>
        <v>0</v>
      </c>
      <c r="AE2932" s="90" t="b">
        <f>OR(MONTH(Taulukko1[[#This Row],[Alku PVM]] )&lt;=9,AND(MONTH(Taulukko1[[#This Row],[Alku PVM]] )=9))</f>
        <v>1</v>
      </c>
      <c r="AF2932" s="90" t="b">
        <f>OR(MONTH(Taulukko1[[#This Row],[Loppu PVM]])&lt;=9,AND(MONTH(Taulukko1[[#This Row],[Loppu PVM]] )=9))</f>
        <v>0</v>
      </c>
      <c r="AG2932" s="90" t="b">
        <f>OR(MONTH(Taulukko1[[#This Row],[Alku PVM]] )&lt;=6,AND(MONTH(Taulukko1[[#This Row],[Alku PVM]] )=6))</f>
        <v>0</v>
      </c>
      <c r="AH2932" s="90" t="b">
        <f>OR(MONTH(Taulukko1[[#This Row],[Loppu PVM]])&lt;=6,AND(MONTH(Taulukko1[[#This Row],[Loppu PVM]] )=6))</f>
        <v>0</v>
      </c>
    </row>
    <row r="2933" spans="1:34" ht="12.75" customHeight="1">
      <c r="A2933" t="s">
        <v>13</v>
      </c>
      <c r="B2933" s="23">
        <v>41879</v>
      </c>
      <c r="C2933" t="s">
        <v>12</v>
      </c>
      <c r="E2933" s="62">
        <v>350</v>
      </c>
      <c r="F2933" s="4">
        <v>41934</v>
      </c>
      <c r="G2933" s="5">
        <v>250</v>
      </c>
      <c r="H2933" s="22">
        <v>2478</v>
      </c>
      <c r="I2933" s="126">
        <f>INDEX('TOL2008'!B:B,MATCH(A2933,'TOL2008'!A:A,0))</f>
        <v>72192</v>
      </c>
      <c r="J2933" s="126" t="str">
        <f>INDEX(Pääluokka!$H$2:$H$100,MATCH(VALUE(LEFT(Taulukko1[[#This Row],[TOL2008]],2)),Pääluokka!$G$2:$G$100,0))</f>
        <v>Ammatillinen, tieteellinen ja tekninen toiminta</v>
      </c>
      <c r="K2933" s="126" t="str">
        <f>INDEX(Pääluokka!$I$2:$I$100,MATCH(VALUE(LEFT(Taulukko1[[#This Row],[TOL2008]],2)),Pääluokka!$G$2:$G$100,0))</f>
        <v>Palvelualat (G-N, R, S)</v>
      </c>
      <c r="L2933" s="41">
        <f t="shared" si="450"/>
        <v>55</v>
      </c>
      <c r="M2933" s="43">
        <f t="shared" si="451"/>
        <v>41879</v>
      </c>
      <c r="N2933" s="43">
        <f t="shared" si="452"/>
        <v>41934</v>
      </c>
      <c r="O2933" s="43">
        <f t="shared" si="453"/>
        <v>41852</v>
      </c>
      <c r="P2933" s="43">
        <f t="shared" si="454"/>
        <v>41913</v>
      </c>
      <c r="Q2933" s="41">
        <f t="shared" si="455"/>
        <v>2014</v>
      </c>
      <c r="R2933" s="41">
        <f t="shared" si="456"/>
        <v>2014</v>
      </c>
      <c r="S2933" s="43" t="str">
        <f>YEAR(Taulukko1[[#This Row],[Alku KK]])&amp;"Q"&amp;ROUNDDOWN((MONTH(Taulukko1[[#This Row],[Alku KK]])-1)/3+1,0)</f>
        <v>2014Q3</v>
      </c>
      <c r="T2933" s="43" t="str">
        <f>YEAR(Taulukko1[[#This Row],[Loppu KK]])&amp;"Q"&amp;ROUNDDOWN((MONTH(Taulukko1[[#This Row],[Loppu KK]])-1)/3+1,0)</f>
        <v>2014Q4</v>
      </c>
      <c r="U2933" s="66">
        <f>IF(COUNT(Taulukko1[[#This Row],[Neuvottelujen alaiset ]])=1,Taulukko1[[#This Row],[Neuvottelujen alaiset ]],Taulukko1[[#This Row],[Vähennystarve]])</f>
        <v>2478</v>
      </c>
      <c r="V2933" s="44">
        <f t="shared" si="457"/>
        <v>0.14124293785310735</v>
      </c>
      <c r="W2933" s="44">
        <f t="shared" si="458"/>
        <v>0.10088781275221953</v>
      </c>
      <c r="X2933" s="44">
        <f t="shared" si="459"/>
        <v>0.7142857142857143</v>
      </c>
      <c r="Y2933" s="90" t="b">
        <f>AND(MONTH(Taulukko1[[#This Row],[Alku PVM]] )=6,DAY(Taulukko1[[#This Row],[Alku PVM]] )&gt;19)</f>
        <v>0</v>
      </c>
      <c r="Z2933" s="90" t="b">
        <f>AND(MONTH(Taulukko1[[#This Row],[Loppu PVM]] )=6,DAY(Taulukko1[[#This Row],[Loppu PVM]] )&gt;19)</f>
        <v>0</v>
      </c>
      <c r="AA2933" s="90" t="b">
        <f>OR(MONTH(Taulukko1[[#This Row],[Alku PVM]] )&lt;=5,AND(MONTH(Taulukko1[[#This Row],[Alku PVM]] )=6,DAY(Taulukko1[[#This Row],[Alku PVM]] )&lt;20))</f>
        <v>0</v>
      </c>
      <c r="AB2933" s="90" t="b">
        <f>OR(MONTH(Taulukko1[[#This Row],[Loppu PVM]])&lt;=5,AND(MONTH(Taulukko1[[#This Row],[Loppu PVM]] )=6,DAY(Taulukko1[[#This Row],[Loppu PVM]])&lt;20))</f>
        <v>0</v>
      </c>
      <c r="AC2933" s="90" t="b">
        <f>OR(MONTH(Taulukko1[[#This Row],[Alku PVM]] )&lt;=3,AND(MONTH(Taulukko1[[#This Row],[Alku PVM]] )=3))</f>
        <v>0</v>
      </c>
      <c r="AD2933" s="90" t="b">
        <f>OR(MONTH(Taulukko1[[#This Row],[Loppu PVM]] )&lt;=3,AND(MONTH(Taulukko1[[#This Row],[Loppu PVM]] )=3))</f>
        <v>0</v>
      </c>
      <c r="AE2933" s="90" t="b">
        <f>OR(MONTH(Taulukko1[[#This Row],[Alku PVM]] )&lt;=9,AND(MONTH(Taulukko1[[#This Row],[Alku PVM]] )=9))</f>
        <v>1</v>
      </c>
      <c r="AF2933" s="90" t="b">
        <f>OR(MONTH(Taulukko1[[#This Row],[Loppu PVM]])&lt;=9,AND(MONTH(Taulukko1[[#This Row],[Loppu PVM]] )=9))</f>
        <v>0</v>
      </c>
      <c r="AG2933" s="90" t="b">
        <f>OR(MONTH(Taulukko1[[#This Row],[Alku PVM]] )&lt;=6,AND(MONTH(Taulukko1[[#This Row],[Alku PVM]] )=6))</f>
        <v>0</v>
      </c>
      <c r="AH2933" s="90" t="b">
        <f>OR(MONTH(Taulukko1[[#This Row],[Loppu PVM]])&lt;=6,AND(MONTH(Taulukko1[[#This Row],[Loppu PVM]] )=6))</f>
        <v>0</v>
      </c>
    </row>
    <row r="2934" spans="1:34" ht="12.75" customHeight="1">
      <c r="A2934" t="s">
        <v>347</v>
      </c>
      <c r="B2934" s="23">
        <v>41880</v>
      </c>
      <c r="C2934" t="s">
        <v>348</v>
      </c>
      <c r="D2934" s="5">
        <v>370</v>
      </c>
      <c r="F2934" s="4"/>
      <c r="G2934" s="5"/>
      <c r="H2934" s="22">
        <v>370</v>
      </c>
      <c r="I2934" s="126" t="str">
        <f>INDEX('TOL2008'!B:B,MATCH(A2934,'TOL2008'!A:A,0))</f>
        <v>02200</v>
      </c>
      <c r="J2934" s="126" t="str">
        <f>INDEX(Pääluokka!$H$2:$H$100,MATCH(VALUE(LEFT(Taulukko1[[#This Row],[TOL2008]],2)),Pääluokka!$G$2:$G$100,0))</f>
        <v>Maatalous, metsätalous ja kalatalous</v>
      </c>
      <c r="K2934" s="126" t="str">
        <f>INDEX(Pääluokka!$I$2:$I$100,MATCH(VALUE(LEFT(Taulukko1[[#This Row],[TOL2008]],2)),Pääluokka!$G$2:$G$100,0))</f>
        <v>Alkutuotanto (A-B)</v>
      </c>
      <c r="L2934" s="41" t="str">
        <f t="shared" si="450"/>
        <v>NA</v>
      </c>
      <c r="M2934" s="43">
        <f t="shared" si="451"/>
        <v>41880</v>
      </c>
      <c r="N2934" s="43">
        <f t="shared" si="452"/>
        <v>41931</v>
      </c>
      <c r="O2934" s="43">
        <f t="shared" si="453"/>
        <v>41852</v>
      </c>
      <c r="P2934" s="43">
        <f t="shared" si="454"/>
        <v>41913</v>
      </c>
      <c r="Q2934" s="41">
        <f t="shared" si="455"/>
        <v>2014</v>
      </c>
      <c r="R2934" s="41">
        <f t="shared" si="456"/>
        <v>2014</v>
      </c>
      <c r="S2934" s="43" t="str">
        <f>YEAR(Taulukko1[[#This Row],[Alku KK]])&amp;"Q"&amp;ROUNDDOWN((MONTH(Taulukko1[[#This Row],[Alku KK]])-1)/3+1,0)</f>
        <v>2014Q3</v>
      </c>
      <c r="T2934" s="43" t="str">
        <f>YEAR(Taulukko1[[#This Row],[Loppu KK]])&amp;"Q"&amp;ROUNDDOWN((MONTH(Taulukko1[[#This Row],[Loppu KK]])-1)/3+1,0)</f>
        <v>2014Q4</v>
      </c>
      <c r="U2934" s="66">
        <f>IF(COUNT(Taulukko1[[#This Row],[Neuvottelujen alaiset ]])=1,Taulukko1[[#This Row],[Neuvottelujen alaiset ]],Taulukko1[[#This Row],[Vähennystarve]])</f>
        <v>370</v>
      </c>
      <c r="V2934" s="44" t="str">
        <f t="shared" si="457"/>
        <v>NA</v>
      </c>
      <c r="W2934" s="44" t="str">
        <f t="shared" si="458"/>
        <v>NA</v>
      </c>
      <c r="X2934" s="44" t="str">
        <f t="shared" si="459"/>
        <v>NA</v>
      </c>
      <c r="Y2934" s="90" t="b">
        <f>AND(MONTH(Taulukko1[[#This Row],[Alku PVM]] )=6,DAY(Taulukko1[[#This Row],[Alku PVM]] )&gt;19)</f>
        <v>0</v>
      </c>
      <c r="Z2934" s="90" t="b">
        <f>AND(MONTH(Taulukko1[[#This Row],[Loppu PVM]] )=6,DAY(Taulukko1[[#This Row],[Loppu PVM]] )&gt;19)</f>
        <v>0</v>
      </c>
      <c r="AA2934" s="90" t="b">
        <f>OR(MONTH(Taulukko1[[#This Row],[Alku PVM]] )&lt;=5,AND(MONTH(Taulukko1[[#This Row],[Alku PVM]] )=6,DAY(Taulukko1[[#This Row],[Alku PVM]] )&lt;20))</f>
        <v>0</v>
      </c>
      <c r="AB2934" s="90" t="b">
        <f>OR(MONTH(Taulukko1[[#This Row],[Loppu PVM]])&lt;=5,AND(MONTH(Taulukko1[[#This Row],[Loppu PVM]] )=6,DAY(Taulukko1[[#This Row],[Loppu PVM]])&lt;20))</f>
        <v>0</v>
      </c>
      <c r="AC2934" s="90" t="b">
        <f>OR(MONTH(Taulukko1[[#This Row],[Alku PVM]] )&lt;=3,AND(MONTH(Taulukko1[[#This Row],[Alku PVM]] )=3))</f>
        <v>0</v>
      </c>
      <c r="AD2934" s="90" t="b">
        <f>OR(MONTH(Taulukko1[[#This Row],[Loppu PVM]] )&lt;=3,AND(MONTH(Taulukko1[[#This Row],[Loppu PVM]] )=3))</f>
        <v>0</v>
      </c>
      <c r="AE2934" s="90" t="b">
        <f>OR(MONTH(Taulukko1[[#This Row],[Alku PVM]] )&lt;=9,AND(MONTH(Taulukko1[[#This Row],[Alku PVM]] )=9))</f>
        <v>1</v>
      </c>
      <c r="AF2934" s="90" t="b">
        <f>OR(MONTH(Taulukko1[[#This Row],[Loppu PVM]])&lt;=9,AND(MONTH(Taulukko1[[#This Row],[Loppu PVM]] )=9))</f>
        <v>0</v>
      </c>
      <c r="AG2934" s="90" t="b">
        <f>OR(MONTH(Taulukko1[[#This Row],[Alku PVM]] )&lt;=6,AND(MONTH(Taulukko1[[#This Row],[Alku PVM]] )=6))</f>
        <v>0</v>
      </c>
      <c r="AH2934" s="90" t="b">
        <f>OR(MONTH(Taulukko1[[#This Row],[Loppu PVM]])&lt;=6,AND(MONTH(Taulukko1[[#This Row],[Loppu PVM]] )=6))</f>
        <v>0</v>
      </c>
    </row>
    <row r="2935" spans="1:34" ht="12.75" customHeight="1">
      <c r="A2935" t="s">
        <v>3615</v>
      </c>
      <c r="B2935" s="23">
        <v>41881</v>
      </c>
      <c r="C2935" t="s">
        <v>4397</v>
      </c>
      <c r="F2935" s="4">
        <v>41984</v>
      </c>
      <c r="G2935" s="5">
        <v>9</v>
      </c>
      <c r="H2935" s="22">
        <v>120</v>
      </c>
      <c r="I2935" s="126">
        <f>INDEX('TOL2008'!B:B,MATCH(A2935,'TOL2008'!A:A,0))</f>
        <v>84130</v>
      </c>
      <c r="J2935" s="126" t="str">
        <f>INDEX(Pääluokka!$H$2:$H$100,MATCH(VALUE(LEFT(Taulukko1[[#This Row],[TOL2008]],2)),Pääluokka!$G$2:$G$100,0))</f>
        <v>Julkinen hallinto ja maanpuolustus; pakollinen sosiaalivakuutus</v>
      </c>
      <c r="K2935" s="126" t="str">
        <f>INDEX(Pääluokka!$I$2:$I$100,MATCH(VALUE(LEFT(Taulukko1[[#This Row],[TOL2008]],2)),Pääluokka!$G$2:$G$100,0))</f>
        <v>Muut toimialat (O-Q, T-X)</v>
      </c>
      <c r="L2935" s="41">
        <f t="shared" si="450"/>
        <v>103</v>
      </c>
      <c r="M2935" s="43">
        <f t="shared" si="451"/>
        <v>41881</v>
      </c>
      <c r="N2935" s="43">
        <f t="shared" si="452"/>
        <v>41984</v>
      </c>
      <c r="O2935" s="43">
        <f t="shared" si="453"/>
        <v>41852</v>
      </c>
      <c r="P2935" s="43">
        <f t="shared" si="454"/>
        <v>41974</v>
      </c>
      <c r="Q2935" s="41">
        <f t="shared" si="455"/>
        <v>2014</v>
      </c>
      <c r="R2935" s="41">
        <f t="shared" si="456"/>
        <v>2014</v>
      </c>
      <c r="S2935" s="43" t="str">
        <f>YEAR(Taulukko1[[#This Row],[Alku KK]])&amp;"Q"&amp;ROUNDDOWN((MONTH(Taulukko1[[#This Row],[Alku KK]])-1)/3+1,0)</f>
        <v>2014Q3</v>
      </c>
      <c r="T2935" s="43" t="str">
        <f>YEAR(Taulukko1[[#This Row],[Loppu KK]])&amp;"Q"&amp;ROUNDDOWN((MONTH(Taulukko1[[#This Row],[Loppu KK]])-1)/3+1,0)</f>
        <v>2014Q4</v>
      </c>
      <c r="U2935" s="66">
        <f>IF(COUNT(Taulukko1[[#This Row],[Neuvottelujen alaiset ]])=1,Taulukko1[[#This Row],[Neuvottelujen alaiset ]],Taulukko1[[#This Row],[Vähennystarve]])</f>
        <v>120</v>
      </c>
      <c r="V2935" s="44" t="str">
        <f t="shared" si="457"/>
        <v>NA</v>
      </c>
      <c r="W2935" s="44">
        <f t="shared" si="458"/>
        <v>7.4999999999999997E-2</v>
      </c>
      <c r="X2935" s="44" t="str">
        <f t="shared" si="459"/>
        <v>NA</v>
      </c>
      <c r="Y2935" s="90" t="b">
        <f>AND(MONTH(Taulukko1[[#This Row],[Alku PVM]] )=6,DAY(Taulukko1[[#This Row],[Alku PVM]] )&gt;19)</f>
        <v>0</v>
      </c>
      <c r="Z2935" s="90" t="b">
        <f>AND(MONTH(Taulukko1[[#This Row],[Loppu PVM]] )=6,DAY(Taulukko1[[#This Row],[Loppu PVM]] )&gt;19)</f>
        <v>0</v>
      </c>
      <c r="AA2935" s="90" t="b">
        <f>OR(MONTH(Taulukko1[[#This Row],[Alku PVM]] )&lt;=5,AND(MONTH(Taulukko1[[#This Row],[Alku PVM]] )=6,DAY(Taulukko1[[#This Row],[Alku PVM]] )&lt;20))</f>
        <v>0</v>
      </c>
      <c r="AB2935" s="90" t="b">
        <f>OR(MONTH(Taulukko1[[#This Row],[Loppu PVM]])&lt;=5,AND(MONTH(Taulukko1[[#This Row],[Loppu PVM]] )=6,DAY(Taulukko1[[#This Row],[Loppu PVM]])&lt;20))</f>
        <v>0</v>
      </c>
      <c r="AC2935" s="90" t="b">
        <f>OR(MONTH(Taulukko1[[#This Row],[Alku PVM]] )&lt;=3,AND(MONTH(Taulukko1[[#This Row],[Alku PVM]] )=3))</f>
        <v>0</v>
      </c>
      <c r="AD2935" s="90" t="b">
        <f>OR(MONTH(Taulukko1[[#This Row],[Loppu PVM]] )&lt;=3,AND(MONTH(Taulukko1[[#This Row],[Loppu PVM]] )=3))</f>
        <v>0</v>
      </c>
      <c r="AE2935" s="90" t="b">
        <f>OR(MONTH(Taulukko1[[#This Row],[Alku PVM]] )&lt;=9,AND(MONTH(Taulukko1[[#This Row],[Alku PVM]] )=9))</f>
        <v>1</v>
      </c>
      <c r="AF2935" s="90" t="b">
        <f>OR(MONTH(Taulukko1[[#This Row],[Loppu PVM]])&lt;=9,AND(MONTH(Taulukko1[[#This Row],[Loppu PVM]] )=9))</f>
        <v>0</v>
      </c>
      <c r="AG2935" s="90" t="b">
        <f>OR(MONTH(Taulukko1[[#This Row],[Alku PVM]] )&lt;=6,AND(MONTH(Taulukko1[[#This Row],[Alku PVM]] )=6))</f>
        <v>0</v>
      </c>
      <c r="AH2935" s="90" t="b">
        <f>OR(MONTH(Taulukko1[[#This Row],[Loppu PVM]])&lt;=6,AND(MONTH(Taulukko1[[#This Row],[Loppu PVM]] )=6))</f>
        <v>0</v>
      </c>
    </row>
    <row r="2936" spans="1:34" ht="12.75" customHeight="1">
      <c r="A2936" t="s">
        <v>664</v>
      </c>
      <c r="B2936" s="23">
        <v>41883</v>
      </c>
      <c r="C2936" t="s">
        <v>663</v>
      </c>
      <c r="D2936" s="5">
        <v>6</v>
      </c>
      <c r="F2936" s="4">
        <v>41936</v>
      </c>
      <c r="G2936" s="5">
        <v>7</v>
      </c>
      <c r="H2936" s="22">
        <v>16</v>
      </c>
      <c r="I2936" s="126">
        <f>INDEX('TOL2008'!B:B,MATCH(A2936,'TOL2008'!A:A,0))</f>
        <v>24530</v>
      </c>
      <c r="J2936" s="126" t="str">
        <f>INDEX(Pääluokka!$H$2:$H$100,MATCH(VALUE(LEFT(Taulukko1[[#This Row],[TOL2008]],2)),Pääluokka!$G$2:$G$100,0))</f>
        <v>Teollisuus</v>
      </c>
      <c r="K2936" s="126" t="str">
        <f>INDEX(Pääluokka!$I$2:$I$100,MATCH(VALUE(LEFT(Taulukko1[[#This Row],[TOL2008]],2)),Pääluokka!$G$2:$G$100,0))</f>
        <v>Teollisuus (C-E)</v>
      </c>
      <c r="L2936" s="41">
        <f t="shared" si="450"/>
        <v>53</v>
      </c>
      <c r="M2936" s="43">
        <f t="shared" si="451"/>
        <v>41883</v>
      </c>
      <c r="N2936" s="43">
        <f t="shared" si="452"/>
        <v>41936</v>
      </c>
      <c r="O2936" s="43">
        <f t="shared" si="453"/>
        <v>41883</v>
      </c>
      <c r="P2936" s="43">
        <f t="shared" si="454"/>
        <v>41913</v>
      </c>
      <c r="Q2936" s="41">
        <f t="shared" si="455"/>
        <v>2014</v>
      </c>
      <c r="R2936" s="41">
        <f t="shared" si="456"/>
        <v>2014</v>
      </c>
      <c r="S2936" s="43" t="str">
        <f>YEAR(Taulukko1[[#This Row],[Alku KK]])&amp;"Q"&amp;ROUNDDOWN((MONTH(Taulukko1[[#This Row],[Alku KK]])-1)/3+1,0)</f>
        <v>2014Q3</v>
      </c>
      <c r="T2936" s="43" t="str">
        <f>YEAR(Taulukko1[[#This Row],[Loppu KK]])&amp;"Q"&amp;ROUNDDOWN((MONTH(Taulukko1[[#This Row],[Loppu KK]])-1)/3+1,0)</f>
        <v>2014Q4</v>
      </c>
      <c r="U2936" s="66">
        <f>IF(COUNT(Taulukko1[[#This Row],[Neuvottelujen alaiset ]])=1,Taulukko1[[#This Row],[Neuvottelujen alaiset ]],Taulukko1[[#This Row],[Vähennystarve]])</f>
        <v>16</v>
      </c>
      <c r="V2936" s="44" t="str">
        <f t="shared" si="457"/>
        <v>NA</v>
      </c>
      <c r="W2936" s="44">
        <f t="shared" si="458"/>
        <v>0.4375</v>
      </c>
      <c r="X2936" s="44" t="str">
        <f t="shared" si="459"/>
        <v>NA</v>
      </c>
      <c r="Y2936" s="90" t="b">
        <f>AND(MONTH(Taulukko1[[#This Row],[Alku PVM]] )=6,DAY(Taulukko1[[#This Row],[Alku PVM]] )&gt;19)</f>
        <v>0</v>
      </c>
      <c r="Z2936" s="90" t="b">
        <f>AND(MONTH(Taulukko1[[#This Row],[Loppu PVM]] )=6,DAY(Taulukko1[[#This Row],[Loppu PVM]] )&gt;19)</f>
        <v>0</v>
      </c>
      <c r="AA2936" s="90" t="b">
        <f>OR(MONTH(Taulukko1[[#This Row],[Alku PVM]] )&lt;=5,AND(MONTH(Taulukko1[[#This Row],[Alku PVM]] )=6,DAY(Taulukko1[[#This Row],[Alku PVM]] )&lt;20))</f>
        <v>0</v>
      </c>
      <c r="AB2936" s="90" t="b">
        <f>OR(MONTH(Taulukko1[[#This Row],[Loppu PVM]])&lt;=5,AND(MONTH(Taulukko1[[#This Row],[Loppu PVM]] )=6,DAY(Taulukko1[[#This Row],[Loppu PVM]])&lt;20))</f>
        <v>0</v>
      </c>
      <c r="AC2936" s="90" t="b">
        <f>OR(MONTH(Taulukko1[[#This Row],[Alku PVM]] )&lt;=3,AND(MONTH(Taulukko1[[#This Row],[Alku PVM]] )=3))</f>
        <v>0</v>
      </c>
      <c r="AD2936" s="90" t="b">
        <f>OR(MONTH(Taulukko1[[#This Row],[Loppu PVM]] )&lt;=3,AND(MONTH(Taulukko1[[#This Row],[Loppu PVM]] )=3))</f>
        <v>0</v>
      </c>
      <c r="AE2936" s="90" t="b">
        <f>OR(MONTH(Taulukko1[[#This Row],[Alku PVM]] )&lt;=9,AND(MONTH(Taulukko1[[#This Row],[Alku PVM]] )=9))</f>
        <v>1</v>
      </c>
      <c r="AF2936" s="90" t="b">
        <f>OR(MONTH(Taulukko1[[#This Row],[Loppu PVM]])&lt;=9,AND(MONTH(Taulukko1[[#This Row],[Loppu PVM]] )=9))</f>
        <v>0</v>
      </c>
      <c r="AG2936" s="90" t="b">
        <f>OR(MONTH(Taulukko1[[#This Row],[Alku PVM]] )&lt;=6,AND(MONTH(Taulukko1[[#This Row],[Alku PVM]] )=6))</f>
        <v>0</v>
      </c>
      <c r="AH2936" s="90" t="b">
        <f>OR(MONTH(Taulukko1[[#This Row],[Loppu PVM]])&lt;=6,AND(MONTH(Taulukko1[[#This Row],[Loppu PVM]] )=6))</f>
        <v>0</v>
      </c>
    </row>
    <row r="2937" spans="1:34" ht="12.75" customHeight="1">
      <c r="A2937" t="s">
        <v>660</v>
      </c>
      <c r="B2937" s="23">
        <v>41883</v>
      </c>
      <c r="C2937" t="s">
        <v>659</v>
      </c>
      <c r="D2937" s="5" t="s">
        <v>25</v>
      </c>
      <c r="F2937" s="4">
        <v>41912</v>
      </c>
      <c r="G2937" s="24">
        <v>7</v>
      </c>
      <c r="H2937" s="22">
        <v>15</v>
      </c>
      <c r="I2937" s="126">
        <f>INDEX('TOL2008'!B:B,MATCH(A2937,'TOL2008'!A:A,0))</f>
        <v>22210</v>
      </c>
      <c r="J2937" s="126" t="str">
        <f>INDEX(Pääluokka!$H$2:$H$100,MATCH(VALUE(LEFT(Taulukko1[[#This Row],[TOL2008]],2)),Pääluokka!$G$2:$G$100,0))</f>
        <v>Teollisuus</v>
      </c>
      <c r="K2937" s="126" t="str">
        <f>INDEX(Pääluokka!$I$2:$I$100,MATCH(VALUE(LEFT(Taulukko1[[#This Row],[TOL2008]],2)),Pääluokka!$G$2:$G$100,0))</f>
        <v>Teollisuus (C-E)</v>
      </c>
      <c r="L2937" s="41">
        <f t="shared" si="450"/>
        <v>29</v>
      </c>
      <c r="M2937" s="43">
        <f t="shared" si="451"/>
        <v>41883</v>
      </c>
      <c r="N2937" s="43">
        <f t="shared" si="452"/>
        <v>41912</v>
      </c>
      <c r="O2937" s="43">
        <f t="shared" si="453"/>
        <v>41883</v>
      </c>
      <c r="P2937" s="43">
        <f t="shared" si="454"/>
        <v>41883</v>
      </c>
      <c r="Q2937" s="41">
        <f t="shared" si="455"/>
        <v>2014</v>
      </c>
      <c r="R2937" s="41">
        <f t="shared" si="456"/>
        <v>2014</v>
      </c>
      <c r="S2937" s="43" t="str">
        <f>YEAR(Taulukko1[[#This Row],[Alku KK]])&amp;"Q"&amp;ROUNDDOWN((MONTH(Taulukko1[[#This Row],[Alku KK]])-1)/3+1,0)</f>
        <v>2014Q3</v>
      </c>
      <c r="T2937" s="43" t="str">
        <f>YEAR(Taulukko1[[#This Row],[Loppu KK]])&amp;"Q"&amp;ROUNDDOWN((MONTH(Taulukko1[[#This Row],[Loppu KK]])-1)/3+1,0)</f>
        <v>2014Q3</v>
      </c>
      <c r="U2937" s="66">
        <f>IF(COUNT(Taulukko1[[#This Row],[Neuvottelujen alaiset ]])=1,Taulukko1[[#This Row],[Neuvottelujen alaiset ]],Taulukko1[[#This Row],[Vähennystarve]])</f>
        <v>15</v>
      </c>
      <c r="V2937" s="44" t="str">
        <f t="shared" si="457"/>
        <v>NA</v>
      </c>
      <c r="W2937" s="44">
        <f t="shared" si="458"/>
        <v>0.46666666666666667</v>
      </c>
      <c r="X2937" s="44" t="str">
        <f t="shared" si="459"/>
        <v>NA</v>
      </c>
      <c r="Y2937" s="90" t="b">
        <f>AND(MONTH(Taulukko1[[#This Row],[Alku PVM]] )=6,DAY(Taulukko1[[#This Row],[Alku PVM]] )&gt;19)</f>
        <v>0</v>
      </c>
      <c r="Z2937" s="90" t="b">
        <f>AND(MONTH(Taulukko1[[#This Row],[Loppu PVM]] )=6,DAY(Taulukko1[[#This Row],[Loppu PVM]] )&gt;19)</f>
        <v>0</v>
      </c>
      <c r="AA2937" s="90" t="b">
        <f>OR(MONTH(Taulukko1[[#This Row],[Alku PVM]] )&lt;=5,AND(MONTH(Taulukko1[[#This Row],[Alku PVM]] )=6,DAY(Taulukko1[[#This Row],[Alku PVM]] )&lt;20))</f>
        <v>0</v>
      </c>
      <c r="AB2937" s="90" t="b">
        <f>OR(MONTH(Taulukko1[[#This Row],[Loppu PVM]])&lt;=5,AND(MONTH(Taulukko1[[#This Row],[Loppu PVM]] )=6,DAY(Taulukko1[[#This Row],[Loppu PVM]])&lt;20))</f>
        <v>0</v>
      </c>
      <c r="AC2937" s="90" t="b">
        <f>OR(MONTH(Taulukko1[[#This Row],[Alku PVM]] )&lt;=3,AND(MONTH(Taulukko1[[#This Row],[Alku PVM]] )=3))</f>
        <v>0</v>
      </c>
      <c r="AD2937" s="90" t="b">
        <f>OR(MONTH(Taulukko1[[#This Row],[Loppu PVM]] )&lt;=3,AND(MONTH(Taulukko1[[#This Row],[Loppu PVM]] )=3))</f>
        <v>0</v>
      </c>
      <c r="AE2937" s="90" t="b">
        <f>OR(MONTH(Taulukko1[[#This Row],[Alku PVM]] )&lt;=9,AND(MONTH(Taulukko1[[#This Row],[Alku PVM]] )=9))</f>
        <v>1</v>
      </c>
      <c r="AF2937" s="90" t="b">
        <f>OR(MONTH(Taulukko1[[#This Row],[Loppu PVM]])&lt;=9,AND(MONTH(Taulukko1[[#This Row],[Loppu PVM]] )=9))</f>
        <v>1</v>
      </c>
      <c r="AG2937" s="90" t="b">
        <f>OR(MONTH(Taulukko1[[#This Row],[Alku PVM]] )&lt;=6,AND(MONTH(Taulukko1[[#This Row],[Alku PVM]] )=6))</f>
        <v>0</v>
      </c>
      <c r="AH2937" s="90" t="b">
        <f>OR(MONTH(Taulukko1[[#This Row],[Loppu PVM]])&lt;=6,AND(MONTH(Taulukko1[[#This Row],[Loppu PVM]] )=6))</f>
        <v>0</v>
      </c>
    </row>
    <row r="2938" spans="1:34" ht="12.75" customHeight="1">
      <c r="A2938" t="s">
        <v>653</v>
      </c>
      <c r="B2938" s="23">
        <v>41883</v>
      </c>
      <c r="C2938" t="s">
        <v>652</v>
      </c>
      <c r="F2938" s="4">
        <v>41900</v>
      </c>
      <c r="G2938" s="5">
        <v>9</v>
      </c>
      <c r="H2938" s="22">
        <v>40</v>
      </c>
      <c r="I2938" s="126">
        <f>INDEX('TOL2008'!B:B,MATCH(A2938,'TOL2008'!A:A,0))</f>
        <v>63110</v>
      </c>
      <c r="J2938" s="126" t="str">
        <f>INDEX(Pääluokka!$H$2:$H$100,MATCH(VALUE(LEFT(Taulukko1[[#This Row],[TOL2008]],2)),Pääluokka!$G$2:$G$100,0))</f>
        <v>Informaatio ja viestintä</v>
      </c>
      <c r="K2938" s="126" t="str">
        <f>INDEX(Pääluokka!$I$2:$I$100,MATCH(VALUE(LEFT(Taulukko1[[#This Row],[TOL2008]],2)),Pääluokka!$G$2:$G$100,0))</f>
        <v>Palvelualat (G-N, R, S)</v>
      </c>
      <c r="L2938" s="41">
        <f t="shared" si="450"/>
        <v>17</v>
      </c>
      <c r="M2938" s="43">
        <f t="shared" si="451"/>
        <v>41883</v>
      </c>
      <c r="N2938" s="43">
        <f t="shared" si="452"/>
        <v>41900</v>
      </c>
      <c r="O2938" s="43">
        <f t="shared" si="453"/>
        <v>41883</v>
      </c>
      <c r="P2938" s="43">
        <f t="shared" si="454"/>
        <v>41883</v>
      </c>
      <c r="Q2938" s="41">
        <f t="shared" si="455"/>
        <v>2014</v>
      </c>
      <c r="R2938" s="41">
        <f t="shared" si="456"/>
        <v>2014</v>
      </c>
      <c r="S2938" s="43" t="str">
        <f>YEAR(Taulukko1[[#This Row],[Alku KK]])&amp;"Q"&amp;ROUNDDOWN((MONTH(Taulukko1[[#This Row],[Alku KK]])-1)/3+1,0)</f>
        <v>2014Q3</v>
      </c>
      <c r="T2938" s="43" t="str">
        <f>YEAR(Taulukko1[[#This Row],[Loppu KK]])&amp;"Q"&amp;ROUNDDOWN((MONTH(Taulukko1[[#This Row],[Loppu KK]])-1)/3+1,0)</f>
        <v>2014Q3</v>
      </c>
      <c r="U2938" s="66">
        <f>IF(COUNT(Taulukko1[[#This Row],[Neuvottelujen alaiset ]])=1,Taulukko1[[#This Row],[Neuvottelujen alaiset ]],Taulukko1[[#This Row],[Vähennystarve]])</f>
        <v>40</v>
      </c>
      <c r="V2938" s="44" t="str">
        <f t="shared" si="457"/>
        <v>NA</v>
      </c>
      <c r="W2938" s="44">
        <f t="shared" si="458"/>
        <v>0.22500000000000001</v>
      </c>
      <c r="X2938" s="44" t="str">
        <f t="shared" si="459"/>
        <v>NA</v>
      </c>
      <c r="Y2938" s="90" t="b">
        <f>AND(MONTH(Taulukko1[[#This Row],[Alku PVM]] )=6,DAY(Taulukko1[[#This Row],[Alku PVM]] )&gt;19)</f>
        <v>0</v>
      </c>
      <c r="Z2938" s="90" t="b">
        <f>AND(MONTH(Taulukko1[[#This Row],[Loppu PVM]] )=6,DAY(Taulukko1[[#This Row],[Loppu PVM]] )&gt;19)</f>
        <v>0</v>
      </c>
      <c r="AA2938" s="90" t="b">
        <f>OR(MONTH(Taulukko1[[#This Row],[Alku PVM]] )&lt;=5,AND(MONTH(Taulukko1[[#This Row],[Alku PVM]] )=6,DAY(Taulukko1[[#This Row],[Alku PVM]] )&lt;20))</f>
        <v>0</v>
      </c>
      <c r="AB2938" s="90" t="b">
        <f>OR(MONTH(Taulukko1[[#This Row],[Loppu PVM]])&lt;=5,AND(MONTH(Taulukko1[[#This Row],[Loppu PVM]] )=6,DAY(Taulukko1[[#This Row],[Loppu PVM]])&lt;20))</f>
        <v>0</v>
      </c>
      <c r="AC2938" s="90" t="b">
        <f>OR(MONTH(Taulukko1[[#This Row],[Alku PVM]] )&lt;=3,AND(MONTH(Taulukko1[[#This Row],[Alku PVM]] )=3))</f>
        <v>0</v>
      </c>
      <c r="AD2938" s="90" t="b">
        <f>OR(MONTH(Taulukko1[[#This Row],[Loppu PVM]] )&lt;=3,AND(MONTH(Taulukko1[[#This Row],[Loppu PVM]] )=3))</f>
        <v>0</v>
      </c>
      <c r="AE2938" s="90" t="b">
        <f>OR(MONTH(Taulukko1[[#This Row],[Alku PVM]] )&lt;=9,AND(MONTH(Taulukko1[[#This Row],[Alku PVM]] )=9))</f>
        <v>1</v>
      </c>
      <c r="AF2938" s="90" t="b">
        <f>OR(MONTH(Taulukko1[[#This Row],[Loppu PVM]])&lt;=9,AND(MONTH(Taulukko1[[#This Row],[Loppu PVM]] )=9))</f>
        <v>1</v>
      </c>
      <c r="AG2938" s="90" t="b">
        <f>OR(MONTH(Taulukko1[[#This Row],[Alku PVM]] )&lt;=6,AND(MONTH(Taulukko1[[#This Row],[Alku PVM]] )=6))</f>
        <v>0</v>
      </c>
      <c r="AH2938" s="90" t="b">
        <f>OR(MONTH(Taulukko1[[#This Row],[Loppu PVM]])&lt;=6,AND(MONTH(Taulukko1[[#This Row],[Loppu PVM]] )=6))</f>
        <v>0</v>
      </c>
    </row>
    <row r="2939" spans="1:34" ht="12.75" customHeight="1">
      <c r="A2939" t="s">
        <v>602</v>
      </c>
      <c r="B2939" s="23">
        <v>41883</v>
      </c>
      <c r="C2939" t="s">
        <v>601</v>
      </c>
      <c r="E2939" s="62">
        <v>20</v>
      </c>
      <c r="F2939" s="4">
        <v>41911</v>
      </c>
      <c r="G2939" s="5">
        <v>20</v>
      </c>
      <c r="H2939" s="22">
        <v>120</v>
      </c>
      <c r="I2939" s="126">
        <f>INDEX('TOL2008'!B:B,MATCH(A2939,'TOL2008'!A:A,0))</f>
        <v>82110</v>
      </c>
      <c r="J2939" s="126" t="str">
        <f>INDEX(Pääluokka!$H$2:$H$100,MATCH(VALUE(LEFT(Taulukko1[[#This Row],[TOL2008]],2)),Pääluokka!$G$2:$G$100,0))</f>
        <v>Hallinto- ja tukipalvelutoiminta</v>
      </c>
      <c r="K2939" s="126" t="str">
        <f>INDEX(Pääluokka!$I$2:$I$100,MATCH(VALUE(LEFT(Taulukko1[[#This Row],[TOL2008]],2)),Pääluokka!$G$2:$G$100,0))</f>
        <v>Palvelualat (G-N, R, S)</v>
      </c>
      <c r="L2939" s="41">
        <f t="shared" si="450"/>
        <v>28</v>
      </c>
      <c r="M2939" s="43">
        <f t="shared" si="451"/>
        <v>41883</v>
      </c>
      <c r="N2939" s="43">
        <f t="shared" si="452"/>
        <v>41911</v>
      </c>
      <c r="O2939" s="43">
        <f t="shared" si="453"/>
        <v>41883</v>
      </c>
      <c r="P2939" s="43">
        <f t="shared" si="454"/>
        <v>41883</v>
      </c>
      <c r="Q2939" s="41">
        <f t="shared" si="455"/>
        <v>2014</v>
      </c>
      <c r="R2939" s="41">
        <f t="shared" si="456"/>
        <v>2014</v>
      </c>
      <c r="S2939" s="43" t="str">
        <f>YEAR(Taulukko1[[#This Row],[Alku KK]])&amp;"Q"&amp;ROUNDDOWN((MONTH(Taulukko1[[#This Row],[Alku KK]])-1)/3+1,0)</f>
        <v>2014Q3</v>
      </c>
      <c r="T2939" s="43" t="str">
        <f>YEAR(Taulukko1[[#This Row],[Loppu KK]])&amp;"Q"&amp;ROUNDDOWN((MONTH(Taulukko1[[#This Row],[Loppu KK]])-1)/3+1,0)</f>
        <v>2014Q3</v>
      </c>
      <c r="U2939" s="66">
        <f>IF(COUNT(Taulukko1[[#This Row],[Neuvottelujen alaiset ]])=1,Taulukko1[[#This Row],[Neuvottelujen alaiset ]],Taulukko1[[#This Row],[Vähennystarve]])</f>
        <v>120</v>
      </c>
      <c r="V2939" s="44">
        <f t="shared" si="457"/>
        <v>0.16666666666666666</v>
      </c>
      <c r="W2939" s="44">
        <f t="shared" si="458"/>
        <v>0.16666666666666666</v>
      </c>
      <c r="X2939" s="44">
        <f t="shared" si="459"/>
        <v>1</v>
      </c>
      <c r="Y2939" s="90" t="b">
        <f>AND(MONTH(Taulukko1[[#This Row],[Alku PVM]] )=6,DAY(Taulukko1[[#This Row],[Alku PVM]] )&gt;19)</f>
        <v>0</v>
      </c>
      <c r="Z2939" s="90" t="b">
        <f>AND(MONTH(Taulukko1[[#This Row],[Loppu PVM]] )=6,DAY(Taulukko1[[#This Row],[Loppu PVM]] )&gt;19)</f>
        <v>0</v>
      </c>
      <c r="AA2939" s="90" t="b">
        <f>OR(MONTH(Taulukko1[[#This Row],[Alku PVM]] )&lt;=5,AND(MONTH(Taulukko1[[#This Row],[Alku PVM]] )=6,DAY(Taulukko1[[#This Row],[Alku PVM]] )&lt;20))</f>
        <v>0</v>
      </c>
      <c r="AB2939" s="90" t="b">
        <f>OR(MONTH(Taulukko1[[#This Row],[Loppu PVM]])&lt;=5,AND(MONTH(Taulukko1[[#This Row],[Loppu PVM]] )=6,DAY(Taulukko1[[#This Row],[Loppu PVM]])&lt;20))</f>
        <v>0</v>
      </c>
      <c r="AC2939" s="90" t="b">
        <f>OR(MONTH(Taulukko1[[#This Row],[Alku PVM]] )&lt;=3,AND(MONTH(Taulukko1[[#This Row],[Alku PVM]] )=3))</f>
        <v>0</v>
      </c>
      <c r="AD2939" s="90" t="b">
        <f>OR(MONTH(Taulukko1[[#This Row],[Loppu PVM]] )&lt;=3,AND(MONTH(Taulukko1[[#This Row],[Loppu PVM]] )=3))</f>
        <v>0</v>
      </c>
      <c r="AE2939" s="90" t="b">
        <f>OR(MONTH(Taulukko1[[#This Row],[Alku PVM]] )&lt;=9,AND(MONTH(Taulukko1[[#This Row],[Alku PVM]] )=9))</f>
        <v>1</v>
      </c>
      <c r="AF2939" s="90" t="b">
        <f>OR(MONTH(Taulukko1[[#This Row],[Loppu PVM]])&lt;=9,AND(MONTH(Taulukko1[[#This Row],[Loppu PVM]] )=9))</f>
        <v>1</v>
      </c>
      <c r="AG2939" s="90" t="b">
        <f>OR(MONTH(Taulukko1[[#This Row],[Alku PVM]] )&lt;=6,AND(MONTH(Taulukko1[[#This Row],[Alku PVM]] )=6))</f>
        <v>0</v>
      </c>
      <c r="AH2939" s="90" t="b">
        <f>OR(MONTH(Taulukko1[[#This Row],[Loppu PVM]])&lt;=6,AND(MONTH(Taulukko1[[#This Row],[Loppu PVM]] )=6))</f>
        <v>0</v>
      </c>
    </row>
    <row r="2940" spans="1:34" ht="12.75" customHeight="1">
      <c r="A2940" t="s">
        <v>462</v>
      </c>
      <c r="B2940" s="23">
        <v>41883</v>
      </c>
      <c r="C2940" t="s">
        <v>461</v>
      </c>
      <c r="D2940" s="5">
        <v>70</v>
      </c>
      <c r="F2940" s="4">
        <v>41921</v>
      </c>
      <c r="G2940" s="5">
        <v>14</v>
      </c>
      <c r="H2940" s="22">
        <v>500</v>
      </c>
      <c r="I2940" s="126">
        <f>INDEX('TOL2008'!B:B,MATCH(A2940,'TOL2008'!A:A,0))</f>
        <v>95110</v>
      </c>
      <c r="J2940" s="126" t="str">
        <f>INDEX(Pääluokka!$H$2:$H$100,MATCH(VALUE(LEFT(Taulukko1[[#This Row],[TOL2008]],2)),Pääluokka!$G$2:$G$100,0))</f>
        <v>Muu palvelutoiminta</v>
      </c>
      <c r="K2940" s="126" t="str">
        <f>INDEX(Pääluokka!$I$2:$I$100,MATCH(VALUE(LEFT(Taulukko1[[#This Row],[TOL2008]],2)),Pääluokka!$G$2:$G$100,0))</f>
        <v>Palvelualat (G-N, R, S)</v>
      </c>
      <c r="L2940" s="41">
        <f t="shared" si="450"/>
        <v>38</v>
      </c>
      <c r="M2940" s="43">
        <f t="shared" si="451"/>
        <v>41883</v>
      </c>
      <c r="N2940" s="43">
        <f t="shared" si="452"/>
        <v>41921</v>
      </c>
      <c r="O2940" s="43">
        <f t="shared" si="453"/>
        <v>41883</v>
      </c>
      <c r="P2940" s="43">
        <f t="shared" si="454"/>
        <v>41913</v>
      </c>
      <c r="Q2940" s="41">
        <f t="shared" si="455"/>
        <v>2014</v>
      </c>
      <c r="R2940" s="41">
        <f t="shared" si="456"/>
        <v>2014</v>
      </c>
      <c r="S2940" s="43" t="str">
        <f>YEAR(Taulukko1[[#This Row],[Alku KK]])&amp;"Q"&amp;ROUNDDOWN((MONTH(Taulukko1[[#This Row],[Alku KK]])-1)/3+1,0)</f>
        <v>2014Q3</v>
      </c>
      <c r="T2940" s="43" t="str">
        <f>YEAR(Taulukko1[[#This Row],[Loppu KK]])&amp;"Q"&amp;ROUNDDOWN((MONTH(Taulukko1[[#This Row],[Loppu KK]])-1)/3+1,0)</f>
        <v>2014Q4</v>
      </c>
      <c r="U2940" s="66">
        <f>IF(COUNT(Taulukko1[[#This Row],[Neuvottelujen alaiset ]])=1,Taulukko1[[#This Row],[Neuvottelujen alaiset ]],Taulukko1[[#This Row],[Vähennystarve]])</f>
        <v>500</v>
      </c>
      <c r="V2940" s="44" t="str">
        <f t="shared" si="457"/>
        <v>NA</v>
      </c>
      <c r="W2940" s="44">
        <f t="shared" si="458"/>
        <v>2.8000000000000001E-2</v>
      </c>
      <c r="X2940" s="44" t="str">
        <f t="shared" si="459"/>
        <v>NA</v>
      </c>
      <c r="Y2940" s="90" t="b">
        <f>AND(MONTH(Taulukko1[[#This Row],[Alku PVM]] )=6,DAY(Taulukko1[[#This Row],[Alku PVM]] )&gt;19)</f>
        <v>0</v>
      </c>
      <c r="Z2940" s="90" t="b">
        <f>AND(MONTH(Taulukko1[[#This Row],[Loppu PVM]] )=6,DAY(Taulukko1[[#This Row],[Loppu PVM]] )&gt;19)</f>
        <v>0</v>
      </c>
      <c r="AA2940" s="90" t="b">
        <f>OR(MONTH(Taulukko1[[#This Row],[Alku PVM]] )&lt;=5,AND(MONTH(Taulukko1[[#This Row],[Alku PVM]] )=6,DAY(Taulukko1[[#This Row],[Alku PVM]] )&lt;20))</f>
        <v>0</v>
      </c>
      <c r="AB2940" s="90" t="b">
        <f>OR(MONTH(Taulukko1[[#This Row],[Loppu PVM]])&lt;=5,AND(MONTH(Taulukko1[[#This Row],[Loppu PVM]] )=6,DAY(Taulukko1[[#This Row],[Loppu PVM]])&lt;20))</f>
        <v>0</v>
      </c>
      <c r="AC2940" s="90" t="b">
        <f>OR(MONTH(Taulukko1[[#This Row],[Alku PVM]] )&lt;=3,AND(MONTH(Taulukko1[[#This Row],[Alku PVM]] )=3))</f>
        <v>0</v>
      </c>
      <c r="AD2940" s="90" t="b">
        <f>OR(MONTH(Taulukko1[[#This Row],[Loppu PVM]] )&lt;=3,AND(MONTH(Taulukko1[[#This Row],[Loppu PVM]] )=3))</f>
        <v>0</v>
      </c>
      <c r="AE2940" s="90" t="b">
        <f>OR(MONTH(Taulukko1[[#This Row],[Alku PVM]] )&lt;=9,AND(MONTH(Taulukko1[[#This Row],[Alku PVM]] )=9))</f>
        <v>1</v>
      </c>
      <c r="AF2940" s="90" t="b">
        <f>OR(MONTH(Taulukko1[[#This Row],[Loppu PVM]])&lt;=9,AND(MONTH(Taulukko1[[#This Row],[Loppu PVM]] )=9))</f>
        <v>0</v>
      </c>
      <c r="AG2940" s="90" t="b">
        <f>OR(MONTH(Taulukko1[[#This Row],[Alku PVM]] )&lt;=6,AND(MONTH(Taulukko1[[#This Row],[Alku PVM]] )=6))</f>
        <v>0</v>
      </c>
      <c r="AH2940" s="90" t="b">
        <f>OR(MONTH(Taulukko1[[#This Row],[Loppu PVM]])&lt;=6,AND(MONTH(Taulukko1[[#This Row],[Loppu PVM]] )=6))</f>
        <v>0</v>
      </c>
    </row>
    <row r="2941" spans="1:34" ht="12.75" customHeight="1">
      <c r="A2941" t="s">
        <v>360</v>
      </c>
      <c r="B2941" s="23">
        <v>41883</v>
      </c>
      <c r="C2941" t="s">
        <v>4409</v>
      </c>
      <c r="F2941" s="4">
        <v>41970</v>
      </c>
      <c r="G2941" s="5">
        <v>14</v>
      </c>
      <c r="H2941" s="22">
        <v>95</v>
      </c>
      <c r="I2941" s="126">
        <f>INDEX('TOL2008'!B:B,MATCH(A2941,'TOL2008'!A:A,0))</f>
        <v>14130</v>
      </c>
      <c r="J2941" s="126" t="str">
        <f>INDEX(Pääluokka!$H$2:$H$100,MATCH(VALUE(LEFT(Taulukko1[[#This Row],[TOL2008]],2)),Pääluokka!$G$2:$G$100,0))</f>
        <v>Teollisuus</v>
      </c>
      <c r="K2941" s="126" t="str">
        <f>INDEX(Pääluokka!$I$2:$I$100,MATCH(VALUE(LEFT(Taulukko1[[#This Row],[TOL2008]],2)),Pääluokka!$G$2:$G$100,0))</f>
        <v>Teollisuus (C-E)</v>
      </c>
      <c r="L2941" s="41">
        <f t="shared" si="450"/>
        <v>87</v>
      </c>
      <c r="M2941" s="43">
        <f t="shared" si="451"/>
        <v>41883</v>
      </c>
      <c r="N2941" s="43">
        <f t="shared" si="452"/>
        <v>41970</v>
      </c>
      <c r="O2941" s="43">
        <f t="shared" si="453"/>
        <v>41883</v>
      </c>
      <c r="P2941" s="43">
        <f t="shared" si="454"/>
        <v>41944</v>
      </c>
      <c r="Q2941" s="41">
        <f t="shared" si="455"/>
        <v>2014</v>
      </c>
      <c r="R2941" s="41">
        <f t="shared" si="456"/>
        <v>2014</v>
      </c>
      <c r="S2941" s="43" t="str">
        <f>YEAR(Taulukko1[[#This Row],[Alku KK]])&amp;"Q"&amp;ROUNDDOWN((MONTH(Taulukko1[[#This Row],[Alku KK]])-1)/3+1,0)</f>
        <v>2014Q3</v>
      </c>
      <c r="T2941" s="43" t="str">
        <f>YEAR(Taulukko1[[#This Row],[Loppu KK]])&amp;"Q"&amp;ROUNDDOWN((MONTH(Taulukko1[[#This Row],[Loppu KK]])-1)/3+1,0)</f>
        <v>2014Q4</v>
      </c>
      <c r="U2941" s="66">
        <f>IF(COUNT(Taulukko1[[#This Row],[Neuvottelujen alaiset ]])=1,Taulukko1[[#This Row],[Neuvottelujen alaiset ]],Taulukko1[[#This Row],[Vähennystarve]])</f>
        <v>95</v>
      </c>
      <c r="V2941" s="44" t="str">
        <f t="shared" si="457"/>
        <v>NA</v>
      </c>
      <c r="W2941" s="44">
        <f t="shared" si="458"/>
        <v>0.14736842105263157</v>
      </c>
      <c r="X2941" s="44" t="str">
        <f t="shared" si="459"/>
        <v>NA</v>
      </c>
      <c r="Y2941" s="90" t="b">
        <f>AND(MONTH(Taulukko1[[#This Row],[Alku PVM]] )=6,DAY(Taulukko1[[#This Row],[Alku PVM]] )&gt;19)</f>
        <v>0</v>
      </c>
      <c r="Z2941" s="90" t="b">
        <f>AND(MONTH(Taulukko1[[#This Row],[Loppu PVM]] )=6,DAY(Taulukko1[[#This Row],[Loppu PVM]] )&gt;19)</f>
        <v>0</v>
      </c>
      <c r="AA2941" s="90" t="b">
        <f>OR(MONTH(Taulukko1[[#This Row],[Alku PVM]] )&lt;=5,AND(MONTH(Taulukko1[[#This Row],[Alku PVM]] )=6,DAY(Taulukko1[[#This Row],[Alku PVM]] )&lt;20))</f>
        <v>0</v>
      </c>
      <c r="AB2941" s="90" t="b">
        <f>OR(MONTH(Taulukko1[[#This Row],[Loppu PVM]])&lt;=5,AND(MONTH(Taulukko1[[#This Row],[Loppu PVM]] )=6,DAY(Taulukko1[[#This Row],[Loppu PVM]])&lt;20))</f>
        <v>0</v>
      </c>
      <c r="AC2941" s="90" t="b">
        <f>OR(MONTH(Taulukko1[[#This Row],[Alku PVM]] )&lt;=3,AND(MONTH(Taulukko1[[#This Row],[Alku PVM]] )=3))</f>
        <v>0</v>
      </c>
      <c r="AD2941" s="90" t="b">
        <f>OR(MONTH(Taulukko1[[#This Row],[Loppu PVM]] )&lt;=3,AND(MONTH(Taulukko1[[#This Row],[Loppu PVM]] )=3))</f>
        <v>0</v>
      </c>
      <c r="AE2941" s="90" t="b">
        <f>OR(MONTH(Taulukko1[[#This Row],[Alku PVM]] )&lt;=9,AND(MONTH(Taulukko1[[#This Row],[Alku PVM]] )=9))</f>
        <v>1</v>
      </c>
      <c r="AF2941" s="90" t="b">
        <f>OR(MONTH(Taulukko1[[#This Row],[Loppu PVM]])&lt;=9,AND(MONTH(Taulukko1[[#This Row],[Loppu PVM]] )=9))</f>
        <v>0</v>
      </c>
      <c r="AG2941" s="90" t="b">
        <f>OR(MONTH(Taulukko1[[#This Row],[Alku PVM]] )&lt;=6,AND(MONTH(Taulukko1[[#This Row],[Alku PVM]] )=6))</f>
        <v>0</v>
      </c>
      <c r="AH2941" s="90" t="b">
        <f>OR(MONTH(Taulukko1[[#This Row],[Loppu PVM]])&lt;=6,AND(MONTH(Taulukko1[[#This Row],[Loppu PVM]] )=6))</f>
        <v>0</v>
      </c>
    </row>
    <row r="2942" spans="1:34" ht="12.75" customHeight="1">
      <c r="A2942" t="s">
        <v>231</v>
      </c>
      <c r="B2942" s="23">
        <v>41883</v>
      </c>
      <c r="C2942" t="s">
        <v>230</v>
      </c>
      <c r="F2942" s="4">
        <v>41948</v>
      </c>
      <c r="G2942" s="5">
        <v>14</v>
      </c>
      <c r="H2942" s="22">
        <v>14</v>
      </c>
      <c r="I2942" s="126">
        <f>INDEX('TOL2008'!B:B,MATCH(A2942,'TOL2008'!A:A,0))</f>
        <v>10420</v>
      </c>
      <c r="J2942" s="126" t="str">
        <f>INDEX(Pääluokka!$H$2:$H$100,MATCH(VALUE(LEFT(Taulukko1[[#This Row],[TOL2008]],2)),Pääluokka!$G$2:$G$100,0))</f>
        <v>Teollisuus</v>
      </c>
      <c r="K2942" s="126" t="str">
        <f>INDEX(Pääluokka!$I$2:$I$100,MATCH(VALUE(LEFT(Taulukko1[[#This Row],[TOL2008]],2)),Pääluokka!$G$2:$G$100,0))</f>
        <v>Teollisuus (C-E)</v>
      </c>
      <c r="L2942" s="41">
        <f t="shared" si="450"/>
        <v>65</v>
      </c>
      <c r="M2942" s="43">
        <f t="shared" si="451"/>
        <v>41883</v>
      </c>
      <c r="N2942" s="43">
        <f t="shared" si="452"/>
        <v>41948</v>
      </c>
      <c r="O2942" s="43">
        <f t="shared" si="453"/>
        <v>41883</v>
      </c>
      <c r="P2942" s="43">
        <f t="shared" si="454"/>
        <v>41944</v>
      </c>
      <c r="Q2942" s="41">
        <f t="shared" si="455"/>
        <v>2014</v>
      </c>
      <c r="R2942" s="41">
        <f t="shared" si="456"/>
        <v>2014</v>
      </c>
      <c r="S2942" s="43" t="str">
        <f>YEAR(Taulukko1[[#This Row],[Alku KK]])&amp;"Q"&amp;ROUNDDOWN((MONTH(Taulukko1[[#This Row],[Alku KK]])-1)/3+1,0)</f>
        <v>2014Q3</v>
      </c>
      <c r="T2942" s="43" t="str">
        <f>YEAR(Taulukko1[[#This Row],[Loppu KK]])&amp;"Q"&amp;ROUNDDOWN((MONTH(Taulukko1[[#This Row],[Loppu KK]])-1)/3+1,0)</f>
        <v>2014Q4</v>
      </c>
      <c r="U2942" s="66">
        <f>IF(COUNT(Taulukko1[[#This Row],[Neuvottelujen alaiset ]])=1,Taulukko1[[#This Row],[Neuvottelujen alaiset ]],Taulukko1[[#This Row],[Vähennystarve]])</f>
        <v>14</v>
      </c>
      <c r="V2942" s="44" t="str">
        <f t="shared" si="457"/>
        <v>NA</v>
      </c>
      <c r="W2942" s="44">
        <f t="shared" si="458"/>
        <v>1</v>
      </c>
      <c r="X2942" s="44" t="str">
        <f t="shared" si="459"/>
        <v>NA</v>
      </c>
      <c r="Y2942" s="90" t="b">
        <f>AND(MONTH(Taulukko1[[#This Row],[Alku PVM]] )=6,DAY(Taulukko1[[#This Row],[Alku PVM]] )&gt;19)</f>
        <v>0</v>
      </c>
      <c r="Z2942" s="90" t="b">
        <f>AND(MONTH(Taulukko1[[#This Row],[Loppu PVM]] )=6,DAY(Taulukko1[[#This Row],[Loppu PVM]] )&gt;19)</f>
        <v>0</v>
      </c>
      <c r="AA2942" s="90" t="b">
        <f>OR(MONTH(Taulukko1[[#This Row],[Alku PVM]] )&lt;=5,AND(MONTH(Taulukko1[[#This Row],[Alku PVM]] )=6,DAY(Taulukko1[[#This Row],[Alku PVM]] )&lt;20))</f>
        <v>0</v>
      </c>
      <c r="AB2942" s="90" t="b">
        <f>OR(MONTH(Taulukko1[[#This Row],[Loppu PVM]])&lt;=5,AND(MONTH(Taulukko1[[#This Row],[Loppu PVM]] )=6,DAY(Taulukko1[[#This Row],[Loppu PVM]])&lt;20))</f>
        <v>0</v>
      </c>
      <c r="AC2942" s="90" t="b">
        <f>OR(MONTH(Taulukko1[[#This Row],[Alku PVM]] )&lt;=3,AND(MONTH(Taulukko1[[#This Row],[Alku PVM]] )=3))</f>
        <v>0</v>
      </c>
      <c r="AD2942" s="90" t="b">
        <f>OR(MONTH(Taulukko1[[#This Row],[Loppu PVM]] )&lt;=3,AND(MONTH(Taulukko1[[#This Row],[Loppu PVM]] )=3))</f>
        <v>0</v>
      </c>
      <c r="AE2942" s="90" t="b">
        <f>OR(MONTH(Taulukko1[[#This Row],[Alku PVM]] )&lt;=9,AND(MONTH(Taulukko1[[#This Row],[Alku PVM]] )=9))</f>
        <v>1</v>
      </c>
      <c r="AF2942" s="90" t="b">
        <f>OR(MONTH(Taulukko1[[#This Row],[Loppu PVM]])&lt;=9,AND(MONTH(Taulukko1[[#This Row],[Loppu PVM]] )=9))</f>
        <v>0</v>
      </c>
      <c r="AG2942" s="90" t="b">
        <f>OR(MONTH(Taulukko1[[#This Row],[Alku PVM]] )&lt;=6,AND(MONTH(Taulukko1[[#This Row],[Alku PVM]] )=6))</f>
        <v>0</v>
      </c>
      <c r="AH2942" s="90" t="b">
        <f>OR(MONTH(Taulukko1[[#This Row],[Loppu PVM]])&lt;=6,AND(MONTH(Taulukko1[[#This Row],[Loppu PVM]] )=6))</f>
        <v>0</v>
      </c>
    </row>
    <row r="2943" spans="1:34" ht="12.75" customHeight="1">
      <c r="A2943" t="s">
        <v>102</v>
      </c>
      <c r="B2943" s="23">
        <v>41883</v>
      </c>
      <c r="C2943" t="s">
        <v>101</v>
      </c>
      <c r="D2943" s="5">
        <v>8</v>
      </c>
      <c r="F2943" s="4">
        <v>41906</v>
      </c>
      <c r="G2943" s="5">
        <v>0</v>
      </c>
      <c r="H2943" s="22">
        <v>41</v>
      </c>
      <c r="I2943" s="126">
        <f>INDEX('TOL2008'!B:B,MATCH(A2943,'TOL2008'!A:A,0))</f>
        <v>86101</v>
      </c>
      <c r="J2943" s="126" t="str">
        <f>INDEX(Pääluokka!$H$2:$H$100,MATCH(VALUE(LEFT(Taulukko1[[#This Row],[TOL2008]],2)),Pääluokka!$G$2:$G$100,0))</f>
        <v>Terveys- ja sosiaalipalvelut</v>
      </c>
      <c r="K2943" s="126" t="str">
        <f>INDEX(Pääluokka!$I$2:$I$100,MATCH(VALUE(LEFT(Taulukko1[[#This Row],[TOL2008]],2)),Pääluokka!$G$2:$G$100,0))</f>
        <v>Muut toimialat (O-Q, T-X)</v>
      </c>
      <c r="L2943" s="41">
        <f t="shared" si="450"/>
        <v>23</v>
      </c>
      <c r="M2943" s="43">
        <f t="shared" si="451"/>
        <v>41883</v>
      </c>
      <c r="N2943" s="43">
        <f t="shared" si="452"/>
        <v>41906</v>
      </c>
      <c r="O2943" s="43">
        <f t="shared" si="453"/>
        <v>41883</v>
      </c>
      <c r="P2943" s="43">
        <f t="shared" si="454"/>
        <v>41883</v>
      </c>
      <c r="Q2943" s="41">
        <f t="shared" si="455"/>
        <v>2014</v>
      </c>
      <c r="R2943" s="41">
        <f t="shared" si="456"/>
        <v>2014</v>
      </c>
      <c r="S2943" s="43" t="str">
        <f>YEAR(Taulukko1[[#This Row],[Alku KK]])&amp;"Q"&amp;ROUNDDOWN((MONTH(Taulukko1[[#This Row],[Alku KK]])-1)/3+1,0)</f>
        <v>2014Q3</v>
      </c>
      <c r="T2943" s="43" t="str">
        <f>YEAR(Taulukko1[[#This Row],[Loppu KK]])&amp;"Q"&amp;ROUNDDOWN((MONTH(Taulukko1[[#This Row],[Loppu KK]])-1)/3+1,0)</f>
        <v>2014Q3</v>
      </c>
      <c r="U2943" s="66">
        <f>IF(COUNT(Taulukko1[[#This Row],[Neuvottelujen alaiset ]])=1,Taulukko1[[#This Row],[Neuvottelujen alaiset ]],Taulukko1[[#This Row],[Vähennystarve]])</f>
        <v>41</v>
      </c>
      <c r="V2943" s="44" t="str">
        <f t="shared" si="457"/>
        <v>NA</v>
      </c>
      <c r="W2943" s="44">
        <f t="shared" si="458"/>
        <v>0</v>
      </c>
      <c r="X2943" s="44" t="str">
        <f t="shared" si="459"/>
        <v>NA</v>
      </c>
      <c r="Y2943" s="90" t="b">
        <f>AND(MONTH(Taulukko1[[#This Row],[Alku PVM]] )=6,DAY(Taulukko1[[#This Row],[Alku PVM]] )&gt;19)</f>
        <v>0</v>
      </c>
      <c r="Z2943" s="90" t="b">
        <f>AND(MONTH(Taulukko1[[#This Row],[Loppu PVM]] )=6,DAY(Taulukko1[[#This Row],[Loppu PVM]] )&gt;19)</f>
        <v>0</v>
      </c>
      <c r="AA2943" s="90" t="b">
        <f>OR(MONTH(Taulukko1[[#This Row],[Alku PVM]] )&lt;=5,AND(MONTH(Taulukko1[[#This Row],[Alku PVM]] )=6,DAY(Taulukko1[[#This Row],[Alku PVM]] )&lt;20))</f>
        <v>0</v>
      </c>
      <c r="AB2943" s="90" t="b">
        <f>OR(MONTH(Taulukko1[[#This Row],[Loppu PVM]])&lt;=5,AND(MONTH(Taulukko1[[#This Row],[Loppu PVM]] )=6,DAY(Taulukko1[[#This Row],[Loppu PVM]])&lt;20))</f>
        <v>0</v>
      </c>
      <c r="AC2943" s="90" t="b">
        <f>OR(MONTH(Taulukko1[[#This Row],[Alku PVM]] )&lt;=3,AND(MONTH(Taulukko1[[#This Row],[Alku PVM]] )=3))</f>
        <v>0</v>
      </c>
      <c r="AD2943" s="90" t="b">
        <f>OR(MONTH(Taulukko1[[#This Row],[Loppu PVM]] )&lt;=3,AND(MONTH(Taulukko1[[#This Row],[Loppu PVM]] )=3))</f>
        <v>0</v>
      </c>
      <c r="AE2943" s="90" t="b">
        <f>OR(MONTH(Taulukko1[[#This Row],[Alku PVM]] )&lt;=9,AND(MONTH(Taulukko1[[#This Row],[Alku PVM]] )=9))</f>
        <v>1</v>
      </c>
      <c r="AF2943" s="90" t="b">
        <f>OR(MONTH(Taulukko1[[#This Row],[Loppu PVM]])&lt;=9,AND(MONTH(Taulukko1[[#This Row],[Loppu PVM]] )=9))</f>
        <v>1</v>
      </c>
      <c r="AG2943" s="90" t="b">
        <f>OR(MONTH(Taulukko1[[#This Row],[Alku PVM]] )&lt;=6,AND(MONTH(Taulukko1[[#This Row],[Alku PVM]] )=6))</f>
        <v>0</v>
      </c>
      <c r="AH2943" s="90" t="b">
        <f>OR(MONTH(Taulukko1[[#This Row],[Loppu PVM]])&lt;=6,AND(MONTH(Taulukko1[[#This Row],[Loppu PVM]] )=6))</f>
        <v>0</v>
      </c>
    </row>
    <row r="2944" spans="1:34" ht="12.75" customHeight="1">
      <c r="A2944" t="s">
        <v>662</v>
      </c>
      <c r="B2944" s="23">
        <v>41884</v>
      </c>
      <c r="C2944" t="s">
        <v>661</v>
      </c>
      <c r="E2944" s="62">
        <v>50</v>
      </c>
      <c r="F2944" s="4">
        <v>41936</v>
      </c>
      <c r="G2944" s="5">
        <v>18</v>
      </c>
      <c r="H2944" s="22">
        <v>50</v>
      </c>
      <c r="I2944" s="126">
        <f>INDEX('TOL2008'!B:B,MATCH(A2944,'TOL2008'!A:A,0))</f>
        <v>11010</v>
      </c>
      <c r="J2944" s="126" t="str">
        <f>INDEX(Pääluokka!$H$2:$H$100,MATCH(VALUE(LEFT(Taulukko1[[#This Row],[TOL2008]],2)),Pääluokka!$G$2:$G$100,0))</f>
        <v>Teollisuus</v>
      </c>
      <c r="K2944" s="126" t="str">
        <f>INDEX(Pääluokka!$I$2:$I$100,MATCH(VALUE(LEFT(Taulukko1[[#This Row],[TOL2008]],2)),Pääluokka!$G$2:$G$100,0))</f>
        <v>Teollisuus (C-E)</v>
      </c>
      <c r="L2944" s="41">
        <f t="shared" si="450"/>
        <v>52</v>
      </c>
      <c r="M2944" s="43">
        <f t="shared" si="451"/>
        <v>41884</v>
      </c>
      <c r="N2944" s="43">
        <f t="shared" si="452"/>
        <v>41936</v>
      </c>
      <c r="O2944" s="43">
        <f t="shared" si="453"/>
        <v>41883</v>
      </c>
      <c r="P2944" s="43">
        <f t="shared" si="454"/>
        <v>41913</v>
      </c>
      <c r="Q2944" s="41">
        <f t="shared" si="455"/>
        <v>2014</v>
      </c>
      <c r="R2944" s="41">
        <f t="shared" si="456"/>
        <v>2014</v>
      </c>
      <c r="S2944" s="43" t="str">
        <f>YEAR(Taulukko1[[#This Row],[Alku KK]])&amp;"Q"&amp;ROUNDDOWN((MONTH(Taulukko1[[#This Row],[Alku KK]])-1)/3+1,0)</f>
        <v>2014Q3</v>
      </c>
      <c r="T2944" s="43" t="str">
        <f>YEAR(Taulukko1[[#This Row],[Loppu KK]])&amp;"Q"&amp;ROUNDDOWN((MONTH(Taulukko1[[#This Row],[Loppu KK]])-1)/3+1,0)</f>
        <v>2014Q4</v>
      </c>
      <c r="U2944" s="66">
        <f>IF(COUNT(Taulukko1[[#This Row],[Neuvottelujen alaiset ]])=1,Taulukko1[[#This Row],[Neuvottelujen alaiset ]],Taulukko1[[#This Row],[Vähennystarve]])</f>
        <v>50</v>
      </c>
      <c r="V2944" s="44">
        <f t="shared" si="457"/>
        <v>1</v>
      </c>
      <c r="W2944" s="44">
        <f t="shared" si="458"/>
        <v>0.36</v>
      </c>
      <c r="X2944" s="44">
        <f t="shared" si="459"/>
        <v>0.36</v>
      </c>
      <c r="Y2944" s="90" t="b">
        <f>AND(MONTH(Taulukko1[[#This Row],[Alku PVM]] )=6,DAY(Taulukko1[[#This Row],[Alku PVM]] )&gt;19)</f>
        <v>0</v>
      </c>
      <c r="Z2944" s="90" t="b">
        <f>AND(MONTH(Taulukko1[[#This Row],[Loppu PVM]] )=6,DAY(Taulukko1[[#This Row],[Loppu PVM]] )&gt;19)</f>
        <v>0</v>
      </c>
      <c r="AA2944" s="90" t="b">
        <f>OR(MONTH(Taulukko1[[#This Row],[Alku PVM]] )&lt;=5,AND(MONTH(Taulukko1[[#This Row],[Alku PVM]] )=6,DAY(Taulukko1[[#This Row],[Alku PVM]] )&lt;20))</f>
        <v>0</v>
      </c>
      <c r="AB2944" s="90" t="b">
        <f>OR(MONTH(Taulukko1[[#This Row],[Loppu PVM]])&lt;=5,AND(MONTH(Taulukko1[[#This Row],[Loppu PVM]] )=6,DAY(Taulukko1[[#This Row],[Loppu PVM]])&lt;20))</f>
        <v>0</v>
      </c>
      <c r="AC2944" s="90" t="b">
        <f>OR(MONTH(Taulukko1[[#This Row],[Alku PVM]] )&lt;=3,AND(MONTH(Taulukko1[[#This Row],[Alku PVM]] )=3))</f>
        <v>0</v>
      </c>
      <c r="AD2944" s="90" t="b">
        <f>OR(MONTH(Taulukko1[[#This Row],[Loppu PVM]] )&lt;=3,AND(MONTH(Taulukko1[[#This Row],[Loppu PVM]] )=3))</f>
        <v>0</v>
      </c>
      <c r="AE2944" s="90" t="b">
        <f>OR(MONTH(Taulukko1[[#This Row],[Alku PVM]] )&lt;=9,AND(MONTH(Taulukko1[[#This Row],[Alku PVM]] )=9))</f>
        <v>1</v>
      </c>
      <c r="AF2944" s="90" t="b">
        <f>OR(MONTH(Taulukko1[[#This Row],[Loppu PVM]])&lt;=9,AND(MONTH(Taulukko1[[#This Row],[Loppu PVM]] )=9))</f>
        <v>0</v>
      </c>
      <c r="AG2944" s="90" t="b">
        <f>OR(MONTH(Taulukko1[[#This Row],[Alku PVM]] )&lt;=6,AND(MONTH(Taulukko1[[#This Row],[Alku PVM]] )=6))</f>
        <v>0</v>
      </c>
      <c r="AH2944" s="90" t="b">
        <f>OR(MONTH(Taulukko1[[#This Row],[Loppu PVM]])&lt;=6,AND(MONTH(Taulukko1[[#This Row],[Loppu PVM]] )=6))</f>
        <v>0</v>
      </c>
    </row>
    <row r="2945" spans="1:34" ht="12.75" customHeight="1">
      <c r="A2945" t="s">
        <v>464</v>
      </c>
      <c r="B2945" s="23">
        <v>41884</v>
      </c>
      <c r="C2945" t="s">
        <v>463</v>
      </c>
      <c r="D2945" s="5">
        <v>16</v>
      </c>
      <c r="E2945" s="62">
        <v>10</v>
      </c>
      <c r="F2945" s="4">
        <v>41899</v>
      </c>
      <c r="G2945" s="5">
        <v>3</v>
      </c>
      <c r="H2945" s="22">
        <v>40</v>
      </c>
      <c r="I2945" s="126">
        <f>INDEX('TOL2008'!B:B,MATCH(A2945,'TOL2008'!A:A,0))</f>
        <v>62010</v>
      </c>
      <c r="J2945" s="126" t="str">
        <f>INDEX(Pääluokka!$H$2:$H$100,MATCH(VALUE(LEFT(Taulukko1[[#This Row],[TOL2008]],2)),Pääluokka!$G$2:$G$100,0))</f>
        <v>Informaatio ja viestintä</v>
      </c>
      <c r="K2945" s="126" t="str">
        <f>INDEX(Pääluokka!$I$2:$I$100,MATCH(VALUE(LEFT(Taulukko1[[#This Row],[TOL2008]],2)),Pääluokka!$G$2:$G$100,0))</f>
        <v>Palvelualat (G-N, R, S)</v>
      </c>
      <c r="L2945" s="41">
        <f t="shared" si="450"/>
        <v>15</v>
      </c>
      <c r="M2945" s="43">
        <f t="shared" si="451"/>
        <v>41884</v>
      </c>
      <c r="N2945" s="43">
        <f t="shared" si="452"/>
        <v>41899</v>
      </c>
      <c r="O2945" s="43">
        <f t="shared" si="453"/>
        <v>41883</v>
      </c>
      <c r="P2945" s="43">
        <f t="shared" si="454"/>
        <v>41883</v>
      </c>
      <c r="Q2945" s="41">
        <f t="shared" si="455"/>
        <v>2014</v>
      </c>
      <c r="R2945" s="41">
        <f t="shared" si="456"/>
        <v>2014</v>
      </c>
      <c r="S2945" s="43" t="str">
        <f>YEAR(Taulukko1[[#This Row],[Alku KK]])&amp;"Q"&amp;ROUNDDOWN((MONTH(Taulukko1[[#This Row],[Alku KK]])-1)/3+1,0)</f>
        <v>2014Q3</v>
      </c>
      <c r="T2945" s="43" t="str">
        <f>YEAR(Taulukko1[[#This Row],[Loppu KK]])&amp;"Q"&amp;ROUNDDOWN((MONTH(Taulukko1[[#This Row],[Loppu KK]])-1)/3+1,0)</f>
        <v>2014Q3</v>
      </c>
      <c r="U2945" s="66">
        <f>IF(COUNT(Taulukko1[[#This Row],[Neuvottelujen alaiset ]])=1,Taulukko1[[#This Row],[Neuvottelujen alaiset ]],Taulukko1[[#This Row],[Vähennystarve]])</f>
        <v>40</v>
      </c>
      <c r="V2945" s="44">
        <f t="shared" si="457"/>
        <v>0.25</v>
      </c>
      <c r="W2945" s="44">
        <f t="shared" si="458"/>
        <v>7.4999999999999997E-2</v>
      </c>
      <c r="X2945" s="44">
        <f t="shared" si="459"/>
        <v>0.3</v>
      </c>
      <c r="Y2945" s="90" t="b">
        <f>AND(MONTH(Taulukko1[[#This Row],[Alku PVM]] )=6,DAY(Taulukko1[[#This Row],[Alku PVM]] )&gt;19)</f>
        <v>0</v>
      </c>
      <c r="Z2945" s="90" t="b">
        <f>AND(MONTH(Taulukko1[[#This Row],[Loppu PVM]] )=6,DAY(Taulukko1[[#This Row],[Loppu PVM]] )&gt;19)</f>
        <v>0</v>
      </c>
      <c r="AA2945" s="90" t="b">
        <f>OR(MONTH(Taulukko1[[#This Row],[Alku PVM]] )&lt;=5,AND(MONTH(Taulukko1[[#This Row],[Alku PVM]] )=6,DAY(Taulukko1[[#This Row],[Alku PVM]] )&lt;20))</f>
        <v>0</v>
      </c>
      <c r="AB2945" s="90" t="b">
        <f>OR(MONTH(Taulukko1[[#This Row],[Loppu PVM]])&lt;=5,AND(MONTH(Taulukko1[[#This Row],[Loppu PVM]] )=6,DAY(Taulukko1[[#This Row],[Loppu PVM]])&lt;20))</f>
        <v>0</v>
      </c>
      <c r="AC2945" s="90" t="b">
        <f>OR(MONTH(Taulukko1[[#This Row],[Alku PVM]] )&lt;=3,AND(MONTH(Taulukko1[[#This Row],[Alku PVM]] )=3))</f>
        <v>0</v>
      </c>
      <c r="AD2945" s="90" t="b">
        <f>OR(MONTH(Taulukko1[[#This Row],[Loppu PVM]] )&lt;=3,AND(MONTH(Taulukko1[[#This Row],[Loppu PVM]] )=3))</f>
        <v>0</v>
      </c>
      <c r="AE2945" s="90" t="b">
        <f>OR(MONTH(Taulukko1[[#This Row],[Alku PVM]] )&lt;=9,AND(MONTH(Taulukko1[[#This Row],[Alku PVM]] )=9))</f>
        <v>1</v>
      </c>
      <c r="AF2945" s="90" t="b">
        <f>OR(MONTH(Taulukko1[[#This Row],[Loppu PVM]])&lt;=9,AND(MONTH(Taulukko1[[#This Row],[Loppu PVM]] )=9))</f>
        <v>1</v>
      </c>
      <c r="AG2945" s="90" t="b">
        <f>OR(MONTH(Taulukko1[[#This Row],[Alku PVM]] )&lt;=6,AND(MONTH(Taulukko1[[#This Row],[Alku PVM]] )=6))</f>
        <v>0</v>
      </c>
      <c r="AH2945" s="90" t="b">
        <f>OR(MONTH(Taulukko1[[#This Row],[Loppu PVM]])&lt;=6,AND(MONTH(Taulukko1[[#This Row],[Loppu PVM]] )=6))</f>
        <v>0</v>
      </c>
    </row>
    <row r="2946" spans="1:34" ht="12.75" customHeight="1">
      <c r="A2946" t="s">
        <v>205</v>
      </c>
      <c r="B2946" s="23">
        <v>41884</v>
      </c>
      <c r="C2946" t="s">
        <v>206</v>
      </c>
      <c r="F2946" s="4">
        <v>41932</v>
      </c>
      <c r="G2946" s="5">
        <v>65</v>
      </c>
      <c r="H2946" s="22">
        <v>65</v>
      </c>
      <c r="I2946" s="126">
        <f>INDEX('TOL2008'!B:B,MATCH(A2946,'TOL2008'!A:A,0))</f>
        <v>58130</v>
      </c>
      <c r="J2946" s="126" t="str">
        <f>INDEX(Pääluokka!$H$2:$H$100,MATCH(VALUE(LEFT(Taulukko1[[#This Row],[TOL2008]],2)),Pääluokka!$G$2:$G$100,0))</f>
        <v>Informaatio ja viestintä</v>
      </c>
      <c r="K2946" s="126" t="str">
        <f>INDEX(Pääluokka!$I$2:$I$100,MATCH(VALUE(LEFT(Taulukko1[[#This Row],[TOL2008]],2)),Pääluokka!$G$2:$G$100,0))</f>
        <v>Palvelualat (G-N, R, S)</v>
      </c>
      <c r="L2946" s="41">
        <f t="shared" si="450"/>
        <v>48</v>
      </c>
      <c r="M2946" s="43">
        <f t="shared" si="451"/>
        <v>41884</v>
      </c>
      <c r="N2946" s="43">
        <f t="shared" si="452"/>
        <v>41932</v>
      </c>
      <c r="O2946" s="43">
        <f t="shared" si="453"/>
        <v>41883</v>
      </c>
      <c r="P2946" s="43">
        <f t="shared" si="454"/>
        <v>41913</v>
      </c>
      <c r="Q2946" s="41">
        <f t="shared" si="455"/>
        <v>2014</v>
      </c>
      <c r="R2946" s="41">
        <f t="shared" si="456"/>
        <v>2014</v>
      </c>
      <c r="S2946" s="43" t="str">
        <f>YEAR(Taulukko1[[#This Row],[Alku KK]])&amp;"Q"&amp;ROUNDDOWN((MONTH(Taulukko1[[#This Row],[Alku KK]])-1)/3+1,0)</f>
        <v>2014Q3</v>
      </c>
      <c r="T2946" s="43" t="str">
        <f>YEAR(Taulukko1[[#This Row],[Loppu KK]])&amp;"Q"&amp;ROUNDDOWN((MONTH(Taulukko1[[#This Row],[Loppu KK]])-1)/3+1,0)</f>
        <v>2014Q4</v>
      </c>
      <c r="U2946" s="66">
        <f>IF(COUNT(Taulukko1[[#This Row],[Neuvottelujen alaiset ]])=1,Taulukko1[[#This Row],[Neuvottelujen alaiset ]],Taulukko1[[#This Row],[Vähennystarve]])</f>
        <v>65</v>
      </c>
      <c r="V2946" s="44" t="str">
        <f t="shared" si="457"/>
        <v>NA</v>
      </c>
      <c r="W2946" s="44">
        <f t="shared" si="458"/>
        <v>1</v>
      </c>
      <c r="X2946" s="44" t="str">
        <f t="shared" si="459"/>
        <v>NA</v>
      </c>
      <c r="Y2946" s="90" t="b">
        <f>AND(MONTH(Taulukko1[[#This Row],[Alku PVM]] )=6,DAY(Taulukko1[[#This Row],[Alku PVM]] )&gt;19)</f>
        <v>0</v>
      </c>
      <c r="Z2946" s="90" t="b">
        <f>AND(MONTH(Taulukko1[[#This Row],[Loppu PVM]] )=6,DAY(Taulukko1[[#This Row],[Loppu PVM]] )&gt;19)</f>
        <v>0</v>
      </c>
      <c r="AA2946" s="90" t="b">
        <f>OR(MONTH(Taulukko1[[#This Row],[Alku PVM]] )&lt;=5,AND(MONTH(Taulukko1[[#This Row],[Alku PVM]] )=6,DAY(Taulukko1[[#This Row],[Alku PVM]] )&lt;20))</f>
        <v>0</v>
      </c>
      <c r="AB2946" s="90" t="b">
        <f>OR(MONTH(Taulukko1[[#This Row],[Loppu PVM]])&lt;=5,AND(MONTH(Taulukko1[[#This Row],[Loppu PVM]] )=6,DAY(Taulukko1[[#This Row],[Loppu PVM]])&lt;20))</f>
        <v>0</v>
      </c>
      <c r="AC2946" s="90" t="b">
        <f>OR(MONTH(Taulukko1[[#This Row],[Alku PVM]] )&lt;=3,AND(MONTH(Taulukko1[[#This Row],[Alku PVM]] )=3))</f>
        <v>0</v>
      </c>
      <c r="AD2946" s="90" t="b">
        <f>OR(MONTH(Taulukko1[[#This Row],[Loppu PVM]] )&lt;=3,AND(MONTH(Taulukko1[[#This Row],[Loppu PVM]] )=3))</f>
        <v>0</v>
      </c>
      <c r="AE2946" s="90" t="b">
        <f>OR(MONTH(Taulukko1[[#This Row],[Alku PVM]] )&lt;=9,AND(MONTH(Taulukko1[[#This Row],[Alku PVM]] )=9))</f>
        <v>1</v>
      </c>
      <c r="AF2946" s="90" t="b">
        <f>OR(MONTH(Taulukko1[[#This Row],[Loppu PVM]])&lt;=9,AND(MONTH(Taulukko1[[#This Row],[Loppu PVM]] )=9))</f>
        <v>0</v>
      </c>
      <c r="AG2946" s="90" t="b">
        <f>OR(MONTH(Taulukko1[[#This Row],[Alku PVM]] )&lt;=6,AND(MONTH(Taulukko1[[#This Row],[Alku PVM]] )=6))</f>
        <v>0</v>
      </c>
      <c r="AH2946" s="90" t="b">
        <f>OR(MONTH(Taulukko1[[#This Row],[Loppu PVM]])&lt;=6,AND(MONTH(Taulukko1[[#This Row],[Loppu PVM]] )=6))</f>
        <v>0</v>
      </c>
    </row>
    <row r="2947" spans="1:34" ht="12.75" customHeight="1">
      <c r="A2947" t="s">
        <v>36</v>
      </c>
      <c r="B2947" s="23">
        <v>41884</v>
      </c>
      <c r="C2947" t="s">
        <v>35</v>
      </c>
      <c r="E2947" s="62">
        <v>100</v>
      </c>
      <c r="F2947" s="4"/>
      <c r="G2947" s="5"/>
      <c r="H2947" s="22">
        <v>430</v>
      </c>
      <c r="I2947" s="126">
        <f>INDEX('TOL2008'!B:B,MATCH(A2947,'TOL2008'!A:A,0))</f>
        <v>45111</v>
      </c>
      <c r="J2947" s="126" t="str">
        <f>INDEX(Pääluokka!$H$2:$H$100,MATCH(VALUE(LEFT(Taulukko1[[#This Row],[TOL2008]],2)),Pääluokka!$G$2:$G$100,0))</f>
        <v>Tukku- ja vähittäiskauppa; moottoriajoneuvojen ja moottoripyörien korjaus</v>
      </c>
      <c r="K2947" s="126" t="str">
        <f>INDEX(Pääluokka!$I$2:$I$100,MATCH(VALUE(LEFT(Taulukko1[[#This Row],[TOL2008]],2)),Pääluokka!$G$2:$G$100,0))</f>
        <v>Palvelualat (G-N, R, S)</v>
      </c>
      <c r="L2947" s="41" t="str">
        <f t="shared" ref="L2947:L3010" si="460">IFERROR(IF(AND(ISNUMBER(B2947),ISNUMBER(F2947),F2947&gt;B2947),F2947-B2947,"NA"),"NA")</f>
        <v>NA</v>
      </c>
      <c r="M2947" s="43">
        <f t="shared" ref="M2947:M3010" si="461">IF(ISNUMBER(B2947),B2947,IF(ISNUMBER(F2947),F2947-$L$1,"NA"))</f>
        <v>41884</v>
      </c>
      <c r="N2947" s="43">
        <f t="shared" ref="N2947:N3010" si="462">IF(ISNUMBER(F2947),F2947,IF(ISNUMBER(B2947),B2947+$L$1,"NA"))</f>
        <v>41935</v>
      </c>
      <c r="O2947" s="43">
        <f t="shared" ref="O2947:O3010" si="463">IFERROR(DATE(YEAR(M2947),MONTH(M2947),1),"NA")</f>
        <v>41883</v>
      </c>
      <c r="P2947" s="43">
        <f t="shared" ref="P2947:P3010" si="464">IFERROR(DATE(YEAR(N2947),MONTH(N2947),1),"NA")</f>
        <v>41913</v>
      </c>
      <c r="Q2947" s="41">
        <f t="shared" ref="Q2947:Q3010" si="465">IFERROR(YEAR(O2947),"NA")</f>
        <v>2014</v>
      </c>
      <c r="R2947" s="41">
        <f t="shared" ref="R2947:R3010" si="466">IFERROR(YEAR(P2947),"NA")</f>
        <v>2014</v>
      </c>
      <c r="S2947" s="43" t="str">
        <f>YEAR(Taulukko1[[#This Row],[Alku KK]])&amp;"Q"&amp;ROUNDDOWN((MONTH(Taulukko1[[#This Row],[Alku KK]])-1)/3+1,0)</f>
        <v>2014Q3</v>
      </c>
      <c r="T2947" s="43" t="str">
        <f>YEAR(Taulukko1[[#This Row],[Loppu KK]])&amp;"Q"&amp;ROUNDDOWN((MONTH(Taulukko1[[#This Row],[Loppu KK]])-1)/3+1,0)</f>
        <v>2014Q4</v>
      </c>
      <c r="U2947" s="66">
        <f>IF(COUNT(Taulukko1[[#This Row],[Neuvottelujen alaiset ]])=1,Taulukko1[[#This Row],[Neuvottelujen alaiset ]],Taulukko1[[#This Row],[Vähennystarve]])</f>
        <v>430</v>
      </c>
      <c r="V2947" s="44">
        <f t="shared" ref="V2947:V3010" si="467">IF(AND(ISNUMBER(E2947),ISNUMBER(H2947)),E2947/H2947,"NA")</f>
        <v>0.23255813953488372</v>
      </c>
      <c r="W2947" s="44" t="str">
        <f t="shared" ref="W2947:W3010" si="468">IF(AND(ISNUMBER(G2947),ISNUMBER(H2947)),G2947/H2947,"NA")</f>
        <v>NA</v>
      </c>
      <c r="X2947" s="44" t="str">
        <f t="shared" ref="X2947:X3010" si="469">IF(AND(ISNUMBER(G2947),ISNUMBER(E2947)),G2947/E2947,"NA")</f>
        <v>NA</v>
      </c>
      <c r="Y2947" s="90" t="b">
        <f>AND(MONTH(Taulukko1[[#This Row],[Alku PVM]] )=6,DAY(Taulukko1[[#This Row],[Alku PVM]] )&gt;19)</f>
        <v>0</v>
      </c>
      <c r="Z2947" s="90" t="b">
        <f>AND(MONTH(Taulukko1[[#This Row],[Loppu PVM]] )=6,DAY(Taulukko1[[#This Row],[Loppu PVM]] )&gt;19)</f>
        <v>0</v>
      </c>
      <c r="AA2947" s="90" t="b">
        <f>OR(MONTH(Taulukko1[[#This Row],[Alku PVM]] )&lt;=5,AND(MONTH(Taulukko1[[#This Row],[Alku PVM]] )=6,DAY(Taulukko1[[#This Row],[Alku PVM]] )&lt;20))</f>
        <v>0</v>
      </c>
      <c r="AB2947" s="90" t="b">
        <f>OR(MONTH(Taulukko1[[#This Row],[Loppu PVM]])&lt;=5,AND(MONTH(Taulukko1[[#This Row],[Loppu PVM]] )=6,DAY(Taulukko1[[#This Row],[Loppu PVM]])&lt;20))</f>
        <v>0</v>
      </c>
      <c r="AC2947" s="90" t="b">
        <f>OR(MONTH(Taulukko1[[#This Row],[Alku PVM]] )&lt;=3,AND(MONTH(Taulukko1[[#This Row],[Alku PVM]] )=3))</f>
        <v>0</v>
      </c>
      <c r="AD2947" s="90" t="b">
        <f>OR(MONTH(Taulukko1[[#This Row],[Loppu PVM]] )&lt;=3,AND(MONTH(Taulukko1[[#This Row],[Loppu PVM]] )=3))</f>
        <v>0</v>
      </c>
      <c r="AE2947" s="90" t="b">
        <f>OR(MONTH(Taulukko1[[#This Row],[Alku PVM]] )&lt;=9,AND(MONTH(Taulukko1[[#This Row],[Alku PVM]] )=9))</f>
        <v>1</v>
      </c>
      <c r="AF2947" s="90" t="b">
        <f>OR(MONTH(Taulukko1[[#This Row],[Loppu PVM]])&lt;=9,AND(MONTH(Taulukko1[[#This Row],[Loppu PVM]] )=9))</f>
        <v>0</v>
      </c>
      <c r="AG2947" s="90" t="b">
        <f>OR(MONTH(Taulukko1[[#This Row],[Alku PVM]] )&lt;=6,AND(MONTH(Taulukko1[[#This Row],[Alku PVM]] )=6))</f>
        <v>0</v>
      </c>
      <c r="AH2947" s="90" t="b">
        <f>OR(MONTH(Taulukko1[[#This Row],[Loppu PVM]])&lt;=6,AND(MONTH(Taulukko1[[#This Row],[Loppu PVM]] )=6))</f>
        <v>0</v>
      </c>
    </row>
    <row r="2948" spans="1:34" ht="12.75" customHeight="1">
      <c r="A2948" t="s">
        <v>97</v>
      </c>
      <c r="B2948" s="23">
        <v>41887</v>
      </c>
      <c r="C2948" t="s">
        <v>96</v>
      </c>
      <c r="E2948" s="62">
        <v>40</v>
      </c>
      <c r="F2948" s="4">
        <v>41943</v>
      </c>
      <c r="G2948" s="5">
        <v>28</v>
      </c>
      <c r="H2948" s="22">
        <v>95</v>
      </c>
      <c r="I2948" s="126">
        <f>INDEX('TOL2008'!B:B,MATCH(A2948,'TOL2008'!A:A,0))</f>
        <v>86909</v>
      </c>
      <c r="J2948" s="126" t="str">
        <f>INDEX(Pääluokka!$H$2:$H$100,MATCH(VALUE(LEFT(Taulukko1[[#This Row],[TOL2008]],2)),Pääluokka!$G$2:$G$100,0))</f>
        <v>Terveys- ja sosiaalipalvelut</v>
      </c>
      <c r="K2948" s="126" t="str">
        <f>INDEX(Pääluokka!$I$2:$I$100,MATCH(VALUE(LEFT(Taulukko1[[#This Row],[TOL2008]],2)),Pääluokka!$G$2:$G$100,0))</f>
        <v>Muut toimialat (O-Q, T-X)</v>
      </c>
      <c r="L2948" s="41">
        <f t="shared" si="460"/>
        <v>56</v>
      </c>
      <c r="M2948" s="43">
        <f t="shared" si="461"/>
        <v>41887</v>
      </c>
      <c r="N2948" s="43">
        <f t="shared" si="462"/>
        <v>41943</v>
      </c>
      <c r="O2948" s="43">
        <f t="shared" si="463"/>
        <v>41883</v>
      </c>
      <c r="P2948" s="43">
        <f t="shared" si="464"/>
        <v>41913</v>
      </c>
      <c r="Q2948" s="41">
        <f t="shared" si="465"/>
        <v>2014</v>
      </c>
      <c r="R2948" s="41">
        <f t="shared" si="466"/>
        <v>2014</v>
      </c>
      <c r="S2948" s="43" t="str">
        <f>YEAR(Taulukko1[[#This Row],[Alku KK]])&amp;"Q"&amp;ROUNDDOWN((MONTH(Taulukko1[[#This Row],[Alku KK]])-1)/3+1,0)</f>
        <v>2014Q3</v>
      </c>
      <c r="T2948" s="43" t="str">
        <f>YEAR(Taulukko1[[#This Row],[Loppu KK]])&amp;"Q"&amp;ROUNDDOWN((MONTH(Taulukko1[[#This Row],[Loppu KK]])-1)/3+1,0)</f>
        <v>2014Q4</v>
      </c>
      <c r="U2948" s="66">
        <f>IF(COUNT(Taulukko1[[#This Row],[Neuvottelujen alaiset ]])=1,Taulukko1[[#This Row],[Neuvottelujen alaiset ]],Taulukko1[[#This Row],[Vähennystarve]])</f>
        <v>95</v>
      </c>
      <c r="V2948" s="44">
        <f t="shared" si="467"/>
        <v>0.42105263157894735</v>
      </c>
      <c r="W2948" s="44">
        <f t="shared" si="468"/>
        <v>0.29473684210526313</v>
      </c>
      <c r="X2948" s="44">
        <f t="shared" si="469"/>
        <v>0.7</v>
      </c>
      <c r="Y2948" s="90" t="b">
        <f>AND(MONTH(Taulukko1[[#This Row],[Alku PVM]] )=6,DAY(Taulukko1[[#This Row],[Alku PVM]] )&gt;19)</f>
        <v>0</v>
      </c>
      <c r="Z2948" s="90" t="b">
        <f>AND(MONTH(Taulukko1[[#This Row],[Loppu PVM]] )=6,DAY(Taulukko1[[#This Row],[Loppu PVM]] )&gt;19)</f>
        <v>0</v>
      </c>
      <c r="AA2948" s="90" t="b">
        <f>OR(MONTH(Taulukko1[[#This Row],[Alku PVM]] )&lt;=5,AND(MONTH(Taulukko1[[#This Row],[Alku PVM]] )=6,DAY(Taulukko1[[#This Row],[Alku PVM]] )&lt;20))</f>
        <v>0</v>
      </c>
      <c r="AB2948" s="90" t="b">
        <f>OR(MONTH(Taulukko1[[#This Row],[Loppu PVM]])&lt;=5,AND(MONTH(Taulukko1[[#This Row],[Loppu PVM]] )=6,DAY(Taulukko1[[#This Row],[Loppu PVM]])&lt;20))</f>
        <v>0</v>
      </c>
      <c r="AC2948" s="90" t="b">
        <f>OR(MONTH(Taulukko1[[#This Row],[Alku PVM]] )&lt;=3,AND(MONTH(Taulukko1[[#This Row],[Alku PVM]] )=3))</f>
        <v>0</v>
      </c>
      <c r="AD2948" s="90" t="b">
        <f>OR(MONTH(Taulukko1[[#This Row],[Loppu PVM]] )&lt;=3,AND(MONTH(Taulukko1[[#This Row],[Loppu PVM]] )=3))</f>
        <v>0</v>
      </c>
      <c r="AE2948" s="90" t="b">
        <f>OR(MONTH(Taulukko1[[#This Row],[Alku PVM]] )&lt;=9,AND(MONTH(Taulukko1[[#This Row],[Alku PVM]] )=9))</f>
        <v>1</v>
      </c>
      <c r="AF2948" s="90" t="b">
        <f>OR(MONTH(Taulukko1[[#This Row],[Loppu PVM]])&lt;=9,AND(MONTH(Taulukko1[[#This Row],[Loppu PVM]] )=9))</f>
        <v>0</v>
      </c>
      <c r="AG2948" s="90" t="b">
        <f>OR(MONTH(Taulukko1[[#This Row],[Alku PVM]] )&lt;=6,AND(MONTH(Taulukko1[[#This Row],[Alku PVM]] )=6))</f>
        <v>0</v>
      </c>
      <c r="AH2948" s="90" t="b">
        <f>OR(MONTH(Taulukko1[[#This Row],[Loppu PVM]])&lt;=6,AND(MONTH(Taulukko1[[#This Row],[Loppu PVM]] )=6))</f>
        <v>0</v>
      </c>
    </row>
    <row r="2949" spans="1:34" ht="12.75" customHeight="1">
      <c r="A2949" t="s">
        <v>10</v>
      </c>
      <c r="B2949" s="23">
        <v>41887</v>
      </c>
      <c r="C2949" t="s">
        <v>9</v>
      </c>
      <c r="D2949" s="5">
        <v>1</v>
      </c>
      <c r="E2949" s="62">
        <v>40</v>
      </c>
      <c r="F2949" s="4">
        <v>41957</v>
      </c>
      <c r="G2949" s="5">
        <v>20</v>
      </c>
      <c r="H2949" s="22">
        <v>660</v>
      </c>
      <c r="I2949" s="126">
        <f>INDEX('TOL2008'!B:B,MATCH(A2949,'TOL2008'!A:A,0))</f>
        <v>85599</v>
      </c>
      <c r="J2949" s="126" t="str">
        <f>INDEX(Pääluokka!$H$2:$H$100,MATCH(VALUE(LEFT(Taulukko1[[#This Row],[TOL2008]],2)),Pääluokka!$G$2:$G$100,0))</f>
        <v>Koulutus</v>
      </c>
      <c r="K2949" s="126" t="str">
        <f>INDEX(Pääluokka!$I$2:$I$100,MATCH(VALUE(LEFT(Taulukko1[[#This Row],[TOL2008]],2)),Pääluokka!$G$2:$G$100,0))</f>
        <v>Muut toimialat (O-Q, T-X)</v>
      </c>
      <c r="L2949" s="41">
        <f t="shared" si="460"/>
        <v>70</v>
      </c>
      <c r="M2949" s="43">
        <f t="shared" si="461"/>
        <v>41887</v>
      </c>
      <c r="N2949" s="43">
        <f t="shared" si="462"/>
        <v>41957</v>
      </c>
      <c r="O2949" s="43">
        <f t="shared" si="463"/>
        <v>41883</v>
      </c>
      <c r="P2949" s="43">
        <f t="shared" si="464"/>
        <v>41944</v>
      </c>
      <c r="Q2949" s="41">
        <f t="shared" si="465"/>
        <v>2014</v>
      </c>
      <c r="R2949" s="41">
        <f t="shared" si="466"/>
        <v>2014</v>
      </c>
      <c r="S2949" s="43" t="str">
        <f>YEAR(Taulukko1[[#This Row],[Alku KK]])&amp;"Q"&amp;ROUNDDOWN((MONTH(Taulukko1[[#This Row],[Alku KK]])-1)/3+1,0)</f>
        <v>2014Q3</v>
      </c>
      <c r="T2949" s="43" t="str">
        <f>YEAR(Taulukko1[[#This Row],[Loppu KK]])&amp;"Q"&amp;ROUNDDOWN((MONTH(Taulukko1[[#This Row],[Loppu KK]])-1)/3+1,0)</f>
        <v>2014Q4</v>
      </c>
      <c r="U2949" s="66">
        <f>IF(COUNT(Taulukko1[[#This Row],[Neuvottelujen alaiset ]])=1,Taulukko1[[#This Row],[Neuvottelujen alaiset ]],Taulukko1[[#This Row],[Vähennystarve]])</f>
        <v>660</v>
      </c>
      <c r="V2949" s="44">
        <f t="shared" si="467"/>
        <v>6.0606060606060608E-2</v>
      </c>
      <c r="W2949" s="44">
        <f t="shared" si="468"/>
        <v>3.0303030303030304E-2</v>
      </c>
      <c r="X2949" s="44">
        <f t="shared" si="469"/>
        <v>0.5</v>
      </c>
      <c r="Y2949" s="90" t="b">
        <f>AND(MONTH(Taulukko1[[#This Row],[Alku PVM]] )=6,DAY(Taulukko1[[#This Row],[Alku PVM]] )&gt;19)</f>
        <v>0</v>
      </c>
      <c r="Z2949" s="90" t="b">
        <f>AND(MONTH(Taulukko1[[#This Row],[Loppu PVM]] )=6,DAY(Taulukko1[[#This Row],[Loppu PVM]] )&gt;19)</f>
        <v>0</v>
      </c>
      <c r="AA2949" s="90" t="b">
        <f>OR(MONTH(Taulukko1[[#This Row],[Alku PVM]] )&lt;=5,AND(MONTH(Taulukko1[[#This Row],[Alku PVM]] )=6,DAY(Taulukko1[[#This Row],[Alku PVM]] )&lt;20))</f>
        <v>0</v>
      </c>
      <c r="AB2949" s="90" t="b">
        <f>OR(MONTH(Taulukko1[[#This Row],[Loppu PVM]])&lt;=5,AND(MONTH(Taulukko1[[#This Row],[Loppu PVM]] )=6,DAY(Taulukko1[[#This Row],[Loppu PVM]])&lt;20))</f>
        <v>0</v>
      </c>
      <c r="AC2949" s="90" t="b">
        <f>OR(MONTH(Taulukko1[[#This Row],[Alku PVM]] )&lt;=3,AND(MONTH(Taulukko1[[#This Row],[Alku PVM]] )=3))</f>
        <v>0</v>
      </c>
      <c r="AD2949" s="90" t="b">
        <f>OR(MONTH(Taulukko1[[#This Row],[Loppu PVM]] )&lt;=3,AND(MONTH(Taulukko1[[#This Row],[Loppu PVM]] )=3))</f>
        <v>0</v>
      </c>
      <c r="AE2949" s="90" t="b">
        <f>OR(MONTH(Taulukko1[[#This Row],[Alku PVM]] )&lt;=9,AND(MONTH(Taulukko1[[#This Row],[Alku PVM]] )=9))</f>
        <v>1</v>
      </c>
      <c r="AF2949" s="90" t="b">
        <f>OR(MONTH(Taulukko1[[#This Row],[Loppu PVM]])&lt;=9,AND(MONTH(Taulukko1[[#This Row],[Loppu PVM]] )=9))</f>
        <v>0</v>
      </c>
      <c r="AG2949" s="90" t="b">
        <f>OR(MONTH(Taulukko1[[#This Row],[Alku PVM]] )&lt;=6,AND(MONTH(Taulukko1[[#This Row],[Alku PVM]] )=6))</f>
        <v>0</v>
      </c>
      <c r="AH2949" s="90" t="b">
        <f>OR(MONTH(Taulukko1[[#This Row],[Loppu PVM]])&lt;=6,AND(MONTH(Taulukko1[[#This Row],[Loppu PVM]] )=6))</f>
        <v>0</v>
      </c>
    </row>
    <row r="2950" spans="1:34" ht="12.75" customHeight="1">
      <c r="A2950" t="s">
        <v>560</v>
      </c>
      <c r="B2950" s="23">
        <v>41891</v>
      </c>
      <c r="C2950" t="s">
        <v>179</v>
      </c>
      <c r="D2950" s="5">
        <v>50</v>
      </c>
      <c r="E2950" s="62">
        <v>15</v>
      </c>
      <c r="F2950" s="4">
        <v>41946</v>
      </c>
      <c r="G2950" s="5">
        <v>11</v>
      </c>
      <c r="H2950" s="22">
        <v>162</v>
      </c>
      <c r="I2950" s="126">
        <f>INDEX('TOL2008'!B:B,MATCH(A2950,'TOL2008'!A:A,0))</f>
        <v>42220</v>
      </c>
      <c r="J2950" s="126" t="str">
        <f>INDEX(Pääluokka!$H$2:$H$100,MATCH(VALUE(LEFT(Taulukko1[[#This Row],[TOL2008]],2)),Pääluokka!$G$2:$G$100,0))</f>
        <v>Rakentaminen</v>
      </c>
      <c r="K2950" s="126" t="str">
        <f>INDEX(Pääluokka!$I$2:$I$100,MATCH(VALUE(LEFT(Taulukko1[[#This Row],[TOL2008]],2)),Pääluokka!$G$2:$G$100,0))</f>
        <v>Rakentaminen (F)</v>
      </c>
      <c r="L2950" s="41">
        <f t="shared" si="460"/>
        <v>55</v>
      </c>
      <c r="M2950" s="43">
        <f t="shared" si="461"/>
        <v>41891</v>
      </c>
      <c r="N2950" s="43">
        <f t="shared" si="462"/>
        <v>41946</v>
      </c>
      <c r="O2950" s="43">
        <f t="shared" si="463"/>
        <v>41883</v>
      </c>
      <c r="P2950" s="43">
        <f t="shared" si="464"/>
        <v>41944</v>
      </c>
      <c r="Q2950" s="41">
        <f t="shared" si="465"/>
        <v>2014</v>
      </c>
      <c r="R2950" s="41">
        <f t="shared" si="466"/>
        <v>2014</v>
      </c>
      <c r="S2950" s="43" t="str">
        <f>YEAR(Taulukko1[[#This Row],[Alku KK]])&amp;"Q"&amp;ROUNDDOWN((MONTH(Taulukko1[[#This Row],[Alku KK]])-1)/3+1,0)</f>
        <v>2014Q3</v>
      </c>
      <c r="T2950" s="43" t="str">
        <f>YEAR(Taulukko1[[#This Row],[Loppu KK]])&amp;"Q"&amp;ROUNDDOWN((MONTH(Taulukko1[[#This Row],[Loppu KK]])-1)/3+1,0)</f>
        <v>2014Q4</v>
      </c>
      <c r="U2950" s="66">
        <f>IF(COUNT(Taulukko1[[#This Row],[Neuvottelujen alaiset ]])=1,Taulukko1[[#This Row],[Neuvottelujen alaiset ]],Taulukko1[[#This Row],[Vähennystarve]])</f>
        <v>162</v>
      </c>
      <c r="V2950" s="44">
        <f t="shared" si="467"/>
        <v>9.2592592592592587E-2</v>
      </c>
      <c r="W2950" s="44">
        <f t="shared" si="468"/>
        <v>6.7901234567901231E-2</v>
      </c>
      <c r="X2950" s="44">
        <f t="shared" si="469"/>
        <v>0.73333333333333328</v>
      </c>
      <c r="Y2950" s="90" t="b">
        <f>AND(MONTH(Taulukko1[[#This Row],[Alku PVM]] )=6,DAY(Taulukko1[[#This Row],[Alku PVM]] )&gt;19)</f>
        <v>0</v>
      </c>
      <c r="Z2950" s="90" t="b">
        <f>AND(MONTH(Taulukko1[[#This Row],[Loppu PVM]] )=6,DAY(Taulukko1[[#This Row],[Loppu PVM]] )&gt;19)</f>
        <v>0</v>
      </c>
      <c r="AA2950" s="90" t="b">
        <f>OR(MONTH(Taulukko1[[#This Row],[Alku PVM]] )&lt;=5,AND(MONTH(Taulukko1[[#This Row],[Alku PVM]] )=6,DAY(Taulukko1[[#This Row],[Alku PVM]] )&lt;20))</f>
        <v>0</v>
      </c>
      <c r="AB2950" s="90" t="b">
        <f>OR(MONTH(Taulukko1[[#This Row],[Loppu PVM]])&lt;=5,AND(MONTH(Taulukko1[[#This Row],[Loppu PVM]] )=6,DAY(Taulukko1[[#This Row],[Loppu PVM]])&lt;20))</f>
        <v>0</v>
      </c>
      <c r="AC2950" s="90" t="b">
        <f>OR(MONTH(Taulukko1[[#This Row],[Alku PVM]] )&lt;=3,AND(MONTH(Taulukko1[[#This Row],[Alku PVM]] )=3))</f>
        <v>0</v>
      </c>
      <c r="AD2950" s="90" t="b">
        <f>OR(MONTH(Taulukko1[[#This Row],[Loppu PVM]] )&lt;=3,AND(MONTH(Taulukko1[[#This Row],[Loppu PVM]] )=3))</f>
        <v>0</v>
      </c>
      <c r="AE2950" s="90" t="b">
        <f>OR(MONTH(Taulukko1[[#This Row],[Alku PVM]] )&lt;=9,AND(MONTH(Taulukko1[[#This Row],[Alku PVM]] )=9))</f>
        <v>1</v>
      </c>
      <c r="AF2950" s="90" t="b">
        <f>OR(MONTH(Taulukko1[[#This Row],[Loppu PVM]])&lt;=9,AND(MONTH(Taulukko1[[#This Row],[Loppu PVM]] )=9))</f>
        <v>0</v>
      </c>
      <c r="AG2950" s="90" t="b">
        <f>OR(MONTH(Taulukko1[[#This Row],[Alku PVM]] )&lt;=6,AND(MONTH(Taulukko1[[#This Row],[Alku PVM]] )=6))</f>
        <v>0</v>
      </c>
      <c r="AH2950" s="90" t="b">
        <f>OR(MONTH(Taulukko1[[#This Row],[Loppu PVM]])&lt;=6,AND(MONTH(Taulukko1[[#This Row],[Loppu PVM]] )=6))</f>
        <v>0</v>
      </c>
    </row>
    <row r="2951" spans="1:34" ht="12.75" customHeight="1">
      <c r="A2951" t="s">
        <v>552</v>
      </c>
      <c r="B2951" s="23">
        <v>41893</v>
      </c>
      <c r="C2951" t="s">
        <v>551</v>
      </c>
      <c r="E2951" s="62">
        <v>15</v>
      </c>
      <c r="F2951" s="4">
        <v>41941</v>
      </c>
      <c r="G2951" s="5">
        <v>8</v>
      </c>
      <c r="H2951" s="22">
        <v>115</v>
      </c>
      <c r="I2951" s="126">
        <f>INDEX('TOL2008'!B:B,MATCH(A2951,'TOL2008'!A:A,0))</f>
        <v>47111</v>
      </c>
      <c r="J2951" s="126" t="str">
        <f>INDEX(Pääluokka!$H$2:$H$100,MATCH(VALUE(LEFT(Taulukko1[[#This Row],[TOL2008]],2)),Pääluokka!$G$2:$G$100,0))</f>
        <v>Tukku- ja vähittäiskauppa; moottoriajoneuvojen ja moottoripyörien korjaus</v>
      </c>
      <c r="K2951" s="126" t="str">
        <f>INDEX(Pääluokka!$I$2:$I$100,MATCH(VALUE(LEFT(Taulukko1[[#This Row],[TOL2008]],2)),Pääluokka!$G$2:$G$100,0))</f>
        <v>Palvelualat (G-N, R, S)</v>
      </c>
      <c r="L2951" s="41">
        <f t="shared" si="460"/>
        <v>48</v>
      </c>
      <c r="M2951" s="43">
        <f t="shared" si="461"/>
        <v>41893</v>
      </c>
      <c r="N2951" s="43">
        <f t="shared" si="462"/>
        <v>41941</v>
      </c>
      <c r="O2951" s="43">
        <f t="shared" si="463"/>
        <v>41883</v>
      </c>
      <c r="P2951" s="43">
        <f t="shared" si="464"/>
        <v>41913</v>
      </c>
      <c r="Q2951" s="41">
        <f t="shared" si="465"/>
        <v>2014</v>
      </c>
      <c r="R2951" s="41">
        <f t="shared" si="466"/>
        <v>2014</v>
      </c>
      <c r="S2951" s="43" t="str">
        <f>YEAR(Taulukko1[[#This Row],[Alku KK]])&amp;"Q"&amp;ROUNDDOWN((MONTH(Taulukko1[[#This Row],[Alku KK]])-1)/3+1,0)</f>
        <v>2014Q3</v>
      </c>
      <c r="T2951" s="43" t="str">
        <f>YEAR(Taulukko1[[#This Row],[Loppu KK]])&amp;"Q"&amp;ROUNDDOWN((MONTH(Taulukko1[[#This Row],[Loppu KK]])-1)/3+1,0)</f>
        <v>2014Q4</v>
      </c>
      <c r="U2951" s="66">
        <f>IF(COUNT(Taulukko1[[#This Row],[Neuvottelujen alaiset ]])=1,Taulukko1[[#This Row],[Neuvottelujen alaiset ]],Taulukko1[[#This Row],[Vähennystarve]])</f>
        <v>115</v>
      </c>
      <c r="V2951" s="44">
        <f t="shared" si="467"/>
        <v>0.13043478260869565</v>
      </c>
      <c r="W2951" s="44">
        <f t="shared" si="468"/>
        <v>6.9565217391304349E-2</v>
      </c>
      <c r="X2951" s="44">
        <f t="shared" si="469"/>
        <v>0.53333333333333333</v>
      </c>
      <c r="Y2951" s="90" t="b">
        <f>AND(MONTH(Taulukko1[[#This Row],[Alku PVM]] )=6,DAY(Taulukko1[[#This Row],[Alku PVM]] )&gt;19)</f>
        <v>0</v>
      </c>
      <c r="Z2951" s="90" t="b">
        <f>AND(MONTH(Taulukko1[[#This Row],[Loppu PVM]] )=6,DAY(Taulukko1[[#This Row],[Loppu PVM]] )&gt;19)</f>
        <v>0</v>
      </c>
      <c r="AA2951" s="90" t="b">
        <f>OR(MONTH(Taulukko1[[#This Row],[Alku PVM]] )&lt;=5,AND(MONTH(Taulukko1[[#This Row],[Alku PVM]] )=6,DAY(Taulukko1[[#This Row],[Alku PVM]] )&lt;20))</f>
        <v>0</v>
      </c>
      <c r="AB2951" s="90" t="b">
        <f>OR(MONTH(Taulukko1[[#This Row],[Loppu PVM]])&lt;=5,AND(MONTH(Taulukko1[[#This Row],[Loppu PVM]] )=6,DAY(Taulukko1[[#This Row],[Loppu PVM]])&lt;20))</f>
        <v>0</v>
      </c>
      <c r="AC2951" s="90" t="b">
        <f>OR(MONTH(Taulukko1[[#This Row],[Alku PVM]] )&lt;=3,AND(MONTH(Taulukko1[[#This Row],[Alku PVM]] )=3))</f>
        <v>0</v>
      </c>
      <c r="AD2951" s="90" t="b">
        <f>OR(MONTH(Taulukko1[[#This Row],[Loppu PVM]] )&lt;=3,AND(MONTH(Taulukko1[[#This Row],[Loppu PVM]] )=3))</f>
        <v>0</v>
      </c>
      <c r="AE2951" s="90" t="b">
        <f>OR(MONTH(Taulukko1[[#This Row],[Alku PVM]] )&lt;=9,AND(MONTH(Taulukko1[[#This Row],[Alku PVM]] )=9))</f>
        <v>1</v>
      </c>
      <c r="AF2951" s="90" t="b">
        <f>OR(MONTH(Taulukko1[[#This Row],[Loppu PVM]])&lt;=9,AND(MONTH(Taulukko1[[#This Row],[Loppu PVM]] )=9))</f>
        <v>0</v>
      </c>
      <c r="AG2951" s="90" t="b">
        <f>OR(MONTH(Taulukko1[[#This Row],[Alku PVM]] )&lt;=6,AND(MONTH(Taulukko1[[#This Row],[Alku PVM]] )=6))</f>
        <v>0</v>
      </c>
      <c r="AH2951" s="90" t="b">
        <f>OR(MONTH(Taulukko1[[#This Row],[Loppu PVM]])&lt;=6,AND(MONTH(Taulukko1[[#This Row],[Loppu PVM]] )=6))</f>
        <v>0</v>
      </c>
    </row>
    <row r="2952" spans="1:34" ht="12.75" customHeight="1">
      <c r="A2952" t="s">
        <v>372</v>
      </c>
      <c r="B2952" s="23">
        <v>41893</v>
      </c>
      <c r="C2952" t="s">
        <v>371</v>
      </c>
      <c r="E2952" s="62">
        <v>9</v>
      </c>
      <c r="F2952" s="4">
        <v>41914</v>
      </c>
      <c r="G2952" s="5">
        <v>5</v>
      </c>
      <c r="H2952" s="22">
        <v>50</v>
      </c>
      <c r="I2952" s="126">
        <f>INDEX('TOL2008'!B:B,MATCH(A2952,'TOL2008'!A:A,0))</f>
        <v>58130</v>
      </c>
      <c r="J2952" s="126" t="str">
        <f>INDEX(Pääluokka!$H$2:$H$100,MATCH(VALUE(LEFT(Taulukko1[[#This Row],[TOL2008]],2)),Pääluokka!$G$2:$G$100,0))</f>
        <v>Informaatio ja viestintä</v>
      </c>
      <c r="K2952" s="126" t="str">
        <f>INDEX(Pääluokka!$I$2:$I$100,MATCH(VALUE(LEFT(Taulukko1[[#This Row],[TOL2008]],2)),Pääluokka!$G$2:$G$100,0))</f>
        <v>Palvelualat (G-N, R, S)</v>
      </c>
      <c r="L2952" s="41">
        <f t="shared" si="460"/>
        <v>21</v>
      </c>
      <c r="M2952" s="43">
        <f t="shared" si="461"/>
        <v>41893</v>
      </c>
      <c r="N2952" s="43">
        <f t="shared" si="462"/>
        <v>41914</v>
      </c>
      <c r="O2952" s="43">
        <f t="shared" si="463"/>
        <v>41883</v>
      </c>
      <c r="P2952" s="43">
        <f t="shared" si="464"/>
        <v>41913</v>
      </c>
      <c r="Q2952" s="41">
        <f t="shared" si="465"/>
        <v>2014</v>
      </c>
      <c r="R2952" s="41">
        <f t="shared" si="466"/>
        <v>2014</v>
      </c>
      <c r="S2952" s="43" t="str">
        <f>YEAR(Taulukko1[[#This Row],[Alku KK]])&amp;"Q"&amp;ROUNDDOWN((MONTH(Taulukko1[[#This Row],[Alku KK]])-1)/3+1,0)</f>
        <v>2014Q3</v>
      </c>
      <c r="T2952" s="43" t="str">
        <f>YEAR(Taulukko1[[#This Row],[Loppu KK]])&amp;"Q"&amp;ROUNDDOWN((MONTH(Taulukko1[[#This Row],[Loppu KK]])-1)/3+1,0)</f>
        <v>2014Q4</v>
      </c>
      <c r="U2952" s="66">
        <f>IF(COUNT(Taulukko1[[#This Row],[Neuvottelujen alaiset ]])=1,Taulukko1[[#This Row],[Neuvottelujen alaiset ]],Taulukko1[[#This Row],[Vähennystarve]])</f>
        <v>50</v>
      </c>
      <c r="V2952" s="44">
        <f t="shared" si="467"/>
        <v>0.18</v>
      </c>
      <c r="W2952" s="44">
        <f t="shared" si="468"/>
        <v>0.1</v>
      </c>
      <c r="X2952" s="44">
        <f t="shared" si="469"/>
        <v>0.55555555555555558</v>
      </c>
      <c r="Y2952" s="90" t="b">
        <f>AND(MONTH(Taulukko1[[#This Row],[Alku PVM]] )=6,DAY(Taulukko1[[#This Row],[Alku PVM]] )&gt;19)</f>
        <v>0</v>
      </c>
      <c r="Z2952" s="90" t="b">
        <f>AND(MONTH(Taulukko1[[#This Row],[Loppu PVM]] )=6,DAY(Taulukko1[[#This Row],[Loppu PVM]] )&gt;19)</f>
        <v>0</v>
      </c>
      <c r="AA2952" s="90" t="b">
        <f>OR(MONTH(Taulukko1[[#This Row],[Alku PVM]] )&lt;=5,AND(MONTH(Taulukko1[[#This Row],[Alku PVM]] )=6,DAY(Taulukko1[[#This Row],[Alku PVM]] )&lt;20))</f>
        <v>0</v>
      </c>
      <c r="AB2952" s="90" t="b">
        <f>OR(MONTH(Taulukko1[[#This Row],[Loppu PVM]])&lt;=5,AND(MONTH(Taulukko1[[#This Row],[Loppu PVM]] )=6,DAY(Taulukko1[[#This Row],[Loppu PVM]])&lt;20))</f>
        <v>0</v>
      </c>
      <c r="AC2952" s="90" t="b">
        <f>OR(MONTH(Taulukko1[[#This Row],[Alku PVM]] )&lt;=3,AND(MONTH(Taulukko1[[#This Row],[Alku PVM]] )=3))</f>
        <v>0</v>
      </c>
      <c r="AD2952" s="90" t="b">
        <f>OR(MONTH(Taulukko1[[#This Row],[Loppu PVM]] )&lt;=3,AND(MONTH(Taulukko1[[#This Row],[Loppu PVM]] )=3))</f>
        <v>0</v>
      </c>
      <c r="AE2952" s="90" t="b">
        <f>OR(MONTH(Taulukko1[[#This Row],[Alku PVM]] )&lt;=9,AND(MONTH(Taulukko1[[#This Row],[Alku PVM]] )=9))</f>
        <v>1</v>
      </c>
      <c r="AF2952" s="90" t="b">
        <f>OR(MONTH(Taulukko1[[#This Row],[Loppu PVM]])&lt;=9,AND(MONTH(Taulukko1[[#This Row],[Loppu PVM]] )=9))</f>
        <v>0</v>
      </c>
      <c r="AG2952" s="90" t="b">
        <f>OR(MONTH(Taulukko1[[#This Row],[Alku PVM]] )&lt;=6,AND(MONTH(Taulukko1[[#This Row],[Alku PVM]] )=6))</f>
        <v>0</v>
      </c>
      <c r="AH2952" s="90" t="b">
        <f>OR(MONTH(Taulukko1[[#This Row],[Loppu PVM]])&lt;=6,AND(MONTH(Taulukko1[[#This Row],[Loppu PVM]] )=6))</f>
        <v>0</v>
      </c>
    </row>
    <row r="2953" spans="1:34" ht="12.75" customHeight="1">
      <c r="A2953" t="s">
        <v>686</v>
      </c>
      <c r="B2953" s="23">
        <v>41894</v>
      </c>
      <c r="C2953" t="s">
        <v>687</v>
      </c>
      <c r="E2953" s="62">
        <v>9</v>
      </c>
      <c r="F2953" s="4"/>
      <c r="G2953" s="5"/>
      <c r="H2953" s="22">
        <v>9</v>
      </c>
      <c r="I2953" s="126">
        <f>INDEX('TOL2008'!B:B,MATCH(A2953,'TOL2008'!A:A,0))</f>
        <v>27110</v>
      </c>
      <c r="J2953" s="126" t="str">
        <f>INDEX(Pääluokka!$H$2:$H$100,MATCH(VALUE(LEFT(Taulukko1[[#This Row],[TOL2008]],2)),Pääluokka!$G$2:$G$100,0))</f>
        <v>Teollisuus</v>
      </c>
      <c r="K2953" s="126" t="str">
        <f>INDEX(Pääluokka!$I$2:$I$100,MATCH(VALUE(LEFT(Taulukko1[[#This Row],[TOL2008]],2)),Pääluokka!$G$2:$G$100,0))</f>
        <v>Teollisuus (C-E)</v>
      </c>
      <c r="L2953" s="41" t="str">
        <f t="shared" si="460"/>
        <v>NA</v>
      </c>
      <c r="M2953" s="43">
        <f t="shared" si="461"/>
        <v>41894</v>
      </c>
      <c r="N2953" s="43">
        <f t="shared" si="462"/>
        <v>41945</v>
      </c>
      <c r="O2953" s="43">
        <f t="shared" si="463"/>
        <v>41883</v>
      </c>
      <c r="P2953" s="43">
        <f t="shared" si="464"/>
        <v>41944</v>
      </c>
      <c r="Q2953" s="41">
        <f t="shared" si="465"/>
        <v>2014</v>
      </c>
      <c r="R2953" s="41">
        <f t="shared" si="466"/>
        <v>2014</v>
      </c>
      <c r="S2953" s="43" t="str">
        <f>YEAR(Taulukko1[[#This Row],[Alku KK]])&amp;"Q"&amp;ROUNDDOWN((MONTH(Taulukko1[[#This Row],[Alku KK]])-1)/3+1,0)</f>
        <v>2014Q3</v>
      </c>
      <c r="T2953" s="43" t="str">
        <f>YEAR(Taulukko1[[#This Row],[Loppu KK]])&amp;"Q"&amp;ROUNDDOWN((MONTH(Taulukko1[[#This Row],[Loppu KK]])-1)/3+1,0)</f>
        <v>2014Q4</v>
      </c>
      <c r="U2953" s="66">
        <f>IF(COUNT(Taulukko1[[#This Row],[Neuvottelujen alaiset ]])=1,Taulukko1[[#This Row],[Neuvottelujen alaiset ]],Taulukko1[[#This Row],[Vähennystarve]])</f>
        <v>9</v>
      </c>
      <c r="V2953" s="44">
        <f t="shared" si="467"/>
        <v>1</v>
      </c>
      <c r="W2953" s="44" t="str">
        <f t="shared" si="468"/>
        <v>NA</v>
      </c>
      <c r="X2953" s="44" t="str">
        <f t="shared" si="469"/>
        <v>NA</v>
      </c>
      <c r="Y2953" s="90" t="b">
        <f>AND(MONTH(Taulukko1[[#This Row],[Alku PVM]] )=6,DAY(Taulukko1[[#This Row],[Alku PVM]] )&gt;19)</f>
        <v>0</v>
      </c>
      <c r="Z2953" s="90" t="b">
        <f>AND(MONTH(Taulukko1[[#This Row],[Loppu PVM]] )=6,DAY(Taulukko1[[#This Row],[Loppu PVM]] )&gt;19)</f>
        <v>0</v>
      </c>
      <c r="AA2953" s="90" t="b">
        <f>OR(MONTH(Taulukko1[[#This Row],[Alku PVM]] )&lt;=5,AND(MONTH(Taulukko1[[#This Row],[Alku PVM]] )=6,DAY(Taulukko1[[#This Row],[Alku PVM]] )&lt;20))</f>
        <v>0</v>
      </c>
      <c r="AB2953" s="90" t="b">
        <f>OR(MONTH(Taulukko1[[#This Row],[Loppu PVM]])&lt;=5,AND(MONTH(Taulukko1[[#This Row],[Loppu PVM]] )=6,DAY(Taulukko1[[#This Row],[Loppu PVM]])&lt;20))</f>
        <v>0</v>
      </c>
      <c r="AC2953" s="90" t="b">
        <f>OR(MONTH(Taulukko1[[#This Row],[Alku PVM]] )&lt;=3,AND(MONTH(Taulukko1[[#This Row],[Alku PVM]] )=3))</f>
        <v>0</v>
      </c>
      <c r="AD2953" s="90" t="b">
        <f>OR(MONTH(Taulukko1[[#This Row],[Loppu PVM]] )&lt;=3,AND(MONTH(Taulukko1[[#This Row],[Loppu PVM]] )=3))</f>
        <v>0</v>
      </c>
      <c r="AE2953" s="90" t="b">
        <f>OR(MONTH(Taulukko1[[#This Row],[Alku PVM]] )&lt;=9,AND(MONTH(Taulukko1[[#This Row],[Alku PVM]] )=9))</f>
        <v>1</v>
      </c>
      <c r="AF2953" s="90" t="b">
        <f>OR(MONTH(Taulukko1[[#This Row],[Loppu PVM]])&lt;=9,AND(MONTH(Taulukko1[[#This Row],[Loppu PVM]] )=9))</f>
        <v>0</v>
      </c>
      <c r="AG2953" s="90" t="b">
        <f>OR(MONTH(Taulukko1[[#This Row],[Alku PVM]] )&lt;=6,AND(MONTH(Taulukko1[[#This Row],[Alku PVM]] )=6))</f>
        <v>0</v>
      </c>
      <c r="AH2953" s="90" t="b">
        <f>OR(MONTH(Taulukko1[[#This Row],[Loppu PVM]])&lt;=6,AND(MONTH(Taulukko1[[#This Row],[Loppu PVM]] )=6))</f>
        <v>0</v>
      </c>
    </row>
    <row r="2954" spans="1:34" ht="12.75" customHeight="1">
      <c r="A2954" t="s">
        <v>636</v>
      </c>
      <c r="B2954" s="23">
        <v>41894</v>
      </c>
      <c r="C2954" t="s">
        <v>635</v>
      </c>
      <c r="E2954" s="62">
        <v>9</v>
      </c>
      <c r="F2954" s="4"/>
      <c r="G2954" s="5"/>
      <c r="H2954" s="22">
        <v>24</v>
      </c>
      <c r="I2954" s="126">
        <f>INDEX('TOL2008'!B:B,MATCH(A2954,'TOL2008'!A:A,0))</f>
        <v>79120</v>
      </c>
      <c r="J2954" s="126" t="str">
        <f>INDEX(Pääluokka!$H$2:$H$100,MATCH(VALUE(LEFT(Taulukko1[[#This Row],[TOL2008]],2)),Pääluokka!$G$2:$G$100,0))</f>
        <v>Hallinto- ja tukipalvelutoiminta</v>
      </c>
      <c r="K2954" s="126" t="str">
        <f>INDEX(Pääluokka!$I$2:$I$100,MATCH(VALUE(LEFT(Taulukko1[[#This Row],[TOL2008]],2)),Pääluokka!$G$2:$G$100,0))</f>
        <v>Palvelualat (G-N, R, S)</v>
      </c>
      <c r="L2954" s="41" t="str">
        <f t="shared" si="460"/>
        <v>NA</v>
      </c>
      <c r="M2954" s="43">
        <f t="shared" si="461"/>
        <v>41894</v>
      </c>
      <c r="N2954" s="43">
        <f t="shared" si="462"/>
        <v>41945</v>
      </c>
      <c r="O2954" s="43">
        <f t="shared" si="463"/>
        <v>41883</v>
      </c>
      <c r="P2954" s="43">
        <f t="shared" si="464"/>
        <v>41944</v>
      </c>
      <c r="Q2954" s="41">
        <f t="shared" si="465"/>
        <v>2014</v>
      </c>
      <c r="R2954" s="41">
        <f t="shared" si="466"/>
        <v>2014</v>
      </c>
      <c r="S2954" s="43" t="str">
        <f>YEAR(Taulukko1[[#This Row],[Alku KK]])&amp;"Q"&amp;ROUNDDOWN((MONTH(Taulukko1[[#This Row],[Alku KK]])-1)/3+1,0)</f>
        <v>2014Q3</v>
      </c>
      <c r="T2954" s="43" t="str">
        <f>YEAR(Taulukko1[[#This Row],[Loppu KK]])&amp;"Q"&amp;ROUNDDOWN((MONTH(Taulukko1[[#This Row],[Loppu KK]])-1)/3+1,0)</f>
        <v>2014Q4</v>
      </c>
      <c r="U2954" s="66">
        <f>IF(COUNT(Taulukko1[[#This Row],[Neuvottelujen alaiset ]])=1,Taulukko1[[#This Row],[Neuvottelujen alaiset ]],Taulukko1[[#This Row],[Vähennystarve]])</f>
        <v>24</v>
      </c>
      <c r="V2954" s="44">
        <f t="shared" si="467"/>
        <v>0.375</v>
      </c>
      <c r="W2954" s="44" t="str">
        <f t="shared" si="468"/>
        <v>NA</v>
      </c>
      <c r="X2954" s="44" t="str">
        <f t="shared" si="469"/>
        <v>NA</v>
      </c>
      <c r="Y2954" s="90" t="b">
        <f>AND(MONTH(Taulukko1[[#This Row],[Alku PVM]] )=6,DAY(Taulukko1[[#This Row],[Alku PVM]] )&gt;19)</f>
        <v>0</v>
      </c>
      <c r="Z2954" s="90" t="b">
        <f>AND(MONTH(Taulukko1[[#This Row],[Loppu PVM]] )=6,DAY(Taulukko1[[#This Row],[Loppu PVM]] )&gt;19)</f>
        <v>0</v>
      </c>
      <c r="AA2954" s="90" t="b">
        <f>OR(MONTH(Taulukko1[[#This Row],[Alku PVM]] )&lt;=5,AND(MONTH(Taulukko1[[#This Row],[Alku PVM]] )=6,DAY(Taulukko1[[#This Row],[Alku PVM]] )&lt;20))</f>
        <v>0</v>
      </c>
      <c r="AB2954" s="90" t="b">
        <f>OR(MONTH(Taulukko1[[#This Row],[Loppu PVM]])&lt;=5,AND(MONTH(Taulukko1[[#This Row],[Loppu PVM]] )=6,DAY(Taulukko1[[#This Row],[Loppu PVM]])&lt;20))</f>
        <v>0</v>
      </c>
      <c r="AC2954" s="90" t="b">
        <f>OR(MONTH(Taulukko1[[#This Row],[Alku PVM]] )&lt;=3,AND(MONTH(Taulukko1[[#This Row],[Alku PVM]] )=3))</f>
        <v>0</v>
      </c>
      <c r="AD2954" s="90" t="b">
        <f>OR(MONTH(Taulukko1[[#This Row],[Loppu PVM]] )&lt;=3,AND(MONTH(Taulukko1[[#This Row],[Loppu PVM]] )=3))</f>
        <v>0</v>
      </c>
      <c r="AE2954" s="90" t="b">
        <f>OR(MONTH(Taulukko1[[#This Row],[Alku PVM]] )&lt;=9,AND(MONTH(Taulukko1[[#This Row],[Alku PVM]] )=9))</f>
        <v>1</v>
      </c>
      <c r="AF2954" s="90" t="b">
        <f>OR(MONTH(Taulukko1[[#This Row],[Loppu PVM]])&lt;=9,AND(MONTH(Taulukko1[[#This Row],[Loppu PVM]] )=9))</f>
        <v>0</v>
      </c>
      <c r="AG2954" s="90" t="b">
        <f>OR(MONTH(Taulukko1[[#This Row],[Alku PVM]] )&lt;=6,AND(MONTH(Taulukko1[[#This Row],[Alku PVM]] )=6))</f>
        <v>0</v>
      </c>
      <c r="AH2954" s="90" t="b">
        <f>OR(MONTH(Taulukko1[[#This Row],[Loppu PVM]])&lt;=6,AND(MONTH(Taulukko1[[#This Row],[Loppu PVM]] )=6))</f>
        <v>0</v>
      </c>
    </row>
    <row r="2955" spans="1:34" ht="12.75" customHeight="1">
      <c r="A2955" t="s">
        <v>522</v>
      </c>
      <c r="B2955" s="23">
        <v>41894</v>
      </c>
      <c r="C2955" t="s">
        <v>4381</v>
      </c>
      <c r="E2955" s="62">
        <v>60</v>
      </c>
      <c r="F2955" s="4">
        <v>41963</v>
      </c>
      <c r="G2955" s="5">
        <v>20</v>
      </c>
      <c r="H2955" s="22">
        <v>347</v>
      </c>
      <c r="I2955" s="126">
        <f>INDEX('TOL2008'!B:B,MATCH(A2955,'TOL2008'!A:A,0))</f>
        <v>25730</v>
      </c>
      <c r="J2955" s="126" t="str">
        <f>INDEX(Pääluokka!$H$2:$H$100,MATCH(VALUE(LEFT(Taulukko1[[#This Row],[TOL2008]],2)),Pääluokka!$G$2:$G$100,0))</f>
        <v>Teollisuus</v>
      </c>
      <c r="K2955" s="126" t="str">
        <f>INDEX(Pääluokka!$I$2:$I$100,MATCH(VALUE(LEFT(Taulukko1[[#This Row],[TOL2008]],2)),Pääluokka!$G$2:$G$100,0))</f>
        <v>Teollisuus (C-E)</v>
      </c>
      <c r="L2955" s="41">
        <f t="shared" si="460"/>
        <v>69</v>
      </c>
      <c r="M2955" s="43">
        <f t="shared" si="461"/>
        <v>41894</v>
      </c>
      <c r="N2955" s="43">
        <f t="shared" si="462"/>
        <v>41963</v>
      </c>
      <c r="O2955" s="43">
        <f t="shared" si="463"/>
        <v>41883</v>
      </c>
      <c r="P2955" s="43">
        <f t="shared" si="464"/>
        <v>41944</v>
      </c>
      <c r="Q2955" s="41">
        <f t="shared" si="465"/>
        <v>2014</v>
      </c>
      <c r="R2955" s="41">
        <f t="shared" si="466"/>
        <v>2014</v>
      </c>
      <c r="S2955" s="43" t="str">
        <f>YEAR(Taulukko1[[#This Row],[Alku KK]])&amp;"Q"&amp;ROUNDDOWN((MONTH(Taulukko1[[#This Row],[Alku KK]])-1)/3+1,0)</f>
        <v>2014Q3</v>
      </c>
      <c r="T2955" s="43" t="str">
        <f>YEAR(Taulukko1[[#This Row],[Loppu KK]])&amp;"Q"&amp;ROUNDDOWN((MONTH(Taulukko1[[#This Row],[Loppu KK]])-1)/3+1,0)</f>
        <v>2014Q4</v>
      </c>
      <c r="U2955" s="66">
        <f>IF(COUNT(Taulukko1[[#This Row],[Neuvottelujen alaiset ]])=1,Taulukko1[[#This Row],[Neuvottelujen alaiset ]],Taulukko1[[#This Row],[Vähennystarve]])</f>
        <v>347</v>
      </c>
      <c r="V2955" s="44">
        <f t="shared" si="467"/>
        <v>0.1729106628242075</v>
      </c>
      <c r="W2955" s="44">
        <f t="shared" si="468"/>
        <v>5.7636887608069162E-2</v>
      </c>
      <c r="X2955" s="44">
        <f t="shared" si="469"/>
        <v>0.33333333333333331</v>
      </c>
      <c r="Y2955" s="90" t="b">
        <f>AND(MONTH(Taulukko1[[#This Row],[Alku PVM]] )=6,DAY(Taulukko1[[#This Row],[Alku PVM]] )&gt;19)</f>
        <v>0</v>
      </c>
      <c r="Z2955" s="90" t="b">
        <f>AND(MONTH(Taulukko1[[#This Row],[Loppu PVM]] )=6,DAY(Taulukko1[[#This Row],[Loppu PVM]] )&gt;19)</f>
        <v>0</v>
      </c>
      <c r="AA2955" s="90" t="b">
        <f>OR(MONTH(Taulukko1[[#This Row],[Alku PVM]] )&lt;=5,AND(MONTH(Taulukko1[[#This Row],[Alku PVM]] )=6,DAY(Taulukko1[[#This Row],[Alku PVM]] )&lt;20))</f>
        <v>0</v>
      </c>
      <c r="AB2955" s="90" t="b">
        <f>OR(MONTH(Taulukko1[[#This Row],[Loppu PVM]])&lt;=5,AND(MONTH(Taulukko1[[#This Row],[Loppu PVM]] )=6,DAY(Taulukko1[[#This Row],[Loppu PVM]])&lt;20))</f>
        <v>0</v>
      </c>
      <c r="AC2955" s="90" t="b">
        <f>OR(MONTH(Taulukko1[[#This Row],[Alku PVM]] )&lt;=3,AND(MONTH(Taulukko1[[#This Row],[Alku PVM]] )=3))</f>
        <v>0</v>
      </c>
      <c r="AD2955" s="90" t="b">
        <f>OR(MONTH(Taulukko1[[#This Row],[Loppu PVM]] )&lt;=3,AND(MONTH(Taulukko1[[#This Row],[Loppu PVM]] )=3))</f>
        <v>0</v>
      </c>
      <c r="AE2955" s="90" t="b">
        <f>OR(MONTH(Taulukko1[[#This Row],[Alku PVM]] )&lt;=9,AND(MONTH(Taulukko1[[#This Row],[Alku PVM]] )=9))</f>
        <v>1</v>
      </c>
      <c r="AF2955" s="90" t="b">
        <f>OR(MONTH(Taulukko1[[#This Row],[Loppu PVM]])&lt;=9,AND(MONTH(Taulukko1[[#This Row],[Loppu PVM]] )=9))</f>
        <v>0</v>
      </c>
      <c r="AG2955" s="90" t="b">
        <f>OR(MONTH(Taulukko1[[#This Row],[Alku PVM]] )&lt;=6,AND(MONTH(Taulukko1[[#This Row],[Alku PVM]] )=6))</f>
        <v>0</v>
      </c>
      <c r="AH2955" s="90" t="b">
        <f>OR(MONTH(Taulukko1[[#This Row],[Loppu PVM]])&lt;=6,AND(MONTH(Taulukko1[[#This Row],[Loppu PVM]] )=6))</f>
        <v>0</v>
      </c>
    </row>
    <row r="2956" spans="1:34" ht="12.75" customHeight="1">
      <c r="A2956" t="s">
        <v>686</v>
      </c>
      <c r="B2956" s="23">
        <v>41897</v>
      </c>
      <c r="C2956" t="s">
        <v>685</v>
      </c>
      <c r="D2956" s="5">
        <v>330</v>
      </c>
      <c r="E2956" s="62">
        <v>30</v>
      </c>
      <c r="F2956" s="4">
        <v>41953</v>
      </c>
      <c r="G2956" s="5">
        <v>17</v>
      </c>
      <c r="H2956" s="22">
        <v>340</v>
      </c>
      <c r="I2956" s="126">
        <f>INDEX('TOL2008'!B:B,MATCH(A2956,'TOL2008'!A:A,0))</f>
        <v>27110</v>
      </c>
      <c r="J2956" s="126" t="str">
        <f>INDEX(Pääluokka!$H$2:$H$100,MATCH(VALUE(LEFT(Taulukko1[[#This Row],[TOL2008]],2)),Pääluokka!$G$2:$G$100,0))</f>
        <v>Teollisuus</v>
      </c>
      <c r="K2956" s="126" t="str">
        <f>INDEX(Pääluokka!$I$2:$I$100,MATCH(VALUE(LEFT(Taulukko1[[#This Row],[TOL2008]],2)),Pääluokka!$G$2:$G$100,0))</f>
        <v>Teollisuus (C-E)</v>
      </c>
      <c r="L2956" s="41">
        <f t="shared" si="460"/>
        <v>56</v>
      </c>
      <c r="M2956" s="43">
        <f t="shared" si="461"/>
        <v>41897</v>
      </c>
      <c r="N2956" s="43">
        <f t="shared" si="462"/>
        <v>41953</v>
      </c>
      <c r="O2956" s="43">
        <f t="shared" si="463"/>
        <v>41883</v>
      </c>
      <c r="P2956" s="43">
        <f t="shared" si="464"/>
        <v>41944</v>
      </c>
      <c r="Q2956" s="41">
        <f t="shared" si="465"/>
        <v>2014</v>
      </c>
      <c r="R2956" s="41">
        <f t="shared" si="466"/>
        <v>2014</v>
      </c>
      <c r="S2956" s="43" t="str">
        <f>YEAR(Taulukko1[[#This Row],[Alku KK]])&amp;"Q"&amp;ROUNDDOWN((MONTH(Taulukko1[[#This Row],[Alku KK]])-1)/3+1,0)</f>
        <v>2014Q3</v>
      </c>
      <c r="T2956" s="43" t="str">
        <f>YEAR(Taulukko1[[#This Row],[Loppu KK]])&amp;"Q"&amp;ROUNDDOWN((MONTH(Taulukko1[[#This Row],[Loppu KK]])-1)/3+1,0)</f>
        <v>2014Q4</v>
      </c>
      <c r="U2956" s="66">
        <f>IF(COUNT(Taulukko1[[#This Row],[Neuvottelujen alaiset ]])=1,Taulukko1[[#This Row],[Neuvottelujen alaiset ]],Taulukko1[[#This Row],[Vähennystarve]])</f>
        <v>340</v>
      </c>
      <c r="V2956" s="44">
        <f t="shared" si="467"/>
        <v>8.8235294117647065E-2</v>
      </c>
      <c r="W2956" s="44">
        <f t="shared" si="468"/>
        <v>0.05</v>
      </c>
      <c r="X2956" s="44">
        <f t="shared" si="469"/>
        <v>0.56666666666666665</v>
      </c>
      <c r="Y2956" s="90" t="b">
        <f>AND(MONTH(Taulukko1[[#This Row],[Alku PVM]] )=6,DAY(Taulukko1[[#This Row],[Alku PVM]] )&gt;19)</f>
        <v>0</v>
      </c>
      <c r="Z2956" s="90" t="b">
        <f>AND(MONTH(Taulukko1[[#This Row],[Loppu PVM]] )=6,DAY(Taulukko1[[#This Row],[Loppu PVM]] )&gt;19)</f>
        <v>0</v>
      </c>
      <c r="AA2956" s="90" t="b">
        <f>OR(MONTH(Taulukko1[[#This Row],[Alku PVM]] )&lt;=5,AND(MONTH(Taulukko1[[#This Row],[Alku PVM]] )=6,DAY(Taulukko1[[#This Row],[Alku PVM]] )&lt;20))</f>
        <v>0</v>
      </c>
      <c r="AB2956" s="90" t="b">
        <f>OR(MONTH(Taulukko1[[#This Row],[Loppu PVM]])&lt;=5,AND(MONTH(Taulukko1[[#This Row],[Loppu PVM]] )=6,DAY(Taulukko1[[#This Row],[Loppu PVM]])&lt;20))</f>
        <v>0</v>
      </c>
      <c r="AC2956" s="90" t="b">
        <f>OR(MONTH(Taulukko1[[#This Row],[Alku PVM]] )&lt;=3,AND(MONTH(Taulukko1[[#This Row],[Alku PVM]] )=3))</f>
        <v>0</v>
      </c>
      <c r="AD2956" s="90" t="b">
        <f>OR(MONTH(Taulukko1[[#This Row],[Loppu PVM]] )&lt;=3,AND(MONTH(Taulukko1[[#This Row],[Loppu PVM]] )=3))</f>
        <v>0</v>
      </c>
      <c r="AE2956" s="90" t="b">
        <f>OR(MONTH(Taulukko1[[#This Row],[Alku PVM]] )&lt;=9,AND(MONTH(Taulukko1[[#This Row],[Alku PVM]] )=9))</f>
        <v>1</v>
      </c>
      <c r="AF2956" s="90" t="b">
        <f>OR(MONTH(Taulukko1[[#This Row],[Loppu PVM]])&lt;=9,AND(MONTH(Taulukko1[[#This Row],[Loppu PVM]] )=9))</f>
        <v>0</v>
      </c>
      <c r="AG2956" s="90" t="b">
        <f>OR(MONTH(Taulukko1[[#This Row],[Alku PVM]] )&lt;=6,AND(MONTH(Taulukko1[[#This Row],[Alku PVM]] )=6))</f>
        <v>0</v>
      </c>
      <c r="AH2956" s="90" t="b">
        <f>OR(MONTH(Taulukko1[[#This Row],[Loppu PVM]])&lt;=6,AND(MONTH(Taulukko1[[#This Row],[Loppu PVM]] )=6))</f>
        <v>0</v>
      </c>
    </row>
    <row r="2957" spans="1:34" ht="12.75" customHeight="1">
      <c r="A2957" t="s">
        <v>99</v>
      </c>
      <c r="B2957" s="23">
        <v>41897</v>
      </c>
      <c r="C2957" t="s">
        <v>98</v>
      </c>
      <c r="E2957" s="62">
        <v>130</v>
      </c>
      <c r="F2957" s="4">
        <v>41957</v>
      </c>
      <c r="G2957" s="5">
        <v>81</v>
      </c>
      <c r="H2957" s="22">
        <v>130</v>
      </c>
      <c r="I2957" s="126">
        <f>INDEX('TOL2008'!B:B,MATCH(A2957,'TOL2008'!A:A,0))</f>
        <v>72200</v>
      </c>
      <c r="J2957" s="126" t="str">
        <f>INDEX(Pääluokka!$H$2:$H$100,MATCH(VALUE(LEFT(Taulukko1[[#This Row],[TOL2008]],2)),Pääluokka!$G$2:$G$100,0))</f>
        <v>Ammatillinen, tieteellinen ja tekninen toiminta</v>
      </c>
      <c r="K2957" s="126" t="str">
        <f>INDEX(Pääluokka!$I$2:$I$100,MATCH(VALUE(LEFT(Taulukko1[[#This Row],[TOL2008]],2)),Pääluokka!$G$2:$G$100,0))</f>
        <v>Palvelualat (G-N, R, S)</v>
      </c>
      <c r="L2957" s="41">
        <f t="shared" si="460"/>
        <v>60</v>
      </c>
      <c r="M2957" s="43">
        <f t="shared" si="461"/>
        <v>41897</v>
      </c>
      <c r="N2957" s="43">
        <f t="shared" si="462"/>
        <v>41957</v>
      </c>
      <c r="O2957" s="43">
        <f t="shared" si="463"/>
        <v>41883</v>
      </c>
      <c r="P2957" s="43">
        <f t="shared" si="464"/>
        <v>41944</v>
      </c>
      <c r="Q2957" s="41">
        <f t="shared" si="465"/>
        <v>2014</v>
      </c>
      <c r="R2957" s="41">
        <f t="shared" si="466"/>
        <v>2014</v>
      </c>
      <c r="S2957" s="43" t="str">
        <f>YEAR(Taulukko1[[#This Row],[Alku KK]])&amp;"Q"&amp;ROUNDDOWN((MONTH(Taulukko1[[#This Row],[Alku KK]])-1)/3+1,0)</f>
        <v>2014Q3</v>
      </c>
      <c r="T2957" s="43" t="str">
        <f>YEAR(Taulukko1[[#This Row],[Loppu KK]])&amp;"Q"&amp;ROUNDDOWN((MONTH(Taulukko1[[#This Row],[Loppu KK]])-1)/3+1,0)</f>
        <v>2014Q4</v>
      </c>
      <c r="U2957" s="66">
        <f>IF(COUNT(Taulukko1[[#This Row],[Neuvottelujen alaiset ]])=1,Taulukko1[[#This Row],[Neuvottelujen alaiset ]],Taulukko1[[#This Row],[Vähennystarve]])</f>
        <v>130</v>
      </c>
      <c r="V2957" s="44">
        <f t="shared" si="467"/>
        <v>1</v>
      </c>
      <c r="W2957" s="44">
        <f t="shared" si="468"/>
        <v>0.62307692307692308</v>
      </c>
      <c r="X2957" s="44">
        <f t="shared" si="469"/>
        <v>0.62307692307692308</v>
      </c>
      <c r="Y2957" s="90" t="b">
        <f>AND(MONTH(Taulukko1[[#This Row],[Alku PVM]] )=6,DAY(Taulukko1[[#This Row],[Alku PVM]] )&gt;19)</f>
        <v>0</v>
      </c>
      <c r="Z2957" s="90" t="b">
        <f>AND(MONTH(Taulukko1[[#This Row],[Loppu PVM]] )=6,DAY(Taulukko1[[#This Row],[Loppu PVM]] )&gt;19)</f>
        <v>0</v>
      </c>
      <c r="AA2957" s="90" t="b">
        <f>OR(MONTH(Taulukko1[[#This Row],[Alku PVM]] )&lt;=5,AND(MONTH(Taulukko1[[#This Row],[Alku PVM]] )=6,DAY(Taulukko1[[#This Row],[Alku PVM]] )&lt;20))</f>
        <v>0</v>
      </c>
      <c r="AB2957" s="90" t="b">
        <f>OR(MONTH(Taulukko1[[#This Row],[Loppu PVM]])&lt;=5,AND(MONTH(Taulukko1[[#This Row],[Loppu PVM]] )=6,DAY(Taulukko1[[#This Row],[Loppu PVM]])&lt;20))</f>
        <v>0</v>
      </c>
      <c r="AC2957" s="90" t="b">
        <f>OR(MONTH(Taulukko1[[#This Row],[Alku PVM]] )&lt;=3,AND(MONTH(Taulukko1[[#This Row],[Alku PVM]] )=3))</f>
        <v>0</v>
      </c>
      <c r="AD2957" s="90" t="b">
        <f>OR(MONTH(Taulukko1[[#This Row],[Loppu PVM]] )&lt;=3,AND(MONTH(Taulukko1[[#This Row],[Loppu PVM]] )=3))</f>
        <v>0</v>
      </c>
      <c r="AE2957" s="90" t="b">
        <f>OR(MONTH(Taulukko1[[#This Row],[Alku PVM]] )&lt;=9,AND(MONTH(Taulukko1[[#This Row],[Alku PVM]] )=9))</f>
        <v>1</v>
      </c>
      <c r="AF2957" s="90" t="b">
        <f>OR(MONTH(Taulukko1[[#This Row],[Loppu PVM]])&lt;=9,AND(MONTH(Taulukko1[[#This Row],[Loppu PVM]] )=9))</f>
        <v>0</v>
      </c>
      <c r="AG2957" s="90" t="b">
        <f>OR(MONTH(Taulukko1[[#This Row],[Alku PVM]] )&lt;=6,AND(MONTH(Taulukko1[[#This Row],[Alku PVM]] )=6))</f>
        <v>0</v>
      </c>
      <c r="AH2957" s="90" t="b">
        <f>OR(MONTH(Taulukko1[[#This Row],[Loppu PVM]])&lt;=6,AND(MONTH(Taulukko1[[#This Row],[Loppu PVM]] )=6))</f>
        <v>0</v>
      </c>
    </row>
    <row r="2958" spans="1:34" ht="12.75" customHeight="1">
      <c r="A2958" t="s">
        <v>3</v>
      </c>
      <c r="B2958" s="23">
        <v>41897</v>
      </c>
      <c r="C2958" t="s">
        <v>2</v>
      </c>
      <c r="E2958" s="62">
        <v>185</v>
      </c>
      <c r="F2958" s="4">
        <v>41955</v>
      </c>
      <c r="G2958" s="5">
        <v>74</v>
      </c>
      <c r="H2958" s="22">
        <v>1030</v>
      </c>
      <c r="I2958" s="126">
        <f>INDEX('TOL2008'!B:B,MATCH(A2958,'TOL2008'!A:A,0))</f>
        <v>60201</v>
      </c>
      <c r="J2958" s="126" t="str">
        <f>INDEX(Pääluokka!$H$2:$H$100,MATCH(VALUE(LEFT(Taulukko1[[#This Row],[TOL2008]],2)),Pääluokka!$G$2:$G$100,0))</f>
        <v>Informaatio ja viestintä</v>
      </c>
      <c r="K2958" s="126" t="str">
        <f>INDEX(Pääluokka!$I$2:$I$100,MATCH(VALUE(LEFT(Taulukko1[[#This Row],[TOL2008]],2)),Pääluokka!$G$2:$G$100,0))</f>
        <v>Palvelualat (G-N, R, S)</v>
      </c>
      <c r="L2958" s="41">
        <f t="shared" si="460"/>
        <v>58</v>
      </c>
      <c r="M2958" s="43">
        <f t="shared" si="461"/>
        <v>41897</v>
      </c>
      <c r="N2958" s="43">
        <f t="shared" si="462"/>
        <v>41955</v>
      </c>
      <c r="O2958" s="43">
        <f t="shared" si="463"/>
        <v>41883</v>
      </c>
      <c r="P2958" s="43">
        <f t="shared" si="464"/>
        <v>41944</v>
      </c>
      <c r="Q2958" s="41">
        <f t="shared" si="465"/>
        <v>2014</v>
      </c>
      <c r="R2958" s="41">
        <f t="shared" si="466"/>
        <v>2014</v>
      </c>
      <c r="S2958" s="43" t="str">
        <f>YEAR(Taulukko1[[#This Row],[Alku KK]])&amp;"Q"&amp;ROUNDDOWN((MONTH(Taulukko1[[#This Row],[Alku KK]])-1)/3+1,0)</f>
        <v>2014Q3</v>
      </c>
      <c r="T2958" s="43" t="str">
        <f>YEAR(Taulukko1[[#This Row],[Loppu KK]])&amp;"Q"&amp;ROUNDDOWN((MONTH(Taulukko1[[#This Row],[Loppu KK]])-1)/3+1,0)</f>
        <v>2014Q4</v>
      </c>
      <c r="U2958" s="66">
        <f>IF(COUNT(Taulukko1[[#This Row],[Neuvottelujen alaiset ]])=1,Taulukko1[[#This Row],[Neuvottelujen alaiset ]],Taulukko1[[#This Row],[Vähennystarve]])</f>
        <v>1030</v>
      </c>
      <c r="V2958" s="44">
        <f t="shared" si="467"/>
        <v>0.1796116504854369</v>
      </c>
      <c r="W2958" s="44">
        <f t="shared" si="468"/>
        <v>7.184466019417475E-2</v>
      </c>
      <c r="X2958" s="44">
        <f t="shared" si="469"/>
        <v>0.4</v>
      </c>
      <c r="Y2958" s="90" t="b">
        <f>AND(MONTH(Taulukko1[[#This Row],[Alku PVM]] )=6,DAY(Taulukko1[[#This Row],[Alku PVM]] )&gt;19)</f>
        <v>0</v>
      </c>
      <c r="Z2958" s="90" t="b">
        <f>AND(MONTH(Taulukko1[[#This Row],[Loppu PVM]] )=6,DAY(Taulukko1[[#This Row],[Loppu PVM]] )&gt;19)</f>
        <v>0</v>
      </c>
      <c r="AA2958" s="90" t="b">
        <f>OR(MONTH(Taulukko1[[#This Row],[Alku PVM]] )&lt;=5,AND(MONTH(Taulukko1[[#This Row],[Alku PVM]] )=6,DAY(Taulukko1[[#This Row],[Alku PVM]] )&lt;20))</f>
        <v>0</v>
      </c>
      <c r="AB2958" s="90" t="b">
        <f>OR(MONTH(Taulukko1[[#This Row],[Loppu PVM]])&lt;=5,AND(MONTH(Taulukko1[[#This Row],[Loppu PVM]] )=6,DAY(Taulukko1[[#This Row],[Loppu PVM]])&lt;20))</f>
        <v>0</v>
      </c>
      <c r="AC2958" s="90" t="b">
        <f>OR(MONTH(Taulukko1[[#This Row],[Alku PVM]] )&lt;=3,AND(MONTH(Taulukko1[[#This Row],[Alku PVM]] )=3))</f>
        <v>0</v>
      </c>
      <c r="AD2958" s="90" t="b">
        <f>OR(MONTH(Taulukko1[[#This Row],[Loppu PVM]] )&lt;=3,AND(MONTH(Taulukko1[[#This Row],[Loppu PVM]] )=3))</f>
        <v>0</v>
      </c>
      <c r="AE2958" s="90" t="b">
        <f>OR(MONTH(Taulukko1[[#This Row],[Alku PVM]] )&lt;=9,AND(MONTH(Taulukko1[[#This Row],[Alku PVM]] )=9))</f>
        <v>1</v>
      </c>
      <c r="AF2958" s="90" t="b">
        <f>OR(MONTH(Taulukko1[[#This Row],[Loppu PVM]])&lt;=9,AND(MONTH(Taulukko1[[#This Row],[Loppu PVM]] )=9))</f>
        <v>0</v>
      </c>
      <c r="AG2958" s="90" t="b">
        <f>OR(MONTH(Taulukko1[[#This Row],[Alku PVM]] )&lt;=6,AND(MONTH(Taulukko1[[#This Row],[Alku PVM]] )=6))</f>
        <v>0</v>
      </c>
      <c r="AH2958" s="90" t="b">
        <f>OR(MONTH(Taulukko1[[#This Row],[Loppu PVM]])&lt;=6,AND(MONTH(Taulukko1[[#This Row],[Loppu PVM]] )=6))</f>
        <v>0</v>
      </c>
    </row>
    <row r="2959" spans="1:34" ht="12.75" customHeight="1">
      <c r="A2959" t="s">
        <v>439</v>
      </c>
      <c r="B2959" s="23">
        <v>41898</v>
      </c>
      <c r="C2959" t="s">
        <v>438</v>
      </c>
      <c r="E2959" s="62">
        <v>15</v>
      </c>
      <c r="F2959" s="4">
        <v>41946</v>
      </c>
      <c r="G2959" s="5">
        <v>5</v>
      </c>
      <c r="H2959" s="22">
        <v>15</v>
      </c>
      <c r="I2959" s="126">
        <f>INDEX('TOL2008'!B:B,MATCH(A2959,'TOL2008'!A:A,0))</f>
        <v>58130</v>
      </c>
      <c r="J2959" s="126" t="str">
        <f>INDEX(Pääluokka!$H$2:$H$100,MATCH(VALUE(LEFT(Taulukko1[[#This Row],[TOL2008]],2)),Pääluokka!$G$2:$G$100,0))</f>
        <v>Informaatio ja viestintä</v>
      </c>
      <c r="K2959" s="126" t="str">
        <f>INDEX(Pääluokka!$I$2:$I$100,MATCH(VALUE(LEFT(Taulukko1[[#This Row],[TOL2008]],2)),Pääluokka!$G$2:$G$100,0))</f>
        <v>Palvelualat (G-N, R, S)</v>
      </c>
      <c r="L2959" s="41">
        <f t="shared" si="460"/>
        <v>48</v>
      </c>
      <c r="M2959" s="43">
        <f t="shared" si="461"/>
        <v>41898</v>
      </c>
      <c r="N2959" s="43">
        <f t="shared" si="462"/>
        <v>41946</v>
      </c>
      <c r="O2959" s="43">
        <f t="shared" si="463"/>
        <v>41883</v>
      </c>
      <c r="P2959" s="43">
        <f t="shared" si="464"/>
        <v>41944</v>
      </c>
      <c r="Q2959" s="41">
        <f t="shared" si="465"/>
        <v>2014</v>
      </c>
      <c r="R2959" s="41">
        <f t="shared" si="466"/>
        <v>2014</v>
      </c>
      <c r="S2959" s="43" t="str">
        <f>YEAR(Taulukko1[[#This Row],[Alku KK]])&amp;"Q"&amp;ROUNDDOWN((MONTH(Taulukko1[[#This Row],[Alku KK]])-1)/3+1,0)</f>
        <v>2014Q3</v>
      </c>
      <c r="T2959" s="43" t="str">
        <f>YEAR(Taulukko1[[#This Row],[Loppu KK]])&amp;"Q"&amp;ROUNDDOWN((MONTH(Taulukko1[[#This Row],[Loppu KK]])-1)/3+1,0)</f>
        <v>2014Q4</v>
      </c>
      <c r="U2959" s="66">
        <f>IF(COUNT(Taulukko1[[#This Row],[Neuvottelujen alaiset ]])=1,Taulukko1[[#This Row],[Neuvottelujen alaiset ]],Taulukko1[[#This Row],[Vähennystarve]])</f>
        <v>15</v>
      </c>
      <c r="V2959" s="44">
        <f t="shared" si="467"/>
        <v>1</v>
      </c>
      <c r="W2959" s="44">
        <f t="shared" si="468"/>
        <v>0.33333333333333331</v>
      </c>
      <c r="X2959" s="44">
        <f t="shared" si="469"/>
        <v>0.33333333333333331</v>
      </c>
      <c r="Y2959" s="90" t="b">
        <f>AND(MONTH(Taulukko1[[#This Row],[Alku PVM]] )=6,DAY(Taulukko1[[#This Row],[Alku PVM]] )&gt;19)</f>
        <v>0</v>
      </c>
      <c r="Z2959" s="90" t="b">
        <f>AND(MONTH(Taulukko1[[#This Row],[Loppu PVM]] )=6,DAY(Taulukko1[[#This Row],[Loppu PVM]] )&gt;19)</f>
        <v>0</v>
      </c>
      <c r="AA2959" s="90" t="b">
        <f>OR(MONTH(Taulukko1[[#This Row],[Alku PVM]] )&lt;=5,AND(MONTH(Taulukko1[[#This Row],[Alku PVM]] )=6,DAY(Taulukko1[[#This Row],[Alku PVM]] )&lt;20))</f>
        <v>0</v>
      </c>
      <c r="AB2959" s="90" t="b">
        <f>OR(MONTH(Taulukko1[[#This Row],[Loppu PVM]])&lt;=5,AND(MONTH(Taulukko1[[#This Row],[Loppu PVM]] )=6,DAY(Taulukko1[[#This Row],[Loppu PVM]])&lt;20))</f>
        <v>0</v>
      </c>
      <c r="AC2959" s="90" t="b">
        <f>OR(MONTH(Taulukko1[[#This Row],[Alku PVM]] )&lt;=3,AND(MONTH(Taulukko1[[#This Row],[Alku PVM]] )=3))</f>
        <v>0</v>
      </c>
      <c r="AD2959" s="90" t="b">
        <f>OR(MONTH(Taulukko1[[#This Row],[Loppu PVM]] )&lt;=3,AND(MONTH(Taulukko1[[#This Row],[Loppu PVM]] )=3))</f>
        <v>0</v>
      </c>
      <c r="AE2959" s="90" t="b">
        <f>OR(MONTH(Taulukko1[[#This Row],[Alku PVM]] )&lt;=9,AND(MONTH(Taulukko1[[#This Row],[Alku PVM]] )=9))</f>
        <v>1</v>
      </c>
      <c r="AF2959" s="90" t="b">
        <f>OR(MONTH(Taulukko1[[#This Row],[Loppu PVM]])&lt;=9,AND(MONTH(Taulukko1[[#This Row],[Loppu PVM]] )=9))</f>
        <v>0</v>
      </c>
      <c r="AG2959" s="90" t="b">
        <f>OR(MONTH(Taulukko1[[#This Row],[Alku PVM]] )&lt;=6,AND(MONTH(Taulukko1[[#This Row],[Alku PVM]] )=6))</f>
        <v>0</v>
      </c>
      <c r="AH2959" s="90" t="b">
        <f>OR(MONTH(Taulukko1[[#This Row],[Loppu PVM]])&lt;=6,AND(MONTH(Taulukko1[[#This Row],[Loppu PVM]] )=6))</f>
        <v>0</v>
      </c>
    </row>
    <row r="2960" spans="1:34" ht="12.75" customHeight="1">
      <c r="A2960" t="s">
        <v>103</v>
      </c>
      <c r="B2960" s="23">
        <v>41898</v>
      </c>
      <c r="C2960" s="21" t="s">
        <v>4424</v>
      </c>
      <c r="D2960" s="24"/>
      <c r="E2960" s="62">
        <v>700</v>
      </c>
      <c r="F2960" s="23">
        <v>42131</v>
      </c>
      <c r="G2960" s="21">
        <v>121</v>
      </c>
      <c r="H2960" s="24">
        <v>3300</v>
      </c>
      <c r="I2960" s="126">
        <f>INDEX('TOL2008'!B:B,MATCH(A2960,'TOL2008'!A:A,0))</f>
        <v>84130</v>
      </c>
      <c r="J2960" s="126" t="str">
        <f>INDEX(Pääluokka!$H$2:$H$100,MATCH(VALUE(LEFT(Taulukko1[[#This Row],[TOL2008]],2)),Pääluokka!$G$2:$G$100,0))</f>
        <v>Julkinen hallinto ja maanpuolustus; pakollinen sosiaalivakuutus</v>
      </c>
      <c r="K2960" s="126" t="str">
        <f>INDEX(Pääluokka!$I$2:$I$100,MATCH(VALUE(LEFT(Taulukko1[[#This Row],[TOL2008]],2)),Pääluokka!$G$2:$G$100,0))</f>
        <v>Muut toimialat (O-Q, T-X)</v>
      </c>
      <c r="L2960" s="41">
        <f t="shared" si="460"/>
        <v>233</v>
      </c>
      <c r="M2960" s="43">
        <f t="shared" si="461"/>
        <v>41898</v>
      </c>
      <c r="N2960" s="43">
        <f t="shared" si="462"/>
        <v>42131</v>
      </c>
      <c r="O2960" s="43">
        <f t="shared" si="463"/>
        <v>41883</v>
      </c>
      <c r="P2960" s="43">
        <f t="shared" si="464"/>
        <v>42125</v>
      </c>
      <c r="Q2960" s="41">
        <f t="shared" si="465"/>
        <v>2014</v>
      </c>
      <c r="R2960" s="41">
        <f t="shared" si="466"/>
        <v>2015</v>
      </c>
      <c r="S2960" s="43" t="str">
        <f>YEAR(Taulukko1[[#This Row],[Alku KK]])&amp;"Q"&amp;ROUNDDOWN((MONTH(Taulukko1[[#This Row],[Alku KK]])-1)/3+1,0)</f>
        <v>2014Q3</v>
      </c>
      <c r="T2960" s="43" t="str">
        <f>YEAR(Taulukko1[[#This Row],[Loppu KK]])&amp;"Q"&amp;ROUNDDOWN((MONTH(Taulukko1[[#This Row],[Loppu KK]])-1)/3+1,0)</f>
        <v>2015Q2</v>
      </c>
      <c r="U2960" s="66">
        <f>IF(COUNT(Taulukko1[[#This Row],[Neuvottelujen alaiset ]])=1,Taulukko1[[#This Row],[Neuvottelujen alaiset ]],Taulukko1[[#This Row],[Vähennystarve]])</f>
        <v>3300</v>
      </c>
      <c r="V2960" s="44">
        <f t="shared" si="467"/>
        <v>0.21212121212121213</v>
      </c>
      <c r="W2960" s="44">
        <f t="shared" si="468"/>
        <v>3.6666666666666667E-2</v>
      </c>
      <c r="X2960" s="44">
        <f t="shared" si="469"/>
        <v>0.17285714285714285</v>
      </c>
      <c r="Y2960" s="90" t="b">
        <f>AND(MONTH(Taulukko1[[#This Row],[Alku PVM]] )=6,DAY(Taulukko1[[#This Row],[Alku PVM]] )&gt;19)</f>
        <v>0</v>
      </c>
      <c r="Z2960" s="90" t="b">
        <f>AND(MONTH(Taulukko1[[#This Row],[Loppu PVM]] )=6,DAY(Taulukko1[[#This Row],[Loppu PVM]] )&gt;19)</f>
        <v>0</v>
      </c>
      <c r="AA2960" s="90" t="b">
        <f>OR(MONTH(Taulukko1[[#This Row],[Alku PVM]] )&lt;=5,AND(MONTH(Taulukko1[[#This Row],[Alku PVM]] )=6,DAY(Taulukko1[[#This Row],[Alku PVM]] )&lt;20))</f>
        <v>0</v>
      </c>
      <c r="AB2960" s="90" t="b">
        <f>OR(MONTH(Taulukko1[[#This Row],[Loppu PVM]])&lt;=5,AND(MONTH(Taulukko1[[#This Row],[Loppu PVM]] )=6,DAY(Taulukko1[[#This Row],[Loppu PVM]])&lt;20))</f>
        <v>1</v>
      </c>
      <c r="AC2960" s="90" t="b">
        <f>OR(MONTH(Taulukko1[[#This Row],[Alku PVM]] )&lt;=3,AND(MONTH(Taulukko1[[#This Row],[Alku PVM]] )=3))</f>
        <v>0</v>
      </c>
      <c r="AD2960" s="90" t="b">
        <f>OR(MONTH(Taulukko1[[#This Row],[Loppu PVM]] )&lt;=3,AND(MONTH(Taulukko1[[#This Row],[Loppu PVM]] )=3))</f>
        <v>0</v>
      </c>
      <c r="AE2960" s="90" t="b">
        <f>OR(MONTH(Taulukko1[[#This Row],[Alku PVM]] )&lt;=9,AND(MONTH(Taulukko1[[#This Row],[Alku PVM]] )=9))</f>
        <v>1</v>
      </c>
      <c r="AF2960" s="90" t="b">
        <f>OR(MONTH(Taulukko1[[#This Row],[Loppu PVM]])&lt;=9,AND(MONTH(Taulukko1[[#This Row],[Loppu PVM]] )=9))</f>
        <v>1</v>
      </c>
      <c r="AG2960" s="90" t="b">
        <f>OR(MONTH(Taulukko1[[#This Row],[Alku PVM]] )&lt;=6,AND(MONTH(Taulukko1[[#This Row],[Alku PVM]] )=6))</f>
        <v>0</v>
      </c>
      <c r="AH2960" s="90" t="b">
        <f>OR(MONTH(Taulukko1[[#This Row],[Loppu PVM]])&lt;=6,AND(MONTH(Taulukko1[[#This Row],[Loppu PVM]] )=6))</f>
        <v>1</v>
      </c>
    </row>
    <row r="2961" spans="1:34" ht="12.75" customHeight="1">
      <c r="A2961" t="s">
        <v>321</v>
      </c>
      <c r="B2961" s="23">
        <v>41899</v>
      </c>
      <c r="C2961" t="s">
        <v>320</v>
      </c>
      <c r="D2961" s="5" t="s">
        <v>25</v>
      </c>
      <c r="E2961" s="62">
        <v>9</v>
      </c>
      <c r="F2961" s="4">
        <v>41921</v>
      </c>
      <c r="G2961" s="5">
        <v>0</v>
      </c>
      <c r="H2961" s="22">
        <v>570</v>
      </c>
      <c r="I2961" s="126">
        <f>INDEX('TOL2008'!B:B,MATCH(A2961,'TOL2008'!A:A,0))</f>
        <v>22110</v>
      </c>
      <c r="J2961" s="126" t="str">
        <f>INDEX(Pääluokka!$H$2:$H$100,MATCH(VALUE(LEFT(Taulukko1[[#This Row],[TOL2008]],2)),Pääluokka!$G$2:$G$100,0))</f>
        <v>Teollisuus</v>
      </c>
      <c r="K2961" s="126" t="str">
        <f>INDEX(Pääluokka!$I$2:$I$100,MATCH(VALUE(LEFT(Taulukko1[[#This Row],[TOL2008]],2)),Pääluokka!$G$2:$G$100,0))</f>
        <v>Teollisuus (C-E)</v>
      </c>
      <c r="L2961" s="41">
        <f t="shared" si="460"/>
        <v>22</v>
      </c>
      <c r="M2961" s="43">
        <f t="shared" si="461"/>
        <v>41899</v>
      </c>
      <c r="N2961" s="43">
        <f t="shared" si="462"/>
        <v>41921</v>
      </c>
      <c r="O2961" s="43">
        <f t="shared" si="463"/>
        <v>41883</v>
      </c>
      <c r="P2961" s="43">
        <f t="shared" si="464"/>
        <v>41913</v>
      </c>
      <c r="Q2961" s="41">
        <f t="shared" si="465"/>
        <v>2014</v>
      </c>
      <c r="R2961" s="41">
        <f t="shared" si="466"/>
        <v>2014</v>
      </c>
      <c r="S2961" s="43" t="str">
        <f>YEAR(Taulukko1[[#This Row],[Alku KK]])&amp;"Q"&amp;ROUNDDOWN((MONTH(Taulukko1[[#This Row],[Alku KK]])-1)/3+1,0)</f>
        <v>2014Q3</v>
      </c>
      <c r="T2961" s="43" t="str">
        <f>YEAR(Taulukko1[[#This Row],[Loppu KK]])&amp;"Q"&amp;ROUNDDOWN((MONTH(Taulukko1[[#This Row],[Loppu KK]])-1)/3+1,0)</f>
        <v>2014Q4</v>
      </c>
      <c r="U2961" s="66">
        <f>IF(COUNT(Taulukko1[[#This Row],[Neuvottelujen alaiset ]])=1,Taulukko1[[#This Row],[Neuvottelujen alaiset ]],Taulukko1[[#This Row],[Vähennystarve]])</f>
        <v>570</v>
      </c>
      <c r="V2961" s="44">
        <f t="shared" si="467"/>
        <v>1.5789473684210527E-2</v>
      </c>
      <c r="W2961" s="44">
        <f t="shared" si="468"/>
        <v>0</v>
      </c>
      <c r="X2961" s="44">
        <f t="shared" si="469"/>
        <v>0</v>
      </c>
      <c r="Y2961" s="90" t="b">
        <f>AND(MONTH(Taulukko1[[#This Row],[Alku PVM]] )=6,DAY(Taulukko1[[#This Row],[Alku PVM]] )&gt;19)</f>
        <v>0</v>
      </c>
      <c r="Z2961" s="90" t="b">
        <f>AND(MONTH(Taulukko1[[#This Row],[Loppu PVM]] )=6,DAY(Taulukko1[[#This Row],[Loppu PVM]] )&gt;19)</f>
        <v>0</v>
      </c>
      <c r="AA2961" s="90" t="b">
        <f>OR(MONTH(Taulukko1[[#This Row],[Alku PVM]] )&lt;=5,AND(MONTH(Taulukko1[[#This Row],[Alku PVM]] )=6,DAY(Taulukko1[[#This Row],[Alku PVM]] )&lt;20))</f>
        <v>0</v>
      </c>
      <c r="AB2961" s="90" t="b">
        <f>OR(MONTH(Taulukko1[[#This Row],[Loppu PVM]])&lt;=5,AND(MONTH(Taulukko1[[#This Row],[Loppu PVM]] )=6,DAY(Taulukko1[[#This Row],[Loppu PVM]])&lt;20))</f>
        <v>0</v>
      </c>
      <c r="AC2961" s="90" t="b">
        <f>OR(MONTH(Taulukko1[[#This Row],[Alku PVM]] )&lt;=3,AND(MONTH(Taulukko1[[#This Row],[Alku PVM]] )=3))</f>
        <v>0</v>
      </c>
      <c r="AD2961" s="90" t="b">
        <f>OR(MONTH(Taulukko1[[#This Row],[Loppu PVM]] )&lt;=3,AND(MONTH(Taulukko1[[#This Row],[Loppu PVM]] )=3))</f>
        <v>0</v>
      </c>
      <c r="AE2961" s="90" t="b">
        <f>OR(MONTH(Taulukko1[[#This Row],[Alku PVM]] )&lt;=9,AND(MONTH(Taulukko1[[#This Row],[Alku PVM]] )=9))</f>
        <v>1</v>
      </c>
      <c r="AF2961" s="90" t="b">
        <f>OR(MONTH(Taulukko1[[#This Row],[Loppu PVM]])&lt;=9,AND(MONTH(Taulukko1[[#This Row],[Loppu PVM]] )=9))</f>
        <v>0</v>
      </c>
      <c r="AG2961" s="90" t="b">
        <f>OR(MONTH(Taulukko1[[#This Row],[Alku PVM]] )&lt;=6,AND(MONTH(Taulukko1[[#This Row],[Alku PVM]] )=6))</f>
        <v>0</v>
      </c>
      <c r="AH2961" s="90" t="b">
        <f>OR(MONTH(Taulukko1[[#This Row],[Loppu PVM]])&lt;=6,AND(MONTH(Taulukko1[[#This Row],[Loppu PVM]] )=6))</f>
        <v>0</v>
      </c>
    </row>
    <row r="2962" spans="1:34" ht="12.75" customHeight="1">
      <c r="A2962" t="s">
        <v>559</v>
      </c>
      <c r="B2962" s="23">
        <v>41900</v>
      </c>
      <c r="C2962" t="s">
        <v>558</v>
      </c>
      <c r="E2962" s="62">
        <v>122</v>
      </c>
      <c r="F2962" s="4">
        <v>41955</v>
      </c>
      <c r="G2962" s="5">
        <v>117</v>
      </c>
      <c r="H2962" s="22">
        <v>122</v>
      </c>
      <c r="I2962" s="126">
        <f>INDEX('TOL2008'!B:B,MATCH(A2962,'TOL2008'!A:A,0))</f>
        <v>46521</v>
      </c>
      <c r="J2962" s="126" t="str">
        <f>INDEX(Pääluokka!$H$2:$H$100,MATCH(VALUE(LEFT(Taulukko1[[#This Row],[TOL2008]],2)),Pääluokka!$G$2:$G$100,0))</f>
        <v>Tukku- ja vähittäiskauppa; moottoriajoneuvojen ja moottoripyörien korjaus</v>
      </c>
      <c r="K2962" s="126" t="str">
        <f>INDEX(Pääluokka!$I$2:$I$100,MATCH(VALUE(LEFT(Taulukko1[[#This Row],[TOL2008]],2)),Pääluokka!$G$2:$G$100,0))</f>
        <v>Palvelualat (G-N, R, S)</v>
      </c>
      <c r="L2962" s="41">
        <f t="shared" si="460"/>
        <v>55</v>
      </c>
      <c r="M2962" s="43">
        <f t="shared" si="461"/>
        <v>41900</v>
      </c>
      <c r="N2962" s="43">
        <f t="shared" si="462"/>
        <v>41955</v>
      </c>
      <c r="O2962" s="43">
        <f t="shared" si="463"/>
        <v>41883</v>
      </c>
      <c r="P2962" s="43">
        <f t="shared" si="464"/>
        <v>41944</v>
      </c>
      <c r="Q2962" s="41">
        <f t="shared" si="465"/>
        <v>2014</v>
      </c>
      <c r="R2962" s="41">
        <f t="shared" si="466"/>
        <v>2014</v>
      </c>
      <c r="S2962" s="43" t="str">
        <f>YEAR(Taulukko1[[#This Row],[Alku KK]])&amp;"Q"&amp;ROUNDDOWN((MONTH(Taulukko1[[#This Row],[Alku KK]])-1)/3+1,0)</f>
        <v>2014Q3</v>
      </c>
      <c r="T2962" s="43" t="str">
        <f>YEAR(Taulukko1[[#This Row],[Loppu KK]])&amp;"Q"&amp;ROUNDDOWN((MONTH(Taulukko1[[#This Row],[Loppu KK]])-1)/3+1,0)</f>
        <v>2014Q4</v>
      </c>
      <c r="U2962" s="66">
        <f>IF(COUNT(Taulukko1[[#This Row],[Neuvottelujen alaiset ]])=1,Taulukko1[[#This Row],[Neuvottelujen alaiset ]],Taulukko1[[#This Row],[Vähennystarve]])</f>
        <v>122</v>
      </c>
      <c r="V2962" s="44">
        <f t="shared" si="467"/>
        <v>1</v>
      </c>
      <c r="W2962" s="44">
        <f t="shared" si="468"/>
        <v>0.95901639344262291</v>
      </c>
      <c r="X2962" s="44">
        <f t="shared" si="469"/>
        <v>0.95901639344262291</v>
      </c>
      <c r="Y2962" s="90" t="b">
        <f>AND(MONTH(Taulukko1[[#This Row],[Alku PVM]] )=6,DAY(Taulukko1[[#This Row],[Alku PVM]] )&gt;19)</f>
        <v>0</v>
      </c>
      <c r="Z2962" s="90" t="b">
        <f>AND(MONTH(Taulukko1[[#This Row],[Loppu PVM]] )=6,DAY(Taulukko1[[#This Row],[Loppu PVM]] )&gt;19)</f>
        <v>0</v>
      </c>
      <c r="AA2962" s="90" t="b">
        <f>OR(MONTH(Taulukko1[[#This Row],[Alku PVM]] )&lt;=5,AND(MONTH(Taulukko1[[#This Row],[Alku PVM]] )=6,DAY(Taulukko1[[#This Row],[Alku PVM]] )&lt;20))</f>
        <v>0</v>
      </c>
      <c r="AB2962" s="90" t="b">
        <f>OR(MONTH(Taulukko1[[#This Row],[Loppu PVM]])&lt;=5,AND(MONTH(Taulukko1[[#This Row],[Loppu PVM]] )=6,DAY(Taulukko1[[#This Row],[Loppu PVM]])&lt;20))</f>
        <v>0</v>
      </c>
      <c r="AC2962" s="90" t="b">
        <f>OR(MONTH(Taulukko1[[#This Row],[Alku PVM]] )&lt;=3,AND(MONTH(Taulukko1[[#This Row],[Alku PVM]] )=3))</f>
        <v>0</v>
      </c>
      <c r="AD2962" s="90" t="b">
        <f>OR(MONTH(Taulukko1[[#This Row],[Loppu PVM]] )&lt;=3,AND(MONTH(Taulukko1[[#This Row],[Loppu PVM]] )=3))</f>
        <v>0</v>
      </c>
      <c r="AE2962" s="90" t="b">
        <f>OR(MONTH(Taulukko1[[#This Row],[Alku PVM]] )&lt;=9,AND(MONTH(Taulukko1[[#This Row],[Alku PVM]] )=9))</f>
        <v>1</v>
      </c>
      <c r="AF2962" s="90" t="b">
        <f>OR(MONTH(Taulukko1[[#This Row],[Loppu PVM]])&lt;=9,AND(MONTH(Taulukko1[[#This Row],[Loppu PVM]] )=9))</f>
        <v>0</v>
      </c>
      <c r="AG2962" s="90" t="b">
        <f>OR(MONTH(Taulukko1[[#This Row],[Alku PVM]] )&lt;=6,AND(MONTH(Taulukko1[[#This Row],[Alku PVM]] )=6))</f>
        <v>0</v>
      </c>
      <c r="AH2962" s="90" t="b">
        <f>OR(MONTH(Taulukko1[[#This Row],[Loppu PVM]])&lt;=6,AND(MONTH(Taulukko1[[#This Row],[Loppu PVM]] )=6))</f>
        <v>0</v>
      </c>
    </row>
    <row r="2963" spans="1:34" ht="12.75" customHeight="1">
      <c r="A2963" t="s">
        <v>177</v>
      </c>
      <c r="B2963" s="23">
        <v>41900</v>
      </c>
      <c r="C2963" t="s">
        <v>176</v>
      </c>
      <c r="E2963" s="62">
        <v>6</v>
      </c>
      <c r="F2963" s="4"/>
      <c r="G2963" s="5"/>
      <c r="H2963" s="22">
        <v>30</v>
      </c>
      <c r="I2963" s="126">
        <f>INDEX('TOL2008'!B:B,MATCH(A2963,'TOL2008'!A:A,0))</f>
        <v>58142</v>
      </c>
      <c r="J2963" s="126" t="str">
        <f>INDEX(Pääluokka!$H$2:$H$100,MATCH(VALUE(LEFT(Taulukko1[[#This Row],[TOL2008]],2)),Pääluokka!$G$2:$G$100,0))</f>
        <v>Informaatio ja viestintä</v>
      </c>
      <c r="K2963" s="126" t="str">
        <f>INDEX(Pääluokka!$I$2:$I$100,MATCH(VALUE(LEFT(Taulukko1[[#This Row],[TOL2008]],2)),Pääluokka!$G$2:$G$100,0))</f>
        <v>Palvelualat (G-N, R, S)</v>
      </c>
      <c r="L2963" s="41" t="str">
        <f t="shared" si="460"/>
        <v>NA</v>
      </c>
      <c r="M2963" s="43">
        <f t="shared" si="461"/>
        <v>41900</v>
      </c>
      <c r="N2963" s="43">
        <f t="shared" si="462"/>
        <v>41951</v>
      </c>
      <c r="O2963" s="43">
        <f t="shared" si="463"/>
        <v>41883</v>
      </c>
      <c r="P2963" s="43">
        <f t="shared" si="464"/>
        <v>41944</v>
      </c>
      <c r="Q2963" s="41">
        <f t="shared" si="465"/>
        <v>2014</v>
      </c>
      <c r="R2963" s="41">
        <f t="shared" si="466"/>
        <v>2014</v>
      </c>
      <c r="S2963" s="43" t="str">
        <f>YEAR(Taulukko1[[#This Row],[Alku KK]])&amp;"Q"&amp;ROUNDDOWN((MONTH(Taulukko1[[#This Row],[Alku KK]])-1)/3+1,0)</f>
        <v>2014Q3</v>
      </c>
      <c r="T2963" s="43" t="str">
        <f>YEAR(Taulukko1[[#This Row],[Loppu KK]])&amp;"Q"&amp;ROUNDDOWN((MONTH(Taulukko1[[#This Row],[Loppu KK]])-1)/3+1,0)</f>
        <v>2014Q4</v>
      </c>
      <c r="U2963" s="66">
        <f>IF(COUNT(Taulukko1[[#This Row],[Neuvottelujen alaiset ]])=1,Taulukko1[[#This Row],[Neuvottelujen alaiset ]],Taulukko1[[#This Row],[Vähennystarve]])</f>
        <v>30</v>
      </c>
      <c r="V2963" s="44">
        <f t="shared" si="467"/>
        <v>0.2</v>
      </c>
      <c r="W2963" s="44" t="str">
        <f t="shared" si="468"/>
        <v>NA</v>
      </c>
      <c r="X2963" s="44" t="str">
        <f t="shared" si="469"/>
        <v>NA</v>
      </c>
      <c r="Y2963" s="90" t="b">
        <f>AND(MONTH(Taulukko1[[#This Row],[Alku PVM]] )=6,DAY(Taulukko1[[#This Row],[Alku PVM]] )&gt;19)</f>
        <v>0</v>
      </c>
      <c r="Z2963" s="90" t="b">
        <f>AND(MONTH(Taulukko1[[#This Row],[Loppu PVM]] )=6,DAY(Taulukko1[[#This Row],[Loppu PVM]] )&gt;19)</f>
        <v>0</v>
      </c>
      <c r="AA2963" s="90" t="b">
        <f>OR(MONTH(Taulukko1[[#This Row],[Alku PVM]] )&lt;=5,AND(MONTH(Taulukko1[[#This Row],[Alku PVM]] )=6,DAY(Taulukko1[[#This Row],[Alku PVM]] )&lt;20))</f>
        <v>0</v>
      </c>
      <c r="AB2963" s="90" t="b">
        <f>OR(MONTH(Taulukko1[[#This Row],[Loppu PVM]])&lt;=5,AND(MONTH(Taulukko1[[#This Row],[Loppu PVM]] )=6,DAY(Taulukko1[[#This Row],[Loppu PVM]])&lt;20))</f>
        <v>0</v>
      </c>
      <c r="AC2963" s="90" t="b">
        <f>OR(MONTH(Taulukko1[[#This Row],[Alku PVM]] )&lt;=3,AND(MONTH(Taulukko1[[#This Row],[Alku PVM]] )=3))</f>
        <v>0</v>
      </c>
      <c r="AD2963" s="90" t="b">
        <f>OR(MONTH(Taulukko1[[#This Row],[Loppu PVM]] )&lt;=3,AND(MONTH(Taulukko1[[#This Row],[Loppu PVM]] )=3))</f>
        <v>0</v>
      </c>
      <c r="AE2963" s="90" t="b">
        <f>OR(MONTH(Taulukko1[[#This Row],[Alku PVM]] )&lt;=9,AND(MONTH(Taulukko1[[#This Row],[Alku PVM]] )=9))</f>
        <v>1</v>
      </c>
      <c r="AF2963" s="90" t="b">
        <f>OR(MONTH(Taulukko1[[#This Row],[Loppu PVM]])&lt;=9,AND(MONTH(Taulukko1[[#This Row],[Loppu PVM]] )=9))</f>
        <v>0</v>
      </c>
      <c r="AG2963" s="90" t="b">
        <f>OR(MONTH(Taulukko1[[#This Row],[Alku PVM]] )&lt;=6,AND(MONTH(Taulukko1[[#This Row],[Alku PVM]] )=6))</f>
        <v>0</v>
      </c>
      <c r="AH2963" s="90" t="b">
        <f>OR(MONTH(Taulukko1[[#This Row],[Loppu PVM]])&lt;=6,AND(MONTH(Taulukko1[[#This Row],[Loppu PVM]] )=6))</f>
        <v>0</v>
      </c>
    </row>
    <row r="2964" spans="1:34" ht="12.75" customHeight="1">
      <c r="A2964" t="s">
        <v>59</v>
      </c>
      <c r="B2964" s="23">
        <v>41900</v>
      </c>
      <c r="C2964" t="s">
        <v>58</v>
      </c>
      <c r="E2964" s="62">
        <v>50</v>
      </c>
      <c r="F2964" s="4">
        <v>41960</v>
      </c>
      <c r="G2964" s="5">
        <v>4</v>
      </c>
      <c r="H2964" s="22">
        <v>350</v>
      </c>
      <c r="I2964" s="126">
        <f>INDEX('TOL2008'!B:B,MATCH(A2964,'TOL2008'!A:A,0))</f>
        <v>64190</v>
      </c>
      <c r="J2964" s="126" t="str">
        <f>INDEX(Pääluokka!$H$2:$H$100,MATCH(VALUE(LEFT(Taulukko1[[#This Row],[TOL2008]],2)),Pääluokka!$G$2:$G$100,0))</f>
        <v>Rahoitus- ja vakuutustoiminta</v>
      </c>
      <c r="K2964" s="126" t="str">
        <f>INDEX(Pääluokka!$I$2:$I$100,MATCH(VALUE(LEFT(Taulukko1[[#This Row],[TOL2008]],2)),Pääluokka!$G$2:$G$100,0))</f>
        <v>Palvelualat (G-N, R, S)</v>
      </c>
      <c r="L2964" s="41">
        <f t="shared" si="460"/>
        <v>60</v>
      </c>
      <c r="M2964" s="43">
        <f t="shared" si="461"/>
        <v>41900</v>
      </c>
      <c r="N2964" s="43">
        <f t="shared" si="462"/>
        <v>41960</v>
      </c>
      <c r="O2964" s="43">
        <f t="shared" si="463"/>
        <v>41883</v>
      </c>
      <c r="P2964" s="43">
        <f t="shared" si="464"/>
        <v>41944</v>
      </c>
      <c r="Q2964" s="41">
        <f t="shared" si="465"/>
        <v>2014</v>
      </c>
      <c r="R2964" s="41">
        <f t="shared" si="466"/>
        <v>2014</v>
      </c>
      <c r="S2964" s="43" t="str">
        <f>YEAR(Taulukko1[[#This Row],[Alku KK]])&amp;"Q"&amp;ROUNDDOWN((MONTH(Taulukko1[[#This Row],[Alku KK]])-1)/3+1,0)</f>
        <v>2014Q3</v>
      </c>
      <c r="T2964" s="43" t="str">
        <f>YEAR(Taulukko1[[#This Row],[Loppu KK]])&amp;"Q"&amp;ROUNDDOWN((MONTH(Taulukko1[[#This Row],[Loppu KK]])-1)/3+1,0)</f>
        <v>2014Q4</v>
      </c>
      <c r="U2964" s="66">
        <f>IF(COUNT(Taulukko1[[#This Row],[Neuvottelujen alaiset ]])=1,Taulukko1[[#This Row],[Neuvottelujen alaiset ]],Taulukko1[[#This Row],[Vähennystarve]])</f>
        <v>350</v>
      </c>
      <c r="V2964" s="44">
        <f t="shared" si="467"/>
        <v>0.14285714285714285</v>
      </c>
      <c r="W2964" s="44">
        <f t="shared" si="468"/>
        <v>1.1428571428571429E-2</v>
      </c>
      <c r="X2964" s="44">
        <f t="shared" si="469"/>
        <v>0.08</v>
      </c>
      <c r="Y2964" s="90" t="b">
        <f>AND(MONTH(Taulukko1[[#This Row],[Alku PVM]] )=6,DAY(Taulukko1[[#This Row],[Alku PVM]] )&gt;19)</f>
        <v>0</v>
      </c>
      <c r="Z2964" s="90" t="b">
        <f>AND(MONTH(Taulukko1[[#This Row],[Loppu PVM]] )=6,DAY(Taulukko1[[#This Row],[Loppu PVM]] )&gt;19)</f>
        <v>0</v>
      </c>
      <c r="AA2964" s="90" t="b">
        <f>OR(MONTH(Taulukko1[[#This Row],[Alku PVM]] )&lt;=5,AND(MONTH(Taulukko1[[#This Row],[Alku PVM]] )=6,DAY(Taulukko1[[#This Row],[Alku PVM]] )&lt;20))</f>
        <v>0</v>
      </c>
      <c r="AB2964" s="90" t="b">
        <f>OR(MONTH(Taulukko1[[#This Row],[Loppu PVM]])&lt;=5,AND(MONTH(Taulukko1[[#This Row],[Loppu PVM]] )=6,DAY(Taulukko1[[#This Row],[Loppu PVM]])&lt;20))</f>
        <v>0</v>
      </c>
      <c r="AC2964" s="90" t="b">
        <f>OR(MONTH(Taulukko1[[#This Row],[Alku PVM]] )&lt;=3,AND(MONTH(Taulukko1[[#This Row],[Alku PVM]] )=3))</f>
        <v>0</v>
      </c>
      <c r="AD2964" s="90" t="b">
        <f>OR(MONTH(Taulukko1[[#This Row],[Loppu PVM]] )&lt;=3,AND(MONTH(Taulukko1[[#This Row],[Loppu PVM]] )=3))</f>
        <v>0</v>
      </c>
      <c r="AE2964" s="90" t="b">
        <f>OR(MONTH(Taulukko1[[#This Row],[Alku PVM]] )&lt;=9,AND(MONTH(Taulukko1[[#This Row],[Alku PVM]] )=9))</f>
        <v>1</v>
      </c>
      <c r="AF2964" s="90" t="b">
        <f>OR(MONTH(Taulukko1[[#This Row],[Loppu PVM]])&lt;=9,AND(MONTH(Taulukko1[[#This Row],[Loppu PVM]] )=9))</f>
        <v>0</v>
      </c>
      <c r="AG2964" s="90" t="b">
        <f>OR(MONTH(Taulukko1[[#This Row],[Alku PVM]] )&lt;=6,AND(MONTH(Taulukko1[[#This Row],[Alku PVM]] )=6))</f>
        <v>0</v>
      </c>
      <c r="AH2964" s="90" t="b">
        <f>OR(MONTH(Taulukko1[[#This Row],[Loppu PVM]])&lt;=6,AND(MONTH(Taulukko1[[#This Row],[Loppu PVM]] )=6))</f>
        <v>0</v>
      </c>
    </row>
    <row r="2965" spans="1:34" ht="12.75" customHeight="1">
      <c r="A2965" s="21" t="s">
        <v>264</v>
      </c>
      <c r="B2965" s="23">
        <v>41901</v>
      </c>
      <c r="C2965" s="21" t="s">
        <v>4398</v>
      </c>
      <c r="D2965" s="24">
        <v>60</v>
      </c>
      <c r="E2965" s="62">
        <v>110</v>
      </c>
      <c r="F2965" s="23">
        <v>41969</v>
      </c>
      <c r="G2965" s="24">
        <v>30</v>
      </c>
      <c r="H2965" s="22">
        <v>340</v>
      </c>
      <c r="I2965" s="126">
        <f>INDEX('TOL2008'!B:B,MATCH(A2965,'TOL2008'!A:A,0))</f>
        <v>23120</v>
      </c>
      <c r="J2965" s="126" t="str">
        <f>INDEX(Pääluokka!$H$2:$H$100,MATCH(VALUE(LEFT(Taulukko1[[#This Row],[TOL2008]],2)),Pääluokka!$G$2:$G$100,0))</f>
        <v>Teollisuus</v>
      </c>
      <c r="K2965" s="126" t="str">
        <f>INDEX(Pääluokka!$I$2:$I$100,MATCH(VALUE(LEFT(Taulukko1[[#This Row],[TOL2008]],2)),Pääluokka!$G$2:$G$100,0))</f>
        <v>Teollisuus (C-E)</v>
      </c>
      <c r="L2965" s="41">
        <f t="shared" si="460"/>
        <v>68</v>
      </c>
      <c r="M2965" s="43">
        <f t="shared" si="461"/>
        <v>41901</v>
      </c>
      <c r="N2965" s="43">
        <f t="shared" si="462"/>
        <v>41969</v>
      </c>
      <c r="O2965" s="43">
        <f t="shared" si="463"/>
        <v>41883</v>
      </c>
      <c r="P2965" s="43">
        <f t="shared" si="464"/>
        <v>41944</v>
      </c>
      <c r="Q2965" s="41">
        <f t="shared" si="465"/>
        <v>2014</v>
      </c>
      <c r="R2965" s="41">
        <f t="shared" si="466"/>
        <v>2014</v>
      </c>
      <c r="S2965" s="43" t="str">
        <f>YEAR(Taulukko1[[#This Row],[Alku KK]])&amp;"Q"&amp;ROUNDDOWN((MONTH(Taulukko1[[#This Row],[Alku KK]])-1)/3+1,0)</f>
        <v>2014Q3</v>
      </c>
      <c r="T2965" s="43" t="str">
        <f>YEAR(Taulukko1[[#This Row],[Loppu KK]])&amp;"Q"&amp;ROUNDDOWN((MONTH(Taulukko1[[#This Row],[Loppu KK]])-1)/3+1,0)</f>
        <v>2014Q4</v>
      </c>
      <c r="U2965" s="66">
        <f>IF(COUNT(Taulukko1[[#This Row],[Neuvottelujen alaiset ]])=1,Taulukko1[[#This Row],[Neuvottelujen alaiset ]],Taulukko1[[#This Row],[Vähennystarve]])</f>
        <v>340</v>
      </c>
      <c r="V2965" s="44">
        <f t="shared" si="467"/>
        <v>0.3235294117647059</v>
      </c>
      <c r="W2965" s="44">
        <f t="shared" si="468"/>
        <v>8.8235294117647065E-2</v>
      </c>
      <c r="X2965" s="44">
        <f t="shared" si="469"/>
        <v>0.27272727272727271</v>
      </c>
      <c r="Y2965" s="90" t="b">
        <f>AND(MONTH(Taulukko1[[#This Row],[Alku PVM]] )=6,DAY(Taulukko1[[#This Row],[Alku PVM]] )&gt;19)</f>
        <v>0</v>
      </c>
      <c r="Z2965" s="90" t="b">
        <f>AND(MONTH(Taulukko1[[#This Row],[Loppu PVM]] )=6,DAY(Taulukko1[[#This Row],[Loppu PVM]] )&gt;19)</f>
        <v>0</v>
      </c>
      <c r="AA2965" s="90" t="b">
        <f>OR(MONTH(Taulukko1[[#This Row],[Alku PVM]] )&lt;=5,AND(MONTH(Taulukko1[[#This Row],[Alku PVM]] )=6,DAY(Taulukko1[[#This Row],[Alku PVM]] )&lt;20))</f>
        <v>0</v>
      </c>
      <c r="AB2965" s="90" t="b">
        <f>OR(MONTH(Taulukko1[[#This Row],[Loppu PVM]])&lt;=5,AND(MONTH(Taulukko1[[#This Row],[Loppu PVM]] )=6,DAY(Taulukko1[[#This Row],[Loppu PVM]])&lt;20))</f>
        <v>0</v>
      </c>
      <c r="AC2965" s="90" t="b">
        <f>OR(MONTH(Taulukko1[[#This Row],[Alku PVM]] )&lt;=3,AND(MONTH(Taulukko1[[#This Row],[Alku PVM]] )=3))</f>
        <v>0</v>
      </c>
      <c r="AD2965" s="90" t="b">
        <f>OR(MONTH(Taulukko1[[#This Row],[Loppu PVM]] )&lt;=3,AND(MONTH(Taulukko1[[#This Row],[Loppu PVM]] )=3))</f>
        <v>0</v>
      </c>
      <c r="AE2965" s="90" t="b">
        <f>OR(MONTH(Taulukko1[[#This Row],[Alku PVM]] )&lt;=9,AND(MONTH(Taulukko1[[#This Row],[Alku PVM]] )=9))</f>
        <v>1</v>
      </c>
      <c r="AF2965" s="90" t="b">
        <f>OR(MONTH(Taulukko1[[#This Row],[Loppu PVM]])&lt;=9,AND(MONTH(Taulukko1[[#This Row],[Loppu PVM]] )=9))</f>
        <v>0</v>
      </c>
      <c r="AG2965" s="90" t="b">
        <f>OR(MONTH(Taulukko1[[#This Row],[Alku PVM]] )&lt;=6,AND(MONTH(Taulukko1[[#This Row],[Alku PVM]] )=6))</f>
        <v>0</v>
      </c>
      <c r="AH2965" s="90" t="b">
        <f>OR(MONTH(Taulukko1[[#This Row],[Loppu PVM]])&lt;=6,AND(MONTH(Taulukko1[[#This Row],[Loppu PVM]] )=6))</f>
        <v>0</v>
      </c>
    </row>
    <row r="2966" spans="1:34" ht="12.75" customHeight="1">
      <c r="A2966" s="21" t="s">
        <v>118</v>
      </c>
      <c r="B2966" s="23">
        <v>41901</v>
      </c>
      <c r="C2966" s="21" t="s">
        <v>117</v>
      </c>
      <c r="D2966" s="24" t="s">
        <v>25</v>
      </c>
      <c r="E2966" s="62">
        <v>25</v>
      </c>
      <c r="F2966" s="23">
        <v>41956</v>
      </c>
      <c r="G2966" s="24">
        <v>13</v>
      </c>
      <c r="H2966" s="22">
        <v>100</v>
      </c>
      <c r="I2966" s="126">
        <f>INDEX('TOL2008'!B:B,MATCH(A2966,'TOL2008'!A:A,0))</f>
        <v>93210</v>
      </c>
      <c r="J2966" s="126" t="str">
        <f>INDEX(Pääluokka!$H$2:$H$100,MATCH(VALUE(LEFT(Taulukko1[[#This Row],[TOL2008]],2)),Pääluokka!$G$2:$G$100,0))</f>
        <v>Taiteet, viihde ja virkistys</v>
      </c>
      <c r="K2966" s="126" t="str">
        <f>INDEX(Pääluokka!$I$2:$I$100,MATCH(VALUE(LEFT(Taulukko1[[#This Row],[TOL2008]],2)),Pääluokka!$G$2:$G$100,0))</f>
        <v>Palvelualat (G-N, R, S)</v>
      </c>
      <c r="L2966" s="41">
        <f t="shared" si="460"/>
        <v>55</v>
      </c>
      <c r="M2966" s="43">
        <f t="shared" si="461"/>
        <v>41901</v>
      </c>
      <c r="N2966" s="43">
        <f t="shared" si="462"/>
        <v>41956</v>
      </c>
      <c r="O2966" s="43">
        <f t="shared" si="463"/>
        <v>41883</v>
      </c>
      <c r="P2966" s="43">
        <f t="shared" si="464"/>
        <v>41944</v>
      </c>
      <c r="Q2966" s="41">
        <f t="shared" si="465"/>
        <v>2014</v>
      </c>
      <c r="R2966" s="41">
        <f t="shared" si="466"/>
        <v>2014</v>
      </c>
      <c r="S2966" s="43" t="str">
        <f>YEAR(Taulukko1[[#This Row],[Alku KK]])&amp;"Q"&amp;ROUNDDOWN((MONTH(Taulukko1[[#This Row],[Alku KK]])-1)/3+1,0)</f>
        <v>2014Q3</v>
      </c>
      <c r="T2966" s="43" t="str">
        <f>YEAR(Taulukko1[[#This Row],[Loppu KK]])&amp;"Q"&amp;ROUNDDOWN((MONTH(Taulukko1[[#This Row],[Loppu KK]])-1)/3+1,0)</f>
        <v>2014Q4</v>
      </c>
      <c r="U2966" s="66">
        <f>IF(COUNT(Taulukko1[[#This Row],[Neuvottelujen alaiset ]])=1,Taulukko1[[#This Row],[Neuvottelujen alaiset ]],Taulukko1[[#This Row],[Vähennystarve]])</f>
        <v>100</v>
      </c>
      <c r="V2966" s="44">
        <f t="shared" si="467"/>
        <v>0.25</v>
      </c>
      <c r="W2966" s="44">
        <f t="shared" si="468"/>
        <v>0.13</v>
      </c>
      <c r="X2966" s="44">
        <f t="shared" si="469"/>
        <v>0.52</v>
      </c>
      <c r="Y2966" s="90" t="b">
        <f>AND(MONTH(Taulukko1[[#This Row],[Alku PVM]] )=6,DAY(Taulukko1[[#This Row],[Alku PVM]] )&gt;19)</f>
        <v>0</v>
      </c>
      <c r="Z2966" s="90" t="b">
        <f>AND(MONTH(Taulukko1[[#This Row],[Loppu PVM]] )=6,DAY(Taulukko1[[#This Row],[Loppu PVM]] )&gt;19)</f>
        <v>0</v>
      </c>
      <c r="AA2966" s="90" t="b">
        <f>OR(MONTH(Taulukko1[[#This Row],[Alku PVM]] )&lt;=5,AND(MONTH(Taulukko1[[#This Row],[Alku PVM]] )=6,DAY(Taulukko1[[#This Row],[Alku PVM]] )&lt;20))</f>
        <v>0</v>
      </c>
      <c r="AB2966" s="90" t="b">
        <f>OR(MONTH(Taulukko1[[#This Row],[Loppu PVM]])&lt;=5,AND(MONTH(Taulukko1[[#This Row],[Loppu PVM]] )=6,DAY(Taulukko1[[#This Row],[Loppu PVM]])&lt;20))</f>
        <v>0</v>
      </c>
      <c r="AC2966" s="90" t="b">
        <f>OR(MONTH(Taulukko1[[#This Row],[Alku PVM]] )&lt;=3,AND(MONTH(Taulukko1[[#This Row],[Alku PVM]] )=3))</f>
        <v>0</v>
      </c>
      <c r="AD2966" s="90" t="b">
        <f>OR(MONTH(Taulukko1[[#This Row],[Loppu PVM]] )&lt;=3,AND(MONTH(Taulukko1[[#This Row],[Loppu PVM]] )=3))</f>
        <v>0</v>
      </c>
      <c r="AE2966" s="90" t="b">
        <f>OR(MONTH(Taulukko1[[#This Row],[Alku PVM]] )&lt;=9,AND(MONTH(Taulukko1[[#This Row],[Alku PVM]] )=9))</f>
        <v>1</v>
      </c>
      <c r="AF2966" s="90" t="b">
        <f>OR(MONTH(Taulukko1[[#This Row],[Loppu PVM]])&lt;=9,AND(MONTH(Taulukko1[[#This Row],[Loppu PVM]] )=9))</f>
        <v>0</v>
      </c>
      <c r="AG2966" s="90" t="b">
        <f>OR(MONTH(Taulukko1[[#This Row],[Alku PVM]] )&lt;=6,AND(MONTH(Taulukko1[[#This Row],[Alku PVM]] )=6))</f>
        <v>0</v>
      </c>
      <c r="AH2966" s="90" t="b">
        <f>OR(MONTH(Taulukko1[[#This Row],[Loppu PVM]])&lt;=6,AND(MONTH(Taulukko1[[#This Row],[Loppu PVM]] )=6))</f>
        <v>0</v>
      </c>
    </row>
    <row r="2967" spans="1:34" ht="12.75" customHeight="1">
      <c r="A2967" s="21" t="s">
        <v>122</v>
      </c>
      <c r="B2967" s="23">
        <v>41901</v>
      </c>
      <c r="C2967" s="21" t="s">
        <v>121</v>
      </c>
      <c r="D2967" s="24"/>
      <c r="F2967" s="23"/>
      <c r="G2967" s="24"/>
      <c r="H2967" s="22">
        <v>100</v>
      </c>
      <c r="I2967" s="126">
        <f>INDEX('TOL2008'!B:B,MATCH(A2967,'TOL2008'!A:A,0))</f>
        <v>68209</v>
      </c>
      <c r="J2967" s="126" t="str">
        <f>INDEX(Pääluokka!$H$2:$H$100,MATCH(VALUE(LEFT(Taulukko1[[#This Row],[TOL2008]],2)),Pääluokka!$G$2:$G$100,0))</f>
        <v>Kiinteistöalan toiminta</v>
      </c>
      <c r="K2967" s="126" t="str">
        <f>INDEX(Pääluokka!$I$2:$I$100,MATCH(VALUE(LEFT(Taulukko1[[#This Row],[TOL2008]],2)),Pääluokka!$G$2:$G$100,0))</f>
        <v>Palvelualat (G-N, R, S)</v>
      </c>
      <c r="L2967" s="41" t="str">
        <f t="shared" si="460"/>
        <v>NA</v>
      </c>
      <c r="M2967" s="43">
        <f t="shared" si="461"/>
        <v>41901</v>
      </c>
      <c r="N2967" s="43">
        <f t="shared" si="462"/>
        <v>41952</v>
      </c>
      <c r="O2967" s="43">
        <f t="shared" si="463"/>
        <v>41883</v>
      </c>
      <c r="P2967" s="43">
        <f t="shared" si="464"/>
        <v>41944</v>
      </c>
      <c r="Q2967" s="41">
        <f t="shared" si="465"/>
        <v>2014</v>
      </c>
      <c r="R2967" s="41">
        <f t="shared" si="466"/>
        <v>2014</v>
      </c>
      <c r="S2967" s="43" t="str">
        <f>YEAR(Taulukko1[[#This Row],[Alku KK]])&amp;"Q"&amp;ROUNDDOWN((MONTH(Taulukko1[[#This Row],[Alku KK]])-1)/3+1,0)</f>
        <v>2014Q3</v>
      </c>
      <c r="T2967" s="43" t="str">
        <f>YEAR(Taulukko1[[#This Row],[Loppu KK]])&amp;"Q"&amp;ROUNDDOWN((MONTH(Taulukko1[[#This Row],[Loppu KK]])-1)/3+1,0)</f>
        <v>2014Q4</v>
      </c>
      <c r="U2967" s="66">
        <f>IF(COUNT(Taulukko1[[#This Row],[Neuvottelujen alaiset ]])=1,Taulukko1[[#This Row],[Neuvottelujen alaiset ]],Taulukko1[[#This Row],[Vähennystarve]])</f>
        <v>100</v>
      </c>
      <c r="V2967" s="44" t="str">
        <f t="shared" si="467"/>
        <v>NA</v>
      </c>
      <c r="W2967" s="44" t="str">
        <f t="shared" si="468"/>
        <v>NA</v>
      </c>
      <c r="X2967" s="44" t="str">
        <f t="shared" si="469"/>
        <v>NA</v>
      </c>
      <c r="Y2967" s="90" t="b">
        <f>AND(MONTH(Taulukko1[[#This Row],[Alku PVM]] )=6,DAY(Taulukko1[[#This Row],[Alku PVM]] )&gt;19)</f>
        <v>0</v>
      </c>
      <c r="Z2967" s="90" t="b">
        <f>AND(MONTH(Taulukko1[[#This Row],[Loppu PVM]] )=6,DAY(Taulukko1[[#This Row],[Loppu PVM]] )&gt;19)</f>
        <v>0</v>
      </c>
      <c r="AA2967" s="90" t="b">
        <f>OR(MONTH(Taulukko1[[#This Row],[Alku PVM]] )&lt;=5,AND(MONTH(Taulukko1[[#This Row],[Alku PVM]] )=6,DAY(Taulukko1[[#This Row],[Alku PVM]] )&lt;20))</f>
        <v>0</v>
      </c>
      <c r="AB2967" s="90" t="b">
        <f>OR(MONTH(Taulukko1[[#This Row],[Loppu PVM]])&lt;=5,AND(MONTH(Taulukko1[[#This Row],[Loppu PVM]] )=6,DAY(Taulukko1[[#This Row],[Loppu PVM]])&lt;20))</f>
        <v>0</v>
      </c>
      <c r="AC2967" s="90" t="b">
        <f>OR(MONTH(Taulukko1[[#This Row],[Alku PVM]] )&lt;=3,AND(MONTH(Taulukko1[[#This Row],[Alku PVM]] )=3))</f>
        <v>0</v>
      </c>
      <c r="AD2967" s="90" t="b">
        <f>OR(MONTH(Taulukko1[[#This Row],[Loppu PVM]] )&lt;=3,AND(MONTH(Taulukko1[[#This Row],[Loppu PVM]] )=3))</f>
        <v>0</v>
      </c>
      <c r="AE2967" s="90" t="b">
        <f>OR(MONTH(Taulukko1[[#This Row],[Alku PVM]] )&lt;=9,AND(MONTH(Taulukko1[[#This Row],[Alku PVM]] )=9))</f>
        <v>1</v>
      </c>
      <c r="AF2967" s="90" t="b">
        <f>OR(MONTH(Taulukko1[[#This Row],[Loppu PVM]])&lt;=9,AND(MONTH(Taulukko1[[#This Row],[Loppu PVM]] )=9))</f>
        <v>0</v>
      </c>
      <c r="AG2967" s="90" t="b">
        <f>OR(MONTH(Taulukko1[[#This Row],[Alku PVM]] )&lt;=6,AND(MONTH(Taulukko1[[#This Row],[Alku PVM]] )=6))</f>
        <v>0</v>
      </c>
      <c r="AH2967" s="90" t="b">
        <f>OR(MONTH(Taulukko1[[#This Row],[Loppu PVM]])&lt;=6,AND(MONTH(Taulukko1[[#This Row],[Loppu PVM]] )=6))</f>
        <v>0</v>
      </c>
    </row>
    <row r="2968" spans="1:34" ht="12.75" customHeight="1">
      <c r="A2968" s="21" t="s">
        <v>15</v>
      </c>
      <c r="B2968" s="23">
        <v>41904</v>
      </c>
      <c r="C2968" s="21" t="s">
        <v>14</v>
      </c>
      <c r="D2968" s="24"/>
      <c r="F2968" s="23"/>
      <c r="G2968" s="24"/>
      <c r="H2968" s="22">
        <v>250</v>
      </c>
      <c r="I2968" s="126">
        <f>INDEX('TOL2008'!B:B,MATCH(A2968,'TOL2008'!A:A,0))</f>
        <v>49100</v>
      </c>
      <c r="J2968" s="126" t="str">
        <f>INDEX(Pääluokka!$H$2:$H$100,MATCH(VALUE(LEFT(Taulukko1[[#This Row],[TOL2008]],2)),Pääluokka!$G$2:$G$100,0))</f>
        <v>Kuljetus ja varastointi</v>
      </c>
      <c r="K2968" s="126" t="str">
        <f>INDEX(Pääluokka!$I$2:$I$100,MATCH(VALUE(LEFT(Taulukko1[[#This Row],[TOL2008]],2)),Pääluokka!$G$2:$G$100,0))</f>
        <v>Palvelualat (G-N, R, S)</v>
      </c>
      <c r="L2968" s="41" t="str">
        <f t="shared" si="460"/>
        <v>NA</v>
      </c>
      <c r="M2968" s="43">
        <f t="shared" si="461"/>
        <v>41904</v>
      </c>
      <c r="N2968" s="43">
        <f t="shared" si="462"/>
        <v>41955</v>
      </c>
      <c r="O2968" s="43">
        <f t="shared" si="463"/>
        <v>41883</v>
      </c>
      <c r="P2968" s="43">
        <f t="shared" si="464"/>
        <v>41944</v>
      </c>
      <c r="Q2968" s="41">
        <f t="shared" si="465"/>
        <v>2014</v>
      </c>
      <c r="R2968" s="41">
        <f t="shared" si="466"/>
        <v>2014</v>
      </c>
      <c r="S2968" s="43" t="str">
        <f>YEAR(Taulukko1[[#This Row],[Alku KK]])&amp;"Q"&amp;ROUNDDOWN((MONTH(Taulukko1[[#This Row],[Alku KK]])-1)/3+1,0)</f>
        <v>2014Q3</v>
      </c>
      <c r="T2968" s="43" t="str">
        <f>YEAR(Taulukko1[[#This Row],[Loppu KK]])&amp;"Q"&amp;ROUNDDOWN((MONTH(Taulukko1[[#This Row],[Loppu KK]])-1)/3+1,0)</f>
        <v>2014Q4</v>
      </c>
      <c r="U2968" s="66">
        <f>IF(COUNT(Taulukko1[[#This Row],[Neuvottelujen alaiset ]])=1,Taulukko1[[#This Row],[Neuvottelujen alaiset ]],Taulukko1[[#This Row],[Vähennystarve]])</f>
        <v>250</v>
      </c>
      <c r="V2968" s="44" t="str">
        <f t="shared" si="467"/>
        <v>NA</v>
      </c>
      <c r="W2968" s="44" t="str">
        <f t="shared" si="468"/>
        <v>NA</v>
      </c>
      <c r="X2968" s="44" t="str">
        <f t="shared" si="469"/>
        <v>NA</v>
      </c>
      <c r="Y2968" s="90" t="b">
        <f>AND(MONTH(Taulukko1[[#This Row],[Alku PVM]] )=6,DAY(Taulukko1[[#This Row],[Alku PVM]] )&gt;19)</f>
        <v>0</v>
      </c>
      <c r="Z2968" s="90" t="b">
        <f>AND(MONTH(Taulukko1[[#This Row],[Loppu PVM]] )=6,DAY(Taulukko1[[#This Row],[Loppu PVM]] )&gt;19)</f>
        <v>0</v>
      </c>
      <c r="AA2968" s="90" t="b">
        <f>OR(MONTH(Taulukko1[[#This Row],[Alku PVM]] )&lt;=5,AND(MONTH(Taulukko1[[#This Row],[Alku PVM]] )=6,DAY(Taulukko1[[#This Row],[Alku PVM]] )&lt;20))</f>
        <v>0</v>
      </c>
      <c r="AB2968" s="90" t="b">
        <f>OR(MONTH(Taulukko1[[#This Row],[Loppu PVM]])&lt;=5,AND(MONTH(Taulukko1[[#This Row],[Loppu PVM]] )=6,DAY(Taulukko1[[#This Row],[Loppu PVM]])&lt;20))</f>
        <v>0</v>
      </c>
      <c r="AC2968" s="90" t="b">
        <f>OR(MONTH(Taulukko1[[#This Row],[Alku PVM]] )&lt;=3,AND(MONTH(Taulukko1[[#This Row],[Alku PVM]] )=3))</f>
        <v>0</v>
      </c>
      <c r="AD2968" s="90" t="b">
        <f>OR(MONTH(Taulukko1[[#This Row],[Loppu PVM]] )&lt;=3,AND(MONTH(Taulukko1[[#This Row],[Loppu PVM]] )=3))</f>
        <v>0</v>
      </c>
      <c r="AE2968" s="90" t="b">
        <f>OR(MONTH(Taulukko1[[#This Row],[Alku PVM]] )&lt;=9,AND(MONTH(Taulukko1[[#This Row],[Alku PVM]] )=9))</f>
        <v>1</v>
      </c>
      <c r="AF2968" s="90" t="b">
        <f>OR(MONTH(Taulukko1[[#This Row],[Loppu PVM]])&lt;=9,AND(MONTH(Taulukko1[[#This Row],[Loppu PVM]] )=9))</f>
        <v>0</v>
      </c>
      <c r="AG2968" s="90" t="b">
        <f>OR(MONTH(Taulukko1[[#This Row],[Alku PVM]] )&lt;=6,AND(MONTH(Taulukko1[[#This Row],[Alku PVM]] )=6))</f>
        <v>0</v>
      </c>
      <c r="AH2968" s="90" t="b">
        <f>OR(MONTH(Taulukko1[[#This Row],[Loppu PVM]])&lt;=6,AND(MONTH(Taulukko1[[#This Row],[Loppu PVM]] )=6))</f>
        <v>0</v>
      </c>
    </row>
    <row r="2969" spans="1:34" ht="12.75" customHeight="1">
      <c r="A2969" t="s">
        <v>6</v>
      </c>
      <c r="B2969" s="23">
        <v>41904</v>
      </c>
      <c r="C2969" s="21" t="s">
        <v>4415</v>
      </c>
      <c r="D2969" s="24">
        <v>43</v>
      </c>
      <c r="F2969" s="23">
        <v>42027</v>
      </c>
      <c r="G2969" s="21">
        <v>0</v>
      </c>
      <c r="H2969" s="24">
        <v>50</v>
      </c>
      <c r="I2969" s="126">
        <f>INDEX('TOL2008'!B:B,MATCH(A2969,'TOL2008'!A:A,0))</f>
        <v>20150</v>
      </c>
      <c r="J2969" s="126" t="str">
        <f>INDEX(Pääluokka!$H$2:$H$100,MATCH(VALUE(LEFT(Taulukko1[[#This Row],[TOL2008]],2)),Pääluokka!$G$2:$G$100,0))</f>
        <v>Teollisuus</v>
      </c>
      <c r="K2969" s="126" t="str">
        <f>INDEX(Pääluokka!$I$2:$I$100,MATCH(VALUE(LEFT(Taulukko1[[#This Row],[TOL2008]],2)),Pääluokka!$G$2:$G$100,0))</f>
        <v>Teollisuus (C-E)</v>
      </c>
      <c r="L2969" s="41">
        <f t="shared" si="460"/>
        <v>123</v>
      </c>
      <c r="M2969" s="43">
        <f t="shared" si="461"/>
        <v>41904</v>
      </c>
      <c r="N2969" s="43">
        <f t="shared" si="462"/>
        <v>42027</v>
      </c>
      <c r="O2969" s="43">
        <f t="shared" si="463"/>
        <v>41883</v>
      </c>
      <c r="P2969" s="43">
        <f t="shared" si="464"/>
        <v>42005</v>
      </c>
      <c r="Q2969" s="41">
        <f t="shared" si="465"/>
        <v>2014</v>
      </c>
      <c r="R2969" s="41">
        <f t="shared" si="466"/>
        <v>2015</v>
      </c>
      <c r="S2969" s="43" t="str">
        <f>YEAR(Taulukko1[[#This Row],[Alku KK]])&amp;"Q"&amp;ROUNDDOWN((MONTH(Taulukko1[[#This Row],[Alku KK]])-1)/3+1,0)</f>
        <v>2014Q3</v>
      </c>
      <c r="T2969" s="43" t="str">
        <f>YEAR(Taulukko1[[#This Row],[Loppu KK]])&amp;"Q"&amp;ROUNDDOWN((MONTH(Taulukko1[[#This Row],[Loppu KK]])-1)/3+1,0)</f>
        <v>2015Q1</v>
      </c>
      <c r="U2969" s="66">
        <f>IF(COUNT(Taulukko1[[#This Row],[Neuvottelujen alaiset ]])=1,Taulukko1[[#This Row],[Neuvottelujen alaiset ]],Taulukko1[[#This Row],[Vähennystarve]])</f>
        <v>50</v>
      </c>
      <c r="V2969" s="44" t="str">
        <f t="shared" si="467"/>
        <v>NA</v>
      </c>
      <c r="W2969" s="44">
        <f t="shared" si="468"/>
        <v>0</v>
      </c>
      <c r="X2969" s="44" t="str">
        <f t="shared" si="469"/>
        <v>NA</v>
      </c>
      <c r="Y2969" s="90" t="b">
        <f>AND(MONTH(Taulukko1[[#This Row],[Alku PVM]] )=6,DAY(Taulukko1[[#This Row],[Alku PVM]] )&gt;19)</f>
        <v>0</v>
      </c>
      <c r="Z2969" s="90" t="b">
        <f>AND(MONTH(Taulukko1[[#This Row],[Loppu PVM]] )=6,DAY(Taulukko1[[#This Row],[Loppu PVM]] )&gt;19)</f>
        <v>0</v>
      </c>
      <c r="AA2969" s="90" t="b">
        <f>OR(MONTH(Taulukko1[[#This Row],[Alku PVM]] )&lt;=5,AND(MONTH(Taulukko1[[#This Row],[Alku PVM]] )=6,DAY(Taulukko1[[#This Row],[Alku PVM]] )&lt;20))</f>
        <v>0</v>
      </c>
      <c r="AB2969" s="90" t="b">
        <f>OR(MONTH(Taulukko1[[#This Row],[Loppu PVM]])&lt;=5,AND(MONTH(Taulukko1[[#This Row],[Loppu PVM]] )=6,DAY(Taulukko1[[#This Row],[Loppu PVM]])&lt;20))</f>
        <v>1</v>
      </c>
      <c r="AC2969" s="90" t="b">
        <f>OR(MONTH(Taulukko1[[#This Row],[Alku PVM]] )&lt;=3,AND(MONTH(Taulukko1[[#This Row],[Alku PVM]] )=3))</f>
        <v>0</v>
      </c>
      <c r="AD2969" s="90" t="b">
        <f>OR(MONTH(Taulukko1[[#This Row],[Loppu PVM]] )&lt;=3,AND(MONTH(Taulukko1[[#This Row],[Loppu PVM]] )=3))</f>
        <v>1</v>
      </c>
      <c r="AE2969" s="90" t="b">
        <f>OR(MONTH(Taulukko1[[#This Row],[Alku PVM]] )&lt;=9,AND(MONTH(Taulukko1[[#This Row],[Alku PVM]] )=9))</f>
        <v>1</v>
      </c>
      <c r="AF2969" s="90" t="b">
        <f>OR(MONTH(Taulukko1[[#This Row],[Loppu PVM]])&lt;=9,AND(MONTH(Taulukko1[[#This Row],[Loppu PVM]] )=9))</f>
        <v>1</v>
      </c>
      <c r="AG2969" s="90" t="b">
        <f>OR(MONTH(Taulukko1[[#This Row],[Alku PVM]] )&lt;=6,AND(MONTH(Taulukko1[[#This Row],[Alku PVM]] )=6))</f>
        <v>0</v>
      </c>
      <c r="AH2969" s="90" t="b">
        <f>OR(MONTH(Taulukko1[[#This Row],[Loppu PVM]])&lt;=6,AND(MONTH(Taulukko1[[#This Row],[Loppu PVM]] )=6))</f>
        <v>1</v>
      </c>
    </row>
    <row r="2970" spans="1:34" ht="12.75" customHeight="1">
      <c r="A2970" s="21" t="s">
        <v>429</v>
      </c>
      <c r="B2970" s="23">
        <v>41905</v>
      </c>
      <c r="C2970" s="21" t="s">
        <v>430</v>
      </c>
      <c r="D2970" s="24"/>
      <c r="E2970" s="62">
        <v>49</v>
      </c>
      <c r="F2970" s="23">
        <v>41955</v>
      </c>
      <c r="G2970" s="24">
        <v>34</v>
      </c>
      <c r="H2970" s="22">
        <v>700</v>
      </c>
      <c r="I2970" s="126">
        <f>INDEX('TOL2008'!B:B,MATCH(A2970,'TOL2008'!A:A,0))</f>
        <v>46431</v>
      </c>
      <c r="J2970" s="126" t="str">
        <f>INDEX(Pääluokka!$H$2:$H$100,MATCH(VALUE(LEFT(Taulukko1[[#This Row],[TOL2008]],2)),Pääluokka!$G$2:$G$100,0))</f>
        <v>Tukku- ja vähittäiskauppa; moottoriajoneuvojen ja moottoripyörien korjaus</v>
      </c>
      <c r="K2970" s="126" t="str">
        <f>INDEX(Pääluokka!$I$2:$I$100,MATCH(VALUE(LEFT(Taulukko1[[#This Row],[TOL2008]],2)),Pääluokka!$G$2:$G$100,0))</f>
        <v>Palvelualat (G-N, R, S)</v>
      </c>
      <c r="L2970" s="41">
        <f t="shared" si="460"/>
        <v>50</v>
      </c>
      <c r="M2970" s="43">
        <f t="shared" si="461"/>
        <v>41905</v>
      </c>
      <c r="N2970" s="43">
        <f t="shared" si="462"/>
        <v>41955</v>
      </c>
      <c r="O2970" s="43">
        <f t="shared" si="463"/>
        <v>41883</v>
      </c>
      <c r="P2970" s="43">
        <f t="shared" si="464"/>
        <v>41944</v>
      </c>
      <c r="Q2970" s="41">
        <f t="shared" si="465"/>
        <v>2014</v>
      </c>
      <c r="R2970" s="41">
        <f t="shared" si="466"/>
        <v>2014</v>
      </c>
      <c r="S2970" s="43" t="str">
        <f>YEAR(Taulukko1[[#This Row],[Alku KK]])&amp;"Q"&amp;ROUNDDOWN((MONTH(Taulukko1[[#This Row],[Alku KK]])-1)/3+1,0)</f>
        <v>2014Q3</v>
      </c>
      <c r="T2970" s="43" t="str">
        <f>YEAR(Taulukko1[[#This Row],[Loppu KK]])&amp;"Q"&amp;ROUNDDOWN((MONTH(Taulukko1[[#This Row],[Loppu KK]])-1)/3+1,0)</f>
        <v>2014Q4</v>
      </c>
      <c r="U2970" s="66">
        <f>IF(COUNT(Taulukko1[[#This Row],[Neuvottelujen alaiset ]])=1,Taulukko1[[#This Row],[Neuvottelujen alaiset ]],Taulukko1[[#This Row],[Vähennystarve]])</f>
        <v>700</v>
      </c>
      <c r="V2970" s="44">
        <f t="shared" si="467"/>
        <v>7.0000000000000007E-2</v>
      </c>
      <c r="W2970" s="44">
        <f t="shared" si="468"/>
        <v>4.8571428571428571E-2</v>
      </c>
      <c r="X2970" s="44">
        <f t="shared" si="469"/>
        <v>0.69387755102040816</v>
      </c>
      <c r="Y2970" s="90" t="b">
        <f>AND(MONTH(Taulukko1[[#This Row],[Alku PVM]] )=6,DAY(Taulukko1[[#This Row],[Alku PVM]] )&gt;19)</f>
        <v>0</v>
      </c>
      <c r="Z2970" s="90" t="b">
        <f>AND(MONTH(Taulukko1[[#This Row],[Loppu PVM]] )=6,DAY(Taulukko1[[#This Row],[Loppu PVM]] )&gt;19)</f>
        <v>0</v>
      </c>
      <c r="AA2970" s="90" t="b">
        <f>OR(MONTH(Taulukko1[[#This Row],[Alku PVM]] )&lt;=5,AND(MONTH(Taulukko1[[#This Row],[Alku PVM]] )=6,DAY(Taulukko1[[#This Row],[Alku PVM]] )&lt;20))</f>
        <v>0</v>
      </c>
      <c r="AB2970" s="90" t="b">
        <f>OR(MONTH(Taulukko1[[#This Row],[Loppu PVM]])&lt;=5,AND(MONTH(Taulukko1[[#This Row],[Loppu PVM]] )=6,DAY(Taulukko1[[#This Row],[Loppu PVM]])&lt;20))</f>
        <v>0</v>
      </c>
      <c r="AC2970" s="90" t="b">
        <f>OR(MONTH(Taulukko1[[#This Row],[Alku PVM]] )&lt;=3,AND(MONTH(Taulukko1[[#This Row],[Alku PVM]] )=3))</f>
        <v>0</v>
      </c>
      <c r="AD2970" s="90" t="b">
        <f>OR(MONTH(Taulukko1[[#This Row],[Loppu PVM]] )&lt;=3,AND(MONTH(Taulukko1[[#This Row],[Loppu PVM]] )=3))</f>
        <v>0</v>
      </c>
      <c r="AE2970" s="90" t="b">
        <f>OR(MONTH(Taulukko1[[#This Row],[Alku PVM]] )&lt;=9,AND(MONTH(Taulukko1[[#This Row],[Alku PVM]] )=9))</f>
        <v>1</v>
      </c>
      <c r="AF2970" s="90" t="b">
        <f>OR(MONTH(Taulukko1[[#This Row],[Loppu PVM]])&lt;=9,AND(MONTH(Taulukko1[[#This Row],[Loppu PVM]] )=9))</f>
        <v>0</v>
      </c>
      <c r="AG2970" s="90" t="b">
        <f>OR(MONTH(Taulukko1[[#This Row],[Alku PVM]] )&lt;=6,AND(MONTH(Taulukko1[[#This Row],[Alku PVM]] )=6))</f>
        <v>0</v>
      </c>
      <c r="AH2970" s="90" t="b">
        <f>OR(MONTH(Taulukko1[[#This Row],[Loppu PVM]])&lt;=6,AND(MONTH(Taulukko1[[#This Row],[Loppu PVM]] )=6))</f>
        <v>0</v>
      </c>
    </row>
    <row r="2971" spans="1:34" ht="12.75" customHeight="1">
      <c r="A2971" t="s">
        <v>405</v>
      </c>
      <c r="B2971" s="23">
        <v>41905</v>
      </c>
      <c r="C2971" t="s">
        <v>404</v>
      </c>
      <c r="D2971" s="5">
        <v>65</v>
      </c>
      <c r="F2971" s="4">
        <v>41925</v>
      </c>
      <c r="G2971" s="5"/>
      <c r="H2971" s="22">
        <v>135</v>
      </c>
      <c r="I2971" s="126">
        <f>INDEX('TOL2008'!B:B,MATCH(A2971,'TOL2008'!A:A,0))</f>
        <v>25110</v>
      </c>
      <c r="J2971" s="126" t="str">
        <f>INDEX(Pääluokka!$H$2:$H$100,MATCH(VALUE(LEFT(Taulukko1[[#This Row],[TOL2008]],2)),Pääluokka!$G$2:$G$100,0))</f>
        <v>Teollisuus</v>
      </c>
      <c r="K2971" s="126" t="str">
        <f>INDEX(Pääluokka!$I$2:$I$100,MATCH(VALUE(LEFT(Taulukko1[[#This Row],[TOL2008]],2)),Pääluokka!$G$2:$G$100,0))</f>
        <v>Teollisuus (C-E)</v>
      </c>
      <c r="L2971" s="41">
        <f t="shared" si="460"/>
        <v>20</v>
      </c>
      <c r="M2971" s="43">
        <f t="shared" si="461"/>
        <v>41905</v>
      </c>
      <c r="N2971" s="43">
        <f t="shared" si="462"/>
        <v>41925</v>
      </c>
      <c r="O2971" s="43">
        <f t="shared" si="463"/>
        <v>41883</v>
      </c>
      <c r="P2971" s="43">
        <f t="shared" si="464"/>
        <v>41913</v>
      </c>
      <c r="Q2971" s="41">
        <f t="shared" si="465"/>
        <v>2014</v>
      </c>
      <c r="R2971" s="41">
        <f t="shared" si="466"/>
        <v>2014</v>
      </c>
      <c r="S2971" s="43" t="str">
        <f>YEAR(Taulukko1[[#This Row],[Alku KK]])&amp;"Q"&amp;ROUNDDOWN((MONTH(Taulukko1[[#This Row],[Alku KK]])-1)/3+1,0)</f>
        <v>2014Q3</v>
      </c>
      <c r="T2971" s="43" t="str">
        <f>YEAR(Taulukko1[[#This Row],[Loppu KK]])&amp;"Q"&amp;ROUNDDOWN((MONTH(Taulukko1[[#This Row],[Loppu KK]])-1)/3+1,0)</f>
        <v>2014Q4</v>
      </c>
      <c r="U2971" s="66">
        <f>IF(COUNT(Taulukko1[[#This Row],[Neuvottelujen alaiset ]])=1,Taulukko1[[#This Row],[Neuvottelujen alaiset ]],Taulukko1[[#This Row],[Vähennystarve]])</f>
        <v>135</v>
      </c>
      <c r="V2971" s="44" t="str">
        <f t="shared" si="467"/>
        <v>NA</v>
      </c>
      <c r="W2971" s="44" t="str">
        <f t="shared" si="468"/>
        <v>NA</v>
      </c>
      <c r="X2971" s="44" t="str">
        <f t="shared" si="469"/>
        <v>NA</v>
      </c>
      <c r="Y2971" s="90" t="b">
        <f>AND(MONTH(Taulukko1[[#This Row],[Alku PVM]] )=6,DAY(Taulukko1[[#This Row],[Alku PVM]] )&gt;19)</f>
        <v>0</v>
      </c>
      <c r="Z2971" s="90" t="b">
        <f>AND(MONTH(Taulukko1[[#This Row],[Loppu PVM]] )=6,DAY(Taulukko1[[#This Row],[Loppu PVM]] )&gt;19)</f>
        <v>0</v>
      </c>
      <c r="AA2971" s="90" t="b">
        <f>OR(MONTH(Taulukko1[[#This Row],[Alku PVM]] )&lt;=5,AND(MONTH(Taulukko1[[#This Row],[Alku PVM]] )=6,DAY(Taulukko1[[#This Row],[Alku PVM]] )&lt;20))</f>
        <v>0</v>
      </c>
      <c r="AB2971" s="90" t="b">
        <f>OR(MONTH(Taulukko1[[#This Row],[Loppu PVM]])&lt;=5,AND(MONTH(Taulukko1[[#This Row],[Loppu PVM]] )=6,DAY(Taulukko1[[#This Row],[Loppu PVM]])&lt;20))</f>
        <v>0</v>
      </c>
      <c r="AC2971" s="90" t="b">
        <f>OR(MONTH(Taulukko1[[#This Row],[Alku PVM]] )&lt;=3,AND(MONTH(Taulukko1[[#This Row],[Alku PVM]] )=3))</f>
        <v>0</v>
      </c>
      <c r="AD2971" s="90" t="b">
        <f>OR(MONTH(Taulukko1[[#This Row],[Loppu PVM]] )&lt;=3,AND(MONTH(Taulukko1[[#This Row],[Loppu PVM]] )=3))</f>
        <v>0</v>
      </c>
      <c r="AE2971" s="90" t="b">
        <f>OR(MONTH(Taulukko1[[#This Row],[Alku PVM]] )&lt;=9,AND(MONTH(Taulukko1[[#This Row],[Alku PVM]] )=9))</f>
        <v>1</v>
      </c>
      <c r="AF2971" s="90" t="b">
        <f>OR(MONTH(Taulukko1[[#This Row],[Loppu PVM]])&lt;=9,AND(MONTH(Taulukko1[[#This Row],[Loppu PVM]] )=9))</f>
        <v>0</v>
      </c>
      <c r="AG2971" s="90" t="b">
        <f>OR(MONTH(Taulukko1[[#This Row],[Alku PVM]] )&lt;=6,AND(MONTH(Taulukko1[[#This Row],[Alku PVM]] )=6))</f>
        <v>0</v>
      </c>
      <c r="AH2971" s="90" t="b">
        <f>OR(MONTH(Taulukko1[[#This Row],[Loppu PVM]])&lt;=6,AND(MONTH(Taulukko1[[#This Row],[Loppu PVM]] )=6))</f>
        <v>0</v>
      </c>
    </row>
    <row r="2972" spans="1:34" ht="12.75" customHeight="1">
      <c r="A2972" t="s">
        <v>297</v>
      </c>
      <c r="B2972" s="23">
        <v>41905</v>
      </c>
      <c r="C2972" t="s">
        <v>4394</v>
      </c>
      <c r="E2972" s="62">
        <v>28</v>
      </c>
      <c r="F2972" s="4">
        <v>41968</v>
      </c>
      <c r="G2972" s="5">
        <v>9</v>
      </c>
      <c r="H2972" s="22">
        <v>166</v>
      </c>
      <c r="I2972" s="126">
        <f>INDEX('TOL2008'!B:B,MATCH(A2972,'TOL2008'!A:A,0))</f>
        <v>47111</v>
      </c>
      <c r="J2972" s="126" t="str">
        <f>INDEX(Pääluokka!$H$2:$H$100,MATCH(VALUE(LEFT(Taulukko1[[#This Row],[TOL2008]],2)),Pääluokka!$G$2:$G$100,0))</f>
        <v>Tukku- ja vähittäiskauppa; moottoriajoneuvojen ja moottoripyörien korjaus</v>
      </c>
      <c r="K2972" s="126" t="str">
        <f>INDEX(Pääluokka!$I$2:$I$100,MATCH(VALUE(LEFT(Taulukko1[[#This Row],[TOL2008]],2)),Pääluokka!$G$2:$G$100,0))</f>
        <v>Palvelualat (G-N, R, S)</v>
      </c>
      <c r="L2972" s="41">
        <f t="shared" si="460"/>
        <v>63</v>
      </c>
      <c r="M2972" s="43">
        <f t="shared" si="461"/>
        <v>41905</v>
      </c>
      <c r="N2972" s="43">
        <f t="shared" si="462"/>
        <v>41968</v>
      </c>
      <c r="O2972" s="43">
        <f t="shared" si="463"/>
        <v>41883</v>
      </c>
      <c r="P2972" s="43">
        <f t="shared" si="464"/>
        <v>41944</v>
      </c>
      <c r="Q2972" s="41">
        <f t="shared" si="465"/>
        <v>2014</v>
      </c>
      <c r="R2972" s="41">
        <f t="shared" si="466"/>
        <v>2014</v>
      </c>
      <c r="S2972" s="43" t="str">
        <f>YEAR(Taulukko1[[#This Row],[Alku KK]])&amp;"Q"&amp;ROUNDDOWN((MONTH(Taulukko1[[#This Row],[Alku KK]])-1)/3+1,0)</f>
        <v>2014Q3</v>
      </c>
      <c r="T2972" s="43" t="str">
        <f>YEAR(Taulukko1[[#This Row],[Loppu KK]])&amp;"Q"&amp;ROUNDDOWN((MONTH(Taulukko1[[#This Row],[Loppu KK]])-1)/3+1,0)</f>
        <v>2014Q4</v>
      </c>
      <c r="U2972" s="66">
        <f>IF(COUNT(Taulukko1[[#This Row],[Neuvottelujen alaiset ]])=1,Taulukko1[[#This Row],[Neuvottelujen alaiset ]],Taulukko1[[#This Row],[Vähennystarve]])</f>
        <v>166</v>
      </c>
      <c r="V2972" s="44">
        <f t="shared" si="467"/>
        <v>0.16867469879518071</v>
      </c>
      <c r="W2972" s="44">
        <f t="shared" si="468"/>
        <v>5.4216867469879519E-2</v>
      </c>
      <c r="X2972" s="44">
        <f t="shared" si="469"/>
        <v>0.32142857142857145</v>
      </c>
      <c r="Y2972" s="90" t="b">
        <f>AND(MONTH(Taulukko1[[#This Row],[Alku PVM]] )=6,DAY(Taulukko1[[#This Row],[Alku PVM]] )&gt;19)</f>
        <v>0</v>
      </c>
      <c r="Z2972" s="90" t="b">
        <f>AND(MONTH(Taulukko1[[#This Row],[Loppu PVM]] )=6,DAY(Taulukko1[[#This Row],[Loppu PVM]] )&gt;19)</f>
        <v>0</v>
      </c>
      <c r="AA2972" s="90" t="b">
        <f>OR(MONTH(Taulukko1[[#This Row],[Alku PVM]] )&lt;=5,AND(MONTH(Taulukko1[[#This Row],[Alku PVM]] )=6,DAY(Taulukko1[[#This Row],[Alku PVM]] )&lt;20))</f>
        <v>0</v>
      </c>
      <c r="AB2972" s="90" t="b">
        <f>OR(MONTH(Taulukko1[[#This Row],[Loppu PVM]])&lt;=5,AND(MONTH(Taulukko1[[#This Row],[Loppu PVM]] )=6,DAY(Taulukko1[[#This Row],[Loppu PVM]])&lt;20))</f>
        <v>0</v>
      </c>
      <c r="AC2972" s="90" t="b">
        <f>OR(MONTH(Taulukko1[[#This Row],[Alku PVM]] )&lt;=3,AND(MONTH(Taulukko1[[#This Row],[Alku PVM]] )=3))</f>
        <v>0</v>
      </c>
      <c r="AD2972" s="90" t="b">
        <f>OR(MONTH(Taulukko1[[#This Row],[Loppu PVM]] )&lt;=3,AND(MONTH(Taulukko1[[#This Row],[Loppu PVM]] )=3))</f>
        <v>0</v>
      </c>
      <c r="AE2972" s="90" t="b">
        <f>OR(MONTH(Taulukko1[[#This Row],[Alku PVM]] )&lt;=9,AND(MONTH(Taulukko1[[#This Row],[Alku PVM]] )=9))</f>
        <v>1</v>
      </c>
      <c r="AF2972" s="90" t="b">
        <f>OR(MONTH(Taulukko1[[#This Row],[Loppu PVM]])&lt;=9,AND(MONTH(Taulukko1[[#This Row],[Loppu PVM]] )=9))</f>
        <v>0</v>
      </c>
      <c r="AG2972" s="90" t="b">
        <f>OR(MONTH(Taulukko1[[#This Row],[Alku PVM]] )&lt;=6,AND(MONTH(Taulukko1[[#This Row],[Alku PVM]] )=6))</f>
        <v>0</v>
      </c>
      <c r="AH2972" s="90" t="b">
        <f>OR(MONTH(Taulukko1[[#This Row],[Loppu PVM]])&lt;=6,AND(MONTH(Taulukko1[[#This Row],[Loppu PVM]] )=6))</f>
        <v>0</v>
      </c>
    </row>
    <row r="2973" spans="1:34" ht="12.75" customHeight="1">
      <c r="A2973" s="21" t="s">
        <v>629</v>
      </c>
      <c r="B2973" s="23">
        <v>41907</v>
      </c>
      <c r="C2973" s="21" t="s">
        <v>628</v>
      </c>
      <c r="D2973" s="24"/>
      <c r="F2973" s="23"/>
      <c r="G2973" s="24"/>
      <c r="H2973" s="22">
        <v>50</v>
      </c>
      <c r="I2973" s="126">
        <f>INDEX('TOL2008'!B:B,MATCH(A2973,'TOL2008'!A:A,0))</f>
        <v>47521</v>
      </c>
      <c r="J2973" s="126" t="str">
        <f>INDEX(Pääluokka!$H$2:$H$100,MATCH(VALUE(LEFT(Taulukko1[[#This Row],[TOL2008]],2)),Pääluokka!$G$2:$G$100,0))</f>
        <v>Tukku- ja vähittäiskauppa; moottoriajoneuvojen ja moottoripyörien korjaus</v>
      </c>
      <c r="K2973" s="126" t="str">
        <f>INDEX(Pääluokka!$I$2:$I$100,MATCH(VALUE(LEFT(Taulukko1[[#This Row],[TOL2008]],2)),Pääluokka!$G$2:$G$100,0))</f>
        <v>Palvelualat (G-N, R, S)</v>
      </c>
      <c r="L2973" s="41" t="str">
        <f t="shared" si="460"/>
        <v>NA</v>
      </c>
      <c r="M2973" s="43">
        <f t="shared" si="461"/>
        <v>41907</v>
      </c>
      <c r="N2973" s="43">
        <f t="shared" si="462"/>
        <v>41958</v>
      </c>
      <c r="O2973" s="43">
        <f t="shared" si="463"/>
        <v>41883</v>
      </c>
      <c r="P2973" s="43">
        <f t="shared" si="464"/>
        <v>41944</v>
      </c>
      <c r="Q2973" s="41">
        <f t="shared" si="465"/>
        <v>2014</v>
      </c>
      <c r="R2973" s="41">
        <f t="shared" si="466"/>
        <v>2014</v>
      </c>
      <c r="S2973" s="43" t="str">
        <f>YEAR(Taulukko1[[#This Row],[Alku KK]])&amp;"Q"&amp;ROUNDDOWN((MONTH(Taulukko1[[#This Row],[Alku KK]])-1)/3+1,0)</f>
        <v>2014Q3</v>
      </c>
      <c r="T2973" s="43" t="str">
        <f>YEAR(Taulukko1[[#This Row],[Loppu KK]])&amp;"Q"&amp;ROUNDDOWN((MONTH(Taulukko1[[#This Row],[Loppu KK]])-1)/3+1,0)</f>
        <v>2014Q4</v>
      </c>
      <c r="U2973" s="66">
        <f>IF(COUNT(Taulukko1[[#This Row],[Neuvottelujen alaiset ]])=1,Taulukko1[[#This Row],[Neuvottelujen alaiset ]],Taulukko1[[#This Row],[Vähennystarve]])</f>
        <v>50</v>
      </c>
      <c r="V2973" s="44" t="str">
        <f t="shared" si="467"/>
        <v>NA</v>
      </c>
      <c r="W2973" s="44" t="str">
        <f t="shared" si="468"/>
        <v>NA</v>
      </c>
      <c r="X2973" s="44" t="str">
        <f t="shared" si="469"/>
        <v>NA</v>
      </c>
      <c r="Y2973" s="90" t="b">
        <f>AND(MONTH(Taulukko1[[#This Row],[Alku PVM]] )=6,DAY(Taulukko1[[#This Row],[Alku PVM]] )&gt;19)</f>
        <v>0</v>
      </c>
      <c r="Z2973" s="90" t="b">
        <f>AND(MONTH(Taulukko1[[#This Row],[Loppu PVM]] )=6,DAY(Taulukko1[[#This Row],[Loppu PVM]] )&gt;19)</f>
        <v>0</v>
      </c>
      <c r="AA2973" s="90" t="b">
        <f>OR(MONTH(Taulukko1[[#This Row],[Alku PVM]] )&lt;=5,AND(MONTH(Taulukko1[[#This Row],[Alku PVM]] )=6,DAY(Taulukko1[[#This Row],[Alku PVM]] )&lt;20))</f>
        <v>0</v>
      </c>
      <c r="AB2973" s="90" t="b">
        <f>OR(MONTH(Taulukko1[[#This Row],[Loppu PVM]])&lt;=5,AND(MONTH(Taulukko1[[#This Row],[Loppu PVM]] )=6,DAY(Taulukko1[[#This Row],[Loppu PVM]])&lt;20))</f>
        <v>0</v>
      </c>
      <c r="AC2973" s="90" t="b">
        <f>OR(MONTH(Taulukko1[[#This Row],[Alku PVM]] )&lt;=3,AND(MONTH(Taulukko1[[#This Row],[Alku PVM]] )=3))</f>
        <v>0</v>
      </c>
      <c r="AD2973" s="90" t="b">
        <f>OR(MONTH(Taulukko1[[#This Row],[Loppu PVM]] )&lt;=3,AND(MONTH(Taulukko1[[#This Row],[Loppu PVM]] )=3))</f>
        <v>0</v>
      </c>
      <c r="AE2973" s="90" t="b">
        <f>OR(MONTH(Taulukko1[[#This Row],[Alku PVM]] )&lt;=9,AND(MONTH(Taulukko1[[#This Row],[Alku PVM]] )=9))</f>
        <v>1</v>
      </c>
      <c r="AF2973" s="90" t="b">
        <f>OR(MONTH(Taulukko1[[#This Row],[Loppu PVM]])&lt;=9,AND(MONTH(Taulukko1[[#This Row],[Loppu PVM]] )=9))</f>
        <v>0</v>
      </c>
      <c r="AG2973" s="90" t="b">
        <f>OR(MONTH(Taulukko1[[#This Row],[Alku PVM]] )&lt;=6,AND(MONTH(Taulukko1[[#This Row],[Alku PVM]] )=6))</f>
        <v>0</v>
      </c>
      <c r="AH2973" s="90" t="b">
        <f>OR(MONTH(Taulukko1[[#This Row],[Loppu PVM]])&lt;=6,AND(MONTH(Taulukko1[[#This Row],[Loppu PVM]] )=6))</f>
        <v>0</v>
      </c>
    </row>
    <row r="2974" spans="1:34" ht="12.75" customHeight="1">
      <c r="A2974" s="21" t="s">
        <v>599</v>
      </c>
      <c r="B2974" s="23">
        <v>41907</v>
      </c>
      <c r="C2974" s="21" t="s">
        <v>598</v>
      </c>
      <c r="D2974" s="24"/>
      <c r="E2974" s="62">
        <v>350</v>
      </c>
      <c r="F2974" s="23">
        <v>41957</v>
      </c>
      <c r="G2974" s="24">
        <v>270</v>
      </c>
      <c r="H2974" s="22">
        <v>350</v>
      </c>
      <c r="I2974" s="126">
        <f>INDEX('TOL2008'!B:B,MATCH(A2974,'TOL2008'!A:A,0))</f>
        <v>62010</v>
      </c>
      <c r="J2974" s="126" t="str">
        <f>INDEX(Pääluokka!$H$2:$H$100,MATCH(VALUE(LEFT(Taulukko1[[#This Row],[TOL2008]],2)),Pääluokka!$G$2:$G$100,0))</f>
        <v>Informaatio ja viestintä</v>
      </c>
      <c r="K2974" s="126" t="str">
        <f>INDEX(Pääluokka!$I$2:$I$100,MATCH(VALUE(LEFT(Taulukko1[[#This Row],[TOL2008]],2)),Pääluokka!$G$2:$G$100,0))</f>
        <v>Palvelualat (G-N, R, S)</v>
      </c>
      <c r="L2974" s="41">
        <f t="shared" si="460"/>
        <v>50</v>
      </c>
      <c r="M2974" s="43">
        <f t="shared" si="461"/>
        <v>41907</v>
      </c>
      <c r="N2974" s="43">
        <f t="shared" si="462"/>
        <v>41957</v>
      </c>
      <c r="O2974" s="43">
        <f t="shared" si="463"/>
        <v>41883</v>
      </c>
      <c r="P2974" s="43">
        <f t="shared" si="464"/>
        <v>41944</v>
      </c>
      <c r="Q2974" s="41">
        <f t="shared" si="465"/>
        <v>2014</v>
      </c>
      <c r="R2974" s="41">
        <f t="shared" si="466"/>
        <v>2014</v>
      </c>
      <c r="S2974" s="43" t="str">
        <f>YEAR(Taulukko1[[#This Row],[Alku KK]])&amp;"Q"&amp;ROUNDDOWN((MONTH(Taulukko1[[#This Row],[Alku KK]])-1)/3+1,0)</f>
        <v>2014Q3</v>
      </c>
      <c r="T2974" s="43" t="str">
        <f>YEAR(Taulukko1[[#This Row],[Loppu KK]])&amp;"Q"&amp;ROUNDDOWN((MONTH(Taulukko1[[#This Row],[Loppu KK]])-1)/3+1,0)</f>
        <v>2014Q4</v>
      </c>
      <c r="U2974" s="66">
        <f>IF(COUNT(Taulukko1[[#This Row],[Neuvottelujen alaiset ]])=1,Taulukko1[[#This Row],[Neuvottelujen alaiset ]],Taulukko1[[#This Row],[Vähennystarve]])</f>
        <v>350</v>
      </c>
      <c r="V2974" s="44">
        <f t="shared" si="467"/>
        <v>1</v>
      </c>
      <c r="W2974" s="44">
        <f t="shared" si="468"/>
        <v>0.77142857142857146</v>
      </c>
      <c r="X2974" s="44">
        <f t="shared" si="469"/>
        <v>0.77142857142857146</v>
      </c>
      <c r="Y2974" s="90" t="b">
        <f>AND(MONTH(Taulukko1[[#This Row],[Alku PVM]] )=6,DAY(Taulukko1[[#This Row],[Alku PVM]] )&gt;19)</f>
        <v>0</v>
      </c>
      <c r="Z2974" s="90" t="b">
        <f>AND(MONTH(Taulukko1[[#This Row],[Loppu PVM]] )=6,DAY(Taulukko1[[#This Row],[Loppu PVM]] )&gt;19)</f>
        <v>0</v>
      </c>
      <c r="AA2974" s="90" t="b">
        <f>OR(MONTH(Taulukko1[[#This Row],[Alku PVM]] )&lt;=5,AND(MONTH(Taulukko1[[#This Row],[Alku PVM]] )=6,DAY(Taulukko1[[#This Row],[Alku PVM]] )&lt;20))</f>
        <v>0</v>
      </c>
      <c r="AB2974" s="90" t="b">
        <f>OR(MONTH(Taulukko1[[#This Row],[Loppu PVM]])&lt;=5,AND(MONTH(Taulukko1[[#This Row],[Loppu PVM]] )=6,DAY(Taulukko1[[#This Row],[Loppu PVM]])&lt;20))</f>
        <v>0</v>
      </c>
      <c r="AC2974" s="90" t="b">
        <f>OR(MONTH(Taulukko1[[#This Row],[Alku PVM]] )&lt;=3,AND(MONTH(Taulukko1[[#This Row],[Alku PVM]] )=3))</f>
        <v>0</v>
      </c>
      <c r="AD2974" s="90" t="b">
        <f>OR(MONTH(Taulukko1[[#This Row],[Loppu PVM]] )&lt;=3,AND(MONTH(Taulukko1[[#This Row],[Loppu PVM]] )=3))</f>
        <v>0</v>
      </c>
      <c r="AE2974" s="90" t="b">
        <f>OR(MONTH(Taulukko1[[#This Row],[Alku PVM]] )&lt;=9,AND(MONTH(Taulukko1[[#This Row],[Alku PVM]] )=9))</f>
        <v>1</v>
      </c>
      <c r="AF2974" s="90" t="b">
        <f>OR(MONTH(Taulukko1[[#This Row],[Loppu PVM]])&lt;=9,AND(MONTH(Taulukko1[[#This Row],[Loppu PVM]] )=9))</f>
        <v>0</v>
      </c>
      <c r="AG2974" s="90" t="b">
        <f>OR(MONTH(Taulukko1[[#This Row],[Alku PVM]] )&lt;=6,AND(MONTH(Taulukko1[[#This Row],[Alku PVM]] )=6))</f>
        <v>0</v>
      </c>
      <c r="AH2974" s="90" t="b">
        <f>OR(MONTH(Taulukko1[[#This Row],[Loppu PVM]])&lt;=6,AND(MONTH(Taulukko1[[#This Row],[Loppu PVM]] )=6))</f>
        <v>0</v>
      </c>
    </row>
    <row r="2975" spans="1:34" ht="12.75" customHeight="1">
      <c r="A2975" s="21" t="s">
        <v>531</v>
      </c>
      <c r="B2975" s="23">
        <v>41907</v>
      </c>
      <c r="C2975" s="21" t="s">
        <v>4379</v>
      </c>
      <c r="D2975" s="24"/>
      <c r="E2975" s="62">
        <v>30</v>
      </c>
      <c r="F2975" s="23">
        <v>41995</v>
      </c>
      <c r="G2975" s="24">
        <v>0</v>
      </c>
      <c r="H2975" s="22">
        <v>113</v>
      </c>
      <c r="I2975" s="126">
        <f>INDEX('TOL2008'!B:B,MATCH(A2975,'TOL2008'!A:A,0))</f>
        <v>51101</v>
      </c>
      <c r="J2975" s="126" t="str">
        <f>INDEX(Pääluokka!$H$2:$H$100,MATCH(VALUE(LEFT(Taulukko1[[#This Row],[TOL2008]],2)),Pääluokka!$G$2:$G$100,0))</f>
        <v>Kuljetus ja varastointi</v>
      </c>
      <c r="K2975" s="126" t="str">
        <f>INDEX(Pääluokka!$I$2:$I$100,MATCH(VALUE(LEFT(Taulukko1[[#This Row],[TOL2008]],2)),Pääluokka!$G$2:$G$100,0))</f>
        <v>Palvelualat (G-N, R, S)</v>
      </c>
      <c r="L2975" s="41">
        <f t="shared" si="460"/>
        <v>88</v>
      </c>
      <c r="M2975" s="43">
        <f t="shared" si="461"/>
        <v>41907</v>
      </c>
      <c r="N2975" s="43">
        <f t="shared" si="462"/>
        <v>41995</v>
      </c>
      <c r="O2975" s="43">
        <f t="shared" si="463"/>
        <v>41883</v>
      </c>
      <c r="P2975" s="43">
        <f t="shared" si="464"/>
        <v>41974</v>
      </c>
      <c r="Q2975" s="41">
        <f t="shared" si="465"/>
        <v>2014</v>
      </c>
      <c r="R2975" s="41">
        <f t="shared" si="466"/>
        <v>2014</v>
      </c>
      <c r="S2975" s="43" t="str">
        <f>YEAR(Taulukko1[[#This Row],[Alku KK]])&amp;"Q"&amp;ROUNDDOWN((MONTH(Taulukko1[[#This Row],[Alku KK]])-1)/3+1,0)</f>
        <v>2014Q3</v>
      </c>
      <c r="T2975" s="43" t="str">
        <f>YEAR(Taulukko1[[#This Row],[Loppu KK]])&amp;"Q"&amp;ROUNDDOWN((MONTH(Taulukko1[[#This Row],[Loppu KK]])-1)/3+1,0)</f>
        <v>2014Q4</v>
      </c>
      <c r="U2975" s="66">
        <f>IF(COUNT(Taulukko1[[#This Row],[Neuvottelujen alaiset ]])=1,Taulukko1[[#This Row],[Neuvottelujen alaiset ]],Taulukko1[[#This Row],[Vähennystarve]])</f>
        <v>113</v>
      </c>
      <c r="V2975" s="44">
        <f t="shared" si="467"/>
        <v>0.26548672566371684</v>
      </c>
      <c r="W2975" s="44">
        <f t="shared" si="468"/>
        <v>0</v>
      </c>
      <c r="X2975" s="44">
        <f t="shared" si="469"/>
        <v>0</v>
      </c>
      <c r="Y2975" s="90" t="b">
        <f>AND(MONTH(Taulukko1[[#This Row],[Alku PVM]] )=6,DAY(Taulukko1[[#This Row],[Alku PVM]] )&gt;19)</f>
        <v>0</v>
      </c>
      <c r="Z2975" s="90" t="b">
        <f>AND(MONTH(Taulukko1[[#This Row],[Loppu PVM]] )=6,DAY(Taulukko1[[#This Row],[Loppu PVM]] )&gt;19)</f>
        <v>0</v>
      </c>
      <c r="AA2975" s="90" t="b">
        <f>OR(MONTH(Taulukko1[[#This Row],[Alku PVM]] )&lt;=5,AND(MONTH(Taulukko1[[#This Row],[Alku PVM]] )=6,DAY(Taulukko1[[#This Row],[Alku PVM]] )&lt;20))</f>
        <v>0</v>
      </c>
      <c r="AB2975" s="90" t="b">
        <f>OR(MONTH(Taulukko1[[#This Row],[Loppu PVM]])&lt;=5,AND(MONTH(Taulukko1[[#This Row],[Loppu PVM]] )=6,DAY(Taulukko1[[#This Row],[Loppu PVM]])&lt;20))</f>
        <v>0</v>
      </c>
      <c r="AC2975" s="90" t="b">
        <f>OR(MONTH(Taulukko1[[#This Row],[Alku PVM]] )&lt;=3,AND(MONTH(Taulukko1[[#This Row],[Alku PVM]] )=3))</f>
        <v>0</v>
      </c>
      <c r="AD2975" s="90" t="b">
        <f>OR(MONTH(Taulukko1[[#This Row],[Loppu PVM]] )&lt;=3,AND(MONTH(Taulukko1[[#This Row],[Loppu PVM]] )=3))</f>
        <v>0</v>
      </c>
      <c r="AE2975" s="90" t="b">
        <f>OR(MONTH(Taulukko1[[#This Row],[Alku PVM]] )&lt;=9,AND(MONTH(Taulukko1[[#This Row],[Alku PVM]] )=9))</f>
        <v>1</v>
      </c>
      <c r="AF2975" s="90" t="b">
        <f>OR(MONTH(Taulukko1[[#This Row],[Loppu PVM]])&lt;=9,AND(MONTH(Taulukko1[[#This Row],[Loppu PVM]] )=9))</f>
        <v>0</v>
      </c>
      <c r="AG2975" s="90" t="b">
        <f>OR(MONTH(Taulukko1[[#This Row],[Alku PVM]] )&lt;=6,AND(MONTH(Taulukko1[[#This Row],[Alku PVM]] )=6))</f>
        <v>0</v>
      </c>
      <c r="AH2975" s="90" t="b">
        <f>OR(MONTH(Taulukko1[[#This Row],[Loppu PVM]])&lt;=6,AND(MONTH(Taulukko1[[#This Row],[Loppu PVM]] )=6))</f>
        <v>0</v>
      </c>
    </row>
    <row r="2976" spans="1:34" ht="12.75" customHeight="1">
      <c r="A2976" s="21" t="s">
        <v>4388</v>
      </c>
      <c r="B2976" s="23">
        <v>41907</v>
      </c>
      <c r="C2976" s="21" t="s">
        <v>4389</v>
      </c>
      <c r="D2976" s="24">
        <v>70</v>
      </c>
      <c r="E2976" s="62">
        <v>9</v>
      </c>
      <c r="F2976" s="23">
        <v>41971</v>
      </c>
      <c r="G2976" s="24">
        <v>0</v>
      </c>
      <c r="H2976" s="22">
        <v>70</v>
      </c>
      <c r="I2976" s="126">
        <f>INDEX('TOL2008'!B:B,MATCH(A2976,'TOL2008'!A:A,0))</f>
        <v>86102</v>
      </c>
      <c r="J2976" s="126" t="str">
        <f>INDEX(Pääluokka!$H$2:$H$100,MATCH(VALUE(LEFT(Taulukko1[[#This Row],[TOL2008]],2)),Pääluokka!$G$2:$G$100,0))</f>
        <v>Terveys- ja sosiaalipalvelut</v>
      </c>
      <c r="K2976" s="126" t="str">
        <f>INDEX(Pääluokka!$I$2:$I$100,MATCH(VALUE(LEFT(Taulukko1[[#This Row],[TOL2008]],2)),Pääluokka!$G$2:$G$100,0))</f>
        <v>Muut toimialat (O-Q, T-X)</v>
      </c>
      <c r="L2976" s="41">
        <f t="shared" si="460"/>
        <v>64</v>
      </c>
      <c r="M2976" s="43">
        <f t="shared" si="461"/>
        <v>41907</v>
      </c>
      <c r="N2976" s="43">
        <f t="shared" si="462"/>
        <v>41971</v>
      </c>
      <c r="O2976" s="43">
        <f t="shared" si="463"/>
        <v>41883</v>
      </c>
      <c r="P2976" s="43">
        <f t="shared" si="464"/>
        <v>41944</v>
      </c>
      <c r="Q2976" s="41">
        <f t="shared" si="465"/>
        <v>2014</v>
      </c>
      <c r="R2976" s="41">
        <f t="shared" si="466"/>
        <v>2014</v>
      </c>
      <c r="S2976" s="43" t="str">
        <f>YEAR(Taulukko1[[#This Row],[Alku KK]])&amp;"Q"&amp;ROUNDDOWN((MONTH(Taulukko1[[#This Row],[Alku KK]])-1)/3+1,0)</f>
        <v>2014Q3</v>
      </c>
      <c r="T2976" s="43" t="str">
        <f>YEAR(Taulukko1[[#This Row],[Loppu KK]])&amp;"Q"&amp;ROUNDDOWN((MONTH(Taulukko1[[#This Row],[Loppu KK]])-1)/3+1,0)</f>
        <v>2014Q4</v>
      </c>
      <c r="U2976" s="66">
        <f>IF(COUNT(Taulukko1[[#This Row],[Neuvottelujen alaiset ]])=1,Taulukko1[[#This Row],[Neuvottelujen alaiset ]],Taulukko1[[#This Row],[Vähennystarve]])</f>
        <v>70</v>
      </c>
      <c r="V2976" s="44">
        <f t="shared" si="467"/>
        <v>0.12857142857142856</v>
      </c>
      <c r="W2976" s="44">
        <f t="shared" si="468"/>
        <v>0</v>
      </c>
      <c r="X2976" s="44">
        <f t="shared" si="469"/>
        <v>0</v>
      </c>
      <c r="Y2976" s="90" t="b">
        <f>AND(MONTH(Taulukko1[[#This Row],[Alku PVM]] )=6,DAY(Taulukko1[[#This Row],[Alku PVM]] )&gt;19)</f>
        <v>0</v>
      </c>
      <c r="Z2976" s="90" t="b">
        <f>AND(MONTH(Taulukko1[[#This Row],[Loppu PVM]] )=6,DAY(Taulukko1[[#This Row],[Loppu PVM]] )&gt;19)</f>
        <v>0</v>
      </c>
      <c r="AA2976" s="90" t="b">
        <f>OR(MONTH(Taulukko1[[#This Row],[Alku PVM]] )&lt;=5,AND(MONTH(Taulukko1[[#This Row],[Alku PVM]] )=6,DAY(Taulukko1[[#This Row],[Alku PVM]] )&lt;20))</f>
        <v>0</v>
      </c>
      <c r="AB2976" s="90" t="b">
        <f>OR(MONTH(Taulukko1[[#This Row],[Loppu PVM]])&lt;=5,AND(MONTH(Taulukko1[[#This Row],[Loppu PVM]] )=6,DAY(Taulukko1[[#This Row],[Loppu PVM]])&lt;20))</f>
        <v>0</v>
      </c>
      <c r="AC2976" s="90" t="b">
        <f>OR(MONTH(Taulukko1[[#This Row],[Alku PVM]] )&lt;=3,AND(MONTH(Taulukko1[[#This Row],[Alku PVM]] )=3))</f>
        <v>0</v>
      </c>
      <c r="AD2976" s="90" t="b">
        <f>OR(MONTH(Taulukko1[[#This Row],[Loppu PVM]] )&lt;=3,AND(MONTH(Taulukko1[[#This Row],[Loppu PVM]] )=3))</f>
        <v>0</v>
      </c>
      <c r="AE2976" s="90" t="b">
        <f>OR(MONTH(Taulukko1[[#This Row],[Alku PVM]] )&lt;=9,AND(MONTH(Taulukko1[[#This Row],[Alku PVM]] )=9))</f>
        <v>1</v>
      </c>
      <c r="AF2976" s="90" t="b">
        <f>OR(MONTH(Taulukko1[[#This Row],[Loppu PVM]])&lt;=9,AND(MONTH(Taulukko1[[#This Row],[Loppu PVM]] )=9))</f>
        <v>0</v>
      </c>
      <c r="AG2976" s="90" t="b">
        <f>OR(MONTH(Taulukko1[[#This Row],[Alku PVM]] )&lt;=6,AND(MONTH(Taulukko1[[#This Row],[Alku PVM]] )=6))</f>
        <v>0</v>
      </c>
      <c r="AH2976" s="90" t="b">
        <f>OR(MONTH(Taulukko1[[#This Row],[Loppu PVM]])&lt;=6,AND(MONTH(Taulukko1[[#This Row],[Loppu PVM]] )=6))</f>
        <v>0</v>
      </c>
    </row>
    <row r="2977" spans="1:34" ht="12.75" customHeight="1">
      <c r="A2977" t="s">
        <v>311</v>
      </c>
      <c r="B2977" s="23">
        <v>41907</v>
      </c>
      <c r="C2977" s="21" t="s">
        <v>310</v>
      </c>
      <c r="D2977" s="24">
        <v>200</v>
      </c>
      <c r="F2977" s="23">
        <v>41934</v>
      </c>
      <c r="G2977" s="24">
        <v>0</v>
      </c>
      <c r="H2977" s="22">
        <v>200</v>
      </c>
      <c r="I2977" s="126">
        <f>INDEX('TOL2008'!B:B,MATCH(A2977,'TOL2008'!A:A,0))</f>
        <v>52291</v>
      </c>
      <c r="J2977" s="126" t="str">
        <f>INDEX(Pääluokka!$H$2:$H$100,MATCH(VALUE(LEFT(Taulukko1[[#This Row],[TOL2008]],2)),Pääluokka!$G$2:$G$100,0))</f>
        <v>Kuljetus ja varastointi</v>
      </c>
      <c r="K2977" s="126" t="str">
        <f>INDEX(Pääluokka!$I$2:$I$100,MATCH(VALUE(LEFT(Taulukko1[[#This Row],[TOL2008]],2)),Pääluokka!$G$2:$G$100,0))</f>
        <v>Palvelualat (G-N, R, S)</v>
      </c>
      <c r="L2977" s="41">
        <f t="shared" si="460"/>
        <v>27</v>
      </c>
      <c r="M2977" s="43">
        <f t="shared" si="461"/>
        <v>41907</v>
      </c>
      <c r="N2977" s="43">
        <f t="shared" si="462"/>
        <v>41934</v>
      </c>
      <c r="O2977" s="43">
        <f t="shared" si="463"/>
        <v>41883</v>
      </c>
      <c r="P2977" s="43">
        <f t="shared" si="464"/>
        <v>41913</v>
      </c>
      <c r="Q2977" s="41">
        <f t="shared" si="465"/>
        <v>2014</v>
      </c>
      <c r="R2977" s="41">
        <f t="shared" si="466"/>
        <v>2014</v>
      </c>
      <c r="S2977" s="43" t="str">
        <f>YEAR(Taulukko1[[#This Row],[Alku KK]])&amp;"Q"&amp;ROUNDDOWN((MONTH(Taulukko1[[#This Row],[Alku KK]])-1)/3+1,0)</f>
        <v>2014Q3</v>
      </c>
      <c r="T2977" s="43" t="str">
        <f>YEAR(Taulukko1[[#This Row],[Loppu KK]])&amp;"Q"&amp;ROUNDDOWN((MONTH(Taulukko1[[#This Row],[Loppu KK]])-1)/3+1,0)</f>
        <v>2014Q4</v>
      </c>
      <c r="U2977" s="66">
        <f>IF(COUNT(Taulukko1[[#This Row],[Neuvottelujen alaiset ]])=1,Taulukko1[[#This Row],[Neuvottelujen alaiset ]],Taulukko1[[#This Row],[Vähennystarve]])</f>
        <v>200</v>
      </c>
      <c r="V2977" s="44" t="str">
        <f t="shared" si="467"/>
        <v>NA</v>
      </c>
      <c r="W2977" s="44">
        <f t="shared" si="468"/>
        <v>0</v>
      </c>
      <c r="X2977" s="44" t="str">
        <f t="shared" si="469"/>
        <v>NA</v>
      </c>
      <c r="Y2977" s="90" t="b">
        <f>AND(MONTH(Taulukko1[[#This Row],[Alku PVM]] )=6,DAY(Taulukko1[[#This Row],[Alku PVM]] )&gt;19)</f>
        <v>0</v>
      </c>
      <c r="Z2977" s="90" t="b">
        <f>AND(MONTH(Taulukko1[[#This Row],[Loppu PVM]] )=6,DAY(Taulukko1[[#This Row],[Loppu PVM]] )&gt;19)</f>
        <v>0</v>
      </c>
      <c r="AA2977" s="90" t="b">
        <f>OR(MONTH(Taulukko1[[#This Row],[Alku PVM]] )&lt;=5,AND(MONTH(Taulukko1[[#This Row],[Alku PVM]] )=6,DAY(Taulukko1[[#This Row],[Alku PVM]] )&lt;20))</f>
        <v>0</v>
      </c>
      <c r="AB2977" s="90" t="b">
        <f>OR(MONTH(Taulukko1[[#This Row],[Loppu PVM]])&lt;=5,AND(MONTH(Taulukko1[[#This Row],[Loppu PVM]] )=6,DAY(Taulukko1[[#This Row],[Loppu PVM]])&lt;20))</f>
        <v>0</v>
      </c>
      <c r="AC2977" s="90" t="b">
        <f>OR(MONTH(Taulukko1[[#This Row],[Alku PVM]] )&lt;=3,AND(MONTH(Taulukko1[[#This Row],[Alku PVM]] )=3))</f>
        <v>0</v>
      </c>
      <c r="AD2977" s="90" t="b">
        <f>OR(MONTH(Taulukko1[[#This Row],[Loppu PVM]] )&lt;=3,AND(MONTH(Taulukko1[[#This Row],[Loppu PVM]] )=3))</f>
        <v>0</v>
      </c>
      <c r="AE2977" s="90" t="b">
        <f>OR(MONTH(Taulukko1[[#This Row],[Alku PVM]] )&lt;=9,AND(MONTH(Taulukko1[[#This Row],[Alku PVM]] )=9))</f>
        <v>1</v>
      </c>
      <c r="AF2977" s="90" t="b">
        <f>OR(MONTH(Taulukko1[[#This Row],[Loppu PVM]])&lt;=9,AND(MONTH(Taulukko1[[#This Row],[Loppu PVM]] )=9))</f>
        <v>0</v>
      </c>
      <c r="AG2977" s="90" t="b">
        <f>OR(MONTH(Taulukko1[[#This Row],[Alku PVM]] )&lt;=6,AND(MONTH(Taulukko1[[#This Row],[Alku PVM]] )=6))</f>
        <v>0</v>
      </c>
      <c r="AH2977" s="90" t="b">
        <f>OR(MONTH(Taulukko1[[#This Row],[Loppu PVM]])&lt;=6,AND(MONTH(Taulukko1[[#This Row],[Loppu PVM]] )=6))</f>
        <v>0</v>
      </c>
    </row>
    <row r="2978" spans="1:34" ht="12.75" customHeight="1">
      <c r="A2978" s="21" t="s">
        <v>341</v>
      </c>
      <c r="B2978" s="23">
        <v>41908</v>
      </c>
      <c r="C2978" s="21" t="s">
        <v>340</v>
      </c>
      <c r="D2978" s="24"/>
      <c r="F2978" s="23"/>
      <c r="G2978" s="24"/>
      <c r="H2978" s="22">
        <v>25</v>
      </c>
      <c r="I2978" s="126">
        <f>INDEX('TOL2008'!B:B,MATCH(A2978,'TOL2008'!A:A,0))</f>
        <v>82200</v>
      </c>
      <c r="J2978" s="126" t="str">
        <f>INDEX(Pääluokka!$H$2:$H$100,MATCH(VALUE(LEFT(Taulukko1[[#This Row],[TOL2008]],2)),Pääluokka!$G$2:$G$100,0))</f>
        <v>Hallinto- ja tukipalvelutoiminta</v>
      </c>
      <c r="K2978" s="126" t="str">
        <f>INDEX(Pääluokka!$I$2:$I$100,MATCH(VALUE(LEFT(Taulukko1[[#This Row],[TOL2008]],2)),Pääluokka!$G$2:$G$100,0))</f>
        <v>Palvelualat (G-N, R, S)</v>
      </c>
      <c r="L2978" s="41" t="str">
        <f t="shared" si="460"/>
        <v>NA</v>
      </c>
      <c r="M2978" s="43">
        <f t="shared" si="461"/>
        <v>41908</v>
      </c>
      <c r="N2978" s="43">
        <f t="shared" si="462"/>
        <v>41959</v>
      </c>
      <c r="O2978" s="43">
        <f t="shared" si="463"/>
        <v>41883</v>
      </c>
      <c r="P2978" s="43">
        <f t="shared" si="464"/>
        <v>41944</v>
      </c>
      <c r="Q2978" s="41">
        <f t="shared" si="465"/>
        <v>2014</v>
      </c>
      <c r="R2978" s="41">
        <f t="shared" si="466"/>
        <v>2014</v>
      </c>
      <c r="S2978" s="43" t="str">
        <f>YEAR(Taulukko1[[#This Row],[Alku KK]])&amp;"Q"&amp;ROUNDDOWN((MONTH(Taulukko1[[#This Row],[Alku KK]])-1)/3+1,0)</f>
        <v>2014Q3</v>
      </c>
      <c r="T2978" s="43" t="str">
        <f>YEAR(Taulukko1[[#This Row],[Loppu KK]])&amp;"Q"&amp;ROUNDDOWN((MONTH(Taulukko1[[#This Row],[Loppu KK]])-1)/3+1,0)</f>
        <v>2014Q4</v>
      </c>
      <c r="U2978" s="66">
        <f>IF(COUNT(Taulukko1[[#This Row],[Neuvottelujen alaiset ]])=1,Taulukko1[[#This Row],[Neuvottelujen alaiset ]],Taulukko1[[#This Row],[Vähennystarve]])</f>
        <v>25</v>
      </c>
      <c r="V2978" s="44" t="str">
        <f t="shared" si="467"/>
        <v>NA</v>
      </c>
      <c r="W2978" s="44" t="str">
        <f t="shared" si="468"/>
        <v>NA</v>
      </c>
      <c r="X2978" s="44" t="str">
        <f t="shared" si="469"/>
        <v>NA</v>
      </c>
      <c r="Y2978" s="90" t="b">
        <f>AND(MONTH(Taulukko1[[#This Row],[Alku PVM]] )=6,DAY(Taulukko1[[#This Row],[Alku PVM]] )&gt;19)</f>
        <v>0</v>
      </c>
      <c r="Z2978" s="90" t="b">
        <f>AND(MONTH(Taulukko1[[#This Row],[Loppu PVM]] )=6,DAY(Taulukko1[[#This Row],[Loppu PVM]] )&gt;19)</f>
        <v>0</v>
      </c>
      <c r="AA2978" s="90" t="b">
        <f>OR(MONTH(Taulukko1[[#This Row],[Alku PVM]] )&lt;=5,AND(MONTH(Taulukko1[[#This Row],[Alku PVM]] )=6,DAY(Taulukko1[[#This Row],[Alku PVM]] )&lt;20))</f>
        <v>0</v>
      </c>
      <c r="AB2978" s="90" t="b">
        <f>OR(MONTH(Taulukko1[[#This Row],[Loppu PVM]])&lt;=5,AND(MONTH(Taulukko1[[#This Row],[Loppu PVM]] )=6,DAY(Taulukko1[[#This Row],[Loppu PVM]])&lt;20))</f>
        <v>0</v>
      </c>
      <c r="AC2978" s="90" t="b">
        <f>OR(MONTH(Taulukko1[[#This Row],[Alku PVM]] )&lt;=3,AND(MONTH(Taulukko1[[#This Row],[Alku PVM]] )=3))</f>
        <v>0</v>
      </c>
      <c r="AD2978" s="90" t="b">
        <f>OR(MONTH(Taulukko1[[#This Row],[Loppu PVM]] )&lt;=3,AND(MONTH(Taulukko1[[#This Row],[Loppu PVM]] )=3))</f>
        <v>0</v>
      </c>
      <c r="AE2978" s="90" t="b">
        <f>OR(MONTH(Taulukko1[[#This Row],[Alku PVM]] )&lt;=9,AND(MONTH(Taulukko1[[#This Row],[Alku PVM]] )=9))</f>
        <v>1</v>
      </c>
      <c r="AF2978" s="90" t="b">
        <f>OR(MONTH(Taulukko1[[#This Row],[Loppu PVM]])&lt;=9,AND(MONTH(Taulukko1[[#This Row],[Loppu PVM]] )=9))</f>
        <v>0</v>
      </c>
      <c r="AG2978" s="90" t="b">
        <f>OR(MONTH(Taulukko1[[#This Row],[Alku PVM]] )&lt;=6,AND(MONTH(Taulukko1[[#This Row],[Alku PVM]] )=6))</f>
        <v>0</v>
      </c>
      <c r="AH2978" s="90" t="b">
        <f>OR(MONTH(Taulukko1[[#This Row],[Loppu PVM]])&lt;=6,AND(MONTH(Taulukko1[[#This Row],[Loppu PVM]] )=6))</f>
        <v>0</v>
      </c>
    </row>
    <row r="2979" spans="1:34" ht="12.75" customHeight="1">
      <c r="A2979" t="s">
        <v>410</v>
      </c>
      <c r="B2979" s="23">
        <v>41911</v>
      </c>
      <c r="C2979" t="s">
        <v>409</v>
      </c>
      <c r="E2979" s="62">
        <v>27</v>
      </c>
      <c r="F2979" s="4">
        <v>41968</v>
      </c>
      <c r="G2979" s="5">
        <v>22</v>
      </c>
      <c r="H2979" s="22">
        <v>77</v>
      </c>
      <c r="I2979" s="126">
        <f>INDEX('TOL2008'!B:B,MATCH(A2979,'TOL2008'!A:A,0))</f>
        <v>61100</v>
      </c>
      <c r="J2979" s="126" t="str">
        <f>INDEX(Pääluokka!$H$2:$H$100,MATCH(VALUE(LEFT(Taulukko1[[#This Row],[TOL2008]],2)),Pääluokka!$G$2:$G$100,0))</f>
        <v>Informaatio ja viestintä</v>
      </c>
      <c r="K2979" s="126" t="str">
        <f>INDEX(Pääluokka!$I$2:$I$100,MATCH(VALUE(LEFT(Taulukko1[[#This Row],[TOL2008]],2)),Pääluokka!$G$2:$G$100,0))</f>
        <v>Palvelualat (G-N, R, S)</v>
      </c>
      <c r="L2979" s="41">
        <f t="shared" si="460"/>
        <v>57</v>
      </c>
      <c r="M2979" s="43">
        <f t="shared" si="461"/>
        <v>41911</v>
      </c>
      <c r="N2979" s="43">
        <f t="shared" si="462"/>
        <v>41968</v>
      </c>
      <c r="O2979" s="43">
        <f t="shared" si="463"/>
        <v>41883</v>
      </c>
      <c r="P2979" s="43">
        <f t="shared" si="464"/>
        <v>41944</v>
      </c>
      <c r="Q2979" s="41">
        <f t="shared" si="465"/>
        <v>2014</v>
      </c>
      <c r="R2979" s="41">
        <f t="shared" si="466"/>
        <v>2014</v>
      </c>
      <c r="S2979" s="43" t="str">
        <f>YEAR(Taulukko1[[#This Row],[Alku KK]])&amp;"Q"&amp;ROUNDDOWN((MONTH(Taulukko1[[#This Row],[Alku KK]])-1)/3+1,0)</f>
        <v>2014Q3</v>
      </c>
      <c r="T2979" s="43" t="str">
        <f>YEAR(Taulukko1[[#This Row],[Loppu KK]])&amp;"Q"&amp;ROUNDDOWN((MONTH(Taulukko1[[#This Row],[Loppu KK]])-1)/3+1,0)</f>
        <v>2014Q4</v>
      </c>
      <c r="U2979" s="66">
        <f>IF(COUNT(Taulukko1[[#This Row],[Neuvottelujen alaiset ]])=1,Taulukko1[[#This Row],[Neuvottelujen alaiset ]],Taulukko1[[#This Row],[Vähennystarve]])</f>
        <v>77</v>
      </c>
      <c r="V2979" s="44">
        <f t="shared" si="467"/>
        <v>0.35064935064935066</v>
      </c>
      <c r="W2979" s="44">
        <f t="shared" si="468"/>
        <v>0.2857142857142857</v>
      </c>
      <c r="X2979" s="44">
        <f t="shared" si="469"/>
        <v>0.81481481481481477</v>
      </c>
      <c r="Y2979" s="90" t="b">
        <f>AND(MONTH(Taulukko1[[#This Row],[Alku PVM]] )=6,DAY(Taulukko1[[#This Row],[Alku PVM]] )&gt;19)</f>
        <v>0</v>
      </c>
      <c r="Z2979" s="90" t="b">
        <f>AND(MONTH(Taulukko1[[#This Row],[Loppu PVM]] )=6,DAY(Taulukko1[[#This Row],[Loppu PVM]] )&gt;19)</f>
        <v>0</v>
      </c>
      <c r="AA2979" s="90" t="b">
        <f>OR(MONTH(Taulukko1[[#This Row],[Alku PVM]] )&lt;=5,AND(MONTH(Taulukko1[[#This Row],[Alku PVM]] )=6,DAY(Taulukko1[[#This Row],[Alku PVM]] )&lt;20))</f>
        <v>0</v>
      </c>
      <c r="AB2979" s="90" t="b">
        <f>OR(MONTH(Taulukko1[[#This Row],[Loppu PVM]])&lt;=5,AND(MONTH(Taulukko1[[#This Row],[Loppu PVM]] )=6,DAY(Taulukko1[[#This Row],[Loppu PVM]])&lt;20))</f>
        <v>0</v>
      </c>
      <c r="AC2979" s="90" t="b">
        <f>OR(MONTH(Taulukko1[[#This Row],[Alku PVM]] )&lt;=3,AND(MONTH(Taulukko1[[#This Row],[Alku PVM]] )=3))</f>
        <v>0</v>
      </c>
      <c r="AD2979" s="90" t="b">
        <f>OR(MONTH(Taulukko1[[#This Row],[Loppu PVM]] )&lt;=3,AND(MONTH(Taulukko1[[#This Row],[Loppu PVM]] )=3))</f>
        <v>0</v>
      </c>
      <c r="AE2979" s="90" t="b">
        <f>OR(MONTH(Taulukko1[[#This Row],[Alku PVM]] )&lt;=9,AND(MONTH(Taulukko1[[#This Row],[Alku PVM]] )=9))</f>
        <v>1</v>
      </c>
      <c r="AF2979" s="90" t="b">
        <f>OR(MONTH(Taulukko1[[#This Row],[Loppu PVM]])&lt;=9,AND(MONTH(Taulukko1[[#This Row],[Loppu PVM]] )=9))</f>
        <v>0</v>
      </c>
      <c r="AG2979" s="90" t="b">
        <f>OR(MONTH(Taulukko1[[#This Row],[Alku PVM]] )&lt;=6,AND(MONTH(Taulukko1[[#This Row],[Alku PVM]] )=6))</f>
        <v>0</v>
      </c>
      <c r="AH2979" s="90" t="b">
        <f>OR(MONTH(Taulukko1[[#This Row],[Loppu PVM]])&lt;=6,AND(MONTH(Taulukko1[[#This Row],[Loppu PVM]] )=6))</f>
        <v>0</v>
      </c>
    </row>
    <row r="2980" spans="1:34" ht="12.75" customHeight="1">
      <c r="A2980" t="s">
        <v>519</v>
      </c>
      <c r="B2980" s="23">
        <v>41912</v>
      </c>
      <c r="C2980" t="s">
        <v>4382</v>
      </c>
      <c r="E2980" s="62">
        <v>90</v>
      </c>
      <c r="F2980" s="4">
        <v>41984</v>
      </c>
      <c r="G2980" s="5">
        <v>25</v>
      </c>
      <c r="H2980" s="22">
        <v>700</v>
      </c>
      <c r="I2980" s="126">
        <f>INDEX('TOL2008'!B:B,MATCH(A2980,'TOL2008'!A:A,0))</f>
        <v>51101</v>
      </c>
      <c r="J2980" s="126" t="str">
        <f>INDEX(Pääluokka!$H$2:$H$100,MATCH(VALUE(LEFT(Taulukko1[[#This Row],[TOL2008]],2)),Pääluokka!$G$2:$G$100,0))</f>
        <v>Kuljetus ja varastointi</v>
      </c>
      <c r="K2980" s="126" t="str">
        <f>INDEX(Pääluokka!$I$2:$I$100,MATCH(VALUE(LEFT(Taulukko1[[#This Row],[TOL2008]],2)),Pääluokka!$G$2:$G$100,0))</f>
        <v>Palvelualat (G-N, R, S)</v>
      </c>
      <c r="L2980" s="41">
        <f t="shared" si="460"/>
        <v>72</v>
      </c>
      <c r="M2980" s="43">
        <f t="shared" si="461"/>
        <v>41912</v>
      </c>
      <c r="N2980" s="43">
        <f t="shared" si="462"/>
        <v>41984</v>
      </c>
      <c r="O2980" s="43">
        <f t="shared" si="463"/>
        <v>41883</v>
      </c>
      <c r="P2980" s="43">
        <f t="shared" si="464"/>
        <v>41974</v>
      </c>
      <c r="Q2980" s="41">
        <f t="shared" si="465"/>
        <v>2014</v>
      </c>
      <c r="R2980" s="41">
        <f t="shared" si="466"/>
        <v>2014</v>
      </c>
      <c r="S2980" s="43" t="str">
        <f>YEAR(Taulukko1[[#This Row],[Alku KK]])&amp;"Q"&amp;ROUNDDOWN((MONTH(Taulukko1[[#This Row],[Alku KK]])-1)/3+1,0)</f>
        <v>2014Q3</v>
      </c>
      <c r="T2980" s="43" t="str">
        <f>YEAR(Taulukko1[[#This Row],[Loppu KK]])&amp;"Q"&amp;ROUNDDOWN((MONTH(Taulukko1[[#This Row],[Loppu KK]])-1)/3+1,0)</f>
        <v>2014Q4</v>
      </c>
      <c r="U2980" s="66">
        <f>IF(COUNT(Taulukko1[[#This Row],[Neuvottelujen alaiset ]])=1,Taulukko1[[#This Row],[Neuvottelujen alaiset ]],Taulukko1[[#This Row],[Vähennystarve]])</f>
        <v>700</v>
      </c>
      <c r="V2980" s="44">
        <f t="shared" si="467"/>
        <v>0.12857142857142856</v>
      </c>
      <c r="W2980" s="44">
        <f t="shared" si="468"/>
        <v>3.5714285714285712E-2</v>
      </c>
      <c r="X2980" s="44">
        <f t="shared" si="469"/>
        <v>0.27777777777777779</v>
      </c>
      <c r="Y2980" s="90" t="b">
        <f>AND(MONTH(Taulukko1[[#This Row],[Alku PVM]] )=6,DAY(Taulukko1[[#This Row],[Alku PVM]] )&gt;19)</f>
        <v>0</v>
      </c>
      <c r="Z2980" s="90" t="b">
        <f>AND(MONTH(Taulukko1[[#This Row],[Loppu PVM]] )=6,DAY(Taulukko1[[#This Row],[Loppu PVM]] )&gt;19)</f>
        <v>0</v>
      </c>
      <c r="AA2980" s="90" t="b">
        <f>OR(MONTH(Taulukko1[[#This Row],[Alku PVM]] )&lt;=5,AND(MONTH(Taulukko1[[#This Row],[Alku PVM]] )=6,DAY(Taulukko1[[#This Row],[Alku PVM]] )&lt;20))</f>
        <v>0</v>
      </c>
      <c r="AB2980" s="90" t="b">
        <f>OR(MONTH(Taulukko1[[#This Row],[Loppu PVM]])&lt;=5,AND(MONTH(Taulukko1[[#This Row],[Loppu PVM]] )=6,DAY(Taulukko1[[#This Row],[Loppu PVM]])&lt;20))</f>
        <v>0</v>
      </c>
      <c r="AC2980" s="90" t="b">
        <f>OR(MONTH(Taulukko1[[#This Row],[Alku PVM]] )&lt;=3,AND(MONTH(Taulukko1[[#This Row],[Alku PVM]] )=3))</f>
        <v>0</v>
      </c>
      <c r="AD2980" s="90" t="b">
        <f>OR(MONTH(Taulukko1[[#This Row],[Loppu PVM]] )&lt;=3,AND(MONTH(Taulukko1[[#This Row],[Loppu PVM]] )=3))</f>
        <v>0</v>
      </c>
      <c r="AE2980" s="90" t="b">
        <f>OR(MONTH(Taulukko1[[#This Row],[Alku PVM]] )&lt;=9,AND(MONTH(Taulukko1[[#This Row],[Alku PVM]] )=9))</f>
        <v>1</v>
      </c>
      <c r="AF2980" s="90" t="b">
        <f>OR(MONTH(Taulukko1[[#This Row],[Loppu PVM]])&lt;=9,AND(MONTH(Taulukko1[[#This Row],[Loppu PVM]] )=9))</f>
        <v>0</v>
      </c>
      <c r="AG2980" s="90" t="b">
        <f>OR(MONTH(Taulukko1[[#This Row],[Alku PVM]] )&lt;=6,AND(MONTH(Taulukko1[[#This Row],[Alku PVM]] )=6))</f>
        <v>0</v>
      </c>
      <c r="AH2980" s="90" t="b">
        <f>OR(MONTH(Taulukko1[[#This Row],[Loppu PVM]])&lt;=6,AND(MONTH(Taulukko1[[#This Row],[Loppu PVM]] )=6))</f>
        <v>0</v>
      </c>
    </row>
    <row r="2981" spans="1:34" ht="12.75" customHeight="1">
      <c r="A2981" s="21" t="s">
        <v>515</v>
      </c>
      <c r="B2981" s="23">
        <v>41912</v>
      </c>
      <c r="C2981" s="21" t="s">
        <v>514</v>
      </c>
      <c r="D2981" s="24"/>
      <c r="F2981" s="23"/>
      <c r="G2981" s="24"/>
      <c r="H2981" s="22">
        <v>9</v>
      </c>
      <c r="I2981" s="126">
        <f>INDEX('TOL2008'!B:B,MATCH(A2981,'TOL2008'!A:A,0))</f>
        <v>58120</v>
      </c>
      <c r="J2981" s="126" t="str">
        <f>INDEX(Pääluokka!$H$2:$H$100,MATCH(VALUE(LEFT(Taulukko1[[#This Row],[TOL2008]],2)),Pääluokka!$G$2:$G$100,0))</f>
        <v>Informaatio ja viestintä</v>
      </c>
      <c r="K2981" s="126" t="str">
        <f>INDEX(Pääluokka!$I$2:$I$100,MATCH(VALUE(LEFT(Taulukko1[[#This Row],[TOL2008]],2)),Pääluokka!$G$2:$G$100,0))</f>
        <v>Palvelualat (G-N, R, S)</v>
      </c>
      <c r="L2981" s="41" t="str">
        <f t="shared" si="460"/>
        <v>NA</v>
      </c>
      <c r="M2981" s="43">
        <f t="shared" si="461"/>
        <v>41912</v>
      </c>
      <c r="N2981" s="43">
        <f t="shared" si="462"/>
        <v>41963</v>
      </c>
      <c r="O2981" s="43">
        <f t="shared" si="463"/>
        <v>41883</v>
      </c>
      <c r="P2981" s="43">
        <f t="shared" si="464"/>
        <v>41944</v>
      </c>
      <c r="Q2981" s="41">
        <f t="shared" si="465"/>
        <v>2014</v>
      </c>
      <c r="R2981" s="41">
        <f t="shared" si="466"/>
        <v>2014</v>
      </c>
      <c r="S2981" s="43" t="str">
        <f>YEAR(Taulukko1[[#This Row],[Alku KK]])&amp;"Q"&amp;ROUNDDOWN((MONTH(Taulukko1[[#This Row],[Alku KK]])-1)/3+1,0)</f>
        <v>2014Q3</v>
      </c>
      <c r="T2981" s="43" t="str">
        <f>YEAR(Taulukko1[[#This Row],[Loppu KK]])&amp;"Q"&amp;ROUNDDOWN((MONTH(Taulukko1[[#This Row],[Loppu KK]])-1)/3+1,0)</f>
        <v>2014Q4</v>
      </c>
      <c r="U2981" s="66">
        <f>IF(COUNT(Taulukko1[[#This Row],[Neuvottelujen alaiset ]])=1,Taulukko1[[#This Row],[Neuvottelujen alaiset ]],Taulukko1[[#This Row],[Vähennystarve]])</f>
        <v>9</v>
      </c>
      <c r="V2981" s="44" t="str">
        <f t="shared" si="467"/>
        <v>NA</v>
      </c>
      <c r="W2981" s="44" t="str">
        <f t="shared" si="468"/>
        <v>NA</v>
      </c>
      <c r="X2981" s="44" t="str">
        <f t="shared" si="469"/>
        <v>NA</v>
      </c>
      <c r="Y2981" s="90" t="b">
        <f>AND(MONTH(Taulukko1[[#This Row],[Alku PVM]] )=6,DAY(Taulukko1[[#This Row],[Alku PVM]] )&gt;19)</f>
        <v>0</v>
      </c>
      <c r="Z2981" s="90" t="b">
        <f>AND(MONTH(Taulukko1[[#This Row],[Loppu PVM]] )=6,DAY(Taulukko1[[#This Row],[Loppu PVM]] )&gt;19)</f>
        <v>0</v>
      </c>
      <c r="AA2981" s="90" t="b">
        <f>OR(MONTH(Taulukko1[[#This Row],[Alku PVM]] )&lt;=5,AND(MONTH(Taulukko1[[#This Row],[Alku PVM]] )=6,DAY(Taulukko1[[#This Row],[Alku PVM]] )&lt;20))</f>
        <v>0</v>
      </c>
      <c r="AB2981" s="90" t="b">
        <f>OR(MONTH(Taulukko1[[#This Row],[Loppu PVM]])&lt;=5,AND(MONTH(Taulukko1[[#This Row],[Loppu PVM]] )=6,DAY(Taulukko1[[#This Row],[Loppu PVM]])&lt;20))</f>
        <v>0</v>
      </c>
      <c r="AC2981" s="90" t="b">
        <f>OR(MONTH(Taulukko1[[#This Row],[Alku PVM]] )&lt;=3,AND(MONTH(Taulukko1[[#This Row],[Alku PVM]] )=3))</f>
        <v>0</v>
      </c>
      <c r="AD2981" s="90" t="b">
        <f>OR(MONTH(Taulukko1[[#This Row],[Loppu PVM]] )&lt;=3,AND(MONTH(Taulukko1[[#This Row],[Loppu PVM]] )=3))</f>
        <v>0</v>
      </c>
      <c r="AE2981" s="90" t="b">
        <f>OR(MONTH(Taulukko1[[#This Row],[Alku PVM]] )&lt;=9,AND(MONTH(Taulukko1[[#This Row],[Alku PVM]] )=9))</f>
        <v>1</v>
      </c>
      <c r="AF2981" s="90" t="b">
        <f>OR(MONTH(Taulukko1[[#This Row],[Loppu PVM]])&lt;=9,AND(MONTH(Taulukko1[[#This Row],[Loppu PVM]] )=9))</f>
        <v>0</v>
      </c>
      <c r="AG2981" s="90" t="b">
        <f>OR(MONTH(Taulukko1[[#This Row],[Alku PVM]] )&lt;=6,AND(MONTH(Taulukko1[[#This Row],[Alku PVM]] )=6))</f>
        <v>0</v>
      </c>
      <c r="AH2981" s="90" t="b">
        <f>OR(MONTH(Taulukko1[[#This Row],[Loppu PVM]])&lt;=6,AND(MONTH(Taulukko1[[#This Row],[Loppu PVM]] )=6))</f>
        <v>0</v>
      </c>
    </row>
    <row r="2982" spans="1:34" ht="12.75" customHeight="1">
      <c r="A2982" t="s">
        <v>109</v>
      </c>
      <c r="B2982" s="23">
        <v>41912</v>
      </c>
      <c r="C2982" t="s">
        <v>108</v>
      </c>
      <c r="E2982" s="62">
        <v>17</v>
      </c>
      <c r="F2982" s="4">
        <v>41940</v>
      </c>
      <c r="G2982" s="5">
        <v>8</v>
      </c>
      <c r="H2982" s="22">
        <v>91</v>
      </c>
      <c r="I2982" s="126">
        <f>INDEX('TOL2008'!B:B,MATCH(A2982,'TOL2008'!A:A,0))</f>
        <v>62010</v>
      </c>
      <c r="J2982" s="126" t="str">
        <f>INDEX(Pääluokka!$H$2:$H$100,MATCH(VALUE(LEFT(Taulukko1[[#This Row],[TOL2008]],2)),Pääluokka!$G$2:$G$100,0))</f>
        <v>Informaatio ja viestintä</v>
      </c>
      <c r="K2982" s="126" t="str">
        <f>INDEX(Pääluokka!$I$2:$I$100,MATCH(VALUE(LEFT(Taulukko1[[#This Row],[TOL2008]],2)),Pääluokka!$G$2:$G$100,0))</f>
        <v>Palvelualat (G-N, R, S)</v>
      </c>
      <c r="L2982" s="41">
        <f t="shared" si="460"/>
        <v>28</v>
      </c>
      <c r="M2982" s="43">
        <f t="shared" si="461"/>
        <v>41912</v>
      </c>
      <c r="N2982" s="43">
        <f t="shared" si="462"/>
        <v>41940</v>
      </c>
      <c r="O2982" s="43">
        <f t="shared" si="463"/>
        <v>41883</v>
      </c>
      <c r="P2982" s="43">
        <f t="shared" si="464"/>
        <v>41913</v>
      </c>
      <c r="Q2982" s="41">
        <f t="shared" si="465"/>
        <v>2014</v>
      </c>
      <c r="R2982" s="41">
        <f t="shared" si="466"/>
        <v>2014</v>
      </c>
      <c r="S2982" s="43" t="str">
        <f>YEAR(Taulukko1[[#This Row],[Alku KK]])&amp;"Q"&amp;ROUNDDOWN((MONTH(Taulukko1[[#This Row],[Alku KK]])-1)/3+1,0)</f>
        <v>2014Q3</v>
      </c>
      <c r="T2982" s="43" t="str">
        <f>YEAR(Taulukko1[[#This Row],[Loppu KK]])&amp;"Q"&amp;ROUNDDOWN((MONTH(Taulukko1[[#This Row],[Loppu KK]])-1)/3+1,0)</f>
        <v>2014Q4</v>
      </c>
      <c r="U2982" s="66">
        <f>IF(COUNT(Taulukko1[[#This Row],[Neuvottelujen alaiset ]])=1,Taulukko1[[#This Row],[Neuvottelujen alaiset ]],Taulukko1[[#This Row],[Vähennystarve]])</f>
        <v>91</v>
      </c>
      <c r="V2982" s="44">
        <f t="shared" si="467"/>
        <v>0.18681318681318682</v>
      </c>
      <c r="W2982" s="44">
        <f t="shared" si="468"/>
        <v>8.7912087912087919E-2</v>
      </c>
      <c r="X2982" s="44">
        <f t="shared" si="469"/>
        <v>0.47058823529411764</v>
      </c>
      <c r="Y2982" s="90" t="b">
        <f>AND(MONTH(Taulukko1[[#This Row],[Alku PVM]] )=6,DAY(Taulukko1[[#This Row],[Alku PVM]] )&gt;19)</f>
        <v>0</v>
      </c>
      <c r="Z2982" s="90" t="b">
        <f>AND(MONTH(Taulukko1[[#This Row],[Loppu PVM]] )=6,DAY(Taulukko1[[#This Row],[Loppu PVM]] )&gt;19)</f>
        <v>0</v>
      </c>
      <c r="AA2982" s="90" t="b">
        <f>OR(MONTH(Taulukko1[[#This Row],[Alku PVM]] )&lt;=5,AND(MONTH(Taulukko1[[#This Row],[Alku PVM]] )=6,DAY(Taulukko1[[#This Row],[Alku PVM]] )&lt;20))</f>
        <v>0</v>
      </c>
      <c r="AB2982" s="90" t="b">
        <f>OR(MONTH(Taulukko1[[#This Row],[Loppu PVM]])&lt;=5,AND(MONTH(Taulukko1[[#This Row],[Loppu PVM]] )=6,DAY(Taulukko1[[#This Row],[Loppu PVM]])&lt;20))</f>
        <v>0</v>
      </c>
      <c r="AC2982" s="90" t="b">
        <f>OR(MONTH(Taulukko1[[#This Row],[Alku PVM]] )&lt;=3,AND(MONTH(Taulukko1[[#This Row],[Alku PVM]] )=3))</f>
        <v>0</v>
      </c>
      <c r="AD2982" s="90" t="b">
        <f>OR(MONTH(Taulukko1[[#This Row],[Loppu PVM]] )&lt;=3,AND(MONTH(Taulukko1[[#This Row],[Loppu PVM]] )=3))</f>
        <v>0</v>
      </c>
      <c r="AE2982" s="90" t="b">
        <f>OR(MONTH(Taulukko1[[#This Row],[Alku PVM]] )&lt;=9,AND(MONTH(Taulukko1[[#This Row],[Alku PVM]] )=9))</f>
        <v>1</v>
      </c>
      <c r="AF2982" s="90" t="b">
        <f>OR(MONTH(Taulukko1[[#This Row],[Loppu PVM]])&lt;=9,AND(MONTH(Taulukko1[[#This Row],[Loppu PVM]] )=9))</f>
        <v>0</v>
      </c>
      <c r="AG2982" s="90" t="b">
        <f>OR(MONTH(Taulukko1[[#This Row],[Alku PVM]] )&lt;=6,AND(MONTH(Taulukko1[[#This Row],[Alku PVM]] )=6))</f>
        <v>0</v>
      </c>
      <c r="AH2982" s="90" t="b">
        <f>OR(MONTH(Taulukko1[[#This Row],[Loppu PVM]])&lt;=6,AND(MONTH(Taulukko1[[#This Row],[Loppu PVM]] )=6))</f>
        <v>0</v>
      </c>
    </row>
    <row r="2983" spans="1:34" ht="12.75" customHeight="1">
      <c r="A2983" t="s">
        <v>608</v>
      </c>
      <c r="B2983" s="23">
        <v>41913</v>
      </c>
      <c r="C2983" t="s">
        <v>607</v>
      </c>
      <c r="D2983" s="5" t="s">
        <v>25</v>
      </c>
      <c r="F2983" s="4">
        <v>41953</v>
      </c>
      <c r="G2983" s="5">
        <v>56</v>
      </c>
      <c r="H2983" s="22">
        <v>56</v>
      </c>
      <c r="I2983" s="126">
        <f>INDEX('TOL2008'!B:B,MATCH(A2983,'TOL2008'!A:A,0))</f>
        <v>71129</v>
      </c>
      <c r="J2983" s="126" t="str">
        <f>INDEX(Pääluokka!$H$2:$H$100,MATCH(VALUE(LEFT(Taulukko1[[#This Row],[TOL2008]],2)),Pääluokka!$G$2:$G$100,0))</f>
        <v>Ammatillinen, tieteellinen ja tekninen toiminta</v>
      </c>
      <c r="K2983" s="126" t="str">
        <f>INDEX(Pääluokka!$I$2:$I$100,MATCH(VALUE(LEFT(Taulukko1[[#This Row],[TOL2008]],2)),Pääluokka!$G$2:$G$100,0))</f>
        <v>Palvelualat (G-N, R, S)</v>
      </c>
      <c r="L2983" s="41">
        <f t="shared" si="460"/>
        <v>40</v>
      </c>
      <c r="M2983" s="43">
        <f t="shared" si="461"/>
        <v>41913</v>
      </c>
      <c r="N2983" s="43">
        <f t="shared" si="462"/>
        <v>41953</v>
      </c>
      <c r="O2983" s="43">
        <f t="shared" si="463"/>
        <v>41913</v>
      </c>
      <c r="P2983" s="43">
        <f t="shared" si="464"/>
        <v>41944</v>
      </c>
      <c r="Q2983" s="41">
        <f t="shared" si="465"/>
        <v>2014</v>
      </c>
      <c r="R2983" s="41">
        <f t="shared" si="466"/>
        <v>2014</v>
      </c>
      <c r="S2983" s="43" t="str">
        <f>YEAR(Taulukko1[[#This Row],[Alku KK]])&amp;"Q"&amp;ROUNDDOWN((MONTH(Taulukko1[[#This Row],[Alku KK]])-1)/3+1,0)</f>
        <v>2014Q4</v>
      </c>
      <c r="T2983" s="43" t="str">
        <f>YEAR(Taulukko1[[#This Row],[Loppu KK]])&amp;"Q"&amp;ROUNDDOWN((MONTH(Taulukko1[[#This Row],[Loppu KK]])-1)/3+1,0)</f>
        <v>2014Q4</v>
      </c>
      <c r="U2983" s="66">
        <f>IF(COUNT(Taulukko1[[#This Row],[Neuvottelujen alaiset ]])=1,Taulukko1[[#This Row],[Neuvottelujen alaiset ]],Taulukko1[[#This Row],[Vähennystarve]])</f>
        <v>56</v>
      </c>
      <c r="V2983" s="44" t="str">
        <f t="shared" si="467"/>
        <v>NA</v>
      </c>
      <c r="W2983" s="44">
        <f t="shared" si="468"/>
        <v>1</v>
      </c>
      <c r="X2983" s="44" t="str">
        <f t="shared" si="469"/>
        <v>NA</v>
      </c>
      <c r="Y2983" s="90" t="b">
        <f>AND(MONTH(Taulukko1[[#This Row],[Alku PVM]] )=6,DAY(Taulukko1[[#This Row],[Alku PVM]] )&gt;19)</f>
        <v>0</v>
      </c>
      <c r="Z2983" s="90" t="b">
        <f>AND(MONTH(Taulukko1[[#This Row],[Loppu PVM]] )=6,DAY(Taulukko1[[#This Row],[Loppu PVM]] )&gt;19)</f>
        <v>0</v>
      </c>
      <c r="AA2983" s="90" t="b">
        <f>OR(MONTH(Taulukko1[[#This Row],[Alku PVM]] )&lt;=5,AND(MONTH(Taulukko1[[#This Row],[Alku PVM]] )=6,DAY(Taulukko1[[#This Row],[Alku PVM]] )&lt;20))</f>
        <v>0</v>
      </c>
      <c r="AB2983" s="90" t="b">
        <f>OR(MONTH(Taulukko1[[#This Row],[Loppu PVM]])&lt;=5,AND(MONTH(Taulukko1[[#This Row],[Loppu PVM]] )=6,DAY(Taulukko1[[#This Row],[Loppu PVM]])&lt;20))</f>
        <v>0</v>
      </c>
      <c r="AC2983" s="90" t="b">
        <f>OR(MONTH(Taulukko1[[#This Row],[Alku PVM]] )&lt;=3,AND(MONTH(Taulukko1[[#This Row],[Alku PVM]] )=3))</f>
        <v>0</v>
      </c>
      <c r="AD2983" s="90" t="b">
        <f>OR(MONTH(Taulukko1[[#This Row],[Loppu PVM]] )&lt;=3,AND(MONTH(Taulukko1[[#This Row],[Loppu PVM]] )=3))</f>
        <v>0</v>
      </c>
      <c r="AE2983" s="90" t="b">
        <f>OR(MONTH(Taulukko1[[#This Row],[Alku PVM]] )&lt;=9,AND(MONTH(Taulukko1[[#This Row],[Alku PVM]] )=9))</f>
        <v>0</v>
      </c>
      <c r="AF2983" s="90" t="b">
        <f>OR(MONTH(Taulukko1[[#This Row],[Loppu PVM]])&lt;=9,AND(MONTH(Taulukko1[[#This Row],[Loppu PVM]] )=9))</f>
        <v>0</v>
      </c>
      <c r="AG2983" s="90" t="b">
        <f>OR(MONTH(Taulukko1[[#This Row],[Alku PVM]] )&lt;=6,AND(MONTH(Taulukko1[[#This Row],[Alku PVM]] )=6))</f>
        <v>0</v>
      </c>
      <c r="AH2983" s="90" t="b">
        <f>OR(MONTH(Taulukko1[[#This Row],[Loppu PVM]])&lt;=6,AND(MONTH(Taulukko1[[#This Row],[Loppu PVM]] )=6))</f>
        <v>0</v>
      </c>
    </row>
    <row r="2984" spans="1:34" ht="12.75" customHeight="1">
      <c r="A2984" t="s">
        <v>546</v>
      </c>
      <c r="B2984" s="23">
        <v>41913</v>
      </c>
      <c r="C2984" t="s">
        <v>545</v>
      </c>
      <c r="E2984" s="62">
        <v>9</v>
      </c>
      <c r="F2984" s="4"/>
      <c r="G2984" s="5"/>
      <c r="H2984" s="22">
        <v>31</v>
      </c>
      <c r="I2984" s="126">
        <f>INDEX('TOL2008'!B:B,MATCH(A2984,'TOL2008'!A:A,0))</f>
        <v>72192</v>
      </c>
      <c r="J2984" s="126" t="str">
        <f>INDEX(Pääluokka!$H$2:$H$100,MATCH(VALUE(LEFT(Taulukko1[[#This Row],[TOL2008]],2)),Pääluokka!$G$2:$G$100,0))</f>
        <v>Ammatillinen, tieteellinen ja tekninen toiminta</v>
      </c>
      <c r="K2984" s="126" t="str">
        <f>INDEX(Pääluokka!$I$2:$I$100,MATCH(VALUE(LEFT(Taulukko1[[#This Row],[TOL2008]],2)),Pääluokka!$G$2:$G$100,0))</f>
        <v>Palvelualat (G-N, R, S)</v>
      </c>
      <c r="L2984" s="41" t="str">
        <f t="shared" si="460"/>
        <v>NA</v>
      </c>
      <c r="M2984" s="43">
        <f t="shared" si="461"/>
        <v>41913</v>
      </c>
      <c r="N2984" s="43">
        <f t="shared" si="462"/>
        <v>41964</v>
      </c>
      <c r="O2984" s="43">
        <f t="shared" si="463"/>
        <v>41913</v>
      </c>
      <c r="P2984" s="43">
        <f t="shared" si="464"/>
        <v>41944</v>
      </c>
      <c r="Q2984" s="41">
        <f t="shared" si="465"/>
        <v>2014</v>
      </c>
      <c r="R2984" s="41">
        <f t="shared" si="466"/>
        <v>2014</v>
      </c>
      <c r="S2984" s="43" t="str">
        <f>YEAR(Taulukko1[[#This Row],[Alku KK]])&amp;"Q"&amp;ROUNDDOWN((MONTH(Taulukko1[[#This Row],[Alku KK]])-1)/3+1,0)</f>
        <v>2014Q4</v>
      </c>
      <c r="T2984" s="43" t="str">
        <f>YEAR(Taulukko1[[#This Row],[Loppu KK]])&amp;"Q"&amp;ROUNDDOWN((MONTH(Taulukko1[[#This Row],[Loppu KK]])-1)/3+1,0)</f>
        <v>2014Q4</v>
      </c>
      <c r="U2984" s="66">
        <f>IF(COUNT(Taulukko1[[#This Row],[Neuvottelujen alaiset ]])=1,Taulukko1[[#This Row],[Neuvottelujen alaiset ]],Taulukko1[[#This Row],[Vähennystarve]])</f>
        <v>31</v>
      </c>
      <c r="V2984" s="44">
        <f t="shared" si="467"/>
        <v>0.29032258064516131</v>
      </c>
      <c r="W2984" s="44" t="str">
        <f t="shared" si="468"/>
        <v>NA</v>
      </c>
      <c r="X2984" s="44" t="str">
        <f t="shared" si="469"/>
        <v>NA</v>
      </c>
      <c r="Y2984" s="90" t="b">
        <f>AND(MONTH(Taulukko1[[#This Row],[Alku PVM]] )=6,DAY(Taulukko1[[#This Row],[Alku PVM]] )&gt;19)</f>
        <v>0</v>
      </c>
      <c r="Z2984" s="90" t="b">
        <f>AND(MONTH(Taulukko1[[#This Row],[Loppu PVM]] )=6,DAY(Taulukko1[[#This Row],[Loppu PVM]] )&gt;19)</f>
        <v>0</v>
      </c>
      <c r="AA2984" s="90" t="b">
        <f>OR(MONTH(Taulukko1[[#This Row],[Alku PVM]] )&lt;=5,AND(MONTH(Taulukko1[[#This Row],[Alku PVM]] )=6,DAY(Taulukko1[[#This Row],[Alku PVM]] )&lt;20))</f>
        <v>0</v>
      </c>
      <c r="AB2984" s="90" t="b">
        <f>OR(MONTH(Taulukko1[[#This Row],[Loppu PVM]])&lt;=5,AND(MONTH(Taulukko1[[#This Row],[Loppu PVM]] )=6,DAY(Taulukko1[[#This Row],[Loppu PVM]])&lt;20))</f>
        <v>0</v>
      </c>
      <c r="AC2984" s="90" t="b">
        <f>OR(MONTH(Taulukko1[[#This Row],[Alku PVM]] )&lt;=3,AND(MONTH(Taulukko1[[#This Row],[Alku PVM]] )=3))</f>
        <v>0</v>
      </c>
      <c r="AD2984" s="90" t="b">
        <f>OR(MONTH(Taulukko1[[#This Row],[Loppu PVM]] )&lt;=3,AND(MONTH(Taulukko1[[#This Row],[Loppu PVM]] )=3))</f>
        <v>0</v>
      </c>
      <c r="AE2984" s="90" t="b">
        <f>OR(MONTH(Taulukko1[[#This Row],[Alku PVM]] )&lt;=9,AND(MONTH(Taulukko1[[#This Row],[Alku PVM]] )=9))</f>
        <v>0</v>
      </c>
      <c r="AF2984" s="90" t="b">
        <f>OR(MONTH(Taulukko1[[#This Row],[Loppu PVM]])&lt;=9,AND(MONTH(Taulukko1[[#This Row],[Loppu PVM]] )=9))</f>
        <v>0</v>
      </c>
      <c r="AG2984" s="90" t="b">
        <f>OR(MONTH(Taulukko1[[#This Row],[Alku PVM]] )&lt;=6,AND(MONTH(Taulukko1[[#This Row],[Alku PVM]] )=6))</f>
        <v>0</v>
      </c>
      <c r="AH2984" s="90" t="b">
        <f>OR(MONTH(Taulukko1[[#This Row],[Loppu PVM]])&lt;=6,AND(MONTH(Taulukko1[[#This Row],[Loppu PVM]] )=6))</f>
        <v>0</v>
      </c>
    </row>
    <row r="2985" spans="1:34" ht="12.75" customHeight="1">
      <c r="A2985" t="s">
        <v>524</v>
      </c>
      <c r="B2985" s="23">
        <v>41913</v>
      </c>
      <c r="C2985" t="s">
        <v>523</v>
      </c>
      <c r="D2985" s="5" t="s">
        <v>25</v>
      </c>
      <c r="F2985" s="4">
        <v>41948</v>
      </c>
      <c r="G2985" s="5">
        <v>7</v>
      </c>
      <c r="H2985" s="22">
        <v>50</v>
      </c>
      <c r="I2985" s="126">
        <f>INDEX('TOL2008'!B:B,MATCH(A2985,'TOL2008'!A:A,0))</f>
        <v>28300</v>
      </c>
      <c r="J2985" s="126" t="str">
        <f>INDEX(Pääluokka!$H$2:$H$100,MATCH(VALUE(LEFT(Taulukko1[[#This Row],[TOL2008]],2)),Pääluokka!$G$2:$G$100,0))</f>
        <v>Teollisuus</v>
      </c>
      <c r="K2985" s="126" t="str">
        <f>INDEX(Pääluokka!$I$2:$I$100,MATCH(VALUE(LEFT(Taulukko1[[#This Row],[TOL2008]],2)),Pääluokka!$G$2:$G$100,0))</f>
        <v>Teollisuus (C-E)</v>
      </c>
      <c r="L2985" s="41">
        <f t="shared" si="460"/>
        <v>35</v>
      </c>
      <c r="M2985" s="43">
        <f t="shared" si="461"/>
        <v>41913</v>
      </c>
      <c r="N2985" s="43">
        <f t="shared" si="462"/>
        <v>41948</v>
      </c>
      <c r="O2985" s="43">
        <f t="shared" si="463"/>
        <v>41913</v>
      </c>
      <c r="P2985" s="43">
        <f t="shared" si="464"/>
        <v>41944</v>
      </c>
      <c r="Q2985" s="41">
        <f t="shared" si="465"/>
        <v>2014</v>
      </c>
      <c r="R2985" s="41">
        <f t="shared" si="466"/>
        <v>2014</v>
      </c>
      <c r="S2985" s="43" t="str">
        <f>YEAR(Taulukko1[[#This Row],[Alku KK]])&amp;"Q"&amp;ROUNDDOWN((MONTH(Taulukko1[[#This Row],[Alku KK]])-1)/3+1,0)</f>
        <v>2014Q4</v>
      </c>
      <c r="T2985" s="43" t="str">
        <f>YEAR(Taulukko1[[#This Row],[Loppu KK]])&amp;"Q"&amp;ROUNDDOWN((MONTH(Taulukko1[[#This Row],[Loppu KK]])-1)/3+1,0)</f>
        <v>2014Q4</v>
      </c>
      <c r="U2985" s="66">
        <f>IF(COUNT(Taulukko1[[#This Row],[Neuvottelujen alaiset ]])=1,Taulukko1[[#This Row],[Neuvottelujen alaiset ]],Taulukko1[[#This Row],[Vähennystarve]])</f>
        <v>50</v>
      </c>
      <c r="V2985" s="44" t="str">
        <f t="shared" si="467"/>
        <v>NA</v>
      </c>
      <c r="W2985" s="44">
        <f t="shared" si="468"/>
        <v>0.14000000000000001</v>
      </c>
      <c r="X2985" s="44" t="str">
        <f t="shared" si="469"/>
        <v>NA</v>
      </c>
      <c r="Y2985" s="90" t="b">
        <f>AND(MONTH(Taulukko1[[#This Row],[Alku PVM]] )=6,DAY(Taulukko1[[#This Row],[Alku PVM]] )&gt;19)</f>
        <v>0</v>
      </c>
      <c r="Z2985" s="90" t="b">
        <f>AND(MONTH(Taulukko1[[#This Row],[Loppu PVM]] )=6,DAY(Taulukko1[[#This Row],[Loppu PVM]] )&gt;19)</f>
        <v>0</v>
      </c>
      <c r="AA2985" s="90" t="b">
        <f>OR(MONTH(Taulukko1[[#This Row],[Alku PVM]] )&lt;=5,AND(MONTH(Taulukko1[[#This Row],[Alku PVM]] )=6,DAY(Taulukko1[[#This Row],[Alku PVM]] )&lt;20))</f>
        <v>0</v>
      </c>
      <c r="AB2985" s="90" t="b">
        <f>OR(MONTH(Taulukko1[[#This Row],[Loppu PVM]])&lt;=5,AND(MONTH(Taulukko1[[#This Row],[Loppu PVM]] )=6,DAY(Taulukko1[[#This Row],[Loppu PVM]])&lt;20))</f>
        <v>0</v>
      </c>
      <c r="AC2985" s="90" t="b">
        <f>OR(MONTH(Taulukko1[[#This Row],[Alku PVM]] )&lt;=3,AND(MONTH(Taulukko1[[#This Row],[Alku PVM]] )=3))</f>
        <v>0</v>
      </c>
      <c r="AD2985" s="90" t="b">
        <f>OR(MONTH(Taulukko1[[#This Row],[Loppu PVM]] )&lt;=3,AND(MONTH(Taulukko1[[#This Row],[Loppu PVM]] )=3))</f>
        <v>0</v>
      </c>
      <c r="AE2985" s="90" t="b">
        <f>OR(MONTH(Taulukko1[[#This Row],[Alku PVM]] )&lt;=9,AND(MONTH(Taulukko1[[#This Row],[Alku PVM]] )=9))</f>
        <v>0</v>
      </c>
      <c r="AF2985" s="90" t="b">
        <f>OR(MONTH(Taulukko1[[#This Row],[Loppu PVM]])&lt;=9,AND(MONTH(Taulukko1[[#This Row],[Loppu PVM]] )=9))</f>
        <v>0</v>
      </c>
      <c r="AG2985" s="90" t="b">
        <f>OR(MONTH(Taulukko1[[#This Row],[Alku PVM]] )&lt;=6,AND(MONTH(Taulukko1[[#This Row],[Alku PVM]] )=6))</f>
        <v>0</v>
      </c>
      <c r="AH2985" s="90" t="b">
        <f>OR(MONTH(Taulukko1[[#This Row],[Loppu PVM]])&lt;=6,AND(MONTH(Taulukko1[[#This Row],[Loppu PVM]] )=6))</f>
        <v>0</v>
      </c>
    </row>
    <row r="2986" spans="1:34" ht="12.75" customHeight="1">
      <c r="A2986" t="s">
        <v>90</v>
      </c>
      <c r="B2986" s="23">
        <v>41913</v>
      </c>
      <c r="C2986" t="s">
        <v>89</v>
      </c>
      <c r="D2986" s="5">
        <v>150</v>
      </c>
      <c r="E2986" s="62">
        <v>350</v>
      </c>
      <c r="F2986" s="4">
        <v>41957</v>
      </c>
      <c r="G2986" s="5">
        <v>150</v>
      </c>
      <c r="H2986" s="22">
        <v>350</v>
      </c>
      <c r="I2986" s="126">
        <f>INDEX('TOL2008'!B:B,MATCH(A2986,'TOL2008'!A:A,0))</f>
        <v>62030</v>
      </c>
      <c r="J2986" s="126" t="str">
        <f>INDEX(Pääluokka!$H$2:$H$100,MATCH(VALUE(LEFT(Taulukko1[[#This Row],[TOL2008]],2)),Pääluokka!$G$2:$G$100,0))</f>
        <v>Informaatio ja viestintä</v>
      </c>
      <c r="K2986" s="126" t="str">
        <f>INDEX(Pääluokka!$I$2:$I$100,MATCH(VALUE(LEFT(Taulukko1[[#This Row],[TOL2008]],2)),Pääluokka!$G$2:$G$100,0))</f>
        <v>Palvelualat (G-N, R, S)</v>
      </c>
      <c r="L2986" s="41">
        <f t="shared" si="460"/>
        <v>44</v>
      </c>
      <c r="M2986" s="43">
        <f t="shared" si="461"/>
        <v>41913</v>
      </c>
      <c r="N2986" s="43">
        <f t="shared" si="462"/>
        <v>41957</v>
      </c>
      <c r="O2986" s="43">
        <f t="shared" si="463"/>
        <v>41913</v>
      </c>
      <c r="P2986" s="43">
        <f t="shared" si="464"/>
        <v>41944</v>
      </c>
      <c r="Q2986" s="41">
        <f t="shared" si="465"/>
        <v>2014</v>
      </c>
      <c r="R2986" s="41">
        <f t="shared" si="466"/>
        <v>2014</v>
      </c>
      <c r="S2986" s="43" t="str">
        <f>YEAR(Taulukko1[[#This Row],[Alku KK]])&amp;"Q"&amp;ROUNDDOWN((MONTH(Taulukko1[[#This Row],[Alku KK]])-1)/3+1,0)</f>
        <v>2014Q4</v>
      </c>
      <c r="T2986" s="43" t="str">
        <f>YEAR(Taulukko1[[#This Row],[Loppu KK]])&amp;"Q"&amp;ROUNDDOWN((MONTH(Taulukko1[[#This Row],[Loppu KK]])-1)/3+1,0)</f>
        <v>2014Q4</v>
      </c>
      <c r="U2986" s="66">
        <f>IF(COUNT(Taulukko1[[#This Row],[Neuvottelujen alaiset ]])=1,Taulukko1[[#This Row],[Neuvottelujen alaiset ]],Taulukko1[[#This Row],[Vähennystarve]])</f>
        <v>350</v>
      </c>
      <c r="V2986" s="44">
        <f t="shared" si="467"/>
        <v>1</v>
      </c>
      <c r="W2986" s="44">
        <f t="shared" si="468"/>
        <v>0.42857142857142855</v>
      </c>
      <c r="X2986" s="44">
        <f t="shared" si="469"/>
        <v>0.42857142857142855</v>
      </c>
      <c r="Y2986" s="90" t="b">
        <f>AND(MONTH(Taulukko1[[#This Row],[Alku PVM]] )=6,DAY(Taulukko1[[#This Row],[Alku PVM]] )&gt;19)</f>
        <v>0</v>
      </c>
      <c r="Z2986" s="90" t="b">
        <f>AND(MONTH(Taulukko1[[#This Row],[Loppu PVM]] )=6,DAY(Taulukko1[[#This Row],[Loppu PVM]] )&gt;19)</f>
        <v>0</v>
      </c>
      <c r="AA2986" s="90" t="b">
        <f>OR(MONTH(Taulukko1[[#This Row],[Alku PVM]] )&lt;=5,AND(MONTH(Taulukko1[[#This Row],[Alku PVM]] )=6,DAY(Taulukko1[[#This Row],[Alku PVM]] )&lt;20))</f>
        <v>0</v>
      </c>
      <c r="AB2986" s="90" t="b">
        <f>OR(MONTH(Taulukko1[[#This Row],[Loppu PVM]])&lt;=5,AND(MONTH(Taulukko1[[#This Row],[Loppu PVM]] )=6,DAY(Taulukko1[[#This Row],[Loppu PVM]])&lt;20))</f>
        <v>0</v>
      </c>
      <c r="AC2986" s="90" t="b">
        <f>OR(MONTH(Taulukko1[[#This Row],[Alku PVM]] )&lt;=3,AND(MONTH(Taulukko1[[#This Row],[Alku PVM]] )=3))</f>
        <v>0</v>
      </c>
      <c r="AD2986" s="90" t="b">
        <f>OR(MONTH(Taulukko1[[#This Row],[Loppu PVM]] )&lt;=3,AND(MONTH(Taulukko1[[#This Row],[Loppu PVM]] )=3))</f>
        <v>0</v>
      </c>
      <c r="AE2986" s="90" t="b">
        <f>OR(MONTH(Taulukko1[[#This Row],[Alku PVM]] )&lt;=9,AND(MONTH(Taulukko1[[#This Row],[Alku PVM]] )=9))</f>
        <v>0</v>
      </c>
      <c r="AF2986" s="90" t="b">
        <f>OR(MONTH(Taulukko1[[#This Row],[Loppu PVM]])&lt;=9,AND(MONTH(Taulukko1[[#This Row],[Loppu PVM]] )=9))</f>
        <v>0</v>
      </c>
      <c r="AG2986" s="90" t="b">
        <f>OR(MONTH(Taulukko1[[#This Row],[Alku PVM]] )&lt;=6,AND(MONTH(Taulukko1[[#This Row],[Alku PVM]] )=6))</f>
        <v>0</v>
      </c>
      <c r="AH2986" s="90" t="b">
        <f>OR(MONTH(Taulukko1[[#This Row],[Loppu PVM]])&lt;=6,AND(MONTH(Taulukko1[[#This Row],[Loppu PVM]] )=6))</f>
        <v>0</v>
      </c>
    </row>
    <row r="2987" spans="1:34" ht="12.75" customHeight="1">
      <c r="A2987" t="s">
        <v>42</v>
      </c>
      <c r="B2987" s="23">
        <v>41913</v>
      </c>
      <c r="C2987" t="s">
        <v>4406</v>
      </c>
      <c r="E2987" s="62">
        <v>210</v>
      </c>
      <c r="F2987" s="4">
        <v>41962</v>
      </c>
      <c r="G2987" s="5">
        <v>100</v>
      </c>
      <c r="H2987" s="22">
        <v>780</v>
      </c>
      <c r="I2987" s="126">
        <f>INDEX('TOL2008'!B:B,MATCH(A2987,'TOL2008'!A:A,0))</f>
        <v>10510</v>
      </c>
      <c r="J2987" s="126" t="str">
        <f>INDEX(Pääluokka!$H$2:$H$100,MATCH(VALUE(LEFT(Taulukko1[[#This Row],[TOL2008]],2)),Pääluokka!$G$2:$G$100,0))</f>
        <v>Teollisuus</v>
      </c>
      <c r="K2987" s="126" t="str">
        <f>INDEX(Pääluokka!$I$2:$I$100,MATCH(VALUE(LEFT(Taulukko1[[#This Row],[TOL2008]],2)),Pääluokka!$G$2:$G$100,0))</f>
        <v>Teollisuus (C-E)</v>
      </c>
      <c r="L2987" s="41">
        <f t="shared" si="460"/>
        <v>49</v>
      </c>
      <c r="M2987" s="43">
        <f t="shared" si="461"/>
        <v>41913</v>
      </c>
      <c r="N2987" s="43">
        <f t="shared" si="462"/>
        <v>41962</v>
      </c>
      <c r="O2987" s="43">
        <f t="shared" si="463"/>
        <v>41913</v>
      </c>
      <c r="P2987" s="43">
        <f t="shared" si="464"/>
        <v>41944</v>
      </c>
      <c r="Q2987" s="41">
        <f t="shared" si="465"/>
        <v>2014</v>
      </c>
      <c r="R2987" s="41">
        <f t="shared" si="466"/>
        <v>2014</v>
      </c>
      <c r="S2987" s="43" t="str">
        <f>YEAR(Taulukko1[[#This Row],[Alku KK]])&amp;"Q"&amp;ROUNDDOWN((MONTH(Taulukko1[[#This Row],[Alku KK]])-1)/3+1,0)</f>
        <v>2014Q4</v>
      </c>
      <c r="T2987" s="43" t="str">
        <f>YEAR(Taulukko1[[#This Row],[Loppu KK]])&amp;"Q"&amp;ROUNDDOWN((MONTH(Taulukko1[[#This Row],[Loppu KK]])-1)/3+1,0)</f>
        <v>2014Q4</v>
      </c>
      <c r="U2987" s="66">
        <f>IF(COUNT(Taulukko1[[#This Row],[Neuvottelujen alaiset ]])=1,Taulukko1[[#This Row],[Neuvottelujen alaiset ]],Taulukko1[[#This Row],[Vähennystarve]])</f>
        <v>780</v>
      </c>
      <c r="V2987" s="44">
        <f t="shared" si="467"/>
        <v>0.26923076923076922</v>
      </c>
      <c r="W2987" s="44">
        <f t="shared" si="468"/>
        <v>0.12820512820512819</v>
      </c>
      <c r="X2987" s="44">
        <f t="shared" si="469"/>
        <v>0.47619047619047616</v>
      </c>
      <c r="Y2987" s="90" t="b">
        <f>AND(MONTH(Taulukko1[[#This Row],[Alku PVM]] )=6,DAY(Taulukko1[[#This Row],[Alku PVM]] )&gt;19)</f>
        <v>0</v>
      </c>
      <c r="Z2987" s="90" t="b">
        <f>AND(MONTH(Taulukko1[[#This Row],[Loppu PVM]] )=6,DAY(Taulukko1[[#This Row],[Loppu PVM]] )&gt;19)</f>
        <v>0</v>
      </c>
      <c r="AA2987" s="90" t="b">
        <f>OR(MONTH(Taulukko1[[#This Row],[Alku PVM]] )&lt;=5,AND(MONTH(Taulukko1[[#This Row],[Alku PVM]] )=6,DAY(Taulukko1[[#This Row],[Alku PVM]] )&lt;20))</f>
        <v>0</v>
      </c>
      <c r="AB2987" s="90" t="b">
        <f>OR(MONTH(Taulukko1[[#This Row],[Loppu PVM]])&lt;=5,AND(MONTH(Taulukko1[[#This Row],[Loppu PVM]] )=6,DAY(Taulukko1[[#This Row],[Loppu PVM]])&lt;20))</f>
        <v>0</v>
      </c>
      <c r="AC2987" s="90" t="b">
        <f>OR(MONTH(Taulukko1[[#This Row],[Alku PVM]] )&lt;=3,AND(MONTH(Taulukko1[[#This Row],[Alku PVM]] )=3))</f>
        <v>0</v>
      </c>
      <c r="AD2987" s="90" t="b">
        <f>OR(MONTH(Taulukko1[[#This Row],[Loppu PVM]] )&lt;=3,AND(MONTH(Taulukko1[[#This Row],[Loppu PVM]] )=3))</f>
        <v>0</v>
      </c>
      <c r="AE2987" s="90" t="b">
        <f>OR(MONTH(Taulukko1[[#This Row],[Alku PVM]] )&lt;=9,AND(MONTH(Taulukko1[[#This Row],[Alku PVM]] )=9))</f>
        <v>0</v>
      </c>
      <c r="AF2987" s="90" t="b">
        <f>OR(MONTH(Taulukko1[[#This Row],[Loppu PVM]])&lt;=9,AND(MONTH(Taulukko1[[#This Row],[Loppu PVM]] )=9))</f>
        <v>0</v>
      </c>
      <c r="AG2987" s="90" t="b">
        <f>OR(MONTH(Taulukko1[[#This Row],[Alku PVM]] )&lt;=6,AND(MONTH(Taulukko1[[#This Row],[Alku PVM]] )=6))</f>
        <v>0</v>
      </c>
      <c r="AH2987" s="90" t="b">
        <f>OR(MONTH(Taulukko1[[#This Row],[Loppu PVM]])&lt;=6,AND(MONTH(Taulukko1[[#This Row],[Loppu PVM]] )=6))</f>
        <v>0</v>
      </c>
    </row>
    <row r="2988" spans="1:34" ht="12.75" customHeight="1">
      <c r="A2988" t="s">
        <v>339</v>
      </c>
      <c r="B2988" s="23">
        <v>41914</v>
      </c>
      <c r="C2988" t="s">
        <v>338</v>
      </c>
      <c r="D2988" s="5">
        <v>23</v>
      </c>
      <c r="F2988" s="4">
        <v>41927</v>
      </c>
      <c r="G2988" s="5">
        <v>0</v>
      </c>
      <c r="H2988" s="22">
        <v>23</v>
      </c>
      <c r="I2988" s="126">
        <f>INDEX('TOL2008'!B:B,MATCH(A2988,'TOL2008'!A:A,0))</f>
        <v>70220</v>
      </c>
      <c r="J2988" s="126" t="str">
        <f>INDEX(Pääluokka!$H$2:$H$100,MATCH(VALUE(LEFT(Taulukko1[[#This Row],[TOL2008]],2)),Pääluokka!$G$2:$G$100,0))</f>
        <v>Ammatillinen, tieteellinen ja tekninen toiminta</v>
      </c>
      <c r="K2988" s="126" t="str">
        <f>INDEX(Pääluokka!$I$2:$I$100,MATCH(VALUE(LEFT(Taulukko1[[#This Row],[TOL2008]],2)),Pääluokka!$G$2:$G$100,0))</f>
        <v>Palvelualat (G-N, R, S)</v>
      </c>
      <c r="L2988" s="41">
        <f t="shared" si="460"/>
        <v>13</v>
      </c>
      <c r="M2988" s="43">
        <f t="shared" si="461"/>
        <v>41914</v>
      </c>
      <c r="N2988" s="43">
        <f t="shared" si="462"/>
        <v>41927</v>
      </c>
      <c r="O2988" s="43">
        <f t="shared" si="463"/>
        <v>41913</v>
      </c>
      <c r="P2988" s="43">
        <f t="shared" si="464"/>
        <v>41913</v>
      </c>
      <c r="Q2988" s="41">
        <f t="shared" si="465"/>
        <v>2014</v>
      </c>
      <c r="R2988" s="41">
        <f t="shared" si="466"/>
        <v>2014</v>
      </c>
      <c r="S2988" s="43" t="str">
        <f>YEAR(Taulukko1[[#This Row],[Alku KK]])&amp;"Q"&amp;ROUNDDOWN((MONTH(Taulukko1[[#This Row],[Alku KK]])-1)/3+1,0)</f>
        <v>2014Q4</v>
      </c>
      <c r="T2988" s="43" t="str">
        <f>YEAR(Taulukko1[[#This Row],[Loppu KK]])&amp;"Q"&amp;ROUNDDOWN((MONTH(Taulukko1[[#This Row],[Loppu KK]])-1)/3+1,0)</f>
        <v>2014Q4</v>
      </c>
      <c r="U2988" s="66">
        <f>IF(COUNT(Taulukko1[[#This Row],[Neuvottelujen alaiset ]])=1,Taulukko1[[#This Row],[Neuvottelujen alaiset ]],Taulukko1[[#This Row],[Vähennystarve]])</f>
        <v>23</v>
      </c>
      <c r="V2988" s="44" t="str">
        <f t="shared" si="467"/>
        <v>NA</v>
      </c>
      <c r="W2988" s="44">
        <f t="shared" si="468"/>
        <v>0</v>
      </c>
      <c r="X2988" s="44" t="str">
        <f t="shared" si="469"/>
        <v>NA</v>
      </c>
      <c r="Y2988" s="90" t="b">
        <f>AND(MONTH(Taulukko1[[#This Row],[Alku PVM]] )=6,DAY(Taulukko1[[#This Row],[Alku PVM]] )&gt;19)</f>
        <v>0</v>
      </c>
      <c r="Z2988" s="90" t="b">
        <f>AND(MONTH(Taulukko1[[#This Row],[Loppu PVM]] )=6,DAY(Taulukko1[[#This Row],[Loppu PVM]] )&gt;19)</f>
        <v>0</v>
      </c>
      <c r="AA2988" s="90" t="b">
        <f>OR(MONTH(Taulukko1[[#This Row],[Alku PVM]] )&lt;=5,AND(MONTH(Taulukko1[[#This Row],[Alku PVM]] )=6,DAY(Taulukko1[[#This Row],[Alku PVM]] )&lt;20))</f>
        <v>0</v>
      </c>
      <c r="AB2988" s="90" t="b">
        <f>OR(MONTH(Taulukko1[[#This Row],[Loppu PVM]])&lt;=5,AND(MONTH(Taulukko1[[#This Row],[Loppu PVM]] )=6,DAY(Taulukko1[[#This Row],[Loppu PVM]])&lt;20))</f>
        <v>0</v>
      </c>
      <c r="AC2988" s="90" t="b">
        <f>OR(MONTH(Taulukko1[[#This Row],[Alku PVM]] )&lt;=3,AND(MONTH(Taulukko1[[#This Row],[Alku PVM]] )=3))</f>
        <v>0</v>
      </c>
      <c r="AD2988" s="90" t="b">
        <f>OR(MONTH(Taulukko1[[#This Row],[Loppu PVM]] )&lt;=3,AND(MONTH(Taulukko1[[#This Row],[Loppu PVM]] )=3))</f>
        <v>0</v>
      </c>
      <c r="AE2988" s="90" t="b">
        <f>OR(MONTH(Taulukko1[[#This Row],[Alku PVM]] )&lt;=9,AND(MONTH(Taulukko1[[#This Row],[Alku PVM]] )=9))</f>
        <v>0</v>
      </c>
      <c r="AF2988" s="90" t="b">
        <f>OR(MONTH(Taulukko1[[#This Row],[Loppu PVM]])&lt;=9,AND(MONTH(Taulukko1[[#This Row],[Loppu PVM]] )=9))</f>
        <v>0</v>
      </c>
      <c r="AG2988" s="90" t="b">
        <f>OR(MONTH(Taulukko1[[#This Row],[Alku PVM]] )&lt;=6,AND(MONTH(Taulukko1[[#This Row],[Alku PVM]] )=6))</f>
        <v>0</v>
      </c>
      <c r="AH2988" s="90" t="b">
        <f>OR(MONTH(Taulukko1[[#This Row],[Loppu PVM]])&lt;=6,AND(MONTH(Taulukko1[[#This Row],[Loppu PVM]] )=6))</f>
        <v>0</v>
      </c>
    </row>
    <row r="2989" spans="1:34" ht="12.75" customHeight="1">
      <c r="A2989" s="21" t="s">
        <v>217</v>
      </c>
      <c r="B2989" s="23">
        <v>41914</v>
      </c>
      <c r="C2989" s="21" t="s">
        <v>4400</v>
      </c>
      <c r="D2989" s="24"/>
      <c r="E2989" s="62">
        <v>130</v>
      </c>
      <c r="F2989" s="23">
        <v>41977</v>
      </c>
      <c r="G2989" s="24">
        <v>110</v>
      </c>
      <c r="H2989" s="22">
        <v>130</v>
      </c>
      <c r="I2989" s="126">
        <f>INDEX('TOL2008'!B:B,MATCH(A2989,'TOL2008'!A:A,0))</f>
        <v>62010</v>
      </c>
      <c r="J2989" s="126" t="str">
        <f>INDEX(Pääluokka!$H$2:$H$100,MATCH(VALUE(LEFT(Taulukko1[[#This Row],[TOL2008]],2)),Pääluokka!$G$2:$G$100,0))</f>
        <v>Informaatio ja viestintä</v>
      </c>
      <c r="K2989" s="126" t="str">
        <f>INDEX(Pääluokka!$I$2:$I$100,MATCH(VALUE(LEFT(Taulukko1[[#This Row],[TOL2008]],2)),Pääluokka!$G$2:$G$100,0))</f>
        <v>Palvelualat (G-N, R, S)</v>
      </c>
      <c r="L2989" s="41">
        <f t="shared" si="460"/>
        <v>63</v>
      </c>
      <c r="M2989" s="43">
        <f t="shared" si="461"/>
        <v>41914</v>
      </c>
      <c r="N2989" s="43">
        <f t="shared" si="462"/>
        <v>41977</v>
      </c>
      <c r="O2989" s="43">
        <f t="shared" si="463"/>
        <v>41913</v>
      </c>
      <c r="P2989" s="43">
        <f t="shared" si="464"/>
        <v>41974</v>
      </c>
      <c r="Q2989" s="41">
        <f t="shared" si="465"/>
        <v>2014</v>
      </c>
      <c r="R2989" s="41">
        <f t="shared" si="466"/>
        <v>2014</v>
      </c>
      <c r="S2989" s="43" t="str">
        <f>YEAR(Taulukko1[[#This Row],[Alku KK]])&amp;"Q"&amp;ROUNDDOWN((MONTH(Taulukko1[[#This Row],[Alku KK]])-1)/3+1,0)</f>
        <v>2014Q4</v>
      </c>
      <c r="T2989" s="43" t="str">
        <f>YEAR(Taulukko1[[#This Row],[Loppu KK]])&amp;"Q"&amp;ROUNDDOWN((MONTH(Taulukko1[[#This Row],[Loppu KK]])-1)/3+1,0)</f>
        <v>2014Q4</v>
      </c>
      <c r="U2989" s="66">
        <f>IF(COUNT(Taulukko1[[#This Row],[Neuvottelujen alaiset ]])=1,Taulukko1[[#This Row],[Neuvottelujen alaiset ]],Taulukko1[[#This Row],[Vähennystarve]])</f>
        <v>130</v>
      </c>
      <c r="V2989" s="44">
        <f t="shared" si="467"/>
        <v>1</v>
      </c>
      <c r="W2989" s="44">
        <f t="shared" si="468"/>
        <v>0.84615384615384615</v>
      </c>
      <c r="X2989" s="44">
        <f t="shared" si="469"/>
        <v>0.84615384615384615</v>
      </c>
      <c r="Y2989" s="90" t="b">
        <f>AND(MONTH(Taulukko1[[#This Row],[Alku PVM]] )=6,DAY(Taulukko1[[#This Row],[Alku PVM]] )&gt;19)</f>
        <v>0</v>
      </c>
      <c r="Z2989" s="90" t="b">
        <f>AND(MONTH(Taulukko1[[#This Row],[Loppu PVM]] )=6,DAY(Taulukko1[[#This Row],[Loppu PVM]] )&gt;19)</f>
        <v>0</v>
      </c>
      <c r="AA2989" s="90" t="b">
        <f>OR(MONTH(Taulukko1[[#This Row],[Alku PVM]] )&lt;=5,AND(MONTH(Taulukko1[[#This Row],[Alku PVM]] )=6,DAY(Taulukko1[[#This Row],[Alku PVM]] )&lt;20))</f>
        <v>0</v>
      </c>
      <c r="AB2989" s="90" t="b">
        <f>OR(MONTH(Taulukko1[[#This Row],[Loppu PVM]])&lt;=5,AND(MONTH(Taulukko1[[#This Row],[Loppu PVM]] )=6,DAY(Taulukko1[[#This Row],[Loppu PVM]])&lt;20))</f>
        <v>0</v>
      </c>
      <c r="AC2989" s="90" t="b">
        <f>OR(MONTH(Taulukko1[[#This Row],[Alku PVM]] )&lt;=3,AND(MONTH(Taulukko1[[#This Row],[Alku PVM]] )=3))</f>
        <v>0</v>
      </c>
      <c r="AD2989" s="90" t="b">
        <f>OR(MONTH(Taulukko1[[#This Row],[Loppu PVM]] )&lt;=3,AND(MONTH(Taulukko1[[#This Row],[Loppu PVM]] )=3))</f>
        <v>0</v>
      </c>
      <c r="AE2989" s="90" t="b">
        <f>OR(MONTH(Taulukko1[[#This Row],[Alku PVM]] )&lt;=9,AND(MONTH(Taulukko1[[#This Row],[Alku PVM]] )=9))</f>
        <v>0</v>
      </c>
      <c r="AF2989" s="90" t="b">
        <f>OR(MONTH(Taulukko1[[#This Row],[Loppu PVM]])&lt;=9,AND(MONTH(Taulukko1[[#This Row],[Loppu PVM]] )=9))</f>
        <v>0</v>
      </c>
      <c r="AG2989" s="90" t="b">
        <f>OR(MONTH(Taulukko1[[#This Row],[Alku PVM]] )&lt;=6,AND(MONTH(Taulukko1[[#This Row],[Alku PVM]] )=6))</f>
        <v>0</v>
      </c>
      <c r="AH2989" s="90" t="b">
        <f>OR(MONTH(Taulukko1[[#This Row],[Loppu PVM]])&lt;=6,AND(MONTH(Taulukko1[[#This Row],[Loppu PVM]] )=6))</f>
        <v>0</v>
      </c>
    </row>
    <row r="2990" spans="1:34" ht="12.75" customHeight="1">
      <c r="A2990" t="s">
        <v>182</v>
      </c>
      <c r="B2990" s="23">
        <v>41914</v>
      </c>
      <c r="C2990" t="s">
        <v>181</v>
      </c>
      <c r="D2990" s="5">
        <v>390</v>
      </c>
      <c r="F2990" s="4">
        <v>41956</v>
      </c>
      <c r="G2990" s="5">
        <v>0</v>
      </c>
      <c r="H2990" s="22">
        <v>500</v>
      </c>
      <c r="I2990" s="126">
        <f>INDEX('TOL2008'!B:B,MATCH(A2990,'TOL2008'!A:A,0))</f>
        <v>15200</v>
      </c>
      <c r="J2990" s="126" t="str">
        <f>INDEX(Pääluokka!$H$2:$H$100,MATCH(VALUE(LEFT(Taulukko1[[#This Row],[TOL2008]],2)),Pääluokka!$G$2:$G$100,0))</f>
        <v>Teollisuus</v>
      </c>
      <c r="K2990" s="126" t="str">
        <f>INDEX(Pääluokka!$I$2:$I$100,MATCH(VALUE(LEFT(Taulukko1[[#This Row],[TOL2008]],2)),Pääluokka!$G$2:$G$100,0))</f>
        <v>Teollisuus (C-E)</v>
      </c>
      <c r="L2990" s="41">
        <f t="shared" si="460"/>
        <v>42</v>
      </c>
      <c r="M2990" s="43">
        <f t="shared" si="461"/>
        <v>41914</v>
      </c>
      <c r="N2990" s="43">
        <f t="shared" si="462"/>
        <v>41956</v>
      </c>
      <c r="O2990" s="43">
        <f t="shared" si="463"/>
        <v>41913</v>
      </c>
      <c r="P2990" s="43">
        <f t="shared" si="464"/>
        <v>41944</v>
      </c>
      <c r="Q2990" s="41">
        <f t="shared" si="465"/>
        <v>2014</v>
      </c>
      <c r="R2990" s="41">
        <f t="shared" si="466"/>
        <v>2014</v>
      </c>
      <c r="S2990" s="43" t="str">
        <f>YEAR(Taulukko1[[#This Row],[Alku KK]])&amp;"Q"&amp;ROUNDDOWN((MONTH(Taulukko1[[#This Row],[Alku KK]])-1)/3+1,0)</f>
        <v>2014Q4</v>
      </c>
      <c r="T2990" s="43" t="str">
        <f>YEAR(Taulukko1[[#This Row],[Loppu KK]])&amp;"Q"&amp;ROUNDDOWN((MONTH(Taulukko1[[#This Row],[Loppu KK]])-1)/3+1,0)</f>
        <v>2014Q4</v>
      </c>
      <c r="U2990" s="66">
        <f>IF(COUNT(Taulukko1[[#This Row],[Neuvottelujen alaiset ]])=1,Taulukko1[[#This Row],[Neuvottelujen alaiset ]],Taulukko1[[#This Row],[Vähennystarve]])</f>
        <v>500</v>
      </c>
      <c r="V2990" s="44" t="str">
        <f t="shared" si="467"/>
        <v>NA</v>
      </c>
      <c r="W2990" s="44">
        <f t="shared" si="468"/>
        <v>0</v>
      </c>
      <c r="X2990" s="44" t="str">
        <f t="shared" si="469"/>
        <v>NA</v>
      </c>
      <c r="Y2990" s="90" t="b">
        <f>AND(MONTH(Taulukko1[[#This Row],[Alku PVM]] )=6,DAY(Taulukko1[[#This Row],[Alku PVM]] )&gt;19)</f>
        <v>0</v>
      </c>
      <c r="Z2990" s="90" t="b">
        <f>AND(MONTH(Taulukko1[[#This Row],[Loppu PVM]] )=6,DAY(Taulukko1[[#This Row],[Loppu PVM]] )&gt;19)</f>
        <v>0</v>
      </c>
      <c r="AA2990" s="90" t="b">
        <f>OR(MONTH(Taulukko1[[#This Row],[Alku PVM]] )&lt;=5,AND(MONTH(Taulukko1[[#This Row],[Alku PVM]] )=6,DAY(Taulukko1[[#This Row],[Alku PVM]] )&lt;20))</f>
        <v>0</v>
      </c>
      <c r="AB2990" s="90" t="b">
        <f>OR(MONTH(Taulukko1[[#This Row],[Loppu PVM]])&lt;=5,AND(MONTH(Taulukko1[[#This Row],[Loppu PVM]] )=6,DAY(Taulukko1[[#This Row],[Loppu PVM]])&lt;20))</f>
        <v>0</v>
      </c>
      <c r="AC2990" s="90" t="b">
        <f>OR(MONTH(Taulukko1[[#This Row],[Alku PVM]] )&lt;=3,AND(MONTH(Taulukko1[[#This Row],[Alku PVM]] )=3))</f>
        <v>0</v>
      </c>
      <c r="AD2990" s="90" t="b">
        <f>OR(MONTH(Taulukko1[[#This Row],[Loppu PVM]] )&lt;=3,AND(MONTH(Taulukko1[[#This Row],[Loppu PVM]] )=3))</f>
        <v>0</v>
      </c>
      <c r="AE2990" s="90" t="b">
        <f>OR(MONTH(Taulukko1[[#This Row],[Alku PVM]] )&lt;=9,AND(MONTH(Taulukko1[[#This Row],[Alku PVM]] )=9))</f>
        <v>0</v>
      </c>
      <c r="AF2990" s="90" t="b">
        <f>OR(MONTH(Taulukko1[[#This Row],[Loppu PVM]])&lt;=9,AND(MONTH(Taulukko1[[#This Row],[Loppu PVM]] )=9))</f>
        <v>0</v>
      </c>
      <c r="AG2990" s="90" t="b">
        <f>OR(MONTH(Taulukko1[[#This Row],[Alku PVM]] )&lt;=6,AND(MONTH(Taulukko1[[#This Row],[Alku PVM]] )=6))</f>
        <v>0</v>
      </c>
      <c r="AH2990" s="90" t="b">
        <f>OR(MONTH(Taulukko1[[#This Row],[Loppu PVM]])&lt;=6,AND(MONTH(Taulukko1[[#This Row],[Loppu PVM]] )=6))</f>
        <v>0</v>
      </c>
    </row>
    <row r="2991" spans="1:34" ht="12.75" customHeight="1">
      <c r="A2991" t="s">
        <v>166</v>
      </c>
      <c r="B2991" s="23">
        <v>41914</v>
      </c>
      <c r="C2991" t="s">
        <v>4405</v>
      </c>
      <c r="D2991" s="5">
        <v>20</v>
      </c>
      <c r="E2991" s="62">
        <v>20</v>
      </c>
      <c r="F2991" s="4">
        <v>41962</v>
      </c>
      <c r="G2991" s="5">
        <v>0</v>
      </c>
      <c r="H2991" s="22">
        <v>90</v>
      </c>
      <c r="I2991" s="126">
        <f>INDEX('TOL2008'!B:B,MATCH(A2991,'TOL2008'!A:A,0))</f>
        <v>62010</v>
      </c>
      <c r="J2991" s="126" t="str">
        <f>INDEX(Pääluokka!$H$2:$H$100,MATCH(VALUE(LEFT(Taulukko1[[#This Row],[TOL2008]],2)),Pääluokka!$G$2:$G$100,0))</f>
        <v>Informaatio ja viestintä</v>
      </c>
      <c r="K2991" s="126" t="str">
        <f>INDEX(Pääluokka!$I$2:$I$100,MATCH(VALUE(LEFT(Taulukko1[[#This Row],[TOL2008]],2)),Pääluokka!$G$2:$G$100,0))</f>
        <v>Palvelualat (G-N, R, S)</v>
      </c>
      <c r="L2991" s="41">
        <f t="shared" si="460"/>
        <v>48</v>
      </c>
      <c r="M2991" s="43">
        <f t="shared" si="461"/>
        <v>41914</v>
      </c>
      <c r="N2991" s="43">
        <f t="shared" si="462"/>
        <v>41962</v>
      </c>
      <c r="O2991" s="43">
        <f t="shared" si="463"/>
        <v>41913</v>
      </c>
      <c r="P2991" s="43">
        <f t="shared" si="464"/>
        <v>41944</v>
      </c>
      <c r="Q2991" s="41">
        <f t="shared" si="465"/>
        <v>2014</v>
      </c>
      <c r="R2991" s="41">
        <f t="shared" si="466"/>
        <v>2014</v>
      </c>
      <c r="S2991" s="43" t="str">
        <f>YEAR(Taulukko1[[#This Row],[Alku KK]])&amp;"Q"&amp;ROUNDDOWN((MONTH(Taulukko1[[#This Row],[Alku KK]])-1)/3+1,0)</f>
        <v>2014Q4</v>
      </c>
      <c r="T2991" s="43" t="str">
        <f>YEAR(Taulukko1[[#This Row],[Loppu KK]])&amp;"Q"&amp;ROUNDDOWN((MONTH(Taulukko1[[#This Row],[Loppu KK]])-1)/3+1,0)</f>
        <v>2014Q4</v>
      </c>
      <c r="U2991" s="66">
        <f>IF(COUNT(Taulukko1[[#This Row],[Neuvottelujen alaiset ]])=1,Taulukko1[[#This Row],[Neuvottelujen alaiset ]],Taulukko1[[#This Row],[Vähennystarve]])</f>
        <v>90</v>
      </c>
      <c r="V2991" s="44">
        <f t="shared" si="467"/>
        <v>0.22222222222222221</v>
      </c>
      <c r="W2991" s="44">
        <f t="shared" si="468"/>
        <v>0</v>
      </c>
      <c r="X2991" s="44">
        <f t="shared" si="469"/>
        <v>0</v>
      </c>
      <c r="Y2991" s="90" t="b">
        <f>AND(MONTH(Taulukko1[[#This Row],[Alku PVM]] )=6,DAY(Taulukko1[[#This Row],[Alku PVM]] )&gt;19)</f>
        <v>0</v>
      </c>
      <c r="Z2991" s="90" t="b">
        <f>AND(MONTH(Taulukko1[[#This Row],[Loppu PVM]] )=6,DAY(Taulukko1[[#This Row],[Loppu PVM]] )&gt;19)</f>
        <v>0</v>
      </c>
      <c r="AA2991" s="90" t="b">
        <f>OR(MONTH(Taulukko1[[#This Row],[Alku PVM]] )&lt;=5,AND(MONTH(Taulukko1[[#This Row],[Alku PVM]] )=6,DAY(Taulukko1[[#This Row],[Alku PVM]] )&lt;20))</f>
        <v>0</v>
      </c>
      <c r="AB2991" s="90" t="b">
        <f>OR(MONTH(Taulukko1[[#This Row],[Loppu PVM]])&lt;=5,AND(MONTH(Taulukko1[[#This Row],[Loppu PVM]] )=6,DAY(Taulukko1[[#This Row],[Loppu PVM]])&lt;20))</f>
        <v>0</v>
      </c>
      <c r="AC2991" s="90" t="b">
        <f>OR(MONTH(Taulukko1[[#This Row],[Alku PVM]] )&lt;=3,AND(MONTH(Taulukko1[[#This Row],[Alku PVM]] )=3))</f>
        <v>0</v>
      </c>
      <c r="AD2991" s="90" t="b">
        <f>OR(MONTH(Taulukko1[[#This Row],[Loppu PVM]] )&lt;=3,AND(MONTH(Taulukko1[[#This Row],[Loppu PVM]] )=3))</f>
        <v>0</v>
      </c>
      <c r="AE2991" s="90" t="b">
        <f>OR(MONTH(Taulukko1[[#This Row],[Alku PVM]] )&lt;=9,AND(MONTH(Taulukko1[[#This Row],[Alku PVM]] )=9))</f>
        <v>0</v>
      </c>
      <c r="AF2991" s="90" t="b">
        <f>OR(MONTH(Taulukko1[[#This Row],[Loppu PVM]])&lt;=9,AND(MONTH(Taulukko1[[#This Row],[Loppu PVM]] )=9))</f>
        <v>0</v>
      </c>
      <c r="AG2991" s="90" t="b">
        <f>OR(MONTH(Taulukko1[[#This Row],[Alku PVM]] )&lt;=6,AND(MONTH(Taulukko1[[#This Row],[Alku PVM]] )=6))</f>
        <v>0</v>
      </c>
      <c r="AH2991" s="90" t="b">
        <f>OR(MONTH(Taulukko1[[#This Row],[Loppu PVM]])&lt;=6,AND(MONTH(Taulukko1[[#This Row],[Loppu PVM]] )=6))</f>
        <v>0</v>
      </c>
    </row>
    <row r="2992" spans="1:34" ht="12.75" customHeight="1">
      <c r="A2992" t="s">
        <v>129</v>
      </c>
      <c r="B2992" s="23">
        <v>41914</v>
      </c>
      <c r="C2992" t="s">
        <v>128</v>
      </c>
      <c r="E2992" s="62">
        <v>30</v>
      </c>
      <c r="F2992" s="4">
        <v>42059</v>
      </c>
      <c r="G2992" s="5">
        <v>16</v>
      </c>
      <c r="H2992" s="22">
        <v>30</v>
      </c>
      <c r="I2992" s="126">
        <f>INDEX('TOL2008'!B:B,MATCH(A2992,'TOL2008'!A:A,0))</f>
        <v>71121</v>
      </c>
      <c r="J2992" s="126" t="str">
        <f>INDEX(Pääluokka!$H$2:$H$100,MATCH(VALUE(LEFT(Taulukko1[[#This Row],[TOL2008]],2)),Pääluokka!$G$2:$G$100,0))</f>
        <v>Ammatillinen, tieteellinen ja tekninen toiminta</v>
      </c>
      <c r="K2992" s="126" t="str">
        <f>INDEX(Pääluokka!$I$2:$I$100,MATCH(VALUE(LEFT(Taulukko1[[#This Row],[TOL2008]],2)),Pääluokka!$G$2:$G$100,0))</f>
        <v>Palvelualat (G-N, R, S)</v>
      </c>
      <c r="L2992" s="41">
        <f t="shared" si="460"/>
        <v>145</v>
      </c>
      <c r="M2992" s="43">
        <f t="shared" si="461"/>
        <v>41914</v>
      </c>
      <c r="N2992" s="43">
        <f t="shared" si="462"/>
        <v>42059</v>
      </c>
      <c r="O2992" s="43">
        <f t="shared" si="463"/>
        <v>41913</v>
      </c>
      <c r="P2992" s="43">
        <f t="shared" si="464"/>
        <v>42036</v>
      </c>
      <c r="Q2992" s="41">
        <f t="shared" si="465"/>
        <v>2014</v>
      </c>
      <c r="R2992" s="41">
        <f t="shared" si="466"/>
        <v>2015</v>
      </c>
      <c r="S2992" s="43" t="str">
        <f>YEAR(Taulukko1[[#This Row],[Alku KK]])&amp;"Q"&amp;ROUNDDOWN((MONTH(Taulukko1[[#This Row],[Alku KK]])-1)/3+1,0)</f>
        <v>2014Q4</v>
      </c>
      <c r="T2992" s="43" t="str">
        <f>YEAR(Taulukko1[[#This Row],[Loppu KK]])&amp;"Q"&amp;ROUNDDOWN((MONTH(Taulukko1[[#This Row],[Loppu KK]])-1)/3+1,0)</f>
        <v>2015Q1</v>
      </c>
      <c r="U2992" s="66">
        <f>IF(COUNT(Taulukko1[[#This Row],[Neuvottelujen alaiset ]])=1,Taulukko1[[#This Row],[Neuvottelujen alaiset ]],Taulukko1[[#This Row],[Vähennystarve]])</f>
        <v>30</v>
      </c>
      <c r="V2992" s="44">
        <f t="shared" si="467"/>
        <v>1</v>
      </c>
      <c r="W2992" s="44">
        <f t="shared" si="468"/>
        <v>0.53333333333333333</v>
      </c>
      <c r="X2992" s="44">
        <f t="shared" si="469"/>
        <v>0.53333333333333333</v>
      </c>
      <c r="Y2992" s="90" t="b">
        <f>AND(MONTH(Taulukko1[[#This Row],[Alku PVM]] )=6,DAY(Taulukko1[[#This Row],[Alku PVM]] )&gt;19)</f>
        <v>0</v>
      </c>
      <c r="Z2992" s="90" t="b">
        <f>AND(MONTH(Taulukko1[[#This Row],[Loppu PVM]] )=6,DAY(Taulukko1[[#This Row],[Loppu PVM]] )&gt;19)</f>
        <v>0</v>
      </c>
      <c r="AA2992" s="90" t="b">
        <f>OR(MONTH(Taulukko1[[#This Row],[Alku PVM]] )&lt;=5,AND(MONTH(Taulukko1[[#This Row],[Alku PVM]] )=6,DAY(Taulukko1[[#This Row],[Alku PVM]] )&lt;20))</f>
        <v>0</v>
      </c>
      <c r="AB2992" s="90" t="b">
        <f>OR(MONTH(Taulukko1[[#This Row],[Loppu PVM]])&lt;=5,AND(MONTH(Taulukko1[[#This Row],[Loppu PVM]] )=6,DAY(Taulukko1[[#This Row],[Loppu PVM]])&lt;20))</f>
        <v>1</v>
      </c>
      <c r="AC2992" s="90" t="b">
        <f>OR(MONTH(Taulukko1[[#This Row],[Alku PVM]] )&lt;=3,AND(MONTH(Taulukko1[[#This Row],[Alku PVM]] )=3))</f>
        <v>0</v>
      </c>
      <c r="AD2992" s="90" t="b">
        <f>OR(MONTH(Taulukko1[[#This Row],[Loppu PVM]] )&lt;=3,AND(MONTH(Taulukko1[[#This Row],[Loppu PVM]] )=3))</f>
        <v>1</v>
      </c>
      <c r="AE2992" s="90" t="b">
        <f>OR(MONTH(Taulukko1[[#This Row],[Alku PVM]] )&lt;=9,AND(MONTH(Taulukko1[[#This Row],[Alku PVM]] )=9))</f>
        <v>0</v>
      </c>
      <c r="AF2992" s="90" t="b">
        <f>OR(MONTH(Taulukko1[[#This Row],[Loppu PVM]])&lt;=9,AND(MONTH(Taulukko1[[#This Row],[Loppu PVM]] )=9))</f>
        <v>1</v>
      </c>
      <c r="AG2992" s="90" t="b">
        <f>OR(MONTH(Taulukko1[[#This Row],[Alku PVM]] )&lt;=6,AND(MONTH(Taulukko1[[#This Row],[Alku PVM]] )=6))</f>
        <v>0</v>
      </c>
      <c r="AH2992" s="90" t="b">
        <f>OR(MONTH(Taulukko1[[#This Row],[Loppu PVM]])&lt;=6,AND(MONTH(Taulukko1[[#This Row],[Loppu PVM]] )=6))</f>
        <v>1</v>
      </c>
    </row>
    <row r="2993" spans="1:34" ht="12.75" customHeight="1">
      <c r="A2993" t="s">
        <v>39</v>
      </c>
      <c r="B2993" s="23">
        <v>41914</v>
      </c>
      <c r="C2993" t="s">
        <v>38</v>
      </c>
      <c r="D2993" s="5" t="s">
        <v>25</v>
      </c>
      <c r="E2993" s="62">
        <v>150</v>
      </c>
      <c r="F2993" s="4">
        <v>41957</v>
      </c>
      <c r="G2993" s="5">
        <v>137</v>
      </c>
      <c r="H2993" s="22">
        <v>930</v>
      </c>
      <c r="I2993" s="126">
        <f>INDEX('TOL2008'!B:B,MATCH(A2993,'TOL2008'!A:A,0))</f>
        <v>28300</v>
      </c>
      <c r="J2993" s="126" t="str">
        <f>INDEX(Pääluokka!$H$2:$H$100,MATCH(VALUE(LEFT(Taulukko1[[#This Row],[TOL2008]],2)),Pääluokka!$G$2:$G$100,0))</f>
        <v>Teollisuus</v>
      </c>
      <c r="K2993" s="126" t="str">
        <f>INDEX(Pääluokka!$I$2:$I$100,MATCH(VALUE(LEFT(Taulukko1[[#This Row],[TOL2008]],2)),Pääluokka!$G$2:$G$100,0))</f>
        <v>Teollisuus (C-E)</v>
      </c>
      <c r="L2993" s="41">
        <f t="shared" si="460"/>
        <v>43</v>
      </c>
      <c r="M2993" s="43">
        <f t="shared" si="461"/>
        <v>41914</v>
      </c>
      <c r="N2993" s="43">
        <f t="shared" si="462"/>
        <v>41957</v>
      </c>
      <c r="O2993" s="43">
        <f t="shared" si="463"/>
        <v>41913</v>
      </c>
      <c r="P2993" s="43">
        <f t="shared" si="464"/>
        <v>41944</v>
      </c>
      <c r="Q2993" s="41">
        <f t="shared" si="465"/>
        <v>2014</v>
      </c>
      <c r="R2993" s="41">
        <f t="shared" si="466"/>
        <v>2014</v>
      </c>
      <c r="S2993" s="43" t="str">
        <f>YEAR(Taulukko1[[#This Row],[Alku KK]])&amp;"Q"&amp;ROUNDDOWN((MONTH(Taulukko1[[#This Row],[Alku KK]])-1)/3+1,0)</f>
        <v>2014Q4</v>
      </c>
      <c r="T2993" s="43" t="str">
        <f>YEAR(Taulukko1[[#This Row],[Loppu KK]])&amp;"Q"&amp;ROUNDDOWN((MONTH(Taulukko1[[#This Row],[Loppu KK]])-1)/3+1,0)</f>
        <v>2014Q4</v>
      </c>
      <c r="U2993" s="66">
        <f>IF(COUNT(Taulukko1[[#This Row],[Neuvottelujen alaiset ]])=1,Taulukko1[[#This Row],[Neuvottelujen alaiset ]],Taulukko1[[#This Row],[Vähennystarve]])</f>
        <v>930</v>
      </c>
      <c r="V2993" s="44">
        <f t="shared" si="467"/>
        <v>0.16129032258064516</v>
      </c>
      <c r="W2993" s="44">
        <f t="shared" si="468"/>
        <v>0.14731182795698924</v>
      </c>
      <c r="X2993" s="44">
        <f t="shared" si="469"/>
        <v>0.91333333333333333</v>
      </c>
      <c r="Y2993" s="90" t="b">
        <f>AND(MONTH(Taulukko1[[#This Row],[Alku PVM]] )=6,DAY(Taulukko1[[#This Row],[Alku PVM]] )&gt;19)</f>
        <v>0</v>
      </c>
      <c r="Z2993" s="90" t="b">
        <f>AND(MONTH(Taulukko1[[#This Row],[Loppu PVM]] )=6,DAY(Taulukko1[[#This Row],[Loppu PVM]] )&gt;19)</f>
        <v>0</v>
      </c>
      <c r="AA2993" s="90" t="b">
        <f>OR(MONTH(Taulukko1[[#This Row],[Alku PVM]] )&lt;=5,AND(MONTH(Taulukko1[[#This Row],[Alku PVM]] )=6,DAY(Taulukko1[[#This Row],[Alku PVM]] )&lt;20))</f>
        <v>0</v>
      </c>
      <c r="AB2993" s="90" t="b">
        <f>OR(MONTH(Taulukko1[[#This Row],[Loppu PVM]])&lt;=5,AND(MONTH(Taulukko1[[#This Row],[Loppu PVM]] )=6,DAY(Taulukko1[[#This Row],[Loppu PVM]])&lt;20))</f>
        <v>0</v>
      </c>
      <c r="AC2993" s="90" t="b">
        <f>OR(MONTH(Taulukko1[[#This Row],[Alku PVM]] )&lt;=3,AND(MONTH(Taulukko1[[#This Row],[Alku PVM]] )=3))</f>
        <v>0</v>
      </c>
      <c r="AD2993" s="90" t="b">
        <f>OR(MONTH(Taulukko1[[#This Row],[Loppu PVM]] )&lt;=3,AND(MONTH(Taulukko1[[#This Row],[Loppu PVM]] )=3))</f>
        <v>0</v>
      </c>
      <c r="AE2993" s="90" t="b">
        <f>OR(MONTH(Taulukko1[[#This Row],[Alku PVM]] )&lt;=9,AND(MONTH(Taulukko1[[#This Row],[Alku PVM]] )=9))</f>
        <v>0</v>
      </c>
      <c r="AF2993" s="90" t="b">
        <f>OR(MONTH(Taulukko1[[#This Row],[Loppu PVM]])&lt;=9,AND(MONTH(Taulukko1[[#This Row],[Loppu PVM]] )=9))</f>
        <v>0</v>
      </c>
      <c r="AG2993" s="90" t="b">
        <f>OR(MONTH(Taulukko1[[#This Row],[Alku PVM]] )&lt;=6,AND(MONTH(Taulukko1[[#This Row],[Alku PVM]] )=6))</f>
        <v>0</v>
      </c>
      <c r="AH2993" s="90" t="b">
        <f>OR(MONTH(Taulukko1[[#This Row],[Loppu PVM]])&lt;=6,AND(MONTH(Taulukko1[[#This Row],[Loppu PVM]] )=6))</f>
        <v>0</v>
      </c>
    </row>
    <row r="2994" spans="1:34" ht="12.75" customHeight="1">
      <c r="A2994" t="s">
        <v>614</v>
      </c>
      <c r="B2994" s="23">
        <v>41915</v>
      </c>
      <c r="C2994" t="s">
        <v>613</v>
      </c>
      <c r="E2994" s="62">
        <v>30</v>
      </c>
      <c r="F2994" s="4"/>
      <c r="G2994" s="5"/>
      <c r="H2994" s="22">
        <v>30</v>
      </c>
      <c r="I2994" s="126">
        <f>INDEX('TOL2008'!B:B,MATCH(A2994,'TOL2008'!A:A,0))</f>
        <v>28220</v>
      </c>
      <c r="J2994" s="126" t="str">
        <f>INDEX(Pääluokka!$H$2:$H$100,MATCH(VALUE(LEFT(Taulukko1[[#This Row],[TOL2008]],2)),Pääluokka!$G$2:$G$100,0))</f>
        <v>Teollisuus</v>
      </c>
      <c r="K2994" s="126" t="str">
        <f>INDEX(Pääluokka!$I$2:$I$100,MATCH(VALUE(LEFT(Taulukko1[[#This Row],[TOL2008]],2)),Pääluokka!$G$2:$G$100,0))</f>
        <v>Teollisuus (C-E)</v>
      </c>
      <c r="L2994" s="41" t="str">
        <f t="shared" si="460"/>
        <v>NA</v>
      </c>
      <c r="M2994" s="43">
        <f t="shared" si="461"/>
        <v>41915</v>
      </c>
      <c r="N2994" s="43">
        <f t="shared" si="462"/>
        <v>41966</v>
      </c>
      <c r="O2994" s="43">
        <f t="shared" si="463"/>
        <v>41913</v>
      </c>
      <c r="P2994" s="43">
        <f t="shared" si="464"/>
        <v>41944</v>
      </c>
      <c r="Q2994" s="41">
        <f t="shared" si="465"/>
        <v>2014</v>
      </c>
      <c r="R2994" s="41">
        <f t="shared" si="466"/>
        <v>2014</v>
      </c>
      <c r="S2994" s="43" t="str">
        <f>YEAR(Taulukko1[[#This Row],[Alku KK]])&amp;"Q"&amp;ROUNDDOWN((MONTH(Taulukko1[[#This Row],[Alku KK]])-1)/3+1,0)</f>
        <v>2014Q4</v>
      </c>
      <c r="T2994" s="43" t="str">
        <f>YEAR(Taulukko1[[#This Row],[Loppu KK]])&amp;"Q"&amp;ROUNDDOWN((MONTH(Taulukko1[[#This Row],[Loppu KK]])-1)/3+1,0)</f>
        <v>2014Q4</v>
      </c>
      <c r="U2994" s="66">
        <f>IF(COUNT(Taulukko1[[#This Row],[Neuvottelujen alaiset ]])=1,Taulukko1[[#This Row],[Neuvottelujen alaiset ]],Taulukko1[[#This Row],[Vähennystarve]])</f>
        <v>30</v>
      </c>
      <c r="V2994" s="44">
        <f t="shared" si="467"/>
        <v>1</v>
      </c>
      <c r="W2994" s="44" t="str">
        <f t="shared" si="468"/>
        <v>NA</v>
      </c>
      <c r="X2994" s="44" t="str">
        <f t="shared" si="469"/>
        <v>NA</v>
      </c>
      <c r="Y2994" s="90" t="b">
        <f>AND(MONTH(Taulukko1[[#This Row],[Alku PVM]] )=6,DAY(Taulukko1[[#This Row],[Alku PVM]] )&gt;19)</f>
        <v>0</v>
      </c>
      <c r="Z2994" s="90" t="b">
        <f>AND(MONTH(Taulukko1[[#This Row],[Loppu PVM]] )=6,DAY(Taulukko1[[#This Row],[Loppu PVM]] )&gt;19)</f>
        <v>0</v>
      </c>
      <c r="AA2994" s="90" t="b">
        <f>OR(MONTH(Taulukko1[[#This Row],[Alku PVM]] )&lt;=5,AND(MONTH(Taulukko1[[#This Row],[Alku PVM]] )=6,DAY(Taulukko1[[#This Row],[Alku PVM]] )&lt;20))</f>
        <v>0</v>
      </c>
      <c r="AB2994" s="90" t="b">
        <f>OR(MONTH(Taulukko1[[#This Row],[Loppu PVM]])&lt;=5,AND(MONTH(Taulukko1[[#This Row],[Loppu PVM]] )=6,DAY(Taulukko1[[#This Row],[Loppu PVM]])&lt;20))</f>
        <v>0</v>
      </c>
      <c r="AC2994" s="90" t="b">
        <f>OR(MONTH(Taulukko1[[#This Row],[Alku PVM]] )&lt;=3,AND(MONTH(Taulukko1[[#This Row],[Alku PVM]] )=3))</f>
        <v>0</v>
      </c>
      <c r="AD2994" s="90" t="b">
        <f>OR(MONTH(Taulukko1[[#This Row],[Loppu PVM]] )&lt;=3,AND(MONTH(Taulukko1[[#This Row],[Loppu PVM]] )=3))</f>
        <v>0</v>
      </c>
      <c r="AE2994" s="90" t="b">
        <f>OR(MONTH(Taulukko1[[#This Row],[Alku PVM]] )&lt;=9,AND(MONTH(Taulukko1[[#This Row],[Alku PVM]] )=9))</f>
        <v>0</v>
      </c>
      <c r="AF2994" s="90" t="b">
        <f>OR(MONTH(Taulukko1[[#This Row],[Loppu PVM]])&lt;=9,AND(MONTH(Taulukko1[[#This Row],[Loppu PVM]] )=9))</f>
        <v>0</v>
      </c>
      <c r="AG2994" s="90" t="b">
        <f>OR(MONTH(Taulukko1[[#This Row],[Alku PVM]] )&lt;=6,AND(MONTH(Taulukko1[[#This Row],[Alku PVM]] )=6))</f>
        <v>0</v>
      </c>
      <c r="AH2994" s="90" t="b">
        <f>OR(MONTH(Taulukko1[[#This Row],[Loppu PVM]])&lt;=6,AND(MONTH(Taulukko1[[#This Row],[Loppu PVM]] )=6))</f>
        <v>0</v>
      </c>
    </row>
    <row r="2995" spans="1:34" ht="12.75" customHeight="1">
      <c r="A2995" t="s">
        <v>554</v>
      </c>
      <c r="B2995" s="23">
        <v>41915</v>
      </c>
      <c r="C2995" t="s">
        <v>553</v>
      </c>
      <c r="E2995" s="62">
        <v>6</v>
      </c>
      <c r="F2995" s="4">
        <v>41927</v>
      </c>
      <c r="G2995" s="5">
        <v>5</v>
      </c>
      <c r="H2995" s="22">
        <v>31</v>
      </c>
      <c r="I2995" s="126">
        <f>INDEX('TOL2008'!B:B,MATCH(A2995,'TOL2008'!A:A,0))</f>
        <v>58130</v>
      </c>
      <c r="J2995" s="126" t="str">
        <f>INDEX(Pääluokka!$H$2:$H$100,MATCH(VALUE(LEFT(Taulukko1[[#This Row],[TOL2008]],2)),Pääluokka!$G$2:$G$100,0))</f>
        <v>Informaatio ja viestintä</v>
      </c>
      <c r="K2995" s="126" t="str">
        <f>INDEX(Pääluokka!$I$2:$I$100,MATCH(VALUE(LEFT(Taulukko1[[#This Row],[TOL2008]],2)),Pääluokka!$G$2:$G$100,0))</f>
        <v>Palvelualat (G-N, R, S)</v>
      </c>
      <c r="L2995" s="41">
        <f t="shared" si="460"/>
        <v>12</v>
      </c>
      <c r="M2995" s="43">
        <f t="shared" si="461"/>
        <v>41915</v>
      </c>
      <c r="N2995" s="43">
        <f t="shared" si="462"/>
        <v>41927</v>
      </c>
      <c r="O2995" s="43">
        <f t="shared" si="463"/>
        <v>41913</v>
      </c>
      <c r="P2995" s="43">
        <f t="shared" si="464"/>
        <v>41913</v>
      </c>
      <c r="Q2995" s="41">
        <f t="shared" si="465"/>
        <v>2014</v>
      </c>
      <c r="R2995" s="41">
        <f t="shared" si="466"/>
        <v>2014</v>
      </c>
      <c r="S2995" s="43" t="str">
        <f>YEAR(Taulukko1[[#This Row],[Alku KK]])&amp;"Q"&amp;ROUNDDOWN((MONTH(Taulukko1[[#This Row],[Alku KK]])-1)/3+1,0)</f>
        <v>2014Q4</v>
      </c>
      <c r="T2995" s="43" t="str">
        <f>YEAR(Taulukko1[[#This Row],[Loppu KK]])&amp;"Q"&amp;ROUNDDOWN((MONTH(Taulukko1[[#This Row],[Loppu KK]])-1)/3+1,0)</f>
        <v>2014Q4</v>
      </c>
      <c r="U2995" s="66">
        <f>IF(COUNT(Taulukko1[[#This Row],[Neuvottelujen alaiset ]])=1,Taulukko1[[#This Row],[Neuvottelujen alaiset ]],Taulukko1[[#This Row],[Vähennystarve]])</f>
        <v>31</v>
      </c>
      <c r="V2995" s="44">
        <f t="shared" si="467"/>
        <v>0.19354838709677419</v>
      </c>
      <c r="W2995" s="44">
        <f t="shared" si="468"/>
        <v>0.16129032258064516</v>
      </c>
      <c r="X2995" s="44">
        <f t="shared" si="469"/>
        <v>0.83333333333333337</v>
      </c>
      <c r="Y2995" s="90" t="b">
        <f>AND(MONTH(Taulukko1[[#This Row],[Alku PVM]] )=6,DAY(Taulukko1[[#This Row],[Alku PVM]] )&gt;19)</f>
        <v>0</v>
      </c>
      <c r="Z2995" s="90" t="b">
        <f>AND(MONTH(Taulukko1[[#This Row],[Loppu PVM]] )=6,DAY(Taulukko1[[#This Row],[Loppu PVM]] )&gt;19)</f>
        <v>0</v>
      </c>
      <c r="AA2995" s="90" t="b">
        <f>OR(MONTH(Taulukko1[[#This Row],[Alku PVM]] )&lt;=5,AND(MONTH(Taulukko1[[#This Row],[Alku PVM]] )=6,DAY(Taulukko1[[#This Row],[Alku PVM]] )&lt;20))</f>
        <v>0</v>
      </c>
      <c r="AB2995" s="90" t="b">
        <f>OR(MONTH(Taulukko1[[#This Row],[Loppu PVM]])&lt;=5,AND(MONTH(Taulukko1[[#This Row],[Loppu PVM]] )=6,DAY(Taulukko1[[#This Row],[Loppu PVM]])&lt;20))</f>
        <v>0</v>
      </c>
      <c r="AC2995" s="90" t="b">
        <f>OR(MONTH(Taulukko1[[#This Row],[Alku PVM]] )&lt;=3,AND(MONTH(Taulukko1[[#This Row],[Alku PVM]] )=3))</f>
        <v>0</v>
      </c>
      <c r="AD2995" s="90" t="b">
        <f>OR(MONTH(Taulukko1[[#This Row],[Loppu PVM]] )&lt;=3,AND(MONTH(Taulukko1[[#This Row],[Loppu PVM]] )=3))</f>
        <v>0</v>
      </c>
      <c r="AE2995" s="90" t="b">
        <f>OR(MONTH(Taulukko1[[#This Row],[Alku PVM]] )&lt;=9,AND(MONTH(Taulukko1[[#This Row],[Alku PVM]] )=9))</f>
        <v>0</v>
      </c>
      <c r="AF2995" s="90" t="b">
        <f>OR(MONTH(Taulukko1[[#This Row],[Loppu PVM]])&lt;=9,AND(MONTH(Taulukko1[[#This Row],[Loppu PVM]] )=9))</f>
        <v>0</v>
      </c>
      <c r="AG2995" s="90" t="b">
        <f>OR(MONTH(Taulukko1[[#This Row],[Alku PVM]] )&lt;=6,AND(MONTH(Taulukko1[[#This Row],[Alku PVM]] )=6))</f>
        <v>0</v>
      </c>
      <c r="AH2995" s="90" t="b">
        <f>OR(MONTH(Taulukko1[[#This Row],[Loppu PVM]])&lt;=6,AND(MONTH(Taulukko1[[#This Row],[Loppu PVM]] )=6))</f>
        <v>0</v>
      </c>
    </row>
    <row r="2996" spans="1:34" ht="12.75" customHeight="1">
      <c r="A2996" s="21" t="s">
        <v>389</v>
      </c>
      <c r="B2996" s="23">
        <v>41915</v>
      </c>
      <c r="C2996" s="21" t="s">
        <v>388</v>
      </c>
      <c r="D2996" s="24"/>
      <c r="F2996" s="23"/>
      <c r="G2996" s="24"/>
      <c r="H2996" s="22">
        <v>160</v>
      </c>
      <c r="I2996" s="126">
        <f>INDEX('TOL2008'!B:B,MATCH(A2996,'TOL2008'!A:A,0))</f>
        <v>26300</v>
      </c>
      <c r="J2996" s="126" t="str">
        <f>INDEX(Pääluokka!$H$2:$H$100,MATCH(VALUE(LEFT(Taulukko1[[#This Row],[TOL2008]],2)),Pääluokka!$G$2:$G$100,0))</f>
        <v>Teollisuus</v>
      </c>
      <c r="K2996" s="126" t="str">
        <f>INDEX(Pääluokka!$I$2:$I$100,MATCH(VALUE(LEFT(Taulukko1[[#This Row],[TOL2008]],2)),Pääluokka!$G$2:$G$100,0))</f>
        <v>Teollisuus (C-E)</v>
      </c>
      <c r="L2996" s="41" t="str">
        <f t="shared" si="460"/>
        <v>NA</v>
      </c>
      <c r="M2996" s="43">
        <f t="shared" si="461"/>
        <v>41915</v>
      </c>
      <c r="N2996" s="43">
        <f t="shared" si="462"/>
        <v>41966</v>
      </c>
      <c r="O2996" s="43">
        <f t="shared" si="463"/>
        <v>41913</v>
      </c>
      <c r="P2996" s="43">
        <f t="shared" si="464"/>
        <v>41944</v>
      </c>
      <c r="Q2996" s="41">
        <f t="shared" si="465"/>
        <v>2014</v>
      </c>
      <c r="R2996" s="41">
        <f t="shared" si="466"/>
        <v>2014</v>
      </c>
      <c r="S2996" s="43" t="str">
        <f>YEAR(Taulukko1[[#This Row],[Alku KK]])&amp;"Q"&amp;ROUNDDOWN((MONTH(Taulukko1[[#This Row],[Alku KK]])-1)/3+1,0)</f>
        <v>2014Q4</v>
      </c>
      <c r="T2996" s="43" t="str">
        <f>YEAR(Taulukko1[[#This Row],[Loppu KK]])&amp;"Q"&amp;ROUNDDOWN((MONTH(Taulukko1[[#This Row],[Loppu KK]])-1)/3+1,0)</f>
        <v>2014Q4</v>
      </c>
      <c r="U2996" s="66">
        <f>IF(COUNT(Taulukko1[[#This Row],[Neuvottelujen alaiset ]])=1,Taulukko1[[#This Row],[Neuvottelujen alaiset ]],Taulukko1[[#This Row],[Vähennystarve]])</f>
        <v>160</v>
      </c>
      <c r="V2996" s="44" t="str">
        <f t="shared" si="467"/>
        <v>NA</v>
      </c>
      <c r="W2996" s="44" t="str">
        <f t="shared" si="468"/>
        <v>NA</v>
      </c>
      <c r="X2996" s="44" t="str">
        <f t="shared" si="469"/>
        <v>NA</v>
      </c>
      <c r="Y2996" s="90" t="b">
        <f>AND(MONTH(Taulukko1[[#This Row],[Alku PVM]] )=6,DAY(Taulukko1[[#This Row],[Alku PVM]] )&gt;19)</f>
        <v>0</v>
      </c>
      <c r="Z2996" s="90" t="b">
        <f>AND(MONTH(Taulukko1[[#This Row],[Loppu PVM]] )=6,DAY(Taulukko1[[#This Row],[Loppu PVM]] )&gt;19)</f>
        <v>0</v>
      </c>
      <c r="AA2996" s="90" t="b">
        <f>OR(MONTH(Taulukko1[[#This Row],[Alku PVM]] )&lt;=5,AND(MONTH(Taulukko1[[#This Row],[Alku PVM]] )=6,DAY(Taulukko1[[#This Row],[Alku PVM]] )&lt;20))</f>
        <v>0</v>
      </c>
      <c r="AB2996" s="90" t="b">
        <f>OR(MONTH(Taulukko1[[#This Row],[Loppu PVM]])&lt;=5,AND(MONTH(Taulukko1[[#This Row],[Loppu PVM]] )=6,DAY(Taulukko1[[#This Row],[Loppu PVM]])&lt;20))</f>
        <v>0</v>
      </c>
      <c r="AC2996" s="90" t="b">
        <f>OR(MONTH(Taulukko1[[#This Row],[Alku PVM]] )&lt;=3,AND(MONTH(Taulukko1[[#This Row],[Alku PVM]] )=3))</f>
        <v>0</v>
      </c>
      <c r="AD2996" s="90" t="b">
        <f>OR(MONTH(Taulukko1[[#This Row],[Loppu PVM]] )&lt;=3,AND(MONTH(Taulukko1[[#This Row],[Loppu PVM]] )=3))</f>
        <v>0</v>
      </c>
      <c r="AE2996" s="90" t="b">
        <f>OR(MONTH(Taulukko1[[#This Row],[Alku PVM]] )&lt;=9,AND(MONTH(Taulukko1[[#This Row],[Alku PVM]] )=9))</f>
        <v>0</v>
      </c>
      <c r="AF2996" s="90" t="b">
        <f>OR(MONTH(Taulukko1[[#This Row],[Loppu PVM]])&lt;=9,AND(MONTH(Taulukko1[[#This Row],[Loppu PVM]] )=9))</f>
        <v>0</v>
      </c>
      <c r="AG2996" s="90" t="b">
        <f>OR(MONTH(Taulukko1[[#This Row],[Alku PVM]] )&lt;=6,AND(MONTH(Taulukko1[[#This Row],[Alku PVM]] )=6))</f>
        <v>0</v>
      </c>
      <c r="AH2996" s="90" t="b">
        <f>OR(MONTH(Taulukko1[[#This Row],[Loppu PVM]])&lt;=6,AND(MONTH(Taulukko1[[#This Row],[Loppu PVM]] )=6))</f>
        <v>0</v>
      </c>
    </row>
    <row r="2997" spans="1:34" ht="12.75" customHeight="1">
      <c r="A2997" t="s">
        <v>383</v>
      </c>
      <c r="B2997" s="23">
        <v>41915</v>
      </c>
      <c r="C2997" t="s">
        <v>152</v>
      </c>
      <c r="E2997" s="62">
        <v>28</v>
      </c>
      <c r="F2997" s="4">
        <v>41968</v>
      </c>
      <c r="G2997" s="5">
        <v>26</v>
      </c>
      <c r="H2997" s="22">
        <v>70</v>
      </c>
      <c r="I2997" s="126">
        <f>INDEX('TOL2008'!B:B,MATCH(A2997,'TOL2008'!A:A,0))</f>
        <v>82910</v>
      </c>
      <c r="J2997" s="126" t="str">
        <f>INDEX(Pääluokka!$H$2:$H$100,MATCH(VALUE(LEFT(Taulukko1[[#This Row],[TOL2008]],2)),Pääluokka!$G$2:$G$100,0))</f>
        <v>Hallinto- ja tukipalvelutoiminta</v>
      </c>
      <c r="K2997" s="126" t="str">
        <f>INDEX(Pääluokka!$I$2:$I$100,MATCH(VALUE(LEFT(Taulukko1[[#This Row],[TOL2008]],2)),Pääluokka!$G$2:$G$100,0))</f>
        <v>Palvelualat (G-N, R, S)</v>
      </c>
      <c r="L2997" s="41">
        <f t="shared" si="460"/>
        <v>53</v>
      </c>
      <c r="M2997" s="43">
        <f t="shared" si="461"/>
        <v>41915</v>
      </c>
      <c r="N2997" s="43">
        <f t="shared" si="462"/>
        <v>41968</v>
      </c>
      <c r="O2997" s="43">
        <f t="shared" si="463"/>
        <v>41913</v>
      </c>
      <c r="P2997" s="43">
        <f t="shared" si="464"/>
        <v>41944</v>
      </c>
      <c r="Q2997" s="41">
        <f t="shared" si="465"/>
        <v>2014</v>
      </c>
      <c r="R2997" s="41">
        <f t="shared" si="466"/>
        <v>2014</v>
      </c>
      <c r="S2997" s="43" t="str">
        <f>YEAR(Taulukko1[[#This Row],[Alku KK]])&amp;"Q"&amp;ROUNDDOWN((MONTH(Taulukko1[[#This Row],[Alku KK]])-1)/3+1,0)</f>
        <v>2014Q4</v>
      </c>
      <c r="T2997" s="43" t="str">
        <f>YEAR(Taulukko1[[#This Row],[Loppu KK]])&amp;"Q"&amp;ROUNDDOWN((MONTH(Taulukko1[[#This Row],[Loppu KK]])-1)/3+1,0)</f>
        <v>2014Q4</v>
      </c>
      <c r="U2997" s="66">
        <f>IF(COUNT(Taulukko1[[#This Row],[Neuvottelujen alaiset ]])=1,Taulukko1[[#This Row],[Neuvottelujen alaiset ]],Taulukko1[[#This Row],[Vähennystarve]])</f>
        <v>70</v>
      </c>
      <c r="V2997" s="44">
        <f t="shared" si="467"/>
        <v>0.4</v>
      </c>
      <c r="W2997" s="44">
        <f t="shared" si="468"/>
        <v>0.37142857142857144</v>
      </c>
      <c r="X2997" s="44">
        <f t="shared" si="469"/>
        <v>0.9285714285714286</v>
      </c>
      <c r="Y2997" s="90" t="b">
        <f>AND(MONTH(Taulukko1[[#This Row],[Alku PVM]] )=6,DAY(Taulukko1[[#This Row],[Alku PVM]] )&gt;19)</f>
        <v>0</v>
      </c>
      <c r="Z2997" s="90" t="b">
        <f>AND(MONTH(Taulukko1[[#This Row],[Loppu PVM]] )=6,DAY(Taulukko1[[#This Row],[Loppu PVM]] )&gt;19)</f>
        <v>0</v>
      </c>
      <c r="AA2997" s="90" t="b">
        <f>OR(MONTH(Taulukko1[[#This Row],[Alku PVM]] )&lt;=5,AND(MONTH(Taulukko1[[#This Row],[Alku PVM]] )=6,DAY(Taulukko1[[#This Row],[Alku PVM]] )&lt;20))</f>
        <v>0</v>
      </c>
      <c r="AB2997" s="90" t="b">
        <f>OR(MONTH(Taulukko1[[#This Row],[Loppu PVM]])&lt;=5,AND(MONTH(Taulukko1[[#This Row],[Loppu PVM]] )=6,DAY(Taulukko1[[#This Row],[Loppu PVM]])&lt;20))</f>
        <v>0</v>
      </c>
      <c r="AC2997" s="90" t="b">
        <f>OR(MONTH(Taulukko1[[#This Row],[Alku PVM]] )&lt;=3,AND(MONTH(Taulukko1[[#This Row],[Alku PVM]] )=3))</f>
        <v>0</v>
      </c>
      <c r="AD2997" s="90" t="b">
        <f>OR(MONTH(Taulukko1[[#This Row],[Loppu PVM]] )&lt;=3,AND(MONTH(Taulukko1[[#This Row],[Loppu PVM]] )=3))</f>
        <v>0</v>
      </c>
      <c r="AE2997" s="90" t="b">
        <f>OR(MONTH(Taulukko1[[#This Row],[Alku PVM]] )&lt;=9,AND(MONTH(Taulukko1[[#This Row],[Alku PVM]] )=9))</f>
        <v>0</v>
      </c>
      <c r="AF2997" s="90" t="b">
        <f>OR(MONTH(Taulukko1[[#This Row],[Loppu PVM]])&lt;=9,AND(MONTH(Taulukko1[[#This Row],[Loppu PVM]] )=9))</f>
        <v>0</v>
      </c>
      <c r="AG2997" s="90" t="b">
        <f>OR(MONTH(Taulukko1[[#This Row],[Alku PVM]] )&lt;=6,AND(MONTH(Taulukko1[[#This Row],[Alku PVM]] )=6))</f>
        <v>0</v>
      </c>
      <c r="AH2997" s="90" t="b">
        <f>OR(MONTH(Taulukko1[[#This Row],[Loppu PVM]])&lt;=6,AND(MONTH(Taulukko1[[#This Row],[Loppu PVM]] )=6))</f>
        <v>0</v>
      </c>
    </row>
    <row r="2998" spans="1:34" ht="12.75" customHeight="1">
      <c r="A2998" t="s">
        <v>357</v>
      </c>
      <c r="B2998" s="23">
        <v>41915</v>
      </c>
      <c r="C2998" t="s">
        <v>356</v>
      </c>
      <c r="F2998" s="4">
        <v>41983</v>
      </c>
      <c r="G2998" s="5">
        <v>20</v>
      </c>
      <c r="H2998" s="22">
        <v>100</v>
      </c>
      <c r="I2998" s="126">
        <f>INDEX('TOL2008'!B:B,MATCH(A2998,'TOL2008'!A:A,0))</f>
        <v>58130</v>
      </c>
      <c r="J2998" s="126" t="str">
        <f>INDEX(Pääluokka!$H$2:$H$100,MATCH(VALUE(LEFT(Taulukko1[[#This Row],[TOL2008]],2)),Pääluokka!$G$2:$G$100,0))</f>
        <v>Informaatio ja viestintä</v>
      </c>
      <c r="K2998" s="126" t="str">
        <f>INDEX(Pääluokka!$I$2:$I$100,MATCH(VALUE(LEFT(Taulukko1[[#This Row],[TOL2008]],2)),Pääluokka!$G$2:$G$100,0))</f>
        <v>Palvelualat (G-N, R, S)</v>
      </c>
      <c r="L2998" s="41">
        <f t="shared" si="460"/>
        <v>68</v>
      </c>
      <c r="M2998" s="43">
        <f t="shared" si="461"/>
        <v>41915</v>
      </c>
      <c r="N2998" s="43">
        <f t="shared" si="462"/>
        <v>41983</v>
      </c>
      <c r="O2998" s="43">
        <f t="shared" si="463"/>
        <v>41913</v>
      </c>
      <c r="P2998" s="43">
        <f t="shared" si="464"/>
        <v>41974</v>
      </c>
      <c r="Q2998" s="41">
        <f t="shared" si="465"/>
        <v>2014</v>
      </c>
      <c r="R2998" s="41">
        <f t="shared" si="466"/>
        <v>2014</v>
      </c>
      <c r="S2998" s="43" t="str">
        <f>YEAR(Taulukko1[[#This Row],[Alku KK]])&amp;"Q"&amp;ROUNDDOWN((MONTH(Taulukko1[[#This Row],[Alku KK]])-1)/3+1,0)</f>
        <v>2014Q4</v>
      </c>
      <c r="T2998" s="43" t="str">
        <f>YEAR(Taulukko1[[#This Row],[Loppu KK]])&amp;"Q"&amp;ROUNDDOWN((MONTH(Taulukko1[[#This Row],[Loppu KK]])-1)/3+1,0)</f>
        <v>2014Q4</v>
      </c>
      <c r="U2998" s="66">
        <f>IF(COUNT(Taulukko1[[#This Row],[Neuvottelujen alaiset ]])=1,Taulukko1[[#This Row],[Neuvottelujen alaiset ]],Taulukko1[[#This Row],[Vähennystarve]])</f>
        <v>100</v>
      </c>
      <c r="V2998" s="44" t="str">
        <f t="shared" si="467"/>
        <v>NA</v>
      </c>
      <c r="W2998" s="44">
        <f t="shared" si="468"/>
        <v>0.2</v>
      </c>
      <c r="X2998" s="44" t="str">
        <f t="shared" si="469"/>
        <v>NA</v>
      </c>
      <c r="Y2998" s="90" t="b">
        <f>AND(MONTH(Taulukko1[[#This Row],[Alku PVM]] )=6,DAY(Taulukko1[[#This Row],[Alku PVM]] )&gt;19)</f>
        <v>0</v>
      </c>
      <c r="Z2998" s="90" t="b">
        <f>AND(MONTH(Taulukko1[[#This Row],[Loppu PVM]] )=6,DAY(Taulukko1[[#This Row],[Loppu PVM]] )&gt;19)</f>
        <v>0</v>
      </c>
      <c r="AA2998" s="90" t="b">
        <f>OR(MONTH(Taulukko1[[#This Row],[Alku PVM]] )&lt;=5,AND(MONTH(Taulukko1[[#This Row],[Alku PVM]] )=6,DAY(Taulukko1[[#This Row],[Alku PVM]] )&lt;20))</f>
        <v>0</v>
      </c>
      <c r="AB2998" s="90" t="b">
        <f>OR(MONTH(Taulukko1[[#This Row],[Loppu PVM]])&lt;=5,AND(MONTH(Taulukko1[[#This Row],[Loppu PVM]] )=6,DAY(Taulukko1[[#This Row],[Loppu PVM]])&lt;20))</f>
        <v>0</v>
      </c>
      <c r="AC2998" s="90" t="b">
        <f>OR(MONTH(Taulukko1[[#This Row],[Alku PVM]] )&lt;=3,AND(MONTH(Taulukko1[[#This Row],[Alku PVM]] )=3))</f>
        <v>0</v>
      </c>
      <c r="AD2998" s="90" t="b">
        <f>OR(MONTH(Taulukko1[[#This Row],[Loppu PVM]] )&lt;=3,AND(MONTH(Taulukko1[[#This Row],[Loppu PVM]] )=3))</f>
        <v>0</v>
      </c>
      <c r="AE2998" s="90" t="b">
        <f>OR(MONTH(Taulukko1[[#This Row],[Alku PVM]] )&lt;=9,AND(MONTH(Taulukko1[[#This Row],[Alku PVM]] )=9))</f>
        <v>0</v>
      </c>
      <c r="AF2998" s="90" t="b">
        <f>OR(MONTH(Taulukko1[[#This Row],[Loppu PVM]])&lt;=9,AND(MONTH(Taulukko1[[#This Row],[Loppu PVM]] )=9))</f>
        <v>0</v>
      </c>
      <c r="AG2998" s="90" t="b">
        <f>OR(MONTH(Taulukko1[[#This Row],[Alku PVM]] )&lt;=6,AND(MONTH(Taulukko1[[#This Row],[Alku PVM]] )=6))</f>
        <v>0</v>
      </c>
      <c r="AH2998" s="90" t="b">
        <f>OR(MONTH(Taulukko1[[#This Row],[Loppu PVM]])&lt;=6,AND(MONTH(Taulukko1[[#This Row],[Loppu PVM]] )=6))</f>
        <v>0</v>
      </c>
    </row>
    <row r="2999" spans="1:34" ht="12.75" customHeight="1">
      <c r="A2999" t="s">
        <v>621</v>
      </c>
      <c r="B2999" s="23">
        <v>41919</v>
      </c>
      <c r="C2999" t="s">
        <v>620</v>
      </c>
      <c r="E2999" s="62">
        <v>19</v>
      </c>
      <c r="F2999" s="4"/>
      <c r="G2999" s="5"/>
      <c r="H2999" s="22">
        <v>31</v>
      </c>
      <c r="I2999" s="126">
        <f>INDEX('TOL2008'!B:B,MATCH(A2999,'TOL2008'!A:A,0))</f>
        <v>50201</v>
      </c>
      <c r="J2999" s="126" t="str">
        <f>INDEX(Pääluokka!$H$2:$H$100,MATCH(VALUE(LEFT(Taulukko1[[#This Row],[TOL2008]],2)),Pääluokka!$G$2:$G$100,0))</f>
        <v>Kuljetus ja varastointi</v>
      </c>
      <c r="K2999" s="126" t="str">
        <f>INDEX(Pääluokka!$I$2:$I$100,MATCH(VALUE(LEFT(Taulukko1[[#This Row],[TOL2008]],2)),Pääluokka!$G$2:$G$100,0))</f>
        <v>Palvelualat (G-N, R, S)</v>
      </c>
      <c r="L2999" s="41" t="str">
        <f t="shared" si="460"/>
        <v>NA</v>
      </c>
      <c r="M2999" s="43">
        <f t="shared" si="461"/>
        <v>41919</v>
      </c>
      <c r="N2999" s="43">
        <f t="shared" si="462"/>
        <v>41970</v>
      </c>
      <c r="O2999" s="43">
        <f t="shared" si="463"/>
        <v>41913</v>
      </c>
      <c r="P2999" s="43">
        <f t="shared" si="464"/>
        <v>41944</v>
      </c>
      <c r="Q2999" s="41">
        <f t="shared" si="465"/>
        <v>2014</v>
      </c>
      <c r="R2999" s="41">
        <f t="shared" si="466"/>
        <v>2014</v>
      </c>
      <c r="S2999" s="43" t="str">
        <f>YEAR(Taulukko1[[#This Row],[Alku KK]])&amp;"Q"&amp;ROUNDDOWN((MONTH(Taulukko1[[#This Row],[Alku KK]])-1)/3+1,0)</f>
        <v>2014Q4</v>
      </c>
      <c r="T2999" s="43" t="str">
        <f>YEAR(Taulukko1[[#This Row],[Loppu KK]])&amp;"Q"&amp;ROUNDDOWN((MONTH(Taulukko1[[#This Row],[Loppu KK]])-1)/3+1,0)</f>
        <v>2014Q4</v>
      </c>
      <c r="U2999" s="66">
        <f>IF(COUNT(Taulukko1[[#This Row],[Neuvottelujen alaiset ]])=1,Taulukko1[[#This Row],[Neuvottelujen alaiset ]],Taulukko1[[#This Row],[Vähennystarve]])</f>
        <v>31</v>
      </c>
      <c r="V2999" s="44">
        <f t="shared" si="467"/>
        <v>0.61290322580645162</v>
      </c>
      <c r="W2999" s="44" t="str">
        <f t="shared" si="468"/>
        <v>NA</v>
      </c>
      <c r="X2999" s="44" t="str">
        <f t="shared" si="469"/>
        <v>NA</v>
      </c>
      <c r="Y2999" s="90" t="b">
        <f>AND(MONTH(Taulukko1[[#This Row],[Alku PVM]] )=6,DAY(Taulukko1[[#This Row],[Alku PVM]] )&gt;19)</f>
        <v>0</v>
      </c>
      <c r="Z2999" s="90" t="b">
        <f>AND(MONTH(Taulukko1[[#This Row],[Loppu PVM]] )=6,DAY(Taulukko1[[#This Row],[Loppu PVM]] )&gt;19)</f>
        <v>0</v>
      </c>
      <c r="AA2999" s="90" t="b">
        <f>OR(MONTH(Taulukko1[[#This Row],[Alku PVM]] )&lt;=5,AND(MONTH(Taulukko1[[#This Row],[Alku PVM]] )=6,DAY(Taulukko1[[#This Row],[Alku PVM]] )&lt;20))</f>
        <v>0</v>
      </c>
      <c r="AB2999" s="90" t="b">
        <f>OR(MONTH(Taulukko1[[#This Row],[Loppu PVM]])&lt;=5,AND(MONTH(Taulukko1[[#This Row],[Loppu PVM]] )=6,DAY(Taulukko1[[#This Row],[Loppu PVM]])&lt;20))</f>
        <v>0</v>
      </c>
      <c r="AC2999" s="90" t="b">
        <f>OR(MONTH(Taulukko1[[#This Row],[Alku PVM]] )&lt;=3,AND(MONTH(Taulukko1[[#This Row],[Alku PVM]] )=3))</f>
        <v>0</v>
      </c>
      <c r="AD2999" s="90" t="b">
        <f>OR(MONTH(Taulukko1[[#This Row],[Loppu PVM]] )&lt;=3,AND(MONTH(Taulukko1[[#This Row],[Loppu PVM]] )=3))</f>
        <v>0</v>
      </c>
      <c r="AE2999" s="90" t="b">
        <f>OR(MONTH(Taulukko1[[#This Row],[Alku PVM]] )&lt;=9,AND(MONTH(Taulukko1[[#This Row],[Alku PVM]] )=9))</f>
        <v>0</v>
      </c>
      <c r="AF2999" s="90" t="b">
        <f>OR(MONTH(Taulukko1[[#This Row],[Loppu PVM]])&lt;=9,AND(MONTH(Taulukko1[[#This Row],[Loppu PVM]] )=9))</f>
        <v>0</v>
      </c>
      <c r="AG2999" s="90" t="b">
        <f>OR(MONTH(Taulukko1[[#This Row],[Alku PVM]] )&lt;=6,AND(MONTH(Taulukko1[[#This Row],[Alku PVM]] )=6))</f>
        <v>0</v>
      </c>
      <c r="AH2999" s="90" t="b">
        <f>OR(MONTH(Taulukko1[[#This Row],[Loppu PVM]])&lt;=6,AND(MONTH(Taulukko1[[#This Row],[Loppu PVM]] )=6))</f>
        <v>0</v>
      </c>
    </row>
    <row r="3000" spans="1:34" ht="12.75" customHeight="1">
      <c r="A3000" s="21" t="s">
        <v>527</v>
      </c>
      <c r="B3000" s="23">
        <v>41919</v>
      </c>
      <c r="C3000" s="21" t="s">
        <v>4380</v>
      </c>
      <c r="D3000" s="24">
        <v>20</v>
      </c>
      <c r="E3000" s="62">
        <v>52</v>
      </c>
      <c r="F3000" s="23">
        <v>41970</v>
      </c>
      <c r="G3000" s="24">
        <v>20</v>
      </c>
      <c r="H3000" s="22">
        <v>52</v>
      </c>
      <c r="I3000" s="126">
        <f>INDEX('TOL2008'!B:B,MATCH(A3000,'TOL2008'!A:A,0))</f>
        <v>52291</v>
      </c>
      <c r="J3000" s="126" t="str">
        <f>INDEX(Pääluokka!$H$2:$H$100,MATCH(VALUE(LEFT(Taulukko1[[#This Row],[TOL2008]],2)),Pääluokka!$G$2:$G$100,0))</f>
        <v>Kuljetus ja varastointi</v>
      </c>
      <c r="K3000" s="126" t="str">
        <f>INDEX(Pääluokka!$I$2:$I$100,MATCH(VALUE(LEFT(Taulukko1[[#This Row],[TOL2008]],2)),Pääluokka!$G$2:$G$100,0))</f>
        <v>Palvelualat (G-N, R, S)</v>
      </c>
      <c r="L3000" s="41">
        <f t="shared" si="460"/>
        <v>51</v>
      </c>
      <c r="M3000" s="43">
        <f t="shared" si="461"/>
        <v>41919</v>
      </c>
      <c r="N3000" s="43">
        <f t="shared" si="462"/>
        <v>41970</v>
      </c>
      <c r="O3000" s="43">
        <f t="shared" si="463"/>
        <v>41913</v>
      </c>
      <c r="P3000" s="43">
        <f t="shared" si="464"/>
        <v>41944</v>
      </c>
      <c r="Q3000" s="41">
        <f t="shared" si="465"/>
        <v>2014</v>
      </c>
      <c r="R3000" s="41">
        <f t="shared" si="466"/>
        <v>2014</v>
      </c>
      <c r="S3000" s="43" t="str">
        <f>YEAR(Taulukko1[[#This Row],[Alku KK]])&amp;"Q"&amp;ROUNDDOWN((MONTH(Taulukko1[[#This Row],[Alku KK]])-1)/3+1,0)</f>
        <v>2014Q4</v>
      </c>
      <c r="T3000" s="43" t="str">
        <f>YEAR(Taulukko1[[#This Row],[Loppu KK]])&amp;"Q"&amp;ROUNDDOWN((MONTH(Taulukko1[[#This Row],[Loppu KK]])-1)/3+1,0)</f>
        <v>2014Q4</v>
      </c>
      <c r="U3000" s="66">
        <f>IF(COUNT(Taulukko1[[#This Row],[Neuvottelujen alaiset ]])=1,Taulukko1[[#This Row],[Neuvottelujen alaiset ]],Taulukko1[[#This Row],[Vähennystarve]])</f>
        <v>52</v>
      </c>
      <c r="V3000" s="44">
        <f t="shared" si="467"/>
        <v>1</v>
      </c>
      <c r="W3000" s="44">
        <f t="shared" si="468"/>
        <v>0.38461538461538464</v>
      </c>
      <c r="X3000" s="44">
        <f t="shared" si="469"/>
        <v>0.38461538461538464</v>
      </c>
      <c r="Y3000" s="90" t="b">
        <f>AND(MONTH(Taulukko1[[#This Row],[Alku PVM]] )=6,DAY(Taulukko1[[#This Row],[Alku PVM]] )&gt;19)</f>
        <v>0</v>
      </c>
      <c r="Z3000" s="90" t="b">
        <f>AND(MONTH(Taulukko1[[#This Row],[Loppu PVM]] )=6,DAY(Taulukko1[[#This Row],[Loppu PVM]] )&gt;19)</f>
        <v>0</v>
      </c>
      <c r="AA3000" s="90" t="b">
        <f>OR(MONTH(Taulukko1[[#This Row],[Alku PVM]] )&lt;=5,AND(MONTH(Taulukko1[[#This Row],[Alku PVM]] )=6,DAY(Taulukko1[[#This Row],[Alku PVM]] )&lt;20))</f>
        <v>0</v>
      </c>
      <c r="AB3000" s="90" t="b">
        <f>OR(MONTH(Taulukko1[[#This Row],[Loppu PVM]])&lt;=5,AND(MONTH(Taulukko1[[#This Row],[Loppu PVM]] )=6,DAY(Taulukko1[[#This Row],[Loppu PVM]])&lt;20))</f>
        <v>0</v>
      </c>
      <c r="AC3000" s="90" t="b">
        <f>OR(MONTH(Taulukko1[[#This Row],[Alku PVM]] )&lt;=3,AND(MONTH(Taulukko1[[#This Row],[Alku PVM]] )=3))</f>
        <v>0</v>
      </c>
      <c r="AD3000" s="90" t="b">
        <f>OR(MONTH(Taulukko1[[#This Row],[Loppu PVM]] )&lt;=3,AND(MONTH(Taulukko1[[#This Row],[Loppu PVM]] )=3))</f>
        <v>0</v>
      </c>
      <c r="AE3000" s="90" t="b">
        <f>OR(MONTH(Taulukko1[[#This Row],[Alku PVM]] )&lt;=9,AND(MONTH(Taulukko1[[#This Row],[Alku PVM]] )=9))</f>
        <v>0</v>
      </c>
      <c r="AF3000" s="90" t="b">
        <f>OR(MONTH(Taulukko1[[#This Row],[Loppu PVM]])&lt;=9,AND(MONTH(Taulukko1[[#This Row],[Loppu PVM]] )=9))</f>
        <v>0</v>
      </c>
      <c r="AG3000" s="90" t="b">
        <f>OR(MONTH(Taulukko1[[#This Row],[Alku PVM]] )&lt;=6,AND(MONTH(Taulukko1[[#This Row],[Alku PVM]] )=6))</f>
        <v>0</v>
      </c>
      <c r="AH3000" s="90" t="b">
        <f>OR(MONTH(Taulukko1[[#This Row],[Loppu PVM]])&lt;=6,AND(MONTH(Taulukko1[[#This Row],[Loppu PVM]] )=6))</f>
        <v>0</v>
      </c>
    </row>
    <row r="3001" spans="1:34" ht="12.75" customHeight="1">
      <c r="A3001" s="21" t="s">
        <v>481</v>
      </c>
      <c r="B3001" s="23">
        <v>41919</v>
      </c>
      <c r="C3001" s="21" t="s">
        <v>4384</v>
      </c>
      <c r="D3001" s="24">
        <v>14</v>
      </c>
      <c r="E3001" s="62">
        <v>25</v>
      </c>
      <c r="F3001" s="23">
        <v>41975</v>
      </c>
      <c r="G3001" s="24">
        <v>3</v>
      </c>
      <c r="H3001" s="22">
        <v>25</v>
      </c>
      <c r="I3001" s="126">
        <f>INDEX('TOL2008'!B:B,MATCH(A3001,'TOL2008'!A:A,0))</f>
        <v>16231</v>
      </c>
      <c r="J3001" s="126" t="str">
        <f>INDEX(Pääluokka!$H$2:$H$100,MATCH(VALUE(LEFT(Taulukko1[[#This Row],[TOL2008]],2)),Pääluokka!$G$2:$G$100,0))</f>
        <v>Teollisuus</v>
      </c>
      <c r="K3001" s="126" t="str">
        <f>INDEX(Pääluokka!$I$2:$I$100,MATCH(VALUE(LEFT(Taulukko1[[#This Row],[TOL2008]],2)),Pääluokka!$G$2:$G$100,0))</f>
        <v>Teollisuus (C-E)</v>
      </c>
      <c r="L3001" s="41">
        <f t="shared" si="460"/>
        <v>56</v>
      </c>
      <c r="M3001" s="43">
        <f t="shared" si="461"/>
        <v>41919</v>
      </c>
      <c r="N3001" s="43">
        <f t="shared" si="462"/>
        <v>41975</v>
      </c>
      <c r="O3001" s="43">
        <f t="shared" si="463"/>
        <v>41913</v>
      </c>
      <c r="P3001" s="43">
        <f t="shared" si="464"/>
        <v>41974</v>
      </c>
      <c r="Q3001" s="41">
        <f t="shared" si="465"/>
        <v>2014</v>
      </c>
      <c r="R3001" s="41">
        <f t="shared" si="466"/>
        <v>2014</v>
      </c>
      <c r="S3001" s="43" t="str">
        <f>YEAR(Taulukko1[[#This Row],[Alku KK]])&amp;"Q"&amp;ROUNDDOWN((MONTH(Taulukko1[[#This Row],[Alku KK]])-1)/3+1,0)</f>
        <v>2014Q4</v>
      </c>
      <c r="T3001" s="43" t="str">
        <f>YEAR(Taulukko1[[#This Row],[Loppu KK]])&amp;"Q"&amp;ROUNDDOWN((MONTH(Taulukko1[[#This Row],[Loppu KK]])-1)/3+1,0)</f>
        <v>2014Q4</v>
      </c>
      <c r="U3001" s="66">
        <f>IF(COUNT(Taulukko1[[#This Row],[Neuvottelujen alaiset ]])=1,Taulukko1[[#This Row],[Neuvottelujen alaiset ]],Taulukko1[[#This Row],[Vähennystarve]])</f>
        <v>25</v>
      </c>
      <c r="V3001" s="44">
        <f t="shared" si="467"/>
        <v>1</v>
      </c>
      <c r="W3001" s="44">
        <f t="shared" si="468"/>
        <v>0.12</v>
      </c>
      <c r="X3001" s="44">
        <f t="shared" si="469"/>
        <v>0.12</v>
      </c>
      <c r="Y3001" s="90" t="b">
        <f>AND(MONTH(Taulukko1[[#This Row],[Alku PVM]] )=6,DAY(Taulukko1[[#This Row],[Alku PVM]] )&gt;19)</f>
        <v>0</v>
      </c>
      <c r="Z3001" s="90" t="b">
        <f>AND(MONTH(Taulukko1[[#This Row],[Loppu PVM]] )=6,DAY(Taulukko1[[#This Row],[Loppu PVM]] )&gt;19)</f>
        <v>0</v>
      </c>
      <c r="AA3001" s="90" t="b">
        <f>OR(MONTH(Taulukko1[[#This Row],[Alku PVM]] )&lt;=5,AND(MONTH(Taulukko1[[#This Row],[Alku PVM]] )=6,DAY(Taulukko1[[#This Row],[Alku PVM]] )&lt;20))</f>
        <v>0</v>
      </c>
      <c r="AB3001" s="90" t="b">
        <f>OR(MONTH(Taulukko1[[#This Row],[Loppu PVM]])&lt;=5,AND(MONTH(Taulukko1[[#This Row],[Loppu PVM]] )=6,DAY(Taulukko1[[#This Row],[Loppu PVM]])&lt;20))</f>
        <v>0</v>
      </c>
      <c r="AC3001" s="90" t="b">
        <f>OR(MONTH(Taulukko1[[#This Row],[Alku PVM]] )&lt;=3,AND(MONTH(Taulukko1[[#This Row],[Alku PVM]] )=3))</f>
        <v>0</v>
      </c>
      <c r="AD3001" s="90" t="b">
        <f>OR(MONTH(Taulukko1[[#This Row],[Loppu PVM]] )&lt;=3,AND(MONTH(Taulukko1[[#This Row],[Loppu PVM]] )=3))</f>
        <v>0</v>
      </c>
      <c r="AE3001" s="90" t="b">
        <f>OR(MONTH(Taulukko1[[#This Row],[Alku PVM]] )&lt;=9,AND(MONTH(Taulukko1[[#This Row],[Alku PVM]] )=9))</f>
        <v>0</v>
      </c>
      <c r="AF3001" s="90" t="b">
        <f>OR(MONTH(Taulukko1[[#This Row],[Loppu PVM]])&lt;=9,AND(MONTH(Taulukko1[[#This Row],[Loppu PVM]] )=9))</f>
        <v>0</v>
      </c>
      <c r="AG3001" s="90" t="b">
        <f>OR(MONTH(Taulukko1[[#This Row],[Alku PVM]] )&lt;=6,AND(MONTH(Taulukko1[[#This Row],[Alku PVM]] )=6))</f>
        <v>0</v>
      </c>
      <c r="AH3001" s="90" t="b">
        <f>OR(MONTH(Taulukko1[[#This Row],[Loppu PVM]])&lt;=6,AND(MONTH(Taulukko1[[#This Row],[Loppu PVM]] )=6))</f>
        <v>0</v>
      </c>
    </row>
    <row r="3002" spans="1:34" ht="12.75" customHeight="1">
      <c r="A3002" t="s">
        <v>4358</v>
      </c>
      <c r="B3002" s="23">
        <v>41919</v>
      </c>
      <c r="C3002" t="s">
        <v>4359</v>
      </c>
      <c r="F3002" s="4">
        <v>41989</v>
      </c>
      <c r="G3002" s="5">
        <v>15</v>
      </c>
      <c r="H3002" s="22">
        <v>15</v>
      </c>
      <c r="I3002" s="126">
        <f>INDEX('TOL2008'!B:B,MATCH(A3002,'TOL2008'!A:A,0))</f>
        <v>18120</v>
      </c>
      <c r="J3002" s="126" t="str">
        <f>INDEX(Pääluokka!$H$2:$H$100,MATCH(VALUE(LEFT(Taulukko1[[#This Row],[TOL2008]],2)),Pääluokka!$G$2:$G$100,0))</f>
        <v>Teollisuus</v>
      </c>
      <c r="K3002" s="126" t="str">
        <f>INDEX(Pääluokka!$I$2:$I$100,MATCH(VALUE(LEFT(Taulukko1[[#This Row],[TOL2008]],2)),Pääluokka!$G$2:$G$100,0))</f>
        <v>Teollisuus (C-E)</v>
      </c>
      <c r="L3002" s="41">
        <f t="shared" si="460"/>
        <v>70</v>
      </c>
      <c r="M3002" s="43">
        <f t="shared" si="461"/>
        <v>41919</v>
      </c>
      <c r="N3002" s="43">
        <f t="shared" si="462"/>
        <v>41989</v>
      </c>
      <c r="O3002" s="43">
        <f t="shared" si="463"/>
        <v>41913</v>
      </c>
      <c r="P3002" s="43">
        <f t="shared" si="464"/>
        <v>41974</v>
      </c>
      <c r="Q3002" s="41">
        <f t="shared" si="465"/>
        <v>2014</v>
      </c>
      <c r="R3002" s="41">
        <f t="shared" si="466"/>
        <v>2014</v>
      </c>
      <c r="S3002" s="43" t="str">
        <f>YEAR(Taulukko1[[#This Row],[Alku KK]])&amp;"Q"&amp;ROUNDDOWN((MONTH(Taulukko1[[#This Row],[Alku KK]])-1)/3+1,0)</f>
        <v>2014Q4</v>
      </c>
      <c r="T3002" s="43" t="str">
        <f>YEAR(Taulukko1[[#This Row],[Loppu KK]])&amp;"Q"&amp;ROUNDDOWN((MONTH(Taulukko1[[#This Row],[Loppu KK]])-1)/3+1,0)</f>
        <v>2014Q4</v>
      </c>
      <c r="U3002" s="66">
        <f>IF(COUNT(Taulukko1[[#This Row],[Neuvottelujen alaiset ]])=1,Taulukko1[[#This Row],[Neuvottelujen alaiset ]],Taulukko1[[#This Row],[Vähennystarve]])</f>
        <v>15</v>
      </c>
      <c r="V3002" s="44" t="str">
        <f t="shared" si="467"/>
        <v>NA</v>
      </c>
      <c r="W3002" s="44">
        <f t="shared" si="468"/>
        <v>1</v>
      </c>
      <c r="X3002" s="44" t="str">
        <f t="shared" si="469"/>
        <v>NA</v>
      </c>
      <c r="Y3002" s="90" t="b">
        <f>AND(MONTH(Taulukko1[[#This Row],[Alku PVM]] )=6,DAY(Taulukko1[[#This Row],[Alku PVM]] )&gt;19)</f>
        <v>0</v>
      </c>
      <c r="Z3002" s="90" t="b">
        <f>AND(MONTH(Taulukko1[[#This Row],[Loppu PVM]] )=6,DAY(Taulukko1[[#This Row],[Loppu PVM]] )&gt;19)</f>
        <v>0</v>
      </c>
      <c r="AA3002" s="90" t="b">
        <f>OR(MONTH(Taulukko1[[#This Row],[Alku PVM]] )&lt;=5,AND(MONTH(Taulukko1[[#This Row],[Alku PVM]] )=6,DAY(Taulukko1[[#This Row],[Alku PVM]] )&lt;20))</f>
        <v>0</v>
      </c>
      <c r="AB3002" s="90" t="b">
        <f>OR(MONTH(Taulukko1[[#This Row],[Loppu PVM]])&lt;=5,AND(MONTH(Taulukko1[[#This Row],[Loppu PVM]] )=6,DAY(Taulukko1[[#This Row],[Loppu PVM]])&lt;20))</f>
        <v>0</v>
      </c>
      <c r="AC3002" s="90" t="b">
        <f>OR(MONTH(Taulukko1[[#This Row],[Alku PVM]] )&lt;=3,AND(MONTH(Taulukko1[[#This Row],[Alku PVM]] )=3))</f>
        <v>0</v>
      </c>
      <c r="AD3002" s="90" t="b">
        <f>OR(MONTH(Taulukko1[[#This Row],[Loppu PVM]] )&lt;=3,AND(MONTH(Taulukko1[[#This Row],[Loppu PVM]] )=3))</f>
        <v>0</v>
      </c>
      <c r="AE3002" s="90" t="b">
        <f>OR(MONTH(Taulukko1[[#This Row],[Alku PVM]] )&lt;=9,AND(MONTH(Taulukko1[[#This Row],[Alku PVM]] )=9))</f>
        <v>0</v>
      </c>
      <c r="AF3002" s="90" t="b">
        <f>OR(MONTH(Taulukko1[[#This Row],[Loppu PVM]])&lt;=9,AND(MONTH(Taulukko1[[#This Row],[Loppu PVM]] )=9))</f>
        <v>0</v>
      </c>
      <c r="AG3002" s="90" t="b">
        <f>OR(MONTH(Taulukko1[[#This Row],[Alku PVM]] )&lt;=6,AND(MONTH(Taulukko1[[#This Row],[Alku PVM]] )=6))</f>
        <v>0</v>
      </c>
      <c r="AH3002" s="90" t="b">
        <f>OR(MONTH(Taulukko1[[#This Row],[Loppu PVM]])&lt;=6,AND(MONTH(Taulukko1[[#This Row],[Loppu PVM]] )=6))</f>
        <v>0</v>
      </c>
    </row>
    <row r="3003" spans="1:34" ht="12.75" customHeight="1">
      <c r="A3003" t="s">
        <v>429</v>
      </c>
      <c r="B3003" s="23">
        <v>41919</v>
      </c>
      <c r="C3003" t="s">
        <v>4386</v>
      </c>
      <c r="E3003" s="62">
        <v>230</v>
      </c>
      <c r="F3003" s="4">
        <v>41967</v>
      </c>
      <c r="G3003" s="5">
        <v>193</v>
      </c>
      <c r="H3003" s="22">
        <v>2800</v>
      </c>
      <c r="I3003" s="126">
        <f>INDEX('TOL2008'!B:B,MATCH(A3003,'TOL2008'!A:A,0))</f>
        <v>46431</v>
      </c>
      <c r="J3003" s="126" t="str">
        <f>INDEX(Pääluokka!$H$2:$H$100,MATCH(VALUE(LEFT(Taulukko1[[#This Row],[TOL2008]],2)),Pääluokka!$G$2:$G$100,0))</f>
        <v>Tukku- ja vähittäiskauppa; moottoriajoneuvojen ja moottoripyörien korjaus</v>
      </c>
      <c r="K3003" s="126" t="str">
        <f>INDEX(Pääluokka!$I$2:$I$100,MATCH(VALUE(LEFT(Taulukko1[[#This Row],[TOL2008]],2)),Pääluokka!$G$2:$G$100,0))</f>
        <v>Palvelualat (G-N, R, S)</v>
      </c>
      <c r="L3003" s="41">
        <f t="shared" si="460"/>
        <v>48</v>
      </c>
      <c r="M3003" s="43">
        <f t="shared" si="461"/>
        <v>41919</v>
      </c>
      <c r="N3003" s="43">
        <f t="shared" si="462"/>
        <v>41967</v>
      </c>
      <c r="O3003" s="43">
        <f t="shared" si="463"/>
        <v>41913</v>
      </c>
      <c r="P3003" s="43">
        <f t="shared" si="464"/>
        <v>41944</v>
      </c>
      <c r="Q3003" s="41">
        <f t="shared" si="465"/>
        <v>2014</v>
      </c>
      <c r="R3003" s="41">
        <f t="shared" si="466"/>
        <v>2014</v>
      </c>
      <c r="S3003" s="43" t="str">
        <f>YEAR(Taulukko1[[#This Row],[Alku KK]])&amp;"Q"&amp;ROUNDDOWN((MONTH(Taulukko1[[#This Row],[Alku KK]])-1)/3+1,0)</f>
        <v>2014Q4</v>
      </c>
      <c r="T3003" s="43" t="str">
        <f>YEAR(Taulukko1[[#This Row],[Loppu KK]])&amp;"Q"&amp;ROUNDDOWN((MONTH(Taulukko1[[#This Row],[Loppu KK]])-1)/3+1,0)</f>
        <v>2014Q4</v>
      </c>
      <c r="U3003" s="66">
        <f>IF(COUNT(Taulukko1[[#This Row],[Neuvottelujen alaiset ]])=1,Taulukko1[[#This Row],[Neuvottelujen alaiset ]],Taulukko1[[#This Row],[Vähennystarve]])</f>
        <v>2800</v>
      </c>
      <c r="V3003" s="44">
        <f t="shared" si="467"/>
        <v>8.2142857142857142E-2</v>
      </c>
      <c r="W3003" s="44">
        <f t="shared" si="468"/>
        <v>6.8928571428571422E-2</v>
      </c>
      <c r="X3003" s="44">
        <f t="shared" si="469"/>
        <v>0.83913043478260874</v>
      </c>
      <c r="Y3003" s="90" t="b">
        <f>AND(MONTH(Taulukko1[[#This Row],[Alku PVM]] )=6,DAY(Taulukko1[[#This Row],[Alku PVM]] )&gt;19)</f>
        <v>0</v>
      </c>
      <c r="Z3003" s="90" t="b">
        <f>AND(MONTH(Taulukko1[[#This Row],[Loppu PVM]] )=6,DAY(Taulukko1[[#This Row],[Loppu PVM]] )&gt;19)</f>
        <v>0</v>
      </c>
      <c r="AA3003" s="90" t="b">
        <f>OR(MONTH(Taulukko1[[#This Row],[Alku PVM]] )&lt;=5,AND(MONTH(Taulukko1[[#This Row],[Alku PVM]] )=6,DAY(Taulukko1[[#This Row],[Alku PVM]] )&lt;20))</f>
        <v>0</v>
      </c>
      <c r="AB3003" s="90" t="b">
        <f>OR(MONTH(Taulukko1[[#This Row],[Loppu PVM]])&lt;=5,AND(MONTH(Taulukko1[[#This Row],[Loppu PVM]] )=6,DAY(Taulukko1[[#This Row],[Loppu PVM]])&lt;20))</f>
        <v>0</v>
      </c>
      <c r="AC3003" s="90" t="b">
        <f>OR(MONTH(Taulukko1[[#This Row],[Alku PVM]] )&lt;=3,AND(MONTH(Taulukko1[[#This Row],[Alku PVM]] )=3))</f>
        <v>0</v>
      </c>
      <c r="AD3003" s="90" t="b">
        <f>OR(MONTH(Taulukko1[[#This Row],[Loppu PVM]] )&lt;=3,AND(MONTH(Taulukko1[[#This Row],[Loppu PVM]] )=3))</f>
        <v>0</v>
      </c>
      <c r="AE3003" s="90" t="b">
        <f>OR(MONTH(Taulukko1[[#This Row],[Alku PVM]] )&lt;=9,AND(MONTH(Taulukko1[[#This Row],[Alku PVM]] )=9))</f>
        <v>0</v>
      </c>
      <c r="AF3003" s="90" t="b">
        <f>OR(MONTH(Taulukko1[[#This Row],[Loppu PVM]])&lt;=9,AND(MONTH(Taulukko1[[#This Row],[Loppu PVM]] )=9))</f>
        <v>0</v>
      </c>
      <c r="AG3003" s="90" t="b">
        <f>OR(MONTH(Taulukko1[[#This Row],[Alku PVM]] )&lt;=6,AND(MONTH(Taulukko1[[#This Row],[Alku PVM]] )=6))</f>
        <v>0</v>
      </c>
      <c r="AH3003" s="90" t="b">
        <f>OR(MONTH(Taulukko1[[#This Row],[Loppu PVM]])&lt;=6,AND(MONTH(Taulukko1[[#This Row],[Loppu PVM]] )=6))</f>
        <v>0</v>
      </c>
    </row>
    <row r="3004" spans="1:34" ht="12.75" customHeight="1">
      <c r="A3004" s="21" t="s">
        <v>322</v>
      </c>
      <c r="B3004" s="23">
        <v>41919</v>
      </c>
      <c r="C3004" s="21" t="s">
        <v>4393</v>
      </c>
      <c r="D3004" s="24"/>
      <c r="E3004" s="62">
        <v>250</v>
      </c>
      <c r="F3004" s="23">
        <v>41969</v>
      </c>
      <c r="G3004" s="24">
        <v>103</v>
      </c>
      <c r="H3004" s="22">
        <v>2500</v>
      </c>
      <c r="I3004" s="126">
        <f>INDEX('TOL2008'!B:B,MATCH(A3004,'TOL2008'!A:A,0))</f>
        <v>50201</v>
      </c>
      <c r="J3004" s="126" t="str">
        <f>INDEX(Pääluokka!$H$2:$H$100,MATCH(VALUE(LEFT(Taulukko1[[#This Row],[TOL2008]],2)),Pääluokka!$G$2:$G$100,0))</f>
        <v>Kuljetus ja varastointi</v>
      </c>
      <c r="K3004" s="126" t="str">
        <f>INDEX(Pääluokka!$I$2:$I$100,MATCH(VALUE(LEFT(Taulukko1[[#This Row],[TOL2008]],2)),Pääluokka!$G$2:$G$100,0))</f>
        <v>Palvelualat (G-N, R, S)</v>
      </c>
      <c r="L3004" s="41">
        <f t="shared" si="460"/>
        <v>50</v>
      </c>
      <c r="M3004" s="43">
        <f t="shared" si="461"/>
        <v>41919</v>
      </c>
      <c r="N3004" s="43">
        <f t="shared" si="462"/>
        <v>41969</v>
      </c>
      <c r="O3004" s="43">
        <f t="shared" si="463"/>
        <v>41913</v>
      </c>
      <c r="P3004" s="43">
        <f t="shared" si="464"/>
        <v>41944</v>
      </c>
      <c r="Q3004" s="41">
        <f t="shared" si="465"/>
        <v>2014</v>
      </c>
      <c r="R3004" s="41">
        <f t="shared" si="466"/>
        <v>2014</v>
      </c>
      <c r="S3004" s="43" t="str">
        <f>YEAR(Taulukko1[[#This Row],[Alku KK]])&amp;"Q"&amp;ROUNDDOWN((MONTH(Taulukko1[[#This Row],[Alku KK]])-1)/3+1,0)</f>
        <v>2014Q4</v>
      </c>
      <c r="T3004" s="43" t="str">
        <f>YEAR(Taulukko1[[#This Row],[Loppu KK]])&amp;"Q"&amp;ROUNDDOWN((MONTH(Taulukko1[[#This Row],[Loppu KK]])-1)/3+1,0)</f>
        <v>2014Q4</v>
      </c>
      <c r="U3004" s="66">
        <f>IF(COUNT(Taulukko1[[#This Row],[Neuvottelujen alaiset ]])=1,Taulukko1[[#This Row],[Neuvottelujen alaiset ]],Taulukko1[[#This Row],[Vähennystarve]])</f>
        <v>2500</v>
      </c>
      <c r="V3004" s="44">
        <f t="shared" si="467"/>
        <v>0.1</v>
      </c>
      <c r="W3004" s="44">
        <f t="shared" si="468"/>
        <v>4.1200000000000001E-2</v>
      </c>
      <c r="X3004" s="44">
        <f t="shared" si="469"/>
        <v>0.41199999999999998</v>
      </c>
      <c r="Y3004" s="90" t="b">
        <f>AND(MONTH(Taulukko1[[#This Row],[Alku PVM]] )=6,DAY(Taulukko1[[#This Row],[Alku PVM]] )&gt;19)</f>
        <v>0</v>
      </c>
      <c r="Z3004" s="90" t="b">
        <f>AND(MONTH(Taulukko1[[#This Row],[Loppu PVM]] )=6,DAY(Taulukko1[[#This Row],[Loppu PVM]] )&gt;19)</f>
        <v>0</v>
      </c>
      <c r="AA3004" s="90" t="b">
        <f>OR(MONTH(Taulukko1[[#This Row],[Alku PVM]] )&lt;=5,AND(MONTH(Taulukko1[[#This Row],[Alku PVM]] )=6,DAY(Taulukko1[[#This Row],[Alku PVM]] )&lt;20))</f>
        <v>0</v>
      </c>
      <c r="AB3004" s="90" t="b">
        <f>OR(MONTH(Taulukko1[[#This Row],[Loppu PVM]])&lt;=5,AND(MONTH(Taulukko1[[#This Row],[Loppu PVM]] )=6,DAY(Taulukko1[[#This Row],[Loppu PVM]])&lt;20))</f>
        <v>0</v>
      </c>
      <c r="AC3004" s="90" t="b">
        <f>OR(MONTH(Taulukko1[[#This Row],[Alku PVM]] )&lt;=3,AND(MONTH(Taulukko1[[#This Row],[Alku PVM]] )=3))</f>
        <v>0</v>
      </c>
      <c r="AD3004" s="90" t="b">
        <f>OR(MONTH(Taulukko1[[#This Row],[Loppu PVM]] )&lt;=3,AND(MONTH(Taulukko1[[#This Row],[Loppu PVM]] )=3))</f>
        <v>0</v>
      </c>
      <c r="AE3004" s="90" t="b">
        <f>OR(MONTH(Taulukko1[[#This Row],[Alku PVM]] )&lt;=9,AND(MONTH(Taulukko1[[#This Row],[Alku PVM]] )=9))</f>
        <v>0</v>
      </c>
      <c r="AF3004" s="90" t="b">
        <f>OR(MONTH(Taulukko1[[#This Row],[Loppu PVM]])&lt;=9,AND(MONTH(Taulukko1[[#This Row],[Loppu PVM]] )=9))</f>
        <v>0</v>
      </c>
      <c r="AG3004" s="90" t="b">
        <f>OR(MONTH(Taulukko1[[#This Row],[Alku PVM]] )&lt;=6,AND(MONTH(Taulukko1[[#This Row],[Alku PVM]] )=6))</f>
        <v>0</v>
      </c>
      <c r="AH3004" s="90" t="b">
        <f>OR(MONTH(Taulukko1[[#This Row],[Loppu PVM]])&lt;=6,AND(MONTH(Taulukko1[[#This Row],[Loppu PVM]] )=6))</f>
        <v>0</v>
      </c>
    </row>
    <row r="3005" spans="1:34" ht="12.75" customHeight="1">
      <c r="A3005" t="s">
        <v>84</v>
      </c>
      <c r="B3005" s="23">
        <v>41919</v>
      </c>
      <c r="C3005" t="s">
        <v>83</v>
      </c>
      <c r="F3005" s="4"/>
      <c r="G3005" s="5"/>
      <c r="H3005" s="22">
        <v>140</v>
      </c>
      <c r="I3005" s="126">
        <f>INDEX('TOL2008'!B:B,MATCH(A3005,'TOL2008'!A:A,0))</f>
        <v>47641</v>
      </c>
      <c r="J3005" s="126" t="str">
        <f>INDEX(Pääluokka!$H$2:$H$100,MATCH(VALUE(LEFT(Taulukko1[[#This Row],[TOL2008]],2)),Pääluokka!$G$2:$G$100,0))</f>
        <v>Tukku- ja vähittäiskauppa; moottoriajoneuvojen ja moottoripyörien korjaus</v>
      </c>
      <c r="K3005" s="126" t="str">
        <f>INDEX(Pääluokka!$I$2:$I$100,MATCH(VALUE(LEFT(Taulukko1[[#This Row],[TOL2008]],2)),Pääluokka!$G$2:$G$100,0))</f>
        <v>Palvelualat (G-N, R, S)</v>
      </c>
      <c r="L3005" s="41" t="str">
        <f t="shared" si="460"/>
        <v>NA</v>
      </c>
      <c r="M3005" s="43">
        <f t="shared" si="461"/>
        <v>41919</v>
      </c>
      <c r="N3005" s="43">
        <f t="shared" si="462"/>
        <v>41970</v>
      </c>
      <c r="O3005" s="43">
        <f t="shared" si="463"/>
        <v>41913</v>
      </c>
      <c r="P3005" s="43">
        <f t="shared" si="464"/>
        <v>41944</v>
      </c>
      <c r="Q3005" s="41">
        <f t="shared" si="465"/>
        <v>2014</v>
      </c>
      <c r="R3005" s="41">
        <f t="shared" si="466"/>
        <v>2014</v>
      </c>
      <c r="S3005" s="43" t="str">
        <f>YEAR(Taulukko1[[#This Row],[Alku KK]])&amp;"Q"&amp;ROUNDDOWN((MONTH(Taulukko1[[#This Row],[Alku KK]])-1)/3+1,0)</f>
        <v>2014Q4</v>
      </c>
      <c r="T3005" s="43" t="str">
        <f>YEAR(Taulukko1[[#This Row],[Loppu KK]])&amp;"Q"&amp;ROUNDDOWN((MONTH(Taulukko1[[#This Row],[Loppu KK]])-1)/3+1,0)</f>
        <v>2014Q4</v>
      </c>
      <c r="U3005" s="66">
        <f>IF(COUNT(Taulukko1[[#This Row],[Neuvottelujen alaiset ]])=1,Taulukko1[[#This Row],[Neuvottelujen alaiset ]],Taulukko1[[#This Row],[Vähennystarve]])</f>
        <v>140</v>
      </c>
      <c r="V3005" s="44" t="str">
        <f t="shared" si="467"/>
        <v>NA</v>
      </c>
      <c r="W3005" s="44" t="str">
        <f t="shared" si="468"/>
        <v>NA</v>
      </c>
      <c r="X3005" s="44" t="str">
        <f t="shared" si="469"/>
        <v>NA</v>
      </c>
      <c r="Y3005" s="90" t="b">
        <f>AND(MONTH(Taulukko1[[#This Row],[Alku PVM]] )=6,DAY(Taulukko1[[#This Row],[Alku PVM]] )&gt;19)</f>
        <v>0</v>
      </c>
      <c r="Z3005" s="90" t="b">
        <f>AND(MONTH(Taulukko1[[#This Row],[Loppu PVM]] )=6,DAY(Taulukko1[[#This Row],[Loppu PVM]] )&gt;19)</f>
        <v>0</v>
      </c>
      <c r="AA3005" s="90" t="b">
        <f>OR(MONTH(Taulukko1[[#This Row],[Alku PVM]] )&lt;=5,AND(MONTH(Taulukko1[[#This Row],[Alku PVM]] )=6,DAY(Taulukko1[[#This Row],[Alku PVM]] )&lt;20))</f>
        <v>0</v>
      </c>
      <c r="AB3005" s="90" t="b">
        <f>OR(MONTH(Taulukko1[[#This Row],[Loppu PVM]])&lt;=5,AND(MONTH(Taulukko1[[#This Row],[Loppu PVM]] )=6,DAY(Taulukko1[[#This Row],[Loppu PVM]])&lt;20))</f>
        <v>0</v>
      </c>
      <c r="AC3005" s="90" t="b">
        <f>OR(MONTH(Taulukko1[[#This Row],[Alku PVM]] )&lt;=3,AND(MONTH(Taulukko1[[#This Row],[Alku PVM]] )=3))</f>
        <v>0</v>
      </c>
      <c r="AD3005" s="90" t="b">
        <f>OR(MONTH(Taulukko1[[#This Row],[Loppu PVM]] )&lt;=3,AND(MONTH(Taulukko1[[#This Row],[Loppu PVM]] )=3))</f>
        <v>0</v>
      </c>
      <c r="AE3005" s="90" t="b">
        <f>OR(MONTH(Taulukko1[[#This Row],[Alku PVM]] )&lt;=9,AND(MONTH(Taulukko1[[#This Row],[Alku PVM]] )=9))</f>
        <v>0</v>
      </c>
      <c r="AF3005" s="90" t="b">
        <f>OR(MONTH(Taulukko1[[#This Row],[Loppu PVM]])&lt;=9,AND(MONTH(Taulukko1[[#This Row],[Loppu PVM]] )=9))</f>
        <v>0</v>
      </c>
      <c r="AG3005" s="90" t="b">
        <f>OR(MONTH(Taulukko1[[#This Row],[Alku PVM]] )&lt;=6,AND(MONTH(Taulukko1[[#This Row],[Alku PVM]] )=6))</f>
        <v>0</v>
      </c>
      <c r="AH3005" s="90" t="b">
        <f>OR(MONTH(Taulukko1[[#This Row],[Loppu PVM]])&lt;=6,AND(MONTH(Taulukko1[[#This Row],[Loppu PVM]] )=6))</f>
        <v>0</v>
      </c>
    </row>
    <row r="3006" spans="1:34" ht="12.75" customHeight="1">
      <c r="A3006" t="s">
        <v>679</v>
      </c>
      <c r="B3006" s="23">
        <v>41920</v>
      </c>
      <c r="C3006" t="s">
        <v>678</v>
      </c>
      <c r="D3006" s="5">
        <v>0</v>
      </c>
      <c r="F3006" s="4">
        <v>41992</v>
      </c>
      <c r="G3006" s="5">
        <v>21</v>
      </c>
      <c r="H3006" s="22">
        <v>21</v>
      </c>
      <c r="I3006" s="126">
        <f>INDEX('TOL2008'!B:B,MATCH(A3006,'TOL2008'!A:A,0))</f>
        <v>23140</v>
      </c>
      <c r="J3006" s="126" t="str">
        <f>INDEX(Pääluokka!$H$2:$H$100,MATCH(VALUE(LEFT(Taulukko1[[#This Row],[TOL2008]],2)),Pääluokka!$G$2:$G$100,0))</f>
        <v>Teollisuus</v>
      </c>
      <c r="K3006" s="126" t="str">
        <f>INDEX(Pääluokka!$I$2:$I$100,MATCH(VALUE(LEFT(Taulukko1[[#This Row],[TOL2008]],2)),Pääluokka!$G$2:$G$100,0))</f>
        <v>Teollisuus (C-E)</v>
      </c>
      <c r="L3006" s="41">
        <f t="shared" si="460"/>
        <v>72</v>
      </c>
      <c r="M3006" s="43">
        <f t="shared" si="461"/>
        <v>41920</v>
      </c>
      <c r="N3006" s="43">
        <f t="shared" si="462"/>
        <v>41992</v>
      </c>
      <c r="O3006" s="43">
        <f t="shared" si="463"/>
        <v>41913</v>
      </c>
      <c r="P3006" s="43">
        <f t="shared" si="464"/>
        <v>41974</v>
      </c>
      <c r="Q3006" s="41">
        <f t="shared" si="465"/>
        <v>2014</v>
      </c>
      <c r="R3006" s="41">
        <f t="shared" si="466"/>
        <v>2014</v>
      </c>
      <c r="S3006" s="43" t="str">
        <f>YEAR(Taulukko1[[#This Row],[Alku KK]])&amp;"Q"&amp;ROUNDDOWN((MONTH(Taulukko1[[#This Row],[Alku KK]])-1)/3+1,0)</f>
        <v>2014Q4</v>
      </c>
      <c r="T3006" s="43" t="str">
        <f>YEAR(Taulukko1[[#This Row],[Loppu KK]])&amp;"Q"&amp;ROUNDDOWN((MONTH(Taulukko1[[#This Row],[Loppu KK]])-1)/3+1,0)</f>
        <v>2014Q4</v>
      </c>
      <c r="U3006" s="66">
        <f>IF(COUNT(Taulukko1[[#This Row],[Neuvottelujen alaiset ]])=1,Taulukko1[[#This Row],[Neuvottelujen alaiset ]],Taulukko1[[#This Row],[Vähennystarve]])</f>
        <v>21</v>
      </c>
      <c r="V3006" s="44" t="str">
        <f t="shared" si="467"/>
        <v>NA</v>
      </c>
      <c r="W3006" s="44">
        <f t="shared" si="468"/>
        <v>1</v>
      </c>
      <c r="X3006" s="44" t="str">
        <f t="shared" si="469"/>
        <v>NA</v>
      </c>
      <c r="Y3006" s="90" t="b">
        <f>AND(MONTH(Taulukko1[[#This Row],[Alku PVM]] )=6,DAY(Taulukko1[[#This Row],[Alku PVM]] )&gt;19)</f>
        <v>0</v>
      </c>
      <c r="Z3006" s="90" t="b">
        <f>AND(MONTH(Taulukko1[[#This Row],[Loppu PVM]] )=6,DAY(Taulukko1[[#This Row],[Loppu PVM]] )&gt;19)</f>
        <v>0</v>
      </c>
      <c r="AA3006" s="90" t="b">
        <f>OR(MONTH(Taulukko1[[#This Row],[Alku PVM]] )&lt;=5,AND(MONTH(Taulukko1[[#This Row],[Alku PVM]] )=6,DAY(Taulukko1[[#This Row],[Alku PVM]] )&lt;20))</f>
        <v>0</v>
      </c>
      <c r="AB3006" s="90" t="b">
        <f>OR(MONTH(Taulukko1[[#This Row],[Loppu PVM]])&lt;=5,AND(MONTH(Taulukko1[[#This Row],[Loppu PVM]] )=6,DAY(Taulukko1[[#This Row],[Loppu PVM]])&lt;20))</f>
        <v>0</v>
      </c>
      <c r="AC3006" s="90" t="b">
        <f>OR(MONTH(Taulukko1[[#This Row],[Alku PVM]] )&lt;=3,AND(MONTH(Taulukko1[[#This Row],[Alku PVM]] )=3))</f>
        <v>0</v>
      </c>
      <c r="AD3006" s="90" t="b">
        <f>OR(MONTH(Taulukko1[[#This Row],[Loppu PVM]] )&lt;=3,AND(MONTH(Taulukko1[[#This Row],[Loppu PVM]] )=3))</f>
        <v>0</v>
      </c>
      <c r="AE3006" s="90" t="b">
        <f>OR(MONTH(Taulukko1[[#This Row],[Alku PVM]] )&lt;=9,AND(MONTH(Taulukko1[[#This Row],[Alku PVM]] )=9))</f>
        <v>0</v>
      </c>
      <c r="AF3006" s="90" t="b">
        <f>OR(MONTH(Taulukko1[[#This Row],[Loppu PVM]])&lt;=9,AND(MONTH(Taulukko1[[#This Row],[Loppu PVM]] )=9))</f>
        <v>0</v>
      </c>
      <c r="AG3006" s="90" t="b">
        <f>OR(MONTH(Taulukko1[[#This Row],[Alku PVM]] )&lt;=6,AND(MONTH(Taulukko1[[#This Row],[Alku PVM]] )=6))</f>
        <v>0</v>
      </c>
      <c r="AH3006" s="90" t="b">
        <f>OR(MONTH(Taulukko1[[#This Row],[Loppu PVM]])&lt;=6,AND(MONTH(Taulukko1[[#This Row],[Loppu PVM]] )=6))</f>
        <v>0</v>
      </c>
    </row>
    <row r="3007" spans="1:34" ht="12.75" customHeight="1">
      <c r="A3007" s="21" t="s">
        <v>656</v>
      </c>
      <c r="B3007" s="23">
        <v>41920</v>
      </c>
      <c r="C3007" t="s">
        <v>4376</v>
      </c>
      <c r="D3007" s="24"/>
      <c r="E3007" s="62">
        <v>20</v>
      </c>
      <c r="F3007" s="23">
        <v>41968</v>
      </c>
      <c r="G3007" s="24">
        <v>15</v>
      </c>
      <c r="H3007" s="22">
        <v>121</v>
      </c>
      <c r="I3007" s="126">
        <f>INDEX('TOL2008'!B:B,MATCH(A3007,'TOL2008'!A:A,0))</f>
        <v>10890</v>
      </c>
      <c r="J3007" s="126" t="str">
        <f>INDEX(Pääluokka!$H$2:$H$100,MATCH(VALUE(LEFT(Taulukko1[[#This Row],[TOL2008]],2)),Pääluokka!$G$2:$G$100,0))</f>
        <v>Teollisuus</v>
      </c>
      <c r="K3007" s="126" t="str">
        <f>INDEX(Pääluokka!$I$2:$I$100,MATCH(VALUE(LEFT(Taulukko1[[#This Row],[TOL2008]],2)),Pääluokka!$G$2:$G$100,0))</f>
        <v>Teollisuus (C-E)</v>
      </c>
      <c r="L3007" s="41">
        <f t="shared" si="460"/>
        <v>48</v>
      </c>
      <c r="M3007" s="43">
        <f t="shared" si="461"/>
        <v>41920</v>
      </c>
      <c r="N3007" s="43">
        <f t="shared" si="462"/>
        <v>41968</v>
      </c>
      <c r="O3007" s="43">
        <f t="shared" si="463"/>
        <v>41913</v>
      </c>
      <c r="P3007" s="43">
        <f t="shared" si="464"/>
        <v>41944</v>
      </c>
      <c r="Q3007" s="41">
        <f t="shared" si="465"/>
        <v>2014</v>
      </c>
      <c r="R3007" s="41">
        <f t="shared" si="466"/>
        <v>2014</v>
      </c>
      <c r="S3007" s="43" t="str">
        <f>YEAR(Taulukko1[[#This Row],[Alku KK]])&amp;"Q"&amp;ROUNDDOWN((MONTH(Taulukko1[[#This Row],[Alku KK]])-1)/3+1,0)</f>
        <v>2014Q4</v>
      </c>
      <c r="T3007" s="43" t="str">
        <f>YEAR(Taulukko1[[#This Row],[Loppu KK]])&amp;"Q"&amp;ROUNDDOWN((MONTH(Taulukko1[[#This Row],[Loppu KK]])-1)/3+1,0)</f>
        <v>2014Q4</v>
      </c>
      <c r="U3007" s="66">
        <f>IF(COUNT(Taulukko1[[#This Row],[Neuvottelujen alaiset ]])=1,Taulukko1[[#This Row],[Neuvottelujen alaiset ]],Taulukko1[[#This Row],[Vähennystarve]])</f>
        <v>121</v>
      </c>
      <c r="V3007" s="44">
        <f t="shared" si="467"/>
        <v>0.16528925619834711</v>
      </c>
      <c r="W3007" s="44">
        <f t="shared" si="468"/>
        <v>0.12396694214876033</v>
      </c>
      <c r="X3007" s="44">
        <f t="shared" si="469"/>
        <v>0.75</v>
      </c>
      <c r="Y3007" s="90" t="b">
        <f>AND(MONTH(Taulukko1[[#This Row],[Alku PVM]] )=6,DAY(Taulukko1[[#This Row],[Alku PVM]] )&gt;19)</f>
        <v>0</v>
      </c>
      <c r="Z3007" s="90" t="b">
        <f>AND(MONTH(Taulukko1[[#This Row],[Loppu PVM]] )=6,DAY(Taulukko1[[#This Row],[Loppu PVM]] )&gt;19)</f>
        <v>0</v>
      </c>
      <c r="AA3007" s="90" t="b">
        <f>OR(MONTH(Taulukko1[[#This Row],[Alku PVM]] )&lt;=5,AND(MONTH(Taulukko1[[#This Row],[Alku PVM]] )=6,DAY(Taulukko1[[#This Row],[Alku PVM]] )&lt;20))</f>
        <v>0</v>
      </c>
      <c r="AB3007" s="90" t="b">
        <f>OR(MONTH(Taulukko1[[#This Row],[Loppu PVM]])&lt;=5,AND(MONTH(Taulukko1[[#This Row],[Loppu PVM]] )=6,DAY(Taulukko1[[#This Row],[Loppu PVM]])&lt;20))</f>
        <v>0</v>
      </c>
      <c r="AC3007" s="90" t="b">
        <f>OR(MONTH(Taulukko1[[#This Row],[Alku PVM]] )&lt;=3,AND(MONTH(Taulukko1[[#This Row],[Alku PVM]] )=3))</f>
        <v>0</v>
      </c>
      <c r="AD3007" s="90" t="b">
        <f>OR(MONTH(Taulukko1[[#This Row],[Loppu PVM]] )&lt;=3,AND(MONTH(Taulukko1[[#This Row],[Loppu PVM]] )=3))</f>
        <v>0</v>
      </c>
      <c r="AE3007" s="90" t="b">
        <f>OR(MONTH(Taulukko1[[#This Row],[Alku PVM]] )&lt;=9,AND(MONTH(Taulukko1[[#This Row],[Alku PVM]] )=9))</f>
        <v>0</v>
      </c>
      <c r="AF3007" s="90" t="b">
        <f>OR(MONTH(Taulukko1[[#This Row],[Loppu PVM]])&lt;=9,AND(MONTH(Taulukko1[[#This Row],[Loppu PVM]] )=9))</f>
        <v>0</v>
      </c>
      <c r="AG3007" s="90" t="b">
        <f>OR(MONTH(Taulukko1[[#This Row],[Alku PVM]] )&lt;=6,AND(MONTH(Taulukko1[[#This Row],[Alku PVM]] )=6))</f>
        <v>0</v>
      </c>
      <c r="AH3007" s="90" t="b">
        <f>OR(MONTH(Taulukko1[[#This Row],[Loppu PVM]])&lt;=6,AND(MONTH(Taulukko1[[#This Row],[Loppu PVM]] )=6))</f>
        <v>0</v>
      </c>
    </row>
    <row r="3008" spans="1:34" ht="12.75" customHeight="1">
      <c r="A3008" s="21" t="s">
        <v>544</v>
      </c>
      <c r="B3008" s="23">
        <v>41920</v>
      </c>
      <c r="C3008" s="21" t="s">
        <v>4378</v>
      </c>
      <c r="D3008" s="24">
        <v>677</v>
      </c>
      <c r="E3008" s="62">
        <v>86</v>
      </c>
      <c r="F3008" s="23">
        <v>41974</v>
      </c>
      <c r="G3008" s="24">
        <v>45</v>
      </c>
      <c r="H3008" s="22">
        <v>722</v>
      </c>
      <c r="I3008" s="126">
        <f>INDEX('TOL2008'!B:B,MATCH(A3008,'TOL2008'!A:A,0))</f>
        <v>71202</v>
      </c>
      <c r="J3008" s="126" t="str">
        <f>INDEX(Pääluokka!$H$2:$H$100,MATCH(VALUE(LEFT(Taulukko1[[#This Row],[TOL2008]],2)),Pääluokka!$G$2:$G$100,0))</f>
        <v>Ammatillinen, tieteellinen ja tekninen toiminta</v>
      </c>
      <c r="K3008" s="126" t="str">
        <f>INDEX(Pääluokka!$I$2:$I$100,MATCH(VALUE(LEFT(Taulukko1[[#This Row],[TOL2008]],2)),Pääluokka!$G$2:$G$100,0))</f>
        <v>Palvelualat (G-N, R, S)</v>
      </c>
      <c r="L3008" s="41">
        <f t="shared" si="460"/>
        <v>54</v>
      </c>
      <c r="M3008" s="43">
        <f t="shared" si="461"/>
        <v>41920</v>
      </c>
      <c r="N3008" s="43">
        <f t="shared" si="462"/>
        <v>41974</v>
      </c>
      <c r="O3008" s="43">
        <f t="shared" si="463"/>
        <v>41913</v>
      </c>
      <c r="P3008" s="43">
        <f t="shared" si="464"/>
        <v>41974</v>
      </c>
      <c r="Q3008" s="41">
        <f t="shared" si="465"/>
        <v>2014</v>
      </c>
      <c r="R3008" s="41">
        <f t="shared" si="466"/>
        <v>2014</v>
      </c>
      <c r="S3008" s="43" t="str">
        <f>YEAR(Taulukko1[[#This Row],[Alku KK]])&amp;"Q"&amp;ROUNDDOWN((MONTH(Taulukko1[[#This Row],[Alku KK]])-1)/3+1,0)</f>
        <v>2014Q4</v>
      </c>
      <c r="T3008" s="43" t="str">
        <f>YEAR(Taulukko1[[#This Row],[Loppu KK]])&amp;"Q"&amp;ROUNDDOWN((MONTH(Taulukko1[[#This Row],[Loppu KK]])-1)/3+1,0)</f>
        <v>2014Q4</v>
      </c>
      <c r="U3008" s="66">
        <f>IF(COUNT(Taulukko1[[#This Row],[Neuvottelujen alaiset ]])=1,Taulukko1[[#This Row],[Neuvottelujen alaiset ]],Taulukko1[[#This Row],[Vähennystarve]])</f>
        <v>722</v>
      </c>
      <c r="V3008" s="44">
        <f t="shared" si="467"/>
        <v>0.11911357340720222</v>
      </c>
      <c r="W3008" s="44">
        <f t="shared" si="468"/>
        <v>6.2326869806094184E-2</v>
      </c>
      <c r="X3008" s="44">
        <f t="shared" si="469"/>
        <v>0.52325581395348841</v>
      </c>
      <c r="Y3008" s="90" t="b">
        <f>AND(MONTH(Taulukko1[[#This Row],[Alku PVM]] )=6,DAY(Taulukko1[[#This Row],[Alku PVM]] )&gt;19)</f>
        <v>0</v>
      </c>
      <c r="Z3008" s="90" t="b">
        <f>AND(MONTH(Taulukko1[[#This Row],[Loppu PVM]] )=6,DAY(Taulukko1[[#This Row],[Loppu PVM]] )&gt;19)</f>
        <v>0</v>
      </c>
      <c r="AA3008" s="90" t="b">
        <f>OR(MONTH(Taulukko1[[#This Row],[Alku PVM]] )&lt;=5,AND(MONTH(Taulukko1[[#This Row],[Alku PVM]] )=6,DAY(Taulukko1[[#This Row],[Alku PVM]] )&lt;20))</f>
        <v>0</v>
      </c>
      <c r="AB3008" s="90" t="b">
        <f>OR(MONTH(Taulukko1[[#This Row],[Loppu PVM]])&lt;=5,AND(MONTH(Taulukko1[[#This Row],[Loppu PVM]] )=6,DAY(Taulukko1[[#This Row],[Loppu PVM]])&lt;20))</f>
        <v>0</v>
      </c>
      <c r="AC3008" s="90" t="b">
        <f>OR(MONTH(Taulukko1[[#This Row],[Alku PVM]] )&lt;=3,AND(MONTH(Taulukko1[[#This Row],[Alku PVM]] )=3))</f>
        <v>0</v>
      </c>
      <c r="AD3008" s="90" t="b">
        <f>OR(MONTH(Taulukko1[[#This Row],[Loppu PVM]] )&lt;=3,AND(MONTH(Taulukko1[[#This Row],[Loppu PVM]] )=3))</f>
        <v>0</v>
      </c>
      <c r="AE3008" s="90" t="b">
        <f>OR(MONTH(Taulukko1[[#This Row],[Alku PVM]] )&lt;=9,AND(MONTH(Taulukko1[[#This Row],[Alku PVM]] )=9))</f>
        <v>0</v>
      </c>
      <c r="AF3008" s="90" t="b">
        <f>OR(MONTH(Taulukko1[[#This Row],[Loppu PVM]])&lt;=9,AND(MONTH(Taulukko1[[#This Row],[Loppu PVM]] )=9))</f>
        <v>0</v>
      </c>
      <c r="AG3008" s="90" t="b">
        <f>OR(MONTH(Taulukko1[[#This Row],[Alku PVM]] )&lt;=6,AND(MONTH(Taulukko1[[#This Row],[Alku PVM]] )=6))</f>
        <v>0</v>
      </c>
      <c r="AH3008" s="90" t="b">
        <f>OR(MONTH(Taulukko1[[#This Row],[Loppu PVM]])&lt;=6,AND(MONTH(Taulukko1[[#This Row],[Loppu PVM]] )=6))</f>
        <v>0</v>
      </c>
    </row>
    <row r="3009" spans="1:34" ht="12.75" customHeight="1">
      <c r="A3009" s="21" t="s">
        <v>239</v>
      </c>
      <c r="B3009" s="23">
        <v>41920</v>
      </c>
      <c r="C3009" s="21" t="s">
        <v>94</v>
      </c>
      <c r="D3009" s="24"/>
      <c r="E3009" s="62">
        <v>9</v>
      </c>
      <c r="F3009" s="23">
        <v>41941</v>
      </c>
      <c r="G3009" s="24">
        <v>8</v>
      </c>
      <c r="H3009" s="22">
        <v>60</v>
      </c>
      <c r="I3009" s="126">
        <f>INDEX('TOL2008'!B:B,MATCH(A3009,'TOL2008'!A:A,0))</f>
        <v>18110</v>
      </c>
      <c r="J3009" s="126" t="str">
        <f>INDEX(Pääluokka!$H$2:$H$100,MATCH(VALUE(LEFT(Taulukko1[[#This Row],[TOL2008]],2)),Pääluokka!$G$2:$G$100,0))</f>
        <v>Teollisuus</v>
      </c>
      <c r="K3009" s="126" t="str">
        <f>INDEX(Pääluokka!$I$2:$I$100,MATCH(VALUE(LEFT(Taulukko1[[#This Row],[TOL2008]],2)),Pääluokka!$G$2:$G$100,0))</f>
        <v>Teollisuus (C-E)</v>
      </c>
      <c r="L3009" s="41">
        <f t="shared" si="460"/>
        <v>21</v>
      </c>
      <c r="M3009" s="43">
        <f t="shared" si="461"/>
        <v>41920</v>
      </c>
      <c r="N3009" s="43">
        <f t="shared" si="462"/>
        <v>41941</v>
      </c>
      <c r="O3009" s="43">
        <f t="shared" si="463"/>
        <v>41913</v>
      </c>
      <c r="P3009" s="43">
        <f t="shared" si="464"/>
        <v>41913</v>
      </c>
      <c r="Q3009" s="41">
        <f t="shared" si="465"/>
        <v>2014</v>
      </c>
      <c r="R3009" s="41">
        <f t="shared" si="466"/>
        <v>2014</v>
      </c>
      <c r="S3009" s="43" t="str">
        <f>YEAR(Taulukko1[[#This Row],[Alku KK]])&amp;"Q"&amp;ROUNDDOWN((MONTH(Taulukko1[[#This Row],[Alku KK]])-1)/3+1,0)</f>
        <v>2014Q4</v>
      </c>
      <c r="T3009" s="43" t="str">
        <f>YEAR(Taulukko1[[#This Row],[Loppu KK]])&amp;"Q"&amp;ROUNDDOWN((MONTH(Taulukko1[[#This Row],[Loppu KK]])-1)/3+1,0)</f>
        <v>2014Q4</v>
      </c>
      <c r="U3009" s="66">
        <f>IF(COUNT(Taulukko1[[#This Row],[Neuvottelujen alaiset ]])=1,Taulukko1[[#This Row],[Neuvottelujen alaiset ]],Taulukko1[[#This Row],[Vähennystarve]])</f>
        <v>60</v>
      </c>
      <c r="V3009" s="44">
        <f t="shared" si="467"/>
        <v>0.15</v>
      </c>
      <c r="W3009" s="44">
        <f t="shared" si="468"/>
        <v>0.13333333333333333</v>
      </c>
      <c r="X3009" s="44">
        <f t="shared" si="469"/>
        <v>0.88888888888888884</v>
      </c>
      <c r="Y3009" s="90" t="b">
        <f>AND(MONTH(Taulukko1[[#This Row],[Alku PVM]] )=6,DAY(Taulukko1[[#This Row],[Alku PVM]] )&gt;19)</f>
        <v>0</v>
      </c>
      <c r="Z3009" s="90" t="b">
        <f>AND(MONTH(Taulukko1[[#This Row],[Loppu PVM]] )=6,DAY(Taulukko1[[#This Row],[Loppu PVM]] )&gt;19)</f>
        <v>0</v>
      </c>
      <c r="AA3009" s="90" t="b">
        <f>OR(MONTH(Taulukko1[[#This Row],[Alku PVM]] )&lt;=5,AND(MONTH(Taulukko1[[#This Row],[Alku PVM]] )=6,DAY(Taulukko1[[#This Row],[Alku PVM]] )&lt;20))</f>
        <v>0</v>
      </c>
      <c r="AB3009" s="90" t="b">
        <f>OR(MONTH(Taulukko1[[#This Row],[Loppu PVM]])&lt;=5,AND(MONTH(Taulukko1[[#This Row],[Loppu PVM]] )=6,DAY(Taulukko1[[#This Row],[Loppu PVM]])&lt;20))</f>
        <v>0</v>
      </c>
      <c r="AC3009" s="90" t="b">
        <f>OR(MONTH(Taulukko1[[#This Row],[Alku PVM]] )&lt;=3,AND(MONTH(Taulukko1[[#This Row],[Alku PVM]] )=3))</f>
        <v>0</v>
      </c>
      <c r="AD3009" s="90" t="b">
        <f>OR(MONTH(Taulukko1[[#This Row],[Loppu PVM]] )&lt;=3,AND(MONTH(Taulukko1[[#This Row],[Loppu PVM]] )=3))</f>
        <v>0</v>
      </c>
      <c r="AE3009" s="90" t="b">
        <f>OR(MONTH(Taulukko1[[#This Row],[Alku PVM]] )&lt;=9,AND(MONTH(Taulukko1[[#This Row],[Alku PVM]] )=9))</f>
        <v>0</v>
      </c>
      <c r="AF3009" s="90" t="b">
        <f>OR(MONTH(Taulukko1[[#This Row],[Loppu PVM]])&lt;=9,AND(MONTH(Taulukko1[[#This Row],[Loppu PVM]] )=9))</f>
        <v>0</v>
      </c>
      <c r="AG3009" s="90" t="b">
        <f>OR(MONTH(Taulukko1[[#This Row],[Alku PVM]] )&lt;=6,AND(MONTH(Taulukko1[[#This Row],[Alku PVM]] )=6))</f>
        <v>0</v>
      </c>
      <c r="AH3009" s="90" t="b">
        <f>OR(MONTH(Taulukko1[[#This Row],[Loppu PVM]])&lt;=6,AND(MONTH(Taulukko1[[#This Row],[Loppu PVM]] )=6))</f>
        <v>0</v>
      </c>
    </row>
    <row r="3010" spans="1:34" ht="12.75" customHeight="1">
      <c r="A3010" t="s">
        <v>66</v>
      </c>
      <c r="B3010" s="23">
        <v>41920</v>
      </c>
      <c r="C3010" t="s">
        <v>65</v>
      </c>
      <c r="E3010" s="62">
        <v>49</v>
      </c>
      <c r="F3010" s="4">
        <v>41968</v>
      </c>
      <c r="G3010" s="5">
        <v>41</v>
      </c>
      <c r="H3010" s="22">
        <v>49</v>
      </c>
      <c r="I3010" s="126">
        <f>INDEX('TOL2008'!B:B,MATCH(A3010,'TOL2008'!A:A,0))</f>
        <v>47191</v>
      </c>
      <c r="J3010" s="126" t="str">
        <f>INDEX(Pääluokka!$H$2:$H$100,MATCH(VALUE(LEFT(Taulukko1[[#This Row],[TOL2008]],2)),Pääluokka!$G$2:$G$100,0))</f>
        <v>Tukku- ja vähittäiskauppa; moottoriajoneuvojen ja moottoripyörien korjaus</v>
      </c>
      <c r="K3010" s="126" t="str">
        <f>INDEX(Pääluokka!$I$2:$I$100,MATCH(VALUE(LEFT(Taulukko1[[#This Row],[TOL2008]],2)),Pääluokka!$G$2:$G$100,0))</f>
        <v>Palvelualat (G-N, R, S)</v>
      </c>
      <c r="L3010" s="41">
        <f t="shared" si="460"/>
        <v>48</v>
      </c>
      <c r="M3010" s="43">
        <f t="shared" si="461"/>
        <v>41920</v>
      </c>
      <c r="N3010" s="43">
        <f t="shared" si="462"/>
        <v>41968</v>
      </c>
      <c r="O3010" s="43">
        <f t="shared" si="463"/>
        <v>41913</v>
      </c>
      <c r="P3010" s="43">
        <f t="shared" si="464"/>
        <v>41944</v>
      </c>
      <c r="Q3010" s="41">
        <f t="shared" si="465"/>
        <v>2014</v>
      </c>
      <c r="R3010" s="41">
        <f t="shared" si="466"/>
        <v>2014</v>
      </c>
      <c r="S3010" s="43" t="str">
        <f>YEAR(Taulukko1[[#This Row],[Alku KK]])&amp;"Q"&amp;ROUNDDOWN((MONTH(Taulukko1[[#This Row],[Alku KK]])-1)/3+1,0)</f>
        <v>2014Q4</v>
      </c>
      <c r="T3010" s="43" t="str">
        <f>YEAR(Taulukko1[[#This Row],[Loppu KK]])&amp;"Q"&amp;ROUNDDOWN((MONTH(Taulukko1[[#This Row],[Loppu KK]])-1)/3+1,0)</f>
        <v>2014Q4</v>
      </c>
      <c r="U3010" s="66">
        <f>IF(COUNT(Taulukko1[[#This Row],[Neuvottelujen alaiset ]])=1,Taulukko1[[#This Row],[Neuvottelujen alaiset ]],Taulukko1[[#This Row],[Vähennystarve]])</f>
        <v>49</v>
      </c>
      <c r="V3010" s="44">
        <f t="shared" si="467"/>
        <v>1</v>
      </c>
      <c r="W3010" s="44">
        <f t="shared" si="468"/>
        <v>0.83673469387755106</v>
      </c>
      <c r="X3010" s="44">
        <f t="shared" si="469"/>
        <v>0.83673469387755106</v>
      </c>
      <c r="Y3010" s="90" t="b">
        <f>AND(MONTH(Taulukko1[[#This Row],[Alku PVM]] )=6,DAY(Taulukko1[[#This Row],[Alku PVM]] )&gt;19)</f>
        <v>0</v>
      </c>
      <c r="Z3010" s="90" t="b">
        <f>AND(MONTH(Taulukko1[[#This Row],[Loppu PVM]] )=6,DAY(Taulukko1[[#This Row],[Loppu PVM]] )&gt;19)</f>
        <v>0</v>
      </c>
      <c r="AA3010" s="90" t="b">
        <f>OR(MONTH(Taulukko1[[#This Row],[Alku PVM]] )&lt;=5,AND(MONTH(Taulukko1[[#This Row],[Alku PVM]] )=6,DAY(Taulukko1[[#This Row],[Alku PVM]] )&lt;20))</f>
        <v>0</v>
      </c>
      <c r="AB3010" s="90" t="b">
        <f>OR(MONTH(Taulukko1[[#This Row],[Loppu PVM]])&lt;=5,AND(MONTH(Taulukko1[[#This Row],[Loppu PVM]] )=6,DAY(Taulukko1[[#This Row],[Loppu PVM]])&lt;20))</f>
        <v>0</v>
      </c>
      <c r="AC3010" s="90" t="b">
        <f>OR(MONTH(Taulukko1[[#This Row],[Alku PVM]] )&lt;=3,AND(MONTH(Taulukko1[[#This Row],[Alku PVM]] )=3))</f>
        <v>0</v>
      </c>
      <c r="AD3010" s="90" t="b">
        <f>OR(MONTH(Taulukko1[[#This Row],[Loppu PVM]] )&lt;=3,AND(MONTH(Taulukko1[[#This Row],[Loppu PVM]] )=3))</f>
        <v>0</v>
      </c>
      <c r="AE3010" s="90" t="b">
        <f>OR(MONTH(Taulukko1[[#This Row],[Alku PVM]] )&lt;=9,AND(MONTH(Taulukko1[[#This Row],[Alku PVM]] )=9))</f>
        <v>0</v>
      </c>
      <c r="AF3010" s="90" t="b">
        <f>OR(MONTH(Taulukko1[[#This Row],[Loppu PVM]])&lt;=9,AND(MONTH(Taulukko1[[#This Row],[Loppu PVM]] )=9))</f>
        <v>0</v>
      </c>
      <c r="AG3010" s="90" t="b">
        <f>OR(MONTH(Taulukko1[[#This Row],[Alku PVM]] )&lt;=6,AND(MONTH(Taulukko1[[#This Row],[Alku PVM]] )=6))</f>
        <v>0</v>
      </c>
      <c r="AH3010" s="90" t="b">
        <f>OR(MONTH(Taulukko1[[#This Row],[Loppu PVM]])&lt;=6,AND(MONTH(Taulukko1[[#This Row],[Loppu PVM]] )=6))</f>
        <v>0</v>
      </c>
    </row>
    <row r="3011" spans="1:34" ht="12.75" customHeight="1">
      <c r="A3011" t="s">
        <v>41</v>
      </c>
      <c r="B3011" s="23">
        <v>41920</v>
      </c>
      <c r="C3011" t="s">
        <v>40</v>
      </c>
      <c r="D3011" s="5">
        <v>225</v>
      </c>
      <c r="F3011" s="4">
        <v>41934</v>
      </c>
      <c r="G3011" s="5">
        <v>0</v>
      </c>
      <c r="H3011" s="22">
        <v>220</v>
      </c>
      <c r="I3011" s="126">
        <f>INDEX('TOL2008'!B:B,MATCH(A3011,'TOL2008'!A:A,0))</f>
        <v>13960</v>
      </c>
      <c r="J3011" s="126" t="str">
        <f>INDEX(Pääluokka!$H$2:$H$100,MATCH(VALUE(LEFT(Taulukko1[[#This Row],[TOL2008]],2)),Pääluokka!$G$2:$G$100,0))</f>
        <v>Teollisuus</v>
      </c>
      <c r="K3011" s="126" t="str">
        <f>INDEX(Pääluokka!$I$2:$I$100,MATCH(VALUE(LEFT(Taulukko1[[#This Row],[TOL2008]],2)),Pääluokka!$G$2:$G$100,0))</f>
        <v>Teollisuus (C-E)</v>
      </c>
      <c r="L3011" s="41">
        <f t="shared" ref="L3011:L3074" si="470">IFERROR(IF(AND(ISNUMBER(B3011),ISNUMBER(F3011),F3011&gt;B3011),F3011-B3011,"NA"),"NA")</f>
        <v>14</v>
      </c>
      <c r="M3011" s="43">
        <f t="shared" ref="M3011:M3074" si="471">IF(ISNUMBER(B3011),B3011,IF(ISNUMBER(F3011),F3011-$L$1,"NA"))</f>
        <v>41920</v>
      </c>
      <c r="N3011" s="43">
        <f t="shared" ref="N3011:N3074" si="472">IF(ISNUMBER(F3011),F3011,IF(ISNUMBER(B3011),B3011+$L$1,"NA"))</f>
        <v>41934</v>
      </c>
      <c r="O3011" s="43">
        <f t="shared" ref="O3011:O3074" si="473">IFERROR(DATE(YEAR(M3011),MONTH(M3011),1),"NA")</f>
        <v>41913</v>
      </c>
      <c r="P3011" s="43">
        <f t="shared" ref="P3011:P3074" si="474">IFERROR(DATE(YEAR(N3011),MONTH(N3011),1),"NA")</f>
        <v>41913</v>
      </c>
      <c r="Q3011" s="41">
        <f t="shared" ref="Q3011:Q3074" si="475">IFERROR(YEAR(O3011),"NA")</f>
        <v>2014</v>
      </c>
      <c r="R3011" s="41">
        <f t="shared" ref="R3011:R3074" si="476">IFERROR(YEAR(P3011),"NA")</f>
        <v>2014</v>
      </c>
      <c r="S3011" s="43" t="str">
        <f>YEAR(Taulukko1[[#This Row],[Alku KK]])&amp;"Q"&amp;ROUNDDOWN((MONTH(Taulukko1[[#This Row],[Alku KK]])-1)/3+1,0)</f>
        <v>2014Q4</v>
      </c>
      <c r="T3011" s="43" t="str">
        <f>YEAR(Taulukko1[[#This Row],[Loppu KK]])&amp;"Q"&amp;ROUNDDOWN((MONTH(Taulukko1[[#This Row],[Loppu KK]])-1)/3+1,0)</f>
        <v>2014Q4</v>
      </c>
      <c r="U3011" s="66">
        <f>IF(COUNT(Taulukko1[[#This Row],[Neuvottelujen alaiset ]])=1,Taulukko1[[#This Row],[Neuvottelujen alaiset ]],Taulukko1[[#This Row],[Vähennystarve]])</f>
        <v>220</v>
      </c>
      <c r="V3011" s="44" t="str">
        <f t="shared" ref="V3011:V3074" si="477">IF(AND(ISNUMBER(E3011),ISNUMBER(H3011)),E3011/H3011,"NA")</f>
        <v>NA</v>
      </c>
      <c r="W3011" s="44">
        <f t="shared" ref="W3011:W3074" si="478">IF(AND(ISNUMBER(G3011),ISNUMBER(H3011)),G3011/H3011,"NA")</f>
        <v>0</v>
      </c>
      <c r="X3011" s="44" t="str">
        <f t="shared" ref="X3011:X3074" si="479">IF(AND(ISNUMBER(G3011),ISNUMBER(E3011)),G3011/E3011,"NA")</f>
        <v>NA</v>
      </c>
      <c r="Y3011" s="90" t="b">
        <f>AND(MONTH(Taulukko1[[#This Row],[Alku PVM]] )=6,DAY(Taulukko1[[#This Row],[Alku PVM]] )&gt;19)</f>
        <v>0</v>
      </c>
      <c r="Z3011" s="90" t="b">
        <f>AND(MONTH(Taulukko1[[#This Row],[Loppu PVM]] )=6,DAY(Taulukko1[[#This Row],[Loppu PVM]] )&gt;19)</f>
        <v>0</v>
      </c>
      <c r="AA3011" s="90" t="b">
        <f>OR(MONTH(Taulukko1[[#This Row],[Alku PVM]] )&lt;=5,AND(MONTH(Taulukko1[[#This Row],[Alku PVM]] )=6,DAY(Taulukko1[[#This Row],[Alku PVM]] )&lt;20))</f>
        <v>0</v>
      </c>
      <c r="AB3011" s="90" t="b">
        <f>OR(MONTH(Taulukko1[[#This Row],[Loppu PVM]])&lt;=5,AND(MONTH(Taulukko1[[#This Row],[Loppu PVM]] )=6,DAY(Taulukko1[[#This Row],[Loppu PVM]])&lt;20))</f>
        <v>0</v>
      </c>
      <c r="AC3011" s="90" t="b">
        <f>OR(MONTH(Taulukko1[[#This Row],[Alku PVM]] )&lt;=3,AND(MONTH(Taulukko1[[#This Row],[Alku PVM]] )=3))</f>
        <v>0</v>
      </c>
      <c r="AD3011" s="90" t="b">
        <f>OR(MONTH(Taulukko1[[#This Row],[Loppu PVM]] )&lt;=3,AND(MONTH(Taulukko1[[#This Row],[Loppu PVM]] )=3))</f>
        <v>0</v>
      </c>
      <c r="AE3011" s="90" t="b">
        <f>OR(MONTH(Taulukko1[[#This Row],[Alku PVM]] )&lt;=9,AND(MONTH(Taulukko1[[#This Row],[Alku PVM]] )=9))</f>
        <v>0</v>
      </c>
      <c r="AF3011" s="90" t="b">
        <f>OR(MONTH(Taulukko1[[#This Row],[Loppu PVM]])&lt;=9,AND(MONTH(Taulukko1[[#This Row],[Loppu PVM]] )=9))</f>
        <v>0</v>
      </c>
      <c r="AG3011" s="90" t="b">
        <f>OR(MONTH(Taulukko1[[#This Row],[Alku PVM]] )&lt;=6,AND(MONTH(Taulukko1[[#This Row],[Alku PVM]] )=6))</f>
        <v>0</v>
      </c>
      <c r="AH3011" s="90" t="b">
        <f>OR(MONTH(Taulukko1[[#This Row],[Loppu PVM]])&lt;=6,AND(MONTH(Taulukko1[[#This Row],[Loppu PVM]] )=6))</f>
        <v>0</v>
      </c>
    </row>
    <row r="3012" spans="1:34" ht="12.75" customHeight="1">
      <c r="A3012" t="s">
        <v>647</v>
      </c>
      <c r="B3012" s="23">
        <v>41921</v>
      </c>
      <c r="C3012" t="s">
        <v>646</v>
      </c>
      <c r="F3012" s="4">
        <v>41963</v>
      </c>
      <c r="G3012" s="5">
        <v>34</v>
      </c>
      <c r="H3012" s="22">
        <v>36</v>
      </c>
      <c r="I3012" s="126">
        <f>INDEX('TOL2008'!B:B,MATCH(A3012,'TOL2008'!A:A,0))</f>
        <v>26110</v>
      </c>
      <c r="J3012" s="126" t="str">
        <f>INDEX(Pääluokka!$H$2:$H$100,MATCH(VALUE(LEFT(Taulukko1[[#This Row],[TOL2008]],2)),Pääluokka!$G$2:$G$100,0))</f>
        <v>Teollisuus</v>
      </c>
      <c r="K3012" s="126" t="str">
        <f>INDEX(Pääluokka!$I$2:$I$100,MATCH(VALUE(LEFT(Taulukko1[[#This Row],[TOL2008]],2)),Pääluokka!$G$2:$G$100,0))</f>
        <v>Teollisuus (C-E)</v>
      </c>
      <c r="L3012" s="41">
        <f t="shared" si="470"/>
        <v>42</v>
      </c>
      <c r="M3012" s="43">
        <f t="shared" si="471"/>
        <v>41921</v>
      </c>
      <c r="N3012" s="43">
        <f t="shared" si="472"/>
        <v>41963</v>
      </c>
      <c r="O3012" s="43">
        <f t="shared" si="473"/>
        <v>41913</v>
      </c>
      <c r="P3012" s="43">
        <f t="shared" si="474"/>
        <v>41944</v>
      </c>
      <c r="Q3012" s="41">
        <f t="shared" si="475"/>
        <v>2014</v>
      </c>
      <c r="R3012" s="41">
        <f t="shared" si="476"/>
        <v>2014</v>
      </c>
      <c r="S3012" s="43" t="str">
        <f>YEAR(Taulukko1[[#This Row],[Alku KK]])&amp;"Q"&amp;ROUNDDOWN((MONTH(Taulukko1[[#This Row],[Alku KK]])-1)/3+1,0)</f>
        <v>2014Q4</v>
      </c>
      <c r="T3012" s="43" t="str">
        <f>YEAR(Taulukko1[[#This Row],[Loppu KK]])&amp;"Q"&amp;ROUNDDOWN((MONTH(Taulukko1[[#This Row],[Loppu KK]])-1)/3+1,0)</f>
        <v>2014Q4</v>
      </c>
      <c r="U3012" s="66">
        <f>IF(COUNT(Taulukko1[[#This Row],[Neuvottelujen alaiset ]])=1,Taulukko1[[#This Row],[Neuvottelujen alaiset ]],Taulukko1[[#This Row],[Vähennystarve]])</f>
        <v>36</v>
      </c>
      <c r="V3012" s="44" t="str">
        <f t="shared" si="477"/>
        <v>NA</v>
      </c>
      <c r="W3012" s="44">
        <f t="shared" si="478"/>
        <v>0.94444444444444442</v>
      </c>
      <c r="X3012" s="44" t="str">
        <f t="shared" si="479"/>
        <v>NA</v>
      </c>
      <c r="Y3012" s="90" t="b">
        <f>AND(MONTH(Taulukko1[[#This Row],[Alku PVM]] )=6,DAY(Taulukko1[[#This Row],[Alku PVM]] )&gt;19)</f>
        <v>0</v>
      </c>
      <c r="Z3012" s="90" t="b">
        <f>AND(MONTH(Taulukko1[[#This Row],[Loppu PVM]] )=6,DAY(Taulukko1[[#This Row],[Loppu PVM]] )&gt;19)</f>
        <v>0</v>
      </c>
      <c r="AA3012" s="90" t="b">
        <f>OR(MONTH(Taulukko1[[#This Row],[Alku PVM]] )&lt;=5,AND(MONTH(Taulukko1[[#This Row],[Alku PVM]] )=6,DAY(Taulukko1[[#This Row],[Alku PVM]] )&lt;20))</f>
        <v>0</v>
      </c>
      <c r="AB3012" s="90" t="b">
        <f>OR(MONTH(Taulukko1[[#This Row],[Loppu PVM]])&lt;=5,AND(MONTH(Taulukko1[[#This Row],[Loppu PVM]] )=6,DAY(Taulukko1[[#This Row],[Loppu PVM]])&lt;20))</f>
        <v>0</v>
      </c>
      <c r="AC3012" s="90" t="b">
        <f>OR(MONTH(Taulukko1[[#This Row],[Alku PVM]] )&lt;=3,AND(MONTH(Taulukko1[[#This Row],[Alku PVM]] )=3))</f>
        <v>0</v>
      </c>
      <c r="AD3012" s="90" t="b">
        <f>OR(MONTH(Taulukko1[[#This Row],[Loppu PVM]] )&lt;=3,AND(MONTH(Taulukko1[[#This Row],[Loppu PVM]] )=3))</f>
        <v>0</v>
      </c>
      <c r="AE3012" s="90" t="b">
        <f>OR(MONTH(Taulukko1[[#This Row],[Alku PVM]] )&lt;=9,AND(MONTH(Taulukko1[[#This Row],[Alku PVM]] )=9))</f>
        <v>0</v>
      </c>
      <c r="AF3012" s="90" t="b">
        <f>OR(MONTH(Taulukko1[[#This Row],[Loppu PVM]])&lt;=9,AND(MONTH(Taulukko1[[#This Row],[Loppu PVM]] )=9))</f>
        <v>0</v>
      </c>
      <c r="AG3012" s="90" t="b">
        <f>OR(MONTH(Taulukko1[[#This Row],[Alku PVM]] )&lt;=6,AND(MONTH(Taulukko1[[#This Row],[Alku PVM]] )=6))</f>
        <v>0</v>
      </c>
      <c r="AH3012" s="90" t="b">
        <f>OR(MONTH(Taulukko1[[#This Row],[Loppu PVM]])&lt;=6,AND(MONTH(Taulukko1[[#This Row],[Loppu PVM]] )=6))</f>
        <v>0</v>
      </c>
    </row>
    <row r="3013" spans="1:34" ht="12.75" customHeight="1">
      <c r="A3013" t="s">
        <v>368</v>
      </c>
      <c r="B3013" s="23">
        <v>41921</v>
      </c>
      <c r="C3013" t="s">
        <v>367</v>
      </c>
      <c r="E3013" s="62">
        <v>7</v>
      </c>
      <c r="F3013" s="4"/>
      <c r="G3013" s="5"/>
      <c r="H3013" s="22">
        <v>49</v>
      </c>
      <c r="I3013" s="126">
        <f>INDEX('TOL2008'!B:B,MATCH(A3013,'TOL2008'!A:A,0))</f>
        <v>88999</v>
      </c>
      <c r="J3013" s="126" t="str">
        <f>INDEX(Pääluokka!$H$2:$H$100,MATCH(VALUE(LEFT(Taulukko1[[#This Row],[TOL2008]],2)),Pääluokka!$G$2:$G$100,0))</f>
        <v>Terveys- ja sosiaalipalvelut</v>
      </c>
      <c r="K3013" s="126" t="str">
        <f>INDEX(Pääluokka!$I$2:$I$100,MATCH(VALUE(LEFT(Taulukko1[[#This Row],[TOL2008]],2)),Pääluokka!$G$2:$G$100,0))</f>
        <v>Muut toimialat (O-Q, T-X)</v>
      </c>
      <c r="L3013" s="41" t="str">
        <f t="shared" si="470"/>
        <v>NA</v>
      </c>
      <c r="M3013" s="43">
        <f t="shared" si="471"/>
        <v>41921</v>
      </c>
      <c r="N3013" s="43">
        <f t="shared" si="472"/>
        <v>41972</v>
      </c>
      <c r="O3013" s="43">
        <f t="shared" si="473"/>
        <v>41913</v>
      </c>
      <c r="P3013" s="43">
        <f t="shared" si="474"/>
        <v>41944</v>
      </c>
      <c r="Q3013" s="41">
        <f t="shared" si="475"/>
        <v>2014</v>
      </c>
      <c r="R3013" s="41">
        <f t="shared" si="476"/>
        <v>2014</v>
      </c>
      <c r="S3013" s="43" t="str">
        <f>YEAR(Taulukko1[[#This Row],[Alku KK]])&amp;"Q"&amp;ROUNDDOWN((MONTH(Taulukko1[[#This Row],[Alku KK]])-1)/3+1,0)</f>
        <v>2014Q4</v>
      </c>
      <c r="T3013" s="43" t="str">
        <f>YEAR(Taulukko1[[#This Row],[Loppu KK]])&amp;"Q"&amp;ROUNDDOWN((MONTH(Taulukko1[[#This Row],[Loppu KK]])-1)/3+1,0)</f>
        <v>2014Q4</v>
      </c>
      <c r="U3013" s="66">
        <f>IF(COUNT(Taulukko1[[#This Row],[Neuvottelujen alaiset ]])=1,Taulukko1[[#This Row],[Neuvottelujen alaiset ]],Taulukko1[[#This Row],[Vähennystarve]])</f>
        <v>49</v>
      </c>
      <c r="V3013" s="44">
        <f t="shared" si="477"/>
        <v>0.14285714285714285</v>
      </c>
      <c r="W3013" s="44" t="str">
        <f t="shared" si="478"/>
        <v>NA</v>
      </c>
      <c r="X3013" s="44" t="str">
        <f t="shared" si="479"/>
        <v>NA</v>
      </c>
      <c r="Y3013" s="90" t="b">
        <f>AND(MONTH(Taulukko1[[#This Row],[Alku PVM]] )=6,DAY(Taulukko1[[#This Row],[Alku PVM]] )&gt;19)</f>
        <v>0</v>
      </c>
      <c r="Z3013" s="90" t="b">
        <f>AND(MONTH(Taulukko1[[#This Row],[Loppu PVM]] )=6,DAY(Taulukko1[[#This Row],[Loppu PVM]] )&gt;19)</f>
        <v>0</v>
      </c>
      <c r="AA3013" s="90" t="b">
        <f>OR(MONTH(Taulukko1[[#This Row],[Alku PVM]] )&lt;=5,AND(MONTH(Taulukko1[[#This Row],[Alku PVM]] )=6,DAY(Taulukko1[[#This Row],[Alku PVM]] )&lt;20))</f>
        <v>0</v>
      </c>
      <c r="AB3013" s="90" t="b">
        <f>OR(MONTH(Taulukko1[[#This Row],[Loppu PVM]])&lt;=5,AND(MONTH(Taulukko1[[#This Row],[Loppu PVM]] )=6,DAY(Taulukko1[[#This Row],[Loppu PVM]])&lt;20))</f>
        <v>0</v>
      </c>
      <c r="AC3013" s="90" t="b">
        <f>OR(MONTH(Taulukko1[[#This Row],[Alku PVM]] )&lt;=3,AND(MONTH(Taulukko1[[#This Row],[Alku PVM]] )=3))</f>
        <v>0</v>
      </c>
      <c r="AD3013" s="90" t="b">
        <f>OR(MONTH(Taulukko1[[#This Row],[Loppu PVM]] )&lt;=3,AND(MONTH(Taulukko1[[#This Row],[Loppu PVM]] )=3))</f>
        <v>0</v>
      </c>
      <c r="AE3013" s="90" t="b">
        <f>OR(MONTH(Taulukko1[[#This Row],[Alku PVM]] )&lt;=9,AND(MONTH(Taulukko1[[#This Row],[Alku PVM]] )=9))</f>
        <v>0</v>
      </c>
      <c r="AF3013" s="90" t="b">
        <f>OR(MONTH(Taulukko1[[#This Row],[Loppu PVM]])&lt;=9,AND(MONTH(Taulukko1[[#This Row],[Loppu PVM]] )=9))</f>
        <v>0</v>
      </c>
      <c r="AG3013" s="90" t="b">
        <f>OR(MONTH(Taulukko1[[#This Row],[Alku PVM]] )&lt;=6,AND(MONTH(Taulukko1[[#This Row],[Alku PVM]] )=6))</f>
        <v>0</v>
      </c>
      <c r="AH3013" s="90" t="b">
        <f>OR(MONTH(Taulukko1[[#This Row],[Loppu PVM]])&lt;=6,AND(MONTH(Taulukko1[[#This Row],[Loppu PVM]] )=6))</f>
        <v>0</v>
      </c>
    </row>
    <row r="3014" spans="1:34" ht="12.75" customHeight="1">
      <c r="A3014" t="s">
        <v>324</v>
      </c>
      <c r="B3014" s="23">
        <v>41921</v>
      </c>
      <c r="C3014" t="s">
        <v>323</v>
      </c>
      <c r="D3014" s="5">
        <v>413</v>
      </c>
      <c r="E3014" s="62">
        <v>30</v>
      </c>
      <c r="F3014" s="4">
        <v>41946</v>
      </c>
      <c r="G3014" s="5">
        <v>0</v>
      </c>
      <c r="H3014" s="22">
        <v>413</v>
      </c>
      <c r="I3014" s="126">
        <f>INDEX('TOL2008'!B:B,MATCH(A3014,'TOL2008'!A:A,0))</f>
        <v>14190</v>
      </c>
      <c r="J3014" s="126" t="str">
        <f>INDEX(Pääluokka!$H$2:$H$100,MATCH(VALUE(LEFT(Taulukko1[[#This Row],[TOL2008]],2)),Pääluokka!$G$2:$G$100,0))</f>
        <v>Teollisuus</v>
      </c>
      <c r="K3014" s="126" t="str">
        <f>INDEX(Pääluokka!$I$2:$I$100,MATCH(VALUE(LEFT(Taulukko1[[#This Row],[TOL2008]],2)),Pääluokka!$G$2:$G$100,0))</f>
        <v>Teollisuus (C-E)</v>
      </c>
      <c r="L3014" s="41">
        <f t="shared" si="470"/>
        <v>25</v>
      </c>
      <c r="M3014" s="43">
        <f t="shared" si="471"/>
        <v>41921</v>
      </c>
      <c r="N3014" s="43">
        <f t="shared" si="472"/>
        <v>41946</v>
      </c>
      <c r="O3014" s="43">
        <f t="shared" si="473"/>
        <v>41913</v>
      </c>
      <c r="P3014" s="43">
        <f t="shared" si="474"/>
        <v>41944</v>
      </c>
      <c r="Q3014" s="41">
        <f t="shared" si="475"/>
        <v>2014</v>
      </c>
      <c r="R3014" s="41">
        <f t="shared" si="476"/>
        <v>2014</v>
      </c>
      <c r="S3014" s="43" t="str">
        <f>YEAR(Taulukko1[[#This Row],[Alku KK]])&amp;"Q"&amp;ROUNDDOWN((MONTH(Taulukko1[[#This Row],[Alku KK]])-1)/3+1,0)</f>
        <v>2014Q4</v>
      </c>
      <c r="T3014" s="43" t="str">
        <f>YEAR(Taulukko1[[#This Row],[Loppu KK]])&amp;"Q"&amp;ROUNDDOWN((MONTH(Taulukko1[[#This Row],[Loppu KK]])-1)/3+1,0)</f>
        <v>2014Q4</v>
      </c>
      <c r="U3014" s="66">
        <f>IF(COUNT(Taulukko1[[#This Row],[Neuvottelujen alaiset ]])=1,Taulukko1[[#This Row],[Neuvottelujen alaiset ]],Taulukko1[[#This Row],[Vähennystarve]])</f>
        <v>413</v>
      </c>
      <c r="V3014" s="44">
        <f t="shared" si="477"/>
        <v>7.2639225181598058E-2</v>
      </c>
      <c r="W3014" s="44">
        <f t="shared" si="478"/>
        <v>0</v>
      </c>
      <c r="X3014" s="44">
        <f t="shared" si="479"/>
        <v>0</v>
      </c>
      <c r="Y3014" s="90" t="b">
        <f>AND(MONTH(Taulukko1[[#This Row],[Alku PVM]] )=6,DAY(Taulukko1[[#This Row],[Alku PVM]] )&gt;19)</f>
        <v>0</v>
      </c>
      <c r="Z3014" s="90" t="b">
        <f>AND(MONTH(Taulukko1[[#This Row],[Loppu PVM]] )=6,DAY(Taulukko1[[#This Row],[Loppu PVM]] )&gt;19)</f>
        <v>0</v>
      </c>
      <c r="AA3014" s="90" t="b">
        <f>OR(MONTH(Taulukko1[[#This Row],[Alku PVM]] )&lt;=5,AND(MONTH(Taulukko1[[#This Row],[Alku PVM]] )=6,DAY(Taulukko1[[#This Row],[Alku PVM]] )&lt;20))</f>
        <v>0</v>
      </c>
      <c r="AB3014" s="90" t="b">
        <f>OR(MONTH(Taulukko1[[#This Row],[Loppu PVM]])&lt;=5,AND(MONTH(Taulukko1[[#This Row],[Loppu PVM]] )=6,DAY(Taulukko1[[#This Row],[Loppu PVM]])&lt;20))</f>
        <v>0</v>
      </c>
      <c r="AC3014" s="90" t="b">
        <f>OR(MONTH(Taulukko1[[#This Row],[Alku PVM]] )&lt;=3,AND(MONTH(Taulukko1[[#This Row],[Alku PVM]] )=3))</f>
        <v>0</v>
      </c>
      <c r="AD3014" s="90" t="b">
        <f>OR(MONTH(Taulukko1[[#This Row],[Loppu PVM]] )&lt;=3,AND(MONTH(Taulukko1[[#This Row],[Loppu PVM]] )=3))</f>
        <v>0</v>
      </c>
      <c r="AE3014" s="90" t="b">
        <f>OR(MONTH(Taulukko1[[#This Row],[Alku PVM]] )&lt;=9,AND(MONTH(Taulukko1[[#This Row],[Alku PVM]] )=9))</f>
        <v>0</v>
      </c>
      <c r="AF3014" s="90" t="b">
        <f>OR(MONTH(Taulukko1[[#This Row],[Loppu PVM]])&lt;=9,AND(MONTH(Taulukko1[[#This Row],[Loppu PVM]] )=9))</f>
        <v>0</v>
      </c>
      <c r="AG3014" s="90" t="b">
        <f>OR(MONTH(Taulukko1[[#This Row],[Alku PVM]] )&lt;=6,AND(MONTH(Taulukko1[[#This Row],[Alku PVM]] )=6))</f>
        <v>0</v>
      </c>
      <c r="AH3014" s="90" t="b">
        <f>OR(MONTH(Taulukko1[[#This Row],[Loppu PVM]])&lt;=6,AND(MONTH(Taulukko1[[#This Row],[Loppu PVM]] )=6))</f>
        <v>0</v>
      </c>
    </row>
    <row r="3015" spans="1:34" ht="12.75" customHeight="1">
      <c r="A3015" s="21" t="s">
        <v>4361</v>
      </c>
      <c r="B3015" s="23">
        <v>41922</v>
      </c>
      <c r="C3015" t="s">
        <v>4362</v>
      </c>
      <c r="D3015" s="24">
        <v>320</v>
      </c>
      <c r="E3015" s="62">
        <v>10</v>
      </c>
      <c r="F3015" s="23">
        <v>41982</v>
      </c>
      <c r="G3015" s="24">
        <v>10</v>
      </c>
      <c r="H3015" s="22">
        <v>340</v>
      </c>
      <c r="I3015" s="126">
        <f>INDEX('TOL2008'!B:B,MATCH(A3015,'TOL2008'!A:A,0))</f>
        <v>85420</v>
      </c>
      <c r="J3015" s="126" t="str">
        <f>INDEX(Pääluokka!$H$2:$H$100,MATCH(VALUE(LEFT(Taulukko1[[#This Row],[TOL2008]],2)),Pääluokka!$G$2:$G$100,0))</f>
        <v>Koulutus</v>
      </c>
      <c r="K3015" s="126" t="str">
        <f>INDEX(Pääluokka!$I$2:$I$100,MATCH(VALUE(LEFT(Taulukko1[[#This Row],[TOL2008]],2)),Pääluokka!$G$2:$G$100,0))</f>
        <v>Muut toimialat (O-Q, T-X)</v>
      </c>
      <c r="L3015" s="41">
        <f t="shared" si="470"/>
        <v>60</v>
      </c>
      <c r="M3015" s="43">
        <f t="shared" si="471"/>
        <v>41922</v>
      </c>
      <c r="N3015" s="43">
        <f t="shared" si="472"/>
        <v>41982</v>
      </c>
      <c r="O3015" s="43">
        <f t="shared" si="473"/>
        <v>41913</v>
      </c>
      <c r="P3015" s="43">
        <f t="shared" si="474"/>
        <v>41974</v>
      </c>
      <c r="Q3015" s="41">
        <f t="shared" si="475"/>
        <v>2014</v>
      </c>
      <c r="R3015" s="41">
        <f t="shared" si="476"/>
        <v>2014</v>
      </c>
      <c r="S3015" s="43" t="str">
        <f>YEAR(Taulukko1[[#This Row],[Alku KK]])&amp;"Q"&amp;ROUNDDOWN((MONTH(Taulukko1[[#This Row],[Alku KK]])-1)/3+1,0)</f>
        <v>2014Q4</v>
      </c>
      <c r="T3015" s="43" t="str">
        <f>YEAR(Taulukko1[[#This Row],[Loppu KK]])&amp;"Q"&amp;ROUNDDOWN((MONTH(Taulukko1[[#This Row],[Loppu KK]])-1)/3+1,0)</f>
        <v>2014Q4</v>
      </c>
      <c r="U3015" s="66">
        <f>IF(COUNT(Taulukko1[[#This Row],[Neuvottelujen alaiset ]])=1,Taulukko1[[#This Row],[Neuvottelujen alaiset ]],Taulukko1[[#This Row],[Vähennystarve]])</f>
        <v>340</v>
      </c>
      <c r="V3015" s="44">
        <f t="shared" si="477"/>
        <v>2.9411764705882353E-2</v>
      </c>
      <c r="W3015" s="44">
        <f t="shared" si="478"/>
        <v>2.9411764705882353E-2</v>
      </c>
      <c r="X3015" s="44">
        <f t="shared" si="479"/>
        <v>1</v>
      </c>
      <c r="Y3015" s="90" t="b">
        <f>AND(MONTH(Taulukko1[[#This Row],[Alku PVM]] )=6,DAY(Taulukko1[[#This Row],[Alku PVM]] )&gt;19)</f>
        <v>0</v>
      </c>
      <c r="Z3015" s="90" t="b">
        <f>AND(MONTH(Taulukko1[[#This Row],[Loppu PVM]] )=6,DAY(Taulukko1[[#This Row],[Loppu PVM]] )&gt;19)</f>
        <v>0</v>
      </c>
      <c r="AA3015" s="90" t="b">
        <f>OR(MONTH(Taulukko1[[#This Row],[Alku PVM]] )&lt;=5,AND(MONTH(Taulukko1[[#This Row],[Alku PVM]] )=6,DAY(Taulukko1[[#This Row],[Alku PVM]] )&lt;20))</f>
        <v>0</v>
      </c>
      <c r="AB3015" s="90" t="b">
        <f>OR(MONTH(Taulukko1[[#This Row],[Loppu PVM]])&lt;=5,AND(MONTH(Taulukko1[[#This Row],[Loppu PVM]] )=6,DAY(Taulukko1[[#This Row],[Loppu PVM]])&lt;20))</f>
        <v>0</v>
      </c>
      <c r="AC3015" s="90" t="b">
        <f>OR(MONTH(Taulukko1[[#This Row],[Alku PVM]] )&lt;=3,AND(MONTH(Taulukko1[[#This Row],[Alku PVM]] )=3))</f>
        <v>0</v>
      </c>
      <c r="AD3015" s="90" t="b">
        <f>OR(MONTH(Taulukko1[[#This Row],[Loppu PVM]] )&lt;=3,AND(MONTH(Taulukko1[[#This Row],[Loppu PVM]] )=3))</f>
        <v>0</v>
      </c>
      <c r="AE3015" s="90" t="b">
        <f>OR(MONTH(Taulukko1[[#This Row],[Alku PVM]] )&lt;=9,AND(MONTH(Taulukko1[[#This Row],[Alku PVM]] )=9))</f>
        <v>0</v>
      </c>
      <c r="AF3015" s="90" t="b">
        <f>OR(MONTH(Taulukko1[[#This Row],[Loppu PVM]])&lt;=9,AND(MONTH(Taulukko1[[#This Row],[Loppu PVM]] )=9))</f>
        <v>0</v>
      </c>
      <c r="AG3015" s="90" t="b">
        <f>OR(MONTH(Taulukko1[[#This Row],[Alku PVM]] )&lt;=6,AND(MONTH(Taulukko1[[#This Row],[Alku PVM]] )=6))</f>
        <v>0</v>
      </c>
      <c r="AH3015" s="90" t="b">
        <f>OR(MONTH(Taulukko1[[#This Row],[Loppu PVM]])&lt;=6,AND(MONTH(Taulukko1[[#This Row],[Loppu PVM]] )=6))</f>
        <v>0</v>
      </c>
    </row>
    <row r="3016" spans="1:34" ht="12.75" customHeight="1">
      <c r="A3016" t="s">
        <v>359</v>
      </c>
      <c r="B3016" s="23">
        <v>41925</v>
      </c>
      <c r="C3016" t="s">
        <v>358</v>
      </c>
      <c r="E3016" s="62">
        <v>70</v>
      </c>
      <c r="F3016" s="4">
        <v>41984</v>
      </c>
      <c r="G3016" s="5">
        <v>32</v>
      </c>
      <c r="H3016" s="22">
        <v>70</v>
      </c>
      <c r="I3016" s="126">
        <f>INDEX('TOL2008'!B:B,MATCH(A3016,'TOL2008'!A:A,0))</f>
        <v>85599</v>
      </c>
      <c r="J3016" s="126" t="str">
        <f>INDEX(Pääluokka!$H$2:$H$100,MATCH(VALUE(LEFT(Taulukko1[[#This Row],[TOL2008]],2)),Pääluokka!$G$2:$G$100,0))</f>
        <v>Koulutus</v>
      </c>
      <c r="K3016" s="126" t="str">
        <f>INDEX(Pääluokka!$I$2:$I$100,MATCH(VALUE(LEFT(Taulukko1[[#This Row],[TOL2008]],2)),Pääluokka!$G$2:$G$100,0))</f>
        <v>Muut toimialat (O-Q, T-X)</v>
      </c>
      <c r="L3016" s="41">
        <f t="shared" si="470"/>
        <v>59</v>
      </c>
      <c r="M3016" s="43">
        <f t="shared" si="471"/>
        <v>41925</v>
      </c>
      <c r="N3016" s="43">
        <f t="shared" si="472"/>
        <v>41984</v>
      </c>
      <c r="O3016" s="43">
        <f t="shared" si="473"/>
        <v>41913</v>
      </c>
      <c r="P3016" s="43">
        <f t="shared" si="474"/>
        <v>41974</v>
      </c>
      <c r="Q3016" s="41">
        <f t="shared" si="475"/>
        <v>2014</v>
      </c>
      <c r="R3016" s="41">
        <f t="shared" si="476"/>
        <v>2014</v>
      </c>
      <c r="S3016" s="43" t="str">
        <f>YEAR(Taulukko1[[#This Row],[Alku KK]])&amp;"Q"&amp;ROUNDDOWN((MONTH(Taulukko1[[#This Row],[Alku KK]])-1)/3+1,0)</f>
        <v>2014Q4</v>
      </c>
      <c r="T3016" s="43" t="str">
        <f>YEAR(Taulukko1[[#This Row],[Loppu KK]])&amp;"Q"&amp;ROUNDDOWN((MONTH(Taulukko1[[#This Row],[Loppu KK]])-1)/3+1,0)</f>
        <v>2014Q4</v>
      </c>
      <c r="U3016" s="66">
        <f>IF(COUNT(Taulukko1[[#This Row],[Neuvottelujen alaiset ]])=1,Taulukko1[[#This Row],[Neuvottelujen alaiset ]],Taulukko1[[#This Row],[Vähennystarve]])</f>
        <v>70</v>
      </c>
      <c r="V3016" s="44">
        <f t="shared" si="477"/>
        <v>1</v>
      </c>
      <c r="W3016" s="44">
        <f t="shared" si="478"/>
        <v>0.45714285714285713</v>
      </c>
      <c r="X3016" s="44">
        <f t="shared" si="479"/>
        <v>0.45714285714285713</v>
      </c>
      <c r="Y3016" s="90" t="b">
        <f>AND(MONTH(Taulukko1[[#This Row],[Alku PVM]] )=6,DAY(Taulukko1[[#This Row],[Alku PVM]] )&gt;19)</f>
        <v>0</v>
      </c>
      <c r="Z3016" s="90" t="b">
        <f>AND(MONTH(Taulukko1[[#This Row],[Loppu PVM]] )=6,DAY(Taulukko1[[#This Row],[Loppu PVM]] )&gt;19)</f>
        <v>0</v>
      </c>
      <c r="AA3016" s="90" t="b">
        <f>OR(MONTH(Taulukko1[[#This Row],[Alku PVM]] )&lt;=5,AND(MONTH(Taulukko1[[#This Row],[Alku PVM]] )=6,DAY(Taulukko1[[#This Row],[Alku PVM]] )&lt;20))</f>
        <v>0</v>
      </c>
      <c r="AB3016" s="90" t="b">
        <f>OR(MONTH(Taulukko1[[#This Row],[Loppu PVM]])&lt;=5,AND(MONTH(Taulukko1[[#This Row],[Loppu PVM]] )=6,DAY(Taulukko1[[#This Row],[Loppu PVM]])&lt;20))</f>
        <v>0</v>
      </c>
      <c r="AC3016" s="90" t="b">
        <f>OR(MONTH(Taulukko1[[#This Row],[Alku PVM]] )&lt;=3,AND(MONTH(Taulukko1[[#This Row],[Alku PVM]] )=3))</f>
        <v>0</v>
      </c>
      <c r="AD3016" s="90" t="b">
        <f>OR(MONTH(Taulukko1[[#This Row],[Loppu PVM]] )&lt;=3,AND(MONTH(Taulukko1[[#This Row],[Loppu PVM]] )=3))</f>
        <v>0</v>
      </c>
      <c r="AE3016" s="90" t="b">
        <f>OR(MONTH(Taulukko1[[#This Row],[Alku PVM]] )&lt;=9,AND(MONTH(Taulukko1[[#This Row],[Alku PVM]] )=9))</f>
        <v>0</v>
      </c>
      <c r="AF3016" s="90" t="b">
        <f>OR(MONTH(Taulukko1[[#This Row],[Loppu PVM]])&lt;=9,AND(MONTH(Taulukko1[[#This Row],[Loppu PVM]] )=9))</f>
        <v>0</v>
      </c>
      <c r="AG3016" s="90" t="b">
        <f>OR(MONTH(Taulukko1[[#This Row],[Alku PVM]] )&lt;=6,AND(MONTH(Taulukko1[[#This Row],[Alku PVM]] )=6))</f>
        <v>0</v>
      </c>
      <c r="AH3016" s="90" t="b">
        <f>OR(MONTH(Taulukko1[[#This Row],[Loppu PVM]])&lt;=6,AND(MONTH(Taulukko1[[#This Row],[Loppu PVM]] )=6))</f>
        <v>0</v>
      </c>
    </row>
    <row r="3017" spans="1:34" ht="12.75" customHeight="1">
      <c r="A3017" s="21" t="s">
        <v>193</v>
      </c>
      <c r="B3017" s="23">
        <v>41925</v>
      </c>
      <c r="C3017" s="21" t="s">
        <v>4402</v>
      </c>
      <c r="D3017" s="24"/>
      <c r="F3017" s="23">
        <v>41988</v>
      </c>
      <c r="G3017" s="24">
        <v>1</v>
      </c>
      <c r="H3017" s="22">
        <v>26</v>
      </c>
      <c r="I3017" s="126">
        <f>INDEX('TOL2008'!B:B,MATCH(A3017,'TOL2008'!A:A,0))</f>
        <v>47111</v>
      </c>
      <c r="J3017" s="126" t="str">
        <f>INDEX(Pääluokka!$H$2:$H$100,MATCH(VALUE(LEFT(Taulukko1[[#This Row],[TOL2008]],2)),Pääluokka!$G$2:$G$100,0))</f>
        <v>Tukku- ja vähittäiskauppa; moottoriajoneuvojen ja moottoripyörien korjaus</v>
      </c>
      <c r="K3017" s="126" t="str">
        <f>INDEX(Pääluokka!$I$2:$I$100,MATCH(VALUE(LEFT(Taulukko1[[#This Row],[TOL2008]],2)),Pääluokka!$G$2:$G$100,0))</f>
        <v>Palvelualat (G-N, R, S)</v>
      </c>
      <c r="L3017" s="41">
        <f t="shared" si="470"/>
        <v>63</v>
      </c>
      <c r="M3017" s="43">
        <f t="shared" si="471"/>
        <v>41925</v>
      </c>
      <c r="N3017" s="43">
        <f t="shared" si="472"/>
        <v>41988</v>
      </c>
      <c r="O3017" s="43">
        <f t="shared" si="473"/>
        <v>41913</v>
      </c>
      <c r="P3017" s="43">
        <f t="shared" si="474"/>
        <v>41974</v>
      </c>
      <c r="Q3017" s="41">
        <f t="shared" si="475"/>
        <v>2014</v>
      </c>
      <c r="R3017" s="41">
        <f t="shared" si="476"/>
        <v>2014</v>
      </c>
      <c r="S3017" s="43" t="str">
        <f>YEAR(Taulukko1[[#This Row],[Alku KK]])&amp;"Q"&amp;ROUNDDOWN((MONTH(Taulukko1[[#This Row],[Alku KK]])-1)/3+1,0)</f>
        <v>2014Q4</v>
      </c>
      <c r="T3017" s="43" t="str">
        <f>YEAR(Taulukko1[[#This Row],[Loppu KK]])&amp;"Q"&amp;ROUNDDOWN((MONTH(Taulukko1[[#This Row],[Loppu KK]])-1)/3+1,0)</f>
        <v>2014Q4</v>
      </c>
      <c r="U3017" s="66">
        <f>IF(COUNT(Taulukko1[[#This Row],[Neuvottelujen alaiset ]])=1,Taulukko1[[#This Row],[Neuvottelujen alaiset ]],Taulukko1[[#This Row],[Vähennystarve]])</f>
        <v>26</v>
      </c>
      <c r="V3017" s="44" t="str">
        <f t="shared" si="477"/>
        <v>NA</v>
      </c>
      <c r="W3017" s="44">
        <f t="shared" si="478"/>
        <v>3.8461538461538464E-2</v>
      </c>
      <c r="X3017" s="44" t="str">
        <f t="shared" si="479"/>
        <v>NA</v>
      </c>
      <c r="Y3017" s="90" t="b">
        <f>AND(MONTH(Taulukko1[[#This Row],[Alku PVM]] )=6,DAY(Taulukko1[[#This Row],[Alku PVM]] )&gt;19)</f>
        <v>0</v>
      </c>
      <c r="Z3017" s="90" t="b">
        <f>AND(MONTH(Taulukko1[[#This Row],[Loppu PVM]] )=6,DAY(Taulukko1[[#This Row],[Loppu PVM]] )&gt;19)</f>
        <v>0</v>
      </c>
      <c r="AA3017" s="90" t="b">
        <f>OR(MONTH(Taulukko1[[#This Row],[Alku PVM]] )&lt;=5,AND(MONTH(Taulukko1[[#This Row],[Alku PVM]] )=6,DAY(Taulukko1[[#This Row],[Alku PVM]] )&lt;20))</f>
        <v>0</v>
      </c>
      <c r="AB3017" s="90" t="b">
        <f>OR(MONTH(Taulukko1[[#This Row],[Loppu PVM]])&lt;=5,AND(MONTH(Taulukko1[[#This Row],[Loppu PVM]] )=6,DAY(Taulukko1[[#This Row],[Loppu PVM]])&lt;20))</f>
        <v>0</v>
      </c>
      <c r="AC3017" s="90" t="b">
        <f>OR(MONTH(Taulukko1[[#This Row],[Alku PVM]] )&lt;=3,AND(MONTH(Taulukko1[[#This Row],[Alku PVM]] )=3))</f>
        <v>0</v>
      </c>
      <c r="AD3017" s="90" t="b">
        <f>OR(MONTH(Taulukko1[[#This Row],[Loppu PVM]] )&lt;=3,AND(MONTH(Taulukko1[[#This Row],[Loppu PVM]] )=3))</f>
        <v>0</v>
      </c>
      <c r="AE3017" s="90" t="b">
        <f>OR(MONTH(Taulukko1[[#This Row],[Alku PVM]] )&lt;=9,AND(MONTH(Taulukko1[[#This Row],[Alku PVM]] )=9))</f>
        <v>0</v>
      </c>
      <c r="AF3017" s="90" t="b">
        <f>OR(MONTH(Taulukko1[[#This Row],[Loppu PVM]])&lt;=9,AND(MONTH(Taulukko1[[#This Row],[Loppu PVM]] )=9))</f>
        <v>0</v>
      </c>
      <c r="AG3017" s="90" t="b">
        <f>OR(MONTH(Taulukko1[[#This Row],[Alku PVM]] )&lt;=6,AND(MONTH(Taulukko1[[#This Row],[Alku PVM]] )=6))</f>
        <v>0</v>
      </c>
      <c r="AH3017" s="90" t="b">
        <f>OR(MONTH(Taulukko1[[#This Row],[Loppu PVM]])&lt;=6,AND(MONTH(Taulukko1[[#This Row],[Loppu PVM]] )=6))</f>
        <v>0</v>
      </c>
    </row>
    <row r="3018" spans="1:34" ht="12.75" customHeight="1">
      <c r="A3018" t="s">
        <v>490</v>
      </c>
      <c r="B3018" s="23">
        <v>41927</v>
      </c>
      <c r="C3018" t="s">
        <v>489</v>
      </c>
      <c r="F3018" s="4">
        <v>41955</v>
      </c>
      <c r="G3018" s="5">
        <v>7</v>
      </c>
      <c r="H3018" s="22">
        <v>7</v>
      </c>
      <c r="I3018" s="126">
        <f>INDEX('TOL2008'!B:B,MATCH(A3018,'TOL2008'!A:A,0))</f>
        <v>49310</v>
      </c>
      <c r="J3018" s="126" t="str">
        <f>INDEX(Pääluokka!$H$2:$H$100,MATCH(VALUE(LEFT(Taulukko1[[#This Row],[TOL2008]],2)),Pääluokka!$G$2:$G$100,0))</f>
        <v>Kuljetus ja varastointi</v>
      </c>
      <c r="K3018" s="126" t="str">
        <f>INDEX(Pääluokka!$I$2:$I$100,MATCH(VALUE(LEFT(Taulukko1[[#This Row],[TOL2008]],2)),Pääluokka!$G$2:$G$100,0))</f>
        <v>Palvelualat (G-N, R, S)</v>
      </c>
      <c r="L3018" s="41">
        <f t="shared" si="470"/>
        <v>28</v>
      </c>
      <c r="M3018" s="43">
        <f t="shared" si="471"/>
        <v>41927</v>
      </c>
      <c r="N3018" s="43">
        <f t="shared" si="472"/>
        <v>41955</v>
      </c>
      <c r="O3018" s="43">
        <f t="shared" si="473"/>
        <v>41913</v>
      </c>
      <c r="P3018" s="43">
        <f t="shared" si="474"/>
        <v>41944</v>
      </c>
      <c r="Q3018" s="41">
        <f t="shared" si="475"/>
        <v>2014</v>
      </c>
      <c r="R3018" s="41">
        <f t="shared" si="476"/>
        <v>2014</v>
      </c>
      <c r="S3018" s="43" t="str">
        <f>YEAR(Taulukko1[[#This Row],[Alku KK]])&amp;"Q"&amp;ROUNDDOWN((MONTH(Taulukko1[[#This Row],[Alku KK]])-1)/3+1,0)</f>
        <v>2014Q4</v>
      </c>
      <c r="T3018" s="43" t="str">
        <f>YEAR(Taulukko1[[#This Row],[Loppu KK]])&amp;"Q"&amp;ROUNDDOWN((MONTH(Taulukko1[[#This Row],[Loppu KK]])-1)/3+1,0)</f>
        <v>2014Q4</v>
      </c>
      <c r="U3018" s="66">
        <f>IF(COUNT(Taulukko1[[#This Row],[Neuvottelujen alaiset ]])=1,Taulukko1[[#This Row],[Neuvottelujen alaiset ]],Taulukko1[[#This Row],[Vähennystarve]])</f>
        <v>7</v>
      </c>
      <c r="V3018" s="44" t="str">
        <f t="shared" si="477"/>
        <v>NA</v>
      </c>
      <c r="W3018" s="44">
        <f t="shared" si="478"/>
        <v>1</v>
      </c>
      <c r="X3018" s="44" t="str">
        <f t="shared" si="479"/>
        <v>NA</v>
      </c>
      <c r="Y3018" s="90" t="b">
        <f>AND(MONTH(Taulukko1[[#This Row],[Alku PVM]] )=6,DAY(Taulukko1[[#This Row],[Alku PVM]] )&gt;19)</f>
        <v>0</v>
      </c>
      <c r="Z3018" s="90" t="b">
        <f>AND(MONTH(Taulukko1[[#This Row],[Loppu PVM]] )=6,DAY(Taulukko1[[#This Row],[Loppu PVM]] )&gt;19)</f>
        <v>0</v>
      </c>
      <c r="AA3018" s="90" t="b">
        <f>OR(MONTH(Taulukko1[[#This Row],[Alku PVM]] )&lt;=5,AND(MONTH(Taulukko1[[#This Row],[Alku PVM]] )=6,DAY(Taulukko1[[#This Row],[Alku PVM]] )&lt;20))</f>
        <v>0</v>
      </c>
      <c r="AB3018" s="90" t="b">
        <f>OR(MONTH(Taulukko1[[#This Row],[Loppu PVM]])&lt;=5,AND(MONTH(Taulukko1[[#This Row],[Loppu PVM]] )=6,DAY(Taulukko1[[#This Row],[Loppu PVM]])&lt;20))</f>
        <v>0</v>
      </c>
      <c r="AC3018" s="90" t="b">
        <f>OR(MONTH(Taulukko1[[#This Row],[Alku PVM]] )&lt;=3,AND(MONTH(Taulukko1[[#This Row],[Alku PVM]] )=3))</f>
        <v>0</v>
      </c>
      <c r="AD3018" s="90" t="b">
        <f>OR(MONTH(Taulukko1[[#This Row],[Loppu PVM]] )&lt;=3,AND(MONTH(Taulukko1[[#This Row],[Loppu PVM]] )=3))</f>
        <v>0</v>
      </c>
      <c r="AE3018" s="90" t="b">
        <f>OR(MONTH(Taulukko1[[#This Row],[Alku PVM]] )&lt;=9,AND(MONTH(Taulukko1[[#This Row],[Alku PVM]] )=9))</f>
        <v>0</v>
      </c>
      <c r="AF3018" s="90" t="b">
        <f>OR(MONTH(Taulukko1[[#This Row],[Loppu PVM]])&lt;=9,AND(MONTH(Taulukko1[[#This Row],[Loppu PVM]] )=9))</f>
        <v>0</v>
      </c>
      <c r="AG3018" s="90" t="b">
        <f>OR(MONTH(Taulukko1[[#This Row],[Alku PVM]] )&lt;=6,AND(MONTH(Taulukko1[[#This Row],[Alku PVM]] )=6))</f>
        <v>0</v>
      </c>
      <c r="AH3018" s="90" t="b">
        <f>OR(MONTH(Taulukko1[[#This Row],[Loppu PVM]])&lt;=6,AND(MONTH(Taulukko1[[#This Row],[Loppu PVM]] )=6))</f>
        <v>0</v>
      </c>
    </row>
    <row r="3019" spans="1:34" ht="12.75" customHeight="1">
      <c r="A3019" t="s">
        <v>159</v>
      </c>
      <c r="B3019" s="23">
        <v>41927</v>
      </c>
      <c r="C3019" t="s">
        <v>158</v>
      </c>
      <c r="D3019" s="5">
        <v>120</v>
      </c>
      <c r="F3019" s="4">
        <v>41948</v>
      </c>
      <c r="G3019" s="5">
        <v>0</v>
      </c>
      <c r="H3019" s="22">
        <v>157</v>
      </c>
      <c r="I3019" s="126">
        <f>INDEX('TOL2008'!B:B,MATCH(A3019,'TOL2008'!A:A,0))</f>
        <v>24100</v>
      </c>
      <c r="J3019" s="126" t="str">
        <f>INDEX(Pääluokka!$H$2:$H$100,MATCH(VALUE(LEFT(Taulukko1[[#This Row],[TOL2008]],2)),Pääluokka!$G$2:$G$100,0))</f>
        <v>Teollisuus</v>
      </c>
      <c r="K3019" s="126" t="str">
        <f>INDEX(Pääluokka!$I$2:$I$100,MATCH(VALUE(LEFT(Taulukko1[[#This Row],[TOL2008]],2)),Pääluokka!$G$2:$G$100,0))</f>
        <v>Teollisuus (C-E)</v>
      </c>
      <c r="L3019" s="41">
        <f t="shared" si="470"/>
        <v>21</v>
      </c>
      <c r="M3019" s="43">
        <f t="shared" si="471"/>
        <v>41927</v>
      </c>
      <c r="N3019" s="43">
        <f t="shared" si="472"/>
        <v>41948</v>
      </c>
      <c r="O3019" s="43">
        <f t="shared" si="473"/>
        <v>41913</v>
      </c>
      <c r="P3019" s="43">
        <f t="shared" si="474"/>
        <v>41944</v>
      </c>
      <c r="Q3019" s="41">
        <f t="shared" si="475"/>
        <v>2014</v>
      </c>
      <c r="R3019" s="41">
        <f t="shared" si="476"/>
        <v>2014</v>
      </c>
      <c r="S3019" s="43" t="str">
        <f>YEAR(Taulukko1[[#This Row],[Alku KK]])&amp;"Q"&amp;ROUNDDOWN((MONTH(Taulukko1[[#This Row],[Alku KK]])-1)/3+1,0)</f>
        <v>2014Q4</v>
      </c>
      <c r="T3019" s="43" t="str">
        <f>YEAR(Taulukko1[[#This Row],[Loppu KK]])&amp;"Q"&amp;ROUNDDOWN((MONTH(Taulukko1[[#This Row],[Loppu KK]])-1)/3+1,0)</f>
        <v>2014Q4</v>
      </c>
      <c r="U3019" s="66">
        <f>IF(COUNT(Taulukko1[[#This Row],[Neuvottelujen alaiset ]])=1,Taulukko1[[#This Row],[Neuvottelujen alaiset ]],Taulukko1[[#This Row],[Vähennystarve]])</f>
        <v>157</v>
      </c>
      <c r="V3019" s="44" t="str">
        <f t="shared" si="477"/>
        <v>NA</v>
      </c>
      <c r="W3019" s="44">
        <f t="shared" si="478"/>
        <v>0</v>
      </c>
      <c r="X3019" s="44" t="str">
        <f t="shared" si="479"/>
        <v>NA</v>
      </c>
      <c r="Y3019" s="90" t="b">
        <f>AND(MONTH(Taulukko1[[#This Row],[Alku PVM]] )=6,DAY(Taulukko1[[#This Row],[Alku PVM]] )&gt;19)</f>
        <v>0</v>
      </c>
      <c r="Z3019" s="90" t="b">
        <f>AND(MONTH(Taulukko1[[#This Row],[Loppu PVM]] )=6,DAY(Taulukko1[[#This Row],[Loppu PVM]] )&gt;19)</f>
        <v>0</v>
      </c>
      <c r="AA3019" s="90" t="b">
        <f>OR(MONTH(Taulukko1[[#This Row],[Alku PVM]] )&lt;=5,AND(MONTH(Taulukko1[[#This Row],[Alku PVM]] )=6,DAY(Taulukko1[[#This Row],[Alku PVM]] )&lt;20))</f>
        <v>0</v>
      </c>
      <c r="AB3019" s="90" t="b">
        <f>OR(MONTH(Taulukko1[[#This Row],[Loppu PVM]])&lt;=5,AND(MONTH(Taulukko1[[#This Row],[Loppu PVM]] )=6,DAY(Taulukko1[[#This Row],[Loppu PVM]])&lt;20))</f>
        <v>0</v>
      </c>
      <c r="AC3019" s="90" t="b">
        <f>OR(MONTH(Taulukko1[[#This Row],[Alku PVM]] )&lt;=3,AND(MONTH(Taulukko1[[#This Row],[Alku PVM]] )=3))</f>
        <v>0</v>
      </c>
      <c r="AD3019" s="90" t="b">
        <f>OR(MONTH(Taulukko1[[#This Row],[Loppu PVM]] )&lt;=3,AND(MONTH(Taulukko1[[#This Row],[Loppu PVM]] )=3))</f>
        <v>0</v>
      </c>
      <c r="AE3019" s="90" t="b">
        <f>OR(MONTH(Taulukko1[[#This Row],[Alku PVM]] )&lt;=9,AND(MONTH(Taulukko1[[#This Row],[Alku PVM]] )=9))</f>
        <v>0</v>
      </c>
      <c r="AF3019" s="90" t="b">
        <f>OR(MONTH(Taulukko1[[#This Row],[Loppu PVM]])&lt;=9,AND(MONTH(Taulukko1[[#This Row],[Loppu PVM]] )=9))</f>
        <v>0</v>
      </c>
      <c r="AG3019" s="90" t="b">
        <f>OR(MONTH(Taulukko1[[#This Row],[Alku PVM]] )&lt;=6,AND(MONTH(Taulukko1[[#This Row],[Alku PVM]] )=6))</f>
        <v>0</v>
      </c>
      <c r="AH3019" s="90" t="b">
        <f>OR(MONTH(Taulukko1[[#This Row],[Loppu PVM]])&lt;=6,AND(MONTH(Taulukko1[[#This Row],[Loppu PVM]] )=6))</f>
        <v>0</v>
      </c>
    </row>
    <row r="3020" spans="1:34" ht="12.75" customHeight="1">
      <c r="A3020" t="s">
        <v>142</v>
      </c>
      <c r="B3020" s="23">
        <v>41928</v>
      </c>
      <c r="C3020" t="s">
        <v>141</v>
      </c>
      <c r="F3020" s="4"/>
      <c r="G3020" s="5"/>
      <c r="H3020" s="22">
        <v>520</v>
      </c>
      <c r="I3020" s="126">
        <f>INDEX('TOL2008'!B:B,MATCH(A3020,'TOL2008'!A:A,0))</f>
        <v>46901</v>
      </c>
      <c r="J3020" s="126" t="str">
        <f>INDEX(Pääluokka!$H$2:$H$100,MATCH(VALUE(LEFT(Taulukko1[[#This Row],[TOL2008]],2)),Pääluokka!$G$2:$G$100,0))</f>
        <v>Tukku- ja vähittäiskauppa; moottoriajoneuvojen ja moottoripyörien korjaus</v>
      </c>
      <c r="K3020" s="126" t="str">
        <f>INDEX(Pääluokka!$I$2:$I$100,MATCH(VALUE(LEFT(Taulukko1[[#This Row],[TOL2008]],2)),Pääluokka!$G$2:$G$100,0))</f>
        <v>Palvelualat (G-N, R, S)</v>
      </c>
      <c r="L3020" s="41" t="str">
        <f t="shared" si="470"/>
        <v>NA</v>
      </c>
      <c r="M3020" s="43">
        <f t="shared" si="471"/>
        <v>41928</v>
      </c>
      <c r="N3020" s="43">
        <f t="shared" si="472"/>
        <v>41979</v>
      </c>
      <c r="O3020" s="43">
        <f t="shared" si="473"/>
        <v>41913</v>
      </c>
      <c r="P3020" s="43">
        <f t="shared" si="474"/>
        <v>41974</v>
      </c>
      <c r="Q3020" s="41">
        <f t="shared" si="475"/>
        <v>2014</v>
      </c>
      <c r="R3020" s="41">
        <f t="shared" si="476"/>
        <v>2014</v>
      </c>
      <c r="S3020" s="43" t="str">
        <f>YEAR(Taulukko1[[#This Row],[Alku KK]])&amp;"Q"&amp;ROUNDDOWN((MONTH(Taulukko1[[#This Row],[Alku KK]])-1)/3+1,0)</f>
        <v>2014Q4</v>
      </c>
      <c r="T3020" s="43" t="str">
        <f>YEAR(Taulukko1[[#This Row],[Loppu KK]])&amp;"Q"&amp;ROUNDDOWN((MONTH(Taulukko1[[#This Row],[Loppu KK]])-1)/3+1,0)</f>
        <v>2014Q4</v>
      </c>
      <c r="U3020" s="66">
        <f>IF(COUNT(Taulukko1[[#This Row],[Neuvottelujen alaiset ]])=1,Taulukko1[[#This Row],[Neuvottelujen alaiset ]],Taulukko1[[#This Row],[Vähennystarve]])</f>
        <v>520</v>
      </c>
      <c r="V3020" s="44" t="str">
        <f t="shared" si="477"/>
        <v>NA</v>
      </c>
      <c r="W3020" s="44" t="str">
        <f t="shared" si="478"/>
        <v>NA</v>
      </c>
      <c r="X3020" s="44" t="str">
        <f t="shared" si="479"/>
        <v>NA</v>
      </c>
      <c r="Y3020" s="90" t="b">
        <f>AND(MONTH(Taulukko1[[#This Row],[Alku PVM]] )=6,DAY(Taulukko1[[#This Row],[Alku PVM]] )&gt;19)</f>
        <v>0</v>
      </c>
      <c r="Z3020" s="90" t="b">
        <f>AND(MONTH(Taulukko1[[#This Row],[Loppu PVM]] )=6,DAY(Taulukko1[[#This Row],[Loppu PVM]] )&gt;19)</f>
        <v>0</v>
      </c>
      <c r="AA3020" s="90" t="b">
        <f>OR(MONTH(Taulukko1[[#This Row],[Alku PVM]] )&lt;=5,AND(MONTH(Taulukko1[[#This Row],[Alku PVM]] )=6,DAY(Taulukko1[[#This Row],[Alku PVM]] )&lt;20))</f>
        <v>0</v>
      </c>
      <c r="AB3020" s="90" t="b">
        <f>OR(MONTH(Taulukko1[[#This Row],[Loppu PVM]])&lt;=5,AND(MONTH(Taulukko1[[#This Row],[Loppu PVM]] )=6,DAY(Taulukko1[[#This Row],[Loppu PVM]])&lt;20))</f>
        <v>0</v>
      </c>
      <c r="AC3020" s="90" t="b">
        <f>OR(MONTH(Taulukko1[[#This Row],[Alku PVM]] )&lt;=3,AND(MONTH(Taulukko1[[#This Row],[Alku PVM]] )=3))</f>
        <v>0</v>
      </c>
      <c r="AD3020" s="90" t="b">
        <f>OR(MONTH(Taulukko1[[#This Row],[Loppu PVM]] )&lt;=3,AND(MONTH(Taulukko1[[#This Row],[Loppu PVM]] )=3))</f>
        <v>0</v>
      </c>
      <c r="AE3020" s="90" t="b">
        <f>OR(MONTH(Taulukko1[[#This Row],[Alku PVM]] )&lt;=9,AND(MONTH(Taulukko1[[#This Row],[Alku PVM]] )=9))</f>
        <v>0</v>
      </c>
      <c r="AF3020" s="90" t="b">
        <f>OR(MONTH(Taulukko1[[#This Row],[Loppu PVM]])&lt;=9,AND(MONTH(Taulukko1[[#This Row],[Loppu PVM]] )=9))</f>
        <v>0</v>
      </c>
      <c r="AG3020" s="90" t="b">
        <f>OR(MONTH(Taulukko1[[#This Row],[Alku PVM]] )&lt;=6,AND(MONTH(Taulukko1[[#This Row],[Alku PVM]] )=6))</f>
        <v>0</v>
      </c>
      <c r="AH3020" s="90" t="b">
        <f>OR(MONTH(Taulukko1[[#This Row],[Loppu PVM]])&lt;=6,AND(MONTH(Taulukko1[[#This Row],[Loppu PVM]] )=6))</f>
        <v>0</v>
      </c>
    </row>
    <row r="3021" spans="1:34" ht="12.75" customHeight="1">
      <c r="A3021" t="s">
        <v>134</v>
      </c>
      <c r="B3021" s="23">
        <v>41928</v>
      </c>
      <c r="C3021" t="s">
        <v>133</v>
      </c>
      <c r="E3021" s="62">
        <v>6</v>
      </c>
      <c r="F3021" s="4">
        <v>41955</v>
      </c>
      <c r="G3021" s="5">
        <v>1</v>
      </c>
      <c r="H3021" s="22">
        <v>39</v>
      </c>
      <c r="I3021" s="126">
        <f>INDEX('TOL2008'!B:B,MATCH(A3021,'TOL2008'!A:A,0))</f>
        <v>93120</v>
      </c>
      <c r="J3021" s="126" t="str">
        <f>INDEX(Pääluokka!$H$2:$H$100,MATCH(VALUE(LEFT(Taulukko1[[#This Row],[TOL2008]],2)),Pääluokka!$G$2:$G$100,0))</f>
        <v>Taiteet, viihde ja virkistys</v>
      </c>
      <c r="K3021" s="126" t="str">
        <f>INDEX(Pääluokka!$I$2:$I$100,MATCH(VALUE(LEFT(Taulukko1[[#This Row],[TOL2008]],2)),Pääluokka!$G$2:$G$100,0))</f>
        <v>Palvelualat (G-N, R, S)</v>
      </c>
      <c r="L3021" s="41">
        <f t="shared" si="470"/>
        <v>27</v>
      </c>
      <c r="M3021" s="43">
        <f t="shared" si="471"/>
        <v>41928</v>
      </c>
      <c r="N3021" s="43">
        <f t="shared" si="472"/>
        <v>41955</v>
      </c>
      <c r="O3021" s="43">
        <f t="shared" si="473"/>
        <v>41913</v>
      </c>
      <c r="P3021" s="43">
        <f t="shared" si="474"/>
        <v>41944</v>
      </c>
      <c r="Q3021" s="41">
        <f t="shared" si="475"/>
        <v>2014</v>
      </c>
      <c r="R3021" s="41">
        <f t="shared" si="476"/>
        <v>2014</v>
      </c>
      <c r="S3021" s="43" t="str">
        <f>YEAR(Taulukko1[[#This Row],[Alku KK]])&amp;"Q"&amp;ROUNDDOWN((MONTH(Taulukko1[[#This Row],[Alku KK]])-1)/3+1,0)</f>
        <v>2014Q4</v>
      </c>
      <c r="T3021" s="43" t="str">
        <f>YEAR(Taulukko1[[#This Row],[Loppu KK]])&amp;"Q"&amp;ROUNDDOWN((MONTH(Taulukko1[[#This Row],[Loppu KK]])-1)/3+1,0)</f>
        <v>2014Q4</v>
      </c>
      <c r="U3021" s="66">
        <f>IF(COUNT(Taulukko1[[#This Row],[Neuvottelujen alaiset ]])=1,Taulukko1[[#This Row],[Neuvottelujen alaiset ]],Taulukko1[[#This Row],[Vähennystarve]])</f>
        <v>39</v>
      </c>
      <c r="V3021" s="44">
        <f t="shared" si="477"/>
        <v>0.15384615384615385</v>
      </c>
      <c r="W3021" s="44">
        <f t="shared" si="478"/>
        <v>2.564102564102564E-2</v>
      </c>
      <c r="X3021" s="44">
        <f t="shared" si="479"/>
        <v>0.16666666666666666</v>
      </c>
      <c r="Y3021" s="90" t="b">
        <f>AND(MONTH(Taulukko1[[#This Row],[Alku PVM]] )=6,DAY(Taulukko1[[#This Row],[Alku PVM]] )&gt;19)</f>
        <v>0</v>
      </c>
      <c r="Z3021" s="90" t="b">
        <f>AND(MONTH(Taulukko1[[#This Row],[Loppu PVM]] )=6,DAY(Taulukko1[[#This Row],[Loppu PVM]] )&gt;19)</f>
        <v>0</v>
      </c>
      <c r="AA3021" s="90" t="b">
        <f>OR(MONTH(Taulukko1[[#This Row],[Alku PVM]] )&lt;=5,AND(MONTH(Taulukko1[[#This Row],[Alku PVM]] )=6,DAY(Taulukko1[[#This Row],[Alku PVM]] )&lt;20))</f>
        <v>0</v>
      </c>
      <c r="AB3021" s="90" t="b">
        <f>OR(MONTH(Taulukko1[[#This Row],[Loppu PVM]])&lt;=5,AND(MONTH(Taulukko1[[#This Row],[Loppu PVM]] )=6,DAY(Taulukko1[[#This Row],[Loppu PVM]])&lt;20))</f>
        <v>0</v>
      </c>
      <c r="AC3021" s="90" t="b">
        <f>OR(MONTH(Taulukko1[[#This Row],[Alku PVM]] )&lt;=3,AND(MONTH(Taulukko1[[#This Row],[Alku PVM]] )=3))</f>
        <v>0</v>
      </c>
      <c r="AD3021" s="90" t="b">
        <f>OR(MONTH(Taulukko1[[#This Row],[Loppu PVM]] )&lt;=3,AND(MONTH(Taulukko1[[#This Row],[Loppu PVM]] )=3))</f>
        <v>0</v>
      </c>
      <c r="AE3021" s="90" t="b">
        <f>OR(MONTH(Taulukko1[[#This Row],[Alku PVM]] )&lt;=9,AND(MONTH(Taulukko1[[#This Row],[Alku PVM]] )=9))</f>
        <v>0</v>
      </c>
      <c r="AF3021" s="90" t="b">
        <f>OR(MONTH(Taulukko1[[#This Row],[Loppu PVM]])&lt;=9,AND(MONTH(Taulukko1[[#This Row],[Loppu PVM]] )=9))</f>
        <v>0</v>
      </c>
      <c r="AG3021" s="90" t="b">
        <f>OR(MONTH(Taulukko1[[#This Row],[Alku PVM]] )&lt;=6,AND(MONTH(Taulukko1[[#This Row],[Alku PVM]] )=6))</f>
        <v>0</v>
      </c>
      <c r="AH3021" s="90" t="b">
        <f>OR(MONTH(Taulukko1[[#This Row],[Loppu PVM]])&lt;=6,AND(MONTH(Taulukko1[[#This Row],[Loppu PVM]] )=6))</f>
        <v>0</v>
      </c>
    </row>
    <row r="3022" spans="1:34" ht="12.75" customHeight="1">
      <c r="A3022" t="s">
        <v>408</v>
      </c>
      <c r="B3022" s="23">
        <v>41929</v>
      </c>
      <c r="C3022" t="s">
        <v>4390</v>
      </c>
      <c r="F3022" s="4">
        <v>41976</v>
      </c>
      <c r="G3022" s="5">
        <v>22</v>
      </c>
      <c r="H3022" s="22">
        <v>99</v>
      </c>
      <c r="I3022" s="126">
        <f>INDEX('TOL2008'!B:B,MATCH(A3022,'TOL2008'!A:A,0))</f>
        <v>71202</v>
      </c>
      <c r="J3022" s="126" t="str">
        <f>INDEX(Pääluokka!$H$2:$H$100,MATCH(VALUE(LEFT(Taulukko1[[#This Row],[TOL2008]],2)),Pääluokka!$G$2:$G$100,0))</f>
        <v>Ammatillinen, tieteellinen ja tekninen toiminta</v>
      </c>
      <c r="K3022" s="126" t="str">
        <f>INDEX(Pääluokka!$I$2:$I$100,MATCH(VALUE(LEFT(Taulukko1[[#This Row],[TOL2008]],2)),Pääluokka!$G$2:$G$100,0))</f>
        <v>Palvelualat (G-N, R, S)</v>
      </c>
      <c r="L3022" s="41">
        <f t="shared" si="470"/>
        <v>47</v>
      </c>
      <c r="M3022" s="43">
        <f t="shared" si="471"/>
        <v>41929</v>
      </c>
      <c r="N3022" s="43">
        <f t="shared" si="472"/>
        <v>41976</v>
      </c>
      <c r="O3022" s="43">
        <f t="shared" si="473"/>
        <v>41913</v>
      </c>
      <c r="P3022" s="43">
        <f t="shared" si="474"/>
        <v>41974</v>
      </c>
      <c r="Q3022" s="41">
        <f t="shared" si="475"/>
        <v>2014</v>
      </c>
      <c r="R3022" s="41">
        <f t="shared" si="476"/>
        <v>2014</v>
      </c>
      <c r="S3022" s="43" t="str">
        <f>YEAR(Taulukko1[[#This Row],[Alku KK]])&amp;"Q"&amp;ROUNDDOWN((MONTH(Taulukko1[[#This Row],[Alku KK]])-1)/3+1,0)</f>
        <v>2014Q4</v>
      </c>
      <c r="T3022" s="43" t="str">
        <f>YEAR(Taulukko1[[#This Row],[Loppu KK]])&amp;"Q"&amp;ROUNDDOWN((MONTH(Taulukko1[[#This Row],[Loppu KK]])-1)/3+1,0)</f>
        <v>2014Q4</v>
      </c>
      <c r="U3022" s="66">
        <f>IF(COUNT(Taulukko1[[#This Row],[Neuvottelujen alaiset ]])=1,Taulukko1[[#This Row],[Neuvottelujen alaiset ]],Taulukko1[[#This Row],[Vähennystarve]])</f>
        <v>99</v>
      </c>
      <c r="V3022" s="44" t="str">
        <f t="shared" si="477"/>
        <v>NA</v>
      </c>
      <c r="W3022" s="44">
        <f t="shared" si="478"/>
        <v>0.22222222222222221</v>
      </c>
      <c r="X3022" s="44" t="str">
        <f t="shared" si="479"/>
        <v>NA</v>
      </c>
      <c r="Y3022" s="90" t="b">
        <f>AND(MONTH(Taulukko1[[#This Row],[Alku PVM]] )=6,DAY(Taulukko1[[#This Row],[Alku PVM]] )&gt;19)</f>
        <v>0</v>
      </c>
      <c r="Z3022" s="90" t="b">
        <f>AND(MONTH(Taulukko1[[#This Row],[Loppu PVM]] )=6,DAY(Taulukko1[[#This Row],[Loppu PVM]] )&gt;19)</f>
        <v>0</v>
      </c>
      <c r="AA3022" s="90" t="b">
        <f>OR(MONTH(Taulukko1[[#This Row],[Alku PVM]] )&lt;=5,AND(MONTH(Taulukko1[[#This Row],[Alku PVM]] )=6,DAY(Taulukko1[[#This Row],[Alku PVM]] )&lt;20))</f>
        <v>0</v>
      </c>
      <c r="AB3022" s="90" t="b">
        <f>OR(MONTH(Taulukko1[[#This Row],[Loppu PVM]])&lt;=5,AND(MONTH(Taulukko1[[#This Row],[Loppu PVM]] )=6,DAY(Taulukko1[[#This Row],[Loppu PVM]])&lt;20))</f>
        <v>0</v>
      </c>
      <c r="AC3022" s="90" t="b">
        <f>OR(MONTH(Taulukko1[[#This Row],[Alku PVM]] )&lt;=3,AND(MONTH(Taulukko1[[#This Row],[Alku PVM]] )=3))</f>
        <v>0</v>
      </c>
      <c r="AD3022" s="90" t="b">
        <f>OR(MONTH(Taulukko1[[#This Row],[Loppu PVM]] )&lt;=3,AND(MONTH(Taulukko1[[#This Row],[Loppu PVM]] )=3))</f>
        <v>0</v>
      </c>
      <c r="AE3022" s="90" t="b">
        <f>OR(MONTH(Taulukko1[[#This Row],[Alku PVM]] )&lt;=9,AND(MONTH(Taulukko1[[#This Row],[Alku PVM]] )=9))</f>
        <v>0</v>
      </c>
      <c r="AF3022" s="90" t="b">
        <f>OR(MONTH(Taulukko1[[#This Row],[Loppu PVM]])&lt;=9,AND(MONTH(Taulukko1[[#This Row],[Loppu PVM]] )=9))</f>
        <v>0</v>
      </c>
      <c r="AG3022" s="90" t="b">
        <f>OR(MONTH(Taulukko1[[#This Row],[Alku PVM]] )&lt;=6,AND(MONTH(Taulukko1[[#This Row],[Alku PVM]] )=6))</f>
        <v>0</v>
      </c>
      <c r="AH3022" s="90" t="b">
        <f>OR(MONTH(Taulukko1[[#This Row],[Loppu PVM]])&lt;=6,AND(MONTH(Taulukko1[[#This Row],[Loppu PVM]] )=6))</f>
        <v>0</v>
      </c>
    </row>
    <row r="3023" spans="1:34" ht="12.75" customHeight="1">
      <c r="A3023" t="s">
        <v>670</v>
      </c>
      <c r="B3023" s="23">
        <v>41932</v>
      </c>
      <c r="C3023" t="s">
        <v>669</v>
      </c>
      <c r="E3023" s="62">
        <v>6</v>
      </c>
      <c r="F3023" s="4">
        <v>41956</v>
      </c>
      <c r="G3023" s="5">
        <v>0</v>
      </c>
      <c r="H3023" s="22">
        <v>6</v>
      </c>
      <c r="I3023" s="126">
        <f>INDEX('TOL2008'!B:B,MATCH(A3023,'TOL2008'!A:A,0))</f>
        <v>58142</v>
      </c>
      <c r="J3023" s="126" t="str">
        <f>INDEX(Pääluokka!$H$2:$H$100,MATCH(VALUE(LEFT(Taulukko1[[#This Row],[TOL2008]],2)),Pääluokka!$G$2:$G$100,0))</f>
        <v>Informaatio ja viestintä</v>
      </c>
      <c r="K3023" s="126" t="str">
        <f>INDEX(Pääluokka!$I$2:$I$100,MATCH(VALUE(LEFT(Taulukko1[[#This Row],[TOL2008]],2)),Pääluokka!$G$2:$G$100,0))</f>
        <v>Palvelualat (G-N, R, S)</v>
      </c>
      <c r="L3023" s="41">
        <f t="shared" si="470"/>
        <v>24</v>
      </c>
      <c r="M3023" s="43">
        <f t="shared" si="471"/>
        <v>41932</v>
      </c>
      <c r="N3023" s="43">
        <f t="shared" si="472"/>
        <v>41956</v>
      </c>
      <c r="O3023" s="43">
        <f t="shared" si="473"/>
        <v>41913</v>
      </c>
      <c r="P3023" s="43">
        <f t="shared" si="474"/>
        <v>41944</v>
      </c>
      <c r="Q3023" s="41">
        <f t="shared" si="475"/>
        <v>2014</v>
      </c>
      <c r="R3023" s="41">
        <f t="shared" si="476"/>
        <v>2014</v>
      </c>
      <c r="S3023" s="43" t="str">
        <f>YEAR(Taulukko1[[#This Row],[Alku KK]])&amp;"Q"&amp;ROUNDDOWN((MONTH(Taulukko1[[#This Row],[Alku KK]])-1)/3+1,0)</f>
        <v>2014Q4</v>
      </c>
      <c r="T3023" s="43" t="str">
        <f>YEAR(Taulukko1[[#This Row],[Loppu KK]])&amp;"Q"&amp;ROUNDDOWN((MONTH(Taulukko1[[#This Row],[Loppu KK]])-1)/3+1,0)</f>
        <v>2014Q4</v>
      </c>
      <c r="U3023" s="66">
        <f>IF(COUNT(Taulukko1[[#This Row],[Neuvottelujen alaiset ]])=1,Taulukko1[[#This Row],[Neuvottelujen alaiset ]],Taulukko1[[#This Row],[Vähennystarve]])</f>
        <v>6</v>
      </c>
      <c r="V3023" s="44">
        <f t="shared" si="477"/>
        <v>1</v>
      </c>
      <c r="W3023" s="44">
        <f t="shared" si="478"/>
        <v>0</v>
      </c>
      <c r="X3023" s="44">
        <f t="shared" si="479"/>
        <v>0</v>
      </c>
      <c r="Y3023" s="90" t="b">
        <f>AND(MONTH(Taulukko1[[#This Row],[Alku PVM]] )=6,DAY(Taulukko1[[#This Row],[Alku PVM]] )&gt;19)</f>
        <v>0</v>
      </c>
      <c r="Z3023" s="90" t="b">
        <f>AND(MONTH(Taulukko1[[#This Row],[Loppu PVM]] )=6,DAY(Taulukko1[[#This Row],[Loppu PVM]] )&gt;19)</f>
        <v>0</v>
      </c>
      <c r="AA3023" s="90" t="b">
        <f>OR(MONTH(Taulukko1[[#This Row],[Alku PVM]] )&lt;=5,AND(MONTH(Taulukko1[[#This Row],[Alku PVM]] )=6,DAY(Taulukko1[[#This Row],[Alku PVM]] )&lt;20))</f>
        <v>0</v>
      </c>
      <c r="AB3023" s="90" t="b">
        <f>OR(MONTH(Taulukko1[[#This Row],[Loppu PVM]])&lt;=5,AND(MONTH(Taulukko1[[#This Row],[Loppu PVM]] )=6,DAY(Taulukko1[[#This Row],[Loppu PVM]])&lt;20))</f>
        <v>0</v>
      </c>
      <c r="AC3023" s="90" t="b">
        <f>OR(MONTH(Taulukko1[[#This Row],[Alku PVM]] )&lt;=3,AND(MONTH(Taulukko1[[#This Row],[Alku PVM]] )=3))</f>
        <v>0</v>
      </c>
      <c r="AD3023" s="90" t="b">
        <f>OR(MONTH(Taulukko1[[#This Row],[Loppu PVM]] )&lt;=3,AND(MONTH(Taulukko1[[#This Row],[Loppu PVM]] )=3))</f>
        <v>0</v>
      </c>
      <c r="AE3023" s="90" t="b">
        <f>OR(MONTH(Taulukko1[[#This Row],[Alku PVM]] )&lt;=9,AND(MONTH(Taulukko1[[#This Row],[Alku PVM]] )=9))</f>
        <v>0</v>
      </c>
      <c r="AF3023" s="90" t="b">
        <f>OR(MONTH(Taulukko1[[#This Row],[Loppu PVM]])&lt;=9,AND(MONTH(Taulukko1[[#This Row],[Loppu PVM]] )=9))</f>
        <v>0</v>
      </c>
      <c r="AG3023" s="90" t="b">
        <f>OR(MONTH(Taulukko1[[#This Row],[Alku PVM]] )&lt;=6,AND(MONTH(Taulukko1[[#This Row],[Alku PVM]] )=6))</f>
        <v>0</v>
      </c>
      <c r="AH3023" s="90" t="b">
        <f>OR(MONTH(Taulukko1[[#This Row],[Loppu PVM]])&lt;=6,AND(MONTH(Taulukko1[[#This Row],[Loppu PVM]] )=6))</f>
        <v>0</v>
      </c>
    </row>
    <row r="3024" spans="1:34" ht="12.75" customHeight="1">
      <c r="A3024" s="21" t="s">
        <v>414</v>
      </c>
      <c r="B3024" s="23">
        <v>41932</v>
      </c>
      <c r="C3024" t="s">
        <v>4337</v>
      </c>
      <c r="D3024" s="24"/>
      <c r="F3024" s="23">
        <v>41954</v>
      </c>
      <c r="G3024" s="24">
        <v>4</v>
      </c>
      <c r="H3024" s="22">
        <v>350</v>
      </c>
      <c r="I3024" s="126">
        <f>INDEX('TOL2008'!B:B,MATCH(A3024,'TOL2008'!A:A,0))</f>
        <v>47111</v>
      </c>
      <c r="J3024" s="126" t="str">
        <f>INDEX(Pääluokka!$H$2:$H$100,MATCH(VALUE(LEFT(Taulukko1[[#This Row],[TOL2008]],2)),Pääluokka!$G$2:$G$100,0))</f>
        <v>Tukku- ja vähittäiskauppa; moottoriajoneuvojen ja moottoripyörien korjaus</v>
      </c>
      <c r="K3024" s="126" t="str">
        <f>INDEX(Pääluokka!$I$2:$I$100,MATCH(VALUE(LEFT(Taulukko1[[#This Row],[TOL2008]],2)),Pääluokka!$G$2:$G$100,0))</f>
        <v>Palvelualat (G-N, R, S)</v>
      </c>
      <c r="L3024" s="41">
        <f t="shared" si="470"/>
        <v>22</v>
      </c>
      <c r="M3024" s="43">
        <f t="shared" si="471"/>
        <v>41932</v>
      </c>
      <c r="N3024" s="43">
        <f t="shared" si="472"/>
        <v>41954</v>
      </c>
      <c r="O3024" s="43">
        <f t="shared" si="473"/>
        <v>41913</v>
      </c>
      <c r="P3024" s="43">
        <f t="shared" si="474"/>
        <v>41944</v>
      </c>
      <c r="Q3024" s="41">
        <f t="shared" si="475"/>
        <v>2014</v>
      </c>
      <c r="R3024" s="41">
        <f t="shared" si="476"/>
        <v>2014</v>
      </c>
      <c r="S3024" s="43" t="str">
        <f>YEAR(Taulukko1[[#This Row],[Alku KK]])&amp;"Q"&amp;ROUNDDOWN((MONTH(Taulukko1[[#This Row],[Alku KK]])-1)/3+1,0)</f>
        <v>2014Q4</v>
      </c>
      <c r="T3024" s="43" t="str">
        <f>YEAR(Taulukko1[[#This Row],[Loppu KK]])&amp;"Q"&amp;ROUNDDOWN((MONTH(Taulukko1[[#This Row],[Loppu KK]])-1)/3+1,0)</f>
        <v>2014Q4</v>
      </c>
      <c r="U3024" s="66">
        <f>IF(COUNT(Taulukko1[[#This Row],[Neuvottelujen alaiset ]])=1,Taulukko1[[#This Row],[Neuvottelujen alaiset ]],Taulukko1[[#This Row],[Vähennystarve]])</f>
        <v>350</v>
      </c>
      <c r="V3024" s="44" t="str">
        <f t="shared" si="477"/>
        <v>NA</v>
      </c>
      <c r="W3024" s="44">
        <f t="shared" si="478"/>
        <v>1.1428571428571429E-2</v>
      </c>
      <c r="X3024" s="44" t="str">
        <f t="shared" si="479"/>
        <v>NA</v>
      </c>
      <c r="Y3024" s="90" t="b">
        <f>AND(MONTH(Taulukko1[[#This Row],[Alku PVM]] )=6,DAY(Taulukko1[[#This Row],[Alku PVM]] )&gt;19)</f>
        <v>0</v>
      </c>
      <c r="Z3024" s="90" t="b">
        <f>AND(MONTH(Taulukko1[[#This Row],[Loppu PVM]] )=6,DAY(Taulukko1[[#This Row],[Loppu PVM]] )&gt;19)</f>
        <v>0</v>
      </c>
      <c r="AA3024" s="90" t="b">
        <f>OR(MONTH(Taulukko1[[#This Row],[Alku PVM]] )&lt;=5,AND(MONTH(Taulukko1[[#This Row],[Alku PVM]] )=6,DAY(Taulukko1[[#This Row],[Alku PVM]] )&lt;20))</f>
        <v>0</v>
      </c>
      <c r="AB3024" s="90" t="b">
        <f>OR(MONTH(Taulukko1[[#This Row],[Loppu PVM]])&lt;=5,AND(MONTH(Taulukko1[[#This Row],[Loppu PVM]] )=6,DAY(Taulukko1[[#This Row],[Loppu PVM]])&lt;20))</f>
        <v>0</v>
      </c>
      <c r="AC3024" s="90" t="b">
        <f>OR(MONTH(Taulukko1[[#This Row],[Alku PVM]] )&lt;=3,AND(MONTH(Taulukko1[[#This Row],[Alku PVM]] )=3))</f>
        <v>0</v>
      </c>
      <c r="AD3024" s="90" t="b">
        <f>OR(MONTH(Taulukko1[[#This Row],[Loppu PVM]] )&lt;=3,AND(MONTH(Taulukko1[[#This Row],[Loppu PVM]] )=3))</f>
        <v>0</v>
      </c>
      <c r="AE3024" s="90" t="b">
        <f>OR(MONTH(Taulukko1[[#This Row],[Alku PVM]] )&lt;=9,AND(MONTH(Taulukko1[[#This Row],[Alku PVM]] )=9))</f>
        <v>0</v>
      </c>
      <c r="AF3024" s="90" t="b">
        <f>OR(MONTH(Taulukko1[[#This Row],[Loppu PVM]])&lt;=9,AND(MONTH(Taulukko1[[#This Row],[Loppu PVM]] )=9))</f>
        <v>0</v>
      </c>
      <c r="AG3024" s="90" t="b">
        <f>OR(MONTH(Taulukko1[[#This Row],[Alku PVM]] )&lt;=6,AND(MONTH(Taulukko1[[#This Row],[Alku PVM]] )=6))</f>
        <v>0</v>
      </c>
      <c r="AH3024" s="90" t="b">
        <f>OR(MONTH(Taulukko1[[#This Row],[Loppu PVM]])&lt;=6,AND(MONTH(Taulukko1[[#This Row],[Loppu PVM]] )=6))</f>
        <v>0</v>
      </c>
    </row>
    <row r="3025" spans="1:34" ht="12.75" customHeight="1">
      <c r="A3025" s="21" t="s">
        <v>216</v>
      </c>
      <c r="B3025" s="23">
        <v>41932</v>
      </c>
      <c r="C3025" s="21" t="s">
        <v>4401</v>
      </c>
      <c r="D3025" s="24">
        <v>40</v>
      </c>
      <c r="E3025" s="62">
        <v>15</v>
      </c>
      <c r="F3025" s="23">
        <v>41983</v>
      </c>
      <c r="G3025" s="24">
        <v>7</v>
      </c>
      <c r="H3025" s="22">
        <v>100</v>
      </c>
      <c r="I3025" s="126">
        <f>INDEX('TOL2008'!B:B,MATCH(A3025,'TOL2008'!A:A,0))</f>
        <v>23140</v>
      </c>
      <c r="J3025" s="126" t="str">
        <f>INDEX(Pääluokka!$H$2:$H$100,MATCH(VALUE(LEFT(Taulukko1[[#This Row],[TOL2008]],2)),Pääluokka!$G$2:$G$100,0))</f>
        <v>Teollisuus</v>
      </c>
      <c r="K3025" s="126" t="str">
        <f>INDEX(Pääluokka!$I$2:$I$100,MATCH(VALUE(LEFT(Taulukko1[[#This Row],[TOL2008]],2)),Pääluokka!$G$2:$G$100,0))</f>
        <v>Teollisuus (C-E)</v>
      </c>
      <c r="L3025" s="41">
        <f t="shared" si="470"/>
        <v>51</v>
      </c>
      <c r="M3025" s="43">
        <f t="shared" si="471"/>
        <v>41932</v>
      </c>
      <c r="N3025" s="43">
        <f t="shared" si="472"/>
        <v>41983</v>
      </c>
      <c r="O3025" s="43">
        <f t="shared" si="473"/>
        <v>41913</v>
      </c>
      <c r="P3025" s="43">
        <f t="shared" si="474"/>
        <v>41974</v>
      </c>
      <c r="Q3025" s="41">
        <f t="shared" si="475"/>
        <v>2014</v>
      </c>
      <c r="R3025" s="41">
        <f t="shared" si="476"/>
        <v>2014</v>
      </c>
      <c r="S3025" s="43" t="str">
        <f>YEAR(Taulukko1[[#This Row],[Alku KK]])&amp;"Q"&amp;ROUNDDOWN((MONTH(Taulukko1[[#This Row],[Alku KK]])-1)/3+1,0)</f>
        <v>2014Q4</v>
      </c>
      <c r="T3025" s="43" t="str">
        <f>YEAR(Taulukko1[[#This Row],[Loppu KK]])&amp;"Q"&amp;ROUNDDOWN((MONTH(Taulukko1[[#This Row],[Loppu KK]])-1)/3+1,0)</f>
        <v>2014Q4</v>
      </c>
      <c r="U3025" s="66">
        <f>IF(COUNT(Taulukko1[[#This Row],[Neuvottelujen alaiset ]])=1,Taulukko1[[#This Row],[Neuvottelujen alaiset ]],Taulukko1[[#This Row],[Vähennystarve]])</f>
        <v>100</v>
      </c>
      <c r="V3025" s="44">
        <f t="shared" si="477"/>
        <v>0.15</v>
      </c>
      <c r="W3025" s="44">
        <f t="shared" si="478"/>
        <v>7.0000000000000007E-2</v>
      </c>
      <c r="X3025" s="44">
        <f t="shared" si="479"/>
        <v>0.46666666666666667</v>
      </c>
      <c r="Y3025" s="90" t="b">
        <f>AND(MONTH(Taulukko1[[#This Row],[Alku PVM]] )=6,DAY(Taulukko1[[#This Row],[Alku PVM]] )&gt;19)</f>
        <v>0</v>
      </c>
      <c r="Z3025" s="90" t="b">
        <f>AND(MONTH(Taulukko1[[#This Row],[Loppu PVM]] )=6,DAY(Taulukko1[[#This Row],[Loppu PVM]] )&gt;19)</f>
        <v>0</v>
      </c>
      <c r="AA3025" s="90" t="b">
        <f>OR(MONTH(Taulukko1[[#This Row],[Alku PVM]] )&lt;=5,AND(MONTH(Taulukko1[[#This Row],[Alku PVM]] )=6,DAY(Taulukko1[[#This Row],[Alku PVM]] )&lt;20))</f>
        <v>0</v>
      </c>
      <c r="AB3025" s="90" t="b">
        <f>OR(MONTH(Taulukko1[[#This Row],[Loppu PVM]])&lt;=5,AND(MONTH(Taulukko1[[#This Row],[Loppu PVM]] )=6,DAY(Taulukko1[[#This Row],[Loppu PVM]])&lt;20))</f>
        <v>0</v>
      </c>
      <c r="AC3025" s="90" t="b">
        <f>OR(MONTH(Taulukko1[[#This Row],[Alku PVM]] )&lt;=3,AND(MONTH(Taulukko1[[#This Row],[Alku PVM]] )=3))</f>
        <v>0</v>
      </c>
      <c r="AD3025" s="90" t="b">
        <f>OR(MONTH(Taulukko1[[#This Row],[Loppu PVM]] )&lt;=3,AND(MONTH(Taulukko1[[#This Row],[Loppu PVM]] )=3))</f>
        <v>0</v>
      </c>
      <c r="AE3025" s="90" t="b">
        <f>OR(MONTH(Taulukko1[[#This Row],[Alku PVM]] )&lt;=9,AND(MONTH(Taulukko1[[#This Row],[Alku PVM]] )=9))</f>
        <v>0</v>
      </c>
      <c r="AF3025" s="90" t="b">
        <f>OR(MONTH(Taulukko1[[#This Row],[Loppu PVM]])&lt;=9,AND(MONTH(Taulukko1[[#This Row],[Loppu PVM]] )=9))</f>
        <v>0</v>
      </c>
      <c r="AG3025" s="90" t="b">
        <f>OR(MONTH(Taulukko1[[#This Row],[Alku PVM]] )&lt;=6,AND(MONTH(Taulukko1[[#This Row],[Alku PVM]] )=6))</f>
        <v>0</v>
      </c>
      <c r="AH3025" s="90" t="b">
        <f>OR(MONTH(Taulukko1[[#This Row],[Loppu PVM]])&lt;=6,AND(MONTH(Taulukko1[[#This Row],[Loppu PVM]] )=6))</f>
        <v>0</v>
      </c>
    </row>
    <row r="3026" spans="1:34" ht="12.75" customHeight="1">
      <c r="A3026" t="s">
        <v>446</v>
      </c>
      <c r="B3026" s="23">
        <v>41933</v>
      </c>
      <c r="C3026" t="s">
        <v>445</v>
      </c>
      <c r="D3026" s="5">
        <v>50</v>
      </c>
      <c r="E3026" s="62">
        <v>9</v>
      </c>
      <c r="F3026" s="4">
        <v>41946</v>
      </c>
      <c r="G3026" s="5">
        <v>6</v>
      </c>
      <c r="H3026" s="22">
        <v>350</v>
      </c>
      <c r="I3026" s="126">
        <f>INDEX('TOL2008'!B:B,MATCH(A3026,'TOL2008'!A:A,0))</f>
        <v>62010</v>
      </c>
      <c r="J3026" s="126" t="str">
        <f>INDEX(Pääluokka!$H$2:$H$100,MATCH(VALUE(LEFT(Taulukko1[[#This Row],[TOL2008]],2)),Pääluokka!$G$2:$G$100,0))</f>
        <v>Informaatio ja viestintä</v>
      </c>
      <c r="K3026" s="126" t="str">
        <f>INDEX(Pääluokka!$I$2:$I$100,MATCH(VALUE(LEFT(Taulukko1[[#This Row],[TOL2008]],2)),Pääluokka!$G$2:$G$100,0))</f>
        <v>Palvelualat (G-N, R, S)</v>
      </c>
      <c r="L3026" s="41">
        <f t="shared" si="470"/>
        <v>13</v>
      </c>
      <c r="M3026" s="43">
        <f t="shared" si="471"/>
        <v>41933</v>
      </c>
      <c r="N3026" s="43">
        <f t="shared" si="472"/>
        <v>41946</v>
      </c>
      <c r="O3026" s="43">
        <f t="shared" si="473"/>
        <v>41913</v>
      </c>
      <c r="P3026" s="43">
        <f t="shared" si="474"/>
        <v>41944</v>
      </c>
      <c r="Q3026" s="41">
        <f t="shared" si="475"/>
        <v>2014</v>
      </c>
      <c r="R3026" s="41">
        <f t="shared" si="476"/>
        <v>2014</v>
      </c>
      <c r="S3026" s="43" t="str">
        <f>YEAR(Taulukko1[[#This Row],[Alku KK]])&amp;"Q"&amp;ROUNDDOWN((MONTH(Taulukko1[[#This Row],[Alku KK]])-1)/3+1,0)</f>
        <v>2014Q4</v>
      </c>
      <c r="T3026" s="43" t="str">
        <f>YEAR(Taulukko1[[#This Row],[Loppu KK]])&amp;"Q"&amp;ROUNDDOWN((MONTH(Taulukko1[[#This Row],[Loppu KK]])-1)/3+1,0)</f>
        <v>2014Q4</v>
      </c>
      <c r="U3026" s="66">
        <f>IF(COUNT(Taulukko1[[#This Row],[Neuvottelujen alaiset ]])=1,Taulukko1[[#This Row],[Neuvottelujen alaiset ]],Taulukko1[[#This Row],[Vähennystarve]])</f>
        <v>350</v>
      </c>
      <c r="V3026" s="44">
        <f t="shared" si="477"/>
        <v>2.5714285714285714E-2</v>
      </c>
      <c r="W3026" s="44">
        <f t="shared" si="478"/>
        <v>1.7142857142857144E-2</v>
      </c>
      <c r="X3026" s="44">
        <f t="shared" si="479"/>
        <v>0.66666666666666663</v>
      </c>
      <c r="Y3026" s="90" t="b">
        <f>AND(MONTH(Taulukko1[[#This Row],[Alku PVM]] )=6,DAY(Taulukko1[[#This Row],[Alku PVM]] )&gt;19)</f>
        <v>0</v>
      </c>
      <c r="Z3026" s="90" t="b">
        <f>AND(MONTH(Taulukko1[[#This Row],[Loppu PVM]] )=6,DAY(Taulukko1[[#This Row],[Loppu PVM]] )&gt;19)</f>
        <v>0</v>
      </c>
      <c r="AA3026" s="90" t="b">
        <f>OR(MONTH(Taulukko1[[#This Row],[Alku PVM]] )&lt;=5,AND(MONTH(Taulukko1[[#This Row],[Alku PVM]] )=6,DAY(Taulukko1[[#This Row],[Alku PVM]] )&lt;20))</f>
        <v>0</v>
      </c>
      <c r="AB3026" s="90" t="b">
        <f>OR(MONTH(Taulukko1[[#This Row],[Loppu PVM]])&lt;=5,AND(MONTH(Taulukko1[[#This Row],[Loppu PVM]] )=6,DAY(Taulukko1[[#This Row],[Loppu PVM]])&lt;20))</f>
        <v>0</v>
      </c>
      <c r="AC3026" s="90" t="b">
        <f>OR(MONTH(Taulukko1[[#This Row],[Alku PVM]] )&lt;=3,AND(MONTH(Taulukko1[[#This Row],[Alku PVM]] )=3))</f>
        <v>0</v>
      </c>
      <c r="AD3026" s="90" t="b">
        <f>OR(MONTH(Taulukko1[[#This Row],[Loppu PVM]] )&lt;=3,AND(MONTH(Taulukko1[[#This Row],[Loppu PVM]] )=3))</f>
        <v>0</v>
      </c>
      <c r="AE3026" s="90" t="b">
        <f>OR(MONTH(Taulukko1[[#This Row],[Alku PVM]] )&lt;=9,AND(MONTH(Taulukko1[[#This Row],[Alku PVM]] )=9))</f>
        <v>0</v>
      </c>
      <c r="AF3026" s="90" t="b">
        <f>OR(MONTH(Taulukko1[[#This Row],[Loppu PVM]])&lt;=9,AND(MONTH(Taulukko1[[#This Row],[Loppu PVM]] )=9))</f>
        <v>0</v>
      </c>
      <c r="AG3026" s="90" t="b">
        <f>OR(MONTH(Taulukko1[[#This Row],[Alku PVM]] )&lt;=6,AND(MONTH(Taulukko1[[#This Row],[Alku PVM]] )=6))</f>
        <v>0</v>
      </c>
      <c r="AH3026" s="90" t="b">
        <f>OR(MONTH(Taulukko1[[#This Row],[Loppu PVM]])&lt;=6,AND(MONTH(Taulukko1[[#This Row],[Loppu PVM]] )=6))</f>
        <v>0</v>
      </c>
    </row>
    <row r="3027" spans="1:34" ht="12.75" customHeight="1">
      <c r="A3027" t="s">
        <v>428</v>
      </c>
      <c r="B3027" s="23">
        <v>41933</v>
      </c>
      <c r="C3027" t="s">
        <v>4387</v>
      </c>
      <c r="D3027" s="5" t="s">
        <v>25</v>
      </c>
      <c r="E3027" s="62">
        <v>30</v>
      </c>
      <c r="F3027" s="4">
        <v>41983</v>
      </c>
      <c r="G3027" s="5">
        <v>0</v>
      </c>
      <c r="H3027" s="22">
        <v>202</v>
      </c>
      <c r="I3027" s="126">
        <f>INDEX('TOL2008'!B:B,MATCH(A3027,'TOL2008'!A:A,0))</f>
        <v>28220</v>
      </c>
      <c r="J3027" s="126" t="str">
        <f>INDEX(Pääluokka!$H$2:$H$100,MATCH(VALUE(LEFT(Taulukko1[[#This Row],[TOL2008]],2)),Pääluokka!$G$2:$G$100,0))</f>
        <v>Teollisuus</v>
      </c>
      <c r="K3027" s="126" t="str">
        <f>INDEX(Pääluokka!$I$2:$I$100,MATCH(VALUE(LEFT(Taulukko1[[#This Row],[TOL2008]],2)),Pääluokka!$G$2:$G$100,0))</f>
        <v>Teollisuus (C-E)</v>
      </c>
      <c r="L3027" s="41">
        <f t="shared" si="470"/>
        <v>50</v>
      </c>
      <c r="M3027" s="43">
        <f t="shared" si="471"/>
        <v>41933</v>
      </c>
      <c r="N3027" s="43">
        <f t="shared" si="472"/>
        <v>41983</v>
      </c>
      <c r="O3027" s="43">
        <f t="shared" si="473"/>
        <v>41913</v>
      </c>
      <c r="P3027" s="43">
        <f t="shared" si="474"/>
        <v>41974</v>
      </c>
      <c r="Q3027" s="41">
        <f t="shared" si="475"/>
        <v>2014</v>
      </c>
      <c r="R3027" s="41">
        <f t="shared" si="476"/>
        <v>2014</v>
      </c>
      <c r="S3027" s="43" t="str">
        <f>YEAR(Taulukko1[[#This Row],[Alku KK]])&amp;"Q"&amp;ROUNDDOWN((MONTH(Taulukko1[[#This Row],[Alku KK]])-1)/3+1,0)</f>
        <v>2014Q4</v>
      </c>
      <c r="T3027" s="43" t="str">
        <f>YEAR(Taulukko1[[#This Row],[Loppu KK]])&amp;"Q"&amp;ROUNDDOWN((MONTH(Taulukko1[[#This Row],[Loppu KK]])-1)/3+1,0)</f>
        <v>2014Q4</v>
      </c>
      <c r="U3027" s="66">
        <f>IF(COUNT(Taulukko1[[#This Row],[Neuvottelujen alaiset ]])=1,Taulukko1[[#This Row],[Neuvottelujen alaiset ]],Taulukko1[[#This Row],[Vähennystarve]])</f>
        <v>202</v>
      </c>
      <c r="V3027" s="44">
        <f t="shared" si="477"/>
        <v>0.14851485148514851</v>
      </c>
      <c r="W3027" s="44">
        <f t="shared" si="478"/>
        <v>0</v>
      </c>
      <c r="X3027" s="44">
        <f t="shared" si="479"/>
        <v>0</v>
      </c>
      <c r="Y3027" s="90" t="b">
        <f>AND(MONTH(Taulukko1[[#This Row],[Alku PVM]] )=6,DAY(Taulukko1[[#This Row],[Alku PVM]] )&gt;19)</f>
        <v>0</v>
      </c>
      <c r="Z3027" s="90" t="b">
        <f>AND(MONTH(Taulukko1[[#This Row],[Loppu PVM]] )=6,DAY(Taulukko1[[#This Row],[Loppu PVM]] )&gt;19)</f>
        <v>0</v>
      </c>
      <c r="AA3027" s="90" t="b">
        <f>OR(MONTH(Taulukko1[[#This Row],[Alku PVM]] )&lt;=5,AND(MONTH(Taulukko1[[#This Row],[Alku PVM]] )=6,DAY(Taulukko1[[#This Row],[Alku PVM]] )&lt;20))</f>
        <v>0</v>
      </c>
      <c r="AB3027" s="90" t="b">
        <f>OR(MONTH(Taulukko1[[#This Row],[Loppu PVM]])&lt;=5,AND(MONTH(Taulukko1[[#This Row],[Loppu PVM]] )=6,DAY(Taulukko1[[#This Row],[Loppu PVM]])&lt;20))</f>
        <v>0</v>
      </c>
      <c r="AC3027" s="90" t="b">
        <f>OR(MONTH(Taulukko1[[#This Row],[Alku PVM]] )&lt;=3,AND(MONTH(Taulukko1[[#This Row],[Alku PVM]] )=3))</f>
        <v>0</v>
      </c>
      <c r="AD3027" s="90" t="b">
        <f>OR(MONTH(Taulukko1[[#This Row],[Loppu PVM]] )&lt;=3,AND(MONTH(Taulukko1[[#This Row],[Loppu PVM]] )=3))</f>
        <v>0</v>
      </c>
      <c r="AE3027" s="90" t="b">
        <f>OR(MONTH(Taulukko1[[#This Row],[Alku PVM]] )&lt;=9,AND(MONTH(Taulukko1[[#This Row],[Alku PVM]] )=9))</f>
        <v>0</v>
      </c>
      <c r="AF3027" s="90" t="b">
        <f>OR(MONTH(Taulukko1[[#This Row],[Loppu PVM]])&lt;=9,AND(MONTH(Taulukko1[[#This Row],[Loppu PVM]] )=9))</f>
        <v>0</v>
      </c>
      <c r="AG3027" s="90" t="b">
        <f>OR(MONTH(Taulukko1[[#This Row],[Alku PVM]] )&lt;=6,AND(MONTH(Taulukko1[[#This Row],[Alku PVM]] )=6))</f>
        <v>0</v>
      </c>
      <c r="AH3027" s="90" t="b">
        <f>OR(MONTH(Taulukko1[[#This Row],[Loppu PVM]])&lt;=6,AND(MONTH(Taulukko1[[#This Row],[Loppu PVM]] )=6))</f>
        <v>0</v>
      </c>
    </row>
    <row r="3028" spans="1:34" ht="12.75" customHeight="1">
      <c r="A3028" t="s">
        <v>665</v>
      </c>
      <c r="B3028" s="23">
        <v>41934</v>
      </c>
      <c r="C3028" t="s">
        <v>4375</v>
      </c>
      <c r="E3028" s="62">
        <v>11</v>
      </c>
      <c r="F3028" s="4">
        <v>41981</v>
      </c>
      <c r="G3028" s="24"/>
      <c r="H3028" s="22">
        <v>250</v>
      </c>
      <c r="I3028" s="126">
        <f>INDEX('TOL2008'!B:B,MATCH(A3028,'TOL2008'!A:A,0))</f>
        <v>58130</v>
      </c>
      <c r="J3028" s="126" t="str">
        <f>INDEX(Pääluokka!$H$2:$H$100,MATCH(VALUE(LEFT(Taulukko1[[#This Row],[TOL2008]],2)),Pääluokka!$G$2:$G$100,0))</f>
        <v>Informaatio ja viestintä</v>
      </c>
      <c r="K3028" s="126" t="str">
        <f>INDEX(Pääluokka!$I$2:$I$100,MATCH(VALUE(LEFT(Taulukko1[[#This Row],[TOL2008]],2)),Pääluokka!$G$2:$G$100,0))</f>
        <v>Palvelualat (G-N, R, S)</v>
      </c>
      <c r="L3028" s="41">
        <f t="shared" si="470"/>
        <v>47</v>
      </c>
      <c r="M3028" s="43">
        <f t="shared" si="471"/>
        <v>41934</v>
      </c>
      <c r="N3028" s="43">
        <f t="shared" si="472"/>
        <v>41981</v>
      </c>
      <c r="O3028" s="43">
        <f t="shared" si="473"/>
        <v>41913</v>
      </c>
      <c r="P3028" s="43">
        <f t="shared" si="474"/>
        <v>41974</v>
      </c>
      <c r="Q3028" s="41">
        <f t="shared" si="475"/>
        <v>2014</v>
      </c>
      <c r="R3028" s="41">
        <f t="shared" si="476"/>
        <v>2014</v>
      </c>
      <c r="S3028" s="43" t="str">
        <f>YEAR(Taulukko1[[#This Row],[Alku KK]])&amp;"Q"&amp;ROUNDDOWN((MONTH(Taulukko1[[#This Row],[Alku KK]])-1)/3+1,0)</f>
        <v>2014Q4</v>
      </c>
      <c r="T3028" s="43" t="str">
        <f>YEAR(Taulukko1[[#This Row],[Loppu KK]])&amp;"Q"&amp;ROUNDDOWN((MONTH(Taulukko1[[#This Row],[Loppu KK]])-1)/3+1,0)</f>
        <v>2014Q4</v>
      </c>
      <c r="U3028" s="66">
        <f>IF(COUNT(Taulukko1[[#This Row],[Neuvottelujen alaiset ]])=1,Taulukko1[[#This Row],[Neuvottelujen alaiset ]],Taulukko1[[#This Row],[Vähennystarve]])</f>
        <v>250</v>
      </c>
      <c r="V3028" s="44">
        <f t="shared" si="477"/>
        <v>4.3999999999999997E-2</v>
      </c>
      <c r="W3028" s="44" t="str">
        <f t="shared" si="478"/>
        <v>NA</v>
      </c>
      <c r="X3028" s="44" t="str">
        <f t="shared" si="479"/>
        <v>NA</v>
      </c>
      <c r="Y3028" s="90" t="b">
        <f>AND(MONTH(Taulukko1[[#This Row],[Alku PVM]] )=6,DAY(Taulukko1[[#This Row],[Alku PVM]] )&gt;19)</f>
        <v>0</v>
      </c>
      <c r="Z3028" s="90" t="b">
        <f>AND(MONTH(Taulukko1[[#This Row],[Loppu PVM]] )=6,DAY(Taulukko1[[#This Row],[Loppu PVM]] )&gt;19)</f>
        <v>0</v>
      </c>
      <c r="AA3028" s="90" t="b">
        <f>OR(MONTH(Taulukko1[[#This Row],[Alku PVM]] )&lt;=5,AND(MONTH(Taulukko1[[#This Row],[Alku PVM]] )=6,DAY(Taulukko1[[#This Row],[Alku PVM]] )&lt;20))</f>
        <v>0</v>
      </c>
      <c r="AB3028" s="90" t="b">
        <f>OR(MONTH(Taulukko1[[#This Row],[Loppu PVM]])&lt;=5,AND(MONTH(Taulukko1[[#This Row],[Loppu PVM]] )=6,DAY(Taulukko1[[#This Row],[Loppu PVM]])&lt;20))</f>
        <v>0</v>
      </c>
      <c r="AC3028" s="90" t="b">
        <f>OR(MONTH(Taulukko1[[#This Row],[Alku PVM]] )&lt;=3,AND(MONTH(Taulukko1[[#This Row],[Alku PVM]] )=3))</f>
        <v>0</v>
      </c>
      <c r="AD3028" s="90" t="b">
        <f>OR(MONTH(Taulukko1[[#This Row],[Loppu PVM]] )&lt;=3,AND(MONTH(Taulukko1[[#This Row],[Loppu PVM]] )=3))</f>
        <v>0</v>
      </c>
      <c r="AE3028" s="90" t="b">
        <f>OR(MONTH(Taulukko1[[#This Row],[Alku PVM]] )&lt;=9,AND(MONTH(Taulukko1[[#This Row],[Alku PVM]] )=9))</f>
        <v>0</v>
      </c>
      <c r="AF3028" s="90" t="b">
        <f>OR(MONTH(Taulukko1[[#This Row],[Loppu PVM]])&lt;=9,AND(MONTH(Taulukko1[[#This Row],[Loppu PVM]] )=9))</f>
        <v>0</v>
      </c>
      <c r="AG3028" s="90" t="b">
        <f>OR(MONTH(Taulukko1[[#This Row],[Alku PVM]] )&lt;=6,AND(MONTH(Taulukko1[[#This Row],[Alku PVM]] )=6))</f>
        <v>0</v>
      </c>
      <c r="AH3028" s="90" t="b">
        <f>OR(MONTH(Taulukko1[[#This Row],[Loppu PVM]])&lt;=6,AND(MONTH(Taulukko1[[#This Row],[Loppu PVM]] )=6))</f>
        <v>0</v>
      </c>
    </row>
    <row r="3029" spans="1:34" ht="12.75" customHeight="1">
      <c r="A3029" t="s">
        <v>187</v>
      </c>
      <c r="B3029" s="23">
        <v>41934</v>
      </c>
      <c r="C3029" t="s">
        <v>186</v>
      </c>
      <c r="D3029" s="5">
        <v>200</v>
      </c>
      <c r="F3029" s="4">
        <v>41948</v>
      </c>
      <c r="G3029" s="5">
        <v>0</v>
      </c>
      <c r="H3029" s="22">
        <v>200</v>
      </c>
      <c r="I3029" s="126">
        <f>INDEX('TOL2008'!B:B,MATCH(A3029,'TOL2008'!A:A,0))</f>
        <v>26110</v>
      </c>
      <c r="J3029" s="126" t="str">
        <f>INDEX(Pääluokka!$H$2:$H$100,MATCH(VALUE(LEFT(Taulukko1[[#This Row],[TOL2008]],2)),Pääluokka!$G$2:$G$100,0))</f>
        <v>Teollisuus</v>
      </c>
      <c r="K3029" s="126" t="str">
        <f>INDEX(Pääluokka!$I$2:$I$100,MATCH(VALUE(LEFT(Taulukko1[[#This Row],[TOL2008]],2)),Pääluokka!$G$2:$G$100,0))</f>
        <v>Teollisuus (C-E)</v>
      </c>
      <c r="L3029" s="41">
        <f t="shared" si="470"/>
        <v>14</v>
      </c>
      <c r="M3029" s="43">
        <f t="shared" si="471"/>
        <v>41934</v>
      </c>
      <c r="N3029" s="43">
        <f t="shared" si="472"/>
        <v>41948</v>
      </c>
      <c r="O3029" s="43">
        <f t="shared" si="473"/>
        <v>41913</v>
      </c>
      <c r="P3029" s="43">
        <f t="shared" si="474"/>
        <v>41944</v>
      </c>
      <c r="Q3029" s="41">
        <f t="shared" si="475"/>
        <v>2014</v>
      </c>
      <c r="R3029" s="41">
        <f t="shared" si="476"/>
        <v>2014</v>
      </c>
      <c r="S3029" s="43" t="str">
        <f>YEAR(Taulukko1[[#This Row],[Alku KK]])&amp;"Q"&amp;ROUNDDOWN((MONTH(Taulukko1[[#This Row],[Alku KK]])-1)/3+1,0)</f>
        <v>2014Q4</v>
      </c>
      <c r="T3029" s="43" t="str">
        <f>YEAR(Taulukko1[[#This Row],[Loppu KK]])&amp;"Q"&amp;ROUNDDOWN((MONTH(Taulukko1[[#This Row],[Loppu KK]])-1)/3+1,0)</f>
        <v>2014Q4</v>
      </c>
      <c r="U3029" s="66">
        <f>IF(COUNT(Taulukko1[[#This Row],[Neuvottelujen alaiset ]])=1,Taulukko1[[#This Row],[Neuvottelujen alaiset ]],Taulukko1[[#This Row],[Vähennystarve]])</f>
        <v>200</v>
      </c>
      <c r="V3029" s="44" t="str">
        <f t="shared" si="477"/>
        <v>NA</v>
      </c>
      <c r="W3029" s="44">
        <f t="shared" si="478"/>
        <v>0</v>
      </c>
      <c r="X3029" s="44" t="str">
        <f t="shared" si="479"/>
        <v>NA</v>
      </c>
      <c r="Y3029" s="90" t="b">
        <f>AND(MONTH(Taulukko1[[#This Row],[Alku PVM]] )=6,DAY(Taulukko1[[#This Row],[Alku PVM]] )&gt;19)</f>
        <v>0</v>
      </c>
      <c r="Z3029" s="90" t="b">
        <f>AND(MONTH(Taulukko1[[#This Row],[Loppu PVM]] )=6,DAY(Taulukko1[[#This Row],[Loppu PVM]] )&gt;19)</f>
        <v>0</v>
      </c>
      <c r="AA3029" s="90" t="b">
        <f>OR(MONTH(Taulukko1[[#This Row],[Alku PVM]] )&lt;=5,AND(MONTH(Taulukko1[[#This Row],[Alku PVM]] )=6,DAY(Taulukko1[[#This Row],[Alku PVM]] )&lt;20))</f>
        <v>0</v>
      </c>
      <c r="AB3029" s="90" t="b">
        <f>OR(MONTH(Taulukko1[[#This Row],[Loppu PVM]])&lt;=5,AND(MONTH(Taulukko1[[#This Row],[Loppu PVM]] )=6,DAY(Taulukko1[[#This Row],[Loppu PVM]])&lt;20))</f>
        <v>0</v>
      </c>
      <c r="AC3029" s="90" t="b">
        <f>OR(MONTH(Taulukko1[[#This Row],[Alku PVM]] )&lt;=3,AND(MONTH(Taulukko1[[#This Row],[Alku PVM]] )=3))</f>
        <v>0</v>
      </c>
      <c r="AD3029" s="90" t="b">
        <f>OR(MONTH(Taulukko1[[#This Row],[Loppu PVM]] )&lt;=3,AND(MONTH(Taulukko1[[#This Row],[Loppu PVM]] )=3))</f>
        <v>0</v>
      </c>
      <c r="AE3029" s="90" t="b">
        <f>OR(MONTH(Taulukko1[[#This Row],[Alku PVM]] )&lt;=9,AND(MONTH(Taulukko1[[#This Row],[Alku PVM]] )=9))</f>
        <v>0</v>
      </c>
      <c r="AF3029" s="90" t="b">
        <f>OR(MONTH(Taulukko1[[#This Row],[Loppu PVM]])&lt;=9,AND(MONTH(Taulukko1[[#This Row],[Loppu PVM]] )=9))</f>
        <v>0</v>
      </c>
      <c r="AG3029" s="90" t="b">
        <f>OR(MONTH(Taulukko1[[#This Row],[Alku PVM]] )&lt;=6,AND(MONTH(Taulukko1[[#This Row],[Alku PVM]] )=6))</f>
        <v>0</v>
      </c>
      <c r="AH3029" s="90" t="b">
        <f>OR(MONTH(Taulukko1[[#This Row],[Loppu PVM]])&lt;=6,AND(MONTH(Taulukko1[[#This Row],[Loppu PVM]] )=6))</f>
        <v>0</v>
      </c>
    </row>
    <row r="3030" spans="1:34" ht="12.75" customHeight="1">
      <c r="A3030" t="s">
        <v>27</v>
      </c>
      <c r="B3030" s="23">
        <v>41934</v>
      </c>
      <c r="C3030" t="s">
        <v>26</v>
      </c>
      <c r="D3030" s="5" t="s">
        <v>25</v>
      </c>
      <c r="E3030" s="62">
        <v>5</v>
      </c>
      <c r="F3030" s="4">
        <v>41955</v>
      </c>
      <c r="G3030" s="5">
        <v>1</v>
      </c>
      <c r="H3030" s="22">
        <v>5</v>
      </c>
      <c r="I3030" s="126">
        <f>INDEX('TOL2008'!B:B,MATCH(A3030,'TOL2008'!A:A,0))</f>
        <v>55101</v>
      </c>
      <c r="J3030" s="126" t="str">
        <f>INDEX(Pääluokka!$H$2:$H$100,MATCH(VALUE(LEFT(Taulukko1[[#This Row],[TOL2008]],2)),Pääluokka!$G$2:$G$100,0))</f>
        <v>Majoitus- ja ravitsemistoiminta</v>
      </c>
      <c r="K3030" s="126" t="str">
        <f>INDEX(Pääluokka!$I$2:$I$100,MATCH(VALUE(LEFT(Taulukko1[[#This Row],[TOL2008]],2)),Pääluokka!$G$2:$G$100,0))</f>
        <v>Palvelualat (G-N, R, S)</v>
      </c>
      <c r="L3030" s="41">
        <f t="shared" si="470"/>
        <v>21</v>
      </c>
      <c r="M3030" s="43">
        <f t="shared" si="471"/>
        <v>41934</v>
      </c>
      <c r="N3030" s="43">
        <f t="shared" si="472"/>
        <v>41955</v>
      </c>
      <c r="O3030" s="43">
        <f t="shared" si="473"/>
        <v>41913</v>
      </c>
      <c r="P3030" s="43">
        <f t="shared" si="474"/>
        <v>41944</v>
      </c>
      <c r="Q3030" s="41">
        <f t="shared" si="475"/>
        <v>2014</v>
      </c>
      <c r="R3030" s="41">
        <f t="shared" si="476"/>
        <v>2014</v>
      </c>
      <c r="S3030" s="43" t="str">
        <f>YEAR(Taulukko1[[#This Row],[Alku KK]])&amp;"Q"&amp;ROUNDDOWN((MONTH(Taulukko1[[#This Row],[Alku KK]])-1)/3+1,0)</f>
        <v>2014Q4</v>
      </c>
      <c r="T3030" s="43" t="str">
        <f>YEAR(Taulukko1[[#This Row],[Loppu KK]])&amp;"Q"&amp;ROUNDDOWN((MONTH(Taulukko1[[#This Row],[Loppu KK]])-1)/3+1,0)</f>
        <v>2014Q4</v>
      </c>
      <c r="U3030" s="66">
        <f>IF(COUNT(Taulukko1[[#This Row],[Neuvottelujen alaiset ]])=1,Taulukko1[[#This Row],[Neuvottelujen alaiset ]],Taulukko1[[#This Row],[Vähennystarve]])</f>
        <v>5</v>
      </c>
      <c r="V3030" s="44">
        <f t="shared" si="477"/>
        <v>1</v>
      </c>
      <c r="W3030" s="44">
        <f t="shared" si="478"/>
        <v>0.2</v>
      </c>
      <c r="X3030" s="44">
        <f t="shared" si="479"/>
        <v>0.2</v>
      </c>
      <c r="Y3030" s="90" t="b">
        <f>AND(MONTH(Taulukko1[[#This Row],[Alku PVM]] )=6,DAY(Taulukko1[[#This Row],[Alku PVM]] )&gt;19)</f>
        <v>0</v>
      </c>
      <c r="Z3030" s="90" t="b">
        <f>AND(MONTH(Taulukko1[[#This Row],[Loppu PVM]] )=6,DAY(Taulukko1[[#This Row],[Loppu PVM]] )&gt;19)</f>
        <v>0</v>
      </c>
      <c r="AA3030" s="90" t="b">
        <f>OR(MONTH(Taulukko1[[#This Row],[Alku PVM]] )&lt;=5,AND(MONTH(Taulukko1[[#This Row],[Alku PVM]] )=6,DAY(Taulukko1[[#This Row],[Alku PVM]] )&lt;20))</f>
        <v>0</v>
      </c>
      <c r="AB3030" s="90" t="b">
        <f>OR(MONTH(Taulukko1[[#This Row],[Loppu PVM]])&lt;=5,AND(MONTH(Taulukko1[[#This Row],[Loppu PVM]] )=6,DAY(Taulukko1[[#This Row],[Loppu PVM]])&lt;20))</f>
        <v>0</v>
      </c>
      <c r="AC3030" s="90" t="b">
        <f>OR(MONTH(Taulukko1[[#This Row],[Alku PVM]] )&lt;=3,AND(MONTH(Taulukko1[[#This Row],[Alku PVM]] )=3))</f>
        <v>0</v>
      </c>
      <c r="AD3030" s="90" t="b">
        <f>OR(MONTH(Taulukko1[[#This Row],[Loppu PVM]] )&lt;=3,AND(MONTH(Taulukko1[[#This Row],[Loppu PVM]] )=3))</f>
        <v>0</v>
      </c>
      <c r="AE3030" s="90" t="b">
        <f>OR(MONTH(Taulukko1[[#This Row],[Alku PVM]] )&lt;=9,AND(MONTH(Taulukko1[[#This Row],[Alku PVM]] )=9))</f>
        <v>0</v>
      </c>
      <c r="AF3030" s="90" t="b">
        <f>OR(MONTH(Taulukko1[[#This Row],[Loppu PVM]])&lt;=9,AND(MONTH(Taulukko1[[#This Row],[Loppu PVM]] )=9))</f>
        <v>0</v>
      </c>
      <c r="AG3030" s="90" t="b">
        <f>OR(MONTH(Taulukko1[[#This Row],[Alku PVM]] )&lt;=6,AND(MONTH(Taulukko1[[#This Row],[Alku PVM]] )=6))</f>
        <v>0</v>
      </c>
      <c r="AH3030" s="90" t="b">
        <f>OR(MONTH(Taulukko1[[#This Row],[Loppu PVM]])&lt;=6,AND(MONTH(Taulukko1[[#This Row],[Loppu PVM]] )=6))</f>
        <v>0</v>
      </c>
    </row>
    <row r="3031" spans="1:34" ht="12.75" customHeight="1">
      <c r="A3031" t="s">
        <v>586</v>
      </c>
      <c r="B3031" s="23">
        <v>41935</v>
      </c>
      <c r="C3031" t="s">
        <v>308</v>
      </c>
      <c r="D3031" s="5">
        <v>223</v>
      </c>
      <c r="E3031" s="62">
        <v>24</v>
      </c>
      <c r="F3031" s="4"/>
      <c r="G3031" s="5"/>
      <c r="H3031" s="22">
        <v>247</v>
      </c>
      <c r="I3031" s="126">
        <f>INDEX('TOL2008'!B:B,MATCH(A3031,'TOL2008'!A:A,0))</f>
        <v>71123</v>
      </c>
      <c r="J3031" s="126" t="str">
        <f>INDEX(Pääluokka!$H$2:$H$100,MATCH(VALUE(LEFT(Taulukko1[[#This Row],[TOL2008]],2)),Pääluokka!$G$2:$G$100,0))</f>
        <v>Ammatillinen, tieteellinen ja tekninen toiminta</v>
      </c>
      <c r="K3031" s="126" t="str">
        <f>INDEX(Pääluokka!$I$2:$I$100,MATCH(VALUE(LEFT(Taulukko1[[#This Row],[TOL2008]],2)),Pääluokka!$G$2:$G$100,0))</f>
        <v>Palvelualat (G-N, R, S)</v>
      </c>
      <c r="L3031" s="41" t="str">
        <f t="shared" si="470"/>
        <v>NA</v>
      </c>
      <c r="M3031" s="43">
        <f t="shared" si="471"/>
        <v>41935</v>
      </c>
      <c r="N3031" s="43">
        <f t="shared" si="472"/>
        <v>41986</v>
      </c>
      <c r="O3031" s="43">
        <f t="shared" si="473"/>
        <v>41913</v>
      </c>
      <c r="P3031" s="43">
        <f t="shared" si="474"/>
        <v>41974</v>
      </c>
      <c r="Q3031" s="41">
        <f t="shared" si="475"/>
        <v>2014</v>
      </c>
      <c r="R3031" s="41">
        <f t="shared" si="476"/>
        <v>2014</v>
      </c>
      <c r="S3031" s="43" t="str">
        <f>YEAR(Taulukko1[[#This Row],[Alku KK]])&amp;"Q"&amp;ROUNDDOWN((MONTH(Taulukko1[[#This Row],[Alku KK]])-1)/3+1,0)</f>
        <v>2014Q4</v>
      </c>
      <c r="T3031" s="43" t="str">
        <f>YEAR(Taulukko1[[#This Row],[Loppu KK]])&amp;"Q"&amp;ROUNDDOWN((MONTH(Taulukko1[[#This Row],[Loppu KK]])-1)/3+1,0)</f>
        <v>2014Q4</v>
      </c>
      <c r="U3031" s="66">
        <f>IF(COUNT(Taulukko1[[#This Row],[Neuvottelujen alaiset ]])=1,Taulukko1[[#This Row],[Neuvottelujen alaiset ]],Taulukko1[[#This Row],[Vähennystarve]])</f>
        <v>247</v>
      </c>
      <c r="V3031" s="44">
        <f t="shared" si="477"/>
        <v>9.7165991902834009E-2</v>
      </c>
      <c r="W3031" s="44" t="str">
        <f t="shared" si="478"/>
        <v>NA</v>
      </c>
      <c r="X3031" s="44" t="str">
        <f t="shared" si="479"/>
        <v>NA</v>
      </c>
      <c r="Y3031" s="90" t="b">
        <f>AND(MONTH(Taulukko1[[#This Row],[Alku PVM]] )=6,DAY(Taulukko1[[#This Row],[Alku PVM]] )&gt;19)</f>
        <v>0</v>
      </c>
      <c r="Z3031" s="90" t="b">
        <f>AND(MONTH(Taulukko1[[#This Row],[Loppu PVM]] )=6,DAY(Taulukko1[[#This Row],[Loppu PVM]] )&gt;19)</f>
        <v>0</v>
      </c>
      <c r="AA3031" s="90" t="b">
        <f>OR(MONTH(Taulukko1[[#This Row],[Alku PVM]] )&lt;=5,AND(MONTH(Taulukko1[[#This Row],[Alku PVM]] )=6,DAY(Taulukko1[[#This Row],[Alku PVM]] )&lt;20))</f>
        <v>0</v>
      </c>
      <c r="AB3031" s="90" t="b">
        <f>OR(MONTH(Taulukko1[[#This Row],[Loppu PVM]])&lt;=5,AND(MONTH(Taulukko1[[#This Row],[Loppu PVM]] )=6,DAY(Taulukko1[[#This Row],[Loppu PVM]])&lt;20))</f>
        <v>0</v>
      </c>
      <c r="AC3031" s="90" t="b">
        <f>OR(MONTH(Taulukko1[[#This Row],[Alku PVM]] )&lt;=3,AND(MONTH(Taulukko1[[#This Row],[Alku PVM]] )=3))</f>
        <v>0</v>
      </c>
      <c r="AD3031" s="90" t="b">
        <f>OR(MONTH(Taulukko1[[#This Row],[Loppu PVM]] )&lt;=3,AND(MONTH(Taulukko1[[#This Row],[Loppu PVM]] )=3))</f>
        <v>0</v>
      </c>
      <c r="AE3031" s="90" t="b">
        <f>OR(MONTH(Taulukko1[[#This Row],[Alku PVM]] )&lt;=9,AND(MONTH(Taulukko1[[#This Row],[Alku PVM]] )=9))</f>
        <v>0</v>
      </c>
      <c r="AF3031" s="90" t="b">
        <f>OR(MONTH(Taulukko1[[#This Row],[Loppu PVM]])&lt;=9,AND(MONTH(Taulukko1[[#This Row],[Loppu PVM]] )=9))</f>
        <v>0</v>
      </c>
      <c r="AG3031" s="90" t="b">
        <f>OR(MONTH(Taulukko1[[#This Row],[Alku PVM]] )&lt;=6,AND(MONTH(Taulukko1[[#This Row],[Alku PVM]] )=6))</f>
        <v>0</v>
      </c>
      <c r="AH3031" s="90" t="b">
        <f>OR(MONTH(Taulukko1[[#This Row],[Loppu PVM]])&lt;=6,AND(MONTH(Taulukko1[[#This Row],[Loppu PVM]] )=6))</f>
        <v>0</v>
      </c>
    </row>
    <row r="3032" spans="1:34" ht="12.75" customHeight="1">
      <c r="A3032" s="21" t="s">
        <v>347</v>
      </c>
      <c r="B3032" s="23">
        <v>41935</v>
      </c>
      <c r="C3032" s="21" t="s">
        <v>346</v>
      </c>
      <c r="D3032" s="24"/>
      <c r="E3032" s="62">
        <v>140</v>
      </c>
      <c r="F3032" s="23"/>
      <c r="G3032" s="24"/>
      <c r="H3032" s="22">
        <v>140</v>
      </c>
      <c r="I3032" s="126" t="str">
        <f>INDEX('TOL2008'!B:B,MATCH(A3032,'TOL2008'!A:A,0))</f>
        <v>02200</v>
      </c>
      <c r="J3032" s="126" t="str">
        <f>INDEX(Pääluokka!$H$2:$H$100,MATCH(VALUE(LEFT(Taulukko1[[#This Row],[TOL2008]],2)),Pääluokka!$G$2:$G$100,0))</f>
        <v>Maatalous, metsätalous ja kalatalous</v>
      </c>
      <c r="K3032" s="126" t="str">
        <f>INDEX(Pääluokka!$I$2:$I$100,MATCH(VALUE(LEFT(Taulukko1[[#This Row],[TOL2008]],2)),Pääluokka!$G$2:$G$100,0))</f>
        <v>Alkutuotanto (A-B)</v>
      </c>
      <c r="L3032" s="41" t="str">
        <f t="shared" si="470"/>
        <v>NA</v>
      </c>
      <c r="M3032" s="43">
        <f t="shared" si="471"/>
        <v>41935</v>
      </c>
      <c r="N3032" s="43">
        <f t="shared" si="472"/>
        <v>41986</v>
      </c>
      <c r="O3032" s="43">
        <f t="shared" si="473"/>
        <v>41913</v>
      </c>
      <c r="P3032" s="43">
        <f t="shared" si="474"/>
        <v>41974</v>
      </c>
      <c r="Q3032" s="41">
        <f t="shared" si="475"/>
        <v>2014</v>
      </c>
      <c r="R3032" s="41">
        <f t="shared" si="476"/>
        <v>2014</v>
      </c>
      <c r="S3032" s="43" t="str">
        <f>YEAR(Taulukko1[[#This Row],[Alku KK]])&amp;"Q"&amp;ROUNDDOWN((MONTH(Taulukko1[[#This Row],[Alku KK]])-1)/3+1,0)</f>
        <v>2014Q4</v>
      </c>
      <c r="T3032" s="43" t="str">
        <f>YEAR(Taulukko1[[#This Row],[Loppu KK]])&amp;"Q"&amp;ROUNDDOWN((MONTH(Taulukko1[[#This Row],[Loppu KK]])-1)/3+1,0)</f>
        <v>2014Q4</v>
      </c>
      <c r="U3032" s="66">
        <f>IF(COUNT(Taulukko1[[#This Row],[Neuvottelujen alaiset ]])=1,Taulukko1[[#This Row],[Neuvottelujen alaiset ]],Taulukko1[[#This Row],[Vähennystarve]])</f>
        <v>140</v>
      </c>
      <c r="V3032" s="44">
        <f t="shared" si="477"/>
        <v>1</v>
      </c>
      <c r="W3032" s="44" t="str">
        <f t="shared" si="478"/>
        <v>NA</v>
      </c>
      <c r="X3032" s="44" t="str">
        <f t="shared" si="479"/>
        <v>NA</v>
      </c>
      <c r="Y3032" s="90" t="b">
        <f>AND(MONTH(Taulukko1[[#This Row],[Alku PVM]] )=6,DAY(Taulukko1[[#This Row],[Alku PVM]] )&gt;19)</f>
        <v>0</v>
      </c>
      <c r="Z3032" s="90" t="b">
        <f>AND(MONTH(Taulukko1[[#This Row],[Loppu PVM]] )=6,DAY(Taulukko1[[#This Row],[Loppu PVM]] )&gt;19)</f>
        <v>0</v>
      </c>
      <c r="AA3032" s="90" t="b">
        <f>OR(MONTH(Taulukko1[[#This Row],[Alku PVM]] )&lt;=5,AND(MONTH(Taulukko1[[#This Row],[Alku PVM]] )=6,DAY(Taulukko1[[#This Row],[Alku PVM]] )&lt;20))</f>
        <v>0</v>
      </c>
      <c r="AB3032" s="90" t="b">
        <f>OR(MONTH(Taulukko1[[#This Row],[Loppu PVM]])&lt;=5,AND(MONTH(Taulukko1[[#This Row],[Loppu PVM]] )=6,DAY(Taulukko1[[#This Row],[Loppu PVM]])&lt;20))</f>
        <v>0</v>
      </c>
      <c r="AC3032" s="90" t="b">
        <f>OR(MONTH(Taulukko1[[#This Row],[Alku PVM]] )&lt;=3,AND(MONTH(Taulukko1[[#This Row],[Alku PVM]] )=3))</f>
        <v>0</v>
      </c>
      <c r="AD3032" s="90" t="b">
        <f>OR(MONTH(Taulukko1[[#This Row],[Loppu PVM]] )&lt;=3,AND(MONTH(Taulukko1[[#This Row],[Loppu PVM]] )=3))</f>
        <v>0</v>
      </c>
      <c r="AE3032" s="90" t="b">
        <f>OR(MONTH(Taulukko1[[#This Row],[Alku PVM]] )&lt;=9,AND(MONTH(Taulukko1[[#This Row],[Alku PVM]] )=9))</f>
        <v>0</v>
      </c>
      <c r="AF3032" s="90" t="b">
        <f>OR(MONTH(Taulukko1[[#This Row],[Loppu PVM]])&lt;=9,AND(MONTH(Taulukko1[[#This Row],[Loppu PVM]] )=9))</f>
        <v>0</v>
      </c>
      <c r="AG3032" s="90" t="b">
        <f>OR(MONTH(Taulukko1[[#This Row],[Alku PVM]] )&lt;=6,AND(MONTH(Taulukko1[[#This Row],[Alku PVM]] )=6))</f>
        <v>0</v>
      </c>
      <c r="AH3032" s="90" t="b">
        <f>OR(MONTH(Taulukko1[[#This Row],[Loppu PVM]])&lt;=6,AND(MONTH(Taulukko1[[#This Row],[Loppu PVM]] )=6))</f>
        <v>0</v>
      </c>
    </row>
    <row r="3033" spans="1:34" ht="12.75" customHeight="1">
      <c r="A3033" t="s">
        <v>229</v>
      </c>
      <c r="B3033" s="23">
        <v>41935</v>
      </c>
      <c r="C3033" t="s">
        <v>228</v>
      </c>
      <c r="D3033" s="5">
        <v>100</v>
      </c>
      <c r="E3033" s="62">
        <v>70</v>
      </c>
      <c r="F3033" s="4"/>
      <c r="G3033" s="5"/>
      <c r="H3033" s="22">
        <v>170</v>
      </c>
      <c r="I3033" s="126">
        <f>INDEX('TOL2008'!B:B,MATCH(A3033,'TOL2008'!A:A,0))</f>
        <v>45201</v>
      </c>
      <c r="J3033" s="126" t="str">
        <f>INDEX(Pääluokka!$H$2:$H$100,MATCH(VALUE(LEFT(Taulukko1[[#This Row],[TOL2008]],2)),Pääluokka!$G$2:$G$100,0))</f>
        <v>Tukku- ja vähittäiskauppa; moottoriajoneuvojen ja moottoripyörien korjaus</v>
      </c>
      <c r="K3033" s="126" t="str">
        <f>INDEX(Pääluokka!$I$2:$I$100,MATCH(VALUE(LEFT(Taulukko1[[#This Row],[TOL2008]],2)),Pääluokka!$G$2:$G$100,0))</f>
        <v>Palvelualat (G-N, R, S)</v>
      </c>
      <c r="L3033" s="41" t="str">
        <f t="shared" si="470"/>
        <v>NA</v>
      </c>
      <c r="M3033" s="43">
        <f t="shared" si="471"/>
        <v>41935</v>
      </c>
      <c r="N3033" s="43">
        <f t="shared" si="472"/>
        <v>41986</v>
      </c>
      <c r="O3033" s="43">
        <f t="shared" si="473"/>
        <v>41913</v>
      </c>
      <c r="P3033" s="43">
        <f t="shared" si="474"/>
        <v>41974</v>
      </c>
      <c r="Q3033" s="41">
        <f t="shared" si="475"/>
        <v>2014</v>
      </c>
      <c r="R3033" s="41">
        <f t="shared" si="476"/>
        <v>2014</v>
      </c>
      <c r="S3033" s="43" t="str">
        <f>YEAR(Taulukko1[[#This Row],[Alku KK]])&amp;"Q"&amp;ROUNDDOWN((MONTH(Taulukko1[[#This Row],[Alku KK]])-1)/3+1,0)</f>
        <v>2014Q4</v>
      </c>
      <c r="T3033" s="43" t="str">
        <f>YEAR(Taulukko1[[#This Row],[Loppu KK]])&amp;"Q"&amp;ROUNDDOWN((MONTH(Taulukko1[[#This Row],[Loppu KK]])-1)/3+1,0)</f>
        <v>2014Q4</v>
      </c>
      <c r="U3033" s="66">
        <f>IF(COUNT(Taulukko1[[#This Row],[Neuvottelujen alaiset ]])=1,Taulukko1[[#This Row],[Neuvottelujen alaiset ]],Taulukko1[[#This Row],[Vähennystarve]])</f>
        <v>170</v>
      </c>
      <c r="V3033" s="44">
        <f t="shared" si="477"/>
        <v>0.41176470588235292</v>
      </c>
      <c r="W3033" s="44" t="str">
        <f t="shared" si="478"/>
        <v>NA</v>
      </c>
      <c r="X3033" s="44" t="str">
        <f t="shared" si="479"/>
        <v>NA</v>
      </c>
      <c r="Y3033" s="90" t="b">
        <f>AND(MONTH(Taulukko1[[#This Row],[Alku PVM]] )=6,DAY(Taulukko1[[#This Row],[Alku PVM]] )&gt;19)</f>
        <v>0</v>
      </c>
      <c r="Z3033" s="90" t="b">
        <f>AND(MONTH(Taulukko1[[#This Row],[Loppu PVM]] )=6,DAY(Taulukko1[[#This Row],[Loppu PVM]] )&gt;19)</f>
        <v>0</v>
      </c>
      <c r="AA3033" s="90" t="b">
        <f>OR(MONTH(Taulukko1[[#This Row],[Alku PVM]] )&lt;=5,AND(MONTH(Taulukko1[[#This Row],[Alku PVM]] )=6,DAY(Taulukko1[[#This Row],[Alku PVM]] )&lt;20))</f>
        <v>0</v>
      </c>
      <c r="AB3033" s="90" t="b">
        <f>OR(MONTH(Taulukko1[[#This Row],[Loppu PVM]])&lt;=5,AND(MONTH(Taulukko1[[#This Row],[Loppu PVM]] )=6,DAY(Taulukko1[[#This Row],[Loppu PVM]])&lt;20))</f>
        <v>0</v>
      </c>
      <c r="AC3033" s="90" t="b">
        <f>OR(MONTH(Taulukko1[[#This Row],[Alku PVM]] )&lt;=3,AND(MONTH(Taulukko1[[#This Row],[Alku PVM]] )=3))</f>
        <v>0</v>
      </c>
      <c r="AD3033" s="90" t="b">
        <f>OR(MONTH(Taulukko1[[#This Row],[Loppu PVM]] )&lt;=3,AND(MONTH(Taulukko1[[#This Row],[Loppu PVM]] )=3))</f>
        <v>0</v>
      </c>
      <c r="AE3033" s="90" t="b">
        <f>OR(MONTH(Taulukko1[[#This Row],[Alku PVM]] )&lt;=9,AND(MONTH(Taulukko1[[#This Row],[Alku PVM]] )=9))</f>
        <v>0</v>
      </c>
      <c r="AF3033" s="90" t="b">
        <f>OR(MONTH(Taulukko1[[#This Row],[Loppu PVM]])&lt;=9,AND(MONTH(Taulukko1[[#This Row],[Loppu PVM]] )=9))</f>
        <v>0</v>
      </c>
      <c r="AG3033" s="90" t="b">
        <f>OR(MONTH(Taulukko1[[#This Row],[Alku PVM]] )&lt;=6,AND(MONTH(Taulukko1[[#This Row],[Alku PVM]] )=6))</f>
        <v>0</v>
      </c>
      <c r="AH3033" s="90" t="b">
        <f>OR(MONTH(Taulukko1[[#This Row],[Loppu PVM]])&lt;=6,AND(MONTH(Taulukko1[[#This Row],[Loppu PVM]] )=6))</f>
        <v>0</v>
      </c>
    </row>
    <row r="3034" spans="1:34" ht="12.75" customHeight="1">
      <c r="A3034" s="21" t="s">
        <v>329</v>
      </c>
      <c r="B3034" s="23">
        <v>41936</v>
      </c>
      <c r="C3034" s="21" t="s">
        <v>328</v>
      </c>
      <c r="D3034" s="24">
        <v>0</v>
      </c>
      <c r="E3034" s="62">
        <v>40</v>
      </c>
      <c r="F3034" s="23">
        <v>41981</v>
      </c>
      <c r="G3034" s="24">
        <v>33</v>
      </c>
      <c r="H3034" s="22">
        <v>235</v>
      </c>
      <c r="I3034" s="126">
        <f>INDEX('TOL2008'!B:B,MATCH(A3034,'TOL2008'!A:A,0))</f>
        <v>29200</v>
      </c>
      <c r="J3034" s="126" t="str">
        <f>INDEX(Pääluokka!$H$2:$H$100,MATCH(VALUE(LEFT(Taulukko1[[#This Row],[TOL2008]],2)),Pääluokka!$G$2:$G$100,0))</f>
        <v>Teollisuus</v>
      </c>
      <c r="K3034" s="126" t="str">
        <f>INDEX(Pääluokka!$I$2:$I$100,MATCH(VALUE(LEFT(Taulukko1[[#This Row],[TOL2008]],2)),Pääluokka!$G$2:$G$100,0))</f>
        <v>Teollisuus (C-E)</v>
      </c>
      <c r="L3034" s="41">
        <f t="shared" si="470"/>
        <v>45</v>
      </c>
      <c r="M3034" s="43">
        <f t="shared" si="471"/>
        <v>41936</v>
      </c>
      <c r="N3034" s="43">
        <f t="shared" si="472"/>
        <v>41981</v>
      </c>
      <c r="O3034" s="43">
        <f t="shared" si="473"/>
        <v>41913</v>
      </c>
      <c r="P3034" s="43">
        <f t="shared" si="474"/>
        <v>41974</v>
      </c>
      <c r="Q3034" s="41">
        <f t="shared" si="475"/>
        <v>2014</v>
      </c>
      <c r="R3034" s="41">
        <f t="shared" si="476"/>
        <v>2014</v>
      </c>
      <c r="S3034" s="43" t="str">
        <f>YEAR(Taulukko1[[#This Row],[Alku KK]])&amp;"Q"&amp;ROUNDDOWN((MONTH(Taulukko1[[#This Row],[Alku KK]])-1)/3+1,0)</f>
        <v>2014Q4</v>
      </c>
      <c r="T3034" s="43" t="str">
        <f>YEAR(Taulukko1[[#This Row],[Loppu KK]])&amp;"Q"&amp;ROUNDDOWN((MONTH(Taulukko1[[#This Row],[Loppu KK]])-1)/3+1,0)</f>
        <v>2014Q4</v>
      </c>
      <c r="U3034" s="66">
        <f>IF(COUNT(Taulukko1[[#This Row],[Neuvottelujen alaiset ]])=1,Taulukko1[[#This Row],[Neuvottelujen alaiset ]],Taulukko1[[#This Row],[Vähennystarve]])</f>
        <v>235</v>
      </c>
      <c r="V3034" s="44">
        <f t="shared" si="477"/>
        <v>0.1702127659574468</v>
      </c>
      <c r="W3034" s="44">
        <f t="shared" si="478"/>
        <v>0.14042553191489363</v>
      </c>
      <c r="X3034" s="44">
        <f t="shared" si="479"/>
        <v>0.82499999999999996</v>
      </c>
      <c r="Y3034" s="90" t="b">
        <f>AND(MONTH(Taulukko1[[#This Row],[Alku PVM]] )=6,DAY(Taulukko1[[#This Row],[Alku PVM]] )&gt;19)</f>
        <v>0</v>
      </c>
      <c r="Z3034" s="90" t="b">
        <f>AND(MONTH(Taulukko1[[#This Row],[Loppu PVM]] )=6,DAY(Taulukko1[[#This Row],[Loppu PVM]] )&gt;19)</f>
        <v>0</v>
      </c>
      <c r="AA3034" s="90" t="b">
        <f>OR(MONTH(Taulukko1[[#This Row],[Alku PVM]] )&lt;=5,AND(MONTH(Taulukko1[[#This Row],[Alku PVM]] )=6,DAY(Taulukko1[[#This Row],[Alku PVM]] )&lt;20))</f>
        <v>0</v>
      </c>
      <c r="AB3034" s="90" t="b">
        <f>OR(MONTH(Taulukko1[[#This Row],[Loppu PVM]])&lt;=5,AND(MONTH(Taulukko1[[#This Row],[Loppu PVM]] )=6,DAY(Taulukko1[[#This Row],[Loppu PVM]])&lt;20))</f>
        <v>0</v>
      </c>
      <c r="AC3034" s="90" t="b">
        <f>OR(MONTH(Taulukko1[[#This Row],[Alku PVM]] )&lt;=3,AND(MONTH(Taulukko1[[#This Row],[Alku PVM]] )=3))</f>
        <v>0</v>
      </c>
      <c r="AD3034" s="90" t="b">
        <f>OR(MONTH(Taulukko1[[#This Row],[Loppu PVM]] )&lt;=3,AND(MONTH(Taulukko1[[#This Row],[Loppu PVM]] )=3))</f>
        <v>0</v>
      </c>
      <c r="AE3034" s="90" t="b">
        <f>OR(MONTH(Taulukko1[[#This Row],[Alku PVM]] )&lt;=9,AND(MONTH(Taulukko1[[#This Row],[Alku PVM]] )=9))</f>
        <v>0</v>
      </c>
      <c r="AF3034" s="90" t="b">
        <f>OR(MONTH(Taulukko1[[#This Row],[Loppu PVM]])&lt;=9,AND(MONTH(Taulukko1[[#This Row],[Loppu PVM]] )=9))</f>
        <v>0</v>
      </c>
      <c r="AG3034" s="90" t="b">
        <f>OR(MONTH(Taulukko1[[#This Row],[Alku PVM]] )&lt;=6,AND(MONTH(Taulukko1[[#This Row],[Alku PVM]] )=6))</f>
        <v>0</v>
      </c>
      <c r="AH3034" s="90" t="b">
        <f>OR(MONTH(Taulukko1[[#This Row],[Loppu PVM]])&lt;=6,AND(MONTH(Taulukko1[[#This Row],[Loppu PVM]] )=6))</f>
        <v>0</v>
      </c>
    </row>
    <row r="3035" spans="1:34" ht="12.75" customHeight="1">
      <c r="A3035" t="s">
        <v>61</v>
      </c>
      <c r="B3035" s="23">
        <v>41936</v>
      </c>
      <c r="C3035" t="s">
        <v>60</v>
      </c>
      <c r="E3035" s="62">
        <v>60</v>
      </c>
      <c r="F3035" s="4">
        <v>42003</v>
      </c>
      <c r="G3035" s="5">
        <v>19</v>
      </c>
      <c r="H3035" s="22">
        <v>270</v>
      </c>
      <c r="I3035" s="126">
        <f>INDEX('TOL2008'!B:B,MATCH(A3035,'TOL2008'!A:A,0))</f>
        <v>42110</v>
      </c>
      <c r="J3035" s="126" t="str">
        <f>INDEX(Pääluokka!$H$2:$H$100,MATCH(VALUE(LEFT(Taulukko1[[#This Row],[TOL2008]],2)),Pääluokka!$G$2:$G$100,0))</f>
        <v>Rakentaminen</v>
      </c>
      <c r="K3035" s="126" t="str">
        <f>INDEX(Pääluokka!$I$2:$I$100,MATCH(VALUE(LEFT(Taulukko1[[#This Row],[TOL2008]],2)),Pääluokka!$G$2:$G$100,0))</f>
        <v>Rakentaminen (F)</v>
      </c>
      <c r="L3035" s="41">
        <f t="shared" si="470"/>
        <v>67</v>
      </c>
      <c r="M3035" s="43">
        <f t="shared" si="471"/>
        <v>41936</v>
      </c>
      <c r="N3035" s="43">
        <f t="shared" si="472"/>
        <v>42003</v>
      </c>
      <c r="O3035" s="43">
        <f t="shared" si="473"/>
        <v>41913</v>
      </c>
      <c r="P3035" s="43">
        <f t="shared" si="474"/>
        <v>41974</v>
      </c>
      <c r="Q3035" s="41">
        <f t="shared" si="475"/>
        <v>2014</v>
      </c>
      <c r="R3035" s="41">
        <f t="shared" si="476"/>
        <v>2014</v>
      </c>
      <c r="S3035" s="43" t="str">
        <f>YEAR(Taulukko1[[#This Row],[Alku KK]])&amp;"Q"&amp;ROUNDDOWN((MONTH(Taulukko1[[#This Row],[Alku KK]])-1)/3+1,0)</f>
        <v>2014Q4</v>
      </c>
      <c r="T3035" s="43" t="str">
        <f>YEAR(Taulukko1[[#This Row],[Loppu KK]])&amp;"Q"&amp;ROUNDDOWN((MONTH(Taulukko1[[#This Row],[Loppu KK]])-1)/3+1,0)</f>
        <v>2014Q4</v>
      </c>
      <c r="U3035" s="66">
        <f>IF(COUNT(Taulukko1[[#This Row],[Neuvottelujen alaiset ]])=1,Taulukko1[[#This Row],[Neuvottelujen alaiset ]],Taulukko1[[#This Row],[Vähennystarve]])</f>
        <v>270</v>
      </c>
      <c r="V3035" s="44">
        <f t="shared" si="477"/>
        <v>0.22222222222222221</v>
      </c>
      <c r="W3035" s="44">
        <f t="shared" si="478"/>
        <v>7.0370370370370375E-2</v>
      </c>
      <c r="X3035" s="44">
        <f t="shared" si="479"/>
        <v>0.31666666666666665</v>
      </c>
      <c r="Y3035" s="90" t="b">
        <f>AND(MONTH(Taulukko1[[#This Row],[Alku PVM]] )=6,DAY(Taulukko1[[#This Row],[Alku PVM]] )&gt;19)</f>
        <v>0</v>
      </c>
      <c r="Z3035" s="90" t="b">
        <f>AND(MONTH(Taulukko1[[#This Row],[Loppu PVM]] )=6,DAY(Taulukko1[[#This Row],[Loppu PVM]] )&gt;19)</f>
        <v>0</v>
      </c>
      <c r="AA3035" s="90" t="b">
        <f>OR(MONTH(Taulukko1[[#This Row],[Alku PVM]] )&lt;=5,AND(MONTH(Taulukko1[[#This Row],[Alku PVM]] )=6,DAY(Taulukko1[[#This Row],[Alku PVM]] )&lt;20))</f>
        <v>0</v>
      </c>
      <c r="AB3035" s="90" t="b">
        <f>OR(MONTH(Taulukko1[[#This Row],[Loppu PVM]])&lt;=5,AND(MONTH(Taulukko1[[#This Row],[Loppu PVM]] )=6,DAY(Taulukko1[[#This Row],[Loppu PVM]])&lt;20))</f>
        <v>0</v>
      </c>
      <c r="AC3035" s="90" t="b">
        <f>OR(MONTH(Taulukko1[[#This Row],[Alku PVM]] )&lt;=3,AND(MONTH(Taulukko1[[#This Row],[Alku PVM]] )=3))</f>
        <v>0</v>
      </c>
      <c r="AD3035" s="90" t="b">
        <f>OR(MONTH(Taulukko1[[#This Row],[Loppu PVM]] )&lt;=3,AND(MONTH(Taulukko1[[#This Row],[Loppu PVM]] )=3))</f>
        <v>0</v>
      </c>
      <c r="AE3035" s="90" t="b">
        <f>OR(MONTH(Taulukko1[[#This Row],[Alku PVM]] )&lt;=9,AND(MONTH(Taulukko1[[#This Row],[Alku PVM]] )=9))</f>
        <v>0</v>
      </c>
      <c r="AF3035" s="90" t="b">
        <f>OR(MONTH(Taulukko1[[#This Row],[Loppu PVM]])&lt;=9,AND(MONTH(Taulukko1[[#This Row],[Loppu PVM]] )=9))</f>
        <v>0</v>
      </c>
      <c r="AG3035" s="90" t="b">
        <f>OR(MONTH(Taulukko1[[#This Row],[Alku PVM]] )&lt;=6,AND(MONTH(Taulukko1[[#This Row],[Alku PVM]] )=6))</f>
        <v>0</v>
      </c>
      <c r="AH3035" s="90" t="b">
        <f>OR(MONTH(Taulukko1[[#This Row],[Loppu PVM]])&lt;=6,AND(MONTH(Taulukko1[[#This Row],[Loppu PVM]] )=6))</f>
        <v>0</v>
      </c>
    </row>
    <row r="3036" spans="1:34" ht="12.75" customHeight="1">
      <c r="A3036" t="s">
        <v>24</v>
      </c>
      <c r="B3036" s="23">
        <v>41936</v>
      </c>
      <c r="C3036" t="s">
        <v>23</v>
      </c>
      <c r="E3036" s="62">
        <v>7</v>
      </c>
      <c r="F3036" s="4">
        <v>41955</v>
      </c>
      <c r="G3036" s="24">
        <v>6</v>
      </c>
      <c r="H3036" s="22">
        <v>7</v>
      </c>
      <c r="I3036" s="126">
        <f>INDEX('TOL2008'!B:B,MATCH(A3036,'TOL2008'!A:A,0))</f>
        <v>94120</v>
      </c>
      <c r="J3036" s="126" t="str">
        <f>INDEX(Pääluokka!$H$2:$H$100,MATCH(VALUE(LEFT(Taulukko1[[#This Row],[TOL2008]],2)),Pääluokka!$G$2:$G$100,0))</f>
        <v>Muu palvelutoiminta</v>
      </c>
      <c r="K3036" s="126" t="str">
        <f>INDEX(Pääluokka!$I$2:$I$100,MATCH(VALUE(LEFT(Taulukko1[[#This Row],[TOL2008]],2)),Pääluokka!$G$2:$G$100,0))</f>
        <v>Palvelualat (G-N, R, S)</v>
      </c>
      <c r="L3036" s="41">
        <f t="shared" si="470"/>
        <v>19</v>
      </c>
      <c r="M3036" s="43">
        <f t="shared" si="471"/>
        <v>41936</v>
      </c>
      <c r="N3036" s="43">
        <f t="shared" si="472"/>
        <v>41955</v>
      </c>
      <c r="O3036" s="43">
        <f t="shared" si="473"/>
        <v>41913</v>
      </c>
      <c r="P3036" s="43">
        <f t="shared" si="474"/>
        <v>41944</v>
      </c>
      <c r="Q3036" s="41">
        <f t="shared" si="475"/>
        <v>2014</v>
      </c>
      <c r="R3036" s="41">
        <f t="shared" si="476"/>
        <v>2014</v>
      </c>
      <c r="S3036" s="43" t="str">
        <f>YEAR(Taulukko1[[#This Row],[Alku KK]])&amp;"Q"&amp;ROUNDDOWN((MONTH(Taulukko1[[#This Row],[Alku KK]])-1)/3+1,0)</f>
        <v>2014Q4</v>
      </c>
      <c r="T3036" s="43" t="str">
        <f>YEAR(Taulukko1[[#This Row],[Loppu KK]])&amp;"Q"&amp;ROUNDDOWN((MONTH(Taulukko1[[#This Row],[Loppu KK]])-1)/3+1,0)</f>
        <v>2014Q4</v>
      </c>
      <c r="U3036" s="66">
        <f>IF(COUNT(Taulukko1[[#This Row],[Neuvottelujen alaiset ]])=1,Taulukko1[[#This Row],[Neuvottelujen alaiset ]],Taulukko1[[#This Row],[Vähennystarve]])</f>
        <v>7</v>
      </c>
      <c r="V3036" s="44">
        <f t="shared" si="477"/>
        <v>1</v>
      </c>
      <c r="W3036" s="44">
        <f t="shared" si="478"/>
        <v>0.8571428571428571</v>
      </c>
      <c r="X3036" s="44">
        <f t="shared" si="479"/>
        <v>0.8571428571428571</v>
      </c>
      <c r="Y3036" s="90" t="b">
        <f>AND(MONTH(Taulukko1[[#This Row],[Alku PVM]] )=6,DAY(Taulukko1[[#This Row],[Alku PVM]] )&gt;19)</f>
        <v>0</v>
      </c>
      <c r="Z3036" s="90" t="b">
        <f>AND(MONTH(Taulukko1[[#This Row],[Loppu PVM]] )=6,DAY(Taulukko1[[#This Row],[Loppu PVM]] )&gt;19)</f>
        <v>0</v>
      </c>
      <c r="AA3036" s="90" t="b">
        <f>OR(MONTH(Taulukko1[[#This Row],[Alku PVM]] )&lt;=5,AND(MONTH(Taulukko1[[#This Row],[Alku PVM]] )=6,DAY(Taulukko1[[#This Row],[Alku PVM]] )&lt;20))</f>
        <v>0</v>
      </c>
      <c r="AB3036" s="90" t="b">
        <f>OR(MONTH(Taulukko1[[#This Row],[Loppu PVM]])&lt;=5,AND(MONTH(Taulukko1[[#This Row],[Loppu PVM]] )=6,DAY(Taulukko1[[#This Row],[Loppu PVM]])&lt;20))</f>
        <v>0</v>
      </c>
      <c r="AC3036" s="90" t="b">
        <f>OR(MONTH(Taulukko1[[#This Row],[Alku PVM]] )&lt;=3,AND(MONTH(Taulukko1[[#This Row],[Alku PVM]] )=3))</f>
        <v>0</v>
      </c>
      <c r="AD3036" s="90" t="b">
        <f>OR(MONTH(Taulukko1[[#This Row],[Loppu PVM]] )&lt;=3,AND(MONTH(Taulukko1[[#This Row],[Loppu PVM]] )=3))</f>
        <v>0</v>
      </c>
      <c r="AE3036" s="90" t="b">
        <f>OR(MONTH(Taulukko1[[#This Row],[Alku PVM]] )&lt;=9,AND(MONTH(Taulukko1[[#This Row],[Alku PVM]] )=9))</f>
        <v>0</v>
      </c>
      <c r="AF3036" s="90" t="b">
        <f>OR(MONTH(Taulukko1[[#This Row],[Loppu PVM]])&lt;=9,AND(MONTH(Taulukko1[[#This Row],[Loppu PVM]] )=9))</f>
        <v>0</v>
      </c>
      <c r="AG3036" s="90" t="b">
        <f>OR(MONTH(Taulukko1[[#This Row],[Alku PVM]] )&lt;=6,AND(MONTH(Taulukko1[[#This Row],[Alku PVM]] )=6))</f>
        <v>0</v>
      </c>
      <c r="AH3036" s="90" t="b">
        <f>OR(MONTH(Taulukko1[[#This Row],[Loppu PVM]])&lt;=6,AND(MONTH(Taulukko1[[#This Row],[Loppu PVM]] )=6))</f>
        <v>0</v>
      </c>
    </row>
    <row r="3037" spans="1:34" ht="12.75" customHeight="1">
      <c r="A3037" t="s">
        <v>252</v>
      </c>
      <c r="B3037" s="23">
        <v>41939</v>
      </c>
      <c r="C3037" t="s">
        <v>4399</v>
      </c>
      <c r="E3037" s="62">
        <v>25</v>
      </c>
      <c r="F3037" s="4">
        <v>41964</v>
      </c>
      <c r="G3037" s="5"/>
      <c r="H3037" s="22">
        <v>125</v>
      </c>
      <c r="I3037" s="126">
        <f>INDEX('TOL2008'!B:B,MATCH(A3037,'TOL2008'!A:A,0))</f>
        <v>49391</v>
      </c>
      <c r="J3037" s="126" t="str">
        <f>INDEX(Pääluokka!$H$2:$H$100,MATCH(VALUE(LEFT(Taulukko1[[#This Row],[TOL2008]],2)),Pääluokka!$G$2:$G$100,0))</f>
        <v>Kuljetus ja varastointi</v>
      </c>
      <c r="K3037" s="126" t="str">
        <f>INDEX(Pääluokka!$I$2:$I$100,MATCH(VALUE(LEFT(Taulukko1[[#This Row],[TOL2008]],2)),Pääluokka!$G$2:$G$100,0))</f>
        <v>Palvelualat (G-N, R, S)</v>
      </c>
      <c r="L3037" s="41">
        <f t="shared" si="470"/>
        <v>25</v>
      </c>
      <c r="M3037" s="43">
        <f t="shared" si="471"/>
        <v>41939</v>
      </c>
      <c r="N3037" s="43">
        <f t="shared" si="472"/>
        <v>41964</v>
      </c>
      <c r="O3037" s="43">
        <f t="shared" si="473"/>
        <v>41913</v>
      </c>
      <c r="P3037" s="43">
        <f t="shared" si="474"/>
        <v>41944</v>
      </c>
      <c r="Q3037" s="41">
        <f t="shared" si="475"/>
        <v>2014</v>
      </c>
      <c r="R3037" s="41">
        <f t="shared" si="476"/>
        <v>2014</v>
      </c>
      <c r="S3037" s="43" t="str">
        <f>YEAR(Taulukko1[[#This Row],[Alku KK]])&amp;"Q"&amp;ROUNDDOWN((MONTH(Taulukko1[[#This Row],[Alku KK]])-1)/3+1,0)</f>
        <v>2014Q4</v>
      </c>
      <c r="T3037" s="43" t="str">
        <f>YEAR(Taulukko1[[#This Row],[Loppu KK]])&amp;"Q"&amp;ROUNDDOWN((MONTH(Taulukko1[[#This Row],[Loppu KK]])-1)/3+1,0)</f>
        <v>2014Q4</v>
      </c>
      <c r="U3037" s="66">
        <f>IF(COUNT(Taulukko1[[#This Row],[Neuvottelujen alaiset ]])=1,Taulukko1[[#This Row],[Neuvottelujen alaiset ]],Taulukko1[[#This Row],[Vähennystarve]])</f>
        <v>125</v>
      </c>
      <c r="V3037" s="44">
        <f t="shared" si="477"/>
        <v>0.2</v>
      </c>
      <c r="W3037" s="44" t="str">
        <f t="shared" si="478"/>
        <v>NA</v>
      </c>
      <c r="X3037" s="44" t="str">
        <f t="shared" si="479"/>
        <v>NA</v>
      </c>
      <c r="Y3037" s="90" t="b">
        <f>AND(MONTH(Taulukko1[[#This Row],[Alku PVM]] )=6,DAY(Taulukko1[[#This Row],[Alku PVM]] )&gt;19)</f>
        <v>0</v>
      </c>
      <c r="Z3037" s="90" t="b">
        <f>AND(MONTH(Taulukko1[[#This Row],[Loppu PVM]] )=6,DAY(Taulukko1[[#This Row],[Loppu PVM]] )&gt;19)</f>
        <v>0</v>
      </c>
      <c r="AA3037" s="90" t="b">
        <f>OR(MONTH(Taulukko1[[#This Row],[Alku PVM]] )&lt;=5,AND(MONTH(Taulukko1[[#This Row],[Alku PVM]] )=6,DAY(Taulukko1[[#This Row],[Alku PVM]] )&lt;20))</f>
        <v>0</v>
      </c>
      <c r="AB3037" s="90" t="b">
        <f>OR(MONTH(Taulukko1[[#This Row],[Loppu PVM]])&lt;=5,AND(MONTH(Taulukko1[[#This Row],[Loppu PVM]] )=6,DAY(Taulukko1[[#This Row],[Loppu PVM]])&lt;20))</f>
        <v>0</v>
      </c>
      <c r="AC3037" s="90" t="b">
        <f>OR(MONTH(Taulukko1[[#This Row],[Alku PVM]] )&lt;=3,AND(MONTH(Taulukko1[[#This Row],[Alku PVM]] )=3))</f>
        <v>0</v>
      </c>
      <c r="AD3037" s="90" t="b">
        <f>OR(MONTH(Taulukko1[[#This Row],[Loppu PVM]] )&lt;=3,AND(MONTH(Taulukko1[[#This Row],[Loppu PVM]] )=3))</f>
        <v>0</v>
      </c>
      <c r="AE3037" s="90" t="b">
        <f>OR(MONTH(Taulukko1[[#This Row],[Alku PVM]] )&lt;=9,AND(MONTH(Taulukko1[[#This Row],[Alku PVM]] )=9))</f>
        <v>0</v>
      </c>
      <c r="AF3037" s="90" t="b">
        <f>OR(MONTH(Taulukko1[[#This Row],[Loppu PVM]])&lt;=9,AND(MONTH(Taulukko1[[#This Row],[Loppu PVM]] )=9))</f>
        <v>0</v>
      </c>
      <c r="AG3037" s="90" t="b">
        <f>OR(MONTH(Taulukko1[[#This Row],[Alku PVM]] )&lt;=6,AND(MONTH(Taulukko1[[#This Row],[Alku PVM]] )=6))</f>
        <v>0</v>
      </c>
      <c r="AH3037" s="90" t="b">
        <f>OR(MONTH(Taulukko1[[#This Row],[Loppu PVM]])&lt;=6,AND(MONTH(Taulukko1[[#This Row],[Loppu PVM]] )=6))</f>
        <v>0</v>
      </c>
    </row>
    <row r="3038" spans="1:34" ht="12.75" customHeight="1">
      <c r="A3038" t="s">
        <v>585</v>
      </c>
      <c r="B3038" s="23">
        <v>41940</v>
      </c>
      <c r="C3038" t="s">
        <v>4377</v>
      </c>
      <c r="E3038" s="62">
        <v>46</v>
      </c>
      <c r="F3038" s="4">
        <v>41989</v>
      </c>
      <c r="G3038" s="24">
        <v>28</v>
      </c>
      <c r="H3038" s="22">
        <v>152</v>
      </c>
      <c r="I3038" s="126">
        <f>INDEX('TOL2008'!B:B,MATCH(A3038,'TOL2008'!A:A,0))</f>
        <v>61200</v>
      </c>
      <c r="J3038" s="126" t="str">
        <f>INDEX(Pääluokka!$H$2:$H$100,MATCH(VALUE(LEFT(Taulukko1[[#This Row],[TOL2008]],2)),Pääluokka!$G$2:$G$100,0))</f>
        <v>Informaatio ja viestintä</v>
      </c>
      <c r="K3038" s="126" t="str">
        <f>INDEX(Pääluokka!$I$2:$I$100,MATCH(VALUE(LEFT(Taulukko1[[#This Row],[TOL2008]],2)),Pääluokka!$G$2:$G$100,0))</f>
        <v>Palvelualat (G-N, R, S)</v>
      </c>
      <c r="L3038" s="41">
        <f t="shared" si="470"/>
        <v>49</v>
      </c>
      <c r="M3038" s="43">
        <f t="shared" si="471"/>
        <v>41940</v>
      </c>
      <c r="N3038" s="43">
        <f t="shared" si="472"/>
        <v>41989</v>
      </c>
      <c r="O3038" s="43">
        <f t="shared" si="473"/>
        <v>41913</v>
      </c>
      <c r="P3038" s="43">
        <f t="shared" si="474"/>
        <v>41974</v>
      </c>
      <c r="Q3038" s="41">
        <f t="shared" si="475"/>
        <v>2014</v>
      </c>
      <c r="R3038" s="41">
        <f t="shared" si="476"/>
        <v>2014</v>
      </c>
      <c r="S3038" s="43" t="str">
        <f>YEAR(Taulukko1[[#This Row],[Alku KK]])&amp;"Q"&amp;ROUNDDOWN((MONTH(Taulukko1[[#This Row],[Alku KK]])-1)/3+1,0)</f>
        <v>2014Q4</v>
      </c>
      <c r="T3038" s="43" t="str">
        <f>YEAR(Taulukko1[[#This Row],[Loppu KK]])&amp;"Q"&amp;ROUNDDOWN((MONTH(Taulukko1[[#This Row],[Loppu KK]])-1)/3+1,0)</f>
        <v>2014Q4</v>
      </c>
      <c r="U3038" s="66">
        <f>IF(COUNT(Taulukko1[[#This Row],[Neuvottelujen alaiset ]])=1,Taulukko1[[#This Row],[Neuvottelujen alaiset ]],Taulukko1[[#This Row],[Vähennystarve]])</f>
        <v>152</v>
      </c>
      <c r="V3038" s="44">
        <f t="shared" si="477"/>
        <v>0.30263157894736842</v>
      </c>
      <c r="W3038" s="44">
        <f t="shared" si="478"/>
        <v>0.18421052631578946</v>
      </c>
      <c r="X3038" s="44">
        <f t="shared" si="479"/>
        <v>0.60869565217391308</v>
      </c>
      <c r="Y3038" s="90" t="b">
        <f>AND(MONTH(Taulukko1[[#This Row],[Alku PVM]] )=6,DAY(Taulukko1[[#This Row],[Alku PVM]] )&gt;19)</f>
        <v>0</v>
      </c>
      <c r="Z3038" s="90" t="b">
        <f>AND(MONTH(Taulukko1[[#This Row],[Loppu PVM]] )=6,DAY(Taulukko1[[#This Row],[Loppu PVM]] )&gt;19)</f>
        <v>0</v>
      </c>
      <c r="AA3038" s="90" t="b">
        <f>OR(MONTH(Taulukko1[[#This Row],[Alku PVM]] )&lt;=5,AND(MONTH(Taulukko1[[#This Row],[Alku PVM]] )=6,DAY(Taulukko1[[#This Row],[Alku PVM]] )&lt;20))</f>
        <v>0</v>
      </c>
      <c r="AB3038" s="90" t="b">
        <f>OR(MONTH(Taulukko1[[#This Row],[Loppu PVM]])&lt;=5,AND(MONTH(Taulukko1[[#This Row],[Loppu PVM]] )=6,DAY(Taulukko1[[#This Row],[Loppu PVM]])&lt;20))</f>
        <v>0</v>
      </c>
      <c r="AC3038" s="90" t="b">
        <f>OR(MONTH(Taulukko1[[#This Row],[Alku PVM]] )&lt;=3,AND(MONTH(Taulukko1[[#This Row],[Alku PVM]] )=3))</f>
        <v>0</v>
      </c>
      <c r="AD3038" s="90" t="b">
        <f>OR(MONTH(Taulukko1[[#This Row],[Loppu PVM]] )&lt;=3,AND(MONTH(Taulukko1[[#This Row],[Loppu PVM]] )=3))</f>
        <v>0</v>
      </c>
      <c r="AE3038" s="90" t="b">
        <f>OR(MONTH(Taulukko1[[#This Row],[Alku PVM]] )&lt;=9,AND(MONTH(Taulukko1[[#This Row],[Alku PVM]] )=9))</f>
        <v>0</v>
      </c>
      <c r="AF3038" s="90" t="b">
        <f>OR(MONTH(Taulukko1[[#This Row],[Loppu PVM]])&lt;=9,AND(MONTH(Taulukko1[[#This Row],[Loppu PVM]] )=9))</f>
        <v>0</v>
      </c>
      <c r="AG3038" s="90" t="b">
        <f>OR(MONTH(Taulukko1[[#This Row],[Alku PVM]] )&lt;=6,AND(MONTH(Taulukko1[[#This Row],[Alku PVM]] )=6))</f>
        <v>0</v>
      </c>
      <c r="AH3038" s="90" t="b">
        <f>OR(MONTH(Taulukko1[[#This Row],[Loppu PVM]])&lt;=6,AND(MONTH(Taulukko1[[#This Row],[Loppu PVM]] )=6))</f>
        <v>0</v>
      </c>
    </row>
    <row r="3039" spans="1:34" ht="12.75" customHeight="1">
      <c r="A3039" s="21" t="s">
        <v>488</v>
      </c>
      <c r="B3039" s="23">
        <v>41940</v>
      </c>
      <c r="C3039" s="21" t="s">
        <v>87</v>
      </c>
      <c r="D3039" s="24"/>
      <c r="E3039" s="62">
        <v>65</v>
      </c>
      <c r="F3039" s="23">
        <v>41990</v>
      </c>
      <c r="G3039" s="24">
        <v>26</v>
      </c>
      <c r="H3039" s="22">
        <v>665</v>
      </c>
      <c r="I3039" s="126">
        <f>INDEX('TOL2008'!B:B,MATCH(A3039,'TOL2008'!A:A,0))</f>
        <v>87901</v>
      </c>
      <c r="J3039" s="126" t="str">
        <f>INDEX(Pääluokka!$H$2:$H$100,MATCH(VALUE(LEFT(Taulukko1[[#This Row],[TOL2008]],2)),Pääluokka!$G$2:$G$100,0))</f>
        <v>Terveys- ja sosiaalipalvelut</v>
      </c>
      <c r="K3039" s="126" t="str">
        <f>INDEX(Pääluokka!$I$2:$I$100,MATCH(VALUE(LEFT(Taulukko1[[#This Row],[TOL2008]],2)),Pääluokka!$G$2:$G$100,0))</f>
        <v>Muut toimialat (O-Q, T-X)</v>
      </c>
      <c r="L3039" s="41">
        <f t="shared" si="470"/>
        <v>50</v>
      </c>
      <c r="M3039" s="43">
        <f t="shared" si="471"/>
        <v>41940</v>
      </c>
      <c r="N3039" s="43">
        <f t="shared" si="472"/>
        <v>41990</v>
      </c>
      <c r="O3039" s="43">
        <f t="shared" si="473"/>
        <v>41913</v>
      </c>
      <c r="P3039" s="43">
        <f t="shared" si="474"/>
        <v>41974</v>
      </c>
      <c r="Q3039" s="41">
        <f t="shared" si="475"/>
        <v>2014</v>
      </c>
      <c r="R3039" s="41">
        <f t="shared" si="476"/>
        <v>2014</v>
      </c>
      <c r="S3039" s="43" t="str">
        <f>YEAR(Taulukko1[[#This Row],[Alku KK]])&amp;"Q"&amp;ROUNDDOWN((MONTH(Taulukko1[[#This Row],[Alku KK]])-1)/3+1,0)</f>
        <v>2014Q4</v>
      </c>
      <c r="T3039" s="43" t="str">
        <f>YEAR(Taulukko1[[#This Row],[Loppu KK]])&amp;"Q"&amp;ROUNDDOWN((MONTH(Taulukko1[[#This Row],[Loppu KK]])-1)/3+1,0)</f>
        <v>2014Q4</v>
      </c>
      <c r="U3039" s="66">
        <f>IF(COUNT(Taulukko1[[#This Row],[Neuvottelujen alaiset ]])=1,Taulukko1[[#This Row],[Neuvottelujen alaiset ]],Taulukko1[[#This Row],[Vähennystarve]])</f>
        <v>665</v>
      </c>
      <c r="V3039" s="44">
        <f t="shared" si="477"/>
        <v>9.7744360902255634E-2</v>
      </c>
      <c r="W3039" s="44">
        <f t="shared" si="478"/>
        <v>3.9097744360902256E-2</v>
      </c>
      <c r="X3039" s="44">
        <f t="shared" si="479"/>
        <v>0.4</v>
      </c>
      <c r="Y3039" s="90" t="b">
        <f>AND(MONTH(Taulukko1[[#This Row],[Alku PVM]] )=6,DAY(Taulukko1[[#This Row],[Alku PVM]] )&gt;19)</f>
        <v>0</v>
      </c>
      <c r="Z3039" s="90" t="b">
        <f>AND(MONTH(Taulukko1[[#This Row],[Loppu PVM]] )=6,DAY(Taulukko1[[#This Row],[Loppu PVM]] )&gt;19)</f>
        <v>0</v>
      </c>
      <c r="AA3039" s="90" t="b">
        <f>OR(MONTH(Taulukko1[[#This Row],[Alku PVM]] )&lt;=5,AND(MONTH(Taulukko1[[#This Row],[Alku PVM]] )=6,DAY(Taulukko1[[#This Row],[Alku PVM]] )&lt;20))</f>
        <v>0</v>
      </c>
      <c r="AB3039" s="90" t="b">
        <f>OR(MONTH(Taulukko1[[#This Row],[Loppu PVM]])&lt;=5,AND(MONTH(Taulukko1[[#This Row],[Loppu PVM]] )=6,DAY(Taulukko1[[#This Row],[Loppu PVM]])&lt;20))</f>
        <v>0</v>
      </c>
      <c r="AC3039" s="90" t="b">
        <f>OR(MONTH(Taulukko1[[#This Row],[Alku PVM]] )&lt;=3,AND(MONTH(Taulukko1[[#This Row],[Alku PVM]] )=3))</f>
        <v>0</v>
      </c>
      <c r="AD3039" s="90" t="b">
        <f>OR(MONTH(Taulukko1[[#This Row],[Loppu PVM]] )&lt;=3,AND(MONTH(Taulukko1[[#This Row],[Loppu PVM]] )=3))</f>
        <v>0</v>
      </c>
      <c r="AE3039" s="90" t="b">
        <f>OR(MONTH(Taulukko1[[#This Row],[Alku PVM]] )&lt;=9,AND(MONTH(Taulukko1[[#This Row],[Alku PVM]] )=9))</f>
        <v>0</v>
      </c>
      <c r="AF3039" s="90" t="b">
        <f>OR(MONTH(Taulukko1[[#This Row],[Loppu PVM]])&lt;=9,AND(MONTH(Taulukko1[[#This Row],[Loppu PVM]] )=9))</f>
        <v>0</v>
      </c>
      <c r="AG3039" s="90" t="b">
        <f>OR(MONTH(Taulukko1[[#This Row],[Alku PVM]] )&lt;=6,AND(MONTH(Taulukko1[[#This Row],[Alku PVM]] )=6))</f>
        <v>0</v>
      </c>
      <c r="AH3039" s="90" t="b">
        <f>OR(MONTH(Taulukko1[[#This Row],[Loppu PVM]])&lt;=6,AND(MONTH(Taulukko1[[#This Row],[Loppu PVM]] )=6))</f>
        <v>0</v>
      </c>
    </row>
    <row r="3040" spans="1:34" ht="12.75" customHeight="1">
      <c r="A3040" s="21" t="s">
        <v>387</v>
      </c>
      <c r="B3040" s="23">
        <v>41940</v>
      </c>
      <c r="C3040" s="21" t="s">
        <v>386</v>
      </c>
      <c r="D3040" s="24">
        <v>8</v>
      </c>
      <c r="E3040" s="62">
        <v>18</v>
      </c>
      <c r="F3040" s="23">
        <v>41961</v>
      </c>
      <c r="G3040" s="24">
        <v>8</v>
      </c>
      <c r="H3040" s="22">
        <v>48</v>
      </c>
      <c r="I3040" s="126">
        <f>INDEX('TOL2008'!B:B,MATCH(A3040,'TOL2008'!A:A,0))</f>
        <v>10710</v>
      </c>
      <c r="J3040" s="126" t="str">
        <f>INDEX(Pääluokka!$H$2:$H$100,MATCH(VALUE(LEFT(Taulukko1[[#This Row],[TOL2008]],2)),Pääluokka!$G$2:$G$100,0))</f>
        <v>Teollisuus</v>
      </c>
      <c r="K3040" s="126" t="str">
        <f>INDEX(Pääluokka!$I$2:$I$100,MATCH(VALUE(LEFT(Taulukko1[[#This Row],[TOL2008]],2)),Pääluokka!$G$2:$G$100,0))</f>
        <v>Teollisuus (C-E)</v>
      </c>
      <c r="L3040" s="41">
        <f t="shared" si="470"/>
        <v>21</v>
      </c>
      <c r="M3040" s="43">
        <f t="shared" si="471"/>
        <v>41940</v>
      </c>
      <c r="N3040" s="43">
        <f t="shared" si="472"/>
        <v>41961</v>
      </c>
      <c r="O3040" s="43">
        <f t="shared" si="473"/>
        <v>41913</v>
      </c>
      <c r="P3040" s="43">
        <f t="shared" si="474"/>
        <v>41944</v>
      </c>
      <c r="Q3040" s="41">
        <f t="shared" si="475"/>
        <v>2014</v>
      </c>
      <c r="R3040" s="41">
        <f t="shared" si="476"/>
        <v>2014</v>
      </c>
      <c r="S3040" s="43" t="str">
        <f>YEAR(Taulukko1[[#This Row],[Alku KK]])&amp;"Q"&amp;ROUNDDOWN((MONTH(Taulukko1[[#This Row],[Alku KK]])-1)/3+1,0)</f>
        <v>2014Q4</v>
      </c>
      <c r="T3040" s="43" t="str">
        <f>YEAR(Taulukko1[[#This Row],[Loppu KK]])&amp;"Q"&amp;ROUNDDOWN((MONTH(Taulukko1[[#This Row],[Loppu KK]])-1)/3+1,0)</f>
        <v>2014Q4</v>
      </c>
      <c r="U3040" s="66">
        <f>IF(COUNT(Taulukko1[[#This Row],[Neuvottelujen alaiset ]])=1,Taulukko1[[#This Row],[Neuvottelujen alaiset ]],Taulukko1[[#This Row],[Vähennystarve]])</f>
        <v>48</v>
      </c>
      <c r="V3040" s="44">
        <f t="shared" si="477"/>
        <v>0.375</v>
      </c>
      <c r="W3040" s="44">
        <f t="shared" si="478"/>
        <v>0.16666666666666666</v>
      </c>
      <c r="X3040" s="44">
        <f t="shared" si="479"/>
        <v>0.44444444444444442</v>
      </c>
      <c r="Y3040" s="90" t="b">
        <f>AND(MONTH(Taulukko1[[#This Row],[Alku PVM]] )=6,DAY(Taulukko1[[#This Row],[Alku PVM]] )&gt;19)</f>
        <v>0</v>
      </c>
      <c r="Z3040" s="90" t="b">
        <f>AND(MONTH(Taulukko1[[#This Row],[Loppu PVM]] )=6,DAY(Taulukko1[[#This Row],[Loppu PVM]] )&gt;19)</f>
        <v>0</v>
      </c>
      <c r="AA3040" s="90" t="b">
        <f>OR(MONTH(Taulukko1[[#This Row],[Alku PVM]] )&lt;=5,AND(MONTH(Taulukko1[[#This Row],[Alku PVM]] )=6,DAY(Taulukko1[[#This Row],[Alku PVM]] )&lt;20))</f>
        <v>0</v>
      </c>
      <c r="AB3040" s="90" t="b">
        <f>OR(MONTH(Taulukko1[[#This Row],[Loppu PVM]])&lt;=5,AND(MONTH(Taulukko1[[#This Row],[Loppu PVM]] )=6,DAY(Taulukko1[[#This Row],[Loppu PVM]])&lt;20))</f>
        <v>0</v>
      </c>
      <c r="AC3040" s="90" t="b">
        <f>OR(MONTH(Taulukko1[[#This Row],[Alku PVM]] )&lt;=3,AND(MONTH(Taulukko1[[#This Row],[Alku PVM]] )=3))</f>
        <v>0</v>
      </c>
      <c r="AD3040" s="90" t="b">
        <f>OR(MONTH(Taulukko1[[#This Row],[Loppu PVM]] )&lt;=3,AND(MONTH(Taulukko1[[#This Row],[Loppu PVM]] )=3))</f>
        <v>0</v>
      </c>
      <c r="AE3040" s="90" t="b">
        <f>OR(MONTH(Taulukko1[[#This Row],[Alku PVM]] )&lt;=9,AND(MONTH(Taulukko1[[#This Row],[Alku PVM]] )=9))</f>
        <v>0</v>
      </c>
      <c r="AF3040" s="90" t="b">
        <f>OR(MONTH(Taulukko1[[#This Row],[Loppu PVM]])&lt;=9,AND(MONTH(Taulukko1[[#This Row],[Loppu PVM]] )=9))</f>
        <v>0</v>
      </c>
      <c r="AG3040" s="90" t="b">
        <f>OR(MONTH(Taulukko1[[#This Row],[Alku PVM]] )&lt;=6,AND(MONTH(Taulukko1[[#This Row],[Alku PVM]] )=6))</f>
        <v>0</v>
      </c>
      <c r="AH3040" s="90" t="b">
        <f>OR(MONTH(Taulukko1[[#This Row],[Loppu PVM]])&lt;=6,AND(MONTH(Taulukko1[[#This Row],[Loppu PVM]] )=6))</f>
        <v>0</v>
      </c>
    </row>
    <row r="3041" spans="1:34" ht="12.75" customHeight="1">
      <c r="A3041" t="s">
        <v>264</v>
      </c>
      <c r="B3041" s="23">
        <v>41940</v>
      </c>
      <c r="C3041" t="s">
        <v>263</v>
      </c>
      <c r="D3041" s="5" t="s">
        <v>25</v>
      </c>
      <c r="F3041" s="4">
        <v>41960</v>
      </c>
      <c r="G3041" s="24">
        <v>0</v>
      </c>
      <c r="H3041" s="22">
        <v>270</v>
      </c>
      <c r="I3041" s="126">
        <f>INDEX('TOL2008'!B:B,MATCH(A3041,'TOL2008'!A:A,0))</f>
        <v>23120</v>
      </c>
      <c r="J3041" s="126" t="str">
        <f>INDEX(Pääluokka!$H$2:$H$100,MATCH(VALUE(LEFT(Taulukko1[[#This Row],[TOL2008]],2)),Pääluokka!$G$2:$G$100,0))</f>
        <v>Teollisuus</v>
      </c>
      <c r="K3041" s="126" t="str">
        <f>INDEX(Pääluokka!$I$2:$I$100,MATCH(VALUE(LEFT(Taulukko1[[#This Row],[TOL2008]],2)),Pääluokka!$G$2:$G$100,0))</f>
        <v>Teollisuus (C-E)</v>
      </c>
      <c r="L3041" s="41">
        <f t="shared" si="470"/>
        <v>20</v>
      </c>
      <c r="M3041" s="43">
        <f t="shared" si="471"/>
        <v>41940</v>
      </c>
      <c r="N3041" s="43">
        <f t="shared" si="472"/>
        <v>41960</v>
      </c>
      <c r="O3041" s="43">
        <f t="shared" si="473"/>
        <v>41913</v>
      </c>
      <c r="P3041" s="43">
        <f t="shared" si="474"/>
        <v>41944</v>
      </c>
      <c r="Q3041" s="41">
        <f t="shared" si="475"/>
        <v>2014</v>
      </c>
      <c r="R3041" s="41">
        <f t="shared" si="476"/>
        <v>2014</v>
      </c>
      <c r="S3041" s="43" t="str">
        <f>YEAR(Taulukko1[[#This Row],[Alku KK]])&amp;"Q"&amp;ROUNDDOWN((MONTH(Taulukko1[[#This Row],[Alku KK]])-1)/3+1,0)</f>
        <v>2014Q4</v>
      </c>
      <c r="T3041" s="43" t="str">
        <f>YEAR(Taulukko1[[#This Row],[Loppu KK]])&amp;"Q"&amp;ROUNDDOWN((MONTH(Taulukko1[[#This Row],[Loppu KK]])-1)/3+1,0)</f>
        <v>2014Q4</v>
      </c>
      <c r="U3041" s="66">
        <f>IF(COUNT(Taulukko1[[#This Row],[Neuvottelujen alaiset ]])=1,Taulukko1[[#This Row],[Neuvottelujen alaiset ]],Taulukko1[[#This Row],[Vähennystarve]])</f>
        <v>270</v>
      </c>
      <c r="V3041" s="44" t="str">
        <f t="shared" si="477"/>
        <v>NA</v>
      </c>
      <c r="W3041" s="44">
        <f t="shared" si="478"/>
        <v>0</v>
      </c>
      <c r="X3041" s="44" t="str">
        <f t="shared" si="479"/>
        <v>NA</v>
      </c>
      <c r="Y3041" s="90" t="b">
        <f>AND(MONTH(Taulukko1[[#This Row],[Alku PVM]] )=6,DAY(Taulukko1[[#This Row],[Alku PVM]] )&gt;19)</f>
        <v>0</v>
      </c>
      <c r="Z3041" s="90" t="b">
        <f>AND(MONTH(Taulukko1[[#This Row],[Loppu PVM]] )=6,DAY(Taulukko1[[#This Row],[Loppu PVM]] )&gt;19)</f>
        <v>0</v>
      </c>
      <c r="AA3041" s="90" t="b">
        <f>OR(MONTH(Taulukko1[[#This Row],[Alku PVM]] )&lt;=5,AND(MONTH(Taulukko1[[#This Row],[Alku PVM]] )=6,DAY(Taulukko1[[#This Row],[Alku PVM]] )&lt;20))</f>
        <v>0</v>
      </c>
      <c r="AB3041" s="90" t="b">
        <f>OR(MONTH(Taulukko1[[#This Row],[Loppu PVM]])&lt;=5,AND(MONTH(Taulukko1[[#This Row],[Loppu PVM]] )=6,DAY(Taulukko1[[#This Row],[Loppu PVM]])&lt;20))</f>
        <v>0</v>
      </c>
      <c r="AC3041" s="90" t="b">
        <f>OR(MONTH(Taulukko1[[#This Row],[Alku PVM]] )&lt;=3,AND(MONTH(Taulukko1[[#This Row],[Alku PVM]] )=3))</f>
        <v>0</v>
      </c>
      <c r="AD3041" s="90" t="b">
        <f>OR(MONTH(Taulukko1[[#This Row],[Loppu PVM]] )&lt;=3,AND(MONTH(Taulukko1[[#This Row],[Loppu PVM]] )=3))</f>
        <v>0</v>
      </c>
      <c r="AE3041" s="90" t="b">
        <f>OR(MONTH(Taulukko1[[#This Row],[Alku PVM]] )&lt;=9,AND(MONTH(Taulukko1[[#This Row],[Alku PVM]] )=9))</f>
        <v>0</v>
      </c>
      <c r="AF3041" s="90" t="b">
        <f>OR(MONTH(Taulukko1[[#This Row],[Loppu PVM]])&lt;=9,AND(MONTH(Taulukko1[[#This Row],[Loppu PVM]] )=9))</f>
        <v>0</v>
      </c>
      <c r="AG3041" s="90" t="b">
        <f>OR(MONTH(Taulukko1[[#This Row],[Alku PVM]] )&lt;=6,AND(MONTH(Taulukko1[[#This Row],[Alku PVM]] )=6))</f>
        <v>0</v>
      </c>
      <c r="AH3041" s="90" t="b">
        <f>OR(MONTH(Taulukko1[[#This Row],[Loppu PVM]])&lt;=6,AND(MONTH(Taulukko1[[#This Row],[Loppu PVM]] )=6))</f>
        <v>0</v>
      </c>
    </row>
    <row r="3042" spans="1:34" ht="12.75" customHeight="1">
      <c r="A3042" s="21" t="s">
        <v>124</v>
      </c>
      <c r="B3042" s="23">
        <v>41940</v>
      </c>
      <c r="C3042" s="21" t="s">
        <v>123</v>
      </c>
      <c r="D3042" s="24">
        <v>1</v>
      </c>
      <c r="E3042" s="62">
        <v>10</v>
      </c>
      <c r="F3042" s="23">
        <v>41963</v>
      </c>
      <c r="G3042" s="24">
        <v>6</v>
      </c>
      <c r="H3042" s="22">
        <v>40</v>
      </c>
      <c r="I3042" s="126">
        <f>INDEX('TOL2008'!B:B,MATCH(A3042,'TOL2008'!A:A,0))</f>
        <v>43342</v>
      </c>
      <c r="J3042" s="126" t="str">
        <f>INDEX(Pääluokka!$H$2:$H$100,MATCH(VALUE(LEFT(Taulukko1[[#This Row],[TOL2008]],2)),Pääluokka!$G$2:$G$100,0))</f>
        <v>Rakentaminen</v>
      </c>
      <c r="K3042" s="126" t="str">
        <f>INDEX(Pääluokka!$I$2:$I$100,MATCH(VALUE(LEFT(Taulukko1[[#This Row],[TOL2008]],2)),Pääluokka!$G$2:$G$100,0))</f>
        <v>Rakentaminen (F)</v>
      </c>
      <c r="L3042" s="41">
        <f t="shared" si="470"/>
        <v>23</v>
      </c>
      <c r="M3042" s="43">
        <f t="shared" si="471"/>
        <v>41940</v>
      </c>
      <c r="N3042" s="43">
        <f t="shared" si="472"/>
        <v>41963</v>
      </c>
      <c r="O3042" s="43">
        <f t="shared" si="473"/>
        <v>41913</v>
      </c>
      <c r="P3042" s="43">
        <f t="shared" si="474"/>
        <v>41944</v>
      </c>
      <c r="Q3042" s="41">
        <f t="shared" si="475"/>
        <v>2014</v>
      </c>
      <c r="R3042" s="41">
        <f t="shared" si="476"/>
        <v>2014</v>
      </c>
      <c r="S3042" s="43" t="str">
        <f>YEAR(Taulukko1[[#This Row],[Alku KK]])&amp;"Q"&amp;ROUNDDOWN((MONTH(Taulukko1[[#This Row],[Alku KK]])-1)/3+1,0)</f>
        <v>2014Q4</v>
      </c>
      <c r="T3042" s="43" t="str">
        <f>YEAR(Taulukko1[[#This Row],[Loppu KK]])&amp;"Q"&amp;ROUNDDOWN((MONTH(Taulukko1[[#This Row],[Loppu KK]])-1)/3+1,0)</f>
        <v>2014Q4</v>
      </c>
      <c r="U3042" s="66">
        <f>IF(COUNT(Taulukko1[[#This Row],[Neuvottelujen alaiset ]])=1,Taulukko1[[#This Row],[Neuvottelujen alaiset ]],Taulukko1[[#This Row],[Vähennystarve]])</f>
        <v>40</v>
      </c>
      <c r="V3042" s="44">
        <f t="shared" si="477"/>
        <v>0.25</v>
      </c>
      <c r="W3042" s="44">
        <f t="shared" si="478"/>
        <v>0.15</v>
      </c>
      <c r="X3042" s="44">
        <f t="shared" si="479"/>
        <v>0.6</v>
      </c>
      <c r="Y3042" s="90" t="b">
        <f>AND(MONTH(Taulukko1[[#This Row],[Alku PVM]] )=6,DAY(Taulukko1[[#This Row],[Alku PVM]] )&gt;19)</f>
        <v>0</v>
      </c>
      <c r="Z3042" s="90" t="b">
        <f>AND(MONTH(Taulukko1[[#This Row],[Loppu PVM]] )=6,DAY(Taulukko1[[#This Row],[Loppu PVM]] )&gt;19)</f>
        <v>0</v>
      </c>
      <c r="AA3042" s="90" t="b">
        <f>OR(MONTH(Taulukko1[[#This Row],[Alku PVM]] )&lt;=5,AND(MONTH(Taulukko1[[#This Row],[Alku PVM]] )=6,DAY(Taulukko1[[#This Row],[Alku PVM]] )&lt;20))</f>
        <v>0</v>
      </c>
      <c r="AB3042" s="90" t="b">
        <f>OR(MONTH(Taulukko1[[#This Row],[Loppu PVM]])&lt;=5,AND(MONTH(Taulukko1[[#This Row],[Loppu PVM]] )=6,DAY(Taulukko1[[#This Row],[Loppu PVM]])&lt;20))</f>
        <v>0</v>
      </c>
      <c r="AC3042" s="90" t="b">
        <f>OR(MONTH(Taulukko1[[#This Row],[Alku PVM]] )&lt;=3,AND(MONTH(Taulukko1[[#This Row],[Alku PVM]] )=3))</f>
        <v>0</v>
      </c>
      <c r="AD3042" s="90" t="b">
        <f>OR(MONTH(Taulukko1[[#This Row],[Loppu PVM]] )&lt;=3,AND(MONTH(Taulukko1[[#This Row],[Loppu PVM]] )=3))</f>
        <v>0</v>
      </c>
      <c r="AE3042" s="90" t="b">
        <f>OR(MONTH(Taulukko1[[#This Row],[Alku PVM]] )&lt;=9,AND(MONTH(Taulukko1[[#This Row],[Alku PVM]] )=9))</f>
        <v>0</v>
      </c>
      <c r="AF3042" s="90" t="b">
        <f>OR(MONTH(Taulukko1[[#This Row],[Loppu PVM]])&lt;=9,AND(MONTH(Taulukko1[[#This Row],[Loppu PVM]] )=9))</f>
        <v>0</v>
      </c>
      <c r="AG3042" s="90" t="b">
        <f>OR(MONTH(Taulukko1[[#This Row],[Alku PVM]] )&lt;=6,AND(MONTH(Taulukko1[[#This Row],[Alku PVM]] )=6))</f>
        <v>0</v>
      </c>
      <c r="AH3042" s="90" t="b">
        <f>OR(MONTH(Taulukko1[[#This Row],[Loppu PVM]])&lt;=6,AND(MONTH(Taulukko1[[#This Row],[Loppu PVM]] )=6))</f>
        <v>0</v>
      </c>
    </row>
    <row r="3043" spans="1:34" ht="12.75" customHeight="1">
      <c r="A3043" t="s">
        <v>299</v>
      </c>
      <c r="B3043" s="23">
        <v>41941</v>
      </c>
      <c r="C3043" t="s">
        <v>298</v>
      </c>
      <c r="F3043" s="4">
        <v>41970</v>
      </c>
      <c r="G3043" s="5">
        <v>41</v>
      </c>
      <c r="H3043" s="22">
        <v>42</v>
      </c>
      <c r="I3043" s="126">
        <f>INDEX('TOL2008'!B:B,MATCH(A3043,'TOL2008'!A:A,0))</f>
        <v>10200</v>
      </c>
      <c r="J3043" s="126" t="str">
        <f>INDEX(Pääluokka!$H$2:$H$100,MATCH(VALUE(LEFT(Taulukko1[[#This Row],[TOL2008]],2)),Pääluokka!$G$2:$G$100,0))</f>
        <v>Teollisuus</v>
      </c>
      <c r="K3043" s="126" t="str">
        <f>INDEX(Pääluokka!$I$2:$I$100,MATCH(VALUE(LEFT(Taulukko1[[#This Row],[TOL2008]],2)),Pääluokka!$G$2:$G$100,0))</f>
        <v>Teollisuus (C-E)</v>
      </c>
      <c r="L3043" s="41">
        <f t="shared" si="470"/>
        <v>29</v>
      </c>
      <c r="M3043" s="43">
        <f t="shared" si="471"/>
        <v>41941</v>
      </c>
      <c r="N3043" s="43">
        <f t="shared" si="472"/>
        <v>41970</v>
      </c>
      <c r="O3043" s="43">
        <f t="shared" si="473"/>
        <v>41913</v>
      </c>
      <c r="P3043" s="43">
        <f t="shared" si="474"/>
        <v>41944</v>
      </c>
      <c r="Q3043" s="41">
        <f t="shared" si="475"/>
        <v>2014</v>
      </c>
      <c r="R3043" s="41">
        <f t="shared" si="476"/>
        <v>2014</v>
      </c>
      <c r="S3043" s="43" t="str">
        <f>YEAR(Taulukko1[[#This Row],[Alku KK]])&amp;"Q"&amp;ROUNDDOWN((MONTH(Taulukko1[[#This Row],[Alku KK]])-1)/3+1,0)</f>
        <v>2014Q4</v>
      </c>
      <c r="T3043" s="43" t="str">
        <f>YEAR(Taulukko1[[#This Row],[Loppu KK]])&amp;"Q"&amp;ROUNDDOWN((MONTH(Taulukko1[[#This Row],[Loppu KK]])-1)/3+1,0)</f>
        <v>2014Q4</v>
      </c>
      <c r="U3043" s="66">
        <f>IF(COUNT(Taulukko1[[#This Row],[Neuvottelujen alaiset ]])=1,Taulukko1[[#This Row],[Neuvottelujen alaiset ]],Taulukko1[[#This Row],[Vähennystarve]])</f>
        <v>42</v>
      </c>
      <c r="V3043" s="44" t="str">
        <f t="shared" si="477"/>
        <v>NA</v>
      </c>
      <c r="W3043" s="44">
        <f t="shared" si="478"/>
        <v>0.97619047619047616</v>
      </c>
      <c r="X3043" s="44" t="str">
        <f t="shared" si="479"/>
        <v>NA</v>
      </c>
      <c r="Y3043" s="90" t="b">
        <f>AND(MONTH(Taulukko1[[#This Row],[Alku PVM]] )=6,DAY(Taulukko1[[#This Row],[Alku PVM]] )&gt;19)</f>
        <v>0</v>
      </c>
      <c r="Z3043" s="90" t="b">
        <f>AND(MONTH(Taulukko1[[#This Row],[Loppu PVM]] )=6,DAY(Taulukko1[[#This Row],[Loppu PVM]] )&gt;19)</f>
        <v>0</v>
      </c>
      <c r="AA3043" s="90" t="b">
        <f>OR(MONTH(Taulukko1[[#This Row],[Alku PVM]] )&lt;=5,AND(MONTH(Taulukko1[[#This Row],[Alku PVM]] )=6,DAY(Taulukko1[[#This Row],[Alku PVM]] )&lt;20))</f>
        <v>0</v>
      </c>
      <c r="AB3043" s="90" t="b">
        <f>OR(MONTH(Taulukko1[[#This Row],[Loppu PVM]])&lt;=5,AND(MONTH(Taulukko1[[#This Row],[Loppu PVM]] )=6,DAY(Taulukko1[[#This Row],[Loppu PVM]])&lt;20))</f>
        <v>0</v>
      </c>
      <c r="AC3043" s="90" t="b">
        <f>OR(MONTH(Taulukko1[[#This Row],[Alku PVM]] )&lt;=3,AND(MONTH(Taulukko1[[#This Row],[Alku PVM]] )=3))</f>
        <v>0</v>
      </c>
      <c r="AD3043" s="90" t="b">
        <f>OR(MONTH(Taulukko1[[#This Row],[Loppu PVM]] )&lt;=3,AND(MONTH(Taulukko1[[#This Row],[Loppu PVM]] )=3))</f>
        <v>0</v>
      </c>
      <c r="AE3043" s="90" t="b">
        <f>OR(MONTH(Taulukko1[[#This Row],[Alku PVM]] )&lt;=9,AND(MONTH(Taulukko1[[#This Row],[Alku PVM]] )=9))</f>
        <v>0</v>
      </c>
      <c r="AF3043" s="90" t="b">
        <f>OR(MONTH(Taulukko1[[#This Row],[Loppu PVM]])&lt;=9,AND(MONTH(Taulukko1[[#This Row],[Loppu PVM]] )=9))</f>
        <v>0</v>
      </c>
      <c r="AG3043" s="90" t="b">
        <f>OR(MONTH(Taulukko1[[#This Row],[Alku PVM]] )&lt;=6,AND(MONTH(Taulukko1[[#This Row],[Alku PVM]] )=6))</f>
        <v>0</v>
      </c>
      <c r="AH3043" s="90" t="b">
        <f>OR(MONTH(Taulukko1[[#This Row],[Loppu PVM]])&lt;=6,AND(MONTH(Taulukko1[[#This Row],[Loppu PVM]] )=6))</f>
        <v>0</v>
      </c>
    </row>
    <row r="3044" spans="1:34" ht="12.75" customHeight="1">
      <c r="A3044" s="21" t="s">
        <v>151</v>
      </c>
      <c r="B3044" s="23">
        <v>41941</v>
      </c>
      <c r="C3044" s="21" t="s">
        <v>150</v>
      </c>
      <c r="D3044" s="24"/>
      <c r="E3044" s="62">
        <v>380</v>
      </c>
      <c r="F3044" s="23">
        <v>41991</v>
      </c>
      <c r="G3044" s="24">
        <v>70</v>
      </c>
      <c r="H3044" s="22">
        <v>800</v>
      </c>
      <c r="I3044" s="126">
        <f>INDEX('TOL2008'!B:B,MATCH(A3044,'TOL2008'!A:A,0))</f>
        <v>47192</v>
      </c>
      <c r="J3044" s="126" t="str">
        <f>INDEX(Pääluokka!$H$2:$H$100,MATCH(VALUE(LEFT(Taulukko1[[#This Row],[TOL2008]],2)),Pääluokka!$G$2:$G$100,0))</f>
        <v>Tukku- ja vähittäiskauppa; moottoriajoneuvojen ja moottoripyörien korjaus</v>
      </c>
      <c r="K3044" s="126" t="str">
        <f>INDEX(Pääluokka!$I$2:$I$100,MATCH(VALUE(LEFT(Taulukko1[[#This Row],[TOL2008]],2)),Pääluokka!$G$2:$G$100,0))</f>
        <v>Palvelualat (G-N, R, S)</v>
      </c>
      <c r="L3044" s="41">
        <f t="shared" si="470"/>
        <v>50</v>
      </c>
      <c r="M3044" s="43">
        <f t="shared" si="471"/>
        <v>41941</v>
      </c>
      <c r="N3044" s="43">
        <f t="shared" si="472"/>
        <v>41991</v>
      </c>
      <c r="O3044" s="43">
        <f t="shared" si="473"/>
        <v>41913</v>
      </c>
      <c r="P3044" s="43">
        <f t="shared" si="474"/>
        <v>41974</v>
      </c>
      <c r="Q3044" s="41">
        <f t="shared" si="475"/>
        <v>2014</v>
      </c>
      <c r="R3044" s="41">
        <f t="shared" si="476"/>
        <v>2014</v>
      </c>
      <c r="S3044" s="43" t="str">
        <f>YEAR(Taulukko1[[#This Row],[Alku KK]])&amp;"Q"&amp;ROUNDDOWN((MONTH(Taulukko1[[#This Row],[Alku KK]])-1)/3+1,0)</f>
        <v>2014Q4</v>
      </c>
      <c r="T3044" s="43" t="str">
        <f>YEAR(Taulukko1[[#This Row],[Loppu KK]])&amp;"Q"&amp;ROUNDDOWN((MONTH(Taulukko1[[#This Row],[Loppu KK]])-1)/3+1,0)</f>
        <v>2014Q4</v>
      </c>
      <c r="U3044" s="66">
        <f>IF(COUNT(Taulukko1[[#This Row],[Neuvottelujen alaiset ]])=1,Taulukko1[[#This Row],[Neuvottelujen alaiset ]],Taulukko1[[#This Row],[Vähennystarve]])</f>
        <v>800</v>
      </c>
      <c r="V3044" s="44">
        <f t="shared" si="477"/>
        <v>0.47499999999999998</v>
      </c>
      <c r="W3044" s="44">
        <f t="shared" si="478"/>
        <v>8.7499999999999994E-2</v>
      </c>
      <c r="X3044" s="44">
        <f t="shared" si="479"/>
        <v>0.18421052631578946</v>
      </c>
      <c r="Y3044" s="90" t="b">
        <f>AND(MONTH(Taulukko1[[#This Row],[Alku PVM]] )=6,DAY(Taulukko1[[#This Row],[Alku PVM]] )&gt;19)</f>
        <v>0</v>
      </c>
      <c r="Z3044" s="90" t="b">
        <f>AND(MONTH(Taulukko1[[#This Row],[Loppu PVM]] )=6,DAY(Taulukko1[[#This Row],[Loppu PVM]] )&gt;19)</f>
        <v>0</v>
      </c>
      <c r="AA3044" s="90" t="b">
        <f>OR(MONTH(Taulukko1[[#This Row],[Alku PVM]] )&lt;=5,AND(MONTH(Taulukko1[[#This Row],[Alku PVM]] )=6,DAY(Taulukko1[[#This Row],[Alku PVM]] )&lt;20))</f>
        <v>0</v>
      </c>
      <c r="AB3044" s="90" t="b">
        <f>OR(MONTH(Taulukko1[[#This Row],[Loppu PVM]])&lt;=5,AND(MONTH(Taulukko1[[#This Row],[Loppu PVM]] )=6,DAY(Taulukko1[[#This Row],[Loppu PVM]])&lt;20))</f>
        <v>0</v>
      </c>
      <c r="AC3044" s="90" t="b">
        <f>OR(MONTH(Taulukko1[[#This Row],[Alku PVM]] )&lt;=3,AND(MONTH(Taulukko1[[#This Row],[Alku PVM]] )=3))</f>
        <v>0</v>
      </c>
      <c r="AD3044" s="90" t="b">
        <f>OR(MONTH(Taulukko1[[#This Row],[Loppu PVM]] )&lt;=3,AND(MONTH(Taulukko1[[#This Row],[Loppu PVM]] )=3))</f>
        <v>0</v>
      </c>
      <c r="AE3044" s="90" t="b">
        <f>OR(MONTH(Taulukko1[[#This Row],[Alku PVM]] )&lt;=9,AND(MONTH(Taulukko1[[#This Row],[Alku PVM]] )=9))</f>
        <v>0</v>
      </c>
      <c r="AF3044" s="90" t="b">
        <f>OR(MONTH(Taulukko1[[#This Row],[Loppu PVM]])&lt;=9,AND(MONTH(Taulukko1[[#This Row],[Loppu PVM]] )=9))</f>
        <v>0</v>
      </c>
      <c r="AG3044" s="90" t="b">
        <f>OR(MONTH(Taulukko1[[#This Row],[Alku PVM]] )&lt;=6,AND(MONTH(Taulukko1[[#This Row],[Alku PVM]] )=6))</f>
        <v>0</v>
      </c>
      <c r="AH3044" s="90" t="b">
        <f>OR(MONTH(Taulukko1[[#This Row],[Loppu PVM]])&lt;=6,AND(MONTH(Taulukko1[[#This Row],[Loppu PVM]] )=6))</f>
        <v>0</v>
      </c>
    </row>
    <row r="3045" spans="1:34" ht="12.75" customHeight="1">
      <c r="A3045" t="s">
        <v>511</v>
      </c>
      <c r="B3045" s="23">
        <v>41942</v>
      </c>
      <c r="C3045" t="s">
        <v>4383</v>
      </c>
      <c r="D3045" s="5">
        <v>48</v>
      </c>
      <c r="E3045" s="62">
        <v>60</v>
      </c>
      <c r="F3045" s="4">
        <v>41989</v>
      </c>
      <c r="G3045" s="5">
        <v>41</v>
      </c>
      <c r="H3045" s="22">
        <v>240</v>
      </c>
      <c r="I3045" s="126">
        <f>INDEX('TOL2008'!B:B,MATCH(A3045,'TOL2008'!A:A,0))</f>
        <v>18120</v>
      </c>
      <c r="J3045" s="126" t="str">
        <f>INDEX(Pääluokka!$H$2:$H$100,MATCH(VALUE(LEFT(Taulukko1[[#This Row],[TOL2008]],2)),Pääluokka!$G$2:$G$100,0))</f>
        <v>Teollisuus</v>
      </c>
      <c r="K3045" s="126" t="str">
        <f>INDEX(Pääluokka!$I$2:$I$100,MATCH(VALUE(LEFT(Taulukko1[[#This Row],[TOL2008]],2)),Pääluokka!$G$2:$G$100,0))</f>
        <v>Teollisuus (C-E)</v>
      </c>
      <c r="L3045" s="41">
        <f t="shared" si="470"/>
        <v>47</v>
      </c>
      <c r="M3045" s="43">
        <f t="shared" si="471"/>
        <v>41942</v>
      </c>
      <c r="N3045" s="43">
        <f t="shared" si="472"/>
        <v>41989</v>
      </c>
      <c r="O3045" s="43">
        <f t="shared" si="473"/>
        <v>41913</v>
      </c>
      <c r="P3045" s="43">
        <f t="shared" si="474"/>
        <v>41974</v>
      </c>
      <c r="Q3045" s="41">
        <f t="shared" si="475"/>
        <v>2014</v>
      </c>
      <c r="R3045" s="41">
        <f t="shared" si="476"/>
        <v>2014</v>
      </c>
      <c r="S3045" s="43" t="str">
        <f>YEAR(Taulukko1[[#This Row],[Alku KK]])&amp;"Q"&amp;ROUNDDOWN((MONTH(Taulukko1[[#This Row],[Alku KK]])-1)/3+1,0)</f>
        <v>2014Q4</v>
      </c>
      <c r="T3045" s="43" t="str">
        <f>YEAR(Taulukko1[[#This Row],[Loppu KK]])&amp;"Q"&amp;ROUNDDOWN((MONTH(Taulukko1[[#This Row],[Loppu KK]])-1)/3+1,0)</f>
        <v>2014Q4</v>
      </c>
      <c r="U3045" s="66">
        <f>IF(COUNT(Taulukko1[[#This Row],[Neuvottelujen alaiset ]])=1,Taulukko1[[#This Row],[Neuvottelujen alaiset ]],Taulukko1[[#This Row],[Vähennystarve]])</f>
        <v>240</v>
      </c>
      <c r="V3045" s="44">
        <f t="shared" si="477"/>
        <v>0.25</v>
      </c>
      <c r="W3045" s="44">
        <f t="shared" si="478"/>
        <v>0.17083333333333334</v>
      </c>
      <c r="X3045" s="44">
        <f t="shared" si="479"/>
        <v>0.68333333333333335</v>
      </c>
      <c r="Y3045" s="90" t="b">
        <f>AND(MONTH(Taulukko1[[#This Row],[Alku PVM]] )=6,DAY(Taulukko1[[#This Row],[Alku PVM]] )&gt;19)</f>
        <v>0</v>
      </c>
      <c r="Z3045" s="90" t="b">
        <f>AND(MONTH(Taulukko1[[#This Row],[Loppu PVM]] )=6,DAY(Taulukko1[[#This Row],[Loppu PVM]] )&gt;19)</f>
        <v>0</v>
      </c>
      <c r="AA3045" s="90" t="b">
        <f>OR(MONTH(Taulukko1[[#This Row],[Alku PVM]] )&lt;=5,AND(MONTH(Taulukko1[[#This Row],[Alku PVM]] )=6,DAY(Taulukko1[[#This Row],[Alku PVM]] )&lt;20))</f>
        <v>0</v>
      </c>
      <c r="AB3045" s="90" t="b">
        <f>OR(MONTH(Taulukko1[[#This Row],[Loppu PVM]])&lt;=5,AND(MONTH(Taulukko1[[#This Row],[Loppu PVM]] )=6,DAY(Taulukko1[[#This Row],[Loppu PVM]])&lt;20))</f>
        <v>0</v>
      </c>
      <c r="AC3045" s="90" t="b">
        <f>OR(MONTH(Taulukko1[[#This Row],[Alku PVM]] )&lt;=3,AND(MONTH(Taulukko1[[#This Row],[Alku PVM]] )=3))</f>
        <v>0</v>
      </c>
      <c r="AD3045" s="90" t="b">
        <f>OR(MONTH(Taulukko1[[#This Row],[Loppu PVM]] )&lt;=3,AND(MONTH(Taulukko1[[#This Row],[Loppu PVM]] )=3))</f>
        <v>0</v>
      </c>
      <c r="AE3045" s="90" t="b">
        <f>OR(MONTH(Taulukko1[[#This Row],[Alku PVM]] )&lt;=9,AND(MONTH(Taulukko1[[#This Row],[Alku PVM]] )=9))</f>
        <v>0</v>
      </c>
      <c r="AF3045" s="90" t="b">
        <f>OR(MONTH(Taulukko1[[#This Row],[Loppu PVM]])&lt;=9,AND(MONTH(Taulukko1[[#This Row],[Loppu PVM]] )=9))</f>
        <v>0</v>
      </c>
      <c r="AG3045" s="90" t="b">
        <f>OR(MONTH(Taulukko1[[#This Row],[Alku PVM]] )&lt;=6,AND(MONTH(Taulukko1[[#This Row],[Alku PVM]] )=6))</f>
        <v>0</v>
      </c>
      <c r="AH3045" s="90" t="b">
        <f>OR(MONTH(Taulukko1[[#This Row],[Loppu PVM]])&lt;=6,AND(MONTH(Taulukko1[[#This Row],[Loppu PVM]] )=6))</f>
        <v>0</v>
      </c>
    </row>
    <row r="3046" spans="1:34" ht="12.75" customHeight="1">
      <c r="A3046" t="s">
        <v>497</v>
      </c>
      <c r="B3046" s="23">
        <v>41942</v>
      </c>
      <c r="C3046" t="s">
        <v>496</v>
      </c>
      <c r="D3046" s="5">
        <v>400</v>
      </c>
      <c r="E3046" s="62">
        <v>30</v>
      </c>
      <c r="F3046" s="4"/>
      <c r="G3046" s="24"/>
      <c r="H3046" s="22">
        <v>460</v>
      </c>
      <c r="I3046" s="126">
        <f>INDEX('TOL2008'!B:B,MATCH(A3046,'TOL2008'!A:A,0))</f>
        <v>46610</v>
      </c>
      <c r="J3046" s="126" t="str">
        <f>INDEX(Pääluokka!$H$2:$H$100,MATCH(VALUE(LEFT(Taulukko1[[#This Row],[TOL2008]],2)),Pääluokka!$G$2:$G$100,0))</f>
        <v>Tukku- ja vähittäiskauppa; moottoriajoneuvojen ja moottoripyörien korjaus</v>
      </c>
      <c r="K3046" s="126" t="str">
        <f>INDEX(Pääluokka!$I$2:$I$100,MATCH(VALUE(LEFT(Taulukko1[[#This Row],[TOL2008]],2)),Pääluokka!$G$2:$G$100,0))</f>
        <v>Palvelualat (G-N, R, S)</v>
      </c>
      <c r="L3046" s="41" t="str">
        <f t="shared" si="470"/>
        <v>NA</v>
      </c>
      <c r="M3046" s="43">
        <f t="shared" si="471"/>
        <v>41942</v>
      </c>
      <c r="N3046" s="43">
        <f t="shared" si="472"/>
        <v>41993</v>
      </c>
      <c r="O3046" s="43">
        <f t="shared" si="473"/>
        <v>41913</v>
      </c>
      <c r="P3046" s="43">
        <f t="shared" si="474"/>
        <v>41974</v>
      </c>
      <c r="Q3046" s="41">
        <f t="shared" si="475"/>
        <v>2014</v>
      </c>
      <c r="R3046" s="41">
        <f t="shared" si="476"/>
        <v>2014</v>
      </c>
      <c r="S3046" s="43" t="str">
        <f>YEAR(Taulukko1[[#This Row],[Alku KK]])&amp;"Q"&amp;ROUNDDOWN((MONTH(Taulukko1[[#This Row],[Alku KK]])-1)/3+1,0)</f>
        <v>2014Q4</v>
      </c>
      <c r="T3046" s="43" t="str">
        <f>YEAR(Taulukko1[[#This Row],[Loppu KK]])&amp;"Q"&amp;ROUNDDOWN((MONTH(Taulukko1[[#This Row],[Loppu KK]])-1)/3+1,0)</f>
        <v>2014Q4</v>
      </c>
      <c r="U3046" s="66">
        <f>IF(COUNT(Taulukko1[[#This Row],[Neuvottelujen alaiset ]])=1,Taulukko1[[#This Row],[Neuvottelujen alaiset ]],Taulukko1[[#This Row],[Vähennystarve]])</f>
        <v>460</v>
      </c>
      <c r="V3046" s="44">
        <f t="shared" si="477"/>
        <v>6.5217391304347824E-2</v>
      </c>
      <c r="W3046" s="44" t="str">
        <f t="shared" si="478"/>
        <v>NA</v>
      </c>
      <c r="X3046" s="44" t="str">
        <f t="shared" si="479"/>
        <v>NA</v>
      </c>
      <c r="Y3046" s="90" t="b">
        <f>AND(MONTH(Taulukko1[[#This Row],[Alku PVM]] )=6,DAY(Taulukko1[[#This Row],[Alku PVM]] )&gt;19)</f>
        <v>0</v>
      </c>
      <c r="Z3046" s="90" t="b">
        <f>AND(MONTH(Taulukko1[[#This Row],[Loppu PVM]] )=6,DAY(Taulukko1[[#This Row],[Loppu PVM]] )&gt;19)</f>
        <v>0</v>
      </c>
      <c r="AA3046" s="90" t="b">
        <f>OR(MONTH(Taulukko1[[#This Row],[Alku PVM]] )&lt;=5,AND(MONTH(Taulukko1[[#This Row],[Alku PVM]] )=6,DAY(Taulukko1[[#This Row],[Alku PVM]] )&lt;20))</f>
        <v>0</v>
      </c>
      <c r="AB3046" s="90" t="b">
        <f>OR(MONTH(Taulukko1[[#This Row],[Loppu PVM]])&lt;=5,AND(MONTH(Taulukko1[[#This Row],[Loppu PVM]] )=6,DAY(Taulukko1[[#This Row],[Loppu PVM]])&lt;20))</f>
        <v>0</v>
      </c>
      <c r="AC3046" s="90" t="b">
        <f>OR(MONTH(Taulukko1[[#This Row],[Alku PVM]] )&lt;=3,AND(MONTH(Taulukko1[[#This Row],[Alku PVM]] )=3))</f>
        <v>0</v>
      </c>
      <c r="AD3046" s="90" t="b">
        <f>OR(MONTH(Taulukko1[[#This Row],[Loppu PVM]] )&lt;=3,AND(MONTH(Taulukko1[[#This Row],[Loppu PVM]] )=3))</f>
        <v>0</v>
      </c>
      <c r="AE3046" s="90" t="b">
        <f>OR(MONTH(Taulukko1[[#This Row],[Alku PVM]] )&lt;=9,AND(MONTH(Taulukko1[[#This Row],[Alku PVM]] )=9))</f>
        <v>0</v>
      </c>
      <c r="AF3046" s="90" t="b">
        <f>OR(MONTH(Taulukko1[[#This Row],[Loppu PVM]])&lt;=9,AND(MONTH(Taulukko1[[#This Row],[Loppu PVM]] )=9))</f>
        <v>0</v>
      </c>
      <c r="AG3046" s="90" t="b">
        <f>OR(MONTH(Taulukko1[[#This Row],[Alku PVM]] )&lt;=6,AND(MONTH(Taulukko1[[#This Row],[Alku PVM]] )=6))</f>
        <v>0</v>
      </c>
      <c r="AH3046" s="90" t="b">
        <f>OR(MONTH(Taulukko1[[#This Row],[Loppu PVM]])&lt;=6,AND(MONTH(Taulukko1[[#This Row],[Loppu PVM]] )=6))</f>
        <v>0</v>
      </c>
    </row>
    <row r="3047" spans="1:34" ht="12.75" customHeight="1">
      <c r="A3047" s="21" t="s">
        <v>284</v>
      </c>
      <c r="B3047" s="23">
        <v>41942</v>
      </c>
      <c r="C3047" s="21" t="s">
        <v>4396</v>
      </c>
      <c r="D3047" s="24" t="s">
        <v>25</v>
      </c>
      <c r="E3047" s="62">
        <v>100</v>
      </c>
      <c r="F3047" s="23">
        <v>41985</v>
      </c>
      <c r="G3047" s="24">
        <v>83</v>
      </c>
      <c r="H3047" s="22">
        <v>100</v>
      </c>
      <c r="I3047" s="126">
        <f>INDEX('TOL2008'!B:B,MATCH(A3047,'TOL2008'!A:A,0))</f>
        <v>71127</v>
      </c>
      <c r="J3047" s="126" t="str">
        <f>INDEX(Pääluokka!$H$2:$H$100,MATCH(VALUE(LEFT(Taulukko1[[#This Row],[TOL2008]],2)),Pääluokka!$G$2:$G$100,0))</f>
        <v>Ammatillinen, tieteellinen ja tekninen toiminta</v>
      </c>
      <c r="K3047" s="126" t="str">
        <f>INDEX(Pääluokka!$I$2:$I$100,MATCH(VALUE(LEFT(Taulukko1[[#This Row],[TOL2008]],2)),Pääluokka!$G$2:$G$100,0))</f>
        <v>Palvelualat (G-N, R, S)</v>
      </c>
      <c r="L3047" s="41">
        <f t="shared" si="470"/>
        <v>43</v>
      </c>
      <c r="M3047" s="43">
        <f t="shared" si="471"/>
        <v>41942</v>
      </c>
      <c r="N3047" s="43">
        <f t="shared" si="472"/>
        <v>41985</v>
      </c>
      <c r="O3047" s="43">
        <f t="shared" si="473"/>
        <v>41913</v>
      </c>
      <c r="P3047" s="43">
        <f t="shared" si="474"/>
        <v>41974</v>
      </c>
      <c r="Q3047" s="41">
        <f t="shared" si="475"/>
        <v>2014</v>
      </c>
      <c r="R3047" s="41">
        <f t="shared" si="476"/>
        <v>2014</v>
      </c>
      <c r="S3047" s="43" t="str">
        <f>YEAR(Taulukko1[[#This Row],[Alku KK]])&amp;"Q"&amp;ROUNDDOWN((MONTH(Taulukko1[[#This Row],[Alku KK]])-1)/3+1,0)</f>
        <v>2014Q4</v>
      </c>
      <c r="T3047" s="43" t="str">
        <f>YEAR(Taulukko1[[#This Row],[Loppu KK]])&amp;"Q"&amp;ROUNDDOWN((MONTH(Taulukko1[[#This Row],[Loppu KK]])-1)/3+1,0)</f>
        <v>2014Q4</v>
      </c>
      <c r="U3047" s="66">
        <f>IF(COUNT(Taulukko1[[#This Row],[Neuvottelujen alaiset ]])=1,Taulukko1[[#This Row],[Neuvottelujen alaiset ]],Taulukko1[[#This Row],[Vähennystarve]])</f>
        <v>100</v>
      </c>
      <c r="V3047" s="44">
        <f t="shared" si="477"/>
        <v>1</v>
      </c>
      <c r="W3047" s="44">
        <f t="shared" si="478"/>
        <v>0.83</v>
      </c>
      <c r="X3047" s="44">
        <f t="shared" si="479"/>
        <v>0.83</v>
      </c>
      <c r="Y3047" s="90" t="b">
        <f>AND(MONTH(Taulukko1[[#This Row],[Alku PVM]] )=6,DAY(Taulukko1[[#This Row],[Alku PVM]] )&gt;19)</f>
        <v>0</v>
      </c>
      <c r="Z3047" s="90" t="b">
        <f>AND(MONTH(Taulukko1[[#This Row],[Loppu PVM]] )=6,DAY(Taulukko1[[#This Row],[Loppu PVM]] )&gt;19)</f>
        <v>0</v>
      </c>
      <c r="AA3047" s="90" t="b">
        <f>OR(MONTH(Taulukko1[[#This Row],[Alku PVM]] )&lt;=5,AND(MONTH(Taulukko1[[#This Row],[Alku PVM]] )=6,DAY(Taulukko1[[#This Row],[Alku PVM]] )&lt;20))</f>
        <v>0</v>
      </c>
      <c r="AB3047" s="90" t="b">
        <f>OR(MONTH(Taulukko1[[#This Row],[Loppu PVM]])&lt;=5,AND(MONTH(Taulukko1[[#This Row],[Loppu PVM]] )=6,DAY(Taulukko1[[#This Row],[Loppu PVM]])&lt;20))</f>
        <v>0</v>
      </c>
      <c r="AC3047" s="90" t="b">
        <f>OR(MONTH(Taulukko1[[#This Row],[Alku PVM]] )&lt;=3,AND(MONTH(Taulukko1[[#This Row],[Alku PVM]] )=3))</f>
        <v>0</v>
      </c>
      <c r="AD3047" s="90" t="b">
        <f>OR(MONTH(Taulukko1[[#This Row],[Loppu PVM]] )&lt;=3,AND(MONTH(Taulukko1[[#This Row],[Loppu PVM]] )=3))</f>
        <v>0</v>
      </c>
      <c r="AE3047" s="90" t="b">
        <f>OR(MONTH(Taulukko1[[#This Row],[Alku PVM]] )&lt;=9,AND(MONTH(Taulukko1[[#This Row],[Alku PVM]] )=9))</f>
        <v>0</v>
      </c>
      <c r="AF3047" s="90" t="b">
        <f>OR(MONTH(Taulukko1[[#This Row],[Loppu PVM]])&lt;=9,AND(MONTH(Taulukko1[[#This Row],[Loppu PVM]] )=9))</f>
        <v>0</v>
      </c>
      <c r="AG3047" s="90" t="b">
        <f>OR(MONTH(Taulukko1[[#This Row],[Alku PVM]] )&lt;=6,AND(MONTH(Taulukko1[[#This Row],[Alku PVM]] )=6))</f>
        <v>0</v>
      </c>
      <c r="AH3047" s="90" t="b">
        <f>OR(MONTH(Taulukko1[[#This Row],[Loppu PVM]])&lt;=6,AND(MONTH(Taulukko1[[#This Row],[Loppu PVM]] )=6))</f>
        <v>0</v>
      </c>
    </row>
    <row r="3048" spans="1:34" ht="12.75" customHeight="1">
      <c r="A3048" t="s">
        <v>240</v>
      </c>
      <c r="B3048" s="23">
        <v>41942</v>
      </c>
      <c r="C3048" t="s">
        <v>179</v>
      </c>
      <c r="D3048" s="5">
        <v>21</v>
      </c>
      <c r="E3048" s="62">
        <v>20</v>
      </c>
      <c r="F3048" s="4">
        <v>41988</v>
      </c>
      <c r="G3048" s="5">
        <v>9</v>
      </c>
      <c r="H3048" s="22">
        <v>63</v>
      </c>
      <c r="I3048" s="126">
        <f>INDEX('TOL2008'!B:B,MATCH(A3048,'TOL2008'!A:A,0))</f>
        <v>70220</v>
      </c>
      <c r="J3048" s="126" t="str">
        <f>INDEX(Pääluokka!$H$2:$H$100,MATCH(VALUE(LEFT(Taulukko1[[#This Row],[TOL2008]],2)),Pääluokka!$G$2:$G$100,0))</f>
        <v>Ammatillinen, tieteellinen ja tekninen toiminta</v>
      </c>
      <c r="K3048" s="126" t="str">
        <f>INDEX(Pääluokka!$I$2:$I$100,MATCH(VALUE(LEFT(Taulukko1[[#This Row],[TOL2008]],2)),Pääluokka!$G$2:$G$100,0))</f>
        <v>Palvelualat (G-N, R, S)</v>
      </c>
      <c r="L3048" s="41">
        <f t="shared" si="470"/>
        <v>46</v>
      </c>
      <c r="M3048" s="43">
        <f t="shared" si="471"/>
        <v>41942</v>
      </c>
      <c r="N3048" s="43">
        <f t="shared" si="472"/>
        <v>41988</v>
      </c>
      <c r="O3048" s="43">
        <f t="shared" si="473"/>
        <v>41913</v>
      </c>
      <c r="P3048" s="43">
        <f t="shared" si="474"/>
        <v>41974</v>
      </c>
      <c r="Q3048" s="41">
        <f t="shared" si="475"/>
        <v>2014</v>
      </c>
      <c r="R3048" s="41">
        <f t="shared" si="476"/>
        <v>2014</v>
      </c>
      <c r="S3048" s="43" t="str">
        <f>YEAR(Taulukko1[[#This Row],[Alku KK]])&amp;"Q"&amp;ROUNDDOWN((MONTH(Taulukko1[[#This Row],[Alku KK]])-1)/3+1,0)</f>
        <v>2014Q4</v>
      </c>
      <c r="T3048" s="43" t="str">
        <f>YEAR(Taulukko1[[#This Row],[Loppu KK]])&amp;"Q"&amp;ROUNDDOWN((MONTH(Taulukko1[[#This Row],[Loppu KK]])-1)/3+1,0)</f>
        <v>2014Q4</v>
      </c>
      <c r="U3048" s="66">
        <f>IF(COUNT(Taulukko1[[#This Row],[Neuvottelujen alaiset ]])=1,Taulukko1[[#This Row],[Neuvottelujen alaiset ]],Taulukko1[[#This Row],[Vähennystarve]])</f>
        <v>63</v>
      </c>
      <c r="V3048" s="44">
        <f t="shared" si="477"/>
        <v>0.31746031746031744</v>
      </c>
      <c r="W3048" s="44">
        <f t="shared" si="478"/>
        <v>0.14285714285714285</v>
      </c>
      <c r="X3048" s="44">
        <f t="shared" si="479"/>
        <v>0.45</v>
      </c>
      <c r="Y3048" s="90" t="b">
        <f>AND(MONTH(Taulukko1[[#This Row],[Alku PVM]] )=6,DAY(Taulukko1[[#This Row],[Alku PVM]] )&gt;19)</f>
        <v>0</v>
      </c>
      <c r="Z3048" s="90" t="b">
        <f>AND(MONTH(Taulukko1[[#This Row],[Loppu PVM]] )=6,DAY(Taulukko1[[#This Row],[Loppu PVM]] )&gt;19)</f>
        <v>0</v>
      </c>
      <c r="AA3048" s="90" t="b">
        <f>OR(MONTH(Taulukko1[[#This Row],[Alku PVM]] )&lt;=5,AND(MONTH(Taulukko1[[#This Row],[Alku PVM]] )=6,DAY(Taulukko1[[#This Row],[Alku PVM]] )&lt;20))</f>
        <v>0</v>
      </c>
      <c r="AB3048" s="90" t="b">
        <f>OR(MONTH(Taulukko1[[#This Row],[Loppu PVM]])&lt;=5,AND(MONTH(Taulukko1[[#This Row],[Loppu PVM]] )=6,DAY(Taulukko1[[#This Row],[Loppu PVM]])&lt;20))</f>
        <v>0</v>
      </c>
      <c r="AC3048" s="90" t="b">
        <f>OR(MONTH(Taulukko1[[#This Row],[Alku PVM]] )&lt;=3,AND(MONTH(Taulukko1[[#This Row],[Alku PVM]] )=3))</f>
        <v>0</v>
      </c>
      <c r="AD3048" s="90" t="b">
        <f>OR(MONTH(Taulukko1[[#This Row],[Loppu PVM]] )&lt;=3,AND(MONTH(Taulukko1[[#This Row],[Loppu PVM]] )=3))</f>
        <v>0</v>
      </c>
      <c r="AE3048" s="90" t="b">
        <f>OR(MONTH(Taulukko1[[#This Row],[Alku PVM]] )&lt;=9,AND(MONTH(Taulukko1[[#This Row],[Alku PVM]] )=9))</f>
        <v>0</v>
      </c>
      <c r="AF3048" s="90" t="b">
        <f>OR(MONTH(Taulukko1[[#This Row],[Loppu PVM]])&lt;=9,AND(MONTH(Taulukko1[[#This Row],[Loppu PVM]] )=9))</f>
        <v>0</v>
      </c>
      <c r="AG3048" s="90" t="b">
        <f>OR(MONTH(Taulukko1[[#This Row],[Alku PVM]] )&lt;=6,AND(MONTH(Taulukko1[[#This Row],[Alku PVM]] )=6))</f>
        <v>0</v>
      </c>
      <c r="AH3048" s="90" t="b">
        <f>OR(MONTH(Taulukko1[[#This Row],[Loppu PVM]])&lt;=6,AND(MONTH(Taulukko1[[#This Row],[Loppu PVM]] )=6))</f>
        <v>0</v>
      </c>
    </row>
    <row r="3049" spans="1:34" ht="12.75" customHeight="1">
      <c r="A3049" t="s">
        <v>4341</v>
      </c>
      <c r="B3049" s="23">
        <v>41944</v>
      </c>
      <c r="C3049" t="s">
        <v>4342</v>
      </c>
      <c r="D3049" s="5">
        <v>120</v>
      </c>
      <c r="F3049" s="4">
        <v>41992</v>
      </c>
      <c r="G3049" s="5">
        <v>0</v>
      </c>
      <c r="H3049" s="22">
        <v>120</v>
      </c>
      <c r="I3049" s="126">
        <f>INDEX('TOL2008'!B:B,MATCH(A3049,'TOL2008'!A:A,0))</f>
        <v>29100</v>
      </c>
      <c r="J3049" s="126" t="str">
        <f>INDEX(Pääluokka!$H$2:$H$100,MATCH(VALUE(LEFT(Taulukko1[[#This Row],[TOL2008]],2)),Pääluokka!$G$2:$G$100,0))</f>
        <v>Teollisuus</v>
      </c>
      <c r="K3049" s="126" t="str">
        <f>INDEX(Pääluokka!$I$2:$I$100,MATCH(VALUE(LEFT(Taulukko1[[#This Row],[TOL2008]],2)),Pääluokka!$G$2:$G$100,0))</f>
        <v>Teollisuus (C-E)</v>
      </c>
      <c r="L3049" s="41">
        <f t="shared" si="470"/>
        <v>48</v>
      </c>
      <c r="M3049" s="43">
        <f t="shared" si="471"/>
        <v>41944</v>
      </c>
      <c r="N3049" s="43">
        <f t="shared" si="472"/>
        <v>41992</v>
      </c>
      <c r="O3049" s="43">
        <f t="shared" si="473"/>
        <v>41944</v>
      </c>
      <c r="P3049" s="43">
        <f t="shared" si="474"/>
        <v>41974</v>
      </c>
      <c r="Q3049" s="41">
        <f t="shared" si="475"/>
        <v>2014</v>
      </c>
      <c r="R3049" s="41">
        <f t="shared" si="476"/>
        <v>2014</v>
      </c>
      <c r="S3049" s="43" t="str">
        <f>YEAR(Taulukko1[[#This Row],[Alku KK]])&amp;"Q"&amp;ROUNDDOWN((MONTH(Taulukko1[[#This Row],[Alku KK]])-1)/3+1,0)</f>
        <v>2014Q4</v>
      </c>
      <c r="T3049" s="43" t="str">
        <f>YEAR(Taulukko1[[#This Row],[Loppu KK]])&amp;"Q"&amp;ROUNDDOWN((MONTH(Taulukko1[[#This Row],[Loppu KK]])-1)/3+1,0)</f>
        <v>2014Q4</v>
      </c>
      <c r="U3049" s="66">
        <f>IF(COUNT(Taulukko1[[#This Row],[Neuvottelujen alaiset ]])=1,Taulukko1[[#This Row],[Neuvottelujen alaiset ]],Taulukko1[[#This Row],[Vähennystarve]])</f>
        <v>120</v>
      </c>
      <c r="V3049" s="44" t="str">
        <f t="shared" si="477"/>
        <v>NA</v>
      </c>
      <c r="W3049" s="44">
        <f t="shared" si="478"/>
        <v>0</v>
      </c>
      <c r="X3049" s="44" t="str">
        <f t="shared" si="479"/>
        <v>NA</v>
      </c>
      <c r="Y3049" s="90" t="b">
        <f>AND(MONTH(Taulukko1[[#This Row],[Alku PVM]] )=6,DAY(Taulukko1[[#This Row],[Alku PVM]] )&gt;19)</f>
        <v>0</v>
      </c>
      <c r="Z3049" s="90" t="b">
        <f>AND(MONTH(Taulukko1[[#This Row],[Loppu PVM]] )=6,DAY(Taulukko1[[#This Row],[Loppu PVM]] )&gt;19)</f>
        <v>0</v>
      </c>
      <c r="AA3049" s="90" t="b">
        <f>OR(MONTH(Taulukko1[[#This Row],[Alku PVM]] )&lt;=5,AND(MONTH(Taulukko1[[#This Row],[Alku PVM]] )=6,DAY(Taulukko1[[#This Row],[Alku PVM]] )&lt;20))</f>
        <v>0</v>
      </c>
      <c r="AB3049" s="90" t="b">
        <f>OR(MONTH(Taulukko1[[#This Row],[Loppu PVM]])&lt;=5,AND(MONTH(Taulukko1[[#This Row],[Loppu PVM]] )=6,DAY(Taulukko1[[#This Row],[Loppu PVM]])&lt;20))</f>
        <v>0</v>
      </c>
      <c r="AC3049" s="90" t="b">
        <f>OR(MONTH(Taulukko1[[#This Row],[Alku PVM]] )&lt;=3,AND(MONTH(Taulukko1[[#This Row],[Alku PVM]] )=3))</f>
        <v>0</v>
      </c>
      <c r="AD3049" s="90" t="b">
        <f>OR(MONTH(Taulukko1[[#This Row],[Loppu PVM]] )&lt;=3,AND(MONTH(Taulukko1[[#This Row],[Loppu PVM]] )=3))</f>
        <v>0</v>
      </c>
      <c r="AE3049" s="90" t="b">
        <f>OR(MONTH(Taulukko1[[#This Row],[Alku PVM]] )&lt;=9,AND(MONTH(Taulukko1[[#This Row],[Alku PVM]] )=9))</f>
        <v>0</v>
      </c>
      <c r="AF3049" s="90" t="b">
        <f>OR(MONTH(Taulukko1[[#This Row],[Loppu PVM]])&lt;=9,AND(MONTH(Taulukko1[[#This Row],[Loppu PVM]] )=9))</f>
        <v>0</v>
      </c>
      <c r="AG3049" s="90" t="b">
        <f>OR(MONTH(Taulukko1[[#This Row],[Alku PVM]] )&lt;=6,AND(MONTH(Taulukko1[[#This Row],[Alku PVM]] )=6))</f>
        <v>0</v>
      </c>
      <c r="AH3049" s="90" t="b">
        <f>OR(MONTH(Taulukko1[[#This Row],[Loppu PVM]])&lt;=6,AND(MONTH(Taulukko1[[#This Row],[Loppu PVM]] )=6))</f>
        <v>0</v>
      </c>
    </row>
    <row r="3050" spans="1:34" ht="12.75" customHeight="1">
      <c r="A3050" t="s">
        <v>4345</v>
      </c>
      <c r="B3050" s="23">
        <v>41944</v>
      </c>
      <c r="C3050" t="s">
        <v>4346</v>
      </c>
      <c r="D3050" s="5" t="s">
        <v>25</v>
      </c>
      <c r="F3050" s="4">
        <v>42002</v>
      </c>
      <c r="G3050" s="24">
        <v>10</v>
      </c>
      <c r="H3050" s="22">
        <v>15</v>
      </c>
      <c r="I3050" s="126">
        <f>INDEX('TOL2008'!B:B,MATCH(A3050,'TOL2008'!A:A,0))</f>
        <v>10710</v>
      </c>
      <c r="J3050" s="126" t="str">
        <f>INDEX(Pääluokka!$H$2:$H$100,MATCH(VALUE(LEFT(Taulukko1[[#This Row],[TOL2008]],2)),Pääluokka!$G$2:$G$100,0))</f>
        <v>Teollisuus</v>
      </c>
      <c r="K3050" s="126" t="str">
        <f>INDEX(Pääluokka!$I$2:$I$100,MATCH(VALUE(LEFT(Taulukko1[[#This Row],[TOL2008]],2)),Pääluokka!$G$2:$G$100,0))</f>
        <v>Teollisuus (C-E)</v>
      </c>
      <c r="L3050" s="41">
        <f t="shared" si="470"/>
        <v>58</v>
      </c>
      <c r="M3050" s="43">
        <f t="shared" si="471"/>
        <v>41944</v>
      </c>
      <c r="N3050" s="43">
        <f t="shared" si="472"/>
        <v>42002</v>
      </c>
      <c r="O3050" s="43">
        <f t="shared" si="473"/>
        <v>41944</v>
      </c>
      <c r="P3050" s="43">
        <f t="shared" si="474"/>
        <v>41974</v>
      </c>
      <c r="Q3050" s="41">
        <f t="shared" si="475"/>
        <v>2014</v>
      </c>
      <c r="R3050" s="41">
        <f t="shared" si="476"/>
        <v>2014</v>
      </c>
      <c r="S3050" s="43" t="str">
        <f>YEAR(Taulukko1[[#This Row],[Alku KK]])&amp;"Q"&amp;ROUNDDOWN((MONTH(Taulukko1[[#This Row],[Alku KK]])-1)/3+1,0)</f>
        <v>2014Q4</v>
      </c>
      <c r="T3050" s="43" t="str">
        <f>YEAR(Taulukko1[[#This Row],[Loppu KK]])&amp;"Q"&amp;ROUNDDOWN((MONTH(Taulukko1[[#This Row],[Loppu KK]])-1)/3+1,0)</f>
        <v>2014Q4</v>
      </c>
      <c r="U3050" s="66">
        <f>IF(COUNT(Taulukko1[[#This Row],[Neuvottelujen alaiset ]])=1,Taulukko1[[#This Row],[Neuvottelujen alaiset ]],Taulukko1[[#This Row],[Vähennystarve]])</f>
        <v>15</v>
      </c>
      <c r="V3050" s="44" t="str">
        <f t="shared" si="477"/>
        <v>NA</v>
      </c>
      <c r="W3050" s="44">
        <f t="shared" si="478"/>
        <v>0.66666666666666663</v>
      </c>
      <c r="X3050" s="44" t="str">
        <f t="shared" si="479"/>
        <v>NA</v>
      </c>
      <c r="Y3050" s="90" t="b">
        <f>AND(MONTH(Taulukko1[[#This Row],[Alku PVM]] )=6,DAY(Taulukko1[[#This Row],[Alku PVM]] )&gt;19)</f>
        <v>0</v>
      </c>
      <c r="Z3050" s="90" t="b">
        <f>AND(MONTH(Taulukko1[[#This Row],[Loppu PVM]] )=6,DAY(Taulukko1[[#This Row],[Loppu PVM]] )&gt;19)</f>
        <v>0</v>
      </c>
      <c r="AA3050" s="90" t="b">
        <f>OR(MONTH(Taulukko1[[#This Row],[Alku PVM]] )&lt;=5,AND(MONTH(Taulukko1[[#This Row],[Alku PVM]] )=6,DAY(Taulukko1[[#This Row],[Alku PVM]] )&lt;20))</f>
        <v>0</v>
      </c>
      <c r="AB3050" s="90" t="b">
        <f>OR(MONTH(Taulukko1[[#This Row],[Loppu PVM]])&lt;=5,AND(MONTH(Taulukko1[[#This Row],[Loppu PVM]] )=6,DAY(Taulukko1[[#This Row],[Loppu PVM]])&lt;20))</f>
        <v>0</v>
      </c>
      <c r="AC3050" s="90" t="b">
        <f>OR(MONTH(Taulukko1[[#This Row],[Alku PVM]] )&lt;=3,AND(MONTH(Taulukko1[[#This Row],[Alku PVM]] )=3))</f>
        <v>0</v>
      </c>
      <c r="AD3050" s="90" t="b">
        <f>OR(MONTH(Taulukko1[[#This Row],[Loppu PVM]] )&lt;=3,AND(MONTH(Taulukko1[[#This Row],[Loppu PVM]] )=3))</f>
        <v>0</v>
      </c>
      <c r="AE3050" s="90" t="b">
        <f>OR(MONTH(Taulukko1[[#This Row],[Alku PVM]] )&lt;=9,AND(MONTH(Taulukko1[[#This Row],[Alku PVM]] )=9))</f>
        <v>0</v>
      </c>
      <c r="AF3050" s="90" t="b">
        <f>OR(MONTH(Taulukko1[[#This Row],[Loppu PVM]])&lt;=9,AND(MONTH(Taulukko1[[#This Row],[Loppu PVM]] )=9))</f>
        <v>0</v>
      </c>
      <c r="AG3050" s="90" t="b">
        <f>OR(MONTH(Taulukko1[[#This Row],[Alku PVM]] )&lt;=6,AND(MONTH(Taulukko1[[#This Row],[Alku PVM]] )=6))</f>
        <v>0</v>
      </c>
      <c r="AH3050" s="90" t="b">
        <f>OR(MONTH(Taulukko1[[#This Row],[Loppu PVM]])&lt;=6,AND(MONTH(Taulukko1[[#This Row],[Loppu PVM]] )=6))</f>
        <v>0</v>
      </c>
    </row>
    <row r="3051" spans="1:34" ht="12.75" customHeight="1">
      <c r="A3051" t="s">
        <v>1115</v>
      </c>
      <c r="B3051" s="23">
        <v>41944</v>
      </c>
      <c r="C3051" t="s">
        <v>4360</v>
      </c>
      <c r="D3051" s="5">
        <v>30</v>
      </c>
      <c r="E3051" s="62">
        <v>20</v>
      </c>
      <c r="F3051" s="4">
        <v>41984</v>
      </c>
      <c r="G3051" s="5">
        <v>15</v>
      </c>
      <c r="H3051" s="22">
        <v>45</v>
      </c>
      <c r="I3051" s="126">
        <f>INDEX('TOL2008'!B:B,MATCH(A3051,'TOL2008'!A:A,0))</f>
        <v>41200</v>
      </c>
      <c r="J3051" s="126" t="str">
        <f>INDEX(Pääluokka!$H$2:$H$100,MATCH(VALUE(LEFT(Taulukko1[[#This Row],[TOL2008]],2)),Pääluokka!$G$2:$G$100,0))</f>
        <v>Rakentaminen</v>
      </c>
      <c r="K3051" s="126" t="str">
        <f>INDEX(Pääluokka!$I$2:$I$100,MATCH(VALUE(LEFT(Taulukko1[[#This Row],[TOL2008]],2)),Pääluokka!$G$2:$G$100,0))</f>
        <v>Rakentaminen (F)</v>
      </c>
      <c r="L3051" s="41">
        <f t="shared" si="470"/>
        <v>40</v>
      </c>
      <c r="M3051" s="43">
        <f t="shared" si="471"/>
        <v>41944</v>
      </c>
      <c r="N3051" s="43">
        <f t="shared" si="472"/>
        <v>41984</v>
      </c>
      <c r="O3051" s="43">
        <f t="shared" si="473"/>
        <v>41944</v>
      </c>
      <c r="P3051" s="43">
        <f t="shared" si="474"/>
        <v>41974</v>
      </c>
      <c r="Q3051" s="41">
        <f t="shared" si="475"/>
        <v>2014</v>
      </c>
      <c r="R3051" s="41">
        <f t="shared" si="476"/>
        <v>2014</v>
      </c>
      <c r="S3051" s="43" t="str">
        <f>YEAR(Taulukko1[[#This Row],[Alku KK]])&amp;"Q"&amp;ROUNDDOWN((MONTH(Taulukko1[[#This Row],[Alku KK]])-1)/3+1,0)</f>
        <v>2014Q4</v>
      </c>
      <c r="T3051" s="43" t="str">
        <f>YEAR(Taulukko1[[#This Row],[Loppu KK]])&amp;"Q"&amp;ROUNDDOWN((MONTH(Taulukko1[[#This Row],[Loppu KK]])-1)/3+1,0)</f>
        <v>2014Q4</v>
      </c>
      <c r="U3051" s="66">
        <f>IF(COUNT(Taulukko1[[#This Row],[Neuvottelujen alaiset ]])=1,Taulukko1[[#This Row],[Neuvottelujen alaiset ]],Taulukko1[[#This Row],[Vähennystarve]])</f>
        <v>45</v>
      </c>
      <c r="V3051" s="44">
        <f t="shared" si="477"/>
        <v>0.44444444444444442</v>
      </c>
      <c r="W3051" s="44">
        <f t="shared" si="478"/>
        <v>0.33333333333333331</v>
      </c>
      <c r="X3051" s="44">
        <f t="shared" si="479"/>
        <v>0.75</v>
      </c>
      <c r="Y3051" s="90" t="b">
        <f>AND(MONTH(Taulukko1[[#This Row],[Alku PVM]] )=6,DAY(Taulukko1[[#This Row],[Alku PVM]] )&gt;19)</f>
        <v>0</v>
      </c>
      <c r="Z3051" s="90" t="b">
        <f>AND(MONTH(Taulukko1[[#This Row],[Loppu PVM]] )=6,DAY(Taulukko1[[#This Row],[Loppu PVM]] )&gt;19)</f>
        <v>0</v>
      </c>
      <c r="AA3051" s="90" t="b">
        <f>OR(MONTH(Taulukko1[[#This Row],[Alku PVM]] )&lt;=5,AND(MONTH(Taulukko1[[#This Row],[Alku PVM]] )=6,DAY(Taulukko1[[#This Row],[Alku PVM]] )&lt;20))</f>
        <v>0</v>
      </c>
      <c r="AB3051" s="90" t="b">
        <f>OR(MONTH(Taulukko1[[#This Row],[Loppu PVM]])&lt;=5,AND(MONTH(Taulukko1[[#This Row],[Loppu PVM]] )=6,DAY(Taulukko1[[#This Row],[Loppu PVM]])&lt;20))</f>
        <v>0</v>
      </c>
      <c r="AC3051" s="90" t="b">
        <f>OR(MONTH(Taulukko1[[#This Row],[Alku PVM]] )&lt;=3,AND(MONTH(Taulukko1[[#This Row],[Alku PVM]] )=3))</f>
        <v>0</v>
      </c>
      <c r="AD3051" s="90" t="b">
        <f>OR(MONTH(Taulukko1[[#This Row],[Loppu PVM]] )&lt;=3,AND(MONTH(Taulukko1[[#This Row],[Loppu PVM]] )=3))</f>
        <v>0</v>
      </c>
      <c r="AE3051" s="90" t="b">
        <f>OR(MONTH(Taulukko1[[#This Row],[Alku PVM]] )&lt;=9,AND(MONTH(Taulukko1[[#This Row],[Alku PVM]] )=9))</f>
        <v>0</v>
      </c>
      <c r="AF3051" s="90" t="b">
        <f>OR(MONTH(Taulukko1[[#This Row],[Loppu PVM]])&lt;=9,AND(MONTH(Taulukko1[[#This Row],[Loppu PVM]] )=9))</f>
        <v>0</v>
      </c>
      <c r="AG3051" s="90" t="b">
        <f>OR(MONTH(Taulukko1[[#This Row],[Alku PVM]] )&lt;=6,AND(MONTH(Taulukko1[[#This Row],[Alku PVM]] )=6))</f>
        <v>0</v>
      </c>
      <c r="AH3051" s="90" t="b">
        <f>OR(MONTH(Taulukko1[[#This Row],[Loppu PVM]])&lt;=6,AND(MONTH(Taulukko1[[#This Row],[Loppu PVM]] )=6))</f>
        <v>0</v>
      </c>
    </row>
    <row r="3052" spans="1:34" ht="12.75" customHeight="1">
      <c r="A3052" s="21" t="s">
        <v>4391</v>
      </c>
      <c r="B3052" s="23">
        <v>41944</v>
      </c>
      <c r="C3052" s="21" t="s">
        <v>4392</v>
      </c>
      <c r="D3052" s="24"/>
      <c r="F3052" s="23">
        <v>41977</v>
      </c>
      <c r="G3052" s="24">
        <v>13</v>
      </c>
      <c r="H3052" s="22">
        <v>15</v>
      </c>
      <c r="I3052" s="126">
        <f>INDEX('TOL2008'!B:B,MATCH(A3052,'TOL2008'!A:A,0))</f>
        <v>72192</v>
      </c>
      <c r="J3052" s="126" t="str">
        <f>INDEX(Pääluokka!$H$2:$H$100,MATCH(VALUE(LEFT(Taulukko1[[#This Row],[TOL2008]],2)),Pääluokka!$G$2:$G$100,0))</f>
        <v>Ammatillinen, tieteellinen ja tekninen toiminta</v>
      </c>
      <c r="K3052" s="126" t="str">
        <f>INDEX(Pääluokka!$I$2:$I$100,MATCH(VALUE(LEFT(Taulukko1[[#This Row],[TOL2008]],2)),Pääluokka!$G$2:$G$100,0))</f>
        <v>Palvelualat (G-N, R, S)</v>
      </c>
      <c r="L3052" s="41">
        <f t="shared" si="470"/>
        <v>33</v>
      </c>
      <c r="M3052" s="43">
        <f t="shared" si="471"/>
        <v>41944</v>
      </c>
      <c r="N3052" s="43">
        <f t="shared" si="472"/>
        <v>41977</v>
      </c>
      <c r="O3052" s="43">
        <f t="shared" si="473"/>
        <v>41944</v>
      </c>
      <c r="P3052" s="43">
        <f t="shared" si="474"/>
        <v>41974</v>
      </c>
      <c r="Q3052" s="41">
        <f t="shared" si="475"/>
        <v>2014</v>
      </c>
      <c r="R3052" s="41">
        <f t="shared" si="476"/>
        <v>2014</v>
      </c>
      <c r="S3052" s="43" t="str">
        <f>YEAR(Taulukko1[[#This Row],[Alku KK]])&amp;"Q"&amp;ROUNDDOWN((MONTH(Taulukko1[[#This Row],[Alku KK]])-1)/3+1,0)</f>
        <v>2014Q4</v>
      </c>
      <c r="T3052" s="43" t="str">
        <f>YEAR(Taulukko1[[#This Row],[Loppu KK]])&amp;"Q"&amp;ROUNDDOWN((MONTH(Taulukko1[[#This Row],[Loppu KK]])-1)/3+1,0)</f>
        <v>2014Q4</v>
      </c>
      <c r="U3052" s="66">
        <f>IF(COUNT(Taulukko1[[#This Row],[Neuvottelujen alaiset ]])=1,Taulukko1[[#This Row],[Neuvottelujen alaiset ]],Taulukko1[[#This Row],[Vähennystarve]])</f>
        <v>15</v>
      </c>
      <c r="V3052" s="44" t="str">
        <f t="shared" si="477"/>
        <v>NA</v>
      </c>
      <c r="W3052" s="44">
        <f t="shared" si="478"/>
        <v>0.8666666666666667</v>
      </c>
      <c r="X3052" s="44" t="str">
        <f t="shared" si="479"/>
        <v>NA</v>
      </c>
      <c r="Y3052" s="90" t="b">
        <f>AND(MONTH(Taulukko1[[#This Row],[Alku PVM]] )=6,DAY(Taulukko1[[#This Row],[Alku PVM]] )&gt;19)</f>
        <v>0</v>
      </c>
      <c r="Z3052" s="90" t="b">
        <f>AND(MONTH(Taulukko1[[#This Row],[Loppu PVM]] )=6,DAY(Taulukko1[[#This Row],[Loppu PVM]] )&gt;19)</f>
        <v>0</v>
      </c>
      <c r="AA3052" s="90" t="b">
        <f>OR(MONTH(Taulukko1[[#This Row],[Alku PVM]] )&lt;=5,AND(MONTH(Taulukko1[[#This Row],[Alku PVM]] )=6,DAY(Taulukko1[[#This Row],[Alku PVM]] )&lt;20))</f>
        <v>0</v>
      </c>
      <c r="AB3052" s="90" t="b">
        <f>OR(MONTH(Taulukko1[[#This Row],[Loppu PVM]])&lt;=5,AND(MONTH(Taulukko1[[#This Row],[Loppu PVM]] )=6,DAY(Taulukko1[[#This Row],[Loppu PVM]])&lt;20))</f>
        <v>0</v>
      </c>
      <c r="AC3052" s="90" t="b">
        <f>OR(MONTH(Taulukko1[[#This Row],[Alku PVM]] )&lt;=3,AND(MONTH(Taulukko1[[#This Row],[Alku PVM]] )=3))</f>
        <v>0</v>
      </c>
      <c r="AD3052" s="90" t="b">
        <f>OR(MONTH(Taulukko1[[#This Row],[Loppu PVM]] )&lt;=3,AND(MONTH(Taulukko1[[#This Row],[Loppu PVM]] )=3))</f>
        <v>0</v>
      </c>
      <c r="AE3052" s="90" t="b">
        <f>OR(MONTH(Taulukko1[[#This Row],[Alku PVM]] )&lt;=9,AND(MONTH(Taulukko1[[#This Row],[Alku PVM]] )=9))</f>
        <v>0</v>
      </c>
      <c r="AF3052" s="90" t="b">
        <f>OR(MONTH(Taulukko1[[#This Row],[Loppu PVM]])&lt;=9,AND(MONTH(Taulukko1[[#This Row],[Loppu PVM]] )=9))</f>
        <v>0</v>
      </c>
      <c r="AG3052" s="90" t="b">
        <f>OR(MONTH(Taulukko1[[#This Row],[Alku PVM]] )&lt;=6,AND(MONTH(Taulukko1[[#This Row],[Alku PVM]] )=6))</f>
        <v>0</v>
      </c>
      <c r="AH3052" s="90" t="b">
        <f>OR(MONTH(Taulukko1[[#This Row],[Loppu PVM]])&lt;=6,AND(MONTH(Taulukko1[[#This Row],[Loppu PVM]] )=6))</f>
        <v>0</v>
      </c>
    </row>
    <row r="3053" spans="1:34" ht="12.75" customHeight="1">
      <c r="A3053" t="s">
        <v>3297</v>
      </c>
      <c r="B3053" s="23">
        <v>41944</v>
      </c>
      <c r="C3053" t="s">
        <v>4365</v>
      </c>
      <c r="D3053" s="5">
        <v>10</v>
      </c>
      <c r="F3053" s="4">
        <v>41984</v>
      </c>
      <c r="G3053" s="5">
        <v>4</v>
      </c>
      <c r="H3053" s="22">
        <v>42</v>
      </c>
      <c r="I3053" s="126">
        <f>INDEX('TOL2008'!B:B,MATCH(A3053,'TOL2008'!A:A,0))</f>
        <v>47191</v>
      </c>
      <c r="J3053" s="126" t="str">
        <f>INDEX(Pääluokka!$H$2:$H$100,MATCH(VALUE(LEFT(Taulukko1[[#This Row],[TOL2008]],2)),Pääluokka!$G$2:$G$100,0))</f>
        <v>Tukku- ja vähittäiskauppa; moottoriajoneuvojen ja moottoripyörien korjaus</v>
      </c>
      <c r="K3053" s="126" t="str">
        <f>INDEX(Pääluokka!$I$2:$I$100,MATCH(VALUE(LEFT(Taulukko1[[#This Row],[TOL2008]],2)),Pääluokka!$G$2:$G$100,0))</f>
        <v>Palvelualat (G-N, R, S)</v>
      </c>
      <c r="L3053" s="41">
        <f t="shared" si="470"/>
        <v>40</v>
      </c>
      <c r="M3053" s="43">
        <f t="shared" si="471"/>
        <v>41944</v>
      </c>
      <c r="N3053" s="43">
        <f t="shared" si="472"/>
        <v>41984</v>
      </c>
      <c r="O3053" s="43">
        <f t="shared" si="473"/>
        <v>41944</v>
      </c>
      <c r="P3053" s="43">
        <f t="shared" si="474"/>
        <v>41974</v>
      </c>
      <c r="Q3053" s="41">
        <f t="shared" si="475"/>
        <v>2014</v>
      </c>
      <c r="R3053" s="41">
        <f t="shared" si="476"/>
        <v>2014</v>
      </c>
      <c r="S3053" s="43" t="str">
        <f>YEAR(Taulukko1[[#This Row],[Alku KK]])&amp;"Q"&amp;ROUNDDOWN((MONTH(Taulukko1[[#This Row],[Alku KK]])-1)/3+1,0)</f>
        <v>2014Q4</v>
      </c>
      <c r="T3053" s="43" t="str">
        <f>YEAR(Taulukko1[[#This Row],[Loppu KK]])&amp;"Q"&amp;ROUNDDOWN((MONTH(Taulukko1[[#This Row],[Loppu KK]])-1)/3+1,0)</f>
        <v>2014Q4</v>
      </c>
      <c r="U3053" s="66">
        <f>IF(COUNT(Taulukko1[[#This Row],[Neuvottelujen alaiset ]])=1,Taulukko1[[#This Row],[Neuvottelujen alaiset ]],Taulukko1[[#This Row],[Vähennystarve]])</f>
        <v>42</v>
      </c>
      <c r="V3053" s="44" t="str">
        <f t="shared" si="477"/>
        <v>NA</v>
      </c>
      <c r="W3053" s="44">
        <f t="shared" si="478"/>
        <v>9.5238095238095233E-2</v>
      </c>
      <c r="X3053" s="44" t="str">
        <f t="shared" si="479"/>
        <v>NA</v>
      </c>
      <c r="Y3053" s="90" t="b">
        <f>AND(MONTH(Taulukko1[[#This Row],[Alku PVM]] )=6,DAY(Taulukko1[[#This Row],[Alku PVM]] )&gt;19)</f>
        <v>0</v>
      </c>
      <c r="Z3053" s="90" t="b">
        <f>AND(MONTH(Taulukko1[[#This Row],[Loppu PVM]] )=6,DAY(Taulukko1[[#This Row],[Loppu PVM]] )&gt;19)</f>
        <v>0</v>
      </c>
      <c r="AA3053" s="90" t="b">
        <f>OR(MONTH(Taulukko1[[#This Row],[Alku PVM]] )&lt;=5,AND(MONTH(Taulukko1[[#This Row],[Alku PVM]] )=6,DAY(Taulukko1[[#This Row],[Alku PVM]] )&lt;20))</f>
        <v>0</v>
      </c>
      <c r="AB3053" s="90" t="b">
        <f>OR(MONTH(Taulukko1[[#This Row],[Loppu PVM]])&lt;=5,AND(MONTH(Taulukko1[[#This Row],[Loppu PVM]] )=6,DAY(Taulukko1[[#This Row],[Loppu PVM]])&lt;20))</f>
        <v>0</v>
      </c>
      <c r="AC3053" s="90" t="b">
        <f>OR(MONTH(Taulukko1[[#This Row],[Alku PVM]] )&lt;=3,AND(MONTH(Taulukko1[[#This Row],[Alku PVM]] )=3))</f>
        <v>0</v>
      </c>
      <c r="AD3053" s="90" t="b">
        <f>OR(MONTH(Taulukko1[[#This Row],[Loppu PVM]] )&lt;=3,AND(MONTH(Taulukko1[[#This Row],[Loppu PVM]] )=3))</f>
        <v>0</v>
      </c>
      <c r="AE3053" s="90" t="b">
        <f>OR(MONTH(Taulukko1[[#This Row],[Alku PVM]] )&lt;=9,AND(MONTH(Taulukko1[[#This Row],[Alku PVM]] )=9))</f>
        <v>0</v>
      </c>
      <c r="AF3053" s="90" t="b">
        <f>OR(MONTH(Taulukko1[[#This Row],[Loppu PVM]])&lt;=9,AND(MONTH(Taulukko1[[#This Row],[Loppu PVM]] )=9))</f>
        <v>0</v>
      </c>
      <c r="AG3053" s="90" t="b">
        <f>OR(MONTH(Taulukko1[[#This Row],[Alku PVM]] )&lt;=6,AND(MONTH(Taulukko1[[#This Row],[Alku PVM]] )=6))</f>
        <v>0</v>
      </c>
      <c r="AH3053" s="90" t="b">
        <f>OR(MONTH(Taulukko1[[#This Row],[Loppu PVM]])&lt;=6,AND(MONTH(Taulukko1[[#This Row],[Loppu PVM]] )=6))</f>
        <v>0</v>
      </c>
    </row>
    <row r="3054" spans="1:34" ht="12.75" customHeight="1">
      <c r="A3054" s="21" t="s">
        <v>507</v>
      </c>
      <c r="B3054" s="23">
        <v>41946</v>
      </c>
      <c r="C3054" s="21" t="s">
        <v>506</v>
      </c>
      <c r="D3054" s="24"/>
      <c r="E3054" s="62">
        <v>40</v>
      </c>
      <c r="F3054" s="23">
        <v>41981</v>
      </c>
      <c r="G3054" s="24">
        <v>30</v>
      </c>
      <c r="H3054" s="22">
        <v>40</v>
      </c>
      <c r="I3054" s="126">
        <f>INDEX('TOL2008'!B:B,MATCH(A3054,'TOL2008'!A:A,0))</f>
        <v>62010</v>
      </c>
      <c r="J3054" s="126" t="str">
        <f>INDEX(Pääluokka!$H$2:$H$100,MATCH(VALUE(LEFT(Taulukko1[[#This Row],[TOL2008]],2)),Pääluokka!$G$2:$G$100,0))</f>
        <v>Informaatio ja viestintä</v>
      </c>
      <c r="K3054" s="126" t="str">
        <f>INDEX(Pääluokka!$I$2:$I$100,MATCH(VALUE(LEFT(Taulukko1[[#This Row],[TOL2008]],2)),Pääluokka!$G$2:$G$100,0))</f>
        <v>Palvelualat (G-N, R, S)</v>
      </c>
      <c r="L3054" s="41">
        <f t="shared" si="470"/>
        <v>35</v>
      </c>
      <c r="M3054" s="43">
        <f t="shared" si="471"/>
        <v>41946</v>
      </c>
      <c r="N3054" s="43">
        <f t="shared" si="472"/>
        <v>41981</v>
      </c>
      <c r="O3054" s="43">
        <f t="shared" si="473"/>
        <v>41944</v>
      </c>
      <c r="P3054" s="43">
        <f t="shared" si="474"/>
        <v>41974</v>
      </c>
      <c r="Q3054" s="41">
        <f t="shared" si="475"/>
        <v>2014</v>
      </c>
      <c r="R3054" s="41">
        <f t="shared" si="476"/>
        <v>2014</v>
      </c>
      <c r="S3054" s="43" t="str">
        <f>YEAR(Taulukko1[[#This Row],[Alku KK]])&amp;"Q"&amp;ROUNDDOWN((MONTH(Taulukko1[[#This Row],[Alku KK]])-1)/3+1,0)</f>
        <v>2014Q4</v>
      </c>
      <c r="T3054" s="43" t="str">
        <f>YEAR(Taulukko1[[#This Row],[Loppu KK]])&amp;"Q"&amp;ROUNDDOWN((MONTH(Taulukko1[[#This Row],[Loppu KK]])-1)/3+1,0)</f>
        <v>2014Q4</v>
      </c>
      <c r="U3054" s="66">
        <f>IF(COUNT(Taulukko1[[#This Row],[Neuvottelujen alaiset ]])=1,Taulukko1[[#This Row],[Neuvottelujen alaiset ]],Taulukko1[[#This Row],[Vähennystarve]])</f>
        <v>40</v>
      </c>
      <c r="V3054" s="44">
        <f t="shared" si="477"/>
        <v>1</v>
      </c>
      <c r="W3054" s="44">
        <f t="shared" si="478"/>
        <v>0.75</v>
      </c>
      <c r="X3054" s="44">
        <f t="shared" si="479"/>
        <v>0.75</v>
      </c>
      <c r="Y3054" s="90" t="b">
        <f>AND(MONTH(Taulukko1[[#This Row],[Alku PVM]] )=6,DAY(Taulukko1[[#This Row],[Alku PVM]] )&gt;19)</f>
        <v>0</v>
      </c>
      <c r="Z3054" s="90" t="b">
        <f>AND(MONTH(Taulukko1[[#This Row],[Loppu PVM]] )=6,DAY(Taulukko1[[#This Row],[Loppu PVM]] )&gt;19)</f>
        <v>0</v>
      </c>
      <c r="AA3054" s="90" t="b">
        <f>OR(MONTH(Taulukko1[[#This Row],[Alku PVM]] )&lt;=5,AND(MONTH(Taulukko1[[#This Row],[Alku PVM]] )=6,DAY(Taulukko1[[#This Row],[Alku PVM]] )&lt;20))</f>
        <v>0</v>
      </c>
      <c r="AB3054" s="90" t="b">
        <f>OR(MONTH(Taulukko1[[#This Row],[Loppu PVM]])&lt;=5,AND(MONTH(Taulukko1[[#This Row],[Loppu PVM]] )=6,DAY(Taulukko1[[#This Row],[Loppu PVM]])&lt;20))</f>
        <v>0</v>
      </c>
      <c r="AC3054" s="90" t="b">
        <f>OR(MONTH(Taulukko1[[#This Row],[Alku PVM]] )&lt;=3,AND(MONTH(Taulukko1[[#This Row],[Alku PVM]] )=3))</f>
        <v>0</v>
      </c>
      <c r="AD3054" s="90" t="b">
        <f>OR(MONTH(Taulukko1[[#This Row],[Loppu PVM]] )&lt;=3,AND(MONTH(Taulukko1[[#This Row],[Loppu PVM]] )=3))</f>
        <v>0</v>
      </c>
      <c r="AE3054" s="90" t="b">
        <f>OR(MONTH(Taulukko1[[#This Row],[Alku PVM]] )&lt;=9,AND(MONTH(Taulukko1[[#This Row],[Alku PVM]] )=9))</f>
        <v>0</v>
      </c>
      <c r="AF3054" s="90" t="b">
        <f>OR(MONTH(Taulukko1[[#This Row],[Loppu PVM]])&lt;=9,AND(MONTH(Taulukko1[[#This Row],[Loppu PVM]] )=9))</f>
        <v>0</v>
      </c>
      <c r="AG3054" s="90" t="b">
        <f>OR(MONTH(Taulukko1[[#This Row],[Alku PVM]] )&lt;=6,AND(MONTH(Taulukko1[[#This Row],[Alku PVM]] )=6))</f>
        <v>0</v>
      </c>
      <c r="AH3054" s="90" t="b">
        <f>OR(MONTH(Taulukko1[[#This Row],[Loppu PVM]])&lt;=6,AND(MONTH(Taulukko1[[#This Row],[Loppu PVM]] )=6))</f>
        <v>0</v>
      </c>
    </row>
    <row r="3055" spans="1:34" ht="12.75" customHeight="1">
      <c r="A3055" s="7" t="s">
        <v>327</v>
      </c>
      <c r="B3055" s="23">
        <v>41946</v>
      </c>
      <c r="C3055" s="7" t="s">
        <v>326</v>
      </c>
      <c r="D3055" s="15"/>
      <c r="E3055" s="62">
        <v>8</v>
      </c>
      <c r="F3055" s="8">
        <v>41985</v>
      </c>
      <c r="G3055" s="9">
        <v>5</v>
      </c>
      <c r="H3055" s="22">
        <v>17</v>
      </c>
      <c r="I3055" s="126">
        <f>INDEX('TOL2008'!B:B,MATCH(A3055,'TOL2008'!A:A,0))</f>
        <v>60201</v>
      </c>
      <c r="J3055" s="126" t="str">
        <f>INDEX(Pääluokka!$H$2:$H$100,MATCH(VALUE(LEFT(Taulukko1[[#This Row],[TOL2008]],2)),Pääluokka!$G$2:$G$100,0))</f>
        <v>Informaatio ja viestintä</v>
      </c>
      <c r="K3055" s="126" t="str">
        <f>INDEX(Pääluokka!$I$2:$I$100,MATCH(VALUE(LEFT(Taulukko1[[#This Row],[TOL2008]],2)),Pääluokka!$G$2:$G$100,0))</f>
        <v>Palvelualat (G-N, R, S)</v>
      </c>
      <c r="L3055" s="41">
        <f t="shared" si="470"/>
        <v>39</v>
      </c>
      <c r="M3055" s="43">
        <f t="shared" si="471"/>
        <v>41946</v>
      </c>
      <c r="N3055" s="43">
        <f t="shared" si="472"/>
        <v>41985</v>
      </c>
      <c r="O3055" s="43">
        <f t="shared" si="473"/>
        <v>41944</v>
      </c>
      <c r="P3055" s="43">
        <f t="shared" si="474"/>
        <v>41974</v>
      </c>
      <c r="Q3055" s="41">
        <f t="shared" si="475"/>
        <v>2014</v>
      </c>
      <c r="R3055" s="41">
        <f t="shared" si="476"/>
        <v>2014</v>
      </c>
      <c r="S3055" s="43" t="str">
        <f>YEAR(Taulukko1[[#This Row],[Alku KK]])&amp;"Q"&amp;ROUNDDOWN((MONTH(Taulukko1[[#This Row],[Alku KK]])-1)/3+1,0)</f>
        <v>2014Q4</v>
      </c>
      <c r="T3055" s="43" t="str">
        <f>YEAR(Taulukko1[[#This Row],[Loppu KK]])&amp;"Q"&amp;ROUNDDOWN((MONTH(Taulukko1[[#This Row],[Loppu KK]])-1)/3+1,0)</f>
        <v>2014Q4</v>
      </c>
      <c r="U3055" s="66">
        <f>IF(COUNT(Taulukko1[[#This Row],[Neuvottelujen alaiset ]])=1,Taulukko1[[#This Row],[Neuvottelujen alaiset ]],Taulukko1[[#This Row],[Vähennystarve]])</f>
        <v>17</v>
      </c>
      <c r="V3055" s="44">
        <f t="shared" si="477"/>
        <v>0.47058823529411764</v>
      </c>
      <c r="W3055" s="44">
        <f t="shared" si="478"/>
        <v>0.29411764705882354</v>
      </c>
      <c r="X3055" s="44">
        <f t="shared" si="479"/>
        <v>0.625</v>
      </c>
      <c r="Y3055" s="90" t="b">
        <f>AND(MONTH(Taulukko1[[#This Row],[Alku PVM]] )=6,DAY(Taulukko1[[#This Row],[Alku PVM]] )&gt;19)</f>
        <v>0</v>
      </c>
      <c r="Z3055" s="90" t="b">
        <f>AND(MONTH(Taulukko1[[#This Row],[Loppu PVM]] )=6,DAY(Taulukko1[[#This Row],[Loppu PVM]] )&gt;19)</f>
        <v>0</v>
      </c>
      <c r="AA3055" s="90" t="b">
        <f>OR(MONTH(Taulukko1[[#This Row],[Alku PVM]] )&lt;=5,AND(MONTH(Taulukko1[[#This Row],[Alku PVM]] )=6,DAY(Taulukko1[[#This Row],[Alku PVM]] )&lt;20))</f>
        <v>0</v>
      </c>
      <c r="AB3055" s="90" t="b">
        <f>OR(MONTH(Taulukko1[[#This Row],[Loppu PVM]])&lt;=5,AND(MONTH(Taulukko1[[#This Row],[Loppu PVM]] )=6,DAY(Taulukko1[[#This Row],[Loppu PVM]])&lt;20))</f>
        <v>0</v>
      </c>
      <c r="AC3055" s="90" t="b">
        <f>OR(MONTH(Taulukko1[[#This Row],[Alku PVM]] )&lt;=3,AND(MONTH(Taulukko1[[#This Row],[Alku PVM]] )=3))</f>
        <v>0</v>
      </c>
      <c r="AD3055" s="90" t="b">
        <f>OR(MONTH(Taulukko1[[#This Row],[Loppu PVM]] )&lt;=3,AND(MONTH(Taulukko1[[#This Row],[Loppu PVM]] )=3))</f>
        <v>0</v>
      </c>
      <c r="AE3055" s="90" t="b">
        <f>OR(MONTH(Taulukko1[[#This Row],[Alku PVM]] )&lt;=9,AND(MONTH(Taulukko1[[#This Row],[Alku PVM]] )=9))</f>
        <v>0</v>
      </c>
      <c r="AF3055" s="90" t="b">
        <f>OR(MONTH(Taulukko1[[#This Row],[Loppu PVM]])&lt;=9,AND(MONTH(Taulukko1[[#This Row],[Loppu PVM]] )=9))</f>
        <v>0</v>
      </c>
      <c r="AG3055" s="90" t="b">
        <f>OR(MONTH(Taulukko1[[#This Row],[Alku PVM]] )&lt;=6,AND(MONTH(Taulukko1[[#This Row],[Alku PVM]] )=6))</f>
        <v>0</v>
      </c>
      <c r="AH3055" s="90" t="b">
        <f>OR(MONTH(Taulukko1[[#This Row],[Loppu PVM]])&lt;=6,AND(MONTH(Taulukko1[[#This Row],[Loppu PVM]] )=6))</f>
        <v>0</v>
      </c>
    </row>
    <row r="3056" spans="1:34" ht="12.75" customHeight="1">
      <c r="A3056" s="7" t="s">
        <v>183</v>
      </c>
      <c r="B3056" s="23">
        <v>41946</v>
      </c>
      <c r="C3056" s="7" t="s">
        <v>4403</v>
      </c>
      <c r="D3056" s="15">
        <v>35</v>
      </c>
      <c r="E3056" s="62">
        <v>9</v>
      </c>
      <c r="F3056" s="8">
        <v>41985</v>
      </c>
      <c r="G3056" s="9">
        <v>2</v>
      </c>
      <c r="H3056" s="22">
        <v>50</v>
      </c>
      <c r="I3056" s="126">
        <f>INDEX('TOL2008'!B:B,MATCH(A3056,'TOL2008'!A:A,0))</f>
        <v>58110</v>
      </c>
      <c r="J3056" s="126" t="str">
        <f>INDEX(Pääluokka!$H$2:$H$100,MATCH(VALUE(LEFT(Taulukko1[[#This Row],[TOL2008]],2)),Pääluokka!$G$2:$G$100,0))</f>
        <v>Informaatio ja viestintä</v>
      </c>
      <c r="K3056" s="126" t="str">
        <f>INDEX(Pääluokka!$I$2:$I$100,MATCH(VALUE(LEFT(Taulukko1[[#This Row],[TOL2008]],2)),Pääluokka!$G$2:$G$100,0))</f>
        <v>Palvelualat (G-N, R, S)</v>
      </c>
      <c r="L3056" s="41">
        <f t="shared" si="470"/>
        <v>39</v>
      </c>
      <c r="M3056" s="43">
        <f t="shared" si="471"/>
        <v>41946</v>
      </c>
      <c r="N3056" s="43">
        <f t="shared" si="472"/>
        <v>41985</v>
      </c>
      <c r="O3056" s="43">
        <f t="shared" si="473"/>
        <v>41944</v>
      </c>
      <c r="P3056" s="43">
        <f t="shared" si="474"/>
        <v>41974</v>
      </c>
      <c r="Q3056" s="41">
        <f t="shared" si="475"/>
        <v>2014</v>
      </c>
      <c r="R3056" s="41">
        <f t="shared" si="476"/>
        <v>2014</v>
      </c>
      <c r="S3056" s="43" t="str">
        <f>YEAR(Taulukko1[[#This Row],[Alku KK]])&amp;"Q"&amp;ROUNDDOWN((MONTH(Taulukko1[[#This Row],[Alku KK]])-1)/3+1,0)</f>
        <v>2014Q4</v>
      </c>
      <c r="T3056" s="43" t="str">
        <f>YEAR(Taulukko1[[#This Row],[Loppu KK]])&amp;"Q"&amp;ROUNDDOWN((MONTH(Taulukko1[[#This Row],[Loppu KK]])-1)/3+1,0)</f>
        <v>2014Q4</v>
      </c>
      <c r="U3056" s="66">
        <f>IF(COUNT(Taulukko1[[#This Row],[Neuvottelujen alaiset ]])=1,Taulukko1[[#This Row],[Neuvottelujen alaiset ]],Taulukko1[[#This Row],[Vähennystarve]])</f>
        <v>50</v>
      </c>
      <c r="V3056" s="44">
        <f t="shared" si="477"/>
        <v>0.18</v>
      </c>
      <c r="W3056" s="44">
        <f t="shared" si="478"/>
        <v>0.04</v>
      </c>
      <c r="X3056" s="44">
        <f t="shared" si="479"/>
        <v>0.22222222222222221</v>
      </c>
      <c r="Y3056" s="90" t="b">
        <f>AND(MONTH(Taulukko1[[#This Row],[Alku PVM]] )=6,DAY(Taulukko1[[#This Row],[Alku PVM]] )&gt;19)</f>
        <v>0</v>
      </c>
      <c r="Z3056" s="90" t="b">
        <f>AND(MONTH(Taulukko1[[#This Row],[Loppu PVM]] )=6,DAY(Taulukko1[[#This Row],[Loppu PVM]] )&gt;19)</f>
        <v>0</v>
      </c>
      <c r="AA3056" s="90" t="b">
        <f>OR(MONTH(Taulukko1[[#This Row],[Alku PVM]] )&lt;=5,AND(MONTH(Taulukko1[[#This Row],[Alku PVM]] )=6,DAY(Taulukko1[[#This Row],[Alku PVM]] )&lt;20))</f>
        <v>0</v>
      </c>
      <c r="AB3056" s="90" t="b">
        <f>OR(MONTH(Taulukko1[[#This Row],[Loppu PVM]])&lt;=5,AND(MONTH(Taulukko1[[#This Row],[Loppu PVM]] )=6,DAY(Taulukko1[[#This Row],[Loppu PVM]])&lt;20))</f>
        <v>0</v>
      </c>
      <c r="AC3056" s="90" t="b">
        <f>OR(MONTH(Taulukko1[[#This Row],[Alku PVM]] )&lt;=3,AND(MONTH(Taulukko1[[#This Row],[Alku PVM]] )=3))</f>
        <v>0</v>
      </c>
      <c r="AD3056" s="90" t="b">
        <f>OR(MONTH(Taulukko1[[#This Row],[Loppu PVM]] )&lt;=3,AND(MONTH(Taulukko1[[#This Row],[Loppu PVM]] )=3))</f>
        <v>0</v>
      </c>
      <c r="AE3056" s="90" t="b">
        <f>OR(MONTH(Taulukko1[[#This Row],[Alku PVM]] )&lt;=9,AND(MONTH(Taulukko1[[#This Row],[Alku PVM]] )=9))</f>
        <v>0</v>
      </c>
      <c r="AF3056" s="90" t="b">
        <f>OR(MONTH(Taulukko1[[#This Row],[Loppu PVM]])&lt;=9,AND(MONTH(Taulukko1[[#This Row],[Loppu PVM]] )=9))</f>
        <v>0</v>
      </c>
      <c r="AG3056" s="90" t="b">
        <f>OR(MONTH(Taulukko1[[#This Row],[Alku PVM]] )&lt;=6,AND(MONTH(Taulukko1[[#This Row],[Alku PVM]] )=6))</f>
        <v>0</v>
      </c>
      <c r="AH3056" s="90" t="b">
        <f>OR(MONTH(Taulukko1[[#This Row],[Loppu PVM]])&lt;=6,AND(MONTH(Taulukko1[[#This Row],[Loppu PVM]] )=6))</f>
        <v>0</v>
      </c>
    </row>
    <row r="3057" spans="1:34" ht="12.75" customHeight="1">
      <c r="A3057" t="s">
        <v>534</v>
      </c>
      <c r="B3057" s="23">
        <v>41947</v>
      </c>
      <c r="C3057" s="21" t="s">
        <v>4457</v>
      </c>
      <c r="D3057" s="24">
        <v>10</v>
      </c>
      <c r="F3057" s="23">
        <v>42019</v>
      </c>
      <c r="G3057" s="21">
        <v>20</v>
      </c>
      <c r="H3057" s="24">
        <v>30</v>
      </c>
      <c r="I3057" s="126">
        <f>INDEX('TOL2008'!B:B,MATCH(A3057,'TOL2008'!A:A,0))</f>
        <v>52230</v>
      </c>
      <c r="J3057" s="126" t="str">
        <f>INDEX(Pääluokka!$H$2:$H$100,MATCH(VALUE(LEFT(Taulukko1[[#This Row],[TOL2008]],2)),Pääluokka!$G$2:$G$100,0))</f>
        <v>Kuljetus ja varastointi</v>
      </c>
      <c r="K3057" s="126" t="str">
        <f>INDEX(Pääluokka!$I$2:$I$100,MATCH(VALUE(LEFT(Taulukko1[[#This Row],[TOL2008]],2)),Pääluokka!$G$2:$G$100,0))</f>
        <v>Palvelualat (G-N, R, S)</v>
      </c>
      <c r="L3057" s="41">
        <f t="shared" si="470"/>
        <v>72</v>
      </c>
      <c r="M3057" s="43">
        <f t="shared" si="471"/>
        <v>41947</v>
      </c>
      <c r="N3057" s="43">
        <f t="shared" si="472"/>
        <v>42019</v>
      </c>
      <c r="O3057" s="43">
        <f t="shared" si="473"/>
        <v>41944</v>
      </c>
      <c r="P3057" s="43">
        <f t="shared" si="474"/>
        <v>42005</v>
      </c>
      <c r="Q3057" s="41">
        <f t="shared" si="475"/>
        <v>2014</v>
      </c>
      <c r="R3057" s="41">
        <f t="shared" si="476"/>
        <v>2015</v>
      </c>
      <c r="S3057" s="43" t="str">
        <f>YEAR(Taulukko1[[#This Row],[Alku KK]])&amp;"Q"&amp;ROUNDDOWN((MONTH(Taulukko1[[#This Row],[Alku KK]])-1)/3+1,0)</f>
        <v>2014Q4</v>
      </c>
      <c r="T3057" s="43" t="str">
        <f>YEAR(Taulukko1[[#This Row],[Loppu KK]])&amp;"Q"&amp;ROUNDDOWN((MONTH(Taulukko1[[#This Row],[Loppu KK]])-1)/3+1,0)</f>
        <v>2015Q1</v>
      </c>
      <c r="U3057" s="66">
        <f>IF(COUNT(Taulukko1[[#This Row],[Neuvottelujen alaiset ]])=1,Taulukko1[[#This Row],[Neuvottelujen alaiset ]],Taulukko1[[#This Row],[Vähennystarve]])</f>
        <v>30</v>
      </c>
      <c r="V3057" s="44" t="str">
        <f t="shared" si="477"/>
        <v>NA</v>
      </c>
      <c r="W3057" s="44">
        <f t="shared" si="478"/>
        <v>0.66666666666666663</v>
      </c>
      <c r="X3057" s="44" t="str">
        <f t="shared" si="479"/>
        <v>NA</v>
      </c>
      <c r="Y3057" s="90" t="b">
        <f>AND(MONTH(Taulukko1[[#This Row],[Alku PVM]] )=6,DAY(Taulukko1[[#This Row],[Alku PVM]] )&gt;19)</f>
        <v>0</v>
      </c>
      <c r="Z3057" s="90" t="b">
        <f>AND(MONTH(Taulukko1[[#This Row],[Loppu PVM]] )=6,DAY(Taulukko1[[#This Row],[Loppu PVM]] )&gt;19)</f>
        <v>0</v>
      </c>
      <c r="AA3057" s="90" t="b">
        <f>OR(MONTH(Taulukko1[[#This Row],[Alku PVM]] )&lt;=5,AND(MONTH(Taulukko1[[#This Row],[Alku PVM]] )=6,DAY(Taulukko1[[#This Row],[Alku PVM]] )&lt;20))</f>
        <v>0</v>
      </c>
      <c r="AB3057" s="90" t="b">
        <f>OR(MONTH(Taulukko1[[#This Row],[Loppu PVM]])&lt;=5,AND(MONTH(Taulukko1[[#This Row],[Loppu PVM]] )=6,DAY(Taulukko1[[#This Row],[Loppu PVM]])&lt;20))</f>
        <v>1</v>
      </c>
      <c r="AC3057" s="90" t="b">
        <f>OR(MONTH(Taulukko1[[#This Row],[Alku PVM]] )&lt;=3,AND(MONTH(Taulukko1[[#This Row],[Alku PVM]] )=3))</f>
        <v>0</v>
      </c>
      <c r="AD3057" s="90" t="b">
        <f>OR(MONTH(Taulukko1[[#This Row],[Loppu PVM]] )&lt;=3,AND(MONTH(Taulukko1[[#This Row],[Loppu PVM]] )=3))</f>
        <v>1</v>
      </c>
      <c r="AE3057" s="90" t="b">
        <f>OR(MONTH(Taulukko1[[#This Row],[Alku PVM]] )&lt;=9,AND(MONTH(Taulukko1[[#This Row],[Alku PVM]] )=9))</f>
        <v>0</v>
      </c>
      <c r="AF3057" s="90" t="b">
        <f>OR(MONTH(Taulukko1[[#This Row],[Loppu PVM]])&lt;=9,AND(MONTH(Taulukko1[[#This Row],[Loppu PVM]] )=9))</f>
        <v>1</v>
      </c>
      <c r="AG3057" s="90" t="b">
        <f>OR(MONTH(Taulukko1[[#This Row],[Alku PVM]] )&lt;=6,AND(MONTH(Taulukko1[[#This Row],[Alku PVM]] )=6))</f>
        <v>0</v>
      </c>
      <c r="AH3057" s="90" t="b">
        <f>OR(MONTH(Taulukko1[[#This Row],[Loppu PVM]])&lt;=6,AND(MONTH(Taulukko1[[#This Row],[Loppu PVM]] )=6))</f>
        <v>1</v>
      </c>
    </row>
    <row r="3058" spans="1:34" ht="12.75" customHeight="1">
      <c r="A3058" s="10" t="s">
        <v>565</v>
      </c>
      <c r="B3058" s="23">
        <v>41949</v>
      </c>
      <c r="C3058" s="10" t="s">
        <v>564</v>
      </c>
      <c r="D3058" s="15"/>
      <c r="E3058" s="62">
        <v>20</v>
      </c>
      <c r="F3058" s="11">
        <v>41990</v>
      </c>
      <c r="G3058" s="12">
        <v>19</v>
      </c>
      <c r="H3058" s="22">
        <v>20</v>
      </c>
      <c r="I3058" s="126">
        <f>INDEX('TOL2008'!B:B,MATCH(A3058,'TOL2008'!A:A,0))</f>
        <v>72193</v>
      </c>
      <c r="J3058" s="126" t="str">
        <f>INDEX(Pääluokka!$H$2:$H$100,MATCH(VALUE(LEFT(Taulukko1[[#This Row],[TOL2008]],2)),Pääluokka!$G$2:$G$100,0))</f>
        <v>Ammatillinen, tieteellinen ja tekninen toiminta</v>
      </c>
      <c r="K3058" s="126" t="str">
        <f>INDEX(Pääluokka!$I$2:$I$100,MATCH(VALUE(LEFT(Taulukko1[[#This Row],[TOL2008]],2)),Pääluokka!$G$2:$G$100,0))</f>
        <v>Palvelualat (G-N, R, S)</v>
      </c>
      <c r="L3058" s="41">
        <f t="shared" si="470"/>
        <v>41</v>
      </c>
      <c r="M3058" s="43">
        <f t="shared" si="471"/>
        <v>41949</v>
      </c>
      <c r="N3058" s="43">
        <f t="shared" si="472"/>
        <v>41990</v>
      </c>
      <c r="O3058" s="43">
        <f t="shared" si="473"/>
        <v>41944</v>
      </c>
      <c r="P3058" s="43">
        <f t="shared" si="474"/>
        <v>41974</v>
      </c>
      <c r="Q3058" s="41">
        <f t="shared" si="475"/>
        <v>2014</v>
      </c>
      <c r="R3058" s="41">
        <f t="shared" si="476"/>
        <v>2014</v>
      </c>
      <c r="S3058" s="43" t="str">
        <f>YEAR(Taulukko1[[#This Row],[Alku KK]])&amp;"Q"&amp;ROUNDDOWN((MONTH(Taulukko1[[#This Row],[Alku KK]])-1)/3+1,0)</f>
        <v>2014Q4</v>
      </c>
      <c r="T3058" s="43" t="str">
        <f>YEAR(Taulukko1[[#This Row],[Loppu KK]])&amp;"Q"&amp;ROUNDDOWN((MONTH(Taulukko1[[#This Row],[Loppu KK]])-1)/3+1,0)</f>
        <v>2014Q4</v>
      </c>
      <c r="U3058" s="66">
        <f>IF(COUNT(Taulukko1[[#This Row],[Neuvottelujen alaiset ]])=1,Taulukko1[[#This Row],[Neuvottelujen alaiset ]],Taulukko1[[#This Row],[Vähennystarve]])</f>
        <v>20</v>
      </c>
      <c r="V3058" s="44">
        <f t="shared" si="477"/>
        <v>1</v>
      </c>
      <c r="W3058" s="44">
        <f t="shared" si="478"/>
        <v>0.95</v>
      </c>
      <c r="X3058" s="44">
        <f t="shared" si="479"/>
        <v>0.95</v>
      </c>
      <c r="Y3058" s="90" t="b">
        <f>AND(MONTH(Taulukko1[[#This Row],[Alku PVM]] )=6,DAY(Taulukko1[[#This Row],[Alku PVM]] )&gt;19)</f>
        <v>0</v>
      </c>
      <c r="Z3058" s="90" t="b">
        <f>AND(MONTH(Taulukko1[[#This Row],[Loppu PVM]] )=6,DAY(Taulukko1[[#This Row],[Loppu PVM]] )&gt;19)</f>
        <v>0</v>
      </c>
      <c r="AA3058" s="90" t="b">
        <f>OR(MONTH(Taulukko1[[#This Row],[Alku PVM]] )&lt;=5,AND(MONTH(Taulukko1[[#This Row],[Alku PVM]] )=6,DAY(Taulukko1[[#This Row],[Alku PVM]] )&lt;20))</f>
        <v>0</v>
      </c>
      <c r="AB3058" s="90" t="b">
        <f>OR(MONTH(Taulukko1[[#This Row],[Loppu PVM]])&lt;=5,AND(MONTH(Taulukko1[[#This Row],[Loppu PVM]] )=6,DAY(Taulukko1[[#This Row],[Loppu PVM]])&lt;20))</f>
        <v>0</v>
      </c>
      <c r="AC3058" s="90" t="b">
        <f>OR(MONTH(Taulukko1[[#This Row],[Alku PVM]] )&lt;=3,AND(MONTH(Taulukko1[[#This Row],[Alku PVM]] )=3))</f>
        <v>0</v>
      </c>
      <c r="AD3058" s="90" t="b">
        <f>OR(MONTH(Taulukko1[[#This Row],[Loppu PVM]] )&lt;=3,AND(MONTH(Taulukko1[[#This Row],[Loppu PVM]] )=3))</f>
        <v>0</v>
      </c>
      <c r="AE3058" s="90" t="b">
        <f>OR(MONTH(Taulukko1[[#This Row],[Alku PVM]] )&lt;=9,AND(MONTH(Taulukko1[[#This Row],[Alku PVM]] )=9))</f>
        <v>0</v>
      </c>
      <c r="AF3058" s="90" t="b">
        <f>OR(MONTH(Taulukko1[[#This Row],[Loppu PVM]])&lt;=9,AND(MONTH(Taulukko1[[#This Row],[Loppu PVM]] )=9))</f>
        <v>0</v>
      </c>
      <c r="AG3058" s="90" t="b">
        <f>OR(MONTH(Taulukko1[[#This Row],[Alku PVM]] )&lt;=6,AND(MONTH(Taulukko1[[#This Row],[Alku PVM]] )=6))</f>
        <v>0</v>
      </c>
      <c r="AH3058" s="90" t="b">
        <f>OR(MONTH(Taulukko1[[#This Row],[Loppu PVM]])&lt;=6,AND(MONTH(Taulukko1[[#This Row],[Loppu PVM]] )=6))</f>
        <v>0</v>
      </c>
    </row>
    <row r="3059" spans="1:34" ht="12.75" customHeight="1">
      <c r="A3059" s="21" t="s">
        <v>1252</v>
      </c>
      <c r="B3059" s="23">
        <v>41949</v>
      </c>
      <c r="C3059" s="21" t="s">
        <v>4347</v>
      </c>
      <c r="D3059" s="24">
        <v>47</v>
      </c>
      <c r="F3059" s="23">
        <v>41989</v>
      </c>
      <c r="G3059" s="24">
        <v>0</v>
      </c>
      <c r="H3059" s="22">
        <v>80</v>
      </c>
      <c r="I3059" s="126">
        <f>INDEX('TOL2008'!B:B,MATCH(A3059,'TOL2008'!A:A,0))</f>
        <v>61100</v>
      </c>
      <c r="J3059" s="126" t="str">
        <f>INDEX(Pääluokka!$H$2:$H$100,MATCH(VALUE(LEFT(Taulukko1[[#This Row],[TOL2008]],2)),Pääluokka!$G$2:$G$100,0))</f>
        <v>Informaatio ja viestintä</v>
      </c>
      <c r="K3059" s="126" t="str">
        <f>INDEX(Pääluokka!$I$2:$I$100,MATCH(VALUE(LEFT(Taulukko1[[#This Row],[TOL2008]],2)),Pääluokka!$G$2:$G$100,0))</f>
        <v>Palvelualat (G-N, R, S)</v>
      </c>
      <c r="L3059" s="41">
        <f t="shared" si="470"/>
        <v>40</v>
      </c>
      <c r="M3059" s="43">
        <f t="shared" si="471"/>
        <v>41949</v>
      </c>
      <c r="N3059" s="43">
        <f t="shared" si="472"/>
        <v>41989</v>
      </c>
      <c r="O3059" s="43">
        <f t="shared" si="473"/>
        <v>41944</v>
      </c>
      <c r="P3059" s="43">
        <f t="shared" si="474"/>
        <v>41974</v>
      </c>
      <c r="Q3059" s="41">
        <f t="shared" si="475"/>
        <v>2014</v>
      </c>
      <c r="R3059" s="41">
        <f t="shared" si="476"/>
        <v>2014</v>
      </c>
      <c r="S3059" s="43" t="str">
        <f>YEAR(Taulukko1[[#This Row],[Alku KK]])&amp;"Q"&amp;ROUNDDOWN((MONTH(Taulukko1[[#This Row],[Alku KK]])-1)/3+1,0)</f>
        <v>2014Q4</v>
      </c>
      <c r="T3059" s="43" t="str">
        <f>YEAR(Taulukko1[[#This Row],[Loppu KK]])&amp;"Q"&amp;ROUNDDOWN((MONTH(Taulukko1[[#This Row],[Loppu KK]])-1)/3+1,0)</f>
        <v>2014Q4</v>
      </c>
      <c r="U3059" s="66">
        <f>IF(COUNT(Taulukko1[[#This Row],[Neuvottelujen alaiset ]])=1,Taulukko1[[#This Row],[Neuvottelujen alaiset ]],Taulukko1[[#This Row],[Vähennystarve]])</f>
        <v>80</v>
      </c>
      <c r="V3059" s="44" t="str">
        <f t="shared" si="477"/>
        <v>NA</v>
      </c>
      <c r="W3059" s="44">
        <f t="shared" si="478"/>
        <v>0</v>
      </c>
      <c r="X3059" s="44" t="str">
        <f t="shared" si="479"/>
        <v>NA</v>
      </c>
      <c r="Y3059" s="90" t="b">
        <f>AND(MONTH(Taulukko1[[#This Row],[Alku PVM]] )=6,DAY(Taulukko1[[#This Row],[Alku PVM]] )&gt;19)</f>
        <v>0</v>
      </c>
      <c r="Z3059" s="90" t="b">
        <f>AND(MONTH(Taulukko1[[#This Row],[Loppu PVM]] )=6,DAY(Taulukko1[[#This Row],[Loppu PVM]] )&gt;19)</f>
        <v>0</v>
      </c>
      <c r="AA3059" s="90" t="b">
        <f>OR(MONTH(Taulukko1[[#This Row],[Alku PVM]] )&lt;=5,AND(MONTH(Taulukko1[[#This Row],[Alku PVM]] )=6,DAY(Taulukko1[[#This Row],[Alku PVM]] )&lt;20))</f>
        <v>0</v>
      </c>
      <c r="AB3059" s="90" t="b">
        <f>OR(MONTH(Taulukko1[[#This Row],[Loppu PVM]])&lt;=5,AND(MONTH(Taulukko1[[#This Row],[Loppu PVM]] )=6,DAY(Taulukko1[[#This Row],[Loppu PVM]])&lt;20))</f>
        <v>0</v>
      </c>
      <c r="AC3059" s="90" t="b">
        <f>OR(MONTH(Taulukko1[[#This Row],[Alku PVM]] )&lt;=3,AND(MONTH(Taulukko1[[#This Row],[Alku PVM]] )=3))</f>
        <v>0</v>
      </c>
      <c r="AD3059" s="90" t="b">
        <f>OR(MONTH(Taulukko1[[#This Row],[Loppu PVM]] )&lt;=3,AND(MONTH(Taulukko1[[#This Row],[Loppu PVM]] )=3))</f>
        <v>0</v>
      </c>
      <c r="AE3059" s="90" t="b">
        <f>OR(MONTH(Taulukko1[[#This Row],[Alku PVM]] )&lt;=9,AND(MONTH(Taulukko1[[#This Row],[Alku PVM]] )=9))</f>
        <v>0</v>
      </c>
      <c r="AF3059" s="90" t="b">
        <f>OR(MONTH(Taulukko1[[#This Row],[Loppu PVM]])&lt;=9,AND(MONTH(Taulukko1[[#This Row],[Loppu PVM]] )=9))</f>
        <v>0</v>
      </c>
      <c r="AG3059" s="90" t="b">
        <f>OR(MONTH(Taulukko1[[#This Row],[Alku PVM]] )&lt;=6,AND(MONTH(Taulukko1[[#This Row],[Alku PVM]] )=6))</f>
        <v>0</v>
      </c>
      <c r="AH3059" s="90" t="b">
        <f>OR(MONTH(Taulukko1[[#This Row],[Loppu PVM]])&lt;=6,AND(MONTH(Taulukko1[[#This Row],[Loppu PVM]] )=6))</f>
        <v>0</v>
      </c>
    </row>
    <row r="3060" spans="1:34" ht="12.75" customHeight="1">
      <c r="A3060" s="13" t="s">
        <v>484</v>
      </c>
      <c r="B3060" s="23">
        <v>41949</v>
      </c>
      <c r="C3060" s="21" t="s">
        <v>483</v>
      </c>
      <c r="D3060" s="24"/>
      <c r="E3060" s="62">
        <v>30</v>
      </c>
      <c r="F3060" s="23">
        <v>42030</v>
      </c>
      <c r="G3060" s="21">
        <v>15</v>
      </c>
      <c r="H3060" s="24">
        <v>40</v>
      </c>
      <c r="I3060" s="126">
        <f>INDEX('TOL2008'!B:B,MATCH(A3060,'TOL2008'!A:A,0))</f>
        <v>10130</v>
      </c>
      <c r="J3060" s="126" t="str">
        <f>INDEX(Pääluokka!$H$2:$H$100,MATCH(VALUE(LEFT(Taulukko1[[#This Row],[TOL2008]],2)),Pääluokka!$G$2:$G$100,0))</f>
        <v>Teollisuus</v>
      </c>
      <c r="K3060" s="126" t="str">
        <f>INDEX(Pääluokka!$I$2:$I$100,MATCH(VALUE(LEFT(Taulukko1[[#This Row],[TOL2008]],2)),Pääluokka!$G$2:$G$100,0))</f>
        <v>Teollisuus (C-E)</v>
      </c>
      <c r="L3060" s="41">
        <f t="shared" si="470"/>
        <v>81</v>
      </c>
      <c r="M3060" s="43">
        <f t="shared" si="471"/>
        <v>41949</v>
      </c>
      <c r="N3060" s="43">
        <f t="shared" si="472"/>
        <v>42030</v>
      </c>
      <c r="O3060" s="43">
        <f t="shared" si="473"/>
        <v>41944</v>
      </c>
      <c r="P3060" s="43">
        <f t="shared" si="474"/>
        <v>42005</v>
      </c>
      <c r="Q3060" s="41">
        <f t="shared" si="475"/>
        <v>2014</v>
      </c>
      <c r="R3060" s="41">
        <f t="shared" si="476"/>
        <v>2015</v>
      </c>
      <c r="S3060" s="43" t="str">
        <f>YEAR(Taulukko1[[#This Row],[Alku KK]])&amp;"Q"&amp;ROUNDDOWN((MONTH(Taulukko1[[#This Row],[Alku KK]])-1)/3+1,0)</f>
        <v>2014Q4</v>
      </c>
      <c r="T3060" s="43" t="str">
        <f>YEAR(Taulukko1[[#This Row],[Loppu KK]])&amp;"Q"&amp;ROUNDDOWN((MONTH(Taulukko1[[#This Row],[Loppu KK]])-1)/3+1,0)</f>
        <v>2015Q1</v>
      </c>
      <c r="U3060" s="66">
        <f>IF(COUNT(Taulukko1[[#This Row],[Neuvottelujen alaiset ]])=1,Taulukko1[[#This Row],[Neuvottelujen alaiset ]],Taulukko1[[#This Row],[Vähennystarve]])</f>
        <v>40</v>
      </c>
      <c r="V3060" s="44">
        <f t="shared" si="477"/>
        <v>0.75</v>
      </c>
      <c r="W3060" s="44">
        <f t="shared" si="478"/>
        <v>0.375</v>
      </c>
      <c r="X3060" s="44">
        <f t="shared" si="479"/>
        <v>0.5</v>
      </c>
      <c r="Y3060" s="90" t="b">
        <f>AND(MONTH(Taulukko1[[#This Row],[Alku PVM]] )=6,DAY(Taulukko1[[#This Row],[Alku PVM]] )&gt;19)</f>
        <v>0</v>
      </c>
      <c r="Z3060" s="90" t="b">
        <f>AND(MONTH(Taulukko1[[#This Row],[Loppu PVM]] )=6,DAY(Taulukko1[[#This Row],[Loppu PVM]] )&gt;19)</f>
        <v>0</v>
      </c>
      <c r="AA3060" s="90" t="b">
        <f>OR(MONTH(Taulukko1[[#This Row],[Alku PVM]] )&lt;=5,AND(MONTH(Taulukko1[[#This Row],[Alku PVM]] )=6,DAY(Taulukko1[[#This Row],[Alku PVM]] )&lt;20))</f>
        <v>0</v>
      </c>
      <c r="AB3060" s="90" t="b">
        <f>OR(MONTH(Taulukko1[[#This Row],[Loppu PVM]])&lt;=5,AND(MONTH(Taulukko1[[#This Row],[Loppu PVM]] )=6,DAY(Taulukko1[[#This Row],[Loppu PVM]])&lt;20))</f>
        <v>1</v>
      </c>
      <c r="AC3060" s="90" t="b">
        <f>OR(MONTH(Taulukko1[[#This Row],[Alku PVM]] )&lt;=3,AND(MONTH(Taulukko1[[#This Row],[Alku PVM]] )=3))</f>
        <v>0</v>
      </c>
      <c r="AD3060" s="90" t="b">
        <f>OR(MONTH(Taulukko1[[#This Row],[Loppu PVM]] )&lt;=3,AND(MONTH(Taulukko1[[#This Row],[Loppu PVM]] )=3))</f>
        <v>1</v>
      </c>
      <c r="AE3060" s="90" t="b">
        <f>OR(MONTH(Taulukko1[[#This Row],[Alku PVM]] )&lt;=9,AND(MONTH(Taulukko1[[#This Row],[Alku PVM]] )=9))</f>
        <v>0</v>
      </c>
      <c r="AF3060" s="90" t="b">
        <f>OR(MONTH(Taulukko1[[#This Row],[Loppu PVM]])&lt;=9,AND(MONTH(Taulukko1[[#This Row],[Loppu PVM]] )=9))</f>
        <v>1</v>
      </c>
      <c r="AG3060" s="90" t="b">
        <f>OR(MONTH(Taulukko1[[#This Row],[Alku PVM]] )&lt;=6,AND(MONTH(Taulukko1[[#This Row],[Alku PVM]] )=6))</f>
        <v>0</v>
      </c>
      <c r="AH3060" s="90" t="b">
        <f>OR(MONTH(Taulukko1[[#This Row],[Loppu PVM]])&lt;=6,AND(MONTH(Taulukko1[[#This Row],[Loppu PVM]] )=6))</f>
        <v>1</v>
      </c>
    </row>
    <row r="3061" spans="1:34" ht="12.75" customHeight="1">
      <c r="A3061" s="21" t="s">
        <v>37</v>
      </c>
      <c r="B3061" s="23">
        <v>41949</v>
      </c>
      <c r="C3061" s="21" t="s">
        <v>4407</v>
      </c>
      <c r="D3061" s="24">
        <v>100</v>
      </c>
      <c r="E3061" s="62">
        <v>5</v>
      </c>
      <c r="F3061" s="23">
        <v>41963</v>
      </c>
      <c r="G3061" s="24">
        <v>3</v>
      </c>
      <c r="H3061" s="22">
        <v>100</v>
      </c>
      <c r="I3061" s="126">
        <f>INDEX('TOL2008'!B:B,MATCH(A3061,'TOL2008'!A:A,0))</f>
        <v>16100</v>
      </c>
      <c r="J3061" s="126" t="str">
        <f>INDEX(Pääluokka!$H$2:$H$100,MATCH(VALUE(LEFT(Taulukko1[[#This Row],[TOL2008]],2)),Pääluokka!$G$2:$G$100,0))</f>
        <v>Teollisuus</v>
      </c>
      <c r="K3061" s="126" t="str">
        <f>INDEX(Pääluokka!$I$2:$I$100,MATCH(VALUE(LEFT(Taulukko1[[#This Row],[TOL2008]],2)),Pääluokka!$G$2:$G$100,0))</f>
        <v>Teollisuus (C-E)</v>
      </c>
      <c r="L3061" s="41">
        <f t="shared" si="470"/>
        <v>14</v>
      </c>
      <c r="M3061" s="43">
        <f t="shared" si="471"/>
        <v>41949</v>
      </c>
      <c r="N3061" s="43">
        <f t="shared" si="472"/>
        <v>41963</v>
      </c>
      <c r="O3061" s="43">
        <f t="shared" si="473"/>
        <v>41944</v>
      </c>
      <c r="P3061" s="43">
        <f t="shared" si="474"/>
        <v>41944</v>
      </c>
      <c r="Q3061" s="41">
        <f t="shared" si="475"/>
        <v>2014</v>
      </c>
      <c r="R3061" s="41">
        <f t="shared" si="476"/>
        <v>2014</v>
      </c>
      <c r="S3061" s="43" t="str">
        <f>YEAR(Taulukko1[[#This Row],[Alku KK]])&amp;"Q"&amp;ROUNDDOWN((MONTH(Taulukko1[[#This Row],[Alku KK]])-1)/3+1,0)</f>
        <v>2014Q4</v>
      </c>
      <c r="T3061" s="43" t="str">
        <f>YEAR(Taulukko1[[#This Row],[Loppu KK]])&amp;"Q"&amp;ROUNDDOWN((MONTH(Taulukko1[[#This Row],[Loppu KK]])-1)/3+1,0)</f>
        <v>2014Q4</v>
      </c>
      <c r="U3061" s="66">
        <f>IF(COUNT(Taulukko1[[#This Row],[Neuvottelujen alaiset ]])=1,Taulukko1[[#This Row],[Neuvottelujen alaiset ]],Taulukko1[[#This Row],[Vähennystarve]])</f>
        <v>100</v>
      </c>
      <c r="V3061" s="44">
        <f t="shared" si="477"/>
        <v>0.05</v>
      </c>
      <c r="W3061" s="44">
        <f t="shared" si="478"/>
        <v>0.03</v>
      </c>
      <c r="X3061" s="44">
        <f t="shared" si="479"/>
        <v>0.6</v>
      </c>
      <c r="Y3061" s="90" t="b">
        <f>AND(MONTH(Taulukko1[[#This Row],[Alku PVM]] )=6,DAY(Taulukko1[[#This Row],[Alku PVM]] )&gt;19)</f>
        <v>0</v>
      </c>
      <c r="Z3061" s="90" t="b">
        <f>AND(MONTH(Taulukko1[[#This Row],[Loppu PVM]] )=6,DAY(Taulukko1[[#This Row],[Loppu PVM]] )&gt;19)</f>
        <v>0</v>
      </c>
      <c r="AA3061" s="90" t="b">
        <f>OR(MONTH(Taulukko1[[#This Row],[Alku PVM]] )&lt;=5,AND(MONTH(Taulukko1[[#This Row],[Alku PVM]] )=6,DAY(Taulukko1[[#This Row],[Alku PVM]] )&lt;20))</f>
        <v>0</v>
      </c>
      <c r="AB3061" s="90" t="b">
        <f>OR(MONTH(Taulukko1[[#This Row],[Loppu PVM]])&lt;=5,AND(MONTH(Taulukko1[[#This Row],[Loppu PVM]] )=6,DAY(Taulukko1[[#This Row],[Loppu PVM]])&lt;20))</f>
        <v>0</v>
      </c>
      <c r="AC3061" s="90" t="b">
        <f>OR(MONTH(Taulukko1[[#This Row],[Alku PVM]] )&lt;=3,AND(MONTH(Taulukko1[[#This Row],[Alku PVM]] )=3))</f>
        <v>0</v>
      </c>
      <c r="AD3061" s="90" t="b">
        <f>OR(MONTH(Taulukko1[[#This Row],[Loppu PVM]] )&lt;=3,AND(MONTH(Taulukko1[[#This Row],[Loppu PVM]] )=3))</f>
        <v>0</v>
      </c>
      <c r="AE3061" s="90" t="b">
        <f>OR(MONTH(Taulukko1[[#This Row],[Alku PVM]] )&lt;=9,AND(MONTH(Taulukko1[[#This Row],[Alku PVM]] )=9))</f>
        <v>0</v>
      </c>
      <c r="AF3061" s="90" t="b">
        <f>OR(MONTH(Taulukko1[[#This Row],[Loppu PVM]])&lt;=9,AND(MONTH(Taulukko1[[#This Row],[Loppu PVM]] )=9))</f>
        <v>0</v>
      </c>
      <c r="AG3061" s="90" t="b">
        <f>OR(MONTH(Taulukko1[[#This Row],[Alku PVM]] )&lt;=6,AND(MONTH(Taulukko1[[#This Row],[Alku PVM]] )=6))</f>
        <v>0</v>
      </c>
      <c r="AH3061" s="90" t="b">
        <f>OR(MONTH(Taulukko1[[#This Row],[Loppu PVM]])&lt;=6,AND(MONTH(Taulukko1[[#This Row],[Loppu PVM]] )=6))</f>
        <v>0</v>
      </c>
    </row>
    <row r="3062" spans="1:34" ht="12.75" customHeight="1">
      <c r="A3062" s="21" t="s">
        <v>294</v>
      </c>
      <c r="B3062" s="23">
        <v>41950</v>
      </c>
      <c r="C3062" s="21" t="s">
        <v>4395</v>
      </c>
      <c r="D3062" s="24">
        <v>60</v>
      </c>
      <c r="E3062" s="62">
        <v>7</v>
      </c>
      <c r="F3062" s="23">
        <v>41971</v>
      </c>
      <c r="G3062" s="24">
        <v>3</v>
      </c>
      <c r="H3062" s="22">
        <v>60</v>
      </c>
      <c r="I3062" s="126">
        <f>INDEX('TOL2008'!B:B,MATCH(A3062,'TOL2008'!A:A,0))</f>
        <v>18120</v>
      </c>
      <c r="J3062" s="126" t="str">
        <f>INDEX(Pääluokka!$H$2:$H$100,MATCH(VALUE(LEFT(Taulukko1[[#This Row],[TOL2008]],2)),Pääluokka!$G$2:$G$100,0))</f>
        <v>Teollisuus</v>
      </c>
      <c r="K3062" s="126" t="str">
        <f>INDEX(Pääluokka!$I$2:$I$100,MATCH(VALUE(LEFT(Taulukko1[[#This Row],[TOL2008]],2)),Pääluokka!$G$2:$G$100,0))</f>
        <v>Teollisuus (C-E)</v>
      </c>
      <c r="L3062" s="41">
        <f t="shared" si="470"/>
        <v>21</v>
      </c>
      <c r="M3062" s="43">
        <f t="shared" si="471"/>
        <v>41950</v>
      </c>
      <c r="N3062" s="43">
        <f t="shared" si="472"/>
        <v>41971</v>
      </c>
      <c r="O3062" s="43">
        <f t="shared" si="473"/>
        <v>41944</v>
      </c>
      <c r="P3062" s="43">
        <f t="shared" si="474"/>
        <v>41944</v>
      </c>
      <c r="Q3062" s="41">
        <f t="shared" si="475"/>
        <v>2014</v>
      </c>
      <c r="R3062" s="41">
        <f t="shared" si="476"/>
        <v>2014</v>
      </c>
      <c r="S3062" s="43" t="str">
        <f>YEAR(Taulukko1[[#This Row],[Alku KK]])&amp;"Q"&amp;ROUNDDOWN((MONTH(Taulukko1[[#This Row],[Alku KK]])-1)/3+1,0)</f>
        <v>2014Q4</v>
      </c>
      <c r="T3062" s="43" t="str">
        <f>YEAR(Taulukko1[[#This Row],[Loppu KK]])&amp;"Q"&amp;ROUNDDOWN((MONTH(Taulukko1[[#This Row],[Loppu KK]])-1)/3+1,0)</f>
        <v>2014Q4</v>
      </c>
      <c r="U3062" s="66">
        <f>IF(COUNT(Taulukko1[[#This Row],[Neuvottelujen alaiset ]])=1,Taulukko1[[#This Row],[Neuvottelujen alaiset ]],Taulukko1[[#This Row],[Vähennystarve]])</f>
        <v>60</v>
      </c>
      <c r="V3062" s="44">
        <f t="shared" si="477"/>
        <v>0.11666666666666667</v>
      </c>
      <c r="W3062" s="44">
        <f t="shared" si="478"/>
        <v>0.05</v>
      </c>
      <c r="X3062" s="44">
        <f t="shared" si="479"/>
        <v>0.42857142857142855</v>
      </c>
      <c r="Y3062" s="90" t="b">
        <f>AND(MONTH(Taulukko1[[#This Row],[Alku PVM]] )=6,DAY(Taulukko1[[#This Row],[Alku PVM]] )&gt;19)</f>
        <v>0</v>
      </c>
      <c r="Z3062" s="90" t="b">
        <f>AND(MONTH(Taulukko1[[#This Row],[Loppu PVM]] )=6,DAY(Taulukko1[[#This Row],[Loppu PVM]] )&gt;19)</f>
        <v>0</v>
      </c>
      <c r="AA3062" s="90" t="b">
        <f>OR(MONTH(Taulukko1[[#This Row],[Alku PVM]] )&lt;=5,AND(MONTH(Taulukko1[[#This Row],[Alku PVM]] )=6,DAY(Taulukko1[[#This Row],[Alku PVM]] )&lt;20))</f>
        <v>0</v>
      </c>
      <c r="AB3062" s="90" t="b">
        <f>OR(MONTH(Taulukko1[[#This Row],[Loppu PVM]])&lt;=5,AND(MONTH(Taulukko1[[#This Row],[Loppu PVM]] )=6,DAY(Taulukko1[[#This Row],[Loppu PVM]])&lt;20))</f>
        <v>0</v>
      </c>
      <c r="AC3062" s="90" t="b">
        <f>OR(MONTH(Taulukko1[[#This Row],[Alku PVM]] )&lt;=3,AND(MONTH(Taulukko1[[#This Row],[Alku PVM]] )=3))</f>
        <v>0</v>
      </c>
      <c r="AD3062" s="90" t="b">
        <f>OR(MONTH(Taulukko1[[#This Row],[Loppu PVM]] )&lt;=3,AND(MONTH(Taulukko1[[#This Row],[Loppu PVM]] )=3))</f>
        <v>0</v>
      </c>
      <c r="AE3062" s="90" t="b">
        <f>OR(MONTH(Taulukko1[[#This Row],[Alku PVM]] )&lt;=9,AND(MONTH(Taulukko1[[#This Row],[Alku PVM]] )=9))</f>
        <v>0</v>
      </c>
      <c r="AF3062" s="90" t="b">
        <f>OR(MONTH(Taulukko1[[#This Row],[Loppu PVM]])&lt;=9,AND(MONTH(Taulukko1[[#This Row],[Loppu PVM]] )=9))</f>
        <v>0</v>
      </c>
      <c r="AG3062" s="90" t="b">
        <f>OR(MONTH(Taulukko1[[#This Row],[Alku PVM]] )&lt;=6,AND(MONTH(Taulukko1[[#This Row],[Alku PVM]] )=6))</f>
        <v>0</v>
      </c>
      <c r="AH3062" s="90" t="b">
        <f>OR(MONTH(Taulukko1[[#This Row],[Loppu PVM]])&lt;=6,AND(MONTH(Taulukko1[[#This Row],[Loppu PVM]] )=6))</f>
        <v>0</v>
      </c>
    </row>
    <row r="3063" spans="1:34" ht="12.75" customHeight="1">
      <c r="A3063" s="21" t="s">
        <v>188</v>
      </c>
      <c r="B3063" s="23">
        <v>41953</v>
      </c>
      <c r="C3063" s="21" t="s">
        <v>4578</v>
      </c>
      <c r="D3063" s="24" t="s">
        <v>25</v>
      </c>
      <c r="E3063" s="62">
        <v>80</v>
      </c>
      <c r="F3063" s="23">
        <v>42041</v>
      </c>
      <c r="G3063" s="24">
        <v>0</v>
      </c>
      <c r="H3063" s="22">
        <v>240</v>
      </c>
      <c r="I3063" s="126">
        <f>INDEX('TOL2008'!B:B,MATCH(A3063,'TOL2008'!A:A,0))</f>
        <v>13950</v>
      </c>
      <c r="J3063" s="126" t="str">
        <f>INDEX(Pääluokka!$H$2:$H$100,MATCH(VALUE(LEFT(Taulukko1[[#This Row],[TOL2008]],2)),Pääluokka!$G$2:$G$100,0))</f>
        <v>Teollisuus</v>
      </c>
      <c r="K3063" s="126" t="str">
        <f>INDEX(Pääluokka!$I$2:$I$100,MATCH(VALUE(LEFT(Taulukko1[[#This Row],[TOL2008]],2)),Pääluokka!$G$2:$G$100,0))</f>
        <v>Teollisuus (C-E)</v>
      </c>
      <c r="L3063" s="41">
        <f t="shared" si="470"/>
        <v>88</v>
      </c>
      <c r="M3063" s="43">
        <f t="shared" si="471"/>
        <v>41953</v>
      </c>
      <c r="N3063" s="43">
        <f t="shared" si="472"/>
        <v>42041</v>
      </c>
      <c r="O3063" s="43">
        <f t="shared" si="473"/>
        <v>41944</v>
      </c>
      <c r="P3063" s="43">
        <f t="shared" si="474"/>
        <v>42036</v>
      </c>
      <c r="Q3063" s="41">
        <f t="shared" si="475"/>
        <v>2014</v>
      </c>
      <c r="R3063" s="41">
        <f t="shared" si="476"/>
        <v>2015</v>
      </c>
      <c r="S3063" s="43" t="str">
        <f>YEAR(Taulukko1[[#This Row],[Alku KK]])&amp;"Q"&amp;ROUNDDOWN((MONTH(Taulukko1[[#This Row],[Alku KK]])-1)/3+1,0)</f>
        <v>2014Q4</v>
      </c>
      <c r="T3063" s="43" t="str">
        <f>YEAR(Taulukko1[[#This Row],[Loppu KK]])&amp;"Q"&amp;ROUNDDOWN((MONTH(Taulukko1[[#This Row],[Loppu KK]])-1)/3+1,0)</f>
        <v>2015Q1</v>
      </c>
      <c r="U3063" s="66">
        <f>IF(COUNT(Taulukko1[[#This Row],[Neuvottelujen alaiset ]])=1,Taulukko1[[#This Row],[Neuvottelujen alaiset ]],Taulukko1[[#This Row],[Vähennystarve]])</f>
        <v>240</v>
      </c>
      <c r="V3063" s="44">
        <f t="shared" si="477"/>
        <v>0.33333333333333331</v>
      </c>
      <c r="W3063" s="44">
        <f t="shared" si="478"/>
        <v>0</v>
      </c>
      <c r="X3063" s="44">
        <f t="shared" si="479"/>
        <v>0</v>
      </c>
      <c r="Y3063" s="90" t="b">
        <f>AND(MONTH(Taulukko1[[#This Row],[Alku PVM]] )=6,DAY(Taulukko1[[#This Row],[Alku PVM]] )&gt;19)</f>
        <v>0</v>
      </c>
      <c r="Z3063" s="90" t="b">
        <f>AND(MONTH(Taulukko1[[#This Row],[Loppu PVM]] )=6,DAY(Taulukko1[[#This Row],[Loppu PVM]] )&gt;19)</f>
        <v>0</v>
      </c>
      <c r="AA3063" s="90" t="b">
        <f>OR(MONTH(Taulukko1[[#This Row],[Alku PVM]] )&lt;=5,AND(MONTH(Taulukko1[[#This Row],[Alku PVM]] )=6,DAY(Taulukko1[[#This Row],[Alku PVM]] )&lt;20))</f>
        <v>0</v>
      </c>
      <c r="AB3063" s="90" t="b">
        <f>OR(MONTH(Taulukko1[[#This Row],[Loppu PVM]])&lt;=5,AND(MONTH(Taulukko1[[#This Row],[Loppu PVM]] )=6,DAY(Taulukko1[[#This Row],[Loppu PVM]])&lt;20))</f>
        <v>1</v>
      </c>
      <c r="AC3063" s="90" t="b">
        <f>OR(MONTH(Taulukko1[[#This Row],[Alku PVM]] )&lt;=3,AND(MONTH(Taulukko1[[#This Row],[Alku PVM]] )=3))</f>
        <v>0</v>
      </c>
      <c r="AD3063" s="90" t="b">
        <f>OR(MONTH(Taulukko1[[#This Row],[Loppu PVM]] )&lt;=3,AND(MONTH(Taulukko1[[#This Row],[Loppu PVM]] )=3))</f>
        <v>1</v>
      </c>
      <c r="AE3063" s="90" t="b">
        <f>OR(MONTH(Taulukko1[[#This Row],[Alku PVM]] )&lt;=9,AND(MONTH(Taulukko1[[#This Row],[Alku PVM]] )=9))</f>
        <v>0</v>
      </c>
      <c r="AF3063" s="90" t="b">
        <f>OR(MONTH(Taulukko1[[#This Row],[Loppu PVM]])&lt;=9,AND(MONTH(Taulukko1[[#This Row],[Loppu PVM]] )=9))</f>
        <v>1</v>
      </c>
      <c r="AG3063" s="90" t="b">
        <f>OR(MONTH(Taulukko1[[#This Row],[Alku PVM]] )&lt;=6,AND(MONTH(Taulukko1[[#This Row],[Alku PVM]] )=6))</f>
        <v>0</v>
      </c>
      <c r="AH3063" s="90" t="b">
        <f>OR(MONTH(Taulukko1[[#This Row],[Loppu PVM]])&lt;=6,AND(MONTH(Taulukko1[[#This Row],[Loppu PVM]] )=6))</f>
        <v>1</v>
      </c>
    </row>
    <row r="3064" spans="1:34" ht="12.75" customHeight="1">
      <c r="A3064" s="21" t="s">
        <v>56</v>
      </c>
      <c r="B3064" s="23">
        <v>41953</v>
      </c>
      <c r="C3064" s="21" t="s">
        <v>55</v>
      </c>
      <c r="D3064" s="24"/>
      <c r="E3064" s="62">
        <v>27</v>
      </c>
      <c r="F3064" s="23"/>
      <c r="G3064" s="24"/>
      <c r="H3064" s="22">
        <v>41</v>
      </c>
      <c r="I3064" s="126">
        <f>INDEX('TOL2008'!B:B,MATCH(A3064,'TOL2008'!A:A,0))</f>
        <v>80100</v>
      </c>
      <c r="J3064" s="126" t="str">
        <f>INDEX(Pääluokka!$H$2:$H$100,MATCH(VALUE(LEFT(Taulukko1[[#This Row],[TOL2008]],2)),Pääluokka!$G$2:$G$100,0))</f>
        <v>Hallinto- ja tukipalvelutoiminta</v>
      </c>
      <c r="K3064" s="126" t="str">
        <f>INDEX(Pääluokka!$I$2:$I$100,MATCH(VALUE(LEFT(Taulukko1[[#This Row],[TOL2008]],2)),Pääluokka!$G$2:$G$100,0))</f>
        <v>Palvelualat (G-N, R, S)</v>
      </c>
      <c r="L3064" s="41" t="str">
        <f t="shared" si="470"/>
        <v>NA</v>
      </c>
      <c r="M3064" s="43">
        <f t="shared" si="471"/>
        <v>41953</v>
      </c>
      <c r="N3064" s="43">
        <f t="shared" si="472"/>
        <v>42004</v>
      </c>
      <c r="O3064" s="43">
        <f t="shared" si="473"/>
        <v>41944</v>
      </c>
      <c r="P3064" s="43">
        <f t="shared" si="474"/>
        <v>41974</v>
      </c>
      <c r="Q3064" s="41">
        <f t="shared" si="475"/>
        <v>2014</v>
      </c>
      <c r="R3064" s="41">
        <f t="shared" si="476"/>
        <v>2014</v>
      </c>
      <c r="S3064" s="43" t="str">
        <f>YEAR(Taulukko1[[#This Row],[Alku KK]])&amp;"Q"&amp;ROUNDDOWN((MONTH(Taulukko1[[#This Row],[Alku KK]])-1)/3+1,0)</f>
        <v>2014Q4</v>
      </c>
      <c r="T3064" s="43" t="str">
        <f>YEAR(Taulukko1[[#This Row],[Loppu KK]])&amp;"Q"&amp;ROUNDDOWN((MONTH(Taulukko1[[#This Row],[Loppu KK]])-1)/3+1,0)</f>
        <v>2014Q4</v>
      </c>
      <c r="U3064" s="66">
        <f>IF(COUNT(Taulukko1[[#This Row],[Neuvottelujen alaiset ]])=1,Taulukko1[[#This Row],[Neuvottelujen alaiset ]],Taulukko1[[#This Row],[Vähennystarve]])</f>
        <v>41</v>
      </c>
      <c r="V3064" s="44">
        <f t="shared" si="477"/>
        <v>0.65853658536585369</v>
      </c>
      <c r="W3064" s="44" t="str">
        <f t="shared" si="478"/>
        <v>NA</v>
      </c>
      <c r="X3064" s="44" t="str">
        <f t="shared" si="479"/>
        <v>NA</v>
      </c>
      <c r="Y3064" s="90" t="b">
        <f>AND(MONTH(Taulukko1[[#This Row],[Alku PVM]] )=6,DAY(Taulukko1[[#This Row],[Alku PVM]] )&gt;19)</f>
        <v>0</v>
      </c>
      <c r="Z3064" s="90" t="b">
        <f>AND(MONTH(Taulukko1[[#This Row],[Loppu PVM]] )=6,DAY(Taulukko1[[#This Row],[Loppu PVM]] )&gt;19)</f>
        <v>0</v>
      </c>
      <c r="AA3064" s="90" t="b">
        <f>OR(MONTH(Taulukko1[[#This Row],[Alku PVM]] )&lt;=5,AND(MONTH(Taulukko1[[#This Row],[Alku PVM]] )=6,DAY(Taulukko1[[#This Row],[Alku PVM]] )&lt;20))</f>
        <v>0</v>
      </c>
      <c r="AB3064" s="90" t="b">
        <f>OR(MONTH(Taulukko1[[#This Row],[Loppu PVM]])&lt;=5,AND(MONTH(Taulukko1[[#This Row],[Loppu PVM]] )=6,DAY(Taulukko1[[#This Row],[Loppu PVM]])&lt;20))</f>
        <v>0</v>
      </c>
      <c r="AC3064" s="90" t="b">
        <f>OR(MONTH(Taulukko1[[#This Row],[Alku PVM]] )&lt;=3,AND(MONTH(Taulukko1[[#This Row],[Alku PVM]] )=3))</f>
        <v>0</v>
      </c>
      <c r="AD3064" s="90" t="b">
        <f>OR(MONTH(Taulukko1[[#This Row],[Loppu PVM]] )&lt;=3,AND(MONTH(Taulukko1[[#This Row],[Loppu PVM]] )=3))</f>
        <v>0</v>
      </c>
      <c r="AE3064" s="90" t="b">
        <f>OR(MONTH(Taulukko1[[#This Row],[Alku PVM]] )&lt;=9,AND(MONTH(Taulukko1[[#This Row],[Alku PVM]] )=9))</f>
        <v>0</v>
      </c>
      <c r="AF3064" s="90" t="b">
        <f>OR(MONTH(Taulukko1[[#This Row],[Loppu PVM]])&lt;=9,AND(MONTH(Taulukko1[[#This Row],[Loppu PVM]] )=9))</f>
        <v>0</v>
      </c>
      <c r="AG3064" s="90" t="b">
        <f>OR(MONTH(Taulukko1[[#This Row],[Alku PVM]] )&lt;=6,AND(MONTH(Taulukko1[[#This Row],[Alku PVM]] )=6))</f>
        <v>0</v>
      </c>
      <c r="AH3064" s="90" t="b">
        <f>OR(MONTH(Taulukko1[[#This Row],[Loppu PVM]])&lt;=6,AND(MONTH(Taulukko1[[#This Row],[Loppu PVM]] )=6))</f>
        <v>0</v>
      </c>
    </row>
    <row r="3065" spans="1:34" ht="12.75" customHeight="1">
      <c r="A3065" s="21" t="s">
        <v>205</v>
      </c>
      <c r="B3065" s="23">
        <v>41954</v>
      </c>
      <c r="C3065" s="21" t="s">
        <v>204</v>
      </c>
      <c r="D3065" s="24"/>
      <c r="E3065" s="62">
        <v>10</v>
      </c>
      <c r="F3065" s="23">
        <v>41982</v>
      </c>
      <c r="G3065" s="24">
        <v>6</v>
      </c>
      <c r="H3065" s="22">
        <v>10</v>
      </c>
      <c r="I3065" s="126">
        <f>INDEX('TOL2008'!B:B,MATCH(A3065,'TOL2008'!A:A,0))</f>
        <v>58130</v>
      </c>
      <c r="J3065" s="126" t="str">
        <f>INDEX(Pääluokka!$H$2:$H$100,MATCH(VALUE(LEFT(Taulukko1[[#This Row],[TOL2008]],2)),Pääluokka!$G$2:$G$100,0))</f>
        <v>Informaatio ja viestintä</v>
      </c>
      <c r="K3065" s="126" t="str">
        <f>INDEX(Pääluokka!$I$2:$I$100,MATCH(VALUE(LEFT(Taulukko1[[#This Row],[TOL2008]],2)),Pääluokka!$G$2:$G$100,0))</f>
        <v>Palvelualat (G-N, R, S)</v>
      </c>
      <c r="L3065" s="41">
        <f t="shared" si="470"/>
        <v>28</v>
      </c>
      <c r="M3065" s="43">
        <f t="shared" si="471"/>
        <v>41954</v>
      </c>
      <c r="N3065" s="43">
        <f t="shared" si="472"/>
        <v>41982</v>
      </c>
      <c r="O3065" s="43">
        <f t="shared" si="473"/>
        <v>41944</v>
      </c>
      <c r="P3065" s="43">
        <f t="shared" si="474"/>
        <v>41974</v>
      </c>
      <c r="Q3065" s="41">
        <f t="shared" si="475"/>
        <v>2014</v>
      </c>
      <c r="R3065" s="41">
        <f t="shared" si="476"/>
        <v>2014</v>
      </c>
      <c r="S3065" s="43" t="str">
        <f>YEAR(Taulukko1[[#This Row],[Alku KK]])&amp;"Q"&amp;ROUNDDOWN((MONTH(Taulukko1[[#This Row],[Alku KK]])-1)/3+1,0)</f>
        <v>2014Q4</v>
      </c>
      <c r="T3065" s="43" t="str">
        <f>YEAR(Taulukko1[[#This Row],[Loppu KK]])&amp;"Q"&amp;ROUNDDOWN((MONTH(Taulukko1[[#This Row],[Loppu KK]])-1)/3+1,0)</f>
        <v>2014Q4</v>
      </c>
      <c r="U3065" s="66">
        <f>IF(COUNT(Taulukko1[[#This Row],[Neuvottelujen alaiset ]])=1,Taulukko1[[#This Row],[Neuvottelujen alaiset ]],Taulukko1[[#This Row],[Vähennystarve]])</f>
        <v>10</v>
      </c>
      <c r="V3065" s="44">
        <f t="shared" si="477"/>
        <v>1</v>
      </c>
      <c r="W3065" s="44">
        <f t="shared" si="478"/>
        <v>0.6</v>
      </c>
      <c r="X3065" s="44">
        <f t="shared" si="479"/>
        <v>0.6</v>
      </c>
      <c r="Y3065" s="90" t="b">
        <f>AND(MONTH(Taulukko1[[#This Row],[Alku PVM]] )=6,DAY(Taulukko1[[#This Row],[Alku PVM]] )&gt;19)</f>
        <v>0</v>
      </c>
      <c r="Z3065" s="90" t="b">
        <f>AND(MONTH(Taulukko1[[#This Row],[Loppu PVM]] )=6,DAY(Taulukko1[[#This Row],[Loppu PVM]] )&gt;19)</f>
        <v>0</v>
      </c>
      <c r="AA3065" s="90" t="b">
        <f>OR(MONTH(Taulukko1[[#This Row],[Alku PVM]] )&lt;=5,AND(MONTH(Taulukko1[[#This Row],[Alku PVM]] )=6,DAY(Taulukko1[[#This Row],[Alku PVM]] )&lt;20))</f>
        <v>0</v>
      </c>
      <c r="AB3065" s="90" t="b">
        <f>OR(MONTH(Taulukko1[[#This Row],[Loppu PVM]])&lt;=5,AND(MONTH(Taulukko1[[#This Row],[Loppu PVM]] )=6,DAY(Taulukko1[[#This Row],[Loppu PVM]])&lt;20))</f>
        <v>0</v>
      </c>
      <c r="AC3065" s="90" t="b">
        <f>OR(MONTH(Taulukko1[[#This Row],[Alku PVM]] )&lt;=3,AND(MONTH(Taulukko1[[#This Row],[Alku PVM]] )=3))</f>
        <v>0</v>
      </c>
      <c r="AD3065" s="90" t="b">
        <f>OR(MONTH(Taulukko1[[#This Row],[Loppu PVM]] )&lt;=3,AND(MONTH(Taulukko1[[#This Row],[Loppu PVM]] )=3))</f>
        <v>0</v>
      </c>
      <c r="AE3065" s="90" t="b">
        <f>OR(MONTH(Taulukko1[[#This Row],[Alku PVM]] )&lt;=9,AND(MONTH(Taulukko1[[#This Row],[Alku PVM]] )=9))</f>
        <v>0</v>
      </c>
      <c r="AF3065" s="90" t="b">
        <f>OR(MONTH(Taulukko1[[#This Row],[Loppu PVM]])&lt;=9,AND(MONTH(Taulukko1[[#This Row],[Loppu PVM]] )=9))</f>
        <v>0</v>
      </c>
      <c r="AG3065" s="90" t="b">
        <f>OR(MONTH(Taulukko1[[#This Row],[Alku PVM]] )&lt;=6,AND(MONTH(Taulukko1[[#This Row],[Alku PVM]] )=6))</f>
        <v>0</v>
      </c>
      <c r="AH3065" s="90" t="b">
        <f>OR(MONTH(Taulukko1[[#This Row],[Loppu PVM]])&lt;=6,AND(MONTH(Taulukko1[[#This Row],[Loppu PVM]] )=6))</f>
        <v>0</v>
      </c>
    </row>
    <row r="3066" spans="1:34" ht="12.75" customHeight="1">
      <c r="A3066" s="21" t="s">
        <v>473</v>
      </c>
      <c r="B3066" s="23">
        <v>41956</v>
      </c>
      <c r="C3066" s="21" t="s">
        <v>4385</v>
      </c>
      <c r="D3066" s="24"/>
      <c r="E3066" s="62">
        <v>20</v>
      </c>
      <c r="F3066" s="23">
        <v>42003</v>
      </c>
      <c r="G3066" s="24">
        <v>5</v>
      </c>
      <c r="H3066" s="22">
        <v>340</v>
      </c>
      <c r="I3066" s="126">
        <f>INDEX('TOL2008'!B:B,MATCH(A3066,'TOL2008'!A:A,0))</f>
        <v>65121</v>
      </c>
      <c r="J3066" s="126" t="str">
        <f>INDEX(Pääluokka!$H$2:$H$100,MATCH(VALUE(LEFT(Taulukko1[[#This Row],[TOL2008]],2)),Pääluokka!$G$2:$G$100,0))</f>
        <v>Rahoitus- ja vakuutustoiminta</v>
      </c>
      <c r="K3066" s="126" t="str">
        <f>INDEX(Pääluokka!$I$2:$I$100,MATCH(VALUE(LEFT(Taulukko1[[#This Row],[TOL2008]],2)),Pääluokka!$G$2:$G$100,0))</f>
        <v>Palvelualat (G-N, R, S)</v>
      </c>
      <c r="L3066" s="41">
        <f t="shared" si="470"/>
        <v>47</v>
      </c>
      <c r="M3066" s="43">
        <f t="shared" si="471"/>
        <v>41956</v>
      </c>
      <c r="N3066" s="43">
        <f t="shared" si="472"/>
        <v>42003</v>
      </c>
      <c r="O3066" s="43">
        <f t="shared" si="473"/>
        <v>41944</v>
      </c>
      <c r="P3066" s="43">
        <f t="shared" si="474"/>
        <v>41974</v>
      </c>
      <c r="Q3066" s="41">
        <f t="shared" si="475"/>
        <v>2014</v>
      </c>
      <c r="R3066" s="41">
        <f t="shared" si="476"/>
        <v>2014</v>
      </c>
      <c r="S3066" s="43" t="str">
        <f>YEAR(Taulukko1[[#This Row],[Alku KK]])&amp;"Q"&amp;ROUNDDOWN((MONTH(Taulukko1[[#This Row],[Alku KK]])-1)/3+1,0)</f>
        <v>2014Q4</v>
      </c>
      <c r="T3066" s="43" t="str">
        <f>YEAR(Taulukko1[[#This Row],[Loppu KK]])&amp;"Q"&amp;ROUNDDOWN((MONTH(Taulukko1[[#This Row],[Loppu KK]])-1)/3+1,0)</f>
        <v>2014Q4</v>
      </c>
      <c r="U3066" s="66">
        <f>IF(COUNT(Taulukko1[[#This Row],[Neuvottelujen alaiset ]])=1,Taulukko1[[#This Row],[Neuvottelujen alaiset ]],Taulukko1[[#This Row],[Vähennystarve]])</f>
        <v>340</v>
      </c>
      <c r="V3066" s="44">
        <f t="shared" si="477"/>
        <v>5.8823529411764705E-2</v>
      </c>
      <c r="W3066" s="44">
        <f t="shared" si="478"/>
        <v>1.4705882352941176E-2</v>
      </c>
      <c r="X3066" s="44">
        <f t="shared" si="479"/>
        <v>0.25</v>
      </c>
      <c r="Y3066" s="90" t="b">
        <f>AND(MONTH(Taulukko1[[#This Row],[Alku PVM]] )=6,DAY(Taulukko1[[#This Row],[Alku PVM]] )&gt;19)</f>
        <v>0</v>
      </c>
      <c r="Z3066" s="90" t="b">
        <f>AND(MONTH(Taulukko1[[#This Row],[Loppu PVM]] )=6,DAY(Taulukko1[[#This Row],[Loppu PVM]] )&gt;19)</f>
        <v>0</v>
      </c>
      <c r="AA3066" s="90" t="b">
        <f>OR(MONTH(Taulukko1[[#This Row],[Alku PVM]] )&lt;=5,AND(MONTH(Taulukko1[[#This Row],[Alku PVM]] )=6,DAY(Taulukko1[[#This Row],[Alku PVM]] )&lt;20))</f>
        <v>0</v>
      </c>
      <c r="AB3066" s="90" t="b">
        <f>OR(MONTH(Taulukko1[[#This Row],[Loppu PVM]])&lt;=5,AND(MONTH(Taulukko1[[#This Row],[Loppu PVM]] )=6,DAY(Taulukko1[[#This Row],[Loppu PVM]])&lt;20))</f>
        <v>0</v>
      </c>
      <c r="AC3066" s="90" t="b">
        <f>OR(MONTH(Taulukko1[[#This Row],[Alku PVM]] )&lt;=3,AND(MONTH(Taulukko1[[#This Row],[Alku PVM]] )=3))</f>
        <v>0</v>
      </c>
      <c r="AD3066" s="90" t="b">
        <f>OR(MONTH(Taulukko1[[#This Row],[Loppu PVM]] )&lt;=3,AND(MONTH(Taulukko1[[#This Row],[Loppu PVM]] )=3))</f>
        <v>0</v>
      </c>
      <c r="AE3066" s="90" t="b">
        <f>OR(MONTH(Taulukko1[[#This Row],[Alku PVM]] )&lt;=9,AND(MONTH(Taulukko1[[#This Row],[Alku PVM]] )=9))</f>
        <v>0</v>
      </c>
      <c r="AF3066" s="90" t="b">
        <f>OR(MONTH(Taulukko1[[#This Row],[Loppu PVM]])&lt;=9,AND(MONTH(Taulukko1[[#This Row],[Loppu PVM]] )=9))</f>
        <v>0</v>
      </c>
      <c r="AG3066" s="90" t="b">
        <f>OR(MONTH(Taulukko1[[#This Row],[Alku PVM]] )&lt;=6,AND(MONTH(Taulukko1[[#This Row],[Alku PVM]] )=6))</f>
        <v>0</v>
      </c>
      <c r="AH3066" s="90" t="b">
        <f>OR(MONTH(Taulukko1[[#This Row],[Loppu PVM]])&lt;=6,AND(MONTH(Taulukko1[[#This Row],[Loppu PVM]] )=6))</f>
        <v>0</v>
      </c>
    </row>
    <row r="3067" spans="1:34" ht="12.75" customHeight="1">
      <c r="A3067" s="21" t="s">
        <v>144</v>
      </c>
      <c r="B3067" s="23">
        <v>41956</v>
      </c>
      <c r="C3067" s="21" t="s">
        <v>3134</v>
      </c>
      <c r="D3067" s="24" t="s">
        <v>25</v>
      </c>
      <c r="E3067" s="62">
        <v>8</v>
      </c>
      <c r="F3067" s="23">
        <v>41976</v>
      </c>
      <c r="G3067" s="24">
        <v>8</v>
      </c>
      <c r="H3067" s="22">
        <v>8</v>
      </c>
      <c r="I3067" s="126">
        <f>INDEX('TOL2008'!B:B,MATCH(A3067,'TOL2008'!A:A,0))</f>
        <v>93190</v>
      </c>
      <c r="J3067" s="126" t="str">
        <f>INDEX(Pääluokka!$H$2:$H$100,MATCH(VALUE(LEFT(Taulukko1[[#This Row],[TOL2008]],2)),Pääluokka!$G$2:$G$100,0))</f>
        <v>Taiteet, viihde ja virkistys</v>
      </c>
      <c r="K3067" s="126" t="str">
        <f>INDEX(Pääluokka!$I$2:$I$100,MATCH(VALUE(LEFT(Taulukko1[[#This Row],[TOL2008]],2)),Pääluokka!$G$2:$G$100,0))</f>
        <v>Palvelualat (G-N, R, S)</v>
      </c>
      <c r="L3067" s="41">
        <f t="shared" si="470"/>
        <v>20</v>
      </c>
      <c r="M3067" s="43">
        <f t="shared" si="471"/>
        <v>41956</v>
      </c>
      <c r="N3067" s="43">
        <f t="shared" si="472"/>
        <v>41976</v>
      </c>
      <c r="O3067" s="43">
        <f t="shared" si="473"/>
        <v>41944</v>
      </c>
      <c r="P3067" s="43">
        <f t="shared" si="474"/>
        <v>41974</v>
      </c>
      <c r="Q3067" s="41">
        <f t="shared" si="475"/>
        <v>2014</v>
      </c>
      <c r="R3067" s="41">
        <f t="shared" si="476"/>
        <v>2014</v>
      </c>
      <c r="S3067" s="43" t="str">
        <f>YEAR(Taulukko1[[#This Row],[Alku KK]])&amp;"Q"&amp;ROUNDDOWN((MONTH(Taulukko1[[#This Row],[Alku KK]])-1)/3+1,0)</f>
        <v>2014Q4</v>
      </c>
      <c r="T3067" s="43" t="str">
        <f>YEAR(Taulukko1[[#This Row],[Loppu KK]])&amp;"Q"&amp;ROUNDDOWN((MONTH(Taulukko1[[#This Row],[Loppu KK]])-1)/3+1,0)</f>
        <v>2014Q4</v>
      </c>
      <c r="U3067" s="66">
        <f>IF(COUNT(Taulukko1[[#This Row],[Neuvottelujen alaiset ]])=1,Taulukko1[[#This Row],[Neuvottelujen alaiset ]],Taulukko1[[#This Row],[Vähennystarve]])</f>
        <v>8</v>
      </c>
      <c r="V3067" s="44">
        <f t="shared" si="477"/>
        <v>1</v>
      </c>
      <c r="W3067" s="44">
        <f t="shared" si="478"/>
        <v>1</v>
      </c>
      <c r="X3067" s="44">
        <f t="shared" si="479"/>
        <v>1</v>
      </c>
      <c r="Y3067" s="90" t="b">
        <f>AND(MONTH(Taulukko1[[#This Row],[Alku PVM]] )=6,DAY(Taulukko1[[#This Row],[Alku PVM]] )&gt;19)</f>
        <v>0</v>
      </c>
      <c r="Z3067" s="90" t="b">
        <f>AND(MONTH(Taulukko1[[#This Row],[Loppu PVM]] )=6,DAY(Taulukko1[[#This Row],[Loppu PVM]] )&gt;19)</f>
        <v>0</v>
      </c>
      <c r="AA3067" s="90" t="b">
        <f>OR(MONTH(Taulukko1[[#This Row],[Alku PVM]] )&lt;=5,AND(MONTH(Taulukko1[[#This Row],[Alku PVM]] )=6,DAY(Taulukko1[[#This Row],[Alku PVM]] )&lt;20))</f>
        <v>0</v>
      </c>
      <c r="AB3067" s="90" t="b">
        <f>OR(MONTH(Taulukko1[[#This Row],[Loppu PVM]])&lt;=5,AND(MONTH(Taulukko1[[#This Row],[Loppu PVM]] )=6,DAY(Taulukko1[[#This Row],[Loppu PVM]])&lt;20))</f>
        <v>0</v>
      </c>
      <c r="AC3067" s="90" t="b">
        <f>OR(MONTH(Taulukko1[[#This Row],[Alku PVM]] )&lt;=3,AND(MONTH(Taulukko1[[#This Row],[Alku PVM]] )=3))</f>
        <v>0</v>
      </c>
      <c r="AD3067" s="90" t="b">
        <f>OR(MONTH(Taulukko1[[#This Row],[Loppu PVM]] )&lt;=3,AND(MONTH(Taulukko1[[#This Row],[Loppu PVM]] )=3))</f>
        <v>0</v>
      </c>
      <c r="AE3067" s="90" t="b">
        <f>OR(MONTH(Taulukko1[[#This Row],[Alku PVM]] )&lt;=9,AND(MONTH(Taulukko1[[#This Row],[Alku PVM]] )=9))</f>
        <v>0</v>
      </c>
      <c r="AF3067" s="90" t="b">
        <f>OR(MONTH(Taulukko1[[#This Row],[Loppu PVM]])&lt;=9,AND(MONTH(Taulukko1[[#This Row],[Loppu PVM]] )=9))</f>
        <v>0</v>
      </c>
      <c r="AG3067" s="90" t="b">
        <f>OR(MONTH(Taulukko1[[#This Row],[Alku PVM]] )&lt;=6,AND(MONTH(Taulukko1[[#This Row],[Alku PVM]] )=6))</f>
        <v>0</v>
      </c>
      <c r="AH3067" s="90" t="b">
        <f>OR(MONTH(Taulukko1[[#This Row],[Loppu PVM]])&lt;=6,AND(MONTH(Taulukko1[[#This Row],[Loppu PVM]] )=6))</f>
        <v>0</v>
      </c>
    </row>
    <row r="3068" spans="1:34" ht="12.75" customHeight="1">
      <c r="A3068" s="21" t="s">
        <v>50</v>
      </c>
      <c r="B3068" s="23">
        <v>41956</v>
      </c>
      <c r="C3068" s="21" t="s">
        <v>49</v>
      </c>
      <c r="D3068" s="24"/>
      <c r="E3068" s="62">
        <v>303</v>
      </c>
      <c r="F3068" s="23">
        <v>42024</v>
      </c>
      <c r="G3068" s="21">
        <v>300</v>
      </c>
      <c r="H3068" s="24">
        <v>325</v>
      </c>
      <c r="I3068" s="126">
        <f>INDEX('TOL2008'!B:B,MATCH(A3068,'TOL2008'!A:A,0))</f>
        <v>17120</v>
      </c>
      <c r="J3068" s="126" t="str">
        <f>INDEX(Pääluokka!$H$2:$H$100,MATCH(VALUE(LEFT(Taulukko1[[#This Row],[TOL2008]],2)),Pääluokka!$G$2:$G$100,0))</f>
        <v>Teollisuus</v>
      </c>
      <c r="K3068" s="126" t="str">
        <f>INDEX(Pääluokka!$I$2:$I$100,MATCH(VALUE(LEFT(Taulukko1[[#This Row],[TOL2008]],2)),Pääluokka!$G$2:$G$100,0))</f>
        <v>Teollisuus (C-E)</v>
      </c>
      <c r="L3068" s="41">
        <f t="shared" si="470"/>
        <v>68</v>
      </c>
      <c r="M3068" s="43">
        <f t="shared" si="471"/>
        <v>41956</v>
      </c>
      <c r="N3068" s="43">
        <f t="shared" si="472"/>
        <v>42024</v>
      </c>
      <c r="O3068" s="43">
        <f t="shared" si="473"/>
        <v>41944</v>
      </c>
      <c r="P3068" s="43">
        <f t="shared" si="474"/>
        <v>42005</v>
      </c>
      <c r="Q3068" s="41">
        <f t="shared" si="475"/>
        <v>2014</v>
      </c>
      <c r="R3068" s="41">
        <f t="shared" si="476"/>
        <v>2015</v>
      </c>
      <c r="S3068" s="43" t="str">
        <f>YEAR(Taulukko1[[#This Row],[Alku KK]])&amp;"Q"&amp;ROUNDDOWN((MONTH(Taulukko1[[#This Row],[Alku KK]])-1)/3+1,0)</f>
        <v>2014Q4</v>
      </c>
      <c r="T3068" s="43" t="str">
        <f>YEAR(Taulukko1[[#This Row],[Loppu KK]])&amp;"Q"&amp;ROUNDDOWN((MONTH(Taulukko1[[#This Row],[Loppu KK]])-1)/3+1,0)</f>
        <v>2015Q1</v>
      </c>
      <c r="U3068" s="66">
        <f>IF(COUNT(Taulukko1[[#This Row],[Neuvottelujen alaiset ]])=1,Taulukko1[[#This Row],[Neuvottelujen alaiset ]],Taulukko1[[#This Row],[Vähennystarve]])</f>
        <v>325</v>
      </c>
      <c r="V3068" s="44">
        <f t="shared" si="477"/>
        <v>0.93230769230769228</v>
      </c>
      <c r="W3068" s="44">
        <f t="shared" si="478"/>
        <v>0.92307692307692313</v>
      </c>
      <c r="X3068" s="44">
        <f t="shared" si="479"/>
        <v>0.99009900990099009</v>
      </c>
      <c r="Y3068" s="90" t="b">
        <f>AND(MONTH(Taulukko1[[#This Row],[Alku PVM]] )=6,DAY(Taulukko1[[#This Row],[Alku PVM]] )&gt;19)</f>
        <v>0</v>
      </c>
      <c r="Z3068" s="90" t="b">
        <f>AND(MONTH(Taulukko1[[#This Row],[Loppu PVM]] )=6,DAY(Taulukko1[[#This Row],[Loppu PVM]] )&gt;19)</f>
        <v>0</v>
      </c>
      <c r="AA3068" s="90" t="b">
        <f>OR(MONTH(Taulukko1[[#This Row],[Alku PVM]] )&lt;=5,AND(MONTH(Taulukko1[[#This Row],[Alku PVM]] )=6,DAY(Taulukko1[[#This Row],[Alku PVM]] )&lt;20))</f>
        <v>0</v>
      </c>
      <c r="AB3068" s="90" t="b">
        <f>OR(MONTH(Taulukko1[[#This Row],[Loppu PVM]])&lt;=5,AND(MONTH(Taulukko1[[#This Row],[Loppu PVM]] )=6,DAY(Taulukko1[[#This Row],[Loppu PVM]])&lt;20))</f>
        <v>1</v>
      </c>
      <c r="AC3068" s="90" t="b">
        <f>OR(MONTH(Taulukko1[[#This Row],[Alku PVM]] )&lt;=3,AND(MONTH(Taulukko1[[#This Row],[Alku PVM]] )=3))</f>
        <v>0</v>
      </c>
      <c r="AD3068" s="90" t="b">
        <f>OR(MONTH(Taulukko1[[#This Row],[Loppu PVM]] )&lt;=3,AND(MONTH(Taulukko1[[#This Row],[Loppu PVM]] )=3))</f>
        <v>1</v>
      </c>
      <c r="AE3068" s="90" t="b">
        <f>OR(MONTH(Taulukko1[[#This Row],[Alku PVM]] )&lt;=9,AND(MONTH(Taulukko1[[#This Row],[Alku PVM]] )=9))</f>
        <v>0</v>
      </c>
      <c r="AF3068" s="90" t="b">
        <f>OR(MONTH(Taulukko1[[#This Row],[Loppu PVM]])&lt;=9,AND(MONTH(Taulukko1[[#This Row],[Loppu PVM]] )=9))</f>
        <v>1</v>
      </c>
      <c r="AG3068" s="90" t="b">
        <f>OR(MONTH(Taulukko1[[#This Row],[Alku PVM]] )&lt;=6,AND(MONTH(Taulukko1[[#This Row],[Alku PVM]] )=6))</f>
        <v>0</v>
      </c>
      <c r="AH3068" s="90" t="b">
        <f>OR(MONTH(Taulukko1[[#This Row],[Loppu PVM]])&lt;=6,AND(MONTH(Taulukko1[[#This Row],[Loppu PVM]] )=6))</f>
        <v>1</v>
      </c>
    </row>
    <row r="3069" spans="1:34" ht="12.75" customHeight="1">
      <c r="A3069" s="21" t="s">
        <v>531</v>
      </c>
      <c r="B3069" s="23">
        <v>41957</v>
      </c>
      <c r="C3069" s="21" t="s">
        <v>530</v>
      </c>
      <c r="D3069" s="24" t="s">
        <v>25</v>
      </c>
      <c r="E3069" s="62">
        <v>6</v>
      </c>
      <c r="F3069" s="23"/>
      <c r="G3069" s="24"/>
      <c r="H3069" s="22">
        <v>1500</v>
      </c>
      <c r="I3069" s="126">
        <f>INDEX('TOL2008'!B:B,MATCH(A3069,'TOL2008'!A:A,0))</f>
        <v>51101</v>
      </c>
      <c r="J3069" s="126" t="str">
        <f>INDEX(Pääluokka!$H$2:$H$100,MATCH(VALUE(LEFT(Taulukko1[[#This Row],[TOL2008]],2)),Pääluokka!$G$2:$G$100,0))</f>
        <v>Kuljetus ja varastointi</v>
      </c>
      <c r="K3069" s="126" t="str">
        <f>INDEX(Pääluokka!$I$2:$I$100,MATCH(VALUE(LEFT(Taulukko1[[#This Row],[TOL2008]],2)),Pääluokka!$G$2:$G$100,0))</f>
        <v>Palvelualat (G-N, R, S)</v>
      </c>
      <c r="L3069" s="41" t="str">
        <f t="shared" si="470"/>
        <v>NA</v>
      </c>
      <c r="M3069" s="43">
        <f t="shared" si="471"/>
        <v>41957</v>
      </c>
      <c r="N3069" s="43">
        <f t="shared" si="472"/>
        <v>42008</v>
      </c>
      <c r="O3069" s="43">
        <f t="shared" si="473"/>
        <v>41944</v>
      </c>
      <c r="P3069" s="43">
        <f t="shared" si="474"/>
        <v>42005</v>
      </c>
      <c r="Q3069" s="41">
        <f t="shared" si="475"/>
        <v>2014</v>
      </c>
      <c r="R3069" s="41">
        <f t="shared" si="476"/>
        <v>2015</v>
      </c>
      <c r="S3069" s="43" t="str">
        <f>YEAR(Taulukko1[[#This Row],[Alku KK]])&amp;"Q"&amp;ROUNDDOWN((MONTH(Taulukko1[[#This Row],[Alku KK]])-1)/3+1,0)</f>
        <v>2014Q4</v>
      </c>
      <c r="T3069" s="43" t="str">
        <f>YEAR(Taulukko1[[#This Row],[Loppu KK]])&amp;"Q"&amp;ROUNDDOWN((MONTH(Taulukko1[[#This Row],[Loppu KK]])-1)/3+1,0)</f>
        <v>2015Q1</v>
      </c>
      <c r="U3069" s="66">
        <f>IF(COUNT(Taulukko1[[#This Row],[Neuvottelujen alaiset ]])=1,Taulukko1[[#This Row],[Neuvottelujen alaiset ]],Taulukko1[[#This Row],[Vähennystarve]])</f>
        <v>1500</v>
      </c>
      <c r="V3069" s="44">
        <f t="shared" si="477"/>
        <v>4.0000000000000001E-3</v>
      </c>
      <c r="W3069" s="44" t="str">
        <f t="shared" si="478"/>
        <v>NA</v>
      </c>
      <c r="X3069" s="44" t="str">
        <f t="shared" si="479"/>
        <v>NA</v>
      </c>
      <c r="Y3069" s="90" t="b">
        <f>AND(MONTH(Taulukko1[[#This Row],[Alku PVM]] )=6,DAY(Taulukko1[[#This Row],[Alku PVM]] )&gt;19)</f>
        <v>0</v>
      </c>
      <c r="Z3069" s="90" t="b">
        <f>AND(MONTH(Taulukko1[[#This Row],[Loppu PVM]] )=6,DAY(Taulukko1[[#This Row],[Loppu PVM]] )&gt;19)</f>
        <v>0</v>
      </c>
      <c r="AA3069" s="90" t="b">
        <f>OR(MONTH(Taulukko1[[#This Row],[Alku PVM]] )&lt;=5,AND(MONTH(Taulukko1[[#This Row],[Alku PVM]] )=6,DAY(Taulukko1[[#This Row],[Alku PVM]] )&lt;20))</f>
        <v>0</v>
      </c>
      <c r="AB3069" s="90" t="b">
        <f>OR(MONTH(Taulukko1[[#This Row],[Loppu PVM]])&lt;=5,AND(MONTH(Taulukko1[[#This Row],[Loppu PVM]] )=6,DAY(Taulukko1[[#This Row],[Loppu PVM]])&lt;20))</f>
        <v>1</v>
      </c>
      <c r="AC3069" s="90" t="b">
        <f>OR(MONTH(Taulukko1[[#This Row],[Alku PVM]] )&lt;=3,AND(MONTH(Taulukko1[[#This Row],[Alku PVM]] )=3))</f>
        <v>0</v>
      </c>
      <c r="AD3069" s="90" t="b">
        <f>OR(MONTH(Taulukko1[[#This Row],[Loppu PVM]] )&lt;=3,AND(MONTH(Taulukko1[[#This Row],[Loppu PVM]] )=3))</f>
        <v>1</v>
      </c>
      <c r="AE3069" s="90" t="b">
        <f>OR(MONTH(Taulukko1[[#This Row],[Alku PVM]] )&lt;=9,AND(MONTH(Taulukko1[[#This Row],[Alku PVM]] )=9))</f>
        <v>0</v>
      </c>
      <c r="AF3069" s="90" t="b">
        <f>OR(MONTH(Taulukko1[[#This Row],[Loppu PVM]])&lt;=9,AND(MONTH(Taulukko1[[#This Row],[Loppu PVM]] )=9))</f>
        <v>1</v>
      </c>
      <c r="AG3069" s="90" t="b">
        <f>OR(MONTH(Taulukko1[[#This Row],[Alku PVM]] )&lt;=6,AND(MONTH(Taulukko1[[#This Row],[Alku PVM]] )=6))</f>
        <v>0</v>
      </c>
      <c r="AH3069" s="90" t="b">
        <f>OR(MONTH(Taulukko1[[#This Row],[Loppu PVM]])&lt;=6,AND(MONTH(Taulukko1[[#This Row],[Loppu PVM]] )=6))</f>
        <v>1</v>
      </c>
    </row>
    <row r="3070" spans="1:34" ht="12.75" customHeight="1">
      <c r="A3070" s="21" t="s">
        <v>304</v>
      </c>
      <c r="B3070" s="23">
        <v>41960</v>
      </c>
      <c r="C3070" s="21" t="s">
        <v>4443</v>
      </c>
      <c r="D3070" s="24">
        <v>3</v>
      </c>
      <c r="E3070" s="62">
        <v>35</v>
      </c>
      <c r="F3070" s="23">
        <v>42033</v>
      </c>
      <c r="G3070" s="21">
        <v>19</v>
      </c>
      <c r="H3070" s="24">
        <v>379</v>
      </c>
      <c r="I3070" s="126">
        <f>INDEX('TOL2008'!B:B,MATCH(A3070,'TOL2008'!A:A,0))</f>
        <v>11050</v>
      </c>
      <c r="J3070" s="126" t="str">
        <f>INDEX(Pääluokka!$H$2:$H$100,MATCH(VALUE(LEFT(Taulukko1[[#This Row],[TOL2008]],2)),Pääluokka!$G$2:$G$100,0))</f>
        <v>Teollisuus</v>
      </c>
      <c r="K3070" s="126" t="str">
        <f>INDEX(Pääluokka!$I$2:$I$100,MATCH(VALUE(LEFT(Taulukko1[[#This Row],[TOL2008]],2)),Pääluokka!$G$2:$G$100,0))</f>
        <v>Teollisuus (C-E)</v>
      </c>
      <c r="L3070" s="41">
        <f t="shared" si="470"/>
        <v>73</v>
      </c>
      <c r="M3070" s="43">
        <f t="shared" si="471"/>
        <v>41960</v>
      </c>
      <c r="N3070" s="43">
        <f t="shared" si="472"/>
        <v>42033</v>
      </c>
      <c r="O3070" s="43">
        <f t="shared" si="473"/>
        <v>41944</v>
      </c>
      <c r="P3070" s="43">
        <f t="shared" si="474"/>
        <v>42005</v>
      </c>
      <c r="Q3070" s="41">
        <f t="shared" si="475"/>
        <v>2014</v>
      </c>
      <c r="R3070" s="41">
        <f t="shared" si="476"/>
        <v>2015</v>
      </c>
      <c r="S3070" s="43" t="str">
        <f>YEAR(Taulukko1[[#This Row],[Alku KK]])&amp;"Q"&amp;ROUNDDOWN((MONTH(Taulukko1[[#This Row],[Alku KK]])-1)/3+1,0)</f>
        <v>2014Q4</v>
      </c>
      <c r="T3070" s="43" t="str">
        <f>YEAR(Taulukko1[[#This Row],[Loppu KK]])&amp;"Q"&amp;ROUNDDOWN((MONTH(Taulukko1[[#This Row],[Loppu KK]])-1)/3+1,0)</f>
        <v>2015Q1</v>
      </c>
      <c r="U3070" s="66">
        <f>IF(COUNT(Taulukko1[[#This Row],[Neuvottelujen alaiset ]])=1,Taulukko1[[#This Row],[Neuvottelujen alaiset ]],Taulukko1[[#This Row],[Vähennystarve]])</f>
        <v>379</v>
      </c>
      <c r="V3070" s="44">
        <f t="shared" si="477"/>
        <v>9.2348284960422161E-2</v>
      </c>
      <c r="W3070" s="44">
        <f t="shared" si="478"/>
        <v>5.0131926121372031E-2</v>
      </c>
      <c r="X3070" s="44">
        <f t="shared" si="479"/>
        <v>0.54285714285714282</v>
      </c>
      <c r="Y3070" s="90" t="b">
        <f>AND(MONTH(Taulukko1[[#This Row],[Alku PVM]] )=6,DAY(Taulukko1[[#This Row],[Alku PVM]] )&gt;19)</f>
        <v>0</v>
      </c>
      <c r="Z3070" s="90" t="b">
        <f>AND(MONTH(Taulukko1[[#This Row],[Loppu PVM]] )=6,DAY(Taulukko1[[#This Row],[Loppu PVM]] )&gt;19)</f>
        <v>0</v>
      </c>
      <c r="AA3070" s="90" t="b">
        <f>OR(MONTH(Taulukko1[[#This Row],[Alku PVM]] )&lt;=5,AND(MONTH(Taulukko1[[#This Row],[Alku PVM]] )=6,DAY(Taulukko1[[#This Row],[Alku PVM]] )&lt;20))</f>
        <v>0</v>
      </c>
      <c r="AB3070" s="90" t="b">
        <f>OR(MONTH(Taulukko1[[#This Row],[Loppu PVM]])&lt;=5,AND(MONTH(Taulukko1[[#This Row],[Loppu PVM]] )=6,DAY(Taulukko1[[#This Row],[Loppu PVM]])&lt;20))</f>
        <v>1</v>
      </c>
      <c r="AC3070" s="90" t="b">
        <f>OR(MONTH(Taulukko1[[#This Row],[Alku PVM]] )&lt;=3,AND(MONTH(Taulukko1[[#This Row],[Alku PVM]] )=3))</f>
        <v>0</v>
      </c>
      <c r="AD3070" s="90" t="b">
        <f>OR(MONTH(Taulukko1[[#This Row],[Loppu PVM]] )&lt;=3,AND(MONTH(Taulukko1[[#This Row],[Loppu PVM]] )=3))</f>
        <v>1</v>
      </c>
      <c r="AE3070" s="90" t="b">
        <f>OR(MONTH(Taulukko1[[#This Row],[Alku PVM]] )&lt;=9,AND(MONTH(Taulukko1[[#This Row],[Alku PVM]] )=9))</f>
        <v>0</v>
      </c>
      <c r="AF3070" s="90" t="b">
        <f>OR(MONTH(Taulukko1[[#This Row],[Loppu PVM]])&lt;=9,AND(MONTH(Taulukko1[[#This Row],[Loppu PVM]] )=9))</f>
        <v>1</v>
      </c>
      <c r="AG3070" s="90" t="b">
        <f>OR(MONTH(Taulukko1[[#This Row],[Alku PVM]] )&lt;=6,AND(MONTH(Taulukko1[[#This Row],[Alku PVM]] )=6))</f>
        <v>0</v>
      </c>
      <c r="AH3070" s="90" t="b">
        <f>OR(MONTH(Taulukko1[[#This Row],[Loppu PVM]])&lt;=6,AND(MONTH(Taulukko1[[#This Row],[Loppu PVM]] )=6))</f>
        <v>1</v>
      </c>
    </row>
    <row r="3071" spans="1:34" ht="12.75" customHeight="1">
      <c r="A3071" s="21" t="s">
        <v>215</v>
      </c>
      <c r="B3071" s="23">
        <v>41960</v>
      </c>
      <c r="C3071" s="21" t="s">
        <v>214</v>
      </c>
      <c r="D3071" s="24">
        <v>26</v>
      </c>
      <c r="F3071" s="23"/>
      <c r="G3071" s="24"/>
      <c r="H3071" s="22">
        <v>26</v>
      </c>
      <c r="I3071" s="126">
        <f>INDEX('TOL2008'!B:B,MATCH(A3071,'TOL2008'!A:A,0))</f>
        <v>23120</v>
      </c>
      <c r="J3071" s="126" t="str">
        <f>INDEX(Pääluokka!$H$2:$H$100,MATCH(VALUE(LEFT(Taulukko1[[#This Row],[TOL2008]],2)),Pääluokka!$G$2:$G$100,0))</f>
        <v>Teollisuus</v>
      </c>
      <c r="K3071" s="126" t="str">
        <f>INDEX(Pääluokka!$I$2:$I$100,MATCH(VALUE(LEFT(Taulukko1[[#This Row],[TOL2008]],2)),Pääluokka!$G$2:$G$100,0))</f>
        <v>Teollisuus (C-E)</v>
      </c>
      <c r="L3071" s="41" t="str">
        <f t="shared" si="470"/>
        <v>NA</v>
      </c>
      <c r="M3071" s="43">
        <f t="shared" si="471"/>
        <v>41960</v>
      </c>
      <c r="N3071" s="43">
        <f t="shared" si="472"/>
        <v>42011</v>
      </c>
      <c r="O3071" s="43">
        <f t="shared" si="473"/>
        <v>41944</v>
      </c>
      <c r="P3071" s="43">
        <f t="shared" si="474"/>
        <v>42005</v>
      </c>
      <c r="Q3071" s="41">
        <f t="shared" si="475"/>
        <v>2014</v>
      </c>
      <c r="R3071" s="41">
        <f t="shared" si="476"/>
        <v>2015</v>
      </c>
      <c r="S3071" s="43" t="str">
        <f>YEAR(Taulukko1[[#This Row],[Alku KK]])&amp;"Q"&amp;ROUNDDOWN((MONTH(Taulukko1[[#This Row],[Alku KK]])-1)/3+1,0)</f>
        <v>2014Q4</v>
      </c>
      <c r="T3071" s="43" t="str">
        <f>YEAR(Taulukko1[[#This Row],[Loppu KK]])&amp;"Q"&amp;ROUNDDOWN((MONTH(Taulukko1[[#This Row],[Loppu KK]])-1)/3+1,0)</f>
        <v>2015Q1</v>
      </c>
      <c r="U3071" s="66">
        <f>IF(COUNT(Taulukko1[[#This Row],[Neuvottelujen alaiset ]])=1,Taulukko1[[#This Row],[Neuvottelujen alaiset ]],Taulukko1[[#This Row],[Vähennystarve]])</f>
        <v>26</v>
      </c>
      <c r="V3071" s="44" t="str">
        <f t="shared" si="477"/>
        <v>NA</v>
      </c>
      <c r="W3071" s="44" t="str">
        <f t="shared" si="478"/>
        <v>NA</v>
      </c>
      <c r="X3071" s="44" t="str">
        <f t="shared" si="479"/>
        <v>NA</v>
      </c>
      <c r="Y3071" s="90" t="b">
        <f>AND(MONTH(Taulukko1[[#This Row],[Alku PVM]] )=6,DAY(Taulukko1[[#This Row],[Alku PVM]] )&gt;19)</f>
        <v>0</v>
      </c>
      <c r="Z3071" s="90" t="b">
        <f>AND(MONTH(Taulukko1[[#This Row],[Loppu PVM]] )=6,DAY(Taulukko1[[#This Row],[Loppu PVM]] )&gt;19)</f>
        <v>0</v>
      </c>
      <c r="AA3071" s="90" t="b">
        <f>OR(MONTH(Taulukko1[[#This Row],[Alku PVM]] )&lt;=5,AND(MONTH(Taulukko1[[#This Row],[Alku PVM]] )=6,DAY(Taulukko1[[#This Row],[Alku PVM]] )&lt;20))</f>
        <v>0</v>
      </c>
      <c r="AB3071" s="90" t="b">
        <f>OR(MONTH(Taulukko1[[#This Row],[Loppu PVM]])&lt;=5,AND(MONTH(Taulukko1[[#This Row],[Loppu PVM]] )=6,DAY(Taulukko1[[#This Row],[Loppu PVM]])&lt;20))</f>
        <v>1</v>
      </c>
      <c r="AC3071" s="90" t="b">
        <f>OR(MONTH(Taulukko1[[#This Row],[Alku PVM]] )&lt;=3,AND(MONTH(Taulukko1[[#This Row],[Alku PVM]] )=3))</f>
        <v>0</v>
      </c>
      <c r="AD3071" s="90" t="b">
        <f>OR(MONTH(Taulukko1[[#This Row],[Loppu PVM]] )&lt;=3,AND(MONTH(Taulukko1[[#This Row],[Loppu PVM]] )=3))</f>
        <v>1</v>
      </c>
      <c r="AE3071" s="90" t="b">
        <f>OR(MONTH(Taulukko1[[#This Row],[Alku PVM]] )&lt;=9,AND(MONTH(Taulukko1[[#This Row],[Alku PVM]] )=9))</f>
        <v>0</v>
      </c>
      <c r="AF3071" s="90" t="b">
        <f>OR(MONTH(Taulukko1[[#This Row],[Loppu PVM]])&lt;=9,AND(MONTH(Taulukko1[[#This Row],[Loppu PVM]] )=9))</f>
        <v>1</v>
      </c>
      <c r="AG3071" s="90" t="b">
        <f>OR(MONTH(Taulukko1[[#This Row],[Alku PVM]] )&lt;=6,AND(MONTH(Taulukko1[[#This Row],[Alku PVM]] )=6))</f>
        <v>0</v>
      </c>
      <c r="AH3071" s="90" t="b">
        <f>OR(MONTH(Taulukko1[[#This Row],[Loppu PVM]])&lt;=6,AND(MONTH(Taulukko1[[#This Row],[Loppu PVM]] )=6))</f>
        <v>1</v>
      </c>
    </row>
    <row r="3072" spans="1:34" ht="12.75" customHeight="1">
      <c r="A3072" s="21" t="s">
        <v>78</v>
      </c>
      <c r="B3072" s="23">
        <v>41960</v>
      </c>
      <c r="C3072" s="21" t="s">
        <v>77</v>
      </c>
      <c r="D3072" s="24">
        <v>24</v>
      </c>
      <c r="F3072" s="23"/>
      <c r="G3072" s="24"/>
      <c r="H3072" s="22">
        <v>24</v>
      </c>
      <c r="I3072" s="126">
        <f>INDEX('TOL2008'!B:B,MATCH(A3072,'TOL2008'!A:A,0))</f>
        <v>23700</v>
      </c>
      <c r="J3072" s="126" t="str">
        <f>INDEX(Pääluokka!$H$2:$H$100,MATCH(VALUE(LEFT(Taulukko1[[#This Row],[TOL2008]],2)),Pääluokka!$G$2:$G$100,0))</f>
        <v>Teollisuus</v>
      </c>
      <c r="K3072" s="126" t="str">
        <f>INDEX(Pääluokka!$I$2:$I$100,MATCH(VALUE(LEFT(Taulukko1[[#This Row],[TOL2008]],2)),Pääluokka!$G$2:$G$100,0))</f>
        <v>Teollisuus (C-E)</v>
      </c>
      <c r="L3072" s="41" t="str">
        <f t="shared" si="470"/>
        <v>NA</v>
      </c>
      <c r="M3072" s="43">
        <f t="shared" si="471"/>
        <v>41960</v>
      </c>
      <c r="N3072" s="43">
        <f t="shared" si="472"/>
        <v>42011</v>
      </c>
      <c r="O3072" s="43">
        <f t="shared" si="473"/>
        <v>41944</v>
      </c>
      <c r="P3072" s="43">
        <f t="shared" si="474"/>
        <v>42005</v>
      </c>
      <c r="Q3072" s="41">
        <f t="shared" si="475"/>
        <v>2014</v>
      </c>
      <c r="R3072" s="41">
        <f t="shared" si="476"/>
        <v>2015</v>
      </c>
      <c r="S3072" s="43" t="str">
        <f>YEAR(Taulukko1[[#This Row],[Alku KK]])&amp;"Q"&amp;ROUNDDOWN((MONTH(Taulukko1[[#This Row],[Alku KK]])-1)/3+1,0)</f>
        <v>2014Q4</v>
      </c>
      <c r="T3072" s="43" t="str">
        <f>YEAR(Taulukko1[[#This Row],[Loppu KK]])&amp;"Q"&amp;ROUNDDOWN((MONTH(Taulukko1[[#This Row],[Loppu KK]])-1)/3+1,0)</f>
        <v>2015Q1</v>
      </c>
      <c r="U3072" s="66">
        <f>IF(COUNT(Taulukko1[[#This Row],[Neuvottelujen alaiset ]])=1,Taulukko1[[#This Row],[Neuvottelujen alaiset ]],Taulukko1[[#This Row],[Vähennystarve]])</f>
        <v>24</v>
      </c>
      <c r="V3072" s="44" t="str">
        <f t="shared" si="477"/>
        <v>NA</v>
      </c>
      <c r="W3072" s="44" t="str">
        <f t="shared" si="478"/>
        <v>NA</v>
      </c>
      <c r="X3072" s="44" t="str">
        <f t="shared" si="479"/>
        <v>NA</v>
      </c>
      <c r="Y3072" s="90" t="b">
        <f>AND(MONTH(Taulukko1[[#This Row],[Alku PVM]] )=6,DAY(Taulukko1[[#This Row],[Alku PVM]] )&gt;19)</f>
        <v>0</v>
      </c>
      <c r="Z3072" s="90" t="b">
        <f>AND(MONTH(Taulukko1[[#This Row],[Loppu PVM]] )=6,DAY(Taulukko1[[#This Row],[Loppu PVM]] )&gt;19)</f>
        <v>0</v>
      </c>
      <c r="AA3072" s="90" t="b">
        <f>OR(MONTH(Taulukko1[[#This Row],[Alku PVM]] )&lt;=5,AND(MONTH(Taulukko1[[#This Row],[Alku PVM]] )=6,DAY(Taulukko1[[#This Row],[Alku PVM]] )&lt;20))</f>
        <v>0</v>
      </c>
      <c r="AB3072" s="90" t="b">
        <f>OR(MONTH(Taulukko1[[#This Row],[Loppu PVM]])&lt;=5,AND(MONTH(Taulukko1[[#This Row],[Loppu PVM]] )=6,DAY(Taulukko1[[#This Row],[Loppu PVM]])&lt;20))</f>
        <v>1</v>
      </c>
      <c r="AC3072" s="90" t="b">
        <f>OR(MONTH(Taulukko1[[#This Row],[Alku PVM]] )&lt;=3,AND(MONTH(Taulukko1[[#This Row],[Alku PVM]] )=3))</f>
        <v>0</v>
      </c>
      <c r="AD3072" s="90" t="b">
        <f>OR(MONTH(Taulukko1[[#This Row],[Loppu PVM]] )&lt;=3,AND(MONTH(Taulukko1[[#This Row],[Loppu PVM]] )=3))</f>
        <v>1</v>
      </c>
      <c r="AE3072" s="90" t="b">
        <f>OR(MONTH(Taulukko1[[#This Row],[Alku PVM]] )&lt;=9,AND(MONTH(Taulukko1[[#This Row],[Alku PVM]] )=9))</f>
        <v>0</v>
      </c>
      <c r="AF3072" s="90" t="b">
        <f>OR(MONTH(Taulukko1[[#This Row],[Loppu PVM]])&lt;=9,AND(MONTH(Taulukko1[[#This Row],[Loppu PVM]] )=9))</f>
        <v>1</v>
      </c>
      <c r="AG3072" s="90" t="b">
        <f>OR(MONTH(Taulukko1[[#This Row],[Alku PVM]] )&lt;=6,AND(MONTH(Taulukko1[[#This Row],[Alku PVM]] )=6))</f>
        <v>0</v>
      </c>
      <c r="AH3072" s="90" t="b">
        <f>OR(MONTH(Taulukko1[[#This Row],[Loppu PVM]])&lt;=6,AND(MONTH(Taulukko1[[#This Row],[Loppu PVM]] )=6))</f>
        <v>1</v>
      </c>
    </row>
    <row r="3073" spans="1:34" ht="12.75" customHeight="1">
      <c r="A3073" s="21" t="s">
        <v>640</v>
      </c>
      <c r="B3073" s="23">
        <v>41961</v>
      </c>
      <c r="C3073" s="21" t="s">
        <v>4468</v>
      </c>
      <c r="D3073" s="24"/>
      <c r="E3073" s="62">
        <v>55</v>
      </c>
      <c r="F3073" s="23">
        <v>42026</v>
      </c>
      <c r="G3073" s="21">
        <v>34</v>
      </c>
      <c r="H3073" s="24">
        <v>220</v>
      </c>
      <c r="I3073" s="126">
        <f>INDEX('TOL2008'!B:B,MATCH(A3073,'TOL2008'!A:A,0))</f>
        <v>62030</v>
      </c>
      <c r="J3073" s="126" t="str">
        <f>INDEX(Pääluokka!$H$2:$H$100,MATCH(VALUE(LEFT(Taulukko1[[#This Row],[TOL2008]],2)),Pääluokka!$G$2:$G$100,0))</f>
        <v>Informaatio ja viestintä</v>
      </c>
      <c r="K3073" s="126" t="str">
        <f>INDEX(Pääluokka!$I$2:$I$100,MATCH(VALUE(LEFT(Taulukko1[[#This Row],[TOL2008]],2)),Pääluokka!$G$2:$G$100,0))</f>
        <v>Palvelualat (G-N, R, S)</v>
      </c>
      <c r="L3073" s="41">
        <f t="shared" si="470"/>
        <v>65</v>
      </c>
      <c r="M3073" s="43">
        <f t="shared" si="471"/>
        <v>41961</v>
      </c>
      <c r="N3073" s="43">
        <f t="shared" si="472"/>
        <v>42026</v>
      </c>
      <c r="O3073" s="43">
        <f t="shared" si="473"/>
        <v>41944</v>
      </c>
      <c r="P3073" s="43">
        <f t="shared" si="474"/>
        <v>42005</v>
      </c>
      <c r="Q3073" s="41">
        <f t="shared" si="475"/>
        <v>2014</v>
      </c>
      <c r="R3073" s="41">
        <f t="shared" si="476"/>
        <v>2015</v>
      </c>
      <c r="S3073" s="43" t="str">
        <f>YEAR(Taulukko1[[#This Row],[Alku KK]])&amp;"Q"&amp;ROUNDDOWN((MONTH(Taulukko1[[#This Row],[Alku KK]])-1)/3+1,0)</f>
        <v>2014Q4</v>
      </c>
      <c r="T3073" s="43" t="str">
        <f>YEAR(Taulukko1[[#This Row],[Loppu KK]])&amp;"Q"&amp;ROUNDDOWN((MONTH(Taulukko1[[#This Row],[Loppu KK]])-1)/3+1,0)</f>
        <v>2015Q1</v>
      </c>
      <c r="U3073" s="66">
        <f>IF(COUNT(Taulukko1[[#This Row],[Neuvottelujen alaiset ]])=1,Taulukko1[[#This Row],[Neuvottelujen alaiset ]],Taulukko1[[#This Row],[Vähennystarve]])</f>
        <v>220</v>
      </c>
      <c r="V3073" s="44">
        <f t="shared" si="477"/>
        <v>0.25</v>
      </c>
      <c r="W3073" s="44">
        <f t="shared" si="478"/>
        <v>0.15454545454545454</v>
      </c>
      <c r="X3073" s="44">
        <f t="shared" si="479"/>
        <v>0.61818181818181817</v>
      </c>
      <c r="Y3073" s="90" t="b">
        <f>AND(MONTH(Taulukko1[[#This Row],[Alku PVM]] )=6,DAY(Taulukko1[[#This Row],[Alku PVM]] )&gt;19)</f>
        <v>0</v>
      </c>
      <c r="Z3073" s="90" t="b">
        <f>AND(MONTH(Taulukko1[[#This Row],[Loppu PVM]] )=6,DAY(Taulukko1[[#This Row],[Loppu PVM]] )&gt;19)</f>
        <v>0</v>
      </c>
      <c r="AA3073" s="90" t="b">
        <f>OR(MONTH(Taulukko1[[#This Row],[Alku PVM]] )&lt;=5,AND(MONTH(Taulukko1[[#This Row],[Alku PVM]] )=6,DAY(Taulukko1[[#This Row],[Alku PVM]] )&lt;20))</f>
        <v>0</v>
      </c>
      <c r="AB3073" s="90" t="b">
        <f>OR(MONTH(Taulukko1[[#This Row],[Loppu PVM]])&lt;=5,AND(MONTH(Taulukko1[[#This Row],[Loppu PVM]] )=6,DAY(Taulukko1[[#This Row],[Loppu PVM]])&lt;20))</f>
        <v>1</v>
      </c>
      <c r="AC3073" s="90" t="b">
        <f>OR(MONTH(Taulukko1[[#This Row],[Alku PVM]] )&lt;=3,AND(MONTH(Taulukko1[[#This Row],[Alku PVM]] )=3))</f>
        <v>0</v>
      </c>
      <c r="AD3073" s="90" t="b">
        <f>OR(MONTH(Taulukko1[[#This Row],[Loppu PVM]] )&lt;=3,AND(MONTH(Taulukko1[[#This Row],[Loppu PVM]] )=3))</f>
        <v>1</v>
      </c>
      <c r="AE3073" s="90" t="b">
        <f>OR(MONTH(Taulukko1[[#This Row],[Alku PVM]] )&lt;=9,AND(MONTH(Taulukko1[[#This Row],[Alku PVM]] )=9))</f>
        <v>0</v>
      </c>
      <c r="AF3073" s="90" t="b">
        <f>OR(MONTH(Taulukko1[[#This Row],[Loppu PVM]])&lt;=9,AND(MONTH(Taulukko1[[#This Row],[Loppu PVM]] )=9))</f>
        <v>1</v>
      </c>
      <c r="AG3073" s="90" t="b">
        <f>OR(MONTH(Taulukko1[[#This Row],[Alku PVM]] )&lt;=6,AND(MONTH(Taulukko1[[#This Row],[Alku PVM]] )=6))</f>
        <v>0</v>
      </c>
      <c r="AH3073" s="90" t="b">
        <f>OR(MONTH(Taulukko1[[#This Row],[Loppu PVM]])&lt;=6,AND(MONTH(Taulukko1[[#This Row],[Loppu PVM]] )=6))</f>
        <v>1</v>
      </c>
    </row>
    <row r="3074" spans="1:34" ht="12.75" customHeight="1">
      <c r="A3074" s="21" t="s">
        <v>4353</v>
      </c>
      <c r="B3074" s="23">
        <v>41962</v>
      </c>
      <c r="C3074" s="21" t="s">
        <v>4354</v>
      </c>
      <c r="D3074" s="24"/>
      <c r="E3074" s="62">
        <v>80</v>
      </c>
      <c r="F3074" s="23">
        <v>41984</v>
      </c>
      <c r="G3074" s="24">
        <v>75</v>
      </c>
      <c r="H3074" s="22">
        <v>80</v>
      </c>
      <c r="I3074" s="126">
        <f>INDEX('TOL2008'!B:B,MATCH(A3074,'TOL2008'!A:A,0))</f>
        <v>63110</v>
      </c>
      <c r="J3074" s="126" t="str">
        <f>INDEX(Pääluokka!$H$2:$H$100,MATCH(VALUE(LEFT(Taulukko1[[#This Row],[TOL2008]],2)),Pääluokka!$G$2:$G$100,0))</f>
        <v>Informaatio ja viestintä</v>
      </c>
      <c r="K3074" s="126" t="str">
        <f>INDEX(Pääluokka!$I$2:$I$100,MATCH(VALUE(LEFT(Taulukko1[[#This Row],[TOL2008]],2)),Pääluokka!$G$2:$G$100,0))</f>
        <v>Palvelualat (G-N, R, S)</v>
      </c>
      <c r="L3074" s="41">
        <f t="shared" si="470"/>
        <v>22</v>
      </c>
      <c r="M3074" s="43">
        <f t="shared" si="471"/>
        <v>41962</v>
      </c>
      <c r="N3074" s="43">
        <f t="shared" si="472"/>
        <v>41984</v>
      </c>
      <c r="O3074" s="43">
        <f t="shared" si="473"/>
        <v>41944</v>
      </c>
      <c r="P3074" s="43">
        <f t="shared" si="474"/>
        <v>41974</v>
      </c>
      <c r="Q3074" s="41">
        <f t="shared" si="475"/>
        <v>2014</v>
      </c>
      <c r="R3074" s="41">
        <f t="shared" si="476"/>
        <v>2014</v>
      </c>
      <c r="S3074" s="43" t="str">
        <f>YEAR(Taulukko1[[#This Row],[Alku KK]])&amp;"Q"&amp;ROUNDDOWN((MONTH(Taulukko1[[#This Row],[Alku KK]])-1)/3+1,0)</f>
        <v>2014Q4</v>
      </c>
      <c r="T3074" s="43" t="str">
        <f>YEAR(Taulukko1[[#This Row],[Loppu KK]])&amp;"Q"&amp;ROUNDDOWN((MONTH(Taulukko1[[#This Row],[Loppu KK]])-1)/3+1,0)</f>
        <v>2014Q4</v>
      </c>
      <c r="U3074" s="66">
        <f>IF(COUNT(Taulukko1[[#This Row],[Neuvottelujen alaiset ]])=1,Taulukko1[[#This Row],[Neuvottelujen alaiset ]],Taulukko1[[#This Row],[Vähennystarve]])</f>
        <v>80</v>
      </c>
      <c r="V3074" s="44">
        <f t="shared" si="477"/>
        <v>1</v>
      </c>
      <c r="W3074" s="44">
        <f t="shared" si="478"/>
        <v>0.9375</v>
      </c>
      <c r="X3074" s="44">
        <f t="shared" si="479"/>
        <v>0.9375</v>
      </c>
      <c r="Y3074" s="90" t="b">
        <f>AND(MONTH(Taulukko1[[#This Row],[Alku PVM]] )=6,DAY(Taulukko1[[#This Row],[Alku PVM]] )&gt;19)</f>
        <v>0</v>
      </c>
      <c r="Z3074" s="90" t="b">
        <f>AND(MONTH(Taulukko1[[#This Row],[Loppu PVM]] )=6,DAY(Taulukko1[[#This Row],[Loppu PVM]] )&gt;19)</f>
        <v>0</v>
      </c>
      <c r="AA3074" s="90" t="b">
        <f>OR(MONTH(Taulukko1[[#This Row],[Alku PVM]] )&lt;=5,AND(MONTH(Taulukko1[[#This Row],[Alku PVM]] )=6,DAY(Taulukko1[[#This Row],[Alku PVM]] )&lt;20))</f>
        <v>0</v>
      </c>
      <c r="AB3074" s="90" t="b">
        <f>OR(MONTH(Taulukko1[[#This Row],[Loppu PVM]])&lt;=5,AND(MONTH(Taulukko1[[#This Row],[Loppu PVM]] )=6,DAY(Taulukko1[[#This Row],[Loppu PVM]])&lt;20))</f>
        <v>0</v>
      </c>
      <c r="AC3074" s="90" t="b">
        <f>OR(MONTH(Taulukko1[[#This Row],[Alku PVM]] )&lt;=3,AND(MONTH(Taulukko1[[#This Row],[Alku PVM]] )=3))</f>
        <v>0</v>
      </c>
      <c r="AD3074" s="90" t="b">
        <f>OR(MONTH(Taulukko1[[#This Row],[Loppu PVM]] )&lt;=3,AND(MONTH(Taulukko1[[#This Row],[Loppu PVM]] )=3))</f>
        <v>0</v>
      </c>
      <c r="AE3074" s="90" t="b">
        <f>OR(MONTH(Taulukko1[[#This Row],[Alku PVM]] )&lt;=9,AND(MONTH(Taulukko1[[#This Row],[Alku PVM]] )=9))</f>
        <v>0</v>
      </c>
      <c r="AF3074" s="90" t="b">
        <f>OR(MONTH(Taulukko1[[#This Row],[Loppu PVM]])&lt;=9,AND(MONTH(Taulukko1[[#This Row],[Loppu PVM]] )=9))</f>
        <v>0</v>
      </c>
      <c r="AG3074" s="90" t="b">
        <f>OR(MONTH(Taulukko1[[#This Row],[Alku PVM]] )&lt;=6,AND(MONTH(Taulukko1[[#This Row],[Alku PVM]] )=6))</f>
        <v>0</v>
      </c>
      <c r="AH3074" s="90" t="b">
        <f>OR(MONTH(Taulukko1[[#This Row],[Loppu PVM]])&lt;=6,AND(MONTH(Taulukko1[[#This Row],[Loppu PVM]] )=6))</f>
        <v>0</v>
      </c>
    </row>
    <row r="3075" spans="1:34" ht="12.75" customHeight="1">
      <c r="A3075" s="21" t="s">
        <v>393</v>
      </c>
      <c r="B3075" s="23">
        <v>41962</v>
      </c>
      <c r="C3075" s="21" t="s">
        <v>392</v>
      </c>
      <c r="D3075" s="24">
        <v>45</v>
      </c>
      <c r="E3075" s="62">
        <v>6</v>
      </c>
      <c r="F3075" s="23"/>
      <c r="G3075" s="24"/>
      <c r="H3075" s="22">
        <v>45</v>
      </c>
      <c r="I3075" s="126">
        <f>INDEX('TOL2008'!B:B,MATCH(A3075,'TOL2008'!A:A,0))</f>
        <v>23120</v>
      </c>
      <c r="J3075" s="126" t="str">
        <f>INDEX(Pääluokka!$H$2:$H$100,MATCH(VALUE(LEFT(Taulukko1[[#This Row],[TOL2008]],2)),Pääluokka!$G$2:$G$100,0))</f>
        <v>Teollisuus</v>
      </c>
      <c r="K3075" s="126" t="str">
        <f>INDEX(Pääluokka!$I$2:$I$100,MATCH(VALUE(LEFT(Taulukko1[[#This Row],[TOL2008]],2)),Pääluokka!$G$2:$G$100,0))</f>
        <v>Teollisuus (C-E)</v>
      </c>
      <c r="L3075" s="41" t="str">
        <f t="shared" ref="L3075:L3138" si="480">IFERROR(IF(AND(ISNUMBER(B3075),ISNUMBER(F3075),F3075&gt;B3075),F3075-B3075,"NA"),"NA")</f>
        <v>NA</v>
      </c>
      <c r="M3075" s="43">
        <f t="shared" ref="M3075:M3138" si="481">IF(ISNUMBER(B3075),B3075,IF(ISNUMBER(F3075),F3075-$L$1,"NA"))</f>
        <v>41962</v>
      </c>
      <c r="N3075" s="43">
        <f t="shared" ref="N3075:N3138" si="482">IF(ISNUMBER(F3075),F3075,IF(ISNUMBER(B3075),B3075+$L$1,"NA"))</f>
        <v>42013</v>
      </c>
      <c r="O3075" s="43">
        <f t="shared" ref="O3075:O3138" si="483">IFERROR(DATE(YEAR(M3075),MONTH(M3075),1),"NA")</f>
        <v>41944</v>
      </c>
      <c r="P3075" s="43">
        <f t="shared" ref="P3075:P3138" si="484">IFERROR(DATE(YEAR(N3075),MONTH(N3075),1),"NA")</f>
        <v>42005</v>
      </c>
      <c r="Q3075" s="41">
        <f t="shared" ref="Q3075:Q3138" si="485">IFERROR(YEAR(O3075),"NA")</f>
        <v>2014</v>
      </c>
      <c r="R3075" s="41">
        <f t="shared" ref="R3075:R3138" si="486">IFERROR(YEAR(P3075),"NA")</f>
        <v>2015</v>
      </c>
      <c r="S3075" s="43" t="str">
        <f>YEAR(Taulukko1[[#This Row],[Alku KK]])&amp;"Q"&amp;ROUNDDOWN((MONTH(Taulukko1[[#This Row],[Alku KK]])-1)/3+1,0)</f>
        <v>2014Q4</v>
      </c>
      <c r="T3075" s="43" t="str">
        <f>YEAR(Taulukko1[[#This Row],[Loppu KK]])&amp;"Q"&amp;ROUNDDOWN((MONTH(Taulukko1[[#This Row],[Loppu KK]])-1)/3+1,0)</f>
        <v>2015Q1</v>
      </c>
      <c r="U3075" s="66">
        <f>IF(COUNT(Taulukko1[[#This Row],[Neuvottelujen alaiset ]])=1,Taulukko1[[#This Row],[Neuvottelujen alaiset ]],Taulukko1[[#This Row],[Vähennystarve]])</f>
        <v>45</v>
      </c>
      <c r="V3075" s="44">
        <f t="shared" ref="V3075:V3138" si="487">IF(AND(ISNUMBER(E3075),ISNUMBER(H3075)),E3075/H3075,"NA")</f>
        <v>0.13333333333333333</v>
      </c>
      <c r="W3075" s="44" t="str">
        <f t="shared" ref="W3075:W3138" si="488">IF(AND(ISNUMBER(G3075),ISNUMBER(H3075)),G3075/H3075,"NA")</f>
        <v>NA</v>
      </c>
      <c r="X3075" s="44" t="str">
        <f t="shared" ref="X3075:X3138" si="489">IF(AND(ISNUMBER(G3075),ISNUMBER(E3075)),G3075/E3075,"NA")</f>
        <v>NA</v>
      </c>
      <c r="Y3075" s="90" t="b">
        <f>AND(MONTH(Taulukko1[[#This Row],[Alku PVM]] )=6,DAY(Taulukko1[[#This Row],[Alku PVM]] )&gt;19)</f>
        <v>0</v>
      </c>
      <c r="Z3075" s="90" t="b">
        <f>AND(MONTH(Taulukko1[[#This Row],[Loppu PVM]] )=6,DAY(Taulukko1[[#This Row],[Loppu PVM]] )&gt;19)</f>
        <v>0</v>
      </c>
      <c r="AA3075" s="90" t="b">
        <f>OR(MONTH(Taulukko1[[#This Row],[Alku PVM]] )&lt;=5,AND(MONTH(Taulukko1[[#This Row],[Alku PVM]] )=6,DAY(Taulukko1[[#This Row],[Alku PVM]] )&lt;20))</f>
        <v>0</v>
      </c>
      <c r="AB3075" s="90" t="b">
        <f>OR(MONTH(Taulukko1[[#This Row],[Loppu PVM]])&lt;=5,AND(MONTH(Taulukko1[[#This Row],[Loppu PVM]] )=6,DAY(Taulukko1[[#This Row],[Loppu PVM]])&lt;20))</f>
        <v>1</v>
      </c>
      <c r="AC3075" s="90" t="b">
        <f>OR(MONTH(Taulukko1[[#This Row],[Alku PVM]] )&lt;=3,AND(MONTH(Taulukko1[[#This Row],[Alku PVM]] )=3))</f>
        <v>0</v>
      </c>
      <c r="AD3075" s="90" t="b">
        <f>OR(MONTH(Taulukko1[[#This Row],[Loppu PVM]] )&lt;=3,AND(MONTH(Taulukko1[[#This Row],[Loppu PVM]] )=3))</f>
        <v>1</v>
      </c>
      <c r="AE3075" s="90" t="b">
        <f>OR(MONTH(Taulukko1[[#This Row],[Alku PVM]] )&lt;=9,AND(MONTH(Taulukko1[[#This Row],[Alku PVM]] )=9))</f>
        <v>0</v>
      </c>
      <c r="AF3075" s="90" t="b">
        <f>OR(MONTH(Taulukko1[[#This Row],[Loppu PVM]])&lt;=9,AND(MONTH(Taulukko1[[#This Row],[Loppu PVM]] )=9))</f>
        <v>1</v>
      </c>
      <c r="AG3075" s="90" t="b">
        <f>OR(MONTH(Taulukko1[[#This Row],[Alku PVM]] )&lt;=6,AND(MONTH(Taulukko1[[#This Row],[Alku PVM]] )=6))</f>
        <v>0</v>
      </c>
      <c r="AH3075" s="90" t="b">
        <f>OR(MONTH(Taulukko1[[#This Row],[Loppu PVM]])&lt;=6,AND(MONTH(Taulukko1[[#This Row],[Loppu PVM]] )=6))</f>
        <v>1</v>
      </c>
    </row>
    <row r="3076" spans="1:34" ht="12.75" customHeight="1">
      <c r="A3076" s="21" t="s">
        <v>522</v>
      </c>
      <c r="B3076" s="23">
        <v>41963</v>
      </c>
      <c r="C3076" s="21" t="s">
        <v>4350</v>
      </c>
      <c r="D3076" s="24">
        <v>48</v>
      </c>
      <c r="E3076" s="62">
        <v>9</v>
      </c>
      <c r="F3076" s="23">
        <v>41984</v>
      </c>
      <c r="G3076" s="24">
        <v>5</v>
      </c>
      <c r="H3076" s="22">
        <v>85</v>
      </c>
      <c r="I3076" s="126">
        <f>INDEX('TOL2008'!B:B,MATCH(A3076,'TOL2008'!A:A,0))</f>
        <v>25730</v>
      </c>
      <c r="J3076" s="126" t="str">
        <f>INDEX(Pääluokka!$H$2:$H$100,MATCH(VALUE(LEFT(Taulukko1[[#This Row],[TOL2008]],2)),Pääluokka!$G$2:$G$100,0))</f>
        <v>Teollisuus</v>
      </c>
      <c r="K3076" s="126" t="str">
        <f>INDEX(Pääluokka!$I$2:$I$100,MATCH(VALUE(LEFT(Taulukko1[[#This Row],[TOL2008]],2)),Pääluokka!$G$2:$G$100,0))</f>
        <v>Teollisuus (C-E)</v>
      </c>
      <c r="L3076" s="41">
        <f t="shared" si="480"/>
        <v>21</v>
      </c>
      <c r="M3076" s="43">
        <f t="shared" si="481"/>
        <v>41963</v>
      </c>
      <c r="N3076" s="43">
        <f t="shared" si="482"/>
        <v>41984</v>
      </c>
      <c r="O3076" s="43">
        <f t="shared" si="483"/>
        <v>41944</v>
      </c>
      <c r="P3076" s="43">
        <f t="shared" si="484"/>
        <v>41974</v>
      </c>
      <c r="Q3076" s="41">
        <f t="shared" si="485"/>
        <v>2014</v>
      </c>
      <c r="R3076" s="41">
        <f t="shared" si="486"/>
        <v>2014</v>
      </c>
      <c r="S3076" s="43" t="str">
        <f>YEAR(Taulukko1[[#This Row],[Alku KK]])&amp;"Q"&amp;ROUNDDOWN((MONTH(Taulukko1[[#This Row],[Alku KK]])-1)/3+1,0)</f>
        <v>2014Q4</v>
      </c>
      <c r="T3076" s="43" t="str">
        <f>YEAR(Taulukko1[[#This Row],[Loppu KK]])&amp;"Q"&amp;ROUNDDOWN((MONTH(Taulukko1[[#This Row],[Loppu KK]])-1)/3+1,0)</f>
        <v>2014Q4</v>
      </c>
      <c r="U3076" s="66">
        <f>IF(COUNT(Taulukko1[[#This Row],[Neuvottelujen alaiset ]])=1,Taulukko1[[#This Row],[Neuvottelujen alaiset ]],Taulukko1[[#This Row],[Vähennystarve]])</f>
        <v>85</v>
      </c>
      <c r="V3076" s="44">
        <f t="shared" si="487"/>
        <v>0.10588235294117647</v>
      </c>
      <c r="W3076" s="44">
        <f t="shared" si="488"/>
        <v>5.8823529411764705E-2</v>
      </c>
      <c r="X3076" s="44">
        <f t="shared" si="489"/>
        <v>0.55555555555555558</v>
      </c>
      <c r="Y3076" s="90" t="b">
        <f>AND(MONTH(Taulukko1[[#This Row],[Alku PVM]] )=6,DAY(Taulukko1[[#This Row],[Alku PVM]] )&gt;19)</f>
        <v>0</v>
      </c>
      <c r="Z3076" s="90" t="b">
        <f>AND(MONTH(Taulukko1[[#This Row],[Loppu PVM]] )=6,DAY(Taulukko1[[#This Row],[Loppu PVM]] )&gt;19)</f>
        <v>0</v>
      </c>
      <c r="AA3076" s="90" t="b">
        <f>OR(MONTH(Taulukko1[[#This Row],[Alku PVM]] )&lt;=5,AND(MONTH(Taulukko1[[#This Row],[Alku PVM]] )=6,DAY(Taulukko1[[#This Row],[Alku PVM]] )&lt;20))</f>
        <v>0</v>
      </c>
      <c r="AB3076" s="90" t="b">
        <f>OR(MONTH(Taulukko1[[#This Row],[Loppu PVM]])&lt;=5,AND(MONTH(Taulukko1[[#This Row],[Loppu PVM]] )=6,DAY(Taulukko1[[#This Row],[Loppu PVM]])&lt;20))</f>
        <v>0</v>
      </c>
      <c r="AC3076" s="90" t="b">
        <f>OR(MONTH(Taulukko1[[#This Row],[Alku PVM]] )&lt;=3,AND(MONTH(Taulukko1[[#This Row],[Alku PVM]] )=3))</f>
        <v>0</v>
      </c>
      <c r="AD3076" s="90" t="b">
        <f>OR(MONTH(Taulukko1[[#This Row],[Loppu PVM]] )&lt;=3,AND(MONTH(Taulukko1[[#This Row],[Loppu PVM]] )=3))</f>
        <v>0</v>
      </c>
      <c r="AE3076" s="90" t="b">
        <f>OR(MONTH(Taulukko1[[#This Row],[Alku PVM]] )&lt;=9,AND(MONTH(Taulukko1[[#This Row],[Alku PVM]] )=9))</f>
        <v>0</v>
      </c>
      <c r="AF3076" s="90" t="b">
        <f>OR(MONTH(Taulukko1[[#This Row],[Loppu PVM]])&lt;=9,AND(MONTH(Taulukko1[[#This Row],[Loppu PVM]] )=9))</f>
        <v>0</v>
      </c>
      <c r="AG3076" s="90" t="b">
        <f>OR(MONTH(Taulukko1[[#This Row],[Alku PVM]] )&lt;=6,AND(MONTH(Taulukko1[[#This Row],[Alku PVM]] )=6))</f>
        <v>0</v>
      </c>
      <c r="AH3076" s="90" t="b">
        <f>OR(MONTH(Taulukko1[[#This Row],[Loppu PVM]])&lt;=6,AND(MONTH(Taulukko1[[#This Row],[Loppu PVM]] )=6))</f>
        <v>0</v>
      </c>
    </row>
    <row r="3077" spans="1:34" ht="12.75" customHeight="1">
      <c r="A3077" s="21" t="s">
        <v>453</v>
      </c>
      <c r="B3077" s="23">
        <v>41967</v>
      </c>
      <c r="C3077" s="21" t="s">
        <v>4356</v>
      </c>
      <c r="D3077" s="24"/>
      <c r="F3077" s="23">
        <v>41991</v>
      </c>
      <c r="G3077" s="24">
        <v>0</v>
      </c>
      <c r="H3077" s="22">
        <v>100</v>
      </c>
      <c r="I3077" s="126">
        <f>INDEX('TOL2008'!B:B,MATCH(A3077,'TOL2008'!A:A,0))</f>
        <v>52291</v>
      </c>
      <c r="J3077" s="126" t="str">
        <f>INDEX(Pääluokka!$H$2:$H$100,MATCH(VALUE(LEFT(Taulukko1[[#This Row],[TOL2008]],2)),Pääluokka!$G$2:$G$100,0))</f>
        <v>Kuljetus ja varastointi</v>
      </c>
      <c r="K3077" s="126" t="str">
        <f>INDEX(Pääluokka!$I$2:$I$100,MATCH(VALUE(LEFT(Taulukko1[[#This Row],[TOL2008]],2)),Pääluokka!$G$2:$G$100,0))</f>
        <v>Palvelualat (G-N, R, S)</v>
      </c>
      <c r="L3077" s="41">
        <f t="shared" si="480"/>
        <v>24</v>
      </c>
      <c r="M3077" s="43">
        <f t="shared" si="481"/>
        <v>41967</v>
      </c>
      <c r="N3077" s="43">
        <f t="shared" si="482"/>
        <v>41991</v>
      </c>
      <c r="O3077" s="43">
        <f t="shared" si="483"/>
        <v>41944</v>
      </c>
      <c r="P3077" s="43">
        <f t="shared" si="484"/>
        <v>41974</v>
      </c>
      <c r="Q3077" s="41">
        <f t="shared" si="485"/>
        <v>2014</v>
      </c>
      <c r="R3077" s="41">
        <f t="shared" si="486"/>
        <v>2014</v>
      </c>
      <c r="S3077" s="43" t="str">
        <f>YEAR(Taulukko1[[#This Row],[Alku KK]])&amp;"Q"&amp;ROUNDDOWN((MONTH(Taulukko1[[#This Row],[Alku KK]])-1)/3+1,0)</f>
        <v>2014Q4</v>
      </c>
      <c r="T3077" s="43" t="str">
        <f>YEAR(Taulukko1[[#This Row],[Loppu KK]])&amp;"Q"&amp;ROUNDDOWN((MONTH(Taulukko1[[#This Row],[Loppu KK]])-1)/3+1,0)</f>
        <v>2014Q4</v>
      </c>
      <c r="U3077" s="66">
        <f>IF(COUNT(Taulukko1[[#This Row],[Neuvottelujen alaiset ]])=1,Taulukko1[[#This Row],[Neuvottelujen alaiset ]],Taulukko1[[#This Row],[Vähennystarve]])</f>
        <v>100</v>
      </c>
      <c r="V3077" s="44" t="str">
        <f t="shared" si="487"/>
        <v>NA</v>
      </c>
      <c r="W3077" s="44">
        <f t="shared" si="488"/>
        <v>0</v>
      </c>
      <c r="X3077" s="44" t="str">
        <f t="shared" si="489"/>
        <v>NA</v>
      </c>
      <c r="Y3077" s="90" t="b">
        <f>AND(MONTH(Taulukko1[[#This Row],[Alku PVM]] )=6,DAY(Taulukko1[[#This Row],[Alku PVM]] )&gt;19)</f>
        <v>0</v>
      </c>
      <c r="Z3077" s="90" t="b">
        <f>AND(MONTH(Taulukko1[[#This Row],[Loppu PVM]] )=6,DAY(Taulukko1[[#This Row],[Loppu PVM]] )&gt;19)</f>
        <v>0</v>
      </c>
      <c r="AA3077" s="90" t="b">
        <f>OR(MONTH(Taulukko1[[#This Row],[Alku PVM]] )&lt;=5,AND(MONTH(Taulukko1[[#This Row],[Alku PVM]] )=6,DAY(Taulukko1[[#This Row],[Alku PVM]] )&lt;20))</f>
        <v>0</v>
      </c>
      <c r="AB3077" s="90" t="b">
        <f>OR(MONTH(Taulukko1[[#This Row],[Loppu PVM]])&lt;=5,AND(MONTH(Taulukko1[[#This Row],[Loppu PVM]] )=6,DAY(Taulukko1[[#This Row],[Loppu PVM]])&lt;20))</f>
        <v>0</v>
      </c>
      <c r="AC3077" s="90" t="b">
        <f>OR(MONTH(Taulukko1[[#This Row],[Alku PVM]] )&lt;=3,AND(MONTH(Taulukko1[[#This Row],[Alku PVM]] )=3))</f>
        <v>0</v>
      </c>
      <c r="AD3077" s="90" t="b">
        <f>OR(MONTH(Taulukko1[[#This Row],[Loppu PVM]] )&lt;=3,AND(MONTH(Taulukko1[[#This Row],[Loppu PVM]] )=3))</f>
        <v>0</v>
      </c>
      <c r="AE3077" s="90" t="b">
        <f>OR(MONTH(Taulukko1[[#This Row],[Alku PVM]] )&lt;=9,AND(MONTH(Taulukko1[[#This Row],[Alku PVM]] )=9))</f>
        <v>0</v>
      </c>
      <c r="AF3077" s="90" t="b">
        <f>OR(MONTH(Taulukko1[[#This Row],[Loppu PVM]])&lt;=9,AND(MONTH(Taulukko1[[#This Row],[Loppu PVM]] )=9))</f>
        <v>0</v>
      </c>
      <c r="AG3077" s="90" t="b">
        <f>OR(MONTH(Taulukko1[[#This Row],[Alku PVM]] )&lt;=6,AND(MONTH(Taulukko1[[#This Row],[Alku PVM]] )=6))</f>
        <v>0</v>
      </c>
      <c r="AH3077" s="90" t="b">
        <f>OR(MONTH(Taulukko1[[#This Row],[Loppu PVM]])&lt;=6,AND(MONTH(Taulukko1[[#This Row],[Loppu PVM]] )=6))</f>
        <v>0</v>
      </c>
    </row>
    <row r="3078" spans="1:34" ht="12.75" customHeight="1">
      <c r="A3078" s="21" t="s">
        <v>644</v>
      </c>
      <c r="B3078" s="23">
        <v>41968</v>
      </c>
      <c r="C3078" s="21" t="s">
        <v>4469</v>
      </c>
      <c r="D3078" s="24">
        <v>35</v>
      </c>
      <c r="F3078" s="23">
        <v>42016</v>
      </c>
      <c r="G3078" s="21">
        <v>45</v>
      </c>
      <c r="H3078" s="24">
        <v>140</v>
      </c>
      <c r="I3078" s="126">
        <f>INDEX('TOL2008'!B:B,MATCH(A3078,'TOL2008'!A:A,0))</f>
        <v>47594</v>
      </c>
      <c r="J3078" s="126" t="str">
        <f>INDEX(Pääluokka!$H$2:$H$100,MATCH(VALUE(LEFT(Taulukko1[[#This Row],[TOL2008]],2)),Pääluokka!$G$2:$G$100,0))</f>
        <v>Tukku- ja vähittäiskauppa; moottoriajoneuvojen ja moottoripyörien korjaus</v>
      </c>
      <c r="K3078" s="126" t="str">
        <f>INDEX(Pääluokka!$I$2:$I$100,MATCH(VALUE(LEFT(Taulukko1[[#This Row],[TOL2008]],2)),Pääluokka!$G$2:$G$100,0))</f>
        <v>Palvelualat (G-N, R, S)</v>
      </c>
      <c r="L3078" s="41">
        <f t="shared" si="480"/>
        <v>48</v>
      </c>
      <c r="M3078" s="43">
        <f t="shared" si="481"/>
        <v>41968</v>
      </c>
      <c r="N3078" s="43">
        <f t="shared" si="482"/>
        <v>42016</v>
      </c>
      <c r="O3078" s="43">
        <f t="shared" si="483"/>
        <v>41944</v>
      </c>
      <c r="P3078" s="43">
        <f t="shared" si="484"/>
        <v>42005</v>
      </c>
      <c r="Q3078" s="41">
        <f t="shared" si="485"/>
        <v>2014</v>
      </c>
      <c r="R3078" s="41">
        <f t="shared" si="486"/>
        <v>2015</v>
      </c>
      <c r="S3078" s="43" t="str">
        <f>YEAR(Taulukko1[[#This Row],[Alku KK]])&amp;"Q"&amp;ROUNDDOWN((MONTH(Taulukko1[[#This Row],[Alku KK]])-1)/3+1,0)</f>
        <v>2014Q4</v>
      </c>
      <c r="T3078" s="43" t="str">
        <f>YEAR(Taulukko1[[#This Row],[Loppu KK]])&amp;"Q"&amp;ROUNDDOWN((MONTH(Taulukko1[[#This Row],[Loppu KK]])-1)/3+1,0)</f>
        <v>2015Q1</v>
      </c>
      <c r="U3078" s="66">
        <f>IF(COUNT(Taulukko1[[#This Row],[Neuvottelujen alaiset ]])=1,Taulukko1[[#This Row],[Neuvottelujen alaiset ]],Taulukko1[[#This Row],[Vähennystarve]])</f>
        <v>140</v>
      </c>
      <c r="V3078" s="44" t="str">
        <f t="shared" si="487"/>
        <v>NA</v>
      </c>
      <c r="W3078" s="44">
        <f t="shared" si="488"/>
        <v>0.32142857142857145</v>
      </c>
      <c r="X3078" s="44" t="str">
        <f t="shared" si="489"/>
        <v>NA</v>
      </c>
      <c r="Y3078" s="90" t="b">
        <f>AND(MONTH(Taulukko1[[#This Row],[Alku PVM]] )=6,DAY(Taulukko1[[#This Row],[Alku PVM]] )&gt;19)</f>
        <v>0</v>
      </c>
      <c r="Z3078" s="90" t="b">
        <f>AND(MONTH(Taulukko1[[#This Row],[Loppu PVM]] )=6,DAY(Taulukko1[[#This Row],[Loppu PVM]] )&gt;19)</f>
        <v>0</v>
      </c>
      <c r="AA3078" s="90" t="b">
        <f>OR(MONTH(Taulukko1[[#This Row],[Alku PVM]] )&lt;=5,AND(MONTH(Taulukko1[[#This Row],[Alku PVM]] )=6,DAY(Taulukko1[[#This Row],[Alku PVM]] )&lt;20))</f>
        <v>0</v>
      </c>
      <c r="AB3078" s="90" t="b">
        <f>OR(MONTH(Taulukko1[[#This Row],[Loppu PVM]])&lt;=5,AND(MONTH(Taulukko1[[#This Row],[Loppu PVM]] )=6,DAY(Taulukko1[[#This Row],[Loppu PVM]])&lt;20))</f>
        <v>1</v>
      </c>
      <c r="AC3078" s="90" t="b">
        <f>OR(MONTH(Taulukko1[[#This Row],[Alku PVM]] )&lt;=3,AND(MONTH(Taulukko1[[#This Row],[Alku PVM]] )=3))</f>
        <v>0</v>
      </c>
      <c r="AD3078" s="90" t="b">
        <f>OR(MONTH(Taulukko1[[#This Row],[Loppu PVM]] )&lt;=3,AND(MONTH(Taulukko1[[#This Row],[Loppu PVM]] )=3))</f>
        <v>1</v>
      </c>
      <c r="AE3078" s="90" t="b">
        <f>OR(MONTH(Taulukko1[[#This Row],[Alku PVM]] )&lt;=9,AND(MONTH(Taulukko1[[#This Row],[Alku PVM]] )=9))</f>
        <v>0</v>
      </c>
      <c r="AF3078" s="90" t="b">
        <f>OR(MONTH(Taulukko1[[#This Row],[Loppu PVM]])&lt;=9,AND(MONTH(Taulukko1[[#This Row],[Loppu PVM]] )=9))</f>
        <v>1</v>
      </c>
      <c r="AG3078" s="90" t="b">
        <f>OR(MONTH(Taulukko1[[#This Row],[Alku PVM]] )&lt;=6,AND(MONTH(Taulukko1[[#This Row],[Alku PVM]] )=6))</f>
        <v>0</v>
      </c>
      <c r="AH3078" s="90" t="b">
        <f>OR(MONTH(Taulukko1[[#This Row],[Loppu PVM]])&lt;=6,AND(MONTH(Taulukko1[[#This Row],[Loppu PVM]] )=6))</f>
        <v>1</v>
      </c>
    </row>
    <row r="3079" spans="1:34" ht="12.75" customHeight="1">
      <c r="A3079" s="21" t="s">
        <v>4338</v>
      </c>
      <c r="B3079" s="23">
        <v>41969</v>
      </c>
      <c r="C3079" s="21" t="s">
        <v>4339</v>
      </c>
      <c r="D3079" s="24"/>
      <c r="F3079" s="23"/>
      <c r="G3079" s="24"/>
      <c r="H3079" s="22">
        <v>10</v>
      </c>
      <c r="I3079" s="126">
        <f>INDEX('TOL2008'!B:B,MATCH(A3079,'TOL2008'!A:A,0))</f>
        <v>25300</v>
      </c>
      <c r="J3079" s="126" t="str">
        <f>INDEX(Pääluokka!$H$2:$H$100,MATCH(VALUE(LEFT(Taulukko1[[#This Row],[TOL2008]],2)),Pääluokka!$G$2:$G$100,0))</f>
        <v>Teollisuus</v>
      </c>
      <c r="K3079" s="126" t="str">
        <f>INDEX(Pääluokka!$I$2:$I$100,MATCH(VALUE(LEFT(Taulukko1[[#This Row],[TOL2008]],2)),Pääluokka!$G$2:$G$100,0))</f>
        <v>Teollisuus (C-E)</v>
      </c>
      <c r="L3079" s="41" t="str">
        <f t="shared" si="480"/>
        <v>NA</v>
      </c>
      <c r="M3079" s="43">
        <f t="shared" si="481"/>
        <v>41969</v>
      </c>
      <c r="N3079" s="43">
        <f t="shared" si="482"/>
        <v>42020</v>
      </c>
      <c r="O3079" s="43">
        <f t="shared" si="483"/>
        <v>41944</v>
      </c>
      <c r="P3079" s="43">
        <f t="shared" si="484"/>
        <v>42005</v>
      </c>
      <c r="Q3079" s="41">
        <f t="shared" si="485"/>
        <v>2014</v>
      </c>
      <c r="R3079" s="41">
        <f t="shared" si="486"/>
        <v>2015</v>
      </c>
      <c r="S3079" s="43" t="str">
        <f>YEAR(Taulukko1[[#This Row],[Alku KK]])&amp;"Q"&amp;ROUNDDOWN((MONTH(Taulukko1[[#This Row],[Alku KK]])-1)/3+1,0)</f>
        <v>2014Q4</v>
      </c>
      <c r="T3079" s="43" t="str">
        <f>YEAR(Taulukko1[[#This Row],[Loppu KK]])&amp;"Q"&amp;ROUNDDOWN((MONTH(Taulukko1[[#This Row],[Loppu KK]])-1)/3+1,0)</f>
        <v>2015Q1</v>
      </c>
      <c r="U3079" s="66">
        <f>IF(COUNT(Taulukko1[[#This Row],[Neuvottelujen alaiset ]])=1,Taulukko1[[#This Row],[Neuvottelujen alaiset ]],Taulukko1[[#This Row],[Vähennystarve]])</f>
        <v>10</v>
      </c>
      <c r="V3079" s="44" t="str">
        <f t="shared" si="487"/>
        <v>NA</v>
      </c>
      <c r="W3079" s="44" t="str">
        <f t="shared" si="488"/>
        <v>NA</v>
      </c>
      <c r="X3079" s="44" t="str">
        <f t="shared" si="489"/>
        <v>NA</v>
      </c>
      <c r="Y3079" s="90" t="b">
        <f>AND(MONTH(Taulukko1[[#This Row],[Alku PVM]] )=6,DAY(Taulukko1[[#This Row],[Alku PVM]] )&gt;19)</f>
        <v>0</v>
      </c>
      <c r="Z3079" s="90" t="b">
        <f>AND(MONTH(Taulukko1[[#This Row],[Loppu PVM]] )=6,DAY(Taulukko1[[#This Row],[Loppu PVM]] )&gt;19)</f>
        <v>0</v>
      </c>
      <c r="AA3079" s="90" t="b">
        <f>OR(MONTH(Taulukko1[[#This Row],[Alku PVM]] )&lt;=5,AND(MONTH(Taulukko1[[#This Row],[Alku PVM]] )=6,DAY(Taulukko1[[#This Row],[Alku PVM]] )&lt;20))</f>
        <v>0</v>
      </c>
      <c r="AB3079" s="90" t="b">
        <f>OR(MONTH(Taulukko1[[#This Row],[Loppu PVM]])&lt;=5,AND(MONTH(Taulukko1[[#This Row],[Loppu PVM]] )=6,DAY(Taulukko1[[#This Row],[Loppu PVM]])&lt;20))</f>
        <v>1</v>
      </c>
      <c r="AC3079" s="90" t="b">
        <f>OR(MONTH(Taulukko1[[#This Row],[Alku PVM]] )&lt;=3,AND(MONTH(Taulukko1[[#This Row],[Alku PVM]] )=3))</f>
        <v>0</v>
      </c>
      <c r="AD3079" s="90" t="b">
        <f>OR(MONTH(Taulukko1[[#This Row],[Loppu PVM]] )&lt;=3,AND(MONTH(Taulukko1[[#This Row],[Loppu PVM]] )=3))</f>
        <v>1</v>
      </c>
      <c r="AE3079" s="90" t="b">
        <f>OR(MONTH(Taulukko1[[#This Row],[Alku PVM]] )&lt;=9,AND(MONTH(Taulukko1[[#This Row],[Alku PVM]] )=9))</f>
        <v>0</v>
      </c>
      <c r="AF3079" s="90" t="b">
        <f>OR(MONTH(Taulukko1[[#This Row],[Loppu PVM]])&lt;=9,AND(MONTH(Taulukko1[[#This Row],[Loppu PVM]] )=9))</f>
        <v>1</v>
      </c>
      <c r="AG3079" s="90" t="b">
        <f>OR(MONTH(Taulukko1[[#This Row],[Alku PVM]] )&lt;=6,AND(MONTH(Taulukko1[[#This Row],[Alku PVM]] )=6))</f>
        <v>0</v>
      </c>
      <c r="AH3079" s="90" t="b">
        <f>OR(MONTH(Taulukko1[[#This Row],[Loppu PVM]])&lt;=6,AND(MONTH(Taulukko1[[#This Row],[Loppu PVM]] )=6))</f>
        <v>1</v>
      </c>
    </row>
    <row r="3080" spans="1:34" ht="12.75" customHeight="1">
      <c r="A3080" s="21" t="s">
        <v>4348</v>
      </c>
      <c r="B3080" s="23">
        <v>41970</v>
      </c>
      <c r="C3080" s="21" t="s">
        <v>4349</v>
      </c>
      <c r="D3080" s="24"/>
      <c r="E3080" s="62">
        <v>5</v>
      </c>
      <c r="F3080" s="23"/>
      <c r="G3080" s="24"/>
      <c r="H3080" s="22">
        <v>5</v>
      </c>
      <c r="I3080" s="126">
        <f>INDEX('TOL2008'!B:B,MATCH(A3080,'TOL2008'!A:A,0))</f>
        <v>30990</v>
      </c>
      <c r="J3080" s="126" t="str">
        <f>INDEX(Pääluokka!$H$2:$H$100,MATCH(VALUE(LEFT(Taulukko1[[#This Row],[TOL2008]],2)),Pääluokka!$G$2:$G$100,0))</f>
        <v>Teollisuus</v>
      </c>
      <c r="K3080" s="126" t="str">
        <f>INDEX(Pääluokka!$I$2:$I$100,MATCH(VALUE(LEFT(Taulukko1[[#This Row],[TOL2008]],2)),Pääluokka!$G$2:$G$100,0))</f>
        <v>Teollisuus (C-E)</v>
      </c>
      <c r="L3080" s="41" t="str">
        <f t="shared" si="480"/>
        <v>NA</v>
      </c>
      <c r="M3080" s="43">
        <f t="shared" si="481"/>
        <v>41970</v>
      </c>
      <c r="N3080" s="43">
        <f t="shared" si="482"/>
        <v>42021</v>
      </c>
      <c r="O3080" s="43">
        <f t="shared" si="483"/>
        <v>41944</v>
      </c>
      <c r="P3080" s="43">
        <f t="shared" si="484"/>
        <v>42005</v>
      </c>
      <c r="Q3080" s="41">
        <f t="shared" si="485"/>
        <v>2014</v>
      </c>
      <c r="R3080" s="41">
        <f t="shared" si="486"/>
        <v>2015</v>
      </c>
      <c r="S3080" s="43" t="str">
        <f>YEAR(Taulukko1[[#This Row],[Alku KK]])&amp;"Q"&amp;ROUNDDOWN((MONTH(Taulukko1[[#This Row],[Alku KK]])-1)/3+1,0)</f>
        <v>2014Q4</v>
      </c>
      <c r="T3080" s="43" t="str">
        <f>YEAR(Taulukko1[[#This Row],[Loppu KK]])&amp;"Q"&amp;ROUNDDOWN((MONTH(Taulukko1[[#This Row],[Loppu KK]])-1)/3+1,0)</f>
        <v>2015Q1</v>
      </c>
      <c r="U3080" s="66">
        <f>IF(COUNT(Taulukko1[[#This Row],[Neuvottelujen alaiset ]])=1,Taulukko1[[#This Row],[Neuvottelujen alaiset ]],Taulukko1[[#This Row],[Vähennystarve]])</f>
        <v>5</v>
      </c>
      <c r="V3080" s="44">
        <f t="shared" si="487"/>
        <v>1</v>
      </c>
      <c r="W3080" s="44" t="str">
        <f t="shared" si="488"/>
        <v>NA</v>
      </c>
      <c r="X3080" s="44" t="str">
        <f t="shared" si="489"/>
        <v>NA</v>
      </c>
      <c r="Y3080" s="90" t="b">
        <f>AND(MONTH(Taulukko1[[#This Row],[Alku PVM]] )=6,DAY(Taulukko1[[#This Row],[Alku PVM]] )&gt;19)</f>
        <v>0</v>
      </c>
      <c r="Z3080" s="90" t="b">
        <f>AND(MONTH(Taulukko1[[#This Row],[Loppu PVM]] )=6,DAY(Taulukko1[[#This Row],[Loppu PVM]] )&gt;19)</f>
        <v>0</v>
      </c>
      <c r="AA3080" s="90" t="b">
        <f>OR(MONTH(Taulukko1[[#This Row],[Alku PVM]] )&lt;=5,AND(MONTH(Taulukko1[[#This Row],[Alku PVM]] )=6,DAY(Taulukko1[[#This Row],[Alku PVM]] )&lt;20))</f>
        <v>0</v>
      </c>
      <c r="AB3080" s="90" t="b">
        <f>OR(MONTH(Taulukko1[[#This Row],[Loppu PVM]])&lt;=5,AND(MONTH(Taulukko1[[#This Row],[Loppu PVM]] )=6,DAY(Taulukko1[[#This Row],[Loppu PVM]])&lt;20))</f>
        <v>1</v>
      </c>
      <c r="AC3080" s="90" t="b">
        <f>OR(MONTH(Taulukko1[[#This Row],[Alku PVM]] )&lt;=3,AND(MONTH(Taulukko1[[#This Row],[Alku PVM]] )=3))</f>
        <v>0</v>
      </c>
      <c r="AD3080" s="90" t="b">
        <f>OR(MONTH(Taulukko1[[#This Row],[Loppu PVM]] )&lt;=3,AND(MONTH(Taulukko1[[#This Row],[Loppu PVM]] )=3))</f>
        <v>1</v>
      </c>
      <c r="AE3080" s="90" t="b">
        <f>OR(MONTH(Taulukko1[[#This Row],[Alku PVM]] )&lt;=9,AND(MONTH(Taulukko1[[#This Row],[Alku PVM]] )=9))</f>
        <v>0</v>
      </c>
      <c r="AF3080" s="90" t="b">
        <f>OR(MONTH(Taulukko1[[#This Row],[Loppu PVM]])&lt;=9,AND(MONTH(Taulukko1[[#This Row],[Loppu PVM]] )=9))</f>
        <v>1</v>
      </c>
      <c r="AG3080" s="90" t="b">
        <f>OR(MONTH(Taulukko1[[#This Row],[Alku PVM]] )&lt;=6,AND(MONTH(Taulukko1[[#This Row],[Alku PVM]] )=6))</f>
        <v>0</v>
      </c>
      <c r="AH3080" s="90" t="b">
        <f>OR(MONTH(Taulukko1[[#This Row],[Loppu PVM]])&lt;=6,AND(MONTH(Taulukko1[[#This Row],[Loppu PVM]] )=6))</f>
        <v>1</v>
      </c>
    </row>
    <row r="3081" spans="1:34" ht="12.75" customHeight="1">
      <c r="A3081" s="21" t="s">
        <v>639</v>
      </c>
      <c r="B3081" s="23">
        <v>41974</v>
      </c>
      <c r="C3081" s="21" t="s">
        <v>4340</v>
      </c>
      <c r="D3081" s="24">
        <v>120</v>
      </c>
      <c r="E3081" s="62">
        <v>40</v>
      </c>
      <c r="F3081" s="23">
        <v>42002</v>
      </c>
      <c r="G3081" s="24">
        <v>0</v>
      </c>
      <c r="H3081" s="22">
        <v>140</v>
      </c>
      <c r="I3081" s="126">
        <f>INDEX('TOL2008'!B:B,MATCH(A3081,'TOL2008'!A:A,0))</f>
        <v>10130</v>
      </c>
      <c r="J3081" s="126" t="str">
        <f>INDEX(Pääluokka!$H$2:$H$100,MATCH(VALUE(LEFT(Taulukko1[[#This Row],[TOL2008]],2)),Pääluokka!$G$2:$G$100,0))</f>
        <v>Teollisuus</v>
      </c>
      <c r="K3081" s="126" t="str">
        <f>INDEX(Pääluokka!$I$2:$I$100,MATCH(VALUE(LEFT(Taulukko1[[#This Row],[TOL2008]],2)),Pääluokka!$G$2:$G$100,0))</f>
        <v>Teollisuus (C-E)</v>
      </c>
      <c r="L3081" s="41">
        <f t="shared" si="480"/>
        <v>28</v>
      </c>
      <c r="M3081" s="43">
        <f t="shared" si="481"/>
        <v>41974</v>
      </c>
      <c r="N3081" s="43">
        <f t="shared" si="482"/>
        <v>42002</v>
      </c>
      <c r="O3081" s="43">
        <f t="shared" si="483"/>
        <v>41974</v>
      </c>
      <c r="P3081" s="43">
        <f t="shared" si="484"/>
        <v>41974</v>
      </c>
      <c r="Q3081" s="41">
        <f t="shared" si="485"/>
        <v>2014</v>
      </c>
      <c r="R3081" s="41">
        <f t="shared" si="486"/>
        <v>2014</v>
      </c>
      <c r="S3081" s="43" t="str">
        <f>YEAR(Taulukko1[[#This Row],[Alku KK]])&amp;"Q"&amp;ROUNDDOWN((MONTH(Taulukko1[[#This Row],[Alku KK]])-1)/3+1,0)</f>
        <v>2014Q4</v>
      </c>
      <c r="T3081" s="43" t="str">
        <f>YEAR(Taulukko1[[#This Row],[Loppu KK]])&amp;"Q"&amp;ROUNDDOWN((MONTH(Taulukko1[[#This Row],[Loppu KK]])-1)/3+1,0)</f>
        <v>2014Q4</v>
      </c>
      <c r="U3081" s="66">
        <f>IF(COUNT(Taulukko1[[#This Row],[Neuvottelujen alaiset ]])=1,Taulukko1[[#This Row],[Neuvottelujen alaiset ]],Taulukko1[[#This Row],[Vähennystarve]])</f>
        <v>140</v>
      </c>
      <c r="V3081" s="44">
        <f t="shared" si="487"/>
        <v>0.2857142857142857</v>
      </c>
      <c r="W3081" s="44">
        <f t="shared" si="488"/>
        <v>0</v>
      </c>
      <c r="X3081" s="44">
        <f t="shared" si="489"/>
        <v>0</v>
      </c>
      <c r="Y3081" s="90" t="b">
        <f>AND(MONTH(Taulukko1[[#This Row],[Alku PVM]] )=6,DAY(Taulukko1[[#This Row],[Alku PVM]] )&gt;19)</f>
        <v>0</v>
      </c>
      <c r="Z3081" s="90" t="b">
        <f>AND(MONTH(Taulukko1[[#This Row],[Loppu PVM]] )=6,DAY(Taulukko1[[#This Row],[Loppu PVM]] )&gt;19)</f>
        <v>0</v>
      </c>
      <c r="AA3081" s="90" t="b">
        <f>OR(MONTH(Taulukko1[[#This Row],[Alku PVM]] )&lt;=5,AND(MONTH(Taulukko1[[#This Row],[Alku PVM]] )=6,DAY(Taulukko1[[#This Row],[Alku PVM]] )&lt;20))</f>
        <v>0</v>
      </c>
      <c r="AB3081" s="90" t="b">
        <f>OR(MONTH(Taulukko1[[#This Row],[Loppu PVM]])&lt;=5,AND(MONTH(Taulukko1[[#This Row],[Loppu PVM]] )=6,DAY(Taulukko1[[#This Row],[Loppu PVM]])&lt;20))</f>
        <v>0</v>
      </c>
      <c r="AC3081" s="90" t="b">
        <f>OR(MONTH(Taulukko1[[#This Row],[Alku PVM]] )&lt;=3,AND(MONTH(Taulukko1[[#This Row],[Alku PVM]] )=3))</f>
        <v>0</v>
      </c>
      <c r="AD3081" s="90" t="b">
        <f>OR(MONTH(Taulukko1[[#This Row],[Loppu PVM]] )&lt;=3,AND(MONTH(Taulukko1[[#This Row],[Loppu PVM]] )=3))</f>
        <v>0</v>
      </c>
      <c r="AE3081" s="90" t="b">
        <f>OR(MONTH(Taulukko1[[#This Row],[Alku PVM]] )&lt;=9,AND(MONTH(Taulukko1[[#This Row],[Alku PVM]] )=9))</f>
        <v>0</v>
      </c>
      <c r="AF3081" s="90" t="b">
        <f>OR(MONTH(Taulukko1[[#This Row],[Loppu PVM]])&lt;=9,AND(MONTH(Taulukko1[[#This Row],[Loppu PVM]] )=9))</f>
        <v>0</v>
      </c>
      <c r="AG3081" s="90" t="b">
        <f>OR(MONTH(Taulukko1[[#This Row],[Alku PVM]] )&lt;=6,AND(MONTH(Taulukko1[[#This Row],[Alku PVM]] )=6))</f>
        <v>0</v>
      </c>
      <c r="AH3081" s="90" t="b">
        <f>OR(MONTH(Taulukko1[[#This Row],[Loppu PVM]])&lt;=6,AND(MONTH(Taulukko1[[#This Row],[Loppu PVM]] )=6))</f>
        <v>0</v>
      </c>
    </row>
    <row r="3082" spans="1:34" ht="12.75" customHeight="1">
      <c r="A3082" s="21" t="s">
        <v>4352</v>
      </c>
      <c r="B3082" s="23">
        <v>41974</v>
      </c>
      <c r="C3082" s="21" t="s">
        <v>4451</v>
      </c>
      <c r="D3082" s="24"/>
      <c r="E3082" s="62">
        <v>150</v>
      </c>
      <c r="F3082" s="23">
        <v>42034</v>
      </c>
      <c r="G3082" s="21">
        <v>60</v>
      </c>
      <c r="H3082" s="24">
        <v>150</v>
      </c>
      <c r="I3082" s="126">
        <f>INDEX('TOL2008'!B:B,MATCH(A3082,'TOL2008'!A:A,0))</f>
        <v>20120</v>
      </c>
      <c r="J3082" s="126" t="str">
        <f>INDEX(Pääluokka!$H$2:$H$100,MATCH(VALUE(LEFT(Taulukko1[[#This Row],[TOL2008]],2)),Pääluokka!$G$2:$G$100,0))</f>
        <v>Teollisuus</v>
      </c>
      <c r="K3082" s="126" t="str">
        <f>INDEX(Pääluokka!$I$2:$I$100,MATCH(VALUE(LEFT(Taulukko1[[#This Row],[TOL2008]],2)),Pääluokka!$G$2:$G$100,0))</f>
        <v>Teollisuus (C-E)</v>
      </c>
      <c r="L3082" s="41">
        <f t="shared" si="480"/>
        <v>60</v>
      </c>
      <c r="M3082" s="43">
        <f t="shared" si="481"/>
        <v>41974</v>
      </c>
      <c r="N3082" s="43">
        <f t="shared" si="482"/>
        <v>42034</v>
      </c>
      <c r="O3082" s="43">
        <f t="shared" si="483"/>
        <v>41974</v>
      </c>
      <c r="P3082" s="43">
        <f t="shared" si="484"/>
        <v>42005</v>
      </c>
      <c r="Q3082" s="41">
        <f t="shared" si="485"/>
        <v>2014</v>
      </c>
      <c r="R3082" s="41">
        <f t="shared" si="486"/>
        <v>2015</v>
      </c>
      <c r="S3082" s="43" t="str">
        <f>YEAR(Taulukko1[[#This Row],[Alku KK]])&amp;"Q"&amp;ROUNDDOWN((MONTH(Taulukko1[[#This Row],[Alku KK]])-1)/3+1,0)</f>
        <v>2014Q4</v>
      </c>
      <c r="T3082" s="43" t="str">
        <f>YEAR(Taulukko1[[#This Row],[Loppu KK]])&amp;"Q"&amp;ROUNDDOWN((MONTH(Taulukko1[[#This Row],[Loppu KK]])-1)/3+1,0)</f>
        <v>2015Q1</v>
      </c>
      <c r="U3082" s="66">
        <f>IF(COUNT(Taulukko1[[#This Row],[Neuvottelujen alaiset ]])=1,Taulukko1[[#This Row],[Neuvottelujen alaiset ]],Taulukko1[[#This Row],[Vähennystarve]])</f>
        <v>150</v>
      </c>
      <c r="V3082" s="44">
        <f t="shared" si="487"/>
        <v>1</v>
      </c>
      <c r="W3082" s="44">
        <f t="shared" si="488"/>
        <v>0.4</v>
      </c>
      <c r="X3082" s="44">
        <f t="shared" si="489"/>
        <v>0.4</v>
      </c>
      <c r="Y3082" s="90" t="b">
        <f>AND(MONTH(Taulukko1[[#This Row],[Alku PVM]] )=6,DAY(Taulukko1[[#This Row],[Alku PVM]] )&gt;19)</f>
        <v>0</v>
      </c>
      <c r="Z3082" s="90" t="b">
        <f>AND(MONTH(Taulukko1[[#This Row],[Loppu PVM]] )=6,DAY(Taulukko1[[#This Row],[Loppu PVM]] )&gt;19)</f>
        <v>0</v>
      </c>
      <c r="AA3082" s="90" t="b">
        <f>OR(MONTH(Taulukko1[[#This Row],[Alku PVM]] )&lt;=5,AND(MONTH(Taulukko1[[#This Row],[Alku PVM]] )=6,DAY(Taulukko1[[#This Row],[Alku PVM]] )&lt;20))</f>
        <v>0</v>
      </c>
      <c r="AB3082" s="90" t="b">
        <f>OR(MONTH(Taulukko1[[#This Row],[Loppu PVM]])&lt;=5,AND(MONTH(Taulukko1[[#This Row],[Loppu PVM]] )=6,DAY(Taulukko1[[#This Row],[Loppu PVM]])&lt;20))</f>
        <v>1</v>
      </c>
      <c r="AC3082" s="90" t="b">
        <f>OR(MONTH(Taulukko1[[#This Row],[Alku PVM]] )&lt;=3,AND(MONTH(Taulukko1[[#This Row],[Alku PVM]] )=3))</f>
        <v>0</v>
      </c>
      <c r="AD3082" s="90" t="b">
        <f>OR(MONTH(Taulukko1[[#This Row],[Loppu PVM]] )&lt;=3,AND(MONTH(Taulukko1[[#This Row],[Loppu PVM]] )=3))</f>
        <v>1</v>
      </c>
      <c r="AE3082" s="90" t="b">
        <f>OR(MONTH(Taulukko1[[#This Row],[Alku PVM]] )&lt;=9,AND(MONTH(Taulukko1[[#This Row],[Alku PVM]] )=9))</f>
        <v>0</v>
      </c>
      <c r="AF3082" s="90" t="b">
        <f>OR(MONTH(Taulukko1[[#This Row],[Loppu PVM]])&lt;=9,AND(MONTH(Taulukko1[[#This Row],[Loppu PVM]] )=9))</f>
        <v>1</v>
      </c>
      <c r="AG3082" s="90" t="b">
        <f>OR(MONTH(Taulukko1[[#This Row],[Alku PVM]] )&lt;=6,AND(MONTH(Taulukko1[[#This Row],[Alku PVM]] )=6))</f>
        <v>0</v>
      </c>
      <c r="AH3082" s="90" t="b">
        <f>OR(MONTH(Taulukko1[[#This Row],[Loppu PVM]])&lt;=6,AND(MONTH(Taulukko1[[#This Row],[Loppu PVM]] )=6))</f>
        <v>1</v>
      </c>
    </row>
    <row r="3083" spans="1:34" ht="12.75" customHeight="1">
      <c r="A3083" s="21" t="s">
        <v>4363</v>
      </c>
      <c r="B3083" s="23">
        <v>41974</v>
      </c>
      <c r="C3083" s="21" t="s">
        <v>4364</v>
      </c>
      <c r="D3083" s="24"/>
      <c r="F3083" s="23">
        <v>42003</v>
      </c>
      <c r="G3083" s="24">
        <v>18</v>
      </c>
      <c r="H3083" s="22">
        <v>18</v>
      </c>
      <c r="I3083" s="126">
        <f>INDEX('TOL2008'!B:B,MATCH(A3083,'TOL2008'!A:A,0))</f>
        <v>47230</v>
      </c>
      <c r="J3083" s="126" t="str">
        <f>INDEX(Pääluokka!$H$2:$H$100,MATCH(VALUE(LEFT(Taulukko1[[#This Row],[TOL2008]],2)),Pääluokka!$G$2:$G$100,0))</f>
        <v>Tukku- ja vähittäiskauppa; moottoriajoneuvojen ja moottoripyörien korjaus</v>
      </c>
      <c r="K3083" s="126" t="str">
        <f>INDEX(Pääluokka!$I$2:$I$100,MATCH(VALUE(LEFT(Taulukko1[[#This Row],[TOL2008]],2)),Pääluokka!$G$2:$G$100,0))</f>
        <v>Palvelualat (G-N, R, S)</v>
      </c>
      <c r="L3083" s="41">
        <f t="shared" si="480"/>
        <v>29</v>
      </c>
      <c r="M3083" s="43">
        <f t="shared" si="481"/>
        <v>41974</v>
      </c>
      <c r="N3083" s="43">
        <f t="shared" si="482"/>
        <v>42003</v>
      </c>
      <c r="O3083" s="43">
        <f t="shared" si="483"/>
        <v>41974</v>
      </c>
      <c r="P3083" s="43">
        <f t="shared" si="484"/>
        <v>41974</v>
      </c>
      <c r="Q3083" s="41">
        <f t="shared" si="485"/>
        <v>2014</v>
      </c>
      <c r="R3083" s="41">
        <f t="shared" si="486"/>
        <v>2014</v>
      </c>
      <c r="S3083" s="43" t="str">
        <f>YEAR(Taulukko1[[#This Row],[Alku KK]])&amp;"Q"&amp;ROUNDDOWN((MONTH(Taulukko1[[#This Row],[Alku KK]])-1)/3+1,0)</f>
        <v>2014Q4</v>
      </c>
      <c r="T3083" s="43" t="str">
        <f>YEAR(Taulukko1[[#This Row],[Loppu KK]])&amp;"Q"&amp;ROUNDDOWN((MONTH(Taulukko1[[#This Row],[Loppu KK]])-1)/3+1,0)</f>
        <v>2014Q4</v>
      </c>
      <c r="U3083" s="66">
        <f>IF(COUNT(Taulukko1[[#This Row],[Neuvottelujen alaiset ]])=1,Taulukko1[[#This Row],[Neuvottelujen alaiset ]],Taulukko1[[#This Row],[Vähennystarve]])</f>
        <v>18</v>
      </c>
      <c r="V3083" s="44" t="str">
        <f t="shared" si="487"/>
        <v>NA</v>
      </c>
      <c r="W3083" s="44">
        <f t="shared" si="488"/>
        <v>1</v>
      </c>
      <c r="X3083" s="44" t="str">
        <f t="shared" si="489"/>
        <v>NA</v>
      </c>
      <c r="Y3083" s="90" t="b">
        <f>AND(MONTH(Taulukko1[[#This Row],[Alku PVM]] )=6,DAY(Taulukko1[[#This Row],[Alku PVM]] )&gt;19)</f>
        <v>0</v>
      </c>
      <c r="Z3083" s="90" t="b">
        <f>AND(MONTH(Taulukko1[[#This Row],[Loppu PVM]] )=6,DAY(Taulukko1[[#This Row],[Loppu PVM]] )&gt;19)</f>
        <v>0</v>
      </c>
      <c r="AA3083" s="90" t="b">
        <f>OR(MONTH(Taulukko1[[#This Row],[Alku PVM]] )&lt;=5,AND(MONTH(Taulukko1[[#This Row],[Alku PVM]] )=6,DAY(Taulukko1[[#This Row],[Alku PVM]] )&lt;20))</f>
        <v>0</v>
      </c>
      <c r="AB3083" s="90" t="b">
        <f>OR(MONTH(Taulukko1[[#This Row],[Loppu PVM]])&lt;=5,AND(MONTH(Taulukko1[[#This Row],[Loppu PVM]] )=6,DAY(Taulukko1[[#This Row],[Loppu PVM]])&lt;20))</f>
        <v>0</v>
      </c>
      <c r="AC3083" s="90" t="b">
        <f>OR(MONTH(Taulukko1[[#This Row],[Alku PVM]] )&lt;=3,AND(MONTH(Taulukko1[[#This Row],[Alku PVM]] )=3))</f>
        <v>0</v>
      </c>
      <c r="AD3083" s="90" t="b">
        <f>OR(MONTH(Taulukko1[[#This Row],[Loppu PVM]] )&lt;=3,AND(MONTH(Taulukko1[[#This Row],[Loppu PVM]] )=3))</f>
        <v>0</v>
      </c>
      <c r="AE3083" s="90" t="b">
        <f>OR(MONTH(Taulukko1[[#This Row],[Alku PVM]] )&lt;=9,AND(MONTH(Taulukko1[[#This Row],[Alku PVM]] )=9))</f>
        <v>0</v>
      </c>
      <c r="AF3083" s="90" t="b">
        <f>OR(MONTH(Taulukko1[[#This Row],[Loppu PVM]])&lt;=9,AND(MONTH(Taulukko1[[#This Row],[Loppu PVM]] )=9))</f>
        <v>0</v>
      </c>
      <c r="AG3083" s="90" t="b">
        <f>OR(MONTH(Taulukko1[[#This Row],[Alku PVM]] )&lt;=6,AND(MONTH(Taulukko1[[#This Row],[Alku PVM]] )=6))</f>
        <v>0</v>
      </c>
      <c r="AH3083" s="90" t="b">
        <f>OR(MONTH(Taulukko1[[#This Row],[Loppu PVM]])&lt;=6,AND(MONTH(Taulukko1[[#This Row],[Loppu PVM]] )=6))</f>
        <v>0</v>
      </c>
    </row>
    <row r="3084" spans="1:34" ht="12.75" customHeight="1">
      <c r="A3084" s="21" t="s">
        <v>42</v>
      </c>
      <c r="B3084" s="23">
        <v>41974</v>
      </c>
      <c r="C3084" s="21" t="s">
        <v>4417</v>
      </c>
      <c r="D3084" s="24">
        <v>160</v>
      </c>
      <c r="F3084" s="23">
        <v>42012</v>
      </c>
      <c r="G3084" s="21">
        <v>0</v>
      </c>
      <c r="H3084" s="24">
        <v>160</v>
      </c>
      <c r="I3084" s="126">
        <f>INDEX('TOL2008'!B:B,MATCH(A3084,'TOL2008'!A:A,0))</f>
        <v>10510</v>
      </c>
      <c r="J3084" s="126" t="str">
        <f>INDEX(Pääluokka!$H$2:$H$100,MATCH(VALUE(LEFT(Taulukko1[[#This Row],[TOL2008]],2)),Pääluokka!$G$2:$G$100,0))</f>
        <v>Teollisuus</v>
      </c>
      <c r="K3084" s="126" t="str">
        <f>INDEX(Pääluokka!$I$2:$I$100,MATCH(VALUE(LEFT(Taulukko1[[#This Row],[TOL2008]],2)),Pääluokka!$G$2:$G$100,0))</f>
        <v>Teollisuus (C-E)</v>
      </c>
      <c r="L3084" s="41">
        <f t="shared" si="480"/>
        <v>38</v>
      </c>
      <c r="M3084" s="43">
        <f t="shared" si="481"/>
        <v>41974</v>
      </c>
      <c r="N3084" s="43">
        <f t="shared" si="482"/>
        <v>42012</v>
      </c>
      <c r="O3084" s="43">
        <f t="shared" si="483"/>
        <v>41974</v>
      </c>
      <c r="P3084" s="43">
        <f t="shared" si="484"/>
        <v>42005</v>
      </c>
      <c r="Q3084" s="41">
        <f t="shared" si="485"/>
        <v>2014</v>
      </c>
      <c r="R3084" s="41">
        <f t="shared" si="486"/>
        <v>2015</v>
      </c>
      <c r="S3084" s="43" t="str">
        <f>YEAR(Taulukko1[[#This Row],[Alku KK]])&amp;"Q"&amp;ROUNDDOWN((MONTH(Taulukko1[[#This Row],[Alku KK]])-1)/3+1,0)</f>
        <v>2014Q4</v>
      </c>
      <c r="T3084" s="43" t="str">
        <f>YEAR(Taulukko1[[#This Row],[Loppu KK]])&amp;"Q"&amp;ROUNDDOWN((MONTH(Taulukko1[[#This Row],[Loppu KK]])-1)/3+1,0)</f>
        <v>2015Q1</v>
      </c>
      <c r="U3084" s="66">
        <f>IF(COUNT(Taulukko1[[#This Row],[Neuvottelujen alaiset ]])=1,Taulukko1[[#This Row],[Neuvottelujen alaiset ]],Taulukko1[[#This Row],[Vähennystarve]])</f>
        <v>160</v>
      </c>
      <c r="V3084" s="44" t="str">
        <f t="shared" si="487"/>
        <v>NA</v>
      </c>
      <c r="W3084" s="44">
        <f t="shared" si="488"/>
        <v>0</v>
      </c>
      <c r="X3084" s="44" t="str">
        <f t="shared" si="489"/>
        <v>NA</v>
      </c>
      <c r="Y3084" s="90" t="b">
        <f>AND(MONTH(Taulukko1[[#This Row],[Alku PVM]] )=6,DAY(Taulukko1[[#This Row],[Alku PVM]] )&gt;19)</f>
        <v>0</v>
      </c>
      <c r="Z3084" s="90" t="b">
        <f>AND(MONTH(Taulukko1[[#This Row],[Loppu PVM]] )=6,DAY(Taulukko1[[#This Row],[Loppu PVM]] )&gt;19)</f>
        <v>0</v>
      </c>
      <c r="AA3084" s="90" t="b">
        <f>OR(MONTH(Taulukko1[[#This Row],[Alku PVM]] )&lt;=5,AND(MONTH(Taulukko1[[#This Row],[Alku PVM]] )=6,DAY(Taulukko1[[#This Row],[Alku PVM]] )&lt;20))</f>
        <v>0</v>
      </c>
      <c r="AB3084" s="90" t="b">
        <f>OR(MONTH(Taulukko1[[#This Row],[Loppu PVM]])&lt;=5,AND(MONTH(Taulukko1[[#This Row],[Loppu PVM]] )=6,DAY(Taulukko1[[#This Row],[Loppu PVM]])&lt;20))</f>
        <v>1</v>
      </c>
      <c r="AC3084" s="90" t="b">
        <f>OR(MONTH(Taulukko1[[#This Row],[Alku PVM]] )&lt;=3,AND(MONTH(Taulukko1[[#This Row],[Alku PVM]] )=3))</f>
        <v>0</v>
      </c>
      <c r="AD3084" s="90" t="b">
        <f>OR(MONTH(Taulukko1[[#This Row],[Loppu PVM]] )&lt;=3,AND(MONTH(Taulukko1[[#This Row],[Loppu PVM]] )=3))</f>
        <v>1</v>
      </c>
      <c r="AE3084" s="90" t="b">
        <f>OR(MONTH(Taulukko1[[#This Row],[Alku PVM]] )&lt;=9,AND(MONTH(Taulukko1[[#This Row],[Alku PVM]] )=9))</f>
        <v>0</v>
      </c>
      <c r="AF3084" s="90" t="b">
        <f>OR(MONTH(Taulukko1[[#This Row],[Loppu PVM]])&lt;=9,AND(MONTH(Taulukko1[[#This Row],[Loppu PVM]] )=9))</f>
        <v>1</v>
      </c>
      <c r="AG3084" s="90" t="b">
        <f>OR(MONTH(Taulukko1[[#This Row],[Alku PVM]] )&lt;=6,AND(MONTH(Taulukko1[[#This Row],[Alku PVM]] )=6))</f>
        <v>0</v>
      </c>
      <c r="AH3084" s="90" t="b">
        <f>OR(MONTH(Taulukko1[[#This Row],[Loppu PVM]])&lt;=6,AND(MONTH(Taulukko1[[#This Row],[Loppu PVM]] )=6))</f>
        <v>1</v>
      </c>
    </row>
    <row r="3085" spans="1:34" ht="12.75" customHeight="1">
      <c r="A3085" s="21" t="s">
        <v>205</v>
      </c>
      <c r="B3085" s="23">
        <v>41975</v>
      </c>
      <c r="C3085" s="21" t="s">
        <v>4366</v>
      </c>
      <c r="D3085" s="24"/>
      <c r="E3085" s="62">
        <v>9</v>
      </c>
      <c r="F3085" s="23"/>
      <c r="G3085" s="24"/>
      <c r="H3085" s="22">
        <v>9</v>
      </c>
      <c r="I3085" s="126">
        <f>INDEX('TOL2008'!B:B,MATCH(A3085,'TOL2008'!A:A,0))</f>
        <v>58130</v>
      </c>
      <c r="J3085" s="126" t="str">
        <f>INDEX(Pääluokka!$H$2:$H$100,MATCH(VALUE(LEFT(Taulukko1[[#This Row],[TOL2008]],2)),Pääluokka!$G$2:$G$100,0))</f>
        <v>Informaatio ja viestintä</v>
      </c>
      <c r="K3085" s="126" t="str">
        <f>INDEX(Pääluokka!$I$2:$I$100,MATCH(VALUE(LEFT(Taulukko1[[#This Row],[TOL2008]],2)),Pääluokka!$G$2:$G$100,0))</f>
        <v>Palvelualat (G-N, R, S)</v>
      </c>
      <c r="L3085" s="41" t="str">
        <f t="shared" si="480"/>
        <v>NA</v>
      </c>
      <c r="M3085" s="43">
        <f t="shared" si="481"/>
        <v>41975</v>
      </c>
      <c r="N3085" s="43">
        <f t="shared" si="482"/>
        <v>42026</v>
      </c>
      <c r="O3085" s="43">
        <f t="shared" si="483"/>
        <v>41974</v>
      </c>
      <c r="P3085" s="43">
        <f t="shared" si="484"/>
        <v>42005</v>
      </c>
      <c r="Q3085" s="41">
        <f t="shared" si="485"/>
        <v>2014</v>
      </c>
      <c r="R3085" s="41">
        <f t="shared" si="486"/>
        <v>2015</v>
      </c>
      <c r="S3085" s="43" t="str">
        <f>YEAR(Taulukko1[[#This Row],[Alku KK]])&amp;"Q"&amp;ROUNDDOWN((MONTH(Taulukko1[[#This Row],[Alku KK]])-1)/3+1,0)</f>
        <v>2014Q4</v>
      </c>
      <c r="T3085" s="43" t="str">
        <f>YEAR(Taulukko1[[#This Row],[Loppu KK]])&amp;"Q"&amp;ROUNDDOWN((MONTH(Taulukko1[[#This Row],[Loppu KK]])-1)/3+1,0)</f>
        <v>2015Q1</v>
      </c>
      <c r="U3085" s="66">
        <f>IF(COUNT(Taulukko1[[#This Row],[Neuvottelujen alaiset ]])=1,Taulukko1[[#This Row],[Neuvottelujen alaiset ]],Taulukko1[[#This Row],[Vähennystarve]])</f>
        <v>9</v>
      </c>
      <c r="V3085" s="44">
        <f t="shared" si="487"/>
        <v>1</v>
      </c>
      <c r="W3085" s="44" t="str">
        <f t="shared" si="488"/>
        <v>NA</v>
      </c>
      <c r="X3085" s="44" t="str">
        <f t="shared" si="489"/>
        <v>NA</v>
      </c>
      <c r="Y3085" s="90" t="b">
        <f>AND(MONTH(Taulukko1[[#This Row],[Alku PVM]] )=6,DAY(Taulukko1[[#This Row],[Alku PVM]] )&gt;19)</f>
        <v>0</v>
      </c>
      <c r="Z3085" s="90" t="b">
        <f>AND(MONTH(Taulukko1[[#This Row],[Loppu PVM]] )=6,DAY(Taulukko1[[#This Row],[Loppu PVM]] )&gt;19)</f>
        <v>0</v>
      </c>
      <c r="AA3085" s="90" t="b">
        <f>OR(MONTH(Taulukko1[[#This Row],[Alku PVM]] )&lt;=5,AND(MONTH(Taulukko1[[#This Row],[Alku PVM]] )=6,DAY(Taulukko1[[#This Row],[Alku PVM]] )&lt;20))</f>
        <v>0</v>
      </c>
      <c r="AB3085" s="90" t="b">
        <f>OR(MONTH(Taulukko1[[#This Row],[Loppu PVM]])&lt;=5,AND(MONTH(Taulukko1[[#This Row],[Loppu PVM]] )=6,DAY(Taulukko1[[#This Row],[Loppu PVM]])&lt;20))</f>
        <v>1</v>
      </c>
      <c r="AC3085" s="90" t="b">
        <f>OR(MONTH(Taulukko1[[#This Row],[Alku PVM]] )&lt;=3,AND(MONTH(Taulukko1[[#This Row],[Alku PVM]] )=3))</f>
        <v>0</v>
      </c>
      <c r="AD3085" s="90" t="b">
        <f>OR(MONTH(Taulukko1[[#This Row],[Loppu PVM]] )&lt;=3,AND(MONTH(Taulukko1[[#This Row],[Loppu PVM]] )=3))</f>
        <v>1</v>
      </c>
      <c r="AE3085" s="90" t="b">
        <f>OR(MONTH(Taulukko1[[#This Row],[Alku PVM]] )&lt;=9,AND(MONTH(Taulukko1[[#This Row],[Alku PVM]] )=9))</f>
        <v>0</v>
      </c>
      <c r="AF3085" s="90" t="b">
        <f>OR(MONTH(Taulukko1[[#This Row],[Loppu PVM]])&lt;=9,AND(MONTH(Taulukko1[[#This Row],[Loppu PVM]] )=9))</f>
        <v>1</v>
      </c>
      <c r="AG3085" s="90" t="b">
        <f>OR(MONTH(Taulukko1[[#This Row],[Alku PVM]] )&lt;=6,AND(MONTH(Taulukko1[[#This Row],[Alku PVM]] )=6))</f>
        <v>0</v>
      </c>
      <c r="AH3085" s="90" t="b">
        <f>OR(MONTH(Taulukko1[[#This Row],[Loppu PVM]])&lt;=6,AND(MONTH(Taulukko1[[#This Row],[Loppu PVM]] )=6))</f>
        <v>1</v>
      </c>
    </row>
    <row r="3086" spans="1:34" ht="12.75" customHeight="1">
      <c r="A3086" s="21" t="s">
        <v>15</v>
      </c>
      <c r="B3086" s="23">
        <v>41975</v>
      </c>
      <c r="C3086" s="21" t="s">
        <v>4372</v>
      </c>
      <c r="D3086" s="24"/>
      <c r="F3086" s="23">
        <v>42030</v>
      </c>
      <c r="G3086" s="21"/>
      <c r="H3086" s="24">
        <v>80</v>
      </c>
      <c r="I3086" s="126">
        <f>INDEX('TOL2008'!B:B,MATCH(A3086,'TOL2008'!A:A,0))</f>
        <v>49100</v>
      </c>
      <c r="J3086" s="126" t="str">
        <f>INDEX(Pääluokka!$H$2:$H$100,MATCH(VALUE(LEFT(Taulukko1[[#This Row],[TOL2008]],2)),Pääluokka!$G$2:$G$100,0))</f>
        <v>Kuljetus ja varastointi</v>
      </c>
      <c r="K3086" s="126" t="str">
        <f>INDEX(Pääluokka!$I$2:$I$100,MATCH(VALUE(LEFT(Taulukko1[[#This Row],[TOL2008]],2)),Pääluokka!$G$2:$G$100,0))</f>
        <v>Palvelualat (G-N, R, S)</v>
      </c>
      <c r="L3086" s="41">
        <f t="shared" si="480"/>
        <v>55</v>
      </c>
      <c r="M3086" s="43">
        <f t="shared" si="481"/>
        <v>41975</v>
      </c>
      <c r="N3086" s="43">
        <f t="shared" si="482"/>
        <v>42030</v>
      </c>
      <c r="O3086" s="43">
        <f t="shared" si="483"/>
        <v>41974</v>
      </c>
      <c r="P3086" s="43">
        <f t="shared" si="484"/>
        <v>42005</v>
      </c>
      <c r="Q3086" s="41">
        <f t="shared" si="485"/>
        <v>2014</v>
      </c>
      <c r="R3086" s="41">
        <f t="shared" si="486"/>
        <v>2015</v>
      </c>
      <c r="S3086" s="43" t="str">
        <f>YEAR(Taulukko1[[#This Row],[Alku KK]])&amp;"Q"&amp;ROUNDDOWN((MONTH(Taulukko1[[#This Row],[Alku KK]])-1)/3+1,0)</f>
        <v>2014Q4</v>
      </c>
      <c r="T3086" s="43" t="str">
        <f>YEAR(Taulukko1[[#This Row],[Loppu KK]])&amp;"Q"&amp;ROUNDDOWN((MONTH(Taulukko1[[#This Row],[Loppu KK]])-1)/3+1,0)</f>
        <v>2015Q1</v>
      </c>
      <c r="U3086" s="66">
        <f>IF(COUNT(Taulukko1[[#This Row],[Neuvottelujen alaiset ]])=1,Taulukko1[[#This Row],[Neuvottelujen alaiset ]],Taulukko1[[#This Row],[Vähennystarve]])</f>
        <v>80</v>
      </c>
      <c r="V3086" s="44" t="str">
        <f t="shared" si="487"/>
        <v>NA</v>
      </c>
      <c r="W3086" s="44" t="str">
        <f t="shared" si="488"/>
        <v>NA</v>
      </c>
      <c r="X3086" s="44" t="str">
        <f t="shared" si="489"/>
        <v>NA</v>
      </c>
      <c r="Y3086" s="90" t="b">
        <f>AND(MONTH(Taulukko1[[#This Row],[Alku PVM]] )=6,DAY(Taulukko1[[#This Row],[Alku PVM]] )&gt;19)</f>
        <v>0</v>
      </c>
      <c r="Z3086" s="90" t="b">
        <f>AND(MONTH(Taulukko1[[#This Row],[Loppu PVM]] )=6,DAY(Taulukko1[[#This Row],[Loppu PVM]] )&gt;19)</f>
        <v>0</v>
      </c>
      <c r="AA3086" s="90" t="b">
        <f>OR(MONTH(Taulukko1[[#This Row],[Alku PVM]] )&lt;=5,AND(MONTH(Taulukko1[[#This Row],[Alku PVM]] )=6,DAY(Taulukko1[[#This Row],[Alku PVM]] )&lt;20))</f>
        <v>0</v>
      </c>
      <c r="AB3086" s="90" t="b">
        <f>OR(MONTH(Taulukko1[[#This Row],[Loppu PVM]])&lt;=5,AND(MONTH(Taulukko1[[#This Row],[Loppu PVM]] )=6,DAY(Taulukko1[[#This Row],[Loppu PVM]])&lt;20))</f>
        <v>1</v>
      </c>
      <c r="AC3086" s="90" t="b">
        <f>OR(MONTH(Taulukko1[[#This Row],[Alku PVM]] )&lt;=3,AND(MONTH(Taulukko1[[#This Row],[Alku PVM]] )=3))</f>
        <v>0</v>
      </c>
      <c r="AD3086" s="90" t="b">
        <f>OR(MONTH(Taulukko1[[#This Row],[Loppu PVM]] )&lt;=3,AND(MONTH(Taulukko1[[#This Row],[Loppu PVM]] )=3))</f>
        <v>1</v>
      </c>
      <c r="AE3086" s="90" t="b">
        <f>OR(MONTH(Taulukko1[[#This Row],[Alku PVM]] )&lt;=9,AND(MONTH(Taulukko1[[#This Row],[Alku PVM]] )=9))</f>
        <v>0</v>
      </c>
      <c r="AF3086" s="90" t="b">
        <f>OR(MONTH(Taulukko1[[#This Row],[Loppu PVM]])&lt;=9,AND(MONTH(Taulukko1[[#This Row],[Loppu PVM]] )=9))</f>
        <v>1</v>
      </c>
      <c r="AG3086" s="90" t="b">
        <f>OR(MONTH(Taulukko1[[#This Row],[Alku PVM]] )&lt;=6,AND(MONTH(Taulukko1[[#This Row],[Alku PVM]] )=6))</f>
        <v>0</v>
      </c>
      <c r="AH3086" s="90" t="b">
        <f>OR(MONTH(Taulukko1[[#This Row],[Loppu PVM]])&lt;=6,AND(MONTH(Taulukko1[[#This Row],[Loppu PVM]] )=6))</f>
        <v>1</v>
      </c>
    </row>
    <row r="3087" spans="1:34" ht="12.75" customHeight="1">
      <c r="A3087" s="21" t="s">
        <v>453</v>
      </c>
      <c r="B3087" s="23">
        <v>41976</v>
      </c>
      <c r="C3087" s="21" t="s">
        <v>4357</v>
      </c>
      <c r="D3087" s="24">
        <v>455</v>
      </c>
      <c r="F3087" s="23">
        <v>41995</v>
      </c>
      <c r="G3087" s="24">
        <v>0</v>
      </c>
      <c r="H3087" s="22">
        <v>482</v>
      </c>
      <c r="I3087" s="126">
        <f>INDEX('TOL2008'!B:B,MATCH(A3087,'TOL2008'!A:A,0))</f>
        <v>52291</v>
      </c>
      <c r="J3087" s="126" t="str">
        <f>INDEX(Pääluokka!$H$2:$H$100,MATCH(VALUE(LEFT(Taulukko1[[#This Row],[TOL2008]],2)),Pääluokka!$G$2:$G$100,0))</f>
        <v>Kuljetus ja varastointi</v>
      </c>
      <c r="K3087" s="126" t="str">
        <f>INDEX(Pääluokka!$I$2:$I$100,MATCH(VALUE(LEFT(Taulukko1[[#This Row],[TOL2008]],2)),Pääluokka!$G$2:$G$100,0))</f>
        <v>Palvelualat (G-N, R, S)</v>
      </c>
      <c r="L3087" s="41">
        <f t="shared" si="480"/>
        <v>19</v>
      </c>
      <c r="M3087" s="43">
        <f t="shared" si="481"/>
        <v>41976</v>
      </c>
      <c r="N3087" s="43">
        <f t="shared" si="482"/>
        <v>41995</v>
      </c>
      <c r="O3087" s="43">
        <f t="shared" si="483"/>
        <v>41974</v>
      </c>
      <c r="P3087" s="43">
        <f t="shared" si="484"/>
        <v>41974</v>
      </c>
      <c r="Q3087" s="41">
        <f t="shared" si="485"/>
        <v>2014</v>
      </c>
      <c r="R3087" s="41">
        <f t="shared" si="486"/>
        <v>2014</v>
      </c>
      <c r="S3087" s="43" t="str">
        <f>YEAR(Taulukko1[[#This Row],[Alku KK]])&amp;"Q"&amp;ROUNDDOWN((MONTH(Taulukko1[[#This Row],[Alku KK]])-1)/3+1,0)</f>
        <v>2014Q4</v>
      </c>
      <c r="T3087" s="43" t="str">
        <f>YEAR(Taulukko1[[#This Row],[Loppu KK]])&amp;"Q"&amp;ROUNDDOWN((MONTH(Taulukko1[[#This Row],[Loppu KK]])-1)/3+1,0)</f>
        <v>2014Q4</v>
      </c>
      <c r="U3087" s="66">
        <f>IF(COUNT(Taulukko1[[#This Row],[Neuvottelujen alaiset ]])=1,Taulukko1[[#This Row],[Neuvottelujen alaiset ]],Taulukko1[[#This Row],[Vähennystarve]])</f>
        <v>482</v>
      </c>
      <c r="V3087" s="44" t="str">
        <f t="shared" si="487"/>
        <v>NA</v>
      </c>
      <c r="W3087" s="44">
        <f t="shared" si="488"/>
        <v>0</v>
      </c>
      <c r="X3087" s="44" t="str">
        <f t="shared" si="489"/>
        <v>NA</v>
      </c>
      <c r="Y3087" s="90" t="b">
        <f>AND(MONTH(Taulukko1[[#This Row],[Alku PVM]] )=6,DAY(Taulukko1[[#This Row],[Alku PVM]] )&gt;19)</f>
        <v>0</v>
      </c>
      <c r="Z3087" s="90" t="b">
        <f>AND(MONTH(Taulukko1[[#This Row],[Loppu PVM]] )=6,DAY(Taulukko1[[#This Row],[Loppu PVM]] )&gt;19)</f>
        <v>0</v>
      </c>
      <c r="AA3087" s="90" t="b">
        <f>OR(MONTH(Taulukko1[[#This Row],[Alku PVM]] )&lt;=5,AND(MONTH(Taulukko1[[#This Row],[Alku PVM]] )=6,DAY(Taulukko1[[#This Row],[Alku PVM]] )&lt;20))</f>
        <v>0</v>
      </c>
      <c r="AB3087" s="90" t="b">
        <f>OR(MONTH(Taulukko1[[#This Row],[Loppu PVM]])&lt;=5,AND(MONTH(Taulukko1[[#This Row],[Loppu PVM]] )=6,DAY(Taulukko1[[#This Row],[Loppu PVM]])&lt;20))</f>
        <v>0</v>
      </c>
      <c r="AC3087" s="90" t="b">
        <f>OR(MONTH(Taulukko1[[#This Row],[Alku PVM]] )&lt;=3,AND(MONTH(Taulukko1[[#This Row],[Alku PVM]] )=3))</f>
        <v>0</v>
      </c>
      <c r="AD3087" s="90" t="b">
        <f>OR(MONTH(Taulukko1[[#This Row],[Loppu PVM]] )&lt;=3,AND(MONTH(Taulukko1[[#This Row],[Loppu PVM]] )=3))</f>
        <v>0</v>
      </c>
      <c r="AE3087" s="90" t="b">
        <f>OR(MONTH(Taulukko1[[#This Row],[Alku PVM]] )&lt;=9,AND(MONTH(Taulukko1[[#This Row],[Alku PVM]] )=9))</f>
        <v>0</v>
      </c>
      <c r="AF3087" s="90" t="b">
        <f>OR(MONTH(Taulukko1[[#This Row],[Loppu PVM]])&lt;=9,AND(MONTH(Taulukko1[[#This Row],[Loppu PVM]] )=9))</f>
        <v>0</v>
      </c>
      <c r="AG3087" s="90" t="b">
        <f>OR(MONTH(Taulukko1[[#This Row],[Alku PVM]] )&lt;=6,AND(MONTH(Taulukko1[[#This Row],[Alku PVM]] )=6))</f>
        <v>0</v>
      </c>
      <c r="AH3087" s="90" t="b">
        <f>OR(MONTH(Taulukko1[[#This Row],[Loppu PVM]])&lt;=6,AND(MONTH(Taulukko1[[#This Row],[Loppu PVM]] )=6))</f>
        <v>0</v>
      </c>
    </row>
    <row r="3088" spans="1:34" ht="12.75" customHeight="1">
      <c r="A3088" s="21" t="s">
        <v>4370</v>
      </c>
      <c r="B3088" s="23">
        <v>41978</v>
      </c>
      <c r="C3088" s="21" t="s">
        <v>4371</v>
      </c>
      <c r="D3088" s="24" t="s">
        <v>25</v>
      </c>
      <c r="F3088" s="23"/>
      <c r="G3088" s="24"/>
      <c r="H3088" s="22">
        <v>50</v>
      </c>
      <c r="I3088" s="126">
        <f>INDEX('TOL2008'!B:B,MATCH(A3088,'TOL2008'!A:A,0))</f>
        <v>23120</v>
      </c>
      <c r="J3088" s="126" t="str">
        <f>INDEX(Pääluokka!$H$2:$H$100,MATCH(VALUE(LEFT(Taulukko1[[#This Row],[TOL2008]],2)),Pääluokka!$G$2:$G$100,0))</f>
        <v>Teollisuus</v>
      </c>
      <c r="K3088" s="126" t="str">
        <f>INDEX(Pääluokka!$I$2:$I$100,MATCH(VALUE(LEFT(Taulukko1[[#This Row],[TOL2008]],2)),Pääluokka!$G$2:$G$100,0))</f>
        <v>Teollisuus (C-E)</v>
      </c>
      <c r="L3088" s="41" t="str">
        <f t="shared" si="480"/>
        <v>NA</v>
      </c>
      <c r="M3088" s="43">
        <f t="shared" si="481"/>
        <v>41978</v>
      </c>
      <c r="N3088" s="43">
        <f t="shared" si="482"/>
        <v>42029</v>
      </c>
      <c r="O3088" s="43">
        <f t="shared" si="483"/>
        <v>41974</v>
      </c>
      <c r="P3088" s="43">
        <f t="shared" si="484"/>
        <v>42005</v>
      </c>
      <c r="Q3088" s="41">
        <f t="shared" si="485"/>
        <v>2014</v>
      </c>
      <c r="R3088" s="41">
        <f t="shared" si="486"/>
        <v>2015</v>
      </c>
      <c r="S3088" s="43" t="str">
        <f>YEAR(Taulukko1[[#This Row],[Alku KK]])&amp;"Q"&amp;ROUNDDOWN((MONTH(Taulukko1[[#This Row],[Alku KK]])-1)/3+1,0)</f>
        <v>2014Q4</v>
      </c>
      <c r="T3088" s="43" t="str">
        <f>YEAR(Taulukko1[[#This Row],[Loppu KK]])&amp;"Q"&amp;ROUNDDOWN((MONTH(Taulukko1[[#This Row],[Loppu KK]])-1)/3+1,0)</f>
        <v>2015Q1</v>
      </c>
      <c r="U3088" s="66">
        <f>IF(COUNT(Taulukko1[[#This Row],[Neuvottelujen alaiset ]])=1,Taulukko1[[#This Row],[Neuvottelujen alaiset ]],Taulukko1[[#This Row],[Vähennystarve]])</f>
        <v>50</v>
      </c>
      <c r="V3088" s="44" t="str">
        <f t="shared" si="487"/>
        <v>NA</v>
      </c>
      <c r="W3088" s="44" t="str">
        <f t="shared" si="488"/>
        <v>NA</v>
      </c>
      <c r="X3088" s="44" t="str">
        <f t="shared" si="489"/>
        <v>NA</v>
      </c>
      <c r="Y3088" s="90" t="b">
        <f>AND(MONTH(Taulukko1[[#This Row],[Alku PVM]] )=6,DAY(Taulukko1[[#This Row],[Alku PVM]] )&gt;19)</f>
        <v>0</v>
      </c>
      <c r="Z3088" s="90" t="b">
        <f>AND(MONTH(Taulukko1[[#This Row],[Loppu PVM]] )=6,DAY(Taulukko1[[#This Row],[Loppu PVM]] )&gt;19)</f>
        <v>0</v>
      </c>
      <c r="AA3088" s="90" t="b">
        <f>OR(MONTH(Taulukko1[[#This Row],[Alku PVM]] )&lt;=5,AND(MONTH(Taulukko1[[#This Row],[Alku PVM]] )=6,DAY(Taulukko1[[#This Row],[Alku PVM]] )&lt;20))</f>
        <v>0</v>
      </c>
      <c r="AB3088" s="90" t="b">
        <f>OR(MONTH(Taulukko1[[#This Row],[Loppu PVM]])&lt;=5,AND(MONTH(Taulukko1[[#This Row],[Loppu PVM]] )=6,DAY(Taulukko1[[#This Row],[Loppu PVM]])&lt;20))</f>
        <v>1</v>
      </c>
      <c r="AC3088" s="90" t="b">
        <f>OR(MONTH(Taulukko1[[#This Row],[Alku PVM]] )&lt;=3,AND(MONTH(Taulukko1[[#This Row],[Alku PVM]] )=3))</f>
        <v>0</v>
      </c>
      <c r="AD3088" s="90" t="b">
        <f>OR(MONTH(Taulukko1[[#This Row],[Loppu PVM]] )&lt;=3,AND(MONTH(Taulukko1[[#This Row],[Loppu PVM]] )=3))</f>
        <v>1</v>
      </c>
      <c r="AE3088" s="90" t="b">
        <f>OR(MONTH(Taulukko1[[#This Row],[Alku PVM]] )&lt;=9,AND(MONTH(Taulukko1[[#This Row],[Alku PVM]] )=9))</f>
        <v>0</v>
      </c>
      <c r="AF3088" s="90" t="b">
        <f>OR(MONTH(Taulukko1[[#This Row],[Loppu PVM]])&lt;=9,AND(MONTH(Taulukko1[[#This Row],[Loppu PVM]] )=9))</f>
        <v>1</v>
      </c>
      <c r="AG3088" s="90" t="b">
        <f>OR(MONTH(Taulukko1[[#This Row],[Alku PVM]] )&lt;=6,AND(MONTH(Taulukko1[[#This Row],[Alku PVM]] )=6))</f>
        <v>0</v>
      </c>
      <c r="AH3088" s="90" t="b">
        <f>OR(MONTH(Taulukko1[[#This Row],[Loppu PVM]])&lt;=6,AND(MONTH(Taulukko1[[#This Row],[Loppu PVM]] )=6))</f>
        <v>1</v>
      </c>
    </row>
    <row r="3089" spans="1:34" ht="12.75" customHeight="1">
      <c r="A3089" s="21" t="s">
        <v>761</v>
      </c>
      <c r="B3089" s="23">
        <v>41982</v>
      </c>
      <c r="C3089" s="21" t="s">
        <v>4606</v>
      </c>
      <c r="D3089" s="24"/>
      <c r="E3089" s="62">
        <v>70</v>
      </c>
      <c r="F3089" s="23">
        <v>42051</v>
      </c>
      <c r="G3089" s="24">
        <v>21</v>
      </c>
      <c r="H3089" s="22">
        <v>842</v>
      </c>
      <c r="I3089" s="126">
        <f>INDEX('TOL2008'!B:B,MATCH(A3089,'TOL2008'!A:A,0))</f>
        <v>84110</v>
      </c>
      <c r="J3089" s="126" t="str">
        <f>INDEX(Pääluokka!$H$2:$H$100,MATCH(VALUE(LEFT(Taulukko1[[#This Row],[TOL2008]],2)),Pääluokka!$G$2:$G$100,0))</f>
        <v>Julkinen hallinto ja maanpuolustus; pakollinen sosiaalivakuutus</v>
      </c>
      <c r="K3089" s="126" t="str">
        <f>INDEX(Pääluokka!$I$2:$I$100,MATCH(VALUE(LEFT(Taulukko1[[#This Row],[TOL2008]],2)),Pääluokka!$G$2:$G$100,0))</f>
        <v>Muut toimialat (O-Q, T-X)</v>
      </c>
      <c r="L3089" s="41">
        <f t="shared" si="480"/>
        <v>69</v>
      </c>
      <c r="M3089" s="43">
        <f t="shared" si="481"/>
        <v>41982</v>
      </c>
      <c r="N3089" s="43">
        <f t="shared" si="482"/>
        <v>42051</v>
      </c>
      <c r="O3089" s="43">
        <f t="shared" si="483"/>
        <v>41974</v>
      </c>
      <c r="P3089" s="43">
        <f t="shared" si="484"/>
        <v>42036</v>
      </c>
      <c r="Q3089" s="41">
        <f t="shared" si="485"/>
        <v>2014</v>
      </c>
      <c r="R3089" s="41">
        <f t="shared" si="486"/>
        <v>2015</v>
      </c>
      <c r="S3089" s="43" t="str">
        <f>YEAR(Taulukko1[[#This Row],[Alku KK]])&amp;"Q"&amp;ROUNDDOWN((MONTH(Taulukko1[[#This Row],[Alku KK]])-1)/3+1,0)</f>
        <v>2014Q4</v>
      </c>
      <c r="T3089" s="43" t="str">
        <f>YEAR(Taulukko1[[#This Row],[Loppu KK]])&amp;"Q"&amp;ROUNDDOWN((MONTH(Taulukko1[[#This Row],[Loppu KK]])-1)/3+1,0)</f>
        <v>2015Q1</v>
      </c>
      <c r="U3089" s="66">
        <f>IF(COUNT(Taulukko1[[#This Row],[Neuvottelujen alaiset ]])=1,Taulukko1[[#This Row],[Neuvottelujen alaiset ]],Taulukko1[[#This Row],[Vähennystarve]])</f>
        <v>842</v>
      </c>
      <c r="V3089" s="44">
        <f t="shared" si="487"/>
        <v>8.3135391923990498E-2</v>
      </c>
      <c r="W3089" s="44">
        <f t="shared" si="488"/>
        <v>2.4940617577197149E-2</v>
      </c>
      <c r="X3089" s="44">
        <f t="shared" si="489"/>
        <v>0.3</v>
      </c>
      <c r="Y3089" s="90" t="b">
        <f>AND(MONTH(Taulukko1[[#This Row],[Alku PVM]] )=6,DAY(Taulukko1[[#This Row],[Alku PVM]] )&gt;19)</f>
        <v>0</v>
      </c>
      <c r="Z3089" s="90" t="b">
        <f>AND(MONTH(Taulukko1[[#This Row],[Loppu PVM]] )=6,DAY(Taulukko1[[#This Row],[Loppu PVM]] )&gt;19)</f>
        <v>0</v>
      </c>
      <c r="AA3089" s="90" t="b">
        <f>OR(MONTH(Taulukko1[[#This Row],[Alku PVM]] )&lt;=5,AND(MONTH(Taulukko1[[#This Row],[Alku PVM]] )=6,DAY(Taulukko1[[#This Row],[Alku PVM]] )&lt;20))</f>
        <v>0</v>
      </c>
      <c r="AB3089" s="90" t="b">
        <f>OR(MONTH(Taulukko1[[#This Row],[Loppu PVM]])&lt;=5,AND(MONTH(Taulukko1[[#This Row],[Loppu PVM]] )=6,DAY(Taulukko1[[#This Row],[Loppu PVM]])&lt;20))</f>
        <v>1</v>
      </c>
      <c r="AC3089" s="90" t="b">
        <f>OR(MONTH(Taulukko1[[#This Row],[Alku PVM]] )&lt;=3,AND(MONTH(Taulukko1[[#This Row],[Alku PVM]] )=3))</f>
        <v>0</v>
      </c>
      <c r="AD3089" s="90" t="b">
        <f>OR(MONTH(Taulukko1[[#This Row],[Loppu PVM]] )&lt;=3,AND(MONTH(Taulukko1[[#This Row],[Loppu PVM]] )=3))</f>
        <v>1</v>
      </c>
      <c r="AE3089" s="90" t="b">
        <f>OR(MONTH(Taulukko1[[#This Row],[Alku PVM]] )&lt;=9,AND(MONTH(Taulukko1[[#This Row],[Alku PVM]] )=9))</f>
        <v>0</v>
      </c>
      <c r="AF3089" s="90" t="b">
        <f>OR(MONTH(Taulukko1[[#This Row],[Loppu PVM]])&lt;=9,AND(MONTH(Taulukko1[[#This Row],[Loppu PVM]] )=9))</f>
        <v>1</v>
      </c>
      <c r="AG3089" s="90" t="b">
        <f>OR(MONTH(Taulukko1[[#This Row],[Alku PVM]] )&lt;=6,AND(MONTH(Taulukko1[[#This Row],[Alku PVM]] )=6))</f>
        <v>0</v>
      </c>
      <c r="AH3089" s="90" t="b">
        <f>OR(MONTH(Taulukko1[[#This Row],[Loppu PVM]])&lt;=6,AND(MONTH(Taulukko1[[#This Row],[Loppu PVM]] )=6))</f>
        <v>1</v>
      </c>
    </row>
    <row r="3090" spans="1:34" ht="12.75" customHeight="1">
      <c r="A3090" s="21" t="s">
        <v>4367</v>
      </c>
      <c r="B3090" s="23">
        <v>41984</v>
      </c>
      <c r="C3090" s="21" t="s">
        <v>4368</v>
      </c>
      <c r="D3090" s="24">
        <v>82</v>
      </c>
      <c r="E3090" s="62">
        <v>9</v>
      </c>
      <c r="F3090" s="23">
        <v>42003</v>
      </c>
      <c r="G3090" s="24">
        <v>1</v>
      </c>
      <c r="H3090" s="22">
        <v>82</v>
      </c>
      <c r="I3090" s="126">
        <f>INDEX('TOL2008'!B:B,MATCH(A3090,'TOL2008'!A:A,0))</f>
        <v>58130</v>
      </c>
      <c r="J3090" s="126" t="str">
        <f>INDEX(Pääluokka!$H$2:$H$100,MATCH(VALUE(LEFT(Taulukko1[[#This Row],[TOL2008]],2)),Pääluokka!$G$2:$G$100,0))</f>
        <v>Informaatio ja viestintä</v>
      </c>
      <c r="K3090" s="126" t="str">
        <f>INDEX(Pääluokka!$I$2:$I$100,MATCH(VALUE(LEFT(Taulukko1[[#This Row],[TOL2008]],2)),Pääluokka!$G$2:$G$100,0))</f>
        <v>Palvelualat (G-N, R, S)</v>
      </c>
      <c r="L3090" s="41">
        <f t="shared" si="480"/>
        <v>19</v>
      </c>
      <c r="M3090" s="43">
        <f t="shared" si="481"/>
        <v>41984</v>
      </c>
      <c r="N3090" s="43">
        <f t="shared" si="482"/>
        <v>42003</v>
      </c>
      <c r="O3090" s="43">
        <f t="shared" si="483"/>
        <v>41974</v>
      </c>
      <c r="P3090" s="43">
        <f t="shared" si="484"/>
        <v>41974</v>
      </c>
      <c r="Q3090" s="41">
        <f t="shared" si="485"/>
        <v>2014</v>
      </c>
      <c r="R3090" s="41">
        <f t="shared" si="486"/>
        <v>2014</v>
      </c>
      <c r="S3090" s="43" t="str">
        <f>YEAR(Taulukko1[[#This Row],[Alku KK]])&amp;"Q"&amp;ROUNDDOWN((MONTH(Taulukko1[[#This Row],[Alku KK]])-1)/3+1,0)</f>
        <v>2014Q4</v>
      </c>
      <c r="T3090" s="43" t="str">
        <f>YEAR(Taulukko1[[#This Row],[Loppu KK]])&amp;"Q"&amp;ROUNDDOWN((MONTH(Taulukko1[[#This Row],[Loppu KK]])-1)/3+1,0)</f>
        <v>2014Q4</v>
      </c>
      <c r="U3090" s="66">
        <f>IF(COUNT(Taulukko1[[#This Row],[Neuvottelujen alaiset ]])=1,Taulukko1[[#This Row],[Neuvottelujen alaiset ]],Taulukko1[[#This Row],[Vähennystarve]])</f>
        <v>82</v>
      </c>
      <c r="V3090" s="44">
        <f t="shared" si="487"/>
        <v>0.10975609756097561</v>
      </c>
      <c r="W3090" s="44">
        <f t="shared" si="488"/>
        <v>1.2195121951219513E-2</v>
      </c>
      <c r="X3090" s="44">
        <f t="shared" si="489"/>
        <v>0.1111111111111111</v>
      </c>
      <c r="Y3090" s="90" t="b">
        <f>AND(MONTH(Taulukko1[[#This Row],[Alku PVM]] )=6,DAY(Taulukko1[[#This Row],[Alku PVM]] )&gt;19)</f>
        <v>0</v>
      </c>
      <c r="Z3090" s="90" t="b">
        <f>AND(MONTH(Taulukko1[[#This Row],[Loppu PVM]] )=6,DAY(Taulukko1[[#This Row],[Loppu PVM]] )&gt;19)</f>
        <v>0</v>
      </c>
      <c r="AA3090" s="90" t="b">
        <f>OR(MONTH(Taulukko1[[#This Row],[Alku PVM]] )&lt;=5,AND(MONTH(Taulukko1[[#This Row],[Alku PVM]] )=6,DAY(Taulukko1[[#This Row],[Alku PVM]] )&lt;20))</f>
        <v>0</v>
      </c>
      <c r="AB3090" s="90" t="b">
        <f>OR(MONTH(Taulukko1[[#This Row],[Loppu PVM]])&lt;=5,AND(MONTH(Taulukko1[[#This Row],[Loppu PVM]] )=6,DAY(Taulukko1[[#This Row],[Loppu PVM]])&lt;20))</f>
        <v>0</v>
      </c>
      <c r="AC3090" s="90" t="b">
        <f>OR(MONTH(Taulukko1[[#This Row],[Alku PVM]] )&lt;=3,AND(MONTH(Taulukko1[[#This Row],[Alku PVM]] )=3))</f>
        <v>0</v>
      </c>
      <c r="AD3090" s="90" t="b">
        <f>OR(MONTH(Taulukko1[[#This Row],[Loppu PVM]] )&lt;=3,AND(MONTH(Taulukko1[[#This Row],[Loppu PVM]] )=3))</f>
        <v>0</v>
      </c>
      <c r="AE3090" s="90" t="b">
        <f>OR(MONTH(Taulukko1[[#This Row],[Alku PVM]] )&lt;=9,AND(MONTH(Taulukko1[[#This Row],[Alku PVM]] )=9))</f>
        <v>0</v>
      </c>
      <c r="AF3090" s="90" t="b">
        <f>OR(MONTH(Taulukko1[[#This Row],[Loppu PVM]])&lt;=9,AND(MONTH(Taulukko1[[#This Row],[Loppu PVM]] )=9))</f>
        <v>0</v>
      </c>
      <c r="AG3090" s="90" t="b">
        <f>OR(MONTH(Taulukko1[[#This Row],[Alku PVM]] )&lt;=6,AND(MONTH(Taulukko1[[#This Row],[Alku PVM]] )=6))</f>
        <v>0</v>
      </c>
      <c r="AH3090" s="90" t="b">
        <f>OR(MONTH(Taulukko1[[#This Row],[Loppu PVM]])&lt;=6,AND(MONTH(Taulukko1[[#This Row],[Loppu PVM]] )=6))</f>
        <v>0</v>
      </c>
    </row>
    <row r="3091" spans="1:34" ht="12.75" customHeight="1">
      <c r="A3091" s="21" t="s">
        <v>757</v>
      </c>
      <c r="B3091" s="23">
        <v>41985</v>
      </c>
      <c r="C3091" s="21" t="s">
        <v>1381</v>
      </c>
      <c r="D3091" s="24"/>
      <c r="E3091" s="62">
        <v>15</v>
      </c>
      <c r="F3091" s="23">
        <v>42006</v>
      </c>
      <c r="G3091" s="21">
        <v>11</v>
      </c>
      <c r="H3091" s="24">
        <v>15</v>
      </c>
      <c r="I3091" s="126">
        <f>INDEX('TOL2008'!B:B,MATCH(A3091,'TOL2008'!A:A,0))</f>
        <v>70220</v>
      </c>
      <c r="J3091" s="126" t="str">
        <f>INDEX(Pääluokka!$H$2:$H$100,MATCH(VALUE(LEFT(Taulukko1[[#This Row],[TOL2008]],2)),Pääluokka!$G$2:$G$100,0))</f>
        <v>Ammatillinen, tieteellinen ja tekninen toiminta</v>
      </c>
      <c r="K3091" s="126" t="str">
        <f>INDEX(Pääluokka!$I$2:$I$100,MATCH(VALUE(LEFT(Taulukko1[[#This Row],[TOL2008]],2)),Pääluokka!$G$2:$G$100,0))</f>
        <v>Palvelualat (G-N, R, S)</v>
      </c>
      <c r="L3091" s="41">
        <f t="shared" si="480"/>
        <v>21</v>
      </c>
      <c r="M3091" s="43">
        <f t="shared" si="481"/>
        <v>41985</v>
      </c>
      <c r="N3091" s="43">
        <f t="shared" si="482"/>
        <v>42006</v>
      </c>
      <c r="O3091" s="43">
        <f t="shared" si="483"/>
        <v>41974</v>
      </c>
      <c r="P3091" s="43">
        <f t="shared" si="484"/>
        <v>42005</v>
      </c>
      <c r="Q3091" s="41">
        <f t="shared" si="485"/>
        <v>2014</v>
      </c>
      <c r="R3091" s="41">
        <f t="shared" si="486"/>
        <v>2015</v>
      </c>
      <c r="S3091" s="43" t="str">
        <f>YEAR(Taulukko1[[#This Row],[Alku KK]])&amp;"Q"&amp;ROUNDDOWN((MONTH(Taulukko1[[#This Row],[Alku KK]])-1)/3+1,0)</f>
        <v>2014Q4</v>
      </c>
      <c r="T3091" s="43" t="str">
        <f>YEAR(Taulukko1[[#This Row],[Loppu KK]])&amp;"Q"&amp;ROUNDDOWN((MONTH(Taulukko1[[#This Row],[Loppu KK]])-1)/3+1,0)</f>
        <v>2015Q1</v>
      </c>
      <c r="U3091" s="66">
        <f>IF(COUNT(Taulukko1[[#This Row],[Neuvottelujen alaiset ]])=1,Taulukko1[[#This Row],[Neuvottelujen alaiset ]],Taulukko1[[#This Row],[Vähennystarve]])</f>
        <v>15</v>
      </c>
      <c r="V3091" s="44">
        <f t="shared" si="487"/>
        <v>1</v>
      </c>
      <c r="W3091" s="44">
        <f t="shared" si="488"/>
        <v>0.73333333333333328</v>
      </c>
      <c r="X3091" s="44">
        <f t="shared" si="489"/>
        <v>0.73333333333333328</v>
      </c>
      <c r="Y3091" s="90" t="b">
        <f>AND(MONTH(Taulukko1[[#This Row],[Alku PVM]] )=6,DAY(Taulukko1[[#This Row],[Alku PVM]] )&gt;19)</f>
        <v>0</v>
      </c>
      <c r="Z3091" s="90" t="b">
        <f>AND(MONTH(Taulukko1[[#This Row],[Loppu PVM]] )=6,DAY(Taulukko1[[#This Row],[Loppu PVM]] )&gt;19)</f>
        <v>0</v>
      </c>
      <c r="AA3091" s="90" t="b">
        <f>OR(MONTH(Taulukko1[[#This Row],[Alku PVM]] )&lt;=5,AND(MONTH(Taulukko1[[#This Row],[Alku PVM]] )=6,DAY(Taulukko1[[#This Row],[Alku PVM]] )&lt;20))</f>
        <v>0</v>
      </c>
      <c r="AB3091" s="90" t="b">
        <f>OR(MONTH(Taulukko1[[#This Row],[Loppu PVM]])&lt;=5,AND(MONTH(Taulukko1[[#This Row],[Loppu PVM]] )=6,DAY(Taulukko1[[#This Row],[Loppu PVM]])&lt;20))</f>
        <v>1</v>
      </c>
      <c r="AC3091" s="90" t="b">
        <f>OR(MONTH(Taulukko1[[#This Row],[Alku PVM]] )&lt;=3,AND(MONTH(Taulukko1[[#This Row],[Alku PVM]] )=3))</f>
        <v>0</v>
      </c>
      <c r="AD3091" s="90" t="b">
        <f>OR(MONTH(Taulukko1[[#This Row],[Loppu PVM]] )&lt;=3,AND(MONTH(Taulukko1[[#This Row],[Loppu PVM]] )=3))</f>
        <v>1</v>
      </c>
      <c r="AE3091" s="90" t="b">
        <f>OR(MONTH(Taulukko1[[#This Row],[Alku PVM]] )&lt;=9,AND(MONTH(Taulukko1[[#This Row],[Alku PVM]] )=9))</f>
        <v>0</v>
      </c>
      <c r="AF3091" s="90" t="b">
        <f>OR(MONTH(Taulukko1[[#This Row],[Loppu PVM]])&lt;=9,AND(MONTH(Taulukko1[[#This Row],[Loppu PVM]] )=9))</f>
        <v>1</v>
      </c>
      <c r="AG3091" s="90" t="b">
        <f>OR(MONTH(Taulukko1[[#This Row],[Alku PVM]] )&lt;=6,AND(MONTH(Taulukko1[[#This Row],[Alku PVM]] )=6))</f>
        <v>0</v>
      </c>
      <c r="AH3091" s="90" t="b">
        <f>OR(MONTH(Taulukko1[[#This Row],[Loppu PVM]])&lt;=6,AND(MONTH(Taulukko1[[#This Row],[Loppu PVM]] )=6))</f>
        <v>1</v>
      </c>
    </row>
    <row r="3092" spans="1:34" ht="12.75" customHeight="1">
      <c r="A3092" s="21" t="s">
        <v>66</v>
      </c>
      <c r="B3092" s="23">
        <v>41985</v>
      </c>
      <c r="C3092" s="21" t="s">
        <v>4418</v>
      </c>
      <c r="D3092" s="24"/>
      <c r="E3092" s="62">
        <v>20</v>
      </c>
      <c r="F3092" s="23">
        <v>42034</v>
      </c>
      <c r="G3092" s="21">
        <v>18</v>
      </c>
      <c r="H3092" s="24">
        <v>160</v>
      </c>
      <c r="I3092" s="126">
        <f>INDEX('TOL2008'!B:B,MATCH(A3092,'TOL2008'!A:A,0))</f>
        <v>47191</v>
      </c>
      <c r="J3092" s="126" t="str">
        <f>INDEX(Pääluokka!$H$2:$H$100,MATCH(VALUE(LEFT(Taulukko1[[#This Row],[TOL2008]],2)),Pääluokka!$G$2:$G$100,0))</f>
        <v>Tukku- ja vähittäiskauppa; moottoriajoneuvojen ja moottoripyörien korjaus</v>
      </c>
      <c r="K3092" s="126" t="str">
        <f>INDEX(Pääluokka!$I$2:$I$100,MATCH(VALUE(LEFT(Taulukko1[[#This Row],[TOL2008]],2)),Pääluokka!$G$2:$G$100,0))</f>
        <v>Palvelualat (G-N, R, S)</v>
      </c>
      <c r="L3092" s="41">
        <f t="shared" si="480"/>
        <v>49</v>
      </c>
      <c r="M3092" s="43">
        <f t="shared" si="481"/>
        <v>41985</v>
      </c>
      <c r="N3092" s="43">
        <f t="shared" si="482"/>
        <v>42034</v>
      </c>
      <c r="O3092" s="43">
        <f t="shared" si="483"/>
        <v>41974</v>
      </c>
      <c r="P3092" s="43">
        <f t="shared" si="484"/>
        <v>42005</v>
      </c>
      <c r="Q3092" s="41">
        <f t="shared" si="485"/>
        <v>2014</v>
      </c>
      <c r="R3092" s="41">
        <f t="shared" si="486"/>
        <v>2015</v>
      </c>
      <c r="S3092" s="43" t="str">
        <f>YEAR(Taulukko1[[#This Row],[Alku KK]])&amp;"Q"&amp;ROUNDDOWN((MONTH(Taulukko1[[#This Row],[Alku KK]])-1)/3+1,0)</f>
        <v>2014Q4</v>
      </c>
      <c r="T3092" s="43" t="str">
        <f>YEAR(Taulukko1[[#This Row],[Loppu KK]])&amp;"Q"&amp;ROUNDDOWN((MONTH(Taulukko1[[#This Row],[Loppu KK]])-1)/3+1,0)</f>
        <v>2015Q1</v>
      </c>
      <c r="U3092" s="66">
        <f>IF(COUNT(Taulukko1[[#This Row],[Neuvottelujen alaiset ]])=1,Taulukko1[[#This Row],[Neuvottelujen alaiset ]],Taulukko1[[#This Row],[Vähennystarve]])</f>
        <v>160</v>
      </c>
      <c r="V3092" s="44">
        <f t="shared" si="487"/>
        <v>0.125</v>
      </c>
      <c r="W3092" s="44">
        <f t="shared" si="488"/>
        <v>0.1125</v>
      </c>
      <c r="X3092" s="44">
        <f t="shared" si="489"/>
        <v>0.9</v>
      </c>
      <c r="Y3092" s="90" t="b">
        <f>AND(MONTH(Taulukko1[[#This Row],[Alku PVM]] )=6,DAY(Taulukko1[[#This Row],[Alku PVM]] )&gt;19)</f>
        <v>0</v>
      </c>
      <c r="Z3092" s="90" t="b">
        <f>AND(MONTH(Taulukko1[[#This Row],[Loppu PVM]] )=6,DAY(Taulukko1[[#This Row],[Loppu PVM]] )&gt;19)</f>
        <v>0</v>
      </c>
      <c r="AA3092" s="90" t="b">
        <f>OR(MONTH(Taulukko1[[#This Row],[Alku PVM]] )&lt;=5,AND(MONTH(Taulukko1[[#This Row],[Alku PVM]] )=6,DAY(Taulukko1[[#This Row],[Alku PVM]] )&lt;20))</f>
        <v>0</v>
      </c>
      <c r="AB3092" s="90" t="b">
        <f>OR(MONTH(Taulukko1[[#This Row],[Loppu PVM]])&lt;=5,AND(MONTH(Taulukko1[[#This Row],[Loppu PVM]] )=6,DAY(Taulukko1[[#This Row],[Loppu PVM]])&lt;20))</f>
        <v>1</v>
      </c>
      <c r="AC3092" s="90" t="b">
        <f>OR(MONTH(Taulukko1[[#This Row],[Alku PVM]] )&lt;=3,AND(MONTH(Taulukko1[[#This Row],[Alku PVM]] )=3))</f>
        <v>0</v>
      </c>
      <c r="AD3092" s="90" t="b">
        <f>OR(MONTH(Taulukko1[[#This Row],[Loppu PVM]] )&lt;=3,AND(MONTH(Taulukko1[[#This Row],[Loppu PVM]] )=3))</f>
        <v>1</v>
      </c>
      <c r="AE3092" s="90" t="b">
        <f>OR(MONTH(Taulukko1[[#This Row],[Alku PVM]] )&lt;=9,AND(MONTH(Taulukko1[[#This Row],[Alku PVM]] )=9))</f>
        <v>0</v>
      </c>
      <c r="AF3092" s="90" t="b">
        <f>OR(MONTH(Taulukko1[[#This Row],[Loppu PVM]])&lt;=9,AND(MONTH(Taulukko1[[#This Row],[Loppu PVM]] )=9))</f>
        <v>1</v>
      </c>
      <c r="AG3092" s="90" t="b">
        <f>OR(MONTH(Taulukko1[[#This Row],[Alku PVM]] )&lt;=6,AND(MONTH(Taulukko1[[#This Row],[Alku PVM]] )=6))</f>
        <v>0</v>
      </c>
      <c r="AH3092" s="90" t="b">
        <f>OR(MONTH(Taulukko1[[#This Row],[Loppu PVM]])&lt;=6,AND(MONTH(Taulukko1[[#This Row],[Loppu PVM]] )=6))</f>
        <v>1</v>
      </c>
    </row>
    <row r="3093" spans="1:34" ht="12.75" customHeight="1">
      <c r="A3093" s="21" t="s">
        <v>464</v>
      </c>
      <c r="B3093" s="23">
        <v>41989</v>
      </c>
      <c r="C3093" s="21" t="s">
        <v>4355</v>
      </c>
      <c r="D3093" s="24"/>
      <c r="E3093" s="62">
        <v>10</v>
      </c>
      <c r="F3093" s="23">
        <v>41992</v>
      </c>
      <c r="G3093" s="24">
        <v>5</v>
      </c>
      <c r="H3093" s="22">
        <v>10</v>
      </c>
      <c r="I3093" s="126">
        <f>INDEX('TOL2008'!B:B,MATCH(A3093,'TOL2008'!A:A,0))</f>
        <v>62010</v>
      </c>
      <c r="J3093" s="126" t="str">
        <f>INDEX(Pääluokka!$H$2:$H$100,MATCH(VALUE(LEFT(Taulukko1[[#This Row],[TOL2008]],2)),Pääluokka!$G$2:$G$100,0))</f>
        <v>Informaatio ja viestintä</v>
      </c>
      <c r="K3093" s="126" t="str">
        <f>INDEX(Pääluokka!$I$2:$I$100,MATCH(VALUE(LEFT(Taulukko1[[#This Row],[TOL2008]],2)),Pääluokka!$G$2:$G$100,0))</f>
        <v>Palvelualat (G-N, R, S)</v>
      </c>
      <c r="L3093" s="41">
        <f t="shared" si="480"/>
        <v>3</v>
      </c>
      <c r="M3093" s="43">
        <f t="shared" si="481"/>
        <v>41989</v>
      </c>
      <c r="N3093" s="43">
        <f t="shared" si="482"/>
        <v>41992</v>
      </c>
      <c r="O3093" s="43">
        <f t="shared" si="483"/>
        <v>41974</v>
      </c>
      <c r="P3093" s="43">
        <f t="shared" si="484"/>
        <v>41974</v>
      </c>
      <c r="Q3093" s="41">
        <f t="shared" si="485"/>
        <v>2014</v>
      </c>
      <c r="R3093" s="41">
        <f t="shared" si="486"/>
        <v>2014</v>
      </c>
      <c r="S3093" s="43" t="str">
        <f>YEAR(Taulukko1[[#This Row],[Alku KK]])&amp;"Q"&amp;ROUNDDOWN((MONTH(Taulukko1[[#This Row],[Alku KK]])-1)/3+1,0)</f>
        <v>2014Q4</v>
      </c>
      <c r="T3093" s="43" t="str">
        <f>YEAR(Taulukko1[[#This Row],[Loppu KK]])&amp;"Q"&amp;ROUNDDOWN((MONTH(Taulukko1[[#This Row],[Loppu KK]])-1)/3+1,0)</f>
        <v>2014Q4</v>
      </c>
      <c r="U3093" s="66">
        <f>IF(COUNT(Taulukko1[[#This Row],[Neuvottelujen alaiset ]])=1,Taulukko1[[#This Row],[Neuvottelujen alaiset ]],Taulukko1[[#This Row],[Vähennystarve]])</f>
        <v>10</v>
      </c>
      <c r="V3093" s="44">
        <f t="shared" si="487"/>
        <v>1</v>
      </c>
      <c r="W3093" s="44">
        <f t="shared" si="488"/>
        <v>0.5</v>
      </c>
      <c r="X3093" s="44">
        <f t="shared" si="489"/>
        <v>0.5</v>
      </c>
      <c r="Y3093" s="90" t="b">
        <f>AND(MONTH(Taulukko1[[#This Row],[Alku PVM]] )=6,DAY(Taulukko1[[#This Row],[Alku PVM]] )&gt;19)</f>
        <v>0</v>
      </c>
      <c r="Z3093" s="90" t="b">
        <f>AND(MONTH(Taulukko1[[#This Row],[Loppu PVM]] )=6,DAY(Taulukko1[[#This Row],[Loppu PVM]] )&gt;19)</f>
        <v>0</v>
      </c>
      <c r="AA3093" s="90" t="b">
        <f>OR(MONTH(Taulukko1[[#This Row],[Alku PVM]] )&lt;=5,AND(MONTH(Taulukko1[[#This Row],[Alku PVM]] )=6,DAY(Taulukko1[[#This Row],[Alku PVM]] )&lt;20))</f>
        <v>0</v>
      </c>
      <c r="AB3093" s="90" t="b">
        <f>OR(MONTH(Taulukko1[[#This Row],[Loppu PVM]])&lt;=5,AND(MONTH(Taulukko1[[#This Row],[Loppu PVM]] )=6,DAY(Taulukko1[[#This Row],[Loppu PVM]])&lt;20))</f>
        <v>0</v>
      </c>
      <c r="AC3093" s="90" t="b">
        <f>OR(MONTH(Taulukko1[[#This Row],[Alku PVM]] )&lt;=3,AND(MONTH(Taulukko1[[#This Row],[Alku PVM]] )=3))</f>
        <v>0</v>
      </c>
      <c r="AD3093" s="90" t="b">
        <f>OR(MONTH(Taulukko1[[#This Row],[Loppu PVM]] )&lt;=3,AND(MONTH(Taulukko1[[#This Row],[Loppu PVM]] )=3))</f>
        <v>0</v>
      </c>
      <c r="AE3093" s="90" t="b">
        <f>OR(MONTH(Taulukko1[[#This Row],[Alku PVM]] )&lt;=9,AND(MONTH(Taulukko1[[#This Row],[Alku PVM]] )=9))</f>
        <v>0</v>
      </c>
      <c r="AF3093" s="90" t="b">
        <f>OR(MONTH(Taulukko1[[#This Row],[Loppu PVM]])&lt;=9,AND(MONTH(Taulukko1[[#This Row],[Loppu PVM]] )=9))</f>
        <v>0</v>
      </c>
      <c r="AG3093" s="90" t="b">
        <f>OR(MONTH(Taulukko1[[#This Row],[Alku PVM]] )&lt;=6,AND(MONTH(Taulukko1[[#This Row],[Alku PVM]] )=6))</f>
        <v>0</v>
      </c>
      <c r="AH3093" s="90" t="b">
        <f>OR(MONTH(Taulukko1[[#This Row],[Loppu PVM]])&lt;=6,AND(MONTH(Taulukko1[[#This Row],[Loppu PVM]] )=6))</f>
        <v>0</v>
      </c>
    </row>
    <row r="3094" spans="1:34" ht="12.75" customHeight="1">
      <c r="A3094" s="21" t="s">
        <v>4351</v>
      </c>
      <c r="B3094" s="23">
        <v>41990</v>
      </c>
      <c r="C3094" s="21" t="s">
        <v>4454</v>
      </c>
      <c r="D3094" s="24"/>
      <c r="E3094" s="62">
        <v>9</v>
      </c>
      <c r="F3094" s="23">
        <v>42012</v>
      </c>
      <c r="G3094" s="21">
        <v>2</v>
      </c>
      <c r="H3094" s="24">
        <v>100</v>
      </c>
      <c r="I3094" s="126">
        <f>INDEX('TOL2008'!B:B,MATCH(A3094,'TOL2008'!A:A,0))</f>
        <v>68209</v>
      </c>
      <c r="J3094" s="126" t="str">
        <f>INDEX(Pääluokka!$H$2:$H$100,MATCH(VALUE(LEFT(Taulukko1[[#This Row],[TOL2008]],2)),Pääluokka!$G$2:$G$100,0))</f>
        <v>Kiinteistöalan toiminta</v>
      </c>
      <c r="K3094" s="126" t="str">
        <f>INDEX(Pääluokka!$I$2:$I$100,MATCH(VALUE(LEFT(Taulukko1[[#This Row],[TOL2008]],2)),Pääluokka!$G$2:$G$100,0))</f>
        <v>Palvelualat (G-N, R, S)</v>
      </c>
      <c r="L3094" s="41">
        <f t="shared" si="480"/>
        <v>22</v>
      </c>
      <c r="M3094" s="43">
        <f t="shared" si="481"/>
        <v>41990</v>
      </c>
      <c r="N3094" s="43">
        <f t="shared" si="482"/>
        <v>42012</v>
      </c>
      <c r="O3094" s="43">
        <f t="shared" si="483"/>
        <v>41974</v>
      </c>
      <c r="P3094" s="43">
        <f t="shared" si="484"/>
        <v>42005</v>
      </c>
      <c r="Q3094" s="41">
        <f t="shared" si="485"/>
        <v>2014</v>
      </c>
      <c r="R3094" s="41">
        <f t="shared" si="486"/>
        <v>2015</v>
      </c>
      <c r="S3094" s="43" t="str">
        <f>YEAR(Taulukko1[[#This Row],[Alku KK]])&amp;"Q"&amp;ROUNDDOWN((MONTH(Taulukko1[[#This Row],[Alku KK]])-1)/3+1,0)</f>
        <v>2014Q4</v>
      </c>
      <c r="T3094" s="43" t="str">
        <f>YEAR(Taulukko1[[#This Row],[Loppu KK]])&amp;"Q"&amp;ROUNDDOWN((MONTH(Taulukko1[[#This Row],[Loppu KK]])-1)/3+1,0)</f>
        <v>2015Q1</v>
      </c>
      <c r="U3094" s="66">
        <f>IF(COUNT(Taulukko1[[#This Row],[Neuvottelujen alaiset ]])=1,Taulukko1[[#This Row],[Neuvottelujen alaiset ]],Taulukko1[[#This Row],[Vähennystarve]])</f>
        <v>100</v>
      </c>
      <c r="V3094" s="44">
        <f t="shared" si="487"/>
        <v>0.09</v>
      </c>
      <c r="W3094" s="44">
        <f t="shared" si="488"/>
        <v>0.02</v>
      </c>
      <c r="X3094" s="44">
        <f t="shared" si="489"/>
        <v>0.22222222222222221</v>
      </c>
      <c r="Y3094" s="90" t="b">
        <f>AND(MONTH(Taulukko1[[#This Row],[Alku PVM]] )=6,DAY(Taulukko1[[#This Row],[Alku PVM]] )&gt;19)</f>
        <v>0</v>
      </c>
      <c r="Z3094" s="90" t="b">
        <f>AND(MONTH(Taulukko1[[#This Row],[Loppu PVM]] )=6,DAY(Taulukko1[[#This Row],[Loppu PVM]] )&gt;19)</f>
        <v>0</v>
      </c>
      <c r="AA3094" s="90" t="b">
        <f>OR(MONTH(Taulukko1[[#This Row],[Alku PVM]] )&lt;=5,AND(MONTH(Taulukko1[[#This Row],[Alku PVM]] )=6,DAY(Taulukko1[[#This Row],[Alku PVM]] )&lt;20))</f>
        <v>0</v>
      </c>
      <c r="AB3094" s="90" t="b">
        <f>OR(MONTH(Taulukko1[[#This Row],[Loppu PVM]])&lt;=5,AND(MONTH(Taulukko1[[#This Row],[Loppu PVM]] )=6,DAY(Taulukko1[[#This Row],[Loppu PVM]])&lt;20))</f>
        <v>1</v>
      </c>
      <c r="AC3094" s="90" t="b">
        <f>OR(MONTH(Taulukko1[[#This Row],[Alku PVM]] )&lt;=3,AND(MONTH(Taulukko1[[#This Row],[Alku PVM]] )=3))</f>
        <v>0</v>
      </c>
      <c r="AD3094" s="90" t="b">
        <f>OR(MONTH(Taulukko1[[#This Row],[Loppu PVM]] )&lt;=3,AND(MONTH(Taulukko1[[#This Row],[Loppu PVM]] )=3))</f>
        <v>1</v>
      </c>
      <c r="AE3094" s="90" t="b">
        <f>OR(MONTH(Taulukko1[[#This Row],[Alku PVM]] )&lt;=9,AND(MONTH(Taulukko1[[#This Row],[Alku PVM]] )=9))</f>
        <v>0</v>
      </c>
      <c r="AF3094" s="90" t="b">
        <f>OR(MONTH(Taulukko1[[#This Row],[Loppu PVM]])&lt;=9,AND(MONTH(Taulukko1[[#This Row],[Loppu PVM]] )=9))</f>
        <v>1</v>
      </c>
      <c r="AG3094" s="90" t="b">
        <f>OR(MONTH(Taulukko1[[#This Row],[Alku PVM]] )&lt;=6,AND(MONTH(Taulukko1[[#This Row],[Alku PVM]] )=6))</f>
        <v>0</v>
      </c>
      <c r="AH3094" s="90" t="b">
        <f>OR(MONTH(Taulukko1[[#This Row],[Loppu PVM]])&lt;=6,AND(MONTH(Taulukko1[[#This Row],[Loppu PVM]] )=6))</f>
        <v>1</v>
      </c>
    </row>
    <row r="3095" spans="1:34" ht="12.75" customHeight="1">
      <c r="A3095" s="21" t="s">
        <v>4373</v>
      </c>
      <c r="B3095" s="23">
        <v>41991</v>
      </c>
      <c r="C3095" s="21" t="s">
        <v>4374</v>
      </c>
      <c r="D3095" s="24"/>
      <c r="F3095" s="23"/>
      <c r="G3095" s="24"/>
      <c r="H3095" s="22">
        <v>30</v>
      </c>
      <c r="I3095" s="126">
        <f>INDEX('TOL2008'!B:B,MATCH(A3095,'TOL2008'!A:A,0))</f>
        <v>23320</v>
      </c>
      <c r="J3095" s="126" t="str">
        <f>INDEX(Pääluokka!$H$2:$H$100,MATCH(VALUE(LEFT(Taulukko1[[#This Row],[TOL2008]],2)),Pääluokka!$G$2:$G$100,0))</f>
        <v>Teollisuus</v>
      </c>
      <c r="K3095" s="126" t="str">
        <f>INDEX(Pääluokka!$I$2:$I$100,MATCH(VALUE(LEFT(Taulukko1[[#This Row],[TOL2008]],2)),Pääluokka!$G$2:$G$100,0))</f>
        <v>Teollisuus (C-E)</v>
      </c>
      <c r="L3095" s="41" t="str">
        <f t="shared" si="480"/>
        <v>NA</v>
      </c>
      <c r="M3095" s="43">
        <f t="shared" si="481"/>
        <v>41991</v>
      </c>
      <c r="N3095" s="43">
        <f t="shared" si="482"/>
        <v>42042</v>
      </c>
      <c r="O3095" s="43">
        <f t="shared" si="483"/>
        <v>41974</v>
      </c>
      <c r="P3095" s="43">
        <f t="shared" si="484"/>
        <v>42036</v>
      </c>
      <c r="Q3095" s="41">
        <f t="shared" si="485"/>
        <v>2014</v>
      </c>
      <c r="R3095" s="41">
        <f t="shared" si="486"/>
        <v>2015</v>
      </c>
      <c r="S3095" s="43" t="str">
        <f>YEAR(Taulukko1[[#This Row],[Alku KK]])&amp;"Q"&amp;ROUNDDOWN((MONTH(Taulukko1[[#This Row],[Alku KK]])-1)/3+1,0)</f>
        <v>2014Q4</v>
      </c>
      <c r="T3095" s="43" t="str">
        <f>YEAR(Taulukko1[[#This Row],[Loppu KK]])&amp;"Q"&amp;ROUNDDOWN((MONTH(Taulukko1[[#This Row],[Loppu KK]])-1)/3+1,0)</f>
        <v>2015Q1</v>
      </c>
      <c r="U3095" s="66">
        <f>IF(COUNT(Taulukko1[[#This Row],[Neuvottelujen alaiset ]])=1,Taulukko1[[#This Row],[Neuvottelujen alaiset ]],Taulukko1[[#This Row],[Vähennystarve]])</f>
        <v>30</v>
      </c>
      <c r="V3095" s="44" t="str">
        <f t="shared" si="487"/>
        <v>NA</v>
      </c>
      <c r="W3095" s="44" t="str">
        <f t="shared" si="488"/>
        <v>NA</v>
      </c>
      <c r="X3095" s="44" t="str">
        <f t="shared" si="489"/>
        <v>NA</v>
      </c>
      <c r="Y3095" s="90" t="b">
        <f>AND(MONTH(Taulukko1[[#This Row],[Alku PVM]] )=6,DAY(Taulukko1[[#This Row],[Alku PVM]] )&gt;19)</f>
        <v>0</v>
      </c>
      <c r="Z3095" s="90" t="b">
        <f>AND(MONTH(Taulukko1[[#This Row],[Loppu PVM]] )=6,DAY(Taulukko1[[#This Row],[Loppu PVM]] )&gt;19)</f>
        <v>0</v>
      </c>
      <c r="AA3095" s="90" t="b">
        <f>OR(MONTH(Taulukko1[[#This Row],[Alku PVM]] )&lt;=5,AND(MONTH(Taulukko1[[#This Row],[Alku PVM]] )=6,DAY(Taulukko1[[#This Row],[Alku PVM]] )&lt;20))</f>
        <v>0</v>
      </c>
      <c r="AB3095" s="90" t="b">
        <f>OR(MONTH(Taulukko1[[#This Row],[Loppu PVM]])&lt;=5,AND(MONTH(Taulukko1[[#This Row],[Loppu PVM]] )=6,DAY(Taulukko1[[#This Row],[Loppu PVM]])&lt;20))</f>
        <v>1</v>
      </c>
      <c r="AC3095" s="90" t="b">
        <f>OR(MONTH(Taulukko1[[#This Row],[Alku PVM]] )&lt;=3,AND(MONTH(Taulukko1[[#This Row],[Alku PVM]] )=3))</f>
        <v>0</v>
      </c>
      <c r="AD3095" s="90" t="b">
        <f>OR(MONTH(Taulukko1[[#This Row],[Loppu PVM]] )&lt;=3,AND(MONTH(Taulukko1[[#This Row],[Loppu PVM]] )=3))</f>
        <v>1</v>
      </c>
      <c r="AE3095" s="90" t="b">
        <f>OR(MONTH(Taulukko1[[#This Row],[Alku PVM]] )&lt;=9,AND(MONTH(Taulukko1[[#This Row],[Alku PVM]] )=9))</f>
        <v>0</v>
      </c>
      <c r="AF3095" s="90" t="b">
        <f>OR(MONTH(Taulukko1[[#This Row],[Loppu PVM]])&lt;=9,AND(MONTH(Taulukko1[[#This Row],[Loppu PVM]] )=9))</f>
        <v>1</v>
      </c>
      <c r="AG3095" s="90" t="b">
        <f>OR(MONTH(Taulukko1[[#This Row],[Alku PVM]] )&lt;=6,AND(MONTH(Taulukko1[[#This Row],[Alku PVM]] )=6))</f>
        <v>0</v>
      </c>
      <c r="AH3095" s="90" t="b">
        <f>OR(MONTH(Taulukko1[[#This Row],[Loppu PVM]])&lt;=6,AND(MONTH(Taulukko1[[#This Row],[Loppu PVM]] )=6))</f>
        <v>1</v>
      </c>
    </row>
    <row r="3096" spans="1:34" ht="12.75" customHeight="1">
      <c r="A3096" s="21" t="s">
        <v>2719</v>
      </c>
      <c r="B3096" s="23">
        <v>41992</v>
      </c>
      <c r="C3096" s="21" t="s">
        <v>4446</v>
      </c>
      <c r="D3096" s="24">
        <v>20</v>
      </c>
      <c r="F3096" s="23">
        <v>42012</v>
      </c>
      <c r="G3096" s="21">
        <v>0</v>
      </c>
      <c r="H3096" s="24">
        <v>20</v>
      </c>
      <c r="I3096" s="126">
        <f>INDEX('TOL2008'!B:B,MATCH(A3096,'TOL2008'!A:A,0))</f>
        <v>25120</v>
      </c>
      <c r="J3096" s="126" t="str">
        <f>INDEX(Pääluokka!$H$2:$H$100,MATCH(VALUE(LEFT(Taulukko1[[#This Row],[TOL2008]],2)),Pääluokka!$G$2:$G$100,0))</f>
        <v>Teollisuus</v>
      </c>
      <c r="K3096" s="126" t="str">
        <f>INDEX(Pääluokka!$I$2:$I$100,MATCH(VALUE(LEFT(Taulukko1[[#This Row],[TOL2008]],2)),Pääluokka!$G$2:$G$100,0))</f>
        <v>Teollisuus (C-E)</v>
      </c>
      <c r="L3096" s="41">
        <f t="shared" si="480"/>
        <v>20</v>
      </c>
      <c r="M3096" s="43">
        <f t="shared" si="481"/>
        <v>41992</v>
      </c>
      <c r="N3096" s="43">
        <f t="shared" si="482"/>
        <v>42012</v>
      </c>
      <c r="O3096" s="43">
        <f t="shared" si="483"/>
        <v>41974</v>
      </c>
      <c r="P3096" s="43">
        <f t="shared" si="484"/>
        <v>42005</v>
      </c>
      <c r="Q3096" s="41">
        <f t="shared" si="485"/>
        <v>2014</v>
      </c>
      <c r="R3096" s="41">
        <f t="shared" si="486"/>
        <v>2015</v>
      </c>
      <c r="S3096" s="43" t="str">
        <f>YEAR(Taulukko1[[#This Row],[Alku KK]])&amp;"Q"&amp;ROUNDDOWN((MONTH(Taulukko1[[#This Row],[Alku KK]])-1)/3+1,0)</f>
        <v>2014Q4</v>
      </c>
      <c r="T3096" s="43" t="str">
        <f>YEAR(Taulukko1[[#This Row],[Loppu KK]])&amp;"Q"&amp;ROUNDDOWN((MONTH(Taulukko1[[#This Row],[Loppu KK]])-1)/3+1,0)</f>
        <v>2015Q1</v>
      </c>
      <c r="U3096" s="66">
        <f>IF(COUNT(Taulukko1[[#This Row],[Neuvottelujen alaiset ]])=1,Taulukko1[[#This Row],[Neuvottelujen alaiset ]],Taulukko1[[#This Row],[Vähennystarve]])</f>
        <v>20</v>
      </c>
      <c r="V3096" s="44" t="str">
        <f t="shared" si="487"/>
        <v>NA</v>
      </c>
      <c r="W3096" s="44">
        <f t="shared" si="488"/>
        <v>0</v>
      </c>
      <c r="X3096" s="44" t="str">
        <f t="shared" si="489"/>
        <v>NA</v>
      </c>
      <c r="Y3096" s="90" t="b">
        <f>AND(MONTH(Taulukko1[[#This Row],[Alku PVM]] )=6,DAY(Taulukko1[[#This Row],[Alku PVM]] )&gt;19)</f>
        <v>0</v>
      </c>
      <c r="Z3096" s="90" t="b">
        <f>AND(MONTH(Taulukko1[[#This Row],[Loppu PVM]] )=6,DAY(Taulukko1[[#This Row],[Loppu PVM]] )&gt;19)</f>
        <v>0</v>
      </c>
      <c r="AA3096" s="90" t="b">
        <f>OR(MONTH(Taulukko1[[#This Row],[Alku PVM]] )&lt;=5,AND(MONTH(Taulukko1[[#This Row],[Alku PVM]] )=6,DAY(Taulukko1[[#This Row],[Alku PVM]] )&lt;20))</f>
        <v>0</v>
      </c>
      <c r="AB3096" s="90" t="b">
        <f>OR(MONTH(Taulukko1[[#This Row],[Loppu PVM]])&lt;=5,AND(MONTH(Taulukko1[[#This Row],[Loppu PVM]] )=6,DAY(Taulukko1[[#This Row],[Loppu PVM]])&lt;20))</f>
        <v>1</v>
      </c>
      <c r="AC3096" s="90" t="b">
        <f>OR(MONTH(Taulukko1[[#This Row],[Alku PVM]] )&lt;=3,AND(MONTH(Taulukko1[[#This Row],[Alku PVM]] )=3))</f>
        <v>0</v>
      </c>
      <c r="AD3096" s="90" t="b">
        <f>OR(MONTH(Taulukko1[[#This Row],[Loppu PVM]] )&lt;=3,AND(MONTH(Taulukko1[[#This Row],[Loppu PVM]] )=3))</f>
        <v>1</v>
      </c>
      <c r="AE3096" s="90" t="b">
        <f>OR(MONTH(Taulukko1[[#This Row],[Alku PVM]] )&lt;=9,AND(MONTH(Taulukko1[[#This Row],[Alku PVM]] )=9))</f>
        <v>0</v>
      </c>
      <c r="AF3096" s="90" t="b">
        <f>OR(MONTH(Taulukko1[[#This Row],[Loppu PVM]])&lt;=9,AND(MONTH(Taulukko1[[#This Row],[Loppu PVM]] )=9))</f>
        <v>1</v>
      </c>
      <c r="AG3096" s="90" t="b">
        <f>OR(MONTH(Taulukko1[[#This Row],[Alku PVM]] )&lt;=6,AND(MONTH(Taulukko1[[#This Row],[Alku PVM]] )=6))</f>
        <v>0</v>
      </c>
      <c r="AH3096" s="90" t="b">
        <f>OR(MONTH(Taulukko1[[#This Row],[Loppu PVM]])&lt;=6,AND(MONTH(Taulukko1[[#This Row],[Loppu PVM]] )=6))</f>
        <v>1</v>
      </c>
    </row>
    <row r="3097" spans="1:34" ht="12.75" customHeight="1">
      <c r="A3097" s="21" t="s">
        <v>4343</v>
      </c>
      <c r="B3097" s="23">
        <v>42002</v>
      </c>
      <c r="C3097" s="21" t="s">
        <v>4344</v>
      </c>
      <c r="D3097" s="24"/>
      <c r="F3097" s="23"/>
      <c r="G3097" s="24"/>
      <c r="H3097" s="22">
        <v>200</v>
      </c>
      <c r="I3097" s="126">
        <f>INDEX('TOL2008'!B:B,MATCH(A3097,'TOL2008'!A:A,0))</f>
        <v>46381</v>
      </c>
      <c r="J3097" s="126" t="str">
        <f>INDEX(Pääluokka!$H$2:$H$100,MATCH(VALUE(LEFT(Taulukko1[[#This Row],[TOL2008]],2)),Pääluokka!$G$2:$G$100,0))</f>
        <v>Tukku- ja vähittäiskauppa; moottoriajoneuvojen ja moottoripyörien korjaus</v>
      </c>
      <c r="K3097" s="126" t="str">
        <f>INDEX(Pääluokka!$I$2:$I$100,MATCH(VALUE(LEFT(Taulukko1[[#This Row],[TOL2008]],2)),Pääluokka!$G$2:$G$100,0))</f>
        <v>Palvelualat (G-N, R, S)</v>
      </c>
      <c r="L3097" s="41" t="str">
        <f t="shared" si="480"/>
        <v>NA</v>
      </c>
      <c r="M3097" s="43">
        <f t="shared" si="481"/>
        <v>42002</v>
      </c>
      <c r="N3097" s="43">
        <f t="shared" si="482"/>
        <v>42053</v>
      </c>
      <c r="O3097" s="43">
        <f t="shared" si="483"/>
        <v>41974</v>
      </c>
      <c r="P3097" s="43">
        <f t="shared" si="484"/>
        <v>42036</v>
      </c>
      <c r="Q3097" s="41">
        <f t="shared" si="485"/>
        <v>2014</v>
      </c>
      <c r="R3097" s="41">
        <f t="shared" si="486"/>
        <v>2015</v>
      </c>
      <c r="S3097" s="43" t="str">
        <f>YEAR(Taulukko1[[#This Row],[Alku KK]])&amp;"Q"&amp;ROUNDDOWN((MONTH(Taulukko1[[#This Row],[Alku KK]])-1)/3+1,0)</f>
        <v>2014Q4</v>
      </c>
      <c r="T3097" s="43" t="str">
        <f>YEAR(Taulukko1[[#This Row],[Loppu KK]])&amp;"Q"&amp;ROUNDDOWN((MONTH(Taulukko1[[#This Row],[Loppu KK]])-1)/3+1,0)</f>
        <v>2015Q1</v>
      </c>
      <c r="U3097" s="66">
        <f>IF(COUNT(Taulukko1[[#This Row],[Neuvottelujen alaiset ]])=1,Taulukko1[[#This Row],[Neuvottelujen alaiset ]],Taulukko1[[#This Row],[Vähennystarve]])</f>
        <v>200</v>
      </c>
      <c r="V3097" s="44" t="str">
        <f t="shared" si="487"/>
        <v>NA</v>
      </c>
      <c r="W3097" s="44" t="str">
        <f t="shared" si="488"/>
        <v>NA</v>
      </c>
      <c r="X3097" s="44" t="str">
        <f t="shared" si="489"/>
        <v>NA</v>
      </c>
      <c r="Y3097" s="90" t="b">
        <f>AND(MONTH(Taulukko1[[#This Row],[Alku PVM]] )=6,DAY(Taulukko1[[#This Row],[Alku PVM]] )&gt;19)</f>
        <v>0</v>
      </c>
      <c r="Z3097" s="90" t="b">
        <f>AND(MONTH(Taulukko1[[#This Row],[Loppu PVM]] )=6,DAY(Taulukko1[[#This Row],[Loppu PVM]] )&gt;19)</f>
        <v>0</v>
      </c>
      <c r="AA3097" s="90" t="b">
        <f>OR(MONTH(Taulukko1[[#This Row],[Alku PVM]] )&lt;=5,AND(MONTH(Taulukko1[[#This Row],[Alku PVM]] )=6,DAY(Taulukko1[[#This Row],[Alku PVM]] )&lt;20))</f>
        <v>0</v>
      </c>
      <c r="AB3097" s="90" t="b">
        <f>OR(MONTH(Taulukko1[[#This Row],[Loppu PVM]])&lt;=5,AND(MONTH(Taulukko1[[#This Row],[Loppu PVM]] )=6,DAY(Taulukko1[[#This Row],[Loppu PVM]])&lt;20))</f>
        <v>1</v>
      </c>
      <c r="AC3097" s="90" t="b">
        <f>OR(MONTH(Taulukko1[[#This Row],[Alku PVM]] )&lt;=3,AND(MONTH(Taulukko1[[#This Row],[Alku PVM]] )=3))</f>
        <v>0</v>
      </c>
      <c r="AD3097" s="90" t="b">
        <f>OR(MONTH(Taulukko1[[#This Row],[Loppu PVM]] )&lt;=3,AND(MONTH(Taulukko1[[#This Row],[Loppu PVM]] )=3))</f>
        <v>1</v>
      </c>
      <c r="AE3097" s="90" t="b">
        <f>OR(MONTH(Taulukko1[[#This Row],[Alku PVM]] )&lt;=9,AND(MONTH(Taulukko1[[#This Row],[Alku PVM]] )=9))</f>
        <v>0</v>
      </c>
      <c r="AF3097" s="90" t="b">
        <f>OR(MONTH(Taulukko1[[#This Row],[Loppu PVM]])&lt;=9,AND(MONTH(Taulukko1[[#This Row],[Loppu PVM]] )=9))</f>
        <v>1</v>
      </c>
      <c r="AG3097" s="90" t="b">
        <f>OR(MONTH(Taulukko1[[#This Row],[Alku PVM]] )&lt;=6,AND(MONTH(Taulukko1[[#This Row],[Alku PVM]] )=6))</f>
        <v>0</v>
      </c>
      <c r="AH3097" s="90" t="b">
        <f>OR(MONTH(Taulukko1[[#This Row],[Loppu PVM]])&lt;=6,AND(MONTH(Taulukko1[[#This Row],[Loppu PVM]] )=6))</f>
        <v>1</v>
      </c>
    </row>
    <row r="3098" spans="1:34" ht="12.75" customHeight="1">
      <c r="A3098" s="21" t="s">
        <v>193</v>
      </c>
      <c r="B3098" s="23">
        <v>42002</v>
      </c>
      <c r="C3098" s="21" t="s">
        <v>4369</v>
      </c>
      <c r="D3098" s="24"/>
      <c r="F3098" s="23"/>
      <c r="G3098" s="24"/>
      <c r="H3098" s="22">
        <v>30</v>
      </c>
      <c r="I3098" s="126">
        <f>INDEX('TOL2008'!B:B,MATCH(A3098,'TOL2008'!A:A,0))</f>
        <v>47111</v>
      </c>
      <c r="J3098" s="126" t="str">
        <f>INDEX(Pääluokka!$H$2:$H$100,MATCH(VALUE(LEFT(Taulukko1[[#This Row],[TOL2008]],2)),Pääluokka!$G$2:$G$100,0))</f>
        <v>Tukku- ja vähittäiskauppa; moottoriajoneuvojen ja moottoripyörien korjaus</v>
      </c>
      <c r="K3098" s="126" t="str">
        <f>INDEX(Pääluokka!$I$2:$I$100,MATCH(VALUE(LEFT(Taulukko1[[#This Row],[TOL2008]],2)),Pääluokka!$G$2:$G$100,0))</f>
        <v>Palvelualat (G-N, R, S)</v>
      </c>
      <c r="L3098" s="41" t="str">
        <f t="shared" si="480"/>
        <v>NA</v>
      </c>
      <c r="M3098" s="43">
        <f t="shared" si="481"/>
        <v>42002</v>
      </c>
      <c r="N3098" s="43">
        <f t="shared" si="482"/>
        <v>42053</v>
      </c>
      <c r="O3098" s="43">
        <f t="shared" si="483"/>
        <v>41974</v>
      </c>
      <c r="P3098" s="43">
        <f t="shared" si="484"/>
        <v>42036</v>
      </c>
      <c r="Q3098" s="41">
        <f t="shared" si="485"/>
        <v>2014</v>
      </c>
      <c r="R3098" s="41">
        <f t="shared" si="486"/>
        <v>2015</v>
      </c>
      <c r="S3098" s="43" t="str">
        <f>YEAR(Taulukko1[[#This Row],[Alku KK]])&amp;"Q"&amp;ROUNDDOWN((MONTH(Taulukko1[[#This Row],[Alku KK]])-1)/3+1,0)</f>
        <v>2014Q4</v>
      </c>
      <c r="T3098" s="43" t="str">
        <f>YEAR(Taulukko1[[#This Row],[Loppu KK]])&amp;"Q"&amp;ROUNDDOWN((MONTH(Taulukko1[[#This Row],[Loppu KK]])-1)/3+1,0)</f>
        <v>2015Q1</v>
      </c>
      <c r="U3098" s="66">
        <f>IF(COUNT(Taulukko1[[#This Row],[Neuvottelujen alaiset ]])=1,Taulukko1[[#This Row],[Neuvottelujen alaiset ]],Taulukko1[[#This Row],[Vähennystarve]])</f>
        <v>30</v>
      </c>
      <c r="V3098" s="44" t="str">
        <f t="shared" si="487"/>
        <v>NA</v>
      </c>
      <c r="W3098" s="44" t="str">
        <f t="shared" si="488"/>
        <v>NA</v>
      </c>
      <c r="X3098" s="44" t="str">
        <f t="shared" si="489"/>
        <v>NA</v>
      </c>
      <c r="Y3098" s="90" t="b">
        <f>AND(MONTH(Taulukko1[[#This Row],[Alku PVM]] )=6,DAY(Taulukko1[[#This Row],[Alku PVM]] )&gt;19)</f>
        <v>0</v>
      </c>
      <c r="Z3098" s="90" t="b">
        <f>AND(MONTH(Taulukko1[[#This Row],[Loppu PVM]] )=6,DAY(Taulukko1[[#This Row],[Loppu PVM]] )&gt;19)</f>
        <v>0</v>
      </c>
      <c r="AA3098" s="90" t="b">
        <f>OR(MONTH(Taulukko1[[#This Row],[Alku PVM]] )&lt;=5,AND(MONTH(Taulukko1[[#This Row],[Alku PVM]] )=6,DAY(Taulukko1[[#This Row],[Alku PVM]] )&lt;20))</f>
        <v>0</v>
      </c>
      <c r="AB3098" s="90" t="b">
        <f>OR(MONTH(Taulukko1[[#This Row],[Loppu PVM]])&lt;=5,AND(MONTH(Taulukko1[[#This Row],[Loppu PVM]] )=6,DAY(Taulukko1[[#This Row],[Loppu PVM]])&lt;20))</f>
        <v>1</v>
      </c>
      <c r="AC3098" s="90" t="b">
        <f>OR(MONTH(Taulukko1[[#This Row],[Alku PVM]] )&lt;=3,AND(MONTH(Taulukko1[[#This Row],[Alku PVM]] )=3))</f>
        <v>0</v>
      </c>
      <c r="AD3098" s="90" t="b">
        <f>OR(MONTH(Taulukko1[[#This Row],[Loppu PVM]] )&lt;=3,AND(MONTH(Taulukko1[[#This Row],[Loppu PVM]] )=3))</f>
        <v>1</v>
      </c>
      <c r="AE3098" s="90" t="b">
        <f>OR(MONTH(Taulukko1[[#This Row],[Alku PVM]] )&lt;=9,AND(MONTH(Taulukko1[[#This Row],[Alku PVM]] )=9))</f>
        <v>0</v>
      </c>
      <c r="AF3098" s="90" t="b">
        <f>OR(MONTH(Taulukko1[[#This Row],[Loppu PVM]])&lt;=9,AND(MONTH(Taulukko1[[#This Row],[Loppu PVM]] )=9))</f>
        <v>1</v>
      </c>
      <c r="AG3098" s="90" t="b">
        <f>OR(MONTH(Taulukko1[[#This Row],[Alku PVM]] )&lt;=6,AND(MONTH(Taulukko1[[#This Row],[Alku PVM]] )=6))</f>
        <v>0</v>
      </c>
      <c r="AH3098" s="90" t="b">
        <f>OR(MONTH(Taulukko1[[#This Row],[Loppu PVM]])&lt;=6,AND(MONTH(Taulukko1[[#This Row],[Loppu PVM]] )=6))</f>
        <v>1</v>
      </c>
    </row>
    <row r="3099" spans="1:34">
      <c r="A3099" s="25" t="s">
        <v>4475</v>
      </c>
      <c r="B3099" s="26">
        <v>42005</v>
      </c>
      <c r="C3099" s="25" t="s">
        <v>4476</v>
      </c>
      <c r="D3099" s="32">
        <v>13</v>
      </c>
      <c r="E3099" s="27"/>
      <c r="F3099" s="26">
        <v>42066</v>
      </c>
      <c r="G3099" s="33">
        <v>15</v>
      </c>
      <c r="H3099" s="28">
        <v>43</v>
      </c>
      <c r="I3099" s="126">
        <f>INDEX('TOL2008'!B:B,MATCH(A3099,'TOL2008'!A:A,0))</f>
        <v>25210</v>
      </c>
      <c r="J3099" s="126" t="str">
        <f>INDEX(Pääluokka!$H$2:$H$100,MATCH(VALUE(LEFT(Taulukko1[[#This Row],[TOL2008]],2)),Pääluokka!$G$2:$G$100,0))</f>
        <v>Teollisuus</v>
      </c>
      <c r="K3099" s="126" t="str">
        <f>INDEX(Pääluokka!$I$2:$I$100,MATCH(VALUE(LEFT(Taulukko1[[#This Row],[TOL2008]],2)),Pääluokka!$G$2:$G$100,0))</f>
        <v>Teollisuus (C-E)</v>
      </c>
      <c r="L3099" s="41">
        <f t="shared" si="480"/>
        <v>61</v>
      </c>
      <c r="M3099" s="43">
        <f t="shared" si="481"/>
        <v>42005</v>
      </c>
      <c r="N3099" s="43">
        <f t="shared" si="482"/>
        <v>42066</v>
      </c>
      <c r="O3099" s="43">
        <f t="shared" si="483"/>
        <v>42005</v>
      </c>
      <c r="P3099" s="43">
        <f t="shared" si="484"/>
        <v>42064</v>
      </c>
      <c r="Q3099" s="41">
        <f t="shared" si="485"/>
        <v>2015</v>
      </c>
      <c r="R3099" s="41">
        <f t="shared" si="486"/>
        <v>2015</v>
      </c>
      <c r="S3099" s="43" t="str">
        <f>YEAR(Taulukko1[[#This Row],[Alku KK]])&amp;"Q"&amp;ROUNDDOWN((MONTH(Taulukko1[[#This Row],[Alku KK]])-1)/3+1,0)</f>
        <v>2015Q1</v>
      </c>
      <c r="T3099" s="43" t="str">
        <f>YEAR(Taulukko1[[#This Row],[Loppu KK]])&amp;"Q"&amp;ROUNDDOWN((MONTH(Taulukko1[[#This Row],[Loppu KK]])-1)/3+1,0)</f>
        <v>2015Q1</v>
      </c>
      <c r="U3099" s="66">
        <f>IF(COUNT(Taulukko1[[#This Row],[Neuvottelujen alaiset ]])=1,Taulukko1[[#This Row],[Neuvottelujen alaiset ]],Taulukko1[[#This Row],[Vähennystarve]])</f>
        <v>43</v>
      </c>
      <c r="V3099" s="44" t="str">
        <f t="shared" si="487"/>
        <v>NA</v>
      </c>
      <c r="W3099" s="44">
        <f t="shared" si="488"/>
        <v>0.34883720930232559</v>
      </c>
      <c r="X3099" s="44" t="str">
        <f t="shared" si="489"/>
        <v>NA</v>
      </c>
      <c r="Y3099" s="90" t="b">
        <f>AND(MONTH(Taulukko1[[#This Row],[Alku PVM]] )=6,DAY(Taulukko1[[#This Row],[Alku PVM]] )&gt;19)</f>
        <v>0</v>
      </c>
      <c r="Z3099" s="90" t="b">
        <f>AND(MONTH(Taulukko1[[#This Row],[Loppu PVM]] )=6,DAY(Taulukko1[[#This Row],[Loppu PVM]] )&gt;19)</f>
        <v>0</v>
      </c>
      <c r="AA3099" s="90" t="b">
        <f>OR(MONTH(Taulukko1[[#This Row],[Alku PVM]] )&lt;=5,AND(MONTH(Taulukko1[[#This Row],[Alku PVM]] )=6,DAY(Taulukko1[[#This Row],[Alku PVM]] )&lt;20))</f>
        <v>1</v>
      </c>
      <c r="AB3099" s="90" t="b">
        <f>OR(MONTH(Taulukko1[[#This Row],[Loppu PVM]])&lt;=5,AND(MONTH(Taulukko1[[#This Row],[Loppu PVM]] )=6,DAY(Taulukko1[[#This Row],[Loppu PVM]])&lt;20))</f>
        <v>1</v>
      </c>
      <c r="AC3099" s="90" t="b">
        <f>OR(MONTH(Taulukko1[[#This Row],[Alku PVM]] )&lt;=3,AND(MONTH(Taulukko1[[#This Row],[Alku PVM]] )=3))</f>
        <v>1</v>
      </c>
      <c r="AD3099" s="90" t="b">
        <f>OR(MONTH(Taulukko1[[#This Row],[Loppu PVM]] )&lt;=3,AND(MONTH(Taulukko1[[#This Row],[Loppu PVM]] )=3))</f>
        <v>1</v>
      </c>
      <c r="AE3099" s="90" t="b">
        <f>OR(MONTH(Taulukko1[[#This Row],[Alku PVM]] )&lt;=9,AND(MONTH(Taulukko1[[#This Row],[Alku PVM]] )=9))</f>
        <v>1</v>
      </c>
      <c r="AF3099" s="90" t="b">
        <f>OR(MONTH(Taulukko1[[#This Row],[Loppu PVM]])&lt;=9,AND(MONTH(Taulukko1[[#This Row],[Loppu PVM]] )=9))</f>
        <v>1</v>
      </c>
      <c r="AG3099" s="90" t="b">
        <f>OR(MONTH(Taulukko1[[#This Row],[Alku PVM]] )&lt;=6,AND(MONTH(Taulukko1[[#This Row],[Alku PVM]] )=6))</f>
        <v>1</v>
      </c>
      <c r="AH3099" s="90" t="b">
        <f>OR(MONTH(Taulukko1[[#This Row],[Loppu PVM]])&lt;=6,AND(MONTH(Taulukko1[[#This Row],[Loppu PVM]] )=6))</f>
        <v>1</v>
      </c>
    </row>
    <row r="3100" spans="1:34">
      <c r="A3100" s="25" t="s">
        <v>3465</v>
      </c>
      <c r="B3100" s="26">
        <v>42005</v>
      </c>
      <c r="C3100" s="25" t="s">
        <v>4466</v>
      </c>
      <c r="D3100" s="34">
        <v>90</v>
      </c>
      <c r="E3100" s="27"/>
      <c r="F3100" s="26">
        <v>42033</v>
      </c>
      <c r="G3100" s="33">
        <v>8</v>
      </c>
      <c r="H3100" s="29">
        <v>90</v>
      </c>
      <c r="I3100" s="126">
        <f>INDEX('TOL2008'!B:B,MATCH(A3100,'TOL2008'!A:A,0))</f>
        <v>18120</v>
      </c>
      <c r="J3100" s="126" t="str">
        <f>INDEX(Pääluokka!$H$2:$H$100,MATCH(VALUE(LEFT(Taulukko1[[#This Row],[TOL2008]],2)),Pääluokka!$G$2:$G$100,0))</f>
        <v>Teollisuus</v>
      </c>
      <c r="K3100" s="126" t="str">
        <f>INDEX(Pääluokka!$I$2:$I$100,MATCH(VALUE(LEFT(Taulukko1[[#This Row],[TOL2008]],2)),Pääluokka!$G$2:$G$100,0))</f>
        <v>Teollisuus (C-E)</v>
      </c>
      <c r="L3100" s="41">
        <f t="shared" si="480"/>
        <v>28</v>
      </c>
      <c r="M3100" s="43">
        <f t="shared" si="481"/>
        <v>42005</v>
      </c>
      <c r="N3100" s="43">
        <f t="shared" si="482"/>
        <v>42033</v>
      </c>
      <c r="O3100" s="43">
        <f t="shared" si="483"/>
        <v>42005</v>
      </c>
      <c r="P3100" s="43">
        <f t="shared" si="484"/>
        <v>42005</v>
      </c>
      <c r="Q3100" s="41">
        <f t="shared" si="485"/>
        <v>2015</v>
      </c>
      <c r="R3100" s="41">
        <f t="shared" si="486"/>
        <v>2015</v>
      </c>
      <c r="S3100" s="43" t="str">
        <f>YEAR(Taulukko1[[#This Row],[Alku KK]])&amp;"Q"&amp;ROUNDDOWN((MONTH(Taulukko1[[#This Row],[Alku KK]])-1)/3+1,0)</f>
        <v>2015Q1</v>
      </c>
      <c r="T3100" s="43" t="str">
        <f>YEAR(Taulukko1[[#This Row],[Loppu KK]])&amp;"Q"&amp;ROUNDDOWN((MONTH(Taulukko1[[#This Row],[Loppu KK]])-1)/3+1,0)</f>
        <v>2015Q1</v>
      </c>
      <c r="U3100" s="66">
        <f>IF(COUNT(Taulukko1[[#This Row],[Neuvottelujen alaiset ]])=1,Taulukko1[[#This Row],[Neuvottelujen alaiset ]],Taulukko1[[#This Row],[Vähennystarve]])</f>
        <v>90</v>
      </c>
      <c r="V3100" s="44" t="str">
        <f t="shared" si="487"/>
        <v>NA</v>
      </c>
      <c r="W3100" s="44">
        <f t="shared" si="488"/>
        <v>8.8888888888888892E-2</v>
      </c>
      <c r="X3100" s="44" t="str">
        <f t="shared" si="489"/>
        <v>NA</v>
      </c>
      <c r="Y3100" s="90" t="b">
        <f>AND(MONTH(Taulukko1[[#This Row],[Alku PVM]] )=6,DAY(Taulukko1[[#This Row],[Alku PVM]] )&gt;19)</f>
        <v>0</v>
      </c>
      <c r="Z3100" s="90" t="b">
        <f>AND(MONTH(Taulukko1[[#This Row],[Loppu PVM]] )=6,DAY(Taulukko1[[#This Row],[Loppu PVM]] )&gt;19)</f>
        <v>0</v>
      </c>
      <c r="AA3100" s="90" t="b">
        <f>OR(MONTH(Taulukko1[[#This Row],[Alku PVM]] )&lt;=5,AND(MONTH(Taulukko1[[#This Row],[Alku PVM]] )=6,DAY(Taulukko1[[#This Row],[Alku PVM]] )&lt;20))</f>
        <v>1</v>
      </c>
      <c r="AB3100" s="90" t="b">
        <f>OR(MONTH(Taulukko1[[#This Row],[Loppu PVM]])&lt;=5,AND(MONTH(Taulukko1[[#This Row],[Loppu PVM]] )=6,DAY(Taulukko1[[#This Row],[Loppu PVM]])&lt;20))</f>
        <v>1</v>
      </c>
      <c r="AC3100" s="90" t="b">
        <f>OR(MONTH(Taulukko1[[#This Row],[Alku PVM]] )&lt;=3,AND(MONTH(Taulukko1[[#This Row],[Alku PVM]] )=3))</f>
        <v>1</v>
      </c>
      <c r="AD3100" s="90" t="b">
        <f>OR(MONTH(Taulukko1[[#This Row],[Loppu PVM]] )&lt;=3,AND(MONTH(Taulukko1[[#This Row],[Loppu PVM]] )=3))</f>
        <v>1</v>
      </c>
      <c r="AE3100" s="90" t="b">
        <f>OR(MONTH(Taulukko1[[#This Row],[Alku PVM]] )&lt;=9,AND(MONTH(Taulukko1[[#This Row],[Alku PVM]] )=9))</f>
        <v>1</v>
      </c>
      <c r="AF3100" s="90" t="b">
        <f>OR(MONTH(Taulukko1[[#This Row],[Loppu PVM]])&lt;=9,AND(MONTH(Taulukko1[[#This Row],[Loppu PVM]] )=9))</f>
        <v>1</v>
      </c>
      <c r="AG3100" s="90" t="b">
        <f>OR(MONTH(Taulukko1[[#This Row],[Alku PVM]] )&lt;=6,AND(MONTH(Taulukko1[[#This Row],[Alku PVM]] )=6))</f>
        <v>1</v>
      </c>
      <c r="AH3100" s="90" t="b">
        <f>OR(MONTH(Taulukko1[[#This Row],[Loppu PVM]])&lt;=6,AND(MONTH(Taulukko1[[#This Row],[Loppu PVM]] )=6))</f>
        <v>1</v>
      </c>
    </row>
    <row r="3101" spans="1:34">
      <c r="A3101" s="25" t="s">
        <v>4484</v>
      </c>
      <c r="B3101" s="26">
        <v>42005</v>
      </c>
      <c r="C3101" s="25" t="s">
        <v>4485</v>
      </c>
      <c r="D3101" s="32">
        <v>230</v>
      </c>
      <c r="E3101" s="27"/>
      <c r="F3101" s="26">
        <v>42090</v>
      </c>
      <c r="G3101" s="33">
        <v>0</v>
      </c>
      <c r="H3101" s="29">
        <v>230</v>
      </c>
      <c r="I3101" s="126">
        <f>INDEX('TOL2008'!B:B,MATCH(A3101,'TOL2008'!A:A,0))</f>
        <v>20160</v>
      </c>
      <c r="J3101" s="126" t="str">
        <f>INDEX(Pääluokka!$H$2:$H$100,MATCH(VALUE(LEFT(Taulukko1[[#This Row],[TOL2008]],2)),Pääluokka!$G$2:$G$100,0))</f>
        <v>Teollisuus</v>
      </c>
      <c r="K3101" s="126" t="str">
        <f>INDEX(Pääluokka!$I$2:$I$100,MATCH(VALUE(LEFT(Taulukko1[[#This Row],[TOL2008]],2)),Pääluokka!$G$2:$G$100,0))</f>
        <v>Teollisuus (C-E)</v>
      </c>
      <c r="L3101" s="41">
        <f t="shared" si="480"/>
        <v>85</v>
      </c>
      <c r="M3101" s="43">
        <f t="shared" si="481"/>
        <v>42005</v>
      </c>
      <c r="N3101" s="43">
        <f t="shared" si="482"/>
        <v>42090</v>
      </c>
      <c r="O3101" s="43">
        <f t="shared" si="483"/>
        <v>42005</v>
      </c>
      <c r="P3101" s="43">
        <f t="shared" si="484"/>
        <v>42064</v>
      </c>
      <c r="Q3101" s="41">
        <f t="shared" si="485"/>
        <v>2015</v>
      </c>
      <c r="R3101" s="41">
        <f t="shared" si="486"/>
        <v>2015</v>
      </c>
      <c r="S3101" s="43" t="str">
        <f>YEAR(Taulukko1[[#This Row],[Alku KK]])&amp;"Q"&amp;ROUNDDOWN((MONTH(Taulukko1[[#This Row],[Alku KK]])-1)/3+1,0)</f>
        <v>2015Q1</v>
      </c>
      <c r="T3101" s="43" t="str">
        <f>YEAR(Taulukko1[[#This Row],[Loppu KK]])&amp;"Q"&amp;ROUNDDOWN((MONTH(Taulukko1[[#This Row],[Loppu KK]])-1)/3+1,0)</f>
        <v>2015Q1</v>
      </c>
      <c r="U3101" s="66">
        <f>IF(COUNT(Taulukko1[[#This Row],[Neuvottelujen alaiset ]])=1,Taulukko1[[#This Row],[Neuvottelujen alaiset ]],Taulukko1[[#This Row],[Vähennystarve]])</f>
        <v>230</v>
      </c>
      <c r="V3101" s="44" t="str">
        <f t="shared" si="487"/>
        <v>NA</v>
      </c>
      <c r="W3101" s="44">
        <f t="shared" si="488"/>
        <v>0</v>
      </c>
      <c r="X3101" s="44" t="str">
        <f t="shared" si="489"/>
        <v>NA</v>
      </c>
      <c r="Y3101" s="90" t="b">
        <f>AND(MONTH(Taulukko1[[#This Row],[Alku PVM]] )=6,DAY(Taulukko1[[#This Row],[Alku PVM]] )&gt;19)</f>
        <v>0</v>
      </c>
      <c r="Z3101" s="90" t="b">
        <f>AND(MONTH(Taulukko1[[#This Row],[Loppu PVM]] )=6,DAY(Taulukko1[[#This Row],[Loppu PVM]] )&gt;19)</f>
        <v>0</v>
      </c>
      <c r="AA3101" s="90" t="b">
        <f>OR(MONTH(Taulukko1[[#This Row],[Alku PVM]] )&lt;=5,AND(MONTH(Taulukko1[[#This Row],[Alku PVM]] )=6,DAY(Taulukko1[[#This Row],[Alku PVM]] )&lt;20))</f>
        <v>1</v>
      </c>
      <c r="AB3101" s="90" t="b">
        <f>OR(MONTH(Taulukko1[[#This Row],[Loppu PVM]])&lt;=5,AND(MONTH(Taulukko1[[#This Row],[Loppu PVM]] )=6,DAY(Taulukko1[[#This Row],[Loppu PVM]])&lt;20))</f>
        <v>1</v>
      </c>
      <c r="AC3101" s="90" t="b">
        <f>OR(MONTH(Taulukko1[[#This Row],[Alku PVM]] )&lt;=3,AND(MONTH(Taulukko1[[#This Row],[Alku PVM]] )=3))</f>
        <v>1</v>
      </c>
      <c r="AD3101" s="90" t="b">
        <f>OR(MONTH(Taulukko1[[#This Row],[Loppu PVM]] )&lt;=3,AND(MONTH(Taulukko1[[#This Row],[Loppu PVM]] )=3))</f>
        <v>1</v>
      </c>
      <c r="AE3101" s="90" t="b">
        <f>OR(MONTH(Taulukko1[[#This Row],[Alku PVM]] )&lt;=9,AND(MONTH(Taulukko1[[#This Row],[Alku PVM]] )=9))</f>
        <v>1</v>
      </c>
      <c r="AF3101" s="90" t="b">
        <f>OR(MONTH(Taulukko1[[#This Row],[Loppu PVM]])&lt;=9,AND(MONTH(Taulukko1[[#This Row],[Loppu PVM]] )=9))</f>
        <v>1</v>
      </c>
      <c r="AG3101" s="90" t="b">
        <f>OR(MONTH(Taulukko1[[#This Row],[Alku PVM]] )&lt;=6,AND(MONTH(Taulukko1[[#This Row],[Alku PVM]] )=6))</f>
        <v>1</v>
      </c>
      <c r="AH3101" s="90" t="b">
        <f>OR(MONTH(Taulukko1[[#This Row],[Loppu PVM]])&lt;=6,AND(MONTH(Taulukko1[[#This Row],[Loppu PVM]] )=6))</f>
        <v>1</v>
      </c>
    </row>
    <row r="3102" spans="1:34">
      <c r="A3102" s="25" t="s">
        <v>4496</v>
      </c>
      <c r="B3102" s="26">
        <v>42005</v>
      </c>
      <c r="C3102" s="25" t="s">
        <v>4497</v>
      </c>
      <c r="D3102" s="32"/>
      <c r="E3102" s="27"/>
      <c r="F3102" s="30">
        <v>42040</v>
      </c>
      <c r="G3102" s="33">
        <v>12</v>
      </c>
      <c r="H3102" s="29">
        <v>12</v>
      </c>
      <c r="I3102" s="126" t="str">
        <f>INDEX('TOL2008'!B:B,MATCH(A3102,'TOL2008'!A:A,0))</f>
        <v>02100</v>
      </c>
      <c r="J3102" s="126" t="str">
        <f>INDEX(Pääluokka!$H$2:$H$100,MATCH(VALUE(LEFT(Taulukko1[[#This Row],[TOL2008]],2)),Pääluokka!$G$2:$G$100,0))</f>
        <v>Maatalous, metsätalous ja kalatalous</v>
      </c>
      <c r="K3102" s="126" t="str">
        <f>INDEX(Pääluokka!$I$2:$I$100,MATCH(VALUE(LEFT(Taulukko1[[#This Row],[TOL2008]],2)),Pääluokka!$G$2:$G$100,0))</f>
        <v>Alkutuotanto (A-B)</v>
      </c>
      <c r="L3102" s="41">
        <f t="shared" si="480"/>
        <v>35</v>
      </c>
      <c r="M3102" s="43">
        <f t="shared" si="481"/>
        <v>42005</v>
      </c>
      <c r="N3102" s="43">
        <f t="shared" si="482"/>
        <v>42040</v>
      </c>
      <c r="O3102" s="43">
        <f t="shared" si="483"/>
        <v>42005</v>
      </c>
      <c r="P3102" s="43">
        <f t="shared" si="484"/>
        <v>42036</v>
      </c>
      <c r="Q3102" s="41">
        <f t="shared" si="485"/>
        <v>2015</v>
      </c>
      <c r="R3102" s="41">
        <f t="shared" si="486"/>
        <v>2015</v>
      </c>
      <c r="S3102" s="43" t="str">
        <f>YEAR(Taulukko1[[#This Row],[Alku KK]])&amp;"Q"&amp;ROUNDDOWN((MONTH(Taulukko1[[#This Row],[Alku KK]])-1)/3+1,0)</f>
        <v>2015Q1</v>
      </c>
      <c r="T3102" s="43" t="str">
        <f>YEAR(Taulukko1[[#This Row],[Loppu KK]])&amp;"Q"&amp;ROUNDDOWN((MONTH(Taulukko1[[#This Row],[Loppu KK]])-1)/3+1,0)</f>
        <v>2015Q1</v>
      </c>
      <c r="U3102" s="66">
        <f>IF(COUNT(Taulukko1[[#This Row],[Neuvottelujen alaiset ]])=1,Taulukko1[[#This Row],[Neuvottelujen alaiset ]],Taulukko1[[#This Row],[Vähennystarve]])</f>
        <v>12</v>
      </c>
      <c r="V3102" s="44" t="str">
        <f t="shared" si="487"/>
        <v>NA</v>
      </c>
      <c r="W3102" s="44">
        <f t="shared" si="488"/>
        <v>1</v>
      </c>
      <c r="X3102" s="44" t="str">
        <f t="shared" si="489"/>
        <v>NA</v>
      </c>
      <c r="Y3102" s="90" t="b">
        <f>AND(MONTH(Taulukko1[[#This Row],[Alku PVM]] )=6,DAY(Taulukko1[[#This Row],[Alku PVM]] )&gt;19)</f>
        <v>0</v>
      </c>
      <c r="Z3102" s="90" t="b">
        <f>AND(MONTH(Taulukko1[[#This Row],[Loppu PVM]] )=6,DAY(Taulukko1[[#This Row],[Loppu PVM]] )&gt;19)</f>
        <v>0</v>
      </c>
      <c r="AA3102" s="90" t="b">
        <f>OR(MONTH(Taulukko1[[#This Row],[Alku PVM]] )&lt;=5,AND(MONTH(Taulukko1[[#This Row],[Alku PVM]] )=6,DAY(Taulukko1[[#This Row],[Alku PVM]] )&lt;20))</f>
        <v>1</v>
      </c>
      <c r="AB3102" s="90" t="b">
        <f>OR(MONTH(Taulukko1[[#This Row],[Loppu PVM]])&lt;=5,AND(MONTH(Taulukko1[[#This Row],[Loppu PVM]] )=6,DAY(Taulukko1[[#This Row],[Loppu PVM]])&lt;20))</f>
        <v>1</v>
      </c>
      <c r="AC3102" s="90" t="b">
        <f>OR(MONTH(Taulukko1[[#This Row],[Alku PVM]] )&lt;=3,AND(MONTH(Taulukko1[[#This Row],[Alku PVM]] )=3))</f>
        <v>1</v>
      </c>
      <c r="AD3102" s="90" t="b">
        <f>OR(MONTH(Taulukko1[[#This Row],[Loppu PVM]] )&lt;=3,AND(MONTH(Taulukko1[[#This Row],[Loppu PVM]] )=3))</f>
        <v>1</v>
      </c>
      <c r="AE3102" s="90" t="b">
        <f>OR(MONTH(Taulukko1[[#This Row],[Alku PVM]] )&lt;=9,AND(MONTH(Taulukko1[[#This Row],[Alku PVM]] )=9))</f>
        <v>1</v>
      </c>
      <c r="AF3102" s="90" t="b">
        <f>OR(MONTH(Taulukko1[[#This Row],[Loppu PVM]])&lt;=9,AND(MONTH(Taulukko1[[#This Row],[Loppu PVM]] )=9))</f>
        <v>1</v>
      </c>
      <c r="AG3102" s="90" t="b">
        <f>OR(MONTH(Taulukko1[[#This Row],[Alku PVM]] )&lt;=6,AND(MONTH(Taulukko1[[#This Row],[Alku PVM]] )=6))</f>
        <v>1</v>
      </c>
      <c r="AH3102" s="90" t="b">
        <f>OR(MONTH(Taulukko1[[#This Row],[Loppu PVM]])&lt;=6,AND(MONTH(Taulukko1[[#This Row],[Loppu PVM]] )=6))</f>
        <v>1</v>
      </c>
    </row>
    <row r="3103" spans="1:34">
      <c r="A3103" s="25" t="s">
        <v>4498</v>
      </c>
      <c r="B3103" s="26">
        <v>42005</v>
      </c>
      <c r="C3103" s="25" t="s">
        <v>4499</v>
      </c>
      <c r="D3103" s="32"/>
      <c r="E3103" s="27">
        <v>8</v>
      </c>
      <c r="F3103" s="30">
        <v>42049</v>
      </c>
      <c r="G3103" s="33">
        <v>6</v>
      </c>
      <c r="H3103" s="27">
        <v>43</v>
      </c>
      <c r="I3103" s="126">
        <f>INDEX('TOL2008'!B:B,MATCH(A3103,'TOL2008'!A:A,0))</f>
        <v>92000</v>
      </c>
      <c r="J3103" s="126" t="str">
        <f>INDEX(Pääluokka!$H$2:$H$100,MATCH(VALUE(LEFT(Taulukko1[[#This Row],[TOL2008]],2)),Pääluokka!$G$2:$G$100,0))</f>
        <v>Taiteet, viihde ja virkistys</v>
      </c>
      <c r="K3103" s="126" t="str">
        <f>INDEX(Pääluokka!$I$2:$I$100,MATCH(VALUE(LEFT(Taulukko1[[#This Row],[TOL2008]],2)),Pääluokka!$G$2:$G$100,0))</f>
        <v>Palvelualat (G-N, R, S)</v>
      </c>
      <c r="L3103" s="41">
        <f t="shared" si="480"/>
        <v>44</v>
      </c>
      <c r="M3103" s="43">
        <f t="shared" si="481"/>
        <v>42005</v>
      </c>
      <c r="N3103" s="43">
        <f t="shared" si="482"/>
        <v>42049</v>
      </c>
      <c r="O3103" s="43">
        <f t="shared" si="483"/>
        <v>42005</v>
      </c>
      <c r="P3103" s="43">
        <f t="shared" si="484"/>
        <v>42036</v>
      </c>
      <c r="Q3103" s="41">
        <f t="shared" si="485"/>
        <v>2015</v>
      </c>
      <c r="R3103" s="41">
        <f t="shared" si="486"/>
        <v>2015</v>
      </c>
      <c r="S3103" s="43" t="str">
        <f>YEAR(Taulukko1[[#This Row],[Alku KK]])&amp;"Q"&amp;ROUNDDOWN((MONTH(Taulukko1[[#This Row],[Alku KK]])-1)/3+1,0)</f>
        <v>2015Q1</v>
      </c>
      <c r="T3103" s="43" t="str">
        <f>YEAR(Taulukko1[[#This Row],[Loppu KK]])&amp;"Q"&amp;ROUNDDOWN((MONTH(Taulukko1[[#This Row],[Loppu KK]])-1)/3+1,0)</f>
        <v>2015Q1</v>
      </c>
      <c r="U3103" s="66">
        <f>IF(COUNT(Taulukko1[[#This Row],[Neuvottelujen alaiset ]])=1,Taulukko1[[#This Row],[Neuvottelujen alaiset ]],Taulukko1[[#This Row],[Vähennystarve]])</f>
        <v>43</v>
      </c>
      <c r="V3103" s="44">
        <f t="shared" si="487"/>
        <v>0.18604651162790697</v>
      </c>
      <c r="W3103" s="44">
        <f t="shared" si="488"/>
        <v>0.13953488372093023</v>
      </c>
      <c r="X3103" s="44">
        <f t="shared" si="489"/>
        <v>0.75</v>
      </c>
      <c r="Y3103" s="90" t="b">
        <f>AND(MONTH(Taulukko1[[#This Row],[Alku PVM]] )=6,DAY(Taulukko1[[#This Row],[Alku PVM]] )&gt;19)</f>
        <v>0</v>
      </c>
      <c r="Z3103" s="90" t="b">
        <f>AND(MONTH(Taulukko1[[#This Row],[Loppu PVM]] )=6,DAY(Taulukko1[[#This Row],[Loppu PVM]] )&gt;19)</f>
        <v>0</v>
      </c>
      <c r="AA3103" s="90" t="b">
        <f>OR(MONTH(Taulukko1[[#This Row],[Alku PVM]] )&lt;=5,AND(MONTH(Taulukko1[[#This Row],[Alku PVM]] )=6,DAY(Taulukko1[[#This Row],[Alku PVM]] )&lt;20))</f>
        <v>1</v>
      </c>
      <c r="AB3103" s="90" t="b">
        <f>OR(MONTH(Taulukko1[[#This Row],[Loppu PVM]])&lt;=5,AND(MONTH(Taulukko1[[#This Row],[Loppu PVM]] )=6,DAY(Taulukko1[[#This Row],[Loppu PVM]])&lt;20))</f>
        <v>1</v>
      </c>
      <c r="AC3103" s="90" t="b">
        <f>OR(MONTH(Taulukko1[[#This Row],[Alku PVM]] )&lt;=3,AND(MONTH(Taulukko1[[#This Row],[Alku PVM]] )=3))</f>
        <v>1</v>
      </c>
      <c r="AD3103" s="90" t="b">
        <f>OR(MONTH(Taulukko1[[#This Row],[Loppu PVM]] )&lt;=3,AND(MONTH(Taulukko1[[#This Row],[Loppu PVM]] )=3))</f>
        <v>1</v>
      </c>
      <c r="AE3103" s="90" t="b">
        <f>OR(MONTH(Taulukko1[[#This Row],[Alku PVM]] )&lt;=9,AND(MONTH(Taulukko1[[#This Row],[Alku PVM]] )=9))</f>
        <v>1</v>
      </c>
      <c r="AF3103" s="90" t="b">
        <f>OR(MONTH(Taulukko1[[#This Row],[Loppu PVM]])&lt;=9,AND(MONTH(Taulukko1[[#This Row],[Loppu PVM]] )=9))</f>
        <v>1</v>
      </c>
      <c r="AG3103" s="90" t="b">
        <f>OR(MONTH(Taulukko1[[#This Row],[Alku PVM]] )&lt;=6,AND(MONTH(Taulukko1[[#This Row],[Alku PVM]] )=6))</f>
        <v>1</v>
      </c>
      <c r="AH3103" s="90" t="b">
        <f>OR(MONTH(Taulukko1[[#This Row],[Loppu PVM]])&lt;=6,AND(MONTH(Taulukko1[[#This Row],[Loppu PVM]] )=6))</f>
        <v>1</v>
      </c>
    </row>
    <row r="3104" spans="1:34">
      <c r="A3104" s="25" t="s">
        <v>4515</v>
      </c>
      <c r="B3104" s="26">
        <v>42005</v>
      </c>
      <c r="C3104" s="25" t="s">
        <v>4516</v>
      </c>
      <c r="D3104" s="32"/>
      <c r="E3104" s="27"/>
      <c r="F3104" s="30">
        <v>42067</v>
      </c>
      <c r="G3104" s="33">
        <v>31</v>
      </c>
      <c r="H3104" s="27">
        <v>31</v>
      </c>
      <c r="I3104" s="126">
        <f>INDEX('TOL2008'!B:B,MATCH(A3104,'TOL2008'!A:A,0))</f>
        <v>45201</v>
      </c>
      <c r="J3104" s="126" t="str">
        <f>INDEX(Pääluokka!$H$2:$H$100,MATCH(VALUE(LEFT(Taulukko1[[#This Row],[TOL2008]],2)),Pääluokka!$G$2:$G$100,0))</f>
        <v>Tukku- ja vähittäiskauppa; moottoriajoneuvojen ja moottoripyörien korjaus</v>
      </c>
      <c r="K3104" s="126" t="str">
        <f>INDEX(Pääluokka!$I$2:$I$100,MATCH(VALUE(LEFT(Taulukko1[[#This Row],[TOL2008]],2)),Pääluokka!$G$2:$G$100,0))</f>
        <v>Palvelualat (G-N, R, S)</v>
      </c>
      <c r="L3104" s="41">
        <f t="shared" si="480"/>
        <v>62</v>
      </c>
      <c r="M3104" s="43">
        <f t="shared" si="481"/>
        <v>42005</v>
      </c>
      <c r="N3104" s="43">
        <f t="shared" si="482"/>
        <v>42067</v>
      </c>
      <c r="O3104" s="43">
        <f t="shared" si="483"/>
        <v>42005</v>
      </c>
      <c r="P3104" s="43">
        <f t="shared" si="484"/>
        <v>42064</v>
      </c>
      <c r="Q3104" s="41">
        <f t="shared" si="485"/>
        <v>2015</v>
      </c>
      <c r="R3104" s="41">
        <f t="shared" si="486"/>
        <v>2015</v>
      </c>
      <c r="S3104" s="43" t="str">
        <f>YEAR(Taulukko1[[#This Row],[Alku KK]])&amp;"Q"&amp;ROUNDDOWN((MONTH(Taulukko1[[#This Row],[Alku KK]])-1)/3+1,0)</f>
        <v>2015Q1</v>
      </c>
      <c r="T3104" s="43" t="str">
        <f>YEAR(Taulukko1[[#This Row],[Loppu KK]])&amp;"Q"&amp;ROUNDDOWN((MONTH(Taulukko1[[#This Row],[Loppu KK]])-1)/3+1,0)</f>
        <v>2015Q1</v>
      </c>
      <c r="U3104" s="66">
        <f>IF(COUNT(Taulukko1[[#This Row],[Neuvottelujen alaiset ]])=1,Taulukko1[[#This Row],[Neuvottelujen alaiset ]],Taulukko1[[#This Row],[Vähennystarve]])</f>
        <v>31</v>
      </c>
      <c r="V3104" s="44" t="str">
        <f t="shared" si="487"/>
        <v>NA</v>
      </c>
      <c r="W3104" s="44">
        <f t="shared" si="488"/>
        <v>1</v>
      </c>
      <c r="X3104" s="44" t="str">
        <f t="shared" si="489"/>
        <v>NA</v>
      </c>
      <c r="Y3104" s="90" t="b">
        <f>AND(MONTH(Taulukko1[[#This Row],[Alku PVM]] )=6,DAY(Taulukko1[[#This Row],[Alku PVM]] )&gt;19)</f>
        <v>0</v>
      </c>
      <c r="Z3104" s="90" t="b">
        <f>AND(MONTH(Taulukko1[[#This Row],[Loppu PVM]] )=6,DAY(Taulukko1[[#This Row],[Loppu PVM]] )&gt;19)</f>
        <v>0</v>
      </c>
      <c r="AA3104" s="90" t="b">
        <f>OR(MONTH(Taulukko1[[#This Row],[Alku PVM]] )&lt;=5,AND(MONTH(Taulukko1[[#This Row],[Alku PVM]] )=6,DAY(Taulukko1[[#This Row],[Alku PVM]] )&lt;20))</f>
        <v>1</v>
      </c>
      <c r="AB3104" s="90" t="b">
        <f>OR(MONTH(Taulukko1[[#This Row],[Loppu PVM]])&lt;=5,AND(MONTH(Taulukko1[[#This Row],[Loppu PVM]] )=6,DAY(Taulukko1[[#This Row],[Loppu PVM]])&lt;20))</f>
        <v>1</v>
      </c>
      <c r="AC3104" s="90" t="b">
        <f>OR(MONTH(Taulukko1[[#This Row],[Alku PVM]] )&lt;=3,AND(MONTH(Taulukko1[[#This Row],[Alku PVM]] )=3))</f>
        <v>1</v>
      </c>
      <c r="AD3104" s="90" t="b">
        <f>OR(MONTH(Taulukko1[[#This Row],[Loppu PVM]] )&lt;=3,AND(MONTH(Taulukko1[[#This Row],[Loppu PVM]] )=3))</f>
        <v>1</v>
      </c>
      <c r="AE3104" s="90" t="b">
        <f>OR(MONTH(Taulukko1[[#This Row],[Alku PVM]] )&lt;=9,AND(MONTH(Taulukko1[[#This Row],[Alku PVM]] )=9))</f>
        <v>1</v>
      </c>
      <c r="AF3104" s="90" t="b">
        <f>OR(MONTH(Taulukko1[[#This Row],[Loppu PVM]])&lt;=9,AND(MONTH(Taulukko1[[#This Row],[Loppu PVM]] )=9))</f>
        <v>1</v>
      </c>
      <c r="AG3104" s="90" t="b">
        <f>OR(MONTH(Taulukko1[[#This Row],[Alku PVM]] )&lt;=6,AND(MONTH(Taulukko1[[#This Row],[Alku PVM]] )=6))</f>
        <v>1</v>
      </c>
      <c r="AH3104" s="90" t="b">
        <f>OR(MONTH(Taulukko1[[#This Row],[Loppu PVM]])&lt;=6,AND(MONTH(Taulukko1[[#This Row],[Loppu PVM]] )=6))</f>
        <v>1</v>
      </c>
    </row>
    <row r="3105" spans="1:34">
      <c r="A3105" s="25" t="s">
        <v>2004</v>
      </c>
      <c r="B3105" s="26">
        <v>42005</v>
      </c>
      <c r="C3105" s="25" t="s">
        <v>4534</v>
      </c>
      <c r="D3105" s="32" t="s">
        <v>25</v>
      </c>
      <c r="E3105" s="27">
        <v>49</v>
      </c>
      <c r="F3105" s="26">
        <v>42041</v>
      </c>
      <c r="G3105" s="33">
        <v>44</v>
      </c>
      <c r="H3105" s="28">
        <v>49</v>
      </c>
      <c r="I3105" s="126">
        <f>INDEX('TOL2008'!B:B,MATCH(A3105,'TOL2008'!A:A,0))</f>
        <v>31020</v>
      </c>
      <c r="J3105" s="126" t="str">
        <f>INDEX(Pääluokka!$H$2:$H$100,MATCH(VALUE(LEFT(Taulukko1[[#This Row],[TOL2008]],2)),Pääluokka!$G$2:$G$100,0))</f>
        <v>Teollisuus</v>
      </c>
      <c r="K3105" s="126" t="str">
        <f>INDEX(Pääluokka!$I$2:$I$100,MATCH(VALUE(LEFT(Taulukko1[[#This Row],[TOL2008]],2)),Pääluokka!$G$2:$G$100,0))</f>
        <v>Teollisuus (C-E)</v>
      </c>
      <c r="L3105" s="41">
        <f t="shared" si="480"/>
        <v>36</v>
      </c>
      <c r="M3105" s="43">
        <f t="shared" si="481"/>
        <v>42005</v>
      </c>
      <c r="N3105" s="43">
        <f t="shared" si="482"/>
        <v>42041</v>
      </c>
      <c r="O3105" s="43">
        <f t="shared" si="483"/>
        <v>42005</v>
      </c>
      <c r="P3105" s="43">
        <f t="shared" si="484"/>
        <v>42036</v>
      </c>
      <c r="Q3105" s="41">
        <f t="shared" si="485"/>
        <v>2015</v>
      </c>
      <c r="R3105" s="41">
        <f t="shared" si="486"/>
        <v>2015</v>
      </c>
      <c r="S3105" s="43" t="str">
        <f>YEAR(Taulukko1[[#This Row],[Alku KK]])&amp;"Q"&amp;ROUNDDOWN((MONTH(Taulukko1[[#This Row],[Alku KK]])-1)/3+1,0)</f>
        <v>2015Q1</v>
      </c>
      <c r="T3105" s="43" t="str">
        <f>YEAR(Taulukko1[[#This Row],[Loppu KK]])&amp;"Q"&amp;ROUNDDOWN((MONTH(Taulukko1[[#This Row],[Loppu KK]])-1)/3+1,0)</f>
        <v>2015Q1</v>
      </c>
      <c r="U3105" s="66">
        <f>IF(COUNT(Taulukko1[[#This Row],[Neuvottelujen alaiset ]])=1,Taulukko1[[#This Row],[Neuvottelujen alaiset ]],Taulukko1[[#This Row],[Vähennystarve]])</f>
        <v>49</v>
      </c>
      <c r="V3105" s="44">
        <f t="shared" si="487"/>
        <v>1</v>
      </c>
      <c r="W3105" s="44">
        <f t="shared" si="488"/>
        <v>0.89795918367346939</v>
      </c>
      <c r="X3105" s="44">
        <f t="shared" si="489"/>
        <v>0.89795918367346939</v>
      </c>
      <c r="Y3105" s="90" t="b">
        <f>AND(MONTH(Taulukko1[[#This Row],[Alku PVM]] )=6,DAY(Taulukko1[[#This Row],[Alku PVM]] )&gt;19)</f>
        <v>0</v>
      </c>
      <c r="Z3105" s="90" t="b">
        <f>AND(MONTH(Taulukko1[[#This Row],[Loppu PVM]] )=6,DAY(Taulukko1[[#This Row],[Loppu PVM]] )&gt;19)</f>
        <v>0</v>
      </c>
      <c r="AA3105" s="90" t="b">
        <f>OR(MONTH(Taulukko1[[#This Row],[Alku PVM]] )&lt;=5,AND(MONTH(Taulukko1[[#This Row],[Alku PVM]] )=6,DAY(Taulukko1[[#This Row],[Alku PVM]] )&lt;20))</f>
        <v>1</v>
      </c>
      <c r="AB3105" s="90" t="b">
        <f>OR(MONTH(Taulukko1[[#This Row],[Loppu PVM]])&lt;=5,AND(MONTH(Taulukko1[[#This Row],[Loppu PVM]] )=6,DAY(Taulukko1[[#This Row],[Loppu PVM]])&lt;20))</f>
        <v>1</v>
      </c>
      <c r="AC3105" s="90" t="b">
        <f>OR(MONTH(Taulukko1[[#This Row],[Alku PVM]] )&lt;=3,AND(MONTH(Taulukko1[[#This Row],[Alku PVM]] )=3))</f>
        <v>1</v>
      </c>
      <c r="AD3105" s="90" t="b">
        <f>OR(MONTH(Taulukko1[[#This Row],[Loppu PVM]] )&lt;=3,AND(MONTH(Taulukko1[[#This Row],[Loppu PVM]] )=3))</f>
        <v>1</v>
      </c>
      <c r="AE3105" s="90" t="b">
        <f>OR(MONTH(Taulukko1[[#This Row],[Alku PVM]] )&lt;=9,AND(MONTH(Taulukko1[[#This Row],[Alku PVM]] )=9))</f>
        <v>1</v>
      </c>
      <c r="AF3105" s="90" t="b">
        <f>OR(MONTH(Taulukko1[[#This Row],[Loppu PVM]])&lt;=9,AND(MONTH(Taulukko1[[#This Row],[Loppu PVM]] )=9))</f>
        <v>1</v>
      </c>
      <c r="AG3105" s="90" t="b">
        <f>OR(MONTH(Taulukko1[[#This Row],[Alku PVM]] )&lt;=6,AND(MONTH(Taulukko1[[#This Row],[Alku PVM]] )=6))</f>
        <v>1</v>
      </c>
      <c r="AH3105" s="90" t="b">
        <f>OR(MONTH(Taulukko1[[#This Row],[Loppu PVM]])&lt;=6,AND(MONTH(Taulukko1[[#This Row],[Loppu PVM]] )=6))</f>
        <v>1</v>
      </c>
    </row>
    <row r="3106" spans="1:34">
      <c r="A3106" s="25" t="s">
        <v>934</v>
      </c>
      <c r="B3106" s="26">
        <v>42005</v>
      </c>
      <c r="C3106" s="25" t="s">
        <v>4553</v>
      </c>
      <c r="D3106" s="35"/>
      <c r="E3106" s="27">
        <v>21</v>
      </c>
      <c r="F3106" s="26">
        <v>42052</v>
      </c>
      <c r="G3106" s="33">
        <v>13</v>
      </c>
      <c r="H3106" s="29">
        <v>21</v>
      </c>
      <c r="I3106" s="126">
        <f>INDEX('TOL2008'!B:B,MATCH(A3106,'TOL2008'!A:A,0))</f>
        <v>41100</v>
      </c>
      <c r="J3106" s="126" t="str">
        <f>INDEX(Pääluokka!$H$2:$H$100,MATCH(VALUE(LEFT(Taulukko1[[#This Row],[TOL2008]],2)),Pääluokka!$G$2:$G$100,0))</f>
        <v>Rakentaminen</v>
      </c>
      <c r="K3106" s="126" t="str">
        <f>INDEX(Pääluokka!$I$2:$I$100,MATCH(VALUE(LEFT(Taulukko1[[#This Row],[TOL2008]],2)),Pääluokka!$G$2:$G$100,0))</f>
        <v>Rakentaminen (F)</v>
      </c>
      <c r="L3106" s="41">
        <f t="shared" si="480"/>
        <v>47</v>
      </c>
      <c r="M3106" s="43">
        <f t="shared" si="481"/>
        <v>42005</v>
      </c>
      <c r="N3106" s="43">
        <f t="shared" si="482"/>
        <v>42052</v>
      </c>
      <c r="O3106" s="43">
        <f t="shared" si="483"/>
        <v>42005</v>
      </c>
      <c r="P3106" s="43">
        <f t="shared" si="484"/>
        <v>42036</v>
      </c>
      <c r="Q3106" s="41">
        <f t="shared" si="485"/>
        <v>2015</v>
      </c>
      <c r="R3106" s="41">
        <f t="shared" si="486"/>
        <v>2015</v>
      </c>
      <c r="S3106" s="43" t="str">
        <f>YEAR(Taulukko1[[#This Row],[Alku KK]])&amp;"Q"&amp;ROUNDDOWN((MONTH(Taulukko1[[#This Row],[Alku KK]])-1)/3+1,0)</f>
        <v>2015Q1</v>
      </c>
      <c r="T3106" s="43" t="str">
        <f>YEAR(Taulukko1[[#This Row],[Loppu KK]])&amp;"Q"&amp;ROUNDDOWN((MONTH(Taulukko1[[#This Row],[Loppu KK]])-1)/3+1,0)</f>
        <v>2015Q1</v>
      </c>
      <c r="U3106" s="66">
        <f>IF(COUNT(Taulukko1[[#This Row],[Neuvottelujen alaiset ]])=1,Taulukko1[[#This Row],[Neuvottelujen alaiset ]],Taulukko1[[#This Row],[Vähennystarve]])</f>
        <v>21</v>
      </c>
      <c r="V3106" s="44">
        <f t="shared" si="487"/>
        <v>1</v>
      </c>
      <c r="W3106" s="44">
        <f t="shared" si="488"/>
        <v>0.61904761904761907</v>
      </c>
      <c r="X3106" s="44">
        <f t="shared" si="489"/>
        <v>0.61904761904761907</v>
      </c>
      <c r="Y3106" s="90" t="b">
        <f>AND(MONTH(Taulukko1[[#This Row],[Alku PVM]] )=6,DAY(Taulukko1[[#This Row],[Alku PVM]] )&gt;19)</f>
        <v>0</v>
      </c>
      <c r="Z3106" s="90" t="b">
        <f>AND(MONTH(Taulukko1[[#This Row],[Loppu PVM]] )=6,DAY(Taulukko1[[#This Row],[Loppu PVM]] )&gt;19)</f>
        <v>0</v>
      </c>
      <c r="AA3106" s="90" t="b">
        <f>OR(MONTH(Taulukko1[[#This Row],[Alku PVM]] )&lt;=5,AND(MONTH(Taulukko1[[#This Row],[Alku PVM]] )=6,DAY(Taulukko1[[#This Row],[Alku PVM]] )&lt;20))</f>
        <v>1</v>
      </c>
      <c r="AB3106" s="90" t="b">
        <f>OR(MONTH(Taulukko1[[#This Row],[Loppu PVM]])&lt;=5,AND(MONTH(Taulukko1[[#This Row],[Loppu PVM]] )=6,DAY(Taulukko1[[#This Row],[Loppu PVM]])&lt;20))</f>
        <v>1</v>
      </c>
      <c r="AC3106" s="90" t="b">
        <f>OR(MONTH(Taulukko1[[#This Row],[Alku PVM]] )&lt;=3,AND(MONTH(Taulukko1[[#This Row],[Alku PVM]] )=3))</f>
        <v>1</v>
      </c>
      <c r="AD3106" s="90" t="b">
        <f>OR(MONTH(Taulukko1[[#This Row],[Loppu PVM]] )&lt;=3,AND(MONTH(Taulukko1[[#This Row],[Loppu PVM]] )=3))</f>
        <v>1</v>
      </c>
      <c r="AE3106" s="90" t="b">
        <f>OR(MONTH(Taulukko1[[#This Row],[Alku PVM]] )&lt;=9,AND(MONTH(Taulukko1[[#This Row],[Alku PVM]] )=9))</f>
        <v>1</v>
      </c>
      <c r="AF3106" s="90" t="b">
        <f>OR(MONTH(Taulukko1[[#This Row],[Loppu PVM]])&lt;=9,AND(MONTH(Taulukko1[[#This Row],[Loppu PVM]] )=9))</f>
        <v>1</v>
      </c>
      <c r="AG3106" s="90" t="b">
        <f>OR(MONTH(Taulukko1[[#This Row],[Alku PVM]] )&lt;=6,AND(MONTH(Taulukko1[[#This Row],[Alku PVM]] )=6))</f>
        <v>1</v>
      </c>
      <c r="AH3106" s="90" t="b">
        <f>OR(MONTH(Taulukko1[[#This Row],[Loppu PVM]])&lt;=6,AND(MONTH(Taulukko1[[#This Row],[Loppu PVM]] )=6))</f>
        <v>1</v>
      </c>
    </row>
    <row r="3107" spans="1:34">
      <c r="A3107" s="25" t="s">
        <v>4558</v>
      </c>
      <c r="B3107" s="26">
        <v>42005</v>
      </c>
      <c r="C3107" s="25" t="s">
        <v>4559</v>
      </c>
      <c r="D3107" s="35"/>
      <c r="E3107" s="27"/>
      <c r="F3107" s="26">
        <v>42087</v>
      </c>
      <c r="G3107" s="33">
        <v>50</v>
      </c>
      <c r="H3107" s="29">
        <v>50</v>
      </c>
      <c r="I3107" s="126">
        <f>INDEX('TOL2008'!B:B,MATCH(A3107,'TOL2008'!A:A,0))</f>
        <v>28290</v>
      </c>
      <c r="J3107" s="126" t="str">
        <f>INDEX(Pääluokka!$H$2:$H$100,MATCH(VALUE(LEFT(Taulukko1[[#This Row],[TOL2008]],2)),Pääluokka!$G$2:$G$100,0))</f>
        <v>Teollisuus</v>
      </c>
      <c r="K3107" s="126" t="str">
        <f>INDEX(Pääluokka!$I$2:$I$100,MATCH(VALUE(LEFT(Taulukko1[[#This Row],[TOL2008]],2)),Pääluokka!$G$2:$G$100,0))</f>
        <v>Teollisuus (C-E)</v>
      </c>
      <c r="L3107" s="41">
        <f t="shared" si="480"/>
        <v>82</v>
      </c>
      <c r="M3107" s="43">
        <f t="shared" si="481"/>
        <v>42005</v>
      </c>
      <c r="N3107" s="43">
        <f t="shared" si="482"/>
        <v>42087</v>
      </c>
      <c r="O3107" s="43">
        <f t="shared" si="483"/>
        <v>42005</v>
      </c>
      <c r="P3107" s="43">
        <f t="shared" si="484"/>
        <v>42064</v>
      </c>
      <c r="Q3107" s="41">
        <f t="shared" si="485"/>
        <v>2015</v>
      </c>
      <c r="R3107" s="41">
        <f t="shared" si="486"/>
        <v>2015</v>
      </c>
      <c r="S3107" s="43" t="str">
        <f>YEAR(Taulukko1[[#This Row],[Alku KK]])&amp;"Q"&amp;ROUNDDOWN((MONTH(Taulukko1[[#This Row],[Alku KK]])-1)/3+1,0)</f>
        <v>2015Q1</v>
      </c>
      <c r="T3107" s="43" t="str">
        <f>YEAR(Taulukko1[[#This Row],[Loppu KK]])&amp;"Q"&amp;ROUNDDOWN((MONTH(Taulukko1[[#This Row],[Loppu KK]])-1)/3+1,0)</f>
        <v>2015Q1</v>
      </c>
      <c r="U3107" s="66">
        <f>IF(COUNT(Taulukko1[[#This Row],[Neuvottelujen alaiset ]])=1,Taulukko1[[#This Row],[Neuvottelujen alaiset ]],Taulukko1[[#This Row],[Vähennystarve]])</f>
        <v>50</v>
      </c>
      <c r="V3107" s="44" t="str">
        <f t="shared" si="487"/>
        <v>NA</v>
      </c>
      <c r="W3107" s="44">
        <f t="shared" si="488"/>
        <v>1</v>
      </c>
      <c r="X3107" s="44" t="str">
        <f t="shared" si="489"/>
        <v>NA</v>
      </c>
      <c r="Y3107" s="90" t="b">
        <f>AND(MONTH(Taulukko1[[#This Row],[Alku PVM]] )=6,DAY(Taulukko1[[#This Row],[Alku PVM]] )&gt;19)</f>
        <v>0</v>
      </c>
      <c r="Z3107" s="90" t="b">
        <f>AND(MONTH(Taulukko1[[#This Row],[Loppu PVM]] )=6,DAY(Taulukko1[[#This Row],[Loppu PVM]] )&gt;19)</f>
        <v>0</v>
      </c>
      <c r="AA3107" s="90" t="b">
        <f>OR(MONTH(Taulukko1[[#This Row],[Alku PVM]] )&lt;=5,AND(MONTH(Taulukko1[[#This Row],[Alku PVM]] )=6,DAY(Taulukko1[[#This Row],[Alku PVM]] )&lt;20))</f>
        <v>1</v>
      </c>
      <c r="AB3107" s="90" t="b">
        <f>OR(MONTH(Taulukko1[[#This Row],[Loppu PVM]])&lt;=5,AND(MONTH(Taulukko1[[#This Row],[Loppu PVM]] )=6,DAY(Taulukko1[[#This Row],[Loppu PVM]])&lt;20))</f>
        <v>1</v>
      </c>
      <c r="AC3107" s="90" t="b">
        <f>OR(MONTH(Taulukko1[[#This Row],[Alku PVM]] )&lt;=3,AND(MONTH(Taulukko1[[#This Row],[Alku PVM]] )=3))</f>
        <v>1</v>
      </c>
      <c r="AD3107" s="90" t="b">
        <f>OR(MONTH(Taulukko1[[#This Row],[Loppu PVM]] )&lt;=3,AND(MONTH(Taulukko1[[#This Row],[Loppu PVM]] )=3))</f>
        <v>1</v>
      </c>
      <c r="AE3107" s="90" t="b">
        <f>OR(MONTH(Taulukko1[[#This Row],[Alku PVM]] )&lt;=9,AND(MONTH(Taulukko1[[#This Row],[Alku PVM]] )=9))</f>
        <v>1</v>
      </c>
      <c r="AF3107" s="90" t="b">
        <f>OR(MONTH(Taulukko1[[#This Row],[Loppu PVM]])&lt;=9,AND(MONTH(Taulukko1[[#This Row],[Loppu PVM]] )=9))</f>
        <v>1</v>
      </c>
      <c r="AG3107" s="90" t="b">
        <f>OR(MONTH(Taulukko1[[#This Row],[Alku PVM]] )&lt;=6,AND(MONTH(Taulukko1[[#This Row],[Alku PVM]] )=6))</f>
        <v>1</v>
      </c>
      <c r="AH3107" s="90" t="b">
        <f>OR(MONTH(Taulukko1[[#This Row],[Loppu PVM]])&lt;=6,AND(MONTH(Taulukko1[[#This Row],[Loppu PVM]] )=6))</f>
        <v>1</v>
      </c>
    </row>
    <row r="3108" spans="1:34">
      <c r="A3108" s="25" t="s">
        <v>148</v>
      </c>
      <c r="B3108" s="26">
        <v>42005</v>
      </c>
      <c r="C3108" s="25" t="s">
        <v>4588</v>
      </c>
      <c r="D3108" s="35">
        <v>70</v>
      </c>
      <c r="E3108" s="27"/>
      <c r="F3108" s="26">
        <v>42062</v>
      </c>
      <c r="G3108" s="33">
        <v>0</v>
      </c>
      <c r="H3108" s="29">
        <v>70</v>
      </c>
      <c r="I3108" s="126">
        <f>INDEX('TOL2008'!B:B,MATCH(A3108,'TOL2008'!A:A,0))</f>
        <v>17120</v>
      </c>
      <c r="J3108" s="126" t="str">
        <f>INDEX(Pääluokka!$H$2:$H$100,MATCH(VALUE(LEFT(Taulukko1[[#This Row],[TOL2008]],2)),Pääluokka!$G$2:$G$100,0))</f>
        <v>Teollisuus</v>
      </c>
      <c r="K3108" s="126" t="str">
        <f>INDEX(Pääluokka!$I$2:$I$100,MATCH(VALUE(LEFT(Taulukko1[[#This Row],[TOL2008]],2)),Pääluokka!$G$2:$G$100,0))</f>
        <v>Teollisuus (C-E)</v>
      </c>
      <c r="L3108" s="41">
        <f t="shared" si="480"/>
        <v>57</v>
      </c>
      <c r="M3108" s="43">
        <f t="shared" si="481"/>
        <v>42005</v>
      </c>
      <c r="N3108" s="43">
        <f t="shared" si="482"/>
        <v>42062</v>
      </c>
      <c r="O3108" s="43">
        <f t="shared" si="483"/>
        <v>42005</v>
      </c>
      <c r="P3108" s="43">
        <f t="shared" si="484"/>
        <v>42036</v>
      </c>
      <c r="Q3108" s="41">
        <f t="shared" si="485"/>
        <v>2015</v>
      </c>
      <c r="R3108" s="41">
        <f t="shared" si="486"/>
        <v>2015</v>
      </c>
      <c r="S3108" s="43" t="str">
        <f>YEAR(Taulukko1[[#This Row],[Alku KK]])&amp;"Q"&amp;ROUNDDOWN((MONTH(Taulukko1[[#This Row],[Alku KK]])-1)/3+1,0)</f>
        <v>2015Q1</v>
      </c>
      <c r="T3108" s="43" t="str">
        <f>YEAR(Taulukko1[[#This Row],[Loppu KK]])&amp;"Q"&amp;ROUNDDOWN((MONTH(Taulukko1[[#This Row],[Loppu KK]])-1)/3+1,0)</f>
        <v>2015Q1</v>
      </c>
      <c r="U3108" s="66">
        <f>IF(COUNT(Taulukko1[[#This Row],[Neuvottelujen alaiset ]])=1,Taulukko1[[#This Row],[Neuvottelujen alaiset ]],Taulukko1[[#This Row],[Vähennystarve]])</f>
        <v>70</v>
      </c>
      <c r="V3108" s="44" t="str">
        <f t="shared" si="487"/>
        <v>NA</v>
      </c>
      <c r="W3108" s="44">
        <f t="shared" si="488"/>
        <v>0</v>
      </c>
      <c r="X3108" s="44" t="str">
        <f t="shared" si="489"/>
        <v>NA</v>
      </c>
      <c r="Y3108" s="90" t="b">
        <f>AND(MONTH(Taulukko1[[#This Row],[Alku PVM]] )=6,DAY(Taulukko1[[#This Row],[Alku PVM]] )&gt;19)</f>
        <v>0</v>
      </c>
      <c r="Z3108" s="90" t="b">
        <f>AND(MONTH(Taulukko1[[#This Row],[Loppu PVM]] )=6,DAY(Taulukko1[[#This Row],[Loppu PVM]] )&gt;19)</f>
        <v>0</v>
      </c>
      <c r="AA3108" s="90" t="b">
        <f>OR(MONTH(Taulukko1[[#This Row],[Alku PVM]] )&lt;=5,AND(MONTH(Taulukko1[[#This Row],[Alku PVM]] )=6,DAY(Taulukko1[[#This Row],[Alku PVM]] )&lt;20))</f>
        <v>1</v>
      </c>
      <c r="AB3108" s="90" t="b">
        <f>OR(MONTH(Taulukko1[[#This Row],[Loppu PVM]])&lt;=5,AND(MONTH(Taulukko1[[#This Row],[Loppu PVM]] )=6,DAY(Taulukko1[[#This Row],[Loppu PVM]])&lt;20))</f>
        <v>1</v>
      </c>
      <c r="AC3108" s="90" t="b">
        <f>OR(MONTH(Taulukko1[[#This Row],[Alku PVM]] )&lt;=3,AND(MONTH(Taulukko1[[#This Row],[Alku PVM]] )=3))</f>
        <v>1</v>
      </c>
      <c r="AD3108" s="90" t="b">
        <f>OR(MONTH(Taulukko1[[#This Row],[Loppu PVM]] )&lt;=3,AND(MONTH(Taulukko1[[#This Row],[Loppu PVM]] )=3))</f>
        <v>1</v>
      </c>
      <c r="AE3108" s="90" t="b">
        <f>OR(MONTH(Taulukko1[[#This Row],[Alku PVM]] )&lt;=9,AND(MONTH(Taulukko1[[#This Row],[Alku PVM]] )=9))</f>
        <v>1</v>
      </c>
      <c r="AF3108" s="90" t="b">
        <f>OR(MONTH(Taulukko1[[#This Row],[Loppu PVM]])&lt;=9,AND(MONTH(Taulukko1[[#This Row],[Loppu PVM]] )=9))</f>
        <v>1</v>
      </c>
      <c r="AG3108" s="90" t="b">
        <f>OR(MONTH(Taulukko1[[#This Row],[Alku PVM]] )&lt;=6,AND(MONTH(Taulukko1[[#This Row],[Alku PVM]] )=6))</f>
        <v>1</v>
      </c>
      <c r="AH3108" s="90" t="b">
        <f>OR(MONTH(Taulukko1[[#This Row],[Loppu PVM]])&lt;=6,AND(MONTH(Taulukko1[[#This Row],[Loppu PVM]] )=6))</f>
        <v>1</v>
      </c>
    </row>
    <row r="3109" spans="1:34">
      <c r="A3109" s="25" t="s">
        <v>1243</v>
      </c>
      <c r="B3109" s="26">
        <v>42006</v>
      </c>
      <c r="C3109" s="25" t="s">
        <v>4460</v>
      </c>
      <c r="D3109" s="32" t="s">
        <v>25</v>
      </c>
      <c r="E3109" s="27"/>
      <c r="F3109" s="30">
        <v>42034</v>
      </c>
      <c r="G3109" s="33">
        <v>0</v>
      </c>
      <c r="H3109" s="27">
        <v>24</v>
      </c>
      <c r="I3109" s="126">
        <f>INDEX('TOL2008'!B:B,MATCH(A3109,'TOL2008'!A:A,0))</f>
        <v>18120</v>
      </c>
      <c r="J3109" s="126" t="str">
        <f>INDEX(Pääluokka!$H$2:$H$100,MATCH(VALUE(LEFT(Taulukko1[[#This Row],[TOL2008]],2)),Pääluokka!$G$2:$G$100,0))</f>
        <v>Teollisuus</v>
      </c>
      <c r="K3109" s="126" t="str">
        <f>INDEX(Pääluokka!$I$2:$I$100,MATCH(VALUE(LEFT(Taulukko1[[#This Row],[TOL2008]],2)),Pääluokka!$G$2:$G$100,0))</f>
        <v>Teollisuus (C-E)</v>
      </c>
      <c r="L3109" s="41">
        <f t="shared" si="480"/>
        <v>28</v>
      </c>
      <c r="M3109" s="43">
        <f t="shared" si="481"/>
        <v>42006</v>
      </c>
      <c r="N3109" s="43">
        <f t="shared" si="482"/>
        <v>42034</v>
      </c>
      <c r="O3109" s="43">
        <f t="shared" si="483"/>
        <v>42005</v>
      </c>
      <c r="P3109" s="43">
        <f t="shared" si="484"/>
        <v>42005</v>
      </c>
      <c r="Q3109" s="41">
        <f t="shared" si="485"/>
        <v>2015</v>
      </c>
      <c r="R3109" s="41">
        <f t="shared" si="486"/>
        <v>2015</v>
      </c>
      <c r="S3109" s="43" t="str">
        <f>YEAR(Taulukko1[[#This Row],[Alku KK]])&amp;"Q"&amp;ROUNDDOWN((MONTH(Taulukko1[[#This Row],[Alku KK]])-1)/3+1,0)</f>
        <v>2015Q1</v>
      </c>
      <c r="T3109" s="43" t="str">
        <f>YEAR(Taulukko1[[#This Row],[Loppu KK]])&amp;"Q"&amp;ROUNDDOWN((MONTH(Taulukko1[[#This Row],[Loppu KK]])-1)/3+1,0)</f>
        <v>2015Q1</v>
      </c>
      <c r="U3109" s="66">
        <f>IF(COUNT(Taulukko1[[#This Row],[Neuvottelujen alaiset ]])=1,Taulukko1[[#This Row],[Neuvottelujen alaiset ]],Taulukko1[[#This Row],[Vähennystarve]])</f>
        <v>24</v>
      </c>
      <c r="V3109" s="44" t="str">
        <f t="shared" si="487"/>
        <v>NA</v>
      </c>
      <c r="W3109" s="44">
        <f t="shared" si="488"/>
        <v>0</v>
      </c>
      <c r="X3109" s="44" t="str">
        <f t="shared" si="489"/>
        <v>NA</v>
      </c>
      <c r="Y3109" s="90" t="b">
        <f>AND(MONTH(Taulukko1[[#This Row],[Alku PVM]] )=6,DAY(Taulukko1[[#This Row],[Alku PVM]] )&gt;19)</f>
        <v>0</v>
      </c>
      <c r="Z3109" s="90" t="b">
        <f>AND(MONTH(Taulukko1[[#This Row],[Loppu PVM]] )=6,DAY(Taulukko1[[#This Row],[Loppu PVM]] )&gt;19)</f>
        <v>0</v>
      </c>
      <c r="AA3109" s="90" t="b">
        <f>OR(MONTH(Taulukko1[[#This Row],[Alku PVM]] )&lt;=5,AND(MONTH(Taulukko1[[#This Row],[Alku PVM]] )=6,DAY(Taulukko1[[#This Row],[Alku PVM]] )&lt;20))</f>
        <v>1</v>
      </c>
      <c r="AB3109" s="90" t="b">
        <f>OR(MONTH(Taulukko1[[#This Row],[Loppu PVM]])&lt;=5,AND(MONTH(Taulukko1[[#This Row],[Loppu PVM]] )=6,DAY(Taulukko1[[#This Row],[Loppu PVM]])&lt;20))</f>
        <v>1</v>
      </c>
      <c r="AC3109" s="90" t="b">
        <f>OR(MONTH(Taulukko1[[#This Row],[Alku PVM]] )&lt;=3,AND(MONTH(Taulukko1[[#This Row],[Alku PVM]] )=3))</f>
        <v>1</v>
      </c>
      <c r="AD3109" s="90" t="b">
        <f>OR(MONTH(Taulukko1[[#This Row],[Loppu PVM]] )&lt;=3,AND(MONTH(Taulukko1[[#This Row],[Loppu PVM]] )=3))</f>
        <v>1</v>
      </c>
      <c r="AE3109" s="90" t="b">
        <f>OR(MONTH(Taulukko1[[#This Row],[Alku PVM]] )&lt;=9,AND(MONTH(Taulukko1[[#This Row],[Alku PVM]] )=9))</f>
        <v>1</v>
      </c>
      <c r="AF3109" s="90" t="b">
        <f>OR(MONTH(Taulukko1[[#This Row],[Loppu PVM]])&lt;=9,AND(MONTH(Taulukko1[[#This Row],[Loppu PVM]] )=9))</f>
        <v>1</v>
      </c>
      <c r="AG3109" s="90" t="b">
        <f>OR(MONTH(Taulukko1[[#This Row],[Alku PVM]] )&lt;=6,AND(MONTH(Taulukko1[[#This Row],[Alku PVM]] )=6))</f>
        <v>1</v>
      </c>
      <c r="AH3109" s="90" t="b">
        <f>OR(MONTH(Taulukko1[[#This Row],[Loppu PVM]])&lt;=6,AND(MONTH(Taulukko1[[#This Row],[Loppu PVM]] )=6))</f>
        <v>1</v>
      </c>
    </row>
    <row r="3110" spans="1:34">
      <c r="A3110" s="25" t="s">
        <v>4445</v>
      </c>
      <c r="B3110" s="26">
        <v>42006</v>
      </c>
      <c r="C3110" s="25" t="s">
        <v>4531</v>
      </c>
      <c r="D3110" s="32"/>
      <c r="E3110" s="27">
        <v>75</v>
      </c>
      <c r="F3110" s="30">
        <v>42047</v>
      </c>
      <c r="G3110" s="33">
        <v>0</v>
      </c>
      <c r="H3110" s="29">
        <v>75</v>
      </c>
      <c r="I3110" s="126">
        <f>INDEX('TOL2008'!B:B,MATCH(A3110,'TOL2008'!A:A,0))</f>
        <v>84110</v>
      </c>
      <c r="J3110" s="126" t="str">
        <f>INDEX(Pääluokka!$H$2:$H$100,MATCH(VALUE(LEFT(Taulukko1[[#This Row],[TOL2008]],2)),Pääluokka!$G$2:$G$100,0))</f>
        <v>Julkinen hallinto ja maanpuolustus; pakollinen sosiaalivakuutus</v>
      </c>
      <c r="K3110" s="126" t="str">
        <f>INDEX(Pääluokka!$I$2:$I$100,MATCH(VALUE(LEFT(Taulukko1[[#This Row],[TOL2008]],2)),Pääluokka!$G$2:$G$100,0))</f>
        <v>Muut toimialat (O-Q, T-X)</v>
      </c>
      <c r="L3110" s="41">
        <f t="shared" si="480"/>
        <v>41</v>
      </c>
      <c r="M3110" s="43">
        <f t="shared" si="481"/>
        <v>42006</v>
      </c>
      <c r="N3110" s="43">
        <f t="shared" si="482"/>
        <v>42047</v>
      </c>
      <c r="O3110" s="43">
        <f t="shared" si="483"/>
        <v>42005</v>
      </c>
      <c r="P3110" s="43">
        <f t="shared" si="484"/>
        <v>42036</v>
      </c>
      <c r="Q3110" s="41">
        <f t="shared" si="485"/>
        <v>2015</v>
      </c>
      <c r="R3110" s="41">
        <f t="shared" si="486"/>
        <v>2015</v>
      </c>
      <c r="S3110" s="43" t="str">
        <f>YEAR(Taulukko1[[#This Row],[Alku KK]])&amp;"Q"&amp;ROUNDDOWN((MONTH(Taulukko1[[#This Row],[Alku KK]])-1)/3+1,0)</f>
        <v>2015Q1</v>
      </c>
      <c r="T3110" s="43" t="str">
        <f>YEAR(Taulukko1[[#This Row],[Loppu KK]])&amp;"Q"&amp;ROUNDDOWN((MONTH(Taulukko1[[#This Row],[Loppu KK]])-1)/3+1,0)</f>
        <v>2015Q1</v>
      </c>
      <c r="U3110" s="66">
        <f>IF(COUNT(Taulukko1[[#This Row],[Neuvottelujen alaiset ]])=1,Taulukko1[[#This Row],[Neuvottelujen alaiset ]],Taulukko1[[#This Row],[Vähennystarve]])</f>
        <v>75</v>
      </c>
      <c r="V3110" s="44">
        <f t="shared" si="487"/>
        <v>1</v>
      </c>
      <c r="W3110" s="44">
        <f t="shared" si="488"/>
        <v>0</v>
      </c>
      <c r="X3110" s="44">
        <f t="shared" si="489"/>
        <v>0</v>
      </c>
      <c r="Y3110" s="90" t="b">
        <f>AND(MONTH(Taulukko1[[#This Row],[Alku PVM]] )=6,DAY(Taulukko1[[#This Row],[Alku PVM]] )&gt;19)</f>
        <v>0</v>
      </c>
      <c r="Z3110" s="90" t="b">
        <f>AND(MONTH(Taulukko1[[#This Row],[Loppu PVM]] )=6,DAY(Taulukko1[[#This Row],[Loppu PVM]] )&gt;19)</f>
        <v>0</v>
      </c>
      <c r="AA3110" s="90" t="b">
        <f>OR(MONTH(Taulukko1[[#This Row],[Alku PVM]] )&lt;=5,AND(MONTH(Taulukko1[[#This Row],[Alku PVM]] )=6,DAY(Taulukko1[[#This Row],[Alku PVM]] )&lt;20))</f>
        <v>1</v>
      </c>
      <c r="AB3110" s="90" t="b">
        <f>OR(MONTH(Taulukko1[[#This Row],[Loppu PVM]])&lt;=5,AND(MONTH(Taulukko1[[#This Row],[Loppu PVM]] )=6,DAY(Taulukko1[[#This Row],[Loppu PVM]])&lt;20))</f>
        <v>1</v>
      </c>
      <c r="AC3110" s="90" t="b">
        <f>OR(MONTH(Taulukko1[[#This Row],[Alku PVM]] )&lt;=3,AND(MONTH(Taulukko1[[#This Row],[Alku PVM]] )=3))</f>
        <v>1</v>
      </c>
      <c r="AD3110" s="90" t="b">
        <f>OR(MONTH(Taulukko1[[#This Row],[Loppu PVM]] )&lt;=3,AND(MONTH(Taulukko1[[#This Row],[Loppu PVM]] )=3))</f>
        <v>1</v>
      </c>
      <c r="AE3110" s="90" t="b">
        <f>OR(MONTH(Taulukko1[[#This Row],[Alku PVM]] )&lt;=9,AND(MONTH(Taulukko1[[#This Row],[Alku PVM]] )=9))</f>
        <v>1</v>
      </c>
      <c r="AF3110" s="90" t="b">
        <f>OR(MONTH(Taulukko1[[#This Row],[Loppu PVM]])&lt;=9,AND(MONTH(Taulukko1[[#This Row],[Loppu PVM]] )=9))</f>
        <v>1</v>
      </c>
      <c r="AG3110" s="90" t="b">
        <f>OR(MONTH(Taulukko1[[#This Row],[Alku PVM]] )&lt;=6,AND(MONTH(Taulukko1[[#This Row],[Alku PVM]] )=6))</f>
        <v>1</v>
      </c>
      <c r="AH3110" s="90" t="b">
        <f>OR(MONTH(Taulukko1[[#This Row],[Loppu PVM]])&lt;=6,AND(MONTH(Taulukko1[[#This Row],[Loppu PVM]] )=6))</f>
        <v>1</v>
      </c>
    </row>
    <row r="3111" spans="1:34">
      <c r="A3111" s="25" t="s">
        <v>270</v>
      </c>
      <c r="B3111" s="26">
        <v>42012</v>
      </c>
      <c r="C3111" s="25" t="s">
        <v>4554</v>
      </c>
      <c r="D3111" s="35" t="s">
        <v>25</v>
      </c>
      <c r="E3111" s="27">
        <v>20</v>
      </c>
      <c r="F3111" s="26">
        <v>42049</v>
      </c>
      <c r="G3111" s="33">
        <v>16</v>
      </c>
      <c r="H3111" s="29">
        <v>70</v>
      </c>
      <c r="I3111" s="126">
        <f>INDEX('TOL2008'!B:B,MATCH(A3111,'TOL2008'!A:A,0))</f>
        <v>23410</v>
      </c>
      <c r="J3111" s="126" t="str">
        <f>INDEX(Pääluokka!$H$2:$H$100,MATCH(VALUE(LEFT(Taulukko1[[#This Row],[TOL2008]],2)),Pääluokka!$G$2:$G$100,0))</f>
        <v>Teollisuus</v>
      </c>
      <c r="K3111" s="126" t="str">
        <f>INDEX(Pääluokka!$I$2:$I$100,MATCH(VALUE(LEFT(Taulukko1[[#This Row],[TOL2008]],2)),Pääluokka!$G$2:$G$100,0))</f>
        <v>Teollisuus (C-E)</v>
      </c>
      <c r="L3111" s="41">
        <f t="shared" si="480"/>
        <v>37</v>
      </c>
      <c r="M3111" s="43">
        <f t="shared" si="481"/>
        <v>42012</v>
      </c>
      <c r="N3111" s="43">
        <f t="shared" si="482"/>
        <v>42049</v>
      </c>
      <c r="O3111" s="43">
        <f t="shared" si="483"/>
        <v>42005</v>
      </c>
      <c r="P3111" s="43">
        <f t="shared" si="484"/>
        <v>42036</v>
      </c>
      <c r="Q3111" s="41">
        <f t="shared" si="485"/>
        <v>2015</v>
      </c>
      <c r="R3111" s="41">
        <f t="shared" si="486"/>
        <v>2015</v>
      </c>
      <c r="S3111" s="43" t="str">
        <f>YEAR(Taulukko1[[#This Row],[Alku KK]])&amp;"Q"&amp;ROUNDDOWN((MONTH(Taulukko1[[#This Row],[Alku KK]])-1)/3+1,0)</f>
        <v>2015Q1</v>
      </c>
      <c r="T3111" s="43" t="str">
        <f>YEAR(Taulukko1[[#This Row],[Loppu KK]])&amp;"Q"&amp;ROUNDDOWN((MONTH(Taulukko1[[#This Row],[Loppu KK]])-1)/3+1,0)</f>
        <v>2015Q1</v>
      </c>
      <c r="U3111" s="66">
        <f>IF(COUNT(Taulukko1[[#This Row],[Neuvottelujen alaiset ]])=1,Taulukko1[[#This Row],[Neuvottelujen alaiset ]],Taulukko1[[#This Row],[Vähennystarve]])</f>
        <v>70</v>
      </c>
      <c r="V3111" s="44">
        <f t="shared" si="487"/>
        <v>0.2857142857142857</v>
      </c>
      <c r="W3111" s="44">
        <f t="shared" si="488"/>
        <v>0.22857142857142856</v>
      </c>
      <c r="X3111" s="44">
        <f t="shared" si="489"/>
        <v>0.8</v>
      </c>
      <c r="Y3111" s="90" t="b">
        <f>AND(MONTH(Taulukko1[[#This Row],[Alku PVM]] )=6,DAY(Taulukko1[[#This Row],[Alku PVM]] )&gt;19)</f>
        <v>0</v>
      </c>
      <c r="Z3111" s="90" t="b">
        <f>AND(MONTH(Taulukko1[[#This Row],[Loppu PVM]] )=6,DAY(Taulukko1[[#This Row],[Loppu PVM]] )&gt;19)</f>
        <v>0</v>
      </c>
      <c r="AA3111" s="90" t="b">
        <f>OR(MONTH(Taulukko1[[#This Row],[Alku PVM]] )&lt;=5,AND(MONTH(Taulukko1[[#This Row],[Alku PVM]] )=6,DAY(Taulukko1[[#This Row],[Alku PVM]] )&lt;20))</f>
        <v>1</v>
      </c>
      <c r="AB3111" s="90" t="b">
        <f>OR(MONTH(Taulukko1[[#This Row],[Loppu PVM]])&lt;=5,AND(MONTH(Taulukko1[[#This Row],[Loppu PVM]] )=6,DAY(Taulukko1[[#This Row],[Loppu PVM]])&lt;20))</f>
        <v>1</v>
      </c>
      <c r="AC3111" s="90" t="b">
        <f>OR(MONTH(Taulukko1[[#This Row],[Alku PVM]] )&lt;=3,AND(MONTH(Taulukko1[[#This Row],[Alku PVM]] )=3))</f>
        <v>1</v>
      </c>
      <c r="AD3111" s="90" t="b">
        <f>OR(MONTH(Taulukko1[[#This Row],[Loppu PVM]] )&lt;=3,AND(MONTH(Taulukko1[[#This Row],[Loppu PVM]] )=3))</f>
        <v>1</v>
      </c>
      <c r="AE3111" s="90" t="b">
        <f>OR(MONTH(Taulukko1[[#This Row],[Alku PVM]] )&lt;=9,AND(MONTH(Taulukko1[[#This Row],[Alku PVM]] )=9))</f>
        <v>1</v>
      </c>
      <c r="AF3111" s="90" t="b">
        <f>OR(MONTH(Taulukko1[[#This Row],[Loppu PVM]])&lt;=9,AND(MONTH(Taulukko1[[#This Row],[Loppu PVM]] )=9))</f>
        <v>1</v>
      </c>
      <c r="AG3111" s="90" t="b">
        <f>OR(MONTH(Taulukko1[[#This Row],[Alku PVM]] )&lt;=6,AND(MONTH(Taulukko1[[#This Row],[Alku PVM]] )=6))</f>
        <v>1</v>
      </c>
      <c r="AH3111" s="90" t="b">
        <f>OR(MONTH(Taulukko1[[#This Row],[Loppu PVM]])&lt;=6,AND(MONTH(Taulukko1[[#This Row],[Loppu PVM]] )=6))</f>
        <v>1</v>
      </c>
    </row>
    <row r="3112" spans="1:34">
      <c r="A3112" s="25" t="s">
        <v>4430</v>
      </c>
      <c r="B3112" s="26">
        <v>42012</v>
      </c>
      <c r="C3112" s="25" t="s">
        <v>4582</v>
      </c>
      <c r="D3112" s="35"/>
      <c r="E3112" s="27">
        <v>140</v>
      </c>
      <c r="F3112" s="26">
        <v>42087</v>
      </c>
      <c r="G3112" s="33">
        <v>9</v>
      </c>
      <c r="H3112" s="27">
        <v>1190</v>
      </c>
      <c r="I3112" s="126">
        <f>INDEX('TOL2008'!B:B,MATCH(A3112,'TOL2008'!A:A,0))</f>
        <v>55101</v>
      </c>
      <c r="J3112" s="126" t="str">
        <f>INDEX(Pääluokka!$H$2:$H$100,MATCH(VALUE(LEFT(Taulukko1[[#This Row],[TOL2008]],2)),Pääluokka!$G$2:$G$100,0))</f>
        <v>Majoitus- ja ravitsemistoiminta</v>
      </c>
      <c r="K3112" s="126" t="str">
        <f>INDEX(Pääluokka!$I$2:$I$100,MATCH(VALUE(LEFT(Taulukko1[[#This Row],[TOL2008]],2)),Pääluokka!$G$2:$G$100,0))</f>
        <v>Palvelualat (G-N, R, S)</v>
      </c>
      <c r="L3112" s="41">
        <f t="shared" si="480"/>
        <v>75</v>
      </c>
      <c r="M3112" s="43">
        <f t="shared" si="481"/>
        <v>42012</v>
      </c>
      <c r="N3112" s="43">
        <f t="shared" si="482"/>
        <v>42087</v>
      </c>
      <c r="O3112" s="43">
        <f t="shared" si="483"/>
        <v>42005</v>
      </c>
      <c r="P3112" s="43">
        <f t="shared" si="484"/>
        <v>42064</v>
      </c>
      <c r="Q3112" s="41">
        <f t="shared" si="485"/>
        <v>2015</v>
      </c>
      <c r="R3112" s="41">
        <f t="shared" si="486"/>
        <v>2015</v>
      </c>
      <c r="S3112" s="43" t="str">
        <f>YEAR(Taulukko1[[#This Row],[Alku KK]])&amp;"Q"&amp;ROUNDDOWN((MONTH(Taulukko1[[#This Row],[Alku KK]])-1)/3+1,0)</f>
        <v>2015Q1</v>
      </c>
      <c r="T3112" s="43" t="str">
        <f>YEAR(Taulukko1[[#This Row],[Loppu KK]])&amp;"Q"&amp;ROUNDDOWN((MONTH(Taulukko1[[#This Row],[Loppu KK]])-1)/3+1,0)</f>
        <v>2015Q1</v>
      </c>
      <c r="U3112" s="66">
        <f>IF(COUNT(Taulukko1[[#This Row],[Neuvottelujen alaiset ]])=1,Taulukko1[[#This Row],[Neuvottelujen alaiset ]],Taulukko1[[#This Row],[Vähennystarve]])</f>
        <v>1190</v>
      </c>
      <c r="V3112" s="44">
        <f t="shared" si="487"/>
        <v>0.11764705882352941</v>
      </c>
      <c r="W3112" s="44">
        <f t="shared" si="488"/>
        <v>7.5630252100840336E-3</v>
      </c>
      <c r="X3112" s="44">
        <f t="shared" si="489"/>
        <v>6.4285714285714279E-2</v>
      </c>
      <c r="Y3112" s="90" t="b">
        <f>AND(MONTH(Taulukko1[[#This Row],[Alku PVM]] )=6,DAY(Taulukko1[[#This Row],[Alku PVM]] )&gt;19)</f>
        <v>0</v>
      </c>
      <c r="Z3112" s="90" t="b">
        <f>AND(MONTH(Taulukko1[[#This Row],[Loppu PVM]] )=6,DAY(Taulukko1[[#This Row],[Loppu PVM]] )&gt;19)</f>
        <v>0</v>
      </c>
      <c r="AA3112" s="90" t="b">
        <f>OR(MONTH(Taulukko1[[#This Row],[Alku PVM]] )&lt;=5,AND(MONTH(Taulukko1[[#This Row],[Alku PVM]] )=6,DAY(Taulukko1[[#This Row],[Alku PVM]] )&lt;20))</f>
        <v>1</v>
      </c>
      <c r="AB3112" s="90" t="b">
        <f>OR(MONTH(Taulukko1[[#This Row],[Loppu PVM]])&lt;=5,AND(MONTH(Taulukko1[[#This Row],[Loppu PVM]] )=6,DAY(Taulukko1[[#This Row],[Loppu PVM]])&lt;20))</f>
        <v>1</v>
      </c>
      <c r="AC3112" s="90" t="b">
        <f>OR(MONTH(Taulukko1[[#This Row],[Alku PVM]] )&lt;=3,AND(MONTH(Taulukko1[[#This Row],[Alku PVM]] )=3))</f>
        <v>1</v>
      </c>
      <c r="AD3112" s="90" t="b">
        <f>OR(MONTH(Taulukko1[[#This Row],[Loppu PVM]] )&lt;=3,AND(MONTH(Taulukko1[[#This Row],[Loppu PVM]] )=3))</f>
        <v>1</v>
      </c>
      <c r="AE3112" s="90" t="b">
        <f>OR(MONTH(Taulukko1[[#This Row],[Alku PVM]] )&lt;=9,AND(MONTH(Taulukko1[[#This Row],[Alku PVM]] )=9))</f>
        <v>1</v>
      </c>
      <c r="AF3112" s="90" t="b">
        <f>OR(MONTH(Taulukko1[[#This Row],[Loppu PVM]])&lt;=9,AND(MONTH(Taulukko1[[#This Row],[Loppu PVM]] )=9))</f>
        <v>1</v>
      </c>
      <c r="AG3112" s="90" t="b">
        <f>OR(MONTH(Taulukko1[[#This Row],[Alku PVM]] )&lt;=6,AND(MONTH(Taulukko1[[#This Row],[Alku PVM]] )=6))</f>
        <v>1</v>
      </c>
      <c r="AH3112" s="90" t="b">
        <f>OR(MONTH(Taulukko1[[#This Row],[Loppu PVM]])&lt;=6,AND(MONTH(Taulukko1[[#This Row],[Loppu PVM]] )=6))</f>
        <v>1</v>
      </c>
    </row>
    <row r="3113" spans="1:34">
      <c r="A3113" s="25" t="s">
        <v>61</v>
      </c>
      <c r="B3113" s="26">
        <v>42012</v>
      </c>
      <c r="C3113" s="25" t="s">
        <v>4610</v>
      </c>
      <c r="D3113" s="32">
        <v>40</v>
      </c>
      <c r="E3113" s="27">
        <v>70</v>
      </c>
      <c r="F3113" s="26">
        <v>42055</v>
      </c>
      <c r="G3113" s="33">
        <v>26</v>
      </c>
      <c r="H3113" s="27">
        <v>270</v>
      </c>
      <c r="I3113" s="126">
        <f>INDEX('TOL2008'!B:B,MATCH(A3113,'TOL2008'!A:A,0))</f>
        <v>42110</v>
      </c>
      <c r="J3113" s="126" t="str">
        <f>INDEX(Pääluokka!$H$2:$H$100,MATCH(VALUE(LEFT(Taulukko1[[#This Row],[TOL2008]],2)),Pääluokka!$G$2:$G$100,0))</f>
        <v>Rakentaminen</v>
      </c>
      <c r="K3113" s="126" t="str">
        <f>INDEX(Pääluokka!$I$2:$I$100,MATCH(VALUE(LEFT(Taulukko1[[#This Row],[TOL2008]],2)),Pääluokka!$G$2:$G$100,0))</f>
        <v>Rakentaminen (F)</v>
      </c>
      <c r="L3113" s="41">
        <f t="shared" si="480"/>
        <v>43</v>
      </c>
      <c r="M3113" s="43">
        <f t="shared" si="481"/>
        <v>42012</v>
      </c>
      <c r="N3113" s="43">
        <f t="shared" si="482"/>
        <v>42055</v>
      </c>
      <c r="O3113" s="43">
        <f t="shared" si="483"/>
        <v>42005</v>
      </c>
      <c r="P3113" s="43">
        <f t="shared" si="484"/>
        <v>42036</v>
      </c>
      <c r="Q3113" s="41">
        <f t="shared" si="485"/>
        <v>2015</v>
      </c>
      <c r="R3113" s="41">
        <f t="shared" si="486"/>
        <v>2015</v>
      </c>
      <c r="S3113" s="43" t="str">
        <f>YEAR(Taulukko1[[#This Row],[Alku KK]])&amp;"Q"&amp;ROUNDDOWN((MONTH(Taulukko1[[#This Row],[Alku KK]])-1)/3+1,0)</f>
        <v>2015Q1</v>
      </c>
      <c r="T3113" s="43" t="str">
        <f>YEAR(Taulukko1[[#This Row],[Loppu KK]])&amp;"Q"&amp;ROUNDDOWN((MONTH(Taulukko1[[#This Row],[Loppu KK]])-1)/3+1,0)</f>
        <v>2015Q1</v>
      </c>
      <c r="U3113" s="66">
        <f>IF(COUNT(Taulukko1[[#This Row],[Neuvottelujen alaiset ]])=1,Taulukko1[[#This Row],[Neuvottelujen alaiset ]],Taulukko1[[#This Row],[Vähennystarve]])</f>
        <v>270</v>
      </c>
      <c r="V3113" s="44">
        <f t="shared" si="487"/>
        <v>0.25925925925925924</v>
      </c>
      <c r="W3113" s="44">
        <f t="shared" si="488"/>
        <v>9.6296296296296297E-2</v>
      </c>
      <c r="X3113" s="44">
        <f t="shared" si="489"/>
        <v>0.37142857142857144</v>
      </c>
      <c r="Y3113" s="90" t="b">
        <f>AND(MONTH(Taulukko1[[#This Row],[Alku PVM]] )=6,DAY(Taulukko1[[#This Row],[Alku PVM]] )&gt;19)</f>
        <v>0</v>
      </c>
      <c r="Z3113" s="90" t="b">
        <f>AND(MONTH(Taulukko1[[#This Row],[Loppu PVM]] )=6,DAY(Taulukko1[[#This Row],[Loppu PVM]] )&gt;19)</f>
        <v>0</v>
      </c>
      <c r="AA3113" s="90" t="b">
        <f>OR(MONTH(Taulukko1[[#This Row],[Alku PVM]] )&lt;=5,AND(MONTH(Taulukko1[[#This Row],[Alku PVM]] )=6,DAY(Taulukko1[[#This Row],[Alku PVM]] )&lt;20))</f>
        <v>1</v>
      </c>
      <c r="AB3113" s="90" t="b">
        <f>OR(MONTH(Taulukko1[[#This Row],[Loppu PVM]])&lt;=5,AND(MONTH(Taulukko1[[#This Row],[Loppu PVM]] )=6,DAY(Taulukko1[[#This Row],[Loppu PVM]])&lt;20))</f>
        <v>1</v>
      </c>
      <c r="AC3113" s="90" t="b">
        <f>OR(MONTH(Taulukko1[[#This Row],[Alku PVM]] )&lt;=3,AND(MONTH(Taulukko1[[#This Row],[Alku PVM]] )=3))</f>
        <v>1</v>
      </c>
      <c r="AD3113" s="90" t="b">
        <f>OR(MONTH(Taulukko1[[#This Row],[Loppu PVM]] )&lt;=3,AND(MONTH(Taulukko1[[#This Row],[Loppu PVM]] )=3))</f>
        <v>1</v>
      </c>
      <c r="AE3113" s="90" t="b">
        <f>OR(MONTH(Taulukko1[[#This Row],[Alku PVM]] )&lt;=9,AND(MONTH(Taulukko1[[#This Row],[Alku PVM]] )=9))</f>
        <v>1</v>
      </c>
      <c r="AF3113" s="90" t="b">
        <f>OR(MONTH(Taulukko1[[#This Row],[Loppu PVM]])&lt;=9,AND(MONTH(Taulukko1[[#This Row],[Loppu PVM]] )=9))</f>
        <v>1</v>
      </c>
      <c r="AG3113" s="90" t="b">
        <f>OR(MONTH(Taulukko1[[#This Row],[Alku PVM]] )&lt;=6,AND(MONTH(Taulukko1[[#This Row],[Alku PVM]] )=6))</f>
        <v>1</v>
      </c>
      <c r="AH3113" s="90" t="b">
        <f>OR(MONTH(Taulukko1[[#This Row],[Loppu PVM]])&lt;=6,AND(MONTH(Taulukko1[[#This Row],[Loppu PVM]] )=6))</f>
        <v>1</v>
      </c>
    </row>
    <row r="3114" spans="1:34">
      <c r="A3114" s="25" t="s">
        <v>639</v>
      </c>
      <c r="B3114" s="26">
        <v>42013</v>
      </c>
      <c r="C3114" s="25" t="s">
        <v>4467</v>
      </c>
      <c r="D3114" s="32"/>
      <c r="E3114" s="27">
        <v>80</v>
      </c>
      <c r="F3114" s="26"/>
      <c r="G3114" s="33"/>
      <c r="H3114" s="27">
        <v>350</v>
      </c>
      <c r="I3114" s="126">
        <f>INDEX('TOL2008'!B:B,MATCH(A3114,'TOL2008'!A:A,0))</f>
        <v>10130</v>
      </c>
      <c r="J3114" s="126" t="str">
        <f>INDEX(Pääluokka!$H$2:$H$100,MATCH(VALUE(LEFT(Taulukko1[[#This Row],[TOL2008]],2)),Pääluokka!$G$2:$G$100,0))</f>
        <v>Teollisuus</v>
      </c>
      <c r="K3114" s="126" t="str">
        <f>INDEX(Pääluokka!$I$2:$I$100,MATCH(VALUE(LEFT(Taulukko1[[#This Row],[TOL2008]],2)),Pääluokka!$G$2:$G$100,0))</f>
        <v>Teollisuus (C-E)</v>
      </c>
      <c r="L3114" s="41" t="str">
        <f t="shared" si="480"/>
        <v>NA</v>
      </c>
      <c r="M3114" s="43">
        <f t="shared" si="481"/>
        <v>42013</v>
      </c>
      <c r="N3114" s="43">
        <f t="shared" si="482"/>
        <v>42064</v>
      </c>
      <c r="O3114" s="43">
        <f t="shared" si="483"/>
        <v>42005</v>
      </c>
      <c r="P3114" s="43">
        <f t="shared" si="484"/>
        <v>42064</v>
      </c>
      <c r="Q3114" s="41">
        <f t="shared" si="485"/>
        <v>2015</v>
      </c>
      <c r="R3114" s="41">
        <f t="shared" si="486"/>
        <v>2015</v>
      </c>
      <c r="S3114" s="43" t="str">
        <f>YEAR(Taulukko1[[#This Row],[Alku KK]])&amp;"Q"&amp;ROUNDDOWN((MONTH(Taulukko1[[#This Row],[Alku KK]])-1)/3+1,0)</f>
        <v>2015Q1</v>
      </c>
      <c r="T3114" s="43" t="str">
        <f>YEAR(Taulukko1[[#This Row],[Loppu KK]])&amp;"Q"&amp;ROUNDDOWN((MONTH(Taulukko1[[#This Row],[Loppu KK]])-1)/3+1,0)</f>
        <v>2015Q1</v>
      </c>
      <c r="U3114" s="66">
        <f>IF(COUNT(Taulukko1[[#This Row],[Neuvottelujen alaiset ]])=1,Taulukko1[[#This Row],[Neuvottelujen alaiset ]],Taulukko1[[#This Row],[Vähennystarve]])</f>
        <v>350</v>
      </c>
      <c r="V3114" s="44">
        <f t="shared" si="487"/>
        <v>0.22857142857142856</v>
      </c>
      <c r="W3114" s="44" t="str">
        <f t="shared" si="488"/>
        <v>NA</v>
      </c>
      <c r="X3114" s="44" t="str">
        <f t="shared" si="489"/>
        <v>NA</v>
      </c>
      <c r="Y3114" s="90" t="b">
        <f>AND(MONTH(Taulukko1[[#This Row],[Alku PVM]] )=6,DAY(Taulukko1[[#This Row],[Alku PVM]] )&gt;19)</f>
        <v>0</v>
      </c>
      <c r="Z3114" s="90" t="b">
        <f>AND(MONTH(Taulukko1[[#This Row],[Loppu PVM]] )=6,DAY(Taulukko1[[#This Row],[Loppu PVM]] )&gt;19)</f>
        <v>0</v>
      </c>
      <c r="AA3114" s="90" t="b">
        <f>OR(MONTH(Taulukko1[[#This Row],[Alku PVM]] )&lt;=5,AND(MONTH(Taulukko1[[#This Row],[Alku PVM]] )=6,DAY(Taulukko1[[#This Row],[Alku PVM]] )&lt;20))</f>
        <v>1</v>
      </c>
      <c r="AB3114" s="90" t="b">
        <f>OR(MONTH(Taulukko1[[#This Row],[Loppu PVM]])&lt;=5,AND(MONTH(Taulukko1[[#This Row],[Loppu PVM]] )=6,DAY(Taulukko1[[#This Row],[Loppu PVM]])&lt;20))</f>
        <v>1</v>
      </c>
      <c r="AC3114" s="90" t="b">
        <f>OR(MONTH(Taulukko1[[#This Row],[Alku PVM]] )&lt;=3,AND(MONTH(Taulukko1[[#This Row],[Alku PVM]] )=3))</f>
        <v>1</v>
      </c>
      <c r="AD3114" s="90" t="b">
        <f>OR(MONTH(Taulukko1[[#This Row],[Loppu PVM]] )&lt;=3,AND(MONTH(Taulukko1[[#This Row],[Loppu PVM]] )=3))</f>
        <v>1</v>
      </c>
      <c r="AE3114" s="90" t="b">
        <f>OR(MONTH(Taulukko1[[#This Row],[Alku PVM]] )&lt;=9,AND(MONTH(Taulukko1[[#This Row],[Alku PVM]] )=9))</f>
        <v>1</v>
      </c>
      <c r="AF3114" s="90" t="b">
        <f>OR(MONTH(Taulukko1[[#This Row],[Loppu PVM]])&lt;=9,AND(MONTH(Taulukko1[[#This Row],[Loppu PVM]] )=9))</f>
        <v>1</v>
      </c>
      <c r="AG3114" s="90" t="b">
        <f>OR(MONTH(Taulukko1[[#This Row],[Alku PVM]] )&lt;=6,AND(MONTH(Taulukko1[[#This Row],[Alku PVM]] )=6))</f>
        <v>1</v>
      </c>
      <c r="AH3114" s="90" t="b">
        <f>OR(MONTH(Taulukko1[[#This Row],[Loppu PVM]])&lt;=6,AND(MONTH(Taulukko1[[#This Row],[Loppu PVM]] )=6))</f>
        <v>1</v>
      </c>
    </row>
    <row r="3115" spans="1:34">
      <c r="A3115" s="25" t="s">
        <v>4464</v>
      </c>
      <c r="B3115" s="26">
        <v>42013</v>
      </c>
      <c r="C3115" s="25" t="s">
        <v>4619</v>
      </c>
      <c r="D3115" s="32"/>
      <c r="E3115" s="27">
        <v>65</v>
      </c>
      <c r="F3115" s="26">
        <v>42061</v>
      </c>
      <c r="G3115" s="33">
        <v>57</v>
      </c>
      <c r="H3115" s="29">
        <v>65</v>
      </c>
      <c r="I3115" s="126">
        <f>INDEX('TOL2008'!B:B,MATCH(A3115,'TOL2008'!A:A,0))</f>
        <v>35120</v>
      </c>
      <c r="J3115" s="126" t="str">
        <f>INDEX(Pääluokka!$H$2:$H$100,MATCH(VALUE(LEFT(Taulukko1[[#This Row],[TOL2008]],2)),Pääluokka!$G$2:$G$100,0))</f>
        <v>Sähkö-, kaasu- ja lämpöhuolto, jäähdytysliiketoiminta</v>
      </c>
      <c r="K3115" s="126" t="str">
        <f>INDEX(Pääluokka!$I$2:$I$100,MATCH(VALUE(LEFT(Taulukko1[[#This Row],[TOL2008]],2)),Pääluokka!$G$2:$G$100,0))</f>
        <v>Teollisuus (C-E)</v>
      </c>
      <c r="L3115" s="41">
        <f t="shared" si="480"/>
        <v>48</v>
      </c>
      <c r="M3115" s="43">
        <f t="shared" si="481"/>
        <v>42013</v>
      </c>
      <c r="N3115" s="43">
        <f t="shared" si="482"/>
        <v>42061</v>
      </c>
      <c r="O3115" s="43">
        <f t="shared" si="483"/>
        <v>42005</v>
      </c>
      <c r="P3115" s="43">
        <f t="shared" si="484"/>
        <v>42036</v>
      </c>
      <c r="Q3115" s="41">
        <f t="shared" si="485"/>
        <v>2015</v>
      </c>
      <c r="R3115" s="41">
        <f t="shared" si="486"/>
        <v>2015</v>
      </c>
      <c r="S3115" s="43" t="str">
        <f>YEAR(Taulukko1[[#This Row],[Alku KK]])&amp;"Q"&amp;ROUNDDOWN((MONTH(Taulukko1[[#This Row],[Alku KK]])-1)/3+1,0)</f>
        <v>2015Q1</v>
      </c>
      <c r="T3115" s="43" t="str">
        <f>YEAR(Taulukko1[[#This Row],[Loppu KK]])&amp;"Q"&amp;ROUNDDOWN((MONTH(Taulukko1[[#This Row],[Loppu KK]])-1)/3+1,0)</f>
        <v>2015Q1</v>
      </c>
      <c r="U3115" s="66">
        <f>IF(COUNT(Taulukko1[[#This Row],[Neuvottelujen alaiset ]])=1,Taulukko1[[#This Row],[Neuvottelujen alaiset ]],Taulukko1[[#This Row],[Vähennystarve]])</f>
        <v>65</v>
      </c>
      <c r="V3115" s="44">
        <f t="shared" si="487"/>
        <v>1</v>
      </c>
      <c r="W3115" s="44">
        <f t="shared" si="488"/>
        <v>0.87692307692307692</v>
      </c>
      <c r="X3115" s="44">
        <f t="shared" si="489"/>
        <v>0.87692307692307692</v>
      </c>
      <c r="Y3115" s="90" t="b">
        <f>AND(MONTH(Taulukko1[[#This Row],[Alku PVM]] )=6,DAY(Taulukko1[[#This Row],[Alku PVM]] )&gt;19)</f>
        <v>0</v>
      </c>
      <c r="Z3115" s="90" t="b">
        <f>AND(MONTH(Taulukko1[[#This Row],[Loppu PVM]] )=6,DAY(Taulukko1[[#This Row],[Loppu PVM]] )&gt;19)</f>
        <v>0</v>
      </c>
      <c r="AA3115" s="90" t="b">
        <f>OR(MONTH(Taulukko1[[#This Row],[Alku PVM]] )&lt;=5,AND(MONTH(Taulukko1[[#This Row],[Alku PVM]] )=6,DAY(Taulukko1[[#This Row],[Alku PVM]] )&lt;20))</f>
        <v>1</v>
      </c>
      <c r="AB3115" s="90" t="b">
        <f>OR(MONTH(Taulukko1[[#This Row],[Loppu PVM]])&lt;=5,AND(MONTH(Taulukko1[[#This Row],[Loppu PVM]] )=6,DAY(Taulukko1[[#This Row],[Loppu PVM]])&lt;20))</f>
        <v>1</v>
      </c>
      <c r="AC3115" s="90" t="b">
        <f>OR(MONTH(Taulukko1[[#This Row],[Alku PVM]] )&lt;=3,AND(MONTH(Taulukko1[[#This Row],[Alku PVM]] )=3))</f>
        <v>1</v>
      </c>
      <c r="AD3115" s="90" t="b">
        <f>OR(MONTH(Taulukko1[[#This Row],[Loppu PVM]] )&lt;=3,AND(MONTH(Taulukko1[[#This Row],[Loppu PVM]] )=3))</f>
        <v>1</v>
      </c>
      <c r="AE3115" s="90" t="b">
        <f>OR(MONTH(Taulukko1[[#This Row],[Alku PVM]] )&lt;=9,AND(MONTH(Taulukko1[[#This Row],[Alku PVM]] )=9))</f>
        <v>1</v>
      </c>
      <c r="AF3115" s="90" t="b">
        <f>OR(MONTH(Taulukko1[[#This Row],[Loppu PVM]])&lt;=9,AND(MONTH(Taulukko1[[#This Row],[Loppu PVM]] )=9))</f>
        <v>1</v>
      </c>
      <c r="AG3115" s="90" t="b">
        <f>OR(MONTH(Taulukko1[[#This Row],[Alku PVM]] )&lt;=6,AND(MONTH(Taulukko1[[#This Row],[Alku PVM]] )=6))</f>
        <v>1</v>
      </c>
      <c r="AH3115" s="90" t="b">
        <f>OR(MONTH(Taulukko1[[#This Row],[Loppu PVM]])&lt;=6,AND(MONTH(Taulukko1[[#This Row],[Loppu PVM]] )=6))</f>
        <v>1</v>
      </c>
    </row>
    <row r="3116" spans="1:34">
      <c r="A3116" s="25" t="s">
        <v>4462</v>
      </c>
      <c r="B3116" s="26">
        <v>42013</v>
      </c>
      <c r="C3116" s="25" t="s">
        <v>3397</v>
      </c>
      <c r="D3116" s="32"/>
      <c r="E3116" s="27">
        <v>15</v>
      </c>
      <c r="F3116" s="26"/>
      <c r="G3116" s="33"/>
      <c r="H3116" s="27">
        <v>90</v>
      </c>
      <c r="I3116" s="126">
        <f>INDEX('TOL2008'!B:B,MATCH(A3116,'TOL2008'!A:A,0))</f>
        <v>26300</v>
      </c>
      <c r="J3116" s="126" t="str">
        <f>INDEX(Pääluokka!$H$2:$H$100,MATCH(VALUE(LEFT(Taulukko1[[#This Row],[TOL2008]],2)),Pääluokka!$G$2:$G$100,0))</f>
        <v>Teollisuus</v>
      </c>
      <c r="K3116" s="126" t="str">
        <f>INDEX(Pääluokka!$I$2:$I$100,MATCH(VALUE(LEFT(Taulukko1[[#This Row],[TOL2008]],2)),Pääluokka!$G$2:$G$100,0))</f>
        <v>Teollisuus (C-E)</v>
      </c>
      <c r="L3116" s="41" t="str">
        <f t="shared" si="480"/>
        <v>NA</v>
      </c>
      <c r="M3116" s="43">
        <f t="shared" si="481"/>
        <v>42013</v>
      </c>
      <c r="N3116" s="43">
        <f t="shared" si="482"/>
        <v>42064</v>
      </c>
      <c r="O3116" s="43">
        <f t="shared" si="483"/>
        <v>42005</v>
      </c>
      <c r="P3116" s="43">
        <f t="shared" si="484"/>
        <v>42064</v>
      </c>
      <c r="Q3116" s="41">
        <f t="shared" si="485"/>
        <v>2015</v>
      </c>
      <c r="R3116" s="41">
        <f t="shared" si="486"/>
        <v>2015</v>
      </c>
      <c r="S3116" s="43" t="str">
        <f>YEAR(Taulukko1[[#This Row],[Alku KK]])&amp;"Q"&amp;ROUNDDOWN((MONTH(Taulukko1[[#This Row],[Alku KK]])-1)/3+1,0)</f>
        <v>2015Q1</v>
      </c>
      <c r="T3116" s="43" t="str">
        <f>YEAR(Taulukko1[[#This Row],[Loppu KK]])&amp;"Q"&amp;ROUNDDOWN((MONTH(Taulukko1[[#This Row],[Loppu KK]])-1)/3+1,0)</f>
        <v>2015Q1</v>
      </c>
      <c r="U3116" s="66">
        <f>IF(COUNT(Taulukko1[[#This Row],[Neuvottelujen alaiset ]])=1,Taulukko1[[#This Row],[Neuvottelujen alaiset ]],Taulukko1[[#This Row],[Vähennystarve]])</f>
        <v>90</v>
      </c>
      <c r="V3116" s="44">
        <f t="shared" si="487"/>
        <v>0.16666666666666666</v>
      </c>
      <c r="W3116" s="44" t="str">
        <f t="shared" si="488"/>
        <v>NA</v>
      </c>
      <c r="X3116" s="44" t="str">
        <f t="shared" si="489"/>
        <v>NA</v>
      </c>
      <c r="Y3116" s="90" t="b">
        <f>AND(MONTH(Taulukko1[[#This Row],[Alku PVM]] )=6,DAY(Taulukko1[[#This Row],[Alku PVM]] )&gt;19)</f>
        <v>0</v>
      </c>
      <c r="Z3116" s="90" t="b">
        <f>AND(MONTH(Taulukko1[[#This Row],[Loppu PVM]] )=6,DAY(Taulukko1[[#This Row],[Loppu PVM]] )&gt;19)</f>
        <v>0</v>
      </c>
      <c r="AA3116" s="90" t="b">
        <f>OR(MONTH(Taulukko1[[#This Row],[Alku PVM]] )&lt;=5,AND(MONTH(Taulukko1[[#This Row],[Alku PVM]] )=6,DAY(Taulukko1[[#This Row],[Alku PVM]] )&lt;20))</f>
        <v>1</v>
      </c>
      <c r="AB3116" s="90" t="b">
        <f>OR(MONTH(Taulukko1[[#This Row],[Loppu PVM]])&lt;=5,AND(MONTH(Taulukko1[[#This Row],[Loppu PVM]] )=6,DAY(Taulukko1[[#This Row],[Loppu PVM]])&lt;20))</f>
        <v>1</v>
      </c>
      <c r="AC3116" s="90" t="b">
        <f>OR(MONTH(Taulukko1[[#This Row],[Alku PVM]] )&lt;=3,AND(MONTH(Taulukko1[[#This Row],[Alku PVM]] )=3))</f>
        <v>1</v>
      </c>
      <c r="AD3116" s="90" t="b">
        <f>OR(MONTH(Taulukko1[[#This Row],[Loppu PVM]] )&lt;=3,AND(MONTH(Taulukko1[[#This Row],[Loppu PVM]] )=3))</f>
        <v>1</v>
      </c>
      <c r="AE3116" s="90" t="b">
        <f>OR(MONTH(Taulukko1[[#This Row],[Alku PVM]] )&lt;=9,AND(MONTH(Taulukko1[[#This Row],[Alku PVM]] )=9))</f>
        <v>1</v>
      </c>
      <c r="AF3116" s="90" t="b">
        <f>OR(MONTH(Taulukko1[[#This Row],[Loppu PVM]])&lt;=9,AND(MONTH(Taulukko1[[#This Row],[Loppu PVM]] )=9))</f>
        <v>1</v>
      </c>
      <c r="AG3116" s="90" t="b">
        <f>OR(MONTH(Taulukko1[[#This Row],[Alku PVM]] )&lt;=6,AND(MONTH(Taulukko1[[#This Row],[Alku PVM]] )=6))</f>
        <v>1</v>
      </c>
      <c r="AH3116" s="90" t="b">
        <f>OR(MONTH(Taulukko1[[#This Row],[Loppu PVM]])&lt;=6,AND(MONTH(Taulukko1[[#This Row],[Loppu PVM]] )=6))</f>
        <v>1</v>
      </c>
    </row>
    <row r="3117" spans="1:34">
      <c r="A3117" s="25" t="s">
        <v>1202</v>
      </c>
      <c r="B3117" s="26">
        <v>42013</v>
      </c>
      <c r="C3117" s="25" t="s">
        <v>4456</v>
      </c>
      <c r="D3117" s="32"/>
      <c r="E3117" s="27">
        <v>25</v>
      </c>
      <c r="F3117" s="30"/>
      <c r="G3117" s="33"/>
      <c r="H3117" s="27">
        <v>80</v>
      </c>
      <c r="I3117" s="126">
        <f>INDEX('TOL2008'!B:B,MATCH(A3117,'TOL2008'!A:A,0))</f>
        <v>35140</v>
      </c>
      <c r="J3117" s="126" t="str">
        <f>INDEX(Pääluokka!$H$2:$H$100,MATCH(VALUE(LEFT(Taulukko1[[#This Row],[TOL2008]],2)),Pääluokka!$G$2:$G$100,0))</f>
        <v>Sähkö-, kaasu- ja lämpöhuolto, jäähdytysliiketoiminta</v>
      </c>
      <c r="K3117" s="126" t="str">
        <f>INDEX(Pääluokka!$I$2:$I$100,MATCH(VALUE(LEFT(Taulukko1[[#This Row],[TOL2008]],2)),Pääluokka!$G$2:$G$100,0))</f>
        <v>Teollisuus (C-E)</v>
      </c>
      <c r="L3117" s="41" t="str">
        <f t="shared" si="480"/>
        <v>NA</v>
      </c>
      <c r="M3117" s="43">
        <f t="shared" si="481"/>
        <v>42013</v>
      </c>
      <c r="N3117" s="43">
        <f t="shared" si="482"/>
        <v>42064</v>
      </c>
      <c r="O3117" s="43">
        <f t="shared" si="483"/>
        <v>42005</v>
      </c>
      <c r="P3117" s="43">
        <f t="shared" si="484"/>
        <v>42064</v>
      </c>
      <c r="Q3117" s="41">
        <f t="shared" si="485"/>
        <v>2015</v>
      </c>
      <c r="R3117" s="41">
        <f t="shared" si="486"/>
        <v>2015</v>
      </c>
      <c r="S3117" s="43" t="str">
        <f>YEAR(Taulukko1[[#This Row],[Alku KK]])&amp;"Q"&amp;ROUNDDOWN((MONTH(Taulukko1[[#This Row],[Alku KK]])-1)/3+1,0)</f>
        <v>2015Q1</v>
      </c>
      <c r="T3117" s="43" t="str">
        <f>YEAR(Taulukko1[[#This Row],[Loppu KK]])&amp;"Q"&amp;ROUNDDOWN((MONTH(Taulukko1[[#This Row],[Loppu KK]])-1)/3+1,0)</f>
        <v>2015Q1</v>
      </c>
      <c r="U3117" s="66">
        <f>IF(COUNT(Taulukko1[[#This Row],[Neuvottelujen alaiset ]])=1,Taulukko1[[#This Row],[Neuvottelujen alaiset ]],Taulukko1[[#This Row],[Vähennystarve]])</f>
        <v>80</v>
      </c>
      <c r="V3117" s="44">
        <f t="shared" si="487"/>
        <v>0.3125</v>
      </c>
      <c r="W3117" s="44" t="str">
        <f t="shared" si="488"/>
        <v>NA</v>
      </c>
      <c r="X3117" s="44" t="str">
        <f t="shared" si="489"/>
        <v>NA</v>
      </c>
      <c r="Y3117" s="90" t="b">
        <f>AND(MONTH(Taulukko1[[#This Row],[Alku PVM]] )=6,DAY(Taulukko1[[#This Row],[Alku PVM]] )&gt;19)</f>
        <v>0</v>
      </c>
      <c r="Z3117" s="90" t="b">
        <f>AND(MONTH(Taulukko1[[#This Row],[Loppu PVM]] )=6,DAY(Taulukko1[[#This Row],[Loppu PVM]] )&gt;19)</f>
        <v>0</v>
      </c>
      <c r="AA3117" s="90" t="b">
        <f>OR(MONTH(Taulukko1[[#This Row],[Alku PVM]] )&lt;=5,AND(MONTH(Taulukko1[[#This Row],[Alku PVM]] )=6,DAY(Taulukko1[[#This Row],[Alku PVM]] )&lt;20))</f>
        <v>1</v>
      </c>
      <c r="AB3117" s="90" t="b">
        <f>OR(MONTH(Taulukko1[[#This Row],[Loppu PVM]])&lt;=5,AND(MONTH(Taulukko1[[#This Row],[Loppu PVM]] )=6,DAY(Taulukko1[[#This Row],[Loppu PVM]])&lt;20))</f>
        <v>1</v>
      </c>
      <c r="AC3117" s="90" t="b">
        <f>OR(MONTH(Taulukko1[[#This Row],[Alku PVM]] )&lt;=3,AND(MONTH(Taulukko1[[#This Row],[Alku PVM]] )=3))</f>
        <v>1</v>
      </c>
      <c r="AD3117" s="90" t="b">
        <f>OR(MONTH(Taulukko1[[#This Row],[Loppu PVM]] )&lt;=3,AND(MONTH(Taulukko1[[#This Row],[Loppu PVM]] )=3))</f>
        <v>1</v>
      </c>
      <c r="AE3117" s="90" t="b">
        <f>OR(MONTH(Taulukko1[[#This Row],[Alku PVM]] )&lt;=9,AND(MONTH(Taulukko1[[#This Row],[Alku PVM]] )=9))</f>
        <v>1</v>
      </c>
      <c r="AF3117" s="90" t="b">
        <f>OR(MONTH(Taulukko1[[#This Row],[Loppu PVM]])&lt;=9,AND(MONTH(Taulukko1[[#This Row],[Loppu PVM]] )=9))</f>
        <v>1</v>
      </c>
      <c r="AG3117" s="90" t="b">
        <f>OR(MONTH(Taulukko1[[#This Row],[Alku PVM]] )&lt;=6,AND(MONTH(Taulukko1[[#This Row],[Alku PVM]] )=6))</f>
        <v>1</v>
      </c>
      <c r="AH3117" s="90" t="b">
        <f>OR(MONTH(Taulukko1[[#This Row],[Loppu PVM]])&lt;=6,AND(MONTH(Taulukko1[[#This Row],[Loppu PVM]] )=6))</f>
        <v>1</v>
      </c>
    </row>
    <row r="3118" spans="1:34">
      <c r="A3118" s="25" t="s">
        <v>2045</v>
      </c>
      <c r="B3118" s="26">
        <v>42013</v>
      </c>
      <c r="C3118" s="25" t="s">
        <v>4447</v>
      </c>
      <c r="D3118" s="32">
        <v>0</v>
      </c>
      <c r="E3118" s="27">
        <v>30</v>
      </c>
      <c r="F3118" s="30">
        <v>42067</v>
      </c>
      <c r="G3118" s="33">
        <v>16</v>
      </c>
      <c r="H3118" s="29">
        <v>30</v>
      </c>
      <c r="I3118" s="126">
        <f>INDEX('TOL2008'!B:B,MATCH(A3118,'TOL2008'!A:A,0))</f>
        <v>28240</v>
      </c>
      <c r="J3118" s="126" t="str">
        <f>INDEX(Pääluokka!$H$2:$H$100,MATCH(VALUE(LEFT(Taulukko1[[#This Row],[TOL2008]],2)),Pääluokka!$G$2:$G$100,0))</f>
        <v>Teollisuus</v>
      </c>
      <c r="K3118" s="126" t="str">
        <f>INDEX(Pääluokka!$I$2:$I$100,MATCH(VALUE(LEFT(Taulukko1[[#This Row],[TOL2008]],2)),Pääluokka!$G$2:$G$100,0))</f>
        <v>Teollisuus (C-E)</v>
      </c>
      <c r="L3118" s="41">
        <f t="shared" si="480"/>
        <v>54</v>
      </c>
      <c r="M3118" s="43">
        <f t="shared" si="481"/>
        <v>42013</v>
      </c>
      <c r="N3118" s="43">
        <f t="shared" si="482"/>
        <v>42067</v>
      </c>
      <c r="O3118" s="43">
        <f t="shared" si="483"/>
        <v>42005</v>
      </c>
      <c r="P3118" s="43">
        <f t="shared" si="484"/>
        <v>42064</v>
      </c>
      <c r="Q3118" s="41">
        <f t="shared" si="485"/>
        <v>2015</v>
      </c>
      <c r="R3118" s="41">
        <f t="shared" si="486"/>
        <v>2015</v>
      </c>
      <c r="S3118" s="43" t="str">
        <f>YEAR(Taulukko1[[#This Row],[Alku KK]])&amp;"Q"&amp;ROUNDDOWN((MONTH(Taulukko1[[#This Row],[Alku KK]])-1)/3+1,0)</f>
        <v>2015Q1</v>
      </c>
      <c r="T3118" s="43" t="str">
        <f>YEAR(Taulukko1[[#This Row],[Loppu KK]])&amp;"Q"&amp;ROUNDDOWN((MONTH(Taulukko1[[#This Row],[Loppu KK]])-1)/3+1,0)</f>
        <v>2015Q1</v>
      </c>
      <c r="U3118" s="66">
        <f>IF(COUNT(Taulukko1[[#This Row],[Neuvottelujen alaiset ]])=1,Taulukko1[[#This Row],[Neuvottelujen alaiset ]],Taulukko1[[#This Row],[Vähennystarve]])</f>
        <v>30</v>
      </c>
      <c r="V3118" s="44">
        <f t="shared" si="487"/>
        <v>1</v>
      </c>
      <c r="W3118" s="44">
        <f t="shared" si="488"/>
        <v>0.53333333333333333</v>
      </c>
      <c r="X3118" s="44">
        <f t="shared" si="489"/>
        <v>0.53333333333333333</v>
      </c>
      <c r="Y3118" s="90" t="b">
        <f>AND(MONTH(Taulukko1[[#This Row],[Alku PVM]] )=6,DAY(Taulukko1[[#This Row],[Alku PVM]] )&gt;19)</f>
        <v>0</v>
      </c>
      <c r="Z3118" s="90" t="b">
        <f>AND(MONTH(Taulukko1[[#This Row],[Loppu PVM]] )=6,DAY(Taulukko1[[#This Row],[Loppu PVM]] )&gt;19)</f>
        <v>0</v>
      </c>
      <c r="AA3118" s="90" t="b">
        <f>OR(MONTH(Taulukko1[[#This Row],[Alku PVM]] )&lt;=5,AND(MONTH(Taulukko1[[#This Row],[Alku PVM]] )=6,DAY(Taulukko1[[#This Row],[Alku PVM]] )&lt;20))</f>
        <v>1</v>
      </c>
      <c r="AB3118" s="90" t="b">
        <f>OR(MONTH(Taulukko1[[#This Row],[Loppu PVM]])&lt;=5,AND(MONTH(Taulukko1[[#This Row],[Loppu PVM]] )=6,DAY(Taulukko1[[#This Row],[Loppu PVM]])&lt;20))</f>
        <v>1</v>
      </c>
      <c r="AC3118" s="90" t="b">
        <f>OR(MONTH(Taulukko1[[#This Row],[Alku PVM]] )&lt;=3,AND(MONTH(Taulukko1[[#This Row],[Alku PVM]] )=3))</f>
        <v>1</v>
      </c>
      <c r="AD3118" s="90" t="b">
        <f>OR(MONTH(Taulukko1[[#This Row],[Loppu PVM]] )&lt;=3,AND(MONTH(Taulukko1[[#This Row],[Loppu PVM]] )=3))</f>
        <v>1</v>
      </c>
      <c r="AE3118" s="90" t="b">
        <f>OR(MONTH(Taulukko1[[#This Row],[Alku PVM]] )&lt;=9,AND(MONTH(Taulukko1[[#This Row],[Alku PVM]] )=9))</f>
        <v>1</v>
      </c>
      <c r="AF3118" s="90" t="b">
        <f>OR(MONTH(Taulukko1[[#This Row],[Loppu PVM]])&lt;=9,AND(MONTH(Taulukko1[[#This Row],[Loppu PVM]] )=9))</f>
        <v>1</v>
      </c>
      <c r="AG3118" s="90" t="b">
        <f>OR(MONTH(Taulukko1[[#This Row],[Alku PVM]] )&lt;=6,AND(MONTH(Taulukko1[[#This Row],[Alku PVM]] )=6))</f>
        <v>1</v>
      </c>
      <c r="AH3118" s="90" t="b">
        <f>OR(MONTH(Taulukko1[[#This Row],[Loppu PVM]])&lt;=6,AND(MONTH(Taulukko1[[#This Row],[Loppu PVM]] )=6))</f>
        <v>1</v>
      </c>
    </row>
    <row r="3119" spans="1:34">
      <c r="A3119" s="25" t="s">
        <v>4435</v>
      </c>
      <c r="B3119" s="26">
        <v>42013</v>
      </c>
      <c r="C3119" s="25" t="s">
        <v>4434</v>
      </c>
      <c r="D3119" s="35"/>
      <c r="E3119" s="27">
        <v>50</v>
      </c>
      <c r="F3119" s="26"/>
      <c r="G3119" s="33"/>
      <c r="H3119" s="29">
        <v>50</v>
      </c>
      <c r="I3119" s="126">
        <f>INDEX('TOL2008'!B:B,MATCH(A3119,'TOL2008'!A:A,0))</f>
        <v>77320</v>
      </c>
      <c r="J3119" s="126" t="str">
        <f>INDEX(Pääluokka!$H$2:$H$100,MATCH(VALUE(LEFT(Taulukko1[[#This Row],[TOL2008]],2)),Pääluokka!$G$2:$G$100,0))</f>
        <v>Hallinto- ja tukipalvelutoiminta</v>
      </c>
      <c r="K3119" s="126" t="str">
        <f>INDEX(Pääluokka!$I$2:$I$100,MATCH(VALUE(LEFT(Taulukko1[[#This Row],[TOL2008]],2)),Pääluokka!$G$2:$G$100,0))</f>
        <v>Palvelualat (G-N, R, S)</v>
      </c>
      <c r="L3119" s="41" t="str">
        <f t="shared" si="480"/>
        <v>NA</v>
      </c>
      <c r="M3119" s="43">
        <f t="shared" si="481"/>
        <v>42013</v>
      </c>
      <c r="N3119" s="43">
        <f t="shared" si="482"/>
        <v>42064</v>
      </c>
      <c r="O3119" s="43">
        <f t="shared" si="483"/>
        <v>42005</v>
      </c>
      <c r="P3119" s="43">
        <f t="shared" si="484"/>
        <v>42064</v>
      </c>
      <c r="Q3119" s="41">
        <f t="shared" si="485"/>
        <v>2015</v>
      </c>
      <c r="R3119" s="41">
        <f t="shared" si="486"/>
        <v>2015</v>
      </c>
      <c r="S3119" s="43" t="str">
        <f>YEAR(Taulukko1[[#This Row],[Alku KK]])&amp;"Q"&amp;ROUNDDOWN((MONTH(Taulukko1[[#This Row],[Alku KK]])-1)/3+1,0)</f>
        <v>2015Q1</v>
      </c>
      <c r="T3119" s="43" t="str">
        <f>YEAR(Taulukko1[[#This Row],[Loppu KK]])&amp;"Q"&amp;ROUNDDOWN((MONTH(Taulukko1[[#This Row],[Loppu KK]])-1)/3+1,0)</f>
        <v>2015Q1</v>
      </c>
      <c r="U3119" s="66">
        <f>IF(COUNT(Taulukko1[[#This Row],[Neuvottelujen alaiset ]])=1,Taulukko1[[#This Row],[Neuvottelujen alaiset ]],Taulukko1[[#This Row],[Vähennystarve]])</f>
        <v>50</v>
      </c>
      <c r="V3119" s="44">
        <f t="shared" si="487"/>
        <v>1</v>
      </c>
      <c r="W3119" s="44" t="str">
        <f t="shared" si="488"/>
        <v>NA</v>
      </c>
      <c r="X3119" s="44" t="str">
        <f t="shared" si="489"/>
        <v>NA</v>
      </c>
      <c r="Y3119" s="90" t="b">
        <f>AND(MONTH(Taulukko1[[#This Row],[Alku PVM]] )=6,DAY(Taulukko1[[#This Row],[Alku PVM]] )&gt;19)</f>
        <v>0</v>
      </c>
      <c r="Z3119" s="90" t="b">
        <f>AND(MONTH(Taulukko1[[#This Row],[Loppu PVM]] )=6,DAY(Taulukko1[[#This Row],[Loppu PVM]] )&gt;19)</f>
        <v>0</v>
      </c>
      <c r="AA3119" s="90" t="b">
        <f>OR(MONTH(Taulukko1[[#This Row],[Alku PVM]] )&lt;=5,AND(MONTH(Taulukko1[[#This Row],[Alku PVM]] )=6,DAY(Taulukko1[[#This Row],[Alku PVM]] )&lt;20))</f>
        <v>1</v>
      </c>
      <c r="AB3119" s="90" t="b">
        <f>OR(MONTH(Taulukko1[[#This Row],[Loppu PVM]])&lt;=5,AND(MONTH(Taulukko1[[#This Row],[Loppu PVM]] )=6,DAY(Taulukko1[[#This Row],[Loppu PVM]])&lt;20))</f>
        <v>1</v>
      </c>
      <c r="AC3119" s="90" t="b">
        <f>OR(MONTH(Taulukko1[[#This Row],[Alku PVM]] )&lt;=3,AND(MONTH(Taulukko1[[#This Row],[Alku PVM]] )=3))</f>
        <v>1</v>
      </c>
      <c r="AD3119" s="90" t="b">
        <f>OR(MONTH(Taulukko1[[#This Row],[Loppu PVM]] )&lt;=3,AND(MONTH(Taulukko1[[#This Row],[Loppu PVM]] )=3))</f>
        <v>1</v>
      </c>
      <c r="AE3119" s="90" t="b">
        <f>OR(MONTH(Taulukko1[[#This Row],[Alku PVM]] )&lt;=9,AND(MONTH(Taulukko1[[#This Row],[Alku PVM]] )=9))</f>
        <v>1</v>
      </c>
      <c r="AF3119" s="90" t="b">
        <f>OR(MONTH(Taulukko1[[#This Row],[Loppu PVM]])&lt;=9,AND(MONTH(Taulukko1[[#This Row],[Loppu PVM]] )=9))</f>
        <v>1</v>
      </c>
      <c r="AG3119" s="90" t="b">
        <f>OR(MONTH(Taulukko1[[#This Row],[Alku PVM]] )&lt;=6,AND(MONTH(Taulukko1[[#This Row],[Alku PVM]] )=6))</f>
        <v>1</v>
      </c>
      <c r="AH3119" s="90" t="b">
        <f>OR(MONTH(Taulukko1[[#This Row],[Loppu PVM]])&lt;=6,AND(MONTH(Taulukko1[[#This Row],[Loppu PVM]] )=6))</f>
        <v>1</v>
      </c>
    </row>
    <row r="3120" spans="1:34">
      <c r="A3120" s="25" t="s">
        <v>3246</v>
      </c>
      <c r="B3120" s="26">
        <v>42013</v>
      </c>
      <c r="C3120" s="25" t="s">
        <v>4433</v>
      </c>
      <c r="D3120" s="35">
        <v>8</v>
      </c>
      <c r="E3120" s="27"/>
      <c r="F3120" s="26">
        <v>42027</v>
      </c>
      <c r="G3120" s="33">
        <v>0</v>
      </c>
      <c r="H3120" s="29">
        <v>8</v>
      </c>
      <c r="I3120" s="126">
        <f>INDEX('TOL2008'!B:B,MATCH(A3120,'TOL2008'!A:A,0))</f>
        <v>46320</v>
      </c>
      <c r="J3120" s="126" t="str">
        <f>INDEX(Pääluokka!$H$2:$H$100,MATCH(VALUE(LEFT(Taulukko1[[#This Row],[TOL2008]],2)),Pääluokka!$G$2:$G$100,0))</f>
        <v>Tukku- ja vähittäiskauppa; moottoriajoneuvojen ja moottoripyörien korjaus</v>
      </c>
      <c r="K3120" s="126" t="str">
        <f>INDEX(Pääluokka!$I$2:$I$100,MATCH(VALUE(LEFT(Taulukko1[[#This Row],[TOL2008]],2)),Pääluokka!$G$2:$G$100,0))</f>
        <v>Palvelualat (G-N, R, S)</v>
      </c>
      <c r="L3120" s="41">
        <f t="shared" si="480"/>
        <v>14</v>
      </c>
      <c r="M3120" s="43">
        <f t="shared" si="481"/>
        <v>42013</v>
      </c>
      <c r="N3120" s="43">
        <f t="shared" si="482"/>
        <v>42027</v>
      </c>
      <c r="O3120" s="43">
        <f t="shared" si="483"/>
        <v>42005</v>
      </c>
      <c r="P3120" s="43">
        <f t="shared" si="484"/>
        <v>42005</v>
      </c>
      <c r="Q3120" s="41">
        <f t="shared" si="485"/>
        <v>2015</v>
      </c>
      <c r="R3120" s="41">
        <f t="shared" si="486"/>
        <v>2015</v>
      </c>
      <c r="S3120" s="43" t="str">
        <f>YEAR(Taulukko1[[#This Row],[Alku KK]])&amp;"Q"&amp;ROUNDDOWN((MONTH(Taulukko1[[#This Row],[Alku KK]])-1)/3+1,0)</f>
        <v>2015Q1</v>
      </c>
      <c r="T3120" s="43" t="str">
        <f>YEAR(Taulukko1[[#This Row],[Loppu KK]])&amp;"Q"&amp;ROUNDDOWN((MONTH(Taulukko1[[#This Row],[Loppu KK]])-1)/3+1,0)</f>
        <v>2015Q1</v>
      </c>
      <c r="U3120" s="66">
        <f>IF(COUNT(Taulukko1[[#This Row],[Neuvottelujen alaiset ]])=1,Taulukko1[[#This Row],[Neuvottelujen alaiset ]],Taulukko1[[#This Row],[Vähennystarve]])</f>
        <v>8</v>
      </c>
      <c r="V3120" s="44" t="str">
        <f t="shared" si="487"/>
        <v>NA</v>
      </c>
      <c r="W3120" s="44">
        <f t="shared" si="488"/>
        <v>0</v>
      </c>
      <c r="X3120" s="44" t="str">
        <f t="shared" si="489"/>
        <v>NA</v>
      </c>
      <c r="Y3120" s="90" t="b">
        <f>AND(MONTH(Taulukko1[[#This Row],[Alku PVM]] )=6,DAY(Taulukko1[[#This Row],[Alku PVM]] )&gt;19)</f>
        <v>0</v>
      </c>
      <c r="Z3120" s="90" t="b">
        <f>AND(MONTH(Taulukko1[[#This Row],[Loppu PVM]] )=6,DAY(Taulukko1[[#This Row],[Loppu PVM]] )&gt;19)</f>
        <v>0</v>
      </c>
      <c r="AA3120" s="90" t="b">
        <f>OR(MONTH(Taulukko1[[#This Row],[Alku PVM]] )&lt;=5,AND(MONTH(Taulukko1[[#This Row],[Alku PVM]] )=6,DAY(Taulukko1[[#This Row],[Alku PVM]] )&lt;20))</f>
        <v>1</v>
      </c>
      <c r="AB3120" s="90" t="b">
        <f>OR(MONTH(Taulukko1[[#This Row],[Loppu PVM]])&lt;=5,AND(MONTH(Taulukko1[[#This Row],[Loppu PVM]] )=6,DAY(Taulukko1[[#This Row],[Loppu PVM]])&lt;20))</f>
        <v>1</v>
      </c>
      <c r="AC3120" s="90" t="b">
        <f>OR(MONTH(Taulukko1[[#This Row],[Alku PVM]] )&lt;=3,AND(MONTH(Taulukko1[[#This Row],[Alku PVM]] )=3))</f>
        <v>1</v>
      </c>
      <c r="AD3120" s="90" t="b">
        <f>OR(MONTH(Taulukko1[[#This Row],[Loppu PVM]] )&lt;=3,AND(MONTH(Taulukko1[[#This Row],[Loppu PVM]] )=3))</f>
        <v>1</v>
      </c>
      <c r="AE3120" s="90" t="b">
        <f>OR(MONTH(Taulukko1[[#This Row],[Alku PVM]] )&lt;=9,AND(MONTH(Taulukko1[[#This Row],[Alku PVM]] )=9))</f>
        <v>1</v>
      </c>
      <c r="AF3120" s="90" t="b">
        <f>OR(MONTH(Taulukko1[[#This Row],[Loppu PVM]])&lt;=9,AND(MONTH(Taulukko1[[#This Row],[Loppu PVM]] )=9))</f>
        <v>1</v>
      </c>
      <c r="AG3120" s="90" t="b">
        <f>OR(MONTH(Taulukko1[[#This Row],[Alku PVM]] )&lt;=6,AND(MONTH(Taulukko1[[#This Row],[Alku PVM]] )=6))</f>
        <v>1</v>
      </c>
      <c r="AH3120" s="90" t="b">
        <f>OR(MONTH(Taulukko1[[#This Row],[Loppu PVM]])&lt;=6,AND(MONTH(Taulukko1[[#This Row],[Loppu PVM]] )=6))</f>
        <v>1</v>
      </c>
    </row>
    <row r="3121" spans="1:34">
      <c r="A3121" s="25" t="s">
        <v>140</v>
      </c>
      <c r="B3121" s="26">
        <v>42013</v>
      </c>
      <c r="C3121" s="25" t="s">
        <v>4594</v>
      </c>
      <c r="D3121" s="35" t="s">
        <v>25</v>
      </c>
      <c r="E3121" s="27">
        <v>30</v>
      </c>
      <c r="F3121" s="26">
        <v>42075</v>
      </c>
      <c r="G3121" s="33">
        <v>18</v>
      </c>
      <c r="H3121" s="29">
        <v>600</v>
      </c>
      <c r="I3121" s="126" t="str">
        <f>INDEX('TOL2008'!B:B,MATCH(A3121,'TOL2008'!A:A,0))</f>
        <v>02400</v>
      </c>
      <c r="J3121" s="126" t="str">
        <f>INDEX(Pääluokka!$H$2:$H$100,MATCH(VALUE(LEFT(Taulukko1[[#This Row],[TOL2008]],2)),Pääluokka!$G$2:$G$100,0))</f>
        <v>Maatalous, metsätalous ja kalatalous</v>
      </c>
      <c r="K3121" s="126" t="str">
        <f>INDEX(Pääluokka!$I$2:$I$100,MATCH(VALUE(LEFT(Taulukko1[[#This Row],[TOL2008]],2)),Pääluokka!$G$2:$G$100,0))</f>
        <v>Alkutuotanto (A-B)</v>
      </c>
      <c r="L3121" s="41">
        <f t="shared" si="480"/>
        <v>62</v>
      </c>
      <c r="M3121" s="43">
        <f t="shared" si="481"/>
        <v>42013</v>
      </c>
      <c r="N3121" s="43">
        <f t="shared" si="482"/>
        <v>42075</v>
      </c>
      <c r="O3121" s="43">
        <f t="shared" si="483"/>
        <v>42005</v>
      </c>
      <c r="P3121" s="43">
        <f t="shared" si="484"/>
        <v>42064</v>
      </c>
      <c r="Q3121" s="41">
        <f t="shared" si="485"/>
        <v>2015</v>
      </c>
      <c r="R3121" s="41">
        <f t="shared" si="486"/>
        <v>2015</v>
      </c>
      <c r="S3121" s="43" t="str">
        <f>YEAR(Taulukko1[[#This Row],[Alku KK]])&amp;"Q"&amp;ROUNDDOWN((MONTH(Taulukko1[[#This Row],[Alku KK]])-1)/3+1,0)</f>
        <v>2015Q1</v>
      </c>
      <c r="T3121" s="43" t="str">
        <f>YEAR(Taulukko1[[#This Row],[Loppu KK]])&amp;"Q"&amp;ROUNDDOWN((MONTH(Taulukko1[[#This Row],[Loppu KK]])-1)/3+1,0)</f>
        <v>2015Q1</v>
      </c>
      <c r="U3121" s="66">
        <f>IF(COUNT(Taulukko1[[#This Row],[Neuvottelujen alaiset ]])=1,Taulukko1[[#This Row],[Neuvottelujen alaiset ]],Taulukko1[[#This Row],[Vähennystarve]])</f>
        <v>600</v>
      </c>
      <c r="V3121" s="44">
        <f t="shared" si="487"/>
        <v>0.05</v>
      </c>
      <c r="W3121" s="44">
        <f t="shared" si="488"/>
        <v>0.03</v>
      </c>
      <c r="X3121" s="44">
        <f t="shared" si="489"/>
        <v>0.6</v>
      </c>
      <c r="Y3121" s="90" t="b">
        <f>AND(MONTH(Taulukko1[[#This Row],[Alku PVM]] )=6,DAY(Taulukko1[[#This Row],[Alku PVM]] )&gt;19)</f>
        <v>0</v>
      </c>
      <c r="Z3121" s="90" t="b">
        <f>AND(MONTH(Taulukko1[[#This Row],[Loppu PVM]] )=6,DAY(Taulukko1[[#This Row],[Loppu PVM]] )&gt;19)</f>
        <v>0</v>
      </c>
      <c r="AA3121" s="90" t="b">
        <f>OR(MONTH(Taulukko1[[#This Row],[Alku PVM]] )&lt;=5,AND(MONTH(Taulukko1[[#This Row],[Alku PVM]] )=6,DAY(Taulukko1[[#This Row],[Alku PVM]] )&lt;20))</f>
        <v>1</v>
      </c>
      <c r="AB3121" s="90" t="b">
        <f>OR(MONTH(Taulukko1[[#This Row],[Loppu PVM]])&lt;=5,AND(MONTH(Taulukko1[[#This Row],[Loppu PVM]] )=6,DAY(Taulukko1[[#This Row],[Loppu PVM]])&lt;20))</f>
        <v>1</v>
      </c>
      <c r="AC3121" s="90" t="b">
        <f>OR(MONTH(Taulukko1[[#This Row],[Alku PVM]] )&lt;=3,AND(MONTH(Taulukko1[[#This Row],[Alku PVM]] )=3))</f>
        <v>1</v>
      </c>
      <c r="AD3121" s="90" t="b">
        <f>OR(MONTH(Taulukko1[[#This Row],[Loppu PVM]] )&lt;=3,AND(MONTH(Taulukko1[[#This Row],[Loppu PVM]] )=3))</f>
        <v>1</v>
      </c>
      <c r="AE3121" s="90" t="b">
        <f>OR(MONTH(Taulukko1[[#This Row],[Alku PVM]] )&lt;=9,AND(MONTH(Taulukko1[[#This Row],[Alku PVM]] )=9))</f>
        <v>1</v>
      </c>
      <c r="AF3121" s="90" t="b">
        <f>OR(MONTH(Taulukko1[[#This Row],[Loppu PVM]])&lt;=9,AND(MONTH(Taulukko1[[#This Row],[Loppu PVM]] )=9))</f>
        <v>1</v>
      </c>
      <c r="AG3121" s="90" t="b">
        <f>OR(MONTH(Taulukko1[[#This Row],[Alku PVM]] )&lt;=6,AND(MONTH(Taulukko1[[#This Row],[Alku PVM]] )=6))</f>
        <v>1</v>
      </c>
      <c r="AH3121" s="90" t="b">
        <f>OR(MONTH(Taulukko1[[#This Row],[Loppu PVM]])&lt;=6,AND(MONTH(Taulukko1[[#This Row],[Loppu PVM]] )=6))</f>
        <v>1</v>
      </c>
    </row>
    <row r="3122" spans="1:34">
      <c r="A3122" s="25" t="s">
        <v>4423</v>
      </c>
      <c r="B3122" s="26">
        <v>42013</v>
      </c>
      <c r="C3122" s="25" t="s">
        <v>4604</v>
      </c>
      <c r="D3122" s="35"/>
      <c r="E3122" s="27">
        <v>110</v>
      </c>
      <c r="F3122" s="26">
        <v>42068</v>
      </c>
      <c r="G3122" s="33">
        <v>42</v>
      </c>
      <c r="H3122" s="27">
        <v>700</v>
      </c>
      <c r="I3122" s="126">
        <f>INDEX('TOL2008'!B:B,MATCH(A3122,'TOL2008'!A:A,0))</f>
        <v>35114</v>
      </c>
      <c r="J3122" s="126" t="str">
        <f>INDEX(Pääluokka!$H$2:$H$100,MATCH(VALUE(LEFT(Taulukko1[[#This Row],[TOL2008]],2)),Pääluokka!$G$2:$G$100,0))</f>
        <v>Sähkö-, kaasu- ja lämpöhuolto, jäähdytysliiketoiminta</v>
      </c>
      <c r="K3122" s="126" t="str">
        <f>INDEX(Pääluokka!$I$2:$I$100,MATCH(VALUE(LEFT(Taulukko1[[#This Row],[TOL2008]],2)),Pääluokka!$G$2:$G$100,0))</f>
        <v>Teollisuus (C-E)</v>
      </c>
      <c r="L3122" s="41">
        <f t="shared" si="480"/>
        <v>55</v>
      </c>
      <c r="M3122" s="43">
        <f t="shared" si="481"/>
        <v>42013</v>
      </c>
      <c r="N3122" s="43">
        <f t="shared" si="482"/>
        <v>42068</v>
      </c>
      <c r="O3122" s="43">
        <f t="shared" si="483"/>
        <v>42005</v>
      </c>
      <c r="P3122" s="43">
        <f t="shared" si="484"/>
        <v>42064</v>
      </c>
      <c r="Q3122" s="41">
        <f t="shared" si="485"/>
        <v>2015</v>
      </c>
      <c r="R3122" s="41">
        <f t="shared" si="486"/>
        <v>2015</v>
      </c>
      <c r="S3122" s="43" t="str">
        <f>YEAR(Taulukko1[[#This Row],[Alku KK]])&amp;"Q"&amp;ROUNDDOWN((MONTH(Taulukko1[[#This Row],[Alku KK]])-1)/3+1,0)</f>
        <v>2015Q1</v>
      </c>
      <c r="T3122" s="43" t="str">
        <f>YEAR(Taulukko1[[#This Row],[Loppu KK]])&amp;"Q"&amp;ROUNDDOWN((MONTH(Taulukko1[[#This Row],[Loppu KK]])-1)/3+1,0)</f>
        <v>2015Q1</v>
      </c>
      <c r="U3122" s="66">
        <f>IF(COUNT(Taulukko1[[#This Row],[Neuvottelujen alaiset ]])=1,Taulukko1[[#This Row],[Neuvottelujen alaiset ]],Taulukko1[[#This Row],[Vähennystarve]])</f>
        <v>700</v>
      </c>
      <c r="V3122" s="44">
        <f t="shared" si="487"/>
        <v>0.15714285714285714</v>
      </c>
      <c r="W3122" s="44">
        <f t="shared" si="488"/>
        <v>0.06</v>
      </c>
      <c r="X3122" s="44">
        <f t="shared" si="489"/>
        <v>0.38181818181818183</v>
      </c>
      <c r="Y3122" s="90" t="b">
        <f>AND(MONTH(Taulukko1[[#This Row],[Alku PVM]] )=6,DAY(Taulukko1[[#This Row],[Alku PVM]] )&gt;19)</f>
        <v>0</v>
      </c>
      <c r="Z3122" s="90" t="b">
        <f>AND(MONTH(Taulukko1[[#This Row],[Loppu PVM]] )=6,DAY(Taulukko1[[#This Row],[Loppu PVM]] )&gt;19)</f>
        <v>0</v>
      </c>
      <c r="AA3122" s="90" t="b">
        <f>OR(MONTH(Taulukko1[[#This Row],[Alku PVM]] )&lt;=5,AND(MONTH(Taulukko1[[#This Row],[Alku PVM]] )=6,DAY(Taulukko1[[#This Row],[Alku PVM]] )&lt;20))</f>
        <v>1</v>
      </c>
      <c r="AB3122" s="90" t="b">
        <f>OR(MONTH(Taulukko1[[#This Row],[Loppu PVM]])&lt;=5,AND(MONTH(Taulukko1[[#This Row],[Loppu PVM]] )=6,DAY(Taulukko1[[#This Row],[Loppu PVM]])&lt;20))</f>
        <v>1</v>
      </c>
      <c r="AC3122" s="90" t="b">
        <f>OR(MONTH(Taulukko1[[#This Row],[Alku PVM]] )&lt;=3,AND(MONTH(Taulukko1[[#This Row],[Alku PVM]] )=3))</f>
        <v>1</v>
      </c>
      <c r="AD3122" s="90" t="b">
        <f>OR(MONTH(Taulukko1[[#This Row],[Loppu PVM]] )&lt;=3,AND(MONTH(Taulukko1[[#This Row],[Loppu PVM]] )=3))</f>
        <v>1</v>
      </c>
      <c r="AE3122" s="90" t="b">
        <f>OR(MONTH(Taulukko1[[#This Row],[Alku PVM]] )&lt;=9,AND(MONTH(Taulukko1[[#This Row],[Alku PVM]] )=9))</f>
        <v>1</v>
      </c>
      <c r="AF3122" s="90" t="b">
        <f>OR(MONTH(Taulukko1[[#This Row],[Loppu PVM]])&lt;=9,AND(MONTH(Taulukko1[[#This Row],[Loppu PVM]] )=9))</f>
        <v>1</v>
      </c>
      <c r="AG3122" s="90" t="b">
        <f>OR(MONTH(Taulukko1[[#This Row],[Alku PVM]] )&lt;=6,AND(MONTH(Taulukko1[[#This Row],[Alku PVM]] )=6))</f>
        <v>1</v>
      </c>
      <c r="AH3122" s="90" t="b">
        <f>OR(MONTH(Taulukko1[[#This Row],[Loppu PVM]])&lt;=6,AND(MONTH(Taulukko1[[#This Row],[Loppu PVM]] )=6))</f>
        <v>1</v>
      </c>
    </row>
    <row r="3123" spans="1:34">
      <c r="A3123" s="25" t="s">
        <v>4437</v>
      </c>
      <c r="B3123" s="26">
        <v>42016</v>
      </c>
      <c r="C3123" s="25" t="s">
        <v>4436</v>
      </c>
      <c r="D3123" s="35"/>
      <c r="E3123" s="27">
        <v>9</v>
      </c>
      <c r="F3123" s="26"/>
      <c r="G3123" s="33"/>
      <c r="H3123" s="29">
        <v>9</v>
      </c>
      <c r="I3123" s="126">
        <f>INDEX('TOL2008'!B:B,MATCH(A3123,'TOL2008'!A:A,0))</f>
        <v>26510</v>
      </c>
      <c r="J3123" s="126" t="str">
        <f>INDEX(Pääluokka!$H$2:$H$100,MATCH(VALUE(LEFT(Taulukko1[[#This Row],[TOL2008]],2)),Pääluokka!$G$2:$G$100,0))</f>
        <v>Teollisuus</v>
      </c>
      <c r="K3123" s="126" t="str">
        <f>INDEX(Pääluokka!$I$2:$I$100,MATCH(VALUE(LEFT(Taulukko1[[#This Row],[TOL2008]],2)),Pääluokka!$G$2:$G$100,0))</f>
        <v>Teollisuus (C-E)</v>
      </c>
      <c r="L3123" s="41" t="str">
        <f t="shared" si="480"/>
        <v>NA</v>
      </c>
      <c r="M3123" s="43">
        <f t="shared" si="481"/>
        <v>42016</v>
      </c>
      <c r="N3123" s="43">
        <f t="shared" si="482"/>
        <v>42067</v>
      </c>
      <c r="O3123" s="43">
        <f t="shared" si="483"/>
        <v>42005</v>
      </c>
      <c r="P3123" s="43">
        <f t="shared" si="484"/>
        <v>42064</v>
      </c>
      <c r="Q3123" s="41">
        <f t="shared" si="485"/>
        <v>2015</v>
      </c>
      <c r="R3123" s="41">
        <f t="shared" si="486"/>
        <v>2015</v>
      </c>
      <c r="S3123" s="43" t="str">
        <f>YEAR(Taulukko1[[#This Row],[Alku KK]])&amp;"Q"&amp;ROUNDDOWN((MONTH(Taulukko1[[#This Row],[Alku KK]])-1)/3+1,0)</f>
        <v>2015Q1</v>
      </c>
      <c r="T3123" s="43" t="str">
        <f>YEAR(Taulukko1[[#This Row],[Loppu KK]])&amp;"Q"&amp;ROUNDDOWN((MONTH(Taulukko1[[#This Row],[Loppu KK]])-1)/3+1,0)</f>
        <v>2015Q1</v>
      </c>
      <c r="U3123" s="66">
        <f>IF(COUNT(Taulukko1[[#This Row],[Neuvottelujen alaiset ]])=1,Taulukko1[[#This Row],[Neuvottelujen alaiset ]],Taulukko1[[#This Row],[Vähennystarve]])</f>
        <v>9</v>
      </c>
      <c r="V3123" s="44">
        <f t="shared" si="487"/>
        <v>1</v>
      </c>
      <c r="W3123" s="44" t="str">
        <f t="shared" si="488"/>
        <v>NA</v>
      </c>
      <c r="X3123" s="44" t="str">
        <f t="shared" si="489"/>
        <v>NA</v>
      </c>
      <c r="Y3123" s="90" t="b">
        <f>AND(MONTH(Taulukko1[[#This Row],[Alku PVM]] )=6,DAY(Taulukko1[[#This Row],[Alku PVM]] )&gt;19)</f>
        <v>0</v>
      </c>
      <c r="Z3123" s="90" t="b">
        <f>AND(MONTH(Taulukko1[[#This Row],[Loppu PVM]] )=6,DAY(Taulukko1[[#This Row],[Loppu PVM]] )&gt;19)</f>
        <v>0</v>
      </c>
      <c r="AA3123" s="90" t="b">
        <f>OR(MONTH(Taulukko1[[#This Row],[Alku PVM]] )&lt;=5,AND(MONTH(Taulukko1[[#This Row],[Alku PVM]] )=6,DAY(Taulukko1[[#This Row],[Alku PVM]] )&lt;20))</f>
        <v>1</v>
      </c>
      <c r="AB3123" s="90" t="b">
        <f>OR(MONTH(Taulukko1[[#This Row],[Loppu PVM]])&lt;=5,AND(MONTH(Taulukko1[[#This Row],[Loppu PVM]] )=6,DAY(Taulukko1[[#This Row],[Loppu PVM]])&lt;20))</f>
        <v>1</v>
      </c>
      <c r="AC3123" s="90" t="b">
        <f>OR(MONTH(Taulukko1[[#This Row],[Alku PVM]] )&lt;=3,AND(MONTH(Taulukko1[[#This Row],[Alku PVM]] )=3))</f>
        <v>1</v>
      </c>
      <c r="AD3123" s="90" t="b">
        <f>OR(MONTH(Taulukko1[[#This Row],[Loppu PVM]] )&lt;=3,AND(MONTH(Taulukko1[[#This Row],[Loppu PVM]] )=3))</f>
        <v>1</v>
      </c>
      <c r="AE3123" s="90" t="b">
        <f>OR(MONTH(Taulukko1[[#This Row],[Alku PVM]] )&lt;=9,AND(MONTH(Taulukko1[[#This Row],[Alku PVM]] )=9))</f>
        <v>1</v>
      </c>
      <c r="AF3123" s="90" t="b">
        <f>OR(MONTH(Taulukko1[[#This Row],[Loppu PVM]])&lt;=9,AND(MONTH(Taulukko1[[#This Row],[Loppu PVM]] )=9))</f>
        <v>1</v>
      </c>
      <c r="AG3123" s="90" t="b">
        <f>OR(MONTH(Taulukko1[[#This Row],[Alku PVM]] )&lt;=6,AND(MONTH(Taulukko1[[#This Row],[Alku PVM]] )=6))</f>
        <v>1</v>
      </c>
      <c r="AH3123" s="90" t="b">
        <f>OR(MONTH(Taulukko1[[#This Row],[Loppu PVM]])&lt;=6,AND(MONTH(Taulukko1[[#This Row],[Loppu PVM]] )=6))</f>
        <v>1</v>
      </c>
    </row>
    <row r="3124" spans="1:34">
      <c r="A3124" s="25" t="s">
        <v>4420</v>
      </c>
      <c r="B3124" s="26">
        <v>42016</v>
      </c>
      <c r="C3124" s="25" t="s">
        <v>4419</v>
      </c>
      <c r="D3124" s="32"/>
      <c r="E3124" s="27">
        <v>95</v>
      </c>
      <c r="F3124" s="26">
        <v>42068</v>
      </c>
      <c r="G3124" s="33">
        <v>76</v>
      </c>
      <c r="H3124" s="27">
        <v>450</v>
      </c>
      <c r="I3124" s="126">
        <f>INDEX('TOL2008'!B:B,MATCH(A3124,'TOL2008'!A:A,0))</f>
        <v>27110</v>
      </c>
      <c r="J3124" s="126" t="str">
        <f>INDEX(Pääluokka!$H$2:$H$100,MATCH(VALUE(LEFT(Taulukko1[[#This Row],[TOL2008]],2)),Pääluokka!$G$2:$G$100,0))</f>
        <v>Teollisuus</v>
      </c>
      <c r="K3124" s="126" t="str">
        <f>INDEX(Pääluokka!$I$2:$I$100,MATCH(VALUE(LEFT(Taulukko1[[#This Row],[TOL2008]],2)),Pääluokka!$G$2:$G$100,0))</f>
        <v>Teollisuus (C-E)</v>
      </c>
      <c r="L3124" s="41">
        <f t="shared" si="480"/>
        <v>52</v>
      </c>
      <c r="M3124" s="43">
        <f t="shared" si="481"/>
        <v>42016</v>
      </c>
      <c r="N3124" s="43">
        <f t="shared" si="482"/>
        <v>42068</v>
      </c>
      <c r="O3124" s="43">
        <f t="shared" si="483"/>
        <v>42005</v>
      </c>
      <c r="P3124" s="43">
        <f t="shared" si="484"/>
        <v>42064</v>
      </c>
      <c r="Q3124" s="41">
        <f t="shared" si="485"/>
        <v>2015</v>
      </c>
      <c r="R3124" s="41">
        <f t="shared" si="486"/>
        <v>2015</v>
      </c>
      <c r="S3124" s="43" t="str">
        <f>YEAR(Taulukko1[[#This Row],[Alku KK]])&amp;"Q"&amp;ROUNDDOWN((MONTH(Taulukko1[[#This Row],[Alku KK]])-1)/3+1,0)</f>
        <v>2015Q1</v>
      </c>
      <c r="T3124" s="43" t="str">
        <f>YEAR(Taulukko1[[#This Row],[Loppu KK]])&amp;"Q"&amp;ROUNDDOWN((MONTH(Taulukko1[[#This Row],[Loppu KK]])-1)/3+1,0)</f>
        <v>2015Q1</v>
      </c>
      <c r="U3124" s="66">
        <f>IF(COUNT(Taulukko1[[#This Row],[Neuvottelujen alaiset ]])=1,Taulukko1[[#This Row],[Neuvottelujen alaiset ]],Taulukko1[[#This Row],[Vähennystarve]])</f>
        <v>450</v>
      </c>
      <c r="V3124" s="44">
        <f t="shared" si="487"/>
        <v>0.21111111111111111</v>
      </c>
      <c r="W3124" s="44">
        <f t="shared" si="488"/>
        <v>0.16888888888888889</v>
      </c>
      <c r="X3124" s="44">
        <f t="shared" si="489"/>
        <v>0.8</v>
      </c>
      <c r="Y3124" s="90" t="b">
        <f>AND(MONTH(Taulukko1[[#This Row],[Alku PVM]] )=6,DAY(Taulukko1[[#This Row],[Alku PVM]] )&gt;19)</f>
        <v>0</v>
      </c>
      <c r="Z3124" s="90" t="b">
        <f>AND(MONTH(Taulukko1[[#This Row],[Loppu PVM]] )=6,DAY(Taulukko1[[#This Row],[Loppu PVM]] )&gt;19)</f>
        <v>0</v>
      </c>
      <c r="AA3124" s="90" t="b">
        <f>OR(MONTH(Taulukko1[[#This Row],[Alku PVM]] )&lt;=5,AND(MONTH(Taulukko1[[#This Row],[Alku PVM]] )=6,DAY(Taulukko1[[#This Row],[Alku PVM]] )&lt;20))</f>
        <v>1</v>
      </c>
      <c r="AB3124" s="90" t="b">
        <f>OR(MONTH(Taulukko1[[#This Row],[Loppu PVM]])&lt;=5,AND(MONTH(Taulukko1[[#This Row],[Loppu PVM]] )=6,DAY(Taulukko1[[#This Row],[Loppu PVM]])&lt;20))</f>
        <v>1</v>
      </c>
      <c r="AC3124" s="90" t="b">
        <f>OR(MONTH(Taulukko1[[#This Row],[Alku PVM]] )&lt;=3,AND(MONTH(Taulukko1[[#This Row],[Alku PVM]] )=3))</f>
        <v>1</v>
      </c>
      <c r="AD3124" s="90" t="b">
        <f>OR(MONTH(Taulukko1[[#This Row],[Loppu PVM]] )&lt;=3,AND(MONTH(Taulukko1[[#This Row],[Loppu PVM]] )=3))</f>
        <v>1</v>
      </c>
      <c r="AE3124" s="90" t="b">
        <f>OR(MONTH(Taulukko1[[#This Row],[Alku PVM]] )&lt;=9,AND(MONTH(Taulukko1[[#This Row],[Alku PVM]] )=9))</f>
        <v>1</v>
      </c>
      <c r="AF3124" s="90" t="b">
        <f>OR(MONTH(Taulukko1[[#This Row],[Loppu PVM]])&lt;=9,AND(MONTH(Taulukko1[[#This Row],[Loppu PVM]] )=9))</f>
        <v>1</v>
      </c>
      <c r="AG3124" s="90" t="b">
        <f>OR(MONTH(Taulukko1[[#This Row],[Alku PVM]] )&lt;=6,AND(MONTH(Taulukko1[[#This Row],[Alku PVM]] )=6))</f>
        <v>1</v>
      </c>
      <c r="AH3124" s="90" t="b">
        <f>OR(MONTH(Taulukko1[[#This Row],[Loppu PVM]])&lt;=6,AND(MONTH(Taulukko1[[#This Row],[Loppu PVM]] )=6))</f>
        <v>1</v>
      </c>
    </row>
    <row r="3125" spans="1:34">
      <c r="A3125" s="25" t="s">
        <v>4463</v>
      </c>
      <c r="B3125" s="26">
        <v>42017</v>
      </c>
      <c r="C3125" s="25" t="s">
        <v>4492</v>
      </c>
      <c r="D3125" s="32"/>
      <c r="E3125" s="27">
        <v>35</v>
      </c>
      <c r="F3125" s="26">
        <v>42045</v>
      </c>
      <c r="G3125" s="33">
        <v>28</v>
      </c>
      <c r="H3125" s="29">
        <v>200</v>
      </c>
      <c r="I3125" s="126">
        <f>INDEX('TOL2008'!B:B,MATCH(A3125,'TOL2008'!A:A,0))</f>
        <v>15200</v>
      </c>
      <c r="J3125" s="126" t="str">
        <f>INDEX(Pääluokka!$H$2:$H$100,MATCH(VALUE(LEFT(Taulukko1[[#This Row],[TOL2008]],2)),Pääluokka!$G$2:$G$100,0))</f>
        <v>Teollisuus</v>
      </c>
      <c r="K3125" s="126" t="str">
        <f>INDEX(Pääluokka!$I$2:$I$100,MATCH(VALUE(LEFT(Taulukko1[[#This Row],[TOL2008]],2)),Pääluokka!$G$2:$G$100,0))</f>
        <v>Teollisuus (C-E)</v>
      </c>
      <c r="L3125" s="41">
        <f t="shared" si="480"/>
        <v>28</v>
      </c>
      <c r="M3125" s="43">
        <f t="shared" si="481"/>
        <v>42017</v>
      </c>
      <c r="N3125" s="43">
        <f t="shared" si="482"/>
        <v>42045</v>
      </c>
      <c r="O3125" s="43">
        <f t="shared" si="483"/>
        <v>42005</v>
      </c>
      <c r="P3125" s="43">
        <f t="shared" si="484"/>
        <v>42036</v>
      </c>
      <c r="Q3125" s="41">
        <f t="shared" si="485"/>
        <v>2015</v>
      </c>
      <c r="R3125" s="41">
        <f t="shared" si="486"/>
        <v>2015</v>
      </c>
      <c r="S3125" s="43" t="str">
        <f>YEAR(Taulukko1[[#This Row],[Alku KK]])&amp;"Q"&amp;ROUNDDOWN((MONTH(Taulukko1[[#This Row],[Alku KK]])-1)/3+1,0)</f>
        <v>2015Q1</v>
      </c>
      <c r="T3125" s="43" t="str">
        <f>YEAR(Taulukko1[[#This Row],[Loppu KK]])&amp;"Q"&amp;ROUNDDOWN((MONTH(Taulukko1[[#This Row],[Loppu KK]])-1)/3+1,0)</f>
        <v>2015Q1</v>
      </c>
      <c r="U3125" s="66">
        <f>IF(COUNT(Taulukko1[[#This Row],[Neuvottelujen alaiset ]])=1,Taulukko1[[#This Row],[Neuvottelujen alaiset ]],Taulukko1[[#This Row],[Vähennystarve]])</f>
        <v>200</v>
      </c>
      <c r="V3125" s="44">
        <f t="shared" si="487"/>
        <v>0.17499999999999999</v>
      </c>
      <c r="W3125" s="44">
        <f t="shared" si="488"/>
        <v>0.14000000000000001</v>
      </c>
      <c r="X3125" s="44">
        <f t="shared" si="489"/>
        <v>0.8</v>
      </c>
      <c r="Y3125" s="90" t="b">
        <f>AND(MONTH(Taulukko1[[#This Row],[Alku PVM]] )=6,DAY(Taulukko1[[#This Row],[Alku PVM]] )&gt;19)</f>
        <v>0</v>
      </c>
      <c r="Z3125" s="90" t="b">
        <f>AND(MONTH(Taulukko1[[#This Row],[Loppu PVM]] )=6,DAY(Taulukko1[[#This Row],[Loppu PVM]] )&gt;19)</f>
        <v>0</v>
      </c>
      <c r="AA3125" s="90" t="b">
        <f>OR(MONTH(Taulukko1[[#This Row],[Alku PVM]] )&lt;=5,AND(MONTH(Taulukko1[[#This Row],[Alku PVM]] )=6,DAY(Taulukko1[[#This Row],[Alku PVM]] )&lt;20))</f>
        <v>1</v>
      </c>
      <c r="AB3125" s="90" t="b">
        <f>OR(MONTH(Taulukko1[[#This Row],[Loppu PVM]])&lt;=5,AND(MONTH(Taulukko1[[#This Row],[Loppu PVM]] )=6,DAY(Taulukko1[[#This Row],[Loppu PVM]])&lt;20))</f>
        <v>1</v>
      </c>
      <c r="AC3125" s="90" t="b">
        <f>OR(MONTH(Taulukko1[[#This Row],[Alku PVM]] )&lt;=3,AND(MONTH(Taulukko1[[#This Row],[Alku PVM]] )=3))</f>
        <v>1</v>
      </c>
      <c r="AD3125" s="90" t="b">
        <f>OR(MONTH(Taulukko1[[#This Row],[Loppu PVM]] )&lt;=3,AND(MONTH(Taulukko1[[#This Row],[Loppu PVM]] )=3))</f>
        <v>1</v>
      </c>
      <c r="AE3125" s="90" t="b">
        <f>OR(MONTH(Taulukko1[[#This Row],[Alku PVM]] )&lt;=9,AND(MONTH(Taulukko1[[#This Row],[Alku PVM]] )=9))</f>
        <v>1</v>
      </c>
      <c r="AF3125" s="90" t="b">
        <f>OR(MONTH(Taulukko1[[#This Row],[Loppu PVM]])&lt;=9,AND(MONTH(Taulukko1[[#This Row],[Loppu PVM]] )=9))</f>
        <v>1</v>
      </c>
      <c r="AG3125" s="90" t="b">
        <f>OR(MONTH(Taulukko1[[#This Row],[Alku PVM]] )&lt;=6,AND(MONTH(Taulukko1[[#This Row],[Alku PVM]] )=6))</f>
        <v>1</v>
      </c>
      <c r="AH3125" s="90" t="b">
        <f>OR(MONTH(Taulukko1[[#This Row],[Loppu PVM]])&lt;=6,AND(MONTH(Taulukko1[[#This Row],[Loppu PVM]] )=6))</f>
        <v>1</v>
      </c>
    </row>
    <row r="3126" spans="1:34">
      <c r="A3126" s="25" t="s">
        <v>1247</v>
      </c>
      <c r="B3126" s="26">
        <v>42017</v>
      </c>
      <c r="C3126" s="25" t="s">
        <v>4461</v>
      </c>
      <c r="D3126" s="32"/>
      <c r="E3126" s="27">
        <v>45</v>
      </c>
      <c r="F3126" s="26">
        <v>42065</v>
      </c>
      <c r="G3126" s="33">
        <v>36</v>
      </c>
      <c r="H3126" s="29">
        <v>45</v>
      </c>
      <c r="I3126" s="126">
        <f>INDEX('TOL2008'!B:B,MATCH(A3126,'TOL2008'!A:A,0))</f>
        <v>27120</v>
      </c>
      <c r="J3126" s="126" t="str">
        <f>INDEX(Pääluokka!$H$2:$H$100,MATCH(VALUE(LEFT(Taulukko1[[#This Row],[TOL2008]],2)),Pääluokka!$G$2:$G$100,0))</f>
        <v>Teollisuus</v>
      </c>
      <c r="K3126" s="126" t="str">
        <f>INDEX(Pääluokka!$I$2:$I$100,MATCH(VALUE(LEFT(Taulukko1[[#This Row],[TOL2008]],2)),Pääluokka!$G$2:$G$100,0))</f>
        <v>Teollisuus (C-E)</v>
      </c>
      <c r="L3126" s="41">
        <f t="shared" si="480"/>
        <v>48</v>
      </c>
      <c r="M3126" s="43">
        <f t="shared" si="481"/>
        <v>42017</v>
      </c>
      <c r="N3126" s="43">
        <f t="shared" si="482"/>
        <v>42065</v>
      </c>
      <c r="O3126" s="43">
        <f t="shared" si="483"/>
        <v>42005</v>
      </c>
      <c r="P3126" s="43">
        <f t="shared" si="484"/>
        <v>42064</v>
      </c>
      <c r="Q3126" s="41">
        <f t="shared" si="485"/>
        <v>2015</v>
      </c>
      <c r="R3126" s="41">
        <f t="shared" si="486"/>
        <v>2015</v>
      </c>
      <c r="S3126" s="43" t="str">
        <f>YEAR(Taulukko1[[#This Row],[Alku KK]])&amp;"Q"&amp;ROUNDDOWN((MONTH(Taulukko1[[#This Row],[Alku KK]])-1)/3+1,0)</f>
        <v>2015Q1</v>
      </c>
      <c r="T3126" s="43" t="str">
        <f>YEAR(Taulukko1[[#This Row],[Loppu KK]])&amp;"Q"&amp;ROUNDDOWN((MONTH(Taulukko1[[#This Row],[Loppu KK]])-1)/3+1,0)</f>
        <v>2015Q1</v>
      </c>
      <c r="U3126" s="66">
        <f>IF(COUNT(Taulukko1[[#This Row],[Neuvottelujen alaiset ]])=1,Taulukko1[[#This Row],[Neuvottelujen alaiset ]],Taulukko1[[#This Row],[Vähennystarve]])</f>
        <v>45</v>
      </c>
      <c r="V3126" s="44">
        <f t="shared" si="487"/>
        <v>1</v>
      </c>
      <c r="W3126" s="44">
        <f t="shared" si="488"/>
        <v>0.8</v>
      </c>
      <c r="X3126" s="44">
        <f t="shared" si="489"/>
        <v>0.8</v>
      </c>
      <c r="Y3126" s="90" t="b">
        <f>AND(MONTH(Taulukko1[[#This Row],[Alku PVM]] )=6,DAY(Taulukko1[[#This Row],[Alku PVM]] )&gt;19)</f>
        <v>0</v>
      </c>
      <c r="Z3126" s="90" t="b">
        <f>AND(MONTH(Taulukko1[[#This Row],[Loppu PVM]] )=6,DAY(Taulukko1[[#This Row],[Loppu PVM]] )&gt;19)</f>
        <v>0</v>
      </c>
      <c r="AA3126" s="90" t="b">
        <f>OR(MONTH(Taulukko1[[#This Row],[Alku PVM]] )&lt;=5,AND(MONTH(Taulukko1[[#This Row],[Alku PVM]] )=6,DAY(Taulukko1[[#This Row],[Alku PVM]] )&lt;20))</f>
        <v>1</v>
      </c>
      <c r="AB3126" s="90" t="b">
        <f>OR(MONTH(Taulukko1[[#This Row],[Loppu PVM]])&lt;=5,AND(MONTH(Taulukko1[[#This Row],[Loppu PVM]] )=6,DAY(Taulukko1[[#This Row],[Loppu PVM]])&lt;20))</f>
        <v>1</v>
      </c>
      <c r="AC3126" s="90" t="b">
        <f>OR(MONTH(Taulukko1[[#This Row],[Alku PVM]] )&lt;=3,AND(MONTH(Taulukko1[[#This Row],[Alku PVM]] )=3))</f>
        <v>1</v>
      </c>
      <c r="AD3126" s="90" t="b">
        <f>OR(MONTH(Taulukko1[[#This Row],[Loppu PVM]] )&lt;=3,AND(MONTH(Taulukko1[[#This Row],[Loppu PVM]] )=3))</f>
        <v>1</v>
      </c>
      <c r="AE3126" s="90" t="b">
        <f>OR(MONTH(Taulukko1[[#This Row],[Alku PVM]] )&lt;=9,AND(MONTH(Taulukko1[[#This Row],[Alku PVM]] )=9))</f>
        <v>1</v>
      </c>
      <c r="AF3126" s="90" t="b">
        <f>OR(MONTH(Taulukko1[[#This Row],[Loppu PVM]])&lt;=9,AND(MONTH(Taulukko1[[#This Row],[Loppu PVM]] )=9))</f>
        <v>1</v>
      </c>
      <c r="AG3126" s="90" t="b">
        <f>OR(MONTH(Taulukko1[[#This Row],[Alku PVM]] )&lt;=6,AND(MONTH(Taulukko1[[#This Row],[Alku PVM]] )=6))</f>
        <v>1</v>
      </c>
      <c r="AH3126" s="90" t="b">
        <f>OR(MONTH(Taulukko1[[#This Row],[Loppu PVM]])&lt;=6,AND(MONTH(Taulukko1[[#This Row],[Loppu PVM]] )=6))</f>
        <v>1</v>
      </c>
    </row>
    <row r="3127" spans="1:34">
      <c r="A3127" s="25" t="s">
        <v>364</v>
      </c>
      <c r="B3127" s="26">
        <v>42017</v>
      </c>
      <c r="C3127" s="25" t="s">
        <v>4532</v>
      </c>
      <c r="D3127" s="32" t="s">
        <v>25</v>
      </c>
      <c r="E3127" s="27">
        <v>34</v>
      </c>
      <c r="F3127" s="26">
        <v>42094</v>
      </c>
      <c r="G3127" s="33">
        <v>17</v>
      </c>
      <c r="H3127" s="28">
        <v>34</v>
      </c>
      <c r="I3127" s="126">
        <f>INDEX('TOL2008'!B:B,MATCH(A3127,'TOL2008'!A:A,0))</f>
        <v>31010</v>
      </c>
      <c r="J3127" s="126" t="str">
        <f>INDEX(Pääluokka!$H$2:$H$100,MATCH(VALUE(LEFT(Taulukko1[[#This Row],[TOL2008]],2)),Pääluokka!$G$2:$G$100,0))</f>
        <v>Teollisuus</v>
      </c>
      <c r="K3127" s="126" t="str">
        <f>INDEX(Pääluokka!$I$2:$I$100,MATCH(VALUE(LEFT(Taulukko1[[#This Row],[TOL2008]],2)),Pääluokka!$G$2:$G$100,0))</f>
        <v>Teollisuus (C-E)</v>
      </c>
      <c r="L3127" s="41">
        <f t="shared" si="480"/>
        <v>77</v>
      </c>
      <c r="M3127" s="43">
        <f t="shared" si="481"/>
        <v>42017</v>
      </c>
      <c r="N3127" s="43">
        <f t="shared" si="482"/>
        <v>42094</v>
      </c>
      <c r="O3127" s="43">
        <f t="shared" si="483"/>
        <v>42005</v>
      </c>
      <c r="P3127" s="43">
        <f t="shared" si="484"/>
        <v>42064</v>
      </c>
      <c r="Q3127" s="41">
        <f t="shared" si="485"/>
        <v>2015</v>
      </c>
      <c r="R3127" s="41">
        <f t="shared" si="486"/>
        <v>2015</v>
      </c>
      <c r="S3127" s="43" t="str">
        <f>YEAR(Taulukko1[[#This Row],[Alku KK]])&amp;"Q"&amp;ROUNDDOWN((MONTH(Taulukko1[[#This Row],[Alku KK]])-1)/3+1,0)</f>
        <v>2015Q1</v>
      </c>
      <c r="T3127" s="43" t="str">
        <f>YEAR(Taulukko1[[#This Row],[Loppu KK]])&amp;"Q"&amp;ROUNDDOWN((MONTH(Taulukko1[[#This Row],[Loppu KK]])-1)/3+1,0)</f>
        <v>2015Q1</v>
      </c>
      <c r="U3127" s="66">
        <f>IF(COUNT(Taulukko1[[#This Row],[Neuvottelujen alaiset ]])=1,Taulukko1[[#This Row],[Neuvottelujen alaiset ]],Taulukko1[[#This Row],[Vähennystarve]])</f>
        <v>34</v>
      </c>
      <c r="V3127" s="44">
        <f t="shared" si="487"/>
        <v>1</v>
      </c>
      <c r="W3127" s="44">
        <f t="shared" si="488"/>
        <v>0.5</v>
      </c>
      <c r="X3127" s="44">
        <f t="shared" si="489"/>
        <v>0.5</v>
      </c>
      <c r="Y3127" s="90" t="b">
        <f>AND(MONTH(Taulukko1[[#This Row],[Alku PVM]] )=6,DAY(Taulukko1[[#This Row],[Alku PVM]] )&gt;19)</f>
        <v>0</v>
      </c>
      <c r="Z3127" s="90" t="b">
        <f>AND(MONTH(Taulukko1[[#This Row],[Loppu PVM]] )=6,DAY(Taulukko1[[#This Row],[Loppu PVM]] )&gt;19)</f>
        <v>0</v>
      </c>
      <c r="AA3127" s="90" t="b">
        <f>OR(MONTH(Taulukko1[[#This Row],[Alku PVM]] )&lt;=5,AND(MONTH(Taulukko1[[#This Row],[Alku PVM]] )=6,DAY(Taulukko1[[#This Row],[Alku PVM]] )&lt;20))</f>
        <v>1</v>
      </c>
      <c r="AB3127" s="90" t="b">
        <f>OR(MONTH(Taulukko1[[#This Row],[Loppu PVM]])&lt;=5,AND(MONTH(Taulukko1[[#This Row],[Loppu PVM]] )=6,DAY(Taulukko1[[#This Row],[Loppu PVM]])&lt;20))</f>
        <v>1</v>
      </c>
      <c r="AC3127" s="90" t="b">
        <f>OR(MONTH(Taulukko1[[#This Row],[Alku PVM]] )&lt;=3,AND(MONTH(Taulukko1[[#This Row],[Alku PVM]] )=3))</f>
        <v>1</v>
      </c>
      <c r="AD3127" s="90" t="b">
        <f>OR(MONTH(Taulukko1[[#This Row],[Loppu PVM]] )&lt;=3,AND(MONTH(Taulukko1[[#This Row],[Loppu PVM]] )=3))</f>
        <v>1</v>
      </c>
      <c r="AE3127" s="90" t="b">
        <f>OR(MONTH(Taulukko1[[#This Row],[Alku PVM]] )&lt;=9,AND(MONTH(Taulukko1[[#This Row],[Alku PVM]] )=9))</f>
        <v>1</v>
      </c>
      <c r="AF3127" s="90" t="b">
        <f>OR(MONTH(Taulukko1[[#This Row],[Loppu PVM]])&lt;=9,AND(MONTH(Taulukko1[[#This Row],[Loppu PVM]] )=9))</f>
        <v>1</v>
      </c>
      <c r="AG3127" s="90" t="b">
        <f>OR(MONTH(Taulukko1[[#This Row],[Alku PVM]] )&lt;=6,AND(MONTH(Taulukko1[[#This Row],[Alku PVM]] )=6))</f>
        <v>1</v>
      </c>
      <c r="AH3127" s="90" t="b">
        <f>OR(MONTH(Taulukko1[[#This Row],[Loppu PVM]])&lt;=6,AND(MONTH(Taulukko1[[#This Row],[Loppu PVM]] )=6))</f>
        <v>1</v>
      </c>
    </row>
    <row r="3128" spans="1:34">
      <c r="A3128" s="25" t="s">
        <v>281</v>
      </c>
      <c r="B3128" s="26">
        <v>42017</v>
      </c>
      <c r="C3128" s="25" t="s">
        <v>4440</v>
      </c>
      <c r="D3128" s="35"/>
      <c r="E3128" s="27"/>
      <c r="F3128" s="26"/>
      <c r="G3128" s="33"/>
      <c r="H3128" s="27">
        <v>60</v>
      </c>
      <c r="I3128" s="126">
        <f>INDEX('TOL2008'!B:B,MATCH(A3128,'TOL2008'!A:A,0))</f>
        <v>68320</v>
      </c>
      <c r="J3128" s="126" t="str">
        <f>INDEX(Pääluokka!$H$2:$H$100,MATCH(VALUE(LEFT(Taulukko1[[#This Row],[TOL2008]],2)),Pääluokka!$G$2:$G$100,0))</f>
        <v>Kiinteistöalan toiminta</v>
      </c>
      <c r="K3128" s="126" t="str">
        <f>INDEX(Pääluokka!$I$2:$I$100,MATCH(VALUE(LEFT(Taulukko1[[#This Row],[TOL2008]],2)),Pääluokka!$G$2:$G$100,0))</f>
        <v>Palvelualat (G-N, R, S)</v>
      </c>
      <c r="L3128" s="41" t="str">
        <f t="shared" si="480"/>
        <v>NA</v>
      </c>
      <c r="M3128" s="43">
        <f t="shared" si="481"/>
        <v>42017</v>
      </c>
      <c r="N3128" s="43">
        <f t="shared" si="482"/>
        <v>42068</v>
      </c>
      <c r="O3128" s="43">
        <f t="shared" si="483"/>
        <v>42005</v>
      </c>
      <c r="P3128" s="43">
        <f t="shared" si="484"/>
        <v>42064</v>
      </c>
      <c r="Q3128" s="41">
        <f t="shared" si="485"/>
        <v>2015</v>
      </c>
      <c r="R3128" s="41">
        <f t="shared" si="486"/>
        <v>2015</v>
      </c>
      <c r="S3128" s="43" t="str">
        <f>YEAR(Taulukko1[[#This Row],[Alku KK]])&amp;"Q"&amp;ROUNDDOWN((MONTH(Taulukko1[[#This Row],[Alku KK]])-1)/3+1,0)</f>
        <v>2015Q1</v>
      </c>
      <c r="T3128" s="43" t="str">
        <f>YEAR(Taulukko1[[#This Row],[Loppu KK]])&amp;"Q"&amp;ROUNDDOWN((MONTH(Taulukko1[[#This Row],[Loppu KK]])-1)/3+1,0)</f>
        <v>2015Q1</v>
      </c>
      <c r="U3128" s="66">
        <f>IF(COUNT(Taulukko1[[#This Row],[Neuvottelujen alaiset ]])=1,Taulukko1[[#This Row],[Neuvottelujen alaiset ]],Taulukko1[[#This Row],[Vähennystarve]])</f>
        <v>60</v>
      </c>
      <c r="V3128" s="44" t="str">
        <f t="shared" si="487"/>
        <v>NA</v>
      </c>
      <c r="W3128" s="44" t="str">
        <f t="shared" si="488"/>
        <v>NA</v>
      </c>
      <c r="X3128" s="44" t="str">
        <f t="shared" si="489"/>
        <v>NA</v>
      </c>
      <c r="Y3128" s="90" t="b">
        <f>AND(MONTH(Taulukko1[[#This Row],[Alku PVM]] )=6,DAY(Taulukko1[[#This Row],[Alku PVM]] )&gt;19)</f>
        <v>0</v>
      </c>
      <c r="Z3128" s="90" t="b">
        <f>AND(MONTH(Taulukko1[[#This Row],[Loppu PVM]] )=6,DAY(Taulukko1[[#This Row],[Loppu PVM]] )&gt;19)</f>
        <v>0</v>
      </c>
      <c r="AA3128" s="90" t="b">
        <f>OR(MONTH(Taulukko1[[#This Row],[Alku PVM]] )&lt;=5,AND(MONTH(Taulukko1[[#This Row],[Alku PVM]] )=6,DAY(Taulukko1[[#This Row],[Alku PVM]] )&lt;20))</f>
        <v>1</v>
      </c>
      <c r="AB3128" s="90" t="b">
        <f>OR(MONTH(Taulukko1[[#This Row],[Loppu PVM]])&lt;=5,AND(MONTH(Taulukko1[[#This Row],[Loppu PVM]] )=6,DAY(Taulukko1[[#This Row],[Loppu PVM]])&lt;20))</f>
        <v>1</v>
      </c>
      <c r="AC3128" s="90" t="b">
        <f>OR(MONTH(Taulukko1[[#This Row],[Alku PVM]] )&lt;=3,AND(MONTH(Taulukko1[[#This Row],[Alku PVM]] )=3))</f>
        <v>1</v>
      </c>
      <c r="AD3128" s="90" t="b">
        <f>OR(MONTH(Taulukko1[[#This Row],[Loppu PVM]] )&lt;=3,AND(MONTH(Taulukko1[[#This Row],[Loppu PVM]] )=3))</f>
        <v>1</v>
      </c>
      <c r="AE3128" s="90" t="b">
        <f>OR(MONTH(Taulukko1[[#This Row],[Alku PVM]] )&lt;=9,AND(MONTH(Taulukko1[[#This Row],[Alku PVM]] )=9))</f>
        <v>1</v>
      </c>
      <c r="AF3128" s="90" t="b">
        <f>OR(MONTH(Taulukko1[[#This Row],[Loppu PVM]])&lt;=9,AND(MONTH(Taulukko1[[#This Row],[Loppu PVM]] )=9))</f>
        <v>1</v>
      </c>
      <c r="AG3128" s="90" t="b">
        <f>OR(MONTH(Taulukko1[[#This Row],[Alku PVM]] )&lt;=6,AND(MONTH(Taulukko1[[#This Row],[Alku PVM]] )=6))</f>
        <v>1</v>
      </c>
      <c r="AH3128" s="90" t="b">
        <f>OR(MONTH(Taulukko1[[#This Row],[Loppu PVM]])&lt;=6,AND(MONTH(Taulukko1[[#This Row],[Loppu PVM]] )=6))</f>
        <v>1</v>
      </c>
    </row>
    <row r="3129" spans="1:34">
      <c r="A3129" s="25" t="s">
        <v>90</v>
      </c>
      <c r="B3129" s="26">
        <v>42017</v>
      </c>
      <c r="C3129" s="25" t="s">
        <v>4421</v>
      </c>
      <c r="D3129" s="34"/>
      <c r="E3129" s="27">
        <v>500</v>
      </c>
      <c r="F3129" s="26">
        <v>42079</v>
      </c>
      <c r="G3129" s="33">
        <v>435</v>
      </c>
      <c r="H3129" s="27">
        <v>500</v>
      </c>
      <c r="I3129" s="126">
        <f>INDEX('TOL2008'!B:B,MATCH(A3129,'TOL2008'!A:A,0))</f>
        <v>62030</v>
      </c>
      <c r="J3129" s="126" t="str">
        <f>INDEX(Pääluokka!$H$2:$H$100,MATCH(VALUE(LEFT(Taulukko1[[#This Row],[TOL2008]],2)),Pääluokka!$G$2:$G$100,0))</f>
        <v>Informaatio ja viestintä</v>
      </c>
      <c r="K3129" s="126" t="str">
        <f>INDEX(Pääluokka!$I$2:$I$100,MATCH(VALUE(LEFT(Taulukko1[[#This Row],[TOL2008]],2)),Pääluokka!$G$2:$G$100,0))</f>
        <v>Palvelualat (G-N, R, S)</v>
      </c>
      <c r="L3129" s="41">
        <f t="shared" si="480"/>
        <v>62</v>
      </c>
      <c r="M3129" s="43">
        <f t="shared" si="481"/>
        <v>42017</v>
      </c>
      <c r="N3129" s="43">
        <f t="shared" si="482"/>
        <v>42079</v>
      </c>
      <c r="O3129" s="43">
        <f t="shared" si="483"/>
        <v>42005</v>
      </c>
      <c r="P3129" s="43">
        <f t="shared" si="484"/>
        <v>42064</v>
      </c>
      <c r="Q3129" s="41">
        <f t="shared" si="485"/>
        <v>2015</v>
      </c>
      <c r="R3129" s="41">
        <f t="shared" si="486"/>
        <v>2015</v>
      </c>
      <c r="S3129" s="43" t="str">
        <f>YEAR(Taulukko1[[#This Row],[Alku KK]])&amp;"Q"&amp;ROUNDDOWN((MONTH(Taulukko1[[#This Row],[Alku KK]])-1)/3+1,0)</f>
        <v>2015Q1</v>
      </c>
      <c r="T3129" s="43" t="str">
        <f>YEAR(Taulukko1[[#This Row],[Loppu KK]])&amp;"Q"&amp;ROUNDDOWN((MONTH(Taulukko1[[#This Row],[Loppu KK]])-1)/3+1,0)</f>
        <v>2015Q1</v>
      </c>
      <c r="U3129" s="66">
        <f>IF(COUNT(Taulukko1[[#This Row],[Neuvottelujen alaiset ]])=1,Taulukko1[[#This Row],[Neuvottelujen alaiset ]],Taulukko1[[#This Row],[Vähennystarve]])</f>
        <v>500</v>
      </c>
      <c r="V3129" s="44">
        <f t="shared" si="487"/>
        <v>1</v>
      </c>
      <c r="W3129" s="44">
        <f t="shared" si="488"/>
        <v>0.87</v>
      </c>
      <c r="X3129" s="44">
        <f t="shared" si="489"/>
        <v>0.87</v>
      </c>
      <c r="Y3129" s="90" t="b">
        <f>AND(MONTH(Taulukko1[[#This Row],[Alku PVM]] )=6,DAY(Taulukko1[[#This Row],[Alku PVM]] )&gt;19)</f>
        <v>0</v>
      </c>
      <c r="Z3129" s="90" t="b">
        <f>AND(MONTH(Taulukko1[[#This Row],[Loppu PVM]] )=6,DAY(Taulukko1[[#This Row],[Loppu PVM]] )&gt;19)</f>
        <v>0</v>
      </c>
      <c r="AA3129" s="90" t="b">
        <f>OR(MONTH(Taulukko1[[#This Row],[Alku PVM]] )&lt;=5,AND(MONTH(Taulukko1[[#This Row],[Alku PVM]] )=6,DAY(Taulukko1[[#This Row],[Alku PVM]] )&lt;20))</f>
        <v>1</v>
      </c>
      <c r="AB3129" s="90" t="b">
        <f>OR(MONTH(Taulukko1[[#This Row],[Loppu PVM]])&lt;=5,AND(MONTH(Taulukko1[[#This Row],[Loppu PVM]] )=6,DAY(Taulukko1[[#This Row],[Loppu PVM]])&lt;20))</f>
        <v>1</v>
      </c>
      <c r="AC3129" s="90" t="b">
        <f>OR(MONTH(Taulukko1[[#This Row],[Alku PVM]] )&lt;=3,AND(MONTH(Taulukko1[[#This Row],[Alku PVM]] )=3))</f>
        <v>1</v>
      </c>
      <c r="AD3129" s="90" t="b">
        <f>OR(MONTH(Taulukko1[[#This Row],[Loppu PVM]] )&lt;=3,AND(MONTH(Taulukko1[[#This Row],[Loppu PVM]] )=3))</f>
        <v>1</v>
      </c>
      <c r="AE3129" s="90" t="b">
        <f>OR(MONTH(Taulukko1[[#This Row],[Alku PVM]] )&lt;=9,AND(MONTH(Taulukko1[[#This Row],[Alku PVM]] )=9))</f>
        <v>1</v>
      </c>
      <c r="AF3129" s="90" t="b">
        <f>OR(MONTH(Taulukko1[[#This Row],[Loppu PVM]])&lt;=9,AND(MONTH(Taulukko1[[#This Row],[Loppu PVM]] )=9))</f>
        <v>1</v>
      </c>
      <c r="AG3129" s="90" t="b">
        <f>OR(MONTH(Taulukko1[[#This Row],[Alku PVM]] )&lt;=6,AND(MONTH(Taulukko1[[#This Row],[Alku PVM]] )=6))</f>
        <v>1</v>
      </c>
      <c r="AH3129" s="90" t="b">
        <f>OR(MONTH(Taulukko1[[#This Row],[Loppu PVM]])&lt;=6,AND(MONTH(Taulukko1[[#This Row],[Loppu PVM]] )=6))</f>
        <v>1</v>
      </c>
    </row>
    <row r="3130" spans="1:34">
      <c r="A3130" s="25" t="s">
        <v>15</v>
      </c>
      <c r="B3130" s="26">
        <v>42017</v>
      </c>
      <c r="C3130" s="25" t="s">
        <v>4416</v>
      </c>
      <c r="D3130" s="35"/>
      <c r="E3130" s="123"/>
      <c r="F3130" s="31"/>
      <c r="G3130" s="36"/>
      <c r="H3130" s="27">
        <v>70</v>
      </c>
      <c r="I3130" s="126">
        <f>INDEX('TOL2008'!B:B,MATCH(A3130,'TOL2008'!A:A,0))</f>
        <v>49100</v>
      </c>
      <c r="J3130" s="126" t="str">
        <f>INDEX(Pääluokka!$H$2:$H$100,MATCH(VALUE(LEFT(Taulukko1[[#This Row],[TOL2008]],2)),Pääluokka!$G$2:$G$100,0))</f>
        <v>Kuljetus ja varastointi</v>
      </c>
      <c r="K3130" s="126" t="str">
        <f>INDEX(Pääluokka!$I$2:$I$100,MATCH(VALUE(LEFT(Taulukko1[[#This Row],[TOL2008]],2)),Pääluokka!$G$2:$G$100,0))</f>
        <v>Palvelualat (G-N, R, S)</v>
      </c>
      <c r="L3130" s="41" t="str">
        <f t="shared" si="480"/>
        <v>NA</v>
      </c>
      <c r="M3130" s="43">
        <f t="shared" si="481"/>
        <v>42017</v>
      </c>
      <c r="N3130" s="43">
        <f t="shared" si="482"/>
        <v>42068</v>
      </c>
      <c r="O3130" s="43">
        <f t="shared" si="483"/>
        <v>42005</v>
      </c>
      <c r="P3130" s="43">
        <f t="shared" si="484"/>
        <v>42064</v>
      </c>
      <c r="Q3130" s="41">
        <f t="shared" si="485"/>
        <v>2015</v>
      </c>
      <c r="R3130" s="41">
        <f t="shared" si="486"/>
        <v>2015</v>
      </c>
      <c r="S3130" s="43" t="str">
        <f>YEAR(Taulukko1[[#This Row],[Alku KK]])&amp;"Q"&amp;ROUNDDOWN((MONTH(Taulukko1[[#This Row],[Alku KK]])-1)/3+1,0)</f>
        <v>2015Q1</v>
      </c>
      <c r="T3130" s="43" t="str">
        <f>YEAR(Taulukko1[[#This Row],[Loppu KK]])&amp;"Q"&amp;ROUNDDOWN((MONTH(Taulukko1[[#This Row],[Loppu KK]])-1)/3+1,0)</f>
        <v>2015Q1</v>
      </c>
      <c r="U3130" s="66">
        <f>IF(COUNT(Taulukko1[[#This Row],[Neuvottelujen alaiset ]])=1,Taulukko1[[#This Row],[Neuvottelujen alaiset ]],Taulukko1[[#This Row],[Vähennystarve]])</f>
        <v>70</v>
      </c>
      <c r="V3130" s="44" t="str">
        <f t="shared" si="487"/>
        <v>NA</v>
      </c>
      <c r="W3130" s="44" t="str">
        <f t="shared" si="488"/>
        <v>NA</v>
      </c>
      <c r="X3130" s="44" t="str">
        <f t="shared" si="489"/>
        <v>NA</v>
      </c>
      <c r="Y3130" s="90" t="b">
        <f>AND(MONTH(Taulukko1[[#This Row],[Alku PVM]] )=6,DAY(Taulukko1[[#This Row],[Alku PVM]] )&gt;19)</f>
        <v>0</v>
      </c>
      <c r="Z3130" s="90" t="b">
        <f>AND(MONTH(Taulukko1[[#This Row],[Loppu PVM]] )=6,DAY(Taulukko1[[#This Row],[Loppu PVM]] )&gt;19)</f>
        <v>0</v>
      </c>
      <c r="AA3130" s="90" t="b">
        <f>OR(MONTH(Taulukko1[[#This Row],[Alku PVM]] )&lt;=5,AND(MONTH(Taulukko1[[#This Row],[Alku PVM]] )=6,DAY(Taulukko1[[#This Row],[Alku PVM]] )&lt;20))</f>
        <v>1</v>
      </c>
      <c r="AB3130" s="90" t="b">
        <f>OR(MONTH(Taulukko1[[#This Row],[Loppu PVM]])&lt;=5,AND(MONTH(Taulukko1[[#This Row],[Loppu PVM]] )=6,DAY(Taulukko1[[#This Row],[Loppu PVM]])&lt;20))</f>
        <v>1</v>
      </c>
      <c r="AC3130" s="90" t="b">
        <f>OR(MONTH(Taulukko1[[#This Row],[Alku PVM]] )&lt;=3,AND(MONTH(Taulukko1[[#This Row],[Alku PVM]] )=3))</f>
        <v>1</v>
      </c>
      <c r="AD3130" s="90" t="b">
        <f>OR(MONTH(Taulukko1[[#This Row],[Loppu PVM]] )&lt;=3,AND(MONTH(Taulukko1[[#This Row],[Loppu PVM]] )=3))</f>
        <v>1</v>
      </c>
      <c r="AE3130" s="90" t="b">
        <f>OR(MONTH(Taulukko1[[#This Row],[Alku PVM]] )&lt;=9,AND(MONTH(Taulukko1[[#This Row],[Alku PVM]] )=9))</f>
        <v>1</v>
      </c>
      <c r="AF3130" s="90" t="b">
        <f>OR(MONTH(Taulukko1[[#This Row],[Loppu PVM]])&lt;=9,AND(MONTH(Taulukko1[[#This Row],[Loppu PVM]] )=9))</f>
        <v>1</v>
      </c>
      <c r="AG3130" s="90" t="b">
        <f>OR(MONTH(Taulukko1[[#This Row],[Alku PVM]] )&lt;=6,AND(MONTH(Taulukko1[[#This Row],[Alku PVM]] )=6))</f>
        <v>1</v>
      </c>
      <c r="AH3130" s="90" t="b">
        <f>OR(MONTH(Taulukko1[[#This Row],[Loppu PVM]])&lt;=6,AND(MONTH(Taulukko1[[#This Row],[Loppu PVM]] )=6))</f>
        <v>1</v>
      </c>
    </row>
    <row r="3131" spans="1:34">
      <c r="A3131" s="25" t="s">
        <v>1727</v>
      </c>
      <c r="B3131" s="26">
        <v>42018</v>
      </c>
      <c r="C3131" s="25" t="s">
        <v>4551</v>
      </c>
      <c r="D3131" s="35" t="s">
        <v>25</v>
      </c>
      <c r="E3131" s="27">
        <v>30</v>
      </c>
      <c r="F3131" s="26">
        <v>42076</v>
      </c>
      <c r="G3131" s="33">
        <v>20</v>
      </c>
      <c r="H3131" s="27">
        <v>136</v>
      </c>
      <c r="I3131" s="126">
        <f>INDEX('TOL2008'!B:B,MATCH(A3131,'TOL2008'!A:A,0))</f>
        <v>10820</v>
      </c>
      <c r="J3131" s="126" t="str">
        <f>INDEX(Pääluokka!$H$2:$H$100,MATCH(VALUE(LEFT(Taulukko1[[#This Row],[TOL2008]],2)),Pääluokka!$G$2:$G$100,0))</f>
        <v>Teollisuus</v>
      </c>
      <c r="K3131" s="126" t="str">
        <f>INDEX(Pääluokka!$I$2:$I$100,MATCH(VALUE(LEFT(Taulukko1[[#This Row],[TOL2008]],2)),Pääluokka!$G$2:$G$100,0))</f>
        <v>Teollisuus (C-E)</v>
      </c>
      <c r="L3131" s="41">
        <f t="shared" si="480"/>
        <v>58</v>
      </c>
      <c r="M3131" s="43">
        <f t="shared" si="481"/>
        <v>42018</v>
      </c>
      <c r="N3131" s="43">
        <f t="shared" si="482"/>
        <v>42076</v>
      </c>
      <c r="O3131" s="43">
        <f t="shared" si="483"/>
        <v>42005</v>
      </c>
      <c r="P3131" s="43">
        <f t="shared" si="484"/>
        <v>42064</v>
      </c>
      <c r="Q3131" s="41">
        <f t="shared" si="485"/>
        <v>2015</v>
      </c>
      <c r="R3131" s="41">
        <f t="shared" si="486"/>
        <v>2015</v>
      </c>
      <c r="S3131" s="43" t="str">
        <f>YEAR(Taulukko1[[#This Row],[Alku KK]])&amp;"Q"&amp;ROUNDDOWN((MONTH(Taulukko1[[#This Row],[Alku KK]])-1)/3+1,0)</f>
        <v>2015Q1</v>
      </c>
      <c r="T3131" s="43" t="str">
        <f>YEAR(Taulukko1[[#This Row],[Loppu KK]])&amp;"Q"&amp;ROUNDDOWN((MONTH(Taulukko1[[#This Row],[Loppu KK]])-1)/3+1,0)</f>
        <v>2015Q1</v>
      </c>
      <c r="U3131" s="66">
        <f>IF(COUNT(Taulukko1[[#This Row],[Neuvottelujen alaiset ]])=1,Taulukko1[[#This Row],[Neuvottelujen alaiset ]],Taulukko1[[#This Row],[Vähennystarve]])</f>
        <v>136</v>
      </c>
      <c r="V3131" s="44">
        <f t="shared" si="487"/>
        <v>0.22058823529411764</v>
      </c>
      <c r="W3131" s="44">
        <f t="shared" si="488"/>
        <v>0.14705882352941177</v>
      </c>
      <c r="X3131" s="44">
        <f t="shared" si="489"/>
        <v>0.66666666666666663</v>
      </c>
      <c r="Y3131" s="90" t="b">
        <f>AND(MONTH(Taulukko1[[#This Row],[Alku PVM]] )=6,DAY(Taulukko1[[#This Row],[Alku PVM]] )&gt;19)</f>
        <v>0</v>
      </c>
      <c r="Z3131" s="90" t="b">
        <f>AND(MONTH(Taulukko1[[#This Row],[Loppu PVM]] )=6,DAY(Taulukko1[[#This Row],[Loppu PVM]] )&gt;19)</f>
        <v>0</v>
      </c>
      <c r="AA3131" s="90" t="b">
        <f>OR(MONTH(Taulukko1[[#This Row],[Alku PVM]] )&lt;=5,AND(MONTH(Taulukko1[[#This Row],[Alku PVM]] )=6,DAY(Taulukko1[[#This Row],[Alku PVM]] )&lt;20))</f>
        <v>1</v>
      </c>
      <c r="AB3131" s="90" t="b">
        <f>OR(MONTH(Taulukko1[[#This Row],[Loppu PVM]])&lt;=5,AND(MONTH(Taulukko1[[#This Row],[Loppu PVM]] )=6,DAY(Taulukko1[[#This Row],[Loppu PVM]])&lt;20))</f>
        <v>1</v>
      </c>
      <c r="AC3131" s="90" t="b">
        <f>OR(MONTH(Taulukko1[[#This Row],[Alku PVM]] )&lt;=3,AND(MONTH(Taulukko1[[#This Row],[Alku PVM]] )=3))</f>
        <v>1</v>
      </c>
      <c r="AD3131" s="90" t="b">
        <f>OR(MONTH(Taulukko1[[#This Row],[Loppu PVM]] )&lt;=3,AND(MONTH(Taulukko1[[#This Row],[Loppu PVM]] )=3))</f>
        <v>1</v>
      </c>
      <c r="AE3131" s="90" t="b">
        <f>OR(MONTH(Taulukko1[[#This Row],[Alku PVM]] )&lt;=9,AND(MONTH(Taulukko1[[#This Row],[Alku PVM]] )=9))</f>
        <v>1</v>
      </c>
      <c r="AF3131" s="90" t="b">
        <f>OR(MONTH(Taulukko1[[#This Row],[Loppu PVM]])&lt;=9,AND(MONTH(Taulukko1[[#This Row],[Loppu PVM]] )=9))</f>
        <v>1</v>
      </c>
      <c r="AG3131" s="90" t="b">
        <f>OR(MONTH(Taulukko1[[#This Row],[Alku PVM]] )&lt;=6,AND(MONTH(Taulukko1[[#This Row],[Alku PVM]] )=6))</f>
        <v>1</v>
      </c>
      <c r="AH3131" s="90" t="b">
        <f>OR(MONTH(Taulukko1[[#This Row],[Loppu PVM]])&lt;=6,AND(MONTH(Taulukko1[[#This Row],[Loppu PVM]] )=6))</f>
        <v>1</v>
      </c>
    </row>
    <row r="3132" spans="1:34">
      <c r="A3132" s="25" t="s">
        <v>216</v>
      </c>
      <c r="B3132" s="26">
        <v>42018</v>
      </c>
      <c r="C3132" s="25" t="s">
        <v>4432</v>
      </c>
      <c r="D3132" s="35">
        <v>17</v>
      </c>
      <c r="E3132" s="27"/>
      <c r="F3132" s="26"/>
      <c r="G3132" s="33"/>
      <c r="H3132" s="27">
        <v>90</v>
      </c>
      <c r="I3132" s="126">
        <f>INDEX('TOL2008'!B:B,MATCH(A3132,'TOL2008'!A:A,0))</f>
        <v>23140</v>
      </c>
      <c r="J3132" s="126" t="str">
        <f>INDEX(Pääluokka!$H$2:$H$100,MATCH(VALUE(LEFT(Taulukko1[[#This Row],[TOL2008]],2)),Pääluokka!$G$2:$G$100,0))</f>
        <v>Teollisuus</v>
      </c>
      <c r="K3132" s="126" t="str">
        <f>INDEX(Pääluokka!$I$2:$I$100,MATCH(VALUE(LEFT(Taulukko1[[#This Row],[TOL2008]],2)),Pääluokka!$G$2:$G$100,0))</f>
        <v>Teollisuus (C-E)</v>
      </c>
      <c r="L3132" s="41" t="str">
        <f t="shared" si="480"/>
        <v>NA</v>
      </c>
      <c r="M3132" s="43">
        <f t="shared" si="481"/>
        <v>42018</v>
      </c>
      <c r="N3132" s="43">
        <f t="shared" si="482"/>
        <v>42069</v>
      </c>
      <c r="O3132" s="43">
        <f t="shared" si="483"/>
        <v>42005</v>
      </c>
      <c r="P3132" s="43">
        <f t="shared" si="484"/>
        <v>42064</v>
      </c>
      <c r="Q3132" s="41">
        <f t="shared" si="485"/>
        <v>2015</v>
      </c>
      <c r="R3132" s="41">
        <f t="shared" si="486"/>
        <v>2015</v>
      </c>
      <c r="S3132" s="43" t="str">
        <f>YEAR(Taulukko1[[#This Row],[Alku KK]])&amp;"Q"&amp;ROUNDDOWN((MONTH(Taulukko1[[#This Row],[Alku KK]])-1)/3+1,0)</f>
        <v>2015Q1</v>
      </c>
      <c r="T3132" s="43" t="str">
        <f>YEAR(Taulukko1[[#This Row],[Loppu KK]])&amp;"Q"&amp;ROUNDDOWN((MONTH(Taulukko1[[#This Row],[Loppu KK]])-1)/3+1,0)</f>
        <v>2015Q1</v>
      </c>
      <c r="U3132" s="66">
        <f>IF(COUNT(Taulukko1[[#This Row],[Neuvottelujen alaiset ]])=1,Taulukko1[[#This Row],[Neuvottelujen alaiset ]],Taulukko1[[#This Row],[Vähennystarve]])</f>
        <v>90</v>
      </c>
      <c r="V3132" s="44" t="str">
        <f t="shared" si="487"/>
        <v>NA</v>
      </c>
      <c r="W3132" s="44" t="str">
        <f t="shared" si="488"/>
        <v>NA</v>
      </c>
      <c r="X3132" s="44" t="str">
        <f t="shared" si="489"/>
        <v>NA</v>
      </c>
      <c r="Y3132" s="90" t="b">
        <f>AND(MONTH(Taulukko1[[#This Row],[Alku PVM]] )=6,DAY(Taulukko1[[#This Row],[Alku PVM]] )&gt;19)</f>
        <v>0</v>
      </c>
      <c r="Z3132" s="90" t="b">
        <f>AND(MONTH(Taulukko1[[#This Row],[Loppu PVM]] )=6,DAY(Taulukko1[[#This Row],[Loppu PVM]] )&gt;19)</f>
        <v>0</v>
      </c>
      <c r="AA3132" s="90" t="b">
        <f>OR(MONTH(Taulukko1[[#This Row],[Alku PVM]] )&lt;=5,AND(MONTH(Taulukko1[[#This Row],[Alku PVM]] )=6,DAY(Taulukko1[[#This Row],[Alku PVM]] )&lt;20))</f>
        <v>1</v>
      </c>
      <c r="AB3132" s="90" t="b">
        <f>OR(MONTH(Taulukko1[[#This Row],[Loppu PVM]])&lt;=5,AND(MONTH(Taulukko1[[#This Row],[Loppu PVM]] )=6,DAY(Taulukko1[[#This Row],[Loppu PVM]])&lt;20))</f>
        <v>1</v>
      </c>
      <c r="AC3132" s="90" t="b">
        <f>OR(MONTH(Taulukko1[[#This Row],[Alku PVM]] )&lt;=3,AND(MONTH(Taulukko1[[#This Row],[Alku PVM]] )=3))</f>
        <v>1</v>
      </c>
      <c r="AD3132" s="90" t="b">
        <f>OR(MONTH(Taulukko1[[#This Row],[Loppu PVM]] )&lt;=3,AND(MONTH(Taulukko1[[#This Row],[Loppu PVM]] )=3))</f>
        <v>1</v>
      </c>
      <c r="AE3132" s="90" t="b">
        <f>OR(MONTH(Taulukko1[[#This Row],[Alku PVM]] )&lt;=9,AND(MONTH(Taulukko1[[#This Row],[Alku PVM]] )=9))</f>
        <v>1</v>
      </c>
      <c r="AF3132" s="90" t="b">
        <f>OR(MONTH(Taulukko1[[#This Row],[Loppu PVM]])&lt;=9,AND(MONTH(Taulukko1[[#This Row],[Loppu PVM]] )=9))</f>
        <v>1</v>
      </c>
      <c r="AG3132" s="90" t="b">
        <f>OR(MONTH(Taulukko1[[#This Row],[Alku PVM]] )&lt;=6,AND(MONTH(Taulukko1[[#This Row],[Alku PVM]] )=6))</f>
        <v>1</v>
      </c>
      <c r="AH3132" s="90" t="b">
        <f>OR(MONTH(Taulukko1[[#This Row],[Loppu PVM]])&lt;=6,AND(MONTH(Taulukko1[[#This Row],[Loppu PVM]] )=6))</f>
        <v>1</v>
      </c>
    </row>
    <row r="3133" spans="1:34">
      <c r="A3133" s="25" t="s">
        <v>4422</v>
      </c>
      <c r="B3133" s="26">
        <v>42018</v>
      </c>
      <c r="C3133" s="25" t="s">
        <v>4605</v>
      </c>
      <c r="D3133" s="37">
        <v>80</v>
      </c>
      <c r="E3133" s="27">
        <v>16</v>
      </c>
      <c r="F3133" s="26">
        <v>42073</v>
      </c>
      <c r="G3133" s="33">
        <v>13</v>
      </c>
      <c r="H3133" s="27">
        <v>102</v>
      </c>
      <c r="I3133" s="126">
        <f>INDEX('TOL2008'!B:B,MATCH(A3133,'TOL2008'!A:A,0))</f>
        <v>72192</v>
      </c>
      <c r="J3133" s="126" t="str">
        <f>INDEX(Pääluokka!$H$2:$H$100,MATCH(VALUE(LEFT(Taulukko1[[#This Row],[TOL2008]],2)),Pääluokka!$G$2:$G$100,0))</f>
        <v>Ammatillinen, tieteellinen ja tekninen toiminta</v>
      </c>
      <c r="K3133" s="126" t="str">
        <f>INDEX(Pääluokka!$I$2:$I$100,MATCH(VALUE(LEFT(Taulukko1[[#This Row],[TOL2008]],2)),Pääluokka!$G$2:$G$100,0))</f>
        <v>Palvelualat (G-N, R, S)</v>
      </c>
      <c r="L3133" s="41">
        <f t="shared" si="480"/>
        <v>55</v>
      </c>
      <c r="M3133" s="43">
        <f t="shared" si="481"/>
        <v>42018</v>
      </c>
      <c r="N3133" s="43">
        <f t="shared" si="482"/>
        <v>42073</v>
      </c>
      <c r="O3133" s="43">
        <f t="shared" si="483"/>
        <v>42005</v>
      </c>
      <c r="P3133" s="43">
        <f t="shared" si="484"/>
        <v>42064</v>
      </c>
      <c r="Q3133" s="41">
        <f t="shared" si="485"/>
        <v>2015</v>
      </c>
      <c r="R3133" s="41">
        <f t="shared" si="486"/>
        <v>2015</v>
      </c>
      <c r="S3133" s="43" t="str">
        <f>YEAR(Taulukko1[[#This Row],[Alku KK]])&amp;"Q"&amp;ROUNDDOWN((MONTH(Taulukko1[[#This Row],[Alku KK]])-1)/3+1,0)</f>
        <v>2015Q1</v>
      </c>
      <c r="T3133" s="43" t="str">
        <f>YEAR(Taulukko1[[#This Row],[Loppu KK]])&amp;"Q"&amp;ROUNDDOWN((MONTH(Taulukko1[[#This Row],[Loppu KK]])-1)/3+1,0)</f>
        <v>2015Q1</v>
      </c>
      <c r="U3133" s="66">
        <f>IF(COUNT(Taulukko1[[#This Row],[Neuvottelujen alaiset ]])=1,Taulukko1[[#This Row],[Neuvottelujen alaiset ]],Taulukko1[[#This Row],[Vähennystarve]])</f>
        <v>102</v>
      </c>
      <c r="V3133" s="44">
        <f t="shared" si="487"/>
        <v>0.15686274509803921</v>
      </c>
      <c r="W3133" s="44">
        <f t="shared" si="488"/>
        <v>0.12745098039215685</v>
      </c>
      <c r="X3133" s="44">
        <f t="shared" si="489"/>
        <v>0.8125</v>
      </c>
      <c r="Y3133" s="90" t="b">
        <f>AND(MONTH(Taulukko1[[#This Row],[Alku PVM]] )=6,DAY(Taulukko1[[#This Row],[Alku PVM]] )&gt;19)</f>
        <v>0</v>
      </c>
      <c r="Z3133" s="90" t="b">
        <f>AND(MONTH(Taulukko1[[#This Row],[Loppu PVM]] )=6,DAY(Taulukko1[[#This Row],[Loppu PVM]] )&gt;19)</f>
        <v>0</v>
      </c>
      <c r="AA3133" s="90" t="b">
        <f>OR(MONTH(Taulukko1[[#This Row],[Alku PVM]] )&lt;=5,AND(MONTH(Taulukko1[[#This Row],[Alku PVM]] )=6,DAY(Taulukko1[[#This Row],[Alku PVM]] )&lt;20))</f>
        <v>1</v>
      </c>
      <c r="AB3133" s="90" t="b">
        <f>OR(MONTH(Taulukko1[[#This Row],[Loppu PVM]])&lt;=5,AND(MONTH(Taulukko1[[#This Row],[Loppu PVM]] )=6,DAY(Taulukko1[[#This Row],[Loppu PVM]])&lt;20))</f>
        <v>1</v>
      </c>
      <c r="AC3133" s="90" t="b">
        <f>OR(MONTH(Taulukko1[[#This Row],[Alku PVM]] )&lt;=3,AND(MONTH(Taulukko1[[#This Row],[Alku PVM]] )=3))</f>
        <v>1</v>
      </c>
      <c r="AD3133" s="90" t="b">
        <f>OR(MONTH(Taulukko1[[#This Row],[Loppu PVM]] )&lt;=3,AND(MONTH(Taulukko1[[#This Row],[Loppu PVM]] )=3))</f>
        <v>1</v>
      </c>
      <c r="AE3133" s="90" t="b">
        <f>OR(MONTH(Taulukko1[[#This Row],[Alku PVM]] )&lt;=9,AND(MONTH(Taulukko1[[#This Row],[Alku PVM]] )=9))</f>
        <v>1</v>
      </c>
      <c r="AF3133" s="90" t="b">
        <f>OR(MONTH(Taulukko1[[#This Row],[Loppu PVM]])&lt;=9,AND(MONTH(Taulukko1[[#This Row],[Loppu PVM]] )=9))</f>
        <v>1</v>
      </c>
      <c r="AG3133" s="90" t="b">
        <f>OR(MONTH(Taulukko1[[#This Row],[Alku PVM]] )&lt;=6,AND(MONTH(Taulukko1[[#This Row],[Alku PVM]] )=6))</f>
        <v>1</v>
      </c>
      <c r="AH3133" s="90" t="b">
        <f>OR(MONTH(Taulukko1[[#This Row],[Loppu PVM]])&lt;=6,AND(MONTH(Taulukko1[[#This Row],[Loppu PVM]] )=6))</f>
        <v>1</v>
      </c>
    </row>
    <row r="3134" spans="1:34">
      <c r="A3134" s="25" t="s">
        <v>15</v>
      </c>
      <c r="B3134" s="26">
        <v>42019</v>
      </c>
      <c r="C3134" s="25" t="s">
        <v>4614</v>
      </c>
      <c r="D3134" s="35">
        <v>79</v>
      </c>
      <c r="E3134" s="123"/>
      <c r="F3134" s="26">
        <v>42077</v>
      </c>
      <c r="G3134" s="33">
        <v>0</v>
      </c>
      <c r="H3134" s="27">
        <v>150</v>
      </c>
      <c r="I3134" s="126">
        <f>INDEX('TOL2008'!B:B,MATCH(A3134,'TOL2008'!A:A,0))</f>
        <v>49100</v>
      </c>
      <c r="J3134" s="126" t="str">
        <f>INDEX(Pääluokka!$H$2:$H$100,MATCH(VALUE(LEFT(Taulukko1[[#This Row],[TOL2008]],2)),Pääluokka!$G$2:$G$100,0))</f>
        <v>Kuljetus ja varastointi</v>
      </c>
      <c r="K3134" s="126" t="str">
        <f>INDEX(Pääluokka!$I$2:$I$100,MATCH(VALUE(LEFT(Taulukko1[[#This Row],[TOL2008]],2)),Pääluokka!$G$2:$G$100,0))</f>
        <v>Palvelualat (G-N, R, S)</v>
      </c>
      <c r="L3134" s="41">
        <f t="shared" si="480"/>
        <v>58</v>
      </c>
      <c r="M3134" s="43">
        <f t="shared" si="481"/>
        <v>42019</v>
      </c>
      <c r="N3134" s="43">
        <f t="shared" si="482"/>
        <v>42077</v>
      </c>
      <c r="O3134" s="43">
        <f t="shared" si="483"/>
        <v>42005</v>
      </c>
      <c r="P3134" s="43">
        <f t="shared" si="484"/>
        <v>42064</v>
      </c>
      <c r="Q3134" s="41">
        <f t="shared" si="485"/>
        <v>2015</v>
      </c>
      <c r="R3134" s="41">
        <f t="shared" si="486"/>
        <v>2015</v>
      </c>
      <c r="S3134" s="43" t="str">
        <f>YEAR(Taulukko1[[#This Row],[Alku KK]])&amp;"Q"&amp;ROUNDDOWN((MONTH(Taulukko1[[#This Row],[Alku KK]])-1)/3+1,0)</f>
        <v>2015Q1</v>
      </c>
      <c r="T3134" s="43" t="str">
        <f>YEAR(Taulukko1[[#This Row],[Loppu KK]])&amp;"Q"&amp;ROUNDDOWN((MONTH(Taulukko1[[#This Row],[Loppu KK]])-1)/3+1,0)</f>
        <v>2015Q1</v>
      </c>
      <c r="U3134" s="66">
        <f>IF(COUNT(Taulukko1[[#This Row],[Neuvottelujen alaiset ]])=1,Taulukko1[[#This Row],[Neuvottelujen alaiset ]],Taulukko1[[#This Row],[Vähennystarve]])</f>
        <v>150</v>
      </c>
      <c r="V3134" s="44" t="str">
        <f t="shared" si="487"/>
        <v>NA</v>
      </c>
      <c r="W3134" s="44">
        <f t="shared" si="488"/>
        <v>0</v>
      </c>
      <c r="X3134" s="44" t="str">
        <f t="shared" si="489"/>
        <v>NA</v>
      </c>
      <c r="Y3134" s="90" t="b">
        <f>AND(MONTH(Taulukko1[[#This Row],[Alku PVM]] )=6,DAY(Taulukko1[[#This Row],[Alku PVM]] )&gt;19)</f>
        <v>0</v>
      </c>
      <c r="Z3134" s="90" t="b">
        <f>AND(MONTH(Taulukko1[[#This Row],[Loppu PVM]] )=6,DAY(Taulukko1[[#This Row],[Loppu PVM]] )&gt;19)</f>
        <v>0</v>
      </c>
      <c r="AA3134" s="90" t="b">
        <f>OR(MONTH(Taulukko1[[#This Row],[Alku PVM]] )&lt;=5,AND(MONTH(Taulukko1[[#This Row],[Alku PVM]] )=6,DAY(Taulukko1[[#This Row],[Alku PVM]] )&lt;20))</f>
        <v>1</v>
      </c>
      <c r="AB3134" s="90" t="b">
        <f>OR(MONTH(Taulukko1[[#This Row],[Loppu PVM]])&lt;=5,AND(MONTH(Taulukko1[[#This Row],[Loppu PVM]] )=6,DAY(Taulukko1[[#This Row],[Loppu PVM]])&lt;20))</f>
        <v>1</v>
      </c>
      <c r="AC3134" s="90" t="b">
        <f>OR(MONTH(Taulukko1[[#This Row],[Alku PVM]] )&lt;=3,AND(MONTH(Taulukko1[[#This Row],[Alku PVM]] )=3))</f>
        <v>1</v>
      </c>
      <c r="AD3134" s="90" t="b">
        <f>OR(MONTH(Taulukko1[[#This Row],[Loppu PVM]] )&lt;=3,AND(MONTH(Taulukko1[[#This Row],[Loppu PVM]] )=3))</f>
        <v>1</v>
      </c>
      <c r="AE3134" s="90" t="b">
        <f>OR(MONTH(Taulukko1[[#This Row],[Alku PVM]] )&lt;=9,AND(MONTH(Taulukko1[[#This Row],[Alku PVM]] )=9))</f>
        <v>1</v>
      </c>
      <c r="AF3134" s="90" t="b">
        <f>OR(MONTH(Taulukko1[[#This Row],[Loppu PVM]])&lt;=9,AND(MONTH(Taulukko1[[#This Row],[Loppu PVM]] )=9))</f>
        <v>1</v>
      </c>
      <c r="AG3134" s="90" t="b">
        <f>OR(MONTH(Taulukko1[[#This Row],[Alku PVM]] )&lt;=6,AND(MONTH(Taulukko1[[#This Row],[Alku PVM]] )=6))</f>
        <v>1</v>
      </c>
      <c r="AH3134" s="90" t="b">
        <f>OR(MONTH(Taulukko1[[#This Row],[Loppu PVM]])&lt;=6,AND(MONTH(Taulukko1[[#This Row],[Loppu PVM]] )=6))</f>
        <v>1</v>
      </c>
    </row>
    <row r="3135" spans="1:34">
      <c r="A3135" s="25" t="s">
        <v>3</v>
      </c>
      <c r="B3135" s="26">
        <v>42019</v>
      </c>
      <c r="C3135" s="25" t="s">
        <v>4414</v>
      </c>
      <c r="D3135" s="35"/>
      <c r="E3135" s="123"/>
      <c r="F3135" s="26"/>
      <c r="G3135" s="33"/>
      <c r="H3135" s="27">
        <v>400</v>
      </c>
      <c r="I3135" s="126">
        <f>INDEX('TOL2008'!B:B,MATCH(A3135,'TOL2008'!A:A,0))</f>
        <v>60201</v>
      </c>
      <c r="J3135" s="126" t="str">
        <f>INDEX(Pääluokka!$H$2:$H$100,MATCH(VALUE(LEFT(Taulukko1[[#This Row],[TOL2008]],2)),Pääluokka!$G$2:$G$100,0))</f>
        <v>Informaatio ja viestintä</v>
      </c>
      <c r="K3135" s="126" t="str">
        <f>INDEX(Pääluokka!$I$2:$I$100,MATCH(VALUE(LEFT(Taulukko1[[#This Row],[TOL2008]],2)),Pääluokka!$G$2:$G$100,0))</f>
        <v>Palvelualat (G-N, R, S)</v>
      </c>
      <c r="L3135" s="41" t="str">
        <f t="shared" si="480"/>
        <v>NA</v>
      </c>
      <c r="M3135" s="43">
        <f t="shared" si="481"/>
        <v>42019</v>
      </c>
      <c r="N3135" s="43">
        <f t="shared" si="482"/>
        <v>42070</v>
      </c>
      <c r="O3135" s="43">
        <f t="shared" si="483"/>
        <v>42005</v>
      </c>
      <c r="P3135" s="43">
        <f t="shared" si="484"/>
        <v>42064</v>
      </c>
      <c r="Q3135" s="41">
        <f t="shared" si="485"/>
        <v>2015</v>
      </c>
      <c r="R3135" s="41">
        <f t="shared" si="486"/>
        <v>2015</v>
      </c>
      <c r="S3135" s="43" t="str">
        <f>YEAR(Taulukko1[[#This Row],[Alku KK]])&amp;"Q"&amp;ROUNDDOWN((MONTH(Taulukko1[[#This Row],[Alku KK]])-1)/3+1,0)</f>
        <v>2015Q1</v>
      </c>
      <c r="T3135" s="43" t="str">
        <f>YEAR(Taulukko1[[#This Row],[Loppu KK]])&amp;"Q"&amp;ROUNDDOWN((MONTH(Taulukko1[[#This Row],[Loppu KK]])-1)/3+1,0)</f>
        <v>2015Q1</v>
      </c>
      <c r="U3135" s="66">
        <f>IF(COUNT(Taulukko1[[#This Row],[Neuvottelujen alaiset ]])=1,Taulukko1[[#This Row],[Neuvottelujen alaiset ]],Taulukko1[[#This Row],[Vähennystarve]])</f>
        <v>400</v>
      </c>
      <c r="V3135" s="44" t="str">
        <f t="shared" si="487"/>
        <v>NA</v>
      </c>
      <c r="W3135" s="44" t="str">
        <f t="shared" si="488"/>
        <v>NA</v>
      </c>
      <c r="X3135" s="44" t="str">
        <f t="shared" si="489"/>
        <v>NA</v>
      </c>
      <c r="Y3135" s="90" t="b">
        <f>AND(MONTH(Taulukko1[[#This Row],[Alku PVM]] )=6,DAY(Taulukko1[[#This Row],[Alku PVM]] )&gt;19)</f>
        <v>0</v>
      </c>
      <c r="Z3135" s="90" t="b">
        <f>AND(MONTH(Taulukko1[[#This Row],[Loppu PVM]] )=6,DAY(Taulukko1[[#This Row],[Loppu PVM]] )&gt;19)</f>
        <v>0</v>
      </c>
      <c r="AA3135" s="90" t="b">
        <f>OR(MONTH(Taulukko1[[#This Row],[Alku PVM]] )&lt;=5,AND(MONTH(Taulukko1[[#This Row],[Alku PVM]] )=6,DAY(Taulukko1[[#This Row],[Alku PVM]] )&lt;20))</f>
        <v>1</v>
      </c>
      <c r="AB3135" s="90" t="b">
        <f>OR(MONTH(Taulukko1[[#This Row],[Loppu PVM]])&lt;=5,AND(MONTH(Taulukko1[[#This Row],[Loppu PVM]] )=6,DAY(Taulukko1[[#This Row],[Loppu PVM]])&lt;20))</f>
        <v>1</v>
      </c>
      <c r="AC3135" s="90" t="b">
        <f>OR(MONTH(Taulukko1[[#This Row],[Alku PVM]] )&lt;=3,AND(MONTH(Taulukko1[[#This Row],[Alku PVM]] )=3))</f>
        <v>1</v>
      </c>
      <c r="AD3135" s="90" t="b">
        <f>OR(MONTH(Taulukko1[[#This Row],[Loppu PVM]] )&lt;=3,AND(MONTH(Taulukko1[[#This Row],[Loppu PVM]] )=3))</f>
        <v>1</v>
      </c>
      <c r="AE3135" s="90" t="b">
        <f>OR(MONTH(Taulukko1[[#This Row],[Alku PVM]] )&lt;=9,AND(MONTH(Taulukko1[[#This Row],[Alku PVM]] )=9))</f>
        <v>1</v>
      </c>
      <c r="AF3135" s="90" t="b">
        <f>OR(MONTH(Taulukko1[[#This Row],[Loppu PVM]])&lt;=9,AND(MONTH(Taulukko1[[#This Row],[Loppu PVM]] )=9))</f>
        <v>1</v>
      </c>
      <c r="AG3135" s="90" t="b">
        <f>OR(MONTH(Taulukko1[[#This Row],[Alku PVM]] )&lt;=6,AND(MONTH(Taulukko1[[#This Row],[Alku PVM]] )=6))</f>
        <v>1</v>
      </c>
      <c r="AH3135" s="90" t="b">
        <f>OR(MONTH(Taulukko1[[#This Row],[Loppu PVM]])&lt;=6,AND(MONTH(Taulukko1[[#This Row],[Loppu PVM]] )=6))</f>
        <v>1</v>
      </c>
    </row>
    <row r="3136" spans="1:34">
      <c r="A3136" s="25" t="s">
        <v>4470</v>
      </c>
      <c r="B3136" s="26">
        <v>42020</v>
      </c>
      <c r="C3136" s="25" t="s">
        <v>143</v>
      </c>
      <c r="D3136" s="32"/>
      <c r="E3136" s="27">
        <v>90</v>
      </c>
      <c r="F3136" s="26">
        <v>42082</v>
      </c>
      <c r="G3136" s="33">
        <v>85</v>
      </c>
      <c r="H3136" s="25">
        <v>863</v>
      </c>
      <c r="I3136" s="126">
        <f>INDEX('TOL2008'!B:B,MATCH(A3136,'TOL2008'!A:A,0))</f>
        <v>85320</v>
      </c>
      <c r="J3136" s="126" t="str">
        <f>INDEX(Pääluokka!$H$2:$H$100,MATCH(VALUE(LEFT(Taulukko1[[#This Row],[TOL2008]],2)),Pääluokka!$G$2:$G$100,0))</f>
        <v>Koulutus</v>
      </c>
      <c r="K3136" s="126" t="str">
        <f>INDEX(Pääluokka!$I$2:$I$100,MATCH(VALUE(LEFT(Taulukko1[[#This Row],[TOL2008]],2)),Pääluokka!$G$2:$G$100,0))</f>
        <v>Muut toimialat (O-Q, T-X)</v>
      </c>
      <c r="L3136" s="41">
        <f t="shared" si="480"/>
        <v>62</v>
      </c>
      <c r="M3136" s="43">
        <f t="shared" si="481"/>
        <v>42020</v>
      </c>
      <c r="N3136" s="43">
        <f t="shared" si="482"/>
        <v>42082</v>
      </c>
      <c r="O3136" s="43">
        <f t="shared" si="483"/>
        <v>42005</v>
      </c>
      <c r="P3136" s="43">
        <f t="shared" si="484"/>
        <v>42064</v>
      </c>
      <c r="Q3136" s="41">
        <f t="shared" si="485"/>
        <v>2015</v>
      </c>
      <c r="R3136" s="41">
        <f t="shared" si="486"/>
        <v>2015</v>
      </c>
      <c r="S3136" s="43" t="str">
        <f>YEAR(Taulukko1[[#This Row],[Alku KK]])&amp;"Q"&amp;ROUNDDOWN((MONTH(Taulukko1[[#This Row],[Alku KK]])-1)/3+1,0)</f>
        <v>2015Q1</v>
      </c>
      <c r="T3136" s="43" t="str">
        <f>YEAR(Taulukko1[[#This Row],[Loppu KK]])&amp;"Q"&amp;ROUNDDOWN((MONTH(Taulukko1[[#This Row],[Loppu KK]])-1)/3+1,0)</f>
        <v>2015Q1</v>
      </c>
      <c r="U3136" s="66">
        <f>IF(COUNT(Taulukko1[[#This Row],[Neuvottelujen alaiset ]])=1,Taulukko1[[#This Row],[Neuvottelujen alaiset ]],Taulukko1[[#This Row],[Vähennystarve]])</f>
        <v>863</v>
      </c>
      <c r="V3136" s="44">
        <f t="shared" si="487"/>
        <v>0.10428736964078796</v>
      </c>
      <c r="W3136" s="44">
        <f t="shared" si="488"/>
        <v>9.8493626882966395E-2</v>
      </c>
      <c r="X3136" s="44">
        <f t="shared" si="489"/>
        <v>0.94444444444444442</v>
      </c>
      <c r="Y3136" s="90" t="b">
        <f>AND(MONTH(Taulukko1[[#This Row],[Alku PVM]] )=6,DAY(Taulukko1[[#This Row],[Alku PVM]] )&gt;19)</f>
        <v>0</v>
      </c>
      <c r="Z3136" s="90" t="b">
        <f>AND(MONTH(Taulukko1[[#This Row],[Loppu PVM]] )=6,DAY(Taulukko1[[#This Row],[Loppu PVM]] )&gt;19)</f>
        <v>0</v>
      </c>
      <c r="AA3136" s="90" t="b">
        <f>OR(MONTH(Taulukko1[[#This Row],[Alku PVM]] )&lt;=5,AND(MONTH(Taulukko1[[#This Row],[Alku PVM]] )=6,DAY(Taulukko1[[#This Row],[Alku PVM]] )&lt;20))</f>
        <v>1</v>
      </c>
      <c r="AB3136" s="90" t="b">
        <f>OR(MONTH(Taulukko1[[#This Row],[Loppu PVM]])&lt;=5,AND(MONTH(Taulukko1[[#This Row],[Loppu PVM]] )=6,DAY(Taulukko1[[#This Row],[Loppu PVM]])&lt;20))</f>
        <v>1</v>
      </c>
      <c r="AC3136" s="90" t="b">
        <f>OR(MONTH(Taulukko1[[#This Row],[Alku PVM]] )&lt;=3,AND(MONTH(Taulukko1[[#This Row],[Alku PVM]] )=3))</f>
        <v>1</v>
      </c>
      <c r="AD3136" s="90" t="b">
        <f>OR(MONTH(Taulukko1[[#This Row],[Loppu PVM]] )&lt;=3,AND(MONTH(Taulukko1[[#This Row],[Loppu PVM]] )=3))</f>
        <v>1</v>
      </c>
      <c r="AE3136" s="90" t="b">
        <f>OR(MONTH(Taulukko1[[#This Row],[Alku PVM]] )&lt;=9,AND(MONTH(Taulukko1[[#This Row],[Alku PVM]] )=9))</f>
        <v>1</v>
      </c>
      <c r="AF3136" s="90" t="b">
        <f>OR(MONTH(Taulukko1[[#This Row],[Loppu PVM]])&lt;=9,AND(MONTH(Taulukko1[[#This Row],[Loppu PVM]] )=9))</f>
        <v>1</v>
      </c>
      <c r="AG3136" s="90" t="b">
        <f>OR(MONTH(Taulukko1[[#This Row],[Alku PVM]] )&lt;=6,AND(MONTH(Taulukko1[[#This Row],[Alku PVM]] )=6))</f>
        <v>1</v>
      </c>
      <c r="AH3136" s="90" t="b">
        <f>OR(MONTH(Taulukko1[[#This Row],[Loppu PVM]])&lt;=6,AND(MONTH(Taulukko1[[#This Row],[Loppu PVM]] )=6))</f>
        <v>1</v>
      </c>
    </row>
    <row r="3137" spans="1:34">
      <c r="A3137" s="25" t="s">
        <v>633</v>
      </c>
      <c r="B3137" s="26">
        <v>42020</v>
      </c>
      <c r="C3137" s="25" t="s">
        <v>4481</v>
      </c>
      <c r="D3137" s="32"/>
      <c r="E3137" s="27">
        <v>20</v>
      </c>
      <c r="F3137" s="26">
        <v>42066</v>
      </c>
      <c r="G3137" s="33">
        <v>22</v>
      </c>
      <c r="H3137" s="29">
        <v>22</v>
      </c>
      <c r="I3137" s="126">
        <f>INDEX('TOL2008'!B:B,MATCH(A3137,'TOL2008'!A:A,0))</f>
        <v>78200</v>
      </c>
      <c r="J3137" s="126" t="str">
        <f>INDEX(Pääluokka!$H$2:$H$100,MATCH(VALUE(LEFT(Taulukko1[[#This Row],[TOL2008]],2)),Pääluokka!$G$2:$G$100,0))</f>
        <v>Hallinto- ja tukipalvelutoiminta</v>
      </c>
      <c r="K3137" s="126" t="str">
        <f>INDEX(Pääluokka!$I$2:$I$100,MATCH(VALUE(LEFT(Taulukko1[[#This Row],[TOL2008]],2)),Pääluokka!$G$2:$G$100,0))</f>
        <v>Palvelualat (G-N, R, S)</v>
      </c>
      <c r="L3137" s="41">
        <f t="shared" si="480"/>
        <v>46</v>
      </c>
      <c r="M3137" s="43">
        <f t="shared" si="481"/>
        <v>42020</v>
      </c>
      <c r="N3137" s="43">
        <f t="shared" si="482"/>
        <v>42066</v>
      </c>
      <c r="O3137" s="43">
        <f t="shared" si="483"/>
        <v>42005</v>
      </c>
      <c r="P3137" s="43">
        <f t="shared" si="484"/>
        <v>42064</v>
      </c>
      <c r="Q3137" s="41">
        <f t="shared" si="485"/>
        <v>2015</v>
      </c>
      <c r="R3137" s="41">
        <f t="shared" si="486"/>
        <v>2015</v>
      </c>
      <c r="S3137" s="43" t="str">
        <f>YEAR(Taulukko1[[#This Row],[Alku KK]])&amp;"Q"&amp;ROUNDDOWN((MONTH(Taulukko1[[#This Row],[Alku KK]])-1)/3+1,0)</f>
        <v>2015Q1</v>
      </c>
      <c r="T3137" s="43" t="str">
        <f>YEAR(Taulukko1[[#This Row],[Loppu KK]])&amp;"Q"&amp;ROUNDDOWN((MONTH(Taulukko1[[#This Row],[Loppu KK]])-1)/3+1,0)</f>
        <v>2015Q1</v>
      </c>
      <c r="U3137" s="66">
        <f>IF(COUNT(Taulukko1[[#This Row],[Neuvottelujen alaiset ]])=1,Taulukko1[[#This Row],[Neuvottelujen alaiset ]],Taulukko1[[#This Row],[Vähennystarve]])</f>
        <v>22</v>
      </c>
      <c r="V3137" s="44">
        <f t="shared" si="487"/>
        <v>0.90909090909090906</v>
      </c>
      <c r="W3137" s="44">
        <f t="shared" si="488"/>
        <v>1</v>
      </c>
      <c r="X3137" s="44">
        <f t="shared" si="489"/>
        <v>1.1000000000000001</v>
      </c>
      <c r="Y3137" s="90" t="b">
        <f>AND(MONTH(Taulukko1[[#This Row],[Alku PVM]] )=6,DAY(Taulukko1[[#This Row],[Alku PVM]] )&gt;19)</f>
        <v>0</v>
      </c>
      <c r="Z3137" s="90" t="b">
        <f>AND(MONTH(Taulukko1[[#This Row],[Loppu PVM]] )=6,DAY(Taulukko1[[#This Row],[Loppu PVM]] )&gt;19)</f>
        <v>0</v>
      </c>
      <c r="AA3137" s="90" t="b">
        <f>OR(MONTH(Taulukko1[[#This Row],[Alku PVM]] )&lt;=5,AND(MONTH(Taulukko1[[#This Row],[Alku PVM]] )=6,DAY(Taulukko1[[#This Row],[Alku PVM]] )&lt;20))</f>
        <v>1</v>
      </c>
      <c r="AB3137" s="90" t="b">
        <f>OR(MONTH(Taulukko1[[#This Row],[Loppu PVM]])&lt;=5,AND(MONTH(Taulukko1[[#This Row],[Loppu PVM]] )=6,DAY(Taulukko1[[#This Row],[Loppu PVM]])&lt;20))</f>
        <v>1</v>
      </c>
      <c r="AC3137" s="90" t="b">
        <f>OR(MONTH(Taulukko1[[#This Row],[Alku PVM]] )&lt;=3,AND(MONTH(Taulukko1[[#This Row],[Alku PVM]] )=3))</f>
        <v>1</v>
      </c>
      <c r="AD3137" s="90" t="b">
        <f>OR(MONTH(Taulukko1[[#This Row],[Loppu PVM]] )&lt;=3,AND(MONTH(Taulukko1[[#This Row],[Loppu PVM]] )=3))</f>
        <v>1</v>
      </c>
      <c r="AE3137" s="90" t="b">
        <f>OR(MONTH(Taulukko1[[#This Row],[Alku PVM]] )&lt;=9,AND(MONTH(Taulukko1[[#This Row],[Alku PVM]] )=9))</f>
        <v>1</v>
      </c>
      <c r="AF3137" s="90" t="b">
        <f>OR(MONTH(Taulukko1[[#This Row],[Loppu PVM]])&lt;=9,AND(MONTH(Taulukko1[[#This Row],[Loppu PVM]] )=9))</f>
        <v>1</v>
      </c>
      <c r="AG3137" s="90" t="b">
        <f>OR(MONTH(Taulukko1[[#This Row],[Alku PVM]] )&lt;=6,AND(MONTH(Taulukko1[[#This Row],[Alku PVM]] )=6))</f>
        <v>1</v>
      </c>
      <c r="AH3137" s="90" t="b">
        <f>OR(MONTH(Taulukko1[[#This Row],[Loppu PVM]])&lt;=6,AND(MONTH(Taulukko1[[#This Row],[Loppu PVM]] )=6))</f>
        <v>1</v>
      </c>
    </row>
    <row r="3138" spans="1:34">
      <c r="A3138" s="25" t="s">
        <v>3455</v>
      </c>
      <c r="B3138" s="26">
        <v>42020</v>
      </c>
      <c r="C3138" s="25" t="s">
        <v>1051</v>
      </c>
      <c r="D3138" s="32"/>
      <c r="E3138" s="27">
        <v>20</v>
      </c>
      <c r="F3138" s="26">
        <v>42073</v>
      </c>
      <c r="G3138" s="33">
        <v>7</v>
      </c>
      <c r="H3138" s="27">
        <v>120</v>
      </c>
      <c r="I3138" s="126">
        <f>INDEX('TOL2008'!B:B,MATCH(A3138,'TOL2008'!A:A,0))</f>
        <v>72192</v>
      </c>
      <c r="J3138" s="126" t="str">
        <f>INDEX(Pääluokka!$H$2:$H$100,MATCH(VALUE(LEFT(Taulukko1[[#This Row],[TOL2008]],2)),Pääluokka!$G$2:$G$100,0))</f>
        <v>Ammatillinen, tieteellinen ja tekninen toiminta</v>
      </c>
      <c r="K3138" s="126" t="str">
        <f>INDEX(Pääluokka!$I$2:$I$100,MATCH(VALUE(LEFT(Taulukko1[[#This Row],[TOL2008]],2)),Pääluokka!$G$2:$G$100,0))</f>
        <v>Palvelualat (G-N, R, S)</v>
      </c>
      <c r="L3138" s="41">
        <f t="shared" si="480"/>
        <v>53</v>
      </c>
      <c r="M3138" s="43">
        <f t="shared" si="481"/>
        <v>42020</v>
      </c>
      <c r="N3138" s="43">
        <f t="shared" si="482"/>
        <v>42073</v>
      </c>
      <c r="O3138" s="43">
        <f t="shared" si="483"/>
        <v>42005</v>
      </c>
      <c r="P3138" s="43">
        <f t="shared" si="484"/>
        <v>42064</v>
      </c>
      <c r="Q3138" s="41">
        <f t="shared" si="485"/>
        <v>2015</v>
      </c>
      <c r="R3138" s="41">
        <f t="shared" si="486"/>
        <v>2015</v>
      </c>
      <c r="S3138" s="43" t="str">
        <f>YEAR(Taulukko1[[#This Row],[Alku KK]])&amp;"Q"&amp;ROUNDDOWN((MONTH(Taulukko1[[#This Row],[Alku KK]])-1)/3+1,0)</f>
        <v>2015Q1</v>
      </c>
      <c r="T3138" s="43" t="str">
        <f>YEAR(Taulukko1[[#This Row],[Loppu KK]])&amp;"Q"&amp;ROUNDDOWN((MONTH(Taulukko1[[#This Row],[Loppu KK]])-1)/3+1,0)</f>
        <v>2015Q1</v>
      </c>
      <c r="U3138" s="66">
        <f>IF(COUNT(Taulukko1[[#This Row],[Neuvottelujen alaiset ]])=1,Taulukko1[[#This Row],[Neuvottelujen alaiset ]],Taulukko1[[#This Row],[Vähennystarve]])</f>
        <v>120</v>
      </c>
      <c r="V3138" s="44">
        <f t="shared" si="487"/>
        <v>0.16666666666666666</v>
      </c>
      <c r="W3138" s="44">
        <f t="shared" si="488"/>
        <v>5.8333333333333334E-2</v>
      </c>
      <c r="X3138" s="44">
        <f t="shared" si="489"/>
        <v>0.35</v>
      </c>
      <c r="Y3138" s="90" t="b">
        <f>AND(MONTH(Taulukko1[[#This Row],[Alku PVM]] )=6,DAY(Taulukko1[[#This Row],[Alku PVM]] )&gt;19)</f>
        <v>0</v>
      </c>
      <c r="Z3138" s="90" t="b">
        <f>AND(MONTH(Taulukko1[[#This Row],[Loppu PVM]] )=6,DAY(Taulukko1[[#This Row],[Loppu PVM]] )&gt;19)</f>
        <v>0</v>
      </c>
      <c r="AA3138" s="90" t="b">
        <f>OR(MONTH(Taulukko1[[#This Row],[Alku PVM]] )&lt;=5,AND(MONTH(Taulukko1[[#This Row],[Alku PVM]] )=6,DAY(Taulukko1[[#This Row],[Alku PVM]] )&lt;20))</f>
        <v>1</v>
      </c>
      <c r="AB3138" s="90" t="b">
        <f>OR(MONTH(Taulukko1[[#This Row],[Loppu PVM]])&lt;=5,AND(MONTH(Taulukko1[[#This Row],[Loppu PVM]] )=6,DAY(Taulukko1[[#This Row],[Loppu PVM]])&lt;20))</f>
        <v>1</v>
      </c>
      <c r="AC3138" s="90" t="b">
        <f>OR(MONTH(Taulukko1[[#This Row],[Alku PVM]] )&lt;=3,AND(MONTH(Taulukko1[[#This Row],[Alku PVM]] )=3))</f>
        <v>1</v>
      </c>
      <c r="AD3138" s="90" t="b">
        <f>OR(MONTH(Taulukko1[[#This Row],[Loppu PVM]] )&lt;=3,AND(MONTH(Taulukko1[[#This Row],[Loppu PVM]] )=3))</f>
        <v>1</v>
      </c>
      <c r="AE3138" s="90" t="b">
        <f>OR(MONTH(Taulukko1[[#This Row],[Alku PVM]] )&lt;=9,AND(MONTH(Taulukko1[[#This Row],[Alku PVM]] )=9))</f>
        <v>1</v>
      </c>
      <c r="AF3138" s="90" t="b">
        <f>OR(MONTH(Taulukko1[[#This Row],[Loppu PVM]])&lt;=9,AND(MONTH(Taulukko1[[#This Row],[Loppu PVM]] )=9))</f>
        <v>1</v>
      </c>
      <c r="AG3138" s="90" t="b">
        <f>OR(MONTH(Taulukko1[[#This Row],[Alku PVM]] )&lt;=6,AND(MONTH(Taulukko1[[#This Row],[Alku PVM]] )=6))</f>
        <v>1</v>
      </c>
      <c r="AH3138" s="90" t="b">
        <f>OR(MONTH(Taulukko1[[#This Row],[Loppu PVM]])&lt;=6,AND(MONTH(Taulukko1[[#This Row],[Loppu PVM]] )=6))</f>
        <v>1</v>
      </c>
    </row>
    <row r="3139" spans="1:34">
      <c r="A3139" s="25" t="s">
        <v>4439</v>
      </c>
      <c r="B3139" s="26">
        <v>42020</v>
      </c>
      <c r="C3139" s="25" t="s">
        <v>4438</v>
      </c>
      <c r="D3139" s="35"/>
      <c r="E3139" s="27">
        <v>95</v>
      </c>
      <c r="F3139" s="26">
        <v>42068</v>
      </c>
      <c r="G3139" s="33">
        <v>71</v>
      </c>
      <c r="H3139" s="29">
        <v>200</v>
      </c>
      <c r="I3139" s="126">
        <f>INDEX('TOL2008'!B:B,MATCH(A3139,'TOL2008'!A:A,0))</f>
        <v>70220</v>
      </c>
      <c r="J3139" s="126" t="str">
        <f>INDEX(Pääluokka!$H$2:$H$100,MATCH(VALUE(LEFT(Taulukko1[[#This Row],[TOL2008]],2)),Pääluokka!$G$2:$G$100,0))</f>
        <v>Ammatillinen, tieteellinen ja tekninen toiminta</v>
      </c>
      <c r="K3139" s="126" t="str">
        <f>INDEX(Pääluokka!$I$2:$I$100,MATCH(VALUE(LEFT(Taulukko1[[#This Row],[TOL2008]],2)),Pääluokka!$G$2:$G$100,0))</f>
        <v>Palvelualat (G-N, R, S)</v>
      </c>
      <c r="L3139" s="41">
        <f t="shared" ref="L3139:L3202" si="490">IFERROR(IF(AND(ISNUMBER(B3139),ISNUMBER(F3139),F3139&gt;B3139),F3139-B3139,"NA"),"NA")</f>
        <v>48</v>
      </c>
      <c r="M3139" s="43">
        <f t="shared" ref="M3139:M3202" si="491">IF(ISNUMBER(B3139),B3139,IF(ISNUMBER(F3139),F3139-$L$1,"NA"))</f>
        <v>42020</v>
      </c>
      <c r="N3139" s="43">
        <f t="shared" ref="N3139:N3202" si="492">IF(ISNUMBER(F3139),F3139,IF(ISNUMBER(B3139),B3139+$L$1,"NA"))</f>
        <v>42068</v>
      </c>
      <c r="O3139" s="43">
        <f t="shared" ref="O3139:O3202" si="493">IFERROR(DATE(YEAR(M3139),MONTH(M3139),1),"NA")</f>
        <v>42005</v>
      </c>
      <c r="P3139" s="43">
        <f t="shared" ref="P3139:P3202" si="494">IFERROR(DATE(YEAR(N3139),MONTH(N3139),1),"NA")</f>
        <v>42064</v>
      </c>
      <c r="Q3139" s="41">
        <f t="shared" ref="Q3139:Q3202" si="495">IFERROR(YEAR(O3139),"NA")</f>
        <v>2015</v>
      </c>
      <c r="R3139" s="41">
        <f t="shared" ref="R3139:R3202" si="496">IFERROR(YEAR(P3139),"NA")</f>
        <v>2015</v>
      </c>
      <c r="S3139" s="43" t="str">
        <f>YEAR(Taulukko1[[#This Row],[Alku KK]])&amp;"Q"&amp;ROUNDDOWN((MONTH(Taulukko1[[#This Row],[Alku KK]])-1)/3+1,0)</f>
        <v>2015Q1</v>
      </c>
      <c r="T3139" s="43" t="str">
        <f>YEAR(Taulukko1[[#This Row],[Loppu KK]])&amp;"Q"&amp;ROUNDDOWN((MONTH(Taulukko1[[#This Row],[Loppu KK]])-1)/3+1,0)</f>
        <v>2015Q1</v>
      </c>
      <c r="U3139" s="66">
        <f>IF(COUNT(Taulukko1[[#This Row],[Neuvottelujen alaiset ]])=1,Taulukko1[[#This Row],[Neuvottelujen alaiset ]],Taulukko1[[#This Row],[Vähennystarve]])</f>
        <v>200</v>
      </c>
      <c r="V3139" s="44">
        <f t="shared" ref="V3139:V3202" si="497">IF(AND(ISNUMBER(E3139),ISNUMBER(H3139)),E3139/H3139,"NA")</f>
        <v>0.47499999999999998</v>
      </c>
      <c r="W3139" s="44">
        <f t="shared" ref="W3139:W3202" si="498">IF(AND(ISNUMBER(G3139),ISNUMBER(H3139)),G3139/H3139,"NA")</f>
        <v>0.35499999999999998</v>
      </c>
      <c r="X3139" s="44">
        <f t="shared" ref="X3139:X3202" si="499">IF(AND(ISNUMBER(G3139),ISNUMBER(E3139)),G3139/E3139,"NA")</f>
        <v>0.74736842105263157</v>
      </c>
      <c r="Y3139" s="90" t="b">
        <f>AND(MONTH(Taulukko1[[#This Row],[Alku PVM]] )=6,DAY(Taulukko1[[#This Row],[Alku PVM]] )&gt;19)</f>
        <v>0</v>
      </c>
      <c r="Z3139" s="90" t="b">
        <f>AND(MONTH(Taulukko1[[#This Row],[Loppu PVM]] )=6,DAY(Taulukko1[[#This Row],[Loppu PVM]] )&gt;19)</f>
        <v>0</v>
      </c>
      <c r="AA3139" s="90" t="b">
        <f>OR(MONTH(Taulukko1[[#This Row],[Alku PVM]] )&lt;=5,AND(MONTH(Taulukko1[[#This Row],[Alku PVM]] )=6,DAY(Taulukko1[[#This Row],[Alku PVM]] )&lt;20))</f>
        <v>1</v>
      </c>
      <c r="AB3139" s="90" t="b">
        <f>OR(MONTH(Taulukko1[[#This Row],[Loppu PVM]])&lt;=5,AND(MONTH(Taulukko1[[#This Row],[Loppu PVM]] )=6,DAY(Taulukko1[[#This Row],[Loppu PVM]])&lt;20))</f>
        <v>1</v>
      </c>
      <c r="AC3139" s="90" t="b">
        <f>OR(MONTH(Taulukko1[[#This Row],[Alku PVM]] )&lt;=3,AND(MONTH(Taulukko1[[#This Row],[Alku PVM]] )=3))</f>
        <v>1</v>
      </c>
      <c r="AD3139" s="90" t="b">
        <f>OR(MONTH(Taulukko1[[#This Row],[Loppu PVM]] )&lt;=3,AND(MONTH(Taulukko1[[#This Row],[Loppu PVM]] )=3))</f>
        <v>1</v>
      </c>
      <c r="AE3139" s="90" t="b">
        <f>OR(MONTH(Taulukko1[[#This Row],[Alku PVM]] )&lt;=9,AND(MONTH(Taulukko1[[#This Row],[Alku PVM]] )=9))</f>
        <v>1</v>
      </c>
      <c r="AF3139" s="90" t="b">
        <f>OR(MONTH(Taulukko1[[#This Row],[Loppu PVM]])&lt;=9,AND(MONTH(Taulukko1[[#This Row],[Loppu PVM]] )=9))</f>
        <v>1</v>
      </c>
      <c r="AG3139" s="90" t="b">
        <f>OR(MONTH(Taulukko1[[#This Row],[Alku PVM]] )&lt;=6,AND(MONTH(Taulukko1[[#This Row],[Alku PVM]] )=6))</f>
        <v>1</v>
      </c>
      <c r="AH3139" s="90" t="b">
        <f>OR(MONTH(Taulukko1[[#This Row],[Loppu PVM]])&lt;=6,AND(MONTH(Taulukko1[[#This Row],[Loppu PVM]] )=6))</f>
        <v>1</v>
      </c>
    </row>
    <row r="3140" spans="1:34">
      <c r="A3140" s="25" t="s">
        <v>971</v>
      </c>
      <c r="B3140" s="26">
        <v>42023</v>
      </c>
      <c r="C3140" s="25" t="s">
        <v>4541</v>
      </c>
      <c r="D3140" s="32">
        <v>13</v>
      </c>
      <c r="E3140" s="27">
        <v>9</v>
      </c>
      <c r="F3140" s="26">
        <v>42047</v>
      </c>
      <c r="G3140" s="33">
        <v>4</v>
      </c>
      <c r="H3140" s="25">
        <v>100</v>
      </c>
      <c r="I3140" s="126">
        <f>INDEX('TOL2008'!B:B,MATCH(A3140,'TOL2008'!A:A,0))</f>
        <v>62010</v>
      </c>
      <c r="J3140" s="126" t="str">
        <f>INDEX(Pääluokka!$H$2:$H$100,MATCH(VALUE(LEFT(Taulukko1[[#This Row],[TOL2008]],2)),Pääluokka!$G$2:$G$100,0))</f>
        <v>Informaatio ja viestintä</v>
      </c>
      <c r="K3140" s="126" t="str">
        <f>INDEX(Pääluokka!$I$2:$I$100,MATCH(VALUE(LEFT(Taulukko1[[#This Row],[TOL2008]],2)),Pääluokka!$G$2:$G$100,0))</f>
        <v>Palvelualat (G-N, R, S)</v>
      </c>
      <c r="L3140" s="41">
        <f t="shared" si="490"/>
        <v>24</v>
      </c>
      <c r="M3140" s="43">
        <f t="shared" si="491"/>
        <v>42023</v>
      </c>
      <c r="N3140" s="43">
        <f t="shared" si="492"/>
        <v>42047</v>
      </c>
      <c r="O3140" s="43">
        <f t="shared" si="493"/>
        <v>42005</v>
      </c>
      <c r="P3140" s="43">
        <f t="shared" si="494"/>
        <v>42036</v>
      </c>
      <c r="Q3140" s="41">
        <f t="shared" si="495"/>
        <v>2015</v>
      </c>
      <c r="R3140" s="41">
        <f t="shared" si="496"/>
        <v>2015</v>
      </c>
      <c r="S3140" s="43" t="str">
        <f>YEAR(Taulukko1[[#This Row],[Alku KK]])&amp;"Q"&amp;ROUNDDOWN((MONTH(Taulukko1[[#This Row],[Alku KK]])-1)/3+1,0)</f>
        <v>2015Q1</v>
      </c>
      <c r="T3140" s="43" t="str">
        <f>YEAR(Taulukko1[[#This Row],[Loppu KK]])&amp;"Q"&amp;ROUNDDOWN((MONTH(Taulukko1[[#This Row],[Loppu KK]])-1)/3+1,0)</f>
        <v>2015Q1</v>
      </c>
      <c r="U3140" s="66">
        <f>IF(COUNT(Taulukko1[[#This Row],[Neuvottelujen alaiset ]])=1,Taulukko1[[#This Row],[Neuvottelujen alaiset ]],Taulukko1[[#This Row],[Vähennystarve]])</f>
        <v>100</v>
      </c>
      <c r="V3140" s="44">
        <f t="shared" si="497"/>
        <v>0.09</v>
      </c>
      <c r="W3140" s="44">
        <f t="shared" si="498"/>
        <v>0.04</v>
      </c>
      <c r="X3140" s="44">
        <f t="shared" si="499"/>
        <v>0.44444444444444442</v>
      </c>
      <c r="Y3140" s="90" t="b">
        <f>AND(MONTH(Taulukko1[[#This Row],[Alku PVM]] )=6,DAY(Taulukko1[[#This Row],[Alku PVM]] )&gt;19)</f>
        <v>0</v>
      </c>
      <c r="Z3140" s="90" t="b">
        <f>AND(MONTH(Taulukko1[[#This Row],[Loppu PVM]] )=6,DAY(Taulukko1[[#This Row],[Loppu PVM]] )&gt;19)</f>
        <v>0</v>
      </c>
      <c r="AA3140" s="90" t="b">
        <f>OR(MONTH(Taulukko1[[#This Row],[Alku PVM]] )&lt;=5,AND(MONTH(Taulukko1[[#This Row],[Alku PVM]] )=6,DAY(Taulukko1[[#This Row],[Alku PVM]] )&lt;20))</f>
        <v>1</v>
      </c>
      <c r="AB3140" s="90" t="b">
        <f>OR(MONTH(Taulukko1[[#This Row],[Loppu PVM]])&lt;=5,AND(MONTH(Taulukko1[[#This Row],[Loppu PVM]] )=6,DAY(Taulukko1[[#This Row],[Loppu PVM]])&lt;20))</f>
        <v>1</v>
      </c>
      <c r="AC3140" s="90" t="b">
        <f>OR(MONTH(Taulukko1[[#This Row],[Alku PVM]] )&lt;=3,AND(MONTH(Taulukko1[[#This Row],[Alku PVM]] )=3))</f>
        <v>1</v>
      </c>
      <c r="AD3140" s="90" t="b">
        <f>OR(MONTH(Taulukko1[[#This Row],[Loppu PVM]] )&lt;=3,AND(MONTH(Taulukko1[[#This Row],[Loppu PVM]] )=3))</f>
        <v>1</v>
      </c>
      <c r="AE3140" s="90" t="b">
        <f>OR(MONTH(Taulukko1[[#This Row],[Alku PVM]] )&lt;=9,AND(MONTH(Taulukko1[[#This Row],[Alku PVM]] )=9))</f>
        <v>1</v>
      </c>
      <c r="AF3140" s="90" t="b">
        <f>OR(MONTH(Taulukko1[[#This Row],[Loppu PVM]])&lt;=9,AND(MONTH(Taulukko1[[#This Row],[Loppu PVM]] )=9))</f>
        <v>1</v>
      </c>
      <c r="AG3140" s="90" t="b">
        <f>OR(MONTH(Taulukko1[[#This Row],[Alku PVM]] )&lt;=6,AND(MONTH(Taulukko1[[#This Row],[Alku PVM]] )=6))</f>
        <v>1</v>
      </c>
      <c r="AH3140" s="90" t="b">
        <f>OR(MONTH(Taulukko1[[#This Row],[Loppu PVM]])&lt;=6,AND(MONTH(Taulukko1[[#This Row],[Loppu PVM]] )=6))</f>
        <v>1</v>
      </c>
    </row>
    <row r="3141" spans="1:34">
      <c r="A3141" s="25" t="s">
        <v>159</v>
      </c>
      <c r="B3141" s="26">
        <v>42023</v>
      </c>
      <c r="C3141" s="25" t="s">
        <v>4585</v>
      </c>
      <c r="D3141" s="35"/>
      <c r="E3141" s="27">
        <v>35</v>
      </c>
      <c r="F3141" s="26">
        <v>42073</v>
      </c>
      <c r="G3141" s="33">
        <v>21</v>
      </c>
      <c r="H3141" s="27">
        <v>251</v>
      </c>
      <c r="I3141" s="126">
        <f>INDEX('TOL2008'!B:B,MATCH(A3141,'TOL2008'!A:A,0))</f>
        <v>24100</v>
      </c>
      <c r="J3141" s="126" t="str">
        <f>INDEX(Pääluokka!$H$2:$H$100,MATCH(VALUE(LEFT(Taulukko1[[#This Row],[TOL2008]],2)),Pääluokka!$G$2:$G$100,0))</f>
        <v>Teollisuus</v>
      </c>
      <c r="K3141" s="126" t="str">
        <f>INDEX(Pääluokka!$I$2:$I$100,MATCH(VALUE(LEFT(Taulukko1[[#This Row],[TOL2008]],2)),Pääluokka!$G$2:$G$100,0))</f>
        <v>Teollisuus (C-E)</v>
      </c>
      <c r="L3141" s="41">
        <f t="shared" si="490"/>
        <v>50</v>
      </c>
      <c r="M3141" s="43">
        <f t="shared" si="491"/>
        <v>42023</v>
      </c>
      <c r="N3141" s="43">
        <f t="shared" si="492"/>
        <v>42073</v>
      </c>
      <c r="O3141" s="43">
        <f t="shared" si="493"/>
        <v>42005</v>
      </c>
      <c r="P3141" s="43">
        <f t="shared" si="494"/>
        <v>42064</v>
      </c>
      <c r="Q3141" s="41">
        <f t="shared" si="495"/>
        <v>2015</v>
      </c>
      <c r="R3141" s="41">
        <f t="shared" si="496"/>
        <v>2015</v>
      </c>
      <c r="S3141" s="43" t="str">
        <f>YEAR(Taulukko1[[#This Row],[Alku KK]])&amp;"Q"&amp;ROUNDDOWN((MONTH(Taulukko1[[#This Row],[Alku KK]])-1)/3+1,0)</f>
        <v>2015Q1</v>
      </c>
      <c r="T3141" s="43" t="str">
        <f>YEAR(Taulukko1[[#This Row],[Loppu KK]])&amp;"Q"&amp;ROUNDDOWN((MONTH(Taulukko1[[#This Row],[Loppu KK]])-1)/3+1,0)</f>
        <v>2015Q1</v>
      </c>
      <c r="U3141" s="66">
        <f>IF(COUNT(Taulukko1[[#This Row],[Neuvottelujen alaiset ]])=1,Taulukko1[[#This Row],[Neuvottelujen alaiset ]],Taulukko1[[#This Row],[Vähennystarve]])</f>
        <v>251</v>
      </c>
      <c r="V3141" s="44">
        <f t="shared" si="497"/>
        <v>0.1394422310756972</v>
      </c>
      <c r="W3141" s="44">
        <f t="shared" si="498"/>
        <v>8.3665338645418322E-2</v>
      </c>
      <c r="X3141" s="44">
        <f t="shared" si="499"/>
        <v>0.6</v>
      </c>
      <c r="Y3141" s="90" t="b">
        <f>AND(MONTH(Taulukko1[[#This Row],[Alku PVM]] )=6,DAY(Taulukko1[[#This Row],[Alku PVM]] )&gt;19)</f>
        <v>0</v>
      </c>
      <c r="Z3141" s="90" t="b">
        <f>AND(MONTH(Taulukko1[[#This Row],[Loppu PVM]] )=6,DAY(Taulukko1[[#This Row],[Loppu PVM]] )&gt;19)</f>
        <v>0</v>
      </c>
      <c r="AA3141" s="90" t="b">
        <f>OR(MONTH(Taulukko1[[#This Row],[Alku PVM]] )&lt;=5,AND(MONTH(Taulukko1[[#This Row],[Alku PVM]] )=6,DAY(Taulukko1[[#This Row],[Alku PVM]] )&lt;20))</f>
        <v>1</v>
      </c>
      <c r="AB3141" s="90" t="b">
        <f>OR(MONTH(Taulukko1[[#This Row],[Loppu PVM]])&lt;=5,AND(MONTH(Taulukko1[[#This Row],[Loppu PVM]] )=6,DAY(Taulukko1[[#This Row],[Loppu PVM]])&lt;20))</f>
        <v>1</v>
      </c>
      <c r="AC3141" s="90" t="b">
        <f>OR(MONTH(Taulukko1[[#This Row],[Alku PVM]] )&lt;=3,AND(MONTH(Taulukko1[[#This Row],[Alku PVM]] )=3))</f>
        <v>1</v>
      </c>
      <c r="AD3141" s="90" t="b">
        <f>OR(MONTH(Taulukko1[[#This Row],[Loppu PVM]] )&lt;=3,AND(MONTH(Taulukko1[[#This Row],[Loppu PVM]] )=3))</f>
        <v>1</v>
      </c>
      <c r="AE3141" s="90" t="b">
        <f>OR(MONTH(Taulukko1[[#This Row],[Alku PVM]] )&lt;=9,AND(MONTH(Taulukko1[[#This Row],[Alku PVM]] )=9))</f>
        <v>1</v>
      </c>
      <c r="AF3141" s="90" t="b">
        <f>OR(MONTH(Taulukko1[[#This Row],[Loppu PVM]])&lt;=9,AND(MONTH(Taulukko1[[#This Row],[Loppu PVM]] )=9))</f>
        <v>1</v>
      </c>
      <c r="AG3141" s="90" t="b">
        <f>OR(MONTH(Taulukko1[[#This Row],[Alku PVM]] )&lt;=6,AND(MONTH(Taulukko1[[#This Row],[Alku PVM]] )=6))</f>
        <v>1</v>
      </c>
      <c r="AH3141" s="90" t="b">
        <f>OR(MONTH(Taulukko1[[#This Row],[Loppu PVM]])&lt;=6,AND(MONTH(Taulukko1[[#This Row],[Loppu PVM]] )=6))</f>
        <v>1</v>
      </c>
    </row>
    <row r="3142" spans="1:34">
      <c r="A3142" s="25" t="s">
        <v>4427</v>
      </c>
      <c r="B3142" s="26">
        <v>42023</v>
      </c>
      <c r="C3142" s="25" t="s">
        <v>4426</v>
      </c>
      <c r="D3142" s="35">
        <v>0</v>
      </c>
      <c r="E3142" s="27">
        <v>10</v>
      </c>
      <c r="F3142" s="26">
        <v>42065</v>
      </c>
      <c r="G3142" s="33">
        <v>7</v>
      </c>
      <c r="H3142" s="27">
        <v>200</v>
      </c>
      <c r="I3142" s="126">
        <f>INDEX('TOL2008'!B:B,MATCH(A3142,'TOL2008'!A:A,0))</f>
        <v>24100</v>
      </c>
      <c r="J3142" s="126" t="str">
        <f>INDEX(Pääluokka!$H$2:$H$100,MATCH(VALUE(LEFT(Taulukko1[[#This Row],[TOL2008]],2)),Pääluokka!$G$2:$G$100,0))</f>
        <v>Teollisuus</v>
      </c>
      <c r="K3142" s="126" t="str">
        <f>INDEX(Pääluokka!$I$2:$I$100,MATCH(VALUE(LEFT(Taulukko1[[#This Row],[TOL2008]],2)),Pääluokka!$G$2:$G$100,0))</f>
        <v>Teollisuus (C-E)</v>
      </c>
      <c r="L3142" s="41">
        <f t="shared" si="490"/>
        <v>42</v>
      </c>
      <c r="M3142" s="43">
        <f t="shared" si="491"/>
        <v>42023</v>
      </c>
      <c r="N3142" s="43">
        <f t="shared" si="492"/>
        <v>42065</v>
      </c>
      <c r="O3142" s="43">
        <f t="shared" si="493"/>
        <v>42005</v>
      </c>
      <c r="P3142" s="43">
        <f t="shared" si="494"/>
        <v>42064</v>
      </c>
      <c r="Q3142" s="41">
        <f t="shared" si="495"/>
        <v>2015</v>
      </c>
      <c r="R3142" s="41">
        <f t="shared" si="496"/>
        <v>2015</v>
      </c>
      <c r="S3142" s="43" t="str">
        <f>YEAR(Taulukko1[[#This Row],[Alku KK]])&amp;"Q"&amp;ROUNDDOWN((MONTH(Taulukko1[[#This Row],[Alku KK]])-1)/3+1,0)</f>
        <v>2015Q1</v>
      </c>
      <c r="T3142" s="43" t="str">
        <f>YEAR(Taulukko1[[#This Row],[Loppu KK]])&amp;"Q"&amp;ROUNDDOWN((MONTH(Taulukko1[[#This Row],[Loppu KK]])-1)/3+1,0)</f>
        <v>2015Q1</v>
      </c>
      <c r="U3142" s="66">
        <f>IF(COUNT(Taulukko1[[#This Row],[Neuvottelujen alaiset ]])=1,Taulukko1[[#This Row],[Neuvottelujen alaiset ]],Taulukko1[[#This Row],[Vähennystarve]])</f>
        <v>200</v>
      </c>
      <c r="V3142" s="44">
        <f t="shared" si="497"/>
        <v>0.05</v>
      </c>
      <c r="W3142" s="44">
        <f t="shared" si="498"/>
        <v>3.5000000000000003E-2</v>
      </c>
      <c r="X3142" s="44">
        <f t="shared" si="499"/>
        <v>0.7</v>
      </c>
      <c r="Y3142" s="90" t="b">
        <f>AND(MONTH(Taulukko1[[#This Row],[Alku PVM]] )=6,DAY(Taulukko1[[#This Row],[Alku PVM]] )&gt;19)</f>
        <v>0</v>
      </c>
      <c r="Z3142" s="90" t="b">
        <f>AND(MONTH(Taulukko1[[#This Row],[Loppu PVM]] )=6,DAY(Taulukko1[[#This Row],[Loppu PVM]] )&gt;19)</f>
        <v>0</v>
      </c>
      <c r="AA3142" s="90" t="b">
        <f>OR(MONTH(Taulukko1[[#This Row],[Alku PVM]] )&lt;=5,AND(MONTH(Taulukko1[[#This Row],[Alku PVM]] )=6,DAY(Taulukko1[[#This Row],[Alku PVM]] )&lt;20))</f>
        <v>1</v>
      </c>
      <c r="AB3142" s="90" t="b">
        <f>OR(MONTH(Taulukko1[[#This Row],[Loppu PVM]])&lt;=5,AND(MONTH(Taulukko1[[#This Row],[Loppu PVM]] )=6,DAY(Taulukko1[[#This Row],[Loppu PVM]])&lt;20))</f>
        <v>1</v>
      </c>
      <c r="AC3142" s="90" t="b">
        <f>OR(MONTH(Taulukko1[[#This Row],[Alku PVM]] )&lt;=3,AND(MONTH(Taulukko1[[#This Row],[Alku PVM]] )=3))</f>
        <v>1</v>
      </c>
      <c r="AD3142" s="90" t="b">
        <f>OR(MONTH(Taulukko1[[#This Row],[Loppu PVM]] )&lt;=3,AND(MONTH(Taulukko1[[#This Row],[Loppu PVM]] )=3))</f>
        <v>1</v>
      </c>
      <c r="AE3142" s="90" t="b">
        <f>OR(MONTH(Taulukko1[[#This Row],[Alku PVM]] )&lt;=9,AND(MONTH(Taulukko1[[#This Row],[Alku PVM]] )=9))</f>
        <v>1</v>
      </c>
      <c r="AF3142" s="90" t="b">
        <f>OR(MONTH(Taulukko1[[#This Row],[Loppu PVM]])&lt;=9,AND(MONTH(Taulukko1[[#This Row],[Loppu PVM]] )=9))</f>
        <v>1</v>
      </c>
      <c r="AG3142" s="90" t="b">
        <f>OR(MONTH(Taulukko1[[#This Row],[Alku PVM]] )&lt;=6,AND(MONTH(Taulukko1[[#This Row],[Alku PVM]] )=6))</f>
        <v>1</v>
      </c>
      <c r="AH3142" s="90" t="b">
        <f>OR(MONTH(Taulukko1[[#This Row],[Loppu PVM]])&lt;=6,AND(MONTH(Taulukko1[[#This Row],[Loppu PVM]] )=6))</f>
        <v>1</v>
      </c>
    </row>
    <row r="3143" spans="1:34">
      <c r="A3143" s="25" t="s">
        <v>4453</v>
      </c>
      <c r="B3143" s="26">
        <v>42024</v>
      </c>
      <c r="C3143" s="25" t="s">
        <v>4452</v>
      </c>
      <c r="D3143" s="32"/>
      <c r="E3143" s="27"/>
      <c r="F3143" s="30"/>
      <c r="G3143" s="36"/>
      <c r="H3143" s="27">
        <v>82</v>
      </c>
      <c r="I3143" s="126">
        <f>INDEX('TOL2008'!B:B,MATCH(A3143,'TOL2008'!A:A,0))</f>
        <v>88101</v>
      </c>
      <c r="J3143" s="126" t="str">
        <f>INDEX(Pääluokka!$H$2:$H$100,MATCH(VALUE(LEFT(Taulukko1[[#This Row],[TOL2008]],2)),Pääluokka!$G$2:$G$100,0))</f>
        <v>Terveys- ja sosiaalipalvelut</v>
      </c>
      <c r="K3143" s="126" t="str">
        <f>INDEX(Pääluokka!$I$2:$I$100,MATCH(VALUE(LEFT(Taulukko1[[#This Row],[TOL2008]],2)),Pääluokka!$G$2:$G$100,0))</f>
        <v>Muut toimialat (O-Q, T-X)</v>
      </c>
      <c r="L3143" s="41" t="str">
        <f t="shared" si="490"/>
        <v>NA</v>
      </c>
      <c r="M3143" s="43">
        <f t="shared" si="491"/>
        <v>42024</v>
      </c>
      <c r="N3143" s="43">
        <f t="shared" si="492"/>
        <v>42075</v>
      </c>
      <c r="O3143" s="43">
        <f t="shared" si="493"/>
        <v>42005</v>
      </c>
      <c r="P3143" s="43">
        <f t="shared" si="494"/>
        <v>42064</v>
      </c>
      <c r="Q3143" s="41">
        <f t="shared" si="495"/>
        <v>2015</v>
      </c>
      <c r="R3143" s="41">
        <f t="shared" si="496"/>
        <v>2015</v>
      </c>
      <c r="S3143" s="43" t="str">
        <f>YEAR(Taulukko1[[#This Row],[Alku KK]])&amp;"Q"&amp;ROUNDDOWN((MONTH(Taulukko1[[#This Row],[Alku KK]])-1)/3+1,0)</f>
        <v>2015Q1</v>
      </c>
      <c r="T3143" s="43" t="str">
        <f>YEAR(Taulukko1[[#This Row],[Loppu KK]])&amp;"Q"&amp;ROUNDDOWN((MONTH(Taulukko1[[#This Row],[Loppu KK]])-1)/3+1,0)</f>
        <v>2015Q1</v>
      </c>
      <c r="U3143" s="66">
        <f>IF(COUNT(Taulukko1[[#This Row],[Neuvottelujen alaiset ]])=1,Taulukko1[[#This Row],[Neuvottelujen alaiset ]],Taulukko1[[#This Row],[Vähennystarve]])</f>
        <v>82</v>
      </c>
      <c r="V3143" s="44" t="str">
        <f t="shared" si="497"/>
        <v>NA</v>
      </c>
      <c r="W3143" s="44" t="str">
        <f t="shared" si="498"/>
        <v>NA</v>
      </c>
      <c r="X3143" s="44" t="str">
        <f t="shared" si="499"/>
        <v>NA</v>
      </c>
      <c r="Y3143" s="90" t="b">
        <f>AND(MONTH(Taulukko1[[#This Row],[Alku PVM]] )=6,DAY(Taulukko1[[#This Row],[Alku PVM]] )&gt;19)</f>
        <v>0</v>
      </c>
      <c r="Z3143" s="90" t="b">
        <f>AND(MONTH(Taulukko1[[#This Row],[Loppu PVM]] )=6,DAY(Taulukko1[[#This Row],[Loppu PVM]] )&gt;19)</f>
        <v>0</v>
      </c>
      <c r="AA3143" s="90" t="b">
        <f>OR(MONTH(Taulukko1[[#This Row],[Alku PVM]] )&lt;=5,AND(MONTH(Taulukko1[[#This Row],[Alku PVM]] )=6,DAY(Taulukko1[[#This Row],[Alku PVM]] )&lt;20))</f>
        <v>1</v>
      </c>
      <c r="AB3143" s="90" t="b">
        <f>OR(MONTH(Taulukko1[[#This Row],[Loppu PVM]])&lt;=5,AND(MONTH(Taulukko1[[#This Row],[Loppu PVM]] )=6,DAY(Taulukko1[[#This Row],[Loppu PVM]])&lt;20))</f>
        <v>1</v>
      </c>
      <c r="AC3143" s="90" t="b">
        <f>OR(MONTH(Taulukko1[[#This Row],[Alku PVM]] )&lt;=3,AND(MONTH(Taulukko1[[#This Row],[Alku PVM]] )=3))</f>
        <v>1</v>
      </c>
      <c r="AD3143" s="90" t="b">
        <f>OR(MONTH(Taulukko1[[#This Row],[Loppu PVM]] )&lt;=3,AND(MONTH(Taulukko1[[#This Row],[Loppu PVM]] )=3))</f>
        <v>1</v>
      </c>
      <c r="AE3143" s="90" t="b">
        <f>OR(MONTH(Taulukko1[[#This Row],[Alku PVM]] )&lt;=9,AND(MONTH(Taulukko1[[#This Row],[Alku PVM]] )=9))</f>
        <v>1</v>
      </c>
      <c r="AF3143" s="90" t="b">
        <f>OR(MONTH(Taulukko1[[#This Row],[Loppu PVM]])&lt;=9,AND(MONTH(Taulukko1[[#This Row],[Loppu PVM]] )=9))</f>
        <v>1</v>
      </c>
      <c r="AG3143" s="90" t="b">
        <f>OR(MONTH(Taulukko1[[#This Row],[Alku PVM]] )&lt;=6,AND(MONTH(Taulukko1[[#This Row],[Alku PVM]] )=6))</f>
        <v>1</v>
      </c>
      <c r="AH3143" s="90" t="b">
        <f>OR(MONTH(Taulukko1[[#This Row],[Loppu PVM]])&lt;=6,AND(MONTH(Taulukko1[[#This Row],[Loppu PVM]] )=6))</f>
        <v>1</v>
      </c>
    </row>
    <row r="3144" spans="1:34">
      <c r="A3144" s="25" t="s">
        <v>4442</v>
      </c>
      <c r="B3144" s="26">
        <v>42024</v>
      </c>
      <c r="C3144" s="25" t="s">
        <v>4441</v>
      </c>
      <c r="D3144" s="32"/>
      <c r="E3144" s="27">
        <v>65</v>
      </c>
      <c r="F3144" s="26">
        <v>42079</v>
      </c>
      <c r="G3144" s="33">
        <v>60</v>
      </c>
      <c r="H3144" s="25">
        <v>500</v>
      </c>
      <c r="I3144" s="126">
        <f>INDEX('TOL2008'!B:B,MATCH(A3144,'TOL2008'!A:A,0))</f>
        <v>46461</v>
      </c>
      <c r="J3144" s="126" t="str">
        <f>INDEX(Pääluokka!$H$2:$H$100,MATCH(VALUE(LEFT(Taulukko1[[#This Row],[TOL2008]],2)),Pääluokka!$G$2:$G$100,0))</f>
        <v>Tukku- ja vähittäiskauppa; moottoriajoneuvojen ja moottoripyörien korjaus</v>
      </c>
      <c r="K3144" s="126" t="str">
        <f>INDEX(Pääluokka!$I$2:$I$100,MATCH(VALUE(LEFT(Taulukko1[[#This Row],[TOL2008]],2)),Pääluokka!$G$2:$G$100,0))</f>
        <v>Palvelualat (G-N, R, S)</v>
      </c>
      <c r="L3144" s="41">
        <f t="shared" si="490"/>
        <v>55</v>
      </c>
      <c r="M3144" s="43">
        <f t="shared" si="491"/>
        <v>42024</v>
      </c>
      <c r="N3144" s="43">
        <f t="shared" si="492"/>
        <v>42079</v>
      </c>
      <c r="O3144" s="43">
        <f t="shared" si="493"/>
        <v>42005</v>
      </c>
      <c r="P3144" s="43">
        <f t="shared" si="494"/>
        <v>42064</v>
      </c>
      <c r="Q3144" s="41">
        <f t="shared" si="495"/>
        <v>2015</v>
      </c>
      <c r="R3144" s="41">
        <f t="shared" si="496"/>
        <v>2015</v>
      </c>
      <c r="S3144" s="43" t="str">
        <f>YEAR(Taulukko1[[#This Row],[Alku KK]])&amp;"Q"&amp;ROUNDDOWN((MONTH(Taulukko1[[#This Row],[Alku KK]])-1)/3+1,0)</f>
        <v>2015Q1</v>
      </c>
      <c r="T3144" s="43" t="str">
        <f>YEAR(Taulukko1[[#This Row],[Loppu KK]])&amp;"Q"&amp;ROUNDDOWN((MONTH(Taulukko1[[#This Row],[Loppu KK]])-1)/3+1,0)</f>
        <v>2015Q1</v>
      </c>
      <c r="U3144" s="66">
        <f>IF(COUNT(Taulukko1[[#This Row],[Neuvottelujen alaiset ]])=1,Taulukko1[[#This Row],[Neuvottelujen alaiset ]],Taulukko1[[#This Row],[Vähennystarve]])</f>
        <v>500</v>
      </c>
      <c r="V3144" s="44">
        <f t="shared" si="497"/>
        <v>0.13</v>
      </c>
      <c r="W3144" s="44">
        <f t="shared" si="498"/>
        <v>0.12</v>
      </c>
      <c r="X3144" s="44">
        <f t="shared" si="499"/>
        <v>0.92307692307692313</v>
      </c>
      <c r="Y3144" s="90" t="b">
        <f>AND(MONTH(Taulukko1[[#This Row],[Alku PVM]] )=6,DAY(Taulukko1[[#This Row],[Alku PVM]] )&gt;19)</f>
        <v>0</v>
      </c>
      <c r="Z3144" s="90" t="b">
        <f>AND(MONTH(Taulukko1[[#This Row],[Loppu PVM]] )=6,DAY(Taulukko1[[#This Row],[Loppu PVM]] )&gt;19)</f>
        <v>0</v>
      </c>
      <c r="AA3144" s="90" t="b">
        <f>OR(MONTH(Taulukko1[[#This Row],[Alku PVM]] )&lt;=5,AND(MONTH(Taulukko1[[#This Row],[Alku PVM]] )=6,DAY(Taulukko1[[#This Row],[Alku PVM]] )&lt;20))</f>
        <v>1</v>
      </c>
      <c r="AB3144" s="90" t="b">
        <f>OR(MONTH(Taulukko1[[#This Row],[Loppu PVM]])&lt;=5,AND(MONTH(Taulukko1[[#This Row],[Loppu PVM]] )=6,DAY(Taulukko1[[#This Row],[Loppu PVM]])&lt;20))</f>
        <v>1</v>
      </c>
      <c r="AC3144" s="90" t="b">
        <f>OR(MONTH(Taulukko1[[#This Row],[Alku PVM]] )&lt;=3,AND(MONTH(Taulukko1[[#This Row],[Alku PVM]] )=3))</f>
        <v>1</v>
      </c>
      <c r="AD3144" s="90" t="b">
        <f>OR(MONTH(Taulukko1[[#This Row],[Loppu PVM]] )&lt;=3,AND(MONTH(Taulukko1[[#This Row],[Loppu PVM]] )=3))</f>
        <v>1</v>
      </c>
      <c r="AE3144" s="90" t="b">
        <f>OR(MONTH(Taulukko1[[#This Row],[Alku PVM]] )&lt;=9,AND(MONTH(Taulukko1[[#This Row],[Alku PVM]] )=9))</f>
        <v>1</v>
      </c>
      <c r="AF3144" s="90" t="b">
        <f>OR(MONTH(Taulukko1[[#This Row],[Loppu PVM]])&lt;=9,AND(MONTH(Taulukko1[[#This Row],[Loppu PVM]] )=9))</f>
        <v>1</v>
      </c>
      <c r="AG3144" s="90" t="b">
        <f>OR(MONTH(Taulukko1[[#This Row],[Alku PVM]] )&lt;=6,AND(MONTH(Taulukko1[[#This Row],[Alku PVM]] )=6))</f>
        <v>1</v>
      </c>
      <c r="AH3144" s="90" t="b">
        <f>OR(MONTH(Taulukko1[[#This Row],[Loppu PVM]])&lt;=6,AND(MONTH(Taulukko1[[#This Row],[Loppu PVM]] )=6))</f>
        <v>1</v>
      </c>
    </row>
    <row r="3145" spans="1:34">
      <c r="A3145" s="25" t="s">
        <v>686</v>
      </c>
      <c r="B3145" s="26">
        <v>42025</v>
      </c>
      <c r="C3145" s="25" t="s">
        <v>4471</v>
      </c>
      <c r="D3145" s="32"/>
      <c r="E3145" s="27">
        <v>40</v>
      </c>
      <c r="F3145" s="25"/>
      <c r="G3145" s="33"/>
      <c r="H3145" s="27">
        <v>760</v>
      </c>
      <c r="I3145" s="126">
        <f>INDEX('TOL2008'!B:B,MATCH(A3145,'TOL2008'!A:A,0))</f>
        <v>27110</v>
      </c>
      <c r="J3145" s="126" t="str">
        <f>INDEX(Pääluokka!$H$2:$H$100,MATCH(VALUE(LEFT(Taulukko1[[#This Row],[TOL2008]],2)),Pääluokka!$G$2:$G$100,0))</f>
        <v>Teollisuus</v>
      </c>
      <c r="K3145" s="126" t="str">
        <f>INDEX(Pääluokka!$I$2:$I$100,MATCH(VALUE(LEFT(Taulukko1[[#This Row],[TOL2008]],2)),Pääluokka!$G$2:$G$100,0))</f>
        <v>Teollisuus (C-E)</v>
      </c>
      <c r="L3145" s="41" t="str">
        <f t="shared" si="490"/>
        <v>NA</v>
      </c>
      <c r="M3145" s="43">
        <f t="shared" si="491"/>
        <v>42025</v>
      </c>
      <c r="N3145" s="43">
        <f t="shared" si="492"/>
        <v>42076</v>
      </c>
      <c r="O3145" s="43">
        <f t="shared" si="493"/>
        <v>42005</v>
      </c>
      <c r="P3145" s="43">
        <f t="shared" si="494"/>
        <v>42064</v>
      </c>
      <c r="Q3145" s="41">
        <f t="shared" si="495"/>
        <v>2015</v>
      </c>
      <c r="R3145" s="41">
        <f t="shared" si="496"/>
        <v>2015</v>
      </c>
      <c r="S3145" s="43" t="str">
        <f>YEAR(Taulukko1[[#This Row],[Alku KK]])&amp;"Q"&amp;ROUNDDOWN((MONTH(Taulukko1[[#This Row],[Alku KK]])-1)/3+1,0)</f>
        <v>2015Q1</v>
      </c>
      <c r="T3145" s="43" t="str">
        <f>YEAR(Taulukko1[[#This Row],[Loppu KK]])&amp;"Q"&amp;ROUNDDOWN((MONTH(Taulukko1[[#This Row],[Loppu KK]])-1)/3+1,0)</f>
        <v>2015Q1</v>
      </c>
      <c r="U3145" s="66">
        <f>IF(COUNT(Taulukko1[[#This Row],[Neuvottelujen alaiset ]])=1,Taulukko1[[#This Row],[Neuvottelujen alaiset ]],Taulukko1[[#This Row],[Vähennystarve]])</f>
        <v>760</v>
      </c>
      <c r="V3145" s="44">
        <f t="shared" si="497"/>
        <v>5.2631578947368418E-2</v>
      </c>
      <c r="W3145" s="44" t="str">
        <f t="shared" si="498"/>
        <v>NA</v>
      </c>
      <c r="X3145" s="44" t="str">
        <f t="shared" si="499"/>
        <v>NA</v>
      </c>
      <c r="Y3145" s="90" t="b">
        <f>AND(MONTH(Taulukko1[[#This Row],[Alku PVM]] )=6,DAY(Taulukko1[[#This Row],[Alku PVM]] )&gt;19)</f>
        <v>0</v>
      </c>
      <c r="Z3145" s="90" t="b">
        <f>AND(MONTH(Taulukko1[[#This Row],[Loppu PVM]] )=6,DAY(Taulukko1[[#This Row],[Loppu PVM]] )&gt;19)</f>
        <v>0</v>
      </c>
      <c r="AA3145" s="90" t="b">
        <f>OR(MONTH(Taulukko1[[#This Row],[Alku PVM]] )&lt;=5,AND(MONTH(Taulukko1[[#This Row],[Alku PVM]] )=6,DAY(Taulukko1[[#This Row],[Alku PVM]] )&lt;20))</f>
        <v>1</v>
      </c>
      <c r="AB3145" s="90" t="b">
        <f>OR(MONTH(Taulukko1[[#This Row],[Loppu PVM]])&lt;=5,AND(MONTH(Taulukko1[[#This Row],[Loppu PVM]] )=6,DAY(Taulukko1[[#This Row],[Loppu PVM]])&lt;20))</f>
        <v>1</v>
      </c>
      <c r="AC3145" s="90" t="b">
        <f>OR(MONTH(Taulukko1[[#This Row],[Alku PVM]] )&lt;=3,AND(MONTH(Taulukko1[[#This Row],[Alku PVM]] )=3))</f>
        <v>1</v>
      </c>
      <c r="AD3145" s="90" t="b">
        <f>OR(MONTH(Taulukko1[[#This Row],[Loppu PVM]] )&lt;=3,AND(MONTH(Taulukko1[[#This Row],[Loppu PVM]] )=3))</f>
        <v>1</v>
      </c>
      <c r="AE3145" s="90" t="b">
        <f>OR(MONTH(Taulukko1[[#This Row],[Alku PVM]] )&lt;=9,AND(MONTH(Taulukko1[[#This Row],[Alku PVM]] )=9))</f>
        <v>1</v>
      </c>
      <c r="AF3145" s="90" t="b">
        <f>OR(MONTH(Taulukko1[[#This Row],[Loppu PVM]])&lt;=9,AND(MONTH(Taulukko1[[#This Row],[Loppu PVM]] )=9))</f>
        <v>1</v>
      </c>
      <c r="AG3145" s="90" t="b">
        <f>OR(MONTH(Taulukko1[[#This Row],[Alku PVM]] )&lt;=6,AND(MONTH(Taulukko1[[#This Row],[Alku PVM]] )=6))</f>
        <v>1</v>
      </c>
      <c r="AH3145" s="90" t="b">
        <f>OR(MONTH(Taulukko1[[#This Row],[Loppu PVM]])&lt;=6,AND(MONTH(Taulukko1[[#This Row],[Loppu PVM]] )=6))</f>
        <v>1</v>
      </c>
    </row>
    <row r="3146" spans="1:34">
      <c r="A3146" s="25" t="s">
        <v>481</v>
      </c>
      <c r="B3146" s="26">
        <v>42025</v>
      </c>
      <c r="C3146" s="25" t="s">
        <v>4504</v>
      </c>
      <c r="D3146" s="32" t="s">
        <v>25</v>
      </c>
      <c r="E3146" s="27"/>
      <c r="F3146" s="30">
        <v>42045</v>
      </c>
      <c r="G3146" s="33">
        <v>0</v>
      </c>
      <c r="H3146" s="29">
        <v>200</v>
      </c>
      <c r="I3146" s="126">
        <f>INDEX('TOL2008'!B:B,MATCH(A3146,'TOL2008'!A:A,0))</f>
        <v>16231</v>
      </c>
      <c r="J3146" s="126" t="str">
        <f>INDEX(Pääluokka!$H$2:$H$100,MATCH(VALUE(LEFT(Taulukko1[[#This Row],[TOL2008]],2)),Pääluokka!$G$2:$G$100,0))</f>
        <v>Teollisuus</v>
      </c>
      <c r="K3146" s="126" t="str">
        <f>INDEX(Pääluokka!$I$2:$I$100,MATCH(VALUE(LEFT(Taulukko1[[#This Row],[TOL2008]],2)),Pääluokka!$G$2:$G$100,0))</f>
        <v>Teollisuus (C-E)</v>
      </c>
      <c r="L3146" s="41">
        <f t="shared" si="490"/>
        <v>20</v>
      </c>
      <c r="M3146" s="43">
        <f t="shared" si="491"/>
        <v>42025</v>
      </c>
      <c r="N3146" s="43">
        <f t="shared" si="492"/>
        <v>42045</v>
      </c>
      <c r="O3146" s="43">
        <f t="shared" si="493"/>
        <v>42005</v>
      </c>
      <c r="P3146" s="43">
        <f t="shared" si="494"/>
        <v>42036</v>
      </c>
      <c r="Q3146" s="41">
        <f t="shared" si="495"/>
        <v>2015</v>
      </c>
      <c r="R3146" s="41">
        <f t="shared" si="496"/>
        <v>2015</v>
      </c>
      <c r="S3146" s="43" t="str">
        <f>YEAR(Taulukko1[[#This Row],[Alku KK]])&amp;"Q"&amp;ROUNDDOWN((MONTH(Taulukko1[[#This Row],[Alku KK]])-1)/3+1,0)</f>
        <v>2015Q1</v>
      </c>
      <c r="T3146" s="43" t="str">
        <f>YEAR(Taulukko1[[#This Row],[Loppu KK]])&amp;"Q"&amp;ROUNDDOWN((MONTH(Taulukko1[[#This Row],[Loppu KK]])-1)/3+1,0)</f>
        <v>2015Q1</v>
      </c>
      <c r="U3146" s="66">
        <f>IF(COUNT(Taulukko1[[#This Row],[Neuvottelujen alaiset ]])=1,Taulukko1[[#This Row],[Neuvottelujen alaiset ]],Taulukko1[[#This Row],[Vähennystarve]])</f>
        <v>200</v>
      </c>
      <c r="V3146" s="44" t="str">
        <f t="shared" si="497"/>
        <v>NA</v>
      </c>
      <c r="W3146" s="44">
        <f t="shared" si="498"/>
        <v>0</v>
      </c>
      <c r="X3146" s="44" t="str">
        <f t="shared" si="499"/>
        <v>NA</v>
      </c>
      <c r="Y3146" s="90" t="b">
        <f>AND(MONTH(Taulukko1[[#This Row],[Alku PVM]] )=6,DAY(Taulukko1[[#This Row],[Alku PVM]] )&gt;19)</f>
        <v>0</v>
      </c>
      <c r="Z3146" s="90" t="b">
        <f>AND(MONTH(Taulukko1[[#This Row],[Loppu PVM]] )=6,DAY(Taulukko1[[#This Row],[Loppu PVM]] )&gt;19)</f>
        <v>0</v>
      </c>
      <c r="AA3146" s="90" t="b">
        <f>OR(MONTH(Taulukko1[[#This Row],[Alku PVM]] )&lt;=5,AND(MONTH(Taulukko1[[#This Row],[Alku PVM]] )=6,DAY(Taulukko1[[#This Row],[Alku PVM]] )&lt;20))</f>
        <v>1</v>
      </c>
      <c r="AB3146" s="90" t="b">
        <f>OR(MONTH(Taulukko1[[#This Row],[Loppu PVM]])&lt;=5,AND(MONTH(Taulukko1[[#This Row],[Loppu PVM]] )=6,DAY(Taulukko1[[#This Row],[Loppu PVM]])&lt;20))</f>
        <v>1</v>
      </c>
      <c r="AC3146" s="90" t="b">
        <f>OR(MONTH(Taulukko1[[#This Row],[Alku PVM]] )&lt;=3,AND(MONTH(Taulukko1[[#This Row],[Alku PVM]] )=3))</f>
        <v>1</v>
      </c>
      <c r="AD3146" s="90" t="b">
        <f>OR(MONTH(Taulukko1[[#This Row],[Loppu PVM]] )&lt;=3,AND(MONTH(Taulukko1[[#This Row],[Loppu PVM]] )=3))</f>
        <v>1</v>
      </c>
      <c r="AE3146" s="90" t="b">
        <f>OR(MONTH(Taulukko1[[#This Row],[Alku PVM]] )&lt;=9,AND(MONTH(Taulukko1[[#This Row],[Alku PVM]] )=9))</f>
        <v>1</v>
      </c>
      <c r="AF3146" s="90" t="b">
        <f>OR(MONTH(Taulukko1[[#This Row],[Loppu PVM]])&lt;=9,AND(MONTH(Taulukko1[[#This Row],[Loppu PVM]] )=9))</f>
        <v>1</v>
      </c>
      <c r="AG3146" s="90" t="b">
        <f>OR(MONTH(Taulukko1[[#This Row],[Alku PVM]] )&lt;=6,AND(MONTH(Taulukko1[[#This Row],[Alku PVM]] )=6))</f>
        <v>1</v>
      </c>
      <c r="AH3146" s="90" t="b">
        <f>OR(MONTH(Taulukko1[[#This Row],[Loppu PVM]])&lt;=6,AND(MONTH(Taulukko1[[#This Row],[Loppu PVM]] )=6))</f>
        <v>1</v>
      </c>
    </row>
    <row r="3147" spans="1:34">
      <c r="A3147" s="25" t="s">
        <v>4459</v>
      </c>
      <c r="B3147" s="26">
        <v>42026</v>
      </c>
      <c r="C3147" s="25" t="s">
        <v>4458</v>
      </c>
      <c r="D3147" s="32"/>
      <c r="E3147" s="27">
        <v>45</v>
      </c>
      <c r="F3147" s="30">
        <v>42060</v>
      </c>
      <c r="G3147" s="33">
        <v>20</v>
      </c>
      <c r="H3147" s="29">
        <v>45</v>
      </c>
      <c r="I3147" s="126">
        <f>INDEX('TOL2008'!B:B,MATCH(A3147,'TOL2008'!A:A,0))</f>
        <v>13921</v>
      </c>
      <c r="J3147" s="126" t="str">
        <f>INDEX(Pääluokka!$H$2:$H$100,MATCH(VALUE(LEFT(Taulukko1[[#This Row],[TOL2008]],2)),Pääluokka!$G$2:$G$100,0))</f>
        <v>Teollisuus</v>
      </c>
      <c r="K3147" s="126" t="str">
        <f>INDEX(Pääluokka!$I$2:$I$100,MATCH(VALUE(LEFT(Taulukko1[[#This Row],[TOL2008]],2)),Pääluokka!$G$2:$G$100,0))</f>
        <v>Teollisuus (C-E)</v>
      </c>
      <c r="L3147" s="41">
        <f t="shared" si="490"/>
        <v>34</v>
      </c>
      <c r="M3147" s="43">
        <f t="shared" si="491"/>
        <v>42026</v>
      </c>
      <c r="N3147" s="43">
        <f t="shared" si="492"/>
        <v>42060</v>
      </c>
      <c r="O3147" s="43">
        <f t="shared" si="493"/>
        <v>42005</v>
      </c>
      <c r="P3147" s="43">
        <f t="shared" si="494"/>
        <v>42036</v>
      </c>
      <c r="Q3147" s="41">
        <f t="shared" si="495"/>
        <v>2015</v>
      </c>
      <c r="R3147" s="41">
        <f t="shared" si="496"/>
        <v>2015</v>
      </c>
      <c r="S3147" s="43" t="str">
        <f>YEAR(Taulukko1[[#This Row],[Alku KK]])&amp;"Q"&amp;ROUNDDOWN((MONTH(Taulukko1[[#This Row],[Alku KK]])-1)/3+1,0)</f>
        <v>2015Q1</v>
      </c>
      <c r="T3147" s="43" t="str">
        <f>YEAR(Taulukko1[[#This Row],[Loppu KK]])&amp;"Q"&amp;ROUNDDOWN((MONTH(Taulukko1[[#This Row],[Loppu KK]])-1)/3+1,0)</f>
        <v>2015Q1</v>
      </c>
      <c r="U3147" s="66">
        <f>IF(COUNT(Taulukko1[[#This Row],[Neuvottelujen alaiset ]])=1,Taulukko1[[#This Row],[Neuvottelujen alaiset ]],Taulukko1[[#This Row],[Vähennystarve]])</f>
        <v>45</v>
      </c>
      <c r="V3147" s="44">
        <f t="shared" si="497"/>
        <v>1</v>
      </c>
      <c r="W3147" s="44">
        <f t="shared" si="498"/>
        <v>0.44444444444444442</v>
      </c>
      <c r="X3147" s="44">
        <f t="shared" si="499"/>
        <v>0.44444444444444442</v>
      </c>
      <c r="Y3147" s="90" t="b">
        <f>AND(MONTH(Taulukko1[[#This Row],[Alku PVM]] )=6,DAY(Taulukko1[[#This Row],[Alku PVM]] )&gt;19)</f>
        <v>0</v>
      </c>
      <c r="Z3147" s="90" t="b">
        <f>AND(MONTH(Taulukko1[[#This Row],[Loppu PVM]] )=6,DAY(Taulukko1[[#This Row],[Loppu PVM]] )&gt;19)</f>
        <v>0</v>
      </c>
      <c r="AA3147" s="90" t="b">
        <f>OR(MONTH(Taulukko1[[#This Row],[Alku PVM]] )&lt;=5,AND(MONTH(Taulukko1[[#This Row],[Alku PVM]] )=6,DAY(Taulukko1[[#This Row],[Alku PVM]] )&lt;20))</f>
        <v>1</v>
      </c>
      <c r="AB3147" s="90" t="b">
        <f>OR(MONTH(Taulukko1[[#This Row],[Loppu PVM]])&lt;=5,AND(MONTH(Taulukko1[[#This Row],[Loppu PVM]] )=6,DAY(Taulukko1[[#This Row],[Loppu PVM]])&lt;20))</f>
        <v>1</v>
      </c>
      <c r="AC3147" s="90" t="b">
        <f>OR(MONTH(Taulukko1[[#This Row],[Alku PVM]] )&lt;=3,AND(MONTH(Taulukko1[[#This Row],[Alku PVM]] )=3))</f>
        <v>1</v>
      </c>
      <c r="AD3147" s="90" t="b">
        <f>OR(MONTH(Taulukko1[[#This Row],[Loppu PVM]] )&lt;=3,AND(MONTH(Taulukko1[[#This Row],[Loppu PVM]] )=3))</f>
        <v>1</v>
      </c>
      <c r="AE3147" s="90" t="b">
        <f>OR(MONTH(Taulukko1[[#This Row],[Alku PVM]] )&lt;=9,AND(MONTH(Taulukko1[[#This Row],[Alku PVM]] )=9))</f>
        <v>1</v>
      </c>
      <c r="AF3147" s="90" t="b">
        <f>OR(MONTH(Taulukko1[[#This Row],[Loppu PVM]])&lt;=9,AND(MONTH(Taulukko1[[#This Row],[Loppu PVM]] )=9))</f>
        <v>1</v>
      </c>
      <c r="AG3147" s="90" t="b">
        <f>OR(MONTH(Taulukko1[[#This Row],[Alku PVM]] )&lt;=6,AND(MONTH(Taulukko1[[#This Row],[Alku PVM]] )=6))</f>
        <v>1</v>
      </c>
      <c r="AH3147" s="90" t="b">
        <f>OR(MONTH(Taulukko1[[#This Row],[Loppu PVM]])&lt;=6,AND(MONTH(Taulukko1[[#This Row],[Loppu PVM]] )=6))</f>
        <v>1</v>
      </c>
    </row>
    <row r="3148" spans="1:34">
      <c r="A3148" s="25" t="s">
        <v>446</v>
      </c>
      <c r="B3148" s="26">
        <v>42026</v>
      </c>
      <c r="C3148" s="25" t="s">
        <v>4450</v>
      </c>
      <c r="D3148" s="32"/>
      <c r="E3148" s="27">
        <v>35</v>
      </c>
      <c r="F3148" s="30">
        <v>42072</v>
      </c>
      <c r="G3148" s="33">
        <v>20</v>
      </c>
      <c r="H3148" s="29">
        <v>35</v>
      </c>
      <c r="I3148" s="126">
        <f>INDEX('TOL2008'!B:B,MATCH(A3148,'TOL2008'!A:A,0))</f>
        <v>62010</v>
      </c>
      <c r="J3148" s="126" t="str">
        <f>INDEX(Pääluokka!$H$2:$H$100,MATCH(VALUE(LEFT(Taulukko1[[#This Row],[TOL2008]],2)),Pääluokka!$G$2:$G$100,0))</f>
        <v>Informaatio ja viestintä</v>
      </c>
      <c r="K3148" s="126" t="str">
        <f>INDEX(Pääluokka!$I$2:$I$100,MATCH(VALUE(LEFT(Taulukko1[[#This Row],[TOL2008]],2)),Pääluokka!$G$2:$G$100,0))</f>
        <v>Palvelualat (G-N, R, S)</v>
      </c>
      <c r="L3148" s="41">
        <f t="shared" si="490"/>
        <v>46</v>
      </c>
      <c r="M3148" s="43">
        <f t="shared" si="491"/>
        <v>42026</v>
      </c>
      <c r="N3148" s="43">
        <f t="shared" si="492"/>
        <v>42072</v>
      </c>
      <c r="O3148" s="43">
        <f t="shared" si="493"/>
        <v>42005</v>
      </c>
      <c r="P3148" s="43">
        <f t="shared" si="494"/>
        <v>42064</v>
      </c>
      <c r="Q3148" s="41">
        <f t="shared" si="495"/>
        <v>2015</v>
      </c>
      <c r="R3148" s="41">
        <f t="shared" si="496"/>
        <v>2015</v>
      </c>
      <c r="S3148" s="43" t="str">
        <f>YEAR(Taulukko1[[#This Row],[Alku KK]])&amp;"Q"&amp;ROUNDDOWN((MONTH(Taulukko1[[#This Row],[Alku KK]])-1)/3+1,0)</f>
        <v>2015Q1</v>
      </c>
      <c r="T3148" s="43" t="str">
        <f>YEAR(Taulukko1[[#This Row],[Loppu KK]])&amp;"Q"&amp;ROUNDDOWN((MONTH(Taulukko1[[#This Row],[Loppu KK]])-1)/3+1,0)</f>
        <v>2015Q1</v>
      </c>
      <c r="U3148" s="66">
        <f>IF(COUNT(Taulukko1[[#This Row],[Neuvottelujen alaiset ]])=1,Taulukko1[[#This Row],[Neuvottelujen alaiset ]],Taulukko1[[#This Row],[Vähennystarve]])</f>
        <v>35</v>
      </c>
      <c r="V3148" s="44">
        <f t="shared" si="497"/>
        <v>1</v>
      </c>
      <c r="W3148" s="44">
        <f t="shared" si="498"/>
        <v>0.5714285714285714</v>
      </c>
      <c r="X3148" s="44">
        <f t="shared" si="499"/>
        <v>0.5714285714285714</v>
      </c>
      <c r="Y3148" s="90" t="b">
        <f>AND(MONTH(Taulukko1[[#This Row],[Alku PVM]] )=6,DAY(Taulukko1[[#This Row],[Alku PVM]] )&gt;19)</f>
        <v>0</v>
      </c>
      <c r="Z3148" s="90" t="b">
        <f>AND(MONTH(Taulukko1[[#This Row],[Loppu PVM]] )=6,DAY(Taulukko1[[#This Row],[Loppu PVM]] )&gt;19)</f>
        <v>0</v>
      </c>
      <c r="AA3148" s="90" t="b">
        <f>OR(MONTH(Taulukko1[[#This Row],[Alku PVM]] )&lt;=5,AND(MONTH(Taulukko1[[#This Row],[Alku PVM]] )=6,DAY(Taulukko1[[#This Row],[Alku PVM]] )&lt;20))</f>
        <v>1</v>
      </c>
      <c r="AB3148" s="90" t="b">
        <f>OR(MONTH(Taulukko1[[#This Row],[Loppu PVM]])&lt;=5,AND(MONTH(Taulukko1[[#This Row],[Loppu PVM]] )=6,DAY(Taulukko1[[#This Row],[Loppu PVM]])&lt;20))</f>
        <v>1</v>
      </c>
      <c r="AC3148" s="90" t="b">
        <f>OR(MONTH(Taulukko1[[#This Row],[Alku PVM]] )&lt;=3,AND(MONTH(Taulukko1[[#This Row],[Alku PVM]] )=3))</f>
        <v>1</v>
      </c>
      <c r="AD3148" s="90" t="b">
        <f>OR(MONTH(Taulukko1[[#This Row],[Loppu PVM]] )&lt;=3,AND(MONTH(Taulukko1[[#This Row],[Loppu PVM]] )=3))</f>
        <v>1</v>
      </c>
      <c r="AE3148" s="90" t="b">
        <f>OR(MONTH(Taulukko1[[#This Row],[Alku PVM]] )&lt;=9,AND(MONTH(Taulukko1[[#This Row],[Alku PVM]] )=9))</f>
        <v>1</v>
      </c>
      <c r="AF3148" s="90" t="b">
        <f>OR(MONTH(Taulukko1[[#This Row],[Loppu PVM]])&lt;=9,AND(MONTH(Taulukko1[[#This Row],[Loppu PVM]] )=9))</f>
        <v>1</v>
      </c>
      <c r="AG3148" s="90" t="b">
        <f>OR(MONTH(Taulukko1[[#This Row],[Alku PVM]] )&lt;=6,AND(MONTH(Taulukko1[[#This Row],[Alku PVM]] )=6))</f>
        <v>1</v>
      </c>
      <c r="AH3148" s="90" t="b">
        <f>OR(MONTH(Taulukko1[[#This Row],[Loppu PVM]])&lt;=6,AND(MONTH(Taulukko1[[#This Row],[Loppu PVM]] )=6))</f>
        <v>1</v>
      </c>
    </row>
    <row r="3149" spans="1:34">
      <c r="A3149" s="25" t="s">
        <v>4425</v>
      </c>
      <c r="B3149" s="26">
        <v>42026</v>
      </c>
      <c r="C3149" s="25" t="s">
        <v>4601</v>
      </c>
      <c r="D3149" s="35" t="s">
        <v>25</v>
      </c>
      <c r="E3149" s="27">
        <v>12</v>
      </c>
      <c r="F3149" s="26">
        <v>42102</v>
      </c>
      <c r="G3149" s="33">
        <v>12</v>
      </c>
      <c r="H3149" s="27">
        <v>38</v>
      </c>
      <c r="I3149" s="126">
        <f>INDEX('TOL2008'!B:B,MATCH(A3149,'TOL2008'!A:A,0))</f>
        <v>46711</v>
      </c>
      <c r="J3149" s="126" t="str">
        <f>INDEX(Pääluokka!$H$2:$H$100,MATCH(VALUE(LEFT(Taulukko1[[#This Row],[TOL2008]],2)),Pääluokka!$G$2:$G$100,0))</f>
        <v>Tukku- ja vähittäiskauppa; moottoriajoneuvojen ja moottoripyörien korjaus</v>
      </c>
      <c r="K3149" s="126" t="str">
        <f>INDEX(Pääluokka!$I$2:$I$100,MATCH(VALUE(LEFT(Taulukko1[[#This Row],[TOL2008]],2)),Pääluokka!$G$2:$G$100,0))</f>
        <v>Palvelualat (G-N, R, S)</v>
      </c>
      <c r="L3149" s="41">
        <f t="shared" si="490"/>
        <v>76</v>
      </c>
      <c r="M3149" s="43">
        <f t="shared" si="491"/>
        <v>42026</v>
      </c>
      <c r="N3149" s="43">
        <f t="shared" si="492"/>
        <v>42102</v>
      </c>
      <c r="O3149" s="43">
        <f t="shared" si="493"/>
        <v>42005</v>
      </c>
      <c r="P3149" s="43">
        <f t="shared" si="494"/>
        <v>42095</v>
      </c>
      <c r="Q3149" s="41">
        <f t="shared" si="495"/>
        <v>2015</v>
      </c>
      <c r="R3149" s="41">
        <f t="shared" si="496"/>
        <v>2015</v>
      </c>
      <c r="S3149" s="43" t="str">
        <f>YEAR(Taulukko1[[#This Row],[Alku KK]])&amp;"Q"&amp;ROUNDDOWN((MONTH(Taulukko1[[#This Row],[Alku KK]])-1)/3+1,0)</f>
        <v>2015Q1</v>
      </c>
      <c r="T3149" s="43" t="str">
        <f>YEAR(Taulukko1[[#This Row],[Loppu KK]])&amp;"Q"&amp;ROUNDDOWN((MONTH(Taulukko1[[#This Row],[Loppu KK]])-1)/3+1,0)</f>
        <v>2015Q2</v>
      </c>
      <c r="U3149" s="66">
        <f>IF(COUNT(Taulukko1[[#This Row],[Neuvottelujen alaiset ]])=1,Taulukko1[[#This Row],[Neuvottelujen alaiset ]],Taulukko1[[#This Row],[Vähennystarve]])</f>
        <v>38</v>
      </c>
      <c r="V3149" s="44">
        <f t="shared" si="497"/>
        <v>0.31578947368421051</v>
      </c>
      <c r="W3149" s="44">
        <f t="shared" si="498"/>
        <v>0.31578947368421051</v>
      </c>
      <c r="X3149" s="44">
        <f t="shared" si="499"/>
        <v>1</v>
      </c>
      <c r="Y3149" s="90" t="b">
        <f>AND(MONTH(Taulukko1[[#This Row],[Alku PVM]] )=6,DAY(Taulukko1[[#This Row],[Alku PVM]] )&gt;19)</f>
        <v>0</v>
      </c>
      <c r="Z3149" s="90" t="b">
        <f>AND(MONTH(Taulukko1[[#This Row],[Loppu PVM]] )=6,DAY(Taulukko1[[#This Row],[Loppu PVM]] )&gt;19)</f>
        <v>0</v>
      </c>
      <c r="AA3149" s="90" t="b">
        <f>OR(MONTH(Taulukko1[[#This Row],[Alku PVM]] )&lt;=5,AND(MONTH(Taulukko1[[#This Row],[Alku PVM]] )=6,DAY(Taulukko1[[#This Row],[Alku PVM]] )&lt;20))</f>
        <v>1</v>
      </c>
      <c r="AB3149" s="90" t="b">
        <f>OR(MONTH(Taulukko1[[#This Row],[Loppu PVM]])&lt;=5,AND(MONTH(Taulukko1[[#This Row],[Loppu PVM]] )=6,DAY(Taulukko1[[#This Row],[Loppu PVM]])&lt;20))</f>
        <v>1</v>
      </c>
      <c r="AC3149" s="90" t="b">
        <f>OR(MONTH(Taulukko1[[#This Row],[Alku PVM]] )&lt;=3,AND(MONTH(Taulukko1[[#This Row],[Alku PVM]] )=3))</f>
        <v>1</v>
      </c>
      <c r="AD3149" s="90" t="b">
        <f>OR(MONTH(Taulukko1[[#This Row],[Loppu PVM]] )&lt;=3,AND(MONTH(Taulukko1[[#This Row],[Loppu PVM]] )=3))</f>
        <v>0</v>
      </c>
      <c r="AE3149" s="90" t="b">
        <f>OR(MONTH(Taulukko1[[#This Row],[Alku PVM]] )&lt;=9,AND(MONTH(Taulukko1[[#This Row],[Alku PVM]] )=9))</f>
        <v>1</v>
      </c>
      <c r="AF3149" s="90" t="b">
        <f>OR(MONTH(Taulukko1[[#This Row],[Loppu PVM]])&lt;=9,AND(MONTH(Taulukko1[[#This Row],[Loppu PVM]] )=9))</f>
        <v>1</v>
      </c>
      <c r="AG3149" s="90" t="b">
        <f>OR(MONTH(Taulukko1[[#This Row],[Alku PVM]] )&lt;=6,AND(MONTH(Taulukko1[[#This Row],[Alku PVM]] )=6))</f>
        <v>1</v>
      </c>
      <c r="AH3149" s="90" t="b">
        <f>OR(MONTH(Taulukko1[[#This Row],[Loppu PVM]])&lt;=6,AND(MONTH(Taulukko1[[#This Row],[Loppu PVM]] )=6))</f>
        <v>1</v>
      </c>
    </row>
    <row r="3150" spans="1:34">
      <c r="A3150" s="25" t="s">
        <v>4449</v>
      </c>
      <c r="B3150" s="26">
        <v>42027</v>
      </c>
      <c r="C3150" s="25" t="s">
        <v>4448</v>
      </c>
      <c r="D3150" s="32"/>
      <c r="E3150" s="27">
        <v>40</v>
      </c>
      <c r="F3150" s="30">
        <v>42073</v>
      </c>
      <c r="G3150" s="33">
        <v>21</v>
      </c>
      <c r="H3150" s="29">
        <v>40</v>
      </c>
      <c r="I3150" s="126">
        <f>INDEX('TOL2008'!B:B,MATCH(A3150,'TOL2008'!A:A,0))</f>
        <v>58130</v>
      </c>
      <c r="J3150" s="126" t="str">
        <f>INDEX(Pääluokka!$H$2:$H$100,MATCH(VALUE(LEFT(Taulukko1[[#This Row],[TOL2008]],2)),Pääluokka!$G$2:$G$100,0))</f>
        <v>Informaatio ja viestintä</v>
      </c>
      <c r="K3150" s="126" t="str">
        <f>INDEX(Pääluokka!$I$2:$I$100,MATCH(VALUE(LEFT(Taulukko1[[#This Row],[TOL2008]],2)),Pääluokka!$G$2:$G$100,0))</f>
        <v>Palvelualat (G-N, R, S)</v>
      </c>
      <c r="L3150" s="41">
        <f t="shared" si="490"/>
        <v>46</v>
      </c>
      <c r="M3150" s="43">
        <f t="shared" si="491"/>
        <v>42027</v>
      </c>
      <c r="N3150" s="43">
        <f t="shared" si="492"/>
        <v>42073</v>
      </c>
      <c r="O3150" s="43">
        <f t="shared" si="493"/>
        <v>42005</v>
      </c>
      <c r="P3150" s="43">
        <f t="shared" si="494"/>
        <v>42064</v>
      </c>
      <c r="Q3150" s="41">
        <f t="shared" si="495"/>
        <v>2015</v>
      </c>
      <c r="R3150" s="41">
        <f t="shared" si="496"/>
        <v>2015</v>
      </c>
      <c r="S3150" s="43" t="str">
        <f>YEAR(Taulukko1[[#This Row],[Alku KK]])&amp;"Q"&amp;ROUNDDOWN((MONTH(Taulukko1[[#This Row],[Alku KK]])-1)/3+1,0)</f>
        <v>2015Q1</v>
      </c>
      <c r="T3150" s="43" t="str">
        <f>YEAR(Taulukko1[[#This Row],[Loppu KK]])&amp;"Q"&amp;ROUNDDOWN((MONTH(Taulukko1[[#This Row],[Loppu KK]])-1)/3+1,0)</f>
        <v>2015Q1</v>
      </c>
      <c r="U3150" s="66">
        <f>IF(COUNT(Taulukko1[[#This Row],[Neuvottelujen alaiset ]])=1,Taulukko1[[#This Row],[Neuvottelujen alaiset ]],Taulukko1[[#This Row],[Vähennystarve]])</f>
        <v>40</v>
      </c>
      <c r="V3150" s="44">
        <f t="shared" si="497"/>
        <v>1</v>
      </c>
      <c r="W3150" s="44">
        <f t="shared" si="498"/>
        <v>0.52500000000000002</v>
      </c>
      <c r="X3150" s="44">
        <f t="shared" si="499"/>
        <v>0.52500000000000002</v>
      </c>
      <c r="Y3150" s="90" t="b">
        <f>AND(MONTH(Taulukko1[[#This Row],[Alku PVM]] )=6,DAY(Taulukko1[[#This Row],[Alku PVM]] )&gt;19)</f>
        <v>0</v>
      </c>
      <c r="Z3150" s="90" t="b">
        <f>AND(MONTH(Taulukko1[[#This Row],[Loppu PVM]] )=6,DAY(Taulukko1[[#This Row],[Loppu PVM]] )&gt;19)</f>
        <v>0</v>
      </c>
      <c r="AA3150" s="90" t="b">
        <f>OR(MONTH(Taulukko1[[#This Row],[Alku PVM]] )&lt;=5,AND(MONTH(Taulukko1[[#This Row],[Alku PVM]] )=6,DAY(Taulukko1[[#This Row],[Alku PVM]] )&lt;20))</f>
        <v>1</v>
      </c>
      <c r="AB3150" s="90" t="b">
        <f>OR(MONTH(Taulukko1[[#This Row],[Loppu PVM]])&lt;=5,AND(MONTH(Taulukko1[[#This Row],[Loppu PVM]] )=6,DAY(Taulukko1[[#This Row],[Loppu PVM]])&lt;20))</f>
        <v>1</v>
      </c>
      <c r="AC3150" s="90" t="b">
        <f>OR(MONTH(Taulukko1[[#This Row],[Alku PVM]] )&lt;=3,AND(MONTH(Taulukko1[[#This Row],[Alku PVM]] )=3))</f>
        <v>1</v>
      </c>
      <c r="AD3150" s="90" t="b">
        <f>OR(MONTH(Taulukko1[[#This Row],[Loppu PVM]] )&lt;=3,AND(MONTH(Taulukko1[[#This Row],[Loppu PVM]] )=3))</f>
        <v>1</v>
      </c>
      <c r="AE3150" s="90" t="b">
        <f>OR(MONTH(Taulukko1[[#This Row],[Alku PVM]] )&lt;=9,AND(MONTH(Taulukko1[[#This Row],[Alku PVM]] )=9))</f>
        <v>1</v>
      </c>
      <c r="AF3150" s="90" t="b">
        <f>OR(MONTH(Taulukko1[[#This Row],[Loppu PVM]])&lt;=9,AND(MONTH(Taulukko1[[#This Row],[Loppu PVM]] )=9))</f>
        <v>1</v>
      </c>
      <c r="AG3150" s="90" t="b">
        <f>OR(MONTH(Taulukko1[[#This Row],[Alku PVM]] )&lt;=6,AND(MONTH(Taulukko1[[#This Row],[Alku PVM]] )=6))</f>
        <v>1</v>
      </c>
      <c r="AH3150" s="90" t="b">
        <f>OR(MONTH(Taulukko1[[#This Row],[Loppu PVM]])&lt;=6,AND(MONTH(Taulukko1[[#This Row],[Loppu PVM]] )=6))</f>
        <v>1</v>
      </c>
    </row>
    <row r="3151" spans="1:34">
      <c r="A3151" s="25" t="s">
        <v>2336</v>
      </c>
      <c r="B3151" s="26">
        <v>42030</v>
      </c>
      <c r="C3151" s="25" t="s">
        <v>4428</v>
      </c>
      <c r="D3151" s="35"/>
      <c r="E3151" s="27">
        <v>18</v>
      </c>
      <c r="F3151" s="26"/>
      <c r="G3151" s="33"/>
      <c r="H3151" s="27">
        <v>70</v>
      </c>
      <c r="I3151" s="126">
        <f>INDEX('TOL2008'!B:B,MATCH(A3151,'TOL2008'!A:A,0))</f>
        <v>50101</v>
      </c>
      <c r="J3151" s="126" t="str">
        <f>INDEX(Pääluokka!$H$2:$H$100,MATCH(VALUE(LEFT(Taulukko1[[#This Row],[TOL2008]],2)),Pääluokka!$G$2:$G$100,0))</f>
        <v>Kuljetus ja varastointi</v>
      </c>
      <c r="K3151" s="126" t="str">
        <f>INDEX(Pääluokka!$I$2:$I$100,MATCH(VALUE(LEFT(Taulukko1[[#This Row],[TOL2008]],2)),Pääluokka!$G$2:$G$100,0))</f>
        <v>Palvelualat (G-N, R, S)</v>
      </c>
      <c r="L3151" s="41" t="str">
        <f t="shared" si="490"/>
        <v>NA</v>
      </c>
      <c r="M3151" s="43">
        <f t="shared" si="491"/>
        <v>42030</v>
      </c>
      <c r="N3151" s="43">
        <f t="shared" si="492"/>
        <v>42081</v>
      </c>
      <c r="O3151" s="43">
        <f t="shared" si="493"/>
        <v>42005</v>
      </c>
      <c r="P3151" s="43">
        <f t="shared" si="494"/>
        <v>42064</v>
      </c>
      <c r="Q3151" s="41">
        <f t="shared" si="495"/>
        <v>2015</v>
      </c>
      <c r="R3151" s="41">
        <f t="shared" si="496"/>
        <v>2015</v>
      </c>
      <c r="S3151" s="43" t="str">
        <f>YEAR(Taulukko1[[#This Row],[Alku KK]])&amp;"Q"&amp;ROUNDDOWN((MONTH(Taulukko1[[#This Row],[Alku KK]])-1)/3+1,0)</f>
        <v>2015Q1</v>
      </c>
      <c r="T3151" s="43" t="str">
        <f>YEAR(Taulukko1[[#This Row],[Loppu KK]])&amp;"Q"&amp;ROUNDDOWN((MONTH(Taulukko1[[#This Row],[Loppu KK]])-1)/3+1,0)</f>
        <v>2015Q1</v>
      </c>
      <c r="U3151" s="66">
        <f>IF(COUNT(Taulukko1[[#This Row],[Neuvottelujen alaiset ]])=1,Taulukko1[[#This Row],[Neuvottelujen alaiset ]],Taulukko1[[#This Row],[Vähennystarve]])</f>
        <v>70</v>
      </c>
      <c r="V3151" s="44">
        <f t="shared" si="497"/>
        <v>0.25714285714285712</v>
      </c>
      <c r="W3151" s="44" t="str">
        <f t="shared" si="498"/>
        <v>NA</v>
      </c>
      <c r="X3151" s="44" t="str">
        <f t="shared" si="499"/>
        <v>NA</v>
      </c>
      <c r="Y3151" s="90" t="b">
        <f>AND(MONTH(Taulukko1[[#This Row],[Alku PVM]] )=6,DAY(Taulukko1[[#This Row],[Alku PVM]] )&gt;19)</f>
        <v>0</v>
      </c>
      <c r="Z3151" s="90" t="b">
        <f>AND(MONTH(Taulukko1[[#This Row],[Loppu PVM]] )=6,DAY(Taulukko1[[#This Row],[Loppu PVM]] )&gt;19)</f>
        <v>0</v>
      </c>
      <c r="AA3151" s="90" t="b">
        <f>OR(MONTH(Taulukko1[[#This Row],[Alku PVM]] )&lt;=5,AND(MONTH(Taulukko1[[#This Row],[Alku PVM]] )=6,DAY(Taulukko1[[#This Row],[Alku PVM]] )&lt;20))</f>
        <v>1</v>
      </c>
      <c r="AB3151" s="90" t="b">
        <f>OR(MONTH(Taulukko1[[#This Row],[Loppu PVM]])&lt;=5,AND(MONTH(Taulukko1[[#This Row],[Loppu PVM]] )=6,DAY(Taulukko1[[#This Row],[Loppu PVM]])&lt;20))</f>
        <v>1</v>
      </c>
      <c r="AC3151" s="90" t="b">
        <f>OR(MONTH(Taulukko1[[#This Row],[Alku PVM]] )&lt;=3,AND(MONTH(Taulukko1[[#This Row],[Alku PVM]] )=3))</f>
        <v>1</v>
      </c>
      <c r="AD3151" s="90" t="b">
        <f>OR(MONTH(Taulukko1[[#This Row],[Loppu PVM]] )&lt;=3,AND(MONTH(Taulukko1[[#This Row],[Loppu PVM]] )=3))</f>
        <v>1</v>
      </c>
      <c r="AE3151" s="90" t="b">
        <f>OR(MONTH(Taulukko1[[#This Row],[Alku PVM]] )&lt;=9,AND(MONTH(Taulukko1[[#This Row],[Alku PVM]] )=9))</f>
        <v>1</v>
      </c>
      <c r="AF3151" s="90" t="b">
        <f>OR(MONTH(Taulukko1[[#This Row],[Loppu PVM]])&lt;=9,AND(MONTH(Taulukko1[[#This Row],[Loppu PVM]] )=9))</f>
        <v>1</v>
      </c>
      <c r="AG3151" s="90" t="b">
        <f>OR(MONTH(Taulukko1[[#This Row],[Alku PVM]] )&lt;=6,AND(MONTH(Taulukko1[[#This Row],[Alku PVM]] )=6))</f>
        <v>1</v>
      </c>
      <c r="AH3151" s="90" t="b">
        <f>OR(MONTH(Taulukko1[[#This Row],[Loppu PVM]])&lt;=6,AND(MONTH(Taulukko1[[#This Row],[Loppu PVM]] )=6))</f>
        <v>1</v>
      </c>
    </row>
    <row r="3152" spans="1:34">
      <c r="A3152" s="25" t="s">
        <v>623</v>
      </c>
      <c r="B3152" s="26">
        <v>42031</v>
      </c>
      <c r="C3152" s="25" t="s">
        <v>4465</v>
      </c>
      <c r="D3152" s="34"/>
      <c r="E3152" s="27">
        <v>40</v>
      </c>
      <c r="F3152" s="26">
        <v>42083</v>
      </c>
      <c r="G3152" s="33">
        <v>40</v>
      </c>
      <c r="H3152" s="27">
        <v>40</v>
      </c>
      <c r="I3152" s="126">
        <f>INDEX('TOL2008'!B:B,MATCH(A3152,'TOL2008'!A:A,0))</f>
        <v>17230</v>
      </c>
      <c r="J3152" s="126" t="str">
        <f>INDEX(Pääluokka!$H$2:$H$100,MATCH(VALUE(LEFT(Taulukko1[[#This Row],[TOL2008]],2)),Pääluokka!$G$2:$G$100,0))</f>
        <v>Teollisuus</v>
      </c>
      <c r="K3152" s="126" t="str">
        <f>INDEX(Pääluokka!$I$2:$I$100,MATCH(VALUE(LEFT(Taulukko1[[#This Row],[TOL2008]],2)),Pääluokka!$G$2:$G$100,0))</f>
        <v>Teollisuus (C-E)</v>
      </c>
      <c r="L3152" s="41">
        <f t="shared" si="490"/>
        <v>52</v>
      </c>
      <c r="M3152" s="43">
        <f t="shared" si="491"/>
        <v>42031</v>
      </c>
      <c r="N3152" s="43">
        <f t="shared" si="492"/>
        <v>42083</v>
      </c>
      <c r="O3152" s="43">
        <f t="shared" si="493"/>
        <v>42005</v>
      </c>
      <c r="P3152" s="43">
        <f t="shared" si="494"/>
        <v>42064</v>
      </c>
      <c r="Q3152" s="41">
        <f t="shared" si="495"/>
        <v>2015</v>
      </c>
      <c r="R3152" s="41">
        <f t="shared" si="496"/>
        <v>2015</v>
      </c>
      <c r="S3152" s="43" t="str">
        <f>YEAR(Taulukko1[[#This Row],[Alku KK]])&amp;"Q"&amp;ROUNDDOWN((MONTH(Taulukko1[[#This Row],[Alku KK]])-1)/3+1,0)</f>
        <v>2015Q1</v>
      </c>
      <c r="T3152" s="43" t="str">
        <f>YEAR(Taulukko1[[#This Row],[Loppu KK]])&amp;"Q"&amp;ROUNDDOWN((MONTH(Taulukko1[[#This Row],[Loppu KK]])-1)/3+1,0)</f>
        <v>2015Q1</v>
      </c>
      <c r="U3152" s="66">
        <f>IF(COUNT(Taulukko1[[#This Row],[Neuvottelujen alaiset ]])=1,Taulukko1[[#This Row],[Neuvottelujen alaiset ]],Taulukko1[[#This Row],[Vähennystarve]])</f>
        <v>40</v>
      </c>
      <c r="V3152" s="44">
        <f t="shared" si="497"/>
        <v>1</v>
      </c>
      <c r="W3152" s="44">
        <f t="shared" si="498"/>
        <v>1</v>
      </c>
      <c r="X3152" s="44">
        <f t="shared" si="499"/>
        <v>1</v>
      </c>
      <c r="Y3152" s="90" t="b">
        <f>AND(MONTH(Taulukko1[[#This Row],[Alku PVM]] )=6,DAY(Taulukko1[[#This Row],[Alku PVM]] )&gt;19)</f>
        <v>0</v>
      </c>
      <c r="Z3152" s="90" t="b">
        <f>AND(MONTH(Taulukko1[[#This Row],[Loppu PVM]] )=6,DAY(Taulukko1[[#This Row],[Loppu PVM]] )&gt;19)</f>
        <v>0</v>
      </c>
      <c r="AA3152" s="90" t="b">
        <f>OR(MONTH(Taulukko1[[#This Row],[Alku PVM]] )&lt;=5,AND(MONTH(Taulukko1[[#This Row],[Alku PVM]] )=6,DAY(Taulukko1[[#This Row],[Alku PVM]] )&lt;20))</f>
        <v>1</v>
      </c>
      <c r="AB3152" s="90" t="b">
        <f>OR(MONTH(Taulukko1[[#This Row],[Loppu PVM]])&lt;=5,AND(MONTH(Taulukko1[[#This Row],[Loppu PVM]] )=6,DAY(Taulukko1[[#This Row],[Loppu PVM]])&lt;20))</f>
        <v>1</v>
      </c>
      <c r="AC3152" s="90" t="b">
        <f>OR(MONTH(Taulukko1[[#This Row],[Alku PVM]] )&lt;=3,AND(MONTH(Taulukko1[[#This Row],[Alku PVM]] )=3))</f>
        <v>1</v>
      </c>
      <c r="AD3152" s="90" t="b">
        <f>OR(MONTH(Taulukko1[[#This Row],[Loppu PVM]] )&lt;=3,AND(MONTH(Taulukko1[[#This Row],[Loppu PVM]] )=3))</f>
        <v>1</v>
      </c>
      <c r="AE3152" s="90" t="b">
        <f>OR(MONTH(Taulukko1[[#This Row],[Alku PVM]] )&lt;=9,AND(MONTH(Taulukko1[[#This Row],[Alku PVM]] )=9))</f>
        <v>1</v>
      </c>
      <c r="AF3152" s="90" t="b">
        <f>OR(MONTH(Taulukko1[[#This Row],[Loppu PVM]])&lt;=9,AND(MONTH(Taulukko1[[#This Row],[Loppu PVM]] )=9))</f>
        <v>1</v>
      </c>
      <c r="AG3152" s="90" t="b">
        <f>OR(MONTH(Taulukko1[[#This Row],[Alku PVM]] )&lt;=6,AND(MONTH(Taulukko1[[#This Row],[Alku PVM]] )=6))</f>
        <v>1</v>
      </c>
      <c r="AH3152" s="90" t="b">
        <f>OR(MONTH(Taulukko1[[#This Row],[Loppu PVM]])&lt;=6,AND(MONTH(Taulukko1[[#This Row],[Loppu PVM]] )=6))</f>
        <v>1</v>
      </c>
    </row>
    <row r="3153" spans="1:34">
      <c r="A3153" s="25" t="s">
        <v>4207</v>
      </c>
      <c r="B3153" s="26">
        <v>42031</v>
      </c>
      <c r="C3153" s="25" t="s">
        <v>4455</v>
      </c>
      <c r="D3153" s="32"/>
      <c r="E3153" s="27">
        <v>40</v>
      </c>
      <c r="F3153" s="30"/>
      <c r="G3153" s="33"/>
      <c r="H3153" s="27">
        <v>465</v>
      </c>
      <c r="I3153" s="126">
        <f>INDEX('TOL2008'!B:B,MATCH(A3153,'TOL2008'!A:A,0))</f>
        <v>80100</v>
      </c>
      <c r="J3153" s="126" t="str">
        <f>INDEX(Pääluokka!$H$2:$H$100,MATCH(VALUE(LEFT(Taulukko1[[#This Row],[TOL2008]],2)),Pääluokka!$G$2:$G$100,0))</f>
        <v>Hallinto- ja tukipalvelutoiminta</v>
      </c>
      <c r="K3153" s="126" t="str">
        <f>INDEX(Pääluokka!$I$2:$I$100,MATCH(VALUE(LEFT(Taulukko1[[#This Row],[TOL2008]],2)),Pääluokka!$G$2:$G$100,0))</f>
        <v>Palvelualat (G-N, R, S)</v>
      </c>
      <c r="L3153" s="41" t="str">
        <f t="shared" si="490"/>
        <v>NA</v>
      </c>
      <c r="M3153" s="43">
        <f t="shared" si="491"/>
        <v>42031</v>
      </c>
      <c r="N3153" s="43">
        <f t="shared" si="492"/>
        <v>42082</v>
      </c>
      <c r="O3153" s="43">
        <f t="shared" si="493"/>
        <v>42005</v>
      </c>
      <c r="P3153" s="43">
        <f t="shared" si="494"/>
        <v>42064</v>
      </c>
      <c r="Q3153" s="41">
        <f t="shared" si="495"/>
        <v>2015</v>
      </c>
      <c r="R3153" s="41">
        <f t="shared" si="496"/>
        <v>2015</v>
      </c>
      <c r="S3153" s="43" t="str">
        <f>YEAR(Taulukko1[[#This Row],[Alku KK]])&amp;"Q"&amp;ROUNDDOWN((MONTH(Taulukko1[[#This Row],[Alku KK]])-1)/3+1,0)</f>
        <v>2015Q1</v>
      </c>
      <c r="T3153" s="43" t="str">
        <f>YEAR(Taulukko1[[#This Row],[Loppu KK]])&amp;"Q"&amp;ROUNDDOWN((MONTH(Taulukko1[[#This Row],[Loppu KK]])-1)/3+1,0)</f>
        <v>2015Q1</v>
      </c>
      <c r="U3153" s="66">
        <f>IF(COUNT(Taulukko1[[#This Row],[Neuvottelujen alaiset ]])=1,Taulukko1[[#This Row],[Neuvottelujen alaiset ]],Taulukko1[[#This Row],[Vähennystarve]])</f>
        <v>465</v>
      </c>
      <c r="V3153" s="44">
        <f t="shared" si="497"/>
        <v>8.6021505376344093E-2</v>
      </c>
      <c r="W3153" s="44" t="str">
        <f t="shared" si="498"/>
        <v>NA</v>
      </c>
      <c r="X3153" s="44" t="str">
        <f t="shared" si="499"/>
        <v>NA</v>
      </c>
      <c r="Y3153" s="90" t="b">
        <f>AND(MONTH(Taulukko1[[#This Row],[Alku PVM]] )=6,DAY(Taulukko1[[#This Row],[Alku PVM]] )&gt;19)</f>
        <v>0</v>
      </c>
      <c r="Z3153" s="90" t="b">
        <f>AND(MONTH(Taulukko1[[#This Row],[Loppu PVM]] )=6,DAY(Taulukko1[[#This Row],[Loppu PVM]] )&gt;19)</f>
        <v>0</v>
      </c>
      <c r="AA3153" s="90" t="b">
        <f>OR(MONTH(Taulukko1[[#This Row],[Alku PVM]] )&lt;=5,AND(MONTH(Taulukko1[[#This Row],[Alku PVM]] )=6,DAY(Taulukko1[[#This Row],[Alku PVM]] )&lt;20))</f>
        <v>1</v>
      </c>
      <c r="AB3153" s="90" t="b">
        <f>OR(MONTH(Taulukko1[[#This Row],[Loppu PVM]])&lt;=5,AND(MONTH(Taulukko1[[#This Row],[Loppu PVM]] )=6,DAY(Taulukko1[[#This Row],[Loppu PVM]])&lt;20))</f>
        <v>1</v>
      </c>
      <c r="AC3153" s="90" t="b">
        <f>OR(MONTH(Taulukko1[[#This Row],[Alku PVM]] )&lt;=3,AND(MONTH(Taulukko1[[#This Row],[Alku PVM]] )=3))</f>
        <v>1</v>
      </c>
      <c r="AD3153" s="90" t="b">
        <f>OR(MONTH(Taulukko1[[#This Row],[Loppu PVM]] )&lt;=3,AND(MONTH(Taulukko1[[#This Row],[Loppu PVM]] )=3))</f>
        <v>1</v>
      </c>
      <c r="AE3153" s="90" t="b">
        <f>OR(MONTH(Taulukko1[[#This Row],[Alku PVM]] )&lt;=9,AND(MONTH(Taulukko1[[#This Row],[Alku PVM]] )=9))</f>
        <v>1</v>
      </c>
      <c r="AF3153" s="90" t="b">
        <f>OR(MONTH(Taulukko1[[#This Row],[Loppu PVM]])&lt;=9,AND(MONTH(Taulukko1[[#This Row],[Loppu PVM]] )=9))</f>
        <v>1</v>
      </c>
      <c r="AG3153" s="90" t="b">
        <f>OR(MONTH(Taulukko1[[#This Row],[Alku PVM]] )&lt;=6,AND(MONTH(Taulukko1[[#This Row],[Alku PVM]] )=6))</f>
        <v>1</v>
      </c>
      <c r="AH3153" s="90" t="b">
        <f>OR(MONTH(Taulukko1[[#This Row],[Loppu PVM]])&lt;=6,AND(MONTH(Taulukko1[[#This Row],[Loppu PVM]] )=6))</f>
        <v>1</v>
      </c>
    </row>
    <row r="3154" spans="1:34">
      <c r="A3154" s="25" t="s">
        <v>4184</v>
      </c>
      <c r="B3154" s="26">
        <v>42031</v>
      </c>
      <c r="C3154" s="25" t="s">
        <v>4620</v>
      </c>
      <c r="D3154" s="32"/>
      <c r="E3154" s="27">
        <v>30</v>
      </c>
      <c r="F3154" s="30">
        <v>42082</v>
      </c>
      <c r="G3154" s="33">
        <v>24</v>
      </c>
      <c r="H3154" s="29">
        <v>30</v>
      </c>
      <c r="I3154" s="126">
        <f>INDEX('TOL2008'!B:B,MATCH(A3154,'TOL2008'!A:A,0))</f>
        <v>58130</v>
      </c>
      <c r="J3154" s="126" t="str">
        <f>INDEX(Pääluokka!$H$2:$H$100,MATCH(VALUE(LEFT(Taulukko1[[#This Row],[TOL2008]],2)),Pääluokka!$G$2:$G$100,0))</f>
        <v>Informaatio ja viestintä</v>
      </c>
      <c r="K3154" s="126" t="str">
        <f>INDEX(Pääluokka!$I$2:$I$100,MATCH(VALUE(LEFT(Taulukko1[[#This Row],[TOL2008]],2)),Pääluokka!$G$2:$G$100,0))</f>
        <v>Palvelualat (G-N, R, S)</v>
      </c>
      <c r="L3154" s="41">
        <f t="shared" si="490"/>
        <v>51</v>
      </c>
      <c r="M3154" s="43">
        <f t="shared" si="491"/>
        <v>42031</v>
      </c>
      <c r="N3154" s="43">
        <f t="shared" si="492"/>
        <v>42082</v>
      </c>
      <c r="O3154" s="43">
        <f t="shared" si="493"/>
        <v>42005</v>
      </c>
      <c r="P3154" s="43">
        <f t="shared" si="494"/>
        <v>42064</v>
      </c>
      <c r="Q3154" s="41">
        <f t="shared" si="495"/>
        <v>2015</v>
      </c>
      <c r="R3154" s="41">
        <f t="shared" si="496"/>
        <v>2015</v>
      </c>
      <c r="S3154" s="43" t="str">
        <f>YEAR(Taulukko1[[#This Row],[Alku KK]])&amp;"Q"&amp;ROUNDDOWN((MONTH(Taulukko1[[#This Row],[Alku KK]])-1)/3+1,0)</f>
        <v>2015Q1</v>
      </c>
      <c r="T3154" s="43" t="str">
        <f>YEAR(Taulukko1[[#This Row],[Loppu KK]])&amp;"Q"&amp;ROUNDDOWN((MONTH(Taulukko1[[#This Row],[Loppu KK]])-1)/3+1,0)</f>
        <v>2015Q1</v>
      </c>
      <c r="U3154" s="66">
        <f>IF(COUNT(Taulukko1[[#This Row],[Neuvottelujen alaiset ]])=1,Taulukko1[[#This Row],[Neuvottelujen alaiset ]],Taulukko1[[#This Row],[Vähennystarve]])</f>
        <v>30</v>
      </c>
      <c r="V3154" s="44">
        <f t="shared" si="497"/>
        <v>1</v>
      </c>
      <c r="W3154" s="44">
        <f t="shared" si="498"/>
        <v>0.8</v>
      </c>
      <c r="X3154" s="44">
        <f t="shared" si="499"/>
        <v>0.8</v>
      </c>
      <c r="Y3154" s="90" t="b">
        <f>AND(MONTH(Taulukko1[[#This Row],[Alku PVM]] )=6,DAY(Taulukko1[[#This Row],[Alku PVM]] )&gt;19)</f>
        <v>0</v>
      </c>
      <c r="Z3154" s="90" t="b">
        <f>AND(MONTH(Taulukko1[[#This Row],[Loppu PVM]] )=6,DAY(Taulukko1[[#This Row],[Loppu PVM]] )&gt;19)</f>
        <v>0</v>
      </c>
      <c r="AA3154" s="90" t="b">
        <f>OR(MONTH(Taulukko1[[#This Row],[Alku PVM]] )&lt;=5,AND(MONTH(Taulukko1[[#This Row],[Alku PVM]] )=6,DAY(Taulukko1[[#This Row],[Alku PVM]] )&lt;20))</f>
        <v>1</v>
      </c>
      <c r="AB3154" s="90" t="b">
        <f>OR(MONTH(Taulukko1[[#This Row],[Loppu PVM]])&lt;=5,AND(MONTH(Taulukko1[[#This Row],[Loppu PVM]] )=6,DAY(Taulukko1[[#This Row],[Loppu PVM]])&lt;20))</f>
        <v>1</v>
      </c>
      <c r="AC3154" s="90" t="b">
        <f>OR(MONTH(Taulukko1[[#This Row],[Alku PVM]] )&lt;=3,AND(MONTH(Taulukko1[[#This Row],[Alku PVM]] )=3))</f>
        <v>1</v>
      </c>
      <c r="AD3154" s="90" t="b">
        <f>OR(MONTH(Taulukko1[[#This Row],[Loppu PVM]] )&lt;=3,AND(MONTH(Taulukko1[[#This Row],[Loppu PVM]] )=3))</f>
        <v>1</v>
      </c>
      <c r="AE3154" s="90" t="b">
        <f>OR(MONTH(Taulukko1[[#This Row],[Alku PVM]] )&lt;=9,AND(MONTH(Taulukko1[[#This Row],[Alku PVM]] )=9))</f>
        <v>1</v>
      </c>
      <c r="AF3154" s="90" t="b">
        <f>OR(MONTH(Taulukko1[[#This Row],[Loppu PVM]])&lt;=9,AND(MONTH(Taulukko1[[#This Row],[Loppu PVM]] )=9))</f>
        <v>1</v>
      </c>
      <c r="AG3154" s="90" t="b">
        <f>OR(MONTH(Taulukko1[[#This Row],[Alku PVM]] )&lt;=6,AND(MONTH(Taulukko1[[#This Row],[Alku PVM]] )=6))</f>
        <v>1</v>
      </c>
      <c r="AH3154" s="90" t="b">
        <f>OR(MONTH(Taulukko1[[#This Row],[Loppu PVM]])&lt;=6,AND(MONTH(Taulukko1[[#This Row],[Loppu PVM]] )=6))</f>
        <v>1</v>
      </c>
    </row>
    <row r="3155" spans="1:34">
      <c r="A3155" s="25" t="s">
        <v>1375</v>
      </c>
      <c r="B3155" s="26">
        <v>42031</v>
      </c>
      <c r="C3155" s="25" t="s">
        <v>4612</v>
      </c>
      <c r="D3155" s="35"/>
      <c r="E3155" s="123">
        <v>25</v>
      </c>
      <c r="F3155" s="26">
        <v>42069</v>
      </c>
      <c r="G3155" s="33">
        <v>18</v>
      </c>
      <c r="H3155" s="29">
        <v>25</v>
      </c>
      <c r="I3155" s="126">
        <f>INDEX('TOL2008'!B:B,MATCH(A3155,'TOL2008'!A:A,0))</f>
        <v>26510</v>
      </c>
      <c r="J3155" s="126" t="str">
        <f>INDEX(Pääluokka!$H$2:$H$100,MATCH(VALUE(LEFT(Taulukko1[[#This Row],[TOL2008]],2)),Pääluokka!$G$2:$G$100,0))</f>
        <v>Teollisuus</v>
      </c>
      <c r="K3155" s="126" t="str">
        <f>INDEX(Pääluokka!$I$2:$I$100,MATCH(VALUE(LEFT(Taulukko1[[#This Row],[TOL2008]],2)),Pääluokka!$G$2:$G$100,0))</f>
        <v>Teollisuus (C-E)</v>
      </c>
      <c r="L3155" s="41">
        <f t="shared" si="490"/>
        <v>38</v>
      </c>
      <c r="M3155" s="43">
        <f t="shared" si="491"/>
        <v>42031</v>
      </c>
      <c r="N3155" s="43">
        <f t="shared" si="492"/>
        <v>42069</v>
      </c>
      <c r="O3155" s="43">
        <f t="shared" si="493"/>
        <v>42005</v>
      </c>
      <c r="P3155" s="43">
        <f t="shared" si="494"/>
        <v>42064</v>
      </c>
      <c r="Q3155" s="41">
        <f t="shared" si="495"/>
        <v>2015</v>
      </c>
      <c r="R3155" s="41">
        <f t="shared" si="496"/>
        <v>2015</v>
      </c>
      <c r="S3155" s="43" t="str">
        <f>YEAR(Taulukko1[[#This Row],[Alku KK]])&amp;"Q"&amp;ROUNDDOWN((MONTH(Taulukko1[[#This Row],[Alku KK]])-1)/3+1,0)</f>
        <v>2015Q1</v>
      </c>
      <c r="T3155" s="43" t="str">
        <f>YEAR(Taulukko1[[#This Row],[Loppu KK]])&amp;"Q"&amp;ROUNDDOWN((MONTH(Taulukko1[[#This Row],[Loppu KK]])-1)/3+1,0)</f>
        <v>2015Q1</v>
      </c>
      <c r="U3155" s="66">
        <f>IF(COUNT(Taulukko1[[#This Row],[Neuvottelujen alaiset ]])=1,Taulukko1[[#This Row],[Neuvottelujen alaiset ]],Taulukko1[[#This Row],[Vähennystarve]])</f>
        <v>25</v>
      </c>
      <c r="V3155" s="44">
        <f t="shared" si="497"/>
        <v>1</v>
      </c>
      <c r="W3155" s="44">
        <f t="shared" si="498"/>
        <v>0.72</v>
      </c>
      <c r="X3155" s="44">
        <f t="shared" si="499"/>
        <v>0.72</v>
      </c>
      <c r="Y3155" s="90" t="b">
        <f>AND(MONTH(Taulukko1[[#This Row],[Alku PVM]] )=6,DAY(Taulukko1[[#This Row],[Alku PVM]] )&gt;19)</f>
        <v>0</v>
      </c>
      <c r="Z3155" s="90" t="b">
        <f>AND(MONTH(Taulukko1[[#This Row],[Loppu PVM]] )=6,DAY(Taulukko1[[#This Row],[Loppu PVM]] )&gt;19)</f>
        <v>0</v>
      </c>
      <c r="AA3155" s="90" t="b">
        <f>OR(MONTH(Taulukko1[[#This Row],[Alku PVM]] )&lt;=5,AND(MONTH(Taulukko1[[#This Row],[Alku PVM]] )=6,DAY(Taulukko1[[#This Row],[Alku PVM]] )&lt;20))</f>
        <v>1</v>
      </c>
      <c r="AB3155" s="90" t="b">
        <f>OR(MONTH(Taulukko1[[#This Row],[Loppu PVM]])&lt;=5,AND(MONTH(Taulukko1[[#This Row],[Loppu PVM]] )=6,DAY(Taulukko1[[#This Row],[Loppu PVM]])&lt;20))</f>
        <v>1</v>
      </c>
      <c r="AC3155" s="90" t="b">
        <f>OR(MONTH(Taulukko1[[#This Row],[Alku PVM]] )&lt;=3,AND(MONTH(Taulukko1[[#This Row],[Alku PVM]] )=3))</f>
        <v>1</v>
      </c>
      <c r="AD3155" s="90" t="b">
        <f>OR(MONTH(Taulukko1[[#This Row],[Loppu PVM]] )&lt;=3,AND(MONTH(Taulukko1[[#This Row],[Loppu PVM]] )=3))</f>
        <v>1</v>
      </c>
      <c r="AE3155" s="90" t="b">
        <f>OR(MONTH(Taulukko1[[#This Row],[Alku PVM]] )&lt;=9,AND(MONTH(Taulukko1[[#This Row],[Alku PVM]] )=9))</f>
        <v>1</v>
      </c>
      <c r="AF3155" s="90" t="b">
        <f>OR(MONTH(Taulukko1[[#This Row],[Loppu PVM]])&lt;=9,AND(MONTH(Taulukko1[[#This Row],[Loppu PVM]] )=9))</f>
        <v>1</v>
      </c>
      <c r="AG3155" s="90" t="b">
        <f>OR(MONTH(Taulukko1[[#This Row],[Alku PVM]] )&lt;=6,AND(MONTH(Taulukko1[[#This Row],[Alku PVM]] )=6))</f>
        <v>1</v>
      </c>
      <c r="AH3155" s="90" t="b">
        <f>OR(MONTH(Taulukko1[[#This Row],[Loppu PVM]])&lt;=6,AND(MONTH(Taulukko1[[#This Row],[Loppu PVM]] )=6))</f>
        <v>1</v>
      </c>
    </row>
    <row r="3156" spans="1:34">
      <c r="A3156" s="25" t="s">
        <v>4486</v>
      </c>
      <c r="B3156" s="26">
        <v>42032</v>
      </c>
      <c r="C3156" s="25" t="s">
        <v>4487</v>
      </c>
      <c r="D3156" s="32"/>
      <c r="E3156" s="27">
        <v>30</v>
      </c>
      <c r="F3156" s="26">
        <v>42110</v>
      </c>
      <c r="G3156" s="33">
        <v>36</v>
      </c>
      <c r="H3156" s="29">
        <v>36</v>
      </c>
      <c r="I3156" s="126">
        <f>INDEX('TOL2008'!B:B,MATCH(A3156,'TOL2008'!A:A,0))</f>
        <v>43120</v>
      </c>
      <c r="J3156" s="126" t="str">
        <f>INDEX(Pääluokka!$H$2:$H$100,MATCH(VALUE(LEFT(Taulukko1[[#This Row],[TOL2008]],2)),Pääluokka!$G$2:$G$100,0))</f>
        <v>Rakentaminen</v>
      </c>
      <c r="K3156" s="126" t="str">
        <f>INDEX(Pääluokka!$I$2:$I$100,MATCH(VALUE(LEFT(Taulukko1[[#This Row],[TOL2008]],2)),Pääluokka!$G$2:$G$100,0))</f>
        <v>Rakentaminen (F)</v>
      </c>
      <c r="L3156" s="41">
        <f t="shared" si="490"/>
        <v>78</v>
      </c>
      <c r="M3156" s="43">
        <f t="shared" si="491"/>
        <v>42032</v>
      </c>
      <c r="N3156" s="43">
        <f t="shared" si="492"/>
        <v>42110</v>
      </c>
      <c r="O3156" s="43">
        <f t="shared" si="493"/>
        <v>42005</v>
      </c>
      <c r="P3156" s="43">
        <f t="shared" si="494"/>
        <v>42095</v>
      </c>
      <c r="Q3156" s="41">
        <f t="shared" si="495"/>
        <v>2015</v>
      </c>
      <c r="R3156" s="41">
        <f t="shared" si="496"/>
        <v>2015</v>
      </c>
      <c r="S3156" s="43" t="str">
        <f>YEAR(Taulukko1[[#This Row],[Alku KK]])&amp;"Q"&amp;ROUNDDOWN((MONTH(Taulukko1[[#This Row],[Alku KK]])-1)/3+1,0)</f>
        <v>2015Q1</v>
      </c>
      <c r="T3156" s="43" t="str">
        <f>YEAR(Taulukko1[[#This Row],[Loppu KK]])&amp;"Q"&amp;ROUNDDOWN((MONTH(Taulukko1[[#This Row],[Loppu KK]])-1)/3+1,0)</f>
        <v>2015Q2</v>
      </c>
      <c r="U3156" s="66">
        <f>IF(COUNT(Taulukko1[[#This Row],[Neuvottelujen alaiset ]])=1,Taulukko1[[#This Row],[Neuvottelujen alaiset ]],Taulukko1[[#This Row],[Vähennystarve]])</f>
        <v>36</v>
      </c>
      <c r="V3156" s="44">
        <f t="shared" si="497"/>
        <v>0.83333333333333337</v>
      </c>
      <c r="W3156" s="44">
        <f t="shared" si="498"/>
        <v>1</v>
      </c>
      <c r="X3156" s="44">
        <f t="shared" si="499"/>
        <v>1.2</v>
      </c>
      <c r="Y3156" s="90" t="b">
        <f>AND(MONTH(Taulukko1[[#This Row],[Alku PVM]] )=6,DAY(Taulukko1[[#This Row],[Alku PVM]] )&gt;19)</f>
        <v>0</v>
      </c>
      <c r="Z3156" s="90" t="b">
        <f>AND(MONTH(Taulukko1[[#This Row],[Loppu PVM]] )=6,DAY(Taulukko1[[#This Row],[Loppu PVM]] )&gt;19)</f>
        <v>0</v>
      </c>
      <c r="AA3156" s="90" t="b">
        <f>OR(MONTH(Taulukko1[[#This Row],[Alku PVM]] )&lt;=5,AND(MONTH(Taulukko1[[#This Row],[Alku PVM]] )=6,DAY(Taulukko1[[#This Row],[Alku PVM]] )&lt;20))</f>
        <v>1</v>
      </c>
      <c r="AB3156" s="90" t="b">
        <f>OR(MONTH(Taulukko1[[#This Row],[Loppu PVM]])&lt;=5,AND(MONTH(Taulukko1[[#This Row],[Loppu PVM]] )=6,DAY(Taulukko1[[#This Row],[Loppu PVM]])&lt;20))</f>
        <v>1</v>
      </c>
      <c r="AC3156" s="90" t="b">
        <f>OR(MONTH(Taulukko1[[#This Row],[Alku PVM]] )&lt;=3,AND(MONTH(Taulukko1[[#This Row],[Alku PVM]] )=3))</f>
        <v>1</v>
      </c>
      <c r="AD3156" s="90" t="b">
        <f>OR(MONTH(Taulukko1[[#This Row],[Loppu PVM]] )&lt;=3,AND(MONTH(Taulukko1[[#This Row],[Loppu PVM]] )=3))</f>
        <v>0</v>
      </c>
      <c r="AE3156" s="90" t="b">
        <f>OR(MONTH(Taulukko1[[#This Row],[Alku PVM]] )&lt;=9,AND(MONTH(Taulukko1[[#This Row],[Alku PVM]] )=9))</f>
        <v>1</v>
      </c>
      <c r="AF3156" s="90" t="b">
        <f>OR(MONTH(Taulukko1[[#This Row],[Loppu PVM]])&lt;=9,AND(MONTH(Taulukko1[[#This Row],[Loppu PVM]] )=9))</f>
        <v>1</v>
      </c>
      <c r="AG3156" s="90" t="b">
        <f>OR(MONTH(Taulukko1[[#This Row],[Alku PVM]] )&lt;=6,AND(MONTH(Taulukko1[[#This Row],[Alku PVM]] )=6))</f>
        <v>1</v>
      </c>
      <c r="AH3156" s="90" t="b">
        <f>OR(MONTH(Taulukko1[[#This Row],[Loppu PVM]])&lt;=6,AND(MONTH(Taulukko1[[#This Row],[Loppu PVM]] )=6))</f>
        <v>1</v>
      </c>
    </row>
    <row r="3157" spans="1:34">
      <c r="A3157" s="25" t="s">
        <v>4429</v>
      </c>
      <c r="B3157" s="26">
        <v>42032</v>
      </c>
      <c r="C3157" s="25" t="s">
        <v>1423</v>
      </c>
      <c r="D3157" s="35"/>
      <c r="E3157" s="27">
        <v>8</v>
      </c>
      <c r="F3157" s="26"/>
      <c r="G3157" s="33"/>
      <c r="H3157" s="27">
        <v>27</v>
      </c>
      <c r="I3157" s="126">
        <f>INDEX('TOL2008'!B:B,MATCH(A3157,'TOL2008'!A:A,0))</f>
        <v>11010</v>
      </c>
      <c r="J3157" s="126" t="str">
        <f>INDEX(Pääluokka!$H$2:$H$100,MATCH(VALUE(LEFT(Taulukko1[[#This Row],[TOL2008]],2)),Pääluokka!$G$2:$G$100,0))</f>
        <v>Teollisuus</v>
      </c>
      <c r="K3157" s="126" t="str">
        <f>INDEX(Pääluokka!$I$2:$I$100,MATCH(VALUE(LEFT(Taulukko1[[#This Row],[TOL2008]],2)),Pääluokka!$G$2:$G$100,0))</f>
        <v>Teollisuus (C-E)</v>
      </c>
      <c r="L3157" s="41" t="str">
        <f t="shared" si="490"/>
        <v>NA</v>
      </c>
      <c r="M3157" s="43">
        <f t="shared" si="491"/>
        <v>42032</v>
      </c>
      <c r="N3157" s="43">
        <f t="shared" si="492"/>
        <v>42083</v>
      </c>
      <c r="O3157" s="43">
        <f t="shared" si="493"/>
        <v>42005</v>
      </c>
      <c r="P3157" s="43">
        <f t="shared" si="494"/>
        <v>42064</v>
      </c>
      <c r="Q3157" s="41">
        <f t="shared" si="495"/>
        <v>2015</v>
      </c>
      <c r="R3157" s="41">
        <f t="shared" si="496"/>
        <v>2015</v>
      </c>
      <c r="S3157" s="43" t="str">
        <f>YEAR(Taulukko1[[#This Row],[Alku KK]])&amp;"Q"&amp;ROUNDDOWN((MONTH(Taulukko1[[#This Row],[Alku KK]])-1)/3+1,0)</f>
        <v>2015Q1</v>
      </c>
      <c r="T3157" s="43" t="str">
        <f>YEAR(Taulukko1[[#This Row],[Loppu KK]])&amp;"Q"&amp;ROUNDDOWN((MONTH(Taulukko1[[#This Row],[Loppu KK]])-1)/3+1,0)</f>
        <v>2015Q1</v>
      </c>
      <c r="U3157" s="66">
        <f>IF(COUNT(Taulukko1[[#This Row],[Neuvottelujen alaiset ]])=1,Taulukko1[[#This Row],[Neuvottelujen alaiset ]],Taulukko1[[#This Row],[Vähennystarve]])</f>
        <v>27</v>
      </c>
      <c r="V3157" s="44">
        <f t="shared" si="497"/>
        <v>0.29629629629629628</v>
      </c>
      <c r="W3157" s="44" t="str">
        <f t="shared" si="498"/>
        <v>NA</v>
      </c>
      <c r="X3157" s="44" t="str">
        <f t="shared" si="499"/>
        <v>NA</v>
      </c>
      <c r="Y3157" s="90" t="b">
        <f>AND(MONTH(Taulukko1[[#This Row],[Alku PVM]] )=6,DAY(Taulukko1[[#This Row],[Alku PVM]] )&gt;19)</f>
        <v>0</v>
      </c>
      <c r="Z3157" s="90" t="b">
        <f>AND(MONTH(Taulukko1[[#This Row],[Loppu PVM]] )=6,DAY(Taulukko1[[#This Row],[Loppu PVM]] )&gt;19)</f>
        <v>0</v>
      </c>
      <c r="AA3157" s="90" t="b">
        <f>OR(MONTH(Taulukko1[[#This Row],[Alku PVM]] )&lt;=5,AND(MONTH(Taulukko1[[#This Row],[Alku PVM]] )=6,DAY(Taulukko1[[#This Row],[Alku PVM]] )&lt;20))</f>
        <v>1</v>
      </c>
      <c r="AB3157" s="90" t="b">
        <f>OR(MONTH(Taulukko1[[#This Row],[Loppu PVM]])&lt;=5,AND(MONTH(Taulukko1[[#This Row],[Loppu PVM]] )=6,DAY(Taulukko1[[#This Row],[Loppu PVM]])&lt;20))</f>
        <v>1</v>
      </c>
      <c r="AC3157" s="90" t="b">
        <f>OR(MONTH(Taulukko1[[#This Row],[Alku PVM]] )&lt;=3,AND(MONTH(Taulukko1[[#This Row],[Alku PVM]] )=3))</f>
        <v>1</v>
      </c>
      <c r="AD3157" s="90" t="b">
        <f>OR(MONTH(Taulukko1[[#This Row],[Loppu PVM]] )&lt;=3,AND(MONTH(Taulukko1[[#This Row],[Loppu PVM]] )=3))</f>
        <v>1</v>
      </c>
      <c r="AE3157" s="90" t="b">
        <f>OR(MONTH(Taulukko1[[#This Row],[Alku PVM]] )&lt;=9,AND(MONTH(Taulukko1[[#This Row],[Alku PVM]] )=9))</f>
        <v>1</v>
      </c>
      <c r="AF3157" s="90" t="b">
        <f>OR(MONTH(Taulukko1[[#This Row],[Loppu PVM]])&lt;=9,AND(MONTH(Taulukko1[[#This Row],[Loppu PVM]] )=9))</f>
        <v>1</v>
      </c>
      <c r="AG3157" s="90" t="b">
        <f>OR(MONTH(Taulukko1[[#This Row],[Alku PVM]] )&lt;=6,AND(MONTH(Taulukko1[[#This Row],[Alku PVM]] )=6))</f>
        <v>1</v>
      </c>
      <c r="AH3157" s="90" t="b">
        <f>OR(MONTH(Taulukko1[[#This Row],[Loppu PVM]])&lt;=6,AND(MONTH(Taulukko1[[#This Row],[Loppu PVM]] )=6))</f>
        <v>1</v>
      </c>
    </row>
    <row r="3158" spans="1:34">
      <c r="A3158" s="25" t="s">
        <v>472</v>
      </c>
      <c r="B3158" s="26">
        <v>42034</v>
      </c>
      <c r="C3158" s="25" t="s">
        <v>4505</v>
      </c>
      <c r="D3158" s="32" t="s">
        <v>25</v>
      </c>
      <c r="E3158" s="27">
        <v>10</v>
      </c>
      <c r="F3158" s="30">
        <v>42065</v>
      </c>
      <c r="G3158" s="33">
        <v>7</v>
      </c>
      <c r="H3158" s="29">
        <v>64</v>
      </c>
      <c r="I3158" s="126">
        <f>INDEX('TOL2008'!B:B,MATCH(A3158,'TOL2008'!A:A,0))</f>
        <v>58130</v>
      </c>
      <c r="J3158" s="126" t="str">
        <f>INDEX(Pääluokka!$H$2:$H$100,MATCH(VALUE(LEFT(Taulukko1[[#This Row],[TOL2008]],2)),Pääluokka!$G$2:$G$100,0))</f>
        <v>Informaatio ja viestintä</v>
      </c>
      <c r="K3158" s="126" t="str">
        <f>INDEX(Pääluokka!$I$2:$I$100,MATCH(VALUE(LEFT(Taulukko1[[#This Row],[TOL2008]],2)),Pääluokka!$G$2:$G$100,0))</f>
        <v>Palvelualat (G-N, R, S)</v>
      </c>
      <c r="L3158" s="41">
        <f t="shared" si="490"/>
        <v>31</v>
      </c>
      <c r="M3158" s="43">
        <f t="shared" si="491"/>
        <v>42034</v>
      </c>
      <c r="N3158" s="43">
        <f t="shared" si="492"/>
        <v>42065</v>
      </c>
      <c r="O3158" s="43">
        <f t="shared" si="493"/>
        <v>42005</v>
      </c>
      <c r="P3158" s="43">
        <f t="shared" si="494"/>
        <v>42064</v>
      </c>
      <c r="Q3158" s="41">
        <f t="shared" si="495"/>
        <v>2015</v>
      </c>
      <c r="R3158" s="41">
        <f t="shared" si="496"/>
        <v>2015</v>
      </c>
      <c r="S3158" s="43" t="str">
        <f>YEAR(Taulukko1[[#This Row],[Alku KK]])&amp;"Q"&amp;ROUNDDOWN((MONTH(Taulukko1[[#This Row],[Alku KK]])-1)/3+1,0)</f>
        <v>2015Q1</v>
      </c>
      <c r="T3158" s="43" t="str">
        <f>YEAR(Taulukko1[[#This Row],[Loppu KK]])&amp;"Q"&amp;ROUNDDOWN((MONTH(Taulukko1[[#This Row],[Loppu KK]])-1)/3+1,0)</f>
        <v>2015Q1</v>
      </c>
      <c r="U3158" s="66">
        <f>IF(COUNT(Taulukko1[[#This Row],[Neuvottelujen alaiset ]])=1,Taulukko1[[#This Row],[Neuvottelujen alaiset ]],Taulukko1[[#This Row],[Vähennystarve]])</f>
        <v>64</v>
      </c>
      <c r="V3158" s="44">
        <f t="shared" si="497"/>
        <v>0.15625</v>
      </c>
      <c r="W3158" s="44">
        <f t="shared" si="498"/>
        <v>0.109375</v>
      </c>
      <c r="X3158" s="44">
        <f t="shared" si="499"/>
        <v>0.7</v>
      </c>
      <c r="Y3158" s="90" t="b">
        <f>AND(MONTH(Taulukko1[[#This Row],[Alku PVM]] )=6,DAY(Taulukko1[[#This Row],[Alku PVM]] )&gt;19)</f>
        <v>0</v>
      </c>
      <c r="Z3158" s="90" t="b">
        <f>AND(MONTH(Taulukko1[[#This Row],[Loppu PVM]] )=6,DAY(Taulukko1[[#This Row],[Loppu PVM]] )&gt;19)</f>
        <v>0</v>
      </c>
      <c r="AA3158" s="90" t="b">
        <f>OR(MONTH(Taulukko1[[#This Row],[Alku PVM]] )&lt;=5,AND(MONTH(Taulukko1[[#This Row],[Alku PVM]] )=6,DAY(Taulukko1[[#This Row],[Alku PVM]] )&lt;20))</f>
        <v>1</v>
      </c>
      <c r="AB3158" s="90" t="b">
        <f>OR(MONTH(Taulukko1[[#This Row],[Loppu PVM]])&lt;=5,AND(MONTH(Taulukko1[[#This Row],[Loppu PVM]] )=6,DAY(Taulukko1[[#This Row],[Loppu PVM]])&lt;20))</f>
        <v>1</v>
      </c>
      <c r="AC3158" s="90" t="b">
        <f>OR(MONTH(Taulukko1[[#This Row],[Alku PVM]] )&lt;=3,AND(MONTH(Taulukko1[[#This Row],[Alku PVM]] )=3))</f>
        <v>1</v>
      </c>
      <c r="AD3158" s="90" t="b">
        <f>OR(MONTH(Taulukko1[[#This Row],[Loppu PVM]] )&lt;=3,AND(MONTH(Taulukko1[[#This Row],[Loppu PVM]] )=3))</f>
        <v>1</v>
      </c>
      <c r="AE3158" s="90" t="b">
        <f>OR(MONTH(Taulukko1[[#This Row],[Alku PVM]] )&lt;=9,AND(MONTH(Taulukko1[[#This Row],[Alku PVM]] )=9))</f>
        <v>1</v>
      </c>
      <c r="AF3158" s="90" t="b">
        <f>OR(MONTH(Taulukko1[[#This Row],[Loppu PVM]])&lt;=9,AND(MONTH(Taulukko1[[#This Row],[Loppu PVM]] )=9))</f>
        <v>1</v>
      </c>
      <c r="AG3158" s="90" t="b">
        <f>OR(MONTH(Taulukko1[[#This Row],[Alku PVM]] )&lt;=6,AND(MONTH(Taulukko1[[#This Row],[Alku PVM]] )=6))</f>
        <v>1</v>
      </c>
      <c r="AH3158" s="90" t="b">
        <f>OR(MONTH(Taulukko1[[#This Row],[Loppu PVM]])&lt;=6,AND(MONTH(Taulukko1[[#This Row],[Loppu PVM]] )=6))</f>
        <v>1</v>
      </c>
    </row>
    <row r="3159" spans="1:34">
      <c r="A3159" s="25" t="s">
        <v>4431</v>
      </c>
      <c r="B3159" s="26">
        <v>42034</v>
      </c>
      <c r="C3159" s="25" t="s">
        <v>179</v>
      </c>
      <c r="D3159" s="35" t="s">
        <v>25</v>
      </c>
      <c r="E3159" s="27">
        <v>100</v>
      </c>
      <c r="F3159" s="26"/>
      <c r="G3159" s="33"/>
      <c r="H3159" s="27">
        <v>1800</v>
      </c>
      <c r="I3159" s="126">
        <f>INDEX('TOL2008'!B:B,MATCH(A3159,'TOL2008'!A:A,0))</f>
        <v>52291</v>
      </c>
      <c r="J3159" s="126" t="str">
        <f>INDEX(Pääluokka!$H$2:$H$100,MATCH(VALUE(LEFT(Taulukko1[[#This Row],[TOL2008]],2)),Pääluokka!$G$2:$G$100,0))</f>
        <v>Kuljetus ja varastointi</v>
      </c>
      <c r="K3159" s="126" t="str">
        <f>INDEX(Pääluokka!$I$2:$I$100,MATCH(VALUE(LEFT(Taulukko1[[#This Row],[TOL2008]],2)),Pääluokka!$G$2:$G$100,0))</f>
        <v>Palvelualat (G-N, R, S)</v>
      </c>
      <c r="L3159" s="41" t="str">
        <f t="shared" si="490"/>
        <v>NA</v>
      </c>
      <c r="M3159" s="43">
        <f t="shared" si="491"/>
        <v>42034</v>
      </c>
      <c r="N3159" s="43">
        <f t="shared" si="492"/>
        <v>42085</v>
      </c>
      <c r="O3159" s="43">
        <f t="shared" si="493"/>
        <v>42005</v>
      </c>
      <c r="P3159" s="43">
        <f t="shared" si="494"/>
        <v>42064</v>
      </c>
      <c r="Q3159" s="41">
        <f t="shared" si="495"/>
        <v>2015</v>
      </c>
      <c r="R3159" s="41">
        <f t="shared" si="496"/>
        <v>2015</v>
      </c>
      <c r="S3159" s="43" t="str">
        <f>YEAR(Taulukko1[[#This Row],[Alku KK]])&amp;"Q"&amp;ROUNDDOWN((MONTH(Taulukko1[[#This Row],[Alku KK]])-1)/3+1,0)</f>
        <v>2015Q1</v>
      </c>
      <c r="T3159" s="43" t="str">
        <f>YEAR(Taulukko1[[#This Row],[Loppu KK]])&amp;"Q"&amp;ROUNDDOWN((MONTH(Taulukko1[[#This Row],[Loppu KK]])-1)/3+1,0)</f>
        <v>2015Q1</v>
      </c>
      <c r="U3159" s="66">
        <f>IF(COUNT(Taulukko1[[#This Row],[Neuvottelujen alaiset ]])=1,Taulukko1[[#This Row],[Neuvottelujen alaiset ]],Taulukko1[[#This Row],[Vähennystarve]])</f>
        <v>1800</v>
      </c>
      <c r="V3159" s="44">
        <f t="shared" si="497"/>
        <v>5.5555555555555552E-2</v>
      </c>
      <c r="W3159" s="44" t="str">
        <f t="shared" si="498"/>
        <v>NA</v>
      </c>
      <c r="X3159" s="44" t="str">
        <f t="shared" si="499"/>
        <v>NA</v>
      </c>
      <c r="Y3159" s="90" t="b">
        <f>AND(MONTH(Taulukko1[[#This Row],[Alku PVM]] )=6,DAY(Taulukko1[[#This Row],[Alku PVM]] )&gt;19)</f>
        <v>0</v>
      </c>
      <c r="Z3159" s="90" t="b">
        <f>AND(MONTH(Taulukko1[[#This Row],[Loppu PVM]] )=6,DAY(Taulukko1[[#This Row],[Loppu PVM]] )&gt;19)</f>
        <v>0</v>
      </c>
      <c r="AA3159" s="90" t="b">
        <f>OR(MONTH(Taulukko1[[#This Row],[Alku PVM]] )&lt;=5,AND(MONTH(Taulukko1[[#This Row],[Alku PVM]] )=6,DAY(Taulukko1[[#This Row],[Alku PVM]] )&lt;20))</f>
        <v>1</v>
      </c>
      <c r="AB3159" s="90" t="b">
        <f>OR(MONTH(Taulukko1[[#This Row],[Loppu PVM]])&lt;=5,AND(MONTH(Taulukko1[[#This Row],[Loppu PVM]] )=6,DAY(Taulukko1[[#This Row],[Loppu PVM]])&lt;20))</f>
        <v>1</v>
      </c>
      <c r="AC3159" s="90" t="b">
        <f>OR(MONTH(Taulukko1[[#This Row],[Alku PVM]] )&lt;=3,AND(MONTH(Taulukko1[[#This Row],[Alku PVM]] )=3))</f>
        <v>1</v>
      </c>
      <c r="AD3159" s="90" t="b">
        <f>OR(MONTH(Taulukko1[[#This Row],[Loppu PVM]] )&lt;=3,AND(MONTH(Taulukko1[[#This Row],[Loppu PVM]] )=3))</f>
        <v>1</v>
      </c>
      <c r="AE3159" s="90" t="b">
        <f>OR(MONTH(Taulukko1[[#This Row],[Alku PVM]] )&lt;=9,AND(MONTH(Taulukko1[[#This Row],[Alku PVM]] )=9))</f>
        <v>1</v>
      </c>
      <c r="AF3159" s="90" t="b">
        <f>OR(MONTH(Taulukko1[[#This Row],[Loppu PVM]])&lt;=9,AND(MONTH(Taulukko1[[#This Row],[Loppu PVM]] )=9))</f>
        <v>1</v>
      </c>
      <c r="AG3159" s="90" t="b">
        <f>OR(MONTH(Taulukko1[[#This Row],[Alku PVM]] )&lt;=6,AND(MONTH(Taulukko1[[#This Row],[Alku PVM]] )=6))</f>
        <v>1</v>
      </c>
      <c r="AH3159" s="90" t="b">
        <f>OR(MONTH(Taulukko1[[#This Row],[Loppu PVM]])&lt;=6,AND(MONTH(Taulukko1[[#This Row],[Loppu PVM]] )=6))</f>
        <v>1</v>
      </c>
    </row>
    <row r="3160" spans="1:34">
      <c r="A3160" s="25" t="s">
        <v>4517</v>
      </c>
      <c r="B3160" s="26">
        <v>42036</v>
      </c>
      <c r="C3160" s="25" t="s">
        <v>4518</v>
      </c>
      <c r="D3160" s="32"/>
      <c r="E3160" s="27">
        <v>26</v>
      </c>
      <c r="F3160" s="30">
        <v>42082</v>
      </c>
      <c r="G3160" s="36">
        <v>7</v>
      </c>
      <c r="H3160" s="29">
        <v>250</v>
      </c>
      <c r="I3160" s="126">
        <f>INDEX('TOL2008'!B:B,MATCH(A3160,'TOL2008'!A:A,0))</f>
        <v>65121</v>
      </c>
      <c r="J3160" s="126" t="str">
        <f>INDEX(Pääluokka!$H$2:$H$100,MATCH(VALUE(LEFT(Taulukko1[[#This Row],[TOL2008]],2)),Pääluokka!$G$2:$G$100,0))</f>
        <v>Rahoitus- ja vakuutustoiminta</v>
      </c>
      <c r="K3160" s="126" t="str">
        <f>INDEX(Pääluokka!$I$2:$I$100,MATCH(VALUE(LEFT(Taulukko1[[#This Row],[TOL2008]],2)),Pääluokka!$G$2:$G$100,0))</f>
        <v>Palvelualat (G-N, R, S)</v>
      </c>
      <c r="L3160" s="41">
        <f t="shared" si="490"/>
        <v>46</v>
      </c>
      <c r="M3160" s="43">
        <f t="shared" si="491"/>
        <v>42036</v>
      </c>
      <c r="N3160" s="43">
        <f t="shared" si="492"/>
        <v>42082</v>
      </c>
      <c r="O3160" s="43">
        <f t="shared" si="493"/>
        <v>42036</v>
      </c>
      <c r="P3160" s="43">
        <f t="shared" si="494"/>
        <v>42064</v>
      </c>
      <c r="Q3160" s="41">
        <f t="shared" si="495"/>
        <v>2015</v>
      </c>
      <c r="R3160" s="41">
        <f t="shared" si="496"/>
        <v>2015</v>
      </c>
      <c r="S3160" s="43" t="str">
        <f>YEAR(Taulukko1[[#This Row],[Alku KK]])&amp;"Q"&amp;ROUNDDOWN((MONTH(Taulukko1[[#This Row],[Alku KK]])-1)/3+1,0)</f>
        <v>2015Q1</v>
      </c>
      <c r="T3160" s="43" t="str">
        <f>YEAR(Taulukko1[[#This Row],[Loppu KK]])&amp;"Q"&amp;ROUNDDOWN((MONTH(Taulukko1[[#This Row],[Loppu KK]])-1)/3+1,0)</f>
        <v>2015Q1</v>
      </c>
      <c r="U3160" s="66">
        <f>IF(COUNT(Taulukko1[[#This Row],[Neuvottelujen alaiset ]])=1,Taulukko1[[#This Row],[Neuvottelujen alaiset ]],Taulukko1[[#This Row],[Vähennystarve]])</f>
        <v>250</v>
      </c>
      <c r="V3160" s="44">
        <f t="shared" si="497"/>
        <v>0.104</v>
      </c>
      <c r="W3160" s="44">
        <f t="shared" si="498"/>
        <v>2.8000000000000001E-2</v>
      </c>
      <c r="X3160" s="44">
        <f t="shared" si="499"/>
        <v>0.26923076923076922</v>
      </c>
      <c r="Y3160" s="90" t="b">
        <f>AND(MONTH(Taulukko1[[#This Row],[Alku PVM]] )=6,DAY(Taulukko1[[#This Row],[Alku PVM]] )&gt;19)</f>
        <v>0</v>
      </c>
      <c r="Z3160" s="90" t="b">
        <f>AND(MONTH(Taulukko1[[#This Row],[Loppu PVM]] )=6,DAY(Taulukko1[[#This Row],[Loppu PVM]] )&gt;19)</f>
        <v>0</v>
      </c>
      <c r="AA3160" s="90" t="b">
        <f>OR(MONTH(Taulukko1[[#This Row],[Alku PVM]] )&lt;=5,AND(MONTH(Taulukko1[[#This Row],[Alku PVM]] )=6,DAY(Taulukko1[[#This Row],[Alku PVM]] )&lt;20))</f>
        <v>1</v>
      </c>
      <c r="AB3160" s="90" t="b">
        <f>OR(MONTH(Taulukko1[[#This Row],[Loppu PVM]])&lt;=5,AND(MONTH(Taulukko1[[#This Row],[Loppu PVM]] )=6,DAY(Taulukko1[[#This Row],[Loppu PVM]])&lt;20))</f>
        <v>1</v>
      </c>
      <c r="AC3160" s="90" t="b">
        <f>OR(MONTH(Taulukko1[[#This Row],[Alku PVM]] )&lt;=3,AND(MONTH(Taulukko1[[#This Row],[Alku PVM]] )=3))</f>
        <v>1</v>
      </c>
      <c r="AD3160" s="90" t="b">
        <f>OR(MONTH(Taulukko1[[#This Row],[Loppu PVM]] )&lt;=3,AND(MONTH(Taulukko1[[#This Row],[Loppu PVM]] )=3))</f>
        <v>1</v>
      </c>
      <c r="AE3160" s="90" t="b">
        <f>OR(MONTH(Taulukko1[[#This Row],[Alku PVM]] )&lt;=9,AND(MONTH(Taulukko1[[#This Row],[Alku PVM]] )=9))</f>
        <v>1</v>
      </c>
      <c r="AF3160" s="90" t="b">
        <f>OR(MONTH(Taulukko1[[#This Row],[Loppu PVM]])&lt;=9,AND(MONTH(Taulukko1[[#This Row],[Loppu PVM]] )=9))</f>
        <v>1</v>
      </c>
      <c r="AG3160" s="90" t="b">
        <f>OR(MONTH(Taulukko1[[#This Row],[Alku PVM]] )&lt;=6,AND(MONTH(Taulukko1[[#This Row],[Alku PVM]] )=6))</f>
        <v>1</v>
      </c>
      <c r="AH3160" s="90" t="b">
        <f>OR(MONTH(Taulukko1[[#This Row],[Loppu PVM]])&lt;=6,AND(MONTH(Taulukko1[[#This Row],[Loppu PVM]] )=6))</f>
        <v>1</v>
      </c>
    </row>
    <row r="3161" spans="1:34">
      <c r="A3161" s="25" t="s">
        <v>3396</v>
      </c>
      <c r="B3161" s="26">
        <v>42039</v>
      </c>
      <c r="C3161" s="25" t="s">
        <v>4502</v>
      </c>
      <c r="D3161" s="32">
        <v>20</v>
      </c>
      <c r="E3161" s="27">
        <v>20</v>
      </c>
      <c r="F3161" s="30"/>
      <c r="G3161" s="33"/>
      <c r="H3161" s="29">
        <v>20</v>
      </c>
      <c r="I3161" s="126">
        <f>INDEX('TOL2008'!B:B,MATCH(A3161,'TOL2008'!A:A,0))</f>
        <v>18120</v>
      </c>
      <c r="J3161" s="126" t="str">
        <f>INDEX(Pääluokka!$H$2:$H$100,MATCH(VALUE(LEFT(Taulukko1[[#This Row],[TOL2008]],2)),Pääluokka!$G$2:$G$100,0))</f>
        <v>Teollisuus</v>
      </c>
      <c r="K3161" s="126" t="str">
        <f>INDEX(Pääluokka!$I$2:$I$100,MATCH(VALUE(LEFT(Taulukko1[[#This Row],[TOL2008]],2)),Pääluokka!$G$2:$G$100,0))</f>
        <v>Teollisuus (C-E)</v>
      </c>
      <c r="L3161" s="41" t="str">
        <f t="shared" si="490"/>
        <v>NA</v>
      </c>
      <c r="M3161" s="43">
        <f t="shared" si="491"/>
        <v>42039</v>
      </c>
      <c r="N3161" s="43">
        <f t="shared" si="492"/>
        <v>42090</v>
      </c>
      <c r="O3161" s="43">
        <f t="shared" si="493"/>
        <v>42036</v>
      </c>
      <c r="P3161" s="43">
        <f t="shared" si="494"/>
        <v>42064</v>
      </c>
      <c r="Q3161" s="41">
        <f t="shared" si="495"/>
        <v>2015</v>
      </c>
      <c r="R3161" s="41">
        <f t="shared" si="496"/>
        <v>2015</v>
      </c>
      <c r="S3161" s="43" t="str">
        <f>YEAR(Taulukko1[[#This Row],[Alku KK]])&amp;"Q"&amp;ROUNDDOWN((MONTH(Taulukko1[[#This Row],[Alku KK]])-1)/3+1,0)</f>
        <v>2015Q1</v>
      </c>
      <c r="T3161" s="43" t="str">
        <f>YEAR(Taulukko1[[#This Row],[Loppu KK]])&amp;"Q"&amp;ROUNDDOWN((MONTH(Taulukko1[[#This Row],[Loppu KK]])-1)/3+1,0)</f>
        <v>2015Q1</v>
      </c>
      <c r="U3161" s="66">
        <f>IF(COUNT(Taulukko1[[#This Row],[Neuvottelujen alaiset ]])=1,Taulukko1[[#This Row],[Neuvottelujen alaiset ]],Taulukko1[[#This Row],[Vähennystarve]])</f>
        <v>20</v>
      </c>
      <c r="V3161" s="44">
        <f t="shared" si="497"/>
        <v>1</v>
      </c>
      <c r="W3161" s="44" t="str">
        <f t="shared" si="498"/>
        <v>NA</v>
      </c>
      <c r="X3161" s="44" t="str">
        <f t="shared" si="499"/>
        <v>NA</v>
      </c>
      <c r="Y3161" s="90" t="b">
        <f>AND(MONTH(Taulukko1[[#This Row],[Alku PVM]] )=6,DAY(Taulukko1[[#This Row],[Alku PVM]] )&gt;19)</f>
        <v>0</v>
      </c>
      <c r="Z3161" s="90" t="b">
        <f>AND(MONTH(Taulukko1[[#This Row],[Loppu PVM]] )=6,DAY(Taulukko1[[#This Row],[Loppu PVM]] )&gt;19)</f>
        <v>0</v>
      </c>
      <c r="AA3161" s="90" t="b">
        <f>OR(MONTH(Taulukko1[[#This Row],[Alku PVM]] )&lt;=5,AND(MONTH(Taulukko1[[#This Row],[Alku PVM]] )=6,DAY(Taulukko1[[#This Row],[Alku PVM]] )&lt;20))</f>
        <v>1</v>
      </c>
      <c r="AB3161" s="90" t="b">
        <f>OR(MONTH(Taulukko1[[#This Row],[Loppu PVM]])&lt;=5,AND(MONTH(Taulukko1[[#This Row],[Loppu PVM]] )=6,DAY(Taulukko1[[#This Row],[Loppu PVM]])&lt;20))</f>
        <v>1</v>
      </c>
      <c r="AC3161" s="90" t="b">
        <f>OR(MONTH(Taulukko1[[#This Row],[Alku PVM]] )&lt;=3,AND(MONTH(Taulukko1[[#This Row],[Alku PVM]] )=3))</f>
        <v>1</v>
      </c>
      <c r="AD3161" s="90" t="b">
        <f>OR(MONTH(Taulukko1[[#This Row],[Loppu PVM]] )&lt;=3,AND(MONTH(Taulukko1[[#This Row],[Loppu PVM]] )=3))</f>
        <v>1</v>
      </c>
      <c r="AE3161" s="90" t="b">
        <f>OR(MONTH(Taulukko1[[#This Row],[Alku PVM]] )&lt;=9,AND(MONTH(Taulukko1[[#This Row],[Alku PVM]] )=9))</f>
        <v>1</v>
      </c>
      <c r="AF3161" s="90" t="b">
        <f>OR(MONTH(Taulukko1[[#This Row],[Loppu PVM]])&lt;=9,AND(MONTH(Taulukko1[[#This Row],[Loppu PVM]] )=9))</f>
        <v>1</v>
      </c>
      <c r="AG3161" s="90" t="b">
        <f>OR(MONTH(Taulukko1[[#This Row],[Alku PVM]] )&lt;=6,AND(MONTH(Taulukko1[[#This Row],[Alku PVM]] )=6))</f>
        <v>1</v>
      </c>
      <c r="AH3161" s="90" t="b">
        <f>OR(MONTH(Taulukko1[[#This Row],[Loppu PVM]])&lt;=6,AND(MONTH(Taulukko1[[#This Row],[Loppu PVM]] )=6))</f>
        <v>1</v>
      </c>
    </row>
    <row r="3162" spans="1:34">
      <c r="A3162" s="25" t="s">
        <v>4568</v>
      </c>
      <c r="B3162" s="26">
        <v>42040</v>
      </c>
      <c r="C3162" s="25" t="s">
        <v>4569</v>
      </c>
      <c r="D3162" s="35">
        <v>0</v>
      </c>
      <c r="E3162" s="27"/>
      <c r="F3162" s="26">
        <v>42117</v>
      </c>
      <c r="G3162" s="33">
        <v>0</v>
      </c>
      <c r="H3162" s="27">
        <v>35</v>
      </c>
      <c r="I3162" s="126">
        <f>INDEX('TOL2008'!B:B,MATCH(A3162,'TOL2008'!A:A,0))</f>
        <v>85520</v>
      </c>
      <c r="J3162" s="126" t="str">
        <f>INDEX(Pääluokka!$H$2:$H$100,MATCH(VALUE(LEFT(Taulukko1[[#This Row],[TOL2008]],2)),Pääluokka!$G$2:$G$100,0))</f>
        <v>Koulutus</v>
      </c>
      <c r="K3162" s="126" t="str">
        <f>INDEX(Pääluokka!$I$2:$I$100,MATCH(VALUE(LEFT(Taulukko1[[#This Row],[TOL2008]],2)),Pääluokka!$G$2:$G$100,0))</f>
        <v>Muut toimialat (O-Q, T-X)</v>
      </c>
      <c r="L3162" s="41">
        <f t="shared" si="490"/>
        <v>77</v>
      </c>
      <c r="M3162" s="43">
        <f t="shared" si="491"/>
        <v>42040</v>
      </c>
      <c r="N3162" s="43">
        <f t="shared" si="492"/>
        <v>42117</v>
      </c>
      <c r="O3162" s="43">
        <f t="shared" si="493"/>
        <v>42036</v>
      </c>
      <c r="P3162" s="43">
        <f t="shared" si="494"/>
        <v>42095</v>
      </c>
      <c r="Q3162" s="41">
        <f t="shared" si="495"/>
        <v>2015</v>
      </c>
      <c r="R3162" s="41">
        <f t="shared" si="496"/>
        <v>2015</v>
      </c>
      <c r="S3162" s="43" t="str">
        <f>YEAR(Taulukko1[[#This Row],[Alku KK]])&amp;"Q"&amp;ROUNDDOWN((MONTH(Taulukko1[[#This Row],[Alku KK]])-1)/3+1,0)</f>
        <v>2015Q1</v>
      </c>
      <c r="T3162" s="43" t="str">
        <f>YEAR(Taulukko1[[#This Row],[Loppu KK]])&amp;"Q"&amp;ROUNDDOWN((MONTH(Taulukko1[[#This Row],[Loppu KK]])-1)/3+1,0)</f>
        <v>2015Q2</v>
      </c>
      <c r="U3162" s="66">
        <f>IF(COUNT(Taulukko1[[#This Row],[Neuvottelujen alaiset ]])=1,Taulukko1[[#This Row],[Neuvottelujen alaiset ]],Taulukko1[[#This Row],[Vähennystarve]])</f>
        <v>35</v>
      </c>
      <c r="V3162" s="44" t="str">
        <f t="shared" si="497"/>
        <v>NA</v>
      </c>
      <c r="W3162" s="44">
        <f t="shared" si="498"/>
        <v>0</v>
      </c>
      <c r="X3162" s="44" t="str">
        <f t="shared" si="499"/>
        <v>NA</v>
      </c>
      <c r="Y3162" s="90" t="b">
        <f>AND(MONTH(Taulukko1[[#This Row],[Alku PVM]] )=6,DAY(Taulukko1[[#This Row],[Alku PVM]] )&gt;19)</f>
        <v>0</v>
      </c>
      <c r="Z3162" s="90" t="b">
        <f>AND(MONTH(Taulukko1[[#This Row],[Loppu PVM]] )=6,DAY(Taulukko1[[#This Row],[Loppu PVM]] )&gt;19)</f>
        <v>0</v>
      </c>
      <c r="AA3162" s="90" t="b">
        <f>OR(MONTH(Taulukko1[[#This Row],[Alku PVM]] )&lt;=5,AND(MONTH(Taulukko1[[#This Row],[Alku PVM]] )=6,DAY(Taulukko1[[#This Row],[Alku PVM]] )&lt;20))</f>
        <v>1</v>
      </c>
      <c r="AB3162" s="90" t="b">
        <f>OR(MONTH(Taulukko1[[#This Row],[Loppu PVM]])&lt;=5,AND(MONTH(Taulukko1[[#This Row],[Loppu PVM]] )=6,DAY(Taulukko1[[#This Row],[Loppu PVM]])&lt;20))</f>
        <v>1</v>
      </c>
      <c r="AC3162" s="90" t="b">
        <f>OR(MONTH(Taulukko1[[#This Row],[Alku PVM]] )&lt;=3,AND(MONTH(Taulukko1[[#This Row],[Alku PVM]] )=3))</f>
        <v>1</v>
      </c>
      <c r="AD3162" s="90" t="b">
        <f>OR(MONTH(Taulukko1[[#This Row],[Loppu PVM]] )&lt;=3,AND(MONTH(Taulukko1[[#This Row],[Loppu PVM]] )=3))</f>
        <v>0</v>
      </c>
      <c r="AE3162" s="90" t="b">
        <f>OR(MONTH(Taulukko1[[#This Row],[Alku PVM]] )&lt;=9,AND(MONTH(Taulukko1[[#This Row],[Alku PVM]] )=9))</f>
        <v>1</v>
      </c>
      <c r="AF3162" s="90" t="b">
        <f>OR(MONTH(Taulukko1[[#This Row],[Loppu PVM]])&lt;=9,AND(MONTH(Taulukko1[[#This Row],[Loppu PVM]] )=9))</f>
        <v>1</v>
      </c>
      <c r="AG3162" s="90" t="b">
        <f>OR(MONTH(Taulukko1[[#This Row],[Alku PVM]] )&lt;=6,AND(MONTH(Taulukko1[[#This Row],[Alku PVM]] )=6))</f>
        <v>1</v>
      </c>
      <c r="AH3162" s="90" t="b">
        <f>OR(MONTH(Taulukko1[[#This Row],[Loppu PVM]])&lt;=6,AND(MONTH(Taulukko1[[#This Row],[Loppu PVM]] )=6))</f>
        <v>1</v>
      </c>
    </row>
    <row r="3163" spans="1:34">
      <c r="A3163" s="25" t="s">
        <v>679</v>
      </c>
      <c r="B3163" s="26">
        <v>42041</v>
      </c>
      <c r="C3163" s="25" t="s">
        <v>4473</v>
      </c>
      <c r="D3163" s="32">
        <v>20</v>
      </c>
      <c r="E3163" s="27"/>
      <c r="F3163" s="25"/>
      <c r="G3163" s="33"/>
      <c r="H3163" s="27">
        <v>43</v>
      </c>
      <c r="I3163" s="126">
        <f>INDEX('TOL2008'!B:B,MATCH(A3163,'TOL2008'!A:A,0))</f>
        <v>23140</v>
      </c>
      <c r="J3163" s="126" t="str">
        <f>INDEX(Pääluokka!$H$2:$H$100,MATCH(VALUE(LEFT(Taulukko1[[#This Row],[TOL2008]],2)),Pääluokka!$G$2:$G$100,0))</f>
        <v>Teollisuus</v>
      </c>
      <c r="K3163" s="126" t="str">
        <f>INDEX(Pääluokka!$I$2:$I$100,MATCH(VALUE(LEFT(Taulukko1[[#This Row],[TOL2008]],2)),Pääluokka!$G$2:$G$100,0))</f>
        <v>Teollisuus (C-E)</v>
      </c>
      <c r="L3163" s="41" t="str">
        <f t="shared" si="490"/>
        <v>NA</v>
      </c>
      <c r="M3163" s="43">
        <f t="shared" si="491"/>
        <v>42041</v>
      </c>
      <c r="N3163" s="43">
        <f t="shared" si="492"/>
        <v>42092</v>
      </c>
      <c r="O3163" s="43">
        <f t="shared" si="493"/>
        <v>42036</v>
      </c>
      <c r="P3163" s="43">
        <f t="shared" si="494"/>
        <v>42064</v>
      </c>
      <c r="Q3163" s="41">
        <f t="shared" si="495"/>
        <v>2015</v>
      </c>
      <c r="R3163" s="41">
        <f t="shared" si="496"/>
        <v>2015</v>
      </c>
      <c r="S3163" s="43" t="str">
        <f>YEAR(Taulukko1[[#This Row],[Alku KK]])&amp;"Q"&amp;ROUNDDOWN((MONTH(Taulukko1[[#This Row],[Alku KK]])-1)/3+1,0)</f>
        <v>2015Q1</v>
      </c>
      <c r="T3163" s="43" t="str">
        <f>YEAR(Taulukko1[[#This Row],[Loppu KK]])&amp;"Q"&amp;ROUNDDOWN((MONTH(Taulukko1[[#This Row],[Loppu KK]])-1)/3+1,0)</f>
        <v>2015Q1</v>
      </c>
      <c r="U3163" s="66">
        <f>IF(COUNT(Taulukko1[[#This Row],[Neuvottelujen alaiset ]])=1,Taulukko1[[#This Row],[Neuvottelujen alaiset ]],Taulukko1[[#This Row],[Vähennystarve]])</f>
        <v>43</v>
      </c>
      <c r="V3163" s="44" t="str">
        <f t="shared" si="497"/>
        <v>NA</v>
      </c>
      <c r="W3163" s="44" t="str">
        <f t="shared" si="498"/>
        <v>NA</v>
      </c>
      <c r="X3163" s="44" t="str">
        <f t="shared" si="499"/>
        <v>NA</v>
      </c>
      <c r="Y3163" s="90" t="b">
        <f>AND(MONTH(Taulukko1[[#This Row],[Alku PVM]] )=6,DAY(Taulukko1[[#This Row],[Alku PVM]] )&gt;19)</f>
        <v>0</v>
      </c>
      <c r="Z3163" s="90" t="b">
        <f>AND(MONTH(Taulukko1[[#This Row],[Loppu PVM]] )=6,DAY(Taulukko1[[#This Row],[Loppu PVM]] )&gt;19)</f>
        <v>0</v>
      </c>
      <c r="AA3163" s="90" t="b">
        <f>OR(MONTH(Taulukko1[[#This Row],[Alku PVM]] )&lt;=5,AND(MONTH(Taulukko1[[#This Row],[Alku PVM]] )=6,DAY(Taulukko1[[#This Row],[Alku PVM]] )&lt;20))</f>
        <v>1</v>
      </c>
      <c r="AB3163" s="90" t="b">
        <f>OR(MONTH(Taulukko1[[#This Row],[Loppu PVM]])&lt;=5,AND(MONTH(Taulukko1[[#This Row],[Loppu PVM]] )=6,DAY(Taulukko1[[#This Row],[Loppu PVM]])&lt;20))</f>
        <v>1</v>
      </c>
      <c r="AC3163" s="90" t="b">
        <f>OR(MONTH(Taulukko1[[#This Row],[Alku PVM]] )&lt;=3,AND(MONTH(Taulukko1[[#This Row],[Alku PVM]] )=3))</f>
        <v>1</v>
      </c>
      <c r="AD3163" s="90" t="b">
        <f>OR(MONTH(Taulukko1[[#This Row],[Loppu PVM]] )&lt;=3,AND(MONTH(Taulukko1[[#This Row],[Loppu PVM]] )=3))</f>
        <v>1</v>
      </c>
      <c r="AE3163" s="90" t="b">
        <f>OR(MONTH(Taulukko1[[#This Row],[Alku PVM]] )&lt;=9,AND(MONTH(Taulukko1[[#This Row],[Alku PVM]] )=9))</f>
        <v>1</v>
      </c>
      <c r="AF3163" s="90" t="b">
        <f>OR(MONTH(Taulukko1[[#This Row],[Loppu PVM]])&lt;=9,AND(MONTH(Taulukko1[[#This Row],[Loppu PVM]] )=9))</f>
        <v>1</v>
      </c>
      <c r="AG3163" s="90" t="b">
        <f>OR(MONTH(Taulukko1[[#This Row],[Alku PVM]] )&lt;=6,AND(MONTH(Taulukko1[[#This Row],[Alku PVM]] )=6))</f>
        <v>1</v>
      </c>
      <c r="AH3163" s="90" t="b">
        <f>OR(MONTH(Taulukko1[[#This Row],[Loppu PVM]])&lt;=6,AND(MONTH(Taulukko1[[#This Row],[Loppu PVM]] )=6))</f>
        <v>1</v>
      </c>
    </row>
    <row r="3164" spans="1:34">
      <c r="A3164" s="25" t="s">
        <v>4546</v>
      </c>
      <c r="B3164" s="26">
        <v>42041</v>
      </c>
      <c r="C3164" s="25" t="s">
        <v>4547</v>
      </c>
      <c r="D3164" s="32"/>
      <c r="E3164" s="27">
        <v>58</v>
      </c>
      <c r="F3164" s="26">
        <v>42122</v>
      </c>
      <c r="G3164" s="33">
        <v>26</v>
      </c>
      <c r="H3164" s="28">
        <v>58</v>
      </c>
      <c r="I3164" s="126">
        <f>INDEX('TOL2008'!B:B,MATCH(A3164,'TOL2008'!A:A,0))</f>
        <v>88109</v>
      </c>
      <c r="J3164" s="126" t="str">
        <f>INDEX(Pääluokka!$H$2:$H$100,MATCH(VALUE(LEFT(Taulukko1[[#This Row],[TOL2008]],2)),Pääluokka!$G$2:$G$100,0))</f>
        <v>Terveys- ja sosiaalipalvelut</v>
      </c>
      <c r="K3164" s="126" t="str">
        <f>INDEX(Pääluokka!$I$2:$I$100,MATCH(VALUE(LEFT(Taulukko1[[#This Row],[TOL2008]],2)),Pääluokka!$G$2:$G$100,0))</f>
        <v>Muut toimialat (O-Q, T-X)</v>
      </c>
      <c r="L3164" s="41">
        <f t="shared" si="490"/>
        <v>81</v>
      </c>
      <c r="M3164" s="43">
        <f t="shared" si="491"/>
        <v>42041</v>
      </c>
      <c r="N3164" s="43">
        <f t="shared" si="492"/>
        <v>42122</v>
      </c>
      <c r="O3164" s="43">
        <f t="shared" si="493"/>
        <v>42036</v>
      </c>
      <c r="P3164" s="43">
        <f t="shared" si="494"/>
        <v>42095</v>
      </c>
      <c r="Q3164" s="41">
        <f t="shared" si="495"/>
        <v>2015</v>
      </c>
      <c r="R3164" s="41">
        <f t="shared" si="496"/>
        <v>2015</v>
      </c>
      <c r="S3164" s="43" t="str">
        <f>YEAR(Taulukko1[[#This Row],[Alku KK]])&amp;"Q"&amp;ROUNDDOWN((MONTH(Taulukko1[[#This Row],[Alku KK]])-1)/3+1,0)</f>
        <v>2015Q1</v>
      </c>
      <c r="T3164" s="43" t="str">
        <f>YEAR(Taulukko1[[#This Row],[Loppu KK]])&amp;"Q"&amp;ROUNDDOWN((MONTH(Taulukko1[[#This Row],[Loppu KK]])-1)/3+1,0)</f>
        <v>2015Q2</v>
      </c>
      <c r="U3164" s="66">
        <f>IF(COUNT(Taulukko1[[#This Row],[Neuvottelujen alaiset ]])=1,Taulukko1[[#This Row],[Neuvottelujen alaiset ]],Taulukko1[[#This Row],[Vähennystarve]])</f>
        <v>58</v>
      </c>
      <c r="V3164" s="44">
        <f t="shared" si="497"/>
        <v>1</v>
      </c>
      <c r="W3164" s="44">
        <f t="shared" si="498"/>
        <v>0.44827586206896552</v>
      </c>
      <c r="X3164" s="44">
        <f t="shared" si="499"/>
        <v>0.44827586206896552</v>
      </c>
      <c r="Y3164" s="90" t="b">
        <f>AND(MONTH(Taulukko1[[#This Row],[Alku PVM]] )=6,DAY(Taulukko1[[#This Row],[Alku PVM]] )&gt;19)</f>
        <v>0</v>
      </c>
      <c r="Z3164" s="90" t="b">
        <f>AND(MONTH(Taulukko1[[#This Row],[Loppu PVM]] )=6,DAY(Taulukko1[[#This Row],[Loppu PVM]] )&gt;19)</f>
        <v>0</v>
      </c>
      <c r="AA3164" s="90" t="b">
        <f>OR(MONTH(Taulukko1[[#This Row],[Alku PVM]] )&lt;=5,AND(MONTH(Taulukko1[[#This Row],[Alku PVM]] )=6,DAY(Taulukko1[[#This Row],[Alku PVM]] )&lt;20))</f>
        <v>1</v>
      </c>
      <c r="AB3164" s="90" t="b">
        <f>OR(MONTH(Taulukko1[[#This Row],[Loppu PVM]])&lt;=5,AND(MONTH(Taulukko1[[#This Row],[Loppu PVM]] )=6,DAY(Taulukko1[[#This Row],[Loppu PVM]])&lt;20))</f>
        <v>1</v>
      </c>
      <c r="AC3164" s="90" t="b">
        <f>OR(MONTH(Taulukko1[[#This Row],[Alku PVM]] )&lt;=3,AND(MONTH(Taulukko1[[#This Row],[Alku PVM]] )=3))</f>
        <v>1</v>
      </c>
      <c r="AD3164" s="90" t="b">
        <f>OR(MONTH(Taulukko1[[#This Row],[Loppu PVM]] )&lt;=3,AND(MONTH(Taulukko1[[#This Row],[Loppu PVM]] )=3))</f>
        <v>0</v>
      </c>
      <c r="AE3164" s="90" t="b">
        <f>OR(MONTH(Taulukko1[[#This Row],[Alku PVM]] )&lt;=9,AND(MONTH(Taulukko1[[#This Row],[Alku PVM]] )=9))</f>
        <v>1</v>
      </c>
      <c r="AF3164" s="90" t="b">
        <f>OR(MONTH(Taulukko1[[#This Row],[Loppu PVM]])&lt;=9,AND(MONTH(Taulukko1[[#This Row],[Loppu PVM]] )=9))</f>
        <v>1</v>
      </c>
      <c r="AG3164" s="90" t="b">
        <f>OR(MONTH(Taulukko1[[#This Row],[Alku PVM]] )&lt;=6,AND(MONTH(Taulukko1[[#This Row],[Alku PVM]] )=6))</f>
        <v>1</v>
      </c>
      <c r="AH3164" s="90" t="b">
        <f>OR(MONTH(Taulukko1[[#This Row],[Loppu PVM]])&lt;=6,AND(MONTH(Taulukko1[[#This Row],[Loppu PVM]] )=6))</f>
        <v>1</v>
      </c>
    </row>
    <row r="3165" spans="1:34">
      <c r="A3165" s="25" t="s">
        <v>4566</v>
      </c>
      <c r="B3165" s="26">
        <v>42041</v>
      </c>
      <c r="C3165" s="25" t="s">
        <v>864</v>
      </c>
      <c r="D3165" s="35" t="s">
        <v>25</v>
      </c>
      <c r="E3165" s="27">
        <v>20</v>
      </c>
      <c r="F3165" s="26"/>
      <c r="G3165" s="33"/>
      <c r="H3165" s="27">
        <v>60</v>
      </c>
      <c r="I3165" s="126">
        <f>INDEX('TOL2008'!B:B,MATCH(A3165,'TOL2008'!A:A,0))</f>
        <v>87301</v>
      </c>
      <c r="J3165" s="126" t="str">
        <f>INDEX(Pääluokka!$H$2:$H$100,MATCH(VALUE(LEFT(Taulukko1[[#This Row],[TOL2008]],2)),Pääluokka!$G$2:$G$100,0))</f>
        <v>Terveys- ja sosiaalipalvelut</v>
      </c>
      <c r="K3165" s="126" t="str">
        <f>INDEX(Pääluokka!$I$2:$I$100,MATCH(VALUE(LEFT(Taulukko1[[#This Row],[TOL2008]],2)),Pääluokka!$G$2:$G$100,0))</f>
        <v>Muut toimialat (O-Q, T-X)</v>
      </c>
      <c r="L3165" s="41" t="str">
        <f t="shared" si="490"/>
        <v>NA</v>
      </c>
      <c r="M3165" s="43">
        <f t="shared" si="491"/>
        <v>42041</v>
      </c>
      <c r="N3165" s="43">
        <f t="shared" si="492"/>
        <v>42092</v>
      </c>
      <c r="O3165" s="43">
        <f t="shared" si="493"/>
        <v>42036</v>
      </c>
      <c r="P3165" s="43">
        <f t="shared" si="494"/>
        <v>42064</v>
      </c>
      <c r="Q3165" s="41">
        <f t="shared" si="495"/>
        <v>2015</v>
      </c>
      <c r="R3165" s="41">
        <f t="shared" si="496"/>
        <v>2015</v>
      </c>
      <c r="S3165" s="43" t="str">
        <f>YEAR(Taulukko1[[#This Row],[Alku KK]])&amp;"Q"&amp;ROUNDDOWN((MONTH(Taulukko1[[#This Row],[Alku KK]])-1)/3+1,0)</f>
        <v>2015Q1</v>
      </c>
      <c r="T3165" s="43" t="str">
        <f>YEAR(Taulukko1[[#This Row],[Loppu KK]])&amp;"Q"&amp;ROUNDDOWN((MONTH(Taulukko1[[#This Row],[Loppu KK]])-1)/3+1,0)</f>
        <v>2015Q1</v>
      </c>
      <c r="U3165" s="66">
        <f>IF(COUNT(Taulukko1[[#This Row],[Neuvottelujen alaiset ]])=1,Taulukko1[[#This Row],[Neuvottelujen alaiset ]],Taulukko1[[#This Row],[Vähennystarve]])</f>
        <v>60</v>
      </c>
      <c r="V3165" s="44">
        <f t="shared" si="497"/>
        <v>0.33333333333333331</v>
      </c>
      <c r="W3165" s="44" t="str">
        <f t="shared" si="498"/>
        <v>NA</v>
      </c>
      <c r="X3165" s="44" t="str">
        <f t="shared" si="499"/>
        <v>NA</v>
      </c>
      <c r="Y3165" s="90" t="b">
        <f>AND(MONTH(Taulukko1[[#This Row],[Alku PVM]] )=6,DAY(Taulukko1[[#This Row],[Alku PVM]] )&gt;19)</f>
        <v>0</v>
      </c>
      <c r="Z3165" s="90" t="b">
        <f>AND(MONTH(Taulukko1[[#This Row],[Loppu PVM]] )=6,DAY(Taulukko1[[#This Row],[Loppu PVM]] )&gt;19)</f>
        <v>0</v>
      </c>
      <c r="AA3165" s="90" t="b">
        <f>OR(MONTH(Taulukko1[[#This Row],[Alku PVM]] )&lt;=5,AND(MONTH(Taulukko1[[#This Row],[Alku PVM]] )=6,DAY(Taulukko1[[#This Row],[Alku PVM]] )&lt;20))</f>
        <v>1</v>
      </c>
      <c r="AB3165" s="90" t="b">
        <f>OR(MONTH(Taulukko1[[#This Row],[Loppu PVM]])&lt;=5,AND(MONTH(Taulukko1[[#This Row],[Loppu PVM]] )=6,DAY(Taulukko1[[#This Row],[Loppu PVM]])&lt;20))</f>
        <v>1</v>
      </c>
      <c r="AC3165" s="90" t="b">
        <f>OR(MONTH(Taulukko1[[#This Row],[Alku PVM]] )&lt;=3,AND(MONTH(Taulukko1[[#This Row],[Alku PVM]] )=3))</f>
        <v>1</v>
      </c>
      <c r="AD3165" s="90" t="b">
        <f>OR(MONTH(Taulukko1[[#This Row],[Loppu PVM]] )&lt;=3,AND(MONTH(Taulukko1[[#This Row],[Loppu PVM]] )=3))</f>
        <v>1</v>
      </c>
      <c r="AE3165" s="90" t="b">
        <f>OR(MONTH(Taulukko1[[#This Row],[Alku PVM]] )&lt;=9,AND(MONTH(Taulukko1[[#This Row],[Alku PVM]] )=9))</f>
        <v>1</v>
      </c>
      <c r="AF3165" s="90" t="b">
        <f>OR(MONTH(Taulukko1[[#This Row],[Loppu PVM]])&lt;=9,AND(MONTH(Taulukko1[[#This Row],[Loppu PVM]] )=9))</f>
        <v>1</v>
      </c>
      <c r="AG3165" s="90" t="b">
        <f>OR(MONTH(Taulukko1[[#This Row],[Alku PVM]] )&lt;=6,AND(MONTH(Taulukko1[[#This Row],[Alku PVM]] )=6))</f>
        <v>1</v>
      </c>
      <c r="AH3165" s="90" t="b">
        <f>OR(MONTH(Taulukko1[[#This Row],[Loppu PVM]])&lt;=6,AND(MONTH(Taulukko1[[#This Row],[Loppu PVM]] )=6))</f>
        <v>1</v>
      </c>
    </row>
    <row r="3166" spans="1:34">
      <c r="A3166" s="25" t="s">
        <v>4523</v>
      </c>
      <c r="B3166" s="26">
        <v>42044</v>
      </c>
      <c r="C3166" s="25" t="s">
        <v>4524</v>
      </c>
      <c r="D3166" s="32">
        <v>26</v>
      </c>
      <c r="E3166" s="27"/>
      <c r="F3166" s="30">
        <v>42065</v>
      </c>
      <c r="G3166" s="33">
        <v>0</v>
      </c>
      <c r="H3166" s="29">
        <v>26</v>
      </c>
      <c r="I3166" s="126">
        <f>INDEX('TOL2008'!B:B,MATCH(A3166,'TOL2008'!A:A,0))</f>
        <v>88109</v>
      </c>
      <c r="J3166" s="126" t="str">
        <f>INDEX(Pääluokka!$H$2:$H$100,MATCH(VALUE(LEFT(Taulukko1[[#This Row],[TOL2008]],2)),Pääluokka!$G$2:$G$100,0))</f>
        <v>Terveys- ja sosiaalipalvelut</v>
      </c>
      <c r="K3166" s="126" t="str">
        <f>INDEX(Pääluokka!$I$2:$I$100,MATCH(VALUE(LEFT(Taulukko1[[#This Row],[TOL2008]],2)),Pääluokka!$G$2:$G$100,0))</f>
        <v>Muut toimialat (O-Q, T-X)</v>
      </c>
      <c r="L3166" s="41">
        <f t="shared" si="490"/>
        <v>21</v>
      </c>
      <c r="M3166" s="43">
        <f t="shared" si="491"/>
        <v>42044</v>
      </c>
      <c r="N3166" s="43">
        <f t="shared" si="492"/>
        <v>42065</v>
      </c>
      <c r="O3166" s="43">
        <f t="shared" si="493"/>
        <v>42036</v>
      </c>
      <c r="P3166" s="43">
        <f t="shared" si="494"/>
        <v>42064</v>
      </c>
      <c r="Q3166" s="41">
        <f t="shared" si="495"/>
        <v>2015</v>
      </c>
      <c r="R3166" s="41">
        <f t="shared" si="496"/>
        <v>2015</v>
      </c>
      <c r="S3166" s="43" t="str">
        <f>YEAR(Taulukko1[[#This Row],[Alku KK]])&amp;"Q"&amp;ROUNDDOWN((MONTH(Taulukko1[[#This Row],[Alku KK]])-1)/3+1,0)</f>
        <v>2015Q1</v>
      </c>
      <c r="T3166" s="43" t="str">
        <f>YEAR(Taulukko1[[#This Row],[Loppu KK]])&amp;"Q"&amp;ROUNDDOWN((MONTH(Taulukko1[[#This Row],[Loppu KK]])-1)/3+1,0)</f>
        <v>2015Q1</v>
      </c>
      <c r="U3166" s="66">
        <f>IF(COUNT(Taulukko1[[#This Row],[Neuvottelujen alaiset ]])=1,Taulukko1[[#This Row],[Neuvottelujen alaiset ]],Taulukko1[[#This Row],[Vähennystarve]])</f>
        <v>26</v>
      </c>
      <c r="V3166" s="44" t="str">
        <f t="shared" si="497"/>
        <v>NA</v>
      </c>
      <c r="W3166" s="44">
        <f t="shared" si="498"/>
        <v>0</v>
      </c>
      <c r="X3166" s="44" t="str">
        <f t="shared" si="499"/>
        <v>NA</v>
      </c>
      <c r="Y3166" s="90" t="b">
        <f>AND(MONTH(Taulukko1[[#This Row],[Alku PVM]] )=6,DAY(Taulukko1[[#This Row],[Alku PVM]] )&gt;19)</f>
        <v>0</v>
      </c>
      <c r="Z3166" s="90" t="b">
        <f>AND(MONTH(Taulukko1[[#This Row],[Loppu PVM]] )=6,DAY(Taulukko1[[#This Row],[Loppu PVM]] )&gt;19)</f>
        <v>0</v>
      </c>
      <c r="AA3166" s="90" t="b">
        <f>OR(MONTH(Taulukko1[[#This Row],[Alku PVM]] )&lt;=5,AND(MONTH(Taulukko1[[#This Row],[Alku PVM]] )=6,DAY(Taulukko1[[#This Row],[Alku PVM]] )&lt;20))</f>
        <v>1</v>
      </c>
      <c r="AB3166" s="90" t="b">
        <f>OR(MONTH(Taulukko1[[#This Row],[Loppu PVM]])&lt;=5,AND(MONTH(Taulukko1[[#This Row],[Loppu PVM]] )=6,DAY(Taulukko1[[#This Row],[Loppu PVM]])&lt;20))</f>
        <v>1</v>
      </c>
      <c r="AC3166" s="90" t="b">
        <f>OR(MONTH(Taulukko1[[#This Row],[Alku PVM]] )&lt;=3,AND(MONTH(Taulukko1[[#This Row],[Alku PVM]] )=3))</f>
        <v>1</v>
      </c>
      <c r="AD3166" s="90" t="b">
        <f>OR(MONTH(Taulukko1[[#This Row],[Loppu PVM]] )&lt;=3,AND(MONTH(Taulukko1[[#This Row],[Loppu PVM]] )=3))</f>
        <v>1</v>
      </c>
      <c r="AE3166" s="90" t="b">
        <f>OR(MONTH(Taulukko1[[#This Row],[Alku PVM]] )&lt;=9,AND(MONTH(Taulukko1[[#This Row],[Alku PVM]] )=9))</f>
        <v>1</v>
      </c>
      <c r="AF3166" s="90" t="b">
        <f>OR(MONTH(Taulukko1[[#This Row],[Loppu PVM]])&lt;=9,AND(MONTH(Taulukko1[[#This Row],[Loppu PVM]] )=9))</f>
        <v>1</v>
      </c>
      <c r="AG3166" s="90" t="b">
        <f>OR(MONTH(Taulukko1[[#This Row],[Alku PVM]] )&lt;=6,AND(MONTH(Taulukko1[[#This Row],[Alku PVM]] )=6))</f>
        <v>1</v>
      </c>
      <c r="AH3166" s="90" t="b">
        <f>OR(MONTH(Taulukko1[[#This Row],[Loppu PVM]])&lt;=6,AND(MONTH(Taulukko1[[#This Row],[Loppu PVM]] )=6))</f>
        <v>1</v>
      </c>
    </row>
    <row r="3167" spans="1:34">
      <c r="A3167" s="25" t="s">
        <v>4548</v>
      </c>
      <c r="B3167" s="26">
        <v>42044</v>
      </c>
      <c r="C3167" s="25" t="s">
        <v>4549</v>
      </c>
      <c r="D3167" s="32"/>
      <c r="E3167" s="27">
        <v>380</v>
      </c>
      <c r="F3167" s="26">
        <v>42093</v>
      </c>
      <c r="G3167" s="33">
        <v>278</v>
      </c>
      <c r="H3167" s="25">
        <v>4352</v>
      </c>
      <c r="I3167" s="126">
        <f>INDEX('TOL2008'!B:B,MATCH(A3167,'TOL2008'!A:A,0))</f>
        <v>66190</v>
      </c>
      <c r="J3167" s="126" t="str">
        <f>INDEX(Pääluokka!$H$2:$H$100,MATCH(VALUE(LEFT(Taulukko1[[#This Row],[TOL2008]],2)),Pääluokka!$G$2:$G$100,0))</f>
        <v>Rahoitus- ja vakuutustoiminta</v>
      </c>
      <c r="K3167" s="126" t="str">
        <f>INDEX(Pääluokka!$I$2:$I$100,MATCH(VALUE(LEFT(Taulukko1[[#This Row],[TOL2008]],2)),Pääluokka!$G$2:$G$100,0))</f>
        <v>Palvelualat (G-N, R, S)</v>
      </c>
      <c r="L3167" s="41">
        <f t="shared" si="490"/>
        <v>49</v>
      </c>
      <c r="M3167" s="43">
        <f t="shared" si="491"/>
        <v>42044</v>
      </c>
      <c r="N3167" s="43">
        <f t="shared" si="492"/>
        <v>42093</v>
      </c>
      <c r="O3167" s="43">
        <f t="shared" si="493"/>
        <v>42036</v>
      </c>
      <c r="P3167" s="43">
        <f t="shared" si="494"/>
        <v>42064</v>
      </c>
      <c r="Q3167" s="41">
        <f t="shared" si="495"/>
        <v>2015</v>
      </c>
      <c r="R3167" s="41">
        <f t="shared" si="496"/>
        <v>2015</v>
      </c>
      <c r="S3167" s="43" t="str">
        <f>YEAR(Taulukko1[[#This Row],[Alku KK]])&amp;"Q"&amp;ROUNDDOWN((MONTH(Taulukko1[[#This Row],[Alku KK]])-1)/3+1,0)</f>
        <v>2015Q1</v>
      </c>
      <c r="T3167" s="43" t="str">
        <f>YEAR(Taulukko1[[#This Row],[Loppu KK]])&amp;"Q"&amp;ROUNDDOWN((MONTH(Taulukko1[[#This Row],[Loppu KK]])-1)/3+1,0)</f>
        <v>2015Q1</v>
      </c>
      <c r="U3167" s="66">
        <f>IF(COUNT(Taulukko1[[#This Row],[Neuvottelujen alaiset ]])=1,Taulukko1[[#This Row],[Neuvottelujen alaiset ]],Taulukko1[[#This Row],[Vähennystarve]])</f>
        <v>4352</v>
      </c>
      <c r="V3167" s="44">
        <f t="shared" si="497"/>
        <v>8.731617647058823E-2</v>
      </c>
      <c r="W3167" s="44">
        <f t="shared" si="498"/>
        <v>6.387867647058823E-2</v>
      </c>
      <c r="X3167" s="44">
        <f t="shared" si="499"/>
        <v>0.73157894736842111</v>
      </c>
      <c r="Y3167" s="90" t="b">
        <f>AND(MONTH(Taulukko1[[#This Row],[Alku PVM]] )=6,DAY(Taulukko1[[#This Row],[Alku PVM]] )&gt;19)</f>
        <v>0</v>
      </c>
      <c r="Z3167" s="90" t="b">
        <f>AND(MONTH(Taulukko1[[#This Row],[Loppu PVM]] )=6,DAY(Taulukko1[[#This Row],[Loppu PVM]] )&gt;19)</f>
        <v>0</v>
      </c>
      <c r="AA3167" s="90" t="b">
        <f>OR(MONTH(Taulukko1[[#This Row],[Alku PVM]] )&lt;=5,AND(MONTH(Taulukko1[[#This Row],[Alku PVM]] )=6,DAY(Taulukko1[[#This Row],[Alku PVM]] )&lt;20))</f>
        <v>1</v>
      </c>
      <c r="AB3167" s="90" t="b">
        <f>OR(MONTH(Taulukko1[[#This Row],[Loppu PVM]])&lt;=5,AND(MONTH(Taulukko1[[#This Row],[Loppu PVM]] )=6,DAY(Taulukko1[[#This Row],[Loppu PVM]])&lt;20))</f>
        <v>1</v>
      </c>
      <c r="AC3167" s="90" t="b">
        <f>OR(MONTH(Taulukko1[[#This Row],[Alku PVM]] )&lt;=3,AND(MONTH(Taulukko1[[#This Row],[Alku PVM]] )=3))</f>
        <v>1</v>
      </c>
      <c r="AD3167" s="90" t="b">
        <f>OR(MONTH(Taulukko1[[#This Row],[Loppu PVM]] )&lt;=3,AND(MONTH(Taulukko1[[#This Row],[Loppu PVM]] )=3))</f>
        <v>1</v>
      </c>
      <c r="AE3167" s="90" t="b">
        <f>OR(MONTH(Taulukko1[[#This Row],[Alku PVM]] )&lt;=9,AND(MONTH(Taulukko1[[#This Row],[Alku PVM]] )=9))</f>
        <v>1</v>
      </c>
      <c r="AF3167" s="90" t="b">
        <f>OR(MONTH(Taulukko1[[#This Row],[Loppu PVM]])&lt;=9,AND(MONTH(Taulukko1[[#This Row],[Loppu PVM]] )=9))</f>
        <v>1</v>
      </c>
      <c r="AG3167" s="90" t="b">
        <f>OR(MONTH(Taulukko1[[#This Row],[Alku PVM]] )&lt;=6,AND(MONTH(Taulukko1[[#This Row],[Alku PVM]] )=6))</f>
        <v>1</v>
      </c>
      <c r="AH3167" s="90" t="b">
        <f>OR(MONTH(Taulukko1[[#This Row],[Loppu PVM]])&lt;=6,AND(MONTH(Taulukko1[[#This Row],[Loppu PVM]] )=6))</f>
        <v>1</v>
      </c>
    </row>
    <row r="3168" spans="1:34">
      <c r="A3168" s="69" t="s">
        <v>5101</v>
      </c>
      <c r="B3168" s="70"/>
      <c r="C3168" s="69" t="s">
        <v>5215</v>
      </c>
      <c r="D3168" s="71"/>
      <c r="E3168" s="72"/>
      <c r="F3168" s="70">
        <v>42095</v>
      </c>
      <c r="G3168" s="73">
        <v>16</v>
      </c>
      <c r="H3168" s="72"/>
      <c r="I3168" s="127">
        <f>INDEX('TOL2008'!B:B,MATCH(A3168,'TOL2008'!A:A,0))</f>
        <v>85000</v>
      </c>
      <c r="J3168" s="128" t="str">
        <f>INDEX(Pääluokka!$H$2:$H$100,MATCH(VALUE(LEFT(Taulukko1[[#This Row],[TOL2008]],2)),Pääluokka!$G$2:$G$100,0))</f>
        <v>Koulutus</v>
      </c>
      <c r="K3168" s="128" t="str">
        <f>INDEX(Pääluokka!$I$2:$I$100,MATCH(VALUE(LEFT(Taulukko1[[#This Row],[TOL2008]],2)),Pääluokka!$G$2:$G$100,0))</f>
        <v>Muut toimialat (O-Q, T-X)</v>
      </c>
      <c r="L3168" s="74" t="str">
        <f t="shared" si="490"/>
        <v>NA</v>
      </c>
      <c r="M3168" s="75">
        <f t="shared" si="491"/>
        <v>42044</v>
      </c>
      <c r="N3168" s="75">
        <f t="shared" si="492"/>
        <v>42095</v>
      </c>
      <c r="O3168" s="75">
        <f t="shared" si="493"/>
        <v>42036</v>
      </c>
      <c r="P3168" s="75">
        <f t="shared" si="494"/>
        <v>42095</v>
      </c>
      <c r="Q3168" s="41">
        <f t="shared" si="495"/>
        <v>2015</v>
      </c>
      <c r="R3168" s="41">
        <f t="shared" si="496"/>
        <v>2015</v>
      </c>
      <c r="S3168" s="75" t="str">
        <f>YEAR(Taulukko1[[#This Row],[Alku KK]])&amp;"Q"&amp;ROUNDDOWN((MONTH(Taulukko1[[#This Row],[Alku KK]])-1)/3+1,0)</f>
        <v>2015Q1</v>
      </c>
      <c r="T3168" s="75" t="str">
        <f>YEAR(Taulukko1[[#This Row],[Loppu KK]])&amp;"Q"&amp;ROUNDDOWN((MONTH(Taulukko1[[#This Row],[Loppu KK]])-1)/3+1,0)</f>
        <v>2015Q2</v>
      </c>
      <c r="U3168" s="80">
        <f>IF(COUNT(Taulukko1[[#This Row],[Neuvottelujen alaiset ]])=1,Taulukko1[[#This Row],[Neuvottelujen alaiset ]],Taulukko1[[#This Row],[Vähennystarve]])</f>
        <v>0</v>
      </c>
      <c r="V3168" s="76" t="str">
        <f t="shared" si="497"/>
        <v>NA</v>
      </c>
      <c r="W3168" s="76" t="str">
        <f t="shared" si="498"/>
        <v>NA</v>
      </c>
      <c r="X3168" s="76" t="str">
        <f t="shared" si="499"/>
        <v>NA</v>
      </c>
      <c r="Y3168" s="90" t="b">
        <f>AND(MONTH(Taulukko1[[#This Row],[Alku PVM]] )=6,DAY(Taulukko1[[#This Row],[Alku PVM]] )&gt;19)</f>
        <v>0</v>
      </c>
      <c r="Z3168" s="90" t="b">
        <f>AND(MONTH(Taulukko1[[#This Row],[Loppu PVM]] )=6,DAY(Taulukko1[[#This Row],[Loppu PVM]] )&gt;19)</f>
        <v>0</v>
      </c>
      <c r="AA3168" s="90" t="b">
        <f>OR(MONTH(Taulukko1[[#This Row],[Alku PVM]] )&lt;=5,AND(MONTH(Taulukko1[[#This Row],[Alku PVM]] )=6,DAY(Taulukko1[[#This Row],[Alku PVM]] )&lt;20))</f>
        <v>1</v>
      </c>
      <c r="AB3168" s="90" t="b">
        <f>OR(MONTH(Taulukko1[[#This Row],[Loppu PVM]])&lt;=5,AND(MONTH(Taulukko1[[#This Row],[Loppu PVM]] )=6,DAY(Taulukko1[[#This Row],[Loppu PVM]])&lt;20))</f>
        <v>1</v>
      </c>
      <c r="AC3168" s="90" t="b">
        <f>OR(MONTH(Taulukko1[[#This Row],[Alku PVM]] )&lt;=3,AND(MONTH(Taulukko1[[#This Row],[Alku PVM]] )=3))</f>
        <v>1</v>
      </c>
      <c r="AD3168" s="90" t="b">
        <f>OR(MONTH(Taulukko1[[#This Row],[Loppu PVM]] )&lt;=3,AND(MONTH(Taulukko1[[#This Row],[Loppu PVM]] )=3))</f>
        <v>0</v>
      </c>
      <c r="AE3168" s="90" t="b">
        <f>OR(MONTH(Taulukko1[[#This Row],[Alku PVM]] )&lt;=9,AND(MONTH(Taulukko1[[#This Row],[Alku PVM]] )=9))</f>
        <v>1</v>
      </c>
      <c r="AF3168" s="90" t="b">
        <f>OR(MONTH(Taulukko1[[#This Row],[Loppu PVM]])&lt;=9,AND(MONTH(Taulukko1[[#This Row],[Loppu PVM]] )=9))</f>
        <v>1</v>
      </c>
      <c r="AG3168" s="90" t="b">
        <f>OR(MONTH(Taulukko1[[#This Row],[Alku PVM]] )&lt;=6,AND(MONTH(Taulukko1[[#This Row],[Alku PVM]] )=6))</f>
        <v>1</v>
      </c>
      <c r="AH3168" s="90" t="b">
        <f>OR(MONTH(Taulukko1[[#This Row],[Loppu PVM]])&lt;=6,AND(MONTH(Taulukko1[[#This Row],[Loppu PVM]] )=6))</f>
        <v>1</v>
      </c>
    </row>
    <row r="3169" spans="1:34">
      <c r="A3169" s="25" t="s">
        <v>355</v>
      </c>
      <c r="B3169" s="26">
        <v>42046</v>
      </c>
      <c r="C3169" s="25" t="s">
        <v>4533</v>
      </c>
      <c r="D3169" s="32"/>
      <c r="E3169" s="27">
        <v>70</v>
      </c>
      <c r="F3169" s="31"/>
      <c r="G3169" s="36"/>
      <c r="H3169" s="28">
        <v>70</v>
      </c>
      <c r="I3169" s="126">
        <f>INDEX('TOL2008'!B:B,MATCH(A3169,'TOL2008'!A:A,0))</f>
        <v>86220</v>
      </c>
      <c r="J3169" s="126" t="str">
        <f>INDEX(Pääluokka!$H$2:$H$100,MATCH(VALUE(LEFT(Taulukko1[[#This Row],[TOL2008]],2)),Pääluokka!$G$2:$G$100,0))</f>
        <v>Terveys- ja sosiaalipalvelut</v>
      </c>
      <c r="K3169" s="126" t="str">
        <f>INDEX(Pääluokka!$I$2:$I$100,MATCH(VALUE(LEFT(Taulukko1[[#This Row],[TOL2008]],2)),Pääluokka!$G$2:$G$100,0))</f>
        <v>Muut toimialat (O-Q, T-X)</v>
      </c>
      <c r="L3169" s="41" t="str">
        <f t="shared" si="490"/>
        <v>NA</v>
      </c>
      <c r="M3169" s="43">
        <f t="shared" si="491"/>
        <v>42046</v>
      </c>
      <c r="N3169" s="43">
        <f t="shared" si="492"/>
        <v>42097</v>
      </c>
      <c r="O3169" s="43">
        <f t="shared" si="493"/>
        <v>42036</v>
      </c>
      <c r="P3169" s="43">
        <f t="shared" si="494"/>
        <v>42095</v>
      </c>
      <c r="Q3169" s="41">
        <f t="shared" si="495"/>
        <v>2015</v>
      </c>
      <c r="R3169" s="41">
        <f t="shared" si="496"/>
        <v>2015</v>
      </c>
      <c r="S3169" s="43" t="str">
        <f>YEAR(Taulukko1[[#This Row],[Alku KK]])&amp;"Q"&amp;ROUNDDOWN((MONTH(Taulukko1[[#This Row],[Alku KK]])-1)/3+1,0)</f>
        <v>2015Q1</v>
      </c>
      <c r="T3169" s="43" t="str">
        <f>YEAR(Taulukko1[[#This Row],[Loppu KK]])&amp;"Q"&amp;ROUNDDOWN((MONTH(Taulukko1[[#This Row],[Loppu KK]])-1)/3+1,0)</f>
        <v>2015Q2</v>
      </c>
      <c r="U3169" s="66">
        <f>IF(COUNT(Taulukko1[[#This Row],[Neuvottelujen alaiset ]])=1,Taulukko1[[#This Row],[Neuvottelujen alaiset ]],Taulukko1[[#This Row],[Vähennystarve]])</f>
        <v>70</v>
      </c>
      <c r="V3169" s="44">
        <f t="shared" si="497"/>
        <v>1</v>
      </c>
      <c r="W3169" s="44" t="str">
        <f t="shared" si="498"/>
        <v>NA</v>
      </c>
      <c r="X3169" s="44" t="str">
        <f t="shared" si="499"/>
        <v>NA</v>
      </c>
      <c r="Y3169" s="90" t="b">
        <f>AND(MONTH(Taulukko1[[#This Row],[Alku PVM]] )=6,DAY(Taulukko1[[#This Row],[Alku PVM]] )&gt;19)</f>
        <v>0</v>
      </c>
      <c r="Z3169" s="90" t="b">
        <f>AND(MONTH(Taulukko1[[#This Row],[Loppu PVM]] )=6,DAY(Taulukko1[[#This Row],[Loppu PVM]] )&gt;19)</f>
        <v>0</v>
      </c>
      <c r="AA3169" s="90" t="b">
        <f>OR(MONTH(Taulukko1[[#This Row],[Alku PVM]] )&lt;=5,AND(MONTH(Taulukko1[[#This Row],[Alku PVM]] )=6,DAY(Taulukko1[[#This Row],[Alku PVM]] )&lt;20))</f>
        <v>1</v>
      </c>
      <c r="AB3169" s="90" t="b">
        <f>OR(MONTH(Taulukko1[[#This Row],[Loppu PVM]])&lt;=5,AND(MONTH(Taulukko1[[#This Row],[Loppu PVM]] )=6,DAY(Taulukko1[[#This Row],[Loppu PVM]])&lt;20))</f>
        <v>1</v>
      </c>
      <c r="AC3169" s="90" t="b">
        <f>OR(MONTH(Taulukko1[[#This Row],[Alku PVM]] )&lt;=3,AND(MONTH(Taulukko1[[#This Row],[Alku PVM]] )=3))</f>
        <v>1</v>
      </c>
      <c r="AD3169" s="90" t="b">
        <f>OR(MONTH(Taulukko1[[#This Row],[Loppu PVM]] )&lt;=3,AND(MONTH(Taulukko1[[#This Row],[Loppu PVM]] )=3))</f>
        <v>0</v>
      </c>
      <c r="AE3169" s="90" t="b">
        <f>OR(MONTH(Taulukko1[[#This Row],[Alku PVM]] )&lt;=9,AND(MONTH(Taulukko1[[#This Row],[Alku PVM]] )=9))</f>
        <v>1</v>
      </c>
      <c r="AF3169" s="90" t="b">
        <f>OR(MONTH(Taulukko1[[#This Row],[Loppu PVM]])&lt;=9,AND(MONTH(Taulukko1[[#This Row],[Loppu PVM]] )=9))</f>
        <v>1</v>
      </c>
      <c r="AG3169" s="90" t="b">
        <f>OR(MONTH(Taulukko1[[#This Row],[Alku PVM]] )&lt;=6,AND(MONTH(Taulukko1[[#This Row],[Alku PVM]] )=6))</f>
        <v>1</v>
      </c>
      <c r="AH3169" s="90" t="b">
        <f>OR(MONTH(Taulukko1[[#This Row],[Loppu PVM]])&lt;=6,AND(MONTH(Taulukko1[[#This Row],[Loppu PVM]] )=6))</f>
        <v>1</v>
      </c>
    </row>
    <row r="3170" spans="1:34">
      <c r="A3170" s="25" t="s">
        <v>4562</v>
      </c>
      <c r="B3170" s="26">
        <v>42047</v>
      </c>
      <c r="C3170" s="25" t="s">
        <v>4563</v>
      </c>
      <c r="D3170" s="35"/>
      <c r="E3170" s="27"/>
      <c r="F3170" s="26"/>
      <c r="G3170" s="33"/>
      <c r="H3170" s="27">
        <v>40</v>
      </c>
      <c r="I3170" s="126">
        <f>INDEX('TOL2008'!B:B,MATCH(A3170,'TOL2008'!A:A,0))</f>
        <v>68209</v>
      </c>
      <c r="J3170" s="126" t="str">
        <f>INDEX(Pääluokka!$H$2:$H$100,MATCH(VALUE(LEFT(Taulukko1[[#This Row],[TOL2008]],2)),Pääluokka!$G$2:$G$100,0))</f>
        <v>Kiinteistöalan toiminta</v>
      </c>
      <c r="K3170" s="126" t="str">
        <f>INDEX(Pääluokka!$I$2:$I$100,MATCH(VALUE(LEFT(Taulukko1[[#This Row],[TOL2008]],2)),Pääluokka!$G$2:$G$100,0))</f>
        <v>Palvelualat (G-N, R, S)</v>
      </c>
      <c r="L3170" s="41" t="str">
        <f t="shared" si="490"/>
        <v>NA</v>
      </c>
      <c r="M3170" s="43">
        <f t="shared" si="491"/>
        <v>42047</v>
      </c>
      <c r="N3170" s="43">
        <f t="shared" si="492"/>
        <v>42098</v>
      </c>
      <c r="O3170" s="43">
        <f t="shared" si="493"/>
        <v>42036</v>
      </c>
      <c r="P3170" s="43">
        <f t="shared" si="494"/>
        <v>42095</v>
      </c>
      <c r="Q3170" s="41">
        <f t="shared" si="495"/>
        <v>2015</v>
      </c>
      <c r="R3170" s="41">
        <f t="shared" si="496"/>
        <v>2015</v>
      </c>
      <c r="S3170" s="43" t="str">
        <f>YEAR(Taulukko1[[#This Row],[Alku KK]])&amp;"Q"&amp;ROUNDDOWN((MONTH(Taulukko1[[#This Row],[Alku KK]])-1)/3+1,0)</f>
        <v>2015Q1</v>
      </c>
      <c r="T3170" s="43" t="str">
        <f>YEAR(Taulukko1[[#This Row],[Loppu KK]])&amp;"Q"&amp;ROUNDDOWN((MONTH(Taulukko1[[#This Row],[Loppu KK]])-1)/3+1,0)</f>
        <v>2015Q2</v>
      </c>
      <c r="U3170" s="66">
        <f>IF(COUNT(Taulukko1[[#This Row],[Neuvottelujen alaiset ]])=1,Taulukko1[[#This Row],[Neuvottelujen alaiset ]],Taulukko1[[#This Row],[Vähennystarve]])</f>
        <v>40</v>
      </c>
      <c r="V3170" s="44" t="str">
        <f t="shared" si="497"/>
        <v>NA</v>
      </c>
      <c r="W3170" s="44" t="str">
        <f t="shared" si="498"/>
        <v>NA</v>
      </c>
      <c r="X3170" s="44" t="str">
        <f t="shared" si="499"/>
        <v>NA</v>
      </c>
      <c r="Y3170" s="90" t="b">
        <f>AND(MONTH(Taulukko1[[#This Row],[Alku PVM]] )=6,DAY(Taulukko1[[#This Row],[Alku PVM]] )&gt;19)</f>
        <v>0</v>
      </c>
      <c r="Z3170" s="90" t="b">
        <f>AND(MONTH(Taulukko1[[#This Row],[Loppu PVM]] )=6,DAY(Taulukko1[[#This Row],[Loppu PVM]] )&gt;19)</f>
        <v>0</v>
      </c>
      <c r="AA3170" s="90" t="b">
        <f>OR(MONTH(Taulukko1[[#This Row],[Alku PVM]] )&lt;=5,AND(MONTH(Taulukko1[[#This Row],[Alku PVM]] )=6,DAY(Taulukko1[[#This Row],[Alku PVM]] )&lt;20))</f>
        <v>1</v>
      </c>
      <c r="AB3170" s="90" t="b">
        <f>OR(MONTH(Taulukko1[[#This Row],[Loppu PVM]])&lt;=5,AND(MONTH(Taulukko1[[#This Row],[Loppu PVM]] )=6,DAY(Taulukko1[[#This Row],[Loppu PVM]])&lt;20))</f>
        <v>1</v>
      </c>
      <c r="AC3170" s="90" t="b">
        <f>OR(MONTH(Taulukko1[[#This Row],[Alku PVM]] )&lt;=3,AND(MONTH(Taulukko1[[#This Row],[Alku PVM]] )=3))</f>
        <v>1</v>
      </c>
      <c r="AD3170" s="90" t="b">
        <f>OR(MONTH(Taulukko1[[#This Row],[Loppu PVM]] )&lt;=3,AND(MONTH(Taulukko1[[#This Row],[Loppu PVM]] )=3))</f>
        <v>0</v>
      </c>
      <c r="AE3170" s="90" t="b">
        <f>OR(MONTH(Taulukko1[[#This Row],[Alku PVM]] )&lt;=9,AND(MONTH(Taulukko1[[#This Row],[Alku PVM]] )=9))</f>
        <v>1</v>
      </c>
      <c r="AF3170" s="90" t="b">
        <f>OR(MONTH(Taulukko1[[#This Row],[Loppu PVM]])&lt;=9,AND(MONTH(Taulukko1[[#This Row],[Loppu PVM]] )=9))</f>
        <v>1</v>
      </c>
      <c r="AG3170" s="90" t="b">
        <f>OR(MONTH(Taulukko1[[#This Row],[Alku PVM]] )&lt;=6,AND(MONTH(Taulukko1[[#This Row],[Alku PVM]] )=6))</f>
        <v>1</v>
      </c>
      <c r="AH3170" s="90" t="b">
        <f>OR(MONTH(Taulukko1[[#This Row],[Loppu PVM]])&lt;=6,AND(MONTH(Taulukko1[[#This Row],[Loppu PVM]] )=6))</f>
        <v>1</v>
      </c>
    </row>
    <row r="3171" spans="1:34">
      <c r="A3171" s="25" t="s">
        <v>509</v>
      </c>
      <c r="B3171" s="26">
        <v>42048</v>
      </c>
      <c r="C3171" s="25" t="s">
        <v>4501</v>
      </c>
      <c r="D3171" s="32"/>
      <c r="E3171" s="27">
        <v>32</v>
      </c>
      <c r="F3171" s="30">
        <v>42094</v>
      </c>
      <c r="G3171" s="33">
        <v>29</v>
      </c>
      <c r="H3171" s="27">
        <v>221</v>
      </c>
      <c r="I3171" s="126">
        <f>INDEX('TOL2008'!B:B,MATCH(A3171,'TOL2008'!A:A,0))</f>
        <v>25110</v>
      </c>
      <c r="J3171" s="126" t="str">
        <f>INDEX(Pääluokka!$H$2:$H$100,MATCH(VALUE(LEFT(Taulukko1[[#This Row],[TOL2008]],2)),Pääluokka!$G$2:$G$100,0))</f>
        <v>Teollisuus</v>
      </c>
      <c r="K3171" s="126" t="str">
        <f>INDEX(Pääluokka!$I$2:$I$100,MATCH(VALUE(LEFT(Taulukko1[[#This Row],[TOL2008]],2)),Pääluokka!$G$2:$G$100,0))</f>
        <v>Teollisuus (C-E)</v>
      </c>
      <c r="L3171" s="41">
        <f t="shared" si="490"/>
        <v>46</v>
      </c>
      <c r="M3171" s="43">
        <f t="shared" si="491"/>
        <v>42048</v>
      </c>
      <c r="N3171" s="43">
        <f t="shared" si="492"/>
        <v>42094</v>
      </c>
      <c r="O3171" s="43">
        <f t="shared" si="493"/>
        <v>42036</v>
      </c>
      <c r="P3171" s="43">
        <f t="shared" si="494"/>
        <v>42064</v>
      </c>
      <c r="Q3171" s="41">
        <f t="shared" si="495"/>
        <v>2015</v>
      </c>
      <c r="R3171" s="41">
        <f t="shared" si="496"/>
        <v>2015</v>
      </c>
      <c r="S3171" s="43" t="str">
        <f>YEAR(Taulukko1[[#This Row],[Alku KK]])&amp;"Q"&amp;ROUNDDOWN((MONTH(Taulukko1[[#This Row],[Alku KK]])-1)/3+1,0)</f>
        <v>2015Q1</v>
      </c>
      <c r="T3171" s="43" t="str">
        <f>YEAR(Taulukko1[[#This Row],[Loppu KK]])&amp;"Q"&amp;ROUNDDOWN((MONTH(Taulukko1[[#This Row],[Loppu KK]])-1)/3+1,0)</f>
        <v>2015Q1</v>
      </c>
      <c r="U3171" s="66">
        <f>IF(COUNT(Taulukko1[[#This Row],[Neuvottelujen alaiset ]])=1,Taulukko1[[#This Row],[Neuvottelujen alaiset ]],Taulukko1[[#This Row],[Vähennystarve]])</f>
        <v>221</v>
      </c>
      <c r="V3171" s="44">
        <f t="shared" si="497"/>
        <v>0.14479638009049775</v>
      </c>
      <c r="W3171" s="44">
        <f t="shared" si="498"/>
        <v>0.13122171945701358</v>
      </c>
      <c r="X3171" s="44">
        <f t="shared" si="499"/>
        <v>0.90625</v>
      </c>
      <c r="Y3171" s="90" t="b">
        <f>AND(MONTH(Taulukko1[[#This Row],[Alku PVM]] )=6,DAY(Taulukko1[[#This Row],[Alku PVM]] )&gt;19)</f>
        <v>0</v>
      </c>
      <c r="Z3171" s="90" t="b">
        <f>AND(MONTH(Taulukko1[[#This Row],[Loppu PVM]] )=6,DAY(Taulukko1[[#This Row],[Loppu PVM]] )&gt;19)</f>
        <v>0</v>
      </c>
      <c r="AA3171" s="90" t="b">
        <f>OR(MONTH(Taulukko1[[#This Row],[Alku PVM]] )&lt;=5,AND(MONTH(Taulukko1[[#This Row],[Alku PVM]] )=6,DAY(Taulukko1[[#This Row],[Alku PVM]] )&lt;20))</f>
        <v>1</v>
      </c>
      <c r="AB3171" s="90" t="b">
        <f>OR(MONTH(Taulukko1[[#This Row],[Loppu PVM]])&lt;=5,AND(MONTH(Taulukko1[[#This Row],[Loppu PVM]] )=6,DAY(Taulukko1[[#This Row],[Loppu PVM]])&lt;20))</f>
        <v>1</v>
      </c>
      <c r="AC3171" s="90" t="b">
        <f>OR(MONTH(Taulukko1[[#This Row],[Alku PVM]] )&lt;=3,AND(MONTH(Taulukko1[[#This Row],[Alku PVM]] )=3))</f>
        <v>1</v>
      </c>
      <c r="AD3171" s="90" t="b">
        <f>OR(MONTH(Taulukko1[[#This Row],[Loppu PVM]] )&lt;=3,AND(MONTH(Taulukko1[[#This Row],[Loppu PVM]] )=3))</f>
        <v>1</v>
      </c>
      <c r="AE3171" s="90" t="b">
        <f>OR(MONTH(Taulukko1[[#This Row],[Alku PVM]] )&lt;=9,AND(MONTH(Taulukko1[[#This Row],[Alku PVM]] )=9))</f>
        <v>1</v>
      </c>
      <c r="AF3171" s="90" t="b">
        <f>OR(MONTH(Taulukko1[[#This Row],[Loppu PVM]])&lt;=9,AND(MONTH(Taulukko1[[#This Row],[Loppu PVM]] )=9))</f>
        <v>1</v>
      </c>
      <c r="AG3171" s="90" t="b">
        <f>OR(MONTH(Taulukko1[[#This Row],[Alku PVM]] )&lt;=6,AND(MONTH(Taulukko1[[#This Row],[Alku PVM]] )=6))</f>
        <v>1</v>
      </c>
      <c r="AH3171" s="90" t="b">
        <f>OR(MONTH(Taulukko1[[#This Row],[Loppu PVM]])&lt;=6,AND(MONTH(Taulukko1[[#This Row],[Loppu PVM]] )=6))</f>
        <v>1</v>
      </c>
    </row>
    <row r="3172" spans="1:34">
      <c r="A3172" s="25" t="s">
        <v>2381</v>
      </c>
      <c r="B3172" s="26">
        <v>42048</v>
      </c>
      <c r="C3172" s="25" t="s">
        <v>4586</v>
      </c>
      <c r="D3172" s="35"/>
      <c r="E3172" s="27"/>
      <c r="F3172" s="26">
        <v>42108</v>
      </c>
      <c r="G3172" s="33">
        <v>230</v>
      </c>
      <c r="H3172" s="27">
        <v>230</v>
      </c>
      <c r="I3172" s="126">
        <f>INDEX('TOL2008'!B:B,MATCH(A3172,'TOL2008'!A:A,0))</f>
        <v>47192</v>
      </c>
      <c r="J3172" s="126" t="str">
        <f>INDEX(Pääluokka!$H$2:$H$100,MATCH(VALUE(LEFT(Taulukko1[[#This Row],[TOL2008]],2)),Pääluokka!$G$2:$G$100,0))</f>
        <v>Tukku- ja vähittäiskauppa; moottoriajoneuvojen ja moottoripyörien korjaus</v>
      </c>
      <c r="K3172" s="126" t="str">
        <f>INDEX(Pääluokka!$I$2:$I$100,MATCH(VALUE(LEFT(Taulukko1[[#This Row],[TOL2008]],2)),Pääluokka!$G$2:$G$100,0))</f>
        <v>Palvelualat (G-N, R, S)</v>
      </c>
      <c r="L3172" s="41">
        <f t="shared" si="490"/>
        <v>60</v>
      </c>
      <c r="M3172" s="43">
        <f t="shared" si="491"/>
        <v>42048</v>
      </c>
      <c r="N3172" s="43">
        <f t="shared" si="492"/>
        <v>42108</v>
      </c>
      <c r="O3172" s="43">
        <f t="shared" si="493"/>
        <v>42036</v>
      </c>
      <c r="P3172" s="43">
        <f t="shared" si="494"/>
        <v>42095</v>
      </c>
      <c r="Q3172" s="41">
        <f t="shared" si="495"/>
        <v>2015</v>
      </c>
      <c r="R3172" s="41">
        <f t="shared" si="496"/>
        <v>2015</v>
      </c>
      <c r="S3172" s="43" t="str">
        <f>YEAR(Taulukko1[[#This Row],[Alku KK]])&amp;"Q"&amp;ROUNDDOWN((MONTH(Taulukko1[[#This Row],[Alku KK]])-1)/3+1,0)</f>
        <v>2015Q1</v>
      </c>
      <c r="T3172" s="43" t="str">
        <f>YEAR(Taulukko1[[#This Row],[Loppu KK]])&amp;"Q"&amp;ROUNDDOWN((MONTH(Taulukko1[[#This Row],[Loppu KK]])-1)/3+1,0)</f>
        <v>2015Q2</v>
      </c>
      <c r="U3172" s="66">
        <f>IF(COUNT(Taulukko1[[#This Row],[Neuvottelujen alaiset ]])=1,Taulukko1[[#This Row],[Neuvottelujen alaiset ]],Taulukko1[[#This Row],[Vähennystarve]])</f>
        <v>230</v>
      </c>
      <c r="V3172" s="44" t="str">
        <f t="shared" si="497"/>
        <v>NA</v>
      </c>
      <c r="W3172" s="44">
        <f t="shared" si="498"/>
        <v>1</v>
      </c>
      <c r="X3172" s="44" t="str">
        <f t="shared" si="499"/>
        <v>NA</v>
      </c>
      <c r="Y3172" s="90" t="b">
        <f>AND(MONTH(Taulukko1[[#This Row],[Alku PVM]] )=6,DAY(Taulukko1[[#This Row],[Alku PVM]] )&gt;19)</f>
        <v>0</v>
      </c>
      <c r="Z3172" s="90" t="b">
        <f>AND(MONTH(Taulukko1[[#This Row],[Loppu PVM]] )=6,DAY(Taulukko1[[#This Row],[Loppu PVM]] )&gt;19)</f>
        <v>0</v>
      </c>
      <c r="AA3172" s="90" t="b">
        <f>OR(MONTH(Taulukko1[[#This Row],[Alku PVM]] )&lt;=5,AND(MONTH(Taulukko1[[#This Row],[Alku PVM]] )=6,DAY(Taulukko1[[#This Row],[Alku PVM]] )&lt;20))</f>
        <v>1</v>
      </c>
      <c r="AB3172" s="90" t="b">
        <f>OR(MONTH(Taulukko1[[#This Row],[Loppu PVM]])&lt;=5,AND(MONTH(Taulukko1[[#This Row],[Loppu PVM]] )=6,DAY(Taulukko1[[#This Row],[Loppu PVM]])&lt;20))</f>
        <v>1</v>
      </c>
      <c r="AC3172" s="90" t="b">
        <f>OR(MONTH(Taulukko1[[#This Row],[Alku PVM]] )&lt;=3,AND(MONTH(Taulukko1[[#This Row],[Alku PVM]] )=3))</f>
        <v>1</v>
      </c>
      <c r="AD3172" s="90" t="b">
        <f>OR(MONTH(Taulukko1[[#This Row],[Loppu PVM]] )&lt;=3,AND(MONTH(Taulukko1[[#This Row],[Loppu PVM]] )=3))</f>
        <v>0</v>
      </c>
      <c r="AE3172" s="90" t="b">
        <f>OR(MONTH(Taulukko1[[#This Row],[Alku PVM]] )&lt;=9,AND(MONTH(Taulukko1[[#This Row],[Alku PVM]] )=9))</f>
        <v>1</v>
      </c>
      <c r="AF3172" s="90" t="b">
        <f>OR(MONTH(Taulukko1[[#This Row],[Loppu PVM]])&lt;=9,AND(MONTH(Taulukko1[[#This Row],[Loppu PVM]] )=9))</f>
        <v>1</v>
      </c>
      <c r="AG3172" s="90" t="b">
        <f>OR(MONTH(Taulukko1[[#This Row],[Alku PVM]] )&lt;=6,AND(MONTH(Taulukko1[[#This Row],[Alku PVM]] )=6))</f>
        <v>1</v>
      </c>
      <c r="AH3172" s="90" t="b">
        <f>OR(MONTH(Taulukko1[[#This Row],[Loppu PVM]])&lt;=6,AND(MONTH(Taulukko1[[#This Row],[Loppu PVM]] )=6))</f>
        <v>1</v>
      </c>
    </row>
    <row r="3173" spans="1:34">
      <c r="A3173" s="25" t="s">
        <v>521</v>
      </c>
      <c r="B3173" s="26">
        <v>42051</v>
      </c>
      <c r="C3173" s="25" t="s">
        <v>4500</v>
      </c>
      <c r="D3173" s="32" t="s">
        <v>25</v>
      </c>
      <c r="E3173" s="27"/>
      <c r="F3173" s="30">
        <v>42079</v>
      </c>
      <c r="G3173" s="33">
        <v>0</v>
      </c>
      <c r="H3173" s="27">
        <v>70</v>
      </c>
      <c r="I3173" s="126">
        <f>INDEX('TOL2008'!B:B,MATCH(A3173,'TOL2008'!A:A,0))</f>
        <v>28140</v>
      </c>
      <c r="J3173" s="126" t="str">
        <f>INDEX(Pääluokka!$H$2:$H$100,MATCH(VALUE(LEFT(Taulukko1[[#This Row],[TOL2008]],2)),Pääluokka!$G$2:$G$100,0))</f>
        <v>Teollisuus</v>
      </c>
      <c r="K3173" s="126" t="str">
        <f>INDEX(Pääluokka!$I$2:$I$100,MATCH(VALUE(LEFT(Taulukko1[[#This Row],[TOL2008]],2)),Pääluokka!$G$2:$G$100,0))</f>
        <v>Teollisuus (C-E)</v>
      </c>
      <c r="L3173" s="41">
        <f t="shared" si="490"/>
        <v>28</v>
      </c>
      <c r="M3173" s="43">
        <f t="shared" si="491"/>
        <v>42051</v>
      </c>
      <c r="N3173" s="43">
        <f t="shared" si="492"/>
        <v>42079</v>
      </c>
      <c r="O3173" s="43">
        <f t="shared" si="493"/>
        <v>42036</v>
      </c>
      <c r="P3173" s="43">
        <f t="shared" si="494"/>
        <v>42064</v>
      </c>
      <c r="Q3173" s="41">
        <f t="shared" si="495"/>
        <v>2015</v>
      </c>
      <c r="R3173" s="41">
        <f t="shared" si="496"/>
        <v>2015</v>
      </c>
      <c r="S3173" s="43" t="str">
        <f>YEAR(Taulukko1[[#This Row],[Alku KK]])&amp;"Q"&amp;ROUNDDOWN((MONTH(Taulukko1[[#This Row],[Alku KK]])-1)/3+1,0)</f>
        <v>2015Q1</v>
      </c>
      <c r="T3173" s="43" t="str">
        <f>YEAR(Taulukko1[[#This Row],[Loppu KK]])&amp;"Q"&amp;ROUNDDOWN((MONTH(Taulukko1[[#This Row],[Loppu KK]])-1)/3+1,0)</f>
        <v>2015Q1</v>
      </c>
      <c r="U3173" s="66">
        <f>IF(COUNT(Taulukko1[[#This Row],[Neuvottelujen alaiset ]])=1,Taulukko1[[#This Row],[Neuvottelujen alaiset ]],Taulukko1[[#This Row],[Vähennystarve]])</f>
        <v>70</v>
      </c>
      <c r="V3173" s="44" t="str">
        <f t="shared" si="497"/>
        <v>NA</v>
      </c>
      <c r="W3173" s="44">
        <f t="shared" si="498"/>
        <v>0</v>
      </c>
      <c r="X3173" s="44" t="str">
        <f t="shared" si="499"/>
        <v>NA</v>
      </c>
      <c r="Y3173" s="90" t="b">
        <f>AND(MONTH(Taulukko1[[#This Row],[Alku PVM]] )=6,DAY(Taulukko1[[#This Row],[Alku PVM]] )&gt;19)</f>
        <v>0</v>
      </c>
      <c r="Z3173" s="90" t="b">
        <f>AND(MONTH(Taulukko1[[#This Row],[Loppu PVM]] )=6,DAY(Taulukko1[[#This Row],[Loppu PVM]] )&gt;19)</f>
        <v>0</v>
      </c>
      <c r="AA3173" s="90" t="b">
        <f>OR(MONTH(Taulukko1[[#This Row],[Alku PVM]] )&lt;=5,AND(MONTH(Taulukko1[[#This Row],[Alku PVM]] )=6,DAY(Taulukko1[[#This Row],[Alku PVM]] )&lt;20))</f>
        <v>1</v>
      </c>
      <c r="AB3173" s="90" t="b">
        <f>OR(MONTH(Taulukko1[[#This Row],[Loppu PVM]])&lt;=5,AND(MONTH(Taulukko1[[#This Row],[Loppu PVM]] )=6,DAY(Taulukko1[[#This Row],[Loppu PVM]])&lt;20))</f>
        <v>1</v>
      </c>
      <c r="AC3173" s="90" t="b">
        <f>OR(MONTH(Taulukko1[[#This Row],[Alku PVM]] )&lt;=3,AND(MONTH(Taulukko1[[#This Row],[Alku PVM]] )=3))</f>
        <v>1</v>
      </c>
      <c r="AD3173" s="90" t="b">
        <f>OR(MONTH(Taulukko1[[#This Row],[Loppu PVM]] )&lt;=3,AND(MONTH(Taulukko1[[#This Row],[Loppu PVM]] )=3))</f>
        <v>1</v>
      </c>
      <c r="AE3173" s="90" t="b">
        <f>OR(MONTH(Taulukko1[[#This Row],[Alku PVM]] )&lt;=9,AND(MONTH(Taulukko1[[#This Row],[Alku PVM]] )=9))</f>
        <v>1</v>
      </c>
      <c r="AF3173" s="90" t="b">
        <f>OR(MONTH(Taulukko1[[#This Row],[Loppu PVM]])&lt;=9,AND(MONTH(Taulukko1[[#This Row],[Loppu PVM]] )=9))</f>
        <v>1</v>
      </c>
      <c r="AG3173" s="90" t="b">
        <f>OR(MONTH(Taulukko1[[#This Row],[Alku PVM]] )&lt;=6,AND(MONTH(Taulukko1[[#This Row],[Alku PVM]] )=6))</f>
        <v>1</v>
      </c>
      <c r="AH3173" s="90" t="b">
        <f>OR(MONTH(Taulukko1[[#This Row],[Loppu PVM]])&lt;=6,AND(MONTH(Taulukko1[[#This Row],[Loppu PVM]] )=6))</f>
        <v>1</v>
      </c>
    </row>
    <row r="3174" spans="1:34">
      <c r="A3174" s="25" t="s">
        <v>15</v>
      </c>
      <c r="B3174" s="26">
        <v>42052</v>
      </c>
      <c r="C3174" s="25" t="s">
        <v>4615</v>
      </c>
      <c r="D3174" s="35">
        <v>10</v>
      </c>
      <c r="E3174" s="123"/>
      <c r="F3174" s="26">
        <v>42104</v>
      </c>
      <c r="G3174" s="33">
        <v>0</v>
      </c>
      <c r="H3174" s="27">
        <v>600</v>
      </c>
      <c r="I3174" s="126">
        <f>INDEX('TOL2008'!B:B,MATCH(A3174,'TOL2008'!A:A,0))</f>
        <v>49100</v>
      </c>
      <c r="J3174" s="126" t="str">
        <f>INDEX(Pääluokka!$H$2:$H$100,MATCH(VALUE(LEFT(Taulukko1[[#This Row],[TOL2008]],2)),Pääluokka!$G$2:$G$100,0))</f>
        <v>Kuljetus ja varastointi</v>
      </c>
      <c r="K3174" s="126" t="str">
        <f>INDEX(Pääluokka!$I$2:$I$100,MATCH(VALUE(LEFT(Taulukko1[[#This Row],[TOL2008]],2)),Pääluokka!$G$2:$G$100,0))</f>
        <v>Palvelualat (G-N, R, S)</v>
      </c>
      <c r="L3174" s="41">
        <f t="shared" si="490"/>
        <v>52</v>
      </c>
      <c r="M3174" s="43">
        <f t="shared" si="491"/>
        <v>42052</v>
      </c>
      <c r="N3174" s="43">
        <f t="shared" si="492"/>
        <v>42104</v>
      </c>
      <c r="O3174" s="43">
        <f t="shared" si="493"/>
        <v>42036</v>
      </c>
      <c r="P3174" s="43">
        <f t="shared" si="494"/>
        <v>42095</v>
      </c>
      <c r="Q3174" s="41">
        <f t="shared" si="495"/>
        <v>2015</v>
      </c>
      <c r="R3174" s="41">
        <f t="shared" si="496"/>
        <v>2015</v>
      </c>
      <c r="S3174" s="43" t="str">
        <f>YEAR(Taulukko1[[#This Row],[Alku KK]])&amp;"Q"&amp;ROUNDDOWN((MONTH(Taulukko1[[#This Row],[Alku KK]])-1)/3+1,0)</f>
        <v>2015Q1</v>
      </c>
      <c r="T3174" s="43" t="str">
        <f>YEAR(Taulukko1[[#This Row],[Loppu KK]])&amp;"Q"&amp;ROUNDDOWN((MONTH(Taulukko1[[#This Row],[Loppu KK]])-1)/3+1,0)</f>
        <v>2015Q2</v>
      </c>
      <c r="U3174" s="66">
        <f>IF(COUNT(Taulukko1[[#This Row],[Neuvottelujen alaiset ]])=1,Taulukko1[[#This Row],[Neuvottelujen alaiset ]],Taulukko1[[#This Row],[Vähennystarve]])</f>
        <v>600</v>
      </c>
      <c r="V3174" s="44" t="str">
        <f t="shared" si="497"/>
        <v>NA</v>
      </c>
      <c r="W3174" s="44">
        <f t="shared" si="498"/>
        <v>0</v>
      </c>
      <c r="X3174" s="44" t="str">
        <f t="shared" si="499"/>
        <v>NA</v>
      </c>
      <c r="Y3174" s="90" t="b">
        <f>AND(MONTH(Taulukko1[[#This Row],[Alku PVM]] )=6,DAY(Taulukko1[[#This Row],[Alku PVM]] )&gt;19)</f>
        <v>0</v>
      </c>
      <c r="Z3174" s="90" t="b">
        <f>AND(MONTH(Taulukko1[[#This Row],[Loppu PVM]] )=6,DAY(Taulukko1[[#This Row],[Loppu PVM]] )&gt;19)</f>
        <v>0</v>
      </c>
      <c r="AA3174" s="90" t="b">
        <f>OR(MONTH(Taulukko1[[#This Row],[Alku PVM]] )&lt;=5,AND(MONTH(Taulukko1[[#This Row],[Alku PVM]] )=6,DAY(Taulukko1[[#This Row],[Alku PVM]] )&lt;20))</f>
        <v>1</v>
      </c>
      <c r="AB3174" s="90" t="b">
        <f>OR(MONTH(Taulukko1[[#This Row],[Loppu PVM]])&lt;=5,AND(MONTH(Taulukko1[[#This Row],[Loppu PVM]] )=6,DAY(Taulukko1[[#This Row],[Loppu PVM]])&lt;20))</f>
        <v>1</v>
      </c>
      <c r="AC3174" s="90" t="b">
        <f>OR(MONTH(Taulukko1[[#This Row],[Alku PVM]] )&lt;=3,AND(MONTH(Taulukko1[[#This Row],[Alku PVM]] )=3))</f>
        <v>1</v>
      </c>
      <c r="AD3174" s="90" t="b">
        <f>OR(MONTH(Taulukko1[[#This Row],[Loppu PVM]] )&lt;=3,AND(MONTH(Taulukko1[[#This Row],[Loppu PVM]] )=3))</f>
        <v>0</v>
      </c>
      <c r="AE3174" s="90" t="b">
        <f>OR(MONTH(Taulukko1[[#This Row],[Alku PVM]] )&lt;=9,AND(MONTH(Taulukko1[[#This Row],[Alku PVM]] )=9))</f>
        <v>1</v>
      </c>
      <c r="AF3174" s="90" t="b">
        <f>OR(MONTH(Taulukko1[[#This Row],[Loppu PVM]])&lt;=9,AND(MONTH(Taulukko1[[#This Row],[Loppu PVM]] )=9))</f>
        <v>1</v>
      </c>
      <c r="AG3174" s="90" t="b">
        <f>OR(MONTH(Taulukko1[[#This Row],[Alku PVM]] )&lt;=6,AND(MONTH(Taulukko1[[#This Row],[Alku PVM]] )=6))</f>
        <v>1</v>
      </c>
      <c r="AH3174" s="90" t="b">
        <f>OR(MONTH(Taulukko1[[#This Row],[Loppu PVM]])&lt;=6,AND(MONTH(Taulukko1[[#This Row],[Loppu PVM]] )=6))</f>
        <v>1</v>
      </c>
    </row>
    <row r="3175" spans="1:34">
      <c r="A3175" s="25" t="s">
        <v>4341</v>
      </c>
      <c r="B3175" s="26">
        <v>42054</v>
      </c>
      <c r="C3175" s="25" t="s">
        <v>4483</v>
      </c>
      <c r="D3175" s="32" t="s">
        <v>25</v>
      </c>
      <c r="E3175" s="27">
        <v>20</v>
      </c>
      <c r="F3175" s="26">
        <v>42102</v>
      </c>
      <c r="G3175" s="33">
        <v>9</v>
      </c>
      <c r="H3175" s="27">
        <v>370</v>
      </c>
      <c r="I3175" s="126">
        <f>INDEX('TOL2008'!B:B,MATCH(A3175,'TOL2008'!A:A,0))</f>
        <v>29100</v>
      </c>
      <c r="J3175" s="126" t="str">
        <f>INDEX(Pääluokka!$H$2:$H$100,MATCH(VALUE(LEFT(Taulukko1[[#This Row],[TOL2008]],2)),Pääluokka!$G$2:$G$100,0))</f>
        <v>Teollisuus</v>
      </c>
      <c r="K3175" s="126" t="str">
        <f>INDEX(Pääluokka!$I$2:$I$100,MATCH(VALUE(LEFT(Taulukko1[[#This Row],[TOL2008]],2)),Pääluokka!$G$2:$G$100,0))</f>
        <v>Teollisuus (C-E)</v>
      </c>
      <c r="L3175" s="41">
        <f t="shared" si="490"/>
        <v>48</v>
      </c>
      <c r="M3175" s="43">
        <f t="shared" si="491"/>
        <v>42054</v>
      </c>
      <c r="N3175" s="43">
        <f t="shared" si="492"/>
        <v>42102</v>
      </c>
      <c r="O3175" s="43">
        <f t="shared" si="493"/>
        <v>42036</v>
      </c>
      <c r="P3175" s="43">
        <f t="shared" si="494"/>
        <v>42095</v>
      </c>
      <c r="Q3175" s="41">
        <f t="shared" si="495"/>
        <v>2015</v>
      </c>
      <c r="R3175" s="41">
        <f t="shared" si="496"/>
        <v>2015</v>
      </c>
      <c r="S3175" s="43" t="str">
        <f>YEAR(Taulukko1[[#This Row],[Alku KK]])&amp;"Q"&amp;ROUNDDOWN((MONTH(Taulukko1[[#This Row],[Alku KK]])-1)/3+1,0)</f>
        <v>2015Q1</v>
      </c>
      <c r="T3175" s="43" t="str">
        <f>YEAR(Taulukko1[[#This Row],[Loppu KK]])&amp;"Q"&amp;ROUNDDOWN((MONTH(Taulukko1[[#This Row],[Loppu KK]])-1)/3+1,0)</f>
        <v>2015Q2</v>
      </c>
      <c r="U3175" s="66">
        <f>IF(COUNT(Taulukko1[[#This Row],[Neuvottelujen alaiset ]])=1,Taulukko1[[#This Row],[Neuvottelujen alaiset ]],Taulukko1[[#This Row],[Vähennystarve]])</f>
        <v>370</v>
      </c>
      <c r="V3175" s="44">
        <f t="shared" si="497"/>
        <v>5.4054054054054057E-2</v>
      </c>
      <c r="W3175" s="44">
        <f t="shared" si="498"/>
        <v>2.4324324324324326E-2</v>
      </c>
      <c r="X3175" s="44">
        <f t="shared" si="499"/>
        <v>0.45</v>
      </c>
      <c r="Y3175" s="90" t="b">
        <f>AND(MONTH(Taulukko1[[#This Row],[Alku PVM]] )=6,DAY(Taulukko1[[#This Row],[Alku PVM]] )&gt;19)</f>
        <v>0</v>
      </c>
      <c r="Z3175" s="90" t="b">
        <f>AND(MONTH(Taulukko1[[#This Row],[Loppu PVM]] )=6,DAY(Taulukko1[[#This Row],[Loppu PVM]] )&gt;19)</f>
        <v>0</v>
      </c>
      <c r="AA3175" s="90" t="b">
        <f>OR(MONTH(Taulukko1[[#This Row],[Alku PVM]] )&lt;=5,AND(MONTH(Taulukko1[[#This Row],[Alku PVM]] )=6,DAY(Taulukko1[[#This Row],[Alku PVM]] )&lt;20))</f>
        <v>1</v>
      </c>
      <c r="AB3175" s="90" t="b">
        <f>OR(MONTH(Taulukko1[[#This Row],[Loppu PVM]])&lt;=5,AND(MONTH(Taulukko1[[#This Row],[Loppu PVM]] )=6,DAY(Taulukko1[[#This Row],[Loppu PVM]])&lt;20))</f>
        <v>1</v>
      </c>
      <c r="AC3175" s="90" t="b">
        <f>OR(MONTH(Taulukko1[[#This Row],[Alku PVM]] )&lt;=3,AND(MONTH(Taulukko1[[#This Row],[Alku PVM]] )=3))</f>
        <v>1</v>
      </c>
      <c r="AD3175" s="90" t="b">
        <f>OR(MONTH(Taulukko1[[#This Row],[Loppu PVM]] )&lt;=3,AND(MONTH(Taulukko1[[#This Row],[Loppu PVM]] )=3))</f>
        <v>0</v>
      </c>
      <c r="AE3175" s="90" t="b">
        <f>OR(MONTH(Taulukko1[[#This Row],[Alku PVM]] )&lt;=9,AND(MONTH(Taulukko1[[#This Row],[Alku PVM]] )=9))</f>
        <v>1</v>
      </c>
      <c r="AF3175" s="90" t="b">
        <f>OR(MONTH(Taulukko1[[#This Row],[Loppu PVM]])&lt;=9,AND(MONTH(Taulukko1[[#This Row],[Loppu PVM]] )=9))</f>
        <v>1</v>
      </c>
      <c r="AG3175" s="90" t="b">
        <f>OR(MONTH(Taulukko1[[#This Row],[Alku PVM]] )&lt;=6,AND(MONTH(Taulukko1[[#This Row],[Alku PVM]] )=6))</f>
        <v>1</v>
      </c>
      <c r="AH3175" s="90" t="b">
        <f>OR(MONTH(Taulukko1[[#This Row],[Loppu PVM]])&lt;=6,AND(MONTH(Taulukko1[[#This Row],[Loppu PVM]] )=6))</f>
        <v>1</v>
      </c>
    </row>
    <row r="3176" spans="1:34">
      <c r="A3176" s="25" t="s">
        <v>407</v>
      </c>
      <c r="B3176" s="26">
        <v>42054</v>
      </c>
      <c r="C3176" s="25" t="s">
        <v>4525</v>
      </c>
      <c r="D3176" s="32"/>
      <c r="E3176" s="27"/>
      <c r="F3176" s="30">
        <v>42159</v>
      </c>
      <c r="G3176" s="33"/>
      <c r="H3176" s="29">
        <v>40</v>
      </c>
      <c r="I3176" s="126">
        <f>INDEX('TOL2008'!B:B,MATCH(A3176,'TOL2008'!A:A,0))</f>
        <v>85591</v>
      </c>
      <c r="J3176" s="126" t="str">
        <f>INDEX(Pääluokka!$H$2:$H$100,MATCH(VALUE(LEFT(Taulukko1[[#This Row],[TOL2008]],2)),Pääluokka!$G$2:$G$100,0))</f>
        <v>Koulutus</v>
      </c>
      <c r="K3176" s="126" t="str">
        <f>INDEX(Pääluokka!$I$2:$I$100,MATCH(VALUE(LEFT(Taulukko1[[#This Row],[TOL2008]],2)),Pääluokka!$G$2:$G$100,0))</f>
        <v>Muut toimialat (O-Q, T-X)</v>
      </c>
      <c r="L3176" s="41">
        <f t="shared" si="490"/>
        <v>105</v>
      </c>
      <c r="M3176" s="43">
        <f t="shared" si="491"/>
        <v>42054</v>
      </c>
      <c r="N3176" s="43">
        <f t="shared" si="492"/>
        <v>42159</v>
      </c>
      <c r="O3176" s="43">
        <f t="shared" si="493"/>
        <v>42036</v>
      </c>
      <c r="P3176" s="43">
        <f t="shared" si="494"/>
        <v>42156</v>
      </c>
      <c r="Q3176" s="41">
        <f t="shared" si="495"/>
        <v>2015</v>
      </c>
      <c r="R3176" s="41">
        <f t="shared" si="496"/>
        <v>2015</v>
      </c>
      <c r="S3176" s="43" t="str">
        <f>YEAR(Taulukko1[[#This Row],[Alku KK]])&amp;"Q"&amp;ROUNDDOWN((MONTH(Taulukko1[[#This Row],[Alku KK]])-1)/3+1,0)</f>
        <v>2015Q1</v>
      </c>
      <c r="T3176" s="43" t="str">
        <f>YEAR(Taulukko1[[#This Row],[Loppu KK]])&amp;"Q"&amp;ROUNDDOWN((MONTH(Taulukko1[[#This Row],[Loppu KK]])-1)/3+1,0)</f>
        <v>2015Q2</v>
      </c>
      <c r="U3176" s="66">
        <f>IF(COUNT(Taulukko1[[#This Row],[Neuvottelujen alaiset ]])=1,Taulukko1[[#This Row],[Neuvottelujen alaiset ]],Taulukko1[[#This Row],[Vähennystarve]])</f>
        <v>40</v>
      </c>
      <c r="V3176" s="44" t="str">
        <f t="shared" si="497"/>
        <v>NA</v>
      </c>
      <c r="W3176" s="44" t="str">
        <f t="shared" si="498"/>
        <v>NA</v>
      </c>
      <c r="X3176" s="44" t="str">
        <f t="shared" si="499"/>
        <v>NA</v>
      </c>
      <c r="Y3176" s="90" t="b">
        <f>AND(MONTH(Taulukko1[[#This Row],[Alku PVM]] )=6,DAY(Taulukko1[[#This Row],[Alku PVM]] )&gt;19)</f>
        <v>0</v>
      </c>
      <c r="Z3176" s="90" t="b">
        <f>AND(MONTH(Taulukko1[[#This Row],[Loppu PVM]] )=6,DAY(Taulukko1[[#This Row],[Loppu PVM]] )&gt;19)</f>
        <v>0</v>
      </c>
      <c r="AA3176" s="90" t="b">
        <f>OR(MONTH(Taulukko1[[#This Row],[Alku PVM]] )&lt;=5,AND(MONTH(Taulukko1[[#This Row],[Alku PVM]] )=6,DAY(Taulukko1[[#This Row],[Alku PVM]] )&lt;20))</f>
        <v>1</v>
      </c>
      <c r="AB3176" s="90" t="b">
        <f>OR(MONTH(Taulukko1[[#This Row],[Loppu PVM]])&lt;=5,AND(MONTH(Taulukko1[[#This Row],[Loppu PVM]] )=6,DAY(Taulukko1[[#This Row],[Loppu PVM]])&lt;20))</f>
        <v>1</v>
      </c>
      <c r="AC3176" s="90" t="b">
        <f>OR(MONTH(Taulukko1[[#This Row],[Alku PVM]] )&lt;=3,AND(MONTH(Taulukko1[[#This Row],[Alku PVM]] )=3))</f>
        <v>1</v>
      </c>
      <c r="AD3176" s="90" t="b">
        <f>OR(MONTH(Taulukko1[[#This Row],[Loppu PVM]] )&lt;=3,AND(MONTH(Taulukko1[[#This Row],[Loppu PVM]] )=3))</f>
        <v>0</v>
      </c>
      <c r="AE3176" s="90" t="b">
        <f>OR(MONTH(Taulukko1[[#This Row],[Alku PVM]] )&lt;=9,AND(MONTH(Taulukko1[[#This Row],[Alku PVM]] )=9))</f>
        <v>1</v>
      </c>
      <c r="AF3176" s="90" t="b">
        <f>OR(MONTH(Taulukko1[[#This Row],[Loppu PVM]])&lt;=9,AND(MONTH(Taulukko1[[#This Row],[Loppu PVM]] )=9))</f>
        <v>1</v>
      </c>
      <c r="AG3176" s="90" t="b">
        <f>OR(MONTH(Taulukko1[[#This Row],[Alku PVM]] )&lt;=6,AND(MONTH(Taulukko1[[#This Row],[Alku PVM]] )=6))</f>
        <v>1</v>
      </c>
      <c r="AH3176" s="90" t="b">
        <f>OR(MONTH(Taulukko1[[#This Row],[Loppu PVM]])&lt;=6,AND(MONTH(Taulukko1[[#This Row],[Loppu PVM]] )=6))</f>
        <v>1</v>
      </c>
    </row>
    <row r="3177" spans="1:34">
      <c r="A3177" s="25" t="s">
        <v>4512</v>
      </c>
      <c r="B3177" s="26">
        <v>42055</v>
      </c>
      <c r="C3177" s="25" t="s">
        <v>4513</v>
      </c>
      <c r="D3177" s="32">
        <v>35</v>
      </c>
      <c r="E3177" s="27">
        <v>25</v>
      </c>
      <c r="F3177" s="30">
        <v>42104</v>
      </c>
      <c r="G3177" s="33">
        <v>0</v>
      </c>
      <c r="H3177" s="27">
        <v>40</v>
      </c>
      <c r="I3177" s="126">
        <f>INDEX('TOL2008'!B:B,MATCH(A3177,'TOL2008'!A:A,0))</f>
        <v>47111</v>
      </c>
      <c r="J3177" s="126" t="str">
        <f>INDEX(Pääluokka!$H$2:$H$100,MATCH(VALUE(LEFT(Taulukko1[[#This Row],[TOL2008]],2)),Pääluokka!$G$2:$G$100,0))</f>
        <v>Tukku- ja vähittäiskauppa; moottoriajoneuvojen ja moottoripyörien korjaus</v>
      </c>
      <c r="K3177" s="126" t="str">
        <f>INDEX(Pääluokka!$I$2:$I$100,MATCH(VALUE(LEFT(Taulukko1[[#This Row],[TOL2008]],2)),Pääluokka!$G$2:$G$100,0))</f>
        <v>Palvelualat (G-N, R, S)</v>
      </c>
      <c r="L3177" s="41">
        <f t="shared" si="490"/>
        <v>49</v>
      </c>
      <c r="M3177" s="43">
        <f t="shared" si="491"/>
        <v>42055</v>
      </c>
      <c r="N3177" s="43">
        <f t="shared" si="492"/>
        <v>42104</v>
      </c>
      <c r="O3177" s="43">
        <f t="shared" si="493"/>
        <v>42036</v>
      </c>
      <c r="P3177" s="43">
        <f t="shared" si="494"/>
        <v>42095</v>
      </c>
      <c r="Q3177" s="41">
        <f t="shared" si="495"/>
        <v>2015</v>
      </c>
      <c r="R3177" s="41">
        <f t="shared" si="496"/>
        <v>2015</v>
      </c>
      <c r="S3177" s="43" t="str">
        <f>YEAR(Taulukko1[[#This Row],[Alku KK]])&amp;"Q"&amp;ROUNDDOWN((MONTH(Taulukko1[[#This Row],[Alku KK]])-1)/3+1,0)</f>
        <v>2015Q1</v>
      </c>
      <c r="T3177" s="43" t="str">
        <f>YEAR(Taulukko1[[#This Row],[Loppu KK]])&amp;"Q"&amp;ROUNDDOWN((MONTH(Taulukko1[[#This Row],[Loppu KK]])-1)/3+1,0)</f>
        <v>2015Q2</v>
      </c>
      <c r="U3177" s="66">
        <f>IF(COUNT(Taulukko1[[#This Row],[Neuvottelujen alaiset ]])=1,Taulukko1[[#This Row],[Neuvottelujen alaiset ]],Taulukko1[[#This Row],[Vähennystarve]])</f>
        <v>40</v>
      </c>
      <c r="V3177" s="44">
        <f t="shared" si="497"/>
        <v>0.625</v>
      </c>
      <c r="W3177" s="44">
        <f t="shared" si="498"/>
        <v>0</v>
      </c>
      <c r="X3177" s="44">
        <f t="shared" si="499"/>
        <v>0</v>
      </c>
      <c r="Y3177" s="90" t="b">
        <f>AND(MONTH(Taulukko1[[#This Row],[Alku PVM]] )=6,DAY(Taulukko1[[#This Row],[Alku PVM]] )&gt;19)</f>
        <v>0</v>
      </c>
      <c r="Z3177" s="90" t="b">
        <f>AND(MONTH(Taulukko1[[#This Row],[Loppu PVM]] )=6,DAY(Taulukko1[[#This Row],[Loppu PVM]] )&gt;19)</f>
        <v>0</v>
      </c>
      <c r="AA3177" s="90" t="b">
        <f>OR(MONTH(Taulukko1[[#This Row],[Alku PVM]] )&lt;=5,AND(MONTH(Taulukko1[[#This Row],[Alku PVM]] )=6,DAY(Taulukko1[[#This Row],[Alku PVM]] )&lt;20))</f>
        <v>1</v>
      </c>
      <c r="AB3177" s="90" t="b">
        <f>OR(MONTH(Taulukko1[[#This Row],[Loppu PVM]])&lt;=5,AND(MONTH(Taulukko1[[#This Row],[Loppu PVM]] )=6,DAY(Taulukko1[[#This Row],[Loppu PVM]])&lt;20))</f>
        <v>1</v>
      </c>
      <c r="AC3177" s="90" t="b">
        <f>OR(MONTH(Taulukko1[[#This Row],[Alku PVM]] )&lt;=3,AND(MONTH(Taulukko1[[#This Row],[Alku PVM]] )=3))</f>
        <v>1</v>
      </c>
      <c r="AD3177" s="90" t="b">
        <f>OR(MONTH(Taulukko1[[#This Row],[Loppu PVM]] )&lt;=3,AND(MONTH(Taulukko1[[#This Row],[Loppu PVM]] )=3))</f>
        <v>0</v>
      </c>
      <c r="AE3177" s="90" t="b">
        <f>OR(MONTH(Taulukko1[[#This Row],[Alku PVM]] )&lt;=9,AND(MONTH(Taulukko1[[#This Row],[Alku PVM]] )=9))</f>
        <v>1</v>
      </c>
      <c r="AF3177" s="90" t="b">
        <f>OR(MONTH(Taulukko1[[#This Row],[Loppu PVM]])&lt;=9,AND(MONTH(Taulukko1[[#This Row],[Loppu PVM]] )=9))</f>
        <v>1</v>
      </c>
      <c r="AG3177" s="90" t="b">
        <f>OR(MONTH(Taulukko1[[#This Row],[Alku PVM]] )&lt;=6,AND(MONTH(Taulukko1[[#This Row],[Alku PVM]] )=6))</f>
        <v>1</v>
      </c>
      <c r="AH3177" s="90" t="b">
        <f>OR(MONTH(Taulukko1[[#This Row],[Loppu PVM]])&lt;=6,AND(MONTH(Taulukko1[[#This Row],[Loppu PVM]] )=6))</f>
        <v>1</v>
      </c>
    </row>
    <row r="3178" spans="1:34">
      <c r="A3178" s="25" t="s">
        <v>293</v>
      </c>
      <c r="B3178" s="26">
        <v>42055</v>
      </c>
      <c r="C3178" s="25" t="s">
        <v>4550</v>
      </c>
      <c r="D3178" s="32"/>
      <c r="E3178" s="27">
        <v>90</v>
      </c>
      <c r="F3178" s="26">
        <v>42111</v>
      </c>
      <c r="G3178" s="33">
        <v>19</v>
      </c>
      <c r="H3178" s="25">
        <v>280</v>
      </c>
      <c r="I3178" s="126" t="str">
        <f>INDEX('TOL2008'!B:B,MATCH(A3178,'TOL2008'!A:A,0))</f>
        <v>02400</v>
      </c>
      <c r="J3178" s="126" t="str">
        <f>INDEX(Pääluokka!$H$2:$H$100,MATCH(VALUE(LEFT(Taulukko1[[#This Row],[TOL2008]],2)),Pääluokka!$G$2:$G$100,0))</f>
        <v>Maatalous, metsätalous ja kalatalous</v>
      </c>
      <c r="K3178" s="126" t="str">
        <f>INDEX(Pääluokka!$I$2:$I$100,MATCH(VALUE(LEFT(Taulukko1[[#This Row],[TOL2008]],2)),Pääluokka!$G$2:$G$100,0))</f>
        <v>Alkutuotanto (A-B)</v>
      </c>
      <c r="L3178" s="41">
        <f t="shared" si="490"/>
        <v>56</v>
      </c>
      <c r="M3178" s="43">
        <f t="shared" si="491"/>
        <v>42055</v>
      </c>
      <c r="N3178" s="43">
        <f t="shared" si="492"/>
        <v>42111</v>
      </c>
      <c r="O3178" s="43">
        <f t="shared" si="493"/>
        <v>42036</v>
      </c>
      <c r="P3178" s="43">
        <f t="shared" si="494"/>
        <v>42095</v>
      </c>
      <c r="Q3178" s="41">
        <f t="shared" si="495"/>
        <v>2015</v>
      </c>
      <c r="R3178" s="41">
        <f t="shared" si="496"/>
        <v>2015</v>
      </c>
      <c r="S3178" s="43" t="str">
        <f>YEAR(Taulukko1[[#This Row],[Alku KK]])&amp;"Q"&amp;ROUNDDOWN((MONTH(Taulukko1[[#This Row],[Alku KK]])-1)/3+1,0)</f>
        <v>2015Q1</v>
      </c>
      <c r="T3178" s="43" t="str">
        <f>YEAR(Taulukko1[[#This Row],[Loppu KK]])&amp;"Q"&amp;ROUNDDOWN((MONTH(Taulukko1[[#This Row],[Loppu KK]])-1)/3+1,0)</f>
        <v>2015Q2</v>
      </c>
      <c r="U3178" s="66">
        <f>IF(COUNT(Taulukko1[[#This Row],[Neuvottelujen alaiset ]])=1,Taulukko1[[#This Row],[Neuvottelujen alaiset ]],Taulukko1[[#This Row],[Vähennystarve]])</f>
        <v>280</v>
      </c>
      <c r="V3178" s="44">
        <f t="shared" si="497"/>
        <v>0.32142857142857145</v>
      </c>
      <c r="W3178" s="44">
        <f t="shared" si="498"/>
        <v>6.7857142857142852E-2</v>
      </c>
      <c r="X3178" s="44">
        <f t="shared" si="499"/>
        <v>0.21111111111111111</v>
      </c>
      <c r="Y3178" s="90" t="b">
        <f>AND(MONTH(Taulukko1[[#This Row],[Alku PVM]] )=6,DAY(Taulukko1[[#This Row],[Alku PVM]] )&gt;19)</f>
        <v>0</v>
      </c>
      <c r="Z3178" s="90" t="b">
        <f>AND(MONTH(Taulukko1[[#This Row],[Loppu PVM]] )=6,DAY(Taulukko1[[#This Row],[Loppu PVM]] )&gt;19)</f>
        <v>0</v>
      </c>
      <c r="AA3178" s="90" t="b">
        <f>OR(MONTH(Taulukko1[[#This Row],[Alku PVM]] )&lt;=5,AND(MONTH(Taulukko1[[#This Row],[Alku PVM]] )=6,DAY(Taulukko1[[#This Row],[Alku PVM]] )&lt;20))</f>
        <v>1</v>
      </c>
      <c r="AB3178" s="90" t="b">
        <f>OR(MONTH(Taulukko1[[#This Row],[Loppu PVM]])&lt;=5,AND(MONTH(Taulukko1[[#This Row],[Loppu PVM]] )=6,DAY(Taulukko1[[#This Row],[Loppu PVM]])&lt;20))</f>
        <v>1</v>
      </c>
      <c r="AC3178" s="90" t="b">
        <f>OR(MONTH(Taulukko1[[#This Row],[Alku PVM]] )&lt;=3,AND(MONTH(Taulukko1[[#This Row],[Alku PVM]] )=3))</f>
        <v>1</v>
      </c>
      <c r="AD3178" s="90" t="b">
        <f>OR(MONTH(Taulukko1[[#This Row],[Loppu PVM]] )&lt;=3,AND(MONTH(Taulukko1[[#This Row],[Loppu PVM]] )=3))</f>
        <v>0</v>
      </c>
      <c r="AE3178" s="90" t="b">
        <f>OR(MONTH(Taulukko1[[#This Row],[Alku PVM]] )&lt;=9,AND(MONTH(Taulukko1[[#This Row],[Alku PVM]] )=9))</f>
        <v>1</v>
      </c>
      <c r="AF3178" s="90" t="b">
        <f>OR(MONTH(Taulukko1[[#This Row],[Loppu PVM]])&lt;=9,AND(MONTH(Taulukko1[[#This Row],[Loppu PVM]] )=9))</f>
        <v>1</v>
      </c>
      <c r="AG3178" s="90" t="b">
        <f>OR(MONTH(Taulukko1[[#This Row],[Alku PVM]] )&lt;=6,AND(MONTH(Taulukko1[[#This Row],[Alku PVM]] )=6))</f>
        <v>1</v>
      </c>
      <c r="AH3178" s="90" t="b">
        <f>OR(MONTH(Taulukko1[[#This Row],[Loppu PVM]])&lt;=6,AND(MONTH(Taulukko1[[#This Row],[Loppu PVM]] )=6))</f>
        <v>1</v>
      </c>
    </row>
    <row r="3179" spans="1:34">
      <c r="A3179" s="25" t="s">
        <v>272</v>
      </c>
      <c r="B3179" s="26">
        <v>42055</v>
      </c>
      <c r="C3179" s="25" t="s">
        <v>4552</v>
      </c>
      <c r="D3179" s="35"/>
      <c r="E3179" s="27">
        <v>140</v>
      </c>
      <c r="F3179" s="26">
        <v>42115</v>
      </c>
      <c r="G3179" s="33">
        <v>74</v>
      </c>
      <c r="H3179" s="27">
        <v>342</v>
      </c>
      <c r="I3179" s="126">
        <f>INDEX('TOL2008'!B:B,MATCH(A3179,'TOL2008'!A:A,0))</f>
        <v>29100</v>
      </c>
      <c r="J3179" s="126" t="str">
        <f>INDEX(Pääluokka!$H$2:$H$100,MATCH(VALUE(LEFT(Taulukko1[[#This Row],[TOL2008]],2)),Pääluokka!$G$2:$G$100,0))</f>
        <v>Teollisuus</v>
      </c>
      <c r="K3179" s="126" t="str">
        <f>INDEX(Pääluokka!$I$2:$I$100,MATCH(VALUE(LEFT(Taulukko1[[#This Row],[TOL2008]],2)),Pääluokka!$G$2:$G$100,0))</f>
        <v>Teollisuus (C-E)</v>
      </c>
      <c r="L3179" s="41">
        <f t="shared" si="490"/>
        <v>60</v>
      </c>
      <c r="M3179" s="43">
        <f t="shared" si="491"/>
        <v>42055</v>
      </c>
      <c r="N3179" s="43">
        <f t="shared" si="492"/>
        <v>42115</v>
      </c>
      <c r="O3179" s="43">
        <f t="shared" si="493"/>
        <v>42036</v>
      </c>
      <c r="P3179" s="43">
        <f t="shared" si="494"/>
        <v>42095</v>
      </c>
      <c r="Q3179" s="41">
        <f t="shared" si="495"/>
        <v>2015</v>
      </c>
      <c r="R3179" s="41">
        <f t="shared" si="496"/>
        <v>2015</v>
      </c>
      <c r="S3179" s="43" t="str">
        <f>YEAR(Taulukko1[[#This Row],[Alku KK]])&amp;"Q"&amp;ROUNDDOWN((MONTH(Taulukko1[[#This Row],[Alku KK]])-1)/3+1,0)</f>
        <v>2015Q1</v>
      </c>
      <c r="T3179" s="43" t="str">
        <f>YEAR(Taulukko1[[#This Row],[Loppu KK]])&amp;"Q"&amp;ROUNDDOWN((MONTH(Taulukko1[[#This Row],[Loppu KK]])-1)/3+1,0)</f>
        <v>2015Q2</v>
      </c>
      <c r="U3179" s="66">
        <f>IF(COUNT(Taulukko1[[#This Row],[Neuvottelujen alaiset ]])=1,Taulukko1[[#This Row],[Neuvottelujen alaiset ]],Taulukko1[[#This Row],[Vähennystarve]])</f>
        <v>342</v>
      </c>
      <c r="V3179" s="44">
        <f t="shared" si="497"/>
        <v>0.40935672514619881</v>
      </c>
      <c r="W3179" s="44">
        <f t="shared" si="498"/>
        <v>0.21637426900584794</v>
      </c>
      <c r="X3179" s="44">
        <f t="shared" si="499"/>
        <v>0.52857142857142858</v>
      </c>
      <c r="Y3179" s="90" t="b">
        <f>AND(MONTH(Taulukko1[[#This Row],[Alku PVM]] )=6,DAY(Taulukko1[[#This Row],[Alku PVM]] )&gt;19)</f>
        <v>0</v>
      </c>
      <c r="Z3179" s="90" t="b">
        <f>AND(MONTH(Taulukko1[[#This Row],[Loppu PVM]] )=6,DAY(Taulukko1[[#This Row],[Loppu PVM]] )&gt;19)</f>
        <v>0</v>
      </c>
      <c r="AA3179" s="90" t="b">
        <f>OR(MONTH(Taulukko1[[#This Row],[Alku PVM]] )&lt;=5,AND(MONTH(Taulukko1[[#This Row],[Alku PVM]] )=6,DAY(Taulukko1[[#This Row],[Alku PVM]] )&lt;20))</f>
        <v>1</v>
      </c>
      <c r="AB3179" s="90" t="b">
        <f>OR(MONTH(Taulukko1[[#This Row],[Loppu PVM]])&lt;=5,AND(MONTH(Taulukko1[[#This Row],[Loppu PVM]] )=6,DAY(Taulukko1[[#This Row],[Loppu PVM]])&lt;20))</f>
        <v>1</v>
      </c>
      <c r="AC3179" s="90" t="b">
        <f>OR(MONTH(Taulukko1[[#This Row],[Alku PVM]] )&lt;=3,AND(MONTH(Taulukko1[[#This Row],[Alku PVM]] )=3))</f>
        <v>1</v>
      </c>
      <c r="AD3179" s="90" t="b">
        <f>OR(MONTH(Taulukko1[[#This Row],[Loppu PVM]] )&lt;=3,AND(MONTH(Taulukko1[[#This Row],[Loppu PVM]] )=3))</f>
        <v>0</v>
      </c>
      <c r="AE3179" s="90" t="b">
        <f>OR(MONTH(Taulukko1[[#This Row],[Alku PVM]] )&lt;=9,AND(MONTH(Taulukko1[[#This Row],[Alku PVM]] )=9))</f>
        <v>1</v>
      </c>
      <c r="AF3179" s="90" t="b">
        <f>OR(MONTH(Taulukko1[[#This Row],[Loppu PVM]])&lt;=9,AND(MONTH(Taulukko1[[#This Row],[Loppu PVM]] )=9))</f>
        <v>1</v>
      </c>
      <c r="AG3179" s="90" t="b">
        <f>OR(MONTH(Taulukko1[[#This Row],[Alku PVM]] )&lt;=6,AND(MONTH(Taulukko1[[#This Row],[Alku PVM]] )=6))</f>
        <v>1</v>
      </c>
      <c r="AH3179" s="90" t="b">
        <f>OR(MONTH(Taulukko1[[#This Row],[Loppu PVM]])&lt;=6,AND(MONTH(Taulukko1[[#This Row],[Loppu PVM]] )=6))</f>
        <v>1</v>
      </c>
    </row>
    <row r="3180" spans="1:34">
      <c r="A3180" s="25" t="s">
        <v>4572</v>
      </c>
      <c r="B3180" s="26">
        <v>42055</v>
      </c>
      <c r="C3180" s="25" t="s">
        <v>4573</v>
      </c>
      <c r="D3180" s="35"/>
      <c r="E3180" s="27">
        <v>85</v>
      </c>
      <c r="F3180" s="26">
        <v>42107</v>
      </c>
      <c r="G3180" s="33">
        <v>48</v>
      </c>
      <c r="H3180" s="27">
        <v>450</v>
      </c>
      <c r="I3180" s="126">
        <f>INDEX('TOL2008'!B:B,MATCH(A3180,'TOL2008'!A:A,0))</f>
        <v>62010</v>
      </c>
      <c r="J3180" s="126" t="str">
        <f>INDEX(Pääluokka!$H$2:$H$100,MATCH(VALUE(LEFT(Taulukko1[[#This Row],[TOL2008]],2)),Pääluokka!$G$2:$G$100,0))</f>
        <v>Informaatio ja viestintä</v>
      </c>
      <c r="K3180" s="126" t="str">
        <f>INDEX(Pääluokka!$I$2:$I$100,MATCH(VALUE(LEFT(Taulukko1[[#This Row],[TOL2008]],2)),Pääluokka!$G$2:$G$100,0))</f>
        <v>Palvelualat (G-N, R, S)</v>
      </c>
      <c r="L3180" s="41">
        <f t="shared" si="490"/>
        <v>52</v>
      </c>
      <c r="M3180" s="43">
        <f t="shared" si="491"/>
        <v>42055</v>
      </c>
      <c r="N3180" s="43">
        <f t="shared" si="492"/>
        <v>42107</v>
      </c>
      <c r="O3180" s="43">
        <f t="shared" si="493"/>
        <v>42036</v>
      </c>
      <c r="P3180" s="43">
        <f t="shared" si="494"/>
        <v>42095</v>
      </c>
      <c r="Q3180" s="41">
        <f t="shared" si="495"/>
        <v>2015</v>
      </c>
      <c r="R3180" s="41">
        <f t="shared" si="496"/>
        <v>2015</v>
      </c>
      <c r="S3180" s="43" t="str">
        <f>YEAR(Taulukko1[[#This Row],[Alku KK]])&amp;"Q"&amp;ROUNDDOWN((MONTH(Taulukko1[[#This Row],[Alku KK]])-1)/3+1,0)</f>
        <v>2015Q1</v>
      </c>
      <c r="T3180" s="43" t="str">
        <f>YEAR(Taulukko1[[#This Row],[Loppu KK]])&amp;"Q"&amp;ROUNDDOWN((MONTH(Taulukko1[[#This Row],[Loppu KK]])-1)/3+1,0)</f>
        <v>2015Q2</v>
      </c>
      <c r="U3180" s="66">
        <f>IF(COUNT(Taulukko1[[#This Row],[Neuvottelujen alaiset ]])=1,Taulukko1[[#This Row],[Neuvottelujen alaiset ]],Taulukko1[[#This Row],[Vähennystarve]])</f>
        <v>450</v>
      </c>
      <c r="V3180" s="44">
        <f t="shared" si="497"/>
        <v>0.18888888888888888</v>
      </c>
      <c r="W3180" s="44">
        <f t="shared" si="498"/>
        <v>0.10666666666666667</v>
      </c>
      <c r="X3180" s="44">
        <f t="shared" si="499"/>
        <v>0.56470588235294117</v>
      </c>
      <c r="Y3180" s="90" t="b">
        <f>AND(MONTH(Taulukko1[[#This Row],[Alku PVM]] )=6,DAY(Taulukko1[[#This Row],[Alku PVM]] )&gt;19)</f>
        <v>0</v>
      </c>
      <c r="Z3180" s="90" t="b">
        <f>AND(MONTH(Taulukko1[[#This Row],[Loppu PVM]] )=6,DAY(Taulukko1[[#This Row],[Loppu PVM]] )&gt;19)</f>
        <v>0</v>
      </c>
      <c r="AA3180" s="90" t="b">
        <f>OR(MONTH(Taulukko1[[#This Row],[Alku PVM]] )&lt;=5,AND(MONTH(Taulukko1[[#This Row],[Alku PVM]] )=6,DAY(Taulukko1[[#This Row],[Alku PVM]] )&lt;20))</f>
        <v>1</v>
      </c>
      <c r="AB3180" s="90" t="b">
        <f>OR(MONTH(Taulukko1[[#This Row],[Loppu PVM]])&lt;=5,AND(MONTH(Taulukko1[[#This Row],[Loppu PVM]] )=6,DAY(Taulukko1[[#This Row],[Loppu PVM]])&lt;20))</f>
        <v>1</v>
      </c>
      <c r="AC3180" s="90" t="b">
        <f>OR(MONTH(Taulukko1[[#This Row],[Alku PVM]] )&lt;=3,AND(MONTH(Taulukko1[[#This Row],[Alku PVM]] )=3))</f>
        <v>1</v>
      </c>
      <c r="AD3180" s="90" t="b">
        <f>OR(MONTH(Taulukko1[[#This Row],[Loppu PVM]] )&lt;=3,AND(MONTH(Taulukko1[[#This Row],[Loppu PVM]] )=3))</f>
        <v>0</v>
      </c>
      <c r="AE3180" s="90" t="b">
        <f>OR(MONTH(Taulukko1[[#This Row],[Alku PVM]] )&lt;=9,AND(MONTH(Taulukko1[[#This Row],[Alku PVM]] )=9))</f>
        <v>1</v>
      </c>
      <c r="AF3180" s="90" t="b">
        <f>OR(MONTH(Taulukko1[[#This Row],[Loppu PVM]])&lt;=9,AND(MONTH(Taulukko1[[#This Row],[Loppu PVM]] )=9))</f>
        <v>1</v>
      </c>
      <c r="AG3180" s="90" t="b">
        <f>OR(MONTH(Taulukko1[[#This Row],[Alku PVM]] )&lt;=6,AND(MONTH(Taulukko1[[#This Row],[Alku PVM]] )=6))</f>
        <v>1</v>
      </c>
      <c r="AH3180" s="90" t="b">
        <f>OR(MONTH(Taulukko1[[#This Row],[Loppu PVM]])&lt;=6,AND(MONTH(Taulukko1[[#This Row],[Loppu PVM]] )=6))</f>
        <v>1</v>
      </c>
    </row>
    <row r="3181" spans="1:34">
      <c r="A3181" s="25" t="s">
        <v>4602</v>
      </c>
      <c r="B3181" s="26">
        <v>42055</v>
      </c>
      <c r="C3181" s="25" t="s">
        <v>4603</v>
      </c>
      <c r="D3181" s="35" t="s">
        <v>25</v>
      </c>
      <c r="E3181" s="27"/>
      <c r="F3181" s="26"/>
      <c r="G3181" s="33"/>
      <c r="H3181" s="29">
        <v>34</v>
      </c>
      <c r="I3181" s="126">
        <f>INDEX('TOL2008'!B:B,MATCH(A3181,'TOL2008'!A:A,0))</f>
        <v>72193</v>
      </c>
      <c r="J3181" s="126" t="str">
        <f>INDEX(Pääluokka!$H$2:$H$100,MATCH(VALUE(LEFT(Taulukko1[[#This Row],[TOL2008]],2)),Pääluokka!$G$2:$G$100,0))</f>
        <v>Ammatillinen, tieteellinen ja tekninen toiminta</v>
      </c>
      <c r="K3181" s="126" t="str">
        <f>INDEX(Pääluokka!$I$2:$I$100,MATCH(VALUE(LEFT(Taulukko1[[#This Row],[TOL2008]],2)),Pääluokka!$G$2:$G$100,0))</f>
        <v>Palvelualat (G-N, R, S)</v>
      </c>
      <c r="L3181" s="41" t="str">
        <f t="shared" si="490"/>
        <v>NA</v>
      </c>
      <c r="M3181" s="43">
        <f t="shared" si="491"/>
        <v>42055</v>
      </c>
      <c r="N3181" s="43">
        <f t="shared" si="492"/>
        <v>42106</v>
      </c>
      <c r="O3181" s="43">
        <f t="shared" si="493"/>
        <v>42036</v>
      </c>
      <c r="P3181" s="43">
        <f t="shared" si="494"/>
        <v>42095</v>
      </c>
      <c r="Q3181" s="41">
        <f t="shared" si="495"/>
        <v>2015</v>
      </c>
      <c r="R3181" s="41">
        <f t="shared" si="496"/>
        <v>2015</v>
      </c>
      <c r="S3181" s="43" t="str">
        <f>YEAR(Taulukko1[[#This Row],[Alku KK]])&amp;"Q"&amp;ROUNDDOWN((MONTH(Taulukko1[[#This Row],[Alku KK]])-1)/3+1,0)</f>
        <v>2015Q1</v>
      </c>
      <c r="T3181" s="43" t="str">
        <f>YEAR(Taulukko1[[#This Row],[Loppu KK]])&amp;"Q"&amp;ROUNDDOWN((MONTH(Taulukko1[[#This Row],[Loppu KK]])-1)/3+1,0)</f>
        <v>2015Q2</v>
      </c>
      <c r="U3181" s="66">
        <f>IF(COUNT(Taulukko1[[#This Row],[Neuvottelujen alaiset ]])=1,Taulukko1[[#This Row],[Neuvottelujen alaiset ]],Taulukko1[[#This Row],[Vähennystarve]])</f>
        <v>34</v>
      </c>
      <c r="V3181" s="44" t="str">
        <f t="shared" si="497"/>
        <v>NA</v>
      </c>
      <c r="W3181" s="44" t="str">
        <f t="shared" si="498"/>
        <v>NA</v>
      </c>
      <c r="X3181" s="44" t="str">
        <f t="shared" si="499"/>
        <v>NA</v>
      </c>
      <c r="Y3181" s="90" t="b">
        <f>AND(MONTH(Taulukko1[[#This Row],[Alku PVM]] )=6,DAY(Taulukko1[[#This Row],[Alku PVM]] )&gt;19)</f>
        <v>0</v>
      </c>
      <c r="Z3181" s="90" t="b">
        <f>AND(MONTH(Taulukko1[[#This Row],[Loppu PVM]] )=6,DAY(Taulukko1[[#This Row],[Loppu PVM]] )&gt;19)</f>
        <v>0</v>
      </c>
      <c r="AA3181" s="90" t="b">
        <f>OR(MONTH(Taulukko1[[#This Row],[Alku PVM]] )&lt;=5,AND(MONTH(Taulukko1[[#This Row],[Alku PVM]] )=6,DAY(Taulukko1[[#This Row],[Alku PVM]] )&lt;20))</f>
        <v>1</v>
      </c>
      <c r="AB3181" s="90" t="b">
        <f>OR(MONTH(Taulukko1[[#This Row],[Loppu PVM]])&lt;=5,AND(MONTH(Taulukko1[[#This Row],[Loppu PVM]] )=6,DAY(Taulukko1[[#This Row],[Loppu PVM]])&lt;20))</f>
        <v>1</v>
      </c>
      <c r="AC3181" s="90" t="b">
        <f>OR(MONTH(Taulukko1[[#This Row],[Alku PVM]] )&lt;=3,AND(MONTH(Taulukko1[[#This Row],[Alku PVM]] )=3))</f>
        <v>1</v>
      </c>
      <c r="AD3181" s="90" t="b">
        <f>OR(MONTH(Taulukko1[[#This Row],[Loppu PVM]] )&lt;=3,AND(MONTH(Taulukko1[[#This Row],[Loppu PVM]] )=3))</f>
        <v>0</v>
      </c>
      <c r="AE3181" s="90" t="b">
        <f>OR(MONTH(Taulukko1[[#This Row],[Alku PVM]] )&lt;=9,AND(MONTH(Taulukko1[[#This Row],[Alku PVM]] )=9))</f>
        <v>1</v>
      </c>
      <c r="AF3181" s="90" t="b">
        <f>OR(MONTH(Taulukko1[[#This Row],[Loppu PVM]])&lt;=9,AND(MONTH(Taulukko1[[#This Row],[Loppu PVM]] )=9))</f>
        <v>1</v>
      </c>
      <c r="AG3181" s="90" t="b">
        <f>OR(MONTH(Taulukko1[[#This Row],[Alku PVM]] )&lt;=6,AND(MONTH(Taulukko1[[#This Row],[Alku PVM]] )=6))</f>
        <v>1</v>
      </c>
      <c r="AH3181" s="90" t="b">
        <f>OR(MONTH(Taulukko1[[#This Row],[Loppu PVM]])&lt;=6,AND(MONTH(Taulukko1[[#This Row],[Loppu PVM]] )=6))</f>
        <v>1</v>
      </c>
    </row>
    <row r="3182" spans="1:34">
      <c r="A3182" s="25" t="s">
        <v>4479</v>
      </c>
      <c r="B3182" s="26">
        <v>42058</v>
      </c>
      <c r="C3182" s="25" t="s">
        <v>4480</v>
      </c>
      <c r="D3182" s="32">
        <v>40</v>
      </c>
      <c r="E3182" s="27">
        <v>100</v>
      </c>
      <c r="F3182" s="26">
        <v>42108</v>
      </c>
      <c r="G3182" s="33">
        <v>75</v>
      </c>
      <c r="H3182" s="27">
        <v>370</v>
      </c>
      <c r="I3182" s="126">
        <f>INDEX('TOL2008'!B:B,MATCH(A3182,'TOL2008'!A:A,0))</f>
        <v>52230</v>
      </c>
      <c r="J3182" s="126" t="str">
        <f>INDEX(Pääluokka!$H$2:$H$100,MATCH(VALUE(LEFT(Taulukko1[[#This Row],[TOL2008]],2)),Pääluokka!$G$2:$G$100,0))</f>
        <v>Kuljetus ja varastointi</v>
      </c>
      <c r="K3182" s="126" t="str">
        <f>INDEX(Pääluokka!$I$2:$I$100,MATCH(VALUE(LEFT(Taulukko1[[#This Row],[TOL2008]],2)),Pääluokka!$G$2:$G$100,0))</f>
        <v>Palvelualat (G-N, R, S)</v>
      </c>
      <c r="L3182" s="41">
        <f t="shared" si="490"/>
        <v>50</v>
      </c>
      <c r="M3182" s="43">
        <f t="shared" si="491"/>
        <v>42058</v>
      </c>
      <c r="N3182" s="43">
        <f t="shared" si="492"/>
        <v>42108</v>
      </c>
      <c r="O3182" s="43">
        <f t="shared" si="493"/>
        <v>42036</v>
      </c>
      <c r="P3182" s="43">
        <f t="shared" si="494"/>
        <v>42095</v>
      </c>
      <c r="Q3182" s="41">
        <f t="shared" si="495"/>
        <v>2015</v>
      </c>
      <c r="R3182" s="41">
        <f t="shared" si="496"/>
        <v>2015</v>
      </c>
      <c r="S3182" s="43" t="str">
        <f>YEAR(Taulukko1[[#This Row],[Alku KK]])&amp;"Q"&amp;ROUNDDOWN((MONTH(Taulukko1[[#This Row],[Alku KK]])-1)/3+1,0)</f>
        <v>2015Q1</v>
      </c>
      <c r="T3182" s="43" t="str">
        <f>YEAR(Taulukko1[[#This Row],[Loppu KK]])&amp;"Q"&amp;ROUNDDOWN((MONTH(Taulukko1[[#This Row],[Loppu KK]])-1)/3+1,0)</f>
        <v>2015Q2</v>
      </c>
      <c r="U3182" s="66">
        <f>IF(COUNT(Taulukko1[[#This Row],[Neuvottelujen alaiset ]])=1,Taulukko1[[#This Row],[Neuvottelujen alaiset ]],Taulukko1[[#This Row],[Vähennystarve]])</f>
        <v>370</v>
      </c>
      <c r="V3182" s="44">
        <f t="shared" si="497"/>
        <v>0.27027027027027029</v>
      </c>
      <c r="W3182" s="44">
        <f t="shared" si="498"/>
        <v>0.20270270270270271</v>
      </c>
      <c r="X3182" s="44">
        <f t="shared" si="499"/>
        <v>0.75</v>
      </c>
      <c r="Y3182" s="90" t="b">
        <f>AND(MONTH(Taulukko1[[#This Row],[Alku PVM]] )=6,DAY(Taulukko1[[#This Row],[Alku PVM]] )&gt;19)</f>
        <v>0</v>
      </c>
      <c r="Z3182" s="90" t="b">
        <f>AND(MONTH(Taulukko1[[#This Row],[Loppu PVM]] )=6,DAY(Taulukko1[[#This Row],[Loppu PVM]] )&gt;19)</f>
        <v>0</v>
      </c>
      <c r="AA3182" s="90" t="b">
        <f>OR(MONTH(Taulukko1[[#This Row],[Alku PVM]] )&lt;=5,AND(MONTH(Taulukko1[[#This Row],[Alku PVM]] )=6,DAY(Taulukko1[[#This Row],[Alku PVM]] )&lt;20))</f>
        <v>1</v>
      </c>
      <c r="AB3182" s="90" t="b">
        <f>OR(MONTH(Taulukko1[[#This Row],[Loppu PVM]])&lt;=5,AND(MONTH(Taulukko1[[#This Row],[Loppu PVM]] )=6,DAY(Taulukko1[[#This Row],[Loppu PVM]])&lt;20))</f>
        <v>1</v>
      </c>
      <c r="AC3182" s="90" t="b">
        <f>OR(MONTH(Taulukko1[[#This Row],[Alku PVM]] )&lt;=3,AND(MONTH(Taulukko1[[#This Row],[Alku PVM]] )=3))</f>
        <v>1</v>
      </c>
      <c r="AD3182" s="90" t="b">
        <f>OR(MONTH(Taulukko1[[#This Row],[Loppu PVM]] )&lt;=3,AND(MONTH(Taulukko1[[#This Row],[Loppu PVM]] )=3))</f>
        <v>0</v>
      </c>
      <c r="AE3182" s="90" t="b">
        <f>OR(MONTH(Taulukko1[[#This Row],[Alku PVM]] )&lt;=9,AND(MONTH(Taulukko1[[#This Row],[Alku PVM]] )=9))</f>
        <v>1</v>
      </c>
      <c r="AF3182" s="90" t="b">
        <f>OR(MONTH(Taulukko1[[#This Row],[Loppu PVM]])&lt;=9,AND(MONTH(Taulukko1[[#This Row],[Loppu PVM]] )=9))</f>
        <v>1</v>
      </c>
      <c r="AG3182" s="90" t="b">
        <f>OR(MONTH(Taulukko1[[#This Row],[Alku PVM]] )&lt;=6,AND(MONTH(Taulukko1[[#This Row],[Alku PVM]] )=6))</f>
        <v>1</v>
      </c>
      <c r="AH3182" s="90" t="b">
        <f>OR(MONTH(Taulukko1[[#This Row],[Loppu PVM]])&lt;=6,AND(MONTH(Taulukko1[[#This Row],[Loppu PVM]] )=6))</f>
        <v>1</v>
      </c>
    </row>
    <row r="3183" spans="1:34">
      <c r="A3183" s="25" t="s">
        <v>4506</v>
      </c>
      <c r="B3183" s="26">
        <v>42058</v>
      </c>
      <c r="C3183" s="25" t="s">
        <v>143</v>
      </c>
      <c r="D3183" s="32"/>
      <c r="E3183" s="27">
        <v>85</v>
      </c>
      <c r="F3183" s="30">
        <v>42164</v>
      </c>
      <c r="G3183" s="33">
        <v>25</v>
      </c>
      <c r="H3183" s="29">
        <v>85</v>
      </c>
      <c r="I3183" s="126">
        <f>INDEX('TOL2008'!B:B,MATCH(A3183,'TOL2008'!A:A,0))</f>
        <v>72192</v>
      </c>
      <c r="J3183" s="126" t="str">
        <f>INDEX(Pääluokka!$H$2:$H$100,MATCH(VALUE(LEFT(Taulukko1[[#This Row],[TOL2008]],2)),Pääluokka!$G$2:$G$100,0))</f>
        <v>Ammatillinen, tieteellinen ja tekninen toiminta</v>
      </c>
      <c r="K3183" s="126" t="str">
        <f>INDEX(Pääluokka!$I$2:$I$100,MATCH(VALUE(LEFT(Taulukko1[[#This Row],[TOL2008]],2)),Pääluokka!$G$2:$G$100,0))</f>
        <v>Palvelualat (G-N, R, S)</v>
      </c>
      <c r="L3183" s="41">
        <f t="shared" si="490"/>
        <v>106</v>
      </c>
      <c r="M3183" s="43">
        <f t="shared" si="491"/>
        <v>42058</v>
      </c>
      <c r="N3183" s="43">
        <f t="shared" si="492"/>
        <v>42164</v>
      </c>
      <c r="O3183" s="43">
        <f t="shared" si="493"/>
        <v>42036</v>
      </c>
      <c r="P3183" s="43">
        <f t="shared" si="494"/>
        <v>42156</v>
      </c>
      <c r="Q3183" s="41">
        <f t="shared" si="495"/>
        <v>2015</v>
      </c>
      <c r="R3183" s="41">
        <f t="shared" si="496"/>
        <v>2015</v>
      </c>
      <c r="S3183" s="43" t="str">
        <f>YEAR(Taulukko1[[#This Row],[Alku KK]])&amp;"Q"&amp;ROUNDDOWN((MONTH(Taulukko1[[#This Row],[Alku KK]])-1)/3+1,0)</f>
        <v>2015Q1</v>
      </c>
      <c r="T3183" s="43" t="str">
        <f>YEAR(Taulukko1[[#This Row],[Loppu KK]])&amp;"Q"&amp;ROUNDDOWN((MONTH(Taulukko1[[#This Row],[Loppu KK]])-1)/3+1,0)</f>
        <v>2015Q2</v>
      </c>
      <c r="U3183" s="66">
        <f>IF(COUNT(Taulukko1[[#This Row],[Neuvottelujen alaiset ]])=1,Taulukko1[[#This Row],[Neuvottelujen alaiset ]],Taulukko1[[#This Row],[Vähennystarve]])</f>
        <v>85</v>
      </c>
      <c r="V3183" s="44">
        <f t="shared" si="497"/>
        <v>1</v>
      </c>
      <c r="W3183" s="44">
        <f t="shared" si="498"/>
        <v>0.29411764705882354</v>
      </c>
      <c r="X3183" s="44">
        <f t="shared" si="499"/>
        <v>0.29411764705882354</v>
      </c>
      <c r="Y3183" s="90" t="b">
        <f>AND(MONTH(Taulukko1[[#This Row],[Alku PVM]] )=6,DAY(Taulukko1[[#This Row],[Alku PVM]] )&gt;19)</f>
        <v>0</v>
      </c>
      <c r="Z3183" s="90" t="b">
        <f>AND(MONTH(Taulukko1[[#This Row],[Loppu PVM]] )=6,DAY(Taulukko1[[#This Row],[Loppu PVM]] )&gt;19)</f>
        <v>0</v>
      </c>
      <c r="AA3183" s="90" t="b">
        <f>OR(MONTH(Taulukko1[[#This Row],[Alku PVM]] )&lt;=5,AND(MONTH(Taulukko1[[#This Row],[Alku PVM]] )=6,DAY(Taulukko1[[#This Row],[Alku PVM]] )&lt;20))</f>
        <v>1</v>
      </c>
      <c r="AB3183" s="90" t="b">
        <f>OR(MONTH(Taulukko1[[#This Row],[Loppu PVM]])&lt;=5,AND(MONTH(Taulukko1[[#This Row],[Loppu PVM]] )=6,DAY(Taulukko1[[#This Row],[Loppu PVM]])&lt;20))</f>
        <v>1</v>
      </c>
      <c r="AC3183" s="90" t="b">
        <f>OR(MONTH(Taulukko1[[#This Row],[Alku PVM]] )&lt;=3,AND(MONTH(Taulukko1[[#This Row],[Alku PVM]] )=3))</f>
        <v>1</v>
      </c>
      <c r="AD3183" s="90" t="b">
        <f>OR(MONTH(Taulukko1[[#This Row],[Loppu PVM]] )&lt;=3,AND(MONTH(Taulukko1[[#This Row],[Loppu PVM]] )=3))</f>
        <v>0</v>
      </c>
      <c r="AE3183" s="90" t="b">
        <f>OR(MONTH(Taulukko1[[#This Row],[Alku PVM]] )&lt;=9,AND(MONTH(Taulukko1[[#This Row],[Alku PVM]] )=9))</f>
        <v>1</v>
      </c>
      <c r="AF3183" s="90" t="b">
        <f>OR(MONTH(Taulukko1[[#This Row],[Loppu PVM]])&lt;=9,AND(MONTH(Taulukko1[[#This Row],[Loppu PVM]] )=9))</f>
        <v>1</v>
      </c>
      <c r="AG3183" s="90" t="b">
        <f>OR(MONTH(Taulukko1[[#This Row],[Alku PVM]] )&lt;=6,AND(MONTH(Taulukko1[[#This Row],[Alku PVM]] )=6))</f>
        <v>1</v>
      </c>
      <c r="AH3183" s="90" t="b">
        <f>OR(MONTH(Taulukko1[[#This Row],[Loppu PVM]])&lt;=6,AND(MONTH(Taulukko1[[#This Row],[Loppu PVM]] )=6))</f>
        <v>1</v>
      </c>
    </row>
    <row r="3184" spans="1:34">
      <c r="A3184" s="25" t="s">
        <v>311</v>
      </c>
      <c r="B3184" s="26">
        <v>42058</v>
      </c>
      <c r="C3184" s="25" t="s">
        <v>4544</v>
      </c>
      <c r="D3184" s="32"/>
      <c r="E3184" s="27"/>
      <c r="F3184" s="26">
        <v>42081</v>
      </c>
      <c r="G3184" s="33">
        <v>1</v>
      </c>
      <c r="H3184" s="28">
        <v>2</v>
      </c>
      <c r="I3184" s="126">
        <f>INDEX('TOL2008'!B:B,MATCH(A3184,'TOL2008'!A:A,0))</f>
        <v>52291</v>
      </c>
      <c r="J3184" s="126" t="str">
        <f>INDEX(Pääluokka!$H$2:$H$100,MATCH(VALUE(LEFT(Taulukko1[[#This Row],[TOL2008]],2)),Pääluokka!$G$2:$G$100,0))</f>
        <v>Kuljetus ja varastointi</v>
      </c>
      <c r="K3184" s="126" t="str">
        <f>INDEX(Pääluokka!$I$2:$I$100,MATCH(VALUE(LEFT(Taulukko1[[#This Row],[TOL2008]],2)),Pääluokka!$G$2:$G$100,0))</f>
        <v>Palvelualat (G-N, R, S)</v>
      </c>
      <c r="L3184" s="41">
        <f t="shared" si="490"/>
        <v>23</v>
      </c>
      <c r="M3184" s="43">
        <f t="shared" si="491"/>
        <v>42058</v>
      </c>
      <c r="N3184" s="43">
        <f t="shared" si="492"/>
        <v>42081</v>
      </c>
      <c r="O3184" s="43">
        <f t="shared" si="493"/>
        <v>42036</v>
      </c>
      <c r="P3184" s="43">
        <f t="shared" si="494"/>
        <v>42064</v>
      </c>
      <c r="Q3184" s="41">
        <f t="shared" si="495"/>
        <v>2015</v>
      </c>
      <c r="R3184" s="41">
        <f t="shared" si="496"/>
        <v>2015</v>
      </c>
      <c r="S3184" s="43" t="str">
        <f>YEAR(Taulukko1[[#This Row],[Alku KK]])&amp;"Q"&amp;ROUNDDOWN((MONTH(Taulukko1[[#This Row],[Alku KK]])-1)/3+1,0)</f>
        <v>2015Q1</v>
      </c>
      <c r="T3184" s="43" t="str">
        <f>YEAR(Taulukko1[[#This Row],[Loppu KK]])&amp;"Q"&amp;ROUNDDOWN((MONTH(Taulukko1[[#This Row],[Loppu KK]])-1)/3+1,0)</f>
        <v>2015Q1</v>
      </c>
      <c r="U3184" s="66">
        <f>IF(COUNT(Taulukko1[[#This Row],[Neuvottelujen alaiset ]])=1,Taulukko1[[#This Row],[Neuvottelujen alaiset ]],Taulukko1[[#This Row],[Vähennystarve]])</f>
        <v>2</v>
      </c>
      <c r="V3184" s="44" t="str">
        <f t="shared" si="497"/>
        <v>NA</v>
      </c>
      <c r="W3184" s="44">
        <f t="shared" si="498"/>
        <v>0.5</v>
      </c>
      <c r="X3184" s="44" t="str">
        <f t="shared" si="499"/>
        <v>NA</v>
      </c>
      <c r="Y3184" s="90" t="b">
        <f>AND(MONTH(Taulukko1[[#This Row],[Alku PVM]] )=6,DAY(Taulukko1[[#This Row],[Alku PVM]] )&gt;19)</f>
        <v>0</v>
      </c>
      <c r="Z3184" s="90" t="b">
        <f>AND(MONTH(Taulukko1[[#This Row],[Loppu PVM]] )=6,DAY(Taulukko1[[#This Row],[Loppu PVM]] )&gt;19)</f>
        <v>0</v>
      </c>
      <c r="AA3184" s="90" t="b">
        <f>OR(MONTH(Taulukko1[[#This Row],[Alku PVM]] )&lt;=5,AND(MONTH(Taulukko1[[#This Row],[Alku PVM]] )=6,DAY(Taulukko1[[#This Row],[Alku PVM]] )&lt;20))</f>
        <v>1</v>
      </c>
      <c r="AB3184" s="90" t="b">
        <f>OR(MONTH(Taulukko1[[#This Row],[Loppu PVM]])&lt;=5,AND(MONTH(Taulukko1[[#This Row],[Loppu PVM]] )=6,DAY(Taulukko1[[#This Row],[Loppu PVM]])&lt;20))</f>
        <v>1</v>
      </c>
      <c r="AC3184" s="90" t="b">
        <f>OR(MONTH(Taulukko1[[#This Row],[Alku PVM]] )&lt;=3,AND(MONTH(Taulukko1[[#This Row],[Alku PVM]] )=3))</f>
        <v>1</v>
      </c>
      <c r="AD3184" s="90" t="b">
        <f>OR(MONTH(Taulukko1[[#This Row],[Loppu PVM]] )&lt;=3,AND(MONTH(Taulukko1[[#This Row],[Loppu PVM]] )=3))</f>
        <v>1</v>
      </c>
      <c r="AE3184" s="90" t="b">
        <f>OR(MONTH(Taulukko1[[#This Row],[Alku PVM]] )&lt;=9,AND(MONTH(Taulukko1[[#This Row],[Alku PVM]] )=9))</f>
        <v>1</v>
      </c>
      <c r="AF3184" s="90" t="b">
        <f>OR(MONTH(Taulukko1[[#This Row],[Loppu PVM]])&lt;=9,AND(MONTH(Taulukko1[[#This Row],[Loppu PVM]] )=9))</f>
        <v>1</v>
      </c>
      <c r="AG3184" s="90" t="b">
        <f>OR(MONTH(Taulukko1[[#This Row],[Alku PVM]] )&lt;=6,AND(MONTH(Taulukko1[[#This Row],[Alku PVM]] )=6))</f>
        <v>1</v>
      </c>
      <c r="AH3184" s="90" t="b">
        <f>OR(MONTH(Taulukko1[[#This Row],[Loppu PVM]])&lt;=6,AND(MONTH(Taulukko1[[#This Row],[Loppu PVM]] )=6))</f>
        <v>1</v>
      </c>
    </row>
    <row r="3185" spans="1:34">
      <c r="A3185" s="25" t="s">
        <v>4519</v>
      </c>
      <c r="B3185" s="26">
        <v>42059</v>
      </c>
      <c r="C3185" s="25" t="s">
        <v>4520</v>
      </c>
      <c r="D3185" s="32"/>
      <c r="E3185" s="27">
        <v>25</v>
      </c>
      <c r="F3185" s="30"/>
      <c r="G3185" s="33"/>
      <c r="H3185" s="27">
        <v>350</v>
      </c>
      <c r="I3185" s="126">
        <f>INDEX('TOL2008'!B:B,MATCH(A3185,'TOL2008'!A:A,0))</f>
        <v>52291</v>
      </c>
      <c r="J3185" s="126" t="str">
        <f>INDEX(Pääluokka!$H$2:$H$100,MATCH(VALUE(LEFT(Taulukko1[[#This Row],[TOL2008]],2)),Pääluokka!$G$2:$G$100,0))</f>
        <v>Kuljetus ja varastointi</v>
      </c>
      <c r="K3185" s="126" t="str">
        <f>INDEX(Pääluokka!$I$2:$I$100,MATCH(VALUE(LEFT(Taulukko1[[#This Row],[TOL2008]],2)),Pääluokka!$G$2:$G$100,0))</f>
        <v>Palvelualat (G-N, R, S)</v>
      </c>
      <c r="L3185" s="41" t="str">
        <f t="shared" si="490"/>
        <v>NA</v>
      </c>
      <c r="M3185" s="43">
        <f t="shared" si="491"/>
        <v>42059</v>
      </c>
      <c r="N3185" s="43">
        <f t="shared" si="492"/>
        <v>42110</v>
      </c>
      <c r="O3185" s="43">
        <f t="shared" si="493"/>
        <v>42036</v>
      </c>
      <c r="P3185" s="43">
        <f t="shared" si="494"/>
        <v>42095</v>
      </c>
      <c r="Q3185" s="41">
        <f t="shared" si="495"/>
        <v>2015</v>
      </c>
      <c r="R3185" s="41">
        <f t="shared" si="496"/>
        <v>2015</v>
      </c>
      <c r="S3185" s="43" t="str">
        <f>YEAR(Taulukko1[[#This Row],[Alku KK]])&amp;"Q"&amp;ROUNDDOWN((MONTH(Taulukko1[[#This Row],[Alku KK]])-1)/3+1,0)</f>
        <v>2015Q1</v>
      </c>
      <c r="T3185" s="43" t="str">
        <f>YEAR(Taulukko1[[#This Row],[Loppu KK]])&amp;"Q"&amp;ROUNDDOWN((MONTH(Taulukko1[[#This Row],[Loppu KK]])-1)/3+1,0)</f>
        <v>2015Q2</v>
      </c>
      <c r="U3185" s="66">
        <f>IF(COUNT(Taulukko1[[#This Row],[Neuvottelujen alaiset ]])=1,Taulukko1[[#This Row],[Neuvottelujen alaiset ]],Taulukko1[[#This Row],[Vähennystarve]])</f>
        <v>350</v>
      </c>
      <c r="V3185" s="44">
        <f t="shared" si="497"/>
        <v>7.1428571428571425E-2</v>
      </c>
      <c r="W3185" s="44" t="str">
        <f t="shared" si="498"/>
        <v>NA</v>
      </c>
      <c r="X3185" s="44" t="str">
        <f t="shared" si="499"/>
        <v>NA</v>
      </c>
      <c r="Y3185" s="90" t="b">
        <f>AND(MONTH(Taulukko1[[#This Row],[Alku PVM]] )=6,DAY(Taulukko1[[#This Row],[Alku PVM]] )&gt;19)</f>
        <v>0</v>
      </c>
      <c r="Z3185" s="90" t="b">
        <f>AND(MONTH(Taulukko1[[#This Row],[Loppu PVM]] )=6,DAY(Taulukko1[[#This Row],[Loppu PVM]] )&gt;19)</f>
        <v>0</v>
      </c>
      <c r="AA3185" s="90" t="b">
        <f>OR(MONTH(Taulukko1[[#This Row],[Alku PVM]] )&lt;=5,AND(MONTH(Taulukko1[[#This Row],[Alku PVM]] )=6,DAY(Taulukko1[[#This Row],[Alku PVM]] )&lt;20))</f>
        <v>1</v>
      </c>
      <c r="AB3185" s="90" t="b">
        <f>OR(MONTH(Taulukko1[[#This Row],[Loppu PVM]])&lt;=5,AND(MONTH(Taulukko1[[#This Row],[Loppu PVM]] )=6,DAY(Taulukko1[[#This Row],[Loppu PVM]])&lt;20))</f>
        <v>1</v>
      </c>
      <c r="AC3185" s="90" t="b">
        <f>OR(MONTH(Taulukko1[[#This Row],[Alku PVM]] )&lt;=3,AND(MONTH(Taulukko1[[#This Row],[Alku PVM]] )=3))</f>
        <v>1</v>
      </c>
      <c r="AD3185" s="90" t="b">
        <f>OR(MONTH(Taulukko1[[#This Row],[Loppu PVM]] )&lt;=3,AND(MONTH(Taulukko1[[#This Row],[Loppu PVM]] )=3))</f>
        <v>0</v>
      </c>
      <c r="AE3185" s="90" t="b">
        <f>OR(MONTH(Taulukko1[[#This Row],[Alku PVM]] )&lt;=9,AND(MONTH(Taulukko1[[#This Row],[Alku PVM]] )=9))</f>
        <v>1</v>
      </c>
      <c r="AF3185" s="90" t="b">
        <f>OR(MONTH(Taulukko1[[#This Row],[Loppu PVM]])&lt;=9,AND(MONTH(Taulukko1[[#This Row],[Loppu PVM]] )=9))</f>
        <v>1</v>
      </c>
      <c r="AG3185" s="90" t="b">
        <f>OR(MONTH(Taulukko1[[#This Row],[Alku PVM]] )&lt;=6,AND(MONTH(Taulukko1[[#This Row],[Alku PVM]] )=6))</f>
        <v>1</v>
      </c>
      <c r="AH3185" s="90" t="b">
        <f>OR(MONTH(Taulukko1[[#This Row],[Loppu PVM]])&lt;=6,AND(MONTH(Taulukko1[[#This Row],[Loppu PVM]] )=6))</f>
        <v>1</v>
      </c>
    </row>
    <row r="3186" spans="1:34">
      <c r="A3186" s="25" t="s">
        <v>1085</v>
      </c>
      <c r="B3186" s="26">
        <v>42059</v>
      </c>
      <c r="C3186" s="25" t="s">
        <v>4521</v>
      </c>
      <c r="D3186" s="32"/>
      <c r="E3186" s="27">
        <v>20</v>
      </c>
      <c r="F3186" s="30"/>
      <c r="G3186" s="33"/>
      <c r="H3186" s="27">
        <v>700</v>
      </c>
      <c r="I3186" s="126">
        <f>INDEX('TOL2008'!B:B,MATCH(A3186,'TOL2008'!A:A,0))</f>
        <v>28220</v>
      </c>
      <c r="J3186" s="126" t="str">
        <f>INDEX(Pääluokka!$H$2:$H$100,MATCH(VALUE(LEFT(Taulukko1[[#This Row],[TOL2008]],2)),Pääluokka!$G$2:$G$100,0))</f>
        <v>Teollisuus</v>
      </c>
      <c r="K3186" s="126" t="str">
        <f>INDEX(Pääluokka!$I$2:$I$100,MATCH(VALUE(LEFT(Taulukko1[[#This Row],[TOL2008]],2)),Pääluokka!$G$2:$G$100,0))</f>
        <v>Teollisuus (C-E)</v>
      </c>
      <c r="L3186" s="41" t="str">
        <f t="shared" si="490"/>
        <v>NA</v>
      </c>
      <c r="M3186" s="43">
        <f t="shared" si="491"/>
        <v>42059</v>
      </c>
      <c r="N3186" s="43">
        <f t="shared" si="492"/>
        <v>42110</v>
      </c>
      <c r="O3186" s="43">
        <f t="shared" si="493"/>
        <v>42036</v>
      </c>
      <c r="P3186" s="43">
        <f t="shared" si="494"/>
        <v>42095</v>
      </c>
      <c r="Q3186" s="41">
        <f t="shared" si="495"/>
        <v>2015</v>
      </c>
      <c r="R3186" s="41">
        <f t="shared" si="496"/>
        <v>2015</v>
      </c>
      <c r="S3186" s="43" t="str">
        <f>YEAR(Taulukko1[[#This Row],[Alku KK]])&amp;"Q"&amp;ROUNDDOWN((MONTH(Taulukko1[[#This Row],[Alku KK]])-1)/3+1,0)</f>
        <v>2015Q1</v>
      </c>
      <c r="T3186" s="43" t="str">
        <f>YEAR(Taulukko1[[#This Row],[Loppu KK]])&amp;"Q"&amp;ROUNDDOWN((MONTH(Taulukko1[[#This Row],[Loppu KK]])-1)/3+1,0)</f>
        <v>2015Q2</v>
      </c>
      <c r="U3186" s="66">
        <f>IF(COUNT(Taulukko1[[#This Row],[Neuvottelujen alaiset ]])=1,Taulukko1[[#This Row],[Neuvottelujen alaiset ]],Taulukko1[[#This Row],[Vähennystarve]])</f>
        <v>700</v>
      </c>
      <c r="V3186" s="44">
        <f t="shared" si="497"/>
        <v>2.8571428571428571E-2</v>
      </c>
      <c r="W3186" s="44" t="str">
        <f t="shared" si="498"/>
        <v>NA</v>
      </c>
      <c r="X3186" s="44" t="str">
        <f t="shared" si="499"/>
        <v>NA</v>
      </c>
      <c r="Y3186" s="90" t="b">
        <f>AND(MONTH(Taulukko1[[#This Row],[Alku PVM]] )=6,DAY(Taulukko1[[#This Row],[Alku PVM]] )&gt;19)</f>
        <v>0</v>
      </c>
      <c r="Z3186" s="90" t="b">
        <f>AND(MONTH(Taulukko1[[#This Row],[Loppu PVM]] )=6,DAY(Taulukko1[[#This Row],[Loppu PVM]] )&gt;19)</f>
        <v>0</v>
      </c>
      <c r="AA3186" s="90" t="b">
        <f>OR(MONTH(Taulukko1[[#This Row],[Alku PVM]] )&lt;=5,AND(MONTH(Taulukko1[[#This Row],[Alku PVM]] )=6,DAY(Taulukko1[[#This Row],[Alku PVM]] )&lt;20))</f>
        <v>1</v>
      </c>
      <c r="AB3186" s="90" t="b">
        <f>OR(MONTH(Taulukko1[[#This Row],[Loppu PVM]])&lt;=5,AND(MONTH(Taulukko1[[#This Row],[Loppu PVM]] )=6,DAY(Taulukko1[[#This Row],[Loppu PVM]])&lt;20))</f>
        <v>1</v>
      </c>
      <c r="AC3186" s="90" t="b">
        <f>OR(MONTH(Taulukko1[[#This Row],[Alku PVM]] )&lt;=3,AND(MONTH(Taulukko1[[#This Row],[Alku PVM]] )=3))</f>
        <v>1</v>
      </c>
      <c r="AD3186" s="90" t="b">
        <f>OR(MONTH(Taulukko1[[#This Row],[Loppu PVM]] )&lt;=3,AND(MONTH(Taulukko1[[#This Row],[Loppu PVM]] )=3))</f>
        <v>0</v>
      </c>
      <c r="AE3186" s="90" t="b">
        <f>OR(MONTH(Taulukko1[[#This Row],[Alku PVM]] )&lt;=9,AND(MONTH(Taulukko1[[#This Row],[Alku PVM]] )=9))</f>
        <v>1</v>
      </c>
      <c r="AF3186" s="90" t="b">
        <f>OR(MONTH(Taulukko1[[#This Row],[Loppu PVM]])&lt;=9,AND(MONTH(Taulukko1[[#This Row],[Loppu PVM]] )=9))</f>
        <v>1</v>
      </c>
      <c r="AG3186" s="90" t="b">
        <f>OR(MONTH(Taulukko1[[#This Row],[Alku PVM]] )&lt;=6,AND(MONTH(Taulukko1[[#This Row],[Alku PVM]] )=6))</f>
        <v>1</v>
      </c>
      <c r="AH3186" s="90" t="b">
        <f>OR(MONTH(Taulukko1[[#This Row],[Loppu PVM]])&lt;=6,AND(MONTH(Taulukko1[[#This Row],[Loppu PVM]] )=6))</f>
        <v>1</v>
      </c>
    </row>
    <row r="3187" spans="1:34">
      <c r="A3187" s="25" t="s">
        <v>4570</v>
      </c>
      <c r="B3187" s="26">
        <v>42059</v>
      </c>
      <c r="C3187" s="25" t="s">
        <v>4571</v>
      </c>
      <c r="D3187" s="35"/>
      <c r="E3187" s="27">
        <v>8</v>
      </c>
      <c r="F3187" s="26">
        <v>42108</v>
      </c>
      <c r="G3187" s="33">
        <v>4</v>
      </c>
      <c r="H3187" s="27">
        <v>18</v>
      </c>
      <c r="I3187" s="126">
        <f>INDEX('TOL2008'!B:B,MATCH(A3187,'TOL2008'!A:A,0))</f>
        <v>64990</v>
      </c>
      <c r="J3187" s="126" t="str">
        <f>INDEX(Pääluokka!$H$2:$H$100,MATCH(VALUE(LEFT(Taulukko1[[#This Row],[TOL2008]],2)),Pääluokka!$G$2:$G$100,0))</f>
        <v>Rahoitus- ja vakuutustoiminta</v>
      </c>
      <c r="K3187" s="126" t="str">
        <f>INDEX(Pääluokka!$I$2:$I$100,MATCH(VALUE(LEFT(Taulukko1[[#This Row],[TOL2008]],2)),Pääluokka!$G$2:$G$100,0))</f>
        <v>Palvelualat (G-N, R, S)</v>
      </c>
      <c r="L3187" s="41">
        <f t="shared" si="490"/>
        <v>49</v>
      </c>
      <c r="M3187" s="43">
        <f t="shared" si="491"/>
        <v>42059</v>
      </c>
      <c r="N3187" s="43">
        <f t="shared" si="492"/>
        <v>42108</v>
      </c>
      <c r="O3187" s="43">
        <f t="shared" si="493"/>
        <v>42036</v>
      </c>
      <c r="P3187" s="43">
        <f t="shared" si="494"/>
        <v>42095</v>
      </c>
      <c r="Q3187" s="41">
        <f t="shared" si="495"/>
        <v>2015</v>
      </c>
      <c r="R3187" s="41">
        <f t="shared" si="496"/>
        <v>2015</v>
      </c>
      <c r="S3187" s="43" t="str">
        <f>YEAR(Taulukko1[[#This Row],[Alku KK]])&amp;"Q"&amp;ROUNDDOWN((MONTH(Taulukko1[[#This Row],[Alku KK]])-1)/3+1,0)</f>
        <v>2015Q1</v>
      </c>
      <c r="T3187" s="43" t="str">
        <f>YEAR(Taulukko1[[#This Row],[Loppu KK]])&amp;"Q"&amp;ROUNDDOWN((MONTH(Taulukko1[[#This Row],[Loppu KK]])-1)/3+1,0)</f>
        <v>2015Q2</v>
      </c>
      <c r="U3187" s="66">
        <f>IF(COUNT(Taulukko1[[#This Row],[Neuvottelujen alaiset ]])=1,Taulukko1[[#This Row],[Neuvottelujen alaiset ]],Taulukko1[[#This Row],[Vähennystarve]])</f>
        <v>18</v>
      </c>
      <c r="V3187" s="44">
        <f t="shared" si="497"/>
        <v>0.44444444444444442</v>
      </c>
      <c r="W3187" s="44">
        <f t="shared" si="498"/>
        <v>0.22222222222222221</v>
      </c>
      <c r="X3187" s="44">
        <f t="shared" si="499"/>
        <v>0.5</v>
      </c>
      <c r="Y3187" s="90" t="b">
        <f>AND(MONTH(Taulukko1[[#This Row],[Alku PVM]] )=6,DAY(Taulukko1[[#This Row],[Alku PVM]] )&gt;19)</f>
        <v>0</v>
      </c>
      <c r="Z3187" s="90" t="b">
        <f>AND(MONTH(Taulukko1[[#This Row],[Loppu PVM]] )=6,DAY(Taulukko1[[#This Row],[Loppu PVM]] )&gt;19)</f>
        <v>0</v>
      </c>
      <c r="AA3187" s="90" t="b">
        <f>OR(MONTH(Taulukko1[[#This Row],[Alku PVM]] )&lt;=5,AND(MONTH(Taulukko1[[#This Row],[Alku PVM]] )=6,DAY(Taulukko1[[#This Row],[Alku PVM]] )&lt;20))</f>
        <v>1</v>
      </c>
      <c r="AB3187" s="90" t="b">
        <f>OR(MONTH(Taulukko1[[#This Row],[Loppu PVM]])&lt;=5,AND(MONTH(Taulukko1[[#This Row],[Loppu PVM]] )=6,DAY(Taulukko1[[#This Row],[Loppu PVM]])&lt;20))</f>
        <v>1</v>
      </c>
      <c r="AC3187" s="90" t="b">
        <f>OR(MONTH(Taulukko1[[#This Row],[Alku PVM]] )&lt;=3,AND(MONTH(Taulukko1[[#This Row],[Alku PVM]] )=3))</f>
        <v>1</v>
      </c>
      <c r="AD3187" s="90" t="b">
        <f>OR(MONTH(Taulukko1[[#This Row],[Loppu PVM]] )&lt;=3,AND(MONTH(Taulukko1[[#This Row],[Loppu PVM]] )=3))</f>
        <v>0</v>
      </c>
      <c r="AE3187" s="90" t="b">
        <f>OR(MONTH(Taulukko1[[#This Row],[Alku PVM]] )&lt;=9,AND(MONTH(Taulukko1[[#This Row],[Alku PVM]] )=9))</f>
        <v>1</v>
      </c>
      <c r="AF3187" s="90" t="b">
        <f>OR(MONTH(Taulukko1[[#This Row],[Loppu PVM]])&lt;=9,AND(MONTH(Taulukko1[[#This Row],[Loppu PVM]] )=9))</f>
        <v>1</v>
      </c>
      <c r="AG3187" s="90" t="b">
        <f>OR(MONTH(Taulukko1[[#This Row],[Alku PVM]] )&lt;=6,AND(MONTH(Taulukko1[[#This Row],[Alku PVM]] )=6))</f>
        <v>1</v>
      </c>
      <c r="AH3187" s="90" t="b">
        <f>OR(MONTH(Taulukko1[[#This Row],[Loppu PVM]])&lt;=6,AND(MONTH(Taulukko1[[#This Row],[Loppu PVM]] )=6))</f>
        <v>1</v>
      </c>
    </row>
    <row r="3188" spans="1:34">
      <c r="A3188" s="25" t="s">
        <v>223</v>
      </c>
      <c r="B3188" s="26">
        <v>42061</v>
      </c>
      <c r="C3188" s="25" t="s">
        <v>4567</v>
      </c>
      <c r="D3188" s="35">
        <v>72</v>
      </c>
      <c r="E3188" s="27">
        <v>10</v>
      </c>
      <c r="F3188" s="26">
        <v>42121</v>
      </c>
      <c r="G3188" s="33">
        <v>5</v>
      </c>
      <c r="H3188" s="27">
        <v>77</v>
      </c>
      <c r="I3188" s="126">
        <f>INDEX('TOL2008'!B:B,MATCH(A3188,'TOL2008'!A:A,0))</f>
        <v>46421</v>
      </c>
      <c r="J3188" s="126" t="str">
        <f>INDEX(Pääluokka!$H$2:$H$100,MATCH(VALUE(LEFT(Taulukko1[[#This Row],[TOL2008]],2)),Pääluokka!$G$2:$G$100,0))</f>
        <v>Tukku- ja vähittäiskauppa; moottoriajoneuvojen ja moottoripyörien korjaus</v>
      </c>
      <c r="K3188" s="126" t="str">
        <f>INDEX(Pääluokka!$I$2:$I$100,MATCH(VALUE(LEFT(Taulukko1[[#This Row],[TOL2008]],2)),Pääluokka!$G$2:$G$100,0))</f>
        <v>Palvelualat (G-N, R, S)</v>
      </c>
      <c r="L3188" s="41">
        <f t="shared" si="490"/>
        <v>60</v>
      </c>
      <c r="M3188" s="43">
        <f t="shared" si="491"/>
        <v>42061</v>
      </c>
      <c r="N3188" s="43">
        <f t="shared" si="492"/>
        <v>42121</v>
      </c>
      <c r="O3188" s="43">
        <f t="shared" si="493"/>
        <v>42036</v>
      </c>
      <c r="P3188" s="43">
        <f t="shared" si="494"/>
        <v>42095</v>
      </c>
      <c r="Q3188" s="41">
        <f t="shared" si="495"/>
        <v>2015</v>
      </c>
      <c r="R3188" s="41">
        <f t="shared" si="496"/>
        <v>2015</v>
      </c>
      <c r="S3188" s="43" t="str">
        <f>YEAR(Taulukko1[[#This Row],[Alku KK]])&amp;"Q"&amp;ROUNDDOWN((MONTH(Taulukko1[[#This Row],[Alku KK]])-1)/3+1,0)</f>
        <v>2015Q1</v>
      </c>
      <c r="T3188" s="43" t="str">
        <f>YEAR(Taulukko1[[#This Row],[Loppu KK]])&amp;"Q"&amp;ROUNDDOWN((MONTH(Taulukko1[[#This Row],[Loppu KK]])-1)/3+1,0)</f>
        <v>2015Q2</v>
      </c>
      <c r="U3188" s="66">
        <f>IF(COUNT(Taulukko1[[#This Row],[Neuvottelujen alaiset ]])=1,Taulukko1[[#This Row],[Neuvottelujen alaiset ]],Taulukko1[[#This Row],[Vähennystarve]])</f>
        <v>77</v>
      </c>
      <c r="V3188" s="44">
        <f t="shared" si="497"/>
        <v>0.12987012987012986</v>
      </c>
      <c r="W3188" s="44">
        <f t="shared" si="498"/>
        <v>6.4935064935064929E-2</v>
      </c>
      <c r="X3188" s="44">
        <f t="shared" si="499"/>
        <v>0.5</v>
      </c>
      <c r="Y3188" s="90" t="b">
        <f>AND(MONTH(Taulukko1[[#This Row],[Alku PVM]] )=6,DAY(Taulukko1[[#This Row],[Alku PVM]] )&gt;19)</f>
        <v>0</v>
      </c>
      <c r="Z3188" s="90" t="b">
        <f>AND(MONTH(Taulukko1[[#This Row],[Loppu PVM]] )=6,DAY(Taulukko1[[#This Row],[Loppu PVM]] )&gt;19)</f>
        <v>0</v>
      </c>
      <c r="AA3188" s="90" t="b">
        <f>OR(MONTH(Taulukko1[[#This Row],[Alku PVM]] )&lt;=5,AND(MONTH(Taulukko1[[#This Row],[Alku PVM]] )=6,DAY(Taulukko1[[#This Row],[Alku PVM]] )&lt;20))</f>
        <v>1</v>
      </c>
      <c r="AB3188" s="90" t="b">
        <f>OR(MONTH(Taulukko1[[#This Row],[Loppu PVM]])&lt;=5,AND(MONTH(Taulukko1[[#This Row],[Loppu PVM]] )=6,DAY(Taulukko1[[#This Row],[Loppu PVM]])&lt;20))</f>
        <v>1</v>
      </c>
      <c r="AC3188" s="90" t="b">
        <f>OR(MONTH(Taulukko1[[#This Row],[Alku PVM]] )&lt;=3,AND(MONTH(Taulukko1[[#This Row],[Alku PVM]] )=3))</f>
        <v>1</v>
      </c>
      <c r="AD3188" s="90" t="b">
        <f>OR(MONTH(Taulukko1[[#This Row],[Loppu PVM]] )&lt;=3,AND(MONTH(Taulukko1[[#This Row],[Loppu PVM]] )=3))</f>
        <v>0</v>
      </c>
      <c r="AE3188" s="90" t="b">
        <f>OR(MONTH(Taulukko1[[#This Row],[Alku PVM]] )&lt;=9,AND(MONTH(Taulukko1[[#This Row],[Alku PVM]] )=9))</f>
        <v>1</v>
      </c>
      <c r="AF3188" s="90" t="b">
        <f>OR(MONTH(Taulukko1[[#This Row],[Loppu PVM]])&lt;=9,AND(MONTH(Taulukko1[[#This Row],[Loppu PVM]] )=9))</f>
        <v>1</v>
      </c>
      <c r="AG3188" s="90" t="b">
        <f>OR(MONTH(Taulukko1[[#This Row],[Alku PVM]] )&lt;=6,AND(MONTH(Taulukko1[[#This Row],[Alku PVM]] )=6))</f>
        <v>1</v>
      </c>
      <c r="AH3188" s="90" t="b">
        <f>OR(MONTH(Taulukko1[[#This Row],[Loppu PVM]])&lt;=6,AND(MONTH(Taulukko1[[#This Row],[Loppu PVM]] )=6))</f>
        <v>1</v>
      </c>
    </row>
    <row r="3189" spans="1:34">
      <c r="A3189" s="25" t="s">
        <v>4488</v>
      </c>
      <c r="B3189" s="26">
        <v>42062</v>
      </c>
      <c r="C3189" s="25" t="s">
        <v>4489</v>
      </c>
      <c r="D3189" s="32"/>
      <c r="E3189" s="27">
        <v>10</v>
      </c>
      <c r="F3189" s="26"/>
      <c r="G3189" s="33"/>
      <c r="H3189" s="27">
        <v>44</v>
      </c>
      <c r="I3189" s="126">
        <f>INDEX('TOL2008'!B:B,MATCH(A3189,'TOL2008'!A:A,0))</f>
        <v>50101</v>
      </c>
      <c r="J3189" s="126" t="str">
        <f>INDEX(Pääluokka!$H$2:$H$100,MATCH(VALUE(LEFT(Taulukko1[[#This Row],[TOL2008]],2)),Pääluokka!$G$2:$G$100,0))</f>
        <v>Kuljetus ja varastointi</v>
      </c>
      <c r="K3189" s="126" t="str">
        <f>INDEX(Pääluokka!$I$2:$I$100,MATCH(VALUE(LEFT(Taulukko1[[#This Row],[TOL2008]],2)),Pääluokka!$G$2:$G$100,0))</f>
        <v>Palvelualat (G-N, R, S)</v>
      </c>
      <c r="L3189" s="41" t="str">
        <f t="shared" si="490"/>
        <v>NA</v>
      </c>
      <c r="M3189" s="43">
        <f t="shared" si="491"/>
        <v>42062</v>
      </c>
      <c r="N3189" s="43">
        <f t="shared" si="492"/>
        <v>42113</v>
      </c>
      <c r="O3189" s="43">
        <f t="shared" si="493"/>
        <v>42036</v>
      </c>
      <c r="P3189" s="43">
        <f t="shared" si="494"/>
        <v>42095</v>
      </c>
      <c r="Q3189" s="41">
        <f t="shared" si="495"/>
        <v>2015</v>
      </c>
      <c r="R3189" s="41">
        <f t="shared" si="496"/>
        <v>2015</v>
      </c>
      <c r="S3189" s="43" t="str">
        <f>YEAR(Taulukko1[[#This Row],[Alku KK]])&amp;"Q"&amp;ROUNDDOWN((MONTH(Taulukko1[[#This Row],[Alku KK]])-1)/3+1,0)</f>
        <v>2015Q1</v>
      </c>
      <c r="T3189" s="43" t="str">
        <f>YEAR(Taulukko1[[#This Row],[Loppu KK]])&amp;"Q"&amp;ROUNDDOWN((MONTH(Taulukko1[[#This Row],[Loppu KK]])-1)/3+1,0)</f>
        <v>2015Q2</v>
      </c>
      <c r="U3189" s="66">
        <f>IF(COUNT(Taulukko1[[#This Row],[Neuvottelujen alaiset ]])=1,Taulukko1[[#This Row],[Neuvottelujen alaiset ]],Taulukko1[[#This Row],[Vähennystarve]])</f>
        <v>44</v>
      </c>
      <c r="V3189" s="44">
        <f t="shared" si="497"/>
        <v>0.22727272727272727</v>
      </c>
      <c r="W3189" s="44" t="str">
        <f t="shared" si="498"/>
        <v>NA</v>
      </c>
      <c r="X3189" s="44" t="str">
        <f t="shared" si="499"/>
        <v>NA</v>
      </c>
      <c r="Y3189" s="90" t="b">
        <f>AND(MONTH(Taulukko1[[#This Row],[Alku PVM]] )=6,DAY(Taulukko1[[#This Row],[Alku PVM]] )&gt;19)</f>
        <v>0</v>
      </c>
      <c r="Z3189" s="90" t="b">
        <f>AND(MONTH(Taulukko1[[#This Row],[Loppu PVM]] )=6,DAY(Taulukko1[[#This Row],[Loppu PVM]] )&gt;19)</f>
        <v>0</v>
      </c>
      <c r="AA3189" s="90" t="b">
        <f>OR(MONTH(Taulukko1[[#This Row],[Alku PVM]] )&lt;=5,AND(MONTH(Taulukko1[[#This Row],[Alku PVM]] )=6,DAY(Taulukko1[[#This Row],[Alku PVM]] )&lt;20))</f>
        <v>1</v>
      </c>
      <c r="AB3189" s="90" t="b">
        <f>OR(MONTH(Taulukko1[[#This Row],[Loppu PVM]])&lt;=5,AND(MONTH(Taulukko1[[#This Row],[Loppu PVM]] )=6,DAY(Taulukko1[[#This Row],[Loppu PVM]])&lt;20))</f>
        <v>1</v>
      </c>
      <c r="AC3189" s="90" t="b">
        <f>OR(MONTH(Taulukko1[[#This Row],[Alku PVM]] )&lt;=3,AND(MONTH(Taulukko1[[#This Row],[Alku PVM]] )=3))</f>
        <v>1</v>
      </c>
      <c r="AD3189" s="90" t="b">
        <f>OR(MONTH(Taulukko1[[#This Row],[Loppu PVM]] )&lt;=3,AND(MONTH(Taulukko1[[#This Row],[Loppu PVM]] )=3))</f>
        <v>0</v>
      </c>
      <c r="AE3189" s="90" t="b">
        <f>OR(MONTH(Taulukko1[[#This Row],[Alku PVM]] )&lt;=9,AND(MONTH(Taulukko1[[#This Row],[Alku PVM]] )=9))</f>
        <v>1</v>
      </c>
      <c r="AF3189" s="90" t="b">
        <f>OR(MONTH(Taulukko1[[#This Row],[Loppu PVM]])&lt;=9,AND(MONTH(Taulukko1[[#This Row],[Loppu PVM]] )=9))</f>
        <v>1</v>
      </c>
      <c r="AG3189" s="90" t="b">
        <f>OR(MONTH(Taulukko1[[#This Row],[Alku PVM]] )&lt;=6,AND(MONTH(Taulukko1[[#This Row],[Alku PVM]] )=6))</f>
        <v>1</v>
      </c>
      <c r="AH3189" s="90" t="b">
        <f>OR(MONTH(Taulukko1[[#This Row],[Loppu PVM]])&lt;=6,AND(MONTH(Taulukko1[[#This Row],[Loppu PVM]] )=6))</f>
        <v>1</v>
      </c>
    </row>
    <row r="3190" spans="1:34">
      <c r="A3190" s="25" t="s">
        <v>4522</v>
      </c>
      <c r="B3190" s="26">
        <v>42062</v>
      </c>
      <c r="C3190" s="25" t="s">
        <v>562</v>
      </c>
      <c r="D3190" s="32">
        <v>39</v>
      </c>
      <c r="E3190" s="27">
        <v>75</v>
      </c>
      <c r="F3190" s="30">
        <v>42110</v>
      </c>
      <c r="G3190" s="33">
        <v>26</v>
      </c>
      <c r="H3190" s="29">
        <v>150</v>
      </c>
      <c r="I3190" s="126">
        <f>INDEX('TOL2008'!B:B,MATCH(A3190,'TOL2008'!A:A,0))</f>
        <v>15200</v>
      </c>
      <c r="J3190" s="126" t="str">
        <f>INDEX(Pääluokka!$H$2:$H$100,MATCH(VALUE(LEFT(Taulukko1[[#This Row],[TOL2008]],2)),Pääluokka!$G$2:$G$100,0))</f>
        <v>Teollisuus</v>
      </c>
      <c r="K3190" s="126" t="str">
        <f>INDEX(Pääluokka!$I$2:$I$100,MATCH(VALUE(LEFT(Taulukko1[[#This Row],[TOL2008]],2)),Pääluokka!$G$2:$G$100,0))</f>
        <v>Teollisuus (C-E)</v>
      </c>
      <c r="L3190" s="41">
        <f t="shared" si="490"/>
        <v>48</v>
      </c>
      <c r="M3190" s="43">
        <f t="shared" si="491"/>
        <v>42062</v>
      </c>
      <c r="N3190" s="43">
        <f t="shared" si="492"/>
        <v>42110</v>
      </c>
      <c r="O3190" s="43">
        <f t="shared" si="493"/>
        <v>42036</v>
      </c>
      <c r="P3190" s="43">
        <f t="shared" si="494"/>
        <v>42095</v>
      </c>
      <c r="Q3190" s="41">
        <f t="shared" si="495"/>
        <v>2015</v>
      </c>
      <c r="R3190" s="41">
        <f t="shared" si="496"/>
        <v>2015</v>
      </c>
      <c r="S3190" s="43" t="str">
        <f>YEAR(Taulukko1[[#This Row],[Alku KK]])&amp;"Q"&amp;ROUNDDOWN((MONTH(Taulukko1[[#This Row],[Alku KK]])-1)/3+1,0)</f>
        <v>2015Q1</v>
      </c>
      <c r="T3190" s="43" t="str">
        <f>YEAR(Taulukko1[[#This Row],[Loppu KK]])&amp;"Q"&amp;ROUNDDOWN((MONTH(Taulukko1[[#This Row],[Loppu KK]])-1)/3+1,0)</f>
        <v>2015Q2</v>
      </c>
      <c r="U3190" s="66">
        <f>IF(COUNT(Taulukko1[[#This Row],[Neuvottelujen alaiset ]])=1,Taulukko1[[#This Row],[Neuvottelujen alaiset ]],Taulukko1[[#This Row],[Vähennystarve]])</f>
        <v>150</v>
      </c>
      <c r="V3190" s="44">
        <f t="shared" si="497"/>
        <v>0.5</v>
      </c>
      <c r="W3190" s="44">
        <f t="shared" si="498"/>
        <v>0.17333333333333334</v>
      </c>
      <c r="X3190" s="44">
        <f t="shared" si="499"/>
        <v>0.34666666666666668</v>
      </c>
      <c r="Y3190" s="90" t="b">
        <f>AND(MONTH(Taulukko1[[#This Row],[Alku PVM]] )=6,DAY(Taulukko1[[#This Row],[Alku PVM]] )&gt;19)</f>
        <v>0</v>
      </c>
      <c r="Z3190" s="90" t="b">
        <f>AND(MONTH(Taulukko1[[#This Row],[Loppu PVM]] )=6,DAY(Taulukko1[[#This Row],[Loppu PVM]] )&gt;19)</f>
        <v>0</v>
      </c>
      <c r="AA3190" s="90" t="b">
        <f>OR(MONTH(Taulukko1[[#This Row],[Alku PVM]] )&lt;=5,AND(MONTH(Taulukko1[[#This Row],[Alku PVM]] )=6,DAY(Taulukko1[[#This Row],[Alku PVM]] )&lt;20))</f>
        <v>1</v>
      </c>
      <c r="AB3190" s="90" t="b">
        <f>OR(MONTH(Taulukko1[[#This Row],[Loppu PVM]])&lt;=5,AND(MONTH(Taulukko1[[#This Row],[Loppu PVM]] )=6,DAY(Taulukko1[[#This Row],[Loppu PVM]])&lt;20))</f>
        <v>1</v>
      </c>
      <c r="AC3190" s="90" t="b">
        <f>OR(MONTH(Taulukko1[[#This Row],[Alku PVM]] )&lt;=3,AND(MONTH(Taulukko1[[#This Row],[Alku PVM]] )=3))</f>
        <v>1</v>
      </c>
      <c r="AD3190" s="90" t="b">
        <f>OR(MONTH(Taulukko1[[#This Row],[Loppu PVM]] )&lt;=3,AND(MONTH(Taulukko1[[#This Row],[Loppu PVM]] )=3))</f>
        <v>0</v>
      </c>
      <c r="AE3190" s="90" t="b">
        <f>OR(MONTH(Taulukko1[[#This Row],[Alku PVM]] )&lt;=9,AND(MONTH(Taulukko1[[#This Row],[Alku PVM]] )=9))</f>
        <v>1</v>
      </c>
      <c r="AF3190" s="90" t="b">
        <f>OR(MONTH(Taulukko1[[#This Row],[Loppu PVM]])&lt;=9,AND(MONTH(Taulukko1[[#This Row],[Loppu PVM]] )=9))</f>
        <v>1</v>
      </c>
      <c r="AG3190" s="90" t="b">
        <f>OR(MONTH(Taulukko1[[#This Row],[Alku PVM]] )&lt;=6,AND(MONTH(Taulukko1[[#This Row],[Alku PVM]] )=6))</f>
        <v>1</v>
      </c>
      <c r="AH3190" s="90" t="b">
        <f>OR(MONTH(Taulukko1[[#This Row],[Loppu PVM]])&lt;=6,AND(MONTH(Taulukko1[[#This Row],[Loppu PVM]] )=6))</f>
        <v>1</v>
      </c>
    </row>
    <row r="3191" spans="1:34">
      <c r="A3191" s="25" t="s">
        <v>690</v>
      </c>
      <c r="B3191" s="26">
        <v>42064</v>
      </c>
      <c r="C3191" s="25" t="s">
        <v>4472</v>
      </c>
      <c r="D3191" s="32"/>
      <c r="E3191" s="27"/>
      <c r="F3191" s="26">
        <v>42103</v>
      </c>
      <c r="G3191" s="38">
        <v>29</v>
      </c>
      <c r="H3191" s="28">
        <v>29</v>
      </c>
      <c r="I3191" s="126">
        <f>INDEX('TOL2008'!B:B,MATCH(A3191,'TOL2008'!A:A,0))</f>
        <v>85420</v>
      </c>
      <c r="J3191" s="126" t="str">
        <f>INDEX(Pääluokka!$H$2:$H$100,MATCH(VALUE(LEFT(Taulukko1[[#This Row],[TOL2008]],2)),Pääluokka!$G$2:$G$100,0))</f>
        <v>Koulutus</v>
      </c>
      <c r="K3191" s="126" t="str">
        <f>INDEX(Pääluokka!$I$2:$I$100,MATCH(VALUE(LEFT(Taulukko1[[#This Row],[TOL2008]],2)),Pääluokka!$G$2:$G$100,0))</f>
        <v>Muut toimialat (O-Q, T-X)</v>
      </c>
      <c r="L3191" s="41">
        <f t="shared" si="490"/>
        <v>39</v>
      </c>
      <c r="M3191" s="43">
        <f t="shared" si="491"/>
        <v>42064</v>
      </c>
      <c r="N3191" s="43">
        <f t="shared" si="492"/>
        <v>42103</v>
      </c>
      <c r="O3191" s="43">
        <f t="shared" si="493"/>
        <v>42064</v>
      </c>
      <c r="P3191" s="43">
        <f t="shared" si="494"/>
        <v>42095</v>
      </c>
      <c r="Q3191" s="41">
        <f t="shared" si="495"/>
        <v>2015</v>
      </c>
      <c r="R3191" s="41">
        <f t="shared" si="496"/>
        <v>2015</v>
      </c>
      <c r="S3191" s="43" t="str">
        <f>YEAR(Taulukko1[[#This Row],[Alku KK]])&amp;"Q"&amp;ROUNDDOWN((MONTH(Taulukko1[[#This Row],[Alku KK]])-1)/3+1,0)</f>
        <v>2015Q1</v>
      </c>
      <c r="T3191" s="43" t="str">
        <f>YEAR(Taulukko1[[#This Row],[Loppu KK]])&amp;"Q"&amp;ROUNDDOWN((MONTH(Taulukko1[[#This Row],[Loppu KK]])-1)/3+1,0)</f>
        <v>2015Q2</v>
      </c>
      <c r="U3191" s="66">
        <f>IF(COUNT(Taulukko1[[#This Row],[Neuvottelujen alaiset ]])=1,Taulukko1[[#This Row],[Neuvottelujen alaiset ]],Taulukko1[[#This Row],[Vähennystarve]])</f>
        <v>29</v>
      </c>
      <c r="V3191" s="44" t="str">
        <f t="shared" si="497"/>
        <v>NA</v>
      </c>
      <c r="W3191" s="44">
        <f t="shared" si="498"/>
        <v>1</v>
      </c>
      <c r="X3191" s="44" t="str">
        <f t="shared" si="499"/>
        <v>NA</v>
      </c>
      <c r="Y3191" s="90" t="b">
        <f>AND(MONTH(Taulukko1[[#This Row],[Alku PVM]] )=6,DAY(Taulukko1[[#This Row],[Alku PVM]] )&gt;19)</f>
        <v>0</v>
      </c>
      <c r="Z3191" s="90" t="b">
        <f>AND(MONTH(Taulukko1[[#This Row],[Loppu PVM]] )=6,DAY(Taulukko1[[#This Row],[Loppu PVM]] )&gt;19)</f>
        <v>0</v>
      </c>
      <c r="AA3191" s="90" t="b">
        <f>OR(MONTH(Taulukko1[[#This Row],[Alku PVM]] )&lt;=5,AND(MONTH(Taulukko1[[#This Row],[Alku PVM]] )=6,DAY(Taulukko1[[#This Row],[Alku PVM]] )&lt;20))</f>
        <v>1</v>
      </c>
      <c r="AB3191" s="90" t="b">
        <f>OR(MONTH(Taulukko1[[#This Row],[Loppu PVM]])&lt;=5,AND(MONTH(Taulukko1[[#This Row],[Loppu PVM]] )=6,DAY(Taulukko1[[#This Row],[Loppu PVM]])&lt;20))</f>
        <v>1</v>
      </c>
      <c r="AC3191" s="90" t="b">
        <f>OR(MONTH(Taulukko1[[#This Row],[Alku PVM]] )&lt;=3,AND(MONTH(Taulukko1[[#This Row],[Alku PVM]] )=3))</f>
        <v>1</v>
      </c>
      <c r="AD3191" s="90" t="b">
        <f>OR(MONTH(Taulukko1[[#This Row],[Loppu PVM]] )&lt;=3,AND(MONTH(Taulukko1[[#This Row],[Loppu PVM]] )=3))</f>
        <v>0</v>
      </c>
      <c r="AE3191" s="90" t="b">
        <f>OR(MONTH(Taulukko1[[#This Row],[Alku PVM]] )&lt;=9,AND(MONTH(Taulukko1[[#This Row],[Alku PVM]] )=9))</f>
        <v>1</v>
      </c>
      <c r="AF3191" s="90" t="b">
        <f>OR(MONTH(Taulukko1[[#This Row],[Loppu PVM]])&lt;=9,AND(MONTH(Taulukko1[[#This Row],[Loppu PVM]] )=9))</f>
        <v>1</v>
      </c>
      <c r="AG3191" s="90" t="b">
        <f>OR(MONTH(Taulukko1[[#This Row],[Alku PVM]] )&lt;=6,AND(MONTH(Taulukko1[[#This Row],[Alku PVM]] )=6))</f>
        <v>1</v>
      </c>
      <c r="AH3191" s="90" t="b">
        <f>OR(MONTH(Taulukko1[[#This Row],[Loppu PVM]])&lt;=6,AND(MONTH(Taulukko1[[#This Row],[Loppu PVM]] )=6))</f>
        <v>1</v>
      </c>
    </row>
    <row r="3192" spans="1:34">
      <c r="A3192" s="25" t="s">
        <v>4490</v>
      </c>
      <c r="B3192" s="26">
        <v>42064</v>
      </c>
      <c r="C3192" s="25" t="s">
        <v>4491</v>
      </c>
      <c r="D3192" s="32">
        <v>7</v>
      </c>
      <c r="E3192" s="27"/>
      <c r="F3192" s="26">
        <v>42096</v>
      </c>
      <c r="G3192" s="33">
        <v>0</v>
      </c>
      <c r="H3192" s="27">
        <v>63</v>
      </c>
      <c r="I3192" s="126">
        <f>INDEX('TOL2008'!B:B,MATCH(A3192,'TOL2008'!A:A,0))</f>
        <v>16211</v>
      </c>
      <c r="J3192" s="126" t="str">
        <f>INDEX(Pääluokka!$H$2:$H$100,MATCH(VALUE(LEFT(Taulukko1[[#This Row],[TOL2008]],2)),Pääluokka!$G$2:$G$100,0))</f>
        <v>Teollisuus</v>
      </c>
      <c r="K3192" s="126" t="str">
        <f>INDEX(Pääluokka!$I$2:$I$100,MATCH(VALUE(LEFT(Taulukko1[[#This Row],[TOL2008]],2)),Pääluokka!$G$2:$G$100,0))</f>
        <v>Teollisuus (C-E)</v>
      </c>
      <c r="L3192" s="41">
        <f t="shared" si="490"/>
        <v>32</v>
      </c>
      <c r="M3192" s="43">
        <f t="shared" si="491"/>
        <v>42064</v>
      </c>
      <c r="N3192" s="43">
        <f t="shared" si="492"/>
        <v>42096</v>
      </c>
      <c r="O3192" s="43">
        <f t="shared" si="493"/>
        <v>42064</v>
      </c>
      <c r="P3192" s="43">
        <f t="shared" si="494"/>
        <v>42095</v>
      </c>
      <c r="Q3192" s="41">
        <f t="shared" si="495"/>
        <v>2015</v>
      </c>
      <c r="R3192" s="41">
        <f t="shared" si="496"/>
        <v>2015</v>
      </c>
      <c r="S3192" s="43" t="str">
        <f>YEAR(Taulukko1[[#This Row],[Alku KK]])&amp;"Q"&amp;ROUNDDOWN((MONTH(Taulukko1[[#This Row],[Alku KK]])-1)/3+1,0)</f>
        <v>2015Q1</v>
      </c>
      <c r="T3192" s="43" t="str">
        <f>YEAR(Taulukko1[[#This Row],[Loppu KK]])&amp;"Q"&amp;ROUNDDOWN((MONTH(Taulukko1[[#This Row],[Loppu KK]])-1)/3+1,0)</f>
        <v>2015Q2</v>
      </c>
      <c r="U3192" s="66">
        <f>IF(COUNT(Taulukko1[[#This Row],[Neuvottelujen alaiset ]])=1,Taulukko1[[#This Row],[Neuvottelujen alaiset ]],Taulukko1[[#This Row],[Vähennystarve]])</f>
        <v>63</v>
      </c>
      <c r="V3192" s="44" t="str">
        <f t="shared" si="497"/>
        <v>NA</v>
      </c>
      <c r="W3192" s="44">
        <f t="shared" si="498"/>
        <v>0</v>
      </c>
      <c r="X3192" s="44" t="str">
        <f t="shared" si="499"/>
        <v>NA</v>
      </c>
      <c r="Y3192" s="90" t="b">
        <f>AND(MONTH(Taulukko1[[#This Row],[Alku PVM]] )=6,DAY(Taulukko1[[#This Row],[Alku PVM]] )&gt;19)</f>
        <v>0</v>
      </c>
      <c r="Z3192" s="90" t="b">
        <f>AND(MONTH(Taulukko1[[#This Row],[Loppu PVM]] )=6,DAY(Taulukko1[[#This Row],[Loppu PVM]] )&gt;19)</f>
        <v>0</v>
      </c>
      <c r="AA3192" s="90" t="b">
        <f>OR(MONTH(Taulukko1[[#This Row],[Alku PVM]] )&lt;=5,AND(MONTH(Taulukko1[[#This Row],[Alku PVM]] )=6,DAY(Taulukko1[[#This Row],[Alku PVM]] )&lt;20))</f>
        <v>1</v>
      </c>
      <c r="AB3192" s="90" t="b">
        <f>OR(MONTH(Taulukko1[[#This Row],[Loppu PVM]])&lt;=5,AND(MONTH(Taulukko1[[#This Row],[Loppu PVM]] )=6,DAY(Taulukko1[[#This Row],[Loppu PVM]])&lt;20))</f>
        <v>1</v>
      </c>
      <c r="AC3192" s="90" t="b">
        <f>OR(MONTH(Taulukko1[[#This Row],[Alku PVM]] )&lt;=3,AND(MONTH(Taulukko1[[#This Row],[Alku PVM]] )=3))</f>
        <v>1</v>
      </c>
      <c r="AD3192" s="90" t="b">
        <f>OR(MONTH(Taulukko1[[#This Row],[Loppu PVM]] )&lt;=3,AND(MONTH(Taulukko1[[#This Row],[Loppu PVM]] )=3))</f>
        <v>0</v>
      </c>
      <c r="AE3192" s="90" t="b">
        <f>OR(MONTH(Taulukko1[[#This Row],[Alku PVM]] )&lt;=9,AND(MONTH(Taulukko1[[#This Row],[Alku PVM]] )=9))</f>
        <v>1</v>
      </c>
      <c r="AF3192" s="90" t="b">
        <f>OR(MONTH(Taulukko1[[#This Row],[Loppu PVM]])&lt;=9,AND(MONTH(Taulukko1[[#This Row],[Loppu PVM]] )=9))</f>
        <v>1</v>
      </c>
      <c r="AG3192" s="90" t="b">
        <f>OR(MONTH(Taulukko1[[#This Row],[Alku PVM]] )&lt;=6,AND(MONTH(Taulukko1[[#This Row],[Alku PVM]] )=6))</f>
        <v>1</v>
      </c>
      <c r="AH3192" s="90" t="b">
        <f>OR(MONTH(Taulukko1[[#This Row],[Loppu PVM]])&lt;=6,AND(MONTH(Taulukko1[[#This Row],[Loppu PVM]] )=6))</f>
        <v>1</v>
      </c>
    </row>
    <row r="3193" spans="1:34">
      <c r="A3193" s="25" t="s">
        <v>80</v>
      </c>
      <c r="B3193" s="26">
        <v>42064</v>
      </c>
      <c r="C3193" s="25" t="s">
        <v>4607</v>
      </c>
      <c r="D3193" s="32">
        <v>180</v>
      </c>
      <c r="E3193" s="27"/>
      <c r="F3193" s="26">
        <v>42096</v>
      </c>
      <c r="G3193" s="33">
        <v>50</v>
      </c>
      <c r="H3193" s="29">
        <v>230</v>
      </c>
      <c r="I3193" s="126">
        <f>INDEX('TOL2008'!B:B,MATCH(A3193,'TOL2008'!A:A,0))</f>
        <v>30200</v>
      </c>
      <c r="J3193" s="126" t="str">
        <f>INDEX(Pääluokka!$H$2:$H$100,MATCH(VALUE(LEFT(Taulukko1[[#This Row],[TOL2008]],2)),Pääluokka!$G$2:$G$100,0))</f>
        <v>Teollisuus</v>
      </c>
      <c r="K3193" s="126" t="str">
        <f>INDEX(Pääluokka!$I$2:$I$100,MATCH(VALUE(LEFT(Taulukko1[[#This Row],[TOL2008]],2)),Pääluokka!$G$2:$G$100,0))</f>
        <v>Teollisuus (C-E)</v>
      </c>
      <c r="L3193" s="41">
        <f t="shared" si="490"/>
        <v>32</v>
      </c>
      <c r="M3193" s="43">
        <f t="shared" si="491"/>
        <v>42064</v>
      </c>
      <c r="N3193" s="43">
        <f t="shared" si="492"/>
        <v>42096</v>
      </c>
      <c r="O3193" s="43">
        <f t="shared" si="493"/>
        <v>42064</v>
      </c>
      <c r="P3193" s="43">
        <f t="shared" si="494"/>
        <v>42095</v>
      </c>
      <c r="Q3193" s="41">
        <f t="shared" si="495"/>
        <v>2015</v>
      </c>
      <c r="R3193" s="41">
        <f t="shared" si="496"/>
        <v>2015</v>
      </c>
      <c r="S3193" s="43" t="str">
        <f>YEAR(Taulukko1[[#This Row],[Alku KK]])&amp;"Q"&amp;ROUNDDOWN((MONTH(Taulukko1[[#This Row],[Alku KK]])-1)/3+1,0)</f>
        <v>2015Q1</v>
      </c>
      <c r="T3193" s="43" t="str">
        <f>YEAR(Taulukko1[[#This Row],[Loppu KK]])&amp;"Q"&amp;ROUNDDOWN((MONTH(Taulukko1[[#This Row],[Loppu KK]])-1)/3+1,0)</f>
        <v>2015Q2</v>
      </c>
      <c r="U3193" s="66">
        <f>IF(COUNT(Taulukko1[[#This Row],[Neuvottelujen alaiset ]])=1,Taulukko1[[#This Row],[Neuvottelujen alaiset ]],Taulukko1[[#This Row],[Vähennystarve]])</f>
        <v>230</v>
      </c>
      <c r="V3193" s="44" t="str">
        <f t="shared" si="497"/>
        <v>NA</v>
      </c>
      <c r="W3193" s="44">
        <f t="shared" si="498"/>
        <v>0.21739130434782608</v>
      </c>
      <c r="X3193" s="44" t="str">
        <f t="shared" si="499"/>
        <v>NA</v>
      </c>
      <c r="Y3193" s="90" t="b">
        <f>AND(MONTH(Taulukko1[[#This Row],[Alku PVM]] )=6,DAY(Taulukko1[[#This Row],[Alku PVM]] )&gt;19)</f>
        <v>0</v>
      </c>
      <c r="Z3193" s="90" t="b">
        <f>AND(MONTH(Taulukko1[[#This Row],[Loppu PVM]] )=6,DAY(Taulukko1[[#This Row],[Loppu PVM]] )&gt;19)</f>
        <v>0</v>
      </c>
      <c r="AA3193" s="90" t="b">
        <f>OR(MONTH(Taulukko1[[#This Row],[Alku PVM]] )&lt;=5,AND(MONTH(Taulukko1[[#This Row],[Alku PVM]] )=6,DAY(Taulukko1[[#This Row],[Alku PVM]] )&lt;20))</f>
        <v>1</v>
      </c>
      <c r="AB3193" s="90" t="b">
        <f>OR(MONTH(Taulukko1[[#This Row],[Loppu PVM]])&lt;=5,AND(MONTH(Taulukko1[[#This Row],[Loppu PVM]] )=6,DAY(Taulukko1[[#This Row],[Loppu PVM]])&lt;20))</f>
        <v>1</v>
      </c>
      <c r="AC3193" s="90" t="b">
        <f>OR(MONTH(Taulukko1[[#This Row],[Alku PVM]] )&lt;=3,AND(MONTH(Taulukko1[[#This Row],[Alku PVM]] )=3))</f>
        <v>1</v>
      </c>
      <c r="AD3193" s="90" t="b">
        <f>OR(MONTH(Taulukko1[[#This Row],[Loppu PVM]] )&lt;=3,AND(MONTH(Taulukko1[[#This Row],[Loppu PVM]] )=3))</f>
        <v>0</v>
      </c>
      <c r="AE3193" s="90" t="b">
        <f>OR(MONTH(Taulukko1[[#This Row],[Alku PVM]] )&lt;=9,AND(MONTH(Taulukko1[[#This Row],[Alku PVM]] )=9))</f>
        <v>1</v>
      </c>
      <c r="AF3193" s="90" t="b">
        <f>OR(MONTH(Taulukko1[[#This Row],[Loppu PVM]])&lt;=9,AND(MONTH(Taulukko1[[#This Row],[Loppu PVM]] )=9))</f>
        <v>1</v>
      </c>
      <c r="AG3193" s="90" t="b">
        <f>OR(MONTH(Taulukko1[[#This Row],[Alku PVM]] )&lt;=6,AND(MONTH(Taulukko1[[#This Row],[Alku PVM]] )=6))</f>
        <v>1</v>
      </c>
      <c r="AH3193" s="90" t="b">
        <f>OR(MONTH(Taulukko1[[#This Row],[Loppu PVM]])&lt;=6,AND(MONTH(Taulukko1[[#This Row],[Loppu PVM]] )=6))</f>
        <v>1</v>
      </c>
    </row>
    <row r="3194" spans="1:34">
      <c r="A3194" s="25" t="s">
        <v>347</v>
      </c>
      <c r="B3194" s="26">
        <v>42066</v>
      </c>
      <c r="C3194" s="25" t="s">
        <v>4535</v>
      </c>
      <c r="D3194" s="32" t="s">
        <v>25</v>
      </c>
      <c r="E3194" s="27"/>
      <c r="F3194" s="26"/>
      <c r="G3194" s="33"/>
      <c r="H3194" s="28"/>
      <c r="I3194" s="126" t="str">
        <f>INDEX('TOL2008'!B:B,MATCH(A3194,'TOL2008'!A:A,0))</f>
        <v>02200</v>
      </c>
      <c r="J3194" s="126" t="str">
        <f>INDEX(Pääluokka!$H$2:$H$100,MATCH(VALUE(LEFT(Taulukko1[[#This Row],[TOL2008]],2)),Pääluokka!$G$2:$G$100,0))</f>
        <v>Maatalous, metsätalous ja kalatalous</v>
      </c>
      <c r="K3194" s="126" t="str">
        <f>INDEX(Pääluokka!$I$2:$I$100,MATCH(VALUE(LEFT(Taulukko1[[#This Row],[TOL2008]],2)),Pääluokka!$G$2:$G$100,0))</f>
        <v>Alkutuotanto (A-B)</v>
      </c>
      <c r="L3194" s="41" t="str">
        <f t="shared" si="490"/>
        <v>NA</v>
      </c>
      <c r="M3194" s="43">
        <f t="shared" si="491"/>
        <v>42066</v>
      </c>
      <c r="N3194" s="43">
        <f t="shared" si="492"/>
        <v>42117</v>
      </c>
      <c r="O3194" s="43">
        <f t="shared" si="493"/>
        <v>42064</v>
      </c>
      <c r="P3194" s="43">
        <f t="shared" si="494"/>
        <v>42095</v>
      </c>
      <c r="Q3194" s="41">
        <f t="shared" si="495"/>
        <v>2015</v>
      </c>
      <c r="R3194" s="41">
        <f t="shared" si="496"/>
        <v>2015</v>
      </c>
      <c r="S3194" s="43" t="str">
        <f>YEAR(Taulukko1[[#This Row],[Alku KK]])&amp;"Q"&amp;ROUNDDOWN((MONTH(Taulukko1[[#This Row],[Alku KK]])-1)/3+1,0)</f>
        <v>2015Q1</v>
      </c>
      <c r="T3194" s="43" t="str">
        <f>YEAR(Taulukko1[[#This Row],[Loppu KK]])&amp;"Q"&amp;ROUNDDOWN((MONTH(Taulukko1[[#This Row],[Loppu KK]])-1)/3+1,0)</f>
        <v>2015Q2</v>
      </c>
      <c r="U3194" s="66">
        <f>IF(COUNT(Taulukko1[[#This Row],[Neuvottelujen alaiset ]])=1,Taulukko1[[#This Row],[Neuvottelujen alaiset ]],Taulukko1[[#This Row],[Vähennystarve]])</f>
        <v>0</v>
      </c>
      <c r="V3194" s="44" t="str">
        <f t="shared" si="497"/>
        <v>NA</v>
      </c>
      <c r="W3194" s="44" t="str">
        <f t="shared" si="498"/>
        <v>NA</v>
      </c>
      <c r="X3194" s="44" t="str">
        <f t="shared" si="499"/>
        <v>NA</v>
      </c>
      <c r="Y3194" s="90" t="b">
        <f>AND(MONTH(Taulukko1[[#This Row],[Alku PVM]] )=6,DAY(Taulukko1[[#This Row],[Alku PVM]] )&gt;19)</f>
        <v>0</v>
      </c>
      <c r="Z3194" s="90" t="b">
        <f>AND(MONTH(Taulukko1[[#This Row],[Loppu PVM]] )=6,DAY(Taulukko1[[#This Row],[Loppu PVM]] )&gt;19)</f>
        <v>0</v>
      </c>
      <c r="AA3194" s="90" t="b">
        <f>OR(MONTH(Taulukko1[[#This Row],[Alku PVM]] )&lt;=5,AND(MONTH(Taulukko1[[#This Row],[Alku PVM]] )=6,DAY(Taulukko1[[#This Row],[Alku PVM]] )&lt;20))</f>
        <v>1</v>
      </c>
      <c r="AB3194" s="90" t="b">
        <f>OR(MONTH(Taulukko1[[#This Row],[Loppu PVM]])&lt;=5,AND(MONTH(Taulukko1[[#This Row],[Loppu PVM]] )=6,DAY(Taulukko1[[#This Row],[Loppu PVM]])&lt;20))</f>
        <v>1</v>
      </c>
      <c r="AC3194" s="90" t="b">
        <f>OR(MONTH(Taulukko1[[#This Row],[Alku PVM]] )&lt;=3,AND(MONTH(Taulukko1[[#This Row],[Alku PVM]] )=3))</f>
        <v>1</v>
      </c>
      <c r="AD3194" s="90" t="b">
        <f>OR(MONTH(Taulukko1[[#This Row],[Loppu PVM]] )&lt;=3,AND(MONTH(Taulukko1[[#This Row],[Loppu PVM]] )=3))</f>
        <v>0</v>
      </c>
      <c r="AE3194" s="90" t="b">
        <f>OR(MONTH(Taulukko1[[#This Row],[Alku PVM]] )&lt;=9,AND(MONTH(Taulukko1[[#This Row],[Alku PVM]] )=9))</f>
        <v>1</v>
      </c>
      <c r="AF3194" s="90" t="b">
        <f>OR(MONTH(Taulukko1[[#This Row],[Loppu PVM]])&lt;=9,AND(MONTH(Taulukko1[[#This Row],[Loppu PVM]] )=9))</f>
        <v>1</v>
      </c>
      <c r="AG3194" s="90" t="b">
        <f>OR(MONTH(Taulukko1[[#This Row],[Alku PVM]] )&lt;=6,AND(MONTH(Taulukko1[[#This Row],[Alku PVM]] )=6))</f>
        <v>1</v>
      </c>
      <c r="AH3194" s="90" t="b">
        <f>OR(MONTH(Taulukko1[[#This Row],[Loppu PVM]])&lt;=6,AND(MONTH(Taulukko1[[#This Row],[Loppu PVM]] )=6))</f>
        <v>1</v>
      </c>
    </row>
    <row r="3195" spans="1:34">
      <c r="A3195" s="25" t="s">
        <v>541</v>
      </c>
      <c r="B3195" s="26">
        <v>42067</v>
      </c>
      <c r="C3195" s="25" t="s">
        <v>4494</v>
      </c>
      <c r="D3195" s="32"/>
      <c r="E3195" s="27">
        <v>20</v>
      </c>
      <c r="F3195" s="30">
        <v>42117</v>
      </c>
      <c r="G3195" s="33">
        <v>18</v>
      </c>
      <c r="H3195" s="27">
        <v>100</v>
      </c>
      <c r="I3195" s="126">
        <f>INDEX('TOL2008'!B:B,MATCH(A3195,'TOL2008'!A:A,0))</f>
        <v>10710</v>
      </c>
      <c r="J3195" s="126" t="str">
        <f>INDEX(Pääluokka!$H$2:$H$100,MATCH(VALUE(LEFT(Taulukko1[[#This Row],[TOL2008]],2)),Pääluokka!$G$2:$G$100,0))</f>
        <v>Teollisuus</v>
      </c>
      <c r="K3195" s="126" t="str">
        <f>INDEX(Pääluokka!$I$2:$I$100,MATCH(VALUE(LEFT(Taulukko1[[#This Row],[TOL2008]],2)),Pääluokka!$G$2:$G$100,0))</f>
        <v>Teollisuus (C-E)</v>
      </c>
      <c r="L3195" s="41">
        <f t="shared" si="490"/>
        <v>50</v>
      </c>
      <c r="M3195" s="43">
        <f t="shared" si="491"/>
        <v>42067</v>
      </c>
      <c r="N3195" s="43">
        <f t="shared" si="492"/>
        <v>42117</v>
      </c>
      <c r="O3195" s="43">
        <f t="shared" si="493"/>
        <v>42064</v>
      </c>
      <c r="P3195" s="43">
        <f t="shared" si="494"/>
        <v>42095</v>
      </c>
      <c r="Q3195" s="41">
        <f t="shared" si="495"/>
        <v>2015</v>
      </c>
      <c r="R3195" s="41">
        <f t="shared" si="496"/>
        <v>2015</v>
      </c>
      <c r="S3195" s="43" t="str">
        <f>YEAR(Taulukko1[[#This Row],[Alku KK]])&amp;"Q"&amp;ROUNDDOWN((MONTH(Taulukko1[[#This Row],[Alku KK]])-1)/3+1,0)</f>
        <v>2015Q1</v>
      </c>
      <c r="T3195" s="43" t="str">
        <f>YEAR(Taulukko1[[#This Row],[Loppu KK]])&amp;"Q"&amp;ROUNDDOWN((MONTH(Taulukko1[[#This Row],[Loppu KK]])-1)/3+1,0)</f>
        <v>2015Q2</v>
      </c>
      <c r="U3195" s="66">
        <f>IF(COUNT(Taulukko1[[#This Row],[Neuvottelujen alaiset ]])=1,Taulukko1[[#This Row],[Neuvottelujen alaiset ]],Taulukko1[[#This Row],[Vähennystarve]])</f>
        <v>100</v>
      </c>
      <c r="V3195" s="44">
        <f t="shared" si="497"/>
        <v>0.2</v>
      </c>
      <c r="W3195" s="44">
        <f t="shared" si="498"/>
        <v>0.18</v>
      </c>
      <c r="X3195" s="44">
        <f t="shared" si="499"/>
        <v>0.9</v>
      </c>
      <c r="Y3195" s="90" t="b">
        <f>AND(MONTH(Taulukko1[[#This Row],[Alku PVM]] )=6,DAY(Taulukko1[[#This Row],[Alku PVM]] )&gt;19)</f>
        <v>0</v>
      </c>
      <c r="Z3195" s="90" t="b">
        <f>AND(MONTH(Taulukko1[[#This Row],[Loppu PVM]] )=6,DAY(Taulukko1[[#This Row],[Loppu PVM]] )&gt;19)</f>
        <v>0</v>
      </c>
      <c r="AA3195" s="90" t="b">
        <f>OR(MONTH(Taulukko1[[#This Row],[Alku PVM]] )&lt;=5,AND(MONTH(Taulukko1[[#This Row],[Alku PVM]] )=6,DAY(Taulukko1[[#This Row],[Alku PVM]] )&lt;20))</f>
        <v>1</v>
      </c>
      <c r="AB3195" s="90" t="b">
        <f>OR(MONTH(Taulukko1[[#This Row],[Loppu PVM]])&lt;=5,AND(MONTH(Taulukko1[[#This Row],[Loppu PVM]] )=6,DAY(Taulukko1[[#This Row],[Loppu PVM]])&lt;20))</f>
        <v>1</v>
      </c>
      <c r="AC3195" s="90" t="b">
        <f>OR(MONTH(Taulukko1[[#This Row],[Alku PVM]] )&lt;=3,AND(MONTH(Taulukko1[[#This Row],[Alku PVM]] )=3))</f>
        <v>1</v>
      </c>
      <c r="AD3195" s="90" t="b">
        <f>OR(MONTH(Taulukko1[[#This Row],[Loppu PVM]] )&lt;=3,AND(MONTH(Taulukko1[[#This Row],[Loppu PVM]] )=3))</f>
        <v>0</v>
      </c>
      <c r="AE3195" s="90" t="b">
        <f>OR(MONTH(Taulukko1[[#This Row],[Alku PVM]] )&lt;=9,AND(MONTH(Taulukko1[[#This Row],[Alku PVM]] )=9))</f>
        <v>1</v>
      </c>
      <c r="AF3195" s="90" t="b">
        <f>OR(MONTH(Taulukko1[[#This Row],[Loppu PVM]])&lt;=9,AND(MONTH(Taulukko1[[#This Row],[Loppu PVM]] )=9))</f>
        <v>1</v>
      </c>
      <c r="AG3195" s="90" t="b">
        <f>OR(MONTH(Taulukko1[[#This Row],[Alku PVM]] )&lt;=6,AND(MONTH(Taulukko1[[#This Row],[Alku PVM]] )=6))</f>
        <v>1</v>
      </c>
      <c r="AH3195" s="90" t="b">
        <f>OR(MONTH(Taulukko1[[#This Row],[Loppu PVM]])&lt;=6,AND(MONTH(Taulukko1[[#This Row],[Loppu PVM]] )=6))</f>
        <v>1</v>
      </c>
    </row>
    <row r="3196" spans="1:34">
      <c r="A3196" s="25" t="s">
        <v>4109</v>
      </c>
      <c r="B3196" s="26">
        <v>42068</v>
      </c>
      <c r="C3196" s="25" t="s">
        <v>4526</v>
      </c>
      <c r="D3196" s="32"/>
      <c r="E3196" s="27">
        <v>60</v>
      </c>
      <c r="F3196" s="30">
        <v>42114</v>
      </c>
      <c r="G3196" s="33">
        <v>45</v>
      </c>
      <c r="H3196" s="27">
        <v>130</v>
      </c>
      <c r="I3196" s="126">
        <f>INDEX('TOL2008'!B:B,MATCH(A3196,'TOL2008'!A:A,0))</f>
        <v>81291</v>
      </c>
      <c r="J3196" s="126" t="str">
        <f>INDEX(Pääluokka!$H$2:$H$100,MATCH(VALUE(LEFT(Taulukko1[[#This Row],[TOL2008]],2)),Pääluokka!$G$2:$G$100,0))</f>
        <v>Hallinto- ja tukipalvelutoiminta</v>
      </c>
      <c r="K3196" s="126" t="str">
        <f>INDEX(Pääluokka!$I$2:$I$100,MATCH(VALUE(LEFT(Taulukko1[[#This Row],[TOL2008]],2)),Pääluokka!$G$2:$G$100,0))</f>
        <v>Palvelualat (G-N, R, S)</v>
      </c>
      <c r="L3196" s="41">
        <f t="shared" si="490"/>
        <v>46</v>
      </c>
      <c r="M3196" s="43">
        <f t="shared" si="491"/>
        <v>42068</v>
      </c>
      <c r="N3196" s="43">
        <f t="shared" si="492"/>
        <v>42114</v>
      </c>
      <c r="O3196" s="43">
        <f t="shared" si="493"/>
        <v>42064</v>
      </c>
      <c r="P3196" s="43">
        <f t="shared" si="494"/>
        <v>42095</v>
      </c>
      <c r="Q3196" s="41">
        <f t="shared" si="495"/>
        <v>2015</v>
      </c>
      <c r="R3196" s="41">
        <f t="shared" si="496"/>
        <v>2015</v>
      </c>
      <c r="S3196" s="43" t="str">
        <f>YEAR(Taulukko1[[#This Row],[Alku KK]])&amp;"Q"&amp;ROUNDDOWN((MONTH(Taulukko1[[#This Row],[Alku KK]])-1)/3+1,0)</f>
        <v>2015Q1</v>
      </c>
      <c r="T3196" s="43" t="str">
        <f>YEAR(Taulukko1[[#This Row],[Loppu KK]])&amp;"Q"&amp;ROUNDDOWN((MONTH(Taulukko1[[#This Row],[Loppu KK]])-1)/3+1,0)</f>
        <v>2015Q2</v>
      </c>
      <c r="U3196" s="66">
        <f>IF(COUNT(Taulukko1[[#This Row],[Neuvottelujen alaiset ]])=1,Taulukko1[[#This Row],[Neuvottelujen alaiset ]],Taulukko1[[#This Row],[Vähennystarve]])</f>
        <v>130</v>
      </c>
      <c r="V3196" s="44">
        <f t="shared" si="497"/>
        <v>0.46153846153846156</v>
      </c>
      <c r="W3196" s="44">
        <f t="shared" si="498"/>
        <v>0.34615384615384615</v>
      </c>
      <c r="X3196" s="44">
        <f t="shared" si="499"/>
        <v>0.75</v>
      </c>
      <c r="Y3196" s="90" t="b">
        <f>AND(MONTH(Taulukko1[[#This Row],[Alku PVM]] )=6,DAY(Taulukko1[[#This Row],[Alku PVM]] )&gt;19)</f>
        <v>0</v>
      </c>
      <c r="Z3196" s="90" t="b">
        <f>AND(MONTH(Taulukko1[[#This Row],[Loppu PVM]] )=6,DAY(Taulukko1[[#This Row],[Loppu PVM]] )&gt;19)</f>
        <v>0</v>
      </c>
      <c r="AA3196" s="90" t="b">
        <f>OR(MONTH(Taulukko1[[#This Row],[Alku PVM]] )&lt;=5,AND(MONTH(Taulukko1[[#This Row],[Alku PVM]] )=6,DAY(Taulukko1[[#This Row],[Alku PVM]] )&lt;20))</f>
        <v>1</v>
      </c>
      <c r="AB3196" s="90" t="b">
        <f>OR(MONTH(Taulukko1[[#This Row],[Loppu PVM]])&lt;=5,AND(MONTH(Taulukko1[[#This Row],[Loppu PVM]] )=6,DAY(Taulukko1[[#This Row],[Loppu PVM]])&lt;20))</f>
        <v>1</v>
      </c>
      <c r="AC3196" s="90" t="b">
        <f>OR(MONTH(Taulukko1[[#This Row],[Alku PVM]] )&lt;=3,AND(MONTH(Taulukko1[[#This Row],[Alku PVM]] )=3))</f>
        <v>1</v>
      </c>
      <c r="AD3196" s="90" t="b">
        <f>OR(MONTH(Taulukko1[[#This Row],[Loppu PVM]] )&lt;=3,AND(MONTH(Taulukko1[[#This Row],[Loppu PVM]] )=3))</f>
        <v>0</v>
      </c>
      <c r="AE3196" s="90" t="b">
        <f>OR(MONTH(Taulukko1[[#This Row],[Alku PVM]] )&lt;=9,AND(MONTH(Taulukko1[[#This Row],[Alku PVM]] )=9))</f>
        <v>1</v>
      </c>
      <c r="AF3196" s="90" t="b">
        <f>OR(MONTH(Taulukko1[[#This Row],[Loppu PVM]])&lt;=9,AND(MONTH(Taulukko1[[#This Row],[Loppu PVM]] )=9))</f>
        <v>1</v>
      </c>
      <c r="AG3196" s="90" t="b">
        <f>OR(MONTH(Taulukko1[[#This Row],[Alku PVM]] )&lt;=6,AND(MONTH(Taulukko1[[#This Row],[Alku PVM]] )=6))</f>
        <v>1</v>
      </c>
      <c r="AH3196" s="90" t="b">
        <f>OR(MONTH(Taulukko1[[#This Row],[Loppu PVM]])&lt;=6,AND(MONTH(Taulukko1[[#This Row],[Loppu PVM]] )=6))</f>
        <v>1</v>
      </c>
    </row>
    <row r="3197" spans="1:34">
      <c r="A3197" s="25" t="s">
        <v>462</v>
      </c>
      <c r="B3197" s="26">
        <v>42072</v>
      </c>
      <c r="C3197" s="25" t="s">
        <v>4507</v>
      </c>
      <c r="D3197" s="32">
        <v>0</v>
      </c>
      <c r="E3197" s="27"/>
      <c r="F3197" s="30">
        <v>42143</v>
      </c>
      <c r="G3197" s="33">
        <v>63</v>
      </c>
      <c r="H3197" s="27">
        <v>550</v>
      </c>
      <c r="I3197" s="126">
        <f>INDEX('TOL2008'!B:B,MATCH(A3197,'TOL2008'!A:A,0))</f>
        <v>95110</v>
      </c>
      <c r="J3197" s="126" t="str">
        <f>INDEX(Pääluokka!$H$2:$H$100,MATCH(VALUE(LEFT(Taulukko1[[#This Row],[TOL2008]],2)),Pääluokka!$G$2:$G$100,0))</f>
        <v>Muu palvelutoiminta</v>
      </c>
      <c r="K3197" s="126" t="str">
        <f>INDEX(Pääluokka!$I$2:$I$100,MATCH(VALUE(LEFT(Taulukko1[[#This Row],[TOL2008]],2)),Pääluokka!$G$2:$G$100,0))</f>
        <v>Palvelualat (G-N, R, S)</v>
      </c>
      <c r="L3197" s="41">
        <f t="shared" si="490"/>
        <v>71</v>
      </c>
      <c r="M3197" s="43">
        <f t="shared" si="491"/>
        <v>42072</v>
      </c>
      <c r="N3197" s="43">
        <f t="shared" si="492"/>
        <v>42143</v>
      </c>
      <c r="O3197" s="43">
        <f t="shared" si="493"/>
        <v>42064</v>
      </c>
      <c r="P3197" s="43">
        <f t="shared" si="494"/>
        <v>42125</v>
      </c>
      <c r="Q3197" s="41">
        <f t="shared" si="495"/>
        <v>2015</v>
      </c>
      <c r="R3197" s="41">
        <f t="shared" si="496"/>
        <v>2015</v>
      </c>
      <c r="S3197" s="43" t="str">
        <f>YEAR(Taulukko1[[#This Row],[Alku KK]])&amp;"Q"&amp;ROUNDDOWN((MONTH(Taulukko1[[#This Row],[Alku KK]])-1)/3+1,0)</f>
        <v>2015Q1</v>
      </c>
      <c r="T3197" s="43" t="str">
        <f>YEAR(Taulukko1[[#This Row],[Loppu KK]])&amp;"Q"&amp;ROUNDDOWN((MONTH(Taulukko1[[#This Row],[Loppu KK]])-1)/3+1,0)</f>
        <v>2015Q2</v>
      </c>
      <c r="U3197" s="66">
        <f>IF(COUNT(Taulukko1[[#This Row],[Neuvottelujen alaiset ]])=1,Taulukko1[[#This Row],[Neuvottelujen alaiset ]],Taulukko1[[#This Row],[Vähennystarve]])</f>
        <v>550</v>
      </c>
      <c r="V3197" s="44" t="str">
        <f t="shared" si="497"/>
        <v>NA</v>
      </c>
      <c r="W3197" s="44">
        <f t="shared" si="498"/>
        <v>0.11454545454545455</v>
      </c>
      <c r="X3197" s="44" t="str">
        <f t="shared" si="499"/>
        <v>NA</v>
      </c>
      <c r="Y3197" s="90" t="b">
        <f>AND(MONTH(Taulukko1[[#This Row],[Alku PVM]] )=6,DAY(Taulukko1[[#This Row],[Alku PVM]] )&gt;19)</f>
        <v>0</v>
      </c>
      <c r="Z3197" s="90" t="b">
        <f>AND(MONTH(Taulukko1[[#This Row],[Loppu PVM]] )=6,DAY(Taulukko1[[#This Row],[Loppu PVM]] )&gt;19)</f>
        <v>0</v>
      </c>
      <c r="AA3197" s="90" t="b">
        <f>OR(MONTH(Taulukko1[[#This Row],[Alku PVM]] )&lt;=5,AND(MONTH(Taulukko1[[#This Row],[Alku PVM]] )=6,DAY(Taulukko1[[#This Row],[Alku PVM]] )&lt;20))</f>
        <v>1</v>
      </c>
      <c r="AB3197" s="90" t="b">
        <f>OR(MONTH(Taulukko1[[#This Row],[Loppu PVM]])&lt;=5,AND(MONTH(Taulukko1[[#This Row],[Loppu PVM]] )=6,DAY(Taulukko1[[#This Row],[Loppu PVM]])&lt;20))</f>
        <v>1</v>
      </c>
      <c r="AC3197" s="90" t="b">
        <f>OR(MONTH(Taulukko1[[#This Row],[Alku PVM]] )&lt;=3,AND(MONTH(Taulukko1[[#This Row],[Alku PVM]] )=3))</f>
        <v>1</v>
      </c>
      <c r="AD3197" s="90" t="b">
        <f>OR(MONTH(Taulukko1[[#This Row],[Loppu PVM]] )&lt;=3,AND(MONTH(Taulukko1[[#This Row],[Loppu PVM]] )=3))</f>
        <v>0</v>
      </c>
      <c r="AE3197" s="90" t="b">
        <f>OR(MONTH(Taulukko1[[#This Row],[Alku PVM]] )&lt;=9,AND(MONTH(Taulukko1[[#This Row],[Alku PVM]] )=9))</f>
        <v>1</v>
      </c>
      <c r="AF3197" s="90" t="b">
        <f>OR(MONTH(Taulukko1[[#This Row],[Loppu PVM]])&lt;=9,AND(MONTH(Taulukko1[[#This Row],[Loppu PVM]] )=9))</f>
        <v>1</v>
      </c>
      <c r="AG3197" s="90" t="b">
        <f>OR(MONTH(Taulukko1[[#This Row],[Alku PVM]] )&lt;=6,AND(MONTH(Taulukko1[[#This Row],[Alku PVM]] )=6))</f>
        <v>1</v>
      </c>
      <c r="AH3197" s="90" t="b">
        <f>OR(MONTH(Taulukko1[[#This Row],[Loppu PVM]])&lt;=6,AND(MONTH(Taulukko1[[#This Row],[Loppu PVM]] )=6))</f>
        <v>1</v>
      </c>
    </row>
    <row r="3198" spans="1:34">
      <c r="A3198" s="25" t="s">
        <v>4539</v>
      </c>
      <c r="B3198" s="26">
        <v>42073</v>
      </c>
      <c r="C3198" s="25" t="s">
        <v>4540</v>
      </c>
      <c r="D3198" s="32"/>
      <c r="E3198" s="27">
        <v>48</v>
      </c>
      <c r="F3198" s="26"/>
      <c r="G3198" s="33"/>
      <c r="H3198" s="28">
        <v>70</v>
      </c>
      <c r="I3198" s="126">
        <f>INDEX('TOL2008'!B:B,MATCH(A3198,'TOL2008'!A:A,0))</f>
        <v>66190</v>
      </c>
      <c r="J3198" s="126" t="str">
        <f>INDEX(Pääluokka!$H$2:$H$100,MATCH(VALUE(LEFT(Taulukko1[[#This Row],[TOL2008]],2)),Pääluokka!$G$2:$G$100,0))</f>
        <v>Rahoitus- ja vakuutustoiminta</v>
      </c>
      <c r="K3198" s="126" t="str">
        <f>INDEX(Pääluokka!$I$2:$I$100,MATCH(VALUE(LEFT(Taulukko1[[#This Row],[TOL2008]],2)),Pääluokka!$G$2:$G$100,0))</f>
        <v>Palvelualat (G-N, R, S)</v>
      </c>
      <c r="L3198" s="41" t="str">
        <f t="shared" si="490"/>
        <v>NA</v>
      </c>
      <c r="M3198" s="43">
        <f t="shared" si="491"/>
        <v>42073</v>
      </c>
      <c r="N3198" s="43">
        <f t="shared" si="492"/>
        <v>42124</v>
      </c>
      <c r="O3198" s="43">
        <f t="shared" si="493"/>
        <v>42064</v>
      </c>
      <c r="P3198" s="43">
        <f t="shared" si="494"/>
        <v>42095</v>
      </c>
      <c r="Q3198" s="41">
        <f t="shared" si="495"/>
        <v>2015</v>
      </c>
      <c r="R3198" s="41">
        <f t="shared" si="496"/>
        <v>2015</v>
      </c>
      <c r="S3198" s="43" t="str">
        <f>YEAR(Taulukko1[[#This Row],[Alku KK]])&amp;"Q"&amp;ROUNDDOWN((MONTH(Taulukko1[[#This Row],[Alku KK]])-1)/3+1,0)</f>
        <v>2015Q1</v>
      </c>
      <c r="T3198" s="43" t="str">
        <f>YEAR(Taulukko1[[#This Row],[Loppu KK]])&amp;"Q"&amp;ROUNDDOWN((MONTH(Taulukko1[[#This Row],[Loppu KK]])-1)/3+1,0)</f>
        <v>2015Q2</v>
      </c>
      <c r="U3198" s="66">
        <f>IF(COUNT(Taulukko1[[#This Row],[Neuvottelujen alaiset ]])=1,Taulukko1[[#This Row],[Neuvottelujen alaiset ]],Taulukko1[[#This Row],[Vähennystarve]])</f>
        <v>70</v>
      </c>
      <c r="V3198" s="44">
        <f t="shared" si="497"/>
        <v>0.68571428571428572</v>
      </c>
      <c r="W3198" s="44" t="str">
        <f t="shared" si="498"/>
        <v>NA</v>
      </c>
      <c r="X3198" s="44" t="str">
        <f t="shared" si="499"/>
        <v>NA</v>
      </c>
      <c r="Y3198" s="90" t="b">
        <f>AND(MONTH(Taulukko1[[#This Row],[Alku PVM]] )=6,DAY(Taulukko1[[#This Row],[Alku PVM]] )&gt;19)</f>
        <v>0</v>
      </c>
      <c r="Z3198" s="90" t="b">
        <f>AND(MONTH(Taulukko1[[#This Row],[Loppu PVM]] )=6,DAY(Taulukko1[[#This Row],[Loppu PVM]] )&gt;19)</f>
        <v>0</v>
      </c>
      <c r="AA3198" s="90" t="b">
        <f>OR(MONTH(Taulukko1[[#This Row],[Alku PVM]] )&lt;=5,AND(MONTH(Taulukko1[[#This Row],[Alku PVM]] )=6,DAY(Taulukko1[[#This Row],[Alku PVM]] )&lt;20))</f>
        <v>1</v>
      </c>
      <c r="AB3198" s="90" t="b">
        <f>OR(MONTH(Taulukko1[[#This Row],[Loppu PVM]])&lt;=5,AND(MONTH(Taulukko1[[#This Row],[Loppu PVM]] )=6,DAY(Taulukko1[[#This Row],[Loppu PVM]])&lt;20))</f>
        <v>1</v>
      </c>
      <c r="AC3198" s="90" t="b">
        <f>OR(MONTH(Taulukko1[[#This Row],[Alku PVM]] )&lt;=3,AND(MONTH(Taulukko1[[#This Row],[Alku PVM]] )=3))</f>
        <v>1</v>
      </c>
      <c r="AD3198" s="90" t="b">
        <f>OR(MONTH(Taulukko1[[#This Row],[Loppu PVM]] )&lt;=3,AND(MONTH(Taulukko1[[#This Row],[Loppu PVM]] )=3))</f>
        <v>0</v>
      </c>
      <c r="AE3198" s="90" t="b">
        <f>OR(MONTH(Taulukko1[[#This Row],[Alku PVM]] )&lt;=9,AND(MONTH(Taulukko1[[#This Row],[Alku PVM]] )=9))</f>
        <v>1</v>
      </c>
      <c r="AF3198" s="90" t="b">
        <f>OR(MONTH(Taulukko1[[#This Row],[Loppu PVM]])&lt;=9,AND(MONTH(Taulukko1[[#This Row],[Loppu PVM]] )=9))</f>
        <v>1</v>
      </c>
      <c r="AG3198" s="90" t="b">
        <f>OR(MONTH(Taulukko1[[#This Row],[Alku PVM]] )&lt;=6,AND(MONTH(Taulukko1[[#This Row],[Alku PVM]] )=6))</f>
        <v>1</v>
      </c>
      <c r="AH3198" s="90" t="b">
        <f>OR(MONTH(Taulukko1[[#This Row],[Loppu PVM]])&lt;=6,AND(MONTH(Taulukko1[[#This Row],[Loppu PVM]] )=6))</f>
        <v>1</v>
      </c>
    </row>
    <row r="3199" spans="1:34">
      <c r="A3199" s="25" t="s">
        <v>4579</v>
      </c>
      <c r="B3199" s="26">
        <v>42073</v>
      </c>
      <c r="C3199" s="25" t="s">
        <v>4580</v>
      </c>
      <c r="D3199" s="35"/>
      <c r="E3199" s="27">
        <v>18</v>
      </c>
      <c r="F3199" s="26">
        <v>42121</v>
      </c>
      <c r="G3199" s="33">
        <v>14</v>
      </c>
      <c r="H3199" s="27">
        <v>74</v>
      </c>
      <c r="I3199" s="126">
        <f>INDEX('TOL2008'!B:B,MATCH(A3199,'TOL2008'!A:A,0))</f>
        <v>18120</v>
      </c>
      <c r="J3199" s="126" t="str">
        <f>INDEX(Pääluokka!$H$2:$H$100,MATCH(VALUE(LEFT(Taulukko1[[#This Row],[TOL2008]],2)),Pääluokka!$G$2:$G$100,0))</f>
        <v>Teollisuus</v>
      </c>
      <c r="K3199" s="126" t="str">
        <f>INDEX(Pääluokka!$I$2:$I$100,MATCH(VALUE(LEFT(Taulukko1[[#This Row],[TOL2008]],2)),Pääluokka!$G$2:$G$100,0))</f>
        <v>Teollisuus (C-E)</v>
      </c>
      <c r="L3199" s="41">
        <f t="shared" si="490"/>
        <v>48</v>
      </c>
      <c r="M3199" s="43">
        <f t="shared" si="491"/>
        <v>42073</v>
      </c>
      <c r="N3199" s="43">
        <f t="shared" si="492"/>
        <v>42121</v>
      </c>
      <c r="O3199" s="43">
        <f t="shared" si="493"/>
        <v>42064</v>
      </c>
      <c r="P3199" s="43">
        <f t="shared" si="494"/>
        <v>42095</v>
      </c>
      <c r="Q3199" s="41">
        <f t="shared" si="495"/>
        <v>2015</v>
      </c>
      <c r="R3199" s="41">
        <f t="shared" si="496"/>
        <v>2015</v>
      </c>
      <c r="S3199" s="43" t="str">
        <f>YEAR(Taulukko1[[#This Row],[Alku KK]])&amp;"Q"&amp;ROUNDDOWN((MONTH(Taulukko1[[#This Row],[Alku KK]])-1)/3+1,0)</f>
        <v>2015Q1</v>
      </c>
      <c r="T3199" s="43" t="str">
        <f>YEAR(Taulukko1[[#This Row],[Loppu KK]])&amp;"Q"&amp;ROUNDDOWN((MONTH(Taulukko1[[#This Row],[Loppu KK]])-1)/3+1,0)</f>
        <v>2015Q2</v>
      </c>
      <c r="U3199" s="66">
        <f>IF(COUNT(Taulukko1[[#This Row],[Neuvottelujen alaiset ]])=1,Taulukko1[[#This Row],[Neuvottelujen alaiset ]],Taulukko1[[#This Row],[Vähennystarve]])</f>
        <v>74</v>
      </c>
      <c r="V3199" s="44">
        <f t="shared" si="497"/>
        <v>0.24324324324324326</v>
      </c>
      <c r="W3199" s="44">
        <f t="shared" si="498"/>
        <v>0.1891891891891892</v>
      </c>
      <c r="X3199" s="44">
        <f t="shared" si="499"/>
        <v>0.77777777777777779</v>
      </c>
      <c r="Y3199" s="90" t="b">
        <f>AND(MONTH(Taulukko1[[#This Row],[Alku PVM]] )=6,DAY(Taulukko1[[#This Row],[Alku PVM]] )&gt;19)</f>
        <v>0</v>
      </c>
      <c r="Z3199" s="90" t="b">
        <f>AND(MONTH(Taulukko1[[#This Row],[Loppu PVM]] )=6,DAY(Taulukko1[[#This Row],[Loppu PVM]] )&gt;19)</f>
        <v>0</v>
      </c>
      <c r="AA3199" s="90" t="b">
        <f>OR(MONTH(Taulukko1[[#This Row],[Alku PVM]] )&lt;=5,AND(MONTH(Taulukko1[[#This Row],[Alku PVM]] )=6,DAY(Taulukko1[[#This Row],[Alku PVM]] )&lt;20))</f>
        <v>1</v>
      </c>
      <c r="AB3199" s="90" t="b">
        <f>OR(MONTH(Taulukko1[[#This Row],[Loppu PVM]])&lt;=5,AND(MONTH(Taulukko1[[#This Row],[Loppu PVM]] )=6,DAY(Taulukko1[[#This Row],[Loppu PVM]])&lt;20))</f>
        <v>1</v>
      </c>
      <c r="AC3199" s="90" t="b">
        <f>OR(MONTH(Taulukko1[[#This Row],[Alku PVM]] )&lt;=3,AND(MONTH(Taulukko1[[#This Row],[Alku PVM]] )=3))</f>
        <v>1</v>
      </c>
      <c r="AD3199" s="90" t="b">
        <f>OR(MONTH(Taulukko1[[#This Row],[Loppu PVM]] )&lt;=3,AND(MONTH(Taulukko1[[#This Row],[Loppu PVM]] )=3))</f>
        <v>0</v>
      </c>
      <c r="AE3199" s="90" t="b">
        <f>OR(MONTH(Taulukko1[[#This Row],[Alku PVM]] )&lt;=9,AND(MONTH(Taulukko1[[#This Row],[Alku PVM]] )=9))</f>
        <v>1</v>
      </c>
      <c r="AF3199" s="90" t="b">
        <f>OR(MONTH(Taulukko1[[#This Row],[Loppu PVM]])&lt;=9,AND(MONTH(Taulukko1[[#This Row],[Loppu PVM]] )=9))</f>
        <v>1</v>
      </c>
      <c r="AG3199" s="90" t="b">
        <f>OR(MONTH(Taulukko1[[#This Row],[Alku PVM]] )&lt;=6,AND(MONTH(Taulukko1[[#This Row],[Alku PVM]] )=6))</f>
        <v>1</v>
      </c>
      <c r="AH3199" s="90" t="b">
        <f>OR(MONTH(Taulukko1[[#This Row],[Loppu PVM]])&lt;=6,AND(MONTH(Taulukko1[[#This Row],[Loppu PVM]] )=6))</f>
        <v>1</v>
      </c>
    </row>
    <row r="3200" spans="1:34">
      <c r="A3200" s="25" t="s">
        <v>676</v>
      </c>
      <c r="B3200" s="26">
        <v>42076</v>
      </c>
      <c r="C3200" s="25" t="s">
        <v>4474</v>
      </c>
      <c r="D3200" s="32"/>
      <c r="E3200" s="27">
        <v>4</v>
      </c>
      <c r="F3200" s="25"/>
      <c r="G3200" s="33"/>
      <c r="H3200" s="27">
        <v>11</v>
      </c>
      <c r="I3200" s="126">
        <f>INDEX('TOL2008'!B:B,MATCH(A3200,'TOL2008'!A:A,0))</f>
        <v>87203</v>
      </c>
      <c r="J3200" s="126" t="str">
        <f>INDEX(Pääluokka!$H$2:$H$100,MATCH(VALUE(LEFT(Taulukko1[[#This Row],[TOL2008]],2)),Pääluokka!$G$2:$G$100,0))</f>
        <v>Terveys- ja sosiaalipalvelut</v>
      </c>
      <c r="K3200" s="126" t="str">
        <f>INDEX(Pääluokka!$I$2:$I$100,MATCH(VALUE(LEFT(Taulukko1[[#This Row],[TOL2008]],2)),Pääluokka!$G$2:$G$100,0))</f>
        <v>Muut toimialat (O-Q, T-X)</v>
      </c>
      <c r="L3200" s="41" t="str">
        <f t="shared" si="490"/>
        <v>NA</v>
      </c>
      <c r="M3200" s="43">
        <f t="shared" si="491"/>
        <v>42076</v>
      </c>
      <c r="N3200" s="43">
        <f t="shared" si="492"/>
        <v>42127</v>
      </c>
      <c r="O3200" s="43">
        <f t="shared" si="493"/>
        <v>42064</v>
      </c>
      <c r="P3200" s="43">
        <f t="shared" si="494"/>
        <v>42125</v>
      </c>
      <c r="Q3200" s="41">
        <f t="shared" si="495"/>
        <v>2015</v>
      </c>
      <c r="R3200" s="41">
        <f t="shared" si="496"/>
        <v>2015</v>
      </c>
      <c r="S3200" s="43" t="str">
        <f>YEAR(Taulukko1[[#This Row],[Alku KK]])&amp;"Q"&amp;ROUNDDOWN((MONTH(Taulukko1[[#This Row],[Alku KK]])-1)/3+1,0)</f>
        <v>2015Q1</v>
      </c>
      <c r="T3200" s="43" t="str">
        <f>YEAR(Taulukko1[[#This Row],[Loppu KK]])&amp;"Q"&amp;ROUNDDOWN((MONTH(Taulukko1[[#This Row],[Loppu KK]])-1)/3+1,0)</f>
        <v>2015Q2</v>
      </c>
      <c r="U3200" s="66">
        <f>IF(COUNT(Taulukko1[[#This Row],[Neuvottelujen alaiset ]])=1,Taulukko1[[#This Row],[Neuvottelujen alaiset ]],Taulukko1[[#This Row],[Vähennystarve]])</f>
        <v>11</v>
      </c>
      <c r="V3200" s="44">
        <f t="shared" si="497"/>
        <v>0.36363636363636365</v>
      </c>
      <c r="W3200" s="44" t="str">
        <f t="shared" si="498"/>
        <v>NA</v>
      </c>
      <c r="X3200" s="44" t="str">
        <f t="shared" si="499"/>
        <v>NA</v>
      </c>
      <c r="Y3200" s="90" t="b">
        <f>AND(MONTH(Taulukko1[[#This Row],[Alku PVM]] )=6,DAY(Taulukko1[[#This Row],[Alku PVM]] )&gt;19)</f>
        <v>0</v>
      </c>
      <c r="Z3200" s="90" t="b">
        <f>AND(MONTH(Taulukko1[[#This Row],[Loppu PVM]] )=6,DAY(Taulukko1[[#This Row],[Loppu PVM]] )&gt;19)</f>
        <v>0</v>
      </c>
      <c r="AA3200" s="90" t="b">
        <f>OR(MONTH(Taulukko1[[#This Row],[Alku PVM]] )&lt;=5,AND(MONTH(Taulukko1[[#This Row],[Alku PVM]] )=6,DAY(Taulukko1[[#This Row],[Alku PVM]] )&lt;20))</f>
        <v>1</v>
      </c>
      <c r="AB3200" s="90" t="b">
        <f>OR(MONTH(Taulukko1[[#This Row],[Loppu PVM]])&lt;=5,AND(MONTH(Taulukko1[[#This Row],[Loppu PVM]] )=6,DAY(Taulukko1[[#This Row],[Loppu PVM]])&lt;20))</f>
        <v>1</v>
      </c>
      <c r="AC3200" s="90" t="b">
        <f>OR(MONTH(Taulukko1[[#This Row],[Alku PVM]] )&lt;=3,AND(MONTH(Taulukko1[[#This Row],[Alku PVM]] )=3))</f>
        <v>1</v>
      </c>
      <c r="AD3200" s="90" t="b">
        <f>OR(MONTH(Taulukko1[[#This Row],[Loppu PVM]] )&lt;=3,AND(MONTH(Taulukko1[[#This Row],[Loppu PVM]] )=3))</f>
        <v>0</v>
      </c>
      <c r="AE3200" s="90" t="b">
        <f>OR(MONTH(Taulukko1[[#This Row],[Alku PVM]] )&lt;=9,AND(MONTH(Taulukko1[[#This Row],[Alku PVM]] )=9))</f>
        <v>1</v>
      </c>
      <c r="AF3200" s="90" t="b">
        <f>OR(MONTH(Taulukko1[[#This Row],[Loppu PVM]])&lt;=9,AND(MONTH(Taulukko1[[#This Row],[Loppu PVM]] )=9))</f>
        <v>1</v>
      </c>
      <c r="AG3200" s="90" t="b">
        <f>OR(MONTH(Taulukko1[[#This Row],[Alku PVM]] )&lt;=6,AND(MONTH(Taulukko1[[#This Row],[Alku PVM]] )=6))</f>
        <v>1</v>
      </c>
      <c r="AH3200" s="90" t="b">
        <f>OR(MONTH(Taulukko1[[#This Row],[Loppu PVM]])&lt;=6,AND(MONTH(Taulukko1[[#This Row],[Loppu PVM]] )=6))</f>
        <v>1</v>
      </c>
    </row>
    <row r="3201" spans="1:34">
      <c r="A3201" s="25" t="s">
        <v>4542</v>
      </c>
      <c r="B3201" s="26">
        <v>42076</v>
      </c>
      <c r="C3201" s="25" t="s">
        <v>4543</v>
      </c>
      <c r="D3201" s="32"/>
      <c r="E3201" s="27">
        <v>20</v>
      </c>
      <c r="F3201" s="26">
        <v>42136</v>
      </c>
      <c r="G3201" s="33">
        <v>20</v>
      </c>
      <c r="H3201" s="28">
        <v>20</v>
      </c>
      <c r="I3201" s="126">
        <f>INDEX('TOL2008'!B:B,MATCH(A3201,'TOL2008'!A:A,0))</f>
        <v>85420</v>
      </c>
      <c r="J3201" s="126" t="str">
        <f>INDEX(Pääluokka!$H$2:$H$100,MATCH(VALUE(LEFT(Taulukko1[[#This Row],[TOL2008]],2)),Pääluokka!$G$2:$G$100,0))</f>
        <v>Koulutus</v>
      </c>
      <c r="K3201" s="126" t="str">
        <f>INDEX(Pääluokka!$I$2:$I$100,MATCH(VALUE(LEFT(Taulukko1[[#This Row],[TOL2008]],2)),Pääluokka!$G$2:$G$100,0))</f>
        <v>Muut toimialat (O-Q, T-X)</v>
      </c>
      <c r="L3201" s="41">
        <f t="shared" si="490"/>
        <v>60</v>
      </c>
      <c r="M3201" s="43">
        <f t="shared" si="491"/>
        <v>42076</v>
      </c>
      <c r="N3201" s="43">
        <f t="shared" si="492"/>
        <v>42136</v>
      </c>
      <c r="O3201" s="43">
        <f t="shared" si="493"/>
        <v>42064</v>
      </c>
      <c r="P3201" s="43">
        <f t="shared" si="494"/>
        <v>42125</v>
      </c>
      <c r="Q3201" s="41">
        <f t="shared" si="495"/>
        <v>2015</v>
      </c>
      <c r="R3201" s="41">
        <f t="shared" si="496"/>
        <v>2015</v>
      </c>
      <c r="S3201" s="43" t="str">
        <f>YEAR(Taulukko1[[#This Row],[Alku KK]])&amp;"Q"&amp;ROUNDDOWN((MONTH(Taulukko1[[#This Row],[Alku KK]])-1)/3+1,0)</f>
        <v>2015Q1</v>
      </c>
      <c r="T3201" s="43" t="str">
        <f>YEAR(Taulukko1[[#This Row],[Loppu KK]])&amp;"Q"&amp;ROUNDDOWN((MONTH(Taulukko1[[#This Row],[Loppu KK]])-1)/3+1,0)</f>
        <v>2015Q2</v>
      </c>
      <c r="U3201" s="66">
        <f>IF(COUNT(Taulukko1[[#This Row],[Neuvottelujen alaiset ]])=1,Taulukko1[[#This Row],[Neuvottelujen alaiset ]],Taulukko1[[#This Row],[Vähennystarve]])</f>
        <v>20</v>
      </c>
      <c r="V3201" s="44">
        <f t="shared" si="497"/>
        <v>1</v>
      </c>
      <c r="W3201" s="44">
        <f t="shared" si="498"/>
        <v>1</v>
      </c>
      <c r="X3201" s="44">
        <f t="shared" si="499"/>
        <v>1</v>
      </c>
      <c r="Y3201" s="90" t="b">
        <f>AND(MONTH(Taulukko1[[#This Row],[Alku PVM]] )=6,DAY(Taulukko1[[#This Row],[Alku PVM]] )&gt;19)</f>
        <v>0</v>
      </c>
      <c r="Z3201" s="90" t="b">
        <f>AND(MONTH(Taulukko1[[#This Row],[Loppu PVM]] )=6,DAY(Taulukko1[[#This Row],[Loppu PVM]] )&gt;19)</f>
        <v>0</v>
      </c>
      <c r="AA3201" s="90" t="b">
        <f>OR(MONTH(Taulukko1[[#This Row],[Alku PVM]] )&lt;=5,AND(MONTH(Taulukko1[[#This Row],[Alku PVM]] )=6,DAY(Taulukko1[[#This Row],[Alku PVM]] )&lt;20))</f>
        <v>1</v>
      </c>
      <c r="AB3201" s="90" t="b">
        <f>OR(MONTH(Taulukko1[[#This Row],[Loppu PVM]])&lt;=5,AND(MONTH(Taulukko1[[#This Row],[Loppu PVM]] )=6,DAY(Taulukko1[[#This Row],[Loppu PVM]])&lt;20))</f>
        <v>1</v>
      </c>
      <c r="AC3201" s="90" t="b">
        <f>OR(MONTH(Taulukko1[[#This Row],[Alku PVM]] )&lt;=3,AND(MONTH(Taulukko1[[#This Row],[Alku PVM]] )=3))</f>
        <v>1</v>
      </c>
      <c r="AD3201" s="90" t="b">
        <f>OR(MONTH(Taulukko1[[#This Row],[Loppu PVM]] )&lt;=3,AND(MONTH(Taulukko1[[#This Row],[Loppu PVM]] )=3))</f>
        <v>0</v>
      </c>
      <c r="AE3201" s="90" t="b">
        <f>OR(MONTH(Taulukko1[[#This Row],[Alku PVM]] )&lt;=9,AND(MONTH(Taulukko1[[#This Row],[Alku PVM]] )=9))</f>
        <v>1</v>
      </c>
      <c r="AF3201" s="90" t="b">
        <f>OR(MONTH(Taulukko1[[#This Row],[Loppu PVM]])&lt;=9,AND(MONTH(Taulukko1[[#This Row],[Loppu PVM]] )=9))</f>
        <v>1</v>
      </c>
      <c r="AG3201" s="90" t="b">
        <f>OR(MONTH(Taulukko1[[#This Row],[Alku PVM]] )&lt;=6,AND(MONTH(Taulukko1[[#This Row],[Alku PVM]] )=6))</f>
        <v>1</v>
      </c>
      <c r="AH3201" s="90" t="b">
        <f>OR(MONTH(Taulukko1[[#This Row],[Loppu PVM]])&lt;=6,AND(MONTH(Taulukko1[[#This Row],[Loppu PVM]] )=6))</f>
        <v>1</v>
      </c>
    </row>
    <row r="3202" spans="1:34">
      <c r="A3202" s="25" t="s">
        <v>4609</v>
      </c>
      <c r="B3202" s="26">
        <v>42076</v>
      </c>
      <c r="C3202" s="25" t="s">
        <v>87</v>
      </c>
      <c r="D3202" s="32"/>
      <c r="E3202" s="27">
        <v>30</v>
      </c>
      <c r="F3202" s="26">
        <v>42150</v>
      </c>
      <c r="G3202" s="33">
        <v>4</v>
      </c>
      <c r="H3202" s="27">
        <v>85</v>
      </c>
      <c r="I3202" s="126">
        <f>INDEX('TOL2008'!B:B,MATCH(A3202,'TOL2008'!A:A,0))</f>
        <v>52221</v>
      </c>
      <c r="J3202" s="126" t="str">
        <f>INDEX(Pääluokka!$H$2:$H$100,MATCH(VALUE(LEFT(Taulukko1[[#This Row],[TOL2008]],2)),Pääluokka!$G$2:$G$100,0))</f>
        <v>Kuljetus ja varastointi</v>
      </c>
      <c r="K3202" s="126" t="str">
        <f>INDEX(Pääluokka!$I$2:$I$100,MATCH(VALUE(LEFT(Taulukko1[[#This Row],[TOL2008]],2)),Pääluokka!$G$2:$G$100,0))</f>
        <v>Palvelualat (G-N, R, S)</v>
      </c>
      <c r="L3202" s="41">
        <f t="shared" si="490"/>
        <v>74</v>
      </c>
      <c r="M3202" s="43">
        <f t="shared" si="491"/>
        <v>42076</v>
      </c>
      <c r="N3202" s="43">
        <f t="shared" si="492"/>
        <v>42150</v>
      </c>
      <c r="O3202" s="43">
        <f t="shared" si="493"/>
        <v>42064</v>
      </c>
      <c r="P3202" s="43">
        <f t="shared" si="494"/>
        <v>42125</v>
      </c>
      <c r="Q3202" s="41">
        <f t="shared" si="495"/>
        <v>2015</v>
      </c>
      <c r="R3202" s="41">
        <f t="shared" si="496"/>
        <v>2015</v>
      </c>
      <c r="S3202" s="43" t="str">
        <f>YEAR(Taulukko1[[#This Row],[Alku KK]])&amp;"Q"&amp;ROUNDDOWN((MONTH(Taulukko1[[#This Row],[Alku KK]])-1)/3+1,0)</f>
        <v>2015Q1</v>
      </c>
      <c r="T3202" s="43" t="str">
        <f>YEAR(Taulukko1[[#This Row],[Loppu KK]])&amp;"Q"&amp;ROUNDDOWN((MONTH(Taulukko1[[#This Row],[Loppu KK]])-1)/3+1,0)</f>
        <v>2015Q2</v>
      </c>
      <c r="U3202" s="66">
        <f>IF(COUNT(Taulukko1[[#This Row],[Neuvottelujen alaiset ]])=1,Taulukko1[[#This Row],[Neuvottelujen alaiset ]],Taulukko1[[#This Row],[Vähennystarve]])</f>
        <v>85</v>
      </c>
      <c r="V3202" s="44">
        <f t="shared" si="497"/>
        <v>0.35294117647058826</v>
      </c>
      <c r="W3202" s="44">
        <f t="shared" si="498"/>
        <v>4.7058823529411764E-2</v>
      </c>
      <c r="X3202" s="44">
        <f t="shared" si="499"/>
        <v>0.13333333333333333</v>
      </c>
      <c r="Y3202" s="90" t="b">
        <f>AND(MONTH(Taulukko1[[#This Row],[Alku PVM]] )=6,DAY(Taulukko1[[#This Row],[Alku PVM]] )&gt;19)</f>
        <v>0</v>
      </c>
      <c r="Z3202" s="90" t="b">
        <f>AND(MONTH(Taulukko1[[#This Row],[Loppu PVM]] )=6,DAY(Taulukko1[[#This Row],[Loppu PVM]] )&gt;19)</f>
        <v>0</v>
      </c>
      <c r="AA3202" s="90" t="b">
        <f>OR(MONTH(Taulukko1[[#This Row],[Alku PVM]] )&lt;=5,AND(MONTH(Taulukko1[[#This Row],[Alku PVM]] )=6,DAY(Taulukko1[[#This Row],[Alku PVM]] )&lt;20))</f>
        <v>1</v>
      </c>
      <c r="AB3202" s="90" t="b">
        <f>OR(MONTH(Taulukko1[[#This Row],[Loppu PVM]])&lt;=5,AND(MONTH(Taulukko1[[#This Row],[Loppu PVM]] )=6,DAY(Taulukko1[[#This Row],[Loppu PVM]])&lt;20))</f>
        <v>1</v>
      </c>
      <c r="AC3202" s="90" t="b">
        <f>OR(MONTH(Taulukko1[[#This Row],[Alku PVM]] )&lt;=3,AND(MONTH(Taulukko1[[#This Row],[Alku PVM]] )=3))</f>
        <v>1</v>
      </c>
      <c r="AD3202" s="90" t="b">
        <f>OR(MONTH(Taulukko1[[#This Row],[Loppu PVM]] )&lt;=3,AND(MONTH(Taulukko1[[#This Row],[Loppu PVM]] )=3))</f>
        <v>0</v>
      </c>
      <c r="AE3202" s="90" t="b">
        <f>OR(MONTH(Taulukko1[[#This Row],[Alku PVM]] )&lt;=9,AND(MONTH(Taulukko1[[#This Row],[Alku PVM]] )=9))</f>
        <v>1</v>
      </c>
      <c r="AF3202" s="90" t="b">
        <f>OR(MONTH(Taulukko1[[#This Row],[Loppu PVM]])&lt;=9,AND(MONTH(Taulukko1[[#This Row],[Loppu PVM]] )=9))</f>
        <v>1</v>
      </c>
      <c r="AG3202" s="90" t="b">
        <f>OR(MONTH(Taulukko1[[#This Row],[Alku PVM]] )&lt;=6,AND(MONTH(Taulukko1[[#This Row],[Alku PVM]] )=6))</f>
        <v>1</v>
      </c>
      <c r="AH3202" s="90" t="b">
        <f>OR(MONTH(Taulukko1[[#This Row],[Loppu PVM]])&lt;=6,AND(MONTH(Taulukko1[[#This Row],[Loppu PVM]] )=6))</f>
        <v>1</v>
      </c>
    </row>
    <row r="3203" spans="1:34">
      <c r="A3203" s="25" t="s">
        <v>4556</v>
      </c>
      <c r="B3203" s="26">
        <v>42080</v>
      </c>
      <c r="C3203" s="25" t="s">
        <v>4557</v>
      </c>
      <c r="D3203" s="35"/>
      <c r="E3203" s="27">
        <v>65</v>
      </c>
      <c r="F3203" s="26">
        <v>42136</v>
      </c>
      <c r="G3203" s="33">
        <v>50</v>
      </c>
      <c r="H3203" s="27">
        <v>259</v>
      </c>
      <c r="I3203" s="126">
        <f>INDEX('TOL2008'!B:B,MATCH(A3203,'TOL2008'!A:A,0))</f>
        <v>64190</v>
      </c>
      <c r="J3203" s="126" t="str">
        <f>INDEX(Pääluokka!$H$2:$H$100,MATCH(VALUE(LEFT(Taulukko1[[#This Row],[TOL2008]],2)),Pääluokka!$G$2:$G$100,0))</f>
        <v>Rahoitus- ja vakuutustoiminta</v>
      </c>
      <c r="K3203" s="126" t="str">
        <f>INDEX(Pääluokka!$I$2:$I$100,MATCH(VALUE(LEFT(Taulukko1[[#This Row],[TOL2008]],2)),Pääluokka!$G$2:$G$100,0))</f>
        <v>Palvelualat (G-N, R, S)</v>
      </c>
      <c r="L3203" s="41">
        <f t="shared" ref="L3203:L3266" si="500">IFERROR(IF(AND(ISNUMBER(B3203),ISNUMBER(F3203),F3203&gt;B3203),F3203-B3203,"NA"),"NA")</f>
        <v>56</v>
      </c>
      <c r="M3203" s="43">
        <f t="shared" ref="M3203:M3266" si="501">IF(ISNUMBER(B3203),B3203,IF(ISNUMBER(F3203),F3203-$L$1,"NA"))</f>
        <v>42080</v>
      </c>
      <c r="N3203" s="43">
        <f t="shared" ref="N3203:N3266" si="502">IF(ISNUMBER(F3203),F3203,IF(ISNUMBER(B3203),B3203+$L$1,"NA"))</f>
        <v>42136</v>
      </c>
      <c r="O3203" s="43">
        <f t="shared" ref="O3203:O3266" si="503">IFERROR(DATE(YEAR(M3203),MONTH(M3203),1),"NA")</f>
        <v>42064</v>
      </c>
      <c r="P3203" s="43">
        <f t="shared" ref="P3203:P3266" si="504">IFERROR(DATE(YEAR(N3203),MONTH(N3203),1),"NA")</f>
        <v>42125</v>
      </c>
      <c r="Q3203" s="41">
        <f t="shared" ref="Q3203:Q3266" si="505">IFERROR(YEAR(O3203),"NA")</f>
        <v>2015</v>
      </c>
      <c r="R3203" s="41">
        <f t="shared" ref="R3203:R3266" si="506">IFERROR(YEAR(P3203),"NA")</f>
        <v>2015</v>
      </c>
      <c r="S3203" s="43" t="str">
        <f>YEAR(Taulukko1[[#This Row],[Alku KK]])&amp;"Q"&amp;ROUNDDOWN((MONTH(Taulukko1[[#This Row],[Alku KK]])-1)/3+1,0)</f>
        <v>2015Q1</v>
      </c>
      <c r="T3203" s="43" t="str">
        <f>YEAR(Taulukko1[[#This Row],[Loppu KK]])&amp;"Q"&amp;ROUNDDOWN((MONTH(Taulukko1[[#This Row],[Loppu KK]])-1)/3+1,0)</f>
        <v>2015Q2</v>
      </c>
      <c r="U3203" s="66">
        <f>IF(COUNT(Taulukko1[[#This Row],[Neuvottelujen alaiset ]])=1,Taulukko1[[#This Row],[Neuvottelujen alaiset ]],Taulukko1[[#This Row],[Vähennystarve]])</f>
        <v>259</v>
      </c>
      <c r="V3203" s="44">
        <f t="shared" ref="V3203:V3266" si="507">IF(AND(ISNUMBER(E3203),ISNUMBER(H3203)),E3203/H3203,"NA")</f>
        <v>0.25096525096525096</v>
      </c>
      <c r="W3203" s="44">
        <f t="shared" ref="W3203:W3266" si="508">IF(AND(ISNUMBER(G3203),ISNUMBER(H3203)),G3203/H3203,"NA")</f>
        <v>0.19305019305019305</v>
      </c>
      <c r="X3203" s="44">
        <f t="shared" ref="X3203:X3266" si="509">IF(AND(ISNUMBER(G3203),ISNUMBER(E3203)),G3203/E3203,"NA")</f>
        <v>0.76923076923076927</v>
      </c>
      <c r="Y3203" s="90" t="b">
        <f>AND(MONTH(Taulukko1[[#This Row],[Alku PVM]] )=6,DAY(Taulukko1[[#This Row],[Alku PVM]] )&gt;19)</f>
        <v>0</v>
      </c>
      <c r="Z3203" s="90" t="b">
        <f>AND(MONTH(Taulukko1[[#This Row],[Loppu PVM]] )=6,DAY(Taulukko1[[#This Row],[Loppu PVM]] )&gt;19)</f>
        <v>0</v>
      </c>
      <c r="AA3203" s="90" t="b">
        <f>OR(MONTH(Taulukko1[[#This Row],[Alku PVM]] )&lt;=5,AND(MONTH(Taulukko1[[#This Row],[Alku PVM]] )=6,DAY(Taulukko1[[#This Row],[Alku PVM]] )&lt;20))</f>
        <v>1</v>
      </c>
      <c r="AB3203" s="90" t="b">
        <f>OR(MONTH(Taulukko1[[#This Row],[Loppu PVM]])&lt;=5,AND(MONTH(Taulukko1[[#This Row],[Loppu PVM]] )=6,DAY(Taulukko1[[#This Row],[Loppu PVM]])&lt;20))</f>
        <v>1</v>
      </c>
      <c r="AC3203" s="90" t="b">
        <f>OR(MONTH(Taulukko1[[#This Row],[Alku PVM]] )&lt;=3,AND(MONTH(Taulukko1[[#This Row],[Alku PVM]] )=3))</f>
        <v>1</v>
      </c>
      <c r="AD3203" s="90" t="b">
        <f>OR(MONTH(Taulukko1[[#This Row],[Loppu PVM]] )&lt;=3,AND(MONTH(Taulukko1[[#This Row],[Loppu PVM]] )=3))</f>
        <v>0</v>
      </c>
      <c r="AE3203" s="90" t="b">
        <f>OR(MONTH(Taulukko1[[#This Row],[Alku PVM]] )&lt;=9,AND(MONTH(Taulukko1[[#This Row],[Alku PVM]] )=9))</f>
        <v>1</v>
      </c>
      <c r="AF3203" s="90" t="b">
        <f>OR(MONTH(Taulukko1[[#This Row],[Loppu PVM]])&lt;=9,AND(MONTH(Taulukko1[[#This Row],[Loppu PVM]] )=9))</f>
        <v>1</v>
      </c>
      <c r="AG3203" s="90" t="b">
        <f>OR(MONTH(Taulukko1[[#This Row],[Alku PVM]] )&lt;=6,AND(MONTH(Taulukko1[[#This Row],[Alku PVM]] )=6))</f>
        <v>1</v>
      </c>
      <c r="AH3203" s="90" t="b">
        <f>OR(MONTH(Taulukko1[[#This Row],[Loppu PVM]])&lt;=6,AND(MONTH(Taulukko1[[#This Row],[Loppu PVM]] )=6))</f>
        <v>1</v>
      </c>
    </row>
    <row r="3204" spans="1:34">
      <c r="A3204" s="25" t="s">
        <v>2258</v>
      </c>
      <c r="B3204" s="26">
        <v>42080</v>
      </c>
      <c r="C3204" s="25" t="s">
        <v>4611</v>
      </c>
      <c r="D3204" s="35"/>
      <c r="E3204" s="123"/>
      <c r="F3204" s="26">
        <v>42103</v>
      </c>
      <c r="G3204" s="36">
        <v>0</v>
      </c>
      <c r="H3204" s="27">
        <v>440</v>
      </c>
      <c r="I3204" s="126">
        <f>INDEX('TOL2008'!B:B,MATCH(A3204,'TOL2008'!A:A,0))</f>
        <v>27900</v>
      </c>
      <c r="J3204" s="126" t="str">
        <f>INDEX(Pääluokka!$H$2:$H$100,MATCH(VALUE(LEFT(Taulukko1[[#This Row],[TOL2008]],2)),Pääluokka!$G$2:$G$100,0))</f>
        <v>Teollisuus</v>
      </c>
      <c r="K3204" s="126" t="str">
        <f>INDEX(Pääluokka!$I$2:$I$100,MATCH(VALUE(LEFT(Taulukko1[[#This Row],[TOL2008]],2)),Pääluokka!$G$2:$G$100,0))</f>
        <v>Teollisuus (C-E)</v>
      </c>
      <c r="L3204" s="41">
        <f t="shared" si="500"/>
        <v>23</v>
      </c>
      <c r="M3204" s="43">
        <f t="shared" si="501"/>
        <v>42080</v>
      </c>
      <c r="N3204" s="43">
        <f t="shared" si="502"/>
        <v>42103</v>
      </c>
      <c r="O3204" s="43">
        <f t="shared" si="503"/>
        <v>42064</v>
      </c>
      <c r="P3204" s="43">
        <f t="shared" si="504"/>
        <v>42095</v>
      </c>
      <c r="Q3204" s="41">
        <f t="shared" si="505"/>
        <v>2015</v>
      </c>
      <c r="R3204" s="41">
        <f t="shared" si="506"/>
        <v>2015</v>
      </c>
      <c r="S3204" s="43" t="str">
        <f>YEAR(Taulukko1[[#This Row],[Alku KK]])&amp;"Q"&amp;ROUNDDOWN((MONTH(Taulukko1[[#This Row],[Alku KK]])-1)/3+1,0)</f>
        <v>2015Q1</v>
      </c>
      <c r="T3204" s="43" t="str">
        <f>YEAR(Taulukko1[[#This Row],[Loppu KK]])&amp;"Q"&amp;ROUNDDOWN((MONTH(Taulukko1[[#This Row],[Loppu KK]])-1)/3+1,0)</f>
        <v>2015Q2</v>
      </c>
      <c r="U3204" s="66">
        <f>IF(COUNT(Taulukko1[[#This Row],[Neuvottelujen alaiset ]])=1,Taulukko1[[#This Row],[Neuvottelujen alaiset ]],Taulukko1[[#This Row],[Vähennystarve]])</f>
        <v>440</v>
      </c>
      <c r="V3204" s="44" t="str">
        <f t="shared" si="507"/>
        <v>NA</v>
      </c>
      <c r="W3204" s="44">
        <f t="shared" si="508"/>
        <v>0</v>
      </c>
      <c r="X3204" s="44" t="str">
        <f t="shared" si="509"/>
        <v>NA</v>
      </c>
      <c r="Y3204" s="90" t="b">
        <f>AND(MONTH(Taulukko1[[#This Row],[Alku PVM]] )=6,DAY(Taulukko1[[#This Row],[Alku PVM]] )&gt;19)</f>
        <v>0</v>
      </c>
      <c r="Z3204" s="90" t="b">
        <f>AND(MONTH(Taulukko1[[#This Row],[Loppu PVM]] )=6,DAY(Taulukko1[[#This Row],[Loppu PVM]] )&gt;19)</f>
        <v>0</v>
      </c>
      <c r="AA3204" s="90" t="b">
        <f>OR(MONTH(Taulukko1[[#This Row],[Alku PVM]] )&lt;=5,AND(MONTH(Taulukko1[[#This Row],[Alku PVM]] )=6,DAY(Taulukko1[[#This Row],[Alku PVM]] )&lt;20))</f>
        <v>1</v>
      </c>
      <c r="AB3204" s="90" t="b">
        <f>OR(MONTH(Taulukko1[[#This Row],[Loppu PVM]])&lt;=5,AND(MONTH(Taulukko1[[#This Row],[Loppu PVM]] )=6,DAY(Taulukko1[[#This Row],[Loppu PVM]])&lt;20))</f>
        <v>1</v>
      </c>
      <c r="AC3204" s="90" t="b">
        <f>OR(MONTH(Taulukko1[[#This Row],[Alku PVM]] )&lt;=3,AND(MONTH(Taulukko1[[#This Row],[Alku PVM]] )=3))</f>
        <v>1</v>
      </c>
      <c r="AD3204" s="90" t="b">
        <f>OR(MONTH(Taulukko1[[#This Row],[Loppu PVM]] )&lt;=3,AND(MONTH(Taulukko1[[#This Row],[Loppu PVM]] )=3))</f>
        <v>0</v>
      </c>
      <c r="AE3204" s="90" t="b">
        <f>OR(MONTH(Taulukko1[[#This Row],[Alku PVM]] )&lt;=9,AND(MONTH(Taulukko1[[#This Row],[Alku PVM]] )=9))</f>
        <v>1</v>
      </c>
      <c r="AF3204" s="90" t="b">
        <f>OR(MONTH(Taulukko1[[#This Row],[Loppu PVM]])&lt;=9,AND(MONTH(Taulukko1[[#This Row],[Loppu PVM]] )=9))</f>
        <v>1</v>
      </c>
      <c r="AG3204" s="90" t="b">
        <f>OR(MONTH(Taulukko1[[#This Row],[Alku PVM]] )&lt;=6,AND(MONTH(Taulukko1[[#This Row],[Alku PVM]] )=6))</f>
        <v>1</v>
      </c>
      <c r="AH3204" s="90" t="b">
        <f>OR(MONTH(Taulukko1[[#This Row],[Loppu PVM]])&lt;=6,AND(MONTH(Taulukko1[[#This Row],[Loppu PVM]] )=6))</f>
        <v>1</v>
      </c>
    </row>
    <row r="3205" spans="1:34">
      <c r="A3205" s="25" t="s">
        <v>4592</v>
      </c>
      <c r="B3205" s="26">
        <v>42082</v>
      </c>
      <c r="C3205" s="25" t="s">
        <v>4593</v>
      </c>
      <c r="D3205" s="35"/>
      <c r="E3205" s="27">
        <v>27</v>
      </c>
      <c r="F3205" s="26">
        <v>42145</v>
      </c>
      <c r="G3205" s="33">
        <v>24</v>
      </c>
      <c r="H3205" s="27">
        <v>42</v>
      </c>
      <c r="I3205" s="126">
        <f>INDEX('TOL2008'!B:B,MATCH(A3205,'TOL2008'!A:A,0))</f>
        <v>91010</v>
      </c>
      <c r="J3205" s="126" t="str">
        <f>INDEX(Pääluokka!$H$2:$H$100,MATCH(VALUE(LEFT(Taulukko1[[#This Row],[TOL2008]],2)),Pääluokka!$G$2:$G$100,0))</f>
        <v>Taiteet, viihde ja virkistys</v>
      </c>
      <c r="K3205" s="126" t="str">
        <f>INDEX(Pääluokka!$I$2:$I$100,MATCH(VALUE(LEFT(Taulukko1[[#This Row],[TOL2008]],2)),Pääluokka!$G$2:$G$100,0))</f>
        <v>Palvelualat (G-N, R, S)</v>
      </c>
      <c r="L3205" s="41">
        <f t="shared" si="500"/>
        <v>63</v>
      </c>
      <c r="M3205" s="43">
        <f t="shared" si="501"/>
        <v>42082</v>
      </c>
      <c r="N3205" s="43">
        <f t="shared" si="502"/>
        <v>42145</v>
      </c>
      <c r="O3205" s="43">
        <f t="shared" si="503"/>
        <v>42064</v>
      </c>
      <c r="P3205" s="43">
        <f t="shared" si="504"/>
        <v>42125</v>
      </c>
      <c r="Q3205" s="41">
        <f t="shared" si="505"/>
        <v>2015</v>
      </c>
      <c r="R3205" s="41">
        <f t="shared" si="506"/>
        <v>2015</v>
      </c>
      <c r="S3205" s="43" t="str">
        <f>YEAR(Taulukko1[[#This Row],[Alku KK]])&amp;"Q"&amp;ROUNDDOWN((MONTH(Taulukko1[[#This Row],[Alku KK]])-1)/3+1,0)</f>
        <v>2015Q1</v>
      </c>
      <c r="T3205" s="43" t="str">
        <f>YEAR(Taulukko1[[#This Row],[Loppu KK]])&amp;"Q"&amp;ROUNDDOWN((MONTH(Taulukko1[[#This Row],[Loppu KK]])-1)/3+1,0)</f>
        <v>2015Q2</v>
      </c>
      <c r="U3205" s="66">
        <f>IF(COUNT(Taulukko1[[#This Row],[Neuvottelujen alaiset ]])=1,Taulukko1[[#This Row],[Neuvottelujen alaiset ]],Taulukko1[[#This Row],[Vähennystarve]])</f>
        <v>42</v>
      </c>
      <c r="V3205" s="44">
        <f t="shared" si="507"/>
        <v>0.6428571428571429</v>
      </c>
      <c r="W3205" s="44">
        <f t="shared" si="508"/>
        <v>0.5714285714285714</v>
      </c>
      <c r="X3205" s="44">
        <f t="shared" si="509"/>
        <v>0.88888888888888884</v>
      </c>
      <c r="Y3205" s="90" t="b">
        <f>AND(MONTH(Taulukko1[[#This Row],[Alku PVM]] )=6,DAY(Taulukko1[[#This Row],[Alku PVM]] )&gt;19)</f>
        <v>0</v>
      </c>
      <c r="Z3205" s="90" t="b">
        <f>AND(MONTH(Taulukko1[[#This Row],[Loppu PVM]] )=6,DAY(Taulukko1[[#This Row],[Loppu PVM]] )&gt;19)</f>
        <v>0</v>
      </c>
      <c r="AA3205" s="90" t="b">
        <f>OR(MONTH(Taulukko1[[#This Row],[Alku PVM]] )&lt;=5,AND(MONTH(Taulukko1[[#This Row],[Alku PVM]] )=6,DAY(Taulukko1[[#This Row],[Alku PVM]] )&lt;20))</f>
        <v>1</v>
      </c>
      <c r="AB3205" s="90" t="b">
        <f>OR(MONTH(Taulukko1[[#This Row],[Loppu PVM]])&lt;=5,AND(MONTH(Taulukko1[[#This Row],[Loppu PVM]] )=6,DAY(Taulukko1[[#This Row],[Loppu PVM]])&lt;20))</f>
        <v>1</v>
      </c>
      <c r="AC3205" s="90" t="b">
        <f>OR(MONTH(Taulukko1[[#This Row],[Alku PVM]] )&lt;=3,AND(MONTH(Taulukko1[[#This Row],[Alku PVM]] )=3))</f>
        <v>1</v>
      </c>
      <c r="AD3205" s="90" t="b">
        <f>OR(MONTH(Taulukko1[[#This Row],[Loppu PVM]] )&lt;=3,AND(MONTH(Taulukko1[[#This Row],[Loppu PVM]] )=3))</f>
        <v>0</v>
      </c>
      <c r="AE3205" s="90" t="b">
        <f>OR(MONTH(Taulukko1[[#This Row],[Alku PVM]] )&lt;=9,AND(MONTH(Taulukko1[[#This Row],[Alku PVM]] )=9))</f>
        <v>1</v>
      </c>
      <c r="AF3205" s="90" t="b">
        <f>OR(MONTH(Taulukko1[[#This Row],[Loppu PVM]])&lt;=9,AND(MONTH(Taulukko1[[#This Row],[Loppu PVM]] )=9))</f>
        <v>1</v>
      </c>
      <c r="AG3205" s="90" t="b">
        <f>OR(MONTH(Taulukko1[[#This Row],[Alku PVM]] )&lt;=6,AND(MONTH(Taulukko1[[#This Row],[Alku PVM]] )=6))</f>
        <v>1</v>
      </c>
      <c r="AH3205" s="90" t="b">
        <f>OR(MONTH(Taulukko1[[#This Row],[Loppu PVM]])&lt;=6,AND(MONTH(Taulukko1[[#This Row],[Loppu PVM]] )=6))</f>
        <v>1</v>
      </c>
    </row>
    <row r="3206" spans="1:34">
      <c r="A3206" s="25" t="s">
        <v>665</v>
      </c>
      <c r="B3206" s="26">
        <v>42083</v>
      </c>
      <c r="C3206" s="25" t="s">
        <v>4621</v>
      </c>
      <c r="D3206" s="32"/>
      <c r="E3206" s="27">
        <v>30</v>
      </c>
      <c r="F3206" s="26">
        <v>42139</v>
      </c>
      <c r="G3206" s="33">
        <v>14</v>
      </c>
      <c r="H3206" s="27">
        <v>130</v>
      </c>
      <c r="I3206" s="126">
        <f>INDEX('TOL2008'!B:B,MATCH(A3206,'TOL2008'!A:A,0))</f>
        <v>58130</v>
      </c>
      <c r="J3206" s="126" t="str">
        <f>INDEX(Pääluokka!$H$2:$H$100,MATCH(VALUE(LEFT(Taulukko1[[#This Row],[TOL2008]],2)),Pääluokka!$G$2:$G$100,0))</f>
        <v>Informaatio ja viestintä</v>
      </c>
      <c r="K3206" s="126" t="str">
        <f>INDEX(Pääluokka!$I$2:$I$100,MATCH(VALUE(LEFT(Taulukko1[[#This Row],[TOL2008]],2)),Pääluokka!$G$2:$G$100,0))</f>
        <v>Palvelualat (G-N, R, S)</v>
      </c>
      <c r="L3206" s="41">
        <f t="shared" si="500"/>
        <v>56</v>
      </c>
      <c r="M3206" s="43">
        <f t="shared" si="501"/>
        <v>42083</v>
      </c>
      <c r="N3206" s="43">
        <f t="shared" si="502"/>
        <v>42139</v>
      </c>
      <c r="O3206" s="43">
        <f t="shared" si="503"/>
        <v>42064</v>
      </c>
      <c r="P3206" s="43">
        <f t="shared" si="504"/>
        <v>42125</v>
      </c>
      <c r="Q3206" s="41">
        <f t="shared" si="505"/>
        <v>2015</v>
      </c>
      <c r="R3206" s="41">
        <f t="shared" si="506"/>
        <v>2015</v>
      </c>
      <c r="S3206" s="43" t="str">
        <f>YEAR(Taulukko1[[#This Row],[Alku KK]])&amp;"Q"&amp;ROUNDDOWN((MONTH(Taulukko1[[#This Row],[Alku KK]])-1)/3+1,0)</f>
        <v>2015Q1</v>
      </c>
      <c r="T3206" s="43" t="str">
        <f>YEAR(Taulukko1[[#This Row],[Loppu KK]])&amp;"Q"&amp;ROUNDDOWN((MONTH(Taulukko1[[#This Row],[Loppu KK]])-1)/3+1,0)</f>
        <v>2015Q2</v>
      </c>
      <c r="U3206" s="66">
        <f>IF(COUNT(Taulukko1[[#This Row],[Neuvottelujen alaiset ]])=1,Taulukko1[[#This Row],[Neuvottelujen alaiset ]],Taulukko1[[#This Row],[Vähennystarve]])</f>
        <v>130</v>
      </c>
      <c r="V3206" s="44">
        <f t="shared" si="507"/>
        <v>0.23076923076923078</v>
      </c>
      <c r="W3206" s="44">
        <f t="shared" si="508"/>
        <v>0.1076923076923077</v>
      </c>
      <c r="X3206" s="44">
        <f t="shared" si="509"/>
        <v>0.46666666666666667</v>
      </c>
      <c r="Y3206" s="90" t="b">
        <f>AND(MONTH(Taulukko1[[#This Row],[Alku PVM]] )=6,DAY(Taulukko1[[#This Row],[Alku PVM]] )&gt;19)</f>
        <v>0</v>
      </c>
      <c r="Z3206" s="90" t="b">
        <f>AND(MONTH(Taulukko1[[#This Row],[Loppu PVM]] )=6,DAY(Taulukko1[[#This Row],[Loppu PVM]] )&gt;19)</f>
        <v>0</v>
      </c>
      <c r="AA3206" s="90" t="b">
        <f>OR(MONTH(Taulukko1[[#This Row],[Alku PVM]] )&lt;=5,AND(MONTH(Taulukko1[[#This Row],[Alku PVM]] )=6,DAY(Taulukko1[[#This Row],[Alku PVM]] )&lt;20))</f>
        <v>1</v>
      </c>
      <c r="AB3206" s="90" t="b">
        <f>OR(MONTH(Taulukko1[[#This Row],[Loppu PVM]])&lt;=5,AND(MONTH(Taulukko1[[#This Row],[Loppu PVM]] )=6,DAY(Taulukko1[[#This Row],[Loppu PVM]])&lt;20))</f>
        <v>1</v>
      </c>
      <c r="AC3206" s="90" t="b">
        <f>OR(MONTH(Taulukko1[[#This Row],[Alku PVM]] )&lt;=3,AND(MONTH(Taulukko1[[#This Row],[Alku PVM]] )=3))</f>
        <v>1</v>
      </c>
      <c r="AD3206" s="90" t="b">
        <f>OR(MONTH(Taulukko1[[#This Row],[Loppu PVM]] )&lt;=3,AND(MONTH(Taulukko1[[#This Row],[Loppu PVM]] )=3))</f>
        <v>0</v>
      </c>
      <c r="AE3206" s="90" t="b">
        <f>OR(MONTH(Taulukko1[[#This Row],[Alku PVM]] )&lt;=9,AND(MONTH(Taulukko1[[#This Row],[Alku PVM]] )=9))</f>
        <v>1</v>
      </c>
      <c r="AF3206" s="90" t="b">
        <f>OR(MONTH(Taulukko1[[#This Row],[Loppu PVM]])&lt;=9,AND(MONTH(Taulukko1[[#This Row],[Loppu PVM]] )=9))</f>
        <v>1</v>
      </c>
      <c r="AG3206" s="90" t="b">
        <f>OR(MONTH(Taulukko1[[#This Row],[Alku PVM]] )&lt;=6,AND(MONTH(Taulukko1[[#This Row],[Alku PVM]] )=6))</f>
        <v>1</v>
      </c>
      <c r="AH3206" s="90" t="b">
        <f>OR(MONTH(Taulukko1[[#This Row],[Loppu PVM]])&lt;=6,AND(MONTH(Taulukko1[[#This Row],[Loppu PVM]] )=6))</f>
        <v>1</v>
      </c>
    </row>
    <row r="3207" spans="1:34">
      <c r="A3207" s="25" t="s">
        <v>448</v>
      </c>
      <c r="B3207" s="26">
        <v>42086</v>
      </c>
      <c r="C3207" s="25" t="s">
        <v>4510</v>
      </c>
      <c r="D3207" s="32">
        <v>3</v>
      </c>
      <c r="E3207" s="27">
        <v>65</v>
      </c>
      <c r="F3207" s="30">
        <v>42158</v>
      </c>
      <c r="G3207" s="33">
        <v>24</v>
      </c>
      <c r="H3207" s="27">
        <v>350</v>
      </c>
      <c r="I3207" s="126">
        <f>INDEX('TOL2008'!B:B,MATCH(A3207,'TOL2008'!A:A,0))</f>
        <v>85420</v>
      </c>
      <c r="J3207" s="126" t="str">
        <f>INDEX(Pääluokka!$H$2:$H$100,MATCH(VALUE(LEFT(Taulukko1[[#This Row],[TOL2008]],2)),Pääluokka!$G$2:$G$100,0))</f>
        <v>Koulutus</v>
      </c>
      <c r="K3207" s="126" t="str">
        <f>INDEX(Pääluokka!$I$2:$I$100,MATCH(VALUE(LEFT(Taulukko1[[#This Row],[TOL2008]],2)),Pääluokka!$G$2:$G$100,0))</f>
        <v>Muut toimialat (O-Q, T-X)</v>
      </c>
      <c r="L3207" s="41">
        <f t="shared" si="500"/>
        <v>72</v>
      </c>
      <c r="M3207" s="43">
        <f t="shared" si="501"/>
        <v>42086</v>
      </c>
      <c r="N3207" s="43">
        <f t="shared" si="502"/>
        <v>42158</v>
      </c>
      <c r="O3207" s="43">
        <f t="shared" si="503"/>
        <v>42064</v>
      </c>
      <c r="P3207" s="43">
        <f t="shared" si="504"/>
        <v>42156</v>
      </c>
      <c r="Q3207" s="41">
        <f t="shared" si="505"/>
        <v>2015</v>
      </c>
      <c r="R3207" s="41">
        <f t="shared" si="506"/>
        <v>2015</v>
      </c>
      <c r="S3207" s="43" t="str">
        <f>YEAR(Taulukko1[[#This Row],[Alku KK]])&amp;"Q"&amp;ROUNDDOWN((MONTH(Taulukko1[[#This Row],[Alku KK]])-1)/3+1,0)</f>
        <v>2015Q1</v>
      </c>
      <c r="T3207" s="43" t="str">
        <f>YEAR(Taulukko1[[#This Row],[Loppu KK]])&amp;"Q"&amp;ROUNDDOWN((MONTH(Taulukko1[[#This Row],[Loppu KK]])-1)/3+1,0)</f>
        <v>2015Q2</v>
      </c>
      <c r="U3207" s="66">
        <f>IF(COUNT(Taulukko1[[#This Row],[Neuvottelujen alaiset ]])=1,Taulukko1[[#This Row],[Neuvottelujen alaiset ]],Taulukko1[[#This Row],[Vähennystarve]])</f>
        <v>350</v>
      </c>
      <c r="V3207" s="44">
        <f t="shared" si="507"/>
        <v>0.18571428571428572</v>
      </c>
      <c r="W3207" s="44">
        <f t="shared" si="508"/>
        <v>6.8571428571428575E-2</v>
      </c>
      <c r="X3207" s="44">
        <f t="shared" si="509"/>
        <v>0.36923076923076925</v>
      </c>
      <c r="Y3207" s="90" t="b">
        <f>AND(MONTH(Taulukko1[[#This Row],[Alku PVM]] )=6,DAY(Taulukko1[[#This Row],[Alku PVM]] )&gt;19)</f>
        <v>0</v>
      </c>
      <c r="Z3207" s="90" t="b">
        <f>AND(MONTH(Taulukko1[[#This Row],[Loppu PVM]] )=6,DAY(Taulukko1[[#This Row],[Loppu PVM]] )&gt;19)</f>
        <v>0</v>
      </c>
      <c r="AA3207" s="90" t="b">
        <f>OR(MONTH(Taulukko1[[#This Row],[Alku PVM]] )&lt;=5,AND(MONTH(Taulukko1[[#This Row],[Alku PVM]] )=6,DAY(Taulukko1[[#This Row],[Alku PVM]] )&lt;20))</f>
        <v>1</v>
      </c>
      <c r="AB3207" s="90" t="b">
        <f>OR(MONTH(Taulukko1[[#This Row],[Loppu PVM]])&lt;=5,AND(MONTH(Taulukko1[[#This Row],[Loppu PVM]] )=6,DAY(Taulukko1[[#This Row],[Loppu PVM]])&lt;20))</f>
        <v>1</v>
      </c>
      <c r="AC3207" s="90" t="b">
        <f>OR(MONTH(Taulukko1[[#This Row],[Alku PVM]] )&lt;=3,AND(MONTH(Taulukko1[[#This Row],[Alku PVM]] )=3))</f>
        <v>1</v>
      </c>
      <c r="AD3207" s="90" t="b">
        <f>OR(MONTH(Taulukko1[[#This Row],[Loppu PVM]] )&lt;=3,AND(MONTH(Taulukko1[[#This Row],[Loppu PVM]] )=3))</f>
        <v>0</v>
      </c>
      <c r="AE3207" s="90" t="b">
        <f>OR(MONTH(Taulukko1[[#This Row],[Alku PVM]] )&lt;=9,AND(MONTH(Taulukko1[[#This Row],[Alku PVM]] )=9))</f>
        <v>1</v>
      </c>
      <c r="AF3207" s="90" t="b">
        <f>OR(MONTH(Taulukko1[[#This Row],[Loppu PVM]])&lt;=9,AND(MONTH(Taulukko1[[#This Row],[Loppu PVM]] )=9))</f>
        <v>1</v>
      </c>
      <c r="AG3207" s="90" t="b">
        <f>OR(MONTH(Taulukko1[[#This Row],[Alku PVM]] )&lt;=6,AND(MONTH(Taulukko1[[#This Row],[Alku PVM]] )=6))</f>
        <v>1</v>
      </c>
      <c r="AH3207" s="90" t="b">
        <f>OR(MONTH(Taulukko1[[#This Row],[Loppu PVM]])&lt;=6,AND(MONTH(Taulukko1[[#This Row],[Loppu PVM]] )=6))</f>
        <v>1</v>
      </c>
    </row>
    <row r="3208" spans="1:34">
      <c r="A3208" s="25" t="s">
        <v>4555</v>
      </c>
      <c r="B3208" s="26">
        <v>42086</v>
      </c>
      <c r="C3208" s="25" t="s">
        <v>87</v>
      </c>
      <c r="D3208" s="35"/>
      <c r="E3208" s="27">
        <v>5</v>
      </c>
      <c r="F3208" s="26"/>
      <c r="G3208" s="33"/>
      <c r="H3208" s="27">
        <v>34</v>
      </c>
      <c r="I3208" s="126">
        <f>INDEX('TOL2008'!B:B,MATCH(A3208,'TOL2008'!A:A,0))</f>
        <v>84110</v>
      </c>
      <c r="J3208" s="126" t="str">
        <f>INDEX(Pääluokka!$H$2:$H$100,MATCH(VALUE(LEFT(Taulukko1[[#This Row],[TOL2008]],2)),Pääluokka!$G$2:$G$100,0))</f>
        <v>Julkinen hallinto ja maanpuolustus; pakollinen sosiaalivakuutus</v>
      </c>
      <c r="K3208" s="126" t="str">
        <f>INDEX(Pääluokka!$I$2:$I$100,MATCH(VALUE(LEFT(Taulukko1[[#This Row],[TOL2008]],2)),Pääluokka!$G$2:$G$100,0))</f>
        <v>Muut toimialat (O-Q, T-X)</v>
      </c>
      <c r="L3208" s="41" t="str">
        <f t="shared" si="500"/>
        <v>NA</v>
      </c>
      <c r="M3208" s="43">
        <f t="shared" si="501"/>
        <v>42086</v>
      </c>
      <c r="N3208" s="43">
        <f t="shared" si="502"/>
        <v>42137</v>
      </c>
      <c r="O3208" s="43">
        <f t="shared" si="503"/>
        <v>42064</v>
      </c>
      <c r="P3208" s="43">
        <f t="shared" si="504"/>
        <v>42125</v>
      </c>
      <c r="Q3208" s="41">
        <f t="shared" si="505"/>
        <v>2015</v>
      </c>
      <c r="R3208" s="41">
        <f t="shared" si="506"/>
        <v>2015</v>
      </c>
      <c r="S3208" s="43" t="str">
        <f>YEAR(Taulukko1[[#This Row],[Alku KK]])&amp;"Q"&amp;ROUNDDOWN((MONTH(Taulukko1[[#This Row],[Alku KK]])-1)/3+1,0)</f>
        <v>2015Q1</v>
      </c>
      <c r="T3208" s="43" t="str">
        <f>YEAR(Taulukko1[[#This Row],[Loppu KK]])&amp;"Q"&amp;ROUNDDOWN((MONTH(Taulukko1[[#This Row],[Loppu KK]])-1)/3+1,0)</f>
        <v>2015Q2</v>
      </c>
      <c r="U3208" s="66">
        <f>IF(COUNT(Taulukko1[[#This Row],[Neuvottelujen alaiset ]])=1,Taulukko1[[#This Row],[Neuvottelujen alaiset ]],Taulukko1[[#This Row],[Vähennystarve]])</f>
        <v>34</v>
      </c>
      <c r="V3208" s="44">
        <f t="shared" si="507"/>
        <v>0.14705882352941177</v>
      </c>
      <c r="W3208" s="44" t="str">
        <f t="shared" si="508"/>
        <v>NA</v>
      </c>
      <c r="X3208" s="44" t="str">
        <f t="shared" si="509"/>
        <v>NA</v>
      </c>
      <c r="Y3208" s="90" t="b">
        <f>AND(MONTH(Taulukko1[[#This Row],[Alku PVM]] )=6,DAY(Taulukko1[[#This Row],[Alku PVM]] )&gt;19)</f>
        <v>0</v>
      </c>
      <c r="Z3208" s="90" t="b">
        <f>AND(MONTH(Taulukko1[[#This Row],[Loppu PVM]] )=6,DAY(Taulukko1[[#This Row],[Loppu PVM]] )&gt;19)</f>
        <v>0</v>
      </c>
      <c r="AA3208" s="90" t="b">
        <f>OR(MONTH(Taulukko1[[#This Row],[Alku PVM]] )&lt;=5,AND(MONTH(Taulukko1[[#This Row],[Alku PVM]] )=6,DAY(Taulukko1[[#This Row],[Alku PVM]] )&lt;20))</f>
        <v>1</v>
      </c>
      <c r="AB3208" s="90" t="b">
        <f>OR(MONTH(Taulukko1[[#This Row],[Loppu PVM]])&lt;=5,AND(MONTH(Taulukko1[[#This Row],[Loppu PVM]] )=6,DAY(Taulukko1[[#This Row],[Loppu PVM]])&lt;20))</f>
        <v>1</v>
      </c>
      <c r="AC3208" s="90" t="b">
        <f>OR(MONTH(Taulukko1[[#This Row],[Alku PVM]] )&lt;=3,AND(MONTH(Taulukko1[[#This Row],[Alku PVM]] )=3))</f>
        <v>1</v>
      </c>
      <c r="AD3208" s="90" t="b">
        <f>OR(MONTH(Taulukko1[[#This Row],[Loppu PVM]] )&lt;=3,AND(MONTH(Taulukko1[[#This Row],[Loppu PVM]] )=3))</f>
        <v>0</v>
      </c>
      <c r="AE3208" s="90" t="b">
        <f>OR(MONTH(Taulukko1[[#This Row],[Alku PVM]] )&lt;=9,AND(MONTH(Taulukko1[[#This Row],[Alku PVM]] )=9))</f>
        <v>1</v>
      </c>
      <c r="AF3208" s="90" t="b">
        <f>OR(MONTH(Taulukko1[[#This Row],[Loppu PVM]])&lt;=9,AND(MONTH(Taulukko1[[#This Row],[Loppu PVM]] )=9))</f>
        <v>1</v>
      </c>
      <c r="AG3208" s="90" t="b">
        <f>OR(MONTH(Taulukko1[[#This Row],[Alku PVM]] )&lt;=6,AND(MONTH(Taulukko1[[#This Row],[Alku PVM]] )=6))</f>
        <v>1</v>
      </c>
      <c r="AH3208" s="90" t="b">
        <f>OR(MONTH(Taulukko1[[#This Row],[Loppu PVM]])&lt;=6,AND(MONTH(Taulukko1[[#This Row],[Loppu PVM]] )=6))</f>
        <v>1</v>
      </c>
    </row>
    <row r="3209" spans="1:34">
      <c r="A3209" s="25" t="s">
        <v>4595</v>
      </c>
      <c r="B3209" s="26">
        <v>42086</v>
      </c>
      <c r="C3209" s="25" t="s">
        <v>4596</v>
      </c>
      <c r="D3209" s="35"/>
      <c r="E3209" s="27">
        <v>5</v>
      </c>
      <c r="F3209" s="26">
        <v>42118</v>
      </c>
      <c r="G3209" s="33">
        <v>2</v>
      </c>
      <c r="H3209" s="27">
        <v>13</v>
      </c>
      <c r="I3209" s="126">
        <f>INDEX('TOL2008'!B:B,MATCH(A3209,'TOL2008'!A:A,0))</f>
        <v>86909</v>
      </c>
      <c r="J3209" s="126" t="str">
        <f>INDEX(Pääluokka!$H$2:$H$100,MATCH(VALUE(LEFT(Taulukko1[[#This Row],[TOL2008]],2)),Pääluokka!$G$2:$G$100,0))</f>
        <v>Terveys- ja sosiaalipalvelut</v>
      </c>
      <c r="K3209" s="126" t="str">
        <f>INDEX(Pääluokka!$I$2:$I$100,MATCH(VALUE(LEFT(Taulukko1[[#This Row],[TOL2008]],2)),Pääluokka!$G$2:$G$100,0))</f>
        <v>Muut toimialat (O-Q, T-X)</v>
      </c>
      <c r="L3209" s="41">
        <f t="shared" si="500"/>
        <v>32</v>
      </c>
      <c r="M3209" s="43">
        <f t="shared" si="501"/>
        <v>42086</v>
      </c>
      <c r="N3209" s="43">
        <f t="shared" si="502"/>
        <v>42118</v>
      </c>
      <c r="O3209" s="43">
        <f t="shared" si="503"/>
        <v>42064</v>
      </c>
      <c r="P3209" s="43">
        <f t="shared" si="504"/>
        <v>42095</v>
      </c>
      <c r="Q3209" s="41">
        <f t="shared" si="505"/>
        <v>2015</v>
      </c>
      <c r="R3209" s="41">
        <f t="shared" si="506"/>
        <v>2015</v>
      </c>
      <c r="S3209" s="43" t="str">
        <f>YEAR(Taulukko1[[#This Row],[Alku KK]])&amp;"Q"&amp;ROUNDDOWN((MONTH(Taulukko1[[#This Row],[Alku KK]])-1)/3+1,0)</f>
        <v>2015Q1</v>
      </c>
      <c r="T3209" s="43" t="str">
        <f>YEAR(Taulukko1[[#This Row],[Loppu KK]])&amp;"Q"&amp;ROUNDDOWN((MONTH(Taulukko1[[#This Row],[Loppu KK]])-1)/3+1,0)</f>
        <v>2015Q2</v>
      </c>
      <c r="U3209" s="66">
        <f>IF(COUNT(Taulukko1[[#This Row],[Neuvottelujen alaiset ]])=1,Taulukko1[[#This Row],[Neuvottelujen alaiset ]],Taulukko1[[#This Row],[Vähennystarve]])</f>
        <v>13</v>
      </c>
      <c r="V3209" s="44">
        <f t="shared" si="507"/>
        <v>0.38461538461538464</v>
      </c>
      <c r="W3209" s="44">
        <f t="shared" si="508"/>
        <v>0.15384615384615385</v>
      </c>
      <c r="X3209" s="44">
        <f t="shared" si="509"/>
        <v>0.4</v>
      </c>
      <c r="Y3209" s="90" t="b">
        <f>AND(MONTH(Taulukko1[[#This Row],[Alku PVM]] )=6,DAY(Taulukko1[[#This Row],[Alku PVM]] )&gt;19)</f>
        <v>0</v>
      </c>
      <c r="Z3209" s="90" t="b">
        <f>AND(MONTH(Taulukko1[[#This Row],[Loppu PVM]] )=6,DAY(Taulukko1[[#This Row],[Loppu PVM]] )&gt;19)</f>
        <v>0</v>
      </c>
      <c r="AA3209" s="90" t="b">
        <f>OR(MONTH(Taulukko1[[#This Row],[Alku PVM]] )&lt;=5,AND(MONTH(Taulukko1[[#This Row],[Alku PVM]] )=6,DAY(Taulukko1[[#This Row],[Alku PVM]] )&lt;20))</f>
        <v>1</v>
      </c>
      <c r="AB3209" s="90" t="b">
        <f>OR(MONTH(Taulukko1[[#This Row],[Loppu PVM]])&lt;=5,AND(MONTH(Taulukko1[[#This Row],[Loppu PVM]] )=6,DAY(Taulukko1[[#This Row],[Loppu PVM]])&lt;20))</f>
        <v>1</v>
      </c>
      <c r="AC3209" s="90" t="b">
        <f>OR(MONTH(Taulukko1[[#This Row],[Alku PVM]] )&lt;=3,AND(MONTH(Taulukko1[[#This Row],[Alku PVM]] )=3))</f>
        <v>1</v>
      </c>
      <c r="AD3209" s="90" t="b">
        <f>OR(MONTH(Taulukko1[[#This Row],[Loppu PVM]] )&lt;=3,AND(MONTH(Taulukko1[[#This Row],[Loppu PVM]] )=3))</f>
        <v>0</v>
      </c>
      <c r="AE3209" s="90" t="b">
        <f>OR(MONTH(Taulukko1[[#This Row],[Alku PVM]] )&lt;=9,AND(MONTH(Taulukko1[[#This Row],[Alku PVM]] )=9))</f>
        <v>1</v>
      </c>
      <c r="AF3209" s="90" t="b">
        <f>OR(MONTH(Taulukko1[[#This Row],[Loppu PVM]])&lt;=9,AND(MONTH(Taulukko1[[#This Row],[Loppu PVM]] )=9))</f>
        <v>1</v>
      </c>
      <c r="AG3209" s="90" t="b">
        <f>OR(MONTH(Taulukko1[[#This Row],[Alku PVM]] )&lt;=6,AND(MONTH(Taulukko1[[#This Row],[Alku PVM]] )=6))</f>
        <v>1</v>
      </c>
      <c r="AH3209" s="90" t="b">
        <f>OR(MONTH(Taulukko1[[#This Row],[Loppu PVM]])&lt;=6,AND(MONTH(Taulukko1[[#This Row],[Loppu PVM]] )=6))</f>
        <v>1</v>
      </c>
    </row>
    <row r="3210" spans="1:34">
      <c r="A3210" s="25" t="s">
        <v>4482</v>
      </c>
      <c r="B3210" s="26">
        <v>42087</v>
      </c>
      <c r="C3210" s="25" t="s">
        <v>4622</v>
      </c>
      <c r="D3210" s="32"/>
      <c r="E3210" s="27">
        <v>30</v>
      </c>
      <c r="F3210" s="26">
        <v>42139</v>
      </c>
      <c r="G3210" s="33">
        <v>25</v>
      </c>
      <c r="H3210" s="27">
        <v>85</v>
      </c>
      <c r="I3210" s="126">
        <f>INDEX('TOL2008'!B:B,MATCH(A3210,'TOL2008'!A:A,0))</f>
        <v>46741</v>
      </c>
      <c r="J3210" s="126" t="str">
        <f>INDEX(Pääluokka!$H$2:$H$100,MATCH(VALUE(LEFT(Taulukko1[[#This Row],[TOL2008]],2)),Pääluokka!$G$2:$G$100,0))</f>
        <v>Tukku- ja vähittäiskauppa; moottoriajoneuvojen ja moottoripyörien korjaus</v>
      </c>
      <c r="K3210" s="126" t="str">
        <f>INDEX(Pääluokka!$I$2:$I$100,MATCH(VALUE(LEFT(Taulukko1[[#This Row],[TOL2008]],2)),Pääluokka!$G$2:$G$100,0))</f>
        <v>Palvelualat (G-N, R, S)</v>
      </c>
      <c r="L3210" s="41">
        <f t="shared" si="500"/>
        <v>52</v>
      </c>
      <c r="M3210" s="43">
        <f t="shared" si="501"/>
        <v>42087</v>
      </c>
      <c r="N3210" s="43">
        <f t="shared" si="502"/>
        <v>42139</v>
      </c>
      <c r="O3210" s="43">
        <f t="shared" si="503"/>
        <v>42064</v>
      </c>
      <c r="P3210" s="43">
        <f t="shared" si="504"/>
        <v>42125</v>
      </c>
      <c r="Q3210" s="41">
        <f t="shared" si="505"/>
        <v>2015</v>
      </c>
      <c r="R3210" s="41">
        <f t="shared" si="506"/>
        <v>2015</v>
      </c>
      <c r="S3210" s="43" t="str">
        <f>YEAR(Taulukko1[[#This Row],[Alku KK]])&amp;"Q"&amp;ROUNDDOWN((MONTH(Taulukko1[[#This Row],[Alku KK]])-1)/3+1,0)</f>
        <v>2015Q1</v>
      </c>
      <c r="T3210" s="43" t="str">
        <f>YEAR(Taulukko1[[#This Row],[Loppu KK]])&amp;"Q"&amp;ROUNDDOWN((MONTH(Taulukko1[[#This Row],[Loppu KK]])-1)/3+1,0)</f>
        <v>2015Q2</v>
      </c>
      <c r="U3210" s="66">
        <f>IF(COUNT(Taulukko1[[#This Row],[Neuvottelujen alaiset ]])=1,Taulukko1[[#This Row],[Neuvottelujen alaiset ]],Taulukko1[[#This Row],[Vähennystarve]])</f>
        <v>85</v>
      </c>
      <c r="V3210" s="44">
        <f t="shared" si="507"/>
        <v>0.35294117647058826</v>
      </c>
      <c r="W3210" s="44">
        <f t="shared" si="508"/>
        <v>0.29411764705882354</v>
      </c>
      <c r="X3210" s="44">
        <f t="shared" si="509"/>
        <v>0.83333333333333337</v>
      </c>
      <c r="Y3210" s="90" t="b">
        <f>AND(MONTH(Taulukko1[[#This Row],[Alku PVM]] )=6,DAY(Taulukko1[[#This Row],[Alku PVM]] )&gt;19)</f>
        <v>0</v>
      </c>
      <c r="Z3210" s="90" t="b">
        <f>AND(MONTH(Taulukko1[[#This Row],[Loppu PVM]] )=6,DAY(Taulukko1[[#This Row],[Loppu PVM]] )&gt;19)</f>
        <v>0</v>
      </c>
      <c r="AA3210" s="90" t="b">
        <f>OR(MONTH(Taulukko1[[#This Row],[Alku PVM]] )&lt;=5,AND(MONTH(Taulukko1[[#This Row],[Alku PVM]] )=6,DAY(Taulukko1[[#This Row],[Alku PVM]] )&lt;20))</f>
        <v>1</v>
      </c>
      <c r="AB3210" s="90" t="b">
        <f>OR(MONTH(Taulukko1[[#This Row],[Loppu PVM]])&lt;=5,AND(MONTH(Taulukko1[[#This Row],[Loppu PVM]] )=6,DAY(Taulukko1[[#This Row],[Loppu PVM]])&lt;20))</f>
        <v>1</v>
      </c>
      <c r="AC3210" s="90" t="b">
        <f>OR(MONTH(Taulukko1[[#This Row],[Alku PVM]] )&lt;=3,AND(MONTH(Taulukko1[[#This Row],[Alku PVM]] )=3))</f>
        <v>1</v>
      </c>
      <c r="AD3210" s="90" t="b">
        <f>OR(MONTH(Taulukko1[[#This Row],[Loppu PVM]] )&lt;=3,AND(MONTH(Taulukko1[[#This Row],[Loppu PVM]] )=3))</f>
        <v>0</v>
      </c>
      <c r="AE3210" s="90" t="b">
        <f>OR(MONTH(Taulukko1[[#This Row],[Alku PVM]] )&lt;=9,AND(MONTH(Taulukko1[[#This Row],[Alku PVM]] )=9))</f>
        <v>1</v>
      </c>
      <c r="AF3210" s="90" t="b">
        <f>OR(MONTH(Taulukko1[[#This Row],[Loppu PVM]])&lt;=9,AND(MONTH(Taulukko1[[#This Row],[Loppu PVM]] )=9))</f>
        <v>1</v>
      </c>
      <c r="AG3210" s="90" t="b">
        <f>OR(MONTH(Taulukko1[[#This Row],[Alku PVM]] )&lt;=6,AND(MONTH(Taulukko1[[#This Row],[Alku PVM]] )=6))</f>
        <v>1</v>
      </c>
      <c r="AH3210" s="90" t="b">
        <f>OR(MONTH(Taulukko1[[#This Row],[Loppu PVM]])&lt;=6,AND(MONTH(Taulukko1[[#This Row],[Loppu PVM]] )=6))</f>
        <v>1</v>
      </c>
    </row>
    <row r="3211" spans="1:34">
      <c r="A3211" s="25" t="s">
        <v>446</v>
      </c>
      <c r="B3211" s="26">
        <v>42087</v>
      </c>
      <c r="C3211" s="25" t="s">
        <v>4511</v>
      </c>
      <c r="D3211" s="32">
        <v>20</v>
      </c>
      <c r="E3211" s="27">
        <v>9</v>
      </c>
      <c r="F3211" s="30">
        <v>42102</v>
      </c>
      <c r="G3211" s="33">
        <v>4</v>
      </c>
      <c r="H3211" s="29">
        <v>9</v>
      </c>
      <c r="I3211" s="126">
        <f>INDEX('TOL2008'!B:B,MATCH(A3211,'TOL2008'!A:A,0))</f>
        <v>62010</v>
      </c>
      <c r="J3211" s="126" t="str">
        <f>INDEX(Pääluokka!$H$2:$H$100,MATCH(VALUE(LEFT(Taulukko1[[#This Row],[TOL2008]],2)),Pääluokka!$G$2:$G$100,0))</f>
        <v>Informaatio ja viestintä</v>
      </c>
      <c r="K3211" s="126" t="str">
        <f>INDEX(Pääluokka!$I$2:$I$100,MATCH(VALUE(LEFT(Taulukko1[[#This Row],[TOL2008]],2)),Pääluokka!$G$2:$G$100,0))</f>
        <v>Palvelualat (G-N, R, S)</v>
      </c>
      <c r="L3211" s="41">
        <f t="shared" si="500"/>
        <v>15</v>
      </c>
      <c r="M3211" s="43">
        <f t="shared" si="501"/>
        <v>42087</v>
      </c>
      <c r="N3211" s="43">
        <f t="shared" si="502"/>
        <v>42102</v>
      </c>
      <c r="O3211" s="43">
        <f t="shared" si="503"/>
        <v>42064</v>
      </c>
      <c r="P3211" s="43">
        <f t="shared" si="504"/>
        <v>42095</v>
      </c>
      <c r="Q3211" s="41">
        <f t="shared" si="505"/>
        <v>2015</v>
      </c>
      <c r="R3211" s="41">
        <f t="shared" si="506"/>
        <v>2015</v>
      </c>
      <c r="S3211" s="43" t="str">
        <f>YEAR(Taulukko1[[#This Row],[Alku KK]])&amp;"Q"&amp;ROUNDDOWN((MONTH(Taulukko1[[#This Row],[Alku KK]])-1)/3+1,0)</f>
        <v>2015Q1</v>
      </c>
      <c r="T3211" s="43" t="str">
        <f>YEAR(Taulukko1[[#This Row],[Loppu KK]])&amp;"Q"&amp;ROUNDDOWN((MONTH(Taulukko1[[#This Row],[Loppu KK]])-1)/3+1,0)</f>
        <v>2015Q2</v>
      </c>
      <c r="U3211" s="66">
        <f>IF(COUNT(Taulukko1[[#This Row],[Neuvottelujen alaiset ]])=1,Taulukko1[[#This Row],[Neuvottelujen alaiset ]],Taulukko1[[#This Row],[Vähennystarve]])</f>
        <v>9</v>
      </c>
      <c r="V3211" s="44">
        <f t="shared" si="507"/>
        <v>1</v>
      </c>
      <c r="W3211" s="44">
        <f t="shared" si="508"/>
        <v>0.44444444444444442</v>
      </c>
      <c r="X3211" s="44">
        <f t="shared" si="509"/>
        <v>0.44444444444444442</v>
      </c>
      <c r="Y3211" s="90" t="b">
        <f>AND(MONTH(Taulukko1[[#This Row],[Alku PVM]] )=6,DAY(Taulukko1[[#This Row],[Alku PVM]] )&gt;19)</f>
        <v>0</v>
      </c>
      <c r="Z3211" s="90" t="b">
        <f>AND(MONTH(Taulukko1[[#This Row],[Loppu PVM]] )=6,DAY(Taulukko1[[#This Row],[Loppu PVM]] )&gt;19)</f>
        <v>0</v>
      </c>
      <c r="AA3211" s="90" t="b">
        <f>OR(MONTH(Taulukko1[[#This Row],[Alku PVM]] )&lt;=5,AND(MONTH(Taulukko1[[#This Row],[Alku PVM]] )=6,DAY(Taulukko1[[#This Row],[Alku PVM]] )&lt;20))</f>
        <v>1</v>
      </c>
      <c r="AB3211" s="90" t="b">
        <f>OR(MONTH(Taulukko1[[#This Row],[Loppu PVM]])&lt;=5,AND(MONTH(Taulukko1[[#This Row],[Loppu PVM]] )=6,DAY(Taulukko1[[#This Row],[Loppu PVM]])&lt;20))</f>
        <v>1</v>
      </c>
      <c r="AC3211" s="90" t="b">
        <f>OR(MONTH(Taulukko1[[#This Row],[Alku PVM]] )&lt;=3,AND(MONTH(Taulukko1[[#This Row],[Alku PVM]] )=3))</f>
        <v>1</v>
      </c>
      <c r="AD3211" s="90" t="b">
        <f>OR(MONTH(Taulukko1[[#This Row],[Loppu PVM]] )&lt;=3,AND(MONTH(Taulukko1[[#This Row],[Loppu PVM]] )=3))</f>
        <v>0</v>
      </c>
      <c r="AE3211" s="90" t="b">
        <f>OR(MONTH(Taulukko1[[#This Row],[Alku PVM]] )&lt;=9,AND(MONTH(Taulukko1[[#This Row],[Alku PVM]] )=9))</f>
        <v>1</v>
      </c>
      <c r="AF3211" s="90" t="b">
        <f>OR(MONTH(Taulukko1[[#This Row],[Loppu PVM]])&lt;=9,AND(MONTH(Taulukko1[[#This Row],[Loppu PVM]] )=9))</f>
        <v>1</v>
      </c>
      <c r="AG3211" s="90" t="b">
        <f>OR(MONTH(Taulukko1[[#This Row],[Alku PVM]] )&lt;=6,AND(MONTH(Taulukko1[[#This Row],[Alku PVM]] )=6))</f>
        <v>1</v>
      </c>
      <c r="AH3211" s="90" t="b">
        <f>OR(MONTH(Taulukko1[[#This Row],[Loppu PVM]])&lt;=6,AND(MONTH(Taulukko1[[#This Row],[Loppu PVM]] )=6))</f>
        <v>1</v>
      </c>
    </row>
    <row r="3212" spans="1:34">
      <c r="A3212" s="25" t="s">
        <v>4583</v>
      </c>
      <c r="B3212" s="26">
        <v>42087</v>
      </c>
      <c r="C3212" s="25" t="s">
        <v>4584</v>
      </c>
      <c r="D3212" s="35"/>
      <c r="E3212" s="27">
        <v>20</v>
      </c>
      <c r="F3212" s="26"/>
      <c r="G3212" s="33"/>
      <c r="H3212" s="29">
        <v>20</v>
      </c>
      <c r="I3212" s="126">
        <f>INDEX('TOL2008'!B:B,MATCH(A3212,'TOL2008'!A:A,0))</f>
        <v>17120</v>
      </c>
      <c r="J3212" s="126" t="str">
        <f>INDEX(Pääluokka!$H$2:$H$100,MATCH(VALUE(LEFT(Taulukko1[[#This Row],[TOL2008]],2)),Pääluokka!$G$2:$G$100,0))</f>
        <v>Teollisuus</v>
      </c>
      <c r="K3212" s="126" t="str">
        <f>INDEX(Pääluokka!$I$2:$I$100,MATCH(VALUE(LEFT(Taulukko1[[#This Row],[TOL2008]],2)),Pääluokka!$G$2:$G$100,0))</f>
        <v>Teollisuus (C-E)</v>
      </c>
      <c r="L3212" s="41" t="str">
        <f t="shared" si="500"/>
        <v>NA</v>
      </c>
      <c r="M3212" s="43">
        <f t="shared" si="501"/>
        <v>42087</v>
      </c>
      <c r="N3212" s="43">
        <f t="shared" si="502"/>
        <v>42138</v>
      </c>
      <c r="O3212" s="43">
        <f t="shared" si="503"/>
        <v>42064</v>
      </c>
      <c r="P3212" s="43">
        <f t="shared" si="504"/>
        <v>42125</v>
      </c>
      <c r="Q3212" s="41">
        <f t="shared" si="505"/>
        <v>2015</v>
      </c>
      <c r="R3212" s="41">
        <f t="shared" si="506"/>
        <v>2015</v>
      </c>
      <c r="S3212" s="43" t="str">
        <f>YEAR(Taulukko1[[#This Row],[Alku KK]])&amp;"Q"&amp;ROUNDDOWN((MONTH(Taulukko1[[#This Row],[Alku KK]])-1)/3+1,0)</f>
        <v>2015Q1</v>
      </c>
      <c r="T3212" s="43" t="str">
        <f>YEAR(Taulukko1[[#This Row],[Loppu KK]])&amp;"Q"&amp;ROUNDDOWN((MONTH(Taulukko1[[#This Row],[Loppu KK]])-1)/3+1,0)</f>
        <v>2015Q2</v>
      </c>
      <c r="U3212" s="66">
        <f>IF(COUNT(Taulukko1[[#This Row],[Neuvottelujen alaiset ]])=1,Taulukko1[[#This Row],[Neuvottelujen alaiset ]],Taulukko1[[#This Row],[Vähennystarve]])</f>
        <v>20</v>
      </c>
      <c r="V3212" s="44">
        <f t="shared" si="507"/>
        <v>1</v>
      </c>
      <c r="W3212" s="44" t="str">
        <f t="shared" si="508"/>
        <v>NA</v>
      </c>
      <c r="X3212" s="44" t="str">
        <f t="shared" si="509"/>
        <v>NA</v>
      </c>
      <c r="Y3212" s="90" t="b">
        <f>AND(MONTH(Taulukko1[[#This Row],[Alku PVM]] )=6,DAY(Taulukko1[[#This Row],[Alku PVM]] )&gt;19)</f>
        <v>0</v>
      </c>
      <c r="Z3212" s="90" t="b">
        <f>AND(MONTH(Taulukko1[[#This Row],[Loppu PVM]] )=6,DAY(Taulukko1[[#This Row],[Loppu PVM]] )&gt;19)</f>
        <v>0</v>
      </c>
      <c r="AA3212" s="90" t="b">
        <f>OR(MONTH(Taulukko1[[#This Row],[Alku PVM]] )&lt;=5,AND(MONTH(Taulukko1[[#This Row],[Alku PVM]] )=6,DAY(Taulukko1[[#This Row],[Alku PVM]] )&lt;20))</f>
        <v>1</v>
      </c>
      <c r="AB3212" s="90" t="b">
        <f>OR(MONTH(Taulukko1[[#This Row],[Loppu PVM]])&lt;=5,AND(MONTH(Taulukko1[[#This Row],[Loppu PVM]] )=6,DAY(Taulukko1[[#This Row],[Loppu PVM]])&lt;20))</f>
        <v>1</v>
      </c>
      <c r="AC3212" s="90" t="b">
        <f>OR(MONTH(Taulukko1[[#This Row],[Alku PVM]] )&lt;=3,AND(MONTH(Taulukko1[[#This Row],[Alku PVM]] )=3))</f>
        <v>1</v>
      </c>
      <c r="AD3212" s="90" t="b">
        <f>OR(MONTH(Taulukko1[[#This Row],[Loppu PVM]] )&lt;=3,AND(MONTH(Taulukko1[[#This Row],[Loppu PVM]] )=3))</f>
        <v>0</v>
      </c>
      <c r="AE3212" s="90" t="b">
        <f>OR(MONTH(Taulukko1[[#This Row],[Alku PVM]] )&lt;=9,AND(MONTH(Taulukko1[[#This Row],[Alku PVM]] )=9))</f>
        <v>1</v>
      </c>
      <c r="AF3212" s="90" t="b">
        <f>OR(MONTH(Taulukko1[[#This Row],[Loppu PVM]])&lt;=9,AND(MONTH(Taulukko1[[#This Row],[Loppu PVM]] )=9))</f>
        <v>1</v>
      </c>
      <c r="AG3212" s="90" t="b">
        <f>OR(MONTH(Taulukko1[[#This Row],[Alku PVM]] )&lt;=6,AND(MONTH(Taulukko1[[#This Row],[Alku PVM]] )=6))</f>
        <v>1</v>
      </c>
      <c r="AH3212" s="90" t="b">
        <f>OR(MONTH(Taulukko1[[#This Row],[Loppu PVM]])&lt;=6,AND(MONTH(Taulukko1[[#This Row],[Loppu PVM]] )=6))</f>
        <v>1</v>
      </c>
    </row>
    <row r="3213" spans="1:34">
      <c r="A3213" s="25" t="s">
        <v>211</v>
      </c>
      <c r="B3213" s="26">
        <v>42089</v>
      </c>
      <c r="C3213" s="25" t="s">
        <v>4623</v>
      </c>
      <c r="D3213" s="35"/>
      <c r="E3213" s="27">
        <v>500</v>
      </c>
      <c r="F3213" s="26">
        <v>42167</v>
      </c>
      <c r="G3213" s="33">
        <v>340</v>
      </c>
      <c r="H3213" s="27">
        <v>500</v>
      </c>
      <c r="I3213" s="126">
        <f>INDEX('TOL2008'!B:B,MATCH(A3213,'TOL2008'!A:A,0))</f>
        <v>28920</v>
      </c>
      <c r="J3213" s="126" t="str">
        <f>INDEX(Pääluokka!$H$2:$H$100,MATCH(VALUE(LEFT(Taulukko1[[#This Row],[TOL2008]],2)),Pääluokka!$G$2:$G$100,0))</f>
        <v>Teollisuus</v>
      </c>
      <c r="K3213" s="126" t="str">
        <f>INDEX(Pääluokka!$I$2:$I$100,MATCH(VALUE(LEFT(Taulukko1[[#This Row],[TOL2008]],2)),Pääluokka!$G$2:$G$100,0))</f>
        <v>Teollisuus (C-E)</v>
      </c>
      <c r="L3213" s="41">
        <f t="shared" si="500"/>
        <v>78</v>
      </c>
      <c r="M3213" s="43">
        <f t="shared" si="501"/>
        <v>42089</v>
      </c>
      <c r="N3213" s="43">
        <f t="shared" si="502"/>
        <v>42167</v>
      </c>
      <c r="O3213" s="43">
        <f t="shared" si="503"/>
        <v>42064</v>
      </c>
      <c r="P3213" s="43">
        <f t="shared" si="504"/>
        <v>42156</v>
      </c>
      <c r="Q3213" s="41">
        <f t="shared" si="505"/>
        <v>2015</v>
      </c>
      <c r="R3213" s="41">
        <f t="shared" si="506"/>
        <v>2015</v>
      </c>
      <c r="S3213" s="43" t="str">
        <f>YEAR(Taulukko1[[#This Row],[Alku KK]])&amp;"Q"&amp;ROUNDDOWN((MONTH(Taulukko1[[#This Row],[Alku KK]])-1)/3+1,0)</f>
        <v>2015Q1</v>
      </c>
      <c r="T3213" s="43" t="str">
        <f>YEAR(Taulukko1[[#This Row],[Loppu KK]])&amp;"Q"&amp;ROUNDDOWN((MONTH(Taulukko1[[#This Row],[Loppu KK]])-1)/3+1,0)</f>
        <v>2015Q2</v>
      </c>
      <c r="U3213" s="66">
        <f>IF(COUNT(Taulukko1[[#This Row],[Neuvottelujen alaiset ]])=1,Taulukko1[[#This Row],[Neuvottelujen alaiset ]],Taulukko1[[#This Row],[Vähennystarve]])</f>
        <v>500</v>
      </c>
      <c r="V3213" s="44">
        <f t="shared" si="507"/>
        <v>1</v>
      </c>
      <c r="W3213" s="44">
        <f t="shared" si="508"/>
        <v>0.68</v>
      </c>
      <c r="X3213" s="44">
        <f t="shared" si="509"/>
        <v>0.68</v>
      </c>
      <c r="Y3213" s="90" t="b">
        <f>AND(MONTH(Taulukko1[[#This Row],[Alku PVM]] )=6,DAY(Taulukko1[[#This Row],[Alku PVM]] )&gt;19)</f>
        <v>0</v>
      </c>
      <c r="Z3213" s="90" t="b">
        <f>AND(MONTH(Taulukko1[[#This Row],[Loppu PVM]] )=6,DAY(Taulukko1[[#This Row],[Loppu PVM]] )&gt;19)</f>
        <v>0</v>
      </c>
      <c r="AA3213" s="90" t="b">
        <f>OR(MONTH(Taulukko1[[#This Row],[Alku PVM]] )&lt;=5,AND(MONTH(Taulukko1[[#This Row],[Alku PVM]] )=6,DAY(Taulukko1[[#This Row],[Alku PVM]] )&lt;20))</f>
        <v>1</v>
      </c>
      <c r="AB3213" s="90" t="b">
        <f>OR(MONTH(Taulukko1[[#This Row],[Loppu PVM]])&lt;=5,AND(MONTH(Taulukko1[[#This Row],[Loppu PVM]] )=6,DAY(Taulukko1[[#This Row],[Loppu PVM]])&lt;20))</f>
        <v>1</v>
      </c>
      <c r="AC3213" s="90" t="b">
        <f>OR(MONTH(Taulukko1[[#This Row],[Alku PVM]] )&lt;=3,AND(MONTH(Taulukko1[[#This Row],[Alku PVM]] )=3))</f>
        <v>1</v>
      </c>
      <c r="AD3213" s="90" t="b">
        <f>OR(MONTH(Taulukko1[[#This Row],[Loppu PVM]] )&lt;=3,AND(MONTH(Taulukko1[[#This Row],[Loppu PVM]] )=3))</f>
        <v>0</v>
      </c>
      <c r="AE3213" s="90" t="b">
        <f>OR(MONTH(Taulukko1[[#This Row],[Alku PVM]] )&lt;=9,AND(MONTH(Taulukko1[[#This Row],[Alku PVM]] )=9))</f>
        <v>1</v>
      </c>
      <c r="AF3213" s="90" t="b">
        <f>OR(MONTH(Taulukko1[[#This Row],[Loppu PVM]])&lt;=9,AND(MONTH(Taulukko1[[#This Row],[Loppu PVM]] )=9))</f>
        <v>1</v>
      </c>
      <c r="AG3213" s="90" t="b">
        <f>OR(MONTH(Taulukko1[[#This Row],[Alku PVM]] )&lt;=6,AND(MONTH(Taulukko1[[#This Row],[Alku PVM]] )=6))</f>
        <v>1</v>
      </c>
      <c r="AH3213" s="90" t="b">
        <f>OR(MONTH(Taulukko1[[#This Row],[Loppu PVM]])&lt;=6,AND(MONTH(Taulukko1[[#This Row],[Loppu PVM]] )=6))</f>
        <v>1</v>
      </c>
    </row>
    <row r="3214" spans="1:34">
      <c r="A3214" s="25" t="s">
        <v>148</v>
      </c>
      <c r="B3214" s="26">
        <v>42089</v>
      </c>
      <c r="C3214" s="25" t="s">
        <v>4589</v>
      </c>
      <c r="D3214" s="35"/>
      <c r="E3214" s="27">
        <v>50</v>
      </c>
      <c r="F3214" s="26"/>
      <c r="G3214" s="33"/>
      <c r="H3214" s="29">
        <v>100</v>
      </c>
      <c r="I3214" s="126">
        <f>INDEX('TOL2008'!B:B,MATCH(A3214,'TOL2008'!A:A,0))</f>
        <v>17120</v>
      </c>
      <c r="J3214" s="126" t="str">
        <f>INDEX(Pääluokka!$H$2:$H$100,MATCH(VALUE(LEFT(Taulukko1[[#This Row],[TOL2008]],2)),Pääluokka!$G$2:$G$100,0))</f>
        <v>Teollisuus</v>
      </c>
      <c r="K3214" s="126" t="str">
        <f>INDEX(Pääluokka!$I$2:$I$100,MATCH(VALUE(LEFT(Taulukko1[[#This Row],[TOL2008]],2)),Pääluokka!$G$2:$G$100,0))</f>
        <v>Teollisuus (C-E)</v>
      </c>
      <c r="L3214" s="41" t="str">
        <f t="shared" si="500"/>
        <v>NA</v>
      </c>
      <c r="M3214" s="43">
        <f t="shared" si="501"/>
        <v>42089</v>
      </c>
      <c r="N3214" s="43">
        <f t="shared" si="502"/>
        <v>42140</v>
      </c>
      <c r="O3214" s="43">
        <f t="shared" si="503"/>
        <v>42064</v>
      </c>
      <c r="P3214" s="43">
        <f t="shared" si="504"/>
        <v>42125</v>
      </c>
      <c r="Q3214" s="41">
        <f t="shared" si="505"/>
        <v>2015</v>
      </c>
      <c r="R3214" s="41">
        <f t="shared" si="506"/>
        <v>2015</v>
      </c>
      <c r="S3214" s="43" t="str">
        <f>YEAR(Taulukko1[[#This Row],[Alku KK]])&amp;"Q"&amp;ROUNDDOWN((MONTH(Taulukko1[[#This Row],[Alku KK]])-1)/3+1,0)</f>
        <v>2015Q1</v>
      </c>
      <c r="T3214" s="43" t="str">
        <f>YEAR(Taulukko1[[#This Row],[Loppu KK]])&amp;"Q"&amp;ROUNDDOWN((MONTH(Taulukko1[[#This Row],[Loppu KK]])-1)/3+1,0)</f>
        <v>2015Q2</v>
      </c>
      <c r="U3214" s="66">
        <f>IF(COUNT(Taulukko1[[#This Row],[Neuvottelujen alaiset ]])=1,Taulukko1[[#This Row],[Neuvottelujen alaiset ]],Taulukko1[[#This Row],[Vähennystarve]])</f>
        <v>100</v>
      </c>
      <c r="V3214" s="44">
        <f t="shared" si="507"/>
        <v>0.5</v>
      </c>
      <c r="W3214" s="44" t="str">
        <f t="shared" si="508"/>
        <v>NA</v>
      </c>
      <c r="X3214" s="44" t="str">
        <f t="shared" si="509"/>
        <v>NA</v>
      </c>
      <c r="Y3214" s="90" t="b">
        <f>AND(MONTH(Taulukko1[[#This Row],[Alku PVM]] )=6,DAY(Taulukko1[[#This Row],[Alku PVM]] )&gt;19)</f>
        <v>0</v>
      </c>
      <c r="Z3214" s="90" t="b">
        <f>AND(MONTH(Taulukko1[[#This Row],[Loppu PVM]] )=6,DAY(Taulukko1[[#This Row],[Loppu PVM]] )&gt;19)</f>
        <v>0</v>
      </c>
      <c r="AA3214" s="90" t="b">
        <f>OR(MONTH(Taulukko1[[#This Row],[Alku PVM]] )&lt;=5,AND(MONTH(Taulukko1[[#This Row],[Alku PVM]] )=6,DAY(Taulukko1[[#This Row],[Alku PVM]] )&lt;20))</f>
        <v>1</v>
      </c>
      <c r="AB3214" s="90" t="b">
        <f>OR(MONTH(Taulukko1[[#This Row],[Loppu PVM]])&lt;=5,AND(MONTH(Taulukko1[[#This Row],[Loppu PVM]] )=6,DAY(Taulukko1[[#This Row],[Loppu PVM]])&lt;20))</f>
        <v>1</v>
      </c>
      <c r="AC3214" s="90" t="b">
        <f>OR(MONTH(Taulukko1[[#This Row],[Alku PVM]] )&lt;=3,AND(MONTH(Taulukko1[[#This Row],[Alku PVM]] )=3))</f>
        <v>1</v>
      </c>
      <c r="AD3214" s="90" t="b">
        <f>OR(MONTH(Taulukko1[[#This Row],[Loppu PVM]] )&lt;=3,AND(MONTH(Taulukko1[[#This Row],[Loppu PVM]] )=3))</f>
        <v>0</v>
      </c>
      <c r="AE3214" s="90" t="b">
        <f>OR(MONTH(Taulukko1[[#This Row],[Alku PVM]] )&lt;=9,AND(MONTH(Taulukko1[[#This Row],[Alku PVM]] )=9))</f>
        <v>1</v>
      </c>
      <c r="AF3214" s="90" t="b">
        <f>OR(MONTH(Taulukko1[[#This Row],[Loppu PVM]])&lt;=9,AND(MONTH(Taulukko1[[#This Row],[Loppu PVM]] )=9))</f>
        <v>1</v>
      </c>
      <c r="AG3214" s="90" t="b">
        <f>OR(MONTH(Taulukko1[[#This Row],[Alku PVM]] )&lt;=6,AND(MONTH(Taulukko1[[#This Row],[Alku PVM]] )=6))</f>
        <v>1</v>
      </c>
      <c r="AH3214" s="90" t="b">
        <f>OR(MONTH(Taulukko1[[#This Row],[Loppu PVM]])&lt;=6,AND(MONTH(Taulukko1[[#This Row],[Loppu PVM]] )=6))</f>
        <v>1</v>
      </c>
    </row>
    <row r="3215" spans="1:34">
      <c r="A3215" s="25" t="s">
        <v>4617</v>
      </c>
      <c r="B3215" s="26">
        <v>42090</v>
      </c>
      <c r="C3215" s="25" t="s">
        <v>4618</v>
      </c>
      <c r="D3215" s="35"/>
      <c r="E3215" s="123"/>
      <c r="F3215" s="31"/>
      <c r="G3215" s="36"/>
      <c r="H3215" s="29">
        <v>100</v>
      </c>
      <c r="I3215" s="126">
        <f>INDEX('TOL2008'!B:B,MATCH(A3215,'TOL2008'!A:A,0))</f>
        <v>86220</v>
      </c>
      <c r="J3215" s="126" t="str">
        <f>INDEX(Pääluokka!$H$2:$H$100,MATCH(VALUE(LEFT(Taulukko1[[#This Row],[TOL2008]],2)),Pääluokka!$G$2:$G$100,0))</f>
        <v>Terveys- ja sosiaalipalvelut</v>
      </c>
      <c r="K3215" s="126" t="str">
        <f>INDEX(Pääluokka!$I$2:$I$100,MATCH(VALUE(LEFT(Taulukko1[[#This Row],[TOL2008]],2)),Pääluokka!$G$2:$G$100,0))</f>
        <v>Muut toimialat (O-Q, T-X)</v>
      </c>
      <c r="L3215" s="41" t="str">
        <f t="shared" si="500"/>
        <v>NA</v>
      </c>
      <c r="M3215" s="43">
        <f t="shared" si="501"/>
        <v>42090</v>
      </c>
      <c r="N3215" s="43">
        <f t="shared" si="502"/>
        <v>42141</v>
      </c>
      <c r="O3215" s="43">
        <f t="shared" si="503"/>
        <v>42064</v>
      </c>
      <c r="P3215" s="43">
        <f t="shared" si="504"/>
        <v>42125</v>
      </c>
      <c r="Q3215" s="41">
        <f t="shared" si="505"/>
        <v>2015</v>
      </c>
      <c r="R3215" s="41">
        <f t="shared" si="506"/>
        <v>2015</v>
      </c>
      <c r="S3215" s="43" t="str">
        <f>YEAR(Taulukko1[[#This Row],[Alku KK]])&amp;"Q"&amp;ROUNDDOWN((MONTH(Taulukko1[[#This Row],[Alku KK]])-1)/3+1,0)</f>
        <v>2015Q1</v>
      </c>
      <c r="T3215" s="43" t="str">
        <f>YEAR(Taulukko1[[#This Row],[Loppu KK]])&amp;"Q"&amp;ROUNDDOWN((MONTH(Taulukko1[[#This Row],[Loppu KK]])-1)/3+1,0)</f>
        <v>2015Q2</v>
      </c>
      <c r="U3215" s="66">
        <f>IF(COUNT(Taulukko1[[#This Row],[Neuvottelujen alaiset ]])=1,Taulukko1[[#This Row],[Neuvottelujen alaiset ]],Taulukko1[[#This Row],[Vähennystarve]])</f>
        <v>100</v>
      </c>
      <c r="V3215" s="44" t="str">
        <f t="shared" si="507"/>
        <v>NA</v>
      </c>
      <c r="W3215" s="44" t="str">
        <f t="shared" si="508"/>
        <v>NA</v>
      </c>
      <c r="X3215" s="44" t="str">
        <f t="shared" si="509"/>
        <v>NA</v>
      </c>
      <c r="Y3215" s="90" t="b">
        <f>AND(MONTH(Taulukko1[[#This Row],[Alku PVM]] )=6,DAY(Taulukko1[[#This Row],[Alku PVM]] )&gt;19)</f>
        <v>0</v>
      </c>
      <c r="Z3215" s="90" t="b">
        <f>AND(MONTH(Taulukko1[[#This Row],[Loppu PVM]] )=6,DAY(Taulukko1[[#This Row],[Loppu PVM]] )&gt;19)</f>
        <v>0</v>
      </c>
      <c r="AA3215" s="90" t="b">
        <f>OR(MONTH(Taulukko1[[#This Row],[Alku PVM]] )&lt;=5,AND(MONTH(Taulukko1[[#This Row],[Alku PVM]] )=6,DAY(Taulukko1[[#This Row],[Alku PVM]] )&lt;20))</f>
        <v>1</v>
      </c>
      <c r="AB3215" s="90" t="b">
        <f>OR(MONTH(Taulukko1[[#This Row],[Loppu PVM]])&lt;=5,AND(MONTH(Taulukko1[[#This Row],[Loppu PVM]] )=6,DAY(Taulukko1[[#This Row],[Loppu PVM]])&lt;20))</f>
        <v>1</v>
      </c>
      <c r="AC3215" s="90" t="b">
        <f>OR(MONTH(Taulukko1[[#This Row],[Alku PVM]] )&lt;=3,AND(MONTH(Taulukko1[[#This Row],[Alku PVM]] )=3))</f>
        <v>1</v>
      </c>
      <c r="AD3215" s="90" t="b">
        <f>OR(MONTH(Taulukko1[[#This Row],[Loppu PVM]] )&lt;=3,AND(MONTH(Taulukko1[[#This Row],[Loppu PVM]] )=3))</f>
        <v>0</v>
      </c>
      <c r="AE3215" s="90" t="b">
        <f>OR(MONTH(Taulukko1[[#This Row],[Alku PVM]] )&lt;=9,AND(MONTH(Taulukko1[[#This Row],[Alku PVM]] )=9))</f>
        <v>1</v>
      </c>
      <c r="AF3215" s="90" t="b">
        <f>OR(MONTH(Taulukko1[[#This Row],[Loppu PVM]])&lt;=9,AND(MONTH(Taulukko1[[#This Row],[Loppu PVM]] )=9))</f>
        <v>1</v>
      </c>
      <c r="AG3215" s="90" t="b">
        <f>OR(MONTH(Taulukko1[[#This Row],[Alku PVM]] )&lt;=6,AND(MONTH(Taulukko1[[#This Row],[Alku PVM]] )=6))</f>
        <v>1</v>
      </c>
      <c r="AH3215" s="90" t="b">
        <f>OR(MONTH(Taulukko1[[#This Row],[Loppu PVM]])&lt;=6,AND(MONTH(Taulukko1[[#This Row],[Loppu PVM]] )=6))</f>
        <v>1</v>
      </c>
    </row>
    <row r="3216" spans="1:34">
      <c r="A3216" s="25" t="s">
        <v>311</v>
      </c>
      <c r="B3216" s="26">
        <v>42094</v>
      </c>
      <c r="C3216" s="25" t="s">
        <v>4545</v>
      </c>
      <c r="D3216" s="32"/>
      <c r="E3216" s="27">
        <v>9</v>
      </c>
      <c r="F3216" s="26">
        <v>42122</v>
      </c>
      <c r="G3216" s="33">
        <v>6</v>
      </c>
      <c r="H3216" s="28">
        <v>9</v>
      </c>
      <c r="I3216" s="126">
        <f>INDEX('TOL2008'!B:B,MATCH(A3216,'TOL2008'!A:A,0))</f>
        <v>52291</v>
      </c>
      <c r="J3216" s="126" t="str">
        <f>INDEX(Pääluokka!$H$2:$H$100,MATCH(VALUE(LEFT(Taulukko1[[#This Row],[TOL2008]],2)),Pääluokka!$G$2:$G$100,0))</f>
        <v>Kuljetus ja varastointi</v>
      </c>
      <c r="K3216" s="126" t="str">
        <f>INDEX(Pääluokka!$I$2:$I$100,MATCH(VALUE(LEFT(Taulukko1[[#This Row],[TOL2008]],2)),Pääluokka!$G$2:$G$100,0))</f>
        <v>Palvelualat (G-N, R, S)</v>
      </c>
      <c r="L3216" s="41">
        <f t="shared" si="500"/>
        <v>28</v>
      </c>
      <c r="M3216" s="43">
        <f t="shared" si="501"/>
        <v>42094</v>
      </c>
      <c r="N3216" s="43">
        <f t="shared" si="502"/>
        <v>42122</v>
      </c>
      <c r="O3216" s="43">
        <f t="shared" si="503"/>
        <v>42064</v>
      </c>
      <c r="P3216" s="43">
        <f t="shared" si="504"/>
        <v>42095</v>
      </c>
      <c r="Q3216" s="41">
        <f t="shared" si="505"/>
        <v>2015</v>
      </c>
      <c r="R3216" s="41">
        <f t="shared" si="506"/>
        <v>2015</v>
      </c>
      <c r="S3216" s="43" t="str">
        <f>YEAR(Taulukko1[[#This Row],[Alku KK]])&amp;"Q"&amp;ROUNDDOWN((MONTH(Taulukko1[[#This Row],[Alku KK]])-1)/3+1,0)</f>
        <v>2015Q1</v>
      </c>
      <c r="T3216" s="43" t="str">
        <f>YEAR(Taulukko1[[#This Row],[Loppu KK]])&amp;"Q"&amp;ROUNDDOWN((MONTH(Taulukko1[[#This Row],[Loppu KK]])-1)/3+1,0)</f>
        <v>2015Q2</v>
      </c>
      <c r="U3216" s="66">
        <f>IF(COUNT(Taulukko1[[#This Row],[Neuvottelujen alaiset ]])=1,Taulukko1[[#This Row],[Neuvottelujen alaiset ]],Taulukko1[[#This Row],[Vähennystarve]])</f>
        <v>9</v>
      </c>
      <c r="V3216" s="44">
        <f t="shared" si="507"/>
        <v>1</v>
      </c>
      <c r="W3216" s="44">
        <f t="shared" si="508"/>
        <v>0.66666666666666663</v>
      </c>
      <c r="X3216" s="44">
        <f t="shared" si="509"/>
        <v>0.66666666666666663</v>
      </c>
      <c r="Y3216" s="90" t="b">
        <f>AND(MONTH(Taulukko1[[#This Row],[Alku PVM]] )=6,DAY(Taulukko1[[#This Row],[Alku PVM]] )&gt;19)</f>
        <v>0</v>
      </c>
      <c r="Z3216" s="90" t="b">
        <f>AND(MONTH(Taulukko1[[#This Row],[Loppu PVM]] )=6,DAY(Taulukko1[[#This Row],[Loppu PVM]] )&gt;19)</f>
        <v>0</v>
      </c>
      <c r="AA3216" s="90" t="b">
        <f>OR(MONTH(Taulukko1[[#This Row],[Alku PVM]] )&lt;=5,AND(MONTH(Taulukko1[[#This Row],[Alku PVM]] )=6,DAY(Taulukko1[[#This Row],[Alku PVM]] )&lt;20))</f>
        <v>1</v>
      </c>
      <c r="AB3216" s="90" t="b">
        <f>OR(MONTH(Taulukko1[[#This Row],[Loppu PVM]])&lt;=5,AND(MONTH(Taulukko1[[#This Row],[Loppu PVM]] )=6,DAY(Taulukko1[[#This Row],[Loppu PVM]])&lt;20))</f>
        <v>1</v>
      </c>
      <c r="AC3216" s="90" t="b">
        <f>OR(MONTH(Taulukko1[[#This Row],[Alku PVM]] )&lt;=3,AND(MONTH(Taulukko1[[#This Row],[Alku PVM]] )=3))</f>
        <v>1</v>
      </c>
      <c r="AD3216" s="90" t="b">
        <f>OR(MONTH(Taulukko1[[#This Row],[Loppu PVM]] )&lt;=3,AND(MONTH(Taulukko1[[#This Row],[Loppu PVM]] )=3))</f>
        <v>0</v>
      </c>
      <c r="AE3216" s="90" t="b">
        <f>OR(MONTH(Taulukko1[[#This Row],[Alku PVM]] )&lt;=9,AND(MONTH(Taulukko1[[#This Row],[Alku PVM]] )=9))</f>
        <v>1</v>
      </c>
      <c r="AF3216" s="90" t="b">
        <f>OR(MONTH(Taulukko1[[#This Row],[Loppu PVM]])&lt;=9,AND(MONTH(Taulukko1[[#This Row],[Loppu PVM]] )=9))</f>
        <v>1</v>
      </c>
      <c r="AG3216" s="90" t="b">
        <f>OR(MONTH(Taulukko1[[#This Row],[Alku PVM]] )&lt;=6,AND(MONTH(Taulukko1[[#This Row],[Alku PVM]] )=6))</f>
        <v>1</v>
      </c>
      <c r="AH3216" s="90" t="b">
        <f>OR(MONTH(Taulukko1[[#This Row],[Loppu PVM]])&lt;=6,AND(MONTH(Taulukko1[[#This Row],[Loppu PVM]] )=6))</f>
        <v>1</v>
      </c>
    </row>
    <row r="3217" spans="1:34">
      <c r="A3217" s="25" t="s">
        <v>393</v>
      </c>
      <c r="B3217" s="26">
        <v>42095</v>
      </c>
      <c r="C3217" s="25" t="s">
        <v>4527</v>
      </c>
      <c r="D3217" s="32" t="s">
        <v>25</v>
      </c>
      <c r="E3217" s="27"/>
      <c r="F3217" s="30"/>
      <c r="G3217" s="33"/>
      <c r="H3217" s="29">
        <v>26</v>
      </c>
      <c r="I3217" s="126">
        <f>INDEX('TOL2008'!B:B,MATCH(A3217,'TOL2008'!A:A,0))</f>
        <v>23120</v>
      </c>
      <c r="J3217" s="126" t="str">
        <f>INDEX(Pääluokka!$H$2:$H$100,MATCH(VALUE(LEFT(Taulukko1[[#This Row],[TOL2008]],2)),Pääluokka!$G$2:$G$100,0))</f>
        <v>Teollisuus</v>
      </c>
      <c r="K3217" s="126" t="str">
        <f>INDEX(Pääluokka!$I$2:$I$100,MATCH(VALUE(LEFT(Taulukko1[[#This Row],[TOL2008]],2)),Pääluokka!$G$2:$G$100,0))</f>
        <v>Teollisuus (C-E)</v>
      </c>
      <c r="L3217" s="41" t="str">
        <f t="shared" si="500"/>
        <v>NA</v>
      </c>
      <c r="M3217" s="43">
        <f t="shared" si="501"/>
        <v>42095</v>
      </c>
      <c r="N3217" s="43">
        <f t="shared" si="502"/>
        <v>42146</v>
      </c>
      <c r="O3217" s="43">
        <f t="shared" si="503"/>
        <v>42095</v>
      </c>
      <c r="P3217" s="43">
        <f t="shared" si="504"/>
        <v>42125</v>
      </c>
      <c r="Q3217" s="41">
        <f t="shared" si="505"/>
        <v>2015</v>
      </c>
      <c r="R3217" s="41">
        <f t="shared" si="506"/>
        <v>2015</v>
      </c>
      <c r="S3217" s="43" t="str">
        <f>YEAR(Taulukko1[[#This Row],[Alku KK]])&amp;"Q"&amp;ROUNDDOWN((MONTH(Taulukko1[[#This Row],[Alku KK]])-1)/3+1,0)</f>
        <v>2015Q2</v>
      </c>
      <c r="T3217" s="43" t="str">
        <f>YEAR(Taulukko1[[#This Row],[Loppu KK]])&amp;"Q"&amp;ROUNDDOWN((MONTH(Taulukko1[[#This Row],[Loppu KK]])-1)/3+1,0)</f>
        <v>2015Q2</v>
      </c>
      <c r="U3217" s="66">
        <f>IF(COUNT(Taulukko1[[#This Row],[Neuvottelujen alaiset ]])=1,Taulukko1[[#This Row],[Neuvottelujen alaiset ]],Taulukko1[[#This Row],[Vähennystarve]])</f>
        <v>26</v>
      </c>
      <c r="V3217" s="44" t="str">
        <f t="shared" si="507"/>
        <v>NA</v>
      </c>
      <c r="W3217" s="44" t="str">
        <f t="shared" si="508"/>
        <v>NA</v>
      </c>
      <c r="X3217" s="44" t="str">
        <f t="shared" si="509"/>
        <v>NA</v>
      </c>
      <c r="Y3217" s="90" t="b">
        <f>AND(MONTH(Taulukko1[[#This Row],[Alku PVM]] )=6,DAY(Taulukko1[[#This Row],[Alku PVM]] )&gt;19)</f>
        <v>0</v>
      </c>
      <c r="Z3217" s="90" t="b">
        <f>AND(MONTH(Taulukko1[[#This Row],[Loppu PVM]] )=6,DAY(Taulukko1[[#This Row],[Loppu PVM]] )&gt;19)</f>
        <v>0</v>
      </c>
      <c r="AA3217" s="90" t="b">
        <f>OR(MONTH(Taulukko1[[#This Row],[Alku PVM]] )&lt;=5,AND(MONTH(Taulukko1[[#This Row],[Alku PVM]] )=6,DAY(Taulukko1[[#This Row],[Alku PVM]] )&lt;20))</f>
        <v>1</v>
      </c>
      <c r="AB3217" s="90" t="b">
        <f>OR(MONTH(Taulukko1[[#This Row],[Loppu PVM]])&lt;=5,AND(MONTH(Taulukko1[[#This Row],[Loppu PVM]] )=6,DAY(Taulukko1[[#This Row],[Loppu PVM]])&lt;20))</f>
        <v>1</v>
      </c>
      <c r="AC3217" s="90" t="b">
        <f>OR(MONTH(Taulukko1[[#This Row],[Alku PVM]] )&lt;=3,AND(MONTH(Taulukko1[[#This Row],[Alku PVM]] )=3))</f>
        <v>0</v>
      </c>
      <c r="AD3217" s="90" t="b">
        <f>OR(MONTH(Taulukko1[[#This Row],[Loppu PVM]] )&lt;=3,AND(MONTH(Taulukko1[[#This Row],[Loppu PVM]] )=3))</f>
        <v>0</v>
      </c>
      <c r="AE3217" s="90" t="b">
        <f>OR(MONTH(Taulukko1[[#This Row],[Alku PVM]] )&lt;=9,AND(MONTH(Taulukko1[[#This Row],[Alku PVM]] )=9))</f>
        <v>1</v>
      </c>
      <c r="AF3217" s="90" t="b">
        <f>OR(MONTH(Taulukko1[[#This Row],[Loppu PVM]])&lt;=9,AND(MONTH(Taulukko1[[#This Row],[Loppu PVM]] )=9))</f>
        <v>1</v>
      </c>
      <c r="AG3217" s="90" t="b">
        <f>OR(MONTH(Taulukko1[[#This Row],[Alku PVM]] )&lt;=6,AND(MONTH(Taulukko1[[#This Row],[Alku PVM]] )=6))</f>
        <v>1</v>
      </c>
      <c r="AH3217" s="90" t="b">
        <f>OR(MONTH(Taulukko1[[#This Row],[Loppu PVM]])&lt;=6,AND(MONTH(Taulukko1[[#This Row],[Loppu PVM]] )=6))</f>
        <v>1</v>
      </c>
    </row>
    <row r="3218" spans="1:34">
      <c r="A3218" s="25" t="s">
        <v>852</v>
      </c>
      <c r="B3218" s="26">
        <v>42095</v>
      </c>
      <c r="C3218" s="25" t="s">
        <v>4444</v>
      </c>
      <c r="D3218" s="35">
        <v>0</v>
      </c>
      <c r="E3218" s="27">
        <v>10</v>
      </c>
      <c r="F3218" s="26">
        <v>42109</v>
      </c>
      <c r="G3218" s="33">
        <v>3</v>
      </c>
      <c r="H3218" s="29">
        <v>50</v>
      </c>
      <c r="I3218" s="126">
        <f>INDEX('TOL2008'!B:B,MATCH(A3218,'TOL2008'!A:A,0))</f>
        <v>73111</v>
      </c>
      <c r="J3218" s="126" t="str">
        <f>INDEX(Pääluokka!$H$2:$H$100,MATCH(VALUE(LEFT(Taulukko1[[#This Row],[TOL2008]],2)),Pääluokka!$G$2:$G$100,0))</f>
        <v>Ammatillinen, tieteellinen ja tekninen toiminta</v>
      </c>
      <c r="K3218" s="126" t="str">
        <f>INDEX(Pääluokka!$I$2:$I$100,MATCH(VALUE(LEFT(Taulukko1[[#This Row],[TOL2008]],2)),Pääluokka!$G$2:$G$100,0))</f>
        <v>Palvelualat (G-N, R, S)</v>
      </c>
      <c r="L3218" s="41">
        <f t="shared" si="500"/>
        <v>14</v>
      </c>
      <c r="M3218" s="43">
        <f t="shared" si="501"/>
        <v>42095</v>
      </c>
      <c r="N3218" s="43">
        <f t="shared" si="502"/>
        <v>42109</v>
      </c>
      <c r="O3218" s="43">
        <f t="shared" si="503"/>
        <v>42095</v>
      </c>
      <c r="P3218" s="43">
        <f t="shared" si="504"/>
        <v>42095</v>
      </c>
      <c r="Q3218" s="41">
        <f t="shared" si="505"/>
        <v>2015</v>
      </c>
      <c r="R3218" s="41">
        <f t="shared" si="506"/>
        <v>2015</v>
      </c>
      <c r="S3218" s="43" t="str">
        <f>YEAR(Taulukko1[[#This Row],[Alku KK]])&amp;"Q"&amp;ROUNDDOWN((MONTH(Taulukko1[[#This Row],[Alku KK]])-1)/3+1,0)</f>
        <v>2015Q2</v>
      </c>
      <c r="T3218" s="43" t="str">
        <f>YEAR(Taulukko1[[#This Row],[Loppu KK]])&amp;"Q"&amp;ROUNDDOWN((MONTH(Taulukko1[[#This Row],[Loppu KK]])-1)/3+1,0)</f>
        <v>2015Q2</v>
      </c>
      <c r="U3218" s="66">
        <f>IF(COUNT(Taulukko1[[#This Row],[Neuvottelujen alaiset ]])=1,Taulukko1[[#This Row],[Neuvottelujen alaiset ]],Taulukko1[[#This Row],[Vähennystarve]])</f>
        <v>50</v>
      </c>
      <c r="V3218" s="44">
        <f t="shared" si="507"/>
        <v>0.2</v>
      </c>
      <c r="W3218" s="44">
        <f t="shared" si="508"/>
        <v>0.06</v>
      </c>
      <c r="X3218" s="44">
        <f t="shared" si="509"/>
        <v>0.3</v>
      </c>
      <c r="Y3218" s="90" t="b">
        <f>AND(MONTH(Taulukko1[[#This Row],[Alku PVM]] )=6,DAY(Taulukko1[[#This Row],[Alku PVM]] )&gt;19)</f>
        <v>0</v>
      </c>
      <c r="Z3218" s="90" t="b">
        <f>AND(MONTH(Taulukko1[[#This Row],[Loppu PVM]] )=6,DAY(Taulukko1[[#This Row],[Loppu PVM]] )&gt;19)</f>
        <v>0</v>
      </c>
      <c r="AA3218" s="90" t="b">
        <f>OR(MONTH(Taulukko1[[#This Row],[Alku PVM]] )&lt;=5,AND(MONTH(Taulukko1[[#This Row],[Alku PVM]] )=6,DAY(Taulukko1[[#This Row],[Alku PVM]] )&lt;20))</f>
        <v>1</v>
      </c>
      <c r="AB3218" s="90" t="b">
        <f>OR(MONTH(Taulukko1[[#This Row],[Loppu PVM]])&lt;=5,AND(MONTH(Taulukko1[[#This Row],[Loppu PVM]] )=6,DAY(Taulukko1[[#This Row],[Loppu PVM]])&lt;20))</f>
        <v>1</v>
      </c>
      <c r="AC3218" s="90" t="b">
        <f>OR(MONTH(Taulukko1[[#This Row],[Alku PVM]] )&lt;=3,AND(MONTH(Taulukko1[[#This Row],[Alku PVM]] )=3))</f>
        <v>0</v>
      </c>
      <c r="AD3218" s="90" t="b">
        <f>OR(MONTH(Taulukko1[[#This Row],[Loppu PVM]] )&lt;=3,AND(MONTH(Taulukko1[[#This Row],[Loppu PVM]] )=3))</f>
        <v>0</v>
      </c>
      <c r="AE3218" s="90" t="b">
        <f>OR(MONTH(Taulukko1[[#This Row],[Alku PVM]] )&lt;=9,AND(MONTH(Taulukko1[[#This Row],[Alku PVM]] )=9))</f>
        <v>1</v>
      </c>
      <c r="AF3218" s="90" t="b">
        <f>OR(MONTH(Taulukko1[[#This Row],[Loppu PVM]])&lt;=9,AND(MONTH(Taulukko1[[#This Row],[Loppu PVM]] )=9))</f>
        <v>1</v>
      </c>
      <c r="AG3218" s="90" t="b">
        <f>OR(MONTH(Taulukko1[[#This Row],[Alku PVM]] )&lt;=6,AND(MONTH(Taulukko1[[#This Row],[Alku PVM]] )=6))</f>
        <v>1</v>
      </c>
      <c r="AH3218" s="90" t="b">
        <f>OR(MONTH(Taulukko1[[#This Row],[Loppu PVM]])&lt;=6,AND(MONTH(Taulukko1[[#This Row],[Loppu PVM]] )=6))</f>
        <v>1</v>
      </c>
    </row>
    <row r="3219" spans="1:34">
      <c r="A3219" s="25" t="s">
        <v>783</v>
      </c>
      <c r="B3219" s="26">
        <v>42096</v>
      </c>
      <c r="C3219" s="25" t="s">
        <v>4624</v>
      </c>
      <c r="D3219" s="35">
        <v>523</v>
      </c>
      <c r="E3219" s="27"/>
      <c r="F3219" s="26">
        <v>42157</v>
      </c>
      <c r="G3219" s="33">
        <v>0</v>
      </c>
      <c r="H3219" s="27">
        <v>526</v>
      </c>
      <c r="I3219" s="126">
        <f>INDEX('TOL2008'!B:B,MATCH(A3219,'TOL2008'!A:A,0))</f>
        <v>30110</v>
      </c>
      <c r="J3219" s="126" t="str">
        <f>INDEX(Pääluokka!$H$2:$H$100,MATCH(VALUE(LEFT(Taulukko1[[#This Row],[TOL2008]],2)),Pääluokka!$G$2:$G$100,0))</f>
        <v>Teollisuus</v>
      </c>
      <c r="K3219" s="126" t="str">
        <f>INDEX(Pääluokka!$I$2:$I$100,MATCH(VALUE(LEFT(Taulukko1[[#This Row],[TOL2008]],2)),Pääluokka!$G$2:$G$100,0))</f>
        <v>Teollisuus (C-E)</v>
      </c>
      <c r="L3219" s="41">
        <f t="shared" si="500"/>
        <v>61</v>
      </c>
      <c r="M3219" s="43">
        <f t="shared" si="501"/>
        <v>42096</v>
      </c>
      <c r="N3219" s="43">
        <f t="shared" si="502"/>
        <v>42157</v>
      </c>
      <c r="O3219" s="43">
        <f t="shared" si="503"/>
        <v>42095</v>
      </c>
      <c r="P3219" s="43">
        <f t="shared" si="504"/>
        <v>42156</v>
      </c>
      <c r="Q3219" s="41">
        <f t="shared" si="505"/>
        <v>2015</v>
      </c>
      <c r="R3219" s="41">
        <f t="shared" si="506"/>
        <v>2015</v>
      </c>
      <c r="S3219" s="43" t="str">
        <f>YEAR(Taulukko1[[#This Row],[Alku KK]])&amp;"Q"&amp;ROUNDDOWN((MONTH(Taulukko1[[#This Row],[Alku KK]])-1)/3+1,0)</f>
        <v>2015Q2</v>
      </c>
      <c r="T3219" s="43" t="str">
        <f>YEAR(Taulukko1[[#This Row],[Loppu KK]])&amp;"Q"&amp;ROUNDDOWN((MONTH(Taulukko1[[#This Row],[Loppu KK]])-1)/3+1,0)</f>
        <v>2015Q2</v>
      </c>
      <c r="U3219" s="66">
        <f>IF(COUNT(Taulukko1[[#This Row],[Neuvottelujen alaiset ]])=1,Taulukko1[[#This Row],[Neuvottelujen alaiset ]],Taulukko1[[#This Row],[Vähennystarve]])</f>
        <v>526</v>
      </c>
      <c r="V3219" s="44" t="str">
        <f t="shared" si="507"/>
        <v>NA</v>
      </c>
      <c r="W3219" s="44">
        <f t="shared" si="508"/>
        <v>0</v>
      </c>
      <c r="X3219" s="44" t="str">
        <f t="shared" si="509"/>
        <v>NA</v>
      </c>
      <c r="Y3219" s="90" t="b">
        <f>AND(MONTH(Taulukko1[[#This Row],[Alku PVM]] )=6,DAY(Taulukko1[[#This Row],[Alku PVM]] )&gt;19)</f>
        <v>0</v>
      </c>
      <c r="Z3219" s="90" t="b">
        <f>AND(MONTH(Taulukko1[[#This Row],[Loppu PVM]] )=6,DAY(Taulukko1[[#This Row],[Loppu PVM]] )&gt;19)</f>
        <v>0</v>
      </c>
      <c r="AA3219" s="90" t="b">
        <f>OR(MONTH(Taulukko1[[#This Row],[Alku PVM]] )&lt;=5,AND(MONTH(Taulukko1[[#This Row],[Alku PVM]] )=6,DAY(Taulukko1[[#This Row],[Alku PVM]] )&lt;20))</f>
        <v>1</v>
      </c>
      <c r="AB3219" s="90" t="b">
        <f>OR(MONTH(Taulukko1[[#This Row],[Loppu PVM]])&lt;=5,AND(MONTH(Taulukko1[[#This Row],[Loppu PVM]] )=6,DAY(Taulukko1[[#This Row],[Loppu PVM]])&lt;20))</f>
        <v>1</v>
      </c>
      <c r="AC3219" s="90" t="b">
        <f>OR(MONTH(Taulukko1[[#This Row],[Alku PVM]] )&lt;=3,AND(MONTH(Taulukko1[[#This Row],[Alku PVM]] )=3))</f>
        <v>0</v>
      </c>
      <c r="AD3219" s="90" t="b">
        <f>OR(MONTH(Taulukko1[[#This Row],[Loppu PVM]] )&lt;=3,AND(MONTH(Taulukko1[[#This Row],[Loppu PVM]] )=3))</f>
        <v>0</v>
      </c>
      <c r="AE3219" s="90" t="b">
        <f>OR(MONTH(Taulukko1[[#This Row],[Alku PVM]] )&lt;=9,AND(MONTH(Taulukko1[[#This Row],[Alku PVM]] )=9))</f>
        <v>1</v>
      </c>
      <c r="AF3219" s="90" t="b">
        <f>OR(MONTH(Taulukko1[[#This Row],[Loppu PVM]])&lt;=9,AND(MONTH(Taulukko1[[#This Row],[Loppu PVM]] )=9))</f>
        <v>1</v>
      </c>
      <c r="AG3219" s="90" t="b">
        <f>OR(MONTH(Taulukko1[[#This Row],[Alku PVM]] )&lt;=6,AND(MONTH(Taulukko1[[#This Row],[Alku PVM]] )=6))</f>
        <v>1</v>
      </c>
      <c r="AH3219" s="90" t="b">
        <f>OR(MONTH(Taulukko1[[#This Row],[Loppu PVM]])&lt;=6,AND(MONTH(Taulukko1[[#This Row],[Loppu PVM]] )=6))</f>
        <v>1</v>
      </c>
    </row>
    <row r="3220" spans="1:34">
      <c r="A3220" s="25" t="s">
        <v>1121</v>
      </c>
      <c r="B3220" s="26">
        <v>42101</v>
      </c>
      <c r="C3220" s="25" t="s">
        <v>4514</v>
      </c>
      <c r="D3220" s="35"/>
      <c r="E3220" s="27">
        <v>10</v>
      </c>
      <c r="F3220" s="26">
        <v>42128</v>
      </c>
      <c r="G3220" s="33">
        <v>9</v>
      </c>
      <c r="H3220" s="27">
        <v>40</v>
      </c>
      <c r="I3220" s="126">
        <f>INDEX('TOL2008'!B:B,MATCH(A3220,'TOL2008'!A:A,0))</f>
        <v>70220</v>
      </c>
      <c r="J3220" s="126" t="str">
        <f>INDEX(Pääluokka!$H$2:$H$100,MATCH(VALUE(LEFT(Taulukko1[[#This Row],[TOL2008]],2)),Pääluokka!$G$2:$G$100,0))</f>
        <v>Ammatillinen, tieteellinen ja tekninen toiminta</v>
      </c>
      <c r="K3220" s="126" t="str">
        <f>INDEX(Pääluokka!$I$2:$I$100,MATCH(VALUE(LEFT(Taulukko1[[#This Row],[TOL2008]],2)),Pääluokka!$G$2:$G$100,0))</f>
        <v>Palvelualat (G-N, R, S)</v>
      </c>
      <c r="L3220" s="41">
        <f t="shared" si="500"/>
        <v>27</v>
      </c>
      <c r="M3220" s="43">
        <f t="shared" si="501"/>
        <v>42101</v>
      </c>
      <c r="N3220" s="43">
        <f t="shared" si="502"/>
        <v>42128</v>
      </c>
      <c r="O3220" s="43">
        <f t="shared" si="503"/>
        <v>42095</v>
      </c>
      <c r="P3220" s="43">
        <f t="shared" si="504"/>
        <v>42125</v>
      </c>
      <c r="Q3220" s="41">
        <f t="shared" si="505"/>
        <v>2015</v>
      </c>
      <c r="R3220" s="41">
        <f t="shared" si="506"/>
        <v>2015</v>
      </c>
      <c r="S3220" s="43" t="str">
        <f>YEAR(Taulukko1[[#This Row],[Alku KK]])&amp;"Q"&amp;ROUNDDOWN((MONTH(Taulukko1[[#This Row],[Alku KK]])-1)/3+1,0)</f>
        <v>2015Q2</v>
      </c>
      <c r="T3220" s="43" t="str">
        <f>YEAR(Taulukko1[[#This Row],[Loppu KK]])&amp;"Q"&amp;ROUNDDOWN((MONTH(Taulukko1[[#This Row],[Loppu KK]])-1)/3+1,0)</f>
        <v>2015Q2</v>
      </c>
      <c r="U3220" s="66">
        <f>IF(COUNT(Taulukko1[[#This Row],[Neuvottelujen alaiset ]])=1,Taulukko1[[#This Row],[Neuvottelujen alaiset ]],Taulukko1[[#This Row],[Vähennystarve]])</f>
        <v>40</v>
      </c>
      <c r="V3220" s="44">
        <f t="shared" si="507"/>
        <v>0.25</v>
      </c>
      <c r="W3220" s="44">
        <f t="shared" si="508"/>
        <v>0.22500000000000001</v>
      </c>
      <c r="X3220" s="44">
        <f t="shared" si="509"/>
        <v>0.9</v>
      </c>
      <c r="Y3220" s="90" t="b">
        <f>AND(MONTH(Taulukko1[[#This Row],[Alku PVM]] )=6,DAY(Taulukko1[[#This Row],[Alku PVM]] )&gt;19)</f>
        <v>0</v>
      </c>
      <c r="Z3220" s="90" t="b">
        <f>AND(MONTH(Taulukko1[[#This Row],[Loppu PVM]] )=6,DAY(Taulukko1[[#This Row],[Loppu PVM]] )&gt;19)</f>
        <v>0</v>
      </c>
      <c r="AA3220" s="90" t="b">
        <f>OR(MONTH(Taulukko1[[#This Row],[Alku PVM]] )&lt;=5,AND(MONTH(Taulukko1[[#This Row],[Alku PVM]] )=6,DAY(Taulukko1[[#This Row],[Alku PVM]] )&lt;20))</f>
        <v>1</v>
      </c>
      <c r="AB3220" s="90" t="b">
        <f>OR(MONTH(Taulukko1[[#This Row],[Loppu PVM]])&lt;=5,AND(MONTH(Taulukko1[[#This Row],[Loppu PVM]] )=6,DAY(Taulukko1[[#This Row],[Loppu PVM]])&lt;20))</f>
        <v>1</v>
      </c>
      <c r="AC3220" s="90" t="b">
        <f>OR(MONTH(Taulukko1[[#This Row],[Alku PVM]] )&lt;=3,AND(MONTH(Taulukko1[[#This Row],[Alku PVM]] )=3))</f>
        <v>0</v>
      </c>
      <c r="AD3220" s="90" t="b">
        <f>OR(MONTH(Taulukko1[[#This Row],[Loppu PVM]] )&lt;=3,AND(MONTH(Taulukko1[[#This Row],[Loppu PVM]] )=3))</f>
        <v>0</v>
      </c>
      <c r="AE3220" s="90" t="b">
        <f>OR(MONTH(Taulukko1[[#This Row],[Alku PVM]] )&lt;=9,AND(MONTH(Taulukko1[[#This Row],[Alku PVM]] )=9))</f>
        <v>1</v>
      </c>
      <c r="AF3220" s="90" t="b">
        <f>OR(MONTH(Taulukko1[[#This Row],[Loppu PVM]])&lt;=9,AND(MONTH(Taulukko1[[#This Row],[Loppu PVM]] )=9))</f>
        <v>1</v>
      </c>
      <c r="AG3220" s="90" t="b">
        <f>OR(MONTH(Taulukko1[[#This Row],[Alku PVM]] )&lt;=6,AND(MONTH(Taulukko1[[#This Row],[Alku PVM]] )=6))</f>
        <v>1</v>
      </c>
      <c r="AH3220" s="90" t="b">
        <f>OR(MONTH(Taulukko1[[#This Row],[Loppu PVM]])&lt;=6,AND(MONTH(Taulukko1[[#This Row],[Loppu PVM]] )=6))</f>
        <v>1</v>
      </c>
    </row>
    <row r="3221" spans="1:34">
      <c r="A3221" s="25" t="s">
        <v>364</v>
      </c>
      <c r="B3221" s="26">
        <v>42102</v>
      </c>
      <c r="C3221" s="25" t="s">
        <v>4625</v>
      </c>
      <c r="D3221" s="35" t="s">
        <v>25</v>
      </c>
      <c r="E3221" s="27">
        <v>20</v>
      </c>
      <c r="F3221" s="26">
        <v>42143</v>
      </c>
      <c r="G3221" s="33">
        <v>15</v>
      </c>
      <c r="H3221" s="27">
        <v>198</v>
      </c>
      <c r="I3221" s="126">
        <f>INDEX('TOL2008'!B:B,MATCH(A3221,'TOL2008'!A:A,0))</f>
        <v>31010</v>
      </c>
      <c r="J3221" s="126" t="str">
        <f>INDEX(Pääluokka!$H$2:$H$100,MATCH(VALUE(LEFT(Taulukko1[[#This Row],[TOL2008]],2)),Pääluokka!$G$2:$G$100,0))</f>
        <v>Teollisuus</v>
      </c>
      <c r="K3221" s="126" t="str">
        <f>INDEX(Pääluokka!$I$2:$I$100,MATCH(VALUE(LEFT(Taulukko1[[#This Row],[TOL2008]],2)),Pääluokka!$G$2:$G$100,0))</f>
        <v>Teollisuus (C-E)</v>
      </c>
      <c r="L3221" s="41">
        <f t="shared" si="500"/>
        <v>41</v>
      </c>
      <c r="M3221" s="43">
        <f t="shared" si="501"/>
        <v>42102</v>
      </c>
      <c r="N3221" s="43">
        <f t="shared" si="502"/>
        <v>42143</v>
      </c>
      <c r="O3221" s="43">
        <f t="shared" si="503"/>
        <v>42095</v>
      </c>
      <c r="P3221" s="43">
        <f t="shared" si="504"/>
        <v>42125</v>
      </c>
      <c r="Q3221" s="41">
        <f t="shared" si="505"/>
        <v>2015</v>
      </c>
      <c r="R3221" s="41">
        <f t="shared" si="506"/>
        <v>2015</v>
      </c>
      <c r="S3221" s="43" t="str">
        <f>YEAR(Taulukko1[[#This Row],[Alku KK]])&amp;"Q"&amp;ROUNDDOWN((MONTH(Taulukko1[[#This Row],[Alku KK]])-1)/3+1,0)</f>
        <v>2015Q2</v>
      </c>
      <c r="T3221" s="43" t="str">
        <f>YEAR(Taulukko1[[#This Row],[Loppu KK]])&amp;"Q"&amp;ROUNDDOWN((MONTH(Taulukko1[[#This Row],[Loppu KK]])-1)/3+1,0)</f>
        <v>2015Q2</v>
      </c>
      <c r="U3221" s="66">
        <f>IF(COUNT(Taulukko1[[#This Row],[Neuvottelujen alaiset ]])=1,Taulukko1[[#This Row],[Neuvottelujen alaiset ]],Taulukko1[[#This Row],[Vähennystarve]])</f>
        <v>198</v>
      </c>
      <c r="V3221" s="44">
        <f t="shared" si="507"/>
        <v>0.10101010101010101</v>
      </c>
      <c r="W3221" s="44">
        <f t="shared" si="508"/>
        <v>7.575757575757576E-2</v>
      </c>
      <c r="X3221" s="44">
        <f t="shared" si="509"/>
        <v>0.75</v>
      </c>
      <c r="Y3221" s="90" t="b">
        <f>AND(MONTH(Taulukko1[[#This Row],[Alku PVM]] )=6,DAY(Taulukko1[[#This Row],[Alku PVM]] )&gt;19)</f>
        <v>0</v>
      </c>
      <c r="Z3221" s="90" t="b">
        <f>AND(MONTH(Taulukko1[[#This Row],[Loppu PVM]] )=6,DAY(Taulukko1[[#This Row],[Loppu PVM]] )&gt;19)</f>
        <v>0</v>
      </c>
      <c r="AA3221" s="90" t="b">
        <f>OR(MONTH(Taulukko1[[#This Row],[Alku PVM]] )&lt;=5,AND(MONTH(Taulukko1[[#This Row],[Alku PVM]] )=6,DAY(Taulukko1[[#This Row],[Alku PVM]] )&lt;20))</f>
        <v>1</v>
      </c>
      <c r="AB3221" s="90" t="b">
        <f>OR(MONTH(Taulukko1[[#This Row],[Loppu PVM]])&lt;=5,AND(MONTH(Taulukko1[[#This Row],[Loppu PVM]] )=6,DAY(Taulukko1[[#This Row],[Loppu PVM]])&lt;20))</f>
        <v>1</v>
      </c>
      <c r="AC3221" s="90" t="b">
        <f>OR(MONTH(Taulukko1[[#This Row],[Alku PVM]] )&lt;=3,AND(MONTH(Taulukko1[[#This Row],[Alku PVM]] )=3))</f>
        <v>0</v>
      </c>
      <c r="AD3221" s="90" t="b">
        <f>OR(MONTH(Taulukko1[[#This Row],[Loppu PVM]] )&lt;=3,AND(MONTH(Taulukko1[[#This Row],[Loppu PVM]] )=3))</f>
        <v>0</v>
      </c>
      <c r="AE3221" s="90" t="b">
        <f>OR(MONTH(Taulukko1[[#This Row],[Alku PVM]] )&lt;=9,AND(MONTH(Taulukko1[[#This Row],[Alku PVM]] )=9))</f>
        <v>1</v>
      </c>
      <c r="AF3221" s="90" t="b">
        <f>OR(MONTH(Taulukko1[[#This Row],[Loppu PVM]])&lt;=9,AND(MONTH(Taulukko1[[#This Row],[Loppu PVM]] )=9))</f>
        <v>1</v>
      </c>
      <c r="AG3221" s="90" t="b">
        <f>OR(MONTH(Taulukko1[[#This Row],[Alku PVM]] )&lt;=6,AND(MONTH(Taulukko1[[#This Row],[Alku PVM]] )=6))</f>
        <v>1</v>
      </c>
      <c r="AH3221" s="90" t="b">
        <f>OR(MONTH(Taulukko1[[#This Row],[Loppu PVM]])&lt;=6,AND(MONTH(Taulukko1[[#This Row],[Loppu PVM]] )=6))</f>
        <v>1</v>
      </c>
    </row>
    <row r="3222" spans="1:34">
      <c r="A3222" s="25" t="s">
        <v>4575</v>
      </c>
      <c r="B3222" s="26">
        <v>42102</v>
      </c>
      <c r="C3222" s="25" t="s">
        <v>485</v>
      </c>
      <c r="D3222" s="35"/>
      <c r="E3222" s="27">
        <v>30</v>
      </c>
      <c r="F3222" s="26"/>
      <c r="G3222" s="33"/>
      <c r="H3222" s="27">
        <v>100</v>
      </c>
      <c r="I3222" s="126">
        <f>INDEX('TOL2008'!B:B,MATCH(A3222,'TOL2008'!A:A,0))</f>
        <v>28150</v>
      </c>
      <c r="J3222" s="126" t="str">
        <f>INDEX(Pääluokka!$H$2:$H$100,MATCH(VALUE(LEFT(Taulukko1[[#This Row],[TOL2008]],2)),Pääluokka!$G$2:$G$100,0))</f>
        <v>Teollisuus</v>
      </c>
      <c r="K3222" s="126" t="str">
        <f>INDEX(Pääluokka!$I$2:$I$100,MATCH(VALUE(LEFT(Taulukko1[[#This Row],[TOL2008]],2)),Pääluokka!$G$2:$G$100,0))</f>
        <v>Teollisuus (C-E)</v>
      </c>
      <c r="L3222" s="41" t="str">
        <f t="shared" si="500"/>
        <v>NA</v>
      </c>
      <c r="M3222" s="43">
        <f t="shared" si="501"/>
        <v>42102</v>
      </c>
      <c r="N3222" s="43">
        <f t="shared" si="502"/>
        <v>42153</v>
      </c>
      <c r="O3222" s="43">
        <f t="shared" si="503"/>
        <v>42095</v>
      </c>
      <c r="P3222" s="43">
        <f t="shared" si="504"/>
        <v>42125</v>
      </c>
      <c r="Q3222" s="41">
        <f t="shared" si="505"/>
        <v>2015</v>
      </c>
      <c r="R3222" s="41">
        <f t="shared" si="506"/>
        <v>2015</v>
      </c>
      <c r="S3222" s="43" t="str">
        <f>YEAR(Taulukko1[[#This Row],[Alku KK]])&amp;"Q"&amp;ROUNDDOWN((MONTH(Taulukko1[[#This Row],[Alku KK]])-1)/3+1,0)</f>
        <v>2015Q2</v>
      </c>
      <c r="T3222" s="43" t="str">
        <f>YEAR(Taulukko1[[#This Row],[Loppu KK]])&amp;"Q"&amp;ROUNDDOWN((MONTH(Taulukko1[[#This Row],[Loppu KK]])-1)/3+1,0)</f>
        <v>2015Q2</v>
      </c>
      <c r="U3222" s="66">
        <f>IF(COUNT(Taulukko1[[#This Row],[Neuvottelujen alaiset ]])=1,Taulukko1[[#This Row],[Neuvottelujen alaiset ]],Taulukko1[[#This Row],[Vähennystarve]])</f>
        <v>100</v>
      </c>
      <c r="V3222" s="44">
        <f t="shared" si="507"/>
        <v>0.3</v>
      </c>
      <c r="W3222" s="44" t="str">
        <f t="shared" si="508"/>
        <v>NA</v>
      </c>
      <c r="X3222" s="44" t="str">
        <f t="shared" si="509"/>
        <v>NA</v>
      </c>
      <c r="Y3222" s="90" t="b">
        <f>AND(MONTH(Taulukko1[[#This Row],[Alku PVM]] )=6,DAY(Taulukko1[[#This Row],[Alku PVM]] )&gt;19)</f>
        <v>0</v>
      </c>
      <c r="Z3222" s="90" t="b">
        <f>AND(MONTH(Taulukko1[[#This Row],[Loppu PVM]] )=6,DAY(Taulukko1[[#This Row],[Loppu PVM]] )&gt;19)</f>
        <v>0</v>
      </c>
      <c r="AA3222" s="90" t="b">
        <f>OR(MONTH(Taulukko1[[#This Row],[Alku PVM]] )&lt;=5,AND(MONTH(Taulukko1[[#This Row],[Alku PVM]] )=6,DAY(Taulukko1[[#This Row],[Alku PVM]] )&lt;20))</f>
        <v>1</v>
      </c>
      <c r="AB3222" s="90" t="b">
        <f>OR(MONTH(Taulukko1[[#This Row],[Loppu PVM]])&lt;=5,AND(MONTH(Taulukko1[[#This Row],[Loppu PVM]] )=6,DAY(Taulukko1[[#This Row],[Loppu PVM]])&lt;20))</f>
        <v>1</v>
      </c>
      <c r="AC3222" s="90" t="b">
        <f>OR(MONTH(Taulukko1[[#This Row],[Alku PVM]] )&lt;=3,AND(MONTH(Taulukko1[[#This Row],[Alku PVM]] )=3))</f>
        <v>0</v>
      </c>
      <c r="AD3222" s="90" t="b">
        <f>OR(MONTH(Taulukko1[[#This Row],[Loppu PVM]] )&lt;=3,AND(MONTH(Taulukko1[[#This Row],[Loppu PVM]] )=3))</f>
        <v>0</v>
      </c>
      <c r="AE3222" s="90" t="b">
        <f>OR(MONTH(Taulukko1[[#This Row],[Alku PVM]] )&lt;=9,AND(MONTH(Taulukko1[[#This Row],[Alku PVM]] )=9))</f>
        <v>1</v>
      </c>
      <c r="AF3222" s="90" t="b">
        <f>OR(MONTH(Taulukko1[[#This Row],[Loppu PVM]])&lt;=9,AND(MONTH(Taulukko1[[#This Row],[Loppu PVM]] )=9))</f>
        <v>1</v>
      </c>
      <c r="AG3222" s="90" t="b">
        <f>OR(MONTH(Taulukko1[[#This Row],[Alku PVM]] )&lt;=6,AND(MONTH(Taulukko1[[#This Row],[Alku PVM]] )=6))</f>
        <v>1</v>
      </c>
      <c r="AH3222" s="90" t="b">
        <f>OR(MONTH(Taulukko1[[#This Row],[Loppu PVM]])&lt;=6,AND(MONTH(Taulukko1[[#This Row],[Loppu PVM]] )=6))</f>
        <v>1</v>
      </c>
    </row>
    <row r="3223" spans="1:34">
      <c r="A3223" s="21" t="s">
        <v>488</v>
      </c>
      <c r="B3223" s="26">
        <v>42103</v>
      </c>
      <c r="C3223" s="25" t="s">
        <v>4503</v>
      </c>
      <c r="D3223" s="35"/>
      <c r="E3223" s="27">
        <v>20</v>
      </c>
      <c r="F3223" s="26">
        <v>42150</v>
      </c>
      <c r="G3223" s="33">
        <v>9</v>
      </c>
      <c r="H3223" s="27">
        <v>106</v>
      </c>
      <c r="I3223" s="126">
        <f>INDEX('TOL2008'!B:B,MATCH(A3223,'TOL2008'!A:A,0))</f>
        <v>87901</v>
      </c>
      <c r="J3223" s="126" t="str">
        <f>INDEX(Pääluokka!$H$2:$H$100,MATCH(VALUE(LEFT(Taulukko1[[#This Row],[TOL2008]],2)),Pääluokka!$G$2:$G$100,0))</f>
        <v>Terveys- ja sosiaalipalvelut</v>
      </c>
      <c r="K3223" s="126" t="str">
        <f>INDEX(Pääluokka!$I$2:$I$100,MATCH(VALUE(LEFT(Taulukko1[[#This Row],[TOL2008]],2)),Pääluokka!$G$2:$G$100,0))</f>
        <v>Muut toimialat (O-Q, T-X)</v>
      </c>
      <c r="L3223" s="41">
        <f t="shared" si="500"/>
        <v>47</v>
      </c>
      <c r="M3223" s="43">
        <f t="shared" si="501"/>
        <v>42103</v>
      </c>
      <c r="N3223" s="43">
        <f t="shared" si="502"/>
        <v>42150</v>
      </c>
      <c r="O3223" s="43">
        <f t="shared" si="503"/>
        <v>42095</v>
      </c>
      <c r="P3223" s="43">
        <f t="shared" si="504"/>
        <v>42125</v>
      </c>
      <c r="Q3223" s="41">
        <f t="shared" si="505"/>
        <v>2015</v>
      </c>
      <c r="R3223" s="41">
        <f t="shared" si="506"/>
        <v>2015</v>
      </c>
      <c r="S3223" s="43" t="str">
        <f>YEAR(Taulukko1[[#This Row],[Alku KK]])&amp;"Q"&amp;ROUNDDOWN((MONTH(Taulukko1[[#This Row],[Alku KK]])-1)/3+1,0)</f>
        <v>2015Q2</v>
      </c>
      <c r="T3223" s="43" t="str">
        <f>YEAR(Taulukko1[[#This Row],[Loppu KK]])&amp;"Q"&amp;ROUNDDOWN((MONTH(Taulukko1[[#This Row],[Loppu KK]])-1)/3+1,0)</f>
        <v>2015Q2</v>
      </c>
      <c r="U3223" s="66">
        <f>IF(COUNT(Taulukko1[[#This Row],[Neuvottelujen alaiset ]])=1,Taulukko1[[#This Row],[Neuvottelujen alaiset ]],Taulukko1[[#This Row],[Vähennystarve]])</f>
        <v>106</v>
      </c>
      <c r="V3223" s="44">
        <f t="shared" si="507"/>
        <v>0.18867924528301888</v>
      </c>
      <c r="W3223" s="44">
        <f t="shared" si="508"/>
        <v>8.4905660377358486E-2</v>
      </c>
      <c r="X3223" s="44">
        <f t="shared" si="509"/>
        <v>0.45</v>
      </c>
      <c r="Y3223" s="90" t="b">
        <f>AND(MONTH(Taulukko1[[#This Row],[Alku PVM]] )=6,DAY(Taulukko1[[#This Row],[Alku PVM]] )&gt;19)</f>
        <v>0</v>
      </c>
      <c r="Z3223" s="90" t="b">
        <f>AND(MONTH(Taulukko1[[#This Row],[Loppu PVM]] )=6,DAY(Taulukko1[[#This Row],[Loppu PVM]] )&gt;19)</f>
        <v>0</v>
      </c>
      <c r="AA3223" s="90" t="b">
        <f>OR(MONTH(Taulukko1[[#This Row],[Alku PVM]] )&lt;=5,AND(MONTH(Taulukko1[[#This Row],[Alku PVM]] )=6,DAY(Taulukko1[[#This Row],[Alku PVM]] )&lt;20))</f>
        <v>1</v>
      </c>
      <c r="AB3223" s="90" t="b">
        <f>OR(MONTH(Taulukko1[[#This Row],[Loppu PVM]])&lt;=5,AND(MONTH(Taulukko1[[#This Row],[Loppu PVM]] )=6,DAY(Taulukko1[[#This Row],[Loppu PVM]])&lt;20))</f>
        <v>1</v>
      </c>
      <c r="AC3223" s="90" t="b">
        <f>OR(MONTH(Taulukko1[[#This Row],[Alku PVM]] )&lt;=3,AND(MONTH(Taulukko1[[#This Row],[Alku PVM]] )=3))</f>
        <v>0</v>
      </c>
      <c r="AD3223" s="90" t="b">
        <f>OR(MONTH(Taulukko1[[#This Row],[Loppu PVM]] )&lt;=3,AND(MONTH(Taulukko1[[#This Row],[Loppu PVM]] )=3))</f>
        <v>0</v>
      </c>
      <c r="AE3223" s="90" t="b">
        <f>OR(MONTH(Taulukko1[[#This Row],[Alku PVM]] )&lt;=9,AND(MONTH(Taulukko1[[#This Row],[Alku PVM]] )=9))</f>
        <v>1</v>
      </c>
      <c r="AF3223" s="90" t="b">
        <f>OR(MONTH(Taulukko1[[#This Row],[Loppu PVM]])&lt;=9,AND(MONTH(Taulukko1[[#This Row],[Loppu PVM]] )=9))</f>
        <v>1</v>
      </c>
      <c r="AG3223" s="90" t="b">
        <f>OR(MONTH(Taulukko1[[#This Row],[Alku PVM]] )&lt;=6,AND(MONTH(Taulukko1[[#This Row],[Alku PVM]] )=6))</f>
        <v>1</v>
      </c>
      <c r="AH3223" s="90" t="b">
        <f>OR(MONTH(Taulukko1[[#This Row],[Loppu PVM]])&lt;=6,AND(MONTH(Taulukko1[[#This Row],[Loppu PVM]] )=6))</f>
        <v>1</v>
      </c>
    </row>
    <row r="3224" spans="1:34">
      <c r="A3224" s="21" t="s">
        <v>5225</v>
      </c>
      <c r="B3224" s="26">
        <v>42103</v>
      </c>
      <c r="C3224" s="25" t="s">
        <v>4536</v>
      </c>
      <c r="D3224" s="35"/>
      <c r="E3224" s="27"/>
      <c r="F3224" s="26">
        <v>42240</v>
      </c>
      <c r="G3224" s="33"/>
      <c r="H3224" s="27">
        <v>300</v>
      </c>
      <c r="I3224" s="126">
        <f>INDEX('TOL2008'!B:B,MATCH(A3224,'TOL2008'!A:A,0))</f>
        <v>62010</v>
      </c>
      <c r="J3224" s="126" t="str">
        <f>INDEX(Pääluokka!$H$2:$H$100,MATCH(VALUE(LEFT(Taulukko1[[#This Row],[TOL2008]],2)),Pääluokka!$G$2:$G$100,0))</f>
        <v>Informaatio ja viestintä</v>
      </c>
      <c r="K3224" s="126" t="str">
        <f>INDEX(Pääluokka!$I$2:$I$100,MATCH(VALUE(LEFT(Taulukko1[[#This Row],[TOL2008]],2)),Pääluokka!$G$2:$G$100,0))</f>
        <v>Palvelualat (G-N, R, S)</v>
      </c>
      <c r="L3224" s="41">
        <f t="shared" si="500"/>
        <v>137</v>
      </c>
      <c r="M3224" s="43">
        <f t="shared" si="501"/>
        <v>42103</v>
      </c>
      <c r="N3224" s="43">
        <f t="shared" si="502"/>
        <v>42240</v>
      </c>
      <c r="O3224" s="43">
        <f t="shared" si="503"/>
        <v>42095</v>
      </c>
      <c r="P3224" s="43">
        <f t="shared" si="504"/>
        <v>42217</v>
      </c>
      <c r="Q3224" s="41">
        <f t="shared" si="505"/>
        <v>2015</v>
      </c>
      <c r="R3224" s="41">
        <f t="shared" si="506"/>
        <v>2015</v>
      </c>
      <c r="S3224" s="43" t="str">
        <f>YEAR(Taulukko1[[#This Row],[Alku KK]])&amp;"Q"&amp;ROUNDDOWN((MONTH(Taulukko1[[#This Row],[Alku KK]])-1)/3+1,0)</f>
        <v>2015Q2</v>
      </c>
      <c r="T3224" s="43" t="str">
        <f>YEAR(Taulukko1[[#This Row],[Loppu KK]])&amp;"Q"&amp;ROUNDDOWN((MONTH(Taulukko1[[#This Row],[Loppu KK]])-1)/3+1,0)</f>
        <v>2015Q3</v>
      </c>
      <c r="U3224" s="66">
        <f>IF(COUNT(Taulukko1[[#This Row],[Neuvottelujen alaiset ]])=1,Taulukko1[[#This Row],[Neuvottelujen alaiset ]],Taulukko1[[#This Row],[Vähennystarve]])</f>
        <v>300</v>
      </c>
      <c r="V3224" s="44" t="str">
        <f t="shared" si="507"/>
        <v>NA</v>
      </c>
      <c r="W3224" s="44" t="str">
        <f t="shared" si="508"/>
        <v>NA</v>
      </c>
      <c r="X3224" s="44" t="str">
        <f t="shared" si="509"/>
        <v>NA</v>
      </c>
      <c r="Y3224" s="90" t="b">
        <f>AND(MONTH(Taulukko1[[#This Row],[Alku PVM]] )=6,DAY(Taulukko1[[#This Row],[Alku PVM]] )&gt;19)</f>
        <v>0</v>
      </c>
      <c r="Z3224" s="90" t="b">
        <f>AND(MONTH(Taulukko1[[#This Row],[Loppu PVM]] )=6,DAY(Taulukko1[[#This Row],[Loppu PVM]] )&gt;19)</f>
        <v>0</v>
      </c>
      <c r="AA3224" s="90" t="b">
        <f>OR(MONTH(Taulukko1[[#This Row],[Alku PVM]] )&lt;=5,AND(MONTH(Taulukko1[[#This Row],[Alku PVM]] )=6,DAY(Taulukko1[[#This Row],[Alku PVM]] )&lt;20))</f>
        <v>1</v>
      </c>
      <c r="AB3224" s="90" t="b">
        <f>OR(MONTH(Taulukko1[[#This Row],[Loppu PVM]])&lt;=5,AND(MONTH(Taulukko1[[#This Row],[Loppu PVM]] )=6,DAY(Taulukko1[[#This Row],[Loppu PVM]])&lt;20))</f>
        <v>0</v>
      </c>
      <c r="AC3224" s="90" t="b">
        <f>OR(MONTH(Taulukko1[[#This Row],[Alku PVM]] )&lt;=3,AND(MONTH(Taulukko1[[#This Row],[Alku PVM]] )=3))</f>
        <v>0</v>
      </c>
      <c r="AD3224" s="90" t="b">
        <f>OR(MONTH(Taulukko1[[#This Row],[Loppu PVM]] )&lt;=3,AND(MONTH(Taulukko1[[#This Row],[Loppu PVM]] )=3))</f>
        <v>0</v>
      </c>
      <c r="AE3224" s="90" t="b">
        <f>OR(MONTH(Taulukko1[[#This Row],[Alku PVM]] )&lt;=9,AND(MONTH(Taulukko1[[#This Row],[Alku PVM]] )=9))</f>
        <v>1</v>
      </c>
      <c r="AF3224" s="90" t="b">
        <f>OR(MONTH(Taulukko1[[#This Row],[Loppu PVM]])&lt;=9,AND(MONTH(Taulukko1[[#This Row],[Loppu PVM]] )=9))</f>
        <v>1</v>
      </c>
      <c r="AG3224" s="90" t="b">
        <f>OR(MONTH(Taulukko1[[#This Row],[Alku PVM]] )&lt;=6,AND(MONTH(Taulukko1[[#This Row],[Alku PVM]] )=6))</f>
        <v>1</v>
      </c>
      <c r="AH3224" s="90" t="b">
        <f>OR(MONTH(Taulukko1[[#This Row],[Loppu PVM]])&lt;=6,AND(MONTH(Taulukko1[[#This Row],[Loppu PVM]] )=6))</f>
        <v>0</v>
      </c>
    </row>
    <row r="3225" spans="1:34">
      <c r="A3225" s="25" t="s">
        <v>335</v>
      </c>
      <c r="B3225" s="26">
        <v>42103</v>
      </c>
      <c r="C3225" s="25" t="s">
        <v>4537</v>
      </c>
      <c r="D3225" s="35"/>
      <c r="E3225" s="27">
        <v>180</v>
      </c>
      <c r="F3225" s="26">
        <v>42151</v>
      </c>
      <c r="G3225" s="33">
        <v>180</v>
      </c>
      <c r="H3225" s="27">
        <v>180</v>
      </c>
      <c r="I3225" s="126">
        <f>INDEX('TOL2008'!B:B,MATCH(A3225,'TOL2008'!A:A,0))</f>
        <v>17120</v>
      </c>
      <c r="J3225" s="126" t="str">
        <f>INDEX(Pääluokka!$H$2:$H$100,MATCH(VALUE(LEFT(Taulukko1[[#This Row],[TOL2008]],2)),Pääluokka!$G$2:$G$100,0))</f>
        <v>Teollisuus</v>
      </c>
      <c r="K3225" s="126" t="str">
        <f>INDEX(Pääluokka!$I$2:$I$100,MATCH(VALUE(LEFT(Taulukko1[[#This Row],[TOL2008]],2)),Pääluokka!$G$2:$G$100,0))</f>
        <v>Teollisuus (C-E)</v>
      </c>
      <c r="L3225" s="41">
        <f t="shared" si="500"/>
        <v>48</v>
      </c>
      <c r="M3225" s="43">
        <f t="shared" si="501"/>
        <v>42103</v>
      </c>
      <c r="N3225" s="43">
        <f t="shared" si="502"/>
        <v>42151</v>
      </c>
      <c r="O3225" s="43">
        <f t="shared" si="503"/>
        <v>42095</v>
      </c>
      <c r="P3225" s="43">
        <f t="shared" si="504"/>
        <v>42125</v>
      </c>
      <c r="Q3225" s="41">
        <f t="shared" si="505"/>
        <v>2015</v>
      </c>
      <c r="R3225" s="41">
        <f t="shared" si="506"/>
        <v>2015</v>
      </c>
      <c r="S3225" s="43" t="str">
        <f>YEAR(Taulukko1[[#This Row],[Alku KK]])&amp;"Q"&amp;ROUNDDOWN((MONTH(Taulukko1[[#This Row],[Alku KK]])-1)/3+1,0)</f>
        <v>2015Q2</v>
      </c>
      <c r="T3225" s="43" t="str">
        <f>YEAR(Taulukko1[[#This Row],[Loppu KK]])&amp;"Q"&amp;ROUNDDOWN((MONTH(Taulukko1[[#This Row],[Loppu KK]])-1)/3+1,0)</f>
        <v>2015Q2</v>
      </c>
      <c r="U3225" s="66">
        <f>IF(COUNT(Taulukko1[[#This Row],[Neuvottelujen alaiset ]])=1,Taulukko1[[#This Row],[Neuvottelujen alaiset ]],Taulukko1[[#This Row],[Vähennystarve]])</f>
        <v>180</v>
      </c>
      <c r="V3225" s="44">
        <f t="shared" si="507"/>
        <v>1</v>
      </c>
      <c r="W3225" s="44">
        <f t="shared" si="508"/>
        <v>1</v>
      </c>
      <c r="X3225" s="44">
        <f t="shared" si="509"/>
        <v>1</v>
      </c>
      <c r="Y3225" s="90" t="b">
        <f>AND(MONTH(Taulukko1[[#This Row],[Alku PVM]] )=6,DAY(Taulukko1[[#This Row],[Alku PVM]] )&gt;19)</f>
        <v>0</v>
      </c>
      <c r="Z3225" s="90" t="b">
        <f>AND(MONTH(Taulukko1[[#This Row],[Loppu PVM]] )=6,DAY(Taulukko1[[#This Row],[Loppu PVM]] )&gt;19)</f>
        <v>0</v>
      </c>
      <c r="AA3225" s="90" t="b">
        <f>OR(MONTH(Taulukko1[[#This Row],[Alku PVM]] )&lt;=5,AND(MONTH(Taulukko1[[#This Row],[Alku PVM]] )=6,DAY(Taulukko1[[#This Row],[Alku PVM]] )&lt;20))</f>
        <v>1</v>
      </c>
      <c r="AB3225" s="90" t="b">
        <f>OR(MONTH(Taulukko1[[#This Row],[Loppu PVM]])&lt;=5,AND(MONTH(Taulukko1[[#This Row],[Loppu PVM]] )=6,DAY(Taulukko1[[#This Row],[Loppu PVM]])&lt;20))</f>
        <v>1</v>
      </c>
      <c r="AC3225" s="90" t="b">
        <f>OR(MONTH(Taulukko1[[#This Row],[Alku PVM]] )&lt;=3,AND(MONTH(Taulukko1[[#This Row],[Alku PVM]] )=3))</f>
        <v>0</v>
      </c>
      <c r="AD3225" s="90" t="b">
        <f>OR(MONTH(Taulukko1[[#This Row],[Loppu PVM]] )&lt;=3,AND(MONTH(Taulukko1[[#This Row],[Loppu PVM]] )=3))</f>
        <v>0</v>
      </c>
      <c r="AE3225" s="90" t="b">
        <f>OR(MONTH(Taulukko1[[#This Row],[Alku PVM]] )&lt;=9,AND(MONTH(Taulukko1[[#This Row],[Alku PVM]] )=9))</f>
        <v>1</v>
      </c>
      <c r="AF3225" s="90" t="b">
        <f>OR(MONTH(Taulukko1[[#This Row],[Loppu PVM]])&lt;=9,AND(MONTH(Taulukko1[[#This Row],[Loppu PVM]] )=9))</f>
        <v>1</v>
      </c>
      <c r="AG3225" s="90" t="b">
        <f>OR(MONTH(Taulukko1[[#This Row],[Alku PVM]] )&lt;=6,AND(MONTH(Taulukko1[[#This Row],[Alku PVM]] )=6))</f>
        <v>1</v>
      </c>
      <c r="AH3225" s="90" t="b">
        <f>OR(MONTH(Taulukko1[[#This Row],[Loppu PVM]])&lt;=6,AND(MONTH(Taulukko1[[#This Row],[Loppu PVM]] )=6))</f>
        <v>1</v>
      </c>
    </row>
    <row r="3226" spans="1:34">
      <c r="A3226" s="25" t="s">
        <v>660</v>
      </c>
      <c r="B3226" s="26">
        <v>42104</v>
      </c>
      <c r="C3226" s="25" t="s">
        <v>4626</v>
      </c>
      <c r="D3226" s="35"/>
      <c r="E3226" s="27">
        <v>30</v>
      </c>
      <c r="F3226" s="26">
        <v>42149</v>
      </c>
      <c r="G3226" s="33">
        <v>18</v>
      </c>
      <c r="H3226" s="27">
        <v>46</v>
      </c>
      <c r="I3226" s="126">
        <f>INDEX('TOL2008'!B:B,MATCH(A3226,'TOL2008'!A:A,0))</f>
        <v>22210</v>
      </c>
      <c r="J3226" s="126" t="str">
        <f>INDEX(Pääluokka!$H$2:$H$100,MATCH(VALUE(LEFT(Taulukko1[[#This Row],[TOL2008]],2)),Pääluokka!$G$2:$G$100,0))</f>
        <v>Teollisuus</v>
      </c>
      <c r="K3226" s="126" t="str">
        <f>INDEX(Pääluokka!$I$2:$I$100,MATCH(VALUE(LEFT(Taulukko1[[#This Row],[TOL2008]],2)),Pääluokka!$G$2:$G$100,0))</f>
        <v>Teollisuus (C-E)</v>
      </c>
      <c r="L3226" s="41">
        <f t="shared" si="500"/>
        <v>45</v>
      </c>
      <c r="M3226" s="43">
        <f t="shared" si="501"/>
        <v>42104</v>
      </c>
      <c r="N3226" s="43">
        <f t="shared" si="502"/>
        <v>42149</v>
      </c>
      <c r="O3226" s="43">
        <f t="shared" si="503"/>
        <v>42095</v>
      </c>
      <c r="P3226" s="43">
        <f t="shared" si="504"/>
        <v>42125</v>
      </c>
      <c r="Q3226" s="41">
        <f t="shared" si="505"/>
        <v>2015</v>
      </c>
      <c r="R3226" s="41">
        <f t="shared" si="506"/>
        <v>2015</v>
      </c>
      <c r="S3226" s="43" t="str">
        <f>YEAR(Taulukko1[[#This Row],[Alku KK]])&amp;"Q"&amp;ROUNDDOWN((MONTH(Taulukko1[[#This Row],[Alku KK]])-1)/3+1,0)</f>
        <v>2015Q2</v>
      </c>
      <c r="T3226" s="43" t="str">
        <f>YEAR(Taulukko1[[#This Row],[Loppu KK]])&amp;"Q"&amp;ROUNDDOWN((MONTH(Taulukko1[[#This Row],[Loppu KK]])-1)/3+1,0)</f>
        <v>2015Q2</v>
      </c>
      <c r="U3226" s="66">
        <f>IF(COUNT(Taulukko1[[#This Row],[Neuvottelujen alaiset ]])=1,Taulukko1[[#This Row],[Neuvottelujen alaiset ]],Taulukko1[[#This Row],[Vähennystarve]])</f>
        <v>46</v>
      </c>
      <c r="V3226" s="44">
        <f t="shared" si="507"/>
        <v>0.65217391304347827</v>
      </c>
      <c r="W3226" s="44">
        <f t="shared" si="508"/>
        <v>0.39130434782608697</v>
      </c>
      <c r="X3226" s="44">
        <f t="shared" si="509"/>
        <v>0.6</v>
      </c>
      <c r="Y3226" s="90" t="b">
        <f>AND(MONTH(Taulukko1[[#This Row],[Alku PVM]] )=6,DAY(Taulukko1[[#This Row],[Alku PVM]] )&gt;19)</f>
        <v>0</v>
      </c>
      <c r="Z3226" s="90" t="b">
        <f>AND(MONTH(Taulukko1[[#This Row],[Loppu PVM]] )=6,DAY(Taulukko1[[#This Row],[Loppu PVM]] )&gt;19)</f>
        <v>0</v>
      </c>
      <c r="AA3226" s="90" t="b">
        <f>OR(MONTH(Taulukko1[[#This Row],[Alku PVM]] )&lt;=5,AND(MONTH(Taulukko1[[#This Row],[Alku PVM]] )=6,DAY(Taulukko1[[#This Row],[Alku PVM]] )&lt;20))</f>
        <v>1</v>
      </c>
      <c r="AB3226" s="90" t="b">
        <f>OR(MONTH(Taulukko1[[#This Row],[Loppu PVM]])&lt;=5,AND(MONTH(Taulukko1[[#This Row],[Loppu PVM]] )=6,DAY(Taulukko1[[#This Row],[Loppu PVM]])&lt;20))</f>
        <v>1</v>
      </c>
      <c r="AC3226" s="90" t="b">
        <f>OR(MONTH(Taulukko1[[#This Row],[Alku PVM]] )&lt;=3,AND(MONTH(Taulukko1[[#This Row],[Alku PVM]] )=3))</f>
        <v>0</v>
      </c>
      <c r="AD3226" s="90" t="b">
        <f>OR(MONTH(Taulukko1[[#This Row],[Loppu PVM]] )&lt;=3,AND(MONTH(Taulukko1[[#This Row],[Loppu PVM]] )=3))</f>
        <v>0</v>
      </c>
      <c r="AE3226" s="90" t="b">
        <f>OR(MONTH(Taulukko1[[#This Row],[Alku PVM]] )&lt;=9,AND(MONTH(Taulukko1[[#This Row],[Alku PVM]] )=9))</f>
        <v>1</v>
      </c>
      <c r="AF3226" s="90" t="b">
        <f>OR(MONTH(Taulukko1[[#This Row],[Loppu PVM]])&lt;=9,AND(MONTH(Taulukko1[[#This Row],[Loppu PVM]] )=9))</f>
        <v>1</v>
      </c>
      <c r="AG3226" s="90" t="b">
        <f>OR(MONTH(Taulukko1[[#This Row],[Alku PVM]] )&lt;=6,AND(MONTH(Taulukko1[[#This Row],[Alku PVM]] )=6))</f>
        <v>1</v>
      </c>
      <c r="AH3226" s="90" t="b">
        <f>OR(MONTH(Taulukko1[[#This Row],[Loppu PVM]])&lt;=6,AND(MONTH(Taulukko1[[#This Row],[Loppu PVM]] )=6))</f>
        <v>1</v>
      </c>
    </row>
    <row r="3227" spans="1:34">
      <c r="A3227" s="25" t="s">
        <v>4477</v>
      </c>
      <c r="B3227" s="26">
        <v>42104</v>
      </c>
      <c r="C3227" s="25" t="s">
        <v>176</v>
      </c>
      <c r="D3227" s="35"/>
      <c r="E3227" s="27"/>
      <c r="F3227" s="26"/>
      <c r="G3227" s="33"/>
      <c r="H3227" s="27">
        <v>220</v>
      </c>
      <c r="I3227" s="126">
        <f>INDEX('TOL2008'!B:B,MATCH(A3227,'TOL2008'!A:A,0))</f>
        <v>28150</v>
      </c>
      <c r="J3227" s="126" t="str">
        <f>INDEX(Pääluokka!$H$2:$H$100,MATCH(VALUE(LEFT(Taulukko1[[#This Row],[TOL2008]],2)),Pääluokka!$G$2:$G$100,0))</f>
        <v>Teollisuus</v>
      </c>
      <c r="K3227" s="126" t="str">
        <f>INDEX(Pääluokka!$I$2:$I$100,MATCH(VALUE(LEFT(Taulukko1[[#This Row],[TOL2008]],2)),Pääluokka!$G$2:$G$100,0))</f>
        <v>Teollisuus (C-E)</v>
      </c>
      <c r="L3227" s="41" t="str">
        <f t="shared" si="500"/>
        <v>NA</v>
      </c>
      <c r="M3227" s="43">
        <f t="shared" si="501"/>
        <v>42104</v>
      </c>
      <c r="N3227" s="43">
        <f t="shared" si="502"/>
        <v>42155</v>
      </c>
      <c r="O3227" s="43">
        <f t="shared" si="503"/>
        <v>42095</v>
      </c>
      <c r="P3227" s="43">
        <f t="shared" si="504"/>
        <v>42125</v>
      </c>
      <c r="Q3227" s="41">
        <f t="shared" si="505"/>
        <v>2015</v>
      </c>
      <c r="R3227" s="41">
        <f t="shared" si="506"/>
        <v>2015</v>
      </c>
      <c r="S3227" s="43" t="str">
        <f>YEAR(Taulukko1[[#This Row],[Alku KK]])&amp;"Q"&amp;ROUNDDOWN((MONTH(Taulukko1[[#This Row],[Alku KK]])-1)/3+1,0)</f>
        <v>2015Q2</v>
      </c>
      <c r="T3227" s="43" t="str">
        <f>YEAR(Taulukko1[[#This Row],[Loppu KK]])&amp;"Q"&amp;ROUNDDOWN((MONTH(Taulukko1[[#This Row],[Loppu KK]])-1)/3+1,0)</f>
        <v>2015Q2</v>
      </c>
      <c r="U3227" s="66">
        <f>IF(COUNT(Taulukko1[[#This Row],[Neuvottelujen alaiset ]])=1,Taulukko1[[#This Row],[Neuvottelujen alaiset ]],Taulukko1[[#This Row],[Vähennystarve]])</f>
        <v>220</v>
      </c>
      <c r="V3227" s="44" t="str">
        <f t="shared" si="507"/>
        <v>NA</v>
      </c>
      <c r="W3227" s="44" t="str">
        <f t="shared" si="508"/>
        <v>NA</v>
      </c>
      <c r="X3227" s="44" t="str">
        <f t="shared" si="509"/>
        <v>NA</v>
      </c>
      <c r="Y3227" s="90" t="b">
        <f>AND(MONTH(Taulukko1[[#This Row],[Alku PVM]] )=6,DAY(Taulukko1[[#This Row],[Alku PVM]] )&gt;19)</f>
        <v>0</v>
      </c>
      <c r="Z3227" s="90" t="b">
        <f>AND(MONTH(Taulukko1[[#This Row],[Loppu PVM]] )=6,DAY(Taulukko1[[#This Row],[Loppu PVM]] )&gt;19)</f>
        <v>0</v>
      </c>
      <c r="AA3227" s="90" t="b">
        <f>OR(MONTH(Taulukko1[[#This Row],[Alku PVM]] )&lt;=5,AND(MONTH(Taulukko1[[#This Row],[Alku PVM]] )=6,DAY(Taulukko1[[#This Row],[Alku PVM]] )&lt;20))</f>
        <v>1</v>
      </c>
      <c r="AB3227" s="90" t="b">
        <f>OR(MONTH(Taulukko1[[#This Row],[Loppu PVM]])&lt;=5,AND(MONTH(Taulukko1[[#This Row],[Loppu PVM]] )=6,DAY(Taulukko1[[#This Row],[Loppu PVM]])&lt;20))</f>
        <v>1</v>
      </c>
      <c r="AC3227" s="90" t="b">
        <f>OR(MONTH(Taulukko1[[#This Row],[Alku PVM]] )&lt;=3,AND(MONTH(Taulukko1[[#This Row],[Alku PVM]] )=3))</f>
        <v>0</v>
      </c>
      <c r="AD3227" s="90" t="b">
        <f>OR(MONTH(Taulukko1[[#This Row],[Loppu PVM]] )&lt;=3,AND(MONTH(Taulukko1[[#This Row],[Loppu PVM]] )=3))</f>
        <v>0</v>
      </c>
      <c r="AE3227" s="90" t="b">
        <f>OR(MONTH(Taulukko1[[#This Row],[Alku PVM]] )&lt;=9,AND(MONTH(Taulukko1[[#This Row],[Alku PVM]] )=9))</f>
        <v>1</v>
      </c>
      <c r="AF3227" s="90" t="b">
        <f>OR(MONTH(Taulukko1[[#This Row],[Loppu PVM]])&lt;=9,AND(MONTH(Taulukko1[[#This Row],[Loppu PVM]] )=9))</f>
        <v>1</v>
      </c>
      <c r="AG3227" s="90" t="b">
        <f>OR(MONTH(Taulukko1[[#This Row],[Alku PVM]] )&lt;=6,AND(MONTH(Taulukko1[[#This Row],[Alku PVM]] )=6))</f>
        <v>1</v>
      </c>
      <c r="AH3227" s="90" t="b">
        <f>OR(MONTH(Taulukko1[[#This Row],[Loppu PVM]])&lt;=6,AND(MONTH(Taulukko1[[#This Row],[Loppu PVM]] )=6))</f>
        <v>1</v>
      </c>
    </row>
    <row r="3228" spans="1:34">
      <c r="A3228" s="25" t="s">
        <v>3975</v>
      </c>
      <c r="B3228" s="26">
        <v>42104</v>
      </c>
      <c r="C3228" s="25" t="s">
        <v>87</v>
      </c>
      <c r="D3228" s="35"/>
      <c r="E3228" s="27">
        <v>15</v>
      </c>
      <c r="F3228" s="26"/>
      <c r="G3228" s="33"/>
      <c r="H3228" s="27">
        <v>43</v>
      </c>
      <c r="I3228" s="126">
        <f>INDEX('TOL2008'!B:B,MATCH(A3228,'TOL2008'!A:A,0))</f>
        <v>18120</v>
      </c>
      <c r="J3228" s="126" t="str">
        <f>INDEX(Pääluokka!$H$2:$H$100,MATCH(VALUE(LEFT(Taulukko1[[#This Row],[TOL2008]],2)),Pääluokka!$G$2:$G$100,0))</f>
        <v>Teollisuus</v>
      </c>
      <c r="K3228" s="126" t="str">
        <f>INDEX(Pääluokka!$I$2:$I$100,MATCH(VALUE(LEFT(Taulukko1[[#This Row],[TOL2008]],2)),Pääluokka!$G$2:$G$100,0))</f>
        <v>Teollisuus (C-E)</v>
      </c>
      <c r="L3228" s="41" t="str">
        <f t="shared" si="500"/>
        <v>NA</v>
      </c>
      <c r="M3228" s="43">
        <f t="shared" si="501"/>
        <v>42104</v>
      </c>
      <c r="N3228" s="43">
        <f t="shared" si="502"/>
        <v>42155</v>
      </c>
      <c r="O3228" s="43">
        <f t="shared" si="503"/>
        <v>42095</v>
      </c>
      <c r="P3228" s="43">
        <f t="shared" si="504"/>
        <v>42125</v>
      </c>
      <c r="Q3228" s="41">
        <f t="shared" si="505"/>
        <v>2015</v>
      </c>
      <c r="R3228" s="41">
        <f t="shared" si="506"/>
        <v>2015</v>
      </c>
      <c r="S3228" s="43" t="str">
        <f>YEAR(Taulukko1[[#This Row],[Alku KK]])&amp;"Q"&amp;ROUNDDOWN((MONTH(Taulukko1[[#This Row],[Alku KK]])-1)/3+1,0)</f>
        <v>2015Q2</v>
      </c>
      <c r="T3228" s="43" t="str">
        <f>YEAR(Taulukko1[[#This Row],[Loppu KK]])&amp;"Q"&amp;ROUNDDOWN((MONTH(Taulukko1[[#This Row],[Loppu KK]])-1)/3+1,0)</f>
        <v>2015Q2</v>
      </c>
      <c r="U3228" s="66">
        <f>IF(COUNT(Taulukko1[[#This Row],[Neuvottelujen alaiset ]])=1,Taulukko1[[#This Row],[Neuvottelujen alaiset ]],Taulukko1[[#This Row],[Vähennystarve]])</f>
        <v>43</v>
      </c>
      <c r="V3228" s="44">
        <f t="shared" si="507"/>
        <v>0.34883720930232559</v>
      </c>
      <c r="W3228" s="44" t="str">
        <f t="shared" si="508"/>
        <v>NA</v>
      </c>
      <c r="X3228" s="44" t="str">
        <f t="shared" si="509"/>
        <v>NA</v>
      </c>
      <c r="Y3228" s="90" t="b">
        <f>AND(MONTH(Taulukko1[[#This Row],[Alku PVM]] )=6,DAY(Taulukko1[[#This Row],[Alku PVM]] )&gt;19)</f>
        <v>0</v>
      </c>
      <c r="Z3228" s="90" t="b">
        <f>AND(MONTH(Taulukko1[[#This Row],[Loppu PVM]] )=6,DAY(Taulukko1[[#This Row],[Loppu PVM]] )&gt;19)</f>
        <v>0</v>
      </c>
      <c r="AA3228" s="90" t="b">
        <f>OR(MONTH(Taulukko1[[#This Row],[Alku PVM]] )&lt;=5,AND(MONTH(Taulukko1[[#This Row],[Alku PVM]] )=6,DAY(Taulukko1[[#This Row],[Alku PVM]] )&lt;20))</f>
        <v>1</v>
      </c>
      <c r="AB3228" s="90" t="b">
        <f>OR(MONTH(Taulukko1[[#This Row],[Loppu PVM]])&lt;=5,AND(MONTH(Taulukko1[[#This Row],[Loppu PVM]] )=6,DAY(Taulukko1[[#This Row],[Loppu PVM]])&lt;20))</f>
        <v>1</v>
      </c>
      <c r="AC3228" s="90" t="b">
        <f>OR(MONTH(Taulukko1[[#This Row],[Alku PVM]] )&lt;=3,AND(MONTH(Taulukko1[[#This Row],[Alku PVM]] )=3))</f>
        <v>0</v>
      </c>
      <c r="AD3228" s="90" t="b">
        <f>OR(MONTH(Taulukko1[[#This Row],[Loppu PVM]] )&lt;=3,AND(MONTH(Taulukko1[[#This Row],[Loppu PVM]] )=3))</f>
        <v>0</v>
      </c>
      <c r="AE3228" s="90" t="b">
        <f>OR(MONTH(Taulukko1[[#This Row],[Alku PVM]] )&lt;=9,AND(MONTH(Taulukko1[[#This Row],[Alku PVM]] )=9))</f>
        <v>1</v>
      </c>
      <c r="AF3228" s="90" t="b">
        <f>OR(MONTH(Taulukko1[[#This Row],[Loppu PVM]])&lt;=9,AND(MONTH(Taulukko1[[#This Row],[Loppu PVM]] )=9))</f>
        <v>1</v>
      </c>
      <c r="AG3228" s="90" t="b">
        <f>OR(MONTH(Taulukko1[[#This Row],[Alku PVM]] )&lt;=6,AND(MONTH(Taulukko1[[#This Row],[Alku PVM]] )=6))</f>
        <v>1</v>
      </c>
      <c r="AH3228" s="90" t="b">
        <f>OR(MONTH(Taulukko1[[#This Row],[Loppu PVM]])&lt;=6,AND(MONTH(Taulukko1[[#This Row],[Loppu PVM]] )=6))</f>
        <v>1</v>
      </c>
    </row>
    <row r="3229" spans="1:34">
      <c r="A3229" s="25" t="s">
        <v>4576</v>
      </c>
      <c r="B3229" s="26">
        <v>42104</v>
      </c>
      <c r="C3229" s="25" t="s">
        <v>4577</v>
      </c>
      <c r="D3229" s="35"/>
      <c r="E3229" s="27">
        <v>30</v>
      </c>
      <c r="F3229" s="26">
        <v>42156</v>
      </c>
      <c r="G3229" s="33">
        <v>28</v>
      </c>
      <c r="H3229" s="27">
        <v>30</v>
      </c>
      <c r="I3229" s="126">
        <f>INDEX('TOL2008'!B:B,MATCH(A3229,'TOL2008'!A:A,0))</f>
        <v>49391</v>
      </c>
      <c r="J3229" s="126" t="str">
        <f>INDEX(Pääluokka!$H$2:$H$100,MATCH(VALUE(LEFT(Taulukko1[[#This Row],[TOL2008]],2)),Pääluokka!$G$2:$G$100,0))</f>
        <v>Kuljetus ja varastointi</v>
      </c>
      <c r="K3229" s="126" t="str">
        <f>INDEX(Pääluokka!$I$2:$I$100,MATCH(VALUE(LEFT(Taulukko1[[#This Row],[TOL2008]],2)),Pääluokka!$G$2:$G$100,0))</f>
        <v>Palvelualat (G-N, R, S)</v>
      </c>
      <c r="L3229" s="41">
        <f t="shared" si="500"/>
        <v>52</v>
      </c>
      <c r="M3229" s="43">
        <f t="shared" si="501"/>
        <v>42104</v>
      </c>
      <c r="N3229" s="43">
        <f t="shared" si="502"/>
        <v>42156</v>
      </c>
      <c r="O3229" s="43">
        <f t="shared" si="503"/>
        <v>42095</v>
      </c>
      <c r="P3229" s="43">
        <f t="shared" si="504"/>
        <v>42156</v>
      </c>
      <c r="Q3229" s="41">
        <f t="shared" si="505"/>
        <v>2015</v>
      </c>
      <c r="R3229" s="41">
        <f t="shared" si="506"/>
        <v>2015</v>
      </c>
      <c r="S3229" s="43" t="str">
        <f>YEAR(Taulukko1[[#This Row],[Alku KK]])&amp;"Q"&amp;ROUNDDOWN((MONTH(Taulukko1[[#This Row],[Alku KK]])-1)/3+1,0)</f>
        <v>2015Q2</v>
      </c>
      <c r="T3229" s="43" t="str">
        <f>YEAR(Taulukko1[[#This Row],[Loppu KK]])&amp;"Q"&amp;ROUNDDOWN((MONTH(Taulukko1[[#This Row],[Loppu KK]])-1)/3+1,0)</f>
        <v>2015Q2</v>
      </c>
      <c r="U3229" s="66">
        <f>IF(COUNT(Taulukko1[[#This Row],[Neuvottelujen alaiset ]])=1,Taulukko1[[#This Row],[Neuvottelujen alaiset ]],Taulukko1[[#This Row],[Vähennystarve]])</f>
        <v>30</v>
      </c>
      <c r="V3229" s="44">
        <f t="shared" si="507"/>
        <v>1</v>
      </c>
      <c r="W3229" s="44">
        <f t="shared" si="508"/>
        <v>0.93333333333333335</v>
      </c>
      <c r="X3229" s="44">
        <f t="shared" si="509"/>
        <v>0.93333333333333335</v>
      </c>
      <c r="Y3229" s="90" t="b">
        <f>AND(MONTH(Taulukko1[[#This Row],[Alku PVM]] )=6,DAY(Taulukko1[[#This Row],[Alku PVM]] )&gt;19)</f>
        <v>0</v>
      </c>
      <c r="Z3229" s="90" t="b">
        <f>AND(MONTH(Taulukko1[[#This Row],[Loppu PVM]] )=6,DAY(Taulukko1[[#This Row],[Loppu PVM]] )&gt;19)</f>
        <v>0</v>
      </c>
      <c r="AA3229" s="90" t="b">
        <f>OR(MONTH(Taulukko1[[#This Row],[Alku PVM]] )&lt;=5,AND(MONTH(Taulukko1[[#This Row],[Alku PVM]] )=6,DAY(Taulukko1[[#This Row],[Alku PVM]] )&lt;20))</f>
        <v>1</v>
      </c>
      <c r="AB3229" s="90" t="b">
        <f>OR(MONTH(Taulukko1[[#This Row],[Loppu PVM]])&lt;=5,AND(MONTH(Taulukko1[[#This Row],[Loppu PVM]] )=6,DAY(Taulukko1[[#This Row],[Loppu PVM]])&lt;20))</f>
        <v>1</v>
      </c>
      <c r="AC3229" s="90" t="b">
        <f>OR(MONTH(Taulukko1[[#This Row],[Alku PVM]] )&lt;=3,AND(MONTH(Taulukko1[[#This Row],[Alku PVM]] )=3))</f>
        <v>0</v>
      </c>
      <c r="AD3229" s="90" t="b">
        <f>OR(MONTH(Taulukko1[[#This Row],[Loppu PVM]] )&lt;=3,AND(MONTH(Taulukko1[[#This Row],[Loppu PVM]] )=3))</f>
        <v>0</v>
      </c>
      <c r="AE3229" s="90" t="b">
        <f>OR(MONTH(Taulukko1[[#This Row],[Alku PVM]] )&lt;=9,AND(MONTH(Taulukko1[[#This Row],[Alku PVM]] )=9))</f>
        <v>1</v>
      </c>
      <c r="AF3229" s="90" t="b">
        <f>OR(MONTH(Taulukko1[[#This Row],[Loppu PVM]])&lt;=9,AND(MONTH(Taulukko1[[#This Row],[Loppu PVM]] )=9))</f>
        <v>1</v>
      </c>
      <c r="AG3229" s="90" t="b">
        <f>OR(MONTH(Taulukko1[[#This Row],[Alku PVM]] )&lt;=6,AND(MONTH(Taulukko1[[#This Row],[Alku PVM]] )=6))</f>
        <v>1</v>
      </c>
      <c r="AH3229" s="90" t="b">
        <f>OR(MONTH(Taulukko1[[#This Row],[Loppu PVM]])&lt;=6,AND(MONTH(Taulukko1[[#This Row],[Loppu PVM]] )=6))</f>
        <v>1</v>
      </c>
    </row>
    <row r="3230" spans="1:34">
      <c r="A3230" s="25" t="s">
        <v>559</v>
      </c>
      <c r="B3230" s="26">
        <v>42107</v>
      </c>
      <c r="C3230" s="25" t="s">
        <v>4493</v>
      </c>
      <c r="D3230" s="35"/>
      <c r="E3230" s="27">
        <v>95</v>
      </c>
      <c r="F3230" s="26">
        <v>42150</v>
      </c>
      <c r="G3230" s="33">
        <v>55</v>
      </c>
      <c r="H3230" s="27">
        <v>95</v>
      </c>
      <c r="I3230" s="126">
        <f>INDEX('TOL2008'!B:B,MATCH(A3230,'TOL2008'!A:A,0))</f>
        <v>46521</v>
      </c>
      <c r="J3230" s="126" t="str">
        <f>INDEX(Pääluokka!$H$2:$H$100,MATCH(VALUE(LEFT(Taulukko1[[#This Row],[TOL2008]],2)),Pääluokka!$G$2:$G$100,0))</f>
        <v>Tukku- ja vähittäiskauppa; moottoriajoneuvojen ja moottoripyörien korjaus</v>
      </c>
      <c r="K3230" s="126" t="str">
        <f>INDEX(Pääluokka!$I$2:$I$100,MATCH(VALUE(LEFT(Taulukko1[[#This Row],[TOL2008]],2)),Pääluokka!$G$2:$G$100,0))</f>
        <v>Palvelualat (G-N, R, S)</v>
      </c>
      <c r="L3230" s="41">
        <f t="shared" si="500"/>
        <v>43</v>
      </c>
      <c r="M3230" s="43">
        <f t="shared" si="501"/>
        <v>42107</v>
      </c>
      <c r="N3230" s="43">
        <f t="shared" si="502"/>
        <v>42150</v>
      </c>
      <c r="O3230" s="43">
        <f t="shared" si="503"/>
        <v>42095</v>
      </c>
      <c r="P3230" s="43">
        <f t="shared" si="504"/>
        <v>42125</v>
      </c>
      <c r="Q3230" s="41">
        <f t="shared" si="505"/>
        <v>2015</v>
      </c>
      <c r="R3230" s="41">
        <f t="shared" si="506"/>
        <v>2015</v>
      </c>
      <c r="S3230" s="43" t="str">
        <f>YEAR(Taulukko1[[#This Row],[Alku KK]])&amp;"Q"&amp;ROUNDDOWN((MONTH(Taulukko1[[#This Row],[Alku KK]])-1)/3+1,0)</f>
        <v>2015Q2</v>
      </c>
      <c r="T3230" s="43" t="str">
        <f>YEAR(Taulukko1[[#This Row],[Loppu KK]])&amp;"Q"&amp;ROUNDDOWN((MONTH(Taulukko1[[#This Row],[Loppu KK]])-1)/3+1,0)</f>
        <v>2015Q2</v>
      </c>
      <c r="U3230" s="66">
        <f>IF(COUNT(Taulukko1[[#This Row],[Neuvottelujen alaiset ]])=1,Taulukko1[[#This Row],[Neuvottelujen alaiset ]],Taulukko1[[#This Row],[Vähennystarve]])</f>
        <v>95</v>
      </c>
      <c r="V3230" s="44">
        <f t="shared" si="507"/>
        <v>1</v>
      </c>
      <c r="W3230" s="44">
        <f t="shared" si="508"/>
        <v>0.57894736842105265</v>
      </c>
      <c r="X3230" s="44">
        <f t="shared" si="509"/>
        <v>0.57894736842105265</v>
      </c>
      <c r="Y3230" s="90" t="b">
        <f>AND(MONTH(Taulukko1[[#This Row],[Alku PVM]] )=6,DAY(Taulukko1[[#This Row],[Alku PVM]] )&gt;19)</f>
        <v>0</v>
      </c>
      <c r="Z3230" s="90" t="b">
        <f>AND(MONTH(Taulukko1[[#This Row],[Loppu PVM]] )=6,DAY(Taulukko1[[#This Row],[Loppu PVM]] )&gt;19)</f>
        <v>0</v>
      </c>
      <c r="AA3230" s="90" t="b">
        <f>OR(MONTH(Taulukko1[[#This Row],[Alku PVM]] )&lt;=5,AND(MONTH(Taulukko1[[#This Row],[Alku PVM]] )=6,DAY(Taulukko1[[#This Row],[Alku PVM]] )&lt;20))</f>
        <v>1</v>
      </c>
      <c r="AB3230" s="90" t="b">
        <f>OR(MONTH(Taulukko1[[#This Row],[Loppu PVM]])&lt;=5,AND(MONTH(Taulukko1[[#This Row],[Loppu PVM]] )=6,DAY(Taulukko1[[#This Row],[Loppu PVM]])&lt;20))</f>
        <v>1</v>
      </c>
      <c r="AC3230" s="90" t="b">
        <f>OR(MONTH(Taulukko1[[#This Row],[Alku PVM]] )&lt;=3,AND(MONTH(Taulukko1[[#This Row],[Alku PVM]] )=3))</f>
        <v>0</v>
      </c>
      <c r="AD3230" s="90" t="b">
        <f>OR(MONTH(Taulukko1[[#This Row],[Loppu PVM]] )&lt;=3,AND(MONTH(Taulukko1[[#This Row],[Loppu PVM]] )=3))</f>
        <v>0</v>
      </c>
      <c r="AE3230" s="90" t="b">
        <f>OR(MONTH(Taulukko1[[#This Row],[Alku PVM]] )&lt;=9,AND(MONTH(Taulukko1[[#This Row],[Alku PVM]] )=9))</f>
        <v>1</v>
      </c>
      <c r="AF3230" s="90" t="b">
        <f>OR(MONTH(Taulukko1[[#This Row],[Loppu PVM]])&lt;=9,AND(MONTH(Taulukko1[[#This Row],[Loppu PVM]] )=9))</f>
        <v>1</v>
      </c>
      <c r="AG3230" s="90" t="b">
        <f>OR(MONTH(Taulukko1[[#This Row],[Alku PVM]] )&lt;=6,AND(MONTH(Taulukko1[[#This Row],[Alku PVM]] )=6))</f>
        <v>1</v>
      </c>
      <c r="AH3230" s="90" t="b">
        <f>OR(MONTH(Taulukko1[[#This Row],[Loppu PVM]])&lt;=6,AND(MONTH(Taulukko1[[#This Row],[Loppu PVM]] )=6))</f>
        <v>1</v>
      </c>
    </row>
    <row r="3231" spans="1:34">
      <c r="A3231" s="25" t="s">
        <v>2381</v>
      </c>
      <c r="B3231" s="26">
        <v>42108</v>
      </c>
      <c r="C3231" s="25" t="s">
        <v>4587</v>
      </c>
      <c r="D3231" s="35"/>
      <c r="E3231" s="27">
        <v>260</v>
      </c>
      <c r="F3231" s="26">
        <v>42157</v>
      </c>
      <c r="G3231" s="33">
        <v>56</v>
      </c>
      <c r="H3231" s="27">
        <v>1100</v>
      </c>
      <c r="I3231" s="126">
        <f>INDEX('TOL2008'!B:B,MATCH(A3231,'TOL2008'!A:A,0))</f>
        <v>47192</v>
      </c>
      <c r="J3231" s="126" t="str">
        <f>INDEX(Pääluokka!$H$2:$H$100,MATCH(VALUE(LEFT(Taulukko1[[#This Row],[TOL2008]],2)),Pääluokka!$G$2:$G$100,0))</f>
        <v>Tukku- ja vähittäiskauppa; moottoriajoneuvojen ja moottoripyörien korjaus</v>
      </c>
      <c r="K3231" s="126" t="str">
        <f>INDEX(Pääluokka!$I$2:$I$100,MATCH(VALUE(LEFT(Taulukko1[[#This Row],[TOL2008]],2)),Pääluokka!$G$2:$G$100,0))</f>
        <v>Palvelualat (G-N, R, S)</v>
      </c>
      <c r="L3231" s="41">
        <f t="shared" si="500"/>
        <v>49</v>
      </c>
      <c r="M3231" s="43">
        <f t="shared" si="501"/>
        <v>42108</v>
      </c>
      <c r="N3231" s="43">
        <f t="shared" si="502"/>
        <v>42157</v>
      </c>
      <c r="O3231" s="43">
        <f t="shared" si="503"/>
        <v>42095</v>
      </c>
      <c r="P3231" s="43">
        <f t="shared" si="504"/>
        <v>42156</v>
      </c>
      <c r="Q3231" s="41">
        <f t="shared" si="505"/>
        <v>2015</v>
      </c>
      <c r="R3231" s="41">
        <f t="shared" si="506"/>
        <v>2015</v>
      </c>
      <c r="S3231" s="43" t="str">
        <f>YEAR(Taulukko1[[#This Row],[Alku KK]])&amp;"Q"&amp;ROUNDDOWN((MONTH(Taulukko1[[#This Row],[Alku KK]])-1)/3+1,0)</f>
        <v>2015Q2</v>
      </c>
      <c r="T3231" s="43" t="str">
        <f>YEAR(Taulukko1[[#This Row],[Loppu KK]])&amp;"Q"&amp;ROUNDDOWN((MONTH(Taulukko1[[#This Row],[Loppu KK]])-1)/3+1,0)</f>
        <v>2015Q2</v>
      </c>
      <c r="U3231" s="66">
        <f>IF(COUNT(Taulukko1[[#This Row],[Neuvottelujen alaiset ]])=1,Taulukko1[[#This Row],[Neuvottelujen alaiset ]],Taulukko1[[#This Row],[Vähennystarve]])</f>
        <v>1100</v>
      </c>
      <c r="V3231" s="44">
        <f t="shared" si="507"/>
        <v>0.23636363636363636</v>
      </c>
      <c r="W3231" s="44">
        <f t="shared" si="508"/>
        <v>5.0909090909090911E-2</v>
      </c>
      <c r="X3231" s="44">
        <f t="shared" si="509"/>
        <v>0.2153846153846154</v>
      </c>
      <c r="Y3231" s="90" t="b">
        <f>AND(MONTH(Taulukko1[[#This Row],[Alku PVM]] )=6,DAY(Taulukko1[[#This Row],[Alku PVM]] )&gt;19)</f>
        <v>0</v>
      </c>
      <c r="Z3231" s="90" t="b">
        <f>AND(MONTH(Taulukko1[[#This Row],[Loppu PVM]] )=6,DAY(Taulukko1[[#This Row],[Loppu PVM]] )&gt;19)</f>
        <v>0</v>
      </c>
      <c r="AA3231" s="90" t="b">
        <f>OR(MONTH(Taulukko1[[#This Row],[Alku PVM]] )&lt;=5,AND(MONTH(Taulukko1[[#This Row],[Alku PVM]] )=6,DAY(Taulukko1[[#This Row],[Alku PVM]] )&lt;20))</f>
        <v>1</v>
      </c>
      <c r="AB3231" s="90" t="b">
        <f>OR(MONTH(Taulukko1[[#This Row],[Loppu PVM]])&lt;=5,AND(MONTH(Taulukko1[[#This Row],[Loppu PVM]] )=6,DAY(Taulukko1[[#This Row],[Loppu PVM]])&lt;20))</f>
        <v>1</v>
      </c>
      <c r="AC3231" s="90" t="b">
        <f>OR(MONTH(Taulukko1[[#This Row],[Alku PVM]] )&lt;=3,AND(MONTH(Taulukko1[[#This Row],[Alku PVM]] )=3))</f>
        <v>0</v>
      </c>
      <c r="AD3231" s="90" t="b">
        <f>OR(MONTH(Taulukko1[[#This Row],[Loppu PVM]] )&lt;=3,AND(MONTH(Taulukko1[[#This Row],[Loppu PVM]] )=3))</f>
        <v>0</v>
      </c>
      <c r="AE3231" s="90" t="b">
        <f>OR(MONTH(Taulukko1[[#This Row],[Alku PVM]] )&lt;=9,AND(MONTH(Taulukko1[[#This Row],[Alku PVM]] )=9))</f>
        <v>1</v>
      </c>
      <c r="AF3231" s="90" t="b">
        <f>OR(MONTH(Taulukko1[[#This Row],[Loppu PVM]])&lt;=9,AND(MONTH(Taulukko1[[#This Row],[Loppu PVM]] )=9))</f>
        <v>1</v>
      </c>
      <c r="AG3231" s="90" t="b">
        <f>OR(MONTH(Taulukko1[[#This Row],[Alku PVM]] )&lt;=6,AND(MONTH(Taulukko1[[#This Row],[Alku PVM]] )=6))</f>
        <v>1</v>
      </c>
      <c r="AH3231" s="90" t="b">
        <f>OR(MONTH(Taulukko1[[#This Row],[Loppu PVM]])&lt;=6,AND(MONTH(Taulukko1[[#This Row],[Loppu PVM]] )=6))</f>
        <v>1</v>
      </c>
    </row>
    <row r="3232" spans="1:34">
      <c r="A3232" s="25" t="s">
        <v>4564</v>
      </c>
      <c r="B3232" s="26">
        <v>42109</v>
      </c>
      <c r="C3232" s="25" t="s">
        <v>4565</v>
      </c>
      <c r="D3232" s="35"/>
      <c r="E3232" s="27">
        <v>67</v>
      </c>
      <c r="F3232" s="26">
        <v>42159</v>
      </c>
      <c r="G3232" s="33">
        <v>65</v>
      </c>
      <c r="H3232" s="27">
        <v>105</v>
      </c>
      <c r="I3232" s="126">
        <f>INDEX('TOL2008'!B:B,MATCH(A3232,'TOL2008'!A:A,0))</f>
        <v>23310</v>
      </c>
      <c r="J3232" s="126" t="str">
        <f>INDEX(Pääluokka!$H$2:$H$100,MATCH(VALUE(LEFT(Taulukko1[[#This Row],[TOL2008]],2)),Pääluokka!$G$2:$G$100,0))</f>
        <v>Teollisuus</v>
      </c>
      <c r="K3232" s="126" t="str">
        <f>INDEX(Pääluokka!$I$2:$I$100,MATCH(VALUE(LEFT(Taulukko1[[#This Row],[TOL2008]],2)),Pääluokka!$G$2:$G$100,0))</f>
        <v>Teollisuus (C-E)</v>
      </c>
      <c r="L3232" s="41">
        <f t="shared" si="500"/>
        <v>50</v>
      </c>
      <c r="M3232" s="43">
        <f t="shared" si="501"/>
        <v>42109</v>
      </c>
      <c r="N3232" s="43">
        <f t="shared" si="502"/>
        <v>42159</v>
      </c>
      <c r="O3232" s="43">
        <f t="shared" si="503"/>
        <v>42095</v>
      </c>
      <c r="P3232" s="43">
        <f t="shared" si="504"/>
        <v>42156</v>
      </c>
      <c r="Q3232" s="41">
        <f t="shared" si="505"/>
        <v>2015</v>
      </c>
      <c r="R3232" s="41">
        <f t="shared" si="506"/>
        <v>2015</v>
      </c>
      <c r="S3232" s="43" t="str">
        <f>YEAR(Taulukko1[[#This Row],[Alku KK]])&amp;"Q"&amp;ROUNDDOWN((MONTH(Taulukko1[[#This Row],[Alku KK]])-1)/3+1,0)</f>
        <v>2015Q2</v>
      </c>
      <c r="T3232" s="43" t="str">
        <f>YEAR(Taulukko1[[#This Row],[Loppu KK]])&amp;"Q"&amp;ROUNDDOWN((MONTH(Taulukko1[[#This Row],[Loppu KK]])-1)/3+1,0)</f>
        <v>2015Q2</v>
      </c>
      <c r="U3232" s="66">
        <f>IF(COUNT(Taulukko1[[#This Row],[Neuvottelujen alaiset ]])=1,Taulukko1[[#This Row],[Neuvottelujen alaiset ]],Taulukko1[[#This Row],[Vähennystarve]])</f>
        <v>105</v>
      </c>
      <c r="V3232" s="44">
        <f t="shared" si="507"/>
        <v>0.63809523809523805</v>
      </c>
      <c r="W3232" s="44">
        <f t="shared" si="508"/>
        <v>0.61904761904761907</v>
      </c>
      <c r="X3232" s="44">
        <f t="shared" si="509"/>
        <v>0.97014925373134331</v>
      </c>
      <c r="Y3232" s="90" t="b">
        <f>AND(MONTH(Taulukko1[[#This Row],[Alku PVM]] )=6,DAY(Taulukko1[[#This Row],[Alku PVM]] )&gt;19)</f>
        <v>0</v>
      </c>
      <c r="Z3232" s="90" t="b">
        <f>AND(MONTH(Taulukko1[[#This Row],[Loppu PVM]] )=6,DAY(Taulukko1[[#This Row],[Loppu PVM]] )&gt;19)</f>
        <v>0</v>
      </c>
      <c r="AA3232" s="90" t="b">
        <f>OR(MONTH(Taulukko1[[#This Row],[Alku PVM]] )&lt;=5,AND(MONTH(Taulukko1[[#This Row],[Alku PVM]] )=6,DAY(Taulukko1[[#This Row],[Alku PVM]] )&lt;20))</f>
        <v>1</v>
      </c>
      <c r="AB3232" s="90" t="b">
        <f>OR(MONTH(Taulukko1[[#This Row],[Loppu PVM]])&lt;=5,AND(MONTH(Taulukko1[[#This Row],[Loppu PVM]] )=6,DAY(Taulukko1[[#This Row],[Loppu PVM]])&lt;20))</f>
        <v>1</v>
      </c>
      <c r="AC3232" s="90" t="b">
        <f>OR(MONTH(Taulukko1[[#This Row],[Alku PVM]] )&lt;=3,AND(MONTH(Taulukko1[[#This Row],[Alku PVM]] )=3))</f>
        <v>0</v>
      </c>
      <c r="AD3232" s="90" t="b">
        <f>OR(MONTH(Taulukko1[[#This Row],[Loppu PVM]] )&lt;=3,AND(MONTH(Taulukko1[[#This Row],[Loppu PVM]] )=3))</f>
        <v>0</v>
      </c>
      <c r="AE3232" s="90" t="b">
        <f>OR(MONTH(Taulukko1[[#This Row],[Alku PVM]] )&lt;=9,AND(MONTH(Taulukko1[[#This Row],[Alku PVM]] )=9))</f>
        <v>1</v>
      </c>
      <c r="AF3232" s="90" t="b">
        <f>OR(MONTH(Taulukko1[[#This Row],[Loppu PVM]])&lt;=9,AND(MONTH(Taulukko1[[#This Row],[Loppu PVM]] )=9))</f>
        <v>1</v>
      </c>
      <c r="AG3232" s="90" t="b">
        <f>OR(MONTH(Taulukko1[[#This Row],[Alku PVM]] )&lt;=6,AND(MONTH(Taulukko1[[#This Row],[Alku PVM]] )=6))</f>
        <v>1</v>
      </c>
      <c r="AH3232" s="90" t="b">
        <f>OR(MONTH(Taulukko1[[#This Row],[Loppu PVM]])&lt;=6,AND(MONTH(Taulukko1[[#This Row],[Loppu PVM]] )=6))</f>
        <v>1</v>
      </c>
    </row>
    <row r="3233" spans="1:34">
      <c r="A3233" s="25" t="s">
        <v>148</v>
      </c>
      <c r="B3233" s="26">
        <v>42109</v>
      </c>
      <c r="C3233" s="25" t="s">
        <v>4590</v>
      </c>
      <c r="D3233" s="35"/>
      <c r="E3233" s="27">
        <v>19</v>
      </c>
      <c r="F3233" s="26">
        <v>42164</v>
      </c>
      <c r="G3233" s="33">
        <v>17</v>
      </c>
      <c r="H3233" s="27">
        <v>115</v>
      </c>
      <c r="I3233" s="126">
        <f>INDEX('TOL2008'!B:B,MATCH(A3233,'TOL2008'!A:A,0))</f>
        <v>17120</v>
      </c>
      <c r="J3233" s="126" t="str">
        <f>INDEX(Pääluokka!$H$2:$H$100,MATCH(VALUE(LEFT(Taulukko1[[#This Row],[TOL2008]],2)),Pääluokka!$G$2:$G$100,0))</f>
        <v>Teollisuus</v>
      </c>
      <c r="K3233" s="126" t="str">
        <f>INDEX(Pääluokka!$I$2:$I$100,MATCH(VALUE(LEFT(Taulukko1[[#This Row],[TOL2008]],2)),Pääluokka!$G$2:$G$100,0))</f>
        <v>Teollisuus (C-E)</v>
      </c>
      <c r="L3233" s="41">
        <f t="shared" si="500"/>
        <v>55</v>
      </c>
      <c r="M3233" s="43">
        <f t="shared" si="501"/>
        <v>42109</v>
      </c>
      <c r="N3233" s="43">
        <f t="shared" si="502"/>
        <v>42164</v>
      </c>
      <c r="O3233" s="43">
        <f t="shared" si="503"/>
        <v>42095</v>
      </c>
      <c r="P3233" s="43">
        <f t="shared" si="504"/>
        <v>42156</v>
      </c>
      <c r="Q3233" s="41">
        <f t="shared" si="505"/>
        <v>2015</v>
      </c>
      <c r="R3233" s="41">
        <f t="shared" si="506"/>
        <v>2015</v>
      </c>
      <c r="S3233" s="43" t="str">
        <f>YEAR(Taulukko1[[#This Row],[Alku KK]])&amp;"Q"&amp;ROUNDDOWN((MONTH(Taulukko1[[#This Row],[Alku KK]])-1)/3+1,0)</f>
        <v>2015Q2</v>
      </c>
      <c r="T3233" s="43" t="str">
        <f>YEAR(Taulukko1[[#This Row],[Loppu KK]])&amp;"Q"&amp;ROUNDDOWN((MONTH(Taulukko1[[#This Row],[Loppu KK]])-1)/3+1,0)</f>
        <v>2015Q2</v>
      </c>
      <c r="U3233" s="66">
        <f>IF(COUNT(Taulukko1[[#This Row],[Neuvottelujen alaiset ]])=1,Taulukko1[[#This Row],[Neuvottelujen alaiset ]],Taulukko1[[#This Row],[Vähennystarve]])</f>
        <v>115</v>
      </c>
      <c r="V3233" s="44">
        <f t="shared" si="507"/>
        <v>0.16521739130434782</v>
      </c>
      <c r="W3233" s="44">
        <f t="shared" si="508"/>
        <v>0.14782608695652175</v>
      </c>
      <c r="X3233" s="44">
        <f t="shared" si="509"/>
        <v>0.89473684210526316</v>
      </c>
      <c r="Y3233" s="90" t="b">
        <f>AND(MONTH(Taulukko1[[#This Row],[Alku PVM]] )=6,DAY(Taulukko1[[#This Row],[Alku PVM]] )&gt;19)</f>
        <v>0</v>
      </c>
      <c r="Z3233" s="90" t="b">
        <f>AND(MONTH(Taulukko1[[#This Row],[Loppu PVM]] )=6,DAY(Taulukko1[[#This Row],[Loppu PVM]] )&gt;19)</f>
        <v>0</v>
      </c>
      <c r="AA3233" s="90" t="b">
        <f>OR(MONTH(Taulukko1[[#This Row],[Alku PVM]] )&lt;=5,AND(MONTH(Taulukko1[[#This Row],[Alku PVM]] )=6,DAY(Taulukko1[[#This Row],[Alku PVM]] )&lt;20))</f>
        <v>1</v>
      </c>
      <c r="AB3233" s="90" t="b">
        <f>OR(MONTH(Taulukko1[[#This Row],[Loppu PVM]])&lt;=5,AND(MONTH(Taulukko1[[#This Row],[Loppu PVM]] )=6,DAY(Taulukko1[[#This Row],[Loppu PVM]])&lt;20))</f>
        <v>1</v>
      </c>
      <c r="AC3233" s="90" t="b">
        <f>OR(MONTH(Taulukko1[[#This Row],[Alku PVM]] )&lt;=3,AND(MONTH(Taulukko1[[#This Row],[Alku PVM]] )=3))</f>
        <v>0</v>
      </c>
      <c r="AD3233" s="90" t="b">
        <f>OR(MONTH(Taulukko1[[#This Row],[Loppu PVM]] )&lt;=3,AND(MONTH(Taulukko1[[#This Row],[Loppu PVM]] )=3))</f>
        <v>0</v>
      </c>
      <c r="AE3233" s="90" t="b">
        <f>OR(MONTH(Taulukko1[[#This Row],[Alku PVM]] )&lt;=9,AND(MONTH(Taulukko1[[#This Row],[Alku PVM]] )=9))</f>
        <v>1</v>
      </c>
      <c r="AF3233" s="90" t="b">
        <f>OR(MONTH(Taulukko1[[#This Row],[Loppu PVM]])&lt;=9,AND(MONTH(Taulukko1[[#This Row],[Loppu PVM]] )=9))</f>
        <v>1</v>
      </c>
      <c r="AG3233" s="90" t="b">
        <f>OR(MONTH(Taulukko1[[#This Row],[Alku PVM]] )&lt;=6,AND(MONTH(Taulukko1[[#This Row],[Alku PVM]] )=6))</f>
        <v>1</v>
      </c>
      <c r="AH3233" s="90" t="b">
        <f>OR(MONTH(Taulukko1[[#This Row],[Loppu PVM]])&lt;=6,AND(MONTH(Taulukko1[[#This Row],[Loppu PVM]] )=6))</f>
        <v>1</v>
      </c>
    </row>
    <row r="3234" spans="1:34">
      <c r="A3234" s="21" t="s">
        <v>645</v>
      </c>
      <c r="B3234" s="26">
        <v>42110</v>
      </c>
      <c r="C3234" s="25" t="s">
        <v>4478</v>
      </c>
      <c r="D3234" s="35"/>
      <c r="E3234" s="27">
        <v>9</v>
      </c>
      <c r="F3234" s="26"/>
      <c r="G3234" s="33"/>
      <c r="H3234" s="27">
        <v>200</v>
      </c>
      <c r="I3234" s="126">
        <f>INDEX('TOL2008'!B:B,MATCH(A3234,'TOL2008'!A:A,0))</f>
        <v>46510</v>
      </c>
      <c r="J3234" s="126" t="str">
        <f>INDEX(Pääluokka!$H$2:$H$100,MATCH(VALUE(LEFT(Taulukko1[[#This Row],[TOL2008]],2)),Pääluokka!$G$2:$G$100,0))</f>
        <v>Tukku- ja vähittäiskauppa; moottoriajoneuvojen ja moottoripyörien korjaus</v>
      </c>
      <c r="K3234" s="126" t="str">
        <f>INDEX(Pääluokka!$I$2:$I$100,MATCH(VALUE(LEFT(Taulukko1[[#This Row],[TOL2008]],2)),Pääluokka!$G$2:$G$100,0))</f>
        <v>Palvelualat (G-N, R, S)</v>
      </c>
      <c r="L3234" s="41" t="str">
        <f t="shared" si="500"/>
        <v>NA</v>
      </c>
      <c r="M3234" s="43">
        <f t="shared" si="501"/>
        <v>42110</v>
      </c>
      <c r="N3234" s="43">
        <f t="shared" si="502"/>
        <v>42161</v>
      </c>
      <c r="O3234" s="43">
        <f t="shared" si="503"/>
        <v>42095</v>
      </c>
      <c r="P3234" s="43">
        <f t="shared" si="504"/>
        <v>42156</v>
      </c>
      <c r="Q3234" s="41">
        <f t="shared" si="505"/>
        <v>2015</v>
      </c>
      <c r="R3234" s="41">
        <f t="shared" si="506"/>
        <v>2015</v>
      </c>
      <c r="S3234" s="43" t="str">
        <f>YEAR(Taulukko1[[#This Row],[Alku KK]])&amp;"Q"&amp;ROUNDDOWN((MONTH(Taulukko1[[#This Row],[Alku KK]])-1)/3+1,0)</f>
        <v>2015Q2</v>
      </c>
      <c r="T3234" s="43" t="str">
        <f>YEAR(Taulukko1[[#This Row],[Loppu KK]])&amp;"Q"&amp;ROUNDDOWN((MONTH(Taulukko1[[#This Row],[Loppu KK]])-1)/3+1,0)</f>
        <v>2015Q2</v>
      </c>
      <c r="U3234" s="66">
        <f>IF(COUNT(Taulukko1[[#This Row],[Neuvottelujen alaiset ]])=1,Taulukko1[[#This Row],[Neuvottelujen alaiset ]],Taulukko1[[#This Row],[Vähennystarve]])</f>
        <v>200</v>
      </c>
      <c r="V3234" s="44">
        <f t="shared" si="507"/>
        <v>4.4999999999999998E-2</v>
      </c>
      <c r="W3234" s="44" t="str">
        <f t="shared" si="508"/>
        <v>NA</v>
      </c>
      <c r="X3234" s="44" t="str">
        <f t="shared" si="509"/>
        <v>NA</v>
      </c>
      <c r="Y3234" s="90" t="b">
        <f>AND(MONTH(Taulukko1[[#This Row],[Alku PVM]] )=6,DAY(Taulukko1[[#This Row],[Alku PVM]] )&gt;19)</f>
        <v>0</v>
      </c>
      <c r="Z3234" s="90" t="b">
        <f>AND(MONTH(Taulukko1[[#This Row],[Loppu PVM]] )=6,DAY(Taulukko1[[#This Row],[Loppu PVM]] )&gt;19)</f>
        <v>0</v>
      </c>
      <c r="AA3234" s="90" t="b">
        <f>OR(MONTH(Taulukko1[[#This Row],[Alku PVM]] )&lt;=5,AND(MONTH(Taulukko1[[#This Row],[Alku PVM]] )=6,DAY(Taulukko1[[#This Row],[Alku PVM]] )&lt;20))</f>
        <v>1</v>
      </c>
      <c r="AB3234" s="90" t="b">
        <f>OR(MONTH(Taulukko1[[#This Row],[Loppu PVM]])&lt;=5,AND(MONTH(Taulukko1[[#This Row],[Loppu PVM]] )=6,DAY(Taulukko1[[#This Row],[Loppu PVM]])&lt;20))</f>
        <v>1</v>
      </c>
      <c r="AC3234" s="90" t="b">
        <f>OR(MONTH(Taulukko1[[#This Row],[Alku PVM]] )&lt;=3,AND(MONTH(Taulukko1[[#This Row],[Alku PVM]] )=3))</f>
        <v>0</v>
      </c>
      <c r="AD3234" s="90" t="b">
        <f>OR(MONTH(Taulukko1[[#This Row],[Loppu PVM]] )&lt;=3,AND(MONTH(Taulukko1[[#This Row],[Loppu PVM]] )=3))</f>
        <v>0</v>
      </c>
      <c r="AE3234" s="90" t="b">
        <f>OR(MONTH(Taulukko1[[#This Row],[Alku PVM]] )&lt;=9,AND(MONTH(Taulukko1[[#This Row],[Alku PVM]] )=9))</f>
        <v>1</v>
      </c>
      <c r="AF3234" s="90" t="b">
        <f>OR(MONTH(Taulukko1[[#This Row],[Loppu PVM]])&lt;=9,AND(MONTH(Taulukko1[[#This Row],[Loppu PVM]] )=9))</f>
        <v>1</v>
      </c>
      <c r="AG3234" s="90" t="b">
        <f>OR(MONTH(Taulukko1[[#This Row],[Alku PVM]] )&lt;=6,AND(MONTH(Taulukko1[[#This Row],[Alku PVM]] )=6))</f>
        <v>1</v>
      </c>
      <c r="AH3234" s="90" t="b">
        <f>OR(MONTH(Taulukko1[[#This Row],[Loppu PVM]])&lt;=6,AND(MONTH(Taulukko1[[#This Row],[Loppu PVM]] )=6))</f>
        <v>1</v>
      </c>
    </row>
    <row r="3235" spans="1:34">
      <c r="A3235" s="25" t="s">
        <v>4508</v>
      </c>
      <c r="B3235" s="26">
        <v>42110</v>
      </c>
      <c r="C3235" s="25" t="s">
        <v>4509</v>
      </c>
      <c r="D3235" s="35" t="s">
        <v>25</v>
      </c>
      <c r="E3235" s="27">
        <v>140</v>
      </c>
      <c r="F3235" s="26"/>
      <c r="G3235" s="33"/>
      <c r="H3235" s="27">
        <v>140</v>
      </c>
      <c r="I3235" s="126">
        <f>INDEX('TOL2008'!B:B,MATCH(A3235,'TOL2008'!A:A,0))</f>
        <v>81210</v>
      </c>
      <c r="J3235" s="126" t="str">
        <f>INDEX(Pääluokka!$H$2:$H$100,MATCH(VALUE(LEFT(Taulukko1[[#This Row],[TOL2008]],2)),Pääluokka!$G$2:$G$100,0))</f>
        <v>Hallinto- ja tukipalvelutoiminta</v>
      </c>
      <c r="K3235" s="126" t="str">
        <f>INDEX(Pääluokka!$I$2:$I$100,MATCH(VALUE(LEFT(Taulukko1[[#This Row],[TOL2008]],2)),Pääluokka!$G$2:$G$100,0))</f>
        <v>Palvelualat (G-N, R, S)</v>
      </c>
      <c r="L3235" s="41" t="str">
        <f t="shared" si="500"/>
        <v>NA</v>
      </c>
      <c r="M3235" s="43">
        <f t="shared" si="501"/>
        <v>42110</v>
      </c>
      <c r="N3235" s="43">
        <f t="shared" si="502"/>
        <v>42161</v>
      </c>
      <c r="O3235" s="43">
        <f t="shared" si="503"/>
        <v>42095</v>
      </c>
      <c r="P3235" s="43">
        <f t="shared" si="504"/>
        <v>42156</v>
      </c>
      <c r="Q3235" s="41">
        <f t="shared" si="505"/>
        <v>2015</v>
      </c>
      <c r="R3235" s="41">
        <f t="shared" si="506"/>
        <v>2015</v>
      </c>
      <c r="S3235" s="43" t="str">
        <f>YEAR(Taulukko1[[#This Row],[Alku KK]])&amp;"Q"&amp;ROUNDDOWN((MONTH(Taulukko1[[#This Row],[Alku KK]])-1)/3+1,0)</f>
        <v>2015Q2</v>
      </c>
      <c r="T3235" s="43" t="str">
        <f>YEAR(Taulukko1[[#This Row],[Loppu KK]])&amp;"Q"&amp;ROUNDDOWN((MONTH(Taulukko1[[#This Row],[Loppu KK]])-1)/3+1,0)</f>
        <v>2015Q2</v>
      </c>
      <c r="U3235" s="66">
        <f>IF(COUNT(Taulukko1[[#This Row],[Neuvottelujen alaiset ]])=1,Taulukko1[[#This Row],[Neuvottelujen alaiset ]],Taulukko1[[#This Row],[Vähennystarve]])</f>
        <v>140</v>
      </c>
      <c r="V3235" s="44">
        <f t="shared" si="507"/>
        <v>1</v>
      </c>
      <c r="W3235" s="44" t="str">
        <f t="shared" si="508"/>
        <v>NA</v>
      </c>
      <c r="X3235" s="44" t="str">
        <f t="shared" si="509"/>
        <v>NA</v>
      </c>
      <c r="Y3235" s="90" t="b">
        <f>AND(MONTH(Taulukko1[[#This Row],[Alku PVM]] )=6,DAY(Taulukko1[[#This Row],[Alku PVM]] )&gt;19)</f>
        <v>0</v>
      </c>
      <c r="Z3235" s="90" t="b">
        <f>AND(MONTH(Taulukko1[[#This Row],[Loppu PVM]] )=6,DAY(Taulukko1[[#This Row],[Loppu PVM]] )&gt;19)</f>
        <v>0</v>
      </c>
      <c r="AA3235" s="90" t="b">
        <f>OR(MONTH(Taulukko1[[#This Row],[Alku PVM]] )&lt;=5,AND(MONTH(Taulukko1[[#This Row],[Alku PVM]] )=6,DAY(Taulukko1[[#This Row],[Alku PVM]] )&lt;20))</f>
        <v>1</v>
      </c>
      <c r="AB3235" s="90" t="b">
        <f>OR(MONTH(Taulukko1[[#This Row],[Loppu PVM]])&lt;=5,AND(MONTH(Taulukko1[[#This Row],[Loppu PVM]] )=6,DAY(Taulukko1[[#This Row],[Loppu PVM]])&lt;20))</f>
        <v>1</v>
      </c>
      <c r="AC3235" s="90" t="b">
        <f>OR(MONTH(Taulukko1[[#This Row],[Alku PVM]] )&lt;=3,AND(MONTH(Taulukko1[[#This Row],[Alku PVM]] )=3))</f>
        <v>0</v>
      </c>
      <c r="AD3235" s="90" t="b">
        <f>OR(MONTH(Taulukko1[[#This Row],[Loppu PVM]] )&lt;=3,AND(MONTH(Taulukko1[[#This Row],[Loppu PVM]] )=3))</f>
        <v>0</v>
      </c>
      <c r="AE3235" s="90" t="b">
        <f>OR(MONTH(Taulukko1[[#This Row],[Alku PVM]] )&lt;=9,AND(MONTH(Taulukko1[[#This Row],[Alku PVM]] )=9))</f>
        <v>1</v>
      </c>
      <c r="AF3235" s="90" t="b">
        <f>OR(MONTH(Taulukko1[[#This Row],[Loppu PVM]])&lt;=9,AND(MONTH(Taulukko1[[#This Row],[Loppu PVM]] )=9))</f>
        <v>1</v>
      </c>
      <c r="AG3235" s="90" t="b">
        <f>OR(MONTH(Taulukko1[[#This Row],[Alku PVM]] )&lt;=6,AND(MONTH(Taulukko1[[#This Row],[Alku PVM]] )=6))</f>
        <v>1</v>
      </c>
      <c r="AH3235" s="90" t="b">
        <f>OR(MONTH(Taulukko1[[#This Row],[Loppu PVM]])&lt;=6,AND(MONTH(Taulukko1[[#This Row],[Loppu PVM]] )=6))</f>
        <v>1</v>
      </c>
    </row>
    <row r="3236" spans="1:34">
      <c r="A3236" s="25" t="s">
        <v>4591</v>
      </c>
      <c r="B3236" s="26">
        <v>42111</v>
      </c>
      <c r="C3236" s="25" t="s">
        <v>4126</v>
      </c>
      <c r="D3236" s="35"/>
      <c r="E3236" s="27">
        <v>28</v>
      </c>
      <c r="F3236" s="26">
        <v>42152</v>
      </c>
      <c r="G3236" s="33">
        <v>22</v>
      </c>
      <c r="H3236" s="27">
        <v>100</v>
      </c>
      <c r="I3236" s="126">
        <f>INDEX('TOL2008'!B:B,MATCH(A3236,'TOL2008'!A:A,0))</f>
        <v>63910</v>
      </c>
      <c r="J3236" s="126" t="str">
        <f>INDEX(Pääluokka!$H$2:$H$100,MATCH(VALUE(LEFT(Taulukko1[[#This Row],[TOL2008]],2)),Pääluokka!$G$2:$G$100,0))</f>
        <v>Informaatio ja viestintä</v>
      </c>
      <c r="K3236" s="126" t="str">
        <f>INDEX(Pääluokka!$I$2:$I$100,MATCH(VALUE(LEFT(Taulukko1[[#This Row],[TOL2008]],2)),Pääluokka!$G$2:$G$100,0))</f>
        <v>Palvelualat (G-N, R, S)</v>
      </c>
      <c r="L3236" s="41">
        <f t="shared" si="500"/>
        <v>41</v>
      </c>
      <c r="M3236" s="43">
        <f t="shared" si="501"/>
        <v>42111</v>
      </c>
      <c r="N3236" s="43">
        <f t="shared" si="502"/>
        <v>42152</v>
      </c>
      <c r="O3236" s="43">
        <f t="shared" si="503"/>
        <v>42095</v>
      </c>
      <c r="P3236" s="43">
        <f t="shared" si="504"/>
        <v>42125</v>
      </c>
      <c r="Q3236" s="41">
        <f t="shared" si="505"/>
        <v>2015</v>
      </c>
      <c r="R3236" s="41">
        <f t="shared" si="506"/>
        <v>2015</v>
      </c>
      <c r="S3236" s="43" t="str">
        <f>YEAR(Taulukko1[[#This Row],[Alku KK]])&amp;"Q"&amp;ROUNDDOWN((MONTH(Taulukko1[[#This Row],[Alku KK]])-1)/3+1,0)</f>
        <v>2015Q2</v>
      </c>
      <c r="T3236" s="43" t="str">
        <f>YEAR(Taulukko1[[#This Row],[Loppu KK]])&amp;"Q"&amp;ROUNDDOWN((MONTH(Taulukko1[[#This Row],[Loppu KK]])-1)/3+1,0)</f>
        <v>2015Q2</v>
      </c>
      <c r="U3236" s="66">
        <f>IF(COUNT(Taulukko1[[#This Row],[Neuvottelujen alaiset ]])=1,Taulukko1[[#This Row],[Neuvottelujen alaiset ]],Taulukko1[[#This Row],[Vähennystarve]])</f>
        <v>100</v>
      </c>
      <c r="V3236" s="44">
        <f t="shared" si="507"/>
        <v>0.28000000000000003</v>
      </c>
      <c r="W3236" s="44">
        <f t="shared" si="508"/>
        <v>0.22</v>
      </c>
      <c r="X3236" s="44">
        <f t="shared" si="509"/>
        <v>0.7857142857142857</v>
      </c>
      <c r="Y3236" s="90" t="b">
        <f>AND(MONTH(Taulukko1[[#This Row],[Alku PVM]] )=6,DAY(Taulukko1[[#This Row],[Alku PVM]] )&gt;19)</f>
        <v>0</v>
      </c>
      <c r="Z3236" s="90" t="b">
        <f>AND(MONTH(Taulukko1[[#This Row],[Loppu PVM]] )=6,DAY(Taulukko1[[#This Row],[Loppu PVM]] )&gt;19)</f>
        <v>0</v>
      </c>
      <c r="AA3236" s="90" t="b">
        <f>OR(MONTH(Taulukko1[[#This Row],[Alku PVM]] )&lt;=5,AND(MONTH(Taulukko1[[#This Row],[Alku PVM]] )=6,DAY(Taulukko1[[#This Row],[Alku PVM]] )&lt;20))</f>
        <v>1</v>
      </c>
      <c r="AB3236" s="90" t="b">
        <f>OR(MONTH(Taulukko1[[#This Row],[Loppu PVM]])&lt;=5,AND(MONTH(Taulukko1[[#This Row],[Loppu PVM]] )=6,DAY(Taulukko1[[#This Row],[Loppu PVM]])&lt;20))</f>
        <v>1</v>
      </c>
      <c r="AC3236" s="90" t="b">
        <f>OR(MONTH(Taulukko1[[#This Row],[Alku PVM]] )&lt;=3,AND(MONTH(Taulukko1[[#This Row],[Alku PVM]] )=3))</f>
        <v>0</v>
      </c>
      <c r="AD3236" s="90" t="b">
        <f>OR(MONTH(Taulukko1[[#This Row],[Loppu PVM]] )&lt;=3,AND(MONTH(Taulukko1[[#This Row],[Loppu PVM]] )=3))</f>
        <v>0</v>
      </c>
      <c r="AE3236" s="90" t="b">
        <f>OR(MONTH(Taulukko1[[#This Row],[Alku PVM]] )&lt;=9,AND(MONTH(Taulukko1[[#This Row],[Alku PVM]] )=9))</f>
        <v>1</v>
      </c>
      <c r="AF3236" s="90" t="b">
        <f>OR(MONTH(Taulukko1[[#This Row],[Loppu PVM]])&lt;=9,AND(MONTH(Taulukko1[[#This Row],[Loppu PVM]] )=9))</f>
        <v>1</v>
      </c>
      <c r="AG3236" s="90" t="b">
        <f>OR(MONTH(Taulukko1[[#This Row],[Alku PVM]] )&lt;=6,AND(MONTH(Taulukko1[[#This Row],[Alku PVM]] )=6))</f>
        <v>1</v>
      </c>
      <c r="AH3236" s="90" t="b">
        <f>OR(MONTH(Taulukko1[[#This Row],[Loppu PVM]])&lt;=6,AND(MONTH(Taulukko1[[#This Row],[Loppu PVM]] )=6))</f>
        <v>1</v>
      </c>
    </row>
    <row r="3237" spans="1:34">
      <c r="A3237" s="25" t="s">
        <v>42</v>
      </c>
      <c r="B3237" s="26">
        <v>42111</v>
      </c>
      <c r="C3237" s="25" t="s">
        <v>4627</v>
      </c>
      <c r="D3237" s="35"/>
      <c r="E3237" s="27">
        <v>320</v>
      </c>
      <c r="F3237" s="26">
        <v>42159</v>
      </c>
      <c r="G3237" s="33">
        <v>182</v>
      </c>
      <c r="H3237" s="27">
        <v>2900</v>
      </c>
      <c r="I3237" s="126">
        <f>INDEX('TOL2008'!B:B,MATCH(A3237,'TOL2008'!A:A,0))</f>
        <v>10510</v>
      </c>
      <c r="J3237" s="126" t="str">
        <f>INDEX(Pääluokka!$H$2:$H$100,MATCH(VALUE(LEFT(Taulukko1[[#This Row],[TOL2008]],2)),Pääluokka!$G$2:$G$100,0))</f>
        <v>Teollisuus</v>
      </c>
      <c r="K3237" s="126" t="str">
        <f>INDEX(Pääluokka!$I$2:$I$100,MATCH(VALUE(LEFT(Taulukko1[[#This Row],[TOL2008]],2)),Pääluokka!$G$2:$G$100,0))</f>
        <v>Teollisuus (C-E)</v>
      </c>
      <c r="L3237" s="41">
        <f t="shared" si="500"/>
        <v>48</v>
      </c>
      <c r="M3237" s="43">
        <f t="shared" si="501"/>
        <v>42111</v>
      </c>
      <c r="N3237" s="43">
        <f t="shared" si="502"/>
        <v>42159</v>
      </c>
      <c r="O3237" s="43">
        <f t="shared" si="503"/>
        <v>42095</v>
      </c>
      <c r="P3237" s="43">
        <f t="shared" si="504"/>
        <v>42156</v>
      </c>
      <c r="Q3237" s="41">
        <f t="shared" si="505"/>
        <v>2015</v>
      </c>
      <c r="R3237" s="41">
        <f t="shared" si="506"/>
        <v>2015</v>
      </c>
      <c r="S3237" s="43" t="str">
        <f>YEAR(Taulukko1[[#This Row],[Alku KK]])&amp;"Q"&amp;ROUNDDOWN((MONTH(Taulukko1[[#This Row],[Alku KK]])-1)/3+1,0)</f>
        <v>2015Q2</v>
      </c>
      <c r="T3237" s="43" t="str">
        <f>YEAR(Taulukko1[[#This Row],[Loppu KK]])&amp;"Q"&amp;ROUNDDOWN((MONTH(Taulukko1[[#This Row],[Loppu KK]])-1)/3+1,0)</f>
        <v>2015Q2</v>
      </c>
      <c r="U3237" s="66">
        <f>IF(COUNT(Taulukko1[[#This Row],[Neuvottelujen alaiset ]])=1,Taulukko1[[#This Row],[Neuvottelujen alaiset ]],Taulukko1[[#This Row],[Vähennystarve]])</f>
        <v>2900</v>
      </c>
      <c r="V3237" s="44">
        <f t="shared" si="507"/>
        <v>0.1103448275862069</v>
      </c>
      <c r="W3237" s="44">
        <f t="shared" si="508"/>
        <v>6.2758620689655167E-2</v>
      </c>
      <c r="X3237" s="44">
        <f t="shared" si="509"/>
        <v>0.56874999999999998</v>
      </c>
      <c r="Y3237" s="90" t="b">
        <f>AND(MONTH(Taulukko1[[#This Row],[Alku PVM]] )=6,DAY(Taulukko1[[#This Row],[Alku PVM]] )&gt;19)</f>
        <v>0</v>
      </c>
      <c r="Z3237" s="90" t="b">
        <f>AND(MONTH(Taulukko1[[#This Row],[Loppu PVM]] )=6,DAY(Taulukko1[[#This Row],[Loppu PVM]] )&gt;19)</f>
        <v>0</v>
      </c>
      <c r="AA3237" s="90" t="b">
        <f>OR(MONTH(Taulukko1[[#This Row],[Alku PVM]] )&lt;=5,AND(MONTH(Taulukko1[[#This Row],[Alku PVM]] )=6,DAY(Taulukko1[[#This Row],[Alku PVM]] )&lt;20))</f>
        <v>1</v>
      </c>
      <c r="AB3237" s="90" t="b">
        <f>OR(MONTH(Taulukko1[[#This Row],[Loppu PVM]])&lt;=5,AND(MONTH(Taulukko1[[#This Row],[Loppu PVM]] )=6,DAY(Taulukko1[[#This Row],[Loppu PVM]])&lt;20))</f>
        <v>1</v>
      </c>
      <c r="AC3237" s="90" t="b">
        <f>OR(MONTH(Taulukko1[[#This Row],[Alku PVM]] )&lt;=3,AND(MONTH(Taulukko1[[#This Row],[Alku PVM]] )=3))</f>
        <v>0</v>
      </c>
      <c r="AD3237" s="90" t="b">
        <f>OR(MONTH(Taulukko1[[#This Row],[Loppu PVM]] )&lt;=3,AND(MONTH(Taulukko1[[#This Row],[Loppu PVM]] )=3))</f>
        <v>0</v>
      </c>
      <c r="AE3237" s="90" t="b">
        <f>OR(MONTH(Taulukko1[[#This Row],[Alku PVM]] )&lt;=9,AND(MONTH(Taulukko1[[#This Row],[Alku PVM]] )=9))</f>
        <v>1</v>
      </c>
      <c r="AF3237" s="90" t="b">
        <f>OR(MONTH(Taulukko1[[#This Row],[Loppu PVM]])&lt;=9,AND(MONTH(Taulukko1[[#This Row],[Loppu PVM]] )=9))</f>
        <v>1</v>
      </c>
      <c r="AG3237" s="90" t="b">
        <f>OR(MONTH(Taulukko1[[#This Row],[Alku PVM]] )&lt;=6,AND(MONTH(Taulukko1[[#This Row],[Alku PVM]] )=6))</f>
        <v>1</v>
      </c>
      <c r="AH3237" s="90" t="b">
        <f>OR(MONTH(Taulukko1[[#This Row],[Loppu PVM]])&lt;=6,AND(MONTH(Taulukko1[[#This Row],[Loppu PVM]] )=6))</f>
        <v>1</v>
      </c>
    </row>
    <row r="3238" spans="1:34">
      <c r="A3238" s="25" t="s">
        <v>1011</v>
      </c>
      <c r="B3238" s="26">
        <v>42114</v>
      </c>
      <c r="C3238" s="25" t="s">
        <v>4628</v>
      </c>
      <c r="D3238" s="35"/>
      <c r="E3238" s="27">
        <v>30</v>
      </c>
      <c r="F3238" s="26">
        <v>42172</v>
      </c>
      <c r="G3238" s="33">
        <v>29</v>
      </c>
      <c r="H3238" s="27">
        <v>30</v>
      </c>
      <c r="I3238" s="126" t="str">
        <f>INDEX('TOL2008'!B:B,MATCH(A3238,'TOL2008'!A:A,0))</f>
        <v>02200</v>
      </c>
      <c r="J3238" s="126" t="str">
        <f>INDEX(Pääluokka!$H$2:$H$100,MATCH(VALUE(LEFT(Taulukko1[[#This Row],[TOL2008]],2)),Pääluokka!$G$2:$G$100,0))</f>
        <v>Maatalous, metsätalous ja kalatalous</v>
      </c>
      <c r="K3238" s="126" t="str">
        <f>INDEX(Pääluokka!$I$2:$I$100,MATCH(VALUE(LEFT(Taulukko1[[#This Row],[TOL2008]],2)),Pääluokka!$G$2:$G$100,0))</f>
        <v>Alkutuotanto (A-B)</v>
      </c>
      <c r="L3238" s="41">
        <f t="shared" si="500"/>
        <v>58</v>
      </c>
      <c r="M3238" s="43">
        <f t="shared" si="501"/>
        <v>42114</v>
      </c>
      <c r="N3238" s="43">
        <f t="shared" si="502"/>
        <v>42172</v>
      </c>
      <c r="O3238" s="43">
        <f t="shared" si="503"/>
        <v>42095</v>
      </c>
      <c r="P3238" s="43">
        <f t="shared" si="504"/>
        <v>42156</v>
      </c>
      <c r="Q3238" s="41">
        <f t="shared" si="505"/>
        <v>2015</v>
      </c>
      <c r="R3238" s="41">
        <f t="shared" si="506"/>
        <v>2015</v>
      </c>
      <c r="S3238" s="43" t="str">
        <f>YEAR(Taulukko1[[#This Row],[Alku KK]])&amp;"Q"&amp;ROUNDDOWN((MONTH(Taulukko1[[#This Row],[Alku KK]])-1)/3+1,0)</f>
        <v>2015Q2</v>
      </c>
      <c r="T3238" s="43" t="str">
        <f>YEAR(Taulukko1[[#This Row],[Loppu KK]])&amp;"Q"&amp;ROUNDDOWN((MONTH(Taulukko1[[#This Row],[Loppu KK]])-1)/3+1,0)</f>
        <v>2015Q2</v>
      </c>
      <c r="U3238" s="66">
        <f>IF(COUNT(Taulukko1[[#This Row],[Neuvottelujen alaiset ]])=1,Taulukko1[[#This Row],[Neuvottelujen alaiset ]],Taulukko1[[#This Row],[Vähennystarve]])</f>
        <v>30</v>
      </c>
      <c r="V3238" s="44">
        <f t="shared" si="507"/>
        <v>1</v>
      </c>
      <c r="W3238" s="44">
        <f t="shared" si="508"/>
        <v>0.96666666666666667</v>
      </c>
      <c r="X3238" s="44">
        <f t="shared" si="509"/>
        <v>0.96666666666666667</v>
      </c>
      <c r="Y3238" s="90" t="b">
        <f>AND(MONTH(Taulukko1[[#This Row],[Alku PVM]] )=6,DAY(Taulukko1[[#This Row],[Alku PVM]] )&gt;19)</f>
        <v>0</v>
      </c>
      <c r="Z3238" s="90" t="b">
        <f>AND(MONTH(Taulukko1[[#This Row],[Loppu PVM]] )=6,DAY(Taulukko1[[#This Row],[Loppu PVM]] )&gt;19)</f>
        <v>0</v>
      </c>
      <c r="AA3238" s="90" t="b">
        <f>OR(MONTH(Taulukko1[[#This Row],[Alku PVM]] )&lt;=5,AND(MONTH(Taulukko1[[#This Row],[Alku PVM]] )=6,DAY(Taulukko1[[#This Row],[Alku PVM]] )&lt;20))</f>
        <v>1</v>
      </c>
      <c r="AB3238" s="90" t="b">
        <f>OR(MONTH(Taulukko1[[#This Row],[Loppu PVM]])&lt;=5,AND(MONTH(Taulukko1[[#This Row],[Loppu PVM]] )=6,DAY(Taulukko1[[#This Row],[Loppu PVM]])&lt;20))</f>
        <v>1</v>
      </c>
      <c r="AC3238" s="90" t="b">
        <f>OR(MONTH(Taulukko1[[#This Row],[Alku PVM]] )&lt;=3,AND(MONTH(Taulukko1[[#This Row],[Alku PVM]] )=3))</f>
        <v>0</v>
      </c>
      <c r="AD3238" s="90" t="b">
        <f>OR(MONTH(Taulukko1[[#This Row],[Loppu PVM]] )&lt;=3,AND(MONTH(Taulukko1[[#This Row],[Loppu PVM]] )=3))</f>
        <v>0</v>
      </c>
      <c r="AE3238" s="90" t="b">
        <f>OR(MONTH(Taulukko1[[#This Row],[Alku PVM]] )&lt;=9,AND(MONTH(Taulukko1[[#This Row],[Alku PVM]] )=9))</f>
        <v>1</v>
      </c>
      <c r="AF3238" s="90" t="b">
        <f>OR(MONTH(Taulukko1[[#This Row],[Loppu PVM]])&lt;=9,AND(MONTH(Taulukko1[[#This Row],[Loppu PVM]] )=9))</f>
        <v>1</v>
      </c>
      <c r="AG3238" s="90" t="b">
        <f>OR(MONTH(Taulukko1[[#This Row],[Alku PVM]] )&lt;=6,AND(MONTH(Taulukko1[[#This Row],[Alku PVM]] )=6))</f>
        <v>1</v>
      </c>
      <c r="AH3238" s="90" t="b">
        <f>OR(MONTH(Taulukko1[[#This Row],[Loppu PVM]])&lt;=6,AND(MONTH(Taulukko1[[#This Row],[Loppu PVM]] )=6))</f>
        <v>1</v>
      </c>
    </row>
    <row r="3239" spans="1:34">
      <c r="A3239" s="25" t="s">
        <v>82</v>
      </c>
      <c r="B3239" s="26">
        <v>42114</v>
      </c>
      <c r="C3239" s="25" t="s">
        <v>4514</v>
      </c>
      <c r="D3239" s="35"/>
      <c r="E3239" s="27"/>
      <c r="F3239" s="26">
        <v>42188</v>
      </c>
      <c r="G3239" s="33">
        <v>46</v>
      </c>
      <c r="H3239" s="27">
        <v>270</v>
      </c>
      <c r="I3239" s="126">
        <f>INDEX('TOL2008'!B:B,MATCH(A3239,'TOL2008'!A:A,0))</f>
        <v>81100</v>
      </c>
      <c r="J3239" s="126" t="str">
        <f>INDEX(Pääluokka!$H$2:$H$100,MATCH(VALUE(LEFT(Taulukko1[[#This Row],[TOL2008]],2)),Pääluokka!$G$2:$G$100,0))</f>
        <v>Hallinto- ja tukipalvelutoiminta</v>
      </c>
      <c r="K3239" s="126" t="str">
        <f>INDEX(Pääluokka!$I$2:$I$100,MATCH(VALUE(LEFT(Taulukko1[[#This Row],[TOL2008]],2)),Pääluokka!$G$2:$G$100,0))</f>
        <v>Palvelualat (G-N, R, S)</v>
      </c>
      <c r="L3239" s="41">
        <f t="shared" si="500"/>
        <v>74</v>
      </c>
      <c r="M3239" s="43">
        <f t="shared" si="501"/>
        <v>42114</v>
      </c>
      <c r="N3239" s="43">
        <f t="shared" si="502"/>
        <v>42188</v>
      </c>
      <c r="O3239" s="43">
        <f t="shared" si="503"/>
        <v>42095</v>
      </c>
      <c r="P3239" s="43">
        <f t="shared" si="504"/>
        <v>42186</v>
      </c>
      <c r="Q3239" s="41">
        <f t="shared" si="505"/>
        <v>2015</v>
      </c>
      <c r="R3239" s="41">
        <f t="shared" si="506"/>
        <v>2015</v>
      </c>
      <c r="S3239" s="43" t="str">
        <f>YEAR(Taulukko1[[#This Row],[Alku KK]])&amp;"Q"&amp;ROUNDDOWN((MONTH(Taulukko1[[#This Row],[Alku KK]])-1)/3+1,0)</f>
        <v>2015Q2</v>
      </c>
      <c r="T3239" s="43" t="str">
        <f>YEAR(Taulukko1[[#This Row],[Loppu KK]])&amp;"Q"&amp;ROUNDDOWN((MONTH(Taulukko1[[#This Row],[Loppu KK]])-1)/3+1,0)</f>
        <v>2015Q3</v>
      </c>
      <c r="U3239" s="66">
        <f>IF(COUNT(Taulukko1[[#This Row],[Neuvottelujen alaiset ]])=1,Taulukko1[[#This Row],[Neuvottelujen alaiset ]],Taulukko1[[#This Row],[Vähennystarve]])</f>
        <v>270</v>
      </c>
      <c r="V3239" s="44" t="str">
        <f t="shared" si="507"/>
        <v>NA</v>
      </c>
      <c r="W3239" s="44">
        <f t="shared" si="508"/>
        <v>0.17037037037037037</v>
      </c>
      <c r="X3239" s="44" t="str">
        <f t="shared" si="509"/>
        <v>NA</v>
      </c>
      <c r="Y3239" s="90" t="b">
        <f>AND(MONTH(Taulukko1[[#This Row],[Alku PVM]] )=6,DAY(Taulukko1[[#This Row],[Alku PVM]] )&gt;19)</f>
        <v>0</v>
      </c>
      <c r="Z3239" s="90" t="b">
        <f>AND(MONTH(Taulukko1[[#This Row],[Loppu PVM]] )=6,DAY(Taulukko1[[#This Row],[Loppu PVM]] )&gt;19)</f>
        <v>0</v>
      </c>
      <c r="AA3239" s="90" t="b">
        <f>OR(MONTH(Taulukko1[[#This Row],[Alku PVM]] )&lt;=5,AND(MONTH(Taulukko1[[#This Row],[Alku PVM]] )=6,DAY(Taulukko1[[#This Row],[Alku PVM]] )&lt;20))</f>
        <v>1</v>
      </c>
      <c r="AB3239" s="90" t="b">
        <f>OR(MONTH(Taulukko1[[#This Row],[Loppu PVM]])&lt;=5,AND(MONTH(Taulukko1[[#This Row],[Loppu PVM]] )=6,DAY(Taulukko1[[#This Row],[Loppu PVM]])&lt;20))</f>
        <v>0</v>
      </c>
      <c r="AC3239" s="90" t="b">
        <f>OR(MONTH(Taulukko1[[#This Row],[Alku PVM]] )&lt;=3,AND(MONTH(Taulukko1[[#This Row],[Alku PVM]] )=3))</f>
        <v>0</v>
      </c>
      <c r="AD3239" s="90" t="b">
        <f>OR(MONTH(Taulukko1[[#This Row],[Loppu PVM]] )&lt;=3,AND(MONTH(Taulukko1[[#This Row],[Loppu PVM]] )=3))</f>
        <v>0</v>
      </c>
      <c r="AE3239" s="90" t="b">
        <f>OR(MONTH(Taulukko1[[#This Row],[Alku PVM]] )&lt;=9,AND(MONTH(Taulukko1[[#This Row],[Alku PVM]] )=9))</f>
        <v>1</v>
      </c>
      <c r="AF3239" s="90" t="b">
        <f>OR(MONTH(Taulukko1[[#This Row],[Loppu PVM]])&lt;=9,AND(MONTH(Taulukko1[[#This Row],[Loppu PVM]] )=9))</f>
        <v>1</v>
      </c>
      <c r="AG3239" s="90" t="b">
        <f>OR(MONTH(Taulukko1[[#This Row],[Alku PVM]] )&lt;=6,AND(MONTH(Taulukko1[[#This Row],[Alku PVM]] )=6))</f>
        <v>1</v>
      </c>
      <c r="AH3239" s="90" t="b">
        <f>OR(MONTH(Taulukko1[[#This Row],[Loppu PVM]])&lt;=6,AND(MONTH(Taulukko1[[#This Row],[Loppu PVM]] )=6))</f>
        <v>0</v>
      </c>
    </row>
    <row r="3240" spans="1:34">
      <c r="A3240" s="25" t="s">
        <v>4530</v>
      </c>
      <c r="B3240" s="26">
        <v>42115</v>
      </c>
      <c r="C3240" s="25" t="s">
        <v>4629</v>
      </c>
      <c r="D3240" s="35" t="s">
        <v>25</v>
      </c>
      <c r="E3240" s="27">
        <v>210</v>
      </c>
      <c r="F3240" s="26">
        <v>42165</v>
      </c>
      <c r="G3240" s="33">
        <v>118</v>
      </c>
      <c r="H3240" s="27">
        <v>725</v>
      </c>
      <c r="I3240" s="126">
        <f>INDEX('TOL2008'!B:B,MATCH(A3240,'TOL2008'!A:A,0))</f>
        <v>72192</v>
      </c>
      <c r="J3240" s="126" t="str">
        <f>INDEX(Pääluokka!$H$2:$H$100,MATCH(VALUE(LEFT(Taulukko1[[#This Row],[TOL2008]],2)),Pääluokka!$G$2:$G$100,0))</f>
        <v>Ammatillinen, tieteellinen ja tekninen toiminta</v>
      </c>
      <c r="K3240" s="126" t="str">
        <f>INDEX(Pääluokka!$I$2:$I$100,MATCH(VALUE(LEFT(Taulukko1[[#This Row],[TOL2008]],2)),Pääluokka!$G$2:$G$100,0))</f>
        <v>Palvelualat (G-N, R, S)</v>
      </c>
      <c r="L3240" s="41">
        <f t="shared" si="500"/>
        <v>50</v>
      </c>
      <c r="M3240" s="43">
        <f t="shared" si="501"/>
        <v>42115</v>
      </c>
      <c r="N3240" s="43">
        <f t="shared" si="502"/>
        <v>42165</v>
      </c>
      <c r="O3240" s="43">
        <f t="shared" si="503"/>
        <v>42095</v>
      </c>
      <c r="P3240" s="43">
        <f t="shared" si="504"/>
        <v>42156</v>
      </c>
      <c r="Q3240" s="41">
        <f t="shared" si="505"/>
        <v>2015</v>
      </c>
      <c r="R3240" s="41">
        <f t="shared" si="506"/>
        <v>2015</v>
      </c>
      <c r="S3240" s="43" t="str">
        <f>YEAR(Taulukko1[[#This Row],[Alku KK]])&amp;"Q"&amp;ROUNDDOWN((MONTH(Taulukko1[[#This Row],[Alku KK]])-1)/3+1,0)</f>
        <v>2015Q2</v>
      </c>
      <c r="T3240" s="43" t="str">
        <f>YEAR(Taulukko1[[#This Row],[Loppu KK]])&amp;"Q"&amp;ROUNDDOWN((MONTH(Taulukko1[[#This Row],[Loppu KK]])-1)/3+1,0)</f>
        <v>2015Q2</v>
      </c>
      <c r="U3240" s="66">
        <f>IF(COUNT(Taulukko1[[#This Row],[Neuvottelujen alaiset ]])=1,Taulukko1[[#This Row],[Neuvottelujen alaiset ]],Taulukko1[[#This Row],[Vähennystarve]])</f>
        <v>725</v>
      </c>
      <c r="V3240" s="44">
        <f t="shared" si="507"/>
        <v>0.28965517241379313</v>
      </c>
      <c r="W3240" s="44">
        <f t="shared" si="508"/>
        <v>0.16275862068965516</v>
      </c>
      <c r="X3240" s="44">
        <f t="shared" si="509"/>
        <v>0.56190476190476191</v>
      </c>
      <c r="Y3240" s="90" t="b">
        <f>AND(MONTH(Taulukko1[[#This Row],[Alku PVM]] )=6,DAY(Taulukko1[[#This Row],[Alku PVM]] )&gt;19)</f>
        <v>0</v>
      </c>
      <c r="Z3240" s="90" t="b">
        <f>AND(MONTH(Taulukko1[[#This Row],[Loppu PVM]] )=6,DAY(Taulukko1[[#This Row],[Loppu PVM]] )&gt;19)</f>
        <v>0</v>
      </c>
      <c r="AA3240" s="90" t="b">
        <f>OR(MONTH(Taulukko1[[#This Row],[Alku PVM]] )&lt;=5,AND(MONTH(Taulukko1[[#This Row],[Alku PVM]] )=6,DAY(Taulukko1[[#This Row],[Alku PVM]] )&lt;20))</f>
        <v>1</v>
      </c>
      <c r="AB3240" s="90" t="b">
        <f>OR(MONTH(Taulukko1[[#This Row],[Loppu PVM]])&lt;=5,AND(MONTH(Taulukko1[[#This Row],[Loppu PVM]] )=6,DAY(Taulukko1[[#This Row],[Loppu PVM]])&lt;20))</f>
        <v>1</v>
      </c>
      <c r="AC3240" s="90" t="b">
        <f>OR(MONTH(Taulukko1[[#This Row],[Alku PVM]] )&lt;=3,AND(MONTH(Taulukko1[[#This Row],[Alku PVM]] )=3))</f>
        <v>0</v>
      </c>
      <c r="AD3240" s="90" t="b">
        <f>OR(MONTH(Taulukko1[[#This Row],[Loppu PVM]] )&lt;=3,AND(MONTH(Taulukko1[[#This Row],[Loppu PVM]] )=3))</f>
        <v>0</v>
      </c>
      <c r="AE3240" s="90" t="b">
        <f>OR(MONTH(Taulukko1[[#This Row],[Alku PVM]] )&lt;=9,AND(MONTH(Taulukko1[[#This Row],[Alku PVM]] )=9))</f>
        <v>1</v>
      </c>
      <c r="AF3240" s="90" t="b">
        <f>OR(MONTH(Taulukko1[[#This Row],[Loppu PVM]])&lt;=9,AND(MONTH(Taulukko1[[#This Row],[Loppu PVM]] )=9))</f>
        <v>1</v>
      </c>
      <c r="AG3240" s="90" t="b">
        <f>OR(MONTH(Taulukko1[[#This Row],[Alku PVM]] )&lt;=6,AND(MONTH(Taulukko1[[#This Row],[Alku PVM]] )=6))</f>
        <v>1</v>
      </c>
      <c r="AH3240" s="90" t="b">
        <f>OR(MONTH(Taulukko1[[#This Row],[Loppu PVM]])&lt;=6,AND(MONTH(Taulukko1[[#This Row],[Loppu PVM]] )=6))</f>
        <v>1</v>
      </c>
    </row>
    <row r="3241" spans="1:34">
      <c r="A3241" s="25" t="s">
        <v>327</v>
      </c>
      <c r="B3241" s="26">
        <v>42115</v>
      </c>
      <c r="C3241" s="25" t="s">
        <v>4538</v>
      </c>
      <c r="D3241" s="35"/>
      <c r="E3241" s="27">
        <v>125</v>
      </c>
      <c r="F3241" s="26">
        <v>42166</v>
      </c>
      <c r="G3241" s="33">
        <v>82</v>
      </c>
      <c r="H3241" s="27">
        <v>125</v>
      </c>
      <c r="I3241" s="126">
        <f>INDEX('TOL2008'!B:B,MATCH(A3241,'TOL2008'!A:A,0))</f>
        <v>60201</v>
      </c>
      <c r="J3241" s="126" t="str">
        <f>INDEX(Pääluokka!$H$2:$H$100,MATCH(VALUE(LEFT(Taulukko1[[#This Row],[TOL2008]],2)),Pääluokka!$G$2:$G$100,0))</f>
        <v>Informaatio ja viestintä</v>
      </c>
      <c r="K3241" s="126" t="str">
        <f>INDEX(Pääluokka!$I$2:$I$100,MATCH(VALUE(LEFT(Taulukko1[[#This Row],[TOL2008]],2)),Pääluokka!$G$2:$G$100,0))</f>
        <v>Palvelualat (G-N, R, S)</v>
      </c>
      <c r="L3241" s="41">
        <f t="shared" si="500"/>
        <v>51</v>
      </c>
      <c r="M3241" s="43">
        <f t="shared" si="501"/>
        <v>42115</v>
      </c>
      <c r="N3241" s="43">
        <f t="shared" si="502"/>
        <v>42166</v>
      </c>
      <c r="O3241" s="43">
        <f t="shared" si="503"/>
        <v>42095</v>
      </c>
      <c r="P3241" s="43">
        <f t="shared" si="504"/>
        <v>42156</v>
      </c>
      <c r="Q3241" s="41">
        <f t="shared" si="505"/>
        <v>2015</v>
      </c>
      <c r="R3241" s="41">
        <f t="shared" si="506"/>
        <v>2015</v>
      </c>
      <c r="S3241" s="43" t="str">
        <f>YEAR(Taulukko1[[#This Row],[Alku KK]])&amp;"Q"&amp;ROUNDDOWN((MONTH(Taulukko1[[#This Row],[Alku KK]])-1)/3+1,0)</f>
        <v>2015Q2</v>
      </c>
      <c r="T3241" s="43" t="str">
        <f>YEAR(Taulukko1[[#This Row],[Loppu KK]])&amp;"Q"&amp;ROUNDDOWN((MONTH(Taulukko1[[#This Row],[Loppu KK]])-1)/3+1,0)</f>
        <v>2015Q2</v>
      </c>
      <c r="U3241" s="66">
        <f>IF(COUNT(Taulukko1[[#This Row],[Neuvottelujen alaiset ]])=1,Taulukko1[[#This Row],[Neuvottelujen alaiset ]],Taulukko1[[#This Row],[Vähennystarve]])</f>
        <v>125</v>
      </c>
      <c r="V3241" s="44">
        <f t="shared" si="507"/>
        <v>1</v>
      </c>
      <c r="W3241" s="44">
        <f t="shared" si="508"/>
        <v>0.65600000000000003</v>
      </c>
      <c r="X3241" s="44">
        <f t="shared" si="509"/>
        <v>0.65600000000000003</v>
      </c>
      <c r="Y3241" s="90" t="b">
        <f>AND(MONTH(Taulukko1[[#This Row],[Alku PVM]] )=6,DAY(Taulukko1[[#This Row],[Alku PVM]] )&gt;19)</f>
        <v>0</v>
      </c>
      <c r="Z3241" s="90" t="b">
        <f>AND(MONTH(Taulukko1[[#This Row],[Loppu PVM]] )=6,DAY(Taulukko1[[#This Row],[Loppu PVM]] )&gt;19)</f>
        <v>0</v>
      </c>
      <c r="AA3241" s="90" t="b">
        <f>OR(MONTH(Taulukko1[[#This Row],[Alku PVM]] )&lt;=5,AND(MONTH(Taulukko1[[#This Row],[Alku PVM]] )=6,DAY(Taulukko1[[#This Row],[Alku PVM]] )&lt;20))</f>
        <v>1</v>
      </c>
      <c r="AB3241" s="90" t="b">
        <f>OR(MONTH(Taulukko1[[#This Row],[Loppu PVM]])&lt;=5,AND(MONTH(Taulukko1[[#This Row],[Loppu PVM]] )=6,DAY(Taulukko1[[#This Row],[Loppu PVM]])&lt;20))</f>
        <v>1</v>
      </c>
      <c r="AC3241" s="90" t="b">
        <f>OR(MONTH(Taulukko1[[#This Row],[Alku PVM]] )&lt;=3,AND(MONTH(Taulukko1[[#This Row],[Alku PVM]] )=3))</f>
        <v>0</v>
      </c>
      <c r="AD3241" s="90" t="b">
        <f>OR(MONTH(Taulukko1[[#This Row],[Loppu PVM]] )&lt;=3,AND(MONTH(Taulukko1[[#This Row],[Loppu PVM]] )=3))</f>
        <v>0</v>
      </c>
      <c r="AE3241" s="90" t="b">
        <f>OR(MONTH(Taulukko1[[#This Row],[Alku PVM]] )&lt;=9,AND(MONTH(Taulukko1[[#This Row],[Alku PVM]] )=9))</f>
        <v>1</v>
      </c>
      <c r="AF3241" s="90" t="b">
        <f>OR(MONTH(Taulukko1[[#This Row],[Loppu PVM]])&lt;=9,AND(MONTH(Taulukko1[[#This Row],[Loppu PVM]] )=9))</f>
        <v>1</v>
      </c>
      <c r="AG3241" s="90" t="b">
        <f>OR(MONTH(Taulukko1[[#This Row],[Alku PVM]] )&lt;=6,AND(MONTH(Taulukko1[[#This Row],[Alku PVM]] )=6))</f>
        <v>1</v>
      </c>
      <c r="AH3241" s="90" t="b">
        <f>OR(MONTH(Taulukko1[[#This Row],[Loppu PVM]])&lt;=6,AND(MONTH(Taulukko1[[#This Row],[Loppu PVM]] )=6))</f>
        <v>1</v>
      </c>
    </row>
    <row r="3242" spans="1:34">
      <c r="A3242" s="25" t="s">
        <v>541</v>
      </c>
      <c r="B3242" s="26">
        <v>42116</v>
      </c>
      <c r="C3242" s="25" t="s">
        <v>4495</v>
      </c>
      <c r="D3242" s="35"/>
      <c r="E3242" s="27">
        <v>45</v>
      </c>
      <c r="F3242" s="26">
        <v>42247</v>
      </c>
      <c r="G3242" s="33">
        <v>40</v>
      </c>
      <c r="H3242" s="27">
        <v>270</v>
      </c>
      <c r="I3242" s="126">
        <f>INDEX('TOL2008'!B:B,MATCH(A3242,'TOL2008'!A:A,0))</f>
        <v>10710</v>
      </c>
      <c r="J3242" s="126" t="str">
        <f>INDEX(Pääluokka!$H$2:$H$100,MATCH(VALUE(LEFT(Taulukko1[[#This Row],[TOL2008]],2)),Pääluokka!$G$2:$G$100,0))</f>
        <v>Teollisuus</v>
      </c>
      <c r="K3242" s="126" t="str">
        <f>INDEX(Pääluokka!$I$2:$I$100,MATCH(VALUE(LEFT(Taulukko1[[#This Row],[TOL2008]],2)),Pääluokka!$G$2:$G$100,0))</f>
        <v>Teollisuus (C-E)</v>
      </c>
      <c r="L3242" s="41">
        <f t="shared" si="500"/>
        <v>131</v>
      </c>
      <c r="M3242" s="43">
        <f t="shared" si="501"/>
        <v>42116</v>
      </c>
      <c r="N3242" s="43">
        <f t="shared" si="502"/>
        <v>42247</v>
      </c>
      <c r="O3242" s="43">
        <f t="shared" si="503"/>
        <v>42095</v>
      </c>
      <c r="P3242" s="43">
        <f t="shared" si="504"/>
        <v>42217</v>
      </c>
      <c r="Q3242" s="41">
        <f t="shared" si="505"/>
        <v>2015</v>
      </c>
      <c r="R3242" s="41">
        <f t="shared" si="506"/>
        <v>2015</v>
      </c>
      <c r="S3242" s="43" t="str">
        <f>YEAR(Taulukko1[[#This Row],[Alku KK]])&amp;"Q"&amp;ROUNDDOWN((MONTH(Taulukko1[[#This Row],[Alku KK]])-1)/3+1,0)</f>
        <v>2015Q2</v>
      </c>
      <c r="T3242" s="43" t="str">
        <f>YEAR(Taulukko1[[#This Row],[Loppu KK]])&amp;"Q"&amp;ROUNDDOWN((MONTH(Taulukko1[[#This Row],[Loppu KK]])-1)/3+1,0)</f>
        <v>2015Q3</v>
      </c>
      <c r="U3242" s="66">
        <f>IF(COUNT(Taulukko1[[#This Row],[Neuvottelujen alaiset ]])=1,Taulukko1[[#This Row],[Neuvottelujen alaiset ]],Taulukko1[[#This Row],[Vähennystarve]])</f>
        <v>270</v>
      </c>
      <c r="V3242" s="44">
        <f t="shared" si="507"/>
        <v>0.16666666666666666</v>
      </c>
      <c r="W3242" s="44">
        <f t="shared" si="508"/>
        <v>0.14814814814814814</v>
      </c>
      <c r="X3242" s="44">
        <f t="shared" si="509"/>
        <v>0.88888888888888884</v>
      </c>
      <c r="Y3242" s="90" t="b">
        <f>AND(MONTH(Taulukko1[[#This Row],[Alku PVM]] )=6,DAY(Taulukko1[[#This Row],[Alku PVM]] )&gt;19)</f>
        <v>0</v>
      </c>
      <c r="Z3242" s="90" t="b">
        <f>AND(MONTH(Taulukko1[[#This Row],[Loppu PVM]] )=6,DAY(Taulukko1[[#This Row],[Loppu PVM]] )&gt;19)</f>
        <v>0</v>
      </c>
      <c r="AA3242" s="90" t="b">
        <f>OR(MONTH(Taulukko1[[#This Row],[Alku PVM]] )&lt;=5,AND(MONTH(Taulukko1[[#This Row],[Alku PVM]] )=6,DAY(Taulukko1[[#This Row],[Alku PVM]] )&lt;20))</f>
        <v>1</v>
      </c>
      <c r="AB3242" s="90" t="b">
        <f>OR(MONTH(Taulukko1[[#This Row],[Loppu PVM]])&lt;=5,AND(MONTH(Taulukko1[[#This Row],[Loppu PVM]] )=6,DAY(Taulukko1[[#This Row],[Loppu PVM]])&lt;20))</f>
        <v>0</v>
      </c>
      <c r="AC3242" s="90" t="b">
        <f>OR(MONTH(Taulukko1[[#This Row],[Alku PVM]] )&lt;=3,AND(MONTH(Taulukko1[[#This Row],[Alku PVM]] )=3))</f>
        <v>0</v>
      </c>
      <c r="AD3242" s="90" t="b">
        <f>OR(MONTH(Taulukko1[[#This Row],[Loppu PVM]] )&lt;=3,AND(MONTH(Taulukko1[[#This Row],[Loppu PVM]] )=3))</f>
        <v>0</v>
      </c>
      <c r="AE3242" s="90" t="b">
        <f>OR(MONTH(Taulukko1[[#This Row],[Alku PVM]] )&lt;=9,AND(MONTH(Taulukko1[[#This Row],[Alku PVM]] )=9))</f>
        <v>1</v>
      </c>
      <c r="AF3242" s="90" t="b">
        <f>OR(MONTH(Taulukko1[[#This Row],[Loppu PVM]])&lt;=9,AND(MONTH(Taulukko1[[#This Row],[Loppu PVM]] )=9))</f>
        <v>1</v>
      </c>
      <c r="AG3242" s="90" t="b">
        <f>OR(MONTH(Taulukko1[[#This Row],[Alku PVM]] )&lt;=6,AND(MONTH(Taulukko1[[#This Row],[Alku PVM]] )=6))</f>
        <v>1</v>
      </c>
      <c r="AH3242" s="90" t="b">
        <f>OR(MONTH(Taulukko1[[#This Row],[Loppu PVM]])&lt;=6,AND(MONTH(Taulukko1[[#This Row],[Loppu PVM]] )=6))</f>
        <v>0</v>
      </c>
    </row>
    <row r="3243" spans="1:34">
      <c r="A3243" s="25" t="s">
        <v>205</v>
      </c>
      <c r="B3243" s="26">
        <v>42116</v>
      </c>
      <c r="C3243" s="25" t="s">
        <v>4574</v>
      </c>
      <c r="D3243" s="35"/>
      <c r="E3243" s="27">
        <v>55</v>
      </c>
      <c r="F3243" s="26">
        <v>42247</v>
      </c>
      <c r="G3243" s="33">
        <v>54</v>
      </c>
      <c r="H3243" s="27">
        <v>55</v>
      </c>
      <c r="I3243" s="126">
        <f>INDEX('TOL2008'!B:B,MATCH(A3243,'TOL2008'!A:A,0))</f>
        <v>58130</v>
      </c>
      <c r="J3243" s="126" t="str">
        <f>INDEX(Pääluokka!$H$2:$H$100,MATCH(VALUE(LEFT(Taulukko1[[#This Row],[TOL2008]],2)),Pääluokka!$G$2:$G$100,0))</f>
        <v>Informaatio ja viestintä</v>
      </c>
      <c r="K3243" s="126" t="str">
        <f>INDEX(Pääluokka!$I$2:$I$100,MATCH(VALUE(LEFT(Taulukko1[[#This Row],[TOL2008]],2)),Pääluokka!$G$2:$G$100,0))</f>
        <v>Palvelualat (G-N, R, S)</v>
      </c>
      <c r="L3243" s="41">
        <f t="shared" si="500"/>
        <v>131</v>
      </c>
      <c r="M3243" s="43">
        <f t="shared" si="501"/>
        <v>42116</v>
      </c>
      <c r="N3243" s="43">
        <f t="shared" si="502"/>
        <v>42247</v>
      </c>
      <c r="O3243" s="43">
        <f t="shared" si="503"/>
        <v>42095</v>
      </c>
      <c r="P3243" s="43">
        <f t="shared" si="504"/>
        <v>42217</v>
      </c>
      <c r="Q3243" s="41">
        <f t="shared" si="505"/>
        <v>2015</v>
      </c>
      <c r="R3243" s="41">
        <f t="shared" si="506"/>
        <v>2015</v>
      </c>
      <c r="S3243" s="43" t="str">
        <f>YEAR(Taulukko1[[#This Row],[Alku KK]])&amp;"Q"&amp;ROUNDDOWN((MONTH(Taulukko1[[#This Row],[Alku KK]])-1)/3+1,0)</f>
        <v>2015Q2</v>
      </c>
      <c r="T3243" s="43" t="str">
        <f>YEAR(Taulukko1[[#This Row],[Loppu KK]])&amp;"Q"&amp;ROUNDDOWN((MONTH(Taulukko1[[#This Row],[Loppu KK]])-1)/3+1,0)</f>
        <v>2015Q3</v>
      </c>
      <c r="U3243" s="66">
        <f>IF(COUNT(Taulukko1[[#This Row],[Neuvottelujen alaiset ]])=1,Taulukko1[[#This Row],[Neuvottelujen alaiset ]],Taulukko1[[#This Row],[Vähennystarve]])</f>
        <v>55</v>
      </c>
      <c r="V3243" s="44">
        <f t="shared" si="507"/>
        <v>1</v>
      </c>
      <c r="W3243" s="44">
        <f t="shared" si="508"/>
        <v>0.98181818181818181</v>
      </c>
      <c r="X3243" s="44">
        <f t="shared" si="509"/>
        <v>0.98181818181818181</v>
      </c>
      <c r="Y3243" s="90" t="b">
        <f>AND(MONTH(Taulukko1[[#This Row],[Alku PVM]] )=6,DAY(Taulukko1[[#This Row],[Alku PVM]] )&gt;19)</f>
        <v>0</v>
      </c>
      <c r="Z3243" s="90" t="b">
        <f>AND(MONTH(Taulukko1[[#This Row],[Loppu PVM]] )=6,DAY(Taulukko1[[#This Row],[Loppu PVM]] )&gt;19)</f>
        <v>0</v>
      </c>
      <c r="AA3243" s="90" t="b">
        <f>OR(MONTH(Taulukko1[[#This Row],[Alku PVM]] )&lt;=5,AND(MONTH(Taulukko1[[#This Row],[Alku PVM]] )=6,DAY(Taulukko1[[#This Row],[Alku PVM]] )&lt;20))</f>
        <v>1</v>
      </c>
      <c r="AB3243" s="90" t="b">
        <f>OR(MONTH(Taulukko1[[#This Row],[Loppu PVM]])&lt;=5,AND(MONTH(Taulukko1[[#This Row],[Loppu PVM]] )=6,DAY(Taulukko1[[#This Row],[Loppu PVM]])&lt;20))</f>
        <v>0</v>
      </c>
      <c r="AC3243" s="90" t="b">
        <f>OR(MONTH(Taulukko1[[#This Row],[Alku PVM]] )&lt;=3,AND(MONTH(Taulukko1[[#This Row],[Alku PVM]] )=3))</f>
        <v>0</v>
      </c>
      <c r="AD3243" s="90" t="b">
        <f>OR(MONTH(Taulukko1[[#This Row],[Loppu PVM]] )&lt;=3,AND(MONTH(Taulukko1[[#This Row],[Loppu PVM]] )=3))</f>
        <v>0</v>
      </c>
      <c r="AE3243" s="90" t="b">
        <f>OR(MONTH(Taulukko1[[#This Row],[Alku PVM]] )&lt;=9,AND(MONTH(Taulukko1[[#This Row],[Alku PVM]] )=9))</f>
        <v>1</v>
      </c>
      <c r="AF3243" s="90" t="b">
        <f>OR(MONTH(Taulukko1[[#This Row],[Loppu PVM]])&lt;=9,AND(MONTH(Taulukko1[[#This Row],[Loppu PVM]] )=9))</f>
        <v>1</v>
      </c>
      <c r="AG3243" s="90" t="b">
        <f>OR(MONTH(Taulukko1[[#This Row],[Alku PVM]] )&lt;=6,AND(MONTH(Taulukko1[[#This Row],[Alku PVM]] )=6))</f>
        <v>1</v>
      </c>
      <c r="AH3243" s="90" t="b">
        <f>OR(MONTH(Taulukko1[[#This Row],[Loppu PVM]])&lt;=6,AND(MONTH(Taulukko1[[#This Row],[Loppu PVM]] )=6))</f>
        <v>0</v>
      </c>
    </row>
    <row r="3244" spans="1:34">
      <c r="A3244" s="25" t="s">
        <v>3213</v>
      </c>
      <c r="B3244" s="26">
        <v>42116</v>
      </c>
      <c r="C3244" s="25" t="s">
        <v>4630</v>
      </c>
      <c r="D3244" s="35"/>
      <c r="E3244" s="27"/>
      <c r="F3244" s="26">
        <v>42159</v>
      </c>
      <c r="G3244" s="33">
        <v>5</v>
      </c>
      <c r="H3244" s="27">
        <v>5</v>
      </c>
      <c r="I3244" s="126">
        <f>INDEX('TOL2008'!B:B,MATCH(A3244,'TOL2008'!A:A,0))</f>
        <v>94200</v>
      </c>
      <c r="J3244" s="126" t="str">
        <f>INDEX(Pääluokka!$H$2:$H$100,MATCH(VALUE(LEFT(Taulukko1[[#This Row],[TOL2008]],2)),Pääluokka!$G$2:$G$100,0))</f>
        <v>Muu palvelutoiminta</v>
      </c>
      <c r="K3244" s="126" t="str">
        <f>INDEX(Pääluokka!$I$2:$I$100,MATCH(VALUE(LEFT(Taulukko1[[#This Row],[TOL2008]],2)),Pääluokka!$G$2:$G$100,0))</f>
        <v>Palvelualat (G-N, R, S)</v>
      </c>
      <c r="L3244" s="41">
        <f t="shared" si="500"/>
        <v>43</v>
      </c>
      <c r="M3244" s="43">
        <f t="shared" si="501"/>
        <v>42116</v>
      </c>
      <c r="N3244" s="43">
        <f t="shared" si="502"/>
        <v>42159</v>
      </c>
      <c r="O3244" s="43">
        <f t="shared" si="503"/>
        <v>42095</v>
      </c>
      <c r="P3244" s="43">
        <f t="shared" si="504"/>
        <v>42156</v>
      </c>
      <c r="Q3244" s="41">
        <f t="shared" si="505"/>
        <v>2015</v>
      </c>
      <c r="R3244" s="41">
        <f t="shared" si="506"/>
        <v>2015</v>
      </c>
      <c r="S3244" s="43" t="str">
        <f>YEAR(Taulukko1[[#This Row],[Alku KK]])&amp;"Q"&amp;ROUNDDOWN((MONTH(Taulukko1[[#This Row],[Alku KK]])-1)/3+1,0)</f>
        <v>2015Q2</v>
      </c>
      <c r="T3244" s="43" t="str">
        <f>YEAR(Taulukko1[[#This Row],[Loppu KK]])&amp;"Q"&amp;ROUNDDOWN((MONTH(Taulukko1[[#This Row],[Loppu KK]])-1)/3+1,0)</f>
        <v>2015Q2</v>
      </c>
      <c r="U3244" s="66">
        <f>IF(COUNT(Taulukko1[[#This Row],[Neuvottelujen alaiset ]])=1,Taulukko1[[#This Row],[Neuvottelujen alaiset ]],Taulukko1[[#This Row],[Vähennystarve]])</f>
        <v>5</v>
      </c>
      <c r="V3244" s="44" t="str">
        <f t="shared" si="507"/>
        <v>NA</v>
      </c>
      <c r="W3244" s="44">
        <f t="shared" si="508"/>
        <v>1</v>
      </c>
      <c r="X3244" s="44" t="str">
        <f t="shared" si="509"/>
        <v>NA</v>
      </c>
      <c r="Y3244" s="90" t="b">
        <f>AND(MONTH(Taulukko1[[#This Row],[Alku PVM]] )=6,DAY(Taulukko1[[#This Row],[Alku PVM]] )&gt;19)</f>
        <v>0</v>
      </c>
      <c r="Z3244" s="90" t="b">
        <f>AND(MONTH(Taulukko1[[#This Row],[Loppu PVM]] )=6,DAY(Taulukko1[[#This Row],[Loppu PVM]] )&gt;19)</f>
        <v>0</v>
      </c>
      <c r="AA3244" s="90" t="b">
        <f>OR(MONTH(Taulukko1[[#This Row],[Alku PVM]] )&lt;=5,AND(MONTH(Taulukko1[[#This Row],[Alku PVM]] )=6,DAY(Taulukko1[[#This Row],[Alku PVM]] )&lt;20))</f>
        <v>1</v>
      </c>
      <c r="AB3244" s="90" t="b">
        <f>OR(MONTH(Taulukko1[[#This Row],[Loppu PVM]])&lt;=5,AND(MONTH(Taulukko1[[#This Row],[Loppu PVM]] )=6,DAY(Taulukko1[[#This Row],[Loppu PVM]])&lt;20))</f>
        <v>1</v>
      </c>
      <c r="AC3244" s="90" t="b">
        <f>OR(MONTH(Taulukko1[[#This Row],[Alku PVM]] )&lt;=3,AND(MONTH(Taulukko1[[#This Row],[Alku PVM]] )=3))</f>
        <v>0</v>
      </c>
      <c r="AD3244" s="90" t="b">
        <f>OR(MONTH(Taulukko1[[#This Row],[Loppu PVM]] )&lt;=3,AND(MONTH(Taulukko1[[#This Row],[Loppu PVM]] )=3))</f>
        <v>0</v>
      </c>
      <c r="AE3244" s="90" t="b">
        <f>OR(MONTH(Taulukko1[[#This Row],[Alku PVM]] )&lt;=9,AND(MONTH(Taulukko1[[#This Row],[Alku PVM]] )=9))</f>
        <v>1</v>
      </c>
      <c r="AF3244" s="90" t="b">
        <f>OR(MONTH(Taulukko1[[#This Row],[Loppu PVM]])&lt;=9,AND(MONTH(Taulukko1[[#This Row],[Loppu PVM]] )=9))</f>
        <v>1</v>
      </c>
      <c r="AG3244" s="90" t="b">
        <f>OR(MONTH(Taulukko1[[#This Row],[Alku PVM]] )&lt;=6,AND(MONTH(Taulukko1[[#This Row],[Alku PVM]] )=6))</f>
        <v>1</v>
      </c>
      <c r="AH3244" s="90" t="b">
        <f>OR(MONTH(Taulukko1[[#This Row],[Loppu PVM]])&lt;=6,AND(MONTH(Taulukko1[[#This Row],[Loppu PVM]] )=6))</f>
        <v>1</v>
      </c>
    </row>
    <row r="3245" spans="1:34">
      <c r="A3245" s="25" t="s">
        <v>4560</v>
      </c>
      <c r="B3245" s="26">
        <v>42117</v>
      </c>
      <c r="C3245" s="25" t="s">
        <v>4561</v>
      </c>
      <c r="D3245" s="35"/>
      <c r="E3245" s="27">
        <v>380</v>
      </c>
      <c r="F3245" s="26">
        <v>42171</v>
      </c>
      <c r="G3245" s="33">
        <v>319</v>
      </c>
      <c r="H3245" s="27">
        <v>477</v>
      </c>
      <c r="I3245" s="126">
        <f>INDEX('TOL2008'!B:B,MATCH(A3245,'TOL2008'!A:A,0))</f>
        <v>53100</v>
      </c>
      <c r="J3245" s="126" t="str">
        <f>INDEX(Pääluokka!$H$2:$H$100,MATCH(VALUE(LEFT(Taulukko1[[#This Row],[TOL2008]],2)),Pääluokka!$G$2:$G$100,0))</f>
        <v>Kuljetus ja varastointi</v>
      </c>
      <c r="K3245" s="126" t="str">
        <f>INDEX(Pääluokka!$I$2:$I$100,MATCH(VALUE(LEFT(Taulukko1[[#This Row],[TOL2008]],2)),Pääluokka!$G$2:$G$100,0))</f>
        <v>Palvelualat (G-N, R, S)</v>
      </c>
      <c r="L3245" s="41">
        <f t="shared" si="500"/>
        <v>54</v>
      </c>
      <c r="M3245" s="43">
        <f t="shared" si="501"/>
        <v>42117</v>
      </c>
      <c r="N3245" s="43">
        <f t="shared" si="502"/>
        <v>42171</v>
      </c>
      <c r="O3245" s="43">
        <f t="shared" si="503"/>
        <v>42095</v>
      </c>
      <c r="P3245" s="43">
        <f t="shared" si="504"/>
        <v>42156</v>
      </c>
      <c r="Q3245" s="41">
        <f t="shared" si="505"/>
        <v>2015</v>
      </c>
      <c r="R3245" s="41">
        <f t="shared" si="506"/>
        <v>2015</v>
      </c>
      <c r="S3245" s="43" t="str">
        <f>YEAR(Taulukko1[[#This Row],[Alku KK]])&amp;"Q"&amp;ROUNDDOWN((MONTH(Taulukko1[[#This Row],[Alku KK]])-1)/3+1,0)</f>
        <v>2015Q2</v>
      </c>
      <c r="T3245" s="43" t="str">
        <f>YEAR(Taulukko1[[#This Row],[Loppu KK]])&amp;"Q"&amp;ROUNDDOWN((MONTH(Taulukko1[[#This Row],[Loppu KK]])-1)/3+1,0)</f>
        <v>2015Q2</v>
      </c>
      <c r="U3245" s="66">
        <f>IF(COUNT(Taulukko1[[#This Row],[Neuvottelujen alaiset ]])=1,Taulukko1[[#This Row],[Neuvottelujen alaiset ]],Taulukko1[[#This Row],[Vähennystarve]])</f>
        <v>477</v>
      </c>
      <c r="V3245" s="44">
        <f t="shared" si="507"/>
        <v>0.79664570230607967</v>
      </c>
      <c r="W3245" s="44">
        <f t="shared" si="508"/>
        <v>0.66876310272536688</v>
      </c>
      <c r="X3245" s="44">
        <f t="shared" si="509"/>
        <v>0.83947368421052626</v>
      </c>
      <c r="Y3245" s="90" t="b">
        <f>AND(MONTH(Taulukko1[[#This Row],[Alku PVM]] )=6,DAY(Taulukko1[[#This Row],[Alku PVM]] )&gt;19)</f>
        <v>0</v>
      </c>
      <c r="Z3245" s="90" t="b">
        <f>AND(MONTH(Taulukko1[[#This Row],[Loppu PVM]] )=6,DAY(Taulukko1[[#This Row],[Loppu PVM]] )&gt;19)</f>
        <v>0</v>
      </c>
      <c r="AA3245" s="90" t="b">
        <f>OR(MONTH(Taulukko1[[#This Row],[Alku PVM]] )&lt;=5,AND(MONTH(Taulukko1[[#This Row],[Alku PVM]] )=6,DAY(Taulukko1[[#This Row],[Alku PVM]] )&lt;20))</f>
        <v>1</v>
      </c>
      <c r="AB3245" s="90" t="b">
        <f>OR(MONTH(Taulukko1[[#This Row],[Loppu PVM]])&lt;=5,AND(MONTH(Taulukko1[[#This Row],[Loppu PVM]] )=6,DAY(Taulukko1[[#This Row],[Loppu PVM]])&lt;20))</f>
        <v>1</v>
      </c>
      <c r="AC3245" s="90" t="b">
        <f>OR(MONTH(Taulukko1[[#This Row],[Alku PVM]] )&lt;=3,AND(MONTH(Taulukko1[[#This Row],[Alku PVM]] )=3))</f>
        <v>0</v>
      </c>
      <c r="AD3245" s="90" t="b">
        <f>OR(MONTH(Taulukko1[[#This Row],[Loppu PVM]] )&lt;=3,AND(MONTH(Taulukko1[[#This Row],[Loppu PVM]] )=3))</f>
        <v>0</v>
      </c>
      <c r="AE3245" s="90" t="b">
        <f>OR(MONTH(Taulukko1[[#This Row],[Alku PVM]] )&lt;=9,AND(MONTH(Taulukko1[[#This Row],[Alku PVM]] )=9))</f>
        <v>1</v>
      </c>
      <c r="AF3245" s="90" t="b">
        <f>OR(MONTH(Taulukko1[[#This Row],[Loppu PVM]])&lt;=9,AND(MONTH(Taulukko1[[#This Row],[Loppu PVM]] )=9))</f>
        <v>1</v>
      </c>
      <c r="AG3245" s="90" t="b">
        <f>OR(MONTH(Taulukko1[[#This Row],[Alku PVM]] )&lt;=6,AND(MONTH(Taulukko1[[#This Row],[Alku PVM]] )=6))</f>
        <v>1</v>
      </c>
      <c r="AH3245" s="90" t="b">
        <f>OR(MONTH(Taulukko1[[#This Row],[Loppu PVM]])&lt;=6,AND(MONTH(Taulukko1[[#This Row],[Loppu PVM]] )=6))</f>
        <v>1</v>
      </c>
    </row>
    <row r="3246" spans="1:34">
      <c r="A3246" s="21" t="s">
        <v>64</v>
      </c>
      <c r="B3246" s="26">
        <v>42117</v>
      </c>
      <c r="C3246" s="25" t="s">
        <v>4608</v>
      </c>
      <c r="D3246" s="35"/>
      <c r="E3246" s="27">
        <v>26</v>
      </c>
      <c r="F3246" s="26">
        <v>42172</v>
      </c>
      <c r="G3246" s="33">
        <v>4</v>
      </c>
      <c r="H3246" s="27">
        <v>26</v>
      </c>
      <c r="I3246" s="126">
        <f>INDEX('TOL2008'!B:B,MATCH(A3246,'TOL2008'!A:A,0))</f>
        <v>58130</v>
      </c>
      <c r="J3246" s="126" t="str">
        <f>INDEX(Pääluokka!$H$2:$H$100,MATCH(VALUE(LEFT(Taulukko1[[#This Row],[TOL2008]],2)),Pääluokka!$G$2:$G$100,0))</f>
        <v>Informaatio ja viestintä</v>
      </c>
      <c r="K3246" s="126" t="str">
        <f>INDEX(Pääluokka!$I$2:$I$100,MATCH(VALUE(LEFT(Taulukko1[[#This Row],[TOL2008]],2)),Pääluokka!$G$2:$G$100,0))</f>
        <v>Palvelualat (G-N, R, S)</v>
      </c>
      <c r="L3246" s="41">
        <f t="shared" si="500"/>
        <v>55</v>
      </c>
      <c r="M3246" s="43">
        <f t="shared" si="501"/>
        <v>42117</v>
      </c>
      <c r="N3246" s="43">
        <f t="shared" si="502"/>
        <v>42172</v>
      </c>
      <c r="O3246" s="43">
        <f t="shared" si="503"/>
        <v>42095</v>
      </c>
      <c r="P3246" s="43">
        <f t="shared" si="504"/>
        <v>42156</v>
      </c>
      <c r="Q3246" s="41">
        <f t="shared" si="505"/>
        <v>2015</v>
      </c>
      <c r="R3246" s="41">
        <f t="shared" si="506"/>
        <v>2015</v>
      </c>
      <c r="S3246" s="43" t="str">
        <f>YEAR(Taulukko1[[#This Row],[Alku KK]])&amp;"Q"&amp;ROUNDDOWN((MONTH(Taulukko1[[#This Row],[Alku KK]])-1)/3+1,0)</f>
        <v>2015Q2</v>
      </c>
      <c r="T3246" s="43" t="str">
        <f>YEAR(Taulukko1[[#This Row],[Loppu KK]])&amp;"Q"&amp;ROUNDDOWN((MONTH(Taulukko1[[#This Row],[Loppu KK]])-1)/3+1,0)</f>
        <v>2015Q2</v>
      </c>
      <c r="U3246" s="66">
        <f>IF(COUNT(Taulukko1[[#This Row],[Neuvottelujen alaiset ]])=1,Taulukko1[[#This Row],[Neuvottelujen alaiset ]],Taulukko1[[#This Row],[Vähennystarve]])</f>
        <v>26</v>
      </c>
      <c r="V3246" s="44">
        <f t="shared" si="507"/>
        <v>1</v>
      </c>
      <c r="W3246" s="44">
        <f t="shared" si="508"/>
        <v>0.15384615384615385</v>
      </c>
      <c r="X3246" s="44">
        <f t="shared" si="509"/>
        <v>0.15384615384615385</v>
      </c>
      <c r="Y3246" s="90" t="b">
        <f>AND(MONTH(Taulukko1[[#This Row],[Alku PVM]] )=6,DAY(Taulukko1[[#This Row],[Alku PVM]] )&gt;19)</f>
        <v>0</v>
      </c>
      <c r="Z3246" s="90" t="b">
        <f>AND(MONTH(Taulukko1[[#This Row],[Loppu PVM]] )=6,DAY(Taulukko1[[#This Row],[Loppu PVM]] )&gt;19)</f>
        <v>0</v>
      </c>
      <c r="AA3246" s="90" t="b">
        <f>OR(MONTH(Taulukko1[[#This Row],[Alku PVM]] )&lt;=5,AND(MONTH(Taulukko1[[#This Row],[Alku PVM]] )=6,DAY(Taulukko1[[#This Row],[Alku PVM]] )&lt;20))</f>
        <v>1</v>
      </c>
      <c r="AB3246" s="90" t="b">
        <f>OR(MONTH(Taulukko1[[#This Row],[Loppu PVM]])&lt;=5,AND(MONTH(Taulukko1[[#This Row],[Loppu PVM]] )=6,DAY(Taulukko1[[#This Row],[Loppu PVM]])&lt;20))</f>
        <v>1</v>
      </c>
      <c r="AC3246" s="90" t="b">
        <f>OR(MONTH(Taulukko1[[#This Row],[Alku PVM]] )&lt;=3,AND(MONTH(Taulukko1[[#This Row],[Alku PVM]] )=3))</f>
        <v>0</v>
      </c>
      <c r="AD3246" s="90" t="b">
        <f>OR(MONTH(Taulukko1[[#This Row],[Loppu PVM]] )&lt;=3,AND(MONTH(Taulukko1[[#This Row],[Loppu PVM]] )=3))</f>
        <v>0</v>
      </c>
      <c r="AE3246" s="90" t="b">
        <f>OR(MONTH(Taulukko1[[#This Row],[Alku PVM]] )&lt;=9,AND(MONTH(Taulukko1[[#This Row],[Alku PVM]] )=9))</f>
        <v>1</v>
      </c>
      <c r="AF3246" s="90" t="b">
        <f>OR(MONTH(Taulukko1[[#This Row],[Loppu PVM]])&lt;=9,AND(MONTH(Taulukko1[[#This Row],[Loppu PVM]] )=9))</f>
        <v>1</v>
      </c>
      <c r="AG3246" s="90" t="b">
        <f>OR(MONTH(Taulukko1[[#This Row],[Alku PVM]] )&lt;=6,AND(MONTH(Taulukko1[[#This Row],[Alku PVM]] )=6))</f>
        <v>1</v>
      </c>
      <c r="AH3246" s="90" t="b">
        <f>OR(MONTH(Taulukko1[[#This Row],[Loppu PVM]])&lt;=6,AND(MONTH(Taulukko1[[#This Row],[Loppu PVM]] )=6))</f>
        <v>1</v>
      </c>
    </row>
    <row r="3247" spans="1:34">
      <c r="A3247" s="25" t="s">
        <v>4613</v>
      </c>
      <c r="B3247" s="26">
        <v>42117</v>
      </c>
      <c r="C3247" s="25" t="s">
        <v>4631</v>
      </c>
      <c r="D3247" s="35">
        <v>7</v>
      </c>
      <c r="E3247" s="27"/>
      <c r="F3247" s="26">
        <v>42144</v>
      </c>
      <c r="G3247" s="33">
        <v>2</v>
      </c>
      <c r="H3247" s="27">
        <v>16</v>
      </c>
      <c r="I3247" s="126">
        <f>INDEX('TOL2008'!B:B,MATCH(A3247,'TOL2008'!A:A,0))</f>
        <v>94920</v>
      </c>
      <c r="J3247" s="126" t="str">
        <f>INDEX(Pääluokka!$H$2:$H$100,MATCH(VALUE(LEFT(Taulukko1[[#This Row],[TOL2008]],2)),Pääluokka!$G$2:$G$100,0))</f>
        <v>Muu palvelutoiminta</v>
      </c>
      <c r="K3247" s="126" t="str">
        <f>INDEX(Pääluokka!$I$2:$I$100,MATCH(VALUE(LEFT(Taulukko1[[#This Row],[TOL2008]],2)),Pääluokka!$G$2:$G$100,0))</f>
        <v>Palvelualat (G-N, R, S)</v>
      </c>
      <c r="L3247" s="41">
        <f t="shared" si="500"/>
        <v>27</v>
      </c>
      <c r="M3247" s="43">
        <f t="shared" si="501"/>
        <v>42117</v>
      </c>
      <c r="N3247" s="43">
        <f t="shared" si="502"/>
        <v>42144</v>
      </c>
      <c r="O3247" s="43">
        <f t="shared" si="503"/>
        <v>42095</v>
      </c>
      <c r="P3247" s="43">
        <f t="shared" si="504"/>
        <v>42125</v>
      </c>
      <c r="Q3247" s="41">
        <f t="shared" si="505"/>
        <v>2015</v>
      </c>
      <c r="R3247" s="41">
        <f t="shared" si="506"/>
        <v>2015</v>
      </c>
      <c r="S3247" s="43" t="str">
        <f>YEAR(Taulukko1[[#This Row],[Alku KK]])&amp;"Q"&amp;ROUNDDOWN((MONTH(Taulukko1[[#This Row],[Alku KK]])-1)/3+1,0)</f>
        <v>2015Q2</v>
      </c>
      <c r="T3247" s="43" t="str">
        <f>YEAR(Taulukko1[[#This Row],[Loppu KK]])&amp;"Q"&amp;ROUNDDOWN((MONTH(Taulukko1[[#This Row],[Loppu KK]])-1)/3+1,0)</f>
        <v>2015Q2</v>
      </c>
      <c r="U3247" s="66">
        <f>IF(COUNT(Taulukko1[[#This Row],[Neuvottelujen alaiset ]])=1,Taulukko1[[#This Row],[Neuvottelujen alaiset ]],Taulukko1[[#This Row],[Vähennystarve]])</f>
        <v>16</v>
      </c>
      <c r="V3247" s="44" t="str">
        <f t="shared" si="507"/>
        <v>NA</v>
      </c>
      <c r="W3247" s="44">
        <f t="shared" si="508"/>
        <v>0.125</v>
      </c>
      <c r="X3247" s="44" t="str">
        <f t="shared" si="509"/>
        <v>NA</v>
      </c>
      <c r="Y3247" s="90" t="b">
        <f>AND(MONTH(Taulukko1[[#This Row],[Alku PVM]] )=6,DAY(Taulukko1[[#This Row],[Alku PVM]] )&gt;19)</f>
        <v>0</v>
      </c>
      <c r="Z3247" s="90" t="b">
        <f>AND(MONTH(Taulukko1[[#This Row],[Loppu PVM]] )=6,DAY(Taulukko1[[#This Row],[Loppu PVM]] )&gt;19)</f>
        <v>0</v>
      </c>
      <c r="AA3247" s="90" t="b">
        <f>OR(MONTH(Taulukko1[[#This Row],[Alku PVM]] )&lt;=5,AND(MONTH(Taulukko1[[#This Row],[Alku PVM]] )=6,DAY(Taulukko1[[#This Row],[Alku PVM]] )&lt;20))</f>
        <v>1</v>
      </c>
      <c r="AB3247" s="90" t="b">
        <f>OR(MONTH(Taulukko1[[#This Row],[Loppu PVM]])&lt;=5,AND(MONTH(Taulukko1[[#This Row],[Loppu PVM]] )=6,DAY(Taulukko1[[#This Row],[Loppu PVM]])&lt;20))</f>
        <v>1</v>
      </c>
      <c r="AC3247" s="90" t="b">
        <f>OR(MONTH(Taulukko1[[#This Row],[Alku PVM]] )&lt;=3,AND(MONTH(Taulukko1[[#This Row],[Alku PVM]] )=3))</f>
        <v>0</v>
      </c>
      <c r="AD3247" s="90" t="b">
        <f>OR(MONTH(Taulukko1[[#This Row],[Loppu PVM]] )&lt;=3,AND(MONTH(Taulukko1[[#This Row],[Loppu PVM]] )=3))</f>
        <v>0</v>
      </c>
      <c r="AE3247" s="90" t="b">
        <f>OR(MONTH(Taulukko1[[#This Row],[Alku PVM]] )&lt;=9,AND(MONTH(Taulukko1[[#This Row],[Alku PVM]] )=9))</f>
        <v>1</v>
      </c>
      <c r="AF3247" s="90" t="b">
        <f>OR(MONTH(Taulukko1[[#This Row],[Loppu PVM]])&lt;=9,AND(MONTH(Taulukko1[[#This Row],[Loppu PVM]] )=9))</f>
        <v>1</v>
      </c>
      <c r="AG3247" s="90" t="b">
        <f>OR(MONTH(Taulukko1[[#This Row],[Alku PVM]] )&lt;=6,AND(MONTH(Taulukko1[[#This Row],[Alku PVM]] )=6))</f>
        <v>1</v>
      </c>
      <c r="AH3247" s="90" t="b">
        <f>OR(MONTH(Taulukko1[[#This Row],[Loppu PVM]])&lt;=6,AND(MONTH(Taulukko1[[#This Row],[Loppu PVM]] )=6))</f>
        <v>1</v>
      </c>
    </row>
    <row r="3248" spans="1:34">
      <c r="A3248" s="25" t="s">
        <v>4528</v>
      </c>
      <c r="B3248" s="26">
        <v>42118</v>
      </c>
      <c r="C3248" s="25" t="s">
        <v>4529</v>
      </c>
      <c r="D3248" s="35"/>
      <c r="E3248" s="27"/>
      <c r="F3248" s="26"/>
      <c r="G3248" s="33"/>
      <c r="H3248" s="27">
        <v>120</v>
      </c>
      <c r="I3248" s="126">
        <f>INDEX('TOL2008'!B:B,MATCH(A3248,'TOL2008'!A:A,0))</f>
        <v>18120</v>
      </c>
      <c r="J3248" s="126" t="str">
        <f>INDEX(Pääluokka!$H$2:$H$100,MATCH(VALUE(LEFT(Taulukko1[[#This Row],[TOL2008]],2)),Pääluokka!$G$2:$G$100,0))</f>
        <v>Teollisuus</v>
      </c>
      <c r="K3248" s="126" t="str">
        <f>INDEX(Pääluokka!$I$2:$I$100,MATCH(VALUE(LEFT(Taulukko1[[#This Row],[TOL2008]],2)),Pääluokka!$G$2:$G$100,0))</f>
        <v>Teollisuus (C-E)</v>
      </c>
      <c r="L3248" s="41" t="str">
        <f t="shared" si="500"/>
        <v>NA</v>
      </c>
      <c r="M3248" s="43">
        <f t="shared" si="501"/>
        <v>42118</v>
      </c>
      <c r="N3248" s="43">
        <f t="shared" si="502"/>
        <v>42169</v>
      </c>
      <c r="O3248" s="43">
        <f t="shared" si="503"/>
        <v>42095</v>
      </c>
      <c r="P3248" s="43">
        <f t="shared" si="504"/>
        <v>42156</v>
      </c>
      <c r="Q3248" s="41">
        <f t="shared" si="505"/>
        <v>2015</v>
      </c>
      <c r="R3248" s="41">
        <f t="shared" si="506"/>
        <v>2015</v>
      </c>
      <c r="S3248" s="43" t="str">
        <f>YEAR(Taulukko1[[#This Row],[Alku KK]])&amp;"Q"&amp;ROUNDDOWN((MONTH(Taulukko1[[#This Row],[Alku KK]])-1)/3+1,0)</f>
        <v>2015Q2</v>
      </c>
      <c r="T3248" s="43" t="str">
        <f>YEAR(Taulukko1[[#This Row],[Loppu KK]])&amp;"Q"&amp;ROUNDDOWN((MONTH(Taulukko1[[#This Row],[Loppu KK]])-1)/3+1,0)</f>
        <v>2015Q2</v>
      </c>
      <c r="U3248" s="66">
        <f>IF(COUNT(Taulukko1[[#This Row],[Neuvottelujen alaiset ]])=1,Taulukko1[[#This Row],[Neuvottelujen alaiset ]],Taulukko1[[#This Row],[Vähennystarve]])</f>
        <v>120</v>
      </c>
      <c r="V3248" s="44" t="str">
        <f t="shared" si="507"/>
        <v>NA</v>
      </c>
      <c r="W3248" s="44" t="str">
        <f t="shared" si="508"/>
        <v>NA</v>
      </c>
      <c r="X3248" s="44" t="str">
        <f t="shared" si="509"/>
        <v>NA</v>
      </c>
      <c r="Y3248" s="90" t="b">
        <f>AND(MONTH(Taulukko1[[#This Row],[Alku PVM]] )=6,DAY(Taulukko1[[#This Row],[Alku PVM]] )&gt;19)</f>
        <v>0</v>
      </c>
      <c r="Z3248" s="90" t="b">
        <f>AND(MONTH(Taulukko1[[#This Row],[Loppu PVM]] )=6,DAY(Taulukko1[[#This Row],[Loppu PVM]] )&gt;19)</f>
        <v>0</v>
      </c>
      <c r="AA3248" s="90" t="b">
        <f>OR(MONTH(Taulukko1[[#This Row],[Alku PVM]] )&lt;=5,AND(MONTH(Taulukko1[[#This Row],[Alku PVM]] )=6,DAY(Taulukko1[[#This Row],[Alku PVM]] )&lt;20))</f>
        <v>1</v>
      </c>
      <c r="AB3248" s="90" t="b">
        <f>OR(MONTH(Taulukko1[[#This Row],[Loppu PVM]])&lt;=5,AND(MONTH(Taulukko1[[#This Row],[Loppu PVM]] )=6,DAY(Taulukko1[[#This Row],[Loppu PVM]])&lt;20))</f>
        <v>1</v>
      </c>
      <c r="AC3248" s="90" t="b">
        <f>OR(MONTH(Taulukko1[[#This Row],[Alku PVM]] )&lt;=3,AND(MONTH(Taulukko1[[#This Row],[Alku PVM]] )=3))</f>
        <v>0</v>
      </c>
      <c r="AD3248" s="90" t="b">
        <f>OR(MONTH(Taulukko1[[#This Row],[Loppu PVM]] )&lt;=3,AND(MONTH(Taulukko1[[#This Row],[Loppu PVM]] )=3))</f>
        <v>0</v>
      </c>
      <c r="AE3248" s="90" t="b">
        <f>OR(MONTH(Taulukko1[[#This Row],[Alku PVM]] )&lt;=9,AND(MONTH(Taulukko1[[#This Row],[Alku PVM]] )=9))</f>
        <v>1</v>
      </c>
      <c r="AF3248" s="90" t="b">
        <f>OR(MONTH(Taulukko1[[#This Row],[Loppu PVM]])&lt;=9,AND(MONTH(Taulukko1[[#This Row],[Loppu PVM]] )=9))</f>
        <v>1</v>
      </c>
      <c r="AG3248" s="90" t="b">
        <f>OR(MONTH(Taulukko1[[#This Row],[Alku PVM]] )&lt;=6,AND(MONTH(Taulukko1[[#This Row],[Alku PVM]] )=6))</f>
        <v>1</v>
      </c>
      <c r="AH3248" s="90" t="b">
        <f>OR(MONTH(Taulukko1[[#This Row],[Loppu PVM]])&lt;=6,AND(MONTH(Taulukko1[[#This Row],[Loppu PVM]] )=6))</f>
        <v>1</v>
      </c>
    </row>
    <row r="3249" spans="1:34">
      <c r="A3249" s="25" t="s">
        <v>251</v>
      </c>
      <c r="B3249" s="26">
        <v>42121</v>
      </c>
      <c r="C3249" s="25" t="s">
        <v>4632</v>
      </c>
      <c r="D3249" s="35"/>
      <c r="E3249" s="27">
        <v>68</v>
      </c>
      <c r="F3249" s="26">
        <v>42173</v>
      </c>
      <c r="G3249" s="33">
        <v>22</v>
      </c>
      <c r="H3249" s="27">
        <v>68</v>
      </c>
      <c r="I3249" s="126">
        <f>INDEX('TOL2008'!B:B,MATCH(A3249,'TOL2008'!A:A,0))</f>
        <v>35112</v>
      </c>
      <c r="J3249" s="126" t="str">
        <f>INDEX(Pääluokka!$H$2:$H$100,MATCH(VALUE(LEFT(Taulukko1[[#This Row],[TOL2008]],2)),Pääluokka!$G$2:$G$100,0))</f>
        <v>Sähkö-, kaasu- ja lämpöhuolto, jäähdytysliiketoiminta</v>
      </c>
      <c r="K3249" s="126" t="str">
        <f>INDEX(Pääluokka!$I$2:$I$100,MATCH(VALUE(LEFT(Taulukko1[[#This Row],[TOL2008]],2)),Pääluokka!$G$2:$G$100,0))</f>
        <v>Teollisuus (C-E)</v>
      </c>
      <c r="L3249" s="41">
        <f t="shared" si="500"/>
        <v>52</v>
      </c>
      <c r="M3249" s="43">
        <f t="shared" si="501"/>
        <v>42121</v>
      </c>
      <c r="N3249" s="43">
        <f t="shared" si="502"/>
        <v>42173</v>
      </c>
      <c r="O3249" s="43">
        <f t="shared" si="503"/>
        <v>42095</v>
      </c>
      <c r="P3249" s="43">
        <f t="shared" si="504"/>
        <v>42156</v>
      </c>
      <c r="Q3249" s="41">
        <f t="shared" si="505"/>
        <v>2015</v>
      </c>
      <c r="R3249" s="41">
        <f t="shared" si="506"/>
        <v>2015</v>
      </c>
      <c r="S3249" s="43" t="str">
        <f>YEAR(Taulukko1[[#This Row],[Alku KK]])&amp;"Q"&amp;ROUNDDOWN((MONTH(Taulukko1[[#This Row],[Alku KK]])-1)/3+1,0)</f>
        <v>2015Q2</v>
      </c>
      <c r="T3249" s="43" t="str">
        <f>YEAR(Taulukko1[[#This Row],[Loppu KK]])&amp;"Q"&amp;ROUNDDOWN((MONTH(Taulukko1[[#This Row],[Loppu KK]])-1)/3+1,0)</f>
        <v>2015Q2</v>
      </c>
      <c r="U3249" s="66">
        <f>IF(COUNT(Taulukko1[[#This Row],[Neuvottelujen alaiset ]])=1,Taulukko1[[#This Row],[Neuvottelujen alaiset ]],Taulukko1[[#This Row],[Vähennystarve]])</f>
        <v>68</v>
      </c>
      <c r="V3249" s="44">
        <f t="shared" si="507"/>
        <v>1</v>
      </c>
      <c r="W3249" s="44">
        <f t="shared" si="508"/>
        <v>0.3235294117647059</v>
      </c>
      <c r="X3249" s="44">
        <f t="shared" si="509"/>
        <v>0.3235294117647059</v>
      </c>
      <c r="Y3249" s="90" t="b">
        <f>AND(MONTH(Taulukko1[[#This Row],[Alku PVM]] )=6,DAY(Taulukko1[[#This Row],[Alku PVM]] )&gt;19)</f>
        <v>0</v>
      </c>
      <c r="Z3249" s="90" t="b">
        <f>AND(MONTH(Taulukko1[[#This Row],[Loppu PVM]] )=6,DAY(Taulukko1[[#This Row],[Loppu PVM]] )&gt;19)</f>
        <v>0</v>
      </c>
      <c r="AA3249" s="90" t="b">
        <f>OR(MONTH(Taulukko1[[#This Row],[Alku PVM]] )&lt;=5,AND(MONTH(Taulukko1[[#This Row],[Alku PVM]] )=6,DAY(Taulukko1[[#This Row],[Alku PVM]] )&lt;20))</f>
        <v>1</v>
      </c>
      <c r="AB3249" s="90" t="b">
        <f>OR(MONTH(Taulukko1[[#This Row],[Loppu PVM]])&lt;=5,AND(MONTH(Taulukko1[[#This Row],[Loppu PVM]] )=6,DAY(Taulukko1[[#This Row],[Loppu PVM]])&lt;20))</f>
        <v>1</v>
      </c>
      <c r="AC3249" s="90" t="b">
        <f>OR(MONTH(Taulukko1[[#This Row],[Alku PVM]] )&lt;=3,AND(MONTH(Taulukko1[[#This Row],[Alku PVM]] )=3))</f>
        <v>0</v>
      </c>
      <c r="AD3249" s="90" t="b">
        <f>OR(MONTH(Taulukko1[[#This Row],[Loppu PVM]] )&lt;=3,AND(MONTH(Taulukko1[[#This Row],[Loppu PVM]] )=3))</f>
        <v>0</v>
      </c>
      <c r="AE3249" s="90" t="b">
        <f>OR(MONTH(Taulukko1[[#This Row],[Alku PVM]] )&lt;=9,AND(MONTH(Taulukko1[[#This Row],[Alku PVM]] )=9))</f>
        <v>1</v>
      </c>
      <c r="AF3249" s="90" t="b">
        <f>OR(MONTH(Taulukko1[[#This Row],[Loppu PVM]])&lt;=9,AND(MONTH(Taulukko1[[#This Row],[Loppu PVM]] )=9))</f>
        <v>1</v>
      </c>
      <c r="AG3249" s="90" t="b">
        <f>OR(MONTH(Taulukko1[[#This Row],[Alku PVM]] )&lt;=6,AND(MONTH(Taulukko1[[#This Row],[Alku PVM]] )=6))</f>
        <v>1</v>
      </c>
      <c r="AH3249" s="90" t="b">
        <f>OR(MONTH(Taulukko1[[#This Row],[Loppu PVM]])&lt;=6,AND(MONTH(Taulukko1[[#This Row],[Loppu PVM]] )=6))</f>
        <v>1</v>
      </c>
    </row>
    <row r="3250" spans="1:34">
      <c r="A3250" s="25" t="s">
        <v>4597</v>
      </c>
      <c r="B3250" s="26">
        <v>42121</v>
      </c>
      <c r="C3250" s="25" t="s">
        <v>4598</v>
      </c>
      <c r="D3250" s="35"/>
      <c r="E3250" s="27">
        <v>16</v>
      </c>
      <c r="F3250" s="26">
        <v>42165</v>
      </c>
      <c r="G3250" s="33">
        <v>11</v>
      </c>
      <c r="H3250" s="27">
        <v>48</v>
      </c>
      <c r="I3250" s="126">
        <f>INDEX('TOL2008'!B:B,MATCH(A3250,'TOL2008'!A:A,0))</f>
        <v>66210</v>
      </c>
      <c r="J3250" s="126" t="str">
        <f>INDEX(Pääluokka!$H$2:$H$100,MATCH(VALUE(LEFT(Taulukko1[[#This Row],[TOL2008]],2)),Pääluokka!$G$2:$G$100,0))</f>
        <v>Rahoitus- ja vakuutustoiminta</v>
      </c>
      <c r="K3250" s="126" t="str">
        <f>INDEX(Pääluokka!$I$2:$I$100,MATCH(VALUE(LEFT(Taulukko1[[#This Row],[TOL2008]],2)),Pääluokka!$G$2:$G$100,0))</f>
        <v>Palvelualat (G-N, R, S)</v>
      </c>
      <c r="L3250" s="41">
        <f t="shared" si="500"/>
        <v>44</v>
      </c>
      <c r="M3250" s="43">
        <f t="shared" si="501"/>
        <v>42121</v>
      </c>
      <c r="N3250" s="43">
        <f t="shared" si="502"/>
        <v>42165</v>
      </c>
      <c r="O3250" s="43">
        <f t="shared" si="503"/>
        <v>42095</v>
      </c>
      <c r="P3250" s="43">
        <f t="shared" si="504"/>
        <v>42156</v>
      </c>
      <c r="Q3250" s="41">
        <f t="shared" si="505"/>
        <v>2015</v>
      </c>
      <c r="R3250" s="41">
        <f t="shared" si="506"/>
        <v>2015</v>
      </c>
      <c r="S3250" s="43" t="str">
        <f>YEAR(Taulukko1[[#This Row],[Alku KK]])&amp;"Q"&amp;ROUNDDOWN((MONTH(Taulukko1[[#This Row],[Alku KK]])-1)/3+1,0)</f>
        <v>2015Q2</v>
      </c>
      <c r="T3250" s="43" t="str">
        <f>YEAR(Taulukko1[[#This Row],[Loppu KK]])&amp;"Q"&amp;ROUNDDOWN((MONTH(Taulukko1[[#This Row],[Loppu KK]])-1)/3+1,0)</f>
        <v>2015Q2</v>
      </c>
      <c r="U3250" s="66">
        <f>IF(COUNT(Taulukko1[[#This Row],[Neuvottelujen alaiset ]])=1,Taulukko1[[#This Row],[Neuvottelujen alaiset ]],Taulukko1[[#This Row],[Vähennystarve]])</f>
        <v>48</v>
      </c>
      <c r="V3250" s="44">
        <f t="shared" si="507"/>
        <v>0.33333333333333331</v>
      </c>
      <c r="W3250" s="44">
        <f t="shared" si="508"/>
        <v>0.22916666666666666</v>
      </c>
      <c r="X3250" s="44">
        <f t="shared" si="509"/>
        <v>0.6875</v>
      </c>
      <c r="Y3250" s="90" t="b">
        <f>AND(MONTH(Taulukko1[[#This Row],[Alku PVM]] )=6,DAY(Taulukko1[[#This Row],[Alku PVM]] )&gt;19)</f>
        <v>0</v>
      </c>
      <c r="Z3250" s="90" t="b">
        <f>AND(MONTH(Taulukko1[[#This Row],[Loppu PVM]] )=6,DAY(Taulukko1[[#This Row],[Loppu PVM]] )&gt;19)</f>
        <v>0</v>
      </c>
      <c r="AA3250" s="90" t="b">
        <f>OR(MONTH(Taulukko1[[#This Row],[Alku PVM]] )&lt;=5,AND(MONTH(Taulukko1[[#This Row],[Alku PVM]] )=6,DAY(Taulukko1[[#This Row],[Alku PVM]] )&lt;20))</f>
        <v>1</v>
      </c>
      <c r="AB3250" s="90" t="b">
        <f>OR(MONTH(Taulukko1[[#This Row],[Loppu PVM]])&lt;=5,AND(MONTH(Taulukko1[[#This Row],[Loppu PVM]] )=6,DAY(Taulukko1[[#This Row],[Loppu PVM]])&lt;20))</f>
        <v>1</v>
      </c>
      <c r="AC3250" s="90" t="b">
        <f>OR(MONTH(Taulukko1[[#This Row],[Alku PVM]] )&lt;=3,AND(MONTH(Taulukko1[[#This Row],[Alku PVM]] )=3))</f>
        <v>0</v>
      </c>
      <c r="AD3250" s="90" t="b">
        <f>OR(MONTH(Taulukko1[[#This Row],[Loppu PVM]] )&lt;=3,AND(MONTH(Taulukko1[[#This Row],[Loppu PVM]] )=3))</f>
        <v>0</v>
      </c>
      <c r="AE3250" s="90" t="b">
        <f>OR(MONTH(Taulukko1[[#This Row],[Alku PVM]] )&lt;=9,AND(MONTH(Taulukko1[[#This Row],[Alku PVM]] )=9))</f>
        <v>1</v>
      </c>
      <c r="AF3250" s="90" t="b">
        <f>OR(MONTH(Taulukko1[[#This Row],[Loppu PVM]])&lt;=9,AND(MONTH(Taulukko1[[#This Row],[Loppu PVM]] )=9))</f>
        <v>1</v>
      </c>
      <c r="AG3250" s="90" t="b">
        <f>OR(MONTH(Taulukko1[[#This Row],[Alku PVM]] )&lt;=6,AND(MONTH(Taulukko1[[#This Row],[Alku PVM]] )=6))</f>
        <v>1</v>
      </c>
      <c r="AH3250" s="90" t="b">
        <f>OR(MONTH(Taulukko1[[#This Row],[Loppu PVM]])&lt;=6,AND(MONTH(Taulukko1[[#This Row],[Loppu PVM]] )=6))</f>
        <v>1</v>
      </c>
    </row>
    <row r="3251" spans="1:34">
      <c r="A3251" s="25" t="s">
        <v>15</v>
      </c>
      <c r="B3251" s="26">
        <v>42121</v>
      </c>
      <c r="C3251" s="25" t="s">
        <v>4616</v>
      </c>
      <c r="D3251" s="35"/>
      <c r="E3251" s="27">
        <v>100</v>
      </c>
      <c r="F3251" s="26">
        <v>42165</v>
      </c>
      <c r="G3251" s="33">
        <v>90</v>
      </c>
      <c r="H3251" s="27">
        <v>300</v>
      </c>
      <c r="I3251" s="126">
        <f>INDEX('TOL2008'!B:B,MATCH(A3251,'TOL2008'!A:A,0))</f>
        <v>49100</v>
      </c>
      <c r="J3251" s="126" t="str">
        <f>INDEX(Pääluokka!$H$2:$H$100,MATCH(VALUE(LEFT(Taulukko1[[#This Row],[TOL2008]],2)),Pääluokka!$G$2:$G$100,0))</f>
        <v>Kuljetus ja varastointi</v>
      </c>
      <c r="K3251" s="126" t="str">
        <f>INDEX(Pääluokka!$I$2:$I$100,MATCH(VALUE(LEFT(Taulukko1[[#This Row],[TOL2008]],2)),Pääluokka!$G$2:$G$100,0))</f>
        <v>Palvelualat (G-N, R, S)</v>
      </c>
      <c r="L3251" s="41">
        <f t="shared" si="500"/>
        <v>44</v>
      </c>
      <c r="M3251" s="43">
        <f t="shared" si="501"/>
        <v>42121</v>
      </c>
      <c r="N3251" s="43">
        <f t="shared" si="502"/>
        <v>42165</v>
      </c>
      <c r="O3251" s="43">
        <f t="shared" si="503"/>
        <v>42095</v>
      </c>
      <c r="P3251" s="43">
        <f t="shared" si="504"/>
        <v>42156</v>
      </c>
      <c r="Q3251" s="41">
        <f t="shared" si="505"/>
        <v>2015</v>
      </c>
      <c r="R3251" s="41">
        <f t="shared" si="506"/>
        <v>2015</v>
      </c>
      <c r="S3251" s="43" t="str">
        <f>YEAR(Taulukko1[[#This Row],[Alku KK]])&amp;"Q"&amp;ROUNDDOWN((MONTH(Taulukko1[[#This Row],[Alku KK]])-1)/3+1,0)</f>
        <v>2015Q2</v>
      </c>
      <c r="T3251" s="43" t="str">
        <f>YEAR(Taulukko1[[#This Row],[Loppu KK]])&amp;"Q"&amp;ROUNDDOWN((MONTH(Taulukko1[[#This Row],[Loppu KK]])-1)/3+1,0)</f>
        <v>2015Q2</v>
      </c>
      <c r="U3251" s="66">
        <f>IF(COUNT(Taulukko1[[#This Row],[Neuvottelujen alaiset ]])=1,Taulukko1[[#This Row],[Neuvottelujen alaiset ]],Taulukko1[[#This Row],[Vähennystarve]])</f>
        <v>300</v>
      </c>
      <c r="V3251" s="44">
        <f t="shared" si="507"/>
        <v>0.33333333333333331</v>
      </c>
      <c r="W3251" s="44">
        <f t="shared" si="508"/>
        <v>0.3</v>
      </c>
      <c r="X3251" s="44">
        <f t="shared" si="509"/>
        <v>0.9</v>
      </c>
      <c r="Y3251" s="90" t="b">
        <f>AND(MONTH(Taulukko1[[#This Row],[Alku PVM]] )=6,DAY(Taulukko1[[#This Row],[Alku PVM]] )&gt;19)</f>
        <v>0</v>
      </c>
      <c r="Z3251" s="90" t="b">
        <f>AND(MONTH(Taulukko1[[#This Row],[Loppu PVM]] )=6,DAY(Taulukko1[[#This Row],[Loppu PVM]] )&gt;19)</f>
        <v>0</v>
      </c>
      <c r="AA3251" s="90" t="b">
        <f>OR(MONTH(Taulukko1[[#This Row],[Alku PVM]] )&lt;=5,AND(MONTH(Taulukko1[[#This Row],[Alku PVM]] )=6,DAY(Taulukko1[[#This Row],[Alku PVM]] )&lt;20))</f>
        <v>1</v>
      </c>
      <c r="AB3251" s="90" t="b">
        <f>OR(MONTH(Taulukko1[[#This Row],[Loppu PVM]])&lt;=5,AND(MONTH(Taulukko1[[#This Row],[Loppu PVM]] )=6,DAY(Taulukko1[[#This Row],[Loppu PVM]])&lt;20))</f>
        <v>1</v>
      </c>
      <c r="AC3251" s="90" t="b">
        <f>OR(MONTH(Taulukko1[[#This Row],[Alku PVM]] )&lt;=3,AND(MONTH(Taulukko1[[#This Row],[Alku PVM]] )=3))</f>
        <v>0</v>
      </c>
      <c r="AD3251" s="90" t="b">
        <f>OR(MONTH(Taulukko1[[#This Row],[Loppu PVM]] )&lt;=3,AND(MONTH(Taulukko1[[#This Row],[Loppu PVM]] )=3))</f>
        <v>0</v>
      </c>
      <c r="AE3251" s="90" t="b">
        <f>OR(MONTH(Taulukko1[[#This Row],[Alku PVM]] )&lt;=9,AND(MONTH(Taulukko1[[#This Row],[Alku PVM]] )=9))</f>
        <v>1</v>
      </c>
      <c r="AF3251" s="90" t="b">
        <f>OR(MONTH(Taulukko1[[#This Row],[Loppu PVM]])&lt;=9,AND(MONTH(Taulukko1[[#This Row],[Loppu PVM]] )=9))</f>
        <v>1</v>
      </c>
      <c r="AG3251" s="90" t="b">
        <f>OR(MONTH(Taulukko1[[#This Row],[Alku PVM]] )&lt;=6,AND(MONTH(Taulukko1[[#This Row],[Alku PVM]] )=6))</f>
        <v>1</v>
      </c>
      <c r="AH3251" s="90" t="b">
        <f>OR(MONTH(Taulukko1[[#This Row],[Loppu PVM]])&lt;=6,AND(MONTH(Taulukko1[[#This Row],[Loppu PVM]] )=6))</f>
        <v>1</v>
      </c>
    </row>
    <row r="3252" spans="1:34">
      <c r="A3252" s="25" t="s">
        <v>170</v>
      </c>
      <c r="B3252" s="26">
        <v>42123</v>
      </c>
      <c r="C3252" s="25" t="s">
        <v>4581</v>
      </c>
      <c r="D3252" s="35"/>
      <c r="E3252" s="27">
        <v>33</v>
      </c>
      <c r="F3252" s="26">
        <v>42172</v>
      </c>
      <c r="G3252" s="33">
        <v>24</v>
      </c>
      <c r="H3252" s="27">
        <v>450</v>
      </c>
      <c r="I3252" s="126">
        <f>INDEX('TOL2008'!B:B,MATCH(A3252,'TOL2008'!A:A,0))</f>
        <v>46901</v>
      </c>
      <c r="J3252" s="126" t="str">
        <f>INDEX(Pääluokka!$H$2:$H$100,MATCH(VALUE(LEFT(Taulukko1[[#This Row],[TOL2008]],2)),Pääluokka!$G$2:$G$100,0))</f>
        <v>Tukku- ja vähittäiskauppa; moottoriajoneuvojen ja moottoripyörien korjaus</v>
      </c>
      <c r="K3252" s="126" t="str">
        <f>INDEX(Pääluokka!$I$2:$I$100,MATCH(VALUE(LEFT(Taulukko1[[#This Row],[TOL2008]],2)),Pääluokka!$G$2:$G$100,0))</f>
        <v>Palvelualat (G-N, R, S)</v>
      </c>
      <c r="L3252" s="41">
        <f t="shared" si="500"/>
        <v>49</v>
      </c>
      <c r="M3252" s="43">
        <f t="shared" si="501"/>
        <v>42123</v>
      </c>
      <c r="N3252" s="43">
        <f t="shared" si="502"/>
        <v>42172</v>
      </c>
      <c r="O3252" s="43">
        <f t="shared" si="503"/>
        <v>42095</v>
      </c>
      <c r="P3252" s="43">
        <f t="shared" si="504"/>
        <v>42156</v>
      </c>
      <c r="Q3252" s="41">
        <f t="shared" si="505"/>
        <v>2015</v>
      </c>
      <c r="R3252" s="41">
        <f t="shared" si="506"/>
        <v>2015</v>
      </c>
      <c r="S3252" s="43" t="str">
        <f>YEAR(Taulukko1[[#This Row],[Alku KK]])&amp;"Q"&amp;ROUNDDOWN((MONTH(Taulukko1[[#This Row],[Alku KK]])-1)/3+1,0)</f>
        <v>2015Q2</v>
      </c>
      <c r="T3252" s="43" t="str">
        <f>YEAR(Taulukko1[[#This Row],[Loppu KK]])&amp;"Q"&amp;ROUNDDOWN((MONTH(Taulukko1[[#This Row],[Loppu KK]])-1)/3+1,0)</f>
        <v>2015Q2</v>
      </c>
      <c r="U3252" s="66">
        <f>IF(COUNT(Taulukko1[[#This Row],[Neuvottelujen alaiset ]])=1,Taulukko1[[#This Row],[Neuvottelujen alaiset ]],Taulukko1[[#This Row],[Vähennystarve]])</f>
        <v>450</v>
      </c>
      <c r="V3252" s="44">
        <f t="shared" si="507"/>
        <v>7.3333333333333334E-2</v>
      </c>
      <c r="W3252" s="44">
        <f t="shared" si="508"/>
        <v>5.3333333333333337E-2</v>
      </c>
      <c r="X3252" s="44">
        <f t="shared" si="509"/>
        <v>0.72727272727272729</v>
      </c>
      <c r="Y3252" s="90" t="b">
        <f>AND(MONTH(Taulukko1[[#This Row],[Alku PVM]] )=6,DAY(Taulukko1[[#This Row],[Alku PVM]] )&gt;19)</f>
        <v>0</v>
      </c>
      <c r="Z3252" s="90" t="b">
        <f>AND(MONTH(Taulukko1[[#This Row],[Loppu PVM]] )=6,DAY(Taulukko1[[#This Row],[Loppu PVM]] )&gt;19)</f>
        <v>0</v>
      </c>
      <c r="AA3252" s="90" t="b">
        <f>OR(MONTH(Taulukko1[[#This Row],[Alku PVM]] )&lt;=5,AND(MONTH(Taulukko1[[#This Row],[Alku PVM]] )=6,DAY(Taulukko1[[#This Row],[Alku PVM]] )&lt;20))</f>
        <v>1</v>
      </c>
      <c r="AB3252" s="90" t="b">
        <f>OR(MONTH(Taulukko1[[#This Row],[Loppu PVM]])&lt;=5,AND(MONTH(Taulukko1[[#This Row],[Loppu PVM]] )=6,DAY(Taulukko1[[#This Row],[Loppu PVM]])&lt;20))</f>
        <v>1</v>
      </c>
      <c r="AC3252" s="90" t="b">
        <f>OR(MONTH(Taulukko1[[#This Row],[Alku PVM]] )&lt;=3,AND(MONTH(Taulukko1[[#This Row],[Alku PVM]] )=3))</f>
        <v>0</v>
      </c>
      <c r="AD3252" s="90" t="b">
        <f>OR(MONTH(Taulukko1[[#This Row],[Loppu PVM]] )&lt;=3,AND(MONTH(Taulukko1[[#This Row],[Loppu PVM]] )=3))</f>
        <v>0</v>
      </c>
      <c r="AE3252" s="90" t="b">
        <f>OR(MONTH(Taulukko1[[#This Row],[Alku PVM]] )&lt;=9,AND(MONTH(Taulukko1[[#This Row],[Alku PVM]] )=9))</f>
        <v>1</v>
      </c>
      <c r="AF3252" s="90" t="b">
        <f>OR(MONTH(Taulukko1[[#This Row],[Loppu PVM]])&lt;=9,AND(MONTH(Taulukko1[[#This Row],[Loppu PVM]] )=9))</f>
        <v>1</v>
      </c>
      <c r="AG3252" s="90" t="b">
        <f>OR(MONTH(Taulukko1[[#This Row],[Alku PVM]] )&lt;=6,AND(MONTH(Taulukko1[[#This Row],[Alku PVM]] )=6))</f>
        <v>1</v>
      </c>
      <c r="AH3252" s="90" t="b">
        <f>OR(MONTH(Taulukko1[[#This Row],[Loppu PVM]])&lt;=6,AND(MONTH(Taulukko1[[#This Row],[Loppu PVM]] )=6))</f>
        <v>1</v>
      </c>
    </row>
    <row r="3253" spans="1:34">
      <c r="A3253" s="25" t="s">
        <v>4599</v>
      </c>
      <c r="B3253" s="26">
        <v>42124</v>
      </c>
      <c r="C3253" s="25" t="s">
        <v>4600</v>
      </c>
      <c r="D3253" s="35"/>
      <c r="E3253" s="27"/>
      <c r="F3253" s="26">
        <v>42187</v>
      </c>
      <c r="G3253" s="33">
        <v>8</v>
      </c>
      <c r="H3253" s="27">
        <v>27</v>
      </c>
      <c r="I3253" s="126">
        <f>INDEX('TOL2008'!B:B,MATCH(A3253,'TOL2008'!A:A,0))</f>
        <v>84122</v>
      </c>
      <c r="J3253" s="126" t="str">
        <f>INDEX(Pääluokka!$H$2:$H$100,MATCH(VALUE(LEFT(Taulukko1[[#This Row],[TOL2008]],2)),Pääluokka!$G$2:$G$100,0))</f>
        <v>Julkinen hallinto ja maanpuolustus; pakollinen sosiaalivakuutus</v>
      </c>
      <c r="K3253" s="126" t="str">
        <f>INDEX(Pääluokka!$I$2:$I$100,MATCH(VALUE(LEFT(Taulukko1[[#This Row],[TOL2008]],2)),Pääluokka!$G$2:$G$100,0))</f>
        <v>Muut toimialat (O-Q, T-X)</v>
      </c>
      <c r="L3253" s="41">
        <f t="shared" si="500"/>
        <v>63</v>
      </c>
      <c r="M3253" s="43">
        <f t="shared" si="501"/>
        <v>42124</v>
      </c>
      <c r="N3253" s="43">
        <f t="shared" si="502"/>
        <v>42187</v>
      </c>
      <c r="O3253" s="43">
        <f t="shared" si="503"/>
        <v>42095</v>
      </c>
      <c r="P3253" s="43">
        <f t="shared" si="504"/>
        <v>42186</v>
      </c>
      <c r="Q3253" s="41">
        <f t="shared" si="505"/>
        <v>2015</v>
      </c>
      <c r="R3253" s="41">
        <f t="shared" si="506"/>
        <v>2015</v>
      </c>
      <c r="S3253" s="43" t="str">
        <f>YEAR(Taulukko1[[#This Row],[Alku KK]])&amp;"Q"&amp;ROUNDDOWN((MONTH(Taulukko1[[#This Row],[Alku KK]])-1)/3+1,0)</f>
        <v>2015Q2</v>
      </c>
      <c r="T3253" s="43" t="str">
        <f>YEAR(Taulukko1[[#This Row],[Loppu KK]])&amp;"Q"&amp;ROUNDDOWN((MONTH(Taulukko1[[#This Row],[Loppu KK]])-1)/3+1,0)</f>
        <v>2015Q3</v>
      </c>
      <c r="U3253" s="66">
        <f>IF(COUNT(Taulukko1[[#This Row],[Neuvottelujen alaiset ]])=1,Taulukko1[[#This Row],[Neuvottelujen alaiset ]],Taulukko1[[#This Row],[Vähennystarve]])</f>
        <v>27</v>
      </c>
      <c r="V3253" s="44" t="str">
        <f t="shared" si="507"/>
        <v>NA</v>
      </c>
      <c r="W3253" s="44">
        <f t="shared" si="508"/>
        <v>0.29629629629629628</v>
      </c>
      <c r="X3253" s="44" t="str">
        <f t="shared" si="509"/>
        <v>NA</v>
      </c>
      <c r="Y3253" s="90" t="b">
        <f>AND(MONTH(Taulukko1[[#This Row],[Alku PVM]] )=6,DAY(Taulukko1[[#This Row],[Alku PVM]] )&gt;19)</f>
        <v>0</v>
      </c>
      <c r="Z3253" s="90" t="b">
        <f>AND(MONTH(Taulukko1[[#This Row],[Loppu PVM]] )=6,DAY(Taulukko1[[#This Row],[Loppu PVM]] )&gt;19)</f>
        <v>0</v>
      </c>
      <c r="AA3253" s="90" t="b">
        <f>OR(MONTH(Taulukko1[[#This Row],[Alku PVM]] )&lt;=5,AND(MONTH(Taulukko1[[#This Row],[Alku PVM]] )=6,DAY(Taulukko1[[#This Row],[Alku PVM]] )&lt;20))</f>
        <v>1</v>
      </c>
      <c r="AB3253" s="90" t="b">
        <f>OR(MONTH(Taulukko1[[#This Row],[Loppu PVM]])&lt;=5,AND(MONTH(Taulukko1[[#This Row],[Loppu PVM]] )=6,DAY(Taulukko1[[#This Row],[Loppu PVM]])&lt;20))</f>
        <v>0</v>
      </c>
      <c r="AC3253" s="90" t="b">
        <f>OR(MONTH(Taulukko1[[#This Row],[Alku PVM]] )&lt;=3,AND(MONTH(Taulukko1[[#This Row],[Alku PVM]] )=3))</f>
        <v>0</v>
      </c>
      <c r="AD3253" s="90" t="b">
        <f>OR(MONTH(Taulukko1[[#This Row],[Loppu PVM]] )&lt;=3,AND(MONTH(Taulukko1[[#This Row],[Loppu PVM]] )=3))</f>
        <v>0</v>
      </c>
      <c r="AE3253" s="90" t="b">
        <f>OR(MONTH(Taulukko1[[#This Row],[Alku PVM]] )&lt;=9,AND(MONTH(Taulukko1[[#This Row],[Alku PVM]] )=9))</f>
        <v>1</v>
      </c>
      <c r="AF3253" s="90" t="b">
        <f>OR(MONTH(Taulukko1[[#This Row],[Loppu PVM]])&lt;=9,AND(MONTH(Taulukko1[[#This Row],[Loppu PVM]] )=9))</f>
        <v>1</v>
      </c>
      <c r="AG3253" s="90" t="b">
        <f>OR(MONTH(Taulukko1[[#This Row],[Alku PVM]] )&lt;=6,AND(MONTH(Taulukko1[[#This Row],[Alku PVM]] )=6))</f>
        <v>1</v>
      </c>
      <c r="AH3253" s="90" t="b">
        <f>OR(MONTH(Taulukko1[[#This Row],[Loppu PVM]])&lt;=6,AND(MONTH(Taulukko1[[#This Row],[Loppu PVM]] )=6))</f>
        <v>0</v>
      </c>
    </row>
    <row r="3254" spans="1:34">
      <c r="A3254" s="25" t="s">
        <v>1351</v>
      </c>
      <c r="B3254" s="26">
        <v>42125</v>
      </c>
      <c r="C3254" s="25" t="s">
        <v>4633</v>
      </c>
      <c r="D3254" s="35"/>
      <c r="E3254" s="27">
        <v>35</v>
      </c>
      <c r="F3254" s="26">
        <v>42171</v>
      </c>
      <c r="G3254" s="33">
        <v>26</v>
      </c>
      <c r="H3254" s="27">
        <v>35</v>
      </c>
      <c r="I3254" s="126">
        <f>INDEX('TOL2008'!B:B,MATCH(A3254,'TOL2008'!A:A,0))</f>
        <v>61900</v>
      </c>
      <c r="J3254" s="126" t="str">
        <f>INDEX(Pääluokka!$H$2:$H$100,MATCH(VALUE(LEFT(Taulukko1[[#This Row],[TOL2008]],2)),Pääluokka!$G$2:$G$100,0))</f>
        <v>Informaatio ja viestintä</v>
      </c>
      <c r="K3254" s="126" t="str">
        <f>INDEX(Pääluokka!$I$2:$I$100,MATCH(VALUE(LEFT(Taulukko1[[#This Row],[TOL2008]],2)),Pääluokka!$G$2:$G$100,0))</f>
        <v>Palvelualat (G-N, R, S)</v>
      </c>
      <c r="L3254" s="41">
        <f t="shared" si="500"/>
        <v>46</v>
      </c>
      <c r="M3254" s="43">
        <f t="shared" si="501"/>
        <v>42125</v>
      </c>
      <c r="N3254" s="43">
        <f t="shared" si="502"/>
        <v>42171</v>
      </c>
      <c r="O3254" s="43">
        <f t="shared" si="503"/>
        <v>42125</v>
      </c>
      <c r="P3254" s="43">
        <f t="shared" si="504"/>
        <v>42156</v>
      </c>
      <c r="Q3254" s="41">
        <f t="shared" si="505"/>
        <v>2015</v>
      </c>
      <c r="R3254" s="41">
        <f t="shared" si="506"/>
        <v>2015</v>
      </c>
      <c r="S3254" s="43" t="str">
        <f>YEAR(Taulukko1[[#This Row],[Alku KK]])&amp;"Q"&amp;ROUNDDOWN((MONTH(Taulukko1[[#This Row],[Alku KK]])-1)/3+1,0)</f>
        <v>2015Q2</v>
      </c>
      <c r="T3254" s="43" t="str">
        <f>YEAR(Taulukko1[[#This Row],[Loppu KK]])&amp;"Q"&amp;ROUNDDOWN((MONTH(Taulukko1[[#This Row],[Loppu KK]])-1)/3+1,0)</f>
        <v>2015Q2</v>
      </c>
      <c r="U3254" s="66">
        <f>IF(COUNT(Taulukko1[[#This Row],[Neuvottelujen alaiset ]])=1,Taulukko1[[#This Row],[Neuvottelujen alaiset ]],Taulukko1[[#This Row],[Vähennystarve]])</f>
        <v>35</v>
      </c>
      <c r="V3254" s="44">
        <f t="shared" si="507"/>
        <v>1</v>
      </c>
      <c r="W3254" s="44">
        <f t="shared" si="508"/>
        <v>0.74285714285714288</v>
      </c>
      <c r="X3254" s="44">
        <f t="shared" si="509"/>
        <v>0.74285714285714288</v>
      </c>
      <c r="Y3254" s="90" t="b">
        <f>AND(MONTH(Taulukko1[[#This Row],[Alku PVM]] )=6,DAY(Taulukko1[[#This Row],[Alku PVM]] )&gt;19)</f>
        <v>0</v>
      </c>
      <c r="Z3254" s="90" t="b">
        <f>AND(MONTH(Taulukko1[[#This Row],[Loppu PVM]] )=6,DAY(Taulukko1[[#This Row],[Loppu PVM]] )&gt;19)</f>
        <v>0</v>
      </c>
      <c r="AA3254" s="90" t="b">
        <f>OR(MONTH(Taulukko1[[#This Row],[Alku PVM]] )&lt;=5,AND(MONTH(Taulukko1[[#This Row],[Alku PVM]] )=6,DAY(Taulukko1[[#This Row],[Alku PVM]] )&lt;20))</f>
        <v>1</v>
      </c>
      <c r="AB3254" s="90" t="b">
        <f>OR(MONTH(Taulukko1[[#This Row],[Loppu PVM]])&lt;=5,AND(MONTH(Taulukko1[[#This Row],[Loppu PVM]] )=6,DAY(Taulukko1[[#This Row],[Loppu PVM]])&lt;20))</f>
        <v>1</v>
      </c>
      <c r="AC3254" s="90" t="b">
        <f>OR(MONTH(Taulukko1[[#This Row],[Alku PVM]] )&lt;=3,AND(MONTH(Taulukko1[[#This Row],[Alku PVM]] )=3))</f>
        <v>0</v>
      </c>
      <c r="AD3254" s="90" t="b">
        <f>OR(MONTH(Taulukko1[[#This Row],[Loppu PVM]] )&lt;=3,AND(MONTH(Taulukko1[[#This Row],[Loppu PVM]] )=3))</f>
        <v>0</v>
      </c>
      <c r="AE3254" s="90" t="b">
        <f>OR(MONTH(Taulukko1[[#This Row],[Alku PVM]] )&lt;=9,AND(MONTH(Taulukko1[[#This Row],[Alku PVM]] )=9))</f>
        <v>1</v>
      </c>
      <c r="AF3254" s="90" t="b">
        <f>OR(MONTH(Taulukko1[[#This Row],[Loppu PVM]])&lt;=9,AND(MONTH(Taulukko1[[#This Row],[Loppu PVM]] )=9))</f>
        <v>1</v>
      </c>
      <c r="AG3254" s="90" t="b">
        <f>OR(MONTH(Taulukko1[[#This Row],[Alku PVM]] )&lt;=6,AND(MONTH(Taulukko1[[#This Row],[Alku PVM]] )=6))</f>
        <v>1</v>
      </c>
      <c r="AH3254" s="90" t="b">
        <f>OR(MONTH(Taulukko1[[#This Row],[Loppu PVM]])&lt;=6,AND(MONTH(Taulukko1[[#This Row],[Loppu PVM]] )=6))</f>
        <v>1</v>
      </c>
    </row>
    <row r="3255" spans="1:34">
      <c r="A3255" s="25" t="s">
        <v>656</v>
      </c>
      <c r="B3255" s="26">
        <v>42125</v>
      </c>
      <c r="C3255" s="25" t="s">
        <v>4634</v>
      </c>
      <c r="D3255" s="35"/>
      <c r="E3255" s="27">
        <v>25</v>
      </c>
      <c r="F3255" s="26">
        <v>42170</v>
      </c>
      <c r="G3255" s="33">
        <v>16</v>
      </c>
      <c r="H3255" s="27">
        <v>25</v>
      </c>
      <c r="I3255" s="126">
        <f>INDEX('TOL2008'!B:B,MATCH(A3255,'TOL2008'!A:A,0))</f>
        <v>10890</v>
      </c>
      <c r="J3255" s="126" t="str">
        <f>INDEX(Pääluokka!$H$2:$H$100,MATCH(VALUE(LEFT(Taulukko1[[#This Row],[TOL2008]],2)),Pääluokka!$G$2:$G$100,0))</f>
        <v>Teollisuus</v>
      </c>
      <c r="K3255" s="126" t="str">
        <f>INDEX(Pääluokka!$I$2:$I$100,MATCH(VALUE(LEFT(Taulukko1[[#This Row],[TOL2008]],2)),Pääluokka!$G$2:$G$100,0))</f>
        <v>Teollisuus (C-E)</v>
      </c>
      <c r="L3255" s="41">
        <f t="shared" si="500"/>
        <v>45</v>
      </c>
      <c r="M3255" s="43">
        <f t="shared" si="501"/>
        <v>42125</v>
      </c>
      <c r="N3255" s="43">
        <f t="shared" si="502"/>
        <v>42170</v>
      </c>
      <c r="O3255" s="43">
        <f t="shared" si="503"/>
        <v>42125</v>
      </c>
      <c r="P3255" s="43">
        <f t="shared" si="504"/>
        <v>42156</v>
      </c>
      <c r="Q3255" s="41">
        <f t="shared" si="505"/>
        <v>2015</v>
      </c>
      <c r="R3255" s="41">
        <f t="shared" si="506"/>
        <v>2015</v>
      </c>
      <c r="S3255" s="43" t="str">
        <f>YEAR(Taulukko1[[#This Row],[Alku KK]])&amp;"Q"&amp;ROUNDDOWN((MONTH(Taulukko1[[#This Row],[Alku KK]])-1)/3+1,0)</f>
        <v>2015Q2</v>
      </c>
      <c r="T3255" s="43" t="str">
        <f>YEAR(Taulukko1[[#This Row],[Loppu KK]])&amp;"Q"&amp;ROUNDDOWN((MONTH(Taulukko1[[#This Row],[Loppu KK]])-1)/3+1,0)</f>
        <v>2015Q2</v>
      </c>
      <c r="U3255" s="66">
        <f>IF(COUNT(Taulukko1[[#This Row],[Neuvottelujen alaiset ]])=1,Taulukko1[[#This Row],[Neuvottelujen alaiset ]],Taulukko1[[#This Row],[Vähennystarve]])</f>
        <v>25</v>
      </c>
      <c r="V3255" s="44">
        <f t="shared" si="507"/>
        <v>1</v>
      </c>
      <c r="W3255" s="44">
        <f t="shared" si="508"/>
        <v>0.64</v>
      </c>
      <c r="X3255" s="44">
        <f t="shared" si="509"/>
        <v>0.64</v>
      </c>
      <c r="Y3255" s="90" t="b">
        <f>AND(MONTH(Taulukko1[[#This Row],[Alku PVM]] )=6,DAY(Taulukko1[[#This Row],[Alku PVM]] )&gt;19)</f>
        <v>0</v>
      </c>
      <c r="Z3255" s="90" t="b">
        <f>AND(MONTH(Taulukko1[[#This Row],[Loppu PVM]] )=6,DAY(Taulukko1[[#This Row],[Loppu PVM]] )&gt;19)</f>
        <v>0</v>
      </c>
      <c r="AA3255" s="90" t="b">
        <f>OR(MONTH(Taulukko1[[#This Row],[Alku PVM]] )&lt;=5,AND(MONTH(Taulukko1[[#This Row],[Alku PVM]] )=6,DAY(Taulukko1[[#This Row],[Alku PVM]] )&lt;20))</f>
        <v>1</v>
      </c>
      <c r="AB3255" s="90" t="b">
        <f>OR(MONTH(Taulukko1[[#This Row],[Loppu PVM]])&lt;=5,AND(MONTH(Taulukko1[[#This Row],[Loppu PVM]] )=6,DAY(Taulukko1[[#This Row],[Loppu PVM]])&lt;20))</f>
        <v>1</v>
      </c>
      <c r="AC3255" s="90" t="b">
        <f>OR(MONTH(Taulukko1[[#This Row],[Alku PVM]] )&lt;=3,AND(MONTH(Taulukko1[[#This Row],[Alku PVM]] )=3))</f>
        <v>0</v>
      </c>
      <c r="AD3255" s="90" t="b">
        <f>OR(MONTH(Taulukko1[[#This Row],[Loppu PVM]] )&lt;=3,AND(MONTH(Taulukko1[[#This Row],[Loppu PVM]] )=3))</f>
        <v>0</v>
      </c>
      <c r="AE3255" s="90" t="b">
        <f>OR(MONTH(Taulukko1[[#This Row],[Alku PVM]] )&lt;=9,AND(MONTH(Taulukko1[[#This Row],[Alku PVM]] )=9))</f>
        <v>1</v>
      </c>
      <c r="AF3255" s="90" t="b">
        <f>OR(MONTH(Taulukko1[[#This Row],[Loppu PVM]])&lt;=9,AND(MONTH(Taulukko1[[#This Row],[Loppu PVM]] )=9))</f>
        <v>1</v>
      </c>
      <c r="AG3255" s="90" t="b">
        <f>OR(MONTH(Taulukko1[[#This Row],[Alku PVM]] )&lt;=6,AND(MONTH(Taulukko1[[#This Row],[Alku PVM]] )=6))</f>
        <v>1</v>
      </c>
      <c r="AH3255" s="90" t="b">
        <f>OR(MONTH(Taulukko1[[#This Row],[Loppu PVM]])&lt;=6,AND(MONTH(Taulukko1[[#This Row],[Loppu PVM]] )=6))</f>
        <v>1</v>
      </c>
    </row>
    <row r="3256" spans="1:34">
      <c r="A3256" s="25" t="s">
        <v>4635</v>
      </c>
      <c r="B3256" s="26">
        <v>42125</v>
      </c>
      <c r="C3256" s="25" t="s">
        <v>4636</v>
      </c>
      <c r="D3256" s="35"/>
      <c r="E3256" s="27"/>
      <c r="F3256" s="26">
        <v>42177</v>
      </c>
      <c r="G3256" s="33">
        <v>9</v>
      </c>
      <c r="H3256" s="27">
        <v>90</v>
      </c>
      <c r="I3256" s="126">
        <f>INDEX('TOL2008'!B:B,MATCH(A3256,'TOL2008'!A:A,0))</f>
        <v>31090</v>
      </c>
      <c r="J3256" s="126" t="str">
        <f>INDEX(Pääluokka!$H$2:$H$100,MATCH(VALUE(LEFT(Taulukko1[[#This Row],[TOL2008]],2)),Pääluokka!$G$2:$G$100,0))</f>
        <v>Teollisuus</v>
      </c>
      <c r="K3256" s="126" t="str">
        <f>INDEX(Pääluokka!$I$2:$I$100,MATCH(VALUE(LEFT(Taulukko1[[#This Row],[TOL2008]],2)),Pääluokka!$G$2:$G$100,0))</f>
        <v>Teollisuus (C-E)</v>
      </c>
      <c r="L3256" s="41">
        <f t="shared" si="500"/>
        <v>52</v>
      </c>
      <c r="M3256" s="43">
        <f t="shared" si="501"/>
        <v>42125</v>
      </c>
      <c r="N3256" s="43">
        <f t="shared" si="502"/>
        <v>42177</v>
      </c>
      <c r="O3256" s="43">
        <f t="shared" si="503"/>
        <v>42125</v>
      </c>
      <c r="P3256" s="43">
        <f t="shared" si="504"/>
        <v>42156</v>
      </c>
      <c r="Q3256" s="41">
        <f t="shared" si="505"/>
        <v>2015</v>
      </c>
      <c r="R3256" s="41">
        <f t="shared" si="506"/>
        <v>2015</v>
      </c>
      <c r="S3256" s="43" t="str">
        <f>YEAR(Taulukko1[[#This Row],[Alku KK]])&amp;"Q"&amp;ROUNDDOWN((MONTH(Taulukko1[[#This Row],[Alku KK]])-1)/3+1,0)</f>
        <v>2015Q2</v>
      </c>
      <c r="T3256" s="43" t="str">
        <f>YEAR(Taulukko1[[#This Row],[Loppu KK]])&amp;"Q"&amp;ROUNDDOWN((MONTH(Taulukko1[[#This Row],[Loppu KK]])-1)/3+1,0)</f>
        <v>2015Q2</v>
      </c>
      <c r="U3256" s="66">
        <f>IF(COUNT(Taulukko1[[#This Row],[Neuvottelujen alaiset ]])=1,Taulukko1[[#This Row],[Neuvottelujen alaiset ]],Taulukko1[[#This Row],[Vähennystarve]])</f>
        <v>90</v>
      </c>
      <c r="V3256" s="44" t="str">
        <f t="shared" si="507"/>
        <v>NA</v>
      </c>
      <c r="W3256" s="44">
        <f t="shared" si="508"/>
        <v>0.1</v>
      </c>
      <c r="X3256" s="44" t="str">
        <f t="shared" si="509"/>
        <v>NA</v>
      </c>
      <c r="Y3256" s="90" t="b">
        <f>AND(MONTH(Taulukko1[[#This Row],[Alku PVM]] )=6,DAY(Taulukko1[[#This Row],[Alku PVM]] )&gt;19)</f>
        <v>0</v>
      </c>
      <c r="Z3256" s="90" t="b">
        <f>AND(MONTH(Taulukko1[[#This Row],[Loppu PVM]] )=6,DAY(Taulukko1[[#This Row],[Loppu PVM]] )&gt;19)</f>
        <v>1</v>
      </c>
      <c r="AA3256" s="90" t="b">
        <f>OR(MONTH(Taulukko1[[#This Row],[Alku PVM]] )&lt;=5,AND(MONTH(Taulukko1[[#This Row],[Alku PVM]] )=6,DAY(Taulukko1[[#This Row],[Alku PVM]] )&lt;20))</f>
        <v>1</v>
      </c>
      <c r="AB3256" s="90" t="b">
        <f>OR(MONTH(Taulukko1[[#This Row],[Loppu PVM]])&lt;=5,AND(MONTH(Taulukko1[[#This Row],[Loppu PVM]] )=6,DAY(Taulukko1[[#This Row],[Loppu PVM]])&lt;20))</f>
        <v>0</v>
      </c>
      <c r="AC3256" s="90" t="b">
        <f>OR(MONTH(Taulukko1[[#This Row],[Alku PVM]] )&lt;=3,AND(MONTH(Taulukko1[[#This Row],[Alku PVM]] )=3))</f>
        <v>0</v>
      </c>
      <c r="AD3256" s="90" t="b">
        <f>OR(MONTH(Taulukko1[[#This Row],[Loppu PVM]] )&lt;=3,AND(MONTH(Taulukko1[[#This Row],[Loppu PVM]] )=3))</f>
        <v>0</v>
      </c>
      <c r="AE3256" s="90" t="b">
        <f>OR(MONTH(Taulukko1[[#This Row],[Alku PVM]] )&lt;=9,AND(MONTH(Taulukko1[[#This Row],[Alku PVM]] )=9))</f>
        <v>1</v>
      </c>
      <c r="AF3256" s="90" t="b">
        <f>OR(MONTH(Taulukko1[[#This Row],[Loppu PVM]])&lt;=9,AND(MONTH(Taulukko1[[#This Row],[Loppu PVM]] )=9))</f>
        <v>1</v>
      </c>
      <c r="AG3256" s="90" t="b">
        <f>OR(MONTH(Taulukko1[[#This Row],[Alku PVM]] )&lt;=6,AND(MONTH(Taulukko1[[#This Row],[Alku PVM]] )=6))</f>
        <v>1</v>
      </c>
      <c r="AH3256" s="90" t="b">
        <f>OR(MONTH(Taulukko1[[#This Row],[Loppu PVM]])&lt;=6,AND(MONTH(Taulukko1[[#This Row],[Loppu PVM]] )=6))</f>
        <v>1</v>
      </c>
    </row>
    <row r="3257" spans="1:34">
      <c r="A3257" s="25" t="s">
        <v>4637</v>
      </c>
      <c r="B3257" s="26">
        <v>42125</v>
      </c>
      <c r="C3257" s="25" t="s">
        <v>4638</v>
      </c>
      <c r="D3257" s="35">
        <v>75</v>
      </c>
      <c r="E3257" s="27"/>
      <c r="F3257" s="26">
        <v>42150</v>
      </c>
      <c r="G3257" s="33">
        <v>0</v>
      </c>
      <c r="H3257" s="27">
        <v>90</v>
      </c>
      <c r="I3257" s="126">
        <f>INDEX('TOL2008'!B:B,MATCH(A3257,'TOL2008'!A:A,0))</f>
        <v>25110</v>
      </c>
      <c r="J3257" s="126" t="str">
        <f>INDEX(Pääluokka!$H$2:$H$100,MATCH(VALUE(LEFT(Taulukko1[[#This Row],[TOL2008]],2)),Pääluokka!$G$2:$G$100,0))</f>
        <v>Teollisuus</v>
      </c>
      <c r="K3257" s="126" t="str">
        <f>INDEX(Pääluokka!$I$2:$I$100,MATCH(VALUE(LEFT(Taulukko1[[#This Row],[TOL2008]],2)),Pääluokka!$G$2:$G$100,0))</f>
        <v>Teollisuus (C-E)</v>
      </c>
      <c r="L3257" s="41">
        <f t="shared" si="500"/>
        <v>25</v>
      </c>
      <c r="M3257" s="43">
        <f t="shared" si="501"/>
        <v>42125</v>
      </c>
      <c r="N3257" s="43">
        <f t="shared" si="502"/>
        <v>42150</v>
      </c>
      <c r="O3257" s="43">
        <f t="shared" si="503"/>
        <v>42125</v>
      </c>
      <c r="P3257" s="43">
        <f t="shared" si="504"/>
        <v>42125</v>
      </c>
      <c r="Q3257" s="41">
        <f t="shared" si="505"/>
        <v>2015</v>
      </c>
      <c r="R3257" s="41">
        <f t="shared" si="506"/>
        <v>2015</v>
      </c>
      <c r="S3257" s="43" t="str">
        <f>YEAR(Taulukko1[[#This Row],[Alku KK]])&amp;"Q"&amp;ROUNDDOWN((MONTH(Taulukko1[[#This Row],[Alku KK]])-1)/3+1,0)</f>
        <v>2015Q2</v>
      </c>
      <c r="T3257" s="43" t="str">
        <f>YEAR(Taulukko1[[#This Row],[Loppu KK]])&amp;"Q"&amp;ROUNDDOWN((MONTH(Taulukko1[[#This Row],[Loppu KK]])-1)/3+1,0)</f>
        <v>2015Q2</v>
      </c>
      <c r="U3257" s="66">
        <f>IF(COUNT(Taulukko1[[#This Row],[Neuvottelujen alaiset ]])=1,Taulukko1[[#This Row],[Neuvottelujen alaiset ]],Taulukko1[[#This Row],[Vähennystarve]])</f>
        <v>90</v>
      </c>
      <c r="V3257" s="44" t="str">
        <f t="shared" si="507"/>
        <v>NA</v>
      </c>
      <c r="W3257" s="44">
        <f t="shared" si="508"/>
        <v>0</v>
      </c>
      <c r="X3257" s="44" t="str">
        <f t="shared" si="509"/>
        <v>NA</v>
      </c>
      <c r="Y3257" s="90" t="b">
        <f>AND(MONTH(Taulukko1[[#This Row],[Alku PVM]] )=6,DAY(Taulukko1[[#This Row],[Alku PVM]] )&gt;19)</f>
        <v>0</v>
      </c>
      <c r="Z3257" s="90" t="b">
        <f>AND(MONTH(Taulukko1[[#This Row],[Loppu PVM]] )=6,DAY(Taulukko1[[#This Row],[Loppu PVM]] )&gt;19)</f>
        <v>0</v>
      </c>
      <c r="AA3257" s="90" t="b">
        <f>OR(MONTH(Taulukko1[[#This Row],[Alku PVM]] )&lt;=5,AND(MONTH(Taulukko1[[#This Row],[Alku PVM]] )=6,DAY(Taulukko1[[#This Row],[Alku PVM]] )&lt;20))</f>
        <v>1</v>
      </c>
      <c r="AB3257" s="90" t="b">
        <f>OR(MONTH(Taulukko1[[#This Row],[Loppu PVM]])&lt;=5,AND(MONTH(Taulukko1[[#This Row],[Loppu PVM]] )=6,DAY(Taulukko1[[#This Row],[Loppu PVM]])&lt;20))</f>
        <v>1</v>
      </c>
      <c r="AC3257" s="90" t="b">
        <f>OR(MONTH(Taulukko1[[#This Row],[Alku PVM]] )&lt;=3,AND(MONTH(Taulukko1[[#This Row],[Alku PVM]] )=3))</f>
        <v>0</v>
      </c>
      <c r="AD3257" s="90" t="b">
        <f>OR(MONTH(Taulukko1[[#This Row],[Loppu PVM]] )&lt;=3,AND(MONTH(Taulukko1[[#This Row],[Loppu PVM]] )=3))</f>
        <v>0</v>
      </c>
      <c r="AE3257" s="90" t="b">
        <f>OR(MONTH(Taulukko1[[#This Row],[Alku PVM]] )&lt;=9,AND(MONTH(Taulukko1[[#This Row],[Alku PVM]] )=9))</f>
        <v>1</v>
      </c>
      <c r="AF3257" s="90" t="b">
        <f>OR(MONTH(Taulukko1[[#This Row],[Loppu PVM]])&lt;=9,AND(MONTH(Taulukko1[[#This Row],[Loppu PVM]] )=9))</f>
        <v>1</v>
      </c>
      <c r="AG3257" s="90" t="b">
        <f>OR(MONTH(Taulukko1[[#This Row],[Alku PVM]] )&lt;=6,AND(MONTH(Taulukko1[[#This Row],[Alku PVM]] )=6))</f>
        <v>1</v>
      </c>
      <c r="AH3257" s="90" t="b">
        <f>OR(MONTH(Taulukko1[[#This Row],[Loppu PVM]])&lt;=6,AND(MONTH(Taulukko1[[#This Row],[Loppu PVM]] )=6))</f>
        <v>1</v>
      </c>
    </row>
    <row r="3258" spans="1:34">
      <c r="A3258" s="25" t="s">
        <v>168</v>
      </c>
      <c r="B3258" s="26">
        <v>42125</v>
      </c>
      <c r="C3258" s="25" t="s">
        <v>1806</v>
      </c>
      <c r="D3258" s="35"/>
      <c r="E3258" s="27"/>
      <c r="F3258" s="26">
        <v>42166</v>
      </c>
      <c r="G3258" s="33">
        <v>30</v>
      </c>
      <c r="H3258" s="27">
        <v>30</v>
      </c>
      <c r="I3258" s="126">
        <f>INDEX('TOL2008'!B:B,MATCH(A3258,'TOL2008'!A:A,0))</f>
        <v>81210</v>
      </c>
      <c r="J3258" s="126" t="str">
        <f>INDEX(Pääluokka!$H$2:$H$100,MATCH(VALUE(LEFT(Taulukko1[[#This Row],[TOL2008]],2)),Pääluokka!$G$2:$G$100,0))</f>
        <v>Hallinto- ja tukipalvelutoiminta</v>
      </c>
      <c r="K3258" s="126" t="str">
        <f>INDEX(Pääluokka!$I$2:$I$100,MATCH(VALUE(LEFT(Taulukko1[[#This Row],[TOL2008]],2)),Pääluokka!$G$2:$G$100,0))</f>
        <v>Palvelualat (G-N, R, S)</v>
      </c>
      <c r="L3258" s="41">
        <f t="shared" si="500"/>
        <v>41</v>
      </c>
      <c r="M3258" s="43">
        <f t="shared" si="501"/>
        <v>42125</v>
      </c>
      <c r="N3258" s="43">
        <f t="shared" si="502"/>
        <v>42166</v>
      </c>
      <c r="O3258" s="43">
        <f t="shared" si="503"/>
        <v>42125</v>
      </c>
      <c r="P3258" s="43">
        <f t="shared" si="504"/>
        <v>42156</v>
      </c>
      <c r="Q3258" s="41">
        <f t="shared" si="505"/>
        <v>2015</v>
      </c>
      <c r="R3258" s="41">
        <f t="shared" si="506"/>
        <v>2015</v>
      </c>
      <c r="S3258" s="43" t="str">
        <f>YEAR(Taulukko1[[#This Row],[Alku KK]])&amp;"Q"&amp;ROUNDDOWN((MONTH(Taulukko1[[#This Row],[Alku KK]])-1)/3+1,0)</f>
        <v>2015Q2</v>
      </c>
      <c r="T3258" s="43" t="str">
        <f>YEAR(Taulukko1[[#This Row],[Loppu KK]])&amp;"Q"&amp;ROUNDDOWN((MONTH(Taulukko1[[#This Row],[Loppu KK]])-1)/3+1,0)</f>
        <v>2015Q2</v>
      </c>
      <c r="U3258" s="66">
        <f>IF(COUNT(Taulukko1[[#This Row],[Neuvottelujen alaiset ]])=1,Taulukko1[[#This Row],[Neuvottelujen alaiset ]],Taulukko1[[#This Row],[Vähennystarve]])</f>
        <v>30</v>
      </c>
      <c r="V3258" s="44" t="str">
        <f t="shared" si="507"/>
        <v>NA</v>
      </c>
      <c r="W3258" s="44">
        <f t="shared" si="508"/>
        <v>1</v>
      </c>
      <c r="X3258" s="44" t="str">
        <f t="shared" si="509"/>
        <v>NA</v>
      </c>
      <c r="Y3258" s="90" t="b">
        <f>AND(MONTH(Taulukko1[[#This Row],[Alku PVM]] )=6,DAY(Taulukko1[[#This Row],[Alku PVM]] )&gt;19)</f>
        <v>0</v>
      </c>
      <c r="Z3258" s="90" t="b">
        <f>AND(MONTH(Taulukko1[[#This Row],[Loppu PVM]] )=6,DAY(Taulukko1[[#This Row],[Loppu PVM]] )&gt;19)</f>
        <v>0</v>
      </c>
      <c r="AA3258" s="90" t="b">
        <f>OR(MONTH(Taulukko1[[#This Row],[Alku PVM]] )&lt;=5,AND(MONTH(Taulukko1[[#This Row],[Alku PVM]] )=6,DAY(Taulukko1[[#This Row],[Alku PVM]] )&lt;20))</f>
        <v>1</v>
      </c>
      <c r="AB3258" s="90" t="b">
        <f>OR(MONTH(Taulukko1[[#This Row],[Loppu PVM]])&lt;=5,AND(MONTH(Taulukko1[[#This Row],[Loppu PVM]] )=6,DAY(Taulukko1[[#This Row],[Loppu PVM]])&lt;20))</f>
        <v>1</v>
      </c>
      <c r="AC3258" s="90" t="b">
        <f>OR(MONTH(Taulukko1[[#This Row],[Alku PVM]] )&lt;=3,AND(MONTH(Taulukko1[[#This Row],[Alku PVM]] )=3))</f>
        <v>0</v>
      </c>
      <c r="AD3258" s="90" t="b">
        <f>OR(MONTH(Taulukko1[[#This Row],[Loppu PVM]] )&lt;=3,AND(MONTH(Taulukko1[[#This Row],[Loppu PVM]] )=3))</f>
        <v>0</v>
      </c>
      <c r="AE3258" s="90" t="b">
        <f>OR(MONTH(Taulukko1[[#This Row],[Alku PVM]] )&lt;=9,AND(MONTH(Taulukko1[[#This Row],[Alku PVM]] )=9))</f>
        <v>1</v>
      </c>
      <c r="AF3258" s="90" t="b">
        <f>OR(MONTH(Taulukko1[[#This Row],[Loppu PVM]])&lt;=9,AND(MONTH(Taulukko1[[#This Row],[Loppu PVM]] )=9))</f>
        <v>1</v>
      </c>
      <c r="AG3258" s="90" t="b">
        <f>OR(MONTH(Taulukko1[[#This Row],[Alku PVM]] )&lt;=6,AND(MONTH(Taulukko1[[#This Row],[Alku PVM]] )=6))</f>
        <v>1</v>
      </c>
      <c r="AH3258" s="90" t="b">
        <f>OR(MONTH(Taulukko1[[#This Row],[Loppu PVM]])&lt;=6,AND(MONTH(Taulukko1[[#This Row],[Loppu PVM]] )=6))</f>
        <v>1</v>
      </c>
    </row>
    <row r="3259" spans="1:34">
      <c r="A3259" s="25" t="s">
        <v>4639</v>
      </c>
      <c r="B3259" s="26">
        <v>42125</v>
      </c>
      <c r="C3259" s="25" t="s">
        <v>4640</v>
      </c>
      <c r="D3259" s="35">
        <v>75</v>
      </c>
      <c r="E3259" s="27"/>
      <c r="F3259" s="26">
        <v>42163</v>
      </c>
      <c r="G3259" s="33">
        <v>0</v>
      </c>
      <c r="H3259" s="27">
        <v>88</v>
      </c>
      <c r="I3259" s="126">
        <f>INDEX('TOL2008'!B:B,MATCH(A3259,'TOL2008'!A:A,0))</f>
        <v>85320</v>
      </c>
      <c r="J3259" s="126" t="str">
        <f>INDEX(Pääluokka!$H$2:$H$100,MATCH(VALUE(LEFT(Taulukko1[[#This Row],[TOL2008]],2)),Pääluokka!$G$2:$G$100,0))</f>
        <v>Koulutus</v>
      </c>
      <c r="K3259" s="126" t="str">
        <f>INDEX(Pääluokka!$I$2:$I$100,MATCH(VALUE(LEFT(Taulukko1[[#This Row],[TOL2008]],2)),Pääluokka!$G$2:$G$100,0))</f>
        <v>Muut toimialat (O-Q, T-X)</v>
      </c>
      <c r="L3259" s="41">
        <f t="shared" si="500"/>
        <v>38</v>
      </c>
      <c r="M3259" s="43">
        <f t="shared" si="501"/>
        <v>42125</v>
      </c>
      <c r="N3259" s="43">
        <f t="shared" si="502"/>
        <v>42163</v>
      </c>
      <c r="O3259" s="43">
        <f t="shared" si="503"/>
        <v>42125</v>
      </c>
      <c r="P3259" s="43">
        <f t="shared" si="504"/>
        <v>42156</v>
      </c>
      <c r="Q3259" s="41">
        <f t="shared" si="505"/>
        <v>2015</v>
      </c>
      <c r="R3259" s="41">
        <f t="shared" si="506"/>
        <v>2015</v>
      </c>
      <c r="S3259" s="43" t="str">
        <f>YEAR(Taulukko1[[#This Row],[Alku KK]])&amp;"Q"&amp;ROUNDDOWN((MONTH(Taulukko1[[#This Row],[Alku KK]])-1)/3+1,0)</f>
        <v>2015Q2</v>
      </c>
      <c r="T3259" s="43" t="str">
        <f>YEAR(Taulukko1[[#This Row],[Loppu KK]])&amp;"Q"&amp;ROUNDDOWN((MONTH(Taulukko1[[#This Row],[Loppu KK]])-1)/3+1,0)</f>
        <v>2015Q2</v>
      </c>
      <c r="U3259" s="66">
        <f>IF(COUNT(Taulukko1[[#This Row],[Neuvottelujen alaiset ]])=1,Taulukko1[[#This Row],[Neuvottelujen alaiset ]],Taulukko1[[#This Row],[Vähennystarve]])</f>
        <v>88</v>
      </c>
      <c r="V3259" s="44" t="str">
        <f t="shared" si="507"/>
        <v>NA</v>
      </c>
      <c r="W3259" s="44">
        <f t="shared" si="508"/>
        <v>0</v>
      </c>
      <c r="X3259" s="44" t="str">
        <f t="shared" si="509"/>
        <v>NA</v>
      </c>
      <c r="Y3259" s="90" t="b">
        <f>AND(MONTH(Taulukko1[[#This Row],[Alku PVM]] )=6,DAY(Taulukko1[[#This Row],[Alku PVM]] )&gt;19)</f>
        <v>0</v>
      </c>
      <c r="Z3259" s="90" t="b">
        <f>AND(MONTH(Taulukko1[[#This Row],[Loppu PVM]] )=6,DAY(Taulukko1[[#This Row],[Loppu PVM]] )&gt;19)</f>
        <v>0</v>
      </c>
      <c r="AA3259" s="90" t="b">
        <f>OR(MONTH(Taulukko1[[#This Row],[Alku PVM]] )&lt;=5,AND(MONTH(Taulukko1[[#This Row],[Alku PVM]] )=6,DAY(Taulukko1[[#This Row],[Alku PVM]] )&lt;20))</f>
        <v>1</v>
      </c>
      <c r="AB3259" s="90" t="b">
        <f>OR(MONTH(Taulukko1[[#This Row],[Loppu PVM]])&lt;=5,AND(MONTH(Taulukko1[[#This Row],[Loppu PVM]] )=6,DAY(Taulukko1[[#This Row],[Loppu PVM]])&lt;20))</f>
        <v>1</v>
      </c>
      <c r="AC3259" s="90" t="b">
        <f>OR(MONTH(Taulukko1[[#This Row],[Alku PVM]] )&lt;=3,AND(MONTH(Taulukko1[[#This Row],[Alku PVM]] )=3))</f>
        <v>0</v>
      </c>
      <c r="AD3259" s="90" t="b">
        <f>OR(MONTH(Taulukko1[[#This Row],[Loppu PVM]] )&lt;=3,AND(MONTH(Taulukko1[[#This Row],[Loppu PVM]] )=3))</f>
        <v>0</v>
      </c>
      <c r="AE3259" s="90" t="b">
        <f>OR(MONTH(Taulukko1[[#This Row],[Alku PVM]] )&lt;=9,AND(MONTH(Taulukko1[[#This Row],[Alku PVM]] )=9))</f>
        <v>1</v>
      </c>
      <c r="AF3259" s="90" t="b">
        <f>OR(MONTH(Taulukko1[[#This Row],[Loppu PVM]])&lt;=9,AND(MONTH(Taulukko1[[#This Row],[Loppu PVM]] )=9))</f>
        <v>1</v>
      </c>
      <c r="AG3259" s="90" t="b">
        <f>OR(MONTH(Taulukko1[[#This Row],[Alku PVM]] )&lt;=6,AND(MONTH(Taulukko1[[#This Row],[Alku PVM]] )=6))</f>
        <v>1</v>
      </c>
      <c r="AH3259" s="90" t="b">
        <f>OR(MONTH(Taulukko1[[#This Row],[Loppu PVM]])&lt;=6,AND(MONTH(Taulukko1[[#This Row],[Loppu PVM]] )=6))</f>
        <v>1</v>
      </c>
    </row>
    <row r="3260" spans="1:34">
      <c r="A3260" s="25" t="s">
        <v>4641</v>
      </c>
      <c r="B3260" s="26">
        <v>42128</v>
      </c>
      <c r="C3260" s="25" t="s">
        <v>4642</v>
      </c>
      <c r="D3260" s="35"/>
      <c r="E3260" s="27">
        <v>50</v>
      </c>
      <c r="F3260" s="26">
        <v>42170</v>
      </c>
      <c r="G3260" s="33">
        <v>24</v>
      </c>
      <c r="H3260" s="27">
        <v>50</v>
      </c>
      <c r="I3260" s="126">
        <f>INDEX('TOL2008'!B:B,MATCH(A3260,'TOL2008'!A:A,0))</f>
        <v>85320</v>
      </c>
      <c r="J3260" s="126" t="str">
        <f>INDEX(Pääluokka!$H$2:$H$100,MATCH(VALUE(LEFT(Taulukko1[[#This Row],[TOL2008]],2)),Pääluokka!$G$2:$G$100,0))</f>
        <v>Koulutus</v>
      </c>
      <c r="K3260" s="126" t="str">
        <f>INDEX(Pääluokka!$I$2:$I$100,MATCH(VALUE(LEFT(Taulukko1[[#This Row],[TOL2008]],2)),Pääluokka!$G$2:$G$100,0))</f>
        <v>Muut toimialat (O-Q, T-X)</v>
      </c>
      <c r="L3260" s="41">
        <f t="shared" si="500"/>
        <v>42</v>
      </c>
      <c r="M3260" s="43">
        <f t="shared" si="501"/>
        <v>42128</v>
      </c>
      <c r="N3260" s="43">
        <f t="shared" si="502"/>
        <v>42170</v>
      </c>
      <c r="O3260" s="43">
        <f t="shared" si="503"/>
        <v>42125</v>
      </c>
      <c r="P3260" s="43">
        <f t="shared" si="504"/>
        <v>42156</v>
      </c>
      <c r="Q3260" s="41">
        <f t="shared" si="505"/>
        <v>2015</v>
      </c>
      <c r="R3260" s="41">
        <f t="shared" si="506"/>
        <v>2015</v>
      </c>
      <c r="S3260" s="43" t="str">
        <f>YEAR(Taulukko1[[#This Row],[Alku KK]])&amp;"Q"&amp;ROUNDDOWN((MONTH(Taulukko1[[#This Row],[Alku KK]])-1)/3+1,0)</f>
        <v>2015Q2</v>
      </c>
      <c r="T3260" s="43" t="str">
        <f>YEAR(Taulukko1[[#This Row],[Loppu KK]])&amp;"Q"&amp;ROUNDDOWN((MONTH(Taulukko1[[#This Row],[Loppu KK]])-1)/3+1,0)</f>
        <v>2015Q2</v>
      </c>
      <c r="U3260" s="66">
        <f>IF(COUNT(Taulukko1[[#This Row],[Neuvottelujen alaiset ]])=1,Taulukko1[[#This Row],[Neuvottelujen alaiset ]],Taulukko1[[#This Row],[Vähennystarve]])</f>
        <v>50</v>
      </c>
      <c r="V3260" s="44">
        <f t="shared" si="507"/>
        <v>1</v>
      </c>
      <c r="W3260" s="44">
        <f t="shared" si="508"/>
        <v>0.48</v>
      </c>
      <c r="X3260" s="44">
        <f t="shared" si="509"/>
        <v>0.48</v>
      </c>
      <c r="Y3260" s="90" t="b">
        <f>AND(MONTH(Taulukko1[[#This Row],[Alku PVM]] )=6,DAY(Taulukko1[[#This Row],[Alku PVM]] )&gt;19)</f>
        <v>0</v>
      </c>
      <c r="Z3260" s="90" t="b">
        <f>AND(MONTH(Taulukko1[[#This Row],[Loppu PVM]] )=6,DAY(Taulukko1[[#This Row],[Loppu PVM]] )&gt;19)</f>
        <v>0</v>
      </c>
      <c r="AA3260" s="90" t="b">
        <f>OR(MONTH(Taulukko1[[#This Row],[Alku PVM]] )&lt;=5,AND(MONTH(Taulukko1[[#This Row],[Alku PVM]] )=6,DAY(Taulukko1[[#This Row],[Alku PVM]] )&lt;20))</f>
        <v>1</v>
      </c>
      <c r="AB3260" s="90" t="b">
        <f>OR(MONTH(Taulukko1[[#This Row],[Loppu PVM]])&lt;=5,AND(MONTH(Taulukko1[[#This Row],[Loppu PVM]] )=6,DAY(Taulukko1[[#This Row],[Loppu PVM]])&lt;20))</f>
        <v>1</v>
      </c>
      <c r="AC3260" s="90" t="b">
        <f>OR(MONTH(Taulukko1[[#This Row],[Alku PVM]] )&lt;=3,AND(MONTH(Taulukko1[[#This Row],[Alku PVM]] )=3))</f>
        <v>0</v>
      </c>
      <c r="AD3260" s="90" t="b">
        <f>OR(MONTH(Taulukko1[[#This Row],[Loppu PVM]] )&lt;=3,AND(MONTH(Taulukko1[[#This Row],[Loppu PVM]] )=3))</f>
        <v>0</v>
      </c>
      <c r="AE3260" s="90" t="b">
        <f>OR(MONTH(Taulukko1[[#This Row],[Alku PVM]] )&lt;=9,AND(MONTH(Taulukko1[[#This Row],[Alku PVM]] )=9))</f>
        <v>1</v>
      </c>
      <c r="AF3260" s="90" t="b">
        <f>OR(MONTH(Taulukko1[[#This Row],[Loppu PVM]])&lt;=9,AND(MONTH(Taulukko1[[#This Row],[Loppu PVM]] )=9))</f>
        <v>1</v>
      </c>
      <c r="AG3260" s="90" t="b">
        <f>OR(MONTH(Taulukko1[[#This Row],[Alku PVM]] )&lt;=6,AND(MONTH(Taulukko1[[#This Row],[Alku PVM]] )=6))</f>
        <v>1</v>
      </c>
      <c r="AH3260" s="90" t="b">
        <f>OR(MONTH(Taulukko1[[#This Row],[Loppu PVM]])&lt;=6,AND(MONTH(Taulukko1[[#This Row],[Loppu PVM]] )=6))</f>
        <v>1</v>
      </c>
    </row>
    <row r="3261" spans="1:34">
      <c r="A3261" s="25" t="s">
        <v>4643</v>
      </c>
      <c r="B3261" s="26">
        <v>42129</v>
      </c>
      <c r="C3261" s="25" t="s">
        <v>4644</v>
      </c>
      <c r="D3261" s="35" t="s">
        <v>25</v>
      </c>
      <c r="E3261" s="27">
        <v>10</v>
      </c>
      <c r="F3261" s="26">
        <v>42160</v>
      </c>
      <c r="G3261" s="33">
        <v>34</v>
      </c>
      <c r="H3261" s="27">
        <v>100</v>
      </c>
      <c r="I3261" s="126">
        <f>INDEX('TOL2008'!B:B,MATCH(A3261,'TOL2008'!A:A,0))</f>
        <v>15200</v>
      </c>
      <c r="J3261" s="126" t="str">
        <f>INDEX(Pääluokka!$H$2:$H$100,MATCH(VALUE(LEFT(Taulukko1[[#This Row],[TOL2008]],2)),Pääluokka!$G$2:$G$100,0))</f>
        <v>Teollisuus</v>
      </c>
      <c r="K3261" s="126" t="str">
        <f>INDEX(Pääluokka!$I$2:$I$100,MATCH(VALUE(LEFT(Taulukko1[[#This Row],[TOL2008]],2)),Pääluokka!$G$2:$G$100,0))</f>
        <v>Teollisuus (C-E)</v>
      </c>
      <c r="L3261" s="41">
        <f t="shared" si="500"/>
        <v>31</v>
      </c>
      <c r="M3261" s="43">
        <f t="shared" si="501"/>
        <v>42129</v>
      </c>
      <c r="N3261" s="43">
        <f t="shared" si="502"/>
        <v>42160</v>
      </c>
      <c r="O3261" s="43">
        <f t="shared" si="503"/>
        <v>42125</v>
      </c>
      <c r="P3261" s="43">
        <f t="shared" si="504"/>
        <v>42156</v>
      </c>
      <c r="Q3261" s="41">
        <f t="shared" si="505"/>
        <v>2015</v>
      </c>
      <c r="R3261" s="41">
        <f t="shared" si="506"/>
        <v>2015</v>
      </c>
      <c r="S3261" s="43" t="str">
        <f>YEAR(Taulukko1[[#This Row],[Alku KK]])&amp;"Q"&amp;ROUNDDOWN((MONTH(Taulukko1[[#This Row],[Alku KK]])-1)/3+1,0)</f>
        <v>2015Q2</v>
      </c>
      <c r="T3261" s="43" t="str">
        <f>YEAR(Taulukko1[[#This Row],[Loppu KK]])&amp;"Q"&amp;ROUNDDOWN((MONTH(Taulukko1[[#This Row],[Loppu KK]])-1)/3+1,0)</f>
        <v>2015Q2</v>
      </c>
      <c r="U3261" s="66">
        <f>IF(COUNT(Taulukko1[[#This Row],[Neuvottelujen alaiset ]])=1,Taulukko1[[#This Row],[Neuvottelujen alaiset ]],Taulukko1[[#This Row],[Vähennystarve]])</f>
        <v>100</v>
      </c>
      <c r="V3261" s="44">
        <f t="shared" si="507"/>
        <v>0.1</v>
      </c>
      <c r="W3261" s="44">
        <f t="shared" si="508"/>
        <v>0.34</v>
      </c>
      <c r="X3261" s="44">
        <f t="shared" si="509"/>
        <v>3.4</v>
      </c>
      <c r="Y3261" s="90" t="b">
        <f>AND(MONTH(Taulukko1[[#This Row],[Alku PVM]] )=6,DAY(Taulukko1[[#This Row],[Alku PVM]] )&gt;19)</f>
        <v>0</v>
      </c>
      <c r="Z3261" s="90" t="b">
        <f>AND(MONTH(Taulukko1[[#This Row],[Loppu PVM]] )=6,DAY(Taulukko1[[#This Row],[Loppu PVM]] )&gt;19)</f>
        <v>0</v>
      </c>
      <c r="AA3261" s="90" t="b">
        <f>OR(MONTH(Taulukko1[[#This Row],[Alku PVM]] )&lt;=5,AND(MONTH(Taulukko1[[#This Row],[Alku PVM]] )=6,DAY(Taulukko1[[#This Row],[Alku PVM]] )&lt;20))</f>
        <v>1</v>
      </c>
      <c r="AB3261" s="90" t="b">
        <f>OR(MONTH(Taulukko1[[#This Row],[Loppu PVM]])&lt;=5,AND(MONTH(Taulukko1[[#This Row],[Loppu PVM]] )=6,DAY(Taulukko1[[#This Row],[Loppu PVM]])&lt;20))</f>
        <v>1</v>
      </c>
      <c r="AC3261" s="90" t="b">
        <f>OR(MONTH(Taulukko1[[#This Row],[Alku PVM]] )&lt;=3,AND(MONTH(Taulukko1[[#This Row],[Alku PVM]] )=3))</f>
        <v>0</v>
      </c>
      <c r="AD3261" s="90" t="b">
        <f>OR(MONTH(Taulukko1[[#This Row],[Loppu PVM]] )&lt;=3,AND(MONTH(Taulukko1[[#This Row],[Loppu PVM]] )=3))</f>
        <v>0</v>
      </c>
      <c r="AE3261" s="90" t="b">
        <f>OR(MONTH(Taulukko1[[#This Row],[Alku PVM]] )&lt;=9,AND(MONTH(Taulukko1[[#This Row],[Alku PVM]] )=9))</f>
        <v>1</v>
      </c>
      <c r="AF3261" s="90" t="b">
        <f>OR(MONTH(Taulukko1[[#This Row],[Loppu PVM]])&lt;=9,AND(MONTH(Taulukko1[[#This Row],[Loppu PVM]] )=9))</f>
        <v>1</v>
      </c>
      <c r="AG3261" s="90" t="b">
        <f>OR(MONTH(Taulukko1[[#This Row],[Alku PVM]] )&lt;=6,AND(MONTH(Taulukko1[[#This Row],[Alku PVM]] )=6))</f>
        <v>1</v>
      </c>
      <c r="AH3261" s="90" t="b">
        <f>OR(MONTH(Taulukko1[[#This Row],[Loppu PVM]])&lt;=6,AND(MONTH(Taulukko1[[#This Row],[Loppu PVM]] )=6))</f>
        <v>1</v>
      </c>
    </row>
    <row r="3262" spans="1:34">
      <c r="A3262" s="25" t="s">
        <v>670</v>
      </c>
      <c r="B3262" s="26">
        <v>42130</v>
      </c>
      <c r="C3262" s="25" t="s">
        <v>4645</v>
      </c>
      <c r="D3262" s="35"/>
      <c r="E3262" s="27">
        <v>55</v>
      </c>
      <c r="F3262" s="26">
        <v>42184</v>
      </c>
      <c r="G3262" s="33">
        <v>40</v>
      </c>
      <c r="H3262" s="27">
        <v>55</v>
      </c>
      <c r="I3262" s="126">
        <f>INDEX('TOL2008'!B:B,MATCH(A3262,'TOL2008'!A:A,0))</f>
        <v>58142</v>
      </c>
      <c r="J3262" s="126" t="str">
        <f>INDEX(Pääluokka!$H$2:$H$100,MATCH(VALUE(LEFT(Taulukko1[[#This Row],[TOL2008]],2)),Pääluokka!$G$2:$G$100,0))</f>
        <v>Informaatio ja viestintä</v>
      </c>
      <c r="K3262" s="126" t="str">
        <f>INDEX(Pääluokka!$I$2:$I$100,MATCH(VALUE(LEFT(Taulukko1[[#This Row],[TOL2008]],2)),Pääluokka!$G$2:$G$100,0))</f>
        <v>Palvelualat (G-N, R, S)</v>
      </c>
      <c r="L3262" s="41">
        <f t="shared" si="500"/>
        <v>54</v>
      </c>
      <c r="M3262" s="43">
        <f t="shared" si="501"/>
        <v>42130</v>
      </c>
      <c r="N3262" s="43">
        <f t="shared" si="502"/>
        <v>42184</v>
      </c>
      <c r="O3262" s="43">
        <f t="shared" si="503"/>
        <v>42125</v>
      </c>
      <c r="P3262" s="43">
        <f t="shared" si="504"/>
        <v>42156</v>
      </c>
      <c r="Q3262" s="41">
        <f t="shared" si="505"/>
        <v>2015</v>
      </c>
      <c r="R3262" s="41">
        <f t="shared" si="506"/>
        <v>2015</v>
      </c>
      <c r="S3262" s="43" t="str">
        <f>YEAR(Taulukko1[[#This Row],[Alku KK]])&amp;"Q"&amp;ROUNDDOWN((MONTH(Taulukko1[[#This Row],[Alku KK]])-1)/3+1,0)</f>
        <v>2015Q2</v>
      </c>
      <c r="T3262" s="43" t="str">
        <f>YEAR(Taulukko1[[#This Row],[Loppu KK]])&amp;"Q"&amp;ROUNDDOWN((MONTH(Taulukko1[[#This Row],[Loppu KK]])-1)/3+1,0)</f>
        <v>2015Q2</v>
      </c>
      <c r="U3262" s="66">
        <f>IF(COUNT(Taulukko1[[#This Row],[Neuvottelujen alaiset ]])=1,Taulukko1[[#This Row],[Neuvottelujen alaiset ]],Taulukko1[[#This Row],[Vähennystarve]])</f>
        <v>55</v>
      </c>
      <c r="V3262" s="44">
        <f t="shared" si="507"/>
        <v>1</v>
      </c>
      <c r="W3262" s="44">
        <f t="shared" si="508"/>
        <v>0.72727272727272729</v>
      </c>
      <c r="X3262" s="44">
        <f t="shared" si="509"/>
        <v>0.72727272727272729</v>
      </c>
      <c r="Y3262" s="90" t="b">
        <f>AND(MONTH(Taulukko1[[#This Row],[Alku PVM]] )=6,DAY(Taulukko1[[#This Row],[Alku PVM]] )&gt;19)</f>
        <v>0</v>
      </c>
      <c r="Z3262" s="90" t="b">
        <f>AND(MONTH(Taulukko1[[#This Row],[Loppu PVM]] )=6,DAY(Taulukko1[[#This Row],[Loppu PVM]] )&gt;19)</f>
        <v>1</v>
      </c>
      <c r="AA3262" s="90" t="b">
        <f>OR(MONTH(Taulukko1[[#This Row],[Alku PVM]] )&lt;=5,AND(MONTH(Taulukko1[[#This Row],[Alku PVM]] )=6,DAY(Taulukko1[[#This Row],[Alku PVM]] )&lt;20))</f>
        <v>1</v>
      </c>
      <c r="AB3262" s="90" t="b">
        <f>OR(MONTH(Taulukko1[[#This Row],[Loppu PVM]])&lt;=5,AND(MONTH(Taulukko1[[#This Row],[Loppu PVM]] )=6,DAY(Taulukko1[[#This Row],[Loppu PVM]])&lt;20))</f>
        <v>0</v>
      </c>
      <c r="AC3262" s="90" t="b">
        <f>OR(MONTH(Taulukko1[[#This Row],[Alku PVM]] )&lt;=3,AND(MONTH(Taulukko1[[#This Row],[Alku PVM]] )=3))</f>
        <v>0</v>
      </c>
      <c r="AD3262" s="90" t="b">
        <f>OR(MONTH(Taulukko1[[#This Row],[Loppu PVM]] )&lt;=3,AND(MONTH(Taulukko1[[#This Row],[Loppu PVM]] )=3))</f>
        <v>0</v>
      </c>
      <c r="AE3262" s="90" t="b">
        <f>OR(MONTH(Taulukko1[[#This Row],[Alku PVM]] )&lt;=9,AND(MONTH(Taulukko1[[#This Row],[Alku PVM]] )=9))</f>
        <v>1</v>
      </c>
      <c r="AF3262" s="90" t="b">
        <f>OR(MONTH(Taulukko1[[#This Row],[Loppu PVM]])&lt;=9,AND(MONTH(Taulukko1[[#This Row],[Loppu PVM]] )=9))</f>
        <v>1</v>
      </c>
      <c r="AG3262" s="90" t="b">
        <f>OR(MONTH(Taulukko1[[#This Row],[Alku PVM]] )&lt;=6,AND(MONTH(Taulukko1[[#This Row],[Alku PVM]] )=6))</f>
        <v>1</v>
      </c>
      <c r="AH3262" s="90" t="b">
        <f>OR(MONTH(Taulukko1[[#This Row],[Loppu PVM]])&lt;=6,AND(MONTH(Taulukko1[[#This Row],[Loppu PVM]] )=6))</f>
        <v>1</v>
      </c>
    </row>
    <row r="3263" spans="1:34">
      <c r="A3263" s="25" t="s">
        <v>4646</v>
      </c>
      <c r="B3263" s="26">
        <v>42130</v>
      </c>
      <c r="C3263" s="25" t="s">
        <v>87</v>
      </c>
      <c r="D3263" s="35"/>
      <c r="E3263" s="27"/>
      <c r="F3263" s="26">
        <v>42159</v>
      </c>
      <c r="G3263" s="33">
        <v>6</v>
      </c>
      <c r="H3263" s="27">
        <v>16</v>
      </c>
      <c r="I3263" s="126">
        <f>INDEX('TOL2008'!B:B,MATCH(A3263,'TOL2008'!A:A,0))</f>
        <v>94920</v>
      </c>
      <c r="J3263" s="126" t="str">
        <f>INDEX(Pääluokka!$H$2:$H$100,MATCH(VALUE(LEFT(Taulukko1[[#This Row],[TOL2008]],2)),Pääluokka!$G$2:$G$100,0))</f>
        <v>Muu palvelutoiminta</v>
      </c>
      <c r="K3263" s="126" t="str">
        <f>INDEX(Pääluokka!$I$2:$I$100,MATCH(VALUE(LEFT(Taulukko1[[#This Row],[TOL2008]],2)),Pääluokka!$G$2:$G$100,0))</f>
        <v>Palvelualat (G-N, R, S)</v>
      </c>
      <c r="L3263" s="41">
        <f t="shared" si="500"/>
        <v>29</v>
      </c>
      <c r="M3263" s="43">
        <f t="shared" si="501"/>
        <v>42130</v>
      </c>
      <c r="N3263" s="43">
        <f t="shared" si="502"/>
        <v>42159</v>
      </c>
      <c r="O3263" s="43">
        <f t="shared" si="503"/>
        <v>42125</v>
      </c>
      <c r="P3263" s="43">
        <f t="shared" si="504"/>
        <v>42156</v>
      </c>
      <c r="Q3263" s="41">
        <f t="shared" si="505"/>
        <v>2015</v>
      </c>
      <c r="R3263" s="41">
        <f t="shared" si="506"/>
        <v>2015</v>
      </c>
      <c r="S3263" s="43" t="str">
        <f>YEAR(Taulukko1[[#This Row],[Alku KK]])&amp;"Q"&amp;ROUNDDOWN((MONTH(Taulukko1[[#This Row],[Alku KK]])-1)/3+1,0)</f>
        <v>2015Q2</v>
      </c>
      <c r="T3263" s="43" t="str">
        <f>YEAR(Taulukko1[[#This Row],[Loppu KK]])&amp;"Q"&amp;ROUNDDOWN((MONTH(Taulukko1[[#This Row],[Loppu KK]])-1)/3+1,0)</f>
        <v>2015Q2</v>
      </c>
      <c r="U3263" s="66">
        <f>IF(COUNT(Taulukko1[[#This Row],[Neuvottelujen alaiset ]])=1,Taulukko1[[#This Row],[Neuvottelujen alaiset ]],Taulukko1[[#This Row],[Vähennystarve]])</f>
        <v>16</v>
      </c>
      <c r="V3263" s="44" t="str">
        <f t="shared" si="507"/>
        <v>NA</v>
      </c>
      <c r="W3263" s="44">
        <f t="shared" si="508"/>
        <v>0.375</v>
      </c>
      <c r="X3263" s="44" t="str">
        <f t="shared" si="509"/>
        <v>NA</v>
      </c>
      <c r="Y3263" s="90" t="b">
        <f>AND(MONTH(Taulukko1[[#This Row],[Alku PVM]] )=6,DAY(Taulukko1[[#This Row],[Alku PVM]] )&gt;19)</f>
        <v>0</v>
      </c>
      <c r="Z3263" s="90" t="b">
        <f>AND(MONTH(Taulukko1[[#This Row],[Loppu PVM]] )=6,DAY(Taulukko1[[#This Row],[Loppu PVM]] )&gt;19)</f>
        <v>0</v>
      </c>
      <c r="AA3263" s="90" t="b">
        <f>OR(MONTH(Taulukko1[[#This Row],[Alku PVM]] )&lt;=5,AND(MONTH(Taulukko1[[#This Row],[Alku PVM]] )=6,DAY(Taulukko1[[#This Row],[Alku PVM]] )&lt;20))</f>
        <v>1</v>
      </c>
      <c r="AB3263" s="90" t="b">
        <f>OR(MONTH(Taulukko1[[#This Row],[Loppu PVM]])&lt;=5,AND(MONTH(Taulukko1[[#This Row],[Loppu PVM]] )=6,DAY(Taulukko1[[#This Row],[Loppu PVM]])&lt;20))</f>
        <v>1</v>
      </c>
      <c r="AC3263" s="90" t="b">
        <f>OR(MONTH(Taulukko1[[#This Row],[Alku PVM]] )&lt;=3,AND(MONTH(Taulukko1[[#This Row],[Alku PVM]] )=3))</f>
        <v>0</v>
      </c>
      <c r="AD3263" s="90" t="b">
        <f>OR(MONTH(Taulukko1[[#This Row],[Loppu PVM]] )&lt;=3,AND(MONTH(Taulukko1[[#This Row],[Loppu PVM]] )=3))</f>
        <v>0</v>
      </c>
      <c r="AE3263" s="90" t="b">
        <f>OR(MONTH(Taulukko1[[#This Row],[Alku PVM]] )&lt;=9,AND(MONTH(Taulukko1[[#This Row],[Alku PVM]] )=9))</f>
        <v>1</v>
      </c>
      <c r="AF3263" s="90" t="b">
        <f>OR(MONTH(Taulukko1[[#This Row],[Loppu PVM]])&lt;=9,AND(MONTH(Taulukko1[[#This Row],[Loppu PVM]] )=9))</f>
        <v>1</v>
      </c>
      <c r="AG3263" s="90" t="b">
        <f>OR(MONTH(Taulukko1[[#This Row],[Alku PVM]] )&lt;=6,AND(MONTH(Taulukko1[[#This Row],[Alku PVM]] )=6))</f>
        <v>1</v>
      </c>
      <c r="AH3263" s="90" t="b">
        <f>OR(MONTH(Taulukko1[[#This Row],[Loppu PVM]])&lt;=6,AND(MONTH(Taulukko1[[#This Row],[Loppu PVM]] )=6))</f>
        <v>1</v>
      </c>
    </row>
    <row r="3264" spans="1:34">
      <c r="A3264" s="25" t="s">
        <v>4647</v>
      </c>
      <c r="B3264" s="26">
        <v>42130</v>
      </c>
      <c r="C3264" s="25" t="s">
        <v>4648</v>
      </c>
      <c r="D3264" s="35"/>
      <c r="E3264" s="27">
        <v>8</v>
      </c>
      <c r="F3264" s="26"/>
      <c r="G3264" s="33"/>
      <c r="H3264" s="27">
        <v>8</v>
      </c>
      <c r="I3264" s="126">
        <f>INDEX('TOL2008'!B:B,MATCH(A3264,'TOL2008'!A:A,0))</f>
        <v>82990</v>
      </c>
      <c r="J3264" s="126" t="str">
        <f>INDEX(Pääluokka!$H$2:$H$100,MATCH(VALUE(LEFT(Taulukko1[[#This Row],[TOL2008]],2)),Pääluokka!$G$2:$G$100,0))</f>
        <v>Hallinto- ja tukipalvelutoiminta</v>
      </c>
      <c r="K3264" s="126" t="str">
        <f>INDEX(Pääluokka!$I$2:$I$100,MATCH(VALUE(LEFT(Taulukko1[[#This Row],[TOL2008]],2)),Pääluokka!$G$2:$G$100,0))</f>
        <v>Palvelualat (G-N, R, S)</v>
      </c>
      <c r="L3264" s="41" t="str">
        <f t="shared" si="500"/>
        <v>NA</v>
      </c>
      <c r="M3264" s="43">
        <f t="shared" si="501"/>
        <v>42130</v>
      </c>
      <c r="N3264" s="43">
        <f t="shared" si="502"/>
        <v>42181</v>
      </c>
      <c r="O3264" s="43">
        <f t="shared" si="503"/>
        <v>42125</v>
      </c>
      <c r="P3264" s="43">
        <f t="shared" si="504"/>
        <v>42156</v>
      </c>
      <c r="Q3264" s="41">
        <f t="shared" si="505"/>
        <v>2015</v>
      </c>
      <c r="R3264" s="41">
        <f t="shared" si="506"/>
        <v>2015</v>
      </c>
      <c r="S3264" s="43" t="str">
        <f>YEAR(Taulukko1[[#This Row],[Alku KK]])&amp;"Q"&amp;ROUNDDOWN((MONTH(Taulukko1[[#This Row],[Alku KK]])-1)/3+1,0)</f>
        <v>2015Q2</v>
      </c>
      <c r="T3264" s="43" t="str">
        <f>YEAR(Taulukko1[[#This Row],[Loppu KK]])&amp;"Q"&amp;ROUNDDOWN((MONTH(Taulukko1[[#This Row],[Loppu KK]])-1)/3+1,0)</f>
        <v>2015Q2</v>
      </c>
      <c r="U3264" s="66">
        <f>IF(COUNT(Taulukko1[[#This Row],[Neuvottelujen alaiset ]])=1,Taulukko1[[#This Row],[Neuvottelujen alaiset ]],Taulukko1[[#This Row],[Vähennystarve]])</f>
        <v>8</v>
      </c>
      <c r="V3264" s="44">
        <f t="shared" si="507"/>
        <v>1</v>
      </c>
      <c r="W3264" s="44" t="str">
        <f t="shared" si="508"/>
        <v>NA</v>
      </c>
      <c r="X3264" s="44" t="str">
        <f t="shared" si="509"/>
        <v>NA</v>
      </c>
      <c r="Y3264" s="90" t="b">
        <f>AND(MONTH(Taulukko1[[#This Row],[Alku PVM]] )=6,DAY(Taulukko1[[#This Row],[Alku PVM]] )&gt;19)</f>
        <v>0</v>
      </c>
      <c r="Z3264" s="90" t="b">
        <f>AND(MONTH(Taulukko1[[#This Row],[Loppu PVM]] )=6,DAY(Taulukko1[[#This Row],[Loppu PVM]] )&gt;19)</f>
        <v>1</v>
      </c>
      <c r="AA3264" s="90" t="b">
        <f>OR(MONTH(Taulukko1[[#This Row],[Alku PVM]] )&lt;=5,AND(MONTH(Taulukko1[[#This Row],[Alku PVM]] )=6,DAY(Taulukko1[[#This Row],[Alku PVM]] )&lt;20))</f>
        <v>1</v>
      </c>
      <c r="AB3264" s="90" t="b">
        <f>OR(MONTH(Taulukko1[[#This Row],[Loppu PVM]])&lt;=5,AND(MONTH(Taulukko1[[#This Row],[Loppu PVM]] )=6,DAY(Taulukko1[[#This Row],[Loppu PVM]])&lt;20))</f>
        <v>0</v>
      </c>
      <c r="AC3264" s="90" t="b">
        <f>OR(MONTH(Taulukko1[[#This Row],[Alku PVM]] )&lt;=3,AND(MONTH(Taulukko1[[#This Row],[Alku PVM]] )=3))</f>
        <v>0</v>
      </c>
      <c r="AD3264" s="90" t="b">
        <f>OR(MONTH(Taulukko1[[#This Row],[Loppu PVM]] )&lt;=3,AND(MONTH(Taulukko1[[#This Row],[Loppu PVM]] )=3))</f>
        <v>0</v>
      </c>
      <c r="AE3264" s="90" t="b">
        <f>OR(MONTH(Taulukko1[[#This Row],[Alku PVM]] )&lt;=9,AND(MONTH(Taulukko1[[#This Row],[Alku PVM]] )=9))</f>
        <v>1</v>
      </c>
      <c r="AF3264" s="90" t="b">
        <f>OR(MONTH(Taulukko1[[#This Row],[Loppu PVM]])&lt;=9,AND(MONTH(Taulukko1[[#This Row],[Loppu PVM]] )=9))</f>
        <v>1</v>
      </c>
      <c r="AG3264" s="90" t="b">
        <f>OR(MONTH(Taulukko1[[#This Row],[Alku PVM]] )&lt;=6,AND(MONTH(Taulukko1[[#This Row],[Alku PVM]] )=6))</f>
        <v>1</v>
      </c>
      <c r="AH3264" s="90" t="b">
        <f>OR(MONTH(Taulukko1[[#This Row],[Loppu PVM]])&lt;=6,AND(MONTH(Taulukko1[[#This Row],[Loppu PVM]] )=6))</f>
        <v>1</v>
      </c>
    </row>
    <row r="3265" spans="1:34">
      <c r="A3265" s="25" t="s">
        <v>3913</v>
      </c>
      <c r="B3265" s="26">
        <v>42131</v>
      </c>
      <c r="C3265" s="25" t="s">
        <v>4649</v>
      </c>
      <c r="D3265" s="35"/>
      <c r="E3265" s="27">
        <v>8</v>
      </c>
      <c r="F3265" s="26"/>
      <c r="G3265" s="33"/>
      <c r="H3265" s="27">
        <v>8</v>
      </c>
      <c r="I3265" s="126">
        <f>INDEX('TOL2008'!B:B,MATCH(A3265,'TOL2008'!A:A,0))</f>
        <v>62010</v>
      </c>
      <c r="J3265" s="126" t="str">
        <f>INDEX(Pääluokka!$H$2:$H$100,MATCH(VALUE(LEFT(Taulukko1[[#This Row],[TOL2008]],2)),Pääluokka!$G$2:$G$100,0))</f>
        <v>Informaatio ja viestintä</v>
      </c>
      <c r="K3265" s="126" t="str">
        <f>INDEX(Pääluokka!$I$2:$I$100,MATCH(VALUE(LEFT(Taulukko1[[#This Row],[TOL2008]],2)),Pääluokka!$G$2:$G$100,0))</f>
        <v>Palvelualat (G-N, R, S)</v>
      </c>
      <c r="L3265" s="41" t="str">
        <f t="shared" si="500"/>
        <v>NA</v>
      </c>
      <c r="M3265" s="43">
        <f t="shared" si="501"/>
        <v>42131</v>
      </c>
      <c r="N3265" s="43">
        <f t="shared" si="502"/>
        <v>42182</v>
      </c>
      <c r="O3265" s="43">
        <f t="shared" si="503"/>
        <v>42125</v>
      </c>
      <c r="P3265" s="43">
        <f t="shared" si="504"/>
        <v>42156</v>
      </c>
      <c r="Q3265" s="41">
        <f t="shared" si="505"/>
        <v>2015</v>
      </c>
      <c r="R3265" s="41">
        <f t="shared" si="506"/>
        <v>2015</v>
      </c>
      <c r="S3265" s="43" t="str">
        <f>YEAR(Taulukko1[[#This Row],[Alku KK]])&amp;"Q"&amp;ROUNDDOWN((MONTH(Taulukko1[[#This Row],[Alku KK]])-1)/3+1,0)</f>
        <v>2015Q2</v>
      </c>
      <c r="T3265" s="43" t="str">
        <f>YEAR(Taulukko1[[#This Row],[Loppu KK]])&amp;"Q"&amp;ROUNDDOWN((MONTH(Taulukko1[[#This Row],[Loppu KK]])-1)/3+1,0)</f>
        <v>2015Q2</v>
      </c>
      <c r="U3265" s="66">
        <f>IF(COUNT(Taulukko1[[#This Row],[Neuvottelujen alaiset ]])=1,Taulukko1[[#This Row],[Neuvottelujen alaiset ]],Taulukko1[[#This Row],[Vähennystarve]])</f>
        <v>8</v>
      </c>
      <c r="V3265" s="44">
        <f t="shared" si="507"/>
        <v>1</v>
      </c>
      <c r="W3265" s="44" t="str">
        <f t="shared" si="508"/>
        <v>NA</v>
      </c>
      <c r="X3265" s="44" t="str">
        <f t="shared" si="509"/>
        <v>NA</v>
      </c>
      <c r="Y3265" s="90" t="b">
        <f>AND(MONTH(Taulukko1[[#This Row],[Alku PVM]] )=6,DAY(Taulukko1[[#This Row],[Alku PVM]] )&gt;19)</f>
        <v>0</v>
      </c>
      <c r="Z3265" s="90" t="b">
        <f>AND(MONTH(Taulukko1[[#This Row],[Loppu PVM]] )=6,DAY(Taulukko1[[#This Row],[Loppu PVM]] )&gt;19)</f>
        <v>1</v>
      </c>
      <c r="AA3265" s="90" t="b">
        <f>OR(MONTH(Taulukko1[[#This Row],[Alku PVM]] )&lt;=5,AND(MONTH(Taulukko1[[#This Row],[Alku PVM]] )=6,DAY(Taulukko1[[#This Row],[Alku PVM]] )&lt;20))</f>
        <v>1</v>
      </c>
      <c r="AB3265" s="90" t="b">
        <f>OR(MONTH(Taulukko1[[#This Row],[Loppu PVM]])&lt;=5,AND(MONTH(Taulukko1[[#This Row],[Loppu PVM]] )=6,DAY(Taulukko1[[#This Row],[Loppu PVM]])&lt;20))</f>
        <v>0</v>
      </c>
      <c r="AC3265" s="90" t="b">
        <f>OR(MONTH(Taulukko1[[#This Row],[Alku PVM]] )&lt;=3,AND(MONTH(Taulukko1[[#This Row],[Alku PVM]] )=3))</f>
        <v>0</v>
      </c>
      <c r="AD3265" s="90" t="b">
        <f>OR(MONTH(Taulukko1[[#This Row],[Loppu PVM]] )&lt;=3,AND(MONTH(Taulukko1[[#This Row],[Loppu PVM]] )=3))</f>
        <v>0</v>
      </c>
      <c r="AE3265" s="90" t="b">
        <f>OR(MONTH(Taulukko1[[#This Row],[Alku PVM]] )&lt;=9,AND(MONTH(Taulukko1[[#This Row],[Alku PVM]] )=9))</f>
        <v>1</v>
      </c>
      <c r="AF3265" s="90" t="b">
        <f>OR(MONTH(Taulukko1[[#This Row],[Loppu PVM]])&lt;=9,AND(MONTH(Taulukko1[[#This Row],[Loppu PVM]] )=9))</f>
        <v>1</v>
      </c>
      <c r="AG3265" s="90" t="b">
        <f>OR(MONTH(Taulukko1[[#This Row],[Alku PVM]] )&lt;=6,AND(MONTH(Taulukko1[[#This Row],[Alku PVM]] )=6))</f>
        <v>1</v>
      </c>
      <c r="AH3265" s="90" t="b">
        <f>OR(MONTH(Taulukko1[[#This Row],[Loppu PVM]])&lt;=6,AND(MONTH(Taulukko1[[#This Row],[Loppu PVM]] )=6))</f>
        <v>1</v>
      </c>
    </row>
    <row r="3266" spans="1:34">
      <c r="A3266" s="25" t="s">
        <v>2245</v>
      </c>
      <c r="B3266" s="26">
        <v>42131</v>
      </c>
      <c r="C3266" s="25" t="s">
        <v>4650</v>
      </c>
      <c r="D3266" s="35" t="s">
        <v>25</v>
      </c>
      <c r="E3266" s="27">
        <v>10</v>
      </c>
      <c r="F3266" s="26"/>
      <c r="G3266" s="33"/>
      <c r="H3266" s="27">
        <v>640</v>
      </c>
      <c r="I3266" s="126">
        <f>INDEX('TOL2008'!B:B,MATCH(A3266,'TOL2008'!A:A,0))</f>
        <v>16239</v>
      </c>
      <c r="J3266" s="126" t="str">
        <f>INDEX(Pääluokka!$H$2:$H$100,MATCH(VALUE(LEFT(Taulukko1[[#This Row],[TOL2008]],2)),Pääluokka!$G$2:$G$100,0))</f>
        <v>Teollisuus</v>
      </c>
      <c r="K3266" s="126" t="str">
        <f>INDEX(Pääluokka!$I$2:$I$100,MATCH(VALUE(LEFT(Taulukko1[[#This Row],[TOL2008]],2)),Pääluokka!$G$2:$G$100,0))</f>
        <v>Teollisuus (C-E)</v>
      </c>
      <c r="L3266" s="41" t="str">
        <f t="shared" si="500"/>
        <v>NA</v>
      </c>
      <c r="M3266" s="43">
        <f t="shared" si="501"/>
        <v>42131</v>
      </c>
      <c r="N3266" s="43">
        <f t="shared" si="502"/>
        <v>42182</v>
      </c>
      <c r="O3266" s="43">
        <f t="shared" si="503"/>
        <v>42125</v>
      </c>
      <c r="P3266" s="43">
        <f t="shared" si="504"/>
        <v>42156</v>
      </c>
      <c r="Q3266" s="41">
        <f t="shared" si="505"/>
        <v>2015</v>
      </c>
      <c r="R3266" s="41">
        <f t="shared" si="506"/>
        <v>2015</v>
      </c>
      <c r="S3266" s="43" t="str">
        <f>YEAR(Taulukko1[[#This Row],[Alku KK]])&amp;"Q"&amp;ROUNDDOWN((MONTH(Taulukko1[[#This Row],[Alku KK]])-1)/3+1,0)</f>
        <v>2015Q2</v>
      </c>
      <c r="T3266" s="43" t="str">
        <f>YEAR(Taulukko1[[#This Row],[Loppu KK]])&amp;"Q"&amp;ROUNDDOWN((MONTH(Taulukko1[[#This Row],[Loppu KK]])-1)/3+1,0)</f>
        <v>2015Q2</v>
      </c>
      <c r="U3266" s="66">
        <f>IF(COUNT(Taulukko1[[#This Row],[Neuvottelujen alaiset ]])=1,Taulukko1[[#This Row],[Neuvottelujen alaiset ]],Taulukko1[[#This Row],[Vähennystarve]])</f>
        <v>640</v>
      </c>
      <c r="V3266" s="44">
        <f t="shared" si="507"/>
        <v>1.5625E-2</v>
      </c>
      <c r="W3266" s="44" t="str">
        <f t="shared" si="508"/>
        <v>NA</v>
      </c>
      <c r="X3266" s="44" t="str">
        <f t="shared" si="509"/>
        <v>NA</v>
      </c>
      <c r="Y3266" s="90" t="b">
        <f>AND(MONTH(Taulukko1[[#This Row],[Alku PVM]] )=6,DAY(Taulukko1[[#This Row],[Alku PVM]] )&gt;19)</f>
        <v>0</v>
      </c>
      <c r="Z3266" s="90" t="b">
        <f>AND(MONTH(Taulukko1[[#This Row],[Loppu PVM]] )=6,DAY(Taulukko1[[#This Row],[Loppu PVM]] )&gt;19)</f>
        <v>1</v>
      </c>
      <c r="AA3266" s="90" t="b">
        <f>OR(MONTH(Taulukko1[[#This Row],[Alku PVM]] )&lt;=5,AND(MONTH(Taulukko1[[#This Row],[Alku PVM]] )=6,DAY(Taulukko1[[#This Row],[Alku PVM]] )&lt;20))</f>
        <v>1</v>
      </c>
      <c r="AB3266" s="90" t="b">
        <f>OR(MONTH(Taulukko1[[#This Row],[Loppu PVM]])&lt;=5,AND(MONTH(Taulukko1[[#This Row],[Loppu PVM]] )=6,DAY(Taulukko1[[#This Row],[Loppu PVM]])&lt;20))</f>
        <v>0</v>
      </c>
      <c r="AC3266" s="90" t="b">
        <f>OR(MONTH(Taulukko1[[#This Row],[Alku PVM]] )&lt;=3,AND(MONTH(Taulukko1[[#This Row],[Alku PVM]] )=3))</f>
        <v>0</v>
      </c>
      <c r="AD3266" s="90" t="b">
        <f>OR(MONTH(Taulukko1[[#This Row],[Loppu PVM]] )&lt;=3,AND(MONTH(Taulukko1[[#This Row],[Loppu PVM]] )=3))</f>
        <v>0</v>
      </c>
      <c r="AE3266" s="90" t="b">
        <f>OR(MONTH(Taulukko1[[#This Row],[Alku PVM]] )&lt;=9,AND(MONTH(Taulukko1[[#This Row],[Alku PVM]] )=9))</f>
        <v>1</v>
      </c>
      <c r="AF3266" s="90" t="b">
        <f>OR(MONTH(Taulukko1[[#This Row],[Loppu PVM]])&lt;=9,AND(MONTH(Taulukko1[[#This Row],[Loppu PVM]] )=9))</f>
        <v>1</v>
      </c>
      <c r="AG3266" s="90" t="b">
        <f>OR(MONTH(Taulukko1[[#This Row],[Alku PVM]] )&lt;=6,AND(MONTH(Taulukko1[[#This Row],[Alku PVM]] )=6))</f>
        <v>1</v>
      </c>
      <c r="AH3266" s="90" t="b">
        <f>OR(MONTH(Taulukko1[[#This Row],[Loppu PVM]])&lt;=6,AND(MONTH(Taulukko1[[#This Row],[Loppu PVM]] )=6))</f>
        <v>1</v>
      </c>
    </row>
    <row r="3267" spans="1:34">
      <c r="A3267" s="45" t="s">
        <v>4810</v>
      </c>
      <c r="B3267" s="46">
        <v>42131</v>
      </c>
      <c r="C3267" s="45" t="s">
        <v>4811</v>
      </c>
      <c r="D3267" s="47"/>
      <c r="E3267" s="48"/>
      <c r="F3267" s="46">
        <v>42180</v>
      </c>
      <c r="G3267" s="49">
        <v>3</v>
      </c>
      <c r="H3267" s="48">
        <v>10</v>
      </c>
      <c r="I3267" s="129">
        <f>INDEX('TOL2008'!B:B,MATCH(A3267,'TOL2008'!A:A,0))</f>
        <v>84130</v>
      </c>
      <c r="J3267" s="129" t="str">
        <f>INDEX(Pääluokka!$H$2:$H$100,MATCH(VALUE(LEFT(Taulukko1[[#This Row],[TOL2008]],2)),Pääluokka!$G$2:$G$100,0))</f>
        <v>Julkinen hallinto ja maanpuolustus; pakollinen sosiaalivakuutus</v>
      </c>
      <c r="K3267" s="129" t="str">
        <f>INDEX(Pääluokka!$I$2:$I$100,MATCH(VALUE(LEFT(Taulukko1[[#This Row],[TOL2008]],2)),Pääluokka!$G$2:$G$100,0))</f>
        <v>Muut toimialat (O-Q, T-X)</v>
      </c>
      <c r="L3267" s="50">
        <f t="shared" ref="L3267:L3330" si="510">IFERROR(IF(AND(ISNUMBER(B3267),ISNUMBER(F3267),F3267&gt;B3267),F3267-B3267,"NA"),"NA")</f>
        <v>49</v>
      </c>
      <c r="M3267" s="51">
        <f t="shared" ref="M3267:M3330" si="511">IF(ISNUMBER(B3267),B3267,IF(ISNUMBER(F3267),F3267-$L$1,"NA"))</f>
        <v>42131</v>
      </c>
      <c r="N3267" s="51">
        <f t="shared" ref="N3267:N3330" si="512">IF(ISNUMBER(F3267),F3267,IF(ISNUMBER(B3267),B3267+$L$1,"NA"))</f>
        <v>42180</v>
      </c>
      <c r="O3267" s="51">
        <f t="shared" ref="O3267:O3330" si="513">IFERROR(DATE(YEAR(M3267),MONTH(M3267),1),"NA")</f>
        <v>42125</v>
      </c>
      <c r="P3267" s="51">
        <f t="shared" ref="P3267:P3330" si="514">IFERROR(DATE(YEAR(N3267),MONTH(N3267),1),"NA")</f>
        <v>42156</v>
      </c>
      <c r="Q3267" s="41">
        <f t="shared" ref="Q3267:Q3330" si="515">IFERROR(YEAR(O3267),"NA")</f>
        <v>2015</v>
      </c>
      <c r="R3267" s="41">
        <f t="shared" ref="R3267:R3330" si="516">IFERROR(YEAR(P3267),"NA")</f>
        <v>2015</v>
      </c>
      <c r="S3267" s="51" t="str">
        <f>YEAR(Taulukko1[[#This Row],[Alku KK]])&amp;"Q"&amp;ROUNDDOWN((MONTH(Taulukko1[[#This Row],[Alku KK]])-1)/3+1,0)</f>
        <v>2015Q2</v>
      </c>
      <c r="T3267" s="51" t="str">
        <f>YEAR(Taulukko1[[#This Row],[Loppu KK]])&amp;"Q"&amp;ROUNDDOWN((MONTH(Taulukko1[[#This Row],[Loppu KK]])-1)/3+1,0)</f>
        <v>2015Q2</v>
      </c>
      <c r="U3267" s="66">
        <f>IF(COUNT(Taulukko1[[#This Row],[Neuvottelujen alaiset ]])=1,Taulukko1[[#This Row],[Neuvottelujen alaiset ]],Taulukko1[[#This Row],[Vähennystarve]])</f>
        <v>10</v>
      </c>
      <c r="V3267" s="52" t="str">
        <f t="shared" ref="V3267:V3330" si="517">IF(AND(ISNUMBER(E3267),ISNUMBER(H3267)),E3267/H3267,"NA")</f>
        <v>NA</v>
      </c>
      <c r="W3267" s="52">
        <f t="shared" ref="W3267:W3330" si="518">IF(AND(ISNUMBER(G3267),ISNUMBER(H3267)),G3267/H3267,"NA")</f>
        <v>0.3</v>
      </c>
      <c r="X3267" s="52" t="str">
        <f t="shared" ref="X3267:X3330" si="519">IF(AND(ISNUMBER(G3267),ISNUMBER(E3267)),G3267/E3267,"NA")</f>
        <v>NA</v>
      </c>
      <c r="Y3267" s="90" t="b">
        <f>AND(MONTH(Taulukko1[[#This Row],[Alku PVM]] )=6,DAY(Taulukko1[[#This Row],[Alku PVM]] )&gt;19)</f>
        <v>0</v>
      </c>
      <c r="Z3267" s="90" t="b">
        <f>AND(MONTH(Taulukko1[[#This Row],[Loppu PVM]] )=6,DAY(Taulukko1[[#This Row],[Loppu PVM]] )&gt;19)</f>
        <v>1</v>
      </c>
      <c r="AA3267" s="90" t="b">
        <f>OR(MONTH(Taulukko1[[#This Row],[Alku PVM]] )&lt;=5,AND(MONTH(Taulukko1[[#This Row],[Alku PVM]] )=6,DAY(Taulukko1[[#This Row],[Alku PVM]] )&lt;20))</f>
        <v>1</v>
      </c>
      <c r="AB3267" s="90" t="b">
        <f>OR(MONTH(Taulukko1[[#This Row],[Loppu PVM]])&lt;=5,AND(MONTH(Taulukko1[[#This Row],[Loppu PVM]] )=6,DAY(Taulukko1[[#This Row],[Loppu PVM]])&lt;20))</f>
        <v>0</v>
      </c>
      <c r="AC3267" s="90" t="b">
        <f>OR(MONTH(Taulukko1[[#This Row],[Alku PVM]] )&lt;=3,AND(MONTH(Taulukko1[[#This Row],[Alku PVM]] )=3))</f>
        <v>0</v>
      </c>
      <c r="AD3267" s="90" t="b">
        <f>OR(MONTH(Taulukko1[[#This Row],[Loppu PVM]] )&lt;=3,AND(MONTH(Taulukko1[[#This Row],[Loppu PVM]] )=3))</f>
        <v>0</v>
      </c>
      <c r="AE3267" s="90" t="b">
        <f>OR(MONTH(Taulukko1[[#This Row],[Alku PVM]] )&lt;=9,AND(MONTH(Taulukko1[[#This Row],[Alku PVM]] )=9))</f>
        <v>1</v>
      </c>
      <c r="AF3267" s="90" t="b">
        <f>OR(MONTH(Taulukko1[[#This Row],[Loppu PVM]])&lt;=9,AND(MONTH(Taulukko1[[#This Row],[Loppu PVM]] )=9))</f>
        <v>1</v>
      </c>
      <c r="AG3267" s="90" t="b">
        <f>OR(MONTH(Taulukko1[[#This Row],[Alku PVM]] )&lt;=6,AND(MONTH(Taulukko1[[#This Row],[Alku PVM]] )=6))</f>
        <v>1</v>
      </c>
      <c r="AH3267" s="90" t="b">
        <f>OR(MONTH(Taulukko1[[#This Row],[Loppu PVM]])&lt;=6,AND(MONTH(Taulukko1[[#This Row],[Loppu PVM]] )=6))</f>
        <v>1</v>
      </c>
    </row>
    <row r="3268" spans="1:34">
      <c r="A3268" s="25" t="s">
        <v>4170</v>
      </c>
      <c r="B3268" s="26">
        <v>42132</v>
      </c>
      <c r="C3268" s="25" t="s">
        <v>4651</v>
      </c>
      <c r="D3268" s="35"/>
      <c r="E3268" s="27"/>
      <c r="F3268" s="26"/>
      <c r="G3268" s="33"/>
      <c r="H3268" s="27">
        <v>27</v>
      </c>
      <c r="I3268" s="126">
        <f>INDEX('TOL2008'!B:B,MATCH(A3268,'TOL2008'!A:A,0))</f>
        <v>46434</v>
      </c>
      <c r="J3268" s="126" t="str">
        <f>INDEX(Pääluokka!$H$2:$H$100,MATCH(VALUE(LEFT(Taulukko1[[#This Row],[TOL2008]],2)),Pääluokka!$G$2:$G$100,0))</f>
        <v>Tukku- ja vähittäiskauppa; moottoriajoneuvojen ja moottoripyörien korjaus</v>
      </c>
      <c r="K3268" s="126" t="str">
        <f>INDEX(Pääluokka!$I$2:$I$100,MATCH(VALUE(LEFT(Taulukko1[[#This Row],[TOL2008]],2)),Pääluokka!$G$2:$G$100,0))</f>
        <v>Palvelualat (G-N, R, S)</v>
      </c>
      <c r="L3268" s="41" t="str">
        <f t="shared" si="510"/>
        <v>NA</v>
      </c>
      <c r="M3268" s="43">
        <f t="shared" si="511"/>
        <v>42132</v>
      </c>
      <c r="N3268" s="43">
        <f t="shared" si="512"/>
        <v>42183</v>
      </c>
      <c r="O3268" s="43">
        <f t="shared" si="513"/>
        <v>42125</v>
      </c>
      <c r="P3268" s="43">
        <f t="shared" si="514"/>
        <v>42156</v>
      </c>
      <c r="Q3268" s="41">
        <f t="shared" si="515"/>
        <v>2015</v>
      </c>
      <c r="R3268" s="41">
        <f t="shared" si="516"/>
        <v>2015</v>
      </c>
      <c r="S3268" s="43" t="str">
        <f>YEAR(Taulukko1[[#This Row],[Alku KK]])&amp;"Q"&amp;ROUNDDOWN((MONTH(Taulukko1[[#This Row],[Alku KK]])-1)/3+1,0)</f>
        <v>2015Q2</v>
      </c>
      <c r="T3268" s="43" t="str">
        <f>YEAR(Taulukko1[[#This Row],[Loppu KK]])&amp;"Q"&amp;ROUNDDOWN((MONTH(Taulukko1[[#This Row],[Loppu KK]])-1)/3+1,0)</f>
        <v>2015Q2</v>
      </c>
      <c r="U3268" s="66">
        <f>IF(COUNT(Taulukko1[[#This Row],[Neuvottelujen alaiset ]])=1,Taulukko1[[#This Row],[Neuvottelujen alaiset ]],Taulukko1[[#This Row],[Vähennystarve]])</f>
        <v>27</v>
      </c>
      <c r="V3268" s="44" t="str">
        <f t="shared" si="517"/>
        <v>NA</v>
      </c>
      <c r="W3268" s="44" t="str">
        <f t="shared" si="518"/>
        <v>NA</v>
      </c>
      <c r="X3268" s="44" t="str">
        <f t="shared" si="519"/>
        <v>NA</v>
      </c>
      <c r="Y3268" s="90" t="b">
        <f>AND(MONTH(Taulukko1[[#This Row],[Alku PVM]] )=6,DAY(Taulukko1[[#This Row],[Alku PVM]] )&gt;19)</f>
        <v>0</v>
      </c>
      <c r="Z3268" s="90" t="b">
        <f>AND(MONTH(Taulukko1[[#This Row],[Loppu PVM]] )=6,DAY(Taulukko1[[#This Row],[Loppu PVM]] )&gt;19)</f>
        <v>1</v>
      </c>
      <c r="AA3268" s="90" t="b">
        <f>OR(MONTH(Taulukko1[[#This Row],[Alku PVM]] )&lt;=5,AND(MONTH(Taulukko1[[#This Row],[Alku PVM]] )=6,DAY(Taulukko1[[#This Row],[Alku PVM]] )&lt;20))</f>
        <v>1</v>
      </c>
      <c r="AB3268" s="90" t="b">
        <f>OR(MONTH(Taulukko1[[#This Row],[Loppu PVM]])&lt;=5,AND(MONTH(Taulukko1[[#This Row],[Loppu PVM]] )=6,DAY(Taulukko1[[#This Row],[Loppu PVM]])&lt;20))</f>
        <v>0</v>
      </c>
      <c r="AC3268" s="90" t="b">
        <f>OR(MONTH(Taulukko1[[#This Row],[Alku PVM]] )&lt;=3,AND(MONTH(Taulukko1[[#This Row],[Alku PVM]] )=3))</f>
        <v>0</v>
      </c>
      <c r="AD3268" s="90" t="b">
        <f>OR(MONTH(Taulukko1[[#This Row],[Loppu PVM]] )&lt;=3,AND(MONTH(Taulukko1[[#This Row],[Loppu PVM]] )=3))</f>
        <v>0</v>
      </c>
      <c r="AE3268" s="90" t="b">
        <f>OR(MONTH(Taulukko1[[#This Row],[Alku PVM]] )&lt;=9,AND(MONTH(Taulukko1[[#This Row],[Alku PVM]] )=9))</f>
        <v>1</v>
      </c>
      <c r="AF3268" s="90" t="b">
        <f>OR(MONTH(Taulukko1[[#This Row],[Loppu PVM]])&lt;=9,AND(MONTH(Taulukko1[[#This Row],[Loppu PVM]] )=9))</f>
        <v>1</v>
      </c>
      <c r="AG3268" s="90" t="b">
        <f>OR(MONTH(Taulukko1[[#This Row],[Alku PVM]] )&lt;=6,AND(MONTH(Taulukko1[[#This Row],[Alku PVM]] )=6))</f>
        <v>1</v>
      </c>
      <c r="AH3268" s="90" t="b">
        <f>OR(MONTH(Taulukko1[[#This Row],[Loppu PVM]])&lt;=6,AND(MONTH(Taulukko1[[#This Row],[Loppu PVM]] )=6))</f>
        <v>1</v>
      </c>
    </row>
    <row r="3269" spans="1:34">
      <c r="A3269" s="25" t="s">
        <v>4652</v>
      </c>
      <c r="B3269" s="26">
        <v>42132</v>
      </c>
      <c r="C3269" s="25" t="s">
        <v>4653</v>
      </c>
      <c r="D3269" s="35"/>
      <c r="E3269" s="27"/>
      <c r="F3269" s="26">
        <v>42179</v>
      </c>
      <c r="G3269" s="33"/>
      <c r="H3269" s="27">
        <v>58</v>
      </c>
      <c r="I3269" s="126">
        <f>INDEX('TOL2008'!B:B,MATCH(A3269,'TOL2008'!A:A,0))</f>
        <v>25290</v>
      </c>
      <c r="J3269" s="126" t="str">
        <f>INDEX(Pääluokka!$H$2:$H$100,MATCH(VALUE(LEFT(Taulukko1[[#This Row],[TOL2008]],2)),Pääluokka!$G$2:$G$100,0))</f>
        <v>Teollisuus</v>
      </c>
      <c r="K3269" s="126" t="str">
        <f>INDEX(Pääluokka!$I$2:$I$100,MATCH(VALUE(LEFT(Taulukko1[[#This Row],[TOL2008]],2)),Pääluokka!$G$2:$G$100,0))</f>
        <v>Teollisuus (C-E)</v>
      </c>
      <c r="L3269" s="41">
        <f t="shared" si="510"/>
        <v>47</v>
      </c>
      <c r="M3269" s="43">
        <f t="shared" si="511"/>
        <v>42132</v>
      </c>
      <c r="N3269" s="43">
        <f t="shared" si="512"/>
        <v>42179</v>
      </c>
      <c r="O3269" s="43">
        <f t="shared" si="513"/>
        <v>42125</v>
      </c>
      <c r="P3269" s="43">
        <f t="shared" si="514"/>
        <v>42156</v>
      </c>
      <c r="Q3269" s="41">
        <f t="shared" si="515"/>
        <v>2015</v>
      </c>
      <c r="R3269" s="41">
        <f t="shared" si="516"/>
        <v>2015</v>
      </c>
      <c r="S3269" s="43" t="str">
        <f>YEAR(Taulukko1[[#This Row],[Alku KK]])&amp;"Q"&amp;ROUNDDOWN((MONTH(Taulukko1[[#This Row],[Alku KK]])-1)/3+1,0)</f>
        <v>2015Q2</v>
      </c>
      <c r="T3269" s="43" t="str">
        <f>YEAR(Taulukko1[[#This Row],[Loppu KK]])&amp;"Q"&amp;ROUNDDOWN((MONTH(Taulukko1[[#This Row],[Loppu KK]])-1)/3+1,0)</f>
        <v>2015Q2</v>
      </c>
      <c r="U3269" s="66">
        <f>IF(COUNT(Taulukko1[[#This Row],[Neuvottelujen alaiset ]])=1,Taulukko1[[#This Row],[Neuvottelujen alaiset ]],Taulukko1[[#This Row],[Vähennystarve]])</f>
        <v>58</v>
      </c>
      <c r="V3269" s="44" t="str">
        <f t="shared" si="517"/>
        <v>NA</v>
      </c>
      <c r="W3269" s="44" t="str">
        <f t="shared" si="518"/>
        <v>NA</v>
      </c>
      <c r="X3269" s="44" t="str">
        <f t="shared" si="519"/>
        <v>NA</v>
      </c>
      <c r="Y3269" s="90" t="b">
        <f>AND(MONTH(Taulukko1[[#This Row],[Alku PVM]] )=6,DAY(Taulukko1[[#This Row],[Alku PVM]] )&gt;19)</f>
        <v>0</v>
      </c>
      <c r="Z3269" s="90" t="b">
        <f>AND(MONTH(Taulukko1[[#This Row],[Loppu PVM]] )=6,DAY(Taulukko1[[#This Row],[Loppu PVM]] )&gt;19)</f>
        <v>1</v>
      </c>
      <c r="AA3269" s="90" t="b">
        <f>OR(MONTH(Taulukko1[[#This Row],[Alku PVM]] )&lt;=5,AND(MONTH(Taulukko1[[#This Row],[Alku PVM]] )=6,DAY(Taulukko1[[#This Row],[Alku PVM]] )&lt;20))</f>
        <v>1</v>
      </c>
      <c r="AB3269" s="90" t="b">
        <f>OR(MONTH(Taulukko1[[#This Row],[Loppu PVM]])&lt;=5,AND(MONTH(Taulukko1[[#This Row],[Loppu PVM]] )=6,DAY(Taulukko1[[#This Row],[Loppu PVM]])&lt;20))</f>
        <v>0</v>
      </c>
      <c r="AC3269" s="90" t="b">
        <f>OR(MONTH(Taulukko1[[#This Row],[Alku PVM]] )&lt;=3,AND(MONTH(Taulukko1[[#This Row],[Alku PVM]] )=3))</f>
        <v>0</v>
      </c>
      <c r="AD3269" s="90" t="b">
        <f>OR(MONTH(Taulukko1[[#This Row],[Loppu PVM]] )&lt;=3,AND(MONTH(Taulukko1[[#This Row],[Loppu PVM]] )=3))</f>
        <v>0</v>
      </c>
      <c r="AE3269" s="90" t="b">
        <f>OR(MONTH(Taulukko1[[#This Row],[Alku PVM]] )&lt;=9,AND(MONTH(Taulukko1[[#This Row],[Alku PVM]] )=9))</f>
        <v>1</v>
      </c>
      <c r="AF3269" s="90" t="b">
        <f>OR(MONTH(Taulukko1[[#This Row],[Loppu PVM]])&lt;=9,AND(MONTH(Taulukko1[[#This Row],[Loppu PVM]] )=9))</f>
        <v>1</v>
      </c>
      <c r="AG3269" s="90" t="b">
        <f>OR(MONTH(Taulukko1[[#This Row],[Alku PVM]] )&lt;=6,AND(MONTH(Taulukko1[[#This Row],[Alku PVM]] )=6))</f>
        <v>1</v>
      </c>
      <c r="AH3269" s="90" t="b">
        <f>OR(MONTH(Taulukko1[[#This Row],[Loppu PVM]])&lt;=6,AND(MONTH(Taulukko1[[#This Row],[Loppu PVM]] )=6))</f>
        <v>1</v>
      </c>
    </row>
    <row r="3270" spans="1:34">
      <c r="A3270" s="25" t="s">
        <v>4654</v>
      </c>
      <c r="B3270" s="26">
        <v>42136</v>
      </c>
      <c r="C3270" s="25" t="s">
        <v>4655</v>
      </c>
      <c r="D3270" s="35"/>
      <c r="E3270" s="27">
        <v>5</v>
      </c>
      <c r="F3270" s="26"/>
      <c r="G3270" s="33"/>
      <c r="H3270" s="27">
        <v>5</v>
      </c>
      <c r="I3270" s="126">
        <f>INDEX('TOL2008'!B:B,MATCH(A3270,'TOL2008'!A:A,0))</f>
        <v>70220</v>
      </c>
      <c r="J3270" s="126" t="str">
        <f>INDEX(Pääluokka!$H$2:$H$100,MATCH(VALUE(LEFT(Taulukko1[[#This Row],[TOL2008]],2)),Pääluokka!$G$2:$G$100,0))</f>
        <v>Ammatillinen, tieteellinen ja tekninen toiminta</v>
      </c>
      <c r="K3270" s="126" t="str">
        <f>INDEX(Pääluokka!$I$2:$I$100,MATCH(VALUE(LEFT(Taulukko1[[#This Row],[TOL2008]],2)),Pääluokka!$G$2:$G$100,0))</f>
        <v>Palvelualat (G-N, R, S)</v>
      </c>
      <c r="L3270" s="41" t="str">
        <f t="shared" si="510"/>
        <v>NA</v>
      </c>
      <c r="M3270" s="43">
        <f t="shared" si="511"/>
        <v>42136</v>
      </c>
      <c r="N3270" s="43">
        <f t="shared" si="512"/>
        <v>42187</v>
      </c>
      <c r="O3270" s="43">
        <f t="shared" si="513"/>
        <v>42125</v>
      </c>
      <c r="P3270" s="43">
        <f t="shared" si="514"/>
        <v>42186</v>
      </c>
      <c r="Q3270" s="41">
        <f t="shared" si="515"/>
        <v>2015</v>
      </c>
      <c r="R3270" s="41">
        <f t="shared" si="516"/>
        <v>2015</v>
      </c>
      <c r="S3270" s="43" t="str">
        <f>YEAR(Taulukko1[[#This Row],[Alku KK]])&amp;"Q"&amp;ROUNDDOWN((MONTH(Taulukko1[[#This Row],[Alku KK]])-1)/3+1,0)</f>
        <v>2015Q2</v>
      </c>
      <c r="T3270" s="43" t="str">
        <f>YEAR(Taulukko1[[#This Row],[Loppu KK]])&amp;"Q"&amp;ROUNDDOWN((MONTH(Taulukko1[[#This Row],[Loppu KK]])-1)/3+1,0)</f>
        <v>2015Q3</v>
      </c>
      <c r="U3270" s="66">
        <f>IF(COUNT(Taulukko1[[#This Row],[Neuvottelujen alaiset ]])=1,Taulukko1[[#This Row],[Neuvottelujen alaiset ]],Taulukko1[[#This Row],[Vähennystarve]])</f>
        <v>5</v>
      </c>
      <c r="V3270" s="44">
        <f t="shared" si="517"/>
        <v>1</v>
      </c>
      <c r="W3270" s="44" t="str">
        <f t="shared" si="518"/>
        <v>NA</v>
      </c>
      <c r="X3270" s="44" t="str">
        <f t="shared" si="519"/>
        <v>NA</v>
      </c>
      <c r="Y3270" s="90" t="b">
        <f>AND(MONTH(Taulukko1[[#This Row],[Alku PVM]] )=6,DAY(Taulukko1[[#This Row],[Alku PVM]] )&gt;19)</f>
        <v>0</v>
      </c>
      <c r="Z3270" s="90" t="b">
        <f>AND(MONTH(Taulukko1[[#This Row],[Loppu PVM]] )=6,DAY(Taulukko1[[#This Row],[Loppu PVM]] )&gt;19)</f>
        <v>0</v>
      </c>
      <c r="AA3270" s="90" t="b">
        <f>OR(MONTH(Taulukko1[[#This Row],[Alku PVM]] )&lt;=5,AND(MONTH(Taulukko1[[#This Row],[Alku PVM]] )=6,DAY(Taulukko1[[#This Row],[Alku PVM]] )&lt;20))</f>
        <v>1</v>
      </c>
      <c r="AB3270" s="90" t="b">
        <f>OR(MONTH(Taulukko1[[#This Row],[Loppu PVM]])&lt;=5,AND(MONTH(Taulukko1[[#This Row],[Loppu PVM]] )=6,DAY(Taulukko1[[#This Row],[Loppu PVM]])&lt;20))</f>
        <v>0</v>
      </c>
      <c r="AC3270" s="90" t="b">
        <f>OR(MONTH(Taulukko1[[#This Row],[Alku PVM]] )&lt;=3,AND(MONTH(Taulukko1[[#This Row],[Alku PVM]] )=3))</f>
        <v>0</v>
      </c>
      <c r="AD3270" s="90" t="b">
        <f>OR(MONTH(Taulukko1[[#This Row],[Loppu PVM]] )&lt;=3,AND(MONTH(Taulukko1[[#This Row],[Loppu PVM]] )=3))</f>
        <v>0</v>
      </c>
      <c r="AE3270" s="90" t="b">
        <f>OR(MONTH(Taulukko1[[#This Row],[Alku PVM]] )&lt;=9,AND(MONTH(Taulukko1[[#This Row],[Alku PVM]] )=9))</f>
        <v>1</v>
      </c>
      <c r="AF3270" s="90" t="b">
        <f>OR(MONTH(Taulukko1[[#This Row],[Loppu PVM]])&lt;=9,AND(MONTH(Taulukko1[[#This Row],[Loppu PVM]] )=9))</f>
        <v>1</v>
      </c>
      <c r="AG3270" s="90" t="b">
        <f>OR(MONTH(Taulukko1[[#This Row],[Alku PVM]] )&lt;=6,AND(MONTH(Taulukko1[[#This Row],[Alku PVM]] )=6))</f>
        <v>1</v>
      </c>
      <c r="AH3270" s="90" t="b">
        <f>OR(MONTH(Taulukko1[[#This Row],[Loppu PVM]])&lt;=6,AND(MONTH(Taulukko1[[#This Row],[Loppu PVM]] )=6))</f>
        <v>0</v>
      </c>
    </row>
    <row r="3271" spans="1:34">
      <c r="A3271" s="25" t="s">
        <v>4656</v>
      </c>
      <c r="B3271" s="26">
        <v>42136</v>
      </c>
      <c r="C3271" s="25" t="s">
        <v>4657</v>
      </c>
      <c r="D3271" s="35">
        <v>250</v>
      </c>
      <c r="E3271" s="27">
        <v>25</v>
      </c>
      <c r="F3271" s="26">
        <v>42194</v>
      </c>
      <c r="G3271" s="33">
        <v>10</v>
      </c>
      <c r="H3271" s="27">
        <v>250</v>
      </c>
      <c r="I3271" s="126">
        <f>INDEX('TOL2008'!B:B,MATCH(A3271,'TOL2008'!A:A,0))</f>
        <v>58130</v>
      </c>
      <c r="J3271" s="126" t="str">
        <f>INDEX(Pääluokka!$H$2:$H$100,MATCH(VALUE(LEFT(Taulukko1[[#This Row],[TOL2008]],2)),Pääluokka!$G$2:$G$100,0))</f>
        <v>Informaatio ja viestintä</v>
      </c>
      <c r="K3271" s="126" t="str">
        <f>INDEX(Pääluokka!$I$2:$I$100,MATCH(VALUE(LEFT(Taulukko1[[#This Row],[TOL2008]],2)),Pääluokka!$G$2:$G$100,0))</f>
        <v>Palvelualat (G-N, R, S)</v>
      </c>
      <c r="L3271" s="41">
        <f t="shared" si="510"/>
        <v>58</v>
      </c>
      <c r="M3271" s="43">
        <f t="shared" si="511"/>
        <v>42136</v>
      </c>
      <c r="N3271" s="43">
        <f t="shared" si="512"/>
        <v>42194</v>
      </c>
      <c r="O3271" s="43">
        <f t="shared" si="513"/>
        <v>42125</v>
      </c>
      <c r="P3271" s="43">
        <f t="shared" si="514"/>
        <v>42186</v>
      </c>
      <c r="Q3271" s="41">
        <f t="shared" si="515"/>
        <v>2015</v>
      </c>
      <c r="R3271" s="41">
        <f t="shared" si="516"/>
        <v>2015</v>
      </c>
      <c r="S3271" s="43" t="str">
        <f>YEAR(Taulukko1[[#This Row],[Alku KK]])&amp;"Q"&amp;ROUNDDOWN((MONTH(Taulukko1[[#This Row],[Alku KK]])-1)/3+1,0)</f>
        <v>2015Q2</v>
      </c>
      <c r="T3271" s="43" t="str">
        <f>YEAR(Taulukko1[[#This Row],[Loppu KK]])&amp;"Q"&amp;ROUNDDOWN((MONTH(Taulukko1[[#This Row],[Loppu KK]])-1)/3+1,0)</f>
        <v>2015Q3</v>
      </c>
      <c r="U3271" s="66">
        <f>IF(COUNT(Taulukko1[[#This Row],[Neuvottelujen alaiset ]])=1,Taulukko1[[#This Row],[Neuvottelujen alaiset ]],Taulukko1[[#This Row],[Vähennystarve]])</f>
        <v>250</v>
      </c>
      <c r="V3271" s="44">
        <f t="shared" si="517"/>
        <v>0.1</v>
      </c>
      <c r="W3271" s="44">
        <f t="shared" si="518"/>
        <v>0.04</v>
      </c>
      <c r="X3271" s="44">
        <f t="shared" si="519"/>
        <v>0.4</v>
      </c>
      <c r="Y3271" s="90" t="b">
        <f>AND(MONTH(Taulukko1[[#This Row],[Alku PVM]] )=6,DAY(Taulukko1[[#This Row],[Alku PVM]] )&gt;19)</f>
        <v>0</v>
      </c>
      <c r="Z3271" s="90" t="b">
        <f>AND(MONTH(Taulukko1[[#This Row],[Loppu PVM]] )=6,DAY(Taulukko1[[#This Row],[Loppu PVM]] )&gt;19)</f>
        <v>0</v>
      </c>
      <c r="AA3271" s="90" t="b">
        <f>OR(MONTH(Taulukko1[[#This Row],[Alku PVM]] )&lt;=5,AND(MONTH(Taulukko1[[#This Row],[Alku PVM]] )=6,DAY(Taulukko1[[#This Row],[Alku PVM]] )&lt;20))</f>
        <v>1</v>
      </c>
      <c r="AB3271" s="90" t="b">
        <f>OR(MONTH(Taulukko1[[#This Row],[Loppu PVM]])&lt;=5,AND(MONTH(Taulukko1[[#This Row],[Loppu PVM]] )=6,DAY(Taulukko1[[#This Row],[Loppu PVM]])&lt;20))</f>
        <v>0</v>
      </c>
      <c r="AC3271" s="90" t="b">
        <f>OR(MONTH(Taulukko1[[#This Row],[Alku PVM]] )&lt;=3,AND(MONTH(Taulukko1[[#This Row],[Alku PVM]] )=3))</f>
        <v>0</v>
      </c>
      <c r="AD3271" s="90" t="b">
        <f>OR(MONTH(Taulukko1[[#This Row],[Loppu PVM]] )&lt;=3,AND(MONTH(Taulukko1[[#This Row],[Loppu PVM]] )=3))</f>
        <v>0</v>
      </c>
      <c r="AE3271" s="90" t="b">
        <f>OR(MONTH(Taulukko1[[#This Row],[Alku PVM]] )&lt;=9,AND(MONTH(Taulukko1[[#This Row],[Alku PVM]] )=9))</f>
        <v>1</v>
      </c>
      <c r="AF3271" s="90" t="b">
        <f>OR(MONTH(Taulukko1[[#This Row],[Loppu PVM]])&lt;=9,AND(MONTH(Taulukko1[[#This Row],[Loppu PVM]] )=9))</f>
        <v>1</v>
      </c>
      <c r="AG3271" s="90" t="b">
        <f>OR(MONTH(Taulukko1[[#This Row],[Alku PVM]] )&lt;=6,AND(MONTH(Taulukko1[[#This Row],[Alku PVM]] )=6))</f>
        <v>1</v>
      </c>
      <c r="AH3271" s="90" t="b">
        <f>OR(MONTH(Taulukko1[[#This Row],[Loppu PVM]])&lt;=6,AND(MONTH(Taulukko1[[#This Row],[Loppu PVM]] )=6))</f>
        <v>0</v>
      </c>
    </row>
    <row r="3272" spans="1:34">
      <c r="A3272" s="25" t="s">
        <v>982</v>
      </c>
      <c r="B3272" s="26">
        <v>42137</v>
      </c>
      <c r="C3272" s="25" t="s">
        <v>4658</v>
      </c>
      <c r="D3272" s="35"/>
      <c r="E3272" s="27">
        <v>70</v>
      </c>
      <c r="F3272" s="26"/>
      <c r="G3272" s="33"/>
      <c r="H3272" s="27">
        <v>400</v>
      </c>
      <c r="I3272" s="126">
        <f>INDEX('TOL2008'!B:B,MATCH(A3272,'TOL2008'!A:A,0))</f>
        <v>26300</v>
      </c>
      <c r="J3272" s="126" t="str">
        <f>INDEX(Pääluokka!$H$2:$H$100,MATCH(VALUE(LEFT(Taulukko1[[#This Row],[TOL2008]],2)),Pääluokka!$G$2:$G$100,0))</f>
        <v>Teollisuus</v>
      </c>
      <c r="K3272" s="126" t="str">
        <f>INDEX(Pääluokka!$I$2:$I$100,MATCH(VALUE(LEFT(Taulukko1[[#This Row],[TOL2008]],2)),Pääluokka!$G$2:$G$100,0))</f>
        <v>Teollisuus (C-E)</v>
      </c>
      <c r="L3272" s="41" t="str">
        <f t="shared" si="510"/>
        <v>NA</v>
      </c>
      <c r="M3272" s="43">
        <f t="shared" si="511"/>
        <v>42137</v>
      </c>
      <c r="N3272" s="43">
        <f t="shared" si="512"/>
        <v>42188</v>
      </c>
      <c r="O3272" s="43">
        <f t="shared" si="513"/>
        <v>42125</v>
      </c>
      <c r="P3272" s="43">
        <f t="shared" si="514"/>
        <v>42186</v>
      </c>
      <c r="Q3272" s="41">
        <f t="shared" si="515"/>
        <v>2015</v>
      </c>
      <c r="R3272" s="41">
        <f t="shared" si="516"/>
        <v>2015</v>
      </c>
      <c r="S3272" s="43" t="str">
        <f>YEAR(Taulukko1[[#This Row],[Alku KK]])&amp;"Q"&amp;ROUNDDOWN((MONTH(Taulukko1[[#This Row],[Alku KK]])-1)/3+1,0)</f>
        <v>2015Q2</v>
      </c>
      <c r="T3272" s="43" t="str">
        <f>YEAR(Taulukko1[[#This Row],[Loppu KK]])&amp;"Q"&amp;ROUNDDOWN((MONTH(Taulukko1[[#This Row],[Loppu KK]])-1)/3+1,0)</f>
        <v>2015Q3</v>
      </c>
      <c r="U3272" s="66">
        <f>IF(COUNT(Taulukko1[[#This Row],[Neuvottelujen alaiset ]])=1,Taulukko1[[#This Row],[Neuvottelujen alaiset ]],Taulukko1[[#This Row],[Vähennystarve]])</f>
        <v>400</v>
      </c>
      <c r="V3272" s="44">
        <f t="shared" si="517"/>
        <v>0.17499999999999999</v>
      </c>
      <c r="W3272" s="44" t="str">
        <f t="shared" si="518"/>
        <v>NA</v>
      </c>
      <c r="X3272" s="44" t="str">
        <f t="shared" si="519"/>
        <v>NA</v>
      </c>
      <c r="Y3272" s="90" t="b">
        <f>AND(MONTH(Taulukko1[[#This Row],[Alku PVM]] )=6,DAY(Taulukko1[[#This Row],[Alku PVM]] )&gt;19)</f>
        <v>0</v>
      </c>
      <c r="Z3272" s="90" t="b">
        <f>AND(MONTH(Taulukko1[[#This Row],[Loppu PVM]] )=6,DAY(Taulukko1[[#This Row],[Loppu PVM]] )&gt;19)</f>
        <v>0</v>
      </c>
      <c r="AA3272" s="90" t="b">
        <f>OR(MONTH(Taulukko1[[#This Row],[Alku PVM]] )&lt;=5,AND(MONTH(Taulukko1[[#This Row],[Alku PVM]] )=6,DAY(Taulukko1[[#This Row],[Alku PVM]] )&lt;20))</f>
        <v>1</v>
      </c>
      <c r="AB3272" s="90" t="b">
        <f>OR(MONTH(Taulukko1[[#This Row],[Loppu PVM]])&lt;=5,AND(MONTH(Taulukko1[[#This Row],[Loppu PVM]] )=6,DAY(Taulukko1[[#This Row],[Loppu PVM]])&lt;20))</f>
        <v>0</v>
      </c>
      <c r="AC3272" s="90" t="b">
        <f>OR(MONTH(Taulukko1[[#This Row],[Alku PVM]] )&lt;=3,AND(MONTH(Taulukko1[[#This Row],[Alku PVM]] )=3))</f>
        <v>0</v>
      </c>
      <c r="AD3272" s="90" t="b">
        <f>OR(MONTH(Taulukko1[[#This Row],[Loppu PVM]] )&lt;=3,AND(MONTH(Taulukko1[[#This Row],[Loppu PVM]] )=3))</f>
        <v>0</v>
      </c>
      <c r="AE3272" s="90" t="b">
        <f>OR(MONTH(Taulukko1[[#This Row],[Alku PVM]] )&lt;=9,AND(MONTH(Taulukko1[[#This Row],[Alku PVM]] )=9))</f>
        <v>1</v>
      </c>
      <c r="AF3272" s="90" t="b">
        <f>OR(MONTH(Taulukko1[[#This Row],[Loppu PVM]])&lt;=9,AND(MONTH(Taulukko1[[#This Row],[Loppu PVM]] )=9))</f>
        <v>1</v>
      </c>
      <c r="AG3272" s="90" t="b">
        <f>OR(MONTH(Taulukko1[[#This Row],[Alku PVM]] )&lt;=6,AND(MONTH(Taulukko1[[#This Row],[Alku PVM]] )=6))</f>
        <v>1</v>
      </c>
      <c r="AH3272" s="90" t="b">
        <f>OR(MONTH(Taulukko1[[#This Row],[Loppu PVM]])&lt;=6,AND(MONTH(Taulukko1[[#This Row],[Loppu PVM]] )=6))</f>
        <v>0</v>
      </c>
    </row>
    <row r="3273" spans="1:34">
      <c r="A3273" s="25" t="s">
        <v>272</v>
      </c>
      <c r="B3273" s="26">
        <v>42137</v>
      </c>
      <c r="C3273" s="25" t="s">
        <v>4659</v>
      </c>
      <c r="D3273" s="35">
        <v>140</v>
      </c>
      <c r="E3273" s="27">
        <v>30</v>
      </c>
      <c r="F3273" s="26">
        <v>42184</v>
      </c>
      <c r="G3273" s="33">
        <v>9</v>
      </c>
      <c r="H3273" s="27">
        <v>151</v>
      </c>
      <c r="I3273" s="126">
        <f>INDEX('TOL2008'!B:B,MATCH(A3273,'TOL2008'!A:A,0))</f>
        <v>29100</v>
      </c>
      <c r="J3273" s="126" t="str">
        <f>INDEX(Pääluokka!$H$2:$H$100,MATCH(VALUE(LEFT(Taulukko1[[#This Row],[TOL2008]],2)),Pääluokka!$G$2:$G$100,0))</f>
        <v>Teollisuus</v>
      </c>
      <c r="K3273" s="126" t="str">
        <f>INDEX(Pääluokka!$I$2:$I$100,MATCH(VALUE(LEFT(Taulukko1[[#This Row],[TOL2008]],2)),Pääluokka!$G$2:$G$100,0))</f>
        <v>Teollisuus (C-E)</v>
      </c>
      <c r="L3273" s="41">
        <f t="shared" si="510"/>
        <v>47</v>
      </c>
      <c r="M3273" s="43">
        <f t="shared" si="511"/>
        <v>42137</v>
      </c>
      <c r="N3273" s="43">
        <f t="shared" si="512"/>
        <v>42184</v>
      </c>
      <c r="O3273" s="43">
        <f t="shared" si="513"/>
        <v>42125</v>
      </c>
      <c r="P3273" s="43">
        <f t="shared" si="514"/>
        <v>42156</v>
      </c>
      <c r="Q3273" s="41">
        <f t="shared" si="515"/>
        <v>2015</v>
      </c>
      <c r="R3273" s="41">
        <f t="shared" si="516"/>
        <v>2015</v>
      </c>
      <c r="S3273" s="43" t="str">
        <f>YEAR(Taulukko1[[#This Row],[Alku KK]])&amp;"Q"&amp;ROUNDDOWN((MONTH(Taulukko1[[#This Row],[Alku KK]])-1)/3+1,0)</f>
        <v>2015Q2</v>
      </c>
      <c r="T3273" s="43" t="str">
        <f>YEAR(Taulukko1[[#This Row],[Loppu KK]])&amp;"Q"&amp;ROUNDDOWN((MONTH(Taulukko1[[#This Row],[Loppu KK]])-1)/3+1,0)</f>
        <v>2015Q2</v>
      </c>
      <c r="U3273" s="66">
        <f>IF(COUNT(Taulukko1[[#This Row],[Neuvottelujen alaiset ]])=1,Taulukko1[[#This Row],[Neuvottelujen alaiset ]],Taulukko1[[#This Row],[Vähennystarve]])</f>
        <v>151</v>
      </c>
      <c r="V3273" s="44">
        <f t="shared" si="517"/>
        <v>0.19867549668874171</v>
      </c>
      <c r="W3273" s="44">
        <f t="shared" si="518"/>
        <v>5.9602649006622516E-2</v>
      </c>
      <c r="X3273" s="44">
        <f t="shared" si="519"/>
        <v>0.3</v>
      </c>
      <c r="Y3273" s="90" t="b">
        <f>AND(MONTH(Taulukko1[[#This Row],[Alku PVM]] )=6,DAY(Taulukko1[[#This Row],[Alku PVM]] )&gt;19)</f>
        <v>0</v>
      </c>
      <c r="Z3273" s="90" t="b">
        <f>AND(MONTH(Taulukko1[[#This Row],[Loppu PVM]] )=6,DAY(Taulukko1[[#This Row],[Loppu PVM]] )&gt;19)</f>
        <v>1</v>
      </c>
      <c r="AA3273" s="90" t="b">
        <f>OR(MONTH(Taulukko1[[#This Row],[Alku PVM]] )&lt;=5,AND(MONTH(Taulukko1[[#This Row],[Alku PVM]] )=6,DAY(Taulukko1[[#This Row],[Alku PVM]] )&lt;20))</f>
        <v>1</v>
      </c>
      <c r="AB3273" s="90" t="b">
        <f>OR(MONTH(Taulukko1[[#This Row],[Loppu PVM]])&lt;=5,AND(MONTH(Taulukko1[[#This Row],[Loppu PVM]] )=6,DAY(Taulukko1[[#This Row],[Loppu PVM]])&lt;20))</f>
        <v>0</v>
      </c>
      <c r="AC3273" s="90" t="b">
        <f>OR(MONTH(Taulukko1[[#This Row],[Alku PVM]] )&lt;=3,AND(MONTH(Taulukko1[[#This Row],[Alku PVM]] )=3))</f>
        <v>0</v>
      </c>
      <c r="AD3273" s="90" t="b">
        <f>OR(MONTH(Taulukko1[[#This Row],[Loppu PVM]] )&lt;=3,AND(MONTH(Taulukko1[[#This Row],[Loppu PVM]] )=3))</f>
        <v>0</v>
      </c>
      <c r="AE3273" s="90" t="b">
        <f>OR(MONTH(Taulukko1[[#This Row],[Alku PVM]] )&lt;=9,AND(MONTH(Taulukko1[[#This Row],[Alku PVM]] )=9))</f>
        <v>1</v>
      </c>
      <c r="AF3273" s="90" t="b">
        <f>OR(MONTH(Taulukko1[[#This Row],[Loppu PVM]])&lt;=9,AND(MONTH(Taulukko1[[#This Row],[Loppu PVM]] )=9))</f>
        <v>1</v>
      </c>
      <c r="AG3273" s="90" t="b">
        <f>OR(MONTH(Taulukko1[[#This Row],[Alku PVM]] )&lt;=6,AND(MONTH(Taulukko1[[#This Row],[Alku PVM]] )=6))</f>
        <v>1</v>
      </c>
      <c r="AH3273" s="90" t="b">
        <f>OR(MONTH(Taulukko1[[#This Row],[Loppu PVM]])&lt;=6,AND(MONTH(Taulukko1[[#This Row],[Loppu PVM]] )=6))</f>
        <v>1</v>
      </c>
    </row>
    <row r="3274" spans="1:34">
      <c r="A3274" s="25" t="s">
        <v>90</v>
      </c>
      <c r="B3274" s="26">
        <v>42139</v>
      </c>
      <c r="C3274" s="25" t="s">
        <v>4660</v>
      </c>
      <c r="D3274" s="35"/>
      <c r="E3274" s="27">
        <v>26</v>
      </c>
      <c r="F3274" s="26"/>
      <c r="G3274" s="33"/>
      <c r="H3274" s="27">
        <v>26</v>
      </c>
      <c r="I3274" s="126">
        <f>INDEX('TOL2008'!B:B,MATCH(A3274,'TOL2008'!A:A,0))</f>
        <v>62030</v>
      </c>
      <c r="J3274" s="126" t="str">
        <f>INDEX(Pääluokka!$H$2:$H$100,MATCH(VALUE(LEFT(Taulukko1[[#This Row],[TOL2008]],2)),Pääluokka!$G$2:$G$100,0))</f>
        <v>Informaatio ja viestintä</v>
      </c>
      <c r="K3274" s="126" t="str">
        <f>INDEX(Pääluokka!$I$2:$I$100,MATCH(VALUE(LEFT(Taulukko1[[#This Row],[TOL2008]],2)),Pääluokka!$G$2:$G$100,0))</f>
        <v>Palvelualat (G-N, R, S)</v>
      </c>
      <c r="L3274" s="41" t="str">
        <f t="shared" si="510"/>
        <v>NA</v>
      </c>
      <c r="M3274" s="43">
        <f t="shared" si="511"/>
        <v>42139</v>
      </c>
      <c r="N3274" s="43">
        <f t="shared" si="512"/>
        <v>42190</v>
      </c>
      <c r="O3274" s="43">
        <f t="shared" si="513"/>
        <v>42125</v>
      </c>
      <c r="P3274" s="43">
        <f t="shared" si="514"/>
        <v>42186</v>
      </c>
      <c r="Q3274" s="41">
        <f t="shared" si="515"/>
        <v>2015</v>
      </c>
      <c r="R3274" s="41">
        <f t="shared" si="516"/>
        <v>2015</v>
      </c>
      <c r="S3274" s="43" t="str">
        <f>YEAR(Taulukko1[[#This Row],[Alku KK]])&amp;"Q"&amp;ROUNDDOWN((MONTH(Taulukko1[[#This Row],[Alku KK]])-1)/3+1,0)</f>
        <v>2015Q2</v>
      </c>
      <c r="T3274" s="43" t="str">
        <f>YEAR(Taulukko1[[#This Row],[Loppu KK]])&amp;"Q"&amp;ROUNDDOWN((MONTH(Taulukko1[[#This Row],[Loppu KK]])-1)/3+1,0)</f>
        <v>2015Q3</v>
      </c>
      <c r="U3274" s="66">
        <f>IF(COUNT(Taulukko1[[#This Row],[Neuvottelujen alaiset ]])=1,Taulukko1[[#This Row],[Neuvottelujen alaiset ]],Taulukko1[[#This Row],[Vähennystarve]])</f>
        <v>26</v>
      </c>
      <c r="V3274" s="44">
        <f t="shared" si="517"/>
        <v>1</v>
      </c>
      <c r="W3274" s="44" t="str">
        <f t="shared" si="518"/>
        <v>NA</v>
      </c>
      <c r="X3274" s="44" t="str">
        <f t="shared" si="519"/>
        <v>NA</v>
      </c>
      <c r="Y3274" s="90" t="b">
        <f>AND(MONTH(Taulukko1[[#This Row],[Alku PVM]] )=6,DAY(Taulukko1[[#This Row],[Alku PVM]] )&gt;19)</f>
        <v>0</v>
      </c>
      <c r="Z3274" s="90" t="b">
        <f>AND(MONTH(Taulukko1[[#This Row],[Loppu PVM]] )=6,DAY(Taulukko1[[#This Row],[Loppu PVM]] )&gt;19)</f>
        <v>0</v>
      </c>
      <c r="AA3274" s="90" t="b">
        <f>OR(MONTH(Taulukko1[[#This Row],[Alku PVM]] )&lt;=5,AND(MONTH(Taulukko1[[#This Row],[Alku PVM]] )=6,DAY(Taulukko1[[#This Row],[Alku PVM]] )&lt;20))</f>
        <v>1</v>
      </c>
      <c r="AB3274" s="90" t="b">
        <f>OR(MONTH(Taulukko1[[#This Row],[Loppu PVM]])&lt;=5,AND(MONTH(Taulukko1[[#This Row],[Loppu PVM]] )=6,DAY(Taulukko1[[#This Row],[Loppu PVM]])&lt;20))</f>
        <v>0</v>
      </c>
      <c r="AC3274" s="90" t="b">
        <f>OR(MONTH(Taulukko1[[#This Row],[Alku PVM]] )&lt;=3,AND(MONTH(Taulukko1[[#This Row],[Alku PVM]] )=3))</f>
        <v>0</v>
      </c>
      <c r="AD3274" s="90" t="b">
        <f>OR(MONTH(Taulukko1[[#This Row],[Loppu PVM]] )&lt;=3,AND(MONTH(Taulukko1[[#This Row],[Loppu PVM]] )=3))</f>
        <v>0</v>
      </c>
      <c r="AE3274" s="90" t="b">
        <f>OR(MONTH(Taulukko1[[#This Row],[Alku PVM]] )&lt;=9,AND(MONTH(Taulukko1[[#This Row],[Alku PVM]] )=9))</f>
        <v>1</v>
      </c>
      <c r="AF3274" s="90" t="b">
        <f>OR(MONTH(Taulukko1[[#This Row],[Loppu PVM]])&lt;=9,AND(MONTH(Taulukko1[[#This Row],[Loppu PVM]] )=9))</f>
        <v>1</v>
      </c>
      <c r="AG3274" s="90" t="b">
        <f>OR(MONTH(Taulukko1[[#This Row],[Alku PVM]] )&lt;=6,AND(MONTH(Taulukko1[[#This Row],[Alku PVM]] )=6))</f>
        <v>1</v>
      </c>
      <c r="AH3274" s="90" t="b">
        <f>OR(MONTH(Taulukko1[[#This Row],[Loppu PVM]])&lt;=6,AND(MONTH(Taulukko1[[#This Row],[Loppu PVM]] )=6))</f>
        <v>0</v>
      </c>
    </row>
    <row r="3275" spans="1:34">
      <c r="A3275" s="25" t="s">
        <v>277</v>
      </c>
      <c r="B3275" s="26">
        <v>42143</v>
      </c>
      <c r="C3275" s="25" t="s">
        <v>4661</v>
      </c>
      <c r="D3275" s="35"/>
      <c r="E3275" s="27">
        <v>20</v>
      </c>
      <c r="F3275" s="26"/>
      <c r="G3275" s="33"/>
      <c r="H3275" s="27">
        <v>20</v>
      </c>
      <c r="I3275" s="126">
        <f>INDEX('TOL2008'!B:B,MATCH(A3275,'TOL2008'!A:A,0))</f>
        <v>23610</v>
      </c>
      <c r="J3275" s="126" t="str">
        <f>INDEX(Pääluokka!$H$2:$H$100,MATCH(VALUE(LEFT(Taulukko1[[#This Row],[TOL2008]],2)),Pääluokka!$G$2:$G$100,0))</f>
        <v>Teollisuus</v>
      </c>
      <c r="K3275" s="126" t="str">
        <f>INDEX(Pääluokka!$I$2:$I$100,MATCH(VALUE(LEFT(Taulukko1[[#This Row],[TOL2008]],2)),Pääluokka!$G$2:$G$100,0))</f>
        <v>Teollisuus (C-E)</v>
      </c>
      <c r="L3275" s="41" t="str">
        <f t="shared" si="510"/>
        <v>NA</v>
      </c>
      <c r="M3275" s="43">
        <f t="shared" si="511"/>
        <v>42143</v>
      </c>
      <c r="N3275" s="43">
        <f t="shared" si="512"/>
        <v>42194</v>
      </c>
      <c r="O3275" s="43">
        <f t="shared" si="513"/>
        <v>42125</v>
      </c>
      <c r="P3275" s="43">
        <f t="shared" si="514"/>
        <v>42186</v>
      </c>
      <c r="Q3275" s="41">
        <f t="shared" si="515"/>
        <v>2015</v>
      </c>
      <c r="R3275" s="41">
        <f t="shared" si="516"/>
        <v>2015</v>
      </c>
      <c r="S3275" s="43" t="str">
        <f>YEAR(Taulukko1[[#This Row],[Alku KK]])&amp;"Q"&amp;ROUNDDOWN((MONTH(Taulukko1[[#This Row],[Alku KK]])-1)/3+1,0)</f>
        <v>2015Q2</v>
      </c>
      <c r="T3275" s="43" t="str">
        <f>YEAR(Taulukko1[[#This Row],[Loppu KK]])&amp;"Q"&amp;ROUNDDOWN((MONTH(Taulukko1[[#This Row],[Loppu KK]])-1)/3+1,0)</f>
        <v>2015Q3</v>
      </c>
      <c r="U3275" s="66">
        <f>IF(COUNT(Taulukko1[[#This Row],[Neuvottelujen alaiset ]])=1,Taulukko1[[#This Row],[Neuvottelujen alaiset ]],Taulukko1[[#This Row],[Vähennystarve]])</f>
        <v>20</v>
      </c>
      <c r="V3275" s="44">
        <f t="shared" si="517"/>
        <v>1</v>
      </c>
      <c r="W3275" s="44" t="str">
        <f t="shared" si="518"/>
        <v>NA</v>
      </c>
      <c r="X3275" s="44" t="str">
        <f t="shared" si="519"/>
        <v>NA</v>
      </c>
      <c r="Y3275" s="90" t="b">
        <f>AND(MONTH(Taulukko1[[#This Row],[Alku PVM]] )=6,DAY(Taulukko1[[#This Row],[Alku PVM]] )&gt;19)</f>
        <v>0</v>
      </c>
      <c r="Z3275" s="90" t="b">
        <f>AND(MONTH(Taulukko1[[#This Row],[Loppu PVM]] )=6,DAY(Taulukko1[[#This Row],[Loppu PVM]] )&gt;19)</f>
        <v>0</v>
      </c>
      <c r="AA3275" s="90" t="b">
        <f>OR(MONTH(Taulukko1[[#This Row],[Alku PVM]] )&lt;=5,AND(MONTH(Taulukko1[[#This Row],[Alku PVM]] )=6,DAY(Taulukko1[[#This Row],[Alku PVM]] )&lt;20))</f>
        <v>1</v>
      </c>
      <c r="AB3275" s="90" t="b">
        <f>OR(MONTH(Taulukko1[[#This Row],[Loppu PVM]])&lt;=5,AND(MONTH(Taulukko1[[#This Row],[Loppu PVM]] )=6,DAY(Taulukko1[[#This Row],[Loppu PVM]])&lt;20))</f>
        <v>0</v>
      </c>
      <c r="AC3275" s="90" t="b">
        <f>OR(MONTH(Taulukko1[[#This Row],[Alku PVM]] )&lt;=3,AND(MONTH(Taulukko1[[#This Row],[Alku PVM]] )=3))</f>
        <v>0</v>
      </c>
      <c r="AD3275" s="90" t="b">
        <f>OR(MONTH(Taulukko1[[#This Row],[Loppu PVM]] )&lt;=3,AND(MONTH(Taulukko1[[#This Row],[Loppu PVM]] )=3))</f>
        <v>0</v>
      </c>
      <c r="AE3275" s="90" t="b">
        <f>OR(MONTH(Taulukko1[[#This Row],[Alku PVM]] )&lt;=9,AND(MONTH(Taulukko1[[#This Row],[Alku PVM]] )=9))</f>
        <v>1</v>
      </c>
      <c r="AF3275" s="90" t="b">
        <f>OR(MONTH(Taulukko1[[#This Row],[Loppu PVM]])&lt;=9,AND(MONTH(Taulukko1[[#This Row],[Loppu PVM]] )=9))</f>
        <v>1</v>
      </c>
      <c r="AG3275" s="90" t="b">
        <f>OR(MONTH(Taulukko1[[#This Row],[Alku PVM]] )&lt;=6,AND(MONTH(Taulukko1[[#This Row],[Alku PVM]] )=6))</f>
        <v>1</v>
      </c>
      <c r="AH3275" s="90" t="b">
        <f>OR(MONTH(Taulukko1[[#This Row],[Loppu PVM]])&lt;=6,AND(MONTH(Taulukko1[[#This Row],[Loppu PVM]] )=6))</f>
        <v>0</v>
      </c>
    </row>
    <row r="3276" spans="1:34">
      <c r="A3276" s="25" t="s">
        <v>175</v>
      </c>
      <c r="B3276" s="26">
        <v>42143</v>
      </c>
      <c r="C3276" s="25" t="s">
        <v>4662</v>
      </c>
      <c r="D3276" s="35"/>
      <c r="E3276" s="27">
        <v>110</v>
      </c>
      <c r="F3276" s="26"/>
      <c r="G3276" s="33"/>
      <c r="H3276" s="27">
        <v>2000</v>
      </c>
      <c r="I3276" s="126">
        <f>INDEX('TOL2008'!B:B,MATCH(A3276,'TOL2008'!A:A,0))</f>
        <v>56290</v>
      </c>
      <c r="J3276" s="126" t="str">
        <f>INDEX(Pääluokka!$H$2:$H$100,MATCH(VALUE(LEFT(Taulukko1[[#This Row],[TOL2008]],2)),Pääluokka!$G$2:$G$100,0))</f>
        <v>Majoitus- ja ravitsemistoiminta</v>
      </c>
      <c r="K3276" s="126" t="str">
        <f>INDEX(Pääluokka!$I$2:$I$100,MATCH(VALUE(LEFT(Taulukko1[[#This Row],[TOL2008]],2)),Pääluokka!$G$2:$G$100,0))</f>
        <v>Palvelualat (G-N, R, S)</v>
      </c>
      <c r="L3276" s="41" t="str">
        <f t="shared" si="510"/>
        <v>NA</v>
      </c>
      <c r="M3276" s="43">
        <f t="shared" si="511"/>
        <v>42143</v>
      </c>
      <c r="N3276" s="43">
        <f t="shared" si="512"/>
        <v>42194</v>
      </c>
      <c r="O3276" s="43">
        <f t="shared" si="513"/>
        <v>42125</v>
      </c>
      <c r="P3276" s="43">
        <f t="shared" si="514"/>
        <v>42186</v>
      </c>
      <c r="Q3276" s="41">
        <f t="shared" si="515"/>
        <v>2015</v>
      </c>
      <c r="R3276" s="41">
        <f t="shared" si="516"/>
        <v>2015</v>
      </c>
      <c r="S3276" s="43" t="str">
        <f>YEAR(Taulukko1[[#This Row],[Alku KK]])&amp;"Q"&amp;ROUNDDOWN((MONTH(Taulukko1[[#This Row],[Alku KK]])-1)/3+1,0)</f>
        <v>2015Q2</v>
      </c>
      <c r="T3276" s="43" t="str">
        <f>YEAR(Taulukko1[[#This Row],[Loppu KK]])&amp;"Q"&amp;ROUNDDOWN((MONTH(Taulukko1[[#This Row],[Loppu KK]])-1)/3+1,0)</f>
        <v>2015Q3</v>
      </c>
      <c r="U3276" s="66">
        <f>IF(COUNT(Taulukko1[[#This Row],[Neuvottelujen alaiset ]])=1,Taulukko1[[#This Row],[Neuvottelujen alaiset ]],Taulukko1[[#This Row],[Vähennystarve]])</f>
        <v>2000</v>
      </c>
      <c r="V3276" s="44">
        <f t="shared" si="517"/>
        <v>5.5E-2</v>
      </c>
      <c r="W3276" s="44" t="str">
        <f t="shared" si="518"/>
        <v>NA</v>
      </c>
      <c r="X3276" s="44" t="str">
        <f t="shared" si="519"/>
        <v>NA</v>
      </c>
      <c r="Y3276" s="90" t="b">
        <f>AND(MONTH(Taulukko1[[#This Row],[Alku PVM]] )=6,DAY(Taulukko1[[#This Row],[Alku PVM]] )&gt;19)</f>
        <v>0</v>
      </c>
      <c r="Z3276" s="90" t="b">
        <f>AND(MONTH(Taulukko1[[#This Row],[Loppu PVM]] )=6,DAY(Taulukko1[[#This Row],[Loppu PVM]] )&gt;19)</f>
        <v>0</v>
      </c>
      <c r="AA3276" s="90" t="b">
        <f>OR(MONTH(Taulukko1[[#This Row],[Alku PVM]] )&lt;=5,AND(MONTH(Taulukko1[[#This Row],[Alku PVM]] )=6,DAY(Taulukko1[[#This Row],[Alku PVM]] )&lt;20))</f>
        <v>1</v>
      </c>
      <c r="AB3276" s="90" t="b">
        <f>OR(MONTH(Taulukko1[[#This Row],[Loppu PVM]])&lt;=5,AND(MONTH(Taulukko1[[#This Row],[Loppu PVM]] )=6,DAY(Taulukko1[[#This Row],[Loppu PVM]])&lt;20))</f>
        <v>0</v>
      </c>
      <c r="AC3276" s="90" t="b">
        <f>OR(MONTH(Taulukko1[[#This Row],[Alku PVM]] )&lt;=3,AND(MONTH(Taulukko1[[#This Row],[Alku PVM]] )=3))</f>
        <v>0</v>
      </c>
      <c r="AD3276" s="90" t="b">
        <f>OR(MONTH(Taulukko1[[#This Row],[Loppu PVM]] )&lt;=3,AND(MONTH(Taulukko1[[#This Row],[Loppu PVM]] )=3))</f>
        <v>0</v>
      </c>
      <c r="AE3276" s="90" t="b">
        <f>OR(MONTH(Taulukko1[[#This Row],[Alku PVM]] )&lt;=9,AND(MONTH(Taulukko1[[#This Row],[Alku PVM]] )=9))</f>
        <v>1</v>
      </c>
      <c r="AF3276" s="90" t="b">
        <f>OR(MONTH(Taulukko1[[#This Row],[Loppu PVM]])&lt;=9,AND(MONTH(Taulukko1[[#This Row],[Loppu PVM]] )=9))</f>
        <v>1</v>
      </c>
      <c r="AG3276" s="90" t="b">
        <f>OR(MONTH(Taulukko1[[#This Row],[Alku PVM]] )&lt;=6,AND(MONTH(Taulukko1[[#This Row],[Alku PVM]] )=6))</f>
        <v>1</v>
      </c>
      <c r="AH3276" s="90" t="b">
        <f>OR(MONTH(Taulukko1[[#This Row],[Loppu PVM]])&lt;=6,AND(MONTH(Taulukko1[[#This Row],[Loppu PVM]] )=6))</f>
        <v>0</v>
      </c>
    </row>
    <row r="3277" spans="1:34">
      <c r="A3277" s="25" t="s">
        <v>511</v>
      </c>
      <c r="B3277" s="26">
        <v>42144</v>
      </c>
      <c r="C3277" s="25" t="s">
        <v>4663</v>
      </c>
      <c r="D3277" s="35"/>
      <c r="E3277" s="27">
        <v>95</v>
      </c>
      <c r="F3277" s="26">
        <v>42159</v>
      </c>
      <c r="G3277" s="33">
        <v>76</v>
      </c>
      <c r="H3277" s="27">
        <v>95</v>
      </c>
      <c r="I3277" s="126">
        <f>INDEX('TOL2008'!B:B,MATCH(A3277,'TOL2008'!A:A,0))</f>
        <v>18120</v>
      </c>
      <c r="J3277" s="126" t="str">
        <f>INDEX(Pääluokka!$H$2:$H$100,MATCH(VALUE(LEFT(Taulukko1[[#This Row],[TOL2008]],2)),Pääluokka!$G$2:$G$100,0))</f>
        <v>Teollisuus</v>
      </c>
      <c r="K3277" s="126" t="str">
        <f>INDEX(Pääluokka!$I$2:$I$100,MATCH(VALUE(LEFT(Taulukko1[[#This Row],[TOL2008]],2)),Pääluokka!$G$2:$G$100,0))</f>
        <v>Teollisuus (C-E)</v>
      </c>
      <c r="L3277" s="41">
        <f t="shared" si="510"/>
        <v>15</v>
      </c>
      <c r="M3277" s="43">
        <f t="shared" si="511"/>
        <v>42144</v>
      </c>
      <c r="N3277" s="43">
        <f t="shared" si="512"/>
        <v>42159</v>
      </c>
      <c r="O3277" s="43">
        <f t="shared" si="513"/>
        <v>42125</v>
      </c>
      <c r="P3277" s="43">
        <f t="shared" si="514"/>
        <v>42156</v>
      </c>
      <c r="Q3277" s="41">
        <f t="shared" si="515"/>
        <v>2015</v>
      </c>
      <c r="R3277" s="41">
        <f t="shared" si="516"/>
        <v>2015</v>
      </c>
      <c r="S3277" s="43" t="str">
        <f>YEAR(Taulukko1[[#This Row],[Alku KK]])&amp;"Q"&amp;ROUNDDOWN((MONTH(Taulukko1[[#This Row],[Alku KK]])-1)/3+1,0)</f>
        <v>2015Q2</v>
      </c>
      <c r="T3277" s="43" t="str">
        <f>YEAR(Taulukko1[[#This Row],[Loppu KK]])&amp;"Q"&amp;ROUNDDOWN((MONTH(Taulukko1[[#This Row],[Loppu KK]])-1)/3+1,0)</f>
        <v>2015Q2</v>
      </c>
      <c r="U3277" s="66">
        <f>IF(COUNT(Taulukko1[[#This Row],[Neuvottelujen alaiset ]])=1,Taulukko1[[#This Row],[Neuvottelujen alaiset ]],Taulukko1[[#This Row],[Vähennystarve]])</f>
        <v>95</v>
      </c>
      <c r="V3277" s="44">
        <f t="shared" si="517"/>
        <v>1</v>
      </c>
      <c r="W3277" s="44">
        <f t="shared" si="518"/>
        <v>0.8</v>
      </c>
      <c r="X3277" s="44">
        <f t="shared" si="519"/>
        <v>0.8</v>
      </c>
      <c r="Y3277" s="90" t="b">
        <f>AND(MONTH(Taulukko1[[#This Row],[Alku PVM]] )=6,DAY(Taulukko1[[#This Row],[Alku PVM]] )&gt;19)</f>
        <v>0</v>
      </c>
      <c r="Z3277" s="90" t="b">
        <f>AND(MONTH(Taulukko1[[#This Row],[Loppu PVM]] )=6,DAY(Taulukko1[[#This Row],[Loppu PVM]] )&gt;19)</f>
        <v>0</v>
      </c>
      <c r="AA3277" s="90" t="b">
        <f>OR(MONTH(Taulukko1[[#This Row],[Alku PVM]] )&lt;=5,AND(MONTH(Taulukko1[[#This Row],[Alku PVM]] )=6,DAY(Taulukko1[[#This Row],[Alku PVM]] )&lt;20))</f>
        <v>1</v>
      </c>
      <c r="AB3277" s="90" t="b">
        <f>OR(MONTH(Taulukko1[[#This Row],[Loppu PVM]])&lt;=5,AND(MONTH(Taulukko1[[#This Row],[Loppu PVM]] )=6,DAY(Taulukko1[[#This Row],[Loppu PVM]])&lt;20))</f>
        <v>1</v>
      </c>
      <c r="AC3277" s="90" t="b">
        <f>OR(MONTH(Taulukko1[[#This Row],[Alku PVM]] )&lt;=3,AND(MONTH(Taulukko1[[#This Row],[Alku PVM]] )=3))</f>
        <v>0</v>
      </c>
      <c r="AD3277" s="90" t="b">
        <f>OR(MONTH(Taulukko1[[#This Row],[Loppu PVM]] )&lt;=3,AND(MONTH(Taulukko1[[#This Row],[Loppu PVM]] )=3))</f>
        <v>0</v>
      </c>
      <c r="AE3277" s="90" t="b">
        <f>OR(MONTH(Taulukko1[[#This Row],[Alku PVM]] )&lt;=9,AND(MONTH(Taulukko1[[#This Row],[Alku PVM]] )=9))</f>
        <v>1</v>
      </c>
      <c r="AF3277" s="90" t="b">
        <f>OR(MONTH(Taulukko1[[#This Row],[Loppu PVM]])&lt;=9,AND(MONTH(Taulukko1[[#This Row],[Loppu PVM]] )=9))</f>
        <v>1</v>
      </c>
      <c r="AG3277" s="90" t="b">
        <f>OR(MONTH(Taulukko1[[#This Row],[Alku PVM]] )&lt;=6,AND(MONTH(Taulukko1[[#This Row],[Alku PVM]] )=6))</f>
        <v>1</v>
      </c>
      <c r="AH3277" s="90" t="b">
        <f>OR(MONTH(Taulukko1[[#This Row],[Loppu PVM]])&lt;=6,AND(MONTH(Taulukko1[[#This Row],[Loppu PVM]] )=6))</f>
        <v>1</v>
      </c>
    </row>
    <row r="3278" spans="1:34">
      <c r="A3278" s="25" t="s">
        <v>595</v>
      </c>
      <c r="B3278" s="26">
        <v>42145</v>
      </c>
      <c r="C3278" s="25" t="s">
        <v>4664</v>
      </c>
      <c r="D3278" s="35"/>
      <c r="E3278" s="27">
        <v>9</v>
      </c>
      <c r="F3278" s="26">
        <v>42191</v>
      </c>
      <c r="G3278" s="33">
        <v>4</v>
      </c>
      <c r="H3278" s="27">
        <v>57</v>
      </c>
      <c r="I3278" s="126">
        <f>INDEX('TOL2008'!B:B,MATCH(A3278,'TOL2008'!A:A,0))</f>
        <v>96011</v>
      </c>
      <c r="J3278" s="126" t="str">
        <f>INDEX(Pääluokka!$H$2:$H$100,MATCH(VALUE(LEFT(Taulukko1[[#This Row],[TOL2008]],2)),Pääluokka!$G$2:$G$100,0))</f>
        <v>Muu palvelutoiminta</v>
      </c>
      <c r="K3278" s="126" t="str">
        <f>INDEX(Pääluokka!$I$2:$I$100,MATCH(VALUE(LEFT(Taulukko1[[#This Row],[TOL2008]],2)),Pääluokka!$G$2:$G$100,0))</f>
        <v>Palvelualat (G-N, R, S)</v>
      </c>
      <c r="L3278" s="41">
        <f t="shared" si="510"/>
        <v>46</v>
      </c>
      <c r="M3278" s="43">
        <f t="shared" si="511"/>
        <v>42145</v>
      </c>
      <c r="N3278" s="43">
        <f t="shared" si="512"/>
        <v>42191</v>
      </c>
      <c r="O3278" s="43">
        <f t="shared" si="513"/>
        <v>42125</v>
      </c>
      <c r="P3278" s="43">
        <f t="shared" si="514"/>
        <v>42186</v>
      </c>
      <c r="Q3278" s="41">
        <f t="shared" si="515"/>
        <v>2015</v>
      </c>
      <c r="R3278" s="41">
        <f t="shared" si="516"/>
        <v>2015</v>
      </c>
      <c r="S3278" s="43" t="str">
        <f>YEAR(Taulukko1[[#This Row],[Alku KK]])&amp;"Q"&amp;ROUNDDOWN((MONTH(Taulukko1[[#This Row],[Alku KK]])-1)/3+1,0)</f>
        <v>2015Q2</v>
      </c>
      <c r="T3278" s="43" t="str">
        <f>YEAR(Taulukko1[[#This Row],[Loppu KK]])&amp;"Q"&amp;ROUNDDOWN((MONTH(Taulukko1[[#This Row],[Loppu KK]])-1)/3+1,0)</f>
        <v>2015Q3</v>
      </c>
      <c r="U3278" s="66">
        <f>IF(COUNT(Taulukko1[[#This Row],[Neuvottelujen alaiset ]])=1,Taulukko1[[#This Row],[Neuvottelujen alaiset ]],Taulukko1[[#This Row],[Vähennystarve]])</f>
        <v>57</v>
      </c>
      <c r="V3278" s="44">
        <f t="shared" si="517"/>
        <v>0.15789473684210525</v>
      </c>
      <c r="W3278" s="44">
        <f t="shared" si="518"/>
        <v>7.0175438596491224E-2</v>
      </c>
      <c r="X3278" s="44">
        <f t="shared" si="519"/>
        <v>0.44444444444444442</v>
      </c>
      <c r="Y3278" s="90" t="b">
        <f>AND(MONTH(Taulukko1[[#This Row],[Alku PVM]] )=6,DAY(Taulukko1[[#This Row],[Alku PVM]] )&gt;19)</f>
        <v>0</v>
      </c>
      <c r="Z3278" s="90" t="b">
        <f>AND(MONTH(Taulukko1[[#This Row],[Loppu PVM]] )=6,DAY(Taulukko1[[#This Row],[Loppu PVM]] )&gt;19)</f>
        <v>0</v>
      </c>
      <c r="AA3278" s="90" t="b">
        <f>OR(MONTH(Taulukko1[[#This Row],[Alku PVM]] )&lt;=5,AND(MONTH(Taulukko1[[#This Row],[Alku PVM]] )=6,DAY(Taulukko1[[#This Row],[Alku PVM]] )&lt;20))</f>
        <v>1</v>
      </c>
      <c r="AB3278" s="90" t="b">
        <f>OR(MONTH(Taulukko1[[#This Row],[Loppu PVM]])&lt;=5,AND(MONTH(Taulukko1[[#This Row],[Loppu PVM]] )=6,DAY(Taulukko1[[#This Row],[Loppu PVM]])&lt;20))</f>
        <v>0</v>
      </c>
      <c r="AC3278" s="90" t="b">
        <f>OR(MONTH(Taulukko1[[#This Row],[Alku PVM]] )&lt;=3,AND(MONTH(Taulukko1[[#This Row],[Alku PVM]] )=3))</f>
        <v>0</v>
      </c>
      <c r="AD3278" s="90" t="b">
        <f>OR(MONTH(Taulukko1[[#This Row],[Loppu PVM]] )&lt;=3,AND(MONTH(Taulukko1[[#This Row],[Loppu PVM]] )=3))</f>
        <v>0</v>
      </c>
      <c r="AE3278" s="90" t="b">
        <f>OR(MONTH(Taulukko1[[#This Row],[Alku PVM]] )&lt;=9,AND(MONTH(Taulukko1[[#This Row],[Alku PVM]] )=9))</f>
        <v>1</v>
      </c>
      <c r="AF3278" s="90" t="b">
        <f>OR(MONTH(Taulukko1[[#This Row],[Loppu PVM]])&lt;=9,AND(MONTH(Taulukko1[[#This Row],[Loppu PVM]] )=9))</f>
        <v>1</v>
      </c>
      <c r="AG3278" s="90" t="b">
        <f>OR(MONTH(Taulukko1[[#This Row],[Alku PVM]] )&lt;=6,AND(MONTH(Taulukko1[[#This Row],[Alku PVM]] )=6))</f>
        <v>1</v>
      </c>
      <c r="AH3278" s="90" t="b">
        <f>OR(MONTH(Taulukko1[[#This Row],[Loppu PVM]])&lt;=6,AND(MONTH(Taulukko1[[#This Row],[Loppu PVM]] )=6))</f>
        <v>0</v>
      </c>
    </row>
    <row r="3279" spans="1:34">
      <c r="A3279" s="25" t="s">
        <v>301</v>
      </c>
      <c r="B3279" s="26">
        <v>42145</v>
      </c>
      <c r="C3279" s="25" t="s">
        <v>4665</v>
      </c>
      <c r="D3279" s="35"/>
      <c r="E3279" s="27">
        <v>21</v>
      </c>
      <c r="F3279" s="26">
        <v>42171</v>
      </c>
      <c r="G3279" s="33">
        <v>15</v>
      </c>
      <c r="H3279" s="27">
        <v>21</v>
      </c>
      <c r="I3279" s="126">
        <f>INDEX('TOL2008'!B:B,MATCH(A3279,'TOL2008'!A:A,0))</f>
        <v>62010</v>
      </c>
      <c r="J3279" s="126" t="str">
        <f>INDEX(Pääluokka!$H$2:$H$100,MATCH(VALUE(LEFT(Taulukko1[[#This Row],[TOL2008]],2)),Pääluokka!$G$2:$G$100,0))</f>
        <v>Informaatio ja viestintä</v>
      </c>
      <c r="K3279" s="126" t="str">
        <f>INDEX(Pääluokka!$I$2:$I$100,MATCH(VALUE(LEFT(Taulukko1[[#This Row],[TOL2008]],2)),Pääluokka!$G$2:$G$100,0))</f>
        <v>Palvelualat (G-N, R, S)</v>
      </c>
      <c r="L3279" s="41">
        <f t="shared" si="510"/>
        <v>26</v>
      </c>
      <c r="M3279" s="43">
        <f t="shared" si="511"/>
        <v>42145</v>
      </c>
      <c r="N3279" s="43">
        <f t="shared" si="512"/>
        <v>42171</v>
      </c>
      <c r="O3279" s="43">
        <f t="shared" si="513"/>
        <v>42125</v>
      </c>
      <c r="P3279" s="43">
        <f t="shared" si="514"/>
        <v>42156</v>
      </c>
      <c r="Q3279" s="41">
        <f t="shared" si="515"/>
        <v>2015</v>
      </c>
      <c r="R3279" s="41">
        <f t="shared" si="516"/>
        <v>2015</v>
      </c>
      <c r="S3279" s="43" t="str">
        <f>YEAR(Taulukko1[[#This Row],[Alku KK]])&amp;"Q"&amp;ROUNDDOWN((MONTH(Taulukko1[[#This Row],[Alku KK]])-1)/3+1,0)</f>
        <v>2015Q2</v>
      </c>
      <c r="T3279" s="43" t="str">
        <f>YEAR(Taulukko1[[#This Row],[Loppu KK]])&amp;"Q"&amp;ROUNDDOWN((MONTH(Taulukko1[[#This Row],[Loppu KK]])-1)/3+1,0)</f>
        <v>2015Q2</v>
      </c>
      <c r="U3279" s="66">
        <f>IF(COUNT(Taulukko1[[#This Row],[Neuvottelujen alaiset ]])=1,Taulukko1[[#This Row],[Neuvottelujen alaiset ]],Taulukko1[[#This Row],[Vähennystarve]])</f>
        <v>21</v>
      </c>
      <c r="V3279" s="44">
        <f t="shared" si="517"/>
        <v>1</v>
      </c>
      <c r="W3279" s="44">
        <f t="shared" si="518"/>
        <v>0.7142857142857143</v>
      </c>
      <c r="X3279" s="44">
        <f t="shared" si="519"/>
        <v>0.7142857142857143</v>
      </c>
      <c r="Y3279" s="90" t="b">
        <f>AND(MONTH(Taulukko1[[#This Row],[Alku PVM]] )=6,DAY(Taulukko1[[#This Row],[Alku PVM]] )&gt;19)</f>
        <v>0</v>
      </c>
      <c r="Z3279" s="90" t="b">
        <f>AND(MONTH(Taulukko1[[#This Row],[Loppu PVM]] )=6,DAY(Taulukko1[[#This Row],[Loppu PVM]] )&gt;19)</f>
        <v>0</v>
      </c>
      <c r="AA3279" s="90" t="b">
        <f>OR(MONTH(Taulukko1[[#This Row],[Alku PVM]] )&lt;=5,AND(MONTH(Taulukko1[[#This Row],[Alku PVM]] )=6,DAY(Taulukko1[[#This Row],[Alku PVM]] )&lt;20))</f>
        <v>1</v>
      </c>
      <c r="AB3279" s="90" t="b">
        <f>OR(MONTH(Taulukko1[[#This Row],[Loppu PVM]])&lt;=5,AND(MONTH(Taulukko1[[#This Row],[Loppu PVM]] )=6,DAY(Taulukko1[[#This Row],[Loppu PVM]])&lt;20))</f>
        <v>1</v>
      </c>
      <c r="AC3279" s="90" t="b">
        <f>OR(MONTH(Taulukko1[[#This Row],[Alku PVM]] )&lt;=3,AND(MONTH(Taulukko1[[#This Row],[Alku PVM]] )=3))</f>
        <v>0</v>
      </c>
      <c r="AD3279" s="90" t="b">
        <f>OR(MONTH(Taulukko1[[#This Row],[Loppu PVM]] )&lt;=3,AND(MONTH(Taulukko1[[#This Row],[Loppu PVM]] )=3))</f>
        <v>0</v>
      </c>
      <c r="AE3279" s="90" t="b">
        <f>OR(MONTH(Taulukko1[[#This Row],[Alku PVM]] )&lt;=9,AND(MONTH(Taulukko1[[#This Row],[Alku PVM]] )=9))</f>
        <v>1</v>
      </c>
      <c r="AF3279" s="90" t="b">
        <f>OR(MONTH(Taulukko1[[#This Row],[Loppu PVM]])&lt;=9,AND(MONTH(Taulukko1[[#This Row],[Loppu PVM]] )=9))</f>
        <v>1</v>
      </c>
      <c r="AG3279" s="90" t="b">
        <f>OR(MONTH(Taulukko1[[#This Row],[Alku PVM]] )&lt;=6,AND(MONTH(Taulukko1[[#This Row],[Alku PVM]] )=6))</f>
        <v>1</v>
      </c>
      <c r="AH3279" s="90" t="b">
        <f>OR(MONTH(Taulukko1[[#This Row],[Loppu PVM]])&lt;=6,AND(MONTH(Taulukko1[[#This Row],[Loppu PVM]] )=6))</f>
        <v>1</v>
      </c>
    </row>
    <row r="3280" spans="1:34">
      <c r="A3280" s="25" t="s">
        <v>4666</v>
      </c>
      <c r="B3280" s="26">
        <v>42150</v>
      </c>
      <c r="C3280" s="25" t="s">
        <v>4667</v>
      </c>
      <c r="D3280" s="35"/>
      <c r="E3280" s="27"/>
      <c r="F3280" s="26">
        <v>42172</v>
      </c>
      <c r="G3280" s="33">
        <v>34</v>
      </c>
      <c r="H3280" s="27">
        <v>41</v>
      </c>
      <c r="I3280" s="126">
        <f>INDEX('TOL2008'!B:B,MATCH(A3280,'TOL2008'!A:A,0))</f>
        <v>58120</v>
      </c>
      <c r="J3280" s="126" t="str">
        <f>INDEX(Pääluokka!$H$2:$H$100,MATCH(VALUE(LEFT(Taulukko1[[#This Row],[TOL2008]],2)),Pääluokka!$G$2:$G$100,0))</f>
        <v>Informaatio ja viestintä</v>
      </c>
      <c r="K3280" s="126" t="str">
        <f>INDEX(Pääluokka!$I$2:$I$100,MATCH(VALUE(LEFT(Taulukko1[[#This Row],[TOL2008]],2)),Pääluokka!$G$2:$G$100,0))</f>
        <v>Palvelualat (G-N, R, S)</v>
      </c>
      <c r="L3280" s="41">
        <f t="shared" si="510"/>
        <v>22</v>
      </c>
      <c r="M3280" s="43">
        <f t="shared" si="511"/>
        <v>42150</v>
      </c>
      <c r="N3280" s="43">
        <f t="shared" si="512"/>
        <v>42172</v>
      </c>
      <c r="O3280" s="43">
        <f t="shared" si="513"/>
        <v>42125</v>
      </c>
      <c r="P3280" s="43">
        <f t="shared" si="514"/>
        <v>42156</v>
      </c>
      <c r="Q3280" s="41">
        <f t="shared" si="515"/>
        <v>2015</v>
      </c>
      <c r="R3280" s="41">
        <f t="shared" si="516"/>
        <v>2015</v>
      </c>
      <c r="S3280" s="43" t="str">
        <f>YEAR(Taulukko1[[#This Row],[Alku KK]])&amp;"Q"&amp;ROUNDDOWN((MONTH(Taulukko1[[#This Row],[Alku KK]])-1)/3+1,0)</f>
        <v>2015Q2</v>
      </c>
      <c r="T3280" s="43" t="str">
        <f>YEAR(Taulukko1[[#This Row],[Loppu KK]])&amp;"Q"&amp;ROUNDDOWN((MONTH(Taulukko1[[#This Row],[Loppu KK]])-1)/3+1,0)</f>
        <v>2015Q2</v>
      </c>
      <c r="U3280" s="66">
        <f>IF(COUNT(Taulukko1[[#This Row],[Neuvottelujen alaiset ]])=1,Taulukko1[[#This Row],[Neuvottelujen alaiset ]],Taulukko1[[#This Row],[Vähennystarve]])</f>
        <v>41</v>
      </c>
      <c r="V3280" s="44" t="str">
        <f t="shared" si="517"/>
        <v>NA</v>
      </c>
      <c r="W3280" s="44">
        <f t="shared" si="518"/>
        <v>0.82926829268292679</v>
      </c>
      <c r="X3280" s="44" t="str">
        <f t="shared" si="519"/>
        <v>NA</v>
      </c>
      <c r="Y3280" s="90" t="b">
        <f>AND(MONTH(Taulukko1[[#This Row],[Alku PVM]] )=6,DAY(Taulukko1[[#This Row],[Alku PVM]] )&gt;19)</f>
        <v>0</v>
      </c>
      <c r="Z3280" s="90" t="b">
        <f>AND(MONTH(Taulukko1[[#This Row],[Loppu PVM]] )=6,DAY(Taulukko1[[#This Row],[Loppu PVM]] )&gt;19)</f>
        <v>0</v>
      </c>
      <c r="AA3280" s="90" t="b">
        <f>OR(MONTH(Taulukko1[[#This Row],[Alku PVM]] )&lt;=5,AND(MONTH(Taulukko1[[#This Row],[Alku PVM]] )=6,DAY(Taulukko1[[#This Row],[Alku PVM]] )&lt;20))</f>
        <v>1</v>
      </c>
      <c r="AB3280" s="90" t="b">
        <f>OR(MONTH(Taulukko1[[#This Row],[Loppu PVM]])&lt;=5,AND(MONTH(Taulukko1[[#This Row],[Loppu PVM]] )=6,DAY(Taulukko1[[#This Row],[Loppu PVM]])&lt;20))</f>
        <v>1</v>
      </c>
      <c r="AC3280" s="90" t="b">
        <f>OR(MONTH(Taulukko1[[#This Row],[Alku PVM]] )&lt;=3,AND(MONTH(Taulukko1[[#This Row],[Alku PVM]] )=3))</f>
        <v>0</v>
      </c>
      <c r="AD3280" s="90" t="b">
        <f>OR(MONTH(Taulukko1[[#This Row],[Loppu PVM]] )&lt;=3,AND(MONTH(Taulukko1[[#This Row],[Loppu PVM]] )=3))</f>
        <v>0</v>
      </c>
      <c r="AE3280" s="90" t="b">
        <f>OR(MONTH(Taulukko1[[#This Row],[Alku PVM]] )&lt;=9,AND(MONTH(Taulukko1[[#This Row],[Alku PVM]] )=9))</f>
        <v>1</v>
      </c>
      <c r="AF3280" s="90" t="b">
        <f>OR(MONTH(Taulukko1[[#This Row],[Loppu PVM]])&lt;=9,AND(MONTH(Taulukko1[[#This Row],[Loppu PVM]] )=9))</f>
        <v>1</v>
      </c>
      <c r="AG3280" s="90" t="b">
        <f>OR(MONTH(Taulukko1[[#This Row],[Alku PVM]] )&lt;=6,AND(MONTH(Taulukko1[[#This Row],[Alku PVM]] )=6))</f>
        <v>1</v>
      </c>
      <c r="AH3280" s="90" t="b">
        <f>OR(MONTH(Taulukko1[[#This Row],[Loppu PVM]])&lt;=6,AND(MONTH(Taulukko1[[#This Row],[Loppu PVM]] )=6))</f>
        <v>1</v>
      </c>
    </row>
    <row r="3281" spans="1:34">
      <c r="A3281" s="25" t="s">
        <v>4668</v>
      </c>
      <c r="B3281" s="26">
        <v>42151</v>
      </c>
      <c r="C3281" s="25" t="s">
        <v>4669</v>
      </c>
      <c r="D3281" s="35"/>
      <c r="E3281" s="27"/>
      <c r="F3281" s="26"/>
      <c r="G3281" s="33"/>
      <c r="H3281" s="27">
        <v>11</v>
      </c>
      <c r="I3281" s="126">
        <f>INDEX('TOL2008'!B:B,MATCH(A3281,'TOL2008'!A:A,0))</f>
        <v>61100</v>
      </c>
      <c r="J3281" s="126" t="str">
        <f>INDEX(Pääluokka!$H$2:$H$100,MATCH(VALUE(LEFT(Taulukko1[[#This Row],[TOL2008]],2)),Pääluokka!$G$2:$G$100,0))</f>
        <v>Informaatio ja viestintä</v>
      </c>
      <c r="K3281" s="126" t="str">
        <f>INDEX(Pääluokka!$I$2:$I$100,MATCH(VALUE(LEFT(Taulukko1[[#This Row],[TOL2008]],2)),Pääluokka!$G$2:$G$100,0))</f>
        <v>Palvelualat (G-N, R, S)</v>
      </c>
      <c r="L3281" s="41" t="str">
        <f t="shared" si="510"/>
        <v>NA</v>
      </c>
      <c r="M3281" s="43">
        <f t="shared" si="511"/>
        <v>42151</v>
      </c>
      <c r="N3281" s="43">
        <f t="shared" si="512"/>
        <v>42202</v>
      </c>
      <c r="O3281" s="43">
        <f t="shared" si="513"/>
        <v>42125</v>
      </c>
      <c r="P3281" s="43">
        <f t="shared" si="514"/>
        <v>42186</v>
      </c>
      <c r="Q3281" s="41">
        <f t="shared" si="515"/>
        <v>2015</v>
      </c>
      <c r="R3281" s="41">
        <f t="shared" si="516"/>
        <v>2015</v>
      </c>
      <c r="S3281" s="43" t="str">
        <f>YEAR(Taulukko1[[#This Row],[Alku KK]])&amp;"Q"&amp;ROUNDDOWN((MONTH(Taulukko1[[#This Row],[Alku KK]])-1)/3+1,0)</f>
        <v>2015Q2</v>
      </c>
      <c r="T3281" s="43" t="str">
        <f>YEAR(Taulukko1[[#This Row],[Loppu KK]])&amp;"Q"&amp;ROUNDDOWN((MONTH(Taulukko1[[#This Row],[Loppu KK]])-1)/3+1,0)</f>
        <v>2015Q3</v>
      </c>
      <c r="U3281" s="66">
        <f>IF(COUNT(Taulukko1[[#This Row],[Neuvottelujen alaiset ]])=1,Taulukko1[[#This Row],[Neuvottelujen alaiset ]],Taulukko1[[#This Row],[Vähennystarve]])</f>
        <v>11</v>
      </c>
      <c r="V3281" s="44" t="str">
        <f t="shared" si="517"/>
        <v>NA</v>
      </c>
      <c r="W3281" s="44" t="str">
        <f t="shared" si="518"/>
        <v>NA</v>
      </c>
      <c r="X3281" s="44" t="str">
        <f t="shared" si="519"/>
        <v>NA</v>
      </c>
      <c r="Y3281" s="90" t="b">
        <f>AND(MONTH(Taulukko1[[#This Row],[Alku PVM]] )=6,DAY(Taulukko1[[#This Row],[Alku PVM]] )&gt;19)</f>
        <v>0</v>
      </c>
      <c r="Z3281" s="90" t="b">
        <f>AND(MONTH(Taulukko1[[#This Row],[Loppu PVM]] )=6,DAY(Taulukko1[[#This Row],[Loppu PVM]] )&gt;19)</f>
        <v>0</v>
      </c>
      <c r="AA3281" s="90" t="b">
        <f>OR(MONTH(Taulukko1[[#This Row],[Alku PVM]] )&lt;=5,AND(MONTH(Taulukko1[[#This Row],[Alku PVM]] )=6,DAY(Taulukko1[[#This Row],[Alku PVM]] )&lt;20))</f>
        <v>1</v>
      </c>
      <c r="AB3281" s="90" t="b">
        <f>OR(MONTH(Taulukko1[[#This Row],[Loppu PVM]])&lt;=5,AND(MONTH(Taulukko1[[#This Row],[Loppu PVM]] )=6,DAY(Taulukko1[[#This Row],[Loppu PVM]])&lt;20))</f>
        <v>0</v>
      </c>
      <c r="AC3281" s="90" t="b">
        <f>OR(MONTH(Taulukko1[[#This Row],[Alku PVM]] )&lt;=3,AND(MONTH(Taulukko1[[#This Row],[Alku PVM]] )=3))</f>
        <v>0</v>
      </c>
      <c r="AD3281" s="90" t="b">
        <f>OR(MONTH(Taulukko1[[#This Row],[Loppu PVM]] )&lt;=3,AND(MONTH(Taulukko1[[#This Row],[Loppu PVM]] )=3))</f>
        <v>0</v>
      </c>
      <c r="AE3281" s="90" t="b">
        <f>OR(MONTH(Taulukko1[[#This Row],[Alku PVM]] )&lt;=9,AND(MONTH(Taulukko1[[#This Row],[Alku PVM]] )=9))</f>
        <v>1</v>
      </c>
      <c r="AF3281" s="90" t="b">
        <f>OR(MONTH(Taulukko1[[#This Row],[Loppu PVM]])&lt;=9,AND(MONTH(Taulukko1[[#This Row],[Loppu PVM]] )=9))</f>
        <v>1</v>
      </c>
      <c r="AG3281" s="90" t="b">
        <f>OR(MONTH(Taulukko1[[#This Row],[Alku PVM]] )&lt;=6,AND(MONTH(Taulukko1[[#This Row],[Alku PVM]] )=6))</f>
        <v>1</v>
      </c>
      <c r="AH3281" s="90" t="b">
        <f>OR(MONTH(Taulukko1[[#This Row],[Loppu PVM]])&lt;=6,AND(MONTH(Taulukko1[[#This Row],[Loppu PVM]] )=6))</f>
        <v>0</v>
      </c>
    </row>
    <row r="3282" spans="1:34">
      <c r="A3282" s="25" t="s">
        <v>2448</v>
      </c>
      <c r="B3282" s="26">
        <v>42151</v>
      </c>
      <c r="C3282" s="25" t="s">
        <v>4670</v>
      </c>
      <c r="D3282" s="35">
        <v>497</v>
      </c>
      <c r="E3282" s="27"/>
      <c r="F3282" s="26">
        <v>42170</v>
      </c>
      <c r="G3282" s="33">
        <v>0</v>
      </c>
      <c r="H3282" s="27">
        <v>497</v>
      </c>
      <c r="I3282" s="126">
        <f>INDEX('TOL2008'!B:B,MATCH(A3282,'TOL2008'!A:A,0))</f>
        <v>28300</v>
      </c>
      <c r="J3282" s="126" t="str">
        <f>INDEX(Pääluokka!$H$2:$H$100,MATCH(VALUE(LEFT(Taulukko1[[#This Row],[TOL2008]],2)),Pääluokka!$G$2:$G$100,0))</f>
        <v>Teollisuus</v>
      </c>
      <c r="K3282" s="126" t="str">
        <f>INDEX(Pääluokka!$I$2:$I$100,MATCH(VALUE(LEFT(Taulukko1[[#This Row],[TOL2008]],2)),Pääluokka!$G$2:$G$100,0))</f>
        <v>Teollisuus (C-E)</v>
      </c>
      <c r="L3282" s="41">
        <f t="shared" si="510"/>
        <v>19</v>
      </c>
      <c r="M3282" s="43">
        <f t="shared" si="511"/>
        <v>42151</v>
      </c>
      <c r="N3282" s="43">
        <f t="shared" si="512"/>
        <v>42170</v>
      </c>
      <c r="O3282" s="43">
        <f t="shared" si="513"/>
        <v>42125</v>
      </c>
      <c r="P3282" s="43">
        <f t="shared" si="514"/>
        <v>42156</v>
      </c>
      <c r="Q3282" s="41">
        <f t="shared" si="515"/>
        <v>2015</v>
      </c>
      <c r="R3282" s="41">
        <f t="shared" si="516"/>
        <v>2015</v>
      </c>
      <c r="S3282" s="43" t="str">
        <f>YEAR(Taulukko1[[#This Row],[Alku KK]])&amp;"Q"&amp;ROUNDDOWN((MONTH(Taulukko1[[#This Row],[Alku KK]])-1)/3+1,0)</f>
        <v>2015Q2</v>
      </c>
      <c r="T3282" s="43" t="str">
        <f>YEAR(Taulukko1[[#This Row],[Loppu KK]])&amp;"Q"&amp;ROUNDDOWN((MONTH(Taulukko1[[#This Row],[Loppu KK]])-1)/3+1,0)</f>
        <v>2015Q2</v>
      </c>
      <c r="U3282" s="66">
        <f>IF(COUNT(Taulukko1[[#This Row],[Neuvottelujen alaiset ]])=1,Taulukko1[[#This Row],[Neuvottelujen alaiset ]],Taulukko1[[#This Row],[Vähennystarve]])</f>
        <v>497</v>
      </c>
      <c r="V3282" s="44" t="str">
        <f t="shared" si="517"/>
        <v>NA</v>
      </c>
      <c r="W3282" s="44">
        <f t="shared" si="518"/>
        <v>0</v>
      </c>
      <c r="X3282" s="44" t="str">
        <f t="shared" si="519"/>
        <v>NA</v>
      </c>
      <c r="Y3282" s="90" t="b">
        <f>AND(MONTH(Taulukko1[[#This Row],[Alku PVM]] )=6,DAY(Taulukko1[[#This Row],[Alku PVM]] )&gt;19)</f>
        <v>0</v>
      </c>
      <c r="Z3282" s="90" t="b">
        <f>AND(MONTH(Taulukko1[[#This Row],[Loppu PVM]] )=6,DAY(Taulukko1[[#This Row],[Loppu PVM]] )&gt;19)</f>
        <v>0</v>
      </c>
      <c r="AA3282" s="90" t="b">
        <f>OR(MONTH(Taulukko1[[#This Row],[Alku PVM]] )&lt;=5,AND(MONTH(Taulukko1[[#This Row],[Alku PVM]] )=6,DAY(Taulukko1[[#This Row],[Alku PVM]] )&lt;20))</f>
        <v>1</v>
      </c>
      <c r="AB3282" s="90" t="b">
        <f>OR(MONTH(Taulukko1[[#This Row],[Loppu PVM]])&lt;=5,AND(MONTH(Taulukko1[[#This Row],[Loppu PVM]] )=6,DAY(Taulukko1[[#This Row],[Loppu PVM]])&lt;20))</f>
        <v>1</v>
      </c>
      <c r="AC3282" s="90" t="b">
        <f>OR(MONTH(Taulukko1[[#This Row],[Alku PVM]] )&lt;=3,AND(MONTH(Taulukko1[[#This Row],[Alku PVM]] )=3))</f>
        <v>0</v>
      </c>
      <c r="AD3282" s="90" t="b">
        <f>OR(MONTH(Taulukko1[[#This Row],[Loppu PVM]] )&lt;=3,AND(MONTH(Taulukko1[[#This Row],[Loppu PVM]] )=3))</f>
        <v>0</v>
      </c>
      <c r="AE3282" s="90" t="b">
        <f>OR(MONTH(Taulukko1[[#This Row],[Alku PVM]] )&lt;=9,AND(MONTH(Taulukko1[[#This Row],[Alku PVM]] )=9))</f>
        <v>1</v>
      </c>
      <c r="AF3282" s="90" t="b">
        <f>OR(MONTH(Taulukko1[[#This Row],[Loppu PVM]])&lt;=9,AND(MONTH(Taulukko1[[#This Row],[Loppu PVM]] )=9))</f>
        <v>1</v>
      </c>
      <c r="AG3282" s="90" t="b">
        <f>OR(MONTH(Taulukko1[[#This Row],[Alku PVM]] )&lt;=6,AND(MONTH(Taulukko1[[#This Row],[Alku PVM]] )=6))</f>
        <v>1</v>
      </c>
      <c r="AH3282" s="90" t="b">
        <f>OR(MONTH(Taulukko1[[#This Row],[Loppu PVM]])&lt;=6,AND(MONTH(Taulukko1[[#This Row],[Loppu PVM]] )=6))</f>
        <v>1</v>
      </c>
    </row>
    <row r="3283" spans="1:34">
      <c r="A3283" s="25" t="s">
        <v>216</v>
      </c>
      <c r="B3283" s="26">
        <v>42153</v>
      </c>
      <c r="C3283" s="25" t="s">
        <v>4671</v>
      </c>
      <c r="D3283" s="35">
        <v>150</v>
      </c>
      <c r="E3283" s="27"/>
      <c r="F3283" s="26">
        <v>42201</v>
      </c>
      <c r="G3283" s="33">
        <v>3</v>
      </c>
      <c r="H3283" s="27">
        <v>150</v>
      </c>
      <c r="I3283" s="126">
        <f>INDEX('TOL2008'!B:B,MATCH(A3283,'TOL2008'!A:A,0))</f>
        <v>23140</v>
      </c>
      <c r="J3283" s="126" t="str">
        <f>INDEX(Pääluokka!$H$2:$H$100,MATCH(VALUE(LEFT(Taulukko1[[#This Row],[TOL2008]],2)),Pääluokka!$G$2:$G$100,0))</f>
        <v>Teollisuus</v>
      </c>
      <c r="K3283" s="126" t="str">
        <f>INDEX(Pääluokka!$I$2:$I$100,MATCH(VALUE(LEFT(Taulukko1[[#This Row],[TOL2008]],2)),Pääluokka!$G$2:$G$100,0))</f>
        <v>Teollisuus (C-E)</v>
      </c>
      <c r="L3283" s="41">
        <f t="shared" si="510"/>
        <v>48</v>
      </c>
      <c r="M3283" s="43">
        <f t="shared" si="511"/>
        <v>42153</v>
      </c>
      <c r="N3283" s="43">
        <f t="shared" si="512"/>
        <v>42201</v>
      </c>
      <c r="O3283" s="43">
        <f t="shared" si="513"/>
        <v>42125</v>
      </c>
      <c r="P3283" s="43">
        <f t="shared" si="514"/>
        <v>42186</v>
      </c>
      <c r="Q3283" s="41">
        <f t="shared" si="515"/>
        <v>2015</v>
      </c>
      <c r="R3283" s="41">
        <f t="shared" si="516"/>
        <v>2015</v>
      </c>
      <c r="S3283" s="43" t="str">
        <f>YEAR(Taulukko1[[#This Row],[Alku KK]])&amp;"Q"&amp;ROUNDDOWN((MONTH(Taulukko1[[#This Row],[Alku KK]])-1)/3+1,0)</f>
        <v>2015Q2</v>
      </c>
      <c r="T3283" s="43" t="str">
        <f>YEAR(Taulukko1[[#This Row],[Loppu KK]])&amp;"Q"&amp;ROUNDDOWN((MONTH(Taulukko1[[#This Row],[Loppu KK]])-1)/3+1,0)</f>
        <v>2015Q3</v>
      </c>
      <c r="U3283" s="66">
        <f>IF(COUNT(Taulukko1[[#This Row],[Neuvottelujen alaiset ]])=1,Taulukko1[[#This Row],[Neuvottelujen alaiset ]],Taulukko1[[#This Row],[Vähennystarve]])</f>
        <v>150</v>
      </c>
      <c r="V3283" s="44" t="str">
        <f t="shared" si="517"/>
        <v>NA</v>
      </c>
      <c r="W3283" s="44">
        <f t="shared" si="518"/>
        <v>0.02</v>
      </c>
      <c r="X3283" s="44" t="str">
        <f t="shared" si="519"/>
        <v>NA</v>
      </c>
      <c r="Y3283" s="90" t="b">
        <f>AND(MONTH(Taulukko1[[#This Row],[Alku PVM]] )=6,DAY(Taulukko1[[#This Row],[Alku PVM]] )&gt;19)</f>
        <v>0</v>
      </c>
      <c r="Z3283" s="90" t="b">
        <f>AND(MONTH(Taulukko1[[#This Row],[Loppu PVM]] )=6,DAY(Taulukko1[[#This Row],[Loppu PVM]] )&gt;19)</f>
        <v>0</v>
      </c>
      <c r="AA3283" s="90" t="b">
        <f>OR(MONTH(Taulukko1[[#This Row],[Alku PVM]] )&lt;=5,AND(MONTH(Taulukko1[[#This Row],[Alku PVM]] )=6,DAY(Taulukko1[[#This Row],[Alku PVM]] )&lt;20))</f>
        <v>1</v>
      </c>
      <c r="AB3283" s="90" t="b">
        <f>OR(MONTH(Taulukko1[[#This Row],[Loppu PVM]])&lt;=5,AND(MONTH(Taulukko1[[#This Row],[Loppu PVM]] )=6,DAY(Taulukko1[[#This Row],[Loppu PVM]])&lt;20))</f>
        <v>0</v>
      </c>
      <c r="AC3283" s="90" t="b">
        <f>OR(MONTH(Taulukko1[[#This Row],[Alku PVM]] )&lt;=3,AND(MONTH(Taulukko1[[#This Row],[Alku PVM]] )=3))</f>
        <v>0</v>
      </c>
      <c r="AD3283" s="90" t="b">
        <f>OR(MONTH(Taulukko1[[#This Row],[Loppu PVM]] )&lt;=3,AND(MONTH(Taulukko1[[#This Row],[Loppu PVM]] )=3))</f>
        <v>0</v>
      </c>
      <c r="AE3283" s="90" t="b">
        <f>OR(MONTH(Taulukko1[[#This Row],[Alku PVM]] )&lt;=9,AND(MONTH(Taulukko1[[#This Row],[Alku PVM]] )=9))</f>
        <v>1</v>
      </c>
      <c r="AF3283" s="90" t="b">
        <f>OR(MONTH(Taulukko1[[#This Row],[Loppu PVM]])&lt;=9,AND(MONTH(Taulukko1[[#This Row],[Loppu PVM]] )=9))</f>
        <v>1</v>
      </c>
      <c r="AG3283" s="90" t="b">
        <f>OR(MONTH(Taulukko1[[#This Row],[Alku PVM]] )&lt;=6,AND(MONTH(Taulukko1[[#This Row],[Alku PVM]] )=6))</f>
        <v>1</v>
      </c>
      <c r="AH3283" s="90" t="b">
        <f>OR(MONTH(Taulukko1[[#This Row],[Loppu PVM]])&lt;=6,AND(MONTH(Taulukko1[[#This Row],[Loppu PVM]] )=6))</f>
        <v>0</v>
      </c>
    </row>
    <row r="3284" spans="1:34">
      <c r="A3284" s="82" t="s">
        <v>5298</v>
      </c>
      <c r="B3284" s="83">
        <v>42155</v>
      </c>
      <c r="C3284" s="82" t="s">
        <v>5281</v>
      </c>
      <c r="D3284" s="84"/>
      <c r="E3284" s="85">
        <v>5</v>
      </c>
      <c r="F3284" s="83"/>
      <c r="G3284" s="86"/>
      <c r="H3284" s="85">
        <v>27</v>
      </c>
      <c r="I3284" s="130">
        <f>INDEX('TOL2008'!B:B,MATCH(A3284,'TOL2008'!A:A,0))</f>
        <v>58130</v>
      </c>
      <c r="J3284" s="131" t="str">
        <f>INDEX(Pääluokka!$H$2:$H$100,MATCH(VALUE(LEFT(Taulukko1[[#This Row],[TOL2008]],2)),Pääluokka!$G$2:$G$100,0))</f>
        <v>Informaatio ja viestintä</v>
      </c>
      <c r="K3284" s="131" t="str">
        <f>INDEX(Pääluokka!$I$2:$I$100,MATCH(VALUE(LEFT(Taulukko1[[#This Row],[TOL2008]],2)),Pääluokka!$G$2:$G$100,0))</f>
        <v>Palvelualat (G-N, R, S)</v>
      </c>
      <c r="L3284" s="87" t="str">
        <f t="shared" si="510"/>
        <v>NA</v>
      </c>
      <c r="M3284" s="88">
        <f t="shared" si="511"/>
        <v>42155</v>
      </c>
      <c r="N3284" s="88">
        <f t="shared" si="512"/>
        <v>42206</v>
      </c>
      <c r="O3284" s="88">
        <f t="shared" si="513"/>
        <v>42125</v>
      </c>
      <c r="P3284" s="88">
        <f t="shared" si="514"/>
        <v>42186</v>
      </c>
      <c r="Q3284" s="41">
        <f t="shared" si="515"/>
        <v>2015</v>
      </c>
      <c r="R3284" s="41">
        <f t="shared" si="516"/>
        <v>2015</v>
      </c>
      <c r="S3284" s="88" t="str">
        <f>YEAR(Taulukko1[[#This Row],[Alku KK]])&amp;"Q"&amp;ROUNDDOWN((MONTH(Taulukko1[[#This Row],[Alku KK]])-1)/3+1,0)</f>
        <v>2015Q2</v>
      </c>
      <c r="T3284" s="88" t="str">
        <f>YEAR(Taulukko1[[#This Row],[Loppu KK]])&amp;"Q"&amp;ROUNDDOWN((MONTH(Taulukko1[[#This Row],[Loppu KK]])-1)/3+1,0)</f>
        <v>2015Q3</v>
      </c>
      <c r="U3284" s="89">
        <f>IF(COUNT(Taulukko1[[#This Row],[Neuvottelujen alaiset ]])=1,Taulukko1[[#This Row],[Neuvottelujen alaiset ]],Taulukko1[[#This Row],[Vähennystarve]])</f>
        <v>27</v>
      </c>
      <c r="V3284" s="90">
        <f t="shared" si="517"/>
        <v>0.18518518518518517</v>
      </c>
      <c r="W3284" s="90" t="str">
        <f t="shared" si="518"/>
        <v>NA</v>
      </c>
      <c r="X3284" s="90" t="str">
        <f t="shared" si="519"/>
        <v>NA</v>
      </c>
      <c r="Y3284" s="90" t="b">
        <f>AND(MONTH(Taulukko1[[#This Row],[Alku PVM]] )=6,DAY(Taulukko1[[#This Row],[Alku PVM]] )&gt;19)</f>
        <v>0</v>
      </c>
      <c r="Z3284" s="90" t="b">
        <f>AND(MONTH(Taulukko1[[#This Row],[Loppu PVM]] )=6,DAY(Taulukko1[[#This Row],[Loppu PVM]] )&gt;19)</f>
        <v>0</v>
      </c>
      <c r="AA3284" s="90" t="b">
        <f>OR(MONTH(Taulukko1[[#This Row],[Alku PVM]] )&lt;=5,AND(MONTH(Taulukko1[[#This Row],[Alku PVM]] )=6,DAY(Taulukko1[[#This Row],[Alku PVM]] )&lt;20))</f>
        <v>1</v>
      </c>
      <c r="AB3284" s="90" t="b">
        <f>OR(MONTH(Taulukko1[[#This Row],[Loppu PVM]])&lt;=5,AND(MONTH(Taulukko1[[#This Row],[Loppu PVM]] )=6,DAY(Taulukko1[[#This Row],[Loppu PVM]])&lt;20))</f>
        <v>0</v>
      </c>
      <c r="AC3284" s="90" t="b">
        <f>OR(MONTH(Taulukko1[[#This Row],[Alku PVM]] )&lt;=3,AND(MONTH(Taulukko1[[#This Row],[Alku PVM]] )=3))</f>
        <v>0</v>
      </c>
      <c r="AD3284" s="90" t="b">
        <f>OR(MONTH(Taulukko1[[#This Row],[Loppu PVM]] )&lt;=3,AND(MONTH(Taulukko1[[#This Row],[Loppu PVM]] )=3))</f>
        <v>0</v>
      </c>
      <c r="AE3284" s="90" t="b">
        <f>OR(MONTH(Taulukko1[[#This Row],[Alku PVM]] )&lt;=9,AND(MONTH(Taulukko1[[#This Row],[Alku PVM]] )=9))</f>
        <v>1</v>
      </c>
      <c r="AF3284" s="90" t="b">
        <f>OR(MONTH(Taulukko1[[#This Row],[Loppu PVM]])&lt;=9,AND(MONTH(Taulukko1[[#This Row],[Loppu PVM]] )=9))</f>
        <v>1</v>
      </c>
      <c r="AG3284" s="90" t="b">
        <f>OR(MONTH(Taulukko1[[#This Row],[Alku PVM]] )&lt;=6,AND(MONTH(Taulukko1[[#This Row],[Alku PVM]] )=6))</f>
        <v>1</v>
      </c>
      <c r="AH3284" s="90" t="b">
        <f>OR(MONTH(Taulukko1[[#This Row],[Loppu PVM]])&lt;=6,AND(MONTH(Taulukko1[[#This Row],[Loppu PVM]] )=6))</f>
        <v>0</v>
      </c>
    </row>
    <row r="3285" spans="1:34">
      <c r="A3285" s="25" t="s">
        <v>4672</v>
      </c>
      <c r="B3285" s="26">
        <v>42156</v>
      </c>
      <c r="C3285" s="25" t="s">
        <v>4673</v>
      </c>
      <c r="D3285" s="35">
        <v>35</v>
      </c>
      <c r="E3285" s="27"/>
      <c r="F3285" s="26">
        <v>42167</v>
      </c>
      <c r="G3285" s="33">
        <v>0</v>
      </c>
      <c r="H3285" s="27">
        <v>35</v>
      </c>
      <c r="I3285" s="126">
        <f>INDEX('TOL2008'!B:B,MATCH(A3285,'TOL2008'!A:A,0))</f>
        <v>17120</v>
      </c>
      <c r="J3285" s="126" t="str">
        <f>INDEX(Pääluokka!$H$2:$H$100,MATCH(VALUE(LEFT(Taulukko1[[#This Row],[TOL2008]],2)),Pääluokka!$G$2:$G$100,0))</f>
        <v>Teollisuus</v>
      </c>
      <c r="K3285" s="126" t="str">
        <f>INDEX(Pääluokka!$I$2:$I$100,MATCH(VALUE(LEFT(Taulukko1[[#This Row],[TOL2008]],2)),Pääluokka!$G$2:$G$100,0))</f>
        <v>Teollisuus (C-E)</v>
      </c>
      <c r="L3285" s="41">
        <f t="shared" si="510"/>
        <v>11</v>
      </c>
      <c r="M3285" s="43">
        <f t="shared" si="511"/>
        <v>42156</v>
      </c>
      <c r="N3285" s="43">
        <f t="shared" si="512"/>
        <v>42167</v>
      </c>
      <c r="O3285" s="43">
        <f t="shared" si="513"/>
        <v>42156</v>
      </c>
      <c r="P3285" s="43">
        <f t="shared" si="514"/>
        <v>42156</v>
      </c>
      <c r="Q3285" s="41">
        <f t="shared" si="515"/>
        <v>2015</v>
      </c>
      <c r="R3285" s="41">
        <f t="shared" si="516"/>
        <v>2015</v>
      </c>
      <c r="S3285" s="43" t="str">
        <f>YEAR(Taulukko1[[#This Row],[Alku KK]])&amp;"Q"&amp;ROUNDDOWN((MONTH(Taulukko1[[#This Row],[Alku KK]])-1)/3+1,0)</f>
        <v>2015Q2</v>
      </c>
      <c r="T3285" s="43" t="str">
        <f>YEAR(Taulukko1[[#This Row],[Loppu KK]])&amp;"Q"&amp;ROUNDDOWN((MONTH(Taulukko1[[#This Row],[Loppu KK]])-1)/3+1,0)</f>
        <v>2015Q2</v>
      </c>
      <c r="U3285" s="66">
        <f>IF(COUNT(Taulukko1[[#This Row],[Neuvottelujen alaiset ]])=1,Taulukko1[[#This Row],[Neuvottelujen alaiset ]],Taulukko1[[#This Row],[Vähennystarve]])</f>
        <v>35</v>
      </c>
      <c r="V3285" s="44" t="str">
        <f t="shared" si="517"/>
        <v>NA</v>
      </c>
      <c r="W3285" s="44">
        <f t="shared" si="518"/>
        <v>0</v>
      </c>
      <c r="X3285" s="44" t="str">
        <f t="shared" si="519"/>
        <v>NA</v>
      </c>
      <c r="Y3285" s="90" t="b">
        <f>AND(MONTH(Taulukko1[[#This Row],[Alku PVM]] )=6,DAY(Taulukko1[[#This Row],[Alku PVM]] )&gt;19)</f>
        <v>0</v>
      </c>
      <c r="Z3285" s="90" t="b">
        <f>AND(MONTH(Taulukko1[[#This Row],[Loppu PVM]] )=6,DAY(Taulukko1[[#This Row],[Loppu PVM]] )&gt;19)</f>
        <v>0</v>
      </c>
      <c r="AA3285" s="90" t="b">
        <f>OR(MONTH(Taulukko1[[#This Row],[Alku PVM]] )&lt;=5,AND(MONTH(Taulukko1[[#This Row],[Alku PVM]] )=6,DAY(Taulukko1[[#This Row],[Alku PVM]] )&lt;20))</f>
        <v>1</v>
      </c>
      <c r="AB3285" s="90" t="b">
        <f>OR(MONTH(Taulukko1[[#This Row],[Loppu PVM]])&lt;=5,AND(MONTH(Taulukko1[[#This Row],[Loppu PVM]] )=6,DAY(Taulukko1[[#This Row],[Loppu PVM]])&lt;20))</f>
        <v>1</v>
      </c>
      <c r="AC3285" s="90" t="b">
        <f>OR(MONTH(Taulukko1[[#This Row],[Alku PVM]] )&lt;=3,AND(MONTH(Taulukko1[[#This Row],[Alku PVM]] )=3))</f>
        <v>0</v>
      </c>
      <c r="AD3285" s="90" t="b">
        <f>OR(MONTH(Taulukko1[[#This Row],[Loppu PVM]] )&lt;=3,AND(MONTH(Taulukko1[[#This Row],[Loppu PVM]] )=3))</f>
        <v>0</v>
      </c>
      <c r="AE3285" s="90" t="b">
        <f>OR(MONTH(Taulukko1[[#This Row],[Alku PVM]] )&lt;=9,AND(MONTH(Taulukko1[[#This Row],[Alku PVM]] )=9))</f>
        <v>1</v>
      </c>
      <c r="AF3285" s="90" t="b">
        <f>OR(MONTH(Taulukko1[[#This Row],[Loppu PVM]])&lt;=9,AND(MONTH(Taulukko1[[#This Row],[Loppu PVM]] )=9))</f>
        <v>1</v>
      </c>
      <c r="AG3285" s="90" t="b">
        <f>OR(MONTH(Taulukko1[[#This Row],[Alku PVM]] )&lt;=6,AND(MONTH(Taulukko1[[#This Row],[Alku PVM]] )=6))</f>
        <v>1</v>
      </c>
      <c r="AH3285" s="90" t="b">
        <f>OR(MONTH(Taulukko1[[#This Row],[Loppu PVM]])&lt;=6,AND(MONTH(Taulukko1[[#This Row],[Loppu PVM]] )=6))</f>
        <v>1</v>
      </c>
    </row>
    <row r="3286" spans="1:34">
      <c r="A3286" s="25" t="s">
        <v>4560</v>
      </c>
      <c r="B3286" s="26">
        <v>42158</v>
      </c>
      <c r="C3286" s="25" t="s">
        <v>4674</v>
      </c>
      <c r="D3286" s="35"/>
      <c r="E3286" s="27">
        <v>50</v>
      </c>
      <c r="F3286" s="26">
        <v>42219</v>
      </c>
      <c r="G3286" s="33">
        <v>10</v>
      </c>
      <c r="H3286" s="27">
        <v>50</v>
      </c>
      <c r="I3286" s="126">
        <f>INDEX('TOL2008'!B:B,MATCH(A3286,'TOL2008'!A:A,0))</f>
        <v>53100</v>
      </c>
      <c r="J3286" s="126" t="str">
        <f>INDEX(Pääluokka!$H$2:$H$100,MATCH(VALUE(LEFT(Taulukko1[[#This Row],[TOL2008]],2)),Pääluokka!$G$2:$G$100,0))</f>
        <v>Kuljetus ja varastointi</v>
      </c>
      <c r="K3286" s="126" t="str">
        <f>INDEX(Pääluokka!$I$2:$I$100,MATCH(VALUE(LEFT(Taulukko1[[#This Row],[TOL2008]],2)),Pääluokka!$G$2:$G$100,0))</f>
        <v>Palvelualat (G-N, R, S)</v>
      </c>
      <c r="L3286" s="41">
        <f t="shared" si="510"/>
        <v>61</v>
      </c>
      <c r="M3286" s="43">
        <f t="shared" si="511"/>
        <v>42158</v>
      </c>
      <c r="N3286" s="43">
        <f t="shared" si="512"/>
        <v>42219</v>
      </c>
      <c r="O3286" s="43">
        <f t="shared" si="513"/>
        <v>42156</v>
      </c>
      <c r="P3286" s="43">
        <f t="shared" si="514"/>
        <v>42217</v>
      </c>
      <c r="Q3286" s="41">
        <f t="shared" si="515"/>
        <v>2015</v>
      </c>
      <c r="R3286" s="41">
        <f t="shared" si="516"/>
        <v>2015</v>
      </c>
      <c r="S3286" s="43" t="str">
        <f>YEAR(Taulukko1[[#This Row],[Alku KK]])&amp;"Q"&amp;ROUNDDOWN((MONTH(Taulukko1[[#This Row],[Alku KK]])-1)/3+1,0)</f>
        <v>2015Q2</v>
      </c>
      <c r="T3286" s="43" t="str">
        <f>YEAR(Taulukko1[[#This Row],[Loppu KK]])&amp;"Q"&amp;ROUNDDOWN((MONTH(Taulukko1[[#This Row],[Loppu KK]])-1)/3+1,0)</f>
        <v>2015Q3</v>
      </c>
      <c r="U3286" s="66">
        <f>IF(COUNT(Taulukko1[[#This Row],[Neuvottelujen alaiset ]])=1,Taulukko1[[#This Row],[Neuvottelujen alaiset ]],Taulukko1[[#This Row],[Vähennystarve]])</f>
        <v>50</v>
      </c>
      <c r="V3286" s="44">
        <f t="shared" si="517"/>
        <v>1</v>
      </c>
      <c r="W3286" s="44">
        <f t="shared" si="518"/>
        <v>0.2</v>
      </c>
      <c r="X3286" s="44">
        <f t="shared" si="519"/>
        <v>0.2</v>
      </c>
      <c r="Y3286" s="90" t="b">
        <f>AND(MONTH(Taulukko1[[#This Row],[Alku PVM]] )=6,DAY(Taulukko1[[#This Row],[Alku PVM]] )&gt;19)</f>
        <v>0</v>
      </c>
      <c r="Z3286" s="90" t="b">
        <f>AND(MONTH(Taulukko1[[#This Row],[Loppu PVM]] )=6,DAY(Taulukko1[[#This Row],[Loppu PVM]] )&gt;19)</f>
        <v>0</v>
      </c>
      <c r="AA3286" s="90" t="b">
        <f>OR(MONTH(Taulukko1[[#This Row],[Alku PVM]] )&lt;=5,AND(MONTH(Taulukko1[[#This Row],[Alku PVM]] )=6,DAY(Taulukko1[[#This Row],[Alku PVM]] )&lt;20))</f>
        <v>1</v>
      </c>
      <c r="AB3286" s="90" t="b">
        <f>OR(MONTH(Taulukko1[[#This Row],[Loppu PVM]])&lt;=5,AND(MONTH(Taulukko1[[#This Row],[Loppu PVM]] )=6,DAY(Taulukko1[[#This Row],[Loppu PVM]])&lt;20))</f>
        <v>0</v>
      </c>
      <c r="AC3286" s="90" t="b">
        <f>OR(MONTH(Taulukko1[[#This Row],[Alku PVM]] )&lt;=3,AND(MONTH(Taulukko1[[#This Row],[Alku PVM]] )=3))</f>
        <v>0</v>
      </c>
      <c r="AD3286" s="90" t="b">
        <f>OR(MONTH(Taulukko1[[#This Row],[Loppu PVM]] )&lt;=3,AND(MONTH(Taulukko1[[#This Row],[Loppu PVM]] )=3))</f>
        <v>0</v>
      </c>
      <c r="AE3286" s="90" t="b">
        <f>OR(MONTH(Taulukko1[[#This Row],[Alku PVM]] )&lt;=9,AND(MONTH(Taulukko1[[#This Row],[Alku PVM]] )=9))</f>
        <v>1</v>
      </c>
      <c r="AF3286" s="90" t="b">
        <f>OR(MONTH(Taulukko1[[#This Row],[Loppu PVM]])&lt;=9,AND(MONTH(Taulukko1[[#This Row],[Loppu PVM]] )=9))</f>
        <v>1</v>
      </c>
      <c r="AG3286" s="90" t="b">
        <f>OR(MONTH(Taulukko1[[#This Row],[Alku PVM]] )&lt;=6,AND(MONTH(Taulukko1[[#This Row],[Alku PVM]] )=6))</f>
        <v>1</v>
      </c>
      <c r="AH3286" s="90" t="b">
        <f>OR(MONTH(Taulukko1[[#This Row],[Loppu PVM]])&lt;=6,AND(MONTH(Taulukko1[[#This Row],[Loppu PVM]] )=6))</f>
        <v>0</v>
      </c>
    </row>
    <row r="3287" spans="1:34">
      <c r="A3287" s="25" t="s">
        <v>61</v>
      </c>
      <c r="B3287" s="26">
        <v>42158</v>
      </c>
      <c r="C3287" s="25" t="s">
        <v>4675</v>
      </c>
      <c r="D3287" s="35" t="s">
        <v>25</v>
      </c>
      <c r="E3287" s="27"/>
      <c r="F3287" s="26"/>
      <c r="G3287" s="33"/>
      <c r="H3287" s="27">
        <v>35</v>
      </c>
      <c r="I3287" s="126">
        <f>INDEX('TOL2008'!B:B,MATCH(A3287,'TOL2008'!A:A,0))</f>
        <v>42110</v>
      </c>
      <c r="J3287" s="126" t="str">
        <f>INDEX(Pääluokka!$H$2:$H$100,MATCH(VALUE(LEFT(Taulukko1[[#This Row],[TOL2008]],2)),Pääluokka!$G$2:$G$100,0))</f>
        <v>Rakentaminen</v>
      </c>
      <c r="K3287" s="126" t="str">
        <f>INDEX(Pääluokka!$I$2:$I$100,MATCH(VALUE(LEFT(Taulukko1[[#This Row],[TOL2008]],2)),Pääluokka!$G$2:$G$100,0))</f>
        <v>Rakentaminen (F)</v>
      </c>
      <c r="L3287" s="41" t="str">
        <f t="shared" si="510"/>
        <v>NA</v>
      </c>
      <c r="M3287" s="43">
        <f t="shared" si="511"/>
        <v>42158</v>
      </c>
      <c r="N3287" s="43">
        <f t="shared" si="512"/>
        <v>42209</v>
      </c>
      <c r="O3287" s="43">
        <f t="shared" si="513"/>
        <v>42156</v>
      </c>
      <c r="P3287" s="43">
        <f t="shared" si="514"/>
        <v>42186</v>
      </c>
      <c r="Q3287" s="41">
        <f t="shared" si="515"/>
        <v>2015</v>
      </c>
      <c r="R3287" s="41">
        <f t="shared" si="516"/>
        <v>2015</v>
      </c>
      <c r="S3287" s="43" t="str">
        <f>YEAR(Taulukko1[[#This Row],[Alku KK]])&amp;"Q"&amp;ROUNDDOWN((MONTH(Taulukko1[[#This Row],[Alku KK]])-1)/3+1,0)</f>
        <v>2015Q2</v>
      </c>
      <c r="T3287" s="43" t="str">
        <f>YEAR(Taulukko1[[#This Row],[Loppu KK]])&amp;"Q"&amp;ROUNDDOWN((MONTH(Taulukko1[[#This Row],[Loppu KK]])-1)/3+1,0)</f>
        <v>2015Q3</v>
      </c>
      <c r="U3287" s="66">
        <f>IF(COUNT(Taulukko1[[#This Row],[Neuvottelujen alaiset ]])=1,Taulukko1[[#This Row],[Neuvottelujen alaiset ]],Taulukko1[[#This Row],[Vähennystarve]])</f>
        <v>35</v>
      </c>
      <c r="V3287" s="44" t="str">
        <f t="shared" si="517"/>
        <v>NA</v>
      </c>
      <c r="W3287" s="44" t="str">
        <f t="shared" si="518"/>
        <v>NA</v>
      </c>
      <c r="X3287" s="44" t="str">
        <f t="shared" si="519"/>
        <v>NA</v>
      </c>
      <c r="Y3287" s="90" t="b">
        <f>AND(MONTH(Taulukko1[[#This Row],[Alku PVM]] )=6,DAY(Taulukko1[[#This Row],[Alku PVM]] )&gt;19)</f>
        <v>0</v>
      </c>
      <c r="Z3287" s="90" t="b">
        <f>AND(MONTH(Taulukko1[[#This Row],[Loppu PVM]] )=6,DAY(Taulukko1[[#This Row],[Loppu PVM]] )&gt;19)</f>
        <v>0</v>
      </c>
      <c r="AA3287" s="90" t="b">
        <f>OR(MONTH(Taulukko1[[#This Row],[Alku PVM]] )&lt;=5,AND(MONTH(Taulukko1[[#This Row],[Alku PVM]] )=6,DAY(Taulukko1[[#This Row],[Alku PVM]] )&lt;20))</f>
        <v>1</v>
      </c>
      <c r="AB3287" s="90" t="b">
        <f>OR(MONTH(Taulukko1[[#This Row],[Loppu PVM]])&lt;=5,AND(MONTH(Taulukko1[[#This Row],[Loppu PVM]] )=6,DAY(Taulukko1[[#This Row],[Loppu PVM]])&lt;20))</f>
        <v>0</v>
      </c>
      <c r="AC3287" s="90" t="b">
        <f>OR(MONTH(Taulukko1[[#This Row],[Alku PVM]] )&lt;=3,AND(MONTH(Taulukko1[[#This Row],[Alku PVM]] )=3))</f>
        <v>0</v>
      </c>
      <c r="AD3287" s="90" t="b">
        <f>OR(MONTH(Taulukko1[[#This Row],[Loppu PVM]] )&lt;=3,AND(MONTH(Taulukko1[[#This Row],[Loppu PVM]] )=3))</f>
        <v>0</v>
      </c>
      <c r="AE3287" s="90" t="b">
        <f>OR(MONTH(Taulukko1[[#This Row],[Alku PVM]] )&lt;=9,AND(MONTH(Taulukko1[[#This Row],[Alku PVM]] )=9))</f>
        <v>1</v>
      </c>
      <c r="AF3287" s="90" t="b">
        <f>OR(MONTH(Taulukko1[[#This Row],[Loppu PVM]])&lt;=9,AND(MONTH(Taulukko1[[#This Row],[Loppu PVM]] )=9))</f>
        <v>1</v>
      </c>
      <c r="AG3287" s="90" t="b">
        <f>OR(MONTH(Taulukko1[[#This Row],[Alku PVM]] )&lt;=6,AND(MONTH(Taulukko1[[#This Row],[Alku PVM]] )=6))</f>
        <v>1</v>
      </c>
      <c r="AH3287" s="90" t="b">
        <f>OR(MONTH(Taulukko1[[#This Row],[Loppu PVM]])&lt;=6,AND(MONTH(Taulukko1[[#This Row],[Loppu PVM]] )=6))</f>
        <v>0</v>
      </c>
    </row>
    <row r="3288" spans="1:34">
      <c r="A3288" s="25" t="s">
        <v>1254</v>
      </c>
      <c r="B3288" s="26">
        <v>42165</v>
      </c>
      <c r="C3288" s="25" t="s">
        <v>4809</v>
      </c>
      <c r="D3288" s="35"/>
      <c r="E3288" s="27">
        <v>23</v>
      </c>
      <c r="F3288" s="26">
        <v>42192</v>
      </c>
      <c r="G3288" s="33">
        <v>23</v>
      </c>
      <c r="H3288" s="27">
        <v>23</v>
      </c>
      <c r="I3288" s="126">
        <f>INDEX('TOL2008'!B:B,MATCH(A3288,'TOL2008'!A:A,0))</f>
        <v>61200</v>
      </c>
      <c r="J3288" s="126" t="str">
        <f>INDEX(Pääluokka!$H$2:$H$100,MATCH(VALUE(LEFT(Taulukko1[[#This Row],[TOL2008]],2)),Pääluokka!$G$2:$G$100,0))</f>
        <v>Informaatio ja viestintä</v>
      </c>
      <c r="K3288" s="126" t="str">
        <f>INDEX(Pääluokka!$I$2:$I$100,MATCH(VALUE(LEFT(Taulukko1[[#This Row],[TOL2008]],2)),Pääluokka!$G$2:$G$100,0))</f>
        <v>Palvelualat (G-N, R, S)</v>
      </c>
      <c r="L3288" s="41">
        <f t="shared" si="510"/>
        <v>27</v>
      </c>
      <c r="M3288" s="43">
        <f t="shared" si="511"/>
        <v>42165</v>
      </c>
      <c r="N3288" s="43">
        <f t="shared" si="512"/>
        <v>42192</v>
      </c>
      <c r="O3288" s="43">
        <f t="shared" si="513"/>
        <v>42156</v>
      </c>
      <c r="P3288" s="43">
        <f t="shared" si="514"/>
        <v>42186</v>
      </c>
      <c r="Q3288" s="41">
        <f t="shared" si="515"/>
        <v>2015</v>
      </c>
      <c r="R3288" s="41">
        <f t="shared" si="516"/>
        <v>2015</v>
      </c>
      <c r="S3288" s="43" t="str">
        <f>YEAR(Taulukko1[[#This Row],[Alku KK]])&amp;"Q"&amp;ROUNDDOWN((MONTH(Taulukko1[[#This Row],[Alku KK]])-1)/3+1,0)</f>
        <v>2015Q2</v>
      </c>
      <c r="T3288" s="43" t="str">
        <f>YEAR(Taulukko1[[#This Row],[Loppu KK]])&amp;"Q"&amp;ROUNDDOWN((MONTH(Taulukko1[[#This Row],[Loppu KK]])-1)/3+1,0)</f>
        <v>2015Q3</v>
      </c>
      <c r="U3288" s="66">
        <f>IF(COUNT(Taulukko1[[#This Row],[Neuvottelujen alaiset ]])=1,Taulukko1[[#This Row],[Neuvottelujen alaiset ]],Taulukko1[[#This Row],[Vähennystarve]])</f>
        <v>23</v>
      </c>
      <c r="V3288" s="44">
        <f t="shared" si="517"/>
        <v>1</v>
      </c>
      <c r="W3288" s="44">
        <f t="shared" si="518"/>
        <v>1</v>
      </c>
      <c r="X3288" s="44">
        <f t="shared" si="519"/>
        <v>1</v>
      </c>
      <c r="Y3288" s="90" t="b">
        <f>AND(MONTH(Taulukko1[[#This Row],[Alku PVM]] )=6,DAY(Taulukko1[[#This Row],[Alku PVM]] )&gt;19)</f>
        <v>0</v>
      </c>
      <c r="Z3288" s="90" t="b">
        <f>AND(MONTH(Taulukko1[[#This Row],[Loppu PVM]] )=6,DAY(Taulukko1[[#This Row],[Loppu PVM]] )&gt;19)</f>
        <v>0</v>
      </c>
      <c r="AA3288" s="90" t="b">
        <f>OR(MONTH(Taulukko1[[#This Row],[Alku PVM]] )&lt;=5,AND(MONTH(Taulukko1[[#This Row],[Alku PVM]] )=6,DAY(Taulukko1[[#This Row],[Alku PVM]] )&lt;20))</f>
        <v>1</v>
      </c>
      <c r="AB3288" s="90" t="b">
        <f>OR(MONTH(Taulukko1[[#This Row],[Loppu PVM]])&lt;=5,AND(MONTH(Taulukko1[[#This Row],[Loppu PVM]] )=6,DAY(Taulukko1[[#This Row],[Loppu PVM]])&lt;20))</f>
        <v>0</v>
      </c>
      <c r="AC3288" s="90" t="b">
        <f>OR(MONTH(Taulukko1[[#This Row],[Alku PVM]] )&lt;=3,AND(MONTH(Taulukko1[[#This Row],[Alku PVM]] )=3))</f>
        <v>0</v>
      </c>
      <c r="AD3288" s="90" t="b">
        <f>OR(MONTH(Taulukko1[[#This Row],[Loppu PVM]] )&lt;=3,AND(MONTH(Taulukko1[[#This Row],[Loppu PVM]] )=3))</f>
        <v>0</v>
      </c>
      <c r="AE3288" s="90" t="b">
        <f>OR(MONTH(Taulukko1[[#This Row],[Alku PVM]] )&lt;=9,AND(MONTH(Taulukko1[[#This Row],[Alku PVM]] )=9))</f>
        <v>1</v>
      </c>
      <c r="AF3288" s="90" t="b">
        <f>OR(MONTH(Taulukko1[[#This Row],[Loppu PVM]])&lt;=9,AND(MONTH(Taulukko1[[#This Row],[Loppu PVM]] )=9))</f>
        <v>1</v>
      </c>
      <c r="AG3288" s="90" t="b">
        <f>OR(MONTH(Taulukko1[[#This Row],[Alku PVM]] )&lt;=6,AND(MONTH(Taulukko1[[#This Row],[Alku PVM]] )=6))</f>
        <v>1</v>
      </c>
      <c r="AH3288" s="90" t="b">
        <f>OR(MONTH(Taulukko1[[#This Row],[Loppu PVM]])&lt;=6,AND(MONTH(Taulukko1[[#This Row],[Loppu PVM]] )=6))</f>
        <v>0</v>
      </c>
    </row>
    <row r="3289" spans="1:34">
      <c r="A3289" s="45" t="s">
        <v>1177</v>
      </c>
      <c r="B3289" s="46">
        <v>42165</v>
      </c>
      <c r="C3289" s="45" t="s">
        <v>1634</v>
      </c>
      <c r="D3289" s="47"/>
      <c r="E3289" s="48">
        <v>9</v>
      </c>
      <c r="F3289" s="46">
        <v>42255</v>
      </c>
      <c r="G3289" s="49">
        <v>10</v>
      </c>
      <c r="H3289" s="48">
        <v>100</v>
      </c>
      <c r="I3289" s="129">
        <f>INDEX('TOL2008'!B:B,MATCH(A3289,'TOL2008'!A:A,0))</f>
        <v>85320</v>
      </c>
      <c r="J3289" s="129" t="str">
        <f>INDEX(Pääluokka!$H$2:$H$100,MATCH(VALUE(LEFT(Taulukko1[[#This Row],[TOL2008]],2)),Pääluokka!$G$2:$G$100,0))</f>
        <v>Koulutus</v>
      </c>
      <c r="K3289" s="129" t="str">
        <f>INDEX(Pääluokka!$I$2:$I$100,MATCH(VALUE(LEFT(Taulukko1[[#This Row],[TOL2008]],2)),Pääluokka!$G$2:$G$100,0))</f>
        <v>Muut toimialat (O-Q, T-X)</v>
      </c>
      <c r="L3289" s="50">
        <f t="shared" si="510"/>
        <v>90</v>
      </c>
      <c r="M3289" s="51">
        <f t="shared" si="511"/>
        <v>42165</v>
      </c>
      <c r="N3289" s="51">
        <f t="shared" si="512"/>
        <v>42255</v>
      </c>
      <c r="O3289" s="51">
        <f t="shared" si="513"/>
        <v>42156</v>
      </c>
      <c r="P3289" s="51">
        <f t="shared" si="514"/>
        <v>42248</v>
      </c>
      <c r="Q3289" s="41">
        <f t="shared" si="515"/>
        <v>2015</v>
      </c>
      <c r="R3289" s="41">
        <f t="shared" si="516"/>
        <v>2015</v>
      </c>
      <c r="S3289" s="51" t="str">
        <f>YEAR(Taulukko1[[#This Row],[Alku KK]])&amp;"Q"&amp;ROUNDDOWN((MONTH(Taulukko1[[#This Row],[Alku KK]])-1)/3+1,0)</f>
        <v>2015Q2</v>
      </c>
      <c r="T3289" s="51" t="str">
        <f>YEAR(Taulukko1[[#This Row],[Loppu KK]])&amp;"Q"&amp;ROUNDDOWN((MONTH(Taulukko1[[#This Row],[Loppu KK]])-1)/3+1,0)</f>
        <v>2015Q3</v>
      </c>
      <c r="U3289" s="66">
        <f>IF(COUNT(Taulukko1[[#This Row],[Neuvottelujen alaiset ]])=1,Taulukko1[[#This Row],[Neuvottelujen alaiset ]],Taulukko1[[#This Row],[Vähennystarve]])</f>
        <v>100</v>
      </c>
      <c r="V3289" s="52">
        <f t="shared" si="517"/>
        <v>0.09</v>
      </c>
      <c r="W3289" s="52">
        <f t="shared" si="518"/>
        <v>0.1</v>
      </c>
      <c r="X3289" s="52">
        <f t="shared" si="519"/>
        <v>1.1111111111111112</v>
      </c>
      <c r="Y3289" s="90" t="b">
        <f>AND(MONTH(Taulukko1[[#This Row],[Alku PVM]] )=6,DAY(Taulukko1[[#This Row],[Alku PVM]] )&gt;19)</f>
        <v>0</v>
      </c>
      <c r="Z3289" s="90" t="b">
        <f>AND(MONTH(Taulukko1[[#This Row],[Loppu PVM]] )=6,DAY(Taulukko1[[#This Row],[Loppu PVM]] )&gt;19)</f>
        <v>0</v>
      </c>
      <c r="AA3289" s="90" t="b">
        <f>OR(MONTH(Taulukko1[[#This Row],[Alku PVM]] )&lt;=5,AND(MONTH(Taulukko1[[#This Row],[Alku PVM]] )=6,DAY(Taulukko1[[#This Row],[Alku PVM]] )&lt;20))</f>
        <v>1</v>
      </c>
      <c r="AB3289" s="90" t="b">
        <f>OR(MONTH(Taulukko1[[#This Row],[Loppu PVM]])&lt;=5,AND(MONTH(Taulukko1[[#This Row],[Loppu PVM]] )=6,DAY(Taulukko1[[#This Row],[Loppu PVM]])&lt;20))</f>
        <v>0</v>
      </c>
      <c r="AC3289" s="90" t="b">
        <f>OR(MONTH(Taulukko1[[#This Row],[Alku PVM]] )&lt;=3,AND(MONTH(Taulukko1[[#This Row],[Alku PVM]] )=3))</f>
        <v>0</v>
      </c>
      <c r="AD3289" s="90" t="b">
        <f>OR(MONTH(Taulukko1[[#This Row],[Loppu PVM]] )&lt;=3,AND(MONTH(Taulukko1[[#This Row],[Loppu PVM]] )=3))</f>
        <v>0</v>
      </c>
      <c r="AE3289" s="90" t="b">
        <f>OR(MONTH(Taulukko1[[#This Row],[Alku PVM]] )&lt;=9,AND(MONTH(Taulukko1[[#This Row],[Alku PVM]] )=9))</f>
        <v>1</v>
      </c>
      <c r="AF3289" s="90" t="b">
        <f>OR(MONTH(Taulukko1[[#This Row],[Loppu PVM]])&lt;=9,AND(MONTH(Taulukko1[[#This Row],[Loppu PVM]] )=9))</f>
        <v>1</v>
      </c>
      <c r="AG3289" s="90" t="b">
        <f>OR(MONTH(Taulukko1[[#This Row],[Alku PVM]] )&lt;=6,AND(MONTH(Taulukko1[[#This Row],[Alku PVM]] )=6))</f>
        <v>1</v>
      </c>
      <c r="AH3289" s="90" t="b">
        <f>OR(MONTH(Taulukko1[[#This Row],[Loppu PVM]])&lt;=6,AND(MONTH(Taulukko1[[#This Row],[Loppu PVM]] )=6))</f>
        <v>0</v>
      </c>
    </row>
    <row r="3290" spans="1:34">
      <c r="A3290" s="45" t="s">
        <v>4865</v>
      </c>
      <c r="B3290" s="46">
        <v>42165</v>
      </c>
      <c r="C3290" s="45"/>
      <c r="D3290" s="47"/>
      <c r="E3290" s="48"/>
      <c r="F3290" s="46">
        <v>42278</v>
      </c>
      <c r="G3290" s="49">
        <v>4</v>
      </c>
      <c r="H3290" s="48"/>
      <c r="I3290" s="129">
        <f>INDEX('TOL2008'!B:B,MATCH(A3290,'TOL2008'!A:A,0))</f>
        <v>94910</v>
      </c>
      <c r="J3290" s="129" t="str">
        <f>INDEX(Pääluokka!$H$2:$H$100,MATCH(VALUE(LEFT(Taulukko1[[#This Row],[TOL2008]],2)),Pääluokka!$G$2:$G$100,0))</f>
        <v>Muu palvelutoiminta</v>
      </c>
      <c r="K3290" s="129" t="str">
        <f>INDEX(Pääluokka!$I$2:$I$100,MATCH(VALUE(LEFT(Taulukko1[[#This Row],[TOL2008]],2)),Pääluokka!$G$2:$G$100,0))</f>
        <v>Palvelualat (G-N, R, S)</v>
      </c>
      <c r="L3290" s="50">
        <f t="shared" si="510"/>
        <v>113</v>
      </c>
      <c r="M3290" s="51">
        <f t="shared" si="511"/>
        <v>42165</v>
      </c>
      <c r="N3290" s="51">
        <f t="shared" si="512"/>
        <v>42278</v>
      </c>
      <c r="O3290" s="51">
        <f t="shared" si="513"/>
        <v>42156</v>
      </c>
      <c r="P3290" s="51">
        <f t="shared" si="514"/>
        <v>42278</v>
      </c>
      <c r="Q3290" s="41">
        <f t="shared" si="515"/>
        <v>2015</v>
      </c>
      <c r="R3290" s="41">
        <f t="shared" si="516"/>
        <v>2015</v>
      </c>
      <c r="S3290" s="51" t="str">
        <f>YEAR(Taulukko1[[#This Row],[Alku KK]])&amp;"Q"&amp;ROUNDDOWN((MONTH(Taulukko1[[#This Row],[Alku KK]])-1)/3+1,0)</f>
        <v>2015Q2</v>
      </c>
      <c r="T3290" s="51" t="str">
        <f>YEAR(Taulukko1[[#This Row],[Loppu KK]])&amp;"Q"&amp;ROUNDDOWN((MONTH(Taulukko1[[#This Row],[Loppu KK]])-1)/3+1,0)</f>
        <v>2015Q4</v>
      </c>
      <c r="U3290" s="66">
        <f>IF(COUNT(Taulukko1[[#This Row],[Neuvottelujen alaiset ]])=1,Taulukko1[[#This Row],[Neuvottelujen alaiset ]],Taulukko1[[#This Row],[Vähennystarve]])</f>
        <v>0</v>
      </c>
      <c r="V3290" s="52" t="str">
        <f t="shared" si="517"/>
        <v>NA</v>
      </c>
      <c r="W3290" s="52" t="str">
        <f t="shared" si="518"/>
        <v>NA</v>
      </c>
      <c r="X3290" s="52" t="str">
        <f t="shared" si="519"/>
        <v>NA</v>
      </c>
      <c r="Y3290" s="90" t="b">
        <f>AND(MONTH(Taulukko1[[#This Row],[Alku PVM]] )=6,DAY(Taulukko1[[#This Row],[Alku PVM]] )&gt;19)</f>
        <v>0</v>
      </c>
      <c r="Z3290" s="90" t="b">
        <f>AND(MONTH(Taulukko1[[#This Row],[Loppu PVM]] )=6,DAY(Taulukko1[[#This Row],[Loppu PVM]] )&gt;19)</f>
        <v>0</v>
      </c>
      <c r="AA3290" s="90" t="b">
        <f>OR(MONTH(Taulukko1[[#This Row],[Alku PVM]] )&lt;=5,AND(MONTH(Taulukko1[[#This Row],[Alku PVM]] )=6,DAY(Taulukko1[[#This Row],[Alku PVM]] )&lt;20))</f>
        <v>1</v>
      </c>
      <c r="AB3290" s="90" t="b">
        <f>OR(MONTH(Taulukko1[[#This Row],[Loppu PVM]])&lt;=5,AND(MONTH(Taulukko1[[#This Row],[Loppu PVM]] )=6,DAY(Taulukko1[[#This Row],[Loppu PVM]])&lt;20))</f>
        <v>0</v>
      </c>
      <c r="AC3290" s="90" t="b">
        <f>OR(MONTH(Taulukko1[[#This Row],[Alku PVM]] )&lt;=3,AND(MONTH(Taulukko1[[#This Row],[Alku PVM]] )=3))</f>
        <v>0</v>
      </c>
      <c r="AD3290" s="90" t="b">
        <f>OR(MONTH(Taulukko1[[#This Row],[Loppu PVM]] )&lt;=3,AND(MONTH(Taulukko1[[#This Row],[Loppu PVM]] )=3))</f>
        <v>0</v>
      </c>
      <c r="AE3290" s="90" t="b">
        <f>OR(MONTH(Taulukko1[[#This Row],[Alku PVM]] )&lt;=9,AND(MONTH(Taulukko1[[#This Row],[Alku PVM]] )=9))</f>
        <v>1</v>
      </c>
      <c r="AF3290" s="90" t="b">
        <f>OR(MONTH(Taulukko1[[#This Row],[Loppu PVM]])&lt;=9,AND(MONTH(Taulukko1[[#This Row],[Loppu PVM]] )=9))</f>
        <v>0</v>
      </c>
      <c r="AG3290" s="90" t="b">
        <f>OR(MONTH(Taulukko1[[#This Row],[Alku PVM]] )&lt;=6,AND(MONTH(Taulukko1[[#This Row],[Alku PVM]] )=6))</f>
        <v>1</v>
      </c>
      <c r="AH3290" s="90" t="b">
        <f>OR(MONTH(Taulukko1[[#This Row],[Loppu PVM]])&lt;=6,AND(MONTH(Taulukko1[[#This Row],[Loppu PVM]] )=6))</f>
        <v>0</v>
      </c>
    </row>
    <row r="3291" spans="1:34">
      <c r="A3291" s="25" t="s">
        <v>2853</v>
      </c>
      <c r="B3291" s="26">
        <v>42167</v>
      </c>
      <c r="C3291" s="25" t="s">
        <v>4676</v>
      </c>
      <c r="D3291" s="35"/>
      <c r="E3291" s="27">
        <v>9</v>
      </c>
      <c r="F3291" s="26"/>
      <c r="G3291" s="33"/>
      <c r="H3291" s="27">
        <v>30</v>
      </c>
      <c r="I3291" s="126">
        <f>INDEX('TOL2008'!B:B,MATCH(A3291,'TOL2008'!A:A,0))</f>
        <v>23420</v>
      </c>
      <c r="J3291" s="126" t="str">
        <f>INDEX(Pääluokka!$H$2:$H$100,MATCH(VALUE(LEFT(Taulukko1[[#This Row],[TOL2008]],2)),Pääluokka!$G$2:$G$100,0))</f>
        <v>Teollisuus</v>
      </c>
      <c r="K3291" s="126" t="str">
        <f>INDEX(Pääluokka!$I$2:$I$100,MATCH(VALUE(LEFT(Taulukko1[[#This Row],[TOL2008]],2)),Pääluokka!$G$2:$G$100,0))</f>
        <v>Teollisuus (C-E)</v>
      </c>
      <c r="L3291" s="41" t="str">
        <f t="shared" si="510"/>
        <v>NA</v>
      </c>
      <c r="M3291" s="43">
        <f t="shared" si="511"/>
        <v>42167</v>
      </c>
      <c r="N3291" s="43">
        <f t="shared" si="512"/>
        <v>42218</v>
      </c>
      <c r="O3291" s="43">
        <f t="shared" si="513"/>
        <v>42156</v>
      </c>
      <c r="P3291" s="43">
        <f t="shared" si="514"/>
        <v>42217</v>
      </c>
      <c r="Q3291" s="41">
        <f t="shared" si="515"/>
        <v>2015</v>
      </c>
      <c r="R3291" s="41">
        <f t="shared" si="516"/>
        <v>2015</v>
      </c>
      <c r="S3291" s="43" t="str">
        <f>YEAR(Taulukko1[[#This Row],[Alku KK]])&amp;"Q"&amp;ROUNDDOWN((MONTH(Taulukko1[[#This Row],[Alku KK]])-1)/3+1,0)</f>
        <v>2015Q2</v>
      </c>
      <c r="T3291" s="43" t="str">
        <f>YEAR(Taulukko1[[#This Row],[Loppu KK]])&amp;"Q"&amp;ROUNDDOWN((MONTH(Taulukko1[[#This Row],[Loppu KK]])-1)/3+1,0)</f>
        <v>2015Q3</v>
      </c>
      <c r="U3291" s="66">
        <f>IF(COUNT(Taulukko1[[#This Row],[Neuvottelujen alaiset ]])=1,Taulukko1[[#This Row],[Neuvottelujen alaiset ]],Taulukko1[[#This Row],[Vähennystarve]])</f>
        <v>30</v>
      </c>
      <c r="V3291" s="44">
        <f t="shared" si="517"/>
        <v>0.3</v>
      </c>
      <c r="W3291" s="44" t="str">
        <f t="shared" si="518"/>
        <v>NA</v>
      </c>
      <c r="X3291" s="44" t="str">
        <f t="shared" si="519"/>
        <v>NA</v>
      </c>
      <c r="Y3291" s="90" t="b">
        <f>AND(MONTH(Taulukko1[[#This Row],[Alku PVM]] )=6,DAY(Taulukko1[[#This Row],[Alku PVM]] )&gt;19)</f>
        <v>0</v>
      </c>
      <c r="Z3291" s="90" t="b">
        <f>AND(MONTH(Taulukko1[[#This Row],[Loppu PVM]] )=6,DAY(Taulukko1[[#This Row],[Loppu PVM]] )&gt;19)</f>
        <v>0</v>
      </c>
      <c r="AA3291" s="90" t="b">
        <f>OR(MONTH(Taulukko1[[#This Row],[Alku PVM]] )&lt;=5,AND(MONTH(Taulukko1[[#This Row],[Alku PVM]] )=6,DAY(Taulukko1[[#This Row],[Alku PVM]] )&lt;20))</f>
        <v>1</v>
      </c>
      <c r="AB3291" s="90" t="b">
        <f>OR(MONTH(Taulukko1[[#This Row],[Loppu PVM]])&lt;=5,AND(MONTH(Taulukko1[[#This Row],[Loppu PVM]] )=6,DAY(Taulukko1[[#This Row],[Loppu PVM]])&lt;20))</f>
        <v>0</v>
      </c>
      <c r="AC3291" s="90" t="b">
        <f>OR(MONTH(Taulukko1[[#This Row],[Alku PVM]] )&lt;=3,AND(MONTH(Taulukko1[[#This Row],[Alku PVM]] )=3))</f>
        <v>0</v>
      </c>
      <c r="AD3291" s="90" t="b">
        <f>OR(MONTH(Taulukko1[[#This Row],[Loppu PVM]] )&lt;=3,AND(MONTH(Taulukko1[[#This Row],[Loppu PVM]] )=3))</f>
        <v>0</v>
      </c>
      <c r="AE3291" s="90" t="b">
        <f>OR(MONTH(Taulukko1[[#This Row],[Alku PVM]] )&lt;=9,AND(MONTH(Taulukko1[[#This Row],[Alku PVM]] )=9))</f>
        <v>1</v>
      </c>
      <c r="AF3291" s="90" t="b">
        <f>OR(MONTH(Taulukko1[[#This Row],[Loppu PVM]])&lt;=9,AND(MONTH(Taulukko1[[#This Row],[Loppu PVM]] )=9))</f>
        <v>1</v>
      </c>
      <c r="AG3291" s="90" t="b">
        <f>OR(MONTH(Taulukko1[[#This Row],[Alku PVM]] )&lt;=6,AND(MONTH(Taulukko1[[#This Row],[Alku PVM]] )=6))</f>
        <v>1</v>
      </c>
      <c r="AH3291" s="90" t="b">
        <f>OR(MONTH(Taulukko1[[#This Row],[Loppu PVM]])&lt;=6,AND(MONTH(Taulukko1[[#This Row],[Loppu PVM]] )=6))</f>
        <v>0</v>
      </c>
    </row>
    <row r="3292" spans="1:34">
      <c r="A3292" s="25" t="s">
        <v>4677</v>
      </c>
      <c r="B3292" s="26">
        <v>42170</v>
      </c>
      <c r="C3292" s="25" t="s">
        <v>143</v>
      </c>
      <c r="D3292" s="35"/>
      <c r="E3292" s="27">
        <v>17</v>
      </c>
      <c r="F3292" s="26">
        <v>42273</v>
      </c>
      <c r="G3292" s="33">
        <v>6</v>
      </c>
      <c r="H3292" s="27">
        <v>150</v>
      </c>
      <c r="I3292" s="126">
        <f>INDEX('TOL2008'!B:B,MATCH(A3292,'TOL2008'!A:A,0))</f>
        <v>84130</v>
      </c>
      <c r="J3292" s="126" t="str">
        <f>INDEX(Pääluokka!$H$2:$H$100,MATCH(VALUE(LEFT(Taulukko1[[#This Row],[TOL2008]],2)),Pääluokka!$G$2:$G$100,0))</f>
        <v>Julkinen hallinto ja maanpuolustus; pakollinen sosiaalivakuutus</v>
      </c>
      <c r="K3292" s="126" t="str">
        <f>INDEX(Pääluokka!$I$2:$I$100,MATCH(VALUE(LEFT(Taulukko1[[#This Row],[TOL2008]],2)),Pääluokka!$G$2:$G$100,0))</f>
        <v>Muut toimialat (O-Q, T-X)</v>
      </c>
      <c r="L3292" s="41">
        <f t="shared" si="510"/>
        <v>103</v>
      </c>
      <c r="M3292" s="43">
        <f t="shared" si="511"/>
        <v>42170</v>
      </c>
      <c r="N3292" s="43">
        <f t="shared" si="512"/>
        <v>42273</v>
      </c>
      <c r="O3292" s="43">
        <f t="shared" si="513"/>
        <v>42156</v>
      </c>
      <c r="P3292" s="43">
        <f t="shared" si="514"/>
        <v>42248</v>
      </c>
      <c r="Q3292" s="41">
        <f t="shared" si="515"/>
        <v>2015</v>
      </c>
      <c r="R3292" s="41">
        <f t="shared" si="516"/>
        <v>2015</v>
      </c>
      <c r="S3292" s="43" t="str">
        <f>YEAR(Taulukko1[[#This Row],[Alku KK]])&amp;"Q"&amp;ROUNDDOWN((MONTH(Taulukko1[[#This Row],[Alku KK]])-1)/3+1,0)</f>
        <v>2015Q2</v>
      </c>
      <c r="T3292" s="43" t="str">
        <f>YEAR(Taulukko1[[#This Row],[Loppu KK]])&amp;"Q"&amp;ROUNDDOWN((MONTH(Taulukko1[[#This Row],[Loppu KK]])-1)/3+1,0)</f>
        <v>2015Q3</v>
      </c>
      <c r="U3292" s="66">
        <f>IF(COUNT(Taulukko1[[#This Row],[Neuvottelujen alaiset ]])=1,Taulukko1[[#This Row],[Neuvottelujen alaiset ]],Taulukko1[[#This Row],[Vähennystarve]])</f>
        <v>150</v>
      </c>
      <c r="V3292" s="44">
        <f t="shared" si="517"/>
        <v>0.11333333333333333</v>
      </c>
      <c r="W3292" s="44">
        <f t="shared" si="518"/>
        <v>0.04</v>
      </c>
      <c r="X3292" s="44">
        <f t="shared" si="519"/>
        <v>0.35294117647058826</v>
      </c>
      <c r="Y3292" s="90" t="b">
        <f>AND(MONTH(Taulukko1[[#This Row],[Alku PVM]] )=6,DAY(Taulukko1[[#This Row],[Alku PVM]] )&gt;19)</f>
        <v>0</v>
      </c>
      <c r="Z3292" s="90" t="b">
        <f>AND(MONTH(Taulukko1[[#This Row],[Loppu PVM]] )=6,DAY(Taulukko1[[#This Row],[Loppu PVM]] )&gt;19)</f>
        <v>0</v>
      </c>
      <c r="AA3292" s="90" t="b">
        <f>OR(MONTH(Taulukko1[[#This Row],[Alku PVM]] )&lt;=5,AND(MONTH(Taulukko1[[#This Row],[Alku PVM]] )=6,DAY(Taulukko1[[#This Row],[Alku PVM]] )&lt;20))</f>
        <v>1</v>
      </c>
      <c r="AB3292" s="90" t="b">
        <f>OR(MONTH(Taulukko1[[#This Row],[Loppu PVM]])&lt;=5,AND(MONTH(Taulukko1[[#This Row],[Loppu PVM]] )=6,DAY(Taulukko1[[#This Row],[Loppu PVM]])&lt;20))</f>
        <v>0</v>
      </c>
      <c r="AC3292" s="90" t="b">
        <f>OR(MONTH(Taulukko1[[#This Row],[Alku PVM]] )&lt;=3,AND(MONTH(Taulukko1[[#This Row],[Alku PVM]] )=3))</f>
        <v>0</v>
      </c>
      <c r="AD3292" s="90" t="b">
        <f>OR(MONTH(Taulukko1[[#This Row],[Loppu PVM]] )&lt;=3,AND(MONTH(Taulukko1[[#This Row],[Loppu PVM]] )=3))</f>
        <v>0</v>
      </c>
      <c r="AE3292" s="90" t="b">
        <f>OR(MONTH(Taulukko1[[#This Row],[Alku PVM]] )&lt;=9,AND(MONTH(Taulukko1[[#This Row],[Alku PVM]] )=9))</f>
        <v>1</v>
      </c>
      <c r="AF3292" s="90" t="b">
        <f>OR(MONTH(Taulukko1[[#This Row],[Loppu PVM]])&lt;=9,AND(MONTH(Taulukko1[[#This Row],[Loppu PVM]] )=9))</f>
        <v>1</v>
      </c>
      <c r="AG3292" s="90" t="b">
        <f>OR(MONTH(Taulukko1[[#This Row],[Alku PVM]] )&lt;=6,AND(MONTH(Taulukko1[[#This Row],[Alku PVM]] )=6))</f>
        <v>1</v>
      </c>
      <c r="AH3292" s="90" t="b">
        <f>OR(MONTH(Taulukko1[[#This Row],[Loppu PVM]])&lt;=6,AND(MONTH(Taulukko1[[#This Row],[Loppu PVM]] )=6))</f>
        <v>0</v>
      </c>
    </row>
    <row r="3293" spans="1:34">
      <c r="A3293" s="25" t="s">
        <v>1315</v>
      </c>
      <c r="B3293" s="26">
        <v>42171</v>
      </c>
      <c r="C3293" s="25" t="s">
        <v>4678</v>
      </c>
      <c r="D3293" s="35"/>
      <c r="E3293" s="27">
        <v>16</v>
      </c>
      <c r="F3293" s="26"/>
      <c r="G3293" s="33"/>
      <c r="H3293" s="27">
        <v>19</v>
      </c>
      <c r="I3293" s="126">
        <f>INDEX('TOL2008'!B:B,MATCH(A3293,'TOL2008'!A:A,0))</f>
        <v>87301</v>
      </c>
      <c r="J3293" s="126" t="str">
        <f>INDEX(Pääluokka!$H$2:$H$100,MATCH(VALUE(LEFT(Taulukko1[[#This Row],[TOL2008]],2)),Pääluokka!$G$2:$G$100,0))</f>
        <v>Terveys- ja sosiaalipalvelut</v>
      </c>
      <c r="K3293" s="126" t="str">
        <f>INDEX(Pääluokka!$I$2:$I$100,MATCH(VALUE(LEFT(Taulukko1[[#This Row],[TOL2008]],2)),Pääluokka!$G$2:$G$100,0))</f>
        <v>Muut toimialat (O-Q, T-X)</v>
      </c>
      <c r="L3293" s="41" t="str">
        <f t="shared" si="510"/>
        <v>NA</v>
      </c>
      <c r="M3293" s="43">
        <f t="shared" si="511"/>
        <v>42171</v>
      </c>
      <c r="N3293" s="43">
        <f t="shared" si="512"/>
        <v>42222</v>
      </c>
      <c r="O3293" s="43">
        <f t="shared" si="513"/>
        <v>42156</v>
      </c>
      <c r="P3293" s="43">
        <f t="shared" si="514"/>
        <v>42217</v>
      </c>
      <c r="Q3293" s="41">
        <f t="shared" si="515"/>
        <v>2015</v>
      </c>
      <c r="R3293" s="41">
        <f t="shared" si="516"/>
        <v>2015</v>
      </c>
      <c r="S3293" s="43" t="str">
        <f>YEAR(Taulukko1[[#This Row],[Alku KK]])&amp;"Q"&amp;ROUNDDOWN((MONTH(Taulukko1[[#This Row],[Alku KK]])-1)/3+1,0)</f>
        <v>2015Q2</v>
      </c>
      <c r="T3293" s="43" t="str">
        <f>YEAR(Taulukko1[[#This Row],[Loppu KK]])&amp;"Q"&amp;ROUNDDOWN((MONTH(Taulukko1[[#This Row],[Loppu KK]])-1)/3+1,0)</f>
        <v>2015Q3</v>
      </c>
      <c r="U3293" s="66">
        <f>IF(COUNT(Taulukko1[[#This Row],[Neuvottelujen alaiset ]])=1,Taulukko1[[#This Row],[Neuvottelujen alaiset ]],Taulukko1[[#This Row],[Vähennystarve]])</f>
        <v>19</v>
      </c>
      <c r="V3293" s="44">
        <f t="shared" si="517"/>
        <v>0.84210526315789469</v>
      </c>
      <c r="W3293" s="44" t="str">
        <f t="shared" si="518"/>
        <v>NA</v>
      </c>
      <c r="X3293" s="44" t="str">
        <f t="shared" si="519"/>
        <v>NA</v>
      </c>
      <c r="Y3293" s="90" t="b">
        <f>AND(MONTH(Taulukko1[[#This Row],[Alku PVM]] )=6,DAY(Taulukko1[[#This Row],[Alku PVM]] )&gt;19)</f>
        <v>0</v>
      </c>
      <c r="Z3293" s="90" t="b">
        <f>AND(MONTH(Taulukko1[[#This Row],[Loppu PVM]] )=6,DAY(Taulukko1[[#This Row],[Loppu PVM]] )&gt;19)</f>
        <v>0</v>
      </c>
      <c r="AA3293" s="90" t="b">
        <f>OR(MONTH(Taulukko1[[#This Row],[Alku PVM]] )&lt;=5,AND(MONTH(Taulukko1[[#This Row],[Alku PVM]] )=6,DAY(Taulukko1[[#This Row],[Alku PVM]] )&lt;20))</f>
        <v>1</v>
      </c>
      <c r="AB3293" s="90" t="b">
        <f>OR(MONTH(Taulukko1[[#This Row],[Loppu PVM]])&lt;=5,AND(MONTH(Taulukko1[[#This Row],[Loppu PVM]] )=6,DAY(Taulukko1[[#This Row],[Loppu PVM]])&lt;20))</f>
        <v>0</v>
      </c>
      <c r="AC3293" s="90" t="b">
        <f>OR(MONTH(Taulukko1[[#This Row],[Alku PVM]] )&lt;=3,AND(MONTH(Taulukko1[[#This Row],[Alku PVM]] )=3))</f>
        <v>0</v>
      </c>
      <c r="AD3293" s="90" t="b">
        <f>OR(MONTH(Taulukko1[[#This Row],[Loppu PVM]] )&lt;=3,AND(MONTH(Taulukko1[[#This Row],[Loppu PVM]] )=3))</f>
        <v>0</v>
      </c>
      <c r="AE3293" s="90" t="b">
        <f>OR(MONTH(Taulukko1[[#This Row],[Alku PVM]] )&lt;=9,AND(MONTH(Taulukko1[[#This Row],[Alku PVM]] )=9))</f>
        <v>1</v>
      </c>
      <c r="AF3293" s="90" t="b">
        <f>OR(MONTH(Taulukko1[[#This Row],[Loppu PVM]])&lt;=9,AND(MONTH(Taulukko1[[#This Row],[Loppu PVM]] )=9))</f>
        <v>1</v>
      </c>
      <c r="AG3293" s="90" t="b">
        <f>OR(MONTH(Taulukko1[[#This Row],[Alku PVM]] )&lt;=6,AND(MONTH(Taulukko1[[#This Row],[Alku PVM]] )=6))</f>
        <v>1</v>
      </c>
      <c r="AH3293" s="90" t="b">
        <f>OR(MONTH(Taulukko1[[#This Row],[Loppu PVM]])&lt;=6,AND(MONTH(Taulukko1[[#This Row],[Loppu PVM]] )=6))</f>
        <v>0</v>
      </c>
    </row>
    <row r="3294" spans="1:34">
      <c r="A3294" s="45" t="s">
        <v>3396</v>
      </c>
      <c r="B3294" s="46">
        <v>42171</v>
      </c>
      <c r="C3294" s="45" t="s">
        <v>4812</v>
      </c>
      <c r="D3294" s="47" t="s">
        <v>25</v>
      </c>
      <c r="E3294" s="48">
        <v>8</v>
      </c>
      <c r="F3294" s="46"/>
      <c r="G3294" s="49"/>
      <c r="H3294" s="48"/>
      <c r="I3294" s="129">
        <f>INDEX('TOL2008'!B:B,MATCH(A3294,'TOL2008'!A:A,0))</f>
        <v>18120</v>
      </c>
      <c r="J3294" s="129" t="str">
        <f>INDEX(Pääluokka!$H$2:$H$100,MATCH(VALUE(LEFT(Taulukko1[[#This Row],[TOL2008]],2)),Pääluokka!$G$2:$G$100,0))</f>
        <v>Teollisuus</v>
      </c>
      <c r="K3294" s="129" t="str">
        <f>INDEX(Pääluokka!$I$2:$I$100,MATCH(VALUE(LEFT(Taulukko1[[#This Row],[TOL2008]],2)),Pääluokka!$G$2:$G$100,0))</f>
        <v>Teollisuus (C-E)</v>
      </c>
      <c r="L3294" s="50" t="str">
        <f t="shared" si="510"/>
        <v>NA</v>
      </c>
      <c r="M3294" s="51">
        <f t="shared" si="511"/>
        <v>42171</v>
      </c>
      <c r="N3294" s="51">
        <f t="shared" si="512"/>
        <v>42222</v>
      </c>
      <c r="O3294" s="51">
        <f t="shared" si="513"/>
        <v>42156</v>
      </c>
      <c r="P3294" s="51">
        <f t="shared" si="514"/>
        <v>42217</v>
      </c>
      <c r="Q3294" s="41">
        <f t="shared" si="515"/>
        <v>2015</v>
      </c>
      <c r="R3294" s="41">
        <f t="shared" si="516"/>
        <v>2015</v>
      </c>
      <c r="S3294" s="51" t="str">
        <f>YEAR(Taulukko1[[#This Row],[Alku KK]])&amp;"Q"&amp;ROUNDDOWN((MONTH(Taulukko1[[#This Row],[Alku KK]])-1)/3+1,0)</f>
        <v>2015Q2</v>
      </c>
      <c r="T3294" s="51" t="str">
        <f>YEAR(Taulukko1[[#This Row],[Loppu KK]])&amp;"Q"&amp;ROUNDDOWN((MONTH(Taulukko1[[#This Row],[Loppu KK]])-1)/3+1,0)</f>
        <v>2015Q3</v>
      </c>
      <c r="U3294" s="66">
        <f>IF(COUNT(Taulukko1[[#This Row],[Neuvottelujen alaiset ]])=1,Taulukko1[[#This Row],[Neuvottelujen alaiset ]],Taulukko1[[#This Row],[Vähennystarve]])</f>
        <v>8</v>
      </c>
      <c r="V3294" s="52" t="str">
        <f t="shared" si="517"/>
        <v>NA</v>
      </c>
      <c r="W3294" s="52" t="str">
        <f t="shared" si="518"/>
        <v>NA</v>
      </c>
      <c r="X3294" s="52" t="str">
        <f t="shared" si="519"/>
        <v>NA</v>
      </c>
      <c r="Y3294" s="90" t="b">
        <f>AND(MONTH(Taulukko1[[#This Row],[Alku PVM]] )=6,DAY(Taulukko1[[#This Row],[Alku PVM]] )&gt;19)</f>
        <v>0</v>
      </c>
      <c r="Z3294" s="90" t="b">
        <f>AND(MONTH(Taulukko1[[#This Row],[Loppu PVM]] )=6,DAY(Taulukko1[[#This Row],[Loppu PVM]] )&gt;19)</f>
        <v>0</v>
      </c>
      <c r="AA3294" s="90" t="b">
        <f>OR(MONTH(Taulukko1[[#This Row],[Alku PVM]] )&lt;=5,AND(MONTH(Taulukko1[[#This Row],[Alku PVM]] )=6,DAY(Taulukko1[[#This Row],[Alku PVM]] )&lt;20))</f>
        <v>1</v>
      </c>
      <c r="AB3294" s="90" t="b">
        <f>OR(MONTH(Taulukko1[[#This Row],[Loppu PVM]])&lt;=5,AND(MONTH(Taulukko1[[#This Row],[Loppu PVM]] )=6,DAY(Taulukko1[[#This Row],[Loppu PVM]])&lt;20))</f>
        <v>0</v>
      </c>
      <c r="AC3294" s="90" t="b">
        <f>OR(MONTH(Taulukko1[[#This Row],[Alku PVM]] )&lt;=3,AND(MONTH(Taulukko1[[#This Row],[Alku PVM]] )=3))</f>
        <v>0</v>
      </c>
      <c r="AD3294" s="90" t="b">
        <f>OR(MONTH(Taulukko1[[#This Row],[Loppu PVM]] )&lt;=3,AND(MONTH(Taulukko1[[#This Row],[Loppu PVM]] )=3))</f>
        <v>0</v>
      </c>
      <c r="AE3294" s="90" t="b">
        <f>OR(MONTH(Taulukko1[[#This Row],[Alku PVM]] )&lt;=9,AND(MONTH(Taulukko1[[#This Row],[Alku PVM]] )=9))</f>
        <v>1</v>
      </c>
      <c r="AF3294" s="90" t="b">
        <f>OR(MONTH(Taulukko1[[#This Row],[Loppu PVM]])&lt;=9,AND(MONTH(Taulukko1[[#This Row],[Loppu PVM]] )=9))</f>
        <v>1</v>
      </c>
      <c r="AG3294" s="90" t="b">
        <f>OR(MONTH(Taulukko1[[#This Row],[Alku PVM]] )&lt;=6,AND(MONTH(Taulukko1[[#This Row],[Alku PVM]] )=6))</f>
        <v>1</v>
      </c>
      <c r="AH3294" s="90" t="b">
        <f>OR(MONTH(Taulukko1[[#This Row],[Loppu PVM]])&lt;=6,AND(MONTH(Taulukko1[[#This Row],[Loppu PVM]] )=6))</f>
        <v>0</v>
      </c>
    </row>
    <row r="3295" spans="1:34">
      <c r="A3295" s="25" t="s">
        <v>4679</v>
      </c>
      <c r="B3295" s="26">
        <v>42173</v>
      </c>
      <c r="C3295" s="25" t="s">
        <v>4680</v>
      </c>
      <c r="D3295" s="35">
        <v>15</v>
      </c>
      <c r="E3295" s="27">
        <v>50</v>
      </c>
      <c r="F3295" s="26">
        <v>42215</v>
      </c>
      <c r="G3295" s="33">
        <v>25</v>
      </c>
      <c r="H3295" s="27">
        <v>104</v>
      </c>
      <c r="I3295" s="126">
        <f>INDEX('TOL2008'!B:B,MATCH(A3295,'TOL2008'!A:A,0))</f>
        <v>41200</v>
      </c>
      <c r="J3295" s="126" t="str">
        <f>INDEX(Pääluokka!$H$2:$H$100,MATCH(VALUE(LEFT(Taulukko1[[#This Row],[TOL2008]],2)),Pääluokka!$G$2:$G$100,0))</f>
        <v>Rakentaminen</v>
      </c>
      <c r="K3295" s="126" t="str">
        <f>INDEX(Pääluokka!$I$2:$I$100,MATCH(VALUE(LEFT(Taulukko1[[#This Row],[TOL2008]],2)),Pääluokka!$G$2:$G$100,0))</f>
        <v>Rakentaminen (F)</v>
      </c>
      <c r="L3295" s="41">
        <f t="shared" si="510"/>
        <v>42</v>
      </c>
      <c r="M3295" s="43">
        <f t="shared" si="511"/>
        <v>42173</v>
      </c>
      <c r="N3295" s="43">
        <f t="shared" si="512"/>
        <v>42215</v>
      </c>
      <c r="O3295" s="43">
        <f t="shared" si="513"/>
        <v>42156</v>
      </c>
      <c r="P3295" s="43">
        <f t="shared" si="514"/>
        <v>42186</v>
      </c>
      <c r="Q3295" s="41">
        <f t="shared" si="515"/>
        <v>2015</v>
      </c>
      <c r="R3295" s="41">
        <f t="shared" si="516"/>
        <v>2015</v>
      </c>
      <c r="S3295" s="43" t="str">
        <f>YEAR(Taulukko1[[#This Row],[Alku KK]])&amp;"Q"&amp;ROUNDDOWN((MONTH(Taulukko1[[#This Row],[Alku KK]])-1)/3+1,0)</f>
        <v>2015Q2</v>
      </c>
      <c r="T3295" s="43" t="str">
        <f>YEAR(Taulukko1[[#This Row],[Loppu KK]])&amp;"Q"&amp;ROUNDDOWN((MONTH(Taulukko1[[#This Row],[Loppu KK]])-1)/3+1,0)</f>
        <v>2015Q3</v>
      </c>
      <c r="U3295" s="66">
        <f>IF(COUNT(Taulukko1[[#This Row],[Neuvottelujen alaiset ]])=1,Taulukko1[[#This Row],[Neuvottelujen alaiset ]],Taulukko1[[#This Row],[Vähennystarve]])</f>
        <v>104</v>
      </c>
      <c r="V3295" s="44">
        <f t="shared" si="517"/>
        <v>0.48076923076923078</v>
      </c>
      <c r="W3295" s="44">
        <f t="shared" si="518"/>
        <v>0.24038461538461539</v>
      </c>
      <c r="X3295" s="44">
        <f t="shared" si="519"/>
        <v>0.5</v>
      </c>
      <c r="Y3295" s="90" t="b">
        <f>AND(MONTH(Taulukko1[[#This Row],[Alku PVM]] )=6,DAY(Taulukko1[[#This Row],[Alku PVM]] )&gt;19)</f>
        <v>0</v>
      </c>
      <c r="Z3295" s="90" t="b">
        <f>AND(MONTH(Taulukko1[[#This Row],[Loppu PVM]] )=6,DAY(Taulukko1[[#This Row],[Loppu PVM]] )&gt;19)</f>
        <v>0</v>
      </c>
      <c r="AA3295" s="90" t="b">
        <f>OR(MONTH(Taulukko1[[#This Row],[Alku PVM]] )&lt;=5,AND(MONTH(Taulukko1[[#This Row],[Alku PVM]] )=6,DAY(Taulukko1[[#This Row],[Alku PVM]] )&lt;20))</f>
        <v>1</v>
      </c>
      <c r="AB3295" s="90" t="b">
        <f>OR(MONTH(Taulukko1[[#This Row],[Loppu PVM]])&lt;=5,AND(MONTH(Taulukko1[[#This Row],[Loppu PVM]] )=6,DAY(Taulukko1[[#This Row],[Loppu PVM]])&lt;20))</f>
        <v>0</v>
      </c>
      <c r="AC3295" s="90" t="b">
        <f>OR(MONTH(Taulukko1[[#This Row],[Alku PVM]] )&lt;=3,AND(MONTH(Taulukko1[[#This Row],[Alku PVM]] )=3))</f>
        <v>0</v>
      </c>
      <c r="AD3295" s="90" t="b">
        <f>OR(MONTH(Taulukko1[[#This Row],[Loppu PVM]] )&lt;=3,AND(MONTH(Taulukko1[[#This Row],[Loppu PVM]] )=3))</f>
        <v>0</v>
      </c>
      <c r="AE3295" s="90" t="b">
        <f>OR(MONTH(Taulukko1[[#This Row],[Alku PVM]] )&lt;=9,AND(MONTH(Taulukko1[[#This Row],[Alku PVM]] )=9))</f>
        <v>1</v>
      </c>
      <c r="AF3295" s="90" t="b">
        <f>OR(MONTH(Taulukko1[[#This Row],[Loppu PVM]])&lt;=9,AND(MONTH(Taulukko1[[#This Row],[Loppu PVM]] )=9))</f>
        <v>1</v>
      </c>
      <c r="AG3295" s="90" t="b">
        <f>OR(MONTH(Taulukko1[[#This Row],[Alku PVM]] )&lt;=6,AND(MONTH(Taulukko1[[#This Row],[Alku PVM]] )=6))</f>
        <v>1</v>
      </c>
      <c r="AH3295" s="90" t="b">
        <f>OR(MONTH(Taulukko1[[#This Row],[Loppu PVM]])&lt;=6,AND(MONTH(Taulukko1[[#This Row],[Loppu PVM]] )=6))</f>
        <v>0</v>
      </c>
    </row>
    <row r="3296" spans="1:34">
      <c r="A3296" s="25" t="s">
        <v>4681</v>
      </c>
      <c r="B3296" s="26">
        <v>42178</v>
      </c>
      <c r="C3296" s="25" t="s">
        <v>4682</v>
      </c>
      <c r="D3296" s="35"/>
      <c r="E3296" s="27">
        <v>35</v>
      </c>
      <c r="F3296" s="26">
        <v>42263</v>
      </c>
      <c r="G3296" s="33">
        <v>22</v>
      </c>
      <c r="H3296" s="27">
        <v>80</v>
      </c>
      <c r="I3296" s="126">
        <f>INDEX('TOL2008'!B:B,MATCH(A3296,'TOL2008'!A:A,0))</f>
        <v>94999</v>
      </c>
      <c r="J3296" s="126" t="str">
        <f>INDEX(Pääluokka!$H$2:$H$100,MATCH(VALUE(LEFT(Taulukko1[[#This Row],[TOL2008]],2)),Pääluokka!$G$2:$G$100,0))</f>
        <v>Muu palvelutoiminta</v>
      </c>
      <c r="K3296" s="126" t="str">
        <f>INDEX(Pääluokka!$I$2:$I$100,MATCH(VALUE(LEFT(Taulukko1[[#This Row],[TOL2008]],2)),Pääluokka!$G$2:$G$100,0))</f>
        <v>Palvelualat (G-N, R, S)</v>
      </c>
      <c r="L3296" s="41">
        <f t="shared" si="510"/>
        <v>85</v>
      </c>
      <c r="M3296" s="43">
        <f t="shared" si="511"/>
        <v>42178</v>
      </c>
      <c r="N3296" s="43">
        <f t="shared" si="512"/>
        <v>42263</v>
      </c>
      <c r="O3296" s="43">
        <f t="shared" si="513"/>
        <v>42156</v>
      </c>
      <c r="P3296" s="43">
        <f t="shared" si="514"/>
        <v>42248</v>
      </c>
      <c r="Q3296" s="41">
        <f t="shared" si="515"/>
        <v>2015</v>
      </c>
      <c r="R3296" s="41">
        <f t="shared" si="516"/>
        <v>2015</v>
      </c>
      <c r="S3296" s="43" t="str">
        <f>YEAR(Taulukko1[[#This Row],[Alku KK]])&amp;"Q"&amp;ROUNDDOWN((MONTH(Taulukko1[[#This Row],[Alku KK]])-1)/3+1,0)</f>
        <v>2015Q2</v>
      </c>
      <c r="T3296" s="43" t="str">
        <f>YEAR(Taulukko1[[#This Row],[Loppu KK]])&amp;"Q"&amp;ROUNDDOWN((MONTH(Taulukko1[[#This Row],[Loppu KK]])-1)/3+1,0)</f>
        <v>2015Q3</v>
      </c>
      <c r="U3296" s="66">
        <f>IF(COUNT(Taulukko1[[#This Row],[Neuvottelujen alaiset ]])=1,Taulukko1[[#This Row],[Neuvottelujen alaiset ]],Taulukko1[[#This Row],[Vähennystarve]])</f>
        <v>80</v>
      </c>
      <c r="V3296" s="44">
        <f t="shared" si="517"/>
        <v>0.4375</v>
      </c>
      <c r="W3296" s="44">
        <f t="shared" si="518"/>
        <v>0.27500000000000002</v>
      </c>
      <c r="X3296" s="44">
        <f t="shared" si="519"/>
        <v>0.62857142857142856</v>
      </c>
      <c r="Y3296" s="90" t="b">
        <f>AND(MONTH(Taulukko1[[#This Row],[Alku PVM]] )=6,DAY(Taulukko1[[#This Row],[Alku PVM]] )&gt;19)</f>
        <v>1</v>
      </c>
      <c r="Z3296" s="90" t="b">
        <f>AND(MONTH(Taulukko1[[#This Row],[Loppu PVM]] )=6,DAY(Taulukko1[[#This Row],[Loppu PVM]] )&gt;19)</f>
        <v>0</v>
      </c>
      <c r="AA3296" s="90" t="b">
        <f>OR(MONTH(Taulukko1[[#This Row],[Alku PVM]] )&lt;=5,AND(MONTH(Taulukko1[[#This Row],[Alku PVM]] )=6,DAY(Taulukko1[[#This Row],[Alku PVM]] )&lt;20))</f>
        <v>0</v>
      </c>
      <c r="AB3296" s="90" t="b">
        <f>OR(MONTH(Taulukko1[[#This Row],[Loppu PVM]])&lt;=5,AND(MONTH(Taulukko1[[#This Row],[Loppu PVM]] )=6,DAY(Taulukko1[[#This Row],[Loppu PVM]])&lt;20))</f>
        <v>0</v>
      </c>
      <c r="AC3296" s="90" t="b">
        <f>OR(MONTH(Taulukko1[[#This Row],[Alku PVM]] )&lt;=3,AND(MONTH(Taulukko1[[#This Row],[Alku PVM]] )=3))</f>
        <v>0</v>
      </c>
      <c r="AD3296" s="90" t="b">
        <f>OR(MONTH(Taulukko1[[#This Row],[Loppu PVM]] )&lt;=3,AND(MONTH(Taulukko1[[#This Row],[Loppu PVM]] )=3))</f>
        <v>0</v>
      </c>
      <c r="AE3296" s="90" t="b">
        <f>OR(MONTH(Taulukko1[[#This Row],[Alku PVM]] )&lt;=9,AND(MONTH(Taulukko1[[#This Row],[Alku PVM]] )=9))</f>
        <v>1</v>
      </c>
      <c r="AF3296" s="90" t="b">
        <f>OR(MONTH(Taulukko1[[#This Row],[Loppu PVM]])&lt;=9,AND(MONTH(Taulukko1[[#This Row],[Loppu PVM]] )=9))</f>
        <v>1</v>
      </c>
      <c r="AG3296" s="90" t="b">
        <f>OR(MONTH(Taulukko1[[#This Row],[Alku PVM]] )&lt;=6,AND(MONTH(Taulukko1[[#This Row],[Alku PVM]] )=6))</f>
        <v>1</v>
      </c>
      <c r="AH3296" s="90" t="b">
        <f>OR(MONTH(Taulukko1[[#This Row],[Loppu PVM]])&lt;=6,AND(MONTH(Taulukko1[[#This Row],[Loppu PVM]] )=6))</f>
        <v>0</v>
      </c>
    </row>
    <row r="3297" spans="1:34">
      <c r="A3297" s="25" t="s">
        <v>4683</v>
      </c>
      <c r="B3297" s="26">
        <v>42178</v>
      </c>
      <c r="C3297" s="25" t="s">
        <v>4684</v>
      </c>
      <c r="D3297" s="35">
        <v>26</v>
      </c>
      <c r="E3297" s="27"/>
      <c r="F3297" s="26">
        <v>42192</v>
      </c>
      <c r="G3297" s="33">
        <v>0</v>
      </c>
      <c r="H3297" s="27">
        <v>30</v>
      </c>
      <c r="I3297" s="126">
        <f>INDEX('TOL2008'!B:B,MATCH(A3297,'TOL2008'!A:A,0))</f>
        <v>26110</v>
      </c>
      <c r="J3297" s="126" t="str">
        <f>INDEX(Pääluokka!$H$2:$H$100,MATCH(VALUE(LEFT(Taulukko1[[#This Row],[TOL2008]],2)),Pääluokka!$G$2:$G$100,0))</f>
        <v>Teollisuus</v>
      </c>
      <c r="K3297" s="126" t="str">
        <f>INDEX(Pääluokka!$I$2:$I$100,MATCH(VALUE(LEFT(Taulukko1[[#This Row],[TOL2008]],2)),Pääluokka!$G$2:$G$100,0))</f>
        <v>Teollisuus (C-E)</v>
      </c>
      <c r="L3297" s="41">
        <f t="shared" si="510"/>
        <v>14</v>
      </c>
      <c r="M3297" s="43">
        <f t="shared" si="511"/>
        <v>42178</v>
      </c>
      <c r="N3297" s="43">
        <f t="shared" si="512"/>
        <v>42192</v>
      </c>
      <c r="O3297" s="43">
        <f t="shared" si="513"/>
        <v>42156</v>
      </c>
      <c r="P3297" s="43">
        <f t="shared" si="514"/>
        <v>42186</v>
      </c>
      <c r="Q3297" s="41">
        <f t="shared" si="515"/>
        <v>2015</v>
      </c>
      <c r="R3297" s="41">
        <f t="shared" si="516"/>
        <v>2015</v>
      </c>
      <c r="S3297" s="43" t="str">
        <f>YEAR(Taulukko1[[#This Row],[Alku KK]])&amp;"Q"&amp;ROUNDDOWN((MONTH(Taulukko1[[#This Row],[Alku KK]])-1)/3+1,0)</f>
        <v>2015Q2</v>
      </c>
      <c r="T3297" s="43" t="str">
        <f>YEAR(Taulukko1[[#This Row],[Loppu KK]])&amp;"Q"&amp;ROUNDDOWN((MONTH(Taulukko1[[#This Row],[Loppu KK]])-1)/3+1,0)</f>
        <v>2015Q3</v>
      </c>
      <c r="U3297" s="66">
        <f>IF(COUNT(Taulukko1[[#This Row],[Neuvottelujen alaiset ]])=1,Taulukko1[[#This Row],[Neuvottelujen alaiset ]],Taulukko1[[#This Row],[Vähennystarve]])</f>
        <v>30</v>
      </c>
      <c r="V3297" s="44" t="str">
        <f t="shared" si="517"/>
        <v>NA</v>
      </c>
      <c r="W3297" s="44">
        <f t="shared" si="518"/>
        <v>0</v>
      </c>
      <c r="X3297" s="44" t="str">
        <f t="shared" si="519"/>
        <v>NA</v>
      </c>
      <c r="Y3297" s="90" t="b">
        <f>AND(MONTH(Taulukko1[[#This Row],[Alku PVM]] )=6,DAY(Taulukko1[[#This Row],[Alku PVM]] )&gt;19)</f>
        <v>1</v>
      </c>
      <c r="Z3297" s="90" t="b">
        <f>AND(MONTH(Taulukko1[[#This Row],[Loppu PVM]] )=6,DAY(Taulukko1[[#This Row],[Loppu PVM]] )&gt;19)</f>
        <v>0</v>
      </c>
      <c r="AA3297" s="90" t="b">
        <f>OR(MONTH(Taulukko1[[#This Row],[Alku PVM]] )&lt;=5,AND(MONTH(Taulukko1[[#This Row],[Alku PVM]] )=6,DAY(Taulukko1[[#This Row],[Alku PVM]] )&lt;20))</f>
        <v>0</v>
      </c>
      <c r="AB3297" s="90" t="b">
        <f>OR(MONTH(Taulukko1[[#This Row],[Loppu PVM]])&lt;=5,AND(MONTH(Taulukko1[[#This Row],[Loppu PVM]] )=6,DAY(Taulukko1[[#This Row],[Loppu PVM]])&lt;20))</f>
        <v>0</v>
      </c>
      <c r="AC3297" s="90" t="b">
        <f>OR(MONTH(Taulukko1[[#This Row],[Alku PVM]] )&lt;=3,AND(MONTH(Taulukko1[[#This Row],[Alku PVM]] )=3))</f>
        <v>0</v>
      </c>
      <c r="AD3297" s="90" t="b">
        <f>OR(MONTH(Taulukko1[[#This Row],[Loppu PVM]] )&lt;=3,AND(MONTH(Taulukko1[[#This Row],[Loppu PVM]] )=3))</f>
        <v>0</v>
      </c>
      <c r="AE3297" s="90" t="b">
        <f>OR(MONTH(Taulukko1[[#This Row],[Alku PVM]] )&lt;=9,AND(MONTH(Taulukko1[[#This Row],[Alku PVM]] )=9))</f>
        <v>1</v>
      </c>
      <c r="AF3297" s="90" t="b">
        <f>OR(MONTH(Taulukko1[[#This Row],[Loppu PVM]])&lt;=9,AND(MONTH(Taulukko1[[#This Row],[Loppu PVM]] )=9))</f>
        <v>1</v>
      </c>
      <c r="AG3297" s="90" t="b">
        <f>OR(MONTH(Taulukko1[[#This Row],[Alku PVM]] )&lt;=6,AND(MONTH(Taulukko1[[#This Row],[Alku PVM]] )=6))</f>
        <v>1</v>
      </c>
      <c r="AH3297" s="90" t="b">
        <f>OR(MONTH(Taulukko1[[#This Row],[Loppu PVM]])&lt;=6,AND(MONTH(Taulukko1[[#This Row],[Loppu PVM]] )=6))</f>
        <v>0</v>
      </c>
    </row>
    <row r="3298" spans="1:34">
      <c r="A3298" s="25" t="s">
        <v>4692</v>
      </c>
      <c r="B3298" s="26">
        <v>42186</v>
      </c>
      <c r="C3298" s="25" t="s">
        <v>4693</v>
      </c>
      <c r="D3298" s="35"/>
      <c r="E3298" s="27">
        <v>7</v>
      </c>
      <c r="F3298" s="26"/>
      <c r="G3298" s="33"/>
      <c r="H3298" s="27">
        <v>25</v>
      </c>
      <c r="I3298" s="126">
        <f>INDEX('TOL2008'!B:B,MATCH(A3298,'TOL2008'!A:A,0))</f>
        <v>71125</v>
      </c>
      <c r="J3298" s="126" t="str">
        <f>INDEX(Pääluokka!$H$2:$H$100,MATCH(VALUE(LEFT(Taulukko1[[#This Row],[TOL2008]],2)),Pääluokka!$G$2:$G$100,0))</f>
        <v>Ammatillinen, tieteellinen ja tekninen toiminta</v>
      </c>
      <c r="K3298" s="126" t="str">
        <f>INDEX(Pääluokka!$I$2:$I$100,MATCH(VALUE(LEFT(Taulukko1[[#This Row],[TOL2008]],2)),Pääluokka!$G$2:$G$100,0))</f>
        <v>Palvelualat (G-N, R, S)</v>
      </c>
      <c r="L3298" s="41" t="str">
        <f t="shared" si="510"/>
        <v>NA</v>
      </c>
      <c r="M3298" s="43">
        <f t="shared" si="511"/>
        <v>42186</v>
      </c>
      <c r="N3298" s="43">
        <f t="shared" si="512"/>
        <v>42237</v>
      </c>
      <c r="O3298" s="43">
        <f t="shared" si="513"/>
        <v>42186</v>
      </c>
      <c r="P3298" s="43">
        <f t="shared" si="514"/>
        <v>42217</v>
      </c>
      <c r="Q3298" s="41">
        <f t="shared" si="515"/>
        <v>2015</v>
      </c>
      <c r="R3298" s="41">
        <f t="shared" si="516"/>
        <v>2015</v>
      </c>
      <c r="S3298" s="43" t="str">
        <f>YEAR(Taulukko1[[#This Row],[Alku KK]])&amp;"Q"&amp;ROUNDDOWN((MONTH(Taulukko1[[#This Row],[Alku KK]])-1)/3+1,0)</f>
        <v>2015Q3</v>
      </c>
      <c r="T3298" s="43" t="str">
        <f>YEAR(Taulukko1[[#This Row],[Loppu KK]])&amp;"Q"&amp;ROUNDDOWN((MONTH(Taulukko1[[#This Row],[Loppu KK]])-1)/3+1,0)</f>
        <v>2015Q3</v>
      </c>
      <c r="U3298" s="66">
        <f>IF(COUNT(Taulukko1[[#This Row],[Neuvottelujen alaiset ]])=1,Taulukko1[[#This Row],[Neuvottelujen alaiset ]],Taulukko1[[#This Row],[Vähennystarve]])</f>
        <v>25</v>
      </c>
      <c r="V3298" s="44">
        <f t="shared" si="517"/>
        <v>0.28000000000000003</v>
      </c>
      <c r="W3298" s="44" t="str">
        <f t="shared" si="518"/>
        <v>NA</v>
      </c>
      <c r="X3298" s="44" t="str">
        <f t="shared" si="519"/>
        <v>NA</v>
      </c>
      <c r="Y3298" s="90" t="b">
        <f>AND(MONTH(Taulukko1[[#This Row],[Alku PVM]] )=6,DAY(Taulukko1[[#This Row],[Alku PVM]] )&gt;19)</f>
        <v>0</v>
      </c>
      <c r="Z3298" s="90" t="b">
        <f>AND(MONTH(Taulukko1[[#This Row],[Loppu PVM]] )=6,DAY(Taulukko1[[#This Row],[Loppu PVM]] )&gt;19)</f>
        <v>0</v>
      </c>
      <c r="AA3298" s="90" t="b">
        <f>OR(MONTH(Taulukko1[[#This Row],[Alku PVM]] )&lt;=5,AND(MONTH(Taulukko1[[#This Row],[Alku PVM]] )=6,DAY(Taulukko1[[#This Row],[Alku PVM]] )&lt;20))</f>
        <v>0</v>
      </c>
      <c r="AB3298" s="90" t="b">
        <f>OR(MONTH(Taulukko1[[#This Row],[Loppu PVM]])&lt;=5,AND(MONTH(Taulukko1[[#This Row],[Loppu PVM]] )=6,DAY(Taulukko1[[#This Row],[Loppu PVM]])&lt;20))</f>
        <v>0</v>
      </c>
      <c r="AC3298" s="90" t="b">
        <f>OR(MONTH(Taulukko1[[#This Row],[Alku PVM]] )&lt;=3,AND(MONTH(Taulukko1[[#This Row],[Alku PVM]] )=3))</f>
        <v>0</v>
      </c>
      <c r="AD3298" s="90" t="b">
        <f>OR(MONTH(Taulukko1[[#This Row],[Loppu PVM]] )&lt;=3,AND(MONTH(Taulukko1[[#This Row],[Loppu PVM]] )=3))</f>
        <v>0</v>
      </c>
      <c r="AE3298" s="90" t="b">
        <f>OR(MONTH(Taulukko1[[#This Row],[Alku PVM]] )&lt;=9,AND(MONTH(Taulukko1[[#This Row],[Alku PVM]] )=9))</f>
        <v>1</v>
      </c>
      <c r="AF3298" s="90" t="b">
        <f>OR(MONTH(Taulukko1[[#This Row],[Loppu PVM]])&lt;=9,AND(MONTH(Taulukko1[[#This Row],[Loppu PVM]] )=9))</f>
        <v>1</v>
      </c>
      <c r="AG3298" s="90" t="b">
        <f>OR(MONTH(Taulukko1[[#This Row],[Alku PVM]] )&lt;=6,AND(MONTH(Taulukko1[[#This Row],[Alku PVM]] )=6))</f>
        <v>0</v>
      </c>
      <c r="AH3298" s="90" t="b">
        <f>OR(MONTH(Taulukko1[[#This Row],[Loppu PVM]])&lt;=6,AND(MONTH(Taulukko1[[#This Row],[Loppu PVM]] )=6))</f>
        <v>0</v>
      </c>
    </row>
    <row r="3299" spans="1:34">
      <c r="A3299" s="25" t="s">
        <v>4721</v>
      </c>
      <c r="B3299" s="26">
        <v>42186</v>
      </c>
      <c r="C3299" s="25" t="s">
        <v>4722</v>
      </c>
      <c r="D3299" s="35"/>
      <c r="E3299" s="27"/>
      <c r="F3299" s="26"/>
      <c r="G3299" s="33"/>
      <c r="H3299" s="27">
        <v>70</v>
      </c>
      <c r="I3299" s="126">
        <f>INDEX('TOL2008'!B:B,MATCH(A3299,'TOL2008'!A:A,0))</f>
        <v>50201</v>
      </c>
      <c r="J3299" s="126" t="str">
        <f>INDEX(Pääluokka!$H$2:$H$100,MATCH(VALUE(LEFT(Taulukko1[[#This Row],[TOL2008]],2)),Pääluokka!$G$2:$G$100,0))</f>
        <v>Kuljetus ja varastointi</v>
      </c>
      <c r="K3299" s="126" t="str">
        <f>INDEX(Pääluokka!$I$2:$I$100,MATCH(VALUE(LEFT(Taulukko1[[#This Row],[TOL2008]],2)),Pääluokka!$G$2:$G$100,0))</f>
        <v>Palvelualat (G-N, R, S)</v>
      </c>
      <c r="L3299" s="41" t="str">
        <f t="shared" si="510"/>
        <v>NA</v>
      </c>
      <c r="M3299" s="43">
        <f t="shared" si="511"/>
        <v>42186</v>
      </c>
      <c r="N3299" s="43">
        <f t="shared" si="512"/>
        <v>42237</v>
      </c>
      <c r="O3299" s="43">
        <f t="shared" si="513"/>
        <v>42186</v>
      </c>
      <c r="P3299" s="43">
        <f t="shared" si="514"/>
        <v>42217</v>
      </c>
      <c r="Q3299" s="41">
        <f t="shared" si="515"/>
        <v>2015</v>
      </c>
      <c r="R3299" s="41">
        <f t="shared" si="516"/>
        <v>2015</v>
      </c>
      <c r="S3299" s="43" t="str">
        <f>YEAR(Taulukko1[[#This Row],[Alku KK]])&amp;"Q"&amp;ROUNDDOWN((MONTH(Taulukko1[[#This Row],[Alku KK]])-1)/3+1,0)</f>
        <v>2015Q3</v>
      </c>
      <c r="T3299" s="43" t="str">
        <f>YEAR(Taulukko1[[#This Row],[Loppu KK]])&amp;"Q"&amp;ROUNDDOWN((MONTH(Taulukko1[[#This Row],[Loppu KK]])-1)/3+1,0)</f>
        <v>2015Q3</v>
      </c>
      <c r="U3299" s="66">
        <f>IF(COUNT(Taulukko1[[#This Row],[Neuvottelujen alaiset ]])=1,Taulukko1[[#This Row],[Neuvottelujen alaiset ]],Taulukko1[[#This Row],[Vähennystarve]])</f>
        <v>70</v>
      </c>
      <c r="V3299" s="44" t="str">
        <f t="shared" si="517"/>
        <v>NA</v>
      </c>
      <c r="W3299" s="44" t="str">
        <f t="shared" si="518"/>
        <v>NA</v>
      </c>
      <c r="X3299" s="44" t="str">
        <f t="shared" si="519"/>
        <v>NA</v>
      </c>
      <c r="Y3299" s="90" t="b">
        <f>AND(MONTH(Taulukko1[[#This Row],[Alku PVM]] )=6,DAY(Taulukko1[[#This Row],[Alku PVM]] )&gt;19)</f>
        <v>0</v>
      </c>
      <c r="Z3299" s="90" t="b">
        <f>AND(MONTH(Taulukko1[[#This Row],[Loppu PVM]] )=6,DAY(Taulukko1[[#This Row],[Loppu PVM]] )&gt;19)</f>
        <v>0</v>
      </c>
      <c r="AA3299" s="90" t="b">
        <f>OR(MONTH(Taulukko1[[#This Row],[Alku PVM]] )&lt;=5,AND(MONTH(Taulukko1[[#This Row],[Alku PVM]] )=6,DAY(Taulukko1[[#This Row],[Alku PVM]] )&lt;20))</f>
        <v>0</v>
      </c>
      <c r="AB3299" s="90" t="b">
        <f>OR(MONTH(Taulukko1[[#This Row],[Loppu PVM]])&lt;=5,AND(MONTH(Taulukko1[[#This Row],[Loppu PVM]] )=6,DAY(Taulukko1[[#This Row],[Loppu PVM]])&lt;20))</f>
        <v>0</v>
      </c>
      <c r="AC3299" s="90" t="b">
        <f>OR(MONTH(Taulukko1[[#This Row],[Alku PVM]] )&lt;=3,AND(MONTH(Taulukko1[[#This Row],[Alku PVM]] )=3))</f>
        <v>0</v>
      </c>
      <c r="AD3299" s="90" t="b">
        <f>OR(MONTH(Taulukko1[[#This Row],[Loppu PVM]] )&lt;=3,AND(MONTH(Taulukko1[[#This Row],[Loppu PVM]] )=3))</f>
        <v>0</v>
      </c>
      <c r="AE3299" s="90" t="b">
        <f>OR(MONTH(Taulukko1[[#This Row],[Alku PVM]] )&lt;=9,AND(MONTH(Taulukko1[[#This Row],[Alku PVM]] )=9))</f>
        <v>1</v>
      </c>
      <c r="AF3299" s="90" t="b">
        <f>OR(MONTH(Taulukko1[[#This Row],[Loppu PVM]])&lt;=9,AND(MONTH(Taulukko1[[#This Row],[Loppu PVM]] )=9))</f>
        <v>1</v>
      </c>
      <c r="AG3299" s="90" t="b">
        <f>OR(MONTH(Taulukko1[[#This Row],[Alku PVM]] )&lt;=6,AND(MONTH(Taulukko1[[#This Row],[Alku PVM]] )=6))</f>
        <v>0</v>
      </c>
      <c r="AH3299" s="90" t="b">
        <f>OR(MONTH(Taulukko1[[#This Row],[Loppu PVM]])&lt;=6,AND(MONTH(Taulukko1[[#This Row],[Loppu PVM]] )=6))</f>
        <v>0</v>
      </c>
    </row>
    <row r="3300" spans="1:34">
      <c r="A3300" s="21" t="s">
        <v>5225</v>
      </c>
      <c r="B3300" s="26">
        <v>42193</v>
      </c>
      <c r="C3300" s="25" t="s">
        <v>4716</v>
      </c>
      <c r="D3300" s="35"/>
      <c r="E3300" s="27">
        <v>2300</v>
      </c>
      <c r="F3300" s="26">
        <v>42237</v>
      </c>
      <c r="G3300" s="33">
        <v>2300</v>
      </c>
      <c r="H3300" s="27">
        <v>3200</v>
      </c>
      <c r="I3300" s="126">
        <f>INDEX('TOL2008'!B:B,MATCH(A3300,'TOL2008'!A:A,0))</f>
        <v>62010</v>
      </c>
      <c r="J3300" s="126" t="str">
        <f>INDEX(Pääluokka!$H$2:$H$100,MATCH(VALUE(LEFT(Taulukko1[[#This Row],[TOL2008]],2)),Pääluokka!$G$2:$G$100,0))</f>
        <v>Informaatio ja viestintä</v>
      </c>
      <c r="K3300" s="126" t="str">
        <f>INDEX(Pääluokka!$I$2:$I$100,MATCH(VALUE(LEFT(Taulukko1[[#This Row],[TOL2008]],2)),Pääluokka!$G$2:$G$100,0))</f>
        <v>Palvelualat (G-N, R, S)</v>
      </c>
      <c r="L3300" s="41">
        <f t="shared" si="510"/>
        <v>44</v>
      </c>
      <c r="M3300" s="43">
        <f t="shared" si="511"/>
        <v>42193</v>
      </c>
      <c r="N3300" s="43">
        <f t="shared" si="512"/>
        <v>42237</v>
      </c>
      <c r="O3300" s="43">
        <f t="shared" si="513"/>
        <v>42186</v>
      </c>
      <c r="P3300" s="43">
        <f t="shared" si="514"/>
        <v>42217</v>
      </c>
      <c r="Q3300" s="41">
        <f t="shared" si="515"/>
        <v>2015</v>
      </c>
      <c r="R3300" s="41">
        <f t="shared" si="516"/>
        <v>2015</v>
      </c>
      <c r="S3300" s="43" t="str">
        <f>YEAR(Taulukko1[[#This Row],[Alku KK]])&amp;"Q"&amp;ROUNDDOWN((MONTH(Taulukko1[[#This Row],[Alku KK]])-1)/3+1,0)</f>
        <v>2015Q3</v>
      </c>
      <c r="T3300" s="43" t="str">
        <f>YEAR(Taulukko1[[#This Row],[Loppu KK]])&amp;"Q"&amp;ROUNDDOWN((MONTH(Taulukko1[[#This Row],[Loppu KK]])-1)/3+1,0)</f>
        <v>2015Q3</v>
      </c>
      <c r="U3300" s="66">
        <f>IF(COUNT(Taulukko1[[#This Row],[Neuvottelujen alaiset ]])=1,Taulukko1[[#This Row],[Neuvottelujen alaiset ]],Taulukko1[[#This Row],[Vähennystarve]])</f>
        <v>3200</v>
      </c>
      <c r="V3300" s="44">
        <f t="shared" si="517"/>
        <v>0.71875</v>
      </c>
      <c r="W3300" s="44">
        <f t="shared" si="518"/>
        <v>0.71875</v>
      </c>
      <c r="X3300" s="44">
        <f t="shared" si="519"/>
        <v>1</v>
      </c>
      <c r="Y3300" s="90" t="b">
        <f>AND(MONTH(Taulukko1[[#This Row],[Alku PVM]] )=6,DAY(Taulukko1[[#This Row],[Alku PVM]] )&gt;19)</f>
        <v>0</v>
      </c>
      <c r="Z3300" s="90" t="b">
        <f>AND(MONTH(Taulukko1[[#This Row],[Loppu PVM]] )=6,DAY(Taulukko1[[#This Row],[Loppu PVM]] )&gt;19)</f>
        <v>0</v>
      </c>
      <c r="AA3300" s="90" t="b">
        <f>OR(MONTH(Taulukko1[[#This Row],[Alku PVM]] )&lt;=5,AND(MONTH(Taulukko1[[#This Row],[Alku PVM]] )=6,DAY(Taulukko1[[#This Row],[Alku PVM]] )&lt;20))</f>
        <v>0</v>
      </c>
      <c r="AB3300" s="90" t="b">
        <f>OR(MONTH(Taulukko1[[#This Row],[Loppu PVM]])&lt;=5,AND(MONTH(Taulukko1[[#This Row],[Loppu PVM]] )=6,DAY(Taulukko1[[#This Row],[Loppu PVM]])&lt;20))</f>
        <v>0</v>
      </c>
      <c r="AC3300" s="90" t="b">
        <f>OR(MONTH(Taulukko1[[#This Row],[Alku PVM]] )&lt;=3,AND(MONTH(Taulukko1[[#This Row],[Alku PVM]] )=3))</f>
        <v>0</v>
      </c>
      <c r="AD3300" s="90" t="b">
        <f>OR(MONTH(Taulukko1[[#This Row],[Loppu PVM]] )&lt;=3,AND(MONTH(Taulukko1[[#This Row],[Loppu PVM]] )=3))</f>
        <v>0</v>
      </c>
      <c r="AE3300" s="90" t="b">
        <f>OR(MONTH(Taulukko1[[#This Row],[Alku PVM]] )&lt;=9,AND(MONTH(Taulukko1[[#This Row],[Alku PVM]] )=9))</f>
        <v>1</v>
      </c>
      <c r="AF3300" s="90" t="b">
        <f>OR(MONTH(Taulukko1[[#This Row],[Loppu PVM]])&lt;=9,AND(MONTH(Taulukko1[[#This Row],[Loppu PVM]] )=9))</f>
        <v>1</v>
      </c>
      <c r="AG3300" s="90" t="b">
        <f>OR(MONTH(Taulukko1[[#This Row],[Alku PVM]] )&lt;=6,AND(MONTH(Taulukko1[[#This Row],[Alku PVM]] )=6))</f>
        <v>0</v>
      </c>
      <c r="AH3300" s="90" t="b">
        <f>OR(MONTH(Taulukko1[[#This Row],[Loppu PVM]])&lt;=6,AND(MONTH(Taulukko1[[#This Row],[Loppu PVM]] )=6))</f>
        <v>0</v>
      </c>
    </row>
    <row r="3301" spans="1:34">
      <c r="A3301" s="21" t="s">
        <v>8</v>
      </c>
      <c r="B3301" s="26">
        <v>42202</v>
      </c>
      <c r="C3301" s="25" t="s">
        <v>5004</v>
      </c>
      <c r="D3301" s="35"/>
      <c r="E3301" s="27">
        <v>160</v>
      </c>
      <c r="F3301" s="26">
        <v>42321</v>
      </c>
      <c r="G3301" s="33">
        <v>110</v>
      </c>
      <c r="H3301" s="27">
        <v>1670</v>
      </c>
      <c r="I3301" s="126">
        <f>INDEX('TOL2008'!B:B,MATCH(A3301,'TOL2008'!A:A,0))</f>
        <v>28110</v>
      </c>
      <c r="J3301" s="126" t="str">
        <f>INDEX(Pääluokka!$H$2:$H$100,MATCH(VALUE(LEFT(Taulukko1[[#This Row],[TOL2008]],2)),Pääluokka!$G$2:$G$100,0))</f>
        <v>Teollisuus</v>
      </c>
      <c r="K3301" s="126" t="str">
        <f>INDEX(Pääluokka!$I$2:$I$100,MATCH(VALUE(LEFT(Taulukko1[[#This Row],[TOL2008]],2)),Pääluokka!$G$2:$G$100,0))</f>
        <v>Teollisuus (C-E)</v>
      </c>
      <c r="L3301" s="41">
        <f t="shared" si="510"/>
        <v>119</v>
      </c>
      <c r="M3301" s="43">
        <f t="shared" si="511"/>
        <v>42202</v>
      </c>
      <c r="N3301" s="43">
        <f t="shared" si="512"/>
        <v>42321</v>
      </c>
      <c r="O3301" s="43">
        <f t="shared" si="513"/>
        <v>42186</v>
      </c>
      <c r="P3301" s="43">
        <f t="shared" si="514"/>
        <v>42309</v>
      </c>
      <c r="Q3301" s="41">
        <f t="shared" si="515"/>
        <v>2015</v>
      </c>
      <c r="R3301" s="41">
        <f t="shared" si="516"/>
        <v>2015</v>
      </c>
      <c r="S3301" s="43" t="str">
        <f>YEAR(Taulukko1[[#This Row],[Alku KK]])&amp;"Q"&amp;ROUNDDOWN((MONTH(Taulukko1[[#This Row],[Alku KK]])-1)/3+1,0)</f>
        <v>2015Q3</v>
      </c>
      <c r="T3301" s="43" t="str">
        <f>YEAR(Taulukko1[[#This Row],[Loppu KK]])&amp;"Q"&amp;ROUNDDOWN((MONTH(Taulukko1[[#This Row],[Loppu KK]])-1)/3+1,0)</f>
        <v>2015Q4</v>
      </c>
      <c r="U3301" s="66">
        <f>IF(COUNT(Taulukko1[[#This Row],[Neuvottelujen alaiset ]])=1,Taulukko1[[#This Row],[Neuvottelujen alaiset ]],Taulukko1[[#This Row],[Vähennystarve]])</f>
        <v>1670</v>
      </c>
      <c r="V3301" s="44">
        <f t="shared" si="517"/>
        <v>9.580838323353294E-2</v>
      </c>
      <c r="W3301" s="44">
        <f t="shared" si="518"/>
        <v>6.5868263473053898E-2</v>
      </c>
      <c r="X3301" s="44">
        <f t="shared" si="519"/>
        <v>0.6875</v>
      </c>
      <c r="Y3301" s="90" t="b">
        <f>AND(MONTH(Taulukko1[[#This Row],[Alku PVM]] )=6,DAY(Taulukko1[[#This Row],[Alku PVM]] )&gt;19)</f>
        <v>0</v>
      </c>
      <c r="Z3301" s="90" t="b">
        <f>AND(MONTH(Taulukko1[[#This Row],[Loppu PVM]] )=6,DAY(Taulukko1[[#This Row],[Loppu PVM]] )&gt;19)</f>
        <v>0</v>
      </c>
      <c r="AA3301" s="90" t="b">
        <f>OR(MONTH(Taulukko1[[#This Row],[Alku PVM]] )&lt;=5,AND(MONTH(Taulukko1[[#This Row],[Alku PVM]] )=6,DAY(Taulukko1[[#This Row],[Alku PVM]] )&lt;20))</f>
        <v>0</v>
      </c>
      <c r="AB3301" s="90" t="b">
        <f>OR(MONTH(Taulukko1[[#This Row],[Loppu PVM]])&lt;=5,AND(MONTH(Taulukko1[[#This Row],[Loppu PVM]] )=6,DAY(Taulukko1[[#This Row],[Loppu PVM]])&lt;20))</f>
        <v>0</v>
      </c>
      <c r="AC3301" s="90" t="b">
        <f>OR(MONTH(Taulukko1[[#This Row],[Alku PVM]] )&lt;=3,AND(MONTH(Taulukko1[[#This Row],[Alku PVM]] )=3))</f>
        <v>0</v>
      </c>
      <c r="AD3301" s="90" t="b">
        <f>OR(MONTH(Taulukko1[[#This Row],[Loppu PVM]] )&lt;=3,AND(MONTH(Taulukko1[[#This Row],[Loppu PVM]] )=3))</f>
        <v>0</v>
      </c>
      <c r="AE3301" s="90" t="b">
        <f>OR(MONTH(Taulukko1[[#This Row],[Alku PVM]] )&lt;=9,AND(MONTH(Taulukko1[[#This Row],[Alku PVM]] )=9))</f>
        <v>1</v>
      </c>
      <c r="AF3301" s="90" t="b">
        <f>OR(MONTH(Taulukko1[[#This Row],[Loppu PVM]])&lt;=9,AND(MONTH(Taulukko1[[#This Row],[Loppu PVM]] )=9))</f>
        <v>0</v>
      </c>
      <c r="AG3301" s="90" t="b">
        <f>OR(MONTH(Taulukko1[[#This Row],[Alku PVM]] )&lt;=6,AND(MONTH(Taulukko1[[#This Row],[Alku PVM]] )=6))</f>
        <v>0</v>
      </c>
      <c r="AH3301" s="90" t="b">
        <f>OR(MONTH(Taulukko1[[#This Row],[Loppu PVM]])&lt;=6,AND(MONTH(Taulukko1[[#This Row],[Loppu PVM]] )=6))</f>
        <v>0</v>
      </c>
    </row>
    <row r="3302" spans="1:34">
      <c r="A3302" s="21" t="s">
        <v>4884</v>
      </c>
      <c r="B3302" s="26">
        <v>42206</v>
      </c>
      <c r="C3302" s="25" t="s">
        <v>4719</v>
      </c>
      <c r="D3302" s="35"/>
      <c r="E3302" s="27">
        <v>54</v>
      </c>
      <c r="F3302" s="26">
        <v>42261</v>
      </c>
      <c r="G3302" s="33">
        <v>54</v>
      </c>
      <c r="H3302" s="27">
        <v>300</v>
      </c>
      <c r="I3302" s="126">
        <f>INDEX('TOL2008'!B:B,MATCH(A3302,'TOL2008'!A:A,0))</f>
        <v>51101</v>
      </c>
      <c r="J3302" s="126" t="str">
        <f>INDEX(Pääluokka!$H$2:$H$100,MATCH(VALUE(LEFT(Taulukko1[[#This Row],[TOL2008]],2)),Pääluokka!$G$2:$G$100,0))</f>
        <v>Kuljetus ja varastointi</v>
      </c>
      <c r="K3302" s="126" t="str">
        <f>INDEX(Pääluokka!$I$2:$I$100,MATCH(VALUE(LEFT(Taulukko1[[#This Row],[TOL2008]],2)),Pääluokka!$G$2:$G$100,0))</f>
        <v>Palvelualat (G-N, R, S)</v>
      </c>
      <c r="L3302" s="41">
        <f t="shared" si="510"/>
        <v>55</v>
      </c>
      <c r="M3302" s="43">
        <f t="shared" si="511"/>
        <v>42206</v>
      </c>
      <c r="N3302" s="43">
        <f t="shared" si="512"/>
        <v>42261</v>
      </c>
      <c r="O3302" s="43">
        <f t="shared" si="513"/>
        <v>42186</v>
      </c>
      <c r="P3302" s="43">
        <f t="shared" si="514"/>
        <v>42248</v>
      </c>
      <c r="Q3302" s="41">
        <f t="shared" si="515"/>
        <v>2015</v>
      </c>
      <c r="R3302" s="41">
        <f t="shared" si="516"/>
        <v>2015</v>
      </c>
      <c r="S3302" s="43" t="str">
        <f>YEAR(Taulukko1[[#This Row],[Alku KK]])&amp;"Q"&amp;ROUNDDOWN((MONTH(Taulukko1[[#This Row],[Alku KK]])-1)/3+1,0)</f>
        <v>2015Q3</v>
      </c>
      <c r="T3302" s="43" t="str">
        <f>YEAR(Taulukko1[[#This Row],[Loppu KK]])&amp;"Q"&amp;ROUNDDOWN((MONTH(Taulukko1[[#This Row],[Loppu KK]])-1)/3+1,0)</f>
        <v>2015Q3</v>
      </c>
      <c r="U3302" s="66">
        <f>IF(COUNT(Taulukko1[[#This Row],[Neuvottelujen alaiset ]])=1,Taulukko1[[#This Row],[Neuvottelujen alaiset ]],Taulukko1[[#This Row],[Vähennystarve]])</f>
        <v>300</v>
      </c>
      <c r="V3302" s="44">
        <f t="shared" si="517"/>
        <v>0.18</v>
      </c>
      <c r="W3302" s="44">
        <f t="shared" si="518"/>
        <v>0.18</v>
      </c>
      <c r="X3302" s="44">
        <f t="shared" si="519"/>
        <v>1</v>
      </c>
      <c r="Y3302" s="90" t="b">
        <f>AND(MONTH(Taulukko1[[#This Row],[Alku PVM]] )=6,DAY(Taulukko1[[#This Row],[Alku PVM]] )&gt;19)</f>
        <v>0</v>
      </c>
      <c r="Z3302" s="90" t="b">
        <f>AND(MONTH(Taulukko1[[#This Row],[Loppu PVM]] )=6,DAY(Taulukko1[[#This Row],[Loppu PVM]] )&gt;19)</f>
        <v>0</v>
      </c>
      <c r="AA3302" s="90" t="b">
        <f>OR(MONTH(Taulukko1[[#This Row],[Alku PVM]] )&lt;=5,AND(MONTH(Taulukko1[[#This Row],[Alku PVM]] )=6,DAY(Taulukko1[[#This Row],[Alku PVM]] )&lt;20))</f>
        <v>0</v>
      </c>
      <c r="AB3302" s="90" t="b">
        <f>OR(MONTH(Taulukko1[[#This Row],[Loppu PVM]])&lt;=5,AND(MONTH(Taulukko1[[#This Row],[Loppu PVM]] )=6,DAY(Taulukko1[[#This Row],[Loppu PVM]])&lt;20))</f>
        <v>0</v>
      </c>
      <c r="AC3302" s="90" t="b">
        <f>OR(MONTH(Taulukko1[[#This Row],[Alku PVM]] )&lt;=3,AND(MONTH(Taulukko1[[#This Row],[Alku PVM]] )=3))</f>
        <v>0</v>
      </c>
      <c r="AD3302" s="90" t="b">
        <f>OR(MONTH(Taulukko1[[#This Row],[Loppu PVM]] )&lt;=3,AND(MONTH(Taulukko1[[#This Row],[Loppu PVM]] )=3))</f>
        <v>0</v>
      </c>
      <c r="AE3302" s="90" t="b">
        <f>OR(MONTH(Taulukko1[[#This Row],[Alku PVM]] )&lt;=9,AND(MONTH(Taulukko1[[#This Row],[Alku PVM]] )=9))</f>
        <v>1</v>
      </c>
      <c r="AF3302" s="90" t="b">
        <f>OR(MONTH(Taulukko1[[#This Row],[Loppu PVM]])&lt;=9,AND(MONTH(Taulukko1[[#This Row],[Loppu PVM]] )=9))</f>
        <v>1</v>
      </c>
      <c r="AG3302" s="90" t="b">
        <f>OR(MONTH(Taulukko1[[#This Row],[Alku PVM]] )&lt;=6,AND(MONTH(Taulukko1[[#This Row],[Alku PVM]] )=6))</f>
        <v>0</v>
      </c>
      <c r="AH3302" s="90" t="b">
        <f>OR(MONTH(Taulukko1[[#This Row],[Loppu PVM]])&lt;=6,AND(MONTH(Taulukko1[[#This Row],[Loppu PVM]] )=6))</f>
        <v>0</v>
      </c>
    </row>
    <row r="3303" spans="1:34">
      <c r="A3303" s="25" t="s">
        <v>4666</v>
      </c>
      <c r="B3303" s="26">
        <v>42213</v>
      </c>
      <c r="C3303" s="25" t="s">
        <v>4698</v>
      </c>
      <c r="D3303" s="35"/>
      <c r="E3303" s="27">
        <v>0</v>
      </c>
      <c r="F3303" s="26"/>
      <c r="G3303" s="33"/>
      <c r="H3303" s="27">
        <v>200</v>
      </c>
      <c r="I3303" s="126">
        <f>INDEX('TOL2008'!B:B,MATCH(A3303,'TOL2008'!A:A,0))</f>
        <v>58120</v>
      </c>
      <c r="J3303" s="126" t="str">
        <f>INDEX(Pääluokka!$H$2:$H$100,MATCH(VALUE(LEFT(Taulukko1[[#This Row],[TOL2008]],2)),Pääluokka!$G$2:$G$100,0))</f>
        <v>Informaatio ja viestintä</v>
      </c>
      <c r="K3303" s="126" t="str">
        <f>INDEX(Pääluokka!$I$2:$I$100,MATCH(VALUE(LEFT(Taulukko1[[#This Row],[TOL2008]],2)),Pääluokka!$G$2:$G$100,0))</f>
        <v>Palvelualat (G-N, R, S)</v>
      </c>
      <c r="L3303" s="41" t="str">
        <f t="shared" si="510"/>
        <v>NA</v>
      </c>
      <c r="M3303" s="43">
        <f t="shared" si="511"/>
        <v>42213</v>
      </c>
      <c r="N3303" s="43">
        <f t="shared" si="512"/>
        <v>42264</v>
      </c>
      <c r="O3303" s="43">
        <f t="shared" si="513"/>
        <v>42186</v>
      </c>
      <c r="P3303" s="43">
        <f t="shared" si="514"/>
        <v>42248</v>
      </c>
      <c r="Q3303" s="41">
        <f t="shared" si="515"/>
        <v>2015</v>
      </c>
      <c r="R3303" s="41">
        <f t="shared" si="516"/>
        <v>2015</v>
      </c>
      <c r="S3303" s="43" t="str">
        <f>YEAR(Taulukko1[[#This Row],[Alku KK]])&amp;"Q"&amp;ROUNDDOWN((MONTH(Taulukko1[[#This Row],[Alku KK]])-1)/3+1,0)</f>
        <v>2015Q3</v>
      </c>
      <c r="T3303" s="43" t="str">
        <f>YEAR(Taulukko1[[#This Row],[Loppu KK]])&amp;"Q"&amp;ROUNDDOWN((MONTH(Taulukko1[[#This Row],[Loppu KK]])-1)/3+1,0)</f>
        <v>2015Q3</v>
      </c>
      <c r="U3303" s="66">
        <f>IF(COUNT(Taulukko1[[#This Row],[Neuvottelujen alaiset ]])=1,Taulukko1[[#This Row],[Neuvottelujen alaiset ]],Taulukko1[[#This Row],[Vähennystarve]])</f>
        <v>200</v>
      </c>
      <c r="V3303" s="44">
        <f t="shared" si="517"/>
        <v>0</v>
      </c>
      <c r="W3303" s="44" t="str">
        <f t="shared" si="518"/>
        <v>NA</v>
      </c>
      <c r="X3303" s="44" t="str">
        <f t="shared" si="519"/>
        <v>NA</v>
      </c>
      <c r="Y3303" s="90" t="b">
        <f>AND(MONTH(Taulukko1[[#This Row],[Alku PVM]] )=6,DAY(Taulukko1[[#This Row],[Alku PVM]] )&gt;19)</f>
        <v>0</v>
      </c>
      <c r="Z3303" s="90" t="b">
        <f>AND(MONTH(Taulukko1[[#This Row],[Loppu PVM]] )=6,DAY(Taulukko1[[#This Row],[Loppu PVM]] )&gt;19)</f>
        <v>0</v>
      </c>
      <c r="AA3303" s="90" t="b">
        <f>OR(MONTH(Taulukko1[[#This Row],[Alku PVM]] )&lt;=5,AND(MONTH(Taulukko1[[#This Row],[Alku PVM]] )=6,DAY(Taulukko1[[#This Row],[Alku PVM]] )&lt;20))</f>
        <v>0</v>
      </c>
      <c r="AB3303" s="90" t="b">
        <f>OR(MONTH(Taulukko1[[#This Row],[Loppu PVM]])&lt;=5,AND(MONTH(Taulukko1[[#This Row],[Loppu PVM]] )=6,DAY(Taulukko1[[#This Row],[Loppu PVM]])&lt;20))</f>
        <v>0</v>
      </c>
      <c r="AC3303" s="90" t="b">
        <f>OR(MONTH(Taulukko1[[#This Row],[Alku PVM]] )&lt;=3,AND(MONTH(Taulukko1[[#This Row],[Alku PVM]] )=3))</f>
        <v>0</v>
      </c>
      <c r="AD3303" s="90" t="b">
        <f>OR(MONTH(Taulukko1[[#This Row],[Loppu PVM]] )&lt;=3,AND(MONTH(Taulukko1[[#This Row],[Loppu PVM]] )=3))</f>
        <v>0</v>
      </c>
      <c r="AE3303" s="90" t="b">
        <f>OR(MONTH(Taulukko1[[#This Row],[Alku PVM]] )&lt;=9,AND(MONTH(Taulukko1[[#This Row],[Alku PVM]] )=9))</f>
        <v>1</v>
      </c>
      <c r="AF3303" s="90" t="b">
        <f>OR(MONTH(Taulukko1[[#This Row],[Loppu PVM]])&lt;=9,AND(MONTH(Taulukko1[[#This Row],[Loppu PVM]] )=9))</f>
        <v>1</v>
      </c>
      <c r="AG3303" s="90" t="b">
        <f>OR(MONTH(Taulukko1[[#This Row],[Alku PVM]] )&lt;=6,AND(MONTH(Taulukko1[[#This Row],[Alku PVM]] )=6))</f>
        <v>0</v>
      </c>
      <c r="AH3303" s="90" t="b">
        <f>OR(MONTH(Taulukko1[[#This Row],[Loppu PVM]])&lt;=6,AND(MONTH(Taulukko1[[#This Row],[Loppu PVM]] )=6))</f>
        <v>0</v>
      </c>
    </row>
    <row r="3304" spans="1:34">
      <c r="A3304" s="25" t="s">
        <v>4688</v>
      </c>
      <c r="B3304" s="26">
        <v>42213</v>
      </c>
      <c r="C3304" s="25" t="s">
        <v>4689</v>
      </c>
      <c r="D3304" s="35"/>
      <c r="E3304" s="27"/>
      <c r="F3304" s="26"/>
      <c r="G3304" s="33">
        <v>9</v>
      </c>
      <c r="H3304" s="27">
        <v>140</v>
      </c>
      <c r="I3304" s="126">
        <f>INDEX('TOL2008'!B:B,MATCH(A3304,'TOL2008'!A:A,0))</f>
        <v>28220</v>
      </c>
      <c r="J3304" s="126" t="str">
        <f>INDEX(Pääluokka!$H$2:$H$100,MATCH(VALUE(LEFT(Taulukko1[[#This Row],[TOL2008]],2)),Pääluokka!$G$2:$G$100,0))</f>
        <v>Teollisuus</v>
      </c>
      <c r="K3304" s="126" t="str">
        <f>INDEX(Pääluokka!$I$2:$I$100,MATCH(VALUE(LEFT(Taulukko1[[#This Row],[TOL2008]],2)),Pääluokka!$G$2:$G$100,0))</f>
        <v>Teollisuus (C-E)</v>
      </c>
      <c r="L3304" s="41" t="str">
        <f t="shared" si="510"/>
        <v>NA</v>
      </c>
      <c r="M3304" s="43">
        <f t="shared" si="511"/>
        <v>42213</v>
      </c>
      <c r="N3304" s="43">
        <f t="shared" si="512"/>
        <v>42264</v>
      </c>
      <c r="O3304" s="43">
        <f t="shared" si="513"/>
        <v>42186</v>
      </c>
      <c r="P3304" s="43">
        <f t="shared" si="514"/>
        <v>42248</v>
      </c>
      <c r="Q3304" s="41">
        <f t="shared" si="515"/>
        <v>2015</v>
      </c>
      <c r="R3304" s="41">
        <f t="shared" si="516"/>
        <v>2015</v>
      </c>
      <c r="S3304" s="43" t="str">
        <f>YEAR(Taulukko1[[#This Row],[Alku KK]])&amp;"Q"&amp;ROUNDDOWN((MONTH(Taulukko1[[#This Row],[Alku KK]])-1)/3+1,0)</f>
        <v>2015Q3</v>
      </c>
      <c r="T3304" s="43" t="str">
        <f>YEAR(Taulukko1[[#This Row],[Loppu KK]])&amp;"Q"&amp;ROUNDDOWN((MONTH(Taulukko1[[#This Row],[Loppu KK]])-1)/3+1,0)</f>
        <v>2015Q3</v>
      </c>
      <c r="U3304" s="66">
        <f>IF(COUNT(Taulukko1[[#This Row],[Neuvottelujen alaiset ]])=1,Taulukko1[[#This Row],[Neuvottelujen alaiset ]],Taulukko1[[#This Row],[Vähennystarve]])</f>
        <v>140</v>
      </c>
      <c r="V3304" s="44" t="str">
        <f t="shared" si="517"/>
        <v>NA</v>
      </c>
      <c r="W3304" s="44">
        <f t="shared" si="518"/>
        <v>6.4285714285714279E-2</v>
      </c>
      <c r="X3304" s="44" t="str">
        <f t="shared" si="519"/>
        <v>NA</v>
      </c>
      <c r="Y3304" s="90" t="b">
        <f>AND(MONTH(Taulukko1[[#This Row],[Alku PVM]] )=6,DAY(Taulukko1[[#This Row],[Alku PVM]] )&gt;19)</f>
        <v>0</v>
      </c>
      <c r="Z3304" s="90" t="b">
        <f>AND(MONTH(Taulukko1[[#This Row],[Loppu PVM]] )=6,DAY(Taulukko1[[#This Row],[Loppu PVM]] )&gt;19)</f>
        <v>0</v>
      </c>
      <c r="AA3304" s="90" t="b">
        <f>OR(MONTH(Taulukko1[[#This Row],[Alku PVM]] )&lt;=5,AND(MONTH(Taulukko1[[#This Row],[Alku PVM]] )=6,DAY(Taulukko1[[#This Row],[Alku PVM]] )&lt;20))</f>
        <v>0</v>
      </c>
      <c r="AB3304" s="90" t="b">
        <f>OR(MONTH(Taulukko1[[#This Row],[Loppu PVM]])&lt;=5,AND(MONTH(Taulukko1[[#This Row],[Loppu PVM]] )=6,DAY(Taulukko1[[#This Row],[Loppu PVM]])&lt;20))</f>
        <v>0</v>
      </c>
      <c r="AC3304" s="90" t="b">
        <f>OR(MONTH(Taulukko1[[#This Row],[Alku PVM]] )&lt;=3,AND(MONTH(Taulukko1[[#This Row],[Alku PVM]] )=3))</f>
        <v>0</v>
      </c>
      <c r="AD3304" s="90" t="b">
        <f>OR(MONTH(Taulukko1[[#This Row],[Loppu PVM]] )&lt;=3,AND(MONTH(Taulukko1[[#This Row],[Loppu PVM]] )=3))</f>
        <v>0</v>
      </c>
      <c r="AE3304" s="90" t="b">
        <f>OR(MONTH(Taulukko1[[#This Row],[Alku PVM]] )&lt;=9,AND(MONTH(Taulukko1[[#This Row],[Alku PVM]] )=9))</f>
        <v>1</v>
      </c>
      <c r="AF3304" s="90" t="b">
        <f>OR(MONTH(Taulukko1[[#This Row],[Loppu PVM]])&lt;=9,AND(MONTH(Taulukko1[[#This Row],[Loppu PVM]] )=9))</f>
        <v>1</v>
      </c>
      <c r="AG3304" s="90" t="b">
        <f>OR(MONTH(Taulukko1[[#This Row],[Alku PVM]] )&lt;=6,AND(MONTH(Taulukko1[[#This Row],[Alku PVM]] )=6))</f>
        <v>0</v>
      </c>
      <c r="AH3304" s="90" t="b">
        <f>OR(MONTH(Taulukko1[[#This Row],[Loppu PVM]])&lt;=6,AND(MONTH(Taulukko1[[#This Row],[Loppu PVM]] )=6))</f>
        <v>0</v>
      </c>
    </row>
    <row r="3305" spans="1:34">
      <c r="A3305" s="25" t="s">
        <v>4685</v>
      </c>
      <c r="B3305" s="26">
        <v>42219</v>
      </c>
      <c r="C3305" s="25" t="s">
        <v>4877</v>
      </c>
      <c r="D3305" s="35"/>
      <c r="E3305" s="27">
        <v>50</v>
      </c>
      <c r="F3305" s="26">
        <v>42269</v>
      </c>
      <c r="G3305" s="33">
        <v>32</v>
      </c>
      <c r="H3305" s="27">
        <v>425</v>
      </c>
      <c r="I3305" s="126">
        <f>INDEX('TOL2008'!B:B,MATCH(A3305,'TOL2008'!A:A,0))</f>
        <v>62020</v>
      </c>
      <c r="J3305" s="126" t="str">
        <f>INDEX(Pääluokka!$H$2:$H$100,MATCH(VALUE(LEFT(Taulukko1[[#This Row],[TOL2008]],2)),Pääluokka!$G$2:$G$100,0))</f>
        <v>Informaatio ja viestintä</v>
      </c>
      <c r="K3305" s="126" t="str">
        <f>INDEX(Pääluokka!$I$2:$I$100,MATCH(VALUE(LEFT(Taulukko1[[#This Row],[TOL2008]],2)),Pääluokka!$G$2:$G$100,0))</f>
        <v>Palvelualat (G-N, R, S)</v>
      </c>
      <c r="L3305" s="41">
        <f t="shared" si="510"/>
        <v>50</v>
      </c>
      <c r="M3305" s="43">
        <f t="shared" si="511"/>
        <v>42219</v>
      </c>
      <c r="N3305" s="43">
        <f t="shared" si="512"/>
        <v>42269</v>
      </c>
      <c r="O3305" s="43">
        <f t="shared" si="513"/>
        <v>42217</v>
      </c>
      <c r="P3305" s="43">
        <f t="shared" si="514"/>
        <v>42248</v>
      </c>
      <c r="Q3305" s="41">
        <f t="shared" si="515"/>
        <v>2015</v>
      </c>
      <c r="R3305" s="41">
        <f t="shared" si="516"/>
        <v>2015</v>
      </c>
      <c r="S3305" s="43" t="str">
        <f>YEAR(Taulukko1[[#This Row],[Alku KK]])&amp;"Q"&amp;ROUNDDOWN((MONTH(Taulukko1[[#This Row],[Alku KK]])-1)/3+1,0)</f>
        <v>2015Q3</v>
      </c>
      <c r="T3305" s="43" t="str">
        <f>YEAR(Taulukko1[[#This Row],[Loppu KK]])&amp;"Q"&amp;ROUNDDOWN((MONTH(Taulukko1[[#This Row],[Loppu KK]])-1)/3+1,0)</f>
        <v>2015Q3</v>
      </c>
      <c r="U3305" s="66">
        <f>IF(COUNT(Taulukko1[[#This Row],[Neuvottelujen alaiset ]])=1,Taulukko1[[#This Row],[Neuvottelujen alaiset ]],Taulukko1[[#This Row],[Vähennystarve]])</f>
        <v>425</v>
      </c>
      <c r="V3305" s="44">
        <f t="shared" si="517"/>
        <v>0.11764705882352941</v>
      </c>
      <c r="W3305" s="44">
        <f t="shared" si="518"/>
        <v>7.5294117647058817E-2</v>
      </c>
      <c r="X3305" s="44">
        <f t="shared" si="519"/>
        <v>0.64</v>
      </c>
      <c r="Y3305" s="90" t="b">
        <f>AND(MONTH(Taulukko1[[#This Row],[Alku PVM]] )=6,DAY(Taulukko1[[#This Row],[Alku PVM]] )&gt;19)</f>
        <v>0</v>
      </c>
      <c r="Z3305" s="90" t="b">
        <f>AND(MONTH(Taulukko1[[#This Row],[Loppu PVM]] )=6,DAY(Taulukko1[[#This Row],[Loppu PVM]] )&gt;19)</f>
        <v>0</v>
      </c>
      <c r="AA3305" s="90" t="b">
        <f>OR(MONTH(Taulukko1[[#This Row],[Alku PVM]] )&lt;=5,AND(MONTH(Taulukko1[[#This Row],[Alku PVM]] )=6,DAY(Taulukko1[[#This Row],[Alku PVM]] )&lt;20))</f>
        <v>0</v>
      </c>
      <c r="AB3305" s="90" t="b">
        <f>OR(MONTH(Taulukko1[[#This Row],[Loppu PVM]])&lt;=5,AND(MONTH(Taulukko1[[#This Row],[Loppu PVM]] )=6,DAY(Taulukko1[[#This Row],[Loppu PVM]])&lt;20))</f>
        <v>0</v>
      </c>
      <c r="AC3305" s="90" t="b">
        <f>OR(MONTH(Taulukko1[[#This Row],[Alku PVM]] )&lt;=3,AND(MONTH(Taulukko1[[#This Row],[Alku PVM]] )=3))</f>
        <v>0</v>
      </c>
      <c r="AD3305" s="90" t="b">
        <f>OR(MONTH(Taulukko1[[#This Row],[Loppu PVM]] )&lt;=3,AND(MONTH(Taulukko1[[#This Row],[Loppu PVM]] )=3))</f>
        <v>0</v>
      </c>
      <c r="AE3305" s="90" t="b">
        <f>OR(MONTH(Taulukko1[[#This Row],[Alku PVM]] )&lt;=9,AND(MONTH(Taulukko1[[#This Row],[Alku PVM]] )=9))</f>
        <v>1</v>
      </c>
      <c r="AF3305" s="90" t="b">
        <f>OR(MONTH(Taulukko1[[#This Row],[Loppu PVM]])&lt;=9,AND(MONTH(Taulukko1[[#This Row],[Loppu PVM]] )=9))</f>
        <v>1</v>
      </c>
      <c r="AG3305" s="90" t="b">
        <f>OR(MONTH(Taulukko1[[#This Row],[Alku PVM]] )&lt;=6,AND(MONTH(Taulukko1[[#This Row],[Alku PVM]] )=6))</f>
        <v>0</v>
      </c>
      <c r="AH3305" s="90" t="b">
        <f>OR(MONTH(Taulukko1[[#This Row],[Loppu PVM]])&lt;=6,AND(MONTH(Taulukko1[[#This Row],[Loppu PVM]] )=6))</f>
        <v>0</v>
      </c>
    </row>
    <row r="3306" spans="1:34">
      <c r="A3306" s="25" t="s">
        <v>4695</v>
      </c>
      <c r="B3306" s="26">
        <v>42219</v>
      </c>
      <c r="C3306" s="25" t="s">
        <v>4696</v>
      </c>
      <c r="D3306" s="35"/>
      <c r="E3306" s="27">
        <v>37</v>
      </c>
      <c r="F3306" s="26">
        <v>42264</v>
      </c>
      <c r="G3306" s="33">
        <v>30</v>
      </c>
      <c r="H3306" s="27">
        <v>65</v>
      </c>
      <c r="I3306" s="126">
        <f>INDEX('TOL2008'!B:B,MATCH(A3306,'TOL2008'!A:A,0))</f>
        <v>18120</v>
      </c>
      <c r="J3306" s="126" t="str">
        <f>INDEX(Pääluokka!$H$2:$H$100,MATCH(VALUE(LEFT(Taulukko1[[#This Row],[TOL2008]],2)),Pääluokka!$G$2:$G$100,0))</f>
        <v>Teollisuus</v>
      </c>
      <c r="K3306" s="126" t="str">
        <f>INDEX(Pääluokka!$I$2:$I$100,MATCH(VALUE(LEFT(Taulukko1[[#This Row],[TOL2008]],2)),Pääluokka!$G$2:$G$100,0))</f>
        <v>Teollisuus (C-E)</v>
      </c>
      <c r="L3306" s="41">
        <f t="shared" si="510"/>
        <v>45</v>
      </c>
      <c r="M3306" s="43">
        <f t="shared" si="511"/>
        <v>42219</v>
      </c>
      <c r="N3306" s="43">
        <f t="shared" si="512"/>
        <v>42264</v>
      </c>
      <c r="O3306" s="43">
        <f t="shared" si="513"/>
        <v>42217</v>
      </c>
      <c r="P3306" s="43">
        <f t="shared" si="514"/>
        <v>42248</v>
      </c>
      <c r="Q3306" s="41">
        <f t="shared" si="515"/>
        <v>2015</v>
      </c>
      <c r="R3306" s="41">
        <f t="shared" si="516"/>
        <v>2015</v>
      </c>
      <c r="S3306" s="43" t="str">
        <f>YEAR(Taulukko1[[#This Row],[Alku KK]])&amp;"Q"&amp;ROUNDDOWN((MONTH(Taulukko1[[#This Row],[Alku KK]])-1)/3+1,0)</f>
        <v>2015Q3</v>
      </c>
      <c r="T3306" s="43" t="str">
        <f>YEAR(Taulukko1[[#This Row],[Loppu KK]])&amp;"Q"&amp;ROUNDDOWN((MONTH(Taulukko1[[#This Row],[Loppu KK]])-1)/3+1,0)</f>
        <v>2015Q3</v>
      </c>
      <c r="U3306" s="66">
        <f>IF(COUNT(Taulukko1[[#This Row],[Neuvottelujen alaiset ]])=1,Taulukko1[[#This Row],[Neuvottelujen alaiset ]],Taulukko1[[#This Row],[Vähennystarve]])</f>
        <v>65</v>
      </c>
      <c r="V3306" s="44">
        <f t="shared" si="517"/>
        <v>0.56923076923076921</v>
      </c>
      <c r="W3306" s="44">
        <f t="shared" si="518"/>
        <v>0.46153846153846156</v>
      </c>
      <c r="X3306" s="44">
        <f t="shared" si="519"/>
        <v>0.81081081081081086</v>
      </c>
      <c r="Y3306" s="90" t="b">
        <f>AND(MONTH(Taulukko1[[#This Row],[Alku PVM]] )=6,DAY(Taulukko1[[#This Row],[Alku PVM]] )&gt;19)</f>
        <v>0</v>
      </c>
      <c r="Z3306" s="90" t="b">
        <f>AND(MONTH(Taulukko1[[#This Row],[Loppu PVM]] )=6,DAY(Taulukko1[[#This Row],[Loppu PVM]] )&gt;19)</f>
        <v>0</v>
      </c>
      <c r="AA3306" s="90" t="b">
        <f>OR(MONTH(Taulukko1[[#This Row],[Alku PVM]] )&lt;=5,AND(MONTH(Taulukko1[[#This Row],[Alku PVM]] )=6,DAY(Taulukko1[[#This Row],[Alku PVM]] )&lt;20))</f>
        <v>0</v>
      </c>
      <c r="AB3306" s="90" t="b">
        <f>OR(MONTH(Taulukko1[[#This Row],[Loppu PVM]])&lt;=5,AND(MONTH(Taulukko1[[#This Row],[Loppu PVM]] )=6,DAY(Taulukko1[[#This Row],[Loppu PVM]])&lt;20))</f>
        <v>0</v>
      </c>
      <c r="AC3306" s="90" t="b">
        <f>OR(MONTH(Taulukko1[[#This Row],[Alku PVM]] )&lt;=3,AND(MONTH(Taulukko1[[#This Row],[Alku PVM]] )=3))</f>
        <v>0</v>
      </c>
      <c r="AD3306" s="90" t="b">
        <f>OR(MONTH(Taulukko1[[#This Row],[Loppu PVM]] )&lt;=3,AND(MONTH(Taulukko1[[#This Row],[Loppu PVM]] )=3))</f>
        <v>0</v>
      </c>
      <c r="AE3306" s="90" t="b">
        <f>OR(MONTH(Taulukko1[[#This Row],[Alku PVM]] )&lt;=9,AND(MONTH(Taulukko1[[#This Row],[Alku PVM]] )=9))</f>
        <v>1</v>
      </c>
      <c r="AF3306" s="90" t="b">
        <f>OR(MONTH(Taulukko1[[#This Row],[Loppu PVM]])&lt;=9,AND(MONTH(Taulukko1[[#This Row],[Loppu PVM]] )=9))</f>
        <v>1</v>
      </c>
      <c r="AG3306" s="90" t="b">
        <f>OR(MONTH(Taulukko1[[#This Row],[Alku PVM]] )&lt;=6,AND(MONTH(Taulukko1[[#This Row],[Alku PVM]] )=6))</f>
        <v>0</v>
      </c>
      <c r="AH3306" s="90" t="b">
        <f>OR(MONTH(Taulukko1[[#This Row],[Loppu PVM]])&lt;=6,AND(MONTH(Taulukko1[[#This Row],[Loppu PVM]] )=6))</f>
        <v>0</v>
      </c>
    </row>
    <row r="3307" spans="1:34">
      <c r="A3307" s="25" t="s">
        <v>4694</v>
      </c>
      <c r="B3307" s="26">
        <v>42220</v>
      </c>
      <c r="C3307" s="25" t="s">
        <v>4990</v>
      </c>
      <c r="D3307" s="35" t="s">
        <v>25</v>
      </c>
      <c r="E3307" s="27"/>
      <c r="F3307" s="26">
        <v>42314</v>
      </c>
      <c r="G3307" s="33"/>
      <c r="H3307" s="27">
        <v>80</v>
      </c>
      <c r="I3307" s="126" t="str">
        <f>INDEX('TOL2008'!B:B,MATCH(A3307,'TOL2008'!A:A,0))</f>
        <v>07290</v>
      </c>
      <c r="J3307" s="126" t="str">
        <f>INDEX(Pääluokka!$H$2:$H$100,MATCH(VALUE(LEFT(Taulukko1[[#This Row],[TOL2008]],2)),Pääluokka!$G$2:$G$100,0))</f>
        <v>Kaivostoiminta ja louhinta</v>
      </c>
      <c r="K3307" s="126" t="str">
        <f>INDEX(Pääluokka!$I$2:$I$100,MATCH(VALUE(LEFT(Taulukko1[[#This Row],[TOL2008]],2)),Pääluokka!$G$2:$G$100,0))</f>
        <v>Alkutuotanto (A-B)</v>
      </c>
      <c r="L3307" s="41">
        <f t="shared" si="510"/>
        <v>94</v>
      </c>
      <c r="M3307" s="43">
        <f t="shared" si="511"/>
        <v>42220</v>
      </c>
      <c r="N3307" s="43">
        <f t="shared" si="512"/>
        <v>42314</v>
      </c>
      <c r="O3307" s="43">
        <f t="shared" si="513"/>
        <v>42217</v>
      </c>
      <c r="P3307" s="43">
        <f t="shared" si="514"/>
        <v>42309</v>
      </c>
      <c r="Q3307" s="41">
        <f t="shared" si="515"/>
        <v>2015</v>
      </c>
      <c r="R3307" s="41">
        <f t="shared" si="516"/>
        <v>2015</v>
      </c>
      <c r="S3307" s="43" t="str">
        <f>YEAR(Taulukko1[[#This Row],[Alku KK]])&amp;"Q"&amp;ROUNDDOWN((MONTH(Taulukko1[[#This Row],[Alku KK]])-1)/3+1,0)</f>
        <v>2015Q3</v>
      </c>
      <c r="T3307" s="43" t="str">
        <f>YEAR(Taulukko1[[#This Row],[Loppu KK]])&amp;"Q"&amp;ROUNDDOWN((MONTH(Taulukko1[[#This Row],[Loppu KK]])-1)/3+1,0)</f>
        <v>2015Q4</v>
      </c>
      <c r="U3307" s="66">
        <f>IF(COUNT(Taulukko1[[#This Row],[Neuvottelujen alaiset ]])=1,Taulukko1[[#This Row],[Neuvottelujen alaiset ]],Taulukko1[[#This Row],[Vähennystarve]])</f>
        <v>80</v>
      </c>
      <c r="V3307" s="44" t="str">
        <f t="shared" si="517"/>
        <v>NA</v>
      </c>
      <c r="W3307" s="44" t="str">
        <f t="shared" si="518"/>
        <v>NA</v>
      </c>
      <c r="X3307" s="44" t="str">
        <f t="shared" si="519"/>
        <v>NA</v>
      </c>
      <c r="Y3307" s="90" t="b">
        <f>AND(MONTH(Taulukko1[[#This Row],[Alku PVM]] )=6,DAY(Taulukko1[[#This Row],[Alku PVM]] )&gt;19)</f>
        <v>0</v>
      </c>
      <c r="Z3307" s="90" t="b">
        <f>AND(MONTH(Taulukko1[[#This Row],[Loppu PVM]] )=6,DAY(Taulukko1[[#This Row],[Loppu PVM]] )&gt;19)</f>
        <v>0</v>
      </c>
      <c r="AA3307" s="90" t="b">
        <f>OR(MONTH(Taulukko1[[#This Row],[Alku PVM]] )&lt;=5,AND(MONTH(Taulukko1[[#This Row],[Alku PVM]] )=6,DAY(Taulukko1[[#This Row],[Alku PVM]] )&lt;20))</f>
        <v>0</v>
      </c>
      <c r="AB3307" s="90" t="b">
        <f>OR(MONTH(Taulukko1[[#This Row],[Loppu PVM]])&lt;=5,AND(MONTH(Taulukko1[[#This Row],[Loppu PVM]] )=6,DAY(Taulukko1[[#This Row],[Loppu PVM]])&lt;20))</f>
        <v>0</v>
      </c>
      <c r="AC3307" s="90" t="b">
        <f>OR(MONTH(Taulukko1[[#This Row],[Alku PVM]] )&lt;=3,AND(MONTH(Taulukko1[[#This Row],[Alku PVM]] )=3))</f>
        <v>0</v>
      </c>
      <c r="AD3307" s="90" t="b">
        <f>OR(MONTH(Taulukko1[[#This Row],[Loppu PVM]] )&lt;=3,AND(MONTH(Taulukko1[[#This Row],[Loppu PVM]] )=3))</f>
        <v>0</v>
      </c>
      <c r="AE3307" s="90" t="b">
        <f>OR(MONTH(Taulukko1[[#This Row],[Alku PVM]] )&lt;=9,AND(MONTH(Taulukko1[[#This Row],[Alku PVM]] )=9))</f>
        <v>1</v>
      </c>
      <c r="AF3307" s="90" t="b">
        <f>OR(MONTH(Taulukko1[[#This Row],[Loppu PVM]])&lt;=9,AND(MONTH(Taulukko1[[#This Row],[Loppu PVM]] )=9))</f>
        <v>0</v>
      </c>
      <c r="AG3307" s="90" t="b">
        <f>OR(MONTH(Taulukko1[[#This Row],[Alku PVM]] )&lt;=6,AND(MONTH(Taulukko1[[#This Row],[Alku PVM]] )=6))</f>
        <v>0</v>
      </c>
      <c r="AH3307" s="90" t="b">
        <f>OR(MONTH(Taulukko1[[#This Row],[Loppu PVM]])&lt;=6,AND(MONTH(Taulukko1[[#This Row],[Loppu PVM]] )=6))</f>
        <v>0</v>
      </c>
    </row>
    <row r="3308" spans="1:34">
      <c r="A3308" s="25" t="s">
        <v>4710</v>
      </c>
      <c r="B3308" s="26">
        <v>42220</v>
      </c>
      <c r="C3308" s="25" t="s">
        <v>4711</v>
      </c>
      <c r="D3308" s="35" t="s">
        <v>25</v>
      </c>
      <c r="E3308" s="27"/>
      <c r="F3308" s="26"/>
      <c r="G3308" s="33"/>
      <c r="H3308" s="27">
        <v>200</v>
      </c>
      <c r="I3308" s="126">
        <f>INDEX('TOL2008'!B:B,MATCH(A3308,'TOL2008'!A:A,0))</f>
        <v>32300</v>
      </c>
      <c r="J3308" s="126" t="str">
        <f>INDEX(Pääluokka!$H$2:$H$100,MATCH(VALUE(LEFT(Taulukko1[[#This Row],[TOL2008]],2)),Pääluokka!$G$2:$G$100,0))</f>
        <v>Teollisuus</v>
      </c>
      <c r="K3308" s="126" t="str">
        <f>INDEX(Pääluokka!$I$2:$I$100,MATCH(VALUE(LEFT(Taulukko1[[#This Row],[TOL2008]],2)),Pääluokka!$G$2:$G$100,0))</f>
        <v>Teollisuus (C-E)</v>
      </c>
      <c r="L3308" s="41" t="str">
        <f t="shared" si="510"/>
        <v>NA</v>
      </c>
      <c r="M3308" s="43">
        <f t="shared" si="511"/>
        <v>42220</v>
      </c>
      <c r="N3308" s="43">
        <f t="shared" si="512"/>
        <v>42271</v>
      </c>
      <c r="O3308" s="43">
        <f t="shared" si="513"/>
        <v>42217</v>
      </c>
      <c r="P3308" s="43">
        <f t="shared" si="514"/>
        <v>42248</v>
      </c>
      <c r="Q3308" s="41">
        <f t="shared" si="515"/>
        <v>2015</v>
      </c>
      <c r="R3308" s="41">
        <f t="shared" si="516"/>
        <v>2015</v>
      </c>
      <c r="S3308" s="43" t="str">
        <f>YEAR(Taulukko1[[#This Row],[Alku KK]])&amp;"Q"&amp;ROUNDDOWN((MONTH(Taulukko1[[#This Row],[Alku KK]])-1)/3+1,0)</f>
        <v>2015Q3</v>
      </c>
      <c r="T3308" s="43" t="str">
        <f>YEAR(Taulukko1[[#This Row],[Loppu KK]])&amp;"Q"&amp;ROUNDDOWN((MONTH(Taulukko1[[#This Row],[Loppu KK]])-1)/3+1,0)</f>
        <v>2015Q3</v>
      </c>
      <c r="U3308" s="66">
        <f>IF(COUNT(Taulukko1[[#This Row],[Neuvottelujen alaiset ]])=1,Taulukko1[[#This Row],[Neuvottelujen alaiset ]],Taulukko1[[#This Row],[Vähennystarve]])</f>
        <v>200</v>
      </c>
      <c r="V3308" s="44" t="str">
        <f t="shared" si="517"/>
        <v>NA</v>
      </c>
      <c r="W3308" s="44" t="str">
        <f t="shared" si="518"/>
        <v>NA</v>
      </c>
      <c r="X3308" s="44" t="str">
        <f t="shared" si="519"/>
        <v>NA</v>
      </c>
      <c r="Y3308" s="90" t="b">
        <f>AND(MONTH(Taulukko1[[#This Row],[Alku PVM]] )=6,DAY(Taulukko1[[#This Row],[Alku PVM]] )&gt;19)</f>
        <v>0</v>
      </c>
      <c r="Z3308" s="90" t="b">
        <f>AND(MONTH(Taulukko1[[#This Row],[Loppu PVM]] )=6,DAY(Taulukko1[[#This Row],[Loppu PVM]] )&gt;19)</f>
        <v>0</v>
      </c>
      <c r="AA3308" s="90" t="b">
        <f>OR(MONTH(Taulukko1[[#This Row],[Alku PVM]] )&lt;=5,AND(MONTH(Taulukko1[[#This Row],[Alku PVM]] )=6,DAY(Taulukko1[[#This Row],[Alku PVM]] )&lt;20))</f>
        <v>0</v>
      </c>
      <c r="AB3308" s="90" t="b">
        <f>OR(MONTH(Taulukko1[[#This Row],[Loppu PVM]])&lt;=5,AND(MONTH(Taulukko1[[#This Row],[Loppu PVM]] )=6,DAY(Taulukko1[[#This Row],[Loppu PVM]])&lt;20))</f>
        <v>0</v>
      </c>
      <c r="AC3308" s="90" t="b">
        <f>OR(MONTH(Taulukko1[[#This Row],[Alku PVM]] )&lt;=3,AND(MONTH(Taulukko1[[#This Row],[Alku PVM]] )=3))</f>
        <v>0</v>
      </c>
      <c r="AD3308" s="90" t="b">
        <f>OR(MONTH(Taulukko1[[#This Row],[Loppu PVM]] )&lt;=3,AND(MONTH(Taulukko1[[#This Row],[Loppu PVM]] )=3))</f>
        <v>0</v>
      </c>
      <c r="AE3308" s="90" t="b">
        <f>OR(MONTH(Taulukko1[[#This Row],[Alku PVM]] )&lt;=9,AND(MONTH(Taulukko1[[#This Row],[Alku PVM]] )=9))</f>
        <v>1</v>
      </c>
      <c r="AF3308" s="90" t="b">
        <f>OR(MONTH(Taulukko1[[#This Row],[Loppu PVM]])&lt;=9,AND(MONTH(Taulukko1[[#This Row],[Loppu PVM]] )=9))</f>
        <v>1</v>
      </c>
      <c r="AG3308" s="90" t="b">
        <f>OR(MONTH(Taulukko1[[#This Row],[Alku PVM]] )&lt;=6,AND(MONTH(Taulukko1[[#This Row],[Alku PVM]] )=6))</f>
        <v>0</v>
      </c>
      <c r="AH3308" s="90" t="b">
        <f>OR(MONTH(Taulukko1[[#This Row],[Loppu PVM]])&lt;=6,AND(MONTH(Taulukko1[[#This Row],[Loppu PVM]] )=6))</f>
        <v>0</v>
      </c>
    </row>
    <row r="3309" spans="1:34">
      <c r="A3309" s="25" t="s">
        <v>4735</v>
      </c>
      <c r="B3309" s="26">
        <v>42222</v>
      </c>
      <c r="C3309" s="25"/>
      <c r="D3309" s="35"/>
      <c r="E3309" s="27"/>
      <c r="F3309" s="26"/>
      <c r="G3309" s="33"/>
      <c r="H3309" s="27">
        <v>130</v>
      </c>
      <c r="I3309" s="126">
        <f>INDEX('TOL2008'!B:B,MATCH(A3309,'TOL2008'!A:A,0))</f>
        <v>46190</v>
      </c>
      <c r="J3309" s="126" t="str">
        <f>INDEX(Pääluokka!$H$2:$H$100,MATCH(VALUE(LEFT(Taulukko1[[#This Row],[TOL2008]],2)),Pääluokka!$G$2:$G$100,0))</f>
        <v>Tukku- ja vähittäiskauppa; moottoriajoneuvojen ja moottoripyörien korjaus</v>
      </c>
      <c r="K3309" s="126" t="str">
        <f>INDEX(Pääluokka!$I$2:$I$100,MATCH(VALUE(LEFT(Taulukko1[[#This Row],[TOL2008]],2)),Pääluokka!$G$2:$G$100,0))</f>
        <v>Palvelualat (G-N, R, S)</v>
      </c>
      <c r="L3309" s="41" t="str">
        <f t="shared" si="510"/>
        <v>NA</v>
      </c>
      <c r="M3309" s="43">
        <f t="shared" si="511"/>
        <v>42222</v>
      </c>
      <c r="N3309" s="43">
        <f t="shared" si="512"/>
        <v>42273</v>
      </c>
      <c r="O3309" s="43">
        <f t="shared" si="513"/>
        <v>42217</v>
      </c>
      <c r="P3309" s="43">
        <f t="shared" si="514"/>
        <v>42248</v>
      </c>
      <c r="Q3309" s="41">
        <f t="shared" si="515"/>
        <v>2015</v>
      </c>
      <c r="R3309" s="41">
        <f t="shared" si="516"/>
        <v>2015</v>
      </c>
      <c r="S3309" s="43" t="str">
        <f>YEAR(Taulukko1[[#This Row],[Alku KK]])&amp;"Q"&amp;ROUNDDOWN((MONTH(Taulukko1[[#This Row],[Alku KK]])-1)/3+1,0)</f>
        <v>2015Q3</v>
      </c>
      <c r="T3309" s="43" t="str">
        <f>YEAR(Taulukko1[[#This Row],[Loppu KK]])&amp;"Q"&amp;ROUNDDOWN((MONTH(Taulukko1[[#This Row],[Loppu KK]])-1)/3+1,0)</f>
        <v>2015Q3</v>
      </c>
      <c r="U3309" s="66">
        <f>IF(COUNT(Taulukko1[[#This Row],[Neuvottelujen alaiset ]])=1,Taulukko1[[#This Row],[Neuvottelujen alaiset ]],Taulukko1[[#This Row],[Vähennystarve]])</f>
        <v>130</v>
      </c>
      <c r="V3309" s="44" t="str">
        <f t="shared" si="517"/>
        <v>NA</v>
      </c>
      <c r="W3309" s="44" t="str">
        <f t="shared" si="518"/>
        <v>NA</v>
      </c>
      <c r="X3309" s="44" t="str">
        <f t="shared" si="519"/>
        <v>NA</v>
      </c>
      <c r="Y3309" s="90" t="b">
        <f>AND(MONTH(Taulukko1[[#This Row],[Alku PVM]] )=6,DAY(Taulukko1[[#This Row],[Alku PVM]] )&gt;19)</f>
        <v>0</v>
      </c>
      <c r="Z3309" s="90" t="b">
        <f>AND(MONTH(Taulukko1[[#This Row],[Loppu PVM]] )=6,DAY(Taulukko1[[#This Row],[Loppu PVM]] )&gt;19)</f>
        <v>0</v>
      </c>
      <c r="AA3309" s="90" t="b">
        <f>OR(MONTH(Taulukko1[[#This Row],[Alku PVM]] )&lt;=5,AND(MONTH(Taulukko1[[#This Row],[Alku PVM]] )=6,DAY(Taulukko1[[#This Row],[Alku PVM]] )&lt;20))</f>
        <v>0</v>
      </c>
      <c r="AB3309" s="90" t="b">
        <f>OR(MONTH(Taulukko1[[#This Row],[Loppu PVM]])&lt;=5,AND(MONTH(Taulukko1[[#This Row],[Loppu PVM]] )=6,DAY(Taulukko1[[#This Row],[Loppu PVM]])&lt;20))</f>
        <v>0</v>
      </c>
      <c r="AC3309" s="90" t="b">
        <f>OR(MONTH(Taulukko1[[#This Row],[Alku PVM]] )&lt;=3,AND(MONTH(Taulukko1[[#This Row],[Alku PVM]] )=3))</f>
        <v>0</v>
      </c>
      <c r="AD3309" s="90" t="b">
        <f>OR(MONTH(Taulukko1[[#This Row],[Loppu PVM]] )&lt;=3,AND(MONTH(Taulukko1[[#This Row],[Loppu PVM]] )=3))</f>
        <v>0</v>
      </c>
      <c r="AE3309" s="90" t="b">
        <f>OR(MONTH(Taulukko1[[#This Row],[Alku PVM]] )&lt;=9,AND(MONTH(Taulukko1[[#This Row],[Alku PVM]] )=9))</f>
        <v>1</v>
      </c>
      <c r="AF3309" s="90" t="b">
        <f>OR(MONTH(Taulukko1[[#This Row],[Loppu PVM]])&lt;=9,AND(MONTH(Taulukko1[[#This Row],[Loppu PVM]] )=9))</f>
        <v>1</v>
      </c>
      <c r="AG3309" s="90" t="b">
        <f>OR(MONTH(Taulukko1[[#This Row],[Alku PVM]] )&lt;=6,AND(MONTH(Taulukko1[[#This Row],[Alku PVM]] )=6))</f>
        <v>0</v>
      </c>
      <c r="AH3309" s="90" t="b">
        <f>OR(MONTH(Taulukko1[[#This Row],[Loppu PVM]])&lt;=6,AND(MONTH(Taulukko1[[#This Row],[Loppu PVM]] )=6))</f>
        <v>0</v>
      </c>
    </row>
    <row r="3310" spans="1:34">
      <c r="A3310" s="45" t="s">
        <v>4836</v>
      </c>
      <c r="B3310" s="46"/>
      <c r="C3310" s="21" t="s">
        <v>4933</v>
      </c>
      <c r="D3310" s="47">
        <v>30</v>
      </c>
      <c r="E3310" s="48"/>
      <c r="F3310" s="46">
        <v>42273</v>
      </c>
      <c r="G3310" s="49"/>
      <c r="H3310" s="48">
        <v>30</v>
      </c>
      <c r="I3310" s="129" t="str">
        <f>INDEX('TOL2008'!B:B,MATCH(A3310,'TOL2008'!A:A,0))</f>
        <v>08111</v>
      </c>
      <c r="J3310" s="129" t="str">
        <f>INDEX(Pääluokka!$H$2:$H$100,MATCH(VALUE(LEFT(Taulukko1[[#This Row],[TOL2008]],2)),Pääluokka!$G$2:$G$100,0))</f>
        <v>Kaivostoiminta ja louhinta</v>
      </c>
      <c r="K3310" s="129" t="str">
        <f>INDEX(Pääluokka!$I$2:$I$100,MATCH(VALUE(LEFT(Taulukko1[[#This Row],[TOL2008]],2)),Pääluokka!$G$2:$G$100,0))</f>
        <v>Alkutuotanto (A-B)</v>
      </c>
      <c r="L3310" s="50" t="str">
        <f t="shared" si="510"/>
        <v>NA</v>
      </c>
      <c r="M3310" s="51">
        <f t="shared" si="511"/>
        <v>42222</v>
      </c>
      <c r="N3310" s="51">
        <f t="shared" si="512"/>
        <v>42273</v>
      </c>
      <c r="O3310" s="51">
        <f t="shared" si="513"/>
        <v>42217</v>
      </c>
      <c r="P3310" s="51">
        <f t="shared" si="514"/>
        <v>42248</v>
      </c>
      <c r="Q3310" s="41">
        <f t="shared" si="515"/>
        <v>2015</v>
      </c>
      <c r="R3310" s="41">
        <f t="shared" si="516"/>
        <v>2015</v>
      </c>
      <c r="S3310" s="51" t="str">
        <f>YEAR(Taulukko1[[#This Row],[Alku KK]])&amp;"Q"&amp;ROUNDDOWN((MONTH(Taulukko1[[#This Row],[Alku KK]])-1)/3+1,0)</f>
        <v>2015Q3</v>
      </c>
      <c r="T3310" s="51" t="str">
        <f>YEAR(Taulukko1[[#This Row],[Loppu KK]])&amp;"Q"&amp;ROUNDDOWN((MONTH(Taulukko1[[#This Row],[Loppu KK]])-1)/3+1,0)</f>
        <v>2015Q3</v>
      </c>
      <c r="U3310" s="66">
        <f>IF(COUNT(Taulukko1[[#This Row],[Neuvottelujen alaiset ]])=1,Taulukko1[[#This Row],[Neuvottelujen alaiset ]],Taulukko1[[#This Row],[Vähennystarve]])</f>
        <v>30</v>
      </c>
      <c r="V3310" s="52" t="str">
        <f t="shared" si="517"/>
        <v>NA</v>
      </c>
      <c r="W3310" s="52" t="str">
        <f t="shared" si="518"/>
        <v>NA</v>
      </c>
      <c r="X3310" s="52" t="str">
        <f t="shared" si="519"/>
        <v>NA</v>
      </c>
      <c r="Y3310" s="90" t="b">
        <f>AND(MONTH(Taulukko1[[#This Row],[Alku PVM]] )=6,DAY(Taulukko1[[#This Row],[Alku PVM]] )&gt;19)</f>
        <v>0</v>
      </c>
      <c r="Z3310" s="90" t="b">
        <f>AND(MONTH(Taulukko1[[#This Row],[Loppu PVM]] )=6,DAY(Taulukko1[[#This Row],[Loppu PVM]] )&gt;19)</f>
        <v>0</v>
      </c>
      <c r="AA3310" s="90" t="b">
        <f>OR(MONTH(Taulukko1[[#This Row],[Alku PVM]] )&lt;=5,AND(MONTH(Taulukko1[[#This Row],[Alku PVM]] )=6,DAY(Taulukko1[[#This Row],[Alku PVM]] )&lt;20))</f>
        <v>0</v>
      </c>
      <c r="AB3310" s="90" t="b">
        <f>OR(MONTH(Taulukko1[[#This Row],[Loppu PVM]])&lt;=5,AND(MONTH(Taulukko1[[#This Row],[Loppu PVM]] )=6,DAY(Taulukko1[[#This Row],[Loppu PVM]])&lt;20))</f>
        <v>0</v>
      </c>
      <c r="AC3310" s="90" t="b">
        <f>OR(MONTH(Taulukko1[[#This Row],[Alku PVM]] )&lt;=3,AND(MONTH(Taulukko1[[#This Row],[Alku PVM]] )=3))</f>
        <v>0</v>
      </c>
      <c r="AD3310" s="90" t="b">
        <f>OR(MONTH(Taulukko1[[#This Row],[Loppu PVM]] )&lt;=3,AND(MONTH(Taulukko1[[#This Row],[Loppu PVM]] )=3))</f>
        <v>0</v>
      </c>
      <c r="AE3310" s="90" t="b">
        <f>OR(MONTH(Taulukko1[[#This Row],[Alku PVM]] )&lt;=9,AND(MONTH(Taulukko1[[#This Row],[Alku PVM]] )=9))</f>
        <v>1</v>
      </c>
      <c r="AF3310" s="90" t="b">
        <f>OR(MONTH(Taulukko1[[#This Row],[Loppu PVM]])&lt;=9,AND(MONTH(Taulukko1[[#This Row],[Loppu PVM]] )=9))</f>
        <v>1</v>
      </c>
      <c r="AG3310" s="90" t="b">
        <f>OR(MONTH(Taulukko1[[#This Row],[Alku PVM]] )&lt;=6,AND(MONTH(Taulukko1[[#This Row],[Alku PVM]] )=6))</f>
        <v>0</v>
      </c>
      <c r="AH3310" s="90" t="b">
        <f>OR(MONTH(Taulukko1[[#This Row],[Loppu PVM]])&lt;=6,AND(MONTH(Taulukko1[[#This Row],[Loppu PVM]] )=6))</f>
        <v>0</v>
      </c>
    </row>
    <row r="3311" spans="1:34">
      <c r="A3311" s="25" t="s">
        <v>4723</v>
      </c>
      <c r="B3311" s="26">
        <v>42223</v>
      </c>
      <c r="C3311" s="25" t="s">
        <v>4724</v>
      </c>
      <c r="D3311" s="35"/>
      <c r="E3311" s="27">
        <v>250</v>
      </c>
      <c r="F3311" s="26">
        <v>42269</v>
      </c>
      <c r="G3311" s="33">
        <v>100</v>
      </c>
      <c r="H3311" s="27">
        <v>350</v>
      </c>
      <c r="I3311" s="126">
        <f>INDEX('TOL2008'!B:B,MATCH(A3311,'TOL2008'!A:A,0))</f>
        <v>23990</v>
      </c>
      <c r="J3311" s="126" t="str">
        <f>INDEX(Pääluokka!$H$2:$H$100,MATCH(VALUE(LEFT(Taulukko1[[#This Row],[TOL2008]],2)),Pääluokka!$G$2:$G$100,0))</f>
        <v>Teollisuus</v>
      </c>
      <c r="K3311" s="126" t="str">
        <f>INDEX(Pääluokka!$I$2:$I$100,MATCH(VALUE(LEFT(Taulukko1[[#This Row],[TOL2008]],2)),Pääluokka!$G$2:$G$100,0))</f>
        <v>Teollisuus (C-E)</v>
      </c>
      <c r="L3311" s="41">
        <f t="shared" si="510"/>
        <v>46</v>
      </c>
      <c r="M3311" s="43">
        <f t="shared" si="511"/>
        <v>42223</v>
      </c>
      <c r="N3311" s="43">
        <f t="shared" si="512"/>
        <v>42269</v>
      </c>
      <c r="O3311" s="43">
        <f t="shared" si="513"/>
        <v>42217</v>
      </c>
      <c r="P3311" s="43">
        <f t="shared" si="514"/>
        <v>42248</v>
      </c>
      <c r="Q3311" s="41">
        <f t="shared" si="515"/>
        <v>2015</v>
      </c>
      <c r="R3311" s="41">
        <f t="shared" si="516"/>
        <v>2015</v>
      </c>
      <c r="S3311" s="43" t="str">
        <f>YEAR(Taulukko1[[#This Row],[Alku KK]])&amp;"Q"&amp;ROUNDDOWN((MONTH(Taulukko1[[#This Row],[Alku KK]])-1)/3+1,0)</f>
        <v>2015Q3</v>
      </c>
      <c r="T3311" s="43" t="str">
        <f>YEAR(Taulukko1[[#This Row],[Loppu KK]])&amp;"Q"&amp;ROUNDDOWN((MONTH(Taulukko1[[#This Row],[Loppu KK]])-1)/3+1,0)</f>
        <v>2015Q3</v>
      </c>
      <c r="U3311" s="66">
        <f>IF(COUNT(Taulukko1[[#This Row],[Neuvottelujen alaiset ]])=1,Taulukko1[[#This Row],[Neuvottelujen alaiset ]],Taulukko1[[#This Row],[Vähennystarve]])</f>
        <v>350</v>
      </c>
      <c r="V3311" s="44">
        <f t="shared" si="517"/>
        <v>0.7142857142857143</v>
      </c>
      <c r="W3311" s="44">
        <f t="shared" si="518"/>
        <v>0.2857142857142857</v>
      </c>
      <c r="X3311" s="44">
        <f t="shared" si="519"/>
        <v>0.4</v>
      </c>
      <c r="Y3311" s="90" t="b">
        <f>AND(MONTH(Taulukko1[[#This Row],[Alku PVM]] )=6,DAY(Taulukko1[[#This Row],[Alku PVM]] )&gt;19)</f>
        <v>0</v>
      </c>
      <c r="Z3311" s="90" t="b">
        <f>AND(MONTH(Taulukko1[[#This Row],[Loppu PVM]] )=6,DAY(Taulukko1[[#This Row],[Loppu PVM]] )&gt;19)</f>
        <v>0</v>
      </c>
      <c r="AA3311" s="90" t="b">
        <f>OR(MONTH(Taulukko1[[#This Row],[Alku PVM]] )&lt;=5,AND(MONTH(Taulukko1[[#This Row],[Alku PVM]] )=6,DAY(Taulukko1[[#This Row],[Alku PVM]] )&lt;20))</f>
        <v>0</v>
      </c>
      <c r="AB3311" s="90" t="b">
        <f>OR(MONTH(Taulukko1[[#This Row],[Loppu PVM]])&lt;=5,AND(MONTH(Taulukko1[[#This Row],[Loppu PVM]] )=6,DAY(Taulukko1[[#This Row],[Loppu PVM]])&lt;20))</f>
        <v>0</v>
      </c>
      <c r="AC3311" s="90" t="b">
        <f>OR(MONTH(Taulukko1[[#This Row],[Alku PVM]] )&lt;=3,AND(MONTH(Taulukko1[[#This Row],[Alku PVM]] )=3))</f>
        <v>0</v>
      </c>
      <c r="AD3311" s="90" t="b">
        <f>OR(MONTH(Taulukko1[[#This Row],[Loppu PVM]] )&lt;=3,AND(MONTH(Taulukko1[[#This Row],[Loppu PVM]] )=3))</f>
        <v>0</v>
      </c>
      <c r="AE3311" s="90" t="b">
        <f>OR(MONTH(Taulukko1[[#This Row],[Alku PVM]] )&lt;=9,AND(MONTH(Taulukko1[[#This Row],[Alku PVM]] )=9))</f>
        <v>1</v>
      </c>
      <c r="AF3311" s="90" t="b">
        <f>OR(MONTH(Taulukko1[[#This Row],[Loppu PVM]])&lt;=9,AND(MONTH(Taulukko1[[#This Row],[Loppu PVM]] )=9))</f>
        <v>1</v>
      </c>
      <c r="AG3311" s="90" t="b">
        <f>OR(MONTH(Taulukko1[[#This Row],[Alku PVM]] )&lt;=6,AND(MONTH(Taulukko1[[#This Row],[Alku PVM]] )=6))</f>
        <v>0</v>
      </c>
      <c r="AH3311" s="90" t="b">
        <f>OR(MONTH(Taulukko1[[#This Row],[Loppu PVM]])&lt;=6,AND(MONTH(Taulukko1[[#This Row],[Loppu PVM]] )=6))</f>
        <v>0</v>
      </c>
    </row>
    <row r="3312" spans="1:34">
      <c r="A3312" s="45" t="s">
        <v>4839</v>
      </c>
      <c r="B3312" s="46"/>
      <c r="C3312" s="45" t="s">
        <v>1634</v>
      </c>
      <c r="D3312" s="47" t="s">
        <v>25</v>
      </c>
      <c r="E3312" s="48"/>
      <c r="F3312" s="46">
        <v>42275</v>
      </c>
      <c r="G3312" s="49">
        <v>9</v>
      </c>
      <c r="H3312" s="48">
        <v>250</v>
      </c>
      <c r="I3312" s="129">
        <f>INDEX('TOL2008'!B:B,MATCH(A3312,'TOL2008'!A:A,0))</f>
        <v>28250</v>
      </c>
      <c r="J3312" s="129" t="str">
        <f>INDEX(Pääluokka!$H$2:$H$100,MATCH(VALUE(LEFT(Taulukko1[[#This Row],[TOL2008]],2)),Pääluokka!$G$2:$G$100,0))</f>
        <v>Teollisuus</v>
      </c>
      <c r="K3312" s="129" t="str">
        <f>INDEX(Pääluokka!$I$2:$I$100,MATCH(VALUE(LEFT(Taulukko1[[#This Row],[TOL2008]],2)),Pääluokka!$G$2:$G$100,0))</f>
        <v>Teollisuus (C-E)</v>
      </c>
      <c r="L3312" s="50" t="str">
        <f t="shared" si="510"/>
        <v>NA</v>
      </c>
      <c r="M3312" s="51">
        <f t="shared" si="511"/>
        <v>42224</v>
      </c>
      <c r="N3312" s="51">
        <f t="shared" si="512"/>
        <v>42275</v>
      </c>
      <c r="O3312" s="51">
        <f t="shared" si="513"/>
        <v>42217</v>
      </c>
      <c r="P3312" s="51">
        <f t="shared" si="514"/>
        <v>42248</v>
      </c>
      <c r="Q3312" s="41">
        <f t="shared" si="515"/>
        <v>2015</v>
      </c>
      <c r="R3312" s="41">
        <f t="shared" si="516"/>
        <v>2015</v>
      </c>
      <c r="S3312" s="51" t="str">
        <f>YEAR(Taulukko1[[#This Row],[Alku KK]])&amp;"Q"&amp;ROUNDDOWN((MONTH(Taulukko1[[#This Row],[Alku KK]])-1)/3+1,0)</f>
        <v>2015Q3</v>
      </c>
      <c r="T3312" s="51" t="str">
        <f>YEAR(Taulukko1[[#This Row],[Loppu KK]])&amp;"Q"&amp;ROUNDDOWN((MONTH(Taulukko1[[#This Row],[Loppu KK]])-1)/3+1,0)</f>
        <v>2015Q3</v>
      </c>
      <c r="U3312" s="66">
        <f>IF(COUNT(Taulukko1[[#This Row],[Neuvottelujen alaiset ]])=1,Taulukko1[[#This Row],[Neuvottelujen alaiset ]],Taulukko1[[#This Row],[Vähennystarve]])</f>
        <v>250</v>
      </c>
      <c r="V3312" s="52" t="str">
        <f t="shared" si="517"/>
        <v>NA</v>
      </c>
      <c r="W3312" s="52">
        <f t="shared" si="518"/>
        <v>3.5999999999999997E-2</v>
      </c>
      <c r="X3312" s="52" t="str">
        <f t="shared" si="519"/>
        <v>NA</v>
      </c>
      <c r="Y3312" s="90" t="b">
        <f>AND(MONTH(Taulukko1[[#This Row],[Alku PVM]] )=6,DAY(Taulukko1[[#This Row],[Alku PVM]] )&gt;19)</f>
        <v>0</v>
      </c>
      <c r="Z3312" s="90" t="b">
        <f>AND(MONTH(Taulukko1[[#This Row],[Loppu PVM]] )=6,DAY(Taulukko1[[#This Row],[Loppu PVM]] )&gt;19)</f>
        <v>0</v>
      </c>
      <c r="AA3312" s="90" t="b">
        <f>OR(MONTH(Taulukko1[[#This Row],[Alku PVM]] )&lt;=5,AND(MONTH(Taulukko1[[#This Row],[Alku PVM]] )=6,DAY(Taulukko1[[#This Row],[Alku PVM]] )&lt;20))</f>
        <v>0</v>
      </c>
      <c r="AB3312" s="90" t="b">
        <f>OR(MONTH(Taulukko1[[#This Row],[Loppu PVM]])&lt;=5,AND(MONTH(Taulukko1[[#This Row],[Loppu PVM]] )=6,DAY(Taulukko1[[#This Row],[Loppu PVM]])&lt;20))</f>
        <v>0</v>
      </c>
      <c r="AC3312" s="90" t="b">
        <f>OR(MONTH(Taulukko1[[#This Row],[Alku PVM]] )&lt;=3,AND(MONTH(Taulukko1[[#This Row],[Alku PVM]] )=3))</f>
        <v>0</v>
      </c>
      <c r="AD3312" s="90" t="b">
        <f>OR(MONTH(Taulukko1[[#This Row],[Loppu PVM]] )&lt;=3,AND(MONTH(Taulukko1[[#This Row],[Loppu PVM]] )=3))</f>
        <v>0</v>
      </c>
      <c r="AE3312" s="90" t="b">
        <f>OR(MONTH(Taulukko1[[#This Row],[Alku PVM]] )&lt;=9,AND(MONTH(Taulukko1[[#This Row],[Alku PVM]] )=9))</f>
        <v>1</v>
      </c>
      <c r="AF3312" s="90" t="b">
        <f>OR(MONTH(Taulukko1[[#This Row],[Loppu PVM]])&lt;=9,AND(MONTH(Taulukko1[[#This Row],[Loppu PVM]] )=9))</f>
        <v>1</v>
      </c>
      <c r="AG3312" s="90" t="b">
        <f>OR(MONTH(Taulukko1[[#This Row],[Alku PVM]] )&lt;=6,AND(MONTH(Taulukko1[[#This Row],[Alku PVM]] )=6))</f>
        <v>0</v>
      </c>
      <c r="AH3312" s="90" t="b">
        <f>OR(MONTH(Taulukko1[[#This Row],[Loppu PVM]])&lt;=6,AND(MONTH(Taulukko1[[#This Row],[Loppu PVM]] )=6))</f>
        <v>0</v>
      </c>
    </row>
    <row r="3313" spans="1:34">
      <c r="A3313" s="25" t="s">
        <v>484</v>
      </c>
      <c r="B3313" s="26">
        <v>42226</v>
      </c>
      <c r="C3313" s="25" t="s">
        <v>4700</v>
      </c>
      <c r="D3313" s="35"/>
      <c r="E3313" s="27">
        <v>239</v>
      </c>
      <c r="F3313" s="26">
        <v>42272</v>
      </c>
      <c r="G3313" s="33"/>
      <c r="H3313" s="27">
        <v>550</v>
      </c>
      <c r="I3313" s="126">
        <f>INDEX('TOL2008'!B:B,MATCH(A3313,'TOL2008'!A:A,0))</f>
        <v>10130</v>
      </c>
      <c r="J3313" s="126" t="str">
        <f>INDEX(Pääluokka!$H$2:$H$100,MATCH(VALUE(LEFT(Taulukko1[[#This Row],[TOL2008]],2)),Pääluokka!$G$2:$G$100,0))</f>
        <v>Teollisuus</v>
      </c>
      <c r="K3313" s="126" t="str">
        <f>INDEX(Pääluokka!$I$2:$I$100,MATCH(VALUE(LEFT(Taulukko1[[#This Row],[TOL2008]],2)),Pääluokka!$G$2:$G$100,0))</f>
        <v>Teollisuus (C-E)</v>
      </c>
      <c r="L3313" s="41">
        <f t="shared" si="510"/>
        <v>46</v>
      </c>
      <c r="M3313" s="43">
        <f t="shared" si="511"/>
        <v>42226</v>
      </c>
      <c r="N3313" s="43">
        <f t="shared" si="512"/>
        <v>42272</v>
      </c>
      <c r="O3313" s="43">
        <f t="shared" si="513"/>
        <v>42217</v>
      </c>
      <c r="P3313" s="43">
        <f t="shared" si="514"/>
        <v>42248</v>
      </c>
      <c r="Q3313" s="41">
        <f t="shared" si="515"/>
        <v>2015</v>
      </c>
      <c r="R3313" s="41">
        <f t="shared" si="516"/>
        <v>2015</v>
      </c>
      <c r="S3313" s="43" t="str">
        <f>YEAR(Taulukko1[[#This Row],[Alku KK]])&amp;"Q"&amp;ROUNDDOWN((MONTH(Taulukko1[[#This Row],[Alku KK]])-1)/3+1,0)</f>
        <v>2015Q3</v>
      </c>
      <c r="T3313" s="43" t="str">
        <f>YEAR(Taulukko1[[#This Row],[Loppu KK]])&amp;"Q"&amp;ROUNDDOWN((MONTH(Taulukko1[[#This Row],[Loppu KK]])-1)/3+1,0)</f>
        <v>2015Q3</v>
      </c>
      <c r="U3313" s="66">
        <f>IF(COUNT(Taulukko1[[#This Row],[Neuvottelujen alaiset ]])=1,Taulukko1[[#This Row],[Neuvottelujen alaiset ]],Taulukko1[[#This Row],[Vähennystarve]])</f>
        <v>550</v>
      </c>
      <c r="V3313" s="44">
        <f t="shared" si="517"/>
        <v>0.43454545454545457</v>
      </c>
      <c r="W3313" s="44" t="str">
        <f t="shared" si="518"/>
        <v>NA</v>
      </c>
      <c r="X3313" s="44" t="str">
        <f t="shared" si="519"/>
        <v>NA</v>
      </c>
      <c r="Y3313" s="90" t="b">
        <f>AND(MONTH(Taulukko1[[#This Row],[Alku PVM]] )=6,DAY(Taulukko1[[#This Row],[Alku PVM]] )&gt;19)</f>
        <v>0</v>
      </c>
      <c r="Z3313" s="90" t="b">
        <f>AND(MONTH(Taulukko1[[#This Row],[Loppu PVM]] )=6,DAY(Taulukko1[[#This Row],[Loppu PVM]] )&gt;19)</f>
        <v>0</v>
      </c>
      <c r="AA3313" s="90" t="b">
        <f>OR(MONTH(Taulukko1[[#This Row],[Alku PVM]] )&lt;=5,AND(MONTH(Taulukko1[[#This Row],[Alku PVM]] )=6,DAY(Taulukko1[[#This Row],[Alku PVM]] )&lt;20))</f>
        <v>0</v>
      </c>
      <c r="AB3313" s="90" t="b">
        <f>OR(MONTH(Taulukko1[[#This Row],[Loppu PVM]])&lt;=5,AND(MONTH(Taulukko1[[#This Row],[Loppu PVM]] )=6,DAY(Taulukko1[[#This Row],[Loppu PVM]])&lt;20))</f>
        <v>0</v>
      </c>
      <c r="AC3313" s="90" t="b">
        <f>OR(MONTH(Taulukko1[[#This Row],[Alku PVM]] )&lt;=3,AND(MONTH(Taulukko1[[#This Row],[Alku PVM]] )=3))</f>
        <v>0</v>
      </c>
      <c r="AD3313" s="90" t="b">
        <f>OR(MONTH(Taulukko1[[#This Row],[Loppu PVM]] )&lt;=3,AND(MONTH(Taulukko1[[#This Row],[Loppu PVM]] )=3))</f>
        <v>0</v>
      </c>
      <c r="AE3313" s="90" t="b">
        <f>OR(MONTH(Taulukko1[[#This Row],[Alku PVM]] )&lt;=9,AND(MONTH(Taulukko1[[#This Row],[Alku PVM]] )=9))</f>
        <v>1</v>
      </c>
      <c r="AF3313" s="90" t="b">
        <f>OR(MONTH(Taulukko1[[#This Row],[Loppu PVM]])&lt;=9,AND(MONTH(Taulukko1[[#This Row],[Loppu PVM]] )=9))</f>
        <v>1</v>
      </c>
      <c r="AG3313" s="90" t="b">
        <f>OR(MONTH(Taulukko1[[#This Row],[Alku PVM]] )&lt;=6,AND(MONTH(Taulukko1[[#This Row],[Alku PVM]] )=6))</f>
        <v>0</v>
      </c>
      <c r="AH3313" s="90" t="b">
        <f>OR(MONTH(Taulukko1[[#This Row],[Loppu PVM]])&lt;=6,AND(MONTH(Taulukko1[[#This Row],[Loppu PVM]] )=6))</f>
        <v>0</v>
      </c>
    </row>
    <row r="3314" spans="1:34">
      <c r="A3314" s="25" t="s">
        <v>4730</v>
      </c>
      <c r="B3314" s="26">
        <v>42227</v>
      </c>
      <c r="C3314" s="25" t="s">
        <v>4731</v>
      </c>
      <c r="D3314" s="35"/>
      <c r="E3314" s="27">
        <v>100</v>
      </c>
      <c r="F3314" s="26"/>
      <c r="G3314" s="33"/>
      <c r="H3314" s="27">
        <v>500</v>
      </c>
      <c r="I3314" s="126">
        <f>INDEX('TOL2008'!B:B,MATCH(A3314,'TOL2008'!A:A,0))</f>
        <v>28990</v>
      </c>
      <c r="J3314" s="126" t="str">
        <f>INDEX(Pääluokka!$H$2:$H$100,MATCH(VALUE(LEFT(Taulukko1[[#This Row],[TOL2008]],2)),Pääluokka!$G$2:$G$100,0))</f>
        <v>Teollisuus</v>
      </c>
      <c r="K3314" s="126" t="str">
        <f>INDEX(Pääluokka!$I$2:$I$100,MATCH(VALUE(LEFT(Taulukko1[[#This Row],[TOL2008]],2)),Pääluokka!$G$2:$G$100,0))</f>
        <v>Teollisuus (C-E)</v>
      </c>
      <c r="L3314" s="41" t="str">
        <f t="shared" si="510"/>
        <v>NA</v>
      </c>
      <c r="M3314" s="43">
        <f t="shared" si="511"/>
        <v>42227</v>
      </c>
      <c r="N3314" s="43">
        <f t="shared" si="512"/>
        <v>42278</v>
      </c>
      <c r="O3314" s="43">
        <f t="shared" si="513"/>
        <v>42217</v>
      </c>
      <c r="P3314" s="43">
        <f t="shared" si="514"/>
        <v>42278</v>
      </c>
      <c r="Q3314" s="41">
        <f t="shared" si="515"/>
        <v>2015</v>
      </c>
      <c r="R3314" s="41">
        <f t="shared" si="516"/>
        <v>2015</v>
      </c>
      <c r="S3314" s="43" t="str">
        <f>YEAR(Taulukko1[[#This Row],[Alku KK]])&amp;"Q"&amp;ROUNDDOWN((MONTH(Taulukko1[[#This Row],[Alku KK]])-1)/3+1,0)</f>
        <v>2015Q3</v>
      </c>
      <c r="T3314" s="43" t="str">
        <f>YEAR(Taulukko1[[#This Row],[Loppu KK]])&amp;"Q"&amp;ROUNDDOWN((MONTH(Taulukko1[[#This Row],[Loppu KK]])-1)/3+1,0)</f>
        <v>2015Q4</v>
      </c>
      <c r="U3314" s="66">
        <f>IF(COUNT(Taulukko1[[#This Row],[Neuvottelujen alaiset ]])=1,Taulukko1[[#This Row],[Neuvottelujen alaiset ]],Taulukko1[[#This Row],[Vähennystarve]])</f>
        <v>500</v>
      </c>
      <c r="V3314" s="44">
        <f t="shared" si="517"/>
        <v>0.2</v>
      </c>
      <c r="W3314" s="44" t="str">
        <f t="shared" si="518"/>
        <v>NA</v>
      </c>
      <c r="X3314" s="44" t="str">
        <f t="shared" si="519"/>
        <v>NA</v>
      </c>
      <c r="Y3314" s="90" t="b">
        <f>AND(MONTH(Taulukko1[[#This Row],[Alku PVM]] )=6,DAY(Taulukko1[[#This Row],[Alku PVM]] )&gt;19)</f>
        <v>0</v>
      </c>
      <c r="Z3314" s="90" t="b">
        <f>AND(MONTH(Taulukko1[[#This Row],[Loppu PVM]] )=6,DAY(Taulukko1[[#This Row],[Loppu PVM]] )&gt;19)</f>
        <v>0</v>
      </c>
      <c r="AA3314" s="90" t="b">
        <f>OR(MONTH(Taulukko1[[#This Row],[Alku PVM]] )&lt;=5,AND(MONTH(Taulukko1[[#This Row],[Alku PVM]] )=6,DAY(Taulukko1[[#This Row],[Alku PVM]] )&lt;20))</f>
        <v>0</v>
      </c>
      <c r="AB3314" s="90" t="b">
        <f>OR(MONTH(Taulukko1[[#This Row],[Loppu PVM]])&lt;=5,AND(MONTH(Taulukko1[[#This Row],[Loppu PVM]] )=6,DAY(Taulukko1[[#This Row],[Loppu PVM]])&lt;20))</f>
        <v>0</v>
      </c>
      <c r="AC3314" s="90" t="b">
        <f>OR(MONTH(Taulukko1[[#This Row],[Alku PVM]] )&lt;=3,AND(MONTH(Taulukko1[[#This Row],[Alku PVM]] )=3))</f>
        <v>0</v>
      </c>
      <c r="AD3314" s="90" t="b">
        <f>OR(MONTH(Taulukko1[[#This Row],[Loppu PVM]] )&lt;=3,AND(MONTH(Taulukko1[[#This Row],[Loppu PVM]] )=3))</f>
        <v>0</v>
      </c>
      <c r="AE3314" s="90" t="b">
        <f>OR(MONTH(Taulukko1[[#This Row],[Alku PVM]] )&lt;=9,AND(MONTH(Taulukko1[[#This Row],[Alku PVM]] )=9))</f>
        <v>1</v>
      </c>
      <c r="AF3314" s="90" t="b">
        <f>OR(MONTH(Taulukko1[[#This Row],[Loppu PVM]])&lt;=9,AND(MONTH(Taulukko1[[#This Row],[Loppu PVM]] )=9))</f>
        <v>0</v>
      </c>
      <c r="AG3314" s="90" t="b">
        <f>OR(MONTH(Taulukko1[[#This Row],[Alku PVM]] )&lt;=6,AND(MONTH(Taulukko1[[#This Row],[Alku PVM]] )=6))</f>
        <v>0</v>
      </c>
      <c r="AH3314" s="90" t="b">
        <f>OR(MONTH(Taulukko1[[#This Row],[Loppu PVM]])&lt;=6,AND(MONTH(Taulukko1[[#This Row],[Loppu PVM]] )=6))</f>
        <v>0</v>
      </c>
    </row>
    <row r="3315" spans="1:34">
      <c r="A3315" s="25" t="s">
        <v>4207</v>
      </c>
      <c r="B3315" s="26">
        <v>42227</v>
      </c>
      <c r="C3315" s="25" t="s">
        <v>4699</v>
      </c>
      <c r="D3315" s="35"/>
      <c r="E3315" s="27">
        <v>80</v>
      </c>
      <c r="F3315" s="26"/>
      <c r="G3315" s="33"/>
      <c r="H3315" s="27"/>
      <c r="I3315" s="126">
        <f>INDEX('TOL2008'!B:B,MATCH(A3315,'TOL2008'!A:A,0))</f>
        <v>80100</v>
      </c>
      <c r="J3315" s="126" t="str">
        <f>INDEX(Pääluokka!$H$2:$H$100,MATCH(VALUE(LEFT(Taulukko1[[#This Row],[TOL2008]],2)),Pääluokka!$G$2:$G$100,0))</f>
        <v>Hallinto- ja tukipalvelutoiminta</v>
      </c>
      <c r="K3315" s="126" t="str">
        <f>INDEX(Pääluokka!$I$2:$I$100,MATCH(VALUE(LEFT(Taulukko1[[#This Row],[TOL2008]],2)),Pääluokka!$G$2:$G$100,0))</f>
        <v>Palvelualat (G-N, R, S)</v>
      </c>
      <c r="L3315" s="41" t="str">
        <f t="shared" si="510"/>
        <v>NA</v>
      </c>
      <c r="M3315" s="43">
        <f t="shared" si="511"/>
        <v>42227</v>
      </c>
      <c r="N3315" s="43">
        <f t="shared" si="512"/>
        <v>42278</v>
      </c>
      <c r="O3315" s="43">
        <f t="shared" si="513"/>
        <v>42217</v>
      </c>
      <c r="P3315" s="43">
        <f t="shared" si="514"/>
        <v>42278</v>
      </c>
      <c r="Q3315" s="41">
        <f t="shared" si="515"/>
        <v>2015</v>
      </c>
      <c r="R3315" s="41">
        <f t="shared" si="516"/>
        <v>2015</v>
      </c>
      <c r="S3315" s="43" t="str">
        <f>YEAR(Taulukko1[[#This Row],[Alku KK]])&amp;"Q"&amp;ROUNDDOWN((MONTH(Taulukko1[[#This Row],[Alku KK]])-1)/3+1,0)</f>
        <v>2015Q3</v>
      </c>
      <c r="T3315" s="43" t="str">
        <f>YEAR(Taulukko1[[#This Row],[Loppu KK]])&amp;"Q"&amp;ROUNDDOWN((MONTH(Taulukko1[[#This Row],[Loppu KK]])-1)/3+1,0)</f>
        <v>2015Q4</v>
      </c>
      <c r="U3315" s="66">
        <f>IF(COUNT(Taulukko1[[#This Row],[Neuvottelujen alaiset ]])=1,Taulukko1[[#This Row],[Neuvottelujen alaiset ]],Taulukko1[[#This Row],[Vähennystarve]])</f>
        <v>80</v>
      </c>
      <c r="V3315" s="44" t="str">
        <f t="shared" si="517"/>
        <v>NA</v>
      </c>
      <c r="W3315" s="44" t="str">
        <f t="shared" si="518"/>
        <v>NA</v>
      </c>
      <c r="X3315" s="44" t="str">
        <f t="shared" si="519"/>
        <v>NA</v>
      </c>
      <c r="Y3315" s="90" t="b">
        <f>AND(MONTH(Taulukko1[[#This Row],[Alku PVM]] )=6,DAY(Taulukko1[[#This Row],[Alku PVM]] )&gt;19)</f>
        <v>0</v>
      </c>
      <c r="Z3315" s="90" t="b">
        <f>AND(MONTH(Taulukko1[[#This Row],[Loppu PVM]] )=6,DAY(Taulukko1[[#This Row],[Loppu PVM]] )&gt;19)</f>
        <v>0</v>
      </c>
      <c r="AA3315" s="90" t="b">
        <f>OR(MONTH(Taulukko1[[#This Row],[Alku PVM]] )&lt;=5,AND(MONTH(Taulukko1[[#This Row],[Alku PVM]] )=6,DAY(Taulukko1[[#This Row],[Alku PVM]] )&lt;20))</f>
        <v>0</v>
      </c>
      <c r="AB3315" s="90" t="b">
        <f>OR(MONTH(Taulukko1[[#This Row],[Loppu PVM]])&lt;=5,AND(MONTH(Taulukko1[[#This Row],[Loppu PVM]] )=6,DAY(Taulukko1[[#This Row],[Loppu PVM]])&lt;20))</f>
        <v>0</v>
      </c>
      <c r="AC3315" s="90" t="b">
        <f>OR(MONTH(Taulukko1[[#This Row],[Alku PVM]] )&lt;=3,AND(MONTH(Taulukko1[[#This Row],[Alku PVM]] )=3))</f>
        <v>0</v>
      </c>
      <c r="AD3315" s="90" t="b">
        <f>OR(MONTH(Taulukko1[[#This Row],[Loppu PVM]] )&lt;=3,AND(MONTH(Taulukko1[[#This Row],[Loppu PVM]] )=3))</f>
        <v>0</v>
      </c>
      <c r="AE3315" s="90" t="b">
        <f>OR(MONTH(Taulukko1[[#This Row],[Alku PVM]] )&lt;=9,AND(MONTH(Taulukko1[[#This Row],[Alku PVM]] )=9))</f>
        <v>1</v>
      </c>
      <c r="AF3315" s="90" t="b">
        <f>OR(MONTH(Taulukko1[[#This Row],[Loppu PVM]])&lt;=9,AND(MONTH(Taulukko1[[#This Row],[Loppu PVM]] )=9))</f>
        <v>0</v>
      </c>
      <c r="AG3315" s="90" t="b">
        <f>OR(MONTH(Taulukko1[[#This Row],[Alku PVM]] )&lt;=6,AND(MONTH(Taulukko1[[#This Row],[Alku PVM]] )=6))</f>
        <v>0</v>
      </c>
      <c r="AH3315" s="90" t="b">
        <f>OR(MONTH(Taulukko1[[#This Row],[Loppu PVM]])&lt;=6,AND(MONTH(Taulukko1[[#This Row],[Loppu PVM]] )=6))</f>
        <v>0</v>
      </c>
    </row>
    <row r="3316" spans="1:34">
      <c r="A3316" s="25" t="s">
        <v>1102</v>
      </c>
      <c r="B3316" s="26">
        <v>42227</v>
      </c>
      <c r="C3316" s="25" t="s">
        <v>4923</v>
      </c>
      <c r="D3316" s="35"/>
      <c r="E3316" s="27">
        <v>20</v>
      </c>
      <c r="F3316" s="26">
        <v>42284</v>
      </c>
      <c r="G3316" s="33">
        <v>4</v>
      </c>
      <c r="H3316" s="27">
        <v>140</v>
      </c>
      <c r="I3316" s="126">
        <f>INDEX('TOL2008'!B:B,MATCH(A3316,'TOL2008'!A:A,0))</f>
        <v>18120</v>
      </c>
      <c r="J3316" s="126" t="str">
        <f>INDEX(Pääluokka!$H$2:$H$100,MATCH(VALUE(LEFT(Taulukko1[[#This Row],[TOL2008]],2)),Pääluokka!$G$2:$G$100,0))</f>
        <v>Teollisuus</v>
      </c>
      <c r="K3316" s="126" t="str">
        <f>INDEX(Pääluokka!$I$2:$I$100,MATCH(VALUE(LEFT(Taulukko1[[#This Row],[TOL2008]],2)),Pääluokka!$G$2:$G$100,0))</f>
        <v>Teollisuus (C-E)</v>
      </c>
      <c r="L3316" s="41">
        <f t="shared" si="510"/>
        <v>57</v>
      </c>
      <c r="M3316" s="43">
        <f t="shared" si="511"/>
        <v>42227</v>
      </c>
      <c r="N3316" s="43">
        <f t="shared" si="512"/>
        <v>42284</v>
      </c>
      <c r="O3316" s="43">
        <f t="shared" si="513"/>
        <v>42217</v>
      </c>
      <c r="P3316" s="43">
        <f t="shared" si="514"/>
        <v>42278</v>
      </c>
      <c r="Q3316" s="41">
        <f t="shared" si="515"/>
        <v>2015</v>
      </c>
      <c r="R3316" s="41">
        <f t="shared" si="516"/>
        <v>2015</v>
      </c>
      <c r="S3316" s="43" t="str">
        <f>YEAR(Taulukko1[[#This Row],[Alku KK]])&amp;"Q"&amp;ROUNDDOWN((MONTH(Taulukko1[[#This Row],[Alku KK]])-1)/3+1,0)</f>
        <v>2015Q3</v>
      </c>
      <c r="T3316" s="43" t="str">
        <f>YEAR(Taulukko1[[#This Row],[Loppu KK]])&amp;"Q"&amp;ROUNDDOWN((MONTH(Taulukko1[[#This Row],[Loppu KK]])-1)/3+1,0)</f>
        <v>2015Q4</v>
      </c>
      <c r="U3316" s="66">
        <f>IF(COUNT(Taulukko1[[#This Row],[Neuvottelujen alaiset ]])=1,Taulukko1[[#This Row],[Neuvottelujen alaiset ]],Taulukko1[[#This Row],[Vähennystarve]])</f>
        <v>140</v>
      </c>
      <c r="V3316" s="44">
        <f t="shared" si="517"/>
        <v>0.14285714285714285</v>
      </c>
      <c r="W3316" s="44">
        <f t="shared" si="518"/>
        <v>2.8571428571428571E-2</v>
      </c>
      <c r="X3316" s="44">
        <f t="shared" si="519"/>
        <v>0.2</v>
      </c>
      <c r="Y3316" s="90" t="b">
        <f>AND(MONTH(Taulukko1[[#This Row],[Alku PVM]] )=6,DAY(Taulukko1[[#This Row],[Alku PVM]] )&gt;19)</f>
        <v>0</v>
      </c>
      <c r="Z3316" s="90" t="b">
        <f>AND(MONTH(Taulukko1[[#This Row],[Loppu PVM]] )=6,DAY(Taulukko1[[#This Row],[Loppu PVM]] )&gt;19)</f>
        <v>0</v>
      </c>
      <c r="AA3316" s="90" t="b">
        <f>OR(MONTH(Taulukko1[[#This Row],[Alku PVM]] )&lt;=5,AND(MONTH(Taulukko1[[#This Row],[Alku PVM]] )=6,DAY(Taulukko1[[#This Row],[Alku PVM]] )&lt;20))</f>
        <v>0</v>
      </c>
      <c r="AB3316" s="90" t="b">
        <f>OR(MONTH(Taulukko1[[#This Row],[Loppu PVM]])&lt;=5,AND(MONTH(Taulukko1[[#This Row],[Loppu PVM]] )=6,DAY(Taulukko1[[#This Row],[Loppu PVM]])&lt;20))</f>
        <v>0</v>
      </c>
      <c r="AC3316" s="90" t="b">
        <f>OR(MONTH(Taulukko1[[#This Row],[Alku PVM]] )&lt;=3,AND(MONTH(Taulukko1[[#This Row],[Alku PVM]] )=3))</f>
        <v>0</v>
      </c>
      <c r="AD3316" s="90" t="b">
        <f>OR(MONTH(Taulukko1[[#This Row],[Loppu PVM]] )&lt;=3,AND(MONTH(Taulukko1[[#This Row],[Loppu PVM]] )=3))</f>
        <v>0</v>
      </c>
      <c r="AE3316" s="90" t="b">
        <f>OR(MONTH(Taulukko1[[#This Row],[Alku PVM]] )&lt;=9,AND(MONTH(Taulukko1[[#This Row],[Alku PVM]] )=9))</f>
        <v>1</v>
      </c>
      <c r="AF3316" s="90" t="b">
        <f>OR(MONTH(Taulukko1[[#This Row],[Loppu PVM]])&lt;=9,AND(MONTH(Taulukko1[[#This Row],[Loppu PVM]] )=9))</f>
        <v>0</v>
      </c>
      <c r="AG3316" s="90" t="b">
        <f>OR(MONTH(Taulukko1[[#This Row],[Alku PVM]] )&lt;=6,AND(MONTH(Taulukko1[[#This Row],[Alku PVM]] )=6))</f>
        <v>0</v>
      </c>
      <c r="AH3316" s="90" t="b">
        <f>OR(MONTH(Taulukko1[[#This Row],[Loppu PVM]])&lt;=6,AND(MONTH(Taulukko1[[#This Row],[Loppu PVM]] )=6))</f>
        <v>0</v>
      </c>
    </row>
    <row r="3317" spans="1:34">
      <c r="A3317" s="25" t="s">
        <v>4726</v>
      </c>
      <c r="B3317" s="26">
        <v>42228</v>
      </c>
      <c r="C3317" s="25" t="s">
        <v>4727</v>
      </c>
      <c r="D3317" s="35"/>
      <c r="E3317" s="27">
        <v>4</v>
      </c>
      <c r="F3317" s="26">
        <v>42270</v>
      </c>
      <c r="G3317" s="33"/>
      <c r="H3317" s="27">
        <v>20</v>
      </c>
      <c r="I3317" s="126">
        <f>INDEX('TOL2008'!B:B,MATCH(A3317,'TOL2008'!A:A,0))</f>
        <v>25620</v>
      </c>
      <c r="J3317" s="126" t="str">
        <f>INDEX(Pääluokka!$H$2:$H$100,MATCH(VALUE(LEFT(Taulukko1[[#This Row],[TOL2008]],2)),Pääluokka!$G$2:$G$100,0))</f>
        <v>Teollisuus</v>
      </c>
      <c r="K3317" s="126" t="str">
        <f>INDEX(Pääluokka!$I$2:$I$100,MATCH(VALUE(LEFT(Taulukko1[[#This Row],[TOL2008]],2)),Pääluokka!$G$2:$G$100,0))</f>
        <v>Teollisuus (C-E)</v>
      </c>
      <c r="L3317" s="41">
        <f t="shared" si="510"/>
        <v>42</v>
      </c>
      <c r="M3317" s="43">
        <f t="shared" si="511"/>
        <v>42228</v>
      </c>
      <c r="N3317" s="43">
        <f t="shared" si="512"/>
        <v>42270</v>
      </c>
      <c r="O3317" s="43">
        <f t="shared" si="513"/>
        <v>42217</v>
      </c>
      <c r="P3317" s="43">
        <f t="shared" si="514"/>
        <v>42248</v>
      </c>
      <c r="Q3317" s="41">
        <f t="shared" si="515"/>
        <v>2015</v>
      </c>
      <c r="R3317" s="41">
        <f t="shared" si="516"/>
        <v>2015</v>
      </c>
      <c r="S3317" s="43" t="str">
        <f>YEAR(Taulukko1[[#This Row],[Alku KK]])&amp;"Q"&amp;ROUNDDOWN((MONTH(Taulukko1[[#This Row],[Alku KK]])-1)/3+1,0)</f>
        <v>2015Q3</v>
      </c>
      <c r="T3317" s="43" t="str">
        <f>YEAR(Taulukko1[[#This Row],[Loppu KK]])&amp;"Q"&amp;ROUNDDOWN((MONTH(Taulukko1[[#This Row],[Loppu KK]])-1)/3+1,0)</f>
        <v>2015Q3</v>
      </c>
      <c r="U3317" s="66">
        <f>IF(COUNT(Taulukko1[[#This Row],[Neuvottelujen alaiset ]])=1,Taulukko1[[#This Row],[Neuvottelujen alaiset ]],Taulukko1[[#This Row],[Vähennystarve]])</f>
        <v>20</v>
      </c>
      <c r="V3317" s="44">
        <f t="shared" si="517"/>
        <v>0.2</v>
      </c>
      <c r="W3317" s="44" t="str">
        <f t="shared" si="518"/>
        <v>NA</v>
      </c>
      <c r="X3317" s="44" t="str">
        <f t="shared" si="519"/>
        <v>NA</v>
      </c>
      <c r="Y3317" s="90" t="b">
        <f>AND(MONTH(Taulukko1[[#This Row],[Alku PVM]] )=6,DAY(Taulukko1[[#This Row],[Alku PVM]] )&gt;19)</f>
        <v>0</v>
      </c>
      <c r="Z3317" s="90" t="b">
        <f>AND(MONTH(Taulukko1[[#This Row],[Loppu PVM]] )=6,DAY(Taulukko1[[#This Row],[Loppu PVM]] )&gt;19)</f>
        <v>0</v>
      </c>
      <c r="AA3317" s="90" t="b">
        <f>OR(MONTH(Taulukko1[[#This Row],[Alku PVM]] )&lt;=5,AND(MONTH(Taulukko1[[#This Row],[Alku PVM]] )=6,DAY(Taulukko1[[#This Row],[Alku PVM]] )&lt;20))</f>
        <v>0</v>
      </c>
      <c r="AB3317" s="90" t="b">
        <f>OR(MONTH(Taulukko1[[#This Row],[Loppu PVM]])&lt;=5,AND(MONTH(Taulukko1[[#This Row],[Loppu PVM]] )=6,DAY(Taulukko1[[#This Row],[Loppu PVM]])&lt;20))</f>
        <v>0</v>
      </c>
      <c r="AC3317" s="90" t="b">
        <f>OR(MONTH(Taulukko1[[#This Row],[Alku PVM]] )&lt;=3,AND(MONTH(Taulukko1[[#This Row],[Alku PVM]] )=3))</f>
        <v>0</v>
      </c>
      <c r="AD3317" s="90" t="b">
        <f>OR(MONTH(Taulukko1[[#This Row],[Loppu PVM]] )&lt;=3,AND(MONTH(Taulukko1[[#This Row],[Loppu PVM]] )=3))</f>
        <v>0</v>
      </c>
      <c r="AE3317" s="90" t="b">
        <f>OR(MONTH(Taulukko1[[#This Row],[Alku PVM]] )&lt;=9,AND(MONTH(Taulukko1[[#This Row],[Alku PVM]] )=9))</f>
        <v>1</v>
      </c>
      <c r="AF3317" s="90" t="b">
        <f>OR(MONTH(Taulukko1[[#This Row],[Loppu PVM]])&lt;=9,AND(MONTH(Taulukko1[[#This Row],[Loppu PVM]] )=9))</f>
        <v>1</v>
      </c>
      <c r="AG3317" s="90" t="b">
        <f>OR(MONTH(Taulukko1[[#This Row],[Alku PVM]] )&lt;=6,AND(MONTH(Taulukko1[[#This Row],[Alku PVM]] )=6))</f>
        <v>0</v>
      </c>
      <c r="AH3317" s="90" t="b">
        <f>OR(MONTH(Taulukko1[[#This Row],[Loppu PVM]])&lt;=6,AND(MONTH(Taulukko1[[#This Row],[Loppu PVM]] )=6))</f>
        <v>0</v>
      </c>
    </row>
    <row r="3318" spans="1:34">
      <c r="A3318" s="45" t="s">
        <v>4863</v>
      </c>
      <c r="B3318" s="46">
        <v>42228</v>
      </c>
      <c r="C3318" s="45" t="s">
        <v>4864</v>
      </c>
      <c r="D3318" s="47"/>
      <c r="E3318" s="48"/>
      <c r="F3318" s="46">
        <v>42278</v>
      </c>
      <c r="G3318" s="49">
        <v>2</v>
      </c>
      <c r="H3318" s="48">
        <v>8</v>
      </c>
      <c r="I3318" s="129">
        <f>INDEX('TOL2008'!B:B,MATCH(A3318,'TOL2008'!A:A,0))</f>
        <v>84130</v>
      </c>
      <c r="J3318" s="129" t="str">
        <f>INDEX(Pääluokka!$H$2:$H$100,MATCH(VALUE(LEFT(Taulukko1[[#This Row],[TOL2008]],2)),Pääluokka!$G$2:$G$100,0))</f>
        <v>Julkinen hallinto ja maanpuolustus; pakollinen sosiaalivakuutus</v>
      </c>
      <c r="K3318" s="129" t="str">
        <f>INDEX(Pääluokka!$I$2:$I$100,MATCH(VALUE(LEFT(Taulukko1[[#This Row],[TOL2008]],2)),Pääluokka!$G$2:$G$100,0))</f>
        <v>Muut toimialat (O-Q, T-X)</v>
      </c>
      <c r="L3318" s="50">
        <f t="shared" si="510"/>
        <v>50</v>
      </c>
      <c r="M3318" s="51">
        <f t="shared" si="511"/>
        <v>42228</v>
      </c>
      <c r="N3318" s="51">
        <f t="shared" si="512"/>
        <v>42278</v>
      </c>
      <c r="O3318" s="51">
        <f t="shared" si="513"/>
        <v>42217</v>
      </c>
      <c r="P3318" s="51">
        <f t="shared" si="514"/>
        <v>42278</v>
      </c>
      <c r="Q3318" s="41">
        <f t="shared" si="515"/>
        <v>2015</v>
      </c>
      <c r="R3318" s="41">
        <f t="shared" si="516"/>
        <v>2015</v>
      </c>
      <c r="S3318" s="51" t="str">
        <f>YEAR(Taulukko1[[#This Row],[Alku KK]])&amp;"Q"&amp;ROUNDDOWN((MONTH(Taulukko1[[#This Row],[Alku KK]])-1)/3+1,0)</f>
        <v>2015Q3</v>
      </c>
      <c r="T3318" s="51" t="str">
        <f>YEAR(Taulukko1[[#This Row],[Loppu KK]])&amp;"Q"&amp;ROUNDDOWN((MONTH(Taulukko1[[#This Row],[Loppu KK]])-1)/3+1,0)</f>
        <v>2015Q4</v>
      </c>
      <c r="U3318" s="66">
        <f>IF(COUNT(Taulukko1[[#This Row],[Neuvottelujen alaiset ]])=1,Taulukko1[[#This Row],[Neuvottelujen alaiset ]],Taulukko1[[#This Row],[Vähennystarve]])</f>
        <v>8</v>
      </c>
      <c r="V3318" s="52" t="str">
        <f t="shared" si="517"/>
        <v>NA</v>
      </c>
      <c r="W3318" s="52">
        <f t="shared" si="518"/>
        <v>0.25</v>
      </c>
      <c r="X3318" s="52" t="str">
        <f t="shared" si="519"/>
        <v>NA</v>
      </c>
      <c r="Y3318" s="90" t="b">
        <f>AND(MONTH(Taulukko1[[#This Row],[Alku PVM]] )=6,DAY(Taulukko1[[#This Row],[Alku PVM]] )&gt;19)</f>
        <v>0</v>
      </c>
      <c r="Z3318" s="90" t="b">
        <f>AND(MONTH(Taulukko1[[#This Row],[Loppu PVM]] )=6,DAY(Taulukko1[[#This Row],[Loppu PVM]] )&gt;19)</f>
        <v>0</v>
      </c>
      <c r="AA3318" s="90" t="b">
        <f>OR(MONTH(Taulukko1[[#This Row],[Alku PVM]] )&lt;=5,AND(MONTH(Taulukko1[[#This Row],[Alku PVM]] )=6,DAY(Taulukko1[[#This Row],[Alku PVM]] )&lt;20))</f>
        <v>0</v>
      </c>
      <c r="AB3318" s="90" t="b">
        <f>OR(MONTH(Taulukko1[[#This Row],[Loppu PVM]])&lt;=5,AND(MONTH(Taulukko1[[#This Row],[Loppu PVM]] )=6,DAY(Taulukko1[[#This Row],[Loppu PVM]])&lt;20))</f>
        <v>0</v>
      </c>
      <c r="AC3318" s="90" t="b">
        <f>OR(MONTH(Taulukko1[[#This Row],[Alku PVM]] )&lt;=3,AND(MONTH(Taulukko1[[#This Row],[Alku PVM]] )=3))</f>
        <v>0</v>
      </c>
      <c r="AD3318" s="90" t="b">
        <f>OR(MONTH(Taulukko1[[#This Row],[Loppu PVM]] )&lt;=3,AND(MONTH(Taulukko1[[#This Row],[Loppu PVM]] )=3))</f>
        <v>0</v>
      </c>
      <c r="AE3318" s="90" t="b">
        <f>OR(MONTH(Taulukko1[[#This Row],[Alku PVM]] )&lt;=9,AND(MONTH(Taulukko1[[#This Row],[Alku PVM]] )=9))</f>
        <v>1</v>
      </c>
      <c r="AF3318" s="90" t="b">
        <f>OR(MONTH(Taulukko1[[#This Row],[Loppu PVM]])&lt;=9,AND(MONTH(Taulukko1[[#This Row],[Loppu PVM]] )=9))</f>
        <v>0</v>
      </c>
      <c r="AG3318" s="90" t="b">
        <f>OR(MONTH(Taulukko1[[#This Row],[Alku PVM]] )&lt;=6,AND(MONTH(Taulukko1[[#This Row],[Alku PVM]] )=6))</f>
        <v>0</v>
      </c>
      <c r="AH3318" s="90" t="b">
        <f>OR(MONTH(Taulukko1[[#This Row],[Loppu PVM]])&lt;=6,AND(MONTH(Taulukko1[[#This Row],[Loppu PVM]] )=6))</f>
        <v>0</v>
      </c>
    </row>
    <row r="3319" spans="1:34">
      <c r="A3319" s="25" t="s">
        <v>301</v>
      </c>
      <c r="B3319" s="26">
        <v>42229</v>
      </c>
      <c r="C3319" s="25" t="s">
        <v>4720</v>
      </c>
      <c r="D3319" s="35"/>
      <c r="E3319" s="27">
        <v>16</v>
      </c>
      <c r="F3319" s="26">
        <v>42270</v>
      </c>
      <c r="G3319" s="33">
        <v>11</v>
      </c>
      <c r="H3319" s="27">
        <v>25</v>
      </c>
      <c r="I3319" s="126">
        <f>INDEX('TOL2008'!B:B,MATCH(A3319,'TOL2008'!A:A,0))</f>
        <v>62010</v>
      </c>
      <c r="J3319" s="126" t="str">
        <f>INDEX(Pääluokka!$H$2:$H$100,MATCH(VALUE(LEFT(Taulukko1[[#This Row],[TOL2008]],2)),Pääluokka!$G$2:$G$100,0))</f>
        <v>Informaatio ja viestintä</v>
      </c>
      <c r="K3319" s="126" t="str">
        <f>INDEX(Pääluokka!$I$2:$I$100,MATCH(VALUE(LEFT(Taulukko1[[#This Row],[TOL2008]],2)),Pääluokka!$G$2:$G$100,0))</f>
        <v>Palvelualat (G-N, R, S)</v>
      </c>
      <c r="L3319" s="41">
        <f t="shared" si="510"/>
        <v>41</v>
      </c>
      <c r="M3319" s="43">
        <f t="shared" si="511"/>
        <v>42229</v>
      </c>
      <c r="N3319" s="43">
        <f t="shared" si="512"/>
        <v>42270</v>
      </c>
      <c r="O3319" s="43">
        <f t="shared" si="513"/>
        <v>42217</v>
      </c>
      <c r="P3319" s="43">
        <f t="shared" si="514"/>
        <v>42248</v>
      </c>
      <c r="Q3319" s="41">
        <f t="shared" si="515"/>
        <v>2015</v>
      </c>
      <c r="R3319" s="41">
        <f t="shared" si="516"/>
        <v>2015</v>
      </c>
      <c r="S3319" s="43" t="str">
        <f>YEAR(Taulukko1[[#This Row],[Alku KK]])&amp;"Q"&amp;ROUNDDOWN((MONTH(Taulukko1[[#This Row],[Alku KK]])-1)/3+1,0)</f>
        <v>2015Q3</v>
      </c>
      <c r="T3319" s="43" t="str">
        <f>YEAR(Taulukko1[[#This Row],[Loppu KK]])&amp;"Q"&amp;ROUNDDOWN((MONTH(Taulukko1[[#This Row],[Loppu KK]])-1)/3+1,0)</f>
        <v>2015Q3</v>
      </c>
      <c r="U3319" s="66">
        <f>IF(COUNT(Taulukko1[[#This Row],[Neuvottelujen alaiset ]])=1,Taulukko1[[#This Row],[Neuvottelujen alaiset ]],Taulukko1[[#This Row],[Vähennystarve]])</f>
        <v>25</v>
      </c>
      <c r="V3319" s="44">
        <f t="shared" si="517"/>
        <v>0.64</v>
      </c>
      <c r="W3319" s="44">
        <f t="shared" si="518"/>
        <v>0.44</v>
      </c>
      <c r="X3319" s="44">
        <f t="shared" si="519"/>
        <v>0.6875</v>
      </c>
      <c r="Y3319" s="90" t="b">
        <f>AND(MONTH(Taulukko1[[#This Row],[Alku PVM]] )=6,DAY(Taulukko1[[#This Row],[Alku PVM]] )&gt;19)</f>
        <v>0</v>
      </c>
      <c r="Z3319" s="90" t="b">
        <f>AND(MONTH(Taulukko1[[#This Row],[Loppu PVM]] )=6,DAY(Taulukko1[[#This Row],[Loppu PVM]] )&gt;19)</f>
        <v>0</v>
      </c>
      <c r="AA3319" s="90" t="b">
        <f>OR(MONTH(Taulukko1[[#This Row],[Alku PVM]] )&lt;=5,AND(MONTH(Taulukko1[[#This Row],[Alku PVM]] )=6,DAY(Taulukko1[[#This Row],[Alku PVM]] )&lt;20))</f>
        <v>0</v>
      </c>
      <c r="AB3319" s="90" t="b">
        <f>OR(MONTH(Taulukko1[[#This Row],[Loppu PVM]])&lt;=5,AND(MONTH(Taulukko1[[#This Row],[Loppu PVM]] )=6,DAY(Taulukko1[[#This Row],[Loppu PVM]])&lt;20))</f>
        <v>0</v>
      </c>
      <c r="AC3319" s="90" t="b">
        <f>OR(MONTH(Taulukko1[[#This Row],[Alku PVM]] )&lt;=3,AND(MONTH(Taulukko1[[#This Row],[Alku PVM]] )=3))</f>
        <v>0</v>
      </c>
      <c r="AD3319" s="90" t="b">
        <f>OR(MONTH(Taulukko1[[#This Row],[Loppu PVM]] )&lt;=3,AND(MONTH(Taulukko1[[#This Row],[Loppu PVM]] )=3))</f>
        <v>0</v>
      </c>
      <c r="AE3319" s="90" t="b">
        <f>OR(MONTH(Taulukko1[[#This Row],[Alku PVM]] )&lt;=9,AND(MONTH(Taulukko1[[#This Row],[Alku PVM]] )=9))</f>
        <v>1</v>
      </c>
      <c r="AF3319" s="90" t="b">
        <f>OR(MONTH(Taulukko1[[#This Row],[Loppu PVM]])&lt;=9,AND(MONTH(Taulukko1[[#This Row],[Loppu PVM]] )=9))</f>
        <v>1</v>
      </c>
      <c r="AG3319" s="90" t="b">
        <f>OR(MONTH(Taulukko1[[#This Row],[Alku PVM]] )&lt;=6,AND(MONTH(Taulukko1[[#This Row],[Alku PVM]] )=6))</f>
        <v>0</v>
      </c>
      <c r="AH3319" s="90" t="b">
        <f>OR(MONTH(Taulukko1[[#This Row],[Loppu PVM]])&lt;=6,AND(MONTH(Taulukko1[[#This Row],[Loppu PVM]] )=6))</f>
        <v>0</v>
      </c>
    </row>
    <row r="3320" spans="1:34">
      <c r="A3320" s="25" t="s">
        <v>4739</v>
      </c>
      <c r="B3320" s="26">
        <v>42229</v>
      </c>
      <c r="C3320" s="25" t="s">
        <v>4740</v>
      </c>
      <c r="D3320" s="35"/>
      <c r="E3320" s="27">
        <v>6</v>
      </c>
      <c r="F3320" s="26">
        <v>42256</v>
      </c>
      <c r="G3320" s="33">
        <v>4</v>
      </c>
      <c r="H3320" s="27" t="s">
        <v>4941</v>
      </c>
      <c r="I3320" s="126">
        <f>INDEX('TOL2008'!B:B,MATCH(A3320,'TOL2008'!A:A,0))</f>
        <v>58142</v>
      </c>
      <c r="J3320" s="126" t="str">
        <f>INDEX(Pääluokka!$H$2:$H$100,MATCH(VALUE(LEFT(Taulukko1[[#This Row],[TOL2008]],2)),Pääluokka!$G$2:$G$100,0))</f>
        <v>Informaatio ja viestintä</v>
      </c>
      <c r="K3320" s="126" t="str">
        <f>INDEX(Pääluokka!$I$2:$I$100,MATCH(VALUE(LEFT(Taulukko1[[#This Row],[TOL2008]],2)),Pääluokka!$G$2:$G$100,0))</f>
        <v>Palvelualat (G-N, R, S)</v>
      </c>
      <c r="L3320" s="41">
        <f t="shared" si="510"/>
        <v>27</v>
      </c>
      <c r="M3320" s="43">
        <f t="shared" si="511"/>
        <v>42229</v>
      </c>
      <c r="N3320" s="43">
        <f t="shared" si="512"/>
        <v>42256</v>
      </c>
      <c r="O3320" s="43">
        <f t="shared" si="513"/>
        <v>42217</v>
      </c>
      <c r="P3320" s="43">
        <f t="shared" si="514"/>
        <v>42248</v>
      </c>
      <c r="Q3320" s="41">
        <f t="shared" si="515"/>
        <v>2015</v>
      </c>
      <c r="R3320" s="41">
        <f t="shared" si="516"/>
        <v>2015</v>
      </c>
      <c r="S3320" s="43" t="str">
        <f>YEAR(Taulukko1[[#This Row],[Alku KK]])&amp;"Q"&amp;ROUNDDOWN((MONTH(Taulukko1[[#This Row],[Alku KK]])-1)/3+1,0)</f>
        <v>2015Q3</v>
      </c>
      <c r="T3320" s="43" t="str">
        <f>YEAR(Taulukko1[[#This Row],[Loppu KK]])&amp;"Q"&amp;ROUNDDOWN((MONTH(Taulukko1[[#This Row],[Loppu KK]])-1)/3+1,0)</f>
        <v>2015Q3</v>
      </c>
      <c r="U3320" s="66">
        <f>IF(COUNT(Taulukko1[[#This Row],[Neuvottelujen alaiset ]])=1,Taulukko1[[#This Row],[Neuvottelujen alaiset ]],Taulukko1[[#This Row],[Vähennystarve]])</f>
        <v>6</v>
      </c>
      <c r="V3320" s="44" t="str">
        <f t="shared" si="517"/>
        <v>NA</v>
      </c>
      <c r="W3320" s="44" t="str">
        <f t="shared" si="518"/>
        <v>NA</v>
      </c>
      <c r="X3320" s="44">
        <f t="shared" si="519"/>
        <v>0.66666666666666663</v>
      </c>
      <c r="Y3320" s="90" t="b">
        <f>AND(MONTH(Taulukko1[[#This Row],[Alku PVM]] )=6,DAY(Taulukko1[[#This Row],[Alku PVM]] )&gt;19)</f>
        <v>0</v>
      </c>
      <c r="Z3320" s="90" t="b">
        <f>AND(MONTH(Taulukko1[[#This Row],[Loppu PVM]] )=6,DAY(Taulukko1[[#This Row],[Loppu PVM]] )&gt;19)</f>
        <v>0</v>
      </c>
      <c r="AA3320" s="90" t="b">
        <f>OR(MONTH(Taulukko1[[#This Row],[Alku PVM]] )&lt;=5,AND(MONTH(Taulukko1[[#This Row],[Alku PVM]] )=6,DAY(Taulukko1[[#This Row],[Alku PVM]] )&lt;20))</f>
        <v>0</v>
      </c>
      <c r="AB3320" s="90" t="b">
        <f>OR(MONTH(Taulukko1[[#This Row],[Loppu PVM]])&lt;=5,AND(MONTH(Taulukko1[[#This Row],[Loppu PVM]] )=6,DAY(Taulukko1[[#This Row],[Loppu PVM]])&lt;20))</f>
        <v>0</v>
      </c>
      <c r="AC3320" s="90" t="b">
        <f>OR(MONTH(Taulukko1[[#This Row],[Alku PVM]] )&lt;=3,AND(MONTH(Taulukko1[[#This Row],[Alku PVM]] )=3))</f>
        <v>0</v>
      </c>
      <c r="AD3320" s="90" t="b">
        <f>OR(MONTH(Taulukko1[[#This Row],[Loppu PVM]] )&lt;=3,AND(MONTH(Taulukko1[[#This Row],[Loppu PVM]] )=3))</f>
        <v>0</v>
      </c>
      <c r="AE3320" s="90" t="b">
        <f>OR(MONTH(Taulukko1[[#This Row],[Alku PVM]] )&lt;=9,AND(MONTH(Taulukko1[[#This Row],[Alku PVM]] )=9))</f>
        <v>1</v>
      </c>
      <c r="AF3320" s="90" t="b">
        <f>OR(MONTH(Taulukko1[[#This Row],[Loppu PVM]])&lt;=9,AND(MONTH(Taulukko1[[#This Row],[Loppu PVM]] )=9))</f>
        <v>1</v>
      </c>
      <c r="AG3320" s="90" t="b">
        <f>OR(MONTH(Taulukko1[[#This Row],[Alku PVM]] )&lt;=6,AND(MONTH(Taulukko1[[#This Row],[Alku PVM]] )=6))</f>
        <v>0</v>
      </c>
      <c r="AH3320" s="90" t="b">
        <f>OR(MONTH(Taulukko1[[#This Row],[Loppu PVM]])&lt;=6,AND(MONTH(Taulukko1[[#This Row],[Loppu PVM]] )=6))</f>
        <v>0</v>
      </c>
    </row>
    <row r="3321" spans="1:34">
      <c r="A3321" s="25" t="s">
        <v>4717</v>
      </c>
      <c r="B3321" s="26">
        <v>42230</v>
      </c>
      <c r="C3321" s="25" t="s">
        <v>4718</v>
      </c>
      <c r="D3321" s="35"/>
      <c r="E3321" s="27">
        <v>150</v>
      </c>
      <c r="F3321" s="26">
        <v>42275</v>
      </c>
      <c r="G3321" s="33">
        <v>122</v>
      </c>
      <c r="H3321" s="27">
        <v>900</v>
      </c>
      <c r="I3321" s="126">
        <f>INDEX('TOL2008'!B:B,MATCH(A3321,'TOL2008'!A:A,0))</f>
        <v>22110</v>
      </c>
      <c r="J3321" s="126" t="str">
        <f>INDEX(Pääluokka!$H$2:$H$100,MATCH(VALUE(LEFT(Taulukko1[[#This Row],[TOL2008]],2)),Pääluokka!$G$2:$G$100,0))</f>
        <v>Teollisuus</v>
      </c>
      <c r="K3321" s="126" t="str">
        <f>INDEX(Pääluokka!$I$2:$I$100,MATCH(VALUE(LEFT(Taulukko1[[#This Row],[TOL2008]],2)),Pääluokka!$G$2:$G$100,0))</f>
        <v>Teollisuus (C-E)</v>
      </c>
      <c r="L3321" s="41">
        <f t="shared" si="510"/>
        <v>45</v>
      </c>
      <c r="M3321" s="43">
        <f t="shared" si="511"/>
        <v>42230</v>
      </c>
      <c r="N3321" s="43">
        <f t="shared" si="512"/>
        <v>42275</v>
      </c>
      <c r="O3321" s="43">
        <f t="shared" si="513"/>
        <v>42217</v>
      </c>
      <c r="P3321" s="43">
        <f t="shared" si="514"/>
        <v>42248</v>
      </c>
      <c r="Q3321" s="41">
        <f t="shared" si="515"/>
        <v>2015</v>
      </c>
      <c r="R3321" s="41">
        <f t="shared" si="516"/>
        <v>2015</v>
      </c>
      <c r="S3321" s="43" t="str">
        <f>YEAR(Taulukko1[[#This Row],[Alku KK]])&amp;"Q"&amp;ROUNDDOWN((MONTH(Taulukko1[[#This Row],[Alku KK]])-1)/3+1,0)</f>
        <v>2015Q3</v>
      </c>
      <c r="T3321" s="43" t="str">
        <f>YEAR(Taulukko1[[#This Row],[Loppu KK]])&amp;"Q"&amp;ROUNDDOWN((MONTH(Taulukko1[[#This Row],[Loppu KK]])-1)/3+1,0)</f>
        <v>2015Q3</v>
      </c>
      <c r="U3321" s="66">
        <f>IF(COUNT(Taulukko1[[#This Row],[Neuvottelujen alaiset ]])=1,Taulukko1[[#This Row],[Neuvottelujen alaiset ]],Taulukko1[[#This Row],[Vähennystarve]])</f>
        <v>900</v>
      </c>
      <c r="V3321" s="44">
        <f t="shared" si="517"/>
        <v>0.16666666666666666</v>
      </c>
      <c r="W3321" s="44">
        <f t="shared" si="518"/>
        <v>0.13555555555555557</v>
      </c>
      <c r="X3321" s="44">
        <f t="shared" si="519"/>
        <v>0.81333333333333335</v>
      </c>
      <c r="Y3321" s="90" t="b">
        <f>AND(MONTH(Taulukko1[[#This Row],[Alku PVM]] )=6,DAY(Taulukko1[[#This Row],[Alku PVM]] )&gt;19)</f>
        <v>0</v>
      </c>
      <c r="Z3321" s="90" t="b">
        <f>AND(MONTH(Taulukko1[[#This Row],[Loppu PVM]] )=6,DAY(Taulukko1[[#This Row],[Loppu PVM]] )&gt;19)</f>
        <v>0</v>
      </c>
      <c r="AA3321" s="90" t="b">
        <f>OR(MONTH(Taulukko1[[#This Row],[Alku PVM]] )&lt;=5,AND(MONTH(Taulukko1[[#This Row],[Alku PVM]] )=6,DAY(Taulukko1[[#This Row],[Alku PVM]] )&lt;20))</f>
        <v>0</v>
      </c>
      <c r="AB3321" s="90" t="b">
        <f>OR(MONTH(Taulukko1[[#This Row],[Loppu PVM]])&lt;=5,AND(MONTH(Taulukko1[[#This Row],[Loppu PVM]] )=6,DAY(Taulukko1[[#This Row],[Loppu PVM]])&lt;20))</f>
        <v>0</v>
      </c>
      <c r="AC3321" s="90" t="b">
        <f>OR(MONTH(Taulukko1[[#This Row],[Alku PVM]] )&lt;=3,AND(MONTH(Taulukko1[[#This Row],[Alku PVM]] )=3))</f>
        <v>0</v>
      </c>
      <c r="AD3321" s="90" t="b">
        <f>OR(MONTH(Taulukko1[[#This Row],[Loppu PVM]] )&lt;=3,AND(MONTH(Taulukko1[[#This Row],[Loppu PVM]] )=3))</f>
        <v>0</v>
      </c>
      <c r="AE3321" s="90" t="b">
        <f>OR(MONTH(Taulukko1[[#This Row],[Alku PVM]] )&lt;=9,AND(MONTH(Taulukko1[[#This Row],[Alku PVM]] )=9))</f>
        <v>1</v>
      </c>
      <c r="AF3321" s="90" t="b">
        <f>OR(MONTH(Taulukko1[[#This Row],[Loppu PVM]])&lt;=9,AND(MONTH(Taulukko1[[#This Row],[Loppu PVM]] )=9))</f>
        <v>1</v>
      </c>
      <c r="AG3321" s="90" t="b">
        <f>OR(MONTH(Taulukko1[[#This Row],[Alku PVM]] )&lt;=6,AND(MONTH(Taulukko1[[#This Row],[Alku PVM]] )=6))</f>
        <v>0</v>
      </c>
      <c r="AH3321" s="90" t="b">
        <f>OR(MONTH(Taulukko1[[#This Row],[Loppu PVM]])&lt;=6,AND(MONTH(Taulukko1[[#This Row],[Loppu PVM]] )=6))</f>
        <v>0</v>
      </c>
    </row>
    <row r="3322" spans="1:34">
      <c r="A3322" s="25" t="s">
        <v>4697</v>
      </c>
      <c r="B3322" s="26">
        <v>42230</v>
      </c>
      <c r="C3322" s="25" t="s">
        <v>143</v>
      </c>
      <c r="D3322" s="35"/>
      <c r="E3322" s="27">
        <v>30</v>
      </c>
      <c r="F3322" s="26">
        <v>42285</v>
      </c>
      <c r="G3322" s="33">
        <v>22</v>
      </c>
      <c r="H3322" s="27">
        <v>110</v>
      </c>
      <c r="I3322" s="126">
        <f>INDEX('TOL2008'!B:B,MATCH(A3322,'TOL2008'!A:A,0))</f>
        <v>94910</v>
      </c>
      <c r="J3322" s="126" t="str">
        <f>INDEX(Pääluokka!$H$2:$H$100,MATCH(VALUE(LEFT(Taulukko1[[#This Row],[TOL2008]],2)),Pääluokka!$G$2:$G$100,0))</f>
        <v>Muu palvelutoiminta</v>
      </c>
      <c r="K3322" s="126" t="str">
        <f>INDEX(Pääluokka!$I$2:$I$100,MATCH(VALUE(LEFT(Taulukko1[[#This Row],[TOL2008]],2)),Pääluokka!$G$2:$G$100,0))</f>
        <v>Palvelualat (G-N, R, S)</v>
      </c>
      <c r="L3322" s="41">
        <f t="shared" si="510"/>
        <v>55</v>
      </c>
      <c r="M3322" s="43">
        <f t="shared" si="511"/>
        <v>42230</v>
      </c>
      <c r="N3322" s="43">
        <f t="shared" si="512"/>
        <v>42285</v>
      </c>
      <c r="O3322" s="43">
        <f t="shared" si="513"/>
        <v>42217</v>
      </c>
      <c r="P3322" s="43">
        <f t="shared" si="514"/>
        <v>42278</v>
      </c>
      <c r="Q3322" s="41">
        <f t="shared" si="515"/>
        <v>2015</v>
      </c>
      <c r="R3322" s="41">
        <f t="shared" si="516"/>
        <v>2015</v>
      </c>
      <c r="S3322" s="43" t="str">
        <f>YEAR(Taulukko1[[#This Row],[Alku KK]])&amp;"Q"&amp;ROUNDDOWN((MONTH(Taulukko1[[#This Row],[Alku KK]])-1)/3+1,0)</f>
        <v>2015Q3</v>
      </c>
      <c r="T3322" s="43" t="str">
        <f>YEAR(Taulukko1[[#This Row],[Loppu KK]])&amp;"Q"&amp;ROUNDDOWN((MONTH(Taulukko1[[#This Row],[Loppu KK]])-1)/3+1,0)</f>
        <v>2015Q4</v>
      </c>
      <c r="U3322" s="66">
        <f>IF(COUNT(Taulukko1[[#This Row],[Neuvottelujen alaiset ]])=1,Taulukko1[[#This Row],[Neuvottelujen alaiset ]],Taulukko1[[#This Row],[Vähennystarve]])</f>
        <v>110</v>
      </c>
      <c r="V3322" s="44">
        <f t="shared" si="517"/>
        <v>0.27272727272727271</v>
      </c>
      <c r="W3322" s="44">
        <f t="shared" si="518"/>
        <v>0.2</v>
      </c>
      <c r="X3322" s="44">
        <f t="shared" si="519"/>
        <v>0.73333333333333328</v>
      </c>
      <c r="Y3322" s="90" t="b">
        <f>AND(MONTH(Taulukko1[[#This Row],[Alku PVM]] )=6,DAY(Taulukko1[[#This Row],[Alku PVM]] )&gt;19)</f>
        <v>0</v>
      </c>
      <c r="Z3322" s="90" t="b">
        <f>AND(MONTH(Taulukko1[[#This Row],[Loppu PVM]] )=6,DAY(Taulukko1[[#This Row],[Loppu PVM]] )&gt;19)</f>
        <v>0</v>
      </c>
      <c r="AA3322" s="90" t="b">
        <f>OR(MONTH(Taulukko1[[#This Row],[Alku PVM]] )&lt;=5,AND(MONTH(Taulukko1[[#This Row],[Alku PVM]] )=6,DAY(Taulukko1[[#This Row],[Alku PVM]] )&lt;20))</f>
        <v>0</v>
      </c>
      <c r="AB3322" s="90" t="b">
        <f>OR(MONTH(Taulukko1[[#This Row],[Loppu PVM]])&lt;=5,AND(MONTH(Taulukko1[[#This Row],[Loppu PVM]] )=6,DAY(Taulukko1[[#This Row],[Loppu PVM]])&lt;20))</f>
        <v>0</v>
      </c>
      <c r="AC3322" s="90" t="b">
        <f>OR(MONTH(Taulukko1[[#This Row],[Alku PVM]] )&lt;=3,AND(MONTH(Taulukko1[[#This Row],[Alku PVM]] )=3))</f>
        <v>0</v>
      </c>
      <c r="AD3322" s="90" t="b">
        <f>OR(MONTH(Taulukko1[[#This Row],[Loppu PVM]] )&lt;=3,AND(MONTH(Taulukko1[[#This Row],[Loppu PVM]] )=3))</f>
        <v>0</v>
      </c>
      <c r="AE3322" s="90" t="b">
        <f>OR(MONTH(Taulukko1[[#This Row],[Alku PVM]] )&lt;=9,AND(MONTH(Taulukko1[[#This Row],[Alku PVM]] )=9))</f>
        <v>1</v>
      </c>
      <c r="AF3322" s="90" t="b">
        <f>OR(MONTH(Taulukko1[[#This Row],[Loppu PVM]])&lt;=9,AND(MONTH(Taulukko1[[#This Row],[Loppu PVM]] )=9))</f>
        <v>0</v>
      </c>
      <c r="AG3322" s="90" t="b">
        <f>OR(MONTH(Taulukko1[[#This Row],[Alku PVM]] )&lt;=6,AND(MONTH(Taulukko1[[#This Row],[Alku PVM]] )=6))</f>
        <v>0</v>
      </c>
      <c r="AH3322" s="90" t="b">
        <f>OR(MONTH(Taulukko1[[#This Row],[Loppu PVM]])&lt;=6,AND(MONTH(Taulukko1[[#This Row],[Loppu PVM]] )=6))</f>
        <v>0</v>
      </c>
    </row>
    <row r="3323" spans="1:34">
      <c r="A3323" s="25" t="s">
        <v>4728</v>
      </c>
      <c r="B3323" s="26">
        <v>42230</v>
      </c>
      <c r="C3323" s="25" t="s">
        <v>4729</v>
      </c>
      <c r="D3323" s="35"/>
      <c r="E3323" s="27"/>
      <c r="F3323" s="26">
        <v>42249</v>
      </c>
      <c r="G3323" s="33">
        <v>10</v>
      </c>
      <c r="H3323" s="27">
        <v>10</v>
      </c>
      <c r="I3323" s="126">
        <f>INDEX('TOL2008'!B:B,MATCH(A3323,'TOL2008'!A:A,0))</f>
        <v>52230</v>
      </c>
      <c r="J3323" s="126" t="str">
        <f>INDEX(Pääluokka!$H$2:$H$100,MATCH(VALUE(LEFT(Taulukko1[[#This Row],[TOL2008]],2)),Pääluokka!$G$2:$G$100,0))</f>
        <v>Kuljetus ja varastointi</v>
      </c>
      <c r="K3323" s="126" t="str">
        <f>INDEX(Pääluokka!$I$2:$I$100,MATCH(VALUE(LEFT(Taulukko1[[#This Row],[TOL2008]],2)),Pääluokka!$G$2:$G$100,0))</f>
        <v>Palvelualat (G-N, R, S)</v>
      </c>
      <c r="L3323" s="41">
        <f t="shared" si="510"/>
        <v>19</v>
      </c>
      <c r="M3323" s="43">
        <f t="shared" si="511"/>
        <v>42230</v>
      </c>
      <c r="N3323" s="43">
        <f t="shared" si="512"/>
        <v>42249</v>
      </c>
      <c r="O3323" s="43">
        <f t="shared" si="513"/>
        <v>42217</v>
      </c>
      <c r="P3323" s="43">
        <f t="shared" si="514"/>
        <v>42248</v>
      </c>
      <c r="Q3323" s="41">
        <f t="shared" si="515"/>
        <v>2015</v>
      </c>
      <c r="R3323" s="41">
        <f t="shared" si="516"/>
        <v>2015</v>
      </c>
      <c r="S3323" s="43" t="str">
        <f>YEAR(Taulukko1[[#This Row],[Alku KK]])&amp;"Q"&amp;ROUNDDOWN((MONTH(Taulukko1[[#This Row],[Alku KK]])-1)/3+1,0)</f>
        <v>2015Q3</v>
      </c>
      <c r="T3323" s="43" t="str">
        <f>YEAR(Taulukko1[[#This Row],[Loppu KK]])&amp;"Q"&amp;ROUNDDOWN((MONTH(Taulukko1[[#This Row],[Loppu KK]])-1)/3+1,0)</f>
        <v>2015Q3</v>
      </c>
      <c r="U3323" s="66">
        <f>IF(COUNT(Taulukko1[[#This Row],[Neuvottelujen alaiset ]])=1,Taulukko1[[#This Row],[Neuvottelujen alaiset ]],Taulukko1[[#This Row],[Vähennystarve]])</f>
        <v>10</v>
      </c>
      <c r="V3323" s="44" t="str">
        <f t="shared" si="517"/>
        <v>NA</v>
      </c>
      <c r="W3323" s="44">
        <f t="shared" si="518"/>
        <v>1</v>
      </c>
      <c r="X3323" s="44" t="str">
        <f t="shared" si="519"/>
        <v>NA</v>
      </c>
      <c r="Y3323" s="90" t="b">
        <f>AND(MONTH(Taulukko1[[#This Row],[Alku PVM]] )=6,DAY(Taulukko1[[#This Row],[Alku PVM]] )&gt;19)</f>
        <v>0</v>
      </c>
      <c r="Z3323" s="90" t="b">
        <f>AND(MONTH(Taulukko1[[#This Row],[Loppu PVM]] )=6,DAY(Taulukko1[[#This Row],[Loppu PVM]] )&gt;19)</f>
        <v>0</v>
      </c>
      <c r="AA3323" s="90" t="b">
        <f>OR(MONTH(Taulukko1[[#This Row],[Alku PVM]] )&lt;=5,AND(MONTH(Taulukko1[[#This Row],[Alku PVM]] )=6,DAY(Taulukko1[[#This Row],[Alku PVM]] )&lt;20))</f>
        <v>0</v>
      </c>
      <c r="AB3323" s="90" t="b">
        <f>OR(MONTH(Taulukko1[[#This Row],[Loppu PVM]])&lt;=5,AND(MONTH(Taulukko1[[#This Row],[Loppu PVM]] )=6,DAY(Taulukko1[[#This Row],[Loppu PVM]])&lt;20))</f>
        <v>0</v>
      </c>
      <c r="AC3323" s="90" t="b">
        <f>OR(MONTH(Taulukko1[[#This Row],[Alku PVM]] )&lt;=3,AND(MONTH(Taulukko1[[#This Row],[Alku PVM]] )=3))</f>
        <v>0</v>
      </c>
      <c r="AD3323" s="90" t="b">
        <f>OR(MONTH(Taulukko1[[#This Row],[Loppu PVM]] )&lt;=3,AND(MONTH(Taulukko1[[#This Row],[Loppu PVM]] )=3))</f>
        <v>0</v>
      </c>
      <c r="AE3323" s="90" t="b">
        <f>OR(MONTH(Taulukko1[[#This Row],[Alku PVM]] )&lt;=9,AND(MONTH(Taulukko1[[#This Row],[Alku PVM]] )=9))</f>
        <v>1</v>
      </c>
      <c r="AF3323" s="90" t="b">
        <f>OR(MONTH(Taulukko1[[#This Row],[Loppu PVM]])&lt;=9,AND(MONTH(Taulukko1[[#This Row],[Loppu PVM]] )=9))</f>
        <v>1</v>
      </c>
      <c r="AG3323" s="90" t="b">
        <f>OR(MONTH(Taulukko1[[#This Row],[Alku PVM]] )&lt;=6,AND(MONTH(Taulukko1[[#This Row],[Alku PVM]] )=6))</f>
        <v>0</v>
      </c>
      <c r="AH3323" s="90" t="b">
        <f>OR(MONTH(Taulukko1[[#This Row],[Loppu PVM]])&lt;=6,AND(MONTH(Taulukko1[[#This Row],[Loppu PVM]] )=6))</f>
        <v>0</v>
      </c>
    </row>
    <row r="3324" spans="1:34">
      <c r="A3324" s="21" t="s">
        <v>4929</v>
      </c>
      <c r="B3324" s="46"/>
      <c r="C3324" s="45" t="s">
        <v>4930</v>
      </c>
      <c r="D3324" s="47"/>
      <c r="E3324" s="48"/>
      <c r="F3324" s="46">
        <v>42283</v>
      </c>
      <c r="G3324" s="49"/>
      <c r="H3324" s="48">
        <v>80</v>
      </c>
      <c r="I3324" s="129">
        <f>INDEX('TOL2008'!B:B,MATCH(A3324,'TOL2008'!A:A,0))</f>
        <v>86102</v>
      </c>
      <c r="J3324" s="132" t="str">
        <f>INDEX(Pääluokka!$H$2:$H$100,MATCH(VALUE(LEFT(Taulukko1[[#This Row],[TOL2008]],2)),Pääluokka!$G$2:$G$100,0))</f>
        <v>Terveys- ja sosiaalipalvelut</v>
      </c>
      <c r="K3324" s="132" t="str">
        <f>INDEX(Pääluokka!$I$2:$I$100,MATCH(VALUE(LEFT(Taulukko1[[#This Row],[TOL2008]],2)),Pääluokka!$G$2:$G$100,0))</f>
        <v>Muut toimialat (O-Q, T-X)</v>
      </c>
      <c r="L3324" s="50" t="str">
        <f t="shared" si="510"/>
        <v>NA</v>
      </c>
      <c r="M3324" s="51">
        <f t="shared" si="511"/>
        <v>42232</v>
      </c>
      <c r="N3324" s="51">
        <f t="shared" si="512"/>
        <v>42283</v>
      </c>
      <c r="O3324" s="51">
        <f t="shared" si="513"/>
        <v>42217</v>
      </c>
      <c r="P3324" s="51">
        <f t="shared" si="514"/>
        <v>42278</v>
      </c>
      <c r="Q3324" s="41">
        <f t="shared" si="515"/>
        <v>2015</v>
      </c>
      <c r="R3324" s="41">
        <f t="shared" si="516"/>
        <v>2015</v>
      </c>
      <c r="S3324" s="51" t="str">
        <f>YEAR(Taulukko1[[#This Row],[Alku KK]])&amp;"Q"&amp;ROUNDDOWN((MONTH(Taulukko1[[#This Row],[Alku KK]])-1)/3+1,0)</f>
        <v>2015Q3</v>
      </c>
      <c r="T3324" s="51" t="str">
        <f>YEAR(Taulukko1[[#This Row],[Loppu KK]])&amp;"Q"&amp;ROUNDDOWN((MONTH(Taulukko1[[#This Row],[Loppu KK]])-1)/3+1,0)</f>
        <v>2015Q4</v>
      </c>
      <c r="U3324" s="66">
        <f>IF(COUNT(Taulukko1[[#This Row],[Neuvottelujen alaiset ]])=1,Taulukko1[[#This Row],[Neuvottelujen alaiset ]],Taulukko1[[#This Row],[Vähennystarve]])</f>
        <v>80</v>
      </c>
      <c r="V3324" s="52" t="str">
        <f t="shared" si="517"/>
        <v>NA</v>
      </c>
      <c r="W3324" s="52" t="str">
        <f t="shared" si="518"/>
        <v>NA</v>
      </c>
      <c r="X3324" s="52" t="str">
        <f t="shared" si="519"/>
        <v>NA</v>
      </c>
      <c r="Y3324" s="90" t="b">
        <f>AND(MONTH(Taulukko1[[#This Row],[Alku PVM]] )=6,DAY(Taulukko1[[#This Row],[Alku PVM]] )&gt;19)</f>
        <v>0</v>
      </c>
      <c r="Z3324" s="90" t="b">
        <f>AND(MONTH(Taulukko1[[#This Row],[Loppu PVM]] )=6,DAY(Taulukko1[[#This Row],[Loppu PVM]] )&gt;19)</f>
        <v>0</v>
      </c>
      <c r="AA3324" s="90" t="b">
        <f>OR(MONTH(Taulukko1[[#This Row],[Alku PVM]] )&lt;=5,AND(MONTH(Taulukko1[[#This Row],[Alku PVM]] )=6,DAY(Taulukko1[[#This Row],[Alku PVM]] )&lt;20))</f>
        <v>0</v>
      </c>
      <c r="AB3324" s="90" t="b">
        <f>OR(MONTH(Taulukko1[[#This Row],[Loppu PVM]])&lt;=5,AND(MONTH(Taulukko1[[#This Row],[Loppu PVM]] )=6,DAY(Taulukko1[[#This Row],[Loppu PVM]])&lt;20))</f>
        <v>0</v>
      </c>
      <c r="AC3324" s="90" t="b">
        <f>OR(MONTH(Taulukko1[[#This Row],[Alku PVM]] )&lt;=3,AND(MONTH(Taulukko1[[#This Row],[Alku PVM]] )=3))</f>
        <v>0</v>
      </c>
      <c r="AD3324" s="90" t="b">
        <f>OR(MONTH(Taulukko1[[#This Row],[Loppu PVM]] )&lt;=3,AND(MONTH(Taulukko1[[#This Row],[Loppu PVM]] )=3))</f>
        <v>0</v>
      </c>
      <c r="AE3324" s="90" t="b">
        <f>OR(MONTH(Taulukko1[[#This Row],[Alku PVM]] )&lt;=9,AND(MONTH(Taulukko1[[#This Row],[Alku PVM]] )=9))</f>
        <v>1</v>
      </c>
      <c r="AF3324" s="90" t="b">
        <f>OR(MONTH(Taulukko1[[#This Row],[Loppu PVM]])&lt;=9,AND(MONTH(Taulukko1[[#This Row],[Loppu PVM]] )=9))</f>
        <v>0</v>
      </c>
      <c r="AG3324" s="90" t="b">
        <f>OR(MONTH(Taulukko1[[#This Row],[Alku PVM]] )&lt;=6,AND(MONTH(Taulukko1[[#This Row],[Alku PVM]] )=6))</f>
        <v>0</v>
      </c>
      <c r="AH3324" s="90" t="b">
        <f>OR(MONTH(Taulukko1[[#This Row],[Loppu PVM]])&lt;=6,AND(MONTH(Taulukko1[[#This Row],[Loppu PVM]] )=6))</f>
        <v>0</v>
      </c>
    </row>
    <row r="3325" spans="1:34">
      <c r="A3325" s="57" t="s">
        <v>4730</v>
      </c>
      <c r="B3325" s="26">
        <v>42233</v>
      </c>
      <c r="C3325" s="25" t="s">
        <v>4861</v>
      </c>
      <c r="D3325" s="35"/>
      <c r="E3325" s="27">
        <v>100</v>
      </c>
      <c r="F3325" s="26">
        <v>42275</v>
      </c>
      <c r="G3325" s="33">
        <v>65</v>
      </c>
      <c r="H3325" s="27">
        <v>450</v>
      </c>
      <c r="I3325" s="126">
        <f>INDEX('TOL2008'!B:B,MATCH(A3325,'TOL2008'!A:A,0))</f>
        <v>28990</v>
      </c>
      <c r="J3325" s="126" t="str">
        <f>INDEX(Pääluokka!$H$2:$H$100,MATCH(VALUE(LEFT(Taulukko1[[#This Row],[TOL2008]],2)),Pääluokka!$G$2:$G$100,0))</f>
        <v>Teollisuus</v>
      </c>
      <c r="K3325" s="126" t="str">
        <f>INDEX(Pääluokka!$I$2:$I$100,MATCH(VALUE(LEFT(Taulukko1[[#This Row],[TOL2008]],2)),Pääluokka!$G$2:$G$100,0))</f>
        <v>Teollisuus (C-E)</v>
      </c>
      <c r="L3325" s="41">
        <f t="shared" si="510"/>
        <v>42</v>
      </c>
      <c r="M3325" s="43">
        <f t="shared" si="511"/>
        <v>42233</v>
      </c>
      <c r="N3325" s="43">
        <f t="shared" si="512"/>
        <v>42275</v>
      </c>
      <c r="O3325" s="43">
        <f t="shared" si="513"/>
        <v>42217</v>
      </c>
      <c r="P3325" s="43">
        <f t="shared" si="514"/>
        <v>42248</v>
      </c>
      <c r="Q3325" s="41">
        <f t="shared" si="515"/>
        <v>2015</v>
      </c>
      <c r="R3325" s="41">
        <f t="shared" si="516"/>
        <v>2015</v>
      </c>
      <c r="S3325" s="43" t="str">
        <f>YEAR(Taulukko1[[#This Row],[Alku KK]])&amp;"Q"&amp;ROUNDDOWN((MONTH(Taulukko1[[#This Row],[Alku KK]])-1)/3+1,0)</f>
        <v>2015Q3</v>
      </c>
      <c r="T3325" s="43" t="str">
        <f>YEAR(Taulukko1[[#This Row],[Loppu KK]])&amp;"Q"&amp;ROUNDDOWN((MONTH(Taulukko1[[#This Row],[Loppu KK]])-1)/3+1,0)</f>
        <v>2015Q3</v>
      </c>
      <c r="U3325" s="66">
        <f>IF(COUNT(Taulukko1[[#This Row],[Neuvottelujen alaiset ]])=1,Taulukko1[[#This Row],[Neuvottelujen alaiset ]],Taulukko1[[#This Row],[Vähennystarve]])</f>
        <v>450</v>
      </c>
      <c r="V3325" s="44">
        <f t="shared" si="517"/>
        <v>0.22222222222222221</v>
      </c>
      <c r="W3325" s="44">
        <f t="shared" si="518"/>
        <v>0.14444444444444443</v>
      </c>
      <c r="X3325" s="44">
        <f t="shared" si="519"/>
        <v>0.65</v>
      </c>
      <c r="Y3325" s="90" t="b">
        <f>AND(MONTH(Taulukko1[[#This Row],[Alku PVM]] )=6,DAY(Taulukko1[[#This Row],[Alku PVM]] )&gt;19)</f>
        <v>0</v>
      </c>
      <c r="Z3325" s="90" t="b">
        <f>AND(MONTH(Taulukko1[[#This Row],[Loppu PVM]] )=6,DAY(Taulukko1[[#This Row],[Loppu PVM]] )&gt;19)</f>
        <v>0</v>
      </c>
      <c r="AA3325" s="90" t="b">
        <f>OR(MONTH(Taulukko1[[#This Row],[Alku PVM]] )&lt;=5,AND(MONTH(Taulukko1[[#This Row],[Alku PVM]] )=6,DAY(Taulukko1[[#This Row],[Alku PVM]] )&lt;20))</f>
        <v>0</v>
      </c>
      <c r="AB3325" s="90" t="b">
        <f>OR(MONTH(Taulukko1[[#This Row],[Loppu PVM]])&lt;=5,AND(MONTH(Taulukko1[[#This Row],[Loppu PVM]] )=6,DAY(Taulukko1[[#This Row],[Loppu PVM]])&lt;20))</f>
        <v>0</v>
      </c>
      <c r="AC3325" s="90" t="b">
        <f>OR(MONTH(Taulukko1[[#This Row],[Alku PVM]] )&lt;=3,AND(MONTH(Taulukko1[[#This Row],[Alku PVM]] )=3))</f>
        <v>0</v>
      </c>
      <c r="AD3325" s="90" t="b">
        <f>OR(MONTH(Taulukko1[[#This Row],[Loppu PVM]] )&lt;=3,AND(MONTH(Taulukko1[[#This Row],[Loppu PVM]] )=3))</f>
        <v>0</v>
      </c>
      <c r="AE3325" s="90" t="b">
        <f>OR(MONTH(Taulukko1[[#This Row],[Alku PVM]] )&lt;=9,AND(MONTH(Taulukko1[[#This Row],[Alku PVM]] )=9))</f>
        <v>1</v>
      </c>
      <c r="AF3325" s="90" t="b">
        <f>OR(MONTH(Taulukko1[[#This Row],[Loppu PVM]])&lt;=9,AND(MONTH(Taulukko1[[#This Row],[Loppu PVM]] )=9))</f>
        <v>1</v>
      </c>
      <c r="AG3325" s="90" t="b">
        <f>OR(MONTH(Taulukko1[[#This Row],[Alku PVM]] )&lt;=6,AND(MONTH(Taulukko1[[#This Row],[Alku PVM]] )=6))</f>
        <v>0</v>
      </c>
      <c r="AH3325" s="90" t="b">
        <f>OR(MONTH(Taulukko1[[#This Row],[Loppu PVM]])&lt;=6,AND(MONTH(Taulukko1[[#This Row],[Loppu PVM]] )=6))</f>
        <v>0</v>
      </c>
    </row>
    <row r="3326" spans="1:34">
      <c r="A3326" s="25" t="s">
        <v>4738</v>
      </c>
      <c r="B3326" s="26">
        <v>42234</v>
      </c>
      <c r="C3326" s="25" t="s">
        <v>4955</v>
      </c>
      <c r="D3326" s="35"/>
      <c r="E3326" s="27">
        <v>20</v>
      </c>
      <c r="F3326" s="26">
        <v>42298</v>
      </c>
      <c r="G3326" s="33">
        <v>15</v>
      </c>
      <c r="H3326" s="27">
        <v>40</v>
      </c>
      <c r="I3326" s="126">
        <f>INDEX('TOL2008'!B:B,MATCH(A3326,'TOL2008'!A:A,0))</f>
        <v>88999</v>
      </c>
      <c r="J3326" s="126" t="str">
        <f>INDEX(Pääluokka!$H$2:$H$100,MATCH(VALUE(LEFT(Taulukko1[[#This Row],[TOL2008]],2)),Pääluokka!$G$2:$G$100,0))</f>
        <v>Terveys- ja sosiaalipalvelut</v>
      </c>
      <c r="K3326" s="126" t="str">
        <f>INDEX(Pääluokka!$I$2:$I$100,MATCH(VALUE(LEFT(Taulukko1[[#This Row],[TOL2008]],2)),Pääluokka!$G$2:$G$100,0))</f>
        <v>Muut toimialat (O-Q, T-X)</v>
      </c>
      <c r="L3326" s="41">
        <f t="shared" si="510"/>
        <v>64</v>
      </c>
      <c r="M3326" s="43">
        <f t="shared" si="511"/>
        <v>42234</v>
      </c>
      <c r="N3326" s="43">
        <f t="shared" si="512"/>
        <v>42298</v>
      </c>
      <c r="O3326" s="43">
        <f t="shared" si="513"/>
        <v>42217</v>
      </c>
      <c r="P3326" s="43">
        <f t="shared" si="514"/>
        <v>42278</v>
      </c>
      <c r="Q3326" s="41">
        <f t="shared" si="515"/>
        <v>2015</v>
      </c>
      <c r="R3326" s="41">
        <f t="shared" si="516"/>
        <v>2015</v>
      </c>
      <c r="S3326" s="43" t="str">
        <f>YEAR(Taulukko1[[#This Row],[Alku KK]])&amp;"Q"&amp;ROUNDDOWN((MONTH(Taulukko1[[#This Row],[Alku KK]])-1)/3+1,0)</f>
        <v>2015Q3</v>
      </c>
      <c r="T3326" s="43" t="str">
        <f>YEAR(Taulukko1[[#This Row],[Loppu KK]])&amp;"Q"&amp;ROUNDDOWN((MONTH(Taulukko1[[#This Row],[Loppu KK]])-1)/3+1,0)</f>
        <v>2015Q4</v>
      </c>
      <c r="U3326" s="66">
        <f>IF(COUNT(Taulukko1[[#This Row],[Neuvottelujen alaiset ]])=1,Taulukko1[[#This Row],[Neuvottelujen alaiset ]],Taulukko1[[#This Row],[Vähennystarve]])</f>
        <v>40</v>
      </c>
      <c r="V3326" s="44">
        <f t="shared" si="517"/>
        <v>0.5</v>
      </c>
      <c r="W3326" s="44">
        <f t="shared" si="518"/>
        <v>0.375</v>
      </c>
      <c r="X3326" s="44">
        <f t="shared" si="519"/>
        <v>0.75</v>
      </c>
      <c r="Y3326" s="90" t="b">
        <f>AND(MONTH(Taulukko1[[#This Row],[Alku PVM]] )=6,DAY(Taulukko1[[#This Row],[Alku PVM]] )&gt;19)</f>
        <v>0</v>
      </c>
      <c r="Z3326" s="90" t="b">
        <f>AND(MONTH(Taulukko1[[#This Row],[Loppu PVM]] )=6,DAY(Taulukko1[[#This Row],[Loppu PVM]] )&gt;19)</f>
        <v>0</v>
      </c>
      <c r="AA3326" s="90" t="b">
        <f>OR(MONTH(Taulukko1[[#This Row],[Alku PVM]] )&lt;=5,AND(MONTH(Taulukko1[[#This Row],[Alku PVM]] )=6,DAY(Taulukko1[[#This Row],[Alku PVM]] )&lt;20))</f>
        <v>0</v>
      </c>
      <c r="AB3326" s="90" t="b">
        <f>OR(MONTH(Taulukko1[[#This Row],[Loppu PVM]])&lt;=5,AND(MONTH(Taulukko1[[#This Row],[Loppu PVM]] )=6,DAY(Taulukko1[[#This Row],[Loppu PVM]])&lt;20))</f>
        <v>0</v>
      </c>
      <c r="AC3326" s="90" t="b">
        <f>OR(MONTH(Taulukko1[[#This Row],[Alku PVM]] )&lt;=3,AND(MONTH(Taulukko1[[#This Row],[Alku PVM]] )=3))</f>
        <v>0</v>
      </c>
      <c r="AD3326" s="90" t="b">
        <f>OR(MONTH(Taulukko1[[#This Row],[Loppu PVM]] )&lt;=3,AND(MONTH(Taulukko1[[#This Row],[Loppu PVM]] )=3))</f>
        <v>0</v>
      </c>
      <c r="AE3326" s="90" t="b">
        <f>OR(MONTH(Taulukko1[[#This Row],[Alku PVM]] )&lt;=9,AND(MONTH(Taulukko1[[#This Row],[Alku PVM]] )=9))</f>
        <v>1</v>
      </c>
      <c r="AF3326" s="90" t="b">
        <f>OR(MONTH(Taulukko1[[#This Row],[Loppu PVM]])&lt;=9,AND(MONTH(Taulukko1[[#This Row],[Loppu PVM]] )=9))</f>
        <v>0</v>
      </c>
      <c r="AG3326" s="90" t="b">
        <f>OR(MONTH(Taulukko1[[#This Row],[Alku PVM]] )&lt;=6,AND(MONTH(Taulukko1[[#This Row],[Alku PVM]] )=6))</f>
        <v>0</v>
      </c>
      <c r="AH3326" s="90" t="b">
        <f>OR(MONTH(Taulukko1[[#This Row],[Loppu PVM]])&lt;=6,AND(MONTH(Taulukko1[[#This Row],[Loppu PVM]] )=6))</f>
        <v>0</v>
      </c>
    </row>
    <row r="3327" spans="1:34">
      <c r="A3327" s="45" t="s">
        <v>4816</v>
      </c>
      <c r="B3327" s="46">
        <v>42234</v>
      </c>
      <c r="C3327" s="45" t="s">
        <v>4817</v>
      </c>
      <c r="D3327" s="47"/>
      <c r="E3327" s="48"/>
      <c r="F3327" s="46">
        <v>42248</v>
      </c>
      <c r="G3327" s="49">
        <v>4</v>
      </c>
      <c r="H3327" s="48"/>
      <c r="I3327" s="129">
        <f>INDEX('TOL2008'!B:B,MATCH(A3327,'TOL2008'!A:A,0))</f>
        <v>73111</v>
      </c>
      <c r="J3327" s="129" t="str">
        <f>INDEX(Pääluokka!$H$2:$H$100,MATCH(VALUE(LEFT(Taulukko1[[#This Row],[TOL2008]],2)),Pääluokka!$G$2:$G$100,0))</f>
        <v>Ammatillinen, tieteellinen ja tekninen toiminta</v>
      </c>
      <c r="K3327" s="129" t="str">
        <f>INDEX(Pääluokka!$I$2:$I$100,MATCH(VALUE(LEFT(Taulukko1[[#This Row],[TOL2008]],2)),Pääluokka!$G$2:$G$100,0))</f>
        <v>Palvelualat (G-N, R, S)</v>
      </c>
      <c r="L3327" s="50">
        <f t="shared" si="510"/>
        <v>14</v>
      </c>
      <c r="M3327" s="51">
        <f t="shared" si="511"/>
        <v>42234</v>
      </c>
      <c r="N3327" s="51">
        <f t="shared" si="512"/>
        <v>42248</v>
      </c>
      <c r="O3327" s="51">
        <f t="shared" si="513"/>
        <v>42217</v>
      </c>
      <c r="P3327" s="51">
        <f t="shared" si="514"/>
        <v>42248</v>
      </c>
      <c r="Q3327" s="41">
        <f t="shared" si="515"/>
        <v>2015</v>
      </c>
      <c r="R3327" s="41">
        <f t="shared" si="516"/>
        <v>2015</v>
      </c>
      <c r="S3327" s="51" t="str">
        <f>YEAR(Taulukko1[[#This Row],[Alku KK]])&amp;"Q"&amp;ROUNDDOWN((MONTH(Taulukko1[[#This Row],[Alku KK]])-1)/3+1,0)</f>
        <v>2015Q3</v>
      </c>
      <c r="T3327" s="51" t="str">
        <f>YEAR(Taulukko1[[#This Row],[Loppu KK]])&amp;"Q"&amp;ROUNDDOWN((MONTH(Taulukko1[[#This Row],[Loppu KK]])-1)/3+1,0)</f>
        <v>2015Q3</v>
      </c>
      <c r="U3327" s="66">
        <f>IF(COUNT(Taulukko1[[#This Row],[Neuvottelujen alaiset ]])=1,Taulukko1[[#This Row],[Neuvottelujen alaiset ]],Taulukko1[[#This Row],[Vähennystarve]])</f>
        <v>0</v>
      </c>
      <c r="V3327" s="52" t="str">
        <f t="shared" si="517"/>
        <v>NA</v>
      </c>
      <c r="W3327" s="52" t="str">
        <f t="shared" si="518"/>
        <v>NA</v>
      </c>
      <c r="X3327" s="52" t="str">
        <f t="shared" si="519"/>
        <v>NA</v>
      </c>
      <c r="Y3327" s="90" t="b">
        <f>AND(MONTH(Taulukko1[[#This Row],[Alku PVM]] )=6,DAY(Taulukko1[[#This Row],[Alku PVM]] )&gt;19)</f>
        <v>0</v>
      </c>
      <c r="Z3327" s="90" t="b">
        <f>AND(MONTH(Taulukko1[[#This Row],[Loppu PVM]] )=6,DAY(Taulukko1[[#This Row],[Loppu PVM]] )&gt;19)</f>
        <v>0</v>
      </c>
      <c r="AA3327" s="90" t="b">
        <f>OR(MONTH(Taulukko1[[#This Row],[Alku PVM]] )&lt;=5,AND(MONTH(Taulukko1[[#This Row],[Alku PVM]] )=6,DAY(Taulukko1[[#This Row],[Alku PVM]] )&lt;20))</f>
        <v>0</v>
      </c>
      <c r="AB3327" s="90" t="b">
        <f>OR(MONTH(Taulukko1[[#This Row],[Loppu PVM]])&lt;=5,AND(MONTH(Taulukko1[[#This Row],[Loppu PVM]] )=6,DAY(Taulukko1[[#This Row],[Loppu PVM]])&lt;20))</f>
        <v>0</v>
      </c>
      <c r="AC3327" s="90" t="b">
        <f>OR(MONTH(Taulukko1[[#This Row],[Alku PVM]] )&lt;=3,AND(MONTH(Taulukko1[[#This Row],[Alku PVM]] )=3))</f>
        <v>0</v>
      </c>
      <c r="AD3327" s="90" t="b">
        <f>OR(MONTH(Taulukko1[[#This Row],[Loppu PVM]] )&lt;=3,AND(MONTH(Taulukko1[[#This Row],[Loppu PVM]] )=3))</f>
        <v>0</v>
      </c>
      <c r="AE3327" s="90" t="b">
        <f>OR(MONTH(Taulukko1[[#This Row],[Alku PVM]] )&lt;=9,AND(MONTH(Taulukko1[[#This Row],[Alku PVM]] )=9))</f>
        <v>1</v>
      </c>
      <c r="AF3327" s="90" t="b">
        <f>OR(MONTH(Taulukko1[[#This Row],[Loppu PVM]])&lt;=9,AND(MONTH(Taulukko1[[#This Row],[Loppu PVM]] )=9))</f>
        <v>1</v>
      </c>
      <c r="AG3327" s="90" t="b">
        <f>OR(MONTH(Taulukko1[[#This Row],[Alku PVM]] )&lt;=6,AND(MONTH(Taulukko1[[#This Row],[Alku PVM]] )=6))</f>
        <v>0</v>
      </c>
      <c r="AH3327" s="90" t="b">
        <f>OR(MONTH(Taulukko1[[#This Row],[Loppu PVM]])&lt;=6,AND(MONTH(Taulukko1[[#This Row],[Loppu PVM]] )=6))</f>
        <v>0</v>
      </c>
    </row>
    <row r="3328" spans="1:34">
      <c r="A3328" s="21" t="s">
        <v>1349</v>
      </c>
      <c r="B3328" s="26">
        <v>42235</v>
      </c>
      <c r="C3328" s="25" t="s">
        <v>4858</v>
      </c>
      <c r="D3328" s="35"/>
      <c r="E3328" s="27">
        <v>290</v>
      </c>
      <c r="F3328" s="26">
        <v>42277</v>
      </c>
      <c r="G3328" s="33">
        <v>89</v>
      </c>
      <c r="H3328" s="27">
        <v>970</v>
      </c>
      <c r="I3328" s="126">
        <f>INDEX('TOL2008'!B:B,MATCH(A3328,'TOL2008'!A:A,0))</f>
        <v>71201</v>
      </c>
      <c r="J3328" s="126" t="str">
        <f>INDEX(Pääluokka!$H$2:$H$100,MATCH(VALUE(LEFT(Taulukko1[[#This Row],[TOL2008]],2)),Pääluokka!$G$2:$G$100,0))</f>
        <v>Ammatillinen, tieteellinen ja tekninen toiminta</v>
      </c>
      <c r="K3328" s="126" t="str">
        <f>INDEX(Pääluokka!$I$2:$I$100,MATCH(VALUE(LEFT(Taulukko1[[#This Row],[TOL2008]],2)),Pääluokka!$G$2:$G$100,0))</f>
        <v>Palvelualat (G-N, R, S)</v>
      </c>
      <c r="L3328" s="41">
        <f t="shared" si="510"/>
        <v>42</v>
      </c>
      <c r="M3328" s="43">
        <f t="shared" si="511"/>
        <v>42235</v>
      </c>
      <c r="N3328" s="43">
        <f t="shared" si="512"/>
        <v>42277</v>
      </c>
      <c r="O3328" s="43">
        <f t="shared" si="513"/>
        <v>42217</v>
      </c>
      <c r="P3328" s="43">
        <f t="shared" si="514"/>
        <v>42248</v>
      </c>
      <c r="Q3328" s="41">
        <f t="shared" si="515"/>
        <v>2015</v>
      </c>
      <c r="R3328" s="41">
        <f t="shared" si="516"/>
        <v>2015</v>
      </c>
      <c r="S3328" s="43" t="str">
        <f>YEAR(Taulukko1[[#This Row],[Alku KK]])&amp;"Q"&amp;ROUNDDOWN((MONTH(Taulukko1[[#This Row],[Alku KK]])-1)/3+1,0)</f>
        <v>2015Q3</v>
      </c>
      <c r="T3328" s="43" t="str">
        <f>YEAR(Taulukko1[[#This Row],[Loppu KK]])&amp;"Q"&amp;ROUNDDOWN((MONTH(Taulukko1[[#This Row],[Loppu KK]])-1)/3+1,0)</f>
        <v>2015Q3</v>
      </c>
      <c r="U3328" s="66">
        <f>IF(COUNT(Taulukko1[[#This Row],[Neuvottelujen alaiset ]])=1,Taulukko1[[#This Row],[Neuvottelujen alaiset ]],Taulukko1[[#This Row],[Vähennystarve]])</f>
        <v>970</v>
      </c>
      <c r="V3328" s="44">
        <f t="shared" si="517"/>
        <v>0.29896907216494845</v>
      </c>
      <c r="W3328" s="44">
        <f t="shared" si="518"/>
        <v>9.1752577319587622E-2</v>
      </c>
      <c r="X3328" s="44">
        <f t="shared" si="519"/>
        <v>0.30689655172413793</v>
      </c>
      <c r="Y3328" s="90" t="b">
        <f>AND(MONTH(Taulukko1[[#This Row],[Alku PVM]] )=6,DAY(Taulukko1[[#This Row],[Alku PVM]] )&gt;19)</f>
        <v>0</v>
      </c>
      <c r="Z3328" s="90" t="b">
        <f>AND(MONTH(Taulukko1[[#This Row],[Loppu PVM]] )=6,DAY(Taulukko1[[#This Row],[Loppu PVM]] )&gt;19)</f>
        <v>0</v>
      </c>
      <c r="AA3328" s="90" t="b">
        <f>OR(MONTH(Taulukko1[[#This Row],[Alku PVM]] )&lt;=5,AND(MONTH(Taulukko1[[#This Row],[Alku PVM]] )=6,DAY(Taulukko1[[#This Row],[Alku PVM]] )&lt;20))</f>
        <v>0</v>
      </c>
      <c r="AB3328" s="90" t="b">
        <f>OR(MONTH(Taulukko1[[#This Row],[Loppu PVM]])&lt;=5,AND(MONTH(Taulukko1[[#This Row],[Loppu PVM]] )=6,DAY(Taulukko1[[#This Row],[Loppu PVM]])&lt;20))</f>
        <v>0</v>
      </c>
      <c r="AC3328" s="90" t="b">
        <f>OR(MONTH(Taulukko1[[#This Row],[Alku PVM]] )&lt;=3,AND(MONTH(Taulukko1[[#This Row],[Alku PVM]] )=3))</f>
        <v>0</v>
      </c>
      <c r="AD3328" s="90" t="b">
        <f>OR(MONTH(Taulukko1[[#This Row],[Loppu PVM]] )&lt;=3,AND(MONTH(Taulukko1[[#This Row],[Loppu PVM]] )=3))</f>
        <v>0</v>
      </c>
      <c r="AE3328" s="90" t="b">
        <f>OR(MONTH(Taulukko1[[#This Row],[Alku PVM]] )&lt;=9,AND(MONTH(Taulukko1[[#This Row],[Alku PVM]] )=9))</f>
        <v>1</v>
      </c>
      <c r="AF3328" s="90" t="b">
        <f>OR(MONTH(Taulukko1[[#This Row],[Loppu PVM]])&lt;=9,AND(MONTH(Taulukko1[[#This Row],[Loppu PVM]] )=9))</f>
        <v>1</v>
      </c>
      <c r="AG3328" s="90" t="b">
        <f>OR(MONTH(Taulukko1[[#This Row],[Alku PVM]] )&lt;=6,AND(MONTH(Taulukko1[[#This Row],[Alku PVM]] )=6))</f>
        <v>0</v>
      </c>
      <c r="AH3328" s="90" t="b">
        <f>OR(MONTH(Taulukko1[[#This Row],[Loppu PVM]])&lt;=6,AND(MONTH(Taulukko1[[#This Row],[Loppu PVM]] )=6))</f>
        <v>0</v>
      </c>
    </row>
    <row r="3329" spans="1:34">
      <c r="A3329" s="25" t="s">
        <v>4725</v>
      </c>
      <c r="B3329" s="26">
        <v>42235</v>
      </c>
      <c r="C3329" s="25" t="s">
        <v>143</v>
      </c>
      <c r="D3329" s="35" t="s">
        <v>25</v>
      </c>
      <c r="E3329" s="27">
        <v>20</v>
      </c>
      <c r="F3329" s="26">
        <v>42282</v>
      </c>
      <c r="G3329" s="33">
        <v>8</v>
      </c>
      <c r="H3329" s="27">
        <v>50</v>
      </c>
      <c r="I3329" s="126">
        <f>INDEX('TOL2008'!B:B,MATCH(A3329,'TOL2008'!A:A,0))</f>
        <v>94999</v>
      </c>
      <c r="J3329" s="126" t="str">
        <f>INDEX(Pääluokka!$H$2:$H$100,MATCH(VALUE(LEFT(Taulukko1[[#This Row],[TOL2008]],2)),Pääluokka!$G$2:$G$100,0))</f>
        <v>Muu palvelutoiminta</v>
      </c>
      <c r="K3329" s="126" t="str">
        <f>INDEX(Pääluokka!$I$2:$I$100,MATCH(VALUE(LEFT(Taulukko1[[#This Row],[TOL2008]],2)),Pääluokka!$G$2:$G$100,0))</f>
        <v>Palvelualat (G-N, R, S)</v>
      </c>
      <c r="L3329" s="41">
        <f t="shared" si="510"/>
        <v>47</v>
      </c>
      <c r="M3329" s="43">
        <f t="shared" si="511"/>
        <v>42235</v>
      </c>
      <c r="N3329" s="43">
        <f t="shared" si="512"/>
        <v>42282</v>
      </c>
      <c r="O3329" s="43">
        <f t="shared" si="513"/>
        <v>42217</v>
      </c>
      <c r="P3329" s="43">
        <f t="shared" si="514"/>
        <v>42278</v>
      </c>
      <c r="Q3329" s="41">
        <f t="shared" si="515"/>
        <v>2015</v>
      </c>
      <c r="R3329" s="41">
        <f t="shared" si="516"/>
        <v>2015</v>
      </c>
      <c r="S3329" s="43" t="str">
        <f>YEAR(Taulukko1[[#This Row],[Alku KK]])&amp;"Q"&amp;ROUNDDOWN((MONTH(Taulukko1[[#This Row],[Alku KK]])-1)/3+1,0)</f>
        <v>2015Q3</v>
      </c>
      <c r="T3329" s="43" t="str">
        <f>YEAR(Taulukko1[[#This Row],[Loppu KK]])&amp;"Q"&amp;ROUNDDOWN((MONTH(Taulukko1[[#This Row],[Loppu KK]])-1)/3+1,0)</f>
        <v>2015Q4</v>
      </c>
      <c r="U3329" s="66">
        <f>IF(COUNT(Taulukko1[[#This Row],[Neuvottelujen alaiset ]])=1,Taulukko1[[#This Row],[Neuvottelujen alaiset ]],Taulukko1[[#This Row],[Vähennystarve]])</f>
        <v>50</v>
      </c>
      <c r="V3329" s="44">
        <f t="shared" si="517"/>
        <v>0.4</v>
      </c>
      <c r="W3329" s="44">
        <f t="shared" si="518"/>
        <v>0.16</v>
      </c>
      <c r="X3329" s="44">
        <f t="shared" si="519"/>
        <v>0.4</v>
      </c>
      <c r="Y3329" s="90" t="b">
        <f>AND(MONTH(Taulukko1[[#This Row],[Alku PVM]] )=6,DAY(Taulukko1[[#This Row],[Alku PVM]] )&gt;19)</f>
        <v>0</v>
      </c>
      <c r="Z3329" s="90" t="b">
        <f>AND(MONTH(Taulukko1[[#This Row],[Loppu PVM]] )=6,DAY(Taulukko1[[#This Row],[Loppu PVM]] )&gt;19)</f>
        <v>0</v>
      </c>
      <c r="AA3329" s="90" t="b">
        <f>OR(MONTH(Taulukko1[[#This Row],[Alku PVM]] )&lt;=5,AND(MONTH(Taulukko1[[#This Row],[Alku PVM]] )=6,DAY(Taulukko1[[#This Row],[Alku PVM]] )&lt;20))</f>
        <v>0</v>
      </c>
      <c r="AB3329" s="90" t="b">
        <f>OR(MONTH(Taulukko1[[#This Row],[Loppu PVM]])&lt;=5,AND(MONTH(Taulukko1[[#This Row],[Loppu PVM]] )=6,DAY(Taulukko1[[#This Row],[Loppu PVM]])&lt;20))</f>
        <v>0</v>
      </c>
      <c r="AC3329" s="90" t="b">
        <f>OR(MONTH(Taulukko1[[#This Row],[Alku PVM]] )&lt;=3,AND(MONTH(Taulukko1[[#This Row],[Alku PVM]] )=3))</f>
        <v>0</v>
      </c>
      <c r="AD3329" s="90" t="b">
        <f>OR(MONTH(Taulukko1[[#This Row],[Loppu PVM]] )&lt;=3,AND(MONTH(Taulukko1[[#This Row],[Loppu PVM]] )=3))</f>
        <v>0</v>
      </c>
      <c r="AE3329" s="90" t="b">
        <f>OR(MONTH(Taulukko1[[#This Row],[Alku PVM]] )&lt;=9,AND(MONTH(Taulukko1[[#This Row],[Alku PVM]] )=9))</f>
        <v>1</v>
      </c>
      <c r="AF3329" s="90" t="b">
        <f>OR(MONTH(Taulukko1[[#This Row],[Loppu PVM]])&lt;=9,AND(MONTH(Taulukko1[[#This Row],[Loppu PVM]] )=9))</f>
        <v>0</v>
      </c>
      <c r="AG3329" s="90" t="b">
        <f>OR(MONTH(Taulukko1[[#This Row],[Alku PVM]] )&lt;=6,AND(MONTH(Taulukko1[[#This Row],[Alku PVM]] )=6))</f>
        <v>0</v>
      </c>
      <c r="AH3329" s="90" t="b">
        <f>OR(MONTH(Taulukko1[[#This Row],[Loppu PVM]])&lt;=6,AND(MONTH(Taulukko1[[#This Row],[Loppu PVM]] )=6))</f>
        <v>0</v>
      </c>
    </row>
    <row r="3330" spans="1:34">
      <c r="A3330" s="21" t="s">
        <v>842</v>
      </c>
      <c r="B3330" s="26">
        <v>42236</v>
      </c>
      <c r="C3330" s="25" t="s">
        <v>4942</v>
      </c>
      <c r="D3330" s="35" t="s">
        <v>25</v>
      </c>
      <c r="E3330" s="27">
        <v>68</v>
      </c>
      <c r="F3330" s="26">
        <v>42290</v>
      </c>
      <c r="G3330" s="33">
        <v>39</v>
      </c>
      <c r="H3330" s="27">
        <v>800</v>
      </c>
      <c r="I3330" s="126">
        <f>INDEX('TOL2008'!B:B,MATCH(A3330,'TOL2008'!A:A,0))</f>
        <v>11050</v>
      </c>
      <c r="J3330" s="126" t="str">
        <f>INDEX(Pääluokka!$H$2:$H$100,MATCH(VALUE(LEFT(Taulukko1[[#This Row],[TOL2008]],2)),Pääluokka!$G$2:$G$100,0))</f>
        <v>Teollisuus</v>
      </c>
      <c r="K3330" s="126" t="str">
        <f>INDEX(Pääluokka!$I$2:$I$100,MATCH(VALUE(LEFT(Taulukko1[[#This Row],[TOL2008]],2)),Pääluokka!$G$2:$G$100,0))</f>
        <v>Teollisuus (C-E)</v>
      </c>
      <c r="L3330" s="41">
        <f t="shared" si="510"/>
        <v>54</v>
      </c>
      <c r="M3330" s="43">
        <f t="shared" si="511"/>
        <v>42236</v>
      </c>
      <c r="N3330" s="43">
        <f t="shared" si="512"/>
        <v>42290</v>
      </c>
      <c r="O3330" s="43">
        <f t="shared" si="513"/>
        <v>42217</v>
      </c>
      <c r="P3330" s="43">
        <f t="shared" si="514"/>
        <v>42278</v>
      </c>
      <c r="Q3330" s="41">
        <f t="shared" si="515"/>
        <v>2015</v>
      </c>
      <c r="R3330" s="41">
        <f t="shared" si="516"/>
        <v>2015</v>
      </c>
      <c r="S3330" s="43" t="str">
        <f>YEAR(Taulukko1[[#This Row],[Alku KK]])&amp;"Q"&amp;ROUNDDOWN((MONTH(Taulukko1[[#This Row],[Alku KK]])-1)/3+1,0)</f>
        <v>2015Q3</v>
      </c>
      <c r="T3330" s="43" t="str">
        <f>YEAR(Taulukko1[[#This Row],[Loppu KK]])&amp;"Q"&amp;ROUNDDOWN((MONTH(Taulukko1[[#This Row],[Loppu KK]])-1)/3+1,0)</f>
        <v>2015Q4</v>
      </c>
      <c r="U3330" s="66">
        <f>IF(COUNT(Taulukko1[[#This Row],[Neuvottelujen alaiset ]])=1,Taulukko1[[#This Row],[Neuvottelujen alaiset ]],Taulukko1[[#This Row],[Vähennystarve]])</f>
        <v>800</v>
      </c>
      <c r="V3330" s="44">
        <f t="shared" si="517"/>
        <v>8.5000000000000006E-2</v>
      </c>
      <c r="W3330" s="44">
        <f t="shared" si="518"/>
        <v>4.8750000000000002E-2</v>
      </c>
      <c r="X3330" s="44">
        <f t="shared" si="519"/>
        <v>0.57352941176470584</v>
      </c>
      <c r="Y3330" s="90" t="b">
        <f>AND(MONTH(Taulukko1[[#This Row],[Alku PVM]] )=6,DAY(Taulukko1[[#This Row],[Alku PVM]] )&gt;19)</f>
        <v>0</v>
      </c>
      <c r="Z3330" s="90" t="b">
        <f>AND(MONTH(Taulukko1[[#This Row],[Loppu PVM]] )=6,DAY(Taulukko1[[#This Row],[Loppu PVM]] )&gt;19)</f>
        <v>0</v>
      </c>
      <c r="AA3330" s="90" t="b">
        <f>OR(MONTH(Taulukko1[[#This Row],[Alku PVM]] )&lt;=5,AND(MONTH(Taulukko1[[#This Row],[Alku PVM]] )=6,DAY(Taulukko1[[#This Row],[Alku PVM]] )&lt;20))</f>
        <v>0</v>
      </c>
      <c r="AB3330" s="90" t="b">
        <f>OR(MONTH(Taulukko1[[#This Row],[Loppu PVM]])&lt;=5,AND(MONTH(Taulukko1[[#This Row],[Loppu PVM]] )=6,DAY(Taulukko1[[#This Row],[Loppu PVM]])&lt;20))</f>
        <v>0</v>
      </c>
      <c r="AC3330" s="90" t="b">
        <f>OR(MONTH(Taulukko1[[#This Row],[Alku PVM]] )&lt;=3,AND(MONTH(Taulukko1[[#This Row],[Alku PVM]] )=3))</f>
        <v>0</v>
      </c>
      <c r="AD3330" s="90" t="b">
        <f>OR(MONTH(Taulukko1[[#This Row],[Loppu PVM]] )&lt;=3,AND(MONTH(Taulukko1[[#This Row],[Loppu PVM]] )=3))</f>
        <v>0</v>
      </c>
      <c r="AE3330" s="90" t="b">
        <f>OR(MONTH(Taulukko1[[#This Row],[Alku PVM]] )&lt;=9,AND(MONTH(Taulukko1[[#This Row],[Alku PVM]] )=9))</f>
        <v>1</v>
      </c>
      <c r="AF3330" s="90" t="b">
        <f>OR(MONTH(Taulukko1[[#This Row],[Loppu PVM]])&lt;=9,AND(MONTH(Taulukko1[[#This Row],[Loppu PVM]] )=9))</f>
        <v>0</v>
      </c>
      <c r="AG3330" s="90" t="b">
        <f>OR(MONTH(Taulukko1[[#This Row],[Alku PVM]] )&lt;=6,AND(MONTH(Taulukko1[[#This Row],[Alku PVM]] )=6))</f>
        <v>0</v>
      </c>
      <c r="AH3330" s="90" t="b">
        <f>OR(MONTH(Taulukko1[[#This Row],[Loppu PVM]])&lt;=6,AND(MONTH(Taulukko1[[#This Row],[Loppu PVM]] )=6))</f>
        <v>0</v>
      </c>
    </row>
    <row r="3331" spans="1:34">
      <c r="A3331" s="25" t="s">
        <v>4707</v>
      </c>
      <c r="B3331" s="26">
        <v>42236</v>
      </c>
      <c r="C3331" s="25" t="s">
        <v>143</v>
      </c>
      <c r="D3331" s="35"/>
      <c r="E3331" s="27">
        <v>60</v>
      </c>
      <c r="F3331" s="26"/>
      <c r="G3331" s="33"/>
      <c r="H3331" s="27">
        <v>550</v>
      </c>
      <c r="I3331" s="126">
        <f>INDEX('TOL2008'!B:B,MATCH(A3331,'TOL2008'!A:A,0))</f>
        <v>82110</v>
      </c>
      <c r="J3331" s="126" t="str">
        <f>INDEX(Pääluokka!$H$2:$H$100,MATCH(VALUE(LEFT(Taulukko1[[#This Row],[TOL2008]],2)),Pääluokka!$G$2:$G$100,0))</f>
        <v>Hallinto- ja tukipalvelutoiminta</v>
      </c>
      <c r="K3331" s="126" t="str">
        <f>INDEX(Pääluokka!$I$2:$I$100,MATCH(VALUE(LEFT(Taulukko1[[#This Row],[TOL2008]],2)),Pääluokka!$G$2:$G$100,0))</f>
        <v>Palvelualat (G-N, R, S)</v>
      </c>
      <c r="L3331" s="41" t="str">
        <f t="shared" ref="L3331:L3394" si="520">IFERROR(IF(AND(ISNUMBER(B3331),ISNUMBER(F3331),F3331&gt;B3331),F3331-B3331,"NA"),"NA")</f>
        <v>NA</v>
      </c>
      <c r="M3331" s="43">
        <f t="shared" ref="M3331:M3394" si="521">IF(ISNUMBER(B3331),B3331,IF(ISNUMBER(F3331),F3331-$L$1,"NA"))</f>
        <v>42236</v>
      </c>
      <c r="N3331" s="43">
        <f t="shared" ref="N3331:N3394" si="522">IF(ISNUMBER(F3331),F3331,IF(ISNUMBER(B3331),B3331+$L$1,"NA"))</f>
        <v>42287</v>
      </c>
      <c r="O3331" s="43">
        <f t="shared" ref="O3331:O3394" si="523">IFERROR(DATE(YEAR(M3331),MONTH(M3331),1),"NA")</f>
        <v>42217</v>
      </c>
      <c r="P3331" s="43">
        <f t="shared" ref="P3331:P3394" si="524">IFERROR(DATE(YEAR(N3331),MONTH(N3331),1),"NA")</f>
        <v>42278</v>
      </c>
      <c r="Q3331" s="41">
        <f t="shared" ref="Q3331:Q3394" si="525">IFERROR(YEAR(O3331),"NA")</f>
        <v>2015</v>
      </c>
      <c r="R3331" s="41">
        <f t="shared" ref="R3331:R3394" si="526">IFERROR(YEAR(P3331),"NA")</f>
        <v>2015</v>
      </c>
      <c r="S3331" s="43" t="str">
        <f>YEAR(Taulukko1[[#This Row],[Alku KK]])&amp;"Q"&amp;ROUNDDOWN((MONTH(Taulukko1[[#This Row],[Alku KK]])-1)/3+1,0)</f>
        <v>2015Q3</v>
      </c>
      <c r="T3331" s="43" t="str">
        <f>YEAR(Taulukko1[[#This Row],[Loppu KK]])&amp;"Q"&amp;ROUNDDOWN((MONTH(Taulukko1[[#This Row],[Loppu KK]])-1)/3+1,0)</f>
        <v>2015Q4</v>
      </c>
      <c r="U3331" s="66">
        <f>IF(COUNT(Taulukko1[[#This Row],[Neuvottelujen alaiset ]])=1,Taulukko1[[#This Row],[Neuvottelujen alaiset ]],Taulukko1[[#This Row],[Vähennystarve]])</f>
        <v>550</v>
      </c>
      <c r="V3331" s="44">
        <f t="shared" ref="V3331:V3394" si="527">IF(AND(ISNUMBER(E3331),ISNUMBER(H3331)),E3331/H3331,"NA")</f>
        <v>0.10909090909090909</v>
      </c>
      <c r="W3331" s="44" t="str">
        <f t="shared" ref="W3331:W3394" si="528">IF(AND(ISNUMBER(G3331),ISNUMBER(H3331)),G3331/H3331,"NA")</f>
        <v>NA</v>
      </c>
      <c r="X3331" s="44" t="str">
        <f t="shared" ref="X3331:X3394" si="529">IF(AND(ISNUMBER(G3331),ISNUMBER(E3331)),G3331/E3331,"NA")</f>
        <v>NA</v>
      </c>
      <c r="Y3331" s="90" t="b">
        <f>AND(MONTH(Taulukko1[[#This Row],[Alku PVM]] )=6,DAY(Taulukko1[[#This Row],[Alku PVM]] )&gt;19)</f>
        <v>0</v>
      </c>
      <c r="Z3331" s="90" t="b">
        <f>AND(MONTH(Taulukko1[[#This Row],[Loppu PVM]] )=6,DAY(Taulukko1[[#This Row],[Loppu PVM]] )&gt;19)</f>
        <v>0</v>
      </c>
      <c r="AA3331" s="90" t="b">
        <f>OR(MONTH(Taulukko1[[#This Row],[Alku PVM]] )&lt;=5,AND(MONTH(Taulukko1[[#This Row],[Alku PVM]] )=6,DAY(Taulukko1[[#This Row],[Alku PVM]] )&lt;20))</f>
        <v>0</v>
      </c>
      <c r="AB3331" s="90" t="b">
        <f>OR(MONTH(Taulukko1[[#This Row],[Loppu PVM]])&lt;=5,AND(MONTH(Taulukko1[[#This Row],[Loppu PVM]] )=6,DAY(Taulukko1[[#This Row],[Loppu PVM]])&lt;20))</f>
        <v>0</v>
      </c>
      <c r="AC3331" s="90" t="b">
        <f>OR(MONTH(Taulukko1[[#This Row],[Alku PVM]] )&lt;=3,AND(MONTH(Taulukko1[[#This Row],[Alku PVM]] )=3))</f>
        <v>0</v>
      </c>
      <c r="AD3331" s="90" t="b">
        <f>OR(MONTH(Taulukko1[[#This Row],[Loppu PVM]] )&lt;=3,AND(MONTH(Taulukko1[[#This Row],[Loppu PVM]] )=3))</f>
        <v>0</v>
      </c>
      <c r="AE3331" s="90" t="b">
        <f>OR(MONTH(Taulukko1[[#This Row],[Alku PVM]] )&lt;=9,AND(MONTH(Taulukko1[[#This Row],[Alku PVM]] )=9))</f>
        <v>1</v>
      </c>
      <c r="AF3331" s="90" t="b">
        <f>OR(MONTH(Taulukko1[[#This Row],[Loppu PVM]])&lt;=9,AND(MONTH(Taulukko1[[#This Row],[Loppu PVM]] )=9))</f>
        <v>0</v>
      </c>
      <c r="AG3331" s="90" t="b">
        <f>OR(MONTH(Taulukko1[[#This Row],[Alku PVM]] )&lt;=6,AND(MONTH(Taulukko1[[#This Row],[Alku PVM]] )=6))</f>
        <v>0</v>
      </c>
      <c r="AH3331" s="90" t="b">
        <f>OR(MONTH(Taulukko1[[#This Row],[Loppu PVM]])&lt;=6,AND(MONTH(Taulukko1[[#This Row],[Loppu PVM]] )=6))</f>
        <v>0</v>
      </c>
    </row>
    <row r="3332" spans="1:34">
      <c r="A3332" s="25" t="s">
        <v>4714</v>
      </c>
      <c r="B3332" s="26">
        <v>42236</v>
      </c>
      <c r="C3332" s="25" t="s">
        <v>4715</v>
      </c>
      <c r="D3332" s="35" t="s">
        <v>25</v>
      </c>
      <c r="E3332" s="27"/>
      <c r="F3332" s="26"/>
      <c r="G3332" s="33"/>
      <c r="H3332" s="27"/>
      <c r="I3332" s="126" t="str">
        <f>INDEX('TOL2008'!B:B,MATCH(A3332,'TOL2008'!A:A,0))</f>
        <v>02200</v>
      </c>
      <c r="J3332" s="126" t="str">
        <f>INDEX(Pääluokka!$H$2:$H$100,MATCH(VALUE(LEFT(Taulukko1[[#This Row],[TOL2008]],2)),Pääluokka!$G$2:$G$100,0))</f>
        <v>Maatalous, metsätalous ja kalatalous</v>
      </c>
      <c r="K3332" s="126" t="str">
        <f>INDEX(Pääluokka!$I$2:$I$100,MATCH(VALUE(LEFT(Taulukko1[[#This Row],[TOL2008]],2)),Pääluokka!$G$2:$G$100,0))</f>
        <v>Alkutuotanto (A-B)</v>
      </c>
      <c r="L3332" s="41" t="str">
        <f t="shared" si="520"/>
        <v>NA</v>
      </c>
      <c r="M3332" s="43">
        <f t="shared" si="521"/>
        <v>42236</v>
      </c>
      <c r="N3332" s="43">
        <f t="shared" si="522"/>
        <v>42287</v>
      </c>
      <c r="O3332" s="43">
        <f t="shared" si="523"/>
        <v>42217</v>
      </c>
      <c r="P3332" s="43">
        <f t="shared" si="524"/>
        <v>42278</v>
      </c>
      <c r="Q3332" s="41">
        <f t="shared" si="525"/>
        <v>2015</v>
      </c>
      <c r="R3332" s="41">
        <f t="shared" si="526"/>
        <v>2015</v>
      </c>
      <c r="S3332" s="43" t="str">
        <f>YEAR(Taulukko1[[#This Row],[Alku KK]])&amp;"Q"&amp;ROUNDDOWN((MONTH(Taulukko1[[#This Row],[Alku KK]])-1)/3+1,0)</f>
        <v>2015Q3</v>
      </c>
      <c r="T3332" s="43" t="str">
        <f>YEAR(Taulukko1[[#This Row],[Loppu KK]])&amp;"Q"&amp;ROUNDDOWN((MONTH(Taulukko1[[#This Row],[Loppu KK]])-1)/3+1,0)</f>
        <v>2015Q4</v>
      </c>
      <c r="U3332" s="66">
        <f>IF(COUNT(Taulukko1[[#This Row],[Neuvottelujen alaiset ]])=1,Taulukko1[[#This Row],[Neuvottelujen alaiset ]],Taulukko1[[#This Row],[Vähennystarve]])</f>
        <v>0</v>
      </c>
      <c r="V3332" s="44" t="str">
        <f t="shared" si="527"/>
        <v>NA</v>
      </c>
      <c r="W3332" s="44" t="str">
        <f t="shared" si="528"/>
        <v>NA</v>
      </c>
      <c r="X3332" s="44" t="str">
        <f t="shared" si="529"/>
        <v>NA</v>
      </c>
      <c r="Y3332" s="90" t="b">
        <f>AND(MONTH(Taulukko1[[#This Row],[Alku PVM]] )=6,DAY(Taulukko1[[#This Row],[Alku PVM]] )&gt;19)</f>
        <v>0</v>
      </c>
      <c r="Z3332" s="90" t="b">
        <f>AND(MONTH(Taulukko1[[#This Row],[Loppu PVM]] )=6,DAY(Taulukko1[[#This Row],[Loppu PVM]] )&gt;19)</f>
        <v>0</v>
      </c>
      <c r="AA3332" s="90" t="b">
        <f>OR(MONTH(Taulukko1[[#This Row],[Alku PVM]] )&lt;=5,AND(MONTH(Taulukko1[[#This Row],[Alku PVM]] )=6,DAY(Taulukko1[[#This Row],[Alku PVM]] )&lt;20))</f>
        <v>0</v>
      </c>
      <c r="AB3332" s="90" t="b">
        <f>OR(MONTH(Taulukko1[[#This Row],[Loppu PVM]])&lt;=5,AND(MONTH(Taulukko1[[#This Row],[Loppu PVM]] )=6,DAY(Taulukko1[[#This Row],[Loppu PVM]])&lt;20))</f>
        <v>0</v>
      </c>
      <c r="AC3332" s="90" t="b">
        <f>OR(MONTH(Taulukko1[[#This Row],[Alku PVM]] )&lt;=3,AND(MONTH(Taulukko1[[#This Row],[Alku PVM]] )=3))</f>
        <v>0</v>
      </c>
      <c r="AD3332" s="90" t="b">
        <f>OR(MONTH(Taulukko1[[#This Row],[Loppu PVM]] )&lt;=3,AND(MONTH(Taulukko1[[#This Row],[Loppu PVM]] )=3))</f>
        <v>0</v>
      </c>
      <c r="AE3332" s="90" t="b">
        <f>OR(MONTH(Taulukko1[[#This Row],[Alku PVM]] )&lt;=9,AND(MONTH(Taulukko1[[#This Row],[Alku PVM]] )=9))</f>
        <v>1</v>
      </c>
      <c r="AF3332" s="90" t="b">
        <f>OR(MONTH(Taulukko1[[#This Row],[Loppu PVM]])&lt;=9,AND(MONTH(Taulukko1[[#This Row],[Loppu PVM]] )=9))</f>
        <v>0</v>
      </c>
      <c r="AG3332" s="90" t="b">
        <f>OR(MONTH(Taulukko1[[#This Row],[Alku PVM]] )&lt;=6,AND(MONTH(Taulukko1[[#This Row],[Alku PVM]] )=6))</f>
        <v>0</v>
      </c>
      <c r="AH3332" s="90" t="b">
        <f>OR(MONTH(Taulukko1[[#This Row],[Loppu PVM]])&lt;=6,AND(MONTH(Taulukko1[[#This Row],[Loppu PVM]] )=6))</f>
        <v>0</v>
      </c>
    </row>
    <row r="3333" spans="1:34">
      <c r="A3333" s="56" t="s">
        <v>4741</v>
      </c>
      <c r="B3333" s="26">
        <v>42236</v>
      </c>
      <c r="C3333" s="25" t="s">
        <v>4742</v>
      </c>
      <c r="D3333" s="35" t="s">
        <v>25</v>
      </c>
      <c r="E3333" s="27"/>
      <c r="F3333" s="26"/>
      <c r="G3333" s="33"/>
      <c r="H3333" s="27">
        <v>171</v>
      </c>
      <c r="I3333" s="126">
        <f>INDEX('TOL2008'!B:B,MATCH(A3333,'TOL2008'!A:A,0))</f>
        <v>10710</v>
      </c>
      <c r="J3333" s="126" t="str">
        <f>INDEX(Pääluokka!$H$2:$H$100,MATCH(VALUE(LEFT(Taulukko1[[#This Row],[TOL2008]],2)),Pääluokka!$G$2:$G$100,0))</f>
        <v>Teollisuus</v>
      </c>
      <c r="K3333" s="126" t="str">
        <f>INDEX(Pääluokka!$I$2:$I$100,MATCH(VALUE(LEFT(Taulukko1[[#This Row],[TOL2008]],2)),Pääluokka!$G$2:$G$100,0))</f>
        <v>Teollisuus (C-E)</v>
      </c>
      <c r="L3333" s="41" t="str">
        <f t="shared" si="520"/>
        <v>NA</v>
      </c>
      <c r="M3333" s="43">
        <f t="shared" si="521"/>
        <v>42236</v>
      </c>
      <c r="N3333" s="43">
        <f t="shared" si="522"/>
        <v>42287</v>
      </c>
      <c r="O3333" s="43">
        <f t="shared" si="523"/>
        <v>42217</v>
      </c>
      <c r="P3333" s="43">
        <f t="shared" si="524"/>
        <v>42278</v>
      </c>
      <c r="Q3333" s="41">
        <f t="shared" si="525"/>
        <v>2015</v>
      </c>
      <c r="R3333" s="41">
        <f t="shared" si="526"/>
        <v>2015</v>
      </c>
      <c r="S3333" s="43" t="str">
        <f>YEAR(Taulukko1[[#This Row],[Alku KK]])&amp;"Q"&amp;ROUNDDOWN((MONTH(Taulukko1[[#This Row],[Alku KK]])-1)/3+1,0)</f>
        <v>2015Q3</v>
      </c>
      <c r="T3333" s="43" t="str">
        <f>YEAR(Taulukko1[[#This Row],[Loppu KK]])&amp;"Q"&amp;ROUNDDOWN((MONTH(Taulukko1[[#This Row],[Loppu KK]])-1)/3+1,0)</f>
        <v>2015Q4</v>
      </c>
      <c r="U3333" s="66">
        <f>IF(COUNT(Taulukko1[[#This Row],[Neuvottelujen alaiset ]])=1,Taulukko1[[#This Row],[Neuvottelujen alaiset ]],Taulukko1[[#This Row],[Vähennystarve]])</f>
        <v>171</v>
      </c>
      <c r="V3333" s="44" t="str">
        <f t="shared" si="527"/>
        <v>NA</v>
      </c>
      <c r="W3333" s="44" t="str">
        <f t="shared" si="528"/>
        <v>NA</v>
      </c>
      <c r="X3333" s="44" t="str">
        <f t="shared" si="529"/>
        <v>NA</v>
      </c>
      <c r="Y3333" s="90" t="b">
        <f>AND(MONTH(Taulukko1[[#This Row],[Alku PVM]] )=6,DAY(Taulukko1[[#This Row],[Alku PVM]] )&gt;19)</f>
        <v>0</v>
      </c>
      <c r="Z3333" s="90" t="b">
        <f>AND(MONTH(Taulukko1[[#This Row],[Loppu PVM]] )=6,DAY(Taulukko1[[#This Row],[Loppu PVM]] )&gt;19)</f>
        <v>0</v>
      </c>
      <c r="AA3333" s="90" t="b">
        <f>OR(MONTH(Taulukko1[[#This Row],[Alku PVM]] )&lt;=5,AND(MONTH(Taulukko1[[#This Row],[Alku PVM]] )=6,DAY(Taulukko1[[#This Row],[Alku PVM]] )&lt;20))</f>
        <v>0</v>
      </c>
      <c r="AB3333" s="90" t="b">
        <f>OR(MONTH(Taulukko1[[#This Row],[Loppu PVM]])&lt;=5,AND(MONTH(Taulukko1[[#This Row],[Loppu PVM]] )=6,DAY(Taulukko1[[#This Row],[Loppu PVM]])&lt;20))</f>
        <v>0</v>
      </c>
      <c r="AC3333" s="90" t="b">
        <f>OR(MONTH(Taulukko1[[#This Row],[Alku PVM]] )&lt;=3,AND(MONTH(Taulukko1[[#This Row],[Alku PVM]] )=3))</f>
        <v>0</v>
      </c>
      <c r="AD3333" s="90" t="b">
        <f>OR(MONTH(Taulukko1[[#This Row],[Loppu PVM]] )&lt;=3,AND(MONTH(Taulukko1[[#This Row],[Loppu PVM]] )=3))</f>
        <v>0</v>
      </c>
      <c r="AE3333" s="90" t="b">
        <f>OR(MONTH(Taulukko1[[#This Row],[Alku PVM]] )&lt;=9,AND(MONTH(Taulukko1[[#This Row],[Alku PVM]] )=9))</f>
        <v>1</v>
      </c>
      <c r="AF3333" s="90" t="b">
        <f>OR(MONTH(Taulukko1[[#This Row],[Loppu PVM]])&lt;=9,AND(MONTH(Taulukko1[[#This Row],[Loppu PVM]] )=9))</f>
        <v>0</v>
      </c>
      <c r="AG3333" s="90" t="b">
        <f>OR(MONTH(Taulukko1[[#This Row],[Alku PVM]] )&lt;=6,AND(MONTH(Taulukko1[[#This Row],[Alku PVM]] )=6))</f>
        <v>0</v>
      </c>
      <c r="AH3333" s="90" t="b">
        <f>OR(MONTH(Taulukko1[[#This Row],[Loppu PVM]])&lt;=6,AND(MONTH(Taulukko1[[#This Row],[Loppu PVM]] )=6))</f>
        <v>0</v>
      </c>
    </row>
    <row r="3334" spans="1:34">
      <c r="A3334" s="21" t="s">
        <v>842</v>
      </c>
      <c r="B3334" s="46">
        <v>42236</v>
      </c>
      <c r="C3334" s="45"/>
      <c r="D3334" s="47"/>
      <c r="E3334" s="48">
        <v>68</v>
      </c>
      <c r="F3334" s="46">
        <v>42290</v>
      </c>
      <c r="G3334" s="49">
        <v>39</v>
      </c>
      <c r="H3334" s="48">
        <v>800</v>
      </c>
      <c r="I3334" s="129">
        <f>INDEX('TOL2008'!B:B,MATCH(A3334,'TOL2008'!A:A,0))</f>
        <v>11050</v>
      </c>
      <c r="J3334" s="132" t="str">
        <f>INDEX(Pääluokka!$H$2:$H$100,MATCH(VALUE(LEFT(Taulukko1[[#This Row],[TOL2008]],2)),Pääluokka!$G$2:$G$100,0))</f>
        <v>Teollisuus</v>
      </c>
      <c r="K3334" s="132" t="str">
        <f>INDEX(Pääluokka!$I$2:$I$100,MATCH(VALUE(LEFT(Taulukko1[[#This Row],[TOL2008]],2)),Pääluokka!$G$2:$G$100,0))</f>
        <v>Teollisuus (C-E)</v>
      </c>
      <c r="L3334" s="50">
        <f t="shared" si="520"/>
        <v>54</v>
      </c>
      <c r="M3334" s="51">
        <f t="shared" si="521"/>
        <v>42236</v>
      </c>
      <c r="N3334" s="51">
        <f t="shared" si="522"/>
        <v>42290</v>
      </c>
      <c r="O3334" s="51">
        <f t="shared" si="523"/>
        <v>42217</v>
      </c>
      <c r="P3334" s="51">
        <f t="shared" si="524"/>
        <v>42278</v>
      </c>
      <c r="Q3334" s="41">
        <f t="shared" si="525"/>
        <v>2015</v>
      </c>
      <c r="R3334" s="41">
        <f t="shared" si="526"/>
        <v>2015</v>
      </c>
      <c r="S3334" s="51" t="str">
        <f>YEAR(Taulukko1[[#This Row],[Alku KK]])&amp;"Q"&amp;ROUNDDOWN((MONTH(Taulukko1[[#This Row],[Alku KK]])-1)/3+1,0)</f>
        <v>2015Q3</v>
      </c>
      <c r="T3334" s="51" t="str">
        <f>YEAR(Taulukko1[[#This Row],[Loppu KK]])&amp;"Q"&amp;ROUNDDOWN((MONTH(Taulukko1[[#This Row],[Loppu KK]])-1)/3+1,0)</f>
        <v>2015Q4</v>
      </c>
      <c r="U3334" s="66">
        <f>IF(COUNT(Taulukko1[[#This Row],[Neuvottelujen alaiset ]])=1,Taulukko1[[#This Row],[Neuvottelujen alaiset ]],Taulukko1[[#This Row],[Vähennystarve]])</f>
        <v>800</v>
      </c>
      <c r="V3334" s="52">
        <f t="shared" si="527"/>
        <v>8.5000000000000006E-2</v>
      </c>
      <c r="W3334" s="52">
        <f t="shared" si="528"/>
        <v>4.8750000000000002E-2</v>
      </c>
      <c r="X3334" s="52">
        <f t="shared" si="529"/>
        <v>0.57352941176470584</v>
      </c>
      <c r="Y3334" s="90" t="b">
        <f>AND(MONTH(Taulukko1[[#This Row],[Alku PVM]] )=6,DAY(Taulukko1[[#This Row],[Alku PVM]] )&gt;19)</f>
        <v>0</v>
      </c>
      <c r="Z3334" s="90" t="b">
        <f>AND(MONTH(Taulukko1[[#This Row],[Loppu PVM]] )=6,DAY(Taulukko1[[#This Row],[Loppu PVM]] )&gt;19)</f>
        <v>0</v>
      </c>
      <c r="AA3334" s="90" t="b">
        <f>OR(MONTH(Taulukko1[[#This Row],[Alku PVM]] )&lt;=5,AND(MONTH(Taulukko1[[#This Row],[Alku PVM]] )=6,DAY(Taulukko1[[#This Row],[Alku PVM]] )&lt;20))</f>
        <v>0</v>
      </c>
      <c r="AB3334" s="90" t="b">
        <f>OR(MONTH(Taulukko1[[#This Row],[Loppu PVM]])&lt;=5,AND(MONTH(Taulukko1[[#This Row],[Loppu PVM]] )=6,DAY(Taulukko1[[#This Row],[Loppu PVM]])&lt;20))</f>
        <v>0</v>
      </c>
      <c r="AC3334" s="90" t="b">
        <f>OR(MONTH(Taulukko1[[#This Row],[Alku PVM]] )&lt;=3,AND(MONTH(Taulukko1[[#This Row],[Alku PVM]] )=3))</f>
        <v>0</v>
      </c>
      <c r="AD3334" s="90" t="b">
        <f>OR(MONTH(Taulukko1[[#This Row],[Loppu PVM]] )&lt;=3,AND(MONTH(Taulukko1[[#This Row],[Loppu PVM]] )=3))</f>
        <v>0</v>
      </c>
      <c r="AE3334" s="90" t="b">
        <f>OR(MONTH(Taulukko1[[#This Row],[Alku PVM]] )&lt;=9,AND(MONTH(Taulukko1[[#This Row],[Alku PVM]] )=9))</f>
        <v>1</v>
      </c>
      <c r="AF3334" s="90" t="b">
        <f>OR(MONTH(Taulukko1[[#This Row],[Loppu PVM]])&lt;=9,AND(MONTH(Taulukko1[[#This Row],[Loppu PVM]] )=9))</f>
        <v>0</v>
      </c>
      <c r="AG3334" s="90" t="b">
        <f>OR(MONTH(Taulukko1[[#This Row],[Alku PVM]] )&lt;=6,AND(MONTH(Taulukko1[[#This Row],[Alku PVM]] )=6))</f>
        <v>0</v>
      </c>
      <c r="AH3334" s="90" t="b">
        <f>OR(MONTH(Taulukko1[[#This Row],[Loppu PVM]])&lt;=6,AND(MONTH(Taulukko1[[#This Row],[Loppu PVM]] )=6))</f>
        <v>0</v>
      </c>
    </row>
    <row r="3335" spans="1:34">
      <c r="A3335" s="25" t="s">
        <v>4701</v>
      </c>
      <c r="B3335" s="26">
        <v>42237</v>
      </c>
      <c r="C3335" s="25" t="s">
        <v>4702</v>
      </c>
      <c r="D3335" s="35" t="s">
        <v>25</v>
      </c>
      <c r="E3335" s="27"/>
      <c r="F3335" s="26">
        <v>42258</v>
      </c>
      <c r="G3335" s="33"/>
      <c r="H3335" s="27">
        <v>142</v>
      </c>
      <c r="I3335" s="126">
        <f>INDEX('TOL2008'!B:B,MATCH(A3335,'TOL2008'!A:A,0))</f>
        <v>16231</v>
      </c>
      <c r="J3335" s="126" t="str">
        <f>INDEX(Pääluokka!$H$2:$H$100,MATCH(VALUE(LEFT(Taulukko1[[#This Row],[TOL2008]],2)),Pääluokka!$G$2:$G$100,0))</f>
        <v>Teollisuus</v>
      </c>
      <c r="K3335" s="126" t="str">
        <f>INDEX(Pääluokka!$I$2:$I$100,MATCH(VALUE(LEFT(Taulukko1[[#This Row],[TOL2008]],2)),Pääluokka!$G$2:$G$100,0))</f>
        <v>Teollisuus (C-E)</v>
      </c>
      <c r="L3335" s="41">
        <f t="shared" si="520"/>
        <v>21</v>
      </c>
      <c r="M3335" s="43">
        <f t="shared" si="521"/>
        <v>42237</v>
      </c>
      <c r="N3335" s="43">
        <f t="shared" si="522"/>
        <v>42258</v>
      </c>
      <c r="O3335" s="43">
        <f t="shared" si="523"/>
        <v>42217</v>
      </c>
      <c r="P3335" s="43">
        <f t="shared" si="524"/>
        <v>42248</v>
      </c>
      <c r="Q3335" s="41">
        <f t="shared" si="525"/>
        <v>2015</v>
      </c>
      <c r="R3335" s="41">
        <f t="shared" si="526"/>
        <v>2015</v>
      </c>
      <c r="S3335" s="43" t="str">
        <f>YEAR(Taulukko1[[#This Row],[Alku KK]])&amp;"Q"&amp;ROUNDDOWN((MONTH(Taulukko1[[#This Row],[Alku KK]])-1)/3+1,0)</f>
        <v>2015Q3</v>
      </c>
      <c r="T3335" s="43" t="str">
        <f>YEAR(Taulukko1[[#This Row],[Loppu KK]])&amp;"Q"&amp;ROUNDDOWN((MONTH(Taulukko1[[#This Row],[Loppu KK]])-1)/3+1,0)</f>
        <v>2015Q3</v>
      </c>
      <c r="U3335" s="66">
        <f>IF(COUNT(Taulukko1[[#This Row],[Neuvottelujen alaiset ]])=1,Taulukko1[[#This Row],[Neuvottelujen alaiset ]],Taulukko1[[#This Row],[Vähennystarve]])</f>
        <v>142</v>
      </c>
      <c r="V3335" s="44" t="str">
        <f t="shared" si="527"/>
        <v>NA</v>
      </c>
      <c r="W3335" s="44" t="str">
        <f t="shared" si="528"/>
        <v>NA</v>
      </c>
      <c r="X3335" s="44" t="str">
        <f t="shared" si="529"/>
        <v>NA</v>
      </c>
      <c r="Y3335" s="90" t="b">
        <f>AND(MONTH(Taulukko1[[#This Row],[Alku PVM]] )=6,DAY(Taulukko1[[#This Row],[Alku PVM]] )&gt;19)</f>
        <v>0</v>
      </c>
      <c r="Z3335" s="90" t="b">
        <f>AND(MONTH(Taulukko1[[#This Row],[Loppu PVM]] )=6,DAY(Taulukko1[[#This Row],[Loppu PVM]] )&gt;19)</f>
        <v>0</v>
      </c>
      <c r="AA3335" s="90" t="b">
        <f>OR(MONTH(Taulukko1[[#This Row],[Alku PVM]] )&lt;=5,AND(MONTH(Taulukko1[[#This Row],[Alku PVM]] )=6,DAY(Taulukko1[[#This Row],[Alku PVM]] )&lt;20))</f>
        <v>0</v>
      </c>
      <c r="AB3335" s="90" t="b">
        <f>OR(MONTH(Taulukko1[[#This Row],[Loppu PVM]])&lt;=5,AND(MONTH(Taulukko1[[#This Row],[Loppu PVM]] )=6,DAY(Taulukko1[[#This Row],[Loppu PVM]])&lt;20))</f>
        <v>0</v>
      </c>
      <c r="AC3335" s="90" t="b">
        <f>OR(MONTH(Taulukko1[[#This Row],[Alku PVM]] )&lt;=3,AND(MONTH(Taulukko1[[#This Row],[Alku PVM]] )=3))</f>
        <v>0</v>
      </c>
      <c r="AD3335" s="90" t="b">
        <f>OR(MONTH(Taulukko1[[#This Row],[Loppu PVM]] )&lt;=3,AND(MONTH(Taulukko1[[#This Row],[Loppu PVM]] )=3))</f>
        <v>0</v>
      </c>
      <c r="AE3335" s="90" t="b">
        <f>OR(MONTH(Taulukko1[[#This Row],[Alku PVM]] )&lt;=9,AND(MONTH(Taulukko1[[#This Row],[Alku PVM]] )=9))</f>
        <v>1</v>
      </c>
      <c r="AF3335" s="90" t="b">
        <f>OR(MONTH(Taulukko1[[#This Row],[Loppu PVM]])&lt;=9,AND(MONTH(Taulukko1[[#This Row],[Loppu PVM]] )=9))</f>
        <v>1</v>
      </c>
      <c r="AG3335" s="90" t="b">
        <f>OR(MONTH(Taulukko1[[#This Row],[Alku PVM]] )&lt;=6,AND(MONTH(Taulukko1[[#This Row],[Alku PVM]] )=6))</f>
        <v>0</v>
      </c>
      <c r="AH3335" s="90" t="b">
        <f>OR(MONTH(Taulukko1[[#This Row],[Loppu PVM]])&lt;=6,AND(MONTH(Taulukko1[[#This Row],[Loppu PVM]] )=6))</f>
        <v>0</v>
      </c>
    </row>
    <row r="3336" spans="1:34">
      <c r="A3336" s="45" t="s">
        <v>4834</v>
      </c>
      <c r="B3336" s="46">
        <v>42240</v>
      </c>
      <c r="C3336" s="45" t="s">
        <v>4835</v>
      </c>
      <c r="D3336" s="47"/>
      <c r="E3336" s="48">
        <v>9</v>
      </c>
      <c r="F3336" s="46">
        <v>42274</v>
      </c>
      <c r="G3336" s="49">
        <v>5</v>
      </c>
      <c r="H3336" s="48"/>
      <c r="I3336" s="129">
        <f>INDEX('TOL2008'!B:B,MATCH(A3336,'TOL2008'!A:A,0))</f>
        <v>45112</v>
      </c>
      <c r="J3336" s="129" t="str">
        <f>INDEX(Pääluokka!$H$2:$H$100,MATCH(VALUE(LEFT(Taulukko1[[#This Row],[TOL2008]],2)),Pääluokka!$G$2:$G$100,0))</f>
        <v>Tukku- ja vähittäiskauppa; moottoriajoneuvojen ja moottoripyörien korjaus</v>
      </c>
      <c r="K3336" s="129" t="str">
        <f>INDEX(Pääluokka!$I$2:$I$100,MATCH(VALUE(LEFT(Taulukko1[[#This Row],[TOL2008]],2)),Pääluokka!$G$2:$G$100,0))</f>
        <v>Palvelualat (G-N, R, S)</v>
      </c>
      <c r="L3336" s="50">
        <f t="shared" si="520"/>
        <v>34</v>
      </c>
      <c r="M3336" s="51">
        <f t="shared" si="521"/>
        <v>42240</v>
      </c>
      <c r="N3336" s="51">
        <f t="shared" si="522"/>
        <v>42274</v>
      </c>
      <c r="O3336" s="51">
        <f t="shared" si="523"/>
        <v>42217</v>
      </c>
      <c r="P3336" s="51">
        <f t="shared" si="524"/>
        <v>42248</v>
      </c>
      <c r="Q3336" s="41">
        <f t="shared" si="525"/>
        <v>2015</v>
      </c>
      <c r="R3336" s="41">
        <f t="shared" si="526"/>
        <v>2015</v>
      </c>
      <c r="S3336" s="51" t="str">
        <f>YEAR(Taulukko1[[#This Row],[Alku KK]])&amp;"Q"&amp;ROUNDDOWN((MONTH(Taulukko1[[#This Row],[Alku KK]])-1)/3+1,0)</f>
        <v>2015Q3</v>
      </c>
      <c r="T3336" s="51" t="str">
        <f>YEAR(Taulukko1[[#This Row],[Loppu KK]])&amp;"Q"&amp;ROUNDDOWN((MONTH(Taulukko1[[#This Row],[Loppu KK]])-1)/3+1,0)</f>
        <v>2015Q3</v>
      </c>
      <c r="U3336" s="66">
        <f>IF(COUNT(Taulukko1[[#This Row],[Neuvottelujen alaiset ]])=1,Taulukko1[[#This Row],[Neuvottelujen alaiset ]],Taulukko1[[#This Row],[Vähennystarve]])</f>
        <v>9</v>
      </c>
      <c r="V3336" s="52" t="str">
        <f t="shared" si="527"/>
        <v>NA</v>
      </c>
      <c r="W3336" s="52" t="str">
        <f t="shared" si="528"/>
        <v>NA</v>
      </c>
      <c r="X3336" s="52">
        <f t="shared" si="529"/>
        <v>0.55555555555555558</v>
      </c>
      <c r="Y3336" s="90" t="b">
        <f>AND(MONTH(Taulukko1[[#This Row],[Alku PVM]] )=6,DAY(Taulukko1[[#This Row],[Alku PVM]] )&gt;19)</f>
        <v>0</v>
      </c>
      <c r="Z3336" s="90" t="b">
        <f>AND(MONTH(Taulukko1[[#This Row],[Loppu PVM]] )=6,DAY(Taulukko1[[#This Row],[Loppu PVM]] )&gt;19)</f>
        <v>0</v>
      </c>
      <c r="AA3336" s="90" t="b">
        <f>OR(MONTH(Taulukko1[[#This Row],[Alku PVM]] )&lt;=5,AND(MONTH(Taulukko1[[#This Row],[Alku PVM]] )=6,DAY(Taulukko1[[#This Row],[Alku PVM]] )&lt;20))</f>
        <v>0</v>
      </c>
      <c r="AB3336" s="90" t="b">
        <f>OR(MONTH(Taulukko1[[#This Row],[Loppu PVM]])&lt;=5,AND(MONTH(Taulukko1[[#This Row],[Loppu PVM]] )=6,DAY(Taulukko1[[#This Row],[Loppu PVM]])&lt;20))</f>
        <v>0</v>
      </c>
      <c r="AC3336" s="90" t="b">
        <f>OR(MONTH(Taulukko1[[#This Row],[Alku PVM]] )&lt;=3,AND(MONTH(Taulukko1[[#This Row],[Alku PVM]] )=3))</f>
        <v>0</v>
      </c>
      <c r="AD3336" s="90" t="b">
        <f>OR(MONTH(Taulukko1[[#This Row],[Loppu PVM]] )&lt;=3,AND(MONTH(Taulukko1[[#This Row],[Loppu PVM]] )=3))</f>
        <v>0</v>
      </c>
      <c r="AE3336" s="90" t="b">
        <f>OR(MONTH(Taulukko1[[#This Row],[Alku PVM]] )&lt;=9,AND(MONTH(Taulukko1[[#This Row],[Alku PVM]] )=9))</f>
        <v>1</v>
      </c>
      <c r="AF3336" s="90" t="b">
        <f>OR(MONTH(Taulukko1[[#This Row],[Loppu PVM]])&lt;=9,AND(MONTH(Taulukko1[[#This Row],[Loppu PVM]] )=9))</f>
        <v>1</v>
      </c>
      <c r="AG3336" s="90" t="b">
        <f>OR(MONTH(Taulukko1[[#This Row],[Alku PVM]] )&lt;=6,AND(MONTH(Taulukko1[[#This Row],[Alku PVM]] )=6))</f>
        <v>0</v>
      </c>
      <c r="AH3336" s="90" t="b">
        <f>OR(MONTH(Taulukko1[[#This Row],[Loppu PVM]])&lt;=6,AND(MONTH(Taulukko1[[#This Row],[Loppu PVM]] )=6))</f>
        <v>0</v>
      </c>
    </row>
    <row r="3337" spans="1:34">
      <c r="A3337" s="25" t="s">
        <v>4736</v>
      </c>
      <c r="B3337" s="26">
        <v>42240</v>
      </c>
      <c r="C3337" s="25" t="s">
        <v>4737</v>
      </c>
      <c r="D3337" s="35"/>
      <c r="E3337" s="27">
        <v>5</v>
      </c>
      <c r="F3337" s="26"/>
      <c r="G3337" s="33"/>
      <c r="H3337" s="27">
        <v>15</v>
      </c>
      <c r="I3337" s="126">
        <f>INDEX('TOL2008'!B:B,MATCH(A3337,'TOL2008'!A:A,0))</f>
        <v>94999</v>
      </c>
      <c r="J3337" s="126" t="str">
        <f>INDEX(Pääluokka!$H$2:$H$100,MATCH(VALUE(LEFT(Taulukko1[[#This Row],[TOL2008]],2)),Pääluokka!$G$2:$G$100,0))</f>
        <v>Muu palvelutoiminta</v>
      </c>
      <c r="K3337" s="126" t="str">
        <f>INDEX(Pääluokka!$I$2:$I$100,MATCH(VALUE(LEFT(Taulukko1[[#This Row],[TOL2008]],2)),Pääluokka!$G$2:$G$100,0))</f>
        <v>Palvelualat (G-N, R, S)</v>
      </c>
      <c r="L3337" s="41" t="str">
        <f t="shared" si="520"/>
        <v>NA</v>
      </c>
      <c r="M3337" s="43">
        <f t="shared" si="521"/>
        <v>42240</v>
      </c>
      <c r="N3337" s="43">
        <f t="shared" si="522"/>
        <v>42291</v>
      </c>
      <c r="O3337" s="43">
        <f t="shared" si="523"/>
        <v>42217</v>
      </c>
      <c r="P3337" s="43">
        <f t="shared" si="524"/>
        <v>42278</v>
      </c>
      <c r="Q3337" s="41">
        <f t="shared" si="525"/>
        <v>2015</v>
      </c>
      <c r="R3337" s="41">
        <f t="shared" si="526"/>
        <v>2015</v>
      </c>
      <c r="S3337" s="43" t="str">
        <f>YEAR(Taulukko1[[#This Row],[Alku KK]])&amp;"Q"&amp;ROUNDDOWN((MONTH(Taulukko1[[#This Row],[Alku KK]])-1)/3+1,0)</f>
        <v>2015Q3</v>
      </c>
      <c r="T3337" s="43" t="str">
        <f>YEAR(Taulukko1[[#This Row],[Loppu KK]])&amp;"Q"&amp;ROUNDDOWN((MONTH(Taulukko1[[#This Row],[Loppu KK]])-1)/3+1,0)</f>
        <v>2015Q4</v>
      </c>
      <c r="U3337" s="66">
        <f>IF(COUNT(Taulukko1[[#This Row],[Neuvottelujen alaiset ]])=1,Taulukko1[[#This Row],[Neuvottelujen alaiset ]],Taulukko1[[#This Row],[Vähennystarve]])</f>
        <v>15</v>
      </c>
      <c r="V3337" s="44">
        <f t="shared" si="527"/>
        <v>0.33333333333333331</v>
      </c>
      <c r="W3337" s="44" t="str">
        <f t="shared" si="528"/>
        <v>NA</v>
      </c>
      <c r="X3337" s="44" t="str">
        <f t="shared" si="529"/>
        <v>NA</v>
      </c>
      <c r="Y3337" s="90" t="b">
        <f>AND(MONTH(Taulukko1[[#This Row],[Alku PVM]] )=6,DAY(Taulukko1[[#This Row],[Alku PVM]] )&gt;19)</f>
        <v>0</v>
      </c>
      <c r="Z3337" s="90" t="b">
        <f>AND(MONTH(Taulukko1[[#This Row],[Loppu PVM]] )=6,DAY(Taulukko1[[#This Row],[Loppu PVM]] )&gt;19)</f>
        <v>0</v>
      </c>
      <c r="AA3337" s="90" t="b">
        <f>OR(MONTH(Taulukko1[[#This Row],[Alku PVM]] )&lt;=5,AND(MONTH(Taulukko1[[#This Row],[Alku PVM]] )=6,DAY(Taulukko1[[#This Row],[Alku PVM]] )&lt;20))</f>
        <v>0</v>
      </c>
      <c r="AB3337" s="90" t="b">
        <f>OR(MONTH(Taulukko1[[#This Row],[Loppu PVM]])&lt;=5,AND(MONTH(Taulukko1[[#This Row],[Loppu PVM]] )=6,DAY(Taulukko1[[#This Row],[Loppu PVM]])&lt;20))</f>
        <v>0</v>
      </c>
      <c r="AC3337" s="90" t="b">
        <f>OR(MONTH(Taulukko1[[#This Row],[Alku PVM]] )&lt;=3,AND(MONTH(Taulukko1[[#This Row],[Alku PVM]] )=3))</f>
        <v>0</v>
      </c>
      <c r="AD3337" s="90" t="b">
        <f>OR(MONTH(Taulukko1[[#This Row],[Loppu PVM]] )&lt;=3,AND(MONTH(Taulukko1[[#This Row],[Loppu PVM]] )=3))</f>
        <v>0</v>
      </c>
      <c r="AE3337" s="90" t="b">
        <f>OR(MONTH(Taulukko1[[#This Row],[Alku PVM]] )&lt;=9,AND(MONTH(Taulukko1[[#This Row],[Alku PVM]] )=9))</f>
        <v>1</v>
      </c>
      <c r="AF3337" s="90" t="b">
        <f>OR(MONTH(Taulukko1[[#This Row],[Loppu PVM]])&lt;=9,AND(MONTH(Taulukko1[[#This Row],[Loppu PVM]] )=9))</f>
        <v>0</v>
      </c>
      <c r="AG3337" s="90" t="b">
        <f>OR(MONTH(Taulukko1[[#This Row],[Alku PVM]] )&lt;=6,AND(MONTH(Taulukko1[[#This Row],[Alku PVM]] )=6))</f>
        <v>0</v>
      </c>
      <c r="AH3337" s="90" t="b">
        <f>OR(MONTH(Taulukko1[[#This Row],[Loppu PVM]])&lt;=6,AND(MONTH(Taulukko1[[#This Row],[Loppu PVM]] )=6))</f>
        <v>0</v>
      </c>
    </row>
    <row r="3338" spans="1:34">
      <c r="A3338" s="45" t="s">
        <v>357</v>
      </c>
      <c r="B3338" s="46">
        <v>42240</v>
      </c>
      <c r="C3338" s="45" t="s">
        <v>1634</v>
      </c>
      <c r="D3338" s="47"/>
      <c r="E3338" s="48"/>
      <c r="F3338" s="46">
        <v>42261</v>
      </c>
      <c r="G3338" s="49">
        <v>8</v>
      </c>
      <c r="H3338" s="48"/>
      <c r="I3338" s="129">
        <f>INDEX('TOL2008'!B:B,MATCH(A3338,'TOL2008'!A:A,0))</f>
        <v>58130</v>
      </c>
      <c r="J3338" s="129" t="str">
        <f>INDEX(Pääluokka!$H$2:$H$100,MATCH(VALUE(LEFT(Taulukko1[[#This Row],[TOL2008]],2)),Pääluokka!$G$2:$G$100,0))</f>
        <v>Informaatio ja viestintä</v>
      </c>
      <c r="K3338" s="129" t="str">
        <f>INDEX(Pääluokka!$I$2:$I$100,MATCH(VALUE(LEFT(Taulukko1[[#This Row],[TOL2008]],2)),Pääluokka!$G$2:$G$100,0))</f>
        <v>Palvelualat (G-N, R, S)</v>
      </c>
      <c r="L3338" s="50">
        <f t="shared" si="520"/>
        <v>21</v>
      </c>
      <c r="M3338" s="51">
        <f t="shared" si="521"/>
        <v>42240</v>
      </c>
      <c r="N3338" s="51">
        <f t="shared" si="522"/>
        <v>42261</v>
      </c>
      <c r="O3338" s="51">
        <f t="shared" si="523"/>
        <v>42217</v>
      </c>
      <c r="P3338" s="51">
        <f t="shared" si="524"/>
        <v>42248</v>
      </c>
      <c r="Q3338" s="41">
        <f t="shared" si="525"/>
        <v>2015</v>
      </c>
      <c r="R3338" s="41">
        <f t="shared" si="526"/>
        <v>2015</v>
      </c>
      <c r="S3338" s="51" t="str">
        <f>YEAR(Taulukko1[[#This Row],[Alku KK]])&amp;"Q"&amp;ROUNDDOWN((MONTH(Taulukko1[[#This Row],[Alku KK]])-1)/3+1,0)</f>
        <v>2015Q3</v>
      </c>
      <c r="T3338" s="51" t="str">
        <f>YEAR(Taulukko1[[#This Row],[Loppu KK]])&amp;"Q"&amp;ROUNDDOWN((MONTH(Taulukko1[[#This Row],[Loppu KK]])-1)/3+1,0)</f>
        <v>2015Q3</v>
      </c>
      <c r="U3338" s="66">
        <f>IF(COUNT(Taulukko1[[#This Row],[Neuvottelujen alaiset ]])=1,Taulukko1[[#This Row],[Neuvottelujen alaiset ]],Taulukko1[[#This Row],[Vähennystarve]])</f>
        <v>0</v>
      </c>
      <c r="V3338" s="52" t="str">
        <f t="shared" si="527"/>
        <v>NA</v>
      </c>
      <c r="W3338" s="52" t="str">
        <f t="shared" si="528"/>
        <v>NA</v>
      </c>
      <c r="X3338" s="52" t="str">
        <f t="shared" si="529"/>
        <v>NA</v>
      </c>
      <c r="Y3338" s="90" t="b">
        <f>AND(MONTH(Taulukko1[[#This Row],[Alku PVM]] )=6,DAY(Taulukko1[[#This Row],[Alku PVM]] )&gt;19)</f>
        <v>0</v>
      </c>
      <c r="Z3338" s="90" t="b">
        <f>AND(MONTH(Taulukko1[[#This Row],[Loppu PVM]] )=6,DAY(Taulukko1[[#This Row],[Loppu PVM]] )&gt;19)</f>
        <v>0</v>
      </c>
      <c r="AA3338" s="90" t="b">
        <f>OR(MONTH(Taulukko1[[#This Row],[Alku PVM]] )&lt;=5,AND(MONTH(Taulukko1[[#This Row],[Alku PVM]] )=6,DAY(Taulukko1[[#This Row],[Alku PVM]] )&lt;20))</f>
        <v>0</v>
      </c>
      <c r="AB3338" s="90" t="b">
        <f>OR(MONTH(Taulukko1[[#This Row],[Loppu PVM]])&lt;=5,AND(MONTH(Taulukko1[[#This Row],[Loppu PVM]] )=6,DAY(Taulukko1[[#This Row],[Loppu PVM]])&lt;20))</f>
        <v>0</v>
      </c>
      <c r="AC3338" s="90" t="b">
        <f>OR(MONTH(Taulukko1[[#This Row],[Alku PVM]] )&lt;=3,AND(MONTH(Taulukko1[[#This Row],[Alku PVM]] )=3))</f>
        <v>0</v>
      </c>
      <c r="AD3338" s="90" t="b">
        <f>OR(MONTH(Taulukko1[[#This Row],[Loppu PVM]] )&lt;=3,AND(MONTH(Taulukko1[[#This Row],[Loppu PVM]] )=3))</f>
        <v>0</v>
      </c>
      <c r="AE3338" s="90" t="b">
        <f>OR(MONTH(Taulukko1[[#This Row],[Alku PVM]] )&lt;=9,AND(MONTH(Taulukko1[[#This Row],[Alku PVM]] )=9))</f>
        <v>1</v>
      </c>
      <c r="AF3338" s="90" t="b">
        <f>OR(MONTH(Taulukko1[[#This Row],[Loppu PVM]])&lt;=9,AND(MONTH(Taulukko1[[#This Row],[Loppu PVM]] )=9))</f>
        <v>1</v>
      </c>
      <c r="AG3338" s="90" t="b">
        <f>OR(MONTH(Taulukko1[[#This Row],[Alku PVM]] )&lt;=6,AND(MONTH(Taulukko1[[#This Row],[Alku PVM]] )=6))</f>
        <v>0</v>
      </c>
      <c r="AH3338" s="90" t="b">
        <f>OR(MONTH(Taulukko1[[#This Row],[Loppu PVM]])&lt;=6,AND(MONTH(Taulukko1[[#This Row],[Loppu PVM]] )=6))</f>
        <v>0</v>
      </c>
    </row>
    <row r="3339" spans="1:34">
      <c r="A3339" s="25" t="s">
        <v>4733</v>
      </c>
      <c r="B3339" s="26">
        <v>42241</v>
      </c>
      <c r="C3339" s="25" t="s">
        <v>4734</v>
      </c>
      <c r="D3339" s="35"/>
      <c r="E3339" s="27">
        <v>280</v>
      </c>
      <c r="F3339" s="26">
        <v>42296</v>
      </c>
      <c r="G3339" s="33">
        <v>241</v>
      </c>
      <c r="H3339" s="27">
        <v>1600</v>
      </c>
      <c r="I3339" s="126">
        <f>INDEX('TOL2008'!B:B,MATCH(A3339,'TOL2008'!A:A,0))</f>
        <v>58130</v>
      </c>
      <c r="J3339" s="126" t="str">
        <f>INDEX(Pääluokka!$H$2:$H$100,MATCH(VALUE(LEFT(Taulukko1[[#This Row],[TOL2008]],2)),Pääluokka!$G$2:$G$100,0))</f>
        <v>Informaatio ja viestintä</v>
      </c>
      <c r="K3339" s="126" t="str">
        <f>INDEX(Pääluokka!$I$2:$I$100,MATCH(VALUE(LEFT(Taulukko1[[#This Row],[TOL2008]],2)),Pääluokka!$G$2:$G$100,0))</f>
        <v>Palvelualat (G-N, R, S)</v>
      </c>
      <c r="L3339" s="41">
        <f t="shared" si="520"/>
        <v>55</v>
      </c>
      <c r="M3339" s="43">
        <f t="shared" si="521"/>
        <v>42241</v>
      </c>
      <c r="N3339" s="43">
        <f t="shared" si="522"/>
        <v>42296</v>
      </c>
      <c r="O3339" s="43">
        <f t="shared" si="523"/>
        <v>42217</v>
      </c>
      <c r="P3339" s="43">
        <f t="shared" si="524"/>
        <v>42278</v>
      </c>
      <c r="Q3339" s="41">
        <f t="shared" si="525"/>
        <v>2015</v>
      </c>
      <c r="R3339" s="41">
        <f t="shared" si="526"/>
        <v>2015</v>
      </c>
      <c r="S3339" s="43" t="str">
        <f>YEAR(Taulukko1[[#This Row],[Alku KK]])&amp;"Q"&amp;ROUNDDOWN((MONTH(Taulukko1[[#This Row],[Alku KK]])-1)/3+1,0)</f>
        <v>2015Q3</v>
      </c>
      <c r="T3339" s="43" t="str">
        <f>YEAR(Taulukko1[[#This Row],[Loppu KK]])&amp;"Q"&amp;ROUNDDOWN((MONTH(Taulukko1[[#This Row],[Loppu KK]])-1)/3+1,0)</f>
        <v>2015Q4</v>
      </c>
      <c r="U3339" s="66">
        <f>IF(COUNT(Taulukko1[[#This Row],[Neuvottelujen alaiset ]])=1,Taulukko1[[#This Row],[Neuvottelujen alaiset ]],Taulukko1[[#This Row],[Vähennystarve]])</f>
        <v>1600</v>
      </c>
      <c r="V3339" s="44">
        <f t="shared" si="527"/>
        <v>0.17499999999999999</v>
      </c>
      <c r="W3339" s="44">
        <f t="shared" si="528"/>
        <v>0.15062500000000001</v>
      </c>
      <c r="X3339" s="44">
        <f t="shared" si="529"/>
        <v>0.86071428571428577</v>
      </c>
      <c r="Y3339" s="90" t="b">
        <f>AND(MONTH(Taulukko1[[#This Row],[Alku PVM]] )=6,DAY(Taulukko1[[#This Row],[Alku PVM]] )&gt;19)</f>
        <v>0</v>
      </c>
      <c r="Z3339" s="90" t="b">
        <f>AND(MONTH(Taulukko1[[#This Row],[Loppu PVM]] )=6,DAY(Taulukko1[[#This Row],[Loppu PVM]] )&gt;19)</f>
        <v>0</v>
      </c>
      <c r="AA3339" s="90" t="b">
        <f>OR(MONTH(Taulukko1[[#This Row],[Alku PVM]] )&lt;=5,AND(MONTH(Taulukko1[[#This Row],[Alku PVM]] )=6,DAY(Taulukko1[[#This Row],[Alku PVM]] )&lt;20))</f>
        <v>0</v>
      </c>
      <c r="AB3339" s="90" t="b">
        <f>OR(MONTH(Taulukko1[[#This Row],[Loppu PVM]])&lt;=5,AND(MONTH(Taulukko1[[#This Row],[Loppu PVM]] )=6,DAY(Taulukko1[[#This Row],[Loppu PVM]])&lt;20))</f>
        <v>0</v>
      </c>
      <c r="AC3339" s="90" t="b">
        <f>OR(MONTH(Taulukko1[[#This Row],[Alku PVM]] )&lt;=3,AND(MONTH(Taulukko1[[#This Row],[Alku PVM]] )=3))</f>
        <v>0</v>
      </c>
      <c r="AD3339" s="90" t="b">
        <f>OR(MONTH(Taulukko1[[#This Row],[Loppu PVM]] )&lt;=3,AND(MONTH(Taulukko1[[#This Row],[Loppu PVM]] )=3))</f>
        <v>0</v>
      </c>
      <c r="AE3339" s="90" t="b">
        <f>OR(MONTH(Taulukko1[[#This Row],[Alku PVM]] )&lt;=9,AND(MONTH(Taulukko1[[#This Row],[Alku PVM]] )=9))</f>
        <v>1</v>
      </c>
      <c r="AF3339" s="90" t="b">
        <f>OR(MONTH(Taulukko1[[#This Row],[Loppu PVM]])&lt;=9,AND(MONTH(Taulukko1[[#This Row],[Loppu PVM]] )=9))</f>
        <v>0</v>
      </c>
      <c r="AG3339" s="90" t="b">
        <f>OR(MONTH(Taulukko1[[#This Row],[Alku PVM]] )&lt;=6,AND(MONTH(Taulukko1[[#This Row],[Alku PVM]] )=6))</f>
        <v>0</v>
      </c>
      <c r="AH3339" s="90" t="b">
        <f>OR(MONTH(Taulukko1[[#This Row],[Loppu PVM]])&lt;=6,AND(MONTH(Taulukko1[[#This Row],[Loppu PVM]] )=6))</f>
        <v>0</v>
      </c>
    </row>
    <row r="3340" spans="1:34">
      <c r="A3340" s="25" t="s">
        <v>4686</v>
      </c>
      <c r="B3340" s="26">
        <v>42241</v>
      </c>
      <c r="C3340" s="25" t="s">
        <v>4687</v>
      </c>
      <c r="D3340" s="35"/>
      <c r="E3340" s="27">
        <v>69</v>
      </c>
      <c r="F3340" s="26">
        <v>42292</v>
      </c>
      <c r="G3340" s="33">
        <v>56</v>
      </c>
      <c r="H3340" s="27">
        <v>69</v>
      </c>
      <c r="I3340" s="126">
        <f>INDEX('TOL2008'!B:B,MATCH(A3340,'TOL2008'!A:A,0))</f>
        <v>17120</v>
      </c>
      <c r="J3340" s="126" t="str">
        <f>INDEX(Pääluokka!$H$2:$H$100,MATCH(VALUE(LEFT(Taulukko1[[#This Row],[TOL2008]],2)),Pääluokka!$G$2:$G$100,0))</f>
        <v>Teollisuus</v>
      </c>
      <c r="K3340" s="126" t="str">
        <f>INDEX(Pääluokka!$I$2:$I$100,MATCH(VALUE(LEFT(Taulukko1[[#This Row],[TOL2008]],2)),Pääluokka!$G$2:$G$100,0))</f>
        <v>Teollisuus (C-E)</v>
      </c>
      <c r="L3340" s="41">
        <f t="shared" si="520"/>
        <v>51</v>
      </c>
      <c r="M3340" s="43">
        <f t="shared" si="521"/>
        <v>42241</v>
      </c>
      <c r="N3340" s="43">
        <f t="shared" si="522"/>
        <v>42292</v>
      </c>
      <c r="O3340" s="43">
        <f t="shared" si="523"/>
        <v>42217</v>
      </c>
      <c r="P3340" s="43">
        <f t="shared" si="524"/>
        <v>42278</v>
      </c>
      <c r="Q3340" s="41">
        <f t="shared" si="525"/>
        <v>2015</v>
      </c>
      <c r="R3340" s="41">
        <f t="shared" si="526"/>
        <v>2015</v>
      </c>
      <c r="S3340" s="43" t="str">
        <f>YEAR(Taulukko1[[#This Row],[Alku KK]])&amp;"Q"&amp;ROUNDDOWN((MONTH(Taulukko1[[#This Row],[Alku KK]])-1)/3+1,0)</f>
        <v>2015Q3</v>
      </c>
      <c r="T3340" s="43" t="str">
        <f>YEAR(Taulukko1[[#This Row],[Loppu KK]])&amp;"Q"&amp;ROUNDDOWN((MONTH(Taulukko1[[#This Row],[Loppu KK]])-1)/3+1,0)</f>
        <v>2015Q4</v>
      </c>
      <c r="U3340" s="66">
        <f>IF(COUNT(Taulukko1[[#This Row],[Neuvottelujen alaiset ]])=1,Taulukko1[[#This Row],[Neuvottelujen alaiset ]],Taulukko1[[#This Row],[Vähennystarve]])</f>
        <v>69</v>
      </c>
      <c r="V3340" s="44">
        <f t="shared" si="527"/>
        <v>1</v>
      </c>
      <c r="W3340" s="44">
        <f t="shared" si="528"/>
        <v>0.81159420289855078</v>
      </c>
      <c r="X3340" s="44">
        <f t="shared" si="529"/>
        <v>0.81159420289855078</v>
      </c>
      <c r="Y3340" s="90" t="b">
        <f>AND(MONTH(Taulukko1[[#This Row],[Alku PVM]] )=6,DAY(Taulukko1[[#This Row],[Alku PVM]] )&gt;19)</f>
        <v>0</v>
      </c>
      <c r="Z3340" s="90" t="b">
        <f>AND(MONTH(Taulukko1[[#This Row],[Loppu PVM]] )=6,DAY(Taulukko1[[#This Row],[Loppu PVM]] )&gt;19)</f>
        <v>0</v>
      </c>
      <c r="AA3340" s="90" t="b">
        <f>OR(MONTH(Taulukko1[[#This Row],[Alku PVM]] )&lt;=5,AND(MONTH(Taulukko1[[#This Row],[Alku PVM]] )=6,DAY(Taulukko1[[#This Row],[Alku PVM]] )&lt;20))</f>
        <v>0</v>
      </c>
      <c r="AB3340" s="90" t="b">
        <f>OR(MONTH(Taulukko1[[#This Row],[Loppu PVM]])&lt;=5,AND(MONTH(Taulukko1[[#This Row],[Loppu PVM]] )=6,DAY(Taulukko1[[#This Row],[Loppu PVM]])&lt;20))</f>
        <v>0</v>
      </c>
      <c r="AC3340" s="90" t="b">
        <f>OR(MONTH(Taulukko1[[#This Row],[Alku PVM]] )&lt;=3,AND(MONTH(Taulukko1[[#This Row],[Alku PVM]] )=3))</f>
        <v>0</v>
      </c>
      <c r="AD3340" s="90" t="b">
        <f>OR(MONTH(Taulukko1[[#This Row],[Loppu PVM]] )&lt;=3,AND(MONTH(Taulukko1[[#This Row],[Loppu PVM]] )=3))</f>
        <v>0</v>
      </c>
      <c r="AE3340" s="90" t="b">
        <f>OR(MONTH(Taulukko1[[#This Row],[Alku PVM]] )&lt;=9,AND(MONTH(Taulukko1[[#This Row],[Alku PVM]] )=9))</f>
        <v>1</v>
      </c>
      <c r="AF3340" s="90" t="b">
        <f>OR(MONTH(Taulukko1[[#This Row],[Loppu PVM]])&lt;=9,AND(MONTH(Taulukko1[[#This Row],[Loppu PVM]] )=9))</f>
        <v>0</v>
      </c>
      <c r="AG3340" s="90" t="b">
        <f>OR(MONTH(Taulukko1[[#This Row],[Alku PVM]] )&lt;=6,AND(MONTH(Taulukko1[[#This Row],[Alku PVM]] )=6))</f>
        <v>0</v>
      </c>
      <c r="AH3340" s="90" t="b">
        <f>OR(MONTH(Taulukko1[[#This Row],[Loppu PVM]])&lt;=6,AND(MONTH(Taulukko1[[#This Row],[Loppu PVM]] )=6))</f>
        <v>0</v>
      </c>
    </row>
    <row r="3341" spans="1:34">
      <c r="A3341" s="25" t="s">
        <v>2245</v>
      </c>
      <c r="B3341" s="26">
        <v>42241</v>
      </c>
      <c r="C3341" s="25" t="s">
        <v>4743</v>
      </c>
      <c r="D3341" s="35" t="s">
        <v>25</v>
      </c>
      <c r="E3341" s="27">
        <v>10</v>
      </c>
      <c r="F3341" s="26"/>
      <c r="G3341" s="33"/>
      <c r="H3341" s="27">
        <v>650</v>
      </c>
      <c r="I3341" s="126">
        <f>INDEX('TOL2008'!B:B,MATCH(A3341,'TOL2008'!A:A,0))</f>
        <v>16239</v>
      </c>
      <c r="J3341" s="126" t="str">
        <f>INDEX(Pääluokka!$H$2:$H$100,MATCH(VALUE(LEFT(Taulukko1[[#This Row],[TOL2008]],2)),Pääluokka!$G$2:$G$100,0))</f>
        <v>Teollisuus</v>
      </c>
      <c r="K3341" s="126" t="str">
        <f>INDEX(Pääluokka!$I$2:$I$100,MATCH(VALUE(LEFT(Taulukko1[[#This Row],[TOL2008]],2)),Pääluokka!$G$2:$G$100,0))</f>
        <v>Teollisuus (C-E)</v>
      </c>
      <c r="L3341" s="41" t="str">
        <f t="shared" si="520"/>
        <v>NA</v>
      </c>
      <c r="M3341" s="43">
        <f t="shared" si="521"/>
        <v>42241</v>
      </c>
      <c r="N3341" s="43">
        <f t="shared" si="522"/>
        <v>42292</v>
      </c>
      <c r="O3341" s="43">
        <f t="shared" si="523"/>
        <v>42217</v>
      </c>
      <c r="P3341" s="43">
        <f t="shared" si="524"/>
        <v>42278</v>
      </c>
      <c r="Q3341" s="41">
        <f t="shared" si="525"/>
        <v>2015</v>
      </c>
      <c r="R3341" s="41">
        <f t="shared" si="526"/>
        <v>2015</v>
      </c>
      <c r="S3341" s="43" t="str">
        <f>YEAR(Taulukko1[[#This Row],[Alku KK]])&amp;"Q"&amp;ROUNDDOWN((MONTH(Taulukko1[[#This Row],[Alku KK]])-1)/3+1,0)</f>
        <v>2015Q3</v>
      </c>
      <c r="T3341" s="43" t="str">
        <f>YEAR(Taulukko1[[#This Row],[Loppu KK]])&amp;"Q"&amp;ROUNDDOWN((MONTH(Taulukko1[[#This Row],[Loppu KK]])-1)/3+1,0)</f>
        <v>2015Q4</v>
      </c>
      <c r="U3341" s="66">
        <f>IF(COUNT(Taulukko1[[#This Row],[Neuvottelujen alaiset ]])=1,Taulukko1[[#This Row],[Neuvottelujen alaiset ]],Taulukko1[[#This Row],[Vähennystarve]])</f>
        <v>650</v>
      </c>
      <c r="V3341" s="44">
        <f t="shared" si="527"/>
        <v>1.5384615384615385E-2</v>
      </c>
      <c r="W3341" s="44" t="str">
        <f t="shared" si="528"/>
        <v>NA</v>
      </c>
      <c r="X3341" s="44" t="str">
        <f t="shared" si="529"/>
        <v>NA</v>
      </c>
      <c r="Y3341" s="90" t="b">
        <f>AND(MONTH(Taulukko1[[#This Row],[Alku PVM]] )=6,DAY(Taulukko1[[#This Row],[Alku PVM]] )&gt;19)</f>
        <v>0</v>
      </c>
      <c r="Z3341" s="90" t="b">
        <f>AND(MONTH(Taulukko1[[#This Row],[Loppu PVM]] )=6,DAY(Taulukko1[[#This Row],[Loppu PVM]] )&gt;19)</f>
        <v>0</v>
      </c>
      <c r="AA3341" s="90" t="b">
        <f>OR(MONTH(Taulukko1[[#This Row],[Alku PVM]] )&lt;=5,AND(MONTH(Taulukko1[[#This Row],[Alku PVM]] )=6,DAY(Taulukko1[[#This Row],[Alku PVM]] )&lt;20))</f>
        <v>0</v>
      </c>
      <c r="AB3341" s="90" t="b">
        <f>OR(MONTH(Taulukko1[[#This Row],[Loppu PVM]])&lt;=5,AND(MONTH(Taulukko1[[#This Row],[Loppu PVM]] )=6,DAY(Taulukko1[[#This Row],[Loppu PVM]])&lt;20))</f>
        <v>0</v>
      </c>
      <c r="AC3341" s="90" t="b">
        <f>OR(MONTH(Taulukko1[[#This Row],[Alku PVM]] )&lt;=3,AND(MONTH(Taulukko1[[#This Row],[Alku PVM]] )=3))</f>
        <v>0</v>
      </c>
      <c r="AD3341" s="90" t="b">
        <f>OR(MONTH(Taulukko1[[#This Row],[Loppu PVM]] )&lt;=3,AND(MONTH(Taulukko1[[#This Row],[Loppu PVM]] )=3))</f>
        <v>0</v>
      </c>
      <c r="AE3341" s="90" t="b">
        <f>OR(MONTH(Taulukko1[[#This Row],[Alku PVM]] )&lt;=9,AND(MONTH(Taulukko1[[#This Row],[Alku PVM]] )=9))</f>
        <v>1</v>
      </c>
      <c r="AF3341" s="90" t="b">
        <f>OR(MONTH(Taulukko1[[#This Row],[Loppu PVM]])&lt;=9,AND(MONTH(Taulukko1[[#This Row],[Loppu PVM]] )=9))</f>
        <v>0</v>
      </c>
      <c r="AG3341" s="90" t="b">
        <f>OR(MONTH(Taulukko1[[#This Row],[Alku PVM]] )&lt;=6,AND(MONTH(Taulukko1[[#This Row],[Alku PVM]] )=6))</f>
        <v>0</v>
      </c>
      <c r="AH3341" s="90" t="b">
        <f>OR(MONTH(Taulukko1[[#This Row],[Loppu PVM]])&lt;=6,AND(MONTH(Taulukko1[[#This Row],[Loppu PVM]] )=6))</f>
        <v>0</v>
      </c>
    </row>
    <row r="3342" spans="1:34">
      <c r="A3342" s="21" t="s">
        <v>217</v>
      </c>
      <c r="B3342" s="26">
        <v>42242</v>
      </c>
      <c r="C3342" s="25" t="s">
        <v>4732</v>
      </c>
      <c r="D3342" s="35"/>
      <c r="E3342" s="27">
        <v>230</v>
      </c>
      <c r="F3342" s="26">
        <v>42298</v>
      </c>
      <c r="G3342" s="33">
        <v>198</v>
      </c>
      <c r="H3342" s="27">
        <v>670</v>
      </c>
      <c r="I3342" s="126">
        <f>INDEX('TOL2008'!B:B,MATCH(A3342,'TOL2008'!A:A,0))</f>
        <v>62010</v>
      </c>
      <c r="J3342" s="126" t="str">
        <f>INDEX(Pääluokka!$H$2:$H$100,MATCH(VALUE(LEFT(Taulukko1[[#This Row],[TOL2008]],2)),Pääluokka!$G$2:$G$100,0))</f>
        <v>Informaatio ja viestintä</v>
      </c>
      <c r="K3342" s="126" t="str">
        <f>INDEX(Pääluokka!$I$2:$I$100,MATCH(VALUE(LEFT(Taulukko1[[#This Row],[TOL2008]],2)),Pääluokka!$G$2:$G$100,0))</f>
        <v>Palvelualat (G-N, R, S)</v>
      </c>
      <c r="L3342" s="41">
        <f t="shared" si="520"/>
        <v>56</v>
      </c>
      <c r="M3342" s="43">
        <f t="shared" si="521"/>
        <v>42242</v>
      </c>
      <c r="N3342" s="43">
        <f t="shared" si="522"/>
        <v>42298</v>
      </c>
      <c r="O3342" s="43">
        <f t="shared" si="523"/>
        <v>42217</v>
      </c>
      <c r="P3342" s="43">
        <f t="shared" si="524"/>
        <v>42278</v>
      </c>
      <c r="Q3342" s="41">
        <f t="shared" si="525"/>
        <v>2015</v>
      </c>
      <c r="R3342" s="41">
        <f t="shared" si="526"/>
        <v>2015</v>
      </c>
      <c r="S3342" s="43" t="str">
        <f>YEAR(Taulukko1[[#This Row],[Alku KK]])&amp;"Q"&amp;ROUNDDOWN((MONTH(Taulukko1[[#This Row],[Alku KK]])-1)/3+1,0)</f>
        <v>2015Q3</v>
      </c>
      <c r="T3342" s="43" t="str">
        <f>YEAR(Taulukko1[[#This Row],[Loppu KK]])&amp;"Q"&amp;ROUNDDOWN((MONTH(Taulukko1[[#This Row],[Loppu KK]])-1)/3+1,0)</f>
        <v>2015Q4</v>
      </c>
      <c r="U3342" s="66">
        <f>IF(COUNT(Taulukko1[[#This Row],[Neuvottelujen alaiset ]])=1,Taulukko1[[#This Row],[Neuvottelujen alaiset ]],Taulukko1[[#This Row],[Vähennystarve]])</f>
        <v>670</v>
      </c>
      <c r="V3342" s="44">
        <f t="shared" si="527"/>
        <v>0.34328358208955223</v>
      </c>
      <c r="W3342" s="44">
        <f t="shared" si="528"/>
        <v>0.29552238805970149</v>
      </c>
      <c r="X3342" s="44">
        <f t="shared" si="529"/>
        <v>0.86086956521739133</v>
      </c>
      <c r="Y3342" s="90" t="b">
        <f>AND(MONTH(Taulukko1[[#This Row],[Alku PVM]] )=6,DAY(Taulukko1[[#This Row],[Alku PVM]] )&gt;19)</f>
        <v>0</v>
      </c>
      <c r="Z3342" s="90" t="b">
        <f>AND(MONTH(Taulukko1[[#This Row],[Loppu PVM]] )=6,DAY(Taulukko1[[#This Row],[Loppu PVM]] )&gt;19)</f>
        <v>0</v>
      </c>
      <c r="AA3342" s="90" t="b">
        <f>OR(MONTH(Taulukko1[[#This Row],[Alku PVM]] )&lt;=5,AND(MONTH(Taulukko1[[#This Row],[Alku PVM]] )=6,DAY(Taulukko1[[#This Row],[Alku PVM]] )&lt;20))</f>
        <v>0</v>
      </c>
      <c r="AB3342" s="90" t="b">
        <f>OR(MONTH(Taulukko1[[#This Row],[Loppu PVM]])&lt;=5,AND(MONTH(Taulukko1[[#This Row],[Loppu PVM]] )=6,DAY(Taulukko1[[#This Row],[Loppu PVM]])&lt;20))</f>
        <v>0</v>
      </c>
      <c r="AC3342" s="90" t="b">
        <f>OR(MONTH(Taulukko1[[#This Row],[Alku PVM]] )&lt;=3,AND(MONTH(Taulukko1[[#This Row],[Alku PVM]] )=3))</f>
        <v>0</v>
      </c>
      <c r="AD3342" s="90" t="b">
        <f>OR(MONTH(Taulukko1[[#This Row],[Loppu PVM]] )&lt;=3,AND(MONTH(Taulukko1[[#This Row],[Loppu PVM]] )=3))</f>
        <v>0</v>
      </c>
      <c r="AE3342" s="90" t="b">
        <f>OR(MONTH(Taulukko1[[#This Row],[Alku PVM]] )&lt;=9,AND(MONTH(Taulukko1[[#This Row],[Alku PVM]] )=9))</f>
        <v>1</v>
      </c>
      <c r="AF3342" s="90" t="b">
        <f>OR(MONTH(Taulukko1[[#This Row],[Loppu PVM]])&lt;=9,AND(MONTH(Taulukko1[[#This Row],[Loppu PVM]] )=9))</f>
        <v>0</v>
      </c>
      <c r="AG3342" s="90" t="b">
        <f>OR(MONTH(Taulukko1[[#This Row],[Alku PVM]] )&lt;=6,AND(MONTH(Taulukko1[[#This Row],[Alku PVM]] )=6))</f>
        <v>0</v>
      </c>
      <c r="AH3342" s="90" t="b">
        <f>OR(MONTH(Taulukko1[[#This Row],[Loppu PVM]])&lt;=6,AND(MONTH(Taulukko1[[#This Row],[Loppu PVM]] )=6))</f>
        <v>0</v>
      </c>
    </row>
    <row r="3343" spans="1:34">
      <c r="A3343" s="25" t="s">
        <v>405</v>
      </c>
      <c r="B3343" s="26">
        <v>42242</v>
      </c>
      <c r="C3343" s="25" t="s">
        <v>4709</v>
      </c>
      <c r="D3343" s="35" t="s">
        <v>25</v>
      </c>
      <c r="E3343" s="27">
        <v>30</v>
      </c>
      <c r="F3343" s="26">
        <v>42291</v>
      </c>
      <c r="G3343" s="33">
        <v>30</v>
      </c>
      <c r="H3343" s="27">
        <v>110</v>
      </c>
      <c r="I3343" s="126">
        <f>INDEX('TOL2008'!B:B,MATCH(A3343,'TOL2008'!A:A,0))</f>
        <v>25110</v>
      </c>
      <c r="J3343" s="126" t="str">
        <f>INDEX(Pääluokka!$H$2:$H$100,MATCH(VALUE(LEFT(Taulukko1[[#This Row],[TOL2008]],2)),Pääluokka!$G$2:$G$100,0))</f>
        <v>Teollisuus</v>
      </c>
      <c r="K3343" s="126" t="str">
        <f>INDEX(Pääluokka!$I$2:$I$100,MATCH(VALUE(LEFT(Taulukko1[[#This Row],[TOL2008]],2)),Pääluokka!$G$2:$G$100,0))</f>
        <v>Teollisuus (C-E)</v>
      </c>
      <c r="L3343" s="41">
        <f t="shared" si="520"/>
        <v>49</v>
      </c>
      <c r="M3343" s="43">
        <f t="shared" si="521"/>
        <v>42242</v>
      </c>
      <c r="N3343" s="43">
        <f t="shared" si="522"/>
        <v>42291</v>
      </c>
      <c r="O3343" s="43">
        <f t="shared" si="523"/>
        <v>42217</v>
      </c>
      <c r="P3343" s="43">
        <f t="shared" si="524"/>
        <v>42278</v>
      </c>
      <c r="Q3343" s="41">
        <f t="shared" si="525"/>
        <v>2015</v>
      </c>
      <c r="R3343" s="41">
        <f t="shared" si="526"/>
        <v>2015</v>
      </c>
      <c r="S3343" s="43" t="str">
        <f>YEAR(Taulukko1[[#This Row],[Alku KK]])&amp;"Q"&amp;ROUNDDOWN((MONTH(Taulukko1[[#This Row],[Alku KK]])-1)/3+1,0)</f>
        <v>2015Q3</v>
      </c>
      <c r="T3343" s="43" t="str">
        <f>YEAR(Taulukko1[[#This Row],[Loppu KK]])&amp;"Q"&amp;ROUNDDOWN((MONTH(Taulukko1[[#This Row],[Loppu KK]])-1)/3+1,0)</f>
        <v>2015Q4</v>
      </c>
      <c r="U3343" s="66">
        <f>IF(COUNT(Taulukko1[[#This Row],[Neuvottelujen alaiset ]])=1,Taulukko1[[#This Row],[Neuvottelujen alaiset ]],Taulukko1[[#This Row],[Vähennystarve]])</f>
        <v>110</v>
      </c>
      <c r="V3343" s="44">
        <f t="shared" si="527"/>
        <v>0.27272727272727271</v>
      </c>
      <c r="W3343" s="44">
        <f t="shared" si="528"/>
        <v>0.27272727272727271</v>
      </c>
      <c r="X3343" s="44">
        <f t="shared" si="529"/>
        <v>1</v>
      </c>
      <c r="Y3343" s="90" t="b">
        <f>AND(MONTH(Taulukko1[[#This Row],[Alku PVM]] )=6,DAY(Taulukko1[[#This Row],[Alku PVM]] )&gt;19)</f>
        <v>0</v>
      </c>
      <c r="Z3343" s="90" t="b">
        <f>AND(MONTH(Taulukko1[[#This Row],[Loppu PVM]] )=6,DAY(Taulukko1[[#This Row],[Loppu PVM]] )&gt;19)</f>
        <v>0</v>
      </c>
      <c r="AA3343" s="90" t="b">
        <f>OR(MONTH(Taulukko1[[#This Row],[Alku PVM]] )&lt;=5,AND(MONTH(Taulukko1[[#This Row],[Alku PVM]] )=6,DAY(Taulukko1[[#This Row],[Alku PVM]] )&lt;20))</f>
        <v>0</v>
      </c>
      <c r="AB3343" s="90" t="b">
        <f>OR(MONTH(Taulukko1[[#This Row],[Loppu PVM]])&lt;=5,AND(MONTH(Taulukko1[[#This Row],[Loppu PVM]] )=6,DAY(Taulukko1[[#This Row],[Loppu PVM]])&lt;20))</f>
        <v>0</v>
      </c>
      <c r="AC3343" s="90" t="b">
        <f>OR(MONTH(Taulukko1[[#This Row],[Alku PVM]] )&lt;=3,AND(MONTH(Taulukko1[[#This Row],[Alku PVM]] )=3))</f>
        <v>0</v>
      </c>
      <c r="AD3343" s="90" t="b">
        <f>OR(MONTH(Taulukko1[[#This Row],[Loppu PVM]] )&lt;=3,AND(MONTH(Taulukko1[[#This Row],[Loppu PVM]] )=3))</f>
        <v>0</v>
      </c>
      <c r="AE3343" s="90" t="b">
        <f>OR(MONTH(Taulukko1[[#This Row],[Alku PVM]] )&lt;=9,AND(MONTH(Taulukko1[[#This Row],[Alku PVM]] )=9))</f>
        <v>1</v>
      </c>
      <c r="AF3343" s="90" t="b">
        <f>OR(MONTH(Taulukko1[[#This Row],[Loppu PVM]])&lt;=9,AND(MONTH(Taulukko1[[#This Row],[Loppu PVM]] )=9))</f>
        <v>0</v>
      </c>
      <c r="AG3343" s="90" t="b">
        <f>OR(MONTH(Taulukko1[[#This Row],[Alku PVM]] )&lt;=6,AND(MONTH(Taulukko1[[#This Row],[Alku PVM]] )=6))</f>
        <v>0</v>
      </c>
      <c r="AH3343" s="90" t="b">
        <f>OR(MONTH(Taulukko1[[#This Row],[Loppu PVM]])&lt;=6,AND(MONTH(Taulukko1[[#This Row],[Loppu PVM]] )=6))</f>
        <v>0</v>
      </c>
    </row>
    <row r="3344" spans="1:34">
      <c r="A3344" s="25" t="s">
        <v>4690</v>
      </c>
      <c r="B3344" s="26">
        <v>42242</v>
      </c>
      <c r="C3344" s="25" t="s">
        <v>4691</v>
      </c>
      <c r="D3344" s="35"/>
      <c r="E3344" s="27">
        <v>9</v>
      </c>
      <c r="F3344" s="26">
        <v>42256</v>
      </c>
      <c r="G3344" s="33">
        <v>9</v>
      </c>
      <c r="H3344" s="27">
        <v>40</v>
      </c>
      <c r="I3344" s="126">
        <f>INDEX('TOL2008'!B:B,MATCH(A3344,'TOL2008'!A:A,0))</f>
        <v>94999</v>
      </c>
      <c r="J3344" s="126" t="str">
        <f>INDEX(Pääluokka!$H$2:$H$100,MATCH(VALUE(LEFT(Taulukko1[[#This Row],[TOL2008]],2)),Pääluokka!$G$2:$G$100,0))</f>
        <v>Muu palvelutoiminta</v>
      </c>
      <c r="K3344" s="126" t="str">
        <f>INDEX(Pääluokka!$I$2:$I$100,MATCH(VALUE(LEFT(Taulukko1[[#This Row],[TOL2008]],2)),Pääluokka!$G$2:$G$100,0))</f>
        <v>Palvelualat (G-N, R, S)</v>
      </c>
      <c r="L3344" s="41">
        <f t="shared" si="520"/>
        <v>14</v>
      </c>
      <c r="M3344" s="43">
        <f t="shared" si="521"/>
        <v>42242</v>
      </c>
      <c r="N3344" s="43">
        <f t="shared" si="522"/>
        <v>42256</v>
      </c>
      <c r="O3344" s="43">
        <f t="shared" si="523"/>
        <v>42217</v>
      </c>
      <c r="P3344" s="43">
        <f t="shared" si="524"/>
        <v>42248</v>
      </c>
      <c r="Q3344" s="41">
        <f t="shared" si="525"/>
        <v>2015</v>
      </c>
      <c r="R3344" s="41">
        <f t="shared" si="526"/>
        <v>2015</v>
      </c>
      <c r="S3344" s="43" t="str">
        <f>YEAR(Taulukko1[[#This Row],[Alku KK]])&amp;"Q"&amp;ROUNDDOWN((MONTH(Taulukko1[[#This Row],[Alku KK]])-1)/3+1,0)</f>
        <v>2015Q3</v>
      </c>
      <c r="T3344" s="43" t="str">
        <f>YEAR(Taulukko1[[#This Row],[Loppu KK]])&amp;"Q"&amp;ROUNDDOWN((MONTH(Taulukko1[[#This Row],[Loppu KK]])-1)/3+1,0)</f>
        <v>2015Q3</v>
      </c>
      <c r="U3344" s="66">
        <f>IF(COUNT(Taulukko1[[#This Row],[Neuvottelujen alaiset ]])=1,Taulukko1[[#This Row],[Neuvottelujen alaiset ]],Taulukko1[[#This Row],[Vähennystarve]])</f>
        <v>40</v>
      </c>
      <c r="V3344" s="44">
        <f t="shared" si="527"/>
        <v>0.22500000000000001</v>
      </c>
      <c r="W3344" s="44">
        <f t="shared" si="528"/>
        <v>0.22500000000000001</v>
      </c>
      <c r="X3344" s="44">
        <f t="shared" si="529"/>
        <v>1</v>
      </c>
      <c r="Y3344" s="90" t="b">
        <f>AND(MONTH(Taulukko1[[#This Row],[Alku PVM]] )=6,DAY(Taulukko1[[#This Row],[Alku PVM]] )&gt;19)</f>
        <v>0</v>
      </c>
      <c r="Z3344" s="90" t="b">
        <f>AND(MONTH(Taulukko1[[#This Row],[Loppu PVM]] )=6,DAY(Taulukko1[[#This Row],[Loppu PVM]] )&gt;19)</f>
        <v>0</v>
      </c>
      <c r="AA3344" s="90" t="b">
        <f>OR(MONTH(Taulukko1[[#This Row],[Alku PVM]] )&lt;=5,AND(MONTH(Taulukko1[[#This Row],[Alku PVM]] )=6,DAY(Taulukko1[[#This Row],[Alku PVM]] )&lt;20))</f>
        <v>0</v>
      </c>
      <c r="AB3344" s="90" t="b">
        <f>OR(MONTH(Taulukko1[[#This Row],[Loppu PVM]])&lt;=5,AND(MONTH(Taulukko1[[#This Row],[Loppu PVM]] )=6,DAY(Taulukko1[[#This Row],[Loppu PVM]])&lt;20))</f>
        <v>0</v>
      </c>
      <c r="AC3344" s="90" t="b">
        <f>OR(MONTH(Taulukko1[[#This Row],[Alku PVM]] )&lt;=3,AND(MONTH(Taulukko1[[#This Row],[Alku PVM]] )=3))</f>
        <v>0</v>
      </c>
      <c r="AD3344" s="90" t="b">
        <f>OR(MONTH(Taulukko1[[#This Row],[Loppu PVM]] )&lt;=3,AND(MONTH(Taulukko1[[#This Row],[Loppu PVM]] )=3))</f>
        <v>0</v>
      </c>
      <c r="AE3344" s="90" t="b">
        <f>OR(MONTH(Taulukko1[[#This Row],[Alku PVM]] )&lt;=9,AND(MONTH(Taulukko1[[#This Row],[Alku PVM]] )=9))</f>
        <v>1</v>
      </c>
      <c r="AF3344" s="90" t="b">
        <f>OR(MONTH(Taulukko1[[#This Row],[Loppu PVM]])&lt;=9,AND(MONTH(Taulukko1[[#This Row],[Loppu PVM]] )=9))</f>
        <v>1</v>
      </c>
      <c r="AG3344" s="90" t="b">
        <f>OR(MONTH(Taulukko1[[#This Row],[Alku PVM]] )&lt;=6,AND(MONTH(Taulukko1[[#This Row],[Alku PVM]] )=6))</f>
        <v>0</v>
      </c>
      <c r="AH3344" s="90" t="b">
        <f>OR(MONTH(Taulukko1[[#This Row],[Loppu PVM]])&lt;=6,AND(MONTH(Taulukko1[[#This Row],[Loppu PVM]] )=6))</f>
        <v>0</v>
      </c>
    </row>
    <row r="3345" spans="1:34">
      <c r="A3345" s="63" t="s">
        <v>142</v>
      </c>
      <c r="B3345" s="46">
        <v>42243</v>
      </c>
      <c r="C3345" s="45" t="s">
        <v>4818</v>
      </c>
      <c r="D3345" s="47"/>
      <c r="E3345" s="48"/>
      <c r="F3345" s="46"/>
      <c r="G3345" s="49"/>
      <c r="H3345" s="48">
        <v>130</v>
      </c>
      <c r="I3345" s="129">
        <f>INDEX('TOL2008'!B:B,MATCH(A3345,'TOL2008'!A:A,0))</f>
        <v>46901</v>
      </c>
      <c r="J3345" s="129" t="str">
        <f>INDEX(Pääluokka!$H$2:$H$100,MATCH(VALUE(LEFT(Taulukko1[[#This Row],[TOL2008]],2)),Pääluokka!$G$2:$G$100,0))</f>
        <v>Tukku- ja vähittäiskauppa; moottoriajoneuvojen ja moottoripyörien korjaus</v>
      </c>
      <c r="K3345" s="129" t="str">
        <f>INDEX(Pääluokka!$I$2:$I$100,MATCH(VALUE(LEFT(Taulukko1[[#This Row],[TOL2008]],2)),Pääluokka!$G$2:$G$100,0))</f>
        <v>Palvelualat (G-N, R, S)</v>
      </c>
      <c r="L3345" s="50" t="str">
        <f t="shared" si="520"/>
        <v>NA</v>
      </c>
      <c r="M3345" s="51">
        <f t="shared" si="521"/>
        <v>42243</v>
      </c>
      <c r="N3345" s="51">
        <f t="shared" si="522"/>
        <v>42294</v>
      </c>
      <c r="O3345" s="51">
        <f t="shared" si="523"/>
        <v>42217</v>
      </c>
      <c r="P3345" s="51">
        <f t="shared" si="524"/>
        <v>42278</v>
      </c>
      <c r="Q3345" s="41">
        <f t="shared" si="525"/>
        <v>2015</v>
      </c>
      <c r="R3345" s="41">
        <f t="shared" si="526"/>
        <v>2015</v>
      </c>
      <c r="S3345" s="51" t="str">
        <f>YEAR(Taulukko1[[#This Row],[Alku KK]])&amp;"Q"&amp;ROUNDDOWN((MONTH(Taulukko1[[#This Row],[Alku KK]])-1)/3+1,0)</f>
        <v>2015Q3</v>
      </c>
      <c r="T3345" s="51" t="str">
        <f>YEAR(Taulukko1[[#This Row],[Loppu KK]])&amp;"Q"&amp;ROUNDDOWN((MONTH(Taulukko1[[#This Row],[Loppu KK]])-1)/3+1,0)</f>
        <v>2015Q4</v>
      </c>
      <c r="U3345" s="66">
        <f>IF(COUNT(Taulukko1[[#This Row],[Neuvottelujen alaiset ]])=1,Taulukko1[[#This Row],[Neuvottelujen alaiset ]],Taulukko1[[#This Row],[Vähennystarve]])</f>
        <v>130</v>
      </c>
      <c r="V3345" s="52" t="str">
        <f t="shared" si="527"/>
        <v>NA</v>
      </c>
      <c r="W3345" s="52" t="str">
        <f t="shared" si="528"/>
        <v>NA</v>
      </c>
      <c r="X3345" s="52" t="str">
        <f t="shared" si="529"/>
        <v>NA</v>
      </c>
      <c r="Y3345" s="90" t="b">
        <f>AND(MONTH(Taulukko1[[#This Row],[Alku PVM]] )=6,DAY(Taulukko1[[#This Row],[Alku PVM]] )&gt;19)</f>
        <v>0</v>
      </c>
      <c r="Z3345" s="90" t="b">
        <f>AND(MONTH(Taulukko1[[#This Row],[Loppu PVM]] )=6,DAY(Taulukko1[[#This Row],[Loppu PVM]] )&gt;19)</f>
        <v>0</v>
      </c>
      <c r="AA3345" s="90" t="b">
        <f>OR(MONTH(Taulukko1[[#This Row],[Alku PVM]] )&lt;=5,AND(MONTH(Taulukko1[[#This Row],[Alku PVM]] )=6,DAY(Taulukko1[[#This Row],[Alku PVM]] )&lt;20))</f>
        <v>0</v>
      </c>
      <c r="AB3345" s="90" t="b">
        <f>OR(MONTH(Taulukko1[[#This Row],[Loppu PVM]])&lt;=5,AND(MONTH(Taulukko1[[#This Row],[Loppu PVM]] )=6,DAY(Taulukko1[[#This Row],[Loppu PVM]])&lt;20))</f>
        <v>0</v>
      </c>
      <c r="AC3345" s="90" t="b">
        <f>OR(MONTH(Taulukko1[[#This Row],[Alku PVM]] )&lt;=3,AND(MONTH(Taulukko1[[#This Row],[Alku PVM]] )=3))</f>
        <v>0</v>
      </c>
      <c r="AD3345" s="90" t="b">
        <f>OR(MONTH(Taulukko1[[#This Row],[Loppu PVM]] )&lt;=3,AND(MONTH(Taulukko1[[#This Row],[Loppu PVM]] )=3))</f>
        <v>0</v>
      </c>
      <c r="AE3345" s="90" t="b">
        <f>OR(MONTH(Taulukko1[[#This Row],[Alku PVM]] )&lt;=9,AND(MONTH(Taulukko1[[#This Row],[Alku PVM]] )=9))</f>
        <v>1</v>
      </c>
      <c r="AF3345" s="90" t="b">
        <f>OR(MONTH(Taulukko1[[#This Row],[Loppu PVM]])&lt;=9,AND(MONTH(Taulukko1[[#This Row],[Loppu PVM]] )=9))</f>
        <v>0</v>
      </c>
      <c r="AG3345" s="90" t="b">
        <f>OR(MONTH(Taulukko1[[#This Row],[Alku PVM]] )&lt;=6,AND(MONTH(Taulukko1[[#This Row],[Alku PVM]] )=6))</f>
        <v>0</v>
      </c>
      <c r="AH3345" s="90" t="b">
        <f>OR(MONTH(Taulukko1[[#This Row],[Loppu PVM]])&lt;=6,AND(MONTH(Taulukko1[[#This Row],[Loppu PVM]] )=6))</f>
        <v>0</v>
      </c>
    </row>
    <row r="3346" spans="1:34">
      <c r="A3346" s="45" t="s">
        <v>4815</v>
      </c>
      <c r="B3346" s="46">
        <v>42243</v>
      </c>
      <c r="C3346" s="45" t="s">
        <v>4821</v>
      </c>
      <c r="D3346" s="47"/>
      <c r="E3346" s="48"/>
      <c r="F3346" s="46">
        <v>42255</v>
      </c>
      <c r="G3346" s="49">
        <v>1</v>
      </c>
      <c r="H3346" s="48">
        <v>4</v>
      </c>
      <c r="I3346" s="129">
        <f>INDEX('TOL2008'!B:B,MATCH(A3346,'TOL2008'!A:A,0))</f>
        <v>68201</v>
      </c>
      <c r="J3346" s="129" t="str">
        <f>INDEX(Pääluokka!$H$2:$H$100,MATCH(VALUE(LEFT(Taulukko1[[#This Row],[TOL2008]],2)),Pääluokka!$G$2:$G$100,0))</f>
        <v>Kiinteistöalan toiminta</v>
      </c>
      <c r="K3346" s="129" t="str">
        <f>INDEX(Pääluokka!$I$2:$I$100,MATCH(VALUE(LEFT(Taulukko1[[#This Row],[TOL2008]],2)),Pääluokka!$G$2:$G$100,0))</f>
        <v>Palvelualat (G-N, R, S)</v>
      </c>
      <c r="L3346" s="50">
        <f t="shared" si="520"/>
        <v>12</v>
      </c>
      <c r="M3346" s="51">
        <f t="shared" si="521"/>
        <v>42243</v>
      </c>
      <c r="N3346" s="51">
        <f t="shared" si="522"/>
        <v>42255</v>
      </c>
      <c r="O3346" s="51">
        <f t="shared" si="523"/>
        <v>42217</v>
      </c>
      <c r="P3346" s="51">
        <f t="shared" si="524"/>
        <v>42248</v>
      </c>
      <c r="Q3346" s="41">
        <f t="shared" si="525"/>
        <v>2015</v>
      </c>
      <c r="R3346" s="41">
        <f t="shared" si="526"/>
        <v>2015</v>
      </c>
      <c r="S3346" s="51" t="str">
        <f>YEAR(Taulukko1[[#This Row],[Alku KK]])&amp;"Q"&amp;ROUNDDOWN((MONTH(Taulukko1[[#This Row],[Alku KK]])-1)/3+1,0)</f>
        <v>2015Q3</v>
      </c>
      <c r="T3346" s="51" t="str">
        <f>YEAR(Taulukko1[[#This Row],[Loppu KK]])&amp;"Q"&amp;ROUNDDOWN((MONTH(Taulukko1[[#This Row],[Loppu KK]])-1)/3+1,0)</f>
        <v>2015Q3</v>
      </c>
      <c r="U3346" s="66">
        <f>IF(COUNT(Taulukko1[[#This Row],[Neuvottelujen alaiset ]])=1,Taulukko1[[#This Row],[Neuvottelujen alaiset ]],Taulukko1[[#This Row],[Vähennystarve]])</f>
        <v>4</v>
      </c>
      <c r="V3346" s="52" t="str">
        <f t="shared" si="527"/>
        <v>NA</v>
      </c>
      <c r="W3346" s="52">
        <f t="shared" si="528"/>
        <v>0.25</v>
      </c>
      <c r="X3346" s="52" t="str">
        <f t="shared" si="529"/>
        <v>NA</v>
      </c>
      <c r="Y3346" s="90" t="b">
        <f>AND(MONTH(Taulukko1[[#This Row],[Alku PVM]] )=6,DAY(Taulukko1[[#This Row],[Alku PVM]] )&gt;19)</f>
        <v>0</v>
      </c>
      <c r="Z3346" s="90" t="b">
        <f>AND(MONTH(Taulukko1[[#This Row],[Loppu PVM]] )=6,DAY(Taulukko1[[#This Row],[Loppu PVM]] )&gt;19)</f>
        <v>0</v>
      </c>
      <c r="AA3346" s="90" t="b">
        <f>OR(MONTH(Taulukko1[[#This Row],[Alku PVM]] )&lt;=5,AND(MONTH(Taulukko1[[#This Row],[Alku PVM]] )=6,DAY(Taulukko1[[#This Row],[Alku PVM]] )&lt;20))</f>
        <v>0</v>
      </c>
      <c r="AB3346" s="90" t="b">
        <f>OR(MONTH(Taulukko1[[#This Row],[Loppu PVM]])&lt;=5,AND(MONTH(Taulukko1[[#This Row],[Loppu PVM]] )=6,DAY(Taulukko1[[#This Row],[Loppu PVM]])&lt;20))</f>
        <v>0</v>
      </c>
      <c r="AC3346" s="90" t="b">
        <f>OR(MONTH(Taulukko1[[#This Row],[Alku PVM]] )&lt;=3,AND(MONTH(Taulukko1[[#This Row],[Alku PVM]] )=3))</f>
        <v>0</v>
      </c>
      <c r="AD3346" s="90" t="b">
        <f>OR(MONTH(Taulukko1[[#This Row],[Loppu PVM]] )&lt;=3,AND(MONTH(Taulukko1[[#This Row],[Loppu PVM]] )=3))</f>
        <v>0</v>
      </c>
      <c r="AE3346" s="90" t="b">
        <f>OR(MONTH(Taulukko1[[#This Row],[Alku PVM]] )&lt;=9,AND(MONTH(Taulukko1[[#This Row],[Alku PVM]] )=9))</f>
        <v>1</v>
      </c>
      <c r="AF3346" s="90" t="b">
        <f>OR(MONTH(Taulukko1[[#This Row],[Loppu PVM]])&lt;=9,AND(MONTH(Taulukko1[[#This Row],[Loppu PVM]] )=9))</f>
        <v>1</v>
      </c>
      <c r="AG3346" s="90" t="b">
        <f>OR(MONTH(Taulukko1[[#This Row],[Alku PVM]] )&lt;=6,AND(MONTH(Taulukko1[[#This Row],[Alku PVM]] )=6))</f>
        <v>0</v>
      </c>
      <c r="AH3346" s="90" t="b">
        <f>OR(MONTH(Taulukko1[[#This Row],[Loppu PVM]])&lt;=6,AND(MONTH(Taulukko1[[#This Row],[Loppu PVM]] )=6))</f>
        <v>0</v>
      </c>
    </row>
    <row r="3347" spans="1:34">
      <c r="A3347" s="25" t="s">
        <v>15</v>
      </c>
      <c r="B3347" s="26">
        <v>42244</v>
      </c>
      <c r="C3347" s="25" t="s">
        <v>4744</v>
      </c>
      <c r="D3347" s="35"/>
      <c r="E3347" s="27">
        <v>570</v>
      </c>
      <c r="F3347" s="26">
        <v>42338</v>
      </c>
      <c r="G3347" s="33">
        <v>157</v>
      </c>
      <c r="H3347" s="27">
        <v>2300</v>
      </c>
      <c r="I3347" s="126">
        <f>INDEX('TOL2008'!B:B,MATCH(A3347,'TOL2008'!A:A,0))</f>
        <v>49100</v>
      </c>
      <c r="J3347" s="126" t="str">
        <f>INDEX(Pääluokka!$H$2:$H$100,MATCH(VALUE(LEFT(Taulukko1[[#This Row],[TOL2008]],2)),Pääluokka!$G$2:$G$100,0))</f>
        <v>Kuljetus ja varastointi</v>
      </c>
      <c r="K3347" s="126" t="str">
        <f>INDEX(Pääluokka!$I$2:$I$100,MATCH(VALUE(LEFT(Taulukko1[[#This Row],[TOL2008]],2)),Pääluokka!$G$2:$G$100,0))</f>
        <v>Palvelualat (G-N, R, S)</v>
      </c>
      <c r="L3347" s="41">
        <f t="shared" si="520"/>
        <v>94</v>
      </c>
      <c r="M3347" s="43">
        <f t="shared" si="521"/>
        <v>42244</v>
      </c>
      <c r="N3347" s="43">
        <f t="shared" si="522"/>
        <v>42338</v>
      </c>
      <c r="O3347" s="43">
        <f t="shared" si="523"/>
        <v>42217</v>
      </c>
      <c r="P3347" s="43">
        <f t="shared" si="524"/>
        <v>42309</v>
      </c>
      <c r="Q3347" s="41">
        <f t="shared" si="525"/>
        <v>2015</v>
      </c>
      <c r="R3347" s="41">
        <f t="shared" si="526"/>
        <v>2015</v>
      </c>
      <c r="S3347" s="43" t="str">
        <f>YEAR(Taulukko1[[#This Row],[Alku KK]])&amp;"Q"&amp;ROUNDDOWN((MONTH(Taulukko1[[#This Row],[Alku KK]])-1)/3+1,0)</f>
        <v>2015Q3</v>
      </c>
      <c r="T3347" s="43" t="str">
        <f>YEAR(Taulukko1[[#This Row],[Loppu KK]])&amp;"Q"&amp;ROUNDDOWN((MONTH(Taulukko1[[#This Row],[Loppu KK]])-1)/3+1,0)</f>
        <v>2015Q4</v>
      </c>
      <c r="U3347" s="66">
        <f>IF(COUNT(Taulukko1[[#This Row],[Neuvottelujen alaiset ]])=1,Taulukko1[[#This Row],[Neuvottelujen alaiset ]],Taulukko1[[#This Row],[Vähennystarve]])</f>
        <v>2300</v>
      </c>
      <c r="V3347" s="44">
        <f t="shared" si="527"/>
        <v>0.24782608695652175</v>
      </c>
      <c r="W3347" s="44">
        <f t="shared" si="528"/>
        <v>6.8260869565217389E-2</v>
      </c>
      <c r="X3347" s="44">
        <f t="shared" si="529"/>
        <v>0.27543859649122809</v>
      </c>
      <c r="Y3347" s="90" t="b">
        <f>AND(MONTH(Taulukko1[[#This Row],[Alku PVM]] )=6,DAY(Taulukko1[[#This Row],[Alku PVM]] )&gt;19)</f>
        <v>0</v>
      </c>
      <c r="Z3347" s="90" t="b">
        <f>AND(MONTH(Taulukko1[[#This Row],[Loppu PVM]] )=6,DAY(Taulukko1[[#This Row],[Loppu PVM]] )&gt;19)</f>
        <v>0</v>
      </c>
      <c r="AA3347" s="90" t="b">
        <f>OR(MONTH(Taulukko1[[#This Row],[Alku PVM]] )&lt;=5,AND(MONTH(Taulukko1[[#This Row],[Alku PVM]] )=6,DAY(Taulukko1[[#This Row],[Alku PVM]] )&lt;20))</f>
        <v>0</v>
      </c>
      <c r="AB3347" s="90" t="b">
        <f>OR(MONTH(Taulukko1[[#This Row],[Loppu PVM]])&lt;=5,AND(MONTH(Taulukko1[[#This Row],[Loppu PVM]] )=6,DAY(Taulukko1[[#This Row],[Loppu PVM]])&lt;20))</f>
        <v>0</v>
      </c>
      <c r="AC3347" s="90" t="b">
        <f>OR(MONTH(Taulukko1[[#This Row],[Alku PVM]] )&lt;=3,AND(MONTH(Taulukko1[[#This Row],[Alku PVM]] )=3))</f>
        <v>0</v>
      </c>
      <c r="AD3347" s="90" t="b">
        <f>OR(MONTH(Taulukko1[[#This Row],[Loppu PVM]] )&lt;=3,AND(MONTH(Taulukko1[[#This Row],[Loppu PVM]] )=3))</f>
        <v>0</v>
      </c>
      <c r="AE3347" s="90" t="b">
        <f>OR(MONTH(Taulukko1[[#This Row],[Alku PVM]] )&lt;=9,AND(MONTH(Taulukko1[[#This Row],[Alku PVM]] )=9))</f>
        <v>1</v>
      </c>
      <c r="AF3347" s="90" t="b">
        <f>OR(MONTH(Taulukko1[[#This Row],[Loppu PVM]])&lt;=9,AND(MONTH(Taulukko1[[#This Row],[Loppu PVM]] )=9))</f>
        <v>0</v>
      </c>
      <c r="AG3347" s="90" t="b">
        <f>OR(MONTH(Taulukko1[[#This Row],[Alku PVM]] )&lt;=6,AND(MONTH(Taulukko1[[#This Row],[Alku PVM]] )=6))</f>
        <v>0</v>
      </c>
      <c r="AH3347" s="90" t="b">
        <f>OR(MONTH(Taulukko1[[#This Row],[Loppu PVM]])&lt;=6,AND(MONTH(Taulukko1[[#This Row],[Loppu PVM]] )=6))</f>
        <v>0</v>
      </c>
    </row>
    <row r="3348" spans="1:34">
      <c r="A3348" s="53" t="s">
        <v>4814</v>
      </c>
      <c r="B3348" s="46">
        <v>42244</v>
      </c>
      <c r="C3348" s="21" t="s">
        <v>4820</v>
      </c>
      <c r="D3348" s="47"/>
      <c r="E3348" s="48">
        <v>25</v>
      </c>
      <c r="F3348" s="46">
        <v>42271</v>
      </c>
      <c r="G3348" s="49">
        <v>22</v>
      </c>
      <c r="H3348" s="48">
        <v>120</v>
      </c>
      <c r="I3348" s="129">
        <f>INDEX('TOL2008'!B:B,MATCH(A3348,'TOL2008'!A:A,0))</f>
        <v>25990</v>
      </c>
      <c r="J3348" s="129" t="str">
        <f>INDEX(Pääluokka!$H$2:$H$100,MATCH(VALUE(LEFT(Taulukko1[[#This Row],[TOL2008]],2)),Pääluokka!$G$2:$G$100,0))</f>
        <v>Teollisuus</v>
      </c>
      <c r="K3348" s="129" t="str">
        <f>INDEX(Pääluokka!$I$2:$I$100,MATCH(VALUE(LEFT(Taulukko1[[#This Row],[TOL2008]],2)),Pääluokka!$G$2:$G$100,0))</f>
        <v>Teollisuus (C-E)</v>
      </c>
      <c r="L3348" s="50">
        <f t="shared" si="520"/>
        <v>27</v>
      </c>
      <c r="M3348" s="51">
        <f t="shared" si="521"/>
        <v>42244</v>
      </c>
      <c r="N3348" s="51">
        <f t="shared" si="522"/>
        <v>42271</v>
      </c>
      <c r="O3348" s="51">
        <f t="shared" si="523"/>
        <v>42217</v>
      </c>
      <c r="P3348" s="51">
        <f t="shared" si="524"/>
        <v>42248</v>
      </c>
      <c r="Q3348" s="41">
        <f t="shared" si="525"/>
        <v>2015</v>
      </c>
      <c r="R3348" s="41">
        <f t="shared" si="526"/>
        <v>2015</v>
      </c>
      <c r="S3348" s="51" t="str">
        <f>YEAR(Taulukko1[[#This Row],[Alku KK]])&amp;"Q"&amp;ROUNDDOWN((MONTH(Taulukko1[[#This Row],[Alku KK]])-1)/3+1,0)</f>
        <v>2015Q3</v>
      </c>
      <c r="T3348" s="51" t="str">
        <f>YEAR(Taulukko1[[#This Row],[Loppu KK]])&amp;"Q"&amp;ROUNDDOWN((MONTH(Taulukko1[[#This Row],[Loppu KK]])-1)/3+1,0)</f>
        <v>2015Q3</v>
      </c>
      <c r="U3348" s="66">
        <f>IF(COUNT(Taulukko1[[#This Row],[Neuvottelujen alaiset ]])=1,Taulukko1[[#This Row],[Neuvottelujen alaiset ]],Taulukko1[[#This Row],[Vähennystarve]])</f>
        <v>120</v>
      </c>
      <c r="V3348" s="52">
        <f t="shared" si="527"/>
        <v>0.20833333333333334</v>
      </c>
      <c r="W3348" s="52">
        <f t="shared" si="528"/>
        <v>0.18333333333333332</v>
      </c>
      <c r="X3348" s="52">
        <f t="shared" si="529"/>
        <v>0.88</v>
      </c>
      <c r="Y3348" s="90" t="b">
        <f>AND(MONTH(Taulukko1[[#This Row],[Alku PVM]] )=6,DAY(Taulukko1[[#This Row],[Alku PVM]] )&gt;19)</f>
        <v>0</v>
      </c>
      <c r="Z3348" s="90" t="b">
        <f>AND(MONTH(Taulukko1[[#This Row],[Loppu PVM]] )=6,DAY(Taulukko1[[#This Row],[Loppu PVM]] )&gt;19)</f>
        <v>0</v>
      </c>
      <c r="AA3348" s="90" t="b">
        <f>OR(MONTH(Taulukko1[[#This Row],[Alku PVM]] )&lt;=5,AND(MONTH(Taulukko1[[#This Row],[Alku PVM]] )=6,DAY(Taulukko1[[#This Row],[Alku PVM]] )&lt;20))</f>
        <v>0</v>
      </c>
      <c r="AB3348" s="90" t="b">
        <f>OR(MONTH(Taulukko1[[#This Row],[Loppu PVM]])&lt;=5,AND(MONTH(Taulukko1[[#This Row],[Loppu PVM]] )=6,DAY(Taulukko1[[#This Row],[Loppu PVM]])&lt;20))</f>
        <v>0</v>
      </c>
      <c r="AC3348" s="90" t="b">
        <f>OR(MONTH(Taulukko1[[#This Row],[Alku PVM]] )&lt;=3,AND(MONTH(Taulukko1[[#This Row],[Alku PVM]] )=3))</f>
        <v>0</v>
      </c>
      <c r="AD3348" s="90" t="b">
        <f>OR(MONTH(Taulukko1[[#This Row],[Loppu PVM]] )&lt;=3,AND(MONTH(Taulukko1[[#This Row],[Loppu PVM]] )=3))</f>
        <v>0</v>
      </c>
      <c r="AE3348" s="90" t="b">
        <f>OR(MONTH(Taulukko1[[#This Row],[Alku PVM]] )&lt;=9,AND(MONTH(Taulukko1[[#This Row],[Alku PVM]] )=9))</f>
        <v>1</v>
      </c>
      <c r="AF3348" s="90" t="b">
        <f>OR(MONTH(Taulukko1[[#This Row],[Loppu PVM]])&lt;=9,AND(MONTH(Taulukko1[[#This Row],[Loppu PVM]] )=9))</f>
        <v>1</v>
      </c>
      <c r="AG3348" s="90" t="b">
        <f>OR(MONTH(Taulukko1[[#This Row],[Alku PVM]] )&lt;=6,AND(MONTH(Taulukko1[[#This Row],[Alku PVM]] )=6))</f>
        <v>0</v>
      </c>
      <c r="AH3348" s="90" t="b">
        <f>OR(MONTH(Taulukko1[[#This Row],[Loppu PVM]])&lt;=6,AND(MONTH(Taulukko1[[#This Row],[Loppu PVM]] )=6))</f>
        <v>0</v>
      </c>
    </row>
    <row r="3349" spans="1:34">
      <c r="A3349" s="45" t="s">
        <v>4813</v>
      </c>
      <c r="B3349" s="46">
        <v>42244</v>
      </c>
      <c r="C3349" s="45" t="s">
        <v>4819</v>
      </c>
      <c r="D3349" s="47"/>
      <c r="E3349" s="48">
        <v>4</v>
      </c>
      <c r="F3349" s="46"/>
      <c r="G3349" s="49"/>
      <c r="H3349" s="48">
        <v>12</v>
      </c>
      <c r="I3349" s="129">
        <f>INDEX('TOL2008'!B:B,MATCH(A3349,'TOL2008'!A:A,0))</f>
        <v>61100</v>
      </c>
      <c r="J3349" s="129" t="str">
        <f>INDEX(Pääluokka!$H$2:$H$100,MATCH(VALUE(LEFT(Taulukko1[[#This Row],[TOL2008]],2)),Pääluokka!$G$2:$G$100,0))</f>
        <v>Informaatio ja viestintä</v>
      </c>
      <c r="K3349" s="129" t="str">
        <f>INDEX(Pääluokka!$I$2:$I$100,MATCH(VALUE(LEFT(Taulukko1[[#This Row],[TOL2008]],2)),Pääluokka!$G$2:$G$100,0))</f>
        <v>Palvelualat (G-N, R, S)</v>
      </c>
      <c r="L3349" s="50" t="str">
        <f t="shared" si="520"/>
        <v>NA</v>
      </c>
      <c r="M3349" s="51">
        <f t="shared" si="521"/>
        <v>42244</v>
      </c>
      <c r="N3349" s="51">
        <f t="shared" si="522"/>
        <v>42295</v>
      </c>
      <c r="O3349" s="51">
        <f t="shared" si="523"/>
        <v>42217</v>
      </c>
      <c r="P3349" s="51">
        <f t="shared" si="524"/>
        <v>42278</v>
      </c>
      <c r="Q3349" s="41">
        <f t="shared" si="525"/>
        <v>2015</v>
      </c>
      <c r="R3349" s="41">
        <f t="shared" si="526"/>
        <v>2015</v>
      </c>
      <c r="S3349" s="51" t="str">
        <f>YEAR(Taulukko1[[#This Row],[Alku KK]])&amp;"Q"&amp;ROUNDDOWN((MONTH(Taulukko1[[#This Row],[Alku KK]])-1)/3+1,0)</f>
        <v>2015Q3</v>
      </c>
      <c r="T3349" s="51" t="str">
        <f>YEAR(Taulukko1[[#This Row],[Loppu KK]])&amp;"Q"&amp;ROUNDDOWN((MONTH(Taulukko1[[#This Row],[Loppu KK]])-1)/3+1,0)</f>
        <v>2015Q4</v>
      </c>
      <c r="U3349" s="66">
        <f>IF(COUNT(Taulukko1[[#This Row],[Neuvottelujen alaiset ]])=1,Taulukko1[[#This Row],[Neuvottelujen alaiset ]],Taulukko1[[#This Row],[Vähennystarve]])</f>
        <v>12</v>
      </c>
      <c r="V3349" s="52">
        <f t="shared" si="527"/>
        <v>0.33333333333333331</v>
      </c>
      <c r="W3349" s="52" t="str">
        <f t="shared" si="528"/>
        <v>NA</v>
      </c>
      <c r="X3349" s="52" t="str">
        <f t="shared" si="529"/>
        <v>NA</v>
      </c>
      <c r="Y3349" s="90" t="b">
        <f>AND(MONTH(Taulukko1[[#This Row],[Alku PVM]] )=6,DAY(Taulukko1[[#This Row],[Alku PVM]] )&gt;19)</f>
        <v>0</v>
      </c>
      <c r="Z3349" s="90" t="b">
        <f>AND(MONTH(Taulukko1[[#This Row],[Loppu PVM]] )=6,DAY(Taulukko1[[#This Row],[Loppu PVM]] )&gt;19)</f>
        <v>0</v>
      </c>
      <c r="AA3349" s="90" t="b">
        <f>OR(MONTH(Taulukko1[[#This Row],[Alku PVM]] )&lt;=5,AND(MONTH(Taulukko1[[#This Row],[Alku PVM]] )=6,DAY(Taulukko1[[#This Row],[Alku PVM]] )&lt;20))</f>
        <v>0</v>
      </c>
      <c r="AB3349" s="90" t="b">
        <f>OR(MONTH(Taulukko1[[#This Row],[Loppu PVM]])&lt;=5,AND(MONTH(Taulukko1[[#This Row],[Loppu PVM]] )=6,DAY(Taulukko1[[#This Row],[Loppu PVM]])&lt;20))</f>
        <v>0</v>
      </c>
      <c r="AC3349" s="90" t="b">
        <f>OR(MONTH(Taulukko1[[#This Row],[Alku PVM]] )&lt;=3,AND(MONTH(Taulukko1[[#This Row],[Alku PVM]] )=3))</f>
        <v>0</v>
      </c>
      <c r="AD3349" s="90" t="b">
        <f>OR(MONTH(Taulukko1[[#This Row],[Loppu PVM]] )&lt;=3,AND(MONTH(Taulukko1[[#This Row],[Loppu PVM]] )=3))</f>
        <v>0</v>
      </c>
      <c r="AE3349" s="90" t="b">
        <f>OR(MONTH(Taulukko1[[#This Row],[Alku PVM]] )&lt;=9,AND(MONTH(Taulukko1[[#This Row],[Alku PVM]] )=9))</f>
        <v>1</v>
      </c>
      <c r="AF3349" s="90" t="b">
        <f>OR(MONTH(Taulukko1[[#This Row],[Loppu PVM]])&lt;=9,AND(MONTH(Taulukko1[[#This Row],[Loppu PVM]] )=9))</f>
        <v>0</v>
      </c>
      <c r="AG3349" s="90" t="b">
        <f>OR(MONTH(Taulukko1[[#This Row],[Alku PVM]] )&lt;=6,AND(MONTH(Taulukko1[[#This Row],[Alku PVM]] )=6))</f>
        <v>0</v>
      </c>
      <c r="AH3349" s="90" t="b">
        <f>OR(MONTH(Taulukko1[[#This Row],[Loppu PVM]])&lt;=6,AND(MONTH(Taulukko1[[#This Row],[Loppu PVM]] )=6))</f>
        <v>0</v>
      </c>
    </row>
    <row r="3350" spans="1:34">
      <c r="A3350" s="25" t="s">
        <v>54</v>
      </c>
      <c r="B3350" s="26">
        <v>42247</v>
      </c>
      <c r="C3350" s="25" t="s">
        <v>143</v>
      </c>
      <c r="D3350" s="35"/>
      <c r="E3350" s="27">
        <v>200</v>
      </c>
      <c r="F3350" s="26">
        <v>42289</v>
      </c>
      <c r="G3350" s="33">
        <v>100</v>
      </c>
      <c r="H3350" s="27">
        <v>680</v>
      </c>
      <c r="I3350" s="126">
        <f>INDEX('TOL2008'!B:B,MATCH(A3350,'TOL2008'!A:A,0))</f>
        <v>72191</v>
      </c>
      <c r="J3350" s="126" t="str">
        <f>INDEX(Pääluokka!$H$2:$H$100,MATCH(VALUE(LEFT(Taulukko1[[#This Row],[TOL2008]],2)),Pääluokka!$G$2:$G$100,0))</f>
        <v>Ammatillinen, tieteellinen ja tekninen toiminta</v>
      </c>
      <c r="K3350" s="126" t="str">
        <f>INDEX(Pääluokka!$I$2:$I$100,MATCH(VALUE(LEFT(Taulukko1[[#This Row],[TOL2008]],2)),Pääluokka!$G$2:$G$100,0))</f>
        <v>Palvelualat (G-N, R, S)</v>
      </c>
      <c r="L3350" s="41">
        <f t="shared" si="520"/>
        <v>42</v>
      </c>
      <c r="M3350" s="43">
        <f t="shared" si="521"/>
        <v>42247</v>
      </c>
      <c r="N3350" s="43">
        <f t="shared" si="522"/>
        <v>42289</v>
      </c>
      <c r="O3350" s="43">
        <f t="shared" si="523"/>
        <v>42217</v>
      </c>
      <c r="P3350" s="43">
        <f t="shared" si="524"/>
        <v>42278</v>
      </c>
      <c r="Q3350" s="41">
        <f t="shared" si="525"/>
        <v>2015</v>
      </c>
      <c r="R3350" s="41">
        <f t="shared" si="526"/>
        <v>2015</v>
      </c>
      <c r="S3350" s="43" t="str">
        <f>YEAR(Taulukko1[[#This Row],[Alku KK]])&amp;"Q"&amp;ROUNDDOWN((MONTH(Taulukko1[[#This Row],[Alku KK]])-1)/3+1,0)</f>
        <v>2015Q3</v>
      </c>
      <c r="T3350" s="43" t="str">
        <f>YEAR(Taulukko1[[#This Row],[Loppu KK]])&amp;"Q"&amp;ROUNDDOWN((MONTH(Taulukko1[[#This Row],[Loppu KK]])-1)/3+1,0)</f>
        <v>2015Q4</v>
      </c>
      <c r="U3350" s="66">
        <f>IF(COUNT(Taulukko1[[#This Row],[Neuvottelujen alaiset ]])=1,Taulukko1[[#This Row],[Neuvottelujen alaiset ]],Taulukko1[[#This Row],[Vähennystarve]])</f>
        <v>680</v>
      </c>
      <c r="V3350" s="44">
        <f t="shared" si="527"/>
        <v>0.29411764705882354</v>
      </c>
      <c r="W3350" s="44">
        <f t="shared" si="528"/>
        <v>0.14705882352941177</v>
      </c>
      <c r="X3350" s="44">
        <f t="shared" si="529"/>
        <v>0.5</v>
      </c>
      <c r="Y3350" s="90" t="b">
        <f>AND(MONTH(Taulukko1[[#This Row],[Alku PVM]] )=6,DAY(Taulukko1[[#This Row],[Alku PVM]] )&gt;19)</f>
        <v>0</v>
      </c>
      <c r="Z3350" s="90" t="b">
        <f>AND(MONTH(Taulukko1[[#This Row],[Loppu PVM]] )=6,DAY(Taulukko1[[#This Row],[Loppu PVM]] )&gt;19)</f>
        <v>0</v>
      </c>
      <c r="AA3350" s="90" t="b">
        <f>OR(MONTH(Taulukko1[[#This Row],[Alku PVM]] )&lt;=5,AND(MONTH(Taulukko1[[#This Row],[Alku PVM]] )=6,DAY(Taulukko1[[#This Row],[Alku PVM]] )&lt;20))</f>
        <v>0</v>
      </c>
      <c r="AB3350" s="90" t="b">
        <f>OR(MONTH(Taulukko1[[#This Row],[Loppu PVM]])&lt;=5,AND(MONTH(Taulukko1[[#This Row],[Loppu PVM]] )=6,DAY(Taulukko1[[#This Row],[Loppu PVM]])&lt;20))</f>
        <v>0</v>
      </c>
      <c r="AC3350" s="90" t="b">
        <f>OR(MONTH(Taulukko1[[#This Row],[Alku PVM]] )&lt;=3,AND(MONTH(Taulukko1[[#This Row],[Alku PVM]] )=3))</f>
        <v>0</v>
      </c>
      <c r="AD3350" s="90" t="b">
        <f>OR(MONTH(Taulukko1[[#This Row],[Loppu PVM]] )&lt;=3,AND(MONTH(Taulukko1[[#This Row],[Loppu PVM]] )=3))</f>
        <v>0</v>
      </c>
      <c r="AE3350" s="90" t="b">
        <f>OR(MONTH(Taulukko1[[#This Row],[Alku PVM]] )&lt;=9,AND(MONTH(Taulukko1[[#This Row],[Alku PVM]] )=9))</f>
        <v>1</v>
      </c>
      <c r="AF3350" s="90" t="b">
        <f>OR(MONTH(Taulukko1[[#This Row],[Loppu PVM]])&lt;=9,AND(MONTH(Taulukko1[[#This Row],[Loppu PVM]] )=9))</f>
        <v>0</v>
      </c>
      <c r="AG3350" s="90" t="b">
        <f>OR(MONTH(Taulukko1[[#This Row],[Alku PVM]] )&lt;=6,AND(MONTH(Taulukko1[[#This Row],[Alku PVM]] )=6))</f>
        <v>0</v>
      </c>
      <c r="AH3350" s="90" t="b">
        <f>OR(MONTH(Taulukko1[[#This Row],[Loppu PVM]])&lt;=6,AND(MONTH(Taulukko1[[#This Row],[Loppu PVM]] )=6))</f>
        <v>0</v>
      </c>
    </row>
    <row r="3351" spans="1:34">
      <c r="A3351" s="25" t="s">
        <v>4712</v>
      </c>
      <c r="B3351" s="26">
        <v>42247</v>
      </c>
      <c r="C3351" s="25" t="s">
        <v>4713</v>
      </c>
      <c r="D3351" s="35">
        <v>160</v>
      </c>
      <c r="E3351" s="27">
        <v>160</v>
      </c>
      <c r="F3351" s="26">
        <v>42247</v>
      </c>
      <c r="G3351" s="33"/>
      <c r="H3351" s="27">
        <v>160</v>
      </c>
      <c r="I3351" s="126">
        <f>INDEX('TOL2008'!B:B,MATCH(A3351,'TOL2008'!A:A,0))</f>
        <v>58130</v>
      </c>
      <c r="J3351" s="126" t="str">
        <f>INDEX(Pääluokka!$H$2:$H$100,MATCH(VALUE(LEFT(Taulukko1[[#This Row],[TOL2008]],2)),Pääluokka!$G$2:$G$100,0))</f>
        <v>Informaatio ja viestintä</v>
      </c>
      <c r="K3351" s="126" t="str">
        <f>INDEX(Pääluokka!$I$2:$I$100,MATCH(VALUE(LEFT(Taulukko1[[#This Row],[TOL2008]],2)),Pääluokka!$G$2:$G$100,0))</f>
        <v>Palvelualat (G-N, R, S)</v>
      </c>
      <c r="L3351" s="41" t="str">
        <f t="shared" si="520"/>
        <v>NA</v>
      </c>
      <c r="M3351" s="43">
        <f t="shared" si="521"/>
        <v>42247</v>
      </c>
      <c r="N3351" s="43">
        <f t="shared" si="522"/>
        <v>42247</v>
      </c>
      <c r="O3351" s="43">
        <f t="shared" si="523"/>
        <v>42217</v>
      </c>
      <c r="P3351" s="43">
        <f t="shared" si="524"/>
        <v>42217</v>
      </c>
      <c r="Q3351" s="41">
        <f t="shared" si="525"/>
        <v>2015</v>
      </c>
      <c r="R3351" s="41">
        <f t="shared" si="526"/>
        <v>2015</v>
      </c>
      <c r="S3351" s="43" t="str">
        <f>YEAR(Taulukko1[[#This Row],[Alku KK]])&amp;"Q"&amp;ROUNDDOWN((MONTH(Taulukko1[[#This Row],[Alku KK]])-1)/3+1,0)</f>
        <v>2015Q3</v>
      </c>
      <c r="T3351" s="43" t="str">
        <f>YEAR(Taulukko1[[#This Row],[Loppu KK]])&amp;"Q"&amp;ROUNDDOWN((MONTH(Taulukko1[[#This Row],[Loppu KK]])-1)/3+1,0)</f>
        <v>2015Q3</v>
      </c>
      <c r="U3351" s="66">
        <f>IF(COUNT(Taulukko1[[#This Row],[Neuvottelujen alaiset ]])=1,Taulukko1[[#This Row],[Neuvottelujen alaiset ]],Taulukko1[[#This Row],[Vähennystarve]])</f>
        <v>160</v>
      </c>
      <c r="V3351" s="44">
        <f t="shared" si="527"/>
        <v>1</v>
      </c>
      <c r="W3351" s="44" t="str">
        <f t="shared" si="528"/>
        <v>NA</v>
      </c>
      <c r="X3351" s="44" t="str">
        <f t="shared" si="529"/>
        <v>NA</v>
      </c>
      <c r="Y3351" s="90" t="b">
        <f>AND(MONTH(Taulukko1[[#This Row],[Alku PVM]] )=6,DAY(Taulukko1[[#This Row],[Alku PVM]] )&gt;19)</f>
        <v>0</v>
      </c>
      <c r="Z3351" s="90" t="b">
        <f>AND(MONTH(Taulukko1[[#This Row],[Loppu PVM]] )=6,DAY(Taulukko1[[#This Row],[Loppu PVM]] )&gt;19)</f>
        <v>0</v>
      </c>
      <c r="AA3351" s="90" t="b">
        <f>OR(MONTH(Taulukko1[[#This Row],[Alku PVM]] )&lt;=5,AND(MONTH(Taulukko1[[#This Row],[Alku PVM]] )=6,DAY(Taulukko1[[#This Row],[Alku PVM]] )&lt;20))</f>
        <v>0</v>
      </c>
      <c r="AB3351" s="90" t="b">
        <f>OR(MONTH(Taulukko1[[#This Row],[Loppu PVM]])&lt;=5,AND(MONTH(Taulukko1[[#This Row],[Loppu PVM]] )=6,DAY(Taulukko1[[#This Row],[Loppu PVM]])&lt;20))</f>
        <v>0</v>
      </c>
      <c r="AC3351" s="90" t="b">
        <f>OR(MONTH(Taulukko1[[#This Row],[Alku PVM]] )&lt;=3,AND(MONTH(Taulukko1[[#This Row],[Alku PVM]] )=3))</f>
        <v>0</v>
      </c>
      <c r="AD3351" s="90" t="b">
        <f>OR(MONTH(Taulukko1[[#This Row],[Loppu PVM]] )&lt;=3,AND(MONTH(Taulukko1[[#This Row],[Loppu PVM]] )=3))</f>
        <v>0</v>
      </c>
      <c r="AE3351" s="90" t="b">
        <f>OR(MONTH(Taulukko1[[#This Row],[Alku PVM]] )&lt;=9,AND(MONTH(Taulukko1[[#This Row],[Alku PVM]] )=9))</f>
        <v>1</v>
      </c>
      <c r="AF3351" s="90" t="b">
        <f>OR(MONTH(Taulukko1[[#This Row],[Loppu PVM]])&lt;=9,AND(MONTH(Taulukko1[[#This Row],[Loppu PVM]] )=9))</f>
        <v>1</v>
      </c>
      <c r="AG3351" s="90" t="b">
        <f>OR(MONTH(Taulukko1[[#This Row],[Alku PVM]] )&lt;=6,AND(MONTH(Taulukko1[[#This Row],[Alku PVM]] )=6))</f>
        <v>0</v>
      </c>
      <c r="AH3351" s="90" t="b">
        <f>OR(MONTH(Taulukko1[[#This Row],[Loppu PVM]])&lt;=6,AND(MONTH(Taulukko1[[#This Row],[Loppu PVM]] )=6))</f>
        <v>0</v>
      </c>
    </row>
    <row r="3352" spans="1:34">
      <c r="A3352" s="25" t="s">
        <v>4508</v>
      </c>
      <c r="B3352" s="26">
        <v>42247</v>
      </c>
      <c r="C3352" s="25" t="s">
        <v>4703</v>
      </c>
      <c r="D3352" s="35" t="s">
        <v>25</v>
      </c>
      <c r="E3352" s="27">
        <v>120</v>
      </c>
      <c r="F3352" s="26"/>
      <c r="G3352" s="33"/>
      <c r="H3352" s="27">
        <v>800</v>
      </c>
      <c r="I3352" s="126">
        <f>INDEX('TOL2008'!B:B,MATCH(A3352,'TOL2008'!A:A,0))</f>
        <v>81210</v>
      </c>
      <c r="J3352" s="126" t="str">
        <f>INDEX(Pääluokka!$H$2:$H$100,MATCH(VALUE(LEFT(Taulukko1[[#This Row],[TOL2008]],2)),Pääluokka!$G$2:$G$100,0))</f>
        <v>Hallinto- ja tukipalvelutoiminta</v>
      </c>
      <c r="K3352" s="126" t="str">
        <f>INDEX(Pääluokka!$I$2:$I$100,MATCH(VALUE(LEFT(Taulukko1[[#This Row],[TOL2008]],2)),Pääluokka!$G$2:$G$100,0))</f>
        <v>Palvelualat (G-N, R, S)</v>
      </c>
      <c r="L3352" s="41" t="str">
        <f t="shared" si="520"/>
        <v>NA</v>
      </c>
      <c r="M3352" s="43">
        <f t="shared" si="521"/>
        <v>42247</v>
      </c>
      <c r="N3352" s="43">
        <f t="shared" si="522"/>
        <v>42298</v>
      </c>
      <c r="O3352" s="43">
        <f t="shared" si="523"/>
        <v>42217</v>
      </c>
      <c r="P3352" s="43">
        <f t="shared" si="524"/>
        <v>42278</v>
      </c>
      <c r="Q3352" s="41">
        <f t="shared" si="525"/>
        <v>2015</v>
      </c>
      <c r="R3352" s="41">
        <f t="shared" si="526"/>
        <v>2015</v>
      </c>
      <c r="S3352" s="43" t="str">
        <f>YEAR(Taulukko1[[#This Row],[Alku KK]])&amp;"Q"&amp;ROUNDDOWN((MONTH(Taulukko1[[#This Row],[Alku KK]])-1)/3+1,0)</f>
        <v>2015Q3</v>
      </c>
      <c r="T3352" s="43" t="str">
        <f>YEAR(Taulukko1[[#This Row],[Loppu KK]])&amp;"Q"&amp;ROUNDDOWN((MONTH(Taulukko1[[#This Row],[Loppu KK]])-1)/3+1,0)</f>
        <v>2015Q4</v>
      </c>
      <c r="U3352" s="66">
        <f>IF(COUNT(Taulukko1[[#This Row],[Neuvottelujen alaiset ]])=1,Taulukko1[[#This Row],[Neuvottelujen alaiset ]],Taulukko1[[#This Row],[Vähennystarve]])</f>
        <v>800</v>
      </c>
      <c r="V3352" s="44">
        <f t="shared" si="527"/>
        <v>0.15</v>
      </c>
      <c r="W3352" s="44" t="str">
        <f t="shared" si="528"/>
        <v>NA</v>
      </c>
      <c r="X3352" s="44" t="str">
        <f t="shared" si="529"/>
        <v>NA</v>
      </c>
      <c r="Y3352" s="90" t="b">
        <f>AND(MONTH(Taulukko1[[#This Row],[Alku PVM]] )=6,DAY(Taulukko1[[#This Row],[Alku PVM]] )&gt;19)</f>
        <v>0</v>
      </c>
      <c r="Z3352" s="90" t="b">
        <f>AND(MONTH(Taulukko1[[#This Row],[Loppu PVM]] )=6,DAY(Taulukko1[[#This Row],[Loppu PVM]] )&gt;19)</f>
        <v>0</v>
      </c>
      <c r="AA3352" s="90" t="b">
        <f>OR(MONTH(Taulukko1[[#This Row],[Alku PVM]] )&lt;=5,AND(MONTH(Taulukko1[[#This Row],[Alku PVM]] )=6,DAY(Taulukko1[[#This Row],[Alku PVM]] )&lt;20))</f>
        <v>0</v>
      </c>
      <c r="AB3352" s="90" t="b">
        <f>OR(MONTH(Taulukko1[[#This Row],[Loppu PVM]])&lt;=5,AND(MONTH(Taulukko1[[#This Row],[Loppu PVM]] )=6,DAY(Taulukko1[[#This Row],[Loppu PVM]])&lt;20))</f>
        <v>0</v>
      </c>
      <c r="AC3352" s="90" t="b">
        <f>OR(MONTH(Taulukko1[[#This Row],[Alku PVM]] )&lt;=3,AND(MONTH(Taulukko1[[#This Row],[Alku PVM]] )=3))</f>
        <v>0</v>
      </c>
      <c r="AD3352" s="90" t="b">
        <f>OR(MONTH(Taulukko1[[#This Row],[Loppu PVM]] )&lt;=3,AND(MONTH(Taulukko1[[#This Row],[Loppu PVM]] )=3))</f>
        <v>0</v>
      </c>
      <c r="AE3352" s="90" t="b">
        <f>OR(MONTH(Taulukko1[[#This Row],[Alku PVM]] )&lt;=9,AND(MONTH(Taulukko1[[#This Row],[Alku PVM]] )=9))</f>
        <v>1</v>
      </c>
      <c r="AF3352" s="90" t="b">
        <f>OR(MONTH(Taulukko1[[#This Row],[Loppu PVM]])&lt;=9,AND(MONTH(Taulukko1[[#This Row],[Loppu PVM]] )=9))</f>
        <v>0</v>
      </c>
      <c r="AG3352" s="90" t="b">
        <f>OR(MONTH(Taulukko1[[#This Row],[Alku PVM]] )&lt;=6,AND(MONTH(Taulukko1[[#This Row],[Alku PVM]] )=6))</f>
        <v>0</v>
      </c>
      <c r="AH3352" s="90" t="b">
        <f>OR(MONTH(Taulukko1[[#This Row],[Loppu PVM]])&lt;=6,AND(MONTH(Taulukko1[[#This Row],[Loppu PVM]] )=6))</f>
        <v>0</v>
      </c>
    </row>
    <row r="3353" spans="1:34">
      <c r="A3353" s="25" t="s">
        <v>4705</v>
      </c>
      <c r="B3353" s="26">
        <v>42247</v>
      </c>
      <c r="C3353" s="25" t="s">
        <v>4706</v>
      </c>
      <c r="D3353" s="35"/>
      <c r="E3353" s="27">
        <v>15</v>
      </c>
      <c r="F3353" s="26"/>
      <c r="G3353" s="33"/>
      <c r="H3353" s="27">
        <v>70</v>
      </c>
      <c r="I3353" s="126">
        <f>INDEX('TOL2008'!B:B,MATCH(A3353,'TOL2008'!A:A,0))</f>
        <v>58130</v>
      </c>
      <c r="J3353" s="126" t="str">
        <f>INDEX(Pääluokka!$H$2:$H$100,MATCH(VALUE(LEFT(Taulukko1[[#This Row],[TOL2008]],2)),Pääluokka!$G$2:$G$100,0))</f>
        <v>Informaatio ja viestintä</v>
      </c>
      <c r="K3353" s="126" t="str">
        <f>INDEX(Pääluokka!$I$2:$I$100,MATCH(VALUE(LEFT(Taulukko1[[#This Row],[TOL2008]],2)),Pääluokka!$G$2:$G$100,0))</f>
        <v>Palvelualat (G-N, R, S)</v>
      </c>
      <c r="L3353" s="41" t="str">
        <f t="shared" si="520"/>
        <v>NA</v>
      </c>
      <c r="M3353" s="43">
        <f t="shared" si="521"/>
        <v>42247</v>
      </c>
      <c r="N3353" s="43">
        <f t="shared" si="522"/>
        <v>42298</v>
      </c>
      <c r="O3353" s="43">
        <f t="shared" si="523"/>
        <v>42217</v>
      </c>
      <c r="P3353" s="43">
        <f t="shared" si="524"/>
        <v>42278</v>
      </c>
      <c r="Q3353" s="41">
        <f t="shared" si="525"/>
        <v>2015</v>
      </c>
      <c r="R3353" s="41">
        <f t="shared" si="526"/>
        <v>2015</v>
      </c>
      <c r="S3353" s="43" t="str">
        <f>YEAR(Taulukko1[[#This Row],[Alku KK]])&amp;"Q"&amp;ROUNDDOWN((MONTH(Taulukko1[[#This Row],[Alku KK]])-1)/3+1,0)</f>
        <v>2015Q3</v>
      </c>
      <c r="T3353" s="43" t="str">
        <f>YEAR(Taulukko1[[#This Row],[Loppu KK]])&amp;"Q"&amp;ROUNDDOWN((MONTH(Taulukko1[[#This Row],[Loppu KK]])-1)/3+1,0)</f>
        <v>2015Q4</v>
      </c>
      <c r="U3353" s="66">
        <f>IF(COUNT(Taulukko1[[#This Row],[Neuvottelujen alaiset ]])=1,Taulukko1[[#This Row],[Neuvottelujen alaiset ]],Taulukko1[[#This Row],[Vähennystarve]])</f>
        <v>70</v>
      </c>
      <c r="V3353" s="44">
        <f t="shared" si="527"/>
        <v>0.21428571428571427</v>
      </c>
      <c r="W3353" s="44" t="str">
        <f t="shared" si="528"/>
        <v>NA</v>
      </c>
      <c r="X3353" s="44" t="str">
        <f t="shared" si="529"/>
        <v>NA</v>
      </c>
      <c r="Y3353" s="90" t="b">
        <f>AND(MONTH(Taulukko1[[#This Row],[Alku PVM]] )=6,DAY(Taulukko1[[#This Row],[Alku PVM]] )&gt;19)</f>
        <v>0</v>
      </c>
      <c r="Z3353" s="90" t="b">
        <f>AND(MONTH(Taulukko1[[#This Row],[Loppu PVM]] )=6,DAY(Taulukko1[[#This Row],[Loppu PVM]] )&gt;19)</f>
        <v>0</v>
      </c>
      <c r="AA3353" s="90" t="b">
        <f>OR(MONTH(Taulukko1[[#This Row],[Alku PVM]] )&lt;=5,AND(MONTH(Taulukko1[[#This Row],[Alku PVM]] )=6,DAY(Taulukko1[[#This Row],[Alku PVM]] )&lt;20))</f>
        <v>0</v>
      </c>
      <c r="AB3353" s="90" t="b">
        <f>OR(MONTH(Taulukko1[[#This Row],[Loppu PVM]])&lt;=5,AND(MONTH(Taulukko1[[#This Row],[Loppu PVM]] )=6,DAY(Taulukko1[[#This Row],[Loppu PVM]])&lt;20))</f>
        <v>0</v>
      </c>
      <c r="AC3353" s="90" t="b">
        <f>OR(MONTH(Taulukko1[[#This Row],[Alku PVM]] )&lt;=3,AND(MONTH(Taulukko1[[#This Row],[Alku PVM]] )=3))</f>
        <v>0</v>
      </c>
      <c r="AD3353" s="90" t="b">
        <f>OR(MONTH(Taulukko1[[#This Row],[Loppu PVM]] )&lt;=3,AND(MONTH(Taulukko1[[#This Row],[Loppu PVM]] )=3))</f>
        <v>0</v>
      </c>
      <c r="AE3353" s="90" t="b">
        <f>OR(MONTH(Taulukko1[[#This Row],[Alku PVM]] )&lt;=9,AND(MONTH(Taulukko1[[#This Row],[Alku PVM]] )=9))</f>
        <v>1</v>
      </c>
      <c r="AF3353" s="90" t="b">
        <f>OR(MONTH(Taulukko1[[#This Row],[Loppu PVM]])&lt;=9,AND(MONTH(Taulukko1[[#This Row],[Loppu PVM]] )=9))</f>
        <v>0</v>
      </c>
      <c r="AG3353" s="90" t="b">
        <f>OR(MONTH(Taulukko1[[#This Row],[Alku PVM]] )&lt;=6,AND(MONTH(Taulukko1[[#This Row],[Alku PVM]] )=6))</f>
        <v>0</v>
      </c>
      <c r="AH3353" s="90" t="b">
        <f>OR(MONTH(Taulukko1[[#This Row],[Loppu PVM]])&lt;=6,AND(MONTH(Taulukko1[[#This Row],[Loppu PVM]] )=6))</f>
        <v>0</v>
      </c>
    </row>
    <row r="3354" spans="1:34">
      <c r="A3354" s="45" t="s">
        <v>4822</v>
      </c>
      <c r="B3354" s="46">
        <v>42247</v>
      </c>
      <c r="C3354" s="45" t="s">
        <v>4823</v>
      </c>
      <c r="D3354" s="47"/>
      <c r="E3354" s="48">
        <v>7</v>
      </c>
      <c r="F3354" s="46">
        <v>42268</v>
      </c>
      <c r="G3354" s="49">
        <v>7</v>
      </c>
      <c r="H3354" s="48">
        <v>60</v>
      </c>
      <c r="I3354" s="129">
        <f>INDEX('TOL2008'!B:B,MATCH(A3354,'TOL2008'!A:A,0))</f>
        <v>71127</v>
      </c>
      <c r="J3354" s="129" t="str">
        <f>INDEX(Pääluokka!$H$2:$H$100,MATCH(VALUE(LEFT(Taulukko1[[#This Row],[TOL2008]],2)),Pääluokka!$G$2:$G$100,0))</f>
        <v>Ammatillinen, tieteellinen ja tekninen toiminta</v>
      </c>
      <c r="K3354" s="129" t="str">
        <f>INDEX(Pääluokka!$I$2:$I$100,MATCH(VALUE(LEFT(Taulukko1[[#This Row],[TOL2008]],2)),Pääluokka!$G$2:$G$100,0))</f>
        <v>Palvelualat (G-N, R, S)</v>
      </c>
      <c r="L3354" s="50">
        <f t="shared" si="520"/>
        <v>21</v>
      </c>
      <c r="M3354" s="51">
        <f t="shared" si="521"/>
        <v>42247</v>
      </c>
      <c r="N3354" s="51">
        <f t="shared" si="522"/>
        <v>42268</v>
      </c>
      <c r="O3354" s="51">
        <f t="shared" si="523"/>
        <v>42217</v>
      </c>
      <c r="P3354" s="51">
        <f t="shared" si="524"/>
        <v>42248</v>
      </c>
      <c r="Q3354" s="41">
        <f t="shared" si="525"/>
        <v>2015</v>
      </c>
      <c r="R3354" s="41">
        <f t="shared" si="526"/>
        <v>2015</v>
      </c>
      <c r="S3354" s="51" t="str">
        <f>YEAR(Taulukko1[[#This Row],[Alku KK]])&amp;"Q"&amp;ROUNDDOWN((MONTH(Taulukko1[[#This Row],[Alku KK]])-1)/3+1,0)</f>
        <v>2015Q3</v>
      </c>
      <c r="T3354" s="51" t="str">
        <f>YEAR(Taulukko1[[#This Row],[Loppu KK]])&amp;"Q"&amp;ROUNDDOWN((MONTH(Taulukko1[[#This Row],[Loppu KK]])-1)/3+1,0)</f>
        <v>2015Q3</v>
      </c>
      <c r="U3354" s="66">
        <f>IF(COUNT(Taulukko1[[#This Row],[Neuvottelujen alaiset ]])=1,Taulukko1[[#This Row],[Neuvottelujen alaiset ]],Taulukko1[[#This Row],[Vähennystarve]])</f>
        <v>60</v>
      </c>
      <c r="V3354" s="52">
        <f t="shared" si="527"/>
        <v>0.11666666666666667</v>
      </c>
      <c r="W3354" s="52">
        <f t="shared" si="528"/>
        <v>0.11666666666666667</v>
      </c>
      <c r="X3354" s="52">
        <f t="shared" si="529"/>
        <v>1</v>
      </c>
      <c r="Y3354" s="90" t="b">
        <f>AND(MONTH(Taulukko1[[#This Row],[Alku PVM]] )=6,DAY(Taulukko1[[#This Row],[Alku PVM]] )&gt;19)</f>
        <v>0</v>
      </c>
      <c r="Z3354" s="90" t="b">
        <f>AND(MONTH(Taulukko1[[#This Row],[Loppu PVM]] )=6,DAY(Taulukko1[[#This Row],[Loppu PVM]] )&gt;19)</f>
        <v>0</v>
      </c>
      <c r="AA3354" s="90" t="b">
        <f>OR(MONTH(Taulukko1[[#This Row],[Alku PVM]] )&lt;=5,AND(MONTH(Taulukko1[[#This Row],[Alku PVM]] )=6,DAY(Taulukko1[[#This Row],[Alku PVM]] )&lt;20))</f>
        <v>0</v>
      </c>
      <c r="AB3354" s="90" t="b">
        <f>OR(MONTH(Taulukko1[[#This Row],[Loppu PVM]])&lt;=5,AND(MONTH(Taulukko1[[#This Row],[Loppu PVM]] )=6,DAY(Taulukko1[[#This Row],[Loppu PVM]])&lt;20))</f>
        <v>0</v>
      </c>
      <c r="AC3354" s="90" t="b">
        <f>OR(MONTH(Taulukko1[[#This Row],[Alku PVM]] )&lt;=3,AND(MONTH(Taulukko1[[#This Row],[Alku PVM]] )=3))</f>
        <v>0</v>
      </c>
      <c r="AD3354" s="90" t="b">
        <f>OR(MONTH(Taulukko1[[#This Row],[Loppu PVM]] )&lt;=3,AND(MONTH(Taulukko1[[#This Row],[Loppu PVM]] )=3))</f>
        <v>0</v>
      </c>
      <c r="AE3354" s="90" t="b">
        <f>OR(MONTH(Taulukko1[[#This Row],[Alku PVM]] )&lt;=9,AND(MONTH(Taulukko1[[#This Row],[Alku PVM]] )=9))</f>
        <v>1</v>
      </c>
      <c r="AF3354" s="90" t="b">
        <f>OR(MONTH(Taulukko1[[#This Row],[Loppu PVM]])&lt;=9,AND(MONTH(Taulukko1[[#This Row],[Loppu PVM]] )=9))</f>
        <v>1</v>
      </c>
      <c r="AG3354" s="90" t="b">
        <f>OR(MONTH(Taulukko1[[#This Row],[Alku PVM]] )&lt;=6,AND(MONTH(Taulukko1[[#This Row],[Alku PVM]] )=6))</f>
        <v>0</v>
      </c>
      <c r="AH3354" s="90" t="b">
        <f>OR(MONTH(Taulukko1[[#This Row],[Loppu PVM]])&lt;=6,AND(MONTH(Taulukko1[[#This Row],[Loppu PVM]] )=6))</f>
        <v>0</v>
      </c>
    </row>
    <row r="3355" spans="1:34">
      <c r="A3355" s="45" t="s">
        <v>639</v>
      </c>
      <c r="B3355" s="46">
        <v>42248</v>
      </c>
      <c r="C3355" s="21" t="s">
        <v>4827</v>
      </c>
      <c r="D3355" s="47"/>
      <c r="E3355" s="48">
        <v>25</v>
      </c>
      <c r="F3355" s="46">
        <v>42297</v>
      </c>
      <c r="G3355" s="49">
        <v>19</v>
      </c>
      <c r="H3355" s="48">
        <v>100</v>
      </c>
      <c r="I3355" s="129">
        <f>INDEX('TOL2008'!B:B,MATCH(A3355,'TOL2008'!A:A,0))</f>
        <v>10130</v>
      </c>
      <c r="J3355" s="129" t="str">
        <f>INDEX(Pääluokka!$H$2:$H$100,MATCH(VALUE(LEFT(Taulukko1[[#This Row],[TOL2008]],2)),Pääluokka!$G$2:$G$100,0))</f>
        <v>Teollisuus</v>
      </c>
      <c r="K3355" s="129" t="str">
        <f>INDEX(Pääluokka!$I$2:$I$100,MATCH(VALUE(LEFT(Taulukko1[[#This Row],[TOL2008]],2)),Pääluokka!$G$2:$G$100,0))</f>
        <v>Teollisuus (C-E)</v>
      </c>
      <c r="L3355" s="50">
        <f t="shared" si="520"/>
        <v>49</v>
      </c>
      <c r="M3355" s="51">
        <f t="shared" si="521"/>
        <v>42248</v>
      </c>
      <c r="N3355" s="51">
        <f t="shared" si="522"/>
        <v>42297</v>
      </c>
      <c r="O3355" s="51">
        <f t="shared" si="523"/>
        <v>42248</v>
      </c>
      <c r="P3355" s="51">
        <f t="shared" si="524"/>
        <v>42278</v>
      </c>
      <c r="Q3355" s="41">
        <f t="shared" si="525"/>
        <v>2015</v>
      </c>
      <c r="R3355" s="41">
        <f t="shared" si="526"/>
        <v>2015</v>
      </c>
      <c r="S3355" s="51" t="str">
        <f>YEAR(Taulukko1[[#This Row],[Alku KK]])&amp;"Q"&amp;ROUNDDOWN((MONTH(Taulukko1[[#This Row],[Alku KK]])-1)/3+1,0)</f>
        <v>2015Q3</v>
      </c>
      <c r="T3355" s="51" t="str">
        <f>YEAR(Taulukko1[[#This Row],[Loppu KK]])&amp;"Q"&amp;ROUNDDOWN((MONTH(Taulukko1[[#This Row],[Loppu KK]])-1)/3+1,0)</f>
        <v>2015Q4</v>
      </c>
      <c r="U3355" s="66">
        <f>IF(COUNT(Taulukko1[[#This Row],[Neuvottelujen alaiset ]])=1,Taulukko1[[#This Row],[Neuvottelujen alaiset ]],Taulukko1[[#This Row],[Vähennystarve]])</f>
        <v>100</v>
      </c>
      <c r="V3355" s="52">
        <f t="shared" si="527"/>
        <v>0.25</v>
      </c>
      <c r="W3355" s="52">
        <f t="shared" si="528"/>
        <v>0.19</v>
      </c>
      <c r="X3355" s="52">
        <f t="shared" si="529"/>
        <v>0.76</v>
      </c>
      <c r="Y3355" s="90" t="b">
        <f>AND(MONTH(Taulukko1[[#This Row],[Alku PVM]] )=6,DAY(Taulukko1[[#This Row],[Alku PVM]] )&gt;19)</f>
        <v>0</v>
      </c>
      <c r="Z3355" s="90" t="b">
        <f>AND(MONTH(Taulukko1[[#This Row],[Loppu PVM]] )=6,DAY(Taulukko1[[#This Row],[Loppu PVM]] )&gt;19)</f>
        <v>0</v>
      </c>
      <c r="AA3355" s="90" t="b">
        <f>OR(MONTH(Taulukko1[[#This Row],[Alku PVM]] )&lt;=5,AND(MONTH(Taulukko1[[#This Row],[Alku PVM]] )=6,DAY(Taulukko1[[#This Row],[Alku PVM]] )&lt;20))</f>
        <v>0</v>
      </c>
      <c r="AB3355" s="90" t="b">
        <f>OR(MONTH(Taulukko1[[#This Row],[Loppu PVM]])&lt;=5,AND(MONTH(Taulukko1[[#This Row],[Loppu PVM]] )=6,DAY(Taulukko1[[#This Row],[Loppu PVM]])&lt;20))</f>
        <v>0</v>
      </c>
      <c r="AC3355" s="90" t="b">
        <f>OR(MONTH(Taulukko1[[#This Row],[Alku PVM]] )&lt;=3,AND(MONTH(Taulukko1[[#This Row],[Alku PVM]] )=3))</f>
        <v>0</v>
      </c>
      <c r="AD3355" s="90" t="b">
        <f>OR(MONTH(Taulukko1[[#This Row],[Loppu PVM]] )&lt;=3,AND(MONTH(Taulukko1[[#This Row],[Loppu PVM]] )=3))</f>
        <v>0</v>
      </c>
      <c r="AE3355" s="90" t="b">
        <f>OR(MONTH(Taulukko1[[#This Row],[Alku PVM]] )&lt;=9,AND(MONTH(Taulukko1[[#This Row],[Alku PVM]] )=9))</f>
        <v>1</v>
      </c>
      <c r="AF3355" s="90" t="b">
        <f>OR(MONTH(Taulukko1[[#This Row],[Loppu PVM]])&lt;=9,AND(MONTH(Taulukko1[[#This Row],[Loppu PVM]] )=9))</f>
        <v>0</v>
      </c>
      <c r="AG3355" s="90" t="b">
        <f>OR(MONTH(Taulukko1[[#This Row],[Alku PVM]] )&lt;=6,AND(MONTH(Taulukko1[[#This Row],[Alku PVM]] )=6))</f>
        <v>0</v>
      </c>
      <c r="AH3355" s="90" t="b">
        <f>OR(MONTH(Taulukko1[[#This Row],[Loppu PVM]])&lt;=6,AND(MONTH(Taulukko1[[#This Row],[Loppu PVM]] )=6))</f>
        <v>0</v>
      </c>
    </row>
    <row r="3356" spans="1:34">
      <c r="A3356" s="45" t="s">
        <v>4825</v>
      </c>
      <c r="B3356" s="46">
        <v>42248</v>
      </c>
      <c r="C3356" s="21" t="s">
        <v>4826</v>
      </c>
      <c r="D3356" s="47"/>
      <c r="E3356" s="48">
        <v>10</v>
      </c>
      <c r="F3356" s="46">
        <v>42277</v>
      </c>
      <c r="G3356" s="49">
        <v>3</v>
      </c>
      <c r="H3356" s="48">
        <v>60</v>
      </c>
      <c r="I3356" s="129">
        <f>INDEX('TOL2008'!B:B,MATCH(A3356,'TOL2008'!A:A,0))</f>
        <v>35130</v>
      </c>
      <c r="J3356" s="129" t="str">
        <f>INDEX(Pääluokka!$H$2:$H$100,MATCH(VALUE(LEFT(Taulukko1[[#This Row],[TOL2008]],2)),Pääluokka!$G$2:$G$100,0))</f>
        <v>Sähkö-, kaasu- ja lämpöhuolto, jäähdytysliiketoiminta</v>
      </c>
      <c r="K3356" s="129" t="str">
        <f>INDEX(Pääluokka!$I$2:$I$100,MATCH(VALUE(LEFT(Taulukko1[[#This Row],[TOL2008]],2)),Pääluokka!$G$2:$G$100,0))</f>
        <v>Teollisuus (C-E)</v>
      </c>
      <c r="L3356" s="50">
        <f t="shared" si="520"/>
        <v>29</v>
      </c>
      <c r="M3356" s="51">
        <f t="shared" si="521"/>
        <v>42248</v>
      </c>
      <c r="N3356" s="51">
        <f t="shared" si="522"/>
        <v>42277</v>
      </c>
      <c r="O3356" s="51">
        <f t="shared" si="523"/>
        <v>42248</v>
      </c>
      <c r="P3356" s="51">
        <f t="shared" si="524"/>
        <v>42248</v>
      </c>
      <c r="Q3356" s="41">
        <f t="shared" si="525"/>
        <v>2015</v>
      </c>
      <c r="R3356" s="41">
        <f t="shared" si="526"/>
        <v>2015</v>
      </c>
      <c r="S3356" s="51" t="str">
        <f>YEAR(Taulukko1[[#This Row],[Alku KK]])&amp;"Q"&amp;ROUNDDOWN((MONTH(Taulukko1[[#This Row],[Alku KK]])-1)/3+1,0)</f>
        <v>2015Q3</v>
      </c>
      <c r="T3356" s="51" t="str">
        <f>YEAR(Taulukko1[[#This Row],[Loppu KK]])&amp;"Q"&amp;ROUNDDOWN((MONTH(Taulukko1[[#This Row],[Loppu KK]])-1)/3+1,0)</f>
        <v>2015Q3</v>
      </c>
      <c r="U3356" s="66">
        <f>IF(COUNT(Taulukko1[[#This Row],[Neuvottelujen alaiset ]])=1,Taulukko1[[#This Row],[Neuvottelujen alaiset ]],Taulukko1[[#This Row],[Vähennystarve]])</f>
        <v>60</v>
      </c>
      <c r="V3356" s="52">
        <f t="shared" si="527"/>
        <v>0.16666666666666666</v>
      </c>
      <c r="W3356" s="52">
        <f t="shared" si="528"/>
        <v>0.05</v>
      </c>
      <c r="X3356" s="52">
        <f t="shared" si="529"/>
        <v>0.3</v>
      </c>
      <c r="Y3356" s="90" t="b">
        <f>AND(MONTH(Taulukko1[[#This Row],[Alku PVM]] )=6,DAY(Taulukko1[[#This Row],[Alku PVM]] )&gt;19)</f>
        <v>0</v>
      </c>
      <c r="Z3356" s="90" t="b">
        <f>AND(MONTH(Taulukko1[[#This Row],[Loppu PVM]] )=6,DAY(Taulukko1[[#This Row],[Loppu PVM]] )&gt;19)</f>
        <v>0</v>
      </c>
      <c r="AA3356" s="90" t="b">
        <f>OR(MONTH(Taulukko1[[#This Row],[Alku PVM]] )&lt;=5,AND(MONTH(Taulukko1[[#This Row],[Alku PVM]] )=6,DAY(Taulukko1[[#This Row],[Alku PVM]] )&lt;20))</f>
        <v>0</v>
      </c>
      <c r="AB3356" s="90" t="b">
        <f>OR(MONTH(Taulukko1[[#This Row],[Loppu PVM]])&lt;=5,AND(MONTH(Taulukko1[[#This Row],[Loppu PVM]] )=6,DAY(Taulukko1[[#This Row],[Loppu PVM]])&lt;20))</f>
        <v>0</v>
      </c>
      <c r="AC3356" s="90" t="b">
        <f>OR(MONTH(Taulukko1[[#This Row],[Alku PVM]] )&lt;=3,AND(MONTH(Taulukko1[[#This Row],[Alku PVM]] )=3))</f>
        <v>0</v>
      </c>
      <c r="AD3356" s="90" t="b">
        <f>OR(MONTH(Taulukko1[[#This Row],[Loppu PVM]] )&lt;=3,AND(MONTH(Taulukko1[[#This Row],[Loppu PVM]] )=3))</f>
        <v>0</v>
      </c>
      <c r="AE3356" s="90" t="b">
        <f>OR(MONTH(Taulukko1[[#This Row],[Alku PVM]] )&lt;=9,AND(MONTH(Taulukko1[[#This Row],[Alku PVM]] )=9))</f>
        <v>1</v>
      </c>
      <c r="AF3356" s="90" t="b">
        <f>OR(MONTH(Taulukko1[[#This Row],[Loppu PVM]])&lt;=9,AND(MONTH(Taulukko1[[#This Row],[Loppu PVM]] )=9))</f>
        <v>1</v>
      </c>
      <c r="AG3356" s="90" t="b">
        <f>OR(MONTH(Taulukko1[[#This Row],[Alku PVM]] )&lt;=6,AND(MONTH(Taulukko1[[#This Row],[Alku PVM]] )=6))</f>
        <v>0</v>
      </c>
      <c r="AH3356" s="90" t="b">
        <f>OR(MONTH(Taulukko1[[#This Row],[Loppu PVM]])&lt;=6,AND(MONTH(Taulukko1[[#This Row],[Loppu PVM]] )=6))</f>
        <v>0</v>
      </c>
    </row>
    <row r="3357" spans="1:34">
      <c r="A3357" s="45" t="s">
        <v>4824</v>
      </c>
      <c r="B3357" s="46">
        <v>42248</v>
      </c>
      <c r="C3357" s="45" t="s">
        <v>4969</v>
      </c>
      <c r="D3357" s="47"/>
      <c r="E3357" s="48"/>
      <c r="F3357" s="46">
        <v>42305</v>
      </c>
      <c r="G3357" s="49"/>
      <c r="H3357" s="48">
        <v>9</v>
      </c>
      <c r="I3357" s="129">
        <f>INDEX('TOL2008'!B:B,MATCH(A3357,'TOL2008'!A:A,0))</f>
        <v>93210</v>
      </c>
      <c r="J3357" s="129" t="str">
        <f>INDEX(Pääluokka!$H$2:$H$100,MATCH(VALUE(LEFT(Taulukko1[[#This Row],[TOL2008]],2)),Pääluokka!$G$2:$G$100,0))</f>
        <v>Taiteet, viihde ja virkistys</v>
      </c>
      <c r="K3357" s="129" t="str">
        <f>INDEX(Pääluokka!$I$2:$I$100,MATCH(VALUE(LEFT(Taulukko1[[#This Row],[TOL2008]],2)),Pääluokka!$G$2:$G$100,0))</f>
        <v>Palvelualat (G-N, R, S)</v>
      </c>
      <c r="L3357" s="50">
        <f t="shared" si="520"/>
        <v>57</v>
      </c>
      <c r="M3357" s="51">
        <f t="shared" si="521"/>
        <v>42248</v>
      </c>
      <c r="N3357" s="51">
        <f t="shared" si="522"/>
        <v>42305</v>
      </c>
      <c r="O3357" s="51">
        <f t="shared" si="523"/>
        <v>42248</v>
      </c>
      <c r="P3357" s="51">
        <f t="shared" si="524"/>
        <v>42278</v>
      </c>
      <c r="Q3357" s="41">
        <f t="shared" si="525"/>
        <v>2015</v>
      </c>
      <c r="R3357" s="41">
        <f t="shared" si="526"/>
        <v>2015</v>
      </c>
      <c r="S3357" s="51" t="str">
        <f>YEAR(Taulukko1[[#This Row],[Alku KK]])&amp;"Q"&amp;ROUNDDOWN((MONTH(Taulukko1[[#This Row],[Alku KK]])-1)/3+1,0)</f>
        <v>2015Q3</v>
      </c>
      <c r="T3357" s="51" t="str">
        <f>YEAR(Taulukko1[[#This Row],[Loppu KK]])&amp;"Q"&amp;ROUNDDOWN((MONTH(Taulukko1[[#This Row],[Loppu KK]])-1)/3+1,0)</f>
        <v>2015Q4</v>
      </c>
      <c r="U3357" s="66">
        <f>IF(COUNT(Taulukko1[[#This Row],[Neuvottelujen alaiset ]])=1,Taulukko1[[#This Row],[Neuvottelujen alaiset ]],Taulukko1[[#This Row],[Vähennystarve]])</f>
        <v>9</v>
      </c>
      <c r="V3357" s="52" t="str">
        <f t="shared" si="527"/>
        <v>NA</v>
      </c>
      <c r="W3357" s="52" t="str">
        <f t="shared" si="528"/>
        <v>NA</v>
      </c>
      <c r="X3357" s="52" t="str">
        <f t="shared" si="529"/>
        <v>NA</v>
      </c>
      <c r="Y3357" s="90" t="b">
        <f>AND(MONTH(Taulukko1[[#This Row],[Alku PVM]] )=6,DAY(Taulukko1[[#This Row],[Alku PVM]] )&gt;19)</f>
        <v>0</v>
      </c>
      <c r="Z3357" s="90" t="b">
        <f>AND(MONTH(Taulukko1[[#This Row],[Loppu PVM]] )=6,DAY(Taulukko1[[#This Row],[Loppu PVM]] )&gt;19)</f>
        <v>0</v>
      </c>
      <c r="AA3357" s="90" t="b">
        <f>OR(MONTH(Taulukko1[[#This Row],[Alku PVM]] )&lt;=5,AND(MONTH(Taulukko1[[#This Row],[Alku PVM]] )=6,DAY(Taulukko1[[#This Row],[Alku PVM]] )&lt;20))</f>
        <v>0</v>
      </c>
      <c r="AB3357" s="90" t="b">
        <f>OR(MONTH(Taulukko1[[#This Row],[Loppu PVM]])&lt;=5,AND(MONTH(Taulukko1[[#This Row],[Loppu PVM]] )=6,DAY(Taulukko1[[#This Row],[Loppu PVM]])&lt;20))</f>
        <v>0</v>
      </c>
      <c r="AC3357" s="90" t="b">
        <f>OR(MONTH(Taulukko1[[#This Row],[Alku PVM]] )&lt;=3,AND(MONTH(Taulukko1[[#This Row],[Alku PVM]] )=3))</f>
        <v>0</v>
      </c>
      <c r="AD3357" s="90" t="b">
        <f>OR(MONTH(Taulukko1[[#This Row],[Loppu PVM]] )&lt;=3,AND(MONTH(Taulukko1[[#This Row],[Loppu PVM]] )=3))</f>
        <v>0</v>
      </c>
      <c r="AE3357" s="90" t="b">
        <f>OR(MONTH(Taulukko1[[#This Row],[Alku PVM]] )&lt;=9,AND(MONTH(Taulukko1[[#This Row],[Alku PVM]] )=9))</f>
        <v>1</v>
      </c>
      <c r="AF3357" s="90" t="b">
        <f>OR(MONTH(Taulukko1[[#This Row],[Loppu PVM]])&lt;=9,AND(MONTH(Taulukko1[[#This Row],[Loppu PVM]] )=9))</f>
        <v>0</v>
      </c>
      <c r="AG3357" s="90" t="b">
        <f>OR(MONTH(Taulukko1[[#This Row],[Alku PVM]] )&lt;=6,AND(MONTH(Taulukko1[[#This Row],[Alku PVM]] )=6))</f>
        <v>0</v>
      </c>
      <c r="AH3357" s="90" t="b">
        <f>OR(MONTH(Taulukko1[[#This Row],[Loppu PVM]])&lt;=6,AND(MONTH(Taulukko1[[#This Row],[Loppu PVM]] )=6))</f>
        <v>0</v>
      </c>
    </row>
    <row r="3358" spans="1:34">
      <c r="A3358" s="45" t="s">
        <v>4956</v>
      </c>
      <c r="B3358" s="46"/>
      <c r="C3358" s="45"/>
      <c r="D3358" s="47"/>
      <c r="E3358" s="48"/>
      <c r="F3358" s="46">
        <v>42299</v>
      </c>
      <c r="G3358" s="49">
        <v>25</v>
      </c>
      <c r="H3358" s="48"/>
      <c r="I3358" s="129">
        <f>INDEX('TOL2008'!B:B,MATCH(A3358,'TOL2008'!A:A,0))</f>
        <v>85320</v>
      </c>
      <c r="J3358" s="132" t="str">
        <f>INDEX(Pääluokka!$H$2:$H$100,MATCH(VALUE(LEFT(Taulukko1[[#This Row],[TOL2008]],2)),Pääluokka!$G$2:$G$100,0))</f>
        <v>Koulutus</v>
      </c>
      <c r="K3358" s="132" t="str">
        <f>INDEX(Pääluokka!$I$2:$I$100,MATCH(VALUE(LEFT(Taulukko1[[#This Row],[TOL2008]],2)),Pääluokka!$G$2:$G$100,0))</f>
        <v>Muut toimialat (O-Q, T-X)</v>
      </c>
      <c r="L3358" s="50" t="str">
        <f t="shared" si="520"/>
        <v>NA</v>
      </c>
      <c r="M3358" s="51">
        <f t="shared" si="521"/>
        <v>42248</v>
      </c>
      <c r="N3358" s="51">
        <f t="shared" si="522"/>
        <v>42299</v>
      </c>
      <c r="O3358" s="51">
        <f t="shared" si="523"/>
        <v>42248</v>
      </c>
      <c r="P3358" s="51">
        <f t="shared" si="524"/>
        <v>42278</v>
      </c>
      <c r="Q3358" s="41">
        <f t="shared" si="525"/>
        <v>2015</v>
      </c>
      <c r="R3358" s="41">
        <f t="shared" si="526"/>
        <v>2015</v>
      </c>
      <c r="S3358" s="51" t="str">
        <f>YEAR(Taulukko1[[#This Row],[Alku KK]])&amp;"Q"&amp;ROUNDDOWN((MONTH(Taulukko1[[#This Row],[Alku KK]])-1)/3+1,0)</f>
        <v>2015Q3</v>
      </c>
      <c r="T3358" s="51" t="str">
        <f>YEAR(Taulukko1[[#This Row],[Loppu KK]])&amp;"Q"&amp;ROUNDDOWN((MONTH(Taulukko1[[#This Row],[Loppu KK]])-1)/3+1,0)</f>
        <v>2015Q4</v>
      </c>
      <c r="U3358" s="66">
        <f>IF(COUNT(Taulukko1[[#This Row],[Neuvottelujen alaiset ]])=1,Taulukko1[[#This Row],[Neuvottelujen alaiset ]],Taulukko1[[#This Row],[Vähennystarve]])</f>
        <v>0</v>
      </c>
      <c r="V3358" s="52" t="str">
        <f t="shared" si="527"/>
        <v>NA</v>
      </c>
      <c r="W3358" s="52" t="str">
        <f t="shared" si="528"/>
        <v>NA</v>
      </c>
      <c r="X3358" s="52" t="str">
        <f t="shared" si="529"/>
        <v>NA</v>
      </c>
      <c r="Y3358" s="90" t="b">
        <f>AND(MONTH(Taulukko1[[#This Row],[Alku PVM]] )=6,DAY(Taulukko1[[#This Row],[Alku PVM]] )&gt;19)</f>
        <v>0</v>
      </c>
      <c r="Z3358" s="90" t="b">
        <f>AND(MONTH(Taulukko1[[#This Row],[Loppu PVM]] )=6,DAY(Taulukko1[[#This Row],[Loppu PVM]] )&gt;19)</f>
        <v>0</v>
      </c>
      <c r="AA3358" s="90" t="b">
        <f>OR(MONTH(Taulukko1[[#This Row],[Alku PVM]] )&lt;=5,AND(MONTH(Taulukko1[[#This Row],[Alku PVM]] )=6,DAY(Taulukko1[[#This Row],[Alku PVM]] )&lt;20))</f>
        <v>0</v>
      </c>
      <c r="AB3358" s="90" t="b">
        <f>OR(MONTH(Taulukko1[[#This Row],[Loppu PVM]])&lt;=5,AND(MONTH(Taulukko1[[#This Row],[Loppu PVM]] )=6,DAY(Taulukko1[[#This Row],[Loppu PVM]])&lt;20))</f>
        <v>0</v>
      </c>
      <c r="AC3358" s="90" t="b">
        <f>OR(MONTH(Taulukko1[[#This Row],[Alku PVM]] )&lt;=3,AND(MONTH(Taulukko1[[#This Row],[Alku PVM]] )=3))</f>
        <v>0</v>
      </c>
      <c r="AD3358" s="90" t="b">
        <f>OR(MONTH(Taulukko1[[#This Row],[Loppu PVM]] )&lt;=3,AND(MONTH(Taulukko1[[#This Row],[Loppu PVM]] )=3))</f>
        <v>0</v>
      </c>
      <c r="AE3358" s="90" t="b">
        <f>OR(MONTH(Taulukko1[[#This Row],[Alku PVM]] )&lt;=9,AND(MONTH(Taulukko1[[#This Row],[Alku PVM]] )=9))</f>
        <v>1</v>
      </c>
      <c r="AF3358" s="90" t="b">
        <f>OR(MONTH(Taulukko1[[#This Row],[Loppu PVM]])&lt;=9,AND(MONTH(Taulukko1[[#This Row],[Loppu PVM]] )=9))</f>
        <v>0</v>
      </c>
      <c r="AG3358" s="90" t="b">
        <f>OR(MONTH(Taulukko1[[#This Row],[Alku PVM]] )&lt;=6,AND(MONTH(Taulukko1[[#This Row],[Alku PVM]] )=6))</f>
        <v>0</v>
      </c>
      <c r="AH3358" s="90" t="b">
        <f>OR(MONTH(Taulukko1[[#This Row],[Loppu PVM]])&lt;=6,AND(MONTH(Taulukko1[[#This Row],[Loppu PVM]] )=6))</f>
        <v>0</v>
      </c>
    </row>
    <row r="3359" spans="1:34">
      <c r="A3359" s="45" t="s">
        <v>717</v>
      </c>
      <c r="B3359" s="46"/>
      <c r="C3359" s="45" t="s">
        <v>4957</v>
      </c>
      <c r="D3359" s="47"/>
      <c r="E3359" s="48"/>
      <c r="F3359" s="46">
        <v>42299</v>
      </c>
      <c r="G3359" s="49">
        <v>11</v>
      </c>
      <c r="H3359" s="48">
        <v>100</v>
      </c>
      <c r="I3359" s="129">
        <f>INDEX('TOL2008'!B:B,MATCH(A3359,'TOL2008'!A:A,0))</f>
        <v>42220</v>
      </c>
      <c r="J3359" s="132" t="str">
        <f>INDEX(Pääluokka!$H$2:$H$100,MATCH(VALUE(LEFT(Taulukko1[[#This Row],[TOL2008]],2)),Pääluokka!$G$2:$G$100,0))</f>
        <v>Rakentaminen</v>
      </c>
      <c r="K3359" s="132" t="str">
        <f>INDEX(Pääluokka!$I$2:$I$100,MATCH(VALUE(LEFT(Taulukko1[[#This Row],[TOL2008]],2)),Pääluokka!$G$2:$G$100,0))</f>
        <v>Rakentaminen (F)</v>
      </c>
      <c r="L3359" s="50" t="str">
        <f t="shared" si="520"/>
        <v>NA</v>
      </c>
      <c r="M3359" s="51">
        <f t="shared" si="521"/>
        <v>42248</v>
      </c>
      <c r="N3359" s="51">
        <f t="shared" si="522"/>
        <v>42299</v>
      </c>
      <c r="O3359" s="51">
        <f t="shared" si="523"/>
        <v>42248</v>
      </c>
      <c r="P3359" s="51">
        <f t="shared" si="524"/>
        <v>42278</v>
      </c>
      <c r="Q3359" s="41">
        <f t="shared" si="525"/>
        <v>2015</v>
      </c>
      <c r="R3359" s="41">
        <f t="shared" si="526"/>
        <v>2015</v>
      </c>
      <c r="S3359" s="51" t="str">
        <f>YEAR(Taulukko1[[#This Row],[Alku KK]])&amp;"Q"&amp;ROUNDDOWN((MONTH(Taulukko1[[#This Row],[Alku KK]])-1)/3+1,0)</f>
        <v>2015Q3</v>
      </c>
      <c r="T3359" s="51" t="str">
        <f>YEAR(Taulukko1[[#This Row],[Loppu KK]])&amp;"Q"&amp;ROUNDDOWN((MONTH(Taulukko1[[#This Row],[Loppu KK]])-1)/3+1,0)</f>
        <v>2015Q4</v>
      </c>
      <c r="U3359" s="66">
        <f>IF(COUNT(Taulukko1[[#This Row],[Neuvottelujen alaiset ]])=1,Taulukko1[[#This Row],[Neuvottelujen alaiset ]],Taulukko1[[#This Row],[Vähennystarve]])</f>
        <v>100</v>
      </c>
      <c r="V3359" s="52" t="str">
        <f t="shared" si="527"/>
        <v>NA</v>
      </c>
      <c r="W3359" s="52">
        <f t="shared" si="528"/>
        <v>0.11</v>
      </c>
      <c r="X3359" s="52" t="str">
        <f t="shared" si="529"/>
        <v>NA</v>
      </c>
      <c r="Y3359" s="90" t="b">
        <f>AND(MONTH(Taulukko1[[#This Row],[Alku PVM]] )=6,DAY(Taulukko1[[#This Row],[Alku PVM]] )&gt;19)</f>
        <v>0</v>
      </c>
      <c r="Z3359" s="90" t="b">
        <f>AND(MONTH(Taulukko1[[#This Row],[Loppu PVM]] )=6,DAY(Taulukko1[[#This Row],[Loppu PVM]] )&gt;19)</f>
        <v>0</v>
      </c>
      <c r="AA3359" s="90" t="b">
        <f>OR(MONTH(Taulukko1[[#This Row],[Alku PVM]] )&lt;=5,AND(MONTH(Taulukko1[[#This Row],[Alku PVM]] )=6,DAY(Taulukko1[[#This Row],[Alku PVM]] )&lt;20))</f>
        <v>0</v>
      </c>
      <c r="AB3359" s="90" t="b">
        <f>OR(MONTH(Taulukko1[[#This Row],[Loppu PVM]])&lt;=5,AND(MONTH(Taulukko1[[#This Row],[Loppu PVM]] )=6,DAY(Taulukko1[[#This Row],[Loppu PVM]])&lt;20))</f>
        <v>0</v>
      </c>
      <c r="AC3359" s="90" t="b">
        <f>OR(MONTH(Taulukko1[[#This Row],[Alku PVM]] )&lt;=3,AND(MONTH(Taulukko1[[#This Row],[Alku PVM]] )=3))</f>
        <v>0</v>
      </c>
      <c r="AD3359" s="90" t="b">
        <f>OR(MONTH(Taulukko1[[#This Row],[Loppu PVM]] )&lt;=3,AND(MONTH(Taulukko1[[#This Row],[Loppu PVM]] )=3))</f>
        <v>0</v>
      </c>
      <c r="AE3359" s="90" t="b">
        <f>OR(MONTH(Taulukko1[[#This Row],[Alku PVM]] )&lt;=9,AND(MONTH(Taulukko1[[#This Row],[Alku PVM]] )=9))</f>
        <v>1</v>
      </c>
      <c r="AF3359" s="90" t="b">
        <f>OR(MONTH(Taulukko1[[#This Row],[Loppu PVM]])&lt;=9,AND(MONTH(Taulukko1[[#This Row],[Loppu PVM]] )=9))</f>
        <v>0</v>
      </c>
      <c r="AG3359" s="90" t="b">
        <f>OR(MONTH(Taulukko1[[#This Row],[Alku PVM]] )&lt;=6,AND(MONTH(Taulukko1[[#This Row],[Alku PVM]] )=6))</f>
        <v>0</v>
      </c>
      <c r="AH3359" s="90" t="b">
        <f>OR(MONTH(Taulukko1[[#This Row],[Loppu PVM]])&lt;=6,AND(MONTH(Taulukko1[[#This Row],[Loppu PVM]] )=6))</f>
        <v>0</v>
      </c>
    </row>
    <row r="3360" spans="1:34">
      <c r="A3360" s="45" t="s">
        <v>170</v>
      </c>
      <c r="B3360" s="46">
        <v>42249</v>
      </c>
      <c r="C3360" s="21" t="s">
        <v>4843</v>
      </c>
      <c r="D3360" s="47"/>
      <c r="E3360" s="48">
        <v>25</v>
      </c>
      <c r="F3360" s="46">
        <v>42310</v>
      </c>
      <c r="G3360" s="49">
        <v>14</v>
      </c>
      <c r="H3360" s="48"/>
      <c r="I3360" s="129">
        <f>INDEX('TOL2008'!B:B,MATCH(A3360,'TOL2008'!A:A,0))</f>
        <v>46901</v>
      </c>
      <c r="J3360" s="129" t="str">
        <f>INDEX(Pääluokka!$H$2:$H$100,MATCH(VALUE(LEFT(Taulukko1[[#This Row],[TOL2008]],2)),Pääluokka!$G$2:$G$100,0))</f>
        <v>Tukku- ja vähittäiskauppa; moottoriajoneuvojen ja moottoripyörien korjaus</v>
      </c>
      <c r="K3360" s="129" t="str">
        <f>INDEX(Pääluokka!$I$2:$I$100,MATCH(VALUE(LEFT(Taulukko1[[#This Row],[TOL2008]],2)),Pääluokka!$G$2:$G$100,0))</f>
        <v>Palvelualat (G-N, R, S)</v>
      </c>
      <c r="L3360" s="50">
        <f t="shared" si="520"/>
        <v>61</v>
      </c>
      <c r="M3360" s="51">
        <f t="shared" si="521"/>
        <v>42249</v>
      </c>
      <c r="N3360" s="51">
        <f t="shared" si="522"/>
        <v>42310</v>
      </c>
      <c r="O3360" s="51">
        <f t="shared" si="523"/>
        <v>42248</v>
      </c>
      <c r="P3360" s="51">
        <f t="shared" si="524"/>
        <v>42309</v>
      </c>
      <c r="Q3360" s="41">
        <f t="shared" si="525"/>
        <v>2015</v>
      </c>
      <c r="R3360" s="41">
        <f t="shared" si="526"/>
        <v>2015</v>
      </c>
      <c r="S3360" s="51" t="str">
        <f>YEAR(Taulukko1[[#This Row],[Alku KK]])&amp;"Q"&amp;ROUNDDOWN((MONTH(Taulukko1[[#This Row],[Alku KK]])-1)/3+1,0)</f>
        <v>2015Q3</v>
      </c>
      <c r="T3360" s="51" t="str">
        <f>YEAR(Taulukko1[[#This Row],[Loppu KK]])&amp;"Q"&amp;ROUNDDOWN((MONTH(Taulukko1[[#This Row],[Loppu KK]])-1)/3+1,0)</f>
        <v>2015Q4</v>
      </c>
      <c r="U3360" s="66">
        <f>IF(COUNT(Taulukko1[[#This Row],[Neuvottelujen alaiset ]])=1,Taulukko1[[#This Row],[Neuvottelujen alaiset ]],Taulukko1[[#This Row],[Vähennystarve]])</f>
        <v>25</v>
      </c>
      <c r="V3360" s="52" t="str">
        <f t="shared" si="527"/>
        <v>NA</v>
      </c>
      <c r="W3360" s="52" t="str">
        <f t="shared" si="528"/>
        <v>NA</v>
      </c>
      <c r="X3360" s="52">
        <f t="shared" si="529"/>
        <v>0.56000000000000005</v>
      </c>
      <c r="Y3360" s="90" t="b">
        <f>AND(MONTH(Taulukko1[[#This Row],[Alku PVM]] )=6,DAY(Taulukko1[[#This Row],[Alku PVM]] )&gt;19)</f>
        <v>0</v>
      </c>
      <c r="Z3360" s="90" t="b">
        <f>AND(MONTH(Taulukko1[[#This Row],[Loppu PVM]] )=6,DAY(Taulukko1[[#This Row],[Loppu PVM]] )&gt;19)</f>
        <v>0</v>
      </c>
      <c r="AA3360" s="90" t="b">
        <f>OR(MONTH(Taulukko1[[#This Row],[Alku PVM]] )&lt;=5,AND(MONTH(Taulukko1[[#This Row],[Alku PVM]] )=6,DAY(Taulukko1[[#This Row],[Alku PVM]] )&lt;20))</f>
        <v>0</v>
      </c>
      <c r="AB3360" s="90" t="b">
        <f>OR(MONTH(Taulukko1[[#This Row],[Loppu PVM]])&lt;=5,AND(MONTH(Taulukko1[[#This Row],[Loppu PVM]] )=6,DAY(Taulukko1[[#This Row],[Loppu PVM]])&lt;20))</f>
        <v>0</v>
      </c>
      <c r="AC3360" s="90" t="b">
        <f>OR(MONTH(Taulukko1[[#This Row],[Alku PVM]] )&lt;=3,AND(MONTH(Taulukko1[[#This Row],[Alku PVM]] )=3))</f>
        <v>0</v>
      </c>
      <c r="AD3360" s="90" t="b">
        <f>OR(MONTH(Taulukko1[[#This Row],[Loppu PVM]] )&lt;=3,AND(MONTH(Taulukko1[[#This Row],[Loppu PVM]] )=3))</f>
        <v>0</v>
      </c>
      <c r="AE3360" s="90" t="b">
        <f>OR(MONTH(Taulukko1[[#This Row],[Alku PVM]] )&lt;=9,AND(MONTH(Taulukko1[[#This Row],[Alku PVM]] )=9))</f>
        <v>1</v>
      </c>
      <c r="AF3360" s="90" t="b">
        <f>OR(MONTH(Taulukko1[[#This Row],[Loppu PVM]])&lt;=9,AND(MONTH(Taulukko1[[#This Row],[Loppu PVM]] )=9))</f>
        <v>0</v>
      </c>
      <c r="AG3360" s="90" t="b">
        <f>OR(MONTH(Taulukko1[[#This Row],[Alku PVM]] )&lt;=6,AND(MONTH(Taulukko1[[#This Row],[Alku PVM]] )=6))</f>
        <v>0</v>
      </c>
      <c r="AH3360" s="90" t="b">
        <f>OR(MONTH(Taulukko1[[#This Row],[Loppu PVM]])&lt;=6,AND(MONTH(Taulukko1[[#This Row],[Loppu PVM]] )=6))</f>
        <v>0</v>
      </c>
    </row>
    <row r="3361" spans="1:34">
      <c r="A3361" s="21" t="s">
        <v>644</v>
      </c>
      <c r="B3361" s="46">
        <v>42249</v>
      </c>
      <c r="C3361" s="21" t="s">
        <v>4841</v>
      </c>
      <c r="D3361" s="47"/>
      <c r="E3361" s="48">
        <v>14</v>
      </c>
      <c r="F3361" s="46"/>
      <c r="G3361" s="49"/>
      <c r="H3361" s="48"/>
      <c r="I3361" s="129">
        <f>INDEX('TOL2008'!B:B,MATCH(A3361,'TOL2008'!A:A,0))</f>
        <v>47594</v>
      </c>
      <c r="J3361" s="129" t="str">
        <f>INDEX(Pääluokka!$H$2:$H$100,MATCH(VALUE(LEFT(Taulukko1[[#This Row],[TOL2008]],2)),Pääluokka!$G$2:$G$100,0))</f>
        <v>Tukku- ja vähittäiskauppa; moottoriajoneuvojen ja moottoripyörien korjaus</v>
      </c>
      <c r="K3361" s="129" t="str">
        <f>INDEX(Pääluokka!$I$2:$I$100,MATCH(VALUE(LEFT(Taulukko1[[#This Row],[TOL2008]],2)),Pääluokka!$G$2:$G$100,0))</f>
        <v>Palvelualat (G-N, R, S)</v>
      </c>
      <c r="L3361" s="50" t="str">
        <f t="shared" si="520"/>
        <v>NA</v>
      </c>
      <c r="M3361" s="51">
        <f t="shared" si="521"/>
        <v>42249</v>
      </c>
      <c r="N3361" s="51">
        <f t="shared" si="522"/>
        <v>42300</v>
      </c>
      <c r="O3361" s="51">
        <f t="shared" si="523"/>
        <v>42248</v>
      </c>
      <c r="P3361" s="51">
        <f t="shared" si="524"/>
        <v>42278</v>
      </c>
      <c r="Q3361" s="41">
        <f t="shared" si="525"/>
        <v>2015</v>
      </c>
      <c r="R3361" s="41">
        <f t="shared" si="526"/>
        <v>2015</v>
      </c>
      <c r="S3361" s="51" t="str">
        <f>YEAR(Taulukko1[[#This Row],[Alku KK]])&amp;"Q"&amp;ROUNDDOWN((MONTH(Taulukko1[[#This Row],[Alku KK]])-1)/3+1,0)</f>
        <v>2015Q3</v>
      </c>
      <c r="T3361" s="51" t="str">
        <f>YEAR(Taulukko1[[#This Row],[Loppu KK]])&amp;"Q"&amp;ROUNDDOWN((MONTH(Taulukko1[[#This Row],[Loppu KK]])-1)/3+1,0)</f>
        <v>2015Q4</v>
      </c>
      <c r="U3361" s="66">
        <f>IF(COUNT(Taulukko1[[#This Row],[Neuvottelujen alaiset ]])=1,Taulukko1[[#This Row],[Neuvottelujen alaiset ]],Taulukko1[[#This Row],[Vähennystarve]])</f>
        <v>14</v>
      </c>
      <c r="V3361" s="52" t="str">
        <f t="shared" si="527"/>
        <v>NA</v>
      </c>
      <c r="W3361" s="52" t="str">
        <f t="shared" si="528"/>
        <v>NA</v>
      </c>
      <c r="X3361" s="52" t="str">
        <f t="shared" si="529"/>
        <v>NA</v>
      </c>
      <c r="Y3361" s="90" t="b">
        <f>AND(MONTH(Taulukko1[[#This Row],[Alku PVM]] )=6,DAY(Taulukko1[[#This Row],[Alku PVM]] )&gt;19)</f>
        <v>0</v>
      </c>
      <c r="Z3361" s="90" t="b">
        <f>AND(MONTH(Taulukko1[[#This Row],[Loppu PVM]] )=6,DAY(Taulukko1[[#This Row],[Loppu PVM]] )&gt;19)</f>
        <v>0</v>
      </c>
      <c r="AA3361" s="90" t="b">
        <f>OR(MONTH(Taulukko1[[#This Row],[Alku PVM]] )&lt;=5,AND(MONTH(Taulukko1[[#This Row],[Alku PVM]] )=6,DAY(Taulukko1[[#This Row],[Alku PVM]] )&lt;20))</f>
        <v>0</v>
      </c>
      <c r="AB3361" s="90" t="b">
        <f>OR(MONTH(Taulukko1[[#This Row],[Loppu PVM]])&lt;=5,AND(MONTH(Taulukko1[[#This Row],[Loppu PVM]] )=6,DAY(Taulukko1[[#This Row],[Loppu PVM]])&lt;20))</f>
        <v>0</v>
      </c>
      <c r="AC3361" s="90" t="b">
        <f>OR(MONTH(Taulukko1[[#This Row],[Alku PVM]] )&lt;=3,AND(MONTH(Taulukko1[[#This Row],[Alku PVM]] )=3))</f>
        <v>0</v>
      </c>
      <c r="AD3361" s="90" t="b">
        <f>OR(MONTH(Taulukko1[[#This Row],[Loppu PVM]] )&lt;=3,AND(MONTH(Taulukko1[[#This Row],[Loppu PVM]] )=3))</f>
        <v>0</v>
      </c>
      <c r="AE3361" s="90" t="b">
        <f>OR(MONTH(Taulukko1[[#This Row],[Alku PVM]] )&lt;=9,AND(MONTH(Taulukko1[[#This Row],[Alku PVM]] )=9))</f>
        <v>1</v>
      </c>
      <c r="AF3361" s="90" t="b">
        <f>OR(MONTH(Taulukko1[[#This Row],[Loppu PVM]])&lt;=9,AND(MONTH(Taulukko1[[#This Row],[Loppu PVM]] )=9))</f>
        <v>0</v>
      </c>
      <c r="AG3361" s="90" t="b">
        <f>OR(MONTH(Taulukko1[[#This Row],[Alku PVM]] )&lt;=6,AND(MONTH(Taulukko1[[#This Row],[Alku PVM]] )=6))</f>
        <v>0</v>
      </c>
      <c r="AH3361" s="90" t="b">
        <f>OR(MONTH(Taulukko1[[#This Row],[Loppu PVM]])&lt;=6,AND(MONTH(Taulukko1[[#This Row],[Loppu PVM]] )=6))</f>
        <v>0</v>
      </c>
    </row>
    <row r="3362" spans="1:34">
      <c r="A3362" s="45" t="s">
        <v>4844</v>
      </c>
      <c r="B3362" s="46">
        <v>42250</v>
      </c>
      <c r="C3362" s="45" t="s">
        <v>1634</v>
      </c>
      <c r="D3362" s="47"/>
      <c r="E3362" s="62">
        <v>100</v>
      </c>
      <c r="F3362" s="46">
        <v>42305</v>
      </c>
      <c r="G3362" s="49">
        <v>41</v>
      </c>
      <c r="H3362" s="21">
        <v>600</v>
      </c>
      <c r="I3362" s="129">
        <f>INDEX('TOL2008'!B:B,MATCH(A3362,'TOL2008'!A:A,0))</f>
        <v>20300</v>
      </c>
      <c r="J3362" s="129" t="str">
        <f>INDEX(Pääluokka!$H$2:$H$100,MATCH(VALUE(LEFT(Taulukko1[[#This Row],[TOL2008]],2)),Pääluokka!$G$2:$G$100,0))</f>
        <v>Teollisuus</v>
      </c>
      <c r="K3362" s="129" t="str">
        <f>INDEX(Pääluokka!$I$2:$I$100,MATCH(VALUE(LEFT(Taulukko1[[#This Row],[TOL2008]],2)),Pääluokka!$G$2:$G$100,0))</f>
        <v>Teollisuus (C-E)</v>
      </c>
      <c r="L3362" s="50">
        <f t="shared" si="520"/>
        <v>55</v>
      </c>
      <c r="M3362" s="51">
        <f t="shared" si="521"/>
        <v>42250</v>
      </c>
      <c r="N3362" s="51">
        <f t="shared" si="522"/>
        <v>42305</v>
      </c>
      <c r="O3362" s="51">
        <f t="shared" si="523"/>
        <v>42248</v>
      </c>
      <c r="P3362" s="51">
        <f t="shared" si="524"/>
        <v>42278</v>
      </c>
      <c r="Q3362" s="41">
        <f t="shared" si="525"/>
        <v>2015</v>
      </c>
      <c r="R3362" s="41">
        <f t="shared" si="526"/>
        <v>2015</v>
      </c>
      <c r="S3362" s="51" t="str">
        <f>YEAR(Taulukko1[[#This Row],[Alku KK]])&amp;"Q"&amp;ROUNDDOWN((MONTH(Taulukko1[[#This Row],[Alku KK]])-1)/3+1,0)</f>
        <v>2015Q3</v>
      </c>
      <c r="T3362" s="51" t="str">
        <f>YEAR(Taulukko1[[#This Row],[Loppu KK]])&amp;"Q"&amp;ROUNDDOWN((MONTH(Taulukko1[[#This Row],[Loppu KK]])-1)/3+1,0)</f>
        <v>2015Q4</v>
      </c>
      <c r="U3362" s="66">
        <f>IF(COUNT(Taulukko1[[#This Row],[Neuvottelujen alaiset ]])=1,Taulukko1[[#This Row],[Neuvottelujen alaiset ]],Taulukko1[[#This Row],[Vähennystarve]])</f>
        <v>600</v>
      </c>
      <c r="V3362" s="52">
        <f t="shared" si="527"/>
        <v>0.16666666666666666</v>
      </c>
      <c r="W3362" s="52">
        <f t="shared" si="528"/>
        <v>6.8333333333333329E-2</v>
      </c>
      <c r="X3362" s="52">
        <f t="shared" si="529"/>
        <v>0.41</v>
      </c>
      <c r="Y3362" s="90" t="b">
        <f>AND(MONTH(Taulukko1[[#This Row],[Alku PVM]] )=6,DAY(Taulukko1[[#This Row],[Alku PVM]] )&gt;19)</f>
        <v>0</v>
      </c>
      <c r="Z3362" s="90" t="b">
        <f>AND(MONTH(Taulukko1[[#This Row],[Loppu PVM]] )=6,DAY(Taulukko1[[#This Row],[Loppu PVM]] )&gt;19)</f>
        <v>0</v>
      </c>
      <c r="AA3362" s="90" t="b">
        <f>OR(MONTH(Taulukko1[[#This Row],[Alku PVM]] )&lt;=5,AND(MONTH(Taulukko1[[#This Row],[Alku PVM]] )=6,DAY(Taulukko1[[#This Row],[Alku PVM]] )&lt;20))</f>
        <v>0</v>
      </c>
      <c r="AB3362" s="90" t="b">
        <f>OR(MONTH(Taulukko1[[#This Row],[Loppu PVM]])&lt;=5,AND(MONTH(Taulukko1[[#This Row],[Loppu PVM]] )=6,DAY(Taulukko1[[#This Row],[Loppu PVM]])&lt;20))</f>
        <v>0</v>
      </c>
      <c r="AC3362" s="90" t="b">
        <f>OR(MONTH(Taulukko1[[#This Row],[Alku PVM]] )&lt;=3,AND(MONTH(Taulukko1[[#This Row],[Alku PVM]] )=3))</f>
        <v>0</v>
      </c>
      <c r="AD3362" s="90" t="b">
        <f>OR(MONTH(Taulukko1[[#This Row],[Loppu PVM]] )&lt;=3,AND(MONTH(Taulukko1[[#This Row],[Loppu PVM]] )=3))</f>
        <v>0</v>
      </c>
      <c r="AE3362" s="90" t="b">
        <f>OR(MONTH(Taulukko1[[#This Row],[Alku PVM]] )&lt;=9,AND(MONTH(Taulukko1[[#This Row],[Alku PVM]] )=9))</f>
        <v>1</v>
      </c>
      <c r="AF3362" s="90" t="b">
        <f>OR(MONTH(Taulukko1[[#This Row],[Loppu PVM]])&lt;=9,AND(MONTH(Taulukko1[[#This Row],[Loppu PVM]] )=9))</f>
        <v>0</v>
      </c>
      <c r="AG3362" s="90" t="b">
        <f>OR(MONTH(Taulukko1[[#This Row],[Alku PVM]] )&lt;=6,AND(MONTH(Taulukko1[[#This Row],[Alku PVM]] )=6))</f>
        <v>0</v>
      </c>
      <c r="AH3362" s="90" t="b">
        <f>OR(MONTH(Taulukko1[[#This Row],[Loppu PVM]])&lt;=6,AND(MONTH(Taulukko1[[#This Row],[Loppu PVM]] )=6))</f>
        <v>0</v>
      </c>
    </row>
    <row r="3363" spans="1:34">
      <c r="A3363" s="21" t="s">
        <v>4449</v>
      </c>
      <c r="B3363" s="46">
        <v>42250</v>
      </c>
      <c r="C3363" s="21" t="s">
        <v>4845</v>
      </c>
      <c r="D3363" s="47"/>
      <c r="E3363" s="48">
        <v>10</v>
      </c>
      <c r="F3363" s="46">
        <v>42268</v>
      </c>
      <c r="G3363" s="49">
        <v>2</v>
      </c>
      <c r="H3363" s="48">
        <v>10</v>
      </c>
      <c r="I3363" s="129">
        <f>INDEX('TOL2008'!B:B,MATCH(A3363,'TOL2008'!A:A,0))</f>
        <v>58130</v>
      </c>
      <c r="J3363" s="129" t="str">
        <f>INDEX(Pääluokka!$H$2:$H$100,MATCH(VALUE(LEFT(Taulukko1[[#This Row],[TOL2008]],2)),Pääluokka!$G$2:$G$100,0))</f>
        <v>Informaatio ja viestintä</v>
      </c>
      <c r="K3363" s="129" t="str">
        <f>INDEX(Pääluokka!$I$2:$I$100,MATCH(VALUE(LEFT(Taulukko1[[#This Row],[TOL2008]],2)),Pääluokka!$G$2:$G$100,0))</f>
        <v>Palvelualat (G-N, R, S)</v>
      </c>
      <c r="L3363" s="50">
        <f t="shared" si="520"/>
        <v>18</v>
      </c>
      <c r="M3363" s="51">
        <f t="shared" si="521"/>
        <v>42250</v>
      </c>
      <c r="N3363" s="51">
        <f t="shared" si="522"/>
        <v>42268</v>
      </c>
      <c r="O3363" s="51">
        <f t="shared" si="523"/>
        <v>42248</v>
      </c>
      <c r="P3363" s="51">
        <f t="shared" si="524"/>
        <v>42248</v>
      </c>
      <c r="Q3363" s="41">
        <f t="shared" si="525"/>
        <v>2015</v>
      </c>
      <c r="R3363" s="41">
        <f t="shared" si="526"/>
        <v>2015</v>
      </c>
      <c r="S3363" s="51" t="str">
        <f>YEAR(Taulukko1[[#This Row],[Alku KK]])&amp;"Q"&amp;ROUNDDOWN((MONTH(Taulukko1[[#This Row],[Alku KK]])-1)/3+1,0)</f>
        <v>2015Q3</v>
      </c>
      <c r="T3363" s="51" t="str">
        <f>YEAR(Taulukko1[[#This Row],[Loppu KK]])&amp;"Q"&amp;ROUNDDOWN((MONTH(Taulukko1[[#This Row],[Loppu KK]])-1)/3+1,0)</f>
        <v>2015Q3</v>
      </c>
      <c r="U3363" s="66">
        <f>IF(COUNT(Taulukko1[[#This Row],[Neuvottelujen alaiset ]])=1,Taulukko1[[#This Row],[Neuvottelujen alaiset ]],Taulukko1[[#This Row],[Vähennystarve]])</f>
        <v>10</v>
      </c>
      <c r="V3363" s="52">
        <f t="shared" si="527"/>
        <v>1</v>
      </c>
      <c r="W3363" s="52">
        <f t="shared" si="528"/>
        <v>0.2</v>
      </c>
      <c r="X3363" s="52">
        <f t="shared" si="529"/>
        <v>0.2</v>
      </c>
      <c r="Y3363" s="90" t="b">
        <f>AND(MONTH(Taulukko1[[#This Row],[Alku PVM]] )=6,DAY(Taulukko1[[#This Row],[Alku PVM]] )&gt;19)</f>
        <v>0</v>
      </c>
      <c r="Z3363" s="90" t="b">
        <f>AND(MONTH(Taulukko1[[#This Row],[Loppu PVM]] )=6,DAY(Taulukko1[[#This Row],[Loppu PVM]] )&gt;19)</f>
        <v>0</v>
      </c>
      <c r="AA3363" s="90" t="b">
        <f>OR(MONTH(Taulukko1[[#This Row],[Alku PVM]] )&lt;=5,AND(MONTH(Taulukko1[[#This Row],[Alku PVM]] )=6,DAY(Taulukko1[[#This Row],[Alku PVM]] )&lt;20))</f>
        <v>0</v>
      </c>
      <c r="AB3363" s="90" t="b">
        <f>OR(MONTH(Taulukko1[[#This Row],[Loppu PVM]])&lt;=5,AND(MONTH(Taulukko1[[#This Row],[Loppu PVM]] )=6,DAY(Taulukko1[[#This Row],[Loppu PVM]])&lt;20))</f>
        <v>0</v>
      </c>
      <c r="AC3363" s="90" t="b">
        <f>OR(MONTH(Taulukko1[[#This Row],[Alku PVM]] )&lt;=3,AND(MONTH(Taulukko1[[#This Row],[Alku PVM]] )=3))</f>
        <v>0</v>
      </c>
      <c r="AD3363" s="90" t="b">
        <f>OR(MONTH(Taulukko1[[#This Row],[Loppu PVM]] )&lt;=3,AND(MONTH(Taulukko1[[#This Row],[Loppu PVM]] )=3))</f>
        <v>0</v>
      </c>
      <c r="AE3363" s="90" t="b">
        <f>OR(MONTH(Taulukko1[[#This Row],[Alku PVM]] )&lt;=9,AND(MONTH(Taulukko1[[#This Row],[Alku PVM]] )=9))</f>
        <v>1</v>
      </c>
      <c r="AF3363" s="90" t="b">
        <f>OR(MONTH(Taulukko1[[#This Row],[Loppu PVM]])&lt;=9,AND(MONTH(Taulukko1[[#This Row],[Loppu PVM]] )=9))</f>
        <v>1</v>
      </c>
      <c r="AG3363" s="90" t="b">
        <f>OR(MONTH(Taulukko1[[#This Row],[Alku PVM]] )&lt;=6,AND(MONTH(Taulukko1[[#This Row],[Alku PVM]] )=6))</f>
        <v>0</v>
      </c>
      <c r="AH3363" s="90" t="b">
        <f>OR(MONTH(Taulukko1[[#This Row],[Loppu PVM]])&lt;=6,AND(MONTH(Taulukko1[[#This Row],[Loppu PVM]] )=6))</f>
        <v>0</v>
      </c>
    </row>
    <row r="3364" spans="1:34">
      <c r="A3364" s="45" t="s">
        <v>4522</v>
      </c>
      <c r="B3364" s="46">
        <v>42250</v>
      </c>
      <c r="C3364" s="21" t="s">
        <v>4846</v>
      </c>
      <c r="D3364" s="47" t="s">
        <v>25</v>
      </c>
      <c r="E3364" s="48"/>
      <c r="F3364" s="46"/>
      <c r="G3364" s="49"/>
      <c r="H3364" s="48">
        <v>30</v>
      </c>
      <c r="I3364" s="129">
        <f>INDEX('TOL2008'!B:B,MATCH(A3364,'TOL2008'!A:A,0))</f>
        <v>15200</v>
      </c>
      <c r="J3364" s="129" t="str">
        <f>INDEX(Pääluokka!$H$2:$H$100,MATCH(VALUE(LEFT(Taulukko1[[#This Row],[TOL2008]],2)),Pääluokka!$G$2:$G$100,0))</f>
        <v>Teollisuus</v>
      </c>
      <c r="K3364" s="129" t="str">
        <f>INDEX(Pääluokka!$I$2:$I$100,MATCH(VALUE(LEFT(Taulukko1[[#This Row],[TOL2008]],2)),Pääluokka!$G$2:$G$100,0))</f>
        <v>Teollisuus (C-E)</v>
      </c>
      <c r="L3364" s="50" t="str">
        <f t="shared" si="520"/>
        <v>NA</v>
      </c>
      <c r="M3364" s="51">
        <f t="shared" si="521"/>
        <v>42250</v>
      </c>
      <c r="N3364" s="51">
        <f t="shared" si="522"/>
        <v>42301</v>
      </c>
      <c r="O3364" s="51">
        <f t="shared" si="523"/>
        <v>42248</v>
      </c>
      <c r="P3364" s="51">
        <f t="shared" si="524"/>
        <v>42278</v>
      </c>
      <c r="Q3364" s="41">
        <f t="shared" si="525"/>
        <v>2015</v>
      </c>
      <c r="R3364" s="41">
        <f t="shared" si="526"/>
        <v>2015</v>
      </c>
      <c r="S3364" s="51" t="str">
        <f>YEAR(Taulukko1[[#This Row],[Alku KK]])&amp;"Q"&amp;ROUNDDOWN((MONTH(Taulukko1[[#This Row],[Alku KK]])-1)/3+1,0)</f>
        <v>2015Q3</v>
      </c>
      <c r="T3364" s="51" t="str">
        <f>YEAR(Taulukko1[[#This Row],[Loppu KK]])&amp;"Q"&amp;ROUNDDOWN((MONTH(Taulukko1[[#This Row],[Loppu KK]])-1)/3+1,0)</f>
        <v>2015Q4</v>
      </c>
      <c r="U3364" s="66">
        <f>IF(COUNT(Taulukko1[[#This Row],[Neuvottelujen alaiset ]])=1,Taulukko1[[#This Row],[Neuvottelujen alaiset ]],Taulukko1[[#This Row],[Vähennystarve]])</f>
        <v>30</v>
      </c>
      <c r="V3364" s="52" t="str">
        <f t="shared" si="527"/>
        <v>NA</v>
      </c>
      <c r="W3364" s="52" t="str">
        <f t="shared" si="528"/>
        <v>NA</v>
      </c>
      <c r="X3364" s="52" t="str">
        <f t="shared" si="529"/>
        <v>NA</v>
      </c>
      <c r="Y3364" s="90" t="b">
        <f>AND(MONTH(Taulukko1[[#This Row],[Alku PVM]] )=6,DAY(Taulukko1[[#This Row],[Alku PVM]] )&gt;19)</f>
        <v>0</v>
      </c>
      <c r="Z3364" s="90" t="b">
        <f>AND(MONTH(Taulukko1[[#This Row],[Loppu PVM]] )=6,DAY(Taulukko1[[#This Row],[Loppu PVM]] )&gt;19)</f>
        <v>0</v>
      </c>
      <c r="AA3364" s="90" t="b">
        <f>OR(MONTH(Taulukko1[[#This Row],[Alku PVM]] )&lt;=5,AND(MONTH(Taulukko1[[#This Row],[Alku PVM]] )=6,DAY(Taulukko1[[#This Row],[Alku PVM]] )&lt;20))</f>
        <v>0</v>
      </c>
      <c r="AB3364" s="90" t="b">
        <f>OR(MONTH(Taulukko1[[#This Row],[Loppu PVM]])&lt;=5,AND(MONTH(Taulukko1[[#This Row],[Loppu PVM]] )=6,DAY(Taulukko1[[#This Row],[Loppu PVM]])&lt;20))</f>
        <v>0</v>
      </c>
      <c r="AC3364" s="90" t="b">
        <f>OR(MONTH(Taulukko1[[#This Row],[Alku PVM]] )&lt;=3,AND(MONTH(Taulukko1[[#This Row],[Alku PVM]] )=3))</f>
        <v>0</v>
      </c>
      <c r="AD3364" s="90" t="b">
        <f>OR(MONTH(Taulukko1[[#This Row],[Loppu PVM]] )&lt;=3,AND(MONTH(Taulukko1[[#This Row],[Loppu PVM]] )=3))</f>
        <v>0</v>
      </c>
      <c r="AE3364" s="90" t="b">
        <f>OR(MONTH(Taulukko1[[#This Row],[Alku PVM]] )&lt;=9,AND(MONTH(Taulukko1[[#This Row],[Alku PVM]] )=9))</f>
        <v>1</v>
      </c>
      <c r="AF3364" s="90" t="b">
        <f>OR(MONTH(Taulukko1[[#This Row],[Loppu PVM]])&lt;=9,AND(MONTH(Taulukko1[[#This Row],[Loppu PVM]] )=9))</f>
        <v>0</v>
      </c>
      <c r="AG3364" s="90" t="b">
        <f>OR(MONTH(Taulukko1[[#This Row],[Alku PVM]] )&lt;=6,AND(MONTH(Taulukko1[[#This Row],[Alku PVM]] )=6))</f>
        <v>0</v>
      </c>
      <c r="AH3364" s="90" t="b">
        <f>OR(MONTH(Taulukko1[[#This Row],[Loppu PVM]])&lt;=6,AND(MONTH(Taulukko1[[#This Row],[Loppu PVM]] )=6))</f>
        <v>0</v>
      </c>
    </row>
    <row r="3365" spans="1:34">
      <c r="A3365" s="45" t="s">
        <v>324</v>
      </c>
      <c r="B3365" s="46">
        <v>42251</v>
      </c>
      <c r="C3365" s="21" t="s">
        <v>5030</v>
      </c>
      <c r="D3365" s="47"/>
      <c r="E3365" s="48">
        <v>200</v>
      </c>
      <c r="F3365" s="46">
        <v>42346</v>
      </c>
      <c r="G3365" s="49">
        <v>96</v>
      </c>
      <c r="H3365" s="48">
        <v>200</v>
      </c>
      <c r="I3365" s="129">
        <f>INDEX('TOL2008'!B:B,MATCH(A3365,'TOL2008'!A:A,0))</f>
        <v>14190</v>
      </c>
      <c r="J3365" s="129" t="str">
        <f>INDEX(Pääluokka!$H$2:$H$100,MATCH(VALUE(LEFT(Taulukko1[[#This Row],[TOL2008]],2)),Pääluokka!$G$2:$G$100,0))</f>
        <v>Teollisuus</v>
      </c>
      <c r="K3365" s="129" t="str">
        <f>INDEX(Pääluokka!$I$2:$I$100,MATCH(VALUE(LEFT(Taulukko1[[#This Row],[TOL2008]],2)),Pääluokka!$G$2:$G$100,0))</f>
        <v>Teollisuus (C-E)</v>
      </c>
      <c r="L3365" s="50">
        <f t="shared" si="520"/>
        <v>95</v>
      </c>
      <c r="M3365" s="51">
        <f t="shared" si="521"/>
        <v>42251</v>
      </c>
      <c r="N3365" s="51">
        <f t="shared" si="522"/>
        <v>42346</v>
      </c>
      <c r="O3365" s="51">
        <f t="shared" si="523"/>
        <v>42248</v>
      </c>
      <c r="P3365" s="51">
        <f t="shared" si="524"/>
        <v>42339</v>
      </c>
      <c r="Q3365" s="41">
        <f t="shared" si="525"/>
        <v>2015</v>
      </c>
      <c r="R3365" s="41">
        <f t="shared" si="526"/>
        <v>2015</v>
      </c>
      <c r="S3365" s="51" t="str">
        <f>YEAR(Taulukko1[[#This Row],[Alku KK]])&amp;"Q"&amp;ROUNDDOWN((MONTH(Taulukko1[[#This Row],[Alku KK]])-1)/3+1,0)</f>
        <v>2015Q3</v>
      </c>
      <c r="T3365" s="51" t="str">
        <f>YEAR(Taulukko1[[#This Row],[Loppu KK]])&amp;"Q"&amp;ROUNDDOWN((MONTH(Taulukko1[[#This Row],[Loppu KK]])-1)/3+1,0)</f>
        <v>2015Q4</v>
      </c>
      <c r="U3365" s="66">
        <f>IF(COUNT(Taulukko1[[#This Row],[Neuvottelujen alaiset ]])=1,Taulukko1[[#This Row],[Neuvottelujen alaiset ]],Taulukko1[[#This Row],[Vähennystarve]])</f>
        <v>200</v>
      </c>
      <c r="V3365" s="52">
        <f t="shared" si="527"/>
        <v>1</v>
      </c>
      <c r="W3365" s="52">
        <f t="shared" si="528"/>
        <v>0.48</v>
      </c>
      <c r="X3365" s="52">
        <f t="shared" si="529"/>
        <v>0.48</v>
      </c>
      <c r="Y3365" s="90" t="b">
        <f>AND(MONTH(Taulukko1[[#This Row],[Alku PVM]] )=6,DAY(Taulukko1[[#This Row],[Alku PVM]] )&gt;19)</f>
        <v>0</v>
      </c>
      <c r="Z3365" s="90" t="b">
        <f>AND(MONTH(Taulukko1[[#This Row],[Loppu PVM]] )=6,DAY(Taulukko1[[#This Row],[Loppu PVM]] )&gt;19)</f>
        <v>0</v>
      </c>
      <c r="AA3365" s="90" t="b">
        <f>OR(MONTH(Taulukko1[[#This Row],[Alku PVM]] )&lt;=5,AND(MONTH(Taulukko1[[#This Row],[Alku PVM]] )=6,DAY(Taulukko1[[#This Row],[Alku PVM]] )&lt;20))</f>
        <v>0</v>
      </c>
      <c r="AB3365" s="90" t="b">
        <f>OR(MONTH(Taulukko1[[#This Row],[Loppu PVM]])&lt;=5,AND(MONTH(Taulukko1[[#This Row],[Loppu PVM]] )=6,DAY(Taulukko1[[#This Row],[Loppu PVM]])&lt;20))</f>
        <v>0</v>
      </c>
      <c r="AC3365" s="90" t="b">
        <f>OR(MONTH(Taulukko1[[#This Row],[Alku PVM]] )&lt;=3,AND(MONTH(Taulukko1[[#This Row],[Alku PVM]] )=3))</f>
        <v>0</v>
      </c>
      <c r="AD3365" s="90" t="b">
        <f>OR(MONTH(Taulukko1[[#This Row],[Loppu PVM]] )&lt;=3,AND(MONTH(Taulukko1[[#This Row],[Loppu PVM]] )=3))</f>
        <v>0</v>
      </c>
      <c r="AE3365" s="90" t="b">
        <f>OR(MONTH(Taulukko1[[#This Row],[Alku PVM]] )&lt;=9,AND(MONTH(Taulukko1[[#This Row],[Alku PVM]] )=9))</f>
        <v>1</v>
      </c>
      <c r="AF3365" s="90" t="b">
        <f>OR(MONTH(Taulukko1[[#This Row],[Loppu PVM]])&lt;=9,AND(MONTH(Taulukko1[[#This Row],[Loppu PVM]] )=9))</f>
        <v>0</v>
      </c>
      <c r="AG3365" s="90" t="b">
        <f>OR(MONTH(Taulukko1[[#This Row],[Alku PVM]] )&lt;=6,AND(MONTH(Taulukko1[[#This Row],[Alku PVM]] )=6))</f>
        <v>0</v>
      </c>
      <c r="AH3365" s="90" t="b">
        <f>OR(MONTH(Taulukko1[[#This Row],[Loppu PVM]])&lt;=6,AND(MONTH(Taulukko1[[#This Row],[Loppu PVM]] )=6))</f>
        <v>0</v>
      </c>
    </row>
    <row r="3366" spans="1:34">
      <c r="A3366" s="45" t="s">
        <v>4688</v>
      </c>
      <c r="B3366" s="46">
        <v>42251</v>
      </c>
      <c r="C3366" s="21" t="s">
        <v>4848</v>
      </c>
      <c r="D3366" s="47"/>
      <c r="E3366" s="48">
        <v>30</v>
      </c>
      <c r="F3366" s="46"/>
      <c r="G3366" s="49"/>
      <c r="H3366" s="48">
        <v>240</v>
      </c>
      <c r="I3366" s="129">
        <f>INDEX('TOL2008'!B:B,MATCH(A3366,'TOL2008'!A:A,0))</f>
        <v>28220</v>
      </c>
      <c r="J3366" s="129" t="str">
        <f>INDEX(Pääluokka!$H$2:$H$100,MATCH(VALUE(LEFT(Taulukko1[[#This Row],[TOL2008]],2)),Pääluokka!$G$2:$G$100,0))</f>
        <v>Teollisuus</v>
      </c>
      <c r="K3366" s="129" t="str">
        <f>INDEX(Pääluokka!$I$2:$I$100,MATCH(VALUE(LEFT(Taulukko1[[#This Row],[TOL2008]],2)),Pääluokka!$G$2:$G$100,0))</f>
        <v>Teollisuus (C-E)</v>
      </c>
      <c r="L3366" s="50" t="str">
        <f t="shared" si="520"/>
        <v>NA</v>
      </c>
      <c r="M3366" s="51">
        <f t="shared" si="521"/>
        <v>42251</v>
      </c>
      <c r="N3366" s="51">
        <f t="shared" si="522"/>
        <v>42302</v>
      </c>
      <c r="O3366" s="51">
        <f t="shared" si="523"/>
        <v>42248</v>
      </c>
      <c r="P3366" s="51">
        <f t="shared" si="524"/>
        <v>42278</v>
      </c>
      <c r="Q3366" s="41">
        <f t="shared" si="525"/>
        <v>2015</v>
      </c>
      <c r="R3366" s="41">
        <f t="shared" si="526"/>
        <v>2015</v>
      </c>
      <c r="S3366" s="51" t="str">
        <f>YEAR(Taulukko1[[#This Row],[Alku KK]])&amp;"Q"&amp;ROUNDDOWN((MONTH(Taulukko1[[#This Row],[Alku KK]])-1)/3+1,0)</f>
        <v>2015Q3</v>
      </c>
      <c r="T3366" s="51" t="str">
        <f>YEAR(Taulukko1[[#This Row],[Loppu KK]])&amp;"Q"&amp;ROUNDDOWN((MONTH(Taulukko1[[#This Row],[Loppu KK]])-1)/3+1,0)</f>
        <v>2015Q4</v>
      </c>
      <c r="U3366" s="66">
        <f>IF(COUNT(Taulukko1[[#This Row],[Neuvottelujen alaiset ]])=1,Taulukko1[[#This Row],[Neuvottelujen alaiset ]],Taulukko1[[#This Row],[Vähennystarve]])</f>
        <v>240</v>
      </c>
      <c r="V3366" s="52">
        <f t="shared" si="527"/>
        <v>0.125</v>
      </c>
      <c r="W3366" s="52" t="str">
        <f t="shared" si="528"/>
        <v>NA</v>
      </c>
      <c r="X3366" s="52" t="str">
        <f t="shared" si="529"/>
        <v>NA</v>
      </c>
      <c r="Y3366" s="90" t="b">
        <f>AND(MONTH(Taulukko1[[#This Row],[Alku PVM]] )=6,DAY(Taulukko1[[#This Row],[Alku PVM]] )&gt;19)</f>
        <v>0</v>
      </c>
      <c r="Z3366" s="90" t="b">
        <f>AND(MONTH(Taulukko1[[#This Row],[Loppu PVM]] )=6,DAY(Taulukko1[[#This Row],[Loppu PVM]] )&gt;19)</f>
        <v>0</v>
      </c>
      <c r="AA3366" s="90" t="b">
        <f>OR(MONTH(Taulukko1[[#This Row],[Alku PVM]] )&lt;=5,AND(MONTH(Taulukko1[[#This Row],[Alku PVM]] )=6,DAY(Taulukko1[[#This Row],[Alku PVM]] )&lt;20))</f>
        <v>0</v>
      </c>
      <c r="AB3366" s="90" t="b">
        <f>OR(MONTH(Taulukko1[[#This Row],[Loppu PVM]])&lt;=5,AND(MONTH(Taulukko1[[#This Row],[Loppu PVM]] )=6,DAY(Taulukko1[[#This Row],[Loppu PVM]])&lt;20))</f>
        <v>0</v>
      </c>
      <c r="AC3366" s="90" t="b">
        <f>OR(MONTH(Taulukko1[[#This Row],[Alku PVM]] )&lt;=3,AND(MONTH(Taulukko1[[#This Row],[Alku PVM]] )=3))</f>
        <v>0</v>
      </c>
      <c r="AD3366" s="90" t="b">
        <f>OR(MONTH(Taulukko1[[#This Row],[Loppu PVM]] )&lt;=3,AND(MONTH(Taulukko1[[#This Row],[Loppu PVM]] )=3))</f>
        <v>0</v>
      </c>
      <c r="AE3366" s="90" t="b">
        <f>OR(MONTH(Taulukko1[[#This Row],[Alku PVM]] )&lt;=9,AND(MONTH(Taulukko1[[#This Row],[Alku PVM]] )=9))</f>
        <v>1</v>
      </c>
      <c r="AF3366" s="90" t="b">
        <f>OR(MONTH(Taulukko1[[#This Row],[Loppu PVM]])&lt;=9,AND(MONTH(Taulukko1[[#This Row],[Loppu PVM]] )=9))</f>
        <v>0</v>
      </c>
      <c r="AG3366" s="90" t="b">
        <f>OR(MONTH(Taulukko1[[#This Row],[Alku PVM]] )&lt;=6,AND(MONTH(Taulukko1[[#This Row],[Alku PVM]] )=6))</f>
        <v>0</v>
      </c>
      <c r="AH3366" s="90" t="b">
        <f>OR(MONTH(Taulukko1[[#This Row],[Loppu PVM]])&lt;=6,AND(MONTH(Taulukko1[[#This Row],[Loppu PVM]] )=6))</f>
        <v>0</v>
      </c>
    </row>
    <row r="3367" spans="1:34">
      <c r="A3367" s="21" t="s">
        <v>347</v>
      </c>
      <c r="B3367" s="46">
        <v>42251</v>
      </c>
      <c r="C3367" s="21" t="s">
        <v>4847</v>
      </c>
      <c r="D3367" s="47" t="s">
        <v>25</v>
      </c>
      <c r="E3367" s="48"/>
      <c r="F3367" s="46"/>
      <c r="G3367" s="49"/>
      <c r="H3367" s="48"/>
      <c r="I3367" s="129" t="str">
        <f>INDEX('TOL2008'!B:B,MATCH(A3367,'TOL2008'!A:A,0))</f>
        <v>02200</v>
      </c>
      <c r="J3367" s="129" t="str">
        <f>INDEX(Pääluokka!$H$2:$H$100,MATCH(VALUE(LEFT(Taulukko1[[#This Row],[TOL2008]],2)),Pääluokka!$G$2:$G$100,0))</f>
        <v>Maatalous, metsätalous ja kalatalous</v>
      </c>
      <c r="K3367" s="129" t="str">
        <f>INDEX(Pääluokka!$I$2:$I$100,MATCH(VALUE(LEFT(Taulukko1[[#This Row],[TOL2008]],2)),Pääluokka!$G$2:$G$100,0))</f>
        <v>Alkutuotanto (A-B)</v>
      </c>
      <c r="L3367" s="50" t="str">
        <f t="shared" si="520"/>
        <v>NA</v>
      </c>
      <c r="M3367" s="51">
        <f t="shared" si="521"/>
        <v>42251</v>
      </c>
      <c r="N3367" s="51">
        <f t="shared" si="522"/>
        <v>42302</v>
      </c>
      <c r="O3367" s="51">
        <f t="shared" si="523"/>
        <v>42248</v>
      </c>
      <c r="P3367" s="51">
        <f t="shared" si="524"/>
        <v>42278</v>
      </c>
      <c r="Q3367" s="41">
        <f t="shared" si="525"/>
        <v>2015</v>
      </c>
      <c r="R3367" s="41">
        <f t="shared" si="526"/>
        <v>2015</v>
      </c>
      <c r="S3367" s="51" t="str">
        <f>YEAR(Taulukko1[[#This Row],[Alku KK]])&amp;"Q"&amp;ROUNDDOWN((MONTH(Taulukko1[[#This Row],[Alku KK]])-1)/3+1,0)</f>
        <v>2015Q3</v>
      </c>
      <c r="T3367" s="51" t="str">
        <f>YEAR(Taulukko1[[#This Row],[Loppu KK]])&amp;"Q"&amp;ROUNDDOWN((MONTH(Taulukko1[[#This Row],[Loppu KK]])-1)/3+1,0)</f>
        <v>2015Q4</v>
      </c>
      <c r="U3367" s="66">
        <f>IF(COUNT(Taulukko1[[#This Row],[Neuvottelujen alaiset ]])=1,Taulukko1[[#This Row],[Neuvottelujen alaiset ]],Taulukko1[[#This Row],[Vähennystarve]])</f>
        <v>0</v>
      </c>
      <c r="V3367" s="52" t="str">
        <f t="shared" si="527"/>
        <v>NA</v>
      </c>
      <c r="W3367" s="52" t="str">
        <f t="shared" si="528"/>
        <v>NA</v>
      </c>
      <c r="X3367" s="52" t="str">
        <f t="shared" si="529"/>
        <v>NA</v>
      </c>
      <c r="Y3367" s="90" t="b">
        <f>AND(MONTH(Taulukko1[[#This Row],[Alku PVM]] )=6,DAY(Taulukko1[[#This Row],[Alku PVM]] )&gt;19)</f>
        <v>0</v>
      </c>
      <c r="Z3367" s="90" t="b">
        <f>AND(MONTH(Taulukko1[[#This Row],[Loppu PVM]] )=6,DAY(Taulukko1[[#This Row],[Loppu PVM]] )&gt;19)</f>
        <v>0</v>
      </c>
      <c r="AA3367" s="90" t="b">
        <f>OR(MONTH(Taulukko1[[#This Row],[Alku PVM]] )&lt;=5,AND(MONTH(Taulukko1[[#This Row],[Alku PVM]] )=6,DAY(Taulukko1[[#This Row],[Alku PVM]] )&lt;20))</f>
        <v>0</v>
      </c>
      <c r="AB3367" s="90" t="b">
        <f>OR(MONTH(Taulukko1[[#This Row],[Loppu PVM]])&lt;=5,AND(MONTH(Taulukko1[[#This Row],[Loppu PVM]] )=6,DAY(Taulukko1[[#This Row],[Loppu PVM]])&lt;20))</f>
        <v>0</v>
      </c>
      <c r="AC3367" s="90" t="b">
        <f>OR(MONTH(Taulukko1[[#This Row],[Alku PVM]] )&lt;=3,AND(MONTH(Taulukko1[[#This Row],[Alku PVM]] )=3))</f>
        <v>0</v>
      </c>
      <c r="AD3367" s="90" t="b">
        <f>OR(MONTH(Taulukko1[[#This Row],[Loppu PVM]] )&lt;=3,AND(MONTH(Taulukko1[[#This Row],[Loppu PVM]] )=3))</f>
        <v>0</v>
      </c>
      <c r="AE3367" s="90" t="b">
        <f>OR(MONTH(Taulukko1[[#This Row],[Alku PVM]] )&lt;=9,AND(MONTH(Taulukko1[[#This Row],[Alku PVM]] )=9))</f>
        <v>1</v>
      </c>
      <c r="AF3367" s="90" t="b">
        <f>OR(MONTH(Taulukko1[[#This Row],[Loppu PVM]])&lt;=9,AND(MONTH(Taulukko1[[#This Row],[Loppu PVM]] )=9))</f>
        <v>0</v>
      </c>
      <c r="AG3367" s="90" t="b">
        <f>OR(MONTH(Taulukko1[[#This Row],[Alku PVM]] )&lt;=6,AND(MONTH(Taulukko1[[#This Row],[Alku PVM]] )=6))</f>
        <v>0</v>
      </c>
      <c r="AH3367" s="90" t="b">
        <f>OR(MONTH(Taulukko1[[#This Row],[Loppu PVM]])&lt;=6,AND(MONTH(Taulukko1[[#This Row],[Loppu PVM]] )=6))</f>
        <v>0</v>
      </c>
    </row>
    <row r="3368" spans="1:34">
      <c r="A3368" s="45" t="s">
        <v>814</v>
      </c>
      <c r="B3368" s="46"/>
      <c r="C3368" s="21" t="s">
        <v>4965</v>
      </c>
      <c r="D3368" s="47"/>
      <c r="E3368" s="48">
        <v>25</v>
      </c>
      <c r="F3368" s="46">
        <v>42302</v>
      </c>
      <c r="G3368" s="49">
        <v>20</v>
      </c>
      <c r="H3368" s="48">
        <v>265</v>
      </c>
      <c r="I3368" s="129">
        <f>INDEX('TOL2008'!B:B,MATCH(A3368,'TOL2008'!A:A,0))</f>
        <v>94910</v>
      </c>
      <c r="J3368" s="132" t="str">
        <f>INDEX(Pääluokka!$H$2:$H$100,MATCH(VALUE(LEFT(Taulukko1[[#This Row],[TOL2008]],2)),Pääluokka!$G$2:$G$100,0))</f>
        <v>Muu palvelutoiminta</v>
      </c>
      <c r="K3368" s="132" t="str">
        <f>INDEX(Pääluokka!$I$2:$I$100,MATCH(VALUE(LEFT(Taulukko1[[#This Row],[TOL2008]],2)),Pääluokka!$G$2:$G$100,0))</f>
        <v>Palvelualat (G-N, R, S)</v>
      </c>
      <c r="L3368" s="50" t="str">
        <f t="shared" si="520"/>
        <v>NA</v>
      </c>
      <c r="M3368" s="51">
        <f t="shared" si="521"/>
        <v>42251</v>
      </c>
      <c r="N3368" s="51">
        <f t="shared" si="522"/>
        <v>42302</v>
      </c>
      <c r="O3368" s="51">
        <f t="shared" si="523"/>
        <v>42248</v>
      </c>
      <c r="P3368" s="51">
        <f t="shared" si="524"/>
        <v>42278</v>
      </c>
      <c r="Q3368" s="41">
        <f t="shared" si="525"/>
        <v>2015</v>
      </c>
      <c r="R3368" s="41">
        <f t="shared" si="526"/>
        <v>2015</v>
      </c>
      <c r="S3368" s="51" t="str">
        <f>YEAR(Taulukko1[[#This Row],[Alku KK]])&amp;"Q"&amp;ROUNDDOWN((MONTH(Taulukko1[[#This Row],[Alku KK]])-1)/3+1,0)</f>
        <v>2015Q3</v>
      </c>
      <c r="T3368" s="51" t="str">
        <f>YEAR(Taulukko1[[#This Row],[Loppu KK]])&amp;"Q"&amp;ROUNDDOWN((MONTH(Taulukko1[[#This Row],[Loppu KK]])-1)/3+1,0)</f>
        <v>2015Q4</v>
      </c>
      <c r="U3368" s="66">
        <f>IF(COUNT(Taulukko1[[#This Row],[Neuvottelujen alaiset ]])=1,Taulukko1[[#This Row],[Neuvottelujen alaiset ]],Taulukko1[[#This Row],[Vähennystarve]])</f>
        <v>265</v>
      </c>
      <c r="V3368" s="52">
        <f t="shared" si="527"/>
        <v>9.4339622641509441E-2</v>
      </c>
      <c r="W3368" s="52">
        <f t="shared" si="528"/>
        <v>7.5471698113207544E-2</v>
      </c>
      <c r="X3368" s="52">
        <f t="shared" si="529"/>
        <v>0.8</v>
      </c>
      <c r="Y3368" s="90" t="b">
        <f>AND(MONTH(Taulukko1[[#This Row],[Alku PVM]] )=6,DAY(Taulukko1[[#This Row],[Alku PVM]] )&gt;19)</f>
        <v>0</v>
      </c>
      <c r="Z3368" s="90" t="b">
        <f>AND(MONTH(Taulukko1[[#This Row],[Loppu PVM]] )=6,DAY(Taulukko1[[#This Row],[Loppu PVM]] )&gt;19)</f>
        <v>0</v>
      </c>
      <c r="AA3368" s="90" t="b">
        <f>OR(MONTH(Taulukko1[[#This Row],[Alku PVM]] )&lt;=5,AND(MONTH(Taulukko1[[#This Row],[Alku PVM]] )=6,DAY(Taulukko1[[#This Row],[Alku PVM]] )&lt;20))</f>
        <v>0</v>
      </c>
      <c r="AB3368" s="90" t="b">
        <f>OR(MONTH(Taulukko1[[#This Row],[Loppu PVM]])&lt;=5,AND(MONTH(Taulukko1[[#This Row],[Loppu PVM]] )=6,DAY(Taulukko1[[#This Row],[Loppu PVM]])&lt;20))</f>
        <v>0</v>
      </c>
      <c r="AC3368" s="90" t="b">
        <f>OR(MONTH(Taulukko1[[#This Row],[Alku PVM]] )&lt;=3,AND(MONTH(Taulukko1[[#This Row],[Alku PVM]] )=3))</f>
        <v>0</v>
      </c>
      <c r="AD3368" s="90" t="b">
        <f>OR(MONTH(Taulukko1[[#This Row],[Loppu PVM]] )&lt;=3,AND(MONTH(Taulukko1[[#This Row],[Loppu PVM]] )=3))</f>
        <v>0</v>
      </c>
      <c r="AE3368" s="90" t="b">
        <f>OR(MONTH(Taulukko1[[#This Row],[Alku PVM]] )&lt;=9,AND(MONTH(Taulukko1[[#This Row],[Alku PVM]] )=9))</f>
        <v>1</v>
      </c>
      <c r="AF3368" s="90" t="b">
        <f>OR(MONTH(Taulukko1[[#This Row],[Loppu PVM]])&lt;=9,AND(MONTH(Taulukko1[[#This Row],[Loppu PVM]] )=9))</f>
        <v>0</v>
      </c>
      <c r="AG3368" s="90" t="b">
        <f>OR(MONTH(Taulukko1[[#This Row],[Alku PVM]] )&lt;=6,AND(MONTH(Taulukko1[[#This Row],[Alku PVM]] )=6))</f>
        <v>0</v>
      </c>
      <c r="AH3368" s="90" t="b">
        <f>OR(MONTH(Taulukko1[[#This Row],[Loppu PVM]])&lt;=6,AND(MONTH(Taulukko1[[#This Row],[Loppu PVM]] )=6))</f>
        <v>0</v>
      </c>
    </row>
    <row r="3369" spans="1:34">
      <c r="A3369" s="45" t="s">
        <v>4966</v>
      </c>
      <c r="B3369" s="46"/>
      <c r="C3369" s="45" t="s">
        <v>1634</v>
      </c>
      <c r="D3369" s="47"/>
      <c r="E3369" s="48"/>
      <c r="F3369" s="46">
        <v>42303</v>
      </c>
      <c r="G3369" s="49">
        <v>40</v>
      </c>
      <c r="H3369" s="48"/>
      <c r="I3369" s="129">
        <f>INDEX('TOL2008'!B:B,MATCH(A3369,'TOL2008'!A:A,0))</f>
        <v>82110</v>
      </c>
      <c r="J3369" s="132" t="str">
        <f>INDEX(Pääluokka!$H$2:$H$100,MATCH(VALUE(LEFT(Taulukko1[[#This Row],[TOL2008]],2)),Pääluokka!$G$2:$G$100,0))</f>
        <v>Hallinto- ja tukipalvelutoiminta</v>
      </c>
      <c r="K3369" s="132" t="str">
        <f>INDEX(Pääluokka!$I$2:$I$100,MATCH(VALUE(LEFT(Taulukko1[[#This Row],[TOL2008]],2)),Pääluokka!$G$2:$G$100,0))</f>
        <v>Palvelualat (G-N, R, S)</v>
      </c>
      <c r="L3369" s="50" t="str">
        <f t="shared" si="520"/>
        <v>NA</v>
      </c>
      <c r="M3369" s="51">
        <f t="shared" si="521"/>
        <v>42252</v>
      </c>
      <c r="N3369" s="51">
        <f t="shared" si="522"/>
        <v>42303</v>
      </c>
      <c r="O3369" s="51">
        <f t="shared" si="523"/>
        <v>42248</v>
      </c>
      <c r="P3369" s="51">
        <f t="shared" si="524"/>
        <v>42278</v>
      </c>
      <c r="Q3369" s="41">
        <f t="shared" si="525"/>
        <v>2015</v>
      </c>
      <c r="R3369" s="41">
        <f t="shared" si="526"/>
        <v>2015</v>
      </c>
      <c r="S3369" s="51" t="str">
        <f>YEAR(Taulukko1[[#This Row],[Alku KK]])&amp;"Q"&amp;ROUNDDOWN((MONTH(Taulukko1[[#This Row],[Alku KK]])-1)/3+1,0)</f>
        <v>2015Q3</v>
      </c>
      <c r="T3369" s="51" t="str">
        <f>YEAR(Taulukko1[[#This Row],[Loppu KK]])&amp;"Q"&amp;ROUNDDOWN((MONTH(Taulukko1[[#This Row],[Loppu KK]])-1)/3+1,0)</f>
        <v>2015Q4</v>
      </c>
      <c r="U3369" s="66">
        <f>IF(COUNT(Taulukko1[[#This Row],[Neuvottelujen alaiset ]])=1,Taulukko1[[#This Row],[Neuvottelujen alaiset ]],Taulukko1[[#This Row],[Vähennystarve]])</f>
        <v>0</v>
      </c>
      <c r="V3369" s="52" t="str">
        <f t="shared" si="527"/>
        <v>NA</v>
      </c>
      <c r="W3369" s="52" t="str">
        <f t="shared" si="528"/>
        <v>NA</v>
      </c>
      <c r="X3369" s="52" t="str">
        <f t="shared" si="529"/>
        <v>NA</v>
      </c>
      <c r="Y3369" s="90" t="b">
        <f>AND(MONTH(Taulukko1[[#This Row],[Alku PVM]] )=6,DAY(Taulukko1[[#This Row],[Alku PVM]] )&gt;19)</f>
        <v>0</v>
      </c>
      <c r="Z3369" s="90" t="b">
        <f>AND(MONTH(Taulukko1[[#This Row],[Loppu PVM]] )=6,DAY(Taulukko1[[#This Row],[Loppu PVM]] )&gt;19)</f>
        <v>0</v>
      </c>
      <c r="AA3369" s="90" t="b">
        <f>OR(MONTH(Taulukko1[[#This Row],[Alku PVM]] )&lt;=5,AND(MONTH(Taulukko1[[#This Row],[Alku PVM]] )=6,DAY(Taulukko1[[#This Row],[Alku PVM]] )&lt;20))</f>
        <v>0</v>
      </c>
      <c r="AB3369" s="90" t="b">
        <f>OR(MONTH(Taulukko1[[#This Row],[Loppu PVM]])&lt;=5,AND(MONTH(Taulukko1[[#This Row],[Loppu PVM]] )=6,DAY(Taulukko1[[#This Row],[Loppu PVM]])&lt;20))</f>
        <v>0</v>
      </c>
      <c r="AC3369" s="90" t="b">
        <f>OR(MONTH(Taulukko1[[#This Row],[Alku PVM]] )&lt;=3,AND(MONTH(Taulukko1[[#This Row],[Alku PVM]] )=3))</f>
        <v>0</v>
      </c>
      <c r="AD3369" s="90" t="b">
        <f>OR(MONTH(Taulukko1[[#This Row],[Loppu PVM]] )&lt;=3,AND(MONTH(Taulukko1[[#This Row],[Loppu PVM]] )=3))</f>
        <v>0</v>
      </c>
      <c r="AE3369" s="90" t="b">
        <f>OR(MONTH(Taulukko1[[#This Row],[Alku PVM]] )&lt;=9,AND(MONTH(Taulukko1[[#This Row],[Alku PVM]] )=9))</f>
        <v>1</v>
      </c>
      <c r="AF3369" s="90" t="b">
        <f>OR(MONTH(Taulukko1[[#This Row],[Loppu PVM]])&lt;=9,AND(MONTH(Taulukko1[[#This Row],[Loppu PVM]] )=9))</f>
        <v>0</v>
      </c>
      <c r="AG3369" s="90" t="b">
        <f>OR(MONTH(Taulukko1[[#This Row],[Alku PVM]] )&lt;=6,AND(MONTH(Taulukko1[[#This Row],[Alku PVM]] )=6))</f>
        <v>0</v>
      </c>
      <c r="AH3369" s="90" t="b">
        <f>OR(MONTH(Taulukko1[[#This Row],[Loppu PVM]])&lt;=6,AND(MONTH(Taulukko1[[#This Row],[Loppu PVM]] )=6))</f>
        <v>0</v>
      </c>
    </row>
    <row r="3370" spans="1:34">
      <c r="A3370" s="45" t="s">
        <v>4974</v>
      </c>
      <c r="B3370" s="46"/>
      <c r="C3370" s="21" t="s">
        <v>4975</v>
      </c>
      <c r="D3370" s="47"/>
      <c r="E3370" s="48"/>
      <c r="F3370" s="46">
        <v>42303</v>
      </c>
      <c r="G3370" s="49">
        <v>14</v>
      </c>
      <c r="H3370" s="48">
        <v>26</v>
      </c>
      <c r="I3370" s="129">
        <f>INDEX('TOL2008'!B:B,MATCH(A3370,'TOL2008'!A:A,0))</f>
        <v>25110</v>
      </c>
      <c r="J3370" s="132" t="str">
        <f>INDEX(Pääluokka!$H$2:$H$100,MATCH(VALUE(LEFT(Taulukko1[[#This Row],[TOL2008]],2)),Pääluokka!$G$2:$G$100,0))</f>
        <v>Teollisuus</v>
      </c>
      <c r="K3370" s="132" t="str">
        <f>INDEX(Pääluokka!$I$2:$I$100,MATCH(VALUE(LEFT(Taulukko1[[#This Row],[TOL2008]],2)),Pääluokka!$G$2:$G$100,0))</f>
        <v>Teollisuus (C-E)</v>
      </c>
      <c r="L3370" s="50" t="str">
        <f t="shared" si="520"/>
        <v>NA</v>
      </c>
      <c r="M3370" s="51">
        <f t="shared" si="521"/>
        <v>42252</v>
      </c>
      <c r="N3370" s="51">
        <f t="shared" si="522"/>
        <v>42303</v>
      </c>
      <c r="O3370" s="51">
        <f t="shared" si="523"/>
        <v>42248</v>
      </c>
      <c r="P3370" s="51">
        <f t="shared" si="524"/>
        <v>42278</v>
      </c>
      <c r="Q3370" s="41">
        <f t="shared" si="525"/>
        <v>2015</v>
      </c>
      <c r="R3370" s="41">
        <f t="shared" si="526"/>
        <v>2015</v>
      </c>
      <c r="S3370" s="51" t="str">
        <f>YEAR(Taulukko1[[#This Row],[Alku KK]])&amp;"Q"&amp;ROUNDDOWN((MONTH(Taulukko1[[#This Row],[Alku KK]])-1)/3+1,0)</f>
        <v>2015Q3</v>
      </c>
      <c r="T3370" s="51" t="str">
        <f>YEAR(Taulukko1[[#This Row],[Loppu KK]])&amp;"Q"&amp;ROUNDDOWN((MONTH(Taulukko1[[#This Row],[Loppu KK]])-1)/3+1,0)</f>
        <v>2015Q4</v>
      </c>
      <c r="U3370" s="66">
        <f>IF(COUNT(Taulukko1[[#This Row],[Neuvottelujen alaiset ]])=1,Taulukko1[[#This Row],[Neuvottelujen alaiset ]],Taulukko1[[#This Row],[Vähennystarve]])</f>
        <v>26</v>
      </c>
      <c r="V3370" s="52" t="str">
        <f t="shared" si="527"/>
        <v>NA</v>
      </c>
      <c r="W3370" s="52">
        <f t="shared" si="528"/>
        <v>0.53846153846153844</v>
      </c>
      <c r="X3370" s="52" t="str">
        <f t="shared" si="529"/>
        <v>NA</v>
      </c>
      <c r="Y3370" s="90" t="b">
        <f>AND(MONTH(Taulukko1[[#This Row],[Alku PVM]] )=6,DAY(Taulukko1[[#This Row],[Alku PVM]] )&gt;19)</f>
        <v>0</v>
      </c>
      <c r="Z3370" s="90" t="b">
        <f>AND(MONTH(Taulukko1[[#This Row],[Loppu PVM]] )=6,DAY(Taulukko1[[#This Row],[Loppu PVM]] )&gt;19)</f>
        <v>0</v>
      </c>
      <c r="AA3370" s="90" t="b">
        <f>OR(MONTH(Taulukko1[[#This Row],[Alku PVM]] )&lt;=5,AND(MONTH(Taulukko1[[#This Row],[Alku PVM]] )=6,DAY(Taulukko1[[#This Row],[Alku PVM]] )&lt;20))</f>
        <v>0</v>
      </c>
      <c r="AB3370" s="90" t="b">
        <f>OR(MONTH(Taulukko1[[#This Row],[Loppu PVM]])&lt;=5,AND(MONTH(Taulukko1[[#This Row],[Loppu PVM]] )=6,DAY(Taulukko1[[#This Row],[Loppu PVM]])&lt;20))</f>
        <v>0</v>
      </c>
      <c r="AC3370" s="90" t="b">
        <f>OR(MONTH(Taulukko1[[#This Row],[Alku PVM]] )&lt;=3,AND(MONTH(Taulukko1[[#This Row],[Alku PVM]] )=3))</f>
        <v>0</v>
      </c>
      <c r="AD3370" s="90" t="b">
        <f>OR(MONTH(Taulukko1[[#This Row],[Loppu PVM]] )&lt;=3,AND(MONTH(Taulukko1[[#This Row],[Loppu PVM]] )=3))</f>
        <v>0</v>
      </c>
      <c r="AE3370" s="90" t="b">
        <f>OR(MONTH(Taulukko1[[#This Row],[Alku PVM]] )&lt;=9,AND(MONTH(Taulukko1[[#This Row],[Alku PVM]] )=9))</f>
        <v>1</v>
      </c>
      <c r="AF3370" s="90" t="b">
        <f>OR(MONTH(Taulukko1[[#This Row],[Loppu PVM]])&lt;=9,AND(MONTH(Taulukko1[[#This Row],[Loppu PVM]] )=9))</f>
        <v>0</v>
      </c>
      <c r="AG3370" s="90" t="b">
        <f>OR(MONTH(Taulukko1[[#This Row],[Alku PVM]] )&lt;=6,AND(MONTH(Taulukko1[[#This Row],[Alku PVM]] )=6))</f>
        <v>0</v>
      </c>
      <c r="AH3370" s="90" t="b">
        <f>OR(MONTH(Taulukko1[[#This Row],[Loppu PVM]])&lt;=6,AND(MONTH(Taulukko1[[#This Row],[Loppu PVM]] )=6))</f>
        <v>0</v>
      </c>
    </row>
    <row r="3371" spans="1:34">
      <c r="A3371" s="45" t="s">
        <v>4871</v>
      </c>
      <c r="B3371" s="46">
        <v>42254</v>
      </c>
      <c r="C3371" s="45" t="s">
        <v>1634</v>
      </c>
      <c r="D3371" s="47"/>
      <c r="E3371" s="48">
        <v>35</v>
      </c>
      <c r="F3371" s="46"/>
      <c r="G3371" s="49"/>
      <c r="H3371" s="48">
        <v>400</v>
      </c>
      <c r="I3371" s="129">
        <f>INDEX('TOL2008'!B:B,MATCH(A3371,'TOL2008'!A:A,0))</f>
        <v>27120</v>
      </c>
      <c r="J3371" s="129" t="str">
        <f>INDEX(Pääluokka!$H$2:$H$100,MATCH(VALUE(LEFT(Taulukko1[[#This Row],[TOL2008]],2)),Pääluokka!$G$2:$G$100,0))</f>
        <v>Teollisuus</v>
      </c>
      <c r="K3371" s="129" t="str">
        <f>INDEX(Pääluokka!$I$2:$I$100,MATCH(VALUE(LEFT(Taulukko1[[#This Row],[TOL2008]],2)),Pääluokka!$G$2:$G$100,0))</f>
        <v>Teollisuus (C-E)</v>
      </c>
      <c r="L3371" s="50" t="str">
        <f t="shared" si="520"/>
        <v>NA</v>
      </c>
      <c r="M3371" s="51">
        <f t="shared" si="521"/>
        <v>42254</v>
      </c>
      <c r="N3371" s="51">
        <f t="shared" si="522"/>
        <v>42305</v>
      </c>
      <c r="O3371" s="51">
        <f t="shared" si="523"/>
        <v>42248</v>
      </c>
      <c r="P3371" s="51">
        <f t="shared" si="524"/>
        <v>42278</v>
      </c>
      <c r="Q3371" s="41">
        <f t="shared" si="525"/>
        <v>2015</v>
      </c>
      <c r="R3371" s="41">
        <f t="shared" si="526"/>
        <v>2015</v>
      </c>
      <c r="S3371" s="51" t="str">
        <f>YEAR(Taulukko1[[#This Row],[Alku KK]])&amp;"Q"&amp;ROUNDDOWN((MONTH(Taulukko1[[#This Row],[Alku KK]])-1)/3+1,0)</f>
        <v>2015Q3</v>
      </c>
      <c r="T3371" s="51" t="str">
        <f>YEAR(Taulukko1[[#This Row],[Loppu KK]])&amp;"Q"&amp;ROUNDDOWN((MONTH(Taulukko1[[#This Row],[Loppu KK]])-1)/3+1,0)</f>
        <v>2015Q4</v>
      </c>
      <c r="U3371" s="66">
        <f>IF(COUNT(Taulukko1[[#This Row],[Neuvottelujen alaiset ]])=1,Taulukko1[[#This Row],[Neuvottelujen alaiset ]],Taulukko1[[#This Row],[Vähennystarve]])</f>
        <v>400</v>
      </c>
      <c r="V3371" s="52">
        <f t="shared" si="527"/>
        <v>8.7499999999999994E-2</v>
      </c>
      <c r="W3371" s="52" t="str">
        <f t="shared" si="528"/>
        <v>NA</v>
      </c>
      <c r="X3371" s="52" t="str">
        <f t="shared" si="529"/>
        <v>NA</v>
      </c>
      <c r="Y3371" s="90" t="b">
        <f>AND(MONTH(Taulukko1[[#This Row],[Alku PVM]] )=6,DAY(Taulukko1[[#This Row],[Alku PVM]] )&gt;19)</f>
        <v>0</v>
      </c>
      <c r="Z3371" s="90" t="b">
        <f>AND(MONTH(Taulukko1[[#This Row],[Loppu PVM]] )=6,DAY(Taulukko1[[#This Row],[Loppu PVM]] )&gt;19)</f>
        <v>0</v>
      </c>
      <c r="AA3371" s="90" t="b">
        <f>OR(MONTH(Taulukko1[[#This Row],[Alku PVM]] )&lt;=5,AND(MONTH(Taulukko1[[#This Row],[Alku PVM]] )=6,DAY(Taulukko1[[#This Row],[Alku PVM]] )&lt;20))</f>
        <v>0</v>
      </c>
      <c r="AB3371" s="90" t="b">
        <f>OR(MONTH(Taulukko1[[#This Row],[Loppu PVM]])&lt;=5,AND(MONTH(Taulukko1[[#This Row],[Loppu PVM]] )=6,DAY(Taulukko1[[#This Row],[Loppu PVM]])&lt;20))</f>
        <v>0</v>
      </c>
      <c r="AC3371" s="90" t="b">
        <f>OR(MONTH(Taulukko1[[#This Row],[Alku PVM]] )&lt;=3,AND(MONTH(Taulukko1[[#This Row],[Alku PVM]] )=3))</f>
        <v>0</v>
      </c>
      <c r="AD3371" s="90" t="b">
        <f>OR(MONTH(Taulukko1[[#This Row],[Loppu PVM]] )&lt;=3,AND(MONTH(Taulukko1[[#This Row],[Loppu PVM]] )=3))</f>
        <v>0</v>
      </c>
      <c r="AE3371" s="90" t="b">
        <f>OR(MONTH(Taulukko1[[#This Row],[Alku PVM]] )&lt;=9,AND(MONTH(Taulukko1[[#This Row],[Alku PVM]] )=9))</f>
        <v>1</v>
      </c>
      <c r="AF3371" s="90" t="b">
        <f>OR(MONTH(Taulukko1[[#This Row],[Loppu PVM]])&lt;=9,AND(MONTH(Taulukko1[[#This Row],[Loppu PVM]] )=9))</f>
        <v>0</v>
      </c>
      <c r="AG3371" s="90" t="b">
        <f>OR(MONTH(Taulukko1[[#This Row],[Alku PVM]] )&lt;=6,AND(MONTH(Taulukko1[[#This Row],[Alku PVM]] )=6))</f>
        <v>0</v>
      </c>
      <c r="AH3371" s="90" t="b">
        <f>OR(MONTH(Taulukko1[[#This Row],[Loppu PVM]])&lt;=6,AND(MONTH(Taulukko1[[#This Row],[Loppu PVM]] )=6))</f>
        <v>0</v>
      </c>
    </row>
    <row r="3372" spans="1:34">
      <c r="A3372" s="21" t="s">
        <v>4850</v>
      </c>
      <c r="B3372" s="46">
        <v>42254</v>
      </c>
      <c r="C3372" s="21" t="s">
        <v>4849</v>
      </c>
      <c r="D3372" s="47"/>
      <c r="E3372" s="48">
        <v>30</v>
      </c>
      <c r="F3372" s="46">
        <v>42312</v>
      </c>
      <c r="G3372" s="49">
        <v>18</v>
      </c>
      <c r="H3372" s="48">
        <v>460</v>
      </c>
      <c r="I3372" s="129">
        <f>INDEX('TOL2008'!B:B,MATCH(A3372,'TOL2008'!A:A,0))</f>
        <v>45191</v>
      </c>
      <c r="J3372" s="129" t="str">
        <f>INDEX(Pääluokka!$H$2:$H$100,MATCH(VALUE(LEFT(Taulukko1[[#This Row],[TOL2008]],2)),Pääluokka!$G$2:$G$100,0))</f>
        <v>Tukku- ja vähittäiskauppa; moottoriajoneuvojen ja moottoripyörien korjaus</v>
      </c>
      <c r="K3372" s="129" t="str">
        <f>INDEX(Pääluokka!$I$2:$I$100,MATCH(VALUE(LEFT(Taulukko1[[#This Row],[TOL2008]],2)),Pääluokka!$G$2:$G$100,0))</f>
        <v>Palvelualat (G-N, R, S)</v>
      </c>
      <c r="L3372" s="50">
        <f t="shared" si="520"/>
        <v>58</v>
      </c>
      <c r="M3372" s="51">
        <f t="shared" si="521"/>
        <v>42254</v>
      </c>
      <c r="N3372" s="51">
        <f t="shared" si="522"/>
        <v>42312</v>
      </c>
      <c r="O3372" s="51">
        <f t="shared" si="523"/>
        <v>42248</v>
      </c>
      <c r="P3372" s="51">
        <f t="shared" si="524"/>
        <v>42309</v>
      </c>
      <c r="Q3372" s="41">
        <f t="shared" si="525"/>
        <v>2015</v>
      </c>
      <c r="R3372" s="41">
        <f t="shared" si="526"/>
        <v>2015</v>
      </c>
      <c r="S3372" s="51" t="str">
        <f>YEAR(Taulukko1[[#This Row],[Alku KK]])&amp;"Q"&amp;ROUNDDOWN((MONTH(Taulukko1[[#This Row],[Alku KK]])-1)/3+1,0)</f>
        <v>2015Q3</v>
      </c>
      <c r="T3372" s="51" t="str">
        <f>YEAR(Taulukko1[[#This Row],[Loppu KK]])&amp;"Q"&amp;ROUNDDOWN((MONTH(Taulukko1[[#This Row],[Loppu KK]])-1)/3+1,0)</f>
        <v>2015Q4</v>
      </c>
      <c r="U3372" s="66">
        <f>IF(COUNT(Taulukko1[[#This Row],[Neuvottelujen alaiset ]])=1,Taulukko1[[#This Row],[Neuvottelujen alaiset ]],Taulukko1[[#This Row],[Vähennystarve]])</f>
        <v>460</v>
      </c>
      <c r="V3372" s="52">
        <f t="shared" si="527"/>
        <v>6.5217391304347824E-2</v>
      </c>
      <c r="W3372" s="52">
        <f t="shared" si="528"/>
        <v>3.9130434782608699E-2</v>
      </c>
      <c r="X3372" s="52">
        <f t="shared" si="529"/>
        <v>0.6</v>
      </c>
      <c r="Y3372" s="90" t="b">
        <f>AND(MONTH(Taulukko1[[#This Row],[Alku PVM]] )=6,DAY(Taulukko1[[#This Row],[Alku PVM]] )&gt;19)</f>
        <v>0</v>
      </c>
      <c r="Z3372" s="90" t="b">
        <f>AND(MONTH(Taulukko1[[#This Row],[Loppu PVM]] )=6,DAY(Taulukko1[[#This Row],[Loppu PVM]] )&gt;19)</f>
        <v>0</v>
      </c>
      <c r="AA3372" s="90" t="b">
        <f>OR(MONTH(Taulukko1[[#This Row],[Alku PVM]] )&lt;=5,AND(MONTH(Taulukko1[[#This Row],[Alku PVM]] )=6,DAY(Taulukko1[[#This Row],[Alku PVM]] )&lt;20))</f>
        <v>0</v>
      </c>
      <c r="AB3372" s="90" t="b">
        <f>OR(MONTH(Taulukko1[[#This Row],[Loppu PVM]])&lt;=5,AND(MONTH(Taulukko1[[#This Row],[Loppu PVM]] )=6,DAY(Taulukko1[[#This Row],[Loppu PVM]])&lt;20))</f>
        <v>0</v>
      </c>
      <c r="AC3372" s="90" t="b">
        <f>OR(MONTH(Taulukko1[[#This Row],[Alku PVM]] )&lt;=3,AND(MONTH(Taulukko1[[#This Row],[Alku PVM]] )=3))</f>
        <v>0</v>
      </c>
      <c r="AD3372" s="90" t="b">
        <f>OR(MONTH(Taulukko1[[#This Row],[Loppu PVM]] )&lt;=3,AND(MONTH(Taulukko1[[#This Row],[Loppu PVM]] )=3))</f>
        <v>0</v>
      </c>
      <c r="AE3372" s="90" t="b">
        <f>OR(MONTH(Taulukko1[[#This Row],[Alku PVM]] )&lt;=9,AND(MONTH(Taulukko1[[#This Row],[Alku PVM]] )=9))</f>
        <v>1</v>
      </c>
      <c r="AF3372" s="90" t="b">
        <f>OR(MONTH(Taulukko1[[#This Row],[Loppu PVM]])&lt;=9,AND(MONTH(Taulukko1[[#This Row],[Loppu PVM]] )=9))</f>
        <v>0</v>
      </c>
      <c r="AG3372" s="90" t="b">
        <f>OR(MONTH(Taulukko1[[#This Row],[Alku PVM]] )&lt;=6,AND(MONTH(Taulukko1[[#This Row],[Alku PVM]] )=6))</f>
        <v>0</v>
      </c>
      <c r="AH3372" s="90" t="b">
        <f>OR(MONTH(Taulukko1[[#This Row],[Loppu PVM]])&lt;=6,AND(MONTH(Taulukko1[[#This Row],[Loppu PVM]] )=6))</f>
        <v>0</v>
      </c>
    </row>
    <row r="3373" spans="1:34">
      <c r="A3373" s="25" t="s">
        <v>4704</v>
      </c>
      <c r="B3373" s="26">
        <v>42254</v>
      </c>
      <c r="C3373" s="25" t="s">
        <v>143</v>
      </c>
      <c r="D3373" s="35"/>
      <c r="E3373" s="27">
        <v>25</v>
      </c>
      <c r="F3373" s="26">
        <v>42303</v>
      </c>
      <c r="G3373" s="33">
        <v>5</v>
      </c>
      <c r="H3373" s="27">
        <v>250</v>
      </c>
      <c r="I3373" s="126">
        <f>INDEX('TOL2008'!B:B,MATCH(A3373,'TOL2008'!A:A,0))</f>
        <v>94910</v>
      </c>
      <c r="J3373" s="126" t="str">
        <f>INDEX(Pääluokka!$H$2:$H$100,MATCH(VALUE(LEFT(Taulukko1[[#This Row],[TOL2008]],2)),Pääluokka!$G$2:$G$100,0))</f>
        <v>Muu palvelutoiminta</v>
      </c>
      <c r="K3373" s="126" t="str">
        <f>INDEX(Pääluokka!$I$2:$I$100,MATCH(VALUE(LEFT(Taulukko1[[#This Row],[TOL2008]],2)),Pääluokka!$G$2:$G$100,0))</f>
        <v>Palvelualat (G-N, R, S)</v>
      </c>
      <c r="L3373" s="41">
        <f t="shared" si="520"/>
        <v>49</v>
      </c>
      <c r="M3373" s="43">
        <f t="shared" si="521"/>
        <v>42254</v>
      </c>
      <c r="N3373" s="43">
        <f t="shared" si="522"/>
        <v>42303</v>
      </c>
      <c r="O3373" s="43">
        <f t="shared" si="523"/>
        <v>42248</v>
      </c>
      <c r="P3373" s="43">
        <f t="shared" si="524"/>
        <v>42278</v>
      </c>
      <c r="Q3373" s="41">
        <f t="shared" si="525"/>
        <v>2015</v>
      </c>
      <c r="R3373" s="41">
        <f t="shared" si="526"/>
        <v>2015</v>
      </c>
      <c r="S3373" s="43" t="str">
        <f>YEAR(Taulukko1[[#This Row],[Alku KK]])&amp;"Q"&amp;ROUNDDOWN((MONTH(Taulukko1[[#This Row],[Alku KK]])-1)/3+1,0)</f>
        <v>2015Q3</v>
      </c>
      <c r="T3373" s="43" t="str">
        <f>YEAR(Taulukko1[[#This Row],[Loppu KK]])&amp;"Q"&amp;ROUNDDOWN((MONTH(Taulukko1[[#This Row],[Loppu KK]])-1)/3+1,0)</f>
        <v>2015Q4</v>
      </c>
      <c r="U3373" s="66">
        <f>IF(COUNT(Taulukko1[[#This Row],[Neuvottelujen alaiset ]])=1,Taulukko1[[#This Row],[Neuvottelujen alaiset ]],Taulukko1[[#This Row],[Vähennystarve]])</f>
        <v>250</v>
      </c>
      <c r="V3373" s="44">
        <f t="shared" si="527"/>
        <v>0.1</v>
      </c>
      <c r="W3373" s="44">
        <f t="shared" si="528"/>
        <v>0.02</v>
      </c>
      <c r="X3373" s="44">
        <f t="shared" si="529"/>
        <v>0.2</v>
      </c>
      <c r="Y3373" s="90" t="b">
        <f>AND(MONTH(Taulukko1[[#This Row],[Alku PVM]] )=6,DAY(Taulukko1[[#This Row],[Alku PVM]] )&gt;19)</f>
        <v>0</v>
      </c>
      <c r="Z3373" s="90" t="b">
        <f>AND(MONTH(Taulukko1[[#This Row],[Loppu PVM]] )=6,DAY(Taulukko1[[#This Row],[Loppu PVM]] )&gt;19)</f>
        <v>0</v>
      </c>
      <c r="AA3373" s="90" t="b">
        <f>OR(MONTH(Taulukko1[[#This Row],[Alku PVM]] )&lt;=5,AND(MONTH(Taulukko1[[#This Row],[Alku PVM]] )=6,DAY(Taulukko1[[#This Row],[Alku PVM]] )&lt;20))</f>
        <v>0</v>
      </c>
      <c r="AB3373" s="90" t="b">
        <f>OR(MONTH(Taulukko1[[#This Row],[Loppu PVM]])&lt;=5,AND(MONTH(Taulukko1[[#This Row],[Loppu PVM]] )=6,DAY(Taulukko1[[#This Row],[Loppu PVM]])&lt;20))</f>
        <v>0</v>
      </c>
      <c r="AC3373" s="90" t="b">
        <f>OR(MONTH(Taulukko1[[#This Row],[Alku PVM]] )&lt;=3,AND(MONTH(Taulukko1[[#This Row],[Alku PVM]] )=3))</f>
        <v>0</v>
      </c>
      <c r="AD3373" s="90" t="b">
        <f>OR(MONTH(Taulukko1[[#This Row],[Loppu PVM]] )&lt;=3,AND(MONTH(Taulukko1[[#This Row],[Loppu PVM]] )=3))</f>
        <v>0</v>
      </c>
      <c r="AE3373" s="90" t="b">
        <f>OR(MONTH(Taulukko1[[#This Row],[Alku PVM]] )&lt;=9,AND(MONTH(Taulukko1[[#This Row],[Alku PVM]] )=9))</f>
        <v>1</v>
      </c>
      <c r="AF3373" s="90" t="b">
        <f>OR(MONTH(Taulukko1[[#This Row],[Loppu PVM]])&lt;=9,AND(MONTH(Taulukko1[[#This Row],[Loppu PVM]] )=9))</f>
        <v>0</v>
      </c>
      <c r="AG3373" s="90" t="b">
        <f>OR(MONTH(Taulukko1[[#This Row],[Alku PVM]] )&lt;=6,AND(MONTH(Taulukko1[[#This Row],[Alku PVM]] )=6))</f>
        <v>0</v>
      </c>
      <c r="AH3373" s="90" t="b">
        <f>OR(MONTH(Taulukko1[[#This Row],[Loppu PVM]])&lt;=6,AND(MONTH(Taulukko1[[#This Row],[Loppu PVM]] )=6))</f>
        <v>0</v>
      </c>
    </row>
    <row r="3374" spans="1:34">
      <c r="A3374" s="45" t="s">
        <v>576</v>
      </c>
      <c r="B3374" s="46">
        <v>42254</v>
      </c>
      <c r="C3374" s="45" t="s">
        <v>4851</v>
      </c>
      <c r="D3374" s="47"/>
      <c r="E3374" s="48">
        <v>9</v>
      </c>
      <c r="F3374" s="46"/>
      <c r="G3374" s="49"/>
      <c r="H3374" s="48">
        <v>19</v>
      </c>
      <c r="I3374" s="129">
        <f>INDEX('TOL2008'!B:B,MATCH(A3374,'TOL2008'!A:A,0))</f>
        <v>18120</v>
      </c>
      <c r="J3374" s="129" t="str">
        <f>INDEX(Pääluokka!$H$2:$H$100,MATCH(VALUE(LEFT(Taulukko1[[#This Row],[TOL2008]],2)),Pääluokka!$G$2:$G$100,0))</f>
        <v>Teollisuus</v>
      </c>
      <c r="K3374" s="129" t="str">
        <f>INDEX(Pääluokka!$I$2:$I$100,MATCH(VALUE(LEFT(Taulukko1[[#This Row],[TOL2008]],2)),Pääluokka!$G$2:$G$100,0))</f>
        <v>Teollisuus (C-E)</v>
      </c>
      <c r="L3374" s="50" t="str">
        <f t="shared" si="520"/>
        <v>NA</v>
      </c>
      <c r="M3374" s="51">
        <f t="shared" si="521"/>
        <v>42254</v>
      </c>
      <c r="N3374" s="51">
        <f t="shared" si="522"/>
        <v>42305</v>
      </c>
      <c r="O3374" s="51">
        <f t="shared" si="523"/>
        <v>42248</v>
      </c>
      <c r="P3374" s="51">
        <f t="shared" si="524"/>
        <v>42278</v>
      </c>
      <c r="Q3374" s="41">
        <f t="shared" si="525"/>
        <v>2015</v>
      </c>
      <c r="R3374" s="41">
        <f t="shared" si="526"/>
        <v>2015</v>
      </c>
      <c r="S3374" s="51" t="str">
        <f>YEAR(Taulukko1[[#This Row],[Alku KK]])&amp;"Q"&amp;ROUNDDOWN((MONTH(Taulukko1[[#This Row],[Alku KK]])-1)/3+1,0)</f>
        <v>2015Q3</v>
      </c>
      <c r="T3374" s="51" t="str">
        <f>YEAR(Taulukko1[[#This Row],[Loppu KK]])&amp;"Q"&amp;ROUNDDOWN((MONTH(Taulukko1[[#This Row],[Loppu KK]])-1)/3+1,0)</f>
        <v>2015Q4</v>
      </c>
      <c r="U3374" s="66">
        <f>IF(COUNT(Taulukko1[[#This Row],[Neuvottelujen alaiset ]])=1,Taulukko1[[#This Row],[Neuvottelujen alaiset ]],Taulukko1[[#This Row],[Vähennystarve]])</f>
        <v>19</v>
      </c>
      <c r="V3374" s="52">
        <f t="shared" si="527"/>
        <v>0.47368421052631576</v>
      </c>
      <c r="W3374" s="52" t="str">
        <f t="shared" si="528"/>
        <v>NA</v>
      </c>
      <c r="X3374" s="52" t="str">
        <f t="shared" si="529"/>
        <v>NA</v>
      </c>
      <c r="Y3374" s="90" t="b">
        <f>AND(MONTH(Taulukko1[[#This Row],[Alku PVM]] )=6,DAY(Taulukko1[[#This Row],[Alku PVM]] )&gt;19)</f>
        <v>0</v>
      </c>
      <c r="Z3374" s="90" t="b">
        <f>AND(MONTH(Taulukko1[[#This Row],[Loppu PVM]] )=6,DAY(Taulukko1[[#This Row],[Loppu PVM]] )&gt;19)</f>
        <v>0</v>
      </c>
      <c r="AA3374" s="90" t="b">
        <f>OR(MONTH(Taulukko1[[#This Row],[Alku PVM]] )&lt;=5,AND(MONTH(Taulukko1[[#This Row],[Alku PVM]] )=6,DAY(Taulukko1[[#This Row],[Alku PVM]] )&lt;20))</f>
        <v>0</v>
      </c>
      <c r="AB3374" s="90" t="b">
        <f>OR(MONTH(Taulukko1[[#This Row],[Loppu PVM]])&lt;=5,AND(MONTH(Taulukko1[[#This Row],[Loppu PVM]] )=6,DAY(Taulukko1[[#This Row],[Loppu PVM]])&lt;20))</f>
        <v>0</v>
      </c>
      <c r="AC3374" s="90" t="b">
        <f>OR(MONTH(Taulukko1[[#This Row],[Alku PVM]] )&lt;=3,AND(MONTH(Taulukko1[[#This Row],[Alku PVM]] )=3))</f>
        <v>0</v>
      </c>
      <c r="AD3374" s="90" t="b">
        <f>OR(MONTH(Taulukko1[[#This Row],[Loppu PVM]] )&lt;=3,AND(MONTH(Taulukko1[[#This Row],[Loppu PVM]] )=3))</f>
        <v>0</v>
      </c>
      <c r="AE3374" s="90" t="b">
        <f>OR(MONTH(Taulukko1[[#This Row],[Alku PVM]] )&lt;=9,AND(MONTH(Taulukko1[[#This Row],[Alku PVM]] )=9))</f>
        <v>1</v>
      </c>
      <c r="AF3374" s="90" t="b">
        <f>OR(MONTH(Taulukko1[[#This Row],[Loppu PVM]])&lt;=9,AND(MONTH(Taulukko1[[#This Row],[Loppu PVM]] )=9))</f>
        <v>0</v>
      </c>
      <c r="AG3374" s="90" t="b">
        <f>OR(MONTH(Taulukko1[[#This Row],[Alku PVM]] )&lt;=6,AND(MONTH(Taulukko1[[#This Row],[Alku PVM]] )=6))</f>
        <v>0</v>
      </c>
      <c r="AH3374" s="90" t="b">
        <f>OR(MONTH(Taulukko1[[#This Row],[Loppu PVM]])&lt;=6,AND(MONTH(Taulukko1[[#This Row],[Loppu PVM]] )=6))</f>
        <v>0</v>
      </c>
    </row>
    <row r="3375" spans="1:34">
      <c r="A3375" s="53" t="s">
        <v>3922</v>
      </c>
      <c r="B3375" s="46">
        <v>42254</v>
      </c>
      <c r="C3375" s="21" t="s">
        <v>4994</v>
      </c>
      <c r="D3375" s="35" t="s">
        <v>25</v>
      </c>
      <c r="E3375" s="48"/>
      <c r="F3375" s="46">
        <v>42318</v>
      </c>
      <c r="G3375" s="49"/>
      <c r="H3375" s="48">
        <v>700</v>
      </c>
      <c r="I3375" s="129">
        <f>INDEX('TOL2008'!B:B,MATCH(A3375,'TOL2008'!A:A,0))</f>
        <v>52240</v>
      </c>
      <c r="J3375" s="129" t="str">
        <f>INDEX(Pääluokka!$H$2:$H$100,MATCH(VALUE(LEFT(Taulukko1[[#This Row],[TOL2008]],2)),Pääluokka!$G$2:$G$100,0))</f>
        <v>Kuljetus ja varastointi</v>
      </c>
      <c r="K3375" s="129" t="str">
        <f>INDEX(Pääluokka!$I$2:$I$100,MATCH(VALUE(LEFT(Taulukko1[[#This Row],[TOL2008]],2)),Pääluokka!$G$2:$G$100,0))</f>
        <v>Palvelualat (G-N, R, S)</v>
      </c>
      <c r="L3375" s="50">
        <f t="shared" si="520"/>
        <v>64</v>
      </c>
      <c r="M3375" s="51">
        <f t="shared" si="521"/>
        <v>42254</v>
      </c>
      <c r="N3375" s="51">
        <f t="shared" si="522"/>
        <v>42318</v>
      </c>
      <c r="O3375" s="51">
        <f t="shared" si="523"/>
        <v>42248</v>
      </c>
      <c r="P3375" s="51">
        <f t="shared" si="524"/>
        <v>42309</v>
      </c>
      <c r="Q3375" s="41">
        <f t="shared" si="525"/>
        <v>2015</v>
      </c>
      <c r="R3375" s="41">
        <f t="shared" si="526"/>
        <v>2015</v>
      </c>
      <c r="S3375" s="51" t="str">
        <f>YEAR(Taulukko1[[#This Row],[Alku KK]])&amp;"Q"&amp;ROUNDDOWN((MONTH(Taulukko1[[#This Row],[Alku KK]])-1)/3+1,0)</f>
        <v>2015Q3</v>
      </c>
      <c r="T3375" s="51" t="str">
        <f>YEAR(Taulukko1[[#This Row],[Loppu KK]])&amp;"Q"&amp;ROUNDDOWN((MONTH(Taulukko1[[#This Row],[Loppu KK]])-1)/3+1,0)</f>
        <v>2015Q4</v>
      </c>
      <c r="U3375" s="66">
        <f>IF(COUNT(Taulukko1[[#This Row],[Neuvottelujen alaiset ]])=1,Taulukko1[[#This Row],[Neuvottelujen alaiset ]],Taulukko1[[#This Row],[Vähennystarve]])</f>
        <v>700</v>
      </c>
      <c r="V3375" s="52" t="str">
        <f t="shared" si="527"/>
        <v>NA</v>
      </c>
      <c r="W3375" s="52" t="str">
        <f t="shared" si="528"/>
        <v>NA</v>
      </c>
      <c r="X3375" s="52" t="str">
        <f t="shared" si="529"/>
        <v>NA</v>
      </c>
      <c r="Y3375" s="90" t="b">
        <f>AND(MONTH(Taulukko1[[#This Row],[Alku PVM]] )=6,DAY(Taulukko1[[#This Row],[Alku PVM]] )&gt;19)</f>
        <v>0</v>
      </c>
      <c r="Z3375" s="90" t="b">
        <f>AND(MONTH(Taulukko1[[#This Row],[Loppu PVM]] )=6,DAY(Taulukko1[[#This Row],[Loppu PVM]] )&gt;19)</f>
        <v>0</v>
      </c>
      <c r="AA3375" s="90" t="b">
        <f>OR(MONTH(Taulukko1[[#This Row],[Alku PVM]] )&lt;=5,AND(MONTH(Taulukko1[[#This Row],[Alku PVM]] )=6,DAY(Taulukko1[[#This Row],[Alku PVM]] )&lt;20))</f>
        <v>0</v>
      </c>
      <c r="AB3375" s="90" t="b">
        <f>OR(MONTH(Taulukko1[[#This Row],[Loppu PVM]])&lt;=5,AND(MONTH(Taulukko1[[#This Row],[Loppu PVM]] )=6,DAY(Taulukko1[[#This Row],[Loppu PVM]])&lt;20))</f>
        <v>0</v>
      </c>
      <c r="AC3375" s="90" t="b">
        <f>OR(MONTH(Taulukko1[[#This Row],[Alku PVM]] )&lt;=3,AND(MONTH(Taulukko1[[#This Row],[Alku PVM]] )=3))</f>
        <v>0</v>
      </c>
      <c r="AD3375" s="90" t="b">
        <f>OR(MONTH(Taulukko1[[#This Row],[Loppu PVM]] )&lt;=3,AND(MONTH(Taulukko1[[#This Row],[Loppu PVM]] )=3))</f>
        <v>0</v>
      </c>
      <c r="AE3375" s="90" t="b">
        <f>OR(MONTH(Taulukko1[[#This Row],[Alku PVM]] )&lt;=9,AND(MONTH(Taulukko1[[#This Row],[Alku PVM]] )=9))</f>
        <v>1</v>
      </c>
      <c r="AF3375" s="90" t="b">
        <f>OR(MONTH(Taulukko1[[#This Row],[Loppu PVM]])&lt;=9,AND(MONTH(Taulukko1[[#This Row],[Loppu PVM]] )=9))</f>
        <v>0</v>
      </c>
      <c r="AG3375" s="90" t="b">
        <f>OR(MONTH(Taulukko1[[#This Row],[Alku PVM]] )&lt;=6,AND(MONTH(Taulukko1[[#This Row],[Alku PVM]] )=6))</f>
        <v>0</v>
      </c>
      <c r="AH3375" s="90" t="b">
        <f>OR(MONTH(Taulukko1[[#This Row],[Loppu PVM]])&lt;=6,AND(MONTH(Taulukko1[[#This Row],[Loppu PVM]] )=6))</f>
        <v>0</v>
      </c>
    </row>
    <row r="3376" spans="1:34">
      <c r="A3376" s="45" t="s">
        <v>2381</v>
      </c>
      <c r="B3376" s="46"/>
      <c r="C3376" s="45" t="s">
        <v>4973</v>
      </c>
      <c r="D3376" s="47"/>
      <c r="E3376" s="48"/>
      <c r="F3376" s="46">
        <v>42305</v>
      </c>
      <c r="G3376" s="49">
        <v>110</v>
      </c>
      <c r="H3376" s="48"/>
      <c r="I3376" s="129">
        <f>INDEX('TOL2008'!B:B,MATCH(A3376,'TOL2008'!A:A,0))</f>
        <v>47192</v>
      </c>
      <c r="J3376" s="132" t="str">
        <f>INDEX(Pääluokka!$H$2:$H$100,MATCH(VALUE(LEFT(Taulukko1[[#This Row],[TOL2008]],2)),Pääluokka!$G$2:$G$100,0))</f>
        <v>Tukku- ja vähittäiskauppa; moottoriajoneuvojen ja moottoripyörien korjaus</v>
      </c>
      <c r="K3376" s="132" t="str">
        <f>INDEX(Pääluokka!$I$2:$I$100,MATCH(VALUE(LEFT(Taulukko1[[#This Row],[TOL2008]],2)),Pääluokka!$G$2:$G$100,0))</f>
        <v>Palvelualat (G-N, R, S)</v>
      </c>
      <c r="L3376" s="50" t="str">
        <f t="shared" si="520"/>
        <v>NA</v>
      </c>
      <c r="M3376" s="51">
        <f t="shared" si="521"/>
        <v>42254</v>
      </c>
      <c r="N3376" s="51">
        <f t="shared" si="522"/>
        <v>42305</v>
      </c>
      <c r="O3376" s="51">
        <f t="shared" si="523"/>
        <v>42248</v>
      </c>
      <c r="P3376" s="51">
        <f t="shared" si="524"/>
        <v>42278</v>
      </c>
      <c r="Q3376" s="41">
        <f t="shared" si="525"/>
        <v>2015</v>
      </c>
      <c r="R3376" s="41">
        <f t="shared" si="526"/>
        <v>2015</v>
      </c>
      <c r="S3376" s="51" t="str">
        <f>YEAR(Taulukko1[[#This Row],[Alku KK]])&amp;"Q"&amp;ROUNDDOWN((MONTH(Taulukko1[[#This Row],[Alku KK]])-1)/3+1,0)</f>
        <v>2015Q3</v>
      </c>
      <c r="T3376" s="51" t="str">
        <f>YEAR(Taulukko1[[#This Row],[Loppu KK]])&amp;"Q"&amp;ROUNDDOWN((MONTH(Taulukko1[[#This Row],[Loppu KK]])-1)/3+1,0)</f>
        <v>2015Q4</v>
      </c>
      <c r="U3376" s="66">
        <f>IF(COUNT(Taulukko1[[#This Row],[Neuvottelujen alaiset ]])=1,Taulukko1[[#This Row],[Neuvottelujen alaiset ]],Taulukko1[[#This Row],[Vähennystarve]])</f>
        <v>0</v>
      </c>
      <c r="V3376" s="52" t="str">
        <f t="shared" si="527"/>
        <v>NA</v>
      </c>
      <c r="W3376" s="52" t="str">
        <f t="shared" si="528"/>
        <v>NA</v>
      </c>
      <c r="X3376" s="52" t="str">
        <f t="shared" si="529"/>
        <v>NA</v>
      </c>
      <c r="Y3376" s="90" t="b">
        <f>AND(MONTH(Taulukko1[[#This Row],[Alku PVM]] )=6,DAY(Taulukko1[[#This Row],[Alku PVM]] )&gt;19)</f>
        <v>0</v>
      </c>
      <c r="Z3376" s="90" t="b">
        <f>AND(MONTH(Taulukko1[[#This Row],[Loppu PVM]] )=6,DAY(Taulukko1[[#This Row],[Loppu PVM]] )&gt;19)</f>
        <v>0</v>
      </c>
      <c r="AA3376" s="90" t="b">
        <f>OR(MONTH(Taulukko1[[#This Row],[Alku PVM]] )&lt;=5,AND(MONTH(Taulukko1[[#This Row],[Alku PVM]] )=6,DAY(Taulukko1[[#This Row],[Alku PVM]] )&lt;20))</f>
        <v>0</v>
      </c>
      <c r="AB3376" s="90" t="b">
        <f>OR(MONTH(Taulukko1[[#This Row],[Loppu PVM]])&lt;=5,AND(MONTH(Taulukko1[[#This Row],[Loppu PVM]] )=6,DAY(Taulukko1[[#This Row],[Loppu PVM]])&lt;20))</f>
        <v>0</v>
      </c>
      <c r="AC3376" s="90" t="b">
        <f>OR(MONTH(Taulukko1[[#This Row],[Alku PVM]] )&lt;=3,AND(MONTH(Taulukko1[[#This Row],[Alku PVM]] )=3))</f>
        <v>0</v>
      </c>
      <c r="AD3376" s="90" t="b">
        <f>OR(MONTH(Taulukko1[[#This Row],[Loppu PVM]] )&lt;=3,AND(MONTH(Taulukko1[[#This Row],[Loppu PVM]] )=3))</f>
        <v>0</v>
      </c>
      <c r="AE3376" s="90" t="b">
        <f>OR(MONTH(Taulukko1[[#This Row],[Alku PVM]] )&lt;=9,AND(MONTH(Taulukko1[[#This Row],[Alku PVM]] )=9))</f>
        <v>1</v>
      </c>
      <c r="AF3376" s="90" t="b">
        <f>OR(MONTH(Taulukko1[[#This Row],[Loppu PVM]])&lt;=9,AND(MONTH(Taulukko1[[#This Row],[Loppu PVM]] )=9))</f>
        <v>0</v>
      </c>
      <c r="AG3376" s="90" t="b">
        <f>OR(MONTH(Taulukko1[[#This Row],[Alku PVM]] )&lt;=6,AND(MONTH(Taulukko1[[#This Row],[Alku PVM]] )=6))</f>
        <v>0</v>
      </c>
      <c r="AH3376" s="90" t="b">
        <f>OR(MONTH(Taulukko1[[#This Row],[Loppu PVM]])&lt;=6,AND(MONTH(Taulukko1[[#This Row],[Loppu PVM]] )=6))</f>
        <v>0</v>
      </c>
    </row>
    <row r="3377" spans="1:34">
      <c r="A3377" s="45" t="s">
        <v>1098</v>
      </c>
      <c r="B3377" s="46">
        <v>42255</v>
      </c>
      <c r="C3377" s="45" t="s">
        <v>4866</v>
      </c>
      <c r="D3377" s="47"/>
      <c r="E3377" s="48">
        <v>0</v>
      </c>
      <c r="F3377" s="46">
        <v>42724</v>
      </c>
      <c r="G3377" s="49">
        <v>0</v>
      </c>
      <c r="H3377" s="48">
        <v>20</v>
      </c>
      <c r="I3377" s="129">
        <f>INDEX('TOL2008'!B:B,MATCH(A3377,'TOL2008'!A:A,0))</f>
        <v>64190</v>
      </c>
      <c r="J3377" s="129" t="str">
        <f>INDEX(Pääluokka!$H$2:$H$100,MATCH(VALUE(LEFT(Taulukko1[[#This Row],[TOL2008]],2)),Pääluokka!$G$2:$G$100,0))</f>
        <v>Rahoitus- ja vakuutustoiminta</v>
      </c>
      <c r="K3377" s="129" t="str">
        <f>INDEX(Pääluokka!$I$2:$I$100,MATCH(VALUE(LEFT(Taulukko1[[#This Row],[TOL2008]],2)),Pääluokka!$G$2:$G$100,0))</f>
        <v>Palvelualat (G-N, R, S)</v>
      </c>
      <c r="L3377" s="50">
        <f t="shared" si="520"/>
        <v>469</v>
      </c>
      <c r="M3377" s="51">
        <f t="shared" si="521"/>
        <v>42255</v>
      </c>
      <c r="N3377" s="51">
        <f t="shared" si="522"/>
        <v>42724</v>
      </c>
      <c r="O3377" s="51">
        <f t="shared" si="523"/>
        <v>42248</v>
      </c>
      <c r="P3377" s="51">
        <f t="shared" si="524"/>
        <v>42705</v>
      </c>
      <c r="Q3377" s="41">
        <f t="shared" si="525"/>
        <v>2015</v>
      </c>
      <c r="R3377" s="41">
        <f t="shared" si="526"/>
        <v>2016</v>
      </c>
      <c r="S3377" s="51" t="str">
        <f>YEAR(Taulukko1[[#This Row],[Alku KK]])&amp;"Q"&amp;ROUNDDOWN((MONTH(Taulukko1[[#This Row],[Alku KK]])-1)/3+1,0)</f>
        <v>2015Q3</v>
      </c>
      <c r="T3377" s="51" t="str">
        <f>YEAR(Taulukko1[[#This Row],[Loppu KK]])&amp;"Q"&amp;ROUNDDOWN((MONTH(Taulukko1[[#This Row],[Loppu KK]])-1)/3+1,0)</f>
        <v>2016Q4</v>
      </c>
      <c r="U3377" s="66">
        <f>IF(COUNT(Taulukko1[[#This Row],[Neuvottelujen alaiset ]])=1,Taulukko1[[#This Row],[Neuvottelujen alaiset ]],Taulukko1[[#This Row],[Vähennystarve]])</f>
        <v>20</v>
      </c>
      <c r="V3377" s="52">
        <f t="shared" si="527"/>
        <v>0</v>
      </c>
      <c r="W3377" s="52">
        <f t="shared" si="528"/>
        <v>0</v>
      </c>
      <c r="X3377" s="52" t="e">
        <f t="shared" si="529"/>
        <v>#DIV/0!</v>
      </c>
      <c r="Y3377" s="90" t="b">
        <f>AND(MONTH(Taulukko1[[#This Row],[Alku PVM]] )=6,DAY(Taulukko1[[#This Row],[Alku PVM]] )&gt;19)</f>
        <v>0</v>
      </c>
      <c r="Z3377" s="90" t="b">
        <f>AND(MONTH(Taulukko1[[#This Row],[Loppu PVM]] )=6,DAY(Taulukko1[[#This Row],[Loppu PVM]] )&gt;19)</f>
        <v>0</v>
      </c>
      <c r="AA3377" s="90" t="b">
        <f>OR(MONTH(Taulukko1[[#This Row],[Alku PVM]] )&lt;=5,AND(MONTH(Taulukko1[[#This Row],[Alku PVM]] )=6,DAY(Taulukko1[[#This Row],[Alku PVM]] )&lt;20))</f>
        <v>0</v>
      </c>
      <c r="AB3377" s="90" t="b">
        <f>OR(MONTH(Taulukko1[[#This Row],[Loppu PVM]])&lt;=5,AND(MONTH(Taulukko1[[#This Row],[Loppu PVM]] )=6,DAY(Taulukko1[[#This Row],[Loppu PVM]])&lt;20))</f>
        <v>0</v>
      </c>
      <c r="AC3377" s="90" t="b">
        <f>OR(MONTH(Taulukko1[[#This Row],[Alku PVM]] )&lt;=3,AND(MONTH(Taulukko1[[#This Row],[Alku PVM]] )=3))</f>
        <v>0</v>
      </c>
      <c r="AD3377" s="90" t="b">
        <f>OR(MONTH(Taulukko1[[#This Row],[Loppu PVM]] )&lt;=3,AND(MONTH(Taulukko1[[#This Row],[Loppu PVM]] )=3))</f>
        <v>0</v>
      </c>
      <c r="AE3377" s="90" t="b">
        <f>OR(MONTH(Taulukko1[[#This Row],[Alku PVM]] )&lt;=9,AND(MONTH(Taulukko1[[#This Row],[Alku PVM]] )=9))</f>
        <v>1</v>
      </c>
      <c r="AF3377" s="90" t="b">
        <f>OR(MONTH(Taulukko1[[#This Row],[Loppu PVM]])&lt;=9,AND(MONTH(Taulukko1[[#This Row],[Loppu PVM]] )=9))</f>
        <v>0</v>
      </c>
      <c r="AG3377" s="90" t="b">
        <f>OR(MONTH(Taulukko1[[#This Row],[Alku PVM]] )&lt;=6,AND(MONTH(Taulukko1[[#This Row],[Alku PVM]] )=6))</f>
        <v>0</v>
      </c>
      <c r="AH3377" s="90" t="b">
        <f>OR(MONTH(Taulukko1[[#This Row],[Loppu PVM]])&lt;=6,AND(MONTH(Taulukko1[[#This Row],[Loppu PVM]] )=6))</f>
        <v>0</v>
      </c>
    </row>
    <row r="3378" spans="1:34">
      <c r="A3378" s="45" t="s">
        <v>522</v>
      </c>
      <c r="B3378" s="46">
        <v>42256</v>
      </c>
      <c r="C3378" s="45" t="s">
        <v>4867</v>
      </c>
      <c r="D3378" s="47"/>
      <c r="E3378" s="48">
        <v>130</v>
      </c>
      <c r="F3378" s="46">
        <v>42311</v>
      </c>
      <c r="G3378" s="49">
        <v>120</v>
      </c>
      <c r="H3378" s="48">
        <v>130</v>
      </c>
      <c r="I3378" s="129">
        <f>INDEX('TOL2008'!B:B,MATCH(A3378,'TOL2008'!A:A,0))</f>
        <v>25730</v>
      </c>
      <c r="J3378" s="129" t="str">
        <f>INDEX(Pääluokka!$H$2:$H$100,MATCH(VALUE(LEFT(Taulukko1[[#This Row],[TOL2008]],2)),Pääluokka!$G$2:$G$100,0))</f>
        <v>Teollisuus</v>
      </c>
      <c r="K3378" s="129" t="str">
        <f>INDEX(Pääluokka!$I$2:$I$100,MATCH(VALUE(LEFT(Taulukko1[[#This Row],[TOL2008]],2)),Pääluokka!$G$2:$G$100,0))</f>
        <v>Teollisuus (C-E)</v>
      </c>
      <c r="L3378" s="50">
        <f t="shared" si="520"/>
        <v>55</v>
      </c>
      <c r="M3378" s="51">
        <f t="shared" si="521"/>
        <v>42256</v>
      </c>
      <c r="N3378" s="51">
        <f t="shared" si="522"/>
        <v>42311</v>
      </c>
      <c r="O3378" s="51">
        <f t="shared" si="523"/>
        <v>42248</v>
      </c>
      <c r="P3378" s="51">
        <f t="shared" si="524"/>
        <v>42309</v>
      </c>
      <c r="Q3378" s="41">
        <f t="shared" si="525"/>
        <v>2015</v>
      </c>
      <c r="R3378" s="41">
        <f t="shared" si="526"/>
        <v>2015</v>
      </c>
      <c r="S3378" s="51" t="str">
        <f>YEAR(Taulukko1[[#This Row],[Alku KK]])&amp;"Q"&amp;ROUNDDOWN((MONTH(Taulukko1[[#This Row],[Alku KK]])-1)/3+1,0)</f>
        <v>2015Q3</v>
      </c>
      <c r="T3378" s="51" t="str">
        <f>YEAR(Taulukko1[[#This Row],[Loppu KK]])&amp;"Q"&amp;ROUNDDOWN((MONTH(Taulukko1[[#This Row],[Loppu KK]])-1)/3+1,0)</f>
        <v>2015Q4</v>
      </c>
      <c r="U3378" s="66">
        <f>IF(COUNT(Taulukko1[[#This Row],[Neuvottelujen alaiset ]])=1,Taulukko1[[#This Row],[Neuvottelujen alaiset ]],Taulukko1[[#This Row],[Vähennystarve]])</f>
        <v>130</v>
      </c>
      <c r="V3378" s="52">
        <f t="shared" si="527"/>
        <v>1</v>
      </c>
      <c r="W3378" s="52">
        <f t="shared" si="528"/>
        <v>0.92307692307692313</v>
      </c>
      <c r="X3378" s="52">
        <f t="shared" si="529"/>
        <v>0.92307692307692313</v>
      </c>
      <c r="Y3378" s="90" t="b">
        <f>AND(MONTH(Taulukko1[[#This Row],[Alku PVM]] )=6,DAY(Taulukko1[[#This Row],[Alku PVM]] )&gt;19)</f>
        <v>0</v>
      </c>
      <c r="Z3378" s="90" t="b">
        <f>AND(MONTH(Taulukko1[[#This Row],[Loppu PVM]] )=6,DAY(Taulukko1[[#This Row],[Loppu PVM]] )&gt;19)</f>
        <v>0</v>
      </c>
      <c r="AA3378" s="90" t="b">
        <f>OR(MONTH(Taulukko1[[#This Row],[Alku PVM]] )&lt;=5,AND(MONTH(Taulukko1[[#This Row],[Alku PVM]] )=6,DAY(Taulukko1[[#This Row],[Alku PVM]] )&lt;20))</f>
        <v>0</v>
      </c>
      <c r="AB3378" s="90" t="b">
        <f>OR(MONTH(Taulukko1[[#This Row],[Loppu PVM]])&lt;=5,AND(MONTH(Taulukko1[[#This Row],[Loppu PVM]] )=6,DAY(Taulukko1[[#This Row],[Loppu PVM]])&lt;20))</f>
        <v>0</v>
      </c>
      <c r="AC3378" s="90" t="b">
        <f>OR(MONTH(Taulukko1[[#This Row],[Alku PVM]] )&lt;=3,AND(MONTH(Taulukko1[[#This Row],[Alku PVM]] )=3))</f>
        <v>0</v>
      </c>
      <c r="AD3378" s="90" t="b">
        <f>OR(MONTH(Taulukko1[[#This Row],[Loppu PVM]] )&lt;=3,AND(MONTH(Taulukko1[[#This Row],[Loppu PVM]] )=3))</f>
        <v>0</v>
      </c>
      <c r="AE3378" s="90" t="b">
        <f>OR(MONTH(Taulukko1[[#This Row],[Alku PVM]] )&lt;=9,AND(MONTH(Taulukko1[[#This Row],[Alku PVM]] )=9))</f>
        <v>1</v>
      </c>
      <c r="AF3378" s="90" t="b">
        <f>OR(MONTH(Taulukko1[[#This Row],[Loppu PVM]])&lt;=9,AND(MONTH(Taulukko1[[#This Row],[Loppu PVM]] )=9))</f>
        <v>0</v>
      </c>
      <c r="AG3378" s="90" t="b">
        <f>OR(MONTH(Taulukko1[[#This Row],[Alku PVM]] )&lt;=6,AND(MONTH(Taulukko1[[#This Row],[Alku PVM]] )=6))</f>
        <v>0</v>
      </c>
      <c r="AH3378" s="90" t="b">
        <f>OR(MONTH(Taulukko1[[#This Row],[Loppu PVM]])&lt;=6,AND(MONTH(Taulukko1[[#This Row],[Loppu PVM]] )=6))</f>
        <v>0</v>
      </c>
    </row>
    <row r="3379" spans="1:34">
      <c r="A3379" s="45" t="s">
        <v>4868</v>
      </c>
      <c r="B3379" s="46">
        <v>42256</v>
      </c>
      <c r="C3379" s="45" t="s">
        <v>1634</v>
      </c>
      <c r="D3379" s="47"/>
      <c r="E3379" s="48">
        <v>90</v>
      </c>
      <c r="F3379" s="46">
        <v>42310</v>
      </c>
      <c r="G3379" s="49">
        <v>90</v>
      </c>
      <c r="H3379" s="48">
        <v>553</v>
      </c>
      <c r="I3379" s="129">
        <f>INDEX('TOL2008'!B:B,MATCH(A3379,'TOL2008'!A:A,0))</f>
        <v>72192</v>
      </c>
      <c r="J3379" s="129" t="str">
        <f>INDEX(Pääluokka!$H$2:$H$100,MATCH(VALUE(LEFT(Taulukko1[[#This Row],[TOL2008]],2)),Pääluokka!$G$2:$G$100,0))</f>
        <v>Ammatillinen, tieteellinen ja tekninen toiminta</v>
      </c>
      <c r="K3379" s="129" t="str">
        <f>INDEX(Pääluokka!$I$2:$I$100,MATCH(VALUE(LEFT(Taulukko1[[#This Row],[TOL2008]],2)),Pääluokka!$G$2:$G$100,0))</f>
        <v>Palvelualat (G-N, R, S)</v>
      </c>
      <c r="L3379" s="50">
        <f t="shared" si="520"/>
        <v>54</v>
      </c>
      <c r="M3379" s="51">
        <f t="shared" si="521"/>
        <v>42256</v>
      </c>
      <c r="N3379" s="51">
        <f t="shared" si="522"/>
        <v>42310</v>
      </c>
      <c r="O3379" s="51">
        <f t="shared" si="523"/>
        <v>42248</v>
      </c>
      <c r="P3379" s="51">
        <f t="shared" si="524"/>
        <v>42309</v>
      </c>
      <c r="Q3379" s="41">
        <f t="shared" si="525"/>
        <v>2015</v>
      </c>
      <c r="R3379" s="41">
        <f t="shared" si="526"/>
        <v>2015</v>
      </c>
      <c r="S3379" s="51" t="str">
        <f>YEAR(Taulukko1[[#This Row],[Alku KK]])&amp;"Q"&amp;ROUNDDOWN((MONTH(Taulukko1[[#This Row],[Alku KK]])-1)/3+1,0)</f>
        <v>2015Q3</v>
      </c>
      <c r="T3379" s="51" t="str">
        <f>YEAR(Taulukko1[[#This Row],[Loppu KK]])&amp;"Q"&amp;ROUNDDOWN((MONTH(Taulukko1[[#This Row],[Loppu KK]])-1)/3+1,0)</f>
        <v>2015Q4</v>
      </c>
      <c r="U3379" s="66">
        <f>IF(COUNT(Taulukko1[[#This Row],[Neuvottelujen alaiset ]])=1,Taulukko1[[#This Row],[Neuvottelujen alaiset ]],Taulukko1[[#This Row],[Vähennystarve]])</f>
        <v>553</v>
      </c>
      <c r="V3379" s="52">
        <f t="shared" si="527"/>
        <v>0.16274864376130199</v>
      </c>
      <c r="W3379" s="52">
        <f t="shared" si="528"/>
        <v>0.16274864376130199</v>
      </c>
      <c r="X3379" s="52">
        <f t="shared" si="529"/>
        <v>1</v>
      </c>
      <c r="Y3379" s="90" t="b">
        <f>AND(MONTH(Taulukko1[[#This Row],[Alku PVM]] )=6,DAY(Taulukko1[[#This Row],[Alku PVM]] )&gt;19)</f>
        <v>0</v>
      </c>
      <c r="Z3379" s="90" t="b">
        <f>AND(MONTH(Taulukko1[[#This Row],[Loppu PVM]] )=6,DAY(Taulukko1[[#This Row],[Loppu PVM]] )&gt;19)</f>
        <v>0</v>
      </c>
      <c r="AA3379" s="90" t="b">
        <f>OR(MONTH(Taulukko1[[#This Row],[Alku PVM]] )&lt;=5,AND(MONTH(Taulukko1[[#This Row],[Alku PVM]] )=6,DAY(Taulukko1[[#This Row],[Alku PVM]] )&lt;20))</f>
        <v>0</v>
      </c>
      <c r="AB3379" s="90" t="b">
        <f>OR(MONTH(Taulukko1[[#This Row],[Loppu PVM]])&lt;=5,AND(MONTH(Taulukko1[[#This Row],[Loppu PVM]] )=6,DAY(Taulukko1[[#This Row],[Loppu PVM]])&lt;20))</f>
        <v>0</v>
      </c>
      <c r="AC3379" s="90" t="b">
        <f>OR(MONTH(Taulukko1[[#This Row],[Alku PVM]] )&lt;=3,AND(MONTH(Taulukko1[[#This Row],[Alku PVM]] )=3))</f>
        <v>0</v>
      </c>
      <c r="AD3379" s="90" t="b">
        <f>OR(MONTH(Taulukko1[[#This Row],[Loppu PVM]] )&lt;=3,AND(MONTH(Taulukko1[[#This Row],[Loppu PVM]] )=3))</f>
        <v>0</v>
      </c>
      <c r="AE3379" s="90" t="b">
        <f>OR(MONTH(Taulukko1[[#This Row],[Alku PVM]] )&lt;=9,AND(MONTH(Taulukko1[[#This Row],[Alku PVM]] )=9))</f>
        <v>1</v>
      </c>
      <c r="AF3379" s="90" t="b">
        <f>OR(MONTH(Taulukko1[[#This Row],[Loppu PVM]])&lt;=9,AND(MONTH(Taulukko1[[#This Row],[Loppu PVM]] )=9))</f>
        <v>0</v>
      </c>
      <c r="AG3379" s="90" t="b">
        <f>OR(MONTH(Taulukko1[[#This Row],[Alku PVM]] )&lt;=6,AND(MONTH(Taulukko1[[#This Row],[Alku PVM]] )=6))</f>
        <v>0</v>
      </c>
      <c r="AH3379" s="90" t="b">
        <f>OR(MONTH(Taulukko1[[#This Row],[Loppu PVM]])&lt;=6,AND(MONTH(Taulukko1[[#This Row],[Loppu PVM]] )=6))</f>
        <v>0</v>
      </c>
    </row>
    <row r="3380" spans="1:34">
      <c r="A3380" s="21" t="s">
        <v>105</v>
      </c>
      <c r="B3380" s="46">
        <v>42256</v>
      </c>
      <c r="C3380" s="21" t="s">
        <v>4869</v>
      </c>
      <c r="D3380" s="47"/>
      <c r="E3380" s="48">
        <v>19</v>
      </c>
      <c r="F3380" s="46"/>
      <c r="G3380" s="49"/>
      <c r="H3380" s="48">
        <v>136</v>
      </c>
      <c r="I3380" s="129">
        <f>INDEX('TOL2008'!B:B,MATCH(A3380,'TOL2008'!A:A,0))</f>
        <v>61200</v>
      </c>
      <c r="J3380" s="129" t="str">
        <f>INDEX(Pääluokka!$H$2:$H$100,MATCH(VALUE(LEFT(Taulukko1[[#This Row],[TOL2008]],2)),Pääluokka!$G$2:$G$100,0))</f>
        <v>Informaatio ja viestintä</v>
      </c>
      <c r="K3380" s="129" t="str">
        <f>INDEX(Pääluokka!$I$2:$I$100,MATCH(VALUE(LEFT(Taulukko1[[#This Row],[TOL2008]],2)),Pääluokka!$G$2:$G$100,0))</f>
        <v>Palvelualat (G-N, R, S)</v>
      </c>
      <c r="L3380" s="50" t="str">
        <f t="shared" si="520"/>
        <v>NA</v>
      </c>
      <c r="M3380" s="51">
        <f t="shared" si="521"/>
        <v>42256</v>
      </c>
      <c r="N3380" s="51">
        <f t="shared" si="522"/>
        <v>42307</v>
      </c>
      <c r="O3380" s="51">
        <f t="shared" si="523"/>
        <v>42248</v>
      </c>
      <c r="P3380" s="51">
        <f t="shared" si="524"/>
        <v>42278</v>
      </c>
      <c r="Q3380" s="41">
        <f t="shared" si="525"/>
        <v>2015</v>
      </c>
      <c r="R3380" s="41">
        <f t="shared" si="526"/>
        <v>2015</v>
      </c>
      <c r="S3380" s="51" t="str">
        <f>YEAR(Taulukko1[[#This Row],[Alku KK]])&amp;"Q"&amp;ROUNDDOWN((MONTH(Taulukko1[[#This Row],[Alku KK]])-1)/3+1,0)</f>
        <v>2015Q3</v>
      </c>
      <c r="T3380" s="51" t="str">
        <f>YEAR(Taulukko1[[#This Row],[Loppu KK]])&amp;"Q"&amp;ROUNDDOWN((MONTH(Taulukko1[[#This Row],[Loppu KK]])-1)/3+1,0)</f>
        <v>2015Q4</v>
      </c>
      <c r="U3380" s="66">
        <f>IF(COUNT(Taulukko1[[#This Row],[Neuvottelujen alaiset ]])=1,Taulukko1[[#This Row],[Neuvottelujen alaiset ]],Taulukko1[[#This Row],[Vähennystarve]])</f>
        <v>136</v>
      </c>
      <c r="V3380" s="52">
        <f t="shared" si="527"/>
        <v>0.13970588235294118</v>
      </c>
      <c r="W3380" s="52" t="str">
        <f t="shared" si="528"/>
        <v>NA</v>
      </c>
      <c r="X3380" s="52" t="str">
        <f t="shared" si="529"/>
        <v>NA</v>
      </c>
      <c r="Y3380" s="90" t="b">
        <f>AND(MONTH(Taulukko1[[#This Row],[Alku PVM]] )=6,DAY(Taulukko1[[#This Row],[Alku PVM]] )&gt;19)</f>
        <v>0</v>
      </c>
      <c r="Z3380" s="90" t="b">
        <f>AND(MONTH(Taulukko1[[#This Row],[Loppu PVM]] )=6,DAY(Taulukko1[[#This Row],[Loppu PVM]] )&gt;19)</f>
        <v>0</v>
      </c>
      <c r="AA3380" s="90" t="b">
        <f>OR(MONTH(Taulukko1[[#This Row],[Alku PVM]] )&lt;=5,AND(MONTH(Taulukko1[[#This Row],[Alku PVM]] )=6,DAY(Taulukko1[[#This Row],[Alku PVM]] )&lt;20))</f>
        <v>0</v>
      </c>
      <c r="AB3380" s="90" t="b">
        <f>OR(MONTH(Taulukko1[[#This Row],[Loppu PVM]])&lt;=5,AND(MONTH(Taulukko1[[#This Row],[Loppu PVM]] )=6,DAY(Taulukko1[[#This Row],[Loppu PVM]])&lt;20))</f>
        <v>0</v>
      </c>
      <c r="AC3380" s="90" t="b">
        <f>OR(MONTH(Taulukko1[[#This Row],[Alku PVM]] )&lt;=3,AND(MONTH(Taulukko1[[#This Row],[Alku PVM]] )=3))</f>
        <v>0</v>
      </c>
      <c r="AD3380" s="90" t="b">
        <f>OR(MONTH(Taulukko1[[#This Row],[Loppu PVM]] )&lt;=3,AND(MONTH(Taulukko1[[#This Row],[Loppu PVM]] )=3))</f>
        <v>0</v>
      </c>
      <c r="AE3380" s="90" t="b">
        <f>OR(MONTH(Taulukko1[[#This Row],[Alku PVM]] )&lt;=9,AND(MONTH(Taulukko1[[#This Row],[Alku PVM]] )=9))</f>
        <v>1</v>
      </c>
      <c r="AF3380" s="90" t="b">
        <f>OR(MONTH(Taulukko1[[#This Row],[Loppu PVM]])&lt;=9,AND(MONTH(Taulukko1[[#This Row],[Loppu PVM]] )=9))</f>
        <v>0</v>
      </c>
      <c r="AG3380" s="90" t="b">
        <f>OR(MONTH(Taulukko1[[#This Row],[Alku PVM]] )&lt;=6,AND(MONTH(Taulukko1[[#This Row],[Alku PVM]] )=6))</f>
        <v>0</v>
      </c>
      <c r="AH3380" s="90" t="b">
        <f>OR(MONTH(Taulukko1[[#This Row],[Loppu PVM]])&lt;=6,AND(MONTH(Taulukko1[[#This Row],[Loppu PVM]] )=6))</f>
        <v>0</v>
      </c>
    </row>
    <row r="3381" spans="1:34">
      <c r="A3381" s="45" t="s">
        <v>515</v>
      </c>
      <c r="B3381" s="46">
        <v>42257</v>
      </c>
      <c r="C3381" s="45"/>
      <c r="D3381" s="47"/>
      <c r="E3381" s="48">
        <v>60</v>
      </c>
      <c r="F3381" s="46">
        <v>42311</v>
      </c>
      <c r="G3381" s="49">
        <v>17</v>
      </c>
      <c r="H3381" s="48">
        <v>160</v>
      </c>
      <c r="I3381" s="129">
        <f>INDEX('TOL2008'!B:B,MATCH(A3381,'TOL2008'!A:A,0))</f>
        <v>58120</v>
      </c>
      <c r="J3381" s="132" t="str">
        <f>INDEX(Pääluokka!$H$2:$H$100,MATCH(VALUE(LEFT(Taulukko1[[#This Row],[TOL2008]],2)),Pääluokka!$G$2:$G$100,0))</f>
        <v>Informaatio ja viestintä</v>
      </c>
      <c r="K3381" s="132" t="str">
        <f>INDEX(Pääluokka!$I$2:$I$100,MATCH(VALUE(LEFT(Taulukko1[[#This Row],[TOL2008]],2)),Pääluokka!$G$2:$G$100,0))</f>
        <v>Palvelualat (G-N, R, S)</v>
      </c>
      <c r="L3381" s="50">
        <f t="shared" si="520"/>
        <v>54</v>
      </c>
      <c r="M3381" s="51">
        <f t="shared" si="521"/>
        <v>42257</v>
      </c>
      <c r="N3381" s="51">
        <f t="shared" si="522"/>
        <v>42311</v>
      </c>
      <c r="O3381" s="51">
        <f t="shared" si="523"/>
        <v>42248</v>
      </c>
      <c r="P3381" s="51">
        <f t="shared" si="524"/>
        <v>42309</v>
      </c>
      <c r="Q3381" s="41">
        <f t="shared" si="525"/>
        <v>2015</v>
      </c>
      <c r="R3381" s="41">
        <f t="shared" si="526"/>
        <v>2015</v>
      </c>
      <c r="S3381" s="51" t="str">
        <f>YEAR(Taulukko1[[#This Row],[Alku KK]])&amp;"Q"&amp;ROUNDDOWN((MONTH(Taulukko1[[#This Row],[Alku KK]])-1)/3+1,0)</f>
        <v>2015Q3</v>
      </c>
      <c r="T3381" s="51" t="str">
        <f>YEAR(Taulukko1[[#This Row],[Loppu KK]])&amp;"Q"&amp;ROUNDDOWN((MONTH(Taulukko1[[#This Row],[Loppu KK]])-1)/3+1,0)</f>
        <v>2015Q4</v>
      </c>
      <c r="U3381" s="66">
        <f>IF(COUNT(Taulukko1[[#This Row],[Neuvottelujen alaiset ]])=1,Taulukko1[[#This Row],[Neuvottelujen alaiset ]],Taulukko1[[#This Row],[Vähennystarve]])</f>
        <v>160</v>
      </c>
      <c r="V3381" s="52">
        <f t="shared" si="527"/>
        <v>0.375</v>
      </c>
      <c r="W3381" s="52">
        <f t="shared" si="528"/>
        <v>0.10625</v>
      </c>
      <c r="X3381" s="52">
        <f t="shared" si="529"/>
        <v>0.28333333333333333</v>
      </c>
      <c r="Y3381" s="90" t="b">
        <f>AND(MONTH(Taulukko1[[#This Row],[Alku PVM]] )=6,DAY(Taulukko1[[#This Row],[Alku PVM]] )&gt;19)</f>
        <v>0</v>
      </c>
      <c r="Z3381" s="90" t="b">
        <f>AND(MONTH(Taulukko1[[#This Row],[Loppu PVM]] )=6,DAY(Taulukko1[[#This Row],[Loppu PVM]] )&gt;19)</f>
        <v>0</v>
      </c>
      <c r="AA3381" s="90" t="b">
        <f>OR(MONTH(Taulukko1[[#This Row],[Alku PVM]] )&lt;=5,AND(MONTH(Taulukko1[[#This Row],[Alku PVM]] )=6,DAY(Taulukko1[[#This Row],[Alku PVM]] )&lt;20))</f>
        <v>0</v>
      </c>
      <c r="AB3381" s="90" t="b">
        <f>OR(MONTH(Taulukko1[[#This Row],[Loppu PVM]])&lt;=5,AND(MONTH(Taulukko1[[#This Row],[Loppu PVM]] )=6,DAY(Taulukko1[[#This Row],[Loppu PVM]])&lt;20))</f>
        <v>0</v>
      </c>
      <c r="AC3381" s="90" t="b">
        <f>OR(MONTH(Taulukko1[[#This Row],[Alku PVM]] )&lt;=3,AND(MONTH(Taulukko1[[#This Row],[Alku PVM]] )=3))</f>
        <v>0</v>
      </c>
      <c r="AD3381" s="90" t="b">
        <f>OR(MONTH(Taulukko1[[#This Row],[Loppu PVM]] )&lt;=3,AND(MONTH(Taulukko1[[#This Row],[Loppu PVM]] )=3))</f>
        <v>0</v>
      </c>
      <c r="AE3381" s="90" t="b">
        <f>OR(MONTH(Taulukko1[[#This Row],[Alku PVM]] )&lt;=9,AND(MONTH(Taulukko1[[#This Row],[Alku PVM]] )=9))</f>
        <v>1</v>
      </c>
      <c r="AF3381" s="90" t="b">
        <f>OR(MONTH(Taulukko1[[#This Row],[Loppu PVM]])&lt;=9,AND(MONTH(Taulukko1[[#This Row],[Loppu PVM]] )=9))</f>
        <v>0</v>
      </c>
      <c r="AG3381" s="90" t="b">
        <f>OR(MONTH(Taulukko1[[#This Row],[Alku PVM]] )&lt;=6,AND(MONTH(Taulukko1[[#This Row],[Alku PVM]] )=6))</f>
        <v>0</v>
      </c>
      <c r="AH3381" s="90" t="b">
        <f>OR(MONTH(Taulukko1[[#This Row],[Loppu PVM]])&lt;=6,AND(MONTH(Taulukko1[[#This Row],[Loppu PVM]] )=6))</f>
        <v>0</v>
      </c>
    </row>
    <row r="3382" spans="1:34">
      <c r="A3382" s="45" t="s">
        <v>462</v>
      </c>
      <c r="B3382" s="46">
        <v>42258</v>
      </c>
      <c r="C3382" s="45" t="s">
        <v>4870</v>
      </c>
      <c r="D3382" s="47"/>
      <c r="E3382" s="48">
        <v>20</v>
      </c>
      <c r="F3382" s="46"/>
      <c r="G3382" s="49"/>
      <c r="H3382" s="48">
        <v>60</v>
      </c>
      <c r="I3382" s="129">
        <f>INDEX('TOL2008'!B:B,MATCH(A3382,'TOL2008'!A:A,0))</f>
        <v>95110</v>
      </c>
      <c r="J3382" s="129" t="str">
        <f>INDEX(Pääluokka!$H$2:$H$100,MATCH(VALUE(LEFT(Taulukko1[[#This Row],[TOL2008]],2)),Pääluokka!$G$2:$G$100,0))</f>
        <v>Muu palvelutoiminta</v>
      </c>
      <c r="K3382" s="129" t="str">
        <f>INDEX(Pääluokka!$I$2:$I$100,MATCH(VALUE(LEFT(Taulukko1[[#This Row],[TOL2008]],2)),Pääluokka!$G$2:$G$100,0))</f>
        <v>Palvelualat (G-N, R, S)</v>
      </c>
      <c r="L3382" s="50" t="str">
        <f t="shared" si="520"/>
        <v>NA</v>
      </c>
      <c r="M3382" s="51">
        <f t="shared" si="521"/>
        <v>42258</v>
      </c>
      <c r="N3382" s="51">
        <f t="shared" si="522"/>
        <v>42309</v>
      </c>
      <c r="O3382" s="51">
        <f t="shared" si="523"/>
        <v>42248</v>
      </c>
      <c r="P3382" s="51">
        <f t="shared" si="524"/>
        <v>42309</v>
      </c>
      <c r="Q3382" s="41">
        <f t="shared" si="525"/>
        <v>2015</v>
      </c>
      <c r="R3382" s="41">
        <f t="shared" si="526"/>
        <v>2015</v>
      </c>
      <c r="S3382" s="51" t="str">
        <f>YEAR(Taulukko1[[#This Row],[Alku KK]])&amp;"Q"&amp;ROUNDDOWN((MONTH(Taulukko1[[#This Row],[Alku KK]])-1)/3+1,0)</f>
        <v>2015Q3</v>
      </c>
      <c r="T3382" s="51" t="str">
        <f>YEAR(Taulukko1[[#This Row],[Loppu KK]])&amp;"Q"&amp;ROUNDDOWN((MONTH(Taulukko1[[#This Row],[Loppu KK]])-1)/3+1,0)</f>
        <v>2015Q4</v>
      </c>
      <c r="U3382" s="66">
        <f>IF(COUNT(Taulukko1[[#This Row],[Neuvottelujen alaiset ]])=1,Taulukko1[[#This Row],[Neuvottelujen alaiset ]],Taulukko1[[#This Row],[Vähennystarve]])</f>
        <v>60</v>
      </c>
      <c r="V3382" s="52">
        <f t="shared" si="527"/>
        <v>0.33333333333333331</v>
      </c>
      <c r="W3382" s="52" t="str">
        <f t="shared" si="528"/>
        <v>NA</v>
      </c>
      <c r="X3382" s="52" t="str">
        <f t="shared" si="529"/>
        <v>NA</v>
      </c>
      <c r="Y3382" s="90" t="b">
        <f>AND(MONTH(Taulukko1[[#This Row],[Alku PVM]] )=6,DAY(Taulukko1[[#This Row],[Alku PVM]] )&gt;19)</f>
        <v>0</v>
      </c>
      <c r="Z3382" s="90" t="b">
        <f>AND(MONTH(Taulukko1[[#This Row],[Loppu PVM]] )=6,DAY(Taulukko1[[#This Row],[Loppu PVM]] )&gt;19)</f>
        <v>0</v>
      </c>
      <c r="AA3382" s="90" t="b">
        <f>OR(MONTH(Taulukko1[[#This Row],[Alku PVM]] )&lt;=5,AND(MONTH(Taulukko1[[#This Row],[Alku PVM]] )=6,DAY(Taulukko1[[#This Row],[Alku PVM]] )&lt;20))</f>
        <v>0</v>
      </c>
      <c r="AB3382" s="90" t="b">
        <f>OR(MONTH(Taulukko1[[#This Row],[Loppu PVM]])&lt;=5,AND(MONTH(Taulukko1[[#This Row],[Loppu PVM]] )=6,DAY(Taulukko1[[#This Row],[Loppu PVM]])&lt;20))</f>
        <v>0</v>
      </c>
      <c r="AC3382" s="90" t="b">
        <f>OR(MONTH(Taulukko1[[#This Row],[Alku PVM]] )&lt;=3,AND(MONTH(Taulukko1[[#This Row],[Alku PVM]] )=3))</f>
        <v>0</v>
      </c>
      <c r="AD3382" s="90" t="b">
        <f>OR(MONTH(Taulukko1[[#This Row],[Loppu PVM]] )&lt;=3,AND(MONTH(Taulukko1[[#This Row],[Loppu PVM]] )=3))</f>
        <v>0</v>
      </c>
      <c r="AE3382" s="90" t="b">
        <f>OR(MONTH(Taulukko1[[#This Row],[Alku PVM]] )&lt;=9,AND(MONTH(Taulukko1[[#This Row],[Alku PVM]] )=9))</f>
        <v>1</v>
      </c>
      <c r="AF3382" s="90" t="b">
        <f>OR(MONTH(Taulukko1[[#This Row],[Loppu PVM]])&lt;=9,AND(MONTH(Taulukko1[[#This Row],[Loppu PVM]] )=9))</f>
        <v>0</v>
      </c>
      <c r="AG3382" s="90" t="b">
        <f>OR(MONTH(Taulukko1[[#This Row],[Alku PVM]] )&lt;=6,AND(MONTH(Taulukko1[[#This Row],[Alku PVM]] )=6))</f>
        <v>0</v>
      </c>
      <c r="AH3382" s="90" t="b">
        <f>OR(MONTH(Taulukko1[[#This Row],[Loppu PVM]])&lt;=6,AND(MONTH(Taulukko1[[#This Row],[Loppu PVM]] )=6))</f>
        <v>0</v>
      </c>
    </row>
    <row r="3383" spans="1:34">
      <c r="A3383" s="58" t="s">
        <v>1193</v>
      </c>
      <c r="B3383" s="46">
        <v>42258</v>
      </c>
      <c r="C3383" s="45" t="s">
        <v>1634</v>
      </c>
      <c r="D3383" s="47"/>
      <c r="E3383" s="48"/>
      <c r="F3383" s="46"/>
      <c r="G3383" s="49"/>
      <c r="H3383" s="48">
        <v>260</v>
      </c>
      <c r="I3383" s="129">
        <f>INDEX('TOL2008'!B:B,MATCH(A3383,'TOL2008'!A:A,0))</f>
        <v>46739</v>
      </c>
      <c r="J3383" s="129" t="str">
        <f>INDEX(Pääluokka!$H$2:$H$100,MATCH(VALUE(LEFT(Taulukko1[[#This Row],[TOL2008]],2)),Pääluokka!$G$2:$G$100,0))</f>
        <v>Tukku- ja vähittäiskauppa; moottoriajoneuvojen ja moottoripyörien korjaus</v>
      </c>
      <c r="K3383" s="129" t="str">
        <f>INDEX(Pääluokka!$I$2:$I$100,MATCH(VALUE(LEFT(Taulukko1[[#This Row],[TOL2008]],2)),Pääluokka!$G$2:$G$100,0))</f>
        <v>Palvelualat (G-N, R, S)</v>
      </c>
      <c r="L3383" s="50" t="str">
        <f t="shared" si="520"/>
        <v>NA</v>
      </c>
      <c r="M3383" s="51">
        <f t="shared" si="521"/>
        <v>42258</v>
      </c>
      <c r="N3383" s="51">
        <f t="shared" si="522"/>
        <v>42309</v>
      </c>
      <c r="O3383" s="51">
        <f t="shared" si="523"/>
        <v>42248</v>
      </c>
      <c r="P3383" s="51">
        <f t="shared" si="524"/>
        <v>42309</v>
      </c>
      <c r="Q3383" s="41">
        <f t="shared" si="525"/>
        <v>2015</v>
      </c>
      <c r="R3383" s="41">
        <f t="shared" si="526"/>
        <v>2015</v>
      </c>
      <c r="S3383" s="51" t="str">
        <f>YEAR(Taulukko1[[#This Row],[Alku KK]])&amp;"Q"&amp;ROUNDDOWN((MONTH(Taulukko1[[#This Row],[Alku KK]])-1)/3+1,0)</f>
        <v>2015Q3</v>
      </c>
      <c r="T3383" s="51" t="str">
        <f>YEAR(Taulukko1[[#This Row],[Loppu KK]])&amp;"Q"&amp;ROUNDDOWN((MONTH(Taulukko1[[#This Row],[Loppu KK]])-1)/3+1,0)</f>
        <v>2015Q4</v>
      </c>
      <c r="U3383" s="66">
        <f>IF(COUNT(Taulukko1[[#This Row],[Neuvottelujen alaiset ]])=1,Taulukko1[[#This Row],[Neuvottelujen alaiset ]],Taulukko1[[#This Row],[Vähennystarve]])</f>
        <v>260</v>
      </c>
      <c r="V3383" s="52" t="str">
        <f t="shared" si="527"/>
        <v>NA</v>
      </c>
      <c r="W3383" s="52" t="str">
        <f t="shared" si="528"/>
        <v>NA</v>
      </c>
      <c r="X3383" s="52" t="str">
        <f t="shared" si="529"/>
        <v>NA</v>
      </c>
      <c r="Y3383" s="90" t="b">
        <f>AND(MONTH(Taulukko1[[#This Row],[Alku PVM]] )=6,DAY(Taulukko1[[#This Row],[Alku PVM]] )&gt;19)</f>
        <v>0</v>
      </c>
      <c r="Z3383" s="90" t="b">
        <f>AND(MONTH(Taulukko1[[#This Row],[Loppu PVM]] )=6,DAY(Taulukko1[[#This Row],[Loppu PVM]] )&gt;19)</f>
        <v>0</v>
      </c>
      <c r="AA3383" s="90" t="b">
        <f>OR(MONTH(Taulukko1[[#This Row],[Alku PVM]] )&lt;=5,AND(MONTH(Taulukko1[[#This Row],[Alku PVM]] )=6,DAY(Taulukko1[[#This Row],[Alku PVM]] )&lt;20))</f>
        <v>0</v>
      </c>
      <c r="AB3383" s="90" t="b">
        <f>OR(MONTH(Taulukko1[[#This Row],[Loppu PVM]])&lt;=5,AND(MONTH(Taulukko1[[#This Row],[Loppu PVM]] )=6,DAY(Taulukko1[[#This Row],[Loppu PVM]])&lt;20))</f>
        <v>0</v>
      </c>
      <c r="AC3383" s="90" t="b">
        <f>OR(MONTH(Taulukko1[[#This Row],[Alku PVM]] )&lt;=3,AND(MONTH(Taulukko1[[#This Row],[Alku PVM]] )=3))</f>
        <v>0</v>
      </c>
      <c r="AD3383" s="90" t="b">
        <f>OR(MONTH(Taulukko1[[#This Row],[Loppu PVM]] )&lt;=3,AND(MONTH(Taulukko1[[#This Row],[Loppu PVM]] )=3))</f>
        <v>0</v>
      </c>
      <c r="AE3383" s="90" t="b">
        <f>OR(MONTH(Taulukko1[[#This Row],[Alku PVM]] )&lt;=9,AND(MONTH(Taulukko1[[#This Row],[Alku PVM]] )=9))</f>
        <v>1</v>
      </c>
      <c r="AF3383" s="90" t="b">
        <f>OR(MONTH(Taulukko1[[#This Row],[Loppu PVM]])&lt;=9,AND(MONTH(Taulukko1[[#This Row],[Loppu PVM]] )=9))</f>
        <v>0</v>
      </c>
      <c r="AG3383" s="90" t="b">
        <f>OR(MONTH(Taulukko1[[#This Row],[Alku PVM]] )&lt;=6,AND(MONTH(Taulukko1[[#This Row],[Alku PVM]] )=6))</f>
        <v>0</v>
      </c>
      <c r="AH3383" s="90" t="b">
        <f>OR(MONTH(Taulukko1[[#This Row],[Loppu PVM]])&lt;=6,AND(MONTH(Taulukko1[[#This Row],[Loppu PVM]] )=6))</f>
        <v>0</v>
      </c>
    </row>
    <row r="3384" spans="1:34">
      <c r="A3384" s="63" t="s">
        <v>4872</v>
      </c>
      <c r="B3384" s="46">
        <v>42259</v>
      </c>
      <c r="C3384" s="45" t="s">
        <v>4874</v>
      </c>
      <c r="D3384" s="47"/>
      <c r="E3384" s="48"/>
      <c r="F3384" s="46">
        <v>42305</v>
      </c>
      <c r="G3384" s="49">
        <v>22</v>
      </c>
      <c r="H3384" s="48">
        <v>40</v>
      </c>
      <c r="I3384" s="129">
        <f>INDEX('TOL2008'!B:B,MATCH(A3384,'TOL2008'!A:A,0))</f>
        <v>55101</v>
      </c>
      <c r="J3384" s="129" t="str">
        <f>INDEX(Pääluokka!$H$2:$H$100,MATCH(VALUE(LEFT(Taulukko1[[#This Row],[TOL2008]],2)),Pääluokka!$G$2:$G$100,0))</f>
        <v>Majoitus- ja ravitsemistoiminta</v>
      </c>
      <c r="K3384" s="129" t="str">
        <f>INDEX(Pääluokka!$I$2:$I$100,MATCH(VALUE(LEFT(Taulukko1[[#This Row],[TOL2008]],2)),Pääluokka!$G$2:$G$100,0))</f>
        <v>Palvelualat (G-N, R, S)</v>
      </c>
      <c r="L3384" s="50">
        <f t="shared" si="520"/>
        <v>46</v>
      </c>
      <c r="M3384" s="51">
        <f t="shared" si="521"/>
        <v>42259</v>
      </c>
      <c r="N3384" s="51">
        <f t="shared" si="522"/>
        <v>42305</v>
      </c>
      <c r="O3384" s="51">
        <f t="shared" si="523"/>
        <v>42248</v>
      </c>
      <c r="P3384" s="51">
        <f t="shared" si="524"/>
        <v>42278</v>
      </c>
      <c r="Q3384" s="41">
        <f t="shared" si="525"/>
        <v>2015</v>
      </c>
      <c r="R3384" s="41">
        <f t="shared" si="526"/>
        <v>2015</v>
      </c>
      <c r="S3384" s="51" t="str">
        <f>YEAR(Taulukko1[[#This Row],[Alku KK]])&amp;"Q"&amp;ROUNDDOWN((MONTH(Taulukko1[[#This Row],[Alku KK]])-1)/3+1,0)</f>
        <v>2015Q3</v>
      </c>
      <c r="T3384" s="51" t="str">
        <f>YEAR(Taulukko1[[#This Row],[Loppu KK]])&amp;"Q"&amp;ROUNDDOWN((MONTH(Taulukko1[[#This Row],[Loppu KK]])-1)/3+1,0)</f>
        <v>2015Q4</v>
      </c>
      <c r="U3384" s="66">
        <f>IF(COUNT(Taulukko1[[#This Row],[Neuvottelujen alaiset ]])=1,Taulukko1[[#This Row],[Neuvottelujen alaiset ]],Taulukko1[[#This Row],[Vähennystarve]])</f>
        <v>40</v>
      </c>
      <c r="V3384" s="52" t="str">
        <f t="shared" si="527"/>
        <v>NA</v>
      </c>
      <c r="W3384" s="52">
        <f t="shared" si="528"/>
        <v>0.55000000000000004</v>
      </c>
      <c r="X3384" s="52" t="str">
        <f t="shared" si="529"/>
        <v>NA</v>
      </c>
      <c r="Y3384" s="90" t="b">
        <f>AND(MONTH(Taulukko1[[#This Row],[Alku PVM]] )=6,DAY(Taulukko1[[#This Row],[Alku PVM]] )&gt;19)</f>
        <v>0</v>
      </c>
      <c r="Z3384" s="90" t="b">
        <f>AND(MONTH(Taulukko1[[#This Row],[Loppu PVM]] )=6,DAY(Taulukko1[[#This Row],[Loppu PVM]] )&gt;19)</f>
        <v>0</v>
      </c>
      <c r="AA3384" s="90" t="b">
        <f>OR(MONTH(Taulukko1[[#This Row],[Alku PVM]] )&lt;=5,AND(MONTH(Taulukko1[[#This Row],[Alku PVM]] )=6,DAY(Taulukko1[[#This Row],[Alku PVM]] )&lt;20))</f>
        <v>0</v>
      </c>
      <c r="AB3384" s="90" t="b">
        <f>OR(MONTH(Taulukko1[[#This Row],[Loppu PVM]])&lt;=5,AND(MONTH(Taulukko1[[#This Row],[Loppu PVM]] )=6,DAY(Taulukko1[[#This Row],[Loppu PVM]])&lt;20))</f>
        <v>0</v>
      </c>
      <c r="AC3384" s="90" t="b">
        <f>OR(MONTH(Taulukko1[[#This Row],[Alku PVM]] )&lt;=3,AND(MONTH(Taulukko1[[#This Row],[Alku PVM]] )=3))</f>
        <v>0</v>
      </c>
      <c r="AD3384" s="90" t="b">
        <f>OR(MONTH(Taulukko1[[#This Row],[Loppu PVM]] )&lt;=3,AND(MONTH(Taulukko1[[#This Row],[Loppu PVM]] )=3))</f>
        <v>0</v>
      </c>
      <c r="AE3384" s="90" t="b">
        <f>OR(MONTH(Taulukko1[[#This Row],[Alku PVM]] )&lt;=9,AND(MONTH(Taulukko1[[#This Row],[Alku PVM]] )=9))</f>
        <v>1</v>
      </c>
      <c r="AF3384" s="90" t="b">
        <f>OR(MONTH(Taulukko1[[#This Row],[Loppu PVM]])&lt;=9,AND(MONTH(Taulukko1[[#This Row],[Loppu PVM]] )=9))</f>
        <v>0</v>
      </c>
      <c r="AG3384" s="90" t="b">
        <f>OR(MONTH(Taulukko1[[#This Row],[Alku PVM]] )&lt;=6,AND(MONTH(Taulukko1[[#This Row],[Alku PVM]] )=6))</f>
        <v>0</v>
      </c>
      <c r="AH3384" s="90" t="b">
        <f>OR(MONTH(Taulukko1[[#This Row],[Loppu PVM]])&lt;=6,AND(MONTH(Taulukko1[[#This Row],[Loppu PVM]] )=6))</f>
        <v>0</v>
      </c>
    </row>
    <row r="3385" spans="1:34">
      <c r="A3385" s="45" t="s">
        <v>3246</v>
      </c>
      <c r="B3385" s="46">
        <v>42261</v>
      </c>
      <c r="C3385" s="21" t="s">
        <v>4873</v>
      </c>
      <c r="D3385" s="47"/>
      <c r="E3385" s="48">
        <v>85</v>
      </c>
      <c r="F3385" s="46">
        <v>42322</v>
      </c>
      <c r="G3385" s="49">
        <v>56</v>
      </c>
      <c r="H3385" s="21">
        <v>1340</v>
      </c>
      <c r="I3385" s="129">
        <f>INDEX('TOL2008'!B:B,MATCH(A3385,'TOL2008'!A:A,0))</f>
        <v>46320</v>
      </c>
      <c r="J3385" s="129" t="str">
        <f>INDEX(Pääluokka!$H$2:$H$100,MATCH(VALUE(LEFT(Taulukko1[[#This Row],[TOL2008]],2)),Pääluokka!$G$2:$G$100,0))</f>
        <v>Tukku- ja vähittäiskauppa; moottoriajoneuvojen ja moottoripyörien korjaus</v>
      </c>
      <c r="K3385" s="129" t="str">
        <f>INDEX(Pääluokka!$I$2:$I$100,MATCH(VALUE(LEFT(Taulukko1[[#This Row],[TOL2008]],2)),Pääluokka!$G$2:$G$100,0))</f>
        <v>Palvelualat (G-N, R, S)</v>
      </c>
      <c r="L3385" s="50">
        <f t="shared" si="520"/>
        <v>61</v>
      </c>
      <c r="M3385" s="51">
        <f t="shared" si="521"/>
        <v>42261</v>
      </c>
      <c r="N3385" s="51">
        <f t="shared" si="522"/>
        <v>42322</v>
      </c>
      <c r="O3385" s="51">
        <f t="shared" si="523"/>
        <v>42248</v>
      </c>
      <c r="P3385" s="51">
        <f t="shared" si="524"/>
        <v>42309</v>
      </c>
      <c r="Q3385" s="41">
        <f t="shared" si="525"/>
        <v>2015</v>
      </c>
      <c r="R3385" s="41">
        <f t="shared" si="526"/>
        <v>2015</v>
      </c>
      <c r="S3385" s="51" t="str">
        <f>YEAR(Taulukko1[[#This Row],[Alku KK]])&amp;"Q"&amp;ROUNDDOWN((MONTH(Taulukko1[[#This Row],[Alku KK]])-1)/3+1,0)</f>
        <v>2015Q3</v>
      </c>
      <c r="T3385" s="51" t="str">
        <f>YEAR(Taulukko1[[#This Row],[Loppu KK]])&amp;"Q"&amp;ROUNDDOWN((MONTH(Taulukko1[[#This Row],[Loppu KK]])-1)/3+1,0)</f>
        <v>2015Q4</v>
      </c>
      <c r="U3385" s="66">
        <f>IF(COUNT(Taulukko1[[#This Row],[Neuvottelujen alaiset ]])=1,Taulukko1[[#This Row],[Neuvottelujen alaiset ]],Taulukko1[[#This Row],[Vähennystarve]])</f>
        <v>1340</v>
      </c>
      <c r="V3385" s="52">
        <f t="shared" si="527"/>
        <v>6.3432835820895525E-2</v>
      </c>
      <c r="W3385" s="52">
        <f t="shared" si="528"/>
        <v>4.1791044776119404E-2</v>
      </c>
      <c r="X3385" s="52">
        <f t="shared" si="529"/>
        <v>0.6588235294117647</v>
      </c>
      <c r="Y3385" s="90" t="b">
        <f>AND(MONTH(Taulukko1[[#This Row],[Alku PVM]] )=6,DAY(Taulukko1[[#This Row],[Alku PVM]] )&gt;19)</f>
        <v>0</v>
      </c>
      <c r="Z3385" s="90" t="b">
        <f>AND(MONTH(Taulukko1[[#This Row],[Loppu PVM]] )=6,DAY(Taulukko1[[#This Row],[Loppu PVM]] )&gt;19)</f>
        <v>0</v>
      </c>
      <c r="AA3385" s="90" t="b">
        <f>OR(MONTH(Taulukko1[[#This Row],[Alku PVM]] )&lt;=5,AND(MONTH(Taulukko1[[#This Row],[Alku PVM]] )=6,DAY(Taulukko1[[#This Row],[Alku PVM]] )&lt;20))</f>
        <v>0</v>
      </c>
      <c r="AB3385" s="90" t="b">
        <f>OR(MONTH(Taulukko1[[#This Row],[Loppu PVM]])&lt;=5,AND(MONTH(Taulukko1[[#This Row],[Loppu PVM]] )=6,DAY(Taulukko1[[#This Row],[Loppu PVM]])&lt;20))</f>
        <v>0</v>
      </c>
      <c r="AC3385" s="90" t="b">
        <f>OR(MONTH(Taulukko1[[#This Row],[Alku PVM]] )&lt;=3,AND(MONTH(Taulukko1[[#This Row],[Alku PVM]] )=3))</f>
        <v>0</v>
      </c>
      <c r="AD3385" s="90" t="b">
        <f>OR(MONTH(Taulukko1[[#This Row],[Loppu PVM]] )&lt;=3,AND(MONTH(Taulukko1[[#This Row],[Loppu PVM]] )=3))</f>
        <v>0</v>
      </c>
      <c r="AE3385" s="90" t="b">
        <f>OR(MONTH(Taulukko1[[#This Row],[Alku PVM]] )&lt;=9,AND(MONTH(Taulukko1[[#This Row],[Alku PVM]] )=9))</f>
        <v>1</v>
      </c>
      <c r="AF3385" s="90" t="b">
        <f>OR(MONTH(Taulukko1[[#This Row],[Loppu PVM]])&lt;=9,AND(MONTH(Taulukko1[[#This Row],[Loppu PVM]] )=9))</f>
        <v>0</v>
      </c>
      <c r="AG3385" s="90" t="b">
        <f>OR(MONTH(Taulukko1[[#This Row],[Alku PVM]] )&lt;=6,AND(MONTH(Taulukko1[[#This Row],[Alku PVM]] )=6))</f>
        <v>0</v>
      </c>
      <c r="AH3385" s="90" t="b">
        <f>OR(MONTH(Taulukko1[[#This Row],[Loppu PVM]])&lt;=6,AND(MONTH(Taulukko1[[#This Row],[Loppu PVM]] )=6))</f>
        <v>0</v>
      </c>
    </row>
    <row r="3386" spans="1:34">
      <c r="A3386" s="67" t="s">
        <v>585</v>
      </c>
      <c r="B3386" s="46">
        <v>42261</v>
      </c>
      <c r="C3386" s="45"/>
      <c r="D3386" s="47"/>
      <c r="E3386" s="48">
        <v>9</v>
      </c>
      <c r="F3386" s="46">
        <v>42275</v>
      </c>
      <c r="G3386" s="49">
        <v>4</v>
      </c>
      <c r="H3386" s="48">
        <v>97</v>
      </c>
      <c r="I3386" s="129">
        <f>INDEX('TOL2008'!B:B,MATCH(A3386,'TOL2008'!A:A,0))</f>
        <v>61200</v>
      </c>
      <c r="J3386" s="129" t="str">
        <f>INDEX(Pääluokka!$H$2:$H$100,MATCH(VALUE(LEFT(Taulukko1[[#This Row],[TOL2008]],2)),Pääluokka!$G$2:$G$100,0))</f>
        <v>Informaatio ja viestintä</v>
      </c>
      <c r="K3386" s="129" t="str">
        <f>INDEX(Pääluokka!$I$2:$I$100,MATCH(VALUE(LEFT(Taulukko1[[#This Row],[TOL2008]],2)),Pääluokka!$G$2:$G$100,0))</f>
        <v>Palvelualat (G-N, R, S)</v>
      </c>
      <c r="L3386" s="50">
        <f t="shared" si="520"/>
        <v>14</v>
      </c>
      <c r="M3386" s="51">
        <f t="shared" si="521"/>
        <v>42261</v>
      </c>
      <c r="N3386" s="51">
        <f t="shared" si="522"/>
        <v>42275</v>
      </c>
      <c r="O3386" s="51">
        <f t="shared" si="523"/>
        <v>42248</v>
      </c>
      <c r="P3386" s="51">
        <f t="shared" si="524"/>
        <v>42248</v>
      </c>
      <c r="Q3386" s="41">
        <f t="shared" si="525"/>
        <v>2015</v>
      </c>
      <c r="R3386" s="41">
        <f t="shared" si="526"/>
        <v>2015</v>
      </c>
      <c r="S3386" s="51" t="str">
        <f>YEAR(Taulukko1[[#This Row],[Alku KK]])&amp;"Q"&amp;ROUNDDOWN((MONTH(Taulukko1[[#This Row],[Alku KK]])-1)/3+1,0)</f>
        <v>2015Q3</v>
      </c>
      <c r="T3386" s="51" t="str">
        <f>YEAR(Taulukko1[[#This Row],[Loppu KK]])&amp;"Q"&amp;ROUNDDOWN((MONTH(Taulukko1[[#This Row],[Loppu KK]])-1)/3+1,0)</f>
        <v>2015Q3</v>
      </c>
      <c r="U3386" s="66">
        <f>IF(COUNT(Taulukko1[[#This Row],[Neuvottelujen alaiset ]])=1,Taulukko1[[#This Row],[Neuvottelujen alaiset ]],Taulukko1[[#This Row],[Vähennystarve]])</f>
        <v>97</v>
      </c>
      <c r="V3386" s="52">
        <f t="shared" si="527"/>
        <v>9.2783505154639179E-2</v>
      </c>
      <c r="W3386" s="52">
        <f t="shared" si="528"/>
        <v>4.1237113402061855E-2</v>
      </c>
      <c r="X3386" s="52">
        <f t="shared" si="529"/>
        <v>0.44444444444444442</v>
      </c>
      <c r="Y3386" s="90" t="b">
        <f>AND(MONTH(Taulukko1[[#This Row],[Alku PVM]] )=6,DAY(Taulukko1[[#This Row],[Alku PVM]] )&gt;19)</f>
        <v>0</v>
      </c>
      <c r="Z3386" s="90" t="b">
        <f>AND(MONTH(Taulukko1[[#This Row],[Loppu PVM]] )=6,DAY(Taulukko1[[#This Row],[Loppu PVM]] )&gt;19)</f>
        <v>0</v>
      </c>
      <c r="AA3386" s="90" t="b">
        <f>OR(MONTH(Taulukko1[[#This Row],[Alku PVM]] )&lt;=5,AND(MONTH(Taulukko1[[#This Row],[Alku PVM]] )=6,DAY(Taulukko1[[#This Row],[Alku PVM]] )&lt;20))</f>
        <v>0</v>
      </c>
      <c r="AB3386" s="90" t="b">
        <f>OR(MONTH(Taulukko1[[#This Row],[Loppu PVM]])&lt;=5,AND(MONTH(Taulukko1[[#This Row],[Loppu PVM]] )=6,DAY(Taulukko1[[#This Row],[Loppu PVM]])&lt;20))</f>
        <v>0</v>
      </c>
      <c r="AC3386" s="90" t="b">
        <f>OR(MONTH(Taulukko1[[#This Row],[Alku PVM]] )&lt;=3,AND(MONTH(Taulukko1[[#This Row],[Alku PVM]] )=3))</f>
        <v>0</v>
      </c>
      <c r="AD3386" s="90" t="b">
        <f>OR(MONTH(Taulukko1[[#This Row],[Loppu PVM]] )&lt;=3,AND(MONTH(Taulukko1[[#This Row],[Loppu PVM]] )=3))</f>
        <v>0</v>
      </c>
      <c r="AE3386" s="90" t="b">
        <f>OR(MONTH(Taulukko1[[#This Row],[Alku PVM]] )&lt;=9,AND(MONTH(Taulukko1[[#This Row],[Alku PVM]] )=9))</f>
        <v>1</v>
      </c>
      <c r="AF3386" s="90" t="b">
        <f>OR(MONTH(Taulukko1[[#This Row],[Loppu PVM]])&lt;=9,AND(MONTH(Taulukko1[[#This Row],[Loppu PVM]] )=9))</f>
        <v>1</v>
      </c>
      <c r="AG3386" s="90" t="b">
        <f>OR(MONTH(Taulukko1[[#This Row],[Alku PVM]] )&lt;=6,AND(MONTH(Taulukko1[[#This Row],[Alku PVM]] )=6))</f>
        <v>0</v>
      </c>
      <c r="AH3386" s="90" t="b">
        <f>OR(MONTH(Taulukko1[[#This Row],[Loppu PVM]])&lt;=6,AND(MONTH(Taulukko1[[#This Row],[Loppu PVM]] )=6))</f>
        <v>0</v>
      </c>
    </row>
    <row r="3387" spans="1:34">
      <c r="A3387" s="64" t="s">
        <v>4878</v>
      </c>
      <c r="B3387" s="46">
        <v>42262</v>
      </c>
      <c r="C3387" s="45" t="s">
        <v>5001</v>
      </c>
      <c r="D3387" s="47"/>
      <c r="E3387" s="48">
        <v>130</v>
      </c>
      <c r="F3387" s="46">
        <v>42321</v>
      </c>
      <c r="G3387" s="49">
        <v>55</v>
      </c>
      <c r="H3387" s="48">
        <v>984</v>
      </c>
      <c r="I3387" s="129">
        <f>INDEX('TOL2008'!B:B,MATCH(A3387,'TOL2008'!A:A,0))</f>
        <v>85420</v>
      </c>
      <c r="J3387" s="129" t="str">
        <f>INDEX(Pääluokka!$H$2:$H$100,MATCH(VALUE(LEFT(Taulukko1[[#This Row],[TOL2008]],2)),Pääluokka!$G$2:$G$100,0))</f>
        <v>Koulutus</v>
      </c>
      <c r="K3387" s="129" t="str">
        <f>INDEX(Pääluokka!$I$2:$I$100,MATCH(VALUE(LEFT(Taulukko1[[#This Row],[TOL2008]],2)),Pääluokka!$G$2:$G$100,0))</f>
        <v>Muut toimialat (O-Q, T-X)</v>
      </c>
      <c r="L3387" s="50">
        <f t="shared" si="520"/>
        <v>59</v>
      </c>
      <c r="M3387" s="51">
        <f t="shared" si="521"/>
        <v>42262</v>
      </c>
      <c r="N3387" s="51">
        <f t="shared" si="522"/>
        <v>42321</v>
      </c>
      <c r="O3387" s="51">
        <f t="shared" si="523"/>
        <v>42248</v>
      </c>
      <c r="P3387" s="51">
        <f t="shared" si="524"/>
        <v>42309</v>
      </c>
      <c r="Q3387" s="41">
        <f t="shared" si="525"/>
        <v>2015</v>
      </c>
      <c r="R3387" s="41">
        <f t="shared" si="526"/>
        <v>2015</v>
      </c>
      <c r="S3387" s="51" t="str">
        <f>YEAR(Taulukko1[[#This Row],[Alku KK]])&amp;"Q"&amp;ROUNDDOWN((MONTH(Taulukko1[[#This Row],[Alku KK]])-1)/3+1,0)</f>
        <v>2015Q3</v>
      </c>
      <c r="T3387" s="51" t="str">
        <f>YEAR(Taulukko1[[#This Row],[Loppu KK]])&amp;"Q"&amp;ROUNDDOWN((MONTH(Taulukko1[[#This Row],[Loppu KK]])-1)/3+1,0)</f>
        <v>2015Q4</v>
      </c>
      <c r="U3387" s="66">
        <f>IF(COUNT(Taulukko1[[#This Row],[Neuvottelujen alaiset ]])=1,Taulukko1[[#This Row],[Neuvottelujen alaiset ]],Taulukko1[[#This Row],[Vähennystarve]])</f>
        <v>984</v>
      </c>
      <c r="V3387" s="52">
        <f t="shared" si="527"/>
        <v>0.13211382113821138</v>
      </c>
      <c r="W3387" s="52">
        <f t="shared" si="528"/>
        <v>5.589430894308943E-2</v>
      </c>
      <c r="X3387" s="52">
        <f t="shared" si="529"/>
        <v>0.42307692307692307</v>
      </c>
      <c r="Y3387" s="90" t="b">
        <f>AND(MONTH(Taulukko1[[#This Row],[Alku PVM]] )=6,DAY(Taulukko1[[#This Row],[Alku PVM]] )&gt;19)</f>
        <v>0</v>
      </c>
      <c r="Z3387" s="90" t="b">
        <f>AND(MONTH(Taulukko1[[#This Row],[Loppu PVM]] )=6,DAY(Taulukko1[[#This Row],[Loppu PVM]] )&gt;19)</f>
        <v>0</v>
      </c>
      <c r="AA3387" s="90" t="b">
        <f>OR(MONTH(Taulukko1[[#This Row],[Alku PVM]] )&lt;=5,AND(MONTH(Taulukko1[[#This Row],[Alku PVM]] )=6,DAY(Taulukko1[[#This Row],[Alku PVM]] )&lt;20))</f>
        <v>0</v>
      </c>
      <c r="AB3387" s="90" t="b">
        <f>OR(MONTH(Taulukko1[[#This Row],[Loppu PVM]])&lt;=5,AND(MONTH(Taulukko1[[#This Row],[Loppu PVM]] )=6,DAY(Taulukko1[[#This Row],[Loppu PVM]])&lt;20))</f>
        <v>0</v>
      </c>
      <c r="AC3387" s="90" t="b">
        <f>OR(MONTH(Taulukko1[[#This Row],[Alku PVM]] )&lt;=3,AND(MONTH(Taulukko1[[#This Row],[Alku PVM]] )=3))</f>
        <v>0</v>
      </c>
      <c r="AD3387" s="90" t="b">
        <f>OR(MONTH(Taulukko1[[#This Row],[Loppu PVM]] )&lt;=3,AND(MONTH(Taulukko1[[#This Row],[Loppu PVM]] )=3))</f>
        <v>0</v>
      </c>
      <c r="AE3387" s="90" t="b">
        <f>OR(MONTH(Taulukko1[[#This Row],[Alku PVM]] )&lt;=9,AND(MONTH(Taulukko1[[#This Row],[Alku PVM]] )=9))</f>
        <v>1</v>
      </c>
      <c r="AF3387" s="90" t="b">
        <f>OR(MONTH(Taulukko1[[#This Row],[Loppu PVM]])&lt;=9,AND(MONTH(Taulukko1[[#This Row],[Loppu PVM]] )=9))</f>
        <v>0</v>
      </c>
      <c r="AG3387" s="90" t="b">
        <f>OR(MONTH(Taulukko1[[#This Row],[Alku PVM]] )&lt;=6,AND(MONTH(Taulukko1[[#This Row],[Alku PVM]] )=6))</f>
        <v>0</v>
      </c>
      <c r="AH3387" s="90" t="b">
        <f>OR(MONTH(Taulukko1[[#This Row],[Loppu PVM]])&lt;=6,AND(MONTH(Taulukko1[[#This Row],[Loppu PVM]] )=6))</f>
        <v>0</v>
      </c>
    </row>
    <row r="3388" spans="1:34">
      <c r="A3388" s="45" t="s">
        <v>487</v>
      </c>
      <c r="B3388" s="46">
        <v>42263</v>
      </c>
      <c r="C3388" s="25" t="s">
        <v>5274</v>
      </c>
      <c r="D3388" s="47"/>
      <c r="E3388" s="48">
        <v>1200</v>
      </c>
      <c r="F3388" s="46">
        <v>42338</v>
      </c>
      <c r="G3388" s="49">
        <v>371</v>
      </c>
      <c r="H3388" s="48">
        <v>8000</v>
      </c>
      <c r="I3388" s="129">
        <f>INDEX('TOL2008'!B:B,MATCH(A3388,'TOL2008'!A:A,0))</f>
        <v>85420</v>
      </c>
      <c r="J3388" s="129" t="str">
        <f>INDEX(Pääluokka!$H$2:$H$100,MATCH(VALUE(LEFT(Taulukko1[[#This Row],[TOL2008]],2)),Pääluokka!$G$2:$G$100,0))</f>
        <v>Koulutus</v>
      </c>
      <c r="K3388" s="129" t="str">
        <f>INDEX(Pääluokka!$I$2:$I$100,MATCH(VALUE(LEFT(Taulukko1[[#This Row],[TOL2008]],2)),Pääluokka!$G$2:$G$100,0))</f>
        <v>Muut toimialat (O-Q, T-X)</v>
      </c>
      <c r="L3388" s="50">
        <f t="shared" si="520"/>
        <v>75</v>
      </c>
      <c r="M3388" s="51">
        <f t="shared" si="521"/>
        <v>42263</v>
      </c>
      <c r="N3388" s="51">
        <f t="shared" si="522"/>
        <v>42338</v>
      </c>
      <c r="O3388" s="51">
        <f t="shared" si="523"/>
        <v>42248</v>
      </c>
      <c r="P3388" s="51">
        <f t="shared" si="524"/>
        <v>42309</v>
      </c>
      <c r="Q3388" s="41">
        <f t="shared" si="525"/>
        <v>2015</v>
      </c>
      <c r="R3388" s="41">
        <f t="shared" si="526"/>
        <v>2015</v>
      </c>
      <c r="S3388" s="51" t="str">
        <f>YEAR(Taulukko1[[#This Row],[Alku KK]])&amp;"Q"&amp;ROUNDDOWN((MONTH(Taulukko1[[#This Row],[Alku KK]])-1)/3+1,0)</f>
        <v>2015Q3</v>
      </c>
      <c r="T3388" s="51" t="str">
        <f>YEAR(Taulukko1[[#This Row],[Loppu KK]])&amp;"Q"&amp;ROUNDDOWN((MONTH(Taulukko1[[#This Row],[Loppu KK]])-1)/3+1,0)</f>
        <v>2015Q4</v>
      </c>
      <c r="U3388" s="66">
        <f>IF(COUNT(Taulukko1[[#This Row],[Neuvottelujen alaiset ]])=1,Taulukko1[[#This Row],[Neuvottelujen alaiset ]],Taulukko1[[#This Row],[Vähennystarve]])</f>
        <v>8000</v>
      </c>
      <c r="V3388" s="52">
        <f t="shared" si="527"/>
        <v>0.15</v>
      </c>
      <c r="W3388" s="52">
        <f t="shared" si="528"/>
        <v>4.6375E-2</v>
      </c>
      <c r="X3388" s="52">
        <f t="shared" si="529"/>
        <v>0.30916666666666665</v>
      </c>
      <c r="Y3388" s="90" t="b">
        <f>AND(MONTH(Taulukko1[[#This Row],[Alku PVM]] )=6,DAY(Taulukko1[[#This Row],[Alku PVM]] )&gt;19)</f>
        <v>0</v>
      </c>
      <c r="Z3388" s="90" t="b">
        <f>AND(MONTH(Taulukko1[[#This Row],[Loppu PVM]] )=6,DAY(Taulukko1[[#This Row],[Loppu PVM]] )&gt;19)</f>
        <v>0</v>
      </c>
      <c r="AA3388" s="90" t="b">
        <f>OR(MONTH(Taulukko1[[#This Row],[Alku PVM]] )&lt;=5,AND(MONTH(Taulukko1[[#This Row],[Alku PVM]] )=6,DAY(Taulukko1[[#This Row],[Alku PVM]] )&lt;20))</f>
        <v>0</v>
      </c>
      <c r="AB3388" s="90" t="b">
        <f>OR(MONTH(Taulukko1[[#This Row],[Loppu PVM]])&lt;=5,AND(MONTH(Taulukko1[[#This Row],[Loppu PVM]] )=6,DAY(Taulukko1[[#This Row],[Loppu PVM]])&lt;20))</f>
        <v>0</v>
      </c>
      <c r="AC3388" s="90" t="b">
        <f>OR(MONTH(Taulukko1[[#This Row],[Alku PVM]] )&lt;=3,AND(MONTH(Taulukko1[[#This Row],[Alku PVM]] )=3))</f>
        <v>0</v>
      </c>
      <c r="AD3388" s="90" t="b">
        <f>OR(MONTH(Taulukko1[[#This Row],[Loppu PVM]] )&lt;=3,AND(MONTH(Taulukko1[[#This Row],[Loppu PVM]] )=3))</f>
        <v>0</v>
      </c>
      <c r="AE3388" s="90" t="b">
        <f>OR(MONTH(Taulukko1[[#This Row],[Alku PVM]] )&lt;=9,AND(MONTH(Taulukko1[[#This Row],[Alku PVM]] )=9))</f>
        <v>1</v>
      </c>
      <c r="AF3388" s="90" t="b">
        <f>OR(MONTH(Taulukko1[[#This Row],[Loppu PVM]])&lt;=9,AND(MONTH(Taulukko1[[#This Row],[Loppu PVM]] )=9))</f>
        <v>0</v>
      </c>
      <c r="AG3388" s="90" t="b">
        <f>OR(MONTH(Taulukko1[[#This Row],[Alku PVM]] )&lt;=6,AND(MONTH(Taulukko1[[#This Row],[Alku PVM]] )=6))</f>
        <v>0</v>
      </c>
      <c r="AH3388" s="90" t="b">
        <f>OR(MONTH(Taulukko1[[#This Row],[Loppu PVM]])&lt;=6,AND(MONTH(Taulukko1[[#This Row],[Loppu PVM]] )=6))</f>
        <v>0</v>
      </c>
    </row>
    <row r="3389" spans="1:34">
      <c r="A3389" s="63" t="s">
        <v>670</v>
      </c>
      <c r="B3389" s="46">
        <v>42263</v>
      </c>
      <c r="C3389" s="21" t="s">
        <v>4838</v>
      </c>
      <c r="D3389" s="47"/>
      <c r="E3389" s="48">
        <v>9</v>
      </c>
      <c r="F3389" s="26">
        <v>42285</v>
      </c>
      <c r="G3389" s="49">
        <v>8</v>
      </c>
      <c r="H3389" s="48"/>
      <c r="I3389" s="129">
        <f>INDEX('TOL2008'!B:B,MATCH(A3389,'TOL2008'!A:A,0))</f>
        <v>58142</v>
      </c>
      <c r="J3389" s="129" t="str">
        <f>INDEX(Pääluokka!$H$2:$H$100,MATCH(VALUE(LEFT(Taulukko1[[#This Row],[TOL2008]],2)),Pääluokka!$G$2:$G$100,0))</f>
        <v>Informaatio ja viestintä</v>
      </c>
      <c r="K3389" s="129" t="str">
        <f>INDEX(Pääluokka!$I$2:$I$100,MATCH(VALUE(LEFT(Taulukko1[[#This Row],[TOL2008]],2)),Pääluokka!$G$2:$G$100,0))</f>
        <v>Palvelualat (G-N, R, S)</v>
      </c>
      <c r="L3389" s="50">
        <f t="shared" si="520"/>
        <v>22</v>
      </c>
      <c r="M3389" s="51">
        <f t="shared" si="521"/>
        <v>42263</v>
      </c>
      <c r="N3389" s="51">
        <f t="shared" si="522"/>
        <v>42285</v>
      </c>
      <c r="O3389" s="51">
        <f t="shared" si="523"/>
        <v>42248</v>
      </c>
      <c r="P3389" s="51">
        <f t="shared" si="524"/>
        <v>42278</v>
      </c>
      <c r="Q3389" s="41">
        <f t="shared" si="525"/>
        <v>2015</v>
      </c>
      <c r="R3389" s="41">
        <f t="shared" si="526"/>
        <v>2015</v>
      </c>
      <c r="S3389" s="51" t="str">
        <f>YEAR(Taulukko1[[#This Row],[Alku KK]])&amp;"Q"&amp;ROUNDDOWN((MONTH(Taulukko1[[#This Row],[Alku KK]])-1)/3+1,0)</f>
        <v>2015Q3</v>
      </c>
      <c r="T3389" s="51" t="str">
        <f>YEAR(Taulukko1[[#This Row],[Loppu KK]])&amp;"Q"&amp;ROUNDDOWN((MONTH(Taulukko1[[#This Row],[Loppu KK]])-1)/3+1,0)</f>
        <v>2015Q4</v>
      </c>
      <c r="U3389" s="66">
        <f>IF(COUNT(Taulukko1[[#This Row],[Neuvottelujen alaiset ]])=1,Taulukko1[[#This Row],[Neuvottelujen alaiset ]],Taulukko1[[#This Row],[Vähennystarve]])</f>
        <v>9</v>
      </c>
      <c r="V3389" s="52" t="str">
        <f t="shared" si="527"/>
        <v>NA</v>
      </c>
      <c r="W3389" s="52" t="str">
        <f t="shared" si="528"/>
        <v>NA</v>
      </c>
      <c r="X3389" s="52">
        <f t="shared" si="529"/>
        <v>0.88888888888888884</v>
      </c>
      <c r="Y3389" s="90" t="b">
        <f>AND(MONTH(Taulukko1[[#This Row],[Alku PVM]] )=6,DAY(Taulukko1[[#This Row],[Alku PVM]] )&gt;19)</f>
        <v>0</v>
      </c>
      <c r="Z3389" s="90" t="b">
        <f>AND(MONTH(Taulukko1[[#This Row],[Loppu PVM]] )=6,DAY(Taulukko1[[#This Row],[Loppu PVM]] )&gt;19)</f>
        <v>0</v>
      </c>
      <c r="AA3389" s="90" t="b">
        <f>OR(MONTH(Taulukko1[[#This Row],[Alku PVM]] )&lt;=5,AND(MONTH(Taulukko1[[#This Row],[Alku PVM]] )=6,DAY(Taulukko1[[#This Row],[Alku PVM]] )&lt;20))</f>
        <v>0</v>
      </c>
      <c r="AB3389" s="90" t="b">
        <f>OR(MONTH(Taulukko1[[#This Row],[Loppu PVM]])&lt;=5,AND(MONTH(Taulukko1[[#This Row],[Loppu PVM]] )=6,DAY(Taulukko1[[#This Row],[Loppu PVM]])&lt;20))</f>
        <v>0</v>
      </c>
      <c r="AC3389" s="90" t="b">
        <f>OR(MONTH(Taulukko1[[#This Row],[Alku PVM]] )&lt;=3,AND(MONTH(Taulukko1[[#This Row],[Alku PVM]] )=3))</f>
        <v>0</v>
      </c>
      <c r="AD3389" s="90" t="b">
        <f>OR(MONTH(Taulukko1[[#This Row],[Loppu PVM]] )&lt;=3,AND(MONTH(Taulukko1[[#This Row],[Loppu PVM]] )=3))</f>
        <v>0</v>
      </c>
      <c r="AE3389" s="90" t="b">
        <f>OR(MONTH(Taulukko1[[#This Row],[Alku PVM]] )&lt;=9,AND(MONTH(Taulukko1[[#This Row],[Alku PVM]] )=9))</f>
        <v>1</v>
      </c>
      <c r="AF3389" s="90" t="b">
        <f>OR(MONTH(Taulukko1[[#This Row],[Loppu PVM]])&lt;=9,AND(MONTH(Taulukko1[[#This Row],[Loppu PVM]] )=9))</f>
        <v>0</v>
      </c>
      <c r="AG3389" s="90" t="b">
        <f>OR(MONTH(Taulukko1[[#This Row],[Alku PVM]] )&lt;=6,AND(MONTH(Taulukko1[[#This Row],[Alku PVM]] )=6))</f>
        <v>0</v>
      </c>
      <c r="AH3389" s="90" t="b">
        <f>OR(MONTH(Taulukko1[[#This Row],[Loppu PVM]])&lt;=6,AND(MONTH(Taulukko1[[#This Row],[Loppu PVM]] )=6))</f>
        <v>0</v>
      </c>
    </row>
    <row r="3390" spans="1:34">
      <c r="A3390" s="45" t="s">
        <v>4875</v>
      </c>
      <c r="B3390" s="46">
        <v>42263</v>
      </c>
      <c r="C3390" s="45" t="s">
        <v>4876</v>
      </c>
      <c r="D3390" s="47"/>
      <c r="E3390" s="48">
        <v>5</v>
      </c>
      <c r="F3390" s="46">
        <v>42282</v>
      </c>
      <c r="G3390" s="49">
        <v>4</v>
      </c>
      <c r="H3390" s="48">
        <v>80</v>
      </c>
      <c r="I3390" s="129">
        <f>INDEX('TOL2008'!B:B,MATCH(A3390,'TOL2008'!A:A,0))</f>
        <v>25110</v>
      </c>
      <c r="J3390" s="129" t="str">
        <f>INDEX(Pääluokka!$H$2:$H$100,MATCH(VALUE(LEFT(Taulukko1[[#This Row],[TOL2008]],2)),Pääluokka!$G$2:$G$100,0))</f>
        <v>Teollisuus</v>
      </c>
      <c r="K3390" s="129" t="str">
        <f>INDEX(Pääluokka!$I$2:$I$100,MATCH(VALUE(LEFT(Taulukko1[[#This Row],[TOL2008]],2)),Pääluokka!$G$2:$G$100,0))</f>
        <v>Teollisuus (C-E)</v>
      </c>
      <c r="L3390" s="50">
        <f t="shared" si="520"/>
        <v>19</v>
      </c>
      <c r="M3390" s="51">
        <f t="shared" si="521"/>
        <v>42263</v>
      </c>
      <c r="N3390" s="51">
        <f t="shared" si="522"/>
        <v>42282</v>
      </c>
      <c r="O3390" s="51">
        <f t="shared" si="523"/>
        <v>42248</v>
      </c>
      <c r="P3390" s="51">
        <f t="shared" si="524"/>
        <v>42278</v>
      </c>
      <c r="Q3390" s="41">
        <f t="shared" si="525"/>
        <v>2015</v>
      </c>
      <c r="R3390" s="41">
        <f t="shared" si="526"/>
        <v>2015</v>
      </c>
      <c r="S3390" s="51" t="str">
        <f>YEAR(Taulukko1[[#This Row],[Alku KK]])&amp;"Q"&amp;ROUNDDOWN((MONTH(Taulukko1[[#This Row],[Alku KK]])-1)/3+1,0)</f>
        <v>2015Q3</v>
      </c>
      <c r="T3390" s="51" t="str">
        <f>YEAR(Taulukko1[[#This Row],[Loppu KK]])&amp;"Q"&amp;ROUNDDOWN((MONTH(Taulukko1[[#This Row],[Loppu KK]])-1)/3+1,0)</f>
        <v>2015Q4</v>
      </c>
      <c r="U3390" s="66">
        <f>IF(COUNT(Taulukko1[[#This Row],[Neuvottelujen alaiset ]])=1,Taulukko1[[#This Row],[Neuvottelujen alaiset ]],Taulukko1[[#This Row],[Vähennystarve]])</f>
        <v>80</v>
      </c>
      <c r="V3390" s="52">
        <f t="shared" si="527"/>
        <v>6.25E-2</v>
      </c>
      <c r="W3390" s="52">
        <f t="shared" si="528"/>
        <v>0.05</v>
      </c>
      <c r="X3390" s="52">
        <f t="shared" si="529"/>
        <v>0.8</v>
      </c>
      <c r="Y3390" s="90" t="b">
        <f>AND(MONTH(Taulukko1[[#This Row],[Alku PVM]] )=6,DAY(Taulukko1[[#This Row],[Alku PVM]] )&gt;19)</f>
        <v>0</v>
      </c>
      <c r="Z3390" s="90" t="b">
        <f>AND(MONTH(Taulukko1[[#This Row],[Loppu PVM]] )=6,DAY(Taulukko1[[#This Row],[Loppu PVM]] )&gt;19)</f>
        <v>0</v>
      </c>
      <c r="AA3390" s="90" t="b">
        <f>OR(MONTH(Taulukko1[[#This Row],[Alku PVM]] )&lt;=5,AND(MONTH(Taulukko1[[#This Row],[Alku PVM]] )=6,DAY(Taulukko1[[#This Row],[Alku PVM]] )&lt;20))</f>
        <v>0</v>
      </c>
      <c r="AB3390" s="90" t="b">
        <f>OR(MONTH(Taulukko1[[#This Row],[Loppu PVM]])&lt;=5,AND(MONTH(Taulukko1[[#This Row],[Loppu PVM]] )=6,DAY(Taulukko1[[#This Row],[Loppu PVM]])&lt;20))</f>
        <v>0</v>
      </c>
      <c r="AC3390" s="90" t="b">
        <f>OR(MONTH(Taulukko1[[#This Row],[Alku PVM]] )&lt;=3,AND(MONTH(Taulukko1[[#This Row],[Alku PVM]] )=3))</f>
        <v>0</v>
      </c>
      <c r="AD3390" s="90" t="b">
        <f>OR(MONTH(Taulukko1[[#This Row],[Loppu PVM]] )&lt;=3,AND(MONTH(Taulukko1[[#This Row],[Loppu PVM]] )=3))</f>
        <v>0</v>
      </c>
      <c r="AE3390" s="90" t="b">
        <f>OR(MONTH(Taulukko1[[#This Row],[Alku PVM]] )&lt;=9,AND(MONTH(Taulukko1[[#This Row],[Alku PVM]] )=9))</f>
        <v>1</v>
      </c>
      <c r="AF3390" s="90" t="b">
        <f>OR(MONTH(Taulukko1[[#This Row],[Loppu PVM]])&lt;=9,AND(MONTH(Taulukko1[[#This Row],[Loppu PVM]] )=9))</f>
        <v>0</v>
      </c>
      <c r="AG3390" s="90" t="b">
        <f>OR(MONTH(Taulukko1[[#This Row],[Alku PVM]] )&lt;=6,AND(MONTH(Taulukko1[[#This Row],[Alku PVM]] )=6))</f>
        <v>0</v>
      </c>
      <c r="AH3390" s="90" t="b">
        <f>OR(MONTH(Taulukko1[[#This Row],[Loppu PVM]])&lt;=6,AND(MONTH(Taulukko1[[#This Row],[Loppu PVM]] )=6))</f>
        <v>0</v>
      </c>
    </row>
    <row r="3391" spans="1:34">
      <c r="A3391" s="21" t="s">
        <v>4881</v>
      </c>
      <c r="B3391" s="46">
        <v>42263</v>
      </c>
      <c r="C3391" s="21" t="s">
        <v>4999</v>
      </c>
      <c r="D3391" s="47" t="s">
        <v>25</v>
      </c>
      <c r="E3391" s="48"/>
      <c r="F3391" s="46"/>
      <c r="G3391" s="49">
        <v>16</v>
      </c>
      <c r="H3391" s="48">
        <v>130</v>
      </c>
      <c r="I3391" s="129">
        <f>INDEX('TOL2008'!B:B,MATCH(A3391,'TOL2008'!A:A,0))</f>
        <v>71201</v>
      </c>
      <c r="J3391" s="129" t="str">
        <f>INDEX(Pääluokka!$H$2:$H$100,MATCH(VALUE(LEFT(Taulukko1[[#This Row],[TOL2008]],2)),Pääluokka!$G$2:$G$100,0))</f>
        <v>Ammatillinen, tieteellinen ja tekninen toiminta</v>
      </c>
      <c r="K3391" s="129" t="str">
        <f>INDEX(Pääluokka!$I$2:$I$100,MATCH(VALUE(LEFT(Taulukko1[[#This Row],[TOL2008]],2)),Pääluokka!$G$2:$G$100,0))</f>
        <v>Palvelualat (G-N, R, S)</v>
      </c>
      <c r="L3391" s="50" t="str">
        <f t="shared" si="520"/>
        <v>NA</v>
      </c>
      <c r="M3391" s="51">
        <f t="shared" si="521"/>
        <v>42263</v>
      </c>
      <c r="N3391" s="51">
        <f t="shared" si="522"/>
        <v>42314</v>
      </c>
      <c r="O3391" s="51">
        <f t="shared" si="523"/>
        <v>42248</v>
      </c>
      <c r="P3391" s="51">
        <f t="shared" si="524"/>
        <v>42309</v>
      </c>
      <c r="Q3391" s="41">
        <f t="shared" si="525"/>
        <v>2015</v>
      </c>
      <c r="R3391" s="41">
        <f t="shared" si="526"/>
        <v>2015</v>
      </c>
      <c r="S3391" s="51" t="str">
        <f>YEAR(Taulukko1[[#This Row],[Alku KK]])&amp;"Q"&amp;ROUNDDOWN((MONTH(Taulukko1[[#This Row],[Alku KK]])-1)/3+1,0)</f>
        <v>2015Q3</v>
      </c>
      <c r="T3391" s="51" t="str">
        <f>YEAR(Taulukko1[[#This Row],[Loppu KK]])&amp;"Q"&amp;ROUNDDOWN((MONTH(Taulukko1[[#This Row],[Loppu KK]])-1)/3+1,0)</f>
        <v>2015Q4</v>
      </c>
      <c r="U3391" s="66">
        <f>IF(COUNT(Taulukko1[[#This Row],[Neuvottelujen alaiset ]])=1,Taulukko1[[#This Row],[Neuvottelujen alaiset ]],Taulukko1[[#This Row],[Vähennystarve]])</f>
        <v>130</v>
      </c>
      <c r="V3391" s="52" t="str">
        <f t="shared" si="527"/>
        <v>NA</v>
      </c>
      <c r="W3391" s="52">
        <f t="shared" si="528"/>
        <v>0.12307692307692308</v>
      </c>
      <c r="X3391" s="52" t="str">
        <f t="shared" si="529"/>
        <v>NA</v>
      </c>
      <c r="Y3391" s="90" t="b">
        <f>AND(MONTH(Taulukko1[[#This Row],[Alku PVM]] )=6,DAY(Taulukko1[[#This Row],[Alku PVM]] )&gt;19)</f>
        <v>0</v>
      </c>
      <c r="Z3391" s="90" t="b">
        <f>AND(MONTH(Taulukko1[[#This Row],[Loppu PVM]] )=6,DAY(Taulukko1[[#This Row],[Loppu PVM]] )&gt;19)</f>
        <v>0</v>
      </c>
      <c r="AA3391" s="90" t="b">
        <f>OR(MONTH(Taulukko1[[#This Row],[Alku PVM]] )&lt;=5,AND(MONTH(Taulukko1[[#This Row],[Alku PVM]] )=6,DAY(Taulukko1[[#This Row],[Alku PVM]] )&lt;20))</f>
        <v>0</v>
      </c>
      <c r="AB3391" s="90" t="b">
        <f>OR(MONTH(Taulukko1[[#This Row],[Loppu PVM]])&lt;=5,AND(MONTH(Taulukko1[[#This Row],[Loppu PVM]] )=6,DAY(Taulukko1[[#This Row],[Loppu PVM]])&lt;20))</f>
        <v>0</v>
      </c>
      <c r="AC3391" s="90" t="b">
        <f>OR(MONTH(Taulukko1[[#This Row],[Alku PVM]] )&lt;=3,AND(MONTH(Taulukko1[[#This Row],[Alku PVM]] )=3))</f>
        <v>0</v>
      </c>
      <c r="AD3391" s="90" t="b">
        <f>OR(MONTH(Taulukko1[[#This Row],[Loppu PVM]] )&lt;=3,AND(MONTH(Taulukko1[[#This Row],[Loppu PVM]] )=3))</f>
        <v>0</v>
      </c>
      <c r="AE3391" s="90" t="b">
        <f>OR(MONTH(Taulukko1[[#This Row],[Alku PVM]] )&lt;=9,AND(MONTH(Taulukko1[[#This Row],[Alku PVM]] )=9))</f>
        <v>1</v>
      </c>
      <c r="AF3391" s="90" t="b">
        <f>OR(MONTH(Taulukko1[[#This Row],[Loppu PVM]])&lt;=9,AND(MONTH(Taulukko1[[#This Row],[Loppu PVM]] )=9))</f>
        <v>0</v>
      </c>
      <c r="AG3391" s="90" t="b">
        <f>OR(MONTH(Taulukko1[[#This Row],[Alku PVM]] )&lt;=6,AND(MONTH(Taulukko1[[#This Row],[Alku PVM]] )=6))</f>
        <v>0</v>
      </c>
      <c r="AH3391" s="90" t="b">
        <f>OR(MONTH(Taulukko1[[#This Row],[Loppu PVM]])&lt;=6,AND(MONTH(Taulukko1[[#This Row],[Loppu PVM]] )=6))</f>
        <v>0</v>
      </c>
    </row>
    <row r="3392" spans="1:34">
      <c r="A3392" s="45" t="s">
        <v>597</v>
      </c>
      <c r="B3392" s="46">
        <v>42263</v>
      </c>
      <c r="C3392" s="45" t="s">
        <v>1634</v>
      </c>
      <c r="D3392" s="47" t="s">
        <v>25</v>
      </c>
      <c r="E3392" s="48">
        <f>100/12</f>
        <v>8.3333333333333339</v>
      </c>
      <c r="F3392" s="46">
        <v>42305</v>
      </c>
      <c r="G3392" s="49">
        <v>29</v>
      </c>
      <c r="H3392" s="48">
        <v>500</v>
      </c>
      <c r="I3392" s="129">
        <f>INDEX('TOL2008'!B:B,MATCH(A3392,'TOL2008'!A:A,0))</f>
        <v>71127</v>
      </c>
      <c r="J3392" s="129" t="str">
        <f>INDEX(Pääluokka!$H$2:$H$100,MATCH(VALUE(LEFT(Taulukko1[[#This Row],[TOL2008]],2)),Pääluokka!$G$2:$G$100,0))</f>
        <v>Ammatillinen, tieteellinen ja tekninen toiminta</v>
      </c>
      <c r="K3392" s="129" t="str">
        <f>INDEX(Pääluokka!$I$2:$I$100,MATCH(VALUE(LEFT(Taulukko1[[#This Row],[TOL2008]],2)),Pääluokka!$G$2:$G$100,0))</f>
        <v>Palvelualat (G-N, R, S)</v>
      </c>
      <c r="L3392" s="50">
        <f t="shared" si="520"/>
        <v>42</v>
      </c>
      <c r="M3392" s="51">
        <f t="shared" si="521"/>
        <v>42263</v>
      </c>
      <c r="N3392" s="51">
        <f t="shared" si="522"/>
        <v>42305</v>
      </c>
      <c r="O3392" s="51">
        <f t="shared" si="523"/>
        <v>42248</v>
      </c>
      <c r="P3392" s="51">
        <f t="shared" si="524"/>
        <v>42278</v>
      </c>
      <c r="Q3392" s="41">
        <f t="shared" si="525"/>
        <v>2015</v>
      </c>
      <c r="R3392" s="41">
        <f t="shared" si="526"/>
        <v>2015</v>
      </c>
      <c r="S3392" s="51" t="str">
        <f>YEAR(Taulukko1[[#This Row],[Alku KK]])&amp;"Q"&amp;ROUNDDOWN((MONTH(Taulukko1[[#This Row],[Alku KK]])-1)/3+1,0)</f>
        <v>2015Q3</v>
      </c>
      <c r="T3392" s="51" t="str">
        <f>YEAR(Taulukko1[[#This Row],[Loppu KK]])&amp;"Q"&amp;ROUNDDOWN((MONTH(Taulukko1[[#This Row],[Loppu KK]])-1)/3+1,0)</f>
        <v>2015Q4</v>
      </c>
      <c r="U3392" s="66">
        <f>IF(COUNT(Taulukko1[[#This Row],[Neuvottelujen alaiset ]])=1,Taulukko1[[#This Row],[Neuvottelujen alaiset ]],Taulukko1[[#This Row],[Vähennystarve]])</f>
        <v>500</v>
      </c>
      <c r="V3392" s="52">
        <f t="shared" si="527"/>
        <v>1.6666666666666666E-2</v>
      </c>
      <c r="W3392" s="52">
        <f t="shared" si="528"/>
        <v>5.8000000000000003E-2</v>
      </c>
      <c r="X3392" s="52">
        <f t="shared" si="529"/>
        <v>3.4799999999999995</v>
      </c>
      <c r="Y3392" s="90" t="b">
        <f>AND(MONTH(Taulukko1[[#This Row],[Alku PVM]] )=6,DAY(Taulukko1[[#This Row],[Alku PVM]] )&gt;19)</f>
        <v>0</v>
      </c>
      <c r="Z3392" s="90" t="b">
        <f>AND(MONTH(Taulukko1[[#This Row],[Loppu PVM]] )=6,DAY(Taulukko1[[#This Row],[Loppu PVM]] )&gt;19)</f>
        <v>0</v>
      </c>
      <c r="AA3392" s="90" t="b">
        <f>OR(MONTH(Taulukko1[[#This Row],[Alku PVM]] )&lt;=5,AND(MONTH(Taulukko1[[#This Row],[Alku PVM]] )=6,DAY(Taulukko1[[#This Row],[Alku PVM]] )&lt;20))</f>
        <v>0</v>
      </c>
      <c r="AB3392" s="90" t="b">
        <f>OR(MONTH(Taulukko1[[#This Row],[Loppu PVM]])&lt;=5,AND(MONTH(Taulukko1[[#This Row],[Loppu PVM]] )=6,DAY(Taulukko1[[#This Row],[Loppu PVM]])&lt;20))</f>
        <v>0</v>
      </c>
      <c r="AC3392" s="90" t="b">
        <f>OR(MONTH(Taulukko1[[#This Row],[Alku PVM]] )&lt;=3,AND(MONTH(Taulukko1[[#This Row],[Alku PVM]] )=3))</f>
        <v>0</v>
      </c>
      <c r="AD3392" s="90" t="b">
        <f>OR(MONTH(Taulukko1[[#This Row],[Loppu PVM]] )&lt;=3,AND(MONTH(Taulukko1[[#This Row],[Loppu PVM]] )=3))</f>
        <v>0</v>
      </c>
      <c r="AE3392" s="90" t="b">
        <f>OR(MONTH(Taulukko1[[#This Row],[Alku PVM]] )&lt;=9,AND(MONTH(Taulukko1[[#This Row],[Alku PVM]] )=9))</f>
        <v>1</v>
      </c>
      <c r="AF3392" s="90" t="b">
        <f>OR(MONTH(Taulukko1[[#This Row],[Loppu PVM]])&lt;=9,AND(MONTH(Taulukko1[[#This Row],[Loppu PVM]] )=9))</f>
        <v>0</v>
      </c>
      <c r="AG3392" s="90" t="b">
        <f>OR(MONTH(Taulukko1[[#This Row],[Alku PVM]] )&lt;=6,AND(MONTH(Taulukko1[[#This Row],[Alku PVM]] )=6))</f>
        <v>0</v>
      </c>
      <c r="AH3392" s="90" t="b">
        <f>OR(MONTH(Taulukko1[[#This Row],[Loppu PVM]])&lt;=6,AND(MONTH(Taulukko1[[#This Row],[Loppu PVM]] )=6))</f>
        <v>0</v>
      </c>
    </row>
    <row r="3393" spans="1:34">
      <c r="A3393" s="21" t="s">
        <v>1357</v>
      </c>
      <c r="B3393" s="46">
        <v>42265</v>
      </c>
      <c r="C3393" s="45" t="s">
        <v>4829</v>
      </c>
      <c r="D3393" s="47"/>
      <c r="E3393" s="48">
        <v>50</v>
      </c>
      <c r="F3393" s="46">
        <v>42314</v>
      </c>
      <c r="G3393" s="49">
        <v>32</v>
      </c>
      <c r="H3393" s="48">
        <v>160</v>
      </c>
      <c r="I3393" s="129">
        <f>INDEX('TOL2008'!B:B,MATCH(A3393,'TOL2008'!A:A,0))</f>
        <v>70220</v>
      </c>
      <c r="J3393" s="129" t="str">
        <f>INDEX(Pääluokka!$H$2:$H$100,MATCH(VALUE(LEFT(Taulukko1[[#This Row],[TOL2008]],2)),Pääluokka!$G$2:$G$100,0))</f>
        <v>Ammatillinen, tieteellinen ja tekninen toiminta</v>
      </c>
      <c r="K3393" s="129" t="str">
        <f>INDEX(Pääluokka!$I$2:$I$100,MATCH(VALUE(LEFT(Taulukko1[[#This Row],[TOL2008]],2)),Pääluokka!$G$2:$G$100,0))</f>
        <v>Palvelualat (G-N, R, S)</v>
      </c>
      <c r="L3393" s="50">
        <f t="shared" si="520"/>
        <v>49</v>
      </c>
      <c r="M3393" s="51">
        <f t="shared" si="521"/>
        <v>42265</v>
      </c>
      <c r="N3393" s="51">
        <f t="shared" si="522"/>
        <v>42314</v>
      </c>
      <c r="O3393" s="51">
        <f t="shared" si="523"/>
        <v>42248</v>
      </c>
      <c r="P3393" s="51">
        <f t="shared" si="524"/>
        <v>42309</v>
      </c>
      <c r="Q3393" s="41">
        <f t="shared" si="525"/>
        <v>2015</v>
      </c>
      <c r="R3393" s="41">
        <f t="shared" si="526"/>
        <v>2015</v>
      </c>
      <c r="S3393" s="51" t="str">
        <f>YEAR(Taulukko1[[#This Row],[Alku KK]])&amp;"Q"&amp;ROUNDDOWN((MONTH(Taulukko1[[#This Row],[Alku KK]])-1)/3+1,0)</f>
        <v>2015Q3</v>
      </c>
      <c r="T3393" s="51" t="str">
        <f>YEAR(Taulukko1[[#This Row],[Loppu KK]])&amp;"Q"&amp;ROUNDDOWN((MONTH(Taulukko1[[#This Row],[Loppu KK]])-1)/3+1,0)</f>
        <v>2015Q4</v>
      </c>
      <c r="U3393" s="66">
        <f>IF(COUNT(Taulukko1[[#This Row],[Neuvottelujen alaiset ]])=1,Taulukko1[[#This Row],[Neuvottelujen alaiset ]],Taulukko1[[#This Row],[Vähennystarve]])</f>
        <v>160</v>
      </c>
      <c r="V3393" s="52">
        <f t="shared" si="527"/>
        <v>0.3125</v>
      </c>
      <c r="W3393" s="52">
        <f t="shared" si="528"/>
        <v>0.2</v>
      </c>
      <c r="X3393" s="52">
        <f t="shared" si="529"/>
        <v>0.64</v>
      </c>
      <c r="Y3393" s="90" t="b">
        <f>AND(MONTH(Taulukko1[[#This Row],[Alku PVM]] )=6,DAY(Taulukko1[[#This Row],[Alku PVM]] )&gt;19)</f>
        <v>0</v>
      </c>
      <c r="Z3393" s="90" t="b">
        <f>AND(MONTH(Taulukko1[[#This Row],[Loppu PVM]] )=6,DAY(Taulukko1[[#This Row],[Loppu PVM]] )&gt;19)</f>
        <v>0</v>
      </c>
      <c r="AA3393" s="90" t="b">
        <f>OR(MONTH(Taulukko1[[#This Row],[Alku PVM]] )&lt;=5,AND(MONTH(Taulukko1[[#This Row],[Alku PVM]] )=6,DAY(Taulukko1[[#This Row],[Alku PVM]] )&lt;20))</f>
        <v>0</v>
      </c>
      <c r="AB3393" s="90" t="b">
        <f>OR(MONTH(Taulukko1[[#This Row],[Loppu PVM]])&lt;=5,AND(MONTH(Taulukko1[[#This Row],[Loppu PVM]] )=6,DAY(Taulukko1[[#This Row],[Loppu PVM]])&lt;20))</f>
        <v>0</v>
      </c>
      <c r="AC3393" s="90" t="b">
        <f>OR(MONTH(Taulukko1[[#This Row],[Alku PVM]] )&lt;=3,AND(MONTH(Taulukko1[[#This Row],[Alku PVM]] )=3))</f>
        <v>0</v>
      </c>
      <c r="AD3393" s="90" t="b">
        <f>OR(MONTH(Taulukko1[[#This Row],[Loppu PVM]] )&lt;=3,AND(MONTH(Taulukko1[[#This Row],[Loppu PVM]] )=3))</f>
        <v>0</v>
      </c>
      <c r="AE3393" s="90" t="b">
        <f>OR(MONTH(Taulukko1[[#This Row],[Alku PVM]] )&lt;=9,AND(MONTH(Taulukko1[[#This Row],[Alku PVM]] )=9))</f>
        <v>1</v>
      </c>
      <c r="AF3393" s="90" t="b">
        <f>OR(MONTH(Taulukko1[[#This Row],[Loppu PVM]])&lt;=9,AND(MONTH(Taulukko1[[#This Row],[Loppu PVM]] )=9))</f>
        <v>0</v>
      </c>
      <c r="AG3393" s="90" t="b">
        <f>OR(MONTH(Taulukko1[[#This Row],[Alku PVM]] )&lt;=6,AND(MONTH(Taulukko1[[#This Row],[Alku PVM]] )=6))</f>
        <v>0</v>
      </c>
      <c r="AH3393" s="90" t="b">
        <f>OR(MONTH(Taulukko1[[#This Row],[Loppu PVM]])&lt;=6,AND(MONTH(Taulukko1[[#This Row],[Loppu PVM]] )=6))</f>
        <v>0</v>
      </c>
    </row>
    <row r="3394" spans="1:34">
      <c r="A3394" s="64" t="s">
        <v>665</v>
      </c>
      <c r="B3394" s="46">
        <v>42268</v>
      </c>
      <c r="C3394" s="45" t="s">
        <v>4996</v>
      </c>
      <c r="D3394" s="47"/>
      <c r="E3394" s="48">
        <v>85</v>
      </c>
      <c r="F3394" s="46">
        <v>42319</v>
      </c>
      <c r="G3394" s="49">
        <v>19</v>
      </c>
      <c r="H3394" s="48">
        <v>500</v>
      </c>
      <c r="I3394" s="129">
        <f>INDEX('TOL2008'!B:B,MATCH(A3394,'TOL2008'!A:A,0))</f>
        <v>58130</v>
      </c>
      <c r="J3394" s="129" t="str">
        <f>INDEX(Pääluokka!$H$2:$H$100,MATCH(VALUE(LEFT(Taulukko1[[#This Row],[TOL2008]],2)),Pääluokka!$G$2:$G$100,0))</f>
        <v>Informaatio ja viestintä</v>
      </c>
      <c r="K3394" s="129" t="str">
        <f>INDEX(Pääluokka!$I$2:$I$100,MATCH(VALUE(LEFT(Taulukko1[[#This Row],[TOL2008]],2)),Pääluokka!$G$2:$G$100,0))</f>
        <v>Palvelualat (G-N, R, S)</v>
      </c>
      <c r="L3394" s="50">
        <f t="shared" si="520"/>
        <v>51</v>
      </c>
      <c r="M3394" s="51">
        <f t="shared" si="521"/>
        <v>42268</v>
      </c>
      <c r="N3394" s="51">
        <f t="shared" si="522"/>
        <v>42319</v>
      </c>
      <c r="O3394" s="51">
        <f t="shared" si="523"/>
        <v>42248</v>
      </c>
      <c r="P3394" s="51">
        <f t="shared" si="524"/>
        <v>42309</v>
      </c>
      <c r="Q3394" s="41">
        <f t="shared" si="525"/>
        <v>2015</v>
      </c>
      <c r="R3394" s="41">
        <f t="shared" si="526"/>
        <v>2015</v>
      </c>
      <c r="S3394" s="51" t="str">
        <f>YEAR(Taulukko1[[#This Row],[Alku KK]])&amp;"Q"&amp;ROUNDDOWN((MONTH(Taulukko1[[#This Row],[Alku KK]])-1)/3+1,0)</f>
        <v>2015Q3</v>
      </c>
      <c r="T3394" s="51" t="str">
        <f>YEAR(Taulukko1[[#This Row],[Loppu KK]])&amp;"Q"&amp;ROUNDDOWN((MONTH(Taulukko1[[#This Row],[Loppu KK]])-1)/3+1,0)</f>
        <v>2015Q4</v>
      </c>
      <c r="U3394" s="66">
        <f>IF(COUNT(Taulukko1[[#This Row],[Neuvottelujen alaiset ]])=1,Taulukko1[[#This Row],[Neuvottelujen alaiset ]],Taulukko1[[#This Row],[Vähennystarve]])</f>
        <v>500</v>
      </c>
      <c r="V3394" s="52">
        <f t="shared" si="527"/>
        <v>0.17</v>
      </c>
      <c r="W3394" s="52">
        <f t="shared" si="528"/>
        <v>3.7999999999999999E-2</v>
      </c>
      <c r="X3394" s="52">
        <f t="shared" si="529"/>
        <v>0.22352941176470589</v>
      </c>
      <c r="Y3394" s="90" t="b">
        <f>AND(MONTH(Taulukko1[[#This Row],[Alku PVM]] )=6,DAY(Taulukko1[[#This Row],[Alku PVM]] )&gt;19)</f>
        <v>0</v>
      </c>
      <c r="Z3394" s="90" t="b">
        <f>AND(MONTH(Taulukko1[[#This Row],[Loppu PVM]] )=6,DAY(Taulukko1[[#This Row],[Loppu PVM]] )&gt;19)</f>
        <v>0</v>
      </c>
      <c r="AA3394" s="90" t="b">
        <f>OR(MONTH(Taulukko1[[#This Row],[Alku PVM]] )&lt;=5,AND(MONTH(Taulukko1[[#This Row],[Alku PVM]] )=6,DAY(Taulukko1[[#This Row],[Alku PVM]] )&lt;20))</f>
        <v>0</v>
      </c>
      <c r="AB3394" s="90" t="b">
        <f>OR(MONTH(Taulukko1[[#This Row],[Loppu PVM]])&lt;=5,AND(MONTH(Taulukko1[[#This Row],[Loppu PVM]] )=6,DAY(Taulukko1[[#This Row],[Loppu PVM]])&lt;20))</f>
        <v>0</v>
      </c>
      <c r="AC3394" s="90" t="b">
        <f>OR(MONTH(Taulukko1[[#This Row],[Alku PVM]] )&lt;=3,AND(MONTH(Taulukko1[[#This Row],[Alku PVM]] )=3))</f>
        <v>0</v>
      </c>
      <c r="AD3394" s="90" t="b">
        <f>OR(MONTH(Taulukko1[[#This Row],[Loppu PVM]] )&lt;=3,AND(MONTH(Taulukko1[[#This Row],[Loppu PVM]] )=3))</f>
        <v>0</v>
      </c>
      <c r="AE3394" s="90" t="b">
        <f>OR(MONTH(Taulukko1[[#This Row],[Alku PVM]] )&lt;=9,AND(MONTH(Taulukko1[[#This Row],[Alku PVM]] )=9))</f>
        <v>1</v>
      </c>
      <c r="AF3394" s="90" t="b">
        <f>OR(MONTH(Taulukko1[[#This Row],[Loppu PVM]])&lt;=9,AND(MONTH(Taulukko1[[#This Row],[Loppu PVM]] )=9))</f>
        <v>0</v>
      </c>
      <c r="AG3394" s="90" t="b">
        <f>OR(MONTH(Taulukko1[[#This Row],[Alku PVM]] )&lt;=6,AND(MONTH(Taulukko1[[#This Row],[Alku PVM]] )=6))</f>
        <v>0</v>
      </c>
      <c r="AH3394" s="90" t="b">
        <f>OR(MONTH(Taulukko1[[#This Row],[Loppu PVM]])&lt;=6,AND(MONTH(Taulukko1[[#This Row],[Loppu PVM]] )=6))</f>
        <v>0</v>
      </c>
    </row>
    <row r="3395" spans="1:34">
      <c r="A3395" s="63" t="s">
        <v>4828</v>
      </c>
      <c r="B3395" s="46">
        <v>42268</v>
      </c>
      <c r="C3395" s="45" t="s">
        <v>1634</v>
      </c>
      <c r="D3395" s="47"/>
      <c r="E3395" s="48">
        <v>35</v>
      </c>
      <c r="F3395" s="46"/>
      <c r="G3395" s="49"/>
      <c r="H3395" s="48">
        <v>220</v>
      </c>
      <c r="I3395" s="129">
        <f>INDEX('TOL2008'!B:B,MATCH(A3395,'TOL2008'!A:A,0))</f>
        <v>82990</v>
      </c>
      <c r="J3395" s="129" t="str">
        <f>INDEX(Pääluokka!$H$2:$H$100,MATCH(VALUE(LEFT(Taulukko1[[#This Row],[TOL2008]],2)),Pääluokka!$G$2:$G$100,0))</f>
        <v>Hallinto- ja tukipalvelutoiminta</v>
      </c>
      <c r="K3395" s="129" t="str">
        <f>INDEX(Pääluokka!$I$2:$I$100,MATCH(VALUE(LEFT(Taulukko1[[#This Row],[TOL2008]],2)),Pääluokka!$G$2:$G$100,0))</f>
        <v>Palvelualat (G-N, R, S)</v>
      </c>
      <c r="L3395" s="50" t="str">
        <f t="shared" ref="L3395:L3458" si="530">IFERROR(IF(AND(ISNUMBER(B3395),ISNUMBER(F3395),F3395&gt;B3395),F3395-B3395,"NA"),"NA")</f>
        <v>NA</v>
      </c>
      <c r="M3395" s="51">
        <f t="shared" ref="M3395:M3458" si="531">IF(ISNUMBER(B3395),B3395,IF(ISNUMBER(F3395),F3395-$L$1,"NA"))</f>
        <v>42268</v>
      </c>
      <c r="N3395" s="51">
        <f t="shared" ref="N3395:N3458" si="532">IF(ISNUMBER(F3395),F3395,IF(ISNUMBER(B3395),B3395+$L$1,"NA"))</f>
        <v>42319</v>
      </c>
      <c r="O3395" s="51">
        <f t="shared" ref="O3395:O3458" si="533">IFERROR(DATE(YEAR(M3395),MONTH(M3395),1),"NA")</f>
        <v>42248</v>
      </c>
      <c r="P3395" s="51">
        <f t="shared" ref="P3395:P3458" si="534">IFERROR(DATE(YEAR(N3395),MONTH(N3395),1),"NA")</f>
        <v>42309</v>
      </c>
      <c r="Q3395" s="41">
        <f t="shared" ref="Q3395:Q3458" si="535">IFERROR(YEAR(O3395),"NA")</f>
        <v>2015</v>
      </c>
      <c r="R3395" s="41">
        <f t="shared" ref="R3395:R3458" si="536">IFERROR(YEAR(P3395),"NA")</f>
        <v>2015</v>
      </c>
      <c r="S3395" s="51" t="str">
        <f>YEAR(Taulukko1[[#This Row],[Alku KK]])&amp;"Q"&amp;ROUNDDOWN((MONTH(Taulukko1[[#This Row],[Alku KK]])-1)/3+1,0)</f>
        <v>2015Q3</v>
      </c>
      <c r="T3395" s="51" t="str">
        <f>YEAR(Taulukko1[[#This Row],[Loppu KK]])&amp;"Q"&amp;ROUNDDOWN((MONTH(Taulukko1[[#This Row],[Loppu KK]])-1)/3+1,0)</f>
        <v>2015Q4</v>
      </c>
      <c r="U3395" s="66">
        <f>IF(COUNT(Taulukko1[[#This Row],[Neuvottelujen alaiset ]])=1,Taulukko1[[#This Row],[Neuvottelujen alaiset ]],Taulukko1[[#This Row],[Vähennystarve]])</f>
        <v>220</v>
      </c>
      <c r="V3395" s="52">
        <f t="shared" ref="V3395:V3458" si="537">IF(AND(ISNUMBER(E3395),ISNUMBER(H3395)),E3395/H3395,"NA")</f>
        <v>0.15909090909090909</v>
      </c>
      <c r="W3395" s="52" t="str">
        <f t="shared" ref="W3395:W3458" si="538">IF(AND(ISNUMBER(G3395),ISNUMBER(H3395)),G3395/H3395,"NA")</f>
        <v>NA</v>
      </c>
      <c r="X3395" s="52" t="str">
        <f t="shared" ref="X3395:X3458" si="539">IF(AND(ISNUMBER(G3395),ISNUMBER(E3395)),G3395/E3395,"NA")</f>
        <v>NA</v>
      </c>
      <c r="Y3395" s="90" t="b">
        <f>AND(MONTH(Taulukko1[[#This Row],[Alku PVM]] )=6,DAY(Taulukko1[[#This Row],[Alku PVM]] )&gt;19)</f>
        <v>0</v>
      </c>
      <c r="Z3395" s="90" t="b">
        <f>AND(MONTH(Taulukko1[[#This Row],[Loppu PVM]] )=6,DAY(Taulukko1[[#This Row],[Loppu PVM]] )&gt;19)</f>
        <v>0</v>
      </c>
      <c r="AA3395" s="90" t="b">
        <f>OR(MONTH(Taulukko1[[#This Row],[Alku PVM]] )&lt;=5,AND(MONTH(Taulukko1[[#This Row],[Alku PVM]] )=6,DAY(Taulukko1[[#This Row],[Alku PVM]] )&lt;20))</f>
        <v>0</v>
      </c>
      <c r="AB3395" s="90" t="b">
        <f>OR(MONTH(Taulukko1[[#This Row],[Loppu PVM]])&lt;=5,AND(MONTH(Taulukko1[[#This Row],[Loppu PVM]] )=6,DAY(Taulukko1[[#This Row],[Loppu PVM]])&lt;20))</f>
        <v>0</v>
      </c>
      <c r="AC3395" s="90" t="b">
        <f>OR(MONTH(Taulukko1[[#This Row],[Alku PVM]] )&lt;=3,AND(MONTH(Taulukko1[[#This Row],[Alku PVM]] )=3))</f>
        <v>0</v>
      </c>
      <c r="AD3395" s="90" t="b">
        <f>OR(MONTH(Taulukko1[[#This Row],[Loppu PVM]] )&lt;=3,AND(MONTH(Taulukko1[[#This Row],[Loppu PVM]] )=3))</f>
        <v>0</v>
      </c>
      <c r="AE3395" s="90" t="b">
        <f>OR(MONTH(Taulukko1[[#This Row],[Alku PVM]] )&lt;=9,AND(MONTH(Taulukko1[[#This Row],[Alku PVM]] )=9))</f>
        <v>1</v>
      </c>
      <c r="AF3395" s="90" t="b">
        <f>OR(MONTH(Taulukko1[[#This Row],[Loppu PVM]])&lt;=9,AND(MONTH(Taulukko1[[#This Row],[Loppu PVM]] )=9))</f>
        <v>0</v>
      </c>
      <c r="AG3395" s="90" t="b">
        <f>OR(MONTH(Taulukko1[[#This Row],[Alku PVM]] )&lt;=6,AND(MONTH(Taulukko1[[#This Row],[Alku PVM]] )=6))</f>
        <v>0</v>
      </c>
      <c r="AH3395" s="90" t="b">
        <f>OR(MONTH(Taulukko1[[#This Row],[Loppu PVM]])&lt;=6,AND(MONTH(Taulukko1[[#This Row],[Loppu PVM]] )=6))</f>
        <v>0</v>
      </c>
    </row>
    <row r="3396" spans="1:34">
      <c r="A3396" s="45" t="s">
        <v>4831</v>
      </c>
      <c r="B3396" s="46">
        <v>42269</v>
      </c>
      <c r="C3396" s="45" t="s">
        <v>4832</v>
      </c>
      <c r="D3396" s="47"/>
      <c r="E3396" s="48">
        <v>8</v>
      </c>
      <c r="F3396" s="46">
        <v>42356</v>
      </c>
      <c r="G3396" s="49">
        <v>8</v>
      </c>
      <c r="H3396" s="48">
        <v>22</v>
      </c>
      <c r="I3396" s="129">
        <f>INDEX('TOL2008'!B:B,MATCH(A3396,'TOL2008'!A:A,0))</f>
        <v>94910</v>
      </c>
      <c r="J3396" s="129" t="str">
        <f>INDEX(Pääluokka!$H$2:$H$100,MATCH(VALUE(LEFT(Taulukko1[[#This Row],[TOL2008]],2)),Pääluokka!$G$2:$G$100,0))</f>
        <v>Muu palvelutoiminta</v>
      </c>
      <c r="K3396" s="129" t="str">
        <f>INDEX(Pääluokka!$I$2:$I$100,MATCH(VALUE(LEFT(Taulukko1[[#This Row],[TOL2008]],2)),Pääluokka!$G$2:$G$100,0))</f>
        <v>Palvelualat (G-N, R, S)</v>
      </c>
      <c r="L3396" s="50">
        <f t="shared" si="530"/>
        <v>87</v>
      </c>
      <c r="M3396" s="51">
        <f t="shared" si="531"/>
        <v>42269</v>
      </c>
      <c r="N3396" s="51">
        <f t="shared" si="532"/>
        <v>42356</v>
      </c>
      <c r="O3396" s="51">
        <f t="shared" si="533"/>
        <v>42248</v>
      </c>
      <c r="P3396" s="51">
        <f t="shared" si="534"/>
        <v>42339</v>
      </c>
      <c r="Q3396" s="41">
        <f t="shared" si="535"/>
        <v>2015</v>
      </c>
      <c r="R3396" s="41">
        <f t="shared" si="536"/>
        <v>2015</v>
      </c>
      <c r="S3396" s="51" t="str">
        <f>YEAR(Taulukko1[[#This Row],[Alku KK]])&amp;"Q"&amp;ROUNDDOWN((MONTH(Taulukko1[[#This Row],[Alku KK]])-1)/3+1,0)</f>
        <v>2015Q3</v>
      </c>
      <c r="T3396" s="51" t="str">
        <f>YEAR(Taulukko1[[#This Row],[Loppu KK]])&amp;"Q"&amp;ROUNDDOWN((MONTH(Taulukko1[[#This Row],[Loppu KK]])-1)/3+1,0)</f>
        <v>2015Q4</v>
      </c>
      <c r="U3396" s="66">
        <f>IF(COUNT(Taulukko1[[#This Row],[Neuvottelujen alaiset ]])=1,Taulukko1[[#This Row],[Neuvottelujen alaiset ]],Taulukko1[[#This Row],[Vähennystarve]])</f>
        <v>22</v>
      </c>
      <c r="V3396" s="52">
        <f t="shared" si="537"/>
        <v>0.36363636363636365</v>
      </c>
      <c r="W3396" s="52">
        <f t="shared" si="538"/>
        <v>0.36363636363636365</v>
      </c>
      <c r="X3396" s="52">
        <f t="shared" si="539"/>
        <v>1</v>
      </c>
      <c r="Y3396" s="90" t="b">
        <f>AND(MONTH(Taulukko1[[#This Row],[Alku PVM]] )=6,DAY(Taulukko1[[#This Row],[Alku PVM]] )&gt;19)</f>
        <v>0</v>
      </c>
      <c r="Z3396" s="90" t="b">
        <f>AND(MONTH(Taulukko1[[#This Row],[Loppu PVM]] )=6,DAY(Taulukko1[[#This Row],[Loppu PVM]] )&gt;19)</f>
        <v>0</v>
      </c>
      <c r="AA3396" s="90" t="b">
        <f>OR(MONTH(Taulukko1[[#This Row],[Alku PVM]] )&lt;=5,AND(MONTH(Taulukko1[[#This Row],[Alku PVM]] )=6,DAY(Taulukko1[[#This Row],[Alku PVM]] )&lt;20))</f>
        <v>0</v>
      </c>
      <c r="AB3396" s="90" t="b">
        <f>OR(MONTH(Taulukko1[[#This Row],[Loppu PVM]])&lt;=5,AND(MONTH(Taulukko1[[#This Row],[Loppu PVM]] )=6,DAY(Taulukko1[[#This Row],[Loppu PVM]])&lt;20))</f>
        <v>0</v>
      </c>
      <c r="AC3396" s="90" t="b">
        <f>OR(MONTH(Taulukko1[[#This Row],[Alku PVM]] )&lt;=3,AND(MONTH(Taulukko1[[#This Row],[Alku PVM]] )=3))</f>
        <v>0</v>
      </c>
      <c r="AD3396" s="90" t="b">
        <f>OR(MONTH(Taulukko1[[#This Row],[Loppu PVM]] )&lt;=3,AND(MONTH(Taulukko1[[#This Row],[Loppu PVM]] )=3))</f>
        <v>0</v>
      </c>
      <c r="AE3396" s="90" t="b">
        <f>OR(MONTH(Taulukko1[[#This Row],[Alku PVM]] )&lt;=9,AND(MONTH(Taulukko1[[#This Row],[Alku PVM]] )=9))</f>
        <v>1</v>
      </c>
      <c r="AF3396" s="90" t="b">
        <f>OR(MONTH(Taulukko1[[#This Row],[Loppu PVM]])&lt;=9,AND(MONTH(Taulukko1[[#This Row],[Loppu PVM]] )=9))</f>
        <v>0</v>
      </c>
      <c r="AG3396" s="90" t="b">
        <f>OR(MONTH(Taulukko1[[#This Row],[Alku PVM]] )&lt;=6,AND(MONTH(Taulukko1[[#This Row],[Alku PVM]] )=6))</f>
        <v>0</v>
      </c>
      <c r="AH3396" s="90" t="b">
        <f>OR(MONTH(Taulukko1[[#This Row],[Loppu PVM]])&lt;=6,AND(MONTH(Taulukko1[[#This Row],[Loppu PVM]] )=6))</f>
        <v>0</v>
      </c>
    </row>
    <row r="3397" spans="1:34">
      <c r="A3397" s="63" t="s">
        <v>2290</v>
      </c>
      <c r="B3397" s="46">
        <v>42270</v>
      </c>
      <c r="C3397" s="45" t="s">
        <v>4830</v>
      </c>
      <c r="D3397" s="47"/>
      <c r="E3397" s="48">
        <v>53</v>
      </c>
      <c r="F3397" s="46">
        <v>42303</v>
      </c>
      <c r="G3397" s="49">
        <v>28</v>
      </c>
      <c r="H3397" s="48">
        <v>600</v>
      </c>
      <c r="I3397" s="129">
        <f>INDEX('TOL2008'!B:B,MATCH(A3397,'TOL2008'!A:A,0))</f>
        <v>46390</v>
      </c>
      <c r="J3397" s="129" t="str">
        <f>INDEX(Pääluokka!$H$2:$H$100,MATCH(VALUE(LEFT(Taulukko1[[#This Row],[TOL2008]],2)),Pääluokka!$G$2:$G$100,0))</f>
        <v>Tukku- ja vähittäiskauppa; moottoriajoneuvojen ja moottoripyörien korjaus</v>
      </c>
      <c r="K3397" s="129" t="str">
        <f>INDEX(Pääluokka!$I$2:$I$100,MATCH(VALUE(LEFT(Taulukko1[[#This Row],[TOL2008]],2)),Pääluokka!$G$2:$G$100,0))</f>
        <v>Palvelualat (G-N, R, S)</v>
      </c>
      <c r="L3397" s="50">
        <f t="shared" si="530"/>
        <v>33</v>
      </c>
      <c r="M3397" s="51">
        <f t="shared" si="531"/>
        <v>42270</v>
      </c>
      <c r="N3397" s="51">
        <f t="shared" si="532"/>
        <v>42303</v>
      </c>
      <c r="O3397" s="51">
        <f t="shared" si="533"/>
        <v>42248</v>
      </c>
      <c r="P3397" s="51">
        <f t="shared" si="534"/>
        <v>42278</v>
      </c>
      <c r="Q3397" s="41">
        <f t="shared" si="535"/>
        <v>2015</v>
      </c>
      <c r="R3397" s="41">
        <f t="shared" si="536"/>
        <v>2015</v>
      </c>
      <c r="S3397" s="51" t="str">
        <f>YEAR(Taulukko1[[#This Row],[Alku KK]])&amp;"Q"&amp;ROUNDDOWN((MONTH(Taulukko1[[#This Row],[Alku KK]])-1)/3+1,0)</f>
        <v>2015Q3</v>
      </c>
      <c r="T3397" s="51" t="str">
        <f>YEAR(Taulukko1[[#This Row],[Loppu KK]])&amp;"Q"&amp;ROUNDDOWN((MONTH(Taulukko1[[#This Row],[Loppu KK]])-1)/3+1,0)</f>
        <v>2015Q4</v>
      </c>
      <c r="U3397" s="66">
        <f>IF(COUNT(Taulukko1[[#This Row],[Neuvottelujen alaiset ]])=1,Taulukko1[[#This Row],[Neuvottelujen alaiset ]],Taulukko1[[#This Row],[Vähennystarve]])</f>
        <v>600</v>
      </c>
      <c r="V3397" s="52">
        <f t="shared" si="537"/>
        <v>8.8333333333333333E-2</v>
      </c>
      <c r="W3397" s="52">
        <f t="shared" si="538"/>
        <v>4.6666666666666669E-2</v>
      </c>
      <c r="X3397" s="52">
        <f t="shared" si="539"/>
        <v>0.52830188679245282</v>
      </c>
      <c r="Y3397" s="90" t="b">
        <f>AND(MONTH(Taulukko1[[#This Row],[Alku PVM]] )=6,DAY(Taulukko1[[#This Row],[Alku PVM]] )&gt;19)</f>
        <v>0</v>
      </c>
      <c r="Z3397" s="90" t="b">
        <f>AND(MONTH(Taulukko1[[#This Row],[Loppu PVM]] )=6,DAY(Taulukko1[[#This Row],[Loppu PVM]] )&gt;19)</f>
        <v>0</v>
      </c>
      <c r="AA3397" s="90" t="b">
        <f>OR(MONTH(Taulukko1[[#This Row],[Alku PVM]] )&lt;=5,AND(MONTH(Taulukko1[[#This Row],[Alku PVM]] )=6,DAY(Taulukko1[[#This Row],[Alku PVM]] )&lt;20))</f>
        <v>0</v>
      </c>
      <c r="AB3397" s="90" t="b">
        <f>OR(MONTH(Taulukko1[[#This Row],[Loppu PVM]])&lt;=5,AND(MONTH(Taulukko1[[#This Row],[Loppu PVM]] )=6,DAY(Taulukko1[[#This Row],[Loppu PVM]])&lt;20))</f>
        <v>0</v>
      </c>
      <c r="AC3397" s="90" t="b">
        <f>OR(MONTH(Taulukko1[[#This Row],[Alku PVM]] )&lt;=3,AND(MONTH(Taulukko1[[#This Row],[Alku PVM]] )=3))</f>
        <v>0</v>
      </c>
      <c r="AD3397" s="90" t="b">
        <f>OR(MONTH(Taulukko1[[#This Row],[Loppu PVM]] )&lt;=3,AND(MONTH(Taulukko1[[#This Row],[Loppu PVM]] )=3))</f>
        <v>0</v>
      </c>
      <c r="AE3397" s="90" t="b">
        <f>OR(MONTH(Taulukko1[[#This Row],[Alku PVM]] )&lt;=9,AND(MONTH(Taulukko1[[#This Row],[Alku PVM]] )=9))</f>
        <v>1</v>
      </c>
      <c r="AF3397" s="90" t="b">
        <f>OR(MONTH(Taulukko1[[#This Row],[Loppu PVM]])&lt;=9,AND(MONTH(Taulukko1[[#This Row],[Loppu PVM]] )=9))</f>
        <v>0</v>
      </c>
      <c r="AG3397" s="90" t="b">
        <f>OR(MONTH(Taulukko1[[#This Row],[Alku PVM]] )&lt;=6,AND(MONTH(Taulukko1[[#This Row],[Alku PVM]] )=6))</f>
        <v>0</v>
      </c>
      <c r="AH3397" s="90" t="b">
        <f>OR(MONTH(Taulukko1[[#This Row],[Loppu PVM]])&lt;=6,AND(MONTH(Taulukko1[[#This Row],[Loppu PVM]] )=6))</f>
        <v>0</v>
      </c>
    </row>
    <row r="3398" spans="1:34">
      <c r="A3398" s="63" t="s">
        <v>4833</v>
      </c>
      <c r="B3398" s="46">
        <v>42270</v>
      </c>
      <c r="C3398" s="45" t="s">
        <v>143</v>
      </c>
      <c r="D3398" s="47"/>
      <c r="E3398" s="48">
        <v>9</v>
      </c>
      <c r="F3398" s="46">
        <v>42318</v>
      </c>
      <c r="G3398" s="49">
        <v>3</v>
      </c>
      <c r="H3398" s="48">
        <v>22</v>
      </c>
      <c r="I3398" s="129">
        <f>INDEX('TOL2008'!B:B,MATCH(A3398,'TOL2008'!A:A,0))</f>
        <v>94999</v>
      </c>
      <c r="J3398" s="129" t="str">
        <f>INDEX(Pääluokka!$H$2:$H$100,MATCH(VALUE(LEFT(Taulukko1[[#This Row],[TOL2008]],2)),Pääluokka!$G$2:$G$100,0))</f>
        <v>Muu palvelutoiminta</v>
      </c>
      <c r="K3398" s="129" t="str">
        <f>INDEX(Pääluokka!$I$2:$I$100,MATCH(VALUE(LEFT(Taulukko1[[#This Row],[TOL2008]],2)),Pääluokka!$G$2:$G$100,0))</f>
        <v>Palvelualat (G-N, R, S)</v>
      </c>
      <c r="L3398" s="50">
        <f t="shared" si="530"/>
        <v>48</v>
      </c>
      <c r="M3398" s="51">
        <f t="shared" si="531"/>
        <v>42270</v>
      </c>
      <c r="N3398" s="51">
        <f t="shared" si="532"/>
        <v>42318</v>
      </c>
      <c r="O3398" s="51">
        <f t="shared" si="533"/>
        <v>42248</v>
      </c>
      <c r="P3398" s="51">
        <f t="shared" si="534"/>
        <v>42309</v>
      </c>
      <c r="Q3398" s="41">
        <f t="shared" si="535"/>
        <v>2015</v>
      </c>
      <c r="R3398" s="41">
        <f t="shared" si="536"/>
        <v>2015</v>
      </c>
      <c r="S3398" s="51" t="str">
        <f>YEAR(Taulukko1[[#This Row],[Alku KK]])&amp;"Q"&amp;ROUNDDOWN((MONTH(Taulukko1[[#This Row],[Alku KK]])-1)/3+1,0)</f>
        <v>2015Q3</v>
      </c>
      <c r="T3398" s="51" t="str">
        <f>YEAR(Taulukko1[[#This Row],[Loppu KK]])&amp;"Q"&amp;ROUNDDOWN((MONTH(Taulukko1[[#This Row],[Loppu KK]])-1)/3+1,0)</f>
        <v>2015Q4</v>
      </c>
      <c r="U3398" s="66">
        <f>IF(COUNT(Taulukko1[[#This Row],[Neuvottelujen alaiset ]])=1,Taulukko1[[#This Row],[Neuvottelujen alaiset ]],Taulukko1[[#This Row],[Vähennystarve]])</f>
        <v>22</v>
      </c>
      <c r="V3398" s="52">
        <f t="shared" si="537"/>
        <v>0.40909090909090912</v>
      </c>
      <c r="W3398" s="52">
        <f t="shared" si="538"/>
        <v>0.13636363636363635</v>
      </c>
      <c r="X3398" s="52">
        <f t="shared" si="539"/>
        <v>0.33333333333333331</v>
      </c>
      <c r="Y3398" s="90" t="b">
        <f>AND(MONTH(Taulukko1[[#This Row],[Alku PVM]] )=6,DAY(Taulukko1[[#This Row],[Alku PVM]] )&gt;19)</f>
        <v>0</v>
      </c>
      <c r="Z3398" s="90" t="b">
        <f>AND(MONTH(Taulukko1[[#This Row],[Loppu PVM]] )=6,DAY(Taulukko1[[#This Row],[Loppu PVM]] )&gt;19)</f>
        <v>0</v>
      </c>
      <c r="AA3398" s="90" t="b">
        <f>OR(MONTH(Taulukko1[[#This Row],[Alku PVM]] )&lt;=5,AND(MONTH(Taulukko1[[#This Row],[Alku PVM]] )=6,DAY(Taulukko1[[#This Row],[Alku PVM]] )&lt;20))</f>
        <v>0</v>
      </c>
      <c r="AB3398" s="90" t="b">
        <f>OR(MONTH(Taulukko1[[#This Row],[Loppu PVM]])&lt;=5,AND(MONTH(Taulukko1[[#This Row],[Loppu PVM]] )=6,DAY(Taulukko1[[#This Row],[Loppu PVM]])&lt;20))</f>
        <v>0</v>
      </c>
      <c r="AC3398" s="90" t="b">
        <f>OR(MONTH(Taulukko1[[#This Row],[Alku PVM]] )&lt;=3,AND(MONTH(Taulukko1[[#This Row],[Alku PVM]] )=3))</f>
        <v>0</v>
      </c>
      <c r="AD3398" s="90" t="b">
        <f>OR(MONTH(Taulukko1[[#This Row],[Loppu PVM]] )&lt;=3,AND(MONTH(Taulukko1[[#This Row],[Loppu PVM]] )=3))</f>
        <v>0</v>
      </c>
      <c r="AE3398" s="90" t="b">
        <f>OR(MONTH(Taulukko1[[#This Row],[Alku PVM]] )&lt;=9,AND(MONTH(Taulukko1[[#This Row],[Alku PVM]] )=9))</f>
        <v>1</v>
      </c>
      <c r="AF3398" s="90" t="b">
        <f>OR(MONTH(Taulukko1[[#This Row],[Loppu PVM]])&lt;=9,AND(MONTH(Taulukko1[[#This Row],[Loppu PVM]] )=9))</f>
        <v>0</v>
      </c>
      <c r="AG3398" s="90" t="b">
        <f>OR(MONTH(Taulukko1[[#This Row],[Alku PVM]] )&lt;=6,AND(MONTH(Taulukko1[[#This Row],[Alku PVM]] )=6))</f>
        <v>0</v>
      </c>
      <c r="AH3398" s="90" t="b">
        <f>OR(MONTH(Taulukko1[[#This Row],[Loppu PVM]])&lt;=6,AND(MONTH(Taulukko1[[#This Row],[Loppu PVM]] )=6))</f>
        <v>0</v>
      </c>
    </row>
    <row r="3399" spans="1:34">
      <c r="A3399" s="45" t="s">
        <v>362</v>
      </c>
      <c r="B3399" s="46">
        <v>42271</v>
      </c>
      <c r="C3399" s="45" t="s">
        <v>143</v>
      </c>
      <c r="D3399" s="35" t="s">
        <v>25</v>
      </c>
      <c r="E3399" s="48">
        <v>15</v>
      </c>
      <c r="F3399" s="46"/>
      <c r="G3399" s="49"/>
      <c r="H3399" s="48">
        <v>40</v>
      </c>
      <c r="I3399" s="129">
        <f>INDEX('TOL2008'!B:B,MATCH(A3399,'TOL2008'!A:A,0))</f>
        <v>22190</v>
      </c>
      <c r="J3399" s="129" t="str">
        <f>INDEX(Pääluokka!$H$2:$H$100,MATCH(VALUE(LEFT(Taulukko1[[#This Row],[TOL2008]],2)),Pääluokka!$G$2:$G$100,0))</f>
        <v>Teollisuus</v>
      </c>
      <c r="K3399" s="129" t="str">
        <f>INDEX(Pääluokka!$I$2:$I$100,MATCH(VALUE(LEFT(Taulukko1[[#This Row],[TOL2008]],2)),Pääluokka!$G$2:$G$100,0))</f>
        <v>Teollisuus (C-E)</v>
      </c>
      <c r="L3399" s="50" t="str">
        <f t="shared" si="530"/>
        <v>NA</v>
      </c>
      <c r="M3399" s="51">
        <f t="shared" si="531"/>
        <v>42271</v>
      </c>
      <c r="N3399" s="51">
        <f t="shared" si="532"/>
        <v>42322</v>
      </c>
      <c r="O3399" s="51">
        <f t="shared" si="533"/>
        <v>42248</v>
      </c>
      <c r="P3399" s="51">
        <f t="shared" si="534"/>
        <v>42309</v>
      </c>
      <c r="Q3399" s="41">
        <f t="shared" si="535"/>
        <v>2015</v>
      </c>
      <c r="R3399" s="41">
        <f t="shared" si="536"/>
        <v>2015</v>
      </c>
      <c r="S3399" s="51" t="str">
        <f>YEAR(Taulukko1[[#This Row],[Alku KK]])&amp;"Q"&amp;ROUNDDOWN((MONTH(Taulukko1[[#This Row],[Alku KK]])-1)/3+1,0)</f>
        <v>2015Q3</v>
      </c>
      <c r="T3399" s="51" t="str">
        <f>YEAR(Taulukko1[[#This Row],[Loppu KK]])&amp;"Q"&amp;ROUNDDOWN((MONTH(Taulukko1[[#This Row],[Loppu KK]])-1)/3+1,0)</f>
        <v>2015Q4</v>
      </c>
      <c r="U3399" s="66">
        <f>IF(COUNT(Taulukko1[[#This Row],[Neuvottelujen alaiset ]])=1,Taulukko1[[#This Row],[Neuvottelujen alaiset ]],Taulukko1[[#This Row],[Vähennystarve]])</f>
        <v>40</v>
      </c>
      <c r="V3399" s="52">
        <f t="shared" si="537"/>
        <v>0.375</v>
      </c>
      <c r="W3399" s="52" t="str">
        <f t="shared" si="538"/>
        <v>NA</v>
      </c>
      <c r="X3399" s="52" t="str">
        <f t="shared" si="539"/>
        <v>NA</v>
      </c>
      <c r="Y3399" s="90" t="b">
        <f>AND(MONTH(Taulukko1[[#This Row],[Alku PVM]] )=6,DAY(Taulukko1[[#This Row],[Alku PVM]] )&gt;19)</f>
        <v>0</v>
      </c>
      <c r="Z3399" s="90" t="b">
        <f>AND(MONTH(Taulukko1[[#This Row],[Loppu PVM]] )=6,DAY(Taulukko1[[#This Row],[Loppu PVM]] )&gt;19)</f>
        <v>0</v>
      </c>
      <c r="AA3399" s="90" t="b">
        <f>OR(MONTH(Taulukko1[[#This Row],[Alku PVM]] )&lt;=5,AND(MONTH(Taulukko1[[#This Row],[Alku PVM]] )=6,DAY(Taulukko1[[#This Row],[Alku PVM]] )&lt;20))</f>
        <v>0</v>
      </c>
      <c r="AB3399" s="90" t="b">
        <f>OR(MONTH(Taulukko1[[#This Row],[Loppu PVM]])&lt;=5,AND(MONTH(Taulukko1[[#This Row],[Loppu PVM]] )=6,DAY(Taulukko1[[#This Row],[Loppu PVM]])&lt;20))</f>
        <v>0</v>
      </c>
      <c r="AC3399" s="90" t="b">
        <f>OR(MONTH(Taulukko1[[#This Row],[Alku PVM]] )&lt;=3,AND(MONTH(Taulukko1[[#This Row],[Alku PVM]] )=3))</f>
        <v>0</v>
      </c>
      <c r="AD3399" s="90" t="b">
        <f>OR(MONTH(Taulukko1[[#This Row],[Loppu PVM]] )&lt;=3,AND(MONTH(Taulukko1[[#This Row],[Loppu PVM]] )=3))</f>
        <v>0</v>
      </c>
      <c r="AE3399" s="90" t="b">
        <f>OR(MONTH(Taulukko1[[#This Row],[Alku PVM]] )&lt;=9,AND(MONTH(Taulukko1[[#This Row],[Alku PVM]] )=9))</f>
        <v>1</v>
      </c>
      <c r="AF3399" s="90" t="b">
        <f>OR(MONTH(Taulukko1[[#This Row],[Loppu PVM]])&lt;=9,AND(MONTH(Taulukko1[[#This Row],[Loppu PVM]] )=9))</f>
        <v>0</v>
      </c>
      <c r="AG3399" s="90" t="b">
        <f>OR(MONTH(Taulukko1[[#This Row],[Alku PVM]] )&lt;=6,AND(MONTH(Taulukko1[[#This Row],[Alku PVM]] )=6))</f>
        <v>0</v>
      </c>
      <c r="AH3399" s="90" t="b">
        <f>OR(MONTH(Taulukko1[[#This Row],[Loppu PVM]])&lt;=6,AND(MONTH(Taulukko1[[#This Row],[Loppu PVM]] )=6))</f>
        <v>0</v>
      </c>
    </row>
    <row r="3400" spans="1:34">
      <c r="A3400" s="45" t="s">
        <v>4883</v>
      </c>
      <c r="B3400" s="46">
        <v>42272</v>
      </c>
      <c r="C3400" s="45" t="s">
        <v>143</v>
      </c>
      <c r="D3400" s="47"/>
      <c r="E3400" s="48">
        <v>150</v>
      </c>
      <c r="F3400" s="46">
        <v>42359</v>
      </c>
      <c r="G3400" s="49">
        <v>114</v>
      </c>
      <c r="H3400" s="48">
        <v>613</v>
      </c>
      <c r="I3400" s="129">
        <f>INDEX('TOL2008'!B:B,MATCH(A3400,'TOL2008'!A:A,0))</f>
        <v>86101</v>
      </c>
      <c r="J3400" s="129" t="str">
        <f>INDEX(Pääluokka!$H$2:$H$100,MATCH(VALUE(LEFT(Taulukko1[[#This Row],[TOL2008]],2)),Pääluokka!$G$2:$G$100,0))</f>
        <v>Terveys- ja sosiaalipalvelut</v>
      </c>
      <c r="K3400" s="129" t="str">
        <f>INDEX(Pääluokka!$I$2:$I$100,MATCH(VALUE(LEFT(Taulukko1[[#This Row],[TOL2008]],2)),Pääluokka!$G$2:$G$100,0))</f>
        <v>Muut toimialat (O-Q, T-X)</v>
      </c>
      <c r="L3400" s="50">
        <f t="shared" si="530"/>
        <v>87</v>
      </c>
      <c r="M3400" s="51">
        <f t="shared" si="531"/>
        <v>42272</v>
      </c>
      <c r="N3400" s="51">
        <f t="shared" si="532"/>
        <v>42359</v>
      </c>
      <c r="O3400" s="51">
        <f t="shared" si="533"/>
        <v>42248</v>
      </c>
      <c r="P3400" s="51">
        <f t="shared" si="534"/>
        <v>42339</v>
      </c>
      <c r="Q3400" s="41">
        <f t="shared" si="535"/>
        <v>2015</v>
      </c>
      <c r="R3400" s="41">
        <f t="shared" si="536"/>
        <v>2015</v>
      </c>
      <c r="S3400" s="51" t="str">
        <f>YEAR(Taulukko1[[#This Row],[Alku KK]])&amp;"Q"&amp;ROUNDDOWN((MONTH(Taulukko1[[#This Row],[Alku KK]])-1)/3+1,0)</f>
        <v>2015Q3</v>
      </c>
      <c r="T3400" s="51" t="str">
        <f>YEAR(Taulukko1[[#This Row],[Loppu KK]])&amp;"Q"&amp;ROUNDDOWN((MONTH(Taulukko1[[#This Row],[Loppu KK]])-1)/3+1,0)</f>
        <v>2015Q4</v>
      </c>
      <c r="U3400" s="66">
        <f>IF(COUNT(Taulukko1[[#This Row],[Neuvottelujen alaiset ]])=1,Taulukko1[[#This Row],[Neuvottelujen alaiset ]],Taulukko1[[#This Row],[Vähennystarve]])</f>
        <v>613</v>
      </c>
      <c r="V3400" s="52">
        <f t="shared" si="537"/>
        <v>0.24469820554649266</v>
      </c>
      <c r="W3400" s="52">
        <f t="shared" si="538"/>
        <v>0.18597063621533441</v>
      </c>
      <c r="X3400" s="52">
        <f t="shared" si="539"/>
        <v>0.76</v>
      </c>
      <c r="Y3400" s="90" t="b">
        <f>AND(MONTH(Taulukko1[[#This Row],[Alku PVM]] )=6,DAY(Taulukko1[[#This Row],[Alku PVM]] )&gt;19)</f>
        <v>0</v>
      </c>
      <c r="Z3400" s="90" t="b">
        <f>AND(MONTH(Taulukko1[[#This Row],[Loppu PVM]] )=6,DAY(Taulukko1[[#This Row],[Loppu PVM]] )&gt;19)</f>
        <v>0</v>
      </c>
      <c r="AA3400" s="90" t="b">
        <f>OR(MONTH(Taulukko1[[#This Row],[Alku PVM]] )&lt;=5,AND(MONTH(Taulukko1[[#This Row],[Alku PVM]] )=6,DAY(Taulukko1[[#This Row],[Alku PVM]] )&lt;20))</f>
        <v>0</v>
      </c>
      <c r="AB3400" s="90" t="b">
        <f>OR(MONTH(Taulukko1[[#This Row],[Loppu PVM]])&lt;=5,AND(MONTH(Taulukko1[[#This Row],[Loppu PVM]] )=6,DAY(Taulukko1[[#This Row],[Loppu PVM]])&lt;20))</f>
        <v>0</v>
      </c>
      <c r="AC3400" s="90" t="b">
        <f>OR(MONTH(Taulukko1[[#This Row],[Alku PVM]] )&lt;=3,AND(MONTH(Taulukko1[[#This Row],[Alku PVM]] )=3))</f>
        <v>0</v>
      </c>
      <c r="AD3400" s="90" t="b">
        <f>OR(MONTH(Taulukko1[[#This Row],[Loppu PVM]] )&lt;=3,AND(MONTH(Taulukko1[[#This Row],[Loppu PVM]] )=3))</f>
        <v>0</v>
      </c>
      <c r="AE3400" s="90" t="b">
        <f>OR(MONTH(Taulukko1[[#This Row],[Alku PVM]] )&lt;=9,AND(MONTH(Taulukko1[[#This Row],[Alku PVM]] )=9))</f>
        <v>1</v>
      </c>
      <c r="AF3400" s="90" t="b">
        <f>OR(MONTH(Taulukko1[[#This Row],[Loppu PVM]])&lt;=9,AND(MONTH(Taulukko1[[#This Row],[Loppu PVM]] )=9))</f>
        <v>0</v>
      </c>
      <c r="AG3400" s="90" t="b">
        <f>OR(MONTH(Taulukko1[[#This Row],[Alku PVM]] )&lt;=6,AND(MONTH(Taulukko1[[#This Row],[Alku PVM]] )=6))</f>
        <v>0</v>
      </c>
      <c r="AH3400" s="90" t="b">
        <f>OR(MONTH(Taulukko1[[#This Row],[Loppu PVM]])&lt;=6,AND(MONTH(Taulukko1[[#This Row],[Loppu PVM]] )=6))</f>
        <v>0</v>
      </c>
    </row>
    <row r="3401" spans="1:34">
      <c r="A3401" s="45" t="s">
        <v>1026</v>
      </c>
      <c r="B3401" s="46">
        <v>42272</v>
      </c>
      <c r="C3401" s="45" t="s">
        <v>4947</v>
      </c>
      <c r="D3401" s="47"/>
      <c r="E3401" s="48">
        <v>9</v>
      </c>
      <c r="F3401" s="46">
        <v>42293</v>
      </c>
      <c r="G3401" s="49">
        <v>9</v>
      </c>
      <c r="H3401" s="48">
        <v>9</v>
      </c>
      <c r="I3401" s="129" t="str">
        <f>INDEX('TOL2008'!B:B,MATCH(A3401,'TOL2008'!A:A,0))</f>
        <v>58130</v>
      </c>
      <c r="J3401" s="129" t="str">
        <f>INDEX(Pääluokka!$H$2:$H$100,MATCH(VALUE(LEFT(Taulukko1[[#This Row],[TOL2008]],2)),Pääluokka!$G$2:$G$100,0))</f>
        <v>Informaatio ja viestintä</v>
      </c>
      <c r="K3401" s="129" t="str">
        <f>INDEX(Pääluokka!$I$2:$I$100,MATCH(VALUE(LEFT(Taulukko1[[#This Row],[TOL2008]],2)),Pääluokka!$G$2:$G$100,0))</f>
        <v>Palvelualat (G-N, R, S)</v>
      </c>
      <c r="L3401" s="50">
        <f t="shared" si="530"/>
        <v>21</v>
      </c>
      <c r="M3401" s="51">
        <f t="shared" si="531"/>
        <v>42272</v>
      </c>
      <c r="N3401" s="51">
        <f t="shared" si="532"/>
        <v>42293</v>
      </c>
      <c r="O3401" s="51">
        <f t="shared" si="533"/>
        <v>42248</v>
      </c>
      <c r="P3401" s="51">
        <f t="shared" si="534"/>
        <v>42278</v>
      </c>
      <c r="Q3401" s="41">
        <f t="shared" si="535"/>
        <v>2015</v>
      </c>
      <c r="R3401" s="41">
        <f t="shared" si="536"/>
        <v>2015</v>
      </c>
      <c r="S3401" s="51" t="str">
        <f>YEAR(Taulukko1[[#This Row],[Alku KK]])&amp;"Q"&amp;ROUNDDOWN((MONTH(Taulukko1[[#This Row],[Alku KK]])-1)/3+1,0)</f>
        <v>2015Q3</v>
      </c>
      <c r="T3401" s="51" t="str">
        <f>YEAR(Taulukko1[[#This Row],[Loppu KK]])&amp;"Q"&amp;ROUNDDOWN((MONTH(Taulukko1[[#This Row],[Loppu KK]])-1)/3+1,0)</f>
        <v>2015Q4</v>
      </c>
      <c r="U3401" s="66">
        <f>IF(COUNT(Taulukko1[[#This Row],[Neuvottelujen alaiset ]])=1,Taulukko1[[#This Row],[Neuvottelujen alaiset ]],Taulukko1[[#This Row],[Vähennystarve]])</f>
        <v>9</v>
      </c>
      <c r="V3401" s="52">
        <f t="shared" si="537"/>
        <v>1</v>
      </c>
      <c r="W3401" s="52">
        <f t="shared" si="538"/>
        <v>1</v>
      </c>
      <c r="X3401" s="52">
        <f t="shared" si="539"/>
        <v>1</v>
      </c>
      <c r="Y3401" s="90" t="b">
        <f>AND(MONTH(Taulukko1[[#This Row],[Alku PVM]] )=6,DAY(Taulukko1[[#This Row],[Alku PVM]] )&gt;19)</f>
        <v>0</v>
      </c>
      <c r="Z3401" s="90" t="b">
        <f>AND(MONTH(Taulukko1[[#This Row],[Loppu PVM]] )=6,DAY(Taulukko1[[#This Row],[Loppu PVM]] )&gt;19)</f>
        <v>0</v>
      </c>
      <c r="AA3401" s="90" t="b">
        <f>OR(MONTH(Taulukko1[[#This Row],[Alku PVM]] )&lt;=5,AND(MONTH(Taulukko1[[#This Row],[Alku PVM]] )=6,DAY(Taulukko1[[#This Row],[Alku PVM]] )&lt;20))</f>
        <v>0</v>
      </c>
      <c r="AB3401" s="90" t="b">
        <f>OR(MONTH(Taulukko1[[#This Row],[Loppu PVM]])&lt;=5,AND(MONTH(Taulukko1[[#This Row],[Loppu PVM]] )=6,DAY(Taulukko1[[#This Row],[Loppu PVM]])&lt;20))</f>
        <v>0</v>
      </c>
      <c r="AC3401" s="90" t="b">
        <f>OR(MONTH(Taulukko1[[#This Row],[Alku PVM]] )&lt;=3,AND(MONTH(Taulukko1[[#This Row],[Alku PVM]] )=3))</f>
        <v>0</v>
      </c>
      <c r="AD3401" s="90" t="b">
        <f>OR(MONTH(Taulukko1[[#This Row],[Loppu PVM]] )&lt;=3,AND(MONTH(Taulukko1[[#This Row],[Loppu PVM]] )=3))</f>
        <v>0</v>
      </c>
      <c r="AE3401" s="90" t="b">
        <f>OR(MONTH(Taulukko1[[#This Row],[Alku PVM]] )&lt;=9,AND(MONTH(Taulukko1[[#This Row],[Alku PVM]] )=9))</f>
        <v>1</v>
      </c>
      <c r="AF3401" s="90" t="b">
        <f>OR(MONTH(Taulukko1[[#This Row],[Loppu PVM]])&lt;=9,AND(MONTH(Taulukko1[[#This Row],[Loppu PVM]] )=9))</f>
        <v>0</v>
      </c>
      <c r="AG3401" s="90" t="b">
        <f>OR(MONTH(Taulukko1[[#This Row],[Alku PVM]] )&lt;=6,AND(MONTH(Taulukko1[[#This Row],[Alku PVM]] )=6))</f>
        <v>0</v>
      </c>
      <c r="AH3401" s="90" t="b">
        <f>OR(MONTH(Taulukko1[[#This Row],[Loppu PVM]])&lt;=6,AND(MONTH(Taulukko1[[#This Row],[Loppu PVM]] )=6))</f>
        <v>0</v>
      </c>
    </row>
    <row r="3402" spans="1:34">
      <c r="A3402" s="45" t="s">
        <v>4837</v>
      </c>
      <c r="B3402" s="46">
        <v>42272</v>
      </c>
      <c r="C3402" s="45" t="s">
        <v>143</v>
      </c>
      <c r="D3402" s="47"/>
      <c r="E3402" s="48"/>
      <c r="F3402" s="46"/>
      <c r="G3402" s="49"/>
      <c r="H3402" s="48">
        <v>28</v>
      </c>
      <c r="I3402" s="129">
        <f>INDEX('TOL2008'!B:B,MATCH(A3402,'TOL2008'!A:A,0))</f>
        <v>25110</v>
      </c>
      <c r="J3402" s="129" t="str">
        <f>INDEX(Pääluokka!$H$2:$H$100,MATCH(VALUE(LEFT(Taulukko1[[#This Row],[TOL2008]],2)),Pääluokka!$G$2:$G$100,0))</f>
        <v>Teollisuus</v>
      </c>
      <c r="K3402" s="129" t="str">
        <f>INDEX(Pääluokka!$I$2:$I$100,MATCH(VALUE(LEFT(Taulukko1[[#This Row],[TOL2008]],2)),Pääluokka!$G$2:$G$100,0))</f>
        <v>Teollisuus (C-E)</v>
      </c>
      <c r="L3402" s="50" t="str">
        <f t="shared" si="530"/>
        <v>NA</v>
      </c>
      <c r="M3402" s="51">
        <f t="shared" si="531"/>
        <v>42272</v>
      </c>
      <c r="N3402" s="51">
        <f t="shared" si="532"/>
        <v>42323</v>
      </c>
      <c r="O3402" s="51">
        <f t="shared" si="533"/>
        <v>42248</v>
      </c>
      <c r="P3402" s="51">
        <f t="shared" si="534"/>
        <v>42309</v>
      </c>
      <c r="Q3402" s="41">
        <f t="shared" si="535"/>
        <v>2015</v>
      </c>
      <c r="R3402" s="41">
        <f t="shared" si="536"/>
        <v>2015</v>
      </c>
      <c r="S3402" s="51" t="str">
        <f>YEAR(Taulukko1[[#This Row],[Alku KK]])&amp;"Q"&amp;ROUNDDOWN((MONTH(Taulukko1[[#This Row],[Alku KK]])-1)/3+1,0)</f>
        <v>2015Q3</v>
      </c>
      <c r="T3402" s="51" t="str">
        <f>YEAR(Taulukko1[[#This Row],[Loppu KK]])&amp;"Q"&amp;ROUNDDOWN((MONTH(Taulukko1[[#This Row],[Loppu KK]])-1)/3+1,0)</f>
        <v>2015Q4</v>
      </c>
      <c r="U3402" s="66">
        <f>IF(COUNT(Taulukko1[[#This Row],[Neuvottelujen alaiset ]])=1,Taulukko1[[#This Row],[Neuvottelujen alaiset ]],Taulukko1[[#This Row],[Vähennystarve]])</f>
        <v>28</v>
      </c>
      <c r="V3402" s="52" t="str">
        <f t="shared" si="537"/>
        <v>NA</v>
      </c>
      <c r="W3402" s="52" t="str">
        <f t="shared" si="538"/>
        <v>NA</v>
      </c>
      <c r="X3402" s="52" t="str">
        <f t="shared" si="539"/>
        <v>NA</v>
      </c>
      <c r="Y3402" s="90" t="b">
        <f>AND(MONTH(Taulukko1[[#This Row],[Alku PVM]] )=6,DAY(Taulukko1[[#This Row],[Alku PVM]] )&gt;19)</f>
        <v>0</v>
      </c>
      <c r="Z3402" s="90" t="b">
        <f>AND(MONTH(Taulukko1[[#This Row],[Loppu PVM]] )=6,DAY(Taulukko1[[#This Row],[Loppu PVM]] )&gt;19)</f>
        <v>0</v>
      </c>
      <c r="AA3402" s="90" t="b">
        <f>OR(MONTH(Taulukko1[[#This Row],[Alku PVM]] )&lt;=5,AND(MONTH(Taulukko1[[#This Row],[Alku PVM]] )=6,DAY(Taulukko1[[#This Row],[Alku PVM]] )&lt;20))</f>
        <v>0</v>
      </c>
      <c r="AB3402" s="90" t="b">
        <f>OR(MONTH(Taulukko1[[#This Row],[Loppu PVM]])&lt;=5,AND(MONTH(Taulukko1[[#This Row],[Loppu PVM]] )=6,DAY(Taulukko1[[#This Row],[Loppu PVM]])&lt;20))</f>
        <v>0</v>
      </c>
      <c r="AC3402" s="90" t="b">
        <f>OR(MONTH(Taulukko1[[#This Row],[Alku PVM]] )&lt;=3,AND(MONTH(Taulukko1[[#This Row],[Alku PVM]] )=3))</f>
        <v>0</v>
      </c>
      <c r="AD3402" s="90" t="b">
        <f>OR(MONTH(Taulukko1[[#This Row],[Loppu PVM]] )&lt;=3,AND(MONTH(Taulukko1[[#This Row],[Loppu PVM]] )=3))</f>
        <v>0</v>
      </c>
      <c r="AE3402" s="90" t="b">
        <f>OR(MONTH(Taulukko1[[#This Row],[Alku PVM]] )&lt;=9,AND(MONTH(Taulukko1[[#This Row],[Alku PVM]] )=9))</f>
        <v>1</v>
      </c>
      <c r="AF3402" s="90" t="b">
        <f>OR(MONTH(Taulukko1[[#This Row],[Loppu PVM]])&lt;=9,AND(MONTH(Taulukko1[[#This Row],[Loppu PVM]] )=9))</f>
        <v>0</v>
      </c>
      <c r="AG3402" s="90" t="b">
        <f>OR(MONTH(Taulukko1[[#This Row],[Alku PVM]] )&lt;=6,AND(MONTH(Taulukko1[[#This Row],[Alku PVM]] )=6))</f>
        <v>0</v>
      </c>
      <c r="AH3402" s="90" t="b">
        <f>OR(MONTH(Taulukko1[[#This Row],[Loppu PVM]])&lt;=6,AND(MONTH(Taulukko1[[#This Row],[Loppu PVM]] )=6))</f>
        <v>0</v>
      </c>
    </row>
    <row r="3403" spans="1:34">
      <c r="A3403" s="45" t="s">
        <v>4852</v>
      </c>
      <c r="B3403" s="46">
        <v>42275</v>
      </c>
      <c r="C3403" s="45" t="s">
        <v>143</v>
      </c>
      <c r="D3403" s="47" t="s">
        <v>25</v>
      </c>
      <c r="E3403" s="48">
        <v>20</v>
      </c>
      <c r="F3403" s="46">
        <v>42314</v>
      </c>
      <c r="G3403" s="49">
        <v>1</v>
      </c>
      <c r="H3403" s="48">
        <v>220</v>
      </c>
      <c r="I3403" s="129">
        <f>INDEX('TOL2008'!B:B,MATCH(A3403,'TOL2008'!A:A,0))</f>
        <v>85420</v>
      </c>
      <c r="J3403" s="129" t="str">
        <f>INDEX(Pääluokka!$H$2:$H$100,MATCH(VALUE(LEFT(Taulukko1[[#This Row],[TOL2008]],2)),Pääluokka!$G$2:$G$100,0))</f>
        <v>Koulutus</v>
      </c>
      <c r="K3403" s="129" t="str">
        <f>INDEX(Pääluokka!$I$2:$I$100,MATCH(VALUE(LEFT(Taulukko1[[#This Row],[TOL2008]],2)),Pääluokka!$G$2:$G$100,0))</f>
        <v>Muut toimialat (O-Q, T-X)</v>
      </c>
      <c r="L3403" s="50">
        <f t="shared" si="530"/>
        <v>39</v>
      </c>
      <c r="M3403" s="51">
        <f t="shared" si="531"/>
        <v>42275</v>
      </c>
      <c r="N3403" s="51">
        <f t="shared" si="532"/>
        <v>42314</v>
      </c>
      <c r="O3403" s="51">
        <f t="shared" si="533"/>
        <v>42248</v>
      </c>
      <c r="P3403" s="51">
        <f t="shared" si="534"/>
        <v>42309</v>
      </c>
      <c r="Q3403" s="41">
        <f t="shared" si="535"/>
        <v>2015</v>
      </c>
      <c r="R3403" s="41">
        <f t="shared" si="536"/>
        <v>2015</v>
      </c>
      <c r="S3403" s="51" t="str">
        <f>YEAR(Taulukko1[[#This Row],[Alku KK]])&amp;"Q"&amp;ROUNDDOWN((MONTH(Taulukko1[[#This Row],[Alku KK]])-1)/3+1,0)</f>
        <v>2015Q3</v>
      </c>
      <c r="T3403" s="51" t="str">
        <f>YEAR(Taulukko1[[#This Row],[Loppu KK]])&amp;"Q"&amp;ROUNDDOWN((MONTH(Taulukko1[[#This Row],[Loppu KK]])-1)/3+1,0)</f>
        <v>2015Q4</v>
      </c>
      <c r="U3403" s="66">
        <f>IF(COUNT(Taulukko1[[#This Row],[Neuvottelujen alaiset ]])=1,Taulukko1[[#This Row],[Neuvottelujen alaiset ]],Taulukko1[[#This Row],[Vähennystarve]])</f>
        <v>220</v>
      </c>
      <c r="V3403" s="52">
        <f t="shared" si="537"/>
        <v>9.0909090909090912E-2</v>
      </c>
      <c r="W3403" s="52">
        <f t="shared" si="538"/>
        <v>4.5454545454545452E-3</v>
      </c>
      <c r="X3403" s="52">
        <f t="shared" si="539"/>
        <v>0.05</v>
      </c>
      <c r="Y3403" s="90" t="b">
        <f>AND(MONTH(Taulukko1[[#This Row],[Alku PVM]] )=6,DAY(Taulukko1[[#This Row],[Alku PVM]] )&gt;19)</f>
        <v>0</v>
      </c>
      <c r="Z3403" s="90" t="b">
        <f>AND(MONTH(Taulukko1[[#This Row],[Loppu PVM]] )=6,DAY(Taulukko1[[#This Row],[Loppu PVM]] )&gt;19)</f>
        <v>0</v>
      </c>
      <c r="AA3403" s="90" t="b">
        <f>OR(MONTH(Taulukko1[[#This Row],[Alku PVM]] )&lt;=5,AND(MONTH(Taulukko1[[#This Row],[Alku PVM]] )=6,DAY(Taulukko1[[#This Row],[Alku PVM]] )&lt;20))</f>
        <v>0</v>
      </c>
      <c r="AB3403" s="90" t="b">
        <f>OR(MONTH(Taulukko1[[#This Row],[Loppu PVM]])&lt;=5,AND(MONTH(Taulukko1[[#This Row],[Loppu PVM]] )=6,DAY(Taulukko1[[#This Row],[Loppu PVM]])&lt;20))</f>
        <v>0</v>
      </c>
      <c r="AC3403" s="90" t="b">
        <f>OR(MONTH(Taulukko1[[#This Row],[Alku PVM]] )&lt;=3,AND(MONTH(Taulukko1[[#This Row],[Alku PVM]] )=3))</f>
        <v>0</v>
      </c>
      <c r="AD3403" s="90" t="b">
        <f>OR(MONTH(Taulukko1[[#This Row],[Loppu PVM]] )&lt;=3,AND(MONTH(Taulukko1[[#This Row],[Loppu PVM]] )=3))</f>
        <v>0</v>
      </c>
      <c r="AE3403" s="90" t="b">
        <f>OR(MONTH(Taulukko1[[#This Row],[Alku PVM]] )&lt;=9,AND(MONTH(Taulukko1[[#This Row],[Alku PVM]] )=9))</f>
        <v>1</v>
      </c>
      <c r="AF3403" s="90" t="b">
        <f>OR(MONTH(Taulukko1[[#This Row],[Loppu PVM]])&lt;=9,AND(MONTH(Taulukko1[[#This Row],[Loppu PVM]] )=9))</f>
        <v>0</v>
      </c>
      <c r="AG3403" s="90" t="b">
        <f>OR(MONTH(Taulukko1[[#This Row],[Alku PVM]] )&lt;=6,AND(MONTH(Taulukko1[[#This Row],[Alku PVM]] )=6))</f>
        <v>0</v>
      </c>
      <c r="AH3403" s="90" t="b">
        <f>OR(MONTH(Taulukko1[[#This Row],[Loppu PVM]])&lt;=6,AND(MONTH(Taulukko1[[#This Row],[Loppu PVM]] )=6))</f>
        <v>0</v>
      </c>
    </row>
    <row r="3404" spans="1:34">
      <c r="A3404" s="45" t="s">
        <v>193</v>
      </c>
      <c r="B3404" s="46">
        <v>42275</v>
      </c>
      <c r="C3404" s="45" t="s">
        <v>4984</v>
      </c>
      <c r="D3404" s="47"/>
      <c r="E3404" s="48">
        <v>9</v>
      </c>
      <c r="F3404" s="46">
        <v>42310</v>
      </c>
      <c r="G3404" s="49">
        <v>0</v>
      </c>
      <c r="H3404" s="48"/>
      <c r="I3404" s="129">
        <f>INDEX('TOL2008'!B:B,MATCH(A3404,'TOL2008'!A:A,0))</f>
        <v>47111</v>
      </c>
      <c r="J3404" s="129" t="str">
        <f>INDEX(Pääluokka!$H$2:$H$100,MATCH(VALUE(LEFT(Taulukko1[[#This Row],[TOL2008]],2)),Pääluokka!$G$2:$G$100,0))</f>
        <v>Tukku- ja vähittäiskauppa; moottoriajoneuvojen ja moottoripyörien korjaus</v>
      </c>
      <c r="K3404" s="129" t="str">
        <f>INDEX(Pääluokka!$I$2:$I$100,MATCH(VALUE(LEFT(Taulukko1[[#This Row],[TOL2008]],2)),Pääluokka!$G$2:$G$100,0))</f>
        <v>Palvelualat (G-N, R, S)</v>
      </c>
      <c r="L3404" s="50">
        <f t="shared" si="530"/>
        <v>35</v>
      </c>
      <c r="M3404" s="51">
        <f t="shared" si="531"/>
        <v>42275</v>
      </c>
      <c r="N3404" s="51">
        <f t="shared" si="532"/>
        <v>42310</v>
      </c>
      <c r="O3404" s="51">
        <f t="shared" si="533"/>
        <v>42248</v>
      </c>
      <c r="P3404" s="51">
        <f t="shared" si="534"/>
        <v>42309</v>
      </c>
      <c r="Q3404" s="41">
        <f t="shared" si="535"/>
        <v>2015</v>
      </c>
      <c r="R3404" s="41">
        <f t="shared" si="536"/>
        <v>2015</v>
      </c>
      <c r="S3404" s="51" t="str">
        <f>YEAR(Taulukko1[[#This Row],[Alku KK]])&amp;"Q"&amp;ROUNDDOWN((MONTH(Taulukko1[[#This Row],[Alku KK]])-1)/3+1,0)</f>
        <v>2015Q3</v>
      </c>
      <c r="T3404" s="51" t="str">
        <f>YEAR(Taulukko1[[#This Row],[Loppu KK]])&amp;"Q"&amp;ROUNDDOWN((MONTH(Taulukko1[[#This Row],[Loppu KK]])-1)/3+1,0)</f>
        <v>2015Q4</v>
      </c>
      <c r="U3404" s="66">
        <f>IF(COUNT(Taulukko1[[#This Row],[Neuvottelujen alaiset ]])=1,Taulukko1[[#This Row],[Neuvottelujen alaiset ]],Taulukko1[[#This Row],[Vähennystarve]])</f>
        <v>9</v>
      </c>
      <c r="V3404" s="52" t="str">
        <f t="shared" si="537"/>
        <v>NA</v>
      </c>
      <c r="W3404" s="52" t="str">
        <f t="shared" si="538"/>
        <v>NA</v>
      </c>
      <c r="X3404" s="52">
        <f t="shared" si="539"/>
        <v>0</v>
      </c>
      <c r="Y3404" s="90" t="b">
        <f>AND(MONTH(Taulukko1[[#This Row],[Alku PVM]] )=6,DAY(Taulukko1[[#This Row],[Alku PVM]] )&gt;19)</f>
        <v>0</v>
      </c>
      <c r="Z3404" s="90" t="b">
        <f>AND(MONTH(Taulukko1[[#This Row],[Loppu PVM]] )=6,DAY(Taulukko1[[#This Row],[Loppu PVM]] )&gt;19)</f>
        <v>0</v>
      </c>
      <c r="AA3404" s="90" t="b">
        <f>OR(MONTH(Taulukko1[[#This Row],[Alku PVM]] )&lt;=5,AND(MONTH(Taulukko1[[#This Row],[Alku PVM]] )=6,DAY(Taulukko1[[#This Row],[Alku PVM]] )&lt;20))</f>
        <v>0</v>
      </c>
      <c r="AB3404" s="90" t="b">
        <f>OR(MONTH(Taulukko1[[#This Row],[Loppu PVM]])&lt;=5,AND(MONTH(Taulukko1[[#This Row],[Loppu PVM]] )=6,DAY(Taulukko1[[#This Row],[Loppu PVM]])&lt;20))</f>
        <v>0</v>
      </c>
      <c r="AC3404" s="90" t="b">
        <f>OR(MONTH(Taulukko1[[#This Row],[Alku PVM]] )&lt;=3,AND(MONTH(Taulukko1[[#This Row],[Alku PVM]] )=3))</f>
        <v>0</v>
      </c>
      <c r="AD3404" s="90" t="b">
        <f>OR(MONTH(Taulukko1[[#This Row],[Loppu PVM]] )&lt;=3,AND(MONTH(Taulukko1[[#This Row],[Loppu PVM]] )=3))</f>
        <v>0</v>
      </c>
      <c r="AE3404" s="90" t="b">
        <f>OR(MONTH(Taulukko1[[#This Row],[Alku PVM]] )&lt;=9,AND(MONTH(Taulukko1[[#This Row],[Alku PVM]] )=9))</f>
        <v>1</v>
      </c>
      <c r="AF3404" s="90" t="b">
        <f>OR(MONTH(Taulukko1[[#This Row],[Loppu PVM]])&lt;=9,AND(MONTH(Taulukko1[[#This Row],[Loppu PVM]] )=9))</f>
        <v>0</v>
      </c>
      <c r="AG3404" s="90" t="b">
        <f>OR(MONTH(Taulukko1[[#This Row],[Alku PVM]] )&lt;=6,AND(MONTH(Taulukko1[[#This Row],[Alku PVM]] )=6))</f>
        <v>0</v>
      </c>
      <c r="AH3404" s="90" t="b">
        <f>OR(MONTH(Taulukko1[[#This Row],[Loppu PVM]])&lt;=6,AND(MONTH(Taulukko1[[#This Row],[Loppu PVM]] )=6))</f>
        <v>0</v>
      </c>
    </row>
    <row r="3405" spans="1:34">
      <c r="A3405" s="21" t="s">
        <v>4880</v>
      </c>
      <c r="B3405" s="46">
        <v>42275</v>
      </c>
      <c r="C3405" s="25" t="s">
        <v>5005</v>
      </c>
      <c r="D3405" s="47"/>
      <c r="E3405" s="48"/>
      <c r="F3405" s="46">
        <v>42324</v>
      </c>
      <c r="G3405" s="49">
        <v>33</v>
      </c>
      <c r="H3405" s="48"/>
      <c r="I3405" s="129">
        <f>INDEX('TOL2008'!B:B,MATCH(A3405,'TOL2008'!A:A,0))</f>
        <v>47191</v>
      </c>
      <c r="J3405" s="132" t="str">
        <f>INDEX(Pääluokka!$H$2:$H$100,MATCH(VALUE(LEFT(Taulukko1[[#This Row],[TOL2008]],2)),Pääluokka!$G$2:$G$100,0))</f>
        <v>Tukku- ja vähittäiskauppa; moottoriajoneuvojen ja moottoripyörien korjaus</v>
      </c>
      <c r="K3405" s="132" t="str">
        <f>INDEX(Pääluokka!$I$2:$I$100,MATCH(VALUE(LEFT(Taulukko1[[#This Row],[TOL2008]],2)),Pääluokka!$G$2:$G$100,0))</f>
        <v>Palvelualat (G-N, R, S)</v>
      </c>
      <c r="L3405" s="50">
        <f t="shared" si="530"/>
        <v>49</v>
      </c>
      <c r="M3405" s="51">
        <f t="shared" si="531"/>
        <v>42275</v>
      </c>
      <c r="N3405" s="51">
        <f t="shared" si="532"/>
        <v>42324</v>
      </c>
      <c r="O3405" s="51">
        <f t="shared" si="533"/>
        <v>42248</v>
      </c>
      <c r="P3405" s="51">
        <f t="shared" si="534"/>
        <v>42309</v>
      </c>
      <c r="Q3405" s="41">
        <f t="shared" si="535"/>
        <v>2015</v>
      </c>
      <c r="R3405" s="41">
        <f t="shared" si="536"/>
        <v>2015</v>
      </c>
      <c r="S3405" s="51" t="str">
        <f>YEAR(Taulukko1[[#This Row],[Alku KK]])&amp;"Q"&amp;ROUNDDOWN((MONTH(Taulukko1[[#This Row],[Alku KK]])-1)/3+1,0)</f>
        <v>2015Q3</v>
      </c>
      <c r="T3405" s="51" t="str">
        <f>YEAR(Taulukko1[[#This Row],[Loppu KK]])&amp;"Q"&amp;ROUNDDOWN((MONTH(Taulukko1[[#This Row],[Loppu KK]])-1)/3+1,0)</f>
        <v>2015Q4</v>
      </c>
      <c r="U3405" s="66">
        <f>IF(COUNT(Taulukko1[[#This Row],[Neuvottelujen alaiset ]])=1,Taulukko1[[#This Row],[Neuvottelujen alaiset ]],Taulukko1[[#This Row],[Vähennystarve]])</f>
        <v>0</v>
      </c>
      <c r="V3405" s="52" t="str">
        <f t="shared" si="537"/>
        <v>NA</v>
      </c>
      <c r="W3405" s="52" t="str">
        <f t="shared" si="538"/>
        <v>NA</v>
      </c>
      <c r="X3405" s="52" t="str">
        <f t="shared" si="539"/>
        <v>NA</v>
      </c>
      <c r="Y3405" s="90" t="b">
        <f>AND(MONTH(Taulukko1[[#This Row],[Alku PVM]] )=6,DAY(Taulukko1[[#This Row],[Alku PVM]] )&gt;19)</f>
        <v>0</v>
      </c>
      <c r="Z3405" s="90" t="b">
        <f>AND(MONTH(Taulukko1[[#This Row],[Loppu PVM]] )=6,DAY(Taulukko1[[#This Row],[Loppu PVM]] )&gt;19)</f>
        <v>0</v>
      </c>
      <c r="AA3405" s="90" t="b">
        <f>OR(MONTH(Taulukko1[[#This Row],[Alku PVM]] )&lt;=5,AND(MONTH(Taulukko1[[#This Row],[Alku PVM]] )=6,DAY(Taulukko1[[#This Row],[Alku PVM]] )&lt;20))</f>
        <v>0</v>
      </c>
      <c r="AB3405" s="90" t="b">
        <f>OR(MONTH(Taulukko1[[#This Row],[Loppu PVM]])&lt;=5,AND(MONTH(Taulukko1[[#This Row],[Loppu PVM]] )=6,DAY(Taulukko1[[#This Row],[Loppu PVM]])&lt;20))</f>
        <v>0</v>
      </c>
      <c r="AC3405" s="90" t="b">
        <f>OR(MONTH(Taulukko1[[#This Row],[Alku PVM]] )&lt;=3,AND(MONTH(Taulukko1[[#This Row],[Alku PVM]] )=3))</f>
        <v>0</v>
      </c>
      <c r="AD3405" s="90" t="b">
        <f>OR(MONTH(Taulukko1[[#This Row],[Loppu PVM]] )&lt;=3,AND(MONTH(Taulukko1[[#This Row],[Loppu PVM]] )=3))</f>
        <v>0</v>
      </c>
      <c r="AE3405" s="90" t="b">
        <f>OR(MONTH(Taulukko1[[#This Row],[Alku PVM]] )&lt;=9,AND(MONTH(Taulukko1[[#This Row],[Alku PVM]] )=9))</f>
        <v>1</v>
      </c>
      <c r="AF3405" s="90" t="b">
        <f>OR(MONTH(Taulukko1[[#This Row],[Loppu PVM]])&lt;=9,AND(MONTH(Taulukko1[[#This Row],[Loppu PVM]] )=9))</f>
        <v>0</v>
      </c>
      <c r="AG3405" s="90" t="b">
        <f>OR(MONTH(Taulukko1[[#This Row],[Alku PVM]] )&lt;=6,AND(MONTH(Taulukko1[[#This Row],[Alku PVM]] )=6))</f>
        <v>0</v>
      </c>
      <c r="AH3405" s="90" t="b">
        <f>OR(MONTH(Taulukko1[[#This Row],[Loppu PVM]])&lt;=6,AND(MONTH(Taulukko1[[#This Row],[Loppu PVM]] )=6))</f>
        <v>0</v>
      </c>
    </row>
    <row r="3406" spans="1:34">
      <c r="A3406" s="45" t="s">
        <v>170</v>
      </c>
      <c r="B3406" s="26">
        <v>42276</v>
      </c>
      <c r="C3406" s="21" t="s">
        <v>4842</v>
      </c>
      <c r="D3406" s="35"/>
      <c r="E3406" s="27">
        <v>30</v>
      </c>
      <c r="F3406" s="26">
        <v>42332</v>
      </c>
      <c r="G3406" s="33">
        <v>30</v>
      </c>
      <c r="H3406" s="27"/>
      <c r="I3406" s="126">
        <f>INDEX('TOL2008'!B:B,MATCH(A3406,'TOL2008'!A:A,0))</f>
        <v>46901</v>
      </c>
      <c r="J3406" s="126" t="str">
        <f>INDEX(Pääluokka!$H$2:$H$100,MATCH(VALUE(LEFT(Taulukko1[[#This Row],[TOL2008]],2)),Pääluokka!$G$2:$G$100,0))</f>
        <v>Tukku- ja vähittäiskauppa; moottoriajoneuvojen ja moottoripyörien korjaus</v>
      </c>
      <c r="K3406" s="126" t="str">
        <f>INDEX(Pääluokka!$I$2:$I$100,MATCH(VALUE(LEFT(Taulukko1[[#This Row],[TOL2008]],2)),Pääluokka!$G$2:$G$100,0))</f>
        <v>Palvelualat (G-N, R, S)</v>
      </c>
      <c r="L3406" s="41">
        <f t="shared" si="530"/>
        <v>56</v>
      </c>
      <c r="M3406" s="43">
        <f t="shared" si="531"/>
        <v>42276</v>
      </c>
      <c r="N3406" s="43">
        <f t="shared" si="532"/>
        <v>42332</v>
      </c>
      <c r="O3406" s="43">
        <f t="shared" si="533"/>
        <v>42248</v>
      </c>
      <c r="P3406" s="43">
        <f t="shared" si="534"/>
        <v>42309</v>
      </c>
      <c r="Q3406" s="41">
        <f t="shared" si="535"/>
        <v>2015</v>
      </c>
      <c r="R3406" s="41">
        <f t="shared" si="536"/>
        <v>2015</v>
      </c>
      <c r="S3406" s="43" t="str">
        <f>YEAR(Taulukko1[[#This Row],[Alku KK]])&amp;"Q"&amp;ROUNDDOWN((MONTH(Taulukko1[[#This Row],[Alku KK]])-1)/3+1,0)</f>
        <v>2015Q3</v>
      </c>
      <c r="T3406" s="43" t="str">
        <f>YEAR(Taulukko1[[#This Row],[Loppu KK]])&amp;"Q"&amp;ROUNDDOWN((MONTH(Taulukko1[[#This Row],[Loppu KK]])-1)/3+1,0)</f>
        <v>2015Q4</v>
      </c>
      <c r="U3406" s="66">
        <f>IF(COUNT(Taulukko1[[#This Row],[Neuvottelujen alaiset ]])=1,Taulukko1[[#This Row],[Neuvottelujen alaiset ]],Taulukko1[[#This Row],[Vähennystarve]])</f>
        <v>30</v>
      </c>
      <c r="V3406" s="44" t="str">
        <f t="shared" si="537"/>
        <v>NA</v>
      </c>
      <c r="W3406" s="44" t="str">
        <f t="shared" si="538"/>
        <v>NA</v>
      </c>
      <c r="X3406" s="44">
        <f t="shared" si="539"/>
        <v>1</v>
      </c>
      <c r="Y3406" s="90" t="b">
        <f>AND(MONTH(Taulukko1[[#This Row],[Alku PVM]] )=6,DAY(Taulukko1[[#This Row],[Alku PVM]] )&gt;19)</f>
        <v>0</v>
      </c>
      <c r="Z3406" s="90" t="b">
        <f>AND(MONTH(Taulukko1[[#This Row],[Loppu PVM]] )=6,DAY(Taulukko1[[#This Row],[Loppu PVM]] )&gt;19)</f>
        <v>0</v>
      </c>
      <c r="AA3406" s="90" t="b">
        <f>OR(MONTH(Taulukko1[[#This Row],[Alku PVM]] )&lt;=5,AND(MONTH(Taulukko1[[#This Row],[Alku PVM]] )=6,DAY(Taulukko1[[#This Row],[Alku PVM]] )&lt;20))</f>
        <v>0</v>
      </c>
      <c r="AB3406" s="90" t="b">
        <f>OR(MONTH(Taulukko1[[#This Row],[Loppu PVM]])&lt;=5,AND(MONTH(Taulukko1[[#This Row],[Loppu PVM]] )=6,DAY(Taulukko1[[#This Row],[Loppu PVM]])&lt;20))</f>
        <v>0</v>
      </c>
      <c r="AC3406" s="90" t="b">
        <f>OR(MONTH(Taulukko1[[#This Row],[Alku PVM]] )&lt;=3,AND(MONTH(Taulukko1[[#This Row],[Alku PVM]] )=3))</f>
        <v>0</v>
      </c>
      <c r="AD3406" s="90" t="b">
        <f>OR(MONTH(Taulukko1[[#This Row],[Loppu PVM]] )&lt;=3,AND(MONTH(Taulukko1[[#This Row],[Loppu PVM]] )=3))</f>
        <v>0</v>
      </c>
      <c r="AE3406" s="90" t="b">
        <f>OR(MONTH(Taulukko1[[#This Row],[Alku PVM]] )&lt;=9,AND(MONTH(Taulukko1[[#This Row],[Alku PVM]] )=9))</f>
        <v>1</v>
      </c>
      <c r="AF3406" s="90" t="b">
        <f>OR(MONTH(Taulukko1[[#This Row],[Loppu PVM]])&lt;=9,AND(MONTH(Taulukko1[[#This Row],[Loppu PVM]] )=9))</f>
        <v>0</v>
      </c>
      <c r="AG3406" s="90" t="b">
        <f>OR(MONTH(Taulukko1[[#This Row],[Alku PVM]] )&lt;=6,AND(MONTH(Taulukko1[[#This Row],[Alku PVM]] )=6))</f>
        <v>0</v>
      </c>
      <c r="AH3406" s="90" t="b">
        <f>OR(MONTH(Taulukko1[[#This Row],[Loppu PVM]])&lt;=6,AND(MONTH(Taulukko1[[#This Row],[Loppu PVM]] )=6))</f>
        <v>0</v>
      </c>
    </row>
    <row r="3407" spans="1:34">
      <c r="A3407" s="45" t="s">
        <v>4840</v>
      </c>
      <c r="B3407" s="46">
        <v>42276</v>
      </c>
      <c r="C3407" s="54" t="s">
        <v>4709</v>
      </c>
      <c r="D3407" s="47"/>
      <c r="E3407" s="48">
        <v>14</v>
      </c>
      <c r="F3407" s="46">
        <v>42328</v>
      </c>
      <c r="G3407" s="49">
        <v>6</v>
      </c>
      <c r="H3407" s="48">
        <v>131</v>
      </c>
      <c r="I3407" s="129">
        <f>INDEX('TOL2008'!B:B,MATCH(A3407,'TOL2008'!A:A,0))</f>
        <v>64190</v>
      </c>
      <c r="J3407" s="129" t="str">
        <f>INDEX(Pääluokka!$H$2:$H$100,MATCH(VALUE(LEFT(Taulukko1[[#This Row],[TOL2008]],2)),Pääluokka!$G$2:$G$100,0))</f>
        <v>Rahoitus- ja vakuutustoiminta</v>
      </c>
      <c r="K3407" s="129" t="str">
        <f>INDEX(Pääluokka!$I$2:$I$100,MATCH(VALUE(LEFT(Taulukko1[[#This Row],[TOL2008]],2)),Pääluokka!$G$2:$G$100,0))</f>
        <v>Palvelualat (G-N, R, S)</v>
      </c>
      <c r="L3407" s="50">
        <f t="shared" si="530"/>
        <v>52</v>
      </c>
      <c r="M3407" s="51">
        <f t="shared" si="531"/>
        <v>42276</v>
      </c>
      <c r="N3407" s="51">
        <f t="shared" si="532"/>
        <v>42328</v>
      </c>
      <c r="O3407" s="51">
        <f t="shared" si="533"/>
        <v>42248</v>
      </c>
      <c r="P3407" s="51">
        <f t="shared" si="534"/>
        <v>42309</v>
      </c>
      <c r="Q3407" s="41">
        <f t="shared" si="535"/>
        <v>2015</v>
      </c>
      <c r="R3407" s="41">
        <f t="shared" si="536"/>
        <v>2015</v>
      </c>
      <c r="S3407" s="51" t="str">
        <f>YEAR(Taulukko1[[#This Row],[Alku KK]])&amp;"Q"&amp;ROUNDDOWN((MONTH(Taulukko1[[#This Row],[Alku KK]])-1)/3+1,0)</f>
        <v>2015Q3</v>
      </c>
      <c r="T3407" s="51" t="str">
        <f>YEAR(Taulukko1[[#This Row],[Loppu KK]])&amp;"Q"&amp;ROUNDDOWN((MONTH(Taulukko1[[#This Row],[Loppu KK]])-1)/3+1,0)</f>
        <v>2015Q4</v>
      </c>
      <c r="U3407" s="66">
        <f>IF(COUNT(Taulukko1[[#This Row],[Neuvottelujen alaiset ]])=1,Taulukko1[[#This Row],[Neuvottelujen alaiset ]],Taulukko1[[#This Row],[Vähennystarve]])</f>
        <v>131</v>
      </c>
      <c r="V3407" s="52">
        <f t="shared" si="537"/>
        <v>0.10687022900763359</v>
      </c>
      <c r="W3407" s="52">
        <f t="shared" si="538"/>
        <v>4.5801526717557252E-2</v>
      </c>
      <c r="X3407" s="52">
        <f t="shared" si="539"/>
        <v>0.42857142857142855</v>
      </c>
      <c r="Y3407" s="90" t="b">
        <f>AND(MONTH(Taulukko1[[#This Row],[Alku PVM]] )=6,DAY(Taulukko1[[#This Row],[Alku PVM]] )&gt;19)</f>
        <v>0</v>
      </c>
      <c r="Z3407" s="90" t="b">
        <f>AND(MONTH(Taulukko1[[#This Row],[Loppu PVM]] )=6,DAY(Taulukko1[[#This Row],[Loppu PVM]] )&gt;19)</f>
        <v>0</v>
      </c>
      <c r="AA3407" s="90" t="b">
        <f>OR(MONTH(Taulukko1[[#This Row],[Alku PVM]] )&lt;=5,AND(MONTH(Taulukko1[[#This Row],[Alku PVM]] )=6,DAY(Taulukko1[[#This Row],[Alku PVM]] )&lt;20))</f>
        <v>0</v>
      </c>
      <c r="AB3407" s="90" t="b">
        <f>OR(MONTH(Taulukko1[[#This Row],[Loppu PVM]])&lt;=5,AND(MONTH(Taulukko1[[#This Row],[Loppu PVM]] )=6,DAY(Taulukko1[[#This Row],[Loppu PVM]])&lt;20))</f>
        <v>0</v>
      </c>
      <c r="AC3407" s="90" t="b">
        <f>OR(MONTH(Taulukko1[[#This Row],[Alku PVM]] )&lt;=3,AND(MONTH(Taulukko1[[#This Row],[Alku PVM]] )=3))</f>
        <v>0</v>
      </c>
      <c r="AD3407" s="90" t="b">
        <f>OR(MONTH(Taulukko1[[#This Row],[Loppu PVM]] )&lt;=3,AND(MONTH(Taulukko1[[#This Row],[Loppu PVM]] )=3))</f>
        <v>0</v>
      </c>
      <c r="AE3407" s="90" t="b">
        <f>OR(MONTH(Taulukko1[[#This Row],[Alku PVM]] )&lt;=9,AND(MONTH(Taulukko1[[#This Row],[Alku PVM]] )=9))</f>
        <v>1</v>
      </c>
      <c r="AF3407" s="90" t="b">
        <f>OR(MONTH(Taulukko1[[#This Row],[Loppu PVM]])&lt;=9,AND(MONTH(Taulukko1[[#This Row],[Loppu PVM]] )=9))</f>
        <v>0</v>
      </c>
      <c r="AG3407" s="90" t="b">
        <f>OR(MONTH(Taulukko1[[#This Row],[Alku PVM]] )&lt;=6,AND(MONTH(Taulukko1[[#This Row],[Alku PVM]] )=6))</f>
        <v>0</v>
      </c>
      <c r="AH3407" s="90" t="b">
        <f>OR(MONTH(Taulukko1[[#This Row],[Loppu PVM]])&lt;=6,AND(MONTH(Taulukko1[[#This Row],[Loppu PVM]] )=6))</f>
        <v>0</v>
      </c>
    </row>
    <row r="3408" spans="1:34">
      <c r="A3408" s="45" t="s">
        <v>4977</v>
      </c>
      <c r="B3408" s="46">
        <v>42276</v>
      </c>
      <c r="C3408" s="45"/>
      <c r="D3408" s="47"/>
      <c r="E3408" s="48">
        <v>9</v>
      </c>
      <c r="F3408" s="46">
        <v>42305</v>
      </c>
      <c r="G3408" s="49">
        <v>4</v>
      </c>
      <c r="H3408" s="48"/>
      <c r="I3408" s="129">
        <f>INDEX('TOL2008'!B:B,MATCH(A3408,'TOL2008'!A:A,0))</f>
        <v>88999</v>
      </c>
      <c r="J3408" s="132" t="str">
        <f>INDEX(Pääluokka!$H$2:$H$100,MATCH(VALUE(LEFT(Taulukko1[[#This Row],[TOL2008]],2)),Pääluokka!$G$2:$G$100,0))</f>
        <v>Terveys- ja sosiaalipalvelut</v>
      </c>
      <c r="K3408" s="132" t="str">
        <f>INDEX(Pääluokka!$I$2:$I$100,MATCH(VALUE(LEFT(Taulukko1[[#This Row],[TOL2008]],2)),Pääluokka!$G$2:$G$100,0))</f>
        <v>Muut toimialat (O-Q, T-X)</v>
      </c>
      <c r="L3408" s="50">
        <f t="shared" si="530"/>
        <v>29</v>
      </c>
      <c r="M3408" s="51">
        <f t="shared" si="531"/>
        <v>42276</v>
      </c>
      <c r="N3408" s="51">
        <f t="shared" si="532"/>
        <v>42305</v>
      </c>
      <c r="O3408" s="51">
        <f t="shared" si="533"/>
        <v>42248</v>
      </c>
      <c r="P3408" s="51">
        <f t="shared" si="534"/>
        <v>42278</v>
      </c>
      <c r="Q3408" s="41">
        <f t="shared" si="535"/>
        <v>2015</v>
      </c>
      <c r="R3408" s="41">
        <f t="shared" si="536"/>
        <v>2015</v>
      </c>
      <c r="S3408" s="51" t="str">
        <f>YEAR(Taulukko1[[#This Row],[Alku KK]])&amp;"Q"&amp;ROUNDDOWN((MONTH(Taulukko1[[#This Row],[Alku KK]])-1)/3+1,0)</f>
        <v>2015Q3</v>
      </c>
      <c r="T3408" s="51" t="str">
        <f>YEAR(Taulukko1[[#This Row],[Loppu KK]])&amp;"Q"&amp;ROUNDDOWN((MONTH(Taulukko1[[#This Row],[Loppu KK]])-1)/3+1,0)</f>
        <v>2015Q4</v>
      </c>
      <c r="U3408" s="66">
        <f>IF(COUNT(Taulukko1[[#This Row],[Neuvottelujen alaiset ]])=1,Taulukko1[[#This Row],[Neuvottelujen alaiset ]],Taulukko1[[#This Row],[Vähennystarve]])</f>
        <v>9</v>
      </c>
      <c r="V3408" s="52" t="str">
        <f t="shared" si="537"/>
        <v>NA</v>
      </c>
      <c r="W3408" s="52" t="str">
        <f t="shared" si="538"/>
        <v>NA</v>
      </c>
      <c r="X3408" s="52">
        <f t="shared" si="539"/>
        <v>0.44444444444444442</v>
      </c>
      <c r="Y3408" s="90" t="b">
        <f>AND(MONTH(Taulukko1[[#This Row],[Alku PVM]] )=6,DAY(Taulukko1[[#This Row],[Alku PVM]] )&gt;19)</f>
        <v>0</v>
      </c>
      <c r="Z3408" s="90" t="b">
        <f>AND(MONTH(Taulukko1[[#This Row],[Loppu PVM]] )=6,DAY(Taulukko1[[#This Row],[Loppu PVM]] )&gt;19)</f>
        <v>0</v>
      </c>
      <c r="AA3408" s="90" t="b">
        <f>OR(MONTH(Taulukko1[[#This Row],[Alku PVM]] )&lt;=5,AND(MONTH(Taulukko1[[#This Row],[Alku PVM]] )=6,DAY(Taulukko1[[#This Row],[Alku PVM]] )&lt;20))</f>
        <v>0</v>
      </c>
      <c r="AB3408" s="90" t="b">
        <f>OR(MONTH(Taulukko1[[#This Row],[Loppu PVM]])&lt;=5,AND(MONTH(Taulukko1[[#This Row],[Loppu PVM]] )=6,DAY(Taulukko1[[#This Row],[Loppu PVM]])&lt;20))</f>
        <v>0</v>
      </c>
      <c r="AC3408" s="90" t="b">
        <f>OR(MONTH(Taulukko1[[#This Row],[Alku PVM]] )&lt;=3,AND(MONTH(Taulukko1[[#This Row],[Alku PVM]] )=3))</f>
        <v>0</v>
      </c>
      <c r="AD3408" s="90" t="b">
        <f>OR(MONTH(Taulukko1[[#This Row],[Loppu PVM]] )&lt;=3,AND(MONTH(Taulukko1[[#This Row],[Loppu PVM]] )=3))</f>
        <v>0</v>
      </c>
      <c r="AE3408" s="90" t="b">
        <f>OR(MONTH(Taulukko1[[#This Row],[Alku PVM]] )&lt;=9,AND(MONTH(Taulukko1[[#This Row],[Alku PVM]] )=9))</f>
        <v>1</v>
      </c>
      <c r="AF3408" s="90" t="b">
        <f>OR(MONTH(Taulukko1[[#This Row],[Loppu PVM]])&lt;=9,AND(MONTH(Taulukko1[[#This Row],[Loppu PVM]] )=9))</f>
        <v>0</v>
      </c>
      <c r="AG3408" s="90" t="b">
        <f>OR(MONTH(Taulukko1[[#This Row],[Alku PVM]] )&lt;=6,AND(MONTH(Taulukko1[[#This Row],[Alku PVM]] )=6))</f>
        <v>0</v>
      </c>
      <c r="AH3408" s="90" t="b">
        <f>OR(MONTH(Taulukko1[[#This Row],[Loppu PVM]])&lt;=6,AND(MONTH(Taulukko1[[#This Row],[Loppu PVM]] )=6))</f>
        <v>0</v>
      </c>
    </row>
    <row r="3409" spans="1:34">
      <c r="A3409" s="25" t="s">
        <v>360</v>
      </c>
      <c r="B3409" s="26">
        <v>42277</v>
      </c>
      <c r="C3409" s="25" t="s">
        <v>4860</v>
      </c>
      <c r="D3409" s="35"/>
      <c r="E3409" s="27">
        <v>35</v>
      </c>
      <c r="F3409" s="26">
        <v>42319</v>
      </c>
      <c r="G3409" s="33">
        <v>28</v>
      </c>
      <c r="H3409" s="27">
        <v>69</v>
      </c>
      <c r="I3409" s="126">
        <f>INDEX('TOL2008'!B:B,MATCH(A3409,'TOL2008'!A:A,0))</f>
        <v>14130</v>
      </c>
      <c r="J3409" s="126" t="str">
        <f>INDEX(Pääluokka!$H$2:$H$100,MATCH(VALUE(LEFT(Taulukko1[[#This Row],[TOL2008]],2)),Pääluokka!$G$2:$G$100,0))</f>
        <v>Teollisuus</v>
      </c>
      <c r="K3409" s="126" t="str">
        <f>INDEX(Pääluokka!$I$2:$I$100,MATCH(VALUE(LEFT(Taulukko1[[#This Row],[TOL2008]],2)),Pääluokka!$G$2:$G$100,0))</f>
        <v>Teollisuus (C-E)</v>
      </c>
      <c r="L3409" s="41">
        <f t="shared" si="530"/>
        <v>42</v>
      </c>
      <c r="M3409" s="43">
        <f t="shared" si="531"/>
        <v>42277</v>
      </c>
      <c r="N3409" s="43">
        <f t="shared" si="532"/>
        <v>42319</v>
      </c>
      <c r="O3409" s="43">
        <f t="shared" si="533"/>
        <v>42248</v>
      </c>
      <c r="P3409" s="43">
        <f t="shared" si="534"/>
        <v>42309</v>
      </c>
      <c r="Q3409" s="41">
        <f t="shared" si="535"/>
        <v>2015</v>
      </c>
      <c r="R3409" s="41">
        <f t="shared" si="536"/>
        <v>2015</v>
      </c>
      <c r="S3409" s="43" t="str">
        <f>YEAR(Taulukko1[[#This Row],[Alku KK]])&amp;"Q"&amp;ROUNDDOWN((MONTH(Taulukko1[[#This Row],[Alku KK]])-1)/3+1,0)</f>
        <v>2015Q3</v>
      </c>
      <c r="T3409" s="43" t="str">
        <f>YEAR(Taulukko1[[#This Row],[Loppu KK]])&amp;"Q"&amp;ROUNDDOWN((MONTH(Taulukko1[[#This Row],[Loppu KK]])-1)/3+1,0)</f>
        <v>2015Q4</v>
      </c>
      <c r="U3409" s="66">
        <f>IF(COUNT(Taulukko1[[#This Row],[Neuvottelujen alaiset ]])=1,Taulukko1[[#This Row],[Neuvottelujen alaiset ]],Taulukko1[[#This Row],[Vähennystarve]])</f>
        <v>69</v>
      </c>
      <c r="V3409" s="44">
        <f t="shared" si="537"/>
        <v>0.50724637681159424</v>
      </c>
      <c r="W3409" s="44">
        <f t="shared" si="538"/>
        <v>0.40579710144927539</v>
      </c>
      <c r="X3409" s="44">
        <f t="shared" si="539"/>
        <v>0.8</v>
      </c>
      <c r="Y3409" s="90" t="b">
        <f>AND(MONTH(Taulukko1[[#This Row],[Alku PVM]] )=6,DAY(Taulukko1[[#This Row],[Alku PVM]] )&gt;19)</f>
        <v>0</v>
      </c>
      <c r="Z3409" s="90" t="b">
        <f>AND(MONTH(Taulukko1[[#This Row],[Loppu PVM]] )=6,DAY(Taulukko1[[#This Row],[Loppu PVM]] )&gt;19)</f>
        <v>0</v>
      </c>
      <c r="AA3409" s="90" t="b">
        <f>OR(MONTH(Taulukko1[[#This Row],[Alku PVM]] )&lt;=5,AND(MONTH(Taulukko1[[#This Row],[Alku PVM]] )=6,DAY(Taulukko1[[#This Row],[Alku PVM]] )&lt;20))</f>
        <v>0</v>
      </c>
      <c r="AB3409" s="90" t="b">
        <f>OR(MONTH(Taulukko1[[#This Row],[Loppu PVM]])&lt;=5,AND(MONTH(Taulukko1[[#This Row],[Loppu PVM]] )=6,DAY(Taulukko1[[#This Row],[Loppu PVM]])&lt;20))</f>
        <v>0</v>
      </c>
      <c r="AC3409" s="90" t="b">
        <f>OR(MONTH(Taulukko1[[#This Row],[Alku PVM]] )&lt;=3,AND(MONTH(Taulukko1[[#This Row],[Alku PVM]] )=3))</f>
        <v>0</v>
      </c>
      <c r="AD3409" s="90" t="b">
        <f>OR(MONTH(Taulukko1[[#This Row],[Loppu PVM]] )&lt;=3,AND(MONTH(Taulukko1[[#This Row],[Loppu PVM]] )=3))</f>
        <v>0</v>
      </c>
      <c r="AE3409" s="90" t="b">
        <f>OR(MONTH(Taulukko1[[#This Row],[Alku PVM]] )&lt;=9,AND(MONTH(Taulukko1[[#This Row],[Alku PVM]] )=9))</f>
        <v>1</v>
      </c>
      <c r="AF3409" s="90" t="b">
        <f>OR(MONTH(Taulukko1[[#This Row],[Loppu PVM]])&lt;=9,AND(MONTH(Taulukko1[[#This Row],[Loppu PVM]] )=9))</f>
        <v>0</v>
      </c>
      <c r="AG3409" s="90" t="b">
        <f>OR(MONTH(Taulukko1[[#This Row],[Alku PVM]] )&lt;=6,AND(MONTH(Taulukko1[[#This Row],[Alku PVM]] )=6))</f>
        <v>0</v>
      </c>
      <c r="AH3409" s="90" t="b">
        <f>OR(MONTH(Taulukko1[[#This Row],[Loppu PVM]])&lt;=6,AND(MONTH(Taulukko1[[#This Row],[Loppu PVM]] )=6))</f>
        <v>0</v>
      </c>
    </row>
    <row r="3410" spans="1:34">
      <c r="A3410" s="25" t="s">
        <v>4854</v>
      </c>
      <c r="B3410" s="26">
        <v>42279</v>
      </c>
      <c r="C3410" s="25" t="s">
        <v>4856</v>
      </c>
      <c r="D3410" s="35"/>
      <c r="E3410" s="27">
        <v>9</v>
      </c>
      <c r="F3410" s="26">
        <v>42298</v>
      </c>
      <c r="G3410" s="33">
        <v>8</v>
      </c>
      <c r="H3410" s="27">
        <v>80</v>
      </c>
      <c r="I3410" s="126">
        <f>INDEX('TOL2008'!B:B,MATCH(A3410,'TOL2008'!A:A,0))</f>
        <v>74909</v>
      </c>
      <c r="J3410" s="126" t="str">
        <f>INDEX(Pääluokka!$H$2:$H$100,MATCH(VALUE(LEFT(Taulukko1[[#This Row],[TOL2008]],2)),Pääluokka!$G$2:$G$100,0))</f>
        <v>Ammatillinen, tieteellinen ja tekninen toiminta</v>
      </c>
      <c r="K3410" s="126" t="str">
        <f>INDEX(Pääluokka!$I$2:$I$100,MATCH(VALUE(LEFT(Taulukko1[[#This Row],[TOL2008]],2)),Pääluokka!$G$2:$G$100,0))</f>
        <v>Palvelualat (G-N, R, S)</v>
      </c>
      <c r="L3410" s="41">
        <f t="shared" si="530"/>
        <v>19</v>
      </c>
      <c r="M3410" s="43">
        <f t="shared" si="531"/>
        <v>42279</v>
      </c>
      <c r="N3410" s="43">
        <f t="shared" si="532"/>
        <v>42298</v>
      </c>
      <c r="O3410" s="43">
        <f t="shared" si="533"/>
        <v>42278</v>
      </c>
      <c r="P3410" s="43">
        <f t="shared" si="534"/>
        <v>42278</v>
      </c>
      <c r="Q3410" s="41">
        <f t="shared" si="535"/>
        <v>2015</v>
      </c>
      <c r="R3410" s="41">
        <f t="shared" si="536"/>
        <v>2015</v>
      </c>
      <c r="S3410" s="43" t="str">
        <f>YEAR(Taulukko1[[#This Row],[Alku KK]])&amp;"Q"&amp;ROUNDDOWN((MONTH(Taulukko1[[#This Row],[Alku KK]])-1)/3+1,0)</f>
        <v>2015Q4</v>
      </c>
      <c r="T3410" s="43" t="str">
        <f>YEAR(Taulukko1[[#This Row],[Loppu KK]])&amp;"Q"&amp;ROUNDDOWN((MONTH(Taulukko1[[#This Row],[Loppu KK]])-1)/3+1,0)</f>
        <v>2015Q4</v>
      </c>
      <c r="U3410" s="66">
        <f>IF(COUNT(Taulukko1[[#This Row],[Neuvottelujen alaiset ]])=1,Taulukko1[[#This Row],[Neuvottelujen alaiset ]],Taulukko1[[#This Row],[Vähennystarve]])</f>
        <v>80</v>
      </c>
      <c r="V3410" s="44">
        <f t="shared" si="537"/>
        <v>0.1125</v>
      </c>
      <c r="W3410" s="44">
        <f t="shared" si="538"/>
        <v>0.1</v>
      </c>
      <c r="X3410" s="44">
        <f t="shared" si="539"/>
        <v>0.88888888888888884</v>
      </c>
      <c r="Y3410" s="90" t="b">
        <f>AND(MONTH(Taulukko1[[#This Row],[Alku PVM]] )=6,DAY(Taulukko1[[#This Row],[Alku PVM]] )&gt;19)</f>
        <v>0</v>
      </c>
      <c r="Z3410" s="90" t="b">
        <f>AND(MONTH(Taulukko1[[#This Row],[Loppu PVM]] )=6,DAY(Taulukko1[[#This Row],[Loppu PVM]] )&gt;19)</f>
        <v>0</v>
      </c>
      <c r="AA3410" s="90" t="b">
        <f>OR(MONTH(Taulukko1[[#This Row],[Alku PVM]] )&lt;=5,AND(MONTH(Taulukko1[[#This Row],[Alku PVM]] )=6,DAY(Taulukko1[[#This Row],[Alku PVM]] )&lt;20))</f>
        <v>0</v>
      </c>
      <c r="AB3410" s="90" t="b">
        <f>OR(MONTH(Taulukko1[[#This Row],[Loppu PVM]])&lt;=5,AND(MONTH(Taulukko1[[#This Row],[Loppu PVM]] )=6,DAY(Taulukko1[[#This Row],[Loppu PVM]])&lt;20))</f>
        <v>0</v>
      </c>
      <c r="AC3410" s="90" t="b">
        <f>OR(MONTH(Taulukko1[[#This Row],[Alku PVM]] )&lt;=3,AND(MONTH(Taulukko1[[#This Row],[Alku PVM]] )=3))</f>
        <v>0</v>
      </c>
      <c r="AD3410" s="90" t="b">
        <f>OR(MONTH(Taulukko1[[#This Row],[Loppu PVM]] )&lt;=3,AND(MONTH(Taulukko1[[#This Row],[Loppu PVM]] )=3))</f>
        <v>0</v>
      </c>
      <c r="AE3410" s="90" t="b">
        <f>OR(MONTH(Taulukko1[[#This Row],[Alku PVM]] )&lt;=9,AND(MONTH(Taulukko1[[#This Row],[Alku PVM]] )=9))</f>
        <v>0</v>
      </c>
      <c r="AF3410" s="90" t="b">
        <f>OR(MONTH(Taulukko1[[#This Row],[Loppu PVM]])&lt;=9,AND(MONTH(Taulukko1[[#This Row],[Loppu PVM]] )=9))</f>
        <v>0</v>
      </c>
      <c r="AG3410" s="90" t="b">
        <f>OR(MONTH(Taulukko1[[#This Row],[Alku PVM]] )&lt;=6,AND(MONTH(Taulukko1[[#This Row],[Alku PVM]] )=6))</f>
        <v>0</v>
      </c>
      <c r="AH3410" s="90" t="b">
        <f>OR(MONTH(Taulukko1[[#This Row],[Loppu PVM]])&lt;=6,AND(MONTH(Taulukko1[[#This Row],[Loppu PVM]] )=6))</f>
        <v>0</v>
      </c>
    </row>
    <row r="3411" spans="1:34">
      <c r="A3411" s="25" t="s">
        <v>4855</v>
      </c>
      <c r="B3411" s="26">
        <v>42279</v>
      </c>
      <c r="C3411" s="25" t="s">
        <v>4857</v>
      </c>
      <c r="D3411" s="35"/>
      <c r="E3411" s="27">
        <v>9</v>
      </c>
      <c r="F3411" s="26">
        <v>42298</v>
      </c>
      <c r="G3411" s="33">
        <v>5</v>
      </c>
      <c r="H3411" s="27"/>
      <c r="I3411" s="126">
        <f>INDEX('TOL2008'!B:B,MATCH(A3411,'TOL2008'!A:A,0))</f>
        <v>70220</v>
      </c>
      <c r="J3411" s="126" t="str">
        <f>INDEX(Pääluokka!$H$2:$H$100,MATCH(VALUE(LEFT(Taulukko1[[#This Row],[TOL2008]],2)),Pääluokka!$G$2:$G$100,0))</f>
        <v>Ammatillinen, tieteellinen ja tekninen toiminta</v>
      </c>
      <c r="K3411" s="126" t="str">
        <f>INDEX(Pääluokka!$I$2:$I$100,MATCH(VALUE(LEFT(Taulukko1[[#This Row],[TOL2008]],2)),Pääluokka!$G$2:$G$100,0))</f>
        <v>Palvelualat (G-N, R, S)</v>
      </c>
      <c r="L3411" s="41">
        <f t="shared" si="530"/>
        <v>19</v>
      </c>
      <c r="M3411" s="43">
        <f t="shared" si="531"/>
        <v>42279</v>
      </c>
      <c r="N3411" s="43">
        <f t="shared" si="532"/>
        <v>42298</v>
      </c>
      <c r="O3411" s="43">
        <f t="shared" si="533"/>
        <v>42278</v>
      </c>
      <c r="P3411" s="43">
        <f t="shared" si="534"/>
        <v>42278</v>
      </c>
      <c r="Q3411" s="41">
        <f t="shared" si="535"/>
        <v>2015</v>
      </c>
      <c r="R3411" s="41">
        <f t="shared" si="536"/>
        <v>2015</v>
      </c>
      <c r="S3411" s="43" t="str">
        <f>YEAR(Taulukko1[[#This Row],[Alku KK]])&amp;"Q"&amp;ROUNDDOWN((MONTH(Taulukko1[[#This Row],[Alku KK]])-1)/3+1,0)</f>
        <v>2015Q4</v>
      </c>
      <c r="T3411" s="43" t="str">
        <f>YEAR(Taulukko1[[#This Row],[Loppu KK]])&amp;"Q"&amp;ROUNDDOWN((MONTH(Taulukko1[[#This Row],[Loppu KK]])-1)/3+1,0)</f>
        <v>2015Q4</v>
      </c>
      <c r="U3411" s="66">
        <f>IF(COUNT(Taulukko1[[#This Row],[Neuvottelujen alaiset ]])=1,Taulukko1[[#This Row],[Neuvottelujen alaiset ]],Taulukko1[[#This Row],[Vähennystarve]])</f>
        <v>9</v>
      </c>
      <c r="V3411" s="44" t="str">
        <f t="shared" si="537"/>
        <v>NA</v>
      </c>
      <c r="W3411" s="44" t="str">
        <f t="shared" si="538"/>
        <v>NA</v>
      </c>
      <c r="X3411" s="44">
        <f t="shared" si="539"/>
        <v>0.55555555555555558</v>
      </c>
      <c r="Y3411" s="90" t="b">
        <f>AND(MONTH(Taulukko1[[#This Row],[Alku PVM]] )=6,DAY(Taulukko1[[#This Row],[Alku PVM]] )&gt;19)</f>
        <v>0</v>
      </c>
      <c r="Z3411" s="90" t="b">
        <f>AND(MONTH(Taulukko1[[#This Row],[Loppu PVM]] )=6,DAY(Taulukko1[[#This Row],[Loppu PVM]] )&gt;19)</f>
        <v>0</v>
      </c>
      <c r="AA3411" s="90" t="b">
        <f>OR(MONTH(Taulukko1[[#This Row],[Alku PVM]] )&lt;=5,AND(MONTH(Taulukko1[[#This Row],[Alku PVM]] )=6,DAY(Taulukko1[[#This Row],[Alku PVM]] )&lt;20))</f>
        <v>0</v>
      </c>
      <c r="AB3411" s="90" t="b">
        <f>OR(MONTH(Taulukko1[[#This Row],[Loppu PVM]])&lt;=5,AND(MONTH(Taulukko1[[#This Row],[Loppu PVM]] )=6,DAY(Taulukko1[[#This Row],[Loppu PVM]])&lt;20))</f>
        <v>0</v>
      </c>
      <c r="AC3411" s="90" t="b">
        <f>OR(MONTH(Taulukko1[[#This Row],[Alku PVM]] )&lt;=3,AND(MONTH(Taulukko1[[#This Row],[Alku PVM]] )=3))</f>
        <v>0</v>
      </c>
      <c r="AD3411" s="90" t="b">
        <f>OR(MONTH(Taulukko1[[#This Row],[Loppu PVM]] )&lt;=3,AND(MONTH(Taulukko1[[#This Row],[Loppu PVM]] )=3))</f>
        <v>0</v>
      </c>
      <c r="AE3411" s="90" t="b">
        <f>OR(MONTH(Taulukko1[[#This Row],[Alku PVM]] )&lt;=9,AND(MONTH(Taulukko1[[#This Row],[Alku PVM]] )=9))</f>
        <v>0</v>
      </c>
      <c r="AF3411" s="90" t="b">
        <f>OR(MONTH(Taulukko1[[#This Row],[Loppu PVM]])&lt;=9,AND(MONTH(Taulukko1[[#This Row],[Loppu PVM]] )=9))</f>
        <v>0</v>
      </c>
      <c r="AG3411" s="90" t="b">
        <f>OR(MONTH(Taulukko1[[#This Row],[Alku PVM]] )&lt;=6,AND(MONTH(Taulukko1[[#This Row],[Alku PVM]] )=6))</f>
        <v>0</v>
      </c>
      <c r="AH3411" s="90" t="b">
        <f>OR(MONTH(Taulukko1[[#This Row],[Loppu PVM]])&lt;=6,AND(MONTH(Taulukko1[[#This Row],[Loppu PVM]] )=6))</f>
        <v>0</v>
      </c>
    </row>
    <row r="3412" spans="1:34">
      <c r="A3412" s="45" t="s">
        <v>5025</v>
      </c>
      <c r="B3412" s="46">
        <v>42279</v>
      </c>
      <c r="C3412" s="45" t="s">
        <v>5026</v>
      </c>
      <c r="D3412" s="47">
        <v>42</v>
      </c>
      <c r="E3412" s="48"/>
      <c r="F3412" s="46">
        <v>42335</v>
      </c>
      <c r="G3412" s="49"/>
      <c r="H3412" s="48">
        <v>476</v>
      </c>
      <c r="I3412" s="129">
        <f>INDEX('TOL2008'!B:B,MATCH(A3412,'TOL2008'!A:A,0))</f>
        <v>85320</v>
      </c>
      <c r="J3412" s="132" t="str">
        <f>INDEX(Pääluokka!$H$2:$H$100,MATCH(VALUE(LEFT(Taulukko1[[#This Row],[TOL2008]],2)),Pääluokka!$G$2:$G$100,0))</f>
        <v>Koulutus</v>
      </c>
      <c r="K3412" s="132" t="str">
        <f>INDEX(Pääluokka!$I$2:$I$100,MATCH(VALUE(LEFT(Taulukko1[[#This Row],[TOL2008]],2)),Pääluokka!$G$2:$G$100,0))</f>
        <v>Muut toimialat (O-Q, T-X)</v>
      </c>
      <c r="L3412" s="50">
        <f t="shared" si="530"/>
        <v>56</v>
      </c>
      <c r="M3412" s="51">
        <f t="shared" si="531"/>
        <v>42279</v>
      </c>
      <c r="N3412" s="51">
        <f t="shared" si="532"/>
        <v>42335</v>
      </c>
      <c r="O3412" s="51">
        <f t="shared" si="533"/>
        <v>42278</v>
      </c>
      <c r="P3412" s="51">
        <f t="shared" si="534"/>
        <v>42309</v>
      </c>
      <c r="Q3412" s="41">
        <f t="shared" si="535"/>
        <v>2015</v>
      </c>
      <c r="R3412" s="41">
        <f t="shared" si="536"/>
        <v>2015</v>
      </c>
      <c r="S3412" s="51" t="str">
        <f>YEAR(Taulukko1[[#This Row],[Alku KK]])&amp;"Q"&amp;ROUNDDOWN((MONTH(Taulukko1[[#This Row],[Alku KK]])-1)/3+1,0)</f>
        <v>2015Q4</v>
      </c>
      <c r="T3412" s="51" t="str">
        <f>YEAR(Taulukko1[[#This Row],[Loppu KK]])&amp;"Q"&amp;ROUNDDOWN((MONTH(Taulukko1[[#This Row],[Loppu KK]])-1)/3+1,0)</f>
        <v>2015Q4</v>
      </c>
      <c r="U3412" s="66">
        <f>IF(COUNT(Taulukko1[[#This Row],[Neuvottelujen alaiset ]])=1,Taulukko1[[#This Row],[Neuvottelujen alaiset ]],Taulukko1[[#This Row],[Vähennystarve]])</f>
        <v>476</v>
      </c>
      <c r="V3412" s="52" t="str">
        <f t="shared" si="537"/>
        <v>NA</v>
      </c>
      <c r="W3412" s="52" t="str">
        <f t="shared" si="538"/>
        <v>NA</v>
      </c>
      <c r="X3412" s="52" t="str">
        <f t="shared" si="539"/>
        <v>NA</v>
      </c>
      <c r="Y3412" s="90" t="b">
        <f>AND(MONTH(Taulukko1[[#This Row],[Alku PVM]] )=6,DAY(Taulukko1[[#This Row],[Alku PVM]] )&gt;19)</f>
        <v>0</v>
      </c>
      <c r="Z3412" s="90" t="b">
        <f>AND(MONTH(Taulukko1[[#This Row],[Loppu PVM]] )=6,DAY(Taulukko1[[#This Row],[Loppu PVM]] )&gt;19)</f>
        <v>0</v>
      </c>
      <c r="AA3412" s="90" t="b">
        <f>OR(MONTH(Taulukko1[[#This Row],[Alku PVM]] )&lt;=5,AND(MONTH(Taulukko1[[#This Row],[Alku PVM]] )=6,DAY(Taulukko1[[#This Row],[Alku PVM]] )&lt;20))</f>
        <v>0</v>
      </c>
      <c r="AB3412" s="90" t="b">
        <f>OR(MONTH(Taulukko1[[#This Row],[Loppu PVM]])&lt;=5,AND(MONTH(Taulukko1[[#This Row],[Loppu PVM]] )=6,DAY(Taulukko1[[#This Row],[Loppu PVM]])&lt;20))</f>
        <v>0</v>
      </c>
      <c r="AC3412" s="90" t="b">
        <f>OR(MONTH(Taulukko1[[#This Row],[Alku PVM]] )&lt;=3,AND(MONTH(Taulukko1[[#This Row],[Alku PVM]] )=3))</f>
        <v>0</v>
      </c>
      <c r="AD3412" s="90" t="b">
        <f>OR(MONTH(Taulukko1[[#This Row],[Loppu PVM]] )&lt;=3,AND(MONTH(Taulukko1[[#This Row],[Loppu PVM]] )=3))</f>
        <v>0</v>
      </c>
      <c r="AE3412" s="90" t="b">
        <f>OR(MONTH(Taulukko1[[#This Row],[Alku PVM]] )&lt;=9,AND(MONTH(Taulukko1[[#This Row],[Alku PVM]] )=9))</f>
        <v>0</v>
      </c>
      <c r="AF3412" s="90" t="b">
        <f>OR(MONTH(Taulukko1[[#This Row],[Loppu PVM]])&lt;=9,AND(MONTH(Taulukko1[[#This Row],[Loppu PVM]] )=9))</f>
        <v>0</v>
      </c>
      <c r="AG3412" s="90" t="b">
        <f>OR(MONTH(Taulukko1[[#This Row],[Alku PVM]] )&lt;=6,AND(MONTH(Taulukko1[[#This Row],[Alku PVM]] )=6))</f>
        <v>0</v>
      </c>
      <c r="AH3412" s="90" t="b">
        <f>OR(MONTH(Taulukko1[[#This Row],[Loppu PVM]])&lt;=6,AND(MONTH(Taulukko1[[#This Row],[Loppu PVM]] )=6))</f>
        <v>0</v>
      </c>
    </row>
    <row r="3413" spans="1:34">
      <c r="A3413" s="45" t="s">
        <v>5019</v>
      </c>
      <c r="B3413" s="46"/>
      <c r="C3413" s="45" t="s">
        <v>4693</v>
      </c>
      <c r="D3413" s="47"/>
      <c r="E3413" s="48"/>
      <c r="F3413" s="46">
        <v>42332</v>
      </c>
      <c r="G3413" s="49">
        <v>8</v>
      </c>
      <c r="H3413" s="48">
        <v>45</v>
      </c>
      <c r="I3413" s="129">
        <f>INDEX('TOL2008'!B:B,MATCH(A3413,'TOL2008'!A:A,0))</f>
        <v>27110</v>
      </c>
      <c r="J3413" s="132" t="str">
        <f>INDEX(Pääluokka!$H$2:$H$100,MATCH(VALUE(LEFT(Taulukko1[[#This Row],[TOL2008]],2)),Pääluokka!$G$2:$G$100,0))</f>
        <v>Teollisuus</v>
      </c>
      <c r="K3413" s="132" t="str">
        <f>INDEX(Pääluokka!$I$2:$I$100,MATCH(VALUE(LEFT(Taulukko1[[#This Row],[TOL2008]],2)),Pääluokka!$G$2:$G$100,0))</f>
        <v>Teollisuus (C-E)</v>
      </c>
      <c r="L3413" s="50" t="str">
        <f t="shared" si="530"/>
        <v>NA</v>
      </c>
      <c r="M3413" s="51">
        <f t="shared" si="531"/>
        <v>42281</v>
      </c>
      <c r="N3413" s="51">
        <f t="shared" si="532"/>
        <v>42332</v>
      </c>
      <c r="O3413" s="51">
        <f t="shared" si="533"/>
        <v>42278</v>
      </c>
      <c r="P3413" s="51">
        <f t="shared" si="534"/>
        <v>42309</v>
      </c>
      <c r="Q3413" s="41">
        <f t="shared" si="535"/>
        <v>2015</v>
      </c>
      <c r="R3413" s="41">
        <f t="shared" si="536"/>
        <v>2015</v>
      </c>
      <c r="S3413" s="51" t="str">
        <f>YEAR(Taulukko1[[#This Row],[Alku KK]])&amp;"Q"&amp;ROUNDDOWN((MONTH(Taulukko1[[#This Row],[Alku KK]])-1)/3+1,0)</f>
        <v>2015Q4</v>
      </c>
      <c r="T3413" s="51" t="str">
        <f>YEAR(Taulukko1[[#This Row],[Loppu KK]])&amp;"Q"&amp;ROUNDDOWN((MONTH(Taulukko1[[#This Row],[Loppu KK]])-1)/3+1,0)</f>
        <v>2015Q4</v>
      </c>
      <c r="U3413" s="66">
        <f>IF(COUNT(Taulukko1[[#This Row],[Neuvottelujen alaiset ]])=1,Taulukko1[[#This Row],[Neuvottelujen alaiset ]],Taulukko1[[#This Row],[Vähennystarve]])</f>
        <v>45</v>
      </c>
      <c r="V3413" s="52" t="str">
        <f t="shared" si="537"/>
        <v>NA</v>
      </c>
      <c r="W3413" s="52">
        <f t="shared" si="538"/>
        <v>0.17777777777777778</v>
      </c>
      <c r="X3413" s="52" t="str">
        <f t="shared" si="539"/>
        <v>NA</v>
      </c>
      <c r="Y3413" s="90" t="b">
        <f>AND(MONTH(Taulukko1[[#This Row],[Alku PVM]] )=6,DAY(Taulukko1[[#This Row],[Alku PVM]] )&gt;19)</f>
        <v>0</v>
      </c>
      <c r="Z3413" s="90" t="b">
        <f>AND(MONTH(Taulukko1[[#This Row],[Loppu PVM]] )=6,DAY(Taulukko1[[#This Row],[Loppu PVM]] )&gt;19)</f>
        <v>0</v>
      </c>
      <c r="AA3413" s="90" t="b">
        <f>OR(MONTH(Taulukko1[[#This Row],[Alku PVM]] )&lt;=5,AND(MONTH(Taulukko1[[#This Row],[Alku PVM]] )=6,DAY(Taulukko1[[#This Row],[Alku PVM]] )&lt;20))</f>
        <v>0</v>
      </c>
      <c r="AB3413" s="90" t="b">
        <f>OR(MONTH(Taulukko1[[#This Row],[Loppu PVM]])&lt;=5,AND(MONTH(Taulukko1[[#This Row],[Loppu PVM]] )=6,DAY(Taulukko1[[#This Row],[Loppu PVM]])&lt;20))</f>
        <v>0</v>
      </c>
      <c r="AC3413" s="90" t="b">
        <f>OR(MONTH(Taulukko1[[#This Row],[Alku PVM]] )&lt;=3,AND(MONTH(Taulukko1[[#This Row],[Alku PVM]] )=3))</f>
        <v>0</v>
      </c>
      <c r="AD3413" s="90" t="b">
        <f>OR(MONTH(Taulukko1[[#This Row],[Loppu PVM]] )&lt;=3,AND(MONTH(Taulukko1[[#This Row],[Loppu PVM]] )=3))</f>
        <v>0</v>
      </c>
      <c r="AE3413" s="90" t="b">
        <f>OR(MONTH(Taulukko1[[#This Row],[Alku PVM]] )&lt;=9,AND(MONTH(Taulukko1[[#This Row],[Alku PVM]] )=9))</f>
        <v>0</v>
      </c>
      <c r="AF3413" s="90" t="b">
        <f>OR(MONTH(Taulukko1[[#This Row],[Loppu PVM]])&lt;=9,AND(MONTH(Taulukko1[[#This Row],[Loppu PVM]] )=9))</f>
        <v>0</v>
      </c>
      <c r="AG3413" s="90" t="b">
        <f>OR(MONTH(Taulukko1[[#This Row],[Alku PVM]] )&lt;=6,AND(MONTH(Taulukko1[[#This Row],[Alku PVM]] )=6))</f>
        <v>0</v>
      </c>
      <c r="AH3413" s="90" t="b">
        <f>OR(MONTH(Taulukko1[[#This Row],[Loppu PVM]])&lt;=6,AND(MONTH(Taulukko1[[#This Row],[Loppu PVM]] )=6))</f>
        <v>0</v>
      </c>
    </row>
    <row r="3414" spans="1:34">
      <c r="A3414" s="21" t="s">
        <v>383</v>
      </c>
      <c r="B3414" s="46">
        <v>42282</v>
      </c>
      <c r="C3414" s="45" t="s">
        <v>143</v>
      </c>
      <c r="D3414" s="47"/>
      <c r="E3414" s="48">
        <v>50</v>
      </c>
      <c r="F3414" s="46">
        <v>42325</v>
      </c>
      <c r="G3414" s="49">
        <v>36</v>
      </c>
      <c r="H3414" s="48">
        <v>525</v>
      </c>
      <c r="I3414" s="129">
        <f>INDEX('TOL2008'!B:B,MATCH(A3414,'TOL2008'!A:A,0))</f>
        <v>82910</v>
      </c>
      <c r="J3414" s="129" t="str">
        <f>INDEX(Pääluokka!$H$2:$H$100,MATCH(VALUE(LEFT(Taulukko1[[#This Row],[TOL2008]],2)),Pääluokka!$G$2:$G$100,0))</f>
        <v>Hallinto- ja tukipalvelutoiminta</v>
      </c>
      <c r="K3414" s="129" t="str">
        <f>INDEX(Pääluokka!$I$2:$I$100,MATCH(VALUE(LEFT(Taulukko1[[#This Row],[TOL2008]],2)),Pääluokka!$G$2:$G$100,0))</f>
        <v>Palvelualat (G-N, R, S)</v>
      </c>
      <c r="L3414" s="50">
        <f t="shared" si="530"/>
        <v>43</v>
      </c>
      <c r="M3414" s="51">
        <f t="shared" si="531"/>
        <v>42282</v>
      </c>
      <c r="N3414" s="51">
        <f t="shared" si="532"/>
        <v>42325</v>
      </c>
      <c r="O3414" s="51">
        <f t="shared" si="533"/>
        <v>42278</v>
      </c>
      <c r="P3414" s="51">
        <f t="shared" si="534"/>
        <v>42309</v>
      </c>
      <c r="Q3414" s="41">
        <f t="shared" si="535"/>
        <v>2015</v>
      </c>
      <c r="R3414" s="41">
        <f t="shared" si="536"/>
        <v>2015</v>
      </c>
      <c r="S3414" s="51" t="str">
        <f>YEAR(Taulukko1[[#This Row],[Alku KK]])&amp;"Q"&amp;ROUNDDOWN((MONTH(Taulukko1[[#This Row],[Alku KK]])-1)/3+1,0)</f>
        <v>2015Q4</v>
      </c>
      <c r="T3414" s="51" t="str">
        <f>YEAR(Taulukko1[[#This Row],[Loppu KK]])&amp;"Q"&amp;ROUNDDOWN((MONTH(Taulukko1[[#This Row],[Loppu KK]])-1)/3+1,0)</f>
        <v>2015Q4</v>
      </c>
      <c r="U3414" s="66">
        <f>IF(COUNT(Taulukko1[[#This Row],[Neuvottelujen alaiset ]])=1,Taulukko1[[#This Row],[Neuvottelujen alaiset ]],Taulukko1[[#This Row],[Vähennystarve]])</f>
        <v>525</v>
      </c>
      <c r="V3414" s="52">
        <f t="shared" si="537"/>
        <v>9.5238095238095233E-2</v>
      </c>
      <c r="W3414" s="52">
        <f t="shared" si="538"/>
        <v>6.8571428571428575E-2</v>
      </c>
      <c r="X3414" s="52">
        <f t="shared" si="539"/>
        <v>0.72</v>
      </c>
      <c r="Y3414" s="90" t="b">
        <f>AND(MONTH(Taulukko1[[#This Row],[Alku PVM]] )=6,DAY(Taulukko1[[#This Row],[Alku PVM]] )&gt;19)</f>
        <v>0</v>
      </c>
      <c r="Z3414" s="90" t="b">
        <f>AND(MONTH(Taulukko1[[#This Row],[Loppu PVM]] )=6,DAY(Taulukko1[[#This Row],[Loppu PVM]] )&gt;19)</f>
        <v>0</v>
      </c>
      <c r="AA3414" s="90" t="b">
        <f>OR(MONTH(Taulukko1[[#This Row],[Alku PVM]] )&lt;=5,AND(MONTH(Taulukko1[[#This Row],[Alku PVM]] )=6,DAY(Taulukko1[[#This Row],[Alku PVM]] )&lt;20))</f>
        <v>0</v>
      </c>
      <c r="AB3414" s="90" t="b">
        <f>OR(MONTH(Taulukko1[[#This Row],[Loppu PVM]])&lt;=5,AND(MONTH(Taulukko1[[#This Row],[Loppu PVM]] )=6,DAY(Taulukko1[[#This Row],[Loppu PVM]])&lt;20))</f>
        <v>0</v>
      </c>
      <c r="AC3414" s="90" t="b">
        <f>OR(MONTH(Taulukko1[[#This Row],[Alku PVM]] )&lt;=3,AND(MONTH(Taulukko1[[#This Row],[Alku PVM]] )=3))</f>
        <v>0</v>
      </c>
      <c r="AD3414" s="90" t="b">
        <f>OR(MONTH(Taulukko1[[#This Row],[Loppu PVM]] )&lt;=3,AND(MONTH(Taulukko1[[#This Row],[Loppu PVM]] )=3))</f>
        <v>0</v>
      </c>
      <c r="AE3414" s="90" t="b">
        <f>OR(MONTH(Taulukko1[[#This Row],[Alku PVM]] )&lt;=9,AND(MONTH(Taulukko1[[#This Row],[Alku PVM]] )=9))</f>
        <v>0</v>
      </c>
      <c r="AF3414" s="90" t="b">
        <f>OR(MONTH(Taulukko1[[#This Row],[Loppu PVM]])&lt;=9,AND(MONTH(Taulukko1[[#This Row],[Loppu PVM]] )=9))</f>
        <v>0</v>
      </c>
      <c r="AG3414" s="90" t="b">
        <f>OR(MONTH(Taulukko1[[#This Row],[Alku PVM]] )&lt;=6,AND(MONTH(Taulukko1[[#This Row],[Alku PVM]] )=6))</f>
        <v>0</v>
      </c>
      <c r="AH3414" s="90" t="b">
        <f>OR(MONTH(Taulukko1[[#This Row],[Loppu PVM]])&lt;=6,AND(MONTH(Taulukko1[[#This Row],[Loppu PVM]] )=6))</f>
        <v>0</v>
      </c>
    </row>
    <row r="3415" spans="1:34">
      <c r="A3415" s="45" t="s">
        <v>4885</v>
      </c>
      <c r="B3415" s="46">
        <v>42282</v>
      </c>
      <c r="C3415" s="45" t="s">
        <v>4886</v>
      </c>
      <c r="D3415" s="47"/>
      <c r="E3415" s="48">
        <v>40</v>
      </c>
      <c r="F3415" s="46"/>
      <c r="G3415" s="49"/>
      <c r="H3415" s="48">
        <v>500</v>
      </c>
      <c r="I3415" s="129">
        <f>INDEX('TOL2008'!B:B,MATCH(A3415,'TOL2008'!A:A,0))</f>
        <v>62030</v>
      </c>
      <c r="J3415" s="129" t="str">
        <f>INDEX(Pääluokka!$H$2:$H$100,MATCH(VALUE(LEFT(Taulukko1[[#This Row],[TOL2008]],2)),Pääluokka!$G$2:$G$100,0))</f>
        <v>Informaatio ja viestintä</v>
      </c>
      <c r="K3415" s="129" t="str">
        <f>INDEX(Pääluokka!$I$2:$I$100,MATCH(VALUE(LEFT(Taulukko1[[#This Row],[TOL2008]],2)),Pääluokka!$G$2:$G$100,0))</f>
        <v>Palvelualat (G-N, R, S)</v>
      </c>
      <c r="L3415" s="50" t="str">
        <f t="shared" si="530"/>
        <v>NA</v>
      </c>
      <c r="M3415" s="51">
        <f t="shared" si="531"/>
        <v>42282</v>
      </c>
      <c r="N3415" s="51">
        <f t="shared" si="532"/>
        <v>42333</v>
      </c>
      <c r="O3415" s="51">
        <f t="shared" si="533"/>
        <v>42278</v>
      </c>
      <c r="P3415" s="51">
        <f t="shared" si="534"/>
        <v>42309</v>
      </c>
      <c r="Q3415" s="41">
        <f t="shared" si="535"/>
        <v>2015</v>
      </c>
      <c r="R3415" s="41">
        <f t="shared" si="536"/>
        <v>2015</v>
      </c>
      <c r="S3415" s="51" t="str">
        <f>YEAR(Taulukko1[[#This Row],[Alku KK]])&amp;"Q"&amp;ROUNDDOWN((MONTH(Taulukko1[[#This Row],[Alku KK]])-1)/3+1,0)</f>
        <v>2015Q4</v>
      </c>
      <c r="T3415" s="51" t="str">
        <f>YEAR(Taulukko1[[#This Row],[Loppu KK]])&amp;"Q"&amp;ROUNDDOWN((MONTH(Taulukko1[[#This Row],[Loppu KK]])-1)/3+1,0)</f>
        <v>2015Q4</v>
      </c>
      <c r="U3415" s="66">
        <f>IF(COUNT(Taulukko1[[#This Row],[Neuvottelujen alaiset ]])=1,Taulukko1[[#This Row],[Neuvottelujen alaiset ]],Taulukko1[[#This Row],[Vähennystarve]])</f>
        <v>500</v>
      </c>
      <c r="V3415" s="52">
        <f t="shared" si="537"/>
        <v>0.08</v>
      </c>
      <c r="W3415" s="52" t="str">
        <f t="shared" si="538"/>
        <v>NA</v>
      </c>
      <c r="X3415" s="52" t="str">
        <f t="shared" si="539"/>
        <v>NA</v>
      </c>
      <c r="Y3415" s="90" t="b">
        <f>AND(MONTH(Taulukko1[[#This Row],[Alku PVM]] )=6,DAY(Taulukko1[[#This Row],[Alku PVM]] )&gt;19)</f>
        <v>0</v>
      </c>
      <c r="Z3415" s="90" t="b">
        <f>AND(MONTH(Taulukko1[[#This Row],[Loppu PVM]] )=6,DAY(Taulukko1[[#This Row],[Loppu PVM]] )&gt;19)</f>
        <v>0</v>
      </c>
      <c r="AA3415" s="90" t="b">
        <f>OR(MONTH(Taulukko1[[#This Row],[Alku PVM]] )&lt;=5,AND(MONTH(Taulukko1[[#This Row],[Alku PVM]] )=6,DAY(Taulukko1[[#This Row],[Alku PVM]] )&lt;20))</f>
        <v>0</v>
      </c>
      <c r="AB3415" s="90" t="b">
        <f>OR(MONTH(Taulukko1[[#This Row],[Loppu PVM]])&lt;=5,AND(MONTH(Taulukko1[[#This Row],[Loppu PVM]] )=6,DAY(Taulukko1[[#This Row],[Loppu PVM]])&lt;20))</f>
        <v>0</v>
      </c>
      <c r="AC3415" s="90" t="b">
        <f>OR(MONTH(Taulukko1[[#This Row],[Alku PVM]] )&lt;=3,AND(MONTH(Taulukko1[[#This Row],[Alku PVM]] )=3))</f>
        <v>0</v>
      </c>
      <c r="AD3415" s="90" t="b">
        <f>OR(MONTH(Taulukko1[[#This Row],[Loppu PVM]] )&lt;=3,AND(MONTH(Taulukko1[[#This Row],[Loppu PVM]] )=3))</f>
        <v>0</v>
      </c>
      <c r="AE3415" s="90" t="b">
        <f>OR(MONTH(Taulukko1[[#This Row],[Alku PVM]] )&lt;=9,AND(MONTH(Taulukko1[[#This Row],[Alku PVM]] )=9))</f>
        <v>0</v>
      </c>
      <c r="AF3415" s="90" t="b">
        <f>OR(MONTH(Taulukko1[[#This Row],[Loppu PVM]])&lt;=9,AND(MONTH(Taulukko1[[#This Row],[Loppu PVM]] )=9))</f>
        <v>0</v>
      </c>
      <c r="AG3415" s="90" t="b">
        <f>OR(MONTH(Taulukko1[[#This Row],[Alku PVM]] )&lt;=6,AND(MONTH(Taulukko1[[#This Row],[Alku PVM]] )=6))</f>
        <v>0</v>
      </c>
      <c r="AH3415" s="90" t="b">
        <f>OR(MONTH(Taulukko1[[#This Row],[Loppu PVM]])&lt;=6,AND(MONTH(Taulukko1[[#This Row],[Loppu PVM]] )=6))</f>
        <v>0</v>
      </c>
    </row>
    <row r="3416" spans="1:34">
      <c r="A3416" s="45" t="s">
        <v>4890</v>
      </c>
      <c r="B3416" s="46">
        <v>42282</v>
      </c>
      <c r="C3416" s="21" t="s">
        <v>4891</v>
      </c>
      <c r="D3416" s="47"/>
      <c r="E3416" s="48"/>
      <c r="F3416" s="46"/>
      <c r="G3416" s="49"/>
      <c r="H3416" s="48">
        <v>40</v>
      </c>
      <c r="I3416" s="129">
        <f>INDEX('TOL2008'!B:B,MATCH(A3416,'TOL2008'!A:A,0))</f>
        <v>17120</v>
      </c>
      <c r="J3416" s="132" t="str">
        <f>INDEX(Pääluokka!$H$2:$H$100,MATCH(VALUE(LEFT(Taulukko1[[#This Row],[TOL2008]],2)),Pääluokka!$G$2:$G$100,0))</f>
        <v>Teollisuus</v>
      </c>
      <c r="K3416" s="132" t="str">
        <f>INDEX(Pääluokka!$I$2:$I$100,MATCH(VALUE(LEFT(Taulukko1[[#This Row],[TOL2008]],2)),Pääluokka!$G$2:$G$100,0))</f>
        <v>Teollisuus (C-E)</v>
      </c>
      <c r="L3416" s="50" t="str">
        <f t="shared" si="530"/>
        <v>NA</v>
      </c>
      <c r="M3416" s="51">
        <f t="shared" si="531"/>
        <v>42282</v>
      </c>
      <c r="N3416" s="51">
        <f t="shared" si="532"/>
        <v>42333</v>
      </c>
      <c r="O3416" s="51">
        <f t="shared" si="533"/>
        <v>42278</v>
      </c>
      <c r="P3416" s="51">
        <f t="shared" si="534"/>
        <v>42309</v>
      </c>
      <c r="Q3416" s="41">
        <f t="shared" si="535"/>
        <v>2015</v>
      </c>
      <c r="R3416" s="41">
        <f t="shared" si="536"/>
        <v>2015</v>
      </c>
      <c r="S3416" s="51" t="str">
        <f>YEAR(Taulukko1[[#This Row],[Alku KK]])&amp;"Q"&amp;ROUNDDOWN((MONTH(Taulukko1[[#This Row],[Alku KK]])-1)/3+1,0)</f>
        <v>2015Q4</v>
      </c>
      <c r="T3416" s="51" t="str">
        <f>YEAR(Taulukko1[[#This Row],[Loppu KK]])&amp;"Q"&amp;ROUNDDOWN((MONTH(Taulukko1[[#This Row],[Loppu KK]])-1)/3+1,0)</f>
        <v>2015Q4</v>
      </c>
      <c r="U3416" s="66">
        <f>IF(COUNT(Taulukko1[[#This Row],[Neuvottelujen alaiset ]])=1,Taulukko1[[#This Row],[Neuvottelujen alaiset ]],Taulukko1[[#This Row],[Vähennystarve]])</f>
        <v>40</v>
      </c>
      <c r="V3416" s="52" t="str">
        <f t="shared" si="537"/>
        <v>NA</v>
      </c>
      <c r="W3416" s="52" t="str">
        <f t="shared" si="538"/>
        <v>NA</v>
      </c>
      <c r="X3416" s="52" t="str">
        <f t="shared" si="539"/>
        <v>NA</v>
      </c>
      <c r="Y3416" s="90" t="b">
        <f>AND(MONTH(Taulukko1[[#This Row],[Alku PVM]] )=6,DAY(Taulukko1[[#This Row],[Alku PVM]] )&gt;19)</f>
        <v>0</v>
      </c>
      <c r="Z3416" s="90" t="b">
        <f>AND(MONTH(Taulukko1[[#This Row],[Loppu PVM]] )=6,DAY(Taulukko1[[#This Row],[Loppu PVM]] )&gt;19)</f>
        <v>0</v>
      </c>
      <c r="AA3416" s="90" t="b">
        <f>OR(MONTH(Taulukko1[[#This Row],[Alku PVM]] )&lt;=5,AND(MONTH(Taulukko1[[#This Row],[Alku PVM]] )=6,DAY(Taulukko1[[#This Row],[Alku PVM]] )&lt;20))</f>
        <v>0</v>
      </c>
      <c r="AB3416" s="90" t="b">
        <f>OR(MONTH(Taulukko1[[#This Row],[Loppu PVM]])&lt;=5,AND(MONTH(Taulukko1[[#This Row],[Loppu PVM]] )=6,DAY(Taulukko1[[#This Row],[Loppu PVM]])&lt;20))</f>
        <v>0</v>
      </c>
      <c r="AC3416" s="90" t="b">
        <f>OR(MONTH(Taulukko1[[#This Row],[Alku PVM]] )&lt;=3,AND(MONTH(Taulukko1[[#This Row],[Alku PVM]] )=3))</f>
        <v>0</v>
      </c>
      <c r="AD3416" s="90" t="b">
        <f>OR(MONTH(Taulukko1[[#This Row],[Loppu PVM]] )&lt;=3,AND(MONTH(Taulukko1[[#This Row],[Loppu PVM]] )=3))</f>
        <v>0</v>
      </c>
      <c r="AE3416" s="90" t="b">
        <f>OR(MONTH(Taulukko1[[#This Row],[Alku PVM]] )&lt;=9,AND(MONTH(Taulukko1[[#This Row],[Alku PVM]] )=9))</f>
        <v>0</v>
      </c>
      <c r="AF3416" s="90" t="b">
        <f>OR(MONTH(Taulukko1[[#This Row],[Loppu PVM]])&lt;=9,AND(MONTH(Taulukko1[[#This Row],[Loppu PVM]] )=9))</f>
        <v>0</v>
      </c>
      <c r="AG3416" s="90" t="b">
        <f>OR(MONTH(Taulukko1[[#This Row],[Alku PVM]] )&lt;=6,AND(MONTH(Taulukko1[[#This Row],[Alku PVM]] )=6))</f>
        <v>0</v>
      </c>
      <c r="AH3416" s="90" t="b">
        <f>OR(MONTH(Taulukko1[[#This Row],[Loppu PVM]])&lt;=6,AND(MONTH(Taulukko1[[#This Row],[Loppu PVM]] )=6))</f>
        <v>0</v>
      </c>
    </row>
    <row r="3417" spans="1:34">
      <c r="A3417" s="21" t="s">
        <v>304</v>
      </c>
      <c r="B3417" s="46">
        <v>42283</v>
      </c>
      <c r="C3417" s="45" t="s">
        <v>143</v>
      </c>
      <c r="D3417" s="47"/>
      <c r="E3417" s="48">
        <v>35</v>
      </c>
      <c r="F3417" s="46"/>
      <c r="G3417" s="49"/>
      <c r="H3417" s="48">
        <v>379</v>
      </c>
      <c r="I3417" s="129">
        <f>INDEX('TOL2008'!B:B,MATCH(A3417,'TOL2008'!A:A,0))</f>
        <v>11050</v>
      </c>
      <c r="J3417" s="132" t="str">
        <f>INDEX(Pääluokka!$H$2:$H$100,MATCH(VALUE(LEFT(Taulukko1[[#This Row],[TOL2008]],2)),Pääluokka!$G$2:$G$100,0))</f>
        <v>Teollisuus</v>
      </c>
      <c r="K3417" s="132" t="str">
        <f>INDEX(Pääluokka!$I$2:$I$100,MATCH(VALUE(LEFT(Taulukko1[[#This Row],[TOL2008]],2)),Pääluokka!$G$2:$G$100,0))</f>
        <v>Teollisuus (C-E)</v>
      </c>
      <c r="L3417" s="50" t="str">
        <f t="shared" si="530"/>
        <v>NA</v>
      </c>
      <c r="M3417" s="51">
        <f t="shared" si="531"/>
        <v>42283</v>
      </c>
      <c r="N3417" s="51">
        <f t="shared" si="532"/>
        <v>42334</v>
      </c>
      <c r="O3417" s="51">
        <f t="shared" si="533"/>
        <v>42278</v>
      </c>
      <c r="P3417" s="51">
        <f t="shared" si="534"/>
        <v>42309</v>
      </c>
      <c r="Q3417" s="41">
        <f t="shared" si="535"/>
        <v>2015</v>
      </c>
      <c r="R3417" s="41">
        <f t="shared" si="536"/>
        <v>2015</v>
      </c>
      <c r="S3417" s="51" t="str">
        <f>YEAR(Taulukko1[[#This Row],[Alku KK]])&amp;"Q"&amp;ROUNDDOWN((MONTH(Taulukko1[[#This Row],[Alku KK]])-1)/3+1,0)</f>
        <v>2015Q4</v>
      </c>
      <c r="T3417" s="51" t="str">
        <f>YEAR(Taulukko1[[#This Row],[Loppu KK]])&amp;"Q"&amp;ROUNDDOWN((MONTH(Taulukko1[[#This Row],[Loppu KK]])-1)/3+1,0)</f>
        <v>2015Q4</v>
      </c>
      <c r="U3417" s="66">
        <f>IF(COUNT(Taulukko1[[#This Row],[Neuvottelujen alaiset ]])=1,Taulukko1[[#This Row],[Neuvottelujen alaiset ]],Taulukko1[[#This Row],[Vähennystarve]])</f>
        <v>379</v>
      </c>
      <c r="V3417" s="52">
        <f t="shared" si="537"/>
        <v>9.2348284960422161E-2</v>
      </c>
      <c r="W3417" s="52" t="str">
        <f t="shared" si="538"/>
        <v>NA</v>
      </c>
      <c r="X3417" s="52" t="str">
        <f t="shared" si="539"/>
        <v>NA</v>
      </c>
      <c r="Y3417" s="90" t="b">
        <f>AND(MONTH(Taulukko1[[#This Row],[Alku PVM]] )=6,DAY(Taulukko1[[#This Row],[Alku PVM]] )&gt;19)</f>
        <v>0</v>
      </c>
      <c r="Z3417" s="90" t="b">
        <f>AND(MONTH(Taulukko1[[#This Row],[Loppu PVM]] )=6,DAY(Taulukko1[[#This Row],[Loppu PVM]] )&gt;19)</f>
        <v>0</v>
      </c>
      <c r="AA3417" s="90" t="b">
        <f>OR(MONTH(Taulukko1[[#This Row],[Alku PVM]] )&lt;=5,AND(MONTH(Taulukko1[[#This Row],[Alku PVM]] )=6,DAY(Taulukko1[[#This Row],[Alku PVM]] )&lt;20))</f>
        <v>0</v>
      </c>
      <c r="AB3417" s="90" t="b">
        <f>OR(MONTH(Taulukko1[[#This Row],[Loppu PVM]])&lt;=5,AND(MONTH(Taulukko1[[#This Row],[Loppu PVM]] )=6,DAY(Taulukko1[[#This Row],[Loppu PVM]])&lt;20))</f>
        <v>0</v>
      </c>
      <c r="AC3417" s="90" t="b">
        <f>OR(MONTH(Taulukko1[[#This Row],[Alku PVM]] )&lt;=3,AND(MONTH(Taulukko1[[#This Row],[Alku PVM]] )=3))</f>
        <v>0</v>
      </c>
      <c r="AD3417" s="90" t="b">
        <f>OR(MONTH(Taulukko1[[#This Row],[Loppu PVM]] )&lt;=3,AND(MONTH(Taulukko1[[#This Row],[Loppu PVM]] )=3))</f>
        <v>0</v>
      </c>
      <c r="AE3417" s="90" t="b">
        <f>OR(MONTH(Taulukko1[[#This Row],[Alku PVM]] )&lt;=9,AND(MONTH(Taulukko1[[#This Row],[Alku PVM]] )=9))</f>
        <v>0</v>
      </c>
      <c r="AF3417" s="90" t="b">
        <f>OR(MONTH(Taulukko1[[#This Row],[Loppu PVM]])&lt;=9,AND(MONTH(Taulukko1[[#This Row],[Loppu PVM]] )=9))</f>
        <v>0</v>
      </c>
      <c r="AG3417" s="90" t="b">
        <f>OR(MONTH(Taulukko1[[#This Row],[Alku PVM]] )&lt;=6,AND(MONTH(Taulukko1[[#This Row],[Alku PVM]] )=6))</f>
        <v>0</v>
      </c>
      <c r="AH3417" s="90" t="b">
        <f>OR(MONTH(Taulukko1[[#This Row],[Loppu PVM]])&lt;=6,AND(MONTH(Taulukko1[[#This Row],[Loppu PVM]] )=6))</f>
        <v>0</v>
      </c>
    </row>
    <row r="3418" spans="1:34">
      <c r="A3418" s="21" t="s">
        <v>4484</v>
      </c>
      <c r="B3418" s="26">
        <v>42283</v>
      </c>
      <c r="C3418" s="25" t="s">
        <v>143</v>
      </c>
      <c r="D3418" s="35" t="s">
        <v>25</v>
      </c>
      <c r="E3418" s="27"/>
      <c r="F3418" s="26"/>
      <c r="G3418" s="33"/>
      <c r="H3418" s="27">
        <v>230</v>
      </c>
      <c r="I3418" s="126">
        <f>INDEX('TOL2008'!B:B,MATCH(A3418,'TOL2008'!A:A,0))</f>
        <v>20160</v>
      </c>
      <c r="J3418" s="133" t="str">
        <f>INDEX(Pääluokka!$H$2:$H$100,MATCH(VALUE(LEFT(Taulukko1[[#This Row],[TOL2008]],2)),Pääluokka!$G$2:$G$100,0))</f>
        <v>Teollisuus</v>
      </c>
      <c r="K3418" s="133" t="str">
        <f>INDEX(Pääluokka!$I$2:$I$100,MATCH(VALUE(LEFT(Taulukko1[[#This Row],[TOL2008]],2)),Pääluokka!$G$2:$G$100,0))</f>
        <v>Teollisuus (C-E)</v>
      </c>
      <c r="L3418" s="41" t="str">
        <f t="shared" si="530"/>
        <v>NA</v>
      </c>
      <c r="M3418" s="43">
        <f t="shared" si="531"/>
        <v>42283</v>
      </c>
      <c r="N3418" s="43">
        <f t="shared" si="532"/>
        <v>42334</v>
      </c>
      <c r="O3418" s="43">
        <f t="shared" si="533"/>
        <v>42278</v>
      </c>
      <c r="P3418" s="43">
        <f t="shared" si="534"/>
        <v>42309</v>
      </c>
      <c r="Q3418" s="41">
        <f t="shared" si="535"/>
        <v>2015</v>
      </c>
      <c r="R3418" s="41">
        <f t="shared" si="536"/>
        <v>2015</v>
      </c>
      <c r="S3418" s="43" t="str">
        <f>YEAR(Taulukko1[[#This Row],[Alku KK]])&amp;"Q"&amp;ROUNDDOWN((MONTH(Taulukko1[[#This Row],[Alku KK]])-1)/3+1,0)</f>
        <v>2015Q4</v>
      </c>
      <c r="T3418" s="43" t="str">
        <f>YEAR(Taulukko1[[#This Row],[Loppu KK]])&amp;"Q"&amp;ROUNDDOWN((MONTH(Taulukko1[[#This Row],[Loppu KK]])-1)/3+1,0)</f>
        <v>2015Q4</v>
      </c>
      <c r="U3418" s="66">
        <f>IF(COUNT(Taulukko1[[#This Row],[Neuvottelujen alaiset ]])=1,Taulukko1[[#This Row],[Neuvottelujen alaiset ]],Taulukko1[[#This Row],[Vähennystarve]])</f>
        <v>230</v>
      </c>
      <c r="V3418" s="44" t="str">
        <f t="shared" si="537"/>
        <v>NA</v>
      </c>
      <c r="W3418" s="44" t="str">
        <f t="shared" si="538"/>
        <v>NA</v>
      </c>
      <c r="X3418" s="44" t="str">
        <f t="shared" si="539"/>
        <v>NA</v>
      </c>
      <c r="Y3418" s="90" t="b">
        <f>AND(MONTH(Taulukko1[[#This Row],[Alku PVM]] )=6,DAY(Taulukko1[[#This Row],[Alku PVM]] )&gt;19)</f>
        <v>0</v>
      </c>
      <c r="Z3418" s="90" t="b">
        <f>AND(MONTH(Taulukko1[[#This Row],[Loppu PVM]] )=6,DAY(Taulukko1[[#This Row],[Loppu PVM]] )&gt;19)</f>
        <v>0</v>
      </c>
      <c r="AA3418" s="90" t="b">
        <f>OR(MONTH(Taulukko1[[#This Row],[Alku PVM]] )&lt;=5,AND(MONTH(Taulukko1[[#This Row],[Alku PVM]] )=6,DAY(Taulukko1[[#This Row],[Alku PVM]] )&lt;20))</f>
        <v>0</v>
      </c>
      <c r="AB3418" s="90" t="b">
        <f>OR(MONTH(Taulukko1[[#This Row],[Loppu PVM]])&lt;=5,AND(MONTH(Taulukko1[[#This Row],[Loppu PVM]] )=6,DAY(Taulukko1[[#This Row],[Loppu PVM]])&lt;20))</f>
        <v>0</v>
      </c>
      <c r="AC3418" s="90" t="b">
        <f>OR(MONTH(Taulukko1[[#This Row],[Alku PVM]] )&lt;=3,AND(MONTH(Taulukko1[[#This Row],[Alku PVM]] )=3))</f>
        <v>0</v>
      </c>
      <c r="AD3418" s="90" t="b">
        <f>OR(MONTH(Taulukko1[[#This Row],[Loppu PVM]] )&lt;=3,AND(MONTH(Taulukko1[[#This Row],[Loppu PVM]] )=3))</f>
        <v>0</v>
      </c>
      <c r="AE3418" s="90" t="b">
        <f>OR(MONTH(Taulukko1[[#This Row],[Alku PVM]] )&lt;=9,AND(MONTH(Taulukko1[[#This Row],[Alku PVM]] )=9))</f>
        <v>0</v>
      </c>
      <c r="AF3418" s="90" t="b">
        <f>OR(MONTH(Taulukko1[[#This Row],[Loppu PVM]])&lt;=9,AND(MONTH(Taulukko1[[#This Row],[Loppu PVM]] )=9))</f>
        <v>0</v>
      </c>
      <c r="AG3418" s="90" t="b">
        <f>OR(MONTH(Taulukko1[[#This Row],[Alku PVM]] )&lt;=6,AND(MONTH(Taulukko1[[#This Row],[Alku PVM]] )=6))</f>
        <v>0</v>
      </c>
      <c r="AH3418" s="90" t="b">
        <f>OR(MONTH(Taulukko1[[#This Row],[Loppu PVM]])&lt;=6,AND(MONTH(Taulukko1[[#This Row],[Loppu PVM]] )=6))</f>
        <v>0</v>
      </c>
    </row>
    <row r="3419" spans="1:34">
      <c r="A3419" s="25" t="s">
        <v>2045</v>
      </c>
      <c r="B3419" s="26">
        <v>42284</v>
      </c>
      <c r="C3419" s="25" t="s">
        <v>4919</v>
      </c>
      <c r="D3419" s="35"/>
      <c r="E3419" s="27">
        <v>24</v>
      </c>
      <c r="F3419" s="26">
        <v>42331</v>
      </c>
      <c r="G3419" s="33">
        <v>19</v>
      </c>
      <c r="H3419" s="27"/>
      <c r="I3419" s="126">
        <f>INDEX('TOL2008'!B:B,MATCH(A3419,'TOL2008'!A:A,0))</f>
        <v>28240</v>
      </c>
      <c r="J3419" s="133" t="str">
        <f>INDEX(Pääluokka!$H$2:$H$100,MATCH(VALUE(LEFT(Taulukko1[[#This Row],[TOL2008]],2)),Pääluokka!$G$2:$G$100,0))</f>
        <v>Teollisuus</v>
      </c>
      <c r="K3419" s="133" t="str">
        <f>INDEX(Pääluokka!$I$2:$I$100,MATCH(VALUE(LEFT(Taulukko1[[#This Row],[TOL2008]],2)),Pääluokka!$G$2:$G$100,0))</f>
        <v>Teollisuus (C-E)</v>
      </c>
      <c r="L3419" s="41">
        <f t="shared" si="530"/>
        <v>47</v>
      </c>
      <c r="M3419" s="43">
        <f t="shared" si="531"/>
        <v>42284</v>
      </c>
      <c r="N3419" s="43">
        <f t="shared" si="532"/>
        <v>42331</v>
      </c>
      <c r="O3419" s="43">
        <f t="shared" si="533"/>
        <v>42278</v>
      </c>
      <c r="P3419" s="43">
        <f t="shared" si="534"/>
        <v>42309</v>
      </c>
      <c r="Q3419" s="41">
        <f t="shared" si="535"/>
        <v>2015</v>
      </c>
      <c r="R3419" s="41">
        <f t="shared" si="536"/>
        <v>2015</v>
      </c>
      <c r="S3419" s="43" t="str">
        <f>YEAR(Taulukko1[[#This Row],[Alku KK]])&amp;"Q"&amp;ROUNDDOWN((MONTH(Taulukko1[[#This Row],[Alku KK]])-1)/3+1,0)</f>
        <v>2015Q4</v>
      </c>
      <c r="T3419" s="43" t="str">
        <f>YEAR(Taulukko1[[#This Row],[Loppu KK]])&amp;"Q"&amp;ROUNDDOWN((MONTH(Taulukko1[[#This Row],[Loppu KK]])-1)/3+1,0)</f>
        <v>2015Q4</v>
      </c>
      <c r="U3419" s="66">
        <f>IF(COUNT(Taulukko1[[#This Row],[Neuvottelujen alaiset ]])=1,Taulukko1[[#This Row],[Neuvottelujen alaiset ]],Taulukko1[[#This Row],[Vähennystarve]])</f>
        <v>24</v>
      </c>
      <c r="V3419" s="44" t="str">
        <f t="shared" si="537"/>
        <v>NA</v>
      </c>
      <c r="W3419" s="44" t="str">
        <f t="shared" si="538"/>
        <v>NA</v>
      </c>
      <c r="X3419" s="44">
        <f t="shared" si="539"/>
        <v>0.79166666666666663</v>
      </c>
      <c r="Y3419" s="90" t="b">
        <f>AND(MONTH(Taulukko1[[#This Row],[Alku PVM]] )=6,DAY(Taulukko1[[#This Row],[Alku PVM]] )&gt;19)</f>
        <v>0</v>
      </c>
      <c r="Z3419" s="90" t="b">
        <f>AND(MONTH(Taulukko1[[#This Row],[Loppu PVM]] )=6,DAY(Taulukko1[[#This Row],[Loppu PVM]] )&gt;19)</f>
        <v>0</v>
      </c>
      <c r="AA3419" s="90" t="b">
        <f>OR(MONTH(Taulukko1[[#This Row],[Alku PVM]] )&lt;=5,AND(MONTH(Taulukko1[[#This Row],[Alku PVM]] )=6,DAY(Taulukko1[[#This Row],[Alku PVM]] )&lt;20))</f>
        <v>0</v>
      </c>
      <c r="AB3419" s="90" t="b">
        <f>OR(MONTH(Taulukko1[[#This Row],[Loppu PVM]])&lt;=5,AND(MONTH(Taulukko1[[#This Row],[Loppu PVM]] )=6,DAY(Taulukko1[[#This Row],[Loppu PVM]])&lt;20))</f>
        <v>0</v>
      </c>
      <c r="AC3419" s="90" t="b">
        <f>OR(MONTH(Taulukko1[[#This Row],[Alku PVM]] )&lt;=3,AND(MONTH(Taulukko1[[#This Row],[Alku PVM]] )=3))</f>
        <v>0</v>
      </c>
      <c r="AD3419" s="90" t="b">
        <f>OR(MONTH(Taulukko1[[#This Row],[Loppu PVM]] )&lt;=3,AND(MONTH(Taulukko1[[#This Row],[Loppu PVM]] )=3))</f>
        <v>0</v>
      </c>
      <c r="AE3419" s="90" t="b">
        <f>OR(MONTH(Taulukko1[[#This Row],[Alku PVM]] )&lt;=9,AND(MONTH(Taulukko1[[#This Row],[Alku PVM]] )=9))</f>
        <v>0</v>
      </c>
      <c r="AF3419" s="90" t="b">
        <f>OR(MONTH(Taulukko1[[#This Row],[Loppu PVM]])&lt;=9,AND(MONTH(Taulukko1[[#This Row],[Loppu PVM]] )=9))</f>
        <v>0</v>
      </c>
      <c r="AG3419" s="90" t="b">
        <f>OR(MONTH(Taulukko1[[#This Row],[Alku PVM]] )&lt;=6,AND(MONTH(Taulukko1[[#This Row],[Alku PVM]] )=6))</f>
        <v>0</v>
      </c>
      <c r="AH3419" s="90" t="b">
        <f>OR(MONTH(Taulukko1[[#This Row],[Loppu PVM]])&lt;=6,AND(MONTH(Taulukko1[[#This Row],[Loppu PVM]] )=6))</f>
        <v>0</v>
      </c>
    </row>
    <row r="3420" spans="1:34">
      <c r="A3420" s="21" t="s">
        <v>473</v>
      </c>
      <c r="B3420" s="26">
        <v>42284</v>
      </c>
      <c r="C3420" s="61" t="s">
        <v>5013</v>
      </c>
      <c r="D3420" s="35"/>
      <c r="E3420" s="27">
        <v>89</v>
      </c>
      <c r="F3420" s="26">
        <v>42331</v>
      </c>
      <c r="G3420" s="33">
        <v>3</v>
      </c>
      <c r="H3420" s="27">
        <v>212</v>
      </c>
      <c r="I3420" s="126">
        <f>INDEX('TOL2008'!B:B,MATCH(A3420,'TOL2008'!A:A,0))</f>
        <v>65121</v>
      </c>
      <c r="J3420" s="133" t="str">
        <f>INDEX(Pääluokka!$H$2:$H$100,MATCH(VALUE(LEFT(Taulukko1[[#This Row],[TOL2008]],2)),Pääluokka!$G$2:$G$100,0))</f>
        <v>Rahoitus- ja vakuutustoiminta</v>
      </c>
      <c r="K3420" s="133" t="str">
        <f>INDEX(Pääluokka!$I$2:$I$100,MATCH(VALUE(LEFT(Taulukko1[[#This Row],[TOL2008]],2)),Pääluokka!$G$2:$G$100,0))</f>
        <v>Palvelualat (G-N, R, S)</v>
      </c>
      <c r="L3420" s="41">
        <f t="shared" si="530"/>
        <v>47</v>
      </c>
      <c r="M3420" s="43">
        <f t="shared" si="531"/>
        <v>42284</v>
      </c>
      <c r="N3420" s="43">
        <f t="shared" si="532"/>
        <v>42331</v>
      </c>
      <c r="O3420" s="43">
        <f t="shared" si="533"/>
        <v>42278</v>
      </c>
      <c r="P3420" s="43">
        <f t="shared" si="534"/>
        <v>42309</v>
      </c>
      <c r="Q3420" s="41">
        <f t="shared" si="535"/>
        <v>2015</v>
      </c>
      <c r="R3420" s="41">
        <f t="shared" si="536"/>
        <v>2015</v>
      </c>
      <c r="S3420" s="43" t="str">
        <f>YEAR(Taulukko1[[#This Row],[Alku KK]])&amp;"Q"&amp;ROUNDDOWN((MONTH(Taulukko1[[#This Row],[Alku KK]])-1)/3+1,0)</f>
        <v>2015Q4</v>
      </c>
      <c r="T3420" s="43" t="str">
        <f>YEAR(Taulukko1[[#This Row],[Loppu KK]])&amp;"Q"&amp;ROUNDDOWN((MONTH(Taulukko1[[#This Row],[Loppu KK]])-1)/3+1,0)</f>
        <v>2015Q4</v>
      </c>
      <c r="U3420" s="66">
        <f>IF(COUNT(Taulukko1[[#This Row],[Neuvottelujen alaiset ]])=1,Taulukko1[[#This Row],[Neuvottelujen alaiset ]],Taulukko1[[#This Row],[Vähennystarve]])</f>
        <v>212</v>
      </c>
      <c r="V3420" s="44">
        <f t="shared" si="537"/>
        <v>0.419811320754717</v>
      </c>
      <c r="W3420" s="44">
        <f t="shared" si="538"/>
        <v>1.4150943396226415E-2</v>
      </c>
      <c r="X3420" s="44">
        <f t="shared" si="539"/>
        <v>3.3707865168539325E-2</v>
      </c>
      <c r="Y3420" s="90" t="b">
        <f>AND(MONTH(Taulukko1[[#This Row],[Alku PVM]] )=6,DAY(Taulukko1[[#This Row],[Alku PVM]] )&gt;19)</f>
        <v>0</v>
      </c>
      <c r="Z3420" s="90" t="b">
        <f>AND(MONTH(Taulukko1[[#This Row],[Loppu PVM]] )=6,DAY(Taulukko1[[#This Row],[Loppu PVM]] )&gt;19)</f>
        <v>0</v>
      </c>
      <c r="AA3420" s="90" t="b">
        <f>OR(MONTH(Taulukko1[[#This Row],[Alku PVM]] )&lt;=5,AND(MONTH(Taulukko1[[#This Row],[Alku PVM]] )=6,DAY(Taulukko1[[#This Row],[Alku PVM]] )&lt;20))</f>
        <v>0</v>
      </c>
      <c r="AB3420" s="90" t="b">
        <f>OR(MONTH(Taulukko1[[#This Row],[Loppu PVM]])&lt;=5,AND(MONTH(Taulukko1[[#This Row],[Loppu PVM]] )=6,DAY(Taulukko1[[#This Row],[Loppu PVM]])&lt;20))</f>
        <v>0</v>
      </c>
      <c r="AC3420" s="90" t="b">
        <f>OR(MONTH(Taulukko1[[#This Row],[Alku PVM]] )&lt;=3,AND(MONTH(Taulukko1[[#This Row],[Alku PVM]] )=3))</f>
        <v>0</v>
      </c>
      <c r="AD3420" s="90" t="b">
        <f>OR(MONTH(Taulukko1[[#This Row],[Loppu PVM]] )&lt;=3,AND(MONTH(Taulukko1[[#This Row],[Loppu PVM]] )=3))</f>
        <v>0</v>
      </c>
      <c r="AE3420" s="90" t="b">
        <f>OR(MONTH(Taulukko1[[#This Row],[Alku PVM]] )&lt;=9,AND(MONTH(Taulukko1[[#This Row],[Alku PVM]] )=9))</f>
        <v>0</v>
      </c>
      <c r="AF3420" s="90" t="b">
        <f>OR(MONTH(Taulukko1[[#This Row],[Loppu PVM]])&lt;=9,AND(MONTH(Taulukko1[[#This Row],[Loppu PVM]] )=9))</f>
        <v>0</v>
      </c>
      <c r="AG3420" s="90" t="b">
        <f>OR(MONTH(Taulukko1[[#This Row],[Alku PVM]] )&lt;=6,AND(MONTH(Taulukko1[[#This Row],[Alku PVM]] )=6))</f>
        <v>0</v>
      </c>
      <c r="AH3420" s="90" t="b">
        <f>OR(MONTH(Taulukko1[[#This Row],[Loppu PVM]])&lt;=6,AND(MONTH(Taulukko1[[#This Row],[Loppu PVM]] )=6))</f>
        <v>0</v>
      </c>
    </row>
    <row r="3421" spans="1:34">
      <c r="A3421" s="25" t="s">
        <v>148</v>
      </c>
      <c r="B3421" s="26">
        <v>42284</v>
      </c>
      <c r="C3421" s="25" t="s">
        <v>4922</v>
      </c>
      <c r="D3421" s="35" t="s">
        <v>25</v>
      </c>
      <c r="E3421" s="27"/>
      <c r="F3421" s="26"/>
      <c r="G3421" s="33"/>
      <c r="H3421" s="27">
        <v>110</v>
      </c>
      <c r="I3421" s="126">
        <f>INDEX('TOL2008'!B:B,MATCH(A3421,'TOL2008'!A:A,0))</f>
        <v>17120</v>
      </c>
      <c r="J3421" s="133" t="str">
        <f>INDEX(Pääluokka!$H$2:$H$100,MATCH(VALUE(LEFT(Taulukko1[[#This Row],[TOL2008]],2)),Pääluokka!$G$2:$G$100,0))</f>
        <v>Teollisuus</v>
      </c>
      <c r="K3421" s="133" t="str">
        <f>INDEX(Pääluokka!$I$2:$I$100,MATCH(VALUE(LEFT(Taulukko1[[#This Row],[TOL2008]],2)),Pääluokka!$G$2:$G$100,0))</f>
        <v>Teollisuus (C-E)</v>
      </c>
      <c r="L3421" s="41" t="str">
        <f t="shared" si="530"/>
        <v>NA</v>
      </c>
      <c r="M3421" s="43">
        <f t="shared" si="531"/>
        <v>42284</v>
      </c>
      <c r="N3421" s="43">
        <f t="shared" si="532"/>
        <v>42335</v>
      </c>
      <c r="O3421" s="43">
        <f t="shared" si="533"/>
        <v>42278</v>
      </c>
      <c r="P3421" s="43">
        <f t="shared" si="534"/>
        <v>42309</v>
      </c>
      <c r="Q3421" s="41">
        <f t="shared" si="535"/>
        <v>2015</v>
      </c>
      <c r="R3421" s="41">
        <f t="shared" si="536"/>
        <v>2015</v>
      </c>
      <c r="S3421" s="43" t="str">
        <f>YEAR(Taulukko1[[#This Row],[Alku KK]])&amp;"Q"&amp;ROUNDDOWN((MONTH(Taulukko1[[#This Row],[Alku KK]])-1)/3+1,0)</f>
        <v>2015Q4</v>
      </c>
      <c r="T3421" s="43" t="str">
        <f>YEAR(Taulukko1[[#This Row],[Loppu KK]])&amp;"Q"&amp;ROUNDDOWN((MONTH(Taulukko1[[#This Row],[Loppu KK]])-1)/3+1,0)</f>
        <v>2015Q4</v>
      </c>
      <c r="U3421" s="66">
        <f>IF(COUNT(Taulukko1[[#This Row],[Neuvottelujen alaiset ]])=1,Taulukko1[[#This Row],[Neuvottelujen alaiset ]],Taulukko1[[#This Row],[Vähennystarve]])</f>
        <v>110</v>
      </c>
      <c r="V3421" s="44" t="str">
        <f t="shared" si="537"/>
        <v>NA</v>
      </c>
      <c r="W3421" s="44" t="str">
        <f t="shared" si="538"/>
        <v>NA</v>
      </c>
      <c r="X3421" s="44" t="str">
        <f t="shared" si="539"/>
        <v>NA</v>
      </c>
      <c r="Y3421" s="90" t="b">
        <f>AND(MONTH(Taulukko1[[#This Row],[Alku PVM]] )=6,DAY(Taulukko1[[#This Row],[Alku PVM]] )&gt;19)</f>
        <v>0</v>
      </c>
      <c r="Z3421" s="90" t="b">
        <f>AND(MONTH(Taulukko1[[#This Row],[Loppu PVM]] )=6,DAY(Taulukko1[[#This Row],[Loppu PVM]] )&gt;19)</f>
        <v>0</v>
      </c>
      <c r="AA3421" s="90" t="b">
        <f>OR(MONTH(Taulukko1[[#This Row],[Alku PVM]] )&lt;=5,AND(MONTH(Taulukko1[[#This Row],[Alku PVM]] )=6,DAY(Taulukko1[[#This Row],[Alku PVM]] )&lt;20))</f>
        <v>0</v>
      </c>
      <c r="AB3421" s="90" t="b">
        <f>OR(MONTH(Taulukko1[[#This Row],[Loppu PVM]])&lt;=5,AND(MONTH(Taulukko1[[#This Row],[Loppu PVM]] )=6,DAY(Taulukko1[[#This Row],[Loppu PVM]])&lt;20))</f>
        <v>0</v>
      </c>
      <c r="AC3421" s="90" t="b">
        <f>OR(MONTH(Taulukko1[[#This Row],[Alku PVM]] )&lt;=3,AND(MONTH(Taulukko1[[#This Row],[Alku PVM]] )=3))</f>
        <v>0</v>
      </c>
      <c r="AD3421" s="90" t="b">
        <f>OR(MONTH(Taulukko1[[#This Row],[Loppu PVM]] )&lt;=3,AND(MONTH(Taulukko1[[#This Row],[Loppu PVM]] )=3))</f>
        <v>0</v>
      </c>
      <c r="AE3421" s="90" t="b">
        <f>OR(MONTH(Taulukko1[[#This Row],[Alku PVM]] )&lt;=9,AND(MONTH(Taulukko1[[#This Row],[Alku PVM]] )=9))</f>
        <v>0</v>
      </c>
      <c r="AF3421" s="90" t="b">
        <f>OR(MONTH(Taulukko1[[#This Row],[Loppu PVM]])&lt;=9,AND(MONTH(Taulukko1[[#This Row],[Loppu PVM]] )=9))</f>
        <v>0</v>
      </c>
      <c r="AG3421" s="90" t="b">
        <f>OR(MONTH(Taulukko1[[#This Row],[Alku PVM]] )&lt;=6,AND(MONTH(Taulukko1[[#This Row],[Alku PVM]] )=6))</f>
        <v>0</v>
      </c>
      <c r="AH3421" s="90" t="b">
        <f>OR(MONTH(Taulukko1[[#This Row],[Loppu PVM]])&lt;=6,AND(MONTH(Taulukko1[[#This Row],[Loppu PVM]] )=6))</f>
        <v>0</v>
      </c>
    </row>
    <row r="3422" spans="1:34">
      <c r="A3422" s="45" t="s">
        <v>4938</v>
      </c>
      <c r="B3422" s="46">
        <v>42284</v>
      </c>
      <c r="C3422" s="45" t="s">
        <v>4939</v>
      </c>
      <c r="D3422" s="47"/>
      <c r="E3422" s="48">
        <v>10</v>
      </c>
      <c r="F3422" s="46">
        <v>42333</v>
      </c>
      <c r="G3422" s="49">
        <v>4</v>
      </c>
      <c r="H3422" s="48">
        <v>170</v>
      </c>
      <c r="I3422" s="129">
        <f>INDEX('TOL2008'!B:B,MATCH(A3422,'TOL2008'!A:A,0))</f>
        <v>35113</v>
      </c>
      <c r="J3422" s="132" t="str">
        <f>INDEX(Pääluokka!$H$2:$H$100,MATCH(VALUE(LEFT(Taulukko1[[#This Row],[TOL2008]],2)),Pääluokka!$G$2:$G$100,0))</f>
        <v>Sähkö-, kaasu- ja lämpöhuolto, jäähdytysliiketoiminta</v>
      </c>
      <c r="K3422" s="132" t="str">
        <f>INDEX(Pääluokka!$I$2:$I$100,MATCH(VALUE(LEFT(Taulukko1[[#This Row],[TOL2008]],2)),Pääluokka!$G$2:$G$100,0))</f>
        <v>Teollisuus (C-E)</v>
      </c>
      <c r="L3422" s="50">
        <f t="shared" si="530"/>
        <v>49</v>
      </c>
      <c r="M3422" s="51">
        <f t="shared" si="531"/>
        <v>42284</v>
      </c>
      <c r="N3422" s="51">
        <f t="shared" si="532"/>
        <v>42333</v>
      </c>
      <c r="O3422" s="51">
        <f t="shared" si="533"/>
        <v>42278</v>
      </c>
      <c r="P3422" s="51">
        <f t="shared" si="534"/>
        <v>42309</v>
      </c>
      <c r="Q3422" s="41">
        <f t="shared" si="535"/>
        <v>2015</v>
      </c>
      <c r="R3422" s="41">
        <f t="shared" si="536"/>
        <v>2015</v>
      </c>
      <c r="S3422" s="51" t="str">
        <f>YEAR(Taulukko1[[#This Row],[Alku KK]])&amp;"Q"&amp;ROUNDDOWN((MONTH(Taulukko1[[#This Row],[Alku KK]])-1)/3+1,0)</f>
        <v>2015Q4</v>
      </c>
      <c r="T3422" s="51" t="str">
        <f>YEAR(Taulukko1[[#This Row],[Loppu KK]])&amp;"Q"&amp;ROUNDDOWN((MONTH(Taulukko1[[#This Row],[Loppu KK]])-1)/3+1,0)</f>
        <v>2015Q4</v>
      </c>
      <c r="U3422" s="66">
        <f>IF(COUNT(Taulukko1[[#This Row],[Neuvottelujen alaiset ]])=1,Taulukko1[[#This Row],[Neuvottelujen alaiset ]],Taulukko1[[#This Row],[Vähennystarve]])</f>
        <v>170</v>
      </c>
      <c r="V3422" s="52">
        <f t="shared" si="537"/>
        <v>5.8823529411764705E-2</v>
      </c>
      <c r="W3422" s="52">
        <f t="shared" si="538"/>
        <v>2.3529411764705882E-2</v>
      </c>
      <c r="X3422" s="52">
        <f t="shared" si="539"/>
        <v>0.4</v>
      </c>
      <c r="Y3422" s="90" t="b">
        <f>AND(MONTH(Taulukko1[[#This Row],[Alku PVM]] )=6,DAY(Taulukko1[[#This Row],[Alku PVM]] )&gt;19)</f>
        <v>0</v>
      </c>
      <c r="Z3422" s="90" t="b">
        <f>AND(MONTH(Taulukko1[[#This Row],[Loppu PVM]] )=6,DAY(Taulukko1[[#This Row],[Loppu PVM]] )&gt;19)</f>
        <v>0</v>
      </c>
      <c r="AA3422" s="90" t="b">
        <f>OR(MONTH(Taulukko1[[#This Row],[Alku PVM]] )&lt;=5,AND(MONTH(Taulukko1[[#This Row],[Alku PVM]] )=6,DAY(Taulukko1[[#This Row],[Alku PVM]] )&lt;20))</f>
        <v>0</v>
      </c>
      <c r="AB3422" s="90" t="b">
        <f>OR(MONTH(Taulukko1[[#This Row],[Loppu PVM]])&lt;=5,AND(MONTH(Taulukko1[[#This Row],[Loppu PVM]] )=6,DAY(Taulukko1[[#This Row],[Loppu PVM]])&lt;20))</f>
        <v>0</v>
      </c>
      <c r="AC3422" s="90" t="b">
        <f>OR(MONTH(Taulukko1[[#This Row],[Alku PVM]] )&lt;=3,AND(MONTH(Taulukko1[[#This Row],[Alku PVM]] )=3))</f>
        <v>0</v>
      </c>
      <c r="AD3422" s="90" t="b">
        <f>OR(MONTH(Taulukko1[[#This Row],[Loppu PVM]] )&lt;=3,AND(MONTH(Taulukko1[[#This Row],[Loppu PVM]] )=3))</f>
        <v>0</v>
      </c>
      <c r="AE3422" s="90" t="b">
        <f>OR(MONTH(Taulukko1[[#This Row],[Alku PVM]] )&lt;=9,AND(MONTH(Taulukko1[[#This Row],[Alku PVM]] )=9))</f>
        <v>0</v>
      </c>
      <c r="AF3422" s="90" t="b">
        <f>OR(MONTH(Taulukko1[[#This Row],[Loppu PVM]])&lt;=9,AND(MONTH(Taulukko1[[#This Row],[Loppu PVM]] )=9))</f>
        <v>0</v>
      </c>
      <c r="AG3422" s="90" t="b">
        <f>OR(MONTH(Taulukko1[[#This Row],[Alku PVM]] )&lt;=6,AND(MONTH(Taulukko1[[#This Row],[Alku PVM]] )=6))</f>
        <v>0</v>
      </c>
      <c r="AH3422" s="90" t="b">
        <f>OR(MONTH(Taulukko1[[#This Row],[Loppu PVM]])&lt;=6,AND(MONTH(Taulukko1[[#This Row],[Loppu PVM]] )=6))</f>
        <v>0</v>
      </c>
    </row>
    <row r="3423" spans="1:34">
      <c r="A3423" s="45" t="s">
        <v>1767</v>
      </c>
      <c r="B3423" s="46"/>
      <c r="C3423" s="25" t="s">
        <v>5022</v>
      </c>
      <c r="D3423" s="47"/>
      <c r="E3423" s="48"/>
      <c r="F3423" s="46">
        <v>42335</v>
      </c>
      <c r="G3423" s="49">
        <v>7</v>
      </c>
      <c r="H3423" s="48">
        <v>12</v>
      </c>
      <c r="I3423" s="129">
        <f>INDEX('TOL2008'!B:B,MATCH(A3423,'TOL2008'!A:A,0))</f>
        <v>85420</v>
      </c>
      <c r="J3423" s="132" t="str">
        <f>INDEX(Pääluokka!$H$2:$H$100,MATCH(VALUE(LEFT(Taulukko1[[#This Row],[TOL2008]],2)),Pääluokka!$G$2:$G$100,0))</f>
        <v>Koulutus</v>
      </c>
      <c r="K3423" s="132" t="str">
        <f>INDEX(Pääluokka!$I$2:$I$100,MATCH(VALUE(LEFT(Taulukko1[[#This Row],[TOL2008]],2)),Pääluokka!$G$2:$G$100,0))</f>
        <v>Muut toimialat (O-Q, T-X)</v>
      </c>
      <c r="L3423" s="50" t="str">
        <f t="shared" si="530"/>
        <v>NA</v>
      </c>
      <c r="M3423" s="51">
        <f t="shared" si="531"/>
        <v>42284</v>
      </c>
      <c r="N3423" s="51">
        <f t="shared" si="532"/>
        <v>42335</v>
      </c>
      <c r="O3423" s="51">
        <f t="shared" si="533"/>
        <v>42278</v>
      </c>
      <c r="P3423" s="51">
        <f t="shared" si="534"/>
        <v>42309</v>
      </c>
      <c r="Q3423" s="41">
        <f t="shared" si="535"/>
        <v>2015</v>
      </c>
      <c r="R3423" s="41">
        <f t="shared" si="536"/>
        <v>2015</v>
      </c>
      <c r="S3423" s="51" t="str">
        <f>YEAR(Taulukko1[[#This Row],[Alku KK]])&amp;"Q"&amp;ROUNDDOWN((MONTH(Taulukko1[[#This Row],[Alku KK]])-1)/3+1,0)</f>
        <v>2015Q4</v>
      </c>
      <c r="T3423" s="51" t="str">
        <f>YEAR(Taulukko1[[#This Row],[Loppu KK]])&amp;"Q"&amp;ROUNDDOWN((MONTH(Taulukko1[[#This Row],[Loppu KK]])-1)/3+1,0)</f>
        <v>2015Q4</v>
      </c>
      <c r="U3423" s="66">
        <f>IF(COUNT(Taulukko1[[#This Row],[Neuvottelujen alaiset ]])=1,Taulukko1[[#This Row],[Neuvottelujen alaiset ]],Taulukko1[[#This Row],[Vähennystarve]])</f>
        <v>12</v>
      </c>
      <c r="V3423" s="52" t="str">
        <f t="shared" si="537"/>
        <v>NA</v>
      </c>
      <c r="W3423" s="52">
        <f t="shared" si="538"/>
        <v>0.58333333333333337</v>
      </c>
      <c r="X3423" s="52" t="str">
        <f t="shared" si="539"/>
        <v>NA</v>
      </c>
      <c r="Y3423" s="90" t="b">
        <f>AND(MONTH(Taulukko1[[#This Row],[Alku PVM]] )=6,DAY(Taulukko1[[#This Row],[Alku PVM]] )&gt;19)</f>
        <v>0</v>
      </c>
      <c r="Z3423" s="90" t="b">
        <f>AND(MONTH(Taulukko1[[#This Row],[Loppu PVM]] )=6,DAY(Taulukko1[[#This Row],[Loppu PVM]] )&gt;19)</f>
        <v>0</v>
      </c>
      <c r="AA3423" s="90" t="b">
        <f>OR(MONTH(Taulukko1[[#This Row],[Alku PVM]] )&lt;=5,AND(MONTH(Taulukko1[[#This Row],[Alku PVM]] )=6,DAY(Taulukko1[[#This Row],[Alku PVM]] )&lt;20))</f>
        <v>0</v>
      </c>
      <c r="AB3423" s="90" t="b">
        <f>OR(MONTH(Taulukko1[[#This Row],[Loppu PVM]])&lt;=5,AND(MONTH(Taulukko1[[#This Row],[Loppu PVM]] )=6,DAY(Taulukko1[[#This Row],[Loppu PVM]])&lt;20))</f>
        <v>0</v>
      </c>
      <c r="AC3423" s="90" t="b">
        <f>OR(MONTH(Taulukko1[[#This Row],[Alku PVM]] )&lt;=3,AND(MONTH(Taulukko1[[#This Row],[Alku PVM]] )=3))</f>
        <v>0</v>
      </c>
      <c r="AD3423" s="90" t="b">
        <f>OR(MONTH(Taulukko1[[#This Row],[Loppu PVM]] )&lt;=3,AND(MONTH(Taulukko1[[#This Row],[Loppu PVM]] )=3))</f>
        <v>0</v>
      </c>
      <c r="AE3423" s="90" t="b">
        <f>OR(MONTH(Taulukko1[[#This Row],[Alku PVM]] )&lt;=9,AND(MONTH(Taulukko1[[#This Row],[Alku PVM]] )=9))</f>
        <v>0</v>
      </c>
      <c r="AF3423" s="90" t="b">
        <f>OR(MONTH(Taulukko1[[#This Row],[Loppu PVM]])&lt;=9,AND(MONTH(Taulukko1[[#This Row],[Loppu PVM]] )=9))</f>
        <v>0</v>
      </c>
      <c r="AG3423" s="90" t="b">
        <f>OR(MONTH(Taulukko1[[#This Row],[Alku PVM]] )&lt;=6,AND(MONTH(Taulukko1[[#This Row],[Alku PVM]] )=6))</f>
        <v>0</v>
      </c>
      <c r="AH3423" s="90" t="b">
        <f>OR(MONTH(Taulukko1[[#This Row],[Loppu PVM]])&lt;=6,AND(MONTH(Taulukko1[[#This Row],[Loppu PVM]] )=6))</f>
        <v>0</v>
      </c>
    </row>
    <row r="3424" spans="1:34">
      <c r="A3424" s="56" t="s">
        <v>4862</v>
      </c>
      <c r="B3424" s="46">
        <v>42286</v>
      </c>
      <c r="C3424" s="45" t="s">
        <v>143</v>
      </c>
      <c r="D3424" s="47"/>
      <c r="E3424" s="48">
        <v>55</v>
      </c>
      <c r="F3424" s="46">
        <v>42331</v>
      </c>
      <c r="G3424" s="49">
        <v>50</v>
      </c>
      <c r="H3424" s="48">
        <v>717</v>
      </c>
      <c r="I3424" s="129">
        <f>INDEX('TOL2008'!B:B,MATCH(A3424,'TOL2008'!A:A,0))</f>
        <v>85420</v>
      </c>
      <c r="J3424" s="129" t="str">
        <f>INDEX(Pääluokka!$H$2:$H$100,MATCH(VALUE(LEFT(Taulukko1[[#This Row],[TOL2008]],2)),Pääluokka!$G$2:$G$100,0))</f>
        <v>Koulutus</v>
      </c>
      <c r="K3424" s="129" t="str">
        <f>INDEX(Pääluokka!$I$2:$I$100,MATCH(VALUE(LEFT(Taulukko1[[#This Row],[TOL2008]],2)),Pääluokka!$G$2:$G$100,0))</f>
        <v>Muut toimialat (O-Q, T-X)</v>
      </c>
      <c r="L3424" s="50">
        <f t="shared" si="530"/>
        <v>45</v>
      </c>
      <c r="M3424" s="51">
        <f t="shared" si="531"/>
        <v>42286</v>
      </c>
      <c r="N3424" s="51">
        <f t="shared" si="532"/>
        <v>42331</v>
      </c>
      <c r="O3424" s="51">
        <f t="shared" si="533"/>
        <v>42278</v>
      </c>
      <c r="P3424" s="51">
        <f t="shared" si="534"/>
        <v>42309</v>
      </c>
      <c r="Q3424" s="41">
        <f t="shared" si="535"/>
        <v>2015</v>
      </c>
      <c r="R3424" s="41">
        <f t="shared" si="536"/>
        <v>2015</v>
      </c>
      <c r="S3424" s="51" t="str">
        <f>YEAR(Taulukko1[[#This Row],[Alku KK]])&amp;"Q"&amp;ROUNDDOWN((MONTH(Taulukko1[[#This Row],[Alku KK]])-1)/3+1,0)</f>
        <v>2015Q4</v>
      </c>
      <c r="T3424" s="51" t="str">
        <f>YEAR(Taulukko1[[#This Row],[Loppu KK]])&amp;"Q"&amp;ROUNDDOWN((MONTH(Taulukko1[[#This Row],[Loppu KK]])-1)/3+1,0)</f>
        <v>2015Q4</v>
      </c>
      <c r="U3424" s="66">
        <f>IF(COUNT(Taulukko1[[#This Row],[Neuvottelujen alaiset ]])=1,Taulukko1[[#This Row],[Neuvottelujen alaiset ]],Taulukko1[[#This Row],[Vähennystarve]])</f>
        <v>717</v>
      </c>
      <c r="V3424" s="52">
        <f t="shared" si="537"/>
        <v>7.6708507670850773E-2</v>
      </c>
      <c r="W3424" s="52">
        <f t="shared" si="538"/>
        <v>6.9735006973500699E-2</v>
      </c>
      <c r="X3424" s="52">
        <f t="shared" si="539"/>
        <v>0.90909090909090906</v>
      </c>
      <c r="Y3424" s="90" t="b">
        <f>AND(MONTH(Taulukko1[[#This Row],[Alku PVM]] )=6,DAY(Taulukko1[[#This Row],[Alku PVM]] )&gt;19)</f>
        <v>0</v>
      </c>
      <c r="Z3424" s="90" t="b">
        <f>AND(MONTH(Taulukko1[[#This Row],[Loppu PVM]] )=6,DAY(Taulukko1[[#This Row],[Loppu PVM]] )&gt;19)</f>
        <v>0</v>
      </c>
      <c r="AA3424" s="90" t="b">
        <f>OR(MONTH(Taulukko1[[#This Row],[Alku PVM]] )&lt;=5,AND(MONTH(Taulukko1[[#This Row],[Alku PVM]] )=6,DAY(Taulukko1[[#This Row],[Alku PVM]] )&lt;20))</f>
        <v>0</v>
      </c>
      <c r="AB3424" s="90" t="b">
        <f>OR(MONTH(Taulukko1[[#This Row],[Loppu PVM]])&lt;=5,AND(MONTH(Taulukko1[[#This Row],[Loppu PVM]] )=6,DAY(Taulukko1[[#This Row],[Loppu PVM]])&lt;20))</f>
        <v>0</v>
      </c>
      <c r="AC3424" s="90" t="b">
        <f>OR(MONTH(Taulukko1[[#This Row],[Alku PVM]] )&lt;=3,AND(MONTH(Taulukko1[[#This Row],[Alku PVM]] )=3))</f>
        <v>0</v>
      </c>
      <c r="AD3424" s="90" t="b">
        <f>OR(MONTH(Taulukko1[[#This Row],[Loppu PVM]] )&lt;=3,AND(MONTH(Taulukko1[[#This Row],[Loppu PVM]] )=3))</f>
        <v>0</v>
      </c>
      <c r="AE3424" s="90" t="b">
        <f>OR(MONTH(Taulukko1[[#This Row],[Alku PVM]] )&lt;=9,AND(MONTH(Taulukko1[[#This Row],[Alku PVM]] )=9))</f>
        <v>0</v>
      </c>
      <c r="AF3424" s="90" t="b">
        <f>OR(MONTH(Taulukko1[[#This Row],[Loppu PVM]])&lt;=9,AND(MONTH(Taulukko1[[#This Row],[Loppu PVM]] )=9))</f>
        <v>0</v>
      </c>
      <c r="AG3424" s="90" t="b">
        <f>OR(MONTH(Taulukko1[[#This Row],[Alku PVM]] )&lt;=6,AND(MONTH(Taulukko1[[#This Row],[Alku PVM]] )=6))</f>
        <v>0</v>
      </c>
      <c r="AH3424" s="90" t="b">
        <f>OR(MONTH(Taulukko1[[#This Row],[Loppu PVM]])&lt;=6,AND(MONTH(Taulukko1[[#This Row],[Loppu PVM]] )=6))</f>
        <v>0</v>
      </c>
    </row>
    <row r="3425" spans="1:34">
      <c r="A3425" s="21" t="s">
        <v>50</v>
      </c>
      <c r="B3425" s="26">
        <v>42286</v>
      </c>
      <c r="C3425" s="21" t="s">
        <v>4924</v>
      </c>
      <c r="D3425" s="35"/>
      <c r="E3425" s="27">
        <v>30</v>
      </c>
      <c r="F3425" s="26">
        <v>42339</v>
      </c>
      <c r="G3425" s="33">
        <v>23</v>
      </c>
      <c r="H3425" s="27"/>
      <c r="I3425" s="126">
        <f>INDEX('TOL2008'!B:B,MATCH(A3425,'TOL2008'!A:A,0))</f>
        <v>17120</v>
      </c>
      <c r="J3425" s="133" t="str">
        <f>INDEX(Pääluokka!$H$2:$H$100,MATCH(VALUE(LEFT(Taulukko1[[#This Row],[TOL2008]],2)),Pääluokka!$G$2:$G$100,0))</f>
        <v>Teollisuus</v>
      </c>
      <c r="K3425" s="133" t="str">
        <f>INDEX(Pääluokka!$I$2:$I$100,MATCH(VALUE(LEFT(Taulukko1[[#This Row],[TOL2008]],2)),Pääluokka!$G$2:$G$100,0))</f>
        <v>Teollisuus (C-E)</v>
      </c>
      <c r="L3425" s="41">
        <f t="shared" si="530"/>
        <v>53</v>
      </c>
      <c r="M3425" s="43">
        <f t="shared" si="531"/>
        <v>42286</v>
      </c>
      <c r="N3425" s="43">
        <f t="shared" si="532"/>
        <v>42339</v>
      </c>
      <c r="O3425" s="43">
        <f t="shared" si="533"/>
        <v>42278</v>
      </c>
      <c r="P3425" s="43">
        <f t="shared" si="534"/>
        <v>42339</v>
      </c>
      <c r="Q3425" s="41">
        <f t="shared" si="535"/>
        <v>2015</v>
      </c>
      <c r="R3425" s="41">
        <f t="shared" si="536"/>
        <v>2015</v>
      </c>
      <c r="S3425" s="43" t="str">
        <f>YEAR(Taulukko1[[#This Row],[Alku KK]])&amp;"Q"&amp;ROUNDDOWN((MONTH(Taulukko1[[#This Row],[Alku KK]])-1)/3+1,0)</f>
        <v>2015Q4</v>
      </c>
      <c r="T3425" s="43" t="str">
        <f>YEAR(Taulukko1[[#This Row],[Loppu KK]])&amp;"Q"&amp;ROUNDDOWN((MONTH(Taulukko1[[#This Row],[Loppu KK]])-1)/3+1,0)</f>
        <v>2015Q4</v>
      </c>
      <c r="U3425" s="66">
        <f>IF(COUNT(Taulukko1[[#This Row],[Neuvottelujen alaiset ]])=1,Taulukko1[[#This Row],[Neuvottelujen alaiset ]],Taulukko1[[#This Row],[Vähennystarve]])</f>
        <v>30</v>
      </c>
      <c r="V3425" s="44" t="str">
        <f t="shared" si="537"/>
        <v>NA</v>
      </c>
      <c r="W3425" s="44" t="str">
        <f t="shared" si="538"/>
        <v>NA</v>
      </c>
      <c r="X3425" s="44">
        <f t="shared" si="539"/>
        <v>0.76666666666666672</v>
      </c>
      <c r="Y3425" s="90" t="b">
        <f>AND(MONTH(Taulukko1[[#This Row],[Alku PVM]] )=6,DAY(Taulukko1[[#This Row],[Alku PVM]] )&gt;19)</f>
        <v>0</v>
      </c>
      <c r="Z3425" s="90" t="b">
        <f>AND(MONTH(Taulukko1[[#This Row],[Loppu PVM]] )=6,DAY(Taulukko1[[#This Row],[Loppu PVM]] )&gt;19)</f>
        <v>0</v>
      </c>
      <c r="AA3425" s="90" t="b">
        <f>OR(MONTH(Taulukko1[[#This Row],[Alku PVM]] )&lt;=5,AND(MONTH(Taulukko1[[#This Row],[Alku PVM]] )=6,DAY(Taulukko1[[#This Row],[Alku PVM]] )&lt;20))</f>
        <v>0</v>
      </c>
      <c r="AB3425" s="90" t="b">
        <f>OR(MONTH(Taulukko1[[#This Row],[Loppu PVM]])&lt;=5,AND(MONTH(Taulukko1[[#This Row],[Loppu PVM]] )=6,DAY(Taulukko1[[#This Row],[Loppu PVM]])&lt;20))</f>
        <v>0</v>
      </c>
      <c r="AC3425" s="90" t="b">
        <f>OR(MONTH(Taulukko1[[#This Row],[Alku PVM]] )&lt;=3,AND(MONTH(Taulukko1[[#This Row],[Alku PVM]] )=3))</f>
        <v>0</v>
      </c>
      <c r="AD3425" s="90" t="b">
        <f>OR(MONTH(Taulukko1[[#This Row],[Loppu PVM]] )&lt;=3,AND(MONTH(Taulukko1[[#This Row],[Loppu PVM]] )=3))</f>
        <v>0</v>
      </c>
      <c r="AE3425" s="90" t="b">
        <f>OR(MONTH(Taulukko1[[#This Row],[Alku PVM]] )&lt;=9,AND(MONTH(Taulukko1[[#This Row],[Alku PVM]] )=9))</f>
        <v>0</v>
      </c>
      <c r="AF3425" s="90" t="b">
        <f>OR(MONTH(Taulukko1[[#This Row],[Loppu PVM]])&lt;=9,AND(MONTH(Taulukko1[[#This Row],[Loppu PVM]] )=9))</f>
        <v>0</v>
      </c>
      <c r="AG3425" s="90" t="b">
        <f>OR(MONTH(Taulukko1[[#This Row],[Alku PVM]] )&lt;=6,AND(MONTH(Taulukko1[[#This Row],[Alku PVM]] )=6))</f>
        <v>0</v>
      </c>
      <c r="AH3425" s="90" t="b">
        <f>OR(MONTH(Taulukko1[[#This Row],[Loppu PVM]])&lt;=6,AND(MONTH(Taulukko1[[#This Row],[Loppu PVM]] )=6))</f>
        <v>0</v>
      </c>
    </row>
    <row r="3426" spans="1:34">
      <c r="A3426" s="45" t="s">
        <v>4926</v>
      </c>
      <c r="B3426" s="46">
        <v>42286</v>
      </c>
      <c r="C3426" s="45" t="s">
        <v>4927</v>
      </c>
      <c r="D3426" s="47"/>
      <c r="E3426" s="48">
        <v>30</v>
      </c>
      <c r="F3426" s="46">
        <v>42342</v>
      </c>
      <c r="G3426" s="49">
        <v>25</v>
      </c>
      <c r="H3426" s="48">
        <v>333</v>
      </c>
      <c r="I3426" s="129">
        <f>INDEX('TOL2008'!B:B,MATCH(A3426,'TOL2008'!A:A,0))</f>
        <v>38220</v>
      </c>
      <c r="J3426" s="132" t="str">
        <f>INDEX(Pääluokka!$H$2:$H$100,MATCH(VALUE(LEFT(Taulukko1[[#This Row],[TOL2008]],2)),Pääluokka!$G$2:$G$100,0))</f>
        <v>Vesihuolto, viemäri- ja jätevesihuolto, jätehuolto ja muu ympäristön puhtaanapito</v>
      </c>
      <c r="K3426" s="132" t="str">
        <f>INDEX(Pääluokka!$I$2:$I$100,MATCH(VALUE(LEFT(Taulukko1[[#This Row],[TOL2008]],2)),Pääluokka!$G$2:$G$100,0))</f>
        <v>Teollisuus (C-E)</v>
      </c>
      <c r="L3426" s="50">
        <f t="shared" si="530"/>
        <v>56</v>
      </c>
      <c r="M3426" s="51">
        <f t="shared" si="531"/>
        <v>42286</v>
      </c>
      <c r="N3426" s="51">
        <f t="shared" si="532"/>
        <v>42342</v>
      </c>
      <c r="O3426" s="51">
        <f t="shared" si="533"/>
        <v>42278</v>
      </c>
      <c r="P3426" s="51">
        <f t="shared" si="534"/>
        <v>42339</v>
      </c>
      <c r="Q3426" s="41">
        <f t="shared" si="535"/>
        <v>2015</v>
      </c>
      <c r="R3426" s="41">
        <f t="shared" si="536"/>
        <v>2015</v>
      </c>
      <c r="S3426" s="51" t="str">
        <f>YEAR(Taulukko1[[#This Row],[Alku KK]])&amp;"Q"&amp;ROUNDDOWN((MONTH(Taulukko1[[#This Row],[Alku KK]])-1)/3+1,0)</f>
        <v>2015Q4</v>
      </c>
      <c r="T3426" s="51" t="str">
        <f>YEAR(Taulukko1[[#This Row],[Loppu KK]])&amp;"Q"&amp;ROUNDDOWN((MONTH(Taulukko1[[#This Row],[Loppu KK]])-1)/3+1,0)</f>
        <v>2015Q4</v>
      </c>
      <c r="U3426" s="66">
        <f>IF(COUNT(Taulukko1[[#This Row],[Neuvottelujen alaiset ]])=1,Taulukko1[[#This Row],[Neuvottelujen alaiset ]],Taulukko1[[#This Row],[Vähennystarve]])</f>
        <v>333</v>
      </c>
      <c r="V3426" s="52">
        <f t="shared" si="537"/>
        <v>9.0090090090090086E-2</v>
      </c>
      <c r="W3426" s="52">
        <f t="shared" si="538"/>
        <v>7.5075075075075076E-2</v>
      </c>
      <c r="X3426" s="52">
        <f t="shared" si="539"/>
        <v>0.83333333333333337</v>
      </c>
      <c r="Y3426" s="90" t="b">
        <f>AND(MONTH(Taulukko1[[#This Row],[Alku PVM]] )=6,DAY(Taulukko1[[#This Row],[Alku PVM]] )&gt;19)</f>
        <v>0</v>
      </c>
      <c r="Z3426" s="90" t="b">
        <f>AND(MONTH(Taulukko1[[#This Row],[Loppu PVM]] )=6,DAY(Taulukko1[[#This Row],[Loppu PVM]] )&gt;19)</f>
        <v>0</v>
      </c>
      <c r="AA3426" s="90" t="b">
        <f>OR(MONTH(Taulukko1[[#This Row],[Alku PVM]] )&lt;=5,AND(MONTH(Taulukko1[[#This Row],[Alku PVM]] )=6,DAY(Taulukko1[[#This Row],[Alku PVM]] )&lt;20))</f>
        <v>0</v>
      </c>
      <c r="AB3426" s="90" t="b">
        <f>OR(MONTH(Taulukko1[[#This Row],[Loppu PVM]])&lt;=5,AND(MONTH(Taulukko1[[#This Row],[Loppu PVM]] )=6,DAY(Taulukko1[[#This Row],[Loppu PVM]])&lt;20))</f>
        <v>0</v>
      </c>
      <c r="AC3426" s="90" t="b">
        <f>OR(MONTH(Taulukko1[[#This Row],[Alku PVM]] )&lt;=3,AND(MONTH(Taulukko1[[#This Row],[Alku PVM]] )=3))</f>
        <v>0</v>
      </c>
      <c r="AD3426" s="90" t="b">
        <f>OR(MONTH(Taulukko1[[#This Row],[Loppu PVM]] )&lt;=3,AND(MONTH(Taulukko1[[#This Row],[Loppu PVM]] )=3))</f>
        <v>0</v>
      </c>
      <c r="AE3426" s="90" t="b">
        <f>OR(MONTH(Taulukko1[[#This Row],[Alku PVM]] )&lt;=9,AND(MONTH(Taulukko1[[#This Row],[Alku PVM]] )=9))</f>
        <v>0</v>
      </c>
      <c r="AF3426" s="90" t="b">
        <f>OR(MONTH(Taulukko1[[#This Row],[Loppu PVM]])&lt;=9,AND(MONTH(Taulukko1[[#This Row],[Loppu PVM]] )=9))</f>
        <v>0</v>
      </c>
      <c r="AG3426" s="90" t="b">
        <f>OR(MONTH(Taulukko1[[#This Row],[Alku PVM]] )&lt;=6,AND(MONTH(Taulukko1[[#This Row],[Alku PVM]] )=6))</f>
        <v>0</v>
      </c>
      <c r="AH3426" s="90" t="b">
        <f>OR(MONTH(Taulukko1[[#This Row],[Loppu PVM]])&lt;=6,AND(MONTH(Taulukko1[[#This Row],[Loppu PVM]] )=6))</f>
        <v>0</v>
      </c>
    </row>
    <row r="3427" spans="1:34">
      <c r="A3427" s="25" t="s">
        <v>4920</v>
      </c>
      <c r="B3427" s="26">
        <v>42288</v>
      </c>
      <c r="C3427" s="25" t="s">
        <v>4921</v>
      </c>
      <c r="D3427" s="35"/>
      <c r="E3427" s="27">
        <v>175</v>
      </c>
      <c r="F3427" s="26">
        <v>42355</v>
      </c>
      <c r="G3427" s="33">
        <v>160</v>
      </c>
      <c r="H3427" s="27">
        <v>600</v>
      </c>
      <c r="I3427" s="126">
        <f>INDEX('TOL2008'!B:B,MATCH(A3427,'TOL2008'!A:A,0))</f>
        <v>28130</v>
      </c>
      <c r="J3427" s="133" t="str">
        <f>INDEX(Pääluokka!$H$2:$H$100,MATCH(VALUE(LEFT(Taulukko1[[#This Row],[TOL2008]],2)),Pääluokka!$G$2:$G$100,0))</f>
        <v>Teollisuus</v>
      </c>
      <c r="K3427" s="133" t="str">
        <f>INDEX(Pääluokka!$I$2:$I$100,MATCH(VALUE(LEFT(Taulukko1[[#This Row],[TOL2008]],2)),Pääluokka!$G$2:$G$100,0))</f>
        <v>Teollisuus (C-E)</v>
      </c>
      <c r="L3427" s="41">
        <f t="shared" si="530"/>
        <v>67</v>
      </c>
      <c r="M3427" s="43">
        <f t="shared" si="531"/>
        <v>42288</v>
      </c>
      <c r="N3427" s="43">
        <f t="shared" si="532"/>
        <v>42355</v>
      </c>
      <c r="O3427" s="43">
        <f t="shared" si="533"/>
        <v>42278</v>
      </c>
      <c r="P3427" s="43">
        <f t="shared" si="534"/>
        <v>42339</v>
      </c>
      <c r="Q3427" s="41">
        <f t="shared" si="535"/>
        <v>2015</v>
      </c>
      <c r="R3427" s="41">
        <f t="shared" si="536"/>
        <v>2015</v>
      </c>
      <c r="S3427" s="43" t="str">
        <f>YEAR(Taulukko1[[#This Row],[Alku KK]])&amp;"Q"&amp;ROUNDDOWN((MONTH(Taulukko1[[#This Row],[Alku KK]])-1)/3+1,0)</f>
        <v>2015Q4</v>
      </c>
      <c r="T3427" s="43" t="str">
        <f>YEAR(Taulukko1[[#This Row],[Loppu KK]])&amp;"Q"&amp;ROUNDDOWN((MONTH(Taulukko1[[#This Row],[Loppu KK]])-1)/3+1,0)</f>
        <v>2015Q4</v>
      </c>
      <c r="U3427" s="66">
        <f>IF(COUNT(Taulukko1[[#This Row],[Neuvottelujen alaiset ]])=1,Taulukko1[[#This Row],[Neuvottelujen alaiset ]],Taulukko1[[#This Row],[Vähennystarve]])</f>
        <v>600</v>
      </c>
      <c r="V3427" s="44">
        <f t="shared" si="537"/>
        <v>0.29166666666666669</v>
      </c>
      <c r="W3427" s="44">
        <f t="shared" si="538"/>
        <v>0.26666666666666666</v>
      </c>
      <c r="X3427" s="44">
        <f t="shared" si="539"/>
        <v>0.91428571428571426</v>
      </c>
      <c r="Y3427" s="90" t="b">
        <f>AND(MONTH(Taulukko1[[#This Row],[Alku PVM]] )=6,DAY(Taulukko1[[#This Row],[Alku PVM]] )&gt;19)</f>
        <v>0</v>
      </c>
      <c r="Z3427" s="90" t="b">
        <f>AND(MONTH(Taulukko1[[#This Row],[Loppu PVM]] )=6,DAY(Taulukko1[[#This Row],[Loppu PVM]] )&gt;19)</f>
        <v>0</v>
      </c>
      <c r="AA3427" s="90" t="b">
        <f>OR(MONTH(Taulukko1[[#This Row],[Alku PVM]] )&lt;=5,AND(MONTH(Taulukko1[[#This Row],[Alku PVM]] )=6,DAY(Taulukko1[[#This Row],[Alku PVM]] )&lt;20))</f>
        <v>0</v>
      </c>
      <c r="AB3427" s="90" t="b">
        <f>OR(MONTH(Taulukko1[[#This Row],[Loppu PVM]])&lt;=5,AND(MONTH(Taulukko1[[#This Row],[Loppu PVM]] )=6,DAY(Taulukko1[[#This Row],[Loppu PVM]])&lt;20))</f>
        <v>0</v>
      </c>
      <c r="AC3427" s="90" t="b">
        <f>OR(MONTH(Taulukko1[[#This Row],[Alku PVM]] )&lt;=3,AND(MONTH(Taulukko1[[#This Row],[Alku PVM]] )=3))</f>
        <v>0</v>
      </c>
      <c r="AD3427" s="90" t="b">
        <f>OR(MONTH(Taulukko1[[#This Row],[Loppu PVM]] )&lt;=3,AND(MONTH(Taulukko1[[#This Row],[Loppu PVM]] )=3))</f>
        <v>0</v>
      </c>
      <c r="AE3427" s="90" t="b">
        <f>OR(MONTH(Taulukko1[[#This Row],[Alku PVM]] )&lt;=9,AND(MONTH(Taulukko1[[#This Row],[Alku PVM]] )=9))</f>
        <v>0</v>
      </c>
      <c r="AF3427" s="90" t="b">
        <f>OR(MONTH(Taulukko1[[#This Row],[Loppu PVM]])&lt;=9,AND(MONTH(Taulukko1[[#This Row],[Loppu PVM]] )=9))</f>
        <v>0</v>
      </c>
      <c r="AG3427" s="90" t="b">
        <f>OR(MONTH(Taulukko1[[#This Row],[Alku PVM]] )&lt;=6,AND(MONTH(Taulukko1[[#This Row],[Alku PVM]] )=6))</f>
        <v>0</v>
      </c>
      <c r="AH3427" s="90" t="b">
        <f>OR(MONTH(Taulukko1[[#This Row],[Loppu PVM]])&lt;=6,AND(MONTH(Taulukko1[[#This Row],[Loppu PVM]] )=6))</f>
        <v>0</v>
      </c>
    </row>
    <row r="3428" spans="1:34">
      <c r="A3428" s="45" t="s">
        <v>534</v>
      </c>
      <c r="B3428" s="46">
        <v>42289</v>
      </c>
      <c r="C3428" s="45" t="s">
        <v>4928</v>
      </c>
      <c r="D3428" s="47" t="s">
        <v>25</v>
      </c>
      <c r="E3428" s="48"/>
      <c r="F3428" s="46">
        <v>42305</v>
      </c>
      <c r="G3428" s="49"/>
      <c r="H3428" s="48">
        <v>20</v>
      </c>
      <c r="I3428" s="129">
        <f>INDEX('TOL2008'!B:B,MATCH(A3428,'TOL2008'!A:A,0))</f>
        <v>52230</v>
      </c>
      <c r="J3428" s="132" t="str">
        <f>INDEX(Pääluokka!$H$2:$H$100,MATCH(VALUE(LEFT(Taulukko1[[#This Row],[TOL2008]],2)),Pääluokka!$G$2:$G$100,0))</f>
        <v>Kuljetus ja varastointi</v>
      </c>
      <c r="K3428" s="132" t="str">
        <f>INDEX(Pääluokka!$I$2:$I$100,MATCH(VALUE(LEFT(Taulukko1[[#This Row],[TOL2008]],2)),Pääluokka!$G$2:$G$100,0))</f>
        <v>Palvelualat (G-N, R, S)</v>
      </c>
      <c r="L3428" s="50">
        <f t="shared" si="530"/>
        <v>16</v>
      </c>
      <c r="M3428" s="51">
        <f t="shared" si="531"/>
        <v>42289</v>
      </c>
      <c r="N3428" s="51">
        <f t="shared" si="532"/>
        <v>42305</v>
      </c>
      <c r="O3428" s="51">
        <f t="shared" si="533"/>
        <v>42278</v>
      </c>
      <c r="P3428" s="51">
        <f t="shared" si="534"/>
        <v>42278</v>
      </c>
      <c r="Q3428" s="41">
        <f t="shared" si="535"/>
        <v>2015</v>
      </c>
      <c r="R3428" s="41">
        <f t="shared" si="536"/>
        <v>2015</v>
      </c>
      <c r="S3428" s="51" t="str">
        <f>YEAR(Taulukko1[[#This Row],[Alku KK]])&amp;"Q"&amp;ROUNDDOWN((MONTH(Taulukko1[[#This Row],[Alku KK]])-1)/3+1,0)</f>
        <v>2015Q4</v>
      </c>
      <c r="T3428" s="51" t="str">
        <f>YEAR(Taulukko1[[#This Row],[Loppu KK]])&amp;"Q"&amp;ROUNDDOWN((MONTH(Taulukko1[[#This Row],[Loppu KK]])-1)/3+1,0)</f>
        <v>2015Q4</v>
      </c>
      <c r="U3428" s="66">
        <f>IF(COUNT(Taulukko1[[#This Row],[Neuvottelujen alaiset ]])=1,Taulukko1[[#This Row],[Neuvottelujen alaiset ]],Taulukko1[[#This Row],[Vähennystarve]])</f>
        <v>20</v>
      </c>
      <c r="V3428" s="52" t="str">
        <f t="shared" si="537"/>
        <v>NA</v>
      </c>
      <c r="W3428" s="52" t="str">
        <f t="shared" si="538"/>
        <v>NA</v>
      </c>
      <c r="X3428" s="52" t="str">
        <f t="shared" si="539"/>
        <v>NA</v>
      </c>
      <c r="Y3428" s="90" t="b">
        <f>AND(MONTH(Taulukko1[[#This Row],[Alku PVM]] )=6,DAY(Taulukko1[[#This Row],[Alku PVM]] )&gt;19)</f>
        <v>0</v>
      </c>
      <c r="Z3428" s="90" t="b">
        <f>AND(MONTH(Taulukko1[[#This Row],[Loppu PVM]] )=6,DAY(Taulukko1[[#This Row],[Loppu PVM]] )&gt;19)</f>
        <v>0</v>
      </c>
      <c r="AA3428" s="90" t="b">
        <f>OR(MONTH(Taulukko1[[#This Row],[Alku PVM]] )&lt;=5,AND(MONTH(Taulukko1[[#This Row],[Alku PVM]] )=6,DAY(Taulukko1[[#This Row],[Alku PVM]] )&lt;20))</f>
        <v>0</v>
      </c>
      <c r="AB3428" s="90" t="b">
        <f>OR(MONTH(Taulukko1[[#This Row],[Loppu PVM]])&lt;=5,AND(MONTH(Taulukko1[[#This Row],[Loppu PVM]] )=6,DAY(Taulukko1[[#This Row],[Loppu PVM]])&lt;20))</f>
        <v>0</v>
      </c>
      <c r="AC3428" s="90" t="b">
        <f>OR(MONTH(Taulukko1[[#This Row],[Alku PVM]] )&lt;=3,AND(MONTH(Taulukko1[[#This Row],[Alku PVM]] )=3))</f>
        <v>0</v>
      </c>
      <c r="AD3428" s="90" t="b">
        <f>OR(MONTH(Taulukko1[[#This Row],[Loppu PVM]] )&lt;=3,AND(MONTH(Taulukko1[[#This Row],[Loppu PVM]] )=3))</f>
        <v>0</v>
      </c>
      <c r="AE3428" s="90" t="b">
        <f>OR(MONTH(Taulukko1[[#This Row],[Alku PVM]] )&lt;=9,AND(MONTH(Taulukko1[[#This Row],[Alku PVM]] )=9))</f>
        <v>0</v>
      </c>
      <c r="AF3428" s="90" t="b">
        <f>OR(MONTH(Taulukko1[[#This Row],[Loppu PVM]])&lt;=9,AND(MONTH(Taulukko1[[#This Row],[Loppu PVM]] )=9))</f>
        <v>0</v>
      </c>
      <c r="AG3428" s="90" t="b">
        <f>OR(MONTH(Taulukko1[[#This Row],[Alku PVM]] )&lt;=6,AND(MONTH(Taulukko1[[#This Row],[Alku PVM]] )=6))</f>
        <v>0</v>
      </c>
      <c r="AH3428" s="90" t="b">
        <f>OR(MONTH(Taulukko1[[#This Row],[Loppu PVM]])&lt;=6,AND(MONTH(Taulukko1[[#This Row],[Loppu PVM]] )=6))</f>
        <v>0</v>
      </c>
    </row>
    <row r="3429" spans="1:34">
      <c r="A3429" s="45" t="s">
        <v>374</v>
      </c>
      <c r="B3429" s="46">
        <v>42289</v>
      </c>
      <c r="C3429" s="21" t="s">
        <v>4931</v>
      </c>
      <c r="D3429" s="47"/>
      <c r="E3429" s="48">
        <v>80</v>
      </c>
      <c r="F3429" s="46">
        <v>42354</v>
      </c>
      <c r="G3429" s="49">
        <v>61</v>
      </c>
      <c r="H3429" s="48">
        <v>600</v>
      </c>
      <c r="I3429" s="129">
        <f>INDEX('TOL2008'!B:B,MATCH(A3429,'TOL2008'!A:A,0))</f>
        <v>65122</v>
      </c>
      <c r="J3429" s="132" t="str">
        <f>INDEX(Pääluokka!$H$2:$H$100,MATCH(VALUE(LEFT(Taulukko1[[#This Row],[TOL2008]],2)),Pääluokka!$G$2:$G$100,0))</f>
        <v>Rahoitus- ja vakuutustoiminta</v>
      </c>
      <c r="K3429" s="132" t="str">
        <f>INDEX(Pääluokka!$I$2:$I$100,MATCH(VALUE(LEFT(Taulukko1[[#This Row],[TOL2008]],2)),Pääluokka!$G$2:$G$100,0))</f>
        <v>Palvelualat (G-N, R, S)</v>
      </c>
      <c r="L3429" s="50">
        <f t="shared" si="530"/>
        <v>65</v>
      </c>
      <c r="M3429" s="51">
        <f t="shared" si="531"/>
        <v>42289</v>
      </c>
      <c r="N3429" s="51">
        <f t="shared" si="532"/>
        <v>42354</v>
      </c>
      <c r="O3429" s="51">
        <f t="shared" si="533"/>
        <v>42278</v>
      </c>
      <c r="P3429" s="51">
        <f t="shared" si="534"/>
        <v>42339</v>
      </c>
      <c r="Q3429" s="41">
        <f t="shared" si="535"/>
        <v>2015</v>
      </c>
      <c r="R3429" s="41">
        <f t="shared" si="536"/>
        <v>2015</v>
      </c>
      <c r="S3429" s="51" t="str">
        <f>YEAR(Taulukko1[[#This Row],[Alku KK]])&amp;"Q"&amp;ROUNDDOWN((MONTH(Taulukko1[[#This Row],[Alku KK]])-1)/3+1,0)</f>
        <v>2015Q4</v>
      </c>
      <c r="T3429" s="51" t="str">
        <f>YEAR(Taulukko1[[#This Row],[Loppu KK]])&amp;"Q"&amp;ROUNDDOWN((MONTH(Taulukko1[[#This Row],[Loppu KK]])-1)/3+1,0)</f>
        <v>2015Q4</v>
      </c>
      <c r="U3429" s="66">
        <f>IF(COUNT(Taulukko1[[#This Row],[Neuvottelujen alaiset ]])=1,Taulukko1[[#This Row],[Neuvottelujen alaiset ]],Taulukko1[[#This Row],[Vähennystarve]])</f>
        <v>600</v>
      </c>
      <c r="V3429" s="52">
        <f t="shared" si="537"/>
        <v>0.13333333333333333</v>
      </c>
      <c r="W3429" s="52">
        <f t="shared" si="538"/>
        <v>0.10166666666666667</v>
      </c>
      <c r="X3429" s="52">
        <f t="shared" si="539"/>
        <v>0.76249999999999996</v>
      </c>
      <c r="Y3429" s="90" t="b">
        <f>AND(MONTH(Taulukko1[[#This Row],[Alku PVM]] )=6,DAY(Taulukko1[[#This Row],[Alku PVM]] )&gt;19)</f>
        <v>0</v>
      </c>
      <c r="Z3429" s="90" t="b">
        <f>AND(MONTH(Taulukko1[[#This Row],[Loppu PVM]] )=6,DAY(Taulukko1[[#This Row],[Loppu PVM]] )&gt;19)</f>
        <v>0</v>
      </c>
      <c r="AA3429" s="90" t="b">
        <f>OR(MONTH(Taulukko1[[#This Row],[Alku PVM]] )&lt;=5,AND(MONTH(Taulukko1[[#This Row],[Alku PVM]] )=6,DAY(Taulukko1[[#This Row],[Alku PVM]] )&lt;20))</f>
        <v>0</v>
      </c>
      <c r="AB3429" s="90" t="b">
        <f>OR(MONTH(Taulukko1[[#This Row],[Loppu PVM]])&lt;=5,AND(MONTH(Taulukko1[[#This Row],[Loppu PVM]] )=6,DAY(Taulukko1[[#This Row],[Loppu PVM]])&lt;20))</f>
        <v>0</v>
      </c>
      <c r="AC3429" s="90" t="b">
        <f>OR(MONTH(Taulukko1[[#This Row],[Alku PVM]] )&lt;=3,AND(MONTH(Taulukko1[[#This Row],[Alku PVM]] )=3))</f>
        <v>0</v>
      </c>
      <c r="AD3429" s="90" t="b">
        <f>OR(MONTH(Taulukko1[[#This Row],[Loppu PVM]] )&lt;=3,AND(MONTH(Taulukko1[[#This Row],[Loppu PVM]] )=3))</f>
        <v>0</v>
      </c>
      <c r="AE3429" s="90" t="b">
        <f>OR(MONTH(Taulukko1[[#This Row],[Alku PVM]] )&lt;=9,AND(MONTH(Taulukko1[[#This Row],[Alku PVM]] )=9))</f>
        <v>0</v>
      </c>
      <c r="AF3429" s="90" t="b">
        <f>OR(MONTH(Taulukko1[[#This Row],[Loppu PVM]])&lt;=9,AND(MONTH(Taulukko1[[#This Row],[Loppu PVM]] )=9))</f>
        <v>0</v>
      </c>
      <c r="AG3429" s="90" t="b">
        <f>OR(MONTH(Taulukko1[[#This Row],[Alku PVM]] )&lt;=6,AND(MONTH(Taulukko1[[#This Row],[Alku PVM]] )=6))</f>
        <v>0</v>
      </c>
      <c r="AH3429" s="90" t="b">
        <f>OR(MONTH(Taulukko1[[#This Row],[Loppu PVM]])&lt;=6,AND(MONTH(Taulukko1[[#This Row],[Loppu PVM]] )=6))</f>
        <v>0</v>
      </c>
    </row>
    <row r="3430" spans="1:34">
      <c r="A3430" s="45" t="s">
        <v>5024</v>
      </c>
      <c r="B3430" s="46"/>
      <c r="C3430" s="45"/>
      <c r="D3430" s="47"/>
      <c r="E3430" s="48"/>
      <c r="F3430" s="46">
        <v>42340</v>
      </c>
      <c r="G3430" s="49">
        <v>15</v>
      </c>
      <c r="H3430" s="48">
        <v>100</v>
      </c>
      <c r="I3430" s="129">
        <f>INDEX('TOL2008'!B:B,MATCH(A3430,'TOL2008'!A:A,0))</f>
        <v>18120</v>
      </c>
      <c r="J3430" s="132" t="str">
        <f>INDEX(Pääluokka!$H$2:$H$100,MATCH(VALUE(LEFT(Taulukko1[[#This Row],[TOL2008]],2)),Pääluokka!$G$2:$G$100,0))</f>
        <v>Teollisuus</v>
      </c>
      <c r="K3430" s="132" t="str">
        <f>INDEX(Pääluokka!$I$2:$I$100,MATCH(VALUE(LEFT(Taulukko1[[#This Row],[TOL2008]],2)),Pääluokka!$G$2:$G$100,0))</f>
        <v>Teollisuus (C-E)</v>
      </c>
      <c r="L3430" s="50" t="str">
        <f t="shared" si="530"/>
        <v>NA</v>
      </c>
      <c r="M3430" s="51">
        <f t="shared" si="531"/>
        <v>42289</v>
      </c>
      <c r="N3430" s="51">
        <f t="shared" si="532"/>
        <v>42340</v>
      </c>
      <c r="O3430" s="51">
        <f t="shared" si="533"/>
        <v>42278</v>
      </c>
      <c r="P3430" s="51">
        <f t="shared" si="534"/>
        <v>42339</v>
      </c>
      <c r="Q3430" s="41">
        <f t="shared" si="535"/>
        <v>2015</v>
      </c>
      <c r="R3430" s="41">
        <f t="shared" si="536"/>
        <v>2015</v>
      </c>
      <c r="S3430" s="51" t="str">
        <f>YEAR(Taulukko1[[#This Row],[Alku KK]])&amp;"Q"&amp;ROUNDDOWN((MONTH(Taulukko1[[#This Row],[Alku KK]])-1)/3+1,0)</f>
        <v>2015Q4</v>
      </c>
      <c r="T3430" s="51" t="str">
        <f>YEAR(Taulukko1[[#This Row],[Loppu KK]])&amp;"Q"&amp;ROUNDDOWN((MONTH(Taulukko1[[#This Row],[Loppu KK]])-1)/3+1,0)</f>
        <v>2015Q4</v>
      </c>
      <c r="U3430" s="66">
        <f>IF(COUNT(Taulukko1[[#This Row],[Neuvottelujen alaiset ]])=1,Taulukko1[[#This Row],[Neuvottelujen alaiset ]],Taulukko1[[#This Row],[Vähennystarve]])</f>
        <v>100</v>
      </c>
      <c r="V3430" s="52" t="str">
        <f t="shared" si="537"/>
        <v>NA</v>
      </c>
      <c r="W3430" s="52">
        <f t="shared" si="538"/>
        <v>0.15</v>
      </c>
      <c r="X3430" s="52" t="str">
        <f t="shared" si="539"/>
        <v>NA</v>
      </c>
      <c r="Y3430" s="90" t="b">
        <f>AND(MONTH(Taulukko1[[#This Row],[Alku PVM]] )=6,DAY(Taulukko1[[#This Row],[Alku PVM]] )&gt;19)</f>
        <v>0</v>
      </c>
      <c r="Z3430" s="90" t="b">
        <f>AND(MONTH(Taulukko1[[#This Row],[Loppu PVM]] )=6,DAY(Taulukko1[[#This Row],[Loppu PVM]] )&gt;19)</f>
        <v>0</v>
      </c>
      <c r="AA3430" s="90" t="b">
        <f>OR(MONTH(Taulukko1[[#This Row],[Alku PVM]] )&lt;=5,AND(MONTH(Taulukko1[[#This Row],[Alku PVM]] )=6,DAY(Taulukko1[[#This Row],[Alku PVM]] )&lt;20))</f>
        <v>0</v>
      </c>
      <c r="AB3430" s="90" t="b">
        <f>OR(MONTH(Taulukko1[[#This Row],[Loppu PVM]])&lt;=5,AND(MONTH(Taulukko1[[#This Row],[Loppu PVM]] )=6,DAY(Taulukko1[[#This Row],[Loppu PVM]])&lt;20))</f>
        <v>0</v>
      </c>
      <c r="AC3430" s="90" t="b">
        <f>OR(MONTH(Taulukko1[[#This Row],[Alku PVM]] )&lt;=3,AND(MONTH(Taulukko1[[#This Row],[Alku PVM]] )=3))</f>
        <v>0</v>
      </c>
      <c r="AD3430" s="90" t="b">
        <f>OR(MONTH(Taulukko1[[#This Row],[Loppu PVM]] )&lt;=3,AND(MONTH(Taulukko1[[#This Row],[Loppu PVM]] )=3))</f>
        <v>0</v>
      </c>
      <c r="AE3430" s="90" t="b">
        <f>OR(MONTH(Taulukko1[[#This Row],[Alku PVM]] )&lt;=9,AND(MONTH(Taulukko1[[#This Row],[Alku PVM]] )=9))</f>
        <v>0</v>
      </c>
      <c r="AF3430" s="90" t="b">
        <f>OR(MONTH(Taulukko1[[#This Row],[Loppu PVM]])&lt;=9,AND(MONTH(Taulukko1[[#This Row],[Loppu PVM]] )=9))</f>
        <v>0</v>
      </c>
      <c r="AG3430" s="90" t="b">
        <f>OR(MONTH(Taulukko1[[#This Row],[Alku PVM]] )&lt;=6,AND(MONTH(Taulukko1[[#This Row],[Alku PVM]] )=6))</f>
        <v>0</v>
      </c>
      <c r="AH3430" s="90" t="b">
        <f>OR(MONTH(Taulukko1[[#This Row],[Loppu PVM]])&lt;=6,AND(MONTH(Taulukko1[[#This Row],[Loppu PVM]] )=6))</f>
        <v>0</v>
      </c>
    </row>
    <row r="3431" spans="1:34">
      <c r="A3431" s="53" t="s">
        <v>240</v>
      </c>
      <c r="B3431" s="46">
        <v>42290</v>
      </c>
      <c r="C3431" s="45"/>
      <c r="D3431" s="47" t="s">
        <v>25</v>
      </c>
      <c r="E3431" s="48"/>
      <c r="F3431" s="46"/>
      <c r="G3431" s="49"/>
      <c r="H3431" s="48">
        <v>40</v>
      </c>
      <c r="I3431" s="129">
        <f>INDEX('TOL2008'!B:B,MATCH(A3431,'TOL2008'!A:A,0))</f>
        <v>70220</v>
      </c>
      <c r="J3431" s="132" t="str">
        <f>INDEX(Pääluokka!$H$2:$H$100,MATCH(VALUE(LEFT(Taulukko1[[#This Row],[TOL2008]],2)),Pääluokka!$G$2:$G$100,0))</f>
        <v>Ammatillinen, tieteellinen ja tekninen toiminta</v>
      </c>
      <c r="K3431" s="132" t="str">
        <f>INDEX(Pääluokka!$I$2:$I$100,MATCH(VALUE(LEFT(Taulukko1[[#This Row],[TOL2008]],2)),Pääluokka!$G$2:$G$100,0))</f>
        <v>Palvelualat (G-N, R, S)</v>
      </c>
      <c r="L3431" s="50" t="str">
        <f t="shared" si="530"/>
        <v>NA</v>
      </c>
      <c r="M3431" s="51">
        <f t="shared" si="531"/>
        <v>42290</v>
      </c>
      <c r="N3431" s="51">
        <f t="shared" si="532"/>
        <v>42341</v>
      </c>
      <c r="O3431" s="51">
        <f t="shared" si="533"/>
        <v>42278</v>
      </c>
      <c r="P3431" s="51">
        <f t="shared" si="534"/>
        <v>42339</v>
      </c>
      <c r="Q3431" s="41">
        <f t="shared" si="535"/>
        <v>2015</v>
      </c>
      <c r="R3431" s="41">
        <f t="shared" si="536"/>
        <v>2015</v>
      </c>
      <c r="S3431" s="51" t="str">
        <f>YEAR(Taulukko1[[#This Row],[Alku KK]])&amp;"Q"&amp;ROUNDDOWN((MONTH(Taulukko1[[#This Row],[Alku KK]])-1)/3+1,0)</f>
        <v>2015Q4</v>
      </c>
      <c r="T3431" s="51" t="str">
        <f>YEAR(Taulukko1[[#This Row],[Loppu KK]])&amp;"Q"&amp;ROUNDDOWN((MONTH(Taulukko1[[#This Row],[Loppu KK]])-1)/3+1,0)</f>
        <v>2015Q4</v>
      </c>
      <c r="U3431" s="66">
        <f>IF(COUNT(Taulukko1[[#This Row],[Neuvottelujen alaiset ]])=1,Taulukko1[[#This Row],[Neuvottelujen alaiset ]],Taulukko1[[#This Row],[Vähennystarve]])</f>
        <v>40</v>
      </c>
      <c r="V3431" s="52" t="str">
        <f t="shared" si="537"/>
        <v>NA</v>
      </c>
      <c r="W3431" s="52" t="str">
        <f t="shared" si="538"/>
        <v>NA</v>
      </c>
      <c r="X3431" s="52" t="str">
        <f t="shared" si="539"/>
        <v>NA</v>
      </c>
      <c r="Y3431" s="90" t="b">
        <f>AND(MONTH(Taulukko1[[#This Row],[Alku PVM]] )=6,DAY(Taulukko1[[#This Row],[Alku PVM]] )&gt;19)</f>
        <v>0</v>
      </c>
      <c r="Z3431" s="90" t="b">
        <f>AND(MONTH(Taulukko1[[#This Row],[Loppu PVM]] )=6,DAY(Taulukko1[[#This Row],[Loppu PVM]] )&gt;19)</f>
        <v>0</v>
      </c>
      <c r="AA3431" s="90" t="b">
        <f>OR(MONTH(Taulukko1[[#This Row],[Alku PVM]] )&lt;=5,AND(MONTH(Taulukko1[[#This Row],[Alku PVM]] )=6,DAY(Taulukko1[[#This Row],[Alku PVM]] )&lt;20))</f>
        <v>0</v>
      </c>
      <c r="AB3431" s="90" t="b">
        <f>OR(MONTH(Taulukko1[[#This Row],[Loppu PVM]])&lt;=5,AND(MONTH(Taulukko1[[#This Row],[Loppu PVM]] )=6,DAY(Taulukko1[[#This Row],[Loppu PVM]])&lt;20))</f>
        <v>0</v>
      </c>
      <c r="AC3431" s="90" t="b">
        <f>OR(MONTH(Taulukko1[[#This Row],[Alku PVM]] )&lt;=3,AND(MONTH(Taulukko1[[#This Row],[Alku PVM]] )=3))</f>
        <v>0</v>
      </c>
      <c r="AD3431" s="90" t="b">
        <f>OR(MONTH(Taulukko1[[#This Row],[Loppu PVM]] )&lt;=3,AND(MONTH(Taulukko1[[#This Row],[Loppu PVM]] )=3))</f>
        <v>0</v>
      </c>
      <c r="AE3431" s="90" t="b">
        <f>OR(MONTH(Taulukko1[[#This Row],[Alku PVM]] )&lt;=9,AND(MONTH(Taulukko1[[#This Row],[Alku PVM]] )=9))</f>
        <v>0</v>
      </c>
      <c r="AF3431" s="90" t="b">
        <f>OR(MONTH(Taulukko1[[#This Row],[Loppu PVM]])&lt;=9,AND(MONTH(Taulukko1[[#This Row],[Loppu PVM]] )=9))</f>
        <v>0</v>
      </c>
      <c r="AG3431" s="90" t="b">
        <f>OR(MONTH(Taulukko1[[#This Row],[Alku PVM]] )&lt;=6,AND(MONTH(Taulukko1[[#This Row],[Alku PVM]] )=6))</f>
        <v>0</v>
      </c>
      <c r="AH3431" s="90" t="b">
        <f>OR(MONTH(Taulukko1[[#This Row],[Loppu PVM]])&lt;=6,AND(MONTH(Taulukko1[[#This Row],[Loppu PVM]] )=6))</f>
        <v>0</v>
      </c>
    </row>
    <row r="3432" spans="1:34">
      <c r="A3432" s="45" t="s">
        <v>4925</v>
      </c>
      <c r="B3432" s="46">
        <v>42291</v>
      </c>
      <c r="C3432" s="45"/>
      <c r="D3432" s="47"/>
      <c r="E3432" s="48">
        <v>20</v>
      </c>
      <c r="F3432" s="46">
        <v>42339</v>
      </c>
      <c r="G3432" s="49">
        <v>11</v>
      </c>
      <c r="H3432" s="48"/>
      <c r="I3432" s="129">
        <f>INDEX('TOL2008'!B:B,MATCH(A3432,'TOL2008'!A:A,0))</f>
        <v>56290</v>
      </c>
      <c r="J3432" s="132" t="str">
        <f>INDEX(Pääluokka!$H$2:$H$100,MATCH(VALUE(LEFT(Taulukko1[[#This Row],[TOL2008]],2)),Pääluokka!$G$2:$G$100,0))</f>
        <v>Majoitus- ja ravitsemistoiminta</v>
      </c>
      <c r="K3432" s="132" t="str">
        <f>INDEX(Pääluokka!$I$2:$I$100,MATCH(VALUE(LEFT(Taulukko1[[#This Row],[TOL2008]],2)),Pääluokka!$G$2:$G$100,0))</f>
        <v>Palvelualat (G-N, R, S)</v>
      </c>
      <c r="L3432" s="50">
        <f t="shared" si="530"/>
        <v>48</v>
      </c>
      <c r="M3432" s="51">
        <f t="shared" si="531"/>
        <v>42291</v>
      </c>
      <c r="N3432" s="51">
        <f t="shared" si="532"/>
        <v>42339</v>
      </c>
      <c r="O3432" s="51">
        <f t="shared" si="533"/>
        <v>42278</v>
      </c>
      <c r="P3432" s="51">
        <f t="shared" si="534"/>
        <v>42339</v>
      </c>
      <c r="Q3432" s="41">
        <f t="shared" si="535"/>
        <v>2015</v>
      </c>
      <c r="R3432" s="41">
        <f t="shared" si="536"/>
        <v>2015</v>
      </c>
      <c r="S3432" s="51" t="str">
        <f>YEAR(Taulukko1[[#This Row],[Alku KK]])&amp;"Q"&amp;ROUNDDOWN((MONTH(Taulukko1[[#This Row],[Alku KK]])-1)/3+1,0)</f>
        <v>2015Q4</v>
      </c>
      <c r="T3432" s="51" t="str">
        <f>YEAR(Taulukko1[[#This Row],[Loppu KK]])&amp;"Q"&amp;ROUNDDOWN((MONTH(Taulukko1[[#This Row],[Loppu KK]])-1)/3+1,0)</f>
        <v>2015Q4</v>
      </c>
      <c r="U3432" s="66">
        <f>IF(COUNT(Taulukko1[[#This Row],[Neuvottelujen alaiset ]])=1,Taulukko1[[#This Row],[Neuvottelujen alaiset ]],Taulukko1[[#This Row],[Vähennystarve]])</f>
        <v>20</v>
      </c>
      <c r="V3432" s="52" t="str">
        <f t="shared" si="537"/>
        <v>NA</v>
      </c>
      <c r="W3432" s="52" t="str">
        <f t="shared" si="538"/>
        <v>NA</v>
      </c>
      <c r="X3432" s="52">
        <f t="shared" si="539"/>
        <v>0.55000000000000004</v>
      </c>
      <c r="Y3432" s="90" t="b">
        <f>AND(MONTH(Taulukko1[[#This Row],[Alku PVM]] )=6,DAY(Taulukko1[[#This Row],[Alku PVM]] )&gt;19)</f>
        <v>0</v>
      </c>
      <c r="Z3432" s="90" t="b">
        <f>AND(MONTH(Taulukko1[[#This Row],[Loppu PVM]] )=6,DAY(Taulukko1[[#This Row],[Loppu PVM]] )&gt;19)</f>
        <v>0</v>
      </c>
      <c r="AA3432" s="90" t="b">
        <f>OR(MONTH(Taulukko1[[#This Row],[Alku PVM]] )&lt;=5,AND(MONTH(Taulukko1[[#This Row],[Alku PVM]] )=6,DAY(Taulukko1[[#This Row],[Alku PVM]] )&lt;20))</f>
        <v>0</v>
      </c>
      <c r="AB3432" s="90" t="b">
        <f>OR(MONTH(Taulukko1[[#This Row],[Loppu PVM]])&lt;=5,AND(MONTH(Taulukko1[[#This Row],[Loppu PVM]] )=6,DAY(Taulukko1[[#This Row],[Loppu PVM]])&lt;20))</f>
        <v>0</v>
      </c>
      <c r="AC3432" s="90" t="b">
        <f>OR(MONTH(Taulukko1[[#This Row],[Alku PVM]] )&lt;=3,AND(MONTH(Taulukko1[[#This Row],[Alku PVM]] )=3))</f>
        <v>0</v>
      </c>
      <c r="AD3432" s="90" t="b">
        <f>OR(MONTH(Taulukko1[[#This Row],[Loppu PVM]] )&lt;=3,AND(MONTH(Taulukko1[[#This Row],[Loppu PVM]] )=3))</f>
        <v>0</v>
      </c>
      <c r="AE3432" s="90" t="b">
        <f>OR(MONTH(Taulukko1[[#This Row],[Alku PVM]] )&lt;=9,AND(MONTH(Taulukko1[[#This Row],[Alku PVM]] )=9))</f>
        <v>0</v>
      </c>
      <c r="AF3432" s="90" t="b">
        <f>OR(MONTH(Taulukko1[[#This Row],[Loppu PVM]])&lt;=9,AND(MONTH(Taulukko1[[#This Row],[Loppu PVM]] )=9))</f>
        <v>0</v>
      </c>
      <c r="AG3432" s="90" t="b">
        <f>OR(MONTH(Taulukko1[[#This Row],[Alku PVM]] )&lt;=6,AND(MONTH(Taulukko1[[#This Row],[Alku PVM]] )=6))</f>
        <v>0</v>
      </c>
      <c r="AH3432" s="90" t="b">
        <f>OR(MONTH(Taulukko1[[#This Row],[Loppu PVM]])&lt;=6,AND(MONTH(Taulukko1[[#This Row],[Loppu PVM]] )=6))</f>
        <v>0</v>
      </c>
    </row>
    <row r="3433" spans="1:34">
      <c r="A3433" s="45" t="s">
        <v>165</v>
      </c>
      <c r="B3433" s="46">
        <v>42291</v>
      </c>
      <c r="C3433" s="45" t="s">
        <v>4934</v>
      </c>
      <c r="D3433" s="47" t="s">
        <v>25</v>
      </c>
      <c r="E3433" s="48"/>
      <c r="F3433" s="46"/>
      <c r="G3433" s="49"/>
      <c r="H3433" s="48">
        <v>80</v>
      </c>
      <c r="I3433" s="129">
        <f>INDEX('TOL2008'!B:B,MATCH(A3433,'TOL2008'!A:A,0))</f>
        <v>62010</v>
      </c>
      <c r="J3433" s="132" t="str">
        <f>INDEX(Pääluokka!$H$2:$H$100,MATCH(VALUE(LEFT(Taulukko1[[#This Row],[TOL2008]],2)),Pääluokka!$G$2:$G$100,0))</f>
        <v>Informaatio ja viestintä</v>
      </c>
      <c r="K3433" s="132" t="str">
        <f>INDEX(Pääluokka!$I$2:$I$100,MATCH(VALUE(LEFT(Taulukko1[[#This Row],[TOL2008]],2)),Pääluokka!$G$2:$G$100,0))</f>
        <v>Palvelualat (G-N, R, S)</v>
      </c>
      <c r="L3433" s="50" t="str">
        <f t="shared" si="530"/>
        <v>NA</v>
      </c>
      <c r="M3433" s="51">
        <f t="shared" si="531"/>
        <v>42291</v>
      </c>
      <c r="N3433" s="51">
        <f t="shared" si="532"/>
        <v>42342</v>
      </c>
      <c r="O3433" s="51">
        <f t="shared" si="533"/>
        <v>42278</v>
      </c>
      <c r="P3433" s="51">
        <f t="shared" si="534"/>
        <v>42339</v>
      </c>
      <c r="Q3433" s="41">
        <f t="shared" si="535"/>
        <v>2015</v>
      </c>
      <c r="R3433" s="41">
        <f t="shared" si="536"/>
        <v>2015</v>
      </c>
      <c r="S3433" s="51" t="str">
        <f>YEAR(Taulukko1[[#This Row],[Alku KK]])&amp;"Q"&amp;ROUNDDOWN((MONTH(Taulukko1[[#This Row],[Alku KK]])-1)/3+1,0)</f>
        <v>2015Q4</v>
      </c>
      <c r="T3433" s="51" t="str">
        <f>YEAR(Taulukko1[[#This Row],[Loppu KK]])&amp;"Q"&amp;ROUNDDOWN((MONTH(Taulukko1[[#This Row],[Loppu KK]])-1)/3+1,0)</f>
        <v>2015Q4</v>
      </c>
      <c r="U3433" s="66">
        <f>IF(COUNT(Taulukko1[[#This Row],[Neuvottelujen alaiset ]])=1,Taulukko1[[#This Row],[Neuvottelujen alaiset ]],Taulukko1[[#This Row],[Vähennystarve]])</f>
        <v>80</v>
      </c>
      <c r="V3433" s="52" t="str">
        <f t="shared" si="537"/>
        <v>NA</v>
      </c>
      <c r="W3433" s="52" t="str">
        <f t="shared" si="538"/>
        <v>NA</v>
      </c>
      <c r="X3433" s="52" t="str">
        <f t="shared" si="539"/>
        <v>NA</v>
      </c>
      <c r="Y3433" s="90" t="b">
        <f>AND(MONTH(Taulukko1[[#This Row],[Alku PVM]] )=6,DAY(Taulukko1[[#This Row],[Alku PVM]] )&gt;19)</f>
        <v>0</v>
      </c>
      <c r="Z3433" s="90" t="b">
        <f>AND(MONTH(Taulukko1[[#This Row],[Loppu PVM]] )=6,DAY(Taulukko1[[#This Row],[Loppu PVM]] )&gt;19)</f>
        <v>0</v>
      </c>
      <c r="AA3433" s="90" t="b">
        <f>OR(MONTH(Taulukko1[[#This Row],[Alku PVM]] )&lt;=5,AND(MONTH(Taulukko1[[#This Row],[Alku PVM]] )=6,DAY(Taulukko1[[#This Row],[Alku PVM]] )&lt;20))</f>
        <v>0</v>
      </c>
      <c r="AB3433" s="90" t="b">
        <f>OR(MONTH(Taulukko1[[#This Row],[Loppu PVM]])&lt;=5,AND(MONTH(Taulukko1[[#This Row],[Loppu PVM]] )=6,DAY(Taulukko1[[#This Row],[Loppu PVM]])&lt;20))</f>
        <v>0</v>
      </c>
      <c r="AC3433" s="90" t="b">
        <f>OR(MONTH(Taulukko1[[#This Row],[Alku PVM]] )&lt;=3,AND(MONTH(Taulukko1[[#This Row],[Alku PVM]] )=3))</f>
        <v>0</v>
      </c>
      <c r="AD3433" s="90" t="b">
        <f>OR(MONTH(Taulukko1[[#This Row],[Loppu PVM]] )&lt;=3,AND(MONTH(Taulukko1[[#This Row],[Loppu PVM]] )=3))</f>
        <v>0</v>
      </c>
      <c r="AE3433" s="90" t="b">
        <f>OR(MONTH(Taulukko1[[#This Row],[Alku PVM]] )&lt;=9,AND(MONTH(Taulukko1[[#This Row],[Alku PVM]] )=9))</f>
        <v>0</v>
      </c>
      <c r="AF3433" s="90" t="b">
        <f>OR(MONTH(Taulukko1[[#This Row],[Loppu PVM]])&lt;=9,AND(MONTH(Taulukko1[[#This Row],[Loppu PVM]] )=9))</f>
        <v>0</v>
      </c>
      <c r="AG3433" s="90" t="b">
        <f>OR(MONTH(Taulukko1[[#This Row],[Alku PVM]] )&lt;=6,AND(MONTH(Taulukko1[[#This Row],[Alku PVM]] )=6))</f>
        <v>0</v>
      </c>
      <c r="AH3433" s="90" t="b">
        <f>OR(MONTH(Taulukko1[[#This Row],[Loppu PVM]])&lt;=6,AND(MONTH(Taulukko1[[#This Row],[Loppu PVM]] )=6))</f>
        <v>0</v>
      </c>
    </row>
    <row r="3434" spans="1:34">
      <c r="A3434" s="25" t="s">
        <v>15</v>
      </c>
      <c r="B3434" s="26">
        <v>42291</v>
      </c>
      <c r="C3434" s="25" t="s">
        <v>4960</v>
      </c>
      <c r="D3434" s="35" t="s">
        <v>25</v>
      </c>
      <c r="E3434" s="27"/>
      <c r="F3434" s="26"/>
      <c r="G3434" s="33"/>
      <c r="H3434" s="27"/>
      <c r="I3434" s="126">
        <f>INDEX('TOL2008'!B:B,MATCH(A3434,'TOL2008'!A:A,0))</f>
        <v>49100</v>
      </c>
      <c r="J3434" s="133" t="str">
        <f>INDEX(Pääluokka!$H$2:$H$100,MATCH(VALUE(LEFT(Taulukko1[[#This Row],[TOL2008]],2)),Pääluokka!$G$2:$G$100,0))</f>
        <v>Kuljetus ja varastointi</v>
      </c>
      <c r="K3434" s="133" t="str">
        <f>INDEX(Pääluokka!$I$2:$I$100,MATCH(VALUE(LEFT(Taulukko1[[#This Row],[TOL2008]],2)),Pääluokka!$G$2:$G$100,0))</f>
        <v>Palvelualat (G-N, R, S)</v>
      </c>
      <c r="L3434" s="41" t="str">
        <f t="shared" si="530"/>
        <v>NA</v>
      </c>
      <c r="M3434" s="43">
        <f t="shared" si="531"/>
        <v>42291</v>
      </c>
      <c r="N3434" s="43">
        <f t="shared" si="532"/>
        <v>42342</v>
      </c>
      <c r="O3434" s="43">
        <f t="shared" si="533"/>
        <v>42278</v>
      </c>
      <c r="P3434" s="43">
        <f t="shared" si="534"/>
        <v>42339</v>
      </c>
      <c r="Q3434" s="41">
        <f t="shared" si="535"/>
        <v>2015</v>
      </c>
      <c r="R3434" s="41">
        <f t="shared" si="536"/>
        <v>2015</v>
      </c>
      <c r="S3434" s="43" t="str">
        <f>YEAR(Taulukko1[[#This Row],[Alku KK]])&amp;"Q"&amp;ROUNDDOWN((MONTH(Taulukko1[[#This Row],[Alku KK]])-1)/3+1,0)</f>
        <v>2015Q4</v>
      </c>
      <c r="T3434" s="43" t="str">
        <f>YEAR(Taulukko1[[#This Row],[Loppu KK]])&amp;"Q"&amp;ROUNDDOWN((MONTH(Taulukko1[[#This Row],[Loppu KK]])-1)/3+1,0)</f>
        <v>2015Q4</v>
      </c>
      <c r="U3434" s="66">
        <f>IF(COUNT(Taulukko1[[#This Row],[Neuvottelujen alaiset ]])=1,Taulukko1[[#This Row],[Neuvottelujen alaiset ]],Taulukko1[[#This Row],[Vähennystarve]])</f>
        <v>0</v>
      </c>
      <c r="V3434" s="44" t="str">
        <f t="shared" si="537"/>
        <v>NA</v>
      </c>
      <c r="W3434" s="44" t="str">
        <f t="shared" si="538"/>
        <v>NA</v>
      </c>
      <c r="X3434" s="44" t="str">
        <f t="shared" si="539"/>
        <v>NA</v>
      </c>
      <c r="Y3434" s="90" t="b">
        <f>AND(MONTH(Taulukko1[[#This Row],[Alku PVM]] )=6,DAY(Taulukko1[[#This Row],[Alku PVM]] )&gt;19)</f>
        <v>0</v>
      </c>
      <c r="Z3434" s="90" t="b">
        <f>AND(MONTH(Taulukko1[[#This Row],[Loppu PVM]] )=6,DAY(Taulukko1[[#This Row],[Loppu PVM]] )&gt;19)</f>
        <v>0</v>
      </c>
      <c r="AA3434" s="90" t="b">
        <f>OR(MONTH(Taulukko1[[#This Row],[Alku PVM]] )&lt;=5,AND(MONTH(Taulukko1[[#This Row],[Alku PVM]] )=6,DAY(Taulukko1[[#This Row],[Alku PVM]] )&lt;20))</f>
        <v>0</v>
      </c>
      <c r="AB3434" s="90" t="b">
        <f>OR(MONTH(Taulukko1[[#This Row],[Loppu PVM]])&lt;=5,AND(MONTH(Taulukko1[[#This Row],[Loppu PVM]] )=6,DAY(Taulukko1[[#This Row],[Loppu PVM]])&lt;20))</f>
        <v>0</v>
      </c>
      <c r="AC3434" s="90" t="b">
        <f>OR(MONTH(Taulukko1[[#This Row],[Alku PVM]] )&lt;=3,AND(MONTH(Taulukko1[[#This Row],[Alku PVM]] )=3))</f>
        <v>0</v>
      </c>
      <c r="AD3434" s="90" t="b">
        <f>OR(MONTH(Taulukko1[[#This Row],[Loppu PVM]] )&lt;=3,AND(MONTH(Taulukko1[[#This Row],[Loppu PVM]] )=3))</f>
        <v>0</v>
      </c>
      <c r="AE3434" s="90" t="b">
        <f>OR(MONTH(Taulukko1[[#This Row],[Alku PVM]] )&lt;=9,AND(MONTH(Taulukko1[[#This Row],[Alku PVM]] )=9))</f>
        <v>0</v>
      </c>
      <c r="AF3434" s="90" t="b">
        <f>OR(MONTH(Taulukko1[[#This Row],[Loppu PVM]])&lt;=9,AND(MONTH(Taulukko1[[#This Row],[Loppu PVM]] )=9))</f>
        <v>0</v>
      </c>
      <c r="AG3434" s="90" t="b">
        <f>OR(MONTH(Taulukko1[[#This Row],[Alku PVM]] )&lt;=6,AND(MONTH(Taulukko1[[#This Row],[Alku PVM]] )=6))</f>
        <v>0</v>
      </c>
      <c r="AH3434" s="90" t="b">
        <f>OR(MONTH(Taulukko1[[#This Row],[Loppu PVM]])&lt;=6,AND(MONTH(Taulukko1[[#This Row],[Loppu PVM]] )=6))</f>
        <v>0</v>
      </c>
    </row>
    <row r="3435" spans="1:34">
      <c r="A3435" s="45" t="s">
        <v>4853</v>
      </c>
      <c r="B3435" s="46">
        <v>42293</v>
      </c>
      <c r="C3435" s="45" t="s">
        <v>143</v>
      </c>
      <c r="D3435" s="47" t="s">
        <v>25</v>
      </c>
      <c r="E3435" s="48">
        <v>9</v>
      </c>
      <c r="F3435" s="46"/>
      <c r="G3435" s="49"/>
      <c r="H3435" s="48">
        <v>150</v>
      </c>
      <c r="I3435" s="129">
        <f>INDEX('TOL2008'!B:B,MATCH(A3435,'TOL2008'!A:A,0))</f>
        <v>22220</v>
      </c>
      <c r="J3435" s="129" t="str">
        <f>INDEX(Pääluokka!$H$2:$H$100,MATCH(VALUE(LEFT(Taulukko1[[#This Row],[TOL2008]],2)),Pääluokka!$G$2:$G$100,0))</f>
        <v>Teollisuus</v>
      </c>
      <c r="K3435" s="129" t="str">
        <f>INDEX(Pääluokka!$I$2:$I$100,MATCH(VALUE(LEFT(Taulukko1[[#This Row],[TOL2008]],2)),Pääluokka!$G$2:$G$100,0))</f>
        <v>Teollisuus (C-E)</v>
      </c>
      <c r="L3435" s="50" t="str">
        <f t="shared" si="530"/>
        <v>NA</v>
      </c>
      <c r="M3435" s="51">
        <f t="shared" si="531"/>
        <v>42293</v>
      </c>
      <c r="N3435" s="51">
        <f t="shared" si="532"/>
        <v>42344</v>
      </c>
      <c r="O3435" s="51">
        <f t="shared" si="533"/>
        <v>42278</v>
      </c>
      <c r="P3435" s="51">
        <f t="shared" si="534"/>
        <v>42339</v>
      </c>
      <c r="Q3435" s="41">
        <f t="shared" si="535"/>
        <v>2015</v>
      </c>
      <c r="R3435" s="41">
        <f t="shared" si="536"/>
        <v>2015</v>
      </c>
      <c r="S3435" s="51" t="str">
        <f>YEAR(Taulukko1[[#This Row],[Alku KK]])&amp;"Q"&amp;ROUNDDOWN((MONTH(Taulukko1[[#This Row],[Alku KK]])-1)/3+1,0)</f>
        <v>2015Q4</v>
      </c>
      <c r="T3435" s="51" t="str">
        <f>YEAR(Taulukko1[[#This Row],[Loppu KK]])&amp;"Q"&amp;ROUNDDOWN((MONTH(Taulukko1[[#This Row],[Loppu KK]])-1)/3+1,0)</f>
        <v>2015Q4</v>
      </c>
      <c r="U3435" s="66">
        <f>IF(COUNT(Taulukko1[[#This Row],[Neuvottelujen alaiset ]])=1,Taulukko1[[#This Row],[Neuvottelujen alaiset ]],Taulukko1[[#This Row],[Vähennystarve]])</f>
        <v>150</v>
      </c>
      <c r="V3435" s="52">
        <f t="shared" si="537"/>
        <v>0.06</v>
      </c>
      <c r="W3435" s="52" t="str">
        <f t="shared" si="538"/>
        <v>NA</v>
      </c>
      <c r="X3435" s="52" t="str">
        <f t="shared" si="539"/>
        <v>NA</v>
      </c>
      <c r="Y3435" s="90" t="b">
        <f>AND(MONTH(Taulukko1[[#This Row],[Alku PVM]] )=6,DAY(Taulukko1[[#This Row],[Alku PVM]] )&gt;19)</f>
        <v>0</v>
      </c>
      <c r="Z3435" s="90" t="b">
        <f>AND(MONTH(Taulukko1[[#This Row],[Loppu PVM]] )=6,DAY(Taulukko1[[#This Row],[Loppu PVM]] )&gt;19)</f>
        <v>0</v>
      </c>
      <c r="AA3435" s="90" t="b">
        <f>OR(MONTH(Taulukko1[[#This Row],[Alku PVM]] )&lt;=5,AND(MONTH(Taulukko1[[#This Row],[Alku PVM]] )=6,DAY(Taulukko1[[#This Row],[Alku PVM]] )&lt;20))</f>
        <v>0</v>
      </c>
      <c r="AB3435" s="90" t="b">
        <f>OR(MONTH(Taulukko1[[#This Row],[Loppu PVM]])&lt;=5,AND(MONTH(Taulukko1[[#This Row],[Loppu PVM]] )=6,DAY(Taulukko1[[#This Row],[Loppu PVM]])&lt;20))</f>
        <v>0</v>
      </c>
      <c r="AC3435" s="90" t="b">
        <f>OR(MONTH(Taulukko1[[#This Row],[Alku PVM]] )&lt;=3,AND(MONTH(Taulukko1[[#This Row],[Alku PVM]] )=3))</f>
        <v>0</v>
      </c>
      <c r="AD3435" s="90" t="b">
        <f>OR(MONTH(Taulukko1[[#This Row],[Loppu PVM]] )&lt;=3,AND(MONTH(Taulukko1[[#This Row],[Loppu PVM]] )=3))</f>
        <v>0</v>
      </c>
      <c r="AE3435" s="90" t="b">
        <f>OR(MONTH(Taulukko1[[#This Row],[Alku PVM]] )&lt;=9,AND(MONTH(Taulukko1[[#This Row],[Alku PVM]] )=9))</f>
        <v>0</v>
      </c>
      <c r="AF3435" s="90" t="b">
        <f>OR(MONTH(Taulukko1[[#This Row],[Loppu PVM]])&lt;=9,AND(MONTH(Taulukko1[[#This Row],[Loppu PVM]] )=9))</f>
        <v>0</v>
      </c>
      <c r="AG3435" s="90" t="b">
        <f>OR(MONTH(Taulukko1[[#This Row],[Alku PVM]] )&lt;=6,AND(MONTH(Taulukko1[[#This Row],[Alku PVM]] )=6))</f>
        <v>0</v>
      </c>
      <c r="AH3435" s="90" t="b">
        <f>OR(MONTH(Taulukko1[[#This Row],[Loppu PVM]])&lt;=6,AND(MONTH(Taulukko1[[#This Row],[Loppu PVM]] )=6))</f>
        <v>0</v>
      </c>
    </row>
    <row r="3436" spans="1:34">
      <c r="A3436" s="45" t="s">
        <v>2448</v>
      </c>
      <c r="B3436" s="46">
        <v>42293</v>
      </c>
      <c r="C3436" s="45" t="s">
        <v>4940</v>
      </c>
      <c r="D3436" s="47"/>
      <c r="E3436" s="48">
        <v>35</v>
      </c>
      <c r="F3436" s="46">
        <v>42340</v>
      </c>
      <c r="G3436" s="49">
        <v>35</v>
      </c>
      <c r="H3436" s="48"/>
      <c r="I3436" s="129">
        <f>INDEX('TOL2008'!B:B,MATCH(A3436,'TOL2008'!A:A,0))</f>
        <v>28300</v>
      </c>
      <c r="J3436" s="132" t="str">
        <f>INDEX(Pääluokka!$H$2:$H$100,MATCH(VALUE(LEFT(Taulukko1[[#This Row],[TOL2008]],2)),Pääluokka!$G$2:$G$100,0))</f>
        <v>Teollisuus</v>
      </c>
      <c r="K3436" s="132" t="str">
        <f>INDEX(Pääluokka!$I$2:$I$100,MATCH(VALUE(LEFT(Taulukko1[[#This Row],[TOL2008]],2)),Pääluokka!$G$2:$G$100,0))</f>
        <v>Teollisuus (C-E)</v>
      </c>
      <c r="L3436" s="50">
        <f t="shared" si="530"/>
        <v>47</v>
      </c>
      <c r="M3436" s="51">
        <f t="shared" si="531"/>
        <v>42293</v>
      </c>
      <c r="N3436" s="51">
        <f t="shared" si="532"/>
        <v>42340</v>
      </c>
      <c r="O3436" s="51">
        <f t="shared" si="533"/>
        <v>42278</v>
      </c>
      <c r="P3436" s="51">
        <f t="shared" si="534"/>
        <v>42339</v>
      </c>
      <c r="Q3436" s="41">
        <f t="shared" si="535"/>
        <v>2015</v>
      </c>
      <c r="R3436" s="41">
        <f t="shared" si="536"/>
        <v>2015</v>
      </c>
      <c r="S3436" s="51" t="str">
        <f>YEAR(Taulukko1[[#This Row],[Alku KK]])&amp;"Q"&amp;ROUNDDOWN((MONTH(Taulukko1[[#This Row],[Alku KK]])-1)/3+1,0)</f>
        <v>2015Q4</v>
      </c>
      <c r="T3436" s="51" t="str">
        <f>YEAR(Taulukko1[[#This Row],[Loppu KK]])&amp;"Q"&amp;ROUNDDOWN((MONTH(Taulukko1[[#This Row],[Loppu KK]])-1)/3+1,0)</f>
        <v>2015Q4</v>
      </c>
      <c r="U3436" s="66">
        <f>IF(COUNT(Taulukko1[[#This Row],[Neuvottelujen alaiset ]])=1,Taulukko1[[#This Row],[Neuvottelujen alaiset ]],Taulukko1[[#This Row],[Vähennystarve]])</f>
        <v>35</v>
      </c>
      <c r="V3436" s="52" t="str">
        <f t="shared" si="537"/>
        <v>NA</v>
      </c>
      <c r="W3436" s="52" t="str">
        <f t="shared" si="538"/>
        <v>NA</v>
      </c>
      <c r="X3436" s="52">
        <f t="shared" si="539"/>
        <v>1</v>
      </c>
      <c r="Y3436" s="90" t="b">
        <f>AND(MONTH(Taulukko1[[#This Row],[Alku PVM]] )=6,DAY(Taulukko1[[#This Row],[Alku PVM]] )&gt;19)</f>
        <v>0</v>
      </c>
      <c r="Z3436" s="90" t="b">
        <f>AND(MONTH(Taulukko1[[#This Row],[Loppu PVM]] )=6,DAY(Taulukko1[[#This Row],[Loppu PVM]] )&gt;19)</f>
        <v>0</v>
      </c>
      <c r="AA3436" s="90" t="b">
        <f>OR(MONTH(Taulukko1[[#This Row],[Alku PVM]] )&lt;=5,AND(MONTH(Taulukko1[[#This Row],[Alku PVM]] )=6,DAY(Taulukko1[[#This Row],[Alku PVM]] )&lt;20))</f>
        <v>0</v>
      </c>
      <c r="AB3436" s="90" t="b">
        <f>OR(MONTH(Taulukko1[[#This Row],[Loppu PVM]])&lt;=5,AND(MONTH(Taulukko1[[#This Row],[Loppu PVM]] )=6,DAY(Taulukko1[[#This Row],[Loppu PVM]])&lt;20))</f>
        <v>0</v>
      </c>
      <c r="AC3436" s="90" t="b">
        <f>OR(MONTH(Taulukko1[[#This Row],[Alku PVM]] )&lt;=3,AND(MONTH(Taulukko1[[#This Row],[Alku PVM]] )=3))</f>
        <v>0</v>
      </c>
      <c r="AD3436" s="90" t="b">
        <f>OR(MONTH(Taulukko1[[#This Row],[Loppu PVM]] )&lt;=3,AND(MONTH(Taulukko1[[#This Row],[Loppu PVM]] )=3))</f>
        <v>0</v>
      </c>
      <c r="AE3436" s="90" t="b">
        <f>OR(MONTH(Taulukko1[[#This Row],[Alku PVM]] )&lt;=9,AND(MONTH(Taulukko1[[#This Row],[Alku PVM]] )=9))</f>
        <v>0</v>
      </c>
      <c r="AF3436" s="90" t="b">
        <f>OR(MONTH(Taulukko1[[#This Row],[Loppu PVM]])&lt;=9,AND(MONTH(Taulukko1[[#This Row],[Loppu PVM]] )=9))</f>
        <v>0</v>
      </c>
      <c r="AG3436" s="90" t="b">
        <f>OR(MONTH(Taulukko1[[#This Row],[Alku PVM]] )&lt;=6,AND(MONTH(Taulukko1[[#This Row],[Alku PVM]] )=6))</f>
        <v>0</v>
      </c>
      <c r="AH3436" s="90" t="b">
        <f>OR(MONTH(Taulukko1[[#This Row],[Loppu PVM]])&lt;=6,AND(MONTH(Taulukko1[[#This Row],[Loppu PVM]] )=6))</f>
        <v>0</v>
      </c>
    </row>
    <row r="3437" spans="1:34">
      <c r="A3437" s="25" t="s">
        <v>264</v>
      </c>
      <c r="B3437" s="26">
        <v>42293</v>
      </c>
      <c r="C3437" s="25" t="s">
        <v>4944</v>
      </c>
      <c r="D3437" s="35" t="s">
        <v>25</v>
      </c>
      <c r="E3437" s="27"/>
      <c r="F3437" s="26"/>
      <c r="G3437" s="33"/>
      <c r="H3437" s="27">
        <v>250</v>
      </c>
      <c r="I3437" s="126">
        <f>INDEX('TOL2008'!B:B,MATCH(A3437,'TOL2008'!A:A,0))</f>
        <v>23120</v>
      </c>
      <c r="J3437" s="133" t="str">
        <f>INDEX(Pääluokka!$H$2:$H$100,MATCH(VALUE(LEFT(Taulukko1[[#This Row],[TOL2008]],2)),Pääluokka!$G$2:$G$100,0))</f>
        <v>Teollisuus</v>
      </c>
      <c r="K3437" s="133" t="str">
        <f>INDEX(Pääluokka!$I$2:$I$100,MATCH(VALUE(LEFT(Taulukko1[[#This Row],[TOL2008]],2)),Pääluokka!$G$2:$G$100,0))</f>
        <v>Teollisuus (C-E)</v>
      </c>
      <c r="L3437" s="41" t="str">
        <f t="shared" si="530"/>
        <v>NA</v>
      </c>
      <c r="M3437" s="43">
        <f t="shared" si="531"/>
        <v>42293</v>
      </c>
      <c r="N3437" s="43">
        <f t="shared" si="532"/>
        <v>42344</v>
      </c>
      <c r="O3437" s="43">
        <f t="shared" si="533"/>
        <v>42278</v>
      </c>
      <c r="P3437" s="43">
        <f t="shared" si="534"/>
        <v>42339</v>
      </c>
      <c r="Q3437" s="41">
        <f t="shared" si="535"/>
        <v>2015</v>
      </c>
      <c r="R3437" s="41">
        <f t="shared" si="536"/>
        <v>2015</v>
      </c>
      <c r="S3437" s="43" t="str">
        <f>YEAR(Taulukko1[[#This Row],[Alku KK]])&amp;"Q"&amp;ROUNDDOWN((MONTH(Taulukko1[[#This Row],[Alku KK]])-1)/3+1,0)</f>
        <v>2015Q4</v>
      </c>
      <c r="T3437" s="43" t="str">
        <f>YEAR(Taulukko1[[#This Row],[Loppu KK]])&amp;"Q"&amp;ROUNDDOWN((MONTH(Taulukko1[[#This Row],[Loppu KK]])-1)/3+1,0)</f>
        <v>2015Q4</v>
      </c>
      <c r="U3437" s="66">
        <f>IF(COUNT(Taulukko1[[#This Row],[Neuvottelujen alaiset ]])=1,Taulukko1[[#This Row],[Neuvottelujen alaiset ]],Taulukko1[[#This Row],[Vähennystarve]])</f>
        <v>250</v>
      </c>
      <c r="V3437" s="44" t="str">
        <f t="shared" si="537"/>
        <v>NA</v>
      </c>
      <c r="W3437" s="44" t="str">
        <f t="shared" si="538"/>
        <v>NA</v>
      </c>
      <c r="X3437" s="44" t="str">
        <f t="shared" si="539"/>
        <v>NA</v>
      </c>
      <c r="Y3437" s="90" t="b">
        <f>AND(MONTH(Taulukko1[[#This Row],[Alku PVM]] )=6,DAY(Taulukko1[[#This Row],[Alku PVM]] )&gt;19)</f>
        <v>0</v>
      </c>
      <c r="Z3437" s="90" t="b">
        <f>AND(MONTH(Taulukko1[[#This Row],[Loppu PVM]] )=6,DAY(Taulukko1[[#This Row],[Loppu PVM]] )&gt;19)</f>
        <v>0</v>
      </c>
      <c r="AA3437" s="90" t="b">
        <f>OR(MONTH(Taulukko1[[#This Row],[Alku PVM]] )&lt;=5,AND(MONTH(Taulukko1[[#This Row],[Alku PVM]] )=6,DAY(Taulukko1[[#This Row],[Alku PVM]] )&lt;20))</f>
        <v>0</v>
      </c>
      <c r="AB3437" s="90" t="b">
        <f>OR(MONTH(Taulukko1[[#This Row],[Loppu PVM]])&lt;=5,AND(MONTH(Taulukko1[[#This Row],[Loppu PVM]] )=6,DAY(Taulukko1[[#This Row],[Loppu PVM]])&lt;20))</f>
        <v>0</v>
      </c>
      <c r="AC3437" s="90" t="b">
        <f>OR(MONTH(Taulukko1[[#This Row],[Alku PVM]] )&lt;=3,AND(MONTH(Taulukko1[[#This Row],[Alku PVM]] )=3))</f>
        <v>0</v>
      </c>
      <c r="AD3437" s="90" t="b">
        <f>OR(MONTH(Taulukko1[[#This Row],[Loppu PVM]] )&lt;=3,AND(MONTH(Taulukko1[[#This Row],[Loppu PVM]] )=3))</f>
        <v>0</v>
      </c>
      <c r="AE3437" s="90" t="b">
        <f>OR(MONTH(Taulukko1[[#This Row],[Alku PVM]] )&lt;=9,AND(MONTH(Taulukko1[[#This Row],[Alku PVM]] )=9))</f>
        <v>0</v>
      </c>
      <c r="AF3437" s="90" t="b">
        <f>OR(MONTH(Taulukko1[[#This Row],[Loppu PVM]])&lt;=9,AND(MONTH(Taulukko1[[#This Row],[Loppu PVM]] )=9))</f>
        <v>0</v>
      </c>
      <c r="AG3437" s="90" t="b">
        <f>OR(MONTH(Taulukko1[[#This Row],[Alku PVM]] )&lt;=6,AND(MONTH(Taulukko1[[#This Row],[Alku PVM]] )=6))</f>
        <v>0</v>
      </c>
      <c r="AH3437" s="90" t="b">
        <f>OR(MONTH(Taulukko1[[#This Row],[Loppu PVM]])&lt;=6,AND(MONTH(Taulukko1[[#This Row],[Loppu PVM]] )=6))</f>
        <v>0</v>
      </c>
    </row>
    <row r="3438" spans="1:34" s="21" customFormat="1">
      <c r="A3438" s="21" t="s">
        <v>1172</v>
      </c>
      <c r="B3438" s="26">
        <v>42293</v>
      </c>
      <c r="C3438" s="25" t="s">
        <v>4946</v>
      </c>
      <c r="D3438" s="35"/>
      <c r="E3438" s="27">
        <v>100</v>
      </c>
      <c r="F3438" s="26">
        <v>42360</v>
      </c>
      <c r="G3438" s="33">
        <v>40</v>
      </c>
      <c r="H3438" s="27">
        <v>190</v>
      </c>
      <c r="I3438" s="126">
        <f>INDEX('TOL2008'!B:B,MATCH(A3438,'TOL2008'!A:A,0))</f>
        <v>28990</v>
      </c>
      <c r="J3438" s="133" t="str">
        <f>INDEX(Pääluokka!$H$2:$H$100,MATCH(VALUE(LEFT(Taulukko1[[#This Row],[TOL2008]],2)),Pääluokka!$G$2:$G$100,0))</f>
        <v>Teollisuus</v>
      </c>
      <c r="K3438" s="133" t="str">
        <f>INDEX(Pääluokka!$I$2:$I$100,MATCH(VALUE(LEFT(Taulukko1[[#This Row],[TOL2008]],2)),Pääluokka!$G$2:$G$100,0))</f>
        <v>Teollisuus (C-E)</v>
      </c>
      <c r="L3438" s="41">
        <f t="shared" si="530"/>
        <v>67</v>
      </c>
      <c r="M3438" s="43">
        <f t="shared" si="531"/>
        <v>42293</v>
      </c>
      <c r="N3438" s="43">
        <f t="shared" si="532"/>
        <v>42360</v>
      </c>
      <c r="O3438" s="43">
        <f t="shared" si="533"/>
        <v>42278</v>
      </c>
      <c r="P3438" s="43">
        <f t="shared" si="534"/>
        <v>42339</v>
      </c>
      <c r="Q3438" s="41">
        <f t="shared" si="535"/>
        <v>2015</v>
      </c>
      <c r="R3438" s="41">
        <f t="shared" si="536"/>
        <v>2015</v>
      </c>
      <c r="S3438" s="43" t="str">
        <f>YEAR(Taulukko1[[#This Row],[Alku KK]])&amp;"Q"&amp;ROUNDDOWN((MONTH(Taulukko1[[#This Row],[Alku KK]])-1)/3+1,0)</f>
        <v>2015Q4</v>
      </c>
      <c r="T3438" s="43" t="str">
        <f>YEAR(Taulukko1[[#This Row],[Loppu KK]])&amp;"Q"&amp;ROUNDDOWN((MONTH(Taulukko1[[#This Row],[Loppu KK]])-1)/3+1,0)</f>
        <v>2015Q4</v>
      </c>
      <c r="U3438" s="66">
        <f>IF(COUNT(Taulukko1[[#This Row],[Neuvottelujen alaiset ]])=1,Taulukko1[[#This Row],[Neuvottelujen alaiset ]],Taulukko1[[#This Row],[Vähennystarve]])</f>
        <v>190</v>
      </c>
      <c r="V3438" s="44">
        <f t="shared" si="537"/>
        <v>0.52631578947368418</v>
      </c>
      <c r="W3438" s="44">
        <f t="shared" si="538"/>
        <v>0.21052631578947367</v>
      </c>
      <c r="X3438" s="44">
        <f t="shared" si="539"/>
        <v>0.4</v>
      </c>
      <c r="Y3438" s="90" t="b">
        <f>AND(MONTH(Taulukko1[[#This Row],[Alku PVM]] )=6,DAY(Taulukko1[[#This Row],[Alku PVM]] )&gt;19)</f>
        <v>0</v>
      </c>
      <c r="Z3438" s="90" t="b">
        <f>AND(MONTH(Taulukko1[[#This Row],[Loppu PVM]] )=6,DAY(Taulukko1[[#This Row],[Loppu PVM]] )&gt;19)</f>
        <v>0</v>
      </c>
      <c r="AA3438" s="90" t="b">
        <f>OR(MONTH(Taulukko1[[#This Row],[Alku PVM]] )&lt;=5,AND(MONTH(Taulukko1[[#This Row],[Alku PVM]] )=6,DAY(Taulukko1[[#This Row],[Alku PVM]] )&lt;20))</f>
        <v>0</v>
      </c>
      <c r="AB3438" s="90" t="b">
        <f>OR(MONTH(Taulukko1[[#This Row],[Loppu PVM]])&lt;=5,AND(MONTH(Taulukko1[[#This Row],[Loppu PVM]] )=6,DAY(Taulukko1[[#This Row],[Loppu PVM]])&lt;20))</f>
        <v>0</v>
      </c>
      <c r="AC3438" s="90" t="b">
        <f>OR(MONTH(Taulukko1[[#This Row],[Alku PVM]] )&lt;=3,AND(MONTH(Taulukko1[[#This Row],[Alku PVM]] )=3))</f>
        <v>0</v>
      </c>
      <c r="AD3438" s="90" t="b">
        <f>OR(MONTH(Taulukko1[[#This Row],[Loppu PVM]] )&lt;=3,AND(MONTH(Taulukko1[[#This Row],[Loppu PVM]] )=3))</f>
        <v>0</v>
      </c>
      <c r="AE3438" s="90" t="b">
        <f>OR(MONTH(Taulukko1[[#This Row],[Alku PVM]] )&lt;=9,AND(MONTH(Taulukko1[[#This Row],[Alku PVM]] )=9))</f>
        <v>0</v>
      </c>
      <c r="AF3438" s="90" t="b">
        <f>OR(MONTH(Taulukko1[[#This Row],[Loppu PVM]])&lt;=9,AND(MONTH(Taulukko1[[#This Row],[Loppu PVM]] )=9))</f>
        <v>0</v>
      </c>
      <c r="AG3438" s="90" t="b">
        <f>OR(MONTH(Taulukko1[[#This Row],[Alku PVM]] )&lt;=6,AND(MONTH(Taulukko1[[#This Row],[Alku PVM]] )=6))</f>
        <v>0</v>
      </c>
      <c r="AH3438" s="90" t="b">
        <f>OR(MONTH(Taulukko1[[#This Row],[Loppu PVM]])&lt;=6,AND(MONTH(Taulukko1[[#This Row],[Loppu PVM]] )=6))</f>
        <v>0</v>
      </c>
    </row>
    <row r="3439" spans="1:34">
      <c r="A3439" s="21" t="s">
        <v>683</v>
      </c>
      <c r="B3439" s="26">
        <v>42294</v>
      </c>
      <c r="C3439" s="25" t="s">
        <v>5021</v>
      </c>
      <c r="D3439" s="35"/>
      <c r="E3439" s="27">
        <v>80</v>
      </c>
      <c r="F3439" s="26">
        <v>42334</v>
      </c>
      <c r="G3439" s="33">
        <v>58</v>
      </c>
      <c r="H3439" s="27">
        <v>700</v>
      </c>
      <c r="I3439" s="126">
        <f>INDEX('TOL2008'!B:B,MATCH(A3439,'TOL2008'!A:A,0))</f>
        <v>29100</v>
      </c>
      <c r="J3439" s="133" t="str">
        <f>INDEX(Pääluokka!$H$2:$H$100,MATCH(VALUE(LEFT(Taulukko1[[#This Row],[TOL2008]],2)),Pääluokka!$G$2:$G$100,0))</f>
        <v>Teollisuus</v>
      </c>
      <c r="K3439" s="133" t="str">
        <f>INDEX(Pääluokka!$I$2:$I$100,MATCH(VALUE(LEFT(Taulukko1[[#This Row],[TOL2008]],2)),Pääluokka!$G$2:$G$100,0))</f>
        <v>Teollisuus (C-E)</v>
      </c>
      <c r="L3439" s="41">
        <f t="shared" si="530"/>
        <v>40</v>
      </c>
      <c r="M3439" s="43">
        <f t="shared" si="531"/>
        <v>42294</v>
      </c>
      <c r="N3439" s="43">
        <f t="shared" si="532"/>
        <v>42334</v>
      </c>
      <c r="O3439" s="43">
        <f t="shared" si="533"/>
        <v>42278</v>
      </c>
      <c r="P3439" s="43">
        <f t="shared" si="534"/>
        <v>42309</v>
      </c>
      <c r="Q3439" s="41">
        <f t="shared" si="535"/>
        <v>2015</v>
      </c>
      <c r="R3439" s="41">
        <f t="shared" si="536"/>
        <v>2015</v>
      </c>
      <c r="S3439" s="43" t="str">
        <f>YEAR(Taulukko1[[#This Row],[Alku KK]])&amp;"Q"&amp;ROUNDDOWN((MONTH(Taulukko1[[#This Row],[Alku KK]])-1)/3+1,0)</f>
        <v>2015Q4</v>
      </c>
      <c r="T3439" s="43" t="str">
        <f>YEAR(Taulukko1[[#This Row],[Loppu KK]])&amp;"Q"&amp;ROUNDDOWN((MONTH(Taulukko1[[#This Row],[Loppu KK]])-1)/3+1,0)</f>
        <v>2015Q4</v>
      </c>
      <c r="U3439" s="66">
        <f>IF(COUNT(Taulukko1[[#This Row],[Neuvottelujen alaiset ]])=1,Taulukko1[[#This Row],[Neuvottelujen alaiset ]],Taulukko1[[#This Row],[Vähennystarve]])</f>
        <v>700</v>
      </c>
      <c r="V3439" s="44">
        <f t="shared" si="537"/>
        <v>0.11428571428571428</v>
      </c>
      <c r="W3439" s="44">
        <f t="shared" si="538"/>
        <v>8.2857142857142851E-2</v>
      </c>
      <c r="X3439" s="44">
        <f t="shared" si="539"/>
        <v>0.72499999999999998</v>
      </c>
      <c r="Y3439" s="90" t="b">
        <f>AND(MONTH(Taulukko1[[#This Row],[Alku PVM]] )=6,DAY(Taulukko1[[#This Row],[Alku PVM]] )&gt;19)</f>
        <v>0</v>
      </c>
      <c r="Z3439" s="90" t="b">
        <f>AND(MONTH(Taulukko1[[#This Row],[Loppu PVM]] )=6,DAY(Taulukko1[[#This Row],[Loppu PVM]] )&gt;19)</f>
        <v>0</v>
      </c>
      <c r="AA3439" s="90" t="b">
        <f>OR(MONTH(Taulukko1[[#This Row],[Alku PVM]] )&lt;=5,AND(MONTH(Taulukko1[[#This Row],[Alku PVM]] )=6,DAY(Taulukko1[[#This Row],[Alku PVM]] )&lt;20))</f>
        <v>0</v>
      </c>
      <c r="AB3439" s="90" t="b">
        <f>OR(MONTH(Taulukko1[[#This Row],[Loppu PVM]])&lt;=5,AND(MONTH(Taulukko1[[#This Row],[Loppu PVM]] )=6,DAY(Taulukko1[[#This Row],[Loppu PVM]])&lt;20))</f>
        <v>0</v>
      </c>
      <c r="AC3439" s="90" t="b">
        <f>OR(MONTH(Taulukko1[[#This Row],[Alku PVM]] )&lt;=3,AND(MONTH(Taulukko1[[#This Row],[Alku PVM]] )=3))</f>
        <v>0</v>
      </c>
      <c r="AD3439" s="90" t="b">
        <f>OR(MONTH(Taulukko1[[#This Row],[Loppu PVM]] )&lt;=3,AND(MONTH(Taulukko1[[#This Row],[Loppu PVM]] )=3))</f>
        <v>0</v>
      </c>
      <c r="AE3439" s="90" t="b">
        <f>OR(MONTH(Taulukko1[[#This Row],[Alku PVM]] )&lt;=9,AND(MONTH(Taulukko1[[#This Row],[Alku PVM]] )=9))</f>
        <v>0</v>
      </c>
      <c r="AF3439" s="90" t="b">
        <f>OR(MONTH(Taulukko1[[#This Row],[Loppu PVM]])&lt;=9,AND(MONTH(Taulukko1[[#This Row],[Loppu PVM]] )=9))</f>
        <v>0</v>
      </c>
      <c r="AG3439" s="90" t="b">
        <f>OR(MONTH(Taulukko1[[#This Row],[Alku PVM]] )&lt;=6,AND(MONTH(Taulukko1[[#This Row],[Alku PVM]] )=6))</f>
        <v>0</v>
      </c>
      <c r="AH3439" s="90" t="b">
        <f>OR(MONTH(Taulukko1[[#This Row],[Loppu PVM]])&lt;=6,AND(MONTH(Taulukko1[[#This Row],[Loppu PVM]] )=6))</f>
        <v>0</v>
      </c>
    </row>
    <row r="3440" spans="1:34">
      <c r="A3440" s="45" t="s">
        <v>46</v>
      </c>
      <c r="B3440" s="46">
        <v>42296</v>
      </c>
      <c r="C3440" s="45" t="s">
        <v>143</v>
      </c>
      <c r="D3440" s="47"/>
      <c r="E3440" s="48">
        <v>40</v>
      </c>
      <c r="F3440" s="46">
        <v>42346</v>
      </c>
      <c r="G3440" s="49">
        <v>12</v>
      </c>
      <c r="H3440" s="48">
        <v>215</v>
      </c>
      <c r="I3440" s="129">
        <f>INDEX('TOL2008'!B:B,MATCH(A3440,'TOL2008'!A:A,0))</f>
        <v>10710</v>
      </c>
      <c r="J3440" s="132" t="str">
        <f>INDEX(Pääluokka!$H$2:$H$100,MATCH(VALUE(LEFT(Taulukko1[[#This Row],[TOL2008]],2)),Pääluokka!$G$2:$G$100,0))</f>
        <v>Teollisuus</v>
      </c>
      <c r="K3440" s="132" t="str">
        <f>INDEX(Pääluokka!$I$2:$I$100,MATCH(VALUE(LEFT(Taulukko1[[#This Row],[TOL2008]],2)),Pääluokka!$G$2:$G$100,0))</f>
        <v>Teollisuus (C-E)</v>
      </c>
      <c r="L3440" s="50">
        <f t="shared" si="530"/>
        <v>50</v>
      </c>
      <c r="M3440" s="51">
        <f t="shared" si="531"/>
        <v>42296</v>
      </c>
      <c r="N3440" s="51">
        <f t="shared" si="532"/>
        <v>42346</v>
      </c>
      <c r="O3440" s="51">
        <f t="shared" si="533"/>
        <v>42278</v>
      </c>
      <c r="P3440" s="51">
        <f t="shared" si="534"/>
        <v>42339</v>
      </c>
      <c r="Q3440" s="41">
        <f t="shared" si="535"/>
        <v>2015</v>
      </c>
      <c r="R3440" s="41">
        <f t="shared" si="536"/>
        <v>2015</v>
      </c>
      <c r="S3440" s="51" t="str">
        <f>YEAR(Taulukko1[[#This Row],[Alku KK]])&amp;"Q"&amp;ROUNDDOWN((MONTH(Taulukko1[[#This Row],[Alku KK]])-1)/3+1,0)</f>
        <v>2015Q4</v>
      </c>
      <c r="T3440" s="51" t="str">
        <f>YEAR(Taulukko1[[#This Row],[Loppu KK]])&amp;"Q"&amp;ROUNDDOWN((MONTH(Taulukko1[[#This Row],[Loppu KK]])-1)/3+1,0)</f>
        <v>2015Q4</v>
      </c>
      <c r="U3440" s="66">
        <f>IF(COUNT(Taulukko1[[#This Row],[Neuvottelujen alaiset ]])=1,Taulukko1[[#This Row],[Neuvottelujen alaiset ]],Taulukko1[[#This Row],[Vähennystarve]])</f>
        <v>215</v>
      </c>
      <c r="V3440" s="52">
        <f t="shared" si="537"/>
        <v>0.18604651162790697</v>
      </c>
      <c r="W3440" s="52">
        <f t="shared" si="538"/>
        <v>5.5813953488372092E-2</v>
      </c>
      <c r="X3440" s="52">
        <f t="shared" si="539"/>
        <v>0.3</v>
      </c>
      <c r="Y3440" s="90" t="b">
        <f>AND(MONTH(Taulukko1[[#This Row],[Alku PVM]] )=6,DAY(Taulukko1[[#This Row],[Alku PVM]] )&gt;19)</f>
        <v>0</v>
      </c>
      <c r="Z3440" s="90" t="b">
        <f>AND(MONTH(Taulukko1[[#This Row],[Loppu PVM]] )=6,DAY(Taulukko1[[#This Row],[Loppu PVM]] )&gt;19)</f>
        <v>0</v>
      </c>
      <c r="AA3440" s="90" t="b">
        <f>OR(MONTH(Taulukko1[[#This Row],[Alku PVM]] )&lt;=5,AND(MONTH(Taulukko1[[#This Row],[Alku PVM]] )=6,DAY(Taulukko1[[#This Row],[Alku PVM]] )&lt;20))</f>
        <v>0</v>
      </c>
      <c r="AB3440" s="90" t="b">
        <f>OR(MONTH(Taulukko1[[#This Row],[Loppu PVM]])&lt;=5,AND(MONTH(Taulukko1[[#This Row],[Loppu PVM]] )=6,DAY(Taulukko1[[#This Row],[Loppu PVM]])&lt;20))</f>
        <v>0</v>
      </c>
      <c r="AC3440" s="90" t="b">
        <f>OR(MONTH(Taulukko1[[#This Row],[Alku PVM]] )&lt;=3,AND(MONTH(Taulukko1[[#This Row],[Alku PVM]] )=3))</f>
        <v>0</v>
      </c>
      <c r="AD3440" s="90" t="b">
        <f>OR(MONTH(Taulukko1[[#This Row],[Loppu PVM]] )&lt;=3,AND(MONTH(Taulukko1[[#This Row],[Loppu PVM]] )=3))</f>
        <v>0</v>
      </c>
      <c r="AE3440" s="90" t="b">
        <f>OR(MONTH(Taulukko1[[#This Row],[Alku PVM]] )&lt;=9,AND(MONTH(Taulukko1[[#This Row],[Alku PVM]] )=9))</f>
        <v>0</v>
      </c>
      <c r="AF3440" s="90" t="b">
        <f>OR(MONTH(Taulukko1[[#This Row],[Loppu PVM]])&lt;=9,AND(MONTH(Taulukko1[[#This Row],[Loppu PVM]] )=9))</f>
        <v>0</v>
      </c>
      <c r="AG3440" s="90" t="b">
        <f>OR(MONTH(Taulukko1[[#This Row],[Alku PVM]] )&lt;=6,AND(MONTH(Taulukko1[[#This Row],[Alku PVM]] )=6))</f>
        <v>0</v>
      </c>
      <c r="AH3440" s="90" t="b">
        <f>OR(MONTH(Taulukko1[[#This Row],[Loppu PVM]])&lt;=6,AND(MONTH(Taulukko1[[#This Row],[Loppu PVM]] )=6))</f>
        <v>0</v>
      </c>
    </row>
    <row r="3441" spans="1:34">
      <c r="A3441" s="25" t="s">
        <v>4936</v>
      </c>
      <c r="B3441" s="26">
        <v>42296</v>
      </c>
      <c r="C3441" s="25" t="s">
        <v>4937</v>
      </c>
      <c r="D3441" s="35"/>
      <c r="E3441" s="27">
        <v>36</v>
      </c>
      <c r="F3441" s="26"/>
      <c r="G3441" s="33"/>
      <c r="H3441" s="27"/>
      <c r="I3441" s="126">
        <f>INDEX('TOL2008'!B:B,MATCH(A3441,'TOL2008'!A:A,0))</f>
        <v>82200</v>
      </c>
      <c r="J3441" s="133" t="str">
        <f>INDEX(Pääluokka!$H$2:$H$100,MATCH(VALUE(LEFT(Taulukko1[[#This Row],[TOL2008]],2)),Pääluokka!$G$2:$G$100,0))</f>
        <v>Hallinto- ja tukipalvelutoiminta</v>
      </c>
      <c r="K3441" s="133" t="str">
        <f>INDEX(Pääluokka!$I$2:$I$100,MATCH(VALUE(LEFT(Taulukko1[[#This Row],[TOL2008]],2)),Pääluokka!$G$2:$G$100,0))</f>
        <v>Palvelualat (G-N, R, S)</v>
      </c>
      <c r="L3441" s="41" t="str">
        <f t="shared" si="530"/>
        <v>NA</v>
      </c>
      <c r="M3441" s="43">
        <f t="shared" si="531"/>
        <v>42296</v>
      </c>
      <c r="N3441" s="43">
        <f t="shared" si="532"/>
        <v>42347</v>
      </c>
      <c r="O3441" s="43">
        <f t="shared" si="533"/>
        <v>42278</v>
      </c>
      <c r="P3441" s="43">
        <f t="shared" si="534"/>
        <v>42339</v>
      </c>
      <c r="Q3441" s="41">
        <f t="shared" si="535"/>
        <v>2015</v>
      </c>
      <c r="R3441" s="41">
        <f t="shared" si="536"/>
        <v>2015</v>
      </c>
      <c r="S3441" s="43" t="str">
        <f>YEAR(Taulukko1[[#This Row],[Alku KK]])&amp;"Q"&amp;ROUNDDOWN((MONTH(Taulukko1[[#This Row],[Alku KK]])-1)/3+1,0)</f>
        <v>2015Q4</v>
      </c>
      <c r="T3441" s="43" t="str">
        <f>YEAR(Taulukko1[[#This Row],[Loppu KK]])&amp;"Q"&amp;ROUNDDOWN((MONTH(Taulukko1[[#This Row],[Loppu KK]])-1)/3+1,0)</f>
        <v>2015Q4</v>
      </c>
      <c r="U3441" s="66">
        <f>IF(COUNT(Taulukko1[[#This Row],[Neuvottelujen alaiset ]])=1,Taulukko1[[#This Row],[Neuvottelujen alaiset ]],Taulukko1[[#This Row],[Vähennystarve]])</f>
        <v>36</v>
      </c>
      <c r="V3441" s="44" t="str">
        <f t="shared" si="537"/>
        <v>NA</v>
      </c>
      <c r="W3441" s="44" t="str">
        <f t="shared" si="538"/>
        <v>NA</v>
      </c>
      <c r="X3441" s="44" t="str">
        <f t="shared" si="539"/>
        <v>NA</v>
      </c>
      <c r="Y3441" s="90" t="b">
        <f>AND(MONTH(Taulukko1[[#This Row],[Alku PVM]] )=6,DAY(Taulukko1[[#This Row],[Alku PVM]] )&gt;19)</f>
        <v>0</v>
      </c>
      <c r="Z3441" s="90" t="b">
        <f>AND(MONTH(Taulukko1[[#This Row],[Loppu PVM]] )=6,DAY(Taulukko1[[#This Row],[Loppu PVM]] )&gt;19)</f>
        <v>0</v>
      </c>
      <c r="AA3441" s="90" t="b">
        <f>OR(MONTH(Taulukko1[[#This Row],[Alku PVM]] )&lt;=5,AND(MONTH(Taulukko1[[#This Row],[Alku PVM]] )=6,DAY(Taulukko1[[#This Row],[Alku PVM]] )&lt;20))</f>
        <v>0</v>
      </c>
      <c r="AB3441" s="90" t="b">
        <f>OR(MONTH(Taulukko1[[#This Row],[Loppu PVM]])&lt;=5,AND(MONTH(Taulukko1[[#This Row],[Loppu PVM]] )=6,DAY(Taulukko1[[#This Row],[Loppu PVM]])&lt;20))</f>
        <v>0</v>
      </c>
      <c r="AC3441" s="90" t="b">
        <f>OR(MONTH(Taulukko1[[#This Row],[Alku PVM]] )&lt;=3,AND(MONTH(Taulukko1[[#This Row],[Alku PVM]] )=3))</f>
        <v>0</v>
      </c>
      <c r="AD3441" s="90" t="b">
        <f>OR(MONTH(Taulukko1[[#This Row],[Loppu PVM]] )&lt;=3,AND(MONTH(Taulukko1[[#This Row],[Loppu PVM]] )=3))</f>
        <v>0</v>
      </c>
      <c r="AE3441" s="90" t="b">
        <f>OR(MONTH(Taulukko1[[#This Row],[Alku PVM]] )&lt;=9,AND(MONTH(Taulukko1[[#This Row],[Alku PVM]] )=9))</f>
        <v>0</v>
      </c>
      <c r="AF3441" s="90" t="b">
        <f>OR(MONTH(Taulukko1[[#This Row],[Loppu PVM]])&lt;=9,AND(MONTH(Taulukko1[[#This Row],[Loppu PVM]] )=9))</f>
        <v>0</v>
      </c>
      <c r="AG3441" s="90" t="b">
        <f>OR(MONTH(Taulukko1[[#This Row],[Alku PVM]] )&lt;=6,AND(MONTH(Taulukko1[[#This Row],[Alku PVM]] )=6))</f>
        <v>0</v>
      </c>
      <c r="AH3441" s="90" t="b">
        <f>OR(MONTH(Taulukko1[[#This Row],[Loppu PVM]])&lt;=6,AND(MONTH(Taulukko1[[#This Row],[Loppu PVM]] )=6))</f>
        <v>0</v>
      </c>
    </row>
    <row r="3442" spans="1:34">
      <c r="A3442" s="25" t="s">
        <v>4370</v>
      </c>
      <c r="B3442" s="26">
        <v>42296</v>
      </c>
      <c r="C3442" s="25" t="s">
        <v>4945</v>
      </c>
      <c r="D3442" s="35" t="s">
        <v>25</v>
      </c>
      <c r="E3442" s="27"/>
      <c r="F3442" s="26"/>
      <c r="G3442" s="33"/>
      <c r="H3442" s="27">
        <v>48</v>
      </c>
      <c r="I3442" s="126">
        <f>INDEX('TOL2008'!B:B,MATCH(A3442,'TOL2008'!A:A,0))</f>
        <v>23120</v>
      </c>
      <c r="J3442" s="133" t="str">
        <f>INDEX(Pääluokka!$H$2:$H$100,MATCH(VALUE(LEFT(Taulukko1[[#This Row],[TOL2008]],2)),Pääluokka!$G$2:$G$100,0))</f>
        <v>Teollisuus</v>
      </c>
      <c r="K3442" s="133" t="str">
        <f>INDEX(Pääluokka!$I$2:$I$100,MATCH(VALUE(LEFT(Taulukko1[[#This Row],[TOL2008]],2)),Pääluokka!$G$2:$G$100,0))</f>
        <v>Teollisuus (C-E)</v>
      </c>
      <c r="L3442" s="41" t="str">
        <f t="shared" si="530"/>
        <v>NA</v>
      </c>
      <c r="M3442" s="43">
        <f t="shared" si="531"/>
        <v>42296</v>
      </c>
      <c r="N3442" s="43">
        <f t="shared" si="532"/>
        <v>42347</v>
      </c>
      <c r="O3442" s="43">
        <f t="shared" si="533"/>
        <v>42278</v>
      </c>
      <c r="P3442" s="43">
        <f t="shared" si="534"/>
        <v>42339</v>
      </c>
      <c r="Q3442" s="41">
        <f t="shared" si="535"/>
        <v>2015</v>
      </c>
      <c r="R3442" s="41">
        <f t="shared" si="536"/>
        <v>2015</v>
      </c>
      <c r="S3442" s="43" t="str">
        <f>YEAR(Taulukko1[[#This Row],[Alku KK]])&amp;"Q"&amp;ROUNDDOWN((MONTH(Taulukko1[[#This Row],[Alku KK]])-1)/3+1,0)</f>
        <v>2015Q4</v>
      </c>
      <c r="T3442" s="43" t="str">
        <f>YEAR(Taulukko1[[#This Row],[Loppu KK]])&amp;"Q"&amp;ROUNDDOWN((MONTH(Taulukko1[[#This Row],[Loppu KK]])-1)/3+1,0)</f>
        <v>2015Q4</v>
      </c>
      <c r="U3442" s="66">
        <f>IF(COUNT(Taulukko1[[#This Row],[Neuvottelujen alaiset ]])=1,Taulukko1[[#This Row],[Neuvottelujen alaiset ]],Taulukko1[[#This Row],[Vähennystarve]])</f>
        <v>48</v>
      </c>
      <c r="V3442" s="44" t="str">
        <f t="shared" si="537"/>
        <v>NA</v>
      </c>
      <c r="W3442" s="44" t="str">
        <f t="shared" si="538"/>
        <v>NA</v>
      </c>
      <c r="X3442" s="44" t="str">
        <f t="shared" si="539"/>
        <v>NA</v>
      </c>
      <c r="Y3442" s="90" t="b">
        <f>AND(MONTH(Taulukko1[[#This Row],[Alku PVM]] )=6,DAY(Taulukko1[[#This Row],[Alku PVM]] )&gt;19)</f>
        <v>0</v>
      </c>
      <c r="Z3442" s="90" t="b">
        <f>AND(MONTH(Taulukko1[[#This Row],[Loppu PVM]] )=6,DAY(Taulukko1[[#This Row],[Loppu PVM]] )&gt;19)</f>
        <v>0</v>
      </c>
      <c r="AA3442" s="90" t="b">
        <f>OR(MONTH(Taulukko1[[#This Row],[Alku PVM]] )&lt;=5,AND(MONTH(Taulukko1[[#This Row],[Alku PVM]] )=6,DAY(Taulukko1[[#This Row],[Alku PVM]] )&lt;20))</f>
        <v>0</v>
      </c>
      <c r="AB3442" s="90" t="b">
        <f>OR(MONTH(Taulukko1[[#This Row],[Loppu PVM]])&lt;=5,AND(MONTH(Taulukko1[[#This Row],[Loppu PVM]] )=6,DAY(Taulukko1[[#This Row],[Loppu PVM]])&lt;20))</f>
        <v>0</v>
      </c>
      <c r="AC3442" s="90" t="b">
        <f>OR(MONTH(Taulukko1[[#This Row],[Alku PVM]] )&lt;=3,AND(MONTH(Taulukko1[[#This Row],[Alku PVM]] )=3))</f>
        <v>0</v>
      </c>
      <c r="AD3442" s="90" t="b">
        <f>OR(MONTH(Taulukko1[[#This Row],[Loppu PVM]] )&lt;=3,AND(MONTH(Taulukko1[[#This Row],[Loppu PVM]] )=3))</f>
        <v>0</v>
      </c>
      <c r="AE3442" s="90" t="b">
        <f>OR(MONTH(Taulukko1[[#This Row],[Alku PVM]] )&lt;=9,AND(MONTH(Taulukko1[[#This Row],[Alku PVM]] )=9))</f>
        <v>0</v>
      </c>
      <c r="AF3442" s="90" t="b">
        <f>OR(MONTH(Taulukko1[[#This Row],[Loppu PVM]])&lt;=9,AND(MONTH(Taulukko1[[#This Row],[Loppu PVM]] )=9))</f>
        <v>0</v>
      </c>
      <c r="AG3442" s="90" t="b">
        <f>OR(MONTH(Taulukko1[[#This Row],[Alku PVM]] )&lt;=6,AND(MONTH(Taulukko1[[#This Row],[Alku PVM]] )=6))</f>
        <v>0</v>
      </c>
      <c r="AH3442" s="90" t="b">
        <f>OR(MONTH(Taulukko1[[#This Row],[Loppu PVM]])&lt;=6,AND(MONTH(Taulukko1[[#This Row],[Loppu PVM]] )=6))</f>
        <v>0</v>
      </c>
    </row>
    <row r="3443" spans="1:34">
      <c r="A3443" s="21" t="s">
        <v>1073</v>
      </c>
      <c r="B3443" s="46">
        <v>42296</v>
      </c>
      <c r="C3443" s="45" t="s">
        <v>1634</v>
      </c>
      <c r="D3443" s="47"/>
      <c r="E3443" s="48">
        <v>60</v>
      </c>
      <c r="F3443" s="46">
        <v>42339</v>
      </c>
      <c r="G3443" s="49">
        <v>43</v>
      </c>
      <c r="H3443" s="48">
        <v>500</v>
      </c>
      <c r="I3443" s="129">
        <f>INDEX('TOL2008'!B:B,MATCH(A3443,'TOL2008'!A:A,0))</f>
        <v>38320</v>
      </c>
      <c r="J3443" s="132" t="str">
        <f>INDEX(Pääluokka!$H$2:$H$100,MATCH(VALUE(LEFT(Taulukko1[[#This Row],[TOL2008]],2)),Pääluokka!$G$2:$G$100,0))</f>
        <v>Vesihuolto, viemäri- ja jätevesihuolto, jätehuolto ja muu ympäristön puhtaanapito</v>
      </c>
      <c r="K3443" s="132" t="str">
        <f>INDEX(Pääluokka!$I$2:$I$100,MATCH(VALUE(LEFT(Taulukko1[[#This Row],[TOL2008]],2)),Pääluokka!$G$2:$G$100,0))</f>
        <v>Teollisuus (C-E)</v>
      </c>
      <c r="L3443" s="50">
        <f t="shared" si="530"/>
        <v>43</v>
      </c>
      <c r="M3443" s="51">
        <f t="shared" si="531"/>
        <v>42296</v>
      </c>
      <c r="N3443" s="51">
        <f t="shared" si="532"/>
        <v>42339</v>
      </c>
      <c r="O3443" s="51">
        <f t="shared" si="533"/>
        <v>42278</v>
      </c>
      <c r="P3443" s="51">
        <f t="shared" si="534"/>
        <v>42339</v>
      </c>
      <c r="Q3443" s="41">
        <f t="shared" si="535"/>
        <v>2015</v>
      </c>
      <c r="R3443" s="41">
        <f t="shared" si="536"/>
        <v>2015</v>
      </c>
      <c r="S3443" s="51" t="str">
        <f>YEAR(Taulukko1[[#This Row],[Alku KK]])&amp;"Q"&amp;ROUNDDOWN((MONTH(Taulukko1[[#This Row],[Alku KK]])-1)/3+1,0)</f>
        <v>2015Q4</v>
      </c>
      <c r="T3443" s="51" t="str">
        <f>YEAR(Taulukko1[[#This Row],[Loppu KK]])&amp;"Q"&amp;ROUNDDOWN((MONTH(Taulukko1[[#This Row],[Loppu KK]])-1)/3+1,0)</f>
        <v>2015Q4</v>
      </c>
      <c r="U3443" s="66">
        <f>IF(COUNT(Taulukko1[[#This Row],[Neuvottelujen alaiset ]])=1,Taulukko1[[#This Row],[Neuvottelujen alaiset ]],Taulukko1[[#This Row],[Vähennystarve]])</f>
        <v>500</v>
      </c>
      <c r="V3443" s="52">
        <f t="shared" si="537"/>
        <v>0.12</v>
      </c>
      <c r="W3443" s="52">
        <f t="shared" si="538"/>
        <v>8.5999999999999993E-2</v>
      </c>
      <c r="X3443" s="52">
        <f t="shared" si="539"/>
        <v>0.71666666666666667</v>
      </c>
      <c r="Y3443" s="90" t="b">
        <f>AND(MONTH(Taulukko1[[#This Row],[Alku PVM]] )=6,DAY(Taulukko1[[#This Row],[Alku PVM]] )&gt;19)</f>
        <v>0</v>
      </c>
      <c r="Z3443" s="90" t="b">
        <f>AND(MONTH(Taulukko1[[#This Row],[Loppu PVM]] )=6,DAY(Taulukko1[[#This Row],[Loppu PVM]] )&gt;19)</f>
        <v>0</v>
      </c>
      <c r="AA3443" s="90" t="b">
        <f>OR(MONTH(Taulukko1[[#This Row],[Alku PVM]] )&lt;=5,AND(MONTH(Taulukko1[[#This Row],[Alku PVM]] )=6,DAY(Taulukko1[[#This Row],[Alku PVM]] )&lt;20))</f>
        <v>0</v>
      </c>
      <c r="AB3443" s="90" t="b">
        <f>OR(MONTH(Taulukko1[[#This Row],[Loppu PVM]])&lt;=5,AND(MONTH(Taulukko1[[#This Row],[Loppu PVM]] )=6,DAY(Taulukko1[[#This Row],[Loppu PVM]])&lt;20))</f>
        <v>0</v>
      </c>
      <c r="AC3443" s="90" t="b">
        <f>OR(MONTH(Taulukko1[[#This Row],[Alku PVM]] )&lt;=3,AND(MONTH(Taulukko1[[#This Row],[Alku PVM]] )=3))</f>
        <v>0</v>
      </c>
      <c r="AD3443" s="90" t="b">
        <f>OR(MONTH(Taulukko1[[#This Row],[Loppu PVM]] )&lt;=3,AND(MONTH(Taulukko1[[#This Row],[Loppu PVM]] )=3))</f>
        <v>0</v>
      </c>
      <c r="AE3443" s="90" t="b">
        <f>OR(MONTH(Taulukko1[[#This Row],[Alku PVM]] )&lt;=9,AND(MONTH(Taulukko1[[#This Row],[Alku PVM]] )=9))</f>
        <v>0</v>
      </c>
      <c r="AF3443" s="90" t="b">
        <f>OR(MONTH(Taulukko1[[#This Row],[Loppu PVM]])&lt;=9,AND(MONTH(Taulukko1[[#This Row],[Loppu PVM]] )=9))</f>
        <v>0</v>
      </c>
      <c r="AG3443" s="90" t="b">
        <f>OR(MONTH(Taulukko1[[#This Row],[Alku PVM]] )&lt;=6,AND(MONTH(Taulukko1[[#This Row],[Alku PVM]] )=6))</f>
        <v>0</v>
      </c>
      <c r="AH3443" s="90" t="b">
        <f>OR(MONTH(Taulukko1[[#This Row],[Loppu PVM]])&lt;=6,AND(MONTH(Taulukko1[[#This Row],[Loppu PVM]] )=6))</f>
        <v>0</v>
      </c>
    </row>
    <row r="3444" spans="1:34">
      <c r="A3444" s="25" t="s">
        <v>4872</v>
      </c>
      <c r="B3444" s="46">
        <v>42297</v>
      </c>
      <c r="C3444" s="25" t="s">
        <v>4943</v>
      </c>
      <c r="D3444" s="47"/>
      <c r="E3444" s="48"/>
      <c r="F3444" s="46">
        <v>42299</v>
      </c>
      <c r="G3444" s="49"/>
      <c r="H3444" s="48"/>
      <c r="I3444" s="129">
        <f>INDEX('TOL2008'!B:B,MATCH(A3444,'TOL2008'!A:A,0))</f>
        <v>55101</v>
      </c>
      <c r="J3444" s="132" t="str">
        <f>INDEX(Pääluokka!$H$2:$H$100,MATCH(VALUE(LEFT(Taulukko1[[#This Row],[TOL2008]],2)),Pääluokka!$G$2:$G$100,0))</f>
        <v>Majoitus- ja ravitsemistoiminta</v>
      </c>
      <c r="K3444" s="132" t="str">
        <f>INDEX(Pääluokka!$I$2:$I$100,MATCH(VALUE(LEFT(Taulukko1[[#This Row],[TOL2008]],2)),Pääluokka!$G$2:$G$100,0))</f>
        <v>Palvelualat (G-N, R, S)</v>
      </c>
      <c r="L3444" s="50">
        <f t="shared" si="530"/>
        <v>2</v>
      </c>
      <c r="M3444" s="51">
        <f t="shared" si="531"/>
        <v>42297</v>
      </c>
      <c r="N3444" s="51">
        <f t="shared" si="532"/>
        <v>42299</v>
      </c>
      <c r="O3444" s="51">
        <f t="shared" si="533"/>
        <v>42278</v>
      </c>
      <c r="P3444" s="51">
        <f t="shared" si="534"/>
        <v>42278</v>
      </c>
      <c r="Q3444" s="41">
        <f t="shared" si="535"/>
        <v>2015</v>
      </c>
      <c r="R3444" s="41">
        <f t="shared" si="536"/>
        <v>2015</v>
      </c>
      <c r="S3444" s="51" t="str">
        <f>YEAR(Taulukko1[[#This Row],[Alku KK]])&amp;"Q"&amp;ROUNDDOWN((MONTH(Taulukko1[[#This Row],[Alku KK]])-1)/3+1,0)</f>
        <v>2015Q4</v>
      </c>
      <c r="T3444" s="51" t="str">
        <f>YEAR(Taulukko1[[#This Row],[Loppu KK]])&amp;"Q"&amp;ROUNDDOWN((MONTH(Taulukko1[[#This Row],[Loppu KK]])-1)/3+1,0)</f>
        <v>2015Q4</v>
      </c>
      <c r="U3444" s="66">
        <f>IF(COUNT(Taulukko1[[#This Row],[Neuvottelujen alaiset ]])=1,Taulukko1[[#This Row],[Neuvottelujen alaiset ]],Taulukko1[[#This Row],[Vähennystarve]])</f>
        <v>0</v>
      </c>
      <c r="V3444" s="52" t="str">
        <f t="shared" si="537"/>
        <v>NA</v>
      </c>
      <c r="W3444" s="52" t="str">
        <f t="shared" si="538"/>
        <v>NA</v>
      </c>
      <c r="X3444" s="52" t="str">
        <f t="shared" si="539"/>
        <v>NA</v>
      </c>
      <c r="Y3444" s="90" t="b">
        <f>AND(MONTH(Taulukko1[[#This Row],[Alku PVM]] )=6,DAY(Taulukko1[[#This Row],[Alku PVM]] )&gt;19)</f>
        <v>0</v>
      </c>
      <c r="Z3444" s="90" t="b">
        <f>AND(MONTH(Taulukko1[[#This Row],[Loppu PVM]] )=6,DAY(Taulukko1[[#This Row],[Loppu PVM]] )&gt;19)</f>
        <v>0</v>
      </c>
      <c r="AA3444" s="90" t="b">
        <f>OR(MONTH(Taulukko1[[#This Row],[Alku PVM]] )&lt;=5,AND(MONTH(Taulukko1[[#This Row],[Alku PVM]] )=6,DAY(Taulukko1[[#This Row],[Alku PVM]] )&lt;20))</f>
        <v>0</v>
      </c>
      <c r="AB3444" s="90" t="b">
        <f>OR(MONTH(Taulukko1[[#This Row],[Loppu PVM]])&lt;=5,AND(MONTH(Taulukko1[[#This Row],[Loppu PVM]] )=6,DAY(Taulukko1[[#This Row],[Loppu PVM]])&lt;20))</f>
        <v>0</v>
      </c>
      <c r="AC3444" s="90" t="b">
        <f>OR(MONTH(Taulukko1[[#This Row],[Alku PVM]] )&lt;=3,AND(MONTH(Taulukko1[[#This Row],[Alku PVM]] )=3))</f>
        <v>0</v>
      </c>
      <c r="AD3444" s="90" t="b">
        <f>OR(MONTH(Taulukko1[[#This Row],[Loppu PVM]] )&lt;=3,AND(MONTH(Taulukko1[[#This Row],[Loppu PVM]] )=3))</f>
        <v>0</v>
      </c>
      <c r="AE3444" s="90" t="b">
        <f>OR(MONTH(Taulukko1[[#This Row],[Alku PVM]] )&lt;=9,AND(MONTH(Taulukko1[[#This Row],[Alku PVM]] )=9))</f>
        <v>0</v>
      </c>
      <c r="AF3444" s="90" t="b">
        <f>OR(MONTH(Taulukko1[[#This Row],[Loppu PVM]])&lt;=9,AND(MONTH(Taulukko1[[#This Row],[Loppu PVM]] )=9))</f>
        <v>0</v>
      </c>
      <c r="AG3444" s="90" t="b">
        <f>OR(MONTH(Taulukko1[[#This Row],[Alku PVM]] )&lt;=6,AND(MONTH(Taulukko1[[#This Row],[Alku PVM]] )=6))</f>
        <v>0</v>
      </c>
      <c r="AH3444" s="90" t="b">
        <f>OR(MONTH(Taulukko1[[#This Row],[Loppu PVM]])&lt;=6,AND(MONTH(Taulukko1[[#This Row],[Loppu PVM]] )=6))</f>
        <v>0</v>
      </c>
    </row>
    <row r="3445" spans="1:34">
      <c r="A3445" s="25" t="s">
        <v>1833</v>
      </c>
      <c r="B3445" s="26">
        <v>42297</v>
      </c>
      <c r="C3445" s="25" t="s">
        <v>4948</v>
      </c>
      <c r="D3445" s="35"/>
      <c r="E3445" s="27">
        <v>155</v>
      </c>
      <c r="F3445" s="26"/>
      <c r="G3445" s="33">
        <v>50</v>
      </c>
      <c r="H3445" s="27">
        <v>249</v>
      </c>
      <c r="I3445" s="126">
        <f>INDEX('TOL2008'!B:B,MATCH(A3445,'TOL2008'!A:A,0))</f>
        <v>8920</v>
      </c>
      <c r="J3445" s="133" t="str">
        <f>INDEX(Pääluokka!$H$2:$H$100,MATCH(VALUE(LEFT(Taulukko1[[#This Row],[TOL2008]],2)),Pääluokka!$G$2:$G$100,0))</f>
        <v>Terveys- ja sosiaalipalvelut</v>
      </c>
      <c r="K3445" s="133" t="str">
        <f>INDEX(Pääluokka!$I$2:$I$100,MATCH(VALUE(LEFT(Taulukko1[[#This Row],[TOL2008]],2)),Pääluokka!$G$2:$G$100,0))</f>
        <v>Muut toimialat (O-Q, T-X)</v>
      </c>
      <c r="L3445" s="41" t="str">
        <f t="shared" si="530"/>
        <v>NA</v>
      </c>
      <c r="M3445" s="43">
        <f t="shared" si="531"/>
        <v>42297</v>
      </c>
      <c r="N3445" s="43">
        <f t="shared" si="532"/>
        <v>42348</v>
      </c>
      <c r="O3445" s="43">
        <f t="shared" si="533"/>
        <v>42278</v>
      </c>
      <c r="P3445" s="43">
        <f t="shared" si="534"/>
        <v>42339</v>
      </c>
      <c r="Q3445" s="41">
        <f t="shared" si="535"/>
        <v>2015</v>
      </c>
      <c r="R3445" s="41">
        <f t="shared" si="536"/>
        <v>2015</v>
      </c>
      <c r="S3445" s="43" t="str">
        <f>YEAR(Taulukko1[[#This Row],[Alku KK]])&amp;"Q"&amp;ROUNDDOWN((MONTH(Taulukko1[[#This Row],[Alku KK]])-1)/3+1,0)</f>
        <v>2015Q4</v>
      </c>
      <c r="T3445" s="43" t="str">
        <f>YEAR(Taulukko1[[#This Row],[Loppu KK]])&amp;"Q"&amp;ROUNDDOWN((MONTH(Taulukko1[[#This Row],[Loppu KK]])-1)/3+1,0)</f>
        <v>2015Q4</v>
      </c>
      <c r="U3445" s="66">
        <f>IF(COUNT(Taulukko1[[#This Row],[Neuvottelujen alaiset ]])=1,Taulukko1[[#This Row],[Neuvottelujen alaiset ]],Taulukko1[[#This Row],[Vähennystarve]])</f>
        <v>249</v>
      </c>
      <c r="V3445" s="44">
        <f t="shared" si="537"/>
        <v>0.6224899598393574</v>
      </c>
      <c r="W3445" s="44">
        <f t="shared" si="538"/>
        <v>0.20080321285140562</v>
      </c>
      <c r="X3445" s="44">
        <f t="shared" si="539"/>
        <v>0.32258064516129031</v>
      </c>
      <c r="Y3445" s="90" t="b">
        <f>AND(MONTH(Taulukko1[[#This Row],[Alku PVM]] )=6,DAY(Taulukko1[[#This Row],[Alku PVM]] )&gt;19)</f>
        <v>0</v>
      </c>
      <c r="Z3445" s="90" t="b">
        <f>AND(MONTH(Taulukko1[[#This Row],[Loppu PVM]] )=6,DAY(Taulukko1[[#This Row],[Loppu PVM]] )&gt;19)</f>
        <v>0</v>
      </c>
      <c r="AA3445" s="90" t="b">
        <f>OR(MONTH(Taulukko1[[#This Row],[Alku PVM]] )&lt;=5,AND(MONTH(Taulukko1[[#This Row],[Alku PVM]] )=6,DAY(Taulukko1[[#This Row],[Alku PVM]] )&lt;20))</f>
        <v>0</v>
      </c>
      <c r="AB3445" s="90" t="b">
        <f>OR(MONTH(Taulukko1[[#This Row],[Loppu PVM]])&lt;=5,AND(MONTH(Taulukko1[[#This Row],[Loppu PVM]] )=6,DAY(Taulukko1[[#This Row],[Loppu PVM]])&lt;20))</f>
        <v>0</v>
      </c>
      <c r="AC3445" s="90" t="b">
        <f>OR(MONTH(Taulukko1[[#This Row],[Alku PVM]] )&lt;=3,AND(MONTH(Taulukko1[[#This Row],[Alku PVM]] )=3))</f>
        <v>0</v>
      </c>
      <c r="AD3445" s="90" t="b">
        <f>OR(MONTH(Taulukko1[[#This Row],[Loppu PVM]] )&lt;=3,AND(MONTH(Taulukko1[[#This Row],[Loppu PVM]] )=3))</f>
        <v>0</v>
      </c>
      <c r="AE3445" s="90" t="b">
        <f>OR(MONTH(Taulukko1[[#This Row],[Alku PVM]] )&lt;=9,AND(MONTH(Taulukko1[[#This Row],[Alku PVM]] )=9))</f>
        <v>0</v>
      </c>
      <c r="AF3445" s="90" t="b">
        <f>OR(MONTH(Taulukko1[[#This Row],[Loppu PVM]])&lt;=9,AND(MONTH(Taulukko1[[#This Row],[Loppu PVM]] )=9))</f>
        <v>0</v>
      </c>
      <c r="AG3445" s="90" t="b">
        <f>OR(MONTH(Taulukko1[[#This Row],[Alku PVM]] )&lt;=6,AND(MONTH(Taulukko1[[#This Row],[Alku PVM]] )=6))</f>
        <v>0</v>
      </c>
      <c r="AH3445" s="90" t="b">
        <f>OR(MONTH(Taulukko1[[#This Row],[Loppu PVM]])&lt;=6,AND(MONTH(Taulukko1[[#This Row],[Loppu PVM]] )=6))</f>
        <v>0</v>
      </c>
    </row>
    <row r="3446" spans="1:34">
      <c r="A3446" s="45" t="s">
        <v>4963</v>
      </c>
      <c r="B3446" s="46">
        <v>42297</v>
      </c>
      <c r="C3446" s="45" t="s">
        <v>4964</v>
      </c>
      <c r="D3446" s="47"/>
      <c r="E3446" s="48">
        <v>25</v>
      </c>
      <c r="F3446" s="46">
        <v>42339</v>
      </c>
      <c r="G3446" s="49">
        <v>25</v>
      </c>
      <c r="H3446" s="48">
        <v>25</v>
      </c>
      <c r="I3446" s="129">
        <f>INDEX('TOL2008'!B:B,MATCH(A3446,'TOL2008'!A:A,0))</f>
        <v>62010</v>
      </c>
      <c r="J3446" s="132" t="str">
        <f>INDEX(Pääluokka!$H$2:$H$100,MATCH(VALUE(LEFT(Taulukko1[[#This Row],[TOL2008]],2)),Pääluokka!$G$2:$G$100,0))</f>
        <v>Informaatio ja viestintä</v>
      </c>
      <c r="K3446" s="132" t="str">
        <f>INDEX(Pääluokka!$I$2:$I$100,MATCH(VALUE(LEFT(Taulukko1[[#This Row],[TOL2008]],2)),Pääluokka!$G$2:$G$100,0))</f>
        <v>Palvelualat (G-N, R, S)</v>
      </c>
      <c r="L3446" s="50">
        <f t="shared" si="530"/>
        <v>42</v>
      </c>
      <c r="M3446" s="51">
        <f t="shared" si="531"/>
        <v>42297</v>
      </c>
      <c r="N3446" s="51">
        <f t="shared" si="532"/>
        <v>42339</v>
      </c>
      <c r="O3446" s="51">
        <f t="shared" si="533"/>
        <v>42278</v>
      </c>
      <c r="P3446" s="51">
        <f t="shared" si="534"/>
        <v>42339</v>
      </c>
      <c r="Q3446" s="41">
        <f t="shared" si="535"/>
        <v>2015</v>
      </c>
      <c r="R3446" s="41">
        <f t="shared" si="536"/>
        <v>2015</v>
      </c>
      <c r="S3446" s="51" t="str">
        <f>YEAR(Taulukko1[[#This Row],[Alku KK]])&amp;"Q"&amp;ROUNDDOWN((MONTH(Taulukko1[[#This Row],[Alku KK]])-1)/3+1,0)</f>
        <v>2015Q4</v>
      </c>
      <c r="T3446" s="51" t="str">
        <f>YEAR(Taulukko1[[#This Row],[Loppu KK]])&amp;"Q"&amp;ROUNDDOWN((MONTH(Taulukko1[[#This Row],[Loppu KK]])-1)/3+1,0)</f>
        <v>2015Q4</v>
      </c>
      <c r="U3446" s="66">
        <f>IF(COUNT(Taulukko1[[#This Row],[Neuvottelujen alaiset ]])=1,Taulukko1[[#This Row],[Neuvottelujen alaiset ]],Taulukko1[[#This Row],[Vähennystarve]])</f>
        <v>25</v>
      </c>
      <c r="V3446" s="52">
        <f t="shared" si="537"/>
        <v>1</v>
      </c>
      <c r="W3446" s="52">
        <f t="shared" si="538"/>
        <v>1</v>
      </c>
      <c r="X3446" s="52">
        <f t="shared" si="539"/>
        <v>1</v>
      </c>
      <c r="Y3446" s="90" t="b">
        <f>AND(MONTH(Taulukko1[[#This Row],[Alku PVM]] )=6,DAY(Taulukko1[[#This Row],[Alku PVM]] )&gt;19)</f>
        <v>0</v>
      </c>
      <c r="Z3446" s="90" t="b">
        <f>AND(MONTH(Taulukko1[[#This Row],[Loppu PVM]] )=6,DAY(Taulukko1[[#This Row],[Loppu PVM]] )&gt;19)</f>
        <v>0</v>
      </c>
      <c r="AA3446" s="90" t="b">
        <f>OR(MONTH(Taulukko1[[#This Row],[Alku PVM]] )&lt;=5,AND(MONTH(Taulukko1[[#This Row],[Alku PVM]] )=6,DAY(Taulukko1[[#This Row],[Alku PVM]] )&lt;20))</f>
        <v>0</v>
      </c>
      <c r="AB3446" s="90" t="b">
        <f>OR(MONTH(Taulukko1[[#This Row],[Loppu PVM]])&lt;=5,AND(MONTH(Taulukko1[[#This Row],[Loppu PVM]] )=6,DAY(Taulukko1[[#This Row],[Loppu PVM]])&lt;20))</f>
        <v>0</v>
      </c>
      <c r="AC3446" s="90" t="b">
        <f>OR(MONTH(Taulukko1[[#This Row],[Alku PVM]] )&lt;=3,AND(MONTH(Taulukko1[[#This Row],[Alku PVM]] )=3))</f>
        <v>0</v>
      </c>
      <c r="AD3446" s="90" t="b">
        <f>OR(MONTH(Taulukko1[[#This Row],[Loppu PVM]] )&lt;=3,AND(MONTH(Taulukko1[[#This Row],[Loppu PVM]] )=3))</f>
        <v>0</v>
      </c>
      <c r="AE3446" s="90" t="b">
        <f>OR(MONTH(Taulukko1[[#This Row],[Alku PVM]] )&lt;=9,AND(MONTH(Taulukko1[[#This Row],[Alku PVM]] )=9))</f>
        <v>0</v>
      </c>
      <c r="AF3446" s="90" t="b">
        <f>OR(MONTH(Taulukko1[[#This Row],[Loppu PVM]])&lt;=9,AND(MONTH(Taulukko1[[#This Row],[Loppu PVM]] )=9))</f>
        <v>0</v>
      </c>
      <c r="AG3446" s="90" t="b">
        <f>OR(MONTH(Taulukko1[[#This Row],[Alku PVM]] )&lt;=6,AND(MONTH(Taulukko1[[#This Row],[Alku PVM]] )=6))</f>
        <v>0</v>
      </c>
      <c r="AH3446" s="90" t="b">
        <f>OR(MONTH(Taulukko1[[#This Row],[Loppu PVM]])&lt;=6,AND(MONTH(Taulukko1[[#This Row],[Loppu PVM]] )=6))</f>
        <v>0</v>
      </c>
    </row>
    <row r="3447" spans="1:34">
      <c r="A3447" s="45" t="s">
        <v>3651</v>
      </c>
      <c r="B3447" s="46">
        <v>42298</v>
      </c>
      <c r="C3447" s="45" t="s">
        <v>143</v>
      </c>
      <c r="D3447" s="47"/>
      <c r="E3447" s="48">
        <v>35</v>
      </c>
      <c r="F3447" s="46">
        <v>42340</v>
      </c>
      <c r="G3447" s="49">
        <v>29</v>
      </c>
      <c r="H3447" s="48">
        <v>250</v>
      </c>
      <c r="I3447" s="129">
        <f>INDEX('TOL2008'!B:B,MATCH(A3447,'TOL2008'!A:A,0))</f>
        <v>84121</v>
      </c>
      <c r="J3447" s="132" t="str">
        <f>INDEX(Pääluokka!$H$2:$H$100,MATCH(VALUE(LEFT(Taulukko1[[#This Row],[TOL2008]],2)),Pääluokka!$G$2:$G$100,0))</f>
        <v>Julkinen hallinto ja maanpuolustus; pakollinen sosiaalivakuutus</v>
      </c>
      <c r="K3447" s="132" t="str">
        <f>INDEX(Pääluokka!$I$2:$I$100,MATCH(VALUE(LEFT(Taulukko1[[#This Row],[TOL2008]],2)),Pääluokka!$G$2:$G$100,0))</f>
        <v>Muut toimialat (O-Q, T-X)</v>
      </c>
      <c r="L3447" s="50">
        <f t="shared" si="530"/>
        <v>42</v>
      </c>
      <c r="M3447" s="51">
        <f t="shared" si="531"/>
        <v>42298</v>
      </c>
      <c r="N3447" s="51">
        <f t="shared" si="532"/>
        <v>42340</v>
      </c>
      <c r="O3447" s="51">
        <f t="shared" si="533"/>
        <v>42278</v>
      </c>
      <c r="P3447" s="51">
        <f t="shared" si="534"/>
        <v>42339</v>
      </c>
      <c r="Q3447" s="41">
        <f t="shared" si="535"/>
        <v>2015</v>
      </c>
      <c r="R3447" s="41">
        <f t="shared" si="536"/>
        <v>2015</v>
      </c>
      <c r="S3447" s="51" t="str">
        <f>YEAR(Taulukko1[[#This Row],[Alku KK]])&amp;"Q"&amp;ROUNDDOWN((MONTH(Taulukko1[[#This Row],[Alku KK]])-1)/3+1,0)</f>
        <v>2015Q4</v>
      </c>
      <c r="T3447" s="51" t="str">
        <f>YEAR(Taulukko1[[#This Row],[Loppu KK]])&amp;"Q"&amp;ROUNDDOWN((MONTH(Taulukko1[[#This Row],[Loppu KK]])-1)/3+1,0)</f>
        <v>2015Q4</v>
      </c>
      <c r="U3447" s="66">
        <f>IF(COUNT(Taulukko1[[#This Row],[Neuvottelujen alaiset ]])=1,Taulukko1[[#This Row],[Neuvottelujen alaiset ]],Taulukko1[[#This Row],[Vähennystarve]])</f>
        <v>250</v>
      </c>
      <c r="V3447" s="52">
        <f t="shared" si="537"/>
        <v>0.14000000000000001</v>
      </c>
      <c r="W3447" s="52">
        <f t="shared" si="538"/>
        <v>0.11600000000000001</v>
      </c>
      <c r="X3447" s="52">
        <f t="shared" si="539"/>
        <v>0.82857142857142863</v>
      </c>
      <c r="Y3447" s="90" t="b">
        <f>AND(MONTH(Taulukko1[[#This Row],[Alku PVM]] )=6,DAY(Taulukko1[[#This Row],[Alku PVM]] )&gt;19)</f>
        <v>0</v>
      </c>
      <c r="Z3447" s="90" t="b">
        <f>AND(MONTH(Taulukko1[[#This Row],[Loppu PVM]] )=6,DAY(Taulukko1[[#This Row],[Loppu PVM]] )&gt;19)</f>
        <v>0</v>
      </c>
      <c r="AA3447" s="90" t="b">
        <f>OR(MONTH(Taulukko1[[#This Row],[Alku PVM]] )&lt;=5,AND(MONTH(Taulukko1[[#This Row],[Alku PVM]] )=6,DAY(Taulukko1[[#This Row],[Alku PVM]] )&lt;20))</f>
        <v>0</v>
      </c>
      <c r="AB3447" s="90" t="b">
        <f>OR(MONTH(Taulukko1[[#This Row],[Loppu PVM]])&lt;=5,AND(MONTH(Taulukko1[[#This Row],[Loppu PVM]] )=6,DAY(Taulukko1[[#This Row],[Loppu PVM]])&lt;20))</f>
        <v>0</v>
      </c>
      <c r="AC3447" s="90" t="b">
        <f>OR(MONTH(Taulukko1[[#This Row],[Alku PVM]] )&lt;=3,AND(MONTH(Taulukko1[[#This Row],[Alku PVM]] )=3))</f>
        <v>0</v>
      </c>
      <c r="AD3447" s="90" t="b">
        <f>OR(MONTH(Taulukko1[[#This Row],[Loppu PVM]] )&lt;=3,AND(MONTH(Taulukko1[[#This Row],[Loppu PVM]] )=3))</f>
        <v>0</v>
      </c>
      <c r="AE3447" s="90" t="b">
        <f>OR(MONTH(Taulukko1[[#This Row],[Alku PVM]] )&lt;=9,AND(MONTH(Taulukko1[[#This Row],[Alku PVM]] )=9))</f>
        <v>0</v>
      </c>
      <c r="AF3447" s="90" t="b">
        <f>OR(MONTH(Taulukko1[[#This Row],[Loppu PVM]])&lt;=9,AND(MONTH(Taulukko1[[#This Row],[Loppu PVM]] )=9))</f>
        <v>0</v>
      </c>
      <c r="AG3447" s="90" t="b">
        <f>OR(MONTH(Taulukko1[[#This Row],[Alku PVM]] )&lt;=6,AND(MONTH(Taulukko1[[#This Row],[Alku PVM]] )=6))</f>
        <v>0</v>
      </c>
      <c r="AH3447" s="90" t="b">
        <f>OR(MONTH(Taulukko1[[#This Row],[Loppu PVM]])&lt;=6,AND(MONTH(Taulukko1[[#This Row],[Loppu PVM]] )=6))</f>
        <v>0</v>
      </c>
    </row>
    <row r="3448" spans="1:34">
      <c r="A3448" s="45" t="s">
        <v>105</v>
      </c>
      <c r="B3448" s="46">
        <v>42298</v>
      </c>
      <c r="C3448" s="45" t="s">
        <v>4935</v>
      </c>
      <c r="D3448" s="47"/>
      <c r="E3448" s="48">
        <v>98</v>
      </c>
      <c r="F3448" s="46"/>
      <c r="G3448" s="49"/>
      <c r="H3448" s="48">
        <v>530</v>
      </c>
      <c r="I3448" s="129">
        <f>INDEX('TOL2008'!B:B,MATCH(A3448,'TOL2008'!A:A,0))</f>
        <v>61200</v>
      </c>
      <c r="J3448" s="132" t="str">
        <f>INDEX(Pääluokka!$H$2:$H$100,MATCH(VALUE(LEFT(Taulukko1[[#This Row],[TOL2008]],2)),Pääluokka!$G$2:$G$100,0))</f>
        <v>Informaatio ja viestintä</v>
      </c>
      <c r="K3448" s="132" t="str">
        <f>INDEX(Pääluokka!$I$2:$I$100,MATCH(VALUE(LEFT(Taulukko1[[#This Row],[TOL2008]],2)),Pääluokka!$G$2:$G$100,0))</f>
        <v>Palvelualat (G-N, R, S)</v>
      </c>
      <c r="L3448" s="50" t="str">
        <f t="shared" si="530"/>
        <v>NA</v>
      </c>
      <c r="M3448" s="51">
        <f t="shared" si="531"/>
        <v>42298</v>
      </c>
      <c r="N3448" s="51">
        <f t="shared" si="532"/>
        <v>42349</v>
      </c>
      <c r="O3448" s="51">
        <f t="shared" si="533"/>
        <v>42278</v>
      </c>
      <c r="P3448" s="51">
        <f t="shared" si="534"/>
        <v>42339</v>
      </c>
      <c r="Q3448" s="41">
        <f t="shared" si="535"/>
        <v>2015</v>
      </c>
      <c r="R3448" s="41">
        <f t="shared" si="536"/>
        <v>2015</v>
      </c>
      <c r="S3448" s="51" t="str">
        <f>YEAR(Taulukko1[[#This Row],[Alku KK]])&amp;"Q"&amp;ROUNDDOWN((MONTH(Taulukko1[[#This Row],[Alku KK]])-1)/3+1,0)</f>
        <v>2015Q4</v>
      </c>
      <c r="T3448" s="51" t="str">
        <f>YEAR(Taulukko1[[#This Row],[Loppu KK]])&amp;"Q"&amp;ROUNDDOWN((MONTH(Taulukko1[[#This Row],[Loppu KK]])-1)/3+1,0)</f>
        <v>2015Q4</v>
      </c>
      <c r="U3448" s="66">
        <f>IF(COUNT(Taulukko1[[#This Row],[Neuvottelujen alaiset ]])=1,Taulukko1[[#This Row],[Neuvottelujen alaiset ]],Taulukko1[[#This Row],[Vähennystarve]])</f>
        <v>530</v>
      </c>
      <c r="V3448" s="52">
        <f t="shared" si="537"/>
        <v>0.18490566037735848</v>
      </c>
      <c r="W3448" s="52" t="str">
        <f t="shared" si="538"/>
        <v>NA</v>
      </c>
      <c r="X3448" s="52" t="str">
        <f t="shared" si="539"/>
        <v>NA</v>
      </c>
      <c r="Y3448" s="90" t="b">
        <f>AND(MONTH(Taulukko1[[#This Row],[Alku PVM]] )=6,DAY(Taulukko1[[#This Row],[Alku PVM]] )&gt;19)</f>
        <v>0</v>
      </c>
      <c r="Z3448" s="90" t="b">
        <f>AND(MONTH(Taulukko1[[#This Row],[Loppu PVM]] )=6,DAY(Taulukko1[[#This Row],[Loppu PVM]] )&gt;19)</f>
        <v>0</v>
      </c>
      <c r="AA3448" s="90" t="b">
        <f>OR(MONTH(Taulukko1[[#This Row],[Alku PVM]] )&lt;=5,AND(MONTH(Taulukko1[[#This Row],[Alku PVM]] )=6,DAY(Taulukko1[[#This Row],[Alku PVM]] )&lt;20))</f>
        <v>0</v>
      </c>
      <c r="AB3448" s="90" t="b">
        <f>OR(MONTH(Taulukko1[[#This Row],[Loppu PVM]])&lt;=5,AND(MONTH(Taulukko1[[#This Row],[Loppu PVM]] )=6,DAY(Taulukko1[[#This Row],[Loppu PVM]])&lt;20))</f>
        <v>0</v>
      </c>
      <c r="AC3448" s="90" t="b">
        <f>OR(MONTH(Taulukko1[[#This Row],[Alku PVM]] )&lt;=3,AND(MONTH(Taulukko1[[#This Row],[Alku PVM]] )=3))</f>
        <v>0</v>
      </c>
      <c r="AD3448" s="90" t="b">
        <f>OR(MONTH(Taulukko1[[#This Row],[Loppu PVM]] )&lt;=3,AND(MONTH(Taulukko1[[#This Row],[Loppu PVM]] )=3))</f>
        <v>0</v>
      </c>
      <c r="AE3448" s="90" t="b">
        <f>OR(MONTH(Taulukko1[[#This Row],[Alku PVM]] )&lt;=9,AND(MONTH(Taulukko1[[#This Row],[Alku PVM]] )=9))</f>
        <v>0</v>
      </c>
      <c r="AF3448" s="90" t="b">
        <f>OR(MONTH(Taulukko1[[#This Row],[Loppu PVM]])&lt;=9,AND(MONTH(Taulukko1[[#This Row],[Loppu PVM]] )=9))</f>
        <v>0</v>
      </c>
      <c r="AG3448" s="90" t="b">
        <f>OR(MONTH(Taulukko1[[#This Row],[Alku PVM]] )&lt;=6,AND(MONTH(Taulukko1[[#This Row],[Alku PVM]] )=6))</f>
        <v>0</v>
      </c>
      <c r="AH3448" s="90" t="b">
        <f>OR(MONTH(Taulukko1[[#This Row],[Loppu PVM]])&lt;=6,AND(MONTH(Taulukko1[[#This Row],[Loppu PVM]] )=6))</f>
        <v>0</v>
      </c>
    </row>
    <row r="3449" spans="1:34">
      <c r="A3449" s="45" t="s">
        <v>428</v>
      </c>
      <c r="B3449" s="46">
        <v>42298</v>
      </c>
      <c r="C3449" s="45" t="s">
        <v>4951</v>
      </c>
      <c r="D3449" s="47"/>
      <c r="E3449" s="48">
        <v>10</v>
      </c>
      <c r="F3449" s="46">
        <v>42312</v>
      </c>
      <c r="G3449" s="49">
        <v>5</v>
      </c>
      <c r="H3449" s="48">
        <v>46</v>
      </c>
      <c r="I3449" s="129">
        <f>INDEX('TOL2008'!B:B,MATCH(A3449,'TOL2008'!A:A,0))</f>
        <v>28220</v>
      </c>
      <c r="J3449" s="132" t="str">
        <f>INDEX(Pääluokka!$H$2:$H$100,MATCH(VALUE(LEFT(Taulukko1[[#This Row],[TOL2008]],2)),Pääluokka!$G$2:$G$100,0))</f>
        <v>Teollisuus</v>
      </c>
      <c r="K3449" s="132" t="str">
        <f>INDEX(Pääluokka!$I$2:$I$100,MATCH(VALUE(LEFT(Taulukko1[[#This Row],[TOL2008]],2)),Pääluokka!$G$2:$G$100,0))</f>
        <v>Teollisuus (C-E)</v>
      </c>
      <c r="L3449" s="50">
        <f t="shared" si="530"/>
        <v>14</v>
      </c>
      <c r="M3449" s="51">
        <f t="shared" si="531"/>
        <v>42298</v>
      </c>
      <c r="N3449" s="51">
        <f t="shared" si="532"/>
        <v>42312</v>
      </c>
      <c r="O3449" s="51">
        <f t="shared" si="533"/>
        <v>42278</v>
      </c>
      <c r="P3449" s="51">
        <f t="shared" si="534"/>
        <v>42309</v>
      </c>
      <c r="Q3449" s="41">
        <f t="shared" si="535"/>
        <v>2015</v>
      </c>
      <c r="R3449" s="41">
        <f t="shared" si="536"/>
        <v>2015</v>
      </c>
      <c r="S3449" s="51" t="str">
        <f>YEAR(Taulukko1[[#This Row],[Alku KK]])&amp;"Q"&amp;ROUNDDOWN((MONTH(Taulukko1[[#This Row],[Alku KK]])-1)/3+1,0)</f>
        <v>2015Q4</v>
      </c>
      <c r="T3449" s="51" t="str">
        <f>YEAR(Taulukko1[[#This Row],[Loppu KK]])&amp;"Q"&amp;ROUNDDOWN((MONTH(Taulukko1[[#This Row],[Loppu KK]])-1)/3+1,0)</f>
        <v>2015Q4</v>
      </c>
      <c r="U3449" s="66">
        <f>IF(COUNT(Taulukko1[[#This Row],[Neuvottelujen alaiset ]])=1,Taulukko1[[#This Row],[Neuvottelujen alaiset ]],Taulukko1[[#This Row],[Vähennystarve]])</f>
        <v>46</v>
      </c>
      <c r="V3449" s="52">
        <f t="shared" si="537"/>
        <v>0.21739130434782608</v>
      </c>
      <c r="W3449" s="52">
        <f t="shared" si="538"/>
        <v>0.10869565217391304</v>
      </c>
      <c r="X3449" s="52">
        <f t="shared" si="539"/>
        <v>0.5</v>
      </c>
      <c r="Y3449" s="90" t="b">
        <f>AND(MONTH(Taulukko1[[#This Row],[Alku PVM]] )=6,DAY(Taulukko1[[#This Row],[Alku PVM]] )&gt;19)</f>
        <v>0</v>
      </c>
      <c r="Z3449" s="90" t="b">
        <f>AND(MONTH(Taulukko1[[#This Row],[Loppu PVM]] )=6,DAY(Taulukko1[[#This Row],[Loppu PVM]] )&gt;19)</f>
        <v>0</v>
      </c>
      <c r="AA3449" s="90" t="b">
        <f>OR(MONTH(Taulukko1[[#This Row],[Alku PVM]] )&lt;=5,AND(MONTH(Taulukko1[[#This Row],[Alku PVM]] )=6,DAY(Taulukko1[[#This Row],[Alku PVM]] )&lt;20))</f>
        <v>0</v>
      </c>
      <c r="AB3449" s="90" t="b">
        <f>OR(MONTH(Taulukko1[[#This Row],[Loppu PVM]])&lt;=5,AND(MONTH(Taulukko1[[#This Row],[Loppu PVM]] )=6,DAY(Taulukko1[[#This Row],[Loppu PVM]])&lt;20))</f>
        <v>0</v>
      </c>
      <c r="AC3449" s="90" t="b">
        <f>OR(MONTH(Taulukko1[[#This Row],[Alku PVM]] )&lt;=3,AND(MONTH(Taulukko1[[#This Row],[Alku PVM]] )=3))</f>
        <v>0</v>
      </c>
      <c r="AD3449" s="90" t="b">
        <f>OR(MONTH(Taulukko1[[#This Row],[Loppu PVM]] )&lt;=3,AND(MONTH(Taulukko1[[#This Row],[Loppu PVM]] )=3))</f>
        <v>0</v>
      </c>
      <c r="AE3449" s="90" t="b">
        <f>OR(MONTH(Taulukko1[[#This Row],[Alku PVM]] )&lt;=9,AND(MONTH(Taulukko1[[#This Row],[Alku PVM]] )=9))</f>
        <v>0</v>
      </c>
      <c r="AF3449" s="90" t="b">
        <f>OR(MONTH(Taulukko1[[#This Row],[Loppu PVM]])&lt;=9,AND(MONTH(Taulukko1[[#This Row],[Loppu PVM]] )=9))</f>
        <v>0</v>
      </c>
      <c r="AG3449" s="90" t="b">
        <f>OR(MONTH(Taulukko1[[#This Row],[Alku PVM]] )&lt;=6,AND(MONTH(Taulukko1[[#This Row],[Alku PVM]] )=6))</f>
        <v>0</v>
      </c>
      <c r="AH3449" s="90" t="b">
        <f>OR(MONTH(Taulukko1[[#This Row],[Loppu PVM]])&lt;=6,AND(MONTH(Taulukko1[[#This Row],[Loppu PVM]] )=6))</f>
        <v>0</v>
      </c>
    </row>
    <row r="3450" spans="1:34">
      <c r="A3450" s="65" t="s">
        <v>4952</v>
      </c>
      <c r="B3450" s="46">
        <v>42298</v>
      </c>
      <c r="C3450" s="45" t="s">
        <v>143</v>
      </c>
      <c r="D3450" s="47"/>
      <c r="E3450" s="48">
        <v>40</v>
      </c>
      <c r="F3450" s="46"/>
      <c r="G3450" s="49"/>
      <c r="H3450" s="48">
        <v>230</v>
      </c>
      <c r="I3450" s="129">
        <f>INDEX('TOL2008'!B:B,MATCH(A3450,'TOL2008'!A:A,0))</f>
        <v>46692</v>
      </c>
      <c r="J3450" s="132" t="str">
        <f>INDEX(Pääluokka!$H$2:$H$100,MATCH(VALUE(LEFT(Taulukko1[[#This Row],[TOL2008]],2)),Pääluokka!$G$2:$G$100,0))</f>
        <v>Tukku- ja vähittäiskauppa; moottoriajoneuvojen ja moottoripyörien korjaus</v>
      </c>
      <c r="K3450" s="132" t="str">
        <f>INDEX(Pääluokka!$I$2:$I$100,MATCH(VALUE(LEFT(Taulukko1[[#This Row],[TOL2008]],2)),Pääluokka!$G$2:$G$100,0))</f>
        <v>Palvelualat (G-N, R, S)</v>
      </c>
      <c r="L3450" s="50" t="str">
        <f t="shared" si="530"/>
        <v>NA</v>
      </c>
      <c r="M3450" s="51">
        <f t="shared" si="531"/>
        <v>42298</v>
      </c>
      <c r="N3450" s="51">
        <f t="shared" si="532"/>
        <v>42349</v>
      </c>
      <c r="O3450" s="51">
        <f t="shared" si="533"/>
        <v>42278</v>
      </c>
      <c r="P3450" s="51">
        <f t="shared" si="534"/>
        <v>42339</v>
      </c>
      <c r="Q3450" s="41">
        <f t="shared" si="535"/>
        <v>2015</v>
      </c>
      <c r="R3450" s="41">
        <f t="shared" si="536"/>
        <v>2015</v>
      </c>
      <c r="S3450" s="51" t="str">
        <f>YEAR(Taulukko1[[#This Row],[Alku KK]])&amp;"Q"&amp;ROUNDDOWN((MONTH(Taulukko1[[#This Row],[Alku KK]])-1)/3+1,0)</f>
        <v>2015Q4</v>
      </c>
      <c r="T3450" s="51" t="str">
        <f>YEAR(Taulukko1[[#This Row],[Loppu KK]])&amp;"Q"&amp;ROUNDDOWN((MONTH(Taulukko1[[#This Row],[Loppu KK]])-1)/3+1,0)</f>
        <v>2015Q4</v>
      </c>
      <c r="U3450" s="66">
        <f>IF(COUNT(Taulukko1[[#This Row],[Neuvottelujen alaiset ]])=1,Taulukko1[[#This Row],[Neuvottelujen alaiset ]],Taulukko1[[#This Row],[Vähennystarve]])</f>
        <v>230</v>
      </c>
      <c r="V3450" s="52">
        <f t="shared" si="537"/>
        <v>0.17391304347826086</v>
      </c>
      <c r="W3450" s="52" t="str">
        <f t="shared" si="538"/>
        <v>NA</v>
      </c>
      <c r="X3450" s="52" t="str">
        <f t="shared" si="539"/>
        <v>NA</v>
      </c>
      <c r="Y3450" s="90" t="b">
        <f>AND(MONTH(Taulukko1[[#This Row],[Alku PVM]] )=6,DAY(Taulukko1[[#This Row],[Alku PVM]] )&gt;19)</f>
        <v>0</v>
      </c>
      <c r="Z3450" s="90" t="b">
        <f>AND(MONTH(Taulukko1[[#This Row],[Loppu PVM]] )=6,DAY(Taulukko1[[#This Row],[Loppu PVM]] )&gt;19)</f>
        <v>0</v>
      </c>
      <c r="AA3450" s="90" t="b">
        <f>OR(MONTH(Taulukko1[[#This Row],[Alku PVM]] )&lt;=5,AND(MONTH(Taulukko1[[#This Row],[Alku PVM]] )=6,DAY(Taulukko1[[#This Row],[Alku PVM]] )&lt;20))</f>
        <v>0</v>
      </c>
      <c r="AB3450" s="90" t="b">
        <f>OR(MONTH(Taulukko1[[#This Row],[Loppu PVM]])&lt;=5,AND(MONTH(Taulukko1[[#This Row],[Loppu PVM]] )=6,DAY(Taulukko1[[#This Row],[Loppu PVM]])&lt;20))</f>
        <v>0</v>
      </c>
      <c r="AC3450" s="90" t="b">
        <f>OR(MONTH(Taulukko1[[#This Row],[Alku PVM]] )&lt;=3,AND(MONTH(Taulukko1[[#This Row],[Alku PVM]] )=3))</f>
        <v>0</v>
      </c>
      <c r="AD3450" s="90" t="b">
        <f>OR(MONTH(Taulukko1[[#This Row],[Loppu PVM]] )&lt;=3,AND(MONTH(Taulukko1[[#This Row],[Loppu PVM]] )=3))</f>
        <v>0</v>
      </c>
      <c r="AE3450" s="90" t="b">
        <f>OR(MONTH(Taulukko1[[#This Row],[Alku PVM]] )&lt;=9,AND(MONTH(Taulukko1[[#This Row],[Alku PVM]] )=9))</f>
        <v>0</v>
      </c>
      <c r="AF3450" s="90" t="b">
        <f>OR(MONTH(Taulukko1[[#This Row],[Loppu PVM]])&lt;=9,AND(MONTH(Taulukko1[[#This Row],[Loppu PVM]] )=9))</f>
        <v>0</v>
      </c>
      <c r="AG3450" s="90" t="b">
        <f>OR(MONTH(Taulukko1[[#This Row],[Alku PVM]] )&lt;=6,AND(MONTH(Taulukko1[[#This Row],[Alku PVM]] )=6))</f>
        <v>0</v>
      </c>
      <c r="AH3450" s="90" t="b">
        <f>OR(MONTH(Taulukko1[[#This Row],[Loppu PVM]])&lt;=6,AND(MONTH(Taulukko1[[#This Row],[Loppu PVM]] )=6))</f>
        <v>0</v>
      </c>
    </row>
    <row r="3451" spans="1:34">
      <c r="A3451" s="21" t="s">
        <v>990</v>
      </c>
      <c r="B3451" s="46">
        <v>42298</v>
      </c>
      <c r="C3451" s="45" t="s">
        <v>4953</v>
      </c>
      <c r="D3451" s="47"/>
      <c r="E3451" s="48">
        <v>9</v>
      </c>
      <c r="F3451" s="46">
        <v>42311</v>
      </c>
      <c r="G3451" s="49">
        <v>6</v>
      </c>
      <c r="H3451" s="48">
        <v>59</v>
      </c>
      <c r="I3451" s="129">
        <f>INDEX('TOL2008'!B:B,MATCH(A3451,'TOL2008'!A:A,0))</f>
        <v>20600</v>
      </c>
      <c r="J3451" s="132" t="str">
        <f>INDEX(Pääluokka!$H$2:$H$100,MATCH(VALUE(LEFT(Taulukko1[[#This Row],[TOL2008]],2)),Pääluokka!$G$2:$G$100,0))</f>
        <v>Teollisuus</v>
      </c>
      <c r="K3451" s="132" t="str">
        <f>INDEX(Pääluokka!$I$2:$I$100,MATCH(VALUE(LEFT(Taulukko1[[#This Row],[TOL2008]],2)),Pääluokka!$G$2:$G$100,0))</f>
        <v>Teollisuus (C-E)</v>
      </c>
      <c r="L3451" s="50">
        <f t="shared" si="530"/>
        <v>13</v>
      </c>
      <c r="M3451" s="51">
        <f t="shared" si="531"/>
        <v>42298</v>
      </c>
      <c r="N3451" s="51">
        <f t="shared" si="532"/>
        <v>42311</v>
      </c>
      <c r="O3451" s="51">
        <f t="shared" si="533"/>
        <v>42278</v>
      </c>
      <c r="P3451" s="51">
        <f t="shared" si="534"/>
        <v>42309</v>
      </c>
      <c r="Q3451" s="41">
        <f t="shared" si="535"/>
        <v>2015</v>
      </c>
      <c r="R3451" s="41">
        <f t="shared" si="536"/>
        <v>2015</v>
      </c>
      <c r="S3451" s="51" t="str">
        <f>YEAR(Taulukko1[[#This Row],[Alku KK]])&amp;"Q"&amp;ROUNDDOWN((MONTH(Taulukko1[[#This Row],[Alku KK]])-1)/3+1,0)</f>
        <v>2015Q4</v>
      </c>
      <c r="T3451" s="51" t="str">
        <f>YEAR(Taulukko1[[#This Row],[Loppu KK]])&amp;"Q"&amp;ROUNDDOWN((MONTH(Taulukko1[[#This Row],[Loppu KK]])-1)/3+1,0)</f>
        <v>2015Q4</v>
      </c>
      <c r="U3451" s="66">
        <f>IF(COUNT(Taulukko1[[#This Row],[Neuvottelujen alaiset ]])=1,Taulukko1[[#This Row],[Neuvottelujen alaiset ]],Taulukko1[[#This Row],[Vähennystarve]])</f>
        <v>59</v>
      </c>
      <c r="V3451" s="52">
        <f t="shared" si="537"/>
        <v>0.15254237288135594</v>
      </c>
      <c r="W3451" s="52">
        <f t="shared" si="538"/>
        <v>0.10169491525423729</v>
      </c>
      <c r="X3451" s="52">
        <f t="shared" si="539"/>
        <v>0.66666666666666663</v>
      </c>
      <c r="Y3451" s="90" t="b">
        <f>AND(MONTH(Taulukko1[[#This Row],[Alku PVM]] )=6,DAY(Taulukko1[[#This Row],[Alku PVM]] )&gt;19)</f>
        <v>0</v>
      </c>
      <c r="Z3451" s="90" t="b">
        <f>AND(MONTH(Taulukko1[[#This Row],[Loppu PVM]] )=6,DAY(Taulukko1[[#This Row],[Loppu PVM]] )&gt;19)</f>
        <v>0</v>
      </c>
      <c r="AA3451" s="90" t="b">
        <f>OR(MONTH(Taulukko1[[#This Row],[Alku PVM]] )&lt;=5,AND(MONTH(Taulukko1[[#This Row],[Alku PVM]] )=6,DAY(Taulukko1[[#This Row],[Alku PVM]] )&lt;20))</f>
        <v>0</v>
      </c>
      <c r="AB3451" s="90" t="b">
        <f>OR(MONTH(Taulukko1[[#This Row],[Loppu PVM]])&lt;=5,AND(MONTH(Taulukko1[[#This Row],[Loppu PVM]] )=6,DAY(Taulukko1[[#This Row],[Loppu PVM]])&lt;20))</f>
        <v>0</v>
      </c>
      <c r="AC3451" s="90" t="b">
        <f>OR(MONTH(Taulukko1[[#This Row],[Alku PVM]] )&lt;=3,AND(MONTH(Taulukko1[[#This Row],[Alku PVM]] )=3))</f>
        <v>0</v>
      </c>
      <c r="AD3451" s="90" t="b">
        <f>OR(MONTH(Taulukko1[[#This Row],[Loppu PVM]] )&lt;=3,AND(MONTH(Taulukko1[[#This Row],[Loppu PVM]] )=3))</f>
        <v>0</v>
      </c>
      <c r="AE3451" s="90" t="b">
        <f>OR(MONTH(Taulukko1[[#This Row],[Alku PVM]] )&lt;=9,AND(MONTH(Taulukko1[[#This Row],[Alku PVM]] )=9))</f>
        <v>0</v>
      </c>
      <c r="AF3451" s="90" t="b">
        <f>OR(MONTH(Taulukko1[[#This Row],[Loppu PVM]])&lt;=9,AND(MONTH(Taulukko1[[#This Row],[Loppu PVM]] )=9))</f>
        <v>0</v>
      </c>
      <c r="AG3451" s="90" t="b">
        <f>OR(MONTH(Taulukko1[[#This Row],[Alku PVM]] )&lt;=6,AND(MONTH(Taulukko1[[#This Row],[Alku PVM]] )=6))</f>
        <v>0</v>
      </c>
      <c r="AH3451" s="90" t="b">
        <f>OR(MONTH(Taulukko1[[#This Row],[Loppu PVM]])&lt;=6,AND(MONTH(Taulukko1[[#This Row],[Loppu PVM]] )=6))</f>
        <v>0</v>
      </c>
    </row>
    <row r="3452" spans="1:34">
      <c r="A3452" s="21" t="s">
        <v>159</v>
      </c>
      <c r="B3452" s="46">
        <v>42299</v>
      </c>
      <c r="C3452" s="45" t="s">
        <v>5032</v>
      </c>
      <c r="D3452" s="47"/>
      <c r="E3452" s="48">
        <v>85</v>
      </c>
      <c r="F3452" s="46">
        <v>42346</v>
      </c>
      <c r="G3452" s="49">
        <v>61</v>
      </c>
      <c r="H3452" s="48">
        <v>434</v>
      </c>
      <c r="I3452" s="129">
        <f>INDEX('TOL2008'!B:B,MATCH(A3452,'TOL2008'!A:A,0))</f>
        <v>24100</v>
      </c>
      <c r="J3452" s="132" t="str">
        <f>INDEX(Pääluokka!$H$2:$H$100,MATCH(VALUE(LEFT(Taulukko1[[#This Row],[TOL2008]],2)),Pääluokka!$G$2:$G$100,0))</f>
        <v>Teollisuus</v>
      </c>
      <c r="K3452" s="132" t="str">
        <f>INDEX(Pääluokka!$I$2:$I$100,MATCH(VALUE(LEFT(Taulukko1[[#This Row],[TOL2008]],2)),Pääluokka!$G$2:$G$100,0))</f>
        <v>Teollisuus (C-E)</v>
      </c>
      <c r="L3452" s="50">
        <f t="shared" si="530"/>
        <v>47</v>
      </c>
      <c r="M3452" s="51">
        <f t="shared" si="531"/>
        <v>42299</v>
      </c>
      <c r="N3452" s="51">
        <f t="shared" si="532"/>
        <v>42346</v>
      </c>
      <c r="O3452" s="51">
        <f t="shared" si="533"/>
        <v>42278</v>
      </c>
      <c r="P3452" s="51">
        <f t="shared" si="534"/>
        <v>42339</v>
      </c>
      <c r="Q3452" s="41">
        <f t="shared" si="535"/>
        <v>2015</v>
      </c>
      <c r="R3452" s="41">
        <f t="shared" si="536"/>
        <v>2015</v>
      </c>
      <c r="S3452" s="51" t="str">
        <f>YEAR(Taulukko1[[#This Row],[Alku KK]])&amp;"Q"&amp;ROUNDDOWN((MONTH(Taulukko1[[#This Row],[Alku KK]])-1)/3+1,0)</f>
        <v>2015Q4</v>
      </c>
      <c r="T3452" s="51" t="str">
        <f>YEAR(Taulukko1[[#This Row],[Loppu KK]])&amp;"Q"&amp;ROUNDDOWN((MONTH(Taulukko1[[#This Row],[Loppu KK]])-1)/3+1,0)</f>
        <v>2015Q4</v>
      </c>
      <c r="U3452" s="66">
        <f>IF(COUNT(Taulukko1[[#This Row],[Neuvottelujen alaiset ]])=1,Taulukko1[[#This Row],[Neuvottelujen alaiset ]],Taulukko1[[#This Row],[Vähennystarve]])</f>
        <v>434</v>
      </c>
      <c r="V3452" s="52">
        <f t="shared" si="537"/>
        <v>0.19585253456221199</v>
      </c>
      <c r="W3452" s="52">
        <f t="shared" si="538"/>
        <v>0.14055299539170507</v>
      </c>
      <c r="X3452" s="52">
        <f t="shared" si="539"/>
        <v>0.71764705882352942</v>
      </c>
      <c r="Y3452" s="90" t="b">
        <f>AND(MONTH(Taulukko1[[#This Row],[Alku PVM]] )=6,DAY(Taulukko1[[#This Row],[Alku PVM]] )&gt;19)</f>
        <v>0</v>
      </c>
      <c r="Z3452" s="90" t="b">
        <f>AND(MONTH(Taulukko1[[#This Row],[Loppu PVM]] )=6,DAY(Taulukko1[[#This Row],[Loppu PVM]] )&gt;19)</f>
        <v>0</v>
      </c>
      <c r="AA3452" s="90" t="b">
        <f>OR(MONTH(Taulukko1[[#This Row],[Alku PVM]] )&lt;=5,AND(MONTH(Taulukko1[[#This Row],[Alku PVM]] )=6,DAY(Taulukko1[[#This Row],[Alku PVM]] )&lt;20))</f>
        <v>0</v>
      </c>
      <c r="AB3452" s="90" t="b">
        <f>OR(MONTH(Taulukko1[[#This Row],[Loppu PVM]])&lt;=5,AND(MONTH(Taulukko1[[#This Row],[Loppu PVM]] )=6,DAY(Taulukko1[[#This Row],[Loppu PVM]])&lt;20))</f>
        <v>0</v>
      </c>
      <c r="AC3452" s="90" t="b">
        <f>OR(MONTH(Taulukko1[[#This Row],[Alku PVM]] )&lt;=3,AND(MONTH(Taulukko1[[#This Row],[Alku PVM]] )=3))</f>
        <v>0</v>
      </c>
      <c r="AD3452" s="90" t="b">
        <f>OR(MONTH(Taulukko1[[#This Row],[Loppu PVM]] )&lt;=3,AND(MONTH(Taulukko1[[#This Row],[Loppu PVM]] )=3))</f>
        <v>0</v>
      </c>
      <c r="AE3452" s="90" t="b">
        <f>OR(MONTH(Taulukko1[[#This Row],[Alku PVM]] )&lt;=9,AND(MONTH(Taulukko1[[#This Row],[Alku PVM]] )=9))</f>
        <v>0</v>
      </c>
      <c r="AF3452" s="90" t="b">
        <f>OR(MONTH(Taulukko1[[#This Row],[Loppu PVM]])&lt;=9,AND(MONTH(Taulukko1[[#This Row],[Loppu PVM]] )=9))</f>
        <v>0</v>
      </c>
      <c r="AG3452" s="90" t="b">
        <f>OR(MONTH(Taulukko1[[#This Row],[Alku PVM]] )&lt;=6,AND(MONTH(Taulukko1[[#This Row],[Alku PVM]] )=6))</f>
        <v>0</v>
      </c>
      <c r="AH3452" s="90" t="b">
        <f>OR(MONTH(Taulukko1[[#This Row],[Loppu PVM]])&lt;=6,AND(MONTH(Taulukko1[[#This Row],[Loppu PVM]] )=6))</f>
        <v>0</v>
      </c>
    </row>
    <row r="3453" spans="1:34">
      <c r="A3453" s="21" t="s">
        <v>159</v>
      </c>
      <c r="B3453" s="46">
        <v>42299</v>
      </c>
      <c r="C3453" s="21" t="s">
        <v>5033</v>
      </c>
      <c r="D3453" s="47"/>
      <c r="E3453" s="48">
        <v>210</v>
      </c>
      <c r="F3453" s="46">
        <v>42353</v>
      </c>
      <c r="G3453" s="49">
        <v>180</v>
      </c>
      <c r="H3453" s="48">
        <v>2455</v>
      </c>
      <c r="I3453" s="129">
        <f>INDEX('TOL2008'!B:B,MATCH(A3453,'TOL2008'!A:A,0))</f>
        <v>24100</v>
      </c>
      <c r="J3453" s="132" t="str">
        <f>INDEX(Pääluokka!$H$2:$H$100,MATCH(VALUE(LEFT(Taulukko1[[#This Row],[TOL2008]],2)),Pääluokka!$G$2:$G$100,0))</f>
        <v>Teollisuus</v>
      </c>
      <c r="K3453" s="132" t="str">
        <f>INDEX(Pääluokka!$I$2:$I$100,MATCH(VALUE(LEFT(Taulukko1[[#This Row],[TOL2008]],2)),Pääluokka!$G$2:$G$100,0))</f>
        <v>Teollisuus (C-E)</v>
      </c>
      <c r="L3453" s="50">
        <f t="shared" si="530"/>
        <v>54</v>
      </c>
      <c r="M3453" s="51">
        <f t="shared" si="531"/>
        <v>42299</v>
      </c>
      <c r="N3453" s="51">
        <f t="shared" si="532"/>
        <v>42353</v>
      </c>
      <c r="O3453" s="51">
        <f t="shared" si="533"/>
        <v>42278</v>
      </c>
      <c r="P3453" s="51">
        <f t="shared" si="534"/>
        <v>42339</v>
      </c>
      <c r="Q3453" s="41">
        <f t="shared" si="535"/>
        <v>2015</v>
      </c>
      <c r="R3453" s="41">
        <f t="shared" si="536"/>
        <v>2015</v>
      </c>
      <c r="S3453" s="51" t="str">
        <f>YEAR(Taulukko1[[#This Row],[Alku KK]])&amp;"Q"&amp;ROUNDDOWN((MONTH(Taulukko1[[#This Row],[Alku KK]])-1)/3+1,0)</f>
        <v>2015Q4</v>
      </c>
      <c r="T3453" s="51" t="str">
        <f>YEAR(Taulukko1[[#This Row],[Loppu KK]])&amp;"Q"&amp;ROUNDDOWN((MONTH(Taulukko1[[#This Row],[Loppu KK]])-1)/3+1,0)</f>
        <v>2015Q4</v>
      </c>
      <c r="U3453" s="66">
        <f>IF(COUNT(Taulukko1[[#This Row],[Neuvottelujen alaiset ]])=1,Taulukko1[[#This Row],[Neuvottelujen alaiset ]],Taulukko1[[#This Row],[Vähennystarve]])</f>
        <v>2455</v>
      </c>
      <c r="V3453" s="52">
        <f t="shared" si="537"/>
        <v>8.5539714867617106E-2</v>
      </c>
      <c r="W3453" s="52">
        <f t="shared" si="538"/>
        <v>7.3319755600814662E-2</v>
      </c>
      <c r="X3453" s="52">
        <f t="shared" si="539"/>
        <v>0.8571428571428571</v>
      </c>
      <c r="Y3453" s="90" t="b">
        <f>AND(MONTH(Taulukko1[[#This Row],[Alku PVM]] )=6,DAY(Taulukko1[[#This Row],[Alku PVM]] )&gt;19)</f>
        <v>0</v>
      </c>
      <c r="Z3453" s="90" t="b">
        <f>AND(MONTH(Taulukko1[[#This Row],[Loppu PVM]] )=6,DAY(Taulukko1[[#This Row],[Loppu PVM]] )&gt;19)</f>
        <v>0</v>
      </c>
      <c r="AA3453" s="90" t="b">
        <f>OR(MONTH(Taulukko1[[#This Row],[Alku PVM]] )&lt;=5,AND(MONTH(Taulukko1[[#This Row],[Alku PVM]] )=6,DAY(Taulukko1[[#This Row],[Alku PVM]] )&lt;20))</f>
        <v>0</v>
      </c>
      <c r="AB3453" s="90" t="b">
        <f>OR(MONTH(Taulukko1[[#This Row],[Loppu PVM]])&lt;=5,AND(MONTH(Taulukko1[[#This Row],[Loppu PVM]] )=6,DAY(Taulukko1[[#This Row],[Loppu PVM]])&lt;20))</f>
        <v>0</v>
      </c>
      <c r="AC3453" s="90" t="b">
        <f>OR(MONTH(Taulukko1[[#This Row],[Alku PVM]] )&lt;=3,AND(MONTH(Taulukko1[[#This Row],[Alku PVM]] )=3))</f>
        <v>0</v>
      </c>
      <c r="AD3453" s="90" t="b">
        <f>OR(MONTH(Taulukko1[[#This Row],[Loppu PVM]] )&lt;=3,AND(MONTH(Taulukko1[[#This Row],[Loppu PVM]] )=3))</f>
        <v>0</v>
      </c>
      <c r="AE3453" s="90" t="b">
        <f>OR(MONTH(Taulukko1[[#This Row],[Alku PVM]] )&lt;=9,AND(MONTH(Taulukko1[[#This Row],[Alku PVM]] )=9))</f>
        <v>0</v>
      </c>
      <c r="AF3453" s="90" t="b">
        <f>OR(MONTH(Taulukko1[[#This Row],[Loppu PVM]])&lt;=9,AND(MONTH(Taulukko1[[#This Row],[Loppu PVM]] )=9))</f>
        <v>0</v>
      </c>
      <c r="AG3453" s="90" t="b">
        <f>OR(MONTH(Taulukko1[[#This Row],[Alku PVM]] )&lt;=6,AND(MONTH(Taulukko1[[#This Row],[Alku PVM]] )=6))</f>
        <v>0</v>
      </c>
      <c r="AH3453" s="90" t="b">
        <f>OR(MONTH(Taulukko1[[#This Row],[Loppu PVM]])&lt;=6,AND(MONTH(Taulukko1[[#This Row],[Loppu PVM]] )=6))</f>
        <v>0</v>
      </c>
    </row>
    <row r="3454" spans="1:34">
      <c r="A3454" s="21" t="s">
        <v>314</v>
      </c>
      <c r="B3454" s="46">
        <v>42299</v>
      </c>
      <c r="C3454" s="45" t="s">
        <v>4958</v>
      </c>
      <c r="D3454" s="47">
        <v>40</v>
      </c>
      <c r="E3454" s="48">
        <v>80</v>
      </c>
      <c r="F3454" s="46">
        <v>42342</v>
      </c>
      <c r="G3454" s="49">
        <v>25</v>
      </c>
      <c r="H3454" s="48">
        <v>330</v>
      </c>
      <c r="I3454" s="129">
        <f>INDEX('TOL2008'!B:B,MATCH(A3454,'TOL2008'!A:A,0))</f>
        <v>28920</v>
      </c>
      <c r="J3454" s="132" t="str">
        <f>INDEX(Pääluokka!$H$2:$H$100,MATCH(VALUE(LEFT(Taulukko1[[#This Row],[TOL2008]],2)),Pääluokka!$G$2:$G$100,0))</f>
        <v>Teollisuus</v>
      </c>
      <c r="K3454" s="132" t="str">
        <f>INDEX(Pääluokka!$I$2:$I$100,MATCH(VALUE(LEFT(Taulukko1[[#This Row],[TOL2008]],2)),Pääluokka!$G$2:$G$100,0))</f>
        <v>Teollisuus (C-E)</v>
      </c>
      <c r="L3454" s="50">
        <f t="shared" si="530"/>
        <v>43</v>
      </c>
      <c r="M3454" s="51">
        <f t="shared" si="531"/>
        <v>42299</v>
      </c>
      <c r="N3454" s="51">
        <f t="shared" si="532"/>
        <v>42342</v>
      </c>
      <c r="O3454" s="51">
        <f t="shared" si="533"/>
        <v>42278</v>
      </c>
      <c r="P3454" s="51">
        <f t="shared" si="534"/>
        <v>42339</v>
      </c>
      <c r="Q3454" s="41">
        <f t="shared" si="535"/>
        <v>2015</v>
      </c>
      <c r="R3454" s="41">
        <f t="shared" si="536"/>
        <v>2015</v>
      </c>
      <c r="S3454" s="51" t="str">
        <f>YEAR(Taulukko1[[#This Row],[Alku KK]])&amp;"Q"&amp;ROUNDDOWN((MONTH(Taulukko1[[#This Row],[Alku KK]])-1)/3+1,0)</f>
        <v>2015Q4</v>
      </c>
      <c r="T3454" s="51" t="str">
        <f>YEAR(Taulukko1[[#This Row],[Loppu KK]])&amp;"Q"&amp;ROUNDDOWN((MONTH(Taulukko1[[#This Row],[Loppu KK]])-1)/3+1,0)</f>
        <v>2015Q4</v>
      </c>
      <c r="U3454" s="66">
        <f>IF(COUNT(Taulukko1[[#This Row],[Neuvottelujen alaiset ]])=1,Taulukko1[[#This Row],[Neuvottelujen alaiset ]],Taulukko1[[#This Row],[Vähennystarve]])</f>
        <v>330</v>
      </c>
      <c r="V3454" s="52">
        <f t="shared" si="537"/>
        <v>0.24242424242424243</v>
      </c>
      <c r="W3454" s="52">
        <f t="shared" si="538"/>
        <v>7.575757575757576E-2</v>
      </c>
      <c r="X3454" s="52">
        <f t="shared" si="539"/>
        <v>0.3125</v>
      </c>
      <c r="Y3454" s="90" t="b">
        <f>AND(MONTH(Taulukko1[[#This Row],[Alku PVM]] )=6,DAY(Taulukko1[[#This Row],[Alku PVM]] )&gt;19)</f>
        <v>0</v>
      </c>
      <c r="Z3454" s="90" t="b">
        <f>AND(MONTH(Taulukko1[[#This Row],[Loppu PVM]] )=6,DAY(Taulukko1[[#This Row],[Loppu PVM]] )&gt;19)</f>
        <v>0</v>
      </c>
      <c r="AA3454" s="90" t="b">
        <f>OR(MONTH(Taulukko1[[#This Row],[Alku PVM]] )&lt;=5,AND(MONTH(Taulukko1[[#This Row],[Alku PVM]] )=6,DAY(Taulukko1[[#This Row],[Alku PVM]] )&lt;20))</f>
        <v>0</v>
      </c>
      <c r="AB3454" s="90" t="b">
        <f>OR(MONTH(Taulukko1[[#This Row],[Loppu PVM]])&lt;=5,AND(MONTH(Taulukko1[[#This Row],[Loppu PVM]] )=6,DAY(Taulukko1[[#This Row],[Loppu PVM]])&lt;20))</f>
        <v>0</v>
      </c>
      <c r="AC3454" s="90" t="b">
        <f>OR(MONTH(Taulukko1[[#This Row],[Alku PVM]] )&lt;=3,AND(MONTH(Taulukko1[[#This Row],[Alku PVM]] )=3))</f>
        <v>0</v>
      </c>
      <c r="AD3454" s="90" t="b">
        <f>OR(MONTH(Taulukko1[[#This Row],[Loppu PVM]] )&lt;=3,AND(MONTH(Taulukko1[[#This Row],[Loppu PVM]] )=3))</f>
        <v>0</v>
      </c>
      <c r="AE3454" s="90" t="b">
        <f>OR(MONTH(Taulukko1[[#This Row],[Alku PVM]] )&lt;=9,AND(MONTH(Taulukko1[[#This Row],[Alku PVM]] )=9))</f>
        <v>0</v>
      </c>
      <c r="AF3454" s="90" t="b">
        <f>OR(MONTH(Taulukko1[[#This Row],[Loppu PVM]])&lt;=9,AND(MONTH(Taulukko1[[#This Row],[Loppu PVM]] )=9))</f>
        <v>0</v>
      </c>
      <c r="AG3454" s="90" t="b">
        <f>OR(MONTH(Taulukko1[[#This Row],[Alku PVM]] )&lt;=6,AND(MONTH(Taulukko1[[#This Row],[Alku PVM]] )=6))</f>
        <v>0</v>
      </c>
      <c r="AH3454" s="90" t="b">
        <f>OR(MONTH(Taulukko1[[#This Row],[Loppu PVM]])&lt;=6,AND(MONTH(Taulukko1[[#This Row],[Loppu PVM]] )=6))</f>
        <v>0</v>
      </c>
    </row>
    <row r="3455" spans="1:34">
      <c r="A3455" s="45" t="s">
        <v>216</v>
      </c>
      <c r="B3455" s="46">
        <v>42299</v>
      </c>
      <c r="C3455" s="21" t="s">
        <v>4959</v>
      </c>
      <c r="D3455" s="47" t="s">
        <v>25</v>
      </c>
      <c r="E3455" s="48">
        <v>4</v>
      </c>
      <c r="F3455" s="46">
        <v>42352</v>
      </c>
      <c r="G3455" s="49">
        <v>4</v>
      </c>
      <c r="H3455" s="48"/>
      <c r="I3455" s="129">
        <f>INDEX('TOL2008'!B:B,MATCH(A3455,'TOL2008'!A:A,0))</f>
        <v>23140</v>
      </c>
      <c r="J3455" s="132" t="str">
        <f>INDEX(Pääluokka!$H$2:$H$100,MATCH(VALUE(LEFT(Taulukko1[[#This Row],[TOL2008]],2)),Pääluokka!$G$2:$G$100,0))</f>
        <v>Teollisuus</v>
      </c>
      <c r="K3455" s="132" t="str">
        <f>INDEX(Pääluokka!$I$2:$I$100,MATCH(VALUE(LEFT(Taulukko1[[#This Row],[TOL2008]],2)),Pääluokka!$G$2:$G$100,0))</f>
        <v>Teollisuus (C-E)</v>
      </c>
      <c r="L3455" s="50">
        <f t="shared" si="530"/>
        <v>53</v>
      </c>
      <c r="M3455" s="51">
        <f t="shared" si="531"/>
        <v>42299</v>
      </c>
      <c r="N3455" s="51">
        <f t="shared" si="532"/>
        <v>42352</v>
      </c>
      <c r="O3455" s="51">
        <f t="shared" si="533"/>
        <v>42278</v>
      </c>
      <c r="P3455" s="51">
        <f t="shared" si="534"/>
        <v>42339</v>
      </c>
      <c r="Q3455" s="41">
        <f t="shared" si="535"/>
        <v>2015</v>
      </c>
      <c r="R3455" s="41">
        <f t="shared" si="536"/>
        <v>2015</v>
      </c>
      <c r="S3455" s="51" t="str">
        <f>YEAR(Taulukko1[[#This Row],[Alku KK]])&amp;"Q"&amp;ROUNDDOWN((MONTH(Taulukko1[[#This Row],[Alku KK]])-1)/3+1,0)</f>
        <v>2015Q4</v>
      </c>
      <c r="T3455" s="51" t="str">
        <f>YEAR(Taulukko1[[#This Row],[Loppu KK]])&amp;"Q"&amp;ROUNDDOWN((MONTH(Taulukko1[[#This Row],[Loppu KK]])-1)/3+1,0)</f>
        <v>2015Q4</v>
      </c>
      <c r="U3455" s="66">
        <f>IF(COUNT(Taulukko1[[#This Row],[Neuvottelujen alaiset ]])=1,Taulukko1[[#This Row],[Neuvottelujen alaiset ]],Taulukko1[[#This Row],[Vähennystarve]])</f>
        <v>4</v>
      </c>
      <c r="V3455" s="52" t="str">
        <f t="shared" si="537"/>
        <v>NA</v>
      </c>
      <c r="W3455" s="52" t="str">
        <f t="shared" si="538"/>
        <v>NA</v>
      </c>
      <c r="X3455" s="52">
        <f t="shared" si="539"/>
        <v>1</v>
      </c>
      <c r="Y3455" s="90" t="b">
        <f>AND(MONTH(Taulukko1[[#This Row],[Alku PVM]] )=6,DAY(Taulukko1[[#This Row],[Alku PVM]] )&gt;19)</f>
        <v>0</v>
      </c>
      <c r="Z3455" s="90" t="b">
        <f>AND(MONTH(Taulukko1[[#This Row],[Loppu PVM]] )=6,DAY(Taulukko1[[#This Row],[Loppu PVM]] )&gt;19)</f>
        <v>0</v>
      </c>
      <c r="AA3455" s="90" t="b">
        <f>OR(MONTH(Taulukko1[[#This Row],[Alku PVM]] )&lt;=5,AND(MONTH(Taulukko1[[#This Row],[Alku PVM]] )=6,DAY(Taulukko1[[#This Row],[Alku PVM]] )&lt;20))</f>
        <v>0</v>
      </c>
      <c r="AB3455" s="90" t="b">
        <f>OR(MONTH(Taulukko1[[#This Row],[Loppu PVM]])&lt;=5,AND(MONTH(Taulukko1[[#This Row],[Loppu PVM]] )=6,DAY(Taulukko1[[#This Row],[Loppu PVM]])&lt;20))</f>
        <v>0</v>
      </c>
      <c r="AC3455" s="90" t="b">
        <f>OR(MONTH(Taulukko1[[#This Row],[Alku PVM]] )&lt;=3,AND(MONTH(Taulukko1[[#This Row],[Alku PVM]] )=3))</f>
        <v>0</v>
      </c>
      <c r="AD3455" s="90" t="b">
        <f>OR(MONTH(Taulukko1[[#This Row],[Loppu PVM]] )&lt;=3,AND(MONTH(Taulukko1[[#This Row],[Loppu PVM]] )=3))</f>
        <v>0</v>
      </c>
      <c r="AE3455" s="90" t="b">
        <f>OR(MONTH(Taulukko1[[#This Row],[Alku PVM]] )&lt;=9,AND(MONTH(Taulukko1[[#This Row],[Alku PVM]] )=9))</f>
        <v>0</v>
      </c>
      <c r="AF3455" s="90" t="b">
        <f>OR(MONTH(Taulukko1[[#This Row],[Loppu PVM]])&lt;=9,AND(MONTH(Taulukko1[[#This Row],[Loppu PVM]] )=9))</f>
        <v>0</v>
      </c>
      <c r="AG3455" s="90" t="b">
        <f>OR(MONTH(Taulukko1[[#This Row],[Alku PVM]] )&lt;=6,AND(MONTH(Taulukko1[[#This Row],[Alku PVM]] )=6))</f>
        <v>0</v>
      </c>
      <c r="AH3455" s="90" t="b">
        <f>OR(MONTH(Taulukko1[[#This Row],[Loppu PVM]])&lt;=6,AND(MONTH(Taulukko1[[#This Row],[Loppu PVM]] )=6))</f>
        <v>0</v>
      </c>
    </row>
    <row r="3456" spans="1:34">
      <c r="A3456" s="45" t="s">
        <v>4512</v>
      </c>
      <c r="B3456" s="46">
        <v>42300</v>
      </c>
      <c r="C3456" s="45" t="s">
        <v>4954</v>
      </c>
      <c r="D3456" s="47"/>
      <c r="E3456" s="48">
        <v>26</v>
      </c>
      <c r="F3456" s="46">
        <v>42349</v>
      </c>
      <c r="G3456" s="49">
        <v>16</v>
      </c>
      <c r="H3456" s="48">
        <v>26</v>
      </c>
      <c r="I3456" s="129">
        <f>INDEX('TOL2008'!B:B,MATCH(A3456,'TOL2008'!A:A,0))</f>
        <v>47111</v>
      </c>
      <c r="J3456" s="132" t="str">
        <f>INDEX(Pääluokka!$H$2:$H$100,MATCH(VALUE(LEFT(Taulukko1[[#This Row],[TOL2008]],2)),Pääluokka!$G$2:$G$100,0))</f>
        <v>Tukku- ja vähittäiskauppa; moottoriajoneuvojen ja moottoripyörien korjaus</v>
      </c>
      <c r="K3456" s="132" t="str">
        <f>INDEX(Pääluokka!$I$2:$I$100,MATCH(VALUE(LEFT(Taulukko1[[#This Row],[TOL2008]],2)),Pääluokka!$G$2:$G$100,0))</f>
        <v>Palvelualat (G-N, R, S)</v>
      </c>
      <c r="L3456" s="50">
        <f t="shared" si="530"/>
        <v>49</v>
      </c>
      <c r="M3456" s="51">
        <f t="shared" si="531"/>
        <v>42300</v>
      </c>
      <c r="N3456" s="51">
        <f t="shared" si="532"/>
        <v>42349</v>
      </c>
      <c r="O3456" s="51">
        <f t="shared" si="533"/>
        <v>42278</v>
      </c>
      <c r="P3456" s="51">
        <f t="shared" si="534"/>
        <v>42339</v>
      </c>
      <c r="Q3456" s="41">
        <f t="shared" si="535"/>
        <v>2015</v>
      </c>
      <c r="R3456" s="41">
        <f t="shared" si="536"/>
        <v>2015</v>
      </c>
      <c r="S3456" s="51" t="str">
        <f>YEAR(Taulukko1[[#This Row],[Alku KK]])&amp;"Q"&amp;ROUNDDOWN((MONTH(Taulukko1[[#This Row],[Alku KK]])-1)/3+1,0)</f>
        <v>2015Q4</v>
      </c>
      <c r="T3456" s="51" t="str">
        <f>YEAR(Taulukko1[[#This Row],[Loppu KK]])&amp;"Q"&amp;ROUNDDOWN((MONTH(Taulukko1[[#This Row],[Loppu KK]])-1)/3+1,0)</f>
        <v>2015Q4</v>
      </c>
      <c r="U3456" s="66">
        <f>IF(COUNT(Taulukko1[[#This Row],[Neuvottelujen alaiset ]])=1,Taulukko1[[#This Row],[Neuvottelujen alaiset ]],Taulukko1[[#This Row],[Vähennystarve]])</f>
        <v>26</v>
      </c>
      <c r="V3456" s="52">
        <f t="shared" si="537"/>
        <v>1</v>
      </c>
      <c r="W3456" s="52">
        <f t="shared" si="538"/>
        <v>0.61538461538461542</v>
      </c>
      <c r="X3456" s="52">
        <f t="shared" si="539"/>
        <v>0.61538461538461542</v>
      </c>
      <c r="Y3456" s="90" t="b">
        <f>AND(MONTH(Taulukko1[[#This Row],[Alku PVM]] )=6,DAY(Taulukko1[[#This Row],[Alku PVM]] )&gt;19)</f>
        <v>0</v>
      </c>
      <c r="Z3456" s="90" t="b">
        <f>AND(MONTH(Taulukko1[[#This Row],[Loppu PVM]] )=6,DAY(Taulukko1[[#This Row],[Loppu PVM]] )&gt;19)</f>
        <v>0</v>
      </c>
      <c r="AA3456" s="90" t="b">
        <f>OR(MONTH(Taulukko1[[#This Row],[Alku PVM]] )&lt;=5,AND(MONTH(Taulukko1[[#This Row],[Alku PVM]] )=6,DAY(Taulukko1[[#This Row],[Alku PVM]] )&lt;20))</f>
        <v>0</v>
      </c>
      <c r="AB3456" s="90" t="b">
        <f>OR(MONTH(Taulukko1[[#This Row],[Loppu PVM]])&lt;=5,AND(MONTH(Taulukko1[[#This Row],[Loppu PVM]] )=6,DAY(Taulukko1[[#This Row],[Loppu PVM]])&lt;20))</f>
        <v>0</v>
      </c>
      <c r="AC3456" s="90" t="b">
        <f>OR(MONTH(Taulukko1[[#This Row],[Alku PVM]] )&lt;=3,AND(MONTH(Taulukko1[[#This Row],[Alku PVM]] )=3))</f>
        <v>0</v>
      </c>
      <c r="AD3456" s="90" t="b">
        <f>OR(MONTH(Taulukko1[[#This Row],[Loppu PVM]] )&lt;=3,AND(MONTH(Taulukko1[[#This Row],[Loppu PVM]] )=3))</f>
        <v>0</v>
      </c>
      <c r="AE3456" s="90" t="b">
        <f>OR(MONTH(Taulukko1[[#This Row],[Alku PVM]] )&lt;=9,AND(MONTH(Taulukko1[[#This Row],[Alku PVM]] )=9))</f>
        <v>0</v>
      </c>
      <c r="AF3456" s="90" t="b">
        <f>OR(MONTH(Taulukko1[[#This Row],[Loppu PVM]])&lt;=9,AND(MONTH(Taulukko1[[#This Row],[Loppu PVM]] )=9))</f>
        <v>0</v>
      </c>
      <c r="AG3456" s="90" t="b">
        <f>OR(MONTH(Taulukko1[[#This Row],[Alku PVM]] )&lt;=6,AND(MONTH(Taulukko1[[#This Row],[Alku PVM]] )=6))</f>
        <v>0</v>
      </c>
      <c r="AH3456" s="90" t="b">
        <f>OR(MONTH(Taulukko1[[#This Row],[Loppu PVM]])&lt;=6,AND(MONTH(Taulukko1[[#This Row],[Loppu PVM]] )=6))</f>
        <v>0</v>
      </c>
    </row>
    <row r="3457" spans="1:34">
      <c r="A3457" s="45" t="s">
        <v>4961</v>
      </c>
      <c r="B3457" s="46">
        <v>42300</v>
      </c>
      <c r="C3457" s="45" t="s">
        <v>4962</v>
      </c>
      <c r="D3457" s="47"/>
      <c r="E3457" s="48">
        <v>26</v>
      </c>
      <c r="F3457" s="46"/>
      <c r="G3457" s="49"/>
      <c r="H3457" s="48">
        <v>26</v>
      </c>
      <c r="I3457" s="129">
        <f>INDEX('TOL2008'!B:B,MATCH(A3457,'TOL2008'!A:A,0))</f>
        <v>52291</v>
      </c>
      <c r="J3457" s="132" t="str">
        <f>INDEX(Pääluokka!$H$2:$H$100,MATCH(VALUE(LEFT(Taulukko1[[#This Row],[TOL2008]],2)),Pääluokka!$G$2:$G$100,0))</f>
        <v>Kuljetus ja varastointi</v>
      </c>
      <c r="K3457" s="132" t="str">
        <f>INDEX(Pääluokka!$I$2:$I$100,MATCH(VALUE(LEFT(Taulukko1[[#This Row],[TOL2008]],2)),Pääluokka!$G$2:$G$100,0))</f>
        <v>Palvelualat (G-N, R, S)</v>
      </c>
      <c r="L3457" s="50" t="str">
        <f t="shared" si="530"/>
        <v>NA</v>
      </c>
      <c r="M3457" s="51">
        <f t="shared" si="531"/>
        <v>42300</v>
      </c>
      <c r="N3457" s="51">
        <f t="shared" si="532"/>
        <v>42351</v>
      </c>
      <c r="O3457" s="51">
        <f t="shared" si="533"/>
        <v>42278</v>
      </c>
      <c r="P3457" s="51">
        <f t="shared" si="534"/>
        <v>42339</v>
      </c>
      <c r="Q3457" s="41">
        <f t="shared" si="535"/>
        <v>2015</v>
      </c>
      <c r="R3457" s="41">
        <f t="shared" si="536"/>
        <v>2015</v>
      </c>
      <c r="S3457" s="51" t="str">
        <f>YEAR(Taulukko1[[#This Row],[Alku KK]])&amp;"Q"&amp;ROUNDDOWN((MONTH(Taulukko1[[#This Row],[Alku KK]])-1)/3+1,0)</f>
        <v>2015Q4</v>
      </c>
      <c r="T3457" s="51" t="str">
        <f>YEAR(Taulukko1[[#This Row],[Loppu KK]])&amp;"Q"&amp;ROUNDDOWN((MONTH(Taulukko1[[#This Row],[Loppu KK]])-1)/3+1,0)</f>
        <v>2015Q4</v>
      </c>
      <c r="U3457" s="66">
        <f>IF(COUNT(Taulukko1[[#This Row],[Neuvottelujen alaiset ]])=1,Taulukko1[[#This Row],[Neuvottelujen alaiset ]],Taulukko1[[#This Row],[Vähennystarve]])</f>
        <v>26</v>
      </c>
      <c r="V3457" s="52">
        <f t="shared" si="537"/>
        <v>1</v>
      </c>
      <c r="W3457" s="52" t="str">
        <f t="shared" si="538"/>
        <v>NA</v>
      </c>
      <c r="X3457" s="52" t="str">
        <f t="shared" si="539"/>
        <v>NA</v>
      </c>
      <c r="Y3457" s="90" t="b">
        <f>AND(MONTH(Taulukko1[[#This Row],[Alku PVM]] )=6,DAY(Taulukko1[[#This Row],[Alku PVM]] )&gt;19)</f>
        <v>0</v>
      </c>
      <c r="Z3457" s="90" t="b">
        <f>AND(MONTH(Taulukko1[[#This Row],[Loppu PVM]] )=6,DAY(Taulukko1[[#This Row],[Loppu PVM]] )&gt;19)</f>
        <v>0</v>
      </c>
      <c r="AA3457" s="90" t="b">
        <f>OR(MONTH(Taulukko1[[#This Row],[Alku PVM]] )&lt;=5,AND(MONTH(Taulukko1[[#This Row],[Alku PVM]] )=6,DAY(Taulukko1[[#This Row],[Alku PVM]] )&lt;20))</f>
        <v>0</v>
      </c>
      <c r="AB3457" s="90" t="b">
        <f>OR(MONTH(Taulukko1[[#This Row],[Loppu PVM]])&lt;=5,AND(MONTH(Taulukko1[[#This Row],[Loppu PVM]] )=6,DAY(Taulukko1[[#This Row],[Loppu PVM]])&lt;20))</f>
        <v>0</v>
      </c>
      <c r="AC3457" s="90" t="b">
        <f>OR(MONTH(Taulukko1[[#This Row],[Alku PVM]] )&lt;=3,AND(MONTH(Taulukko1[[#This Row],[Alku PVM]] )=3))</f>
        <v>0</v>
      </c>
      <c r="AD3457" s="90" t="b">
        <f>OR(MONTH(Taulukko1[[#This Row],[Loppu PVM]] )&lt;=3,AND(MONTH(Taulukko1[[#This Row],[Loppu PVM]] )=3))</f>
        <v>0</v>
      </c>
      <c r="AE3457" s="90" t="b">
        <f>OR(MONTH(Taulukko1[[#This Row],[Alku PVM]] )&lt;=9,AND(MONTH(Taulukko1[[#This Row],[Alku PVM]] )=9))</f>
        <v>0</v>
      </c>
      <c r="AF3457" s="90" t="b">
        <f>OR(MONTH(Taulukko1[[#This Row],[Loppu PVM]])&lt;=9,AND(MONTH(Taulukko1[[#This Row],[Loppu PVM]] )=9))</f>
        <v>0</v>
      </c>
      <c r="AG3457" s="90" t="b">
        <f>OR(MONTH(Taulukko1[[#This Row],[Alku PVM]] )&lt;=6,AND(MONTH(Taulukko1[[#This Row],[Alku PVM]] )=6))</f>
        <v>0</v>
      </c>
      <c r="AH3457" s="90" t="b">
        <f>OR(MONTH(Taulukko1[[#This Row],[Loppu PVM]])&lt;=6,AND(MONTH(Taulukko1[[#This Row],[Loppu PVM]] )=6))</f>
        <v>0</v>
      </c>
    </row>
    <row r="3458" spans="1:34">
      <c r="A3458" s="45" t="s">
        <v>3977</v>
      </c>
      <c r="B3458" s="46">
        <v>42303</v>
      </c>
      <c r="C3458" s="21" t="s">
        <v>4949</v>
      </c>
      <c r="D3458" s="47"/>
      <c r="E3458" s="48">
        <v>195</v>
      </c>
      <c r="F3458" s="46"/>
      <c r="G3458" s="49"/>
      <c r="H3458" s="48">
        <v>530</v>
      </c>
      <c r="I3458" s="129">
        <f>INDEX('TOL2008'!B:B,MATCH(A3458,'TOL2008'!A:A,0))</f>
        <v>23610</v>
      </c>
      <c r="J3458" s="132" t="str">
        <f>INDEX(Pääluokka!$H$2:$H$100,MATCH(VALUE(LEFT(Taulukko1[[#This Row],[TOL2008]],2)),Pääluokka!$G$2:$G$100,0))</f>
        <v>Teollisuus</v>
      </c>
      <c r="K3458" s="132" t="str">
        <f>INDEX(Pääluokka!$I$2:$I$100,MATCH(VALUE(LEFT(Taulukko1[[#This Row],[TOL2008]],2)),Pääluokka!$G$2:$G$100,0))</f>
        <v>Teollisuus (C-E)</v>
      </c>
      <c r="L3458" s="50" t="str">
        <f t="shared" si="530"/>
        <v>NA</v>
      </c>
      <c r="M3458" s="51">
        <f t="shared" si="531"/>
        <v>42303</v>
      </c>
      <c r="N3458" s="51">
        <f t="shared" si="532"/>
        <v>42354</v>
      </c>
      <c r="O3458" s="51">
        <f t="shared" si="533"/>
        <v>42278</v>
      </c>
      <c r="P3458" s="51">
        <f t="shared" si="534"/>
        <v>42339</v>
      </c>
      <c r="Q3458" s="41">
        <f t="shared" si="535"/>
        <v>2015</v>
      </c>
      <c r="R3458" s="41">
        <f t="shared" si="536"/>
        <v>2015</v>
      </c>
      <c r="S3458" s="51" t="str">
        <f>YEAR(Taulukko1[[#This Row],[Alku KK]])&amp;"Q"&amp;ROUNDDOWN((MONTH(Taulukko1[[#This Row],[Alku KK]])-1)/3+1,0)</f>
        <v>2015Q4</v>
      </c>
      <c r="T3458" s="51" t="str">
        <f>YEAR(Taulukko1[[#This Row],[Loppu KK]])&amp;"Q"&amp;ROUNDDOWN((MONTH(Taulukko1[[#This Row],[Loppu KK]])-1)/3+1,0)</f>
        <v>2015Q4</v>
      </c>
      <c r="U3458" s="66">
        <f>IF(COUNT(Taulukko1[[#This Row],[Neuvottelujen alaiset ]])=1,Taulukko1[[#This Row],[Neuvottelujen alaiset ]],Taulukko1[[#This Row],[Vähennystarve]])</f>
        <v>530</v>
      </c>
      <c r="V3458" s="52">
        <f t="shared" si="537"/>
        <v>0.36792452830188677</v>
      </c>
      <c r="W3458" s="52" t="str">
        <f t="shared" si="538"/>
        <v>NA</v>
      </c>
      <c r="X3458" s="52" t="str">
        <f t="shared" si="539"/>
        <v>NA</v>
      </c>
      <c r="Y3458" s="90" t="b">
        <f>AND(MONTH(Taulukko1[[#This Row],[Alku PVM]] )=6,DAY(Taulukko1[[#This Row],[Alku PVM]] )&gt;19)</f>
        <v>0</v>
      </c>
      <c r="Z3458" s="90" t="b">
        <f>AND(MONTH(Taulukko1[[#This Row],[Loppu PVM]] )=6,DAY(Taulukko1[[#This Row],[Loppu PVM]] )&gt;19)</f>
        <v>0</v>
      </c>
      <c r="AA3458" s="90" t="b">
        <f>OR(MONTH(Taulukko1[[#This Row],[Alku PVM]] )&lt;=5,AND(MONTH(Taulukko1[[#This Row],[Alku PVM]] )=6,DAY(Taulukko1[[#This Row],[Alku PVM]] )&lt;20))</f>
        <v>0</v>
      </c>
      <c r="AB3458" s="90" t="b">
        <f>OR(MONTH(Taulukko1[[#This Row],[Loppu PVM]])&lt;=5,AND(MONTH(Taulukko1[[#This Row],[Loppu PVM]] )=6,DAY(Taulukko1[[#This Row],[Loppu PVM]])&lt;20))</f>
        <v>0</v>
      </c>
      <c r="AC3458" s="90" t="b">
        <f>OR(MONTH(Taulukko1[[#This Row],[Alku PVM]] )&lt;=3,AND(MONTH(Taulukko1[[#This Row],[Alku PVM]] )=3))</f>
        <v>0</v>
      </c>
      <c r="AD3458" s="90" t="b">
        <f>OR(MONTH(Taulukko1[[#This Row],[Loppu PVM]] )&lt;=3,AND(MONTH(Taulukko1[[#This Row],[Loppu PVM]] )=3))</f>
        <v>0</v>
      </c>
      <c r="AE3458" s="90" t="b">
        <f>OR(MONTH(Taulukko1[[#This Row],[Alku PVM]] )&lt;=9,AND(MONTH(Taulukko1[[#This Row],[Alku PVM]] )=9))</f>
        <v>0</v>
      </c>
      <c r="AF3458" s="90" t="b">
        <f>OR(MONTH(Taulukko1[[#This Row],[Loppu PVM]])&lt;=9,AND(MONTH(Taulukko1[[#This Row],[Loppu PVM]] )=9))</f>
        <v>0</v>
      </c>
      <c r="AG3458" s="90" t="b">
        <f>OR(MONTH(Taulukko1[[#This Row],[Alku PVM]] )&lt;=6,AND(MONTH(Taulukko1[[#This Row],[Alku PVM]] )=6))</f>
        <v>0</v>
      </c>
      <c r="AH3458" s="90" t="b">
        <f>OR(MONTH(Taulukko1[[#This Row],[Loppu PVM]])&lt;=6,AND(MONTH(Taulukko1[[#This Row],[Loppu PVM]] )=6))</f>
        <v>0</v>
      </c>
    </row>
    <row r="3459" spans="1:34">
      <c r="A3459" s="21" t="s">
        <v>488</v>
      </c>
      <c r="B3459" s="46">
        <v>42304</v>
      </c>
      <c r="C3459" s="21" t="s">
        <v>4950</v>
      </c>
      <c r="D3459" s="47"/>
      <c r="E3459" s="48">
        <v>65</v>
      </c>
      <c r="F3459" s="46">
        <v>42357</v>
      </c>
      <c r="G3459" s="49">
        <v>17</v>
      </c>
      <c r="H3459" s="48">
        <v>958</v>
      </c>
      <c r="I3459" s="129">
        <f>INDEX('TOL2008'!B:B,MATCH(A3459,'TOL2008'!A:A,0))</f>
        <v>87901</v>
      </c>
      <c r="J3459" s="132" t="str">
        <f>INDEX(Pääluokka!$H$2:$H$100,MATCH(VALUE(LEFT(Taulukko1[[#This Row],[TOL2008]],2)),Pääluokka!$G$2:$G$100,0))</f>
        <v>Terveys- ja sosiaalipalvelut</v>
      </c>
      <c r="K3459" s="132" t="str">
        <f>INDEX(Pääluokka!$I$2:$I$100,MATCH(VALUE(LEFT(Taulukko1[[#This Row],[TOL2008]],2)),Pääluokka!$G$2:$G$100,0))</f>
        <v>Muut toimialat (O-Q, T-X)</v>
      </c>
      <c r="L3459" s="50">
        <f t="shared" ref="L3459:L3522" si="540">IFERROR(IF(AND(ISNUMBER(B3459),ISNUMBER(F3459),F3459&gt;B3459),F3459-B3459,"NA"),"NA")</f>
        <v>53</v>
      </c>
      <c r="M3459" s="51">
        <f t="shared" ref="M3459:M3522" si="541">IF(ISNUMBER(B3459),B3459,IF(ISNUMBER(F3459),F3459-$L$1,"NA"))</f>
        <v>42304</v>
      </c>
      <c r="N3459" s="51">
        <f t="shared" ref="N3459:N3522" si="542">IF(ISNUMBER(F3459),F3459,IF(ISNUMBER(B3459),B3459+$L$1,"NA"))</f>
        <v>42357</v>
      </c>
      <c r="O3459" s="51">
        <f t="shared" ref="O3459:O3521" si="543">IFERROR(DATE(YEAR(M3459),MONTH(M3459),1),"NA")</f>
        <v>42278</v>
      </c>
      <c r="P3459" s="51">
        <f t="shared" ref="P3459:P3521" si="544">IFERROR(DATE(YEAR(N3459),MONTH(N3459),1),"NA")</f>
        <v>42339</v>
      </c>
      <c r="Q3459" s="41">
        <f t="shared" ref="Q3459:Q3521" si="545">IFERROR(YEAR(O3459),"NA")</f>
        <v>2015</v>
      </c>
      <c r="R3459" s="41">
        <f t="shared" ref="R3459:R3521" si="546">IFERROR(YEAR(P3459),"NA")</f>
        <v>2015</v>
      </c>
      <c r="S3459" s="51" t="str">
        <f>YEAR(Taulukko1[[#This Row],[Alku KK]])&amp;"Q"&amp;ROUNDDOWN((MONTH(Taulukko1[[#This Row],[Alku KK]])-1)/3+1,0)</f>
        <v>2015Q4</v>
      </c>
      <c r="T3459" s="51" t="str">
        <f>YEAR(Taulukko1[[#This Row],[Loppu KK]])&amp;"Q"&amp;ROUNDDOWN((MONTH(Taulukko1[[#This Row],[Loppu KK]])-1)/3+1,0)</f>
        <v>2015Q4</v>
      </c>
      <c r="U3459" s="66">
        <f>IF(COUNT(Taulukko1[[#This Row],[Neuvottelujen alaiset ]])=1,Taulukko1[[#This Row],[Neuvottelujen alaiset ]],Taulukko1[[#This Row],[Vähennystarve]])</f>
        <v>958</v>
      </c>
      <c r="V3459" s="52">
        <f t="shared" ref="V3459:V3521" si="547">IF(AND(ISNUMBER(E3459),ISNUMBER(H3459)),E3459/H3459,"NA")</f>
        <v>6.7849686847599164E-2</v>
      </c>
      <c r="W3459" s="52">
        <f t="shared" ref="W3459:W3521" si="548">IF(AND(ISNUMBER(G3459),ISNUMBER(H3459)),G3459/H3459,"NA")</f>
        <v>1.7745302713987474E-2</v>
      </c>
      <c r="X3459" s="52">
        <f t="shared" ref="X3459:X3521" si="549">IF(AND(ISNUMBER(G3459),ISNUMBER(E3459)),G3459/E3459,"NA")</f>
        <v>0.26153846153846155</v>
      </c>
      <c r="Y3459" s="90" t="b">
        <f>AND(MONTH(Taulukko1[[#This Row],[Alku PVM]] )=6,DAY(Taulukko1[[#This Row],[Alku PVM]] )&gt;19)</f>
        <v>0</v>
      </c>
      <c r="Z3459" s="90" t="b">
        <f>AND(MONTH(Taulukko1[[#This Row],[Loppu PVM]] )=6,DAY(Taulukko1[[#This Row],[Loppu PVM]] )&gt;19)</f>
        <v>0</v>
      </c>
      <c r="AA3459" s="90" t="b">
        <f>OR(MONTH(Taulukko1[[#This Row],[Alku PVM]] )&lt;=5,AND(MONTH(Taulukko1[[#This Row],[Alku PVM]] )=6,DAY(Taulukko1[[#This Row],[Alku PVM]] )&lt;20))</f>
        <v>0</v>
      </c>
      <c r="AB3459" s="90" t="b">
        <f>OR(MONTH(Taulukko1[[#This Row],[Loppu PVM]])&lt;=5,AND(MONTH(Taulukko1[[#This Row],[Loppu PVM]] )=6,DAY(Taulukko1[[#This Row],[Loppu PVM]])&lt;20))</f>
        <v>0</v>
      </c>
      <c r="AC3459" s="90" t="b">
        <f>OR(MONTH(Taulukko1[[#This Row],[Alku PVM]] )&lt;=3,AND(MONTH(Taulukko1[[#This Row],[Alku PVM]] )=3))</f>
        <v>0</v>
      </c>
      <c r="AD3459" s="90" t="b">
        <f>OR(MONTH(Taulukko1[[#This Row],[Loppu PVM]] )&lt;=3,AND(MONTH(Taulukko1[[#This Row],[Loppu PVM]] )=3))</f>
        <v>0</v>
      </c>
      <c r="AE3459" s="90" t="b">
        <f>OR(MONTH(Taulukko1[[#This Row],[Alku PVM]] )&lt;=9,AND(MONTH(Taulukko1[[#This Row],[Alku PVM]] )=9))</f>
        <v>0</v>
      </c>
      <c r="AF3459" s="90" t="b">
        <f>OR(MONTH(Taulukko1[[#This Row],[Loppu PVM]])&lt;=9,AND(MONTH(Taulukko1[[#This Row],[Loppu PVM]] )=9))</f>
        <v>0</v>
      </c>
      <c r="AG3459" s="90" t="b">
        <f>OR(MONTH(Taulukko1[[#This Row],[Alku PVM]] )&lt;=6,AND(MONTH(Taulukko1[[#This Row],[Alku PVM]] )=6))</f>
        <v>0</v>
      </c>
      <c r="AH3459" s="90" t="b">
        <f>OR(MONTH(Taulukko1[[#This Row],[Loppu PVM]])&lt;=6,AND(MONTH(Taulukko1[[#This Row],[Loppu PVM]] )=6))</f>
        <v>0</v>
      </c>
    </row>
    <row r="3460" spans="1:34">
      <c r="A3460" s="45" t="s">
        <v>4970</v>
      </c>
      <c r="B3460" s="46">
        <v>42304</v>
      </c>
      <c r="C3460" s="45" t="s">
        <v>5059</v>
      </c>
      <c r="D3460" s="47"/>
      <c r="E3460" s="48"/>
      <c r="F3460" s="46"/>
      <c r="G3460" s="49"/>
      <c r="H3460" s="48"/>
      <c r="I3460" s="129">
        <f>INDEX('TOL2008'!B:B,MATCH(A3460,'TOL2008'!A:A,0))</f>
        <v>85420</v>
      </c>
      <c r="J3460" s="132" t="str">
        <f>INDEX(Pääluokka!$H$2:$H$100,MATCH(VALUE(LEFT(Taulukko1[[#This Row],[TOL2008]],2)),Pääluokka!$G$2:$G$100,0))</f>
        <v>Koulutus</v>
      </c>
      <c r="K3460" s="132" t="str">
        <f>INDEX(Pääluokka!$I$2:$I$100,MATCH(VALUE(LEFT(Taulukko1[[#This Row],[TOL2008]],2)),Pääluokka!$G$2:$G$100,0))</f>
        <v>Muut toimialat (O-Q, T-X)</v>
      </c>
      <c r="L3460" s="50" t="str">
        <f t="shared" si="540"/>
        <v>NA</v>
      </c>
      <c r="M3460" s="51">
        <f t="shared" si="541"/>
        <v>42304</v>
      </c>
      <c r="N3460" s="51">
        <f t="shared" si="542"/>
        <v>42355</v>
      </c>
      <c r="O3460" s="51">
        <f t="shared" si="543"/>
        <v>42278</v>
      </c>
      <c r="P3460" s="51">
        <f t="shared" si="544"/>
        <v>42339</v>
      </c>
      <c r="Q3460" s="41">
        <f t="shared" si="545"/>
        <v>2015</v>
      </c>
      <c r="R3460" s="41">
        <f t="shared" si="546"/>
        <v>2015</v>
      </c>
      <c r="S3460" s="51" t="str">
        <f>YEAR(Taulukko1[[#This Row],[Alku KK]])&amp;"Q"&amp;ROUNDDOWN((MONTH(Taulukko1[[#This Row],[Alku KK]])-1)/3+1,0)</f>
        <v>2015Q4</v>
      </c>
      <c r="T3460" s="51" t="str">
        <f>YEAR(Taulukko1[[#This Row],[Loppu KK]])&amp;"Q"&amp;ROUNDDOWN((MONTH(Taulukko1[[#This Row],[Loppu KK]])-1)/3+1,0)</f>
        <v>2015Q4</v>
      </c>
      <c r="U3460" s="66">
        <f>IF(COUNT(Taulukko1[[#This Row],[Neuvottelujen alaiset ]])=1,Taulukko1[[#This Row],[Neuvottelujen alaiset ]],Taulukko1[[#This Row],[Vähennystarve]])</f>
        <v>0</v>
      </c>
      <c r="V3460" s="52" t="str">
        <f t="shared" si="547"/>
        <v>NA</v>
      </c>
      <c r="W3460" s="52" t="str">
        <f t="shared" si="548"/>
        <v>NA</v>
      </c>
      <c r="X3460" s="52" t="str">
        <f t="shared" si="549"/>
        <v>NA</v>
      </c>
      <c r="Y3460" s="90" t="b">
        <f>AND(MONTH(Taulukko1[[#This Row],[Alku PVM]] )=6,DAY(Taulukko1[[#This Row],[Alku PVM]] )&gt;19)</f>
        <v>0</v>
      </c>
      <c r="Z3460" s="90" t="b">
        <f>AND(MONTH(Taulukko1[[#This Row],[Loppu PVM]] )=6,DAY(Taulukko1[[#This Row],[Loppu PVM]] )&gt;19)</f>
        <v>0</v>
      </c>
      <c r="AA3460" s="90" t="b">
        <f>OR(MONTH(Taulukko1[[#This Row],[Alku PVM]] )&lt;=5,AND(MONTH(Taulukko1[[#This Row],[Alku PVM]] )=6,DAY(Taulukko1[[#This Row],[Alku PVM]] )&lt;20))</f>
        <v>0</v>
      </c>
      <c r="AB3460" s="90" t="b">
        <f>OR(MONTH(Taulukko1[[#This Row],[Loppu PVM]])&lt;=5,AND(MONTH(Taulukko1[[#This Row],[Loppu PVM]] )=6,DAY(Taulukko1[[#This Row],[Loppu PVM]])&lt;20))</f>
        <v>0</v>
      </c>
      <c r="AC3460" s="90" t="b">
        <f>OR(MONTH(Taulukko1[[#This Row],[Alku PVM]] )&lt;=3,AND(MONTH(Taulukko1[[#This Row],[Alku PVM]] )=3))</f>
        <v>0</v>
      </c>
      <c r="AD3460" s="90" t="b">
        <f>OR(MONTH(Taulukko1[[#This Row],[Loppu PVM]] )&lt;=3,AND(MONTH(Taulukko1[[#This Row],[Loppu PVM]] )=3))</f>
        <v>0</v>
      </c>
      <c r="AE3460" s="90" t="b">
        <f>OR(MONTH(Taulukko1[[#This Row],[Alku PVM]] )&lt;=9,AND(MONTH(Taulukko1[[#This Row],[Alku PVM]] )=9))</f>
        <v>0</v>
      </c>
      <c r="AF3460" s="90" t="b">
        <f>OR(MONTH(Taulukko1[[#This Row],[Loppu PVM]])&lt;=9,AND(MONTH(Taulukko1[[#This Row],[Loppu PVM]] )=9))</f>
        <v>0</v>
      </c>
      <c r="AG3460" s="90" t="b">
        <f>OR(MONTH(Taulukko1[[#This Row],[Alku PVM]] )&lt;=6,AND(MONTH(Taulukko1[[#This Row],[Alku PVM]] )=6))</f>
        <v>0</v>
      </c>
      <c r="AH3460" s="90" t="b">
        <f>OR(MONTH(Taulukko1[[#This Row],[Loppu PVM]])&lt;=6,AND(MONTH(Taulukko1[[#This Row],[Loppu PVM]] )=6))</f>
        <v>0</v>
      </c>
    </row>
    <row r="3461" spans="1:34">
      <c r="A3461" s="45" t="s">
        <v>4971</v>
      </c>
      <c r="B3461" s="46">
        <v>42304</v>
      </c>
      <c r="C3461" s="45" t="s">
        <v>5059</v>
      </c>
      <c r="D3461" s="47"/>
      <c r="E3461" s="48"/>
      <c r="F3461" s="46"/>
      <c r="G3461" s="49"/>
      <c r="H3461" s="48"/>
      <c r="I3461" s="129">
        <f>INDEX('TOL2008'!B:B,MATCH(A3461,'TOL2008'!A:A,0))</f>
        <v>85420</v>
      </c>
      <c r="J3461" s="132" t="str">
        <f>INDEX(Pääluokka!$H$2:$H$100,MATCH(VALUE(LEFT(Taulukko1[[#This Row],[TOL2008]],2)),Pääluokka!$G$2:$G$100,0))</f>
        <v>Koulutus</v>
      </c>
      <c r="K3461" s="132" t="str">
        <f>INDEX(Pääluokka!$I$2:$I$100,MATCH(VALUE(LEFT(Taulukko1[[#This Row],[TOL2008]],2)),Pääluokka!$G$2:$G$100,0))</f>
        <v>Muut toimialat (O-Q, T-X)</v>
      </c>
      <c r="L3461" s="50" t="str">
        <f t="shared" si="540"/>
        <v>NA</v>
      </c>
      <c r="M3461" s="51">
        <f t="shared" si="541"/>
        <v>42304</v>
      </c>
      <c r="N3461" s="51">
        <f t="shared" si="542"/>
        <v>42355</v>
      </c>
      <c r="O3461" s="51">
        <f t="shared" si="543"/>
        <v>42278</v>
      </c>
      <c r="P3461" s="51">
        <f t="shared" si="544"/>
        <v>42339</v>
      </c>
      <c r="Q3461" s="41">
        <f t="shared" si="545"/>
        <v>2015</v>
      </c>
      <c r="R3461" s="41">
        <f t="shared" si="546"/>
        <v>2015</v>
      </c>
      <c r="S3461" s="51" t="str">
        <f>YEAR(Taulukko1[[#This Row],[Alku KK]])&amp;"Q"&amp;ROUNDDOWN((MONTH(Taulukko1[[#This Row],[Alku KK]])-1)/3+1,0)</f>
        <v>2015Q4</v>
      </c>
      <c r="T3461" s="51" t="str">
        <f>YEAR(Taulukko1[[#This Row],[Loppu KK]])&amp;"Q"&amp;ROUNDDOWN((MONTH(Taulukko1[[#This Row],[Loppu KK]])-1)/3+1,0)</f>
        <v>2015Q4</v>
      </c>
      <c r="U3461" s="66">
        <f>IF(COUNT(Taulukko1[[#This Row],[Neuvottelujen alaiset ]])=1,Taulukko1[[#This Row],[Neuvottelujen alaiset ]],Taulukko1[[#This Row],[Vähennystarve]])</f>
        <v>0</v>
      </c>
      <c r="V3461" s="52" t="str">
        <f t="shared" si="547"/>
        <v>NA</v>
      </c>
      <c r="W3461" s="52" t="str">
        <f t="shared" si="548"/>
        <v>NA</v>
      </c>
      <c r="X3461" s="52" t="str">
        <f t="shared" si="549"/>
        <v>NA</v>
      </c>
      <c r="Y3461" s="90" t="b">
        <f>AND(MONTH(Taulukko1[[#This Row],[Alku PVM]] )=6,DAY(Taulukko1[[#This Row],[Alku PVM]] )&gt;19)</f>
        <v>0</v>
      </c>
      <c r="Z3461" s="90" t="b">
        <f>AND(MONTH(Taulukko1[[#This Row],[Loppu PVM]] )=6,DAY(Taulukko1[[#This Row],[Loppu PVM]] )&gt;19)</f>
        <v>0</v>
      </c>
      <c r="AA3461" s="90" t="b">
        <f>OR(MONTH(Taulukko1[[#This Row],[Alku PVM]] )&lt;=5,AND(MONTH(Taulukko1[[#This Row],[Alku PVM]] )=6,DAY(Taulukko1[[#This Row],[Alku PVM]] )&lt;20))</f>
        <v>0</v>
      </c>
      <c r="AB3461" s="90" t="b">
        <f>OR(MONTH(Taulukko1[[#This Row],[Loppu PVM]])&lt;=5,AND(MONTH(Taulukko1[[#This Row],[Loppu PVM]] )=6,DAY(Taulukko1[[#This Row],[Loppu PVM]])&lt;20))</f>
        <v>0</v>
      </c>
      <c r="AC3461" s="90" t="b">
        <f>OR(MONTH(Taulukko1[[#This Row],[Alku PVM]] )&lt;=3,AND(MONTH(Taulukko1[[#This Row],[Alku PVM]] )=3))</f>
        <v>0</v>
      </c>
      <c r="AD3461" s="90" t="b">
        <f>OR(MONTH(Taulukko1[[#This Row],[Loppu PVM]] )&lt;=3,AND(MONTH(Taulukko1[[#This Row],[Loppu PVM]] )=3))</f>
        <v>0</v>
      </c>
      <c r="AE3461" s="90" t="b">
        <f>OR(MONTH(Taulukko1[[#This Row],[Alku PVM]] )&lt;=9,AND(MONTH(Taulukko1[[#This Row],[Alku PVM]] )=9))</f>
        <v>0</v>
      </c>
      <c r="AF3461" s="90" t="b">
        <f>OR(MONTH(Taulukko1[[#This Row],[Loppu PVM]])&lt;=9,AND(MONTH(Taulukko1[[#This Row],[Loppu PVM]] )=9))</f>
        <v>0</v>
      </c>
      <c r="AG3461" s="90" t="b">
        <f>OR(MONTH(Taulukko1[[#This Row],[Alku PVM]] )&lt;=6,AND(MONTH(Taulukko1[[#This Row],[Alku PVM]] )=6))</f>
        <v>0</v>
      </c>
      <c r="AH3461" s="90" t="b">
        <f>OR(MONTH(Taulukko1[[#This Row],[Loppu PVM]])&lt;=6,AND(MONTH(Taulukko1[[#This Row],[Loppu PVM]] )=6))</f>
        <v>0</v>
      </c>
    </row>
    <row r="3462" spans="1:34">
      <c r="A3462" s="45" t="s">
        <v>4967</v>
      </c>
      <c r="B3462" s="46">
        <v>42305</v>
      </c>
      <c r="C3462" s="45" t="s">
        <v>1634</v>
      </c>
      <c r="D3462" s="47"/>
      <c r="E3462" s="48">
        <v>7</v>
      </c>
      <c r="F3462" s="46">
        <v>42328</v>
      </c>
      <c r="G3462" s="49">
        <v>3</v>
      </c>
      <c r="H3462" s="48">
        <v>22</v>
      </c>
      <c r="I3462" s="129">
        <f>INDEX('TOL2008'!B:B,MATCH(A3462,'TOL2008'!A:A,0))</f>
        <v>58130</v>
      </c>
      <c r="J3462" s="132" t="str">
        <f>INDEX(Pääluokka!$H$2:$H$100,MATCH(VALUE(LEFT(Taulukko1[[#This Row],[TOL2008]],2)),Pääluokka!$G$2:$G$100,0))</f>
        <v>Informaatio ja viestintä</v>
      </c>
      <c r="K3462" s="132" t="str">
        <f>INDEX(Pääluokka!$I$2:$I$100,MATCH(VALUE(LEFT(Taulukko1[[#This Row],[TOL2008]],2)),Pääluokka!$G$2:$G$100,0))</f>
        <v>Palvelualat (G-N, R, S)</v>
      </c>
      <c r="L3462" s="50">
        <f t="shared" si="540"/>
        <v>23</v>
      </c>
      <c r="M3462" s="51">
        <f t="shared" si="541"/>
        <v>42305</v>
      </c>
      <c r="N3462" s="51">
        <f t="shared" si="542"/>
        <v>42328</v>
      </c>
      <c r="O3462" s="51">
        <f t="shared" si="543"/>
        <v>42278</v>
      </c>
      <c r="P3462" s="51">
        <f t="shared" si="544"/>
        <v>42309</v>
      </c>
      <c r="Q3462" s="41">
        <f t="shared" si="545"/>
        <v>2015</v>
      </c>
      <c r="R3462" s="41">
        <f t="shared" si="546"/>
        <v>2015</v>
      </c>
      <c r="S3462" s="51" t="str">
        <f>YEAR(Taulukko1[[#This Row],[Alku KK]])&amp;"Q"&amp;ROUNDDOWN((MONTH(Taulukko1[[#This Row],[Alku KK]])-1)/3+1,0)</f>
        <v>2015Q4</v>
      </c>
      <c r="T3462" s="51" t="str">
        <f>YEAR(Taulukko1[[#This Row],[Loppu KK]])&amp;"Q"&amp;ROUNDDOWN((MONTH(Taulukko1[[#This Row],[Loppu KK]])-1)/3+1,0)</f>
        <v>2015Q4</v>
      </c>
      <c r="U3462" s="66">
        <f>IF(COUNT(Taulukko1[[#This Row],[Neuvottelujen alaiset ]])=1,Taulukko1[[#This Row],[Neuvottelujen alaiset ]],Taulukko1[[#This Row],[Vähennystarve]])</f>
        <v>22</v>
      </c>
      <c r="V3462" s="52">
        <f t="shared" si="547"/>
        <v>0.31818181818181818</v>
      </c>
      <c r="W3462" s="52">
        <f t="shared" si="548"/>
        <v>0.13636363636363635</v>
      </c>
      <c r="X3462" s="52">
        <f t="shared" si="549"/>
        <v>0.42857142857142855</v>
      </c>
      <c r="Y3462" s="90" t="b">
        <f>AND(MONTH(Taulukko1[[#This Row],[Alku PVM]] )=6,DAY(Taulukko1[[#This Row],[Alku PVM]] )&gt;19)</f>
        <v>0</v>
      </c>
      <c r="Z3462" s="90" t="b">
        <f>AND(MONTH(Taulukko1[[#This Row],[Loppu PVM]] )=6,DAY(Taulukko1[[#This Row],[Loppu PVM]] )&gt;19)</f>
        <v>0</v>
      </c>
      <c r="AA3462" s="90" t="b">
        <f>OR(MONTH(Taulukko1[[#This Row],[Alku PVM]] )&lt;=5,AND(MONTH(Taulukko1[[#This Row],[Alku PVM]] )=6,DAY(Taulukko1[[#This Row],[Alku PVM]] )&lt;20))</f>
        <v>0</v>
      </c>
      <c r="AB3462" s="90" t="b">
        <f>OR(MONTH(Taulukko1[[#This Row],[Loppu PVM]])&lt;=5,AND(MONTH(Taulukko1[[#This Row],[Loppu PVM]] )=6,DAY(Taulukko1[[#This Row],[Loppu PVM]])&lt;20))</f>
        <v>0</v>
      </c>
      <c r="AC3462" s="90" t="b">
        <f>OR(MONTH(Taulukko1[[#This Row],[Alku PVM]] )&lt;=3,AND(MONTH(Taulukko1[[#This Row],[Alku PVM]] )=3))</f>
        <v>0</v>
      </c>
      <c r="AD3462" s="90" t="b">
        <f>OR(MONTH(Taulukko1[[#This Row],[Loppu PVM]] )&lt;=3,AND(MONTH(Taulukko1[[#This Row],[Loppu PVM]] )=3))</f>
        <v>0</v>
      </c>
      <c r="AE3462" s="90" t="b">
        <f>OR(MONTH(Taulukko1[[#This Row],[Alku PVM]] )&lt;=9,AND(MONTH(Taulukko1[[#This Row],[Alku PVM]] )=9))</f>
        <v>0</v>
      </c>
      <c r="AF3462" s="90" t="b">
        <f>OR(MONTH(Taulukko1[[#This Row],[Loppu PVM]])&lt;=9,AND(MONTH(Taulukko1[[#This Row],[Loppu PVM]] )=9))</f>
        <v>0</v>
      </c>
      <c r="AG3462" s="90" t="b">
        <f>OR(MONTH(Taulukko1[[#This Row],[Alku PVM]] )&lt;=6,AND(MONTH(Taulukko1[[#This Row],[Alku PVM]] )=6))</f>
        <v>0</v>
      </c>
      <c r="AH3462" s="90" t="b">
        <f>OR(MONTH(Taulukko1[[#This Row],[Loppu PVM]])&lt;=6,AND(MONTH(Taulukko1[[#This Row],[Loppu PVM]] )=6))</f>
        <v>0</v>
      </c>
    </row>
    <row r="3463" spans="1:34">
      <c r="A3463" s="45" t="s">
        <v>4968</v>
      </c>
      <c r="B3463" s="46">
        <v>42305</v>
      </c>
      <c r="C3463" s="45" t="s">
        <v>5008</v>
      </c>
      <c r="D3463" s="47" t="s">
        <v>25</v>
      </c>
      <c r="E3463" s="48"/>
      <c r="F3463" s="46"/>
      <c r="G3463" s="49"/>
      <c r="H3463" s="48"/>
      <c r="I3463" s="129">
        <f>INDEX('TOL2008'!B:B,MATCH(A3463,'TOL2008'!A:A,0))</f>
        <v>86220</v>
      </c>
      <c r="J3463" s="132" t="str">
        <f>INDEX(Pääluokka!$H$2:$H$100,MATCH(VALUE(LEFT(Taulukko1[[#This Row],[TOL2008]],2)),Pääluokka!$G$2:$G$100,0))</f>
        <v>Terveys- ja sosiaalipalvelut</v>
      </c>
      <c r="K3463" s="132" t="str">
        <f>INDEX(Pääluokka!$I$2:$I$100,MATCH(VALUE(LEFT(Taulukko1[[#This Row],[TOL2008]],2)),Pääluokka!$G$2:$G$100,0))</f>
        <v>Muut toimialat (O-Q, T-X)</v>
      </c>
      <c r="L3463" s="50" t="str">
        <f t="shared" si="540"/>
        <v>NA</v>
      </c>
      <c r="M3463" s="51">
        <f t="shared" si="541"/>
        <v>42305</v>
      </c>
      <c r="N3463" s="51">
        <f t="shared" si="542"/>
        <v>42356</v>
      </c>
      <c r="O3463" s="51">
        <f t="shared" si="543"/>
        <v>42278</v>
      </c>
      <c r="P3463" s="51">
        <f t="shared" si="544"/>
        <v>42339</v>
      </c>
      <c r="Q3463" s="41">
        <f t="shared" si="545"/>
        <v>2015</v>
      </c>
      <c r="R3463" s="41">
        <f t="shared" si="546"/>
        <v>2015</v>
      </c>
      <c r="S3463" s="51" t="str">
        <f>YEAR(Taulukko1[[#This Row],[Alku KK]])&amp;"Q"&amp;ROUNDDOWN((MONTH(Taulukko1[[#This Row],[Alku KK]])-1)/3+1,0)</f>
        <v>2015Q4</v>
      </c>
      <c r="T3463" s="51" t="str">
        <f>YEAR(Taulukko1[[#This Row],[Loppu KK]])&amp;"Q"&amp;ROUNDDOWN((MONTH(Taulukko1[[#This Row],[Loppu KK]])-1)/3+1,0)</f>
        <v>2015Q4</v>
      </c>
      <c r="U3463" s="66">
        <f>IF(COUNT(Taulukko1[[#This Row],[Neuvottelujen alaiset ]])=1,Taulukko1[[#This Row],[Neuvottelujen alaiset ]],Taulukko1[[#This Row],[Vähennystarve]])</f>
        <v>0</v>
      </c>
      <c r="V3463" s="52" t="str">
        <f t="shared" si="547"/>
        <v>NA</v>
      </c>
      <c r="W3463" s="52" t="str">
        <f t="shared" si="548"/>
        <v>NA</v>
      </c>
      <c r="X3463" s="52" t="str">
        <f t="shared" si="549"/>
        <v>NA</v>
      </c>
      <c r="Y3463" s="90" t="b">
        <f>AND(MONTH(Taulukko1[[#This Row],[Alku PVM]] )=6,DAY(Taulukko1[[#This Row],[Alku PVM]] )&gt;19)</f>
        <v>0</v>
      </c>
      <c r="Z3463" s="90" t="b">
        <f>AND(MONTH(Taulukko1[[#This Row],[Loppu PVM]] )=6,DAY(Taulukko1[[#This Row],[Loppu PVM]] )&gt;19)</f>
        <v>0</v>
      </c>
      <c r="AA3463" s="90" t="b">
        <f>OR(MONTH(Taulukko1[[#This Row],[Alku PVM]] )&lt;=5,AND(MONTH(Taulukko1[[#This Row],[Alku PVM]] )=6,DAY(Taulukko1[[#This Row],[Alku PVM]] )&lt;20))</f>
        <v>0</v>
      </c>
      <c r="AB3463" s="90" t="b">
        <f>OR(MONTH(Taulukko1[[#This Row],[Loppu PVM]])&lt;=5,AND(MONTH(Taulukko1[[#This Row],[Loppu PVM]] )=6,DAY(Taulukko1[[#This Row],[Loppu PVM]])&lt;20))</f>
        <v>0</v>
      </c>
      <c r="AC3463" s="90" t="b">
        <f>OR(MONTH(Taulukko1[[#This Row],[Alku PVM]] )&lt;=3,AND(MONTH(Taulukko1[[#This Row],[Alku PVM]] )=3))</f>
        <v>0</v>
      </c>
      <c r="AD3463" s="90" t="b">
        <f>OR(MONTH(Taulukko1[[#This Row],[Loppu PVM]] )&lt;=3,AND(MONTH(Taulukko1[[#This Row],[Loppu PVM]] )=3))</f>
        <v>0</v>
      </c>
      <c r="AE3463" s="90" t="b">
        <f>OR(MONTH(Taulukko1[[#This Row],[Alku PVM]] )&lt;=9,AND(MONTH(Taulukko1[[#This Row],[Alku PVM]] )=9))</f>
        <v>0</v>
      </c>
      <c r="AF3463" s="90" t="b">
        <f>OR(MONTH(Taulukko1[[#This Row],[Loppu PVM]])&lt;=9,AND(MONTH(Taulukko1[[#This Row],[Loppu PVM]] )=9))</f>
        <v>0</v>
      </c>
      <c r="AG3463" s="90" t="b">
        <f>OR(MONTH(Taulukko1[[#This Row],[Alku PVM]] )&lt;=6,AND(MONTH(Taulukko1[[#This Row],[Alku PVM]] )=6))</f>
        <v>0</v>
      </c>
      <c r="AH3463" s="90" t="b">
        <f>OR(MONTH(Taulukko1[[#This Row],[Loppu PVM]])&lt;=6,AND(MONTH(Taulukko1[[#This Row],[Loppu PVM]] )=6))</f>
        <v>0</v>
      </c>
    </row>
    <row r="3464" spans="1:34">
      <c r="A3464" s="45" t="s">
        <v>163</v>
      </c>
      <c r="B3464" s="46">
        <v>42305</v>
      </c>
      <c r="C3464" s="45" t="s">
        <v>1634</v>
      </c>
      <c r="D3464" s="47"/>
      <c r="E3464" s="48">
        <v>80</v>
      </c>
      <c r="F3464" s="46">
        <v>42354</v>
      </c>
      <c r="G3464" s="49">
        <v>44</v>
      </c>
      <c r="H3464" s="48">
        <v>509</v>
      </c>
      <c r="I3464" s="129">
        <f>INDEX('TOL2008'!B:B,MATCH(A3464,'TOL2008'!A:A,0))</f>
        <v>66190</v>
      </c>
      <c r="J3464" s="132" t="str">
        <f>INDEX(Pääluokka!$H$2:$H$100,MATCH(VALUE(LEFT(Taulukko1[[#This Row],[TOL2008]],2)),Pääluokka!$G$2:$G$100,0))</f>
        <v>Rahoitus- ja vakuutustoiminta</v>
      </c>
      <c r="K3464" s="132" t="str">
        <f>INDEX(Pääluokka!$I$2:$I$100,MATCH(VALUE(LEFT(Taulukko1[[#This Row],[TOL2008]],2)),Pääluokka!$G$2:$G$100,0))</f>
        <v>Palvelualat (G-N, R, S)</v>
      </c>
      <c r="L3464" s="50">
        <f t="shared" si="540"/>
        <v>49</v>
      </c>
      <c r="M3464" s="51">
        <f t="shared" si="541"/>
        <v>42305</v>
      </c>
      <c r="N3464" s="51">
        <f t="shared" si="542"/>
        <v>42354</v>
      </c>
      <c r="O3464" s="51">
        <f t="shared" si="543"/>
        <v>42278</v>
      </c>
      <c r="P3464" s="51">
        <f t="shared" si="544"/>
        <v>42339</v>
      </c>
      <c r="Q3464" s="41">
        <f t="shared" si="545"/>
        <v>2015</v>
      </c>
      <c r="R3464" s="41">
        <f t="shared" si="546"/>
        <v>2015</v>
      </c>
      <c r="S3464" s="51" t="str">
        <f>YEAR(Taulukko1[[#This Row],[Alku KK]])&amp;"Q"&amp;ROUNDDOWN((MONTH(Taulukko1[[#This Row],[Alku KK]])-1)/3+1,0)</f>
        <v>2015Q4</v>
      </c>
      <c r="T3464" s="51" t="str">
        <f>YEAR(Taulukko1[[#This Row],[Loppu KK]])&amp;"Q"&amp;ROUNDDOWN((MONTH(Taulukko1[[#This Row],[Loppu KK]])-1)/3+1,0)</f>
        <v>2015Q4</v>
      </c>
      <c r="U3464" s="66">
        <f>IF(COUNT(Taulukko1[[#This Row],[Neuvottelujen alaiset ]])=1,Taulukko1[[#This Row],[Neuvottelujen alaiset ]],Taulukko1[[#This Row],[Vähennystarve]])</f>
        <v>509</v>
      </c>
      <c r="V3464" s="52">
        <f t="shared" si="547"/>
        <v>0.15717092337917485</v>
      </c>
      <c r="W3464" s="52">
        <f t="shared" si="548"/>
        <v>8.6444007858546168E-2</v>
      </c>
      <c r="X3464" s="52">
        <f t="shared" si="549"/>
        <v>0.55000000000000004</v>
      </c>
      <c r="Y3464" s="90" t="b">
        <f>AND(MONTH(Taulukko1[[#This Row],[Alku PVM]] )=6,DAY(Taulukko1[[#This Row],[Alku PVM]] )&gt;19)</f>
        <v>0</v>
      </c>
      <c r="Z3464" s="90" t="b">
        <f>AND(MONTH(Taulukko1[[#This Row],[Loppu PVM]] )=6,DAY(Taulukko1[[#This Row],[Loppu PVM]] )&gt;19)</f>
        <v>0</v>
      </c>
      <c r="AA3464" s="90" t="b">
        <f>OR(MONTH(Taulukko1[[#This Row],[Alku PVM]] )&lt;=5,AND(MONTH(Taulukko1[[#This Row],[Alku PVM]] )=6,DAY(Taulukko1[[#This Row],[Alku PVM]] )&lt;20))</f>
        <v>0</v>
      </c>
      <c r="AB3464" s="90" t="b">
        <f>OR(MONTH(Taulukko1[[#This Row],[Loppu PVM]])&lt;=5,AND(MONTH(Taulukko1[[#This Row],[Loppu PVM]] )=6,DAY(Taulukko1[[#This Row],[Loppu PVM]])&lt;20))</f>
        <v>0</v>
      </c>
      <c r="AC3464" s="90" t="b">
        <f>OR(MONTH(Taulukko1[[#This Row],[Alku PVM]] )&lt;=3,AND(MONTH(Taulukko1[[#This Row],[Alku PVM]] )=3))</f>
        <v>0</v>
      </c>
      <c r="AD3464" s="90" t="b">
        <f>OR(MONTH(Taulukko1[[#This Row],[Loppu PVM]] )&lt;=3,AND(MONTH(Taulukko1[[#This Row],[Loppu PVM]] )=3))</f>
        <v>0</v>
      </c>
      <c r="AE3464" s="90" t="b">
        <f>OR(MONTH(Taulukko1[[#This Row],[Alku PVM]] )&lt;=9,AND(MONTH(Taulukko1[[#This Row],[Alku PVM]] )=9))</f>
        <v>0</v>
      </c>
      <c r="AF3464" s="90" t="b">
        <f>OR(MONTH(Taulukko1[[#This Row],[Loppu PVM]])&lt;=9,AND(MONTH(Taulukko1[[#This Row],[Loppu PVM]] )=9))</f>
        <v>0</v>
      </c>
      <c r="AG3464" s="90" t="b">
        <f>OR(MONTH(Taulukko1[[#This Row],[Alku PVM]] )&lt;=6,AND(MONTH(Taulukko1[[#This Row],[Alku PVM]] )=6))</f>
        <v>0</v>
      </c>
      <c r="AH3464" s="90" t="b">
        <f>OR(MONTH(Taulukko1[[#This Row],[Loppu PVM]])&lt;=6,AND(MONTH(Taulukko1[[#This Row],[Loppu PVM]] )=6))</f>
        <v>0</v>
      </c>
    </row>
    <row r="3465" spans="1:34">
      <c r="A3465" s="45" t="s">
        <v>105</v>
      </c>
      <c r="B3465" s="46">
        <v>42306</v>
      </c>
      <c r="C3465" s="45" t="s">
        <v>4980</v>
      </c>
      <c r="D3465" s="47"/>
      <c r="E3465" s="48">
        <v>110</v>
      </c>
      <c r="F3465" s="46"/>
      <c r="G3465" s="49"/>
      <c r="H3465" s="48">
        <v>282</v>
      </c>
      <c r="I3465" s="129">
        <f>INDEX('TOL2008'!B:B,MATCH(A3465,'TOL2008'!A:A,0))</f>
        <v>61200</v>
      </c>
      <c r="J3465" s="132" t="str">
        <f>INDEX(Pääluokka!$H$2:$H$100,MATCH(VALUE(LEFT(Taulukko1[[#This Row],[TOL2008]],2)),Pääluokka!$G$2:$G$100,0))</f>
        <v>Informaatio ja viestintä</v>
      </c>
      <c r="K3465" s="132" t="str">
        <f>INDEX(Pääluokka!$I$2:$I$100,MATCH(VALUE(LEFT(Taulukko1[[#This Row],[TOL2008]],2)),Pääluokka!$G$2:$G$100,0))</f>
        <v>Palvelualat (G-N, R, S)</v>
      </c>
      <c r="L3465" s="50" t="str">
        <f t="shared" si="540"/>
        <v>NA</v>
      </c>
      <c r="M3465" s="51">
        <f t="shared" si="541"/>
        <v>42306</v>
      </c>
      <c r="N3465" s="51">
        <f t="shared" si="542"/>
        <v>42357</v>
      </c>
      <c r="O3465" s="51">
        <f t="shared" si="543"/>
        <v>42278</v>
      </c>
      <c r="P3465" s="51">
        <f t="shared" si="544"/>
        <v>42339</v>
      </c>
      <c r="Q3465" s="41">
        <f t="shared" si="545"/>
        <v>2015</v>
      </c>
      <c r="R3465" s="41">
        <f t="shared" si="546"/>
        <v>2015</v>
      </c>
      <c r="S3465" s="51" t="str">
        <f>YEAR(Taulukko1[[#This Row],[Alku KK]])&amp;"Q"&amp;ROUNDDOWN((MONTH(Taulukko1[[#This Row],[Alku KK]])-1)/3+1,0)</f>
        <v>2015Q4</v>
      </c>
      <c r="T3465" s="51" t="str">
        <f>YEAR(Taulukko1[[#This Row],[Loppu KK]])&amp;"Q"&amp;ROUNDDOWN((MONTH(Taulukko1[[#This Row],[Loppu KK]])-1)/3+1,0)</f>
        <v>2015Q4</v>
      </c>
      <c r="U3465" s="66">
        <f>IF(COUNT(Taulukko1[[#This Row],[Neuvottelujen alaiset ]])=1,Taulukko1[[#This Row],[Neuvottelujen alaiset ]],Taulukko1[[#This Row],[Vähennystarve]])</f>
        <v>282</v>
      </c>
      <c r="V3465" s="52">
        <f t="shared" si="547"/>
        <v>0.39007092198581561</v>
      </c>
      <c r="W3465" s="52" t="str">
        <f t="shared" si="548"/>
        <v>NA</v>
      </c>
      <c r="X3465" s="52" t="str">
        <f t="shared" si="549"/>
        <v>NA</v>
      </c>
      <c r="Y3465" s="90" t="b">
        <f>AND(MONTH(Taulukko1[[#This Row],[Alku PVM]] )=6,DAY(Taulukko1[[#This Row],[Alku PVM]] )&gt;19)</f>
        <v>0</v>
      </c>
      <c r="Z3465" s="90" t="b">
        <f>AND(MONTH(Taulukko1[[#This Row],[Loppu PVM]] )=6,DAY(Taulukko1[[#This Row],[Loppu PVM]] )&gt;19)</f>
        <v>0</v>
      </c>
      <c r="AA3465" s="90" t="b">
        <f>OR(MONTH(Taulukko1[[#This Row],[Alku PVM]] )&lt;=5,AND(MONTH(Taulukko1[[#This Row],[Alku PVM]] )=6,DAY(Taulukko1[[#This Row],[Alku PVM]] )&lt;20))</f>
        <v>0</v>
      </c>
      <c r="AB3465" s="90" t="b">
        <f>OR(MONTH(Taulukko1[[#This Row],[Loppu PVM]])&lt;=5,AND(MONTH(Taulukko1[[#This Row],[Loppu PVM]] )=6,DAY(Taulukko1[[#This Row],[Loppu PVM]])&lt;20))</f>
        <v>0</v>
      </c>
      <c r="AC3465" s="90" t="b">
        <f>OR(MONTH(Taulukko1[[#This Row],[Alku PVM]] )&lt;=3,AND(MONTH(Taulukko1[[#This Row],[Alku PVM]] )=3))</f>
        <v>0</v>
      </c>
      <c r="AD3465" s="90" t="b">
        <f>OR(MONTH(Taulukko1[[#This Row],[Loppu PVM]] )&lt;=3,AND(MONTH(Taulukko1[[#This Row],[Loppu PVM]] )=3))</f>
        <v>0</v>
      </c>
      <c r="AE3465" s="90" t="b">
        <f>OR(MONTH(Taulukko1[[#This Row],[Alku PVM]] )&lt;=9,AND(MONTH(Taulukko1[[#This Row],[Alku PVM]] )=9))</f>
        <v>0</v>
      </c>
      <c r="AF3465" s="90" t="b">
        <f>OR(MONTH(Taulukko1[[#This Row],[Loppu PVM]])&lt;=9,AND(MONTH(Taulukko1[[#This Row],[Loppu PVM]] )=9))</f>
        <v>0</v>
      </c>
      <c r="AG3465" s="90" t="b">
        <f>OR(MONTH(Taulukko1[[#This Row],[Alku PVM]] )&lt;=6,AND(MONTH(Taulukko1[[#This Row],[Alku PVM]] )=6))</f>
        <v>0</v>
      </c>
      <c r="AH3465" s="90" t="b">
        <f>OR(MONTH(Taulukko1[[#This Row],[Loppu PVM]])&lt;=6,AND(MONTH(Taulukko1[[#This Row],[Loppu PVM]] )=6))</f>
        <v>0</v>
      </c>
    </row>
    <row r="3466" spans="1:34">
      <c r="A3466" s="25" t="s">
        <v>3513</v>
      </c>
      <c r="B3466" s="26">
        <v>42307</v>
      </c>
      <c r="C3466" s="25" t="s">
        <v>4972</v>
      </c>
      <c r="D3466" s="35"/>
      <c r="E3466" s="27"/>
      <c r="F3466" s="26"/>
      <c r="G3466" s="33"/>
      <c r="H3466" s="27"/>
      <c r="I3466" s="126">
        <f>INDEX('TOL2008'!B:B,MATCH(A3466,'TOL2008'!A:A,0))</f>
        <v>22290</v>
      </c>
      <c r="J3466" s="133" t="str">
        <f>INDEX(Pääluokka!$H$2:$H$100,MATCH(VALUE(LEFT(Taulukko1[[#This Row],[TOL2008]],2)),Pääluokka!$G$2:$G$100,0))</f>
        <v>Teollisuus</v>
      </c>
      <c r="K3466" s="133" t="str">
        <f>INDEX(Pääluokka!$I$2:$I$100,MATCH(VALUE(LEFT(Taulukko1[[#This Row],[TOL2008]],2)),Pääluokka!$G$2:$G$100,0))</f>
        <v>Teollisuus (C-E)</v>
      </c>
      <c r="L3466" s="41" t="str">
        <f t="shared" si="540"/>
        <v>NA</v>
      </c>
      <c r="M3466" s="43">
        <f t="shared" si="541"/>
        <v>42307</v>
      </c>
      <c r="N3466" s="43">
        <f t="shared" si="542"/>
        <v>42358</v>
      </c>
      <c r="O3466" s="43">
        <f t="shared" si="543"/>
        <v>42278</v>
      </c>
      <c r="P3466" s="43">
        <f t="shared" si="544"/>
        <v>42339</v>
      </c>
      <c r="Q3466" s="41">
        <f t="shared" si="545"/>
        <v>2015</v>
      </c>
      <c r="R3466" s="41">
        <f t="shared" si="546"/>
        <v>2015</v>
      </c>
      <c r="S3466" s="43" t="str">
        <f>YEAR(Taulukko1[[#This Row],[Alku KK]])&amp;"Q"&amp;ROUNDDOWN((MONTH(Taulukko1[[#This Row],[Alku KK]])-1)/3+1,0)</f>
        <v>2015Q4</v>
      </c>
      <c r="T3466" s="43" t="str">
        <f>YEAR(Taulukko1[[#This Row],[Loppu KK]])&amp;"Q"&amp;ROUNDDOWN((MONTH(Taulukko1[[#This Row],[Loppu KK]])-1)/3+1,0)</f>
        <v>2015Q4</v>
      </c>
      <c r="U3466" s="66">
        <f>IF(COUNT(Taulukko1[[#This Row],[Neuvottelujen alaiset ]])=1,Taulukko1[[#This Row],[Neuvottelujen alaiset ]],Taulukko1[[#This Row],[Vähennystarve]])</f>
        <v>0</v>
      </c>
      <c r="V3466" s="44" t="str">
        <f t="shared" si="547"/>
        <v>NA</v>
      </c>
      <c r="W3466" s="44" t="str">
        <f t="shared" si="548"/>
        <v>NA</v>
      </c>
      <c r="X3466" s="44" t="str">
        <f t="shared" si="549"/>
        <v>NA</v>
      </c>
      <c r="Y3466" s="90" t="b">
        <f>AND(MONTH(Taulukko1[[#This Row],[Alku PVM]] )=6,DAY(Taulukko1[[#This Row],[Alku PVM]] )&gt;19)</f>
        <v>0</v>
      </c>
      <c r="Z3466" s="90" t="b">
        <f>AND(MONTH(Taulukko1[[#This Row],[Loppu PVM]] )=6,DAY(Taulukko1[[#This Row],[Loppu PVM]] )&gt;19)</f>
        <v>0</v>
      </c>
      <c r="AA3466" s="90" t="b">
        <f>OR(MONTH(Taulukko1[[#This Row],[Alku PVM]] )&lt;=5,AND(MONTH(Taulukko1[[#This Row],[Alku PVM]] )=6,DAY(Taulukko1[[#This Row],[Alku PVM]] )&lt;20))</f>
        <v>0</v>
      </c>
      <c r="AB3466" s="90" t="b">
        <f>OR(MONTH(Taulukko1[[#This Row],[Loppu PVM]])&lt;=5,AND(MONTH(Taulukko1[[#This Row],[Loppu PVM]] )=6,DAY(Taulukko1[[#This Row],[Loppu PVM]])&lt;20))</f>
        <v>0</v>
      </c>
      <c r="AC3466" s="90" t="b">
        <f>OR(MONTH(Taulukko1[[#This Row],[Alku PVM]] )&lt;=3,AND(MONTH(Taulukko1[[#This Row],[Alku PVM]] )=3))</f>
        <v>0</v>
      </c>
      <c r="AD3466" s="90" t="b">
        <f>OR(MONTH(Taulukko1[[#This Row],[Loppu PVM]] )&lt;=3,AND(MONTH(Taulukko1[[#This Row],[Loppu PVM]] )=3))</f>
        <v>0</v>
      </c>
      <c r="AE3466" s="90" t="b">
        <f>OR(MONTH(Taulukko1[[#This Row],[Alku PVM]] )&lt;=9,AND(MONTH(Taulukko1[[#This Row],[Alku PVM]] )=9))</f>
        <v>0</v>
      </c>
      <c r="AF3466" s="90" t="b">
        <f>OR(MONTH(Taulukko1[[#This Row],[Loppu PVM]])&lt;=9,AND(MONTH(Taulukko1[[#This Row],[Loppu PVM]] )=9))</f>
        <v>0</v>
      </c>
      <c r="AG3466" s="90" t="b">
        <f>OR(MONTH(Taulukko1[[#This Row],[Alku PVM]] )&lt;=6,AND(MONTH(Taulukko1[[#This Row],[Alku PVM]] )=6))</f>
        <v>0</v>
      </c>
      <c r="AH3466" s="90" t="b">
        <f>OR(MONTH(Taulukko1[[#This Row],[Loppu PVM]])&lt;=6,AND(MONTH(Taulukko1[[#This Row],[Loppu PVM]] )=6))</f>
        <v>0</v>
      </c>
    </row>
    <row r="3467" spans="1:34">
      <c r="A3467" s="45" t="s">
        <v>5036</v>
      </c>
      <c r="B3467" s="46">
        <v>42307</v>
      </c>
      <c r="C3467" s="45" t="s">
        <v>5037</v>
      </c>
      <c r="D3467" s="47"/>
      <c r="E3467" s="48">
        <v>19</v>
      </c>
      <c r="F3467" s="46"/>
      <c r="G3467" s="49"/>
      <c r="H3467" s="48">
        <v>19</v>
      </c>
      <c r="I3467" s="129">
        <f>INDEX('TOL2008'!B:B,MATCH(A3467,'TOL2008'!A:A,0))</f>
        <v>56290</v>
      </c>
      <c r="J3467" s="132" t="str">
        <f>INDEX(Pääluokka!$H$2:$H$100,MATCH(VALUE(LEFT(Taulukko1[[#This Row],[TOL2008]],2)),Pääluokka!$G$2:$G$100,0))</f>
        <v>Majoitus- ja ravitsemistoiminta</v>
      </c>
      <c r="K3467" s="132" t="str">
        <f>INDEX(Pääluokka!$I$2:$I$100,MATCH(VALUE(LEFT(Taulukko1[[#This Row],[TOL2008]],2)),Pääluokka!$G$2:$G$100,0))</f>
        <v>Palvelualat (G-N, R, S)</v>
      </c>
      <c r="L3467" s="50" t="str">
        <f t="shared" si="540"/>
        <v>NA</v>
      </c>
      <c r="M3467" s="51">
        <f t="shared" si="541"/>
        <v>42307</v>
      </c>
      <c r="N3467" s="51">
        <f t="shared" si="542"/>
        <v>42358</v>
      </c>
      <c r="O3467" s="51">
        <f t="shared" si="543"/>
        <v>42278</v>
      </c>
      <c r="P3467" s="51">
        <f t="shared" si="544"/>
        <v>42339</v>
      </c>
      <c r="Q3467" s="41">
        <f t="shared" si="545"/>
        <v>2015</v>
      </c>
      <c r="R3467" s="41">
        <f t="shared" si="546"/>
        <v>2015</v>
      </c>
      <c r="S3467" s="51" t="str">
        <f>YEAR(Taulukko1[[#This Row],[Alku KK]])&amp;"Q"&amp;ROUNDDOWN((MONTH(Taulukko1[[#This Row],[Alku KK]])-1)/3+1,0)</f>
        <v>2015Q4</v>
      </c>
      <c r="T3467" s="51" t="str">
        <f>YEAR(Taulukko1[[#This Row],[Loppu KK]])&amp;"Q"&amp;ROUNDDOWN((MONTH(Taulukko1[[#This Row],[Loppu KK]])-1)/3+1,0)</f>
        <v>2015Q4</v>
      </c>
      <c r="U3467" s="66">
        <f>IF(COUNT(Taulukko1[[#This Row],[Neuvottelujen alaiset ]])=1,Taulukko1[[#This Row],[Neuvottelujen alaiset ]],Taulukko1[[#This Row],[Vähennystarve]])</f>
        <v>19</v>
      </c>
      <c r="V3467" s="52">
        <f t="shared" si="547"/>
        <v>1</v>
      </c>
      <c r="W3467" s="52" t="str">
        <f t="shared" si="548"/>
        <v>NA</v>
      </c>
      <c r="X3467" s="52" t="str">
        <f t="shared" si="549"/>
        <v>NA</v>
      </c>
      <c r="Y3467" s="90" t="b">
        <f>AND(MONTH(Taulukko1[[#This Row],[Alku PVM]] )=6,DAY(Taulukko1[[#This Row],[Alku PVM]] )&gt;19)</f>
        <v>0</v>
      </c>
      <c r="Z3467" s="90" t="b">
        <f>AND(MONTH(Taulukko1[[#This Row],[Loppu PVM]] )=6,DAY(Taulukko1[[#This Row],[Loppu PVM]] )&gt;19)</f>
        <v>0</v>
      </c>
      <c r="AA3467" s="90" t="b">
        <f>OR(MONTH(Taulukko1[[#This Row],[Alku PVM]] )&lt;=5,AND(MONTH(Taulukko1[[#This Row],[Alku PVM]] )=6,DAY(Taulukko1[[#This Row],[Alku PVM]] )&lt;20))</f>
        <v>0</v>
      </c>
      <c r="AB3467" s="90" t="b">
        <f>OR(MONTH(Taulukko1[[#This Row],[Loppu PVM]])&lt;=5,AND(MONTH(Taulukko1[[#This Row],[Loppu PVM]] )=6,DAY(Taulukko1[[#This Row],[Loppu PVM]])&lt;20))</f>
        <v>0</v>
      </c>
      <c r="AC3467" s="90" t="b">
        <f>OR(MONTH(Taulukko1[[#This Row],[Alku PVM]] )&lt;=3,AND(MONTH(Taulukko1[[#This Row],[Alku PVM]] )=3))</f>
        <v>0</v>
      </c>
      <c r="AD3467" s="90" t="b">
        <f>OR(MONTH(Taulukko1[[#This Row],[Loppu PVM]] )&lt;=3,AND(MONTH(Taulukko1[[#This Row],[Loppu PVM]] )=3))</f>
        <v>0</v>
      </c>
      <c r="AE3467" s="90" t="b">
        <f>OR(MONTH(Taulukko1[[#This Row],[Alku PVM]] )&lt;=9,AND(MONTH(Taulukko1[[#This Row],[Alku PVM]] )=9))</f>
        <v>0</v>
      </c>
      <c r="AF3467" s="90" t="b">
        <f>OR(MONTH(Taulukko1[[#This Row],[Loppu PVM]])&lt;=9,AND(MONTH(Taulukko1[[#This Row],[Loppu PVM]] )=9))</f>
        <v>0</v>
      </c>
      <c r="AG3467" s="90" t="b">
        <f>OR(MONTH(Taulukko1[[#This Row],[Alku PVM]] )&lt;=6,AND(MONTH(Taulukko1[[#This Row],[Alku PVM]] )=6))</f>
        <v>0</v>
      </c>
      <c r="AH3467" s="90" t="b">
        <f>OR(MONTH(Taulukko1[[#This Row],[Loppu PVM]])&lt;=6,AND(MONTH(Taulukko1[[#This Row],[Loppu PVM]] )=6))</f>
        <v>0</v>
      </c>
    </row>
    <row r="3468" spans="1:34">
      <c r="A3468" s="21" t="s">
        <v>5051</v>
      </c>
      <c r="B3468" s="46"/>
      <c r="C3468" s="45" t="s">
        <v>5052</v>
      </c>
      <c r="D3468" s="47" t="s">
        <v>25</v>
      </c>
      <c r="E3468" s="48"/>
      <c r="F3468" s="46">
        <v>42359</v>
      </c>
      <c r="G3468" s="49"/>
      <c r="H3468" s="48"/>
      <c r="I3468" s="129">
        <f>INDEX('TOL2008'!B:B,MATCH(A3468,'TOL2008'!A:A,0))</f>
        <v>88999</v>
      </c>
      <c r="J3468" s="132" t="str">
        <f>INDEX(Pääluokka!$H$2:$H$100,MATCH(VALUE(LEFT(Taulukko1[[#This Row],[TOL2008]],2)),Pääluokka!$G$2:$G$100,0))</f>
        <v>Terveys- ja sosiaalipalvelut</v>
      </c>
      <c r="K3468" s="132" t="str">
        <f>INDEX(Pääluokka!$I$2:$I$100,MATCH(VALUE(LEFT(Taulukko1[[#This Row],[TOL2008]],2)),Pääluokka!$G$2:$G$100,0))</f>
        <v>Muut toimialat (O-Q, T-X)</v>
      </c>
      <c r="L3468" s="50" t="str">
        <f t="shared" si="540"/>
        <v>NA</v>
      </c>
      <c r="M3468" s="51">
        <f t="shared" si="541"/>
        <v>42308</v>
      </c>
      <c r="N3468" s="51">
        <f t="shared" si="542"/>
        <v>42359</v>
      </c>
      <c r="O3468" s="51">
        <f t="shared" si="543"/>
        <v>42278</v>
      </c>
      <c r="P3468" s="51">
        <f t="shared" si="544"/>
        <v>42339</v>
      </c>
      <c r="Q3468" s="41">
        <f t="shared" si="545"/>
        <v>2015</v>
      </c>
      <c r="R3468" s="41">
        <f t="shared" si="546"/>
        <v>2015</v>
      </c>
      <c r="S3468" s="51" t="str">
        <f>YEAR(Taulukko1[[#This Row],[Alku KK]])&amp;"Q"&amp;ROUNDDOWN((MONTH(Taulukko1[[#This Row],[Alku KK]])-1)/3+1,0)</f>
        <v>2015Q4</v>
      </c>
      <c r="T3468" s="51" t="str">
        <f>YEAR(Taulukko1[[#This Row],[Loppu KK]])&amp;"Q"&amp;ROUNDDOWN((MONTH(Taulukko1[[#This Row],[Loppu KK]])-1)/3+1,0)</f>
        <v>2015Q4</v>
      </c>
      <c r="U3468" s="66">
        <f>IF(COUNT(Taulukko1[[#This Row],[Neuvottelujen alaiset ]])=1,Taulukko1[[#This Row],[Neuvottelujen alaiset ]],Taulukko1[[#This Row],[Vähennystarve]])</f>
        <v>0</v>
      </c>
      <c r="V3468" s="52" t="str">
        <f t="shared" si="547"/>
        <v>NA</v>
      </c>
      <c r="W3468" s="52" t="str">
        <f t="shared" si="548"/>
        <v>NA</v>
      </c>
      <c r="X3468" s="52" t="str">
        <f t="shared" si="549"/>
        <v>NA</v>
      </c>
      <c r="Y3468" s="90" t="b">
        <f>AND(MONTH(Taulukko1[[#This Row],[Alku PVM]] )=6,DAY(Taulukko1[[#This Row],[Alku PVM]] )&gt;19)</f>
        <v>0</v>
      </c>
      <c r="Z3468" s="90" t="b">
        <f>AND(MONTH(Taulukko1[[#This Row],[Loppu PVM]] )=6,DAY(Taulukko1[[#This Row],[Loppu PVM]] )&gt;19)</f>
        <v>0</v>
      </c>
      <c r="AA3468" s="90" t="b">
        <f>OR(MONTH(Taulukko1[[#This Row],[Alku PVM]] )&lt;=5,AND(MONTH(Taulukko1[[#This Row],[Alku PVM]] )=6,DAY(Taulukko1[[#This Row],[Alku PVM]] )&lt;20))</f>
        <v>0</v>
      </c>
      <c r="AB3468" s="90" t="b">
        <f>OR(MONTH(Taulukko1[[#This Row],[Loppu PVM]])&lt;=5,AND(MONTH(Taulukko1[[#This Row],[Loppu PVM]] )=6,DAY(Taulukko1[[#This Row],[Loppu PVM]])&lt;20))</f>
        <v>0</v>
      </c>
      <c r="AC3468" s="90" t="b">
        <f>OR(MONTH(Taulukko1[[#This Row],[Alku PVM]] )&lt;=3,AND(MONTH(Taulukko1[[#This Row],[Alku PVM]] )=3))</f>
        <v>0</v>
      </c>
      <c r="AD3468" s="90" t="b">
        <f>OR(MONTH(Taulukko1[[#This Row],[Loppu PVM]] )&lt;=3,AND(MONTH(Taulukko1[[#This Row],[Loppu PVM]] )=3))</f>
        <v>0</v>
      </c>
      <c r="AE3468" s="90" t="b">
        <f>OR(MONTH(Taulukko1[[#This Row],[Alku PVM]] )&lt;=9,AND(MONTH(Taulukko1[[#This Row],[Alku PVM]] )=9))</f>
        <v>0</v>
      </c>
      <c r="AF3468" s="90" t="b">
        <f>OR(MONTH(Taulukko1[[#This Row],[Loppu PVM]])&lt;=9,AND(MONTH(Taulukko1[[#This Row],[Loppu PVM]] )=9))</f>
        <v>0</v>
      </c>
      <c r="AG3468" s="90" t="b">
        <f>OR(MONTH(Taulukko1[[#This Row],[Alku PVM]] )&lt;=6,AND(MONTH(Taulukko1[[#This Row],[Alku PVM]] )=6))</f>
        <v>0</v>
      </c>
      <c r="AH3468" s="90" t="b">
        <f>OR(MONTH(Taulukko1[[#This Row],[Loppu PVM]])&lt;=6,AND(MONTH(Taulukko1[[#This Row],[Loppu PVM]] )=6))</f>
        <v>0</v>
      </c>
    </row>
    <row r="3469" spans="1:34">
      <c r="A3469" s="45" t="s">
        <v>4978</v>
      </c>
      <c r="B3469" s="46">
        <v>42310</v>
      </c>
      <c r="C3469" s="25" t="s">
        <v>5109</v>
      </c>
      <c r="D3469" s="35">
        <v>50</v>
      </c>
      <c r="E3469" s="48"/>
      <c r="F3469" s="46">
        <v>42031</v>
      </c>
      <c r="G3469" s="49"/>
      <c r="H3469" s="48">
        <v>50</v>
      </c>
      <c r="I3469" s="129">
        <f>INDEX('TOL2008'!B:B,MATCH(A3469,'TOL2008'!A:A,0))</f>
        <v>90010</v>
      </c>
      <c r="J3469" s="132" t="str">
        <f>INDEX(Pääluokka!$H$2:$H$100,MATCH(VALUE(LEFT(Taulukko1[[#This Row],[TOL2008]],2)),Pääluokka!$G$2:$G$100,0))</f>
        <v>Taiteet, viihde ja virkistys</v>
      </c>
      <c r="K3469" s="132" t="str">
        <f>INDEX(Pääluokka!$I$2:$I$100,MATCH(VALUE(LEFT(Taulukko1[[#This Row],[TOL2008]],2)),Pääluokka!$G$2:$G$100,0))</f>
        <v>Palvelualat (G-N, R, S)</v>
      </c>
      <c r="L3469" s="50" t="str">
        <f t="shared" si="540"/>
        <v>NA</v>
      </c>
      <c r="M3469" s="51">
        <f t="shared" si="541"/>
        <v>42310</v>
      </c>
      <c r="N3469" s="51">
        <f t="shared" si="542"/>
        <v>42031</v>
      </c>
      <c r="O3469" s="51">
        <f t="shared" si="543"/>
        <v>42309</v>
      </c>
      <c r="P3469" s="51">
        <f t="shared" si="544"/>
        <v>42005</v>
      </c>
      <c r="Q3469" s="41">
        <f t="shared" si="545"/>
        <v>2015</v>
      </c>
      <c r="R3469" s="41">
        <f t="shared" si="546"/>
        <v>2015</v>
      </c>
      <c r="S3469" s="51" t="str">
        <f>YEAR(Taulukko1[[#This Row],[Alku KK]])&amp;"Q"&amp;ROUNDDOWN((MONTH(Taulukko1[[#This Row],[Alku KK]])-1)/3+1,0)</f>
        <v>2015Q4</v>
      </c>
      <c r="T3469" s="51" t="str">
        <f>YEAR(Taulukko1[[#This Row],[Loppu KK]])&amp;"Q"&amp;ROUNDDOWN((MONTH(Taulukko1[[#This Row],[Loppu KK]])-1)/3+1,0)</f>
        <v>2015Q1</v>
      </c>
      <c r="U3469" s="66">
        <f>IF(COUNT(Taulukko1[[#This Row],[Neuvottelujen alaiset ]])=1,Taulukko1[[#This Row],[Neuvottelujen alaiset ]],Taulukko1[[#This Row],[Vähennystarve]])</f>
        <v>50</v>
      </c>
      <c r="V3469" s="52" t="str">
        <f t="shared" si="547"/>
        <v>NA</v>
      </c>
      <c r="W3469" s="52" t="str">
        <f t="shared" si="548"/>
        <v>NA</v>
      </c>
      <c r="X3469" s="52" t="str">
        <f t="shared" si="549"/>
        <v>NA</v>
      </c>
      <c r="Y3469" s="90" t="b">
        <f>AND(MONTH(Taulukko1[[#This Row],[Alku PVM]] )=6,DAY(Taulukko1[[#This Row],[Alku PVM]] )&gt;19)</f>
        <v>0</v>
      </c>
      <c r="Z3469" s="90" t="b">
        <f>AND(MONTH(Taulukko1[[#This Row],[Loppu PVM]] )=6,DAY(Taulukko1[[#This Row],[Loppu PVM]] )&gt;19)</f>
        <v>0</v>
      </c>
      <c r="AA3469" s="90" t="b">
        <f>OR(MONTH(Taulukko1[[#This Row],[Alku PVM]] )&lt;=5,AND(MONTH(Taulukko1[[#This Row],[Alku PVM]] )=6,DAY(Taulukko1[[#This Row],[Alku PVM]] )&lt;20))</f>
        <v>0</v>
      </c>
      <c r="AB3469" s="90" t="b">
        <f>OR(MONTH(Taulukko1[[#This Row],[Loppu PVM]])&lt;=5,AND(MONTH(Taulukko1[[#This Row],[Loppu PVM]] )=6,DAY(Taulukko1[[#This Row],[Loppu PVM]])&lt;20))</f>
        <v>1</v>
      </c>
      <c r="AC3469" s="90" t="b">
        <f>OR(MONTH(Taulukko1[[#This Row],[Alku PVM]] )&lt;=3,AND(MONTH(Taulukko1[[#This Row],[Alku PVM]] )=3))</f>
        <v>0</v>
      </c>
      <c r="AD3469" s="90" t="b">
        <f>OR(MONTH(Taulukko1[[#This Row],[Loppu PVM]] )&lt;=3,AND(MONTH(Taulukko1[[#This Row],[Loppu PVM]] )=3))</f>
        <v>1</v>
      </c>
      <c r="AE3469" s="90" t="b">
        <f>OR(MONTH(Taulukko1[[#This Row],[Alku PVM]] )&lt;=9,AND(MONTH(Taulukko1[[#This Row],[Alku PVM]] )=9))</f>
        <v>0</v>
      </c>
      <c r="AF3469" s="90" t="b">
        <f>OR(MONTH(Taulukko1[[#This Row],[Loppu PVM]])&lt;=9,AND(MONTH(Taulukko1[[#This Row],[Loppu PVM]] )=9))</f>
        <v>1</v>
      </c>
      <c r="AG3469" s="90" t="b">
        <f>OR(MONTH(Taulukko1[[#This Row],[Alku PVM]] )&lt;=6,AND(MONTH(Taulukko1[[#This Row],[Alku PVM]] )=6))</f>
        <v>0</v>
      </c>
      <c r="AH3469" s="90" t="b">
        <f>OR(MONTH(Taulukko1[[#This Row],[Loppu PVM]])&lt;=6,AND(MONTH(Taulukko1[[#This Row],[Loppu PVM]] )=6))</f>
        <v>1</v>
      </c>
    </row>
    <row r="3470" spans="1:34">
      <c r="A3470" s="45" t="s">
        <v>166</v>
      </c>
      <c r="B3470" s="46">
        <v>42310</v>
      </c>
      <c r="C3470" s="45" t="s">
        <v>4979</v>
      </c>
      <c r="D3470" s="47"/>
      <c r="E3470" s="48">
        <v>20</v>
      </c>
      <c r="F3470" s="46"/>
      <c r="G3470" s="49"/>
      <c r="H3470" s="48"/>
      <c r="I3470" s="129">
        <f>INDEX('TOL2008'!B:B,MATCH(A3470,'TOL2008'!A:A,0))</f>
        <v>62010</v>
      </c>
      <c r="J3470" s="132" t="str">
        <f>INDEX(Pääluokka!$H$2:$H$100,MATCH(VALUE(LEFT(Taulukko1[[#This Row],[TOL2008]],2)),Pääluokka!$G$2:$G$100,0))</f>
        <v>Informaatio ja viestintä</v>
      </c>
      <c r="K3470" s="132" t="str">
        <f>INDEX(Pääluokka!$I$2:$I$100,MATCH(VALUE(LEFT(Taulukko1[[#This Row],[TOL2008]],2)),Pääluokka!$G$2:$G$100,0))</f>
        <v>Palvelualat (G-N, R, S)</v>
      </c>
      <c r="L3470" s="50" t="str">
        <f t="shared" si="540"/>
        <v>NA</v>
      </c>
      <c r="M3470" s="51">
        <f t="shared" si="541"/>
        <v>42310</v>
      </c>
      <c r="N3470" s="51">
        <f t="shared" si="542"/>
        <v>42361</v>
      </c>
      <c r="O3470" s="51">
        <f t="shared" si="543"/>
        <v>42309</v>
      </c>
      <c r="P3470" s="51">
        <f t="shared" si="544"/>
        <v>42339</v>
      </c>
      <c r="Q3470" s="41">
        <f t="shared" si="545"/>
        <v>2015</v>
      </c>
      <c r="R3470" s="41">
        <f t="shared" si="546"/>
        <v>2015</v>
      </c>
      <c r="S3470" s="51" t="str">
        <f>YEAR(Taulukko1[[#This Row],[Alku KK]])&amp;"Q"&amp;ROUNDDOWN((MONTH(Taulukko1[[#This Row],[Alku KK]])-1)/3+1,0)</f>
        <v>2015Q4</v>
      </c>
      <c r="T3470" s="51" t="str">
        <f>YEAR(Taulukko1[[#This Row],[Loppu KK]])&amp;"Q"&amp;ROUNDDOWN((MONTH(Taulukko1[[#This Row],[Loppu KK]])-1)/3+1,0)</f>
        <v>2015Q4</v>
      </c>
      <c r="U3470" s="66">
        <f>IF(COUNT(Taulukko1[[#This Row],[Neuvottelujen alaiset ]])=1,Taulukko1[[#This Row],[Neuvottelujen alaiset ]],Taulukko1[[#This Row],[Vähennystarve]])</f>
        <v>20</v>
      </c>
      <c r="V3470" s="52" t="str">
        <f t="shared" si="547"/>
        <v>NA</v>
      </c>
      <c r="W3470" s="52" t="str">
        <f t="shared" si="548"/>
        <v>NA</v>
      </c>
      <c r="X3470" s="52" t="str">
        <f t="shared" si="549"/>
        <v>NA</v>
      </c>
      <c r="Y3470" s="90" t="b">
        <f>AND(MONTH(Taulukko1[[#This Row],[Alku PVM]] )=6,DAY(Taulukko1[[#This Row],[Alku PVM]] )&gt;19)</f>
        <v>0</v>
      </c>
      <c r="Z3470" s="90" t="b">
        <f>AND(MONTH(Taulukko1[[#This Row],[Loppu PVM]] )=6,DAY(Taulukko1[[#This Row],[Loppu PVM]] )&gt;19)</f>
        <v>0</v>
      </c>
      <c r="AA3470" s="90" t="b">
        <f>OR(MONTH(Taulukko1[[#This Row],[Alku PVM]] )&lt;=5,AND(MONTH(Taulukko1[[#This Row],[Alku PVM]] )=6,DAY(Taulukko1[[#This Row],[Alku PVM]] )&lt;20))</f>
        <v>0</v>
      </c>
      <c r="AB3470" s="90" t="b">
        <f>OR(MONTH(Taulukko1[[#This Row],[Loppu PVM]])&lt;=5,AND(MONTH(Taulukko1[[#This Row],[Loppu PVM]] )=6,DAY(Taulukko1[[#This Row],[Loppu PVM]])&lt;20))</f>
        <v>0</v>
      </c>
      <c r="AC3470" s="90" t="b">
        <f>OR(MONTH(Taulukko1[[#This Row],[Alku PVM]] )&lt;=3,AND(MONTH(Taulukko1[[#This Row],[Alku PVM]] )=3))</f>
        <v>0</v>
      </c>
      <c r="AD3470" s="90" t="b">
        <f>OR(MONTH(Taulukko1[[#This Row],[Loppu PVM]] )&lt;=3,AND(MONTH(Taulukko1[[#This Row],[Loppu PVM]] )=3))</f>
        <v>0</v>
      </c>
      <c r="AE3470" s="90" t="b">
        <f>OR(MONTH(Taulukko1[[#This Row],[Alku PVM]] )&lt;=9,AND(MONTH(Taulukko1[[#This Row],[Alku PVM]] )=9))</f>
        <v>0</v>
      </c>
      <c r="AF3470" s="90" t="b">
        <f>OR(MONTH(Taulukko1[[#This Row],[Loppu PVM]])&lt;=9,AND(MONTH(Taulukko1[[#This Row],[Loppu PVM]] )=9))</f>
        <v>0</v>
      </c>
      <c r="AG3470" s="90" t="b">
        <f>OR(MONTH(Taulukko1[[#This Row],[Alku PVM]] )&lt;=6,AND(MONTH(Taulukko1[[#This Row],[Alku PVM]] )=6))</f>
        <v>0</v>
      </c>
      <c r="AH3470" s="90" t="b">
        <f>OR(MONTH(Taulukko1[[#This Row],[Loppu PVM]])&lt;=6,AND(MONTH(Taulukko1[[#This Row],[Loppu PVM]] )=6))</f>
        <v>0</v>
      </c>
    </row>
    <row r="3471" spans="1:34">
      <c r="A3471" s="45" t="s">
        <v>3465</v>
      </c>
      <c r="B3471" s="46">
        <v>42311</v>
      </c>
      <c r="C3471" s="45" t="s">
        <v>5050</v>
      </c>
      <c r="D3471" s="47" t="s">
        <v>25</v>
      </c>
      <c r="E3471" s="48">
        <v>159</v>
      </c>
      <c r="F3471" s="46">
        <v>42360</v>
      </c>
      <c r="G3471" s="49"/>
      <c r="H3471" s="48">
        <v>208</v>
      </c>
      <c r="I3471" s="129">
        <f>INDEX('TOL2008'!B:B,MATCH(A3471,'TOL2008'!A:A,0))</f>
        <v>18120</v>
      </c>
      <c r="J3471" s="132" t="str">
        <f>INDEX(Pääluokka!$H$2:$H$100,MATCH(VALUE(LEFT(Taulukko1[[#This Row],[TOL2008]],2)),Pääluokka!$G$2:$G$100,0))</f>
        <v>Teollisuus</v>
      </c>
      <c r="K3471" s="132" t="str">
        <f>INDEX(Pääluokka!$I$2:$I$100,MATCH(VALUE(LEFT(Taulukko1[[#This Row],[TOL2008]],2)),Pääluokka!$G$2:$G$100,0))</f>
        <v>Teollisuus (C-E)</v>
      </c>
      <c r="L3471" s="50">
        <f t="shared" si="540"/>
        <v>49</v>
      </c>
      <c r="M3471" s="51">
        <f t="shared" si="541"/>
        <v>42311</v>
      </c>
      <c r="N3471" s="51">
        <f t="shared" si="542"/>
        <v>42360</v>
      </c>
      <c r="O3471" s="51">
        <f t="shared" si="543"/>
        <v>42309</v>
      </c>
      <c r="P3471" s="51">
        <f t="shared" si="544"/>
        <v>42339</v>
      </c>
      <c r="Q3471" s="41">
        <f t="shared" si="545"/>
        <v>2015</v>
      </c>
      <c r="R3471" s="41">
        <f t="shared" si="546"/>
        <v>2015</v>
      </c>
      <c r="S3471" s="51" t="str">
        <f>YEAR(Taulukko1[[#This Row],[Alku KK]])&amp;"Q"&amp;ROUNDDOWN((MONTH(Taulukko1[[#This Row],[Alku KK]])-1)/3+1,0)</f>
        <v>2015Q4</v>
      </c>
      <c r="T3471" s="51" t="str">
        <f>YEAR(Taulukko1[[#This Row],[Loppu KK]])&amp;"Q"&amp;ROUNDDOWN((MONTH(Taulukko1[[#This Row],[Loppu KK]])-1)/3+1,0)</f>
        <v>2015Q4</v>
      </c>
      <c r="U3471" s="66">
        <f>IF(COUNT(Taulukko1[[#This Row],[Neuvottelujen alaiset ]])=1,Taulukko1[[#This Row],[Neuvottelujen alaiset ]],Taulukko1[[#This Row],[Vähennystarve]])</f>
        <v>208</v>
      </c>
      <c r="V3471" s="52">
        <f t="shared" si="547"/>
        <v>0.76442307692307687</v>
      </c>
      <c r="W3471" s="52" t="str">
        <f t="shared" si="548"/>
        <v>NA</v>
      </c>
      <c r="X3471" s="52" t="str">
        <f t="shared" si="549"/>
        <v>NA</v>
      </c>
      <c r="Y3471" s="90" t="b">
        <f>AND(MONTH(Taulukko1[[#This Row],[Alku PVM]] )=6,DAY(Taulukko1[[#This Row],[Alku PVM]] )&gt;19)</f>
        <v>0</v>
      </c>
      <c r="Z3471" s="90" t="b">
        <f>AND(MONTH(Taulukko1[[#This Row],[Loppu PVM]] )=6,DAY(Taulukko1[[#This Row],[Loppu PVM]] )&gt;19)</f>
        <v>0</v>
      </c>
      <c r="AA3471" s="90" t="b">
        <f>OR(MONTH(Taulukko1[[#This Row],[Alku PVM]] )&lt;=5,AND(MONTH(Taulukko1[[#This Row],[Alku PVM]] )=6,DAY(Taulukko1[[#This Row],[Alku PVM]] )&lt;20))</f>
        <v>0</v>
      </c>
      <c r="AB3471" s="90" t="b">
        <f>OR(MONTH(Taulukko1[[#This Row],[Loppu PVM]])&lt;=5,AND(MONTH(Taulukko1[[#This Row],[Loppu PVM]] )=6,DAY(Taulukko1[[#This Row],[Loppu PVM]])&lt;20))</f>
        <v>0</v>
      </c>
      <c r="AC3471" s="90" t="b">
        <f>OR(MONTH(Taulukko1[[#This Row],[Alku PVM]] )&lt;=3,AND(MONTH(Taulukko1[[#This Row],[Alku PVM]] )=3))</f>
        <v>0</v>
      </c>
      <c r="AD3471" s="90" t="b">
        <f>OR(MONTH(Taulukko1[[#This Row],[Loppu PVM]] )&lt;=3,AND(MONTH(Taulukko1[[#This Row],[Loppu PVM]] )=3))</f>
        <v>0</v>
      </c>
      <c r="AE3471" s="90" t="b">
        <f>OR(MONTH(Taulukko1[[#This Row],[Alku PVM]] )&lt;=9,AND(MONTH(Taulukko1[[#This Row],[Alku PVM]] )=9))</f>
        <v>0</v>
      </c>
      <c r="AF3471" s="90" t="b">
        <f>OR(MONTH(Taulukko1[[#This Row],[Loppu PVM]])&lt;=9,AND(MONTH(Taulukko1[[#This Row],[Loppu PVM]] )=9))</f>
        <v>0</v>
      </c>
      <c r="AG3471" s="90" t="b">
        <f>OR(MONTH(Taulukko1[[#This Row],[Alku PVM]] )&lt;=6,AND(MONTH(Taulukko1[[#This Row],[Alku PVM]] )=6))</f>
        <v>0</v>
      </c>
      <c r="AH3471" s="90" t="b">
        <f>OR(MONTH(Taulukko1[[#This Row],[Loppu PVM]])&lt;=6,AND(MONTH(Taulukko1[[#This Row],[Loppu PVM]] )=6))</f>
        <v>0</v>
      </c>
    </row>
    <row r="3472" spans="1:34">
      <c r="A3472" s="45" t="s">
        <v>4976</v>
      </c>
      <c r="B3472" s="46">
        <v>42311</v>
      </c>
      <c r="C3472" s="45" t="s">
        <v>5053</v>
      </c>
      <c r="D3472" s="47"/>
      <c r="E3472" s="48">
        <v>78</v>
      </c>
      <c r="F3472" s="46">
        <v>42360</v>
      </c>
      <c r="G3472" s="49">
        <v>31</v>
      </c>
      <c r="H3472" s="48">
        <v>183</v>
      </c>
      <c r="I3472" s="129">
        <f>INDEX('TOL2008'!B:B,MATCH(A3472,'TOL2008'!A:A,0))</f>
        <v>41200</v>
      </c>
      <c r="J3472" s="132" t="str">
        <f>INDEX(Pääluokka!$H$2:$H$100,MATCH(VALUE(LEFT(Taulukko1[[#This Row],[TOL2008]],2)),Pääluokka!$G$2:$G$100,0))</f>
        <v>Rakentaminen</v>
      </c>
      <c r="K3472" s="132" t="str">
        <f>INDEX(Pääluokka!$I$2:$I$100,MATCH(VALUE(LEFT(Taulukko1[[#This Row],[TOL2008]],2)),Pääluokka!$G$2:$G$100,0))</f>
        <v>Rakentaminen (F)</v>
      </c>
      <c r="L3472" s="50">
        <f t="shared" si="540"/>
        <v>49</v>
      </c>
      <c r="M3472" s="51">
        <f t="shared" si="541"/>
        <v>42311</v>
      </c>
      <c r="N3472" s="51">
        <f t="shared" si="542"/>
        <v>42360</v>
      </c>
      <c r="O3472" s="51">
        <f t="shared" si="543"/>
        <v>42309</v>
      </c>
      <c r="P3472" s="51">
        <f t="shared" si="544"/>
        <v>42339</v>
      </c>
      <c r="Q3472" s="41">
        <f t="shared" si="545"/>
        <v>2015</v>
      </c>
      <c r="R3472" s="41">
        <f t="shared" si="546"/>
        <v>2015</v>
      </c>
      <c r="S3472" s="51" t="str">
        <f>YEAR(Taulukko1[[#This Row],[Alku KK]])&amp;"Q"&amp;ROUNDDOWN((MONTH(Taulukko1[[#This Row],[Alku KK]])-1)/3+1,0)</f>
        <v>2015Q4</v>
      </c>
      <c r="T3472" s="51" t="str">
        <f>YEAR(Taulukko1[[#This Row],[Loppu KK]])&amp;"Q"&amp;ROUNDDOWN((MONTH(Taulukko1[[#This Row],[Loppu KK]])-1)/3+1,0)</f>
        <v>2015Q4</v>
      </c>
      <c r="U3472" s="66">
        <f>IF(COUNT(Taulukko1[[#This Row],[Neuvottelujen alaiset ]])=1,Taulukko1[[#This Row],[Neuvottelujen alaiset ]],Taulukko1[[#This Row],[Vähennystarve]])</f>
        <v>183</v>
      </c>
      <c r="V3472" s="52">
        <f t="shared" si="547"/>
        <v>0.42622950819672129</v>
      </c>
      <c r="W3472" s="52">
        <f t="shared" si="548"/>
        <v>0.16939890710382513</v>
      </c>
      <c r="X3472" s="52">
        <f t="shared" si="549"/>
        <v>0.39743589743589741</v>
      </c>
      <c r="Y3472" s="90" t="b">
        <f>AND(MONTH(Taulukko1[[#This Row],[Alku PVM]] )=6,DAY(Taulukko1[[#This Row],[Alku PVM]] )&gt;19)</f>
        <v>0</v>
      </c>
      <c r="Z3472" s="90" t="b">
        <f>AND(MONTH(Taulukko1[[#This Row],[Loppu PVM]] )=6,DAY(Taulukko1[[#This Row],[Loppu PVM]] )&gt;19)</f>
        <v>0</v>
      </c>
      <c r="AA3472" s="90" t="b">
        <f>OR(MONTH(Taulukko1[[#This Row],[Alku PVM]] )&lt;=5,AND(MONTH(Taulukko1[[#This Row],[Alku PVM]] )=6,DAY(Taulukko1[[#This Row],[Alku PVM]] )&lt;20))</f>
        <v>0</v>
      </c>
      <c r="AB3472" s="90" t="b">
        <f>OR(MONTH(Taulukko1[[#This Row],[Loppu PVM]])&lt;=5,AND(MONTH(Taulukko1[[#This Row],[Loppu PVM]] )=6,DAY(Taulukko1[[#This Row],[Loppu PVM]])&lt;20))</f>
        <v>0</v>
      </c>
      <c r="AC3472" s="90" t="b">
        <f>OR(MONTH(Taulukko1[[#This Row],[Alku PVM]] )&lt;=3,AND(MONTH(Taulukko1[[#This Row],[Alku PVM]] )=3))</f>
        <v>0</v>
      </c>
      <c r="AD3472" s="90" t="b">
        <f>OR(MONTH(Taulukko1[[#This Row],[Loppu PVM]] )&lt;=3,AND(MONTH(Taulukko1[[#This Row],[Loppu PVM]] )=3))</f>
        <v>0</v>
      </c>
      <c r="AE3472" s="90" t="b">
        <f>OR(MONTH(Taulukko1[[#This Row],[Alku PVM]] )&lt;=9,AND(MONTH(Taulukko1[[#This Row],[Alku PVM]] )=9))</f>
        <v>0</v>
      </c>
      <c r="AF3472" s="90" t="b">
        <f>OR(MONTH(Taulukko1[[#This Row],[Loppu PVM]])&lt;=9,AND(MONTH(Taulukko1[[#This Row],[Loppu PVM]] )=9))</f>
        <v>0</v>
      </c>
      <c r="AG3472" s="90" t="b">
        <f>OR(MONTH(Taulukko1[[#This Row],[Alku PVM]] )&lt;=6,AND(MONTH(Taulukko1[[#This Row],[Alku PVM]] )=6))</f>
        <v>0</v>
      </c>
      <c r="AH3472" s="90" t="b">
        <f>OR(MONTH(Taulukko1[[#This Row],[Loppu PVM]])&lt;=6,AND(MONTH(Taulukko1[[#This Row],[Loppu PVM]] )=6))</f>
        <v>0</v>
      </c>
    </row>
    <row r="3473" spans="1:34">
      <c r="A3473" s="25" t="s">
        <v>5056</v>
      </c>
      <c r="B3473" s="26"/>
      <c r="C3473" s="25"/>
      <c r="D3473" s="35" t="s">
        <v>25</v>
      </c>
      <c r="E3473" s="27"/>
      <c r="F3473" s="26">
        <v>42362</v>
      </c>
      <c r="G3473" s="33">
        <v>20</v>
      </c>
      <c r="H3473" s="27">
        <v>350</v>
      </c>
      <c r="I3473" s="126">
        <f>INDEX('TOL2008'!B:B,MATCH(A3473,'TOL2008'!A:A,0))</f>
        <v>49410</v>
      </c>
      <c r="J3473" s="133" t="str">
        <f>INDEX(Pääluokka!$H$2:$H$100,MATCH(VALUE(LEFT(Taulukko1[[#This Row],[TOL2008]],2)),Pääluokka!$G$2:$G$100,0))</f>
        <v>Kuljetus ja varastointi</v>
      </c>
      <c r="K3473" s="133" t="str">
        <f>INDEX(Pääluokka!$I$2:$I$100,MATCH(VALUE(LEFT(Taulukko1[[#This Row],[TOL2008]],2)),Pääluokka!$G$2:$G$100,0))</f>
        <v>Palvelualat (G-N, R, S)</v>
      </c>
      <c r="L3473" s="41" t="str">
        <f t="shared" si="540"/>
        <v>NA</v>
      </c>
      <c r="M3473" s="43">
        <f t="shared" si="541"/>
        <v>42311</v>
      </c>
      <c r="N3473" s="43">
        <f t="shared" si="542"/>
        <v>42362</v>
      </c>
      <c r="O3473" s="43">
        <f t="shared" si="543"/>
        <v>42309</v>
      </c>
      <c r="P3473" s="43">
        <f t="shared" si="544"/>
        <v>42339</v>
      </c>
      <c r="Q3473" s="41">
        <f t="shared" si="545"/>
        <v>2015</v>
      </c>
      <c r="R3473" s="41">
        <f t="shared" si="546"/>
        <v>2015</v>
      </c>
      <c r="S3473" s="43" t="str">
        <f>YEAR(Taulukko1[[#This Row],[Alku KK]])&amp;"Q"&amp;ROUNDDOWN((MONTH(Taulukko1[[#This Row],[Alku KK]])-1)/3+1,0)</f>
        <v>2015Q4</v>
      </c>
      <c r="T3473" s="43" t="str">
        <f>YEAR(Taulukko1[[#This Row],[Loppu KK]])&amp;"Q"&amp;ROUNDDOWN((MONTH(Taulukko1[[#This Row],[Loppu KK]])-1)/3+1,0)</f>
        <v>2015Q4</v>
      </c>
      <c r="U3473" s="66">
        <f>IF(COUNT(Taulukko1[[#This Row],[Neuvottelujen alaiset ]])=1,Taulukko1[[#This Row],[Neuvottelujen alaiset ]],Taulukko1[[#This Row],[Vähennystarve]])</f>
        <v>350</v>
      </c>
      <c r="V3473" s="44" t="str">
        <f t="shared" si="547"/>
        <v>NA</v>
      </c>
      <c r="W3473" s="44">
        <f t="shared" si="548"/>
        <v>5.7142857142857141E-2</v>
      </c>
      <c r="X3473" s="44" t="str">
        <f t="shared" si="549"/>
        <v>NA</v>
      </c>
      <c r="Y3473" s="90" t="b">
        <f>AND(MONTH(Taulukko1[[#This Row],[Alku PVM]] )=6,DAY(Taulukko1[[#This Row],[Alku PVM]] )&gt;19)</f>
        <v>0</v>
      </c>
      <c r="Z3473" s="90" t="b">
        <f>AND(MONTH(Taulukko1[[#This Row],[Loppu PVM]] )=6,DAY(Taulukko1[[#This Row],[Loppu PVM]] )&gt;19)</f>
        <v>0</v>
      </c>
      <c r="AA3473" s="90" t="b">
        <f>OR(MONTH(Taulukko1[[#This Row],[Alku PVM]] )&lt;=5,AND(MONTH(Taulukko1[[#This Row],[Alku PVM]] )=6,DAY(Taulukko1[[#This Row],[Alku PVM]] )&lt;20))</f>
        <v>0</v>
      </c>
      <c r="AB3473" s="90" t="b">
        <f>OR(MONTH(Taulukko1[[#This Row],[Loppu PVM]])&lt;=5,AND(MONTH(Taulukko1[[#This Row],[Loppu PVM]] )=6,DAY(Taulukko1[[#This Row],[Loppu PVM]])&lt;20))</f>
        <v>0</v>
      </c>
      <c r="AC3473" s="90" t="b">
        <f>OR(MONTH(Taulukko1[[#This Row],[Alku PVM]] )&lt;=3,AND(MONTH(Taulukko1[[#This Row],[Alku PVM]] )=3))</f>
        <v>0</v>
      </c>
      <c r="AD3473" s="90" t="b">
        <f>OR(MONTH(Taulukko1[[#This Row],[Loppu PVM]] )&lt;=3,AND(MONTH(Taulukko1[[#This Row],[Loppu PVM]] )=3))</f>
        <v>0</v>
      </c>
      <c r="AE3473" s="90" t="b">
        <f>OR(MONTH(Taulukko1[[#This Row],[Alku PVM]] )&lt;=9,AND(MONTH(Taulukko1[[#This Row],[Alku PVM]] )=9))</f>
        <v>0</v>
      </c>
      <c r="AF3473" s="90" t="b">
        <f>OR(MONTH(Taulukko1[[#This Row],[Loppu PVM]])&lt;=9,AND(MONTH(Taulukko1[[#This Row],[Loppu PVM]] )=9))</f>
        <v>0</v>
      </c>
      <c r="AG3473" s="90" t="b">
        <f>OR(MONTH(Taulukko1[[#This Row],[Alku PVM]] )&lt;=6,AND(MONTH(Taulukko1[[#This Row],[Alku PVM]] )=6))</f>
        <v>0</v>
      </c>
      <c r="AH3473" s="90" t="b">
        <f>OR(MONTH(Taulukko1[[#This Row],[Loppu PVM]])&lt;=6,AND(MONTH(Taulukko1[[#This Row],[Loppu PVM]] )=6))</f>
        <v>0</v>
      </c>
    </row>
    <row r="3474" spans="1:34">
      <c r="A3474" s="45" t="s">
        <v>4981</v>
      </c>
      <c r="B3474" s="46">
        <v>42311</v>
      </c>
      <c r="C3474" s="45"/>
      <c r="D3474" s="47"/>
      <c r="E3474" s="48">
        <v>26</v>
      </c>
      <c r="F3474" s="46">
        <v>42479</v>
      </c>
      <c r="G3474" s="49">
        <v>7</v>
      </c>
      <c r="H3474" s="48">
        <v>26</v>
      </c>
      <c r="I3474" s="129">
        <f>INDEX('TOL2008'!B:B,MATCH(A3474,'TOL2008'!A:A,0))</f>
        <v>85320</v>
      </c>
      <c r="J3474" s="132" t="str">
        <f>INDEX(Pääluokka!$H$2:$H$100,MATCH(VALUE(LEFT(Taulukko1[[#This Row],[TOL2008]],2)),Pääluokka!$G$2:$G$100,0))</f>
        <v>Koulutus</v>
      </c>
      <c r="K3474" s="132" t="str">
        <f>INDEX(Pääluokka!$I$2:$I$100,MATCH(VALUE(LEFT(Taulukko1[[#This Row],[TOL2008]],2)),Pääluokka!$G$2:$G$100,0))</f>
        <v>Muut toimialat (O-Q, T-X)</v>
      </c>
      <c r="L3474" s="50">
        <f t="shared" si="540"/>
        <v>168</v>
      </c>
      <c r="M3474" s="51">
        <f t="shared" si="541"/>
        <v>42311</v>
      </c>
      <c r="N3474" s="51">
        <f t="shared" si="542"/>
        <v>42479</v>
      </c>
      <c r="O3474" s="51">
        <f t="shared" si="543"/>
        <v>42309</v>
      </c>
      <c r="P3474" s="51">
        <f t="shared" si="544"/>
        <v>42461</v>
      </c>
      <c r="Q3474" s="41">
        <f t="shared" si="545"/>
        <v>2015</v>
      </c>
      <c r="R3474" s="41">
        <f t="shared" si="546"/>
        <v>2016</v>
      </c>
      <c r="S3474" s="51" t="str">
        <f>YEAR(Taulukko1[[#This Row],[Alku KK]])&amp;"Q"&amp;ROUNDDOWN((MONTH(Taulukko1[[#This Row],[Alku KK]])-1)/3+1,0)</f>
        <v>2015Q4</v>
      </c>
      <c r="T3474" s="51" t="str">
        <f>YEAR(Taulukko1[[#This Row],[Loppu KK]])&amp;"Q"&amp;ROUNDDOWN((MONTH(Taulukko1[[#This Row],[Loppu KK]])-1)/3+1,0)</f>
        <v>2016Q2</v>
      </c>
      <c r="U3474" s="66">
        <f>IF(COUNT(Taulukko1[[#This Row],[Neuvottelujen alaiset ]])=1,Taulukko1[[#This Row],[Neuvottelujen alaiset ]],Taulukko1[[#This Row],[Vähennystarve]])</f>
        <v>26</v>
      </c>
      <c r="V3474" s="52">
        <f t="shared" si="547"/>
        <v>1</v>
      </c>
      <c r="W3474" s="52">
        <f t="shared" si="548"/>
        <v>0.26923076923076922</v>
      </c>
      <c r="X3474" s="52">
        <f t="shared" si="549"/>
        <v>0.26923076923076922</v>
      </c>
      <c r="Y3474" s="90" t="b">
        <f>AND(MONTH(Taulukko1[[#This Row],[Alku PVM]] )=6,DAY(Taulukko1[[#This Row],[Alku PVM]] )&gt;19)</f>
        <v>0</v>
      </c>
      <c r="Z3474" s="90" t="b">
        <f>AND(MONTH(Taulukko1[[#This Row],[Loppu PVM]] )=6,DAY(Taulukko1[[#This Row],[Loppu PVM]] )&gt;19)</f>
        <v>0</v>
      </c>
      <c r="AA3474" s="90" t="b">
        <f>OR(MONTH(Taulukko1[[#This Row],[Alku PVM]] )&lt;=5,AND(MONTH(Taulukko1[[#This Row],[Alku PVM]] )=6,DAY(Taulukko1[[#This Row],[Alku PVM]] )&lt;20))</f>
        <v>0</v>
      </c>
      <c r="AB3474" s="90" t="b">
        <f>OR(MONTH(Taulukko1[[#This Row],[Loppu PVM]])&lt;=5,AND(MONTH(Taulukko1[[#This Row],[Loppu PVM]] )=6,DAY(Taulukko1[[#This Row],[Loppu PVM]])&lt;20))</f>
        <v>1</v>
      </c>
      <c r="AC3474" s="90" t="b">
        <f>OR(MONTH(Taulukko1[[#This Row],[Alku PVM]] )&lt;=3,AND(MONTH(Taulukko1[[#This Row],[Alku PVM]] )=3))</f>
        <v>0</v>
      </c>
      <c r="AD3474" s="90" t="b">
        <f>OR(MONTH(Taulukko1[[#This Row],[Loppu PVM]] )&lt;=3,AND(MONTH(Taulukko1[[#This Row],[Loppu PVM]] )=3))</f>
        <v>0</v>
      </c>
      <c r="AE3474" s="90" t="b">
        <f>OR(MONTH(Taulukko1[[#This Row],[Alku PVM]] )&lt;=9,AND(MONTH(Taulukko1[[#This Row],[Alku PVM]] )=9))</f>
        <v>0</v>
      </c>
      <c r="AF3474" s="90" t="b">
        <f>OR(MONTH(Taulukko1[[#This Row],[Loppu PVM]])&lt;=9,AND(MONTH(Taulukko1[[#This Row],[Loppu PVM]] )=9))</f>
        <v>1</v>
      </c>
      <c r="AG3474" s="90" t="b">
        <f>OR(MONTH(Taulukko1[[#This Row],[Alku PVM]] )&lt;=6,AND(MONTH(Taulukko1[[#This Row],[Alku PVM]] )=6))</f>
        <v>0</v>
      </c>
      <c r="AH3474" s="90" t="b">
        <f>OR(MONTH(Taulukko1[[#This Row],[Loppu PVM]])&lt;=6,AND(MONTH(Taulukko1[[#This Row],[Loppu PVM]] )=6))</f>
        <v>1</v>
      </c>
    </row>
    <row r="3475" spans="1:34">
      <c r="A3475" s="53" t="s">
        <v>5048</v>
      </c>
      <c r="B3475" s="46">
        <v>42312</v>
      </c>
      <c r="C3475" s="45" t="s">
        <v>4985</v>
      </c>
      <c r="D3475" s="47"/>
      <c r="E3475" s="48">
        <v>55</v>
      </c>
      <c r="F3475" s="46">
        <v>42356</v>
      </c>
      <c r="G3475" s="49">
        <v>33</v>
      </c>
      <c r="H3475" s="48">
        <v>400</v>
      </c>
      <c r="I3475" s="129">
        <f>INDEX('TOL2008'!B:B,MATCH(A3475,'TOL2008'!A:A,0))</f>
        <v>22290</v>
      </c>
      <c r="J3475" s="132" t="str">
        <f>INDEX(Pääluokka!$H$2:$H$100,MATCH(VALUE(LEFT(Taulukko1[[#This Row],[TOL2008]],2)),Pääluokka!$G$2:$G$100,0))</f>
        <v>Teollisuus</v>
      </c>
      <c r="K3475" s="132" t="str">
        <f>INDEX(Pääluokka!$I$2:$I$100,MATCH(VALUE(LEFT(Taulukko1[[#This Row],[TOL2008]],2)),Pääluokka!$G$2:$G$100,0))</f>
        <v>Teollisuus (C-E)</v>
      </c>
      <c r="L3475" s="50">
        <f t="shared" si="540"/>
        <v>44</v>
      </c>
      <c r="M3475" s="51">
        <f t="shared" si="541"/>
        <v>42312</v>
      </c>
      <c r="N3475" s="51">
        <f t="shared" si="542"/>
        <v>42356</v>
      </c>
      <c r="O3475" s="51">
        <f t="shared" si="543"/>
        <v>42309</v>
      </c>
      <c r="P3475" s="51">
        <f t="shared" si="544"/>
        <v>42339</v>
      </c>
      <c r="Q3475" s="41">
        <f t="shared" si="545"/>
        <v>2015</v>
      </c>
      <c r="R3475" s="41">
        <f t="shared" si="546"/>
        <v>2015</v>
      </c>
      <c r="S3475" s="51" t="str">
        <f>YEAR(Taulukko1[[#This Row],[Alku KK]])&amp;"Q"&amp;ROUNDDOWN((MONTH(Taulukko1[[#This Row],[Alku KK]])-1)/3+1,0)</f>
        <v>2015Q4</v>
      </c>
      <c r="T3475" s="51" t="str">
        <f>YEAR(Taulukko1[[#This Row],[Loppu KK]])&amp;"Q"&amp;ROUNDDOWN((MONTH(Taulukko1[[#This Row],[Loppu KK]])-1)/3+1,0)</f>
        <v>2015Q4</v>
      </c>
      <c r="U3475" s="66">
        <f>IF(COUNT(Taulukko1[[#This Row],[Neuvottelujen alaiset ]])=1,Taulukko1[[#This Row],[Neuvottelujen alaiset ]],Taulukko1[[#This Row],[Vähennystarve]])</f>
        <v>400</v>
      </c>
      <c r="V3475" s="52">
        <f t="shared" si="547"/>
        <v>0.13750000000000001</v>
      </c>
      <c r="W3475" s="52">
        <f t="shared" si="548"/>
        <v>8.2500000000000004E-2</v>
      </c>
      <c r="X3475" s="52">
        <f t="shared" si="549"/>
        <v>0.6</v>
      </c>
      <c r="Y3475" s="90" t="b">
        <f>AND(MONTH(Taulukko1[[#This Row],[Alku PVM]] )=6,DAY(Taulukko1[[#This Row],[Alku PVM]] )&gt;19)</f>
        <v>0</v>
      </c>
      <c r="Z3475" s="90" t="b">
        <f>AND(MONTH(Taulukko1[[#This Row],[Loppu PVM]] )=6,DAY(Taulukko1[[#This Row],[Loppu PVM]] )&gt;19)</f>
        <v>0</v>
      </c>
      <c r="AA3475" s="90" t="b">
        <f>OR(MONTH(Taulukko1[[#This Row],[Alku PVM]] )&lt;=5,AND(MONTH(Taulukko1[[#This Row],[Alku PVM]] )=6,DAY(Taulukko1[[#This Row],[Alku PVM]] )&lt;20))</f>
        <v>0</v>
      </c>
      <c r="AB3475" s="90" t="b">
        <f>OR(MONTH(Taulukko1[[#This Row],[Loppu PVM]])&lt;=5,AND(MONTH(Taulukko1[[#This Row],[Loppu PVM]] )=6,DAY(Taulukko1[[#This Row],[Loppu PVM]])&lt;20))</f>
        <v>0</v>
      </c>
      <c r="AC3475" s="90" t="b">
        <f>OR(MONTH(Taulukko1[[#This Row],[Alku PVM]] )&lt;=3,AND(MONTH(Taulukko1[[#This Row],[Alku PVM]] )=3))</f>
        <v>0</v>
      </c>
      <c r="AD3475" s="90" t="b">
        <f>OR(MONTH(Taulukko1[[#This Row],[Loppu PVM]] )&lt;=3,AND(MONTH(Taulukko1[[#This Row],[Loppu PVM]] )=3))</f>
        <v>0</v>
      </c>
      <c r="AE3475" s="90" t="b">
        <f>OR(MONTH(Taulukko1[[#This Row],[Alku PVM]] )&lt;=9,AND(MONTH(Taulukko1[[#This Row],[Alku PVM]] )=9))</f>
        <v>0</v>
      </c>
      <c r="AF3475" s="90" t="b">
        <f>OR(MONTH(Taulukko1[[#This Row],[Loppu PVM]])&lt;=9,AND(MONTH(Taulukko1[[#This Row],[Loppu PVM]] )=9))</f>
        <v>0</v>
      </c>
      <c r="AG3475" s="90" t="b">
        <f>OR(MONTH(Taulukko1[[#This Row],[Alku PVM]] )&lt;=6,AND(MONTH(Taulukko1[[#This Row],[Alku PVM]] )=6))</f>
        <v>0</v>
      </c>
      <c r="AH3475" s="90" t="b">
        <f>OR(MONTH(Taulukko1[[#This Row],[Loppu PVM]])&lt;=6,AND(MONTH(Taulukko1[[#This Row],[Loppu PVM]] )=6))</f>
        <v>0</v>
      </c>
    </row>
    <row r="3476" spans="1:34">
      <c r="A3476" s="45" t="s">
        <v>4701</v>
      </c>
      <c r="B3476" s="46">
        <v>42313</v>
      </c>
      <c r="C3476" s="45" t="s">
        <v>4986</v>
      </c>
      <c r="D3476" s="47" t="s">
        <v>25</v>
      </c>
      <c r="E3476" s="48"/>
      <c r="F3476" s="46">
        <v>42339</v>
      </c>
      <c r="G3476" s="49"/>
      <c r="H3476" s="48"/>
      <c r="I3476" s="129">
        <f>INDEX('TOL2008'!B:B,MATCH(A3476,'TOL2008'!A:A,0))</f>
        <v>16231</v>
      </c>
      <c r="J3476" s="132" t="str">
        <f>INDEX(Pääluokka!$H$2:$H$100,MATCH(VALUE(LEFT(Taulukko1[[#This Row],[TOL2008]],2)),Pääluokka!$G$2:$G$100,0))</f>
        <v>Teollisuus</v>
      </c>
      <c r="K3476" s="132" t="str">
        <f>INDEX(Pääluokka!$I$2:$I$100,MATCH(VALUE(LEFT(Taulukko1[[#This Row],[TOL2008]],2)),Pääluokka!$G$2:$G$100,0))</f>
        <v>Teollisuus (C-E)</v>
      </c>
      <c r="L3476" s="50">
        <f t="shared" si="540"/>
        <v>26</v>
      </c>
      <c r="M3476" s="51">
        <f t="shared" si="541"/>
        <v>42313</v>
      </c>
      <c r="N3476" s="51">
        <f t="shared" si="542"/>
        <v>42339</v>
      </c>
      <c r="O3476" s="51">
        <f t="shared" si="543"/>
        <v>42309</v>
      </c>
      <c r="P3476" s="51">
        <f t="shared" si="544"/>
        <v>42339</v>
      </c>
      <c r="Q3476" s="41">
        <f t="shared" si="545"/>
        <v>2015</v>
      </c>
      <c r="R3476" s="41">
        <f t="shared" si="546"/>
        <v>2015</v>
      </c>
      <c r="S3476" s="51" t="str">
        <f>YEAR(Taulukko1[[#This Row],[Alku KK]])&amp;"Q"&amp;ROUNDDOWN((MONTH(Taulukko1[[#This Row],[Alku KK]])-1)/3+1,0)</f>
        <v>2015Q4</v>
      </c>
      <c r="T3476" s="51" t="str">
        <f>YEAR(Taulukko1[[#This Row],[Loppu KK]])&amp;"Q"&amp;ROUNDDOWN((MONTH(Taulukko1[[#This Row],[Loppu KK]])-1)/3+1,0)</f>
        <v>2015Q4</v>
      </c>
      <c r="U3476" s="66">
        <f>IF(COUNT(Taulukko1[[#This Row],[Neuvottelujen alaiset ]])=1,Taulukko1[[#This Row],[Neuvottelujen alaiset ]],Taulukko1[[#This Row],[Vähennystarve]])</f>
        <v>0</v>
      </c>
      <c r="V3476" s="52" t="str">
        <f t="shared" si="547"/>
        <v>NA</v>
      </c>
      <c r="W3476" s="52" t="str">
        <f t="shared" si="548"/>
        <v>NA</v>
      </c>
      <c r="X3476" s="52" t="str">
        <f t="shared" si="549"/>
        <v>NA</v>
      </c>
      <c r="Y3476" s="90" t="b">
        <f>AND(MONTH(Taulukko1[[#This Row],[Alku PVM]] )=6,DAY(Taulukko1[[#This Row],[Alku PVM]] )&gt;19)</f>
        <v>0</v>
      </c>
      <c r="Z3476" s="90" t="b">
        <f>AND(MONTH(Taulukko1[[#This Row],[Loppu PVM]] )=6,DAY(Taulukko1[[#This Row],[Loppu PVM]] )&gt;19)</f>
        <v>0</v>
      </c>
      <c r="AA3476" s="90" t="b">
        <f>OR(MONTH(Taulukko1[[#This Row],[Alku PVM]] )&lt;=5,AND(MONTH(Taulukko1[[#This Row],[Alku PVM]] )=6,DAY(Taulukko1[[#This Row],[Alku PVM]] )&lt;20))</f>
        <v>0</v>
      </c>
      <c r="AB3476" s="90" t="b">
        <f>OR(MONTH(Taulukko1[[#This Row],[Loppu PVM]])&lt;=5,AND(MONTH(Taulukko1[[#This Row],[Loppu PVM]] )=6,DAY(Taulukko1[[#This Row],[Loppu PVM]])&lt;20))</f>
        <v>0</v>
      </c>
      <c r="AC3476" s="90" t="b">
        <f>OR(MONTH(Taulukko1[[#This Row],[Alku PVM]] )&lt;=3,AND(MONTH(Taulukko1[[#This Row],[Alku PVM]] )=3))</f>
        <v>0</v>
      </c>
      <c r="AD3476" s="90" t="b">
        <f>OR(MONTH(Taulukko1[[#This Row],[Loppu PVM]] )&lt;=3,AND(MONTH(Taulukko1[[#This Row],[Loppu PVM]] )=3))</f>
        <v>0</v>
      </c>
      <c r="AE3476" s="90" t="b">
        <f>OR(MONTH(Taulukko1[[#This Row],[Alku PVM]] )&lt;=9,AND(MONTH(Taulukko1[[#This Row],[Alku PVM]] )=9))</f>
        <v>0</v>
      </c>
      <c r="AF3476" s="90" t="b">
        <f>OR(MONTH(Taulukko1[[#This Row],[Loppu PVM]])&lt;=9,AND(MONTH(Taulukko1[[#This Row],[Loppu PVM]] )=9))</f>
        <v>0</v>
      </c>
      <c r="AG3476" s="90" t="b">
        <f>OR(MONTH(Taulukko1[[#This Row],[Alku PVM]] )&lt;=6,AND(MONTH(Taulukko1[[#This Row],[Alku PVM]] )=6))</f>
        <v>0</v>
      </c>
      <c r="AH3476" s="90" t="b">
        <f>OR(MONTH(Taulukko1[[#This Row],[Loppu PVM]])&lt;=6,AND(MONTH(Taulukko1[[#This Row],[Loppu PVM]] )=6))</f>
        <v>0</v>
      </c>
    </row>
    <row r="3477" spans="1:34">
      <c r="A3477" s="21" t="s">
        <v>5062</v>
      </c>
      <c r="B3477" s="46">
        <v>42314</v>
      </c>
      <c r="C3477" s="21" t="s">
        <v>4988</v>
      </c>
      <c r="D3477" s="47"/>
      <c r="E3477" s="48">
        <v>8</v>
      </c>
      <c r="F3477" s="46"/>
      <c r="G3477" s="49"/>
      <c r="H3477" s="48"/>
      <c r="I3477" s="129">
        <f>INDEX('TOL2008'!B:B,MATCH(A3477,'TOL2008'!A:A,0))</f>
        <v>52291</v>
      </c>
      <c r="J3477" s="132" t="str">
        <f>INDEX(Pääluokka!$H$2:$H$100,MATCH(VALUE(LEFT(Taulukko1[[#This Row],[TOL2008]],2)),Pääluokka!$G$2:$G$100,0))</f>
        <v>Kuljetus ja varastointi</v>
      </c>
      <c r="K3477" s="132" t="str">
        <f>INDEX(Pääluokka!$I$2:$I$100,MATCH(VALUE(LEFT(Taulukko1[[#This Row],[TOL2008]],2)),Pääluokka!$G$2:$G$100,0))</f>
        <v>Palvelualat (G-N, R, S)</v>
      </c>
      <c r="L3477" s="50" t="str">
        <f t="shared" si="540"/>
        <v>NA</v>
      </c>
      <c r="M3477" s="51">
        <f t="shared" si="541"/>
        <v>42314</v>
      </c>
      <c r="N3477" s="51">
        <f t="shared" si="542"/>
        <v>42365</v>
      </c>
      <c r="O3477" s="51">
        <f t="shared" si="543"/>
        <v>42309</v>
      </c>
      <c r="P3477" s="51">
        <f t="shared" si="544"/>
        <v>42339</v>
      </c>
      <c r="Q3477" s="41">
        <f t="shared" si="545"/>
        <v>2015</v>
      </c>
      <c r="R3477" s="41">
        <f t="shared" si="546"/>
        <v>2015</v>
      </c>
      <c r="S3477" s="51" t="str">
        <f>YEAR(Taulukko1[[#This Row],[Alku KK]])&amp;"Q"&amp;ROUNDDOWN((MONTH(Taulukko1[[#This Row],[Alku KK]])-1)/3+1,0)</f>
        <v>2015Q4</v>
      </c>
      <c r="T3477" s="51" t="str">
        <f>YEAR(Taulukko1[[#This Row],[Loppu KK]])&amp;"Q"&amp;ROUNDDOWN((MONTH(Taulukko1[[#This Row],[Loppu KK]])-1)/3+1,0)</f>
        <v>2015Q4</v>
      </c>
      <c r="U3477" s="66">
        <f>IF(COUNT(Taulukko1[[#This Row],[Neuvottelujen alaiset ]])=1,Taulukko1[[#This Row],[Neuvottelujen alaiset ]],Taulukko1[[#This Row],[Vähennystarve]])</f>
        <v>8</v>
      </c>
      <c r="V3477" s="52" t="str">
        <f t="shared" si="547"/>
        <v>NA</v>
      </c>
      <c r="W3477" s="52" t="str">
        <f t="shared" si="548"/>
        <v>NA</v>
      </c>
      <c r="X3477" s="52" t="str">
        <f t="shared" si="549"/>
        <v>NA</v>
      </c>
      <c r="Y3477" s="90" t="b">
        <f>AND(MONTH(Taulukko1[[#This Row],[Alku PVM]] )=6,DAY(Taulukko1[[#This Row],[Alku PVM]] )&gt;19)</f>
        <v>0</v>
      </c>
      <c r="Z3477" s="90" t="b">
        <f>AND(MONTH(Taulukko1[[#This Row],[Loppu PVM]] )=6,DAY(Taulukko1[[#This Row],[Loppu PVM]] )&gt;19)</f>
        <v>0</v>
      </c>
      <c r="AA3477" s="90" t="b">
        <f>OR(MONTH(Taulukko1[[#This Row],[Alku PVM]] )&lt;=5,AND(MONTH(Taulukko1[[#This Row],[Alku PVM]] )=6,DAY(Taulukko1[[#This Row],[Alku PVM]] )&lt;20))</f>
        <v>0</v>
      </c>
      <c r="AB3477" s="90" t="b">
        <f>OR(MONTH(Taulukko1[[#This Row],[Loppu PVM]])&lt;=5,AND(MONTH(Taulukko1[[#This Row],[Loppu PVM]] )=6,DAY(Taulukko1[[#This Row],[Loppu PVM]])&lt;20))</f>
        <v>0</v>
      </c>
      <c r="AC3477" s="90" t="b">
        <f>OR(MONTH(Taulukko1[[#This Row],[Alku PVM]] )&lt;=3,AND(MONTH(Taulukko1[[#This Row],[Alku PVM]] )=3))</f>
        <v>0</v>
      </c>
      <c r="AD3477" s="90" t="b">
        <f>OR(MONTH(Taulukko1[[#This Row],[Loppu PVM]] )&lt;=3,AND(MONTH(Taulukko1[[#This Row],[Loppu PVM]] )=3))</f>
        <v>0</v>
      </c>
      <c r="AE3477" s="90" t="b">
        <f>OR(MONTH(Taulukko1[[#This Row],[Alku PVM]] )&lt;=9,AND(MONTH(Taulukko1[[#This Row],[Alku PVM]] )=9))</f>
        <v>0</v>
      </c>
      <c r="AF3477" s="90" t="b">
        <f>OR(MONTH(Taulukko1[[#This Row],[Loppu PVM]])&lt;=9,AND(MONTH(Taulukko1[[#This Row],[Loppu PVM]] )=9))</f>
        <v>0</v>
      </c>
      <c r="AG3477" s="90" t="b">
        <f>OR(MONTH(Taulukko1[[#This Row],[Alku PVM]] )&lt;=6,AND(MONTH(Taulukko1[[#This Row],[Alku PVM]] )=6))</f>
        <v>0</v>
      </c>
      <c r="AH3477" s="90" t="b">
        <f>OR(MONTH(Taulukko1[[#This Row],[Loppu PVM]])&lt;=6,AND(MONTH(Taulukko1[[#This Row],[Loppu PVM]] )=6))</f>
        <v>0</v>
      </c>
    </row>
    <row r="3478" spans="1:34">
      <c r="A3478" s="45" t="s">
        <v>5061</v>
      </c>
      <c r="B3478" s="46">
        <v>42314</v>
      </c>
      <c r="C3478" s="45" t="s">
        <v>5054</v>
      </c>
      <c r="D3478" s="47">
        <v>100</v>
      </c>
      <c r="E3478" s="48"/>
      <c r="F3478" s="46">
        <v>42361</v>
      </c>
      <c r="G3478" s="49"/>
      <c r="H3478" s="48">
        <v>160</v>
      </c>
      <c r="I3478" s="129">
        <f>INDEX('TOL2008'!B:B,MATCH(A3478,'TOL2008'!A:A,0))</f>
        <v>28950</v>
      </c>
      <c r="J3478" s="132" t="str">
        <f>INDEX(Pääluokka!$H$2:$H$100,MATCH(VALUE(LEFT(Taulukko1[[#This Row],[TOL2008]],2)),Pääluokka!$G$2:$G$100,0))</f>
        <v>Teollisuus</v>
      </c>
      <c r="K3478" s="132" t="str">
        <f>INDEX(Pääluokka!$I$2:$I$100,MATCH(VALUE(LEFT(Taulukko1[[#This Row],[TOL2008]],2)),Pääluokka!$G$2:$G$100,0))</f>
        <v>Teollisuus (C-E)</v>
      </c>
      <c r="L3478" s="50">
        <f t="shared" si="540"/>
        <v>47</v>
      </c>
      <c r="M3478" s="51">
        <f t="shared" si="541"/>
        <v>42314</v>
      </c>
      <c r="N3478" s="51">
        <f t="shared" si="542"/>
        <v>42361</v>
      </c>
      <c r="O3478" s="51">
        <f t="shared" si="543"/>
        <v>42309</v>
      </c>
      <c r="P3478" s="51">
        <f t="shared" si="544"/>
        <v>42339</v>
      </c>
      <c r="Q3478" s="41">
        <f t="shared" si="545"/>
        <v>2015</v>
      </c>
      <c r="R3478" s="41">
        <f t="shared" si="546"/>
        <v>2015</v>
      </c>
      <c r="S3478" s="51" t="str">
        <f>YEAR(Taulukko1[[#This Row],[Alku KK]])&amp;"Q"&amp;ROUNDDOWN((MONTH(Taulukko1[[#This Row],[Alku KK]])-1)/3+1,0)</f>
        <v>2015Q4</v>
      </c>
      <c r="T3478" s="51" t="str">
        <f>YEAR(Taulukko1[[#This Row],[Loppu KK]])&amp;"Q"&amp;ROUNDDOWN((MONTH(Taulukko1[[#This Row],[Loppu KK]])-1)/3+1,0)</f>
        <v>2015Q4</v>
      </c>
      <c r="U3478" s="66">
        <f>IF(COUNT(Taulukko1[[#This Row],[Neuvottelujen alaiset ]])=1,Taulukko1[[#This Row],[Neuvottelujen alaiset ]],Taulukko1[[#This Row],[Vähennystarve]])</f>
        <v>160</v>
      </c>
      <c r="V3478" s="52" t="str">
        <f t="shared" si="547"/>
        <v>NA</v>
      </c>
      <c r="W3478" s="52" t="str">
        <f t="shared" si="548"/>
        <v>NA</v>
      </c>
      <c r="X3478" s="52" t="str">
        <f t="shared" si="549"/>
        <v>NA</v>
      </c>
      <c r="Y3478" s="90" t="b">
        <f>AND(MONTH(Taulukko1[[#This Row],[Alku PVM]] )=6,DAY(Taulukko1[[#This Row],[Alku PVM]] )&gt;19)</f>
        <v>0</v>
      </c>
      <c r="Z3478" s="90" t="b">
        <f>AND(MONTH(Taulukko1[[#This Row],[Loppu PVM]] )=6,DAY(Taulukko1[[#This Row],[Loppu PVM]] )&gt;19)</f>
        <v>0</v>
      </c>
      <c r="AA3478" s="90" t="b">
        <f>OR(MONTH(Taulukko1[[#This Row],[Alku PVM]] )&lt;=5,AND(MONTH(Taulukko1[[#This Row],[Alku PVM]] )=6,DAY(Taulukko1[[#This Row],[Alku PVM]] )&lt;20))</f>
        <v>0</v>
      </c>
      <c r="AB3478" s="90" t="b">
        <f>OR(MONTH(Taulukko1[[#This Row],[Loppu PVM]])&lt;=5,AND(MONTH(Taulukko1[[#This Row],[Loppu PVM]] )=6,DAY(Taulukko1[[#This Row],[Loppu PVM]])&lt;20))</f>
        <v>0</v>
      </c>
      <c r="AC3478" s="90" t="b">
        <f>OR(MONTH(Taulukko1[[#This Row],[Alku PVM]] )&lt;=3,AND(MONTH(Taulukko1[[#This Row],[Alku PVM]] )=3))</f>
        <v>0</v>
      </c>
      <c r="AD3478" s="90" t="b">
        <f>OR(MONTH(Taulukko1[[#This Row],[Loppu PVM]] )&lt;=3,AND(MONTH(Taulukko1[[#This Row],[Loppu PVM]] )=3))</f>
        <v>0</v>
      </c>
      <c r="AE3478" s="90" t="b">
        <f>OR(MONTH(Taulukko1[[#This Row],[Alku PVM]] )&lt;=9,AND(MONTH(Taulukko1[[#This Row],[Alku PVM]] )=9))</f>
        <v>0</v>
      </c>
      <c r="AF3478" s="90" t="b">
        <f>OR(MONTH(Taulukko1[[#This Row],[Loppu PVM]])&lt;=9,AND(MONTH(Taulukko1[[#This Row],[Loppu PVM]] )=9))</f>
        <v>0</v>
      </c>
      <c r="AG3478" s="90" t="b">
        <f>OR(MONTH(Taulukko1[[#This Row],[Alku PVM]] )&lt;=6,AND(MONTH(Taulukko1[[#This Row],[Alku PVM]] )=6))</f>
        <v>0</v>
      </c>
      <c r="AH3478" s="90" t="b">
        <f>OR(MONTH(Taulukko1[[#This Row],[Loppu PVM]])&lt;=6,AND(MONTH(Taulukko1[[#This Row],[Loppu PVM]] )=6))</f>
        <v>0</v>
      </c>
    </row>
    <row r="3479" spans="1:34">
      <c r="A3479" s="45" t="s">
        <v>1519</v>
      </c>
      <c r="B3479" s="46">
        <v>42314</v>
      </c>
      <c r="C3479" s="45" t="s">
        <v>4989</v>
      </c>
      <c r="D3479" s="47"/>
      <c r="E3479" s="48">
        <v>40</v>
      </c>
      <c r="F3479" s="46">
        <v>42394</v>
      </c>
      <c r="G3479" s="49">
        <v>15</v>
      </c>
      <c r="H3479" s="48">
        <v>530</v>
      </c>
      <c r="I3479" s="129">
        <f>INDEX('TOL2008'!B:B,MATCH(A3479,'TOL2008'!A:A,0))</f>
        <v>2400</v>
      </c>
      <c r="J3479" s="132" t="str">
        <f>INDEX(Pääluokka!$H$2:$H$100,MATCH(VALUE(LEFT(Taulukko1[[#This Row],[TOL2008]],2)),Pääluokka!$G$2:$G$100,0))</f>
        <v>Teollisuus</v>
      </c>
      <c r="K3479" s="132" t="str">
        <f>INDEX(Pääluokka!$I$2:$I$100,MATCH(VALUE(LEFT(Taulukko1[[#This Row],[TOL2008]],2)),Pääluokka!$G$2:$G$100,0))</f>
        <v>Teollisuus (C-E)</v>
      </c>
      <c r="L3479" s="50">
        <f t="shared" si="540"/>
        <v>80</v>
      </c>
      <c r="M3479" s="51">
        <f t="shared" si="541"/>
        <v>42314</v>
      </c>
      <c r="N3479" s="51">
        <f t="shared" si="542"/>
        <v>42394</v>
      </c>
      <c r="O3479" s="51">
        <f t="shared" si="543"/>
        <v>42309</v>
      </c>
      <c r="P3479" s="51">
        <f t="shared" si="544"/>
        <v>42370</v>
      </c>
      <c r="Q3479" s="41">
        <f t="shared" si="545"/>
        <v>2015</v>
      </c>
      <c r="R3479" s="41">
        <f t="shared" si="546"/>
        <v>2016</v>
      </c>
      <c r="S3479" s="51" t="str">
        <f>YEAR(Taulukko1[[#This Row],[Alku KK]])&amp;"Q"&amp;ROUNDDOWN((MONTH(Taulukko1[[#This Row],[Alku KK]])-1)/3+1,0)</f>
        <v>2015Q4</v>
      </c>
      <c r="T3479" s="51" t="str">
        <f>YEAR(Taulukko1[[#This Row],[Loppu KK]])&amp;"Q"&amp;ROUNDDOWN((MONTH(Taulukko1[[#This Row],[Loppu KK]])-1)/3+1,0)</f>
        <v>2016Q1</v>
      </c>
      <c r="U3479" s="66">
        <f>IF(COUNT(Taulukko1[[#This Row],[Neuvottelujen alaiset ]])=1,Taulukko1[[#This Row],[Neuvottelujen alaiset ]],Taulukko1[[#This Row],[Vähennystarve]])</f>
        <v>530</v>
      </c>
      <c r="V3479" s="52">
        <f t="shared" si="547"/>
        <v>7.5471698113207544E-2</v>
      </c>
      <c r="W3479" s="52">
        <f t="shared" si="548"/>
        <v>2.8301886792452831E-2</v>
      </c>
      <c r="X3479" s="52">
        <f t="shared" si="549"/>
        <v>0.375</v>
      </c>
      <c r="Y3479" s="90" t="b">
        <f>AND(MONTH(Taulukko1[[#This Row],[Alku PVM]] )=6,DAY(Taulukko1[[#This Row],[Alku PVM]] )&gt;19)</f>
        <v>0</v>
      </c>
      <c r="Z3479" s="90" t="b">
        <f>AND(MONTH(Taulukko1[[#This Row],[Loppu PVM]] )=6,DAY(Taulukko1[[#This Row],[Loppu PVM]] )&gt;19)</f>
        <v>0</v>
      </c>
      <c r="AA3479" s="90" t="b">
        <f>OR(MONTH(Taulukko1[[#This Row],[Alku PVM]] )&lt;=5,AND(MONTH(Taulukko1[[#This Row],[Alku PVM]] )=6,DAY(Taulukko1[[#This Row],[Alku PVM]] )&lt;20))</f>
        <v>0</v>
      </c>
      <c r="AB3479" s="90" t="b">
        <f>OR(MONTH(Taulukko1[[#This Row],[Loppu PVM]])&lt;=5,AND(MONTH(Taulukko1[[#This Row],[Loppu PVM]] )=6,DAY(Taulukko1[[#This Row],[Loppu PVM]])&lt;20))</f>
        <v>1</v>
      </c>
      <c r="AC3479" s="90" t="b">
        <f>OR(MONTH(Taulukko1[[#This Row],[Alku PVM]] )&lt;=3,AND(MONTH(Taulukko1[[#This Row],[Alku PVM]] )=3))</f>
        <v>0</v>
      </c>
      <c r="AD3479" s="90" t="b">
        <f>OR(MONTH(Taulukko1[[#This Row],[Loppu PVM]] )&lt;=3,AND(MONTH(Taulukko1[[#This Row],[Loppu PVM]] )=3))</f>
        <v>1</v>
      </c>
      <c r="AE3479" s="90" t="b">
        <f>OR(MONTH(Taulukko1[[#This Row],[Alku PVM]] )&lt;=9,AND(MONTH(Taulukko1[[#This Row],[Alku PVM]] )=9))</f>
        <v>0</v>
      </c>
      <c r="AF3479" s="90" t="b">
        <f>OR(MONTH(Taulukko1[[#This Row],[Loppu PVM]])&lt;=9,AND(MONTH(Taulukko1[[#This Row],[Loppu PVM]] )=9))</f>
        <v>1</v>
      </c>
      <c r="AG3479" s="90" t="b">
        <f>OR(MONTH(Taulukko1[[#This Row],[Alku PVM]] )&lt;=6,AND(MONTH(Taulukko1[[#This Row],[Alku PVM]] )=6))</f>
        <v>0</v>
      </c>
      <c r="AH3479" s="90" t="b">
        <f>OR(MONTH(Taulukko1[[#This Row],[Loppu PVM]])&lt;=6,AND(MONTH(Taulukko1[[#This Row],[Loppu PVM]] )=6))</f>
        <v>1</v>
      </c>
    </row>
    <row r="3480" spans="1:34">
      <c r="A3480" s="25" t="s">
        <v>347</v>
      </c>
      <c r="B3480" s="46">
        <v>42315</v>
      </c>
      <c r="C3480" s="45" t="s">
        <v>4987</v>
      </c>
      <c r="D3480" s="47"/>
      <c r="E3480" s="48">
        <v>60</v>
      </c>
      <c r="F3480" s="46">
        <v>42378</v>
      </c>
      <c r="G3480" s="49">
        <v>48</v>
      </c>
      <c r="H3480" s="48">
        <v>60</v>
      </c>
      <c r="I3480" s="129" t="str">
        <f>INDEX('TOL2008'!B:B,MATCH(A3480,'TOL2008'!A:A,0))</f>
        <v>02200</v>
      </c>
      <c r="J3480" s="132" t="str">
        <f>INDEX(Pääluokka!$H$2:$H$100,MATCH(VALUE(LEFT(Taulukko1[[#This Row],[TOL2008]],2)),Pääluokka!$G$2:$G$100,0))</f>
        <v>Maatalous, metsätalous ja kalatalous</v>
      </c>
      <c r="K3480" s="132" t="str">
        <f>INDEX(Pääluokka!$I$2:$I$100,MATCH(VALUE(LEFT(Taulukko1[[#This Row],[TOL2008]],2)),Pääluokka!$G$2:$G$100,0))</f>
        <v>Alkutuotanto (A-B)</v>
      </c>
      <c r="L3480" s="50">
        <f t="shared" si="540"/>
        <v>63</v>
      </c>
      <c r="M3480" s="51">
        <f t="shared" si="541"/>
        <v>42315</v>
      </c>
      <c r="N3480" s="51">
        <f t="shared" si="542"/>
        <v>42378</v>
      </c>
      <c r="O3480" s="51">
        <f t="shared" si="543"/>
        <v>42309</v>
      </c>
      <c r="P3480" s="51">
        <f t="shared" si="544"/>
        <v>42370</v>
      </c>
      <c r="Q3480" s="41">
        <f t="shared" si="545"/>
        <v>2015</v>
      </c>
      <c r="R3480" s="41">
        <f t="shared" si="546"/>
        <v>2016</v>
      </c>
      <c r="S3480" s="51" t="str">
        <f>YEAR(Taulukko1[[#This Row],[Alku KK]])&amp;"Q"&amp;ROUNDDOWN((MONTH(Taulukko1[[#This Row],[Alku KK]])-1)/3+1,0)</f>
        <v>2015Q4</v>
      </c>
      <c r="T3480" s="51" t="str">
        <f>YEAR(Taulukko1[[#This Row],[Loppu KK]])&amp;"Q"&amp;ROUNDDOWN((MONTH(Taulukko1[[#This Row],[Loppu KK]])-1)/3+1,0)</f>
        <v>2016Q1</v>
      </c>
      <c r="U3480" s="66">
        <f>IF(COUNT(Taulukko1[[#This Row],[Neuvottelujen alaiset ]])=1,Taulukko1[[#This Row],[Neuvottelujen alaiset ]],Taulukko1[[#This Row],[Vähennystarve]])</f>
        <v>60</v>
      </c>
      <c r="V3480" s="52">
        <f t="shared" si="547"/>
        <v>1</v>
      </c>
      <c r="W3480" s="52">
        <f t="shared" si="548"/>
        <v>0.8</v>
      </c>
      <c r="X3480" s="52">
        <f t="shared" si="549"/>
        <v>0.8</v>
      </c>
      <c r="Y3480" s="90" t="b">
        <f>AND(MONTH(Taulukko1[[#This Row],[Alku PVM]] )=6,DAY(Taulukko1[[#This Row],[Alku PVM]] )&gt;19)</f>
        <v>0</v>
      </c>
      <c r="Z3480" s="90" t="b">
        <f>AND(MONTH(Taulukko1[[#This Row],[Loppu PVM]] )=6,DAY(Taulukko1[[#This Row],[Loppu PVM]] )&gt;19)</f>
        <v>0</v>
      </c>
      <c r="AA3480" s="90" t="b">
        <f>OR(MONTH(Taulukko1[[#This Row],[Alku PVM]] )&lt;=5,AND(MONTH(Taulukko1[[#This Row],[Alku PVM]] )=6,DAY(Taulukko1[[#This Row],[Alku PVM]] )&lt;20))</f>
        <v>0</v>
      </c>
      <c r="AB3480" s="90" t="b">
        <f>OR(MONTH(Taulukko1[[#This Row],[Loppu PVM]])&lt;=5,AND(MONTH(Taulukko1[[#This Row],[Loppu PVM]] )=6,DAY(Taulukko1[[#This Row],[Loppu PVM]])&lt;20))</f>
        <v>1</v>
      </c>
      <c r="AC3480" s="90" t="b">
        <f>OR(MONTH(Taulukko1[[#This Row],[Alku PVM]] )&lt;=3,AND(MONTH(Taulukko1[[#This Row],[Alku PVM]] )=3))</f>
        <v>0</v>
      </c>
      <c r="AD3480" s="90" t="b">
        <f>OR(MONTH(Taulukko1[[#This Row],[Loppu PVM]] )&lt;=3,AND(MONTH(Taulukko1[[#This Row],[Loppu PVM]] )=3))</f>
        <v>1</v>
      </c>
      <c r="AE3480" s="90" t="b">
        <f>OR(MONTH(Taulukko1[[#This Row],[Alku PVM]] )&lt;=9,AND(MONTH(Taulukko1[[#This Row],[Alku PVM]] )=9))</f>
        <v>0</v>
      </c>
      <c r="AF3480" s="90" t="b">
        <f>OR(MONTH(Taulukko1[[#This Row],[Loppu PVM]])&lt;=9,AND(MONTH(Taulukko1[[#This Row],[Loppu PVM]] )=9))</f>
        <v>1</v>
      </c>
      <c r="AG3480" s="90" t="b">
        <f>OR(MONTH(Taulukko1[[#This Row],[Alku PVM]] )&lt;=6,AND(MONTH(Taulukko1[[#This Row],[Alku PVM]] )=6))</f>
        <v>0</v>
      </c>
      <c r="AH3480" s="90" t="b">
        <f>OR(MONTH(Taulukko1[[#This Row],[Loppu PVM]])&lt;=6,AND(MONTH(Taulukko1[[#This Row],[Loppu PVM]] )=6))</f>
        <v>1</v>
      </c>
    </row>
    <row r="3481" spans="1:34">
      <c r="A3481" s="25" t="s">
        <v>5057</v>
      </c>
      <c r="B3481" s="26"/>
      <c r="C3481" s="25" t="s">
        <v>1651</v>
      </c>
      <c r="D3481" s="35"/>
      <c r="E3481" s="27"/>
      <c r="F3481" s="26">
        <v>42366</v>
      </c>
      <c r="G3481" s="33">
        <v>23</v>
      </c>
      <c r="H3481" s="27">
        <v>23</v>
      </c>
      <c r="I3481" s="126">
        <f>INDEX('TOL2008'!B:B,MATCH(A3481,'TOL2008'!A:A,0))</f>
        <v>56102</v>
      </c>
      <c r="J3481" s="133" t="str">
        <f>INDEX(Pääluokka!$H$2:$H$100,MATCH(VALUE(LEFT(Taulukko1[[#This Row],[TOL2008]],2)),Pääluokka!$G$2:$G$100,0))</f>
        <v>Majoitus- ja ravitsemistoiminta</v>
      </c>
      <c r="K3481" s="133" t="str">
        <f>INDEX(Pääluokka!$I$2:$I$100,MATCH(VALUE(LEFT(Taulukko1[[#This Row],[TOL2008]],2)),Pääluokka!$G$2:$G$100,0))</f>
        <v>Palvelualat (G-N, R, S)</v>
      </c>
      <c r="L3481" s="41" t="str">
        <f t="shared" si="540"/>
        <v>NA</v>
      </c>
      <c r="M3481" s="43">
        <f t="shared" si="541"/>
        <v>42315</v>
      </c>
      <c r="N3481" s="43">
        <f t="shared" si="542"/>
        <v>42366</v>
      </c>
      <c r="O3481" s="43">
        <f t="shared" si="543"/>
        <v>42309</v>
      </c>
      <c r="P3481" s="43">
        <f t="shared" si="544"/>
        <v>42339</v>
      </c>
      <c r="Q3481" s="41">
        <f t="shared" si="545"/>
        <v>2015</v>
      </c>
      <c r="R3481" s="41">
        <f t="shared" si="546"/>
        <v>2015</v>
      </c>
      <c r="S3481" s="43" t="str">
        <f>YEAR(Taulukko1[[#This Row],[Alku KK]])&amp;"Q"&amp;ROUNDDOWN((MONTH(Taulukko1[[#This Row],[Alku KK]])-1)/3+1,0)</f>
        <v>2015Q4</v>
      </c>
      <c r="T3481" s="43" t="str">
        <f>YEAR(Taulukko1[[#This Row],[Loppu KK]])&amp;"Q"&amp;ROUNDDOWN((MONTH(Taulukko1[[#This Row],[Loppu KK]])-1)/3+1,0)</f>
        <v>2015Q4</v>
      </c>
      <c r="U3481" s="66">
        <f>IF(COUNT(Taulukko1[[#This Row],[Neuvottelujen alaiset ]])=1,Taulukko1[[#This Row],[Neuvottelujen alaiset ]],Taulukko1[[#This Row],[Vähennystarve]])</f>
        <v>23</v>
      </c>
      <c r="V3481" s="44" t="str">
        <f t="shared" si="547"/>
        <v>NA</v>
      </c>
      <c r="W3481" s="44">
        <f t="shared" si="548"/>
        <v>1</v>
      </c>
      <c r="X3481" s="44" t="str">
        <f t="shared" si="549"/>
        <v>NA</v>
      </c>
      <c r="Y3481" s="90" t="b">
        <f>AND(MONTH(Taulukko1[[#This Row],[Alku PVM]] )=6,DAY(Taulukko1[[#This Row],[Alku PVM]] )&gt;19)</f>
        <v>0</v>
      </c>
      <c r="Z3481" s="90" t="b">
        <f>AND(MONTH(Taulukko1[[#This Row],[Loppu PVM]] )=6,DAY(Taulukko1[[#This Row],[Loppu PVM]] )&gt;19)</f>
        <v>0</v>
      </c>
      <c r="AA3481" s="90" t="b">
        <f>OR(MONTH(Taulukko1[[#This Row],[Alku PVM]] )&lt;=5,AND(MONTH(Taulukko1[[#This Row],[Alku PVM]] )=6,DAY(Taulukko1[[#This Row],[Alku PVM]] )&lt;20))</f>
        <v>0</v>
      </c>
      <c r="AB3481" s="90" t="b">
        <f>OR(MONTH(Taulukko1[[#This Row],[Loppu PVM]])&lt;=5,AND(MONTH(Taulukko1[[#This Row],[Loppu PVM]] )=6,DAY(Taulukko1[[#This Row],[Loppu PVM]])&lt;20))</f>
        <v>0</v>
      </c>
      <c r="AC3481" s="90" t="b">
        <f>OR(MONTH(Taulukko1[[#This Row],[Alku PVM]] )&lt;=3,AND(MONTH(Taulukko1[[#This Row],[Alku PVM]] )=3))</f>
        <v>0</v>
      </c>
      <c r="AD3481" s="90" t="b">
        <f>OR(MONTH(Taulukko1[[#This Row],[Loppu PVM]] )&lt;=3,AND(MONTH(Taulukko1[[#This Row],[Loppu PVM]] )=3))</f>
        <v>0</v>
      </c>
      <c r="AE3481" s="90" t="b">
        <f>OR(MONTH(Taulukko1[[#This Row],[Alku PVM]] )&lt;=9,AND(MONTH(Taulukko1[[#This Row],[Alku PVM]] )=9))</f>
        <v>0</v>
      </c>
      <c r="AF3481" s="90" t="b">
        <f>OR(MONTH(Taulukko1[[#This Row],[Loppu PVM]])&lt;=9,AND(MONTH(Taulukko1[[#This Row],[Loppu PVM]] )=9))</f>
        <v>0</v>
      </c>
      <c r="AG3481" s="90" t="b">
        <f>OR(MONTH(Taulukko1[[#This Row],[Alku PVM]] )&lt;=6,AND(MONTH(Taulukko1[[#This Row],[Alku PVM]] )=6))</f>
        <v>0</v>
      </c>
      <c r="AH3481" s="90" t="b">
        <f>OR(MONTH(Taulukko1[[#This Row],[Loppu PVM]])&lt;=6,AND(MONTH(Taulukko1[[#This Row],[Loppu PVM]] )=6))</f>
        <v>0</v>
      </c>
    </row>
    <row r="3482" spans="1:34">
      <c r="A3482" s="45" t="s">
        <v>4982</v>
      </c>
      <c r="B3482" s="46">
        <v>42317</v>
      </c>
      <c r="C3482" s="45" t="s">
        <v>4983</v>
      </c>
      <c r="D3482" s="47"/>
      <c r="E3482" s="48">
        <v>22</v>
      </c>
      <c r="F3482" s="46">
        <v>42360</v>
      </c>
      <c r="G3482" s="49">
        <v>9</v>
      </c>
      <c r="H3482" s="48">
        <v>48</v>
      </c>
      <c r="I3482" s="129">
        <f>INDEX('TOL2008'!B:B,MATCH(A3482,'TOL2008'!A:A,0))</f>
        <v>88992</v>
      </c>
      <c r="J3482" s="132" t="str">
        <f>INDEX(Pääluokka!$H$2:$H$100,MATCH(VALUE(LEFT(Taulukko1[[#This Row],[TOL2008]],2)),Pääluokka!$G$2:$G$100,0))</f>
        <v>Terveys- ja sosiaalipalvelut</v>
      </c>
      <c r="K3482" s="132" t="str">
        <f>INDEX(Pääluokka!$I$2:$I$100,MATCH(VALUE(LEFT(Taulukko1[[#This Row],[TOL2008]],2)),Pääluokka!$G$2:$G$100,0))</f>
        <v>Muut toimialat (O-Q, T-X)</v>
      </c>
      <c r="L3482" s="50">
        <f t="shared" si="540"/>
        <v>43</v>
      </c>
      <c r="M3482" s="51">
        <f t="shared" si="541"/>
        <v>42317</v>
      </c>
      <c r="N3482" s="51">
        <f t="shared" si="542"/>
        <v>42360</v>
      </c>
      <c r="O3482" s="51">
        <f t="shared" si="543"/>
        <v>42309</v>
      </c>
      <c r="P3482" s="51">
        <f t="shared" si="544"/>
        <v>42339</v>
      </c>
      <c r="Q3482" s="41">
        <f t="shared" si="545"/>
        <v>2015</v>
      </c>
      <c r="R3482" s="41">
        <f t="shared" si="546"/>
        <v>2015</v>
      </c>
      <c r="S3482" s="51" t="str">
        <f>YEAR(Taulukko1[[#This Row],[Alku KK]])&amp;"Q"&amp;ROUNDDOWN((MONTH(Taulukko1[[#This Row],[Alku KK]])-1)/3+1,0)</f>
        <v>2015Q4</v>
      </c>
      <c r="T3482" s="51" t="str">
        <f>YEAR(Taulukko1[[#This Row],[Loppu KK]])&amp;"Q"&amp;ROUNDDOWN((MONTH(Taulukko1[[#This Row],[Loppu KK]])-1)/3+1,0)</f>
        <v>2015Q4</v>
      </c>
      <c r="U3482" s="66">
        <f>IF(COUNT(Taulukko1[[#This Row],[Neuvottelujen alaiset ]])=1,Taulukko1[[#This Row],[Neuvottelujen alaiset ]],Taulukko1[[#This Row],[Vähennystarve]])</f>
        <v>48</v>
      </c>
      <c r="V3482" s="52">
        <f t="shared" si="547"/>
        <v>0.45833333333333331</v>
      </c>
      <c r="W3482" s="52">
        <f t="shared" si="548"/>
        <v>0.1875</v>
      </c>
      <c r="X3482" s="52">
        <f t="shared" si="549"/>
        <v>0.40909090909090912</v>
      </c>
      <c r="Y3482" s="90" t="b">
        <f>AND(MONTH(Taulukko1[[#This Row],[Alku PVM]] )=6,DAY(Taulukko1[[#This Row],[Alku PVM]] )&gt;19)</f>
        <v>0</v>
      </c>
      <c r="Z3482" s="90" t="b">
        <f>AND(MONTH(Taulukko1[[#This Row],[Loppu PVM]] )=6,DAY(Taulukko1[[#This Row],[Loppu PVM]] )&gt;19)</f>
        <v>0</v>
      </c>
      <c r="AA3482" s="90" t="b">
        <f>OR(MONTH(Taulukko1[[#This Row],[Alku PVM]] )&lt;=5,AND(MONTH(Taulukko1[[#This Row],[Alku PVM]] )=6,DAY(Taulukko1[[#This Row],[Alku PVM]] )&lt;20))</f>
        <v>0</v>
      </c>
      <c r="AB3482" s="90" t="b">
        <f>OR(MONTH(Taulukko1[[#This Row],[Loppu PVM]])&lt;=5,AND(MONTH(Taulukko1[[#This Row],[Loppu PVM]] )=6,DAY(Taulukko1[[#This Row],[Loppu PVM]])&lt;20))</f>
        <v>0</v>
      </c>
      <c r="AC3482" s="90" t="b">
        <f>OR(MONTH(Taulukko1[[#This Row],[Alku PVM]] )&lt;=3,AND(MONTH(Taulukko1[[#This Row],[Alku PVM]] )=3))</f>
        <v>0</v>
      </c>
      <c r="AD3482" s="90" t="b">
        <f>OR(MONTH(Taulukko1[[#This Row],[Loppu PVM]] )&lt;=3,AND(MONTH(Taulukko1[[#This Row],[Loppu PVM]] )=3))</f>
        <v>0</v>
      </c>
      <c r="AE3482" s="90" t="b">
        <f>OR(MONTH(Taulukko1[[#This Row],[Alku PVM]] )&lt;=9,AND(MONTH(Taulukko1[[#This Row],[Alku PVM]] )=9))</f>
        <v>0</v>
      </c>
      <c r="AF3482" s="90" t="b">
        <f>OR(MONTH(Taulukko1[[#This Row],[Loppu PVM]])&lt;=9,AND(MONTH(Taulukko1[[#This Row],[Loppu PVM]] )=9))</f>
        <v>0</v>
      </c>
      <c r="AG3482" s="90" t="b">
        <f>OR(MONTH(Taulukko1[[#This Row],[Alku PVM]] )&lt;=6,AND(MONTH(Taulukko1[[#This Row],[Alku PVM]] )=6))</f>
        <v>0</v>
      </c>
      <c r="AH3482" s="90" t="b">
        <f>OR(MONTH(Taulukko1[[#This Row],[Loppu PVM]])&lt;=6,AND(MONTH(Taulukko1[[#This Row],[Loppu PVM]] )=6))</f>
        <v>0</v>
      </c>
    </row>
    <row r="3483" spans="1:34">
      <c r="A3483" s="53" t="s">
        <v>795</v>
      </c>
      <c r="B3483" s="46">
        <v>42317</v>
      </c>
      <c r="C3483" s="45" t="s">
        <v>677</v>
      </c>
      <c r="D3483" s="47"/>
      <c r="E3483" s="48">
        <v>9</v>
      </c>
      <c r="F3483" s="46"/>
      <c r="G3483" s="49"/>
      <c r="H3483" s="48">
        <v>60</v>
      </c>
      <c r="I3483" s="129">
        <f>INDEX('TOL2008'!B:B,MATCH(A3483,'TOL2008'!A:A,0))</f>
        <v>17212</v>
      </c>
      <c r="J3483" s="132" t="str">
        <f>INDEX(Pääluokka!$H$2:$H$100,MATCH(VALUE(LEFT(Taulukko1[[#This Row],[TOL2008]],2)),Pääluokka!$G$2:$G$100,0))</f>
        <v>Teollisuus</v>
      </c>
      <c r="K3483" s="132" t="str">
        <f>INDEX(Pääluokka!$I$2:$I$100,MATCH(VALUE(LEFT(Taulukko1[[#This Row],[TOL2008]],2)),Pääluokka!$G$2:$G$100,0))</f>
        <v>Teollisuus (C-E)</v>
      </c>
      <c r="L3483" s="50" t="str">
        <f t="shared" si="540"/>
        <v>NA</v>
      </c>
      <c r="M3483" s="51">
        <f t="shared" si="541"/>
        <v>42317</v>
      </c>
      <c r="N3483" s="51">
        <f t="shared" si="542"/>
        <v>42368</v>
      </c>
      <c r="O3483" s="51">
        <f t="shared" si="543"/>
        <v>42309</v>
      </c>
      <c r="P3483" s="51">
        <f t="shared" si="544"/>
        <v>42339</v>
      </c>
      <c r="Q3483" s="41">
        <f t="shared" si="545"/>
        <v>2015</v>
      </c>
      <c r="R3483" s="41">
        <f t="shared" si="546"/>
        <v>2015</v>
      </c>
      <c r="S3483" s="51" t="str">
        <f>YEAR(Taulukko1[[#This Row],[Alku KK]])&amp;"Q"&amp;ROUNDDOWN((MONTH(Taulukko1[[#This Row],[Alku KK]])-1)/3+1,0)</f>
        <v>2015Q4</v>
      </c>
      <c r="T3483" s="51" t="str">
        <f>YEAR(Taulukko1[[#This Row],[Loppu KK]])&amp;"Q"&amp;ROUNDDOWN((MONTH(Taulukko1[[#This Row],[Loppu KK]])-1)/3+1,0)</f>
        <v>2015Q4</v>
      </c>
      <c r="U3483" s="66">
        <f>IF(COUNT(Taulukko1[[#This Row],[Neuvottelujen alaiset ]])=1,Taulukko1[[#This Row],[Neuvottelujen alaiset ]],Taulukko1[[#This Row],[Vähennystarve]])</f>
        <v>60</v>
      </c>
      <c r="V3483" s="52">
        <f t="shared" si="547"/>
        <v>0.15</v>
      </c>
      <c r="W3483" s="52" t="str">
        <f t="shared" si="548"/>
        <v>NA</v>
      </c>
      <c r="X3483" s="52" t="str">
        <f t="shared" si="549"/>
        <v>NA</v>
      </c>
      <c r="Y3483" s="90" t="b">
        <f>AND(MONTH(Taulukko1[[#This Row],[Alku PVM]] )=6,DAY(Taulukko1[[#This Row],[Alku PVM]] )&gt;19)</f>
        <v>0</v>
      </c>
      <c r="Z3483" s="90" t="b">
        <f>AND(MONTH(Taulukko1[[#This Row],[Loppu PVM]] )=6,DAY(Taulukko1[[#This Row],[Loppu PVM]] )&gt;19)</f>
        <v>0</v>
      </c>
      <c r="AA3483" s="90" t="b">
        <f>OR(MONTH(Taulukko1[[#This Row],[Alku PVM]] )&lt;=5,AND(MONTH(Taulukko1[[#This Row],[Alku PVM]] )=6,DAY(Taulukko1[[#This Row],[Alku PVM]] )&lt;20))</f>
        <v>0</v>
      </c>
      <c r="AB3483" s="90" t="b">
        <f>OR(MONTH(Taulukko1[[#This Row],[Loppu PVM]])&lt;=5,AND(MONTH(Taulukko1[[#This Row],[Loppu PVM]] )=6,DAY(Taulukko1[[#This Row],[Loppu PVM]])&lt;20))</f>
        <v>0</v>
      </c>
      <c r="AC3483" s="90" t="b">
        <f>OR(MONTH(Taulukko1[[#This Row],[Alku PVM]] )&lt;=3,AND(MONTH(Taulukko1[[#This Row],[Alku PVM]] )=3))</f>
        <v>0</v>
      </c>
      <c r="AD3483" s="90" t="b">
        <f>OR(MONTH(Taulukko1[[#This Row],[Loppu PVM]] )&lt;=3,AND(MONTH(Taulukko1[[#This Row],[Loppu PVM]] )=3))</f>
        <v>0</v>
      </c>
      <c r="AE3483" s="90" t="b">
        <f>OR(MONTH(Taulukko1[[#This Row],[Alku PVM]] )&lt;=9,AND(MONTH(Taulukko1[[#This Row],[Alku PVM]] )=9))</f>
        <v>0</v>
      </c>
      <c r="AF3483" s="90" t="b">
        <f>OR(MONTH(Taulukko1[[#This Row],[Loppu PVM]])&lt;=9,AND(MONTH(Taulukko1[[#This Row],[Loppu PVM]] )=9))</f>
        <v>0</v>
      </c>
      <c r="AG3483" s="90" t="b">
        <f>OR(MONTH(Taulukko1[[#This Row],[Alku PVM]] )&lt;=6,AND(MONTH(Taulukko1[[#This Row],[Alku PVM]] )=6))</f>
        <v>0</v>
      </c>
      <c r="AH3483" s="90" t="b">
        <f>OR(MONTH(Taulukko1[[#This Row],[Loppu PVM]])&lt;=6,AND(MONTH(Taulukko1[[#This Row],[Loppu PVM]] )=6))</f>
        <v>0</v>
      </c>
    </row>
    <row r="3484" spans="1:34">
      <c r="A3484" s="45" t="s">
        <v>5002</v>
      </c>
      <c r="B3484" s="46">
        <v>42317</v>
      </c>
      <c r="C3484" s="45" t="s">
        <v>5003</v>
      </c>
      <c r="D3484" s="47" t="s">
        <v>25</v>
      </c>
      <c r="E3484" s="48"/>
      <c r="F3484" s="46"/>
      <c r="G3484" s="49"/>
      <c r="H3484" s="48">
        <v>80</v>
      </c>
      <c r="I3484" s="129">
        <f>INDEX('TOL2008'!B:B,MATCH(A3484,'TOL2008'!A:A,0))</f>
        <v>17212</v>
      </c>
      <c r="J3484" s="132" t="str">
        <f>INDEX(Pääluokka!$H$2:$H$100,MATCH(VALUE(LEFT(Taulukko1[[#This Row],[TOL2008]],2)),Pääluokka!$G$2:$G$100,0))</f>
        <v>Teollisuus</v>
      </c>
      <c r="K3484" s="132" t="str">
        <f>INDEX(Pääluokka!$I$2:$I$100,MATCH(VALUE(LEFT(Taulukko1[[#This Row],[TOL2008]],2)),Pääluokka!$G$2:$G$100,0))</f>
        <v>Teollisuus (C-E)</v>
      </c>
      <c r="L3484" s="50" t="str">
        <f t="shared" si="540"/>
        <v>NA</v>
      </c>
      <c r="M3484" s="51">
        <f t="shared" si="541"/>
        <v>42317</v>
      </c>
      <c r="N3484" s="51">
        <f t="shared" si="542"/>
        <v>42368</v>
      </c>
      <c r="O3484" s="51">
        <f t="shared" si="543"/>
        <v>42309</v>
      </c>
      <c r="P3484" s="51">
        <f t="shared" si="544"/>
        <v>42339</v>
      </c>
      <c r="Q3484" s="41">
        <f t="shared" si="545"/>
        <v>2015</v>
      </c>
      <c r="R3484" s="41">
        <f t="shared" si="546"/>
        <v>2015</v>
      </c>
      <c r="S3484" s="51" t="str">
        <f>YEAR(Taulukko1[[#This Row],[Alku KK]])&amp;"Q"&amp;ROUNDDOWN((MONTH(Taulukko1[[#This Row],[Alku KK]])-1)/3+1,0)</f>
        <v>2015Q4</v>
      </c>
      <c r="T3484" s="51" t="str">
        <f>YEAR(Taulukko1[[#This Row],[Loppu KK]])&amp;"Q"&amp;ROUNDDOWN((MONTH(Taulukko1[[#This Row],[Loppu KK]])-1)/3+1,0)</f>
        <v>2015Q4</v>
      </c>
      <c r="U3484" s="66">
        <f>IF(COUNT(Taulukko1[[#This Row],[Neuvottelujen alaiset ]])=1,Taulukko1[[#This Row],[Neuvottelujen alaiset ]],Taulukko1[[#This Row],[Vähennystarve]])</f>
        <v>80</v>
      </c>
      <c r="V3484" s="52" t="str">
        <f t="shared" si="547"/>
        <v>NA</v>
      </c>
      <c r="W3484" s="52" t="str">
        <f t="shared" si="548"/>
        <v>NA</v>
      </c>
      <c r="X3484" s="52" t="str">
        <f t="shared" si="549"/>
        <v>NA</v>
      </c>
      <c r="Y3484" s="90" t="b">
        <f>AND(MONTH(Taulukko1[[#This Row],[Alku PVM]] )=6,DAY(Taulukko1[[#This Row],[Alku PVM]] )&gt;19)</f>
        <v>0</v>
      </c>
      <c r="Z3484" s="90" t="b">
        <f>AND(MONTH(Taulukko1[[#This Row],[Loppu PVM]] )=6,DAY(Taulukko1[[#This Row],[Loppu PVM]] )&gt;19)</f>
        <v>0</v>
      </c>
      <c r="AA3484" s="90" t="b">
        <f>OR(MONTH(Taulukko1[[#This Row],[Alku PVM]] )&lt;=5,AND(MONTH(Taulukko1[[#This Row],[Alku PVM]] )=6,DAY(Taulukko1[[#This Row],[Alku PVM]] )&lt;20))</f>
        <v>0</v>
      </c>
      <c r="AB3484" s="90" t="b">
        <f>OR(MONTH(Taulukko1[[#This Row],[Loppu PVM]])&lt;=5,AND(MONTH(Taulukko1[[#This Row],[Loppu PVM]] )=6,DAY(Taulukko1[[#This Row],[Loppu PVM]])&lt;20))</f>
        <v>0</v>
      </c>
      <c r="AC3484" s="90" t="b">
        <f>OR(MONTH(Taulukko1[[#This Row],[Alku PVM]] )&lt;=3,AND(MONTH(Taulukko1[[#This Row],[Alku PVM]] )=3))</f>
        <v>0</v>
      </c>
      <c r="AD3484" s="90" t="b">
        <f>OR(MONTH(Taulukko1[[#This Row],[Loppu PVM]] )&lt;=3,AND(MONTH(Taulukko1[[#This Row],[Loppu PVM]] )=3))</f>
        <v>0</v>
      </c>
      <c r="AE3484" s="90" t="b">
        <f>OR(MONTH(Taulukko1[[#This Row],[Alku PVM]] )&lt;=9,AND(MONTH(Taulukko1[[#This Row],[Alku PVM]] )=9))</f>
        <v>0</v>
      </c>
      <c r="AF3484" s="90" t="b">
        <f>OR(MONTH(Taulukko1[[#This Row],[Loppu PVM]])&lt;=9,AND(MONTH(Taulukko1[[#This Row],[Loppu PVM]] )=9))</f>
        <v>0</v>
      </c>
      <c r="AG3484" s="90" t="b">
        <f>OR(MONTH(Taulukko1[[#This Row],[Alku PVM]] )&lt;=6,AND(MONTH(Taulukko1[[#This Row],[Alku PVM]] )=6))</f>
        <v>0</v>
      </c>
      <c r="AH3484" s="90" t="b">
        <f>OR(MONTH(Taulukko1[[#This Row],[Loppu PVM]])&lt;=6,AND(MONTH(Taulukko1[[#This Row],[Loppu PVM]] )=6))</f>
        <v>0</v>
      </c>
    </row>
    <row r="3485" spans="1:34">
      <c r="A3485" s="25" t="s">
        <v>4992</v>
      </c>
      <c r="B3485" s="26">
        <v>42318</v>
      </c>
      <c r="C3485" s="25" t="s">
        <v>4993</v>
      </c>
      <c r="D3485" s="35"/>
      <c r="E3485" s="27">
        <v>350</v>
      </c>
      <c r="F3485" s="26">
        <v>42387</v>
      </c>
      <c r="G3485" s="33">
        <v>190</v>
      </c>
      <c r="H3485" s="27">
        <v>4100</v>
      </c>
      <c r="I3485" s="126">
        <f>INDEX('TOL2008'!B:B,MATCH(A3485,'TOL2008'!A:A,0))</f>
        <v>85420</v>
      </c>
      <c r="J3485" s="133" t="str">
        <f>INDEX(Pääluokka!$H$2:$H$100,MATCH(VALUE(LEFT(Taulukko1[[#This Row],[TOL2008]],2)),Pääluokka!$G$2:$G$100,0))</f>
        <v>Koulutus</v>
      </c>
      <c r="K3485" s="133" t="str">
        <f>INDEX(Pääluokka!$I$2:$I$100,MATCH(VALUE(LEFT(Taulukko1[[#This Row],[TOL2008]],2)),Pääluokka!$G$2:$G$100,0))</f>
        <v>Muut toimialat (O-Q, T-X)</v>
      </c>
      <c r="L3485" s="41">
        <f t="shared" si="540"/>
        <v>69</v>
      </c>
      <c r="M3485" s="43">
        <f t="shared" si="541"/>
        <v>42318</v>
      </c>
      <c r="N3485" s="43">
        <f t="shared" si="542"/>
        <v>42387</v>
      </c>
      <c r="O3485" s="43">
        <f t="shared" si="543"/>
        <v>42309</v>
      </c>
      <c r="P3485" s="43">
        <f t="shared" si="544"/>
        <v>42370</v>
      </c>
      <c r="Q3485" s="41">
        <f t="shared" si="545"/>
        <v>2015</v>
      </c>
      <c r="R3485" s="41">
        <f t="shared" si="546"/>
        <v>2016</v>
      </c>
      <c r="S3485" s="43" t="str">
        <f>YEAR(Taulukko1[[#This Row],[Alku KK]])&amp;"Q"&amp;ROUNDDOWN((MONTH(Taulukko1[[#This Row],[Alku KK]])-1)/3+1,0)</f>
        <v>2015Q4</v>
      </c>
      <c r="T3485" s="43" t="str">
        <f>YEAR(Taulukko1[[#This Row],[Loppu KK]])&amp;"Q"&amp;ROUNDDOWN((MONTH(Taulukko1[[#This Row],[Loppu KK]])-1)/3+1,0)</f>
        <v>2016Q1</v>
      </c>
      <c r="U3485" s="66">
        <f>IF(COUNT(Taulukko1[[#This Row],[Neuvottelujen alaiset ]])=1,Taulukko1[[#This Row],[Neuvottelujen alaiset ]],Taulukko1[[#This Row],[Vähennystarve]])</f>
        <v>4100</v>
      </c>
      <c r="V3485" s="44">
        <f t="shared" si="547"/>
        <v>8.5365853658536592E-2</v>
      </c>
      <c r="W3485" s="44">
        <f t="shared" si="548"/>
        <v>4.6341463414634146E-2</v>
      </c>
      <c r="X3485" s="44">
        <f t="shared" si="549"/>
        <v>0.54285714285714282</v>
      </c>
      <c r="Y3485" s="90" t="b">
        <f>AND(MONTH(Taulukko1[[#This Row],[Alku PVM]] )=6,DAY(Taulukko1[[#This Row],[Alku PVM]] )&gt;19)</f>
        <v>0</v>
      </c>
      <c r="Z3485" s="90" t="b">
        <f>AND(MONTH(Taulukko1[[#This Row],[Loppu PVM]] )=6,DAY(Taulukko1[[#This Row],[Loppu PVM]] )&gt;19)</f>
        <v>0</v>
      </c>
      <c r="AA3485" s="90" t="b">
        <f>OR(MONTH(Taulukko1[[#This Row],[Alku PVM]] )&lt;=5,AND(MONTH(Taulukko1[[#This Row],[Alku PVM]] )=6,DAY(Taulukko1[[#This Row],[Alku PVM]] )&lt;20))</f>
        <v>0</v>
      </c>
      <c r="AB3485" s="90" t="b">
        <f>OR(MONTH(Taulukko1[[#This Row],[Loppu PVM]])&lt;=5,AND(MONTH(Taulukko1[[#This Row],[Loppu PVM]] )=6,DAY(Taulukko1[[#This Row],[Loppu PVM]])&lt;20))</f>
        <v>1</v>
      </c>
      <c r="AC3485" s="90" t="b">
        <f>OR(MONTH(Taulukko1[[#This Row],[Alku PVM]] )&lt;=3,AND(MONTH(Taulukko1[[#This Row],[Alku PVM]] )=3))</f>
        <v>0</v>
      </c>
      <c r="AD3485" s="90" t="b">
        <f>OR(MONTH(Taulukko1[[#This Row],[Loppu PVM]] )&lt;=3,AND(MONTH(Taulukko1[[#This Row],[Loppu PVM]] )=3))</f>
        <v>1</v>
      </c>
      <c r="AE3485" s="90" t="b">
        <f>OR(MONTH(Taulukko1[[#This Row],[Alku PVM]] )&lt;=9,AND(MONTH(Taulukko1[[#This Row],[Alku PVM]] )=9))</f>
        <v>0</v>
      </c>
      <c r="AF3485" s="90" t="b">
        <f>OR(MONTH(Taulukko1[[#This Row],[Loppu PVM]])&lt;=9,AND(MONTH(Taulukko1[[#This Row],[Loppu PVM]] )=9))</f>
        <v>1</v>
      </c>
      <c r="AG3485" s="90" t="b">
        <f>OR(MONTH(Taulukko1[[#This Row],[Alku PVM]] )&lt;=6,AND(MONTH(Taulukko1[[#This Row],[Alku PVM]] )=6))</f>
        <v>0</v>
      </c>
      <c r="AH3485" s="90" t="b">
        <f>OR(MONTH(Taulukko1[[#This Row],[Loppu PVM]])&lt;=6,AND(MONTH(Taulukko1[[#This Row],[Loppu PVM]] )=6))</f>
        <v>1</v>
      </c>
    </row>
    <row r="3486" spans="1:34">
      <c r="A3486" s="45" t="s">
        <v>4991</v>
      </c>
      <c r="B3486" s="46">
        <v>42318</v>
      </c>
      <c r="C3486" s="45" t="s">
        <v>4830</v>
      </c>
      <c r="D3486" s="35" t="s">
        <v>25</v>
      </c>
      <c r="E3486" s="48"/>
      <c r="F3486" s="46">
        <v>42381</v>
      </c>
      <c r="G3486" s="49">
        <v>18</v>
      </c>
      <c r="H3486" s="48">
        <v>215</v>
      </c>
      <c r="I3486" s="129">
        <f>INDEX('TOL2008'!B:B,MATCH(A3486,'TOL2008'!A:A,0))</f>
        <v>90010</v>
      </c>
      <c r="J3486" s="132" t="str">
        <f>INDEX(Pääluokka!$H$2:$H$100,MATCH(VALUE(LEFT(Taulukko1[[#This Row],[TOL2008]],2)),Pääluokka!$G$2:$G$100,0))</f>
        <v>Taiteet, viihde ja virkistys</v>
      </c>
      <c r="K3486" s="132" t="str">
        <f>INDEX(Pääluokka!$I$2:$I$100,MATCH(VALUE(LEFT(Taulukko1[[#This Row],[TOL2008]],2)),Pääluokka!$G$2:$G$100,0))</f>
        <v>Palvelualat (G-N, R, S)</v>
      </c>
      <c r="L3486" s="50">
        <f t="shared" si="540"/>
        <v>63</v>
      </c>
      <c r="M3486" s="51">
        <f t="shared" si="541"/>
        <v>42318</v>
      </c>
      <c r="N3486" s="51">
        <f t="shared" si="542"/>
        <v>42381</v>
      </c>
      <c r="O3486" s="51">
        <f t="shared" si="543"/>
        <v>42309</v>
      </c>
      <c r="P3486" s="51">
        <f t="shared" si="544"/>
        <v>42370</v>
      </c>
      <c r="Q3486" s="41">
        <f t="shared" si="545"/>
        <v>2015</v>
      </c>
      <c r="R3486" s="41">
        <f t="shared" si="546"/>
        <v>2016</v>
      </c>
      <c r="S3486" s="51" t="str">
        <f>YEAR(Taulukko1[[#This Row],[Alku KK]])&amp;"Q"&amp;ROUNDDOWN((MONTH(Taulukko1[[#This Row],[Alku KK]])-1)/3+1,0)</f>
        <v>2015Q4</v>
      </c>
      <c r="T3486" s="51" t="str">
        <f>YEAR(Taulukko1[[#This Row],[Loppu KK]])&amp;"Q"&amp;ROUNDDOWN((MONTH(Taulukko1[[#This Row],[Loppu KK]])-1)/3+1,0)</f>
        <v>2016Q1</v>
      </c>
      <c r="U3486" s="66">
        <f>IF(COUNT(Taulukko1[[#This Row],[Neuvottelujen alaiset ]])=1,Taulukko1[[#This Row],[Neuvottelujen alaiset ]],Taulukko1[[#This Row],[Vähennystarve]])</f>
        <v>215</v>
      </c>
      <c r="V3486" s="52" t="str">
        <f t="shared" si="547"/>
        <v>NA</v>
      </c>
      <c r="W3486" s="52">
        <f t="shared" si="548"/>
        <v>8.3720930232558138E-2</v>
      </c>
      <c r="X3486" s="52" t="str">
        <f t="shared" si="549"/>
        <v>NA</v>
      </c>
      <c r="Y3486" s="90" t="b">
        <f>AND(MONTH(Taulukko1[[#This Row],[Alku PVM]] )=6,DAY(Taulukko1[[#This Row],[Alku PVM]] )&gt;19)</f>
        <v>0</v>
      </c>
      <c r="Z3486" s="90" t="b">
        <f>AND(MONTH(Taulukko1[[#This Row],[Loppu PVM]] )=6,DAY(Taulukko1[[#This Row],[Loppu PVM]] )&gt;19)</f>
        <v>0</v>
      </c>
      <c r="AA3486" s="90" t="b">
        <f>OR(MONTH(Taulukko1[[#This Row],[Alku PVM]] )&lt;=5,AND(MONTH(Taulukko1[[#This Row],[Alku PVM]] )=6,DAY(Taulukko1[[#This Row],[Alku PVM]] )&lt;20))</f>
        <v>0</v>
      </c>
      <c r="AB3486" s="90" t="b">
        <f>OR(MONTH(Taulukko1[[#This Row],[Loppu PVM]])&lt;=5,AND(MONTH(Taulukko1[[#This Row],[Loppu PVM]] )=6,DAY(Taulukko1[[#This Row],[Loppu PVM]])&lt;20))</f>
        <v>1</v>
      </c>
      <c r="AC3486" s="90" t="b">
        <f>OR(MONTH(Taulukko1[[#This Row],[Alku PVM]] )&lt;=3,AND(MONTH(Taulukko1[[#This Row],[Alku PVM]] )=3))</f>
        <v>0</v>
      </c>
      <c r="AD3486" s="90" t="b">
        <f>OR(MONTH(Taulukko1[[#This Row],[Loppu PVM]] )&lt;=3,AND(MONTH(Taulukko1[[#This Row],[Loppu PVM]] )=3))</f>
        <v>1</v>
      </c>
      <c r="AE3486" s="90" t="b">
        <f>OR(MONTH(Taulukko1[[#This Row],[Alku PVM]] )&lt;=9,AND(MONTH(Taulukko1[[#This Row],[Alku PVM]] )=9))</f>
        <v>0</v>
      </c>
      <c r="AF3486" s="90" t="b">
        <f>OR(MONTH(Taulukko1[[#This Row],[Loppu PVM]])&lt;=9,AND(MONTH(Taulukko1[[#This Row],[Loppu PVM]] )=9))</f>
        <v>1</v>
      </c>
      <c r="AG3486" s="90" t="b">
        <f>OR(MONTH(Taulukko1[[#This Row],[Alku PVM]] )&lt;=6,AND(MONTH(Taulukko1[[#This Row],[Alku PVM]] )=6))</f>
        <v>0</v>
      </c>
      <c r="AH3486" s="90" t="b">
        <f>OR(MONTH(Taulukko1[[#This Row],[Loppu PVM]])&lt;=6,AND(MONTH(Taulukko1[[#This Row],[Loppu PVM]] )=6))</f>
        <v>1</v>
      </c>
    </row>
    <row r="3487" spans="1:34">
      <c r="A3487" s="25" t="s">
        <v>5058</v>
      </c>
      <c r="B3487" s="26">
        <v>42319</v>
      </c>
      <c r="C3487" s="25"/>
      <c r="D3487" s="35"/>
      <c r="E3487" s="27">
        <v>8</v>
      </c>
      <c r="F3487" s="26">
        <v>42366</v>
      </c>
      <c r="G3487" s="33">
        <v>8</v>
      </c>
      <c r="H3487" s="27">
        <v>80</v>
      </c>
      <c r="I3487" s="126">
        <f>INDEX('TOL2008'!B:B,MATCH(A3487,'TOL2008'!A:A,0))</f>
        <v>81100</v>
      </c>
      <c r="J3487" s="133" t="str">
        <f>INDEX(Pääluokka!$H$2:$H$100,MATCH(VALUE(LEFT(Taulukko1[[#This Row],[TOL2008]],2)),Pääluokka!$G$2:$G$100,0))</f>
        <v>Hallinto- ja tukipalvelutoiminta</v>
      </c>
      <c r="K3487" s="133" t="str">
        <f>INDEX(Pääluokka!$I$2:$I$100,MATCH(VALUE(LEFT(Taulukko1[[#This Row],[TOL2008]],2)),Pääluokka!$G$2:$G$100,0))</f>
        <v>Palvelualat (G-N, R, S)</v>
      </c>
      <c r="L3487" s="41">
        <f t="shared" si="540"/>
        <v>47</v>
      </c>
      <c r="M3487" s="43">
        <f t="shared" si="541"/>
        <v>42319</v>
      </c>
      <c r="N3487" s="43">
        <f t="shared" si="542"/>
        <v>42366</v>
      </c>
      <c r="O3487" s="43">
        <f t="shared" si="543"/>
        <v>42309</v>
      </c>
      <c r="P3487" s="43">
        <f t="shared" si="544"/>
        <v>42339</v>
      </c>
      <c r="Q3487" s="41">
        <f t="shared" si="545"/>
        <v>2015</v>
      </c>
      <c r="R3487" s="41">
        <f t="shared" si="546"/>
        <v>2015</v>
      </c>
      <c r="S3487" s="43" t="str">
        <f>YEAR(Taulukko1[[#This Row],[Alku KK]])&amp;"Q"&amp;ROUNDDOWN((MONTH(Taulukko1[[#This Row],[Alku KK]])-1)/3+1,0)</f>
        <v>2015Q4</v>
      </c>
      <c r="T3487" s="43" t="str">
        <f>YEAR(Taulukko1[[#This Row],[Loppu KK]])&amp;"Q"&amp;ROUNDDOWN((MONTH(Taulukko1[[#This Row],[Loppu KK]])-1)/3+1,0)</f>
        <v>2015Q4</v>
      </c>
      <c r="U3487" s="66">
        <f>IF(COUNT(Taulukko1[[#This Row],[Neuvottelujen alaiset ]])=1,Taulukko1[[#This Row],[Neuvottelujen alaiset ]],Taulukko1[[#This Row],[Vähennystarve]])</f>
        <v>80</v>
      </c>
      <c r="V3487" s="44">
        <f t="shared" si="547"/>
        <v>0.1</v>
      </c>
      <c r="W3487" s="44">
        <f t="shared" si="548"/>
        <v>0.1</v>
      </c>
      <c r="X3487" s="44">
        <f t="shared" si="549"/>
        <v>1</v>
      </c>
      <c r="Y3487" s="90" t="b">
        <f>AND(MONTH(Taulukko1[[#This Row],[Alku PVM]] )=6,DAY(Taulukko1[[#This Row],[Alku PVM]] )&gt;19)</f>
        <v>0</v>
      </c>
      <c r="Z3487" s="90" t="b">
        <f>AND(MONTH(Taulukko1[[#This Row],[Loppu PVM]] )=6,DAY(Taulukko1[[#This Row],[Loppu PVM]] )&gt;19)</f>
        <v>0</v>
      </c>
      <c r="AA3487" s="90" t="b">
        <f>OR(MONTH(Taulukko1[[#This Row],[Alku PVM]] )&lt;=5,AND(MONTH(Taulukko1[[#This Row],[Alku PVM]] )=6,DAY(Taulukko1[[#This Row],[Alku PVM]] )&lt;20))</f>
        <v>0</v>
      </c>
      <c r="AB3487" s="90" t="b">
        <f>OR(MONTH(Taulukko1[[#This Row],[Loppu PVM]])&lt;=5,AND(MONTH(Taulukko1[[#This Row],[Loppu PVM]] )=6,DAY(Taulukko1[[#This Row],[Loppu PVM]])&lt;20))</f>
        <v>0</v>
      </c>
      <c r="AC3487" s="90" t="b">
        <f>OR(MONTH(Taulukko1[[#This Row],[Alku PVM]] )&lt;=3,AND(MONTH(Taulukko1[[#This Row],[Alku PVM]] )=3))</f>
        <v>0</v>
      </c>
      <c r="AD3487" s="90" t="b">
        <f>OR(MONTH(Taulukko1[[#This Row],[Loppu PVM]] )&lt;=3,AND(MONTH(Taulukko1[[#This Row],[Loppu PVM]] )=3))</f>
        <v>0</v>
      </c>
      <c r="AE3487" s="90" t="b">
        <f>OR(MONTH(Taulukko1[[#This Row],[Alku PVM]] )&lt;=9,AND(MONTH(Taulukko1[[#This Row],[Alku PVM]] )=9))</f>
        <v>0</v>
      </c>
      <c r="AF3487" s="90" t="b">
        <f>OR(MONTH(Taulukko1[[#This Row],[Loppu PVM]])&lt;=9,AND(MONTH(Taulukko1[[#This Row],[Loppu PVM]] )=9))</f>
        <v>0</v>
      </c>
      <c r="AG3487" s="90" t="b">
        <f>OR(MONTH(Taulukko1[[#This Row],[Alku PVM]] )&lt;=6,AND(MONTH(Taulukko1[[#This Row],[Alku PVM]] )=6))</f>
        <v>0</v>
      </c>
      <c r="AH3487" s="90" t="b">
        <f>OR(MONTH(Taulukko1[[#This Row],[Loppu PVM]])&lt;=6,AND(MONTH(Taulukko1[[#This Row],[Loppu PVM]] )=6))</f>
        <v>0</v>
      </c>
    </row>
    <row r="3488" spans="1:34">
      <c r="A3488" s="45" t="s">
        <v>351</v>
      </c>
      <c r="B3488" s="46">
        <v>42320</v>
      </c>
      <c r="C3488" s="45" t="s">
        <v>4998</v>
      </c>
      <c r="D3488" s="35" t="s">
        <v>25</v>
      </c>
      <c r="E3488" s="48">
        <v>75</v>
      </c>
      <c r="F3488" s="46">
        <v>42373</v>
      </c>
      <c r="G3488" s="49">
        <v>44</v>
      </c>
      <c r="H3488" s="48">
        <v>725</v>
      </c>
      <c r="I3488" s="129">
        <f>INDEX('TOL2008'!B:B,MATCH(A3488,'TOL2008'!A:A,0))</f>
        <v>28950</v>
      </c>
      <c r="J3488" s="132" t="str">
        <f>INDEX(Pääluokka!$H$2:$H$100,MATCH(VALUE(LEFT(Taulukko1[[#This Row],[TOL2008]],2)),Pääluokka!$G$2:$G$100,0))</f>
        <v>Teollisuus</v>
      </c>
      <c r="K3488" s="132" t="str">
        <f>INDEX(Pääluokka!$I$2:$I$100,MATCH(VALUE(LEFT(Taulukko1[[#This Row],[TOL2008]],2)),Pääluokka!$G$2:$G$100,0))</f>
        <v>Teollisuus (C-E)</v>
      </c>
      <c r="L3488" s="50">
        <f t="shared" si="540"/>
        <v>53</v>
      </c>
      <c r="M3488" s="51">
        <f t="shared" si="541"/>
        <v>42320</v>
      </c>
      <c r="N3488" s="51">
        <f t="shared" si="542"/>
        <v>42373</v>
      </c>
      <c r="O3488" s="51">
        <f t="shared" si="543"/>
        <v>42309</v>
      </c>
      <c r="P3488" s="51">
        <f t="shared" si="544"/>
        <v>42370</v>
      </c>
      <c r="Q3488" s="41">
        <f t="shared" si="545"/>
        <v>2015</v>
      </c>
      <c r="R3488" s="41">
        <f t="shared" si="546"/>
        <v>2016</v>
      </c>
      <c r="S3488" s="51" t="str">
        <f>YEAR(Taulukko1[[#This Row],[Alku KK]])&amp;"Q"&amp;ROUNDDOWN((MONTH(Taulukko1[[#This Row],[Alku KK]])-1)/3+1,0)</f>
        <v>2015Q4</v>
      </c>
      <c r="T3488" s="51" t="str">
        <f>YEAR(Taulukko1[[#This Row],[Loppu KK]])&amp;"Q"&amp;ROUNDDOWN((MONTH(Taulukko1[[#This Row],[Loppu KK]])-1)/3+1,0)</f>
        <v>2016Q1</v>
      </c>
      <c r="U3488" s="66">
        <f>IF(COUNT(Taulukko1[[#This Row],[Neuvottelujen alaiset ]])=1,Taulukko1[[#This Row],[Neuvottelujen alaiset ]],Taulukko1[[#This Row],[Vähennystarve]])</f>
        <v>725</v>
      </c>
      <c r="V3488" s="52">
        <f t="shared" si="547"/>
        <v>0.10344827586206896</v>
      </c>
      <c r="W3488" s="52">
        <f t="shared" si="548"/>
        <v>6.0689655172413794E-2</v>
      </c>
      <c r="X3488" s="52">
        <f t="shared" si="549"/>
        <v>0.58666666666666667</v>
      </c>
      <c r="Y3488" s="90" t="b">
        <f>AND(MONTH(Taulukko1[[#This Row],[Alku PVM]] )=6,DAY(Taulukko1[[#This Row],[Alku PVM]] )&gt;19)</f>
        <v>0</v>
      </c>
      <c r="Z3488" s="90" t="b">
        <f>AND(MONTH(Taulukko1[[#This Row],[Loppu PVM]] )=6,DAY(Taulukko1[[#This Row],[Loppu PVM]] )&gt;19)</f>
        <v>0</v>
      </c>
      <c r="AA3488" s="90" t="b">
        <f>OR(MONTH(Taulukko1[[#This Row],[Alku PVM]] )&lt;=5,AND(MONTH(Taulukko1[[#This Row],[Alku PVM]] )=6,DAY(Taulukko1[[#This Row],[Alku PVM]] )&lt;20))</f>
        <v>0</v>
      </c>
      <c r="AB3488" s="90" t="b">
        <f>OR(MONTH(Taulukko1[[#This Row],[Loppu PVM]])&lt;=5,AND(MONTH(Taulukko1[[#This Row],[Loppu PVM]] )=6,DAY(Taulukko1[[#This Row],[Loppu PVM]])&lt;20))</f>
        <v>1</v>
      </c>
      <c r="AC3488" s="90" t="b">
        <f>OR(MONTH(Taulukko1[[#This Row],[Alku PVM]] )&lt;=3,AND(MONTH(Taulukko1[[#This Row],[Alku PVM]] )=3))</f>
        <v>0</v>
      </c>
      <c r="AD3488" s="90" t="b">
        <f>OR(MONTH(Taulukko1[[#This Row],[Loppu PVM]] )&lt;=3,AND(MONTH(Taulukko1[[#This Row],[Loppu PVM]] )=3))</f>
        <v>1</v>
      </c>
      <c r="AE3488" s="90" t="b">
        <f>OR(MONTH(Taulukko1[[#This Row],[Alku PVM]] )&lt;=9,AND(MONTH(Taulukko1[[#This Row],[Alku PVM]] )=9))</f>
        <v>0</v>
      </c>
      <c r="AF3488" s="90" t="b">
        <f>OR(MONTH(Taulukko1[[#This Row],[Loppu PVM]])&lt;=9,AND(MONTH(Taulukko1[[#This Row],[Loppu PVM]] )=9))</f>
        <v>1</v>
      </c>
      <c r="AG3488" s="90" t="b">
        <f>OR(MONTH(Taulukko1[[#This Row],[Alku PVM]] )&lt;=6,AND(MONTH(Taulukko1[[#This Row],[Alku PVM]] )=6))</f>
        <v>0</v>
      </c>
      <c r="AH3488" s="90" t="b">
        <f>OR(MONTH(Taulukko1[[#This Row],[Loppu PVM]])&lt;=6,AND(MONTH(Taulukko1[[#This Row],[Loppu PVM]] )=6))</f>
        <v>1</v>
      </c>
    </row>
    <row r="3489" spans="1:34">
      <c r="A3489" s="21" t="s">
        <v>50</v>
      </c>
      <c r="B3489" s="46">
        <v>42320</v>
      </c>
      <c r="C3489" s="45" t="s">
        <v>5060</v>
      </c>
      <c r="D3489" s="47" t="s">
        <v>25</v>
      </c>
      <c r="E3489" s="48"/>
      <c r="F3489" s="46"/>
      <c r="G3489" s="49"/>
      <c r="H3489" s="48">
        <v>580</v>
      </c>
      <c r="I3489" s="129">
        <f>INDEX('TOL2008'!B:B,MATCH(A3489,'TOL2008'!A:A,0))</f>
        <v>17120</v>
      </c>
      <c r="J3489" s="132" t="str">
        <f>INDEX(Pääluokka!$H$2:$H$100,MATCH(VALUE(LEFT(Taulukko1[[#This Row],[TOL2008]],2)),Pääluokka!$G$2:$G$100,0))</f>
        <v>Teollisuus</v>
      </c>
      <c r="K3489" s="132" t="str">
        <f>INDEX(Pääluokka!$I$2:$I$100,MATCH(VALUE(LEFT(Taulukko1[[#This Row],[TOL2008]],2)),Pääluokka!$G$2:$G$100,0))</f>
        <v>Teollisuus (C-E)</v>
      </c>
      <c r="L3489" s="50" t="str">
        <f t="shared" si="540"/>
        <v>NA</v>
      </c>
      <c r="M3489" s="51">
        <f t="shared" si="541"/>
        <v>42320</v>
      </c>
      <c r="N3489" s="51">
        <f t="shared" si="542"/>
        <v>42371</v>
      </c>
      <c r="O3489" s="51">
        <f t="shared" si="543"/>
        <v>42309</v>
      </c>
      <c r="P3489" s="51">
        <f t="shared" si="544"/>
        <v>42370</v>
      </c>
      <c r="Q3489" s="41">
        <f t="shared" si="545"/>
        <v>2015</v>
      </c>
      <c r="R3489" s="41">
        <f t="shared" si="546"/>
        <v>2016</v>
      </c>
      <c r="S3489" s="51" t="str">
        <f>YEAR(Taulukko1[[#This Row],[Alku KK]])&amp;"Q"&amp;ROUNDDOWN((MONTH(Taulukko1[[#This Row],[Alku KK]])-1)/3+1,0)</f>
        <v>2015Q4</v>
      </c>
      <c r="T3489" s="51" t="str">
        <f>YEAR(Taulukko1[[#This Row],[Loppu KK]])&amp;"Q"&amp;ROUNDDOWN((MONTH(Taulukko1[[#This Row],[Loppu KK]])-1)/3+1,0)</f>
        <v>2016Q1</v>
      </c>
      <c r="U3489" s="66">
        <f>IF(COUNT(Taulukko1[[#This Row],[Neuvottelujen alaiset ]])=1,Taulukko1[[#This Row],[Neuvottelujen alaiset ]],Taulukko1[[#This Row],[Vähennystarve]])</f>
        <v>580</v>
      </c>
      <c r="V3489" s="52" t="str">
        <f t="shared" si="547"/>
        <v>NA</v>
      </c>
      <c r="W3489" s="52" t="str">
        <f t="shared" si="548"/>
        <v>NA</v>
      </c>
      <c r="X3489" s="52" t="str">
        <f t="shared" si="549"/>
        <v>NA</v>
      </c>
      <c r="Y3489" s="90" t="b">
        <f>AND(MONTH(Taulukko1[[#This Row],[Alku PVM]] )=6,DAY(Taulukko1[[#This Row],[Alku PVM]] )&gt;19)</f>
        <v>0</v>
      </c>
      <c r="Z3489" s="90" t="b">
        <f>AND(MONTH(Taulukko1[[#This Row],[Loppu PVM]] )=6,DAY(Taulukko1[[#This Row],[Loppu PVM]] )&gt;19)</f>
        <v>0</v>
      </c>
      <c r="AA3489" s="90" t="b">
        <f>OR(MONTH(Taulukko1[[#This Row],[Alku PVM]] )&lt;=5,AND(MONTH(Taulukko1[[#This Row],[Alku PVM]] )=6,DAY(Taulukko1[[#This Row],[Alku PVM]] )&lt;20))</f>
        <v>0</v>
      </c>
      <c r="AB3489" s="90" t="b">
        <f>OR(MONTH(Taulukko1[[#This Row],[Loppu PVM]])&lt;=5,AND(MONTH(Taulukko1[[#This Row],[Loppu PVM]] )=6,DAY(Taulukko1[[#This Row],[Loppu PVM]])&lt;20))</f>
        <v>1</v>
      </c>
      <c r="AC3489" s="90" t="b">
        <f>OR(MONTH(Taulukko1[[#This Row],[Alku PVM]] )&lt;=3,AND(MONTH(Taulukko1[[#This Row],[Alku PVM]] )=3))</f>
        <v>0</v>
      </c>
      <c r="AD3489" s="90" t="b">
        <f>OR(MONTH(Taulukko1[[#This Row],[Loppu PVM]] )&lt;=3,AND(MONTH(Taulukko1[[#This Row],[Loppu PVM]] )=3))</f>
        <v>1</v>
      </c>
      <c r="AE3489" s="90" t="b">
        <f>OR(MONTH(Taulukko1[[#This Row],[Alku PVM]] )&lt;=9,AND(MONTH(Taulukko1[[#This Row],[Alku PVM]] )=9))</f>
        <v>0</v>
      </c>
      <c r="AF3489" s="90" t="b">
        <f>OR(MONTH(Taulukko1[[#This Row],[Loppu PVM]])&lt;=9,AND(MONTH(Taulukko1[[#This Row],[Loppu PVM]] )=9))</f>
        <v>1</v>
      </c>
      <c r="AG3489" s="90" t="b">
        <f>OR(MONTH(Taulukko1[[#This Row],[Alku PVM]] )&lt;=6,AND(MONTH(Taulukko1[[#This Row],[Alku PVM]] )=6))</f>
        <v>0</v>
      </c>
      <c r="AH3489" s="90" t="b">
        <f>OR(MONTH(Taulukko1[[#This Row],[Loppu PVM]])&lt;=6,AND(MONTH(Taulukko1[[#This Row],[Loppu PVM]] )=6))</f>
        <v>1</v>
      </c>
    </row>
    <row r="3490" spans="1:34">
      <c r="A3490" s="45" t="s">
        <v>4997</v>
      </c>
      <c r="B3490" s="46">
        <v>42324</v>
      </c>
      <c r="C3490" s="45" t="s">
        <v>1634</v>
      </c>
      <c r="D3490" s="35" t="s">
        <v>25</v>
      </c>
      <c r="E3490" s="48">
        <v>20</v>
      </c>
      <c r="F3490" s="46">
        <v>42391</v>
      </c>
      <c r="G3490" s="49">
        <v>14</v>
      </c>
      <c r="H3490" s="48">
        <v>220</v>
      </c>
      <c r="I3490" s="129">
        <f>INDEX('TOL2008'!B:B,MATCH(A3490,'TOL2008'!A:A,0))</f>
        <v>85420</v>
      </c>
      <c r="J3490" s="132" t="str">
        <f>INDEX(Pääluokka!$H$2:$H$100,MATCH(VALUE(LEFT(Taulukko1[[#This Row],[TOL2008]],2)),Pääluokka!$G$2:$G$100,0))</f>
        <v>Koulutus</v>
      </c>
      <c r="K3490" s="132" t="str">
        <f>INDEX(Pääluokka!$I$2:$I$100,MATCH(VALUE(LEFT(Taulukko1[[#This Row],[TOL2008]],2)),Pääluokka!$G$2:$G$100,0))</f>
        <v>Muut toimialat (O-Q, T-X)</v>
      </c>
      <c r="L3490" s="50">
        <f t="shared" si="540"/>
        <v>67</v>
      </c>
      <c r="M3490" s="51">
        <f t="shared" si="541"/>
        <v>42324</v>
      </c>
      <c r="N3490" s="51">
        <f t="shared" si="542"/>
        <v>42391</v>
      </c>
      <c r="O3490" s="51">
        <f t="shared" si="543"/>
        <v>42309</v>
      </c>
      <c r="P3490" s="51">
        <f t="shared" si="544"/>
        <v>42370</v>
      </c>
      <c r="Q3490" s="41">
        <f t="shared" si="545"/>
        <v>2015</v>
      </c>
      <c r="R3490" s="41">
        <f t="shared" si="546"/>
        <v>2016</v>
      </c>
      <c r="S3490" s="51" t="str">
        <f>YEAR(Taulukko1[[#This Row],[Alku KK]])&amp;"Q"&amp;ROUNDDOWN((MONTH(Taulukko1[[#This Row],[Alku KK]])-1)/3+1,0)</f>
        <v>2015Q4</v>
      </c>
      <c r="T3490" s="51" t="str">
        <f>YEAR(Taulukko1[[#This Row],[Loppu KK]])&amp;"Q"&amp;ROUNDDOWN((MONTH(Taulukko1[[#This Row],[Loppu KK]])-1)/3+1,0)</f>
        <v>2016Q1</v>
      </c>
      <c r="U3490" s="66">
        <f>IF(COUNT(Taulukko1[[#This Row],[Neuvottelujen alaiset ]])=1,Taulukko1[[#This Row],[Neuvottelujen alaiset ]],Taulukko1[[#This Row],[Vähennystarve]])</f>
        <v>220</v>
      </c>
      <c r="V3490" s="52">
        <f t="shared" si="547"/>
        <v>9.0909090909090912E-2</v>
      </c>
      <c r="W3490" s="52">
        <f t="shared" si="548"/>
        <v>6.363636363636363E-2</v>
      </c>
      <c r="X3490" s="52">
        <f t="shared" si="549"/>
        <v>0.7</v>
      </c>
      <c r="Y3490" s="90" t="b">
        <f>AND(MONTH(Taulukko1[[#This Row],[Alku PVM]] )=6,DAY(Taulukko1[[#This Row],[Alku PVM]] )&gt;19)</f>
        <v>0</v>
      </c>
      <c r="Z3490" s="90" t="b">
        <f>AND(MONTH(Taulukko1[[#This Row],[Loppu PVM]] )=6,DAY(Taulukko1[[#This Row],[Loppu PVM]] )&gt;19)</f>
        <v>0</v>
      </c>
      <c r="AA3490" s="90" t="b">
        <f>OR(MONTH(Taulukko1[[#This Row],[Alku PVM]] )&lt;=5,AND(MONTH(Taulukko1[[#This Row],[Alku PVM]] )=6,DAY(Taulukko1[[#This Row],[Alku PVM]] )&lt;20))</f>
        <v>0</v>
      </c>
      <c r="AB3490" s="90" t="b">
        <f>OR(MONTH(Taulukko1[[#This Row],[Loppu PVM]])&lt;=5,AND(MONTH(Taulukko1[[#This Row],[Loppu PVM]] )=6,DAY(Taulukko1[[#This Row],[Loppu PVM]])&lt;20))</f>
        <v>1</v>
      </c>
      <c r="AC3490" s="90" t="b">
        <f>OR(MONTH(Taulukko1[[#This Row],[Alku PVM]] )&lt;=3,AND(MONTH(Taulukko1[[#This Row],[Alku PVM]] )=3))</f>
        <v>0</v>
      </c>
      <c r="AD3490" s="90" t="b">
        <f>OR(MONTH(Taulukko1[[#This Row],[Loppu PVM]] )&lt;=3,AND(MONTH(Taulukko1[[#This Row],[Loppu PVM]] )=3))</f>
        <v>1</v>
      </c>
      <c r="AE3490" s="90" t="b">
        <f>OR(MONTH(Taulukko1[[#This Row],[Alku PVM]] )&lt;=9,AND(MONTH(Taulukko1[[#This Row],[Alku PVM]] )=9))</f>
        <v>0</v>
      </c>
      <c r="AF3490" s="90" t="b">
        <f>OR(MONTH(Taulukko1[[#This Row],[Loppu PVM]])&lt;=9,AND(MONTH(Taulukko1[[#This Row],[Loppu PVM]] )=9))</f>
        <v>1</v>
      </c>
      <c r="AG3490" s="90" t="b">
        <f>OR(MONTH(Taulukko1[[#This Row],[Alku PVM]] )&lt;=6,AND(MONTH(Taulukko1[[#This Row],[Alku PVM]] )=6))</f>
        <v>0</v>
      </c>
      <c r="AH3490" s="90" t="b">
        <f>OR(MONTH(Taulukko1[[#This Row],[Loppu PVM]])&lt;=6,AND(MONTH(Taulukko1[[#This Row],[Loppu PVM]] )=6))</f>
        <v>1</v>
      </c>
    </row>
    <row r="3491" spans="1:34">
      <c r="A3491" s="45" t="s">
        <v>4995</v>
      </c>
      <c r="B3491" s="46">
        <v>42325</v>
      </c>
      <c r="C3491" s="45" t="s">
        <v>1634</v>
      </c>
      <c r="D3491" s="47"/>
      <c r="E3491" s="48"/>
      <c r="F3491" s="46">
        <v>42415</v>
      </c>
      <c r="G3491" s="49">
        <v>6</v>
      </c>
      <c r="H3491" s="48">
        <v>501</v>
      </c>
      <c r="I3491" s="129">
        <f>INDEX('TOL2008'!B:B,MATCH(A3491,'TOL2008'!A:A,0))</f>
        <v>85420</v>
      </c>
      <c r="J3491" s="132" t="str">
        <f>INDEX(Pääluokka!$H$2:$H$100,MATCH(VALUE(LEFT(Taulukko1[[#This Row],[TOL2008]],2)),Pääluokka!$G$2:$G$100,0))</f>
        <v>Koulutus</v>
      </c>
      <c r="K3491" s="132" t="str">
        <f>INDEX(Pääluokka!$I$2:$I$100,MATCH(VALUE(LEFT(Taulukko1[[#This Row],[TOL2008]],2)),Pääluokka!$G$2:$G$100,0))</f>
        <v>Muut toimialat (O-Q, T-X)</v>
      </c>
      <c r="L3491" s="50">
        <f t="shared" si="540"/>
        <v>90</v>
      </c>
      <c r="M3491" s="51">
        <f t="shared" si="541"/>
        <v>42325</v>
      </c>
      <c r="N3491" s="51">
        <f t="shared" si="542"/>
        <v>42415</v>
      </c>
      <c r="O3491" s="51">
        <f t="shared" si="543"/>
        <v>42309</v>
      </c>
      <c r="P3491" s="51">
        <f t="shared" si="544"/>
        <v>42401</v>
      </c>
      <c r="Q3491" s="41">
        <f t="shared" si="545"/>
        <v>2015</v>
      </c>
      <c r="R3491" s="41">
        <f t="shared" si="546"/>
        <v>2016</v>
      </c>
      <c r="S3491" s="51" t="str">
        <f>YEAR(Taulukko1[[#This Row],[Alku KK]])&amp;"Q"&amp;ROUNDDOWN((MONTH(Taulukko1[[#This Row],[Alku KK]])-1)/3+1,0)</f>
        <v>2015Q4</v>
      </c>
      <c r="T3491" s="51" t="str">
        <f>YEAR(Taulukko1[[#This Row],[Loppu KK]])&amp;"Q"&amp;ROUNDDOWN((MONTH(Taulukko1[[#This Row],[Loppu KK]])-1)/3+1,0)</f>
        <v>2016Q1</v>
      </c>
      <c r="U3491" s="66">
        <f>IF(COUNT(Taulukko1[[#This Row],[Neuvottelujen alaiset ]])=1,Taulukko1[[#This Row],[Neuvottelujen alaiset ]],Taulukko1[[#This Row],[Vähennystarve]])</f>
        <v>501</v>
      </c>
      <c r="V3491" s="52" t="str">
        <f t="shared" si="547"/>
        <v>NA</v>
      </c>
      <c r="W3491" s="52">
        <f t="shared" si="548"/>
        <v>1.1976047904191617E-2</v>
      </c>
      <c r="X3491" s="52" t="str">
        <f t="shared" si="549"/>
        <v>NA</v>
      </c>
      <c r="Y3491" s="90" t="b">
        <f>AND(MONTH(Taulukko1[[#This Row],[Alku PVM]] )=6,DAY(Taulukko1[[#This Row],[Alku PVM]] )&gt;19)</f>
        <v>0</v>
      </c>
      <c r="Z3491" s="90" t="b">
        <f>AND(MONTH(Taulukko1[[#This Row],[Loppu PVM]] )=6,DAY(Taulukko1[[#This Row],[Loppu PVM]] )&gt;19)</f>
        <v>0</v>
      </c>
      <c r="AA3491" s="90" t="b">
        <f>OR(MONTH(Taulukko1[[#This Row],[Alku PVM]] )&lt;=5,AND(MONTH(Taulukko1[[#This Row],[Alku PVM]] )=6,DAY(Taulukko1[[#This Row],[Alku PVM]] )&lt;20))</f>
        <v>0</v>
      </c>
      <c r="AB3491" s="90" t="b">
        <f>OR(MONTH(Taulukko1[[#This Row],[Loppu PVM]])&lt;=5,AND(MONTH(Taulukko1[[#This Row],[Loppu PVM]] )=6,DAY(Taulukko1[[#This Row],[Loppu PVM]])&lt;20))</f>
        <v>1</v>
      </c>
      <c r="AC3491" s="90" t="b">
        <f>OR(MONTH(Taulukko1[[#This Row],[Alku PVM]] )&lt;=3,AND(MONTH(Taulukko1[[#This Row],[Alku PVM]] )=3))</f>
        <v>0</v>
      </c>
      <c r="AD3491" s="90" t="b">
        <f>OR(MONTH(Taulukko1[[#This Row],[Loppu PVM]] )&lt;=3,AND(MONTH(Taulukko1[[#This Row],[Loppu PVM]] )=3))</f>
        <v>1</v>
      </c>
      <c r="AE3491" s="90" t="b">
        <f>OR(MONTH(Taulukko1[[#This Row],[Alku PVM]] )&lt;=9,AND(MONTH(Taulukko1[[#This Row],[Alku PVM]] )=9))</f>
        <v>0</v>
      </c>
      <c r="AF3491" s="90" t="b">
        <f>OR(MONTH(Taulukko1[[#This Row],[Loppu PVM]])&lt;=9,AND(MONTH(Taulukko1[[#This Row],[Loppu PVM]] )=9))</f>
        <v>1</v>
      </c>
      <c r="AG3491" s="90" t="b">
        <f>OR(MONTH(Taulukko1[[#This Row],[Alku PVM]] )&lt;=6,AND(MONTH(Taulukko1[[#This Row],[Alku PVM]] )=6))</f>
        <v>0</v>
      </c>
      <c r="AH3491" s="90" t="b">
        <f>OR(MONTH(Taulukko1[[#This Row],[Loppu PVM]])&lt;=6,AND(MONTH(Taulukko1[[#This Row],[Loppu PVM]] )=6))</f>
        <v>1</v>
      </c>
    </row>
    <row r="3492" spans="1:34">
      <c r="A3492" s="69" t="s">
        <v>5076</v>
      </c>
      <c r="B3492" s="70"/>
      <c r="C3492" s="69"/>
      <c r="D3492" s="71"/>
      <c r="E3492" s="72">
        <v>10</v>
      </c>
      <c r="F3492" s="70">
        <v>42376</v>
      </c>
      <c r="G3492" s="73">
        <v>10</v>
      </c>
      <c r="H3492" s="72">
        <v>10</v>
      </c>
      <c r="I3492" s="127">
        <f>INDEX('TOL2008'!B:B,MATCH(A3492,'TOL2008'!A:A,0))</f>
        <v>18120</v>
      </c>
      <c r="J3492" s="128" t="str">
        <f>INDEX(Pääluokka!$H$2:$H$100,MATCH(VALUE(LEFT(Taulukko1[[#This Row],[TOL2008]],2)),Pääluokka!$G$2:$G$100,0))</f>
        <v>Teollisuus</v>
      </c>
      <c r="K3492" s="128" t="str">
        <f>INDEX(Pääluokka!$I$2:$I$100,MATCH(VALUE(LEFT(Taulukko1[[#This Row],[TOL2008]],2)),Pääluokka!$G$2:$G$100,0))</f>
        <v>Teollisuus (C-E)</v>
      </c>
      <c r="L3492" s="74" t="str">
        <f t="shared" si="540"/>
        <v>NA</v>
      </c>
      <c r="M3492" s="75">
        <f t="shared" si="541"/>
        <v>42325</v>
      </c>
      <c r="N3492" s="75">
        <f t="shared" si="542"/>
        <v>42376</v>
      </c>
      <c r="O3492" s="75">
        <f t="shared" si="543"/>
        <v>42309</v>
      </c>
      <c r="P3492" s="75">
        <f t="shared" si="544"/>
        <v>42370</v>
      </c>
      <c r="Q3492" s="41">
        <f t="shared" si="545"/>
        <v>2015</v>
      </c>
      <c r="R3492" s="41">
        <f t="shared" si="546"/>
        <v>2016</v>
      </c>
      <c r="S3492" s="75" t="str">
        <f>YEAR(Taulukko1[[#This Row],[Alku KK]])&amp;"Q"&amp;ROUNDDOWN((MONTH(Taulukko1[[#This Row],[Alku KK]])-1)/3+1,0)</f>
        <v>2015Q4</v>
      </c>
      <c r="T3492" s="75" t="str">
        <f>YEAR(Taulukko1[[#This Row],[Loppu KK]])&amp;"Q"&amp;ROUNDDOWN((MONTH(Taulukko1[[#This Row],[Loppu KK]])-1)/3+1,0)</f>
        <v>2016Q1</v>
      </c>
      <c r="U3492" s="66">
        <f>IF(COUNT(Taulukko1[[#This Row],[Neuvottelujen alaiset ]])=1,Taulukko1[[#This Row],[Neuvottelujen alaiset ]],Taulukko1[[#This Row],[Vähennystarve]])</f>
        <v>10</v>
      </c>
      <c r="V3492" s="76">
        <f t="shared" si="547"/>
        <v>1</v>
      </c>
      <c r="W3492" s="76">
        <f t="shared" si="548"/>
        <v>1</v>
      </c>
      <c r="X3492" s="76">
        <f t="shared" si="549"/>
        <v>1</v>
      </c>
      <c r="Y3492" s="90" t="b">
        <f>AND(MONTH(Taulukko1[[#This Row],[Alku PVM]] )=6,DAY(Taulukko1[[#This Row],[Alku PVM]] )&gt;19)</f>
        <v>0</v>
      </c>
      <c r="Z3492" s="90" t="b">
        <f>AND(MONTH(Taulukko1[[#This Row],[Loppu PVM]] )=6,DAY(Taulukko1[[#This Row],[Loppu PVM]] )&gt;19)</f>
        <v>0</v>
      </c>
      <c r="AA3492" s="90" t="b">
        <f>OR(MONTH(Taulukko1[[#This Row],[Alku PVM]] )&lt;=5,AND(MONTH(Taulukko1[[#This Row],[Alku PVM]] )=6,DAY(Taulukko1[[#This Row],[Alku PVM]] )&lt;20))</f>
        <v>0</v>
      </c>
      <c r="AB3492" s="90" t="b">
        <f>OR(MONTH(Taulukko1[[#This Row],[Loppu PVM]])&lt;=5,AND(MONTH(Taulukko1[[#This Row],[Loppu PVM]] )=6,DAY(Taulukko1[[#This Row],[Loppu PVM]])&lt;20))</f>
        <v>1</v>
      </c>
      <c r="AC3492" s="90" t="b">
        <f>OR(MONTH(Taulukko1[[#This Row],[Alku PVM]] )&lt;=3,AND(MONTH(Taulukko1[[#This Row],[Alku PVM]] )=3))</f>
        <v>0</v>
      </c>
      <c r="AD3492" s="90" t="b">
        <f>OR(MONTH(Taulukko1[[#This Row],[Loppu PVM]] )&lt;=3,AND(MONTH(Taulukko1[[#This Row],[Loppu PVM]] )=3))</f>
        <v>1</v>
      </c>
      <c r="AE3492" s="90" t="b">
        <f>OR(MONTH(Taulukko1[[#This Row],[Alku PVM]] )&lt;=9,AND(MONTH(Taulukko1[[#This Row],[Alku PVM]] )=9))</f>
        <v>0</v>
      </c>
      <c r="AF3492" s="90" t="b">
        <f>OR(MONTH(Taulukko1[[#This Row],[Loppu PVM]])&lt;=9,AND(MONTH(Taulukko1[[#This Row],[Loppu PVM]] )=9))</f>
        <v>1</v>
      </c>
      <c r="AG3492" s="90" t="b">
        <f>OR(MONTH(Taulukko1[[#This Row],[Alku PVM]] )&lt;=6,AND(MONTH(Taulukko1[[#This Row],[Alku PVM]] )=6))</f>
        <v>0</v>
      </c>
      <c r="AH3492" s="90" t="b">
        <f>OR(MONTH(Taulukko1[[#This Row],[Loppu PVM]])&lt;=6,AND(MONTH(Taulukko1[[#This Row],[Loppu PVM]] )=6))</f>
        <v>1</v>
      </c>
    </row>
    <row r="3493" spans="1:34">
      <c r="A3493" s="45" t="s">
        <v>3975</v>
      </c>
      <c r="B3493" s="46">
        <v>42326</v>
      </c>
      <c r="C3493" s="45" t="s">
        <v>5006</v>
      </c>
      <c r="D3493" s="47" t="s">
        <v>25</v>
      </c>
      <c r="E3493" s="48">
        <v>31</v>
      </c>
      <c r="F3493" s="46">
        <v>42359</v>
      </c>
      <c r="G3493" s="49"/>
      <c r="H3493" s="48">
        <v>31</v>
      </c>
      <c r="I3493" s="129">
        <f>INDEX('TOL2008'!B:B,MATCH(A3493,'TOL2008'!A:A,0))</f>
        <v>18120</v>
      </c>
      <c r="J3493" s="132" t="str">
        <f>INDEX(Pääluokka!$H$2:$H$100,MATCH(VALUE(LEFT(Taulukko1[[#This Row],[TOL2008]],2)),Pääluokka!$G$2:$G$100,0))</f>
        <v>Teollisuus</v>
      </c>
      <c r="K3493" s="132" t="str">
        <f>INDEX(Pääluokka!$I$2:$I$100,MATCH(VALUE(LEFT(Taulukko1[[#This Row],[TOL2008]],2)),Pääluokka!$G$2:$G$100,0))</f>
        <v>Teollisuus (C-E)</v>
      </c>
      <c r="L3493" s="50">
        <f t="shared" si="540"/>
        <v>33</v>
      </c>
      <c r="M3493" s="51">
        <f t="shared" si="541"/>
        <v>42326</v>
      </c>
      <c r="N3493" s="51">
        <f t="shared" si="542"/>
        <v>42359</v>
      </c>
      <c r="O3493" s="51">
        <f t="shared" si="543"/>
        <v>42309</v>
      </c>
      <c r="P3493" s="51">
        <f t="shared" si="544"/>
        <v>42339</v>
      </c>
      <c r="Q3493" s="41">
        <f t="shared" si="545"/>
        <v>2015</v>
      </c>
      <c r="R3493" s="41">
        <f t="shared" si="546"/>
        <v>2015</v>
      </c>
      <c r="S3493" s="51" t="str">
        <f>YEAR(Taulukko1[[#This Row],[Alku KK]])&amp;"Q"&amp;ROUNDDOWN((MONTH(Taulukko1[[#This Row],[Alku KK]])-1)/3+1,0)</f>
        <v>2015Q4</v>
      </c>
      <c r="T3493" s="51" t="str">
        <f>YEAR(Taulukko1[[#This Row],[Loppu KK]])&amp;"Q"&amp;ROUNDDOWN((MONTH(Taulukko1[[#This Row],[Loppu KK]])-1)/3+1,0)</f>
        <v>2015Q4</v>
      </c>
      <c r="U3493" s="66">
        <f>IF(COUNT(Taulukko1[[#This Row],[Neuvottelujen alaiset ]])=1,Taulukko1[[#This Row],[Neuvottelujen alaiset ]],Taulukko1[[#This Row],[Vähennystarve]])</f>
        <v>31</v>
      </c>
      <c r="V3493" s="52">
        <f t="shared" si="547"/>
        <v>1</v>
      </c>
      <c r="W3493" s="52" t="str">
        <f t="shared" si="548"/>
        <v>NA</v>
      </c>
      <c r="X3493" s="52" t="str">
        <f t="shared" si="549"/>
        <v>NA</v>
      </c>
      <c r="Y3493" s="90" t="b">
        <f>AND(MONTH(Taulukko1[[#This Row],[Alku PVM]] )=6,DAY(Taulukko1[[#This Row],[Alku PVM]] )&gt;19)</f>
        <v>0</v>
      </c>
      <c r="Z3493" s="90" t="b">
        <f>AND(MONTH(Taulukko1[[#This Row],[Loppu PVM]] )=6,DAY(Taulukko1[[#This Row],[Loppu PVM]] )&gt;19)</f>
        <v>0</v>
      </c>
      <c r="AA3493" s="90" t="b">
        <f>OR(MONTH(Taulukko1[[#This Row],[Alku PVM]] )&lt;=5,AND(MONTH(Taulukko1[[#This Row],[Alku PVM]] )=6,DAY(Taulukko1[[#This Row],[Alku PVM]] )&lt;20))</f>
        <v>0</v>
      </c>
      <c r="AB3493" s="90" t="b">
        <f>OR(MONTH(Taulukko1[[#This Row],[Loppu PVM]])&lt;=5,AND(MONTH(Taulukko1[[#This Row],[Loppu PVM]] )=6,DAY(Taulukko1[[#This Row],[Loppu PVM]])&lt;20))</f>
        <v>0</v>
      </c>
      <c r="AC3493" s="90" t="b">
        <f>OR(MONTH(Taulukko1[[#This Row],[Alku PVM]] )&lt;=3,AND(MONTH(Taulukko1[[#This Row],[Alku PVM]] )=3))</f>
        <v>0</v>
      </c>
      <c r="AD3493" s="90" t="b">
        <f>OR(MONTH(Taulukko1[[#This Row],[Loppu PVM]] )&lt;=3,AND(MONTH(Taulukko1[[#This Row],[Loppu PVM]] )=3))</f>
        <v>0</v>
      </c>
      <c r="AE3493" s="90" t="b">
        <f>OR(MONTH(Taulukko1[[#This Row],[Alku PVM]] )&lt;=9,AND(MONTH(Taulukko1[[#This Row],[Alku PVM]] )=9))</f>
        <v>0</v>
      </c>
      <c r="AF3493" s="90" t="b">
        <f>OR(MONTH(Taulukko1[[#This Row],[Loppu PVM]])&lt;=9,AND(MONTH(Taulukko1[[#This Row],[Loppu PVM]] )=9))</f>
        <v>0</v>
      </c>
      <c r="AG3493" s="90" t="b">
        <f>OR(MONTH(Taulukko1[[#This Row],[Alku PVM]] )&lt;=6,AND(MONTH(Taulukko1[[#This Row],[Alku PVM]] )=6))</f>
        <v>0</v>
      </c>
      <c r="AH3493" s="90" t="b">
        <f>OR(MONTH(Taulukko1[[#This Row],[Loppu PVM]])&lt;=6,AND(MONTH(Taulukko1[[#This Row],[Loppu PVM]] )=6))</f>
        <v>0</v>
      </c>
    </row>
    <row r="3494" spans="1:34">
      <c r="A3494" s="69" t="s">
        <v>3297</v>
      </c>
      <c r="B3494" s="70">
        <v>42326</v>
      </c>
      <c r="C3494" s="69" t="s">
        <v>5078</v>
      </c>
      <c r="D3494" s="71"/>
      <c r="E3494" s="72"/>
      <c r="F3494" s="70">
        <v>42374</v>
      </c>
      <c r="G3494" s="73">
        <v>22</v>
      </c>
      <c r="H3494" s="72">
        <v>77</v>
      </c>
      <c r="I3494" s="127">
        <f>INDEX('TOL2008'!B:B,MATCH(A3494,'TOL2008'!A:A,0))</f>
        <v>47191</v>
      </c>
      <c r="J3494" s="128" t="str">
        <f>INDEX(Pääluokka!$H$2:$H$100,MATCH(VALUE(LEFT(Taulukko1[[#This Row],[TOL2008]],2)),Pääluokka!$G$2:$G$100,0))</f>
        <v>Tukku- ja vähittäiskauppa; moottoriajoneuvojen ja moottoripyörien korjaus</v>
      </c>
      <c r="K3494" s="128" t="str">
        <f>INDEX(Pääluokka!$I$2:$I$100,MATCH(VALUE(LEFT(Taulukko1[[#This Row],[TOL2008]],2)),Pääluokka!$G$2:$G$100,0))</f>
        <v>Palvelualat (G-N, R, S)</v>
      </c>
      <c r="L3494" s="74">
        <f t="shared" si="540"/>
        <v>48</v>
      </c>
      <c r="M3494" s="75">
        <f t="shared" si="541"/>
        <v>42326</v>
      </c>
      <c r="N3494" s="75">
        <f t="shared" si="542"/>
        <v>42374</v>
      </c>
      <c r="O3494" s="75">
        <f t="shared" si="543"/>
        <v>42309</v>
      </c>
      <c r="P3494" s="75">
        <f t="shared" si="544"/>
        <v>42370</v>
      </c>
      <c r="Q3494" s="41">
        <f t="shared" si="545"/>
        <v>2015</v>
      </c>
      <c r="R3494" s="41">
        <f t="shared" si="546"/>
        <v>2016</v>
      </c>
      <c r="S3494" s="75" t="str">
        <f>YEAR(Taulukko1[[#This Row],[Alku KK]])&amp;"Q"&amp;ROUNDDOWN((MONTH(Taulukko1[[#This Row],[Alku KK]])-1)/3+1,0)</f>
        <v>2015Q4</v>
      </c>
      <c r="T3494" s="75" t="str">
        <f>YEAR(Taulukko1[[#This Row],[Loppu KK]])&amp;"Q"&amp;ROUNDDOWN((MONTH(Taulukko1[[#This Row],[Loppu KK]])-1)/3+1,0)</f>
        <v>2016Q1</v>
      </c>
      <c r="U3494" s="66">
        <f>IF(COUNT(Taulukko1[[#This Row],[Neuvottelujen alaiset ]])=1,Taulukko1[[#This Row],[Neuvottelujen alaiset ]],Taulukko1[[#This Row],[Vähennystarve]])</f>
        <v>77</v>
      </c>
      <c r="V3494" s="76" t="str">
        <f t="shared" si="547"/>
        <v>NA</v>
      </c>
      <c r="W3494" s="76">
        <f t="shared" si="548"/>
        <v>0.2857142857142857</v>
      </c>
      <c r="X3494" s="76" t="str">
        <f t="shared" si="549"/>
        <v>NA</v>
      </c>
      <c r="Y3494" s="90" t="b">
        <f>AND(MONTH(Taulukko1[[#This Row],[Alku PVM]] )=6,DAY(Taulukko1[[#This Row],[Alku PVM]] )&gt;19)</f>
        <v>0</v>
      </c>
      <c r="Z3494" s="90" t="b">
        <f>AND(MONTH(Taulukko1[[#This Row],[Loppu PVM]] )=6,DAY(Taulukko1[[#This Row],[Loppu PVM]] )&gt;19)</f>
        <v>0</v>
      </c>
      <c r="AA3494" s="90" t="b">
        <f>OR(MONTH(Taulukko1[[#This Row],[Alku PVM]] )&lt;=5,AND(MONTH(Taulukko1[[#This Row],[Alku PVM]] )=6,DAY(Taulukko1[[#This Row],[Alku PVM]] )&lt;20))</f>
        <v>0</v>
      </c>
      <c r="AB3494" s="90" t="b">
        <f>OR(MONTH(Taulukko1[[#This Row],[Loppu PVM]])&lt;=5,AND(MONTH(Taulukko1[[#This Row],[Loppu PVM]] )=6,DAY(Taulukko1[[#This Row],[Loppu PVM]])&lt;20))</f>
        <v>1</v>
      </c>
      <c r="AC3494" s="90" t="b">
        <f>OR(MONTH(Taulukko1[[#This Row],[Alku PVM]] )&lt;=3,AND(MONTH(Taulukko1[[#This Row],[Alku PVM]] )=3))</f>
        <v>0</v>
      </c>
      <c r="AD3494" s="90" t="b">
        <f>OR(MONTH(Taulukko1[[#This Row],[Loppu PVM]] )&lt;=3,AND(MONTH(Taulukko1[[#This Row],[Loppu PVM]] )=3))</f>
        <v>1</v>
      </c>
      <c r="AE3494" s="90" t="b">
        <f>OR(MONTH(Taulukko1[[#This Row],[Alku PVM]] )&lt;=9,AND(MONTH(Taulukko1[[#This Row],[Alku PVM]] )=9))</f>
        <v>0</v>
      </c>
      <c r="AF3494" s="90" t="b">
        <f>OR(MONTH(Taulukko1[[#This Row],[Loppu PVM]])&lt;=9,AND(MONTH(Taulukko1[[#This Row],[Loppu PVM]] )=9))</f>
        <v>1</v>
      </c>
      <c r="AG3494" s="90" t="b">
        <f>OR(MONTH(Taulukko1[[#This Row],[Alku PVM]] )&lt;=6,AND(MONTH(Taulukko1[[#This Row],[Alku PVM]] )=6))</f>
        <v>0</v>
      </c>
      <c r="AH3494" s="90" t="b">
        <f>OR(MONTH(Taulukko1[[#This Row],[Loppu PVM]])&lt;=6,AND(MONTH(Taulukko1[[#This Row],[Loppu PVM]] )=6))</f>
        <v>1</v>
      </c>
    </row>
    <row r="3495" spans="1:34">
      <c r="A3495" s="45" t="s">
        <v>284</v>
      </c>
      <c r="B3495" s="46">
        <v>42328</v>
      </c>
      <c r="C3495" s="25" t="s">
        <v>5240</v>
      </c>
      <c r="D3495" s="47"/>
      <c r="E3495" s="48">
        <v>160</v>
      </c>
      <c r="F3495" s="46">
        <v>42374</v>
      </c>
      <c r="G3495" s="49">
        <v>105</v>
      </c>
      <c r="H3495" s="48">
        <v>1350</v>
      </c>
      <c r="I3495" s="129">
        <f>INDEX('TOL2008'!B:B,MATCH(A3495,'TOL2008'!A:A,0))</f>
        <v>71127</v>
      </c>
      <c r="J3495" s="132" t="str">
        <f>INDEX(Pääluokka!$H$2:$H$100,MATCH(VALUE(LEFT(Taulukko1[[#This Row],[TOL2008]],2)),Pääluokka!$G$2:$G$100,0))</f>
        <v>Ammatillinen, tieteellinen ja tekninen toiminta</v>
      </c>
      <c r="K3495" s="132" t="str">
        <f>INDEX(Pääluokka!$I$2:$I$100,MATCH(VALUE(LEFT(Taulukko1[[#This Row],[TOL2008]],2)),Pääluokka!$G$2:$G$100,0))</f>
        <v>Palvelualat (G-N, R, S)</v>
      </c>
      <c r="L3495" s="50">
        <f t="shared" si="540"/>
        <v>46</v>
      </c>
      <c r="M3495" s="51">
        <f t="shared" si="541"/>
        <v>42328</v>
      </c>
      <c r="N3495" s="51">
        <f t="shared" si="542"/>
        <v>42374</v>
      </c>
      <c r="O3495" s="51">
        <f t="shared" si="543"/>
        <v>42309</v>
      </c>
      <c r="P3495" s="51">
        <f t="shared" si="544"/>
        <v>42370</v>
      </c>
      <c r="Q3495" s="41">
        <f t="shared" si="545"/>
        <v>2015</v>
      </c>
      <c r="R3495" s="41">
        <f t="shared" si="546"/>
        <v>2016</v>
      </c>
      <c r="S3495" s="51" t="str">
        <f>YEAR(Taulukko1[[#This Row],[Alku KK]])&amp;"Q"&amp;ROUNDDOWN((MONTH(Taulukko1[[#This Row],[Alku KK]])-1)/3+1,0)</f>
        <v>2015Q4</v>
      </c>
      <c r="T3495" s="51" t="str">
        <f>YEAR(Taulukko1[[#This Row],[Loppu KK]])&amp;"Q"&amp;ROUNDDOWN((MONTH(Taulukko1[[#This Row],[Loppu KK]])-1)/3+1,0)</f>
        <v>2016Q1</v>
      </c>
      <c r="U3495" s="66">
        <f>IF(COUNT(Taulukko1[[#This Row],[Neuvottelujen alaiset ]])=1,Taulukko1[[#This Row],[Neuvottelujen alaiset ]],Taulukko1[[#This Row],[Vähennystarve]])</f>
        <v>1350</v>
      </c>
      <c r="V3495" s="52">
        <f t="shared" si="547"/>
        <v>0.11851851851851852</v>
      </c>
      <c r="W3495" s="52">
        <f t="shared" si="548"/>
        <v>7.7777777777777779E-2</v>
      </c>
      <c r="X3495" s="52">
        <f t="shared" si="549"/>
        <v>0.65625</v>
      </c>
      <c r="Y3495" s="90" t="b">
        <f>AND(MONTH(Taulukko1[[#This Row],[Alku PVM]] )=6,DAY(Taulukko1[[#This Row],[Alku PVM]] )&gt;19)</f>
        <v>0</v>
      </c>
      <c r="Z3495" s="90" t="b">
        <f>AND(MONTH(Taulukko1[[#This Row],[Loppu PVM]] )=6,DAY(Taulukko1[[#This Row],[Loppu PVM]] )&gt;19)</f>
        <v>0</v>
      </c>
      <c r="AA3495" s="90" t="b">
        <f>OR(MONTH(Taulukko1[[#This Row],[Alku PVM]] )&lt;=5,AND(MONTH(Taulukko1[[#This Row],[Alku PVM]] )=6,DAY(Taulukko1[[#This Row],[Alku PVM]] )&lt;20))</f>
        <v>0</v>
      </c>
      <c r="AB3495" s="90" t="b">
        <f>OR(MONTH(Taulukko1[[#This Row],[Loppu PVM]])&lt;=5,AND(MONTH(Taulukko1[[#This Row],[Loppu PVM]] )=6,DAY(Taulukko1[[#This Row],[Loppu PVM]])&lt;20))</f>
        <v>1</v>
      </c>
      <c r="AC3495" s="90" t="b">
        <f>OR(MONTH(Taulukko1[[#This Row],[Alku PVM]] )&lt;=3,AND(MONTH(Taulukko1[[#This Row],[Alku PVM]] )=3))</f>
        <v>0</v>
      </c>
      <c r="AD3495" s="90" t="b">
        <f>OR(MONTH(Taulukko1[[#This Row],[Loppu PVM]] )&lt;=3,AND(MONTH(Taulukko1[[#This Row],[Loppu PVM]] )=3))</f>
        <v>1</v>
      </c>
      <c r="AE3495" s="90" t="b">
        <f>OR(MONTH(Taulukko1[[#This Row],[Alku PVM]] )&lt;=9,AND(MONTH(Taulukko1[[#This Row],[Alku PVM]] )=9))</f>
        <v>0</v>
      </c>
      <c r="AF3495" s="90" t="b">
        <f>OR(MONTH(Taulukko1[[#This Row],[Loppu PVM]])&lt;=9,AND(MONTH(Taulukko1[[#This Row],[Loppu PVM]] )=9))</f>
        <v>1</v>
      </c>
      <c r="AG3495" s="90" t="b">
        <f>OR(MONTH(Taulukko1[[#This Row],[Alku PVM]] )&lt;=6,AND(MONTH(Taulukko1[[#This Row],[Alku PVM]] )=6))</f>
        <v>0</v>
      </c>
      <c r="AH3495" s="90" t="b">
        <f>OR(MONTH(Taulukko1[[#This Row],[Loppu PVM]])&lt;=6,AND(MONTH(Taulukko1[[#This Row],[Loppu PVM]] )=6))</f>
        <v>1</v>
      </c>
    </row>
    <row r="3496" spans="1:34">
      <c r="A3496" s="21" t="s">
        <v>4884</v>
      </c>
      <c r="B3496" s="46">
        <v>42328</v>
      </c>
      <c r="C3496" s="45" t="s">
        <v>5000</v>
      </c>
      <c r="D3496" s="47"/>
      <c r="E3496" s="48">
        <v>80</v>
      </c>
      <c r="F3496" s="46"/>
      <c r="G3496" s="49"/>
      <c r="H3496" s="48">
        <v>670</v>
      </c>
      <c r="I3496" s="129">
        <f>INDEX('TOL2008'!B:B,MATCH(A3496,'TOL2008'!A:A,0))</f>
        <v>51101</v>
      </c>
      <c r="J3496" s="132" t="str">
        <f>INDEX(Pääluokka!$H$2:$H$100,MATCH(VALUE(LEFT(Taulukko1[[#This Row],[TOL2008]],2)),Pääluokka!$G$2:$G$100,0))</f>
        <v>Kuljetus ja varastointi</v>
      </c>
      <c r="K3496" s="132" t="str">
        <f>INDEX(Pääluokka!$I$2:$I$100,MATCH(VALUE(LEFT(Taulukko1[[#This Row],[TOL2008]],2)),Pääluokka!$G$2:$G$100,0))</f>
        <v>Palvelualat (G-N, R, S)</v>
      </c>
      <c r="L3496" s="50" t="str">
        <f t="shared" si="540"/>
        <v>NA</v>
      </c>
      <c r="M3496" s="51">
        <f t="shared" si="541"/>
        <v>42328</v>
      </c>
      <c r="N3496" s="51">
        <f t="shared" si="542"/>
        <v>42379</v>
      </c>
      <c r="O3496" s="51">
        <f t="shared" si="543"/>
        <v>42309</v>
      </c>
      <c r="P3496" s="51">
        <f t="shared" si="544"/>
        <v>42370</v>
      </c>
      <c r="Q3496" s="41">
        <f t="shared" si="545"/>
        <v>2015</v>
      </c>
      <c r="R3496" s="41">
        <f t="shared" si="546"/>
        <v>2016</v>
      </c>
      <c r="S3496" s="51" t="str">
        <f>YEAR(Taulukko1[[#This Row],[Alku KK]])&amp;"Q"&amp;ROUNDDOWN((MONTH(Taulukko1[[#This Row],[Alku KK]])-1)/3+1,0)</f>
        <v>2015Q4</v>
      </c>
      <c r="T3496" s="51" t="str">
        <f>YEAR(Taulukko1[[#This Row],[Loppu KK]])&amp;"Q"&amp;ROUNDDOWN((MONTH(Taulukko1[[#This Row],[Loppu KK]])-1)/3+1,0)</f>
        <v>2016Q1</v>
      </c>
      <c r="U3496" s="66">
        <f>IF(COUNT(Taulukko1[[#This Row],[Neuvottelujen alaiset ]])=1,Taulukko1[[#This Row],[Neuvottelujen alaiset ]],Taulukko1[[#This Row],[Vähennystarve]])</f>
        <v>670</v>
      </c>
      <c r="V3496" s="52">
        <f t="shared" si="547"/>
        <v>0.11940298507462686</v>
      </c>
      <c r="W3496" s="52" t="str">
        <f t="shared" si="548"/>
        <v>NA</v>
      </c>
      <c r="X3496" s="52" t="str">
        <f t="shared" si="549"/>
        <v>NA</v>
      </c>
      <c r="Y3496" s="90" t="b">
        <f>AND(MONTH(Taulukko1[[#This Row],[Alku PVM]] )=6,DAY(Taulukko1[[#This Row],[Alku PVM]] )&gt;19)</f>
        <v>0</v>
      </c>
      <c r="Z3496" s="90" t="b">
        <f>AND(MONTH(Taulukko1[[#This Row],[Loppu PVM]] )=6,DAY(Taulukko1[[#This Row],[Loppu PVM]] )&gt;19)</f>
        <v>0</v>
      </c>
      <c r="AA3496" s="90" t="b">
        <f>OR(MONTH(Taulukko1[[#This Row],[Alku PVM]] )&lt;=5,AND(MONTH(Taulukko1[[#This Row],[Alku PVM]] )=6,DAY(Taulukko1[[#This Row],[Alku PVM]] )&lt;20))</f>
        <v>0</v>
      </c>
      <c r="AB3496" s="90" t="b">
        <f>OR(MONTH(Taulukko1[[#This Row],[Loppu PVM]])&lt;=5,AND(MONTH(Taulukko1[[#This Row],[Loppu PVM]] )=6,DAY(Taulukko1[[#This Row],[Loppu PVM]])&lt;20))</f>
        <v>1</v>
      </c>
      <c r="AC3496" s="90" t="b">
        <f>OR(MONTH(Taulukko1[[#This Row],[Alku PVM]] )&lt;=3,AND(MONTH(Taulukko1[[#This Row],[Alku PVM]] )=3))</f>
        <v>0</v>
      </c>
      <c r="AD3496" s="90" t="b">
        <f>OR(MONTH(Taulukko1[[#This Row],[Loppu PVM]] )&lt;=3,AND(MONTH(Taulukko1[[#This Row],[Loppu PVM]] )=3))</f>
        <v>1</v>
      </c>
      <c r="AE3496" s="90" t="b">
        <f>OR(MONTH(Taulukko1[[#This Row],[Alku PVM]] )&lt;=9,AND(MONTH(Taulukko1[[#This Row],[Alku PVM]] )=9))</f>
        <v>0</v>
      </c>
      <c r="AF3496" s="90" t="b">
        <f>OR(MONTH(Taulukko1[[#This Row],[Loppu PVM]])&lt;=9,AND(MONTH(Taulukko1[[#This Row],[Loppu PVM]] )=9))</f>
        <v>1</v>
      </c>
      <c r="AG3496" s="90" t="b">
        <f>OR(MONTH(Taulukko1[[#This Row],[Alku PVM]] )&lt;=6,AND(MONTH(Taulukko1[[#This Row],[Alku PVM]] )=6))</f>
        <v>0</v>
      </c>
      <c r="AH3496" s="90" t="b">
        <f>OR(MONTH(Taulukko1[[#This Row],[Loppu PVM]])&lt;=6,AND(MONTH(Taulukko1[[#This Row],[Loppu PVM]] )=6))</f>
        <v>1</v>
      </c>
    </row>
    <row r="3497" spans="1:34">
      <c r="A3497" s="45" t="s">
        <v>2937</v>
      </c>
      <c r="B3497" s="46">
        <v>42328</v>
      </c>
      <c r="C3497" s="45" t="s">
        <v>5012</v>
      </c>
      <c r="D3497" s="47"/>
      <c r="E3497" s="48">
        <v>5</v>
      </c>
      <c r="F3497" s="46"/>
      <c r="G3497" s="49"/>
      <c r="H3497" s="48">
        <v>40</v>
      </c>
      <c r="I3497" s="129">
        <f>INDEX('TOL2008'!B:B,MATCH(A3497,'TOL2008'!A:A,0))</f>
        <v>46733</v>
      </c>
      <c r="J3497" s="132" t="str">
        <f>INDEX(Pääluokka!$H$2:$H$100,MATCH(VALUE(LEFT(Taulukko1[[#This Row],[TOL2008]],2)),Pääluokka!$G$2:$G$100,0))</f>
        <v>Tukku- ja vähittäiskauppa; moottoriajoneuvojen ja moottoripyörien korjaus</v>
      </c>
      <c r="K3497" s="132" t="str">
        <f>INDEX(Pääluokka!$I$2:$I$100,MATCH(VALUE(LEFT(Taulukko1[[#This Row],[TOL2008]],2)),Pääluokka!$G$2:$G$100,0))</f>
        <v>Palvelualat (G-N, R, S)</v>
      </c>
      <c r="L3497" s="50" t="str">
        <f t="shared" si="540"/>
        <v>NA</v>
      </c>
      <c r="M3497" s="51">
        <f t="shared" si="541"/>
        <v>42328</v>
      </c>
      <c r="N3497" s="51">
        <f t="shared" si="542"/>
        <v>42379</v>
      </c>
      <c r="O3497" s="51">
        <f t="shared" si="543"/>
        <v>42309</v>
      </c>
      <c r="P3497" s="51">
        <f t="shared" si="544"/>
        <v>42370</v>
      </c>
      <c r="Q3497" s="41">
        <f t="shared" si="545"/>
        <v>2015</v>
      </c>
      <c r="R3497" s="41">
        <f t="shared" si="546"/>
        <v>2016</v>
      </c>
      <c r="S3497" s="51" t="str">
        <f>YEAR(Taulukko1[[#This Row],[Alku KK]])&amp;"Q"&amp;ROUNDDOWN((MONTH(Taulukko1[[#This Row],[Alku KK]])-1)/3+1,0)</f>
        <v>2015Q4</v>
      </c>
      <c r="T3497" s="51" t="str">
        <f>YEAR(Taulukko1[[#This Row],[Loppu KK]])&amp;"Q"&amp;ROUNDDOWN((MONTH(Taulukko1[[#This Row],[Loppu KK]])-1)/3+1,0)</f>
        <v>2016Q1</v>
      </c>
      <c r="U3497" s="66">
        <f>IF(COUNT(Taulukko1[[#This Row],[Neuvottelujen alaiset ]])=1,Taulukko1[[#This Row],[Neuvottelujen alaiset ]],Taulukko1[[#This Row],[Vähennystarve]])</f>
        <v>40</v>
      </c>
      <c r="V3497" s="52">
        <f t="shared" si="547"/>
        <v>0.125</v>
      </c>
      <c r="W3497" s="52" t="str">
        <f t="shared" si="548"/>
        <v>NA</v>
      </c>
      <c r="X3497" s="52" t="str">
        <f t="shared" si="549"/>
        <v>NA</v>
      </c>
      <c r="Y3497" s="90" t="b">
        <f>AND(MONTH(Taulukko1[[#This Row],[Alku PVM]] )=6,DAY(Taulukko1[[#This Row],[Alku PVM]] )&gt;19)</f>
        <v>0</v>
      </c>
      <c r="Z3497" s="90" t="b">
        <f>AND(MONTH(Taulukko1[[#This Row],[Loppu PVM]] )=6,DAY(Taulukko1[[#This Row],[Loppu PVM]] )&gt;19)</f>
        <v>0</v>
      </c>
      <c r="AA3497" s="90" t="b">
        <f>OR(MONTH(Taulukko1[[#This Row],[Alku PVM]] )&lt;=5,AND(MONTH(Taulukko1[[#This Row],[Alku PVM]] )=6,DAY(Taulukko1[[#This Row],[Alku PVM]] )&lt;20))</f>
        <v>0</v>
      </c>
      <c r="AB3497" s="90" t="b">
        <f>OR(MONTH(Taulukko1[[#This Row],[Loppu PVM]])&lt;=5,AND(MONTH(Taulukko1[[#This Row],[Loppu PVM]] )=6,DAY(Taulukko1[[#This Row],[Loppu PVM]])&lt;20))</f>
        <v>1</v>
      </c>
      <c r="AC3497" s="90" t="b">
        <f>OR(MONTH(Taulukko1[[#This Row],[Alku PVM]] )&lt;=3,AND(MONTH(Taulukko1[[#This Row],[Alku PVM]] )=3))</f>
        <v>0</v>
      </c>
      <c r="AD3497" s="90" t="b">
        <f>OR(MONTH(Taulukko1[[#This Row],[Loppu PVM]] )&lt;=3,AND(MONTH(Taulukko1[[#This Row],[Loppu PVM]] )=3))</f>
        <v>1</v>
      </c>
      <c r="AE3497" s="90" t="b">
        <f>OR(MONTH(Taulukko1[[#This Row],[Alku PVM]] )&lt;=9,AND(MONTH(Taulukko1[[#This Row],[Alku PVM]] )=9))</f>
        <v>0</v>
      </c>
      <c r="AF3497" s="90" t="b">
        <f>OR(MONTH(Taulukko1[[#This Row],[Loppu PVM]])&lt;=9,AND(MONTH(Taulukko1[[#This Row],[Loppu PVM]] )=9))</f>
        <v>1</v>
      </c>
      <c r="AG3497" s="90" t="b">
        <f>OR(MONTH(Taulukko1[[#This Row],[Alku PVM]] )&lt;=6,AND(MONTH(Taulukko1[[#This Row],[Alku PVM]] )=6))</f>
        <v>0</v>
      </c>
      <c r="AH3497" s="90" t="b">
        <f>OR(MONTH(Taulukko1[[#This Row],[Loppu PVM]])&lt;=6,AND(MONTH(Taulukko1[[#This Row],[Loppu PVM]] )=6))</f>
        <v>1</v>
      </c>
    </row>
    <row r="3498" spans="1:34">
      <c r="A3498" s="45" t="s">
        <v>5015</v>
      </c>
      <c r="B3498" s="46">
        <v>42331</v>
      </c>
      <c r="C3498" s="45" t="s">
        <v>1634</v>
      </c>
      <c r="D3498" s="47">
        <v>26</v>
      </c>
      <c r="E3498" s="48">
        <v>75</v>
      </c>
      <c r="F3498" s="46">
        <v>42409</v>
      </c>
      <c r="G3498" s="49">
        <v>26</v>
      </c>
      <c r="H3498" s="48">
        <v>440</v>
      </c>
      <c r="I3498" s="129">
        <f>INDEX('TOL2008'!B:B,MATCH(A3498,'TOL2008'!A:A,0))</f>
        <v>85320</v>
      </c>
      <c r="J3498" s="132" t="str">
        <f>INDEX(Pääluokka!$H$2:$H$100,MATCH(VALUE(LEFT(Taulukko1[[#This Row],[TOL2008]],2)),Pääluokka!$G$2:$G$100,0))</f>
        <v>Koulutus</v>
      </c>
      <c r="K3498" s="132" t="str">
        <f>INDEX(Pääluokka!$I$2:$I$100,MATCH(VALUE(LEFT(Taulukko1[[#This Row],[TOL2008]],2)),Pääluokka!$G$2:$G$100,0))</f>
        <v>Muut toimialat (O-Q, T-X)</v>
      </c>
      <c r="L3498" s="50">
        <f t="shared" si="540"/>
        <v>78</v>
      </c>
      <c r="M3498" s="51">
        <f t="shared" si="541"/>
        <v>42331</v>
      </c>
      <c r="N3498" s="51">
        <f t="shared" si="542"/>
        <v>42409</v>
      </c>
      <c r="O3498" s="51">
        <f t="shared" si="543"/>
        <v>42309</v>
      </c>
      <c r="P3498" s="51">
        <f t="shared" si="544"/>
        <v>42401</v>
      </c>
      <c r="Q3498" s="41">
        <f t="shared" si="545"/>
        <v>2015</v>
      </c>
      <c r="R3498" s="41">
        <f t="shared" si="546"/>
        <v>2016</v>
      </c>
      <c r="S3498" s="51" t="str">
        <f>YEAR(Taulukko1[[#This Row],[Alku KK]])&amp;"Q"&amp;ROUNDDOWN((MONTH(Taulukko1[[#This Row],[Alku KK]])-1)/3+1,0)</f>
        <v>2015Q4</v>
      </c>
      <c r="T3498" s="51" t="str">
        <f>YEAR(Taulukko1[[#This Row],[Loppu KK]])&amp;"Q"&amp;ROUNDDOWN((MONTH(Taulukko1[[#This Row],[Loppu KK]])-1)/3+1,0)</f>
        <v>2016Q1</v>
      </c>
      <c r="U3498" s="66">
        <f>IF(COUNT(Taulukko1[[#This Row],[Neuvottelujen alaiset ]])=1,Taulukko1[[#This Row],[Neuvottelujen alaiset ]],Taulukko1[[#This Row],[Vähennystarve]])</f>
        <v>440</v>
      </c>
      <c r="V3498" s="52">
        <f t="shared" si="547"/>
        <v>0.17045454545454544</v>
      </c>
      <c r="W3498" s="52">
        <f t="shared" si="548"/>
        <v>5.909090909090909E-2</v>
      </c>
      <c r="X3498" s="52">
        <f t="shared" si="549"/>
        <v>0.34666666666666668</v>
      </c>
      <c r="Y3498" s="90" t="b">
        <f>AND(MONTH(Taulukko1[[#This Row],[Alku PVM]] )=6,DAY(Taulukko1[[#This Row],[Alku PVM]] )&gt;19)</f>
        <v>0</v>
      </c>
      <c r="Z3498" s="90" t="b">
        <f>AND(MONTH(Taulukko1[[#This Row],[Loppu PVM]] )=6,DAY(Taulukko1[[#This Row],[Loppu PVM]] )&gt;19)</f>
        <v>0</v>
      </c>
      <c r="AA3498" s="90" t="b">
        <f>OR(MONTH(Taulukko1[[#This Row],[Alku PVM]] )&lt;=5,AND(MONTH(Taulukko1[[#This Row],[Alku PVM]] )=6,DAY(Taulukko1[[#This Row],[Alku PVM]] )&lt;20))</f>
        <v>0</v>
      </c>
      <c r="AB3498" s="90" t="b">
        <f>OR(MONTH(Taulukko1[[#This Row],[Loppu PVM]])&lt;=5,AND(MONTH(Taulukko1[[#This Row],[Loppu PVM]] )=6,DAY(Taulukko1[[#This Row],[Loppu PVM]])&lt;20))</f>
        <v>1</v>
      </c>
      <c r="AC3498" s="90" t="b">
        <f>OR(MONTH(Taulukko1[[#This Row],[Alku PVM]] )&lt;=3,AND(MONTH(Taulukko1[[#This Row],[Alku PVM]] )=3))</f>
        <v>0</v>
      </c>
      <c r="AD3498" s="90" t="b">
        <f>OR(MONTH(Taulukko1[[#This Row],[Loppu PVM]] )&lt;=3,AND(MONTH(Taulukko1[[#This Row],[Loppu PVM]] )=3))</f>
        <v>1</v>
      </c>
      <c r="AE3498" s="90" t="b">
        <f>OR(MONTH(Taulukko1[[#This Row],[Alku PVM]] )&lt;=9,AND(MONTH(Taulukko1[[#This Row],[Alku PVM]] )=9))</f>
        <v>0</v>
      </c>
      <c r="AF3498" s="90" t="b">
        <f>OR(MONTH(Taulukko1[[#This Row],[Loppu PVM]])&lt;=9,AND(MONTH(Taulukko1[[#This Row],[Loppu PVM]] )=9))</f>
        <v>1</v>
      </c>
      <c r="AG3498" s="90" t="b">
        <f>OR(MONTH(Taulukko1[[#This Row],[Alku PVM]] )&lt;=6,AND(MONTH(Taulukko1[[#This Row],[Alku PVM]] )=6))</f>
        <v>0</v>
      </c>
      <c r="AH3498" s="90" t="b">
        <f>OR(MONTH(Taulukko1[[#This Row],[Loppu PVM]])&lt;=6,AND(MONTH(Taulukko1[[#This Row],[Loppu PVM]] )=6))</f>
        <v>1</v>
      </c>
    </row>
    <row r="3499" spans="1:34">
      <c r="A3499" s="45" t="s">
        <v>665</v>
      </c>
      <c r="B3499" s="46">
        <v>42331</v>
      </c>
      <c r="C3499" s="45" t="s">
        <v>5007</v>
      </c>
      <c r="D3499" s="47"/>
      <c r="E3499" s="48"/>
      <c r="F3499" s="46"/>
      <c r="G3499" s="49"/>
      <c r="H3499" s="48">
        <v>31</v>
      </c>
      <c r="I3499" s="129">
        <f>INDEX('TOL2008'!B:B,MATCH(A3499,'TOL2008'!A:A,0))</f>
        <v>58130</v>
      </c>
      <c r="J3499" s="132" t="str">
        <f>INDEX(Pääluokka!$H$2:$H$100,MATCH(VALUE(LEFT(Taulukko1[[#This Row],[TOL2008]],2)),Pääluokka!$G$2:$G$100,0))</f>
        <v>Informaatio ja viestintä</v>
      </c>
      <c r="K3499" s="132" t="str">
        <f>INDEX(Pääluokka!$I$2:$I$100,MATCH(VALUE(LEFT(Taulukko1[[#This Row],[TOL2008]],2)),Pääluokka!$G$2:$G$100,0))</f>
        <v>Palvelualat (G-N, R, S)</v>
      </c>
      <c r="L3499" s="50" t="str">
        <f t="shared" si="540"/>
        <v>NA</v>
      </c>
      <c r="M3499" s="51">
        <f t="shared" si="541"/>
        <v>42331</v>
      </c>
      <c r="N3499" s="51">
        <f t="shared" si="542"/>
        <v>42382</v>
      </c>
      <c r="O3499" s="51">
        <f t="shared" si="543"/>
        <v>42309</v>
      </c>
      <c r="P3499" s="51">
        <f t="shared" si="544"/>
        <v>42370</v>
      </c>
      <c r="Q3499" s="41">
        <f t="shared" si="545"/>
        <v>2015</v>
      </c>
      <c r="R3499" s="41">
        <f t="shared" si="546"/>
        <v>2016</v>
      </c>
      <c r="S3499" s="51" t="str">
        <f>YEAR(Taulukko1[[#This Row],[Alku KK]])&amp;"Q"&amp;ROUNDDOWN((MONTH(Taulukko1[[#This Row],[Alku KK]])-1)/3+1,0)</f>
        <v>2015Q4</v>
      </c>
      <c r="T3499" s="51" t="str">
        <f>YEAR(Taulukko1[[#This Row],[Loppu KK]])&amp;"Q"&amp;ROUNDDOWN((MONTH(Taulukko1[[#This Row],[Loppu KK]])-1)/3+1,0)</f>
        <v>2016Q1</v>
      </c>
      <c r="U3499" s="66">
        <f>IF(COUNT(Taulukko1[[#This Row],[Neuvottelujen alaiset ]])=1,Taulukko1[[#This Row],[Neuvottelujen alaiset ]],Taulukko1[[#This Row],[Vähennystarve]])</f>
        <v>31</v>
      </c>
      <c r="V3499" s="52" t="str">
        <f t="shared" si="547"/>
        <v>NA</v>
      </c>
      <c r="W3499" s="52" t="str">
        <f t="shared" si="548"/>
        <v>NA</v>
      </c>
      <c r="X3499" s="52" t="str">
        <f t="shared" si="549"/>
        <v>NA</v>
      </c>
      <c r="Y3499" s="90" t="b">
        <f>AND(MONTH(Taulukko1[[#This Row],[Alku PVM]] )=6,DAY(Taulukko1[[#This Row],[Alku PVM]] )&gt;19)</f>
        <v>0</v>
      </c>
      <c r="Z3499" s="90" t="b">
        <f>AND(MONTH(Taulukko1[[#This Row],[Loppu PVM]] )=6,DAY(Taulukko1[[#This Row],[Loppu PVM]] )&gt;19)</f>
        <v>0</v>
      </c>
      <c r="AA3499" s="90" t="b">
        <f>OR(MONTH(Taulukko1[[#This Row],[Alku PVM]] )&lt;=5,AND(MONTH(Taulukko1[[#This Row],[Alku PVM]] )=6,DAY(Taulukko1[[#This Row],[Alku PVM]] )&lt;20))</f>
        <v>0</v>
      </c>
      <c r="AB3499" s="90" t="b">
        <f>OR(MONTH(Taulukko1[[#This Row],[Loppu PVM]])&lt;=5,AND(MONTH(Taulukko1[[#This Row],[Loppu PVM]] )=6,DAY(Taulukko1[[#This Row],[Loppu PVM]])&lt;20))</f>
        <v>1</v>
      </c>
      <c r="AC3499" s="90" t="b">
        <f>OR(MONTH(Taulukko1[[#This Row],[Alku PVM]] )&lt;=3,AND(MONTH(Taulukko1[[#This Row],[Alku PVM]] )=3))</f>
        <v>0</v>
      </c>
      <c r="AD3499" s="90" t="b">
        <f>OR(MONTH(Taulukko1[[#This Row],[Loppu PVM]] )&lt;=3,AND(MONTH(Taulukko1[[#This Row],[Loppu PVM]] )=3))</f>
        <v>1</v>
      </c>
      <c r="AE3499" s="90" t="b">
        <f>OR(MONTH(Taulukko1[[#This Row],[Alku PVM]] )&lt;=9,AND(MONTH(Taulukko1[[#This Row],[Alku PVM]] )=9))</f>
        <v>0</v>
      </c>
      <c r="AF3499" s="90" t="b">
        <f>OR(MONTH(Taulukko1[[#This Row],[Loppu PVM]])&lt;=9,AND(MONTH(Taulukko1[[#This Row],[Loppu PVM]] )=9))</f>
        <v>1</v>
      </c>
      <c r="AG3499" s="90" t="b">
        <f>OR(MONTH(Taulukko1[[#This Row],[Alku PVM]] )&lt;=6,AND(MONTH(Taulukko1[[#This Row],[Alku PVM]] )=6))</f>
        <v>0</v>
      </c>
      <c r="AH3499" s="90" t="b">
        <f>OR(MONTH(Taulukko1[[#This Row],[Loppu PVM]])&lt;=6,AND(MONTH(Taulukko1[[#This Row],[Loppu PVM]] )=6))</f>
        <v>1</v>
      </c>
    </row>
    <row r="3500" spans="1:34">
      <c r="A3500" s="45" t="s">
        <v>686</v>
      </c>
      <c r="B3500" s="46">
        <v>42331</v>
      </c>
      <c r="C3500" s="21" t="s">
        <v>5014</v>
      </c>
      <c r="D3500" s="47"/>
      <c r="E3500" s="48">
        <v>95</v>
      </c>
      <c r="F3500" s="46"/>
      <c r="G3500" s="49"/>
      <c r="H3500" s="48">
        <v>970</v>
      </c>
      <c r="I3500" s="129">
        <f>INDEX('TOL2008'!B:B,MATCH(A3500,'TOL2008'!A:A,0))</f>
        <v>27110</v>
      </c>
      <c r="J3500" s="132" t="str">
        <f>INDEX(Pääluokka!$H$2:$H$100,MATCH(VALUE(LEFT(Taulukko1[[#This Row],[TOL2008]],2)),Pääluokka!$G$2:$G$100,0))</f>
        <v>Teollisuus</v>
      </c>
      <c r="K3500" s="132" t="str">
        <f>INDEX(Pääluokka!$I$2:$I$100,MATCH(VALUE(LEFT(Taulukko1[[#This Row],[TOL2008]],2)),Pääluokka!$G$2:$G$100,0))</f>
        <v>Teollisuus (C-E)</v>
      </c>
      <c r="L3500" s="50" t="str">
        <f t="shared" si="540"/>
        <v>NA</v>
      </c>
      <c r="M3500" s="51">
        <f t="shared" si="541"/>
        <v>42331</v>
      </c>
      <c r="N3500" s="51">
        <f t="shared" si="542"/>
        <v>42382</v>
      </c>
      <c r="O3500" s="51">
        <f t="shared" si="543"/>
        <v>42309</v>
      </c>
      <c r="P3500" s="51">
        <f t="shared" si="544"/>
        <v>42370</v>
      </c>
      <c r="Q3500" s="41">
        <f t="shared" si="545"/>
        <v>2015</v>
      </c>
      <c r="R3500" s="41">
        <f t="shared" si="546"/>
        <v>2016</v>
      </c>
      <c r="S3500" s="51" t="str">
        <f>YEAR(Taulukko1[[#This Row],[Alku KK]])&amp;"Q"&amp;ROUNDDOWN((MONTH(Taulukko1[[#This Row],[Alku KK]])-1)/3+1,0)</f>
        <v>2015Q4</v>
      </c>
      <c r="T3500" s="51" t="str">
        <f>YEAR(Taulukko1[[#This Row],[Loppu KK]])&amp;"Q"&amp;ROUNDDOWN((MONTH(Taulukko1[[#This Row],[Loppu KK]])-1)/3+1,0)</f>
        <v>2016Q1</v>
      </c>
      <c r="U3500" s="66">
        <f>IF(COUNT(Taulukko1[[#This Row],[Neuvottelujen alaiset ]])=1,Taulukko1[[#This Row],[Neuvottelujen alaiset ]],Taulukko1[[#This Row],[Vähennystarve]])</f>
        <v>970</v>
      </c>
      <c r="V3500" s="52">
        <f t="shared" si="547"/>
        <v>9.7938144329896906E-2</v>
      </c>
      <c r="W3500" s="52" t="str">
        <f t="shared" si="548"/>
        <v>NA</v>
      </c>
      <c r="X3500" s="52" t="str">
        <f t="shared" si="549"/>
        <v>NA</v>
      </c>
      <c r="Y3500" s="90" t="b">
        <f>AND(MONTH(Taulukko1[[#This Row],[Alku PVM]] )=6,DAY(Taulukko1[[#This Row],[Alku PVM]] )&gt;19)</f>
        <v>0</v>
      </c>
      <c r="Z3500" s="90" t="b">
        <f>AND(MONTH(Taulukko1[[#This Row],[Loppu PVM]] )=6,DAY(Taulukko1[[#This Row],[Loppu PVM]] )&gt;19)</f>
        <v>0</v>
      </c>
      <c r="AA3500" s="90" t="b">
        <f>OR(MONTH(Taulukko1[[#This Row],[Alku PVM]] )&lt;=5,AND(MONTH(Taulukko1[[#This Row],[Alku PVM]] )=6,DAY(Taulukko1[[#This Row],[Alku PVM]] )&lt;20))</f>
        <v>0</v>
      </c>
      <c r="AB3500" s="90" t="b">
        <f>OR(MONTH(Taulukko1[[#This Row],[Loppu PVM]])&lt;=5,AND(MONTH(Taulukko1[[#This Row],[Loppu PVM]] )=6,DAY(Taulukko1[[#This Row],[Loppu PVM]])&lt;20))</f>
        <v>1</v>
      </c>
      <c r="AC3500" s="90" t="b">
        <f>OR(MONTH(Taulukko1[[#This Row],[Alku PVM]] )&lt;=3,AND(MONTH(Taulukko1[[#This Row],[Alku PVM]] )=3))</f>
        <v>0</v>
      </c>
      <c r="AD3500" s="90" t="b">
        <f>OR(MONTH(Taulukko1[[#This Row],[Loppu PVM]] )&lt;=3,AND(MONTH(Taulukko1[[#This Row],[Loppu PVM]] )=3))</f>
        <v>1</v>
      </c>
      <c r="AE3500" s="90" t="b">
        <f>OR(MONTH(Taulukko1[[#This Row],[Alku PVM]] )&lt;=9,AND(MONTH(Taulukko1[[#This Row],[Alku PVM]] )=9))</f>
        <v>0</v>
      </c>
      <c r="AF3500" s="90" t="b">
        <f>OR(MONTH(Taulukko1[[#This Row],[Loppu PVM]])&lt;=9,AND(MONTH(Taulukko1[[#This Row],[Loppu PVM]] )=9))</f>
        <v>1</v>
      </c>
      <c r="AG3500" s="90" t="b">
        <f>OR(MONTH(Taulukko1[[#This Row],[Alku PVM]] )&lt;=6,AND(MONTH(Taulukko1[[#This Row],[Alku PVM]] )=6))</f>
        <v>0</v>
      </c>
      <c r="AH3500" s="90" t="b">
        <f>OR(MONTH(Taulukko1[[#This Row],[Loppu PVM]])&lt;=6,AND(MONTH(Taulukko1[[#This Row],[Loppu PVM]] )=6))</f>
        <v>1</v>
      </c>
    </row>
    <row r="3501" spans="1:34">
      <c r="A3501" s="45" t="s">
        <v>2258</v>
      </c>
      <c r="B3501" s="46">
        <v>42332</v>
      </c>
      <c r="C3501" s="45" t="s">
        <v>5018</v>
      </c>
      <c r="D3501" s="35" t="s">
        <v>25</v>
      </c>
      <c r="E3501" s="48">
        <v>40</v>
      </c>
      <c r="F3501" s="46">
        <v>42011</v>
      </c>
      <c r="G3501" s="49">
        <v>25</v>
      </c>
      <c r="H3501" s="48">
        <v>280</v>
      </c>
      <c r="I3501" s="129">
        <f>INDEX('TOL2008'!B:B,MATCH(A3501,'TOL2008'!A:A,0))</f>
        <v>27900</v>
      </c>
      <c r="J3501" s="132" t="str">
        <f>INDEX(Pääluokka!$H$2:$H$100,MATCH(VALUE(LEFT(Taulukko1[[#This Row],[TOL2008]],2)),Pääluokka!$G$2:$G$100,0))</f>
        <v>Teollisuus</v>
      </c>
      <c r="K3501" s="132" t="str">
        <f>INDEX(Pääluokka!$I$2:$I$100,MATCH(VALUE(LEFT(Taulukko1[[#This Row],[TOL2008]],2)),Pääluokka!$G$2:$G$100,0))</f>
        <v>Teollisuus (C-E)</v>
      </c>
      <c r="L3501" s="50" t="str">
        <f t="shared" si="540"/>
        <v>NA</v>
      </c>
      <c r="M3501" s="51">
        <f t="shared" si="541"/>
        <v>42332</v>
      </c>
      <c r="N3501" s="51">
        <f t="shared" si="542"/>
        <v>42011</v>
      </c>
      <c r="O3501" s="51">
        <f t="shared" si="543"/>
        <v>42309</v>
      </c>
      <c r="P3501" s="51">
        <f t="shared" si="544"/>
        <v>42005</v>
      </c>
      <c r="Q3501" s="41">
        <f t="shared" si="545"/>
        <v>2015</v>
      </c>
      <c r="R3501" s="41">
        <f t="shared" si="546"/>
        <v>2015</v>
      </c>
      <c r="S3501" s="51" t="str">
        <f>YEAR(Taulukko1[[#This Row],[Alku KK]])&amp;"Q"&amp;ROUNDDOWN((MONTH(Taulukko1[[#This Row],[Alku KK]])-1)/3+1,0)</f>
        <v>2015Q4</v>
      </c>
      <c r="T3501" s="51" t="str">
        <f>YEAR(Taulukko1[[#This Row],[Loppu KK]])&amp;"Q"&amp;ROUNDDOWN((MONTH(Taulukko1[[#This Row],[Loppu KK]])-1)/3+1,0)</f>
        <v>2015Q1</v>
      </c>
      <c r="U3501" s="66">
        <f>IF(COUNT(Taulukko1[[#This Row],[Neuvottelujen alaiset ]])=1,Taulukko1[[#This Row],[Neuvottelujen alaiset ]],Taulukko1[[#This Row],[Vähennystarve]])</f>
        <v>280</v>
      </c>
      <c r="V3501" s="52">
        <f t="shared" si="547"/>
        <v>0.14285714285714285</v>
      </c>
      <c r="W3501" s="52">
        <f t="shared" si="548"/>
        <v>8.9285714285714288E-2</v>
      </c>
      <c r="X3501" s="52">
        <f t="shared" si="549"/>
        <v>0.625</v>
      </c>
      <c r="Y3501" s="90" t="b">
        <f>AND(MONTH(Taulukko1[[#This Row],[Alku PVM]] )=6,DAY(Taulukko1[[#This Row],[Alku PVM]] )&gt;19)</f>
        <v>0</v>
      </c>
      <c r="Z3501" s="90" t="b">
        <f>AND(MONTH(Taulukko1[[#This Row],[Loppu PVM]] )=6,DAY(Taulukko1[[#This Row],[Loppu PVM]] )&gt;19)</f>
        <v>0</v>
      </c>
      <c r="AA3501" s="90" t="b">
        <f>OR(MONTH(Taulukko1[[#This Row],[Alku PVM]] )&lt;=5,AND(MONTH(Taulukko1[[#This Row],[Alku PVM]] )=6,DAY(Taulukko1[[#This Row],[Alku PVM]] )&lt;20))</f>
        <v>0</v>
      </c>
      <c r="AB3501" s="90" t="b">
        <f>OR(MONTH(Taulukko1[[#This Row],[Loppu PVM]])&lt;=5,AND(MONTH(Taulukko1[[#This Row],[Loppu PVM]] )=6,DAY(Taulukko1[[#This Row],[Loppu PVM]])&lt;20))</f>
        <v>1</v>
      </c>
      <c r="AC3501" s="90" t="b">
        <f>OR(MONTH(Taulukko1[[#This Row],[Alku PVM]] )&lt;=3,AND(MONTH(Taulukko1[[#This Row],[Alku PVM]] )=3))</f>
        <v>0</v>
      </c>
      <c r="AD3501" s="90" t="b">
        <f>OR(MONTH(Taulukko1[[#This Row],[Loppu PVM]] )&lt;=3,AND(MONTH(Taulukko1[[#This Row],[Loppu PVM]] )=3))</f>
        <v>1</v>
      </c>
      <c r="AE3501" s="90" t="b">
        <f>OR(MONTH(Taulukko1[[#This Row],[Alku PVM]] )&lt;=9,AND(MONTH(Taulukko1[[#This Row],[Alku PVM]] )=9))</f>
        <v>0</v>
      </c>
      <c r="AF3501" s="90" t="b">
        <f>OR(MONTH(Taulukko1[[#This Row],[Loppu PVM]])&lt;=9,AND(MONTH(Taulukko1[[#This Row],[Loppu PVM]] )=9))</f>
        <v>1</v>
      </c>
      <c r="AG3501" s="90" t="b">
        <f>OR(MONTH(Taulukko1[[#This Row],[Alku PVM]] )&lt;=6,AND(MONTH(Taulukko1[[#This Row],[Alku PVM]] )=6))</f>
        <v>0</v>
      </c>
      <c r="AH3501" s="90" t="b">
        <f>OR(MONTH(Taulukko1[[#This Row],[Loppu PVM]])&lt;=6,AND(MONTH(Taulukko1[[#This Row],[Loppu PVM]] )=6))</f>
        <v>1</v>
      </c>
    </row>
    <row r="3502" spans="1:34">
      <c r="A3502" s="21" t="s">
        <v>391</v>
      </c>
      <c r="B3502" s="46">
        <v>42333</v>
      </c>
      <c r="C3502" s="45" t="s">
        <v>5020</v>
      </c>
      <c r="D3502" s="47"/>
      <c r="E3502" s="48">
        <v>9</v>
      </c>
      <c r="F3502" s="46">
        <v>42361</v>
      </c>
      <c r="G3502" s="49">
        <v>1</v>
      </c>
      <c r="H3502" s="48">
        <v>50</v>
      </c>
      <c r="I3502" s="129">
        <f>INDEX('TOL2008'!B:B,MATCH(A3502,'TOL2008'!A:A,0))</f>
        <v>38110</v>
      </c>
      <c r="J3502" s="132" t="str">
        <f>INDEX(Pääluokka!$H$2:$H$100,MATCH(VALUE(LEFT(Taulukko1[[#This Row],[TOL2008]],2)),Pääluokka!$G$2:$G$100,0))</f>
        <v>Vesihuolto, viemäri- ja jätevesihuolto, jätehuolto ja muu ympäristön puhtaanapito</v>
      </c>
      <c r="K3502" s="132" t="str">
        <f>INDEX(Pääluokka!$I$2:$I$100,MATCH(VALUE(LEFT(Taulukko1[[#This Row],[TOL2008]],2)),Pääluokka!$G$2:$G$100,0))</f>
        <v>Teollisuus (C-E)</v>
      </c>
      <c r="L3502" s="50">
        <f t="shared" si="540"/>
        <v>28</v>
      </c>
      <c r="M3502" s="51">
        <f t="shared" si="541"/>
        <v>42333</v>
      </c>
      <c r="N3502" s="51">
        <f t="shared" si="542"/>
        <v>42361</v>
      </c>
      <c r="O3502" s="51">
        <f t="shared" si="543"/>
        <v>42309</v>
      </c>
      <c r="P3502" s="51">
        <f t="shared" si="544"/>
        <v>42339</v>
      </c>
      <c r="Q3502" s="41">
        <f t="shared" si="545"/>
        <v>2015</v>
      </c>
      <c r="R3502" s="41">
        <f t="shared" si="546"/>
        <v>2015</v>
      </c>
      <c r="S3502" s="51" t="str">
        <f>YEAR(Taulukko1[[#This Row],[Alku KK]])&amp;"Q"&amp;ROUNDDOWN((MONTH(Taulukko1[[#This Row],[Alku KK]])-1)/3+1,0)</f>
        <v>2015Q4</v>
      </c>
      <c r="T3502" s="51" t="str">
        <f>YEAR(Taulukko1[[#This Row],[Loppu KK]])&amp;"Q"&amp;ROUNDDOWN((MONTH(Taulukko1[[#This Row],[Loppu KK]])-1)/3+1,0)</f>
        <v>2015Q4</v>
      </c>
      <c r="U3502" s="66">
        <f>IF(COUNT(Taulukko1[[#This Row],[Neuvottelujen alaiset ]])=1,Taulukko1[[#This Row],[Neuvottelujen alaiset ]],Taulukko1[[#This Row],[Vähennystarve]])</f>
        <v>50</v>
      </c>
      <c r="V3502" s="52">
        <f t="shared" si="547"/>
        <v>0.18</v>
      </c>
      <c r="W3502" s="52">
        <f t="shared" si="548"/>
        <v>0.02</v>
      </c>
      <c r="X3502" s="52">
        <f t="shared" si="549"/>
        <v>0.1111111111111111</v>
      </c>
      <c r="Y3502" s="90" t="b">
        <f>AND(MONTH(Taulukko1[[#This Row],[Alku PVM]] )=6,DAY(Taulukko1[[#This Row],[Alku PVM]] )&gt;19)</f>
        <v>0</v>
      </c>
      <c r="Z3502" s="90" t="b">
        <f>AND(MONTH(Taulukko1[[#This Row],[Loppu PVM]] )=6,DAY(Taulukko1[[#This Row],[Loppu PVM]] )&gt;19)</f>
        <v>0</v>
      </c>
      <c r="AA3502" s="90" t="b">
        <f>OR(MONTH(Taulukko1[[#This Row],[Alku PVM]] )&lt;=5,AND(MONTH(Taulukko1[[#This Row],[Alku PVM]] )=6,DAY(Taulukko1[[#This Row],[Alku PVM]] )&lt;20))</f>
        <v>0</v>
      </c>
      <c r="AB3502" s="90" t="b">
        <f>OR(MONTH(Taulukko1[[#This Row],[Loppu PVM]])&lt;=5,AND(MONTH(Taulukko1[[#This Row],[Loppu PVM]] )=6,DAY(Taulukko1[[#This Row],[Loppu PVM]])&lt;20))</f>
        <v>0</v>
      </c>
      <c r="AC3502" s="90" t="b">
        <f>OR(MONTH(Taulukko1[[#This Row],[Alku PVM]] )&lt;=3,AND(MONTH(Taulukko1[[#This Row],[Alku PVM]] )=3))</f>
        <v>0</v>
      </c>
      <c r="AD3502" s="90" t="b">
        <f>OR(MONTH(Taulukko1[[#This Row],[Loppu PVM]] )&lt;=3,AND(MONTH(Taulukko1[[#This Row],[Loppu PVM]] )=3))</f>
        <v>0</v>
      </c>
      <c r="AE3502" s="90" t="b">
        <f>OR(MONTH(Taulukko1[[#This Row],[Alku PVM]] )&lt;=9,AND(MONTH(Taulukko1[[#This Row],[Alku PVM]] )=9))</f>
        <v>0</v>
      </c>
      <c r="AF3502" s="90" t="b">
        <f>OR(MONTH(Taulukko1[[#This Row],[Loppu PVM]])&lt;=9,AND(MONTH(Taulukko1[[#This Row],[Loppu PVM]] )=9))</f>
        <v>0</v>
      </c>
      <c r="AG3502" s="90" t="b">
        <f>OR(MONTH(Taulukko1[[#This Row],[Alku PVM]] )&lt;=6,AND(MONTH(Taulukko1[[#This Row],[Alku PVM]] )=6))</f>
        <v>0</v>
      </c>
      <c r="AH3502" s="90" t="b">
        <f>OR(MONTH(Taulukko1[[#This Row],[Loppu PVM]])&lt;=6,AND(MONTH(Taulukko1[[#This Row],[Loppu PVM]] )=6))</f>
        <v>0</v>
      </c>
    </row>
    <row r="3503" spans="1:34">
      <c r="A3503" s="45" t="s">
        <v>5017</v>
      </c>
      <c r="B3503" s="46">
        <v>42333</v>
      </c>
      <c r="C3503" s="45" t="s">
        <v>1634</v>
      </c>
      <c r="D3503" s="47"/>
      <c r="E3503" s="48">
        <v>35</v>
      </c>
      <c r="F3503" s="46">
        <v>42390</v>
      </c>
      <c r="G3503" s="49">
        <v>11</v>
      </c>
      <c r="H3503" s="48">
        <v>170</v>
      </c>
      <c r="I3503" s="129">
        <f>INDEX('TOL2008'!B:B,MATCH(A3503,'TOL2008'!A:A,0))</f>
        <v>84122</v>
      </c>
      <c r="J3503" s="132" t="str">
        <f>INDEX(Pääluokka!$H$2:$H$100,MATCH(VALUE(LEFT(Taulukko1[[#This Row],[TOL2008]],2)),Pääluokka!$G$2:$G$100,0))</f>
        <v>Julkinen hallinto ja maanpuolustus; pakollinen sosiaalivakuutus</v>
      </c>
      <c r="K3503" s="132" t="str">
        <f>INDEX(Pääluokka!$I$2:$I$100,MATCH(VALUE(LEFT(Taulukko1[[#This Row],[TOL2008]],2)),Pääluokka!$G$2:$G$100,0))</f>
        <v>Muut toimialat (O-Q, T-X)</v>
      </c>
      <c r="L3503" s="50">
        <f t="shared" si="540"/>
        <v>57</v>
      </c>
      <c r="M3503" s="51">
        <f t="shared" si="541"/>
        <v>42333</v>
      </c>
      <c r="N3503" s="51">
        <f t="shared" si="542"/>
        <v>42390</v>
      </c>
      <c r="O3503" s="51">
        <f t="shared" si="543"/>
        <v>42309</v>
      </c>
      <c r="P3503" s="51">
        <f t="shared" si="544"/>
        <v>42370</v>
      </c>
      <c r="Q3503" s="41">
        <f t="shared" si="545"/>
        <v>2015</v>
      </c>
      <c r="R3503" s="41">
        <f t="shared" si="546"/>
        <v>2016</v>
      </c>
      <c r="S3503" s="51" t="str">
        <f>YEAR(Taulukko1[[#This Row],[Alku KK]])&amp;"Q"&amp;ROUNDDOWN((MONTH(Taulukko1[[#This Row],[Alku KK]])-1)/3+1,0)</f>
        <v>2015Q4</v>
      </c>
      <c r="T3503" s="51" t="str">
        <f>YEAR(Taulukko1[[#This Row],[Loppu KK]])&amp;"Q"&amp;ROUNDDOWN((MONTH(Taulukko1[[#This Row],[Loppu KK]])-1)/3+1,0)</f>
        <v>2016Q1</v>
      </c>
      <c r="U3503" s="66">
        <f>IF(COUNT(Taulukko1[[#This Row],[Neuvottelujen alaiset ]])=1,Taulukko1[[#This Row],[Neuvottelujen alaiset ]],Taulukko1[[#This Row],[Vähennystarve]])</f>
        <v>170</v>
      </c>
      <c r="V3503" s="52">
        <f t="shared" si="547"/>
        <v>0.20588235294117646</v>
      </c>
      <c r="W3503" s="52">
        <f t="shared" si="548"/>
        <v>6.4705882352941183E-2</v>
      </c>
      <c r="X3503" s="52">
        <f t="shared" si="549"/>
        <v>0.31428571428571428</v>
      </c>
      <c r="Y3503" s="90" t="b">
        <f>AND(MONTH(Taulukko1[[#This Row],[Alku PVM]] )=6,DAY(Taulukko1[[#This Row],[Alku PVM]] )&gt;19)</f>
        <v>0</v>
      </c>
      <c r="Z3503" s="90" t="b">
        <f>AND(MONTH(Taulukko1[[#This Row],[Loppu PVM]] )=6,DAY(Taulukko1[[#This Row],[Loppu PVM]] )&gt;19)</f>
        <v>0</v>
      </c>
      <c r="AA3503" s="90" t="b">
        <f>OR(MONTH(Taulukko1[[#This Row],[Alku PVM]] )&lt;=5,AND(MONTH(Taulukko1[[#This Row],[Alku PVM]] )=6,DAY(Taulukko1[[#This Row],[Alku PVM]] )&lt;20))</f>
        <v>0</v>
      </c>
      <c r="AB3503" s="90" t="b">
        <f>OR(MONTH(Taulukko1[[#This Row],[Loppu PVM]])&lt;=5,AND(MONTH(Taulukko1[[#This Row],[Loppu PVM]] )=6,DAY(Taulukko1[[#This Row],[Loppu PVM]])&lt;20))</f>
        <v>1</v>
      </c>
      <c r="AC3503" s="90" t="b">
        <f>OR(MONTH(Taulukko1[[#This Row],[Alku PVM]] )&lt;=3,AND(MONTH(Taulukko1[[#This Row],[Alku PVM]] )=3))</f>
        <v>0</v>
      </c>
      <c r="AD3503" s="90" t="b">
        <f>OR(MONTH(Taulukko1[[#This Row],[Loppu PVM]] )&lt;=3,AND(MONTH(Taulukko1[[#This Row],[Loppu PVM]] )=3))</f>
        <v>1</v>
      </c>
      <c r="AE3503" s="90" t="b">
        <f>OR(MONTH(Taulukko1[[#This Row],[Alku PVM]] )&lt;=9,AND(MONTH(Taulukko1[[#This Row],[Alku PVM]] )=9))</f>
        <v>0</v>
      </c>
      <c r="AF3503" s="90" t="b">
        <f>OR(MONTH(Taulukko1[[#This Row],[Loppu PVM]])&lt;=9,AND(MONTH(Taulukko1[[#This Row],[Loppu PVM]] )=9))</f>
        <v>1</v>
      </c>
      <c r="AG3503" s="90" t="b">
        <f>OR(MONTH(Taulukko1[[#This Row],[Alku PVM]] )&lt;=6,AND(MONTH(Taulukko1[[#This Row],[Alku PVM]] )=6))</f>
        <v>0</v>
      </c>
      <c r="AH3503" s="90" t="b">
        <f>OR(MONTH(Taulukko1[[#This Row],[Loppu PVM]])&lt;=6,AND(MONTH(Taulukko1[[#This Row],[Loppu PVM]] )=6))</f>
        <v>1</v>
      </c>
    </row>
    <row r="3504" spans="1:34">
      <c r="A3504" s="45" t="s">
        <v>270</v>
      </c>
      <c r="B3504" s="46">
        <v>42333</v>
      </c>
      <c r="C3504" s="25" t="s">
        <v>5079</v>
      </c>
      <c r="D3504" s="35" t="s">
        <v>25</v>
      </c>
      <c r="E3504" s="48">
        <v>30</v>
      </c>
      <c r="F3504" s="46">
        <v>42381</v>
      </c>
      <c r="G3504" s="49">
        <v>3</v>
      </c>
      <c r="H3504" s="48">
        <v>300</v>
      </c>
      <c r="I3504" s="129">
        <f>INDEX('TOL2008'!B:B,MATCH(A3504,'TOL2008'!A:A,0))</f>
        <v>23410</v>
      </c>
      <c r="J3504" s="132" t="str">
        <f>INDEX(Pääluokka!$H$2:$H$100,MATCH(VALUE(LEFT(Taulukko1[[#This Row],[TOL2008]],2)),Pääluokka!$G$2:$G$100,0))</f>
        <v>Teollisuus</v>
      </c>
      <c r="K3504" s="132" t="str">
        <f>INDEX(Pääluokka!$I$2:$I$100,MATCH(VALUE(LEFT(Taulukko1[[#This Row],[TOL2008]],2)),Pääluokka!$G$2:$G$100,0))</f>
        <v>Teollisuus (C-E)</v>
      </c>
      <c r="L3504" s="50">
        <f t="shared" si="540"/>
        <v>48</v>
      </c>
      <c r="M3504" s="51">
        <f t="shared" si="541"/>
        <v>42333</v>
      </c>
      <c r="N3504" s="51">
        <f t="shared" si="542"/>
        <v>42381</v>
      </c>
      <c r="O3504" s="51">
        <f t="shared" si="543"/>
        <v>42309</v>
      </c>
      <c r="P3504" s="51">
        <f t="shared" si="544"/>
        <v>42370</v>
      </c>
      <c r="Q3504" s="41">
        <f t="shared" si="545"/>
        <v>2015</v>
      </c>
      <c r="R3504" s="41">
        <f t="shared" si="546"/>
        <v>2016</v>
      </c>
      <c r="S3504" s="51" t="str">
        <f>YEAR(Taulukko1[[#This Row],[Alku KK]])&amp;"Q"&amp;ROUNDDOWN((MONTH(Taulukko1[[#This Row],[Alku KK]])-1)/3+1,0)</f>
        <v>2015Q4</v>
      </c>
      <c r="T3504" s="51" t="str">
        <f>YEAR(Taulukko1[[#This Row],[Loppu KK]])&amp;"Q"&amp;ROUNDDOWN((MONTH(Taulukko1[[#This Row],[Loppu KK]])-1)/3+1,0)</f>
        <v>2016Q1</v>
      </c>
      <c r="U3504" s="66">
        <f>IF(COUNT(Taulukko1[[#This Row],[Neuvottelujen alaiset ]])=1,Taulukko1[[#This Row],[Neuvottelujen alaiset ]],Taulukko1[[#This Row],[Vähennystarve]])</f>
        <v>300</v>
      </c>
      <c r="V3504" s="52">
        <f t="shared" si="547"/>
        <v>0.1</v>
      </c>
      <c r="W3504" s="52">
        <f t="shared" si="548"/>
        <v>0.01</v>
      </c>
      <c r="X3504" s="52">
        <f t="shared" si="549"/>
        <v>0.1</v>
      </c>
      <c r="Y3504" s="90" t="b">
        <f>AND(MONTH(Taulukko1[[#This Row],[Alku PVM]] )=6,DAY(Taulukko1[[#This Row],[Alku PVM]] )&gt;19)</f>
        <v>0</v>
      </c>
      <c r="Z3504" s="90" t="b">
        <f>AND(MONTH(Taulukko1[[#This Row],[Loppu PVM]] )=6,DAY(Taulukko1[[#This Row],[Loppu PVM]] )&gt;19)</f>
        <v>0</v>
      </c>
      <c r="AA3504" s="90" t="b">
        <f>OR(MONTH(Taulukko1[[#This Row],[Alku PVM]] )&lt;=5,AND(MONTH(Taulukko1[[#This Row],[Alku PVM]] )=6,DAY(Taulukko1[[#This Row],[Alku PVM]] )&lt;20))</f>
        <v>0</v>
      </c>
      <c r="AB3504" s="90" t="b">
        <f>OR(MONTH(Taulukko1[[#This Row],[Loppu PVM]])&lt;=5,AND(MONTH(Taulukko1[[#This Row],[Loppu PVM]] )=6,DAY(Taulukko1[[#This Row],[Loppu PVM]])&lt;20))</f>
        <v>1</v>
      </c>
      <c r="AC3504" s="90" t="b">
        <f>OR(MONTH(Taulukko1[[#This Row],[Alku PVM]] )&lt;=3,AND(MONTH(Taulukko1[[#This Row],[Alku PVM]] )=3))</f>
        <v>0</v>
      </c>
      <c r="AD3504" s="90" t="b">
        <f>OR(MONTH(Taulukko1[[#This Row],[Loppu PVM]] )&lt;=3,AND(MONTH(Taulukko1[[#This Row],[Loppu PVM]] )=3))</f>
        <v>1</v>
      </c>
      <c r="AE3504" s="90" t="b">
        <f>OR(MONTH(Taulukko1[[#This Row],[Alku PVM]] )&lt;=9,AND(MONTH(Taulukko1[[#This Row],[Alku PVM]] )=9))</f>
        <v>0</v>
      </c>
      <c r="AF3504" s="90" t="b">
        <f>OR(MONTH(Taulukko1[[#This Row],[Loppu PVM]])&lt;=9,AND(MONTH(Taulukko1[[#This Row],[Loppu PVM]] )=9))</f>
        <v>1</v>
      </c>
      <c r="AG3504" s="90" t="b">
        <f>OR(MONTH(Taulukko1[[#This Row],[Alku PVM]] )&lt;=6,AND(MONTH(Taulukko1[[#This Row],[Alku PVM]] )=6))</f>
        <v>0</v>
      </c>
      <c r="AH3504" s="90" t="b">
        <f>OR(MONTH(Taulukko1[[#This Row],[Loppu PVM]])&lt;=6,AND(MONTH(Taulukko1[[#This Row],[Loppu PVM]] )=6))</f>
        <v>1</v>
      </c>
    </row>
    <row r="3505" spans="1:34">
      <c r="A3505" s="45" t="s">
        <v>5016</v>
      </c>
      <c r="B3505" s="46">
        <v>42333</v>
      </c>
      <c r="C3505" s="45" t="s">
        <v>1634</v>
      </c>
      <c r="D3505" s="47"/>
      <c r="E3505" s="48">
        <v>5</v>
      </c>
      <c r="F3505" s="46">
        <v>42388</v>
      </c>
      <c r="G3505" s="49">
        <v>3</v>
      </c>
      <c r="H3505" s="48">
        <v>11</v>
      </c>
      <c r="I3505" s="129">
        <f>INDEX('TOL2008'!B:B,MATCH(A3505,'TOL2008'!A:A,0))</f>
        <v>64190</v>
      </c>
      <c r="J3505" s="132" t="str">
        <f>INDEX(Pääluokka!$H$2:$H$100,MATCH(VALUE(LEFT(Taulukko1[[#This Row],[TOL2008]],2)),Pääluokka!$G$2:$G$100,0))</f>
        <v>Rahoitus- ja vakuutustoiminta</v>
      </c>
      <c r="K3505" s="132" t="str">
        <f>INDEX(Pääluokka!$I$2:$I$100,MATCH(VALUE(LEFT(Taulukko1[[#This Row],[TOL2008]],2)),Pääluokka!$G$2:$G$100,0))</f>
        <v>Palvelualat (G-N, R, S)</v>
      </c>
      <c r="L3505" s="50">
        <f t="shared" si="540"/>
        <v>55</v>
      </c>
      <c r="M3505" s="51">
        <f t="shared" si="541"/>
        <v>42333</v>
      </c>
      <c r="N3505" s="51">
        <f t="shared" si="542"/>
        <v>42388</v>
      </c>
      <c r="O3505" s="51">
        <f t="shared" si="543"/>
        <v>42309</v>
      </c>
      <c r="P3505" s="51">
        <f t="shared" si="544"/>
        <v>42370</v>
      </c>
      <c r="Q3505" s="41">
        <f t="shared" si="545"/>
        <v>2015</v>
      </c>
      <c r="R3505" s="41">
        <f t="shared" si="546"/>
        <v>2016</v>
      </c>
      <c r="S3505" s="51" t="str">
        <f>YEAR(Taulukko1[[#This Row],[Alku KK]])&amp;"Q"&amp;ROUNDDOWN((MONTH(Taulukko1[[#This Row],[Alku KK]])-1)/3+1,0)</f>
        <v>2015Q4</v>
      </c>
      <c r="T3505" s="51" t="str">
        <f>YEAR(Taulukko1[[#This Row],[Loppu KK]])&amp;"Q"&amp;ROUNDDOWN((MONTH(Taulukko1[[#This Row],[Loppu KK]])-1)/3+1,0)</f>
        <v>2016Q1</v>
      </c>
      <c r="U3505" s="66">
        <f>IF(COUNT(Taulukko1[[#This Row],[Neuvottelujen alaiset ]])=1,Taulukko1[[#This Row],[Neuvottelujen alaiset ]],Taulukko1[[#This Row],[Vähennystarve]])</f>
        <v>11</v>
      </c>
      <c r="V3505" s="52">
        <f t="shared" si="547"/>
        <v>0.45454545454545453</v>
      </c>
      <c r="W3505" s="52">
        <f t="shared" si="548"/>
        <v>0.27272727272727271</v>
      </c>
      <c r="X3505" s="52">
        <f t="shared" si="549"/>
        <v>0.6</v>
      </c>
      <c r="Y3505" s="90" t="b">
        <f>AND(MONTH(Taulukko1[[#This Row],[Alku PVM]] )=6,DAY(Taulukko1[[#This Row],[Alku PVM]] )&gt;19)</f>
        <v>0</v>
      </c>
      <c r="Z3505" s="90" t="b">
        <f>AND(MONTH(Taulukko1[[#This Row],[Loppu PVM]] )=6,DAY(Taulukko1[[#This Row],[Loppu PVM]] )&gt;19)</f>
        <v>0</v>
      </c>
      <c r="AA3505" s="90" t="b">
        <f>OR(MONTH(Taulukko1[[#This Row],[Alku PVM]] )&lt;=5,AND(MONTH(Taulukko1[[#This Row],[Alku PVM]] )=6,DAY(Taulukko1[[#This Row],[Alku PVM]] )&lt;20))</f>
        <v>0</v>
      </c>
      <c r="AB3505" s="90" t="b">
        <f>OR(MONTH(Taulukko1[[#This Row],[Loppu PVM]])&lt;=5,AND(MONTH(Taulukko1[[#This Row],[Loppu PVM]] )=6,DAY(Taulukko1[[#This Row],[Loppu PVM]])&lt;20))</f>
        <v>1</v>
      </c>
      <c r="AC3505" s="90" t="b">
        <f>OR(MONTH(Taulukko1[[#This Row],[Alku PVM]] )&lt;=3,AND(MONTH(Taulukko1[[#This Row],[Alku PVM]] )=3))</f>
        <v>0</v>
      </c>
      <c r="AD3505" s="90" t="b">
        <f>OR(MONTH(Taulukko1[[#This Row],[Loppu PVM]] )&lt;=3,AND(MONTH(Taulukko1[[#This Row],[Loppu PVM]] )=3))</f>
        <v>1</v>
      </c>
      <c r="AE3505" s="90" t="b">
        <f>OR(MONTH(Taulukko1[[#This Row],[Alku PVM]] )&lt;=9,AND(MONTH(Taulukko1[[#This Row],[Alku PVM]] )=9))</f>
        <v>0</v>
      </c>
      <c r="AF3505" s="90" t="b">
        <f>OR(MONTH(Taulukko1[[#This Row],[Loppu PVM]])&lt;=9,AND(MONTH(Taulukko1[[#This Row],[Loppu PVM]] )=9))</f>
        <v>1</v>
      </c>
      <c r="AG3505" s="90" t="b">
        <f>OR(MONTH(Taulukko1[[#This Row],[Alku PVM]] )&lt;=6,AND(MONTH(Taulukko1[[#This Row],[Alku PVM]] )=6))</f>
        <v>0</v>
      </c>
      <c r="AH3505" s="90" t="b">
        <f>OR(MONTH(Taulukko1[[#This Row],[Loppu PVM]])&lt;=6,AND(MONTH(Taulukko1[[#This Row],[Loppu PVM]] )=6))</f>
        <v>1</v>
      </c>
    </row>
    <row r="3506" spans="1:34">
      <c r="A3506" s="45" t="s">
        <v>395</v>
      </c>
      <c r="B3506" s="46">
        <v>42334</v>
      </c>
      <c r="C3506" s="45" t="s">
        <v>5011</v>
      </c>
      <c r="D3506" s="47"/>
      <c r="E3506" s="48">
        <v>45</v>
      </c>
      <c r="F3506" s="46">
        <v>42387</v>
      </c>
      <c r="G3506" s="49">
        <v>20</v>
      </c>
      <c r="H3506" s="48">
        <v>211</v>
      </c>
      <c r="I3506" s="129">
        <f>INDEX('TOL2008'!B:B,MATCH(A3506,'TOL2008'!A:A,0))</f>
        <v>32300</v>
      </c>
      <c r="J3506" s="132" t="str">
        <f>INDEX(Pääluokka!$H$2:$H$100,MATCH(VALUE(LEFT(Taulukko1[[#This Row],[TOL2008]],2)),Pääluokka!$G$2:$G$100,0))</f>
        <v>Teollisuus</v>
      </c>
      <c r="K3506" s="132" t="str">
        <f>INDEX(Pääluokka!$I$2:$I$100,MATCH(VALUE(LEFT(Taulukko1[[#This Row],[TOL2008]],2)),Pääluokka!$G$2:$G$100,0))</f>
        <v>Teollisuus (C-E)</v>
      </c>
      <c r="L3506" s="50">
        <f t="shared" si="540"/>
        <v>53</v>
      </c>
      <c r="M3506" s="51">
        <f t="shared" si="541"/>
        <v>42334</v>
      </c>
      <c r="N3506" s="51">
        <f t="shared" si="542"/>
        <v>42387</v>
      </c>
      <c r="O3506" s="51">
        <f t="shared" si="543"/>
        <v>42309</v>
      </c>
      <c r="P3506" s="51">
        <f t="shared" si="544"/>
        <v>42370</v>
      </c>
      <c r="Q3506" s="41">
        <f t="shared" si="545"/>
        <v>2015</v>
      </c>
      <c r="R3506" s="41">
        <f t="shared" si="546"/>
        <v>2016</v>
      </c>
      <c r="S3506" s="51" t="str">
        <f>YEAR(Taulukko1[[#This Row],[Alku KK]])&amp;"Q"&amp;ROUNDDOWN((MONTH(Taulukko1[[#This Row],[Alku KK]])-1)/3+1,0)</f>
        <v>2015Q4</v>
      </c>
      <c r="T3506" s="51" t="str">
        <f>YEAR(Taulukko1[[#This Row],[Loppu KK]])&amp;"Q"&amp;ROUNDDOWN((MONTH(Taulukko1[[#This Row],[Loppu KK]])-1)/3+1,0)</f>
        <v>2016Q1</v>
      </c>
      <c r="U3506" s="66">
        <f>IF(COUNT(Taulukko1[[#This Row],[Neuvottelujen alaiset ]])=1,Taulukko1[[#This Row],[Neuvottelujen alaiset ]],Taulukko1[[#This Row],[Vähennystarve]])</f>
        <v>211</v>
      </c>
      <c r="V3506" s="52">
        <f t="shared" si="547"/>
        <v>0.2132701421800948</v>
      </c>
      <c r="W3506" s="52">
        <f t="shared" si="548"/>
        <v>9.4786729857819899E-2</v>
      </c>
      <c r="X3506" s="52">
        <f t="shared" si="549"/>
        <v>0.44444444444444442</v>
      </c>
      <c r="Y3506" s="90" t="b">
        <f>AND(MONTH(Taulukko1[[#This Row],[Alku PVM]] )=6,DAY(Taulukko1[[#This Row],[Alku PVM]] )&gt;19)</f>
        <v>0</v>
      </c>
      <c r="Z3506" s="90" t="b">
        <f>AND(MONTH(Taulukko1[[#This Row],[Loppu PVM]] )=6,DAY(Taulukko1[[#This Row],[Loppu PVM]] )&gt;19)</f>
        <v>0</v>
      </c>
      <c r="AA3506" s="90" t="b">
        <f>OR(MONTH(Taulukko1[[#This Row],[Alku PVM]] )&lt;=5,AND(MONTH(Taulukko1[[#This Row],[Alku PVM]] )=6,DAY(Taulukko1[[#This Row],[Alku PVM]] )&lt;20))</f>
        <v>0</v>
      </c>
      <c r="AB3506" s="90" t="b">
        <f>OR(MONTH(Taulukko1[[#This Row],[Loppu PVM]])&lt;=5,AND(MONTH(Taulukko1[[#This Row],[Loppu PVM]] )=6,DAY(Taulukko1[[#This Row],[Loppu PVM]])&lt;20))</f>
        <v>1</v>
      </c>
      <c r="AC3506" s="90" t="b">
        <f>OR(MONTH(Taulukko1[[#This Row],[Alku PVM]] )&lt;=3,AND(MONTH(Taulukko1[[#This Row],[Alku PVM]] )=3))</f>
        <v>0</v>
      </c>
      <c r="AD3506" s="90" t="b">
        <f>OR(MONTH(Taulukko1[[#This Row],[Loppu PVM]] )&lt;=3,AND(MONTH(Taulukko1[[#This Row],[Loppu PVM]] )=3))</f>
        <v>1</v>
      </c>
      <c r="AE3506" s="90" t="b">
        <f>OR(MONTH(Taulukko1[[#This Row],[Alku PVM]] )&lt;=9,AND(MONTH(Taulukko1[[#This Row],[Alku PVM]] )=9))</f>
        <v>0</v>
      </c>
      <c r="AF3506" s="90" t="b">
        <f>OR(MONTH(Taulukko1[[#This Row],[Loppu PVM]])&lt;=9,AND(MONTH(Taulukko1[[#This Row],[Loppu PVM]] )=9))</f>
        <v>1</v>
      </c>
      <c r="AG3506" s="90" t="b">
        <f>OR(MONTH(Taulukko1[[#This Row],[Alku PVM]] )&lt;=6,AND(MONTH(Taulukko1[[#This Row],[Alku PVM]] )=6))</f>
        <v>0</v>
      </c>
      <c r="AH3506" s="90" t="b">
        <f>OR(MONTH(Taulukko1[[#This Row],[Loppu PVM]])&lt;=6,AND(MONTH(Taulukko1[[#This Row],[Loppu PVM]] )=6))</f>
        <v>1</v>
      </c>
    </row>
    <row r="3507" spans="1:34">
      <c r="A3507" s="45" t="s">
        <v>48</v>
      </c>
      <c r="B3507" s="46">
        <v>42335</v>
      </c>
      <c r="C3507" s="25" t="s">
        <v>5136</v>
      </c>
      <c r="D3507" s="47"/>
      <c r="E3507" s="48">
        <v>170</v>
      </c>
      <c r="F3507" s="46">
        <v>42388</v>
      </c>
      <c r="G3507" s="49">
        <v>126</v>
      </c>
      <c r="H3507" s="48">
        <v>555</v>
      </c>
      <c r="I3507" s="129">
        <f>INDEX('TOL2008'!B:B,MATCH(A3507,'TOL2008'!A:A,0))</f>
        <v>22210</v>
      </c>
      <c r="J3507" s="132" t="str">
        <f>INDEX(Pääluokka!$H$2:$H$100,MATCH(VALUE(LEFT(Taulukko1[[#This Row],[TOL2008]],2)),Pääluokka!$G$2:$G$100,0))</f>
        <v>Teollisuus</v>
      </c>
      <c r="K3507" s="132" t="str">
        <f>INDEX(Pääluokka!$I$2:$I$100,MATCH(VALUE(LEFT(Taulukko1[[#This Row],[TOL2008]],2)),Pääluokka!$G$2:$G$100,0))</f>
        <v>Teollisuus (C-E)</v>
      </c>
      <c r="L3507" s="50">
        <f t="shared" si="540"/>
        <v>53</v>
      </c>
      <c r="M3507" s="51">
        <f t="shared" si="541"/>
        <v>42335</v>
      </c>
      <c r="N3507" s="51">
        <f t="shared" si="542"/>
        <v>42388</v>
      </c>
      <c r="O3507" s="51">
        <f t="shared" si="543"/>
        <v>42309</v>
      </c>
      <c r="P3507" s="51">
        <f t="shared" si="544"/>
        <v>42370</v>
      </c>
      <c r="Q3507" s="41">
        <f t="shared" si="545"/>
        <v>2015</v>
      </c>
      <c r="R3507" s="41">
        <f t="shared" si="546"/>
        <v>2016</v>
      </c>
      <c r="S3507" s="51" t="str">
        <f>YEAR(Taulukko1[[#This Row],[Alku KK]])&amp;"Q"&amp;ROUNDDOWN((MONTH(Taulukko1[[#This Row],[Alku KK]])-1)/3+1,0)</f>
        <v>2015Q4</v>
      </c>
      <c r="T3507" s="51" t="str">
        <f>YEAR(Taulukko1[[#This Row],[Loppu KK]])&amp;"Q"&amp;ROUNDDOWN((MONTH(Taulukko1[[#This Row],[Loppu KK]])-1)/3+1,0)</f>
        <v>2016Q1</v>
      </c>
      <c r="U3507" s="66">
        <f>IF(COUNT(Taulukko1[[#This Row],[Neuvottelujen alaiset ]])=1,Taulukko1[[#This Row],[Neuvottelujen alaiset ]],Taulukko1[[#This Row],[Vähennystarve]])</f>
        <v>555</v>
      </c>
      <c r="V3507" s="52">
        <f t="shared" si="547"/>
        <v>0.30630630630630629</v>
      </c>
      <c r="W3507" s="52">
        <f t="shared" si="548"/>
        <v>0.22702702702702704</v>
      </c>
      <c r="X3507" s="52">
        <f t="shared" si="549"/>
        <v>0.74117647058823533</v>
      </c>
      <c r="Y3507" s="90" t="b">
        <f>AND(MONTH(Taulukko1[[#This Row],[Alku PVM]] )=6,DAY(Taulukko1[[#This Row],[Alku PVM]] )&gt;19)</f>
        <v>0</v>
      </c>
      <c r="Z3507" s="90" t="b">
        <f>AND(MONTH(Taulukko1[[#This Row],[Loppu PVM]] )=6,DAY(Taulukko1[[#This Row],[Loppu PVM]] )&gt;19)</f>
        <v>0</v>
      </c>
      <c r="AA3507" s="90" t="b">
        <f>OR(MONTH(Taulukko1[[#This Row],[Alku PVM]] )&lt;=5,AND(MONTH(Taulukko1[[#This Row],[Alku PVM]] )=6,DAY(Taulukko1[[#This Row],[Alku PVM]] )&lt;20))</f>
        <v>0</v>
      </c>
      <c r="AB3507" s="90" t="b">
        <f>OR(MONTH(Taulukko1[[#This Row],[Loppu PVM]])&lt;=5,AND(MONTH(Taulukko1[[#This Row],[Loppu PVM]] )=6,DAY(Taulukko1[[#This Row],[Loppu PVM]])&lt;20))</f>
        <v>1</v>
      </c>
      <c r="AC3507" s="90" t="b">
        <f>OR(MONTH(Taulukko1[[#This Row],[Alku PVM]] )&lt;=3,AND(MONTH(Taulukko1[[#This Row],[Alku PVM]] )=3))</f>
        <v>0</v>
      </c>
      <c r="AD3507" s="90" t="b">
        <f>OR(MONTH(Taulukko1[[#This Row],[Loppu PVM]] )&lt;=3,AND(MONTH(Taulukko1[[#This Row],[Loppu PVM]] )=3))</f>
        <v>1</v>
      </c>
      <c r="AE3507" s="90" t="b">
        <f>OR(MONTH(Taulukko1[[#This Row],[Alku PVM]] )&lt;=9,AND(MONTH(Taulukko1[[#This Row],[Alku PVM]] )=9))</f>
        <v>0</v>
      </c>
      <c r="AF3507" s="90" t="b">
        <f>OR(MONTH(Taulukko1[[#This Row],[Loppu PVM]])&lt;=9,AND(MONTH(Taulukko1[[#This Row],[Loppu PVM]] )=9))</f>
        <v>1</v>
      </c>
      <c r="AG3507" s="90" t="b">
        <f>OR(MONTH(Taulukko1[[#This Row],[Alku PVM]] )&lt;=6,AND(MONTH(Taulukko1[[#This Row],[Alku PVM]] )=6))</f>
        <v>0</v>
      </c>
      <c r="AH3507" s="90" t="b">
        <f>OR(MONTH(Taulukko1[[#This Row],[Loppu PVM]])&lt;=6,AND(MONTH(Taulukko1[[#This Row],[Loppu PVM]] )=6))</f>
        <v>1</v>
      </c>
    </row>
    <row r="3508" spans="1:34">
      <c r="A3508" s="21" t="s">
        <v>1019</v>
      </c>
      <c r="B3508" s="46">
        <v>42335</v>
      </c>
      <c r="C3508" s="25" t="s">
        <v>5108</v>
      </c>
      <c r="D3508" s="47"/>
      <c r="E3508" s="48">
        <v>80</v>
      </c>
      <c r="F3508" s="46">
        <v>42396</v>
      </c>
      <c r="G3508" s="49"/>
      <c r="H3508" s="48">
        <v>1076</v>
      </c>
      <c r="I3508" s="129">
        <f>INDEX('TOL2008'!B:B,MATCH(A3508,'TOL2008'!A:A,0))</f>
        <v>85420</v>
      </c>
      <c r="J3508" s="132" t="str">
        <f>INDEX(Pääluokka!$H$2:$H$100,MATCH(VALUE(LEFT(Taulukko1[[#This Row],[TOL2008]],2)),Pääluokka!$G$2:$G$100,0))</f>
        <v>Koulutus</v>
      </c>
      <c r="K3508" s="132" t="str">
        <f>INDEX(Pääluokka!$I$2:$I$100,MATCH(VALUE(LEFT(Taulukko1[[#This Row],[TOL2008]],2)),Pääluokka!$G$2:$G$100,0))</f>
        <v>Muut toimialat (O-Q, T-X)</v>
      </c>
      <c r="L3508" s="50">
        <f t="shared" si="540"/>
        <v>61</v>
      </c>
      <c r="M3508" s="51">
        <f t="shared" si="541"/>
        <v>42335</v>
      </c>
      <c r="N3508" s="51">
        <f t="shared" si="542"/>
        <v>42396</v>
      </c>
      <c r="O3508" s="51">
        <f t="shared" si="543"/>
        <v>42309</v>
      </c>
      <c r="P3508" s="51">
        <f t="shared" si="544"/>
        <v>42370</v>
      </c>
      <c r="Q3508" s="41">
        <f t="shared" si="545"/>
        <v>2015</v>
      </c>
      <c r="R3508" s="41">
        <f t="shared" si="546"/>
        <v>2016</v>
      </c>
      <c r="S3508" s="51" t="str">
        <f>YEAR(Taulukko1[[#This Row],[Alku KK]])&amp;"Q"&amp;ROUNDDOWN((MONTH(Taulukko1[[#This Row],[Alku KK]])-1)/3+1,0)</f>
        <v>2015Q4</v>
      </c>
      <c r="T3508" s="51" t="str">
        <f>YEAR(Taulukko1[[#This Row],[Loppu KK]])&amp;"Q"&amp;ROUNDDOWN((MONTH(Taulukko1[[#This Row],[Loppu KK]])-1)/3+1,0)</f>
        <v>2016Q1</v>
      </c>
      <c r="U3508" s="66">
        <f>IF(COUNT(Taulukko1[[#This Row],[Neuvottelujen alaiset ]])=1,Taulukko1[[#This Row],[Neuvottelujen alaiset ]],Taulukko1[[#This Row],[Vähennystarve]])</f>
        <v>1076</v>
      </c>
      <c r="V3508" s="52">
        <f t="shared" si="547"/>
        <v>7.434944237918216E-2</v>
      </c>
      <c r="W3508" s="52" t="str">
        <f t="shared" si="548"/>
        <v>NA</v>
      </c>
      <c r="X3508" s="52" t="str">
        <f t="shared" si="549"/>
        <v>NA</v>
      </c>
      <c r="Y3508" s="90" t="b">
        <f>AND(MONTH(Taulukko1[[#This Row],[Alku PVM]] )=6,DAY(Taulukko1[[#This Row],[Alku PVM]] )&gt;19)</f>
        <v>0</v>
      </c>
      <c r="Z3508" s="90" t="b">
        <f>AND(MONTH(Taulukko1[[#This Row],[Loppu PVM]] )=6,DAY(Taulukko1[[#This Row],[Loppu PVM]] )&gt;19)</f>
        <v>0</v>
      </c>
      <c r="AA3508" s="90" t="b">
        <f>OR(MONTH(Taulukko1[[#This Row],[Alku PVM]] )&lt;=5,AND(MONTH(Taulukko1[[#This Row],[Alku PVM]] )=6,DAY(Taulukko1[[#This Row],[Alku PVM]] )&lt;20))</f>
        <v>0</v>
      </c>
      <c r="AB3508" s="90" t="b">
        <f>OR(MONTH(Taulukko1[[#This Row],[Loppu PVM]])&lt;=5,AND(MONTH(Taulukko1[[#This Row],[Loppu PVM]] )=6,DAY(Taulukko1[[#This Row],[Loppu PVM]])&lt;20))</f>
        <v>1</v>
      </c>
      <c r="AC3508" s="90" t="b">
        <f>OR(MONTH(Taulukko1[[#This Row],[Alku PVM]] )&lt;=3,AND(MONTH(Taulukko1[[#This Row],[Alku PVM]] )=3))</f>
        <v>0</v>
      </c>
      <c r="AD3508" s="90" t="b">
        <f>OR(MONTH(Taulukko1[[#This Row],[Loppu PVM]] )&lt;=3,AND(MONTH(Taulukko1[[#This Row],[Loppu PVM]] )=3))</f>
        <v>1</v>
      </c>
      <c r="AE3508" s="90" t="b">
        <f>OR(MONTH(Taulukko1[[#This Row],[Alku PVM]] )&lt;=9,AND(MONTH(Taulukko1[[#This Row],[Alku PVM]] )=9))</f>
        <v>0</v>
      </c>
      <c r="AF3508" s="90" t="b">
        <f>OR(MONTH(Taulukko1[[#This Row],[Loppu PVM]])&lt;=9,AND(MONTH(Taulukko1[[#This Row],[Loppu PVM]] )=9))</f>
        <v>1</v>
      </c>
      <c r="AG3508" s="90" t="b">
        <f>OR(MONTH(Taulukko1[[#This Row],[Alku PVM]] )&lt;=6,AND(MONTH(Taulukko1[[#This Row],[Alku PVM]] )=6))</f>
        <v>0</v>
      </c>
      <c r="AH3508" s="90" t="b">
        <f>OR(MONTH(Taulukko1[[#This Row],[Loppu PVM]])&lt;=6,AND(MONTH(Taulukko1[[#This Row],[Loppu PVM]] )=6))</f>
        <v>1</v>
      </c>
    </row>
    <row r="3509" spans="1:34">
      <c r="A3509" s="21" t="s">
        <v>5095</v>
      </c>
      <c r="B3509" s="26"/>
      <c r="C3509" s="25" t="s">
        <v>5094</v>
      </c>
      <c r="D3509" s="35"/>
      <c r="E3509" s="27"/>
      <c r="F3509" s="26">
        <v>42388</v>
      </c>
      <c r="G3509" s="33">
        <v>8</v>
      </c>
      <c r="H3509" s="27">
        <v>8</v>
      </c>
      <c r="I3509" s="126">
        <f>INDEX('TOL2008'!B:B,MATCH(A3509,'TOL2008'!A:A,0))</f>
        <v>17211</v>
      </c>
      <c r="J3509" s="133" t="str">
        <f>INDEX(Pääluokka!$H$2:$H$100,MATCH(VALUE(LEFT(Taulukko1[[#This Row],[TOL2008]],2)),Pääluokka!$G$2:$G$100,0))</f>
        <v>Teollisuus</v>
      </c>
      <c r="K3509" s="133" t="str">
        <f>INDEX(Pääluokka!$I$2:$I$100,MATCH(VALUE(LEFT(Taulukko1[[#This Row],[TOL2008]],2)),Pääluokka!$G$2:$G$100,0))</f>
        <v>Teollisuus (C-E)</v>
      </c>
      <c r="L3509" s="41" t="str">
        <f t="shared" si="540"/>
        <v>NA</v>
      </c>
      <c r="M3509" s="43">
        <f t="shared" si="541"/>
        <v>42337</v>
      </c>
      <c r="N3509" s="43">
        <f t="shared" si="542"/>
        <v>42388</v>
      </c>
      <c r="O3509" s="43">
        <f t="shared" si="543"/>
        <v>42309</v>
      </c>
      <c r="P3509" s="43">
        <f t="shared" si="544"/>
        <v>42370</v>
      </c>
      <c r="Q3509" s="41">
        <f t="shared" si="545"/>
        <v>2015</v>
      </c>
      <c r="R3509" s="41">
        <f t="shared" si="546"/>
        <v>2016</v>
      </c>
      <c r="S3509" s="43" t="str">
        <f>YEAR(Taulukko1[[#This Row],[Alku KK]])&amp;"Q"&amp;ROUNDDOWN((MONTH(Taulukko1[[#This Row],[Alku KK]])-1)/3+1,0)</f>
        <v>2015Q4</v>
      </c>
      <c r="T3509" s="43" t="str">
        <f>YEAR(Taulukko1[[#This Row],[Loppu KK]])&amp;"Q"&amp;ROUNDDOWN((MONTH(Taulukko1[[#This Row],[Loppu KK]])-1)/3+1,0)</f>
        <v>2016Q1</v>
      </c>
      <c r="U3509" s="66">
        <f>IF(COUNT(Taulukko1[[#This Row],[Neuvottelujen alaiset ]])=1,Taulukko1[[#This Row],[Neuvottelujen alaiset ]],Taulukko1[[#This Row],[Vähennystarve]])</f>
        <v>8</v>
      </c>
      <c r="V3509" s="44" t="str">
        <f t="shared" si="547"/>
        <v>NA</v>
      </c>
      <c r="W3509" s="44">
        <f t="shared" si="548"/>
        <v>1</v>
      </c>
      <c r="X3509" s="44" t="str">
        <f t="shared" si="549"/>
        <v>NA</v>
      </c>
      <c r="Y3509" s="90" t="b">
        <f>AND(MONTH(Taulukko1[[#This Row],[Alku PVM]] )=6,DAY(Taulukko1[[#This Row],[Alku PVM]] )&gt;19)</f>
        <v>0</v>
      </c>
      <c r="Z3509" s="90" t="b">
        <f>AND(MONTH(Taulukko1[[#This Row],[Loppu PVM]] )=6,DAY(Taulukko1[[#This Row],[Loppu PVM]] )&gt;19)</f>
        <v>0</v>
      </c>
      <c r="AA3509" s="90" t="b">
        <f>OR(MONTH(Taulukko1[[#This Row],[Alku PVM]] )&lt;=5,AND(MONTH(Taulukko1[[#This Row],[Alku PVM]] )=6,DAY(Taulukko1[[#This Row],[Alku PVM]] )&lt;20))</f>
        <v>0</v>
      </c>
      <c r="AB3509" s="90" t="b">
        <f>OR(MONTH(Taulukko1[[#This Row],[Loppu PVM]])&lt;=5,AND(MONTH(Taulukko1[[#This Row],[Loppu PVM]] )=6,DAY(Taulukko1[[#This Row],[Loppu PVM]])&lt;20))</f>
        <v>1</v>
      </c>
      <c r="AC3509" s="90" t="b">
        <f>OR(MONTH(Taulukko1[[#This Row],[Alku PVM]] )&lt;=3,AND(MONTH(Taulukko1[[#This Row],[Alku PVM]] )=3))</f>
        <v>0</v>
      </c>
      <c r="AD3509" s="90" t="b">
        <f>OR(MONTH(Taulukko1[[#This Row],[Loppu PVM]] )&lt;=3,AND(MONTH(Taulukko1[[#This Row],[Loppu PVM]] )=3))</f>
        <v>1</v>
      </c>
      <c r="AE3509" s="90" t="b">
        <f>OR(MONTH(Taulukko1[[#This Row],[Alku PVM]] )&lt;=9,AND(MONTH(Taulukko1[[#This Row],[Alku PVM]] )=9))</f>
        <v>0</v>
      </c>
      <c r="AF3509" s="90" t="b">
        <f>OR(MONTH(Taulukko1[[#This Row],[Loppu PVM]])&lt;=9,AND(MONTH(Taulukko1[[#This Row],[Loppu PVM]] )=9))</f>
        <v>1</v>
      </c>
      <c r="AG3509" s="90" t="b">
        <f>OR(MONTH(Taulukko1[[#This Row],[Alku PVM]] )&lt;=6,AND(MONTH(Taulukko1[[#This Row],[Alku PVM]] )=6))</f>
        <v>0</v>
      </c>
      <c r="AH3509" s="90" t="b">
        <f>OR(MONTH(Taulukko1[[#This Row],[Loppu PVM]])&lt;=6,AND(MONTH(Taulukko1[[#This Row],[Loppu PVM]] )=6))</f>
        <v>1</v>
      </c>
    </row>
    <row r="3510" spans="1:34">
      <c r="A3510" s="45" t="s">
        <v>5023</v>
      </c>
      <c r="B3510" s="46">
        <v>42338</v>
      </c>
      <c r="C3510" s="45"/>
      <c r="D3510" s="47"/>
      <c r="E3510" s="48"/>
      <c r="F3510" s="46"/>
      <c r="G3510" s="49"/>
      <c r="H3510" s="48"/>
      <c r="I3510" s="129">
        <f>INDEX('TOL2008'!B:B,MATCH(A3510,'TOL2008'!A:A,0))</f>
        <v>85420</v>
      </c>
      <c r="J3510" s="132" t="str">
        <f>INDEX(Pääluokka!$H$2:$H$100,MATCH(VALUE(LEFT(Taulukko1[[#This Row],[TOL2008]],2)),Pääluokka!$G$2:$G$100,0))</f>
        <v>Koulutus</v>
      </c>
      <c r="K3510" s="132" t="str">
        <f>INDEX(Pääluokka!$I$2:$I$100,MATCH(VALUE(LEFT(Taulukko1[[#This Row],[TOL2008]],2)),Pääluokka!$G$2:$G$100,0))</f>
        <v>Muut toimialat (O-Q, T-X)</v>
      </c>
      <c r="L3510" s="50" t="str">
        <f t="shared" si="540"/>
        <v>NA</v>
      </c>
      <c r="M3510" s="51">
        <f t="shared" si="541"/>
        <v>42338</v>
      </c>
      <c r="N3510" s="51">
        <f t="shared" si="542"/>
        <v>42389</v>
      </c>
      <c r="O3510" s="51">
        <f t="shared" si="543"/>
        <v>42309</v>
      </c>
      <c r="P3510" s="51">
        <f t="shared" si="544"/>
        <v>42370</v>
      </c>
      <c r="Q3510" s="41">
        <f t="shared" si="545"/>
        <v>2015</v>
      </c>
      <c r="R3510" s="41">
        <f t="shared" si="546"/>
        <v>2016</v>
      </c>
      <c r="S3510" s="51" t="str">
        <f>YEAR(Taulukko1[[#This Row],[Alku KK]])&amp;"Q"&amp;ROUNDDOWN((MONTH(Taulukko1[[#This Row],[Alku KK]])-1)/3+1,0)</f>
        <v>2015Q4</v>
      </c>
      <c r="T3510" s="51" t="str">
        <f>YEAR(Taulukko1[[#This Row],[Loppu KK]])&amp;"Q"&amp;ROUNDDOWN((MONTH(Taulukko1[[#This Row],[Loppu KK]])-1)/3+1,0)</f>
        <v>2016Q1</v>
      </c>
      <c r="U3510" s="66">
        <f>IF(COUNT(Taulukko1[[#This Row],[Neuvottelujen alaiset ]])=1,Taulukko1[[#This Row],[Neuvottelujen alaiset ]],Taulukko1[[#This Row],[Vähennystarve]])</f>
        <v>0</v>
      </c>
      <c r="V3510" s="52" t="str">
        <f t="shared" si="547"/>
        <v>NA</v>
      </c>
      <c r="W3510" s="52" t="str">
        <f t="shared" si="548"/>
        <v>NA</v>
      </c>
      <c r="X3510" s="52" t="str">
        <f t="shared" si="549"/>
        <v>NA</v>
      </c>
      <c r="Y3510" s="90" t="b">
        <f>AND(MONTH(Taulukko1[[#This Row],[Alku PVM]] )=6,DAY(Taulukko1[[#This Row],[Alku PVM]] )&gt;19)</f>
        <v>0</v>
      </c>
      <c r="Z3510" s="90" t="b">
        <f>AND(MONTH(Taulukko1[[#This Row],[Loppu PVM]] )=6,DAY(Taulukko1[[#This Row],[Loppu PVM]] )&gt;19)</f>
        <v>0</v>
      </c>
      <c r="AA3510" s="90" t="b">
        <f>OR(MONTH(Taulukko1[[#This Row],[Alku PVM]] )&lt;=5,AND(MONTH(Taulukko1[[#This Row],[Alku PVM]] )=6,DAY(Taulukko1[[#This Row],[Alku PVM]] )&lt;20))</f>
        <v>0</v>
      </c>
      <c r="AB3510" s="90" t="b">
        <f>OR(MONTH(Taulukko1[[#This Row],[Loppu PVM]])&lt;=5,AND(MONTH(Taulukko1[[#This Row],[Loppu PVM]] )=6,DAY(Taulukko1[[#This Row],[Loppu PVM]])&lt;20))</f>
        <v>1</v>
      </c>
      <c r="AC3510" s="90" t="b">
        <f>OR(MONTH(Taulukko1[[#This Row],[Alku PVM]] )&lt;=3,AND(MONTH(Taulukko1[[#This Row],[Alku PVM]] )=3))</f>
        <v>0</v>
      </c>
      <c r="AD3510" s="90" t="b">
        <f>OR(MONTH(Taulukko1[[#This Row],[Loppu PVM]] )&lt;=3,AND(MONTH(Taulukko1[[#This Row],[Loppu PVM]] )=3))</f>
        <v>1</v>
      </c>
      <c r="AE3510" s="90" t="b">
        <f>OR(MONTH(Taulukko1[[#This Row],[Alku PVM]] )&lt;=9,AND(MONTH(Taulukko1[[#This Row],[Alku PVM]] )=9))</f>
        <v>0</v>
      </c>
      <c r="AF3510" s="90" t="b">
        <f>OR(MONTH(Taulukko1[[#This Row],[Loppu PVM]])&lt;=9,AND(MONTH(Taulukko1[[#This Row],[Loppu PVM]] )=9))</f>
        <v>1</v>
      </c>
      <c r="AG3510" s="90" t="b">
        <f>OR(MONTH(Taulukko1[[#This Row],[Alku PVM]] )&lt;=6,AND(MONTH(Taulukko1[[#This Row],[Alku PVM]] )=6))</f>
        <v>0</v>
      </c>
      <c r="AH3510" s="90" t="b">
        <f>OR(MONTH(Taulukko1[[#This Row],[Loppu PVM]])&lt;=6,AND(MONTH(Taulukko1[[#This Row],[Loppu PVM]] )=6))</f>
        <v>1</v>
      </c>
    </row>
    <row r="3511" spans="1:34">
      <c r="A3511" s="69" t="s">
        <v>5140</v>
      </c>
      <c r="B3511" s="70">
        <v>42339</v>
      </c>
      <c r="C3511" s="69" t="s">
        <v>5141</v>
      </c>
      <c r="D3511" s="71"/>
      <c r="E3511" s="72">
        <v>10</v>
      </c>
      <c r="F3511" s="70">
        <v>42401</v>
      </c>
      <c r="G3511" s="73">
        <v>7</v>
      </c>
      <c r="H3511" s="72">
        <v>10</v>
      </c>
      <c r="I3511" s="127">
        <f>INDEX('TOL2008'!B:B,MATCH(A3511,'TOL2008'!A:A,0))</f>
        <v>85000</v>
      </c>
      <c r="J3511" s="128" t="str">
        <f>INDEX(Pääluokka!$H$2:$H$100,MATCH(VALUE(LEFT(Taulukko1[[#This Row],[TOL2008]],2)),Pääluokka!$G$2:$G$100,0))</f>
        <v>Koulutus</v>
      </c>
      <c r="K3511" s="128" t="str">
        <f>INDEX(Pääluokka!$I$2:$I$100,MATCH(VALUE(LEFT(Taulukko1[[#This Row],[TOL2008]],2)),Pääluokka!$G$2:$G$100,0))</f>
        <v>Muut toimialat (O-Q, T-X)</v>
      </c>
      <c r="L3511" s="74">
        <f t="shared" si="540"/>
        <v>62</v>
      </c>
      <c r="M3511" s="75">
        <f t="shared" si="541"/>
        <v>42339</v>
      </c>
      <c r="N3511" s="75">
        <f t="shared" si="542"/>
        <v>42401</v>
      </c>
      <c r="O3511" s="75">
        <f t="shared" si="543"/>
        <v>42339</v>
      </c>
      <c r="P3511" s="75">
        <f t="shared" si="544"/>
        <v>42401</v>
      </c>
      <c r="Q3511" s="41">
        <f t="shared" si="545"/>
        <v>2015</v>
      </c>
      <c r="R3511" s="41">
        <f t="shared" si="546"/>
        <v>2016</v>
      </c>
      <c r="S3511" s="75" t="str">
        <f>YEAR(Taulukko1[[#This Row],[Alku KK]])&amp;"Q"&amp;ROUNDDOWN((MONTH(Taulukko1[[#This Row],[Alku KK]])-1)/3+1,0)</f>
        <v>2015Q4</v>
      </c>
      <c r="T3511" s="75" t="str">
        <f>YEAR(Taulukko1[[#This Row],[Loppu KK]])&amp;"Q"&amp;ROUNDDOWN((MONTH(Taulukko1[[#This Row],[Loppu KK]])-1)/3+1,0)</f>
        <v>2016Q1</v>
      </c>
      <c r="U3511" s="66">
        <f>IF(COUNT(Taulukko1[[#This Row],[Neuvottelujen alaiset ]])=1,Taulukko1[[#This Row],[Neuvottelujen alaiset ]],Taulukko1[[#This Row],[Vähennystarve]])</f>
        <v>10</v>
      </c>
      <c r="V3511" s="76">
        <f t="shared" si="547"/>
        <v>1</v>
      </c>
      <c r="W3511" s="76">
        <f t="shared" si="548"/>
        <v>0.7</v>
      </c>
      <c r="X3511" s="76">
        <f t="shared" si="549"/>
        <v>0.7</v>
      </c>
      <c r="Y3511" s="90" t="b">
        <f>AND(MONTH(Taulukko1[[#This Row],[Alku PVM]] )=6,DAY(Taulukko1[[#This Row],[Alku PVM]] )&gt;19)</f>
        <v>0</v>
      </c>
      <c r="Z3511" s="90" t="b">
        <f>AND(MONTH(Taulukko1[[#This Row],[Loppu PVM]] )=6,DAY(Taulukko1[[#This Row],[Loppu PVM]] )&gt;19)</f>
        <v>0</v>
      </c>
      <c r="AA3511" s="90" t="b">
        <f>OR(MONTH(Taulukko1[[#This Row],[Alku PVM]] )&lt;=5,AND(MONTH(Taulukko1[[#This Row],[Alku PVM]] )=6,DAY(Taulukko1[[#This Row],[Alku PVM]] )&lt;20))</f>
        <v>0</v>
      </c>
      <c r="AB3511" s="90" t="b">
        <f>OR(MONTH(Taulukko1[[#This Row],[Loppu PVM]])&lt;=5,AND(MONTH(Taulukko1[[#This Row],[Loppu PVM]] )=6,DAY(Taulukko1[[#This Row],[Loppu PVM]])&lt;20))</f>
        <v>1</v>
      </c>
      <c r="AC3511" s="90" t="b">
        <f>OR(MONTH(Taulukko1[[#This Row],[Alku PVM]] )&lt;=3,AND(MONTH(Taulukko1[[#This Row],[Alku PVM]] )=3))</f>
        <v>0</v>
      </c>
      <c r="AD3511" s="90" t="b">
        <f>OR(MONTH(Taulukko1[[#This Row],[Loppu PVM]] )&lt;=3,AND(MONTH(Taulukko1[[#This Row],[Loppu PVM]] )=3))</f>
        <v>1</v>
      </c>
      <c r="AE3511" s="90" t="b">
        <f>OR(MONTH(Taulukko1[[#This Row],[Alku PVM]] )&lt;=9,AND(MONTH(Taulukko1[[#This Row],[Alku PVM]] )=9))</f>
        <v>0</v>
      </c>
      <c r="AF3511" s="90" t="b">
        <f>OR(MONTH(Taulukko1[[#This Row],[Loppu PVM]])&lt;=9,AND(MONTH(Taulukko1[[#This Row],[Loppu PVM]] )=9))</f>
        <v>1</v>
      </c>
      <c r="AG3511" s="90" t="b">
        <f>OR(MONTH(Taulukko1[[#This Row],[Alku PVM]] )&lt;=6,AND(MONTH(Taulukko1[[#This Row],[Alku PVM]] )=6))</f>
        <v>0</v>
      </c>
      <c r="AH3511" s="90" t="b">
        <f>OR(MONTH(Taulukko1[[#This Row],[Loppu PVM]])&lt;=6,AND(MONTH(Taulukko1[[#This Row],[Loppu PVM]] )=6))</f>
        <v>1</v>
      </c>
    </row>
    <row r="3512" spans="1:34">
      <c r="A3512" s="69" t="s">
        <v>391</v>
      </c>
      <c r="B3512" s="70">
        <v>42339</v>
      </c>
      <c r="C3512" s="69" t="s">
        <v>5073</v>
      </c>
      <c r="D3512" s="71">
        <v>7</v>
      </c>
      <c r="E3512" s="72"/>
      <c r="F3512" s="70">
        <v>42372</v>
      </c>
      <c r="G3512" s="73">
        <v>3</v>
      </c>
      <c r="H3512" s="72">
        <v>10</v>
      </c>
      <c r="I3512" s="127">
        <f>INDEX('TOL2008'!B:B,MATCH(A3512,'TOL2008'!A:A,0))</f>
        <v>38110</v>
      </c>
      <c r="J3512" s="128" t="str">
        <f>INDEX(Pääluokka!$H$2:$H$100,MATCH(VALUE(LEFT(Taulukko1[[#This Row],[TOL2008]],2)),Pääluokka!$G$2:$G$100,0))</f>
        <v>Vesihuolto, viemäri- ja jätevesihuolto, jätehuolto ja muu ympäristön puhtaanapito</v>
      </c>
      <c r="K3512" s="128" t="str">
        <f>INDEX(Pääluokka!$I$2:$I$100,MATCH(VALUE(LEFT(Taulukko1[[#This Row],[TOL2008]],2)),Pääluokka!$G$2:$G$100,0))</f>
        <v>Teollisuus (C-E)</v>
      </c>
      <c r="L3512" s="74">
        <f t="shared" si="540"/>
        <v>33</v>
      </c>
      <c r="M3512" s="75">
        <f t="shared" si="541"/>
        <v>42339</v>
      </c>
      <c r="N3512" s="75">
        <f t="shared" si="542"/>
        <v>42372</v>
      </c>
      <c r="O3512" s="75">
        <f t="shared" si="543"/>
        <v>42339</v>
      </c>
      <c r="P3512" s="75">
        <f t="shared" si="544"/>
        <v>42370</v>
      </c>
      <c r="Q3512" s="41">
        <f t="shared" si="545"/>
        <v>2015</v>
      </c>
      <c r="R3512" s="41">
        <f t="shared" si="546"/>
        <v>2016</v>
      </c>
      <c r="S3512" s="75" t="str">
        <f>YEAR(Taulukko1[[#This Row],[Alku KK]])&amp;"Q"&amp;ROUNDDOWN((MONTH(Taulukko1[[#This Row],[Alku KK]])-1)/3+1,0)</f>
        <v>2015Q4</v>
      </c>
      <c r="T3512" s="75" t="str">
        <f>YEAR(Taulukko1[[#This Row],[Loppu KK]])&amp;"Q"&amp;ROUNDDOWN((MONTH(Taulukko1[[#This Row],[Loppu KK]])-1)/3+1,0)</f>
        <v>2016Q1</v>
      </c>
      <c r="U3512" s="66">
        <f>IF(COUNT(Taulukko1[[#This Row],[Neuvottelujen alaiset ]])=1,Taulukko1[[#This Row],[Neuvottelujen alaiset ]],Taulukko1[[#This Row],[Vähennystarve]])</f>
        <v>10</v>
      </c>
      <c r="V3512" s="76" t="str">
        <f t="shared" si="547"/>
        <v>NA</v>
      </c>
      <c r="W3512" s="76">
        <f t="shared" si="548"/>
        <v>0.3</v>
      </c>
      <c r="X3512" s="76" t="str">
        <f t="shared" si="549"/>
        <v>NA</v>
      </c>
      <c r="Y3512" s="90" t="b">
        <f>AND(MONTH(Taulukko1[[#This Row],[Alku PVM]] )=6,DAY(Taulukko1[[#This Row],[Alku PVM]] )&gt;19)</f>
        <v>0</v>
      </c>
      <c r="Z3512" s="90" t="b">
        <f>AND(MONTH(Taulukko1[[#This Row],[Loppu PVM]] )=6,DAY(Taulukko1[[#This Row],[Loppu PVM]] )&gt;19)</f>
        <v>0</v>
      </c>
      <c r="AA3512" s="90" t="b">
        <f>OR(MONTH(Taulukko1[[#This Row],[Alku PVM]] )&lt;=5,AND(MONTH(Taulukko1[[#This Row],[Alku PVM]] )=6,DAY(Taulukko1[[#This Row],[Alku PVM]] )&lt;20))</f>
        <v>0</v>
      </c>
      <c r="AB3512" s="90" t="b">
        <f>OR(MONTH(Taulukko1[[#This Row],[Loppu PVM]])&lt;=5,AND(MONTH(Taulukko1[[#This Row],[Loppu PVM]] )=6,DAY(Taulukko1[[#This Row],[Loppu PVM]])&lt;20))</f>
        <v>1</v>
      </c>
      <c r="AC3512" s="90" t="b">
        <f>OR(MONTH(Taulukko1[[#This Row],[Alku PVM]] )&lt;=3,AND(MONTH(Taulukko1[[#This Row],[Alku PVM]] )=3))</f>
        <v>0</v>
      </c>
      <c r="AD3512" s="90" t="b">
        <f>OR(MONTH(Taulukko1[[#This Row],[Loppu PVM]] )&lt;=3,AND(MONTH(Taulukko1[[#This Row],[Loppu PVM]] )=3))</f>
        <v>1</v>
      </c>
      <c r="AE3512" s="90" t="b">
        <f>OR(MONTH(Taulukko1[[#This Row],[Alku PVM]] )&lt;=9,AND(MONTH(Taulukko1[[#This Row],[Alku PVM]] )=9))</f>
        <v>0</v>
      </c>
      <c r="AF3512" s="90" t="b">
        <f>OR(MONTH(Taulukko1[[#This Row],[Loppu PVM]])&lt;=9,AND(MONTH(Taulukko1[[#This Row],[Loppu PVM]] )=9))</f>
        <v>1</v>
      </c>
      <c r="AG3512" s="90" t="b">
        <f>OR(MONTH(Taulukko1[[#This Row],[Alku PVM]] )&lt;=6,AND(MONTH(Taulukko1[[#This Row],[Alku PVM]] )=6))</f>
        <v>0</v>
      </c>
      <c r="AH3512" s="90" t="b">
        <f>OR(MONTH(Taulukko1[[#This Row],[Loppu PVM]])&lt;=6,AND(MONTH(Taulukko1[[#This Row],[Loppu PVM]] )=6))</f>
        <v>1</v>
      </c>
    </row>
    <row r="3513" spans="1:34">
      <c r="A3513" s="45" t="s">
        <v>4712</v>
      </c>
      <c r="B3513" s="46">
        <v>42340</v>
      </c>
      <c r="C3513" s="45"/>
      <c r="D3513" s="47"/>
      <c r="E3513" s="48">
        <v>20</v>
      </c>
      <c r="F3513" s="46">
        <v>42388</v>
      </c>
      <c r="G3513" s="49">
        <v>14</v>
      </c>
      <c r="H3513" s="48">
        <v>200</v>
      </c>
      <c r="I3513" s="129">
        <f>INDEX('TOL2008'!B:B,MATCH(A3513,'TOL2008'!A:A,0))</f>
        <v>58130</v>
      </c>
      <c r="J3513" s="132" t="str">
        <f>INDEX(Pääluokka!$H$2:$H$100,MATCH(VALUE(LEFT(Taulukko1[[#This Row],[TOL2008]],2)),Pääluokka!$G$2:$G$100,0))</f>
        <v>Informaatio ja viestintä</v>
      </c>
      <c r="K3513" s="132" t="str">
        <f>INDEX(Pääluokka!$I$2:$I$100,MATCH(VALUE(LEFT(Taulukko1[[#This Row],[TOL2008]],2)),Pääluokka!$G$2:$G$100,0))</f>
        <v>Palvelualat (G-N, R, S)</v>
      </c>
      <c r="L3513" s="50">
        <f t="shared" si="540"/>
        <v>48</v>
      </c>
      <c r="M3513" s="51">
        <f t="shared" si="541"/>
        <v>42340</v>
      </c>
      <c r="N3513" s="51">
        <f t="shared" si="542"/>
        <v>42388</v>
      </c>
      <c r="O3513" s="51">
        <f t="shared" si="543"/>
        <v>42339</v>
      </c>
      <c r="P3513" s="51">
        <f t="shared" si="544"/>
        <v>42370</v>
      </c>
      <c r="Q3513" s="41">
        <f t="shared" si="545"/>
        <v>2015</v>
      </c>
      <c r="R3513" s="41">
        <f t="shared" si="546"/>
        <v>2016</v>
      </c>
      <c r="S3513" s="51" t="str">
        <f>YEAR(Taulukko1[[#This Row],[Alku KK]])&amp;"Q"&amp;ROUNDDOWN((MONTH(Taulukko1[[#This Row],[Alku KK]])-1)/3+1,0)</f>
        <v>2015Q4</v>
      </c>
      <c r="T3513" s="51" t="str">
        <f>YEAR(Taulukko1[[#This Row],[Loppu KK]])&amp;"Q"&amp;ROUNDDOWN((MONTH(Taulukko1[[#This Row],[Loppu KK]])-1)/3+1,0)</f>
        <v>2016Q1</v>
      </c>
      <c r="U3513" s="66">
        <f>IF(COUNT(Taulukko1[[#This Row],[Neuvottelujen alaiset ]])=1,Taulukko1[[#This Row],[Neuvottelujen alaiset ]],Taulukko1[[#This Row],[Vähennystarve]])</f>
        <v>200</v>
      </c>
      <c r="V3513" s="52">
        <f t="shared" si="547"/>
        <v>0.1</v>
      </c>
      <c r="W3513" s="52">
        <f t="shared" si="548"/>
        <v>7.0000000000000007E-2</v>
      </c>
      <c r="X3513" s="52">
        <f t="shared" si="549"/>
        <v>0.7</v>
      </c>
      <c r="Y3513" s="90" t="b">
        <f>AND(MONTH(Taulukko1[[#This Row],[Alku PVM]] )=6,DAY(Taulukko1[[#This Row],[Alku PVM]] )&gt;19)</f>
        <v>0</v>
      </c>
      <c r="Z3513" s="90" t="b">
        <f>AND(MONTH(Taulukko1[[#This Row],[Loppu PVM]] )=6,DAY(Taulukko1[[#This Row],[Loppu PVM]] )&gt;19)</f>
        <v>0</v>
      </c>
      <c r="AA3513" s="90" t="b">
        <f>OR(MONTH(Taulukko1[[#This Row],[Alku PVM]] )&lt;=5,AND(MONTH(Taulukko1[[#This Row],[Alku PVM]] )=6,DAY(Taulukko1[[#This Row],[Alku PVM]] )&lt;20))</f>
        <v>0</v>
      </c>
      <c r="AB3513" s="90" t="b">
        <f>OR(MONTH(Taulukko1[[#This Row],[Loppu PVM]])&lt;=5,AND(MONTH(Taulukko1[[#This Row],[Loppu PVM]] )=6,DAY(Taulukko1[[#This Row],[Loppu PVM]])&lt;20))</f>
        <v>1</v>
      </c>
      <c r="AC3513" s="90" t="b">
        <f>OR(MONTH(Taulukko1[[#This Row],[Alku PVM]] )&lt;=3,AND(MONTH(Taulukko1[[#This Row],[Alku PVM]] )=3))</f>
        <v>0</v>
      </c>
      <c r="AD3513" s="90" t="b">
        <f>OR(MONTH(Taulukko1[[#This Row],[Loppu PVM]] )&lt;=3,AND(MONTH(Taulukko1[[#This Row],[Loppu PVM]] )=3))</f>
        <v>1</v>
      </c>
      <c r="AE3513" s="90" t="b">
        <f>OR(MONTH(Taulukko1[[#This Row],[Alku PVM]] )&lt;=9,AND(MONTH(Taulukko1[[#This Row],[Alku PVM]] )=9))</f>
        <v>0</v>
      </c>
      <c r="AF3513" s="90" t="b">
        <f>OR(MONTH(Taulukko1[[#This Row],[Loppu PVM]])&lt;=9,AND(MONTH(Taulukko1[[#This Row],[Loppu PVM]] )=9))</f>
        <v>1</v>
      </c>
      <c r="AG3513" s="90" t="b">
        <f>OR(MONTH(Taulukko1[[#This Row],[Alku PVM]] )&lt;=6,AND(MONTH(Taulukko1[[#This Row],[Alku PVM]] )=6))</f>
        <v>0</v>
      </c>
      <c r="AH3513" s="90" t="b">
        <f>OR(MONTH(Taulukko1[[#This Row],[Loppu PVM]])&lt;=6,AND(MONTH(Taulukko1[[#This Row],[Loppu PVM]] )=6))</f>
        <v>1</v>
      </c>
    </row>
    <row r="3514" spans="1:34">
      <c r="A3514" s="45" t="s">
        <v>5017</v>
      </c>
      <c r="B3514" s="46">
        <v>42340</v>
      </c>
      <c r="C3514" s="45" t="s">
        <v>1634</v>
      </c>
      <c r="D3514" s="47"/>
      <c r="E3514" s="48">
        <v>35</v>
      </c>
      <c r="F3514" s="46"/>
      <c r="G3514" s="49"/>
      <c r="H3514" s="48">
        <v>170</v>
      </c>
      <c r="I3514" s="129">
        <f>INDEX('TOL2008'!B:B,MATCH(A3514,'TOL2008'!A:A,0))</f>
        <v>84122</v>
      </c>
      <c r="J3514" s="132" t="str">
        <f>INDEX(Pääluokka!$H$2:$H$100,MATCH(VALUE(LEFT(Taulukko1[[#This Row],[TOL2008]],2)),Pääluokka!$G$2:$G$100,0))</f>
        <v>Julkinen hallinto ja maanpuolustus; pakollinen sosiaalivakuutus</v>
      </c>
      <c r="K3514" s="132" t="str">
        <f>INDEX(Pääluokka!$I$2:$I$100,MATCH(VALUE(LEFT(Taulukko1[[#This Row],[TOL2008]],2)),Pääluokka!$G$2:$G$100,0))</f>
        <v>Muut toimialat (O-Q, T-X)</v>
      </c>
      <c r="L3514" s="50" t="str">
        <f t="shared" si="540"/>
        <v>NA</v>
      </c>
      <c r="M3514" s="51">
        <f t="shared" si="541"/>
        <v>42340</v>
      </c>
      <c r="N3514" s="51">
        <f t="shared" si="542"/>
        <v>42391</v>
      </c>
      <c r="O3514" s="51">
        <f t="shared" si="543"/>
        <v>42339</v>
      </c>
      <c r="P3514" s="51">
        <f t="shared" si="544"/>
        <v>42370</v>
      </c>
      <c r="Q3514" s="41">
        <f t="shared" si="545"/>
        <v>2015</v>
      </c>
      <c r="R3514" s="41">
        <f t="shared" si="546"/>
        <v>2016</v>
      </c>
      <c r="S3514" s="51" t="str">
        <f>YEAR(Taulukko1[[#This Row],[Alku KK]])&amp;"Q"&amp;ROUNDDOWN((MONTH(Taulukko1[[#This Row],[Alku KK]])-1)/3+1,0)</f>
        <v>2015Q4</v>
      </c>
      <c r="T3514" s="51" t="str">
        <f>YEAR(Taulukko1[[#This Row],[Loppu KK]])&amp;"Q"&amp;ROUNDDOWN((MONTH(Taulukko1[[#This Row],[Loppu KK]])-1)/3+1,0)</f>
        <v>2016Q1</v>
      </c>
      <c r="U3514" s="66">
        <f>IF(COUNT(Taulukko1[[#This Row],[Neuvottelujen alaiset ]])=1,Taulukko1[[#This Row],[Neuvottelujen alaiset ]],Taulukko1[[#This Row],[Vähennystarve]])</f>
        <v>170</v>
      </c>
      <c r="V3514" s="52">
        <f t="shared" si="547"/>
        <v>0.20588235294117646</v>
      </c>
      <c r="W3514" s="52" t="str">
        <f t="shared" si="548"/>
        <v>NA</v>
      </c>
      <c r="X3514" s="52" t="str">
        <f t="shared" si="549"/>
        <v>NA</v>
      </c>
      <c r="Y3514" s="90" t="b">
        <f>AND(MONTH(Taulukko1[[#This Row],[Alku PVM]] )=6,DAY(Taulukko1[[#This Row],[Alku PVM]] )&gt;19)</f>
        <v>0</v>
      </c>
      <c r="Z3514" s="90" t="b">
        <f>AND(MONTH(Taulukko1[[#This Row],[Loppu PVM]] )=6,DAY(Taulukko1[[#This Row],[Loppu PVM]] )&gt;19)</f>
        <v>0</v>
      </c>
      <c r="AA3514" s="90" t="b">
        <f>OR(MONTH(Taulukko1[[#This Row],[Alku PVM]] )&lt;=5,AND(MONTH(Taulukko1[[#This Row],[Alku PVM]] )=6,DAY(Taulukko1[[#This Row],[Alku PVM]] )&lt;20))</f>
        <v>0</v>
      </c>
      <c r="AB3514" s="90" t="b">
        <f>OR(MONTH(Taulukko1[[#This Row],[Loppu PVM]])&lt;=5,AND(MONTH(Taulukko1[[#This Row],[Loppu PVM]] )=6,DAY(Taulukko1[[#This Row],[Loppu PVM]])&lt;20))</f>
        <v>1</v>
      </c>
      <c r="AC3514" s="90" t="b">
        <f>OR(MONTH(Taulukko1[[#This Row],[Alku PVM]] )&lt;=3,AND(MONTH(Taulukko1[[#This Row],[Alku PVM]] )=3))</f>
        <v>0</v>
      </c>
      <c r="AD3514" s="90" t="b">
        <f>OR(MONTH(Taulukko1[[#This Row],[Loppu PVM]] )&lt;=3,AND(MONTH(Taulukko1[[#This Row],[Loppu PVM]] )=3))</f>
        <v>1</v>
      </c>
      <c r="AE3514" s="90" t="b">
        <f>OR(MONTH(Taulukko1[[#This Row],[Alku PVM]] )&lt;=9,AND(MONTH(Taulukko1[[#This Row],[Alku PVM]] )=9))</f>
        <v>0</v>
      </c>
      <c r="AF3514" s="90" t="b">
        <f>OR(MONTH(Taulukko1[[#This Row],[Loppu PVM]])&lt;=9,AND(MONTH(Taulukko1[[#This Row],[Loppu PVM]] )=9))</f>
        <v>1</v>
      </c>
      <c r="AG3514" s="90" t="b">
        <f>OR(MONTH(Taulukko1[[#This Row],[Alku PVM]] )&lt;=6,AND(MONTH(Taulukko1[[#This Row],[Alku PVM]] )=6))</f>
        <v>0</v>
      </c>
      <c r="AH3514" s="90" t="b">
        <f>OR(MONTH(Taulukko1[[#This Row],[Loppu PVM]])&lt;=6,AND(MONTH(Taulukko1[[#This Row],[Loppu PVM]] )=6))</f>
        <v>1</v>
      </c>
    </row>
    <row r="3515" spans="1:34">
      <c r="A3515" s="25" t="s">
        <v>90</v>
      </c>
      <c r="B3515" s="26">
        <v>42341</v>
      </c>
      <c r="C3515" s="21" t="s">
        <v>5089</v>
      </c>
      <c r="D3515" s="35"/>
      <c r="E3515" s="27">
        <v>3</v>
      </c>
      <c r="F3515" s="26">
        <v>42387</v>
      </c>
      <c r="G3515" s="33">
        <v>3</v>
      </c>
      <c r="H3515" s="27">
        <v>3</v>
      </c>
      <c r="I3515" s="126">
        <f>INDEX('TOL2008'!B:B,MATCH(A3515,'TOL2008'!A:A,0))</f>
        <v>62030</v>
      </c>
      <c r="J3515" s="133" t="str">
        <f>INDEX(Pääluokka!$H$2:$H$100,MATCH(VALUE(LEFT(Taulukko1[[#This Row],[TOL2008]],2)),Pääluokka!$G$2:$G$100,0))</f>
        <v>Informaatio ja viestintä</v>
      </c>
      <c r="K3515" s="133" t="str">
        <f>INDEX(Pääluokka!$I$2:$I$100,MATCH(VALUE(LEFT(Taulukko1[[#This Row],[TOL2008]],2)),Pääluokka!$G$2:$G$100,0))</f>
        <v>Palvelualat (G-N, R, S)</v>
      </c>
      <c r="L3515" s="41">
        <f t="shared" si="540"/>
        <v>46</v>
      </c>
      <c r="M3515" s="43">
        <f t="shared" si="541"/>
        <v>42341</v>
      </c>
      <c r="N3515" s="43">
        <f t="shared" si="542"/>
        <v>42387</v>
      </c>
      <c r="O3515" s="43">
        <f t="shared" si="543"/>
        <v>42339</v>
      </c>
      <c r="P3515" s="43">
        <f t="shared" si="544"/>
        <v>42370</v>
      </c>
      <c r="Q3515" s="41">
        <f t="shared" si="545"/>
        <v>2015</v>
      </c>
      <c r="R3515" s="41">
        <f t="shared" si="546"/>
        <v>2016</v>
      </c>
      <c r="S3515" s="43" t="str">
        <f>YEAR(Taulukko1[[#This Row],[Alku KK]])&amp;"Q"&amp;ROUNDDOWN((MONTH(Taulukko1[[#This Row],[Alku KK]])-1)/3+1,0)</f>
        <v>2015Q4</v>
      </c>
      <c r="T3515" s="43" t="str">
        <f>YEAR(Taulukko1[[#This Row],[Loppu KK]])&amp;"Q"&amp;ROUNDDOWN((MONTH(Taulukko1[[#This Row],[Loppu KK]])-1)/3+1,0)</f>
        <v>2016Q1</v>
      </c>
      <c r="U3515" s="66">
        <f>IF(COUNT(Taulukko1[[#This Row],[Neuvottelujen alaiset ]])=1,Taulukko1[[#This Row],[Neuvottelujen alaiset ]],Taulukko1[[#This Row],[Vähennystarve]])</f>
        <v>3</v>
      </c>
      <c r="V3515" s="44">
        <f t="shared" si="547"/>
        <v>1</v>
      </c>
      <c r="W3515" s="44">
        <f t="shared" si="548"/>
        <v>1</v>
      </c>
      <c r="X3515" s="44">
        <f t="shared" si="549"/>
        <v>1</v>
      </c>
      <c r="Y3515" s="90" t="b">
        <f>AND(MONTH(Taulukko1[[#This Row],[Alku PVM]] )=6,DAY(Taulukko1[[#This Row],[Alku PVM]] )&gt;19)</f>
        <v>0</v>
      </c>
      <c r="Z3515" s="90" t="b">
        <f>AND(MONTH(Taulukko1[[#This Row],[Loppu PVM]] )=6,DAY(Taulukko1[[#This Row],[Loppu PVM]] )&gt;19)</f>
        <v>0</v>
      </c>
      <c r="AA3515" s="90" t="b">
        <f>OR(MONTH(Taulukko1[[#This Row],[Alku PVM]] )&lt;=5,AND(MONTH(Taulukko1[[#This Row],[Alku PVM]] )=6,DAY(Taulukko1[[#This Row],[Alku PVM]] )&lt;20))</f>
        <v>0</v>
      </c>
      <c r="AB3515" s="90" t="b">
        <f>OR(MONTH(Taulukko1[[#This Row],[Loppu PVM]])&lt;=5,AND(MONTH(Taulukko1[[#This Row],[Loppu PVM]] )=6,DAY(Taulukko1[[#This Row],[Loppu PVM]])&lt;20))</f>
        <v>1</v>
      </c>
      <c r="AC3515" s="90" t="b">
        <f>OR(MONTH(Taulukko1[[#This Row],[Alku PVM]] )&lt;=3,AND(MONTH(Taulukko1[[#This Row],[Alku PVM]] )=3))</f>
        <v>0</v>
      </c>
      <c r="AD3515" s="90" t="b">
        <f>OR(MONTH(Taulukko1[[#This Row],[Loppu PVM]] )&lt;=3,AND(MONTH(Taulukko1[[#This Row],[Loppu PVM]] )=3))</f>
        <v>1</v>
      </c>
      <c r="AE3515" s="90" t="b">
        <f>OR(MONTH(Taulukko1[[#This Row],[Alku PVM]] )&lt;=9,AND(MONTH(Taulukko1[[#This Row],[Alku PVM]] )=9))</f>
        <v>0</v>
      </c>
      <c r="AF3515" s="90" t="b">
        <f>OR(MONTH(Taulukko1[[#This Row],[Loppu PVM]])&lt;=9,AND(MONTH(Taulukko1[[#This Row],[Loppu PVM]] )=9))</f>
        <v>1</v>
      </c>
      <c r="AG3515" s="90" t="b">
        <f>OR(MONTH(Taulukko1[[#This Row],[Alku PVM]] )&lt;=6,AND(MONTH(Taulukko1[[#This Row],[Alku PVM]] )=6))</f>
        <v>0</v>
      </c>
      <c r="AH3515" s="90" t="b">
        <f>OR(MONTH(Taulukko1[[#This Row],[Loppu PVM]])&lt;=6,AND(MONTH(Taulukko1[[#This Row],[Loppu PVM]] )=6))</f>
        <v>1</v>
      </c>
    </row>
    <row r="3516" spans="1:34">
      <c r="A3516" s="25" t="s">
        <v>90</v>
      </c>
      <c r="B3516" s="26">
        <v>42341</v>
      </c>
      <c r="C3516" s="21" t="s">
        <v>5090</v>
      </c>
      <c r="D3516" s="35"/>
      <c r="E3516" s="27">
        <v>65</v>
      </c>
      <c r="F3516" s="26"/>
      <c r="G3516" s="33"/>
      <c r="H3516" s="27">
        <v>65</v>
      </c>
      <c r="I3516" s="126">
        <f>INDEX('TOL2008'!B:B,MATCH(A3516,'TOL2008'!A:A,0))</f>
        <v>62030</v>
      </c>
      <c r="J3516" s="133" t="str">
        <f>INDEX(Pääluokka!$H$2:$H$100,MATCH(VALUE(LEFT(Taulukko1[[#This Row],[TOL2008]],2)),Pääluokka!$G$2:$G$100,0))</f>
        <v>Informaatio ja viestintä</v>
      </c>
      <c r="K3516" s="133" t="str">
        <f>INDEX(Pääluokka!$I$2:$I$100,MATCH(VALUE(LEFT(Taulukko1[[#This Row],[TOL2008]],2)),Pääluokka!$G$2:$G$100,0))</f>
        <v>Palvelualat (G-N, R, S)</v>
      </c>
      <c r="L3516" s="41" t="str">
        <f t="shared" si="540"/>
        <v>NA</v>
      </c>
      <c r="M3516" s="43">
        <f t="shared" si="541"/>
        <v>42341</v>
      </c>
      <c r="N3516" s="43">
        <f t="shared" si="542"/>
        <v>42392</v>
      </c>
      <c r="O3516" s="43">
        <f t="shared" si="543"/>
        <v>42339</v>
      </c>
      <c r="P3516" s="43">
        <f t="shared" si="544"/>
        <v>42370</v>
      </c>
      <c r="Q3516" s="41">
        <f t="shared" si="545"/>
        <v>2015</v>
      </c>
      <c r="R3516" s="41">
        <f t="shared" si="546"/>
        <v>2016</v>
      </c>
      <c r="S3516" s="43" t="str">
        <f>YEAR(Taulukko1[[#This Row],[Alku KK]])&amp;"Q"&amp;ROUNDDOWN((MONTH(Taulukko1[[#This Row],[Alku KK]])-1)/3+1,0)</f>
        <v>2015Q4</v>
      </c>
      <c r="T3516" s="43" t="str">
        <f>YEAR(Taulukko1[[#This Row],[Loppu KK]])&amp;"Q"&amp;ROUNDDOWN((MONTH(Taulukko1[[#This Row],[Loppu KK]])-1)/3+1,0)</f>
        <v>2016Q1</v>
      </c>
      <c r="U3516" s="66">
        <f>IF(COUNT(Taulukko1[[#This Row],[Neuvottelujen alaiset ]])=1,Taulukko1[[#This Row],[Neuvottelujen alaiset ]],Taulukko1[[#This Row],[Vähennystarve]])</f>
        <v>65</v>
      </c>
      <c r="V3516" s="44">
        <f t="shared" si="547"/>
        <v>1</v>
      </c>
      <c r="W3516" s="44" t="str">
        <f t="shared" si="548"/>
        <v>NA</v>
      </c>
      <c r="X3516" s="44" t="str">
        <f t="shared" si="549"/>
        <v>NA</v>
      </c>
      <c r="Y3516" s="90" t="b">
        <f>AND(MONTH(Taulukko1[[#This Row],[Alku PVM]] )=6,DAY(Taulukko1[[#This Row],[Alku PVM]] )&gt;19)</f>
        <v>0</v>
      </c>
      <c r="Z3516" s="90" t="b">
        <f>AND(MONTH(Taulukko1[[#This Row],[Loppu PVM]] )=6,DAY(Taulukko1[[#This Row],[Loppu PVM]] )&gt;19)</f>
        <v>0</v>
      </c>
      <c r="AA3516" s="90" t="b">
        <f>OR(MONTH(Taulukko1[[#This Row],[Alku PVM]] )&lt;=5,AND(MONTH(Taulukko1[[#This Row],[Alku PVM]] )=6,DAY(Taulukko1[[#This Row],[Alku PVM]] )&lt;20))</f>
        <v>0</v>
      </c>
      <c r="AB3516" s="90" t="b">
        <f>OR(MONTH(Taulukko1[[#This Row],[Loppu PVM]])&lt;=5,AND(MONTH(Taulukko1[[#This Row],[Loppu PVM]] )=6,DAY(Taulukko1[[#This Row],[Loppu PVM]])&lt;20))</f>
        <v>1</v>
      </c>
      <c r="AC3516" s="90" t="b">
        <f>OR(MONTH(Taulukko1[[#This Row],[Alku PVM]] )&lt;=3,AND(MONTH(Taulukko1[[#This Row],[Alku PVM]] )=3))</f>
        <v>0</v>
      </c>
      <c r="AD3516" s="90" t="b">
        <f>OR(MONTH(Taulukko1[[#This Row],[Loppu PVM]] )&lt;=3,AND(MONTH(Taulukko1[[#This Row],[Loppu PVM]] )=3))</f>
        <v>1</v>
      </c>
      <c r="AE3516" s="90" t="b">
        <f>OR(MONTH(Taulukko1[[#This Row],[Alku PVM]] )&lt;=9,AND(MONTH(Taulukko1[[#This Row],[Alku PVM]] )=9))</f>
        <v>0</v>
      </c>
      <c r="AF3516" s="90" t="b">
        <f>OR(MONTH(Taulukko1[[#This Row],[Loppu PVM]])&lt;=9,AND(MONTH(Taulukko1[[#This Row],[Loppu PVM]] )=9))</f>
        <v>1</v>
      </c>
      <c r="AG3516" s="90" t="b">
        <f>OR(MONTH(Taulukko1[[#This Row],[Alku PVM]] )&lt;=6,AND(MONTH(Taulukko1[[#This Row],[Alku PVM]] )=6))</f>
        <v>0</v>
      </c>
      <c r="AH3516" s="90" t="b">
        <f>OR(MONTH(Taulukko1[[#This Row],[Loppu PVM]])&lt;=6,AND(MONTH(Taulukko1[[#This Row],[Loppu PVM]] )=6))</f>
        <v>1</v>
      </c>
    </row>
    <row r="3517" spans="1:34">
      <c r="A3517" s="25" t="s">
        <v>693</v>
      </c>
      <c r="B3517" s="26">
        <v>42342</v>
      </c>
      <c r="C3517" s="25" t="s">
        <v>5172</v>
      </c>
      <c r="D3517" s="35"/>
      <c r="E3517" s="27">
        <v>154</v>
      </c>
      <c r="F3517" s="26">
        <v>42416</v>
      </c>
      <c r="G3517" s="33">
        <v>47</v>
      </c>
      <c r="H3517" s="27">
        <v>1200</v>
      </c>
      <c r="I3517" s="126">
        <f>INDEX('TOL2008'!B:B,MATCH(A3517,'TOL2008'!A:A,0))</f>
        <v>85420</v>
      </c>
      <c r="J3517" s="133" t="str">
        <f>INDEX(Pääluokka!$H$2:$H$100,MATCH(VALUE(LEFT(Taulukko1[[#This Row],[TOL2008]],2)),Pääluokka!$G$2:$G$100,0))</f>
        <v>Koulutus</v>
      </c>
      <c r="K3517" s="133" t="str">
        <f>INDEX(Pääluokka!$I$2:$I$100,MATCH(VALUE(LEFT(Taulukko1[[#This Row],[TOL2008]],2)),Pääluokka!$G$2:$G$100,0))</f>
        <v>Muut toimialat (O-Q, T-X)</v>
      </c>
      <c r="L3517" s="41">
        <f t="shared" si="540"/>
        <v>74</v>
      </c>
      <c r="M3517" s="43">
        <f t="shared" si="541"/>
        <v>42342</v>
      </c>
      <c r="N3517" s="43">
        <f t="shared" si="542"/>
        <v>42416</v>
      </c>
      <c r="O3517" s="43">
        <f t="shared" si="543"/>
        <v>42339</v>
      </c>
      <c r="P3517" s="43">
        <f t="shared" si="544"/>
        <v>42401</v>
      </c>
      <c r="Q3517" s="41">
        <f t="shared" si="545"/>
        <v>2015</v>
      </c>
      <c r="R3517" s="41">
        <f t="shared" si="546"/>
        <v>2016</v>
      </c>
      <c r="S3517" s="43" t="str">
        <f>YEAR(Taulukko1[[#This Row],[Alku KK]])&amp;"Q"&amp;ROUNDDOWN((MONTH(Taulukko1[[#This Row],[Alku KK]])-1)/3+1,0)</f>
        <v>2015Q4</v>
      </c>
      <c r="T3517" s="43" t="str">
        <f>YEAR(Taulukko1[[#This Row],[Loppu KK]])&amp;"Q"&amp;ROUNDDOWN((MONTH(Taulukko1[[#This Row],[Loppu KK]])-1)/3+1,0)</f>
        <v>2016Q1</v>
      </c>
      <c r="U3517" s="66">
        <f>IF(COUNT(Taulukko1[[#This Row],[Neuvottelujen alaiset ]])=1,Taulukko1[[#This Row],[Neuvottelujen alaiset ]],Taulukko1[[#This Row],[Vähennystarve]])</f>
        <v>1200</v>
      </c>
      <c r="V3517" s="44">
        <f t="shared" si="547"/>
        <v>0.12833333333333333</v>
      </c>
      <c r="W3517" s="44">
        <f t="shared" si="548"/>
        <v>3.9166666666666669E-2</v>
      </c>
      <c r="X3517" s="44">
        <f t="shared" si="549"/>
        <v>0.30519480519480519</v>
      </c>
      <c r="Y3517" s="90" t="b">
        <f>AND(MONTH(Taulukko1[[#This Row],[Alku PVM]] )=6,DAY(Taulukko1[[#This Row],[Alku PVM]] )&gt;19)</f>
        <v>0</v>
      </c>
      <c r="Z3517" s="90" t="b">
        <f>AND(MONTH(Taulukko1[[#This Row],[Loppu PVM]] )=6,DAY(Taulukko1[[#This Row],[Loppu PVM]] )&gt;19)</f>
        <v>0</v>
      </c>
      <c r="AA3517" s="90" t="b">
        <f>OR(MONTH(Taulukko1[[#This Row],[Alku PVM]] )&lt;=5,AND(MONTH(Taulukko1[[#This Row],[Alku PVM]] )=6,DAY(Taulukko1[[#This Row],[Alku PVM]] )&lt;20))</f>
        <v>0</v>
      </c>
      <c r="AB3517" s="90" t="b">
        <f>OR(MONTH(Taulukko1[[#This Row],[Loppu PVM]])&lt;=5,AND(MONTH(Taulukko1[[#This Row],[Loppu PVM]] )=6,DAY(Taulukko1[[#This Row],[Loppu PVM]])&lt;20))</f>
        <v>1</v>
      </c>
      <c r="AC3517" s="90" t="b">
        <f>OR(MONTH(Taulukko1[[#This Row],[Alku PVM]] )&lt;=3,AND(MONTH(Taulukko1[[#This Row],[Alku PVM]] )=3))</f>
        <v>0</v>
      </c>
      <c r="AD3517" s="90" t="b">
        <f>OR(MONTH(Taulukko1[[#This Row],[Loppu PVM]] )&lt;=3,AND(MONTH(Taulukko1[[#This Row],[Loppu PVM]] )=3))</f>
        <v>1</v>
      </c>
      <c r="AE3517" s="90" t="b">
        <f>OR(MONTH(Taulukko1[[#This Row],[Alku PVM]] )&lt;=9,AND(MONTH(Taulukko1[[#This Row],[Alku PVM]] )=9))</f>
        <v>0</v>
      </c>
      <c r="AF3517" s="90" t="b">
        <f>OR(MONTH(Taulukko1[[#This Row],[Loppu PVM]])&lt;=9,AND(MONTH(Taulukko1[[#This Row],[Loppu PVM]] )=9))</f>
        <v>1</v>
      </c>
      <c r="AG3517" s="90" t="b">
        <f>OR(MONTH(Taulukko1[[#This Row],[Alku PVM]] )&lt;=6,AND(MONTH(Taulukko1[[#This Row],[Alku PVM]] )=6))</f>
        <v>0</v>
      </c>
      <c r="AH3517" s="90" t="b">
        <f>OR(MONTH(Taulukko1[[#This Row],[Loppu PVM]])&lt;=6,AND(MONTH(Taulukko1[[#This Row],[Loppu PVM]] )=6))</f>
        <v>1</v>
      </c>
    </row>
    <row r="3518" spans="1:34">
      <c r="A3518" s="25" t="s">
        <v>239</v>
      </c>
      <c r="B3518" s="26">
        <v>42342</v>
      </c>
      <c r="C3518" s="21" t="s">
        <v>5027</v>
      </c>
      <c r="D3518" s="35"/>
      <c r="E3518" s="27">
        <v>40</v>
      </c>
      <c r="F3518" s="26">
        <v>42389</v>
      </c>
      <c r="G3518" s="33">
        <v>28</v>
      </c>
      <c r="H3518" s="27">
        <v>250</v>
      </c>
      <c r="I3518" s="126">
        <f>INDEX('TOL2008'!B:B,MATCH(A3518,'TOL2008'!A:A,0))</f>
        <v>18110</v>
      </c>
      <c r="J3518" s="133" t="str">
        <f>INDEX(Pääluokka!$H$2:$H$100,MATCH(VALUE(LEFT(Taulukko1[[#This Row],[TOL2008]],2)),Pääluokka!$G$2:$G$100,0))</f>
        <v>Teollisuus</v>
      </c>
      <c r="K3518" s="133" t="str">
        <f>INDEX(Pääluokka!$I$2:$I$100,MATCH(VALUE(LEFT(Taulukko1[[#This Row],[TOL2008]],2)),Pääluokka!$G$2:$G$100,0))</f>
        <v>Teollisuus (C-E)</v>
      </c>
      <c r="L3518" s="41">
        <f t="shared" si="540"/>
        <v>47</v>
      </c>
      <c r="M3518" s="43">
        <f t="shared" si="541"/>
        <v>42342</v>
      </c>
      <c r="N3518" s="43">
        <f t="shared" si="542"/>
        <v>42389</v>
      </c>
      <c r="O3518" s="43">
        <f t="shared" si="543"/>
        <v>42339</v>
      </c>
      <c r="P3518" s="43">
        <f t="shared" si="544"/>
        <v>42370</v>
      </c>
      <c r="Q3518" s="41">
        <f t="shared" si="545"/>
        <v>2015</v>
      </c>
      <c r="R3518" s="41">
        <f t="shared" si="546"/>
        <v>2016</v>
      </c>
      <c r="S3518" s="43" t="str">
        <f>YEAR(Taulukko1[[#This Row],[Alku KK]])&amp;"Q"&amp;ROUNDDOWN((MONTH(Taulukko1[[#This Row],[Alku KK]])-1)/3+1,0)</f>
        <v>2015Q4</v>
      </c>
      <c r="T3518" s="43" t="str">
        <f>YEAR(Taulukko1[[#This Row],[Loppu KK]])&amp;"Q"&amp;ROUNDDOWN((MONTH(Taulukko1[[#This Row],[Loppu KK]])-1)/3+1,0)</f>
        <v>2016Q1</v>
      </c>
      <c r="U3518" s="66">
        <f>IF(COUNT(Taulukko1[[#This Row],[Neuvottelujen alaiset ]])=1,Taulukko1[[#This Row],[Neuvottelujen alaiset ]],Taulukko1[[#This Row],[Vähennystarve]])</f>
        <v>250</v>
      </c>
      <c r="V3518" s="44">
        <f t="shared" si="547"/>
        <v>0.16</v>
      </c>
      <c r="W3518" s="44">
        <f t="shared" si="548"/>
        <v>0.112</v>
      </c>
      <c r="X3518" s="44">
        <f t="shared" si="549"/>
        <v>0.7</v>
      </c>
      <c r="Y3518" s="90" t="b">
        <f>AND(MONTH(Taulukko1[[#This Row],[Alku PVM]] )=6,DAY(Taulukko1[[#This Row],[Alku PVM]] )&gt;19)</f>
        <v>0</v>
      </c>
      <c r="Z3518" s="90" t="b">
        <f>AND(MONTH(Taulukko1[[#This Row],[Loppu PVM]] )=6,DAY(Taulukko1[[#This Row],[Loppu PVM]] )&gt;19)</f>
        <v>0</v>
      </c>
      <c r="AA3518" s="90" t="b">
        <f>OR(MONTH(Taulukko1[[#This Row],[Alku PVM]] )&lt;=5,AND(MONTH(Taulukko1[[#This Row],[Alku PVM]] )=6,DAY(Taulukko1[[#This Row],[Alku PVM]] )&lt;20))</f>
        <v>0</v>
      </c>
      <c r="AB3518" s="90" t="b">
        <f>OR(MONTH(Taulukko1[[#This Row],[Loppu PVM]])&lt;=5,AND(MONTH(Taulukko1[[#This Row],[Loppu PVM]] )=6,DAY(Taulukko1[[#This Row],[Loppu PVM]])&lt;20))</f>
        <v>1</v>
      </c>
      <c r="AC3518" s="90" t="b">
        <f>OR(MONTH(Taulukko1[[#This Row],[Alku PVM]] )&lt;=3,AND(MONTH(Taulukko1[[#This Row],[Alku PVM]] )=3))</f>
        <v>0</v>
      </c>
      <c r="AD3518" s="90" t="b">
        <f>OR(MONTH(Taulukko1[[#This Row],[Loppu PVM]] )&lt;=3,AND(MONTH(Taulukko1[[#This Row],[Loppu PVM]] )=3))</f>
        <v>1</v>
      </c>
      <c r="AE3518" s="90" t="b">
        <f>OR(MONTH(Taulukko1[[#This Row],[Alku PVM]] )&lt;=9,AND(MONTH(Taulukko1[[#This Row],[Alku PVM]] )=9))</f>
        <v>0</v>
      </c>
      <c r="AF3518" s="90" t="b">
        <f>OR(MONTH(Taulukko1[[#This Row],[Loppu PVM]])&lt;=9,AND(MONTH(Taulukko1[[#This Row],[Loppu PVM]] )=9))</f>
        <v>1</v>
      </c>
      <c r="AG3518" s="90" t="b">
        <f>OR(MONTH(Taulukko1[[#This Row],[Alku PVM]] )&lt;=6,AND(MONTH(Taulukko1[[#This Row],[Alku PVM]] )=6))</f>
        <v>0</v>
      </c>
      <c r="AH3518" s="90" t="b">
        <f>OR(MONTH(Taulukko1[[#This Row],[Loppu PVM]])&lt;=6,AND(MONTH(Taulukko1[[#This Row],[Loppu PVM]] )=6))</f>
        <v>1</v>
      </c>
    </row>
    <row r="3519" spans="1:34">
      <c r="A3519" s="45" t="s">
        <v>5009</v>
      </c>
      <c r="B3519" s="46">
        <v>42342</v>
      </c>
      <c r="C3519" s="45" t="s">
        <v>5010</v>
      </c>
      <c r="D3519" s="47"/>
      <c r="E3519" s="48"/>
      <c r="F3519" s="46"/>
      <c r="G3519" s="49"/>
      <c r="H3519" s="48"/>
      <c r="I3519" s="129">
        <f>INDEX('TOL2008'!B:B,MATCH(A3519,'TOL2008'!A:A,0))</f>
        <v>88999</v>
      </c>
      <c r="J3519" s="132" t="str">
        <f>INDEX(Pääluokka!$H$2:$H$100,MATCH(VALUE(LEFT(Taulukko1[[#This Row],[TOL2008]],2)),Pääluokka!$G$2:$G$100,0))</f>
        <v>Terveys- ja sosiaalipalvelut</v>
      </c>
      <c r="K3519" s="132" t="str">
        <f>INDEX(Pääluokka!$I$2:$I$100,MATCH(VALUE(LEFT(Taulukko1[[#This Row],[TOL2008]],2)),Pääluokka!$G$2:$G$100,0))</f>
        <v>Muut toimialat (O-Q, T-X)</v>
      </c>
      <c r="L3519" s="50" t="str">
        <f t="shared" si="540"/>
        <v>NA</v>
      </c>
      <c r="M3519" s="51">
        <f t="shared" si="541"/>
        <v>42342</v>
      </c>
      <c r="N3519" s="51">
        <f t="shared" si="542"/>
        <v>42393</v>
      </c>
      <c r="O3519" s="51">
        <f t="shared" si="543"/>
        <v>42339</v>
      </c>
      <c r="P3519" s="51">
        <f t="shared" si="544"/>
        <v>42370</v>
      </c>
      <c r="Q3519" s="41">
        <f t="shared" si="545"/>
        <v>2015</v>
      </c>
      <c r="R3519" s="41">
        <f t="shared" si="546"/>
        <v>2016</v>
      </c>
      <c r="S3519" s="51" t="str">
        <f>YEAR(Taulukko1[[#This Row],[Alku KK]])&amp;"Q"&amp;ROUNDDOWN((MONTH(Taulukko1[[#This Row],[Alku KK]])-1)/3+1,0)</f>
        <v>2015Q4</v>
      </c>
      <c r="T3519" s="51" t="str">
        <f>YEAR(Taulukko1[[#This Row],[Loppu KK]])&amp;"Q"&amp;ROUNDDOWN((MONTH(Taulukko1[[#This Row],[Loppu KK]])-1)/3+1,0)</f>
        <v>2016Q1</v>
      </c>
      <c r="U3519" s="66">
        <f>IF(COUNT(Taulukko1[[#This Row],[Neuvottelujen alaiset ]])=1,Taulukko1[[#This Row],[Neuvottelujen alaiset ]],Taulukko1[[#This Row],[Vähennystarve]])</f>
        <v>0</v>
      </c>
      <c r="V3519" s="52" t="str">
        <f t="shared" si="547"/>
        <v>NA</v>
      </c>
      <c r="W3519" s="52" t="str">
        <f t="shared" si="548"/>
        <v>NA</v>
      </c>
      <c r="X3519" s="52" t="str">
        <f t="shared" si="549"/>
        <v>NA</v>
      </c>
      <c r="Y3519" s="90" t="b">
        <f>AND(MONTH(Taulukko1[[#This Row],[Alku PVM]] )=6,DAY(Taulukko1[[#This Row],[Alku PVM]] )&gt;19)</f>
        <v>0</v>
      </c>
      <c r="Z3519" s="90" t="b">
        <f>AND(MONTH(Taulukko1[[#This Row],[Loppu PVM]] )=6,DAY(Taulukko1[[#This Row],[Loppu PVM]] )&gt;19)</f>
        <v>0</v>
      </c>
      <c r="AA3519" s="90" t="b">
        <f>OR(MONTH(Taulukko1[[#This Row],[Alku PVM]] )&lt;=5,AND(MONTH(Taulukko1[[#This Row],[Alku PVM]] )=6,DAY(Taulukko1[[#This Row],[Alku PVM]] )&lt;20))</f>
        <v>0</v>
      </c>
      <c r="AB3519" s="90" t="b">
        <f>OR(MONTH(Taulukko1[[#This Row],[Loppu PVM]])&lt;=5,AND(MONTH(Taulukko1[[#This Row],[Loppu PVM]] )=6,DAY(Taulukko1[[#This Row],[Loppu PVM]])&lt;20))</f>
        <v>1</v>
      </c>
      <c r="AC3519" s="90" t="b">
        <f>OR(MONTH(Taulukko1[[#This Row],[Alku PVM]] )&lt;=3,AND(MONTH(Taulukko1[[#This Row],[Alku PVM]] )=3))</f>
        <v>0</v>
      </c>
      <c r="AD3519" s="90" t="b">
        <f>OR(MONTH(Taulukko1[[#This Row],[Loppu PVM]] )&lt;=3,AND(MONTH(Taulukko1[[#This Row],[Loppu PVM]] )=3))</f>
        <v>1</v>
      </c>
      <c r="AE3519" s="90" t="b">
        <f>OR(MONTH(Taulukko1[[#This Row],[Alku PVM]] )&lt;=9,AND(MONTH(Taulukko1[[#This Row],[Alku PVM]] )=9))</f>
        <v>0</v>
      </c>
      <c r="AF3519" s="90" t="b">
        <f>OR(MONTH(Taulukko1[[#This Row],[Loppu PVM]])&lt;=9,AND(MONTH(Taulukko1[[#This Row],[Loppu PVM]] )=9))</f>
        <v>1</v>
      </c>
      <c r="AG3519" s="90" t="b">
        <f>OR(MONTH(Taulukko1[[#This Row],[Alku PVM]] )&lt;=6,AND(MONTH(Taulukko1[[#This Row],[Alku PVM]] )=6))</f>
        <v>0</v>
      </c>
      <c r="AH3519" s="90" t="b">
        <f>OR(MONTH(Taulukko1[[#This Row],[Loppu PVM]])&lt;=6,AND(MONTH(Taulukko1[[#This Row],[Loppu PVM]] )=6))</f>
        <v>1</v>
      </c>
    </row>
    <row r="3520" spans="1:34">
      <c r="A3520" s="69" t="s">
        <v>5105</v>
      </c>
      <c r="B3520" s="70"/>
      <c r="C3520" s="69"/>
      <c r="D3520" s="71"/>
      <c r="E3520" s="72"/>
      <c r="F3520" s="70">
        <v>42395</v>
      </c>
      <c r="G3520" s="73">
        <v>4</v>
      </c>
      <c r="H3520" s="72">
        <v>4</v>
      </c>
      <c r="I3520" s="127">
        <f>INDEX('TOL2008'!B:B,MATCH(A3520,'TOL2008'!A:A,0))</f>
        <v>96011</v>
      </c>
      <c r="J3520" s="128" t="str">
        <f>INDEX(Pääluokka!$H$2:$H$100,MATCH(VALUE(LEFT(Taulukko1[[#This Row],[TOL2008]],2)),Pääluokka!$G$2:$G$100,0))</f>
        <v>Muu palvelutoiminta</v>
      </c>
      <c r="K3520" s="128" t="str">
        <f>INDEX(Pääluokka!$I$2:$I$100,MATCH(VALUE(LEFT(Taulukko1[[#This Row],[TOL2008]],2)),Pääluokka!$G$2:$G$100,0))</f>
        <v>Palvelualat (G-N, R, S)</v>
      </c>
      <c r="L3520" s="74" t="str">
        <f t="shared" si="540"/>
        <v>NA</v>
      </c>
      <c r="M3520" s="75">
        <f t="shared" si="541"/>
        <v>42344</v>
      </c>
      <c r="N3520" s="75">
        <f t="shared" si="542"/>
        <v>42395</v>
      </c>
      <c r="O3520" s="75">
        <f t="shared" si="543"/>
        <v>42339</v>
      </c>
      <c r="P3520" s="75">
        <f t="shared" si="544"/>
        <v>42370</v>
      </c>
      <c r="Q3520" s="41">
        <f t="shared" si="545"/>
        <v>2015</v>
      </c>
      <c r="R3520" s="41">
        <f t="shared" si="546"/>
        <v>2016</v>
      </c>
      <c r="S3520" s="75" t="str">
        <f>YEAR(Taulukko1[[#This Row],[Alku KK]])&amp;"Q"&amp;ROUNDDOWN((MONTH(Taulukko1[[#This Row],[Alku KK]])-1)/3+1,0)</f>
        <v>2015Q4</v>
      </c>
      <c r="T3520" s="75" t="str">
        <f>YEAR(Taulukko1[[#This Row],[Loppu KK]])&amp;"Q"&amp;ROUNDDOWN((MONTH(Taulukko1[[#This Row],[Loppu KK]])-1)/3+1,0)</f>
        <v>2016Q1</v>
      </c>
      <c r="U3520" s="66">
        <f>IF(COUNT(Taulukko1[[#This Row],[Neuvottelujen alaiset ]])=1,Taulukko1[[#This Row],[Neuvottelujen alaiset ]],Taulukko1[[#This Row],[Vähennystarve]])</f>
        <v>4</v>
      </c>
      <c r="V3520" s="76" t="str">
        <f t="shared" si="547"/>
        <v>NA</v>
      </c>
      <c r="W3520" s="76">
        <f t="shared" si="548"/>
        <v>1</v>
      </c>
      <c r="X3520" s="76" t="str">
        <f t="shared" si="549"/>
        <v>NA</v>
      </c>
      <c r="Y3520" s="90" t="b">
        <f>AND(MONTH(Taulukko1[[#This Row],[Alku PVM]] )=6,DAY(Taulukko1[[#This Row],[Alku PVM]] )&gt;19)</f>
        <v>0</v>
      </c>
      <c r="Z3520" s="90" t="b">
        <f>AND(MONTH(Taulukko1[[#This Row],[Loppu PVM]] )=6,DAY(Taulukko1[[#This Row],[Loppu PVM]] )&gt;19)</f>
        <v>0</v>
      </c>
      <c r="AA3520" s="90" t="b">
        <f>OR(MONTH(Taulukko1[[#This Row],[Alku PVM]] )&lt;=5,AND(MONTH(Taulukko1[[#This Row],[Alku PVM]] )=6,DAY(Taulukko1[[#This Row],[Alku PVM]] )&lt;20))</f>
        <v>0</v>
      </c>
      <c r="AB3520" s="90" t="b">
        <f>OR(MONTH(Taulukko1[[#This Row],[Loppu PVM]])&lt;=5,AND(MONTH(Taulukko1[[#This Row],[Loppu PVM]] )=6,DAY(Taulukko1[[#This Row],[Loppu PVM]])&lt;20))</f>
        <v>1</v>
      </c>
      <c r="AC3520" s="90" t="b">
        <f>OR(MONTH(Taulukko1[[#This Row],[Alku PVM]] )&lt;=3,AND(MONTH(Taulukko1[[#This Row],[Alku PVM]] )=3))</f>
        <v>0</v>
      </c>
      <c r="AD3520" s="90" t="b">
        <f>OR(MONTH(Taulukko1[[#This Row],[Loppu PVM]] )&lt;=3,AND(MONTH(Taulukko1[[#This Row],[Loppu PVM]] )=3))</f>
        <v>1</v>
      </c>
      <c r="AE3520" s="90" t="b">
        <f>OR(MONTH(Taulukko1[[#This Row],[Alku PVM]] )&lt;=9,AND(MONTH(Taulukko1[[#This Row],[Alku PVM]] )=9))</f>
        <v>0</v>
      </c>
      <c r="AF3520" s="90" t="b">
        <f>OR(MONTH(Taulukko1[[#This Row],[Loppu PVM]])&lt;=9,AND(MONTH(Taulukko1[[#This Row],[Loppu PVM]] )=9))</f>
        <v>1</v>
      </c>
      <c r="AG3520" s="90" t="b">
        <f>OR(MONTH(Taulukko1[[#This Row],[Alku PVM]] )&lt;=6,AND(MONTH(Taulukko1[[#This Row],[Alku PVM]] )=6))</f>
        <v>0</v>
      </c>
      <c r="AH3520" s="90" t="b">
        <f>OR(MONTH(Taulukko1[[#This Row],[Loppu PVM]])&lt;=6,AND(MONTH(Taulukko1[[#This Row],[Loppu PVM]] )=6))</f>
        <v>1</v>
      </c>
    </row>
    <row r="3521" spans="1:34">
      <c r="A3521" s="53" t="s">
        <v>5031</v>
      </c>
      <c r="B3521" s="46">
        <v>42347</v>
      </c>
      <c r="C3521" s="45"/>
      <c r="D3521" s="47"/>
      <c r="E3521" s="48">
        <v>8</v>
      </c>
      <c r="F3521" s="46">
        <v>42417</v>
      </c>
      <c r="G3521" s="49">
        <v>7</v>
      </c>
      <c r="H3521" s="48">
        <v>100</v>
      </c>
      <c r="I3521" s="129">
        <f>INDEX('TOL2008'!B:B,MATCH(A3521,'TOL2008'!A:A,0))</f>
        <v>85420</v>
      </c>
      <c r="J3521" s="132" t="str">
        <f>INDEX(Pääluokka!$H$2:$H$100,MATCH(VALUE(LEFT(Taulukko1[[#This Row],[TOL2008]],2)),Pääluokka!$G$2:$G$100,0))</f>
        <v>Koulutus</v>
      </c>
      <c r="K3521" s="132" t="str">
        <f>INDEX(Pääluokka!$I$2:$I$100,MATCH(VALUE(LEFT(Taulukko1[[#This Row],[TOL2008]],2)),Pääluokka!$G$2:$G$100,0))</f>
        <v>Muut toimialat (O-Q, T-X)</v>
      </c>
      <c r="L3521" s="50">
        <f t="shared" si="540"/>
        <v>70</v>
      </c>
      <c r="M3521" s="51">
        <f t="shared" si="541"/>
        <v>42347</v>
      </c>
      <c r="N3521" s="51">
        <f t="shared" si="542"/>
        <v>42417</v>
      </c>
      <c r="O3521" s="51">
        <f t="shared" si="543"/>
        <v>42339</v>
      </c>
      <c r="P3521" s="51">
        <f t="shared" si="544"/>
        <v>42401</v>
      </c>
      <c r="Q3521" s="41">
        <f t="shared" si="545"/>
        <v>2015</v>
      </c>
      <c r="R3521" s="41">
        <f t="shared" si="546"/>
        <v>2016</v>
      </c>
      <c r="S3521" s="51" t="str">
        <f>YEAR(Taulukko1[[#This Row],[Alku KK]])&amp;"Q"&amp;ROUNDDOWN((MONTH(Taulukko1[[#This Row],[Alku KK]])-1)/3+1,0)</f>
        <v>2015Q4</v>
      </c>
      <c r="T3521" s="51" t="str">
        <f>YEAR(Taulukko1[[#This Row],[Loppu KK]])&amp;"Q"&amp;ROUNDDOWN((MONTH(Taulukko1[[#This Row],[Loppu KK]])-1)/3+1,0)</f>
        <v>2016Q1</v>
      </c>
      <c r="U3521" s="66">
        <f>IF(COUNT(Taulukko1[[#This Row],[Neuvottelujen alaiset ]])=1,Taulukko1[[#This Row],[Neuvottelujen alaiset ]],Taulukko1[[#This Row],[Vähennystarve]])</f>
        <v>100</v>
      </c>
      <c r="V3521" s="52">
        <f t="shared" si="547"/>
        <v>0.08</v>
      </c>
      <c r="W3521" s="52">
        <f t="shared" si="548"/>
        <v>7.0000000000000007E-2</v>
      </c>
      <c r="X3521" s="52">
        <f t="shared" si="549"/>
        <v>0.875</v>
      </c>
      <c r="Y3521" s="90" t="b">
        <f>AND(MONTH(Taulukko1[[#This Row],[Alku PVM]] )=6,DAY(Taulukko1[[#This Row],[Alku PVM]] )&gt;19)</f>
        <v>0</v>
      </c>
      <c r="Z3521" s="90" t="b">
        <f>AND(MONTH(Taulukko1[[#This Row],[Loppu PVM]] )=6,DAY(Taulukko1[[#This Row],[Loppu PVM]] )&gt;19)</f>
        <v>0</v>
      </c>
      <c r="AA3521" s="90" t="b">
        <f>OR(MONTH(Taulukko1[[#This Row],[Alku PVM]] )&lt;=5,AND(MONTH(Taulukko1[[#This Row],[Alku PVM]] )=6,DAY(Taulukko1[[#This Row],[Alku PVM]] )&lt;20))</f>
        <v>0</v>
      </c>
      <c r="AB3521" s="90" t="b">
        <f>OR(MONTH(Taulukko1[[#This Row],[Loppu PVM]])&lt;=5,AND(MONTH(Taulukko1[[#This Row],[Loppu PVM]] )=6,DAY(Taulukko1[[#This Row],[Loppu PVM]])&lt;20))</f>
        <v>1</v>
      </c>
      <c r="AC3521" s="90" t="b">
        <f>OR(MONTH(Taulukko1[[#This Row],[Alku PVM]] )&lt;=3,AND(MONTH(Taulukko1[[#This Row],[Alku PVM]] )=3))</f>
        <v>0</v>
      </c>
      <c r="AD3521" s="90" t="b">
        <f>OR(MONTH(Taulukko1[[#This Row],[Loppu PVM]] )&lt;=3,AND(MONTH(Taulukko1[[#This Row],[Loppu PVM]] )=3))</f>
        <v>1</v>
      </c>
      <c r="AE3521" s="90" t="b">
        <f>OR(MONTH(Taulukko1[[#This Row],[Alku PVM]] )&lt;=9,AND(MONTH(Taulukko1[[#This Row],[Alku PVM]] )=9))</f>
        <v>0</v>
      </c>
      <c r="AF3521" s="90" t="b">
        <f>OR(MONTH(Taulukko1[[#This Row],[Loppu PVM]])&lt;=9,AND(MONTH(Taulukko1[[#This Row],[Loppu PVM]] )=9))</f>
        <v>1</v>
      </c>
      <c r="AG3521" s="90" t="b">
        <f>OR(MONTH(Taulukko1[[#This Row],[Alku PVM]] )&lt;=6,AND(MONTH(Taulukko1[[#This Row],[Alku PVM]] )=6))</f>
        <v>0</v>
      </c>
      <c r="AH3521" s="90" t="b">
        <f>OR(MONTH(Taulukko1[[#This Row],[Loppu PVM]])&lt;=6,AND(MONTH(Taulukko1[[#This Row],[Loppu PVM]] )=6))</f>
        <v>1</v>
      </c>
    </row>
    <row r="3522" spans="1:34">
      <c r="A3522" s="69" t="s">
        <v>3396</v>
      </c>
      <c r="B3522" s="70">
        <v>42347</v>
      </c>
      <c r="C3522" s="69" t="s">
        <v>5126</v>
      </c>
      <c r="D3522" s="71" t="s">
        <v>25</v>
      </c>
      <c r="E3522" s="72"/>
      <c r="F3522" s="70">
        <v>42410</v>
      </c>
      <c r="G3522" s="73"/>
      <c r="H3522" s="72"/>
      <c r="I3522" s="127">
        <f>INDEX('TOL2008'!B:B,MATCH(A3522,'TOL2008'!A:A,0))</f>
        <v>18120</v>
      </c>
      <c r="J3522" s="128" t="str">
        <f>INDEX(Pääluokka!$H$2:$H$100,MATCH(VALUE(LEFT(Taulukko1[[#This Row],[TOL2008]],2)),Pääluokka!$G$2:$G$100,0))</f>
        <v>Teollisuus</v>
      </c>
      <c r="K3522" s="128" t="str">
        <f>INDEX(Pääluokka!$I$2:$I$100,MATCH(VALUE(LEFT(Taulukko1[[#This Row],[TOL2008]],2)),Pääluokka!$G$2:$G$100,0))</f>
        <v>Teollisuus (C-E)</v>
      </c>
      <c r="L3522" s="74">
        <f t="shared" si="540"/>
        <v>63</v>
      </c>
      <c r="M3522" s="75">
        <f t="shared" si="541"/>
        <v>42347</v>
      </c>
      <c r="N3522" s="75">
        <f t="shared" si="542"/>
        <v>42410</v>
      </c>
      <c r="O3522" s="75">
        <f t="shared" ref="O3522:O3585" si="550">IFERROR(DATE(YEAR(M3522),MONTH(M3522),1),"NA")</f>
        <v>42339</v>
      </c>
      <c r="P3522" s="75">
        <f t="shared" ref="P3522:P3585" si="551">IFERROR(DATE(YEAR(N3522),MONTH(N3522),1),"NA")</f>
        <v>42401</v>
      </c>
      <c r="Q3522" s="41">
        <f t="shared" ref="Q3522:Q3585" si="552">IFERROR(YEAR(O3522),"NA")</f>
        <v>2015</v>
      </c>
      <c r="R3522" s="41">
        <f t="shared" ref="R3522:R3585" si="553">IFERROR(YEAR(P3522),"NA")</f>
        <v>2016</v>
      </c>
      <c r="S3522" s="75" t="str">
        <f>YEAR(Taulukko1[[#This Row],[Alku KK]])&amp;"Q"&amp;ROUNDDOWN((MONTH(Taulukko1[[#This Row],[Alku KK]])-1)/3+1,0)</f>
        <v>2015Q4</v>
      </c>
      <c r="T3522" s="75" t="str">
        <f>YEAR(Taulukko1[[#This Row],[Loppu KK]])&amp;"Q"&amp;ROUNDDOWN((MONTH(Taulukko1[[#This Row],[Loppu KK]])-1)/3+1,0)</f>
        <v>2016Q1</v>
      </c>
      <c r="U3522" s="66">
        <f>IF(COUNT(Taulukko1[[#This Row],[Neuvottelujen alaiset ]])=1,Taulukko1[[#This Row],[Neuvottelujen alaiset ]],Taulukko1[[#This Row],[Vähennystarve]])</f>
        <v>0</v>
      </c>
      <c r="V3522" s="76" t="str">
        <f t="shared" ref="V3522:V3585" si="554">IF(AND(ISNUMBER(E3522),ISNUMBER(H3522)),E3522/H3522,"NA")</f>
        <v>NA</v>
      </c>
      <c r="W3522" s="76" t="str">
        <f t="shared" ref="W3522:W3585" si="555">IF(AND(ISNUMBER(G3522),ISNUMBER(H3522)),G3522/H3522,"NA")</f>
        <v>NA</v>
      </c>
      <c r="X3522" s="76" t="str">
        <f t="shared" ref="X3522:X3585" si="556">IF(AND(ISNUMBER(G3522),ISNUMBER(E3522)),G3522/E3522,"NA")</f>
        <v>NA</v>
      </c>
      <c r="Y3522" s="90" t="b">
        <f>AND(MONTH(Taulukko1[[#This Row],[Alku PVM]] )=6,DAY(Taulukko1[[#This Row],[Alku PVM]] )&gt;19)</f>
        <v>0</v>
      </c>
      <c r="Z3522" s="90" t="b">
        <f>AND(MONTH(Taulukko1[[#This Row],[Loppu PVM]] )=6,DAY(Taulukko1[[#This Row],[Loppu PVM]] )&gt;19)</f>
        <v>0</v>
      </c>
      <c r="AA3522" s="90" t="b">
        <f>OR(MONTH(Taulukko1[[#This Row],[Alku PVM]] )&lt;=5,AND(MONTH(Taulukko1[[#This Row],[Alku PVM]] )=6,DAY(Taulukko1[[#This Row],[Alku PVM]] )&lt;20))</f>
        <v>0</v>
      </c>
      <c r="AB3522" s="90" t="b">
        <f>OR(MONTH(Taulukko1[[#This Row],[Loppu PVM]])&lt;=5,AND(MONTH(Taulukko1[[#This Row],[Loppu PVM]] )=6,DAY(Taulukko1[[#This Row],[Loppu PVM]])&lt;20))</f>
        <v>1</v>
      </c>
      <c r="AC3522" s="90" t="b">
        <f>OR(MONTH(Taulukko1[[#This Row],[Alku PVM]] )&lt;=3,AND(MONTH(Taulukko1[[#This Row],[Alku PVM]] )=3))</f>
        <v>0</v>
      </c>
      <c r="AD3522" s="90" t="b">
        <f>OR(MONTH(Taulukko1[[#This Row],[Loppu PVM]] )&lt;=3,AND(MONTH(Taulukko1[[#This Row],[Loppu PVM]] )=3))</f>
        <v>1</v>
      </c>
      <c r="AE3522" s="90" t="b">
        <f>OR(MONTH(Taulukko1[[#This Row],[Alku PVM]] )&lt;=9,AND(MONTH(Taulukko1[[#This Row],[Alku PVM]] )=9))</f>
        <v>0</v>
      </c>
      <c r="AF3522" s="90" t="b">
        <f>OR(MONTH(Taulukko1[[#This Row],[Loppu PVM]])&lt;=9,AND(MONTH(Taulukko1[[#This Row],[Loppu PVM]] )=9))</f>
        <v>1</v>
      </c>
      <c r="AG3522" s="90" t="b">
        <f>OR(MONTH(Taulukko1[[#This Row],[Alku PVM]] )&lt;=6,AND(MONTH(Taulukko1[[#This Row],[Alku PVM]] )=6))</f>
        <v>0</v>
      </c>
      <c r="AH3522" s="90" t="b">
        <f>OR(MONTH(Taulukko1[[#This Row],[Loppu PVM]])&lt;=6,AND(MONTH(Taulukko1[[#This Row],[Loppu PVM]] )=6))</f>
        <v>1</v>
      </c>
    </row>
    <row r="3523" spans="1:34">
      <c r="A3523" s="69" t="s">
        <v>1090</v>
      </c>
      <c r="B3523" s="70"/>
      <c r="C3523" s="69" t="s">
        <v>5123</v>
      </c>
      <c r="D3523" s="71"/>
      <c r="E3523" s="72"/>
      <c r="F3523" s="70">
        <v>42398</v>
      </c>
      <c r="G3523" s="73">
        <v>30</v>
      </c>
      <c r="H3523" s="72">
        <v>450</v>
      </c>
      <c r="I3523" s="127">
        <f>INDEX('TOL2008'!B:B,MATCH(A3523,'TOL2008'!A:A,0))</f>
        <v>94999</v>
      </c>
      <c r="J3523" s="128" t="str">
        <f>INDEX(Pääluokka!$H$2:$H$100,MATCH(VALUE(LEFT(Taulukko1[[#This Row],[TOL2008]],2)),Pääluokka!$G$2:$G$100,0))</f>
        <v>Muu palvelutoiminta</v>
      </c>
      <c r="K3523" s="128" t="str">
        <f>INDEX(Pääluokka!$I$2:$I$100,MATCH(VALUE(LEFT(Taulukko1[[#This Row],[TOL2008]],2)),Pääluokka!$G$2:$G$100,0))</f>
        <v>Palvelualat (G-N, R, S)</v>
      </c>
      <c r="L3523" s="74" t="str">
        <f t="shared" ref="L3523:L3586" si="557">IFERROR(IF(AND(ISNUMBER(B3523),ISNUMBER(F3523),F3523&gt;B3523),F3523-B3523,"NA"),"NA")</f>
        <v>NA</v>
      </c>
      <c r="M3523" s="75">
        <f t="shared" ref="M3523:M3586" si="558">IF(ISNUMBER(B3523),B3523,IF(ISNUMBER(F3523),F3523-$L$1,"NA"))</f>
        <v>42347</v>
      </c>
      <c r="N3523" s="75">
        <f t="shared" ref="N3523:N3586" si="559">IF(ISNUMBER(F3523),F3523,IF(ISNUMBER(B3523),B3523+$L$1,"NA"))</f>
        <v>42398</v>
      </c>
      <c r="O3523" s="75">
        <f t="shared" si="550"/>
        <v>42339</v>
      </c>
      <c r="P3523" s="75">
        <f t="shared" si="551"/>
        <v>42370</v>
      </c>
      <c r="Q3523" s="41">
        <f t="shared" si="552"/>
        <v>2015</v>
      </c>
      <c r="R3523" s="41">
        <f t="shared" si="553"/>
        <v>2016</v>
      </c>
      <c r="S3523" s="75" t="str">
        <f>YEAR(Taulukko1[[#This Row],[Alku KK]])&amp;"Q"&amp;ROUNDDOWN((MONTH(Taulukko1[[#This Row],[Alku KK]])-1)/3+1,0)</f>
        <v>2015Q4</v>
      </c>
      <c r="T3523" s="75" t="str">
        <f>YEAR(Taulukko1[[#This Row],[Loppu KK]])&amp;"Q"&amp;ROUNDDOWN((MONTH(Taulukko1[[#This Row],[Loppu KK]])-1)/3+1,0)</f>
        <v>2016Q1</v>
      </c>
      <c r="U3523" s="66">
        <f>IF(COUNT(Taulukko1[[#This Row],[Neuvottelujen alaiset ]])=1,Taulukko1[[#This Row],[Neuvottelujen alaiset ]],Taulukko1[[#This Row],[Vähennystarve]])</f>
        <v>450</v>
      </c>
      <c r="V3523" s="76" t="str">
        <f t="shared" si="554"/>
        <v>NA</v>
      </c>
      <c r="W3523" s="76">
        <f t="shared" si="555"/>
        <v>6.6666666666666666E-2</v>
      </c>
      <c r="X3523" s="76" t="str">
        <f t="shared" si="556"/>
        <v>NA</v>
      </c>
      <c r="Y3523" s="90" t="b">
        <f>AND(MONTH(Taulukko1[[#This Row],[Alku PVM]] )=6,DAY(Taulukko1[[#This Row],[Alku PVM]] )&gt;19)</f>
        <v>0</v>
      </c>
      <c r="Z3523" s="90" t="b">
        <f>AND(MONTH(Taulukko1[[#This Row],[Loppu PVM]] )=6,DAY(Taulukko1[[#This Row],[Loppu PVM]] )&gt;19)</f>
        <v>0</v>
      </c>
      <c r="AA3523" s="90" t="b">
        <f>OR(MONTH(Taulukko1[[#This Row],[Alku PVM]] )&lt;=5,AND(MONTH(Taulukko1[[#This Row],[Alku PVM]] )=6,DAY(Taulukko1[[#This Row],[Alku PVM]] )&lt;20))</f>
        <v>0</v>
      </c>
      <c r="AB3523" s="90" t="b">
        <f>OR(MONTH(Taulukko1[[#This Row],[Loppu PVM]])&lt;=5,AND(MONTH(Taulukko1[[#This Row],[Loppu PVM]] )=6,DAY(Taulukko1[[#This Row],[Loppu PVM]])&lt;20))</f>
        <v>1</v>
      </c>
      <c r="AC3523" s="90" t="b">
        <f>OR(MONTH(Taulukko1[[#This Row],[Alku PVM]] )&lt;=3,AND(MONTH(Taulukko1[[#This Row],[Alku PVM]] )=3))</f>
        <v>0</v>
      </c>
      <c r="AD3523" s="90" t="b">
        <f>OR(MONTH(Taulukko1[[#This Row],[Loppu PVM]] )&lt;=3,AND(MONTH(Taulukko1[[#This Row],[Loppu PVM]] )=3))</f>
        <v>1</v>
      </c>
      <c r="AE3523" s="90" t="b">
        <f>OR(MONTH(Taulukko1[[#This Row],[Alku PVM]] )&lt;=9,AND(MONTH(Taulukko1[[#This Row],[Alku PVM]] )=9))</f>
        <v>0</v>
      </c>
      <c r="AF3523" s="90" t="b">
        <f>OR(MONTH(Taulukko1[[#This Row],[Loppu PVM]])&lt;=9,AND(MONTH(Taulukko1[[#This Row],[Loppu PVM]] )=9))</f>
        <v>1</v>
      </c>
      <c r="AG3523" s="90" t="b">
        <f>OR(MONTH(Taulukko1[[#This Row],[Alku PVM]] )&lt;=6,AND(MONTH(Taulukko1[[#This Row],[Alku PVM]] )=6))</f>
        <v>0</v>
      </c>
      <c r="AH3523" s="90" t="b">
        <f>OR(MONTH(Taulukko1[[#This Row],[Loppu PVM]])&lt;=6,AND(MONTH(Taulukko1[[#This Row],[Loppu PVM]] )=6))</f>
        <v>1</v>
      </c>
    </row>
    <row r="3524" spans="1:34">
      <c r="A3524" s="45" t="s">
        <v>686</v>
      </c>
      <c r="B3524" s="46">
        <v>42348</v>
      </c>
      <c r="C3524" s="25" t="s">
        <v>5035</v>
      </c>
      <c r="D3524" s="47"/>
      <c r="E3524" s="48">
        <v>30</v>
      </c>
      <c r="F3524" s="46">
        <v>42391</v>
      </c>
      <c r="G3524" s="49">
        <v>4</v>
      </c>
      <c r="H3524" s="48">
        <v>530</v>
      </c>
      <c r="I3524" s="129">
        <f>INDEX('TOL2008'!B:B,MATCH(A3524,'TOL2008'!A:A,0))</f>
        <v>27110</v>
      </c>
      <c r="J3524" s="132" t="str">
        <f>INDEX(Pääluokka!$H$2:$H$100,MATCH(VALUE(LEFT(Taulukko1[[#This Row],[TOL2008]],2)),Pääluokka!$G$2:$G$100,0))</f>
        <v>Teollisuus</v>
      </c>
      <c r="K3524" s="132" t="str">
        <f>INDEX(Pääluokka!$I$2:$I$100,MATCH(VALUE(LEFT(Taulukko1[[#This Row],[TOL2008]],2)),Pääluokka!$G$2:$G$100,0))</f>
        <v>Teollisuus (C-E)</v>
      </c>
      <c r="L3524" s="50">
        <f t="shared" si="557"/>
        <v>43</v>
      </c>
      <c r="M3524" s="51">
        <f t="shared" si="558"/>
        <v>42348</v>
      </c>
      <c r="N3524" s="51">
        <f t="shared" si="559"/>
        <v>42391</v>
      </c>
      <c r="O3524" s="51">
        <f t="shared" si="550"/>
        <v>42339</v>
      </c>
      <c r="P3524" s="51">
        <f t="shared" si="551"/>
        <v>42370</v>
      </c>
      <c r="Q3524" s="41">
        <f t="shared" si="552"/>
        <v>2015</v>
      </c>
      <c r="R3524" s="41">
        <f t="shared" si="553"/>
        <v>2016</v>
      </c>
      <c r="S3524" s="51" t="str">
        <f>YEAR(Taulukko1[[#This Row],[Alku KK]])&amp;"Q"&amp;ROUNDDOWN((MONTH(Taulukko1[[#This Row],[Alku KK]])-1)/3+1,0)</f>
        <v>2015Q4</v>
      </c>
      <c r="T3524" s="51" t="str">
        <f>YEAR(Taulukko1[[#This Row],[Loppu KK]])&amp;"Q"&amp;ROUNDDOWN((MONTH(Taulukko1[[#This Row],[Loppu KK]])-1)/3+1,0)</f>
        <v>2016Q1</v>
      </c>
      <c r="U3524" s="66">
        <f>IF(COUNT(Taulukko1[[#This Row],[Neuvottelujen alaiset ]])=1,Taulukko1[[#This Row],[Neuvottelujen alaiset ]],Taulukko1[[#This Row],[Vähennystarve]])</f>
        <v>530</v>
      </c>
      <c r="V3524" s="52">
        <f t="shared" si="554"/>
        <v>5.6603773584905662E-2</v>
      </c>
      <c r="W3524" s="52">
        <f t="shared" si="555"/>
        <v>7.5471698113207548E-3</v>
      </c>
      <c r="X3524" s="52">
        <f t="shared" si="556"/>
        <v>0.13333333333333333</v>
      </c>
      <c r="Y3524" s="90" t="b">
        <f>AND(MONTH(Taulukko1[[#This Row],[Alku PVM]] )=6,DAY(Taulukko1[[#This Row],[Alku PVM]] )&gt;19)</f>
        <v>0</v>
      </c>
      <c r="Z3524" s="90" t="b">
        <f>AND(MONTH(Taulukko1[[#This Row],[Loppu PVM]] )=6,DAY(Taulukko1[[#This Row],[Loppu PVM]] )&gt;19)</f>
        <v>0</v>
      </c>
      <c r="AA3524" s="90" t="b">
        <f>OR(MONTH(Taulukko1[[#This Row],[Alku PVM]] )&lt;=5,AND(MONTH(Taulukko1[[#This Row],[Alku PVM]] )=6,DAY(Taulukko1[[#This Row],[Alku PVM]] )&lt;20))</f>
        <v>0</v>
      </c>
      <c r="AB3524" s="90" t="b">
        <f>OR(MONTH(Taulukko1[[#This Row],[Loppu PVM]])&lt;=5,AND(MONTH(Taulukko1[[#This Row],[Loppu PVM]] )=6,DAY(Taulukko1[[#This Row],[Loppu PVM]])&lt;20))</f>
        <v>1</v>
      </c>
      <c r="AC3524" s="90" t="b">
        <f>OR(MONTH(Taulukko1[[#This Row],[Alku PVM]] )&lt;=3,AND(MONTH(Taulukko1[[#This Row],[Alku PVM]] )=3))</f>
        <v>0</v>
      </c>
      <c r="AD3524" s="90" t="b">
        <f>OR(MONTH(Taulukko1[[#This Row],[Loppu PVM]] )&lt;=3,AND(MONTH(Taulukko1[[#This Row],[Loppu PVM]] )=3))</f>
        <v>1</v>
      </c>
      <c r="AE3524" s="90" t="b">
        <f>OR(MONTH(Taulukko1[[#This Row],[Alku PVM]] )&lt;=9,AND(MONTH(Taulukko1[[#This Row],[Alku PVM]] )=9))</f>
        <v>0</v>
      </c>
      <c r="AF3524" s="90" t="b">
        <f>OR(MONTH(Taulukko1[[#This Row],[Loppu PVM]])&lt;=9,AND(MONTH(Taulukko1[[#This Row],[Loppu PVM]] )=9))</f>
        <v>1</v>
      </c>
      <c r="AG3524" s="90" t="b">
        <f>OR(MONTH(Taulukko1[[#This Row],[Alku PVM]] )&lt;=6,AND(MONTH(Taulukko1[[#This Row],[Alku PVM]] )=6))</f>
        <v>0</v>
      </c>
      <c r="AH3524" s="90" t="b">
        <f>OR(MONTH(Taulukko1[[#This Row],[Loppu PVM]])&lt;=6,AND(MONTH(Taulukko1[[#This Row],[Loppu PVM]] )=6))</f>
        <v>1</v>
      </c>
    </row>
    <row r="3525" spans="1:34">
      <c r="A3525" s="21" t="s">
        <v>563</v>
      </c>
      <c r="B3525" s="46">
        <v>42349</v>
      </c>
      <c r="C3525" s="45" t="s">
        <v>5063</v>
      </c>
      <c r="D3525" s="47">
        <v>70</v>
      </c>
      <c r="E3525" s="48"/>
      <c r="F3525" s="46"/>
      <c r="G3525" s="49"/>
      <c r="H3525" s="48">
        <v>70</v>
      </c>
      <c r="I3525" s="129" t="str">
        <f>INDEX('TOL2008'!B:B,MATCH(A3525,'TOL2008'!A:A,0))</f>
        <v>07290</v>
      </c>
      <c r="J3525" s="132" t="str">
        <f>INDEX(Pääluokka!$H$2:$H$100,MATCH(VALUE(LEFT(Taulukko1[[#This Row],[TOL2008]],2)),Pääluokka!$G$2:$G$100,0))</f>
        <v>Kaivostoiminta ja louhinta</v>
      </c>
      <c r="K3525" s="132" t="str">
        <f>INDEX(Pääluokka!$I$2:$I$100,MATCH(VALUE(LEFT(Taulukko1[[#This Row],[TOL2008]],2)),Pääluokka!$G$2:$G$100,0))</f>
        <v>Alkutuotanto (A-B)</v>
      </c>
      <c r="L3525" s="50" t="str">
        <f t="shared" si="557"/>
        <v>NA</v>
      </c>
      <c r="M3525" s="51">
        <f t="shared" si="558"/>
        <v>42349</v>
      </c>
      <c r="N3525" s="51">
        <f t="shared" si="559"/>
        <v>42400</v>
      </c>
      <c r="O3525" s="51">
        <f t="shared" si="550"/>
        <v>42339</v>
      </c>
      <c r="P3525" s="51">
        <f t="shared" si="551"/>
        <v>42370</v>
      </c>
      <c r="Q3525" s="41">
        <f t="shared" si="552"/>
        <v>2015</v>
      </c>
      <c r="R3525" s="41">
        <f t="shared" si="553"/>
        <v>2016</v>
      </c>
      <c r="S3525" s="51" t="str">
        <f>YEAR(Taulukko1[[#This Row],[Alku KK]])&amp;"Q"&amp;ROUNDDOWN((MONTH(Taulukko1[[#This Row],[Alku KK]])-1)/3+1,0)</f>
        <v>2015Q4</v>
      </c>
      <c r="T3525" s="51" t="str">
        <f>YEAR(Taulukko1[[#This Row],[Loppu KK]])&amp;"Q"&amp;ROUNDDOWN((MONTH(Taulukko1[[#This Row],[Loppu KK]])-1)/3+1,0)</f>
        <v>2016Q1</v>
      </c>
      <c r="U3525" s="66">
        <f>IF(COUNT(Taulukko1[[#This Row],[Neuvottelujen alaiset ]])=1,Taulukko1[[#This Row],[Neuvottelujen alaiset ]],Taulukko1[[#This Row],[Vähennystarve]])</f>
        <v>70</v>
      </c>
      <c r="V3525" s="52" t="str">
        <f t="shared" si="554"/>
        <v>NA</v>
      </c>
      <c r="W3525" s="52" t="str">
        <f t="shared" si="555"/>
        <v>NA</v>
      </c>
      <c r="X3525" s="52" t="str">
        <f t="shared" si="556"/>
        <v>NA</v>
      </c>
      <c r="Y3525" s="90" t="b">
        <f>AND(MONTH(Taulukko1[[#This Row],[Alku PVM]] )=6,DAY(Taulukko1[[#This Row],[Alku PVM]] )&gt;19)</f>
        <v>0</v>
      </c>
      <c r="Z3525" s="90" t="b">
        <f>AND(MONTH(Taulukko1[[#This Row],[Loppu PVM]] )=6,DAY(Taulukko1[[#This Row],[Loppu PVM]] )&gt;19)</f>
        <v>0</v>
      </c>
      <c r="AA3525" s="90" t="b">
        <f>OR(MONTH(Taulukko1[[#This Row],[Alku PVM]] )&lt;=5,AND(MONTH(Taulukko1[[#This Row],[Alku PVM]] )=6,DAY(Taulukko1[[#This Row],[Alku PVM]] )&lt;20))</f>
        <v>0</v>
      </c>
      <c r="AB3525" s="90" t="b">
        <f>OR(MONTH(Taulukko1[[#This Row],[Loppu PVM]])&lt;=5,AND(MONTH(Taulukko1[[#This Row],[Loppu PVM]] )=6,DAY(Taulukko1[[#This Row],[Loppu PVM]])&lt;20))</f>
        <v>1</v>
      </c>
      <c r="AC3525" s="90" t="b">
        <f>OR(MONTH(Taulukko1[[#This Row],[Alku PVM]] )&lt;=3,AND(MONTH(Taulukko1[[#This Row],[Alku PVM]] )=3))</f>
        <v>0</v>
      </c>
      <c r="AD3525" s="90" t="b">
        <f>OR(MONTH(Taulukko1[[#This Row],[Loppu PVM]] )&lt;=3,AND(MONTH(Taulukko1[[#This Row],[Loppu PVM]] )=3))</f>
        <v>1</v>
      </c>
      <c r="AE3525" s="90" t="b">
        <f>OR(MONTH(Taulukko1[[#This Row],[Alku PVM]] )&lt;=9,AND(MONTH(Taulukko1[[#This Row],[Alku PVM]] )=9))</f>
        <v>0</v>
      </c>
      <c r="AF3525" s="90" t="b">
        <f>OR(MONTH(Taulukko1[[#This Row],[Loppu PVM]])&lt;=9,AND(MONTH(Taulukko1[[#This Row],[Loppu PVM]] )=9))</f>
        <v>1</v>
      </c>
      <c r="AG3525" s="90" t="b">
        <f>OR(MONTH(Taulukko1[[#This Row],[Alku PVM]] )&lt;=6,AND(MONTH(Taulukko1[[#This Row],[Alku PVM]] )=6))</f>
        <v>0</v>
      </c>
      <c r="AH3525" s="90" t="b">
        <f>OR(MONTH(Taulukko1[[#This Row],[Loppu PVM]])&lt;=6,AND(MONTH(Taulukko1[[#This Row],[Loppu PVM]] )=6))</f>
        <v>1</v>
      </c>
    </row>
    <row r="3526" spans="1:34">
      <c r="A3526" s="21" t="s">
        <v>4462</v>
      </c>
      <c r="B3526" s="26">
        <v>42352</v>
      </c>
      <c r="C3526" s="25"/>
      <c r="D3526" s="35"/>
      <c r="E3526" s="27">
        <v>45</v>
      </c>
      <c r="F3526" s="26"/>
      <c r="G3526" s="33"/>
      <c r="H3526" s="27">
        <v>134</v>
      </c>
      <c r="I3526" s="126">
        <f>INDEX('TOL2008'!B:B,MATCH(A3526,'TOL2008'!A:A,0))</f>
        <v>26300</v>
      </c>
      <c r="J3526" s="133" t="str">
        <f>INDEX(Pääluokka!$H$2:$H$100,MATCH(VALUE(LEFT(Taulukko1[[#This Row],[TOL2008]],2)),Pääluokka!$G$2:$G$100,0))</f>
        <v>Teollisuus</v>
      </c>
      <c r="K3526" s="133" t="str">
        <f>INDEX(Pääluokka!$I$2:$I$100,MATCH(VALUE(LEFT(Taulukko1[[#This Row],[TOL2008]],2)),Pääluokka!$G$2:$G$100,0))</f>
        <v>Teollisuus (C-E)</v>
      </c>
      <c r="L3526" s="41" t="str">
        <f t="shared" si="557"/>
        <v>NA</v>
      </c>
      <c r="M3526" s="43">
        <f t="shared" si="558"/>
        <v>42352</v>
      </c>
      <c r="N3526" s="43">
        <f t="shared" si="559"/>
        <v>42403</v>
      </c>
      <c r="O3526" s="43">
        <f t="shared" si="550"/>
        <v>42339</v>
      </c>
      <c r="P3526" s="43">
        <f t="shared" si="551"/>
        <v>42401</v>
      </c>
      <c r="Q3526" s="41">
        <f t="shared" si="552"/>
        <v>2015</v>
      </c>
      <c r="R3526" s="41">
        <f t="shared" si="553"/>
        <v>2016</v>
      </c>
      <c r="S3526" s="43" t="str">
        <f>YEAR(Taulukko1[[#This Row],[Alku KK]])&amp;"Q"&amp;ROUNDDOWN((MONTH(Taulukko1[[#This Row],[Alku KK]])-1)/3+1,0)</f>
        <v>2015Q4</v>
      </c>
      <c r="T3526" s="43" t="str">
        <f>YEAR(Taulukko1[[#This Row],[Loppu KK]])&amp;"Q"&amp;ROUNDDOWN((MONTH(Taulukko1[[#This Row],[Loppu KK]])-1)/3+1,0)</f>
        <v>2016Q1</v>
      </c>
      <c r="U3526" s="66">
        <f>IF(COUNT(Taulukko1[[#This Row],[Neuvottelujen alaiset ]])=1,Taulukko1[[#This Row],[Neuvottelujen alaiset ]],Taulukko1[[#This Row],[Vähennystarve]])</f>
        <v>134</v>
      </c>
      <c r="V3526" s="44">
        <f t="shared" si="554"/>
        <v>0.33582089552238809</v>
      </c>
      <c r="W3526" s="44" t="str">
        <f t="shared" si="555"/>
        <v>NA</v>
      </c>
      <c r="X3526" s="44" t="str">
        <f t="shared" si="556"/>
        <v>NA</v>
      </c>
      <c r="Y3526" s="90" t="b">
        <f>AND(MONTH(Taulukko1[[#This Row],[Alku PVM]] )=6,DAY(Taulukko1[[#This Row],[Alku PVM]] )&gt;19)</f>
        <v>0</v>
      </c>
      <c r="Z3526" s="90" t="b">
        <f>AND(MONTH(Taulukko1[[#This Row],[Loppu PVM]] )=6,DAY(Taulukko1[[#This Row],[Loppu PVM]] )&gt;19)</f>
        <v>0</v>
      </c>
      <c r="AA3526" s="90" t="b">
        <f>OR(MONTH(Taulukko1[[#This Row],[Alku PVM]] )&lt;=5,AND(MONTH(Taulukko1[[#This Row],[Alku PVM]] )=6,DAY(Taulukko1[[#This Row],[Alku PVM]] )&lt;20))</f>
        <v>0</v>
      </c>
      <c r="AB3526" s="90" t="b">
        <f>OR(MONTH(Taulukko1[[#This Row],[Loppu PVM]])&lt;=5,AND(MONTH(Taulukko1[[#This Row],[Loppu PVM]] )=6,DAY(Taulukko1[[#This Row],[Loppu PVM]])&lt;20))</f>
        <v>1</v>
      </c>
      <c r="AC3526" s="90" t="b">
        <f>OR(MONTH(Taulukko1[[#This Row],[Alku PVM]] )&lt;=3,AND(MONTH(Taulukko1[[#This Row],[Alku PVM]] )=3))</f>
        <v>0</v>
      </c>
      <c r="AD3526" s="90" t="b">
        <f>OR(MONTH(Taulukko1[[#This Row],[Loppu PVM]] )&lt;=3,AND(MONTH(Taulukko1[[#This Row],[Loppu PVM]] )=3))</f>
        <v>1</v>
      </c>
      <c r="AE3526" s="90" t="b">
        <f>OR(MONTH(Taulukko1[[#This Row],[Alku PVM]] )&lt;=9,AND(MONTH(Taulukko1[[#This Row],[Alku PVM]] )=9))</f>
        <v>0</v>
      </c>
      <c r="AF3526" s="90" t="b">
        <f>OR(MONTH(Taulukko1[[#This Row],[Loppu PVM]])&lt;=9,AND(MONTH(Taulukko1[[#This Row],[Loppu PVM]] )=9))</f>
        <v>1</v>
      </c>
      <c r="AG3526" s="90" t="b">
        <f>OR(MONTH(Taulukko1[[#This Row],[Alku PVM]] )&lt;=6,AND(MONTH(Taulukko1[[#This Row],[Alku PVM]] )=6))</f>
        <v>0</v>
      </c>
      <c r="AH3526" s="90" t="b">
        <f>OR(MONTH(Taulukko1[[#This Row],[Loppu PVM]])&lt;=6,AND(MONTH(Taulukko1[[#This Row],[Loppu PVM]] )=6))</f>
        <v>1</v>
      </c>
    </row>
    <row r="3527" spans="1:34">
      <c r="A3527" s="45" t="s">
        <v>5028</v>
      </c>
      <c r="B3527" s="46">
        <v>42352</v>
      </c>
      <c r="C3527" s="45" t="s">
        <v>5029</v>
      </c>
      <c r="D3527" s="47"/>
      <c r="E3527" s="48">
        <v>10</v>
      </c>
      <c r="F3527" s="46"/>
      <c r="G3527" s="49"/>
      <c r="H3527" s="48">
        <v>10</v>
      </c>
      <c r="I3527" s="129">
        <f>INDEX('TOL2008'!B:B,MATCH(A3527,'TOL2008'!A:A,0))</f>
        <v>71122</v>
      </c>
      <c r="J3527" s="132" t="str">
        <f>INDEX(Pääluokka!$H$2:$H$100,MATCH(VALUE(LEFT(Taulukko1[[#This Row],[TOL2008]],2)),Pääluokka!$G$2:$G$100,0))</f>
        <v>Ammatillinen, tieteellinen ja tekninen toiminta</v>
      </c>
      <c r="K3527" s="132" t="str">
        <f>INDEX(Pääluokka!$I$2:$I$100,MATCH(VALUE(LEFT(Taulukko1[[#This Row],[TOL2008]],2)),Pääluokka!$G$2:$G$100,0))</f>
        <v>Palvelualat (G-N, R, S)</v>
      </c>
      <c r="L3527" s="50" t="str">
        <f t="shared" si="557"/>
        <v>NA</v>
      </c>
      <c r="M3527" s="51">
        <f t="shared" si="558"/>
        <v>42352</v>
      </c>
      <c r="N3527" s="51">
        <f t="shared" si="559"/>
        <v>42403</v>
      </c>
      <c r="O3527" s="51">
        <f t="shared" si="550"/>
        <v>42339</v>
      </c>
      <c r="P3527" s="51">
        <f t="shared" si="551"/>
        <v>42401</v>
      </c>
      <c r="Q3527" s="41">
        <f t="shared" si="552"/>
        <v>2015</v>
      </c>
      <c r="R3527" s="41">
        <f t="shared" si="553"/>
        <v>2016</v>
      </c>
      <c r="S3527" s="51" t="str">
        <f>YEAR(Taulukko1[[#This Row],[Alku KK]])&amp;"Q"&amp;ROUNDDOWN((MONTH(Taulukko1[[#This Row],[Alku KK]])-1)/3+1,0)</f>
        <v>2015Q4</v>
      </c>
      <c r="T3527" s="51" t="str">
        <f>YEAR(Taulukko1[[#This Row],[Loppu KK]])&amp;"Q"&amp;ROUNDDOWN((MONTH(Taulukko1[[#This Row],[Loppu KK]])-1)/3+1,0)</f>
        <v>2016Q1</v>
      </c>
      <c r="U3527" s="66">
        <f>IF(COUNT(Taulukko1[[#This Row],[Neuvottelujen alaiset ]])=1,Taulukko1[[#This Row],[Neuvottelujen alaiset ]],Taulukko1[[#This Row],[Vähennystarve]])</f>
        <v>10</v>
      </c>
      <c r="V3527" s="52">
        <f t="shared" si="554"/>
        <v>1</v>
      </c>
      <c r="W3527" s="52" t="str">
        <f t="shared" si="555"/>
        <v>NA</v>
      </c>
      <c r="X3527" s="52" t="str">
        <f t="shared" si="556"/>
        <v>NA</v>
      </c>
      <c r="Y3527" s="90" t="b">
        <f>AND(MONTH(Taulukko1[[#This Row],[Alku PVM]] )=6,DAY(Taulukko1[[#This Row],[Alku PVM]] )&gt;19)</f>
        <v>0</v>
      </c>
      <c r="Z3527" s="90" t="b">
        <f>AND(MONTH(Taulukko1[[#This Row],[Loppu PVM]] )=6,DAY(Taulukko1[[#This Row],[Loppu PVM]] )&gt;19)</f>
        <v>0</v>
      </c>
      <c r="AA3527" s="90" t="b">
        <f>OR(MONTH(Taulukko1[[#This Row],[Alku PVM]] )&lt;=5,AND(MONTH(Taulukko1[[#This Row],[Alku PVM]] )=6,DAY(Taulukko1[[#This Row],[Alku PVM]] )&lt;20))</f>
        <v>0</v>
      </c>
      <c r="AB3527" s="90" t="b">
        <f>OR(MONTH(Taulukko1[[#This Row],[Loppu PVM]])&lt;=5,AND(MONTH(Taulukko1[[#This Row],[Loppu PVM]] )=6,DAY(Taulukko1[[#This Row],[Loppu PVM]])&lt;20))</f>
        <v>1</v>
      </c>
      <c r="AC3527" s="90" t="b">
        <f>OR(MONTH(Taulukko1[[#This Row],[Alku PVM]] )&lt;=3,AND(MONTH(Taulukko1[[#This Row],[Alku PVM]] )=3))</f>
        <v>0</v>
      </c>
      <c r="AD3527" s="90" t="b">
        <f>OR(MONTH(Taulukko1[[#This Row],[Loppu PVM]] )&lt;=3,AND(MONTH(Taulukko1[[#This Row],[Loppu PVM]] )=3))</f>
        <v>1</v>
      </c>
      <c r="AE3527" s="90" t="b">
        <f>OR(MONTH(Taulukko1[[#This Row],[Alku PVM]] )&lt;=9,AND(MONTH(Taulukko1[[#This Row],[Alku PVM]] )=9))</f>
        <v>0</v>
      </c>
      <c r="AF3527" s="90" t="b">
        <f>OR(MONTH(Taulukko1[[#This Row],[Loppu PVM]])&lt;=9,AND(MONTH(Taulukko1[[#This Row],[Loppu PVM]] )=9))</f>
        <v>1</v>
      </c>
      <c r="AG3527" s="90" t="b">
        <f>OR(MONTH(Taulukko1[[#This Row],[Alku PVM]] )&lt;=6,AND(MONTH(Taulukko1[[#This Row],[Alku PVM]] )=6))</f>
        <v>0</v>
      </c>
      <c r="AH3527" s="90" t="b">
        <f>OR(MONTH(Taulukko1[[#This Row],[Loppu PVM]])&lt;=6,AND(MONTH(Taulukko1[[#This Row],[Loppu PVM]] )=6))</f>
        <v>1</v>
      </c>
    </row>
    <row r="3528" spans="1:34">
      <c r="A3528" s="45" t="s">
        <v>820</v>
      </c>
      <c r="B3528" s="46">
        <v>42352</v>
      </c>
      <c r="C3528" s="21" t="s">
        <v>5038</v>
      </c>
      <c r="D3528" s="47">
        <v>20</v>
      </c>
      <c r="E3528" s="48"/>
      <c r="F3528" s="46"/>
      <c r="G3528" s="49"/>
      <c r="H3528" s="48">
        <v>20</v>
      </c>
      <c r="I3528" s="129">
        <f>INDEX('TOL2008'!B:B,MATCH(A3528,'TOL2008'!A:A,0))</f>
        <v>17220</v>
      </c>
      <c r="J3528" s="132" t="str">
        <f>INDEX(Pääluokka!$H$2:$H$100,MATCH(VALUE(LEFT(Taulukko1[[#This Row],[TOL2008]],2)),Pääluokka!$G$2:$G$100,0))</f>
        <v>Teollisuus</v>
      </c>
      <c r="K3528" s="132" t="str">
        <f>INDEX(Pääluokka!$I$2:$I$100,MATCH(VALUE(LEFT(Taulukko1[[#This Row],[TOL2008]],2)),Pääluokka!$G$2:$G$100,0))</f>
        <v>Teollisuus (C-E)</v>
      </c>
      <c r="L3528" s="50" t="str">
        <f t="shared" si="557"/>
        <v>NA</v>
      </c>
      <c r="M3528" s="51">
        <f t="shared" si="558"/>
        <v>42352</v>
      </c>
      <c r="N3528" s="51">
        <f t="shared" si="559"/>
        <v>42403</v>
      </c>
      <c r="O3528" s="51">
        <f t="shared" si="550"/>
        <v>42339</v>
      </c>
      <c r="P3528" s="51">
        <f t="shared" si="551"/>
        <v>42401</v>
      </c>
      <c r="Q3528" s="41">
        <f t="shared" si="552"/>
        <v>2015</v>
      </c>
      <c r="R3528" s="41">
        <f t="shared" si="553"/>
        <v>2016</v>
      </c>
      <c r="S3528" s="51" t="str">
        <f>YEAR(Taulukko1[[#This Row],[Alku KK]])&amp;"Q"&amp;ROUNDDOWN((MONTH(Taulukko1[[#This Row],[Alku KK]])-1)/3+1,0)</f>
        <v>2015Q4</v>
      </c>
      <c r="T3528" s="51" t="str">
        <f>YEAR(Taulukko1[[#This Row],[Loppu KK]])&amp;"Q"&amp;ROUNDDOWN((MONTH(Taulukko1[[#This Row],[Loppu KK]])-1)/3+1,0)</f>
        <v>2016Q1</v>
      </c>
      <c r="U3528" s="66">
        <f>IF(COUNT(Taulukko1[[#This Row],[Neuvottelujen alaiset ]])=1,Taulukko1[[#This Row],[Neuvottelujen alaiset ]],Taulukko1[[#This Row],[Vähennystarve]])</f>
        <v>20</v>
      </c>
      <c r="V3528" s="52" t="str">
        <f t="shared" si="554"/>
        <v>NA</v>
      </c>
      <c r="W3528" s="52" t="str">
        <f t="shared" si="555"/>
        <v>NA</v>
      </c>
      <c r="X3528" s="52" t="str">
        <f t="shared" si="556"/>
        <v>NA</v>
      </c>
      <c r="Y3528" s="90" t="b">
        <f>AND(MONTH(Taulukko1[[#This Row],[Alku PVM]] )=6,DAY(Taulukko1[[#This Row],[Alku PVM]] )&gt;19)</f>
        <v>0</v>
      </c>
      <c r="Z3528" s="90" t="b">
        <f>AND(MONTH(Taulukko1[[#This Row],[Loppu PVM]] )=6,DAY(Taulukko1[[#This Row],[Loppu PVM]] )&gt;19)</f>
        <v>0</v>
      </c>
      <c r="AA3528" s="90" t="b">
        <f>OR(MONTH(Taulukko1[[#This Row],[Alku PVM]] )&lt;=5,AND(MONTH(Taulukko1[[#This Row],[Alku PVM]] )=6,DAY(Taulukko1[[#This Row],[Alku PVM]] )&lt;20))</f>
        <v>0</v>
      </c>
      <c r="AB3528" s="90" t="b">
        <f>OR(MONTH(Taulukko1[[#This Row],[Loppu PVM]])&lt;=5,AND(MONTH(Taulukko1[[#This Row],[Loppu PVM]] )=6,DAY(Taulukko1[[#This Row],[Loppu PVM]])&lt;20))</f>
        <v>1</v>
      </c>
      <c r="AC3528" s="90" t="b">
        <f>OR(MONTH(Taulukko1[[#This Row],[Alku PVM]] )&lt;=3,AND(MONTH(Taulukko1[[#This Row],[Alku PVM]] )=3))</f>
        <v>0</v>
      </c>
      <c r="AD3528" s="90" t="b">
        <f>OR(MONTH(Taulukko1[[#This Row],[Loppu PVM]] )&lt;=3,AND(MONTH(Taulukko1[[#This Row],[Loppu PVM]] )=3))</f>
        <v>1</v>
      </c>
      <c r="AE3528" s="90" t="b">
        <f>OR(MONTH(Taulukko1[[#This Row],[Alku PVM]] )&lt;=9,AND(MONTH(Taulukko1[[#This Row],[Alku PVM]] )=9))</f>
        <v>0</v>
      </c>
      <c r="AF3528" s="90" t="b">
        <f>OR(MONTH(Taulukko1[[#This Row],[Loppu PVM]])&lt;=9,AND(MONTH(Taulukko1[[#This Row],[Loppu PVM]] )=9))</f>
        <v>1</v>
      </c>
      <c r="AG3528" s="90" t="b">
        <f>OR(MONTH(Taulukko1[[#This Row],[Alku PVM]] )&lt;=6,AND(MONTH(Taulukko1[[#This Row],[Alku PVM]] )=6))</f>
        <v>0</v>
      </c>
      <c r="AH3528" s="90" t="b">
        <f>OR(MONTH(Taulukko1[[#This Row],[Loppu PVM]])&lt;=6,AND(MONTH(Taulukko1[[#This Row],[Loppu PVM]] )=6))</f>
        <v>1</v>
      </c>
    </row>
    <row r="3529" spans="1:34">
      <c r="A3529" s="45" t="s">
        <v>852</v>
      </c>
      <c r="B3529" s="46">
        <v>42352</v>
      </c>
      <c r="C3529" s="45" t="s">
        <v>5039</v>
      </c>
      <c r="D3529" s="47"/>
      <c r="E3529" s="48">
        <v>20</v>
      </c>
      <c r="F3529" s="46"/>
      <c r="G3529" s="49"/>
      <c r="H3529" s="48">
        <v>45</v>
      </c>
      <c r="I3529" s="129">
        <f>INDEX('TOL2008'!B:B,MATCH(A3529,'TOL2008'!A:A,0))</f>
        <v>73111</v>
      </c>
      <c r="J3529" s="132" t="str">
        <f>INDEX(Pääluokka!$H$2:$H$100,MATCH(VALUE(LEFT(Taulukko1[[#This Row],[TOL2008]],2)),Pääluokka!$G$2:$G$100,0))</f>
        <v>Ammatillinen, tieteellinen ja tekninen toiminta</v>
      </c>
      <c r="K3529" s="132" t="str">
        <f>INDEX(Pääluokka!$I$2:$I$100,MATCH(VALUE(LEFT(Taulukko1[[#This Row],[TOL2008]],2)),Pääluokka!$G$2:$G$100,0))</f>
        <v>Palvelualat (G-N, R, S)</v>
      </c>
      <c r="L3529" s="50" t="str">
        <f t="shared" si="557"/>
        <v>NA</v>
      </c>
      <c r="M3529" s="51">
        <f t="shared" si="558"/>
        <v>42352</v>
      </c>
      <c r="N3529" s="51">
        <f t="shared" si="559"/>
        <v>42403</v>
      </c>
      <c r="O3529" s="51">
        <f t="shared" si="550"/>
        <v>42339</v>
      </c>
      <c r="P3529" s="51">
        <f t="shared" si="551"/>
        <v>42401</v>
      </c>
      <c r="Q3529" s="41">
        <f t="shared" si="552"/>
        <v>2015</v>
      </c>
      <c r="R3529" s="41">
        <f t="shared" si="553"/>
        <v>2016</v>
      </c>
      <c r="S3529" s="51" t="str">
        <f>YEAR(Taulukko1[[#This Row],[Alku KK]])&amp;"Q"&amp;ROUNDDOWN((MONTH(Taulukko1[[#This Row],[Alku KK]])-1)/3+1,0)</f>
        <v>2015Q4</v>
      </c>
      <c r="T3529" s="51" t="str">
        <f>YEAR(Taulukko1[[#This Row],[Loppu KK]])&amp;"Q"&amp;ROUNDDOWN((MONTH(Taulukko1[[#This Row],[Loppu KK]])-1)/3+1,0)</f>
        <v>2016Q1</v>
      </c>
      <c r="U3529" s="66">
        <f>IF(COUNT(Taulukko1[[#This Row],[Neuvottelujen alaiset ]])=1,Taulukko1[[#This Row],[Neuvottelujen alaiset ]],Taulukko1[[#This Row],[Vähennystarve]])</f>
        <v>45</v>
      </c>
      <c r="V3529" s="52">
        <f t="shared" si="554"/>
        <v>0.44444444444444442</v>
      </c>
      <c r="W3529" s="52" t="str">
        <f t="shared" si="555"/>
        <v>NA</v>
      </c>
      <c r="X3529" s="52" t="str">
        <f t="shared" si="556"/>
        <v>NA</v>
      </c>
      <c r="Y3529" s="90" t="b">
        <f>AND(MONTH(Taulukko1[[#This Row],[Alku PVM]] )=6,DAY(Taulukko1[[#This Row],[Alku PVM]] )&gt;19)</f>
        <v>0</v>
      </c>
      <c r="Z3529" s="90" t="b">
        <f>AND(MONTH(Taulukko1[[#This Row],[Loppu PVM]] )=6,DAY(Taulukko1[[#This Row],[Loppu PVM]] )&gt;19)</f>
        <v>0</v>
      </c>
      <c r="AA3529" s="90" t="b">
        <f>OR(MONTH(Taulukko1[[#This Row],[Alku PVM]] )&lt;=5,AND(MONTH(Taulukko1[[#This Row],[Alku PVM]] )=6,DAY(Taulukko1[[#This Row],[Alku PVM]] )&lt;20))</f>
        <v>0</v>
      </c>
      <c r="AB3529" s="90" t="b">
        <f>OR(MONTH(Taulukko1[[#This Row],[Loppu PVM]])&lt;=5,AND(MONTH(Taulukko1[[#This Row],[Loppu PVM]] )=6,DAY(Taulukko1[[#This Row],[Loppu PVM]])&lt;20))</f>
        <v>1</v>
      </c>
      <c r="AC3529" s="90" t="b">
        <f>OR(MONTH(Taulukko1[[#This Row],[Alku PVM]] )&lt;=3,AND(MONTH(Taulukko1[[#This Row],[Alku PVM]] )=3))</f>
        <v>0</v>
      </c>
      <c r="AD3529" s="90" t="b">
        <f>OR(MONTH(Taulukko1[[#This Row],[Loppu PVM]] )&lt;=3,AND(MONTH(Taulukko1[[#This Row],[Loppu PVM]] )=3))</f>
        <v>1</v>
      </c>
      <c r="AE3529" s="90" t="b">
        <f>OR(MONTH(Taulukko1[[#This Row],[Alku PVM]] )&lt;=9,AND(MONTH(Taulukko1[[#This Row],[Alku PVM]] )=9))</f>
        <v>0</v>
      </c>
      <c r="AF3529" s="90" t="b">
        <f>OR(MONTH(Taulukko1[[#This Row],[Loppu PVM]])&lt;=9,AND(MONTH(Taulukko1[[#This Row],[Loppu PVM]] )=9))</f>
        <v>1</v>
      </c>
      <c r="AG3529" s="90" t="b">
        <f>OR(MONTH(Taulukko1[[#This Row],[Alku PVM]] )&lt;=6,AND(MONTH(Taulukko1[[#This Row],[Alku PVM]] )=6))</f>
        <v>0</v>
      </c>
      <c r="AH3529" s="90" t="b">
        <f>OR(MONTH(Taulukko1[[#This Row],[Loppu PVM]])&lt;=6,AND(MONTH(Taulukko1[[#This Row],[Loppu PVM]] )=6))</f>
        <v>1</v>
      </c>
    </row>
    <row r="3530" spans="1:34">
      <c r="A3530" s="45" t="s">
        <v>5040</v>
      </c>
      <c r="B3530" s="46">
        <v>42352</v>
      </c>
      <c r="C3530" s="45"/>
      <c r="D3530" s="47"/>
      <c r="E3530" s="48"/>
      <c r="F3530" s="46"/>
      <c r="G3530" s="49"/>
      <c r="H3530" s="48"/>
      <c r="I3530" s="129">
        <f>INDEX('TOL2008'!B:B,MATCH(A3530,'TOL2008'!A:A,0))</f>
        <v>93190</v>
      </c>
      <c r="J3530" s="132" t="str">
        <f>INDEX(Pääluokka!$H$2:$H$100,MATCH(VALUE(LEFT(Taulukko1[[#This Row],[TOL2008]],2)),Pääluokka!$G$2:$G$100,0))</f>
        <v>Taiteet, viihde ja virkistys</v>
      </c>
      <c r="K3530" s="132" t="str">
        <f>INDEX(Pääluokka!$I$2:$I$100,MATCH(VALUE(LEFT(Taulukko1[[#This Row],[TOL2008]],2)),Pääluokka!$G$2:$G$100,0))</f>
        <v>Palvelualat (G-N, R, S)</v>
      </c>
      <c r="L3530" s="50" t="str">
        <f t="shared" si="557"/>
        <v>NA</v>
      </c>
      <c r="M3530" s="51">
        <f t="shared" si="558"/>
        <v>42352</v>
      </c>
      <c r="N3530" s="51">
        <f t="shared" si="559"/>
        <v>42403</v>
      </c>
      <c r="O3530" s="51">
        <f t="shared" si="550"/>
        <v>42339</v>
      </c>
      <c r="P3530" s="51">
        <f t="shared" si="551"/>
        <v>42401</v>
      </c>
      <c r="Q3530" s="41">
        <f t="shared" si="552"/>
        <v>2015</v>
      </c>
      <c r="R3530" s="41">
        <f t="shared" si="553"/>
        <v>2016</v>
      </c>
      <c r="S3530" s="51" t="str">
        <f>YEAR(Taulukko1[[#This Row],[Alku KK]])&amp;"Q"&amp;ROUNDDOWN((MONTH(Taulukko1[[#This Row],[Alku KK]])-1)/3+1,0)</f>
        <v>2015Q4</v>
      </c>
      <c r="T3530" s="51" t="str">
        <f>YEAR(Taulukko1[[#This Row],[Loppu KK]])&amp;"Q"&amp;ROUNDDOWN((MONTH(Taulukko1[[#This Row],[Loppu KK]])-1)/3+1,0)</f>
        <v>2016Q1</v>
      </c>
      <c r="U3530" s="66">
        <f>IF(COUNT(Taulukko1[[#This Row],[Neuvottelujen alaiset ]])=1,Taulukko1[[#This Row],[Neuvottelujen alaiset ]],Taulukko1[[#This Row],[Vähennystarve]])</f>
        <v>0</v>
      </c>
      <c r="V3530" s="52" t="str">
        <f t="shared" si="554"/>
        <v>NA</v>
      </c>
      <c r="W3530" s="52" t="str">
        <f t="shared" si="555"/>
        <v>NA</v>
      </c>
      <c r="X3530" s="52" t="str">
        <f t="shared" si="556"/>
        <v>NA</v>
      </c>
      <c r="Y3530" s="90" t="b">
        <f>AND(MONTH(Taulukko1[[#This Row],[Alku PVM]] )=6,DAY(Taulukko1[[#This Row],[Alku PVM]] )&gt;19)</f>
        <v>0</v>
      </c>
      <c r="Z3530" s="90" t="b">
        <f>AND(MONTH(Taulukko1[[#This Row],[Loppu PVM]] )=6,DAY(Taulukko1[[#This Row],[Loppu PVM]] )&gt;19)</f>
        <v>0</v>
      </c>
      <c r="AA3530" s="90" t="b">
        <f>OR(MONTH(Taulukko1[[#This Row],[Alku PVM]] )&lt;=5,AND(MONTH(Taulukko1[[#This Row],[Alku PVM]] )=6,DAY(Taulukko1[[#This Row],[Alku PVM]] )&lt;20))</f>
        <v>0</v>
      </c>
      <c r="AB3530" s="90" t="b">
        <f>OR(MONTH(Taulukko1[[#This Row],[Loppu PVM]])&lt;=5,AND(MONTH(Taulukko1[[#This Row],[Loppu PVM]] )=6,DAY(Taulukko1[[#This Row],[Loppu PVM]])&lt;20))</f>
        <v>1</v>
      </c>
      <c r="AC3530" s="90" t="b">
        <f>OR(MONTH(Taulukko1[[#This Row],[Alku PVM]] )&lt;=3,AND(MONTH(Taulukko1[[#This Row],[Alku PVM]] )=3))</f>
        <v>0</v>
      </c>
      <c r="AD3530" s="90" t="b">
        <f>OR(MONTH(Taulukko1[[#This Row],[Loppu PVM]] )&lt;=3,AND(MONTH(Taulukko1[[#This Row],[Loppu PVM]] )=3))</f>
        <v>1</v>
      </c>
      <c r="AE3530" s="90" t="b">
        <f>OR(MONTH(Taulukko1[[#This Row],[Alku PVM]] )&lt;=9,AND(MONTH(Taulukko1[[#This Row],[Alku PVM]] )=9))</f>
        <v>0</v>
      </c>
      <c r="AF3530" s="90" t="b">
        <f>OR(MONTH(Taulukko1[[#This Row],[Loppu PVM]])&lt;=9,AND(MONTH(Taulukko1[[#This Row],[Loppu PVM]] )=9))</f>
        <v>1</v>
      </c>
      <c r="AG3530" s="90" t="b">
        <f>OR(MONTH(Taulukko1[[#This Row],[Alku PVM]] )&lt;=6,AND(MONTH(Taulukko1[[#This Row],[Alku PVM]] )=6))</f>
        <v>0</v>
      </c>
      <c r="AH3530" s="90" t="b">
        <f>OR(MONTH(Taulukko1[[#This Row],[Loppu PVM]])&lt;=6,AND(MONTH(Taulukko1[[#This Row],[Loppu PVM]] )=6))</f>
        <v>1</v>
      </c>
    </row>
    <row r="3531" spans="1:34">
      <c r="A3531" s="45" t="s">
        <v>5041</v>
      </c>
      <c r="B3531" s="46">
        <v>42353</v>
      </c>
      <c r="C3531" s="25" t="s">
        <v>5153</v>
      </c>
      <c r="D3531" s="35" t="s">
        <v>25</v>
      </c>
      <c r="E3531" s="48">
        <v>7</v>
      </c>
      <c r="F3531" s="46">
        <v>42429</v>
      </c>
      <c r="G3531" s="49">
        <v>2</v>
      </c>
      <c r="H3531" s="48">
        <v>7</v>
      </c>
      <c r="I3531" s="129">
        <f>INDEX('TOL2008'!B:B,MATCH(A3531,'TOL2008'!A:A,0))</f>
        <v>56101</v>
      </c>
      <c r="J3531" s="132" t="str">
        <f>INDEX(Pääluokka!$H$2:$H$100,MATCH(VALUE(LEFT(Taulukko1[[#This Row],[TOL2008]],2)),Pääluokka!$G$2:$G$100,0))</f>
        <v>Majoitus- ja ravitsemistoiminta</v>
      </c>
      <c r="K3531" s="132" t="str">
        <f>INDEX(Pääluokka!$I$2:$I$100,MATCH(VALUE(LEFT(Taulukko1[[#This Row],[TOL2008]],2)),Pääluokka!$G$2:$G$100,0))</f>
        <v>Palvelualat (G-N, R, S)</v>
      </c>
      <c r="L3531" s="50">
        <f t="shared" si="557"/>
        <v>76</v>
      </c>
      <c r="M3531" s="51">
        <f t="shared" si="558"/>
        <v>42353</v>
      </c>
      <c r="N3531" s="51">
        <f t="shared" si="559"/>
        <v>42429</v>
      </c>
      <c r="O3531" s="51">
        <f t="shared" si="550"/>
        <v>42339</v>
      </c>
      <c r="P3531" s="51">
        <f t="shared" si="551"/>
        <v>42401</v>
      </c>
      <c r="Q3531" s="41">
        <f t="shared" si="552"/>
        <v>2015</v>
      </c>
      <c r="R3531" s="41">
        <f t="shared" si="553"/>
        <v>2016</v>
      </c>
      <c r="S3531" s="51" t="str">
        <f>YEAR(Taulukko1[[#This Row],[Alku KK]])&amp;"Q"&amp;ROUNDDOWN((MONTH(Taulukko1[[#This Row],[Alku KK]])-1)/3+1,0)</f>
        <v>2015Q4</v>
      </c>
      <c r="T3531" s="51" t="str">
        <f>YEAR(Taulukko1[[#This Row],[Loppu KK]])&amp;"Q"&amp;ROUNDDOWN((MONTH(Taulukko1[[#This Row],[Loppu KK]])-1)/3+1,0)</f>
        <v>2016Q1</v>
      </c>
      <c r="U3531" s="66">
        <f>IF(COUNT(Taulukko1[[#This Row],[Neuvottelujen alaiset ]])=1,Taulukko1[[#This Row],[Neuvottelujen alaiset ]],Taulukko1[[#This Row],[Vähennystarve]])</f>
        <v>7</v>
      </c>
      <c r="V3531" s="52">
        <f t="shared" si="554"/>
        <v>1</v>
      </c>
      <c r="W3531" s="52">
        <f t="shared" si="555"/>
        <v>0.2857142857142857</v>
      </c>
      <c r="X3531" s="52">
        <f t="shared" si="556"/>
        <v>0.2857142857142857</v>
      </c>
      <c r="Y3531" s="90" t="b">
        <f>AND(MONTH(Taulukko1[[#This Row],[Alku PVM]] )=6,DAY(Taulukko1[[#This Row],[Alku PVM]] )&gt;19)</f>
        <v>0</v>
      </c>
      <c r="Z3531" s="90" t="b">
        <f>AND(MONTH(Taulukko1[[#This Row],[Loppu PVM]] )=6,DAY(Taulukko1[[#This Row],[Loppu PVM]] )&gt;19)</f>
        <v>0</v>
      </c>
      <c r="AA3531" s="90" t="b">
        <f>OR(MONTH(Taulukko1[[#This Row],[Alku PVM]] )&lt;=5,AND(MONTH(Taulukko1[[#This Row],[Alku PVM]] )=6,DAY(Taulukko1[[#This Row],[Alku PVM]] )&lt;20))</f>
        <v>0</v>
      </c>
      <c r="AB3531" s="90" t="b">
        <f>OR(MONTH(Taulukko1[[#This Row],[Loppu PVM]])&lt;=5,AND(MONTH(Taulukko1[[#This Row],[Loppu PVM]] )=6,DAY(Taulukko1[[#This Row],[Loppu PVM]])&lt;20))</f>
        <v>1</v>
      </c>
      <c r="AC3531" s="90" t="b">
        <f>OR(MONTH(Taulukko1[[#This Row],[Alku PVM]] )&lt;=3,AND(MONTH(Taulukko1[[#This Row],[Alku PVM]] )=3))</f>
        <v>0</v>
      </c>
      <c r="AD3531" s="90" t="b">
        <f>OR(MONTH(Taulukko1[[#This Row],[Loppu PVM]] )&lt;=3,AND(MONTH(Taulukko1[[#This Row],[Loppu PVM]] )=3))</f>
        <v>1</v>
      </c>
      <c r="AE3531" s="90" t="b">
        <f>OR(MONTH(Taulukko1[[#This Row],[Alku PVM]] )&lt;=9,AND(MONTH(Taulukko1[[#This Row],[Alku PVM]] )=9))</f>
        <v>0</v>
      </c>
      <c r="AF3531" s="90" t="b">
        <f>OR(MONTH(Taulukko1[[#This Row],[Loppu PVM]])&lt;=9,AND(MONTH(Taulukko1[[#This Row],[Loppu PVM]] )=9))</f>
        <v>1</v>
      </c>
      <c r="AG3531" s="90" t="b">
        <f>OR(MONTH(Taulukko1[[#This Row],[Alku PVM]] )&lt;=6,AND(MONTH(Taulukko1[[#This Row],[Alku PVM]] )=6))</f>
        <v>0</v>
      </c>
      <c r="AH3531" s="90" t="b">
        <f>OR(MONTH(Taulukko1[[#This Row],[Loppu PVM]])&lt;=6,AND(MONTH(Taulukko1[[#This Row],[Loppu PVM]] )=6))</f>
        <v>1</v>
      </c>
    </row>
    <row r="3532" spans="1:34">
      <c r="A3532" s="45" t="s">
        <v>5042</v>
      </c>
      <c r="B3532" s="46">
        <v>42354</v>
      </c>
      <c r="C3532" s="45" t="s">
        <v>5043</v>
      </c>
      <c r="D3532" s="47"/>
      <c r="E3532" s="48">
        <v>25</v>
      </c>
      <c r="F3532" s="46">
        <v>42404</v>
      </c>
      <c r="G3532" s="49">
        <v>21</v>
      </c>
      <c r="H3532" s="48">
        <v>140</v>
      </c>
      <c r="I3532" s="129">
        <f>INDEX('TOL2008'!B:B,MATCH(A3532,'TOL2008'!A:A,0))</f>
        <v>60100</v>
      </c>
      <c r="J3532" s="132" t="str">
        <f>INDEX(Pääluokka!$H$2:$H$100,MATCH(VALUE(LEFT(Taulukko1[[#This Row],[TOL2008]],2)),Pääluokka!$G$2:$G$100,0))</f>
        <v>Informaatio ja viestintä</v>
      </c>
      <c r="K3532" s="132" t="str">
        <f>INDEX(Pääluokka!$I$2:$I$100,MATCH(VALUE(LEFT(Taulukko1[[#This Row],[TOL2008]],2)),Pääluokka!$G$2:$G$100,0))</f>
        <v>Palvelualat (G-N, R, S)</v>
      </c>
      <c r="L3532" s="50">
        <f t="shared" si="557"/>
        <v>50</v>
      </c>
      <c r="M3532" s="51">
        <f t="shared" si="558"/>
        <v>42354</v>
      </c>
      <c r="N3532" s="51">
        <f t="shared" si="559"/>
        <v>42404</v>
      </c>
      <c r="O3532" s="51">
        <f t="shared" si="550"/>
        <v>42339</v>
      </c>
      <c r="P3532" s="51">
        <f t="shared" si="551"/>
        <v>42401</v>
      </c>
      <c r="Q3532" s="41">
        <f t="shared" si="552"/>
        <v>2015</v>
      </c>
      <c r="R3532" s="41">
        <f t="shared" si="553"/>
        <v>2016</v>
      </c>
      <c r="S3532" s="51" t="str">
        <f>YEAR(Taulukko1[[#This Row],[Alku KK]])&amp;"Q"&amp;ROUNDDOWN((MONTH(Taulukko1[[#This Row],[Alku KK]])-1)/3+1,0)</f>
        <v>2015Q4</v>
      </c>
      <c r="T3532" s="51" t="str">
        <f>YEAR(Taulukko1[[#This Row],[Loppu KK]])&amp;"Q"&amp;ROUNDDOWN((MONTH(Taulukko1[[#This Row],[Loppu KK]])-1)/3+1,0)</f>
        <v>2016Q1</v>
      </c>
      <c r="U3532" s="66">
        <f>IF(COUNT(Taulukko1[[#This Row],[Neuvottelujen alaiset ]])=1,Taulukko1[[#This Row],[Neuvottelujen alaiset ]],Taulukko1[[#This Row],[Vähennystarve]])</f>
        <v>140</v>
      </c>
      <c r="V3532" s="52">
        <f t="shared" si="554"/>
        <v>0.17857142857142858</v>
      </c>
      <c r="W3532" s="52">
        <f t="shared" si="555"/>
        <v>0.15</v>
      </c>
      <c r="X3532" s="52">
        <f t="shared" si="556"/>
        <v>0.84</v>
      </c>
      <c r="Y3532" s="90" t="b">
        <f>AND(MONTH(Taulukko1[[#This Row],[Alku PVM]] )=6,DAY(Taulukko1[[#This Row],[Alku PVM]] )&gt;19)</f>
        <v>0</v>
      </c>
      <c r="Z3532" s="90" t="b">
        <f>AND(MONTH(Taulukko1[[#This Row],[Loppu PVM]] )=6,DAY(Taulukko1[[#This Row],[Loppu PVM]] )&gt;19)</f>
        <v>0</v>
      </c>
      <c r="AA3532" s="90" t="b">
        <f>OR(MONTH(Taulukko1[[#This Row],[Alku PVM]] )&lt;=5,AND(MONTH(Taulukko1[[#This Row],[Alku PVM]] )=6,DAY(Taulukko1[[#This Row],[Alku PVM]] )&lt;20))</f>
        <v>0</v>
      </c>
      <c r="AB3532" s="90" t="b">
        <f>OR(MONTH(Taulukko1[[#This Row],[Loppu PVM]])&lt;=5,AND(MONTH(Taulukko1[[#This Row],[Loppu PVM]] )=6,DAY(Taulukko1[[#This Row],[Loppu PVM]])&lt;20))</f>
        <v>1</v>
      </c>
      <c r="AC3532" s="90" t="b">
        <f>OR(MONTH(Taulukko1[[#This Row],[Alku PVM]] )&lt;=3,AND(MONTH(Taulukko1[[#This Row],[Alku PVM]] )=3))</f>
        <v>0</v>
      </c>
      <c r="AD3532" s="90" t="b">
        <f>OR(MONTH(Taulukko1[[#This Row],[Loppu PVM]] )&lt;=3,AND(MONTH(Taulukko1[[#This Row],[Loppu PVM]] )=3))</f>
        <v>1</v>
      </c>
      <c r="AE3532" s="90" t="b">
        <f>OR(MONTH(Taulukko1[[#This Row],[Alku PVM]] )&lt;=9,AND(MONTH(Taulukko1[[#This Row],[Alku PVM]] )=9))</f>
        <v>0</v>
      </c>
      <c r="AF3532" s="90" t="b">
        <f>OR(MONTH(Taulukko1[[#This Row],[Loppu PVM]])&lt;=9,AND(MONTH(Taulukko1[[#This Row],[Loppu PVM]] )=9))</f>
        <v>1</v>
      </c>
      <c r="AG3532" s="90" t="b">
        <f>OR(MONTH(Taulukko1[[#This Row],[Alku PVM]] )&lt;=6,AND(MONTH(Taulukko1[[#This Row],[Alku PVM]] )=6))</f>
        <v>0</v>
      </c>
      <c r="AH3532" s="90" t="b">
        <f>OR(MONTH(Taulukko1[[#This Row],[Loppu PVM]])&lt;=6,AND(MONTH(Taulukko1[[#This Row],[Loppu PVM]] )=6))</f>
        <v>1</v>
      </c>
    </row>
    <row r="3533" spans="1:34">
      <c r="A3533" s="45" t="s">
        <v>448</v>
      </c>
      <c r="B3533" s="46">
        <v>42355</v>
      </c>
      <c r="C3533" s="21" t="s">
        <v>5178</v>
      </c>
      <c r="D3533" s="47"/>
      <c r="E3533" s="48">
        <v>200</v>
      </c>
      <c r="F3533" s="46">
        <v>42445</v>
      </c>
      <c r="G3533" s="49">
        <v>55</v>
      </c>
      <c r="H3533" s="48">
        <v>1200</v>
      </c>
      <c r="I3533" s="129">
        <f>INDEX('TOL2008'!B:B,MATCH(A3533,'TOL2008'!A:A,0))</f>
        <v>85420</v>
      </c>
      <c r="J3533" s="132" t="str">
        <f>INDEX(Pääluokka!$H$2:$H$100,MATCH(VALUE(LEFT(Taulukko1[[#This Row],[TOL2008]],2)),Pääluokka!$G$2:$G$100,0))</f>
        <v>Koulutus</v>
      </c>
      <c r="K3533" s="132" t="str">
        <f>INDEX(Pääluokka!$I$2:$I$100,MATCH(VALUE(LEFT(Taulukko1[[#This Row],[TOL2008]],2)),Pääluokka!$G$2:$G$100,0))</f>
        <v>Muut toimialat (O-Q, T-X)</v>
      </c>
      <c r="L3533" s="50">
        <f t="shared" si="557"/>
        <v>90</v>
      </c>
      <c r="M3533" s="51">
        <f t="shared" si="558"/>
        <v>42355</v>
      </c>
      <c r="N3533" s="51">
        <f t="shared" si="559"/>
        <v>42445</v>
      </c>
      <c r="O3533" s="51">
        <f t="shared" si="550"/>
        <v>42339</v>
      </c>
      <c r="P3533" s="51">
        <f t="shared" si="551"/>
        <v>42430</v>
      </c>
      <c r="Q3533" s="41">
        <f t="shared" si="552"/>
        <v>2015</v>
      </c>
      <c r="R3533" s="41">
        <f t="shared" si="553"/>
        <v>2016</v>
      </c>
      <c r="S3533" s="51" t="str">
        <f>YEAR(Taulukko1[[#This Row],[Alku KK]])&amp;"Q"&amp;ROUNDDOWN((MONTH(Taulukko1[[#This Row],[Alku KK]])-1)/3+1,0)</f>
        <v>2015Q4</v>
      </c>
      <c r="T3533" s="51" t="str">
        <f>YEAR(Taulukko1[[#This Row],[Loppu KK]])&amp;"Q"&amp;ROUNDDOWN((MONTH(Taulukko1[[#This Row],[Loppu KK]])-1)/3+1,0)</f>
        <v>2016Q1</v>
      </c>
      <c r="U3533" s="66">
        <f>IF(COUNT(Taulukko1[[#This Row],[Neuvottelujen alaiset ]])=1,Taulukko1[[#This Row],[Neuvottelujen alaiset ]],Taulukko1[[#This Row],[Vähennystarve]])</f>
        <v>1200</v>
      </c>
      <c r="V3533" s="52">
        <f t="shared" si="554"/>
        <v>0.16666666666666666</v>
      </c>
      <c r="W3533" s="52">
        <f t="shared" si="555"/>
        <v>4.583333333333333E-2</v>
      </c>
      <c r="X3533" s="52">
        <f t="shared" si="556"/>
        <v>0.27500000000000002</v>
      </c>
      <c r="Y3533" s="90" t="b">
        <f>AND(MONTH(Taulukko1[[#This Row],[Alku PVM]] )=6,DAY(Taulukko1[[#This Row],[Alku PVM]] )&gt;19)</f>
        <v>0</v>
      </c>
      <c r="Z3533" s="90" t="b">
        <f>AND(MONTH(Taulukko1[[#This Row],[Loppu PVM]] )=6,DAY(Taulukko1[[#This Row],[Loppu PVM]] )&gt;19)</f>
        <v>0</v>
      </c>
      <c r="AA3533" s="90" t="b">
        <f>OR(MONTH(Taulukko1[[#This Row],[Alku PVM]] )&lt;=5,AND(MONTH(Taulukko1[[#This Row],[Alku PVM]] )=6,DAY(Taulukko1[[#This Row],[Alku PVM]] )&lt;20))</f>
        <v>0</v>
      </c>
      <c r="AB3533" s="90" t="b">
        <f>OR(MONTH(Taulukko1[[#This Row],[Loppu PVM]])&lt;=5,AND(MONTH(Taulukko1[[#This Row],[Loppu PVM]] )=6,DAY(Taulukko1[[#This Row],[Loppu PVM]])&lt;20))</f>
        <v>1</v>
      </c>
      <c r="AC3533" s="90" t="b">
        <f>OR(MONTH(Taulukko1[[#This Row],[Alku PVM]] )&lt;=3,AND(MONTH(Taulukko1[[#This Row],[Alku PVM]] )=3))</f>
        <v>0</v>
      </c>
      <c r="AD3533" s="90" t="b">
        <f>OR(MONTH(Taulukko1[[#This Row],[Loppu PVM]] )&lt;=3,AND(MONTH(Taulukko1[[#This Row],[Loppu PVM]] )=3))</f>
        <v>1</v>
      </c>
      <c r="AE3533" s="90" t="b">
        <f>OR(MONTH(Taulukko1[[#This Row],[Alku PVM]] )&lt;=9,AND(MONTH(Taulukko1[[#This Row],[Alku PVM]] )=9))</f>
        <v>0</v>
      </c>
      <c r="AF3533" s="90" t="b">
        <f>OR(MONTH(Taulukko1[[#This Row],[Loppu PVM]])&lt;=9,AND(MONTH(Taulukko1[[#This Row],[Loppu PVM]] )=9))</f>
        <v>1</v>
      </c>
      <c r="AG3533" s="90" t="b">
        <f>OR(MONTH(Taulukko1[[#This Row],[Alku PVM]] )&lt;=6,AND(MONTH(Taulukko1[[#This Row],[Alku PVM]] )=6))</f>
        <v>0</v>
      </c>
      <c r="AH3533" s="90" t="b">
        <f>OR(MONTH(Taulukko1[[#This Row],[Loppu PVM]])&lt;=6,AND(MONTH(Taulukko1[[#This Row],[Loppu PVM]] )=6))</f>
        <v>1</v>
      </c>
    </row>
    <row r="3534" spans="1:34">
      <c r="A3534" s="21" t="s">
        <v>5044</v>
      </c>
      <c r="B3534" s="46">
        <v>42355</v>
      </c>
      <c r="C3534" s="45" t="s">
        <v>5045</v>
      </c>
      <c r="D3534" s="47"/>
      <c r="E3534" s="48"/>
      <c r="F3534" s="46">
        <v>42355</v>
      </c>
      <c r="G3534" s="49">
        <v>20</v>
      </c>
      <c r="H3534" s="48">
        <v>20</v>
      </c>
      <c r="I3534" s="129">
        <f>INDEX('TOL2008'!B:B,MATCH(A3534,'TOL2008'!A:A,0))</f>
        <v>18120</v>
      </c>
      <c r="J3534" s="132" t="str">
        <f>INDEX(Pääluokka!$H$2:$H$100,MATCH(VALUE(LEFT(Taulukko1[[#This Row],[TOL2008]],2)),Pääluokka!$G$2:$G$100,0))</f>
        <v>Teollisuus</v>
      </c>
      <c r="K3534" s="132" t="str">
        <f>INDEX(Pääluokka!$I$2:$I$100,MATCH(VALUE(LEFT(Taulukko1[[#This Row],[TOL2008]],2)),Pääluokka!$G$2:$G$100,0))</f>
        <v>Teollisuus (C-E)</v>
      </c>
      <c r="L3534" s="50" t="str">
        <f t="shared" si="557"/>
        <v>NA</v>
      </c>
      <c r="M3534" s="51">
        <f t="shared" si="558"/>
        <v>42355</v>
      </c>
      <c r="N3534" s="51">
        <f t="shared" si="559"/>
        <v>42355</v>
      </c>
      <c r="O3534" s="51">
        <f t="shared" si="550"/>
        <v>42339</v>
      </c>
      <c r="P3534" s="51">
        <f t="shared" si="551"/>
        <v>42339</v>
      </c>
      <c r="Q3534" s="41">
        <f t="shared" si="552"/>
        <v>2015</v>
      </c>
      <c r="R3534" s="41">
        <f t="shared" si="553"/>
        <v>2015</v>
      </c>
      <c r="S3534" s="51" t="str">
        <f>YEAR(Taulukko1[[#This Row],[Alku KK]])&amp;"Q"&amp;ROUNDDOWN((MONTH(Taulukko1[[#This Row],[Alku KK]])-1)/3+1,0)</f>
        <v>2015Q4</v>
      </c>
      <c r="T3534" s="51" t="str">
        <f>YEAR(Taulukko1[[#This Row],[Loppu KK]])&amp;"Q"&amp;ROUNDDOWN((MONTH(Taulukko1[[#This Row],[Loppu KK]])-1)/3+1,0)</f>
        <v>2015Q4</v>
      </c>
      <c r="U3534" s="66">
        <f>IF(COUNT(Taulukko1[[#This Row],[Neuvottelujen alaiset ]])=1,Taulukko1[[#This Row],[Neuvottelujen alaiset ]],Taulukko1[[#This Row],[Vähennystarve]])</f>
        <v>20</v>
      </c>
      <c r="V3534" s="52" t="str">
        <f t="shared" si="554"/>
        <v>NA</v>
      </c>
      <c r="W3534" s="52">
        <f t="shared" si="555"/>
        <v>1</v>
      </c>
      <c r="X3534" s="52" t="str">
        <f t="shared" si="556"/>
        <v>NA</v>
      </c>
      <c r="Y3534" s="90" t="b">
        <f>AND(MONTH(Taulukko1[[#This Row],[Alku PVM]] )=6,DAY(Taulukko1[[#This Row],[Alku PVM]] )&gt;19)</f>
        <v>0</v>
      </c>
      <c r="Z3534" s="90" t="b">
        <f>AND(MONTH(Taulukko1[[#This Row],[Loppu PVM]] )=6,DAY(Taulukko1[[#This Row],[Loppu PVM]] )&gt;19)</f>
        <v>0</v>
      </c>
      <c r="AA3534" s="90" t="b">
        <f>OR(MONTH(Taulukko1[[#This Row],[Alku PVM]] )&lt;=5,AND(MONTH(Taulukko1[[#This Row],[Alku PVM]] )=6,DAY(Taulukko1[[#This Row],[Alku PVM]] )&lt;20))</f>
        <v>0</v>
      </c>
      <c r="AB3534" s="90" t="b">
        <f>OR(MONTH(Taulukko1[[#This Row],[Loppu PVM]])&lt;=5,AND(MONTH(Taulukko1[[#This Row],[Loppu PVM]] )=6,DAY(Taulukko1[[#This Row],[Loppu PVM]])&lt;20))</f>
        <v>0</v>
      </c>
      <c r="AC3534" s="90" t="b">
        <f>OR(MONTH(Taulukko1[[#This Row],[Alku PVM]] )&lt;=3,AND(MONTH(Taulukko1[[#This Row],[Alku PVM]] )=3))</f>
        <v>0</v>
      </c>
      <c r="AD3534" s="90" t="b">
        <f>OR(MONTH(Taulukko1[[#This Row],[Loppu PVM]] )&lt;=3,AND(MONTH(Taulukko1[[#This Row],[Loppu PVM]] )=3))</f>
        <v>0</v>
      </c>
      <c r="AE3534" s="90" t="b">
        <f>OR(MONTH(Taulukko1[[#This Row],[Alku PVM]] )&lt;=9,AND(MONTH(Taulukko1[[#This Row],[Alku PVM]] )=9))</f>
        <v>0</v>
      </c>
      <c r="AF3534" s="90" t="b">
        <f>OR(MONTH(Taulukko1[[#This Row],[Loppu PVM]])&lt;=9,AND(MONTH(Taulukko1[[#This Row],[Loppu PVM]] )=9))</f>
        <v>0</v>
      </c>
      <c r="AG3534" s="90" t="b">
        <f>OR(MONTH(Taulukko1[[#This Row],[Alku PVM]] )&lt;=6,AND(MONTH(Taulukko1[[#This Row],[Alku PVM]] )=6))</f>
        <v>0</v>
      </c>
      <c r="AH3534" s="90" t="b">
        <f>OR(MONTH(Taulukko1[[#This Row],[Loppu PVM]])&lt;=6,AND(MONTH(Taulukko1[[#This Row],[Loppu PVM]] )=6))</f>
        <v>0</v>
      </c>
    </row>
    <row r="3535" spans="1:34">
      <c r="A3535" s="25" t="s">
        <v>5046</v>
      </c>
      <c r="B3535" s="26">
        <v>42355</v>
      </c>
      <c r="C3535" s="25" t="s">
        <v>5047</v>
      </c>
      <c r="D3535" s="35">
        <v>20</v>
      </c>
      <c r="E3535" s="27"/>
      <c r="F3535" s="26"/>
      <c r="G3535" s="33"/>
      <c r="H3535" s="27">
        <v>20</v>
      </c>
      <c r="I3535" s="126">
        <f>INDEX('TOL2008'!B:B,MATCH(A3535,'TOL2008'!A:A,0))</f>
        <v>23120</v>
      </c>
      <c r="J3535" s="133" t="str">
        <f>INDEX(Pääluokka!$H$2:$H$100,MATCH(VALUE(LEFT(Taulukko1[[#This Row],[TOL2008]],2)),Pääluokka!$G$2:$G$100,0))</f>
        <v>Teollisuus</v>
      </c>
      <c r="K3535" s="133" t="str">
        <f>INDEX(Pääluokka!$I$2:$I$100,MATCH(VALUE(LEFT(Taulukko1[[#This Row],[TOL2008]],2)),Pääluokka!$G$2:$G$100,0))</f>
        <v>Teollisuus (C-E)</v>
      </c>
      <c r="L3535" s="41" t="str">
        <f t="shared" si="557"/>
        <v>NA</v>
      </c>
      <c r="M3535" s="43">
        <f t="shared" si="558"/>
        <v>42355</v>
      </c>
      <c r="N3535" s="43">
        <f t="shared" si="559"/>
        <v>42406</v>
      </c>
      <c r="O3535" s="43">
        <f t="shared" si="550"/>
        <v>42339</v>
      </c>
      <c r="P3535" s="43">
        <f t="shared" si="551"/>
        <v>42401</v>
      </c>
      <c r="Q3535" s="41">
        <f t="shared" si="552"/>
        <v>2015</v>
      </c>
      <c r="R3535" s="41">
        <f t="shared" si="553"/>
        <v>2016</v>
      </c>
      <c r="S3535" s="43" t="str">
        <f>YEAR(Taulukko1[[#This Row],[Alku KK]])&amp;"Q"&amp;ROUNDDOWN((MONTH(Taulukko1[[#This Row],[Alku KK]])-1)/3+1,0)</f>
        <v>2015Q4</v>
      </c>
      <c r="T3535" s="43" t="str">
        <f>YEAR(Taulukko1[[#This Row],[Loppu KK]])&amp;"Q"&amp;ROUNDDOWN((MONTH(Taulukko1[[#This Row],[Loppu KK]])-1)/3+1,0)</f>
        <v>2016Q1</v>
      </c>
      <c r="U3535" s="66">
        <f>IF(COUNT(Taulukko1[[#This Row],[Neuvottelujen alaiset ]])=1,Taulukko1[[#This Row],[Neuvottelujen alaiset ]],Taulukko1[[#This Row],[Vähennystarve]])</f>
        <v>20</v>
      </c>
      <c r="V3535" s="44" t="str">
        <f t="shared" si="554"/>
        <v>NA</v>
      </c>
      <c r="W3535" s="44" t="str">
        <f t="shared" si="555"/>
        <v>NA</v>
      </c>
      <c r="X3535" s="44" t="str">
        <f t="shared" si="556"/>
        <v>NA</v>
      </c>
      <c r="Y3535" s="90" t="b">
        <f>AND(MONTH(Taulukko1[[#This Row],[Alku PVM]] )=6,DAY(Taulukko1[[#This Row],[Alku PVM]] )&gt;19)</f>
        <v>0</v>
      </c>
      <c r="Z3535" s="90" t="b">
        <f>AND(MONTH(Taulukko1[[#This Row],[Loppu PVM]] )=6,DAY(Taulukko1[[#This Row],[Loppu PVM]] )&gt;19)</f>
        <v>0</v>
      </c>
      <c r="AA3535" s="90" t="b">
        <f>OR(MONTH(Taulukko1[[#This Row],[Alku PVM]] )&lt;=5,AND(MONTH(Taulukko1[[#This Row],[Alku PVM]] )=6,DAY(Taulukko1[[#This Row],[Alku PVM]] )&lt;20))</f>
        <v>0</v>
      </c>
      <c r="AB3535" s="90" t="b">
        <f>OR(MONTH(Taulukko1[[#This Row],[Loppu PVM]])&lt;=5,AND(MONTH(Taulukko1[[#This Row],[Loppu PVM]] )=6,DAY(Taulukko1[[#This Row],[Loppu PVM]])&lt;20))</f>
        <v>1</v>
      </c>
      <c r="AC3535" s="90" t="b">
        <f>OR(MONTH(Taulukko1[[#This Row],[Alku PVM]] )&lt;=3,AND(MONTH(Taulukko1[[#This Row],[Alku PVM]] )=3))</f>
        <v>0</v>
      </c>
      <c r="AD3535" s="90" t="b">
        <f>OR(MONTH(Taulukko1[[#This Row],[Loppu PVM]] )&lt;=3,AND(MONTH(Taulukko1[[#This Row],[Loppu PVM]] )=3))</f>
        <v>1</v>
      </c>
      <c r="AE3535" s="90" t="b">
        <f>OR(MONTH(Taulukko1[[#This Row],[Alku PVM]] )&lt;=9,AND(MONTH(Taulukko1[[#This Row],[Alku PVM]] )=9))</f>
        <v>0</v>
      </c>
      <c r="AF3535" s="90" t="b">
        <f>OR(MONTH(Taulukko1[[#This Row],[Loppu PVM]])&lt;=9,AND(MONTH(Taulukko1[[#This Row],[Loppu PVM]] )=9))</f>
        <v>1</v>
      </c>
      <c r="AG3535" s="90" t="b">
        <f>OR(MONTH(Taulukko1[[#This Row],[Alku PVM]] )&lt;=6,AND(MONTH(Taulukko1[[#This Row],[Alku PVM]] )=6))</f>
        <v>0</v>
      </c>
      <c r="AH3535" s="90" t="b">
        <f>OR(MONTH(Taulukko1[[#This Row],[Loppu PVM]])&lt;=6,AND(MONTH(Taulukko1[[#This Row],[Loppu PVM]] )=6))</f>
        <v>1</v>
      </c>
    </row>
    <row r="3536" spans="1:34">
      <c r="A3536" s="25" t="s">
        <v>5049</v>
      </c>
      <c r="B3536" s="46">
        <v>42356</v>
      </c>
      <c r="C3536" s="25" t="s">
        <v>5106</v>
      </c>
      <c r="D3536" s="47"/>
      <c r="E3536" s="48"/>
      <c r="F3536" s="46">
        <v>42395</v>
      </c>
      <c r="G3536" s="49">
        <v>1</v>
      </c>
      <c r="H3536" s="48">
        <v>50</v>
      </c>
      <c r="I3536" s="129">
        <f>INDEX('TOL2008'!B:B,MATCH(A3536,'TOL2008'!A:A,0))</f>
        <v>94999</v>
      </c>
      <c r="J3536" s="132" t="str">
        <f>INDEX(Pääluokka!$H$2:$H$100,MATCH(VALUE(LEFT(Taulukko1[[#This Row],[TOL2008]],2)),Pääluokka!$G$2:$G$100,0))</f>
        <v>Muu palvelutoiminta</v>
      </c>
      <c r="K3536" s="132" t="str">
        <f>INDEX(Pääluokka!$I$2:$I$100,MATCH(VALUE(LEFT(Taulukko1[[#This Row],[TOL2008]],2)),Pääluokka!$G$2:$G$100,0))</f>
        <v>Palvelualat (G-N, R, S)</v>
      </c>
      <c r="L3536" s="50">
        <f t="shared" si="557"/>
        <v>39</v>
      </c>
      <c r="M3536" s="51">
        <f t="shared" si="558"/>
        <v>42356</v>
      </c>
      <c r="N3536" s="51">
        <f t="shared" si="559"/>
        <v>42395</v>
      </c>
      <c r="O3536" s="51">
        <f t="shared" si="550"/>
        <v>42339</v>
      </c>
      <c r="P3536" s="51">
        <f t="shared" si="551"/>
        <v>42370</v>
      </c>
      <c r="Q3536" s="41">
        <f t="shared" si="552"/>
        <v>2015</v>
      </c>
      <c r="R3536" s="41">
        <f t="shared" si="553"/>
        <v>2016</v>
      </c>
      <c r="S3536" s="51" t="str">
        <f>YEAR(Taulukko1[[#This Row],[Alku KK]])&amp;"Q"&amp;ROUNDDOWN((MONTH(Taulukko1[[#This Row],[Alku KK]])-1)/3+1,0)</f>
        <v>2015Q4</v>
      </c>
      <c r="T3536" s="51" t="str">
        <f>YEAR(Taulukko1[[#This Row],[Loppu KK]])&amp;"Q"&amp;ROUNDDOWN((MONTH(Taulukko1[[#This Row],[Loppu KK]])-1)/3+1,0)</f>
        <v>2016Q1</v>
      </c>
      <c r="U3536" s="66">
        <f>IF(COUNT(Taulukko1[[#This Row],[Neuvottelujen alaiset ]])=1,Taulukko1[[#This Row],[Neuvottelujen alaiset ]],Taulukko1[[#This Row],[Vähennystarve]])</f>
        <v>50</v>
      </c>
      <c r="V3536" s="52" t="str">
        <f t="shared" si="554"/>
        <v>NA</v>
      </c>
      <c r="W3536" s="52">
        <f t="shared" si="555"/>
        <v>0.02</v>
      </c>
      <c r="X3536" s="52" t="str">
        <f t="shared" si="556"/>
        <v>NA</v>
      </c>
      <c r="Y3536" s="90" t="b">
        <f>AND(MONTH(Taulukko1[[#This Row],[Alku PVM]] )=6,DAY(Taulukko1[[#This Row],[Alku PVM]] )&gt;19)</f>
        <v>0</v>
      </c>
      <c r="Z3536" s="90" t="b">
        <f>AND(MONTH(Taulukko1[[#This Row],[Loppu PVM]] )=6,DAY(Taulukko1[[#This Row],[Loppu PVM]] )&gt;19)</f>
        <v>0</v>
      </c>
      <c r="AA3536" s="90" t="b">
        <f>OR(MONTH(Taulukko1[[#This Row],[Alku PVM]] )&lt;=5,AND(MONTH(Taulukko1[[#This Row],[Alku PVM]] )=6,DAY(Taulukko1[[#This Row],[Alku PVM]] )&lt;20))</f>
        <v>0</v>
      </c>
      <c r="AB3536" s="90" t="b">
        <f>OR(MONTH(Taulukko1[[#This Row],[Loppu PVM]])&lt;=5,AND(MONTH(Taulukko1[[#This Row],[Loppu PVM]] )=6,DAY(Taulukko1[[#This Row],[Loppu PVM]])&lt;20))</f>
        <v>1</v>
      </c>
      <c r="AC3536" s="90" t="b">
        <f>OR(MONTH(Taulukko1[[#This Row],[Alku PVM]] )&lt;=3,AND(MONTH(Taulukko1[[#This Row],[Alku PVM]] )=3))</f>
        <v>0</v>
      </c>
      <c r="AD3536" s="90" t="b">
        <f>OR(MONTH(Taulukko1[[#This Row],[Loppu PVM]] )&lt;=3,AND(MONTH(Taulukko1[[#This Row],[Loppu PVM]] )=3))</f>
        <v>1</v>
      </c>
      <c r="AE3536" s="90" t="b">
        <f>OR(MONTH(Taulukko1[[#This Row],[Alku PVM]] )&lt;=9,AND(MONTH(Taulukko1[[#This Row],[Alku PVM]] )=9))</f>
        <v>0</v>
      </c>
      <c r="AF3536" s="90" t="b">
        <f>OR(MONTH(Taulukko1[[#This Row],[Loppu PVM]])&lt;=9,AND(MONTH(Taulukko1[[#This Row],[Loppu PVM]] )=9))</f>
        <v>1</v>
      </c>
      <c r="AG3536" s="90" t="b">
        <f>OR(MONTH(Taulukko1[[#This Row],[Alku PVM]] )&lt;=6,AND(MONTH(Taulukko1[[#This Row],[Alku PVM]] )=6))</f>
        <v>0</v>
      </c>
      <c r="AH3536" s="90" t="b">
        <f>OR(MONTH(Taulukko1[[#This Row],[Loppu PVM]])&lt;=6,AND(MONTH(Taulukko1[[#This Row],[Loppu PVM]] )=6))</f>
        <v>1</v>
      </c>
    </row>
    <row r="3537" spans="1:34">
      <c r="A3537" s="45" t="s">
        <v>4343</v>
      </c>
      <c r="B3537" s="46">
        <v>42360</v>
      </c>
      <c r="C3537" s="21" t="s">
        <v>5055</v>
      </c>
      <c r="D3537" s="47"/>
      <c r="E3537" s="48"/>
      <c r="F3537" s="46"/>
      <c r="G3537" s="49"/>
      <c r="H3537" s="48">
        <v>40</v>
      </c>
      <c r="I3537" s="129">
        <f>INDEX('TOL2008'!B:B,MATCH(A3537,'TOL2008'!A:A,0))</f>
        <v>46381</v>
      </c>
      <c r="J3537" s="132" t="str">
        <f>INDEX(Pääluokka!$H$2:$H$100,MATCH(VALUE(LEFT(Taulukko1[[#This Row],[TOL2008]],2)),Pääluokka!$G$2:$G$100,0))</f>
        <v>Tukku- ja vähittäiskauppa; moottoriajoneuvojen ja moottoripyörien korjaus</v>
      </c>
      <c r="K3537" s="132" t="str">
        <f>INDEX(Pääluokka!$I$2:$I$100,MATCH(VALUE(LEFT(Taulukko1[[#This Row],[TOL2008]],2)),Pääluokka!$G$2:$G$100,0))</f>
        <v>Palvelualat (G-N, R, S)</v>
      </c>
      <c r="L3537" s="50" t="str">
        <f t="shared" si="557"/>
        <v>NA</v>
      </c>
      <c r="M3537" s="51">
        <f t="shared" si="558"/>
        <v>42360</v>
      </c>
      <c r="N3537" s="51">
        <f t="shared" si="559"/>
        <v>42411</v>
      </c>
      <c r="O3537" s="51">
        <f t="shared" si="550"/>
        <v>42339</v>
      </c>
      <c r="P3537" s="51">
        <f t="shared" si="551"/>
        <v>42401</v>
      </c>
      <c r="Q3537" s="41">
        <f t="shared" si="552"/>
        <v>2015</v>
      </c>
      <c r="R3537" s="41">
        <f t="shared" si="553"/>
        <v>2016</v>
      </c>
      <c r="S3537" s="51" t="str">
        <f>YEAR(Taulukko1[[#This Row],[Alku KK]])&amp;"Q"&amp;ROUNDDOWN((MONTH(Taulukko1[[#This Row],[Alku KK]])-1)/3+1,0)</f>
        <v>2015Q4</v>
      </c>
      <c r="T3537" s="51" t="str">
        <f>YEAR(Taulukko1[[#This Row],[Loppu KK]])&amp;"Q"&amp;ROUNDDOWN((MONTH(Taulukko1[[#This Row],[Loppu KK]])-1)/3+1,0)</f>
        <v>2016Q1</v>
      </c>
      <c r="U3537" s="66">
        <f>IF(COUNT(Taulukko1[[#This Row],[Neuvottelujen alaiset ]])=1,Taulukko1[[#This Row],[Neuvottelujen alaiset ]],Taulukko1[[#This Row],[Vähennystarve]])</f>
        <v>40</v>
      </c>
      <c r="V3537" s="52" t="str">
        <f t="shared" si="554"/>
        <v>NA</v>
      </c>
      <c r="W3537" s="52" t="str">
        <f t="shared" si="555"/>
        <v>NA</v>
      </c>
      <c r="X3537" s="52" t="str">
        <f t="shared" si="556"/>
        <v>NA</v>
      </c>
      <c r="Y3537" s="90" t="b">
        <f>AND(MONTH(Taulukko1[[#This Row],[Alku PVM]] )=6,DAY(Taulukko1[[#This Row],[Alku PVM]] )&gt;19)</f>
        <v>0</v>
      </c>
      <c r="Z3537" s="90" t="b">
        <f>AND(MONTH(Taulukko1[[#This Row],[Loppu PVM]] )=6,DAY(Taulukko1[[#This Row],[Loppu PVM]] )&gt;19)</f>
        <v>0</v>
      </c>
      <c r="AA3537" s="90" t="b">
        <f>OR(MONTH(Taulukko1[[#This Row],[Alku PVM]] )&lt;=5,AND(MONTH(Taulukko1[[#This Row],[Alku PVM]] )=6,DAY(Taulukko1[[#This Row],[Alku PVM]] )&lt;20))</f>
        <v>0</v>
      </c>
      <c r="AB3537" s="90" t="b">
        <f>OR(MONTH(Taulukko1[[#This Row],[Loppu PVM]])&lt;=5,AND(MONTH(Taulukko1[[#This Row],[Loppu PVM]] )=6,DAY(Taulukko1[[#This Row],[Loppu PVM]])&lt;20))</f>
        <v>1</v>
      </c>
      <c r="AC3537" s="90" t="b">
        <f>OR(MONTH(Taulukko1[[#This Row],[Alku PVM]] )&lt;=3,AND(MONTH(Taulukko1[[#This Row],[Alku PVM]] )=3))</f>
        <v>0</v>
      </c>
      <c r="AD3537" s="90" t="b">
        <f>OR(MONTH(Taulukko1[[#This Row],[Loppu PVM]] )&lt;=3,AND(MONTH(Taulukko1[[#This Row],[Loppu PVM]] )=3))</f>
        <v>1</v>
      </c>
      <c r="AE3537" s="90" t="b">
        <f>OR(MONTH(Taulukko1[[#This Row],[Alku PVM]] )&lt;=9,AND(MONTH(Taulukko1[[#This Row],[Alku PVM]] )=9))</f>
        <v>0</v>
      </c>
      <c r="AF3537" s="90" t="b">
        <f>OR(MONTH(Taulukko1[[#This Row],[Loppu PVM]])&lt;=9,AND(MONTH(Taulukko1[[#This Row],[Loppu PVM]] )=9))</f>
        <v>1</v>
      </c>
      <c r="AG3537" s="90" t="b">
        <f>OR(MONTH(Taulukko1[[#This Row],[Alku PVM]] )&lt;=6,AND(MONTH(Taulukko1[[#This Row],[Alku PVM]] )=6))</f>
        <v>0</v>
      </c>
      <c r="AH3537" s="90" t="b">
        <f>OR(MONTH(Taulukko1[[#This Row],[Loppu PVM]])&lt;=6,AND(MONTH(Taulukko1[[#This Row],[Loppu PVM]] )=6))</f>
        <v>1</v>
      </c>
    </row>
    <row r="3538" spans="1:34">
      <c r="A3538" s="69" t="s">
        <v>4961</v>
      </c>
      <c r="B3538" s="70">
        <v>42370</v>
      </c>
      <c r="C3538" s="69" t="s">
        <v>5146</v>
      </c>
      <c r="D3538" s="71"/>
      <c r="E3538" s="72"/>
      <c r="F3538" s="70">
        <v>42422</v>
      </c>
      <c r="G3538" s="73">
        <v>67</v>
      </c>
      <c r="H3538" s="72">
        <v>1450</v>
      </c>
      <c r="I3538" s="127">
        <f>INDEX('TOL2008'!B:B,MATCH(A3538,'TOL2008'!A:A,0))</f>
        <v>52291</v>
      </c>
      <c r="J3538" s="128" t="str">
        <f>INDEX(Pääluokka!$H$2:$H$100,MATCH(VALUE(LEFT(Taulukko1[[#This Row],[TOL2008]],2)),Pääluokka!$G$2:$G$100,0))</f>
        <v>Kuljetus ja varastointi</v>
      </c>
      <c r="K3538" s="128" t="str">
        <f>INDEX(Pääluokka!$I$2:$I$100,MATCH(VALUE(LEFT(Taulukko1[[#This Row],[TOL2008]],2)),Pääluokka!$G$2:$G$100,0))</f>
        <v>Palvelualat (G-N, R, S)</v>
      </c>
      <c r="L3538" s="74">
        <f t="shared" si="557"/>
        <v>52</v>
      </c>
      <c r="M3538" s="75">
        <f t="shared" si="558"/>
        <v>42370</v>
      </c>
      <c r="N3538" s="75">
        <f t="shared" si="559"/>
        <v>42422</v>
      </c>
      <c r="O3538" s="75">
        <f t="shared" si="550"/>
        <v>42370</v>
      </c>
      <c r="P3538" s="75">
        <f t="shared" si="551"/>
        <v>42401</v>
      </c>
      <c r="Q3538" s="41">
        <f t="shared" si="552"/>
        <v>2016</v>
      </c>
      <c r="R3538" s="41">
        <f t="shared" si="553"/>
        <v>2016</v>
      </c>
      <c r="S3538" s="75" t="str">
        <f>YEAR(Taulukko1[[#This Row],[Alku KK]])&amp;"Q"&amp;ROUNDDOWN((MONTH(Taulukko1[[#This Row],[Alku KK]])-1)/3+1,0)</f>
        <v>2016Q1</v>
      </c>
      <c r="T3538" s="75" t="str">
        <f>YEAR(Taulukko1[[#This Row],[Loppu KK]])&amp;"Q"&amp;ROUNDDOWN((MONTH(Taulukko1[[#This Row],[Loppu KK]])-1)/3+1,0)</f>
        <v>2016Q1</v>
      </c>
      <c r="U3538" s="66">
        <f>IF(COUNT(Taulukko1[[#This Row],[Neuvottelujen alaiset ]])=1,Taulukko1[[#This Row],[Neuvottelujen alaiset ]],Taulukko1[[#This Row],[Vähennystarve]])</f>
        <v>1450</v>
      </c>
      <c r="V3538" s="76" t="str">
        <f t="shared" si="554"/>
        <v>NA</v>
      </c>
      <c r="W3538" s="76">
        <f t="shared" si="555"/>
        <v>4.6206896551724136E-2</v>
      </c>
      <c r="X3538" s="76" t="str">
        <f t="shared" si="556"/>
        <v>NA</v>
      </c>
      <c r="Y3538" s="90" t="b">
        <f>AND(MONTH(Taulukko1[[#This Row],[Alku PVM]] )=6,DAY(Taulukko1[[#This Row],[Alku PVM]] )&gt;19)</f>
        <v>0</v>
      </c>
      <c r="Z3538" s="90" t="b">
        <f>AND(MONTH(Taulukko1[[#This Row],[Loppu PVM]] )=6,DAY(Taulukko1[[#This Row],[Loppu PVM]] )&gt;19)</f>
        <v>0</v>
      </c>
      <c r="AA3538" s="90" t="b">
        <f>OR(MONTH(Taulukko1[[#This Row],[Alku PVM]] )&lt;=5,AND(MONTH(Taulukko1[[#This Row],[Alku PVM]] )=6,DAY(Taulukko1[[#This Row],[Alku PVM]] )&lt;20))</f>
        <v>1</v>
      </c>
      <c r="AB3538" s="90" t="b">
        <f>OR(MONTH(Taulukko1[[#This Row],[Loppu PVM]])&lt;=5,AND(MONTH(Taulukko1[[#This Row],[Loppu PVM]] )=6,DAY(Taulukko1[[#This Row],[Loppu PVM]])&lt;20))</f>
        <v>1</v>
      </c>
      <c r="AC3538" s="90" t="b">
        <f>OR(MONTH(Taulukko1[[#This Row],[Alku PVM]] )&lt;=3,AND(MONTH(Taulukko1[[#This Row],[Alku PVM]] )=3))</f>
        <v>1</v>
      </c>
      <c r="AD3538" s="90" t="b">
        <f>OR(MONTH(Taulukko1[[#This Row],[Loppu PVM]] )&lt;=3,AND(MONTH(Taulukko1[[#This Row],[Loppu PVM]] )=3))</f>
        <v>1</v>
      </c>
      <c r="AE3538" s="90" t="b">
        <f>OR(MONTH(Taulukko1[[#This Row],[Alku PVM]] )&lt;=9,AND(MONTH(Taulukko1[[#This Row],[Alku PVM]] )=9))</f>
        <v>1</v>
      </c>
      <c r="AF3538" s="90" t="b">
        <f>OR(MONTH(Taulukko1[[#This Row],[Loppu PVM]])&lt;=9,AND(MONTH(Taulukko1[[#This Row],[Loppu PVM]] )=9))</f>
        <v>1</v>
      </c>
      <c r="AG3538" s="90" t="b">
        <f>OR(MONTH(Taulukko1[[#This Row],[Alku PVM]] )&lt;=6,AND(MONTH(Taulukko1[[#This Row],[Alku PVM]] )=6))</f>
        <v>1</v>
      </c>
      <c r="AH3538" s="90" t="b">
        <f>OR(MONTH(Taulukko1[[#This Row],[Loppu PVM]])&lt;=6,AND(MONTH(Taulukko1[[#This Row],[Loppu PVM]] )=6))</f>
        <v>1</v>
      </c>
    </row>
    <row r="3539" spans="1:34">
      <c r="A3539" s="69" t="s">
        <v>5034</v>
      </c>
      <c r="B3539" s="70">
        <v>42346</v>
      </c>
      <c r="C3539" s="69" t="s">
        <v>5151</v>
      </c>
      <c r="D3539" s="71"/>
      <c r="E3539" s="72">
        <v>5</v>
      </c>
      <c r="F3539" s="70">
        <v>42426</v>
      </c>
      <c r="G3539" s="73">
        <v>4</v>
      </c>
      <c r="H3539" s="72">
        <v>80</v>
      </c>
      <c r="I3539" s="127">
        <f>INDEX('TOL2008'!B:B,MATCH(A3539,'TOL2008'!A:A,0))</f>
        <v>64190</v>
      </c>
      <c r="J3539" s="128" t="str">
        <f>INDEX(Pääluokka!$H$2:$H$100,MATCH(VALUE(LEFT(Taulukko1[[#This Row],[TOL2008]],2)),Pääluokka!$G$2:$G$100,0))</f>
        <v>Rahoitus- ja vakuutustoiminta</v>
      </c>
      <c r="K3539" s="128" t="str">
        <f>INDEX(Pääluokka!$I$2:$I$100,MATCH(VALUE(LEFT(Taulukko1[[#This Row],[TOL2008]],2)),Pääluokka!$G$2:$G$100,0))</f>
        <v>Palvelualat (G-N, R, S)</v>
      </c>
      <c r="L3539" s="74">
        <f t="shared" si="557"/>
        <v>80</v>
      </c>
      <c r="M3539" s="75">
        <f t="shared" si="558"/>
        <v>42346</v>
      </c>
      <c r="N3539" s="75">
        <f t="shared" si="559"/>
        <v>42426</v>
      </c>
      <c r="O3539" s="75">
        <f t="shared" si="550"/>
        <v>42339</v>
      </c>
      <c r="P3539" s="75">
        <f t="shared" si="551"/>
        <v>42401</v>
      </c>
      <c r="Q3539" s="41">
        <f t="shared" si="552"/>
        <v>2015</v>
      </c>
      <c r="R3539" s="41">
        <f t="shared" si="553"/>
        <v>2016</v>
      </c>
      <c r="S3539" s="75" t="str">
        <f>YEAR(Taulukko1[[#This Row],[Alku KK]])&amp;"Q"&amp;ROUNDDOWN((MONTH(Taulukko1[[#This Row],[Alku KK]])-1)/3+1,0)</f>
        <v>2015Q4</v>
      </c>
      <c r="T3539" s="75" t="str">
        <f>YEAR(Taulukko1[[#This Row],[Loppu KK]])&amp;"Q"&amp;ROUNDDOWN((MONTH(Taulukko1[[#This Row],[Loppu KK]])-1)/3+1,0)</f>
        <v>2016Q1</v>
      </c>
      <c r="U3539" s="66">
        <f>IF(COUNT(Taulukko1[[#This Row],[Neuvottelujen alaiset ]])=1,Taulukko1[[#This Row],[Neuvottelujen alaiset ]],Taulukko1[[#This Row],[Vähennystarve]])</f>
        <v>80</v>
      </c>
      <c r="V3539" s="76">
        <f t="shared" si="554"/>
        <v>6.25E-2</v>
      </c>
      <c r="W3539" s="76">
        <f t="shared" si="555"/>
        <v>0.05</v>
      </c>
      <c r="X3539" s="76">
        <f t="shared" si="556"/>
        <v>0.8</v>
      </c>
      <c r="Y3539" s="90" t="b">
        <f>AND(MONTH(Taulukko1[[#This Row],[Alku PVM]] )=6,DAY(Taulukko1[[#This Row],[Alku PVM]] )&gt;19)</f>
        <v>0</v>
      </c>
      <c r="Z3539" s="90" t="b">
        <f>AND(MONTH(Taulukko1[[#This Row],[Loppu PVM]] )=6,DAY(Taulukko1[[#This Row],[Loppu PVM]] )&gt;19)</f>
        <v>0</v>
      </c>
      <c r="AA3539" s="90" t="b">
        <f>OR(MONTH(Taulukko1[[#This Row],[Alku PVM]] )&lt;=5,AND(MONTH(Taulukko1[[#This Row],[Alku PVM]] )=6,DAY(Taulukko1[[#This Row],[Alku PVM]] )&lt;20))</f>
        <v>0</v>
      </c>
      <c r="AB3539" s="90" t="b">
        <f>OR(MONTH(Taulukko1[[#This Row],[Loppu PVM]])&lt;=5,AND(MONTH(Taulukko1[[#This Row],[Loppu PVM]] )=6,DAY(Taulukko1[[#This Row],[Loppu PVM]])&lt;20))</f>
        <v>1</v>
      </c>
      <c r="AC3539" s="90" t="b">
        <f>OR(MONTH(Taulukko1[[#This Row],[Alku PVM]] )&lt;=3,AND(MONTH(Taulukko1[[#This Row],[Alku PVM]] )=3))</f>
        <v>0</v>
      </c>
      <c r="AD3539" s="90" t="b">
        <f>OR(MONTH(Taulukko1[[#This Row],[Loppu PVM]] )&lt;=3,AND(MONTH(Taulukko1[[#This Row],[Loppu PVM]] )=3))</f>
        <v>1</v>
      </c>
      <c r="AE3539" s="90" t="b">
        <f>OR(MONTH(Taulukko1[[#This Row],[Alku PVM]] )&lt;=9,AND(MONTH(Taulukko1[[#This Row],[Alku PVM]] )=9))</f>
        <v>0</v>
      </c>
      <c r="AF3539" s="90" t="b">
        <f>OR(MONTH(Taulukko1[[#This Row],[Loppu PVM]])&lt;=9,AND(MONTH(Taulukko1[[#This Row],[Loppu PVM]] )=9))</f>
        <v>1</v>
      </c>
      <c r="AG3539" s="90" t="b">
        <f>OR(MONTH(Taulukko1[[#This Row],[Alku PVM]] )&lt;=6,AND(MONTH(Taulukko1[[#This Row],[Alku PVM]] )=6))</f>
        <v>0</v>
      </c>
      <c r="AH3539" s="90" t="b">
        <f>OR(MONTH(Taulukko1[[#This Row],[Loppu PVM]])&lt;=6,AND(MONTH(Taulukko1[[#This Row],[Loppu PVM]] )=6))</f>
        <v>1</v>
      </c>
    </row>
    <row r="3540" spans="1:34">
      <c r="A3540" s="21" t="s">
        <v>4484</v>
      </c>
      <c r="B3540" s="70">
        <v>42377</v>
      </c>
      <c r="C3540" s="69" t="s">
        <v>5077</v>
      </c>
      <c r="D3540" s="71"/>
      <c r="E3540" s="72">
        <v>50</v>
      </c>
      <c r="F3540" s="70">
        <v>42424</v>
      </c>
      <c r="G3540" s="73">
        <v>40</v>
      </c>
      <c r="H3540" s="72">
        <v>220</v>
      </c>
      <c r="I3540" s="127">
        <f>INDEX('TOL2008'!B:B,MATCH(A3540,'TOL2008'!A:A,0))</f>
        <v>20160</v>
      </c>
      <c r="J3540" s="128" t="str">
        <f>INDEX(Pääluokka!$H$2:$H$100,MATCH(VALUE(LEFT(Taulukko1[[#This Row],[TOL2008]],2)),Pääluokka!$G$2:$G$100,0))</f>
        <v>Teollisuus</v>
      </c>
      <c r="K3540" s="128" t="str">
        <f>INDEX(Pääluokka!$I$2:$I$100,MATCH(VALUE(LEFT(Taulukko1[[#This Row],[TOL2008]],2)),Pääluokka!$G$2:$G$100,0))</f>
        <v>Teollisuus (C-E)</v>
      </c>
      <c r="L3540" s="74">
        <f t="shared" si="557"/>
        <v>47</v>
      </c>
      <c r="M3540" s="75">
        <f t="shared" si="558"/>
        <v>42377</v>
      </c>
      <c r="N3540" s="75">
        <f t="shared" si="559"/>
        <v>42424</v>
      </c>
      <c r="O3540" s="75">
        <f t="shared" si="550"/>
        <v>42370</v>
      </c>
      <c r="P3540" s="75">
        <f t="shared" si="551"/>
        <v>42401</v>
      </c>
      <c r="Q3540" s="41">
        <f t="shared" si="552"/>
        <v>2016</v>
      </c>
      <c r="R3540" s="41">
        <f t="shared" si="553"/>
        <v>2016</v>
      </c>
      <c r="S3540" s="75" t="str">
        <f>YEAR(Taulukko1[[#This Row],[Alku KK]])&amp;"Q"&amp;ROUNDDOWN((MONTH(Taulukko1[[#This Row],[Alku KK]])-1)/3+1,0)</f>
        <v>2016Q1</v>
      </c>
      <c r="T3540" s="75" t="str">
        <f>YEAR(Taulukko1[[#This Row],[Loppu KK]])&amp;"Q"&amp;ROUNDDOWN((MONTH(Taulukko1[[#This Row],[Loppu KK]])-1)/3+1,0)</f>
        <v>2016Q1</v>
      </c>
      <c r="U3540" s="66">
        <f>IF(COUNT(Taulukko1[[#This Row],[Neuvottelujen alaiset ]])=1,Taulukko1[[#This Row],[Neuvottelujen alaiset ]],Taulukko1[[#This Row],[Vähennystarve]])</f>
        <v>220</v>
      </c>
      <c r="V3540" s="76">
        <f t="shared" si="554"/>
        <v>0.22727272727272727</v>
      </c>
      <c r="W3540" s="76">
        <f t="shared" si="555"/>
        <v>0.18181818181818182</v>
      </c>
      <c r="X3540" s="76">
        <f t="shared" si="556"/>
        <v>0.8</v>
      </c>
      <c r="Y3540" s="90" t="b">
        <f>AND(MONTH(Taulukko1[[#This Row],[Alku PVM]] )=6,DAY(Taulukko1[[#This Row],[Alku PVM]] )&gt;19)</f>
        <v>0</v>
      </c>
      <c r="Z3540" s="90" t="b">
        <f>AND(MONTH(Taulukko1[[#This Row],[Loppu PVM]] )=6,DAY(Taulukko1[[#This Row],[Loppu PVM]] )&gt;19)</f>
        <v>0</v>
      </c>
      <c r="AA3540" s="90" t="b">
        <f>OR(MONTH(Taulukko1[[#This Row],[Alku PVM]] )&lt;=5,AND(MONTH(Taulukko1[[#This Row],[Alku PVM]] )=6,DAY(Taulukko1[[#This Row],[Alku PVM]] )&lt;20))</f>
        <v>1</v>
      </c>
      <c r="AB3540" s="90" t="b">
        <f>OR(MONTH(Taulukko1[[#This Row],[Loppu PVM]])&lt;=5,AND(MONTH(Taulukko1[[#This Row],[Loppu PVM]] )=6,DAY(Taulukko1[[#This Row],[Loppu PVM]])&lt;20))</f>
        <v>1</v>
      </c>
      <c r="AC3540" s="90" t="b">
        <f>OR(MONTH(Taulukko1[[#This Row],[Alku PVM]] )&lt;=3,AND(MONTH(Taulukko1[[#This Row],[Alku PVM]] )=3))</f>
        <v>1</v>
      </c>
      <c r="AD3540" s="90" t="b">
        <f>OR(MONTH(Taulukko1[[#This Row],[Loppu PVM]] )&lt;=3,AND(MONTH(Taulukko1[[#This Row],[Loppu PVM]] )=3))</f>
        <v>1</v>
      </c>
      <c r="AE3540" s="90" t="b">
        <f>OR(MONTH(Taulukko1[[#This Row],[Alku PVM]] )&lt;=9,AND(MONTH(Taulukko1[[#This Row],[Alku PVM]] )=9))</f>
        <v>1</v>
      </c>
      <c r="AF3540" s="90" t="b">
        <f>OR(MONTH(Taulukko1[[#This Row],[Loppu PVM]])&lt;=9,AND(MONTH(Taulukko1[[#This Row],[Loppu PVM]] )=9))</f>
        <v>1</v>
      </c>
      <c r="AG3540" s="90" t="b">
        <f>OR(MONTH(Taulukko1[[#This Row],[Alku PVM]] )&lt;=6,AND(MONTH(Taulukko1[[#This Row],[Alku PVM]] )=6))</f>
        <v>1</v>
      </c>
      <c r="AH3540" s="90" t="b">
        <f>OR(MONTH(Taulukko1[[#This Row],[Loppu PVM]])&lt;=6,AND(MONTH(Taulukko1[[#This Row],[Loppu PVM]] )=6))</f>
        <v>1</v>
      </c>
    </row>
    <row r="3541" spans="1:34">
      <c r="A3541" s="25" t="s">
        <v>5156</v>
      </c>
      <c r="B3541" s="26"/>
      <c r="C3541" s="25" t="s">
        <v>5157</v>
      </c>
      <c r="D3541" s="35"/>
      <c r="E3541" s="27">
        <v>33</v>
      </c>
      <c r="F3541" s="26">
        <v>42430</v>
      </c>
      <c r="G3541" s="33">
        <v>30</v>
      </c>
      <c r="H3541" s="27">
        <v>33</v>
      </c>
      <c r="I3541" s="126">
        <f>INDEX('TOL2008'!B:B,MATCH(A3541,'TOL2008'!A:A,0))</f>
        <v>49391</v>
      </c>
      <c r="J3541" s="133" t="str">
        <f>INDEX(Pääluokka!$H$2:$H$100,MATCH(VALUE(LEFT(Taulukko1[[#This Row],[TOL2008]],2)),Pääluokka!$G$2:$G$100,0))</f>
        <v>Kuljetus ja varastointi</v>
      </c>
      <c r="K3541" s="133" t="str">
        <f>INDEX(Pääluokka!$I$2:$I$100,MATCH(VALUE(LEFT(Taulukko1[[#This Row],[TOL2008]],2)),Pääluokka!$G$2:$G$100,0))</f>
        <v>Palvelualat (G-N, R, S)</v>
      </c>
      <c r="L3541" s="41" t="str">
        <f t="shared" si="557"/>
        <v>NA</v>
      </c>
      <c r="M3541" s="43">
        <f t="shared" si="558"/>
        <v>42379</v>
      </c>
      <c r="N3541" s="43">
        <f t="shared" si="559"/>
        <v>42430</v>
      </c>
      <c r="O3541" s="43">
        <f t="shared" si="550"/>
        <v>42370</v>
      </c>
      <c r="P3541" s="43">
        <f t="shared" si="551"/>
        <v>42430</v>
      </c>
      <c r="Q3541" s="41">
        <f t="shared" si="552"/>
        <v>2016</v>
      </c>
      <c r="R3541" s="41">
        <f t="shared" si="553"/>
        <v>2016</v>
      </c>
      <c r="S3541" s="43" t="str">
        <f>YEAR(Taulukko1[[#This Row],[Alku KK]])&amp;"Q"&amp;ROUNDDOWN((MONTH(Taulukko1[[#This Row],[Alku KK]])-1)/3+1,0)</f>
        <v>2016Q1</v>
      </c>
      <c r="T3541" s="43" t="str">
        <f>YEAR(Taulukko1[[#This Row],[Loppu KK]])&amp;"Q"&amp;ROUNDDOWN((MONTH(Taulukko1[[#This Row],[Loppu KK]])-1)/3+1,0)</f>
        <v>2016Q1</v>
      </c>
      <c r="U3541" s="66">
        <f>IF(COUNT(Taulukko1[[#This Row],[Neuvottelujen alaiset ]])=1,Taulukko1[[#This Row],[Neuvottelujen alaiset ]],Taulukko1[[#This Row],[Vähennystarve]])</f>
        <v>33</v>
      </c>
      <c r="V3541" s="44">
        <f t="shared" si="554"/>
        <v>1</v>
      </c>
      <c r="W3541" s="44">
        <f t="shared" si="555"/>
        <v>0.90909090909090906</v>
      </c>
      <c r="X3541" s="44">
        <f t="shared" si="556"/>
        <v>0.90909090909090906</v>
      </c>
      <c r="Y3541" s="90" t="b">
        <f>AND(MONTH(Taulukko1[[#This Row],[Alku PVM]] )=6,DAY(Taulukko1[[#This Row],[Alku PVM]] )&gt;19)</f>
        <v>0</v>
      </c>
      <c r="Z3541" s="90" t="b">
        <f>AND(MONTH(Taulukko1[[#This Row],[Loppu PVM]] )=6,DAY(Taulukko1[[#This Row],[Loppu PVM]] )&gt;19)</f>
        <v>0</v>
      </c>
      <c r="AA3541" s="90" t="b">
        <f>OR(MONTH(Taulukko1[[#This Row],[Alku PVM]] )&lt;=5,AND(MONTH(Taulukko1[[#This Row],[Alku PVM]] )=6,DAY(Taulukko1[[#This Row],[Alku PVM]] )&lt;20))</f>
        <v>1</v>
      </c>
      <c r="AB3541" s="90" t="b">
        <f>OR(MONTH(Taulukko1[[#This Row],[Loppu PVM]])&lt;=5,AND(MONTH(Taulukko1[[#This Row],[Loppu PVM]] )=6,DAY(Taulukko1[[#This Row],[Loppu PVM]])&lt;20))</f>
        <v>1</v>
      </c>
      <c r="AC3541" s="90" t="b">
        <f>OR(MONTH(Taulukko1[[#This Row],[Alku PVM]] )&lt;=3,AND(MONTH(Taulukko1[[#This Row],[Alku PVM]] )=3))</f>
        <v>1</v>
      </c>
      <c r="AD3541" s="90" t="b">
        <f>OR(MONTH(Taulukko1[[#This Row],[Loppu PVM]] )&lt;=3,AND(MONTH(Taulukko1[[#This Row],[Loppu PVM]] )=3))</f>
        <v>1</v>
      </c>
      <c r="AE3541" s="90" t="b">
        <f>OR(MONTH(Taulukko1[[#This Row],[Alku PVM]] )&lt;=9,AND(MONTH(Taulukko1[[#This Row],[Alku PVM]] )=9))</f>
        <v>1</v>
      </c>
      <c r="AF3541" s="90" t="b">
        <f>OR(MONTH(Taulukko1[[#This Row],[Loppu PVM]])&lt;=9,AND(MONTH(Taulukko1[[#This Row],[Loppu PVM]] )=9))</f>
        <v>1</v>
      </c>
      <c r="AG3541" s="90" t="b">
        <f>OR(MONTH(Taulukko1[[#This Row],[Alku PVM]] )&lt;=6,AND(MONTH(Taulukko1[[#This Row],[Alku PVM]] )=6))</f>
        <v>1</v>
      </c>
      <c r="AH3541" s="90" t="b">
        <f>OR(MONTH(Taulukko1[[#This Row],[Loppu PVM]])&lt;=6,AND(MONTH(Taulukko1[[#This Row],[Loppu PVM]] )=6))</f>
        <v>1</v>
      </c>
    </row>
    <row r="3542" spans="1:34">
      <c r="A3542" s="21" t="s">
        <v>1247</v>
      </c>
      <c r="B3542" s="26">
        <v>42380</v>
      </c>
      <c r="C3542" s="21" t="s">
        <v>5129</v>
      </c>
      <c r="D3542" s="35"/>
      <c r="E3542" s="27">
        <v>15</v>
      </c>
      <c r="F3542" s="26">
        <v>42409</v>
      </c>
      <c r="G3542" s="33">
        <v>8</v>
      </c>
      <c r="H3542" s="27">
        <v>15</v>
      </c>
      <c r="I3542" s="126">
        <f>INDEX('TOL2008'!B:B,MATCH(A3542,'TOL2008'!A:A,0))</f>
        <v>27120</v>
      </c>
      <c r="J3542" s="133" t="str">
        <f>INDEX(Pääluokka!$H$2:$H$100,MATCH(VALUE(LEFT(Taulukko1[[#This Row],[TOL2008]],2)),Pääluokka!$G$2:$G$100,0))</f>
        <v>Teollisuus</v>
      </c>
      <c r="K3542" s="133" t="str">
        <f>INDEX(Pääluokka!$I$2:$I$100,MATCH(VALUE(LEFT(Taulukko1[[#This Row],[TOL2008]],2)),Pääluokka!$G$2:$G$100,0))</f>
        <v>Teollisuus (C-E)</v>
      </c>
      <c r="L3542" s="41">
        <f t="shared" si="557"/>
        <v>29</v>
      </c>
      <c r="M3542" s="43">
        <f t="shared" si="558"/>
        <v>42380</v>
      </c>
      <c r="N3542" s="43">
        <f t="shared" si="559"/>
        <v>42409</v>
      </c>
      <c r="O3542" s="43">
        <f t="shared" si="550"/>
        <v>42370</v>
      </c>
      <c r="P3542" s="43">
        <f t="shared" si="551"/>
        <v>42401</v>
      </c>
      <c r="Q3542" s="41">
        <f t="shared" si="552"/>
        <v>2016</v>
      </c>
      <c r="R3542" s="41">
        <f t="shared" si="553"/>
        <v>2016</v>
      </c>
      <c r="S3542" s="43" t="str">
        <f>YEAR(Taulukko1[[#This Row],[Alku KK]])&amp;"Q"&amp;ROUNDDOWN((MONTH(Taulukko1[[#This Row],[Alku KK]])-1)/3+1,0)</f>
        <v>2016Q1</v>
      </c>
      <c r="T3542" s="43" t="str">
        <f>YEAR(Taulukko1[[#This Row],[Loppu KK]])&amp;"Q"&amp;ROUNDDOWN((MONTH(Taulukko1[[#This Row],[Loppu KK]])-1)/3+1,0)</f>
        <v>2016Q1</v>
      </c>
      <c r="U3542" s="66">
        <f>IF(COUNT(Taulukko1[[#This Row],[Neuvottelujen alaiset ]])=1,Taulukko1[[#This Row],[Neuvottelujen alaiset ]],Taulukko1[[#This Row],[Vähennystarve]])</f>
        <v>15</v>
      </c>
      <c r="V3542" s="44">
        <f t="shared" si="554"/>
        <v>1</v>
      </c>
      <c r="W3542" s="44">
        <f t="shared" si="555"/>
        <v>0.53333333333333333</v>
      </c>
      <c r="X3542" s="44">
        <f t="shared" si="556"/>
        <v>0.53333333333333333</v>
      </c>
      <c r="Y3542" s="90" t="b">
        <f>AND(MONTH(Taulukko1[[#This Row],[Alku PVM]] )=6,DAY(Taulukko1[[#This Row],[Alku PVM]] )&gt;19)</f>
        <v>0</v>
      </c>
      <c r="Z3542" s="90" t="b">
        <f>AND(MONTH(Taulukko1[[#This Row],[Loppu PVM]] )=6,DAY(Taulukko1[[#This Row],[Loppu PVM]] )&gt;19)</f>
        <v>0</v>
      </c>
      <c r="AA3542" s="90" t="b">
        <f>OR(MONTH(Taulukko1[[#This Row],[Alku PVM]] )&lt;=5,AND(MONTH(Taulukko1[[#This Row],[Alku PVM]] )=6,DAY(Taulukko1[[#This Row],[Alku PVM]] )&lt;20))</f>
        <v>1</v>
      </c>
      <c r="AB3542" s="90" t="b">
        <f>OR(MONTH(Taulukko1[[#This Row],[Loppu PVM]])&lt;=5,AND(MONTH(Taulukko1[[#This Row],[Loppu PVM]] )=6,DAY(Taulukko1[[#This Row],[Loppu PVM]])&lt;20))</f>
        <v>1</v>
      </c>
      <c r="AC3542" s="90" t="b">
        <f>OR(MONTH(Taulukko1[[#This Row],[Alku PVM]] )&lt;=3,AND(MONTH(Taulukko1[[#This Row],[Alku PVM]] )=3))</f>
        <v>1</v>
      </c>
      <c r="AD3542" s="90" t="b">
        <f>OR(MONTH(Taulukko1[[#This Row],[Loppu PVM]] )&lt;=3,AND(MONTH(Taulukko1[[#This Row],[Loppu PVM]] )=3))</f>
        <v>1</v>
      </c>
      <c r="AE3542" s="90" t="b">
        <f>OR(MONTH(Taulukko1[[#This Row],[Alku PVM]] )&lt;=9,AND(MONTH(Taulukko1[[#This Row],[Alku PVM]] )=9))</f>
        <v>1</v>
      </c>
      <c r="AF3542" s="90" t="b">
        <f>OR(MONTH(Taulukko1[[#This Row],[Loppu PVM]])&lt;=9,AND(MONTH(Taulukko1[[#This Row],[Loppu PVM]] )=9))</f>
        <v>1</v>
      </c>
      <c r="AG3542" s="90" t="b">
        <f>OR(MONTH(Taulukko1[[#This Row],[Alku PVM]] )&lt;=6,AND(MONTH(Taulukko1[[#This Row],[Alku PVM]] )=6))</f>
        <v>1</v>
      </c>
      <c r="AH3542" s="90" t="b">
        <f>OR(MONTH(Taulukko1[[#This Row],[Loppu PVM]])&lt;=6,AND(MONTH(Taulukko1[[#This Row],[Loppu PVM]] )=6))</f>
        <v>1</v>
      </c>
    </row>
    <row r="3543" spans="1:34">
      <c r="A3543" s="69" t="s">
        <v>5074</v>
      </c>
      <c r="B3543" s="70">
        <v>42380</v>
      </c>
      <c r="C3543" s="25" t="s">
        <v>5075</v>
      </c>
      <c r="D3543" s="71"/>
      <c r="E3543" s="72">
        <v>12</v>
      </c>
      <c r="F3543" s="70">
        <v>42414</v>
      </c>
      <c r="G3543" s="73">
        <v>6</v>
      </c>
      <c r="H3543" s="72">
        <v>12</v>
      </c>
      <c r="I3543" s="127">
        <f>INDEX('TOL2008'!B:B,MATCH(A3543,'TOL2008'!A:A,0))</f>
        <v>61100</v>
      </c>
      <c r="J3543" s="128" t="str">
        <f>INDEX(Pääluokka!$H$2:$H$100,MATCH(VALUE(LEFT(Taulukko1[[#This Row],[TOL2008]],2)),Pääluokka!$G$2:$G$100,0))</f>
        <v>Informaatio ja viestintä</v>
      </c>
      <c r="K3543" s="128" t="str">
        <f>INDEX(Pääluokka!$I$2:$I$100,MATCH(VALUE(LEFT(Taulukko1[[#This Row],[TOL2008]],2)),Pääluokka!$G$2:$G$100,0))</f>
        <v>Palvelualat (G-N, R, S)</v>
      </c>
      <c r="L3543" s="74">
        <f t="shared" si="557"/>
        <v>34</v>
      </c>
      <c r="M3543" s="75">
        <f t="shared" si="558"/>
        <v>42380</v>
      </c>
      <c r="N3543" s="75">
        <f t="shared" si="559"/>
        <v>42414</v>
      </c>
      <c r="O3543" s="75">
        <f t="shared" si="550"/>
        <v>42370</v>
      </c>
      <c r="P3543" s="75">
        <f t="shared" si="551"/>
        <v>42401</v>
      </c>
      <c r="Q3543" s="41">
        <f t="shared" si="552"/>
        <v>2016</v>
      </c>
      <c r="R3543" s="41">
        <f t="shared" si="553"/>
        <v>2016</v>
      </c>
      <c r="S3543" s="75" t="str">
        <f>YEAR(Taulukko1[[#This Row],[Alku KK]])&amp;"Q"&amp;ROUNDDOWN((MONTH(Taulukko1[[#This Row],[Alku KK]])-1)/3+1,0)</f>
        <v>2016Q1</v>
      </c>
      <c r="T3543" s="75" t="str">
        <f>YEAR(Taulukko1[[#This Row],[Loppu KK]])&amp;"Q"&amp;ROUNDDOWN((MONTH(Taulukko1[[#This Row],[Loppu KK]])-1)/3+1,0)</f>
        <v>2016Q1</v>
      </c>
      <c r="U3543" s="66">
        <f>IF(COUNT(Taulukko1[[#This Row],[Neuvottelujen alaiset ]])=1,Taulukko1[[#This Row],[Neuvottelujen alaiset ]],Taulukko1[[#This Row],[Vähennystarve]])</f>
        <v>12</v>
      </c>
      <c r="V3543" s="76">
        <f t="shared" si="554"/>
        <v>1</v>
      </c>
      <c r="W3543" s="76">
        <f t="shared" si="555"/>
        <v>0.5</v>
      </c>
      <c r="X3543" s="76">
        <f t="shared" si="556"/>
        <v>0.5</v>
      </c>
      <c r="Y3543" s="90" t="b">
        <f>AND(MONTH(Taulukko1[[#This Row],[Alku PVM]] )=6,DAY(Taulukko1[[#This Row],[Alku PVM]] )&gt;19)</f>
        <v>0</v>
      </c>
      <c r="Z3543" s="90" t="b">
        <f>AND(MONTH(Taulukko1[[#This Row],[Loppu PVM]] )=6,DAY(Taulukko1[[#This Row],[Loppu PVM]] )&gt;19)</f>
        <v>0</v>
      </c>
      <c r="AA3543" s="90" t="b">
        <f>OR(MONTH(Taulukko1[[#This Row],[Alku PVM]] )&lt;=5,AND(MONTH(Taulukko1[[#This Row],[Alku PVM]] )=6,DAY(Taulukko1[[#This Row],[Alku PVM]] )&lt;20))</f>
        <v>1</v>
      </c>
      <c r="AB3543" s="90" t="b">
        <f>OR(MONTH(Taulukko1[[#This Row],[Loppu PVM]])&lt;=5,AND(MONTH(Taulukko1[[#This Row],[Loppu PVM]] )=6,DAY(Taulukko1[[#This Row],[Loppu PVM]])&lt;20))</f>
        <v>1</v>
      </c>
      <c r="AC3543" s="90" t="b">
        <f>OR(MONTH(Taulukko1[[#This Row],[Alku PVM]] )&lt;=3,AND(MONTH(Taulukko1[[#This Row],[Alku PVM]] )=3))</f>
        <v>1</v>
      </c>
      <c r="AD3543" s="90" t="b">
        <f>OR(MONTH(Taulukko1[[#This Row],[Loppu PVM]] )&lt;=3,AND(MONTH(Taulukko1[[#This Row],[Loppu PVM]] )=3))</f>
        <v>1</v>
      </c>
      <c r="AE3543" s="90" t="b">
        <f>OR(MONTH(Taulukko1[[#This Row],[Alku PVM]] )&lt;=9,AND(MONTH(Taulukko1[[#This Row],[Alku PVM]] )=9))</f>
        <v>1</v>
      </c>
      <c r="AF3543" s="90" t="b">
        <f>OR(MONTH(Taulukko1[[#This Row],[Loppu PVM]])&lt;=9,AND(MONTH(Taulukko1[[#This Row],[Loppu PVM]] )=9))</f>
        <v>1</v>
      </c>
      <c r="AG3543" s="90" t="b">
        <f>OR(MONTH(Taulukko1[[#This Row],[Alku PVM]] )&lt;=6,AND(MONTH(Taulukko1[[#This Row],[Alku PVM]] )=6))</f>
        <v>1</v>
      </c>
      <c r="AH3543" s="90" t="b">
        <f>OR(MONTH(Taulukko1[[#This Row],[Loppu PVM]])&lt;=6,AND(MONTH(Taulukko1[[#This Row],[Loppu PVM]] )=6))</f>
        <v>1</v>
      </c>
    </row>
    <row r="3544" spans="1:34">
      <c r="A3544" s="69" t="s">
        <v>656</v>
      </c>
      <c r="B3544" s="70">
        <v>42380</v>
      </c>
      <c r="C3544" s="69" t="s">
        <v>5085</v>
      </c>
      <c r="D3544" s="71"/>
      <c r="E3544" s="72">
        <v>10</v>
      </c>
      <c r="F3544" s="70"/>
      <c r="G3544" s="73"/>
      <c r="H3544" s="72">
        <v>15</v>
      </c>
      <c r="I3544" s="127">
        <f>INDEX('TOL2008'!B:B,MATCH(A3544,'TOL2008'!A:A,0))</f>
        <v>10890</v>
      </c>
      <c r="J3544" s="128" t="str">
        <f>INDEX(Pääluokka!$H$2:$H$100,MATCH(VALUE(LEFT(Taulukko1[[#This Row],[TOL2008]],2)),Pääluokka!$G$2:$G$100,0))</f>
        <v>Teollisuus</v>
      </c>
      <c r="K3544" s="128" t="str">
        <f>INDEX(Pääluokka!$I$2:$I$100,MATCH(VALUE(LEFT(Taulukko1[[#This Row],[TOL2008]],2)),Pääluokka!$G$2:$G$100,0))</f>
        <v>Teollisuus (C-E)</v>
      </c>
      <c r="L3544" s="74" t="str">
        <f t="shared" si="557"/>
        <v>NA</v>
      </c>
      <c r="M3544" s="75">
        <f t="shared" si="558"/>
        <v>42380</v>
      </c>
      <c r="N3544" s="75">
        <f t="shared" si="559"/>
        <v>42431</v>
      </c>
      <c r="O3544" s="75">
        <f t="shared" si="550"/>
        <v>42370</v>
      </c>
      <c r="P3544" s="75">
        <f t="shared" si="551"/>
        <v>42430</v>
      </c>
      <c r="Q3544" s="41">
        <f t="shared" si="552"/>
        <v>2016</v>
      </c>
      <c r="R3544" s="41">
        <f t="shared" si="553"/>
        <v>2016</v>
      </c>
      <c r="S3544" s="75" t="str">
        <f>YEAR(Taulukko1[[#This Row],[Alku KK]])&amp;"Q"&amp;ROUNDDOWN((MONTH(Taulukko1[[#This Row],[Alku KK]])-1)/3+1,0)</f>
        <v>2016Q1</v>
      </c>
      <c r="T3544" s="75" t="str">
        <f>YEAR(Taulukko1[[#This Row],[Loppu KK]])&amp;"Q"&amp;ROUNDDOWN((MONTH(Taulukko1[[#This Row],[Loppu KK]])-1)/3+1,0)</f>
        <v>2016Q1</v>
      </c>
      <c r="U3544" s="66">
        <f>IF(COUNT(Taulukko1[[#This Row],[Neuvottelujen alaiset ]])=1,Taulukko1[[#This Row],[Neuvottelujen alaiset ]],Taulukko1[[#This Row],[Vähennystarve]])</f>
        <v>15</v>
      </c>
      <c r="V3544" s="76">
        <f t="shared" si="554"/>
        <v>0.66666666666666663</v>
      </c>
      <c r="W3544" s="76" t="str">
        <f t="shared" si="555"/>
        <v>NA</v>
      </c>
      <c r="X3544" s="76" t="str">
        <f t="shared" si="556"/>
        <v>NA</v>
      </c>
      <c r="Y3544" s="90" t="b">
        <f>AND(MONTH(Taulukko1[[#This Row],[Alku PVM]] )=6,DAY(Taulukko1[[#This Row],[Alku PVM]] )&gt;19)</f>
        <v>0</v>
      </c>
      <c r="Z3544" s="90" t="b">
        <f>AND(MONTH(Taulukko1[[#This Row],[Loppu PVM]] )=6,DAY(Taulukko1[[#This Row],[Loppu PVM]] )&gt;19)</f>
        <v>0</v>
      </c>
      <c r="AA3544" s="90" t="b">
        <f>OR(MONTH(Taulukko1[[#This Row],[Alku PVM]] )&lt;=5,AND(MONTH(Taulukko1[[#This Row],[Alku PVM]] )=6,DAY(Taulukko1[[#This Row],[Alku PVM]] )&lt;20))</f>
        <v>1</v>
      </c>
      <c r="AB3544" s="90" t="b">
        <f>OR(MONTH(Taulukko1[[#This Row],[Loppu PVM]])&lt;=5,AND(MONTH(Taulukko1[[#This Row],[Loppu PVM]] )=6,DAY(Taulukko1[[#This Row],[Loppu PVM]])&lt;20))</f>
        <v>1</v>
      </c>
      <c r="AC3544" s="90" t="b">
        <f>OR(MONTH(Taulukko1[[#This Row],[Alku PVM]] )&lt;=3,AND(MONTH(Taulukko1[[#This Row],[Alku PVM]] )=3))</f>
        <v>1</v>
      </c>
      <c r="AD3544" s="90" t="b">
        <f>OR(MONTH(Taulukko1[[#This Row],[Loppu PVM]] )&lt;=3,AND(MONTH(Taulukko1[[#This Row],[Loppu PVM]] )=3))</f>
        <v>1</v>
      </c>
      <c r="AE3544" s="90" t="b">
        <f>OR(MONTH(Taulukko1[[#This Row],[Alku PVM]] )&lt;=9,AND(MONTH(Taulukko1[[#This Row],[Alku PVM]] )=9))</f>
        <v>1</v>
      </c>
      <c r="AF3544" s="90" t="b">
        <f>OR(MONTH(Taulukko1[[#This Row],[Loppu PVM]])&lt;=9,AND(MONTH(Taulukko1[[#This Row],[Loppu PVM]] )=9))</f>
        <v>1</v>
      </c>
      <c r="AG3544" s="90" t="b">
        <f>OR(MONTH(Taulukko1[[#This Row],[Alku PVM]] )&lt;=6,AND(MONTH(Taulukko1[[#This Row],[Alku PVM]] )=6))</f>
        <v>1</v>
      </c>
      <c r="AH3544" s="90" t="b">
        <f>OR(MONTH(Taulukko1[[#This Row],[Loppu PVM]])&lt;=6,AND(MONTH(Taulukko1[[#This Row],[Loppu PVM]] )=6))</f>
        <v>1</v>
      </c>
    </row>
    <row r="3545" spans="1:34">
      <c r="A3545" s="21" t="s">
        <v>1199</v>
      </c>
      <c r="B3545" s="70">
        <v>42381</v>
      </c>
      <c r="C3545" s="69" t="s">
        <v>5081</v>
      </c>
      <c r="D3545" s="71"/>
      <c r="E3545" s="72">
        <v>130</v>
      </c>
      <c r="F3545" s="70">
        <v>42429</v>
      </c>
      <c r="G3545" s="73">
        <v>75</v>
      </c>
      <c r="H3545" s="72">
        <v>1120</v>
      </c>
      <c r="I3545" s="127">
        <f>INDEX('TOL2008'!B:B,MATCH(A3545,'TOL2008'!A:A,0))</f>
        <v>62010</v>
      </c>
      <c r="J3545" s="128" t="str">
        <f>INDEX(Pääluokka!$H$2:$H$100,MATCH(VALUE(LEFT(Taulukko1[[#This Row],[TOL2008]],2)),Pääluokka!$G$2:$G$100,0))</f>
        <v>Informaatio ja viestintä</v>
      </c>
      <c r="K3545" s="128" t="str">
        <f>INDEX(Pääluokka!$I$2:$I$100,MATCH(VALUE(LEFT(Taulukko1[[#This Row],[TOL2008]],2)),Pääluokka!$G$2:$G$100,0))</f>
        <v>Palvelualat (G-N, R, S)</v>
      </c>
      <c r="L3545" s="74">
        <f t="shared" si="557"/>
        <v>48</v>
      </c>
      <c r="M3545" s="75">
        <f t="shared" si="558"/>
        <v>42381</v>
      </c>
      <c r="N3545" s="75">
        <f t="shared" si="559"/>
        <v>42429</v>
      </c>
      <c r="O3545" s="75">
        <f t="shared" si="550"/>
        <v>42370</v>
      </c>
      <c r="P3545" s="75">
        <f t="shared" si="551"/>
        <v>42401</v>
      </c>
      <c r="Q3545" s="41">
        <f t="shared" si="552"/>
        <v>2016</v>
      </c>
      <c r="R3545" s="41">
        <f t="shared" si="553"/>
        <v>2016</v>
      </c>
      <c r="S3545" s="75" t="str">
        <f>YEAR(Taulukko1[[#This Row],[Alku KK]])&amp;"Q"&amp;ROUNDDOWN((MONTH(Taulukko1[[#This Row],[Alku KK]])-1)/3+1,0)</f>
        <v>2016Q1</v>
      </c>
      <c r="T3545" s="75" t="str">
        <f>YEAR(Taulukko1[[#This Row],[Loppu KK]])&amp;"Q"&amp;ROUNDDOWN((MONTH(Taulukko1[[#This Row],[Loppu KK]])-1)/3+1,0)</f>
        <v>2016Q1</v>
      </c>
      <c r="U3545" s="66">
        <f>IF(COUNT(Taulukko1[[#This Row],[Neuvottelujen alaiset ]])=1,Taulukko1[[#This Row],[Neuvottelujen alaiset ]],Taulukko1[[#This Row],[Vähennystarve]])</f>
        <v>1120</v>
      </c>
      <c r="V3545" s="76">
        <f t="shared" si="554"/>
        <v>0.11607142857142858</v>
      </c>
      <c r="W3545" s="76">
        <f t="shared" si="555"/>
        <v>6.6964285714285712E-2</v>
      </c>
      <c r="X3545" s="76">
        <f t="shared" si="556"/>
        <v>0.57692307692307687</v>
      </c>
      <c r="Y3545" s="90" t="b">
        <f>AND(MONTH(Taulukko1[[#This Row],[Alku PVM]] )=6,DAY(Taulukko1[[#This Row],[Alku PVM]] )&gt;19)</f>
        <v>0</v>
      </c>
      <c r="Z3545" s="90" t="b">
        <f>AND(MONTH(Taulukko1[[#This Row],[Loppu PVM]] )=6,DAY(Taulukko1[[#This Row],[Loppu PVM]] )&gt;19)</f>
        <v>0</v>
      </c>
      <c r="AA3545" s="90" t="b">
        <f>OR(MONTH(Taulukko1[[#This Row],[Alku PVM]] )&lt;=5,AND(MONTH(Taulukko1[[#This Row],[Alku PVM]] )=6,DAY(Taulukko1[[#This Row],[Alku PVM]] )&lt;20))</f>
        <v>1</v>
      </c>
      <c r="AB3545" s="90" t="b">
        <f>OR(MONTH(Taulukko1[[#This Row],[Loppu PVM]])&lt;=5,AND(MONTH(Taulukko1[[#This Row],[Loppu PVM]] )=6,DAY(Taulukko1[[#This Row],[Loppu PVM]])&lt;20))</f>
        <v>1</v>
      </c>
      <c r="AC3545" s="90" t="b">
        <f>OR(MONTH(Taulukko1[[#This Row],[Alku PVM]] )&lt;=3,AND(MONTH(Taulukko1[[#This Row],[Alku PVM]] )=3))</f>
        <v>1</v>
      </c>
      <c r="AD3545" s="90" t="b">
        <f>OR(MONTH(Taulukko1[[#This Row],[Loppu PVM]] )&lt;=3,AND(MONTH(Taulukko1[[#This Row],[Loppu PVM]] )=3))</f>
        <v>1</v>
      </c>
      <c r="AE3545" s="90" t="b">
        <f>OR(MONTH(Taulukko1[[#This Row],[Alku PVM]] )&lt;=9,AND(MONTH(Taulukko1[[#This Row],[Alku PVM]] )=9))</f>
        <v>1</v>
      </c>
      <c r="AF3545" s="90" t="b">
        <f>OR(MONTH(Taulukko1[[#This Row],[Loppu PVM]])&lt;=9,AND(MONTH(Taulukko1[[#This Row],[Loppu PVM]] )=9))</f>
        <v>1</v>
      </c>
      <c r="AG3545" s="90" t="b">
        <f>OR(MONTH(Taulukko1[[#This Row],[Alku PVM]] )&lt;=6,AND(MONTH(Taulukko1[[#This Row],[Alku PVM]] )=6))</f>
        <v>1</v>
      </c>
      <c r="AH3545" s="90" t="b">
        <f>OR(MONTH(Taulukko1[[#This Row],[Loppu PVM]])&lt;=6,AND(MONTH(Taulukko1[[#This Row],[Loppu PVM]] )=6))</f>
        <v>1</v>
      </c>
    </row>
    <row r="3546" spans="1:34">
      <c r="A3546" s="21" t="s">
        <v>1347</v>
      </c>
      <c r="B3546" s="70">
        <v>42381</v>
      </c>
      <c r="C3546" s="25" t="s">
        <v>5220</v>
      </c>
      <c r="D3546" s="71"/>
      <c r="E3546" s="72">
        <v>60</v>
      </c>
      <c r="F3546" s="70">
        <v>42408</v>
      </c>
      <c r="G3546" s="73">
        <v>55</v>
      </c>
      <c r="H3546" s="72">
        <v>60</v>
      </c>
      <c r="I3546" s="127">
        <f>INDEX('TOL2008'!B:B,MATCH(A3546,'TOL2008'!A:A,0))</f>
        <v>64190</v>
      </c>
      <c r="J3546" s="128" t="str">
        <f>INDEX(Pääluokka!$H$2:$H$100,MATCH(VALUE(LEFT(Taulukko1[[#This Row],[TOL2008]],2)),Pääluokka!$G$2:$G$100,0))</f>
        <v>Rahoitus- ja vakuutustoiminta</v>
      </c>
      <c r="K3546" s="128" t="str">
        <f>INDEX(Pääluokka!$I$2:$I$100,MATCH(VALUE(LEFT(Taulukko1[[#This Row],[TOL2008]],2)),Pääluokka!$G$2:$G$100,0))</f>
        <v>Palvelualat (G-N, R, S)</v>
      </c>
      <c r="L3546" s="74">
        <f t="shared" si="557"/>
        <v>27</v>
      </c>
      <c r="M3546" s="75">
        <f t="shared" si="558"/>
        <v>42381</v>
      </c>
      <c r="N3546" s="75">
        <f t="shared" si="559"/>
        <v>42408</v>
      </c>
      <c r="O3546" s="75">
        <f t="shared" si="550"/>
        <v>42370</v>
      </c>
      <c r="P3546" s="75">
        <f t="shared" si="551"/>
        <v>42401</v>
      </c>
      <c r="Q3546" s="41">
        <f t="shared" si="552"/>
        <v>2016</v>
      </c>
      <c r="R3546" s="41">
        <f t="shared" si="553"/>
        <v>2016</v>
      </c>
      <c r="S3546" s="75" t="str">
        <f>YEAR(Taulukko1[[#This Row],[Alku KK]])&amp;"Q"&amp;ROUNDDOWN((MONTH(Taulukko1[[#This Row],[Alku KK]])-1)/3+1,0)</f>
        <v>2016Q1</v>
      </c>
      <c r="T3546" s="75" t="str">
        <f>YEAR(Taulukko1[[#This Row],[Loppu KK]])&amp;"Q"&amp;ROUNDDOWN((MONTH(Taulukko1[[#This Row],[Loppu KK]])-1)/3+1,0)</f>
        <v>2016Q1</v>
      </c>
      <c r="U3546" s="66">
        <f>IF(COUNT(Taulukko1[[#This Row],[Neuvottelujen alaiset ]])=1,Taulukko1[[#This Row],[Neuvottelujen alaiset ]],Taulukko1[[#This Row],[Vähennystarve]])</f>
        <v>60</v>
      </c>
      <c r="V3546" s="76">
        <f t="shared" si="554"/>
        <v>1</v>
      </c>
      <c r="W3546" s="76">
        <f t="shared" si="555"/>
        <v>0.91666666666666663</v>
      </c>
      <c r="X3546" s="76">
        <f t="shared" si="556"/>
        <v>0.91666666666666663</v>
      </c>
      <c r="Y3546" s="90" t="b">
        <f>AND(MONTH(Taulukko1[[#This Row],[Alku PVM]] )=6,DAY(Taulukko1[[#This Row],[Alku PVM]] )&gt;19)</f>
        <v>0</v>
      </c>
      <c r="Z3546" s="90" t="b">
        <f>AND(MONTH(Taulukko1[[#This Row],[Loppu PVM]] )=6,DAY(Taulukko1[[#This Row],[Loppu PVM]] )&gt;19)</f>
        <v>0</v>
      </c>
      <c r="AA3546" s="90" t="b">
        <f>OR(MONTH(Taulukko1[[#This Row],[Alku PVM]] )&lt;=5,AND(MONTH(Taulukko1[[#This Row],[Alku PVM]] )=6,DAY(Taulukko1[[#This Row],[Alku PVM]] )&lt;20))</f>
        <v>1</v>
      </c>
      <c r="AB3546" s="90" t="b">
        <f>OR(MONTH(Taulukko1[[#This Row],[Loppu PVM]])&lt;=5,AND(MONTH(Taulukko1[[#This Row],[Loppu PVM]] )=6,DAY(Taulukko1[[#This Row],[Loppu PVM]])&lt;20))</f>
        <v>1</v>
      </c>
      <c r="AC3546" s="90" t="b">
        <f>OR(MONTH(Taulukko1[[#This Row],[Alku PVM]] )&lt;=3,AND(MONTH(Taulukko1[[#This Row],[Alku PVM]] )=3))</f>
        <v>1</v>
      </c>
      <c r="AD3546" s="90" t="b">
        <f>OR(MONTH(Taulukko1[[#This Row],[Loppu PVM]] )&lt;=3,AND(MONTH(Taulukko1[[#This Row],[Loppu PVM]] )=3))</f>
        <v>1</v>
      </c>
      <c r="AE3546" s="90" t="b">
        <f>OR(MONTH(Taulukko1[[#This Row],[Alku PVM]] )&lt;=9,AND(MONTH(Taulukko1[[#This Row],[Alku PVM]] )=9))</f>
        <v>1</v>
      </c>
      <c r="AF3546" s="90" t="b">
        <f>OR(MONTH(Taulukko1[[#This Row],[Loppu PVM]])&lt;=9,AND(MONTH(Taulukko1[[#This Row],[Loppu PVM]] )=9))</f>
        <v>1</v>
      </c>
      <c r="AG3546" s="90" t="b">
        <f>OR(MONTH(Taulukko1[[#This Row],[Alku PVM]] )&lt;=6,AND(MONTH(Taulukko1[[#This Row],[Alku PVM]] )=6))</f>
        <v>1</v>
      </c>
      <c r="AH3546" s="90" t="b">
        <f>OR(MONTH(Taulukko1[[#This Row],[Loppu PVM]])&lt;=6,AND(MONTH(Taulukko1[[#This Row],[Loppu PVM]] )=6))</f>
        <v>1</v>
      </c>
    </row>
    <row r="3547" spans="1:34">
      <c r="A3547" s="25" t="s">
        <v>2045</v>
      </c>
      <c r="B3547" s="26">
        <v>42381</v>
      </c>
      <c r="C3547" s="25" t="s">
        <v>5159</v>
      </c>
      <c r="D3547" s="35"/>
      <c r="E3547" s="27">
        <v>26</v>
      </c>
      <c r="F3547" s="26">
        <v>42372</v>
      </c>
      <c r="G3547" s="33"/>
      <c r="H3547" s="27">
        <v>28</v>
      </c>
      <c r="I3547" s="126">
        <f>INDEX('TOL2008'!B:B,MATCH(A3547,'TOL2008'!A:A,0))</f>
        <v>28240</v>
      </c>
      <c r="J3547" s="133" t="str">
        <f>INDEX(Pääluokka!$H$2:$H$100,MATCH(VALUE(LEFT(Taulukko1[[#This Row],[TOL2008]],2)),Pääluokka!$G$2:$G$100,0))</f>
        <v>Teollisuus</v>
      </c>
      <c r="K3547" s="133" t="str">
        <f>INDEX(Pääluokka!$I$2:$I$100,MATCH(VALUE(LEFT(Taulukko1[[#This Row],[TOL2008]],2)),Pääluokka!$G$2:$G$100,0))</f>
        <v>Teollisuus (C-E)</v>
      </c>
      <c r="L3547" s="41" t="str">
        <f t="shared" si="557"/>
        <v>NA</v>
      </c>
      <c r="M3547" s="43">
        <f t="shared" si="558"/>
        <v>42381</v>
      </c>
      <c r="N3547" s="43">
        <f t="shared" si="559"/>
        <v>42372</v>
      </c>
      <c r="O3547" s="43">
        <f t="shared" si="550"/>
        <v>42370</v>
      </c>
      <c r="P3547" s="43">
        <f t="shared" si="551"/>
        <v>42370</v>
      </c>
      <c r="Q3547" s="41">
        <f t="shared" si="552"/>
        <v>2016</v>
      </c>
      <c r="R3547" s="41">
        <f t="shared" si="553"/>
        <v>2016</v>
      </c>
      <c r="S3547" s="43" t="str">
        <f>YEAR(Taulukko1[[#This Row],[Alku KK]])&amp;"Q"&amp;ROUNDDOWN((MONTH(Taulukko1[[#This Row],[Alku KK]])-1)/3+1,0)</f>
        <v>2016Q1</v>
      </c>
      <c r="T3547" s="43" t="str">
        <f>YEAR(Taulukko1[[#This Row],[Loppu KK]])&amp;"Q"&amp;ROUNDDOWN((MONTH(Taulukko1[[#This Row],[Loppu KK]])-1)/3+1,0)</f>
        <v>2016Q1</v>
      </c>
      <c r="U3547" s="66">
        <f>IF(COUNT(Taulukko1[[#This Row],[Neuvottelujen alaiset ]])=1,Taulukko1[[#This Row],[Neuvottelujen alaiset ]],Taulukko1[[#This Row],[Vähennystarve]])</f>
        <v>28</v>
      </c>
      <c r="V3547" s="44">
        <f t="shared" si="554"/>
        <v>0.9285714285714286</v>
      </c>
      <c r="W3547" s="44" t="str">
        <f t="shared" si="555"/>
        <v>NA</v>
      </c>
      <c r="X3547" s="44" t="str">
        <f t="shared" si="556"/>
        <v>NA</v>
      </c>
      <c r="Y3547" s="90" t="b">
        <f>AND(MONTH(Taulukko1[[#This Row],[Alku PVM]] )=6,DAY(Taulukko1[[#This Row],[Alku PVM]] )&gt;19)</f>
        <v>0</v>
      </c>
      <c r="Z3547" s="90" t="b">
        <f>AND(MONTH(Taulukko1[[#This Row],[Loppu PVM]] )=6,DAY(Taulukko1[[#This Row],[Loppu PVM]] )&gt;19)</f>
        <v>0</v>
      </c>
      <c r="AA3547" s="90" t="b">
        <f>OR(MONTH(Taulukko1[[#This Row],[Alku PVM]] )&lt;=5,AND(MONTH(Taulukko1[[#This Row],[Alku PVM]] )=6,DAY(Taulukko1[[#This Row],[Alku PVM]] )&lt;20))</f>
        <v>1</v>
      </c>
      <c r="AB3547" s="90" t="b">
        <f>OR(MONTH(Taulukko1[[#This Row],[Loppu PVM]])&lt;=5,AND(MONTH(Taulukko1[[#This Row],[Loppu PVM]] )=6,DAY(Taulukko1[[#This Row],[Loppu PVM]])&lt;20))</f>
        <v>1</v>
      </c>
      <c r="AC3547" s="90" t="b">
        <f>OR(MONTH(Taulukko1[[#This Row],[Alku PVM]] )&lt;=3,AND(MONTH(Taulukko1[[#This Row],[Alku PVM]] )=3))</f>
        <v>1</v>
      </c>
      <c r="AD3547" s="90" t="b">
        <f>OR(MONTH(Taulukko1[[#This Row],[Loppu PVM]] )&lt;=3,AND(MONTH(Taulukko1[[#This Row],[Loppu PVM]] )=3))</f>
        <v>1</v>
      </c>
      <c r="AE3547" s="90" t="b">
        <f>OR(MONTH(Taulukko1[[#This Row],[Alku PVM]] )&lt;=9,AND(MONTH(Taulukko1[[#This Row],[Alku PVM]] )=9))</f>
        <v>1</v>
      </c>
      <c r="AF3547" s="90" t="b">
        <f>OR(MONTH(Taulukko1[[#This Row],[Loppu PVM]])&lt;=9,AND(MONTH(Taulukko1[[#This Row],[Loppu PVM]] )=9))</f>
        <v>1</v>
      </c>
      <c r="AG3547" s="90" t="b">
        <f>OR(MONTH(Taulukko1[[#This Row],[Alku PVM]] )&lt;=6,AND(MONTH(Taulukko1[[#This Row],[Alku PVM]] )=6))</f>
        <v>1</v>
      </c>
      <c r="AH3547" s="90" t="b">
        <f>OR(MONTH(Taulukko1[[#This Row],[Loppu PVM]])&lt;=6,AND(MONTH(Taulukko1[[#This Row],[Loppu PVM]] )=6))</f>
        <v>1</v>
      </c>
    </row>
    <row r="3548" spans="1:34">
      <c r="A3548" s="25" t="s">
        <v>3082</v>
      </c>
      <c r="B3548" s="26">
        <v>42382</v>
      </c>
      <c r="C3548" s="25" t="s">
        <v>5080</v>
      </c>
      <c r="D3548" s="35"/>
      <c r="E3548" s="27">
        <v>2</v>
      </c>
      <c r="F3548" s="26">
        <v>42445</v>
      </c>
      <c r="G3548" s="33">
        <v>2</v>
      </c>
      <c r="H3548" s="27">
        <v>32</v>
      </c>
      <c r="I3548" s="126">
        <f>INDEX('TOL2008'!B:B,MATCH(A3548,'TOL2008'!A:A,0))</f>
        <v>46750</v>
      </c>
      <c r="J3548" s="133" t="str">
        <f>INDEX(Pääluokka!$H$2:$H$100,MATCH(VALUE(LEFT(Taulukko1[[#This Row],[TOL2008]],2)),Pääluokka!$G$2:$G$100,0))</f>
        <v>Tukku- ja vähittäiskauppa; moottoriajoneuvojen ja moottoripyörien korjaus</v>
      </c>
      <c r="K3548" s="133" t="str">
        <f>INDEX(Pääluokka!$I$2:$I$100,MATCH(VALUE(LEFT(Taulukko1[[#This Row],[TOL2008]],2)),Pääluokka!$G$2:$G$100,0))</f>
        <v>Palvelualat (G-N, R, S)</v>
      </c>
      <c r="L3548" s="41">
        <f t="shared" si="557"/>
        <v>63</v>
      </c>
      <c r="M3548" s="43">
        <f t="shared" si="558"/>
        <v>42382</v>
      </c>
      <c r="N3548" s="43">
        <f t="shared" si="559"/>
        <v>42445</v>
      </c>
      <c r="O3548" s="43">
        <f t="shared" si="550"/>
        <v>42370</v>
      </c>
      <c r="P3548" s="43">
        <f t="shared" si="551"/>
        <v>42430</v>
      </c>
      <c r="Q3548" s="41">
        <f t="shared" si="552"/>
        <v>2016</v>
      </c>
      <c r="R3548" s="41">
        <f t="shared" si="553"/>
        <v>2016</v>
      </c>
      <c r="S3548" s="43" t="str">
        <f>YEAR(Taulukko1[[#This Row],[Alku KK]])&amp;"Q"&amp;ROUNDDOWN((MONTH(Taulukko1[[#This Row],[Alku KK]])-1)/3+1,0)</f>
        <v>2016Q1</v>
      </c>
      <c r="T3548" s="43" t="str">
        <f>YEAR(Taulukko1[[#This Row],[Loppu KK]])&amp;"Q"&amp;ROUNDDOWN((MONTH(Taulukko1[[#This Row],[Loppu KK]])-1)/3+1,0)</f>
        <v>2016Q1</v>
      </c>
      <c r="U3548" s="66">
        <f>IF(COUNT(Taulukko1[[#This Row],[Neuvottelujen alaiset ]])=1,Taulukko1[[#This Row],[Neuvottelujen alaiset ]],Taulukko1[[#This Row],[Vähennystarve]])</f>
        <v>32</v>
      </c>
      <c r="V3548" s="44">
        <f t="shared" si="554"/>
        <v>6.25E-2</v>
      </c>
      <c r="W3548" s="44">
        <f t="shared" si="555"/>
        <v>6.25E-2</v>
      </c>
      <c r="X3548" s="44">
        <f t="shared" si="556"/>
        <v>1</v>
      </c>
      <c r="Y3548" s="90" t="b">
        <f>AND(MONTH(Taulukko1[[#This Row],[Alku PVM]] )=6,DAY(Taulukko1[[#This Row],[Alku PVM]] )&gt;19)</f>
        <v>0</v>
      </c>
      <c r="Z3548" s="90" t="b">
        <f>AND(MONTH(Taulukko1[[#This Row],[Loppu PVM]] )=6,DAY(Taulukko1[[#This Row],[Loppu PVM]] )&gt;19)</f>
        <v>0</v>
      </c>
      <c r="AA3548" s="90" t="b">
        <f>OR(MONTH(Taulukko1[[#This Row],[Alku PVM]] )&lt;=5,AND(MONTH(Taulukko1[[#This Row],[Alku PVM]] )=6,DAY(Taulukko1[[#This Row],[Alku PVM]] )&lt;20))</f>
        <v>1</v>
      </c>
      <c r="AB3548" s="90" t="b">
        <f>OR(MONTH(Taulukko1[[#This Row],[Loppu PVM]])&lt;=5,AND(MONTH(Taulukko1[[#This Row],[Loppu PVM]] )=6,DAY(Taulukko1[[#This Row],[Loppu PVM]])&lt;20))</f>
        <v>1</v>
      </c>
      <c r="AC3548" s="90" t="b">
        <f>OR(MONTH(Taulukko1[[#This Row],[Alku PVM]] )&lt;=3,AND(MONTH(Taulukko1[[#This Row],[Alku PVM]] )=3))</f>
        <v>1</v>
      </c>
      <c r="AD3548" s="90" t="b">
        <f>OR(MONTH(Taulukko1[[#This Row],[Loppu PVM]] )&lt;=3,AND(MONTH(Taulukko1[[#This Row],[Loppu PVM]] )=3))</f>
        <v>1</v>
      </c>
      <c r="AE3548" s="90" t="b">
        <f>OR(MONTH(Taulukko1[[#This Row],[Alku PVM]] )&lt;=9,AND(MONTH(Taulukko1[[#This Row],[Alku PVM]] )=9))</f>
        <v>1</v>
      </c>
      <c r="AF3548" s="90" t="b">
        <f>OR(MONTH(Taulukko1[[#This Row],[Loppu PVM]])&lt;=9,AND(MONTH(Taulukko1[[#This Row],[Loppu PVM]] )=9))</f>
        <v>1</v>
      </c>
      <c r="AG3548" s="90" t="b">
        <f>OR(MONTH(Taulukko1[[#This Row],[Alku PVM]] )&lt;=6,AND(MONTH(Taulukko1[[#This Row],[Alku PVM]] )=6))</f>
        <v>1</v>
      </c>
      <c r="AH3548" s="90" t="b">
        <f>OR(MONTH(Taulukko1[[#This Row],[Loppu PVM]])&lt;=6,AND(MONTH(Taulukko1[[#This Row],[Loppu PVM]] )=6))</f>
        <v>1</v>
      </c>
    </row>
    <row r="3549" spans="1:34">
      <c r="A3549" s="69" t="s">
        <v>5082</v>
      </c>
      <c r="B3549" s="70">
        <v>42382</v>
      </c>
      <c r="C3549" s="69"/>
      <c r="D3549" s="71"/>
      <c r="E3549" s="72">
        <v>76</v>
      </c>
      <c r="F3549" s="70"/>
      <c r="G3549" s="73"/>
      <c r="H3549" s="72">
        <v>76</v>
      </c>
      <c r="I3549" s="127">
        <f>INDEX('TOL2008'!B:B,MATCH(A3549,'TOL2008'!A:A,0))</f>
        <v>74909</v>
      </c>
      <c r="J3549" s="128" t="str">
        <f>INDEX(Pääluokka!$H$2:$H$100,MATCH(VALUE(LEFT(Taulukko1[[#This Row],[TOL2008]],2)),Pääluokka!$G$2:$G$100,0))</f>
        <v>Ammatillinen, tieteellinen ja tekninen toiminta</v>
      </c>
      <c r="K3549" s="128" t="str">
        <f>INDEX(Pääluokka!$I$2:$I$100,MATCH(VALUE(LEFT(Taulukko1[[#This Row],[TOL2008]],2)),Pääluokka!$G$2:$G$100,0))</f>
        <v>Palvelualat (G-N, R, S)</v>
      </c>
      <c r="L3549" s="74" t="str">
        <f t="shared" si="557"/>
        <v>NA</v>
      </c>
      <c r="M3549" s="75">
        <f t="shared" si="558"/>
        <v>42382</v>
      </c>
      <c r="N3549" s="75">
        <f t="shared" si="559"/>
        <v>42433</v>
      </c>
      <c r="O3549" s="75">
        <f t="shared" si="550"/>
        <v>42370</v>
      </c>
      <c r="P3549" s="75">
        <f t="shared" si="551"/>
        <v>42430</v>
      </c>
      <c r="Q3549" s="41">
        <f t="shared" si="552"/>
        <v>2016</v>
      </c>
      <c r="R3549" s="41">
        <f t="shared" si="553"/>
        <v>2016</v>
      </c>
      <c r="S3549" s="75" t="str">
        <f>YEAR(Taulukko1[[#This Row],[Alku KK]])&amp;"Q"&amp;ROUNDDOWN((MONTH(Taulukko1[[#This Row],[Alku KK]])-1)/3+1,0)</f>
        <v>2016Q1</v>
      </c>
      <c r="T3549" s="75" t="str">
        <f>YEAR(Taulukko1[[#This Row],[Loppu KK]])&amp;"Q"&amp;ROUNDDOWN((MONTH(Taulukko1[[#This Row],[Loppu KK]])-1)/3+1,0)</f>
        <v>2016Q1</v>
      </c>
      <c r="U3549" s="66">
        <f>IF(COUNT(Taulukko1[[#This Row],[Neuvottelujen alaiset ]])=1,Taulukko1[[#This Row],[Neuvottelujen alaiset ]],Taulukko1[[#This Row],[Vähennystarve]])</f>
        <v>76</v>
      </c>
      <c r="V3549" s="76">
        <f t="shared" si="554"/>
        <v>1</v>
      </c>
      <c r="W3549" s="76" t="str">
        <f t="shared" si="555"/>
        <v>NA</v>
      </c>
      <c r="X3549" s="76" t="str">
        <f t="shared" si="556"/>
        <v>NA</v>
      </c>
      <c r="Y3549" s="90" t="b">
        <f>AND(MONTH(Taulukko1[[#This Row],[Alku PVM]] )=6,DAY(Taulukko1[[#This Row],[Alku PVM]] )&gt;19)</f>
        <v>0</v>
      </c>
      <c r="Z3549" s="90" t="b">
        <f>AND(MONTH(Taulukko1[[#This Row],[Loppu PVM]] )=6,DAY(Taulukko1[[#This Row],[Loppu PVM]] )&gt;19)</f>
        <v>0</v>
      </c>
      <c r="AA3549" s="90" t="b">
        <f>OR(MONTH(Taulukko1[[#This Row],[Alku PVM]] )&lt;=5,AND(MONTH(Taulukko1[[#This Row],[Alku PVM]] )=6,DAY(Taulukko1[[#This Row],[Alku PVM]] )&lt;20))</f>
        <v>1</v>
      </c>
      <c r="AB3549" s="90" t="b">
        <f>OR(MONTH(Taulukko1[[#This Row],[Loppu PVM]])&lt;=5,AND(MONTH(Taulukko1[[#This Row],[Loppu PVM]] )=6,DAY(Taulukko1[[#This Row],[Loppu PVM]])&lt;20))</f>
        <v>1</v>
      </c>
      <c r="AC3549" s="90" t="b">
        <f>OR(MONTH(Taulukko1[[#This Row],[Alku PVM]] )&lt;=3,AND(MONTH(Taulukko1[[#This Row],[Alku PVM]] )=3))</f>
        <v>1</v>
      </c>
      <c r="AD3549" s="90" t="b">
        <f>OR(MONTH(Taulukko1[[#This Row],[Loppu PVM]] )&lt;=3,AND(MONTH(Taulukko1[[#This Row],[Loppu PVM]] )=3))</f>
        <v>1</v>
      </c>
      <c r="AE3549" s="90" t="b">
        <f>OR(MONTH(Taulukko1[[#This Row],[Alku PVM]] )&lt;=9,AND(MONTH(Taulukko1[[#This Row],[Alku PVM]] )=9))</f>
        <v>1</v>
      </c>
      <c r="AF3549" s="90" t="b">
        <f>OR(MONTH(Taulukko1[[#This Row],[Loppu PVM]])&lt;=9,AND(MONTH(Taulukko1[[#This Row],[Loppu PVM]] )=9))</f>
        <v>1</v>
      </c>
      <c r="AG3549" s="90" t="b">
        <f>OR(MONTH(Taulukko1[[#This Row],[Alku PVM]] )&lt;=6,AND(MONTH(Taulukko1[[#This Row],[Alku PVM]] )=6))</f>
        <v>1</v>
      </c>
      <c r="AH3549" s="90" t="b">
        <f>OR(MONTH(Taulukko1[[#This Row],[Loppu PVM]])&lt;=6,AND(MONTH(Taulukko1[[#This Row],[Loppu PVM]] )=6))</f>
        <v>1</v>
      </c>
    </row>
    <row r="3550" spans="1:34">
      <c r="A3550" s="69" t="s">
        <v>5083</v>
      </c>
      <c r="B3550" s="70">
        <v>42382</v>
      </c>
      <c r="C3550" s="69" t="s">
        <v>1634</v>
      </c>
      <c r="D3550" s="71"/>
      <c r="E3550" s="72">
        <v>5</v>
      </c>
      <c r="F3550" s="70">
        <v>42452</v>
      </c>
      <c r="G3550" s="73">
        <v>5</v>
      </c>
      <c r="H3550" s="72">
        <v>20</v>
      </c>
      <c r="I3550" s="127">
        <f>INDEX('TOL2008'!B:B,MATCH(A3550,'TOL2008'!A:A,0))</f>
        <v>64190</v>
      </c>
      <c r="J3550" s="128" t="str">
        <f>INDEX(Pääluokka!$H$2:$H$100,MATCH(VALUE(LEFT(Taulukko1[[#This Row],[TOL2008]],2)),Pääluokka!$G$2:$G$100,0))</f>
        <v>Rahoitus- ja vakuutustoiminta</v>
      </c>
      <c r="K3550" s="128" t="str">
        <f>INDEX(Pääluokka!$I$2:$I$100,MATCH(VALUE(LEFT(Taulukko1[[#This Row],[TOL2008]],2)),Pääluokka!$G$2:$G$100,0))</f>
        <v>Palvelualat (G-N, R, S)</v>
      </c>
      <c r="L3550" s="74">
        <f t="shared" si="557"/>
        <v>70</v>
      </c>
      <c r="M3550" s="75">
        <f t="shared" si="558"/>
        <v>42382</v>
      </c>
      <c r="N3550" s="75">
        <f t="shared" si="559"/>
        <v>42452</v>
      </c>
      <c r="O3550" s="75">
        <f t="shared" si="550"/>
        <v>42370</v>
      </c>
      <c r="P3550" s="75">
        <f t="shared" si="551"/>
        <v>42430</v>
      </c>
      <c r="Q3550" s="41">
        <f t="shared" si="552"/>
        <v>2016</v>
      </c>
      <c r="R3550" s="41">
        <f t="shared" si="553"/>
        <v>2016</v>
      </c>
      <c r="S3550" s="75" t="str">
        <f>YEAR(Taulukko1[[#This Row],[Alku KK]])&amp;"Q"&amp;ROUNDDOWN((MONTH(Taulukko1[[#This Row],[Alku KK]])-1)/3+1,0)</f>
        <v>2016Q1</v>
      </c>
      <c r="T3550" s="75" t="str">
        <f>YEAR(Taulukko1[[#This Row],[Loppu KK]])&amp;"Q"&amp;ROUNDDOWN((MONTH(Taulukko1[[#This Row],[Loppu KK]])-1)/3+1,0)</f>
        <v>2016Q1</v>
      </c>
      <c r="U3550" s="66">
        <f>IF(COUNT(Taulukko1[[#This Row],[Neuvottelujen alaiset ]])=1,Taulukko1[[#This Row],[Neuvottelujen alaiset ]],Taulukko1[[#This Row],[Vähennystarve]])</f>
        <v>20</v>
      </c>
      <c r="V3550" s="76">
        <f t="shared" si="554"/>
        <v>0.25</v>
      </c>
      <c r="W3550" s="76">
        <f t="shared" si="555"/>
        <v>0.25</v>
      </c>
      <c r="X3550" s="76">
        <f t="shared" si="556"/>
        <v>1</v>
      </c>
      <c r="Y3550" s="90" t="b">
        <f>AND(MONTH(Taulukko1[[#This Row],[Alku PVM]] )=6,DAY(Taulukko1[[#This Row],[Alku PVM]] )&gt;19)</f>
        <v>0</v>
      </c>
      <c r="Z3550" s="90" t="b">
        <f>AND(MONTH(Taulukko1[[#This Row],[Loppu PVM]] )=6,DAY(Taulukko1[[#This Row],[Loppu PVM]] )&gt;19)</f>
        <v>0</v>
      </c>
      <c r="AA3550" s="90" t="b">
        <f>OR(MONTH(Taulukko1[[#This Row],[Alku PVM]] )&lt;=5,AND(MONTH(Taulukko1[[#This Row],[Alku PVM]] )=6,DAY(Taulukko1[[#This Row],[Alku PVM]] )&lt;20))</f>
        <v>1</v>
      </c>
      <c r="AB3550" s="90" t="b">
        <f>OR(MONTH(Taulukko1[[#This Row],[Loppu PVM]])&lt;=5,AND(MONTH(Taulukko1[[#This Row],[Loppu PVM]] )=6,DAY(Taulukko1[[#This Row],[Loppu PVM]])&lt;20))</f>
        <v>1</v>
      </c>
      <c r="AC3550" s="90" t="b">
        <f>OR(MONTH(Taulukko1[[#This Row],[Alku PVM]] )&lt;=3,AND(MONTH(Taulukko1[[#This Row],[Alku PVM]] )=3))</f>
        <v>1</v>
      </c>
      <c r="AD3550" s="90" t="b">
        <f>OR(MONTH(Taulukko1[[#This Row],[Loppu PVM]] )&lt;=3,AND(MONTH(Taulukko1[[#This Row],[Loppu PVM]] )=3))</f>
        <v>1</v>
      </c>
      <c r="AE3550" s="90" t="b">
        <f>OR(MONTH(Taulukko1[[#This Row],[Alku PVM]] )&lt;=9,AND(MONTH(Taulukko1[[#This Row],[Alku PVM]] )=9))</f>
        <v>1</v>
      </c>
      <c r="AF3550" s="90" t="b">
        <f>OR(MONTH(Taulukko1[[#This Row],[Loppu PVM]])&lt;=9,AND(MONTH(Taulukko1[[#This Row],[Loppu PVM]] )=9))</f>
        <v>1</v>
      </c>
      <c r="AG3550" s="90" t="b">
        <f>OR(MONTH(Taulukko1[[#This Row],[Alku PVM]] )&lt;=6,AND(MONTH(Taulukko1[[#This Row],[Alku PVM]] )=6))</f>
        <v>1</v>
      </c>
      <c r="AH3550" s="90" t="b">
        <f>OR(MONTH(Taulukko1[[#This Row],[Loppu PVM]])&lt;=6,AND(MONTH(Taulukko1[[#This Row],[Loppu PVM]] )=6))</f>
        <v>1</v>
      </c>
    </row>
    <row r="3551" spans="1:34">
      <c r="A3551" s="21" t="s">
        <v>366</v>
      </c>
      <c r="B3551" s="26">
        <v>42383</v>
      </c>
      <c r="C3551" s="77" t="s">
        <v>5084</v>
      </c>
      <c r="D3551" s="35"/>
      <c r="E3551" s="27">
        <v>55</v>
      </c>
      <c r="F3551" s="26">
        <v>42444</v>
      </c>
      <c r="G3551" s="33">
        <v>35</v>
      </c>
      <c r="H3551" s="27">
        <v>330</v>
      </c>
      <c r="I3551" s="126">
        <f>INDEX('TOL2008'!B:B,MATCH(A3551,'TOL2008'!A:A,0))</f>
        <v>47719</v>
      </c>
      <c r="J3551" s="133" t="str">
        <f>INDEX(Pääluokka!$H$2:$H$100,MATCH(VALUE(LEFT(Taulukko1[[#This Row],[TOL2008]],2)),Pääluokka!$G$2:$G$100,0))</f>
        <v>Tukku- ja vähittäiskauppa; moottoriajoneuvojen ja moottoripyörien korjaus</v>
      </c>
      <c r="K3551" s="133" t="str">
        <f>INDEX(Pääluokka!$I$2:$I$100,MATCH(VALUE(LEFT(Taulukko1[[#This Row],[TOL2008]],2)),Pääluokka!$G$2:$G$100,0))</f>
        <v>Palvelualat (G-N, R, S)</v>
      </c>
      <c r="L3551" s="41">
        <f t="shared" si="557"/>
        <v>61</v>
      </c>
      <c r="M3551" s="43">
        <f t="shared" si="558"/>
        <v>42383</v>
      </c>
      <c r="N3551" s="43">
        <f t="shared" si="559"/>
        <v>42444</v>
      </c>
      <c r="O3551" s="43">
        <f t="shared" si="550"/>
        <v>42370</v>
      </c>
      <c r="P3551" s="43">
        <f t="shared" si="551"/>
        <v>42430</v>
      </c>
      <c r="Q3551" s="41">
        <f t="shared" si="552"/>
        <v>2016</v>
      </c>
      <c r="R3551" s="41">
        <f t="shared" si="553"/>
        <v>2016</v>
      </c>
      <c r="S3551" s="43" t="str">
        <f>YEAR(Taulukko1[[#This Row],[Alku KK]])&amp;"Q"&amp;ROUNDDOWN((MONTH(Taulukko1[[#This Row],[Alku KK]])-1)/3+1,0)</f>
        <v>2016Q1</v>
      </c>
      <c r="T3551" s="43" t="str">
        <f>YEAR(Taulukko1[[#This Row],[Loppu KK]])&amp;"Q"&amp;ROUNDDOWN((MONTH(Taulukko1[[#This Row],[Loppu KK]])-1)/3+1,0)</f>
        <v>2016Q1</v>
      </c>
      <c r="U3551" s="66">
        <f>IF(COUNT(Taulukko1[[#This Row],[Neuvottelujen alaiset ]])=1,Taulukko1[[#This Row],[Neuvottelujen alaiset ]],Taulukko1[[#This Row],[Vähennystarve]])</f>
        <v>330</v>
      </c>
      <c r="V3551" s="44">
        <f t="shared" si="554"/>
        <v>0.16666666666666666</v>
      </c>
      <c r="W3551" s="44">
        <f t="shared" si="555"/>
        <v>0.10606060606060606</v>
      </c>
      <c r="X3551" s="44">
        <f t="shared" si="556"/>
        <v>0.63636363636363635</v>
      </c>
      <c r="Y3551" s="90" t="b">
        <f>AND(MONTH(Taulukko1[[#This Row],[Alku PVM]] )=6,DAY(Taulukko1[[#This Row],[Alku PVM]] )&gt;19)</f>
        <v>0</v>
      </c>
      <c r="Z3551" s="90" t="b">
        <f>AND(MONTH(Taulukko1[[#This Row],[Loppu PVM]] )=6,DAY(Taulukko1[[#This Row],[Loppu PVM]] )&gt;19)</f>
        <v>0</v>
      </c>
      <c r="AA3551" s="90" t="b">
        <f>OR(MONTH(Taulukko1[[#This Row],[Alku PVM]] )&lt;=5,AND(MONTH(Taulukko1[[#This Row],[Alku PVM]] )=6,DAY(Taulukko1[[#This Row],[Alku PVM]] )&lt;20))</f>
        <v>1</v>
      </c>
      <c r="AB3551" s="90" t="b">
        <f>OR(MONTH(Taulukko1[[#This Row],[Loppu PVM]])&lt;=5,AND(MONTH(Taulukko1[[#This Row],[Loppu PVM]] )=6,DAY(Taulukko1[[#This Row],[Loppu PVM]])&lt;20))</f>
        <v>1</v>
      </c>
      <c r="AC3551" s="90" t="b">
        <f>OR(MONTH(Taulukko1[[#This Row],[Alku PVM]] )&lt;=3,AND(MONTH(Taulukko1[[#This Row],[Alku PVM]] )=3))</f>
        <v>1</v>
      </c>
      <c r="AD3551" s="90" t="b">
        <f>OR(MONTH(Taulukko1[[#This Row],[Loppu PVM]] )&lt;=3,AND(MONTH(Taulukko1[[#This Row],[Loppu PVM]] )=3))</f>
        <v>1</v>
      </c>
      <c r="AE3551" s="90" t="b">
        <f>OR(MONTH(Taulukko1[[#This Row],[Alku PVM]] )&lt;=9,AND(MONTH(Taulukko1[[#This Row],[Alku PVM]] )=9))</f>
        <v>1</v>
      </c>
      <c r="AF3551" s="90" t="b">
        <f>OR(MONTH(Taulukko1[[#This Row],[Loppu PVM]])&lt;=9,AND(MONTH(Taulukko1[[#This Row],[Loppu PVM]] )=9))</f>
        <v>1</v>
      </c>
      <c r="AG3551" s="90" t="b">
        <f>OR(MONTH(Taulukko1[[#This Row],[Alku PVM]] )&lt;=6,AND(MONTH(Taulukko1[[#This Row],[Alku PVM]] )=6))</f>
        <v>1</v>
      </c>
      <c r="AH3551" s="90" t="b">
        <f>OR(MONTH(Taulukko1[[#This Row],[Loppu PVM]])&lt;=6,AND(MONTH(Taulukko1[[#This Row],[Loppu PVM]] )=6))</f>
        <v>1</v>
      </c>
    </row>
    <row r="3552" spans="1:34">
      <c r="A3552" s="69" t="s">
        <v>105</v>
      </c>
      <c r="B3552" s="70">
        <v>42384</v>
      </c>
      <c r="C3552" s="69" t="s">
        <v>5160</v>
      </c>
      <c r="D3552" s="71"/>
      <c r="E3552" s="72">
        <v>18</v>
      </c>
      <c r="F3552" s="70"/>
      <c r="G3552" s="73"/>
      <c r="H3552" s="72">
        <v>18</v>
      </c>
      <c r="I3552" s="127">
        <f>INDEX('TOL2008'!B:B,MATCH(A3552,'TOL2008'!A:A,0))</f>
        <v>61200</v>
      </c>
      <c r="J3552" s="128" t="str">
        <f>INDEX(Pääluokka!$H$2:$H$100,MATCH(VALUE(LEFT(Taulukko1[[#This Row],[TOL2008]],2)),Pääluokka!$G$2:$G$100,0))</f>
        <v>Informaatio ja viestintä</v>
      </c>
      <c r="K3552" s="128" t="str">
        <f>INDEX(Pääluokka!$I$2:$I$100,MATCH(VALUE(LEFT(Taulukko1[[#This Row],[TOL2008]],2)),Pääluokka!$G$2:$G$100,0))</f>
        <v>Palvelualat (G-N, R, S)</v>
      </c>
      <c r="L3552" s="74" t="str">
        <f t="shared" si="557"/>
        <v>NA</v>
      </c>
      <c r="M3552" s="75">
        <f t="shared" si="558"/>
        <v>42384</v>
      </c>
      <c r="N3552" s="75">
        <f t="shared" si="559"/>
        <v>42435</v>
      </c>
      <c r="O3552" s="75">
        <f t="shared" si="550"/>
        <v>42370</v>
      </c>
      <c r="P3552" s="75">
        <f t="shared" si="551"/>
        <v>42430</v>
      </c>
      <c r="Q3552" s="41">
        <f t="shared" si="552"/>
        <v>2016</v>
      </c>
      <c r="R3552" s="41">
        <f t="shared" si="553"/>
        <v>2016</v>
      </c>
      <c r="S3552" s="75" t="str">
        <f>YEAR(Taulukko1[[#This Row],[Alku KK]])&amp;"Q"&amp;ROUNDDOWN((MONTH(Taulukko1[[#This Row],[Alku KK]])-1)/3+1,0)</f>
        <v>2016Q1</v>
      </c>
      <c r="T3552" s="75" t="str">
        <f>YEAR(Taulukko1[[#This Row],[Loppu KK]])&amp;"Q"&amp;ROUNDDOWN((MONTH(Taulukko1[[#This Row],[Loppu KK]])-1)/3+1,0)</f>
        <v>2016Q1</v>
      </c>
      <c r="U3552" s="66">
        <f>IF(COUNT(Taulukko1[[#This Row],[Neuvottelujen alaiset ]])=1,Taulukko1[[#This Row],[Neuvottelujen alaiset ]],Taulukko1[[#This Row],[Vähennystarve]])</f>
        <v>18</v>
      </c>
      <c r="V3552" s="76">
        <f t="shared" si="554"/>
        <v>1</v>
      </c>
      <c r="W3552" s="76" t="str">
        <f t="shared" si="555"/>
        <v>NA</v>
      </c>
      <c r="X3552" s="76" t="str">
        <f t="shared" si="556"/>
        <v>NA</v>
      </c>
      <c r="Y3552" s="90" t="b">
        <f>AND(MONTH(Taulukko1[[#This Row],[Alku PVM]] )=6,DAY(Taulukko1[[#This Row],[Alku PVM]] )&gt;19)</f>
        <v>0</v>
      </c>
      <c r="Z3552" s="90" t="b">
        <f>AND(MONTH(Taulukko1[[#This Row],[Loppu PVM]] )=6,DAY(Taulukko1[[#This Row],[Loppu PVM]] )&gt;19)</f>
        <v>0</v>
      </c>
      <c r="AA3552" s="90" t="b">
        <f>OR(MONTH(Taulukko1[[#This Row],[Alku PVM]] )&lt;=5,AND(MONTH(Taulukko1[[#This Row],[Alku PVM]] )=6,DAY(Taulukko1[[#This Row],[Alku PVM]] )&lt;20))</f>
        <v>1</v>
      </c>
      <c r="AB3552" s="90" t="b">
        <f>OR(MONTH(Taulukko1[[#This Row],[Loppu PVM]])&lt;=5,AND(MONTH(Taulukko1[[#This Row],[Loppu PVM]] )=6,DAY(Taulukko1[[#This Row],[Loppu PVM]])&lt;20))</f>
        <v>1</v>
      </c>
      <c r="AC3552" s="90" t="b">
        <f>OR(MONTH(Taulukko1[[#This Row],[Alku PVM]] )&lt;=3,AND(MONTH(Taulukko1[[#This Row],[Alku PVM]] )=3))</f>
        <v>1</v>
      </c>
      <c r="AD3552" s="90" t="b">
        <f>OR(MONTH(Taulukko1[[#This Row],[Loppu PVM]] )&lt;=3,AND(MONTH(Taulukko1[[#This Row],[Loppu PVM]] )=3))</f>
        <v>1</v>
      </c>
      <c r="AE3552" s="90" t="b">
        <f>OR(MONTH(Taulukko1[[#This Row],[Alku PVM]] )&lt;=9,AND(MONTH(Taulukko1[[#This Row],[Alku PVM]] )=9))</f>
        <v>1</v>
      </c>
      <c r="AF3552" s="90" t="b">
        <f>OR(MONTH(Taulukko1[[#This Row],[Loppu PVM]])&lt;=9,AND(MONTH(Taulukko1[[#This Row],[Loppu PVM]] )=9))</f>
        <v>1</v>
      </c>
      <c r="AG3552" s="90" t="b">
        <f>OR(MONTH(Taulukko1[[#This Row],[Alku PVM]] )&lt;=6,AND(MONTH(Taulukko1[[#This Row],[Alku PVM]] )=6))</f>
        <v>1</v>
      </c>
      <c r="AH3552" s="90" t="b">
        <f>OR(MONTH(Taulukko1[[#This Row],[Loppu PVM]])&lt;=6,AND(MONTH(Taulukko1[[#This Row],[Loppu PVM]] )=6))</f>
        <v>1</v>
      </c>
    </row>
    <row r="3553" spans="1:34">
      <c r="A3553" s="69" t="s">
        <v>4890</v>
      </c>
      <c r="B3553" s="70">
        <v>42387</v>
      </c>
      <c r="C3553" s="69" t="s">
        <v>5170</v>
      </c>
      <c r="D3553" s="71"/>
      <c r="E3553" s="72">
        <v>45</v>
      </c>
      <c r="F3553" s="70">
        <v>42438</v>
      </c>
      <c r="G3553" s="73">
        <v>42</v>
      </c>
      <c r="H3553" s="72">
        <v>314</v>
      </c>
      <c r="I3553" s="127">
        <f>INDEX('TOL2008'!B:B,MATCH(A3553,'TOL2008'!A:A,0))</f>
        <v>17120</v>
      </c>
      <c r="J3553" s="128" t="str">
        <f>INDEX(Pääluokka!$H$2:$H$100,MATCH(VALUE(LEFT(Taulukko1[[#This Row],[TOL2008]],2)),Pääluokka!$G$2:$G$100,0))</f>
        <v>Teollisuus</v>
      </c>
      <c r="K3553" s="128" t="str">
        <f>INDEX(Pääluokka!$I$2:$I$100,MATCH(VALUE(LEFT(Taulukko1[[#This Row],[TOL2008]],2)),Pääluokka!$G$2:$G$100,0))</f>
        <v>Teollisuus (C-E)</v>
      </c>
      <c r="L3553" s="74">
        <f t="shared" si="557"/>
        <v>51</v>
      </c>
      <c r="M3553" s="75">
        <f t="shared" si="558"/>
        <v>42387</v>
      </c>
      <c r="N3553" s="75">
        <f t="shared" si="559"/>
        <v>42438</v>
      </c>
      <c r="O3553" s="75">
        <f t="shared" si="550"/>
        <v>42370</v>
      </c>
      <c r="P3553" s="75">
        <f t="shared" si="551"/>
        <v>42430</v>
      </c>
      <c r="Q3553" s="41">
        <f t="shared" si="552"/>
        <v>2016</v>
      </c>
      <c r="R3553" s="41">
        <f t="shared" si="553"/>
        <v>2016</v>
      </c>
      <c r="S3553" s="75" t="str">
        <f>YEAR(Taulukko1[[#This Row],[Alku KK]])&amp;"Q"&amp;ROUNDDOWN((MONTH(Taulukko1[[#This Row],[Alku KK]])-1)/3+1,0)</f>
        <v>2016Q1</v>
      </c>
      <c r="T3553" s="75" t="str">
        <f>YEAR(Taulukko1[[#This Row],[Loppu KK]])&amp;"Q"&amp;ROUNDDOWN((MONTH(Taulukko1[[#This Row],[Loppu KK]])-1)/3+1,0)</f>
        <v>2016Q1</v>
      </c>
      <c r="U3553" s="66">
        <f>IF(COUNT(Taulukko1[[#This Row],[Neuvottelujen alaiset ]])=1,Taulukko1[[#This Row],[Neuvottelujen alaiset ]],Taulukko1[[#This Row],[Vähennystarve]])</f>
        <v>314</v>
      </c>
      <c r="V3553" s="76">
        <f t="shared" si="554"/>
        <v>0.14331210191082802</v>
      </c>
      <c r="W3553" s="76">
        <f t="shared" si="555"/>
        <v>0.13375796178343949</v>
      </c>
      <c r="X3553" s="76">
        <f t="shared" si="556"/>
        <v>0.93333333333333335</v>
      </c>
      <c r="Y3553" s="90" t="b">
        <f>AND(MONTH(Taulukko1[[#This Row],[Alku PVM]] )=6,DAY(Taulukko1[[#This Row],[Alku PVM]] )&gt;19)</f>
        <v>0</v>
      </c>
      <c r="Z3553" s="90" t="b">
        <f>AND(MONTH(Taulukko1[[#This Row],[Loppu PVM]] )=6,DAY(Taulukko1[[#This Row],[Loppu PVM]] )&gt;19)</f>
        <v>0</v>
      </c>
      <c r="AA3553" s="90" t="b">
        <f>OR(MONTH(Taulukko1[[#This Row],[Alku PVM]] )&lt;=5,AND(MONTH(Taulukko1[[#This Row],[Alku PVM]] )=6,DAY(Taulukko1[[#This Row],[Alku PVM]] )&lt;20))</f>
        <v>1</v>
      </c>
      <c r="AB3553" s="90" t="b">
        <f>OR(MONTH(Taulukko1[[#This Row],[Loppu PVM]])&lt;=5,AND(MONTH(Taulukko1[[#This Row],[Loppu PVM]] )=6,DAY(Taulukko1[[#This Row],[Loppu PVM]])&lt;20))</f>
        <v>1</v>
      </c>
      <c r="AC3553" s="90" t="b">
        <f>OR(MONTH(Taulukko1[[#This Row],[Alku PVM]] )&lt;=3,AND(MONTH(Taulukko1[[#This Row],[Alku PVM]] )=3))</f>
        <v>1</v>
      </c>
      <c r="AD3553" s="90" t="b">
        <f>OR(MONTH(Taulukko1[[#This Row],[Loppu PVM]] )&lt;=3,AND(MONTH(Taulukko1[[#This Row],[Loppu PVM]] )=3))</f>
        <v>1</v>
      </c>
      <c r="AE3553" s="90" t="b">
        <f>OR(MONTH(Taulukko1[[#This Row],[Alku PVM]] )&lt;=9,AND(MONTH(Taulukko1[[#This Row],[Alku PVM]] )=9))</f>
        <v>1</v>
      </c>
      <c r="AF3553" s="90" t="b">
        <f>OR(MONTH(Taulukko1[[#This Row],[Loppu PVM]])&lt;=9,AND(MONTH(Taulukko1[[#This Row],[Loppu PVM]] )=9))</f>
        <v>1</v>
      </c>
      <c r="AG3553" s="90" t="b">
        <f>OR(MONTH(Taulukko1[[#This Row],[Alku PVM]] )&lt;=6,AND(MONTH(Taulukko1[[#This Row],[Alku PVM]] )=6))</f>
        <v>1</v>
      </c>
      <c r="AH3553" s="90" t="b">
        <f>OR(MONTH(Taulukko1[[#This Row],[Loppu PVM]])&lt;=6,AND(MONTH(Taulukko1[[#This Row],[Loppu PVM]] )=6))</f>
        <v>1</v>
      </c>
    </row>
    <row r="3554" spans="1:34">
      <c r="A3554" s="21" t="s">
        <v>1276</v>
      </c>
      <c r="B3554" s="26">
        <v>42387</v>
      </c>
      <c r="C3554" s="25" t="s">
        <v>5165</v>
      </c>
      <c r="D3554" s="35"/>
      <c r="E3554" s="27">
        <v>49</v>
      </c>
      <c r="F3554" s="26">
        <v>42066</v>
      </c>
      <c r="G3554" s="33">
        <v>4</v>
      </c>
      <c r="H3554" s="27">
        <v>204</v>
      </c>
      <c r="I3554" s="126">
        <f>INDEX('TOL2008'!B:B,MATCH(A3554,'TOL2008'!A:A,0))</f>
        <v>64190</v>
      </c>
      <c r="J3554" s="133" t="str">
        <f>INDEX(Pääluokka!$H$2:$H$100,MATCH(VALUE(LEFT(Taulukko1[[#This Row],[TOL2008]],2)),Pääluokka!$G$2:$G$100,0))</f>
        <v>Rahoitus- ja vakuutustoiminta</v>
      </c>
      <c r="K3554" s="133" t="str">
        <f>INDEX(Pääluokka!$I$2:$I$100,MATCH(VALUE(LEFT(Taulukko1[[#This Row],[TOL2008]],2)),Pääluokka!$G$2:$G$100,0))</f>
        <v>Palvelualat (G-N, R, S)</v>
      </c>
      <c r="L3554" s="41" t="str">
        <f t="shared" si="557"/>
        <v>NA</v>
      </c>
      <c r="M3554" s="43">
        <f t="shared" si="558"/>
        <v>42387</v>
      </c>
      <c r="N3554" s="43">
        <f t="shared" si="559"/>
        <v>42066</v>
      </c>
      <c r="O3554" s="43">
        <f t="shared" si="550"/>
        <v>42370</v>
      </c>
      <c r="P3554" s="43">
        <f t="shared" si="551"/>
        <v>42064</v>
      </c>
      <c r="Q3554" s="41">
        <f t="shared" si="552"/>
        <v>2016</v>
      </c>
      <c r="R3554" s="41">
        <f t="shared" si="553"/>
        <v>2015</v>
      </c>
      <c r="S3554" s="43" t="str">
        <f>YEAR(Taulukko1[[#This Row],[Alku KK]])&amp;"Q"&amp;ROUNDDOWN((MONTH(Taulukko1[[#This Row],[Alku KK]])-1)/3+1,0)</f>
        <v>2016Q1</v>
      </c>
      <c r="T3554" s="43" t="str">
        <f>YEAR(Taulukko1[[#This Row],[Loppu KK]])&amp;"Q"&amp;ROUNDDOWN((MONTH(Taulukko1[[#This Row],[Loppu KK]])-1)/3+1,0)</f>
        <v>2015Q1</v>
      </c>
      <c r="U3554" s="66">
        <f>IF(COUNT(Taulukko1[[#This Row],[Neuvottelujen alaiset ]])=1,Taulukko1[[#This Row],[Neuvottelujen alaiset ]],Taulukko1[[#This Row],[Vähennystarve]])</f>
        <v>204</v>
      </c>
      <c r="V3554" s="44">
        <f t="shared" si="554"/>
        <v>0.24019607843137256</v>
      </c>
      <c r="W3554" s="44">
        <f t="shared" si="555"/>
        <v>1.9607843137254902E-2</v>
      </c>
      <c r="X3554" s="44">
        <f t="shared" si="556"/>
        <v>8.1632653061224483E-2</v>
      </c>
      <c r="Y3554" s="90" t="b">
        <f>AND(MONTH(Taulukko1[[#This Row],[Alku PVM]] )=6,DAY(Taulukko1[[#This Row],[Alku PVM]] )&gt;19)</f>
        <v>0</v>
      </c>
      <c r="Z3554" s="90" t="b">
        <f>AND(MONTH(Taulukko1[[#This Row],[Loppu PVM]] )=6,DAY(Taulukko1[[#This Row],[Loppu PVM]] )&gt;19)</f>
        <v>0</v>
      </c>
      <c r="AA3554" s="90" t="b">
        <f>OR(MONTH(Taulukko1[[#This Row],[Alku PVM]] )&lt;=5,AND(MONTH(Taulukko1[[#This Row],[Alku PVM]] )=6,DAY(Taulukko1[[#This Row],[Alku PVM]] )&lt;20))</f>
        <v>1</v>
      </c>
      <c r="AB3554" s="90" t="b">
        <f>OR(MONTH(Taulukko1[[#This Row],[Loppu PVM]])&lt;=5,AND(MONTH(Taulukko1[[#This Row],[Loppu PVM]] )=6,DAY(Taulukko1[[#This Row],[Loppu PVM]])&lt;20))</f>
        <v>1</v>
      </c>
      <c r="AC3554" s="90" t="b">
        <f>OR(MONTH(Taulukko1[[#This Row],[Alku PVM]] )&lt;=3,AND(MONTH(Taulukko1[[#This Row],[Alku PVM]] )=3))</f>
        <v>1</v>
      </c>
      <c r="AD3554" s="90" t="b">
        <f>OR(MONTH(Taulukko1[[#This Row],[Loppu PVM]] )&lt;=3,AND(MONTH(Taulukko1[[#This Row],[Loppu PVM]] )=3))</f>
        <v>1</v>
      </c>
      <c r="AE3554" s="90" t="b">
        <f>OR(MONTH(Taulukko1[[#This Row],[Alku PVM]] )&lt;=9,AND(MONTH(Taulukko1[[#This Row],[Alku PVM]] )=9))</f>
        <v>1</v>
      </c>
      <c r="AF3554" s="90" t="b">
        <f>OR(MONTH(Taulukko1[[#This Row],[Loppu PVM]])&lt;=9,AND(MONTH(Taulukko1[[#This Row],[Loppu PVM]] )=9))</f>
        <v>1</v>
      </c>
      <c r="AG3554" s="90" t="b">
        <f>OR(MONTH(Taulukko1[[#This Row],[Alku PVM]] )&lt;=6,AND(MONTH(Taulukko1[[#This Row],[Alku PVM]] )=6))</f>
        <v>1</v>
      </c>
      <c r="AH3554" s="90" t="b">
        <f>OR(MONTH(Taulukko1[[#This Row],[Loppu PVM]])&lt;=6,AND(MONTH(Taulukko1[[#This Row],[Loppu PVM]] )=6))</f>
        <v>1</v>
      </c>
    </row>
    <row r="3555" spans="1:34">
      <c r="A3555" s="21" t="s">
        <v>353</v>
      </c>
      <c r="B3555" s="26">
        <v>42387</v>
      </c>
      <c r="C3555" s="21" t="s">
        <v>5088</v>
      </c>
      <c r="D3555" s="35"/>
      <c r="E3555" s="27"/>
      <c r="F3555" s="26"/>
      <c r="G3555" s="33"/>
      <c r="H3555" s="27">
        <v>46</v>
      </c>
      <c r="I3555" s="126">
        <f>INDEX('TOL2008'!B:B,MATCH(A3555,'TOL2008'!A:A,0))</f>
        <v>32501</v>
      </c>
      <c r="J3555" s="133" t="str">
        <f>INDEX(Pääluokka!$H$2:$H$100,MATCH(VALUE(LEFT(Taulukko1[[#This Row],[TOL2008]],2)),Pääluokka!$G$2:$G$100,0))</f>
        <v>Teollisuus</v>
      </c>
      <c r="K3555" s="133" t="str">
        <f>INDEX(Pääluokka!$I$2:$I$100,MATCH(VALUE(LEFT(Taulukko1[[#This Row],[TOL2008]],2)),Pääluokka!$G$2:$G$100,0))</f>
        <v>Teollisuus (C-E)</v>
      </c>
      <c r="L3555" s="41" t="str">
        <f t="shared" si="557"/>
        <v>NA</v>
      </c>
      <c r="M3555" s="43">
        <f t="shared" si="558"/>
        <v>42387</v>
      </c>
      <c r="N3555" s="43">
        <f t="shared" si="559"/>
        <v>42438</v>
      </c>
      <c r="O3555" s="43">
        <f t="shared" si="550"/>
        <v>42370</v>
      </c>
      <c r="P3555" s="43">
        <f t="shared" si="551"/>
        <v>42430</v>
      </c>
      <c r="Q3555" s="41">
        <f t="shared" si="552"/>
        <v>2016</v>
      </c>
      <c r="R3555" s="41">
        <f t="shared" si="553"/>
        <v>2016</v>
      </c>
      <c r="S3555" s="43" t="str">
        <f>YEAR(Taulukko1[[#This Row],[Alku KK]])&amp;"Q"&amp;ROUNDDOWN((MONTH(Taulukko1[[#This Row],[Alku KK]])-1)/3+1,0)</f>
        <v>2016Q1</v>
      </c>
      <c r="T3555" s="43" t="str">
        <f>YEAR(Taulukko1[[#This Row],[Loppu KK]])&amp;"Q"&amp;ROUNDDOWN((MONTH(Taulukko1[[#This Row],[Loppu KK]])-1)/3+1,0)</f>
        <v>2016Q1</v>
      </c>
      <c r="U3555" s="66">
        <f>IF(COUNT(Taulukko1[[#This Row],[Neuvottelujen alaiset ]])=1,Taulukko1[[#This Row],[Neuvottelujen alaiset ]],Taulukko1[[#This Row],[Vähennystarve]])</f>
        <v>46</v>
      </c>
      <c r="V3555" s="44" t="str">
        <f t="shared" si="554"/>
        <v>NA</v>
      </c>
      <c r="W3555" s="44" t="str">
        <f t="shared" si="555"/>
        <v>NA</v>
      </c>
      <c r="X3555" s="44" t="str">
        <f t="shared" si="556"/>
        <v>NA</v>
      </c>
      <c r="Y3555" s="90" t="b">
        <f>AND(MONTH(Taulukko1[[#This Row],[Alku PVM]] )=6,DAY(Taulukko1[[#This Row],[Alku PVM]] )&gt;19)</f>
        <v>0</v>
      </c>
      <c r="Z3555" s="90" t="b">
        <f>AND(MONTH(Taulukko1[[#This Row],[Loppu PVM]] )=6,DAY(Taulukko1[[#This Row],[Loppu PVM]] )&gt;19)</f>
        <v>0</v>
      </c>
      <c r="AA3555" s="90" t="b">
        <f>OR(MONTH(Taulukko1[[#This Row],[Alku PVM]] )&lt;=5,AND(MONTH(Taulukko1[[#This Row],[Alku PVM]] )=6,DAY(Taulukko1[[#This Row],[Alku PVM]] )&lt;20))</f>
        <v>1</v>
      </c>
      <c r="AB3555" s="90" t="b">
        <f>OR(MONTH(Taulukko1[[#This Row],[Loppu PVM]])&lt;=5,AND(MONTH(Taulukko1[[#This Row],[Loppu PVM]] )=6,DAY(Taulukko1[[#This Row],[Loppu PVM]])&lt;20))</f>
        <v>1</v>
      </c>
      <c r="AC3555" s="90" t="b">
        <f>OR(MONTH(Taulukko1[[#This Row],[Alku PVM]] )&lt;=3,AND(MONTH(Taulukko1[[#This Row],[Alku PVM]] )=3))</f>
        <v>1</v>
      </c>
      <c r="AD3555" s="90" t="b">
        <f>OR(MONTH(Taulukko1[[#This Row],[Loppu PVM]] )&lt;=3,AND(MONTH(Taulukko1[[#This Row],[Loppu PVM]] )=3))</f>
        <v>1</v>
      </c>
      <c r="AE3555" s="90" t="b">
        <f>OR(MONTH(Taulukko1[[#This Row],[Alku PVM]] )&lt;=9,AND(MONTH(Taulukko1[[#This Row],[Alku PVM]] )=9))</f>
        <v>1</v>
      </c>
      <c r="AF3555" s="90" t="b">
        <f>OR(MONTH(Taulukko1[[#This Row],[Loppu PVM]])&lt;=9,AND(MONTH(Taulukko1[[#This Row],[Loppu PVM]] )=9))</f>
        <v>1</v>
      </c>
      <c r="AG3555" s="90" t="b">
        <f>OR(MONTH(Taulukko1[[#This Row],[Alku PVM]] )&lt;=6,AND(MONTH(Taulukko1[[#This Row],[Alku PVM]] )=6))</f>
        <v>1</v>
      </c>
      <c r="AH3555" s="90" t="b">
        <f>OR(MONTH(Taulukko1[[#This Row],[Loppu PVM]])&lt;=6,AND(MONTH(Taulukko1[[#This Row],[Loppu PVM]] )=6))</f>
        <v>1</v>
      </c>
    </row>
    <row r="3556" spans="1:34">
      <c r="A3556" s="21" t="s">
        <v>36</v>
      </c>
      <c r="B3556" s="26">
        <v>42388</v>
      </c>
      <c r="C3556" s="25" t="s">
        <v>5093</v>
      </c>
      <c r="D3556" s="35"/>
      <c r="E3556" s="27">
        <v>25</v>
      </c>
      <c r="F3556" s="26"/>
      <c r="G3556" s="33"/>
      <c r="H3556" s="27">
        <v>100</v>
      </c>
      <c r="I3556" s="126">
        <f>INDEX('TOL2008'!B:B,MATCH(A3556,'TOL2008'!A:A,0))</f>
        <v>45111</v>
      </c>
      <c r="J3556" s="133" t="str">
        <f>INDEX(Pääluokka!$H$2:$H$100,MATCH(VALUE(LEFT(Taulukko1[[#This Row],[TOL2008]],2)),Pääluokka!$G$2:$G$100,0))</f>
        <v>Tukku- ja vähittäiskauppa; moottoriajoneuvojen ja moottoripyörien korjaus</v>
      </c>
      <c r="K3556" s="133" t="str">
        <f>INDEX(Pääluokka!$I$2:$I$100,MATCH(VALUE(LEFT(Taulukko1[[#This Row],[TOL2008]],2)),Pääluokka!$G$2:$G$100,0))</f>
        <v>Palvelualat (G-N, R, S)</v>
      </c>
      <c r="L3556" s="41" t="str">
        <f t="shared" si="557"/>
        <v>NA</v>
      </c>
      <c r="M3556" s="43">
        <f t="shared" si="558"/>
        <v>42388</v>
      </c>
      <c r="N3556" s="43">
        <f t="shared" si="559"/>
        <v>42439</v>
      </c>
      <c r="O3556" s="43">
        <f t="shared" si="550"/>
        <v>42370</v>
      </c>
      <c r="P3556" s="43">
        <f t="shared" si="551"/>
        <v>42430</v>
      </c>
      <c r="Q3556" s="41">
        <f t="shared" si="552"/>
        <v>2016</v>
      </c>
      <c r="R3556" s="41">
        <f t="shared" si="553"/>
        <v>2016</v>
      </c>
      <c r="S3556" s="43" t="str">
        <f>YEAR(Taulukko1[[#This Row],[Alku KK]])&amp;"Q"&amp;ROUNDDOWN((MONTH(Taulukko1[[#This Row],[Alku KK]])-1)/3+1,0)</f>
        <v>2016Q1</v>
      </c>
      <c r="T3556" s="43" t="str">
        <f>YEAR(Taulukko1[[#This Row],[Loppu KK]])&amp;"Q"&amp;ROUNDDOWN((MONTH(Taulukko1[[#This Row],[Loppu KK]])-1)/3+1,0)</f>
        <v>2016Q1</v>
      </c>
      <c r="U3556" s="66">
        <f>IF(COUNT(Taulukko1[[#This Row],[Neuvottelujen alaiset ]])=1,Taulukko1[[#This Row],[Neuvottelujen alaiset ]],Taulukko1[[#This Row],[Vähennystarve]])</f>
        <v>100</v>
      </c>
      <c r="V3556" s="44">
        <f t="shared" si="554"/>
        <v>0.25</v>
      </c>
      <c r="W3556" s="44" t="str">
        <f t="shared" si="555"/>
        <v>NA</v>
      </c>
      <c r="X3556" s="44" t="str">
        <f t="shared" si="556"/>
        <v>NA</v>
      </c>
      <c r="Y3556" s="90" t="b">
        <f>AND(MONTH(Taulukko1[[#This Row],[Alku PVM]] )=6,DAY(Taulukko1[[#This Row],[Alku PVM]] )&gt;19)</f>
        <v>0</v>
      </c>
      <c r="Z3556" s="90" t="b">
        <f>AND(MONTH(Taulukko1[[#This Row],[Loppu PVM]] )=6,DAY(Taulukko1[[#This Row],[Loppu PVM]] )&gt;19)</f>
        <v>0</v>
      </c>
      <c r="AA3556" s="90" t="b">
        <f>OR(MONTH(Taulukko1[[#This Row],[Alku PVM]] )&lt;=5,AND(MONTH(Taulukko1[[#This Row],[Alku PVM]] )=6,DAY(Taulukko1[[#This Row],[Alku PVM]] )&lt;20))</f>
        <v>1</v>
      </c>
      <c r="AB3556" s="90" t="b">
        <f>OR(MONTH(Taulukko1[[#This Row],[Loppu PVM]])&lt;=5,AND(MONTH(Taulukko1[[#This Row],[Loppu PVM]] )=6,DAY(Taulukko1[[#This Row],[Loppu PVM]])&lt;20))</f>
        <v>1</v>
      </c>
      <c r="AC3556" s="90" t="b">
        <f>OR(MONTH(Taulukko1[[#This Row],[Alku PVM]] )&lt;=3,AND(MONTH(Taulukko1[[#This Row],[Alku PVM]] )=3))</f>
        <v>1</v>
      </c>
      <c r="AD3556" s="90" t="b">
        <f>OR(MONTH(Taulukko1[[#This Row],[Loppu PVM]] )&lt;=3,AND(MONTH(Taulukko1[[#This Row],[Loppu PVM]] )=3))</f>
        <v>1</v>
      </c>
      <c r="AE3556" s="90" t="b">
        <f>OR(MONTH(Taulukko1[[#This Row],[Alku PVM]] )&lt;=9,AND(MONTH(Taulukko1[[#This Row],[Alku PVM]] )=9))</f>
        <v>1</v>
      </c>
      <c r="AF3556" s="90" t="b">
        <f>OR(MONTH(Taulukko1[[#This Row],[Loppu PVM]])&lt;=9,AND(MONTH(Taulukko1[[#This Row],[Loppu PVM]] )=9))</f>
        <v>1</v>
      </c>
      <c r="AG3556" s="90" t="b">
        <f>OR(MONTH(Taulukko1[[#This Row],[Alku PVM]] )&lt;=6,AND(MONTH(Taulukko1[[#This Row],[Alku PVM]] )=6))</f>
        <v>1</v>
      </c>
      <c r="AH3556" s="90" t="b">
        <f>OR(MONTH(Taulukko1[[#This Row],[Loppu PVM]])&lt;=6,AND(MONTH(Taulukko1[[#This Row],[Loppu PVM]] )=6))</f>
        <v>1</v>
      </c>
    </row>
    <row r="3557" spans="1:34">
      <c r="A3557" s="21" t="s">
        <v>1247</v>
      </c>
      <c r="B3557" s="70">
        <v>42388</v>
      </c>
      <c r="C3557" s="69" t="s">
        <v>5096</v>
      </c>
      <c r="D3557" s="71"/>
      <c r="E3557" s="72">
        <v>15</v>
      </c>
      <c r="F3557" s="70">
        <v>42409</v>
      </c>
      <c r="G3557" s="73">
        <v>8</v>
      </c>
      <c r="H3557" s="72">
        <v>69</v>
      </c>
      <c r="I3557" s="127">
        <f>INDEX('TOL2008'!B:B,MATCH(A3557,'TOL2008'!A:A,0))</f>
        <v>27120</v>
      </c>
      <c r="J3557" s="128" t="str">
        <f>INDEX(Pääluokka!$H$2:$H$100,MATCH(VALUE(LEFT(Taulukko1[[#This Row],[TOL2008]],2)),Pääluokka!$G$2:$G$100,0))</f>
        <v>Teollisuus</v>
      </c>
      <c r="K3557" s="128" t="str">
        <f>INDEX(Pääluokka!$I$2:$I$100,MATCH(VALUE(LEFT(Taulukko1[[#This Row],[TOL2008]],2)),Pääluokka!$G$2:$G$100,0))</f>
        <v>Teollisuus (C-E)</v>
      </c>
      <c r="L3557" s="74">
        <f t="shared" si="557"/>
        <v>21</v>
      </c>
      <c r="M3557" s="75">
        <f t="shared" si="558"/>
        <v>42388</v>
      </c>
      <c r="N3557" s="75">
        <f t="shared" si="559"/>
        <v>42409</v>
      </c>
      <c r="O3557" s="75">
        <f t="shared" si="550"/>
        <v>42370</v>
      </c>
      <c r="P3557" s="75">
        <f t="shared" si="551"/>
        <v>42401</v>
      </c>
      <c r="Q3557" s="41">
        <f t="shared" si="552"/>
        <v>2016</v>
      </c>
      <c r="R3557" s="41">
        <f t="shared" si="553"/>
        <v>2016</v>
      </c>
      <c r="S3557" s="75" t="str">
        <f>YEAR(Taulukko1[[#This Row],[Alku KK]])&amp;"Q"&amp;ROUNDDOWN((MONTH(Taulukko1[[#This Row],[Alku KK]])-1)/3+1,0)</f>
        <v>2016Q1</v>
      </c>
      <c r="T3557" s="75" t="str">
        <f>YEAR(Taulukko1[[#This Row],[Loppu KK]])&amp;"Q"&amp;ROUNDDOWN((MONTH(Taulukko1[[#This Row],[Loppu KK]])-1)/3+1,0)</f>
        <v>2016Q1</v>
      </c>
      <c r="U3557" s="66">
        <f>IF(COUNT(Taulukko1[[#This Row],[Neuvottelujen alaiset ]])=1,Taulukko1[[#This Row],[Neuvottelujen alaiset ]],Taulukko1[[#This Row],[Vähennystarve]])</f>
        <v>69</v>
      </c>
      <c r="V3557" s="76">
        <f t="shared" si="554"/>
        <v>0.21739130434782608</v>
      </c>
      <c r="W3557" s="76">
        <f t="shared" si="555"/>
        <v>0.11594202898550725</v>
      </c>
      <c r="X3557" s="76">
        <f t="shared" si="556"/>
        <v>0.53333333333333333</v>
      </c>
      <c r="Y3557" s="90" t="b">
        <f>AND(MONTH(Taulukko1[[#This Row],[Alku PVM]] )=6,DAY(Taulukko1[[#This Row],[Alku PVM]] )&gt;19)</f>
        <v>0</v>
      </c>
      <c r="Z3557" s="90" t="b">
        <f>AND(MONTH(Taulukko1[[#This Row],[Loppu PVM]] )=6,DAY(Taulukko1[[#This Row],[Loppu PVM]] )&gt;19)</f>
        <v>0</v>
      </c>
      <c r="AA3557" s="90" t="b">
        <f>OR(MONTH(Taulukko1[[#This Row],[Alku PVM]] )&lt;=5,AND(MONTH(Taulukko1[[#This Row],[Alku PVM]] )=6,DAY(Taulukko1[[#This Row],[Alku PVM]] )&lt;20))</f>
        <v>1</v>
      </c>
      <c r="AB3557" s="90" t="b">
        <f>OR(MONTH(Taulukko1[[#This Row],[Loppu PVM]])&lt;=5,AND(MONTH(Taulukko1[[#This Row],[Loppu PVM]] )=6,DAY(Taulukko1[[#This Row],[Loppu PVM]])&lt;20))</f>
        <v>1</v>
      </c>
      <c r="AC3557" s="90" t="b">
        <f>OR(MONTH(Taulukko1[[#This Row],[Alku PVM]] )&lt;=3,AND(MONTH(Taulukko1[[#This Row],[Alku PVM]] )=3))</f>
        <v>1</v>
      </c>
      <c r="AD3557" s="90" t="b">
        <f>OR(MONTH(Taulukko1[[#This Row],[Loppu PVM]] )&lt;=3,AND(MONTH(Taulukko1[[#This Row],[Loppu PVM]] )=3))</f>
        <v>1</v>
      </c>
      <c r="AE3557" s="90" t="b">
        <f>OR(MONTH(Taulukko1[[#This Row],[Alku PVM]] )&lt;=9,AND(MONTH(Taulukko1[[#This Row],[Alku PVM]] )=9))</f>
        <v>1</v>
      </c>
      <c r="AF3557" s="90" t="b">
        <f>OR(MONTH(Taulukko1[[#This Row],[Loppu PVM]])&lt;=9,AND(MONTH(Taulukko1[[#This Row],[Loppu PVM]] )=9))</f>
        <v>1</v>
      </c>
      <c r="AG3557" s="90" t="b">
        <f>OR(MONTH(Taulukko1[[#This Row],[Alku PVM]] )&lt;=6,AND(MONTH(Taulukko1[[#This Row],[Alku PVM]] )=6))</f>
        <v>1</v>
      </c>
      <c r="AH3557" s="90" t="b">
        <f>OR(MONTH(Taulukko1[[#This Row],[Loppu PVM]])&lt;=6,AND(MONTH(Taulukko1[[#This Row],[Loppu PVM]] )=6))</f>
        <v>1</v>
      </c>
    </row>
    <row r="3558" spans="1:34">
      <c r="A3558" s="69" t="s">
        <v>5091</v>
      </c>
      <c r="B3558" s="70">
        <v>42389</v>
      </c>
      <c r="C3558" s="69" t="s">
        <v>5092</v>
      </c>
      <c r="D3558" s="71">
        <v>10</v>
      </c>
      <c r="E3558" s="72"/>
      <c r="F3558" s="70">
        <v>42397</v>
      </c>
      <c r="G3558" s="73">
        <v>0</v>
      </c>
      <c r="H3558" s="72">
        <v>10</v>
      </c>
      <c r="I3558" s="127">
        <f>INDEX('TOL2008'!B:B,MATCH(A3558,'TOL2008'!A:A,0))</f>
        <v>35113</v>
      </c>
      <c r="J3558" s="128" t="str">
        <f>INDEX(Pääluokka!$H$2:$H$100,MATCH(VALUE(LEFT(Taulukko1[[#This Row],[TOL2008]],2)),Pääluokka!$G$2:$G$100,0))</f>
        <v>Sähkö-, kaasu- ja lämpöhuolto, jäähdytysliiketoiminta</v>
      </c>
      <c r="K3558" s="128" t="str">
        <f>INDEX(Pääluokka!$I$2:$I$100,MATCH(VALUE(LEFT(Taulukko1[[#This Row],[TOL2008]],2)),Pääluokka!$G$2:$G$100,0))</f>
        <v>Teollisuus (C-E)</v>
      </c>
      <c r="L3558" s="74">
        <f t="shared" si="557"/>
        <v>8</v>
      </c>
      <c r="M3558" s="75">
        <f t="shared" si="558"/>
        <v>42389</v>
      </c>
      <c r="N3558" s="75">
        <f t="shared" si="559"/>
        <v>42397</v>
      </c>
      <c r="O3558" s="75">
        <f t="shared" si="550"/>
        <v>42370</v>
      </c>
      <c r="P3558" s="75">
        <f t="shared" si="551"/>
        <v>42370</v>
      </c>
      <c r="Q3558" s="41">
        <f t="shared" si="552"/>
        <v>2016</v>
      </c>
      <c r="R3558" s="41">
        <f t="shared" si="553"/>
        <v>2016</v>
      </c>
      <c r="S3558" s="75" t="str">
        <f>YEAR(Taulukko1[[#This Row],[Alku KK]])&amp;"Q"&amp;ROUNDDOWN((MONTH(Taulukko1[[#This Row],[Alku KK]])-1)/3+1,0)</f>
        <v>2016Q1</v>
      </c>
      <c r="T3558" s="75" t="str">
        <f>YEAR(Taulukko1[[#This Row],[Loppu KK]])&amp;"Q"&amp;ROUNDDOWN((MONTH(Taulukko1[[#This Row],[Loppu KK]])-1)/3+1,0)</f>
        <v>2016Q1</v>
      </c>
      <c r="U3558" s="66">
        <f>IF(COUNT(Taulukko1[[#This Row],[Neuvottelujen alaiset ]])=1,Taulukko1[[#This Row],[Neuvottelujen alaiset ]],Taulukko1[[#This Row],[Vähennystarve]])</f>
        <v>10</v>
      </c>
      <c r="V3558" s="76" t="str">
        <f t="shared" si="554"/>
        <v>NA</v>
      </c>
      <c r="W3558" s="76">
        <f t="shared" si="555"/>
        <v>0</v>
      </c>
      <c r="X3558" s="76" t="str">
        <f t="shared" si="556"/>
        <v>NA</v>
      </c>
      <c r="Y3558" s="90" t="b">
        <f>AND(MONTH(Taulukko1[[#This Row],[Alku PVM]] )=6,DAY(Taulukko1[[#This Row],[Alku PVM]] )&gt;19)</f>
        <v>0</v>
      </c>
      <c r="Z3558" s="90" t="b">
        <f>AND(MONTH(Taulukko1[[#This Row],[Loppu PVM]] )=6,DAY(Taulukko1[[#This Row],[Loppu PVM]] )&gt;19)</f>
        <v>0</v>
      </c>
      <c r="AA3558" s="90" t="b">
        <f>OR(MONTH(Taulukko1[[#This Row],[Alku PVM]] )&lt;=5,AND(MONTH(Taulukko1[[#This Row],[Alku PVM]] )=6,DAY(Taulukko1[[#This Row],[Alku PVM]] )&lt;20))</f>
        <v>1</v>
      </c>
      <c r="AB3558" s="90" t="b">
        <f>OR(MONTH(Taulukko1[[#This Row],[Loppu PVM]])&lt;=5,AND(MONTH(Taulukko1[[#This Row],[Loppu PVM]] )=6,DAY(Taulukko1[[#This Row],[Loppu PVM]])&lt;20))</f>
        <v>1</v>
      </c>
      <c r="AC3558" s="90" t="b">
        <f>OR(MONTH(Taulukko1[[#This Row],[Alku PVM]] )&lt;=3,AND(MONTH(Taulukko1[[#This Row],[Alku PVM]] )=3))</f>
        <v>1</v>
      </c>
      <c r="AD3558" s="90" t="b">
        <f>OR(MONTH(Taulukko1[[#This Row],[Loppu PVM]] )&lt;=3,AND(MONTH(Taulukko1[[#This Row],[Loppu PVM]] )=3))</f>
        <v>1</v>
      </c>
      <c r="AE3558" s="90" t="b">
        <f>OR(MONTH(Taulukko1[[#This Row],[Alku PVM]] )&lt;=9,AND(MONTH(Taulukko1[[#This Row],[Alku PVM]] )=9))</f>
        <v>1</v>
      </c>
      <c r="AF3558" s="90" t="b">
        <f>OR(MONTH(Taulukko1[[#This Row],[Loppu PVM]])&lt;=9,AND(MONTH(Taulukko1[[#This Row],[Loppu PVM]] )=9))</f>
        <v>1</v>
      </c>
      <c r="AG3558" s="90" t="b">
        <f>OR(MONTH(Taulukko1[[#This Row],[Alku PVM]] )&lt;=6,AND(MONTH(Taulukko1[[#This Row],[Alku PVM]] )=6))</f>
        <v>1</v>
      </c>
      <c r="AH3558" s="90" t="b">
        <f>OR(MONTH(Taulukko1[[#This Row],[Loppu PVM]])&lt;=6,AND(MONTH(Taulukko1[[#This Row],[Loppu PVM]] )=6))</f>
        <v>1</v>
      </c>
    </row>
    <row r="3559" spans="1:34">
      <c r="A3559" s="69" t="s">
        <v>5097</v>
      </c>
      <c r="B3559" s="70">
        <v>42390</v>
      </c>
      <c r="C3559" s="69" t="s">
        <v>5098</v>
      </c>
      <c r="D3559" s="71"/>
      <c r="E3559" s="72">
        <v>38</v>
      </c>
      <c r="F3559" s="70">
        <v>42398</v>
      </c>
      <c r="G3559" s="73">
        <v>30</v>
      </c>
      <c r="H3559" s="72">
        <v>450</v>
      </c>
      <c r="I3559" s="127">
        <f>INDEX('TOL2008'!B:B,MATCH(A3559,'TOL2008'!A:A,0))</f>
        <v>85000</v>
      </c>
      <c r="J3559" s="128" t="str">
        <f>INDEX(Pääluokka!$H$2:$H$100,MATCH(VALUE(LEFT(Taulukko1[[#This Row],[TOL2008]],2)),Pääluokka!$G$2:$G$100,0))</f>
        <v>Koulutus</v>
      </c>
      <c r="K3559" s="128" t="str">
        <f>INDEX(Pääluokka!$I$2:$I$100,MATCH(VALUE(LEFT(Taulukko1[[#This Row],[TOL2008]],2)),Pääluokka!$G$2:$G$100,0))</f>
        <v>Muut toimialat (O-Q, T-X)</v>
      </c>
      <c r="L3559" s="74">
        <f t="shared" si="557"/>
        <v>8</v>
      </c>
      <c r="M3559" s="75">
        <f t="shared" si="558"/>
        <v>42390</v>
      </c>
      <c r="N3559" s="75">
        <f t="shared" si="559"/>
        <v>42398</v>
      </c>
      <c r="O3559" s="75">
        <f t="shared" si="550"/>
        <v>42370</v>
      </c>
      <c r="P3559" s="75">
        <f t="shared" si="551"/>
        <v>42370</v>
      </c>
      <c r="Q3559" s="41">
        <f t="shared" si="552"/>
        <v>2016</v>
      </c>
      <c r="R3559" s="41">
        <f t="shared" si="553"/>
        <v>2016</v>
      </c>
      <c r="S3559" s="75" t="str">
        <f>YEAR(Taulukko1[[#This Row],[Alku KK]])&amp;"Q"&amp;ROUNDDOWN((MONTH(Taulukko1[[#This Row],[Alku KK]])-1)/3+1,0)</f>
        <v>2016Q1</v>
      </c>
      <c r="T3559" s="75" t="str">
        <f>YEAR(Taulukko1[[#This Row],[Loppu KK]])&amp;"Q"&amp;ROUNDDOWN((MONTH(Taulukko1[[#This Row],[Loppu KK]])-1)/3+1,0)</f>
        <v>2016Q1</v>
      </c>
      <c r="U3559" s="66">
        <f>IF(COUNT(Taulukko1[[#This Row],[Neuvottelujen alaiset ]])=1,Taulukko1[[#This Row],[Neuvottelujen alaiset ]],Taulukko1[[#This Row],[Vähennystarve]])</f>
        <v>450</v>
      </c>
      <c r="V3559" s="76">
        <f t="shared" si="554"/>
        <v>8.4444444444444447E-2</v>
      </c>
      <c r="W3559" s="76">
        <f t="shared" si="555"/>
        <v>6.6666666666666666E-2</v>
      </c>
      <c r="X3559" s="76">
        <f t="shared" si="556"/>
        <v>0.78947368421052633</v>
      </c>
      <c r="Y3559" s="90" t="b">
        <f>AND(MONTH(Taulukko1[[#This Row],[Alku PVM]] )=6,DAY(Taulukko1[[#This Row],[Alku PVM]] )&gt;19)</f>
        <v>0</v>
      </c>
      <c r="Z3559" s="90" t="b">
        <f>AND(MONTH(Taulukko1[[#This Row],[Loppu PVM]] )=6,DAY(Taulukko1[[#This Row],[Loppu PVM]] )&gt;19)</f>
        <v>0</v>
      </c>
      <c r="AA3559" s="90" t="b">
        <f>OR(MONTH(Taulukko1[[#This Row],[Alku PVM]] )&lt;=5,AND(MONTH(Taulukko1[[#This Row],[Alku PVM]] )=6,DAY(Taulukko1[[#This Row],[Alku PVM]] )&lt;20))</f>
        <v>1</v>
      </c>
      <c r="AB3559" s="90" t="b">
        <f>OR(MONTH(Taulukko1[[#This Row],[Loppu PVM]])&lt;=5,AND(MONTH(Taulukko1[[#This Row],[Loppu PVM]] )=6,DAY(Taulukko1[[#This Row],[Loppu PVM]])&lt;20))</f>
        <v>1</v>
      </c>
      <c r="AC3559" s="90" t="b">
        <f>OR(MONTH(Taulukko1[[#This Row],[Alku PVM]] )&lt;=3,AND(MONTH(Taulukko1[[#This Row],[Alku PVM]] )=3))</f>
        <v>1</v>
      </c>
      <c r="AD3559" s="90" t="b">
        <f>OR(MONTH(Taulukko1[[#This Row],[Loppu PVM]] )&lt;=3,AND(MONTH(Taulukko1[[#This Row],[Loppu PVM]] )=3))</f>
        <v>1</v>
      </c>
      <c r="AE3559" s="90" t="b">
        <f>OR(MONTH(Taulukko1[[#This Row],[Alku PVM]] )&lt;=9,AND(MONTH(Taulukko1[[#This Row],[Alku PVM]] )=9))</f>
        <v>1</v>
      </c>
      <c r="AF3559" s="90" t="b">
        <f>OR(MONTH(Taulukko1[[#This Row],[Loppu PVM]])&lt;=9,AND(MONTH(Taulukko1[[#This Row],[Loppu PVM]] )=9))</f>
        <v>1</v>
      </c>
      <c r="AG3559" s="90" t="b">
        <f>OR(MONTH(Taulukko1[[#This Row],[Alku PVM]] )&lt;=6,AND(MONTH(Taulukko1[[#This Row],[Alku PVM]] )=6))</f>
        <v>1</v>
      </c>
      <c r="AH3559" s="90" t="b">
        <f>OR(MONTH(Taulukko1[[#This Row],[Loppu PVM]])&lt;=6,AND(MONTH(Taulukko1[[#This Row],[Loppu PVM]] )=6))</f>
        <v>1</v>
      </c>
    </row>
    <row r="3560" spans="1:34">
      <c r="A3560" s="21" t="s">
        <v>10</v>
      </c>
      <c r="B3560" s="70">
        <v>42390</v>
      </c>
      <c r="C3560" s="79" t="s">
        <v>5192</v>
      </c>
      <c r="D3560" s="71"/>
      <c r="E3560" s="72">
        <v>65</v>
      </c>
      <c r="F3560" s="70">
        <v>42447</v>
      </c>
      <c r="G3560" s="73"/>
      <c r="H3560" s="72">
        <v>600</v>
      </c>
      <c r="I3560" s="127">
        <f>INDEX('TOL2008'!B:B,MATCH(A3560,'TOL2008'!A:A,0))</f>
        <v>85599</v>
      </c>
      <c r="J3560" s="128" t="str">
        <f>INDEX(Pääluokka!$H$2:$H$100,MATCH(VALUE(LEFT(Taulukko1[[#This Row],[TOL2008]],2)),Pääluokka!$G$2:$G$100,0))</f>
        <v>Koulutus</v>
      </c>
      <c r="K3560" s="128" t="str">
        <f>INDEX(Pääluokka!$I$2:$I$100,MATCH(VALUE(LEFT(Taulukko1[[#This Row],[TOL2008]],2)),Pääluokka!$G$2:$G$100,0))</f>
        <v>Muut toimialat (O-Q, T-X)</v>
      </c>
      <c r="L3560" s="74">
        <f t="shared" si="557"/>
        <v>57</v>
      </c>
      <c r="M3560" s="75">
        <f t="shared" si="558"/>
        <v>42390</v>
      </c>
      <c r="N3560" s="75">
        <f t="shared" si="559"/>
        <v>42447</v>
      </c>
      <c r="O3560" s="75">
        <f t="shared" si="550"/>
        <v>42370</v>
      </c>
      <c r="P3560" s="75">
        <f t="shared" si="551"/>
        <v>42430</v>
      </c>
      <c r="Q3560" s="41">
        <f t="shared" si="552"/>
        <v>2016</v>
      </c>
      <c r="R3560" s="41">
        <f t="shared" si="553"/>
        <v>2016</v>
      </c>
      <c r="S3560" s="75" t="str">
        <f>YEAR(Taulukko1[[#This Row],[Alku KK]])&amp;"Q"&amp;ROUNDDOWN((MONTH(Taulukko1[[#This Row],[Alku KK]])-1)/3+1,0)</f>
        <v>2016Q1</v>
      </c>
      <c r="T3560" s="75" t="str">
        <f>YEAR(Taulukko1[[#This Row],[Loppu KK]])&amp;"Q"&amp;ROUNDDOWN((MONTH(Taulukko1[[#This Row],[Loppu KK]])-1)/3+1,0)</f>
        <v>2016Q1</v>
      </c>
      <c r="U3560" s="66">
        <f>IF(COUNT(Taulukko1[[#This Row],[Neuvottelujen alaiset ]])=1,Taulukko1[[#This Row],[Neuvottelujen alaiset ]],Taulukko1[[#This Row],[Vähennystarve]])</f>
        <v>600</v>
      </c>
      <c r="V3560" s="76">
        <f t="shared" si="554"/>
        <v>0.10833333333333334</v>
      </c>
      <c r="W3560" s="76" t="str">
        <f t="shared" si="555"/>
        <v>NA</v>
      </c>
      <c r="X3560" s="76" t="str">
        <f t="shared" si="556"/>
        <v>NA</v>
      </c>
      <c r="Y3560" s="90" t="b">
        <f>AND(MONTH(Taulukko1[[#This Row],[Alku PVM]] )=6,DAY(Taulukko1[[#This Row],[Alku PVM]] )&gt;19)</f>
        <v>0</v>
      </c>
      <c r="Z3560" s="90" t="b">
        <f>AND(MONTH(Taulukko1[[#This Row],[Loppu PVM]] )=6,DAY(Taulukko1[[#This Row],[Loppu PVM]] )&gt;19)</f>
        <v>0</v>
      </c>
      <c r="AA3560" s="90" t="b">
        <f>OR(MONTH(Taulukko1[[#This Row],[Alku PVM]] )&lt;=5,AND(MONTH(Taulukko1[[#This Row],[Alku PVM]] )=6,DAY(Taulukko1[[#This Row],[Alku PVM]] )&lt;20))</f>
        <v>1</v>
      </c>
      <c r="AB3560" s="90" t="b">
        <f>OR(MONTH(Taulukko1[[#This Row],[Loppu PVM]])&lt;=5,AND(MONTH(Taulukko1[[#This Row],[Loppu PVM]] )=6,DAY(Taulukko1[[#This Row],[Loppu PVM]])&lt;20))</f>
        <v>1</v>
      </c>
      <c r="AC3560" s="90" t="b">
        <f>OR(MONTH(Taulukko1[[#This Row],[Alku PVM]] )&lt;=3,AND(MONTH(Taulukko1[[#This Row],[Alku PVM]] )=3))</f>
        <v>1</v>
      </c>
      <c r="AD3560" s="90" t="b">
        <f>OR(MONTH(Taulukko1[[#This Row],[Loppu PVM]] )&lt;=3,AND(MONTH(Taulukko1[[#This Row],[Loppu PVM]] )=3))</f>
        <v>1</v>
      </c>
      <c r="AE3560" s="90" t="b">
        <f>OR(MONTH(Taulukko1[[#This Row],[Alku PVM]] )&lt;=9,AND(MONTH(Taulukko1[[#This Row],[Alku PVM]] )=9))</f>
        <v>1</v>
      </c>
      <c r="AF3560" s="90" t="b">
        <f>OR(MONTH(Taulukko1[[#This Row],[Loppu PVM]])&lt;=9,AND(MONTH(Taulukko1[[#This Row],[Loppu PVM]] )=9))</f>
        <v>1</v>
      </c>
      <c r="AG3560" s="90" t="b">
        <f>OR(MONTH(Taulukko1[[#This Row],[Alku PVM]] )&lt;=6,AND(MONTH(Taulukko1[[#This Row],[Alku PVM]] )=6))</f>
        <v>1</v>
      </c>
      <c r="AH3560" s="90" t="b">
        <f>OR(MONTH(Taulukko1[[#This Row],[Loppu PVM]])&lt;=6,AND(MONTH(Taulukko1[[#This Row],[Loppu PVM]] )=6))</f>
        <v>1</v>
      </c>
    </row>
    <row r="3561" spans="1:34">
      <c r="A3561" s="69" t="s">
        <v>5100</v>
      </c>
      <c r="B3561" s="70">
        <v>42390</v>
      </c>
      <c r="C3561" s="69" t="s">
        <v>5214</v>
      </c>
      <c r="D3561" s="71"/>
      <c r="E3561" s="72"/>
      <c r="F3561" s="70">
        <v>42464</v>
      </c>
      <c r="G3561" s="73">
        <v>8</v>
      </c>
      <c r="H3561" s="72">
        <v>15</v>
      </c>
      <c r="I3561" s="127">
        <f>INDEX('TOL2008'!B:B,MATCH(A3561,'TOL2008'!A:A,0))</f>
        <v>85000</v>
      </c>
      <c r="J3561" s="128" t="str">
        <f>INDEX(Pääluokka!$H$2:$H$100,MATCH(VALUE(LEFT(Taulukko1[[#This Row],[TOL2008]],2)),Pääluokka!$G$2:$G$100,0))</f>
        <v>Koulutus</v>
      </c>
      <c r="K3561" s="128" t="str">
        <f>INDEX(Pääluokka!$I$2:$I$100,MATCH(VALUE(LEFT(Taulukko1[[#This Row],[TOL2008]],2)),Pääluokka!$G$2:$G$100,0))</f>
        <v>Muut toimialat (O-Q, T-X)</v>
      </c>
      <c r="L3561" s="74">
        <f t="shared" si="557"/>
        <v>74</v>
      </c>
      <c r="M3561" s="75">
        <f t="shared" si="558"/>
        <v>42390</v>
      </c>
      <c r="N3561" s="75">
        <f t="shared" si="559"/>
        <v>42464</v>
      </c>
      <c r="O3561" s="75">
        <f t="shared" si="550"/>
        <v>42370</v>
      </c>
      <c r="P3561" s="75">
        <f t="shared" si="551"/>
        <v>42461</v>
      </c>
      <c r="Q3561" s="41">
        <f t="shared" si="552"/>
        <v>2016</v>
      </c>
      <c r="R3561" s="41">
        <f t="shared" si="553"/>
        <v>2016</v>
      </c>
      <c r="S3561" s="75" t="str">
        <f>YEAR(Taulukko1[[#This Row],[Alku KK]])&amp;"Q"&amp;ROUNDDOWN((MONTH(Taulukko1[[#This Row],[Alku KK]])-1)/3+1,0)</f>
        <v>2016Q1</v>
      </c>
      <c r="T3561" s="75" t="str">
        <f>YEAR(Taulukko1[[#This Row],[Loppu KK]])&amp;"Q"&amp;ROUNDDOWN((MONTH(Taulukko1[[#This Row],[Loppu KK]])-1)/3+1,0)</f>
        <v>2016Q2</v>
      </c>
      <c r="U3561" s="66">
        <f>IF(COUNT(Taulukko1[[#This Row],[Neuvottelujen alaiset ]])=1,Taulukko1[[#This Row],[Neuvottelujen alaiset ]],Taulukko1[[#This Row],[Vähennystarve]])</f>
        <v>15</v>
      </c>
      <c r="V3561" s="76" t="str">
        <f t="shared" si="554"/>
        <v>NA</v>
      </c>
      <c r="W3561" s="76">
        <f t="shared" si="555"/>
        <v>0.53333333333333333</v>
      </c>
      <c r="X3561" s="76" t="str">
        <f t="shared" si="556"/>
        <v>NA</v>
      </c>
      <c r="Y3561" s="90" t="b">
        <f>AND(MONTH(Taulukko1[[#This Row],[Alku PVM]] )=6,DAY(Taulukko1[[#This Row],[Alku PVM]] )&gt;19)</f>
        <v>0</v>
      </c>
      <c r="Z3561" s="90" t="b">
        <f>AND(MONTH(Taulukko1[[#This Row],[Loppu PVM]] )=6,DAY(Taulukko1[[#This Row],[Loppu PVM]] )&gt;19)</f>
        <v>0</v>
      </c>
      <c r="AA3561" s="90" t="b">
        <f>OR(MONTH(Taulukko1[[#This Row],[Alku PVM]] )&lt;=5,AND(MONTH(Taulukko1[[#This Row],[Alku PVM]] )=6,DAY(Taulukko1[[#This Row],[Alku PVM]] )&lt;20))</f>
        <v>1</v>
      </c>
      <c r="AB3561" s="90" t="b">
        <f>OR(MONTH(Taulukko1[[#This Row],[Loppu PVM]])&lt;=5,AND(MONTH(Taulukko1[[#This Row],[Loppu PVM]] )=6,DAY(Taulukko1[[#This Row],[Loppu PVM]])&lt;20))</f>
        <v>1</v>
      </c>
      <c r="AC3561" s="90" t="b">
        <f>OR(MONTH(Taulukko1[[#This Row],[Alku PVM]] )&lt;=3,AND(MONTH(Taulukko1[[#This Row],[Alku PVM]] )=3))</f>
        <v>1</v>
      </c>
      <c r="AD3561" s="90" t="b">
        <f>OR(MONTH(Taulukko1[[#This Row],[Loppu PVM]] )&lt;=3,AND(MONTH(Taulukko1[[#This Row],[Loppu PVM]] )=3))</f>
        <v>0</v>
      </c>
      <c r="AE3561" s="90" t="b">
        <f>OR(MONTH(Taulukko1[[#This Row],[Alku PVM]] )&lt;=9,AND(MONTH(Taulukko1[[#This Row],[Alku PVM]] )=9))</f>
        <v>1</v>
      </c>
      <c r="AF3561" s="90" t="b">
        <f>OR(MONTH(Taulukko1[[#This Row],[Loppu PVM]])&lt;=9,AND(MONTH(Taulukko1[[#This Row],[Loppu PVM]] )=9))</f>
        <v>1</v>
      </c>
      <c r="AG3561" s="90" t="b">
        <f>OR(MONTH(Taulukko1[[#This Row],[Alku PVM]] )&lt;=6,AND(MONTH(Taulukko1[[#This Row],[Alku PVM]] )=6))</f>
        <v>1</v>
      </c>
      <c r="AH3561" s="90" t="b">
        <f>OR(MONTH(Taulukko1[[#This Row],[Loppu PVM]])&lt;=6,AND(MONTH(Taulukko1[[#This Row],[Loppu PVM]] )=6))</f>
        <v>1</v>
      </c>
    </row>
    <row r="3562" spans="1:34">
      <c r="A3562" s="69" t="s">
        <v>4560</v>
      </c>
      <c r="B3562" s="70">
        <v>42394</v>
      </c>
      <c r="C3562" s="69" t="s">
        <v>5184</v>
      </c>
      <c r="D3562" s="71"/>
      <c r="E3562" s="72">
        <v>860</v>
      </c>
      <c r="F3562" s="70">
        <v>42446</v>
      </c>
      <c r="G3562" s="73">
        <v>181</v>
      </c>
      <c r="H3562" s="72">
        <v>7600</v>
      </c>
      <c r="I3562" s="127">
        <f>INDEX('TOL2008'!B:B,MATCH(A3562,'TOL2008'!A:A,0))</f>
        <v>53100</v>
      </c>
      <c r="J3562" s="128" t="str">
        <f>INDEX(Pääluokka!$H$2:$H$100,MATCH(VALUE(LEFT(Taulukko1[[#This Row],[TOL2008]],2)),Pääluokka!$G$2:$G$100,0))</f>
        <v>Kuljetus ja varastointi</v>
      </c>
      <c r="K3562" s="128" t="str">
        <f>INDEX(Pääluokka!$I$2:$I$100,MATCH(VALUE(LEFT(Taulukko1[[#This Row],[TOL2008]],2)),Pääluokka!$G$2:$G$100,0))</f>
        <v>Palvelualat (G-N, R, S)</v>
      </c>
      <c r="L3562" s="74">
        <f t="shared" si="557"/>
        <v>52</v>
      </c>
      <c r="M3562" s="75">
        <f t="shared" si="558"/>
        <v>42394</v>
      </c>
      <c r="N3562" s="75">
        <f t="shared" si="559"/>
        <v>42446</v>
      </c>
      <c r="O3562" s="75">
        <f t="shared" si="550"/>
        <v>42370</v>
      </c>
      <c r="P3562" s="75">
        <f t="shared" si="551"/>
        <v>42430</v>
      </c>
      <c r="Q3562" s="41">
        <f t="shared" si="552"/>
        <v>2016</v>
      </c>
      <c r="R3562" s="41">
        <f t="shared" si="553"/>
        <v>2016</v>
      </c>
      <c r="S3562" s="75" t="str">
        <f>YEAR(Taulukko1[[#This Row],[Alku KK]])&amp;"Q"&amp;ROUNDDOWN((MONTH(Taulukko1[[#This Row],[Alku KK]])-1)/3+1,0)</f>
        <v>2016Q1</v>
      </c>
      <c r="T3562" s="75" t="str">
        <f>YEAR(Taulukko1[[#This Row],[Loppu KK]])&amp;"Q"&amp;ROUNDDOWN((MONTH(Taulukko1[[#This Row],[Loppu KK]])-1)/3+1,0)</f>
        <v>2016Q1</v>
      </c>
      <c r="U3562" s="66">
        <f>IF(COUNT(Taulukko1[[#This Row],[Neuvottelujen alaiset ]])=1,Taulukko1[[#This Row],[Neuvottelujen alaiset ]],Taulukko1[[#This Row],[Vähennystarve]])</f>
        <v>7600</v>
      </c>
      <c r="V3562" s="76">
        <f t="shared" si="554"/>
        <v>0.11315789473684211</v>
      </c>
      <c r="W3562" s="76">
        <f t="shared" si="555"/>
        <v>2.381578947368421E-2</v>
      </c>
      <c r="X3562" s="76">
        <f t="shared" si="556"/>
        <v>0.21046511627906977</v>
      </c>
      <c r="Y3562" s="90" t="b">
        <f>AND(MONTH(Taulukko1[[#This Row],[Alku PVM]] )=6,DAY(Taulukko1[[#This Row],[Alku PVM]] )&gt;19)</f>
        <v>0</v>
      </c>
      <c r="Z3562" s="90" t="b">
        <f>AND(MONTH(Taulukko1[[#This Row],[Loppu PVM]] )=6,DAY(Taulukko1[[#This Row],[Loppu PVM]] )&gt;19)</f>
        <v>0</v>
      </c>
      <c r="AA3562" s="90" t="b">
        <f>OR(MONTH(Taulukko1[[#This Row],[Alku PVM]] )&lt;=5,AND(MONTH(Taulukko1[[#This Row],[Alku PVM]] )=6,DAY(Taulukko1[[#This Row],[Alku PVM]] )&lt;20))</f>
        <v>1</v>
      </c>
      <c r="AB3562" s="90" t="b">
        <f>OR(MONTH(Taulukko1[[#This Row],[Loppu PVM]])&lt;=5,AND(MONTH(Taulukko1[[#This Row],[Loppu PVM]] )=6,DAY(Taulukko1[[#This Row],[Loppu PVM]])&lt;20))</f>
        <v>1</v>
      </c>
      <c r="AC3562" s="90" t="b">
        <f>OR(MONTH(Taulukko1[[#This Row],[Alku PVM]] )&lt;=3,AND(MONTH(Taulukko1[[#This Row],[Alku PVM]] )=3))</f>
        <v>1</v>
      </c>
      <c r="AD3562" s="90" t="b">
        <f>OR(MONTH(Taulukko1[[#This Row],[Loppu PVM]] )&lt;=3,AND(MONTH(Taulukko1[[#This Row],[Loppu PVM]] )=3))</f>
        <v>1</v>
      </c>
      <c r="AE3562" s="90" t="b">
        <f>OR(MONTH(Taulukko1[[#This Row],[Alku PVM]] )&lt;=9,AND(MONTH(Taulukko1[[#This Row],[Alku PVM]] )=9))</f>
        <v>1</v>
      </c>
      <c r="AF3562" s="90" t="b">
        <f>OR(MONTH(Taulukko1[[#This Row],[Loppu PVM]])&lt;=9,AND(MONTH(Taulukko1[[#This Row],[Loppu PVM]] )=9))</f>
        <v>1</v>
      </c>
      <c r="AG3562" s="90" t="b">
        <f>OR(MONTH(Taulukko1[[#This Row],[Alku PVM]] )&lt;=6,AND(MONTH(Taulukko1[[#This Row],[Alku PVM]] )=6))</f>
        <v>1</v>
      </c>
      <c r="AH3562" s="90" t="b">
        <f>OR(MONTH(Taulukko1[[#This Row],[Loppu PVM]])&lt;=6,AND(MONTH(Taulukko1[[#This Row],[Loppu PVM]] )=6))</f>
        <v>1</v>
      </c>
    </row>
    <row r="3563" spans="1:34">
      <c r="A3563" s="25" t="s">
        <v>5101</v>
      </c>
      <c r="B3563" s="26">
        <v>42394</v>
      </c>
      <c r="C3563" s="25" t="s">
        <v>5556</v>
      </c>
      <c r="D3563" s="35" t="s">
        <v>25</v>
      </c>
      <c r="E3563" s="27"/>
      <c r="F3563" s="26">
        <v>42461</v>
      </c>
      <c r="G3563" s="33">
        <v>16</v>
      </c>
      <c r="H3563" s="27">
        <v>340</v>
      </c>
      <c r="I3563" s="126">
        <f>INDEX('TOL2008'!B:B,MATCH(A3563,'TOL2008'!A:A,0))</f>
        <v>85000</v>
      </c>
      <c r="J3563" s="133" t="str">
        <f>INDEX(Pääluokka!$H$2:$H$100,MATCH(VALUE(LEFT(Taulukko1[[#This Row],[TOL2008]],2)),Pääluokka!$G$2:$G$100,0))</f>
        <v>Koulutus</v>
      </c>
      <c r="K3563" s="133" t="str">
        <f>INDEX(Pääluokka!$I$2:$I$100,MATCH(VALUE(LEFT(Taulukko1[[#This Row],[TOL2008]],2)),Pääluokka!$G$2:$G$100,0))</f>
        <v>Muut toimialat (O-Q, T-X)</v>
      </c>
      <c r="L3563" s="41">
        <f t="shared" si="557"/>
        <v>67</v>
      </c>
      <c r="M3563" s="43">
        <f t="shared" si="558"/>
        <v>42394</v>
      </c>
      <c r="N3563" s="43">
        <f t="shared" si="559"/>
        <v>42461</v>
      </c>
      <c r="O3563" s="43">
        <f t="shared" si="550"/>
        <v>42370</v>
      </c>
      <c r="P3563" s="43">
        <f t="shared" si="551"/>
        <v>42461</v>
      </c>
      <c r="Q3563" s="41">
        <f t="shared" si="552"/>
        <v>2016</v>
      </c>
      <c r="R3563" s="41">
        <f t="shared" si="553"/>
        <v>2016</v>
      </c>
      <c r="S3563" s="43" t="str">
        <f>YEAR(Taulukko1[[#This Row],[Alku KK]])&amp;"Q"&amp;ROUNDDOWN((MONTH(Taulukko1[[#This Row],[Alku KK]])-1)/3+1,0)</f>
        <v>2016Q1</v>
      </c>
      <c r="T3563" s="43" t="str">
        <f>YEAR(Taulukko1[[#This Row],[Loppu KK]])&amp;"Q"&amp;ROUNDDOWN((MONTH(Taulukko1[[#This Row],[Loppu KK]])-1)/3+1,0)</f>
        <v>2016Q2</v>
      </c>
      <c r="U3563" s="66">
        <f>IF(COUNT(Taulukko1[[#This Row],[Neuvottelujen alaiset ]])=1,Taulukko1[[#This Row],[Neuvottelujen alaiset ]],Taulukko1[[#This Row],[Vähennystarve]])</f>
        <v>340</v>
      </c>
      <c r="V3563" s="44" t="str">
        <f t="shared" si="554"/>
        <v>NA</v>
      </c>
      <c r="W3563" s="44">
        <f t="shared" si="555"/>
        <v>4.7058823529411764E-2</v>
      </c>
      <c r="X3563" s="44" t="str">
        <f t="shared" si="556"/>
        <v>NA</v>
      </c>
      <c r="Y3563" s="90" t="b">
        <f>AND(MONTH(Taulukko1[[#This Row],[Alku PVM]] )=6,DAY(Taulukko1[[#This Row],[Alku PVM]] )&gt;19)</f>
        <v>0</v>
      </c>
      <c r="Z3563" s="90" t="b">
        <f>AND(MONTH(Taulukko1[[#This Row],[Loppu PVM]] )=6,DAY(Taulukko1[[#This Row],[Loppu PVM]] )&gt;19)</f>
        <v>0</v>
      </c>
      <c r="AA3563" s="90" t="b">
        <f>OR(MONTH(Taulukko1[[#This Row],[Alku PVM]] )&lt;=5,AND(MONTH(Taulukko1[[#This Row],[Alku PVM]] )=6,DAY(Taulukko1[[#This Row],[Alku PVM]] )&lt;20))</f>
        <v>1</v>
      </c>
      <c r="AB3563" s="90" t="b">
        <f>OR(MONTH(Taulukko1[[#This Row],[Loppu PVM]])&lt;=5,AND(MONTH(Taulukko1[[#This Row],[Loppu PVM]] )=6,DAY(Taulukko1[[#This Row],[Loppu PVM]])&lt;20))</f>
        <v>1</v>
      </c>
      <c r="AC3563" s="90" t="b">
        <f>OR(MONTH(Taulukko1[[#This Row],[Alku PVM]] )&lt;=3,AND(MONTH(Taulukko1[[#This Row],[Alku PVM]] )=3))</f>
        <v>1</v>
      </c>
      <c r="AD3563" s="90" t="b">
        <f>OR(MONTH(Taulukko1[[#This Row],[Loppu PVM]] )&lt;=3,AND(MONTH(Taulukko1[[#This Row],[Loppu PVM]] )=3))</f>
        <v>0</v>
      </c>
      <c r="AE3563" s="90" t="b">
        <f>OR(MONTH(Taulukko1[[#This Row],[Alku PVM]] )&lt;=9,AND(MONTH(Taulukko1[[#This Row],[Alku PVM]] )=9))</f>
        <v>1</v>
      </c>
      <c r="AF3563" s="90" t="b">
        <f>OR(MONTH(Taulukko1[[#This Row],[Loppu PVM]])&lt;=9,AND(MONTH(Taulukko1[[#This Row],[Loppu PVM]] )=9))</f>
        <v>1</v>
      </c>
      <c r="AG3563" s="90" t="b">
        <f>OR(MONTH(Taulukko1[[#This Row],[Alku PVM]] )&lt;=6,AND(MONTH(Taulukko1[[#This Row],[Alku PVM]] )=6))</f>
        <v>1</v>
      </c>
      <c r="AH3563" s="90" t="b">
        <f>OR(MONTH(Taulukko1[[#This Row],[Loppu PVM]])&lt;=6,AND(MONTH(Taulukko1[[#This Row],[Loppu PVM]] )=6))</f>
        <v>1</v>
      </c>
    </row>
    <row r="3564" spans="1:34">
      <c r="A3564" s="69" t="s">
        <v>5103</v>
      </c>
      <c r="B3564" s="70">
        <v>42394</v>
      </c>
      <c r="C3564" s="69" t="s">
        <v>5104</v>
      </c>
      <c r="D3564" s="71" t="s">
        <v>25</v>
      </c>
      <c r="E3564" s="72"/>
      <c r="F3564" s="70"/>
      <c r="G3564" s="73"/>
      <c r="H3564" s="72">
        <v>100</v>
      </c>
      <c r="I3564" s="127">
        <f>INDEX('TOL2008'!B:B,MATCH(A3564,'TOL2008'!A:A,0))</f>
        <v>30110</v>
      </c>
      <c r="J3564" s="128" t="str">
        <f>INDEX(Pääluokka!$H$2:$H$100,MATCH(VALUE(LEFT(Taulukko1[[#This Row],[TOL2008]],2)),Pääluokka!$G$2:$G$100,0))</f>
        <v>Teollisuus</v>
      </c>
      <c r="K3564" s="128" t="str">
        <f>INDEX(Pääluokka!$I$2:$I$100,MATCH(VALUE(LEFT(Taulukko1[[#This Row],[TOL2008]],2)),Pääluokka!$G$2:$G$100,0))</f>
        <v>Teollisuus (C-E)</v>
      </c>
      <c r="L3564" s="74" t="str">
        <f t="shared" si="557"/>
        <v>NA</v>
      </c>
      <c r="M3564" s="75">
        <f t="shared" si="558"/>
        <v>42394</v>
      </c>
      <c r="N3564" s="75">
        <f t="shared" si="559"/>
        <v>42445</v>
      </c>
      <c r="O3564" s="75">
        <f t="shared" si="550"/>
        <v>42370</v>
      </c>
      <c r="P3564" s="75">
        <f t="shared" si="551"/>
        <v>42430</v>
      </c>
      <c r="Q3564" s="41">
        <f t="shared" si="552"/>
        <v>2016</v>
      </c>
      <c r="R3564" s="41">
        <f t="shared" si="553"/>
        <v>2016</v>
      </c>
      <c r="S3564" s="75" t="str">
        <f>YEAR(Taulukko1[[#This Row],[Alku KK]])&amp;"Q"&amp;ROUNDDOWN((MONTH(Taulukko1[[#This Row],[Alku KK]])-1)/3+1,0)</f>
        <v>2016Q1</v>
      </c>
      <c r="T3564" s="75" t="str">
        <f>YEAR(Taulukko1[[#This Row],[Loppu KK]])&amp;"Q"&amp;ROUNDDOWN((MONTH(Taulukko1[[#This Row],[Loppu KK]])-1)/3+1,0)</f>
        <v>2016Q1</v>
      </c>
      <c r="U3564" s="66">
        <f>IF(COUNT(Taulukko1[[#This Row],[Neuvottelujen alaiset ]])=1,Taulukko1[[#This Row],[Neuvottelujen alaiset ]],Taulukko1[[#This Row],[Vähennystarve]])</f>
        <v>100</v>
      </c>
      <c r="V3564" s="76" t="str">
        <f t="shared" si="554"/>
        <v>NA</v>
      </c>
      <c r="W3564" s="76" t="str">
        <f t="shared" si="555"/>
        <v>NA</v>
      </c>
      <c r="X3564" s="76" t="str">
        <f t="shared" si="556"/>
        <v>NA</v>
      </c>
      <c r="Y3564" s="90" t="b">
        <f>AND(MONTH(Taulukko1[[#This Row],[Alku PVM]] )=6,DAY(Taulukko1[[#This Row],[Alku PVM]] )&gt;19)</f>
        <v>0</v>
      </c>
      <c r="Z3564" s="90" t="b">
        <f>AND(MONTH(Taulukko1[[#This Row],[Loppu PVM]] )=6,DAY(Taulukko1[[#This Row],[Loppu PVM]] )&gt;19)</f>
        <v>0</v>
      </c>
      <c r="AA3564" s="90" t="b">
        <f>OR(MONTH(Taulukko1[[#This Row],[Alku PVM]] )&lt;=5,AND(MONTH(Taulukko1[[#This Row],[Alku PVM]] )=6,DAY(Taulukko1[[#This Row],[Alku PVM]] )&lt;20))</f>
        <v>1</v>
      </c>
      <c r="AB3564" s="90" t="b">
        <f>OR(MONTH(Taulukko1[[#This Row],[Loppu PVM]])&lt;=5,AND(MONTH(Taulukko1[[#This Row],[Loppu PVM]] )=6,DAY(Taulukko1[[#This Row],[Loppu PVM]])&lt;20))</f>
        <v>1</v>
      </c>
      <c r="AC3564" s="90" t="b">
        <f>OR(MONTH(Taulukko1[[#This Row],[Alku PVM]] )&lt;=3,AND(MONTH(Taulukko1[[#This Row],[Alku PVM]] )=3))</f>
        <v>1</v>
      </c>
      <c r="AD3564" s="90" t="b">
        <f>OR(MONTH(Taulukko1[[#This Row],[Loppu PVM]] )&lt;=3,AND(MONTH(Taulukko1[[#This Row],[Loppu PVM]] )=3))</f>
        <v>1</v>
      </c>
      <c r="AE3564" s="90" t="b">
        <f>OR(MONTH(Taulukko1[[#This Row],[Alku PVM]] )&lt;=9,AND(MONTH(Taulukko1[[#This Row],[Alku PVM]] )=9))</f>
        <v>1</v>
      </c>
      <c r="AF3564" s="90" t="b">
        <f>OR(MONTH(Taulukko1[[#This Row],[Loppu PVM]])&lt;=9,AND(MONTH(Taulukko1[[#This Row],[Loppu PVM]] )=9))</f>
        <v>1</v>
      </c>
      <c r="AG3564" s="90" t="b">
        <f>OR(MONTH(Taulukko1[[#This Row],[Alku PVM]] )&lt;=6,AND(MONTH(Taulukko1[[#This Row],[Alku PVM]] )=6))</f>
        <v>1</v>
      </c>
      <c r="AH3564" s="90" t="b">
        <f>OR(MONTH(Taulukko1[[#This Row],[Loppu PVM]])&lt;=6,AND(MONTH(Taulukko1[[#This Row],[Loppu PVM]] )=6))</f>
        <v>1</v>
      </c>
    </row>
    <row r="3565" spans="1:34">
      <c r="A3565" s="69" t="s">
        <v>90</v>
      </c>
      <c r="B3565" s="70">
        <v>42394</v>
      </c>
      <c r="C3565" s="21" t="s">
        <v>5114</v>
      </c>
      <c r="D3565" s="71"/>
      <c r="E3565" s="72">
        <v>15</v>
      </c>
      <c r="F3565" s="70">
        <v>42499</v>
      </c>
      <c r="G3565" s="73">
        <v>9</v>
      </c>
      <c r="H3565" s="72">
        <v>15</v>
      </c>
      <c r="I3565" s="127">
        <f>INDEX('TOL2008'!B:B,MATCH(A3565,'TOL2008'!A:A,0))</f>
        <v>62030</v>
      </c>
      <c r="J3565" s="128" t="str">
        <f>INDEX(Pääluokka!$H$2:$H$100,MATCH(VALUE(LEFT(Taulukko1[[#This Row],[TOL2008]],2)),Pääluokka!$G$2:$G$100,0))</f>
        <v>Informaatio ja viestintä</v>
      </c>
      <c r="K3565" s="128" t="str">
        <f>INDEX(Pääluokka!$I$2:$I$100,MATCH(VALUE(LEFT(Taulukko1[[#This Row],[TOL2008]],2)),Pääluokka!$G$2:$G$100,0))</f>
        <v>Palvelualat (G-N, R, S)</v>
      </c>
      <c r="L3565" s="74">
        <f t="shared" si="557"/>
        <v>105</v>
      </c>
      <c r="M3565" s="75">
        <f t="shared" si="558"/>
        <v>42394</v>
      </c>
      <c r="N3565" s="75">
        <f t="shared" si="559"/>
        <v>42499</v>
      </c>
      <c r="O3565" s="75">
        <f t="shared" si="550"/>
        <v>42370</v>
      </c>
      <c r="P3565" s="75">
        <f t="shared" si="551"/>
        <v>42491</v>
      </c>
      <c r="Q3565" s="41">
        <f t="shared" si="552"/>
        <v>2016</v>
      </c>
      <c r="R3565" s="41">
        <f t="shared" si="553"/>
        <v>2016</v>
      </c>
      <c r="S3565" s="75" t="str">
        <f>YEAR(Taulukko1[[#This Row],[Alku KK]])&amp;"Q"&amp;ROUNDDOWN((MONTH(Taulukko1[[#This Row],[Alku KK]])-1)/3+1,0)</f>
        <v>2016Q1</v>
      </c>
      <c r="T3565" s="75" t="str">
        <f>YEAR(Taulukko1[[#This Row],[Loppu KK]])&amp;"Q"&amp;ROUNDDOWN((MONTH(Taulukko1[[#This Row],[Loppu KK]])-1)/3+1,0)</f>
        <v>2016Q2</v>
      </c>
      <c r="U3565" s="66">
        <f>IF(COUNT(Taulukko1[[#This Row],[Neuvottelujen alaiset ]])=1,Taulukko1[[#This Row],[Neuvottelujen alaiset ]],Taulukko1[[#This Row],[Vähennystarve]])</f>
        <v>15</v>
      </c>
      <c r="V3565" s="76">
        <f t="shared" si="554"/>
        <v>1</v>
      </c>
      <c r="W3565" s="76">
        <f t="shared" si="555"/>
        <v>0.6</v>
      </c>
      <c r="X3565" s="76">
        <f t="shared" si="556"/>
        <v>0.6</v>
      </c>
      <c r="Y3565" s="90" t="b">
        <f>AND(MONTH(Taulukko1[[#This Row],[Alku PVM]] )=6,DAY(Taulukko1[[#This Row],[Alku PVM]] )&gt;19)</f>
        <v>0</v>
      </c>
      <c r="Z3565" s="90" t="b">
        <f>AND(MONTH(Taulukko1[[#This Row],[Loppu PVM]] )=6,DAY(Taulukko1[[#This Row],[Loppu PVM]] )&gt;19)</f>
        <v>0</v>
      </c>
      <c r="AA3565" s="90" t="b">
        <f>OR(MONTH(Taulukko1[[#This Row],[Alku PVM]] )&lt;=5,AND(MONTH(Taulukko1[[#This Row],[Alku PVM]] )=6,DAY(Taulukko1[[#This Row],[Alku PVM]] )&lt;20))</f>
        <v>1</v>
      </c>
      <c r="AB3565" s="90" t="b">
        <f>OR(MONTH(Taulukko1[[#This Row],[Loppu PVM]])&lt;=5,AND(MONTH(Taulukko1[[#This Row],[Loppu PVM]] )=6,DAY(Taulukko1[[#This Row],[Loppu PVM]])&lt;20))</f>
        <v>1</v>
      </c>
      <c r="AC3565" s="90" t="b">
        <f>OR(MONTH(Taulukko1[[#This Row],[Alku PVM]] )&lt;=3,AND(MONTH(Taulukko1[[#This Row],[Alku PVM]] )=3))</f>
        <v>1</v>
      </c>
      <c r="AD3565" s="90" t="b">
        <f>OR(MONTH(Taulukko1[[#This Row],[Loppu PVM]] )&lt;=3,AND(MONTH(Taulukko1[[#This Row],[Loppu PVM]] )=3))</f>
        <v>0</v>
      </c>
      <c r="AE3565" s="90" t="b">
        <f>OR(MONTH(Taulukko1[[#This Row],[Alku PVM]] )&lt;=9,AND(MONTH(Taulukko1[[#This Row],[Alku PVM]] )=9))</f>
        <v>1</v>
      </c>
      <c r="AF3565" s="90" t="b">
        <f>OR(MONTH(Taulukko1[[#This Row],[Loppu PVM]])&lt;=9,AND(MONTH(Taulukko1[[#This Row],[Loppu PVM]] )=9))</f>
        <v>1</v>
      </c>
      <c r="AG3565" s="90" t="b">
        <f>OR(MONTH(Taulukko1[[#This Row],[Alku PVM]] )&lt;=6,AND(MONTH(Taulukko1[[#This Row],[Alku PVM]] )=6))</f>
        <v>1</v>
      </c>
      <c r="AH3565" s="90" t="b">
        <f>OR(MONTH(Taulukko1[[#This Row],[Loppu PVM]])&lt;=6,AND(MONTH(Taulukko1[[#This Row],[Loppu PVM]] )=6))</f>
        <v>1</v>
      </c>
    </row>
    <row r="3566" spans="1:34">
      <c r="A3566" s="69" t="s">
        <v>90</v>
      </c>
      <c r="B3566" s="70">
        <v>42394</v>
      </c>
      <c r="C3566" s="21" t="s">
        <v>5115</v>
      </c>
      <c r="D3566" s="71"/>
      <c r="E3566" s="72">
        <v>4</v>
      </c>
      <c r="F3566" s="70">
        <v>42513</v>
      </c>
      <c r="G3566" s="73">
        <v>3</v>
      </c>
      <c r="H3566" s="72">
        <v>4</v>
      </c>
      <c r="I3566" s="127">
        <f>INDEX('TOL2008'!B:B,MATCH(A3566,'TOL2008'!A:A,0))</f>
        <v>62030</v>
      </c>
      <c r="J3566" s="128" t="str">
        <f>INDEX(Pääluokka!$H$2:$H$100,MATCH(VALUE(LEFT(Taulukko1[[#This Row],[TOL2008]],2)),Pääluokka!$G$2:$G$100,0))</f>
        <v>Informaatio ja viestintä</v>
      </c>
      <c r="K3566" s="128" t="str">
        <f>INDEX(Pääluokka!$I$2:$I$100,MATCH(VALUE(LEFT(Taulukko1[[#This Row],[TOL2008]],2)),Pääluokka!$G$2:$G$100,0))</f>
        <v>Palvelualat (G-N, R, S)</v>
      </c>
      <c r="L3566" s="74">
        <f t="shared" si="557"/>
        <v>119</v>
      </c>
      <c r="M3566" s="75">
        <f t="shared" si="558"/>
        <v>42394</v>
      </c>
      <c r="N3566" s="75">
        <f t="shared" si="559"/>
        <v>42513</v>
      </c>
      <c r="O3566" s="75">
        <f t="shared" si="550"/>
        <v>42370</v>
      </c>
      <c r="P3566" s="75">
        <f t="shared" si="551"/>
        <v>42491</v>
      </c>
      <c r="Q3566" s="41">
        <f t="shared" si="552"/>
        <v>2016</v>
      </c>
      <c r="R3566" s="41">
        <f t="shared" si="553"/>
        <v>2016</v>
      </c>
      <c r="S3566" s="75" t="str">
        <f>YEAR(Taulukko1[[#This Row],[Alku KK]])&amp;"Q"&amp;ROUNDDOWN((MONTH(Taulukko1[[#This Row],[Alku KK]])-1)/3+1,0)</f>
        <v>2016Q1</v>
      </c>
      <c r="T3566" s="75" t="str">
        <f>YEAR(Taulukko1[[#This Row],[Loppu KK]])&amp;"Q"&amp;ROUNDDOWN((MONTH(Taulukko1[[#This Row],[Loppu KK]])-1)/3+1,0)</f>
        <v>2016Q2</v>
      </c>
      <c r="U3566" s="66">
        <f>IF(COUNT(Taulukko1[[#This Row],[Neuvottelujen alaiset ]])=1,Taulukko1[[#This Row],[Neuvottelujen alaiset ]],Taulukko1[[#This Row],[Vähennystarve]])</f>
        <v>4</v>
      </c>
      <c r="V3566" s="76">
        <f t="shared" si="554"/>
        <v>1</v>
      </c>
      <c r="W3566" s="76">
        <f t="shared" si="555"/>
        <v>0.75</v>
      </c>
      <c r="X3566" s="76">
        <f t="shared" si="556"/>
        <v>0.75</v>
      </c>
      <c r="Y3566" s="90" t="b">
        <f>AND(MONTH(Taulukko1[[#This Row],[Alku PVM]] )=6,DAY(Taulukko1[[#This Row],[Alku PVM]] )&gt;19)</f>
        <v>0</v>
      </c>
      <c r="Z3566" s="90" t="b">
        <f>AND(MONTH(Taulukko1[[#This Row],[Loppu PVM]] )=6,DAY(Taulukko1[[#This Row],[Loppu PVM]] )&gt;19)</f>
        <v>0</v>
      </c>
      <c r="AA3566" s="90" t="b">
        <f>OR(MONTH(Taulukko1[[#This Row],[Alku PVM]] )&lt;=5,AND(MONTH(Taulukko1[[#This Row],[Alku PVM]] )=6,DAY(Taulukko1[[#This Row],[Alku PVM]] )&lt;20))</f>
        <v>1</v>
      </c>
      <c r="AB3566" s="90" t="b">
        <f>OR(MONTH(Taulukko1[[#This Row],[Loppu PVM]])&lt;=5,AND(MONTH(Taulukko1[[#This Row],[Loppu PVM]] )=6,DAY(Taulukko1[[#This Row],[Loppu PVM]])&lt;20))</f>
        <v>1</v>
      </c>
      <c r="AC3566" s="90" t="b">
        <f>OR(MONTH(Taulukko1[[#This Row],[Alku PVM]] )&lt;=3,AND(MONTH(Taulukko1[[#This Row],[Alku PVM]] )=3))</f>
        <v>1</v>
      </c>
      <c r="AD3566" s="90" t="b">
        <f>OR(MONTH(Taulukko1[[#This Row],[Loppu PVM]] )&lt;=3,AND(MONTH(Taulukko1[[#This Row],[Loppu PVM]] )=3))</f>
        <v>0</v>
      </c>
      <c r="AE3566" s="90" t="b">
        <f>OR(MONTH(Taulukko1[[#This Row],[Alku PVM]] )&lt;=9,AND(MONTH(Taulukko1[[#This Row],[Alku PVM]] )=9))</f>
        <v>1</v>
      </c>
      <c r="AF3566" s="90" t="b">
        <f>OR(MONTH(Taulukko1[[#This Row],[Loppu PVM]])&lt;=9,AND(MONTH(Taulukko1[[#This Row],[Loppu PVM]] )=9))</f>
        <v>1</v>
      </c>
      <c r="AG3566" s="90" t="b">
        <f>OR(MONTH(Taulukko1[[#This Row],[Alku PVM]] )&lt;=6,AND(MONTH(Taulukko1[[#This Row],[Alku PVM]] )=6))</f>
        <v>1</v>
      </c>
      <c r="AH3566" s="90" t="b">
        <f>OR(MONTH(Taulukko1[[#This Row],[Loppu PVM]])&lt;=6,AND(MONTH(Taulukko1[[#This Row],[Loppu PVM]] )=6))</f>
        <v>1</v>
      </c>
    </row>
    <row r="3567" spans="1:34">
      <c r="A3567" s="69" t="s">
        <v>4353</v>
      </c>
      <c r="B3567" s="70">
        <v>42395</v>
      </c>
      <c r="C3567" s="21" t="s">
        <v>5112</v>
      </c>
      <c r="D3567" s="71"/>
      <c r="E3567" s="72">
        <v>65</v>
      </c>
      <c r="F3567" s="70">
        <v>42437</v>
      </c>
      <c r="G3567" s="73">
        <v>60</v>
      </c>
      <c r="H3567" s="72">
        <v>900</v>
      </c>
      <c r="I3567" s="127">
        <f>INDEX('TOL2008'!B:B,MATCH(A3567,'TOL2008'!A:A,0))</f>
        <v>63110</v>
      </c>
      <c r="J3567" s="128" t="str">
        <f>INDEX(Pääluokka!$H$2:$H$100,MATCH(VALUE(LEFT(Taulukko1[[#This Row],[TOL2008]],2)),Pääluokka!$G$2:$G$100,0))</f>
        <v>Informaatio ja viestintä</v>
      </c>
      <c r="K3567" s="128" t="str">
        <f>INDEX(Pääluokka!$I$2:$I$100,MATCH(VALUE(LEFT(Taulukko1[[#This Row],[TOL2008]],2)),Pääluokka!$G$2:$G$100,0))</f>
        <v>Palvelualat (G-N, R, S)</v>
      </c>
      <c r="L3567" s="74">
        <f t="shared" si="557"/>
        <v>42</v>
      </c>
      <c r="M3567" s="75">
        <f t="shared" si="558"/>
        <v>42395</v>
      </c>
      <c r="N3567" s="75">
        <f t="shared" si="559"/>
        <v>42437</v>
      </c>
      <c r="O3567" s="75">
        <f t="shared" si="550"/>
        <v>42370</v>
      </c>
      <c r="P3567" s="75">
        <f t="shared" si="551"/>
        <v>42430</v>
      </c>
      <c r="Q3567" s="41">
        <f t="shared" si="552"/>
        <v>2016</v>
      </c>
      <c r="R3567" s="41">
        <f t="shared" si="553"/>
        <v>2016</v>
      </c>
      <c r="S3567" s="75" t="str">
        <f>YEAR(Taulukko1[[#This Row],[Alku KK]])&amp;"Q"&amp;ROUNDDOWN((MONTH(Taulukko1[[#This Row],[Alku KK]])-1)/3+1,0)</f>
        <v>2016Q1</v>
      </c>
      <c r="T3567" s="75" t="str">
        <f>YEAR(Taulukko1[[#This Row],[Loppu KK]])&amp;"Q"&amp;ROUNDDOWN((MONTH(Taulukko1[[#This Row],[Loppu KK]])-1)/3+1,0)</f>
        <v>2016Q1</v>
      </c>
      <c r="U3567" s="66">
        <f>IF(COUNT(Taulukko1[[#This Row],[Neuvottelujen alaiset ]])=1,Taulukko1[[#This Row],[Neuvottelujen alaiset ]],Taulukko1[[#This Row],[Vähennystarve]])</f>
        <v>900</v>
      </c>
      <c r="V3567" s="76">
        <f t="shared" si="554"/>
        <v>7.2222222222222215E-2</v>
      </c>
      <c r="W3567" s="76">
        <f t="shared" si="555"/>
        <v>6.6666666666666666E-2</v>
      </c>
      <c r="X3567" s="76">
        <f t="shared" si="556"/>
        <v>0.92307692307692313</v>
      </c>
      <c r="Y3567" s="90" t="b">
        <f>AND(MONTH(Taulukko1[[#This Row],[Alku PVM]] )=6,DAY(Taulukko1[[#This Row],[Alku PVM]] )&gt;19)</f>
        <v>0</v>
      </c>
      <c r="Z3567" s="90" t="b">
        <f>AND(MONTH(Taulukko1[[#This Row],[Loppu PVM]] )=6,DAY(Taulukko1[[#This Row],[Loppu PVM]] )&gt;19)</f>
        <v>0</v>
      </c>
      <c r="AA3567" s="90" t="b">
        <f>OR(MONTH(Taulukko1[[#This Row],[Alku PVM]] )&lt;=5,AND(MONTH(Taulukko1[[#This Row],[Alku PVM]] )=6,DAY(Taulukko1[[#This Row],[Alku PVM]] )&lt;20))</f>
        <v>1</v>
      </c>
      <c r="AB3567" s="90" t="b">
        <f>OR(MONTH(Taulukko1[[#This Row],[Loppu PVM]])&lt;=5,AND(MONTH(Taulukko1[[#This Row],[Loppu PVM]] )=6,DAY(Taulukko1[[#This Row],[Loppu PVM]])&lt;20))</f>
        <v>1</v>
      </c>
      <c r="AC3567" s="90" t="b">
        <f>OR(MONTH(Taulukko1[[#This Row],[Alku PVM]] )&lt;=3,AND(MONTH(Taulukko1[[#This Row],[Alku PVM]] )=3))</f>
        <v>1</v>
      </c>
      <c r="AD3567" s="90" t="b">
        <f>OR(MONTH(Taulukko1[[#This Row],[Loppu PVM]] )&lt;=3,AND(MONTH(Taulukko1[[#This Row],[Loppu PVM]] )=3))</f>
        <v>1</v>
      </c>
      <c r="AE3567" s="90" t="b">
        <f>OR(MONTH(Taulukko1[[#This Row],[Alku PVM]] )&lt;=9,AND(MONTH(Taulukko1[[#This Row],[Alku PVM]] )=9))</f>
        <v>1</v>
      </c>
      <c r="AF3567" s="90" t="b">
        <f>OR(MONTH(Taulukko1[[#This Row],[Loppu PVM]])&lt;=9,AND(MONTH(Taulukko1[[#This Row],[Loppu PVM]] )=9))</f>
        <v>1</v>
      </c>
      <c r="AG3567" s="90" t="b">
        <f>OR(MONTH(Taulukko1[[#This Row],[Alku PVM]] )&lt;=6,AND(MONTH(Taulukko1[[#This Row],[Alku PVM]] )=6))</f>
        <v>1</v>
      </c>
      <c r="AH3567" s="90" t="b">
        <f>OR(MONTH(Taulukko1[[#This Row],[Loppu PVM]])&lt;=6,AND(MONTH(Taulukko1[[#This Row],[Loppu PVM]] )=6))</f>
        <v>1</v>
      </c>
    </row>
    <row r="3568" spans="1:34">
      <c r="A3568" s="69" t="s">
        <v>5107</v>
      </c>
      <c r="B3568" s="70">
        <v>42395</v>
      </c>
      <c r="C3568" s="21" t="s">
        <v>5557</v>
      </c>
      <c r="D3568" s="71" t="s">
        <v>25</v>
      </c>
      <c r="E3568" s="72">
        <v>10</v>
      </c>
      <c r="F3568" s="70">
        <v>42417</v>
      </c>
      <c r="G3568" s="73">
        <v>5</v>
      </c>
      <c r="H3568" s="72">
        <v>10</v>
      </c>
      <c r="I3568" s="127">
        <f>INDEX('TOL2008'!B:B,MATCH(A3568,'TOL2008'!A:A,0))</f>
        <v>64200</v>
      </c>
      <c r="J3568" s="128" t="str">
        <f>INDEX(Pääluokka!$H$2:$H$100,MATCH(VALUE(LEFT(Taulukko1[[#This Row],[TOL2008]],2)),Pääluokka!$G$2:$G$100,0))</f>
        <v>Rahoitus- ja vakuutustoiminta</v>
      </c>
      <c r="K3568" s="128" t="str">
        <f>INDEX(Pääluokka!$I$2:$I$100,MATCH(VALUE(LEFT(Taulukko1[[#This Row],[TOL2008]],2)),Pääluokka!$G$2:$G$100,0))</f>
        <v>Palvelualat (G-N, R, S)</v>
      </c>
      <c r="L3568" s="74">
        <f t="shared" si="557"/>
        <v>22</v>
      </c>
      <c r="M3568" s="75">
        <f t="shared" si="558"/>
        <v>42395</v>
      </c>
      <c r="N3568" s="75">
        <f t="shared" si="559"/>
        <v>42417</v>
      </c>
      <c r="O3568" s="75">
        <f t="shared" si="550"/>
        <v>42370</v>
      </c>
      <c r="P3568" s="75">
        <f t="shared" si="551"/>
        <v>42401</v>
      </c>
      <c r="Q3568" s="41">
        <f t="shared" si="552"/>
        <v>2016</v>
      </c>
      <c r="R3568" s="41">
        <f t="shared" si="553"/>
        <v>2016</v>
      </c>
      <c r="S3568" s="75" t="str">
        <f>YEAR(Taulukko1[[#This Row],[Alku KK]])&amp;"Q"&amp;ROUNDDOWN((MONTH(Taulukko1[[#This Row],[Alku KK]])-1)/3+1,0)</f>
        <v>2016Q1</v>
      </c>
      <c r="T3568" s="75" t="str">
        <f>YEAR(Taulukko1[[#This Row],[Loppu KK]])&amp;"Q"&amp;ROUNDDOWN((MONTH(Taulukko1[[#This Row],[Loppu KK]])-1)/3+1,0)</f>
        <v>2016Q1</v>
      </c>
      <c r="U3568" s="66">
        <f>IF(COUNT(Taulukko1[[#This Row],[Neuvottelujen alaiset ]])=1,Taulukko1[[#This Row],[Neuvottelujen alaiset ]],Taulukko1[[#This Row],[Vähennystarve]])</f>
        <v>10</v>
      </c>
      <c r="V3568" s="76">
        <f t="shared" si="554"/>
        <v>1</v>
      </c>
      <c r="W3568" s="76">
        <f t="shared" si="555"/>
        <v>0.5</v>
      </c>
      <c r="X3568" s="76">
        <f t="shared" si="556"/>
        <v>0.5</v>
      </c>
      <c r="Y3568" s="90" t="b">
        <f>AND(MONTH(Taulukko1[[#This Row],[Alku PVM]] )=6,DAY(Taulukko1[[#This Row],[Alku PVM]] )&gt;19)</f>
        <v>0</v>
      </c>
      <c r="Z3568" s="90" t="b">
        <f>AND(MONTH(Taulukko1[[#This Row],[Loppu PVM]] )=6,DAY(Taulukko1[[#This Row],[Loppu PVM]] )&gt;19)</f>
        <v>0</v>
      </c>
      <c r="AA3568" s="90" t="b">
        <f>OR(MONTH(Taulukko1[[#This Row],[Alku PVM]] )&lt;=5,AND(MONTH(Taulukko1[[#This Row],[Alku PVM]] )=6,DAY(Taulukko1[[#This Row],[Alku PVM]] )&lt;20))</f>
        <v>1</v>
      </c>
      <c r="AB3568" s="90" t="b">
        <f>OR(MONTH(Taulukko1[[#This Row],[Loppu PVM]])&lt;=5,AND(MONTH(Taulukko1[[#This Row],[Loppu PVM]] )=6,DAY(Taulukko1[[#This Row],[Loppu PVM]])&lt;20))</f>
        <v>1</v>
      </c>
      <c r="AC3568" s="90" t="b">
        <f>OR(MONTH(Taulukko1[[#This Row],[Alku PVM]] )&lt;=3,AND(MONTH(Taulukko1[[#This Row],[Alku PVM]] )=3))</f>
        <v>1</v>
      </c>
      <c r="AD3568" s="90" t="b">
        <f>OR(MONTH(Taulukko1[[#This Row],[Loppu PVM]] )&lt;=3,AND(MONTH(Taulukko1[[#This Row],[Loppu PVM]] )=3))</f>
        <v>1</v>
      </c>
      <c r="AE3568" s="90" t="b">
        <f>OR(MONTH(Taulukko1[[#This Row],[Alku PVM]] )&lt;=9,AND(MONTH(Taulukko1[[#This Row],[Alku PVM]] )=9))</f>
        <v>1</v>
      </c>
      <c r="AF3568" s="90" t="b">
        <f>OR(MONTH(Taulukko1[[#This Row],[Loppu PVM]])&lt;=9,AND(MONTH(Taulukko1[[#This Row],[Loppu PVM]] )=9))</f>
        <v>1</v>
      </c>
      <c r="AG3568" s="90" t="b">
        <f>OR(MONTH(Taulukko1[[#This Row],[Alku PVM]] )&lt;=6,AND(MONTH(Taulukko1[[#This Row],[Alku PVM]] )=6))</f>
        <v>1</v>
      </c>
      <c r="AH3568" s="90" t="b">
        <f>OR(MONTH(Taulukko1[[#This Row],[Loppu PVM]])&lt;=6,AND(MONTH(Taulukko1[[#This Row],[Loppu PVM]] )=6))</f>
        <v>1</v>
      </c>
    </row>
    <row r="3569" spans="1:34">
      <c r="A3569" s="69" t="s">
        <v>5186</v>
      </c>
      <c r="B3569" s="70"/>
      <c r="C3569" s="69" t="s">
        <v>5187</v>
      </c>
      <c r="D3569" s="71"/>
      <c r="E3569" s="72"/>
      <c r="F3569" s="70">
        <v>42446</v>
      </c>
      <c r="G3569" s="73">
        <v>8</v>
      </c>
      <c r="H3569" s="72">
        <v>8</v>
      </c>
      <c r="I3569" s="127">
        <f>INDEX('TOL2008'!B:B,MATCH(A3569,'TOL2008'!A:A,0))</f>
        <v>85000</v>
      </c>
      <c r="J3569" s="128" t="str">
        <f>INDEX(Pääluokka!$H$2:$H$100,MATCH(VALUE(LEFT(Taulukko1[[#This Row],[TOL2008]],2)),Pääluokka!$G$2:$G$100,0))</f>
        <v>Koulutus</v>
      </c>
      <c r="K3569" s="128" t="str">
        <f>INDEX(Pääluokka!$I$2:$I$100,MATCH(VALUE(LEFT(Taulukko1[[#This Row],[TOL2008]],2)),Pääluokka!$G$2:$G$100,0))</f>
        <v>Muut toimialat (O-Q, T-X)</v>
      </c>
      <c r="L3569" s="74" t="str">
        <f t="shared" si="557"/>
        <v>NA</v>
      </c>
      <c r="M3569" s="75">
        <f t="shared" si="558"/>
        <v>42395</v>
      </c>
      <c r="N3569" s="75">
        <f t="shared" si="559"/>
        <v>42446</v>
      </c>
      <c r="O3569" s="75">
        <f t="shared" si="550"/>
        <v>42370</v>
      </c>
      <c r="P3569" s="75">
        <f t="shared" si="551"/>
        <v>42430</v>
      </c>
      <c r="Q3569" s="41">
        <f t="shared" si="552"/>
        <v>2016</v>
      </c>
      <c r="R3569" s="41">
        <f t="shared" si="553"/>
        <v>2016</v>
      </c>
      <c r="S3569" s="75" t="str">
        <f>YEAR(Taulukko1[[#This Row],[Alku KK]])&amp;"Q"&amp;ROUNDDOWN((MONTH(Taulukko1[[#This Row],[Alku KK]])-1)/3+1,0)</f>
        <v>2016Q1</v>
      </c>
      <c r="T3569" s="75" t="str">
        <f>YEAR(Taulukko1[[#This Row],[Loppu KK]])&amp;"Q"&amp;ROUNDDOWN((MONTH(Taulukko1[[#This Row],[Loppu KK]])-1)/3+1,0)</f>
        <v>2016Q1</v>
      </c>
      <c r="U3569" s="66">
        <f>IF(COUNT(Taulukko1[[#This Row],[Neuvottelujen alaiset ]])=1,Taulukko1[[#This Row],[Neuvottelujen alaiset ]],Taulukko1[[#This Row],[Vähennystarve]])</f>
        <v>8</v>
      </c>
      <c r="V3569" s="76" t="str">
        <f t="shared" si="554"/>
        <v>NA</v>
      </c>
      <c r="W3569" s="76">
        <f t="shared" si="555"/>
        <v>1</v>
      </c>
      <c r="X3569" s="76" t="str">
        <f t="shared" si="556"/>
        <v>NA</v>
      </c>
      <c r="Y3569" s="90" t="b">
        <f>AND(MONTH(Taulukko1[[#This Row],[Alku PVM]] )=6,DAY(Taulukko1[[#This Row],[Alku PVM]] )&gt;19)</f>
        <v>0</v>
      </c>
      <c r="Z3569" s="90" t="b">
        <f>AND(MONTH(Taulukko1[[#This Row],[Loppu PVM]] )=6,DAY(Taulukko1[[#This Row],[Loppu PVM]] )&gt;19)</f>
        <v>0</v>
      </c>
      <c r="AA3569" s="90" t="b">
        <f>OR(MONTH(Taulukko1[[#This Row],[Alku PVM]] )&lt;=5,AND(MONTH(Taulukko1[[#This Row],[Alku PVM]] )=6,DAY(Taulukko1[[#This Row],[Alku PVM]] )&lt;20))</f>
        <v>1</v>
      </c>
      <c r="AB3569" s="90" t="b">
        <f>OR(MONTH(Taulukko1[[#This Row],[Loppu PVM]])&lt;=5,AND(MONTH(Taulukko1[[#This Row],[Loppu PVM]] )=6,DAY(Taulukko1[[#This Row],[Loppu PVM]])&lt;20))</f>
        <v>1</v>
      </c>
      <c r="AC3569" s="90" t="b">
        <f>OR(MONTH(Taulukko1[[#This Row],[Alku PVM]] )&lt;=3,AND(MONTH(Taulukko1[[#This Row],[Alku PVM]] )=3))</f>
        <v>1</v>
      </c>
      <c r="AD3569" s="90" t="b">
        <f>OR(MONTH(Taulukko1[[#This Row],[Loppu PVM]] )&lt;=3,AND(MONTH(Taulukko1[[#This Row],[Loppu PVM]] )=3))</f>
        <v>1</v>
      </c>
      <c r="AE3569" s="90" t="b">
        <f>OR(MONTH(Taulukko1[[#This Row],[Alku PVM]] )&lt;=9,AND(MONTH(Taulukko1[[#This Row],[Alku PVM]] )=9))</f>
        <v>1</v>
      </c>
      <c r="AF3569" s="90" t="b">
        <f>OR(MONTH(Taulukko1[[#This Row],[Loppu PVM]])&lt;=9,AND(MONTH(Taulukko1[[#This Row],[Loppu PVM]] )=9))</f>
        <v>1</v>
      </c>
      <c r="AG3569" s="90" t="b">
        <f>OR(MONTH(Taulukko1[[#This Row],[Alku PVM]] )&lt;=6,AND(MONTH(Taulukko1[[#This Row],[Alku PVM]] )=6))</f>
        <v>1</v>
      </c>
      <c r="AH3569" s="90" t="b">
        <f>OR(MONTH(Taulukko1[[#This Row],[Loppu PVM]])&lt;=6,AND(MONTH(Taulukko1[[#This Row],[Loppu PVM]] )=6))</f>
        <v>1</v>
      </c>
    </row>
    <row r="3570" spans="1:34" s="21" customFormat="1">
      <c r="A3570" s="21" t="s">
        <v>113</v>
      </c>
      <c r="B3570" s="26">
        <v>42396</v>
      </c>
      <c r="C3570" s="25" t="s">
        <v>1634</v>
      </c>
      <c r="D3570" s="35"/>
      <c r="E3570" s="27">
        <v>100</v>
      </c>
      <c r="F3570" s="26">
        <v>42507</v>
      </c>
      <c r="G3570" s="33">
        <v>40</v>
      </c>
      <c r="H3570" s="27">
        <v>1920</v>
      </c>
      <c r="I3570" s="126">
        <f>INDEX('TOL2008'!B:B,MATCH(A3570,'TOL2008'!A:A,0))</f>
        <v>85420</v>
      </c>
      <c r="J3570" s="133" t="str">
        <f>INDEX(Pääluokka!$H$2:$H$100,MATCH(VALUE(LEFT(Taulukko1[[#This Row],[TOL2008]],2)),Pääluokka!$G$2:$G$100,0))</f>
        <v>Koulutus</v>
      </c>
      <c r="K3570" s="133" t="str">
        <f>INDEX(Pääluokka!$I$2:$I$100,MATCH(VALUE(LEFT(Taulukko1[[#This Row],[TOL2008]],2)),Pääluokka!$G$2:$G$100,0))</f>
        <v>Muut toimialat (O-Q, T-X)</v>
      </c>
      <c r="L3570" s="41">
        <f t="shared" si="557"/>
        <v>111</v>
      </c>
      <c r="M3570" s="43">
        <f t="shared" si="558"/>
        <v>42396</v>
      </c>
      <c r="N3570" s="43">
        <f t="shared" si="559"/>
        <v>42507</v>
      </c>
      <c r="O3570" s="43">
        <f t="shared" si="550"/>
        <v>42370</v>
      </c>
      <c r="P3570" s="43">
        <f t="shared" si="551"/>
        <v>42491</v>
      </c>
      <c r="Q3570" s="41">
        <f t="shared" si="552"/>
        <v>2016</v>
      </c>
      <c r="R3570" s="41">
        <f t="shared" si="553"/>
        <v>2016</v>
      </c>
      <c r="S3570" s="43" t="str">
        <f>YEAR(Taulukko1[[#This Row],[Alku KK]])&amp;"Q"&amp;ROUNDDOWN((MONTH(Taulukko1[[#This Row],[Alku KK]])-1)/3+1,0)</f>
        <v>2016Q1</v>
      </c>
      <c r="T3570" s="43" t="str">
        <f>YEAR(Taulukko1[[#This Row],[Loppu KK]])&amp;"Q"&amp;ROUNDDOWN((MONTH(Taulukko1[[#This Row],[Loppu KK]])-1)/3+1,0)</f>
        <v>2016Q2</v>
      </c>
      <c r="U3570" s="66">
        <f>IF(COUNT(Taulukko1[[#This Row],[Neuvottelujen alaiset ]])=1,Taulukko1[[#This Row],[Neuvottelujen alaiset ]],Taulukko1[[#This Row],[Vähennystarve]])</f>
        <v>1920</v>
      </c>
      <c r="V3570" s="44">
        <f t="shared" si="554"/>
        <v>5.2083333333333336E-2</v>
      </c>
      <c r="W3570" s="44">
        <f t="shared" si="555"/>
        <v>2.0833333333333332E-2</v>
      </c>
      <c r="X3570" s="44">
        <f t="shared" si="556"/>
        <v>0.4</v>
      </c>
      <c r="Y3570" s="90" t="b">
        <f>AND(MONTH(Taulukko1[[#This Row],[Alku PVM]] )=6,DAY(Taulukko1[[#This Row],[Alku PVM]] )&gt;19)</f>
        <v>0</v>
      </c>
      <c r="Z3570" s="90" t="b">
        <f>AND(MONTH(Taulukko1[[#This Row],[Loppu PVM]] )=6,DAY(Taulukko1[[#This Row],[Loppu PVM]] )&gt;19)</f>
        <v>0</v>
      </c>
      <c r="AA3570" s="90" t="b">
        <f>OR(MONTH(Taulukko1[[#This Row],[Alku PVM]] )&lt;=5,AND(MONTH(Taulukko1[[#This Row],[Alku PVM]] )=6,DAY(Taulukko1[[#This Row],[Alku PVM]] )&lt;20))</f>
        <v>1</v>
      </c>
      <c r="AB3570" s="90" t="b">
        <f>OR(MONTH(Taulukko1[[#This Row],[Loppu PVM]])&lt;=5,AND(MONTH(Taulukko1[[#This Row],[Loppu PVM]] )=6,DAY(Taulukko1[[#This Row],[Loppu PVM]])&lt;20))</f>
        <v>1</v>
      </c>
      <c r="AC3570" s="90" t="b">
        <f>OR(MONTH(Taulukko1[[#This Row],[Alku PVM]] )&lt;=3,AND(MONTH(Taulukko1[[#This Row],[Alku PVM]] )=3))</f>
        <v>1</v>
      </c>
      <c r="AD3570" s="90" t="b">
        <f>OR(MONTH(Taulukko1[[#This Row],[Loppu PVM]] )&lt;=3,AND(MONTH(Taulukko1[[#This Row],[Loppu PVM]] )=3))</f>
        <v>0</v>
      </c>
      <c r="AE3570" s="90" t="b">
        <f>OR(MONTH(Taulukko1[[#This Row],[Alku PVM]] )&lt;=9,AND(MONTH(Taulukko1[[#This Row],[Alku PVM]] )=9))</f>
        <v>1</v>
      </c>
      <c r="AF3570" s="90" t="b">
        <f>OR(MONTH(Taulukko1[[#This Row],[Loppu PVM]])&lt;=9,AND(MONTH(Taulukko1[[#This Row],[Loppu PVM]] )=9))</f>
        <v>1</v>
      </c>
      <c r="AG3570" s="90" t="b">
        <f>OR(MONTH(Taulukko1[[#This Row],[Alku PVM]] )&lt;=6,AND(MONTH(Taulukko1[[#This Row],[Alku PVM]] )=6))</f>
        <v>1</v>
      </c>
      <c r="AH3570" s="90" t="b">
        <f>OR(MONTH(Taulukko1[[#This Row],[Loppu PVM]])&lt;=6,AND(MONTH(Taulukko1[[#This Row],[Loppu PVM]] )=6))</f>
        <v>1</v>
      </c>
    </row>
    <row r="3571" spans="1:34">
      <c r="A3571" s="25" t="s">
        <v>5087</v>
      </c>
      <c r="B3571" s="26">
        <v>42397</v>
      </c>
      <c r="C3571" s="25" t="s">
        <v>5086</v>
      </c>
      <c r="D3571" s="35"/>
      <c r="E3571" s="27">
        <v>23</v>
      </c>
      <c r="F3571" s="26">
        <v>42387</v>
      </c>
      <c r="G3571" s="33">
        <v>8</v>
      </c>
      <c r="H3571" s="27">
        <v>23</v>
      </c>
      <c r="I3571" s="126">
        <f>INDEX('TOL2008'!B:B,MATCH(A3571,'TOL2008'!A:A,0))</f>
        <v>85320</v>
      </c>
      <c r="J3571" s="133" t="str">
        <f>INDEX(Pääluokka!$H$2:$H$100,MATCH(VALUE(LEFT(Taulukko1[[#This Row],[TOL2008]],2)),Pääluokka!$G$2:$G$100,0))</f>
        <v>Koulutus</v>
      </c>
      <c r="K3571" s="133" t="str">
        <f>INDEX(Pääluokka!$I$2:$I$100,MATCH(VALUE(LEFT(Taulukko1[[#This Row],[TOL2008]],2)),Pääluokka!$G$2:$G$100,0))</f>
        <v>Muut toimialat (O-Q, T-X)</v>
      </c>
      <c r="L3571" s="41" t="str">
        <f t="shared" si="557"/>
        <v>NA</v>
      </c>
      <c r="M3571" s="43">
        <f t="shared" si="558"/>
        <v>42397</v>
      </c>
      <c r="N3571" s="43">
        <f t="shared" si="559"/>
        <v>42387</v>
      </c>
      <c r="O3571" s="43">
        <f t="shared" si="550"/>
        <v>42370</v>
      </c>
      <c r="P3571" s="43">
        <f t="shared" si="551"/>
        <v>42370</v>
      </c>
      <c r="Q3571" s="41">
        <f t="shared" si="552"/>
        <v>2016</v>
      </c>
      <c r="R3571" s="41">
        <f t="shared" si="553"/>
        <v>2016</v>
      </c>
      <c r="S3571" s="43" t="str">
        <f>YEAR(Taulukko1[[#This Row],[Alku KK]])&amp;"Q"&amp;ROUNDDOWN((MONTH(Taulukko1[[#This Row],[Alku KK]])-1)/3+1,0)</f>
        <v>2016Q1</v>
      </c>
      <c r="T3571" s="43" t="str">
        <f>YEAR(Taulukko1[[#This Row],[Loppu KK]])&amp;"Q"&amp;ROUNDDOWN((MONTH(Taulukko1[[#This Row],[Loppu KK]])-1)/3+1,0)</f>
        <v>2016Q1</v>
      </c>
      <c r="U3571" s="66">
        <f>IF(COUNT(Taulukko1[[#This Row],[Neuvottelujen alaiset ]])=1,Taulukko1[[#This Row],[Neuvottelujen alaiset ]],Taulukko1[[#This Row],[Vähennystarve]])</f>
        <v>23</v>
      </c>
      <c r="V3571" s="44">
        <f t="shared" si="554"/>
        <v>1</v>
      </c>
      <c r="W3571" s="44">
        <f t="shared" si="555"/>
        <v>0.34782608695652173</v>
      </c>
      <c r="X3571" s="44">
        <f t="shared" si="556"/>
        <v>0.34782608695652173</v>
      </c>
      <c r="Y3571" s="90" t="b">
        <f>AND(MONTH(Taulukko1[[#This Row],[Alku PVM]] )=6,DAY(Taulukko1[[#This Row],[Alku PVM]] )&gt;19)</f>
        <v>0</v>
      </c>
      <c r="Z3571" s="90" t="b">
        <f>AND(MONTH(Taulukko1[[#This Row],[Loppu PVM]] )=6,DAY(Taulukko1[[#This Row],[Loppu PVM]] )&gt;19)</f>
        <v>0</v>
      </c>
      <c r="AA3571" s="90" t="b">
        <f>OR(MONTH(Taulukko1[[#This Row],[Alku PVM]] )&lt;=5,AND(MONTH(Taulukko1[[#This Row],[Alku PVM]] )=6,DAY(Taulukko1[[#This Row],[Alku PVM]] )&lt;20))</f>
        <v>1</v>
      </c>
      <c r="AB3571" s="90" t="b">
        <f>OR(MONTH(Taulukko1[[#This Row],[Loppu PVM]])&lt;=5,AND(MONTH(Taulukko1[[#This Row],[Loppu PVM]] )=6,DAY(Taulukko1[[#This Row],[Loppu PVM]])&lt;20))</f>
        <v>1</v>
      </c>
      <c r="AC3571" s="90" t="b">
        <f>OR(MONTH(Taulukko1[[#This Row],[Alku PVM]] )&lt;=3,AND(MONTH(Taulukko1[[#This Row],[Alku PVM]] )=3))</f>
        <v>1</v>
      </c>
      <c r="AD3571" s="90" t="b">
        <f>OR(MONTH(Taulukko1[[#This Row],[Loppu PVM]] )&lt;=3,AND(MONTH(Taulukko1[[#This Row],[Loppu PVM]] )=3))</f>
        <v>1</v>
      </c>
      <c r="AE3571" s="90" t="b">
        <f>OR(MONTH(Taulukko1[[#This Row],[Alku PVM]] )&lt;=9,AND(MONTH(Taulukko1[[#This Row],[Alku PVM]] )=9))</f>
        <v>1</v>
      </c>
      <c r="AF3571" s="90" t="b">
        <f>OR(MONTH(Taulukko1[[#This Row],[Loppu PVM]])&lt;=9,AND(MONTH(Taulukko1[[#This Row],[Loppu PVM]] )=9))</f>
        <v>1</v>
      </c>
      <c r="AG3571" s="90" t="b">
        <f>OR(MONTH(Taulukko1[[#This Row],[Alku PVM]] )&lt;=6,AND(MONTH(Taulukko1[[#This Row],[Alku PVM]] )=6))</f>
        <v>1</v>
      </c>
      <c r="AH3571" s="90" t="b">
        <f>OR(MONTH(Taulukko1[[#This Row],[Loppu PVM]])&lt;=6,AND(MONTH(Taulukko1[[#This Row],[Loppu PVM]] )=6))</f>
        <v>1</v>
      </c>
    </row>
    <row r="3572" spans="1:34">
      <c r="A3572" s="78" t="s">
        <v>5110</v>
      </c>
      <c r="B3572" s="70">
        <v>42397</v>
      </c>
      <c r="C3572" s="69" t="s">
        <v>5111</v>
      </c>
      <c r="D3572" s="35" t="s">
        <v>25</v>
      </c>
      <c r="E3572" s="72">
        <v>23</v>
      </c>
      <c r="F3572" s="70">
        <v>42439</v>
      </c>
      <c r="G3572" s="73"/>
      <c r="H3572" s="72">
        <v>76</v>
      </c>
      <c r="I3572" s="127">
        <f>INDEX('TOL2008'!B:B,MATCH(A3572,'TOL2008'!A:A,0))</f>
        <v>85000</v>
      </c>
      <c r="J3572" s="128" t="str">
        <f>INDEX(Pääluokka!$H$2:$H$100,MATCH(VALUE(LEFT(Taulukko1[[#This Row],[TOL2008]],2)),Pääluokka!$G$2:$G$100,0))</f>
        <v>Koulutus</v>
      </c>
      <c r="K3572" s="128" t="str">
        <f>INDEX(Pääluokka!$I$2:$I$100,MATCH(VALUE(LEFT(Taulukko1[[#This Row],[TOL2008]],2)),Pääluokka!$G$2:$G$100,0))</f>
        <v>Muut toimialat (O-Q, T-X)</v>
      </c>
      <c r="L3572" s="74">
        <f t="shared" si="557"/>
        <v>42</v>
      </c>
      <c r="M3572" s="75">
        <f t="shared" si="558"/>
        <v>42397</v>
      </c>
      <c r="N3572" s="75">
        <f t="shared" si="559"/>
        <v>42439</v>
      </c>
      <c r="O3572" s="75">
        <f t="shared" si="550"/>
        <v>42370</v>
      </c>
      <c r="P3572" s="75">
        <f t="shared" si="551"/>
        <v>42430</v>
      </c>
      <c r="Q3572" s="41">
        <f t="shared" si="552"/>
        <v>2016</v>
      </c>
      <c r="R3572" s="41">
        <f t="shared" si="553"/>
        <v>2016</v>
      </c>
      <c r="S3572" s="75" t="str">
        <f>YEAR(Taulukko1[[#This Row],[Alku KK]])&amp;"Q"&amp;ROUNDDOWN((MONTH(Taulukko1[[#This Row],[Alku KK]])-1)/3+1,0)</f>
        <v>2016Q1</v>
      </c>
      <c r="T3572" s="75" t="str">
        <f>YEAR(Taulukko1[[#This Row],[Loppu KK]])&amp;"Q"&amp;ROUNDDOWN((MONTH(Taulukko1[[#This Row],[Loppu KK]])-1)/3+1,0)</f>
        <v>2016Q1</v>
      </c>
      <c r="U3572" s="66">
        <f>IF(COUNT(Taulukko1[[#This Row],[Neuvottelujen alaiset ]])=1,Taulukko1[[#This Row],[Neuvottelujen alaiset ]],Taulukko1[[#This Row],[Vähennystarve]])</f>
        <v>76</v>
      </c>
      <c r="V3572" s="76">
        <f t="shared" si="554"/>
        <v>0.30263157894736842</v>
      </c>
      <c r="W3572" s="76" t="str">
        <f t="shared" si="555"/>
        <v>NA</v>
      </c>
      <c r="X3572" s="76" t="str">
        <f t="shared" si="556"/>
        <v>NA</v>
      </c>
      <c r="Y3572" s="90" t="b">
        <f>AND(MONTH(Taulukko1[[#This Row],[Alku PVM]] )=6,DAY(Taulukko1[[#This Row],[Alku PVM]] )&gt;19)</f>
        <v>0</v>
      </c>
      <c r="Z3572" s="90" t="b">
        <f>AND(MONTH(Taulukko1[[#This Row],[Loppu PVM]] )=6,DAY(Taulukko1[[#This Row],[Loppu PVM]] )&gt;19)</f>
        <v>0</v>
      </c>
      <c r="AA3572" s="90" t="b">
        <f>OR(MONTH(Taulukko1[[#This Row],[Alku PVM]] )&lt;=5,AND(MONTH(Taulukko1[[#This Row],[Alku PVM]] )=6,DAY(Taulukko1[[#This Row],[Alku PVM]] )&lt;20))</f>
        <v>1</v>
      </c>
      <c r="AB3572" s="90" t="b">
        <f>OR(MONTH(Taulukko1[[#This Row],[Loppu PVM]])&lt;=5,AND(MONTH(Taulukko1[[#This Row],[Loppu PVM]] )=6,DAY(Taulukko1[[#This Row],[Loppu PVM]])&lt;20))</f>
        <v>1</v>
      </c>
      <c r="AC3572" s="90" t="b">
        <f>OR(MONTH(Taulukko1[[#This Row],[Alku PVM]] )&lt;=3,AND(MONTH(Taulukko1[[#This Row],[Alku PVM]] )=3))</f>
        <v>1</v>
      </c>
      <c r="AD3572" s="90" t="b">
        <f>OR(MONTH(Taulukko1[[#This Row],[Loppu PVM]] )&lt;=3,AND(MONTH(Taulukko1[[#This Row],[Loppu PVM]] )=3))</f>
        <v>1</v>
      </c>
      <c r="AE3572" s="90" t="b">
        <f>OR(MONTH(Taulukko1[[#This Row],[Alku PVM]] )&lt;=9,AND(MONTH(Taulukko1[[#This Row],[Alku PVM]] )=9))</f>
        <v>1</v>
      </c>
      <c r="AF3572" s="90" t="b">
        <f>OR(MONTH(Taulukko1[[#This Row],[Loppu PVM]])&lt;=9,AND(MONTH(Taulukko1[[#This Row],[Loppu PVM]] )=9))</f>
        <v>1</v>
      </c>
      <c r="AG3572" s="90" t="b">
        <f>OR(MONTH(Taulukko1[[#This Row],[Alku PVM]] )&lt;=6,AND(MONTH(Taulukko1[[#This Row],[Alku PVM]] )=6))</f>
        <v>1</v>
      </c>
      <c r="AH3572" s="90" t="b">
        <f>OR(MONTH(Taulukko1[[#This Row],[Loppu PVM]])&lt;=6,AND(MONTH(Taulukko1[[#This Row],[Loppu PVM]] )=6))</f>
        <v>1</v>
      </c>
    </row>
    <row r="3573" spans="1:34">
      <c r="A3573" s="69" t="s">
        <v>193</v>
      </c>
      <c r="B3573" s="70">
        <v>42399</v>
      </c>
      <c r="C3573" s="69" t="s">
        <v>5113</v>
      </c>
      <c r="D3573" s="71"/>
      <c r="E3573" s="72"/>
      <c r="F3573" s="70"/>
      <c r="G3573" s="73"/>
      <c r="H3573" s="72">
        <v>5</v>
      </c>
      <c r="I3573" s="127">
        <f>INDEX('TOL2008'!B:B,MATCH(A3573,'TOL2008'!A:A,0))</f>
        <v>47111</v>
      </c>
      <c r="J3573" s="128" t="str">
        <f>INDEX(Pääluokka!$H$2:$H$100,MATCH(VALUE(LEFT(Taulukko1[[#This Row],[TOL2008]],2)),Pääluokka!$G$2:$G$100,0))</f>
        <v>Tukku- ja vähittäiskauppa; moottoriajoneuvojen ja moottoripyörien korjaus</v>
      </c>
      <c r="K3573" s="128" t="str">
        <f>INDEX(Pääluokka!$I$2:$I$100,MATCH(VALUE(LEFT(Taulukko1[[#This Row],[TOL2008]],2)),Pääluokka!$G$2:$G$100,0))</f>
        <v>Palvelualat (G-N, R, S)</v>
      </c>
      <c r="L3573" s="74" t="str">
        <f t="shared" si="557"/>
        <v>NA</v>
      </c>
      <c r="M3573" s="75">
        <f t="shared" si="558"/>
        <v>42399</v>
      </c>
      <c r="N3573" s="75">
        <f t="shared" si="559"/>
        <v>42450</v>
      </c>
      <c r="O3573" s="75">
        <f t="shared" si="550"/>
        <v>42370</v>
      </c>
      <c r="P3573" s="75">
        <f t="shared" si="551"/>
        <v>42430</v>
      </c>
      <c r="Q3573" s="41">
        <f t="shared" si="552"/>
        <v>2016</v>
      </c>
      <c r="R3573" s="41">
        <f t="shared" si="553"/>
        <v>2016</v>
      </c>
      <c r="S3573" s="75" t="str">
        <f>YEAR(Taulukko1[[#This Row],[Alku KK]])&amp;"Q"&amp;ROUNDDOWN((MONTH(Taulukko1[[#This Row],[Alku KK]])-1)/3+1,0)</f>
        <v>2016Q1</v>
      </c>
      <c r="T3573" s="75" t="str">
        <f>YEAR(Taulukko1[[#This Row],[Loppu KK]])&amp;"Q"&amp;ROUNDDOWN((MONTH(Taulukko1[[#This Row],[Loppu KK]])-1)/3+1,0)</f>
        <v>2016Q1</v>
      </c>
      <c r="U3573" s="66">
        <f>IF(COUNT(Taulukko1[[#This Row],[Neuvottelujen alaiset ]])=1,Taulukko1[[#This Row],[Neuvottelujen alaiset ]],Taulukko1[[#This Row],[Vähennystarve]])</f>
        <v>5</v>
      </c>
      <c r="V3573" s="76" t="str">
        <f t="shared" si="554"/>
        <v>NA</v>
      </c>
      <c r="W3573" s="76" t="str">
        <f t="shared" si="555"/>
        <v>NA</v>
      </c>
      <c r="X3573" s="76" t="str">
        <f t="shared" si="556"/>
        <v>NA</v>
      </c>
      <c r="Y3573" s="90" t="b">
        <f>AND(MONTH(Taulukko1[[#This Row],[Alku PVM]] )=6,DAY(Taulukko1[[#This Row],[Alku PVM]] )&gt;19)</f>
        <v>0</v>
      </c>
      <c r="Z3573" s="90" t="b">
        <f>AND(MONTH(Taulukko1[[#This Row],[Loppu PVM]] )=6,DAY(Taulukko1[[#This Row],[Loppu PVM]] )&gt;19)</f>
        <v>0</v>
      </c>
      <c r="AA3573" s="90" t="b">
        <f>OR(MONTH(Taulukko1[[#This Row],[Alku PVM]] )&lt;=5,AND(MONTH(Taulukko1[[#This Row],[Alku PVM]] )=6,DAY(Taulukko1[[#This Row],[Alku PVM]] )&lt;20))</f>
        <v>1</v>
      </c>
      <c r="AB3573" s="90" t="b">
        <f>OR(MONTH(Taulukko1[[#This Row],[Loppu PVM]])&lt;=5,AND(MONTH(Taulukko1[[#This Row],[Loppu PVM]] )=6,DAY(Taulukko1[[#This Row],[Loppu PVM]])&lt;20))</f>
        <v>1</v>
      </c>
      <c r="AC3573" s="90" t="b">
        <f>OR(MONTH(Taulukko1[[#This Row],[Alku PVM]] )&lt;=3,AND(MONTH(Taulukko1[[#This Row],[Alku PVM]] )=3))</f>
        <v>1</v>
      </c>
      <c r="AD3573" s="90" t="b">
        <f>OR(MONTH(Taulukko1[[#This Row],[Loppu PVM]] )&lt;=3,AND(MONTH(Taulukko1[[#This Row],[Loppu PVM]] )=3))</f>
        <v>1</v>
      </c>
      <c r="AE3573" s="90" t="b">
        <f>OR(MONTH(Taulukko1[[#This Row],[Alku PVM]] )&lt;=9,AND(MONTH(Taulukko1[[#This Row],[Alku PVM]] )=9))</f>
        <v>1</v>
      </c>
      <c r="AF3573" s="90" t="b">
        <f>OR(MONTH(Taulukko1[[#This Row],[Loppu PVM]])&lt;=9,AND(MONTH(Taulukko1[[#This Row],[Loppu PVM]] )=9))</f>
        <v>1</v>
      </c>
      <c r="AG3573" s="90" t="b">
        <f>OR(MONTH(Taulukko1[[#This Row],[Alku PVM]] )&lt;=6,AND(MONTH(Taulukko1[[#This Row],[Alku PVM]] )=6))</f>
        <v>1</v>
      </c>
      <c r="AH3573" s="90" t="b">
        <f>OR(MONTH(Taulukko1[[#This Row],[Loppu PVM]])&lt;=6,AND(MONTH(Taulukko1[[#This Row],[Loppu PVM]] )=6))</f>
        <v>1</v>
      </c>
    </row>
    <row r="3574" spans="1:34">
      <c r="A3574" s="25" t="s">
        <v>324</v>
      </c>
      <c r="B3574" s="26"/>
      <c r="C3574" s="25" t="s">
        <v>5193</v>
      </c>
      <c r="D3574" s="35"/>
      <c r="E3574" s="27"/>
      <c r="F3574" s="26">
        <v>42450</v>
      </c>
      <c r="G3574" s="33">
        <v>104</v>
      </c>
      <c r="H3574" s="27">
        <v>104</v>
      </c>
      <c r="I3574" s="126">
        <f>INDEX('TOL2008'!B:B,MATCH(A3574,'TOL2008'!A:A,0))</f>
        <v>14190</v>
      </c>
      <c r="J3574" s="133" t="str">
        <f>INDEX(Pääluokka!$H$2:$H$100,MATCH(VALUE(LEFT(Taulukko1[[#This Row],[TOL2008]],2)),Pääluokka!$G$2:$G$100,0))</f>
        <v>Teollisuus</v>
      </c>
      <c r="K3574" s="133" t="str">
        <f>INDEX(Pääluokka!$I$2:$I$100,MATCH(VALUE(LEFT(Taulukko1[[#This Row],[TOL2008]],2)),Pääluokka!$G$2:$G$100,0))</f>
        <v>Teollisuus (C-E)</v>
      </c>
      <c r="L3574" s="41" t="str">
        <f t="shared" si="557"/>
        <v>NA</v>
      </c>
      <c r="M3574" s="43">
        <f t="shared" si="558"/>
        <v>42399</v>
      </c>
      <c r="N3574" s="43">
        <f t="shared" si="559"/>
        <v>42450</v>
      </c>
      <c r="O3574" s="43">
        <f t="shared" si="550"/>
        <v>42370</v>
      </c>
      <c r="P3574" s="43">
        <f t="shared" si="551"/>
        <v>42430</v>
      </c>
      <c r="Q3574" s="41">
        <f t="shared" si="552"/>
        <v>2016</v>
      </c>
      <c r="R3574" s="41">
        <f t="shared" si="553"/>
        <v>2016</v>
      </c>
      <c r="S3574" s="43" t="str">
        <f>YEAR(Taulukko1[[#This Row],[Alku KK]])&amp;"Q"&amp;ROUNDDOWN((MONTH(Taulukko1[[#This Row],[Alku KK]])-1)/3+1,0)</f>
        <v>2016Q1</v>
      </c>
      <c r="T3574" s="43" t="str">
        <f>YEAR(Taulukko1[[#This Row],[Loppu KK]])&amp;"Q"&amp;ROUNDDOWN((MONTH(Taulukko1[[#This Row],[Loppu KK]])-1)/3+1,0)</f>
        <v>2016Q1</v>
      </c>
      <c r="U3574" s="66">
        <f>IF(COUNT(Taulukko1[[#This Row],[Neuvottelujen alaiset ]])=1,Taulukko1[[#This Row],[Neuvottelujen alaiset ]],Taulukko1[[#This Row],[Vähennystarve]])</f>
        <v>104</v>
      </c>
      <c r="V3574" s="44" t="str">
        <f t="shared" si="554"/>
        <v>NA</v>
      </c>
      <c r="W3574" s="44">
        <f t="shared" si="555"/>
        <v>1</v>
      </c>
      <c r="X3574" s="44" t="str">
        <f t="shared" si="556"/>
        <v>NA</v>
      </c>
      <c r="Y3574" s="90" t="b">
        <f>AND(MONTH(Taulukko1[[#This Row],[Alku PVM]] )=6,DAY(Taulukko1[[#This Row],[Alku PVM]] )&gt;19)</f>
        <v>0</v>
      </c>
      <c r="Z3574" s="90" t="b">
        <f>AND(MONTH(Taulukko1[[#This Row],[Loppu PVM]] )=6,DAY(Taulukko1[[#This Row],[Loppu PVM]] )&gt;19)</f>
        <v>0</v>
      </c>
      <c r="AA3574" s="90" t="b">
        <f>OR(MONTH(Taulukko1[[#This Row],[Alku PVM]] )&lt;=5,AND(MONTH(Taulukko1[[#This Row],[Alku PVM]] )=6,DAY(Taulukko1[[#This Row],[Alku PVM]] )&lt;20))</f>
        <v>1</v>
      </c>
      <c r="AB3574" s="90" t="b">
        <f>OR(MONTH(Taulukko1[[#This Row],[Loppu PVM]])&lt;=5,AND(MONTH(Taulukko1[[#This Row],[Loppu PVM]] )=6,DAY(Taulukko1[[#This Row],[Loppu PVM]])&lt;20))</f>
        <v>1</v>
      </c>
      <c r="AC3574" s="90" t="b">
        <f>OR(MONTH(Taulukko1[[#This Row],[Alku PVM]] )&lt;=3,AND(MONTH(Taulukko1[[#This Row],[Alku PVM]] )=3))</f>
        <v>1</v>
      </c>
      <c r="AD3574" s="90" t="b">
        <f>OR(MONTH(Taulukko1[[#This Row],[Loppu PVM]] )&lt;=3,AND(MONTH(Taulukko1[[#This Row],[Loppu PVM]] )=3))</f>
        <v>1</v>
      </c>
      <c r="AE3574" s="90" t="b">
        <f>OR(MONTH(Taulukko1[[#This Row],[Alku PVM]] )&lt;=9,AND(MONTH(Taulukko1[[#This Row],[Alku PVM]] )=9))</f>
        <v>1</v>
      </c>
      <c r="AF3574" s="90" t="b">
        <f>OR(MONTH(Taulukko1[[#This Row],[Loppu PVM]])&lt;=9,AND(MONTH(Taulukko1[[#This Row],[Loppu PVM]] )=9))</f>
        <v>1</v>
      </c>
      <c r="AG3574" s="90" t="b">
        <f>OR(MONTH(Taulukko1[[#This Row],[Alku PVM]] )&lt;=6,AND(MONTH(Taulukko1[[#This Row],[Alku PVM]] )=6))</f>
        <v>1</v>
      </c>
      <c r="AH3574" s="90" t="b">
        <f>OR(MONTH(Taulukko1[[#This Row],[Loppu PVM]])&lt;=6,AND(MONTH(Taulukko1[[#This Row],[Loppu PVM]] )=6))</f>
        <v>1</v>
      </c>
    </row>
    <row r="3575" spans="1:34">
      <c r="A3575" s="69" t="s">
        <v>4477</v>
      </c>
      <c r="B3575" s="70"/>
      <c r="C3575" s="69" t="s">
        <v>5195</v>
      </c>
      <c r="D3575" s="71"/>
      <c r="E3575" s="72"/>
      <c r="F3575" s="70">
        <v>42451</v>
      </c>
      <c r="G3575" s="73">
        <v>18</v>
      </c>
      <c r="H3575" s="72">
        <v>18</v>
      </c>
      <c r="I3575" s="127">
        <f>INDEX('TOL2008'!B:B,MATCH(A3575,'TOL2008'!A:A,0))</f>
        <v>28150</v>
      </c>
      <c r="J3575" s="128" t="str">
        <f>INDEX(Pääluokka!$H$2:$H$100,MATCH(VALUE(LEFT(Taulukko1[[#This Row],[TOL2008]],2)),Pääluokka!$G$2:$G$100,0))</f>
        <v>Teollisuus</v>
      </c>
      <c r="K3575" s="128" t="str">
        <f>INDEX(Pääluokka!$I$2:$I$100,MATCH(VALUE(LEFT(Taulukko1[[#This Row],[TOL2008]],2)),Pääluokka!$G$2:$G$100,0))</f>
        <v>Teollisuus (C-E)</v>
      </c>
      <c r="L3575" s="74" t="str">
        <f t="shared" si="557"/>
        <v>NA</v>
      </c>
      <c r="M3575" s="75">
        <f t="shared" si="558"/>
        <v>42400</v>
      </c>
      <c r="N3575" s="75">
        <f t="shared" si="559"/>
        <v>42451</v>
      </c>
      <c r="O3575" s="75">
        <f t="shared" si="550"/>
        <v>42370</v>
      </c>
      <c r="P3575" s="75">
        <f t="shared" si="551"/>
        <v>42430</v>
      </c>
      <c r="Q3575" s="41">
        <f t="shared" si="552"/>
        <v>2016</v>
      </c>
      <c r="R3575" s="41">
        <f t="shared" si="553"/>
        <v>2016</v>
      </c>
      <c r="S3575" s="75" t="str">
        <f>YEAR(Taulukko1[[#This Row],[Alku KK]])&amp;"Q"&amp;ROUNDDOWN((MONTH(Taulukko1[[#This Row],[Alku KK]])-1)/3+1,0)</f>
        <v>2016Q1</v>
      </c>
      <c r="T3575" s="75" t="str">
        <f>YEAR(Taulukko1[[#This Row],[Loppu KK]])&amp;"Q"&amp;ROUNDDOWN((MONTH(Taulukko1[[#This Row],[Loppu KK]])-1)/3+1,0)</f>
        <v>2016Q1</v>
      </c>
      <c r="U3575" s="66">
        <f>IF(COUNT(Taulukko1[[#This Row],[Neuvottelujen alaiset ]])=1,Taulukko1[[#This Row],[Neuvottelujen alaiset ]],Taulukko1[[#This Row],[Vähennystarve]])</f>
        <v>18</v>
      </c>
      <c r="V3575" s="76" t="str">
        <f t="shared" si="554"/>
        <v>NA</v>
      </c>
      <c r="W3575" s="76">
        <f t="shared" si="555"/>
        <v>1</v>
      </c>
      <c r="X3575" s="76" t="str">
        <f t="shared" si="556"/>
        <v>NA</v>
      </c>
      <c r="Y3575" s="90" t="b">
        <f>AND(MONTH(Taulukko1[[#This Row],[Alku PVM]] )=6,DAY(Taulukko1[[#This Row],[Alku PVM]] )&gt;19)</f>
        <v>0</v>
      </c>
      <c r="Z3575" s="90" t="b">
        <f>AND(MONTH(Taulukko1[[#This Row],[Loppu PVM]] )=6,DAY(Taulukko1[[#This Row],[Loppu PVM]] )&gt;19)</f>
        <v>0</v>
      </c>
      <c r="AA3575" s="90" t="b">
        <f>OR(MONTH(Taulukko1[[#This Row],[Alku PVM]] )&lt;=5,AND(MONTH(Taulukko1[[#This Row],[Alku PVM]] )=6,DAY(Taulukko1[[#This Row],[Alku PVM]] )&lt;20))</f>
        <v>1</v>
      </c>
      <c r="AB3575" s="90" t="b">
        <f>OR(MONTH(Taulukko1[[#This Row],[Loppu PVM]])&lt;=5,AND(MONTH(Taulukko1[[#This Row],[Loppu PVM]] )=6,DAY(Taulukko1[[#This Row],[Loppu PVM]])&lt;20))</f>
        <v>1</v>
      </c>
      <c r="AC3575" s="90" t="b">
        <f>OR(MONTH(Taulukko1[[#This Row],[Alku PVM]] )&lt;=3,AND(MONTH(Taulukko1[[#This Row],[Alku PVM]] )=3))</f>
        <v>1</v>
      </c>
      <c r="AD3575" s="90" t="b">
        <f>OR(MONTH(Taulukko1[[#This Row],[Loppu PVM]] )&lt;=3,AND(MONTH(Taulukko1[[#This Row],[Loppu PVM]] )=3))</f>
        <v>1</v>
      </c>
      <c r="AE3575" s="90" t="b">
        <f>OR(MONTH(Taulukko1[[#This Row],[Alku PVM]] )&lt;=9,AND(MONTH(Taulukko1[[#This Row],[Alku PVM]] )=9))</f>
        <v>1</v>
      </c>
      <c r="AF3575" s="90" t="b">
        <f>OR(MONTH(Taulukko1[[#This Row],[Loppu PVM]])&lt;=9,AND(MONTH(Taulukko1[[#This Row],[Loppu PVM]] )=9))</f>
        <v>1</v>
      </c>
      <c r="AG3575" s="90" t="b">
        <f>OR(MONTH(Taulukko1[[#This Row],[Alku PVM]] )&lt;=6,AND(MONTH(Taulukko1[[#This Row],[Alku PVM]] )=6))</f>
        <v>1</v>
      </c>
      <c r="AH3575" s="90" t="b">
        <f>OR(MONTH(Taulukko1[[#This Row],[Loppu PVM]])&lt;=6,AND(MONTH(Taulukko1[[#This Row],[Loppu PVM]] )=6))</f>
        <v>1</v>
      </c>
    </row>
    <row r="3576" spans="1:34">
      <c r="A3576" s="25" t="s">
        <v>5102</v>
      </c>
      <c r="B3576" s="26">
        <v>42401</v>
      </c>
      <c r="C3576" s="25" t="s">
        <v>5191</v>
      </c>
      <c r="D3576" s="35"/>
      <c r="E3576" s="27">
        <v>100</v>
      </c>
      <c r="F3576" s="26">
        <v>42447</v>
      </c>
      <c r="G3576" s="33">
        <v>68</v>
      </c>
      <c r="H3576" s="27">
        <v>700</v>
      </c>
      <c r="I3576" s="126">
        <f>INDEX('TOL2008'!B:B,MATCH(A3576,'TOL2008'!A:A,0))</f>
        <v>85000</v>
      </c>
      <c r="J3576" s="133" t="str">
        <f>INDEX(Pääluokka!$H$2:$H$100,MATCH(VALUE(LEFT(Taulukko1[[#This Row],[TOL2008]],2)),Pääluokka!$G$2:$G$100,0))</f>
        <v>Koulutus</v>
      </c>
      <c r="K3576" s="133" t="str">
        <f>INDEX(Pääluokka!$I$2:$I$100,MATCH(VALUE(LEFT(Taulukko1[[#This Row],[TOL2008]],2)),Pääluokka!$G$2:$G$100,0))</f>
        <v>Muut toimialat (O-Q, T-X)</v>
      </c>
      <c r="L3576" s="41">
        <f t="shared" si="557"/>
        <v>46</v>
      </c>
      <c r="M3576" s="43">
        <f t="shared" si="558"/>
        <v>42401</v>
      </c>
      <c r="N3576" s="43">
        <f t="shared" si="559"/>
        <v>42447</v>
      </c>
      <c r="O3576" s="43">
        <f t="shared" si="550"/>
        <v>42401</v>
      </c>
      <c r="P3576" s="43">
        <f t="shared" si="551"/>
        <v>42430</v>
      </c>
      <c r="Q3576" s="41">
        <f t="shared" si="552"/>
        <v>2016</v>
      </c>
      <c r="R3576" s="41">
        <f t="shared" si="553"/>
        <v>2016</v>
      </c>
      <c r="S3576" s="43" t="str">
        <f>YEAR(Taulukko1[[#This Row],[Alku KK]])&amp;"Q"&amp;ROUNDDOWN((MONTH(Taulukko1[[#This Row],[Alku KK]])-1)/3+1,0)</f>
        <v>2016Q1</v>
      </c>
      <c r="T3576" s="43" t="str">
        <f>YEAR(Taulukko1[[#This Row],[Loppu KK]])&amp;"Q"&amp;ROUNDDOWN((MONTH(Taulukko1[[#This Row],[Loppu KK]])-1)/3+1,0)</f>
        <v>2016Q1</v>
      </c>
      <c r="U3576" s="66">
        <f>IF(COUNT(Taulukko1[[#This Row],[Neuvottelujen alaiset ]])=1,Taulukko1[[#This Row],[Neuvottelujen alaiset ]],Taulukko1[[#This Row],[Vähennystarve]])</f>
        <v>700</v>
      </c>
      <c r="V3576" s="44">
        <f t="shared" si="554"/>
        <v>0.14285714285714285</v>
      </c>
      <c r="W3576" s="44">
        <f t="shared" si="555"/>
        <v>9.7142857142857142E-2</v>
      </c>
      <c r="X3576" s="44">
        <f t="shared" si="556"/>
        <v>0.68</v>
      </c>
      <c r="Y3576" s="90" t="b">
        <f>AND(MONTH(Taulukko1[[#This Row],[Alku PVM]] )=6,DAY(Taulukko1[[#This Row],[Alku PVM]] )&gt;19)</f>
        <v>0</v>
      </c>
      <c r="Z3576" s="90" t="b">
        <f>AND(MONTH(Taulukko1[[#This Row],[Loppu PVM]] )=6,DAY(Taulukko1[[#This Row],[Loppu PVM]] )&gt;19)</f>
        <v>0</v>
      </c>
      <c r="AA3576" s="90" t="b">
        <f>OR(MONTH(Taulukko1[[#This Row],[Alku PVM]] )&lt;=5,AND(MONTH(Taulukko1[[#This Row],[Alku PVM]] )=6,DAY(Taulukko1[[#This Row],[Alku PVM]] )&lt;20))</f>
        <v>1</v>
      </c>
      <c r="AB3576" s="90" t="b">
        <f>OR(MONTH(Taulukko1[[#This Row],[Loppu PVM]])&lt;=5,AND(MONTH(Taulukko1[[#This Row],[Loppu PVM]] )=6,DAY(Taulukko1[[#This Row],[Loppu PVM]])&lt;20))</f>
        <v>1</v>
      </c>
      <c r="AC3576" s="90" t="b">
        <f>OR(MONTH(Taulukko1[[#This Row],[Alku PVM]] )&lt;=3,AND(MONTH(Taulukko1[[#This Row],[Alku PVM]] )=3))</f>
        <v>1</v>
      </c>
      <c r="AD3576" s="90" t="b">
        <f>OR(MONTH(Taulukko1[[#This Row],[Loppu PVM]] )&lt;=3,AND(MONTH(Taulukko1[[#This Row],[Loppu PVM]] )=3))</f>
        <v>1</v>
      </c>
      <c r="AE3576" s="90" t="b">
        <f>OR(MONTH(Taulukko1[[#This Row],[Alku PVM]] )&lt;=9,AND(MONTH(Taulukko1[[#This Row],[Alku PVM]] )=9))</f>
        <v>1</v>
      </c>
      <c r="AF3576" s="90" t="b">
        <f>OR(MONTH(Taulukko1[[#This Row],[Loppu PVM]])&lt;=9,AND(MONTH(Taulukko1[[#This Row],[Loppu PVM]] )=9))</f>
        <v>1</v>
      </c>
      <c r="AG3576" s="90" t="b">
        <f>OR(MONTH(Taulukko1[[#This Row],[Alku PVM]] )&lt;=6,AND(MONTH(Taulukko1[[#This Row],[Alku PVM]] )=6))</f>
        <v>1</v>
      </c>
      <c r="AH3576" s="90" t="b">
        <f>OR(MONTH(Taulukko1[[#This Row],[Loppu PVM]])&lt;=6,AND(MONTH(Taulukko1[[#This Row],[Loppu PVM]] )=6))</f>
        <v>1</v>
      </c>
    </row>
    <row r="3577" spans="1:34">
      <c r="A3577" s="69" t="s">
        <v>614</v>
      </c>
      <c r="B3577" s="70">
        <v>42401</v>
      </c>
      <c r="C3577" s="21" t="s">
        <v>5181</v>
      </c>
      <c r="D3577" s="71"/>
      <c r="E3577" s="72">
        <v>35</v>
      </c>
      <c r="F3577" s="70">
        <v>42445</v>
      </c>
      <c r="G3577" s="73">
        <v>10</v>
      </c>
      <c r="H3577" s="72">
        <v>300</v>
      </c>
      <c r="I3577" s="127">
        <f>INDEX('TOL2008'!B:B,MATCH(A3577,'TOL2008'!A:A,0))</f>
        <v>28220</v>
      </c>
      <c r="J3577" s="128" t="str">
        <f>INDEX(Pääluokka!$H$2:$H$100,MATCH(VALUE(LEFT(Taulukko1[[#This Row],[TOL2008]],2)),Pääluokka!$G$2:$G$100,0))</f>
        <v>Teollisuus</v>
      </c>
      <c r="K3577" s="128" t="str">
        <f>INDEX(Pääluokka!$I$2:$I$100,MATCH(VALUE(LEFT(Taulukko1[[#This Row],[TOL2008]],2)),Pääluokka!$G$2:$G$100,0))</f>
        <v>Teollisuus (C-E)</v>
      </c>
      <c r="L3577" s="74">
        <f t="shared" si="557"/>
        <v>44</v>
      </c>
      <c r="M3577" s="75">
        <f t="shared" si="558"/>
        <v>42401</v>
      </c>
      <c r="N3577" s="75">
        <f t="shared" si="559"/>
        <v>42445</v>
      </c>
      <c r="O3577" s="75">
        <f t="shared" si="550"/>
        <v>42401</v>
      </c>
      <c r="P3577" s="75">
        <f t="shared" si="551"/>
        <v>42430</v>
      </c>
      <c r="Q3577" s="41">
        <f t="shared" si="552"/>
        <v>2016</v>
      </c>
      <c r="R3577" s="41">
        <f t="shared" si="553"/>
        <v>2016</v>
      </c>
      <c r="S3577" s="75" t="str">
        <f>YEAR(Taulukko1[[#This Row],[Alku KK]])&amp;"Q"&amp;ROUNDDOWN((MONTH(Taulukko1[[#This Row],[Alku KK]])-1)/3+1,0)</f>
        <v>2016Q1</v>
      </c>
      <c r="T3577" s="75" t="str">
        <f>YEAR(Taulukko1[[#This Row],[Loppu KK]])&amp;"Q"&amp;ROUNDDOWN((MONTH(Taulukko1[[#This Row],[Loppu KK]])-1)/3+1,0)</f>
        <v>2016Q1</v>
      </c>
      <c r="U3577" s="66">
        <f>IF(COUNT(Taulukko1[[#This Row],[Neuvottelujen alaiset ]])=1,Taulukko1[[#This Row],[Neuvottelujen alaiset ]],Taulukko1[[#This Row],[Vähennystarve]])</f>
        <v>300</v>
      </c>
      <c r="V3577" s="76">
        <f t="shared" si="554"/>
        <v>0.11666666666666667</v>
      </c>
      <c r="W3577" s="76">
        <f t="shared" si="555"/>
        <v>3.3333333333333333E-2</v>
      </c>
      <c r="X3577" s="76">
        <f t="shared" si="556"/>
        <v>0.2857142857142857</v>
      </c>
      <c r="Y3577" s="90" t="b">
        <f>AND(MONTH(Taulukko1[[#This Row],[Alku PVM]] )=6,DAY(Taulukko1[[#This Row],[Alku PVM]] )&gt;19)</f>
        <v>0</v>
      </c>
      <c r="Z3577" s="90" t="b">
        <f>AND(MONTH(Taulukko1[[#This Row],[Loppu PVM]] )=6,DAY(Taulukko1[[#This Row],[Loppu PVM]] )&gt;19)</f>
        <v>0</v>
      </c>
      <c r="AA3577" s="90" t="b">
        <f>OR(MONTH(Taulukko1[[#This Row],[Alku PVM]] )&lt;=5,AND(MONTH(Taulukko1[[#This Row],[Alku PVM]] )=6,DAY(Taulukko1[[#This Row],[Alku PVM]] )&lt;20))</f>
        <v>1</v>
      </c>
      <c r="AB3577" s="90" t="b">
        <f>OR(MONTH(Taulukko1[[#This Row],[Loppu PVM]])&lt;=5,AND(MONTH(Taulukko1[[#This Row],[Loppu PVM]] )=6,DAY(Taulukko1[[#This Row],[Loppu PVM]])&lt;20))</f>
        <v>1</v>
      </c>
      <c r="AC3577" s="90" t="b">
        <f>OR(MONTH(Taulukko1[[#This Row],[Alku PVM]] )&lt;=3,AND(MONTH(Taulukko1[[#This Row],[Alku PVM]] )=3))</f>
        <v>1</v>
      </c>
      <c r="AD3577" s="90" t="b">
        <f>OR(MONTH(Taulukko1[[#This Row],[Loppu PVM]] )&lt;=3,AND(MONTH(Taulukko1[[#This Row],[Loppu PVM]] )=3))</f>
        <v>1</v>
      </c>
      <c r="AE3577" s="90" t="b">
        <f>OR(MONTH(Taulukko1[[#This Row],[Alku PVM]] )&lt;=9,AND(MONTH(Taulukko1[[#This Row],[Alku PVM]] )=9))</f>
        <v>1</v>
      </c>
      <c r="AF3577" s="90" t="b">
        <f>OR(MONTH(Taulukko1[[#This Row],[Loppu PVM]])&lt;=9,AND(MONTH(Taulukko1[[#This Row],[Loppu PVM]] )=9))</f>
        <v>1</v>
      </c>
      <c r="AG3577" s="90" t="b">
        <f>OR(MONTH(Taulukko1[[#This Row],[Alku PVM]] )&lt;=6,AND(MONTH(Taulukko1[[#This Row],[Alku PVM]] )=6))</f>
        <v>1</v>
      </c>
      <c r="AH3577" s="90" t="b">
        <f>OR(MONTH(Taulukko1[[#This Row],[Loppu PVM]])&lt;=6,AND(MONTH(Taulukko1[[#This Row],[Loppu PVM]] )=6))</f>
        <v>1</v>
      </c>
    </row>
    <row r="3578" spans="1:34">
      <c r="A3578" s="21" t="s">
        <v>672</v>
      </c>
      <c r="B3578" s="70">
        <v>42401</v>
      </c>
      <c r="C3578" s="25" t="s">
        <v>5221</v>
      </c>
      <c r="D3578" s="71"/>
      <c r="E3578" s="72">
        <v>6</v>
      </c>
      <c r="F3578" s="70">
        <v>42453</v>
      </c>
      <c r="G3578" s="73">
        <v>5</v>
      </c>
      <c r="H3578" s="72">
        <v>30</v>
      </c>
      <c r="I3578" s="127">
        <f>INDEX('TOL2008'!B:B,MATCH(A3578,'TOL2008'!A:A,0))</f>
        <v>58142</v>
      </c>
      <c r="J3578" s="128" t="str">
        <f>INDEX(Pääluokka!$H$2:$H$100,MATCH(VALUE(LEFT(Taulukko1[[#This Row],[TOL2008]],2)),Pääluokka!$G$2:$G$100,0))</f>
        <v>Informaatio ja viestintä</v>
      </c>
      <c r="K3578" s="128" t="str">
        <f>INDEX(Pääluokka!$I$2:$I$100,MATCH(VALUE(LEFT(Taulukko1[[#This Row],[TOL2008]],2)),Pääluokka!$G$2:$G$100,0))</f>
        <v>Palvelualat (G-N, R, S)</v>
      </c>
      <c r="L3578" s="74">
        <f t="shared" si="557"/>
        <v>52</v>
      </c>
      <c r="M3578" s="75">
        <f t="shared" si="558"/>
        <v>42401</v>
      </c>
      <c r="N3578" s="75">
        <f t="shared" si="559"/>
        <v>42453</v>
      </c>
      <c r="O3578" s="75">
        <f t="shared" si="550"/>
        <v>42401</v>
      </c>
      <c r="P3578" s="75">
        <f t="shared" si="551"/>
        <v>42430</v>
      </c>
      <c r="Q3578" s="41">
        <f t="shared" si="552"/>
        <v>2016</v>
      </c>
      <c r="R3578" s="41">
        <f t="shared" si="553"/>
        <v>2016</v>
      </c>
      <c r="S3578" s="75" t="str">
        <f>YEAR(Taulukko1[[#This Row],[Alku KK]])&amp;"Q"&amp;ROUNDDOWN((MONTH(Taulukko1[[#This Row],[Alku KK]])-1)/3+1,0)</f>
        <v>2016Q1</v>
      </c>
      <c r="T3578" s="75" t="str">
        <f>YEAR(Taulukko1[[#This Row],[Loppu KK]])&amp;"Q"&amp;ROUNDDOWN((MONTH(Taulukko1[[#This Row],[Loppu KK]])-1)/3+1,0)</f>
        <v>2016Q1</v>
      </c>
      <c r="U3578" s="66">
        <f>IF(COUNT(Taulukko1[[#This Row],[Neuvottelujen alaiset ]])=1,Taulukko1[[#This Row],[Neuvottelujen alaiset ]],Taulukko1[[#This Row],[Vähennystarve]])</f>
        <v>30</v>
      </c>
      <c r="V3578" s="76">
        <f t="shared" si="554"/>
        <v>0.2</v>
      </c>
      <c r="W3578" s="76">
        <f t="shared" si="555"/>
        <v>0.16666666666666666</v>
      </c>
      <c r="X3578" s="76">
        <f t="shared" si="556"/>
        <v>0.83333333333333337</v>
      </c>
      <c r="Y3578" s="90" t="b">
        <f>AND(MONTH(Taulukko1[[#This Row],[Alku PVM]] )=6,DAY(Taulukko1[[#This Row],[Alku PVM]] )&gt;19)</f>
        <v>0</v>
      </c>
      <c r="Z3578" s="90" t="b">
        <f>AND(MONTH(Taulukko1[[#This Row],[Loppu PVM]] )=6,DAY(Taulukko1[[#This Row],[Loppu PVM]] )&gt;19)</f>
        <v>0</v>
      </c>
      <c r="AA3578" s="90" t="b">
        <f>OR(MONTH(Taulukko1[[#This Row],[Alku PVM]] )&lt;=5,AND(MONTH(Taulukko1[[#This Row],[Alku PVM]] )=6,DAY(Taulukko1[[#This Row],[Alku PVM]] )&lt;20))</f>
        <v>1</v>
      </c>
      <c r="AB3578" s="90" t="b">
        <f>OR(MONTH(Taulukko1[[#This Row],[Loppu PVM]])&lt;=5,AND(MONTH(Taulukko1[[#This Row],[Loppu PVM]] )=6,DAY(Taulukko1[[#This Row],[Loppu PVM]])&lt;20))</f>
        <v>1</v>
      </c>
      <c r="AC3578" s="90" t="b">
        <f>OR(MONTH(Taulukko1[[#This Row],[Alku PVM]] )&lt;=3,AND(MONTH(Taulukko1[[#This Row],[Alku PVM]] )=3))</f>
        <v>1</v>
      </c>
      <c r="AD3578" s="90" t="b">
        <f>OR(MONTH(Taulukko1[[#This Row],[Loppu PVM]] )&lt;=3,AND(MONTH(Taulukko1[[#This Row],[Loppu PVM]] )=3))</f>
        <v>1</v>
      </c>
      <c r="AE3578" s="90" t="b">
        <f>OR(MONTH(Taulukko1[[#This Row],[Alku PVM]] )&lt;=9,AND(MONTH(Taulukko1[[#This Row],[Alku PVM]] )=9))</f>
        <v>1</v>
      </c>
      <c r="AF3578" s="90" t="b">
        <f>OR(MONTH(Taulukko1[[#This Row],[Loppu PVM]])&lt;=9,AND(MONTH(Taulukko1[[#This Row],[Loppu PVM]] )=9))</f>
        <v>1</v>
      </c>
      <c r="AG3578" s="90" t="b">
        <f>OR(MONTH(Taulukko1[[#This Row],[Alku PVM]] )&lt;=6,AND(MONTH(Taulukko1[[#This Row],[Alku PVM]] )=6))</f>
        <v>1</v>
      </c>
      <c r="AH3578" s="90" t="b">
        <f>OR(MONTH(Taulukko1[[#This Row],[Loppu PVM]])&lt;=6,AND(MONTH(Taulukko1[[#This Row],[Loppu PVM]] )=6))</f>
        <v>1</v>
      </c>
    </row>
    <row r="3579" spans="1:34">
      <c r="A3579" s="69" t="s">
        <v>5117</v>
      </c>
      <c r="B3579" s="70">
        <v>42402</v>
      </c>
      <c r="C3579" s="69"/>
      <c r="D3579" s="71"/>
      <c r="E3579" s="72"/>
      <c r="F3579" s="70"/>
      <c r="G3579" s="73"/>
      <c r="H3579" s="72">
        <v>5</v>
      </c>
      <c r="I3579" s="127">
        <f>INDEX('TOL2008'!B:B,MATCH(A3579,'TOL2008'!A:A,0))</f>
        <v>93120</v>
      </c>
      <c r="J3579" s="128" t="str">
        <f>INDEX(Pääluokka!$H$2:$H$100,MATCH(VALUE(LEFT(Taulukko1[[#This Row],[TOL2008]],2)),Pääluokka!$G$2:$G$100,0))</f>
        <v>Taiteet, viihde ja virkistys</v>
      </c>
      <c r="K3579" s="128" t="str">
        <f>INDEX(Pääluokka!$I$2:$I$100,MATCH(VALUE(LEFT(Taulukko1[[#This Row],[TOL2008]],2)),Pääluokka!$G$2:$G$100,0))</f>
        <v>Palvelualat (G-N, R, S)</v>
      </c>
      <c r="L3579" s="74" t="str">
        <f t="shared" si="557"/>
        <v>NA</v>
      </c>
      <c r="M3579" s="75">
        <f t="shared" si="558"/>
        <v>42402</v>
      </c>
      <c r="N3579" s="75">
        <f t="shared" si="559"/>
        <v>42453</v>
      </c>
      <c r="O3579" s="75">
        <f t="shared" si="550"/>
        <v>42401</v>
      </c>
      <c r="P3579" s="75">
        <f t="shared" si="551"/>
        <v>42430</v>
      </c>
      <c r="Q3579" s="41">
        <f t="shared" si="552"/>
        <v>2016</v>
      </c>
      <c r="R3579" s="41">
        <f t="shared" si="553"/>
        <v>2016</v>
      </c>
      <c r="S3579" s="75" t="str">
        <f>YEAR(Taulukko1[[#This Row],[Alku KK]])&amp;"Q"&amp;ROUNDDOWN((MONTH(Taulukko1[[#This Row],[Alku KK]])-1)/3+1,0)</f>
        <v>2016Q1</v>
      </c>
      <c r="T3579" s="75" t="str">
        <f>YEAR(Taulukko1[[#This Row],[Loppu KK]])&amp;"Q"&amp;ROUNDDOWN((MONTH(Taulukko1[[#This Row],[Loppu KK]])-1)/3+1,0)</f>
        <v>2016Q1</v>
      </c>
      <c r="U3579" s="66">
        <f>IF(COUNT(Taulukko1[[#This Row],[Neuvottelujen alaiset ]])=1,Taulukko1[[#This Row],[Neuvottelujen alaiset ]],Taulukko1[[#This Row],[Vähennystarve]])</f>
        <v>5</v>
      </c>
      <c r="V3579" s="76" t="str">
        <f t="shared" si="554"/>
        <v>NA</v>
      </c>
      <c r="W3579" s="76" t="str">
        <f t="shared" si="555"/>
        <v>NA</v>
      </c>
      <c r="X3579" s="76" t="str">
        <f t="shared" si="556"/>
        <v>NA</v>
      </c>
      <c r="Y3579" s="90" t="b">
        <f>AND(MONTH(Taulukko1[[#This Row],[Alku PVM]] )=6,DAY(Taulukko1[[#This Row],[Alku PVM]] )&gt;19)</f>
        <v>0</v>
      </c>
      <c r="Z3579" s="90" t="b">
        <f>AND(MONTH(Taulukko1[[#This Row],[Loppu PVM]] )=6,DAY(Taulukko1[[#This Row],[Loppu PVM]] )&gt;19)</f>
        <v>0</v>
      </c>
      <c r="AA3579" s="90" t="b">
        <f>OR(MONTH(Taulukko1[[#This Row],[Alku PVM]] )&lt;=5,AND(MONTH(Taulukko1[[#This Row],[Alku PVM]] )=6,DAY(Taulukko1[[#This Row],[Alku PVM]] )&lt;20))</f>
        <v>1</v>
      </c>
      <c r="AB3579" s="90" t="b">
        <f>OR(MONTH(Taulukko1[[#This Row],[Loppu PVM]])&lt;=5,AND(MONTH(Taulukko1[[#This Row],[Loppu PVM]] )=6,DAY(Taulukko1[[#This Row],[Loppu PVM]])&lt;20))</f>
        <v>1</v>
      </c>
      <c r="AC3579" s="90" t="b">
        <f>OR(MONTH(Taulukko1[[#This Row],[Alku PVM]] )&lt;=3,AND(MONTH(Taulukko1[[#This Row],[Alku PVM]] )=3))</f>
        <v>1</v>
      </c>
      <c r="AD3579" s="90" t="b">
        <f>OR(MONTH(Taulukko1[[#This Row],[Loppu PVM]] )&lt;=3,AND(MONTH(Taulukko1[[#This Row],[Loppu PVM]] )=3))</f>
        <v>1</v>
      </c>
      <c r="AE3579" s="90" t="b">
        <f>OR(MONTH(Taulukko1[[#This Row],[Alku PVM]] )&lt;=9,AND(MONTH(Taulukko1[[#This Row],[Alku PVM]] )=9))</f>
        <v>1</v>
      </c>
      <c r="AF3579" s="90" t="b">
        <f>OR(MONTH(Taulukko1[[#This Row],[Loppu PVM]])&lt;=9,AND(MONTH(Taulukko1[[#This Row],[Loppu PVM]] )=9))</f>
        <v>1</v>
      </c>
      <c r="AG3579" s="90" t="b">
        <f>OR(MONTH(Taulukko1[[#This Row],[Alku PVM]] )&lt;=6,AND(MONTH(Taulukko1[[#This Row],[Alku PVM]] )=6))</f>
        <v>1</v>
      </c>
      <c r="AH3579" s="90" t="b">
        <f>OR(MONTH(Taulukko1[[#This Row],[Loppu PVM]])&lt;=6,AND(MONTH(Taulukko1[[#This Row],[Loppu PVM]] )=6))</f>
        <v>1</v>
      </c>
    </row>
    <row r="3580" spans="1:34">
      <c r="A3580" s="69" t="s">
        <v>5116</v>
      </c>
      <c r="B3580" s="70">
        <v>42403</v>
      </c>
      <c r="C3580" s="69"/>
      <c r="D3580" s="71"/>
      <c r="E3580" s="72">
        <v>10</v>
      </c>
      <c r="F3580" s="70"/>
      <c r="G3580" s="73"/>
      <c r="H3580" s="72">
        <v>10</v>
      </c>
      <c r="I3580" s="127">
        <f>INDEX('TOL2008'!B:B,MATCH(A3580,'TOL2008'!A:A,0))</f>
        <v>18120</v>
      </c>
      <c r="J3580" s="128" t="str">
        <f>INDEX(Pääluokka!$H$2:$H$100,MATCH(VALUE(LEFT(Taulukko1[[#This Row],[TOL2008]],2)),Pääluokka!$G$2:$G$100,0))</f>
        <v>Teollisuus</v>
      </c>
      <c r="K3580" s="128" t="str">
        <f>INDEX(Pääluokka!$I$2:$I$100,MATCH(VALUE(LEFT(Taulukko1[[#This Row],[TOL2008]],2)),Pääluokka!$G$2:$G$100,0))</f>
        <v>Teollisuus (C-E)</v>
      </c>
      <c r="L3580" s="74" t="str">
        <f t="shared" si="557"/>
        <v>NA</v>
      </c>
      <c r="M3580" s="75">
        <f t="shared" si="558"/>
        <v>42403</v>
      </c>
      <c r="N3580" s="75">
        <f t="shared" si="559"/>
        <v>42454</v>
      </c>
      <c r="O3580" s="75">
        <f t="shared" si="550"/>
        <v>42401</v>
      </c>
      <c r="P3580" s="75">
        <f t="shared" si="551"/>
        <v>42430</v>
      </c>
      <c r="Q3580" s="41">
        <f t="shared" si="552"/>
        <v>2016</v>
      </c>
      <c r="R3580" s="41">
        <f t="shared" si="553"/>
        <v>2016</v>
      </c>
      <c r="S3580" s="75" t="str">
        <f>YEAR(Taulukko1[[#This Row],[Alku KK]])&amp;"Q"&amp;ROUNDDOWN((MONTH(Taulukko1[[#This Row],[Alku KK]])-1)/3+1,0)</f>
        <v>2016Q1</v>
      </c>
      <c r="T3580" s="75" t="str">
        <f>YEAR(Taulukko1[[#This Row],[Loppu KK]])&amp;"Q"&amp;ROUNDDOWN((MONTH(Taulukko1[[#This Row],[Loppu KK]])-1)/3+1,0)</f>
        <v>2016Q1</v>
      </c>
      <c r="U3580" s="66">
        <f>IF(COUNT(Taulukko1[[#This Row],[Neuvottelujen alaiset ]])=1,Taulukko1[[#This Row],[Neuvottelujen alaiset ]],Taulukko1[[#This Row],[Vähennystarve]])</f>
        <v>10</v>
      </c>
      <c r="V3580" s="76">
        <f t="shared" si="554"/>
        <v>1</v>
      </c>
      <c r="W3580" s="76" t="str">
        <f t="shared" si="555"/>
        <v>NA</v>
      </c>
      <c r="X3580" s="76" t="str">
        <f t="shared" si="556"/>
        <v>NA</v>
      </c>
      <c r="Y3580" s="90" t="b">
        <f>AND(MONTH(Taulukko1[[#This Row],[Alku PVM]] )=6,DAY(Taulukko1[[#This Row],[Alku PVM]] )&gt;19)</f>
        <v>0</v>
      </c>
      <c r="Z3580" s="90" t="b">
        <f>AND(MONTH(Taulukko1[[#This Row],[Loppu PVM]] )=6,DAY(Taulukko1[[#This Row],[Loppu PVM]] )&gt;19)</f>
        <v>0</v>
      </c>
      <c r="AA3580" s="90" t="b">
        <f>OR(MONTH(Taulukko1[[#This Row],[Alku PVM]] )&lt;=5,AND(MONTH(Taulukko1[[#This Row],[Alku PVM]] )=6,DAY(Taulukko1[[#This Row],[Alku PVM]] )&lt;20))</f>
        <v>1</v>
      </c>
      <c r="AB3580" s="90" t="b">
        <f>OR(MONTH(Taulukko1[[#This Row],[Loppu PVM]])&lt;=5,AND(MONTH(Taulukko1[[#This Row],[Loppu PVM]] )=6,DAY(Taulukko1[[#This Row],[Loppu PVM]])&lt;20))</f>
        <v>1</v>
      </c>
      <c r="AC3580" s="90" t="b">
        <f>OR(MONTH(Taulukko1[[#This Row],[Alku PVM]] )&lt;=3,AND(MONTH(Taulukko1[[#This Row],[Alku PVM]] )=3))</f>
        <v>1</v>
      </c>
      <c r="AD3580" s="90" t="b">
        <f>OR(MONTH(Taulukko1[[#This Row],[Loppu PVM]] )&lt;=3,AND(MONTH(Taulukko1[[#This Row],[Loppu PVM]] )=3))</f>
        <v>1</v>
      </c>
      <c r="AE3580" s="90" t="b">
        <f>OR(MONTH(Taulukko1[[#This Row],[Alku PVM]] )&lt;=9,AND(MONTH(Taulukko1[[#This Row],[Alku PVM]] )=9))</f>
        <v>1</v>
      </c>
      <c r="AF3580" s="90" t="b">
        <f>OR(MONTH(Taulukko1[[#This Row],[Loppu PVM]])&lt;=9,AND(MONTH(Taulukko1[[#This Row],[Loppu PVM]] )=9))</f>
        <v>1</v>
      </c>
      <c r="AG3580" s="90" t="b">
        <f>OR(MONTH(Taulukko1[[#This Row],[Alku PVM]] )&lt;=6,AND(MONTH(Taulukko1[[#This Row],[Alku PVM]] )=6))</f>
        <v>1</v>
      </c>
      <c r="AH3580" s="90" t="b">
        <f>OR(MONTH(Taulukko1[[#This Row],[Loppu PVM]])&lt;=6,AND(MONTH(Taulukko1[[#This Row],[Loppu PVM]] )=6))</f>
        <v>1</v>
      </c>
    </row>
    <row r="3581" spans="1:34">
      <c r="A3581" s="21" t="s">
        <v>148</v>
      </c>
      <c r="B3581" s="70">
        <v>42403</v>
      </c>
      <c r="C3581" s="25" t="s">
        <v>5222</v>
      </c>
      <c r="D3581" s="71"/>
      <c r="E3581" s="72">
        <v>4</v>
      </c>
      <c r="F3581" s="70"/>
      <c r="G3581" s="73"/>
      <c r="H3581" s="72">
        <v>45</v>
      </c>
      <c r="I3581" s="127">
        <f>INDEX('TOL2008'!B:B,MATCH(A3581,'TOL2008'!A:A,0))</f>
        <v>17120</v>
      </c>
      <c r="J3581" s="128" t="str">
        <f>INDEX(Pääluokka!$H$2:$H$100,MATCH(VALUE(LEFT(Taulukko1[[#This Row],[TOL2008]],2)),Pääluokka!$G$2:$G$100,0))</f>
        <v>Teollisuus</v>
      </c>
      <c r="K3581" s="128" t="str">
        <f>INDEX(Pääluokka!$I$2:$I$100,MATCH(VALUE(LEFT(Taulukko1[[#This Row],[TOL2008]],2)),Pääluokka!$G$2:$G$100,0))</f>
        <v>Teollisuus (C-E)</v>
      </c>
      <c r="L3581" s="74" t="str">
        <f t="shared" si="557"/>
        <v>NA</v>
      </c>
      <c r="M3581" s="75">
        <f t="shared" si="558"/>
        <v>42403</v>
      </c>
      <c r="N3581" s="75">
        <f t="shared" si="559"/>
        <v>42454</v>
      </c>
      <c r="O3581" s="75">
        <f t="shared" si="550"/>
        <v>42401</v>
      </c>
      <c r="P3581" s="75">
        <f t="shared" si="551"/>
        <v>42430</v>
      </c>
      <c r="Q3581" s="41">
        <f t="shared" si="552"/>
        <v>2016</v>
      </c>
      <c r="R3581" s="41">
        <f t="shared" si="553"/>
        <v>2016</v>
      </c>
      <c r="S3581" s="75" t="str">
        <f>YEAR(Taulukko1[[#This Row],[Alku KK]])&amp;"Q"&amp;ROUNDDOWN((MONTH(Taulukko1[[#This Row],[Alku KK]])-1)/3+1,0)</f>
        <v>2016Q1</v>
      </c>
      <c r="T3581" s="75" t="str">
        <f>YEAR(Taulukko1[[#This Row],[Loppu KK]])&amp;"Q"&amp;ROUNDDOWN((MONTH(Taulukko1[[#This Row],[Loppu KK]])-1)/3+1,0)</f>
        <v>2016Q1</v>
      </c>
      <c r="U3581" s="66">
        <f>IF(COUNT(Taulukko1[[#This Row],[Neuvottelujen alaiset ]])=1,Taulukko1[[#This Row],[Neuvottelujen alaiset ]],Taulukko1[[#This Row],[Vähennystarve]])</f>
        <v>45</v>
      </c>
      <c r="V3581" s="76">
        <f t="shared" si="554"/>
        <v>8.8888888888888892E-2</v>
      </c>
      <c r="W3581" s="76" t="str">
        <f t="shared" si="555"/>
        <v>NA</v>
      </c>
      <c r="X3581" s="76" t="str">
        <f t="shared" si="556"/>
        <v>NA</v>
      </c>
      <c r="Y3581" s="90" t="b">
        <f>AND(MONTH(Taulukko1[[#This Row],[Alku PVM]] )=6,DAY(Taulukko1[[#This Row],[Alku PVM]] )&gt;19)</f>
        <v>0</v>
      </c>
      <c r="Z3581" s="90" t="b">
        <f>AND(MONTH(Taulukko1[[#This Row],[Loppu PVM]] )=6,DAY(Taulukko1[[#This Row],[Loppu PVM]] )&gt;19)</f>
        <v>0</v>
      </c>
      <c r="AA3581" s="90" t="b">
        <f>OR(MONTH(Taulukko1[[#This Row],[Alku PVM]] )&lt;=5,AND(MONTH(Taulukko1[[#This Row],[Alku PVM]] )=6,DAY(Taulukko1[[#This Row],[Alku PVM]] )&lt;20))</f>
        <v>1</v>
      </c>
      <c r="AB3581" s="90" t="b">
        <f>OR(MONTH(Taulukko1[[#This Row],[Loppu PVM]])&lt;=5,AND(MONTH(Taulukko1[[#This Row],[Loppu PVM]] )=6,DAY(Taulukko1[[#This Row],[Loppu PVM]])&lt;20))</f>
        <v>1</v>
      </c>
      <c r="AC3581" s="90" t="b">
        <f>OR(MONTH(Taulukko1[[#This Row],[Alku PVM]] )&lt;=3,AND(MONTH(Taulukko1[[#This Row],[Alku PVM]] )=3))</f>
        <v>1</v>
      </c>
      <c r="AD3581" s="90" t="b">
        <f>OR(MONTH(Taulukko1[[#This Row],[Loppu PVM]] )&lt;=3,AND(MONTH(Taulukko1[[#This Row],[Loppu PVM]] )=3))</f>
        <v>1</v>
      </c>
      <c r="AE3581" s="90" t="b">
        <f>OR(MONTH(Taulukko1[[#This Row],[Alku PVM]] )&lt;=9,AND(MONTH(Taulukko1[[#This Row],[Alku PVM]] )=9))</f>
        <v>1</v>
      </c>
      <c r="AF3581" s="90" t="b">
        <f>OR(MONTH(Taulukko1[[#This Row],[Loppu PVM]])&lt;=9,AND(MONTH(Taulukko1[[#This Row],[Loppu PVM]] )=9))</f>
        <v>1</v>
      </c>
      <c r="AG3581" s="90" t="b">
        <f>OR(MONTH(Taulukko1[[#This Row],[Alku PVM]] )&lt;=6,AND(MONTH(Taulukko1[[#This Row],[Alku PVM]] )=6))</f>
        <v>1</v>
      </c>
      <c r="AH3581" s="90" t="b">
        <f>OR(MONTH(Taulukko1[[#This Row],[Loppu PVM]])&lt;=6,AND(MONTH(Taulukko1[[#This Row],[Loppu PVM]] )=6))</f>
        <v>1</v>
      </c>
    </row>
    <row r="3582" spans="1:34">
      <c r="A3582" s="25" t="s">
        <v>5121</v>
      </c>
      <c r="B3582" s="26">
        <v>42404</v>
      </c>
      <c r="C3582" s="25" t="s">
        <v>5122</v>
      </c>
      <c r="D3582" s="35"/>
      <c r="E3582" s="27">
        <v>21</v>
      </c>
      <c r="F3582" s="26"/>
      <c r="G3582" s="33"/>
      <c r="H3582" s="27">
        <v>21</v>
      </c>
      <c r="I3582" s="126">
        <f>INDEX('TOL2008'!B:B,MATCH(A3582,'TOL2008'!A:A,0))</f>
        <v>46461</v>
      </c>
      <c r="J3582" s="133" t="str">
        <f>INDEX(Pääluokka!$H$2:$H$100,MATCH(VALUE(LEFT(Taulukko1[[#This Row],[TOL2008]],2)),Pääluokka!$G$2:$G$100,0))</f>
        <v>Tukku- ja vähittäiskauppa; moottoriajoneuvojen ja moottoripyörien korjaus</v>
      </c>
      <c r="K3582" s="133" t="str">
        <f>INDEX(Pääluokka!$I$2:$I$100,MATCH(VALUE(LEFT(Taulukko1[[#This Row],[TOL2008]],2)),Pääluokka!$G$2:$G$100,0))</f>
        <v>Palvelualat (G-N, R, S)</v>
      </c>
      <c r="L3582" s="41" t="str">
        <f t="shared" si="557"/>
        <v>NA</v>
      </c>
      <c r="M3582" s="43">
        <f t="shared" si="558"/>
        <v>42404</v>
      </c>
      <c r="N3582" s="43">
        <f t="shared" si="559"/>
        <v>42455</v>
      </c>
      <c r="O3582" s="43">
        <f t="shared" si="550"/>
        <v>42401</v>
      </c>
      <c r="P3582" s="43">
        <f t="shared" si="551"/>
        <v>42430</v>
      </c>
      <c r="Q3582" s="41">
        <f t="shared" si="552"/>
        <v>2016</v>
      </c>
      <c r="R3582" s="41">
        <f t="shared" si="553"/>
        <v>2016</v>
      </c>
      <c r="S3582" s="43" t="str">
        <f>YEAR(Taulukko1[[#This Row],[Alku KK]])&amp;"Q"&amp;ROUNDDOWN((MONTH(Taulukko1[[#This Row],[Alku KK]])-1)/3+1,0)</f>
        <v>2016Q1</v>
      </c>
      <c r="T3582" s="43" t="str">
        <f>YEAR(Taulukko1[[#This Row],[Loppu KK]])&amp;"Q"&amp;ROUNDDOWN((MONTH(Taulukko1[[#This Row],[Loppu KK]])-1)/3+1,0)</f>
        <v>2016Q1</v>
      </c>
      <c r="U3582" s="66">
        <f>IF(COUNT(Taulukko1[[#This Row],[Neuvottelujen alaiset ]])=1,Taulukko1[[#This Row],[Neuvottelujen alaiset ]],Taulukko1[[#This Row],[Vähennystarve]])</f>
        <v>21</v>
      </c>
      <c r="V3582" s="44">
        <f t="shared" si="554"/>
        <v>1</v>
      </c>
      <c r="W3582" s="44" t="str">
        <f t="shared" si="555"/>
        <v>NA</v>
      </c>
      <c r="X3582" s="44" t="str">
        <f t="shared" si="556"/>
        <v>NA</v>
      </c>
      <c r="Y3582" s="90" t="b">
        <f>AND(MONTH(Taulukko1[[#This Row],[Alku PVM]] )=6,DAY(Taulukko1[[#This Row],[Alku PVM]] )&gt;19)</f>
        <v>0</v>
      </c>
      <c r="Z3582" s="90" t="b">
        <f>AND(MONTH(Taulukko1[[#This Row],[Loppu PVM]] )=6,DAY(Taulukko1[[#This Row],[Loppu PVM]] )&gt;19)</f>
        <v>0</v>
      </c>
      <c r="AA3582" s="90" t="b">
        <f>OR(MONTH(Taulukko1[[#This Row],[Alku PVM]] )&lt;=5,AND(MONTH(Taulukko1[[#This Row],[Alku PVM]] )=6,DAY(Taulukko1[[#This Row],[Alku PVM]] )&lt;20))</f>
        <v>1</v>
      </c>
      <c r="AB3582" s="90" t="b">
        <f>OR(MONTH(Taulukko1[[#This Row],[Loppu PVM]])&lt;=5,AND(MONTH(Taulukko1[[#This Row],[Loppu PVM]] )=6,DAY(Taulukko1[[#This Row],[Loppu PVM]])&lt;20))</f>
        <v>1</v>
      </c>
      <c r="AC3582" s="90" t="b">
        <f>OR(MONTH(Taulukko1[[#This Row],[Alku PVM]] )&lt;=3,AND(MONTH(Taulukko1[[#This Row],[Alku PVM]] )=3))</f>
        <v>1</v>
      </c>
      <c r="AD3582" s="90" t="b">
        <f>OR(MONTH(Taulukko1[[#This Row],[Loppu PVM]] )&lt;=3,AND(MONTH(Taulukko1[[#This Row],[Loppu PVM]] )=3))</f>
        <v>1</v>
      </c>
      <c r="AE3582" s="90" t="b">
        <f>OR(MONTH(Taulukko1[[#This Row],[Alku PVM]] )&lt;=9,AND(MONTH(Taulukko1[[#This Row],[Alku PVM]] )=9))</f>
        <v>1</v>
      </c>
      <c r="AF3582" s="90" t="b">
        <f>OR(MONTH(Taulukko1[[#This Row],[Loppu PVM]])&lt;=9,AND(MONTH(Taulukko1[[#This Row],[Loppu PVM]] )=9))</f>
        <v>1</v>
      </c>
      <c r="AG3582" s="90" t="b">
        <f>OR(MONTH(Taulukko1[[#This Row],[Alku PVM]] )&lt;=6,AND(MONTH(Taulukko1[[#This Row],[Alku PVM]] )=6))</f>
        <v>1</v>
      </c>
      <c r="AH3582" s="90" t="b">
        <f>OR(MONTH(Taulukko1[[#This Row],[Loppu PVM]])&lt;=6,AND(MONTH(Taulukko1[[#This Row],[Loppu PVM]] )=6))</f>
        <v>1</v>
      </c>
    </row>
    <row r="3583" spans="1:34">
      <c r="A3583" s="21" t="s">
        <v>1301</v>
      </c>
      <c r="B3583" s="70">
        <v>42404</v>
      </c>
      <c r="C3583" s="69" t="s">
        <v>5120</v>
      </c>
      <c r="D3583" s="71"/>
      <c r="E3583" s="72">
        <v>9</v>
      </c>
      <c r="F3583" s="70"/>
      <c r="G3583" s="73"/>
      <c r="H3583" s="72">
        <v>9</v>
      </c>
      <c r="I3583" s="127">
        <f>INDEX('TOL2008'!B:B,MATCH(A3583,'TOL2008'!A:A,0))</f>
        <v>58142</v>
      </c>
      <c r="J3583" s="128" t="str">
        <f>INDEX(Pääluokka!$H$2:$H$100,MATCH(VALUE(LEFT(Taulukko1[[#This Row],[TOL2008]],2)),Pääluokka!$G$2:$G$100,0))</f>
        <v>Informaatio ja viestintä</v>
      </c>
      <c r="K3583" s="128" t="str">
        <f>INDEX(Pääluokka!$I$2:$I$100,MATCH(VALUE(LEFT(Taulukko1[[#This Row],[TOL2008]],2)),Pääluokka!$G$2:$G$100,0))</f>
        <v>Palvelualat (G-N, R, S)</v>
      </c>
      <c r="L3583" s="74" t="str">
        <f t="shared" si="557"/>
        <v>NA</v>
      </c>
      <c r="M3583" s="75">
        <f t="shared" si="558"/>
        <v>42404</v>
      </c>
      <c r="N3583" s="75">
        <f t="shared" si="559"/>
        <v>42455</v>
      </c>
      <c r="O3583" s="75">
        <f t="shared" si="550"/>
        <v>42401</v>
      </c>
      <c r="P3583" s="75">
        <f t="shared" si="551"/>
        <v>42430</v>
      </c>
      <c r="Q3583" s="41">
        <f t="shared" si="552"/>
        <v>2016</v>
      </c>
      <c r="R3583" s="41">
        <f t="shared" si="553"/>
        <v>2016</v>
      </c>
      <c r="S3583" s="75" t="str">
        <f>YEAR(Taulukko1[[#This Row],[Alku KK]])&amp;"Q"&amp;ROUNDDOWN((MONTH(Taulukko1[[#This Row],[Alku KK]])-1)/3+1,0)</f>
        <v>2016Q1</v>
      </c>
      <c r="T3583" s="75" t="str">
        <f>YEAR(Taulukko1[[#This Row],[Loppu KK]])&amp;"Q"&amp;ROUNDDOWN((MONTH(Taulukko1[[#This Row],[Loppu KK]])-1)/3+1,0)</f>
        <v>2016Q1</v>
      </c>
      <c r="U3583" s="66">
        <f>IF(COUNT(Taulukko1[[#This Row],[Neuvottelujen alaiset ]])=1,Taulukko1[[#This Row],[Neuvottelujen alaiset ]],Taulukko1[[#This Row],[Vähennystarve]])</f>
        <v>9</v>
      </c>
      <c r="V3583" s="76">
        <f t="shared" si="554"/>
        <v>1</v>
      </c>
      <c r="W3583" s="76" t="str">
        <f t="shared" si="555"/>
        <v>NA</v>
      </c>
      <c r="X3583" s="76" t="str">
        <f t="shared" si="556"/>
        <v>NA</v>
      </c>
      <c r="Y3583" s="90" t="b">
        <f>AND(MONTH(Taulukko1[[#This Row],[Alku PVM]] )=6,DAY(Taulukko1[[#This Row],[Alku PVM]] )&gt;19)</f>
        <v>0</v>
      </c>
      <c r="Z3583" s="90" t="b">
        <f>AND(MONTH(Taulukko1[[#This Row],[Loppu PVM]] )=6,DAY(Taulukko1[[#This Row],[Loppu PVM]] )&gt;19)</f>
        <v>0</v>
      </c>
      <c r="AA3583" s="90" t="b">
        <f>OR(MONTH(Taulukko1[[#This Row],[Alku PVM]] )&lt;=5,AND(MONTH(Taulukko1[[#This Row],[Alku PVM]] )=6,DAY(Taulukko1[[#This Row],[Alku PVM]] )&lt;20))</f>
        <v>1</v>
      </c>
      <c r="AB3583" s="90" t="b">
        <f>OR(MONTH(Taulukko1[[#This Row],[Loppu PVM]])&lt;=5,AND(MONTH(Taulukko1[[#This Row],[Loppu PVM]] )=6,DAY(Taulukko1[[#This Row],[Loppu PVM]])&lt;20))</f>
        <v>1</v>
      </c>
      <c r="AC3583" s="90" t="b">
        <f>OR(MONTH(Taulukko1[[#This Row],[Alku PVM]] )&lt;=3,AND(MONTH(Taulukko1[[#This Row],[Alku PVM]] )=3))</f>
        <v>1</v>
      </c>
      <c r="AD3583" s="90" t="b">
        <f>OR(MONTH(Taulukko1[[#This Row],[Loppu PVM]] )&lt;=3,AND(MONTH(Taulukko1[[#This Row],[Loppu PVM]] )=3))</f>
        <v>1</v>
      </c>
      <c r="AE3583" s="90" t="b">
        <f>OR(MONTH(Taulukko1[[#This Row],[Alku PVM]] )&lt;=9,AND(MONTH(Taulukko1[[#This Row],[Alku PVM]] )=9))</f>
        <v>1</v>
      </c>
      <c r="AF3583" s="90" t="b">
        <f>OR(MONTH(Taulukko1[[#This Row],[Loppu PVM]])&lt;=9,AND(MONTH(Taulukko1[[#This Row],[Loppu PVM]] )=9))</f>
        <v>1</v>
      </c>
      <c r="AG3583" s="90" t="b">
        <f>OR(MONTH(Taulukko1[[#This Row],[Alku PVM]] )&lt;=6,AND(MONTH(Taulukko1[[#This Row],[Alku PVM]] )=6))</f>
        <v>1</v>
      </c>
      <c r="AH3583" s="90" t="b">
        <f>OR(MONTH(Taulukko1[[#This Row],[Loppu PVM]])&lt;=6,AND(MONTH(Taulukko1[[#This Row],[Loppu PVM]] )=6))</f>
        <v>1</v>
      </c>
    </row>
    <row r="3584" spans="1:34">
      <c r="A3584" s="69" t="s">
        <v>5118</v>
      </c>
      <c r="B3584" s="70">
        <v>42404</v>
      </c>
      <c r="C3584" s="69" t="s">
        <v>5119</v>
      </c>
      <c r="D3584" s="71"/>
      <c r="E3584" s="72"/>
      <c r="F3584" s="70"/>
      <c r="G3584" s="73"/>
      <c r="H3584" s="72">
        <v>8</v>
      </c>
      <c r="I3584" s="127">
        <f>INDEX('TOL2008'!B:B,MATCH(A3584,'TOL2008'!A:A,0))</f>
        <v>94910</v>
      </c>
      <c r="J3584" s="128" t="str">
        <f>INDEX(Pääluokka!$H$2:$H$100,MATCH(VALUE(LEFT(Taulukko1[[#This Row],[TOL2008]],2)),Pääluokka!$G$2:$G$100,0))</f>
        <v>Muu palvelutoiminta</v>
      </c>
      <c r="K3584" s="128" t="str">
        <f>INDEX(Pääluokka!$I$2:$I$100,MATCH(VALUE(LEFT(Taulukko1[[#This Row],[TOL2008]],2)),Pääluokka!$G$2:$G$100,0))</f>
        <v>Palvelualat (G-N, R, S)</v>
      </c>
      <c r="L3584" s="74" t="str">
        <f t="shared" si="557"/>
        <v>NA</v>
      </c>
      <c r="M3584" s="75">
        <f t="shared" si="558"/>
        <v>42404</v>
      </c>
      <c r="N3584" s="75">
        <f t="shared" si="559"/>
        <v>42455</v>
      </c>
      <c r="O3584" s="75">
        <f t="shared" si="550"/>
        <v>42401</v>
      </c>
      <c r="P3584" s="75">
        <f t="shared" si="551"/>
        <v>42430</v>
      </c>
      <c r="Q3584" s="41">
        <f t="shared" si="552"/>
        <v>2016</v>
      </c>
      <c r="R3584" s="41">
        <f t="shared" si="553"/>
        <v>2016</v>
      </c>
      <c r="S3584" s="75" t="str">
        <f>YEAR(Taulukko1[[#This Row],[Alku KK]])&amp;"Q"&amp;ROUNDDOWN((MONTH(Taulukko1[[#This Row],[Alku KK]])-1)/3+1,0)</f>
        <v>2016Q1</v>
      </c>
      <c r="T3584" s="75" t="str">
        <f>YEAR(Taulukko1[[#This Row],[Loppu KK]])&amp;"Q"&amp;ROUNDDOWN((MONTH(Taulukko1[[#This Row],[Loppu KK]])-1)/3+1,0)</f>
        <v>2016Q1</v>
      </c>
      <c r="U3584" s="66">
        <f>IF(COUNT(Taulukko1[[#This Row],[Neuvottelujen alaiset ]])=1,Taulukko1[[#This Row],[Neuvottelujen alaiset ]],Taulukko1[[#This Row],[Vähennystarve]])</f>
        <v>8</v>
      </c>
      <c r="V3584" s="76" t="str">
        <f t="shared" si="554"/>
        <v>NA</v>
      </c>
      <c r="W3584" s="76" t="str">
        <f t="shared" si="555"/>
        <v>NA</v>
      </c>
      <c r="X3584" s="76" t="str">
        <f t="shared" si="556"/>
        <v>NA</v>
      </c>
      <c r="Y3584" s="90" t="b">
        <f>AND(MONTH(Taulukko1[[#This Row],[Alku PVM]] )=6,DAY(Taulukko1[[#This Row],[Alku PVM]] )&gt;19)</f>
        <v>0</v>
      </c>
      <c r="Z3584" s="90" t="b">
        <f>AND(MONTH(Taulukko1[[#This Row],[Loppu PVM]] )=6,DAY(Taulukko1[[#This Row],[Loppu PVM]] )&gt;19)</f>
        <v>0</v>
      </c>
      <c r="AA3584" s="90" t="b">
        <f>OR(MONTH(Taulukko1[[#This Row],[Alku PVM]] )&lt;=5,AND(MONTH(Taulukko1[[#This Row],[Alku PVM]] )=6,DAY(Taulukko1[[#This Row],[Alku PVM]] )&lt;20))</f>
        <v>1</v>
      </c>
      <c r="AB3584" s="90" t="b">
        <f>OR(MONTH(Taulukko1[[#This Row],[Loppu PVM]])&lt;=5,AND(MONTH(Taulukko1[[#This Row],[Loppu PVM]] )=6,DAY(Taulukko1[[#This Row],[Loppu PVM]])&lt;20))</f>
        <v>1</v>
      </c>
      <c r="AC3584" s="90" t="b">
        <f>OR(MONTH(Taulukko1[[#This Row],[Alku PVM]] )&lt;=3,AND(MONTH(Taulukko1[[#This Row],[Alku PVM]] )=3))</f>
        <v>1</v>
      </c>
      <c r="AD3584" s="90" t="b">
        <f>OR(MONTH(Taulukko1[[#This Row],[Loppu PVM]] )&lt;=3,AND(MONTH(Taulukko1[[#This Row],[Loppu PVM]] )=3))</f>
        <v>1</v>
      </c>
      <c r="AE3584" s="90" t="b">
        <f>OR(MONTH(Taulukko1[[#This Row],[Alku PVM]] )&lt;=9,AND(MONTH(Taulukko1[[#This Row],[Alku PVM]] )=9))</f>
        <v>1</v>
      </c>
      <c r="AF3584" s="90" t="b">
        <f>OR(MONTH(Taulukko1[[#This Row],[Loppu PVM]])&lt;=9,AND(MONTH(Taulukko1[[#This Row],[Loppu PVM]] )=9))</f>
        <v>1</v>
      </c>
      <c r="AG3584" s="90" t="b">
        <f>OR(MONTH(Taulukko1[[#This Row],[Alku PVM]] )&lt;=6,AND(MONTH(Taulukko1[[#This Row],[Alku PVM]] )=6))</f>
        <v>1</v>
      </c>
      <c r="AH3584" s="90" t="b">
        <f>OR(MONTH(Taulukko1[[#This Row],[Loppu PVM]])&lt;=6,AND(MONTH(Taulukko1[[#This Row],[Loppu PVM]] )=6))</f>
        <v>1</v>
      </c>
    </row>
    <row r="3585" spans="1:34">
      <c r="A3585" s="69" t="s">
        <v>5127</v>
      </c>
      <c r="B3585" s="26">
        <v>42405</v>
      </c>
      <c r="C3585" s="69" t="s">
        <v>5128</v>
      </c>
      <c r="D3585" s="71"/>
      <c r="E3585" s="72">
        <v>13</v>
      </c>
      <c r="F3585" s="70"/>
      <c r="G3585" s="73"/>
      <c r="H3585" s="72">
        <v>13</v>
      </c>
      <c r="I3585" s="127">
        <f>INDEX('TOL2008'!B:B,MATCH(A3585,'TOL2008'!A:A,0))</f>
        <v>87902</v>
      </c>
      <c r="J3585" s="128" t="str">
        <f>INDEX(Pääluokka!$H$2:$H$100,MATCH(VALUE(LEFT(Taulukko1[[#This Row],[TOL2008]],2)),Pääluokka!$G$2:$G$100,0))</f>
        <v>Terveys- ja sosiaalipalvelut</v>
      </c>
      <c r="K3585" s="128" t="str">
        <f>INDEX(Pääluokka!$I$2:$I$100,MATCH(VALUE(LEFT(Taulukko1[[#This Row],[TOL2008]],2)),Pääluokka!$G$2:$G$100,0))</f>
        <v>Muut toimialat (O-Q, T-X)</v>
      </c>
      <c r="L3585" s="74" t="str">
        <f t="shared" si="557"/>
        <v>NA</v>
      </c>
      <c r="M3585" s="75">
        <f t="shared" si="558"/>
        <v>42405</v>
      </c>
      <c r="N3585" s="75">
        <f t="shared" si="559"/>
        <v>42456</v>
      </c>
      <c r="O3585" s="75">
        <f t="shared" si="550"/>
        <v>42401</v>
      </c>
      <c r="P3585" s="75">
        <f t="shared" si="551"/>
        <v>42430</v>
      </c>
      <c r="Q3585" s="41">
        <f t="shared" si="552"/>
        <v>2016</v>
      </c>
      <c r="R3585" s="41">
        <f t="shared" si="553"/>
        <v>2016</v>
      </c>
      <c r="S3585" s="75" t="str">
        <f>YEAR(Taulukko1[[#This Row],[Alku KK]])&amp;"Q"&amp;ROUNDDOWN((MONTH(Taulukko1[[#This Row],[Alku KK]])-1)/3+1,0)</f>
        <v>2016Q1</v>
      </c>
      <c r="T3585" s="75" t="str">
        <f>YEAR(Taulukko1[[#This Row],[Loppu KK]])&amp;"Q"&amp;ROUNDDOWN((MONTH(Taulukko1[[#This Row],[Loppu KK]])-1)/3+1,0)</f>
        <v>2016Q1</v>
      </c>
      <c r="U3585" s="66">
        <f>IF(COUNT(Taulukko1[[#This Row],[Neuvottelujen alaiset ]])=1,Taulukko1[[#This Row],[Neuvottelujen alaiset ]],Taulukko1[[#This Row],[Vähennystarve]])</f>
        <v>13</v>
      </c>
      <c r="V3585" s="76">
        <f t="shared" si="554"/>
        <v>1</v>
      </c>
      <c r="W3585" s="76" t="str">
        <f t="shared" si="555"/>
        <v>NA</v>
      </c>
      <c r="X3585" s="76" t="str">
        <f t="shared" si="556"/>
        <v>NA</v>
      </c>
      <c r="Y3585" s="90" t="b">
        <f>AND(MONTH(Taulukko1[[#This Row],[Alku PVM]] )=6,DAY(Taulukko1[[#This Row],[Alku PVM]] )&gt;19)</f>
        <v>0</v>
      </c>
      <c r="Z3585" s="90" t="b">
        <f>AND(MONTH(Taulukko1[[#This Row],[Loppu PVM]] )=6,DAY(Taulukko1[[#This Row],[Loppu PVM]] )&gt;19)</f>
        <v>0</v>
      </c>
      <c r="AA3585" s="90" t="b">
        <f>OR(MONTH(Taulukko1[[#This Row],[Alku PVM]] )&lt;=5,AND(MONTH(Taulukko1[[#This Row],[Alku PVM]] )=6,DAY(Taulukko1[[#This Row],[Alku PVM]] )&lt;20))</f>
        <v>1</v>
      </c>
      <c r="AB3585" s="90" t="b">
        <f>OR(MONTH(Taulukko1[[#This Row],[Loppu PVM]])&lt;=5,AND(MONTH(Taulukko1[[#This Row],[Loppu PVM]] )=6,DAY(Taulukko1[[#This Row],[Loppu PVM]])&lt;20))</f>
        <v>1</v>
      </c>
      <c r="AC3585" s="90" t="b">
        <f>OR(MONTH(Taulukko1[[#This Row],[Alku PVM]] )&lt;=3,AND(MONTH(Taulukko1[[#This Row],[Alku PVM]] )=3))</f>
        <v>1</v>
      </c>
      <c r="AD3585" s="90" t="b">
        <f>OR(MONTH(Taulukko1[[#This Row],[Loppu PVM]] )&lt;=3,AND(MONTH(Taulukko1[[#This Row],[Loppu PVM]] )=3))</f>
        <v>1</v>
      </c>
      <c r="AE3585" s="90" t="b">
        <f>OR(MONTH(Taulukko1[[#This Row],[Alku PVM]] )&lt;=9,AND(MONTH(Taulukko1[[#This Row],[Alku PVM]] )=9))</f>
        <v>1</v>
      </c>
      <c r="AF3585" s="90" t="b">
        <f>OR(MONTH(Taulukko1[[#This Row],[Loppu PVM]])&lt;=9,AND(MONTH(Taulukko1[[#This Row],[Loppu PVM]] )=9))</f>
        <v>1</v>
      </c>
      <c r="AG3585" s="90" t="b">
        <f>OR(MONTH(Taulukko1[[#This Row],[Alku PVM]] )&lt;=6,AND(MONTH(Taulukko1[[#This Row],[Alku PVM]] )=6))</f>
        <v>1</v>
      </c>
      <c r="AH3585" s="90" t="b">
        <f>OR(MONTH(Taulukko1[[#This Row],[Loppu PVM]])&lt;=6,AND(MONTH(Taulukko1[[#This Row],[Loppu PVM]] )=6))</f>
        <v>1</v>
      </c>
    </row>
    <row r="3586" spans="1:34">
      <c r="A3586" s="69" t="s">
        <v>5148</v>
      </c>
      <c r="B3586" s="70">
        <v>42405</v>
      </c>
      <c r="C3586" s="21" t="s">
        <v>5149</v>
      </c>
      <c r="D3586" s="71" t="s">
        <v>25</v>
      </c>
      <c r="E3586" s="72"/>
      <c r="F3586" s="70"/>
      <c r="G3586" s="73"/>
      <c r="H3586" s="72">
        <v>69</v>
      </c>
      <c r="I3586" s="127">
        <f>INDEX('TOL2008'!B:B,MATCH(A3586,'TOL2008'!A:A,0))</f>
        <v>86102</v>
      </c>
      <c r="J3586" s="128" t="str">
        <f>INDEX(Pääluokka!$H$2:$H$100,MATCH(VALUE(LEFT(Taulukko1[[#This Row],[TOL2008]],2)),Pääluokka!$G$2:$G$100,0))</f>
        <v>Terveys- ja sosiaalipalvelut</v>
      </c>
      <c r="K3586" s="128" t="str">
        <f>INDEX(Pääluokka!$I$2:$I$100,MATCH(VALUE(LEFT(Taulukko1[[#This Row],[TOL2008]],2)),Pääluokka!$G$2:$G$100,0))</f>
        <v>Muut toimialat (O-Q, T-X)</v>
      </c>
      <c r="L3586" s="74" t="str">
        <f t="shared" si="557"/>
        <v>NA</v>
      </c>
      <c r="M3586" s="75">
        <f t="shared" si="558"/>
        <v>42405</v>
      </c>
      <c r="N3586" s="75">
        <f t="shared" si="559"/>
        <v>42456</v>
      </c>
      <c r="O3586" s="75">
        <f t="shared" ref="O3586:O3648" si="560">IFERROR(DATE(YEAR(M3586),MONTH(M3586),1),"NA")</f>
        <v>42401</v>
      </c>
      <c r="P3586" s="75">
        <f t="shared" ref="P3586:P3648" si="561">IFERROR(DATE(YEAR(N3586),MONTH(N3586),1),"NA")</f>
        <v>42430</v>
      </c>
      <c r="Q3586" s="41">
        <f t="shared" ref="Q3586:Q3648" si="562">IFERROR(YEAR(O3586),"NA")</f>
        <v>2016</v>
      </c>
      <c r="R3586" s="41">
        <f t="shared" ref="R3586:R3648" si="563">IFERROR(YEAR(P3586),"NA")</f>
        <v>2016</v>
      </c>
      <c r="S3586" s="75" t="str">
        <f>YEAR(Taulukko1[[#This Row],[Alku KK]])&amp;"Q"&amp;ROUNDDOWN((MONTH(Taulukko1[[#This Row],[Alku KK]])-1)/3+1,0)</f>
        <v>2016Q1</v>
      </c>
      <c r="T3586" s="75" t="str">
        <f>YEAR(Taulukko1[[#This Row],[Loppu KK]])&amp;"Q"&amp;ROUNDDOWN((MONTH(Taulukko1[[#This Row],[Loppu KK]])-1)/3+1,0)</f>
        <v>2016Q1</v>
      </c>
      <c r="U3586" s="66">
        <f>IF(COUNT(Taulukko1[[#This Row],[Neuvottelujen alaiset ]])=1,Taulukko1[[#This Row],[Neuvottelujen alaiset ]],Taulukko1[[#This Row],[Vähennystarve]])</f>
        <v>69</v>
      </c>
      <c r="V3586" s="76" t="str">
        <f t="shared" ref="V3586:V3648" si="564">IF(AND(ISNUMBER(E3586),ISNUMBER(H3586)),E3586/H3586,"NA")</f>
        <v>NA</v>
      </c>
      <c r="W3586" s="76" t="str">
        <f t="shared" ref="W3586:W3648" si="565">IF(AND(ISNUMBER(G3586),ISNUMBER(H3586)),G3586/H3586,"NA")</f>
        <v>NA</v>
      </c>
      <c r="X3586" s="76" t="str">
        <f t="shared" ref="X3586:X3648" si="566">IF(AND(ISNUMBER(G3586),ISNUMBER(E3586)),G3586/E3586,"NA")</f>
        <v>NA</v>
      </c>
      <c r="Y3586" s="90" t="b">
        <f>AND(MONTH(Taulukko1[[#This Row],[Alku PVM]] )=6,DAY(Taulukko1[[#This Row],[Alku PVM]] )&gt;19)</f>
        <v>0</v>
      </c>
      <c r="Z3586" s="90" t="b">
        <f>AND(MONTH(Taulukko1[[#This Row],[Loppu PVM]] )=6,DAY(Taulukko1[[#This Row],[Loppu PVM]] )&gt;19)</f>
        <v>0</v>
      </c>
      <c r="AA3586" s="90" t="b">
        <f>OR(MONTH(Taulukko1[[#This Row],[Alku PVM]] )&lt;=5,AND(MONTH(Taulukko1[[#This Row],[Alku PVM]] )=6,DAY(Taulukko1[[#This Row],[Alku PVM]] )&lt;20))</f>
        <v>1</v>
      </c>
      <c r="AB3586" s="90" t="b">
        <f>OR(MONTH(Taulukko1[[#This Row],[Loppu PVM]])&lt;=5,AND(MONTH(Taulukko1[[#This Row],[Loppu PVM]] )=6,DAY(Taulukko1[[#This Row],[Loppu PVM]])&lt;20))</f>
        <v>1</v>
      </c>
      <c r="AC3586" s="90" t="b">
        <f>OR(MONTH(Taulukko1[[#This Row],[Alku PVM]] )&lt;=3,AND(MONTH(Taulukko1[[#This Row],[Alku PVM]] )=3))</f>
        <v>1</v>
      </c>
      <c r="AD3586" s="90" t="b">
        <f>OR(MONTH(Taulukko1[[#This Row],[Loppu PVM]] )&lt;=3,AND(MONTH(Taulukko1[[#This Row],[Loppu PVM]] )=3))</f>
        <v>1</v>
      </c>
      <c r="AE3586" s="90" t="b">
        <f>OR(MONTH(Taulukko1[[#This Row],[Alku PVM]] )&lt;=9,AND(MONTH(Taulukko1[[#This Row],[Alku PVM]] )=9))</f>
        <v>1</v>
      </c>
      <c r="AF3586" s="90" t="b">
        <f>OR(MONTH(Taulukko1[[#This Row],[Loppu PVM]])&lt;=9,AND(MONTH(Taulukko1[[#This Row],[Loppu PVM]] )=9))</f>
        <v>1</v>
      </c>
      <c r="AG3586" s="90" t="b">
        <f>OR(MONTH(Taulukko1[[#This Row],[Alku PVM]] )&lt;=6,AND(MONTH(Taulukko1[[#This Row],[Alku PVM]] )=6))</f>
        <v>1</v>
      </c>
      <c r="AH3586" s="90" t="b">
        <f>OR(MONTH(Taulukko1[[#This Row],[Loppu PVM]])&lt;=6,AND(MONTH(Taulukko1[[#This Row],[Loppu PVM]] )=6))</f>
        <v>1</v>
      </c>
    </row>
    <row r="3587" spans="1:34">
      <c r="A3587" s="69" t="s">
        <v>3</v>
      </c>
      <c r="B3587" s="70">
        <v>42408</v>
      </c>
      <c r="C3587" s="25" t="s">
        <v>5208</v>
      </c>
      <c r="D3587" s="71"/>
      <c r="E3587" s="72">
        <v>10</v>
      </c>
      <c r="F3587" s="70">
        <v>42460</v>
      </c>
      <c r="G3587" s="73">
        <v>10</v>
      </c>
      <c r="H3587" s="72">
        <v>20</v>
      </c>
      <c r="I3587" s="127">
        <f>INDEX('TOL2008'!B:B,MATCH(A3587,'TOL2008'!A:A,0))</f>
        <v>60201</v>
      </c>
      <c r="J3587" s="128" t="str">
        <f>INDEX(Pääluokka!$H$2:$H$100,MATCH(VALUE(LEFT(Taulukko1[[#This Row],[TOL2008]],2)),Pääluokka!$G$2:$G$100,0))</f>
        <v>Informaatio ja viestintä</v>
      </c>
      <c r="K3587" s="128" t="str">
        <f>INDEX(Pääluokka!$I$2:$I$100,MATCH(VALUE(LEFT(Taulukko1[[#This Row],[TOL2008]],2)),Pääluokka!$G$2:$G$100,0))</f>
        <v>Palvelualat (G-N, R, S)</v>
      </c>
      <c r="L3587" s="74">
        <f t="shared" ref="L3587:L3650" si="567">IFERROR(IF(AND(ISNUMBER(B3587),ISNUMBER(F3587),F3587&gt;B3587),F3587-B3587,"NA"),"NA")</f>
        <v>52</v>
      </c>
      <c r="M3587" s="75">
        <f t="shared" ref="M3587:M3650" si="568">IF(ISNUMBER(B3587),B3587,IF(ISNUMBER(F3587),F3587-$L$1,"NA"))</f>
        <v>42408</v>
      </c>
      <c r="N3587" s="75">
        <f t="shared" ref="N3587:N3650" si="569">IF(ISNUMBER(F3587),F3587,IF(ISNUMBER(B3587),B3587+$L$1,"NA"))</f>
        <v>42460</v>
      </c>
      <c r="O3587" s="75">
        <f t="shared" si="560"/>
        <v>42401</v>
      </c>
      <c r="P3587" s="75">
        <f t="shared" si="561"/>
        <v>42430</v>
      </c>
      <c r="Q3587" s="41">
        <f t="shared" si="562"/>
        <v>2016</v>
      </c>
      <c r="R3587" s="41">
        <f t="shared" si="563"/>
        <v>2016</v>
      </c>
      <c r="S3587" s="75" t="str">
        <f>YEAR(Taulukko1[[#This Row],[Alku KK]])&amp;"Q"&amp;ROUNDDOWN((MONTH(Taulukko1[[#This Row],[Alku KK]])-1)/3+1,0)</f>
        <v>2016Q1</v>
      </c>
      <c r="T3587" s="75" t="str">
        <f>YEAR(Taulukko1[[#This Row],[Loppu KK]])&amp;"Q"&amp;ROUNDDOWN((MONTH(Taulukko1[[#This Row],[Loppu KK]])-1)/3+1,0)</f>
        <v>2016Q1</v>
      </c>
      <c r="U3587" s="66">
        <f>IF(COUNT(Taulukko1[[#This Row],[Neuvottelujen alaiset ]])=1,Taulukko1[[#This Row],[Neuvottelujen alaiset ]],Taulukko1[[#This Row],[Vähennystarve]])</f>
        <v>20</v>
      </c>
      <c r="V3587" s="76">
        <f t="shared" si="564"/>
        <v>0.5</v>
      </c>
      <c r="W3587" s="76">
        <f t="shared" si="565"/>
        <v>0.5</v>
      </c>
      <c r="X3587" s="76">
        <f t="shared" si="566"/>
        <v>1</v>
      </c>
      <c r="Y3587" s="90" t="b">
        <f>AND(MONTH(Taulukko1[[#This Row],[Alku PVM]] )=6,DAY(Taulukko1[[#This Row],[Alku PVM]] )&gt;19)</f>
        <v>0</v>
      </c>
      <c r="Z3587" s="90" t="b">
        <f>AND(MONTH(Taulukko1[[#This Row],[Loppu PVM]] )=6,DAY(Taulukko1[[#This Row],[Loppu PVM]] )&gt;19)</f>
        <v>0</v>
      </c>
      <c r="AA3587" s="90" t="b">
        <f>OR(MONTH(Taulukko1[[#This Row],[Alku PVM]] )&lt;=5,AND(MONTH(Taulukko1[[#This Row],[Alku PVM]] )=6,DAY(Taulukko1[[#This Row],[Alku PVM]] )&lt;20))</f>
        <v>1</v>
      </c>
      <c r="AB3587" s="90" t="b">
        <f>OR(MONTH(Taulukko1[[#This Row],[Loppu PVM]])&lt;=5,AND(MONTH(Taulukko1[[#This Row],[Loppu PVM]] )=6,DAY(Taulukko1[[#This Row],[Loppu PVM]])&lt;20))</f>
        <v>1</v>
      </c>
      <c r="AC3587" s="90" t="b">
        <f>OR(MONTH(Taulukko1[[#This Row],[Alku PVM]] )&lt;=3,AND(MONTH(Taulukko1[[#This Row],[Alku PVM]] )=3))</f>
        <v>1</v>
      </c>
      <c r="AD3587" s="90" t="b">
        <f>OR(MONTH(Taulukko1[[#This Row],[Loppu PVM]] )&lt;=3,AND(MONTH(Taulukko1[[#This Row],[Loppu PVM]] )=3))</f>
        <v>1</v>
      </c>
      <c r="AE3587" s="90" t="b">
        <f>OR(MONTH(Taulukko1[[#This Row],[Alku PVM]] )&lt;=9,AND(MONTH(Taulukko1[[#This Row],[Alku PVM]] )=9))</f>
        <v>1</v>
      </c>
      <c r="AF3587" s="90" t="b">
        <f>OR(MONTH(Taulukko1[[#This Row],[Loppu PVM]])&lt;=9,AND(MONTH(Taulukko1[[#This Row],[Loppu PVM]] )=9))</f>
        <v>1</v>
      </c>
      <c r="AG3587" s="90" t="b">
        <f>OR(MONTH(Taulukko1[[#This Row],[Alku PVM]] )&lt;=6,AND(MONTH(Taulukko1[[#This Row],[Alku PVM]] )=6))</f>
        <v>1</v>
      </c>
      <c r="AH3587" s="90" t="b">
        <f>OR(MONTH(Taulukko1[[#This Row],[Loppu PVM]])&lt;=6,AND(MONTH(Taulukko1[[#This Row],[Loppu PVM]] )=6))</f>
        <v>1</v>
      </c>
    </row>
    <row r="3588" spans="1:34">
      <c r="A3588" s="69" t="s">
        <v>4560</v>
      </c>
      <c r="B3588" s="70">
        <v>42408</v>
      </c>
      <c r="C3588" s="69" t="s">
        <v>5132</v>
      </c>
      <c r="D3588" s="71"/>
      <c r="E3588" s="72">
        <v>50</v>
      </c>
      <c r="F3588" s="70"/>
      <c r="G3588" s="73"/>
      <c r="H3588" s="72">
        <v>50</v>
      </c>
      <c r="I3588" s="127">
        <f>INDEX('TOL2008'!B:B,MATCH(A3588,'TOL2008'!A:A,0))</f>
        <v>53100</v>
      </c>
      <c r="J3588" s="128" t="str">
        <f>INDEX(Pääluokka!$H$2:$H$100,MATCH(VALUE(LEFT(Taulukko1[[#This Row],[TOL2008]],2)),Pääluokka!$G$2:$G$100,0))</f>
        <v>Kuljetus ja varastointi</v>
      </c>
      <c r="K3588" s="128" t="str">
        <f>INDEX(Pääluokka!$I$2:$I$100,MATCH(VALUE(LEFT(Taulukko1[[#This Row],[TOL2008]],2)),Pääluokka!$G$2:$G$100,0))</f>
        <v>Palvelualat (G-N, R, S)</v>
      </c>
      <c r="L3588" s="74" t="str">
        <f t="shared" si="567"/>
        <v>NA</v>
      </c>
      <c r="M3588" s="75">
        <f t="shared" si="568"/>
        <v>42408</v>
      </c>
      <c r="N3588" s="75">
        <f t="shared" si="569"/>
        <v>42459</v>
      </c>
      <c r="O3588" s="75">
        <f t="shared" si="560"/>
        <v>42401</v>
      </c>
      <c r="P3588" s="75">
        <f t="shared" si="561"/>
        <v>42430</v>
      </c>
      <c r="Q3588" s="41">
        <f t="shared" si="562"/>
        <v>2016</v>
      </c>
      <c r="R3588" s="41">
        <f t="shared" si="563"/>
        <v>2016</v>
      </c>
      <c r="S3588" s="75" t="str">
        <f>YEAR(Taulukko1[[#This Row],[Alku KK]])&amp;"Q"&amp;ROUNDDOWN((MONTH(Taulukko1[[#This Row],[Alku KK]])-1)/3+1,0)</f>
        <v>2016Q1</v>
      </c>
      <c r="T3588" s="75" t="str">
        <f>YEAR(Taulukko1[[#This Row],[Loppu KK]])&amp;"Q"&amp;ROUNDDOWN((MONTH(Taulukko1[[#This Row],[Loppu KK]])-1)/3+1,0)</f>
        <v>2016Q1</v>
      </c>
      <c r="U3588" s="66">
        <f>IF(COUNT(Taulukko1[[#This Row],[Neuvottelujen alaiset ]])=1,Taulukko1[[#This Row],[Neuvottelujen alaiset ]],Taulukko1[[#This Row],[Vähennystarve]])</f>
        <v>50</v>
      </c>
      <c r="V3588" s="76">
        <f t="shared" si="564"/>
        <v>1</v>
      </c>
      <c r="W3588" s="76" t="str">
        <f t="shared" si="565"/>
        <v>NA</v>
      </c>
      <c r="X3588" s="76" t="str">
        <f t="shared" si="566"/>
        <v>NA</v>
      </c>
      <c r="Y3588" s="90" t="b">
        <f>AND(MONTH(Taulukko1[[#This Row],[Alku PVM]] )=6,DAY(Taulukko1[[#This Row],[Alku PVM]] )&gt;19)</f>
        <v>0</v>
      </c>
      <c r="Z3588" s="90" t="b">
        <f>AND(MONTH(Taulukko1[[#This Row],[Loppu PVM]] )=6,DAY(Taulukko1[[#This Row],[Loppu PVM]] )&gt;19)</f>
        <v>0</v>
      </c>
      <c r="AA3588" s="90" t="b">
        <f>OR(MONTH(Taulukko1[[#This Row],[Alku PVM]] )&lt;=5,AND(MONTH(Taulukko1[[#This Row],[Alku PVM]] )=6,DAY(Taulukko1[[#This Row],[Alku PVM]] )&lt;20))</f>
        <v>1</v>
      </c>
      <c r="AB3588" s="90" t="b">
        <f>OR(MONTH(Taulukko1[[#This Row],[Loppu PVM]])&lt;=5,AND(MONTH(Taulukko1[[#This Row],[Loppu PVM]] )=6,DAY(Taulukko1[[#This Row],[Loppu PVM]])&lt;20))</f>
        <v>1</v>
      </c>
      <c r="AC3588" s="90" t="b">
        <f>OR(MONTH(Taulukko1[[#This Row],[Alku PVM]] )&lt;=3,AND(MONTH(Taulukko1[[#This Row],[Alku PVM]] )=3))</f>
        <v>1</v>
      </c>
      <c r="AD3588" s="90" t="b">
        <f>OR(MONTH(Taulukko1[[#This Row],[Loppu PVM]] )&lt;=3,AND(MONTH(Taulukko1[[#This Row],[Loppu PVM]] )=3))</f>
        <v>1</v>
      </c>
      <c r="AE3588" s="90" t="b">
        <f>OR(MONTH(Taulukko1[[#This Row],[Alku PVM]] )&lt;=9,AND(MONTH(Taulukko1[[#This Row],[Alku PVM]] )=9))</f>
        <v>1</v>
      </c>
      <c r="AF3588" s="90" t="b">
        <f>OR(MONTH(Taulukko1[[#This Row],[Loppu PVM]])&lt;=9,AND(MONTH(Taulukko1[[#This Row],[Loppu PVM]] )=9))</f>
        <v>1</v>
      </c>
      <c r="AG3588" s="90" t="b">
        <f>OR(MONTH(Taulukko1[[#This Row],[Alku PVM]] )&lt;=6,AND(MONTH(Taulukko1[[#This Row],[Alku PVM]] )=6))</f>
        <v>1</v>
      </c>
      <c r="AH3588" s="90" t="b">
        <f>OR(MONTH(Taulukko1[[#This Row],[Loppu PVM]])&lt;=6,AND(MONTH(Taulukko1[[#This Row],[Loppu PVM]] )=6))</f>
        <v>1</v>
      </c>
    </row>
    <row r="3589" spans="1:34">
      <c r="A3589" s="69" t="s">
        <v>66</v>
      </c>
      <c r="B3589" s="70">
        <v>42408</v>
      </c>
      <c r="C3589" s="21" t="s">
        <v>5124</v>
      </c>
      <c r="D3589" s="71"/>
      <c r="E3589" s="72">
        <v>25</v>
      </c>
      <c r="F3589" s="70">
        <v>42465</v>
      </c>
      <c r="G3589" s="73">
        <v>19</v>
      </c>
      <c r="H3589" s="72">
        <v>31</v>
      </c>
      <c r="I3589" s="127">
        <f>INDEX('TOL2008'!B:B,MATCH(A3589,'TOL2008'!A:A,0))</f>
        <v>47191</v>
      </c>
      <c r="J3589" s="128" t="str">
        <f>INDEX(Pääluokka!$H$2:$H$100,MATCH(VALUE(LEFT(Taulukko1[[#This Row],[TOL2008]],2)),Pääluokka!$G$2:$G$100,0))</f>
        <v>Tukku- ja vähittäiskauppa; moottoriajoneuvojen ja moottoripyörien korjaus</v>
      </c>
      <c r="K3589" s="128" t="str">
        <f>INDEX(Pääluokka!$I$2:$I$100,MATCH(VALUE(LEFT(Taulukko1[[#This Row],[TOL2008]],2)),Pääluokka!$G$2:$G$100,0))</f>
        <v>Palvelualat (G-N, R, S)</v>
      </c>
      <c r="L3589" s="74">
        <f t="shared" si="567"/>
        <v>57</v>
      </c>
      <c r="M3589" s="75">
        <f t="shared" si="568"/>
        <v>42408</v>
      </c>
      <c r="N3589" s="75">
        <f t="shared" si="569"/>
        <v>42465</v>
      </c>
      <c r="O3589" s="75">
        <f t="shared" si="560"/>
        <v>42401</v>
      </c>
      <c r="P3589" s="75">
        <f t="shared" si="561"/>
        <v>42461</v>
      </c>
      <c r="Q3589" s="41">
        <f t="shared" si="562"/>
        <v>2016</v>
      </c>
      <c r="R3589" s="41">
        <f t="shared" si="563"/>
        <v>2016</v>
      </c>
      <c r="S3589" s="75" t="str">
        <f>YEAR(Taulukko1[[#This Row],[Alku KK]])&amp;"Q"&amp;ROUNDDOWN((MONTH(Taulukko1[[#This Row],[Alku KK]])-1)/3+1,0)</f>
        <v>2016Q1</v>
      </c>
      <c r="T3589" s="75" t="str">
        <f>YEAR(Taulukko1[[#This Row],[Loppu KK]])&amp;"Q"&amp;ROUNDDOWN((MONTH(Taulukko1[[#This Row],[Loppu KK]])-1)/3+1,0)</f>
        <v>2016Q2</v>
      </c>
      <c r="U3589" s="66">
        <f>IF(COUNT(Taulukko1[[#This Row],[Neuvottelujen alaiset ]])=1,Taulukko1[[#This Row],[Neuvottelujen alaiset ]],Taulukko1[[#This Row],[Vähennystarve]])</f>
        <v>31</v>
      </c>
      <c r="V3589" s="76">
        <f t="shared" si="564"/>
        <v>0.80645161290322576</v>
      </c>
      <c r="W3589" s="76">
        <f t="shared" si="565"/>
        <v>0.61290322580645162</v>
      </c>
      <c r="X3589" s="76">
        <f t="shared" si="566"/>
        <v>0.76</v>
      </c>
      <c r="Y3589" s="90" t="b">
        <f>AND(MONTH(Taulukko1[[#This Row],[Alku PVM]] )=6,DAY(Taulukko1[[#This Row],[Alku PVM]] )&gt;19)</f>
        <v>0</v>
      </c>
      <c r="Z3589" s="90" t="b">
        <f>AND(MONTH(Taulukko1[[#This Row],[Loppu PVM]] )=6,DAY(Taulukko1[[#This Row],[Loppu PVM]] )&gt;19)</f>
        <v>0</v>
      </c>
      <c r="AA3589" s="90" t="b">
        <f>OR(MONTH(Taulukko1[[#This Row],[Alku PVM]] )&lt;=5,AND(MONTH(Taulukko1[[#This Row],[Alku PVM]] )=6,DAY(Taulukko1[[#This Row],[Alku PVM]] )&lt;20))</f>
        <v>1</v>
      </c>
      <c r="AB3589" s="90" t="b">
        <f>OR(MONTH(Taulukko1[[#This Row],[Loppu PVM]])&lt;=5,AND(MONTH(Taulukko1[[#This Row],[Loppu PVM]] )=6,DAY(Taulukko1[[#This Row],[Loppu PVM]])&lt;20))</f>
        <v>1</v>
      </c>
      <c r="AC3589" s="90" t="b">
        <f>OR(MONTH(Taulukko1[[#This Row],[Alku PVM]] )&lt;=3,AND(MONTH(Taulukko1[[#This Row],[Alku PVM]] )=3))</f>
        <v>1</v>
      </c>
      <c r="AD3589" s="90" t="b">
        <f>OR(MONTH(Taulukko1[[#This Row],[Loppu PVM]] )&lt;=3,AND(MONTH(Taulukko1[[#This Row],[Loppu PVM]] )=3))</f>
        <v>0</v>
      </c>
      <c r="AE3589" s="90" t="b">
        <f>OR(MONTH(Taulukko1[[#This Row],[Alku PVM]] )&lt;=9,AND(MONTH(Taulukko1[[#This Row],[Alku PVM]] )=9))</f>
        <v>1</v>
      </c>
      <c r="AF3589" s="90" t="b">
        <f>OR(MONTH(Taulukko1[[#This Row],[Loppu PVM]])&lt;=9,AND(MONTH(Taulukko1[[#This Row],[Loppu PVM]] )=9))</f>
        <v>1</v>
      </c>
      <c r="AG3589" s="90" t="b">
        <f>OR(MONTH(Taulukko1[[#This Row],[Alku PVM]] )&lt;=6,AND(MONTH(Taulukko1[[#This Row],[Alku PVM]] )=6))</f>
        <v>1</v>
      </c>
      <c r="AH3589" s="90" t="b">
        <f>OR(MONTH(Taulukko1[[#This Row],[Loppu PVM]])&lt;=6,AND(MONTH(Taulukko1[[#This Row],[Loppu PVM]] )=6))</f>
        <v>1</v>
      </c>
    </row>
    <row r="3590" spans="1:34">
      <c r="A3590" s="69" t="s">
        <v>5223</v>
      </c>
      <c r="B3590" s="70">
        <v>42408</v>
      </c>
      <c r="C3590" s="69" t="s">
        <v>5133</v>
      </c>
      <c r="D3590" s="71"/>
      <c r="E3590" s="72"/>
      <c r="F3590" s="70"/>
      <c r="G3590" s="73"/>
      <c r="H3590" s="72">
        <v>400</v>
      </c>
      <c r="I3590" s="127">
        <f>INDEX('TOL2008'!B:B,MATCH(A3590,'TOL2008'!A:A,0))</f>
        <v>10310</v>
      </c>
      <c r="J3590" s="128" t="str">
        <f>INDEX(Pääluokka!$H$2:$H$100,MATCH(VALUE(LEFT(Taulukko1[[#This Row],[TOL2008]],2)),Pääluokka!$G$2:$G$100,0))</f>
        <v>Teollisuus</v>
      </c>
      <c r="K3590" s="128" t="str">
        <f>INDEX(Pääluokka!$I$2:$I$100,MATCH(VALUE(LEFT(Taulukko1[[#This Row],[TOL2008]],2)),Pääluokka!$G$2:$G$100,0))</f>
        <v>Teollisuus (C-E)</v>
      </c>
      <c r="L3590" s="74" t="str">
        <f t="shared" si="567"/>
        <v>NA</v>
      </c>
      <c r="M3590" s="75">
        <f t="shared" si="568"/>
        <v>42408</v>
      </c>
      <c r="N3590" s="75">
        <f t="shared" si="569"/>
        <v>42459</v>
      </c>
      <c r="O3590" s="75">
        <f t="shared" si="560"/>
        <v>42401</v>
      </c>
      <c r="P3590" s="75">
        <f t="shared" si="561"/>
        <v>42430</v>
      </c>
      <c r="Q3590" s="41">
        <f t="shared" si="562"/>
        <v>2016</v>
      </c>
      <c r="R3590" s="41">
        <f t="shared" si="563"/>
        <v>2016</v>
      </c>
      <c r="S3590" s="75" t="str">
        <f>YEAR(Taulukko1[[#This Row],[Alku KK]])&amp;"Q"&amp;ROUNDDOWN((MONTH(Taulukko1[[#This Row],[Alku KK]])-1)/3+1,0)</f>
        <v>2016Q1</v>
      </c>
      <c r="T3590" s="75" t="str">
        <f>YEAR(Taulukko1[[#This Row],[Loppu KK]])&amp;"Q"&amp;ROUNDDOWN((MONTH(Taulukko1[[#This Row],[Loppu KK]])-1)/3+1,0)</f>
        <v>2016Q1</v>
      </c>
      <c r="U3590" s="66">
        <f>IF(COUNT(Taulukko1[[#This Row],[Neuvottelujen alaiset ]])=1,Taulukko1[[#This Row],[Neuvottelujen alaiset ]],Taulukko1[[#This Row],[Vähennystarve]])</f>
        <v>400</v>
      </c>
      <c r="V3590" s="76" t="str">
        <f t="shared" si="564"/>
        <v>NA</v>
      </c>
      <c r="W3590" s="76" t="str">
        <f t="shared" si="565"/>
        <v>NA</v>
      </c>
      <c r="X3590" s="76" t="str">
        <f t="shared" si="566"/>
        <v>NA</v>
      </c>
      <c r="Y3590" s="90" t="b">
        <f>AND(MONTH(Taulukko1[[#This Row],[Alku PVM]] )=6,DAY(Taulukko1[[#This Row],[Alku PVM]] )&gt;19)</f>
        <v>0</v>
      </c>
      <c r="Z3590" s="90" t="b">
        <f>AND(MONTH(Taulukko1[[#This Row],[Loppu PVM]] )=6,DAY(Taulukko1[[#This Row],[Loppu PVM]] )&gt;19)</f>
        <v>0</v>
      </c>
      <c r="AA3590" s="90" t="b">
        <f>OR(MONTH(Taulukko1[[#This Row],[Alku PVM]] )&lt;=5,AND(MONTH(Taulukko1[[#This Row],[Alku PVM]] )=6,DAY(Taulukko1[[#This Row],[Alku PVM]] )&lt;20))</f>
        <v>1</v>
      </c>
      <c r="AB3590" s="90" t="b">
        <f>OR(MONTH(Taulukko1[[#This Row],[Loppu PVM]])&lt;=5,AND(MONTH(Taulukko1[[#This Row],[Loppu PVM]] )=6,DAY(Taulukko1[[#This Row],[Loppu PVM]])&lt;20))</f>
        <v>1</v>
      </c>
      <c r="AC3590" s="90" t="b">
        <f>OR(MONTH(Taulukko1[[#This Row],[Alku PVM]] )&lt;=3,AND(MONTH(Taulukko1[[#This Row],[Alku PVM]] )=3))</f>
        <v>1</v>
      </c>
      <c r="AD3590" s="90" t="b">
        <f>OR(MONTH(Taulukko1[[#This Row],[Loppu PVM]] )&lt;=3,AND(MONTH(Taulukko1[[#This Row],[Loppu PVM]] )=3))</f>
        <v>1</v>
      </c>
      <c r="AE3590" s="90" t="b">
        <f>OR(MONTH(Taulukko1[[#This Row],[Alku PVM]] )&lt;=9,AND(MONTH(Taulukko1[[#This Row],[Alku PVM]] )=9))</f>
        <v>1</v>
      </c>
      <c r="AF3590" s="90" t="b">
        <f>OR(MONTH(Taulukko1[[#This Row],[Loppu PVM]])&lt;=9,AND(MONTH(Taulukko1[[#This Row],[Loppu PVM]] )=9))</f>
        <v>1</v>
      </c>
      <c r="AG3590" s="90" t="b">
        <f>OR(MONTH(Taulukko1[[#This Row],[Alku PVM]] )&lt;=6,AND(MONTH(Taulukko1[[#This Row],[Alku PVM]] )=6))</f>
        <v>1</v>
      </c>
      <c r="AH3590" s="90" t="b">
        <f>OR(MONTH(Taulukko1[[#This Row],[Loppu PVM]])&lt;=6,AND(MONTH(Taulukko1[[#This Row],[Loppu PVM]] )=6))</f>
        <v>1</v>
      </c>
    </row>
    <row r="3591" spans="1:34">
      <c r="A3591" s="69" t="s">
        <v>5223</v>
      </c>
      <c r="B3591" s="70">
        <v>42408</v>
      </c>
      <c r="C3591" s="25" t="s">
        <v>5232</v>
      </c>
      <c r="D3591" s="71"/>
      <c r="E3591" s="72">
        <v>104</v>
      </c>
      <c r="F3591" s="70">
        <v>42471</v>
      </c>
      <c r="G3591" s="73"/>
      <c r="H3591" s="72">
        <v>104</v>
      </c>
      <c r="I3591" s="127">
        <f>INDEX('TOL2008'!B:B,MATCH(A3591,'TOL2008'!A:A,0))</f>
        <v>10310</v>
      </c>
      <c r="J3591" s="128" t="str">
        <f>INDEX(Pääluokka!$H$2:$H$100,MATCH(VALUE(LEFT(Taulukko1[[#This Row],[TOL2008]],2)),Pääluokka!$G$2:$G$100,0))</f>
        <v>Teollisuus</v>
      </c>
      <c r="K3591" s="128" t="str">
        <f>INDEX(Pääluokka!$I$2:$I$100,MATCH(VALUE(LEFT(Taulukko1[[#This Row],[TOL2008]],2)),Pääluokka!$G$2:$G$100,0))</f>
        <v>Teollisuus (C-E)</v>
      </c>
      <c r="L3591" s="74">
        <f t="shared" si="567"/>
        <v>63</v>
      </c>
      <c r="M3591" s="75">
        <f t="shared" si="568"/>
        <v>42408</v>
      </c>
      <c r="N3591" s="75">
        <f t="shared" si="569"/>
        <v>42471</v>
      </c>
      <c r="O3591" s="75">
        <f t="shared" si="560"/>
        <v>42401</v>
      </c>
      <c r="P3591" s="75">
        <f t="shared" si="561"/>
        <v>42461</v>
      </c>
      <c r="Q3591" s="41">
        <f t="shared" si="562"/>
        <v>2016</v>
      </c>
      <c r="R3591" s="41">
        <f t="shared" si="563"/>
        <v>2016</v>
      </c>
      <c r="S3591" s="75" t="str">
        <f>YEAR(Taulukko1[[#This Row],[Alku KK]])&amp;"Q"&amp;ROUNDDOWN((MONTH(Taulukko1[[#This Row],[Alku KK]])-1)/3+1,0)</f>
        <v>2016Q1</v>
      </c>
      <c r="T3591" s="75" t="str">
        <f>YEAR(Taulukko1[[#This Row],[Loppu KK]])&amp;"Q"&amp;ROUNDDOWN((MONTH(Taulukko1[[#This Row],[Loppu KK]])-1)/3+1,0)</f>
        <v>2016Q2</v>
      </c>
      <c r="U3591" s="66">
        <f>IF(COUNT(Taulukko1[[#This Row],[Neuvottelujen alaiset ]])=1,Taulukko1[[#This Row],[Neuvottelujen alaiset ]],Taulukko1[[#This Row],[Vähennystarve]])</f>
        <v>104</v>
      </c>
      <c r="V3591" s="76">
        <f t="shared" si="564"/>
        <v>1</v>
      </c>
      <c r="W3591" s="76" t="str">
        <f t="shared" si="565"/>
        <v>NA</v>
      </c>
      <c r="X3591" s="76" t="str">
        <f t="shared" si="566"/>
        <v>NA</v>
      </c>
      <c r="Y3591" s="90" t="b">
        <f>AND(MONTH(Taulukko1[[#This Row],[Alku PVM]] )=6,DAY(Taulukko1[[#This Row],[Alku PVM]] )&gt;19)</f>
        <v>0</v>
      </c>
      <c r="Z3591" s="90" t="b">
        <f>AND(MONTH(Taulukko1[[#This Row],[Loppu PVM]] )=6,DAY(Taulukko1[[#This Row],[Loppu PVM]] )&gt;19)</f>
        <v>0</v>
      </c>
      <c r="AA3591" s="90" t="b">
        <f>OR(MONTH(Taulukko1[[#This Row],[Alku PVM]] )&lt;=5,AND(MONTH(Taulukko1[[#This Row],[Alku PVM]] )=6,DAY(Taulukko1[[#This Row],[Alku PVM]] )&lt;20))</f>
        <v>1</v>
      </c>
      <c r="AB3591" s="90" t="b">
        <f>OR(MONTH(Taulukko1[[#This Row],[Loppu PVM]])&lt;=5,AND(MONTH(Taulukko1[[#This Row],[Loppu PVM]] )=6,DAY(Taulukko1[[#This Row],[Loppu PVM]])&lt;20))</f>
        <v>1</v>
      </c>
      <c r="AC3591" s="90" t="b">
        <f>OR(MONTH(Taulukko1[[#This Row],[Alku PVM]] )&lt;=3,AND(MONTH(Taulukko1[[#This Row],[Alku PVM]] )=3))</f>
        <v>1</v>
      </c>
      <c r="AD3591" s="90" t="b">
        <f>OR(MONTH(Taulukko1[[#This Row],[Loppu PVM]] )&lt;=3,AND(MONTH(Taulukko1[[#This Row],[Loppu PVM]] )=3))</f>
        <v>0</v>
      </c>
      <c r="AE3591" s="90" t="b">
        <f>OR(MONTH(Taulukko1[[#This Row],[Alku PVM]] )&lt;=9,AND(MONTH(Taulukko1[[#This Row],[Alku PVM]] )=9))</f>
        <v>1</v>
      </c>
      <c r="AF3591" s="90" t="b">
        <f>OR(MONTH(Taulukko1[[#This Row],[Loppu PVM]])&lt;=9,AND(MONTH(Taulukko1[[#This Row],[Loppu PVM]] )=9))</f>
        <v>1</v>
      </c>
      <c r="AG3591" s="90" t="b">
        <f>OR(MONTH(Taulukko1[[#This Row],[Alku PVM]] )&lt;=6,AND(MONTH(Taulukko1[[#This Row],[Alku PVM]] )=6))</f>
        <v>1</v>
      </c>
      <c r="AH3591" s="90" t="b">
        <f>OR(MONTH(Taulukko1[[#This Row],[Loppu PVM]])&lt;=6,AND(MONTH(Taulukko1[[#This Row],[Loppu PVM]] )=6))</f>
        <v>1</v>
      </c>
    </row>
    <row r="3592" spans="1:34">
      <c r="A3592" s="69" t="s">
        <v>15</v>
      </c>
      <c r="B3592" s="70"/>
      <c r="C3592" s="25" t="s">
        <v>5203</v>
      </c>
      <c r="D3592" s="71"/>
      <c r="E3592" s="72"/>
      <c r="F3592" s="70">
        <v>42460</v>
      </c>
      <c r="G3592" s="73">
        <v>214</v>
      </c>
      <c r="H3592" s="72">
        <v>214</v>
      </c>
      <c r="I3592" s="127">
        <f>INDEX('TOL2008'!B:B,MATCH(A3592,'TOL2008'!A:A,0))</f>
        <v>49100</v>
      </c>
      <c r="J3592" s="128" t="str">
        <f>INDEX(Pääluokka!$H$2:$H$100,MATCH(VALUE(LEFT(Taulukko1[[#This Row],[TOL2008]],2)),Pääluokka!$G$2:$G$100,0))</f>
        <v>Kuljetus ja varastointi</v>
      </c>
      <c r="K3592" s="128" t="str">
        <f>INDEX(Pääluokka!$I$2:$I$100,MATCH(VALUE(LEFT(Taulukko1[[#This Row],[TOL2008]],2)),Pääluokka!$G$2:$G$100,0))</f>
        <v>Palvelualat (G-N, R, S)</v>
      </c>
      <c r="L3592" s="74" t="str">
        <f t="shared" si="567"/>
        <v>NA</v>
      </c>
      <c r="M3592" s="75">
        <f t="shared" si="568"/>
        <v>42409</v>
      </c>
      <c r="N3592" s="75">
        <f t="shared" si="569"/>
        <v>42460</v>
      </c>
      <c r="O3592" s="75">
        <f t="shared" si="560"/>
        <v>42401</v>
      </c>
      <c r="P3592" s="75">
        <f t="shared" si="561"/>
        <v>42430</v>
      </c>
      <c r="Q3592" s="41">
        <f t="shared" si="562"/>
        <v>2016</v>
      </c>
      <c r="R3592" s="41">
        <f t="shared" si="563"/>
        <v>2016</v>
      </c>
      <c r="S3592" s="75" t="str">
        <f>YEAR(Taulukko1[[#This Row],[Alku KK]])&amp;"Q"&amp;ROUNDDOWN((MONTH(Taulukko1[[#This Row],[Alku KK]])-1)/3+1,0)</f>
        <v>2016Q1</v>
      </c>
      <c r="T3592" s="75" t="str">
        <f>YEAR(Taulukko1[[#This Row],[Loppu KK]])&amp;"Q"&amp;ROUNDDOWN((MONTH(Taulukko1[[#This Row],[Loppu KK]])-1)/3+1,0)</f>
        <v>2016Q1</v>
      </c>
      <c r="U3592" s="66">
        <f>IF(COUNT(Taulukko1[[#This Row],[Neuvottelujen alaiset ]])=1,Taulukko1[[#This Row],[Neuvottelujen alaiset ]],Taulukko1[[#This Row],[Vähennystarve]])</f>
        <v>214</v>
      </c>
      <c r="V3592" s="76" t="str">
        <f t="shared" si="564"/>
        <v>NA</v>
      </c>
      <c r="W3592" s="76">
        <f t="shared" si="565"/>
        <v>1</v>
      </c>
      <c r="X3592" s="76" t="str">
        <f t="shared" si="566"/>
        <v>NA</v>
      </c>
      <c r="Y3592" s="90" t="b">
        <f>AND(MONTH(Taulukko1[[#This Row],[Alku PVM]] )=6,DAY(Taulukko1[[#This Row],[Alku PVM]] )&gt;19)</f>
        <v>0</v>
      </c>
      <c r="Z3592" s="90" t="b">
        <f>AND(MONTH(Taulukko1[[#This Row],[Loppu PVM]] )=6,DAY(Taulukko1[[#This Row],[Loppu PVM]] )&gt;19)</f>
        <v>0</v>
      </c>
      <c r="AA3592" s="90" t="b">
        <f>OR(MONTH(Taulukko1[[#This Row],[Alku PVM]] )&lt;=5,AND(MONTH(Taulukko1[[#This Row],[Alku PVM]] )=6,DAY(Taulukko1[[#This Row],[Alku PVM]] )&lt;20))</f>
        <v>1</v>
      </c>
      <c r="AB3592" s="90" t="b">
        <f>OR(MONTH(Taulukko1[[#This Row],[Loppu PVM]])&lt;=5,AND(MONTH(Taulukko1[[#This Row],[Loppu PVM]] )=6,DAY(Taulukko1[[#This Row],[Loppu PVM]])&lt;20))</f>
        <v>1</v>
      </c>
      <c r="AC3592" s="90" t="b">
        <f>OR(MONTH(Taulukko1[[#This Row],[Alku PVM]] )&lt;=3,AND(MONTH(Taulukko1[[#This Row],[Alku PVM]] )=3))</f>
        <v>1</v>
      </c>
      <c r="AD3592" s="90" t="b">
        <f>OR(MONTH(Taulukko1[[#This Row],[Loppu PVM]] )&lt;=3,AND(MONTH(Taulukko1[[#This Row],[Loppu PVM]] )=3))</f>
        <v>1</v>
      </c>
      <c r="AE3592" s="90" t="b">
        <f>OR(MONTH(Taulukko1[[#This Row],[Alku PVM]] )&lt;=9,AND(MONTH(Taulukko1[[#This Row],[Alku PVM]] )=9))</f>
        <v>1</v>
      </c>
      <c r="AF3592" s="90" t="b">
        <f>OR(MONTH(Taulukko1[[#This Row],[Loppu PVM]])&lt;=9,AND(MONTH(Taulukko1[[#This Row],[Loppu PVM]] )=9))</f>
        <v>1</v>
      </c>
      <c r="AG3592" s="90" t="b">
        <f>OR(MONTH(Taulukko1[[#This Row],[Alku PVM]] )&lt;=6,AND(MONTH(Taulukko1[[#This Row],[Alku PVM]] )=6))</f>
        <v>1</v>
      </c>
      <c r="AH3592" s="90" t="b">
        <f>OR(MONTH(Taulukko1[[#This Row],[Loppu PVM]])&lt;=6,AND(MONTH(Taulukko1[[#This Row],[Loppu PVM]] )=6))</f>
        <v>1</v>
      </c>
    </row>
    <row r="3593" spans="1:34">
      <c r="A3593" s="69" t="s">
        <v>665</v>
      </c>
      <c r="B3593" s="70"/>
      <c r="C3593" s="69" t="s">
        <v>5210</v>
      </c>
      <c r="D3593" s="71"/>
      <c r="E3593" s="72"/>
      <c r="F3593" s="70">
        <v>42460</v>
      </c>
      <c r="G3593" s="73">
        <v>20</v>
      </c>
      <c r="H3593" s="72">
        <v>20</v>
      </c>
      <c r="I3593" s="127">
        <f>INDEX('TOL2008'!B:B,MATCH(A3593,'TOL2008'!A:A,0))</f>
        <v>58130</v>
      </c>
      <c r="J3593" s="128" t="str">
        <f>INDEX(Pääluokka!$H$2:$H$100,MATCH(VALUE(LEFT(Taulukko1[[#This Row],[TOL2008]],2)),Pääluokka!$G$2:$G$100,0))</f>
        <v>Informaatio ja viestintä</v>
      </c>
      <c r="K3593" s="128" t="str">
        <f>INDEX(Pääluokka!$I$2:$I$100,MATCH(VALUE(LEFT(Taulukko1[[#This Row],[TOL2008]],2)),Pääluokka!$G$2:$G$100,0))</f>
        <v>Palvelualat (G-N, R, S)</v>
      </c>
      <c r="L3593" s="74" t="str">
        <f t="shared" si="567"/>
        <v>NA</v>
      </c>
      <c r="M3593" s="75">
        <f t="shared" si="568"/>
        <v>42409</v>
      </c>
      <c r="N3593" s="75">
        <f t="shared" si="569"/>
        <v>42460</v>
      </c>
      <c r="O3593" s="75">
        <f t="shared" si="560"/>
        <v>42401</v>
      </c>
      <c r="P3593" s="75">
        <f t="shared" si="561"/>
        <v>42430</v>
      </c>
      <c r="Q3593" s="41">
        <f t="shared" si="562"/>
        <v>2016</v>
      </c>
      <c r="R3593" s="41">
        <f t="shared" si="563"/>
        <v>2016</v>
      </c>
      <c r="S3593" s="75" t="str">
        <f>YEAR(Taulukko1[[#This Row],[Alku KK]])&amp;"Q"&amp;ROUNDDOWN((MONTH(Taulukko1[[#This Row],[Alku KK]])-1)/3+1,0)</f>
        <v>2016Q1</v>
      </c>
      <c r="T3593" s="75" t="str">
        <f>YEAR(Taulukko1[[#This Row],[Loppu KK]])&amp;"Q"&amp;ROUNDDOWN((MONTH(Taulukko1[[#This Row],[Loppu KK]])-1)/3+1,0)</f>
        <v>2016Q1</v>
      </c>
      <c r="U3593" s="66">
        <f>IF(COUNT(Taulukko1[[#This Row],[Neuvottelujen alaiset ]])=1,Taulukko1[[#This Row],[Neuvottelujen alaiset ]],Taulukko1[[#This Row],[Vähennystarve]])</f>
        <v>20</v>
      </c>
      <c r="V3593" s="76" t="str">
        <f t="shared" si="564"/>
        <v>NA</v>
      </c>
      <c r="W3593" s="76">
        <f t="shared" si="565"/>
        <v>1</v>
      </c>
      <c r="X3593" s="76" t="str">
        <f t="shared" si="566"/>
        <v>NA</v>
      </c>
      <c r="Y3593" s="90" t="b">
        <f>AND(MONTH(Taulukko1[[#This Row],[Alku PVM]] )=6,DAY(Taulukko1[[#This Row],[Alku PVM]] )&gt;19)</f>
        <v>0</v>
      </c>
      <c r="Z3593" s="90" t="b">
        <f>AND(MONTH(Taulukko1[[#This Row],[Loppu PVM]] )=6,DAY(Taulukko1[[#This Row],[Loppu PVM]] )&gt;19)</f>
        <v>0</v>
      </c>
      <c r="AA3593" s="90" t="b">
        <f>OR(MONTH(Taulukko1[[#This Row],[Alku PVM]] )&lt;=5,AND(MONTH(Taulukko1[[#This Row],[Alku PVM]] )=6,DAY(Taulukko1[[#This Row],[Alku PVM]] )&lt;20))</f>
        <v>1</v>
      </c>
      <c r="AB3593" s="90" t="b">
        <f>OR(MONTH(Taulukko1[[#This Row],[Loppu PVM]])&lt;=5,AND(MONTH(Taulukko1[[#This Row],[Loppu PVM]] )=6,DAY(Taulukko1[[#This Row],[Loppu PVM]])&lt;20))</f>
        <v>1</v>
      </c>
      <c r="AC3593" s="90" t="b">
        <f>OR(MONTH(Taulukko1[[#This Row],[Alku PVM]] )&lt;=3,AND(MONTH(Taulukko1[[#This Row],[Alku PVM]] )=3))</f>
        <v>1</v>
      </c>
      <c r="AD3593" s="90" t="b">
        <f>OR(MONTH(Taulukko1[[#This Row],[Loppu PVM]] )&lt;=3,AND(MONTH(Taulukko1[[#This Row],[Loppu PVM]] )=3))</f>
        <v>1</v>
      </c>
      <c r="AE3593" s="90" t="b">
        <f>OR(MONTH(Taulukko1[[#This Row],[Alku PVM]] )&lt;=9,AND(MONTH(Taulukko1[[#This Row],[Alku PVM]] )=9))</f>
        <v>1</v>
      </c>
      <c r="AF3593" s="90" t="b">
        <f>OR(MONTH(Taulukko1[[#This Row],[Loppu PVM]])&lt;=9,AND(MONTH(Taulukko1[[#This Row],[Loppu PVM]] )=9))</f>
        <v>1</v>
      </c>
      <c r="AG3593" s="90" t="b">
        <f>OR(MONTH(Taulukko1[[#This Row],[Alku PVM]] )&lt;=6,AND(MONTH(Taulukko1[[#This Row],[Alku PVM]] )=6))</f>
        <v>1</v>
      </c>
      <c r="AH3593" s="90" t="b">
        <f>OR(MONTH(Taulukko1[[#This Row],[Loppu PVM]])&lt;=6,AND(MONTH(Taulukko1[[#This Row],[Loppu PVM]] )=6))</f>
        <v>1</v>
      </c>
    </row>
    <row r="3594" spans="1:34">
      <c r="A3594" s="69" t="s">
        <v>4602</v>
      </c>
      <c r="B3594" s="70"/>
      <c r="C3594" s="69" t="s">
        <v>5211</v>
      </c>
      <c r="D3594" s="71"/>
      <c r="E3594" s="72"/>
      <c r="F3594" s="70">
        <v>42460</v>
      </c>
      <c r="G3594" s="73">
        <v>18</v>
      </c>
      <c r="H3594" s="72">
        <v>18</v>
      </c>
      <c r="I3594" s="127">
        <f>INDEX('TOL2008'!B:B,MATCH(A3594,'TOL2008'!A:A,0))</f>
        <v>72193</v>
      </c>
      <c r="J3594" s="128" t="str">
        <f>INDEX(Pääluokka!$H$2:$H$100,MATCH(VALUE(LEFT(Taulukko1[[#This Row],[TOL2008]],2)),Pääluokka!$G$2:$G$100,0))</f>
        <v>Ammatillinen, tieteellinen ja tekninen toiminta</v>
      </c>
      <c r="K3594" s="128" t="str">
        <f>INDEX(Pääluokka!$I$2:$I$100,MATCH(VALUE(LEFT(Taulukko1[[#This Row],[TOL2008]],2)),Pääluokka!$G$2:$G$100,0))</f>
        <v>Palvelualat (G-N, R, S)</v>
      </c>
      <c r="L3594" s="74" t="str">
        <f t="shared" si="567"/>
        <v>NA</v>
      </c>
      <c r="M3594" s="75">
        <f t="shared" si="568"/>
        <v>42409</v>
      </c>
      <c r="N3594" s="75">
        <f t="shared" si="569"/>
        <v>42460</v>
      </c>
      <c r="O3594" s="75">
        <f t="shared" si="560"/>
        <v>42401</v>
      </c>
      <c r="P3594" s="75">
        <f t="shared" si="561"/>
        <v>42430</v>
      </c>
      <c r="Q3594" s="41">
        <f t="shared" si="562"/>
        <v>2016</v>
      </c>
      <c r="R3594" s="41">
        <f t="shared" si="563"/>
        <v>2016</v>
      </c>
      <c r="S3594" s="75" t="str">
        <f>YEAR(Taulukko1[[#This Row],[Alku KK]])&amp;"Q"&amp;ROUNDDOWN((MONTH(Taulukko1[[#This Row],[Alku KK]])-1)/3+1,0)</f>
        <v>2016Q1</v>
      </c>
      <c r="T3594" s="75" t="str">
        <f>YEAR(Taulukko1[[#This Row],[Loppu KK]])&amp;"Q"&amp;ROUNDDOWN((MONTH(Taulukko1[[#This Row],[Loppu KK]])-1)/3+1,0)</f>
        <v>2016Q1</v>
      </c>
      <c r="U3594" s="80">
        <f>IF(COUNT(Taulukko1[[#This Row],[Neuvottelujen alaiset ]])=1,Taulukko1[[#This Row],[Neuvottelujen alaiset ]],Taulukko1[[#This Row],[Vähennystarve]])</f>
        <v>18</v>
      </c>
      <c r="V3594" s="76" t="str">
        <f t="shared" si="564"/>
        <v>NA</v>
      </c>
      <c r="W3594" s="76">
        <f t="shared" si="565"/>
        <v>1</v>
      </c>
      <c r="X3594" s="76" t="str">
        <f t="shared" si="566"/>
        <v>NA</v>
      </c>
      <c r="Y3594" s="90" t="b">
        <f>AND(MONTH(Taulukko1[[#This Row],[Alku PVM]] )=6,DAY(Taulukko1[[#This Row],[Alku PVM]] )&gt;19)</f>
        <v>0</v>
      </c>
      <c r="Z3594" s="90" t="b">
        <f>AND(MONTH(Taulukko1[[#This Row],[Loppu PVM]] )=6,DAY(Taulukko1[[#This Row],[Loppu PVM]] )&gt;19)</f>
        <v>0</v>
      </c>
      <c r="AA3594" s="90" t="b">
        <f>OR(MONTH(Taulukko1[[#This Row],[Alku PVM]] )&lt;=5,AND(MONTH(Taulukko1[[#This Row],[Alku PVM]] )=6,DAY(Taulukko1[[#This Row],[Alku PVM]] )&lt;20))</f>
        <v>1</v>
      </c>
      <c r="AB3594" s="90" t="b">
        <f>OR(MONTH(Taulukko1[[#This Row],[Loppu PVM]])&lt;=5,AND(MONTH(Taulukko1[[#This Row],[Loppu PVM]] )=6,DAY(Taulukko1[[#This Row],[Loppu PVM]])&lt;20))</f>
        <v>1</v>
      </c>
      <c r="AC3594" s="90" t="b">
        <f>OR(MONTH(Taulukko1[[#This Row],[Alku PVM]] )&lt;=3,AND(MONTH(Taulukko1[[#This Row],[Alku PVM]] )=3))</f>
        <v>1</v>
      </c>
      <c r="AD3594" s="90" t="b">
        <f>OR(MONTH(Taulukko1[[#This Row],[Loppu PVM]] )&lt;=3,AND(MONTH(Taulukko1[[#This Row],[Loppu PVM]] )=3))</f>
        <v>1</v>
      </c>
      <c r="AE3594" s="90" t="b">
        <f>OR(MONTH(Taulukko1[[#This Row],[Alku PVM]] )&lt;=9,AND(MONTH(Taulukko1[[#This Row],[Alku PVM]] )=9))</f>
        <v>1</v>
      </c>
      <c r="AF3594" s="90" t="b">
        <f>OR(MONTH(Taulukko1[[#This Row],[Loppu PVM]])&lt;=9,AND(MONTH(Taulukko1[[#This Row],[Loppu PVM]] )=9))</f>
        <v>1</v>
      </c>
      <c r="AG3594" s="90" t="b">
        <f>OR(MONTH(Taulukko1[[#This Row],[Alku PVM]] )&lt;=6,AND(MONTH(Taulukko1[[#This Row],[Alku PVM]] )=6))</f>
        <v>1</v>
      </c>
      <c r="AH3594" s="90" t="b">
        <f>OR(MONTH(Taulukko1[[#This Row],[Loppu PVM]])&lt;=6,AND(MONTH(Taulukko1[[#This Row],[Loppu PVM]] )=6))</f>
        <v>1</v>
      </c>
    </row>
    <row r="3595" spans="1:34">
      <c r="A3595" s="25" t="s">
        <v>5207</v>
      </c>
      <c r="B3595" s="26"/>
      <c r="C3595" s="25"/>
      <c r="D3595" s="35"/>
      <c r="E3595" s="27"/>
      <c r="F3595" s="26">
        <v>42461</v>
      </c>
      <c r="G3595" s="33">
        <v>6</v>
      </c>
      <c r="H3595" s="27">
        <v>6</v>
      </c>
      <c r="I3595" s="126">
        <f>INDEX('TOL2008'!B:B,MATCH(A3595,'TOL2008'!A:A,0))</f>
        <v>85000</v>
      </c>
      <c r="J3595" s="133" t="str">
        <f>INDEX(Pääluokka!$H$2:$H$100,MATCH(VALUE(LEFT(Taulukko1[[#This Row],[TOL2008]],2)),Pääluokka!$G$2:$G$100,0))</f>
        <v>Koulutus</v>
      </c>
      <c r="K3595" s="133" t="str">
        <f>INDEX(Pääluokka!$I$2:$I$100,MATCH(VALUE(LEFT(Taulukko1[[#This Row],[TOL2008]],2)),Pääluokka!$G$2:$G$100,0))</f>
        <v>Muut toimialat (O-Q, T-X)</v>
      </c>
      <c r="L3595" s="41" t="str">
        <f t="shared" si="567"/>
        <v>NA</v>
      </c>
      <c r="M3595" s="43">
        <f t="shared" si="568"/>
        <v>42410</v>
      </c>
      <c r="N3595" s="43">
        <f t="shared" si="569"/>
        <v>42461</v>
      </c>
      <c r="O3595" s="43">
        <f t="shared" si="560"/>
        <v>42401</v>
      </c>
      <c r="P3595" s="43">
        <f t="shared" si="561"/>
        <v>42461</v>
      </c>
      <c r="Q3595" s="41">
        <f t="shared" si="562"/>
        <v>2016</v>
      </c>
      <c r="R3595" s="41">
        <f t="shared" si="563"/>
        <v>2016</v>
      </c>
      <c r="S3595" s="43" t="str">
        <f>YEAR(Taulukko1[[#This Row],[Alku KK]])&amp;"Q"&amp;ROUNDDOWN((MONTH(Taulukko1[[#This Row],[Alku KK]])-1)/3+1,0)</f>
        <v>2016Q1</v>
      </c>
      <c r="T3595" s="43" t="str">
        <f>YEAR(Taulukko1[[#This Row],[Loppu KK]])&amp;"Q"&amp;ROUNDDOWN((MONTH(Taulukko1[[#This Row],[Loppu KK]])-1)/3+1,0)</f>
        <v>2016Q2</v>
      </c>
      <c r="U3595" s="66">
        <f>IF(COUNT(Taulukko1[[#This Row],[Neuvottelujen alaiset ]])=1,Taulukko1[[#This Row],[Neuvottelujen alaiset ]],Taulukko1[[#This Row],[Vähennystarve]])</f>
        <v>6</v>
      </c>
      <c r="V3595" s="44" t="str">
        <f t="shared" si="564"/>
        <v>NA</v>
      </c>
      <c r="W3595" s="44">
        <f t="shared" si="565"/>
        <v>1</v>
      </c>
      <c r="X3595" s="44" t="str">
        <f t="shared" si="566"/>
        <v>NA</v>
      </c>
      <c r="Y3595" s="90" t="b">
        <f>AND(MONTH(Taulukko1[[#This Row],[Alku PVM]] )=6,DAY(Taulukko1[[#This Row],[Alku PVM]] )&gt;19)</f>
        <v>0</v>
      </c>
      <c r="Z3595" s="90" t="b">
        <f>AND(MONTH(Taulukko1[[#This Row],[Loppu PVM]] )=6,DAY(Taulukko1[[#This Row],[Loppu PVM]] )&gt;19)</f>
        <v>0</v>
      </c>
      <c r="AA3595" s="90" t="b">
        <f>OR(MONTH(Taulukko1[[#This Row],[Alku PVM]] )&lt;=5,AND(MONTH(Taulukko1[[#This Row],[Alku PVM]] )=6,DAY(Taulukko1[[#This Row],[Alku PVM]] )&lt;20))</f>
        <v>1</v>
      </c>
      <c r="AB3595" s="90" t="b">
        <f>OR(MONTH(Taulukko1[[#This Row],[Loppu PVM]])&lt;=5,AND(MONTH(Taulukko1[[#This Row],[Loppu PVM]] )=6,DAY(Taulukko1[[#This Row],[Loppu PVM]])&lt;20))</f>
        <v>1</v>
      </c>
      <c r="AC3595" s="90" t="b">
        <f>OR(MONTH(Taulukko1[[#This Row],[Alku PVM]] )&lt;=3,AND(MONTH(Taulukko1[[#This Row],[Alku PVM]] )=3))</f>
        <v>1</v>
      </c>
      <c r="AD3595" s="90" t="b">
        <f>OR(MONTH(Taulukko1[[#This Row],[Loppu PVM]] )&lt;=3,AND(MONTH(Taulukko1[[#This Row],[Loppu PVM]] )=3))</f>
        <v>0</v>
      </c>
      <c r="AE3595" s="90" t="b">
        <f>OR(MONTH(Taulukko1[[#This Row],[Alku PVM]] )&lt;=9,AND(MONTH(Taulukko1[[#This Row],[Alku PVM]] )=9))</f>
        <v>1</v>
      </c>
      <c r="AF3595" s="90" t="b">
        <f>OR(MONTH(Taulukko1[[#This Row],[Loppu PVM]])&lt;=9,AND(MONTH(Taulukko1[[#This Row],[Loppu PVM]] )=9))</f>
        <v>1</v>
      </c>
      <c r="AG3595" s="90" t="b">
        <f>OR(MONTH(Taulukko1[[#This Row],[Alku PVM]] )&lt;=6,AND(MONTH(Taulukko1[[#This Row],[Alku PVM]] )=6))</f>
        <v>1</v>
      </c>
      <c r="AH3595" s="90" t="b">
        <f>OR(MONTH(Taulukko1[[#This Row],[Loppu PVM]])&lt;=6,AND(MONTH(Taulukko1[[#This Row],[Loppu PVM]] )=6))</f>
        <v>1</v>
      </c>
    </row>
    <row r="3596" spans="1:34">
      <c r="A3596" s="21" t="s">
        <v>5225</v>
      </c>
      <c r="B3596" s="70">
        <v>42410</v>
      </c>
      <c r="C3596" s="21" t="s">
        <v>5125</v>
      </c>
      <c r="D3596" s="71"/>
      <c r="E3596" s="72"/>
      <c r="F3596" s="70"/>
      <c r="G3596" s="73"/>
      <c r="H3596" s="72">
        <v>10</v>
      </c>
      <c r="I3596" s="127">
        <f>INDEX('TOL2008'!B:B,MATCH(A3596,'TOL2008'!A:A,0))</f>
        <v>62010</v>
      </c>
      <c r="J3596" s="128" t="str">
        <f>INDEX(Pääluokka!$H$2:$H$100,MATCH(VALUE(LEFT(Taulukko1[[#This Row],[TOL2008]],2)),Pääluokka!$G$2:$G$100,0))</f>
        <v>Informaatio ja viestintä</v>
      </c>
      <c r="K3596" s="128" t="str">
        <f>INDEX(Pääluokka!$I$2:$I$100,MATCH(VALUE(LEFT(Taulukko1[[#This Row],[TOL2008]],2)),Pääluokka!$G$2:$G$100,0))</f>
        <v>Palvelualat (G-N, R, S)</v>
      </c>
      <c r="L3596" s="74" t="str">
        <f t="shared" si="567"/>
        <v>NA</v>
      </c>
      <c r="M3596" s="75">
        <f t="shared" si="568"/>
        <v>42410</v>
      </c>
      <c r="N3596" s="75">
        <f t="shared" si="569"/>
        <v>42461</v>
      </c>
      <c r="O3596" s="75">
        <f t="shared" si="560"/>
        <v>42401</v>
      </c>
      <c r="P3596" s="75">
        <f t="shared" si="561"/>
        <v>42461</v>
      </c>
      <c r="Q3596" s="41">
        <f t="shared" si="562"/>
        <v>2016</v>
      </c>
      <c r="R3596" s="41">
        <f t="shared" si="563"/>
        <v>2016</v>
      </c>
      <c r="S3596" s="75" t="str">
        <f>YEAR(Taulukko1[[#This Row],[Alku KK]])&amp;"Q"&amp;ROUNDDOWN((MONTH(Taulukko1[[#This Row],[Alku KK]])-1)/3+1,0)</f>
        <v>2016Q1</v>
      </c>
      <c r="T3596" s="75" t="str">
        <f>YEAR(Taulukko1[[#This Row],[Loppu KK]])&amp;"Q"&amp;ROUNDDOWN((MONTH(Taulukko1[[#This Row],[Loppu KK]])-1)/3+1,0)</f>
        <v>2016Q2</v>
      </c>
      <c r="U3596" s="66">
        <f>IF(COUNT(Taulukko1[[#This Row],[Neuvottelujen alaiset ]])=1,Taulukko1[[#This Row],[Neuvottelujen alaiset ]],Taulukko1[[#This Row],[Vähennystarve]])</f>
        <v>10</v>
      </c>
      <c r="V3596" s="76" t="str">
        <f t="shared" si="564"/>
        <v>NA</v>
      </c>
      <c r="W3596" s="76" t="str">
        <f t="shared" si="565"/>
        <v>NA</v>
      </c>
      <c r="X3596" s="76" t="str">
        <f t="shared" si="566"/>
        <v>NA</v>
      </c>
      <c r="Y3596" s="90" t="b">
        <f>AND(MONTH(Taulukko1[[#This Row],[Alku PVM]] )=6,DAY(Taulukko1[[#This Row],[Alku PVM]] )&gt;19)</f>
        <v>0</v>
      </c>
      <c r="Z3596" s="90" t="b">
        <f>AND(MONTH(Taulukko1[[#This Row],[Loppu PVM]] )=6,DAY(Taulukko1[[#This Row],[Loppu PVM]] )&gt;19)</f>
        <v>0</v>
      </c>
      <c r="AA3596" s="90" t="b">
        <f>OR(MONTH(Taulukko1[[#This Row],[Alku PVM]] )&lt;=5,AND(MONTH(Taulukko1[[#This Row],[Alku PVM]] )=6,DAY(Taulukko1[[#This Row],[Alku PVM]] )&lt;20))</f>
        <v>1</v>
      </c>
      <c r="AB3596" s="90" t="b">
        <f>OR(MONTH(Taulukko1[[#This Row],[Loppu PVM]])&lt;=5,AND(MONTH(Taulukko1[[#This Row],[Loppu PVM]] )=6,DAY(Taulukko1[[#This Row],[Loppu PVM]])&lt;20))</f>
        <v>1</v>
      </c>
      <c r="AC3596" s="90" t="b">
        <f>OR(MONTH(Taulukko1[[#This Row],[Alku PVM]] )&lt;=3,AND(MONTH(Taulukko1[[#This Row],[Alku PVM]] )=3))</f>
        <v>1</v>
      </c>
      <c r="AD3596" s="90" t="b">
        <f>OR(MONTH(Taulukko1[[#This Row],[Loppu PVM]] )&lt;=3,AND(MONTH(Taulukko1[[#This Row],[Loppu PVM]] )=3))</f>
        <v>0</v>
      </c>
      <c r="AE3596" s="90" t="b">
        <f>OR(MONTH(Taulukko1[[#This Row],[Alku PVM]] )&lt;=9,AND(MONTH(Taulukko1[[#This Row],[Alku PVM]] )=9))</f>
        <v>1</v>
      </c>
      <c r="AF3596" s="90" t="b">
        <f>OR(MONTH(Taulukko1[[#This Row],[Loppu PVM]])&lt;=9,AND(MONTH(Taulukko1[[#This Row],[Loppu PVM]] )=9))</f>
        <v>1</v>
      </c>
      <c r="AG3596" s="90" t="b">
        <f>OR(MONTH(Taulukko1[[#This Row],[Alku PVM]] )&lt;=6,AND(MONTH(Taulukko1[[#This Row],[Alku PVM]] )=6))</f>
        <v>1</v>
      </c>
      <c r="AH3596" s="90" t="b">
        <f>OR(MONTH(Taulukko1[[#This Row],[Loppu PVM]])&lt;=6,AND(MONTH(Taulukko1[[#This Row],[Loppu PVM]] )=6))</f>
        <v>1</v>
      </c>
    </row>
    <row r="3597" spans="1:34">
      <c r="A3597" s="69" t="s">
        <v>159</v>
      </c>
      <c r="B3597" s="70">
        <v>42412</v>
      </c>
      <c r="C3597" s="69" t="s">
        <v>5130</v>
      </c>
      <c r="D3597" s="71"/>
      <c r="E3597" s="72">
        <v>50</v>
      </c>
      <c r="F3597" s="70">
        <v>42466</v>
      </c>
      <c r="G3597" s="73">
        <v>47</v>
      </c>
      <c r="H3597" s="72">
        <v>50</v>
      </c>
      <c r="I3597" s="127">
        <f>INDEX('TOL2008'!B:B,MATCH(A3597,'TOL2008'!A:A,0))</f>
        <v>24100</v>
      </c>
      <c r="J3597" s="128" t="str">
        <f>INDEX(Pääluokka!$H$2:$H$100,MATCH(VALUE(LEFT(Taulukko1[[#This Row],[TOL2008]],2)),Pääluokka!$G$2:$G$100,0))</f>
        <v>Teollisuus</v>
      </c>
      <c r="K3597" s="128" t="str">
        <f>INDEX(Pääluokka!$I$2:$I$100,MATCH(VALUE(LEFT(Taulukko1[[#This Row],[TOL2008]],2)),Pääluokka!$G$2:$G$100,0))</f>
        <v>Teollisuus (C-E)</v>
      </c>
      <c r="L3597" s="74">
        <f t="shared" si="567"/>
        <v>54</v>
      </c>
      <c r="M3597" s="75">
        <f t="shared" si="568"/>
        <v>42412</v>
      </c>
      <c r="N3597" s="75">
        <f t="shared" si="569"/>
        <v>42466</v>
      </c>
      <c r="O3597" s="75">
        <f t="shared" si="560"/>
        <v>42401</v>
      </c>
      <c r="P3597" s="75">
        <f t="shared" si="561"/>
        <v>42461</v>
      </c>
      <c r="Q3597" s="41">
        <f t="shared" si="562"/>
        <v>2016</v>
      </c>
      <c r="R3597" s="41">
        <f t="shared" si="563"/>
        <v>2016</v>
      </c>
      <c r="S3597" s="75" t="str">
        <f>YEAR(Taulukko1[[#This Row],[Alku KK]])&amp;"Q"&amp;ROUNDDOWN((MONTH(Taulukko1[[#This Row],[Alku KK]])-1)/3+1,0)</f>
        <v>2016Q1</v>
      </c>
      <c r="T3597" s="75" t="str">
        <f>YEAR(Taulukko1[[#This Row],[Loppu KK]])&amp;"Q"&amp;ROUNDDOWN((MONTH(Taulukko1[[#This Row],[Loppu KK]])-1)/3+1,0)</f>
        <v>2016Q2</v>
      </c>
      <c r="U3597" s="66">
        <f>IF(COUNT(Taulukko1[[#This Row],[Neuvottelujen alaiset ]])=1,Taulukko1[[#This Row],[Neuvottelujen alaiset ]],Taulukko1[[#This Row],[Vähennystarve]])</f>
        <v>50</v>
      </c>
      <c r="V3597" s="76">
        <f t="shared" si="564"/>
        <v>1</v>
      </c>
      <c r="W3597" s="76">
        <f t="shared" si="565"/>
        <v>0.94</v>
      </c>
      <c r="X3597" s="76">
        <f t="shared" si="566"/>
        <v>0.94</v>
      </c>
      <c r="Y3597" s="90" t="b">
        <f>AND(MONTH(Taulukko1[[#This Row],[Alku PVM]] )=6,DAY(Taulukko1[[#This Row],[Alku PVM]] )&gt;19)</f>
        <v>0</v>
      </c>
      <c r="Z3597" s="90" t="b">
        <f>AND(MONTH(Taulukko1[[#This Row],[Loppu PVM]] )=6,DAY(Taulukko1[[#This Row],[Loppu PVM]] )&gt;19)</f>
        <v>0</v>
      </c>
      <c r="AA3597" s="90" t="b">
        <f>OR(MONTH(Taulukko1[[#This Row],[Alku PVM]] )&lt;=5,AND(MONTH(Taulukko1[[#This Row],[Alku PVM]] )=6,DAY(Taulukko1[[#This Row],[Alku PVM]] )&lt;20))</f>
        <v>1</v>
      </c>
      <c r="AB3597" s="90" t="b">
        <f>OR(MONTH(Taulukko1[[#This Row],[Loppu PVM]])&lt;=5,AND(MONTH(Taulukko1[[#This Row],[Loppu PVM]] )=6,DAY(Taulukko1[[#This Row],[Loppu PVM]])&lt;20))</f>
        <v>1</v>
      </c>
      <c r="AC3597" s="90" t="b">
        <f>OR(MONTH(Taulukko1[[#This Row],[Alku PVM]] )&lt;=3,AND(MONTH(Taulukko1[[#This Row],[Alku PVM]] )=3))</f>
        <v>1</v>
      </c>
      <c r="AD3597" s="90" t="b">
        <f>OR(MONTH(Taulukko1[[#This Row],[Loppu PVM]] )&lt;=3,AND(MONTH(Taulukko1[[#This Row],[Loppu PVM]] )=3))</f>
        <v>0</v>
      </c>
      <c r="AE3597" s="90" t="b">
        <f>OR(MONTH(Taulukko1[[#This Row],[Alku PVM]] )&lt;=9,AND(MONTH(Taulukko1[[#This Row],[Alku PVM]] )=9))</f>
        <v>1</v>
      </c>
      <c r="AF3597" s="90" t="b">
        <f>OR(MONTH(Taulukko1[[#This Row],[Loppu PVM]])&lt;=9,AND(MONTH(Taulukko1[[#This Row],[Loppu PVM]] )=9))</f>
        <v>1</v>
      </c>
      <c r="AG3597" s="90" t="b">
        <f>OR(MONTH(Taulukko1[[#This Row],[Alku PVM]] )&lt;=6,AND(MONTH(Taulukko1[[#This Row],[Alku PVM]] )=6))</f>
        <v>1</v>
      </c>
      <c r="AH3597" s="90" t="b">
        <f>OR(MONTH(Taulukko1[[#This Row],[Loppu PVM]])&lt;=6,AND(MONTH(Taulukko1[[#This Row],[Loppu PVM]] )=6))</f>
        <v>1</v>
      </c>
    </row>
    <row r="3598" spans="1:34">
      <c r="A3598" s="25" t="s">
        <v>5479</v>
      </c>
      <c r="B3598" s="70">
        <v>42412</v>
      </c>
      <c r="C3598" s="69" t="s">
        <v>5134</v>
      </c>
      <c r="D3598" s="71"/>
      <c r="E3598" s="72"/>
      <c r="F3598" s="70">
        <v>42453</v>
      </c>
      <c r="G3598" s="73">
        <v>30</v>
      </c>
      <c r="H3598" s="72">
        <v>30</v>
      </c>
      <c r="I3598" s="127">
        <f>INDEX('TOL2008'!B:B,MATCH(A3598,'TOL2008'!A:A,0))</f>
        <v>46390</v>
      </c>
      <c r="J3598" s="128" t="str">
        <f>INDEX(Pääluokka!$H$2:$H$100,MATCH(VALUE(LEFT(Taulukko1[[#This Row],[TOL2008]],2)),Pääluokka!$G$2:$G$100,0))</f>
        <v>Tukku- ja vähittäiskauppa; moottoriajoneuvojen ja moottoripyörien korjaus</v>
      </c>
      <c r="K3598" s="128" t="str">
        <f>INDEX(Pääluokka!$I$2:$I$100,MATCH(VALUE(LEFT(Taulukko1[[#This Row],[TOL2008]],2)),Pääluokka!$G$2:$G$100,0))</f>
        <v>Palvelualat (G-N, R, S)</v>
      </c>
      <c r="L3598" s="74">
        <f t="shared" si="567"/>
        <v>41</v>
      </c>
      <c r="M3598" s="75">
        <f t="shared" si="568"/>
        <v>42412</v>
      </c>
      <c r="N3598" s="75">
        <f t="shared" si="569"/>
        <v>42453</v>
      </c>
      <c r="O3598" s="75">
        <f t="shared" si="560"/>
        <v>42401</v>
      </c>
      <c r="P3598" s="75">
        <f t="shared" si="561"/>
        <v>42430</v>
      </c>
      <c r="Q3598" s="41">
        <f t="shared" si="562"/>
        <v>2016</v>
      </c>
      <c r="R3598" s="41">
        <f t="shared" si="563"/>
        <v>2016</v>
      </c>
      <c r="S3598" s="75" t="str">
        <f>YEAR(Taulukko1[[#This Row],[Alku KK]])&amp;"Q"&amp;ROUNDDOWN((MONTH(Taulukko1[[#This Row],[Alku KK]])-1)/3+1,0)</f>
        <v>2016Q1</v>
      </c>
      <c r="T3598" s="75" t="str">
        <f>YEAR(Taulukko1[[#This Row],[Loppu KK]])&amp;"Q"&amp;ROUNDDOWN((MONTH(Taulukko1[[#This Row],[Loppu KK]])-1)/3+1,0)</f>
        <v>2016Q1</v>
      </c>
      <c r="U3598" s="66">
        <f>IF(COUNT(Taulukko1[[#This Row],[Neuvottelujen alaiset ]])=1,Taulukko1[[#This Row],[Neuvottelujen alaiset ]],Taulukko1[[#This Row],[Vähennystarve]])</f>
        <v>30</v>
      </c>
      <c r="V3598" s="76" t="str">
        <f t="shared" si="564"/>
        <v>NA</v>
      </c>
      <c r="W3598" s="76">
        <f t="shared" si="565"/>
        <v>1</v>
      </c>
      <c r="X3598" s="76" t="str">
        <f t="shared" si="566"/>
        <v>NA</v>
      </c>
      <c r="Y3598" s="90" t="b">
        <f>AND(MONTH(Taulukko1[[#This Row],[Alku PVM]] )=6,DAY(Taulukko1[[#This Row],[Alku PVM]] )&gt;19)</f>
        <v>0</v>
      </c>
      <c r="Z3598" s="90" t="b">
        <f>AND(MONTH(Taulukko1[[#This Row],[Loppu PVM]] )=6,DAY(Taulukko1[[#This Row],[Loppu PVM]] )&gt;19)</f>
        <v>0</v>
      </c>
      <c r="AA3598" s="90" t="b">
        <f>OR(MONTH(Taulukko1[[#This Row],[Alku PVM]] )&lt;=5,AND(MONTH(Taulukko1[[#This Row],[Alku PVM]] )=6,DAY(Taulukko1[[#This Row],[Alku PVM]] )&lt;20))</f>
        <v>1</v>
      </c>
      <c r="AB3598" s="90" t="b">
        <f>OR(MONTH(Taulukko1[[#This Row],[Loppu PVM]])&lt;=5,AND(MONTH(Taulukko1[[#This Row],[Loppu PVM]] )=6,DAY(Taulukko1[[#This Row],[Loppu PVM]])&lt;20))</f>
        <v>1</v>
      </c>
      <c r="AC3598" s="90" t="b">
        <f>OR(MONTH(Taulukko1[[#This Row],[Alku PVM]] )&lt;=3,AND(MONTH(Taulukko1[[#This Row],[Alku PVM]] )=3))</f>
        <v>1</v>
      </c>
      <c r="AD3598" s="90" t="b">
        <f>OR(MONTH(Taulukko1[[#This Row],[Loppu PVM]] )&lt;=3,AND(MONTH(Taulukko1[[#This Row],[Loppu PVM]] )=3))</f>
        <v>1</v>
      </c>
      <c r="AE3598" s="90" t="b">
        <f>OR(MONTH(Taulukko1[[#This Row],[Alku PVM]] )&lt;=9,AND(MONTH(Taulukko1[[#This Row],[Alku PVM]] )=9))</f>
        <v>1</v>
      </c>
      <c r="AF3598" s="90" t="b">
        <f>OR(MONTH(Taulukko1[[#This Row],[Loppu PVM]])&lt;=9,AND(MONTH(Taulukko1[[#This Row],[Loppu PVM]] )=9))</f>
        <v>1</v>
      </c>
      <c r="AG3598" s="90" t="b">
        <f>OR(MONTH(Taulukko1[[#This Row],[Alku PVM]] )&lt;=6,AND(MONTH(Taulukko1[[#This Row],[Alku PVM]] )=6))</f>
        <v>1</v>
      </c>
      <c r="AH3598" s="90" t="b">
        <f>OR(MONTH(Taulukko1[[#This Row],[Loppu PVM]])&lt;=6,AND(MONTH(Taulukko1[[#This Row],[Loppu PVM]] )=6))</f>
        <v>1</v>
      </c>
    </row>
    <row r="3599" spans="1:34">
      <c r="A3599" s="69" t="s">
        <v>5131</v>
      </c>
      <c r="B3599" s="70">
        <v>42412</v>
      </c>
      <c r="C3599" s="69"/>
      <c r="D3599" s="71">
        <v>2</v>
      </c>
      <c r="E3599" s="72">
        <v>9</v>
      </c>
      <c r="F3599" s="70">
        <v>42432</v>
      </c>
      <c r="G3599" s="73">
        <v>7</v>
      </c>
      <c r="H3599" s="72">
        <v>81</v>
      </c>
      <c r="I3599" s="127">
        <f>INDEX('TOL2008'!B:B,MATCH(A3599,'TOL2008'!A:A,0))</f>
        <v>62010</v>
      </c>
      <c r="J3599" s="128" t="str">
        <f>INDEX(Pääluokka!$H$2:$H$100,MATCH(VALUE(LEFT(Taulukko1[[#This Row],[TOL2008]],2)),Pääluokka!$G$2:$G$100,0))</f>
        <v>Informaatio ja viestintä</v>
      </c>
      <c r="K3599" s="128" t="str">
        <f>INDEX(Pääluokka!$I$2:$I$100,MATCH(VALUE(LEFT(Taulukko1[[#This Row],[TOL2008]],2)),Pääluokka!$G$2:$G$100,0))</f>
        <v>Palvelualat (G-N, R, S)</v>
      </c>
      <c r="L3599" s="74">
        <f t="shared" si="567"/>
        <v>20</v>
      </c>
      <c r="M3599" s="75">
        <f t="shared" si="568"/>
        <v>42412</v>
      </c>
      <c r="N3599" s="75">
        <f t="shared" si="569"/>
        <v>42432</v>
      </c>
      <c r="O3599" s="75">
        <f t="shared" si="560"/>
        <v>42401</v>
      </c>
      <c r="P3599" s="75">
        <f t="shared" si="561"/>
        <v>42430</v>
      </c>
      <c r="Q3599" s="41">
        <f t="shared" si="562"/>
        <v>2016</v>
      </c>
      <c r="R3599" s="41">
        <f t="shared" si="563"/>
        <v>2016</v>
      </c>
      <c r="S3599" s="75" t="str">
        <f>YEAR(Taulukko1[[#This Row],[Alku KK]])&amp;"Q"&amp;ROUNDDOWN((MONTH(Taulukko1[[#This Row],[Alku KK]])-1)/3+1,0)</f>
        <v>2016Q1</v>
      </c>
      <c r="T3599" s="75" t="str">
        <f>YEAR(Taulukko1[[#This Row],[Loppu KK]])&amp;"Q"&amp;ROUNDDOWN((MONTH(Taulukko1[[#This Row],[Loppu KK]])-1)/3+1,0)</f>
        <v>2016Q1</v>
      </c>
      <c r="U3599" s="66">
        <f>IF(COUNT(Taulukko1[[#This Row],[Neuvottelujen alaiset ]])=1,Taulukko1[[#This Row],[Neuvottelujen alaiset ]],Taulukko1[[#This Row],[Vähennystarve]])</f>
        <v>81</v>
      </c>
      <c r="V3599" s="76">
        <f t="shared" si="564"/>
        <v>0.1111111111111111</v>
      </c>
      <c r="W3599" s="76">
        <f t="shared" si="565"/>
        <v>8.6419753086419748E-2</v>
      </c>
      <c r="X3599" s="76">
        <f t="shared" si="566"/>
        <v>0.77777777777777779</v>
      </c>
      <c r="Y3599" s="90" t="b">
        <f>AND(MONTH(Taulukko1[[#This Row],[Alku PVM]] )=6,DAY(Taulukko1[[#This Row],[Alku PVM]] )&gt;19)</f>
        <v>0</v>
      </c>
      <c r="Z3599" s="90" t="b">
        <f>AND(MONTH(Taulukko1[[#This Row],[Loppu PVM]] )=6,DAY(Taulukko1[[#This Row],[Loppu PVM]] )&gt;19)</f>
        <v>0</v>
      </c>
      <c r="AA3599" s="90" t="b">
        <f>OR(MONTH(Taulukko1[[#This Row],[Alku PVM]] )&lt;=5,AND(MONTH(Taulukko1[[#This Row],[Alku PVM]] )=6,DAY(Taulukko1[[#This Row],[Alku PVM]] )&lt;20))</f>
        <v>1</v>
      </c>
      <c r="AB3599" s="90" t="b">
        <f>OR(MONTH(Taulukko1[[#This Row],[Loppu PVM]])&lt;=5,AND(MONTH(Taulukko1[[#This Row],[Loppu PVM]] )=6,DAY(Taulukko1[[#This Row],[Loppu PVM]])&lt;20))</f>
        <v>1</v>
      </c>
      <c r="AC3599" s="90" t="b">
        <f>OR(MONTH(Taulukko1[[#This Row],[Alku PVM]] )&lt;=3,AND(MONTH(Taulukko1[[#This Row],[Alku PVM]] )=3))</f>
        <v>1</v>
      </c>
      <c r="AD3599" s="90" t="b">
        <f>OR(MONTH(Taulukko1[[#This Row],[Loppu PVM]] )&lt;=3,AND(MONTH(Taulukko1[[#This Row],[Loppu PVM]] )=3))</f>
        <v>1</v>
      </c>
      <c r="AE3599" s="90" t="b">
        <f>OR(MONTH(Taulukko1[[#This Row],[Alku PVM]] )&lt;=9,AND(MONTH(Taulukko1[[#This Row],[Alku PVM]] )=9))</f>
        <v>1</v>
      </c>
      <c r="AF3599" s="90" t="b">
        <f>OR(MONTH(Taulukko1[[#This Row],[Loppu PVM]])&lt;=9,AND(MONTH(Taulukko1[[#This Row],[Loppu PVM]] )=9))</f>
        <v>1</v>
      </c>
      <c r="AG3599" s="90" t="b">
        <f>OR(MONTH(Taulukko1[[#This Row],[Alku PVM]] )&lt;=6,AND(MONTH(Taulukko1[[#This Row],[Alku PVM]] )=6))</f>
        <v>1</v>
      </c>
      <c r="AH3599" s="90" t="b">
        <f>OR(MONTH(Taulukko1[[#This Row],[Loppu PVM]])&lt;=6,AND(MONTH(Taulukko1[[#This Row],[Loppu PVM]] )=6))</f>
        <v>1</v>
      </c>
    </row>
    <row r="3600" spans="1:34">
      <c r="A3600" s="69" t="s">
        <v>1039</v>
      </c>
      <c r="B3600" s="70">
        <v>42415</v>
      </c>
      <c r="C3600" s="25" t="s">
        <v>5305</v>
      </c>
      <c r="D3600" s="71"/>
      <c r="E3600" s="72">
        <v>19</v>
      </c>
      <c r="F3600" s="70"/>
      <c r="G3600" s="73"/>
      <c r="H3600" s="72">
        <v>100</v>
      </c>
      <c r="I3600" s="127">
        <f>INDEX('TOL2008'!B:B,MATCH(A3600,'TOL2008'!A:A,0))</f>
        <v>20420</v>
      </c>
      <c r="J3600" s="128" t="str">
        <f>INDEX(Pääluokka!$H$2:$H$100,MATCH(VALUE(LEFT(Taulukko1[[#This Row],[TOL2008]],2)),Pääluokka!$G$2:$G$100,0))</f>
        <v>Teollisuus</v>
      </c>
      <c r="K3600" s="128" t="str">
        <f>INDEX(Pääluokka!$I$2:$I$100,MATCH(VALUE(LEFT(Taulukko1[[#This Row],[TOL2008]],2)),Pääluokka!$G$2:$G$100,0))</f>
        <v>Teollisuus (C-E)</v>
      </c>
      <c r="L3600" s="74" t="str">
        <f t="shared" si="567"/>
        <v>NA</v>
      </c>
      <c r="M3600" s="75">
        <f t="shared" si="568"/>
        <v>42415</v>
      </c>
      <c r="N3600" s="75">
        <f t="shared" si="569"/>
        <v>42466</v>
      </c>
      <c r="O3600" s="75">
        <f t="shared" si="560"/>
        <v>42401</v>
      </c>
      <c r="P3600" s="75">
        <f t="shared" si="561"/>
        <v>42461</v>
      </c>
      <c r="Q3600" s="41">
        <f t="shared" si="562"/>
        <v>2016</v>
      </c>
      <c r="R3600" s="41">
        <f t="shared" si="563"/>
        <v>2016</v>
      </c>
      <c r="S3600" s="75" t="str">
        <f>YEAR(Taulukko1[[#This Row],[Alku KK]])&amp;"Q"&amp;ROUNDDOWN((MONTH(Taulukko1[[#This Row],[Alku KK]])-1)/3+1,0)</f>
        <v>2016Q1</v>
      </c>
      <c r="T3600" s="75" t="str">
        <f>YEAR(Taulukko1[[#This Row],[Loppu KK]])&amp;"Q"&amp;ROUNDDOWN((MONTH(Taulukko1[[#This Row],[Loppu KK]])-1)/3+1,0)</f>
        <v>2016Q2</v>
      </c>
      <c r="U3600" s="66">
        <f>IF(COUNT(Taulukko1[[#This Row],[Neuvottelujen alaiset ]])=1,Taulukko1[[#This Row],[Neuvottelujen alaiset ]],Taulukko1[[#This Row],[Vähennystarve]])</f>
        <v>100</v>
      </c>
      <c r="V3600" s="76">
        <f t="shared" si="564"/>
        <v>0.19</v>
      </c>
      <c r="W3600" s="76" t="str">
        <f t="shared" si="565"/>
        <v>NA</v>
      </c>
      <c r="X3600" s="76" t="str">
        <f t="shared" si="566"/>
        <v>NA</v>
      </c>
      <c r="Y3600" s="90" t="b">
        <f>AND(MONTH(Taulukko1[[#This Row],[Alku PVM]] )=6,DAY(Taulukko1[[#This Row],[Alku PVM]] )&gt;19)</f>
        <v>0</v>
      </c>
      <c r="Z3600" s="90" t="b">
        <f>AND(MONTH(Taulukko1[[#This Row],[Loppu PVM]] )=6,DAY(Taulukko1[[#This Row],[Loppu PVM]] )&gt;19)</f>
        <v>0</v>
      </c>
      <c r="AA3600" s="90" t="b">
        <f>OR(MONTH(Taulukko1[[#This Row],[Alku PVM]] )&lt;=5,AND(MONTH(Taulukko1[[#This Row],[Alku PVM]] )=6,DAY(Taulukko1[[#This Row],[Alku PVM]] )&lt;20))</f>
        <v>1</v>
      </c>
      <c r="AB3600" s="90" t="b">
        <f>OR(MONTH(Taulukko1[[#This Row],[Loppu PVM]])&lt;=5,AND(MONTH(Taulukko1[[#This Row],[Loppu PVM]] )=6,DAY(Taulukko1[[#This Row],[Loppu PVM]])&lt;20))</f>
        <v>1</v>
      </c>
      <c r="AC3600" s="90" t="b">
        <f>OR(MONTH(Taulukko1[[#This Row],[Alku PVM]] )&lt;=3,AND(MONTH(Taulukko1[[#This Row],[Alku PVM]] )=3))</f>
        <v>1</v>
      </c>
      <c r="AD3600" s="90" t="b">
        <f>OR(MONTH(Taulukko1[[#This Row],[Loppu PVM]] )&lt;=3,AND(MONTH(Taulukko1[[#This Row],[Loppu PVM]] )=3))</f>
        <v>0</v>
      </c>
      <c r="AE3600" s="90" t="b">
        <f>OR(MONTH(Taulukko1[[#This Row],[Alku PVM]] )&lt;=9,AND(MONTH(Taulukko1[[#This Row],[Alku PVM]] )=9))</f>
        <v>1</v>
      </c>
      <c r="AF3600" s="90" t="b">
        <f>OR(MONTH(Taulukko1[[#This Row],[Loppu PVM]])&lt;=9,AND(MONTH(Taulukko1[[#This Row],[Loppu PVM]] )=9))</f>
        <v>1</v>
      </c>
      <c r="AG3600" s="90" t="b">
        <f>OR(MONTH(Taulukko1[[#This Row],[Alku PVM]] )&lt;=6,AND(MONTH(Taulukko1[[#This Row],[Alku PVM]] )=6))</f>
        <v>1</v>
      </c>
      <c r="AH3600" s="90" t="b">
        <f>OR(MONTH(Taulukko1[[#This Row],[Loppu PVM]])&lt;=6,AND(MONTH(Taulukko1[[#This Row],[Loppu PVM]] )=6))</f>
        <v>1</v>
      </c>
    </row>
    <row r="3601" spans="1:34">
      <c r="A3601" s="69" t="s">
        <v>5138</v>
      </c>
      <c r="B3601" s="70">
        <v>42418</v>
      </c>
      <c r="C3601" s="69" t="s">
        <v>5139</v>
      </c>
      <c r="D3601" s="71"/>
      <c r="E3601" s="72">
        <v>10</v>
      </c>
      <c r="F3601" s="70">
        <v>42432</v>
      </c>
      <c r="G3601" s="73">
        <v>3</v>
      </c>
      <c r="H3601" s="72">
        <v>60</v>
      </c>
      <c r="I3601" s="127">
        <f>INDEX('TOL2008'!B:B,MATCH(A3601,'TOL2008'!A:A,0))</f>
        <v>13921</v>
      </c>
      <c r="J3601" s="128" t="str">
        <f>INDEX(Pääluokka!$H$2:$H$100,MATCH(VALUE(LEFT(Taulukko1[[#This Row],[TOL2008]],2)),Pääluokka!$G$2:$G$100,0))</f>
        <v>Teollisuus</v>
      </c>
      <c r="K3601" s="128" t="str">
        <f>INDEX(Pääluokka!$I$2:$I$100,MATCH(VALUE(LEFT(Taulukko1[[#This Row],[TOL2008]],2)),Pääluokka!$G$2:$G$100,0))</f>
        <v>Teollisuus (C-E)</v>
      </c>
      <c r="L3601" s="74">
        <f t="shared" si="567"/>
        <v>14</v>
      </c>
      <c r="M3601" s="75">
        <f t="shared" si="568"/>
        <v>42418</v>
      </c>
      <c r="N3601" s="75">
        <f t="shared" si="569"/>
        <v>42432</v>
      </c>
      <c r="O3601" s="75">
        <f t="shared" si="560"/>
        <v>42401</v>
      </c>
      <c r="P3601" s="75">
        <f t="shared" si="561"/>
        <v>42430</v>
      </c>
      <c r="Q3601" s="41">
        <f t="shared" si="562"/>
        <v>2016</v>
      </c>
      <c r="R3601" s="41">
        <f t="shared" si="563"/>
        <v>2016</v>
      </c>
      <c r="S3601" s="75" t="str">
        <f>YEAR(Taulukko1[[#This Row],[Alku KK]])&amp;"Q"&amp;ROUNDDOWN((MONTH(Taulukko1[[#This Row],[Alku KK]])-1)/3+1,0)</f>
        <v>2016Q1</v>
      </c>
      <c r="T3601" s="75" t="str">
        <f>YEAR(Taulukko1[[#This Row],[Loppu KK]])&amp;"Q"&amp;ROUNDDOWN((MONTH(Taulukko1[[#This Row],[Loppu KK]])-1)/3+1,0)</f>
        <v>2016Q1</v>
      </c>
      <c r="U3601" s="66">
        <f>IF(COUNT(Taulukko1[[#This Row],[Neuvottelujen alaiset ]])=1,Taulukko1[[#This Row],[Neuvottelujen alaiset ]],Taulukko1[[#This Row],[Vähennystarve]])</f>
        <v>60</v>
      </c>
      <c r="V3601" s="76">
        <f t="shared" si="564"/>
        <v>0.16666666666666666</v>
      </c>
      <c r="W3601" s="76">
        <f t="shared" si="565"/>
        <v>0.05</v>
      </c>
      <c r="X3601" s="76">
        <f t="shared" si="566"/>
        <v>0.3</v>
      </c>
      <c r="Y3601" s="90" t="b">
        <f>AND(MONTH(Taulukko1[[#This Row],[Alku PVM]] )=6,DAY(Taulukko1[[#This Row],[Alku PVM]] )&gt;19)</f>
        <v>0</v>
      </c>
      <c r="Z3601" s="90" t="b">
        <f>AND(MONTH(Taulukko1[[#This Row],[Loppu PVM]] )=6,DAY(Taulukko1[[#This Row],[Loppu PVM]] )&gt;19)</f>
        <v>0</v>
      </c>
      <c r="AA3601" s="90" t="b">
        <f>OR(MONTH(Taulukko1[[#This Row],[Alku PVM]] )&lt;=5,AND(MONTH(Taulukko1[[#This Row],[Alku PVM]] )=6,DAY(Taulukko1[[#This Row],[Alku PVM]] )&lt;20))</f>
        <v>1</v>
      </c>
      <c r="AB3601" s="90" t="b">
        <f>OR(MONTH(Taulukko1[[#This Row],[Loppu PVM]])&lt;=5,AND(MONTH(Taulukko1[[#This Row],[Loppu PVM]] )=6,DAY(Taulukko1[[#This Row],[Loppu PVM]])&lt;20))</f>
        <v>1</v>
      </c>
      <c r="AC3601" s="90" t="b">
        <f>OR(MONTH(Taulukko1[[#This Row],[Alku PVM]] )&lt;=3,AND(MONTH(Taulukko1[[#This Row],[Alku PVM]] )=3))</f>
        <v>1</v>
      </c>
      <c r="AD3601" s="90" t="b">
        <f>OR(MONTH(Taulukko1[[#This Row],[Loppu PVM]] )&lt;=3,AND(MONTH(Taulukko1[[#This Row],[Loppu PVM]] )=3))</f>
        <v>1</v>
      </c>
      <c r="AE3601" s="90" t="b">
        <f>OR(MONTH(Taulukko1[[#This Row],[Alku PVM]] )&lt;=9,AND(MONTH(Taulukko1[[#This Row],[Alku PVM]] )=9))</f>
        <v>1</v>
      </c>
      <c r="AF3601" s="90" t="b">
        <f>OR(MONTH(Taulukko1[[#This Row],[Loppu PVM]])&lt;=9,AND(MONTH(Taulukko1[[#This Row],[Loppu PVM]] )=9))</f>
        <v>1</v>
      </c>
      <c r="AG3601" s="90" t="b">
        <f>OR(MONTH(Taulukko1[[#This Row],[Alku PVM]] )&lt;=6,AND(MONTH(Taulukko1[[#This Row],[Alku PVM]] )=6))</f>
        <v>1</v>
      </c>
      <c r="AH3601" s="90" t="b">
        <f>OR(MONTH(Taulukko1[[#This Row],[Loppu PVM]])&lt;=6,AND(MONTH(Taulukko1[[#This Row],[Loppu PVM]] )=6))</f>
        <v>1</v>
      </c>
    </row>
    <row r="3602" spans="1:34">
      <c r="A3602" s="69" t="s">
        <v>5144</v>
      </c>
      <c r="B3602" s="70">
        <v>42419</v>
      </c>
      <c r="C3602" s="69" t="s">
        <v>5145</v>
      </c>
      <c r="D3602" s="71" t="s">
        <v>25</v>
      </c>
      <c r="E3602" s="72">
        <v>9</v>
      </c>
      <c r="F3602" s="70"/>
      <c r="G3602" s="73"/>
      <c r="H3602" s="72">
        <v>9</v>
      </c>
      <c r="I3602" s="127">
        <f>INDEX('TOL2008'!B:B,MATCH(A3602,'TOL2008'!A:A,0))</f>
        <v>62020</v>
      </c>
      <c r="J3602" s="128" t="str">
        <f>INDEX(Pääluokka!$H$2:$H$100,MATCH(VALUE(LEFT(Taulukko1[[#This Row],[TOL2008]],2)),Pääluokka!$G$2:$G$100,0))</f>
        <v>Informaatio ja viestintä</v>
      </c>
      <c r="K3602" s="128" t="str">
        <f>INDEX(Pääluokka!$I$2:$I$100,MATCH(VALUE(LEFT(Taulukko1[[#This Row],[TOL2008]],2)),Pääluokka!$G$2:$G$100,0))</f>
        <v>Palvelualat (G-N, R, S)</v>
      </c>
      <c r="L3602" s="74" t="str">
        <f t="shared" si="567"/>
        <v>NA</v>
      </c>
      <c r="M3602" s="75">
        <f t="shared" si="568"/>
        <v>42419</v>
      </c>
      <c r="N3602" s="75">
        <f t="shared" si="569"/>
        <v>42470</v>
      </c>
      <c r="O3602" s="75">
        <f t="shared" si="560"/>
        <v>42401</v>
      </c>
      <c r="P3602" s="75">
        <f t="shared" si="561"/>
        <v>42461</v>
      </c>
      <c r="Q3602" s="41">
        <f t="shared" si="562"/>
        <v>2016</v>
      </c>
      <c r="R3602" s="41">
        <f t="shared" si="563"/>
        <v>2016</v>
      </c>
      <c r="S3602" s="75" t="str">
        <f>YEAR(Taulukko1[[#This Row],[Alku KK]])&amp;"Q"&amp;ROUNDDOWN((MONTH(Taulukko1[[#This Row],[Alku KK]])-1)/3+1,0)</f>
        <v>2016Q1</v>
      </c>
      <c r="T3602" s="75" t="str">
        <f>YEAR(Taulukko1[[#This Row],[Loppu KK]])&amp;"Q"&amp;ROUNDDOWN((MONTH(Taulukko1[[#This Row],[Loppu KK]])-1)/3+1,0)</f>
        <v>2016Q2</v>
      </c>
      <c r="U3602" s="66">
        <f>IF(COUNT(Taulukko1[[#This Row],[Neuvottelujen alaiset ]])=1,Taulukko1[[#This Row],[Neuvottelujen alaiset ]],Taulukko1[[#This Row],[Vähennystarve]])</f>
        <v>9</v>
      </c>
      <c r="V3602" s="76">
        <f t="shared" si="564"/>
        <v>1</v>
      </c>
      <c r="W3602" s="76" t="str">
        <f t="shared" si="565"/>
        <v>NA</v>
      </c>
      <c r="X3602" s="76" t="str">
        <f t="shared" si="566"/>
        <v>NA</v>
      </c>
      <c r="Y3602" s="90" t="b">
        <f>AND(MONTH(Taulukko1[[#This Row],[Alku PVM]] )=6,DAY(Taulukko1[[#This Row],[Alku PVM]] )&gt;19)</f>
        <v>0</v>
      </c>
      <c r="Z3602" s="90" t="b">
        <f>AND(MONTH(Taulukko1[[#This Row],[Loppu PVM]] )=6,DAY(Taulukko1[[#This Row],[Loppu PVM]] )&gt;19)</f>
        <v>0</v>
      </c>
      <c r="AA3602" s="90" t="b">
        <f>OR(MONTH(Taulukko1[[#This Row],[Alku PVM]] )&lt;=5,AND(MONTH(Taulukko1[[#This Row],[Alku PVM]] )=6,DAY(Taulukko1[[#This Row],[Alku PVM]] )&lt;20))</f>
        <v>1</v>
      </c>
      <c r="AB3602" s="90" t="b">
        <f>OR(MONTH(Taulukko1[[#This Row],[Loppu PVM]])&lt;=5,AND(MONTH(Taulukko1[[#This Row],[Loppu PVM]] )=6,DAY(Taulukko1[[#This Row],[Loppu PVM]])&lt;20))</f>
        <v>1</v>
      </c>
      <c r="AC3602" s="90" t="b">
        <f>OR(MONTH(Taulukko1[[#This Row],[Alku PVM]] )&lt;=3,AND(MONTH(Taulukko1[[#This Row],[Alku PVM]] )=3))</f>
        <v>1</v>
      </c>
      <c r="AD3602" s="90" t="b">
        <f>OR(MONTH(Taulukko1[[#This Row],[Loppu PVM]] )&lt;=3,AND(MONTH(Taulukko1[[#This Row],[Loppu PVM]] )=3))</f>
        <v>0</v>
      </c>
      <c r="AE3602" s="90" t="b">
        <f>OR(MONTH(Taulukko1[[#This Row],[Alku PVM]] )&lt;=9,AND(MONTH(Taulukko1[[#This Row],[Alku PVM]] )=9))</f>
        <v>1</v>
      </c>
      <c r="AF3602" s="90" t="b">
        <f>OR(MONTH(Taulukko1[[#This Row],[Loppu PVM]])&lt;=9,AND(MONTH(Taulukko1[[#This Row],[Loppu PVM]] )=9))</f>
        <v>1</v>
      </c>
      <c r="AG3602" s="90" t="b">
        <f>OR(MONTH(Taulukko1[[#This Row],[Alku PVM]] )&lt;=6,AND(MONTH(Taulukko1[[#This Row],[Alku PVM]] )=6))</f>
        <v>1</v>
      </c>
      <c r="AH3602" s="90" t="b">
        <f>OR(MONTH(Taulukko1[[#This Row],[Loppu PVM]])&lt;=6,AND(MONTH(Taulukko1[[#This Row],[Loppu PVM]] )=6))</f>
        <v>1</v>
      </c>
    </row>
    <row r="3603" spans="1:34">
      <c r="A3603" s="78" t="s">
        <v>5137</v>
      </c>
      <c r="B3603" s="70">
        <v>42422</v>
      </c>
      <c r="C3603" s="69"/>
      <c r="D3603" s="71"/>
      <c r="E3603" s="72">
        <v>40</v>
      </c>
      <c r="F3603" s="70">
        <v>42490</v>
      </c>
      <c r="G3603" s="73">
        <v>16</v>
      </c>
      <c r="H3603" s="72">
        <v>40</v>
      </c>
      <c r="I3603" s="127" t="str">
        <f>INDEX('TOL2008'!B:B,MATCH(A3603,'TOL2008'!A:A,0))</f>
        <v>02400</v>
      </c>
      <c r="J3603" s="128" t="str">
        <f>INDEX(Pääluokka!$H$2:$H$100,MATCH(VALUE(LEFT(Taulukko1[[#This Row],[TOL2008]],2)),Pääluokka!$G$2:$G$100,0))</f>
        <v>Maatalous, metsätalous ja kalatalous</v>
      </c>
      <c r="K3603" s="128" t="str">
        <f>INDEX(Pääluokka!$I$2:$I$100,MATCH(VALUE(LEFT(Taulukko1[[#This Row],[TOL2008]],2)),Pääluokka!$G$2:$G$100,0))</f>
        <v>Alkutuotanto (A-B)</v>
      </c>
      <c r="L3603" s="74">
        <f t="shared" si="567"/>
        <v>68</v>
      </c>
      <c r="M3603" s="75">
        <f t="shared" si="568"/>
        <v>42422</v>
      </c>
      <c r="N3603" s="75">
        <f t="shared" si="569"/>
        <v>42490</v>
      </c>
      <c r="O3603" s="75">
        <f t="shared" si="560"/>
        <v>42401</v>
      </c>
      <c r="P3603" s="75">
        <f t="shared" si="561"/>
        <v>42461</v>
      </c>
      <c r="Q3603" s="41">
        <f t="shared" si="562"/>
        <v>2016</v>
      </c>
      <c r="R3603" s="41">
        <f t="shared" si="563"/>
        <v>2016</v>
      </c>
      <c r="S3603" s="75" t="str">
        <f>YEAR(Taulukko1[[#This Row],[Alku KK]])&amp;"Q"&amp;ROUNDDOWN((MONTH(Taulukko1[[#This Row],[Alku KK]])-1)/3+1,0)</f>
        <v>2016Q1</v>
      </c>
      <c r="T3603" s="75" t="str">
        <f>YEAR(Taulukko1[[#This Row],[Loppu KK]])&amp;"Q"&amp;ROUNDDOWN((MONTH(Taulukko1[[#This Row],[Loppu KK]])-1)/3+1,0)</f>
        <v>2016Q2</v>
      </c>
      <c r="U3603" s="66">
        <f>IF(COUNT(Taulukko1[[#This Row],[Neuvottelujen alaiset ]])=1,Taulukko1[[#This Row],[Neuvottelujen alaiset ]],Taulukko1[[#This Row],[Vähennystarve]])</f>
        <v>40</v>
      </c>
      <c r="V3603" s="76">
        <f t="shared" si="564"/>
        <v>1</v>
      </c>
      <c r="W3603" s="76">
        <f t="shared" si="565"/>
        <v>0.4</v>
      </c>
      <c r="X3603" s="76">
        <f t="shared" si="566"/>
        <v>0.4</v>
      </c>
      <c r="Y3603" s="90" t="b">
        <f>AND(MONTH(Taulukko1[[#This Row],[Alku PVM]] )=6,DAY(Taulukko1[[#This Row],[Alku PVM]] )&gt;19)</f>
        <v>0</v>
      </c>
      <c r="Z3603" s="90" t="b">
        <f>AND(MONTH(Taulukko1[[#This Row],[Loppu PVM]] )=6,DAY(Taulukko1[[#This Row],[Loppu PVM]] )&gt;19)</f>
        <v>0</v>
      </c>
      <c r="AA3603" s="90" t="b">
        <f>OR(MONTH(Taulukko1[[#This Row],[Alku PVM]] )&lt;=5,AND(MONTH(Taulukko1[[#This Row],[Alku PVM]] )=6,DAY(Taulukko1[[#This Row],[Alku PVM]] )&lt;20))</f>
        <v>1</v>
      </c>
      <c r="AB3603" s="90" t="b">
        <f>OR(MONTH(Taulukko1[[#This Row],[Loppu PVM]])&lt;=5,AND(MONTH(Taulukko1[[#This Row],[Loppu PVM]] )=6,DAY(Taulukko1[[#This Row],[Loppu PVM]])&lt;20))</f>
        <v>1</v>
      </c>
      <c r="AC3603" s="90" t="b">
        <f>OR(MONTH(Taulukko1[[#This Row],[Alku PVM]] )&lt;=3,AND(MONTH(Taulukko1[[#This Row],[Alku PVM]] )=3))</f>
        <v>1</v>
      </c>
      <c r="AD3603" s="90" t="b">
        <f>OR(MONTH(Taulukko1[[#This Row],[Loppu PVM]] )&lt;=3,AND(MONTH(Taulukko1[[#This Row],[Loppu PVM]] )=3))</f>
        <v>0</v>
      </c>
      <c r="AE3603" s="90" t="b">
        <f>OR(MONTH(Taulukko1[[#This Row],[Alku PVM]] )&lt;=9,AND(MONTH(Taulukko1[[#This Row],[Alku PVM]] )=9))</f>
        <v>1</v>
      </c>
      <c r="AF3603" s="90" t="b">
        <f>OR(MONTH(Taulukko1[[#This Row],[Loppu PVM]])&lt;=9,AND(MONTH(Taulukko1[[#This Row],[Loppu PVM]] )=9))</f>
        <v>1</v>
      </c>
      <c r="AG3603" s="90" t="b">
        <f>OR(MONTH(Taulukko1[[#This Row],[Alku PVM]] )&lt;=6,AND(MONTH(Taulukko1[[#This Row],[Alku PVM]] )=6))</f>
        <v>1</v>
      </c>
      <c r="AH3603" s="90" t="b">
        <f>OR(MONTH(Taulukko1[[#This Row],[Loppu PVM]])&lt;=6,AND(MONTH(Taulukko1[[#This Row],[Loppu PVM]] )=6))</f>
        <v>1</v>
      </c>
    </row>
    <row r="3604" spans="1:34">
      <c r="A3604" s="69" t="s">
        <v>5167</v>
      </c>
      <c r="B3604" s="70">
        <v>42422</v>
      </c>
      <c r="C3604" s="69"/>
      <c r="D3604" s="71"/>
      <c r="E3604" s="72">
        <v>18</v>
      </c>
      <c r="F3604" s="70"/>
      <c r="G3604" s="73"/>
      <c r="H3604" s="72">
        <v>180</v>
      </c>
      <c r="I3604" s="127">
        <f>INDEX('TOL2008'!B:B,MATCH(A3604,'TOL2008'!A:A,0))</f>
        <v>85000</v>
      </c>
      <c r="J3604" s="128" t="str">
        <f>INDEX(Pääluokka!$H$2:$H$100,MATCH(VALUE(LEFT(Taulukko1[[#This Row],[TOL2008]],2)),Pääluokka!$G$2:$G$100,0))</f>
        <v>Koulutus</v>
      </c>
      <c r="K3604" s="128" t="str">
        <f>INDEX(Pääluokka!$I$2:$I$100,MATCH(VALUE(LEFT(Taulukko1[[#This Row],[TOL2008]],2)),Pääluokka!$G$2:$G$100,0))</f>
        <v>Muut toimialat (O-Q, T-X)</v>
      </c>
      <c r="L3604" s="74" t="str">
        <f t="shared" si="567"/>
        <v>NA</v>
      </c>
      <c r="M3604" s="75">
        <f t="shared" si="568"/>
        <v>42422</v>
      </c>
      <c r="N3604" s="75">
        <f t="shared" si="569"/>
        <v>42473</v>
      </c>
      <c r="O3604" s="75">
        <f t="shared" si="560"/>
        <v>42401</v>
      </c>
      <c r="P3604" s="75">
        <f t="shared" si="561"/>
        <v>42461</v>
      </c>
      <c r="Q3604" s="41">
        <f t="shared" si="562"/>
        <v>2016</v>
      </c>
      <c r="R3604" s="41">
        <f t="shared" si="563"/>
        <v>2016</v>
      </c>
      <c r="S3604" s="75" t="str">
        <f>YEAR(Taulukko1[[#This Row],[Alku KK]])&amp;"Q"&amp;ROUNDDOWN((MONTH(Taulukko1[[#This Row],[Alku KK]])-1)/3+1,0)</f>
        <v>2016Q1</v>
      </c>
      <c r="T3604" s="75" t="str">
        <f>YEAR(Taulukko1[[#This Row],[Loppu KK]])&amp;"Q"&amp;ROUNDDOWN((MONTH(Taulukko1[[#This Row],[Loppu KK]])-1)/3+1,0)</f>
        <v>2016Q2</v>
      </c>
      <c r="U3604" s="66">
        <f>IF(COUNT(Taulukko1[[#This Row],[Neuvottelujen alaiset ]])=1,Taulukko1[[#This Row],[Neuvottelujen alaiset ]],Taulukko1[[#This Row],[Vähennystarve]])</f>
        <v>180</v>
      </c>
      <c r="V3604" s="76">
        <f t="shared" si="564"/>
        <v>0.1</v>
      </c>
      <c r="W3604" s="76" t="str">
        <f t="shared" si="565"/>
        <v>NA</v>
      </c>
      <c r="X3604" s="76" t="str">
        <f t="shared" si="566"/>
        <v>NA</v>
      </c>
      <c r="Y3604" s="90" t="b">
        <f>AND(MONTH(Taulukko1[[#This Row],[Alku PVM]] )=6,DAY(Taulukko1[[#This Row],[Alku PVM]] )&gt;19)</f>
        <v>0</v>
      </c>
      <c r="Z3604" s="90" t="b">
        <f>AND(MONTH(Taulukko1[[#This Row],[Loppu PVM]] )=6,DAY(Taulukko1[[#This Row],[Loppu PVM]] )&gt;19)</f>
        <v>0</v>
      </c>
      <c r="AA3604" s="90" t="b">
        <f>OR(MONTH(Taulukko1[[#This Row],[Alku PVM]] )&lt;=5,AND(MONTH(Taulukko1[[#This Row],[Alku PVM]] )=6,DAY(Taulukko1[[#This Row],[Alku PVM]] )&lt;20))</f>
        <v>1</v>
      </c>
      <c r="AB3604" s="90" t="b">
        <f>OR(MONTH(Taulukko1[[#This Row],[Loppu PVM]])&lt;=5,AND(MONTH(Taulukko1[[#This Row],[Loppu PVM]] )=6,DAY(Taulukko1[[#This Row],[Loppu PVM]])&lt;20))</f>
        <v>1</v>
      </c>
      <c r="AC3604" s="90" t="b">
        <f>OR(MONTH(Taulukko1[[#This Row],[Alku PVM]] )&lt;=3,AND(MONTH(Taulukko1[[#This Row],[Alku PVM]] )=3))</f>
        <v>1</v>
      </c>
      <c r="AD3604" s="90" t="b">
        <f>OR(MONTH(Taulukko1[[#This Row],[Loppu PVM]] )&lt;=3,AND(MONTH(Taulukko1[[#This Row],[Loppu PVM]] )=3))</f>
        <v>0</v>
      </c>
      <c r="AE3604" s="90" t="b">
        <f>OR(MONTH(Taulukko1[[#This Row],[Alku PVM]] )&lt;=9,AND(MONTH(Taulukko1[[#This Row],[Alku PVM]] )=9))</f>
        <v>1</v>
      </c>
      <c r="AF3604" s="90" t="b">
        <f>OR(MONTH(Taulukko1[[#This Row],[Loppu PVM]])&lt;=9,AND(MONTH(Taulukko1[[#This Row],[Loppu PVM]] )=9))</f>
        <v>1</v>
      </c>
      <c r="AG3604" s="90" t="b">
        <f>OR(MONTH(Taulukko1[[#This Row],[Alku PVM]] )&lt;=6,AND(MONTH(Taulukko1[[#This Row],[Alku PVM]] )=6))</f>
        <v>1</v>
      </c>
      <c r="AH3604" s="90" t="b">
        <f>OR(MONTH(Taulukko1[[#This Row],[Loppu PVM]])&lt;=6,AND(MONTH(Taulukko1[[#This Row],[Loppu PVM]] )=6))</f>
        <v>1</v>
      </c>
    </row>
    <row r="3605" spans="1:34">
      <c r="A3605" s="69" t="s">
        <v>405</v>
      </c>
      <c r="B3605" s="70">
        <v>42423</v>
      </c>
      <c r="C3605" s="69" t="s">
        <v>5147</v>
      </c>
      <c r="D3605" s="71"/>
      <c r="E3605" s="72">
        <v>15</v>
      </c>
      <c r="F3605" s="70"/>
      <c r="G3605" s="73"/>
      <c r="H3605" s="72">
        <v>25</v>
      </c>
      <c r="I3605" s="127">
        <f>INDEX('TOL2008'!B:B,MATCH(A3605,'TOL2008'!A:A,0))</f>
        <v>25110</v>
      </c>
      <c r="J3605" s="128" t="str">
        <f>INDEX(Pääluokka!$H$2:$H$100,MATCH(VALUE(LEFT(Taulukko1[[#This Row],[TOL2008]],2)),Pääluokka!$G$2:$G$100,0))</f>
        <v>Teollisuus</v>
      </c>
      <c r="K3605" s="128" t="str">
        <f>INDEX(Pääluokka!$I$2:$I$100,MATCH(VALUE(LEFT(Taulukko1[[#This Row],[TOL2008]],2)),Pääluokka!$G$2:$G$100,0))</f>
        <v>Teollisuus (C-E)</v>
      </c>
      <c r="L3605" s="74" t="str">
        <f t="shared" si="567"/>
        <v>NA</v>
      </c>
      <c r="M3605" s="75">
        <f t="shared" si="568"/>
        <v>42423</v>
      </c>
      <c r="N3605" s="75">
        <f t="shared" si="569"/>
        <v>42474</v>
      </c>
      <c r="O3605" s="75">
        <f t="shared" si="560"/>
        <v>42401</v>
      </c>
      <c r="P3605" s="75">
        <f t="shared" si="561"/>
        <v>42461</v>
      </c>
      <c r="Q3605" s="41">
        <f t="shared" si="562"/>
        <v>2016</v>
      </c>
      <c r="R3605" s="41">
        <f t="shared" si="563"/>
        <v>2016</v>
      </c>
      <c r="S3605" s="75" t="str">
        <f>YEAR(Taulukko1[[#This Row],[Alku KK]])&amp;"Q"&amp;ROUNDDOWN((MONTH(Taulukko1[[#This Row],[Alku KK]])-1)/3+1,0)</f>
        <v>2016Q1</v>
      </c>
      <c r="T3605" s="75" t="str">
        <f>YEAR(Taulukko1[[#This Row],[Loppu KK]])&amp;"Q"&amp;ROUNDDOWN((MONTH(Taulukko1[[#This Row],[Loppu KK]])-1)/3+1,0)</f>
        <v>2016Q2</v>
      </c>
      <c r="U3605" s="66">
        <f>IF(COUNT(Taulukko1[[#This Row],[Neuvottelujen alaiset ]])=1,Taulukko1[[#This Row],[Neuvottelujen alaiset ]],Taulukko1[[#This Row],[Vähennystarve]])</f>
        <v>25</v>
      </c>
      <c r="V3605" s="76">
        <f t="shared" si="564"/>
        <v>0.6</v>
      </c>
      <c r="W3605" s="76" t="str">
        <f t="shared" si="565"/>
        <v>NA</v>
      </c>
      <c r="X3605" s="76" t="str">
        <f t="shared" si="566"/>
        <v>NA</v>
      </c>
      <c r="Y3605" s="90" t="b">
        <f>AND(MONTH(Taulukko1[[#This Row],[Alku PVM]] )=6,DAY(Taulukko1[[#This Row],[Alku PVM]] )&gt;19)</f>
        <v>0</v>
      </c>
      <c r="Z3605" s="90" t="b">
        <f>AND(MONTH(Taulukko1[[#This Row],[Loppu PVM]] )=6,DAY(Taulukko1[[#This Row],[Loppu PVM]] )&gt;19)</f>
        <v>0</v>
      </c>
      <c r="AA3605" s="90" t="b">
        <f>OR(MONTH(Taulukko1[[#This Row],[Alku PVM]] )&lt;=5,AND(MONTH(Taulukko1[[#This Row],[Alku PVM]] )=6,DAY(Taulukko1[[#This Row],[Alku PVM]] )&lt;20))</f>
        <v>1</v>
      </c>
      <c r="AB3605" s="90" t="b">
        <f>OR(MONTH(Taulukko1[[#This Row],[Loppu PVM]])&lt;=5,AND(MONTH(Taulukko1[[#This Row],[Loppu PVM]] )=6,DAY(Taulukko1[[#This Row],[Loppu PVM]])&lt;20))</f>
        <v>1</v>
      </c>
      <c r="AC3605" s="90" t="b">
        <f>OR(MONTH(Taulukko1[[#This Row],[Alku PVM]] )&lt;=3,AND(MONTH(Taulukko1[[#This Row],[Alku PVM]] )=3))</f>
        <v>1</v>
      </c>
      <c r="AD3605" s="90" t="b">
        <f>OR(MONTH(Taulukko1[[#This Row],[Loppu PVM]] )&lt;=3,AND(MONTH(Taulukko1[[#This Row],[Loppu PVM]] )=3))</f>
        <v>0</v>
      </c>
      <c r="AE3605" s="90" t="b">
        <f>OR(MONTH(Taulukko1[[#This Row],[Alku PVM]] )&lt;=9,AND(MONTH(Taulukko1[[#This Row],[Alku PVM]] )=9))</f>
        <v>1</v>
      </c>
      <c r="AF3605" s="90" t="b">
        <f>OR(MONTH(Taulukko1[[#This Row],[Loppu PVM]])&lt;=9,AND(MONTH(Taulukko1[[#This Row],[Loppu PVM]] )=9))</f>
        <v>1</v>
      </c>
      <c r="AG3605" s="90" t="b">
        <f>OR(MONTH(Taulukko1[[#This Row],[Alku PVM]] )&lt;=6,AND(MONTH(Taulukko1[[#This Row],[Alku PVM]] )=6))</f>
        <v>1</v>
      </c>
      <c r="AH3605" s="90" t="b">
        <f>OR(MONTH(Taulukko1[[#This Row],[Loppu PVM]])&lt;=6,AND(MONTH(Taulukko1[[#This Row],[Loppu PVM]] )=6))</f>
        <v>1</v>
      </c>
    </row>
    <row r="3606" spans="1:34">
      <c r="A3606" s="69" t="s">
        <v>5148</v>
      </c>
      <c r="B3606" s="70">
        <v>42423</v>
      </c>
      <c r="C3606" s="69" t="s">
        <v>5188</v>
      </c>
      <c r="D3606" s="71" t="s">
        <v>25</v>
      </c>
      <c r="E3606" s="72"/>
      <c r="F3606" s="70"/>
      <c r="G3606" s="73"/>
      <c r="H3606" s="72"/>
      <c r="I3606" s="127">
        <f>INDEX('TOL2008'!B:B,MATCH(A3606,'TOL2008'!A:A,0))</f>
        <v>86102</v>
      </c>
      <c r="J3606" s="128" t="str">
        <f>INDEX(Pääluokka!$H$2:$H$100,MATCH(VALUE(LEFT(Taulukko1[[#This Row],[TOL2008]],2)),Pääluokka!$G$2:$G$100,0))</f>
        <v>Terveys- ja sosiaalipalvelut</v>
      </c>
      <c r="K3606" s="128" t="str">
        <f>INDEX(Pääluokka!$I$2:$I$100,MATCH(VALUE(LEFT(Taulukko1[[#This Row],[TOL2008]],2)),Pääluokka!$G$2:$G$100,0))</f>
        <v>Muut toimialat (O-Q, T-X)</v>
      </c>
      <c r="L3606" s="74" t="str">
        <f t="shared" si="567"/>
        <v>NA</v>
      </c>
      <c r="M3606" s="75">
        <f t="shared" si="568"/>
        <v>42423</v>
      </c>
      <c r="N3606" s="75">
        <f t="shared" si="569"/>
        <v>42474</v>
      </c>
      <c r="O3606" s="75">
        <f t="shared" si="560"/>
        <v>42401</v>
      </c>
      <c r="P3606" s="75">
        <f t="shared" si="561"/>
        <v>42461</v>
      </c>
      <c r="Q3606" s="41">
        <f t="shared" si="562"/>
        <v>2016</v>
      </c>
      <c r="R3606" s="41">
        <f t="shared" si="563"/>
        <v>2016</v>
      </c>
      <c r="S3606" s="75" t="str">
        <f>YEAR(Taulukko1[[#This Row],[Alku KK]])&amp;"Q"&amp;ROUNDDOWN((MONTH(Taulukko1[[#This Row],[Alku KK]])-1)/3+1,0)</f>
        <v>2016Q1</v>
      </c>
      <c r="T3606" s="75" t="str">
        <f>YEAR(Taulukko1[[#This Row],[Loppu KK]])&amp;"Q"&amp;ROUNDDOWN((MONTH(Taulukko1[[#This Row],[Loppu KK]])-1)/3+1,0)</f>
        <v>2016Q2</v>
      </c>
      <c r="U3606" s="66">
        <f>IF(COUNT(Taulukko1[[#This Row],[Neuvottelujen alaiset ]])=1,Taulukko1[[#This Row],[Neuvottelujen alaiset ]],Taulukko1[[#This Row],[Vähennystarve]])</f>
        <v>0</v>
      </c>
      <c r="V3606" s="76" t="str">
        <f t="shared" si="564"/>
        <v>NA</v>
      </c>
      <c r="W3606" s="76" t="str">
        <f t="shared" si="565"/>
        <v>NA</v>
      </c>
      <c r="X3606" s="76" t="str">
        <f t="shared" si="566"/>
        <v>NA</v>
      </c>
      <c r="Y3606" s="90" t="b">
        <f>AND(MONTH(Taulukko1[[#This Row],[Alku PVM]] )=6,DAY(Taulukko1[[#This Row],[Alku PVM]] )&gt;19)</f>
        <v>0</v>
      </c>
      <c r="Z3606" s="90" t="b">
        <f>AND(MONTH(Taulukko1[[#This Row],[Loppu PVM]] )=6,DAY(Taulukko1[[#This Row],[Loppu PVM]] )&gt;19)</f>
        <v>0</v>
      </c>
      <c r="AA3606" s="90" t="b">
        <f>OR(MONTH(Taulukko1[[#This Row],[Alku PVM]] )&lt;=5,AND(MONTH(Taulukko1[[#This Row],[Alku PVM]] )=6,DAY(Taulukko1[[#This Row],[Alku PVM]] )&lt;20))</f>
        <v>1</v>
      </c>
      <c r="AB3606" s="90" t="b">
        <f>OR(MONTH(Taulukko1[[#This Row],[Loppu PVM]])&lt;=5,AND(MONTH(Taulukko1[[#This Row],[Loppu PVM]] )=6,DAY(Taulukko1[[#This Row],[Loppu PVM]])&lt;20))</f>
        <v>1</v>
      </c>
      <c r="AC3606" s="90" t="b">
        <f>OR(MONTH(Taulukko1[[#This Row],[Alku PVM]] )&lt;=3,AND(MONTH(Taulukko1[[#This Row],[Alku PVM]] )=3))</f>
        <v>1</v>
      </c>
      <c r="AD3606" s="90" t="b">
        <f>OR(MONTH(Taulukko1[[#This Row],[Loppu PVM]] )&lt;=3,AND(MONTH(Taulukko1[[#This Row],[Loppu PVM]] )=3))</f>
        <v>0</v>
      </c>
      <c r="AE3606" s="90" t="b">
        <f>OR(MONTH(Taulukko1[[#This Row],[Alku PVM]] )&lt;=9,AND(MONTH(Taulukko1[[#This Row],[Alku PVM]] )=9))</f>
        <v>1</v>
      </c>
      <c r="AF3606" s="90" t="b">
        <f>OR(MONTH(Taulukko1[[#This Row],[Loppu PVM]])&lt;=9,AND(MONTH(Taulukko1[[#This Row],[Loppu PVM]] )=9))</f>
        <v>1</v>
      </c>
      <c r="AG3606" s="90" t="b">
        <f>OR(MONTH(Taulukko1[[#This Row],[Alku PVM]] )&lt;=6,AND(MONTH(Taulukko1[[#This Row],[Alku PVM]] )=6))</f>
        <v>1</v>
      </c>
      <c r="AH3606" s="90" t="b">
        <f>OR(MONTH(Taulukko1[[#This Row],[Loppu PVM]])&lt;=6,AND(MONTH(Taulukko1[[#This Row],[Loppu PVM]] )=6))</f>
        <v>1</v>
      </c>
    </row>
    <row r="3607" spans="1:34">
      <c r="A3607" s="69" t="s">
        <v>665</v>
      </c>
      <c r="B3607" s="70">
        <v>42424</v>
      </c>
      <c r="C3607" s="69" t="s">
        <v>5196</v>
      </c>
      <c r="D3607" s="71"/>
      <c r="E3607" s="72">
        <v>35</v>
      </c>
      <c r="F3607" s="70">
        <v>42453</v>
      </c>
      <c r="G3607" s="73">
        <v>2</v>
      </c>
      <c r="H3607" s="72">
        <v>230</v>
      </c>
      <c r="I3607" s="127">
        <f>INDEX('TOL2008'!B:B,MATCH(A3607,'TOL2008'!A:A,0))</f>
        <v>58130</v>
      </c>
      <c r="J3607" s="128" t="str">
        <f>INDEX(Pääluokka!$H$2:$H$100,MATCH(VALUE(LEFT(Taulukko1[[#This Row],[TOL2008]],2)),Pääluokka!$G$2:$G$100,0))</f>
        <v>Informaatio ja viestintä</v>
      </c>
      <c r="K3607" s="128" t="str">
        <f>INDEX(Pääluokka!$I$2:$I$100,MATCH(VALUE(LEFT(Taulukko1[[#This Row],[TOL2008]],2)),Pääluokka!$G$2:$G$100,0))</f>
        <v>Palvelualat (G-N, R, S)</v>
      </c>
      <c r="L3607" s="74">
        <f t="shared" si="567"/>
        <v>29</v>
      </c>
      <c r="M3607" s="75">
        <f t="shared" si="568"/>
        <v>42424</v>
      </c>
      <c r="N3607" s="75">
        <f t="shared" si="569"/>
        <v>42453</v>
      </c>
      <c r="O3607" s="75">
        <f t="shared" si="560"/>
        <v>42401</v>
      </c>
      <c r="P3607" s="75">
        <f t="shared" si="561"/>
        <v>42430</v>
      </c>
      <c r="Q3607" s="41">
        <f t="shared" si="562"/>
        <v>2016</v>
      </c>
      <c r="R3607" s="41">
        <f t="shared" si="563"/>
        <v>2016</v>
      </c>
      <c r="S3607" s="75" t="str">
        <f>YEAR(Taulukko1[[#This Row],[Alku KK]])&amp;"Q"&amp;ROUNDDOWN((MONTH(Taulukko1[[#This Row],[Alku KK]])-1)/3+1,0)</f>
        <v>2016Q1</v>
      </c>
      <c r="T3607" s="75" t="str">
        <f>YEAR(Taulukko1[[#This Row],[Loppu KK]])&amp;"Q"&amp;ROUNDDOWN((MONTH(Taulukko1[[#This Row],[Loppu KK]])-1)/3+1,0)</f>
        <v>2016Q1</v>
      </c>
      <c r="U3607" s="66">
        <f>IF(COUNT(Taulukko1[[#This Row],[Neuvottelujen alaiset ]])=1,Taulukko1[[#This Row],[Neuvottelujen alaiset ]],Taulukko1[[#This Row],[Vähennystarve]])</f>
        <v>230</v>
      </c>
      <c r="V3607" s="76">
        <f t="shared" si="564"/>
        <v>0.15217391304347827</v>
      </c>
      <c r="W3607" s="76">
        <f t="shared" si="565"/>
        <v>8.6956521739130436E-3</v>
      </c>
      <c r="X3607" s="76">
        <f t="shared" si="566"/>
        <v>5.7142857142857141E-2</v>
      </c>
      <c r="Y3607" s="90" t="b">
        <f>AND(MONTH(Taulukko1[[#This Row],[Alku PVM]] )=6,DAY(Taulukko1[[#This Row],[Alku PVM]] )&gt;19)</f>
        <v>0</v>
      </c>
      <c r="Z3607" s="90" t="b">
        <f>AND(MONTH(Taulukko1[[#This Row],[Loppu PVM]] )=6,DAY(Taulukko1[[#This Row],[Loppu PVM]] )&gt;19)</f>
        <v>0</v>
      </c>
      <c r="AA3607" s="90" t="b">
        <f>OR(MONTH(Taulukko1[[#This Row],[Alku PVM]] )&lt;=5,AND(MONTH(Taulukko1[[#This Row],[Alku PVM]] )=6,DAY(Taulukko1[[#This Row],[Alku PVM]] )&lt;20))</f>
        <v>1</v>
      </c>
      <c r="AB3607" s="90" t="b">
        <f>OR(MONTH(Taulukko1[[#This Row],[Loppu PVM]])&lt;=5,AND(MONTH(Taulukko1[[#This Row],[Loppu PVM]] )=6,DAY(Taulukko1[[#This Row],[Loppu PVM]])&lt;20))</f>
        <v>1</v>
      </c>
      <c r="AC3607" s="90" t="b">
        <f>OR(MONTH(Taulukko1[[#This Row],[Alku PVM]] )&lt;=3,AND(MONTH(Taulukko1[[#This Row],[Alku PVM]] )=3))</f>
        <v>1</v>
      </c>
      <c r="AD3607" s="90" t="b">
        <f>OR(MONTH(Taulukko1[[#This Row],[Loppu PVM]] )&lt;=3,AND(MONTH(Taulukko1[[#This Row],[Loppu PVM]] )=3))</f>
        <v>1</v>
      </c>
      <c r="AE3607" s="90" t="b">
        <f>OR(MONTH(Taulukko1[[#This Row],[Alku PVM]] )&lt;=9,AND(MONTH(Taulukko1[[#This Row],[Alku PVM]] )=9))</f>
        <v>1</v>
      </c>
      <c r="AF3607" s="90" t="b">
        <f>OR(MONTH(Taulukko1[[#This Row],[Loppu PVM]])&lt;=9,AND(MONTH(Taulukko1[[#This Row],[Loppu PVM]] )=9))</f>
        <v>1</v>
      </c>
      <c r="AG3607" s="90" t="b">
        <f>OR(MONTH(Taulukko1[[#This Row],[Alku PVM]] )&lt;=6,AND(MONTH(Taulukko1[[#This Row],[Alku PVM]] )=6))</f>
        <v>1</v>
      </c>
      <c r="AH3607" s="90" t="b">
        <f>OR(MONTH(Taulukko1[[#This Row],[Loppu PVM]])&lt;=6,AND(MONTH(Taulukko1[[#This Row],[Loppu PVM]] )=6))</f>
        <v>1</v>
      </c>
    </row>
    <row r="3608" spans="1:34">
      <c r="A3608" s="82" t="s">
        <v>5250</v>
      </c>
      <c r="B3608" s="83">
        <v>42424</v>
      </c>
      <c r="C3608" s="82"/>
      <c r="D3608" s="84">
        <v>34</v>
      </c>
      <c r="E3608" s="85"/>
      <c r="F3608" s="83">
        <v>42494</v>
      </c>
      <c r="G3608" s="86">
        <v>2</v>
      </c>
      <c r="H3608" s="85">
        <v>140</v>
      </c>
      <c r="I3608" s="130">
        <f>INDEX('TOL2008'!B:B,MATCH(A3608,'TOL2008'!A:A,0))</f>
        <v>85320</v>
      </c>
      <c r="J3608" s="131" t="str">
        <f>INDEX(Pääluokka!$H$2:$H$100,MATCH(VALUE(LEFT(Taulukko1[[#This Row],[TOL2008]],2)),Pääluokka!$G$2:$G$100,0))</f>
        <v>Koulutus</v>
      </c>
      <c r="K3608" s="131" t="str">
        <f>INDEX(Pääluokka!$I$2:$I$100,MATCH(VALUE(LEFT(Taulukko1[[#This Row],[TOL2008]],2)),Pääluokka!$G$2:$G$100,0))</f>
        <v>Muut toimialat (O-Q, T-X)</v>
      </c>
      <c r="L3608" s="87">
        <f t="shared" si="567"/>
        <v>70</v>
      </c>
      <c r="M3608" s="88">
        <f t="shared" si="568"/>
        <v>42424</v>
      </c>
      <c r="N3608" s="88">
        <f t="shared" si="569"/>
        <v>42494</v>
      </c>
      <c r="O3608" s="88">
        <f t="shared" si="560"/>
        <v>42401</v>
      </c>
      <c r="P3608" s="88">
        <f t="shared" si="561"/>
        <v>42491</v>
      </c>
      <c r="Q3608" s="41">
        <f t="shared" si="562"/>
        <v>2016</v>
      </c>
      <c r="R3608" s="41">
        <f t="shared" si="563"/>
        <v>2016</v>
      </c>
      <c r="S3608" s="88" t="str">
        <f>YEAR(Taulukko1[[#This Row],[Alku KK]])&amp;"Q"&amp;ROUNDDOWN((MONTH(Taulukko1[[#This Row],[Alku KK]])-1)/3+1,0)</f>
        <v>2016Q1</v>
      </c>
      <c r="T3608" s="88" t="str">
        <f>YEAR(Taulukko1[[#This Row],[Loppu KK]])&amp;"Q"&amp;ROUNDDOWN((MONTH(Taulukko1[[#This Row],[Loppu KK]])-1)/3+1,0)</f>
        <v>2016Q2</v>
      </c>
      <c r="U3608" s="89">
        <f>IF(COUNT(Taulukko1[[#This Row],[Neuvottelujen alaiset ]])=1,Taulukko1[[#This Row],[Neuvottelujen alaiset ]],Taulukko1[[#This Row],[Vähennystarve]])</f>
        <v>140</v>
      </c>
      <c r="V3608" s="90" t="str">
        <f t="shared" si="564"/>
        <v>NA</v>
      </c>
      <c r="W3608" s="90">
        <f t="shared" si="565"/>
        <v>1.4285714285714285E-2</v>
      </c>
      <c r="X3608" s="90" t="str">
        <f t="shared" si="566"/>
        <v>NA</v>
      </c>
      <c r="Y3608" s="90" t="b">
        <f>AND(MONTH(Taulukko1[[#This Row],[Alku PVM]] )=6,DAY(Taulukko1[[#This Row],[Alku PVM]] )&gt;19)</f>
        <v>0</v>
      </c>
      <c r="Z3608" s="90" t="b">
        <f>AND(MONTH(Taulukko1[[#This Row],[Loppu PVM]] )=6,DAY(Taulukko1[[#This Row],[Loppu PVM]] )&gt;19)</f>
        <v>0</v>
      </c>
      <c r="AA3608" s="90" t="b">
        <f>OR(MONTH(Taulukko1[[#This Row],[Alku PVM]] )&lt;=5,AND(MONTH(Taulukko1[[#This Row],[Alku PVM]] )=6,DAY(Taulukko1[[#This Row],[Alku PVM]] )&lt;20))</f>
        <v>1</v>
      </c>
      <c r="AB3608" s="90" t="b">
        <f>OR(MONTH(Taulukko1[[#This Row],[Loppu PVM]])&lt;=5,AND(MONTH(Taulukko1[[#This Row],[Loppu PVM]] )=6,DAY(Taulukko1[[#This Row],[Loppu PVM]])&lt;20))</f>
        <v>1</v>
      </c>
      <c r="AC3608" s="90" t="b">
        <f>OR(MONTH(Taulukko1[[#This Row],[Alku PVM]] )&lt;=3,AND(MONTH(Taulukko1[[#This Row],[Alku PVM]] )=3))</f>
        <v>1</v>
      </c>
      <c r="AD3608" s="90" t="b">
        <f>OR(MONTH(Taulukko1[[#This Row],[Loppu PVM]] )&lt;=3,AND(MONTH(Taulukko1[[#This Row],[Loppu PVM]] )=3))</f>
        <v>0</v>
      </c>
      <c r="AE3608" s="90" t="b">
        <f>OR(MONTH(Taulukko1[[#This Row],[Alku PVM]] )&lt;=9,AND(MONTH(Taulukko1[[#This Row],[Alku PVM]] )=9))</f>
        <v>1</v>
      </c>
      <c r="AF3608" s="90" t="b">
        <f>OR(MONTH(Taulukko1[[#This Row],[Loppu PVM]])&lt;=9,AND(MONTH(Taulukko1[[#This Row],[Loppu PVM]] )=9))</f>
        <v>1</v>
      </c>
      <c r="AG3608" s="90" t="b">
        <f>OR(MONTH(Taulukko1[[#This Row],[Alku PVM]] )&lt;=6,AND(MONTH(Taulukko1[[#This Row],[Alku PVM]] )=6))</f>
        <v>1</v>
      </c>
      <c r="AH3608" s="90" t="b">
        <f>OR(MONTH(Taulukko1[[#This Row],[Loppu PVM]])&lt;=6,AND(MONTH(Taulukko1[[#This Row],[Loppu PVM]] )=6))</f>
        <v>1</v>
      </c>
    </row>
    <row r="3609" spans="1:34">
      <c r="A3609" s="69" t="s">
        <v>4449</v>
      </c>
      <c r="B3609" s="70">
        <v>42425</v>
      </c>
      <c r="C3609" s="69" t="s">
        <v>5150</v>
      </c>
      <c r="D3609" s="71"/>
      <c r="E3609" s="72"/>
      <c r="F3609" s="70">
        <v>42471</v>
      </c>
      <c r="G3609" s="73">
        <v>9</v>
      </c>
      <c r="H3609" s="72">
        <v>9</v>
      </c>
      <c r="I3609" s="127">
        <f>INDEX('TOL2008'!B:B,MATCH(A3609,'TOL2008'!A:A,0))</f>
        <v>58130</v>
      </c>
      <c r="J3609" s="128" t="str">
        <f>INDEX(Pääluokka!$H$2:$H$100,MATCH(VALUE(LEFT(Taulukko1[[#This Row],[TOL2008]],2)),Pääluokka!$G$2:$G$100,0))</f>
        <v>Informaatio ja viestintä</v>
      </c>
      <c r="K3609" s="128" t="str">
        <f>INDEX(Pääluokka!$I$2:$I$100,MATCH(VALUE(LEFT(Taulukko1[[#This Row],[TOL2008]],2)),Pääluokka!$G$2:$G$100,0))</f>
        <v>Palvelualat (G-N, R, S)</v>
      </c>
      <c r="L3609" s="74">
        <f t="shared" si="567"/>
        <v>46</v>
      </c>
      <c r="M3609" s="75">
        <f t="shared" si="568"/>
        <v>42425</v>
      </c>
      <c r="N3609" s="75">
        <f t="shared" si="569"/>
        <v>42471</v>
      </c>
      <c r="O3609" s="75">
        <f t="shared" si="560"/>
        <v>42401</v>
      </c>
      <c r="P3609" s="75">
        <f t="shared" si="561"/>
        <v>42461</v>
      </c>
      <c r="Q3609" s="41">
        <f t="shared" si="562"/>
        <v>2016</v>
      </c>
      <c r="R3609" s="41">
        <f t="shared" si="563"/>
        <v>2016</v>
      </c>
      <c r="S3609" s="75" t="str">
        <f>YEAR(Taulukko1[[#This Row],[Alku KK]])&amp;"Q"&amp;ROUNDDOWN((MONTH(Taulukko1[[#This Row],[Alku KK]])-1)/3+1,0)</f>
        <v>2016Q1</v>
      </c>
      <c r="T3609" s="75" t="str">
        <f>YEAR(Taulukko1[[#This Row],[Loppu KK]])&amp;"Q"&amp;ROUNDDOWN((MONTH(Taulukko1[[#This Row],[Loppu KK]])-1)/3+1,0)</f>
        <v>2016Q2</v>
      </c>
      <c r="U3609" s="66">
        <f>IF(COUNT(Taulukko1[[#This Row],[Neuvottelujen alaiset ]])=1,Taulukko1[[#This Row],[Neuvottelujen alaiset ]],Taulukko1[[#This Row],[Vähennystarve]])</f>
        <v>9</v>
      </c>
      <c r="V3609" s="76" t="str">
        <f t="shared" si="564"/>
        <v>NA</v>
      </c>
      <c r="W3609" s="76">
        <f t="shared" si="565"/>
        <v>1</v>
      </c>
      <c r="X3609" s="76" t="str">
        <f t="shared" si="566"/>
        <v>NA</v>
      </c>
      <c r="Y3609" s="90" t="b">
        <f>AND(MONTH(Taulukko1[[#This Row],[Alku PVM]] )=6,DAY(Taulukko1[[#This Row],[Alku PVM]] )&gt;19)</f>
        <v>0</v>
      </c>
      <c r="Z3609" s="90" t="b">
        <f>AND(MONTH(Taulukko1[[#This Row],[Loppu PVM]] )=6,DAY(Taulukko1[[#This Row],[Loppu PVM]] )&gt;19)</f>
        <v>0</v>
      </c>
      <c r="AA3609" s="90" t="b">
        <f>OR(MONTH(Taulukko1[[#This Row],[Alku PVM]] )&lt;=5,AND(MONTH(Taulukko1[[#This Row],[Alku PVM]] )=6,DAY(Taulukko1[[#This Row],[Alku PVM]] )&lt;20))</f>
        <v>1</v>
      </c>
      <c r="AB3609" s="90" t="b">
        <f>OR(MONTH(Taulukko1[[#This Row],[Loppu PVM]])&lt;=5,AND(MONTH(Taulukko1[[#This Row],[Loppu PVM]] )=6,DAY(Taulukko1[[#This Row],[Loppu PVM]])&lt;20))</f>
        <v>1</v>
      </c>
      <c r="AC3609" s="90" t="b">
        <f>OR(MONTH(Taulukko1[[#This Row],[Alku PVM]] )&lt;=3,AND(MONTH(Taulukko1[[#This Row],[Alku PVM]] )=3))</f>
        <v>1</v>
      </c>
      <c r="AD3609" s="90" t="b">
        <f>OR(MONTH(Taulukko1[[#This Row],[Loppu PVM]] )&lt;=3,AND(MONTH(Taulukko1[[#This Row],[Loppu PVM]] )=3))</f>
        <v>0</v>
      </c>
      <c r="AE3609" s="90" t="b">
        <f>OR(MONTH(Taulukko1[[#This Row],[Alku PVM]] )&lt;=9,AND(MONTH(Taulukko1[[#This Row],[Alku PVM]] )=9))</f>
        <v>1</v>
      </c>
      <c r="AF3609" s="90" t="b">
        <f>OR(MONTH(Taulukko1[[#This Row],[Loppu PVM]])&lt;=9,AND(MONTH(Taulukko1[[#This Row],[Loppu PVM]] )=9))</f>
        <v>1</v>
      </c>
      <c r="AG3609" s="90" t="b">
        <f>OR(MONTH(Taulukko1[[#This Row],[Alku PVM]] )&lt;=6,AND(MONTH(Taulukko1[[#This Row],[Alku PVM]] )=6))</f>
        <v>1</v>
      </c>
      <c r="AH3609" s="90" t="b">
        <f>OR(MONTH(Taulukko1[[#This Row],[Loppu PVM]])&lt;=6,AND(MONTH(Taulukko1[[#This Row],[Loppu PVM]] )=6))</f>
        <v>1</v>
      </c>
    </row>
    <row r="3610" spans="1:34">
      <c r="A3610" s="82" t="s">
        <v>5244</v>
      </c>
      <c r="B3610" s="23">
        <v>42425</v>
      </c>
      <c r="C3610" s="21" t="s">
        <v>5303</v>
      </c>
      <c r="D3610" s="84"/>
      <c r="E3610" s="85">
        <v>40</v>
      </c>
      <c r="F3610" s="83">
        <v>42487</v>
      </c>
      <c r="G3610" s="86">
        <v>4</v>
      </c>
      <c r="H3610" s="85">
        <v>400</v>
      </c>
      <c r="I3610" s="130">
        <f>INDEX('TOL2008'!B:B,MATCH(A3610,'TOL2008'!A:A,0))</f>
        <v>85320</v>
      </c>
      <c r="J3610" s="131" t="str">
        <f>INDEX(Pääluokka!$H$2:$H$100,MATCH(VALUE(LEFT(Taulukko1[[#This Row],[TOL2008]],2)),Pääluokka!$G$2:$G$100,0))</f>
        <v>Koulutus</v>
      </c>
      <c r="K3610" s="131" t="str">
        <f>INDEX(Pääluokka!$I$2:$I$100,MATCH(VALUE(LEFT(Taulukko1[[#This Row],[TOL2008]],2)),Pääluokka!$G$2:$G$100,0))</f>
        <v>Muut toimialat (O-Q, T-X)</v>
      </c>
      <c r="L3610" s="87">
        <f t="shared" si="567"/>
        <v>62</v>
      </c>
      <c r="M3610" s="88">
        <f t="shared" si="568"/>
        <v>42425</v>
      </c>
      <c r="N3610" s="88">
        <f t="shared" si="569"/>
        <v>42487</v>
      </c>
      <c r="O3610" s="88">
        <f t="shared" si="560"/>
        <v>42401</v>
      </c>
      <c r="P3610" s="88">
        <f t="shared" si="561"/>
        <v>42461</v>
      </c>
      <c r="Q3610" s="41">
        <f t="shared" si="562"/>
        <v>2016</v>
      </c>
      <c r="R3610" s="41">
        <f t="shared" si="563"/>
        <v>2016</v>
      </c>
      <c r="S3610" s="88" t="str">
        <f>YEAR(Taulukko1[[#This Row],[Alku KK]])&amp;"Q"&amp;ROUNDDOWN((MONTH(Taulukko1[[#This Row],[Alku KK]])-1)/3+1,0)</f>
        <v>2016Q1</v>
      </c>
      <c r="T3610" s="88" t="str">
        <f>YEAR(Taulukko1[[#This Row],[Loppu KK]])&amp;"Q"&amp;ROUNDDOWN((MONTH(Taulukko1[[#This Row],[Loppu KK]])-1)/3+1,0)</f>
        <v>2016Q2</v>
      </c>
      <c r="U3610" s="89">
        <f>IF(COUNT(Taulukko1[[#This Row],[Neuvottelujen alaiset ]])=1,Taulukko1[[#This Row],[Neuvottelujen alaiset ]],Taulukko1[[#This Row],[Vähennystarve]])</f>
        <v>400</v>
      </c>
      <c r="V3610" s="90">
        <f t="shared" si="564"/>
        <v>0.1</v>
      </c>
      <c r="W3610" s="90">
        <f t="shared" si="565"/>
        <v>0.01</v>
      </c>
      <c r="X3610" s="90">
        <f t="shared" si="566"/>
        <v>0.1</v>
      </c>
      <c r="Y3610" s="90" t="b">
        <f>AND(MONTH(Taulukko1[[#This Row],[Alku PVM]] )=6,DAY(Taulukko1[[#This Row],[Alku PVM]] )&gt;19)</f>
        <v>0</v>
      </c>
      <c r="Z3610" s="90" t="b">
        <f>AND(MONTH(Taulukko1[[#This Row],[Loppu PVM]] )=6,DAY(Taulukko1[[#This Row],[Loppu PVM]] )&gt;19)</f>
        <v>0</v>
      </c>
      <c r="AA3610" s="90" t="b">
        <f>OR(MONTH(Taulukko1[[#This Row],[Alku PVM]] )&lt;=5,AND(MONTH(Taulukko1[[#This Row],[Alku PVM]] )=6,DAY(Taulukko1[[#This Row],[Alku PVM]] )&lt;20))</f>
        <v>1</v>
      </c>
      <c r="AB3610" s="90" t="b">
        <f>OR(MONTH(Taulukko1[[#This Row],[Loppu PVM]])&lt;=5,AND(MONTH(Taulukko1[[#This Row],[Loppu PVM]] )=6,DAY(Taulukko1[[#This Row],[Loppu PVM]])&lt;20))</f>
        <v>1</v>
      </c>
      <c r="AC3610" s="90" t="b">
        <f>OR(MONTH(Taulukko1[[#This Row],[Alku PVM]] )&lt;=3,AND(MONTH(Taulukko1[[#This Row],[Alku PVM]] )=3))</f>
        <v>1</v>
      </c>
      <c r="AD3610" s="90" t="b">
        <f>OR(MONTH(Taulukko1[[#This Row],[Loppu PVM]] )&lt;=3,AND(MONTH(Taulukko1[[#This Row],[Loppu PVM]] )=3))</f>
        <v>0</v>
      </c>
      <c r="AE3610" s="90" t="b">
        <f>OR(MONTH(Taulukko1[[#This Row],[Alku PVM]] )&lt;=9,AND(MONTH(Taulukko1[[#This Row],[Alku PVM]] )=9))</f>
        <v>1</v>
      </c>
      <c r="AF3610" s="90" t="b">
        <f>OR(MONTH(Taulukko1[[#This Row],[Loppu PVM]])&lt;=9,AND(MONTH(Taulukko1[[#This Row],[Loppu PVM]] )=9))</f>
        <v>1</v>
      </c>
      <c r="AG3610" s="90" t="b">
        <f>OR(MONTH(Taulukko1[[#This Row],[Alku PVM]] )&lt;=6,AND(MONTH(Taulukko1[[#This Row],[Alku PVM]] )=6))</f>
        <v>1</v>
      </c>
      <c r="AH3610" s="90" t="b">
        <f>OR(MONTH(Taulukko1[[#This Row],[Loppu PVM]])&lt;=6,AND(MONTH(Taulukko1[[#This Row],[Loppu PVM]] )=6))</f>
        <v>1</v>
      </c>
    </row>
    <row r="3611" spans="1:34">
      <c r="A3611" s="69" t="s">
        <v>5152</v>
      </c>
      <c r="B3611" s="70">
        <v>42426</v>
      </c>
      <c r="C3611" s="69" t="s">
        <v>1634</v>
      </c>
      <c r="D3611" s="71"/>
      <c r="E3611" s="72">
        <v>40</v>
      </c>
      <c r="F3611" s="70">
        <v>42488</v>
      </c>
      <c r="G3611" s="73">
        <v>4</v>
      </c>
      <c r="H3611" s="72">
        <v>40</v>
      </c>
      <c r="I3611" s="127">
        <f>INDEX('TOL2008'!B:B,MATCH(A3611,'TOL2008'!A:A,0))</f>
        <v>85000</v>
      </c>
      <c r="J3611" s="128" t="str">
        <f>INDEX(Pääluokka!$H$2:$H$100,MATCH(VALUE(LEFT(Taulukko1[[#This Row],[TOL2008]],2)),Pääluokka!$G$2:$G$100,0))</f>
        <v>Koulutus</v>
      </c>
      <c r="K3611" s="128" t="str">
        <f>INDEX(Pääluokka!$I$2:$I$100,MATCH(VALUE(LEFT(Taulukko1[[#This Row],[TOL2008]],2)),Pääluokka!$G$2:$G$100,0))</f>
        <v>Muut toimialat (O-Q, T-X)</v>
      </c>
      <c r="L3611" s="74">
        <f t="shared" si="567"/>
        <v>62</v>
      </c>
      <c r="M3611" s="75">
        <f t="shared" si="568"/>
        <v>42426</v>
      </c>
      <c r="N3611" s="75">
        <f t="shared" si="569"/>
        <v>42488</v>
      </c>
      <c r="O3611" s="75">
        <f t="shared" si="560"/>
        <v>42401</v>
      </c>
      <c r="P3611" s="75">
        <f t="shared" si="561"/>
        <v>42461</v>
      </c>
      <c r="Q3611" s="41">
        <f t="shared" si="562"/>
        <v>2016</v>
      </c>
      <c r="R3611" s="41">
        <f t="shared" si="563"/>
        <v>2016</v>
      </c>
      <c r="S3611" s="75" t="str">
        <f>YEAR(Taulukko1[[#This Row],[Alku KK]])&amp;"Q"&amp;ROUNDDOWN((MONTH(Taulukko1[[#This Row],[Alku KK]])-1)/3+1,0)</f>
        <v>2016Q1</v>
      </c>
      <c r="T3611" s="75" t="str">
        <f>YEAR(Taulukko1[[#This Row],[Loppu KK]])&amp;"Q"&amp;ROUNDDOWN((MONTH(Taulukko1[[#This Row],[Loppu KK]])-1)/3+1,0)</f>
        <v>2016Q2</v>
      </c>
      <c r="U3611" s="66">
        <f>IF(COUNT(Taulukko1[[#This Row],[Neuvottelujen alaiset ]])=1,Taulukko1[[#This Row],[Neuvottelujen alaiset ]],Taulukko1[[#This Row],[Vähennystarve]])</f>
        <v>40</v>
      </c>
      <c r="V3611" s="76">
        <f t="shared" si="564"/>
        <v>1</v>
      </c>
      <c r="W3611" s="76">
        <f t="shared" si="565"/>
        <v>0.1</v>
      </c>
      <c r="X3611" s="76">
        <f t="shared" si="566"/>
        <v>0.1</v>
      </c>
      <c r="Y3611" s="90" t="b">
        <f>AND(MONTH(Taulukko1[[#This Row],[Alku PVM]] )=6,DAY(Taulukko1[[#This Row],[Alku PVM]] )&gt;19)</f>
        <v>0</v>
      </c>
      <c r="Z3611" s="90" t="b">
        <f>AND(MONTH(Taulukko1[[#This Row],[Loppu PVM]] )=6,DAY(Taulukko1[[#This Row],[Loppu PVM]] )&gt;19)</f>
        <v>0</v>
      </c>
      <c r="AA3611" s="90" t="b">
        <f>OR(MONTH(Taulukko1[[#This Row],[Alku PVM]] )&lt;=5,AND(MONTH(Taulukko1[[#This Row],[Alku PVM]] )=6,DAY(Taulukko1[[#This Row],[Alku PVM]] )&lt;20))</f>
        <v>1</v>
      </c>
      <c r="AB3611" s="90" t="b">
        <f>OR(MONTH(Taulukko1[[#This Row],[Loppu PVM]])&lt;=5,AND(MONTH(Taulukko1[[#This Row],[Loppu PVM]] )=6,DAY(Taulukko1[[#This Row],[Loppu PVM]])&lt;20))</f>
        <v>1</v>
      </c>
      <c r="AC3611" s="90" t="b">
        <f>OR(MONTH(Taulukko1[[#This Row],[Alku PVM]] )&lt;=3,AND(MONTH(Taulukko1[[#This Row],[Alku PVM]] )=3))</f>
        <v>1</v>
      </c>
      <c r="AD3611" s="90" t="b">
        <f>OR(MONTH(Taulukko1[[#This Row],[Loppu PVM]] )&lt;=3,AND(MONTH(Taulukko1[[#This Row],[Loppu PVM]] )=3))</f>
        <v>0</v>
      </c>
      <c r="AE3611" s="90" t="b">
        <f>OR(MONTH(Taulukko1[[#This Row],[Alku PVM]] )&lt;=9,AND(MONTH(Taulukko1[[#This Row],[Alku PVM]] )=9))</f>
        <v>1</v>
      </c>
      <c r="AF3611" s="90" t="b">
        <f>OR(MONTH(Taulukko1[[#This Row],[Loppu PVM]])&lt;=9,AND(MONTH(Taulukko1[[#This Row],[Loppu PVM]] )=9))</f>
        <v>1</v>
      </c>
      <c r="AG3611" s="90" t="b">
        <f>OR(MONTH(Taulukko1[[#This Row],[Alku PVM]] )&lt;=6,AND(MONTH(Taulukko1[[#This Row],[Alku PVM]] )=6))</f>
        <v>1</v>
      </c>
      <c r="AH3611" s="90" t="b">
        <f>OR(MONTH(Taulukko1[[#This Row],[Loppu PVM]])&lt;=6,AND(MONTH(Taulukko1[[#This Row],[Loppu PVM]] )=6))</f>
        <v>1</v>
      </c>
    </row>
    <row r="3612" spans="1:34">
      <c r="A3612" s="69" t="s">
        <v>5173</v>
      </c>
      <c r="B3612" s="70">
        <v>42426</v>
      </c>
      <c r="C3612" s="69" t="s">
        <v>5174</v>
      </c>
      <c r="D3612" s="71"/>
      <c r="E3612" s="72">
        <v>8</v>
      </c>
      <c r="F3612" s="70"/>
      <c r="G3612" s="73"/>
      <c r="H3612" s="72">
        <v>164</v>
      </c>
      <c r="I3612" s="127">
        <f>INDEX('TOL2008'!B:B,MATCH(A3612,'TOL2008'!A:A,0))</f>
        <v>62010</v>
      </c>
      <c r="J3612" s="128" t="str">
        <f>INDEX(Pääluokka!$H$2:$H$100,MATCH(VALUE(LEFT(Taulukko1[[#This Row],[TOL2008]],2)),Pääluokka!$G$2:$G$100,0))</f>
        <v>Informaatio ja viestintä</v>
      </c>
      <c r="K3612" s="128" t="str">
        <f>INDEX(Pääluokka!$I$2:$I$100,MATCH(VALUE(LEFT(Taulukko1[[#This Row],[TOL2008]],2)),Pääluokka!$G$2:$G$100,0))</f>
        <v>Palvelualat (G-N, R, S)</v>
      </c>
      <c r="L3612" s="74" t="str">
        <f t="shared" si="567"/>
        <v>NA</v>
      </c>
      <c r="M3612" s="75">
        <f t="shared" si="568"/>
        <v>42426</v>
      </c>
      <c r="N3612" s="75">
        <f t="shared" si="569"/>
        <v>42477</v>
      </c>
      <c r="O3612" s="75">
        <f t="shared" si="560"/>
        <v>42401</v>
      </c>
      <c r="P3612" s="75">
        <f t="shared" si="561"/>
        <v>42461</v>
      </c>
      <c r="Q3612" s="41">
        <f t="shared" si="562"/>
        <v>2016</v>
      </c>
      <c r="R3612" s="41">
        <f t="shared" si="563"/>
        <v>2016</v>
      </c>
      <c r="S3612" s="75" t="str">
        <f>YEAR(Taulukko1[[#This Row],[Alku KK]])&amp;"Q"&amp;ROUNDDOWN((MONTH(Taulukko1[[#This Row],[Alku KK]])-1)/3+1,0)</f>
        <v>2016Q1</v>
      </c>
      <c r="T3612" s="75" t="str">
        <f>YEAR(Taulukko1[[#This Row],[Loppu KK]])&amp;"Q"&amp;ROUNDDOWN((MONTH(Taulukko1[[#This Row],[Loppu KK]])-1)/3+1,0)</f>
        <v>2016Q2</v>
      </c>
      <c r="U3612" s="66">
        <f>IF(COUNT(Taulukko1[[#This Row],[Neuvottelujen alaiset ]])=1,Taulukko1[[#This Row],[Neuvottelujen alaiset ]],Taulukko1[[#This Row],[Vähennystarve]])</f>
        <v>164</v>
      </c>
      <c r="V3612" s="76">
        <f t="shared" si="564"/>
        <v>4.878048780487805E-2</v>
      </c>
      <c r="W3612" s="76" t="str">
        <f t="shared" si="565"/>
        <v>NA</v>
      </c>
      <c r="X3612" s="76" t="str">
        <f t="shared" si="566"/>
        <v>NA</v>
      </c>
      <c r="Y3612" s="90" t="b">
        <f>AND(MONTH(Taulukko1[[#This Row],[Alku PVM]] )=6,DAY(Taulukko1[[#This Row],[Alku PVM]] )&gt;19)</f>
        <v>0</v>
      </c>
      <c r="Z3612" s="90" t="b">
        <f>AND(MONTH(Taulukko1[[#This Row],[Loppu PVM]] )=6,DAY(Taulukko1[[#This Row],[Loppu PVM]] )&gt;19)</f>
        <v>0</v>
      </c>
      <c r="AA3612" s="90" t="b">
        <f>OR(MONTH(Taulukko1[[#This Row],[Alku PVM]] )&lt;=5,AND(MONTH(Taulukko1[[#This Row],[Alku PVM]] )=6,DAY(Taulukko1[[#This Row],[Alku PVM]] )&lt;20))</f>
        <v>1</v>
      </c>
      <c r="AB3612" s="90" t="b">
        <f>OR(MONTH(Taulukko1[[#This Row],[Loppu PVM]])&lt;=5,AND(MONTH(Taulukko1[[#This Row],[Loppu PVM]] )=6,DAY(Taulukko1[[#This Row],[Loppu PVM]])&lt;20))</f>
        <v>1</v>
      </c>
      <c r="AC3612" s="90" t="b">
        <f>OR(MONTH(Taulukko1[[#This Row],[Alku PVM]] )&lt;=3,AND(MONTH(Taulukko1[[#This Row],[Alku PVM]] )=3))</f>
        <v>1</v>
      </c>
      <c r="AD3612" s="90" t="b">
        <f>OR(MONTH(Taulukko1[[#This Row],[Loppu PVM]] )&lt;=3,AND(MONTH(Taulukko1[[#This Row],[Loppu PVM]] )=3))</f>
        <v>0</v>
      </c>
      <c r="AE3612" s="90" t="b">
        <f>OR(MONTH(Taulukko1[[#This Row],[Alku PVM]] )&lt;=9,AND(MONTH(Taulukko1[[#This Row],[Alku PVM]] )=9))</f>
        <v>1</v>
      </c>
      <c r="AF3612" s="90" t="b">
        <f>OR(MONTH(Taulukko1[[#This Row],[Loppu PVM]])&lt;=9,AND(MONTH(Taulukko1[[#This Row],[Loppu PVM]] )=9))</f>
        <v>1</v>
      </c>
      <c r="AG3612" s="90" t="b">
        <f>OR(MONTH(Taulukko1[[#This Row],[Alku PVM]] )&lt;=6,AND(MONTH(Taulukko1[[#This Row],[Alku PVM]] )=6))</f>
        <v>1</v>
      </c>
      <c r="AH3612" s="90" t="b">
        <f>OR(MONTH(Taulukko1[[#This Row],[Loppu PVM]])&lt;=6,AND(MONTH(Taulukko1[[#This Row],[Loppu PVM]] )=6))</f>
        <v>1</v>
      </c>
    </row>
    <row r="3613" spans="1:34">
      <c r="A3613" s="25" t="s">
        <v>5143</v>
      </c>
      <c r="B3613" s="26">
        <v>42428</v>
      </c>
      <c r="C3613" s="25" t="s">
        <v>1634</v>
      </c>
      <c r="D3613" s="35"/>
      <c r="E3613" s="27">
        <v>25</v>
      </c>
      <c r="F3613" s="83">
        <v>42488</v>
      </c>
      <c r="G3613" s="86">
        <v>7</v>
      </c>
      <c r="H3613" s="27">
        <v>40</v>
      </c>
      <c r="I3613" s="126">
        <f>INDEX('TOL2008'!B:B,MATCH(A3613,'TOL2008'!A:A,0))</f>
        <v>94200</v>
      </c>
      <c r="J3613" s="133" t="str">
        <f>INDEX(Pääluokka!$H$2:$H$100,MATCH(VALUE(LEFT(Taulukko1[[#This Row],[TOL2008]],2)),Pääluokka!$G$2:$G$100,0))</f>
        <v>Muu palvelutoiminta</v>
      </c>
      <c r="K3613" s="133" t="str">
        <f>INDEX(Pääluokka!$I$2:$I$100,MATCH(VALUE(LEFT(Taulukko1[[#This Row],[TOL2008]],2)),Pääluokka!$G$2:$G$100,0))</f>
        <v>Palvelualat (G-N, R, S)</v>
      </c>
      <c r="L3613" s="41">
        <f t="shared" si="567"/>
        <v>60</v>
      </c>
      <c r="M3613" s="43">
        <f t="shared" si="568"/>
        <v>42428</v>
      </c>
      <c r="N3613" s="43">
        <f t="shared" si="569"/>
        <v>42488</v>
      </c>
      <c r="O3613" s="43">
        <f t="shared" si="560"/>
        <v>42401</v>
      </c>
      <c r="P3613" s="43">
        <f t="shared" si="561"/>
        <v>42461</v>
      </c>
      <c r="Q3613" s="41">
        <f t="shared" si="562"/>
        <v>2016</v>
      </c>
      <c r="R3613" s="41">
        <f t="shared" si="563"/>
        <v>2016</v>
      </c>
      <c r="S3613" s="43" t="str">
        <f>YEAR(Taulukko1[[#This Row],[Alku KK]])&amp;"Q"&amp;ROUNDDOWN((MONTH(Taulukko1[[#This Row],[Alku KK]])-1)/3+1,0)</f>
        <v>2016Q1</v>
      </c>
      <c r="T3613" s="43" t="str">
        <f>YEAR(Taulukko1[[#This Row],[Loppu KK]])&amp;"Q"&amp;ROUNDDOWN((MONTH(Taulukko1[[#This Row],[Loppu KK]])-1)/3+1,0)</f>
        <v>2016Q2</v>
      </c>
      <c r="U3613" s="66">
        <f>IF(COUNT(Taulukko1[[#This Row],[Neuvottelujen alaiset ]])=1,Taulukko1[[#This Row],[Neuvottelujen alaiset ]],Taulukko1[[#This Row],[Vähennystarve]])</f>
        <v>40</v>
      </c>
      <c r="V3613" s="44">
        <f t="shared" si="564"/>
        <v>0.625</v>
      </c>
      <c r="W3613" s="44">
        <f t="shared" si="565"/>
        <v>0.17499999999999999</v>
      </c>
      <c r="X3613" s="44">
        <f t="shared" si="566"/>
        <v>0.28000000000000003</v>
      </c>
      <c r="Y3613" s="90" t="b">
        <f>AND(MONTH(Taulukko1[[#This Row],[Alku PVM]] )=6,DAY(Taulukko1[[#This Row],[Alku PVM]] )&gt;19)</f>
        <v>0</v>
      </c>
      <c r="Z3613" s="90" t="b">
        <f>AND(MONTH(Taulukko1[[#This Row],[Loppu PVM]] )=6,DAY(Taulukko1[[#This Row],[Loppu PVM]] )&gt;19)</f>
        <v>0</v>
      </c>
      <c r="AA3613" s="90" t="b">
        <f>OR(MONTH(Taulukko1[[#This Row],[Alku PVM]] )&lt;=5,AND(MONTH(Taulukko1[[#This Row],[Alku PVM]] )=6,DAY(Taulukko1[[#This Row],[Alku PVM]] )&lt;20))</f>
        <v>1</v>
      </c>
      <c r="AB3613" s="90" t="b">
        <f>OR(MONTH(Taulukko1[[#This Row],[Loppu PVM]])&lt;=5,AND(MONTH(Taulukko1[[#This Row],[Loppu PVM]] )=6,DAY(Taulukko1[[#This Row],[Loppu PVM]])&lt;20))</f>
        <v>1</v>
      </c>
      <c r="AC3613" s="90" t="b">
        <f>OR(MONTH(Taulukko1[[#This Row],[Alku PVM]] )&lt;=3,AND(MONTH(Taulukko1[[#This Row],[Alku PVM]] )=3))</f>
        <v>1</v>
      </c>
      <c r="AD3613" s="90" t="b">
        <f>OR(MONTH(Taulukko1[[#This Row],[Loppu PVM]] )&lt;=3,AND(MONTH(Taulukko1[[#This Row],[Loppu PVM]] )=3))</f>
        <v>0</v>
      </c>
      <c r="AE3613" s="90" t="b">
        <f>OR(MONTH(Taulukko1[[#This Row],[Alku PVM]] )&lt;=9,AND(MONTH(Taulukko1[[#This Row],[Alku PVM]] )=9))</f>
        <v>1</v>
      </c>
      <c r="AF3613" s="90" t="b">
        <f>OR(MONTH(Taulukko1[[#This Row],[Loppu PVM]])&lt;=9,AND(MONTH(Taulukko1[[#This Row],[Loppu PVM]] )=9))</f>
        <v>1</v>
      </c>
      <c r="AG3613" s="90" t="b">
        <f>OR(MONTH(Taulukko1[[#This Row],[Alku PVM]] )&lt;=6,AND(MONTH(Taulukko1[[#This Row],[Alku PVM]] )=6))</f>
        <v>1</v>
      </c>
      <c r="AH3613" s="90" t="b">
        <f>OR(MONTH(Taulukko1[[#This Row],[Loppu PVM]])&lt;=6,AND(MONTH(Taulukko1[[#This Row],[Loppu PVM]] )=6))</f>
        <v>1</v>
      </c>
    </row>
    <row r="3614" spans="1:34">
      <c r="A3614" s="21" t="s">
        <v>1162</v>
      </c>
      <c r="B3614" s="70">
        <v>42429</v>
      </c>
      <c r="C3614" s="69" t="s">
        <v>5175</v>
      </c>
      <c r="D3614" s="71"/>
      <c r="E3614" s="72"/>
      <c r="F3614" s="70">
        <v>42440</v>
      </c>
      <c r="G3614" s="73">
        <v>18</v>
      </c>
      <c r="H3614" s="72">
        <v>18</v>
      </c>
      <c r="I3614" s="127">
        <f>INDEX('TOL2008'!B:B,MATCH(A3614,'TOL2008'!A:A,0))</f>
        <v>68310</v>
      </c>
      <c r="J3614" s="128" t="str">
        <f>INDEX(Pääluokka!$H$2:$H$100,MATCH(VALUE(LEFT(Taulukko1[[#This Row],[TOL2008]],2)),Pääluokka!$G$2:$G$100,0))</f>
        <v>Kiinteistöalan toiminta</v>
      </c>
      <c r="K3614" s="128" t="str">
        <f>INDEX(Pääluokka!$I$2:$I$100,MATCH(VALUE(LEFT(Taulukko1[[#This Row],[TOL2008]],2)),Pääluokka!$G$2:$G$100,0))</f>
        <v>Palvelualat (G-N, R, S)</v>
      </c>
      <c r="L3614" s="74">
        <f t="shared" si="567"/>
        <v>11</v>
      </c>
      <c r="M3614" s="75">
        <f t="shared" si="568"/>
        <v>42429</v>
      </c>
      <c r="N3614" s="75">
        <f t="shared" si="569"/>
        <v>42440</v>
      </c>
      <c r="O3614" s="75">
        <f t="shared" si="560"/>
        <v>42401</v>
      </c>
      <c r="P3614" s="75">
        <f t="shared" si="561"/>
        <v>42430</v>
      </c>
      <c r="Q3614" s="41">
        <f t="shared" si="562"/>
        <v>2016</v>
      </c>
      <c r="R3614" s="41">
        <f t="shared" si="563"/>
        <v>2016</v>
      </c>
      <c r="S3614" s="75" t="str">
        <f>YEAR(Taulukko1[[#This Row],[Alku KK]])&amp;"Q"&amp;ROUNDDOWN((MONTH(Taulukko1[[#This Row],[Alku KK]])-1)/3+1,0)</f>
        <v>2016Q1</v>
      </c>
      <c r="T3614" s="75" t="str">
        <f>YEAR(Taulukko1[[#This Row],[Loppu KK]])&amp;"Q"&amp;ROUNDDOWN((MONTH(Taulukko1[[#This Row],[Loppu KK]])-1)/3+1,0)</f>
        <v>2016Q1</v>
      </c>
      <c r="U3614" s="66">
        <f>IF(COUNT(Taulukko1[[#This Row],[Neuvottelujen alaiset ]])=1,Taulukko1[[#This Row],[Neuvottelujen alaiset ]],Taulukko1[[#This Row],[Vähennystarve]])</f>
        <v>18</v>
      </c>
      <c r="V3614" s="76" t="str">
        <f t="shared" si="564"/>
        <v>NA</v>
      </c>
      <c r="W3614" s="76">
        <f t="shared" si="565"/>
        <v>1</v>
      </c>
      <c r="X3614" s="76" t="str">
        <f t="shared" si="566"/>
        <v>NA</v>
      </c>
      <c r="Y3614" s="90" t="b">
        <f>AND(MONTH(Taulukko1[[#This Row],[Alku PVM]] )=6,DAY(Taulukko1[[#This Row],[Alku PVM]] )&gt;19)</f>
        <v>0</v>
      </c>
      <c r="Z3614" s="90" t="b">
        <f>AND(MONTH(Taulukko1[[#This Row],[Loppu PVM]] )=6,DAY(Taulukko1[[#This Row],[Loppu PVM]] )&gt;19)</f>
        <v>0</v>
      </c>
      <c r="AA3614" s="90" t="b">
        <f>OR(MONTH(Taulukko1[[#This Row],[Alku PVM]] )&lt;=5,AND(MONTH(Taulukko1[[#This Row],[Alku PVM]] )=6,DAY(Taulukko1[[#This Row],[Alku PVM]] )&lt;20))</f>
        <v>1</v>
      </c>
      <c r="AB3614" s="90" t="b">
        <f>OR(MONTH(Taulukko1[[#This Row],[Loppu PVM]])&lt;=5,AND(MONTH(Taulukko1[[#This Row],[Loppu PVM]] )=6,DAY(Taulukko1[[#This Row],[Loppu PVM]])&lt;20))</f>
        <v>1</v>
      </c>
      <c r="AC3614" s="90" t="b">
        <f>OR(MONTH(Taulukko1[[#This Row],[Alku PVM]] )&lt;=3,AND(MONTH(Taulukko1[[#This Row],[Alku PVM]] )=3))</f>
        <v>1</v>
      </c>
      <c r="AD3614" s="90" t="b">
        <f>OR(MONTH(Taulukko1[[#This Row],[Loppu PVM]] )&lt;=3,AND(MONTH(Taulukko1[[#This Row],[Loppu PVM]] )=3))</f>
        <v>1</v>
      </c>
      <c r="AE3614" s="90" t="b">
        <f>OR(MONTH(Taulukko1[[#This Row],[Alku PVM]] )&lt;=9,AND(MONTH(Taulukko1[[#This Row],[Alku PVM]] )=9))</f>
        <v>1</v>
      </c>
      <c r="AF3614" s="90" t="b">
        <f>OR(MONTH(Taulukko1[[#This Row],[Loppu PVM]])&lt;=9,AND(MONTH(Taulukko1[[#This Row],[Loppu PVM]] )=9))</f>
        <v>1</v>
      </c>
      <c r="AG3614" s="90" t="b">
        <f>OR(MONTH(Taulukko1[[#This Row],[Alku PVM]] )&lt;=6,AND(MONTH(Taulukko1[[#This Row],[Alku PVM]] )=6))</f>
        <v>1</v>
      </c>
      <c r="AH3614" s="90" t="b">
        <f>OR(MONTH(Taulukko1[[#This Row],[Loppu PVM]])&lt;=6,AND(MONTH(Taulukko1[[#This Row],[Loppu PVM]] )=6))</f>
        <v>1</v>
      </c>
    </row>
    <row r="3615" spans="1:34">
      <c r="A3615" s="21" t="s">
        <v>472</v>
      </c>
      <c r="B3615" s="70">
        <v>42429</v>
      </c>
      <c r="C3615" s="21" t="s">
        <v>5158</v>
      </c>
      <c r="D3615" s="35" t="s">
        <v>25</v>
      </c>
      <c r="E3615" s="72"/>
      <c r="F3615" s="70">
        <v>42487</v>
      </c>
      <c r="G3615" s="73">
        <v>3</v>
      </c>
      <c r="H3615" s="72">
        <v>26</v>
      </c>
      <c r="I3615" s="127">
        <f>INDEX('TOL2008'!B:B,MATCH(A3615,'TOL2008'!A:A,0))</f>
        <v>58130</v>
      </c>
      <c r="J3615" s="128" t="str">
        <f>INDEX(Pääluokka!$H$2:$H$100,MATCH(VALUE(LEFT(Taulukko1[[#This Row],[TOL2008]],2)),Pääluokka!$G$2:$G$100,0))</f>
        <v>Informaatio ja viestintä</v>
      </c>
      <c r="K3615" s="128" t="str">
        <f>INDEX(Pääluokka!$I$2:$I$100,MATCH(VALUE(LEFT(Taulukko1[[#This Row],[TOL2008]],2)),Pääluokka!$G$2:$G$100,0))</f>
        <v>Palvelualat (G-N, R, S)</v>
      </c>
      <c r="L3615" s="74">
        <f t="shared" si="567"/>
        <v>58</v>
      </c>
      <c r="M3615" s="75">
        <f t="shared" si="568"/>
        <v>42429</v>
      </c>
      <c r="N3615" s="75">
        <f t="shared" si="569"/>
        <v>42487</v>
      </c>
      <c r="O3615" s="75">
        <f t="shared" si="560"/>
        <v>42401</v>
      </c>
      <c r="P3615" s="75">
        <f t="shared" si="561"/>
        <v>42461</v>
      </c>
      <c r="Q3615" s="41">
        <f t="shared" si="562"/>
        <v>2016</v>
      </c>
      <c r="R3615" s="41">
        <f t="shared" si="563"/>
        <v>2016</v>
      </c>
      <c r="S3615" s="75" t="str">
        <f>YEAR(Taulukko1[[#This Row],[Alku KK]])&amp;"Q"&amp;ROUNDDOWN((MONTH(Taulukko1[[#This Row],[Alku KK]])-1)/3+1,0)</f>
        <v>2016Q1</v>
      </c>
      <c r="T3615" s="75" t="str">
        <f>YEAR(Taulukko1[[#This Row],[Loppu KK]])&amp;"Q"&amp;ROUNDDOWN((MONTH(Taulukko1[[#This Row],[Loppu KK]])-1)/3+1,0)</f>
        <v>2016Q2</v>
      </c>
      <c r="U3615" s="66">
        <f>IF(COUNT(Taulukko1[[#This Row],[Neuvottelujen alaiset ]])=1,Taulukko1[[#This Row],[Neuvottelujen alaiset ]],Taulukko1[[#This Row],[Vähennystarve]])</f>
        <v>26</v>
      </c>
      <c r="V3615" s="76" t="str">
        <f t="shared" si="564"/>
        <v>NA</v>
      </c>
      <c r="W3615" s="76">
        <f t="shared" si="565"/>
        <v>0.11538461538461539</v>
      </c>
      <c r="X3615" s="76" t="str">
        <f t="shared" si="566"/>
        <v>NA</v>
      </c>
      <c r="Y3615" s="90" t="b">
        <f>AND(MONTH(Taulukko1[[#This Row],[Alku PVM]] )=6,DAY(Taulukko1[[#This Row],[Alku PVM]] )&gt;19)</f>
        <v>0</v>
      </c>
      <c r="Z3615" s="90" t="b">
        <f>AND(MONTH(Taulukko1[[#This Row],[Loppu PVM]] )=6,DAY(Taulukko1[[#This Row],[Loppu PVM]] )&gt;19)</f>
        <v>0</v>
      </c>
      <c r="AA3615" s="90" t="b">
        <f>OR(MONTH(Taulukko1[[#This Row],[Alku PVM]] )&lt;=5,AND(MONTH(Taulukko1[[#This Row],[Alku PVM]] )=6,DAY(Taulukko1[[#This Row],[Alku PVM]] )&lt;20))</f>
        <v>1</v>
      </c>
      <c r="AB3615" s="90" t="b">
        <f>OR(MONTH(Taulukko1[[#This Row],[Loppu PVM]])&lt;=5,AND(MONTH(Taulukko1[[#This Row],[Loppu PVM]] )=6,DAY(Taulukko1[[#This Row],[Loppu PVM]])&lt;20))</f>
        <v>1</v>
      </c>
      <c r="AC3615" s="90" t="b">
        <f>OR(MONTH(Taulukko1[[#This Row],[Alku PVM]] )&lt;=3,AND(MONTH(Taulukko1[[#This Row],[Alku PVM]] )=3))</f>
        <v>1</v>
      </c>
      <c r="AD3615" s="90" t="b">
        <f>OR(MONTH(Taulukko1[[#This Row],[Loppu PVM]] )&lt;=3,AND(MONTH(Taulukko1[[#This Row],[Loppu PVM]] )=3))</f>
        <v>0</v>
      </c>
      <c r="AE3615" s="90" t="b">
        <f>OR(MONTH(Taulukko1[[#This Row],[Alku PVM]] )&lt;=9,AND(MONTH(Taulukko1[[#This Row],[Alku PVM]] )=9))</f>
        <v>1</v>
      </c>
      <c r="AF3615" s="90" t="b">
        <f>OR(MONTH(Taulukko1[[#This Row],[Loppu PVM]])&lt;=9,AND(MONTH(Taulukko1[[#This Row],[Loppu PVM]] )=9))</f>
        <v>1</v>
      </c>
      <c r="AG3615" s="90" t="b">
        <f>OR(MONTH(Taulukko1[[#This Row],[Alku PVM]] )&lt;=6,AND(MONTH(Taulukko1[[#This Row],[Alku PVM]] )=6))</f>
        <v>1</v>
      </c>
      <c r="AH3615" s="90" t="b">
        <f>OR(MONTH(Taulukko1[[#This Row],[Loppu PVM]])&lt;=6,AND(MONTH(Taulukko1[[#This Row],[Loppu PVM]] )=6))</f>
        <v>1</v>
      </c>
    </row>
    <row r="3616" spans="1:34">
      <c r="A3616" s="69" t="s">
        <v>4442</v>
      </c>
      <c r="B3616" s="70">
        <v>42429</v>
      </c>
      <c r="C3616" s="69" t="s">
        <v>5122</v>
      </c>
      <c r="D3616" s="71"/>
      <c r="E3616" s="72">
        <v>18</v>
      </c>
      <c r="F3616" s="70"/>
      <c r="G3616" s="73"/>
      <c r="H3616" s="72">
        <v>18</v>
      </c>
      <c r="I3616" s="127">
        <f>INDEX('TOL2008'!B:B,MATCH(A3616,'TOL2008'!A:A,0))</f>
        <v>46461</v>
      </c>
      <c r="J3616" s="128" t="str">
        <f>INDEX(Pääluokka!$H$2:$H$100,MATCH(VALUE(LEFT(Taulukko1[[#This Row],[TOL2008]],2)),Pääluokka!$G$2:$G$100,0))</f>
        <v>Tukku- ja vähittäiskauppa; moottoriajoneuvojen ja moottoripyörien korjaus</v>
      </c>
      <c r="K3616" s="128" t="str">
        <f>INDEX(Pääluokka!$I$2:$I$100,MATCH(VALUE(LEFT(Taulukko1[[#This Row],[TOL2008]],2)),Pääluokka!$G$2:$G$100,0))</f>
        <v>Palvelualat (G-N, R, S)</v>
      </c>
      <c r="L3616" s="74" t="str">
        <f t="shared" si="567"/>
        <v>NA</v>
      </c>
      <c r="M3616" s="75">
        <f t="shared" si="568"/>
        <v>42429</v>
      </c>
      <c r="N3616" s="75">
        <f t="shared" si="569"/>
        <v>42480</v>
      </c>
      <c r="O3616" s="75">
        <f t="shared" si="560"/>
        <v>42401</v>
      </c>
      <c r="P3616" s="75">
        <f t="shared" si="561"/>
        <v>42461</v>
      </c>
      <c r="Q3616" s="41">
        <f t="shared" si="562"/>
        <v>2016</v>
      </c>
      <c r="R3616" s="41">
        <f t="shared" si="563"/>
        <v>2016</v>
      </c>
      <c r="S3616" s="75" t="str">
        <f>YEAR(Taulukko1[[#This Row],[Alku KK]])&amp;"Q"&amp;ROUNDDOWN((MONTH(Taulukko1[[#This Row],[Alku KK]])-1)/3+1,0)</f>
        <v>2016Q1</v>
      </c>
      <c r="T3616" s="75" t="str">
        <f>YEAR(Taulukko1[[#This Row],[Loppu KK]])&amp;"Q"&amp;ROUNDDOWN((MONTH(Taulukko1[[#This Row],[Loppu KK]])-1)/3+1,0)</f>
        <v>2016Q2</v>
      </c>
      <c r="U3616" s="66">
        <f>IF(COUNT(Taulukko1[[#This Row],[Neuvottelujen alaiset ]])=1,Taulukko1[[#This Row],[Neuvottelujen alaiset ]],Taulukko1[[#This Row],[Vähennystarve]])</f>
        <v>18</v>
      </c>
      <c r="V3616" s="76">
        <f t="shared" si="564"/>
        <v>1</v>
      </c>
      <c r="W3616" s="76" t="str">
        <f t="shared" si="565"/>
        <v>NA</v>
      </c>
      <c r="X3616" s="76" t="str">
        <f t="shared" si="566"/>
        <v>NA</v>
      </c>
      <c r="Y3616" s="90" t="b">
        <f>AND(MONTH(Taulukko1[[#This Row],[Alku PVM]] )=6,DAY(Taulukko1[[#This Row],[Alku PVM]] )&gt;19)</f>
        <v>0</v>
      </c>
      <c r="Z3616" s="90" t="b">
        <f>AND(MONTH(Taulukko1[[#This Row],[Loppu PVM]] )=6,DAY(Taulukko1[[#This Row],[Loppu PVM]] )&gt;19)</f>
        <v>0</v>
      </c>
      <c r="AA3616" s="90" t="b">
        <f>OR(MONTH(Taulukko1[[#This Row],[Alku PVM]] )&lt;=5,AND(MONTH(Taulukko1[[#This Row],[Alku PVM]] )=6,DAY(Taulukko1[[#This Row],[Alku PVM]] )&lt;20))</f>
        <v>1</v>
      </c>
      <c r="AB3616" s="90" t="b">
        <f>OR(MONTH(Taulukko1[[#This Row],[Loppu PVM]])&lt;=5,AND(MONTH(Taulukko1[[#This Row],[Loppu PVM]] )=6,DAY(Taulukko1[[#This Row],[Loppu PVM]])&lt;20))</f>
        <v>1</v>
      </c>
      <c r="AC3616" s="90" t="b">
        <f>OR(MONTH(Taulukko1[[#This Row],[Alku PVM]] )&lt;=3,AND(MONTH(Taulukko1[[#This Row],[Alku PVM]] )=3))</f>
        <v>1</v>
      </c>
      <c r="AD3616" s="90" t="b">
        <f>OR(MONTH(Taulukko1[[#This Row],[Loppu PVM]] )&lt;=3,AND(MONTH(Taulukko1[[#This Row],[Loppu PVM]] )=3))</f>
        <v>0</v>
      </c>
      <c r="AE3616" s="90" t="b">
        <f>OR(MONTH(Taulukko1[[#This Row],[Alku PVM]] )&lt;=9,AND(MONTH(Taulukko1[[#This Row],[Alku PVM]] )=9))</f>
        <v>1</v>
      </c>
      <c r="AF3616" s="90" t="b">
        <f>OR(MONTH(Taulukko1[[#This Row],[Loppu PVM]])&lt;=9,AND(MONTH(Taulukko1[[#This Row],[Loppu PVM]] )=9))</f>
        <v>1</v>
      </c>
      <c r="AG3616" s="90" t="b">
        <f>OR(MONTH(Taulukko1[[#This Row],[Alku PVM]] )&lt;=6,AND(MONTH(Taulukko1[[#This Row],[Alku PVM]] )=6))</f>
        <v>1</v>
      </c>
      <c r="AH3616" s="90" t="b">
        <f>OR(MONTH(Taulukko1[[#This Row],[Loppu PVM]])&lt;=6,AND(MONTH(Taulukko1[[#This Row],[Loppu PVM]] )=6))</f>
        <v>1</v>
      </c>
    </row>
    <row r="3617" spans="1:34">
      <c r="A3617" s="25" t="s">
        <v>5161</v>
      </c>
      <c r="B3617" s="26">
        <v>42431</v>
      </c>
      <c r="C3617" s="25" t="s">
        <v>5162</v>
      </c>
      <c r="D3617" s="35"/>
      <c r="E3617" s="27">
        <v>36</v>
      </c>
      <c r="F3617" s="26">
        <v>42479</v>
      </c>
      <c r="G3617" s="33">
        <v>17</v>
      </c>
      <c r="H3617" s="27">
        <v>79</v>
      </c>
      <c r="I3617" s="126">
        <f>INDEX('TOL2008'!B:B,MATCH(A3617,'TOL2008'!A:A,0))</f>
        <v>56290</v>
      </c>
      <c r="J3617" s="133" t="str">
        <f>INDEX(Pääluokka!$H$2:$H$100,MATCH(VALUE(LEFT(Taulukko1[[#This Row],[TOL2008]],2)),Pääluokka!$G$2:$G$100,0))</f>
        <v>Majoitus- ja ravitsemistoiminta</v>
      </c>
      <c r="K3617" s="133" t="str">
        <f>INDEX(Pääluokka!$I$2:$I$100,MATCH(VALUE(LEFT(Taulukko1[[#This Row],[TOL2008]],2)),Pääluokka!$G$2:$G$100,0))</f>
        <v>Palvelualat (G-N, R, S)</v>
      </c>
      <c r="L3617" s="41">
        <f t="shared" si="567"/>
        <v>48</v>
      </c>
      <c r="M3617" s="43">
        <f t="shared" si="568"/>
        <v>42431</v>
      </c>
      <c r="N3617" s="43">
        <f t="shared" si="569"/>
        <v>42479</v>
      </c>
      <c r="O3617" s="43">
        <f t="shared" si="560"/>
        <v>42430</v>
      </c>
      <c r="P3617" s="43">
        <f t="shared" si="561"/>
        <v>42461</v>
      </c>
      <c r="Q3617" s="41">
        <f t="shared" si="562"/>
        <v>2016</v>
      </c>
      <c r="R3617" s="41">
        <f t="shared" si="563"/>
        <v>2016</v>
      </c>
      <c r="S3617" s="43" t="str">
        <f>YEAR(Taulukko1[[#This Row],[Alku KK]])&amp;"Q"&amp;ROUNDDOWN((MONTH(Taulukko1[[#This Row],[Alku KK]])-1)/3+1,0)</f>
        <v>2016Q1</v>
      </c>
      <c r="T3617" s="43" t="str">
        <f>YEAR(Taulukko1[[#This Row],[Loppu KK]])&amp;"Q"&amp;ROUNDDOWN((MONTH(Taulukko1[[#This Row],[Loppu KK]])-1)/3+1,0)</f>
        <v>2016Q2</v>
      </c>
      <c r="U3617" s="66">
        <f>IF(COUNT(Taulukko1[[#This Row],[Neuvottelujen alaiset ]])=1,Taulukko1[[#This Row],[Neuvottelujen alaiset ]],Taulukko1[[#This Row],[Vähennystarve]])</f>
        <v>79</v>
      </c>
      <c r="V3617" s="44">
        <f t="shared" si="564"/>
        <v>0.45569620253164556</v>
      </c>
      <c r="W3617" s="44">
        <f t="shared" si="565"/>
        <v>0.21518987341772153</v>
      </c>
      <c r="X3617" s="44">
        <f t="shared" si="566"/>
        <v>0.47222222222222221</v>
      </c>
      <c r="Y3617" s="90" t="b">
        <f>AND(MONTH(Taulukko1[[#This Row],[Alku PVM]] )=6,DAY(Taulukko1[[#This Row],[Alku PVM]] )&gt;19)</f>
        <v>0</v>
      </c>
      <c r="Z3617" s="90" t="b">
        <f>AND(MONTH(Taulukko1[[#This Row],[Loppu PVM]] )=6,DAY(Taulukko1[[#This Row],[Loppu PVM]] )&gt;19)</f>
        <v>0</v>
      </c>
      <c r="AA3617" s="90" t="b">
        <f>OR(MONTH(Taulukko1[[#This Row],[Alku PVM]] )&lt;=5,AND(MONTH(Taulukko1[[#This Row],[Alku PVM]] )=6,DAY(Taulukko1[[#This Row],[Alku PVM]] )&lt;20))</f>
        <v>1</v>
      </c>
      <c r="AB3617" s="90" t="b">
        <f>OR(MONTH(Taulukko1[[#This Row],[Loppu PVM]])&lt;=5,AND(MONTH(Taulukko1[[#This Row],[Loppu PVM]] )=6,DAY(Taulukko1[[#This Row],[Loppu PVM]])&lt;20))</f>
        <v>1</v>
      </c>
      <c r="AC3617" s="90" t="b">
        <f>OR(MONTH(Taulukko1[[#This Row],[Alku PVM]] )&lt;=3,AND(MONTH(Taulukko1[[#This Row],[Alku PVM]] )=3))</f>
        <v>1</v>
      </c>
      <c r="AD3617" s="90" t="b">
        <f>OR(MONTH(Taulukko1[[#This Row],[Loppu PVM]] )&lt;=3,AND(MONTH(Taulukko1[[#This Row],[Loppu PVM]] )=3))</f>
        <v>0</v>
      </c>
      <c r="AE3617" s="90" t="b">
        <f>OR(MONTH(Taulukko1[[#This Row],[Alku PVM]] )&lt;=9,AND(MONTH(Taulukko1[[#This Row],[Alku PVM]] )=9))</f>
        <v>1</v>
      </c>
      <c r="AF3617" s="90" t="b">
        <f>OR(MONTH(Taulukko1[[#This Row],[Loppu PVM]])&lt;=9,AND(MONTH(Taulukko1[[#This Row],[Loppu PVM]] )=9))</f>
        <v>1</v>
      </c>
      <c r="AG3617" s="90" t="b">
        <f>OR(MONTH(Taulukko1[[#This Row],[Alku PVM]] )&lt;=6,AND(MONTH(Taulukko1[[#This Row],[Alku PVM]] )=6))</f>
        <v>1</v>
      </c>
      <c r="AH3617" s="90" t="b">
        <f>OR(MONTH(Taulukko1[[#This Row],[Loppu PVM]])&lt;=6,AND(MONTH(Taulukko1[[#This Row],[Loppu PVM]] )=6))</f>
        <v>1</v>
      </c>
    </row>
    <row r="3618" spans="1:34">
      <c r="A3618" s="69" t="s">
        <v>5163</v>
      </c>
      <c r="B3618" s="70">
        <v>42432</v>
      </c>
      <c r="C3618" s="69" t="s">
        <v>5164</v>
      </c>
      <c r="D3618" s="71" t="s">
        <v>25</v>
      </c>
      <c r="E3618" s="72">
        <v>12</v>
      </c>
      <c r="F3618" s="70"/>
      <c r="G3618" s="73"/>
      <c r="H3618" s="72">
        <v>12</v>
      </c>
      <c r="I3618" s="127">
        <f>INDEX('TOL2008'!B:B,MATCH(A3618,'TOL2008'!A:A,0))</f>
        <v>88999</v>
      </c>
      <c r="J3618" s="128" t="str">
        <f>INDEX(Pääluokka!$H$2:$H$100,MATCH(VALUE(LEFT(Taulukko1[[#This Row],[TOL2008]],2)),Pääluokka!$G$2:$G$100,0))</f>
        <v>Terveys- ja sosiaalipalvelut</v>
      </c>
      <c r="K3618" s="128" t="str">
        <f>INDEX(Pääluokka!$I$2:$I$100,MATCH(VALUE(LEFT(Taulukko1[[#This Row],[TOL2008]],2)),Pääluokka!$G$2:$G$100,0))</f>
        <v>Muut toimialat (O-Q, T-X)</v>
      </c>
      <c r="L3618" s="74" t="str">
        <f t="shared" si="567"/>
        <v>NA</v>
      </c>
      <c r="M3618" s="75">
        <f t="shared" si="568"/>
        <v>42432</v>
      </c>
      <c r="N3618" s="75">
        <f t="shared" si="569"/>
        <v>42483</v>
      </c>
      <c r="O3618" s="75">
        <f t="shared" si="560"/>
        <v>42430</v>
      </c>
      <c r="P3618" s="75">
        <f t="shared" si="561"/>
        <v>42461</v>
      </c>
      <c r="Q3618" s="41">
        <f t="shared" si="562"/>
        <v>2016</v>
      </c>
      <c r="R3618" s="41">
        <f t="shared" si="563"/>
        <v>2016</v>
      </c>
      <c r="S3618" s="75" t="str">
        <f>YEAR(Taulukko1[[#This Row],[Alku KK]])&amp;"Q"&amp;ROUNDDOWN((MONTH(Taulukko1[[#This Row],[Alku KK]])-1)/3+1,0)</f>
        <v>2016Q1</v>
      </c>
      <c r="T3618" s="75" t="str">
        <f>YEAR(Taulukko1[[#This Row],[Loppu KK]])&amp;"Q"&amp;ROUNDDOWN((MONTH(Taulukko1[[#This Row],[Loppu KK]])-1)/3+1,0)</f>
        <v>2016Q2</v>
      </c>
      <c r="U3618" s="66">
        <f>IF(COUNT(Taulukko1[[#This Row],[Neuvottelujen alaiset ]])=1,Taulukko1[[#This Row],[Neuvottelujen alaiset ]],Taulukko1[[#This Row],[Vähennystarve]])</f>
        <v>12</v>
      </c>
      <c r="V3618" s="76">
        <f t="shared" si="564"/>
        <v>1</v>
      </c>
      <c r="W3618" s="76" t="str">
        <f t="shared" si="565"/>
        <v>NA</v>
      </c>
      <c r="X3618" s="76" t="str">
        <f t="shared" si="566"/>
        <v>NA</v>
      </c>
      <c r="Y3618" s="90" t="b">
        <f>AND(MONTH(Taulukko1[[#This Row],[Alku PVM]] )=6,DAY(Taulukko1[[#This Row],[Alku PVM]] )&gt;19)</f>
        <v>0</v>
      </c>
      <c r="Z3618" s="90" t="b">
        <f>AND(MONTH(Taulukko1[[#This Row],[Loppu PVM]] )=6,DAY(Taulukko1[[#This Row],[Loppu PVM]] )&gt;19)</f>
        <v>0</v>
      </c>
      <c r="AA3618" s="90" t="b">
        <f>OR(MONTH(Taulukko1[[#This Row],[Alku PVM]] )&lt;=5,AND(MONTH(Taulukko1[[#This Row],[Alku PVM]] )=6,DAY(Taulukko1[[#This Row],[Alku PVM]] )&lt;20))</f>
        <v>1</v>
      </c>
      <c r="AB3618" s="90" t="b">
        <f>OR(MONTH(Taulukko1[[#This Row],[Loppu PVM]])&lt;=5,AND(MONTH(Taulukko1[[#This Row],[Loppu PVM]] )=6,DAY(Taulukko1[[#This Row],[Loppu PVM]])&lt;20))</f>
        <v>1</v>
      </c>
      <c r="AC3618" s="90" t="b">
        <f>OR(MONTH(Taulukko1[[#This Row],[Alku PVM]] )&lt;=3,AND(MONTH(Taulukko1[[#This Row],[Alku PVM]] )=3))</f>
        <v>1</v>
      </c>
      <c r="AD3618" s="90" t="b">
        <f>OR(MONTH(Taulukko1[[#This Row],[Loppu PVM]] )&lt;=3,AND(MONTH(Taulukko1[[#This Row],[Loppu PVM]] )=3))</f>
        <v>0</v>
      </c>
      <c r="AE3618" s="90" t="b">
        <f>OR(MONTH(Taulukko1[[#This Row],[Alku PVM]] )&lt;=9,AND(MONTH(Taulukko1[[#This Row],[Alku PVM]] )=9))</f>
        <v>1</v>
      </c>
      <c r="AF3618" s="90" t="b">
        <f>OR(MONTH(Taulukko1[[#This Row],[Loppu PVM]])&lt;=9,AND(MONTH(Taulukko1[[#This Row],[Loppu PVM]] )=9))</f>
        <v>1</v>
      </c>
      <c r="AG3618" s="90" t="b">
        <f>OR(MONTH(Taulukko1[[#This Row],[Alku PVM]] )&lt;=6,AND(MONTH(Taulukko1[[#This Row],[Alku PVM]] )=6))</f>
        <v>1</v>
      </c>
      <c r="AH3618" s="90" t="b">
        <f>OR(MONTH(Taulukko1[[#This Row],[Loppu PVM]])&lt;=6,AND(MONTH(Taulukko1[[#This Row],[Loppu PVM]] )=6))</f>
        <v>1</v>
      </c>
    </row>
    <row r="3619" spans="1:34">
      <c r="A3619" s="82" t="s">
        <v>5282</v>
      </c>
      <c r="B3619" s="83"/>
      <c r="C3619" s="82" t="s">
        <v>5243</v>
      </c>
      <c r="D3619" s="84">
        <v>6</v>
      </c>
      <c r="E3619" s="85"/>
      <c r="F3619" s="83">
        <v>42487</v>
      </c>
      <c r="G3619" s="86">
        <v>10</v>
      </c>
      <c r="H3619" s="85">
        <v>10</v>
      </c>
      <c r="I3619" s="130">
        <f>INDEX('TOL2008'!B:B,MATCH(A3619,'TOL2008'!A:A,0))</f>
        <v>52291</v>
      </c>
      <c r="J3619" s="131" t="str">
        <f>INDEX(Pääluokka!$H$2:$H$100,MATCH(VALUE(LEFT(Taulukko1[[#This Row],[TOL2008]],2)),Pääluokka!$G$2:$G$100,0))</f>
        <v>Kuljetus ja varastointi</v>
      </c>
      <c r="K3619" s="131" t="str">
        <f>INDEX(Pääluokka!$I$2:$I$100,MATCH(VALUE(LEFT(Taulukko1[[#This Row],[TOL2008]],2)),Pääluokka!$G$2:$G$100,0))</f>
        <v>Palvelualat (G-N, R, S)</v>
      </c>
      <c r="L3619" s="87" t="str">
        <f t="shared" si="567"/>
        <v>NA</v>
      </c>
      <c r="M3619" s="88">
        <f t="shared" si="568"/>
        <v>42436</v>
      </c>
      <c r="N3619" s="88">
        <f t="shared" si="569"/>
        <v>42487</v>
      </c>
      <c r="O3619" s="88">
        <f t="shared" si="560"/>
        <v>42430</v>
      </c>
      <c r="P3619" s="88">
        <f t="shared" si="561"/>
        <v>42461</v>
      </c>
      <c r="Q3619" s="41">
        <f t="shared" si="562"/>
        <v>2016</v>
      </c>
      <c r="R3619" s="41">
        <f t="shared" si="563"/>
        <v>2016</v>
      </c>
      <c r="S3619" s="88" t="str">
        <f>YEAR(Taulukko1[[#This Row],[Alku KK]])&amp;"Q"&amp;ROUNDDOWN((MONTH(Taulukko1[[#This Row],[Alku KK]])-1)/3+1,0)</f>
        <v>2016Q1</v>
      </c>
      <c r="T3619" s="88" t="str">
        <f>YEAR(Taulukko1[[#This Row],[Loppu KK]])&amp;"Q"&amp;ROUNDDOWN((MONTH(Taulukko1[[#This Row],[Loppu KK]])-1)/3+1,0)</f>
        <v>2016Q2</v>
      </c>
      <c r="U3619" s="89">
        <f>IF(COUNT(Taulukko1[[#This Row],[Neuvottelujen alaiset ]])=1,Taulukko1[[#This Row],[Neuvottelujen alaiset ]],Taulukko1[[#This Row],[Vähennystarve]])</f>
        <v>10</v>
      </c>
      <c r="V3619" s="90" t="str">
        <f t="shared" si="564"/>
        <v>NA</v>
      </c>
      <c r="W3619" s="90">
        <f t="shared" si="565"/>
        <v>1</v>
      </c>
      <c r="X3619" s="90" t="str">
        <f t="shared" si="566"/>
        <v>NA</v>
      </c>
      <c r="Y3619" s="90" t="b">
        <f>AND(MONTH(Taulukko1[[#This Row],[Alku PVM]] )=6,DAY(Taulukko1[[#This Row],[Alku PVM]] )&gt;19)</f>
        <v>0</v>
      </c>
      <c r="Z3619" s="90" t="b">
        <f>AND(MONTH(Taulukko1[[#This Row],[Loppu PVM]] )=6,DAY(Taulukko1[[#This Row],[Loppu PVM]] )&gt;19)</f>
        <v>0</v>
      </c>
      <c r="AA3619" s="90" t="b">
        <f>OR(MONTH(Taulukko1[[#This Row],[Alku PVM]] )&lt;=5,AND(MONTH(Taulukko1[[#This Row],[Alku PVM]] )=6,DAY(Taulukko1[[#This Row],[Alku PVM]] )&lt;20))</f>
        <v>1</v>
      </c>
      <c r="AB3619" s="90" t="b">
        <f>OR(MONTH(Taulukko1[[#This Row],[Loppu PVM]])&lt;=5,AND(MONTH(Taulukko1[[#This Row],[Loppu PVM]] )=6,DAY(Taulukko1[[#This Row],[Loppu PVM]])&lt;20))</f>
        <v>1</v>
      </c>
      <c r="AC3619" s="90" t="b">
        <f>OR(MONTH(Taulukko1[[#This Row],[Alku PVM]] )&lt;=3,AND(MONTH(Taulukko1[[#This Row],[Alku PVM]] )=3))</f>
        <v>1</v>
      </c>
      <c r="AD3619" s="90" t="b">
        <f>OR(MONTH(Taulukko1[[#This Row],[Loppu PVM]] )&lt;=3,AND(MONTH(Taulukko1[[#This Row],[Loppu PVM]] )=3))</f>
        <v>0</v>
      </c>
      <c r="AE3619" s="90" t="b">
        <f>OR(MONTH(Taulukko1[[#This Row],[Alku PVM]] )&lt;=9,AND(MONTH(Taulukko1[[#This Row],[Alku PVM]] )=9))</f>
        <v>1</v>
      </c>
      <c r="AF3619" s="90" t="b">
        <f>OR(MONTH(Taulukko1[[#This Row],[Loppu PVM]])&lt;=9,AND(MONTH(Taulukko1[[#This Row],[Loppu PVM]] )=9))</f>
        <v>1</v>
      </c>
      <c r="AG3619" s="90" t="b">
        <f>OR(MONTH(Taulukko1[[#This Row],[Alku PVM]] )&lt;=6,AND(MONTH(Taulukko1[[#This Row],[Alku PVM]] )=6))</f>
        <v>1</v>
      </c>
      <c r="AH3619" s="90" t="b">
        <f>OR(MONTH(Taulukko1[[#This Row],[Loppu PVM]])&lt;=6,AND(MONTH(Taulukko1[[#This Row],[Loppu PVM]] )=6))</f>
        <v>1</v>
      </c>
    </row>
    <row r="3620" spans="1:34">
      <c r="A3620" s="69" t="s">
        <v>4872</v>
      </c>
      <c r="B3620" s="70">
        <v>42437</v>
      </c>
      <c r="C3620" s="69" t="s">
        <v>5166</v>
      </c>
      <c r="D3620" s="71"/>
      <c r="E3620" s="72">
        <v>24</v>
      </c>
      <c r="F3620" s="70"/>
      <c r="G3620" s="73"/>
      <c r="H3620" s="72">
        <v>24</v>
      </c>
      <c r="I3620" s="127">
        <f>INDEX('TOL2008'!B:B,MATCH(A3620,'TOL2008'!A:A,0))</f>
        <v>55101</v>
      </c>
      <c r="J3620" s="128" t="str">
        <f>INDEX(Pääluokka!$H$2:$H$100,MATCH(VALUE(LEFT(Taulukko1[[#This Row],[TOL2008]],2)),Pääluokka!$G$2:$G$100,0))</f>
        <v>Majoitus- ja ravitsemistoiminta</v>
      </c>
      <c r="K3620" s="128" t="str">
        <f>INDEX(Pääluokka!$I$2:$I$100,MATCH(VALUE(LEFT(Taulukko1[[#This Row],[TOL2008]],2)),Pääluokka!$G$2:$G$100,0))</f>
        <v>Palvelualat (G-N, R, S)</v>
      </c>
      <c r="L3620" s="74" t="str">
        <f t="shared" si="567"/>
        <v>NA</v>
      </c>
      <c r="M3620" s="75">
        <f t="shared" si="568"/>
        <v>42437</v>
      </c>
      <c r="N3620" s="75">
        <f t="shared" si="569"/>
        <v>42488</v>
      </c>
      <c r="O3620" s="75">
        <f t="shared" si="560"/>
        <v>42430</v>
      </c>
      <c r="P3620" s="75">
        <f t="shared" si="561"/>
        <v>42461</v>
      </c>
      <c r="Q3620" s="41">
        <f t="shared" si="562"/>
        <v>2016</v>
      </c>
      <c r="R3620" s="41">
        <f t="shared" si="563"/>
        <v>2016</v>
      </c>
      <c r="S3620" s="75" t="str">
        <f>YEAR(Taulukko1[[#This Row],[Alku KK]])&amp;"Q"&amp;ROUNDDOWN((MONTH(Taulukko1[[#This Row],[Alku KK]])-1)/3+1,0)</f>
        <v>2016Q1</v>
      </c>
      <c r="T3620" s="75" t="str">
        <f>YEAR(Taulukko1[[#This Row],[Loppu KK]])&amp;"Q"&amp;ROUNDDOWN((MONTH(Taulukko1[[#This Row],[Loppu KK]])-1)/3+1,0)</f>
        <v>2016Q2</v>
      </c>
      <c r="U3620" s="66">
        <f>IF(COUNT(Taulukko1[[#This Row],[Neuvottelujen alaiset ]])=1,Taulukko1[[#This Row],[Neuvottelujen alaiset ]],Taulukko1[[#This Row],[Vähennystarve]])</f>
        <v>24</v>
      </c>
      <c r="V3620" s="76">
        <f t="shared" si="564"/>
        <v>1</v>
      </c>
      <c r="W3620" s="76" t="str">
        <f t="shared" si="565"/>
        <v>NA</v>
      </c>
      <c r="X3620" s="76" t="str">
        <f t="shared" si="566"/>
        <v>NA</v>
      </c>
      <c r="Y3620" s="90" t="b">
        <f>AND(MONTH(Taulukko1[[#This Row],[Alku PVM]] )=6,DAY(Taulukko1[[#This Row],[Alku PVM]] )&gt;19)</f>
        <v>0</v>
      </c>
      <c r="Z3620" s="90" t="b">
        <f>AND(MONTH(Taulukko1[[#This Row],[Loppu PVM]] )=6,DAY(Taulukko1[[#This Row],[Loppu PVM]] )&gt;19)</f>
        <v>0</v>
      </c>
      <c r="AA3620" s="90" t="b">
        <f>OR(MONTH(Taulukko1[[#This Row],[Alku PVM]] )&lt;=5,AND(MONTH(Taulukko1[[#This Row],[Alku PVM]] )=6,DAY(Taulukko1[[#This Row],[Alku PVM]] )&lt;20))</f>
        <v>1</v>
      </c>
      <c r="AB3620" s="90" t="b">
        <f>OR(MONTH(Taulukko1[[#This Row],[Loppu PVM]])&lt;=5,AND(MONTH(Taulukko1[[#This Row],[Loppu PVM]] )=6,DAY(Taulukko1[[#This Row],[Loppu PVM]])&lt;20))</f>
        <v>1</v>
      </c>
      <c r="AC3620" s="90" t="b">
        <f>OR(MONTH(Taulukko1[[#This Row],[Alku PVM]] )&lt;=3,AND(MONTH(Taulukko1[[#This Row],[Alku PVM]] )=3))</f>
        <v>1</v>
      </c>
      <c r="AD3620" s="90" t="b">
        <f>OR(MONTH(Taulukko1[[#This Row],[Loppu PVM]] )&lt;=3,AND(MONTH(Taulukko1[[#This Row],[Loppu PVM]] )=3))</f>
        <v>0</v>
      </c>
      <c r="AE3620" s="90" t="b">
        <f>OR(MONTH(Taulukko1[[#This Row],[Alku PVM]] )&lt;=9,AND(MONTH(Taulukko1[[#This Row],[Alku PVM]] )=9))</f>
        <v>1</v>
      </c>
      <c r="AF3620" s="90" t="b">
        <f>OR(MONTH(Taulukko1[[#This Row],[Loppu PVM]])&lt;=9,AND(MONTH(Taulukko1[[#This Row],[Loppu PVM]] )=9))</f>
        <v>1</v>
      </c>
      <c r="AG3620" s="90" t="b">
        <f>OR(MONTH(Taulukko1[[#This Row],[Alku PVM]] )&lt;=6,AND(MONTH(Taulukko1[[#This Row],[Alku PVM]] )=6))</f>
        <v>1</v>
      </c>
      <c r="AH3620" s="90" t="b">
        <f>OR(MONTH(Taulukko1[[#This Row],[Loppu PVM]])&lt;=6,AND(MONTH(Taulukko1[[#This Row],[Loppu PVM]] )=6))</f>
        <v>1</v>
      </c>
    </row>
    <row r="3621" spans="1:34">
      <c r="A3621" s="25" t="s">
        <v>99</v>
      </c>
      <c r="B3621" s="70">
        <v>42440</v>
      </c>
      <c r="C3621" s="69" t="s">
        <v>1634</v>
      </c>
      <c r="D3621" s="71"/>
      <c r="E3621" s="72">
        <v>100</v>
      </c>
      <c r="F3621" s="70">
        <v>42507</v>
      </c>
      <c r="G3621" s="73">
        <v>94</v>
      </c>
      <c r="H3621" s="72">
        <v>1000</v>
      </c>
      <c r="I3621" s="127">
        <f>INDEX('TOL2008'!B:B,MATCH(A3621,'TOL2008'!A:A,0))</f>
        <v>72200</v>
      </c>
      <c r="J3621" s="128" t="str">
        <f>INDEX(Pääluokka!$H$2:$H$100,MATCH(VALUE(LEFT(Taulukko1[[#This Row],[TOL2008]],2)),Pääluokka!$G$2:$G$100,0))</f>
        <v>Ammatillinen, tieteellinen ja tekninen toiminta</v>
      </c>
      <c r="K3621" s="128" t="str">
        <f>INDEX(Pääluokka!$I$2:$I$100,MATCH(VALUE(LEFT(Taulukko1[[#This Row],[TOL2008]],2)),Pääluokka!$G$2:$G$100,0))</f>
        <v>Palvelualat (G-N, R, S)</v>
      </c>
      <c r="L3621" s="74">
        <f t="shared" si="567"/>
        <v>67</v>
      </c>
      <c r="M3621" s="75">
        <f t="shared" si="568"/>
        <v>42440</v>
      </c>
      <c r="N3621" s="75">
        <f t="shared" si="569"/>
        <v>42507</v>
      </c>
      <c r="O3621" s="75">
        <f t="shared" si="560"/>
        <v>42430</v>
      </c>
      <c r="P3621" s="75">
        <f t="shared" si="561"/>
        <v>42491</v>
      </c>
      <c r="Q3621" s="41">
        <f t="shared" si="562"/>
        <v>2016</v>
      </c>
      <c r="R3621" s="41">
        <f t="shared" si="563"/>
        <v>2016</v>
      </c>
      <c r="S3621" s="75" t="str">
        <f>YEAR(Taulukko1[[#This Row],[Alku KK]])&amp;"Q"&amp;ROUNDDOWN((MONTH(Taulukko1[[#This Row],[Alku KK]])-1)/3+1,0)</f>
        <v>2016Q1</v>
      </c>
      <c r="T3621" s="75" t="str">
        <f>YEAR(Taulukko1[[#This Row],[Loppu KK]])&amp;"Q"&amp;ROUNDDOWN((MONTH(Taulukko1[[#This Row],[Loppu KK]])-1)/3+1,0)</f>
        <v>2016Q2</v>
      </c>
      <c r="U3621" s="66">
        <f>IF(COUNT(Taulukko1[[#This Row],[Neuvottelujen alaiset ]])=1,Taulukko1[[#This Row],[Neuvottelujen alaiset ]],Taulukko1[[#This Row],[Vähennystarve]])</f>
        <v>1000</v>
      </c>
      <c r="V3621" s="76">
        <f t="shared" si="564"/>
        <v>0.1</v>
      </c>
      <c r="W3621" s="76">
        <f t="shared" si="565"/>
        <v>9.4E-2</v>
      </c>
      <c r="X3621" s="76">
        <f t="shared" si="566"/>
        <v>0.94</v>
      </c>
      <c r="Y3621" s="90" t="b">
        <f>AND(MONTH(Taulukko1[[#This Row],[Alku PVM]] )=6,DAY(Taulukko1[[#This Row],[Alku PVM]] )&gt;19)</f>
        <v>0</v>
      </c>
      <c r="Z3621" s="90" t="b">
        <f>AND(MONTH(Taulukko1[[#This Row],[Loppu PVM]] )=6,DAY(Taulukko1[[#This Row],[Loppu PVM]] )&gt;19)</f>
        <v>0</v>
      </c>
      <c r="AA3621" s="90" t="b">
        <f>OR(MONTH(Taulukko1[[#This Row],[Alku PVM]] )&lt;=5,AND(MONTH(Taulukko1[[#This Row],[Alku PVM]] )=6,DAY(Taulukko1[[#This Row],[Alku PVM]] )&lt;20))</f>
        <v>1</v>
      </c>
      <c r="AB3621" s="90" t="b">
        <f>OR(MONTH(Taulukko1[[#This Row],[Loppu PVM]])&lt;=5,AND(MONTH(Taulukko1[[#This Row],[Loppu PVM]] )=6,DAY(Taulukko1[[#This Row],[Loppu PVM]])&lt;20))</f>
        <v>1</v>
      </c>
      <c r="AC3621" s="90" t="b">
        <f>OR(MONTH(Taulukko1[[#This Row],[Alku PVM]] )&lt;=3,AND(MONTH(Taulukko1[[#This Row],[Alku PVM]] )=3))</f>
        <v>1</v>
      </c>
      <c r="AD3621" s="90" t="b">
        <f>OR(MONTH(Taulukko1[[#This Row],[Loppu PVM]] )&lt;=3,AND(MONTH(Taulukko1[[#This Row],[Loppu PVM]] )=3))</f>
        <v>0</v>
      </c>
      <c r="AE3621" s="90" t="b">
        <f>OR(MONTH(Taulukko1[[#This Row],[Alku PVM]] )&lt;=9,AND(MONTH(Taulukko1[[#This Row],[Alku PVM]] )=9))</f>
        <v>1</v>
      </c>
      <c r="AF3621" s="90" t="b">
        <f>OR(MONTH(Taulukko1[[#This Row],[Loppu PVM]])&lt;=9,AND(MONTH(Taulukko1[[#This Row],[Loppu PVM]] )=9))</f>
        <v>1</v>
      </c>
      <c r="AG3621" s="90" t="b">
        <f>OR(MONTH(Taulukko1[[#This Row],[Alku PVM]] )&lt;=6,AND(MONTH(Taulukko1[[#This Row],[Alku PVM]] )=6))</f>
        <v>1</v>
      </c>
      <c r="AH3621" s="90" t="b">
        <f>OR(MONTH(Taulukko1[[#This Row],[Loppu PVM]])&lt;=6,AND(MONTH(Taulukko1[[#This Row],[Loppu PVM]] )=6))</f>
        <v>1</v>
      </c>
    </row>
    <row r="3622" spans="1:34">
      <c r="A3622" s="69" t="s">
        <v>5224</v>
      </c>
      <c r="B3622" s="70">
        <v>42440</v>
      </c>
      <c r="C3622" s="69" t="s">
        <v>5171</v>
      </c>
      <c r="D3622" s="71">
        <v>60</v>
      </c>
      <c r="E3622" s="72"/>
      <c r="F3622" s="70">
        <v>42507</v>
      </c>
      <c r="G3622" s="73"/>
      <c r="H3622" s="72">
        <v>134</v>
      </c>
      <c r="I3622" s="127">
        <f>INDEX('TOL2008'!B:B,MATCH(A3622,'TOL2008'!A:A,0))</f>
        <v>35113</v>
      </c>
      <c r="J3622" s="128" t="str">
        <f>INDEX(Pääluokka!$H$2:$H$100,MATCH(VALUE(LEFT(Taulukko1[[#This Row],[TOL2008]],2)),Pääluokka!$G$2:$G$100,0))</f>
        <v>Sähkö-, kaasu- ja lämpöhuolto, jäähdytysliiketoiminta</v>
      </c>
      <c r="K3622" s="128" t="str">
        <f>INDEX(Pääluokka!$I$2:$I$100,MATCH(VALUE(LEFT(Taulukko1[[#This Row],[TOL2008]],2)),Pääluokka!$G$2:$G$100,0))</f>
        <v>Teollisuus (C-E)</v>
      </c>
      <c r="L3622" s="74">
        <f t="shared" si="567"/>
        <v>67</v>
      </c>
      <c r="M3622" s="75">
        <f t="shared" si="568"/>
        <v>42440</v>
      </c>
      <c r="N3622" s="75">
        <f t="shared" si="569"/>
        <v>42507</v>
      </c>
      <c r="O3622" s="75">
        <f t="shared" si="560"/>
        <v>42430</v>
      </c>
      <c r="P3622" s="75">
        <f t="shared" si="561"/>
        <v>42491</v>
      </c>
      <c r="Q3622" s="41">
        <f t="shared" si="562"/>
        <v>2016</v>
      </c>
      <c r="R3622" s="41">
        <f t="shared" si="563"/>
        <v>2016</v>
      </c>
      <c r="S3622" s="75" t="str">
        <f>YEAR(Taulukko1[[#This Row],[Alku KK]])&amp;"Q"&amp;ROUNDDOWN((MONTH(Taulukko1[[#This Row],[Alku KK]])-1)/3+1,0)</f>
        <v>2016Q1</v>
      </c>
      <c r="T3622" s="75" t="str">
        <f>YEAR(Taulukko1[[#This Row],[Loppu KK]])&amp;"Q"&amp;ROUNDDOWN((MONTH(Taulukko1[[#This Row],[Loppu KK]])-1)/3+1,0)</f>
        <v>2016Q2</v>
      </c>
      <c r="U3622" s="66">
        <f>IF(COUNT(Taulukko1[[#This Row],[Neuvottelujen alaiset ]])=1,Taulukko1[[#This Row],[Neuvottelujen alaiset ]],Taulukko1[[#This Row],[Vähennystarve]])</f>
        <v>134</v>
      </c>
      <c r="V3622" s="76" t="str">
        <f t="shared" si="564"/>
        <v>NA</v>
      </c>
      <c r="W3622" s="76" t="str">
        <f t="shared" si="565"/>
        <v>NA</v>
      </c>
      <c r="X3622" s="76" t="str">
        <f t="shared" si="566"/>
        <v>NA</v>
      </c>
      <c r="Y3622" s="90" t="b">
        <f>AND(MONTH(Taulukko1[[#This Row],[Alku PVM]] )=6,DAY(Taulukko1[[#This Row],[Alku PVM]] )&gt;19)</f>
        <v>0</v>
      </c>
      <c r="Z3622" s="90" t="b">
        <f>AND(MONTH(Taulukko1[[#This Row],[Loppu PVM]] )=6,DAY(Taulukko1[[#This Row],[Loppu PVM]] )&gt;19)</f>
        <v>0</v>
      </c>
      <c r="AA3622" s="90" t="b">
        <f>OR(MONTH(Taulukko1[[#This Row],[Alku PVM]] )&lt;=5,AND(MONTH(Taulukko1[[#This Row],[Alku PVM]] )=6,DAY(Taulukko1[[#This Row],[Alku PVM]] )&lt;20))</f>
        <v>1</v>
      </c>
      <c r="AB3622" s="90" t="b">
        <f>OR(MONTH(Taulukko1[[#This Row],[Loppu PVM]])&lt;=5,AND(MONTH(Taulukko1[[#This Row],[Loppu PVM]] )=6,DAY(Taulukko1[[#This Row],[Loppu PVM]])&lt;20))</f>
        <v>1</v>
      </c>
      <c r="AC3622" s="90" t="b">
        <f>OR(MONTH(Taulukko1[[#This Row],[Alku PVM]] )&lt;=3,AND(MONTH(Taulukko1[[#This Row],[Alku PVM]] )=3))</f>
        <v>1</v>
      </c>
      <c r="AD3622" s="90" t="b">
        <f>OR(MONTH(Taulukko1[[#This Row],[Loppu PVM]] )&lt;=3,AND(MONTH(Taulukko1[[#This Row],[Loppu PVM]] )=3))</f>
        <v>0</v>
      </c>
      <c r="AE3622" s="90" t="b">
        <f>OR(MONTH(Taulukko1[[#This Row],[Alku PVM]] )&lt;=9,AND(MONTH(Taulukko1[[#This Row],[Alku PVM]] )=9))</f>
        <v>1</v>
      </c>
      <c r="AF3622" s="90" t="b">
        <f>OR(MONTH(Taulukko1[[#This Row],[Loppu PVM]])&lt;=9,AND(MONTH(Taulukko1[[#This Row],[Loppu PVM]] )=9))</f>
        <v>1</v>
      </c>
      <c r="AG3622" s="90" t="b">
        <f>OR(MONTH(Taulukko1[[#This Row],[Alku PVM]] )&lt;=6,AND(MONTH(Taulukko1[[#This Row],[Alku PVM]] )=6))</f>
        <v>1</v>
      </c>
      <c r="AH3622" s="90" t="b">
        <f>OR(MONTH(Taulukko1[[#This Row],[Loppu PVM]])&lt;=6,AND(MONTH(Taulukko1[[#This Row],[Loppu PVM]] )=6))</f>
        <v>1</v>
      </c>
    </row>
    <row r="3623" spans="1:34">
      <c r="A3623" s="82" t="s">
        <v>5229</v>
      </c>
      <c r="B3623" s="83"/>
      <c r="C3623" s="82" t="s">
        <v>5245</v>
      </c>
      <c r="D3623" s="84"/>
      <c r="E3623" s="85"/>
      <c r="F3623" s="83">
        <v>42492</v>
      </c>
      <c r="G3623" s="86">
        <v>40</v>
      </c>
      <c r="H3623" s="85">
        <v>40</v>
      </c>
      <c r="I3623" s="130">
        <f>INDEX('TOL2008'!B:B,MATCH(A3623,'TOL2008'!A:A,0))</f>
        <v>88999</v>
      </c>
      <c r="J3623" s="131" t="str">
        <f>INDEX(Pääluokka!$H$2:$H$100,MATCH(VALUE(LEFT(Taulukko1[[#This Row],[TOL2008]],2)),Pääluokka!$G$2:$G$100,0))</f>
        <v>Terveys- ja sosiaalipalvelut</v>
      </c>
      <c r="K3623" s="131" t="str">
        <f>INDEX(Pääluokka!$I$2:$I$100,MATCH(VALUE(LEFT(Taulukko1[[#This Row],[TOL2008]],2)),Pääluokka!$G$2:$G$100,0))</f>
        <v>Muut toimialat (O-Q, T-X)</v>
      </c>
      <c r="L3623" s="87" t="str">
        <f t="shared" si="567"/>
        <v>NA</v>
      </c>
      <c r="M3623" s="88">
        <f t="shared" si="568"/>
        <v>42441</v>
      </c>
      <c r="N3623" s="88">
        <f t="shared" si="569"/>
        <v>42492</v>
      </c>
      <c r="O3623" s="88">
        <f t="shared" si="560"/>
        <v>42430</v>
      </c>
      <c r="P3623" s="88">
        <f t="shared" si="561"/>
        <v>42491</v>
      </c>
      <c r="Q3623" s="41">
        <f t="shared" si="562"/>
        <v>2016</v>
      </c>
      <c r="R3623" s="41">
        <f t="shared" si="563"/>
        <v>2016</v>
      </c>
      <c r="S3623" s="88" t="str">
        <f>YEAR(Taulukko1[[#This Row],[Alku KK]])&amp;"Q"&amp;ROUNDDOWN((MONTH(Taulukko1[[#This Row],[Alku KK]])-1)/3+1,0)</f>
        <v>2016Q1</v>
      </c>
      <c r="T3623" s="88" t="str">
        <f>YEAR(Taulukko1[[#This Row],[Loppu KK]])&amp;"Q"&amp;ROUNDDOWN((MONTH(Taulukko1[[#This Row],[Loppu KK]])-1)/3+1,0)</f>
        <v>2016Q2</v>
      </c>
      <c r="U3623" s="89">
        <f>IF(COUNT(Taulukko1[[#This Row],[Neuvottelujen alaiset ]])=1,Taulukko1[[#This Row],[Neuvottelujen alaiset ]],Taulukko1[[#This Row],[Vähennystarve]])</f>
        <v>40</v>
      </c>
      <c r="V3623" s="90" t="str">
        <f t="shared" si="564"/>
        <v>NA</v>
      </c>
      <c r="W3623" s="90">
        <f t="shared" si="565"/>
        <v>1</v>
      </c>
      <c r="X3623" s="90" t="str">
        <f t="shared" si="566"/>
        <v>NA</v>
      </c>
      <c r="Y3623" s="90" t="b">
        <f>AND(MONTH(Taulukko1[[#This Row],[Alku PVM]] )=6,DAY(Taulukko1[[#This Row],[Alku PVM]] )&gt;19)</f>
        <v>0</v>
      </c>
      <c r="Z3623" s="90" t="b">
        <f>AND(MONTH(Taulukko1[[#This Row],[Loppu PVM]] )=6,DAY(Taulukko1[[#This Row],[Loppu PVM]] )&gt;19)</f>
        <v>0</v>
      </c>
      <c r="AA3623" s="90" t="b">
        <f>OR(MONTH(Taulukko1[[#This Row],[Alku PVM]] )&lt;=5,AND(MONTH(Taulukko1[[#This Row],[Alku PVM]] )=6,DAY(Taulukko1[[#This Row],[Alku PVM]] )&lt;20))</f>
        <v>1</v>
      </c>
      <c r="AB3623" s="90" t="b">
        <f>OR(MONTH(Taulukko1[[#This Row],[Loppu PVM]])&lt;=5,AND(MONTH(Taulukko1[[#This Row],[Loppu PVM]] )=6,DAY(Taulukko1[[#This Row],[Loppu PVM]])&lt;20))</f>
        <v>1</v>
      </c>
      <c r="AC3623" s="90" t="b">
        <f>OR(MONTH(Taulukko1[[#This Row],[Alku PVM]] )&lt;=3,AND(MONTH(Taulukko1[[#This Row],[Alku PVM]] )=3))</f>
        <v>1</v>
      </c>
      <c r="AD3623" s="90" t="b">
        <f>OR(MONTH(Taulukko1[[#This Row],[Loppu PVM]] )&lt;=3,AND(MONTH(Taulukko1[[#This Row],[Loppu PVM]] )=3))</f>
        <v>0</v>
      </c>
      <c r="AE3623" s="90" t="b">
        <f>OR(MONTH(Taulukko1[[#This Row],[Alku PVM]] )&lt;=9,AND(MONTH(Taulukko1[[#This Row],[Alku PVM]] )=9))</f>
        <v>1</v>
      </c>
      <c r="AF3623" s="90" t="b">
        <f>OR(MONTH(Taulukko1[[#This Row],[Loppu PVM]])&lt;=9,AND(MONTH(Taulukko1[[#This Row],[Loppu PVM]] )=9))</f>
        <v>1</v>
      </c>
      <c r="AG3623" s="90" t="b">
        <f>OR(MONTH(Taulukko1[[#This Row],[Alku PVM]] )&lt;=6,AND(MONTH(Taulukko1[[#This Row],[Alku PVM]] )=6))</f>
        <v>1</v>
      </c>
      <c r="AH3623" s="90" t="b">
        <f>OR(MONTH(Taulukko1[[#This Row],[Loppu PVM]])&lt;=6,AND(MONTH(Taulukko1[[#This Row],[Loppu PVM]] )=6))</f>
        <v>1</v>
      </c>
    </row>
    <row r="3624" spans="1:34">
      <c r="A3624" s="21" t="s">
        <v>50</v>
      </c>
      <c r="B3624" s="70">
        <v>42443</v>
      </c>
      <c r="C3624" s="25" t="s">
        <v>5247</v>
      </c>
      <c r="D3624" s="71"/>
      <c r="E3624" s="72">
        <v>35</v>
      </c>
      <c r="F3624" s="70">
        <v>42493</v>
      </c>
      <c r="G3624" s="73">
        <v>34</v>
      </c>
      <c r="H3624" s="72">
        <v>35</v>
      </c>
      <c r="I3624" s="127">
        <f>INDEX('TOL2008'!B:B,MATCH(A3624,'TOL2008'!A:A,0))</f>
        <v>17120</v>
      </c>
      <c r="J3624" s="128" t="str">
        <f>INDEX(Pääluokka!$H$2:$H$100,MATCH(VALUE(LEFT(Taulukko1[[#This Row],[TOL2008]],2)),Pääluokka!$G$2:$G$100,0))</f>
        <v>Teollisuus</v>
      </c>
      <c r="K3624" s="128" t="str">
        <f>INDEX(Pääluokka!$I$2:$I$100,MATCH(VALUE(LEFT(Taulukko1[[#This Row],[TOL2008]],2)),Pääluokka!$G$2:$G$100,0))</f>
        <v>Teollisuus (C-E)</v>
      </c>
      <c r="L3624" s="74">
        <f t="shared" si="567"/>
        <v>50</v>
      </c>
      <c r="M3624" s="75">
        <f t="shared" si="568"/>
        <v>42443</v>
      </c>
      <c r="N3624" s="75">
        <f t="shared" si="569"/>
        <v>42493</v>
      </c>
      <c r="O3624" s="75">
        <f t="shared" si="560"/>
        <v>42430</v>
      </c>
      <c r="P3624" s="75">
        <f t="shared" si="561"/>
        <v>42491</v>
      </c>
      <c r="Q3624" s="41">
        <f t="shared" si="562"/>
        <v>2016</v>
      </c>
      <c r="R3624" s="41">
        <f t="shared" si="563"/>
        <v>2016</v>
      </c>
      <c r="S3624" s="75" t="str">
        <f>YEAR(Taulukko1[[#This Row],[Alku KK]])&amp;"Q"&amp;ROUNDDOWN((MONTH(Taulukko1[[#This Row],[Alku KK]])-1)/3+1,0)</f>
        <v>2016Q1</v>
      </c>
      <c r="T3624" s="75" t="str">
        <f>YEAR(Taulukko1[[#This Row],[Loppu KK]])&amp;"Q"&amp;ROUNDDOWN((MONTH(Taulukko1[[#This Row],[Loppu KK]])-1)/3+1,0)</f>
        <v>2016Q2</v>
      </c>
      <c r="U3624" s="66">
        <f>IF(COUNT(Taulukko1[[#This Row],[Neuvottelujen alaiset ]])=1,Taulukko1[[#This Row],[Neuvottelujen alaiset ]],Taulukko1[[#This Row],[Vähennystarve]])</f>
        <v>35</v>
      </c>
      <c r="V3624" s="76">
        <f t="shared" si="564"/>
        <v>1</v>
      </c>
      <c r="W3624" s="76">
        <f t="shared" si="565"/>
        <v>0.97142857142857142</v>
      </c>
      <c r="X3624" s="76">
        <f t="shared" si="566"/>
        <v>0.97142857142857142</v>
      </c>
      <c r="Y3624" s="90" t="b">
        <f>AND(MONTH(Taulukko1[[#This Row],[Alku PVM]] )=6,DAY(Taulukko1[[#This Row],[Alku PVM]] )&gt;19)</f>
        <v>0</v>
      </c>
      <c r="Z3624" s="90" t="b">
        <f>AND(MONTH(Taulukko1[[#This Row],[Loppu PVM]] )=6,DAY(Taulukko1[[#This Row],[Loppu PVM]] )&gt;19)</f>
        <v>0</v>
      </c>
      <c r="AA3624" s="90" t="b">
        <f>OR(MONTH(Taulukko1[[#This Row],[Alku PVM]] )&lt;=5,AND(MONTH(Taulukko1[[#This Row],[Alku PVM]] )=6,DAY(Taulukko1[[#This Row],[Alku PVM]] )&lt;20))</f>
        <v>1</v>
      </c>
      <c r="AB3624" s="90" t="b">
        <f>OR(MONTH(Taulukko1[[#This Row],[Loppu PVM]])&lt;=5,AND(MONTH(Taulukko1[[#This Row],[Loppu PVM]] )=6,DAY(Taulukko1[[#This Row],[Loppu PVM]])&lt;20))</f>
        <v>1</v>
      </c>
      <c r="AC3624" s="90" t="b">
        <f>OR(MONTH(Taulukko1[[#This Row],[Alku PVM]] )&lt;=3,AND(MONTH(Taulukko1[[#This Row],[Alku PVM]] )=3))</f>
        <v>1</v>
      </c>
      <c r="AD3624" s="90" t="b">
        <f>OR(MONTH(Taulukko1[[#This Row],[Loppu PVM]] )&lt;=3,AND(MONTH(Taulukko1[[#This Row],[Loppu PVM]] )=3))</f>
        <v>0</v>
      </c>
      <c r="AE3624" s="90" t="b">
        <f>OR(MONTH(Taulukko1[[#This Row],[Alku PVM]] )&lt;=9,AND(MONTH(Taulukko1[[#This Row],[Alku PVM]] )=9))</f>
        <v>1</v>
      </c>
      <c r="AF3624" s="90" t="b">
        <f>OR(MONTH(Taulukko1[[#This Row],[Loppu PVM]])&lt;=9,AND(MONTH(Taulukko1[[#This Row],[Loppu PVM]] )=9))</f>
        <v>1</v>
      </c>
      <c r="AG3624" s="90" t="b">
        <f>OR(MONTH(Taulukko1[[#This Row],[Alku PVM]] )&lt;=6,AND(MONTH(Taulukko1[[#This Row],[Alku PVM]] )=6))</f>
        <v>1</v>
      </c>
      <c r="AH3624" s="90" t="b">
        <f>OR(MONTH(Taulukko1[[#This Row],[Loppu PVM]])&lt;=6,AND(MONTH(Taulukko1[[#This Row],[Loppu PVM]] )=6))</f>
        <v>1</v>
      </c>
    </row>
    <row r="3625" spans="1:34">
      <c r="A3625" s="21" t="s">
        <v>658</v>
      </c>
      <c r="B3625" s="70">
        <v>42443</v>
      </c>
      <c r="C3625" s="69" t="s">
        <v>5176</v>
      </c>
      <c r="D3625" s="71"/>
      <c r="E3625" s="72">
        <v>70</v>
      </c>
      <c r="F3625" s="70">
        <v>42403</v>
      </c>
      <c r="G3625" s="73">
        <v>70</v>
      </c>
      <c r="H3625" s="72">
        <v>350</v>
      </c>
      <c r="I3625" s="127">
        <f>INDEX('TOL2008'!B:B,MATCH(A3625,'TOL2008'!A:A,0))</f>
        <v>61100</v>
      </c>
      <c r="J3625" s="128" t="str">
        <f>INDEX(Pääluokka!$H$2:$H$100,MATCH(VALUE(LEFT(Taulukko1[[#This Row],[TOL2008]],2)),Pääluokka!$G$2:$G$100,0))</f>
        <v>Informaatio ja viestintä</v>
      </c>
      <c r="K3625" s="128" t="str">
        <f>INDEX(Pääluokka!$I$2:$I$100,MATCH(VALUE(LEFT(Taulukko1[[#This Row],[TOL2008]],2)),Pääluokka!$G$2:$G$100,0))</f>
        <v>Palvelualat (G-N, R, S)</v>
      </c>
      <c r="L3625" s="74" t="str">
        <f t="shared" si="567"/>
        <v>NA</v>
      </c>
      <c r="M3625" s="75">
        <f t="shared" si="568"/>
        <v>42443</v>
      </c>
      <c r="N3625" s="75">
        <f t="shared" si="569"/>
        <v>42403</v>
      </c>
      <c r="O3625" s="75">
        <f t="shared" si="560"/>
        <v>42430</v>
      </c>
      <c r="P3625" s="75">
        <f t="shared" si="561"/>
        <v>42401</v>
      </c>
      <c r="Q3625" s="41">
        <f t="shared" si="562"/>
        <v>2016</v>
      </c>
      <c r="R3625" s="41">
        <f t="shared" si="563"/>
        <v>2016</v>
      </c>
      <c r="S3625" s="75" t="str">
        <f>YEAR(Taulukko1[[#This Row],[Alku KK]])&amp;"Q"&amp;ROUNDDOWN((MONTH(Taulukko1[[#This Row],[Alku KK]])-1)/3+1,0)</f>
        <v>2016Q1</v>
      </c>
      <c r="T3625" s="75" t="str">
        <f>YEAR(Taulukko1[[#This Row],[Loppu KK]])&amp;"Q"&amp;ROUNDDOWN((MONTH(Taulukko1[[#This Row],[Loppu KK]])-1)/3+1,0)</f>
        <v>2016Q1</v>
      </c>
      <c r="U3625" s="66">
        <f>IF(COUNT(Taulukko1[[#This Row],[Neuvottelujen alaiset ]])=1,Taulukko1[[#This Row],[Neuvottelujen alaiset ]],Taulukko1[[#This Row],[Vähennystarve]])</f>
        <v>350</v>
      </c>
      <c r="V3625" s="76">
        <f t="shared" si="564"/>
        <v>0.2</v>
      </c>
      <c r="W3625" s="76">
        <f t="shared" si="565"/>
        <v>0.2</v>
      </c>
      <c r="X3625" s="76">
        <f t="shared" si="566"/>
        <v>1</v>
      </c>
      <c r="Y3625" s="90" t="b">
        <f>AND(MONTH(Taulukko1[[#This Row],[Alku PVM]] )=6,DAY(Taulukko1[[#This Row],[Alku PVM]] )&gt;19)</f>
        <v>0</v>
      </c>
      <c r="Z3625" s="90" t="b">
        <f>AND(MONTH(Taulukko1[[#This Row],[Loppu PVM]] )=6,DAY(Taulukko1[[#This Row],[Loppu PVM]] )&gt;19)</f>
        <v>0</v>
      </c>
      <c r="AA3625" s="90" t="b">
        <f>OR(MONTH(Taulukko1[[#This Row],[Alku PVM]] )&lt;=5,AND(MONTH(Taulukko1[[#This Row],[Alku PVM]] )=6,DAY(Taulukko1[[#This Row],[Alku PVM]] )&lt;20))</f>
        <v>1</v>
      </c>
      <c r="AB3625" s="90" t="b">
        <f>OR(MONTH(Taulukko1[[#This Row],[Loppu PVM]])&lt;=5,AND(MONTH(Taulukko1[[#This Row],[Loppu PVM]] )=6,DAY(Taulukko1[[#This Row],[Loppu PVM]])&lt;20))</f>
        <v>1</v>
      </c>
      <c r="AC3625" s="90" t="b">
        <f>OR(MONTH(Taulukko1[[#This Row],[Alku PVM]] )&lt;=3,AND(MONTH(Taulukko1[[#This Row],[Alku PVM]] )=3))</f>
        <v>1</v>
      </c>
      <c r="AD3625" s="90" t="b">
        <f>OR(MONTH(Taulukko1[[#This Row],[Loppu PVM]] )&lt;=3,AND(MONTH(Taulukko1[[#This Row],[Loppu PVM]] )=3))</f>
        <v>1</v>
      </c>
      <c r="AE3625" s="90" t="b">
        <f>OR(MONTH(Taulukko1[[#This Row],[Alku PVM]] )&lt;=9,AND(MONTH(Taulukko1[[#This Row],[Alku PVM]] )=9))</f>
        <v>1</v>
      </c>
      <c r="AF3625" s="90" t="b">
        <f>OR(MONTH(Taulukko1[[#This Row],[Loppu PVM]])&lt;=9,AND(MONTH(Taulukko1[[#This Row],[Loppu PVM]] )=9))</f>
        <v>1</v>
      </c>
      <c r="AG3625" s="90" t="b">
        <f>OR(MONTH(Taulukko1[[#This Row],[Alku PVM]] )&lt;=6,AND(MONTH(Taulukko1[[#This Row],[Alku PVM]] )=6))</f>
        <v>1</v>
      </c>
      <c r="AH3625" s="90" t="b">
        <f>OR(MONTH(Taulukko1[[#This Row],[Loppu PVM]])&lt;=6,AND(MONTH(Taulukko1[[#This Row],[Loppu PVM]] )=6))</f>
        <v>1</v>
      </c>
    </row>
    <row r="3626" spans="1:34">
      <c r="A3626" s="69" t="s">
        <v>5177</v>
      </c>
      <c r="B3626" s="70">
        <v>42443</v>
      </c>
      <c r="C3626" s="25" t="s">
        <v>5347</v>
      </c>
      <c r="D3626" s="71"/>
      <c r="E3626" s="72">
        <v>50</v>
      </c>
      <c r="F3626" s="70">
        <v>42590</v>
      </c>
      <c r="G3626" s="73">
        <v>18</v>
      </c>
      <c r="H3626" s="72">
        <v>700</v>
      </c>
      <c r="I3626" s="127">
        <f>INDEX('TOL2008'!B:B,MATCH(A3626,'TOL2008'!A:A,0))</f>
        <v>85000</v>
      </c>
      <c r="J3626" s="128" t="str">
        <f>INDEX(Pääluokka!$H$2:$H$100,MATCH(VALUE(LEFT(Taulukko1[[#This Row],[TOL2008]],2)),Pääluokka!$G$2:$G$100,0))</f>
        <v>Koulutus</v>
      </c>
      <c r="K3626" s="128" t="str">
        <f>INDEX(Pääluokka!$I$2:$I$100,MATCH(VALUE(LEFT(Taulukko1[[#This Row],[TOL2008]],2)),Pääluokka!$G$2:$G$100,0))</f>
        <v>Muut toimialat (O-Q, T-X)</v>
      </c>
      <c r="L3626" s="74">
        <f t="shared" si="567"/>
        <v>147</v>
      </c>
      <c r="M3626" s="75">
        <f t="shared" si="568"/>
        <v>42443</v>
      </c>
      <c r="N3626" s="75">
        <f t="shared" si="569"/>
        <v>42590</v>
      </c>
      <c r="O3626" s="75">
        <f t="shared" si="560"/>
        <v>42430</v>
      </c>
      <c r="P3626" s="75">
        <f t="shared" si="561"/>
        <v>42583</v>
      </c>
      <c r="Q3626" s="41">
        <f t="shared" si="562"/>
        <v>2016</v>
      </c>
      <c r="R3626" s="41">
        <f t="shared" si="563"/>
        <v>2016</v>
      </c>
      <c r="S3626" s="75" t="str">
        <f>YEAR(Taulukko1[[#This Row],[Alku KK]])&amp;"Q"&amp;ROUNDDOWN((MONTH(Taulukko1[[#This Row],[Alku KK]])-1)/3+1,0)</f>
        <v>2016Q1</v>
      </c>
      <c r="T3626" s="75" t="str">
        <f>YEAR(Taulukko1[[#This Row],[Loppu KK]])&amp;"Q"&amp;ROUNDDOWN((MONTH(Taulukko1[[#This Row],[Loppu KK]])-1)/3+1,0)</f>
        <v>2016Q3</v>
      </c>
      <c r="U3626" s="66">
        <f>IF(COUNT(Taulukko1[[#This Row],[Neuvottelujen alaiset ]])=1,Taulukko1[[#This Row],[Neuvottelujen alaiset ]],Taulukko1[[#This Row],[Vähennystarve]])</f>
        <v>700</v>
      </c>
      <c r="V3626" s="76">
        <f t="shared" si="564"/>
        <v>7.1428571428571425E-2</v>
      </c>
      <c r="W3626" s="76">
        <f t="shared" si="565"/>
        <v>2.5714285714285714E-2</v>
      </c>
      <c r="X3626" s="76">
        <f t="shared" si="566"/>
        <v>0.36</v>
      </c>
      <c r="Y3626" s="90" t="b">
        <f>AND(MONTH(Taulukko1[[#This Row],[Alku PVM]] )=6,DAY(Taulukko1[[#This Row],[Alku PVM]] )&gt;19)</f>
        <v>0</v>
      </c>
      <c r="Z3626" s="90" t="b">
        <f>AND(MONTH(Taulukko1[[#This Row],[Loppu PVM]] )=6,DAY(Taulukko1[[#This Row],[Loppu PVM]] )&gt;19)</f>
        <v>0</v>
      </c>
      <c r="AA3626" s="90" t="b">
        <f>OR(MONTH(Taulukko1[[#This Row],[Alku PVM]] )&lt;=5,AND(MONTH(Taulukko1[[#This Row],[Alku PVM]] )=6,DAY(Taulukko1[[#This Row],[Alku PVM]] )&lt;20))</f>
        <v>1</v>
      </c>
      <c r="AB3626" s="90" t="b">
        <f>OR(MONTH(Taulukko1[[#This Row],[Loppu PVM]])&lt;=5,AND(MONTH(Taulukko1[[#This Row],[Loppu PVM]] )=6,DAY(Taulukko1[[#This Row],[Loppu PVM]])&lt;20))</f>
        <v>0</v>
      </c>
      <c r="AC3626" s="90" t="b">
        <f>OR(MONTH(Taulukko1[[#This Row],[Alku PVM]] )&lt;=3,AND(MONTH(Taulukko1[[#This Row],[Alku PVM]] )=3))</f>
        <v>1</v>
      </c>
      <c r="AD3626" s="90" t="b">
        <f>OR(MONTH(Taulukko1[[#This Row],[Loppu PVM]] )&lt;=3,AND(MONTH(Taulukko1[[#This Row],[Loppu PVM]] )=3))</f>
        <v>0</v>
      </c>
      <c r="AE3626" s="90" t="b">
        <f>OR(MONTH(Taulukko1[[#This Row],[Alku PVM]] )&lt;=9,AND(MONTH(Taulukko1[[#This Row],[Alku PVM]] )=9))</f>
        <v>1</v>
      </c>
      <c r="AF3626" s="90" t="b">
        <f>OR(MONTH(Taulukko1[[#This Row],[Loppu PVM]])&lt;=9,AND(MONTH(Taulukko1[[#This Row],[Loppu PVM]] )=9))</f>
        <v>1</v>
      </c>
      <c r="AG3626" s="90" t="b">
        <f>OR(MONTH(Taulukko1[[#This Row],[Alku PVM]] )&lt;=6,AND(MONTH(Taulukko1[[#This Row],[Alku PVM]] )=6))</f>
        <v>1</v>
      </c>
      <c r="AH3626" s="90" t="b">
        <f>OR(MONTH(Taulukko1[[#This Row],[Loppu PVM]])&lt;=6,AND(MONTH(Taulukko1[[#This Row],[Loppu PVM]] )=6))</f>
        <v>0</v>
      </c>
    </row>
    <row r="3627" spans="1:34">
      <c r="A3627" s="78" t="s">
        <v>5168</v>
      </c>
      <c r="B3627" s="70">
        <v>42444</v>
      </c>
      <c r="C3627" s="69" t="s">
        <v>5169</v>
      </c>
      <c r="D3627" s="71" t="s">
        <v>25</v>
      </c>
      <c r="E3627" s="72"/>
      <c r="F3627" s="70"/>
      <c r="G3627" s="73"/>
      <c r="H3627" s="72">
        <v>500</v>
      </c>
      <c r="I3627" s="127">
        <f>INDEX('TOL2008'!B:B,MATCH(A3627,'TOL2008'!A:A,0))</f>
        <v>52240</v>
      </c>
      <c r="J3627" s="128" t="str">
        <f>INDEX(Pääluokka!$H$2:$H$100,MATCH(VALUE(LEFT(Taulukko1[[#This Row],[TOL2008]],2)),Pääluokka!$G$2:$G$100,0))</f>
        <v>Kuljetus ja varastointi</v>
      </c>
      <c r="K3627" s="128" t="str">
        <f>INDEX(Pääluokka!$I$2:$I$100,MATCH(VALUE(LEFT(Taulukko1[[#This Row],[TOL2008]],2)),Pääluokka!$G$2:$G$100,0))</f>
        <v>Palvelualat (G-N, R, S)</v>
      </c>
      <c r="L3627" s="74" t="str">
        <f t="shared" si="567"/>
        <v>NA</v>
      </c>
      <c r="M3627" s="75">
        <f t="shared" si="568"/>
        <v>42444</v>
      </c>
      <c r="N3627" s="75">
        <f t="shared" si="569"/>
        <v>42495</v>
      </c>
      <c r="O3627" s="75">
        <f t="shared" si="560"/>
        <v>42430</v>
      </c>
      <c r="P3627" s="75">
        <f t="shared" si="561"/>
        <v>42491</v>
      </c>
      <c r="Q3627" s="41">
        <f t="shared" si="562"/>
        <v>2016</v>
      </c>
      <c r="R3627" s="41">
        <f t="shared" si="563"/>
        <v>2016</v>
      </c>
      <c r="S3627" s="75" t="str">
        <f>YEAR(Taulukko1[[#This Row],[Alku KK]])&amp;"Q"&amp;ROUNDDOWN((MONTH(Taulukko1[[#This Row],[Alku KK]])-1)/3+1,0)</f>
        <v>2016Q1</v>
      </c>
      <c r="T3627" s="75" t="str">
        <f>YEAR(Taulukko1[[#This Row],[Loppu KK]])&amp;"Q"&amp;ROUNDDOWN((MONTH(Taulukko1[[#This Row],[Loppu KK]])-1)/3+1,0)</f>
        <v>2016Q2</v>
      </c>
      <c r="U3627" s="66">
        <f>IF(COUNT(Taulukko1[[#This Row],[Neuvottelujen alaiset ]])=1,Taulukko1[[#This Row],[Neuvottelujen alaiset ]],Taulukko1[[#This Row],[Vähennystarve]])</f>
        <v>500</v>
      </c>
      <c r="V3627" s="76" t="str">
        <f t="shared" si="564"/>
        <v>NA</v>
      </c>
      <c r="W3627" s="76" t="str">
        <f t="shared" si="565"/>
        <v>NA</v>
      </c>
      <c r="X3627" s="76" t="str">
        <f t="shared" si="566"/>
        <v>NA</v>
      </c>
      <c r="Y3627" s="90" t="b">
        <f>AND(MONTH(Taulukko1[[#This Row],[Alku PVM]] )=6,DAY(Taulukko1[[#This Row],[Alku PVM]] )&gt;19)</f>
        <v>0</v>
      </c>
      <c r="Z3627" s="90" t="b">
        <f>AND(MONTH(Taulukko1[[#This Row],[Loppu PVM]] )=6,DAY(Taulukko1[[#This Row],[Loppu PVM]] )&gt;19)</f>
        <v>0</v>
      </c>
      <c r="AA3627" s="90" t="b">
        <f>OR(MONTH(Taulukko1[[#This Row],[Alku PVM]] )&lt;=5,AND(MONTH(Taulukko1[[#This Row],[Alku PVM]] )=6,DAY(Taulukko1[[#This Row],[Alku PVM]] )&lt;20))</f>
        <v>1</v>
      </c>
      <c r="AB3627" s="90" t="b">
        <f>OR(MONTH(Taulukko1[[#This Row],[Loppu PVM]])&lt;=5,AND(MONTH(Taulukko1[[#This Row],[Loppu PVM]] )=6,DAY(Taulukko1[[#This Row],[Loppu PVM]])&lt;20))</f>
        <v>1</v>
      </c>
      <c r="AC3627" s="90" t="b">
        <f>OR(MONTH(Taulukko1[[#This Row],[Alku PVM]] )&lt;=3,AND(MONTH(Taulukko1[[#This Row],[Alku PVM]] )=3))</f>
        <v>1</v>
      </c>
      <c r="AD3627" s="90" t="b">
        <f>OR(MONTH(Taulukko1[[#This Row],[Loppu PVM]] )&lt;=3,AND(MONTH(Taulukko1[[#This Row],[Loppu PVM]] )=3))</f>
        <v>0</v>
      </c>
      <c r="AE3627" s="90" t="b">
        <f>OR(MONTH(Taulukko1[[#This Row],[Alku PVM]] )&lt;=9,AND(MONTH(Taulukko1[[#This Row],[Alku PVM]] )=9))</f>
        <v>1</v>
      </c>
      <c r="AF3627" s="90" t="b">
        <f>OR(MONTH(Taulukko1[[#This Row],[Loppu PVM]])&lt;=9,AND(MONTH(Taulukko1[[#This Row],[Loppu PVM]] )=9))</f>
        <v>1</v>
      </c>
      <c r="AG3627" s="90" t="b">
        <f>OR(MONTH(Taulukko1[[#This Row],[Alku PVM]] )&lt;=6,AND(MONTH(Taulukko1[[#This Row],[Alku PVM]] )=6))</f>
        <v>1</v>
      </c>
      <c r="AH3627" s="90" t="b">
        <f>OR(MONTH(Taulukko1[[#This Row],[Loppu PVM]])&lt;=6,AND(MONTH(Taulukko1[[#This Row],[Loppu PVM]] )=6))</f>
        <v>1</v>
      </c>
    </row>
    <row r="3628" spans="1:34">
      <c r="A3628" s="69" t="s">
        <v>5179</v>
      </c>
      <c r="B3628" s="70">
        <v>42444</v>
      </c>
      <c r="C3628" s="25" t="s">
        <v>5180</v>
      </c>
      <c r="D3628" s="71"/>
      <c r="E3628" s="72"/>
      <c r="F3628" s="70"/>
      <c r="G3628" s="73"/>
      <c r="H3628" s="72">
        <v>60</v>
      </c>
      <c r="I3628" s="127">
        <f>INDEX('TOL2008'!B:B,MATCH(A3628,'TOL2008'!A:A,0))</f>
        <v>81100</v>
      </c>
      <c r="J3628" s="128" t="str">
        <f>INDEX(Pääluokka!$H$2:$H$100,MATCH(VALUE(LEFT(Taulukko1[[#This Row],[TOL2008]],2)),Pääluokka!$G$2:$G$100,0))</f>
        <v>Hallinto- ja tukipalvelutoiminta</v>
      </c>
      <c r="K3628" s="128" t="str">
        <f>INDEX(Pääluokka!$I$2:$I$100,MATCH(VALUE(LEFT(Taulukko1[[#This Row],[TOL2008]],2)),Pääluokka!$G$2:$G$100,0))</f>
        <v>Palvelualat (G-N, R, S)</v>
      </c>
      <c r="L3628" s="74" t="str">
        <f t="shared" si="567"/>
        <v>NA</v>
      </c>
      <c r="M3628" s="75">
        <f t="shared" si="568"/>
        <v>42444</v>
      </c>
      <c r="N3628" s="75">
        <f t="shared" si="569"/>
        <v>42495</v>
      </c>
      <c r="O3628" s="75">
        <f t="shared" si="560"/>
        <v>42430</v>
      </c>
      <c r="P3628" s="75">
        <f t="shared" si="561"/>
        <v>42491</v>
      </c>
      <c r="Q3628" s="41">
        <f t="shared" si="562"/>
        <v>2016</v>
      </c>
      <c r="R3628" s="41">
        <f t="shared" si="563"/>
        <v>2016</v>
      </c>
      <c r="S3628" s="75" t="str">
        <f>YEAR(Taulukko1[[#This Row],[Alku KK]])&amp;"Q"&amp;ROUNDDOWN((MONTH(Taulukko1[[#This Row],[Alku KK]])-1)/3+1,0)</f>
        <v>2016Q1</v>
      </c>
      <c r="T3628" s="75" t="str">
        <f>YEAR(Taulukko1[[#This Row],[Loppu KK]])&amp;"Q"&amp;ROUNDDOWN((MONTH(Taulukko1[[#This Row],[Loppu KK]])-1)/3+1,0)</f>
        <v>2016Q2</v>
      </c>
      <c r="U3628" s="66">
        <f>IF(COUNT(Taulukko1[[#This Row],[Neuvottelujen alaiset ]])=1,Taulukko1[[#This Row],[Neuvottelujen alaiset ]],Taulukko1[[#This Row],[Vähennystarve]])</f>
        <v>60</v>
      </c>
      <c r="V3628" s="76" t="str">
        <f t="shared" si="564"/>
        <v>NA</v>
      </c>
      <c r="W3628" s="76" t="str">
        <f t="shared" si="565"/>
        <v>NA</v>
      </c>
      <c r="X3628" s="76" t="str">
        <f t="shared" si="566"/>
        <v>NA</v>
      </c>
      <c r="Y3628" s="90" t="b">
        <f>AND(MONTH(Taulukko1[[#This Row],[Alku PVM]] )=6,DAY(Taulukko1[[#This Row],[Alku PVM]] )&gt;19)</f>
        <v>0</v>
      </c>
      <c r="Z3628" s="90" t="b">
        <f>AND(MONTH(Taulukko1[[#This Row],[Loppu PVM]] )=6,DAY(Taulukko1[[#This Row],[Loppu PVM]] )&gt;19)</f>
        <v>0</v>
      </c>
      <c r="AA3628" s="90" t="b">
        <f>OR(MONTH(Taulukko1[[#This Row],[Alku PVM]] )&lt;=5,AND(MONTH(Taulukko1[[#This Row],[Alku PVM]] )=6,DAY(Taulukko1[[#This Row],[Alku PVM]] )&lt;20))</f>
        <v>1</v>
      </c>
      <c r="AB3628" s="90" t="b">
        <f>OR(MONTH(Taulukko1[[#This Row],[Loppu PVM]])&lt;=5,AND(MONTH(Taulukko1[[#This Row],[Loppu PVM]] )=6,DAY(Taulukko1[[#This Row],[Loppu PVM]])&lt;20))</f>
        <v>1</v>
      </c>
      <c r="AC3628" s="90" t="b">
        <f>OR(MONTH(Taulukko1[[#This Row],[Alku PVM]] )&lt;=3,AND(MONTH(Taulukko1[[#This Row],[Alku PVM]] )=3))</f>
        <v>1</v>
      </c>
      <c r="AD3628" s="90" t="b">
        <f>OR(MONTH(Taulukko1[[#This Row],[Loppu PVM]] )&lt;=3,AND(MONTH(Taulukko1[[#This Row],[Loppu PVM]] )=3))</f>
        <v>0</v>
      </c>
      <c r="AE3628" s="90" t="b">
        <f>OR(MONTH(Taulukko1[[#This Row],[Alku PVM]] )&lt;=9,AND(MONTH(Taulukko1[[#This Row],[Alku PVM]] )=9))</f>
        <v>1</v>
      </c>
      <c r="AF3628" s="90" t="b">
        <f>OR(MONTH(Taulukko1[[#This Row],[Loppu PVM]])&lt;=9,AND(MONTH(Taulukko1[[#This Row],[Loppu PVM]] )=9))</f>
        <v>1</v>
      </c>
      <c r="AG3628" s="90" t="b">
        <f>OR(MONTH(Taulukko1[[#This Row],[Alku PVM]] )&lt;=6,AND(MONTH(Taulukko1[[#This Row],[Alku PVM]] )=6))</f>
        <v>1</v>
      </c>
      <c r="AH3628" s="90" t="b">
        <f>OR(MONTH(Taulukko1[[#This Row],[Loppu PVM]])&lt;=6,AND(MONTH(Taulukko1[[#This Row],[Loppu PVM]] )=6))</f>
        <v>1</v>
      </c>
    </row>
    <row r="3629" spans="1:34">
      <c r="A3629" s="69" t="s">
        <v>870</v>
      </c>
      <c r="B3629" s="70">
        <v>42445</v>
      </c>
      <c r="C3629" s="69" t="s">
        <v>5182</v>
      </c>
      <c r="D3629" s="71"/>
      <c r="E3629" s="72">
        <v>80</v>
      </c>
      <c r="F3629" s="70">
        <v>42487</v>
      </c>
      <c r="G3629" s="73">
        <v>100</v>
      </c>
      <c r="H3629" s="72">
        <v>80</v>
      </c>
      <c r="I3629" s="127">
        <f>INDEX('TOL2008'!B:B,MATCH(A3629,'TOL2008'!A:A,0))</f>
        <v>26110</v>
      </c>
      <c r="J3629" s="128" t="str">
        <f>INDEX(Pääluokka!$H$2:$H$100,MATCH(VALUE(LEFT(Taulukko1[[#This Row],[TOL2008]],2)),Pääluokka!$G$2:$G$100,0))</f>
        <v>Teollisuus</v>
      </c>
      <c r="K3629" s="128" t="str">
        <f>INDEX(Pääluokka!$I$2:$I$100,MATCH(VALUE(LEFT(Taulukko1[[#This Row],[TOL2008]],2)),Pääluokka!$G$2:$G$100,0))</f>
        <v>Teollisuus (C-E)</v>
      </c>
      <c r="L3629" s="74">
        <f t="shared" si="567"/>
        <v>42</v>
      </c>
      <c r="M3629" s="75">
        <f t="shared" si="568"/>
        <v>42445</v>
      </c>
      <c r="N3629" s="75">
        <f t="shared" si="569"/>
        <v>42487</v>
      </c>
      <c r="O3629" s="75">
        <f t="shared" si="560"/>
        <v>42430</v>
      </c>
      <c r="P3629" s="75">
        <f t="shared" si="561"/>
        <v>42461</v>
      </c>
      <c r="Q3629" s="41">
        <f t="shared" si="562"/>
        <v>2016</v>
      </c>
      <c r="R3629" s="41">
        <f t="shared" si="563"/>
        <v>2016</v>
      </c>
      <c r="S3629" s="75" t="str">
        <f>YEAR(Taulukko1[[#This Row],[Alku KK]])&amp;"Q"&amp;ROUNDDOWN((MONTH(Taulukko1[[#This Row],[Alku KK]])-1)/3+1,0)</f>
        <v>2016Q1</v>
      </c>
      <c r="T3629" s="75" t="str">
        <f>YEAR(Taulukko1[[#This Row],[Loppu KK]])&amp;"Q"&amp;ROUNDDOWN((MONTH(Taulukko1[[#This Row],[Loppu KK]])-1)/3+1,0)</f>
        <v>2016Q2</v>
      </c>
      <c r="U3629" s="66">
        <f>IF(COUNT(Taulukko1[[#This Row],[Neuvottelujen alaiset ]])=1,Taulukko1[[#This Row],[Neuvottelujen alaiset ]],Taulukko1[[#This Row],[Vähennystarve]])</f>
        <v>80</v>
      </c>
      <c r="V3629" s="76">
        <f t="shared" si="564"/>
        <v>1</v>
      </c>
      <c r="W3629" s="76">
        <f t="shared" si="565"/>
        <v>1.25</v>
      </c>
      <c r="X3629" s="76">
        <f t="shared" si="566"/>
        <v>1.25</v>
      </c>
      <c r="Y3629" s="90" t="b">
        <f>AND(MONTH(Taulukko1[[#This Row],[Alku PVM]] )=6,DAY(Taulukko1[[#This Row],[Alku PVM]] )&gt;19)</f>
        <v>0</v>
      </c>
      <c r="Z3629" s="90" t="b">
        <f>AND(MONTH(Taulukko1[[#This Row],[Loppu PVM]] )=6,DAY(Taulukko1[[#This Row],[Loppu PVM]] )&gt;19)</f>
        <v>0</v>
      </c>
      <c r="AA3629" s="90" t="b">
        <f>OR(MONTH(Taulukko1[[#This Row],[Alku PVM]] )&lt;=5,AND(MONTH(Taulukko1[[#This Row],[Alku PVM]] )=6,DAY(Taulukko1[[#This Row],[Alku PVM]] )&lt;20))</f>
        <v>1</v>
      </c>
      <c r="AB3629" s="90" t="b">
        <f>OR(MONTH(Taulukko1[[#This Row],[Loppu PVM]])&lt;=5,AND(MONTH(Taulukko1[[#This Row],[Loppu PVM]] )=6,DAY(Taulukko1[[#This Row],[Loppu PVM]])&lt;20))</f>
        <v>1</v>
      </c>
      <c r="AC3629" s="90" t="b">
        <f>OR(MONTH(Taulukko1[[#This Row],[Alku PVM]] )&lt;=3,AND(MONTH(Taulukko1[[#This Row],[Alku PVM]] )=3))</f>
        <v>1</v>
      </c>
      <c r="AD3629" s="90" t="b">
        <f>OR(MONTH(Taulukko1[[#This Row],[Loppu PVM]] )&lt;=3,AND(MONTH(Taulukko1[[#This Row],[Loppu PVM]] )=3))</f>
        <v>0</v>
      </c>
      <c r="AE3629" s="90" t="b">
        <f>OR(MONTH(Taulukko1[[#This Row],[Alku PVM]] )&lt;=9,AND(MONTH(Taulukko1[[#This Row],[Alku PVM]] )=9))</f>
        <v>1</v>
      </c>
      <c r="AF3629" s="90" t="b">
        <f>OR(MONTH(Taulukko1[[#This Row],[Loppu PVM]])&lt;=9,AND(MONTH(Taulukko1[[#This Row],[Loppu PVM]] )=9))</f>
        <v>1</v>
      </c>
      <c r="AG3629" s="90" t="b">
        <f>OR(MONTH(Taulukko1[[#This Row],[Alku PVM]] )&lt;=6,AND(MONTH(Taulukko1[[#This Row],[Alku PVM]] )=6))</f>
        <v>1</v>
      </c>
      <c r="AH3629" s="90" t="b">
        <f>OR(MONTH(Taulukko1[[#This Row],[Loppu PVM]])&lt;=6,AND(MONTH(Taulukko1[[#This Row],[Loppu PVM]] )=6))</f>
        <v>1</v>
      </c>
    </row>
    <row r="3630" spans="1:34">
      <c r="A3630" s="69" t="s">
        <v>5189</v>
      </c>
      <c r="B3630" s="70">
        <v>42447</v>
      </c>
      <c r="C3630" s="69" t="s">
        <v>5190</v>
      </c>
      <c r="D3630" s="71"/>
      <c r="E3630" s="72"/>
      <c r="F3630" s="70"/>
      <c r="G3630" s="73"/>
      <c r="H3630" s="72">
        <v>450</v>
      </c>
      <c r="I3630" s="127">
        <f>INDEX('TOL2008'!B:B,MATCH(A3630,'TOL2008'!A:A,0))</f>
        <v>52221</v>
      </c>
      <c r="J3630" s="128" t="str">
        <f>INDEX(Pääluokka!$H$2:$H$100,MATCH(VALUE(LEFT(Taulukko1[[#This Row],[TOL2008]],2)),Pääluokka!$G$2:$G$100,0))</f>
        <v>Kuljetus ja varastointi</v>
      </c>
      <c r="K3630" s="128" t="str">
        <f>INDEX(Pääluokka!$I$2:$I$100,MATCH(VALUE(LEFT(Taulukko1[[#This Row],[TOL2008]],2)),Pääluokka!$G$2:$G$100,0))</f>
        <v>Palvelualat (G-N, R, S)</v>
      </c>
      <c r="L3630" s="74" t="str">
        <f t="shared" si="567"/>
        <v>NA</v>
      </c>
      <c r="M3630" s="75">
        <f t="shared" si="568"/>
        <v>42447</v>
      </c>
      <c r="N3630" s="75">
        <f t="shared" si="569"/>
        <v>42498</v>
      </c>
      <c r="O3630" s="75">
        <f t="shared" si="560"/>
        <v>42430</v>
      </c>
      <c r="P3630" s="75">
        <f t="shared" si="561"/>
        <v>42491</v>
      </c>
      <c r="Q3630" s="41">
        <f t="shared" si="562"/>
        <v>2016</v>
      </c>
      <c r="R3630" s="41">
        <f t="shared" si="563"/>
        <v>2016</v>
      </c>
      <c r="S3630" s="75" t="str">
        <f>YEAR(Taulukko1[[#This Row],[Alku KK]])&amp;"Q"&amp;ROUNDDOWN((MONTH(Taulukko1[[#This Row],[Alku KK]])-1)/3+1,0)</f>
        <v>2016Q1</v>
      </c>
      <c r="T3630" s="75" t="str">
        <f>YEAR(Taulukko1[[#This Row],[Loppu KK]])&amp;"Q"&amp;ROUNDDOWN((MONTH(Taulukko1[[#This Row],[Loppu KK]])-1)/3+1,0)</f>
        <v>2016Q2</v>
      </c>
      <c r="U3630" s="66">
        <f>IF(COUNT(Taulukko1[[#This Row],[Neuvottelujen alaiset ]])=1,Taulukko1[[#This Row],[Neuvottelujen alaiset ]],Taulukko1[[#This Row],[Vähennystarve]])</f>
        <v>450</v>
      </c>
      <c r="V3630" s="76" t="str">
        <f t="shared" si="564"/>
        <v>NA</v>
      </c>
      <c r="W3630" s="76" t="str">
        <f t="shared" si="565"/>
        <v>NA</v>
      </c>
      <c r="X3630" s="76" t="str">
        <f t="shared" si="566"/>
        <v>NA</v>
      </c>
      <c r="Y3630" s="90" t="b">
        <f>AND(MONTH(Taulukko1[[#This Row],[Alku PVM]] )=6,DAY(Taulukko1[[#This Row],[Alku PVM]] )&gt;19)</f>
        <v>0</v>
      </c>
      <c r="Z3630" s="90" t="b">
        <f>AND(MONTH(Taulukko1[[#This Row],[Loppu PVM]] )=6,DAY(Taulukko1[[#This Row],[Loppu PVM]] )&gt;19)</f>
        <v>0</v>
      </c>
      <c r="AA3630" s="90" t="b">
        <f>OR(MONTH(Taulukko1[[#This Row],[Alku PVM]] )&lt;=5,AND(MONTH(Taulukko1[[#This Row],[Alku PVM]] )=6,DAY(Taulukko1[[#This Row],[Alku PVM]] )&lt;20))</f>
        <v>1</v>
      </c>
      <c r="AB3630" s="90" t="b">
        <f>OR(MONTH(Taulukko1[[#This Row],[Loppu PVM]])&lt;=5,AND(MONTH(Taulukko1[[#This Row],[Loppu PVM]] )=6,DAY(Taulukko1[[#This Row],[Loppu PVM]])&lt;20))</f>
        <v>1</v>
      </c>
      <c r="AC3630" s="90" t="b">
        <f>OR(MONTH(Taulukko1[[#This Row],[Alku PVM]] )&lt;=3,AND(MONTH(Taulukko1[[#This Row],[Alku PVM]] )=3))</f>
        <v>1</v>
      </c>
      <c r="AD3630" s="90" t="b">
        <f>OR(MONTH(Taulukko1[[#This Row],[Loppu PVM]] )&lt;=3,AND(MONTH(Taulukko1[[#This Row],[Loppu PVM]] )=3))</f>
        <v>0</v>
      </c>
      <c r="AE3630" s="90" t="b">
        <f>OR(MONTH(Taulukko1[[#This Row],[Alku PVM]] )&lt;=9,AND(MONTH(Taulukko1[[#This Row],[Alku PVM]] )=9))</f>
        <v>1</v>
      </c>
      <c r="AF3630" s="90" t="b">
        <f>OR(MONTH(Taulukko1[[#This Row],[Loppu PVM]])&lt;=9,AND(MONTH(Taulukko1[[#This Row],[Loppu PVM]] )=9))</f>
        <v>1</v>
      </c>
      <c r="AG3630" s="90" t="b">
        <f>OR(MONTH(Taulukko1[[#This Row],[Alku PVM]] )&lt;=6,AND(MONTH(Taulukko1[[#This Row],[Alku PVM]] )=6))</f>
        <v>1</v>
      </c>
      <c r="AH3630" s="90" t="b">
        <f>OR(MONTH(Taulukko1[[#This Row],[Loppu PVM]])&lt;=6,AND(MONTH(Taulukko1[[#This Row],[Loppu PVM]] )=6))</f>
        <v>1</v>
      </c>
    </row>
    <row r="3631" spans="1:34">
      <c r="A3631" s="25" t="s">
        <v>522</v>
      </c>
      <c r="B3631" s="26">
        <v>42450</v>
      </c>
      <c r="C3631" s="25" t="s">
        <v>5263</v>
      </c>
      <c r="D3631" s="35"/>
      <c r="E3631" s="27">
        <v>107</v>
      </c>
      <c r="F3631" s="26">
        <v>42501</v>
      </c>
      <c r="G3631" s="33">
        <v>48</v>
      </c>
      <c r="H3631" s="27">
        <v>286</v>
      </c>
      <c r="I3631" s="126">
        <f>INDEX('TOL2008'!B:B,MATCH(A3631,'TOL2008'!A:A,0))</f>
        <v>25730</v>
      </c>
      <c r="J3631" s="133" t="str">
        <f>INDEX(Pääluokka!$H$2:$H$100,MATCH(VALUE(LEFT(Taulukko1[[#This Row],[TOL2008]],2)),Pääluokka!$G$2:$G$100,0))</f>
        <v>Teollisuus</v>
      </c>
      <c r="K3631" s="133" t="str">
        <f>INDEX(Pääluokka!$I$2:$I$100,MATCH(VALUE(LEFT(Taulukko1[[#This Row],[TOL2008]],2)),Pääluokka!$G$2:$G$100,0))</f>
        <v>Teollisuus (C-E)</v>
      </c>
      <c r="L3631" s="41">
        <f t="shared" si="567"/>
        <v>51</v>
      </c>
      <c r="M3631" s="43">
        <f t="shared" si="568"/>
        <v>42450</v>
      </c>
      <c r="N3631" s="43">
        <f t="shared" si="569"/>
        <v>42501</v>
      </c>
      <c r="O3631" s="43">
        <f t="shared" si="560"/>
        <v>42430</v>
      </c>
      <c r="P3631" s="43">
        <f t="shared" si="561"/>
        <v>42491</v>
      </c>
      <c r="Q3631" s="41">
        <f t="shared" si="562"/>
        <v>2016</v>
      </c>
      <c r="R3631" s="41">
        <f t="shared" si="563"/>
        <v>2016</v>
      </c>
      <c r="S3631" s="43" t="str">
        <f>YEAR(Taulukko1[[#This Row],[Alku KK]])&amp;"Q"&amp;ROUNDDOWN((MONTH(Taulukko1[[#This Row],[Alku KK]])-1)/3+1,0)</f>
        <v>2016Q1</v>
      </c>
      <c r="T3631" s="43" t="str">
        <f>YEAR(Taulukko1[[#This Row],[Loppu KK]])&amp;"Q"&amp;ROUNDDOWN((MONTH(Taulukko1[[#This Row],[Loppu KK]])-1)/3+1,0)</f>
        <v>2016Q2</v>
      </c>
      <c r="U3631" s="66">
        <f>IF(COUNT(Taulukko1[[#This Row],[Neuvottelujen alaiset ]])=1,Taulukko1[[#This Row],[Neuvottelujen alaiset ]],Taulukko1[[#This Row],[Vähennystarve]])</f>
        <v>286</v>
      </c>
      <c r="V3631" s="44">
        <f t="shared" si="564"/>
        <v>0.37412587412587411</v>
      </c>
      <c r="W3631" s="44">
        <f t="shared" si="565"/>
        <v>0.16783216783216784</v>
      </c>
      <c r="X3631" s="44">
        <f t="shared" si="566"/>
        <v>0.44859813084112149</v>
      </c>
      <c r="Y3631" s="90" t="b">
        <f>AND(MONTH(Taulukko1[[#This Row],[Alku PVM]] )=6,DAY(Taulukko1[[#This Row],[Alku PVM]] )&gt;19)</f>
        <v>0</v>
      </c>
      <c r="Z3631" s="90" t="b">
        <f>AND(MONTH(Taulukko1[[#This Row],[Loppu PVM]] )=6,DAY(Taulukko1[[#This Row],[Loppu PVM]] )&gt;19)</f>
        <v>0</v>
      </c>
      <c r="AA3631" s="90" t="b">
        <f>OR(MONTH(Taulukko1[[#This Row],[Alku PVM]] )&lt;=5,AND(MONTH(Taulukko1[[#This Row],[Alku PVM]] )=6,DAY(Taulukko1[[#This Row],[Alku PVM]] )&lt;20))</f>
        <v>1</v>
      </c>
      <c r="AB3631" s="90" t="b">
        <f>OR(MONTH(Taulukko1[[#This Row],[Loppu PVM]])&lt;=5,AND(MONTH(Taulukko1[[#This Row],[Loppu PVM]] )=6,DAY(Taulukko1[[#This Row],[Loppu PVM]])&lt;20))</f>
        <v>1</v>
      </c>
      <c r="AC3631" s="90" t="b">
        <f>OR(MONTH(Taulukko1[[#This Row],[Alku PVM]] )&lt;=3,AND(MONTH(Taulukko1[[#This Row],[Alku PVM]] )=3))</f>
        <v>1</v>
      </c>
      <c r="AD3631" s="90" t="b">
        <f>OR(MONTH(Taulukko1[[#This Row],[Loppu PVM]] )&lt;=3,AND(MONTH(Taulukko1[[#This Row],[Loppu PVM]] )=3))</f>
        <v>0</v>
      </c>
      <c r="AE3631" s="90" t="b">
        <f>OR(MONTH(Taulukko1[[#This Row],[Alku PVM]] )&lt;=9,AND(MONTH(Taulukko1[[#This Row],[Alku PVM]] )=9))</f>
        <v>1</v>
      </c>
      <c r="AF3631" s="90" t="b">
        <f>OR(MONTH(Taulukko1[[#This Row],[Loppu PVM]])&lt;=9,AND(MONTH(Taulukko1[[#This Row],[Loppu PVM]] )=9))</f>
        <v>1</v>
      </c>
      <c r="AG3631" s="90" t="b">
        <f>OR(MONTH(Taulukko1[[#This Row],[Alku PVM]] )&lt;=6,AND(MONTH(Taulukko1[[#This Row],[Alku PVM]] )=6))</f>
        <v>1</v>
      </c>
      <c r="AH3631" s="90" t="b">
        <f>OR(MONTH(Taulukko1[[#This Row],[Loppu PVM]])&lt;=6,AND(MONTH(Taulukko1[[#This Row],[Loppu PVM]] )=6))</f>
        <v>1</v>
      </c>
    </row>
    <row r="3632" spans="1:34">
      <c r="A3632" s="25" t="s">
        <v>5154</v>
      </c>
      <c r="B3632" s="26">
        <v>42450</v>
      </c>
      <c r="C3632" s="25" t="s">
        <v>5155</v>
      </c>
      <c r="D3632" s="35">
        <v>5</v>
      </c>
      <c r="E3632" s="27">
        <v>5</v>
      </c>
      <c r="F3632" s="26"/>
      <c r="G3632" s="33"/>
      <c r="H3632" s="27">
        <v>24</v>
      </c>
      <c r="I3632" s="126">
        <f>INDEX('TOL2008'!B:B,MATCH(A3632,'TOL2008'!A:A,0))</f>
        <v>23120</v>
      </c>
      <c r="J3632" s="133" t="str">
        <f>INDEX(Pääluokka!$H$2:$H$100,MATCH(VALUE(LEFT(Taulukko1[[#This Row],[TOL2008]],2)),Pääluokka!$G$2:$G$100,0))</f>
        <v>Teollisuus</v>
      </c>
      <c r="K3632" s="133" t="str">
        <f>INDEX(Pääluokka!$I$2:$I$100,MATCH(VALUE(LEFT(Taulukko1[[#This Row],[TOL2008]],2)),Pääluokka!$G$2:$G$100,0))</f>
        <v>Teollisuus (C-E)</v>
      </c>
      <c r="L3632" s="41" t="str">
        <f t="shared" si="567"/>
        <v>NA</v>
      </c>
      <c r="M3632" s="43">
        <f t="shared" si="568"/>
        <v>42450</v>
      </c>
      <c r="N3632" s="43">
        <f t="shared" si="569"/>
        <v>42501</v>
      </c>
      <c r="O3632" s="43">
        <f t="shared" si="560"/>
        <v>42430</v>
      </c>
      <c r="P3632" s="43">
        <f t="shared" si="561"/>
        <v>42491</v>
      </c>
      <c r="Q3632" s="41">
        <f t="shared" si="562"/>
        <v>2016</v>
      </c>
      <c r="R3632" s="41">
        <f t="shared" si="563"/>
        <v>2016</v>
      </c>
      <c r="S3632" s="43" t="str">
        <f>YEAR(Taulukko1[[#This Row],[Alku KK]])&amp;"Q"&amp;ROUNDDOWN((MONTH(Taulukko1[[#This Row],[Alku KK]])-1)/3+1,0)</f>
        <v>2016Q1</v>
      </c>
      <c r="T3632" s="43" t="str">
        <f>YEAR(Taulukko1[[#This Row],[Loppu KK]])&amp;"Q"&amp;ROUNDDOWN((MONTH(Taulukko1[[#This Row],[Loppu KK]])-1)/3+1,0)</f>
        <v>2016Q2</v>
      </c>
      <c r="U3632" s="66">
        <f>IF(COUNT(Taulukko1[[#This Row],[Neuvottelujen alaiset ]])=1,Taulukko1[[#This Row],[Neuvottelujen alaiset ]],Taulukko1[[#This Row],[Vähennystarve]])</f>
        <v>24</v>
      </c>
      <c r="V3632" s="44">
        <f t="shared" si="564"/>
        <v>0.20833333333333334</v>
      </c>
      <c r="W3632" s="44" t="str">
        <f t="shared" si="565"/>
        <v>NA</v>
      </c>
      <c r="X3632" s="44" t="str">
        <f t="shared" si="566"/>
        <v>NA</v>
      </c>
      <c r="Y3632" s="90" t="b">
        <f>AND(MONTH(Taulukko1[[#This Row],[Alku PVM]] )=6,DAY(Taulukko1[[#This Row],[Alku PVM]] )&gt;19)</f>
        <v>0</v>
      </c>
      <c r="Z3632" s="90" t="b">
        <f>AND(MONTH(Taulukko1[[#This Row],[Loppu PVM]] )=6,DAY(Taulukko1[[#This Row],[Loppu PVM]] )&gt;19)</f>
        <v>0</v>
      </c>
      <c r="AA3632" s="90" t="b">
        <f>OR(MONTH(Taulukko1[[#This Row],[Alku PVM]] )&lt;=5,AND(MONTH(Taulukko1[[#This Row],[Alku PVM]] )=6,DAY(Taulukko1[[#This Row],[Alku PVM]] )&lt;20))</f>
        <v>1</v>
      </c>
      <c r="AB3632" s="90" t="b">
        <f>OR(MONTH(Taulukko1[[#This Row],[Loppu PVM]])&lt;=5,AND(MONTH(Taulukko1[[#This Row],[Loppu PVM]] )=6,DAY(Taulukko1[[#This Row],[Loppu PVM]])&lt;20))</f>
        <v>1</v>
      </c>
      <c r="AC3632" s="90" t="b">
        <f>OR(MONTH(Taulukko1[[#This Row],[Alku PVM]] )&lt;=3,AND(MONTH(Taulukko1[[#This Row],[Alku PVM]] )=3))</f>
        <v>1</v>
      </c>
      <c r="AD3632" s="90" t="b">
        <f>OR(MONTH(Taulukko1[[#This Row],[Loppu PVM]] )&lt;=3,AND(MONTH(Taulukko1[[#This Row],[Loppu PVM]] )=3))</f>
        <v>0</v>
      </c>
      <c r="AE3632" s="90" t="b">
        <f>OR(MONTH(Taulukko1[[#This Row],[Alku PVM]] )&lt;=9,AND(MONTH(Taulukko1[[#This Row],[Alku PVM]] )=9))</f>
        <v>1</v>
      </c>
      <c r="AF3632" s="90" t="b">
        <f>OR(MONTH(Taulukko1[[#This Row],[Loppu PVM]])&lt;=9,AND(MONTH(Taulukko1[[#This Row],[Loppu PVM]] )=9))</f>
        <v>1</v>
      </c>
      <c r="AG3632" s="90" t="b">
        <f>OR(MONTH(Taulukko1[[#This Row],[Alku PVM]] )&lt;=6,AND(MONTH(Taulukko1[[#This Row],[Alku PVM]] )=6))</f>
        <v>1</v>
      </c>
      <c r="AH3632" s="90" t="b">
        <f>OR(MONTH(Taulukko1[[#This Row],[Loppu PVM]])&lt;=6,AND(MONTH(Taulukko1[[#This Row],[Loppu PVM]] )=6))</f>
        <v>1</v>
      </c>
    </row>
    <row r="3633" spans="1:34">
      <c r="A3633" s="82" t="s">
        <v>5300</v>
      </c>
      <c r="B3633" s="83"/>
      <c r="C3633" s="82" t="s">
        <v>5256</v>
      </c>
      <c r="D3633" s="84"/>
      <c r="E3633" s="85"/>
      <c r="F3633" s="83">
        <v>42502</v>
      </c>
      <c r="G3633" s="86">
        <v>5</v>
      </c>
      <c r="H3633" s="85">
        <v>31</v>
      </c>
      <c r="I3633" s="130">
        <f>INDEX('TOL2008'!B:B,MATCH(A3633,'TOL2008'!A:A,0))</f>
        <v>25620</v>
      </c>
      <c r="J3633" s="131" t="str">
        <f>INDEX(Pääluokka!$H$2:$H$100,MATCH(VALUE(LEFT(Taulukko1[[#This Row],[TOL2008]],2)),Pääluokka!$G$2:$G$100,0))</f>
        <v>Teollisuus</v>
      </c>
      <c r="K3633" s="131" t="str">
        <f>INDEX(Pääluokka!$I$2:$I$100,MATCH(VALUE(LEFT(Taulukko1[[#This Row],[TOL2008]],2)),Pääluokka!$G$2:$G$100,0))</f>
        <v>Teollisuus (C-E)</v>
      </c>
      <c r="L3633" s="87" t="str">
        <f t="shared" si="567"/>
        <v>NA</v>
      </c>
      <c r="M3633" s="88">
        <f t="shared" si="568"/>
        <v>42451</v>
      </c>
      <c r="N3633" s="88">
        <f t="shared" si="569"/>
        <v>42502</v>
      </c>
      <c r="O3633" s="88">
        <f t="shared" si="560"/>
        <v>42430</v>
      </c>
      <c r="P3633" s="88">
        <f t="shared" si="561"/>
        <v>42491</v>
      </c>
      <c r="Q3633" s="41">
        <f t="shared" si="562"/>
        <v>2016</v>
      </c>
      <c r="R3633" s="41">
        <f t="shared" si="563"/>
        <v>2016</v>
      </c>
      <c r="S3633" s="88" t="str">
        <f>YEAR(Taulukko1[[#This Row],[Alku KK]])&amp;"Q"&amp;ROUNDDOWN((MONTH(Taulukko1[[#This Row],[Alku KK]])-1)/3+1,0)</f>
        <v>2016Q1</v>
      </c>
      <c r="T3633" s="88" t="str">
        <f>YEAR(Taulukko1[[#This Row],[Loppu KK]])&amp;"Q"&amp;ROUNDDOWN((MONTH(Taulukko1[[#This Row],[Loppu KK]])-1)/3+1,0)</f>
        <v>2016Q2</v>
      </c>
      <c r="U3633" s="89">
        <f>IF(COUNT(Taulukko1[[#This Row],[Neuvottelujen alaiset ]])=1,Taulukko1[[#This Row],[Neuvottelujen alaiset ]],Taulukko1[[#This Row],[Vähennystarve]])</f>
        <v>31</v>
      </c>
      <c r="V3633" s="90" t="str">
        <f t="shared" si="564"/>
        <v>NA</v>
      </c>
      <c r="W3633" s="90">
        <f t="shared" si="565"/>
        <v>0.16129032258064516</v>
      </c>
      <c r="X3633" s="90" t="str">
        <f t="shared" si="566"/>
        <v>NA</v>
      </c>
      <c r="Y3633" s="90" t="b">
        <f>AND(MONTH(Taulukko1[[#This Row],[Alku PVM]] )=6,DAY(Taulukko1[[#This Row],[Alku PVM]] )&gt;19)</f>
        <v>0</v>
      </c>
      <c r="Z3633" s="90" t="b">
        <f>AND(MONTH(Taulukko1[[#This Row],[Loppu PVM]] )=6,DAY(Taulukko1[[#This Row],[Loppu PVM]] )&gt;19)</f>
        <v>0</v>
      </c>
      <c r="AA3633" s="90" t="b">
        <f>OR(MONTH(Taulukko1[[#This Row],[Alku PVM]] )&lt;=5,AND(MONTH(Taulukko1[[#This Row],[Alku PVM]] )=6,DAY(Taulukko1[[#This Row],[Alku PVM]] )&lt;20))</f>
        <v>1</v>
      </c>
      <c r="AB3633" s="90" t="b">
        <f>OR(MONTH(Taulukko1[[#This Row],[Loppu PVM]])&lt;=5,AND(MONTH(Taulukko1[[#This Row],[Loppu PVM]] )=6,DAY(Taulukko1[[#This Row],[Loppu PVM]])&lt;20))</f>
        <v>1</v>
      </c>
      <c r="AC3633" s="90" t="b">
        <f>OR(MONTH(Taulukko1[[#This Row],[Alku PVM]] )&lt;=3,AND(MONTH(Taulukko1[[#This Row],[Alku PVM]] )=3))</f>
        <v>1</v>
      </c>
      <c r="AD3633" s="90" t="b">
        <f>OR(MONTH(Taulukko1[[#This Row],[Loppu PVM]] )&lt;=3,AND(MONTH(Taulukko1[[#This Row],[Loppu PVM]] )=3))</f>
        <v>0</v>
      </c>
      <c r="AE3633" s="90" t="b">
        <f>OR(MONTH(Taulukko1[[#This Row],[Alku PVM]] )&lt;=9,AND(MONTH(Taulukko1[[#This Row],[Alku PVM]] )=9))</f>
        <v>1</v>
      </c>
      <c r="AF3633" s="90" t="b">
        <f>OR(MONTH(Taulukko1[[#This Row],[Loppu PVM]])&lt;=9,AND(MONTH(Taulukko1[[#This Row],[Loppu PVM]] )=9))</f>
        <v>1</v>
      </c>
      <c r="AG3633" s="90" t="b">
        <f>OR(MONTH(Taulukko1[[#This Row],[Alku PVM]] )&lt;=6,AND(MONTH(Taulukko1[[#This Row],[Alku PVM]] )=6))</f>
        <v>1</v>
      </c>
      <c r="AH3633" s="90" t="b">
        <f>OR(MONTH(Taulukko1[[#This Row],[Loppu PVM]])&lt;=6,AND(MONTH(Taulukko1[[#This Row],[Loppu PVM]] )=6))</f>
        <v>1</v>
      </c>
    </row>
    <row r="3634" spans="1:34">
      <c r="A3634" s="25" t="s">
        <v>5257</v>
      </c>
      <c r="B3634" s="26"/>
      <c r="C3634" s="25" t="s">
        <v>5258</v>
      </c>
      <c r="D3634" s="35"/>
      <c r="E3634" s="27"/>
      <c r="F3634" s="26">
        <v>42503</v>
      </c>
      <c r="G3634" s="33">
        <v>5</v>
      </c>
      <c r="H3634" s="27">
        <v>5</v>
      </c>
      <c r="I3634" s="126">
        <f>INDEX('TOL2008'!B:B,MATCH(A3634,'TOL2008'!A:A,0))</f>
        <v>17212</v>
      </c>
      <c r="J3634" s="133" t="str">
        <f>INDEX(Pääluokka!$H$2:$H$100,MATCH(VALUE(LEFT(Taulukko1[[#This Row],[TOL2008]],2)),Pääluokka!$G$2:$G$100,0))</f>
        <v>Teollisuus</v>
      </c>
      <c r="K3634" s="133" t="str">
        <f>INDEX(Pääluokka!$I$2:$I$100,MATCH(VALUE(LEFT(Taulukko1[[#This Row],[TOL2008]],2)),Pääluokka!$G$2:$G$100,0))</f>
        <v>Teollisuus (C-E)</v>
      </c>
      <c r="L3634" s="41" t="str">
        <f t="shared" si="567"/>
        <v>NA</v>
      </c>
      <c r="M3634" s="43">
        <f t="shared" si="568"/>
        <v>42452</v>
      </c>
      <c r="N3634" s="43">
        <f t="shared" si="569"/>
        <v>42503</v>
      </c>
      <c r="O3634" s="43">
        <f t="shared" si="560"/>
        <v>42430</v>
      </c>
      <c r="P3634" s="43">
        <f t="shared" si="561"/>
        <v>42491</v>
      </c>
      <c r="Q3634" s="41">
        <f t="shared" si="562"/>
        <v>2016</v>
      </c>
      <c r="R3634" s="41">
        <f t="shared" si="563"/>
        <v>2016</v>
      </c>
      <c r="S3634" s="43" t="str">
        <f>YEAR(Taulukko1[[#This Row],[Alku KK]])&amp;"Q"&amp;ROUNDDOWN((MONTH(Taulukko1[[#This Row],[Alku KK]])-1)/3+1,0)</f>
        <v>2016Q1</v>
      </c>
      <c r="T3634" s="43" t="str">
        <f>YEAR(Taulukko1[[#This Row],[Loppu KK]])&amp;"Q"&amp;ROUNDDOWN((MONTH(Taulukko1[[#This Row],[Loppu KK]])-1)/3+1,0)</f>
        <v>2016Q2</v>
      </c>
      <c r="U3634" s="81">
        <f>IF(COUNT(Taulukko1[[#This Row],[Neuvottelujen alaiset ]])=1,Taulukko1[[#This Row],[Neuvottelujen alaiset ]],Taulukko1[[#This Row],[Vähennystarve]])</f>
        <v>5</v>
      </c>
      <c r="V3634" s="44" t="str">
        <f t="shared" si="564"/>
        <v>NA</v>
      </c>
      <c r="W3634" s="44">
        <f t="shared" si="565"/>
        <v>1</v>
      </c>
      <c r="X3634" s="44" t="str">
        <f t="shared" si="566"/>
        <v>NA</v>
      </c>
      <c r="Y3634" s="90" t="b">
        <f>AND(MONTH(Taulukko1[[#This Row],[Alku PVM]] )=6,DAY(Taulukko1[[#This Row],[Alku PVM]] )&gt;19)</f>
        <v>0</v>
      </c>
      <c r="Z3634" s="90" t="b">
        <f>AND(MONTH(Taulukko1[[#This Row],[Loppu PVM]] )=6,DAY(Taulukko1[[#This Row],[Loppu PVM]] )&gt;19)</f>
        <v>0</v>
      </c>
      <c r="AA3634" s="90" t="b">
        <f>OR(MONTH(Taulukko1[[#This Row],[Alku PVM]] )&lt;=5,AND(MONTH(Taulukko1[[#This Row],[Alku PVM]] )=6,DAY(Taulukko1[[#This Row],[Alku PVM]] )&lt;20))</f>
        <v>1</v>
      </c>
      <c r="AB3634" s="90" t="b">
        <f>OR(MONTH(Taulukko1[[#This Row],[Loppu PVM]])&lt;=5,AND(MONTH(Taulukko1[[#This Row],[Loppu PVM]] )=6,DAY(Taulukko1[[#This Row],[Loppu PVM]])&lt;20))</f>
        <v>1</v>
      </c>
      <c r="AC3634" s="90" t="b">
        <f>OR(MONTH(Taulukko1[[#This Row],[Alku PVM]] )&lt;=3,AND(MONTH(Taulukko1[[#This Row],[Alku PVM]] )=3))</f>
        <v>1</v>
      </c>
      <c r="AD3634" s="90" t="b">
        <f>OR(MONTH(Taulukko1[[#This Row],[Loppu PVM]] )&lt;=3,AND(MONTH(Taulukko1[[#This Row],[Loppu PVM]] )=3))</f>
        <v>0</v>
      </c>
      <c r="AE3634" s="90" t="b">
        <f>OR(MONTH(Taulukko1[[#This Row],[Alku PVM]] )&lt;=9,AND(MONTH(Taulukko1[[#This Row],[Alku PVM]] )=9))</f>
        <v>1</v>
      </c>
      <c r="AF3634" s="90" t="b">
        <f>OR(MONTH(Taulukko1[[#This Row],[Loppu PVM]])&lt;=9,AND(MONTH(Taulukko1[[#This Row],[Loppu PVM]] )=9))</f>
        <v>1</v>
      </c>
      <c r="AG3634" s="90" t="b">
        <f>OR(MONTH(Taulukko1[[#This Row],[Alku PVM]] )&lt;=6,AND(MONTH(Taulukko1[[#This Row],[Alku PVM]] )=6))</f>
        <v>1</v>
      </c>
      <c r="AH3634" s="90" t="b">
        <f>OR(MONTH(Taulukko1[[#This Row],[Loppu PVM]])&lt;=6,AND(MONTH(Taulukko1[[#This Row],[Loppu PVM]] )=6))</f>
        <v>1</v>
      </c>
    </row>
    <row r="3635" spans="1:34">
      <c r="A3635" s="69" t="s">
        <v>5179</v>
      </c>
      <c r="B3635" s="70">
        <v>42453</v>
      </c>
      <c r="C3635" s="69" t="s">
        <v>5194</v>
      </c>
      <c r="D3635" s="71"/>
      <c r="E3635" s="72">
        <v>5</v>
      </c>
      <c r="F3635" s="70"/>
      <c r="G3635" s="73"/>
      <c r="H3635" s="72">
        <v>50</v>
      </c>
      <c r="I3635" s="127">
        <f>INDEX('TOL2008'!B:B,MATCH(A3635,'TOL2008'!A:A,0))</f>
        <v>81100</v>
      </c>
      <c r="J3635" s="128" t="str">
        <f>INDEX(Pääluokka!$H$2:$H$100,MATCH(VALUE(LEFT(Taulukko1[[#This Row],[TOL2008]],2)),Pääluokka!$G$2:$G$100,0))</f>
        <v>Hallinto- ja tukipalvelutoiminta</v>
      </c>
      <c r="K3635" s="128" t="str">
        <f>INDEX(Pääluokka!$I$2:$I$100,MATCH(VALUE(LEFT(Taulukko1[[#This Row],[TOL2008]],2)),Pääluokka!$G$2:$G$100,0))</f>
        <v>Palvelualat (G-N, R, S)</v>
      </c>
      <c r="L3635" s="74" t="str">
        <f t="shared" si="567"/>
        <v>NA</v>
      </c>
      <c r="M3635" s="75">
        <f t="shared" si="568"/>
        <v>42453</v>
      </c>
      <c r="N3635" s="75">
        <f t="shared" si="569"/>
        <v>42504</v>
      </c>
      <c r="O3635" s="75">
        <f t="shared" si="560"/>
        <v>42430</v>
      </c>
      <c r="P3635" s="75">
        <f t="shared" si="561"/>
        <v>42491</v>
      </c>
      <c r="Q3635" s="41">
        <f t="shared" si="562"/>
        <v>2016</v>
      </c>
      <c r="R3635" s="41">
        <f t="shared" si="563"/>
        <v>2016</v>
      </c>
      <c r="S3635" s="75" t="str">
        <f>YEAR(Taulukko1[[#This Row],[Alku KK]])&amp;"Q"&amp;ROUNDDOWN((MONTH(Taulukko1[[#This Row],[Alku KK]])-1)/3+1,0)</f>
        <v>2016Q1</v>
      </c>
      <c r="T3635" s="75" t="str">
        <f>YEAR(Taulukko1[[#This Row],[Loppu KK]])&amp;"Q"&amp;ROUNDDOWN((MONTH(Taulukko1[[#This Row],[Loppu KK]])-1)/3+1,0)</f>
        <v>2016Q2</v>
      </c>
      <c r="U3635" s="66">
        <f>IF(COUNT(Taulukko1[[#This Row],[Neuvottelujen alaiset ]])=1,Taulukko1[[#This Row],[Neuvottelujen alaiset ]],Taulukko1[[#This Row],[Vähennystarve]])</f>
        <v>50</v>
      </c>
      <c r="V3635" s="76">
        <f t="shared" si="564"/>
        <v>0.1</v>
      </c>
      <c r="W3635" s="76" t="str">
        <f t="shared" si="565"/>
        <v>NA</v>
      </c>
      <c r="X3635" s="76" t="str">
        <f t="shared" si="566"/>
        <v>NA</v>
      </c>
      <c r="Y3635" s="90" t="b">
        <f>AND(MONTH(Taulukko1[[#This Row],[Alku PVM]] )=6,DAY(Taulukko1[[#This Row],[Alku PVM]] )&gt;19)</f>
        <v>0</v>
      </c>
      <c r="Z3635" s="90" t="b">
        <f>AND(MONTH(Taulukko1[[#This Row],[Loppu PVM]] )=6,DAY(Taulukko1[[#This Row],[Loppu PVM]] )&gt;19)</f>
        <v>0</v>
      </c>
      <c r="AA3635" s="90" t="b">
        <f>OR(MONTH(Taulukko1[[#This Row],[Alku PVM]] )&lt;=5,AND(MONTH(Taulukko1[[#This Row],[Alku PVM]] )=6,DAY(Taulukko1[[#This Row],[Alku PVM]] )&lt;20))</f>
        <v>1</v>
      </c>
      <c r="AB3635" s="90" t="b">
        <f>OR(MONTH(Taulukko1[[#This Row],[Loppu PVM]])&lt;=5,AND(MONTH(Taulukko1[[#This Row],[Loppu PVM]] )=6,DAY(Taulukko1[[#This Row],[Loppu PVM]])&lt;20))</f>
        <v>1</v>
      </c>
      <c r="AC3635" s="90" t="b">
        <f>OR(MONTH(Taulukko1[[#This Row],[Alku PVM]] )&lt;=3,AND(MONTH(Taulukko1[[#This Row],[Alku PVM]] )=3))</f>
        <v>1</v>
      </c>
      <c r="AD3635" s="90" t="b">
        <f>OR(MONTH(Taulukko1[[#This Row],[Loppu PVM]] )&lt;=3,AND(MONTH(Taulukko1[[#This Row],[Loppu PVM]] )=3))</f>
        <v>0</v>
      </c>
      <c r="AE3635" s="90" t="b">
        <f>OR(MONTH(Taulukko1[[#This Row],[Alku PVM]] )&lt;=9,AND(MONTH(Taulukko1[[#This Row],[Alku PVM]] )=9))</f>
        <v>1</v>
      </c>
      <c r="AF3635" s="90" t="b">
        <f>OR(MONTH(Taulukko1[[#This Row],[Loppu PVM]])&lt;=9,AND(MONTH(Taulukko1[[#This Row],[Loppu PVM]] )=9))</f>
        <v>1</v>
      </c>
      <c r="AG3635" s="90" t="b">
        <f>OR(MONTH(Taulukko1[[#This Row],[Alku PVM]] )&lt;=6,AND(MONTH(Taulukko1[[#This Row],[Alku PVM]] )=6))</f>
        <v>1</v>
      </c>
      <c r="AH3635" s="90" t="b">
        <f>OR(MONTH(Taulukko1[[#This Row],[Loppu PVM]])&lt;=6,AND(MONTH(Taulukko1[[#This Row],[Loppu PVM]] )=6))</f>
        <v>1</v>
      </c>
    </row>
    <row r="3636" spans="1:34">
      <c r="A3636" s="69" t="s">
        <v>148</v>
      </c>
      <c r="B3636" s="70">
        <v>42454</v>
      </c>
      <c r="C3636" s="69" t="s">
        <v>5183</v>
      </c>
      <c r="D3636" s="71"/>
      <c r="E3636" s="72">
        <v>18</v>
      </c>
      <c r="F3636" s="70">
        <v>42524</v>
      </c>
      <c r="G3636" s="73">
        <v>16</v>
      </c>
      <c r="H3636" s="72">
        <v>220</v>
      </c>
      <c r="I3636" s="127">
        <f>INDEX('TOL2008'!B:B,MATCH(A3636,'TOL2008'!A:A,0))</f>
        <v>17120</v>
      </c>
      <c r="J3636" s="128" t="str">
        <f>INDEX(Pääluokka!$H$2:$H$100,MATCH(VALUE(LEFT(Taulukko1[[#This Row],[TOL2008]],2)),Pääluokka!$G$2:$G$100,0))</f>
        <v>Teollisuus</v>
      </c>
      <c r="K3636" s="128" t="str">
        <f>INDEX(Pääluokka!$I$2:$I$100,MATCH(VALUE(LEFT(Taulukko1[[#This Row],[TOL2008]],2)),Pääluokka!$G$2:$G$100,0))</f>
        <v>Teollisuus (C-E)</v>
      </c>
      <c r="L3636" s="74">
        <f t="shared" si="567"/>
        <v>70</v>
      </c>
      <c r="M3636" s="75">
        <f t="shared" si="568"/>
        <v>42454</v>
      </c>
      <c r="N3636" s="75">
        <f t="shared" si="569"/>
        <v>42524</v>
      </c>
      <c r="O3636" s="75">
        <f t="shared" si="560"/>
        <v>42430</v>
      </c>
      <c r="P3636" s="75">
        <f t="shared" si="561"/>
        <v>42522</v>
      </c>
      <c r="Q3636" s="41">
        <f t="shared" si="562"/>
        <v>2016</v>
      </c>
      <c r="R3636" s="41">
        <f t="shared" si="563"/>
        <v>2016</v>
      </c>
      <c r="S3636" s="75" t="str">
        <f>YEAR(Taulukko1[[#This Row],[Alku KK]])&amp;"Q"&amp;ROUNDDOWN((MONTH(Taulukko1[[#This Row],[Alku KK]])-1)/3+1,0)</f>
        <v>2016Q1</v>
      </c>
      <c r="T3636" s="75" t="str">
        <f>YEAR(Taulukko1[[#This Row],[Loppu KK]])&amp;"Q"&amp;ROUNDDOWN((MONTH(Taulukko1[[#This Row],[Loppu KK]])-1)/3+1,0)</f>
        <v>2016Q2</v>
      </c>
      <c r="U3636" s="66">
        <f>IF(COUNT(Taulukko1[[#This Row],[Neuvottelujen alaiset ]])=1,Taulukko1[[#This Row],[Neuvottelujen alaiset ]],Taulukko1[[#This Row],[Vähennystarve]])</f>
        <v>220</v>
      </c>
      <c r="V3636" s="76">
        <f t="shared" si="564"/>
        <v>8.1818181818181818E-2</v>
      </c>
      <c r="W3636" s="76">
        <f t="shared" si="565"/>
        <v>7.2727272727272724E-2</v>
      </c>
      <c r="X3636" s="76">
        <f t="shared" si="566"/>
        <v>0.88888888888888884</v>
      </c>
      <c r="Y3636" s="90" t="b">
        <f>AND(MONTH(Taulukko1[[#This Row],[Alku PVM]] )=6,DAY(Taulukko1[[#This Row],[Alku PVM]] )&gt;19)</f>
        <v>0</v>
      </c>
      <c r="Z3636" s="90" t="b">
        <f>AND(MONTH(Taulukko1[[#This Row],[Loppu PVM]] )=6,DAY(Taulukko1[[#This Row],[Loppu PVM]] )&gt;19)</f>
        <v>0</v>
      </c>
      <c r="AA3636" s="90" t="b">
        <f>OR(MONTH(Taulukko1[[#This Row],[Alku PVM]] )&lt;=5,AND(MONTH(Taulukko1[[#This Row],[Alku PVM]] )=6,DAY(Taulukko1[[#This Row],[Alku PVM]] )&lt;20))</f>
        <v>1</v>
      </c>
      <c r="AB3636" s="90" t="b">
        <f>OR(MONTH(Taulukko1[[#This Row],[Loppu PVM]])&lt;=5,AND(MONTH(Taulukko1[[#This Row],[Loppu PVM]] )=6,DAY(Taulukko1[[#This Row],[Loppu PVM]])&lt;20))</f>
        <v>1</v>
      </c>
      <c r="AC3636" s="90" t="b">
        <f>OR(MONTH(Taulukko1[[#This Row],[Alku PVM]] )&lt;=3,AND(MONTH(Taulukko1[[#This Row],[Alku PVM]] )=3))</f>
        <v>1</v>
      </c>
      <c r="AD3636" s="90" t="b">
        <f>OR(MONTH(Taulukko1[[#This Row],[Loppu PVM]] )&lt;=3,AND(MONTH(Taulukko1[[#This Row],[Loppu PVM]] )=3))</f>
        <v>0</v>
      </c>
      <c r="AE3636" s="90" t="b">
        <f>OR(MONTH(Taulukko1[[#This Row],[Alku PVM]] )&lt;=9,AND(MONTH(Taulukko1[[#This Row],[Alku PVM]] )=9))</f>
        <v>1</v>
      </c>
      <c r="AF3636" s="90" t="b">
        <f>OR(MONTH(Taulukko1[[#This Row],[Loppu PVM]])&lt;=9,AND(MONTH(Taulukko1[[#This Row],[Loppu PVM]] )=9))</f>
        <v>1</v>
      </c>
      <c r="AG3636" s="90" t="b">
        <f>OR(MONTH(Taulukko1[[#This Row],[Alku PVM]] )&lt;=6,AND(MONTH(Taulukko1[[#This Row],[Alku PVM]] )=6))</f>
        <v>1</v>
      </c>
      <c r="AH3636" s="90" t="b">
        <f>OR(MONTH(Taulukko1[[#This Row],[Loppu PVM]])&lt;=6,AND(MONTH(Taulukko1[[#This Row],[Loppu PVM]] )=6))</f>
        <v>1</v>
      </c>
    </row>
    <row r="3637" spans="1:34">
      <c r="A3637" s="82" t="s">
        <v>5265</v>
      </c>
      <c r="B3637" s="83"/>
      <c r="C3637" s="82" t="s">
        <v>5266</v>
      </c>
      <c r="D3637" s="84"/>
      <c r="E3637" s="85"/>
      <c r="F3637" s="83">
        <v>42508</v>
      </c>
      <c r="G3637" s="86"/>
      <c r="H3637" s="85">
        <v>264</v>
      </c>
      <c r="I3637" s="130">
        <f>INDEX('TOL2008'!B:B,MATCH(A3637,'TOL2008'!A:A,0))</f>
        <v>85320</v>
      </c>
      <c r="J3637" s="131" t="str">
        <f>INDEX(Pääluokka!$H$2:$H$100,MATCH(VALUE(LEFT(Taulukko1[[#This Row],[TOL2008]],2)),Pääluokka!$G$2:$G$100,0))</f>
        <v>Koulutus</v>
      </c>
      <c r="K3637" s="131" t="str">
        <f>INDEX(Pääluokka!$I$2:$I$100,MATCH(VALUE(LEFT(Taulukko1[[#This Row],[TOL2008]],2)),Pääluokka!$G$2:$G$100,0))</f>
        <v>Muut toimialat (O-Q, T-X)</v>
      </c>
      <c r="L3637" s="87" t="str">
        <f t="shared" si="567"/>
        <v>NA</v>
      </c>
      <c r="M3637" s="88">
        <f t="shared" si="568"/>
        <v>42457</v>
      </c>
      <c r="N3637" s="88">
        <f t="shared" si="569"/>
        <v>42508</v>
      </c>
      <c r="O3637" s="88">
        <f t="shared" si="560"/>
        <v>42430</v>
      </c>
      <c r="P3637" s="88">
        <f t="shared" si="561"/>
        <v>42491</v>
      </c>
      <c r="Q3637" s="41">
        <f t="shared" si="562"/>
        <v>2016</v>
      </c>
      <c r="R3637" s="41">
        <f t="shared" si="563"/>
        <v>2016</v>
      </c>
      <c r="S3637" s="88" t="str">
        <f>YEAR(Taulukko1[[#This Row],[Alku KK]])&amp;"Q"&amp;ROUNDDOWN((MONTH(Taulukko1[[#This Row],[Alku KK]])-1)/3+1,0)</f>
        <v>2016Q1</v>
      </c>
      <c r="T3637" s="88" t="str">
        <f>YEAR(Taulukko1[[#This Row],[Loppu KK]])&amp;"Q"&amp;ROUNDDOWN((MONTH(Taulukko1[[#This Row],[Loppu KK]])-1)/3+1,0)</f>
        <v>2016Q2</v>
      </c>
      <c r="U3637" s="89">
        <f>IF(COUNT(Taulukko1[[#This Row],[Neuvottelujen alaiset ]])=1,Taulukko1[[#This Row],[Neuvottelujen alaiset ]],Taulukko1[[#This Row],[Vähennystarve]])</f>
        <v>264</v>
      </c>
      <c r="V3637" s="90" t="str">
        <f t="shared" si="564"/>
        <v>NA</v>
      </c>
      <c r="W3637" s="90" t="str">
        <f t="shared" si="565"/>
        <v>NA</v>
      </c>
      <c r="X3637" s="90" t="str">
        <f t="shared" si="566"/>
        <v>NA</v>
      </c>
      <c r="Y3637" s="90" t="b">
        <f>AND(MONTH(Taulukko1[[#This Row],[Alku PVM]] )=6,DAY(Taulukko1[[#This Row],[Alku PVM]] )&gt;19)</f>
        <v>0</v>
      </c>
      <c r="Z3637" s="90" t="b">
        <f>AND(MONTH(Taulukko1[[#This Row],[Loppu PVM]] )=6,DAY(Taulukko1[[#This Row],[Loppu PVM]] )&gt;19)</f>
        <v>0</v>
      </c>
      <c r="AA3637" s="90" t="b">
        <f>OR(MONTH(Taulukko1[[#This Row],[Alku PVM]] )&lt;=5,AND(MONTH(Taulukko1[[#This Row],[Alku PVM]] )=6,DAY(Taulukko1[[#This Row],[Alku PVM]] )&lt;20))</f>
        <v>1</v>
      </c>
      <c r="AB3637" s="90" t="b">
        <f>OR(MONTH(Taulukko1[[#This Row],[Loppu PVM]])&lt;=5,AND(MONTH(Taulukko1[[#This Row],[Loppu PVM]] )=6,DAY(Taulukko1[[#This Row],[Loppu PVM]])&lt;20))</f>
        <v>1</v>
      </c>
      <c r="AC3637" s="90" t="b">
        <f>OR(MONTH(Taulukko1[[#This Row],[Alku PVM]] )&lt;=3,AND(MONTH(Taulukko1[[#This Row],[Alku PVM]] )=3))</f>
        <v>1</v>
      </c>
      <c r="AD3637" s="90" t="b">
        <f>OR(MONTH(Taulukko1[[#This Row],[Loppu PVM]] )&lt;=3,AND(MONTH(Taulukko1[[#This Row],[Loppu PVM]] )=3))</f>
        <v>0</v>
      </c>
      <c r="AE3637" s="90" t="b">
        <f>OR(MONTH(Taulukko1[[#This Row],[Alku PVM]] )&lt;=9,AND(MONTH(Taulukko1[[#This Row],[Alku PVM]] )=9))</f>
        <v>1</v>
      </c>
      <c r="AF3637" s="90" t="b">
        <f>OR(MONTH(Taulukko1[[#This Row],[Loppu PVM]])&lt;=9,AND(MONTH(Taulukko1[[#This Row],[Loppu PVM]] )=9))</f>
        <v>1</v>
      </c>
      <c r="AG3637" s="90" t="b">
        <f>OR(MONTH(Taulukko1[[#This Row],[Alku PVM]] )&lt;=6,AND(MONTH(Taulukko1[[#This Row],[Alku PVM]] )=6))</f>
        <v>1</v>
      </c>
      <c r="AH3637" s="90" t="b">
        <f>OR(MONTH(Taulukko1[[#This Row],[Loppu PVM]])&lt;=6,AND(MONTH(Taulukko1[[#This Row],[Loppu PVM]] )=6))</f>
        <v>1</v>
      </c>
    </row>
    <row r="3638" spans="1:34">
      <c r="A3638" s="25" t="s">
        <v>5200</v>
      </c>
      <c r="B3638" s="70">
        <v>42458</v>
      </c>
      <c r="C3638" s="69" t="s">
        <v>5199</v>
      </c>
      <c r="D3638" s="71"/>
      <c r="E3638" s="72">
        <v>40</v>
      </c>
      <c r="F3638" s="70"/>
      <c r="G3638" s="73"/>
      <c r="H3638" s="72">
        <v>40</v>
      </c>
      <c r="I3638" s="127">
        <f>INDEX('TOL2008'!B:B,MATCH(A3638,'TOL2008'!A:A,0))</f>
        <v>88999</v>
      </c>
      <c r="J3638" s="128" t="str">
        <f>INDEX(Pääluokka!$H$2:$H$100,MATCH(VALUE(LEFT(Taulukko1[[#This Row],[TOL2008]],2)),Pääluokka!$G$2:$G$100,0))</f>
        <v>Terveys- ja sosiaalipalvelut</v>
      </c>
      <c r="K3638" s="128" t="str">
        <f>INDEX(Pääluokka!$I$2:$I$100,MATCH(VALUE(LEFT(Taulukko1[[#This Row],[TOL2008]],2)),Pääluokka!$G$2:$G$100,0))</f>
        <v>Muut toimialat (O-Q, T-X)</v>
      </c>
      <c r="L3638" s="74" t="str">
        <f t="shared" si="567"/>
        <v>NA</v>
      </c>
      <c r="M3638" s="75">
        <f t="shared" si="568"/>
        <v>42458</v>
      </c>
      <c r="N3638" s="75">
        <f t="shared" si="569"/>
        <v>42509</v>
      </c>
      <c r="O3638" s="75">
        <f t="shared" si="560"/>
        <v>42430</v>
      </c>
      <c r="P3638" s="75">
        <f t="shared" si="561"/>
        <v>42491</v>
      </c>
      <c r="Q3638" s="41">
        <f t="shared" si="562"/>
        <v>2016</v>
      </c>
      <c r="R3638" s="41">
        <f t="shared" si="563"/>
        <v>2016</v>
      </c>
      <c r="S3638" s="75" t="str">
        <f>YEAR(Taulukko1[[#This Row],[Alku KK]])&amp;"Q"&amp;ROUNDDOWN((MONTH(Taulukko1[[#This Row],[Alku KK]])-1)/3+1,0)</f>
        <v>2016Q1</v>
      </c>
      <c r="T3638" s="75" t="str">
        <f>YEAR(Taulukko1[[#This Row],[Loppu KK]])&amp;"Q"&amp;ROUNDDOWN((MONTH(Taulukko1[[#This Row],[Loppu KK]])-1)/3+1,0)</f>
        <v>2016Q2</v>
      </c>
      <c r="U3638" s="66">
        <f>IF(COUNT(Taulukko1[[#This Row],[Neuvottelujen alaiset ]])=1,Taulukko1[[#This Row],[Neuvottelujen alaiset ]],Taulukko1[[#This Row],[Vähennystarve]])</f>
        <v>40</v>
      </c>
      <c r="V3638" s="76">
        <f t="shared" si="564"/>
        <v>1</v>
      </c>
      <c r="W3638" s="76" t="str">
        <f t="shared" si="565"/>
        <v>NA</v>
      </c>
      <c r="X3638" s="76" t="str">
        <f t="shared" si="566"/>
        <v>NA</v>
      </c>
      <c r="Y3638" s="90" t="b">
        <f>AND(MONTH(Taulukko1[[#This Row],[Alku PVM]] )=6,DAY(Taulukko1[[#This Row],[Alku PVM]] )&gt;19)</f>
        <v>0</v>
      </c>
      <c r="Z3638" s="90" t="b">
        <f>AND(MONTH(Taulukko1[[#This Row],[Loppu PVM]] )=6,DAY(Taulukko1[[#This Row],[Loppu PVM]] )&gt;19)</f>
        <v>0</v>
      </c>
      <c r="AA3638" s="90" t="b">
        <f>OR(MONTH(Taulukko1[[#This Row],[Alku PVM]] )&lt;=5,AND(MONTH(Taulukko1[[#This Row],[Alku PVM]] )=6,DAY(Taulukko1[[#This Row],[Alku PVM]] )&lt;20))</f>
        <v>1</v>
      </c>
      <c r="AB3638" s="90" t="b">
        <f>OR(MONTH(Taulukko1[[#This Row],[Loppu PVM]])&lt;=5,AND(MONTH(Taulukko1[[#This Row],[Loppu PVM]] )=6,DAY(Taulukko1[[#This Row],[Loppu PVM]])&lt;20))</f>
        <v>1</v>
      </c>
      <c r="AC3638" s="90" t="b">
        <f>OR(MONTH(Taulukko1[[#This Row],[Alku PVM]] )&lt;=3,AND(MONTH(Taulukko1[[#This Row],[Alku PVM]] )=3))</f>
        <v>1</v>
      </c>
      <c r="AD3638" s="90" t="b">
        <f>OR(MONTH(Taulukko1[[#This Row],[Loppu PVM]] )&lt;=3,AND(MONTH(Taulukko1[[#This Row],[Loppu PVM]] )=3))</f>
        <v>0</v>
      </c>
      <c r="AE3638" s="90" t="b">
        <f>OR(MONTH(Taulukko1[[#This Row],[Alku PVM]] )&lt;=9,AND(MONTH(Taulukko1[[#This Row],[Alku PVM]] )=9))</f>
        <v>1</v>
      </c>
      <c r="AF3638" s="90" t="b">
        <f>OR(MONTH(Taulukko1[[#This Row],[Loppu PVM]])&lt;=9,AND(MONTH(Taulukko1[[#This Row],[Loppu PVM]] )=9))</f>
        <v>1</v>
      </c>
      <c r="AG3638" s="90" t="b">
        <f>OR(MONTH(Taulukko1[[#This Row],[Alku PVM]] )&lt;=6,AND(MONTH(Taulukko1[[#This Row],[Alku PVM]] )=6))</f>
        <v>1</v>
      </c>
      <c r="AH3638" s="90" t="b">
        <f>OR(MONTH(Taulukko1[[#This Row],[Loppu PVM]])&lt;=6,AND(MONTH(Taulukko1[[#This Row],[Loppu PVM]] )=6))</f>
        <v>1</v>
      </c>
    </row>
    <row r="3639" spans="1:34">
      <c r="A3639" s="69" t="s">
        <v>5185</v>
      </c>
      <c r="B3639" s="70">
        <v>42458</v>
      </c>
      <c r="C3639" s="69"/>
      <c r="D3639" s="71"/>
      <c r="E3639" s="72">
        <v>29</v>
      </c>
      <c r="F3639" s="70">
        <v>42514</v>
      </c>
      <c r="G3639" s="73">
        <v>22</v>
      </c>
      <c r="H3639" s="72">
        <v>29</v>
      </c>
      <c r="I3639" s="127">
        <f>INDEX('TOL2008'!B:B,MATCH(A3639,'TOL2008'!A:A,0))</f>
        <v>85000</v>
      </c>
      <c r="J3639" s="128" t="str">
        <f>INDEX(Pääluokka!$H$2:$H$100,MATCH(VALUE(LEFT(Taulukko1[[#This Row],[TOL2008]],2)),Pääluokka!$G$2:$G$100,0))</f>
        <v>Koulutus</v>
      </c>
      <c r="K3639" s="128" t="str">
        <f>INDEX(Pääluokka!$I$2:$I$100,MATCH(VALUE(LEFT(Taulukko1[[#This Row],[TOL2008]],2)),Pääluokka!$G$2:$G$100,0))</f>
        <v>Muut toimialat (O-Q, T-X)</v>
      </c>
      <c r="L3639" s="74">
        <f t="shared" si="567"/>
        <v>56</v>
      </c>
      <c r="M3639" s="75">
        <f t="shared" si="568"/>
        <v>42458</v>
      </c>
      <c r="N3639" s="75">
        <f t="shared" si="569"/>
        <v>42514</v>
      </c>
      <c r="O3639" s="75">
        <f t="shared" si="560"/>
        <v>42430</v>
      </c>
      <c r="P3639" s="75">
        <f t="shared" si="561"/>
        <v>42491</v>
      </c>
      <c r="Q3639" s="41">
        <f t="shared" si="562"/>
        <v>2016</v>
      </c>
      <c r="R3639" s="41">
        <f t="shared" si="563"/>
        <v>2016</v>
      </c>
      <c r="S3639" s="75" t="str">
        <f>YEAR(Taulukko1[[#This Row],[Alku KK]])&amp;"Q"&amp;ROUNDDOWN((MONTH(Taulukko1[[#This Row],[Alku KK]])-1)/3+1,0)</f>
        <v>2016Q1</v>
      </c>
      <c r="T3639" s="75" t="str">
        <f>YEAR(Taulukko1[[#This Row],[Loppu KK]])&amp;"Q"&amp;ROUNDDOWN((MONTH(Taulukko1[[#This Row],[Loppu KK]])-1)/3+1,0)</f>
        <v>2016Q2</v>
      </c>
      <c r="U3639" s="66">
        <f>IF(COUNT(Taulukko1[[#This Row],[Neuvottelujen alaiset ]])=1,Taulukko1[[#This Row],[Neuvottelujen alaiset ]],Taulukko1[[#This Row],[Vähennystarve]])</f>
        <v>29</v>
      </c>
      <c r="V3639" s="76">
        <f t="shared" si="564"/>
        <v>1</v>
      </c>
      <c r="W3639" s="76">
        <f t="shared" si="565"/>
        <v>0.75862068965517238</v>
      </c>
      <c r="X3639" s="76">
        <f t="shared" si="566"/>
        <v>0.75862068965517238</v>
      </c>
      <c r="Y3639" s="90" t="b">
        <f>AND(MONTH(Taulukko1[[#This Row],[Alku PVM]] )=6,DAY(Taulukko1[[#This Row],[Alku PVM]] )&gt;19)</f>
        <v>0</v>
      </c>
      <c r="Z3639" s="90" t="b">
        <f>AND(MONTH(Taulukko1[[#This Row],[Loppu PVM]] )=6,DAY(Taulukko1[[#This Row],[Loppu PVM]] )&gt;19)</f>
        <v>0</v>
      </c>
      <c r="AA3639" s="90" t="b">
        <f>OR(MONTH(Taulukko1[[#This Row],[Alku PVM]] )&lt;=5,AND(MONTH(Taulukko1[[#This Row],[Alku PVM]] )=6,DAY(Taulukko1[[#This Row],[Alku PVM]] )&lt;20))</f>
        <v>1</v>
      </c>
      <c r="AB3639" s="90" t="b">
        <f>OR(MONTH(Taulukko1[[#This Row],[Loppu PVM]])&lt;=5,AND(MONTH(Taulukko1[[#This Row],[Loppu PVM]] )=6,DAY(Taulukko1[[#This Row],[Loppu PVM]])&lt;20))</f>
        <v>1</v>
      </c>
      <c r="AC3639" s="90" t="b">
        <f>OR(MONTH(Taulukko1[[#This Row],[Alku PVM]] )&lt;=3,AND(MONTH(Taulukko1[[#This Row],[Alku PVM]] )=3))</f>
        <v>1</v>
      </c>
      <c r="AD3639" s="90" t="b">
        <f>OR(MONTH(Taulukko1[[#This Row],[Loppu PVM]] )&lt;=3,AND(MONTH(Taulukko1[[#This Row],[Loppu PVM]] )=3))</f>
        <v>0</v>
      </c>
      <c r="AE3639" s="90" t="b">
        <f>OR(MONTH(Taulukko1[[#This Row],[Alku PVM]] )&lt;=9,AND(MONTH(Taulukko1[[#This Row],[Alku PVM]] )=9))</f>
        <v>1</v>
      </c>
      <c r="AF3639" s="90" t="b">
        <f>OR(MONTH(Taulukko1[[#This Row],[Loppu PVM]])&lt;=9,AND(MONTH(Taulukko1[[#This Row],[Loppu PVM]] )=9))</f>
        <v>1</v>
      </c>
      <c r="AG3639" s="90" t="b">
        <f>OR(MONTH(Taulukko1[[#This Row],[Alku PVM]] )&lt;=6,AND(MONTH(Taulukko1[[#This Row],[Alku PVM]] )=6))</f>
        <v>1</v>
      </c>
      <c r="AH3639" s="90" t="b">
        <f>OR(MONTH(Taulukko1[[#This Row],[Loppu PVM]])&lt;=6,AND(MONTH(Taulukko1[[#This Row],[Loppu PVM]] )=6))</f>
        <v>1</v>
      </c>
    </row>
    <row r="3640" spans="1:34">
      <c r="A3640" s="25" t="s">
        <v>5204</v>
      </c>
      <c r="B3640" s="70">
        <v>42459</v>
      </c>
      <c r="C3640" s="69" t="s">
        <v>5198</v>
      </c>
      <c r="D3640" s="71"/>
      <c r="E3640" s="72">
        <v>13</v>
      </c>
      <c r="F3640" s="70"/>
      <c r="G3640" s="73"/>
      <c r="H3640" s="72">
        <v>13</v>
      </c>
      <c r="I3640" s="127">
        <f>INDEX('TOL2008'!B:B,MATCH(A3640,'TOL2008'!A:A,0))</f>
        <v>85000</v>
      </c>
      <c r="J3640" s="128" t="str">
        <f>INDEX(Pääluokka!$H$2:$H$100,MATCH(VALUE(LEFT(Taulukko1[[#This Row],[TOL2008]],2)),Pääluokka!$G$2:$G$100,0))</f>
        <v>Koulutus</v>
      </c>
      <c r="K3640" s="128" t="str">
        <f>INDEX(Pääluokka!$I$2:$I$100,MATCH(VALUE(LEFT(Taulukko1[[#This Row],[TOL2008]],2)),Pääluokka!$G$2:$G$100,0))</f>
        <v>Muut toimialat (O-Q, T-X)</v>
      </c>
      <c r="L3640" s="74" t="str">
        <f t="shared" si="567"/>
        <v>NA</v>
      </c>
      <c r="M3640" s="75">
        <f t="shared" si="568"/>
        <v>42459</v>
      </c>
      <c r="N3640" s="75">
        <f t="shared" si="569"/>
        <v>42510</v>
      </c>
      <c r="O3640" s="75">
        <f t="shared" si="560"/>
        <v>42430</v>
      </c>
      <c r="P3640" s="75">
        <f t="shared" si="561"/>
        <v>42491</v>
      </c>
      <c r="Q3640" s="41">
        <f t="shared" si="562"/>
        <v>2016</v>
      </c>
      <c r="R3640" s="41">
        <f t="shared" si="563"/>
        <v>2016</v>
      </c>
      <c r="S3640" s="75" t="str">
        <f>YEAR(Taulukko1[[#This Row],[Alku KK]])&amp;"Q"&amp;ROUNDDOWN((MONTH(Taulukko1[[#This Row],[Alku KK]])-1)/3+1,0)</f>
        <v>2016Q1</v>
      </c>
      <c r="T3640" s="75" t="str">
        <f>YEAR(Taulukko1[[#This Row],[Loppu KK]])&amp;"Q"&amp;ROUNDDOWN((MONTH(Taulukko1[[#This Row],[Loppu KK]])-1)/3+1,0)</f>
        <v>2016Q2</v>
      </c>
      <c r="U3640" s="66">
        <f>IF(COUNT(Taulukko1[[#This Row],[Neuvottelujen alaiset ]])=1,Taulukko1[[#This Row],[Neuvottelujen alaiset ]],Taulukko1[[#This Row],[Vähennystarve]])</f>
        <v>13</v>
      </c>
      <c r="V3640" s="76">
        <f t="shared" si="564"/>
        <v>1</v>
      </c>
      <c r="W3640" s="76" t="str">
        <f t="shared" si="565"/>
        <v>NA</v>
      </c>
      <c r="X3640" s="76" t="str">
        <f t="shared" si="566"/>
        <v>NA</v>
      </c>
      <c r="Y3640" s="90" t="b">
        <f>AND(MONTH(Taulukko1[[#This Row],[Alku PVM]] )=6,DAY(Taulukko1[[#This Row],[Alku PVM]] )&gt;19)</f>
        <v>0</v>
      </c>
      <c r="Z3640" s="90" t="b">
        <f>AND(MONTH(Taulukko1[[#This Row],[Loppu PVM]] )=6,DAY(Taulukko1[[#This Row],[Loppu PVM]] )&gt;19)</f>
        <v>0</v>
      </c>
      <c r="AA3640" s="90" t="b">
        <f>OR(MONTH(Taulukko1[[#This Row],[Alku PVM]] )&lt;=5,AND(MONTH(Taulukko1[[#This Row],[Alku PVM]] )=6,DAY(Taulukko1[[#This Row],[Alku PVM]] )&lt;20))</f>
        <v>1</v>
      </c>
      <c r="AB3640" s="90" t="b">
        <f>OR(MONTH(Taulukko1[[#This Row],[Loppu PVM]])&lt;=5,AND(MONTH(Taulukko1[[#This Row],[Loppu PVM]] )=6,DAY(Taulukko1[[#This Row],[Loppu PVM]])&lt;20))</f>
        <v>1</v>
      </c>
      <c r="AC3640" s="90" t="b">
        <f>OR(MONTH(Taulukko1[[#This Row],[Alku PVM]] )&lt;=3,AND(MONTH(Taulukko1[[#This Row],[Alku PVM]] )=3))</f>
        <v>1</v>
      </c>
      <c r="AD3640" s="90" t="b">
        <f>OR(MONTH(Taulukko1[[#This Row],[Loppu PVM]] )&lt;=3,AND(MONTH(Taulukko1[[#This Row],[Loppu PVM]] )=3))</f>
        <v>0</v>
      </c>
      <c r="AE3640" s="90" t="b">
        <f>OR(MONTH(Taulukko1[[#This Row],[Alku PVM]] )&lt;=9,AND(MONTH(Taulukko1[[#This Row],[Alku PVM]] )=9))</f>
        <v>1</v>
      </c>
      <c r="AF3640" s="90" t="b">
        <f>OR(MONTH(Taulukko1[[#This Row],[Loppu PVM]])&lt;=9,AND(MONTH(Taulukko1[[#This Row],[Loppu PVM]] )=9))</f>
        <v>1</v>
      </c>
      <c r="AG3640" s="90" t="b">
        <f>OR(MONTH(Taulukko1[[#This Row],[Alku PVM]] )&lt;=6,AND(MONTH(Taulukko1[[#This Row],[Alku PVM]] )=6))</f>
        <v>1</v>
      </c>
      <c r="AH3640" s="90" t="b">
        <f>OR(MONTH(Taulukko1[[#This Row],[Loppu PVM]])&lt;=6,AND(MONTH(Taulukko1[[#This Row],[Loppu PVM]] )=6))</f>
        <v>1</v>
      </c>
    </row>
    <row r="3641" spans="1:34">
      <c r="A3641" s="25" t="s">
        <v>5200</v>
      </c>
      <c r="B3641" s="26">
        <v>42459</v>
      </c>
      <c r="C3641" s="25" t="s">
        <v>5205</v>
      </c>
      <c r="D3641" s="35"/>
      <c r="E3641" s="27"/>
      <c r="F3641" s="26"/>
      <c r="G3641" s="33"/>
      <c r="H3641" s="27">
        <v>200</v>
      </c>
      <c r="I3641" s="126">
        <f>INDEX('TOL2008'!B:B,MATCH(A3641,'TOL2008'!A:A,0))</f>
        <v>88999</v>
      </c>
      <c r="J3641" s="133" t="str">
        <f>INDEX(Pääluokka!$H$2:$H$100,MATCH(VALUE(LEFT(Taulukko1[[#This Row],[TOL2008]],2)),Pääluokka!$G$2:$G$100,0))</f>
        <v>Terveys- ja sosiaalipalvelut</v>
      </c>
      <c r="K3641" s="133" t="str">
        <f>INDEX(Pääluokka!$I$2:$I$100,MATCH(VALUE(LEFT(Taulukko1[[#This Row],[TOL2008]],2)),Pääluokka!$G$2:$G$100,0))</f>
        <v>Muut toimialat (O-Q, T-X)</v>
      </c>
      <c r="L3641" s="41" t="str">
        <f t="shared" si="567"/>
        <v>NA</v>
      </c>
      <c r="M3641" s="43">
        <f t="shared" si="568"/>
        <v>42459</v>
      </c>
      <c r="N3641" s="43">
        <f t="shared" si="569"/>
        <v>42510</v>
      </c>
      <c r="O3641" s="43">
        <f t="shared" si="560"/>
        <v>42430</v>
      </c>
      <c r="P3641" s="43">
        <f t="shared" si="561"/>
        <v>42491</v>
      </c>
      <c r="Q3641" s="41">
        <f t="shared" si="562"/>
        <v>2016</v>
      </c>
      <c r="R3641" s="41">
        <f t="shared" si="563"/>
        <v>2016</v>
      </c>
      <c r="S3641" s="43" t="str">
        <f>YEAR(Taulukko1[[#This Row],[Alku KK]])&amp;"Q"&amp;ROUNDDOWN((MONTH(Taulukko1[[#This Row],[Alku KK]])-1)/3+1,0)</f>
        <v>2016Q1</v>
      </c>
      <c r="T3641" s="43" t="str">
        <f>YEAR(Taulukko1[[#This Row],[Loppu KK]])&amp;"Q"&amp;ROUNDDOWN((MONTH(Taulukko1[[#This Row],[Loppu KK]])-1)/3+1,0)</f>
        <v>2016Q2</v>
      </c>
      <c r="U3641" s="66">
        <f>IF(COUNT(Taulukko1[[#This Row],[Neuvottelujen alaiset ]])=1,Taulukko1[[#This Row],[Neuvottelujen alaiset ]],Taulukko1[[#This Row],[Vähennystarve]])</f>
        <v>200</v>
      </c>
      <c r="V3641" s="44" t="str">
        <f t="shared" si="564"/>
        <v>NA</v>
      </c>
      <c r="W3641" s="44" t="str">
        <f t="shared" si="565"/>
        <v>NA</v>
      </c>
      <c r="X3641" s="44" t="str">
        <f t="shared" si="566"/>
        <v>NA</v>
      </c>
      <c r="Y3641" s="90" t="b">
        <f>AND(MONTH(Taulukko1[[#This Row],[Alku PVM]] )=6,DAY(Taulukko1[[#This Row],[Alku PVM]] )&gt;19)</f>
        <v>0</v>
      </c>
      <c r="Z3641" s="90" t="b">
        <f>AND(MONTH(Taulukko1[[#This Row],[Loppu PVM]] )=6,DAY(Taulukko1[[#This Row],[Loppu PVM]] )&gt;19)</f>
        <v>0</v>
      </c>
      <c r="AA3641" s="90" t="b">
        <f>OR(MONTH(Taulukko1[[#This Row],[Alku PVM]] )&lt;=5,AND(MONTH(Taulukko1[[#This Row],[Alku PVM]] )=6,DAY(Taulukko1[[#This Row],[Alku PVM]] )&lt;20))</f>
        <v>1</v>
      </c>
      <c r="AB3641" s="90" t="b">
        <f>OR(MONTH(Taulukko1[[#This Row],[Loppu PVM]])&lt;=5,AND(MONTH(Taulukko1[[#This Row],[Loppu PVM]] )=6,DAY(Taulukko1[[#This Row],[Loppu PVM]])&lt;20))</f>
        <v>1</v>
      </c>
      <c r="AC3641" s="90" t="b">
        <f>OR(MONTH(Taulukko1[[#This Row],[Alku PVM]] )&lt;=3,AND(MONTH(Taulukko1[[#This Row],[Alku PVM]] )=3))</f>
        <v>1</v>
      </c>
      <c r="AD3641" s="90" t="b">
        <f>OR(MONTH(Taulukko1[[#This Row],[Loppu PVM]] )&lt;=3,AND(MONTH(Taulukko1[[#This Row],[Loppu PVM]] )=3))</f>
        <v>0</v>
      </c>
      <c r="AE3641" s="90" t="b">
        <f>OR(MONTH(Taulukko1[[#This Row],[Alku PVM]] )&lt;=9,AND(MONTH(Taulukko1[[#This Row],[Alku PVM]] )=9))</f>
        <v>1</v>
      </c>
      <c r="AF3641" s="90" t="b">
        <f>OR(MONTH(Taulukko1[[#This Row],[Loppu PVM]])&lt;=9,AND(MONTH(Taulukko1[[#This Row],[Loppu PVM]] )=9))</f>
        <v>1</v>
      </c>
      <c r="AG3641" s="90" t="b">
        <f>OR(MONTH(Taulukko1[[#This Row],[Alku PVM]] )&lt;=6,AND(MONTH(Taulukko1[[#This Row],[Alku PVM]] )=6))</f>
        <v>1</v>
      </c>
      <c r="AH3641" s="90" t="b">
        <f>OR(MONTH(Taulukko1[[#This Row],[Loppu PVM]])&lt;=6,AND(MONTH(Taulukko1[[#This Row],[Loppu PVM]] )=6))</f>
        <v>1</v>
      </c>
    </row>
    <row r="3642" spans="1:34">
      <c r="A3642" s="69" t="s">
        <v>5206</v>
      </c>
      <c r="B3642" s="70">
        <v>42460</v>
      </c>
      <c r="C3642" s="25" t="s">
        <v>5261</v>
      </c>
      <c r="D3642" s="71">
        <v>7</v>
      </c>
      <c r="E3642" s="72">
        <v>50</v>
      </c>
      <c r="F3642" s="70">
        <v>42507</v>
      </c>
      <c r="G3642" s="73">
        <v>9</v>
      </c>
      <c r="H3642" s="72">
        <v>50</v>
      </c>
      <c r="I3642" s="127">
        <f>INDEX('TOL2008'!B:B,MATCH(A3642,'TOL2008'!A:A,0))</f>
        <v>85000</v>
      </c>
      <c r="J3642" s="128" t="str">
        <f>INDEX(Pääluokka!$H$2:$H$100,MATCH(VALUE(LEFT(Taulukko1[[#This Row],[TOL2008]],2)),Pääluokka!$G$2:$G$100,0))</f>
        <v>Koulutus</v>
      </c>
      <c r="K3642" s="128" t="str">
        <f>INDEX(Pääluokka!$I$2:$I$100,MATCH(VALUE(LEFT(Taulukko1[[#This Row],[TOL2008]],2)),Pääluokka!$G$2:$G$100,0))</f>
        <v>Muut toimialat (O-Q, T-X)</v>
      </c>
      <c r="L3642" s="74">
        <f t="shared" si="567"/>
        <v>47</v>
      </c>
      <c r="M3642" s="75">
        <f t="shared" si="568"/>
        <v>42460</v>
      </c>
      <c r="N3642" s="75">
        <f t="shared" si="569"/>
        <v>42507</v>
      </c>
      <c r="O3642" s="75">
        <f t="shared" si="560"/>
        <v>42430</v>
      </c>
      <c r="P3642" s="75">
        <f t="shared" si="561"/>
        <v>42491</v>
      </c>
      <c r="Q3642" s="41">
        <f t="shared" si="562"/>
        <v>2016</v>
      </c>
      <c r="R3642" s="41">
        <f t="shared" si="563"/>
        <v>2016</v>
      </c>
      <c r="S3642" s="75" t="str">
        <f>YEAR(Taulukko1[[#This Row],[Alku KK]])&amp;"Q"&amp;ROUNDDOWN((MONTH(Taulukko1[[#This Row],[Alku KK]])-1)/3+1,0)</f>
        <v>2016Q1</v>
      </c>
      <c r="T3642" s="75" t="str">
        <f>YEAR(Taulukko1[[#This Row],[Loppu KK]])&amp;"Q"&amp;ROUNDDOWN((MONTH(Taulukko1[[#This Row],[Loppu KK]])-1)/3+1,0)</f>
        <v>2016Q2</v>
      </c>
      <c r="U3642" s="66">
        <f>IF(COUNT(Taulukko1[[#This Row],[Neuvottelujen alaiset ]])=1,Taulukko1[[#This Row],[Neuvottelujen alaiset ]],Taulukko1[[#This Row],[Vähennystarve]])</f>
        <v>50</v>
      </c>
      <c r="V3642" s="76">
        <f t="shared" si="564"/>
        <v>1</v>
      </c>
      <c r="W3642" s="76">
        <f t="shared" si="565"/>
        <v>0.18</v>
      </c>
      <c r="X3642" s="76">
        <f t="shared" si="566"/>
        <v>0.18</v>
      </c>
      <c r="Y3642" s="90" t="b">
        <f>AND(MONTH(Taulukko1[[#This Row],[Alku PVM]] )=6,DAY(Taulukko1[[#This Row],[Alku PVM]] )&gt;19)</f>
        <v>0</v>
      </c>
      <c r="Z3642" s="90" t="b">
        <f>AND(MONTH(Taulukko1[[#This Row],[Loppu PVM]] )=6,DAY(Taulukko1[[#This Row],[Loppu PVM]] )&gt;19)</f>
        <v>0</v>
      </c>
      <c r="AA3642" s="90" t="b">
        <f>OR(MONTH(Taulukko1[[#This Row],[Alku PVM]] )&lt;=5,AND(MONTH(Taulukko1[[#This Row],[Alku PVM]] )=6,DAY(Taulukko1[[#This Row],[Alku PVM]] )&lt;20))</f>
        <v>1</v>
      </c>
      <c r="AB3642" s="90" t="b">
        <f>OR(MONTH(Taulukko1[[#This Row],[Loppu PVM]])&lt;=5,AND(MONTH(Taulukko1[[#This Row],[Loppu PVM]] )=6,DAY(Taulukko1[[#This Row],[Loppu PVM]])&lt;20))</f>
        <v>1</v>
      </c>
      <c r="AC3642" s="90" t="b">
        <f>OR(MONTH(Taulukko1[[#This Row],[Alku PVM]] )&lt;=3,AND(MONTH(Taulukko1[[#This Row],[Alku PVM]] )=3))</f>
        <v>1</v>
      </c>
      <c r="AD3642" s="90" t="b">
        <f>OR(MONTH(Taulukko1[[#This Row],[Loppu PVM]] )&lt;=3,AND(MONTH(Taulukko1[[#This Row],[Loppu PVM]] )=3))</f>
        <v>0</v>
      </c>
      <c r="AE3642" s="90" t="b">
        <f>OR(MONTH(Taulukko1[[#This Row],[Alku PVM]] )&lt;=9,AND(MONTH(Taulukko1[[#This Row],[Alku PVM]] )=9))</f>
        <v>1</v>
      </c>
      <c r="AF3642" s="90" t="b">
        <f>OR(MONTH(Taulukko1[[#This Row],[Loppu PVM]])&lt;=9,AND(MONTH(Taulukko1[[#This Row],[Loppu PVM]] )=9))</f>
        <v>1</v>
      </c>
      <c r="AG3642" s="90" t="b">
        <f>OR(MONTH(Taulukko1[[#This Row],[Alku PVM]] )&lt;=6,AND(MONTH(Taulukko1[[#This Row],[Alku PVM]] )=6))</f>
        <v>1</v>
      </c>
      <c r="AH3642" s="90" t="b">
        <f>OR(MONTH(Taulukko1[[#This Row],[Loppu PVM]])&lt;=6,AND(MONTH(Taulukko1[[#This Row],[Loppu PVM]] )=6))</f>
        <v>1</v>
      </c>
    </row>
    <row r="3643" spans="1:34">
      <c r="A3643" s="69" t="s">
        <v>5201</v>
      </c>
      <c r="B3643" s="70">
        <v>42461</v>
      </c>
      <c r="C3643" s="69" t="s">
        <v>4830</v>
      </c>
      <c r="D3643" s="35" t="s">
        <v>25</v>
      </c>
      <c r="E3643" s="72">
        <v>40</v>
      </c>
      <c r="F3643" s="70">
        <v>42509</v>
      </c>
      <c r="G3643" s="73">
        <v>36</v>
      </c>
      <c r="H3643" s="72">
        <v>165</v>
      </c>
      <c r="I3643" s="127">
        <f>INDEX('TOL2008'!B:B,MATCH(A3643,'TOL2008'!A:A,0))</f>
        <v>85000</v>
      </c>
      <c r="J3643" s="128" t="str">
        <f>INDEX(Pääluokka!$H$2:$H$100,MATCH(VALUE(LEFT(Taulukko1[[#This Row],[TOL2008]],2)),Pääluokka!$G$2:$G$100,0))</f>
        <v>Koulutus</v>
      </c>
      <c r="K3643" s="128" t="str">
        <f>INDEX(Pääluokka!$I$2:$I$100,MATCH(VALUE(LEFT(Taulukko1[[#This Row],[TOL2008]],2)),Pääluokka!$G$2:$G$100,0))</f>
        <v>Muut toimialat (O-Q, T-X)</v>
      </c>
      <c r="L3643" s="74">
        <f t="shared" si="567"/>
        <v>48</v>
      </c>
      <c r="M3643" s="75">
        <f t="shared" si="568"/>
        <v>42461</v>
      </c>
      <c r="N3643" s="75">
        <f t="shared" si="569"/>
        <v>42509</v>
      </c>
      <c r="O3643" s="75">
        <f t="shared" si="560"/>
        <v>42461</v>
      </c>
      <c r="P3643" s="75">
        <f t="shared" si="561"/>
        <v>42491</v>
      </c>
      <c r="Q3643" s="41">
        <f t="shared" si="562"/>
        <v>2016</v>
      </c>
      <c r="R3643" s="41">
        <f t="shared" si="563"/>
        <v>2016</v>
      </c>
      <c r="S3643" s="75" t="str">
        <f>YEAR(Taulukko1[[#This Row],[Alku KK]])&amp;"Q"&amp;ROUNDDOWN((MONTH(Taulukko1[[#This Row],[Alku KK]])-1)/3+1,0)</f>
        <v>2016Q2</v>
      </c>
      <c r="T3643" s="75" t="str">
        <f>YEAR(Taulukko1[[#This Row],[Loppu KK]])&amp;"Q"&amp;ROUNDDOWN((MONTH(Taulukko1[[#This Row],[Loppu KK]])-1)/3+1,0)</f>
        <v>2016Q2</v>
      </c>
      <c r="U3643" s="66">
        <f>IF(COUNT(Taulukko1[[#This Row],[Neuvottelujen alaiset ]])=1,Taulukko1[[#This Row],[Neuvottelujen alaiset ]],Taulukko1[[#This Row],[Vähennystarve]])</f>
        <v>165</v>
      </c>
      <c r="V3643" s="76">
        <f t="shared" si="564"/>
        <v>0.24242424242424243</v>
      </c>
      <c r="W3643" s="76">
        <f t="shared" si="565"/>
        <v>0.21818181818181817</v>
      </c>
      <c r="X3643" s="76">
        <f t="shared" si="566"/>
        <v>0.9</v>
      </c>
      <c r="Y3643" s="90" t="b">
        <f>AND(MONTH(Taulukko1[[#This Row],[Alku PVM]] )=6,DAY(Taulukko1[[#This Row],[Alku PVM]] )&gt;19)</f>
        <v>0</v>
      </c>
      <c r="Z3643" s="90" t="b">
        <f>AND(MONTH(Taulukko1[[#This Row],[Loppu PVM]] )=6,DAY(Taulukko1[[#This Row],[Loppu PVM]] )&gt;19)</f>
        <v>0</v>
      </c>
      <c r="AA3643" s="90" t="b">
        <f>OR(MONTH(Taulukko1[[#This Row],[Alku PVM]] )&lt;=5,AND(MONTH(Taulukko1[[#This Row],[Alku PVM]] )=6,DAY(Taulukko1[[#This Row],[Alku PVM]] )&lt;20))</f>
        <v>1</v>
      </c>
      <c r="AB3643" s="90" t="b">
        <f>OR(MONTH(Taulukko1[[#This Row],[Loppu PVM]])&lt;=5,AND(MONTH(Taulukko1[[#This Row],[Loppu PVM]] )=6,DAY(Taulukko1[[#This Row],[Loppu PVM]])&lt;20))</f>
        <v>1</v>
      </c>
      <c r="AC3643" s="90" t="b">
        <f>OR(MONTH(Taulukko1[[#This Row],[Alku PVM]] )&lt;=3,AND(MONTH(Taulukko1[[#This Row],[Alku PVM]] )=3))</f>
        <v>0</v>
      </c>
      <c r="AD3643" s="90" t="b">
        <f>OR(MONTH(Taulukko1[[#This Row],[Loppu PVM]] )&lt;=3,AND(MONTH(Taulukko1[[#This Row],[Loppu PVM]] )=3))</f>
        <v>0</v>
      </c>
      <c r="AE3643" s="90" t="b">
        <f>OR(MONTH(Taulukko1[[#This Row],[Alku PVM]] )&lt;=9,AND(MONTH(Taulukko1[[#This Row],[Alku PVM]] )=9))</f>
        <v>1</v>
      </c>
      <c r="AF3643" s="90" t="b">
        <f>OR(MONTH(Taulukko1[[#This Row],[Loppu PVM]])&lt;=9,AND(MONTH(Taulukko1[[#This Row],[Loppu PVM]] )=9))</f>
        <v>1</v>
      </c>
      <c r="AG3643" s="90" t="b">
        <f>OR(MONTH(Taulukko1[[#This Row],[Alku PVM]] )&lt;=6,AND(MONTH(Taulukko1[[#This Row],[Alku PVM]] )=6))</f>
        <v>1</v>
      </c>
      <c r="AH3643" s="90" t="b">
        <f>OR(MONTH(Taulukko1[[#This Row],[Loppu PVM]])&lt;=6,AND(MONTH(Taulukko1[[#This Row],[Loppu PVM]] )=6))</f>
        <v>1</v>
      </c>
    </row>
    <row r="3644" spans="1:34">
      <c r="A3644" s="69" t="s">
        <v>5200</v>
      </c>
      <c r="B3644" s="70">
        <v>42461</v>
      </c>
      <c r="C3644" s="25" t="s">
        <v>5304</v>
      </c>
      <c r="D3644" s="71"/>
      <c r="E3644" s="72">
        <v>500</v>
      </c>
      <c r="F3644" s="70"/>
      <c r="G3644" s="73"/>
      <c r="H3644" s="72">
        <v>500</v>
      </c>
      <c r="I3644" s="127">
        <f>INDEX('TOL2008'!B:B,MATCH(A3644,'TOL2008'!A:A,0))</f>
        <v>88999</v>
      </c>
      <c r="J3644" s="128" t="str">
        <f>INDEX(Pääluokka!$H$2:$H$100,MATCH(VALUE(LEFT(Taulukko1[[#This Row],[TOL2008]],2)),Pääluokka!$G$2:$G$100,0))</f>
        <v>Terveys- ja sosiaalipalvelut</v>
      </c>
      <c r="K3644" s="128" t="str">
        <f>INDEX(Pääluokka!$I$2:$I$100,MATCH(VALUE(LEFT(Taulukko1[[#This Row],[TOL2008]],2)),Pääluokka!$G$2:$G$100,0))</f>
        <v>Muut toimialat (O-Q, T-X)</v>
      </c>
      <c r="L3644" s="74" t="str">
        <f t="shared" si="567"/>
        <v>NA</v>
      </c>
      <c r="M3644" s="75">
        <f t="shared" si="568"/>
        <v>42461</v>
      </c>
      <c r="N3644" s="75">
        <f t="shared" si="569"/>
        <v>42512</v>
      </c>
      <c r="O3644" s="75">
        <f t="shared" si="560"/>
        <v>42461</v>
      </c>
      <c r="P3644" s="75">
        <f t="shared" si="561"/>
        <v>42491</v>
      </c>
      <c r="Q3644" s="41">
        <f t="shared" si="562"/>
        <v>2016</v>
      </c>
      <c r="R3644" s="41">
        <f t="shared" si="563"/>
        <v>2016</v>
      </c>
      <c r="S3644" s="75" t="str">
        <f>YEAR(Taulukko1[[#This Row],[Alku KK]])&amp;"Q"&amp;ROUNDDOWN((MONTH(Taulukko1[[#This Row],[Alku KK]])-1)/3+1,0)</f>
        <v>2016Q2</v>
      </c>
      <c r="T3644" s="75" t="str">
        <f>YEAR(Taulukko1[[#This Row],[Loppu KK]])&amp;"Q"&amp;ROUNDDOWN((MONTH(Taulukko1[[#This Row],[Loppu KK]])-1)/3+1,0)</f>
        <v>2016Q2</v>
      </c>
      <c r="U3644" s="66">
        <f>IF(COUNT(Taulukko1[[#This Row],[Neuvottelujen alaiset ]])=1,Taulukko1[[#This Row],[Neuvottelujen alaiset ]],Taulukko1[[#This Row],[Vähennystarve]])</f>
        <v>500</v>
      </c>
      <c r="V3644" s="76">
        <f t="shared" si="564"/>
        <v>1</v>
      </c>
      <c r="W3644" s="76" t="str">
        <f t="shared" si="565"/>
        <v>NA</v>
      </c>
      <c r="X3644" s="76" t="str">
        <f t="shared" si="566"/>
        <v>NA</v>
      </c>
      <c r="Y3644" s="90" t="b">
        <f>AND(MONTH(Taulukko1[[#This Row],[Alku PVM]] )=6,DAY(Taulukko1[[#This Row],[Alku PVM]] )&gt;19)</f>
        <v>0</v>
      </c>
      <c r="Z3644" s="90" t="b">
        <f>AND(MONTH(Taulukko1[[#This Row],[Loppu PVM]] )=6,DAY(Taulukko1[[#This Row],[Loppu PVM]] )&gt;19)</f>
        <v>0</v>
      </c>
      <c r="AA3644" s="90" t="b">
        <f>OR(MONTH(Taulukko1[[#This Row],[Alku PVM]] )&lt;=5,AND(MONTH(Taulukko1[[#This Row],[Alku PVM]] )=6,DAY(Taulukko1[[#This Row],[Alku PVM]] )&lt;20))</f>
        <v>1</v>
      </c>
      <c r="AB3644" s="90" t="b">
        <f>OR(MONTH(Taulukko1[[#This Row],[Loppu PVM]])&lt;=5,AND(MONTH(Taulukko1[[#This Row],[Loppu PVM]] )=6,DAY(Taulukko1[[#This Row],[Loppu PVM]])&lt;20))</f>
        <v>1</v>
      </c>
      <c r="AC3644" s="90" t="b">
        <f>OR(MONTH(Taulukko1[[#This Row],[Alku PVM]] )&lt;=3,AND(MONTH(Taulukko1[[#This Row],[Alku PVM]] )=3))</f>
        <v>0</v>
      </c>
      <c r="AD3644" s="90" t="b">
        <f>OR(MONTH(Taulukko1[[#This Row],[Loppu PVM]] )&lt;=3,AND(MONTH(Taulukko1[[#This Row],[Loppu PVM]] )=3))</f>
        <v>0</v>
      </c>
      <c r="AE3644" s="90" t="b">
        <f>OR(MONTH(Taulukko1[[#This Row],[Alku PVM]] )&lt;=9,AND(MONTH(Taulukko1[[#This Row],[Alku PVM]] )=9))</f>
        <v>1</v>
      </c>
      <c r="AF3644" s="90" t="b">
        <f>OR(MONTH(Taulukko1[[#This Row],[Loppu PVM]])&lt;=9,AND(MONTH(Taulukko1[[#This Row],[Loppu PVM]] )=9))</f>
        <v>1</v>
      </c>
      <c r="AG3644" s="90" t="b">
        <f>OR(MONTH(Taulukko1[[#This Row],[Alku PVM]] )&lt;=6,AND(MONTH(Taulukko1[[#This Row],[Alku PVM]] )=6))</f>
        <v>1</v>
      </c>
      <c r="AH3644" s="90" t="b">
        <f>OR(MONTH(Taulukko1[[#This Row],[Loppu PVM]])&lt;=6,AND(MONTH(Taulukko1[[#This Row],[Loppu PVM]] )=6))</f>
        <v>1</v>
      </c>
    </row>
    <row r="3645" spans="1:34">
      <c r="A3645" s="82" t="s">
        <v>5229</v>
      </c>
      <c r="B3645" s="83"/>
      <c r="C3645" s="82" t="s">
        <v>5268</v>
      </c>
      <c r="D3645" s="84"/>
      <c r="E3645" s="85">
        <v>40</v>
      </c>
      <c r="F3645" s="83">
        <v>42513</v>
      </c>
      <c r="G3645" s="86">
        <v>20</v>
      </c>
      <c r="H3645" s="85">
        <v>40</v>
      </c>
      <c r="I3645" s="130">
        <f>INDEX('TOL2008'!B:B,MATCH(A3645,'TOL2008'!A:A,0))</f>
        <v>88999</v>
      </c>
      <c r="J3645" s="131" t="str">
        <f>INDEX(Pääluokka!$H$2:$H$100,MATCH(VALUE(LEFT(Taulukko1[[#This Row],[TOL2008]],2)),Pääluokka!$G$2:$G$100,0))</f>
        <v>Terveys- ja sosiaalipalvelut</v>
      </c>
      <c r="K3645" s="131" t="str">
        <f>INDEX(Pääluokka!$I$2:$I$100,MATCH(VALUE(LEFT(Taulukko1[[#This Row],[TOL2008]],2)),Pääluokka!$G$2:$G$100,0))</f>
        <v>Muut toimialat (O-Q, T-X)</v>
      </c>
      <c r="L3645" s="87" t="str">
        <f t="shared" si="567"/>
        <v>NA</v>
      </c>
      <c r="M3645" s="88">
        <f t="shared" si="568"/>
        <v>42462</v>
      </c>
      <c r="N3645" s="88">
        <f t="shared" si="569"/>
        <v>42513</v>
      </c>
      <c r="O3645" s="88">
        <f t="shared" si="560"/>
        <v>42461</v>
      </c>
      <c r="P3645" s="88">
        <f t="shared" si="561"/>
        <v>42491</v>
      </c>
      <c r="Q3645" s="41">
        <f t="shared" si="562"/>
        <v>2016</v>
      </c>
      <c r="R3645" s="41">
        <f t="shared" si="563"/>
        <v>2016</v>
      </c>
      <c r="S3645" s="88" t="str">
        <f>YEAR(Taulukko1[[#This Row],[Alku KK]])&amp;"Q"&amp;ROUNDDOWN((MONTH(Taulukko1[[#This Row],[Alku KK]])-1)/3+1,0)</f>
        <v>2016Q2</v>
      </c>
      <c r="T3645" s="88" t="str">
        <f>YEAR(Taulukko1[[#This Row],[Loppu KK]])&amp;"Q"&amp;ROUNDDOWN((MONTH(Taulukko1[[#This Row],[Loppu KK]])-1)/3+1,0)</f>
        <v>2016Q2</v>
      </c>
      <c r="U3645" s="89">
        <f>IF(COUNT(Taulukko1[[#This Row],[Neuvottelujen alaiset ]])=1,Taulukko1[[#This Row],[Neuvottelujen alaiset ]],Taulukko1[[#This Row],[Vähennystarve]])</f>
        <v>40</v>
      </c>
      <c r="V3645" s="90">
        <f t="shared" si="564"/>
        <v>1</v>
      </c>
      <c r="W3645" s="90">
        <f t="shared" si="565"/>
        <v>0.5</v>
      </c>
      <c r="X3645" s="90">
        <f t="shared" si="566"/>
        <v>0.5</v>
      </c>
      <c r="Y3645" s="90" t="b">
        <f>AND(MONTH(Taulukko1[[#This Row],[Alku PVM]] )=6,DAY(Taulukko1[[#This Row],[Alku PVM]] )&gt;19)</f>
        <v>0</v>
      </c>
      <c r="Z3645" s="90" t="b">
        <f>AND(MONTH(Taulukko1[[#This Row],[Loppu PVM]] )=6,DAY(Taulukko1[[#This Row],[Loppu PVM]] )&gt;19)</f>
        <v>0</v>
      </c>
      <c r="AA3645" s="90" t="b">
        <f>OR(MONTH(Taulukko1[[#This Row],[Alku PVM]] )&lt;=5,AND(MONTH(Taulukko1[[#This Row],[Alku PVM]] )=6,DAY(Taulukko1[[#This Row],[Alku PVM]] )&lt;20))</f>
        <v>1</v>
      </c>
      <c r="AB3645" s="90" t="b">
        <f>OR(MONTH(Taulukko1[[#This Row],[Loppu PVM]])&lt;=5,AND(MONTH(Taulukko1[[#This Row],[Loppu PVM]] )=6,DAY(Taulukko1[[#This Row],[Loppu PVM]])&lt;20))</f>
        <v>1</v>
      </c>
      <c r="AC3645" s="90" t="b">
        <f>OR(MONTH(Taulukko1[[#This Row],[Alku PVM]] )&lt;=3,AND(MONTH(Taulukko1[[#This Row],[Alku PVM]] )=3))</f>
        <v>0</v>
      </c>
      <c r="AD3645" s="90" t="b">
        <f>OR(MONTH(Taulukko1[[#This Row],[Loppu PVM]] )&lt;=3,AND(MONTH(Taulukko1[[#This Row],[Loppu PVM]] )=3))</f>
        <v>0</v>
      </c>
      <c r="AE3645" s="90" t="b">
        <f>OR(MONTH(Taulukko1[[#This Row],[Alku PVM]] )&lt;=9,AND(MONTH(Taulukko1[[#This Row],[Alku PVM]] )=9))</f>
        <v>1</v>
      </c>
      <c r="AF3645" s="90" t="b">
        <f>OR(MONTH(Taulukko1[[#This Row],[Loppu PVM]])&lt;=9,AND(MONTH(Taulukko1[[#This Row],[Loppu PVM]] )=9))</f>
        <v>1</v>
      </c>
      <c r="AG3645" s="90" t="b">
        <f>OR(MONTH(Taulukko1[[#This Row],[Alku PVM]] )&lt;=6,AND(MONTH(Taulukko1[[#This Row],[Alku PVM]] )=6))</f>
        <v>1</v>
      </c>
      <c r="AH3645" s="90" t="b">
        <f>OR(MONTH(Taulukko1[[#This Row],[Loppu PVM]])&lt;=6,AND(MONTH(Taulukko1[[#This Row],[Loppu PVM]] )=6))</f>
        <v>1</v>
      </c>
    </row>
    <row r="3646" spans="1:34">
      <c r="A3646" s="69" t="s">
        <v>5197</v>
      </c>
      <c r="B3646" s="70">
        <v>42464</v>
      </c>
      <c r="C3646" s="25" t="s">
        <v>5264</v>
      </c>
      <c r="D3646" s="71"/>
      <c r="E3646" s="72">
        <v>50</v>
      </c>
      <c r="F3646" s="70">
        <v>42508</v>
      </c>
      <c r="G3646" s="73">
        <v>5</v>
      </c>
      <c r="H3646" s="72">
        <v>442</v>
      </c>
      <c r="I3646" s="127">
        <f>INDEX('TOL2008'!B:B,MATCH(A3646,'TOL2008'!A:A,0))</f>
        <v>85000</v>
      </c>
      <c r="J3646" s="128" t="str">
        <f>INDEX(Pääluokka!$H$2:$H$100,MATCH(VALUE(LEFT(Taulukko1[[#This Row],[TOL2008]],2)),Pääluokka!$G$2:$G$100,0))</f>
        <v>Koulutus</v>
      </c>
      <c r="K3646" s="128" t="str">
        <f>INDEX(Pääluokka!$I$2:$I$100,MATCH(VALUE(LEFT(Taulukko1[[#This Row],[TOL2008]],2)),Pääluokka!$G$2:$G$100,0))</f>
        <v>Muut toimialat (O-Q, T-X)</v>
      </c>
      <c r="L3646" s="74">
        <f t="shared" si="567"/>
        <v>44</v>
      </c>
      <c r="M3646" s="75">
        <f t="shared" si="568"/>
        <v>42464</v>
      </c>
      <c r="N3646" s="75">
        <f t="shared" si="569"/>
        <v>42508</v>
      </c>
      <c r="O3646" s="75">
        <f t="shared" si="560"/>
        <v>42461</v>
      </c>
      <c r="P3646" s="75">
        <f t="shared" si="561"/>
        <v>42491</v>
      </c>
      <c r="Q3646" s="41">
        <f t="shared" si="562"/>
        <v>2016</v>
      </c>
      <c r="R3646" s="41">
        <f t="shared" si="563"/>
        <v>2016</v>
      </c>
      <c r="S3646" s="75" t="str">
        <f>YEAR(Taulukko1[[#This Row],[Alku KK]])&amp;"Q"&amp;ROUNDDOWN((MONTH(Taulukko1[[#This Row],[Alku KK]])-1)/3+1,0)</f>
        <v>2016Q2</v>
      </c>
      <c r="T3646" s="75" t="str">
        <f>YEAR(Taulukko1[[#This Row],[Loppu KK]])&amp;"Q"&amp;ROUNDDOWN((MONTH(Taulukko1[[#This Row],[Loppu KK]])-1)/3+1,0)</f>
        <v>2016Q2</v>
      </c>
      <c r="U3646" s="66">
        <f>IF(COUNT(Taulukko1[[#This Row],[Neuvottelujen alaiset ]])=1,Taulukko1[[#This Row],[Neuvottelujen alaiset ]],Taulukko1[[#This Row],[Vähennystarve]])</f>
        <v>442</v>
      </c>
      <c r="V3646" s="76">
        <f t="shared" si="564"/>
        <v>0.11312217194570136</v>
      </c>
      <c r="W3646" s="76">
        <f t="shared" si="565"/>
        <v>1.1312217194570135E-2</v>
      </c>
      <c r="X3646" s="76">
        <f t="shared" si="566"/>
        <v>0.1</v>
      </c>
      <c r="Y3646" s="90" t="b">
        <f>AND(MONTH(Taulukko1[[#This Row],[Alku PVM]] )=6,DAY(Taulukko1[[#This Row],[Alku PVM]] )&gt;19)</f>
        <v>0</v>
      </c>
      <c r="Z3646" s="90" t="b">
        <f>AND(MONTH(Taulukko1[[#This Row],[Loppu PVM]] )=6,DAY(Taulukko1[[#This Row],[Loppu PVM]] )&gt;19)</f>
        <v>0</v>
      </c>
      <c r="AA3646" s="90" t="b">
        <f>OR(MONTH(Taulukko1[[#This Row],[Alku PVM]] )&lt;=5,AND(MONTH(Taulukko1[[#This Row],[Alku PVM]] )=6,DAY(Taulukko1[[#This Row],[Alku PVM]] )&lt;20))</f>
        <v>1</v>
      </c>
      <c r="AB3646" s="90" t="b">
        <f>OR(MONTH(Taulukko1[[#This Row],[Loppu PVM]])&lt;=5,AND(MONTH(Taulukko1[[#This Row],[Loppu PVM]] )=6,DAY(Taulukko1[[#This Row],[Loppu PVM]])&lt;20))</f>
        <v>1</v>
      </c>
      <c r="AC3646" s="90" t="b">
        <f>OR(MONTH(Taulukko1[[#This Row],[Alku PVM]] )&lt;=3,AND(MONTH(Taulukko1[[#This Row],[Alku PVM]] )=3))</f>
        <v>0</v>
      </c>
      <c r="AD3646" s="90" t="b">
        <f>OR(MONTH(Taulukko1[[#This Row],[Loppu PVM]] )&lt;=3,AND(MONTH(Taulukko1[[#This Row],[Loppu PVM]] )=3))</f>
        <v>0</v>
      </c>
      <c r="AE3646" s="90" t="b">
        <f>OR(MONTH(Taulukko1[[#This Row],[Alku PVM]] )&lt;=9,AND(MONTH(Taulukko1[[#This Row],[Alku PVM]] )=9))</f>
        <v>1</v>
      </c>
      <c r="AF3646" s="90" t="b">
        <f>OR(MONTH(Taulukko1[[#This Row],[Loppu PVM]])&lt;=9,AND(MONTH(Taulukko1[[#This Row],[Loppu PVM]] )=9))</f>
        <v>1</v>
      </c>
      <c r="AG3646" s="90" t="b">
        <f>OR(MONTH(Taulukko1[[#This Row],[Alku PVM]] )&lt;=6,AND(MONTH(Taulukko1[[#This Row],[Alku PVM]] )=6))</f>
        <v>1</v>
      </c>
      <c r="AH3646" s="90" t="b">
        <f>OR(MONTH(Taulukko1[[#This Row],[Loppu PVM]])&lt;=6,AND(MONTH(Taulukko1[[#This Row],[Loppu PVM]] )=6))</f>
        <v>1</v>
      </c>
    </row>
    <row r="3647" spans="1:34">
      <c r="A3647" s="25" t="s">
        <v>5209</v>
      </c>
      <c r="B3647" s="26">
        <v>42464</v>
      </c>
      <c r="C3647" s="25" t="s">
        <v>143</v>
      </c>
      <c r="D3647" s="35"/>
      <c r="E3647" s="27"/>
      <c r="F3647" s="26">
        <v>42522</v>
      </c>
      <c r="G3647" s="33">
        <v>9</v>
      </c>
      <c r="H3647" s="27">
        <v>83</v>
      </c>
      <c r="I3647" s="126">
        <f>INDEX('TOL2008'!B:B,MATCH(A3647,'TOL2008'!A:A,0))</f>
        <v>10510</v>
      </c>
      <c r="J3647" s="133" t="str">
        <f>INDEX(Pääluokka!$H$2:$H$100,MATCH(VALUE(LEFT(Taulukko1[[#This Row],[TOL2008]],2)),Pääluokka!$G$2:$G$100,0))</f>
        <v>Teollisuus</v>
      </c>
      <c r="K3647" s="133" t="str">
        <f>INDEX(Pääluokka!$I$2:$I$100,MATCH(VALUE(LEFT(Taulukko1[[#This Row],[TOL2008]],2)),Pääluokka!$G$2:$G$100,0))</f>
        <v>Teollisuus (C-E)</v>
      </c>
      <c r="L3647" s="41">
        <f t="shared" si="567"/>
        <v>58</v>
      </c>
      <c r="M3647" s="43">
        <f t="shared" si="568"/>
        <v>42464</v>
      </c>
      <c r="N3647" s="43">
        <f t="shared" si="569"/>
        <v>42522</v>
      </c>
      <c r="O3647" s="43">
        <f t="shared" si="560"/>
        <v>42461</v>
      </c>
      <c r="P3647" s="43">
        <f t="shared" si="561"/>
        <v>42522</v>
      </c>
      <c r="Q3647" s="41">
        <f t="shared" si="562"/>
        <v>2016</v>
      </c>
      <c r="R3647" s="41">
        <f t="shared" si="563"/>
        <v>2016</v>
      </c>
      <c r="S3647" s="43" t="str">
        <f>YEAR(Taulukko1[[#This Row],[Alku KK]])&amp;"Q"&amp;ROUNDDOWN((MONTH(Taulukko1[[#This Row],[Alku KK]])-1)/3+1,0)</f>
        <v>2016Q2</v>
      </c>
      <c r="T3647" s="43" t="str">
        <f>YEAR(Taulukko1[[#This Row],[Loppu KK]])&amp;"Q"&amp;ROUNDDOWN((MONTH(Taulukko1[[#This Row],[Loppu KK]])-1)/3+1,0)</f>
        <v>2016Q2</v>
      </c>
      <c r="U3647" s="66">
        <f>IF(COUNT(Taulukko1[[#This Row],[Neuvottelujen alaiset ]])=1,Taulukko1[[#This Row],[Neuvottelujen alaiset ]],Taulukko1[[#This Row],[Vähennystarve]])</f>
        <v>83</v>
      </c>
      <c r="V3647" s="44" t="str">
        <f t="shared" si="564"/>
        <v>NA</v>
      </c>
      <c r="W3647" s="44">
        <f t="shared" si="565"/>
        <v>0.10843373493975904</v>
      </c>
      <c r="X3647" s="44" t="str">
        <f t="shared" si="566"/>
        <v>NA</v>
      </c>
      <c r="Y3647" s="90" t="b">
        <f>AND(MONTH(Taulukko1[[#This Row],[Alku PVM]] )=6,DAY(Taulukko1[[#This Row],[Alku PVM]] )&gt;19)</f>
        <v>0</v>
      </c>
      <c r="Z3647" s="90" t="b">
        <f>AND(MONTH(Taulukko1[[#This Row],[Loppu PVM]] )=6,DAY(Taulukko1[[#This Row],[Loppu PVM]] )&gt;19)</f>
        <v>0</v>
      </c>
      <c r="AA3647" s="90" t="b">
        <f>OR(MONTH(Taulukko1[[#This Row],[Alku PVM]] )&lt;=5,AND(MONTH(Taulukko1[[#This Row],[Alku PVM]] )=6,DAY(Taulukko1[[#This Row],[Alku PVM]] )&lt;20))</f>
        <v>1</v>
      </c>
      <c r="AB3647" s="90" t="b">
        <f>OR(MONTH(Taulukko1[[#This Row],[Loppu PVM]])&lt;=5,AND(MONTH(Taulukko1[[#This Row],[Loppu PVM]] )=6,DAY(Taulukko1[[#This Row],[Loppu PVM]])&lt;20))</f>
        <v>1</v>
      </c>
      <c r="AC3647" s="90" t="b">
        <f>OR(MONTH(Taulukko1[[#This Row],[Alku PVM]] )&lt;=3,AND(MONTH(Taulukko1[[#This Row],[Alku PVM]] )=3))</f>
        <v>0</v>
      </c>
      <c r="AD3647" s="90" t="b">
        <f>OR(MONTH(Taulukko1[[#This Row],[Loppu PVM]] )&lt;=3,AND(MONTH(Taulukko1[[#This Row],[Loppu PVM]] )=3))</f>
        <v>0</v>
      </c>
      <c r="AE3647" s="90" t="b">
        <f>OR(MONTH(Taulukko1[[#This Row],[Alku PVM]] )&lt;=9,AND(MONTH(Taulukko1[[#This Row],[Alku PVM]] )=9))</f>
        <v>1</v>
      </c>
      <c r="AF3647" s="90" t="b">
        <f>OR(MONTH(Taulukko1[[#This Row],[Loppu PVM]])&lt;=9,AND(MONTH(Taulukko1[[#This Row],[Loppu PVM]] )=9))</f>
        <v>1</v>
      </c>
      <c r="AG3647" s="90" t="b">
        <f>OR(MONTH(Taulukko1[[#This Row],[Alku PVM]] )&lt;=6,AND(MONTH(Taulukko1[[#This Row],[Alku PVM]] )=6))</f>
        <v>1</v>
      </c>
      <c r="AH3647" s="90" t="b">
        <f>OR(MONTH(Taulukko1[[#This Row],[Loppu PVM]])&lt;=6,AND(MONTH(Taulukko1[[#This Row],[Loppu PVM]] )=6))</f>
        <v>1</v>
      </c>
    </row>
    <row r="3648" spans="1:34">
      <c r="A3648" s="69" t="s">
        <v>954</v>
      </c>
      <c r="B3648" s="70">
        <v>42465</v>
      </c>
      <c r="C3648" s="25" t="s">
        <v>5271</v>
      </c>
      <c r="D3648" s="71"/>
      <c r="E3648" s="72"/>
      <c r="F3648" s="70">
        <v>42514</v>
      </c>
      <c r="G3648" s="73">
        <v>103</v>
      </c>
      <c r="H3648" s="72">
        <v>140</v>
      </c>
      <c r="I3648" s="127">
        <f>INDEX('TOL2008'!B:B,MATCH(A3648,'TOL2008'!A:A,0))</f>
        <v>24100</v>
      </c>
      <c r="J3648" s="128" t="str">
        <f>INDEX(Pääluokka!$H$2:$H$100,MATCH(VALUE(LEFT(Taulukko1[[#This Row],[TOL2008]],2)),Pääluokka!$G$2:$G$100,0))</f>
        <v>Teollisuus</v>
      </c>
      <c r="K3648" s="128" t="str">
        <f>INDEX(Pääluokka!$I$2:$I$100,MATCH(VALUE(LEFT(Taulukko1[[#This Row],[TOL2008]],2)),Pääluokka!$G$2:$G$100,0))</f>
        <v>Teollisuus (C-E)</v>
      </c>
      <c r="L3648" s="74">
        <f t="shared" si="567"/>
        <v>49</v>
      </c>
      <c r="M3648" s="75">
        <f t="shared" si="568"/>
        <v>42465</v>
      </c>
      <c r="N3648" s="75">
        <f t="shared" si="569"/>
        <v>42514</v>
      </c>
      <c r="O3648" s="75">
        <f t="shared" si="560"/>
        <v>42461</v>
      </c>
      <c r="P3648" s="75">
        <f t="shared" si="561"/>
        <v>42491</v>
      </c>
      <c r="Q3648" s="41">
        <f t="shared" si="562"/>
        <v>2016</v>
      </c>
      <c r="R3648" s="41">
        <f t="shared" si="563"/>
        <v>2016</v>
      </c>
      <c r="S3648" s="75" t="str">
        <f>YEAR(Taulukko1[[#This Row],[Alku KK]])&amp;"Q"&amp;ROUNDDOWN((MONTH(Taulukko1[[#This Row],[Alku KK]])-1)/3+1,0)</f>
        <v>2016Q2</v>
      </c>
      <c r="T3648" s="75" t="str">
        <f>YEAR(Taulukko1[[#This Row],[Loppu KK]])&amp;"Q"&amp;ROUNDDOWN((MONTH(Taulukko1[[#This Row],[Loppu KK]])-1)/3+1,0)</f>
        <v>2016Q2</v>
      </c>
      <c r="U3648" s="80">
        <f>IF(COUNT(Taulukko1[[#This Row],[Neuvottelujen alaiset ]])=1,Taulukko1[[#This Row],[Neuvottelujen alaiset ]],Taulukko1[[#This Row],[Vähennystarve]])</f>
        <v>140</v>
      </c>
      <c r="V3648" s="76" t="str">
        <f t="shared" si="564"/>
        <v>NA</v>
      </c>
      <c r="W3648" s="76">
        <f t="shared" si="565"/>
        <v>0.73571428571428577</v>
      </c>
      <c r="X3648" s="76" t="str">
        <f t="shared" si="566"/>
        <v>NA</v>
      </c>
      <c r="Y3648" s="90" t="b">
        <f>AND(MONTH(Taulukko1[[#This Row],[Alku PVM]] )=6,DAY(Taulukko1[[#This Row],[Alku PVM]] )&gt;19)</f>
        <v>0</v>
      </c>
      <c r="Z3648" s="90" t="b">
        <f>AND(MONTH(Taulukko1[[#This Row],[Loppu PVM]] )=6,DAY(Taulukko1[[#This Row],[Loppu PVM]] )&gt;19)</f>
        <v>0</v>
      </c>
      <c r="AA3648" s="90" t="b">
        <f>OR(MONTH(Taulukko1[[#This Row],[Alku PVM]] )&lt;=5,AND(MONTH(Taulukko1[[#This Row],[Alku PVM]] )=6,DAY(Taulukko1[[#This Row],[Alku PVM]] )&lt;20))</f>
        <v>1</v>
      </c>
      <c r="AB3648" s="90" t="b">
        <f>OR(MONTH(Taulukko1[[#This Row],[Loppu PVM]])&lt;=5,AND(MONTH(Taulukko1[[#This Row],[Loppu PVM]] )=6,DAY(Taulukko1[[#This Row],[Loppu PVM]])&lt;20))</f>
        <v>1</v>
      </c>
      <c r="AC3648" s="90" t="b">
        <f>OR(MONTH(Taulukko1[[#This Row],[Alku PVM]] )&lt;=3,AND(MONTH(Taulukko1[[#This Row],[Alku PVM]] )=3))</f>
        <v>0</v>
      </c>
      <c r="AD3648" s="90" t="b">
        <f>OR(MONTH(Taulukko1[[#This Row],[Loppu PVM]] )&lt;=3,AND(MONTH(Taulukko1[[#This Row],[Loppu PVM]] )=3))</f>
        <v>0</v>
      </c>
      <c r="AE3648" s="90" t="b">
        <f>OR(MONTH(Taulukko1[[#This Row],[Alku PVM]] )&lt;=9,AND(MONTH(Taulukko1[[#This Row],[Alku PVM]] )=9))</f>
        <v>1</v>
      </c>
      <c r="AF3648" s="90" t="b">
        <f>OR(MONTH(Taulukko1[[#This Row],[Loppu PVM]])&lt;=9,AND(MONTH(Taulukko1[[#This Row],[Loppu PVM]] )=9))</f>
        <v>1</v>
      </c>
      <c r="AG3648" s="90" t="b">
        <f>OR(MONTH(Taulukko1[[#This Row],[Alku PVM]] )&lt;=6,AND(MONTH(Taulukko1[[#This Row],[Alku PVM]] )=6))</f>
        <v>1</v>
      </c>
      <c r="AH3648" s="90" t="b">
        <f>OR(MONTH(Taulukko1[[#This Row],[Loppu PVM]])&lt;=6,AND(MONTH(Taulukko1[[#This Row],[Loppu PVM]] )=6))</f>
        <v>1</v>
      </c>
    </row>
    <row r="3649" spans="1:34">
      <c r="A3649" s="25" t="s">
        <v>488</v>
      </c>
      <c r="B3649" s="26">
        <v>42465</v>
      </c>
      <c r="C3649" s="25" t="s">
        <v>5202</v>
      </c>
      <c r="D3649" s="35"/>
      <c r="E3649" s="27">
        <v>45</v>
      </c>
      <c r="F3649" s="26">
        <v>42516</v>
      </c>
      <c r="G3649" s="33">
        <v>30</v>
      </c>
      <c r="H3649" s="27">
        <v>151</v>
      </c>
      <c r="I3649" s="126">
        <f>INDEX('TOL2008'!B:B,MATCH(A3649,'TOL2008'!A:A,0))</f>
        <v>87901</v>
      </c>
      <c r="J3649" s="133" t="str">
        <f>INDEX(Pääluokka!$H$2:$H$100,MATCH(VALUE(LEFT(Taulukko1[[#This Row],[TOL2008]],2)),Pääluokka!$G$2:$G$100,0))</f>
        <v>Terveys- ja sosiaalipalvelut</v>
      </c>
      <c r="K3649" s="133" t="str">
        <f>INDEX(Pääluokka!$I$2:$I$100,MATCH(VALUE(LEFT(Taulukko1[[#This Row],[TOL2008]],2)),Pääluokka!$G$2:$G$100,0))</f>
        <v>Muut toimialat (O-Q, T-X)</v>
      </c>
      <c r="L3649" s="41">
        <f t="shared" si="567"/>
        <v>51</v>
      </c>
      <c r="M3649" s="43">
        <f t="shared" si="568"/>
        <v>42465</v>
      </c>
      <c r="N3649" s="43">
        <f t="shared" si="569"/>
        <v>42516</v>
      </c>
      <c r="O3649" s="43">
        <f t="shared" ref="O3649:O3713" si="570">IFERROR(DATE(YEAR(M3649),MONTH(M3649),1),"NA")</f>
        <v>42461</v>
      </c>
      <c r="P3649" s="43">
        <f t="shared" ref="P3649:P3713" si="571">IFERROR(DATE(YEAR(N3649),MONTH(N3649),1),"NA")</f>
        <v>42491</v>
      </c>
      <c r="Q3649" s="41">
        <f t="shared" ref="Q3649:Q3713" si="572">IFERROR(YEAR(O3649),"NA")</f>
        <v>2016</v>
      </c>
      <c r="R3649" s="41">
        <f t="shared" ref="R3649:R3713" si="573">IFERROR(YEAR(P3649),"NA")</f>
        <v>2016</v>
      </c>
      <c r="S3649" s="43" t="str">
        <f>YEAR(Taulukko1[[#This Row],[Alku KK]])&amp;"Q"&amp;ROUNDDOWN((MONTH(Taulukko1[[#This Row],[Alku KK]])-1)/3+1,0)</f>
        <v>2016Q2</v>
      </c>
      <c r="T3649" s="43" t="str">
        <f>YEAR(Taulukko1[[#This Row],[Loppu KK]])&amp;"Q"&amp;ROUNDDOWN((MONTH(Taulukko1[[#This Row],[Loppu KK]])-1)/3+1,0)</f>
        <v>2016Q2</v>
      </c>
      <c r="U3649" s="66">
        <f>IF(COUNT(Taulukko1[[#This Row],[Neuvottelujen alaiset ]])=1,Taulukko1[[#This Row],[Neuvottelujen alaiset ]],Taulukko1[[#This Row],[Vähennystarve]])</f>
        <v>151</v>
      </c>
      <c r="V3649" s="44">
        <f t="shared" ref="V3649:V3713" si="574">IF(AND(ISNUMBER(E3649),ISNUMBER(H3649)),E3649/H3649,"NA")</f>
        <v>0.29801324503311261</v>
      </c>
      <c r="W3649" s="44">
        <f t="shared" ref="W3649:W3713" si="575">IF(AND(ISNUMBER(G3649),ISNUMBER(H3649)),G3649/H3649,"NA")</f>
        <v>0.19867549668874171</v>
      </c>
      <c r="X3649" s="44">
        <f t="shared" ref="X3649:X3713" si="576">IF(AND(ISNUMBER(G3649),ISNUMBER(E3649)),G3649/E3649,"NA")</f>
        <v>0.66666666666666663</v>
      </c>
      <c r="Y3649" s="90" t="b">
        <f>AND(MONTH(Taulukko1[[#This Row],[Alku PVM]] )=6,DAY(Taulukko1[[#This Row],[Alku PVM]] )&gt;19)</f>
        <v>0</v>
      </c>
      <c r="Z3649" s="90" t="b">
        <f>AND(MONTH(Taulukko1[[#This Row],[Loppu PVM]] )=6,DAY(Taulukko1[[#This Row],[Loppu PVM]] )&gt;19)</f>
        <v>0</v>
      </c>
      <c r="AA3649" s="90" t="b">
        <f>OR(MONTH(Taulukko1[[#This Row],[Alku PVM]] )&lt;=5,AND(MONTH(Taulukko1[[#This Row],[Alku PVM]] )=6,DAY(Taulukko1[[#This Row],[Alku PVM]] )&lt;20))</f>
        <v>1</v>
      </c>
      <c r="AB3649" s="90" t="b">
        <f>OR(MONTH(Taulukko1[[#This Row],[Loppu PVM]])&lt;=5,AND(MONTH(Taulukko1[[#This Row],[Loppu PVM]] )=6,DAY(Taulukko1[[#This Row],[Loppu PVM]])&lt;20))</f>
        <v>1</v>
      </c>
      <c r="AC3649" s="90" t="b">
        <f>OR(MONTH(Taulukko1[[#This Row],[Alku PVM]] )&lt;=3,AND(MONTH(Taulukko1[[#This Row],[Alku PVM]] )=3))</f>
        <v>0</v>
      </c>
      <c r="AD3649" s="90" t="b">
        <f>OR(MONTH(Taulukko1[[#This Row],[Loppu PVM]] )&lt;=3,AND(MONTH(Taulukko1[[#This Row],[Loppu PVM]] )=3))</f>
        <v>0</v>
      </c>
      <c r="AE3649" s="90" t="b">
        <f>OR(MONTH(Taulukko1[[#This Row],[Alku PVM]] )&lt;=9,AND(MONTH(Taulukko1[[#This Row],[Alku PVM]] )=9))</f>
        <v>1</v>
      </c>
      <c r="AF3649" s="90" t="b">
        <f>OR(MONTH(Taulukko1[[#This Row],[Loppu PVM]])&lt;=9,AND(MONTH(Taulukko1[[#This Row],[Loppu PVM]] )=9))</f>
        <v>1</v>
      </c>
      <c r="AG3649" s="90" t="b">
        <f>OR(MONTH(Taulukko1[[#This Row],[Alku PVM]] )&lt;=6,AND(MONTH(Taulukko1[[#This Row],[Alku PVM]] )=6))</f>
        <v>1</v>
      </c>
      <c r="AH3649" s="90" t="b">
        <f>OR(MONTH(Taulukko1[[#This Row],[Loppu PVM]])&lt;=6,AND(MONTH(Taulukko1[[#This Row],[Loppu PVM]] )=6))</f>
        <v>1</v>
      </c>
    </row>
    <row r="3650" spans="1:34">
      <c r="A3650" s="69" t="s">
        <v>5213</v>
      </c>
      <c r="B3650" s="70">
        <v>42465</v>
      </c>
      <c r="C3650" s="25" t="s">
        <v>5279</v>
      </c>
      <c r="D3650" s="71"/>
      <c r="E3650" s="72">
        <v>25</v>
      </c>
      <c r="F3650" s="70">
        <v>42522</v>
      </c>
      <c r="G3650" s="73">
        <v>15</v>
      </c>
      <c r="H3650" s="72">
        <v>90</v>
      </c>
      <c r="I3650" s="127">
        <f>INDEX('TOL2008'!B:B,MATCH(A3650,'TOL2008'!A:A,0))</f>
        <v>52100</v>
      </c>
      <c r="J3650" s="128" t="str">
        <f>INDEX(Pääluokka!$H$2:$H$100,MATCH(VALUE(LEFT(Taulukko1[[#This Row],[TOL2008]],2)),Pääluokka!$G$2:$G$100,0))</f>
        <v>Kuljetus ja varastointi</v>
      </c>
      <c r="K3650" s="128" t="str">
        <f>INDEX(Pääluokka!$I$2:$I$100,MATCH(VALUE(LEFT(Taulukko1[[#This Row],[TOL2008]],2)),Pääluokka!$G$2:$G$100,0))</f>
        <v>Palvelualat (G-N, R, S)</v>
      </c>
      <c r="L3650" s="74">
        <f t="shared" si="567"/>
        <v>57</v>
      </c>
      <c r="M3650" s="75">
        <f t="shared" si="568"/>
        <v>42465</v>
      </c>
      <c r="N3650" s="75">
        <f t="shared" si="569"/>
        <v>42522</v>
      </c>
      <c r="O3650" s="75">
        <f t="shared" si="570"/>
        <v>42461</v>
      </c>
      <c r="P3650" s="75">
        <f t="shared" si="571"/>
        <v>42522</v>
      </c>
      <c r="Q3650" s="41">
        <f t="shared" si="572"/>
        <v>2016</v>
      </c>
      <c r="R3650" s="41">
        <f t="shared" si="573"/>
        <v>2016</v>
      </c>
      <c r="S3650" s="75" t="str">
        <f>YEAR(Taulukko1[[#This Row],[Alku KK]])&amp;"Q"&amp;ROUNDDOWN((MONTH(Taulukko1[[#This Row],[Alku KK]])-1)/3+1,0)</f>
        <v>2016Q2</v>
      </c>
      <c r="T3650" s="75" t="str">
        <f>YEAR(Taulukko1[[#This Row],[Loppu KK]])&amp;"Q"&amp;ROUNDDOWN((MONTH(Taulukko1[[#This Row],[Loppu KK]])-1)/3+1,0)</f>
        <v>2016Q2</v>
      </c>
      <c r="U3650" s="80">
        <f>IF(COUNT(Taulukko1[[#This Row],[Neuvottelujen alaiset ]])=1,Taulukko1[[#This Row],[Neuvottelujen alaiset ]],Taulukko1[[#This Row],[Vähennystarve]])</f>
        <v>90</v>
      </c>
      <c r="V3650" s="76">
        <f t="shared" si="574"/>
        <v>0.27777777777777779</v>
      </c>
      <c r="W3650" s="76">
        <f t="shared" si="575"/>
        <v>0.16666666666666666</v>
      </c>
      <c r="X3650" s="76">
        <f t="shared" si="576"/>
        <v>0.6</v>
      </c>
      <c r="Y3650" s="90" t="b">
        <f>AND(MONTH(Taulukko1[[#This Row],[Alku PVM]] )=6,DAY(Taulukko1[[#This Row],[Alku PVM]] )&gt;19)</f>
        <v>0</v>
      </c>
      <c r="Z3650" s="90" t="b">
        <f>AND(MONTH(Taulukko1[[#This Row],[Loppu PVM]] )=6,DAY(Taulukko1[[#This Row],[Loppu PVM]] )&gt;19)</f>
        <v>0</v>
      </c>
      <c r="AA3650" s="90" t="b">
        <f>OR(MONTH(Taulukko1[[#This Row],[Alku PVM]] )&lt;=5,AND(MONTH(Taulukko1[[#This Row],[Alku PVM]] )=6,DAY(Taulukko1[[#This Row],[Alku PVM]] )&lt;20))</f>
        <v>1</v>
      </c>
      <c r="AB3650" s="90" t="b">
        <f>OR(MONTH(Taulukko1[[#This Row],[Loppu PVM]])&lt;=5,AND(MONTH(Taulukko1[[#This Row],[Loppu PVM]] )=6,DAY(Taulukko1[[#This Row],[Loppu PVM]])&lt;20))</f>
        <v>1</v>
      </c>
      <c r="AC3650" s="90" t="b">
        <f>OR(MONTH(Taulukko1[[#This Row],[Alku PVM]] )&lt;=3,AND(MONTH(Taulukko1[[#This Row],[Alku PVM]] )=3))</f>
        <v>0</v>
      </c>
      <c r="AD3650" s="90" t="b">
        <f>OR(MONTH(Taulukko1[[#This Row],[Loppu PVM]] )&lt;=3,AND(MONTH(Taulukko1[[#This Row],[Loppu PVM]] )=3))</f>
        <v>0</v>
      </c>
      <c r="AE3650" s="90" t="b">
        <f>OR(MONTH(Taulukko1[[#This Row],[Alku PVM]] )&lt;=9,AND(MONTH(Taulukko1[[#This Row],[Alku PVM]] )=9))</f>
        <v>1</v>
      </c>
      <c r="AF3650" s="90" t="b">
        <f>OR(MONTH(Taulukko1[[#This Row],[Loppu PVM]])&lt;=9,AND(MONTH(Taulukko1[[#This Row],[Loppu PVM]] )=9))</f>
        <v>1</v>
      </c>
      <c r="AG3650" s="90" t="b">
        <f>OR(MONTH(Taulukko1[[#This Row],[Alku PVM]] )&lt;=6,AND(MONTH(Taulukko1[[#This Row],[Alku PVM]] )=6))</f>
        <v>1</v>
      </c>
      <c r="AH3650" s="90" t="b">
        <f>OR(MONTH(Taulukko1[[#This Row],[Loppu PVM]])&lt;=6,AND(MONTH(Taulukko1[[#This Row],[Loppu PVM]] )=6))</f>
        <v>1</v>
      </c>
    </row>
    <row r="3651" spans="1:34">
      <c r="A3651" s="69" t="s">
        <v>327</v>
      </c>
      <c r="B3651" s="70">
        <v>42467</v>
      </c>
      <c r="C3651" s="69"/>
      <c r="D3651" s="71"/>
      <c r="E3651" s="72">
        <v>30</v>
      </c>
      <c r="F3651" s="70">
        <v>42530</v>
      </c>
      <c r="G3651" s="73">
        <v>5</v>
      </c>
      <c r="H3651" s="72">
        <v>300</v>
      </c>
      <c r="I3651" s="127">
        <f>INDEX('TOL2008'!B:B,MATCH(A3651,'TOL2008'!A:A,0))</f>
        <v>60201</v>
      </c>
      <c r="J3651" s="128" t="str">
        <f>INDEX(Pääluokka!$H$2:$H$100,MATCH(VALUE(LEFT(Taulukko1[[#This Row],[TOL2008]],2)),Pääluokka!$G$2:$G$100,0))</f>
        <v>Informaatio ja viestintä</v>
      </c>
      <c r="K3651" s="128" t="str">
        <f>INDEX(Pääluokka!$I$2:$I$100,MATCH(VALUE(LEFT(Taulukko1[[#This Row],[TOL2008]],2)),Pääluokka!$G$2:$G$100,0))</f>
        <v>Palvelualat (G-N, R, S)</v>
      </c>
      <c r="L3651" s="74">
        <f t="shared" ref="L3651:L3714" si="577">IFERROR(IF(AND(ISNUMBER(B3651),ISNUMBER(F3651),F3651&gt;B3651),F3651-B3651,"NA"),"NA")</f>
        <v>63</v>
      </c>
      <c r="M3651" s="75">
        <f t="shared" ref="M3651:M3714" si="578">IF(ISNUMBER(B3651),B3651,IF(ISNUMBER(F3651),F3651-$L$1,"NA"))</f>
        <v>42467</v>
      </c>
      <c r="N3651" s="75">
        <f t="shared" ref="N3651:N3714" si="579">IF(ISNUMBER(F3651),F3651,IF(ISNUMBER(B3651),B3651+$L$1,"NA"))</f>
        <v>42530</v>
      </c>
      <c r="O3651" s="75">
        <f t="shared" si="570"/>
        <v>42461</v>
      </c>
      <c r="P3651" s="75">
        <f t="shared" si="571"/>
        <v>42522</v>
      </c>
      <c r="Q3651" s="41">
        <f t="shared" si="572"/>
        <v>2016</v>
      </c>
      <c r="R3651" s="41">
        <f t="shared" si="573"/>
        <v>2016</v>
      </c>
      <c r="S3651" s="75" t="str">
        <f>YEAR(Taulukko1[[#This Row],[Alku KK]])&amp;"Q"&amp;ROUNDDOWN((MONTH(Taulukko1[[#This Row],[Alku KK]])-1)/3+1,0)</f>
        <v>2016Q2</v>
      </c>
      <c r="T3651" s="75" t="str">
        <f>YEAR(Taulukko1[[#This Row],[Loppu KK]])&amp;"Q"&amp;ROUNDDOWN((MONTH(Taulukko1[[#This Row],[Loppu KK]])-1)/3+1,0)</f>
        <v>2016Q2</v>
      </c>
      <c r="U3651" s="80">
        <f>IF(COUNT(Taulukko1[[#This Row],[Neuvottelujen alaiset ]])=1,Taulukko1[[#This Row],[Neuvottelujen alaiset ]],Taulukko1[[#This Row],[Vähennystarve]])</f>
        <v>300</v>
      </c>
      <c r="V3651" s="76">
        <f t="shared" si="574"/>
        <v>0.1</v>
      </c>
      <c r="W3651" s="76">
        <f t="shared" si="575"/>
        <v>1.6666666666666666E-2</v>
      </c>
      <c r="X3651" s="76">
        <f t="shared" si="576"/>
        <v>0.16666666666666666</v>
      </c>
      <c r="Y3651" s="90" t="b">
        <f>AND(MONTH(Taulukko1[[#This Row],[Alku PVM]] )=6,DAY(Taulukko1[[#This Row],[Alku PVM]] )&gt;19)</f>
        <v>0</v>
      </c>
      <c r="Z3651" s="90" t="b">
        <f>AND(MONTH(Taulukko1[[#This Row],[Loppu PVM]] )=6,DAY(Taulukko1[[#This Row],[Loppu PVM]] )&gt;19)</f>
        <v>0</v>
      </c>
      <c r="AA3651" s="90" t="b">
        <f>OR(MONTH(Taulukko1[[#This Row],[Alku PVM]] )&lt;=5,AND(MONTH(Taulukko1[[#This Row],[Alku PVM]] )=6,DAY(Taulukko1[[#This Row],[Alku PVM]] )&lt;20))</f>
        <v>1</v>
      </c>
      <c r="AB3651" s="90" t="b">
        <f>OR(MONTH(Taulukko1[[#This Row],[Loppu PVM]])&lt;=5,AND(MONTH(Taulukko1[[#This Row],[Loppu PVM]] )=6,DAY(Taulukko1[[#This Row],[Loppu PVM]])&lt;20))</f>
        <v>1</v>
      </c>
      <c r="AC3651" s="90" t="b">
        <f>OR(MONTH(Taulukko1[[#This Row],[Alku PVM]] )&lt;=3,AND(MONTH(Taulukko1[[#This Row],[Alku PVM]] )=3))</f>
        <v>0</v>
      </c>
      <c r="AD3651" s="90" t="b">
        <f>OR(MONTH(Taulukko1[[#This Row],[Loppu PVM]] )&lt;=3,AND(MONTH(Taulukko1[[#This Row],[Loppu PVM]] )=3))</f>
        <v>0</v>
      </c>
      <c r="AE3651" s="90" t="b">
        <f>OR(MONTH(Taulukko1[[#This Row],[Alku PVM]] )&lt;=9,AND(MONTH(Taulukko1[[#This Row],[Alku PVM]] )=9))</f>
        <v>1</v>
      </c>
      <c r="AF3651" s="90" t="b">
        <f>OR(MONTH(Taulukko1[[#This Row],[Loppu PVM]])&lt;=9,AND(MONTH(Taulukko1[[#This Row],[Loppu PVM]] )=9))</f>
        <v>1</v>
      </c>
      <c r="AG3651" s="90" t="b">
        <f>OR(MONTH(Taulukko1[[#This Row],[Alku PVM]] )&lt;=6,AND(MONTH(Taulukko1[[#This Row],[Alku PVM]] )=6))</f>
        <v>1</v>
      </c>
      <c r="AH3651" s="90" t="b">
        <f>OR(MONTH(Taulukko1[[#This Row],[Loppu PVM]])&lt;=6,AND(MONTH(Taulukko1[[#This Row],[Loppu PVM]] )=6))</f>
        <v>1</v>
      </c>
    </row>
    <row r="3652" spans="1:34">
      <c r="A3652" s="69" t="s">
        <v>5219</v>
      </c>
      <c r="B3652" s="70">
        <v>42467</v>
      </c>
      <c r="C3652" s="25" t="s">
        <v>5313</v>
      </c>
      <c r="D3652" s="71"/>
      <c r="E3652" s="72"/>
      <c r="F3652" s="70">
        <v>42538</v>
      </c>
      <c r="G3652" s="73"/>
      <c r="H3652" s="72">
        <v>131</v>
      </c>
      <c r="I3652" s="127">
        <f>INDEX('TOL2008'!B:B,MATCH(A3652,'TOL2008'!A:A,0))</f>
        <v>46739</v>
      </c>
      <c r="J3652" s="128" t="str">
        <f>INDEX(Pääluokka!$H$2:$H$100,MATCH(VALUE(LEFT(Taulukko1[[#This Row],[TOL2008]],2)),Pääluokka!$G$2:$G$100,0))</f>
        <v>Tukku- ja vähittäiskauppa; moottoriajoneuvojen ja moottoripyörien korjaus</v>
      </c>
      <c r="K3652" s="128" t="str">
        <f>INDEX(Pääluokka!$I$2:$I$100,MATCH(VALUE(LEFT(Taulukko1[[#This Row],[TOL2008]],2)),Pääluokka!$G$2:$G$100,0))</f>
        <v>Palvelualat (G-N, R, S)</v>
      </c>
      <c r="L3652" s="74">
        <f t="shared" si="577"/>
        <v>71</v>
      </c>
      <c r="M3652" s="75">
        <f t="shared" si="578"/>
        <v>42467</v>
      </c>
      <c r="N3652" s="75">
        <f t="shared" si="579"/>
        <v>42538</v>
      </c>
      <c r="O3652" s="75">
        <f t="shared" si="570"/>
        <v>42461</v>
      </c>
      <c r="P3652" s="75">
        <f t="shared" si="571"/>
        <v>42522</v>
      </c>
      <c r="Q3652" s="41">
        <f t="shared" si="572"/>
        <v>2016</v>
      </c>
      <c r="R3652" s="41">
        <f t="shared" si="573"/>
        <v>2016</v>
      </c>
      <c r="S3652" s="75" t="str">
        <f>YEAR(Taulukko1[[#This Row],[Alku KK]])&amp;"Q"&amp;ROUNDDOWN((MONTH(Taulukko1[[#This Row],[Alku KK]])-1)/3+1,0)</f>
        <v>2016Q2</v>
      </c>
      <c r="T3652" s="75" t="str">
        <f>YEAR(Taulukko1[[#This Row],[Loppu KK]])&amp;"Q"&amp;ROUNDDOWN((MONTH(Taulukko1[[#This Row],[Loppu KK]])-1)/3+1,0)</f>
        <v>2016Q2</v>
      </c>
      <c r="U3652" s="80">
        <f>IF(COUNT(Taulukko1[[#This Row],[Neuvottelujen alaiset ]])=1,Taulukko1[[#This Row],[Neuvottelujen alaiset ]],Taulukko1[[#This Row],[Vähennystarve]])</f>
        <v>131</v>
      </c>
      <c r="V3652" s="76" t="str">
        <f t="shared" si="574"/>
        <v>NA</v>
      </c>
      <c r="W3652" s="76" t="str">
        <f t="shared" si="575"/>
        <v>NA</v>
      </c>
      <c r="X3652" s="76" t="str">
        <f t="shared" si="576"/>
        <v>NA</v>
      </c>
      <c r="Y3652" s="90" t="b">
        <f>AND(MONTH(Taulukko1[[#This Row],[Alku PVM]] )=6,DAY(Taulukko1[[#This Row],[Alku PVM]] )&gt;19)</f>
        <v>0</v>
      </c>
      <c r="Z3652" s="90" t="b">
        <f>AND(MONTH(Taulukko1[[#This Row],[Loppu PVM]] )=6,DAY(Taulukko1[[#This Row],[Loppu PVM]] )&gt;19)</f>
        <v>0</v>
      </c>
      <c r="AA3652" s="90" t="b">
        <f>OR(MONTH(Taulukko1[[#This Row],[Alku PVM]] )&lt;=5,AND(MONTH(Taulukko1[[#This Row],[Alku PVM]] )=6,DAY(Taulukko1[[#This Row],[Alku PVM]] )&lt;20))</f>
        <v>1</v>
      </c>
      <c r="AB3652" s="90" t="b">
        <f>OR(MONTH(Taulukko1[[#This Row],[Loppu PVM]])&lt;=5,AND(MONTH(Taulukko1[[#This Row],[Loppu PVM]] )=6,DAY(Taulukko1[[#This Row],[Loppu PVM]])&lt;20))</f>
        <v>1</v>
      </c>
      <c r="AC3652" s="90" t="b">
        <f>OR(MONTH(Taulukko1[[#This Row],[Alku PVM]] )&lt;=3,AND(MONTH(Taulukko1[[#This Row],[Alku PVM]] )=3))</f>
        <v>0</v>
      </c>
      <c r="AD3652" s="90" t="b">
        <f>OR(MONTH(Taulukko1[[#This Row],[Loppu PVM]] )&lt;=3,AND(MONTH(Taulukko1[[#This Row],[Loppu PVM]] )=3))</f>
        <v>0</v>
      </c>
      <c r="AE3652" s="90" t="b">
        <f>OR(MONTH(Taulukko1[[#This Row],[Alku PVM]] )&lt;=9,AND(MONTH(Taulukko1[[#This Row],[Alku PVM]] )=9))</f>
        <v>1</v>
      </c>
      <c r="AF3652" s="90" t="b">
        <f>OR(MONTH(Taulukko1[[#This Row],[Loppu PVM]])&lt;=9,AND(MONTH(Taulukko1[[#This Row],[Loppu PVM]] )=9))</f>
        <v>1</v>
      </c>
      <c r="AG3652" s="90" t="b">
        <f>OR(MONTH(Taulukko1[[#This Row],[Alku PVM]] )&lt;=6,AND(MONTH(Taulukko1[[#This Row],[Alku PVM]] )=6))</f>
        <v>1</v>
      </c>
      <c r="AH3652" s="90" t="b">
        <f>OR(MONTH(Taulukko1[[#This Row],[Loppu PVM]])&lt;=6,AND(MONTH(Taulukko1[[#This Row],[Loppu PVM]] )=6))</f>
        <v>1</v>
      </c>
    </row>
    <row r="3653" spans="1:34">
      <c r="A3653" s="82" t="s">
        <v>5229</v>
      </c>
      <c r="B3653" s="83">
        <v>42468</v>
      </c>
      <c r="C3653" s="21" t="s">
        <v>5290</v>
      </c>
      <c r="D3653" s="84"/>
      <c r="E3653" s="85">
        <v>10</v>
      </c>
      <c r="F3653" s="83">
        <v>42524</v>
      </c>
      <c r="G3653" s="86">
        <v>7</v>
      </c>
      <c r="H3653" s="85">
        <v>10</v>
      </c>
      <c r="I3653" s="130">
        <f>INDEX('TOL2008'!B:B,MATCH(A3653,'TOL2008'!A:A,0))</f>
        <v>88999</v>
      </c>
      <c r="J3653" s="131" t="str">
        <f>INDEX(Pääluokka!$H$2:$H$100,MATCH(VALUE(LEFT(Taulukko1[[#This Row],[TOL2008]],2)),Pääluokka!$G$2:$G$100,0))</f>
        <v>Terveys- ja sosiaalipalvelut</v>
      </c>
      <c r="K3653" s="131" t="str">
        <f>INDEX(Pääluokka!$I$2:$I$100,MATCH(VALUE(LEFT(Taulukko1[[#This Row],[TOL2008]],2)),Pääluokka!$G$2:$G$100,0))</f>
        <v>Muut toimialat (O-Q, T-X)</v>
      </c>
      <c r="L3653" s="87">
        <f t="shared" si="577"/>
        <v>56</v>
      </c>
      <c r="M3653" s="88">
        <f t="shared" si="578"/>
        <v>42468</v>
      </c>
      <c r="N3653" s="88">
        <f t="shared" si="579"/>
        <v>42524</v>
      </c>
      <c r="O3653" s="88">
        <f t="shared" si="570"/>
        <v>42461</v>
      </c>
      <c r="P3653" s="88">
        <f t="shared" si="571"/>
        <v>42522</v>
      </c>
      <c r="Q3653" s="41">
        <f t="shared" si="572"/>
        <v>2016</v>
      </c>
      <c r="R3653" s="41">
        <f t="shared" si="573"/>
        <v>2016</v>
      </c>
      <c r="S3653" s="88" t="str">
        <f>YEAR(Taulukko1[[#This Row],[Alku KK]])&amp;"Q"&amp;ROUNDDOWN((MONTH(Taulukko1[[#This Row],[Alku KK]])-1)/3+1,0)</f>
        <v>2016Q2</v>
      </c>
      <c r="T3653" s="88" t="str">
        <f>YEAR(Taulukko1[[#This Row],[Loppu KK]])&amp;"Q"&amp;ROUNDDOWN((MONTH(Taulukko1[[#This Row],[Loppu KK]])-1)/3+1,0)</f>
        <v>2016Q2</v>
      </c>
      <c r="U3653" s="89">
        <f>IF(COUNT(Taulukko1[[#This Row],[Neuvottelujen alaiset ]])=1,Taulukko1[[#This Row],[Neuvottelujen alaiset ]],Taulukko1[[#This Row],[Vähennystarve]])</f>
        <v>10</v>
      </c>
      <c r="V3653" s="90">
        <f t="shared" si="574"/>
        <v>1</v>
      </c>
      <c r="W3653" s="90">
        <f t="shared" si="575"/>
        <v>0.7</v>
      </c>
      <c r="X3653" s="90">
        <f t="shared" si="576"/>
        <v>0.7</v>
      </c>
      <c r="Y3653" s="90" t="b">
        <f>AND(MONTH(Taulukko1[[#This Row],[Alku PVM]] )=6,DAY(Taulukko1[[#This Row],[Alku PVM]] )&gt;19)</f>
        <v>0</v>
      </c>
      <c r="Z3653" s="90" t="b">
        <f>AND(MONTH(Taulukko1[[#This Row],[Loppu PVM]] )=6,DAY(Taulukko1[[#This Row],[Loppu PVM]] )&gt;19)</f>
        <v>0</v>
      </c>
      <c r="AA3653" s="90" t="b">
        <f>OR(MONTH(Taulukko1[[#This Row],[Alku PVM]] )&lt;=5,AND(MONTH(Taulukko1[[#This Row],[Alku PVM]] )=6,DAY(Taulukko1[[#This Row],[Alku PVM]] )&lt;20))</f>
        <v>1</v>
      </c>
      <c r="AB3653" s="90" t="b">
        <f>OR(MONTH(Taulukko1[[#This Row],[Loppu PVM]])&lt;=5,AND(MONTH(Taulukko1[[#This Row],[Loppu PVM]] )=6,DAY(Taulukko1[[#This Row],[Loppu PVM]])&lt;20))</f>
        <v>1</v>
      </c>
      <c r="AC3653" s="90" t="b">
        <f>OR(MONTH(Taulukko1[[#This Row],[Alku PVM]] )&lt;=3,AND(MONTH(Taulukko1[[#This Row],[Alku PVM]] )=3))</f>
        <v>0</v>
      </c>
      <c r="AD3653" s="90" t="b">
        <f>OR(MONTH(Taulukko1[[#This Row],[Loppu PVM]] )&lt;=3,AND(MONTH(Taulukko1[[#This Row],[Loppu PVM]] )=3))</f>
        <v>0</v>
      </c>
      <c r="AE3653" s="90" t="b">
        <f>OR(MONTH(Taulukko1[[#This Row],[Alku PVM]] )&lt;=9,AND(MONTH(Taulukko1[[#This Row],[Alku PVM]] )=9))</f>
        <v>1</v>
      </c>
      <c r="AF3653" s="90" t="b">
        <f>OR(MONTH(Taulukko1[[#This Row],[Loppu PVM]])&lt;=9,AND(MONTH(Taulukko1[[#This Row],[Loppu PVM]] )=9))</f>
        <v>1</v>
      </c>
      <c r="AG3653" s="90" t="b">
        <f>OR(MONTH(Taulukko1[[#This Row],[Alku PVM]] )&lt;=6,AND(MONTH(Taulukko1[[#This Row],[Alku PVM]] )=6))</f>
        <v>1</v>
      </c>
      <c r="AH3653" s="90" t="b">
        <f>OR(MONTH(Taulukko1[[#This Row],[Loppu PVM]])&lt;=6,AND(MONTH(Taulukko1[[#This Row],[Loppu PVM]] )=6))</f>
        <v>1</v>
      </c>
    </row>
    <row r="3654" spans="1:34">
      <c r="A3654" s="82" t="s">
        <v>4539</v>
      </c>
      <c r="B3654" s="83">
        <v>42468</v>
      </c>
      <c r="C3654" s="82" t="s">
        <v>5228</v>
      </c>
      <c r="D3654" s="84"/>
      <c r="E3654" s="85">
        <v>12</v>
      </c>
      <c r="F3654" s="83"/>
      <c r="G3654" s="86"/>
      <c r="H3654" s="85">
        <v>12</v>
      </c>
      <c r="I3654" s="130">
        <f>INDEX('TOL2008'!B:B,MATCH(A3654,'TOL2008'!A:A,0))</f>
        <v>66190</v>
      </c>
      <c r="J3654" s="131" t="str">
        <f>INDEX(Pääluokka!$H$2:$H$100,MATCH(VALUE(LEFT(Taulukko1[[#This Row],[TOL2008]],2)),Pääluokka!$G$2:$G$100,0))</f>
        <v>Rahoitus- ja vakuutustoiminta</v>
      </c>
      <c r="K3654" s="131" t="str">
        <f>INDEX(Pääluokka!$I$2:$I$100,MATCH(VALUE(LEFT(Taulukko1[[#This Row],[TOL2008]],2)),Pääluokka!$G$2:$G$100,0))</f>
        <v>Palvelualat (G-N, R, S)</v>
      </c>
      <c r="L3654" s="87" t="str">
        <f t="shared" si="577"/>
        <v>NA</v>
      </c>
      <c r="M3654" s="88">
        <f t="shared" si="578"/>
        <v>42468</v>
      </c>
      <c r="N3654" s="88">
        <f t="shared" si="579"/>
        <v>42519</v>
      </c>
      <c r="O3654" s="88">
        <f t="shared" si="570"/>
        <v>42461</v>
      </c>
      <c r="P3654" s="88">
        <f t="shared" si="571"/>
        <v>42491</v>
      </c>
      <c r="Q3654" s="41">
        <f t="shared" si="572"/>
        <v>2016</v>
      </c>
      <c r="R3654" s="41">
        <f t="shared" si="573"/>
        <v>2016</v>
      </c>
      <c r="S3654" s="88" t="str">
        <f>YEAR(Taulukko1[[#This Row],[Alku KK]])&amp;"Q"&amp;ROUNDDOWN((MONTH(Taulukko1[[#This Row],[Alku KK]])-1)/3+1,0)</f>
        <v>2016Q2</v>
      </c>
      <c r="T3654" s="88" t="str">
        <f>YEAR(Taulukko1[[#This Row],[Loppu KK]])&amp;"Q"&amp;ROUNDDOWN((MONTH(Taulukko1[[#This Row],[Loppu KK]])-1)/3+1,0)</f>
        <v>2016Q2</v>
      </c>
      <c r="U3654" s="89">
        <f>IF(COUNT(Taulukko1[[#This Row],[Neuvottelujen alaiset ]])=1,Taulukko1[[#This Row],[Neuvottelujen alaiset ]],Taulukko1[[#This Row],[Vähennystarve]])</f>
        <v>12</v>
      </c>
      <c r="V3654" s="90">
        <f t="shared" si="574"/>
        <v>1</v>
      </c>
      <c r="W3654" s="90" t="str">
        <f t="shared" si="575"/>
        <v>NA</v>
      </c>
      <c r="X3654" s="90" t="str">
        <f t="shared" si="576"/>
        <v>NA</v>
      </c>
      <c r="Y3654" s="90" t="b">
        <f>AND(MONTH(Taulukko1[[#This Row],[Alku PVM]] )=6,DAY(Taulukko1[[#This Row],[Alku PVM]] )&gt;19)</f>
        <v>0</v>
      </c>
      <c r="Z3654" s="90" t="b">
        <f>AND(MONTH(Taulukko1[[#This Row],[Loppu PVM]] )=6,DAY(Taulukko1[[#This Row],[Loppu PVM]] )&gt;19)</f>
        <v>0</v>
      </c>
      <c r="AA3654" s="90" t="b">
        <f>OR(MONTH(Taulukko1[[#This Row],[Alku PVM]] )&lt;=5,AND(MONTH(Taulukko1[[#This Row],[Alku PVM]] )=6,DAY(Taulukko1[[#This Row],[Alku PVM]] )&lt;20))</f>
        <v>1</v>
      </c>
      <c r="AB3654" s="90" t="b">
        <f>OR(MONTH(Taulukko1[[#This Row],[Loppu PVM]])&lt;=5,AND(MONTH(Taulukko1[[#This Row],[Loppu PVM]] )=6,DAY(Taulukko1[[#This Row],[Loppu PVM]])&lt;20))</f>
        <v>1</v>
      </c>
      <c r="AC3654" s="90" t="b">
        <f>OR(MONTH(Taulukko1[[#This Row],[Alku PVM]] )&lt;=3,AND(MONTH(Taulukko1[[#This Row],[Alku PVM]] )=3))</f>
        <v>0</v>
      </c>
      <c r="AD3654" s="90" t="b">
        <f>OR(MONTH(Taulukko1[[#This Row],[Loppu PVM]] )&lt;=3,AND(MONTH(Taulukko1[[#This Row],[Loppu PVM]] )=3))</f>
        <v>0</v>
      </c>
      <c r="AE3654" s="90" t="b">
        <f>OR(MONTH(Taulukko1[[#This Row],[Alku PVM]] )&lt;=9,AND(MONTH(Taulukko1[[#This Row],[Alku PVM]] )=9))</f>
        <v>1</v>
      </c>
      <c r="AF3654" s="90" t="b">
        <f>OR(MONTH(Taulukko1[[#This Row],[Loppu PVM]])&lt;=9,AND(MONTH(Taulukko1[[#This Row],[Loppu PVM]] )=9))</f>
        <v>1</v>
      </c>
      <c r="AG3654" s="90" t="b">
        <f>OR(MONTH(Taulukko1[[#This Row],[Alku PVM]] )&lt;=6,AND(MONTH(Taulukko1[[#This Row],[Alku PVM]] )=6))</f>
        <v>1</v>
      </c>
      <c r="AH3654" s="90" t="b">
        <f>OR(MONTH(Taulukko1[[#This Row],[Loppu PVM]])&lt;=6,AND(MONTH(Taulukko1[[#This Row],[Loppu PVM]] )=6))</f>
        <v>1</v>
      </c>
    </row>
    <row r="3655" spans="1:34">
      <c r="A3655" s="69" t="s">
        <v>5217</v>
      </c>
      <c r="B3655" s="70">
        <v>42468</v>
      </c>
      <c r="C3655" s="69" t="s">
        <v>5218</v>
      </c>
      <c r="D3655" s="71"/>
      <c r="E3655" s="72"/>
      <c r="F3655" s="70">
        <v>42521</v>
      </c>
      <c r="G3655" s="73">
        <v>16</v>
      </c>
      <c r="H3655" s="72">
        <v>22</v>
      </c>
      <c r="I3655" s="127">
        <f>INDEX('TOL2008'!B:B,MATCH(A3655,'TOL2008'!A:A,0))</f>
        <v>18120</v>
      </c>
      <c r="J3655" s="128" t="str">
        <f>INDEX(Pääluokka!$H$2:$H$100,MATCH(VALUE(LEFT(Taulukko1[[#This Row],[TOL2008]],2)),Pääluokka!$G$2:$G$100,0))</f>
        <v>Teollisuus</v>
      </c>
      <c r="K3655" s="128" t="str">
        <f>INDEX(Pääluokka!$I$2:$I$100,MATCH(VALUE(LEFT(Taulukko1[[#This Row],[TOL2008]],2)),Pääluokka!$G$2:$G$100,0))</f>
        <v>Teollisuus (C-E)</v>
      </c>
      <c r="L3655" s="74">
        <f t="shared" si="577"/>
        <v>53</v>
      </c>
      <c r="M3655" s="75">
        <f t="shared" si="578"/>
        <v>42468</v>
      </c>
      <c r="N3655" s="75">
        <f t="shared" si="579"/>
        <v>42521</v>
      </c>
      <c r="O3655" s="75">
        <f t="shared" si="570"/>
        <v>42461</v>
      </c>
      <c r="P3655" s="75">
        <f t="shared" si="571"/>
        <v>42491</v>
      </c>
      <c r="Q3655" s="41">
        <f t="shared" si="572"/>
        <v>2016</v>
      </c>
      <c r="R3655" s="41">
        <f t="shared" si="573"/>
        <v>2016</v>
      </c>
      <c r="S3655" s="75" t="str">
        <f>YEAR(Taulukko1[[#This Row],[Alku KK]])&amp;"Q"&amp;ROUNDDOWN((MONTH(Taulukko1[[#This Row],[Alku KK]])-1)/3+1,0)</f>
        <v>2016Q2</v>
      </c>
      <c r="T3655" s="75" t="str">
        <f>YEAR(Taulukko1[[#This Row],[Loppu KK]])&amp;"Q"&amp;ROUNDDOWN((MONTH(Taulukko1[[#This Row],[Loppu KK]])-1)/3+1,0)</f>
        <v>2016Q2</v>
      </c>
      <c r="U3655" s="80">
        <f>IF(COUNT(Taulukko1[[#This Row],[Neuvottelujen alaiset ]])=1,Taulukko1[[#This Row],[Neuvottelujen alaiset ]],Taulukko1[[#This Row],[Vähennystarve]])</f>
        <v>22</v>
      </c>
      <c r="V3655" s="76" t="str">
        <f t="shared" si="574"/>
        <v>NA</v>
      </c>
      <c r="W3655" s="76">
        <f t="shared" si="575"/>
        <v>0.72727272727272729</v>
      </c>
      <c r="X3655" s="76" t="str">
        <f t="shared" si="576"/>
        <v>NA</v>
      </c>
      <c r="Y3655" s="90" t="b">
        <f>AND(MONTH(Taulukko1[[#This Row],[Alku PVM]] )=6,DAY(Taulukko1[[#This Row],[Alku PVM]] )&gt;19)</f>
        <v>0</v>
      </c>
      <c r="Z3655" s="90" t="b">
        <f>AND(MONTH(Taulukko1[[#This Row],[Loppu PVM]] )=6,DAY(Taulukko1[[#This Row],[Loppu PVM]] )&gt;19)</f>
        <v>0</v>
      </c>
      <c r="AA3655" s="90" t="b">
        <f>OR(MONTH(Taulukko1[[#This Row],[Alku PVM]] )&lt;=5,AND(MONTH(Taulukko1[[#This Row],[Alku PVM]] )=6,DAY(Taulukko1[[#This Row],[Alku PVM]] )&lt;20))</f>
        <v>1</v>
      </c>
      <c r="AB3655" s="90" t="b">
        <f>OR(MONTH(Taulukko1[[#This Row],[Loppu PVM]])&lt;=5,AND(MONTH(Taulukko1[[#This Row],[Loppu PVM]] )=6,DAY(Taulukko1[[#This Row],[Loppu PVM]])&lt;20))</f>
        <v>1</v>
      </c>
      <c r="AC3655" s="90" t="b">
        <f>OR(MONTH(Taulukko1[[#This Row],[Alku PVM]] )&lt;=3,AND(MONTH(Taulukko1[[#This Row],[Alku PVM]] )=3))</f>
        <v>0</v>
      </c>
      <c r="AD3655" s="90" t="b">
        <f>OR(MONTH(Taulukko1[[#This Row],[Loppu PVM]] )&lt;=3,AND(MONTH(Taulukko1[[#This Row],[Loppu PVM]] )=3))</f>
        <v>0</v>
      </c>
      <c r="AE3655" s="90" t="b">
        <f>OR(MONTH(Taulukko1[[#This Row],[Alku PVM]] )&lt;=9,AND(MONTH(Taulukko1[[#This Row],[Alku PVM]] )=9))</f>
        <v>1</v>
      </c>
      <c r="AF3655" s="90" t="b">
        <f>OR(MONTH(Taulukko1[[#This Row],[Loppu PVM]])&lt;=9,AND(MONTH(Taulukko1[[#This Row],[Loppu PVM]] )=9))</f>
        <v>1</v>
      </c>
      <c r="AG3655" s="90" t="b">
        <f>OR(MONTH(Taulukko1[[#This Row],[Alku PVM]] )&lt;=6,AND(MONTH(Taulukko1[[#This Row],[Alku PVM]] )=6))</f>
        <v>1</v>
      </c>
      <c r="AH3655" s="90" t="b">
        <f>OR(MONTH(Taulukko1[[#This Row],[Loppu PVM]])&lt;=6,AND(MONTH(Taulukko1[[#This Row],[Loppu PVM]] )=6))</f>
        <v>1</v>
      </c>
    </row>
    <row r="3656" spans="1:34">
      <c r="A3656" s="82" t="s">
        <v>5226</v>
      </c>
      <c r="B3656" s="83">
        <v>42468</v>
      </c>
      <c r="C3656" s="82" t="s">
        <v>5227</v>
      </c>
      <c r="D3656" s="84"/>
      <c r="E3656" s="85"/>
      <c r="F3656" s="83">
        <v>42522</v>
      </c>
      <c r="G3656" s="86"/>
      <c r="H3656" s="85"/>
      <c r="I3656" s="130">
        <f>INDEX('TOL2008'!B:B,MATCH(A3656,'TOL2008'!A:A,0))</f>
        <v>85420</v>
      </c>
      <c r="J3656" s="131" t="str">
        <f>INDEX(Pääluokka!$H$2:$H$100,MATCH(VALUE(LEFT(Taulukko1[[#This Row],[TOL2008]],2)),Pääluokka!$G$2:$G$100,0))</f>
        <v>Koulutus</v>
      </c>
      <c r="K3656" s="131" t="str">
        <f>INDEX(Pääluokka!$I$2:$I$100,MATCH(VALUE(LEFT(Taulukko1[[#This Row],[TOL2008]],2)),Pääluokka!$G$2:$G$100,0))</f>
        <v>Muut toimialat (O-Q, T-X)</v>
      </c>
      <c r="L3656" s="87">
        <f t="shared" si="577"/>
        <v>54</v>
      </c>
      <c r="M3656" s="88">
        <f t="shared" si="578"/>
        <v>42468</v>
      </c>
      <c r="N3656" s="88">
        <f t="shared" si="579"/>
        <v>42522</v>
      </c>
      <c r="O3656" s="88">
        <f t="shared" si="570"/>
        <v>42461</v>
      </c>
      <c r="P3656" s="88">
        <f t="shared" si="571"/>
        <v>42522</v>
      </c>
      <c r="Q3656" s="41">
        <f t="shared" si="572"/>
        <v>2016</v>
      </c>
      <c r="R3656" s="41">
        <f t="shared" si="573"/>
        <v>2016</v>
      </c>
      <c r="S3656" s="88" t="str">
        <f>YEAR(Taulukko1[[#This Row],[Alku KK]])&amp;"Q"&amp;ROUNDDOWN((MONTH(Taulukko1[[#This Row],[Alku KK]])-1)/3+1,0)</f>
        <v>2016Q2</v>
      </c>
      <c r="T3656" s="88" t="str">
        <f>YEAR(Taulukko1[[#This Row],[Loppu KK]])&amp;"Q"&amp;ROUNDDOWN((MONTH(Taulukko1[[#This Row],[Loppu KK]])-1)/3+1,0)</f>
        <v>2016Q2</v>
      </c>
      <c r="U3656" s="89">
        <f>IF(COUNT(Taulukko1[[#This Row],[Neuvottelujen alaiset ]])=1,Taulukko1[[#This Row],[Neuvottelujen alaiset ]],Taulukko1[[#This Row],[Vähennystarve]])</f>
        <v>0</v>
      </c>
      <c r="V3656" s="90" t="str">
        <f t="shared" si="574"/>
        <v>NA</v>
      </c>
      <c r="W3656" s="90" t="str">
        <f t="shared" si="575"/>
        <v>NA</v>
      </c>
      <c r="X3656" s="90" t="str">
        <f t="shared" si="576"/>
        <v>NA</v>
      </c>
      <c r="Y3656" s="90" t="b">
        <f>AND(MONTH(Taulukko1[[#This Row],[Alku PVM]] )=6,DAY(Taulukko1[[#This Row],[Alku PVM]] )&gt;19)</f>
        <v>0</v>
      </c>
      <c r="Z3656" s="90" t="b">
        <f>AND(MONTH(Taulukko1[[#This Row],[Loppu PVM]] )=6,DAY(Taulukko1[[#This Row],[Loppu PVM]] )&gt;19)</f>
        <v>0</v>
      </c>
      <c r="AA3656" s="90" t="b">
        <f>OR(MONTH(Taulukko1[[#This Row],[Alku PVM]] )&lt;=5,AND(MONTH(Taulukko1[[#This Row],[Alku PVM]] )=6,DAY(Taulukko1[[#This Row],[Alku PVM]] )&lt;20))</f>
        <v>1</v>
      </c>
      <c r="AB3656" s="90" t="b">
        <f>OR(MONTH(Taulukko1[[#This Row],[Loppu PVM]])&lt;=5,AND(MONTH(Taulukko1[[#This Row],[Loppu PVM]] )=6,DAY(Taulukko1[[#This Row],[Loppu PVM]])&lt;20))</f>
        <v>1</v>
      </c>
      <c r="AC3656" s="90" t="b">
        <f>OR(MONTH(Taulukko1[[#This Row],[Alku PVM]] )&lt;=3,AND(MONTH(Taulukko1[[#This Row],[Alku PVM]] )=3))</f>
        <v>0</v>
      </c>
      <c r="AD3656" s="90" t="b">
        <f>OR(MONTH(Taulukko1[[#This Row],[Loppu PVM]] )&lt;=3,AND(MONTH(Taulukko1[[#This Row],[Loppu PVM]] )=3))</f>
        <v>0</v>
      </c>
      <c r="AE3656" s="90" t="b">
        <f>OR(MONTH(Taulukko1[[#This Row],[Alku PVM]] )&lt;=9,AND(MONTH(Taulukko1[[#This Row],[Alku PVM]] )=9))</f>
        <v>1</v>
      </c>
      <c r="AF3656" s="90" t="b">
        <f>OR(MONTH(Taulukko1[[#This Row],[Loppu PVM]])&lt;=9,AND(MONTH(Taulukko1[[#This Row],[Loppu PVM]] )=9))</f>
        <v>1</v>
      </c>
      <c r="AG3656" s="90" t="b">
        <f>OR(MONTH(Taulukko1[[#This Row],[Alku PVM]] )&lt;=6,AND(MONTH(Taulukko1[[#This Row],[Alku PVM]] )=6))</f>
        <v>1</v>
      </c>
      <c r="AH3656" s="90" t="b">
        <f>OR(MONTH(Taulukko1[[#This Row],[Loppu PVM]])&lt;=6,AND(MONTH(Taulukko1[[#This Row],[Loppu PVM]] )=6))</f>
        <v>1</v>
      </c>
    </row>
    <row r="3657" spans="1:34">
      <c r="A3657" s="82" t="s">
        <v>5282</v>
      </c>
      <c r="B3657" s="83"/>
      <c r="C3657" s="82" t="s">
        <v>5283</v>
      </c>
      <c r="D3657" s="84">
        <v>2</v>
      </c>
      <c r="E3657" s="85"/>
      <c r="F3657" s="83">
        <v>42521</v>
      </c>
      <c r="G3657" s="86">
        <v>3</v>
      </c>
      <c r="H3657" s="85">
        <v>130</v>
      </c>
      <c r="I3657" s="130">
        <f>INDEX('TOL2008'!B:B,MATCH(A3657,'TOL2008'!A:A,0))</f>
        <v>52291</v>
      </c>
      <c r="J3657" s="131" t="str">
        <f>INDEX(Pääluokka!$H$2:$H$100,MATCH(VALUE(LEFT(Taulukko1[[#This Row],[TOL2008]],2)),Pääluokka!$G$2:$G$100,0))</f>
        <v>Kuljetus ja varastointi</v>
      </c>
      <c r="K3657" s="131" t="str">
        <f>INDEX(Pääluokka!$I$2:$I$100,MATCH(VALUE(LEFT(Taulukko1[[#This Row],[TOL2008]],2)),Pääluokka!$G$2:$G$100,0))</f>
        <v>Palvelualat (G-N, R, S)</v>
      </c>
      <c r="L3657" s="87" t="str">
        <f t="shared" si="577"/>
        <v>NA</v>
      </c>
      <c r="M3657" s="88">
        <f t="shared" si="578"/>
        <v>42470</v>
      </c>
      <c r="N3657" s="88">
        <f t="shared" si="579"/>
        <v>42521</v>
      </c>
      <c r="O3657" s="88">
        <f t="shared" si="570"/>
        <v>42461</v>
      </c>
      <c r="P3657" s="88">
        <f t="shared" si="571"/>
        <v>42491</v>
      </c>
      <c r="Q3657" s="41">
        <f t="shared" si="572"/>
        <v>2016</v>
      </c>
      <c r="R3657" s="41">
        <f t="shared" si="573"/>
        <v>2016</v>
      </c>
      <c r="S3657" s="88" t="str">
        <f>YEAR(Taulukko1[[#This Row],[Alku KK]])&amp;"Q"&amp;ROUNDDOWN((MONTH(Taulukko1[[#This Row],[Alku KK]])-1)/3+1,0)</f>
        <v>2016Q2</v>
      </c>
      <c r="T3657" s="88" t="str">
        <f>YEAR(Taulukko1[[#This Row],[Loppu KK]])&amp;"Q"&amp;ROUNDDOWN((MONTH(Taulukko1[[#This Row],[Loppu KK]])-1)/3+1,0)</f>
        <v>2016Q2</v>
      </c>
      <c r="U3657" s="89">
        <f>IF(COUNT(Taulukko1[[#This Row],[Neuvottelujen alaiset ]])=1,Taulukko1[[#This Row],[Neuvottelujen alaiset ]],Taulukko1[[#This Row],[Vähennystarve]])</f>
        <v>130</v>
      </c>
      <c r="V3657" s="90" t="str">
        <f t="shared" si="574"/>
        <v>NA</v>
      </c>
      <c r="W3657" s="90">
        <f t="shared" si="575"/>
        <v>2.3076923076923078E-2</v>
      </c>
      <c r="X3657" s="90" t="str">
        <f t="shared" si="576"/>
        <v>NA</v>
      </c>
      <c r="Y3657" s="90" t="b">
        <f>AND(MONTH(Taulukko1[[#This Row],[Alku PVM]] )=6,DAY(Taulukko1[[#This Row],[Alku PVM]] )&gt;19)</f>
        <v>0</v>
      </c>
      <c r="Z3657" s="90" t="b">
        <f>AND(MONTH(Taulukko1[[#This Row],[Loppu PVM]] )=6,DAY(Taulukko1[[#This Row],[Loppu PVM]] )&gt;19)</f>
        <v>0</v>
      </c>
      <c r="AA3657" s="90" t="b">
        <f>OR(MONTH(Taulukko1[[#This Row],[Alku PVM]] )&lt;=5,AND(MONTH(Taulukko1[[#This Row],[Alku PVM]] )=6,DAY(Taulukko1[[#This Row],[Alku PVM]] )&lt;20))</f>
        <v>1</v>
      </c>
      <c r="AB3657" s="90" t="b">
        <f>OR(MONTH(Taulukko1[[#This Row],[Loppu PVM]])&lt;=5,AND(MONTH(Taulukko1[[#This Row],[Loppu PVM]] )=6,DAY(Taulukko1[[#This Row],[Loppu PVM]])&lt;20))</f>
        <v>1</v>
      </c>
      <c r="AC3657" s="90" t="b">
        <f>OR(MONTH(Taulukko1[[#This Row],[Alku PVM]] )&lt;=3,AND(MONTH(Taulukko1[[#This Row],[Alku PVM]] )=3))</f>
        <v>0</v>
      </c>
      <c r="AD3657" s="90" t="b">
        <f>OR(MONTH(Taulukko1[[#This Row],[Loppu PVM]] )&lt;=3,AND(MONTH(Taulukko1[[#This Row],[Loppu PVM]] )=3))</f>
        <v>0</v>
      </c>
      <c r="AE3657" s="90" t="b">
        <f>OR(MONTH(Taulukko1[[#This Row],[Alku PVM]] )&lt;=9,AND(MONTH(Taulukko1[[#This Row],[Alku PVM]] )=9))</f>
        <v>1</v>
      </c>
      <c r="AF3657" s="90" t="b">
        <f>OR(MONTH(Taulukko1[[#This Row],[Loppu PVM]])&lt;=9,AND(MONTH(Taulukko1[[#This Row],[Loppu PVM]] )=9))</f>
        <v>1</v>
      </c>
      <c r="AG3657" s="90" t="b">
        <f>OR(MONTH(Taulukko1[[#This Row],[Alku PVM]] )&lt;=6,AND(MONTH(Taulukko1[[#This Row],[Alku PVM]] )=6))</f>
        <v>1</v>
      </c>
      <c r="AH3657" s="90" t="b">
        <f>OR(MONTH(Taulukko1[[#This Row],[Loppu PVM]])&lt;=6,AND(MONTH(Taulukko1[[#This Row],[Loppu PVM]] )=6))</f>
        <v>1</v>
      </c>
    </row>
    <row r="3658" spans="1:34">
      <c r="A3658" s="69" t="s">
        <v>5216</v>
      </c>
      <c r="B3658" s="70">
        <v>42471</v>
      </c>
      <c r="C3658" s="25" t="s">
        <v>5273</v>
      </c>
      <c r="D3658" s="71"/>
      <c r="E3658" s="72">
        <v>45</v>
      </c>
      <c r="F3658" s="70">
        <v>42516</v>
      </c>
      <c r="G3658" s="73">
        <v>36</v>
      </c>
      <c r="H3658" s="72">
        <v>225</v>
      </c>
      <c r="I3658" s="127">
        <f>INDEX('TOL2008'!B:B,MATCH(A3658,'TOL2008'!A:A,0))</f>
        <v>85320</v>
      </c>
      <c r="J3658" s="128" t="str">
        <f>INDEX(Pääluokka!$H$2:$H$100,MATCH(VALUE(LEFT(Taulukko1[[#This Row],[TOL2008]],2)),Pääluokka!$G$2:$G$100,0))</f>
        <v>Koulutus</v>
      </c>
      <c r="K3658" s="128" t="str">
        <f>INDEX(Pääluokka!$I$2:$I$100,MATCH(VALUE(LEFT(Taulukko1[[#This Row],[TOL2008]],2)),Pääluokka!$G$2:$G$100,0))</f>
        <v>Muut toimialat (O-Q, T-X)</v>
      </c>
      <c r="L3658" s="74">
        <f t="shared" si="577"/>
        <v>45</v>
      </c>
      <c r="M3658" s="75">
        <f t="shared" si="578"/>
        <v>42471</v>
      </c>
      <c r="N3658" s="75">
        <f t="shared" si="579"/>
        <v>42516</v>
      </c>
      <c r="O3658" s="75">
        <f t="shared" si="570"/>
        <v>42461</v>
      </c>
      <c r="P3658" s="75">
        <f t="shared" si="571"/>
        <v>42491</v>
      </c>
      <c r="Q3658" s="41">
        <f t="shared" si="572"/>
        <v>2016</v>
      </c>
      <c r="R3658" s="41">
        <f t="shared" si="573"/>
        <v>2016</v>
      </c>
      <c r="S3658" s="75" t="str">
        <f>YEAR(Taulukko1[[#This Row],[Alku KK]])&amp;"Q"&amp;ROUNDDOWN((MONTH(Taulukko1[[#This Row],[Alku KK]])-1)/3+1,0)</f>
        <v>2016Q2</v>
      </c>
      <c r="T3658" s="75" t="str">
        <f>YEAR(Taulukko1[[#This Row],[Loppu KK]])&amp;"Q"&amp;ROUNDDOWN((MONTH(Taulukko1[[#This Row],[Loppu KK]])-1)/3+1,0)</f>
        <v>2016Q2</v>
      </c>
      <c r="U3658" s="80">
        <f>IF(COUNT(Taulukko1[[#This Row],[Neuvottelujen alaiset ]])=1,Taulukko1[[#This Row],[Neuvottelujen alaiset ]],Taulukko1[[#This Row],[Vähennystarve]])</f>
        <v>225</v>
      </c>
      <c r="V3658" s="76">
        <f t="shared" si="574"/>
        <v>0.2</v>
      </c>
      <c r="W3658" s="76">
        <f t="shared" si="575"/>
        <v>0.16</v>
      </c>
      <c r="X3658" s="76">
        <f t="shared" si="576"/>
        <v>0.8</v>
      </c>
      <c r="Y3658" s="90" t="b">
        <f>AND(MONTH(Taulukko1[[#This Row],[Alku PVM]] )=6,DAY(Taulukko1[[#This Row],[Alku PVM]] )&gt;19)</f>
        <v>0</v>
      </c>
      <c r="Z3658" s="90" t="b">
        <f>AND(MONTH(Taulukko1[[#This Row],[Loppu PVM]] )=6,DAY(Taulukko1[[#This Row],[Loppu PVM]] )&gt;19)</f>
        <v>0</v>
      </c>
      <c r="AA3658" s="90" t="b">
        <f>OR(MONTH(Taulukko1[[#This Row],[Alku PVM]] )&lt;=5,AND(MONTH(Taulukko1[[#This Row],[Alku PVM]] )=6,DAY(Taulukko1[[#This Row],[Alku PVM]] )&lt;20))</f>
        <v>1</v>
      </c>
      <c r="AB3658" s="90" t="b">
        <f>OR(MONTH(Taulukko1[[#This Row],[Loppu PVM]])&lt;=5,AND(MONTH(Taulukko1[[#This Row],[Loppu PVM]] )=6,DAY(Taulukko1[[#This Row],[Loppu PVM]])&lt;20))</f>
        <v>1</v>
      </c>
      <c r="AC3658" s="90" t="b">
        <f>OR(MONTH(Taulukko1[[#This Row],[Alku PVM]] )&lt;=3,AND(MONTH(Taulukko1[[#This Row],[Alku PVM]] )=3))</f>
        <v>0</v>
      </c>
      <c r="AD3658" s="90" t="b">
        <f>OR(MONTH(Taulukko1[[#This Row],[Loppu PVM]] )&lt;=3,AND(MONTH(Taulukko1[[#This Row],[Loppu PVM]] )=3))</f>
        <v>0</v>
      </c>
      <c r="AE3658" s="90" t="b">
        <f>OR(MONTH(Taulukko1[[#This Row],[Alku PVM]] )&lt;=9,AND(MONTH(Taulukko1[[#This Row],[Alku PVM]] )=9))</f>
        <v>1</v>
      </c>
      <c r="AF3658" s="90" t="b">
        <f>OR(MONTH(Taulukko1[[#This Row],[Loppu PVM]])&lt;=9,AND(MONTH(Taulukko1[[#This Row],[Loppu PVM]] )=9))</f>
        <v>1</v>
      </c>
      <c r="AG3658" s="90" t="b">
        <f>OR(MONTH(Taulukko1[[#This Row],[Alku PVM]] )&lt;=6,AND(MONTH(Taulukko1[[#This Row],[Alku PVM]] )=6))</f>
        <v>1</v>
      </c>
      <c r="AH3658" s="90" t="b">
        <f>OR(MONTH(Taulukko1[[#This Row],[Loppu PVM]])&lt;=6,AND(MONTH(Taulukko1[[#This Row],[Loppu PVM]] )=6))</f>
        <v>1</v>
      </c>
    </row>
    <row r="3659" spans="1:34">
      <c r="A3659" s="82" t="s">
        <v>5233</v>
      </c>
      <c r="B3659" s="83">
        <v>42471</v>
      </c>
      <c r="C3659" s="82" t="s">
        <v>5234</v>
      </c>
      <c r="D3659" s="84"/>
      <c r="E3659" s="85">
        <v>15</v>
      </c>
      <c r="F3659" s="83">
        <v>42492</v>
      </c>
      <c r="G3659" s="86">
        <v>8</v>
      </c>
      <c r="H3659" s="85">
        <v>80</v>
      </c>
      <c r="I3659" s="130">
        <f>INDEX('TOL2008'!B:B,MATCH(A3659,'TOL2008'!A:A,0))</f>
        <v>73111</v>
      </c>
      <c r="J3659" s="131" t="str">
        <f>INDEX(Pääluokka!$H$2:$H$100,MATCH(VALUE(LEFT(Taulukko1[[#This Row],[TOL2008]],2)),Pääluokka!$G$2:$G$100,0))</f>
        <v>Ammatillinen, tieteellinen ja tekninen toiminta</v>
      </c>
      <c r="K3659" s="131" t="str">
        <f>INDEX(Pääluokka!$I$2:$I$100,MATCH(VALUE(LEFT(Taulukko1[[#This Row],[TOL2008]],2)),Pääluokka!$G$2:$G$100,0))</f>
        <v>Palvelualat (G-N, R, S)</v>
      </c>
      <c r="L3659" s="87">
        <f t="shared" si="577"/>
        <v>21</v>
      </c>
      <c r="M3659" s="88">
        <f t="shared" si="578"/>
        <v>42471</v>
      </c>
      <c r="N3659" s="88">
        <f t="shared" si="579"/>
        <v>42492</v>
      </c>
      <c r="O3659" s="88">
        <f t="shared" si="570"/>
        <v>42461</v>
      </c>
      <c r="P3659" s="88">
        <f t="shared" si="571"/>
        <v>42491</v>
      </c>
      <c r="Q3659" s="41">
        <f t="shared" si="572"/>
        <v>2016</v>
      </c>
      <c r="R3659" s="41">
        <f t="shared" si="573"/>
        <v>2016</v>
      </c>
      <c r="S3659" s="88" t="str">
        <f>YEAR(Taulukko1[[#This Row],[Alku KK]])&amp;"Q"&amp;ROUNDDOWN((MONTH(Taulukko1[[#This Row],[Alku KK]])-1)/3+1,0)</f>
        <v>2016Q2</v>
      </c>
      <c r="T3659" s="88" t="str">
        <f>YEAR(Taulukko1[[#This Row],[Loppu KK]])&amp;"Q"&amp;ROUNDDOWN((MONTH(Taulukko1[[#This Row],[Loppu KK]])-1)/3+1,0)</f>
        <v>2016Q2</v>
      </c>
      <c r="U3659" s="89">
        <f>IF(COUNT(Taulukko1[[#This Row],[Neuvottelujen alaiset ]])=1,Taulukko1[[#This Row],[Neuvottelujen alaiset ]],Taulukko1[[#This Row],[Vähennystarve]])</f>
        <v>80</v>
      </c>
      <c r="V3659" s="90">
        <f t="shared" si="574"/>
        <v>0.1875</v>
      </c>
      <c r="W3659" s="90">
        <f t="shared" si="575"/>
        <v>0.1</v>
      </c>
      <c r="X3659" s="90">
        <f t="shared" si="576"/>
        <v>0.53333333333333333</v>
      </c>
      <c r="Y3659" s="90" t="b">
        <f>AND(MONTH(Taulukko1[[#This Row],[Alku PVM]] )=6,DAY(Taulukko1[[#This Row],[Alku PVM]] )&gt;19)</f>
        <v>0</v>
      </c>
      <c r="Z3659" s="90" t="b">
        <f>AND(MONTH(Taulukko1[[#This Row],[Loppu PVM]] )=6,DAY(Taulukko1[[#This Row],[Loppu PVM]] )&gt;19)</f>
        <v>0</v>
      </c>
      <c r="AA3659" s="90" t="b">
        <f>OR(MONTH(Taulukko1[[#This Row],[Alku PVM]] )&lt;=5,AND(MONTH(Taulukko1[[#This Row],[Alku PVM]] )=6,DAY(Taulukko1[[#This Row],[Alku PVM]] )&lt;20))</f>
        <v>1</v>
      </c>
      <c r="AB3659" s="90" t="b">
        <f>OR(MONTH(Taulukko1[[#This Row],[Loppu PVM]])&lt;=5,AND(MONTH(Taulukko1[[#This Row],[Loppu PVM]] )=6,DAY(Taulukko1[[#This Row],[Loppu PVM]])&lt;20))</f>
        <v>1</v>
      </c>
      <c r="AC3659" s="90" t="b">
        <f>OR(MONTH(Taulukko1[[#This Row],[Alku PVM]] )&lt;=3,AND(MONTH(Taulukko1[[#This Row],[Alku PVM]] )=3))</f>
        <v>0</v>
      </c>
      <c r="AD3659" s="90" t="b">
        <f>OR(MONTH(Taulukko1[[#This Row],[Loppu PVM]] )&lt;=3,AND(MONTH(Taulukko1[[#This Row],[Loppu PVM]] )=3))</f>
        <v>0</v>
      </c>
      <c r="AE3659" s="90" t="b">
        <f>OR(MONTH(Taulukko1[[#This Row],[Alku PVM]] )&lt;=9,AND(MONTH(Taulukko1[[#This Row],[Alku PVM]] )=9))</f>
        <v>1</v>
      </c>
      <c r="AF3659" s="90" t="b">
        <f>OR(MONTH(Taulukko1[[#This Row],[Loppu PVM]])&lt;=9,AND(MONTH(Taulukko1[[#This Row],[Loppu PVM]] )=9))</f>
        <v>1</v>
      </c>
      <c r="AG3659" s="90" t="b">
        <f>OR(MONTH(Taulukko1[[#This Row],[Alku PVM]] )&lt;=6,AND(MONTH(Taulukko1[[#This Row],[Alku PVM]] )=6))</f>
        <v>1</v>
      </c>
      <c r="AH3659" s="90" t="b">
        <f>OR(MONTH(Taulukko1[[#This Row],[Loppu PVM]])&lt;=6,AND(MONTH(Taulukko1[[#This Row],[Loppu PVM]] )=6))</f>
        <v>1</v>
      </c>
    </row>
    <row r="3660" spans="1:34">
      <c r="A3660" s="69" t="s">
        <v>1833</v>
      </c>
      <c r="B3660" s="70">
        <v>42471</v>
      </c>
      <c r="C3660" s="21" t="s">
        <v>5212</v>
      </c>
      <c r="D3660" s="71">
        <v>9</v>
      </c>
      <c r="E3660" s="72">
        <v>12</v>
      </c>
      <c r="F3660" s="70"/>
      <c r="G3660" s="73"/>
      <c r="H3660" s="72">
        <v>39</v>
      </c>
      <c r="I3660" s="127">
        <f>INDEX('TOL2008'!B:B,MATCH(A3660,'TOL2008'!A:A,0))</f>
        <v>8920</v>
      </c>
      <c r="J3660" s="128" t="str">
        <f>INDEX(Pääluokka!$H$2:$H$100,MATCH(VALUE(LEFT(Taulukko1[[#This Row],[TOL2008]],2)),Pääluokka!$G$2:$G$100,0))</f>
        <v>Terveys- ja sosiaalipalvelut</v>
      </c>
      <c r="K3660" s="128" t="str">
        <f>INDEX(Pääluokka!$I$2:$I$100,MATCH(VALUE(LEFT(Taulukko1[[#This Row],[TOL2008]],2)),Pääluokka!$G$2:$G$100,0))</f>
        <v>Muut toimialat (O-Q, T-X)</v>
      </c>
      <c r="L3660" s="74" t="str">
        <f t="shared" si="577"/>
        <v>NA</v>
      </c>
      <c r="M3660" s="75">
        <f t="shared" si="578"/>
        <v>42471</v>
      </c>
      <c r="N3660" s="75">
        <f t="shared" si="579"/>
        <v>42522</v>
      </c>
      <c r="O3660" s="75">
        <f t="shared" si="570"/>
        <v>42461</v>
      </c>
      <c r="P3660" s="75">
        <f t="shared" si="571"/>
        <v>42522</v>
      </c>
      <c r="Q3660" s="41">
        <f t="shared" si="572"/>
        <v>2016</v>
      </c>
      <c r="R3660" s="41">
        <f t="shared" si="573"/>
        <v>2016</v>
      </c>
      <c r="S3660" s="75" t="str">
        <f>YEAR(Taulukko1[[#This Row],[Alku KK]])&amp;"Q"&amp;ROUNDDOWN((MONTH(Taulukko1[[#This Row],[Alku KK]])-1)/3+1,0)</f>
        <v>2016Q2</v>
      </c>
      <c r="T3660" s="75" t="str">
        <f>YEAR(Taulukko1[[#This Row],[Loppu KK]])&amp;"Q"&amp;ROUNDDOWN((MONTH(Taulukko1[[#This Row],[Loppu KK]])-1)/3+1,0)</f>
        <v>2016Q2</v>
      </c>
      <c r="U3660" s="80">
        <f>IF(COUNT(Taulukko1[[#This Row],[Neuvottelujen alaiset ]])=1,Taulukko1[[#This Row],[Neuvottelujen alaiset ]],Taulukko1[[#This Row],[Vähennystarve]])</f>
        <v>39</v>
      </c>
      <c r="V3660" s="76">
        <f t="shared" si="574"/>
        <v>0.30769230769230771</v>
      </c>
      <c r="W3660" s="76" t="str">
        <f t="shared" si="575"/>
        <v>NA</v>
      </c>
      <c r="X3660" s="76" t="str">
        <f t="shared" si="576"/>
        <v>NA</v>
      </c>
      <c r="Y3660" s="90" t="b">
        <f>AND(MONTH(Taulukko1[[#This Row],[Alku PVM]] )=6,DAY(Taulukko1[[#This Row],[Alku PVM]] )&gt;19)</f>
        <v>0</v>
      </c>
      <c r="Z3660" s="90" t="b">
        <f>AND(MONTH(Taulukko1[[#This Row],[Loppu PVM]] )=6,DAY(Taulukko1[[#This Row],[Loppu PVM]] )&gt;19)</f>
        <v>0</v>
      </c>
      <c r="AA3660" s="90" t="b">
        <f>OR(MONTH(Taulukko1[[#This Row],[Alku PVM]] )&lt;=5,AND(MONTH(Taulukko1[[#This Row],[Alku PVM]] )=6,DAY(Taulukko1[[#This Row],[Alku PVM]] )&lt;20))</f>
        <v>1</v>
      </c>
      <c r="AB3660" s="90" t="b">
        <f>OR(MONTH(Taulukko1[[#This Row],[Loppu PVM]])&lt;=5,AND(MONTH(Taulukko1[[#This Row],[Loppu PVM]] )=6,DAY(Taulukko1[[#This Row],[Loppu PVM]])&lt;20))</f>
        <v>1</v>
      </c>
      <c r="AC3660" s="90" t="b">
        <f>OR(MONTH(Taulukko1[[#This Row],[Alku PVM]] )&lt;=3,AND(MONTH(Taulukko1[[#This Row],[Alku PVM]] )=3))</f>
        <v>0</v>
      </c>
      <c r="AD3660" s="90" t="b">
        <f>OR(MONTH(Taulukko1[[#This Row],[Loppu PVM]] )&lt;=3,AND(MONTH(Taulukko1[[#This Row],[Loppu PVM]] )=3))</f>
        <v>0</v>
      </c>
      <c r="AE3660" s="90" t="b">
        <f>OR(MONTH(Taulukko1[[#This Row],[Alku PVM]] )&lt;=9,AND(MONTH(Taulukko1[[#This Row],[Alku PVM]] )=9))</f>
        <v>1</v>
      </c>
      <c r="AF3660" s="90" t="b">
        <f>OR(MONTH(Taulukko1[[#This Row],[Loppu PVM]])&lt;=9,AND(MONTH(Taulukko1[[#This Row],[Loppu PVM]] )=9))</f>
        <v>1</v>
      </c>
      <c r="AG3660" s="90" t="b">
        <f>OR(MONTH(Taulukko1[[#This Row],[Alku PVM]] )&lt;=6,AND(MONTH(Taulukko1[[#This Row],[Alku PVM]] )=6))</f>
        <v>1</v>
      </c>
      <c r="AH3660" s="90" t="b">
        <f>OR(MONTH(Taulukko1[[#This Row],[Loppu PVM]])&lt;=6,AND(MONTH(Taulukko1[[#This Row],[Loppu PVM]] )=6))</f>
        <v>1</v>
      </c>
    </row>
    <row r="3661" spans="1:34">
      <c r="A3661" s="82" t="s">
        <v>5230</v>
      </c>
      <c r="B3661" s="83">
        <v>42471</v>
      </c>
      <c r="C3661" s="82" t="s">
        <v>5231</v>
      </c>
      <c r="D3661" s="35" t="s">
        <v>25</v>
      </c>
      <c r="E3661" s="85"/>
      <c r="F3661" s="83"/>
      <c r="G3661" s="86"/>
      <c r="H3661" s="85">
        <v>250</v>
      </c>
      <c r="I3661" s="130">
        <f>INDEX('TOL2008'!B:B,MATCH(A3661,'TOL2008'!A:A,0))</f>
        <v>30120</v>
      </c>
      <c r="J3661" s="131" t="str">
        <f>INDEX(Pääluokka!$H$2:$H$100,MATCH(VALUE(LEFT(Taulukko1[[#This Row],[TOL2008]],2)),Pääluokka!$G$2:$G$100,0))</f>
        <v>Teollisuus</v>
      </c>
      <c r="K3661" s="131" t="str">
        <f>INDEX(Pääluokka!$I$2:$I$100,MATCH(VALUE(LEFT(Taulukko1[[#This Row],[TOL2008]],2)),Pääluokka!$G$2:$G$100,0))</f>
        <v>Teollisuus (C-E)</v>
      </c>
      <c r="L3661" s="87" t="str">
        <f t="shared" si="577"/>
        <v>NA</v>
      </c>
      <c r="M3661" s="88">
        <f t="shared" si="578"/>
        <v>42471</v>
      </c>
      <c r="N3661" s="88">
        <f t="shared" si="579"/>
        <v>42522</v>
      </c>
      <c r="O3661" s="88">
        <f t="shared" si="570"/>
        <v>42461</v>
      </c>
      <c r="P3661" s="88">
        <f t="shared" si="571"/>
        <v>42522</v>
      </c>
      <c r="Q3661" s="41">
        <f t="shared" si="572"/>
        <v>2016</v>
      </c>
      <c r="R3661" s="41">
        <f t="shared" si="573"/>
        <v>2016</v>
      </c>
      <c r="S3661" s="88" t="str">
        <f>YEAR(Taulukko1[[#This Row],[Alku KK]])&amp;"Q"&amp;ROUNDDOWN((MONTH(Taulukko1[[#This Row],[Alku KK]])-1)/3+1,0)</f>
        <v>2016Q2</v>
      </c>
      <c r="T3661" s="88" t="str">
        <f>YEAR(Taulukko1[[#This Row],[Loppu KK]])&amp;"Q"&amp;ROUNDDOWN((MONTH(Taulukko1[[#This Row],[Loppu KK]])-1)/3+1,0)</f>
        <v>2016Q2</v>
      </c>
      <c r="U3661" s="89">
        <f>IF(COUNT(Taulukko1[[#This Row],[Neuvottelujen alaiset ]])=1,Taulukko1[[#This Row],[Neuvottelujen alaiset ]],Taulukko1[[#This Row],[Vähennystarve]])</f>
        <v>250</v>
      </c>
      <c r="V3661" s="90" t="str">
        <f t="shared" si="574"/>
        <v>NA</v>
      </c>
      <c r="W3661" s="90" t="str">
        <f t="shared" si="575"/>
        <v>NA</v>
      </c>
      <c r="X3661" s="90" t="str">
        <f t="shared" si="576"/>
        <v>NA</v>
      </c>
      <c r="Y3661" s="90" t="b">
        <f>AND(MONTH(Taulukko1[[#This Row],[Alku PVM]] )=6,DAY(Taulukko1[[#This Row],[Alku PVM]] )&gt;19)</f>
        <v>0</v>
      </c>
      <c r="Z3661" s="90" t="b">
        <f>AND(MONTH(Taulukko1[[#This Row],[Loppu PVM]] )=6,DAY(Taulukko1[[#This Row],[Loppu PVM]] )&gt;19)</f>
        <v>0</v>
      </c>
      <c r="AA3661" s="90" t="b">
        <f>OR(MONTH(Taulukko1[[#This Row],[Alku PVM]] )&lt;=5,AND(MONTH(Taulukko1[[#This Row],[Alku PVM]] )=6,DAY(Taulukko1[[#This Row],[Alku PVM]] )&lt;20))</f>
        <v>1</v>
      </c>
      <c r="AB3661" s="90" t="b">
        <f>OR(MONTH(Taulukko1[[#This Row],[Loppu PVM]])&lt;=5,AND(MONTH(Taulukko1[[#This Row],[Loppu PVM]] )=6,DAY(Taulukko1[[#This Row],[Loppu PVM]])&lt;20))</f>
        <v>1</v>
      </c>
      <c r="AC3661" s="90" t="b">
        <f>OR(MONTH(Taulukko1[[#This Row],[Alku PVM]] )&lt;=3,AND(MONTH(Taulukko1[[#This Row],[Alku PVM]] )=3))</f>
        <v>0</v>
      </c>
      <c r="AD3661" s="90" t="b">
        <f>OR(MONTH(Taulukko1[[#This Row],[Loppu PVM]] )&lt;=3,AND(MONTH(Taulukko1[[#This Row],[Loppu PVM]] )=3))</f>
        <v>0</v>
      </c>
      <c r="AE3661" s="90" t="b">
        <f>OR(MONTH(Taulukko1[[#This Row],[Alku PVM]] )&lt;=9,AND(MONTH(Taulukko1[[#This Row],[Alku PVM]] )=9))</f>
        <v>1</v>
      </c>
      <c r="AF3661" s="90" t="b">
        <f>OR(MONTH(Taulukko1[[#This Row],[Loppu PVM]])&lt;=9,AND(MONTH(Taulukko1[[#This Row],[Loppu PVM]] )=9))</f>
        <v>1</v>
      </c>
      <c r="AG3661" s="90" t="b">
        <f>OR(MONTH(Taulukko1[[#This Row],[Alku PVM]] )&lt;=6,AND(MONTH(Taulukko1[[#This Row],[Alku PVM]] )=6))</f>
        <v>1</v>
      </c>
      <c r="AH3661" s="90" t="b">
        <f>OR(MONTH(Taulukko1[[#This Row],[Loppu PVM]])&lt;=6,AND(MONTH(Taulukko1[[#This Row],[Loppu PVM]] )=6))</f>
        <v>1</v>
      </c>
    </row>
    <row r="3662" spans="1:34">
      <c r="A3662" s="82" t="s">
        <v>5296</v>
      </c>
      <c r="B3662" s="83"/>
      <c r="C3662" s="82"/>
      <c r="D3662" s="84"/>
      <c r="E3662" s="85"/>
      <c r="F3662" s="83">
        <v>42523</v>
      </c>
      <c r="G3662" s="86">
        <v>4</v>
      </c>
      <c r="H3662" s="85">
        <v>4</v>
      </c>
      <c r="I3662" s="130">
        <f>INDEX('TOL2008'!B:B,MATCH(A3662,'TOL2008'!A:A,0))</f>
        <v>73111</v>
      </c>
      <c r="J3662" s="131" t="str">
        <f>INDEX(Pääluokka!$H$2:$H$100,MATCH(VALUE(LEFT(Taulukko1[[#This Row],[TOL2008]],2)),Pääluokka!$G$2:$G$100,0))</f>
        <v>Ammatillinen, tieteellinen ja tekninen toiminta</v>
      </c>
      <c r="K3662" s="131" t="str">
        <f>INDEX(Pääluokka!$I$2:$I$100,MATCH(VALUE(LEFT(Taulukko1[[#This Row],[TOL2008]],2)),Pääluokka!$G$2:$G$100,0))</f>
        <v>Palvelualat (G-N, R, S)</v>
      </c>
      <c r="L3662" s="87" t="str">
        <f t="shared" si="577"/>
        <v>NA</v>
      </c>
      <c r="M3662" s="88">
        <f t="shared" si="578"/>
        <v>42472</v>
      </c>
      <c r="N3662" s="88">
        <f t="shared" si="579"/>
        <v>42523</v>
      </c>
      <c r="O3662" s="88">
        <f t="shared" si="570"/>
        <v>42461</v>
      </c>
      <c r="P3662" s="88">
        <f t="shared" si="571"/>
        <v>42522</v>
      </c>
      <c r="Q3662" s="41">
        <f t="shared" si="572"/>
        <v>2016</v>
      </c>
      <c r="R3662" s="41">
        <f t="shared" si="573"/>
        <v>2016</v>
      </c>
      <c r="S3662" s="88" t="str">
        <f>YEAR(Taulukko1[[#This Row],[Alku KK]])&amp;"Q"&amp;ROUNDDOWN((MONTH(Taulukko1[[#This Row],[Alku KK]])-1)/3+1,0)</f>
        <v>2016Q2</v>
      </c>
      <c r="T3662" s="88" t="str">
        <f>YEAR(Taulukko1[[#This Row],[Loppu KK]])&amp;"Q"&amp;ROUNDDOWN((MONTH(Taulukko1[[#This Row],[Loppu KK]])-1)/3+1,0)</f>
        <v>2016Q2</v>
      </c>
      <c r="U3662" s="89">
        <f>IF(COUNT(Taulukko1[[#This Row],[Neuvottelujen alaiset ]])=1,Taulukko1[[#This Row],[Neuvottelujen alaiset ]],Taulukko1[[#This Row],[Vähennystarve]])</f>
        <v>4</v>
      </c>
      <c r="V3662" s="90" t="str">
        <f t="shared" si="574"/>
        <v>NA</v>
      </c>
      <c r="W3662" s="90">
        <f t="shared" si="575"/>
        <v>1</v>
      </c>
      <c r="X3662" s="90" t="str">
        <f t="shared" si="576"/>
        <v>NA</v>
      </c>
      <c r="Y3662" s="90" t="b">
        <f>AND(MONTH(Taulukko1[[#This Row],[Alku PVM]] )=6,DAY(Taulukko1[[#This Row],[Alku PVM]] )&gt;19)</f>
        <v>0</v>
      </c>
      <c r="Z3662" s="90" t="b">
        <f>AND(MONTH(Taulukko1[[#This Row],[Loppu PVM]] )=6,DAY(Taulukko1[[#This Row],[Loppu PVM]] )&gt;19)</f>
        <v>0</v>
      </c>
      <c r="AA3662" s="90" t="b">
        <f>OR(MONTH(Taulukko1[[#This Row],[Alku PVM]] )&lt;=5,AND(MONTH(Taulukko1[[#This Row],[Alku PVM]] )=6,DAY(Taulukko1[[#This Row],[Alku PVM]] )&lt;20))</f>
        <v>1</v>
      </c>
      <c r="AB3662" s="90" t="b">
        <f>OR(MONTH(Taulukko1[[#This Row],[Loppu PVM]])&lt;=5,AND(MONTH(Taulukko1[[#This Row],[Loppu PVM]] )=6,DAY(Taulukko1[[#This Row],[Loppu PVM]])&lt;20))</f>
        <v>1</v>
      </c>
      <c r="AC3662" s="90" t="b">
        <f>OR(MONTH(Taulukko1[[#This Row],[Alku PVM]] )&lt;=3,AND(MONTH(Taulukko1[[#This Row],[Alku PVM]] )=3))</f>
        <v>0</v>
      </c>
      <c r="AD3662" s="90" t="b">
        <f>OR(MONTH(Taulukko1[[#This Row],[Loppu PVM]] )&lt;=3,AND(MONTH(Taulukko1[[#This Row],[Loppu PVM]] )=3))</f>
        <v>0</v>
      </c>
      <c r="AE3662" s="90" t="b">
        <f>OR(MONTH(Taulukko1[[#This Row],[Alku PVM]] )&lt;=9,AND(MONTH(Taulukko1[[#This Row],[Alku PVM]] )=9))</f>
        <v>1</v>
      </c>
      <c r="AF3662" s="90" t="b">
        <f>OR(MONTH(Taulukko1[[#This Row],[Loppu PVM]])&lt;=9,AND(MONTH(Taulukko1[[#This Row],[Loppu PVM]] )=9))</f>
        <v>1</v>
      </c>
      <c r="AG3662" s="90" t="b">
        <f>OR(MONTH(Taulukko1[[#This Row],[Alku PVM]] )&lt;=6,AND(MONTH(Taulukko1[[#This Row],[Alku PVM]] )=6))</f>
        <v>1</v>
      </c>
      <c r="AH3662" s="90" t="b">
        <f>OR(MONTH(Taulukko1[[#This Row],[Loppu PVM]])&lt;=6,AND(MONTH(Taulukko1[[#This Row],[Loppu PVM]] )=6))</f>
        <v>1</v>
      </c>
    </row>
    <row r="3663" spans="1:34">
      <c r="A3663" s="25" t="s">
        <v>982</v>
      </c>
      <c r="B3663" s="26">
        <v>42473</v>
      </c>
      <c r="C3663" s="25" t="s">
        <v>5267</v>
      </c>
      <c r="D3663" s="35"/>
      <c r="E3663" s="27">
        <v>1300</v>
      </c>
      <c r="F3663" s="26">
        <v>42513</v>
      </c>
      <c r="G3663" s="33">
        <v>1032</v>
      </c>
      <c r="H3663" s="27">
        <v>6850</v>
      </c>
      <c r="I3663" s="126">
        <f>INDEX('TOL2008'!B:B,MATCH(A3663,'TOL2008'!A:A,0))</f>
        <v>26300</v>
      </c>
      <c r="J3663" s="133" t="str">
        <f>INDEX(Pääluokka!$H$2:$H$100,MATCH(VALUE(LEFT(Taulukko1[[#This Row],[TOL2008]],2)),Pääluokka!$G$2:$G$100,0))</f>
        <v>Teollisuus</v>
      </c>
      <c r="K3663" s="133" t="str">
        <f>INDEX(Pääluokka!$I$2:$I$100,MATCH(VALUE(LEFT(Taulukko1[[#This Row],[TOL2008]],2)),Pääluokka!$G$2:$G$100,0))</f>
        <v>Teollisuus (C-E)</v>
      </c>
      <c r="L3663" s="41">
        <f t="shared" si="577"/>
        <v>40</v>
      </c>
      <c r="M3663" s="43">
        <f t="shared" si="578"/>
        <v>42473</v>
      </c>
      <c r="N3663" s="43">
        <f t="shared" si="579"/>
        <v>42513</v>
      </c>
      <c r="O3663" s="43">
        <f t="shared" si="570"/>
        <v>42461</v>
      </c>
      <c r="P3663" s="43">
        <f t="shared" si="571"/>
        <v>42491</v>
      </c>
      <c r="Q3663" s="41">
        <f t="shared" si="572"/>
        <v>2016</v>
      </c>
      <c r="R3663" s="41">
        <f t="shared" si="573"/>
        <v>2016</v>
      </c>
      <c r="S3663" s="43" t="str">
        <f>YEAR(Taulukko1[[#This Row],[Alku KK]])&amp;"Q"&amp;ROUNDDOWN((MONTH(Taulukko1[[#This Row],[Alku KK]])-1)/3+1,0)</f>
        <v>2016Q2</v>
      </c>
      <c r="T3663" s="43" t="str">
        <f>YEAR(Taulukko1[[#This Row],[Loppu KK]])&amp;"Q"&amp;ROUNDDOWN((MONTH(Taulukko1[[#This Row],[Loppu KK]])-1)/3+1,0)</f>
        <v>2016Q2</v>
      </c>
      <c r="U3663" s="81">
        <f>IF(COUNT(Taulukko1[[#This Row],[Neuvottelujen alaiset ]])=1,Taulukko1[[#This Row],[Neuvottelujen alaiset ]],Taulukko1[[#This Row],[Vähennystarve]])</f>
        <v>6850</v>
      </c>
      <c r="V3663" s="44">
        <f t="shared" si="574"/>
        <v>0.18978102189781021</v>
      </c>
      <c r="W3663" s="44">
        <f t="shared" si="575"/>
        <v>0.15065693430656935</v>
      </c>
      <c r="X3663" s="44">
        <f t="shared" si="576"/>
        <v>0.79384615384615387</v>
      </c>
      <c r="Y3663" s="90" t="b">
        <f>AND(MONTH(Taulukko1[[#This Row],[Alku PVM]] )=6,DAY(Taulukko1[[#This Row],[Alku PVM]] )&gt;19)</f>
        <v>0</v>
      </c>
      <c r="Z3663" s="90" t="b">
        <f>AND(MONTH(Taulukko1[[#This Row],[Loppu PVM]] )=6,DAY(Taulukko1[[#This Row],[Loppu PVM]] )&gt;19)</f>
        <v>0</v>
      </c>
      <c r="AA3663" s="90" t="b">
        <f>OR(MONTH(Taulukko1[[#This Row],[Alku PVM]] )&lt;=5,AND(MONTH(Taulukko1[[#This Row],[Alku PVM]] )=6,DAY(Taulukko1[[#This Row],[Alku PVM]] )&lt;20))</f>
        <v>1</v>
      </c>
      <c r="AB3663" s="90" t="b">
        <f>OR(MONTH(Taulukko1[[#This Row],[Loppu PVM]])&lt;=5,AND(MONTH(Taulukko1[[#This Row],[Loppu PVM]] )=6,DAY(Taulukko1[[#This Row],[Loppu PVM]])&lt;20))</f>
        <v>1</v>
      </c>
      <c r="AC3663" s="90" t="b">
        <f>OR(MONTH(Taulukko1[[#This Row],[Alku PVM]] )&lt;=3,AND(MONTH(Taulukko1[[#This Row],[Alku PVM]] )=3))</f>
        <v>0</v>
      </c>
      <c r="AD3663" s="90" t="b">
        <f>OR(MONTH(Taulukko1[[#This Row],[Loppu PVM]] )&lt;=3,AND(MONTH(Taulukko1[[#This Row],[Loppu PVM]] )=3))</f>
        <v>0</v>
      </c>
      <c r="AE3663" s="90" t="b">
        <f>OR(MONTH(Taulukko1[[#This Row],[Alku PVM]] )&lt;=9,AND(MONTH(Taulukko1[[#This Row],[Alku PVM]] )=9))</f>
        <v>1</v>
      </c>
      <c r="AF3663" s="90" t="b">
        <f>OR(MONTH(Taulukko1[[#This Row],[Loppu PVM]])&lt;=9,AND(MONTH(Taulukko1[[#This Row],[Loppu PVM]] )=9))</f>
        <v>1</v>
      </c>
      <c r="AG3663" s="90" t="b">
        <f>OR(MONTH(Taulukko1[[#This Row],[Alku PVM]] )&lt;=6,AND(MONTH(Taulukko1[[#This Row],[Alku PVM]] )=6))</f>
        <v>1</v>
      </c>
      <c r="AH3663" s="90" t="b">
        <f>OR(MONTH(Taulukko1[[#This Row],[Loppu PVM]])&lt;=6,AND(MONTH(Taulukko1[[#This Row],[Loppu PVM]] )=6))</f>
        <v>1</v>
      </c>
    </row>
    <row r="3664" spans="1:34">
      <c r="A3664" s="69" t="s">
        <v>576</v>
      </c>
      <c r="B3664" s="70">
        <v>42473</v>
      </c>
      <c r="C3664" s="69"/>
      <c r="D3664" s="71"/>
      <c r="E3664" s="72">
        <v>9</v>
      </c>
      <c r="F3664" s="70"/>
      <c r="G3664" s="73"/>
      <c r="H3664" s="72">
        <v>9</v>
      </c>
      <c r="I3664" s="127">
        <f>INDEX('TOL2008'!B:B,MATCH(A3664,'TOL2008'!A:A,0))</f>
        <v>18120</v>
      </c>
      <c r="J3664" s="128" t="str">
        <f>INDEX(Pääluokka!$H$2:$H$100,MATCH(VALUE(LEFT(Taulukko1[[#This Row],[TOL2008]],2)),Pääluokka!$G$2:$G$100,0))</f>
        <v>Teollisuus</v>
      </c>
      <c r="K3664" s="128" t="str">
        <f>INDEX(Pääluokka!$I$2:$I$100,MATCH(VALUE(LEFT(Taulukko1[[#This Row],[TOL2008]],2)),Pääluokka!$G$2:$G$100,0))</f>
        <v>Teollisuus (C-E)</v>
      </c>
      <c r="L3664" s="74" t="str">
        <f t="shared" si="577"/>
        <v>NA</v>
      </c>
      <c r="M3664" s="75">
        <f t="shared" si="578"/>
        <v>42473</v>
      </c>
      <c r="N3664" s="75">
        <f t="shared" si="579"/>
        <v>42524</v>
      </c>
      <c r="O3664" s="75">
        <f t="shared" si="570"/>
        <v>42461</v>
      </c>
      <c r="P3664" s="75">
        <f t="shared" si="571"/>
        <v>42522</v>
      </c>
      <c r="Q3664" s="41">
        <f t="shared" si="572"/>
        <v>2016</v>
      </c>
      <c r="R3664" s="41">
        <f t="shared" si="573"/>
        <v>2016</v>
      </c>
      <c r="S3664" s="75" t="str">
        <f>YEAR(Taulukko1[[#This Row],[Alku KK]])&amp;"Q"&amp;ROUNDDOWN((MONTH(Taulukko1[[#This Row],[Alku KK]])-1)/3+1,0)</f>
        <v>2016Q2</v>
      </c>
      <c r="T3664" s="75" t="str">
        <f>YEAR(Taulukko1[[#This Row],[Loppu KK]])&amp;"Q"&amp;ROUNDDOWN((MONTH(Taulukko1[[#This Row],[Loppu KK]])-1)/3+1,0)</f>
        <v>2016Q2</v>
      </c>
      <c r="U3664" s="80">
        <f>IF(COUNT(Taulukko1[[#This Row],[Neuvottelujen alaiset ]])=1,Taulukko1[[#This Row],[Neuvottelujen alaiset ]],Taulukko1[[#This Row],[Vähennystarve]])</f>
        <v>9</v>
      </c>
      <c r="V3664" s="76">
        <f t="shared" si="574"/>
        <v>1</v>
      </c>
      <c r="W3664" s="76" t="str">
        <f t="shared" si="575"/>
        <v>NA</v>
      </c>
      <c r="X3664" s="76" t="str">
        <f t="shared" si="576"/>
        <v>NA</v>
      </c>
      <c r="Y3664" s="90" t="b">
        <f>AND(MONTH(Taulukko1[[#This Row],[Alku PVM]] )=6,DAY(Taulukko1[[#This Row],[Alku PVM]] )&gt;19)</f>
        <v>0</v>
      </c>
      <c r="Z3664" s="90" t="b">
        <f>AND(MONTH(Taulukko1[[#This Row],[Loppu PVM]] )=6,DAY(Taulukko1[[#This Row],[Loppu PVM]] )&gt;19)</f>
        <v>0</v>
      </c>
      <c r="AA3664" s="90" t="b">
        <f>OR(MONTH(Taulukko1[[#This Row],[Alku PVM]] )&lt;=5,AND(MONTH(Taulukko1[[#This Row],[Alku PVM]] )=6,DAY(Taulukko1[[#This Row],[Alku PVM]] )&lt;20))</f>
        <v>1</v>
      </c>
      <c r="AB3664" s="90" t="b">
        <f>OR(MONTH(Taulukko1[[#This Row],[Loppu PVM]])&lt;=5,AND(MONTH(Taulukko1[[#This Row],[Loppu PVM]] )=6,DAY(Taulukko1[[#This Row],[Loppu PVM]])&lt;20))</f>
        <v>1</v>
      </c>
      <c r="AC3664" s="90" t="b">
        <f>OR(MONTH(Taulukko1[[#This Row],[Alku PVM]] )&lt;=3,AND(MONTH(Taulukko1[[#This Row],[Alku PVM]] )=3))</f>
        <v>0</v>
      </c>
      <c r="AD3664" s="90" t="b">
        <f>OR(MONTH(Taulukko1[[#This Row],[Loppu PVM]] )&lt;=3,AND(MONTH(Taulukko1[[#This Row],[Loppu PVM]] )=3))</f>
        <v>0</v>
      </c>
      <c r="AE3664" s="90" t="b">
        <f>OR(MONTH(Taulukko1[[#This Row],[Alku PVM]] )&lt;=9,AND(MONTH(Taulukko1[[#This Row],[Alku PVM]] )=9))</f>
        <v>1</v>
      </c>
      <c r="AF3664" s="90" t="b">
        <f>OR(MONTH(Taulukko1[[#This Row],[Loppu PVM]])&lt;=9,AND(MONTH(Taulukko1[[#This Row],[Loppu PVM]] )=9))</f>
        <v>1</v>
      </c>
      <c r="AG3664" s="90" t="b">
        <f>OR(MONTH(Taulukko1[[#This Row],[Alku PVM]] )&lt;=6,AND(MONTH(Taulukko1[[#This Row],[Alku PVM]] )=6))</f>
        <v>1</v>
      </c>
      <c r="AH3664" s="90" t="b">
        <f>OR(MONTH(Taulukko1[[#This Row],[Loppu PVM]])&lt;=6,AND(MONTH(Taulukko1[[#This Row],[Loppu PVM]] )=6))</f>
        <v>1</v>
      </c>
    </row>
    <row r="3665" spans="1:34">
      <c r="A3665" s="82" t="s">
        <v>13</v>
      </c>
      <c r="B3665" s="83">
        <v>42474</v>
      </c>
      <c r="C3665" s="82"/>
      <c r="D3665" s="84"/>
      <c r="E3665" s="85">
        <v>10</v>
      </c>
      <c r="F3665" s="83"/>
      <c r="G3665" s="86"/>
      <c r="H3665" s="85">
        <v>10</v>
      </c>
      <c r="I3665" s="130">
        <f>INDEX('TOL2008'!B:B,MATCH(A3665,'TOL2008'!A:A,0))</f>
        <v>72192</v>
      </c>
      <c r="J3665" s="131" t="str">
        <f>INDEX(Pääluokka!$H$2:$H$100,MATCH(VALUE(LEFT(Taulukko1[[#This Row],[TOL2008]],2)),Pääluokka!$G$2:$G$100,0))</f>
        <v>Ammatillinen, tieteellinen ja tekninen toiminta</v>
      </c>
      <c r="K3665" s="131" t="str">
        <f>INDEX(Pääluokka!$I$2:$I$100,MATCH(VALUE(LEFT(Taulukko1[[#This Row],[TOL2008]],2)),Pääluokka!$G$2:$G$100,0))</f>
        <v>Palvelualat (G-N, R, S)</v>
      </c>
      <c r="L3665" s="87" t="str">
        <f t="shared" si="577"/>
        <v>NA</v>
      </c>
      <c r="M3665" s="88">
        <f t="shared" si="578"/>
        <v>42474</v>
      </c>
      <c r="N3665" s="88">
        <f t="shared" si="579"/>
        <v>42525</v>
      </c>
      <c r="O3665" s="88">
        <f t="shared" si="570"/>
        <v>42461</v>
      </c>
      <c r="P3665" s="88">
        <f t="shared" si="571"/>
        <v>42522</v>
      </c>
      <c r="Q3665" s="41">
        <f t="shared" si="572"/>
        <v>2016</v>
      </c>
      <c r="R3665" s="41">
        <f t="shared" si="573"/>
        <v>2016</v>
      </c>
      <c r="S3665" s="88" t="str">
        <f>YEAR(Taulukko1[[#This Row],[Alku KK]])&amp;"Q"&amp;ROUNDDOWN((MONTH(Taulukko1[[#This Row],[Alku KK]])-1)/3+1,0)</f>
        <v>2016Q2</v>
      </c>
      <c r="T3665" s="88" t="str">
        <f>YEAR(Taulukko1[[#This Row],[Loppu KK]])&amp;"Q"&amp;ROUNDDOWN((MONTH(Taulukko1[[#This Row],[Loppu KK]])-1)/3+1,0)</f>
        <v>2016Q2</v>
      </c>
      <c r="U3665" s="89">
        <f>IF(COUNT(Taulukko1[[#This Row],[Neuvottelujen alaiset ]])=1,Taulukko1[[#This Row],[Neuvottelujen alaiset ]],Taulukko1[[#This Row],[Vähennystarve]])</f>
        <v>10</v>
      </c>
      <c r="V3665" s="90">
        <f t="shared" si="574"/>
        <v>1</v>
      </c>
      <c r="W3665" s="90" t="str">
        <f t="shared" si="575"/>
        <v>NA</v>
      </c>
      <c r="X3665" s="90" t="str">
        <f t="shared" si="576"/>
        <v>NA</v>
      </c>
      <c r="Y3665" s="90" t="b">
        <f>AND(MONTH(Taulukko1[[#This Row],[Alku PVM]] )=6,DAY(Taulukko1[[#This Row],[Alku PVM]] )&gt;19)</f>
        <v>0</v>
      </c>
      <c r="Z3665" s="90" t="b">
        <f>AND(MONTH(Taulukko1[[#This Row],[Loppu PVM]] )=6,DAY(Taulukko1[[#This Row],[Loppu PVM]] )&gt;19)</f>
        <v>0</v>
      </c>
      <c r="AA3665" s="90" t="b">
        <f>OR(MONTH(Taulukko1[[#This Row],[Alku PVM]] )&lt;=5,AND(MONTH(Taulukko1[[#This Row],[Alku PVM]] )=6,DAY(Taulukko1[[#This Row],[Alku PVM]] )&lt;20))</f>
        <v>1</v>
      </c>
      <c r="AB3665" s="90" t="b">
        <f>OR(MONTH(Taulukko1[[#This Row],[Loppu PVM]])&lt;=5,AND(MONTH(Taulukko1[[#This Row],[Loppu PVM]] )=6,DAY(Taulukko1[[#This Row],[Loppu PVM]])&lt;20))</f>
        <v>1</v>
      </c>
      <c r="AC3665" s="90" t="b">
        <f>OR(MONTH(Taulukko1[[#This Row],[Alku PVM]] )&lt;=3,AND(MONTH(Taulukko1[[#This Row],[Alku PVM]] )=3))</f>
        <v>0</v>
      </c>
      <c r="AD3665" s="90" t="b">
        <f>OR(MONTH(Taulukko1[[#This Row],[Loppu PVM]] )&lt;=3,AND(MONTH(Taulukko1[[#This Row],[Loppu PVM]] )=3))</f>
        <v>0</v>
      </c>
      <c r="AE3665" s="90" t="b">
        <f>OR(MONTH(Taulukko1[[#This Row],[Alku PVM]] )&lt;=9,AND(MONTH(Taulukko1[[#This Row],[Alku PVM]] )=9))</f>
        <v>1</v>
      </c>
      <c r="AF3665" s="90" t="b">
        <f>OR(MONTH(Taulukko1[[#This Row],[Loppu PVM]])&lt;=9,AND(MONTH(Taulukko1[[#This Row],[Loppu PVM]] )=9))</f>
        <v>1</v>
      </c>
      <c r="AG3665" s="90" t="b">
        <f>OR(MONTH(Taulukko1[[#This Row],[Alku PVM]] )&lt;=6,AND(MONTH(Taulukko1[[#This Row],[Alku PVM]] )=6))</f>
        <v>1</v>
      </c>
      <c r="AH3665" s="90" t="b">
        <f>OR(MONTH(Taulukko1[[#This Row],[Loppu PVM]])&lt;=6,AND(MONTH(Taulukko1[[#This Row],[Loppu PVM]] )=6))</f>
        <v>1</v>
      </c>
    </row>
    <row r="3666" spans="1:34">
      <c r="A3666" s="82" t="s">
        <v>2290</v>
      </c>
      <c r="B3666" s="83">
        <v>42475</v>
      </c>
      <c r="C3666" s="82" t="s">
        <v>5235</v>
      </c>
      <c r="D3666" s="84"/>
      <c r="E3666" s="85">
        <v>240</v>
      </c>
      <c r="F3666" s="83">
        <v>42528</v>
      </c>
      <c r="G3666" s="86">
        <v>148</v>
      </c>
      <c r="H3666" s="85">
        <v>500</v>
      </c>
      <c r="I3666" s="130">
        <f>INDEX('TOL2008'!B:B,MATCH(A3666,'TOL2008'!A:A,0))</f>
        <v>46390</v>
      </c>
      <c r="J3666" s="131" t="str">
        <f>INDEX(Pääluokka!$H$2:$H$100,MATCH(VALUE(LEFT(Taulukko1[[#This Row],[TOL2008]],2)),Pääluokka!$G$2:$G$100,0))</f>
        <v>Tukku- ja vähittäiskauppa; moottoriajoneuvojen ja moottoripyörien korjaus</v>
      </c>
      <c r="K3666" s="131" t="str">
        <f>INDEX(Pääluokka!$I$2:$I$100,MATCH(VALUE(LEFT(Taulukko1[[#This Row],[TOL2008]],2)),Pääluokka!$G$2:$G$100,0))</f>
        <v>Palvelualat (G-N, R, S)</v>
      </c>
      <c r="L3666" s="87">
        <f t="shared" si="577"/>
        <v>53</v>
      </c>
      <c r="M3666" s="88">
        <f t="shared" si="578"/>
        <v>42475</v>
      </c>
      <c r="N3666" s="88">
        <f t="shared" si="579"/>
        <v>42528</v>
      </c>
      <c r="O3666" s="88">
        <f t="shared" si="570"/>
        <v>42461</v>
      </c>
      <c r="P3666" s="88">
        <f t="shared" si="571"/>
        <v>42522</v>
      </c>
      <c r="Q3666" s="41">
        <f t="shared" si="572"/>
        <v>2016</v>
      </c>
      <c r="R3666" s="41">
        <f t="shared" si="573"/>
        <v>2016</v>
      </c>
      <c r="S3666" s="88" t="str">
        <f>YEAR(Taulukko1[[#This Row],[Alku KK]])&amp;"Q"&amp;ROUNDDOWN((MONTH(Taulukko1[[#This Row],[Alku KK]])-1)/3+1,0)</f>
        <v>2016Q2</v>
      </c>
      <c r="T3666" s="88" t="str">
        <f>YEAR(Taulukko1[[#This Row],[Loppu KK]])&amp;"Q"&amp;ROUNDDOWN((MONTH(Taulukko1[[#This Row],[Loppu KK]])-1)/3+1,0)</f>
        <v>2016Q2</v>
      </c>
      <c r="U3666" s="89">
        <f>IF(COUNT(Taulukko1[[#This Row],[Neuvottelujen alaiset ]])=1,Taulukko1[[#This Row],[Neuvottelujen alaiset ]],Taulukko1[[#This Row],[Vähennystarve]])</f>
        <v>500</v>
      </c>
      <c r="V3666" s="90">
        <f t="shared" si="574"/>
        <v>0.48</v>
      </c>
      <c r="W3666" s="90">
        <f t="shared" si="575"/>
        <v>0.29599999999999999</v>
      </c>
      <c r="X3666" s="90">
        <f t="shared" si="576"/>
        <v>0.6166666666666667</v>
      </c>
      <c r="Y3666" s="90" t="b">
        <f>AND(MONTH(Taulukko1[[#This Row],[Alku PVM]] )=6,DAY(Taulukko1[[#This Row],[Alku PVM]] )&gt;19)</f>
        <v>0</v>
      </c>
      <c r="Z3666" s="90" t="b">
        <f>AND(MONTH(Taulukko1[[#This Row],[Loppu PVM]] )=6,DAY(Taulukko1[[#This Row],[Loppu PVM]] )&gt;19)</f>
        <v>0</v>
      </c>
      <c r="AA3666" s="90" t="b">
        <f>OR(MONTH(Taulukko1[[#This Row],[Alku PVM]] )&lt;=5,AND(MONTH(Taulukko1[[#This Row],[Alku PVM]] )=6,DAY(Taulukko1[[#This Row],[Alku PVM]] )&lt;20))</f>
        <v>1</v>
      </c>
      <c r="AB3666" s="90" t="b">
        <f>OR(MONTH(Taulukko1[[#This Row],[Loppu PVM]])&lt;=5,AND(MONTH(Taulukko1[[#This Row],[Loppu PVM]] )=6,DAY(Taulukko1[[#This Row],[Loppu PVM]])&lt;20))</f>
        <v>1</v>
      </c>
      <c r="AC3666" s="90" t="b">
        <f>OR(MONTH(Taulukko1[[#This Row],[Alku PVM]] )&lt;=3,AND(MONTH(Taulukko1[[#This Row],[Alku PVM]] )=3))</f>
        <v>0</v>
      </c>
      <c r="AD3666" s="90" t="b">
        <f>OR(MONTH(Taulukko1[[#This Row],[Loppu PVM]] )&lt;=3,AND(MONTH(Taulukko1[[#This Row],[Loppu PVM]] )=3))</f>
        <v>0</v>
      </c>
      <c r="AE3666" s="90" t="b">
        <f>OR(MONTH(Taulukko1[[#This Row],[Alku PVM]] )&lt;=9,AND(MONTH(Taulukko1[[#This Row],[Alku PVM]] )=9))</f>
        <v>1</v>
      </c>
      <c r="AF3666" s="90" t="b">
        <f>OR(MONTH(Taulukko1[[#This Row],[Loppu PVM]])&lt;=9,AND(MONTH(Taulukko1[[#This Row],[Loppu PVM]] )=9))</f>
        <v>1</v>
      </c>
      <c r="AG3666" s="90" t="b">
        <f>OR(MONTH(Taulukko1[[#This Row],[Alku PVM]] )&lt;=6,AND(MONTH(Taulukko1[[#This Row],[Alku PVM]] )=6))</f>
        <v>1</v>
      </c>
      <c r="AH3666" s="90" t="b">
        <f>OR(MONTH(Taulukko1[[#This Row],[Loppu PVM]])&lt;=6,AND(MONTH(Taulukko1[[#This Row],[Loppu PVM]] )=6))</f>
        <v>1</v>
      </c>
    </row>
    <row r="3667" spans="1:34">
      <c r="A3667" s="25" t="s">
        <v>5236</v>
      </c>
      <c r="B3667" s="26">
        <v>42475</v>
      </c>
      <c r="C3667" s="25"/>
      <c r="D3667" s="35"/>
      <c r="E3667" s="27">
        <v>4</v>
      </c>
      <c r="F3667" s="23">
        <v>42515</v>
      </c>
      <c r="G3667" s="33">
        <v>0</v>
      </c>
      <c r="H3667" s="27">
        <v>14</v>
      </c>
      <c r="I3667" s="126">
        <f>INDEX('TOL2008'!B:B,MATCH(A3667,'TOL2008'!A:A,0))</f>
        <v>94910</v>
      </c>
      <c r="J3667" s="133" t="str">
        <f>INDEX(Pääluokka!$H$2:$H$100,MATCH(VALUE(LEFT(Taulukko1[[#This Row],[TOL2008]],2)),Pääluokka!$G$2:$G$100,0))</f>
        <v>Muu palvelutoiminta</v>
      </c>
      <c r="K3667" s="133" t="str">
        <f>INDEX(Pääluokka!$I$2:$I$100,MATCH(VALUE(LEFT(Taulukko1[[#This Row],[TOL2008]],2)),Pääluokka!$G$2:$G$100,0))</f>
        <v>Palvelualat (G-N, R, S)</v>
      </c>
      <c r="L3667" s="41">
        <f t="shared" si="577"/>
        <v>40</v>
      </c>
      <c r="M3667" s="43">
        <f t="shared" si="578"/>
        <v>42475</v>
      </c>
      <c r="N3667" s="43">
        <f t="shared" si="579"/>
        <v>42515</v>
      </c>
      <c r="O3667" s="43">
        <f t="shared" si="570"/>
        <v>42461</v>
      </c>
      <c r="P3667" s="43">
        <f t="shared" si="571"/>
        <v>42491</v>
      </c>
      <c r="Q3667" s="41">
        <f t="shared" si="572"/>
        <v>2016</v>
      </c>
      <c r="R3667" s="41">
        <f t="shared" si="573"/>
        <v>2016</v>
      </c>
      <c r="S3667" s="43" t="str">
        <f>YEAR(Taulukko1[[#This Row],[Alku KK]])&amp;"Q"&amp;ROUNDDOWN((MONTH(Taulukko1[[#This Row],[Alku KK]])-1)/3+1,0)</f>
        <v>2016Q2</v>
      </c>
      <c r="T3667" s="43" t="str">
        <f>YEAR(Taulukko1[[#This Row],[Loppu KK]])&amp;"Q"&amp;ROUNDDOWN((MONTH(Taulukko1[[#This Row],[Loppu KK]])-1)/3+1,0)</f>
        <v>2016Q2</v>
      </c>
      <c r="U3667" s="81">
        <f>IF(COUNT(Taulukko1[[#This Row],[Neuvottelujen alaiset ]])=1,Taulukko1[[#This Row],[Neuvottelujen alaiset ]],Taulukko1[[#This Row],[Vähennystarve]])</f>
        <v>14</v>
      </c>
      <c r="V3667" s="44">
        <f t="shared" si="574"/>
        <v>0.2857142857142857</v>
      </c>
      <c r="W3667" s="44">
        <f t="shared" si="575"/>
        <v>0</v>
      </c>
      <c r="X3667" s="44">
        <f t="shared" si="576"/>
        <v>0</v>
      </c>
      <c r="Y3667" s="90" t="b">
        <f>AND(MONTH(Taulukko1[[#This Row],[Alku PVM]] )=6,DAY(Taulukko1[[#This Row],[Alku PVM]] )&gt;19)</f>
        <v>0</v>
      </c>
      <c r="Z3667" s="90" t="b">
        <f>AND(MONTH(Taulukko1[[#This Row],[Loppu PVM]] )=6,DAY(Taulukko1[[#This Row],[Loppu PVM]] )&gt;19)</f>
        <v>0</v>
      </c>
      <c r="AA3667" s="90" t="b">
        <f>OR(MONTH(Taulukko1[[#This Row],[Alku PVM]] )&lt;=5,AND(MONTH(Taulukko1[[#This Row],[Alku PVM]] )=6,DAY(Taulukko1[[#This Row],[Alku PVM]] )&lt;20))</f>
        <v>1</v>
      </c>
      <c r="AB3667" s="90" t="b">
        <f>OR(MONTH(Taulukko1[[#This Row],[Loppu PVM]])&lt;=5,AND(MONTH(Taulukko1[[#This Row],[Loppu PVM]] )=6,DAY(Taulukko1[[#This Row],[Loppu PVM]])&lt;20))</f>
        <v>1</v>
      </c>
      <c r="AC3667" s="90" t="b">
        <f>OR(MONTH(Taulukko1[[#This Row],[Alku PVM]] )&lt;=3,AND(MONTH(Taulukko1[[#This Row],[Alku PVM]] )=3))</f>
        <v>0</v>
      </c>
      <c r="AD3667" s="90" t="b">
        <f>OR(MONTH(Taulukko1[[#This Row],[Loppu PVM]] )&lt;=3,AND(MONTH(Taulukko1[[#This Row],[Loppu PVM]] )=3))</f>
        <v>0</v>
      </c>
      <c r="AE3667" s="90" t="b">
        <f>OR(MONTH(Taulukko1[[#This Row],[Alku PVM]] )&lt;=9,AND(MONTH(Taulukko1[[#This Row],[Alku PVM]] )=9))</f>
        <v>1</v>
      </c>
      <c r="AF3667" s="90" t="b">
        <f>OR(MONTH(Taulukko1[[#This Row],[Loppu PVM]])&lt;=9,AND(MONTH(Taulukko1[[#This Row],[Loppu PVM]] )=9))</f>
        <v>1</v>
      </c>
      <c r="AG3667" s="90" t="b">
        <f>OR(MONTH(Taulukko1[[#This Row],[Alku PVM]] )&lt;=6,AND(MONTH(Taulukko1[[#This Row],[Alku PVM]] )=6))</f>
        <v>1</v>
      </c>
      <c r="AH3667" s="90" t="b">
        <f>OR(MONTH(Taulukko1[[#This Row],[Loppu PVM]])&lt;=6,AND(MONTH(Taulukko1[[#This Row],[Loppu PVM]] )=6))</f>
        <v>1</v>
      </c>
    </row>
    <row r="3668" spans="1:34">
      <c r="A3668" s="69" t="s">
        <v>195</v>
      </c>
      <c r="B3668" s="70">
        <v>42475</v>
      </c>
      <c r="C3668" s="21" t="s">
        <v>5272</v>
      </c>
      <c r="D3668" s="71"/>
      <c r="E3668" s="72">
        <v>9</v>
      </c>
      <c r="F3668" s="70">
        <v>42514</v>
      </c>
      <c r="G3668" s="73"/>
      <c r="H3668" s="72">
        <v>26</v>
      </c>
      <c r="I3668" s="127">
        <f>INDEX('TOL2008'!B:B,MATCH(A3668,'TOL2008'!A:A,0))</f>
        <v>85320</v>
      </c>
      <c r="J3668" s="128" t="str">
        <f>INDEX(Pääluokka!$H$2:$H$100,MATCH(VALUE(LEFT(Taulukko1[[#This Row],[TOL2008]],2)),Pääluokka!$G$2:$G$100,0))</f>
        <v>Koulutus</v>
      </c>
      <c r="K3668" s="128" t="str">
        <f>INDEX(Pääluokka!$I$2:$I$100,MATCH(VALUE(LEFT(Taulukko1[[#This Row],[TOL2008]],2)),Pääluokka!$G$2:$G$100,0))</f>
        <v>Muut toimialat (O-Q, T-X)</v>
      </c>
      <c r="L3668" s="74">
        <f t="shared" si="577"/>
        <v>39</v>
      </c>
      <c r="M3668" s="75">
        <f t="shared" si="578"/>
        <v>42475</v>
      </c>
      <c r="N3668" s="75">
        <f t="shared" si="579"/>
        <v>42514</v>
      </c>
      <c r="O3668" s="75">
        <f t="shared" si="570"/>
        <v>42461</v>
      </c>
      <c r="P3668" s="75">
        <f t="shared" si="571"/>
        <v>42491</v>
      </c>
      <c r="Q3668" s="41">
        <f t="shared" si="572"/>
        <v>2016</v>
      </c>
      <c r="R3668" s="41">
        <f t="shared" si="573"/>
        <v>2016</v>
      </c>
      <c r="S3668" s="75" t="str">
        <f>YEAR(Taulukko1[[#This Row],[Alku KK]])&amp;"Q"&amp;ROUNDDOWN((MONTH(Taulukko1[[#This Row],[Alku KK]])-1)/3+1,0)</f>
        <v>2016Q2</v>
      </c>
      <c r="T3668" s="75" t="str">
        <f>YEAR(Taulukko1[[#This Row],[Loppu KK]])&amp;"Q"&amp;ROUNDDOWN((MONTH(Taulukko1[[#This Row],[Loppu KK]])-1)/3+1,0)</f>
        <v>2016Q2</v>
      </c>
      <c r="U3668" s="80">
        <f>IF(COUNT(Taulukko1[[#This Row],[Neuvottelujen alaiset ]])=1,Taulukko1[[#This Row],[Neuvottelujen alaiset ]],Taulukko1[[#This Row],[Vähennystarve]])</f>
        <v>26</v>
      </c>
      <c r="V3668" s="76">
        <f t="shared" si="574"/>
        <v>0.34615384615384615</v>
      </c>
      <c r="W3668" s="76" t="str">
        <f t="shared" si="575"/>
        <v>NA</v>
      </c>
      <c r="X3668" s="76" t="str">
        <f t="shared" si="576"/>
        <v>NA</v>
      </c>
      <c r="Y3668" s="90" t="b">
        <f>AND(MONTH(Taulukko1[[#This Row],[Alku PVM]] )=6,DAY(Taulukko1[[#This Row],[Alku PVM]] )&gt;19)</f>
        <v>0</v>
      </c>
      <c r="Z3668" s="90" t="b">
        <f>AND(MONTH(Taulukko1[[#This Row],[Loppu PVM]] )=6,DAY(Taulukko1[[#This Row],[Loppu PVM]] )&gt;19)</f>
        <v>0</v>
      </c>
      <c r="AA3668" s="90" t="b">
        <f>OR(MONTH(Taulukko1[[#This Row],[Alku PVM]] )&lt;=5,AND(MONTH(Taulukko1[[#This Row],[Alku PVM]] )=6,DAY(Taulukko1[[#This Row],[Alku PVM]] )&lt;20))</f>
        <v>1</v>
      </c>
      <c r="AB3668" s="90" t="b">
        <f>OR(MONTH(Taulukko1[[#This Row],[Loppu PVM]])&lt;=5,AND(MONTH(Taulukko1[[#This Row],[Loppu PVM]] )=6,DAY(Taulukko1[[#This Row],[Loppu PVM]])&lt;20))</f>
        <v>1</v>
      </c>
      <c r="AC3668" s="90" t="b">
        <f>OR(MONTH(Taulukko1[[#This Row],[Alku PVM]] )&lt;=3,AND(MONTH(Taulukko1[[#This Row],[Alku PVM]] )=3))</f>
        <v>0</v>
      </c>
      <c r="AD3668" s="90" t="b">
        <f>OR(MONTH(Taulukko1[[#This Row],[Loppu PVM]] )&lt;=3,AND(MONTH(Taulukko1[[#This Row],[Loppu PVM]] )=3))</f>
        <v>0</v>
      </c>
      <c r="AE3668" s="90" t="b">
        <f>OR(MONTH(Taulukko1[[#This Row],[Alku PVM]] )&lt;=9,AND(MONTH(Taulukko1[[#This Row],[Alku PVM]] )=9))</f>
        <v>1</v>
      </c>
      <c r="AF3668" s="90" t="b">
        <f>OR(MONTH(Taulukko1[[#This Row],[Loppu PVM]])&lt;=9,AND(MONTH(Taulukko1[[#This Row],[Loppu PVM]] )=9))</f>
        <v>1</v>
      </c>
      <c r="AG3668" s="90" t="b">
        <f>OR(MONTH(Taulukko1[[#This Row],[Alku PVM]] )&lt;=6,AND(MONTH(Taulukko1[[#This Row],[Alku PVM]] )=6))</f>
        <v>1</v>
      </c>
      <c r="AH3668" s="90" t="b">
        <f>OR(MONTH(Taulukko1[[#This Row],[Loppu PVM]])&lt;=6,AND(MONTH(Taulukko1[[#This Row],[Loppu PVM]] )=6))</f>
        <v>1</v>
      </c>
    </row>
    <row r="3669" spans="1:34">
      <c r="A3669" s="82" t="s">
        <v>5239</v>
      </c>
      <c r="B3669" s="83">
        <v>42479</v>
      </c>
      <c r="C3669" s="82"/>
      <c r="D3669" s="84"/>
      <c r="E3669" s="85">
        <v>17</v>
      </c>
      <c r="F3669" s="23">
        <v>42502</v>
      </c>
      <c r="G3669" s="86">
        <v>17</v>
      </c>
      <c r="H3669" s="85">
        <v>17</v>
      </c>
      <c r="I3669" s="130">
        <f>INDEX('TOL2008'!B:B,MATCH(A3669,'TOL2008'!A:A,0))</f>
        <v>46110</v>
      </c>
      <c r="J3669" s="131" t="str">
        <f>INDEX(Pääluokka!$H$2:$H$100,MATCH(VALUE(LEFT(Taulukko1[[#This Row],[TOL2008]],2)),Pääluokka!$G$2:$G$100,0))</f>
        <v>Tukku- ja vähittäiskauppa; moottoriajoneuvojen ja moottoripyörien korjaus</v>
      </c>
      <c r="K3669" s="131" t="str">
        <f>INDEX(Pääluokka!$I$2:$I$100,MATCH(VALUE(LEFT(Taulukko1[[#This Row],[TOL2008]],2)),Pääluokka!$G$2:$G$100,0))</f>
        <v>Palvelualat (G-N, R, S)</v>
      </c>
      <c r="L3669" s="87">
        <f t="shared" si="577"/>
        <v>23</v>
      </c>
      <c r="M3669" s="88">
        <f t="shared" si="578"/>
        <v>42479</v>
      </c>
      <c r="N3669" s="88">
        <f t="shared" si="579"/>
        <v>42502</v>
      </c>
      <c r="O3669" s="88">
        <f t="shared" si="570"/>
        <v>42461</v>
      </c>
      <c r="P3669" s="88">
        <f t="shared" si="571"/>
        <v>42491</v>
      </c>
      <c r="Q3669" s="41">
        <f t="shared" si="572"/>
        <v>2016</v>
      </c>
      <c r="R3669" s="41">
        <f t="shared" si="573"/>
        <v>2016</v>
      </c>
      <c r="S3669" s="88" t="str">
        <f>YEAR(Taulukko1[[#This Row],[Alku KK]])&amp;"Q"&amp;ROUNDDOWN((MONTH(Taulukko1[[#This Row],[Alku KK]])-1)/3+1,0)</f>
        <v>2016Q2</v>
      </c>
      <c r="T3669" s="88" t="str">
        <f>YEAR(Taulukko1[[#This Row],[Loppu KK]])&amp;"Q"&amp;ROUNDDOWN((MONTH(Taulukko1[[#This Row],[Loppu KK]])-1)/3+1,0)</f>
        <v>2016Q2</v>
      </c>
      <c r="U3669" s="89">
        <f>IF(COUNT(Taulukko1[[#This Row],[Neuvottelujen alaiset ]])=1,Taulukko1[[#This Row],[Neuvottelujen alaiset ]],Taulukko1[[#This Row],[Vähennystarve]])</f>
        <v>17</v>
      </c>
      <c r="V3669" s="90">
        <f t="shared" si="574"/>
        <v>1</v>
      </c>
      <c r="W3669" s="90">
        <f t="shared" si="575"/>
        <v>1</v>
      </c>
      <c r="X3669" s="90">
        <f t="shared" si="576"/>
        <v>1</v>
      </c>
      <c r="Y3669" s="90" t="b">
        <f>AND(MONTH(Taulukko1[[#This Row],[Alku PVM]] )=6,DAY(Taulukko1[[#This Row],[Alku PVM]] )&gt;19)</f>
        <v>0</v>
      </c>
      <c r="Z3669" s="90" t="b">
        <f>AND(MONTH(Taulukko1[[#This Row],[Loppu PVM]] )=6,DAY(Taulukko1[[#This Row],[Loppu PVM]] )&gt;19)</f>
        <v>0</v>
      </c>
      <c r="AA3669" s="90" t="b">
        <f>OR(MONTH(Taulukko1[[#This Row],[Alku PVM]] )&lt;=5,AND(MONTH(Taulukko1[[#This Row],[Alku PVM]] )=6,DAY(Taulukko1[[#This Row],[Alku PVM]] )&lt;20))</f>
        <v>1</v>
      </c>
      <c r="AB3669" s="90" t="b">
        <f>OR(MONTH(Taulukko1[[#This Row],[Loppu PVM]])&lt;=5,AND(MONTH(Taulukko1[[#This Row],[Loppu PVM]] )=6,DAY(Taulukko1[[#This Row],[Loppu PVM]])&lt;20))</f>
        <v>1</v>
      </c>
      <c r="AC3669" s="90" t="b">
        <f>OR(MONTH(Taulukko1[[#This Row],[Alku PVM]] )&lt;=3,AND(MONTH(Taulukko1[[#This Row],[Alku PVM]] )=3))</f>
        <v>0</v>
      </c>
      <c r="AD3669" s="90" t="b">
        <f>OR(MONTH(Taulukko1[[#This Row],[Loppu PVM]] )&lt;=3,AND(MONTH(Taulukko1[[#This Row],[Loppu PVM]] )=3))</f>
        <v>0</v>
      </c>
      <c r="AE3669" s="90" t="b">
        <f>OR(MONTH(Taulukko1[[#This Row],[Alku PVM]] )&lt;=9,AND(MONTH(Taulukko1[[#This Row],[Alku PVM]] )=9))</f>
        <v>1</v>
      </c>
      <c r="AF3669" s="90" t="b">
        <f>OR(MONTH(Taulukko1[[#This Row],[Loppu PVM]])&lt;=9,AND(MONTH(Taulukko1[[#This Row],[Loppu PVM]] )=9))</f>
        <v>1</v>
      </c>
      <c r="AG3669" s="90" t="b">
        <f>OR(MONTH(Taulukko1[[#This Row],[Alku PVM]] )&lt;=6,AND(MONTH(Taulukko1[[#This Row],[Alku PVM]] )=6))</f>
        <v>1</v>
      </c>
      <c r="AH3669" s="90" t="b">
        <f>OR(MONTH(Taulukko1[[#This Row],[Loppu PVM]])&lt;=6,AND(MONTH(Taulukko1[[#This Row],[Loppu PVM]] )=6))</f>
        <v>1</v>
      </c>
    </row>
    <row r="3670" spans="1:34">
      <c r="A3670" s="82" t="s">
        <v>428</v>
      </c>
      <c r="B3670" s="83">
        <v>42480</v>
      </c>
      <c r="C3670" s="82" t="s">
        <v>5284</v>
      </c>
      <c r="D3670" s="84"/>
      <c r="E3670" s="85">
        <v>46</v>
      </c>
      <c r="F3670" s="83">
        <v>42521</v>
      </c>
      <c r="G3670" s="86"/>
      <c r="H3670" s="85">
        <v>46</v>
      </c>
      <c r="I3670" s="130">
        <f>INDEX('TOL2008'!B:B,MATCH(A3670,'TOL2008'!A:A,0))</f>
        <v>28220</v>
      </c>
      <c r="J3670" s="131" t="str">
        <f>INDEX(Pääluokka!$H$2:$H$100,MATCH(VALUE(LEFT(Taulukko1[[#This Row],[TOL2008]],2)),Pääluokka!$G$2:$G$100,0))</f>
        <v>Teollisuus</v>
      </c>
      <c r="K3670" s="131" t="str">
        <f>INDEX(Pääluokka!$I$2:$I$100,MATCH(VALUE(LEFT(Taulukko1[[#This Row],[TOL2008]],2)),Pääluokka!$G$2:$G$100,0))</f>
        <v>Teollisuus (C-E)</v>
      </c>
      <c r="L3670" s="87">
        <f t="shared" si="577"/>
        <v>41</v>
      </c>
      <c r="M3670" s="88">
        <f t="shared" si="578"/>
        <v>42480</v>
      </c>
      <c r="N3670" s="88">
        <f t="shared" si="579"/>
        <v>42521</v>
      </c>
      <c r="O3670" s="88">
        <f t="shared" si="570"/>
        <v>42461</v>
      </c>
      <c r="P3670" s="88">
        <f t="shared" si="571"/>
        <v>42491</v>
      </c>
      <c r="Q3670" s="41">
        <f t="shared" si="572"/>
        <v>2016</v>
      </c>
      <c r="R3670" s="41">
        <f t="shared" si="573"/>
        <v>2016</v>
      </c>
      <c r="S3670" s="88" t="str">
        <f>YEAR(Taulukko1[[#This Row],[Alku KK]])&amp;"Q"&amp;ROUNDDOWN((MONTH(Taulukko1[[#This Row],[Alku KK]])-1)/3+1,0)</f>
        <v>2016Q2</v>
      </c>
      <c r="T3670" s="88" t="str">
        <f>YEAR(Taulukko1[[#This Row],[Loppu KK]])&amp;"Q"&amp;ROUNDDOWN((MONTH(Taulukko1[[#This Row],[Loppu KK]])-1)/3+1,0)</f>
        <v>2016Q2</v>
      </c>
      <c r="U3670" s="89">
        <f>IF(COUNT(Taulukko1[[#This Row],[Neuvottelujen alaiset ]])=1,Taulukko1[[#This Row],[Neuvottelujen alaiset ]],Taulukko1[[#This Row],[Vähennystarve]])</f>
        <v>46</v>
      </c>
      <c r="V3670" s="90">
        <f t="shared" si="574"/>
        <v>1</v>
      </c>
      <c r="W3670" s="90" t="str">
        <f t="shared" si="575"/>
        <v>NA</v>
      </c>
      <c r="X3670" s="90" t="str">
        <f t="shared" si="576"/>
        <v>NA</v>
      </c>
      <c r="Y3670" s="90" t="b">
        <f>AND(MONTH(Taulukko1[[#This Row],[Alku PVM]] )=6,DAY(Taulukko1[[#This Row],[Alku PVM]] )&gt;19)</f>
        <v>0</v>
      </c>
      <c r="Z3670" s="90" t="b">
        <f>AND(MONTH(Taulukko1[[#This Row],[Loppu PVM]] )=6,DAY(Taulukko1[[#This Row],[Loppu PVM]] )&gt;19)</f>
        <v>0</v>
      </c>
      <c r="AA3670" s="90" t="b">
        <f>OR(MONTH(Taulukko1[[#This Row],[Alku PVM]] )&lt;=5,AND(MONTH(Taulukko1[[#This Row],[Alku PVM]] )=6,DAY(Taulukko1[[#This Row],[Alku PVM]] )&lt;20))</f>
        <v>1</v>
      </c>
      <c r="AB3670" s="90" t="b">
        <f>OR(MONTH(Taulukko1[[#This Row],[Loppu PVM]])&lt;=5,AND(MONTH(Taulukko1[[#This Row],[Loppu PVM]] )=6,DAY(Taulukko1[[#This Row],[Loppu PVM]])&lt;20))</f>
        <v>1</v>
      </c>
      <c r="AC3670" s="90" t="b">
        <f>OR(MONTH(Taulukko1[[#This Row],[Alku PVM]] )&lt;=3,AND(MONTH(Taulukko1[[#This Row],[Alku PVM]] )=3))</f>
        <v>0</v>
      </c>
      <c r="AD3670" s="90" t="b">
        <f>OR(MONTH(Taulukko1[[#This Row],[Loppu PVM]] )&lt;=3,AND(MONTH(Taulukko1[[#This Row],[Loppu PVM]] )=3))</f>
        <v>0</v>
      </c>
      <c r="AE3670" s="90" t="b">
        <f>OR(MONTH(Taulukko1[[#This Row],[Alku PVM]] )&lt;=9,AND(MONTH(Taulukko1[[#This Row],[Alku PVM]] )=9))</f>
        <v>1</v>
      </c>
      <c r="AF3670" s="90" t="b">
        <f>OR(MONTH(Taulukko1[[#This Row],[Loppu PVM]])&lt;=9,AND(MONTH(Taulukko1[[#This Row],[Loppu PVM]] )=9))</f>
        <v>1</v>
      </c>
      <c r="AG3670" s="90" t="b">
        <f>OR(MONTH(Taulukko1[[#This Row],[Alku PVM]] )&lt;=6,AND(MONTH(Taulukko1[[#This Row],[Alku PVM]] )=6))</f>
        <v>1</v>
      </c>
      <c r="AH3670" s="90" t="b">
        <f>OR(MONTH(Taulukko1[[#This Row],[Loppu PVM]])&lt;=6,AND(MONTH(Taulukko1[[#This Row],[Loppu PVM]] )=6))</f>
        <v>1</v>
      </c>
    </row>
    <row r="3671" spans="1:34">
      <c r="A3671" s="82" t="s">
        <v>8</v>
      </c>
      <c r="B3671" s="83">
        <v>42481</v>
      </c>
      <c r="C3671" s="25" t="s">
        <v>5310</v>
      </c>
      <c r="D3671" s="84"/>
      <c r="E3671" s="85">
        <v>270</v>
      </c>
      <c r="F3671" s="83">
        <v>42537</v>
      </c>
      <c r="G3671" s="86">
        <v>183</v>
      </c>
      <c r="H3671" s="85">
        <v>3500</v>
      </c>
      <c r="I3671" s="130">
        <f>INDEX('TOL2008'!B:B,MATCH(A3671,'TOL2008'!A:A,0))</f>
        <v>28110</v>
      </c>
      <c r="J3671" s="131" t="str">
        <f>INDEX(Pääluokka!$H$2:$H$100,MATCH(VALUE(LEFT(Taulukko1[[#This Row],[TOL2008]],2)),Pääluokka!$G$2:$G$100,0))</f>
        <v>Teollisuus</v>
      </c>
      <c r="K3671" s="131" t="str">
        <f>INDEX(Pääluokka!$I$2:$I$100,MATCH(VALUE(LEFT(Taulukko1[[#This Row],[TOL2008]],2)),Pääluokka!$G$2:$G$100,0))</f>
        <v>Teollisuus (C-E)</v>
      </c>
      <c r="L3671" s="87">
        <f t="shared" si="577"/>
        <v>56</v>
      </c>
      <c r="M3671" s="88">
        <f t="shared" si="578"/>
        <v>42481</v>
      </c>
      <c r="N3671" s="88">
        <f t="shared" si="579"/>
        <v>42537</v>
      </c>
      <c r="O3671" s="88">
        <f t="shared" si="570"/>
        <v>42461</v>
      </c>
      <c r="P3671" s="88">
        <f t="shared" si="571"/>
        <v>42522</v>
      </c>
      <c r="Q3671" s="41">
        <f t="shared" si="572"/>
        <v>2016</v>
      </c>
      <c r="R3671" s="41">
        <f t="shared" si="573"/>
        <v>2016</v>
      </c>
      <c r="S3671" s="88" t="str">
        <f>YEAR(Taulukko1[[#This Row],[Alku KK]])&amp;"Q"&amp;ROUNDDOWN((MONTH(Taulukko1[[#This Row],[Alku KK]])-1)/3+1,0)</f>
        <v>2016Q2</v>
      </c>
      <c r="T3671" s="88" t="str">
        <f>YEAR(Taulukko1[[#This Row],[Loppu KK]])&amp;"Q"&amp;ROUNDDOWN((MONTH(Taulukko1[[#This Row],[Loppu KK]])-1)/3+1,0)</f>
        <v>2016Q2</v>
      </c>
      <c r="U3671" s="89">
        <f>IF(COUNT(Taulukko1[[#This Row],[Neuvottelujen alaiset ]])=1,Taulukko1[[#This Row],[Neuvottelujen alaiset ]],Taulukko1[[#This Row],[Vähennystarve]])</f>
        <v>3500</v>
      </c>
      <c r="V3671" s="90">
        <f t="shared" si="574"/>
        <v>7.7142857142857138E-2</v>
      </c>
      <c r="W3671" s="90">
        <f t="shared" si="575"/>
        <v>5.2285714285714283E-2</v>
      </c>
      <c r="X3671" s="90">
        <f t="shared" si="576"/>
        <v>0.67777777777777781</v>
      </c>
      <c r="Y3671" s="90" t="b">
        <f>AND(MONTH(Taulukko1[[#This Row],[Alku PVM]] )=6,DAY(Taulukko1[[#This Row],[Alku PVM]] )&gt;19)</f>
        <v>0</v>
      </c>
      <c r="Z3671" s="90" t="b">
        <f>AND(MONTH(Taulukko1[[#This Row],[Loppu PVM]] )=6,DAY(Taulukko1[[#This Row],[Loppu PVM]] )&gt;19)</f>
        <v>0</v>
      </c>
      <c r="AA3671" s="90" t="b">
        <f>OR(MONTH(Taulukko1[[#This Row],[Alku PVM]] )&lt;=5,AND(MONTH(Taulukko1[[#This Row],[Alku PVM]] )=6,DAY(Taulukko1[[#This Row],[Alku PVM]] )&lt;20))</f>
        <v>1</v>
      </c>
      <c r="AB3671" s="90" t="b">
        <f>OR(MONTH(Taulukko1[[#This Row],[Loppu PVM]])&lt;=5,AND(MONTH(Taulukko1[[#This Row],[Loppu PVM]] )=6,DAY(Taulukko1[[#This Row],[Loppu PVM]])&lt;20))</f>
        <v>1</v>
      </c>
      <c r="AC3671" s="90" t="b">
        <f>OR(MONTH(Taulukko1[[#This Row],[Alku PVM]] )&lt;=3,AND(MONTH(Taulukko1[[#This Row],[Alku PVM]] )=3))</f>
        <v>0</v>
      </c>
      <c r="AD3671" s="90" t="b">
        <f>OR(MONTH(Taulukko1[[#This Row],[Loppu PVM]] )&lt;=3,AND(MONTH(Taulukko1[[#This Row],[Loppu PVM]] )=3))</f>
        <v>0</v>
      </c>
      <c r="AE3671" s="90" t="b">
        <f>OR(MONTH(Taulukko1[[#This Row],[Alku PVM]] )&lt;=9,AND(MONTH(Taulukko1[[#This Row],[Alku PVM]] )=9))</f>
        <v>1</v>
      </c>
      <c r="AF3671" s="90" t="b">
        <f>OR(MONTH(Taulukko1[[#This Row],[Loppu PVM]])&lt;=9,AND(MONTH(Taulukko1[[#This Row],[Loppu PVM]] )=9))</f>
        <v>1</v>
      </c>
      <c r="AG3671" s="90" t="b">
        <f>OR(MONTH(Taulukko1[[#This Row],[Alku PVM]] )&lt;=6,AND(MONTH(Taulukko1[[#This Row],[Alku PVM]] )=6))</f>
        <v>1</v>
      </c>
      <c r="AH3671" s="90" t="b">
        <f>OR(MONTH(Taulukko1[[#This Row],[Loppu PVM]])&lt;=6,AND(MONTH(Taulukko1[[#This Row],[Loppu PVM]] )=6))</f>
        <v>1</v>
      </c>
    </row>
    <row r="3672" spans="1:34">
      <c r="A3672" s="25" t="s">
        <v>5237</v>
      </c>
      <c r="B3672" s="26">
        <v>42482</v>
      </c>
      <c r="C3672" s="25" t="s">
        <v>5238</v>
      </c>
      <c r="D3672" s="35"/>
      <c r="E3672" s="27">
        <v>70</v>
      </c>
      <c r="F3672" s="26"/>
      <c r="G3672" s="33"/>
      <c r="H3672" s="27">
        <v>200</v>
      </c>
      <c r="I3672" s="126">
        <f>INDEX('TOL2008'!B:B,MATCH(A3672,'TOL2008'!A:A,0))</f>
        <v>20110</v>
      </c>
      <c r="J3672" s="133" t="str">
        <f>INDEX(Pääluokka!$H$2:$H$100,MATCH(VALUE(LEFT(Taulukko1[[#This Row],[TOL2008]],2)),Pääluokka!$G$2:$G$100,0))</f>
        <v>Teollisuus</v>
      </c>
      <c r="K3672" s="133" t="str">
        <f>INDEX(Pääluokka!$I$2:$I$100,MATCH(VALUE(LEFT(Taulukko1[[#This Row],[TOL2008]],2)),Pääluokka!$G$2:$G$100,0))</f>
        <v>Teollisuus (C-E)</v>
      </c>
      <c r="L3672" s="41" t="str">
        <f t="shared" si="577"/>
        <v>NA</v>
      </c>
      <c r="M3672" s="43">
        <f t="shared" si="578"/>
        <v>42482</v>
      </c>
      <c r="N3672" s="43">
        <f t="shared" si="579"/>
        <v>42533</v>
      </c>
      <c r="O3672" s="43">
        <f t="shared" si="570"/>
        <v>42461</v>
      </c>
      <c r="P3672" s="43">
        <f t="shared" si="571"/>
        <v>42522</v>
      </c>
      <c r="Q3672" s="41">
        <f t="shared" si="572"/>
        <v>2016</v>
      </c>
      <c r="R3672" s="41">
        <f t="shared" si="573"/>
        <v>2016</v>
      </c>
      <c r="S3672" s="43" t="str">
        <f>YEAR(Taulukko1[[#This Row],[Alku KK]])&amp;"Q"&amp;ROUNDDOWN((MONTH(Taulukko1[[#This Row],[Alku KK]])-1)/3+1,0)</f>
        <v>2016Q2</v>
      </c>
      <c r="T3672" s="43" t="str">
        <f>YEAR(Taulukko1[[#This Row],[Loppu KK]])&amp;"Q"&amp;ROUNDDOWN((MONTH(Taulukko1[[#This Row],[Loppu KK]])-1)/3+1,0)</f>
        <v>2016Q2</v>
      </c>
      <c r="U3672" s="81">
        <f>IF(COUNT(Taulukko1[[#This Row],[Neuvottelujen alaiset ]])=1,Taulukko1[[#This Row],[Neuvottelujen alaiset ]],Taulukko1[[#This Row],[Vähennystarve]])</f>
        <v>200</v>
      </c>
      <c r="V3672" s="44">
        <f t="shared" si="574"/>
        <v>0.35</v>
      </c>
      <c r="W3672" s="44" t="str">
        <f t="shared" si="575"/>
        <v>NA</v>
      </c>
      <c r="X3672" s="44" t="str">
        <f t="shared" si="576"/>
        <v>NA</v>
      </c>
      <c r="Y3672" s="90" t="b">
        <f>AND(MONTH(Taulukko1[[#This Row],[Alku PVM]] )=6,DAY(Taulukko1[[#This Row],[Alku PVM]] )&gt;19)</f>
        <v>0</v>
      </c>
      <c r="Z3672" s="90" t="b">
        <f>AND(MONTH(Taulukko1[[#This Row],[Loppu PVM]] )=6,DAY(Taulukko1[[#This Row],[Loppu PVM]] )&gt;19)</f>
        <v>0</v>
      </c>
      <c r="AA3672" s="90" t="b">
        <f>OR(MONTH(Taulukko1[[#This Row],[Alku PVM]] )&lt;=5,AND(MONTH(Taulukko1[[#This Row],[Alku PVM]] )=6,DAY(Taulukko1[[#This Row],[Alku PVM]] )&lt;20))</f>
        <v>1</v>
      </c>
      <c r="AB3672" s="90" t="b">
        <f>OR(MONTH(Taulukko1[[#This Row],[Loppu PVM]])&lt;=5,AND(MONTH(Taulukko1[[#This Row],[Loppu PVM]] )=6,DAY(Taulukko1[[#This Row],[Loppu PVM]])&lt;20))</f>
        <v>1</v>
      </c>
      <c r="AC3672" s="90" t="b">
        <f>OR(MONTH(Taulukko1[[#This Row],[Alku PVM]] )&lt;=3,AND(MONTH(Taulukko1[[#This Row],[Alku PVM]] )=3))</f>
        <v>0</v>
      </c>
      <c r="AD3672" s="90" t="b">
        <f>OR(MONTH(Taulukko1[[#This Row],[Loppu PVM]] )&lt;=3,AND(MONTH(Taulukko1[[#This Row],[Loppu PVM]] )=3))</f>
        <v>0</v>
      </c>
      <c r="AE3672" s="90" t="b">
        <f>OR(MONTH(Taulukko1[[#This Row],[Alku PVM]] )&lt;=9,AND(MONTH(Taulukko1[[#This Row],[Alku PVM]] )=9))</f>
        <v>1</v>
      </c>
      <c r="AF3672" s="90" t="b">
        <f>OR(MONTH(Taulukko1[[#This Row],[Loppu PVM]])&lt;=9,AND(MONTH(Taulukko1[[#This Row],[Loppu PVM]] )=9))</f>
        <v>1</v>
      </c>
      <c r="AG3672" s="90" t="b">
        <f>OR(MONTH(Taulukko1[[#This Row],[Alku PVM]] )&lt;=6,AND(MONTH(Taulukko1[[#This Row],[Alku PVM]] )=6))</f>
        <v>1</v>
      </c>
      <c r="AH3672" s="90" t="b">
        <f>OR(MONTH(Taulukko1[[#This Row],[Loppu PVM]])&lt;=6,AND(MONTH(Taulukko1[[#This Row],[Loppu PVM]] )=6))</f>
        <v>1</v>
      </c>
    </row>
    <row r="3673" spans="1:34">
      <c r="A3673" s="82" t="s">
        <v>170</v>
      </c>
      <c r="B3673" s="83">
        <v>42486</v>
      </c>
      <c r="C3673" s="82" t="s">
        <v>5242</v>
      </c>
      <c r="D3673" s="84"/>
      <c r="E3673" s="85">
        <v>115</v>
      </c>
      <c r="F3673" s="83">
        <v>42543</v>
      </c>
      <c r="G3673" s="86">
        <v>115</v>
      </c>
      <c r="H3673" s="85">
        <v>115</v>
      </c>
      <c r="I3673" s="130">
        <f>INDEX('TOL2008'!B:B,MATCH(A3673,'TOL2008'!A:A,0))</f>
        <v>46901</v>
      </c>
      <c r="J3673" s="131" t="str">
        <f>INDEX(Pääluokka!$H$2:$H$100,MATCH(VALUE(LEFT(Taulukko1[[#This Row],[TOL2008]],2)),Pääluokka!$G$2:$G$100,0))</f>
        <v>Tukku- ja vähittäiskauppa; moottoriajoneuvojen ja moottoripyörien korjaus</v>
      </c>
      <c r="K3673" s="131" t="str">
        <f>INDEX(Pääluokka!$I$2:$I$100,MATCH(VALUE(LEFT(Taulukko1[[#This Row],[TOL2008]],2)),Pääluokka!$G$2:$G$100,0))</f>
        <v>Palvelualat (G-N, R, S)</v>
      </c>
      <c r="L3673" s="87">
        <f t="shared" si="577"/>
        <v>57</v>
      </c>
      <c r="M3673" s="88">
        <f t="shared" si="578"/>
        <v>42486</v>
      </c>
      <c r="N3673" s="88">
        <f t="shared" si="579"/>
        <v>42543</v>
      </c>
      <c r="O3673" s="88">
        <f t="shared" si="570"/>
        <v>42461</v>
      </c>
      <c r="P3673" s="88">
        <f t="shared" si="571"/>
        <v>42522</v>
      </c>
      <c r="Q3673" s="41">
        <f t="shared" si="572"/>
        <v>2016</v>
      </c>
      <c r="R3673" s="41">
        <f t="shared" si="573"/>
        <v>2016</v>
      </c>
      <c r="S3673" s="88" t="str">
        <f>YEAR(Taulukko1[[#This Row],[Alku KK]])&amp;"Q"&amp;ROUNDDOWN((MONTH(Taulukko1[[#This Row],[Alku KK]])-1)/3+1,0)</f>
        <v>2016Q2</v>
      </c>
      <c r="T3673" s="88" t="str">
        <f>YEAR(Taulukko1[[#This Row],[Loppu KK]])&amp;"Q"&amp;ROUNDDOWN((MONTH(Taulukko1[[#This Row],[Loppu KK]])-1)/3+1,0)</f>
        <v>2016Q2</v>
      </c>
      <c r="U3673" s="89">
        <f>IF(COUNT(Taulukko1[[#This Row],[Neuvottelujen alaiset ]])=1,Taulukko1[[#This Row],[Neuvottelujen alaiset ]],Taulukko1[[#This Row],[Vähennystarve]])</f>
        <v>115</v>
      </c>
      <c r="V3673" s="90">
        <f t="shared" si="574"/>
        <v>1</v>
      </c>
      <c r="W3673" s="90">
        <f t="shared" si="575"/>
        <v>1</v>
      </c>
      <c r="X3673" s="90">
        <f t="shared" si="576"/>
        <v>1</v>
      </c>
      <c r="Y3673" s="90" t="b">
        <f>AND(MONTH(Taulukko1[[#This Row],[Alku PVM]] )=6,DAY(Taulukko1[[#This Row],[Alku PVM]] )&gt;19)</f>
        <v>0</v>
      </c>
      <c r="Z3673" s="90" t="b">
        <f>AND(MONTH(Taulukko1[[#This Row],[Loppu PVM]] )=6,DAY(Taulukko1[[#This Row],[Loppu PVM]] )&gt;19)</f>
        <v>1</v>
      </c>
      <c r="AA3673" s="90" t="b">
        <f>OR(MONTH(Taulukko1[[#This Row],[Alku PVM]] )&lt;=5,AND(MONTH(Taulukko1[[#This Row],[Alku PVM]] )=6,DAY(Taulukko1[[#This Row],[Alku PVM]] )&lt;20))</f>
        <v>1</v>
      </c>
      <c r="AB3673" s="90" t="b">
        <f>OR(MONTH(Taulukko1[[#This Row],[Loppu PVM]])&lt;=5,AND(MONTH(Taulukko1[[#This Row],[Loppu PVM]] )=6,DAY(Taulukko1[[#This Row],[Loppu PVM]])&lt;20))</f>
        <v>0</v>
      </c>
      <c r="AC3673" s="90" t="b">
        <f>OR(MONTH(Taulukko1[[#This Row],[Alku PVM]] )&lt;=3,AND(MONTH(Taulukko1[[#This Row],[Alku PVM]] )=3))</f>
        <v>0</v>
      </c>
      <c r="AD3673" s="90" t="b">
        <f>OR(MONTH(Taulukko1[[#This Row],[Loppu PVM]] )&lt;=3,AND(MONTH(Taulukko1[[#This Row],[Loppu PVM]] )=3))</f>
        <v>0</v>
      </c>
      <c r="AE3673" s="90" t="b">
        <f>OR(MONTH(Taulukko1[[#This Row],[Alku PVM]] )&lt;=9,AND(MONTH(Taulukko1[[#This Row],[Alku PVM]] )=9))</f>
        <v>1</v>
      </c>
      <c r="AF3673" s="90" t="b">
        <f>OR(MONTH(Taulukko1[[#This Row],[Loppu PVM]])&lt;=9,AND(MONTH(Taulukko1[[#This Row],[Loppu PVM]] )=9))</f>
        <v>1</v>
      </c>
      <c r="AG3673" s="90" t="b">
        <f>OR(MONTH(Taulukko1[[#This Row],[Alku PVM]] )&lt;=6,AND(MONTH(Taulukko1[[#This Row],[Alku PVM]] )=6))</f>
        <v>1</v>
      </c>
      <c r="AH3673" s="90" t="b">
        <f>OR(MONTH(Taulukko1[[#This Row],[Loppu PVM]])&lt;=6,AND(MONTH(Taulukko1[[#This Row],[Loppu PVM]] )=6))</f>
        <v>1</v>
      </c>
    </row>
    <row r="3674" spans="1:34">
      <c r="A3674" s="82" t="s">
        <v>5270</v>
      </c>
      <c r="B3674" s="83">
        <v>42492</v>
      </c>
      <c r="C3674" s="82" t="s">
        <v>1634</v>
      </c>
      <c r="D3674" s="84"/>
      <c r="E3674" s="85"/>
      <c r="F3674" s="83">
        <v>42530</v>
      </c>
      <c r="G3674" s="86">
        <v>2</v>
      </c>
      <c r="H3674" s="85">
        <v>11</v>
      </c>
      <c r="I3674" s="130">
        <f>INDEX('TOL2008'!B:B,MATCH(A3674,'TOL2008'!A:A,0))</f>
        <v>90010</v>
      </c>
      <c r="J3674" s="131" t="str">
        <f>INDEX(Pääluokka!$H$2:$H$100,MATCH(VALUE(LEFT(Taulukko1[[#This Row],[TOL2008]],2)),Pääluokka!$G$2:$G$100,0))</f>
        <v>Taiteet, viihde ja virkistys</v>
      </c>
      <c r="K3674" s="131" t="str">
        <f>INDEX(Pääluokka!$I$2:$I$100,MATCH(VALUE(LEFT(Taulukko1[[#This Row],[TOL2008]],2)),Pääluokka!$G$2:$G$100,0))</f>
        <v>Palvelualat (G-N, R, S)</v>
      </c>
      <c r="L3674" s="87">
        <f t="shared" si="577"/>
        <v>38</v>
      </c>
      <c r="M3674" s="88">
        <f t="shared" si="578"/>
        <v>42492</v>
      </c>
      <c r="N3674" s="88">
        <f t="shared" si="579"/>
        <v>42530</v>
      </c>
      <c r="O3674" s="88">
        <f t="shared" si="570"/>
        <v>42491</v>
      </c>
      <c r="P3674" s="88">
        <f t="shared" si="571"/>
        <v>42522</v>
      </c>
      <c r="Q3674" s="41">
        <f t="shared" si="572"/>
        <v>2016</v>
      </c>
      <c r="R3674" s="41">
        <f t="shared" si="573"/>
        <v>2016</v>
      </c>
      <c r="S3674" s="88" t="str">
        <f>YEAR(Taulukko1[[#This Row],[Alku KK]])&amp;"Q"&amp;ROUNDDOWN((MONTH(Taulukko1[[#This Row],[Alku KK]])-1)/3+1,0)</f>
        <v>2016Q2</v>
      </c>
      <c r="T3674" s="88" t="str">
        <f>YEAR(Taulukko1[[#This Row],[Loppu KK]])&amp;"Q"&amp;ROUNDDOWN((MONTH(Taulukko1[[#This Row],[Loppu KK]])-1)/3+1,0)</f>
        <v>2016Q2</v>
      </c>
      <c r="U3674" s="89">
        <f>IF(COUNT(Taulukko1[[#This Row],[Neuvottelujen alaiset ]])=1,Taulukko1[[#This Row],[Neuvottelujen alaiset ]],Taulukko1[[#This Row],[Vähennystarve]])</f>
        <v>11</v>
      </c>
      <c r="V3674" s="90" t="str">
        <f t="shared" si="574"/>
        <v>NA</v>
      </c>
      <c r="W3674" s="90">
        <f t="shared" si="575"/>
        <v>0.18181818181818182</v>
      </c>
      <c r="X3674" s="90" t="str">
        <f t="shared" si="576"/>
        <v>NA</v>
      </c>
      <c r="Y3674" s="90" t="b">
        <f>AND(MONTH(Taulukko1[[#This Row],[Alku PVM]] )=6,DAY(Taulukko1[[#This Row],[Alku PVM]] )&gt;19)</f>
        <v>0</v>
      </c>
      <c r="Z3674" s="90" t="b">
        <f>AND(MONTH(Taulukko1[[#This Row],[Loppu PVM]] )=6,DAY(Taulukko1[[#This Row],[Loppu PVM]] )&gt;19)</f>
        <v>0</v>
      </c>
      <c r="AA3674" s="90" t="b">
        <f>OR(MONTH(Taulukko1[[#This Row],[Alku PVM]] )&lt;=5,AND(MONTH(Taulukko1[[#This Row],[Alku PVM]] )=6,DAY(Taulukko1[[#This Row],[Alku PVM]] )&lt;20))</f>
        <v>1</v>
      </c>
      <c r="AB3674" s="90" t="b">
        <f>OR(MONTH(Taulukko1[[#This Row],[Loppu PVM]])&lt;=5,AND(MONTH(Taulukko1[[#This Row],[Loppu PVM]] )=6,DAY(Taulukko1[[#This Row],[Loppu PVM]])&lt;20))</f>
        <v>1</v>
      </c>
      <c r="AC3674" s="90" t="b">
        <f>OR(MONTH(Taulukko1[[#This Row],[Alku PVM]] )&lt;=3,AND(MONTH(Taulukko1[[#This Row],[Alku PVM]] )=3))</f>
        <v>0</v>
      </c>
      <c r="AD3674" s="90" t="b">
        <f>OR(MONTH(Taulukko1[[#This Row],[Loppu PVM]] )&lt;=3,AND(MONTH(Taulukko1[[#This Row],[Loppu PVM]] )=3))</f>
        <v>0</v>
      </c>
      <c r="AE3674" s="90" t="b">
        <f>OR(MONTH(Taulukko1[[#This Row],[Alku PVM]] )&lt;=9,AND(MONTH(Taulukko1[[#This Row],[Alku PVM]] )=9))</f>
        <v>1</v>
      </c>
      <c r="AF3674" s="90" t="b">
        <f>OR(MONTH(Taulukko1[[#This Row],[Loppu PVM]])&lt;=9,AND(MONTH(Taulukko1[[#This Row],[Loppu PVM]] )=9))</f>
        <v>1</v>
      </c>
      <c r="AG3674" s="90" t="b">
        <f>OR(MONTH(Taulukko1[[#This Row],[Alku PVM]] )&lt;=6,AND(MONTH(Taulukko1[[#This Row],[Alku PVM]] )=6))</f>
        <v>1</v>
      </c>
      <c r="AH3674" s="90" t="b">
        <f>OR(MONTH(Taulukko1[[#This Row],[Loppu PVM]])&lt;=6,AND(MONTH(Taulukko1[[#This Row],[Loppu PVM]] )=6))</f>
        <v>1</v>
      </c>
    </row>
    <row r="3675" spans="1:34">
      <c r="A3675" s="82" t="s">
        <v>4701</v>
      </c>
      <c r="B3675" s="83">
        <v>42492</v>
      </c>
      <c r="C3675" s="82"/>
      <c r="D3675" s="84"/>
      <c r="E3675" s="85">
        <v>60</v>
      </c>
      <c r="F3675" s="83"/>
      <c r="G3675" s="86"/>
      <c r="H3675" s="85">
        <v>130</v>
      </c>
      <c r="I3675" s="130">
        <f>INDEX('TOL2008'!B:B,MATCH(A3675,'TOL2008'!A:A,0))</f>
        <v>16231</v>
      </c>
      <c r="J3675" s="131" t="str">
        <f>INDEX(Pääluokka!$H$2:$H$100,MATCH(VALUE(LEFT(Taulukko1[[#This Row],[TOL2008]],2)),Pääluokka!$G$2:$G$100,0))</f>
        <v>Teollisuus</v>
      </c>
      <c r="K3675" s="131" t="str">
        <f>INDEX(Pääluokka!$I$2:$I$100,MATCH(VALUE(LEFT(Taulukko1[[#This Row],[TOL2008]],2)),Pääluokka!$G$2:$G$100,0))</f>
        <v>Teollisuus (C-E)</v>
      </c>
      <c r="L3675" s="87" t="str">
        <f t="shared" si="577"/>
        <v>NA</v>
      </c>
      <c r="M3675" s="88">
        <f t="shared" si="578"/>
        <v>42492</v>
      </c>
      <c r="N3675" s="88">
        <f t="shared" si="579"/>
        <v>42543</v>
      </c>
      <c r="O3675" s="88">
        <f t="shared" si="570"/>
        <v>42491</v>
      </c>
      <c r="P3675" s="88">
        <f t="shared" si="571"/>
        <v>42522</v>
      </c>
      <c r="Q3675" s="41">
        <f t="shared" si="572"/>
        <v>2016</v>
      </c>
      <c r="R3675" s="41">
        <f t="shared" si="573"/>
        <v>2016</v>
      </c>
      <c r="S3675" s="88" t="str">
        <f>YEAR(Taulukko1[[#This Row],[Alku KK]])&amp;"Q"&amp;ROUNDDOWN((MONTH(Taulukko1[[#This Row],[Alku KK]])-1)/3+1,0)</f>
        <v>2016Q2</v>
      </c>
      <c r="T3675" s="88" t="str">
        <f>YEAR(Taulukko1[[#This Row],[Loppu KK]])&amp;"Q"&amp;ROUNDDOWN((MONTH(Taulukko1[[#This Row],[Loppu KK]])-1)/3+1,0)</f>
        <v>2016Q2</v>
      </c>
      <c r="U3675" s="89">
        <f>IF(COUNT(Taulukko1[[#This Row],[Neuvottelujen alaiset ]])=1,Taulukko1[[#This Row],[Neuvottelujen alaiset ]],Taulukko1[[#This Row],[Vähennystarve]])</f>
        <v>130</v>
      </c>
      <c r="V3675" s="90">
        <f t="shared" si="574"/>
        <v>0.46153846153846156</v>
      </c>
      <c r="W3675" s="90" t="str">
        <f t="shared" si="575"/>
        <v>NA</v>
      </c>
      <c r="X3675" s="90" t="str">
        <f t="shared" si="576"/>
        <v>NA</v>
      </c>
      <c r="Y3675" s="90" t="b">
        <f>AND(MONTH(Taulukko1[[#This Row],[Alku PVM]] )=6,DAY(Taulukko1[[#This Row],[Alku PVM]] )&gt;19)</f>
        <v>0</v>
      </c>
      <c r="Z3675" s="90" t="b">
        <f>AND(MONTH(Taulukko1[[#This Row],[Loppu PVM]] )=6,DAY(Taulukko1[[#This Row],[Loppu PVM]] )&gt;19)</f>
        <v>1</v>
      </c>
      <c r="AA3675" s="90" t="b">
        <f>OR(MONTH(Taulukko1[[#This Row],[Alku PVM]] )&lt;=5,AND(MONTH(Taulukko1[[#This Row],[Alku PVM]] )=6,DAY(Taulukko1[[#This Row],[Alku PVM]] )&lt;20))</f>
        <v>1</v>
      </c>
      <c r="AB3675" s="90" t="b">
        <f>OR(MONTH(Taulukko1[[#This Row],[Loppu PVM]])&lt;=5,AND(MONTH(Taulukko1[[#This Row],[Loppu PVM]] )=6,DAY(Taulukko1[[#This Row],[Loppu PVM]])&lt;20))</f>
        <v>0</v>
      </c>
      <c r="AC3675" s="90" t="b">
        <f>OR(MONTH(Taulukko1[[#This Row],[Alku PVM]] )&lt;=3,AND(MONTH(Taulukko1[[#This Row],[Alku PVM]] )=3))</f>
        <v>0</v>
      </c>
      <c r="AD3675" s="90" t="b">
        <f>OR(MONTH(Taulukko1[[#This Row],[Loppu PVM]] )&lt;=3,AND(MONTH(Taulukko1[[#This Row],[Loppu PVM]] )=3))</f>
        <v>0</v>
      </c>
      <c r="AE3675" s="90" t="b">
        <f>OR(MONTH(Taulukko1[[#This Row],[Alku PVM]] )&lt;=9,AND(MONTH(Taulukko1[[#This Row],[Alku PVM]] )=9))</f>
        <v>1</v>
      </c>
      <c r="AF3675" s="90" t="b">
        <f>OR(MONTH(Taulukko1[[#This Row],[Loppu PVM]])&lt;=9,AND(MONTH(Taulukko1[[#This Row],[Loppu PVM]] )=9))</f>
        <v>1</v>
      </c>
      <c r="AG3675" s="90" t="b">
        <f>OR(MONTH(Taulukko1[[#This Row],[Alku PVM]] )&lt;=6,AND(MONTH(Taulukko1[[#This Row],[Alku PVM]] )=6))</f>
        <v>1</v>
      </c>
      <c r="AH3675" s="90" t="b">
        <f>OR(MONTH(Taulukko1[[#This Row],[Loppu PVM]])&lt;=6,AND(MONTH(Taulukko1[[#This Row],[Loppu PVM]] )=6))</f>
        <v>1</v>
      </c>
    </row>
    <row r="3676" spans="1:34">
      <c r="A3676" s="82" t="s">
        <v>5241</v>
      </c>
      <c r="B3676" s="83">
        <v>42492</v>
      </c>
      <c r="C3676" s="82" t="s">
        <v>5306</v>
      </c>
      <c r="D3676" s="84"/>
      <c r="E3676" s="85">
        <v>20</v>
      </c>
      <c r="F3676" s="83">
        <v>42537</v>
      </c>
      <c r="G3676" s="86">
        <v>13</v>
      </c>
      <c r="H3676" s="85">
        <v>420</v>
      </c>
      <c r="I3676" s="130">
        <f>INDEX('TOL2008'!B:B,MATCH(A3676,'TOL2008'!A:A,0))</f>
        <v>28990</v>
      </c>
      <c r="J3676" s="131" t="str">
        <f>INDEX(Pääluokka!$H$2:$H$100,MATCH(VALUE(LEFT(Taulukko1[[#This Row],[TOL2008]],2)),Pääluokka!$G$2:$G$100,0))</f>
        <v>Teollisuus</v>
      </c>
      <c r="K3676" s="131" t="str">
        <f>INDEX(Pääluokka!$I$2:$I$100,MATCH(VALUE(LEFT(Taulukko1[[#This Row],[TOL2008]],2)),Pääluokka!$G$2:$G$100,0))</f>
        <v>Teollisuus (C-E)</v>
      </c>
      <c r="L3676" s="87">
        <f t="shared" si="577"/>
        <v>45</v>
      </c>
      <c r="M3676" s="88">
        <f t="shared" si="578"/>
        <v>42492</v>
      </c>
      <c r="N3676" s="88">
        <f t="shared" si="579"/>
        <v>42537</v>
      </c>
      <c r="O3676" s="88">
        <f t="shared" si="570"/>
        <v>42491</v>
      </c>
      <c r="P3676" s="88">
        <f t="shared" si="571"/>
        <v>42522</v>
      </c>
      <c r="Q3676" s="41">
        <f t="shared" si="572"/>
        <v>2016</v>
      </c>
      <c r="R3676" s="41">
        <f t="shared" si="573"/>
        <v>2016</v>
      </c>
      <c r="S3676" s="88" t="str">
        <f>YEAR(Taulukko1[[#This Row],[Alku KK]])&amp;"Q"&amp;ROUNDDOWN((MONTH(Taulukko1[[#This Row],[Alku KK]])-1)/3+1,0)</f>
        <v>2016Q2</v>
      </c>
      <c r="T3676" s="88" t="str">
        <f>YEAR(Taulukko1[[#This Row],[Loppu KK]])&amp;"Q"&amp;ROUNDDOWN((MONTH(Taulukko1[[#This Row],[Loppu KK]])-1)/3+1,0)</f>
        <v>2016Q2</v>
      </c>
      <c r="U3676" s="89">
        <f>IF(COUNT(Taulukko1[[#This Row],[Neuvottelujen alaiset ]])=1,Taulukko1[[#This Row],[Neuvottelujen alaiset ]],Taulukko1[[#This Row],[Vähennystarve]])</f>
        <v>420</v>
      </c>
      <c r="V3676" s="90">
        <f t="shared" si="574"/>
        <v>4.7619047619047616E-2</v>
      </c>
      <c r="W3676" s="90">
        <f t="shared" si="575"/>
        <v>3.0952380952380953E-2</v>
      </c>
      <c r="X3676" s="90">
        <f t="shared" si="576"/>
        <v>0.65</v>
      </c>
      <c r="Y3676" s="90" t="b">
        <f>AND(MONTH(Taulukko1[[#This Row],[Alku PVM]] )=6,DAY(Taulukko1[[#This Row],[Alku PVM]] )&gt;19)</f>
        <v>0</v>
      </c>
      <c r="Z3676" s="90" t="b">
        <f>AND(MONTH(Taulukko1[[#This Row],[Loppu PVM]] )=6,DAY(Taulukko1[[#This Row],[Loppu PVM]] )&gt;19)</f>
        <v>0</v>
      </c>
      <c r="AA3676" s="90" t="b">
        <f>OR(MONTH(Taulukko1[[#This Row],[Alku PVM]] )&lt;=5,AND(MONTH(Taulukko1[[#This Row],[Alku PVM]] )=6,DAY(Taulukko1[[#This Row],[Alku PVM]] )&lt;20))</f>
        <v>1</v>
      </c>
      <c r="AB3676" s="90" t="b">
        <f>OR(MONTH(Taulukko1[[#This Row],[Loppu PVM]])&lt;=5,AND(MONTH(Taulukko1[[#This Row],[Loppu PVM]] )=6,DAY(Taulukko1[[#This Row],[Loppu PVM]])&lt;20))</f>
        <v>1</v>
      </c>
      <c r="AC3676" s="90" t="b">
        <f>OR(MONTH(Taulukko1[[#This Row],[Alku PVM]] )&lt;=3,AND(MONTH(Taulukko1[[#This Row],[Alku PVM]] )=3))</f>
        <v>0</v>
      </c>
      <c r="AD3676" s="90" t="b">
        <f>OR(MONTH(Taulukko1[[#This Row],[Loppu PVM]] )&lt;=3,AND(MONTH(Taulukko1[[#This Row],[Loppu PVM]] )=3))</f>
        <v>0</v>
      </c>
      <c r="AE3676" s="90" t="b">
        <f>OR(MONTH(Taulukko1[[#This Row],[Alku PVM]] )&lt;=9,AND(MONTH(Taulukko1[[#This Row],[Alku PVM]] )=9))</f>
        <v>1</v>
      </c>
      <c r="AF3676" s="90" t="b">
        <f>OR(MONTH(Taulukko1[[#This Row],[Loppu PVM]])&lt;=9,AND(MONTH(Taulukko1[[#This Row],[Loppu PVM]] )=9))</f>
        <v>1</v>
      </c>
      <c r="AG3676" s="90" t="b">
        <f>OR(MONTH(Taulukko1[[#This Row],[Alku PVM]] )&lt;=6,AND(MONTH(Taulukko1[[#This Row],[Alku PVM]] )=6))</f>
        <v>1</v>
      </c>
      <c r="AH3676" s="90" t="b">
        <f>OR(MONTH(Taulukko1[[#This Row],[Loppu PVM]])&lt;=6,AND(MONTH(Taulukko1[[#This Row],[Loppu PVM]] )=6))</f>
        <v>1</v>
      </c>
    </row>
    <row r="3677" spans="1:34">
      <c r="A3677" s="82" t="s">
        <v>421</v>
      </c>
      <c r="B3677" s="83">
        <v>42493</v>
      </c>
      <c r="C3677" s="82" t="s">
        <v>5246</v>
      </c>
      <c r="D3677" s="84"/>
      <c r="E3677" s="85">
        <v>63</v>
      </c>
      <c r="F3677" s="83">
        <v>42543</v>
      </c>
      <c r="G3677" s="86">
        <v>53</v>
      </c>
      <c r="H3677" s="85">
        <v>200</v>
      </c>
      <c r="I3677" s="130">
        <f>INDEX('TOL2008'!B:B,MATCH(A3677,'TOL2008'!A:A,0))</f>
        <v>58130</v>
      </c>
      <c r="J3677" s="131" t="str">
        <f>INDEX(Pääluokka!$H$2:$H$100,MATCH(VALUE(LEFT(Taulukko1[[#This Row],[TOL2008]],2)),Pääluokka!$G$2:$G$100,0))</f>
        <v>Informaatio ja viestintä</v>
      </c>
      <c r="K3677" s="131" t="str">
        <f>INDEX(Pääluokka!$I$2:$I$100,MATCH(VALUE(LEFT(Taulukko1[[#This Row],[TOL2008]],2)),Pääluokka!$G$2:$G$100,0))</f>
        <v>Palvelualat (G-N, R, S)</v>
      </c>
      <c r="L3677" s="87">
        <f t="shared" si="577"/>
        <v>50</v>
      </c>
      <c r="M3677" s="88">
        <f t="shared" si="578"/>
        <v>42493</v>
      </c>
      <c r="N3677" s="88">
        <f t="shared" si="579"/>
        <v>42543</v>
      </c>
      <c r="O3677" s="88">
        <f t="shared" si="570"/>
        <v>42491</v>
      </c>
      <c r="P3677" s="88">
        <f t="shared" si="571"/>
        <v>42522</v>
      </c>
      <c r="Q3677" s="41">
        <f t="shared" si="572"/>
        <v>2016</v>
      </c>
      <c r="R3677" s="41">
        <f t="shared" si="573"/>
        <v>2016</v>
      </c>
      <c r="S3677" s="88" t="str">
        <f>YEAR(Taulukko1[[#This Row],[Alku KK]])&amp;"Q"&amp;ROUNDDOWN((MONTH(Taulukko1[[#This Row],[Alku KK]])-1)/3+1,0)</f>
        <v>2016Q2</v>
      </c>
      <c r="T3677" s="88" t="str">
        <f>YEAR(Taulukko1[[#This Row],[Loppu KK]])&amp;"Q"&amp;ROUNDDOWN((MONTH(Taulukko1[[#This Row],[Loppu KK]])-1)/3+1,0)</f>
        <v>2016Q2</v>
      </c>
      <c r="U3677" s="89">
        <f>IF(COUNT(Taulukko1[[#This Row],[Neuvottelujen alaiset ]])=1,Taulukko1[[#This Row],[Neuvottelujen alaiset ]],Taulukko1[[#This Row],[Vähennystarve]])</f>
        <v>200</v>
      </c>
      <c r="V3677" s="90">
        <f t="shared" si="574"/>
        <v>0.315</v>
      </c>
      <c r="W3677" s="90">
        <f t="shared" si="575"/>
        <v>0.26500000000000001</v>
      </c>
      <c r="X3677" s="90">
        <f t="shared" si="576"/>
        <v>0.84126984126984128</v>
      </c>
      <c r="Y3677" s="90" t="b">
        <f>AND(MONTH(Taulukko1[[#This Row],[Alku PVM]] )=6,DAY(Taulukko1[[#This Row],[Alku PVM]] )&gt;19)</f>
        <v>0</v>
      </c>
      <c r="Z3677" s="90" t="b">
        <f>AND(MONTH(Taulukko1[[#This Row],[Loppu PVM]] )=6,DAY(Taulukko1[[#This Row],[Loppu PVM]] )&gt;19)</f>
        <v>1</v>
      </c>
      <c r="AA3677" s="90" t="b">
        <f>OR(MONTH(Taulukko1[[#This Row],[Alku PVM]] )&lt;=5,AND(MONTH(Taulukko1[[#This Row],[Alku PVM]] )=6,DAY(Taulukko1[[#This Row],[Alku PVM]] )&lt;20))</f>
        <v>1</v>
      </c>
      <c r="AB3677" s="90" t="b">
        <f>OR(MONTH(Taulukko1[[#This Row],[Loppu PVM]])&lt;=5,AND(MONTH(Taulukko1[[#This Row],[Loppu PVM]] )=6,DAY(Taulukko1[[#This Row],[Loppu PVM]])&lt;20))</f>
        <v>0</v>
      </c>
      <c r="AC3677" s="90" t="b">
        <f>OR(MONTH(Taulukko1[[#This Row],[Alku PVM]] )&lt;=3,AND(MONTH(Taulukko1[[#This Row],[Alku PVM]] )=3))</f>
        <v>0</v>
      </c>
      <c r="AD3677" s="90" t="b">
        <f>OR(MONTH(Taulukko1[[#This Row],[Loppu PVM]] )&lt;=3,AND(MONTH(Taulukko1[[#This Row],[Loppu PVM]] )=3))</f>
        <v>0</v>
      </c>
      <c r="AE3677" s="90" t="b">
        <f>OR(MONTH(Taulukko1[[#This Row],[Alku PVM]] )&lt;=9,AND(MONTH(Taulukko1[[#This Row],[Alku PVM]] )=9))</f>
        <v>1</v>
      </c>
      <c r="AF3677" s="90" t="b">
        <f>OR(MONTH(Taulukko1[[#This Row],[Loppu PVM]])&lt;=9,AND(MONTH(Taulukko1[[#This Row],[Loppu PVM]] )=9))</f>
        <v>1</v>
      </c>
      <c r="AG3677" s="90" t="b">
        <f>OR(MONTH(Taulukko1[[#This Row],[Alku PVM]] )&lt;=6,AND(MONTH(Taulukko1[[#This Row],[Alku PVM]] )=6))</f>
        <v>1</v>
      </c>
      <c r="AH3677" s="90" t="b">
        <f>OR(MONTH(Taulukko1[[#This Row],[Loppu PVM]])&lt;=6,AND(MONTH(Taulukko1[[#This Row],[Loppu PVM]] )=6))</f>
        <v>1</v>
      </c>
    </row>
    <row r="3678" spans="1:34">
      <c r="A3678" s="82" t="s">
        <v>5248</v>
      </c>
      <c r="B3678" s="83">
        <v>42494</v>
      </c>
      <c r="C3678" s="82" t="s">
        <v>5249</v>
      </c>
      <c r="D3678" s="84"/>
      <c r="E3678" s="85"/>
      <c r="F3678" s="83">
        <v>42513</v>
      </c>
      <c r="G3678" s="86">
        <v>2</v>
      </c>
      <c r="H3678" s="85">
        <v>14</v>
      </c>
      <c r="I3678" s="130">
        <f>INDEX('TOL2008'!B:B,MATCH(A3678,'TOL2008'!A:A,0))</f>
        <v>90010</v>
      </c>
      <c r="J3678" s="131" t="str">
        <f>INDEX(Pääluokka!$H$2:$H$100,MATCH(VALUE(LEFT(Taulukko1[[#This Row],[TOL2008]],2)),Pääluokka!$G$2:$G$100,0))</f>
        <v>Taiteet, viihde ja virkistys</v>
      </c>
      <c r="K3678" s="131" t="str">
        <f>INDEX(Pääluokka!$I$2:$I$100,MATCH(VALUE(LEFT(Taulukko1[[#This Row],[TOL2008]],2)),Pääluokka!$G$2:$G$100,0))</f>
        <v>Palvelualat (G-N, R, S)</v>
      </c>
      <c r="L3678" s="87">
        <f t="shared" si="577"/>
        <v>19</v>
      </c>
      <c r="M3678" s="88">
        <f t="shared" si="578"/>
        <v>42494</v>
      </c>
      <c r="N3678" s="88">
        <f t="shared" si="579"/>
        <v>42513</v>
      </c>
      <c r="O3678" s="88">
        <f t="shared" si="570"/>
        <v>42491</v>
      </c>
      <c r="P3678" s="88">
        <f t="shared" si="571"/>
        <v>42491</v>
      </c>
      <c r="Q3678" s="41">
        <f t="shared" si="572"/>
        <v>2016</v>
      </c>
      <c r="R3678" s="41">
        <f t="shared" si="573"/>
        <v>2016</v>
      </c>
      <c r="S3678" s="88" t="str">
        <f>YEAR(Taulukko1[[#This Row],[Alku KK]])&amp;"Q"&amp;ROUNDDOWN((MONTH(Taulukko1[[#This Row],[Alku KK]])-1)/3+1,0)</f>
        <v>2016Q2</v>
      </c>
      <c r="T3678" s="88" t="str">
        <f>YEAR(Taulukko1[[#This Row],[Loppu KK]])&amp;"Q"&amp;ROUNDDOWN((MONTH(Taulukko1[[#This Row],[Loppu KK]])-1)/3+1,0)</f>
        <v>2016Q2</v>
      </c>
      <c r="U3678" s="89">
        <f>IF(COUNT(Taulukko1[[#This Row],[Neuvottelujen alaiset ]])=1,Taulukko1[[#This Row],[Neuvottelujen alaiset ]],Taulukko1[[#This Row],[Vähennystarve]])</f>
        <v>14</v>
      </c>
      <c r="V3678" s="90" t="str">
        <f t="shared" si="574"/>
        <v>NA</v>
      </c>
      <c r="W3678" s="90">
        <f t="shared" si="575"/>
        <v>0.14285714285714285</v>
      </c>
      <c r="X3678" s="90" t="str">
        <f t="shared" si="576"/>
        <v>NA</v>
      </c>
      <c r="Y3678" s="90" t="b">
        <f>AND(MONTH(Taulukko1[[#This Row],[Alku PVM]] )=6,DAY(Taulukko1[[#This Row],[Alku PVM]] )&gt;19)</f>
        <v>0</v>
      </c>
      <c r="Z3678" s="90" t="b">
        <f>AND(MONTH(Taulukko1[[#This Row],[Loppu PVM]] )=6,DAY(Taulukko1[[#This Row],[Loppu PVM]] )&gt;19)</f>
        <v>0</v>
      </c>
      <c r="AA3678" s="90" t="b">
        <f>OR(MONTH(Taulukko1[[#This Row],[Alku PVM]] )&lt;=5,AND(MONTH(Taulukko1[[#This Row],[Alku PVM]] )=6,DAY(Taulukko1[[#This Row],[Alku PVM]] )&lt;20))</f>
        <v>1</v>
      </c>
      <c r="AB3678" s="90" t="b">
        <f>OR(MONTH(Taulukko1[[#This Row],[Loppu PVM]])&lt;=5,AND(MONTH(Taulukko1[[#This Row],[Loppu PVM]] )=6,DAY(Taulukko1[[#This Row],[Loppu PVM]])&lt;20))</f>
        <v>1</v>
      </c>
      <c r="AC3678" s="90" t="b">
        <f>OR(MONTH(Taulukko1[[#This Row],[Alku PVM]] )&lt;=3,AND(MONTH(Taulukko1[[#This Row],[Alku PVM]] )=3))</f>
        <v>0</v>
      </c>
      <c r="AD3678" s="90" t="b">
        <f>OR(MONTH(Taulukko1[[#This Row],[Loppu PVM]] )&lt;=3,AND(MONTH(Taulukko1[[#This Row],[Loppu PVM]] )=3))</f>
        <v>0</v>
      </c>
      <c r="AE3678" s="90" t="b">
        <f>OR(MONTH(Taulukko1[[#This Row],[Alku PVM]] )&lt;=9,AND(MONTH(Taulukko1[[#This Row],[Alku PVM]] )=9))</f>
        <v>1</v>
      </c>
      <c r="AF3678" s="90" t="b">
        <f>OR(MONTH(Taulukko1[[#This Row],[Loppu PVM]])&lt;=9,AND(MONTH(Taulukko1[[#This Row],[Loppu PVM]] )=9))</f>
        <v>1</v>
      </c>
      <c r="AG3678" s="90" t="b">
        <f>OR(MONTH(Taulukko1[[#This Row],[Alku PVM]] )&lt;=6,AND(MONTH(Taulukko1[[#This Row],[Alku PVM]] )=6))</f>
        <v>1</v>
      </c>
      <c r="AH3678" s="90" t="b">
        <f>OR(MONTH(Taulukko1[[#This Row],[Loppu PVM]])&lt;=6,AND(MONTH(Taulukko1[[#This Row],[Loppu PVM]] )=6))</f>
        <v>1</v>
      </c>
    </row>
    <row r="3679" spans="1:34">
      <c r="A3679" s="82" t="s">
        <v>5251</v>
      </c>
      <c r="B3679" s="83">
        <v>42494</v>
      </c>
      <c r="C3679" s="82"/>
      <c r="D3679" s="84"/>
      <c r="E3679" s="85">
        <v>15</v>
      </c>
      <c r="F3679" s="83"/>
      <c r="G3679" s="86"/>
      <c r="H3679" s="85">
        <v>15</v>
      </c>
      <c r="I3679" s="130">
        <f>INDEX('TOL2008'!B:B,MATCH(A3679,'TOL2008'!A:A,0))</f>
        <v>62030</v>
      </c>
      <c r="J3679" s="131" t="str">
        <f>INDEX(Pääluokka!$H$2:$H$100,MATCH(VALUE(LEFT(Taulukko1[[#This Row],[TOL2008]],2)),Pääluokka!$G$2:$G$100,0))</f>
        <v>Informaatio ja viestintä</v>
      </c>
      <c r="K3679" s="131" t="str">
        <f>INDEX(Pääluokka!$I$2:$I$100,MATCH(VALUE(LEFT(Taulukko1[[#This Row],[TOL2008]],2)),Pääluokka!$G$2:$G$100,0))</f>
        <v>Palvelualat (G-N, R, S)</v>
      </c>
      <c r="L3679" s="87" t="str">
        <f t="shared" si="577"/>
        <v>NA</v>
      </c>
      <c r="M3679" s="88">
        <f t="shared" si="578"/>
        <v>42494</v>
      </c>
      <c r="N3679" s="88">
        <f t="shared" si="579"/>
        <v>42545</v>
      </c>
      <c r="O3679" s="88">
        <f t="shared" si="570"/>
        <v>42491</v>
      </c>
      <c r="P3679" s="88">
        <f t="shared" si="571"/>
        <v>42522</v>
      </c>
      <c r="Q3679" s="41">
        <f t="shared" si="572"/>
        <v>2016</v>
      </c>
      <c r="R3679" s="41">
        <f t="shared" si="573"/>
        <v>2016</v>
      </c>
      <c r="S3679" s="88" t="str">
        <f>YEAR(Taulukko1[[#This Row],[Alku KK]])&amp;"Q"&amp;ROUNDDOWN((MONTH(Taulukko1[[#This Row],[Alku KK]])-1)/3+1,0)</f>
        <v>2016Q2</v>
      </c>
      <c r="T3679" s="88" t="str">
        <f>YEAR(Taulukko1[[#This Row],[Loppu KK]])&amp;"Q"&amp;ROUNDDOWN((MONTH(Taulukko1[[#This Row],[Loppu KK]])-1)/3+1,0)</f>
        <v>2016Q2</v>
      </c>
      <c r="U3679" s="89">
        <f>IF(COUNT(Taulukko1[[#This Row],[Neuvottelujen alaiset ]])=1,Taulukko1[[#This Row],[Neuvottelujen alaiset ]],Taulukko1[[#This Row],[Vähennystarve]])</f>
        <v>15</v>
      </c>
      <c r="V3679" s="90">
        <f t="shared" si="574"/>
        <v>1</v>
      </c>
      <c r="W3679" s="90" t="str">
        <f t="shared" si="575"/>
        <v>NA</v>
      </c>
      <c r="X3679" s="90" t="str">
        <f t="shared" si="576"/>
        <v>NA</v>
      </c>
      <c r="Y3679" s="90" t="b">
        <f>AND(MONTH(Taulukko1[[#This Row],[Alku PVM]] )=6,DAY(Taulukko1[[#This Row],[Alku PVM]] )&gt;19)</f>
        <v>0</v>
      </c>
      <c r="Z3679" s="90" t="b">
        <f>AND(MONTH(Taulukko1[[#This Row],[Loppu PVM]] )=6,DAY(Taulukko1[[#This Row],[Loppu PVM]] )&gt;19)</f>
        <v>1</v>
      </c>
      <c r="AA3679" s="90" t="b">
        <f>OR(MONTH(Taulukko1[[#This Row],[Alku PVM]] )&lt;=5,AND(MONTH(Taulukko1[[#This Row],[Alku PVM]] )=6,DAY(Taulukko1[[#This Row],[Alku PVM]] )&lt;20))</f>
        <v>1</v>
      </c>
      <c r="AB3679" s="90" t="b">
        <f>OR(MONTH(Taulukko1[[#This Row],[Loppu PVM]])&lt;=5,AND(MONTH(Taulukko1[[#This Row],[Loppu PVM]] )=6,DAY(Taulukko1[[#This Row],[Loppu PVM]])&lt;20))</f>
        <v>0</v>
      </c>
      <c r="AC3679" s="90" t="b">
        <f>OR(MONTH(Taulukko1[[#This Row],[Alku PVM]] )&lt;=3,AND(MONTH(Taulukko1[[#This Row],[Alku PVM]] )=3))</f>
        <v>0</v>
      </c>
      <c r="AD3679" s="90" t="b">
        <f>OR(MONTH(Taulukko1[[#This Row],[Loppu PVM]] )&lt;=3,AND(MONTH(Taulukko1[[#This Row],[Loppu PVM]] )=3))</f>
        <v>0</v>
      </c>
      <c r="AE3679" s="90" t="b">
        <f>OR(MONTH(Taulukko1[[#This Row],[Alku PVM]] )&lt;=9,AND(MONTH(Taulukko1[[#This Row],[Alku PVM]] )=9))</f>
        <v>1</v>
      </c>
      <c r="AF3679" s="90" t="b">
        <f>OR(MONTH(Taulukko1[[#This Row],[Loppu PVM]])&lt;=9,AND(MONTH(Taulukko1[[#This Row],[Loppu PVM]] )=9))</f>
        <v>1</v>
      </c>
      <c r="AG3679" s="90" t="b">
        <f>OR(MONTH(Taulukko1[[#This Row],[Alku PVM]] )&lt;=6,AND(MONTH(Taulukko1[[#This Row],[Alku PVM]] )=6))</f>
        <v>1</v>
      </c>
      <c r="AH3679" s="90" t="b">
        <f>OR(MONTH(Taulukko1[[#This Row],[Loppu PVM]])&lt;=6,AND(MONTH(Taulukko1[[#This Row],[Loppu PVM]] )=6))</f>
        <v>1</v>
      </c>
    </row>
    <row r="3680" spans="1:34">
      <c r="A3680" s="82" t="s">
        <v>1100</v>
      </c>
      <c r="B3680" s="83">
        <v>42494</v>
      </c>
      <c r="C3680" s="82"/>
      <c r="D3680" s="84"/>
      <c r="E3680" s="85"/>
      <c r="F3680" s="83"/>
      <c r="G3680" s="86"/>
      <c r="H3680" s="85">
        <v>520</v>
      </c>
      <c r="I3680" s="130">
        <f>INDEX('TOL2008'!B:B,MATCH(A3680,'TOL2008'!A:A,0))</f>
        <v>85320</v>
      </c>
      <c r="J3680" s="131" t="str">
        <f>INDEX(Pääluokka!$H$2:$H$100,MATCH(VALUE(LEFT(Taulukko1[[#This Row],[TOL2008]],2)),Pääluokka!$G$2:$G$100,0))</f>
        <v>Koulutus</v>
      </c>
      <c r="K3680" s="131" t="str">
        <f>INDEX(Pääluokka!$I$2:$I$100,MATCH(VALUE(LEFT(Taulukko1[[#This Row],[TOL2008]],2)),Pääluokka!$G$2:$G$100,0))</f>
        <v>Muut toimialat (O-Q, T-X)</v>
      </c>
      <c r="L3680" s="87" t="str">
        <f t="shared" si="577"/>
        <v>NA</v>
      </c>
      <c r="M3680" s="88">
        <f t="shared" si="578"/>
        <v>42494</v>
      </c>
      <c r="N3680" s="88">
        <f t="shared" si="579"/>
        <v>42545</v>
      </c>
      <c r="O3680" s="88">
        <f t="shared" si="570"/>
        <v>42491</v>
      </c>
      <c r="P3680" s="88">
        <f t="shared" si="571"/>
        <v>42522</v>
      </c>
      <c r="Q3680" s="41">
        <f t="shared" si="572"/>
        <v>2016</v>
      </c>
      <c r="R3680" s="41">
        <f t="shared" si="573"/>
        <v>2016</v>
      </c>
      <c r="S3680" s="88" t="str">
        <f>YEAR(Taulukko1[[#This Row],[Alku KK]])&amp;"Q"&amp;ROUNDDOWN((MONTH(Taulukko1[[#This Row],[Alku KK]])-1)/3+1,0)</f>
        <v>2016Q2</v>
      </c>
      <c r="T3680" s="88" t="str">
        <f>YEAR(Taulukko1[[#This Row],[Loppu KK]])&amp;"Q"&amp;ROUNDDOWN((MONTH(Taulukko1[[#This Row],[Loppu KK]])-1)/3+1,0)</f>
        <v>2016Q2</v>
      </c>
      <c r="U3680" s="89">
        <f>IF(COUNT(Taulukko1[[#This Row],[Neuvottelujen alaiset ]])=1,Taulukko1[[#This Row],[Neuvottelujen alaiset ]],Taulukko1[[#This Row],[Vähennystarve]])</f>
        <v>520</v>
      </c>
      <c r="V3680" s="90" t="str">
        <f t="shared" si="574"/>
        <v>NA</v>
      </c>
      <c r="W3680" s="90" t="str">
        <f t="shared" si="575"/>
        <v>NA</v>
      </c>
      <c r="X3680" s="90" t="str">
        <f t="shared" si="576"/>
        <v>NA</v>
      </c>
      <c r="Y3680" s="90" t="b">
        <f>AND(MONTH(Taulukko1[[#This Row],[Alku PVM]] )=6,DAY(Taulukko1[[#This Row],[Alku PVM]] )&gt;19)</f>
        <v>0</v>
      </c>
      <c r="Z3680" s="90" t="b">
        <f>AND(MONTH(Taulukko1[[#This Row],[Loppu PVM]] )=6,DAY(Taulukko1[[#This Row],[Loppu PVM]] )&gt;19)</f>
        <v>1</v>
      </c>
      <c r="AA3680" s="90" t="b">
        <f>OR(MONTH(Taulukko1[[#This Row],[Alku PVM]] )&lt;=5,AND(MONTH(Taulukko1[[#This Row],[Alku PVM]] )=6,DAY(Taulukko1[[#This Row],[Alku PVM]] )&lt;20))</f>
        <v>1</v>
      </c>
      <c r="AB3680" s="90" t="b">
        <f>OR(MONTH(Taulukko1[[#This Row],[Loppu PVM]])&lt;=5,AND(MONTH(Taulukko1[[#This Row],[Loppu PVM]] )=6,DAY(Taulukko1[[#This Row],[Loppu PVM]])&lt;20))</f>
        <v>0</v>
      </c>
      <c r="AC3680" s="90" t="b">
        <f>OR(MONTH(Taulukko1[[#This Row],[Alku PVM]] )&lt;=3,AND(MONTH(Taulukko1[[#This Row],[Alku PVM]] )=3))</f>
        <v>0</v>
      </c>
      <c r="AD3680" s="90" t="b">
        <f>OR(MONTH(Taulukko1[[#This Row],[Loppu PVM]] )&lt;=3,AND(MONTH(Taulukko1[[#This Row],[Loppu PVM]] )=3))</f>
        <v>0</v>
      </c>
      <c r="AE3680" s="90" t="b">
        <f>OR(MONTH(Taulukko1[[#This Row],[Alku PVM]] )&lt;=9,AND(MONTH(Taulukko1[[#This Row],[Alku PVM]] )=9))</f>
        <v>1</v>
      </c>
      <c r="AF3680" s="90" t="b">
        <f>OR(MONTH(Taulukko1[[#This Row],[Loppu PVM]])&lt;=9,AND(MONTH(Taulukko1[[#This Row],[Loppu PVM]] )=9))</f>
        <v>1</v>
      </c>
      <c r="AG3680" s="90" t="b">
        <f>OR(MONTH(Taulukko1[[#This Row],[Alku PVM]] )&lt;=6,AND(MONTH(Taulukko1[[#This Row],[Alku PVM]] )=6))</f>
        <v>1</v>
      </c>
      <c r="AH3680" s="90" t="b">
        <f>OR(MONTH(Taulukko1[[#This Row],[Loppu PVM]])&lt;=6,AND(MONTH(Taulukko1[[#This Row],[Loppu PVM]] )=6))</f>
        <v>1</v>
      </c>
    </row>
    <row r="3681" spans="1:34">
      <c r="A3681" s="82" t="s">
        <v>3513</v>
      </c>
      <c r="B3681" s="83">
        <v>42495</v>
      </c>
      <c r="C3681" s="82" t="s">
        <v>1634</v>
      </c>
      <c r="D3681" s="84" t="s">
        <v>25</v>
      </c>
      <c r="E3681" s="85"/>
      <c r="F3681" s="83">
        <v>42516</v>
      </c>
      <c r="G3681" s="86">
        <v>9</v>
      </c>
      <c r="H3681" s="21">
        <v>127</v>
      </c>
      <c r="I3681" s="130">
        <f>INDEX('TOL2008'!B:B,MATCH(A3681,'TOL2008'!A:A,0))</f>
        <v>22290</v>
      </c>
      <c r="J3681" s="131" t="str">
        <f>INDEX(Pääluokka!$H$2:$H$100,MATCH(VALUE(LEFT(Taulukko1[[#This Row],[TOL2008]],2)),Pääluokka!$G$2:$G$100,0))</f>
        <v>Teollisuus</v>
      </c>
      <c r="K3681" s="131" t="str">
        <f>INDEX(Pääluokka!$I$2:$I$100,MATCH(VALUE(LEFT(Taulukko1[[#This Row],[TOL2008]],2)),Pääluokka!$G$2:$G$100,0))</f>
        <v>Teollisuus (C-E)</v>
      </c>
      <c r="L3681" s="87">
        <f t="shared" si="577"/>
        <v>21</v>
      </c>
      <c r="M3681" s="88">
        <f t="shared" si="578"/>
        <v>42495</v>
      </c>
      <c r="N3681" s="88">
        <f t="shared" si="579"/>
        <v>42516</v>
      </c>
      <c r="O3681" s="88">
        <f t="shared" si="570"/>
        <v>42491</v>
      </c>
      <c r="P3681" s="88">
        <f t="shared" si="571"/>
        <v>42491</v>
      </c>
      <c r="Q3681" s="41">
        <f t="shared" si="572"/>
        <v>2016</v>
      </c>
      <c r="R3681" s="41">
        <f t="shared" si="573"/>
        <v>2016</v>
      </c>
      <c r="S3681" s="88" t="str">
        <f>YEAR(Taulukko1[[#This Row],[Alku KK]])&amp;"Q"&amp;ROUNDDOWN((MONTH(Taulukko1[[#This Row],[Alku KK]])-1)/3+1,0)</f>
        <v>2016Q2</v>
      </c>
      <c r="T3681" s="88" t="str">
        <f>YEAR(Taulukko1[[#This Row],[Loppu KK]])&amp;"Q"&amp;ROUNDDOWN((MONTH(Taulukko1[[#This Row],[Loppu KK]])-1)/3+1,0)</f>
        <v>2016Q2</v>
      </c>
      <c r="U3681" s="89">
        <f>IF(COUNT(Taulukko1[[#This Row],[Neuvottelujen alaiset ]])=1,Taulukko1[[#This Row],[Neuvottelujen alaiset ]],Taulukko1[[#This Row],[Vähennystarve]])</f>
        <v>127</v>
      </c>
      <c r="V3681" s="90" t="str">
        <f t="shared" si="574"/>
        <v>NA</v>
      </c>
      <c r="W3681" s="90">
        <f t="shared" si="575"/>
        <v>7.0866141732283464E-2</v>
      </c>
      <c r="X3681" s="90" t="str">
        <f t="shared" si="576"/>
        <v>NA</v>
      </c>
      <c r="Y3681" s="90" t="b">
        <f>AND(MONTH(Taulukko1[[#This Row],[Alku PVM]] )=6,DAY(Taulukko1[[#This Row],[Alku PVM]] )&gt;19)</f>
        <v>0</v>
      </c>
      <c r="Z3681" s="90" t="b">
        <f>AND(MONTH(Taulukko1[[#This Row],[Loppu PVM]] )=6,DAY(Taulukko1[[#This Row],[Loppu PVM]] )&gt;19)</f>
        <v>0</v>
      </c>
      <c r="AA3681" s="90" t="b">
        <f>OR(MONTH(Taulukko1[[#This Row],[Alku PVM]] )&lt;=5,AND(MONTH(Taulukko1[[#This Row],[Alku PVM]] )=6,DAY(Taulukko1[[#This Row],[Alku PVM]] )&lt;20))</f>
        <v>1</v>
      </c>
      <c r="AB3681" s="90" t="b">
        <f>OR(MONTH(Taulukko1[[#This Row],[Loppu PVM]])&lt;=5,AND(MONTH(Taulukko1[[#This Row],[Loppu PVM]] )=6,DAY(Taulukko1[[#This Row],[Loppu PVM]])&lt;20))</f>
        <v>1</v>
      </c>
      <c r="AC3681" s="90" t="b">
        <f>OR(MONTH(Taulukko1[[#This Row],[Alku PVM]] )&lt;=3,AND(MONTH(Taulukko1[[#This Row],[Alku PVM]] )=3))</f>
        <v>0</v>
      </c>
      <c r="AD3681" s="90" t="b">
        <f>OR(MONTH(Taulukko1[[#This Row],[Loppu PVM]] )&lt;=3,AND(MONTH(Taulukko1[[#This Row],[Loppu PVM]] )=3))</f>
        <v>0</v>
      </c>
      <c r="AE3681" s="90" t="b">
        <f>OR(MONTH(Taulukko1[[#This Row],[Alku PVM]] )&lt;=9,AND(MONTH(Taulukko1[[#This Row],[Alku PVM]] )=9))</f>
        <v>1</v>
      </c>
      <c r="AF3681" s="90" t="b">
        <f>OR(MONTH(Taulukko1[[#This Row],[Loppu PVM]])&lt;=9,AND(MONTH(Taulukko1[[#This Row],[Loppu PVM]] )=9))</f>
        <v>1</v>
      </c>
      <c r="AG3681" s="90" t="b">
        <f>OR(MONTH(Taulukko1[[#This Row],[Alku PVM]] )&lt;=6,AND(MONTH(Taulukko1[[#This Row],[Alku PVM]] )=6))</f>
        <v>1</v>
      </c>
      <c r="AH3681" s="90" t="b">
        <f>OR(MONTH(Taulukko1[[#This Row],[Loppu PVM]])&lt;=6,AND(MONTH(Taulukko1[[#This Row],[Loppu PVM]] )=6))</f>
        <v>1</v>
      </c>
    </row>
    <row r="3682" spans="1:34">
      <c r="A3682" s="82" t="s">
        <v>556</v>
      </c>
      <c r="B3682" s="83">
        <v>42499</v>
      </c>
      <c r="C3682" s="82" t="s">
        <v>5254</v>
      </c>
      <c r="D3682" s="84"/>
      <c r="E3682" s="85">
        <v>12</v>
      </c>
      <c r="F3682" s="83">
        <v>42536</v>
      </c>
      <c r="G3682" s="86">
        <v>10</v>
      </c>
      <c r="H3682" s="85">
        <v>63</v>
      </c>
      <c r="I3682" s="130">
        <f>INDEX('TOL2008'!B:B,MATCH(A3682,'TOL2008'!A:A,0))</f>
        <v>18120</v>
      </c>
      <c r="J3682" s="131" t="str">
        <f>INDEX(Pääluokka!$H$2:$H$100,MATCH(VALUE(LEFT(Taulukko1[[#This Row],[TOL2008]],2)),Pääluokka!$G$2:$G$100,0))</f>
        <v>Teollisuus</v>
      </c>
      <c r="K3682" s="131" t="str">
        <f>INDEX(Pääluokka!$I$2:$I$100,MATCH(VALUE(LEFT(Taulukko1[[#This Row],[TOL2008]],2)),Pääluokka!$G$2:$G$100,0))</f>
        <v>Teollisuus (C-E)</v>
      </c>
      <c r="L3682" s="87">
        <f t="shared" si="577"/>
        <v>37</v>
      </c>
      <c r="M3682" s="88">
        <f t="shared" si="578"/>
        <v>42499</v>
      </c>
      <c r="N3682" s="88">
        <f t="shared" si="579"/>
        <v>42536</v>
      </c>
      <c r="O3682" s="88">
        <f t="shared" si="570"/>
        <v>42491</v>
      </c>
      <c r="P3682" s="88">
        <f t="shared" si="571"/>
        <v>42522</v>
      </c>
      <c r="Q3682" s="41">
        <f t="shared" si="572"/>
        <v>2016</v>
      </c>
      <c r="R3682" s="41">
        <f t="shared" si="573"/>
        <v>2016</v>
      </c>
      <c r="S3682" s="88" t="str">
        <f>YEAR(Taulukko1[[#This Row],[Alku KK]])&amp;"Q"&amp;ROUNDDOWN((MONTH(Taulukko1[[#This Row],[Alku KK]])-1)/3+1,0)</f>
        <v>2016Q2</v>
      </c>
      <c r="T3682" s="88" t="str">
        <f>YEAR(Taulukko1[[#This Row],[Loppu KK]])&amp;"Q"&amp;ROUNDDOWN((MONTH(Taulukko1[[#This Row],[Loppu KK]])-1)/3+1,0)</f>
        <v>2016Q2</v>
      </c>
      <c r="U3682" s="89">
        <f>IF(COUNT(Taulukko1[[#This Row],[Neuvottelujen alaiset ]])=1,Taulukko1[[#This Row],[Neuvottelujen alaiset ]],Taulukko1[[#This Row],[Vähennystarve]])</f>
        <v>63</v>
      </c>
      <c r="V3682" s="90">
        <f t="shared" si="574"/>
        <v>0.19047619047619047</v>
      </c>
      <c r="W3682" s="90">
        <f t="shared" si="575"/>
        <v>0.15873015873015872</v>
      </c>
      <c r="X3682" s="90">
        <f t="shared" si="576"/>
        <v>0.83333333333333337</v>
      </c>
      <c r="Y3682" s="90" t="b">
        <f>AND(MONTH(Taulukko1[[#This Row],[Alku PVM]] )=6,DAY(Taulukko1[[#This Row],[Alku PVM]] )&gt;19)</f>
        <v>0</v>
      </c>
      <c r="Z3682" s="90" t="b">
        <f>AND(MONTH(Taulukko1[[#This Row],[Loppu PVM]] )=6,DAY(Taulukko1[[#This Row],[Loppu PVM]] )&gt;19)</f>
        <v>0</v>
      </c>
      <c r="AA3682" s="90" t="b">
        <f>OR(MONTH(Taulukko1[[#This Row],[Alku PVM]] )&lt;=5,AND(MONTH(Taulukko1[[#This Row],[Alku PVM]] )=6,DAY(Taulukko1[[#This Row],[Alku PVM]] )&lt;20))</f>
        <v>1</v>
      </c>
      <c r="AB3682" s="90" t="b">
        <f>OR(MONTH(Taulukko1[[#This Row],[Loppu PVM]])&lt;=5,AND(MONTH(Taulukko1[[#This Row],[Loppu PVM]] )=6,DAY(Taulukko1[[#This Row],[Loppu PVM]])&lt;20))</f>
        <v>1</v>
      </c>
      <c r="AC3682" s="90" t="b">
        <f>OR(MONTH(Taulukko1[[#This Row],[Alku PVM]] )&lt;=3,AND(MONTH(Taulukko1[[#This Row],[Alku PVM]] )=3))</f>
        <v>0</v>
      </c>
      <c r="AD3682" s="90" t="b">
        <f>OR(MONTH(Taulukko1[[#This Row],[Loppu PVM]] )&lt;=3,AND(MONTH(Taulukko1[[#This Row],[Loppu PVM]] )=3))</f>
        <v>0</v>
      </c>
      <c r="AE3682" s="90" t="b">
        <f>OR(MONTH(Taulukko1[[#This Row],[Alku PVM]] )&lt;=9,AND(MONTH(Taulukko1[[#This Row],[Alku PVM]] )=9))</f>
        <v>1</v>
      </c>
      <c r="AF3682" s="90" t="b">
        <f>OR(MONTH(Taulukko1[[#This Row],[Loppu PVM]])&lt;=9,AND(MONTH(Taulukko1[[#This Row],[Loppu PVM]] )=9))</f>
        <v>1</v>
      </c>
      <c r="AG3682" s="90" t="b">
        <f>OR(MONTH(Taulukko1[[#This Row],[Alku PVM]] )&lt;=6,AND(MONTH(Taulukko1[[#This Row],[Alku PVM]] )=6))</f>
        <v>1</v>
      </c>
      <c r="AH3682" s="90" t="b">
        <f>OR(MONTH(Taulukko1[[#This Row],[Loppu PVM]])&lt;=6,AND(MONTH(Taulukko1[[#This Row],[Loppu PVM]] )=6))</f>
        <v>1</v>
      </c>
    </row>
    <row r="3683" spans="1:34">
      <c r="A3683" s="82" t="s">
        <v>5253</v>
      </c>
      <c r="B3683" s="83">
        <v>42500</v>
      </c>
      <c r="C3683" s="21" t="s">
        <v>5307</v>
      </c>
      <c r="D3683" s="84"/>
      <c r="E3683" s="85"/>
      <c r="F3683" s="83">
        <v>42541</v>
      </c>
      <c r="G3683" s="86">
        <v>7</v>
      </c>
      <c r="H3683" s="85">
        <v>370</v>
      </c>
      <c r="I3683" s="130">
        <f>INDEX('TOL2008'!B:B,MATCH(A3683,'TOL2008'!A:A,0))</f>
        <v>85599</v>
      </c>
      <c r="J3683" s="131" t="str">
        <f>INDEX(Pääluokka!$H$2:$H$100,MATCH(VALUE(LEFT(Taulukko1[[#This Row],[TOL2008]],2)),Pääluokka!$G$2:$G$100,0))</f>
        <v>Koulutus</v>
      </c>
      <c r="K3683" s="131" t="str">
        <f>INDEX(Pääluokka!$I$2:$I$100,MATCH(VALUE(LEFT(Taulukko1[[#This Row],[TOL2008]],2)),Pääluokka!$G$2:$G$100,0))</f>
        <v>Muut toimialat (O-Q, T-X)</v>
      </c>
      <c r="L3683" s="87">
        <f t="shared" si="577"/>
        <v>41</v>
      </c>
      <c r="M3683" s="88">
        <f t="shared" si="578"/>
        <v>42500</v>
      </c>
      <c r="N3683" s="88">
        <f t="shared" si="579"/>
        <v>42541</v>
      </c>
      <c r="O3683" s="88">
        <f t="shared" si="570"/>
        <v>42491</v>
      </c>
      <c r="P3683" s="88">
        <f t="shared" si="571"/>
        <v>42522</v>
      </c>
      <c r="Q3683" s="41">
        <f t="shared" si="572"/>
        <v>2016</v>
      </c>
      <c r="R3683" s="41">
        <f t="shared" si="573"/>
        <v>2016</v>
      </c>
      <c r="S3683" s="88" t="str">
        <f>YEAR(Taulukko1[[#This Row],[Alku KK]])&amp;"Q"&amp;ROUNDDOWN((MONTH(Taulukko1[[#This Row],[Alku KK]])-1)/3+1,0)</f>
        <v>2016Q2</v>
      </c>
      <c r="T3683" s="88" t="str">
        <f>YEAR(Taulukko1[[#This Row],[Loppu KK]])&amp;"Q"&amp;ROUNDDOWN((MONTH(Taulukko1[[#This Row],[Loppu KK]])-1)/3+1,0)</f>
        <v>2016Q2</v>
      </c>
      <c r="U3683" s="89">
        <f>IF(COUNT(Taulukko1[[#This Row],[Neuvottelujen alaiset ]])=1,Taulukko1[[#This Row],[Neuvottelujen alaiset ]],Taulukko1[[#This Row],[Vähennystarve]])</f>
        <v>370</v>
      </c>
      <c r="V3683" s="90" t="str">
        <f t="shared" si="574"/>
        <v>NA</v>
      </c>
      <c r="W3683" s="90">
        <f t="shared" si="575"/>
        <v>1.891891891891892E-2</v>
      </c>
      <c r="X3683" s="90" t="str">
        <f t="shared" si="576"/>
        <v>NA</v>
      </c>
      <c r="Y3683" s="90" t="b">
        <f>AND(MONTH(Taulukko1[[#This Row],[Alku PVM]] )=6,DAY(Taulukko1[[#This Row],[Alku PVM]] )&gt;19)</f>
        <v>0</v>
      </c>
      <c r="Z3683" s="90" t="b">
        <f>AND(MONTH(Taulukko1[[#This Row],[Loppu PVM]] )=6,DAY(Taulukko1[[#This Row],[Loppu PVM]] )&gt;19)</f>
        <v>1</v>
      </c>
      <c r="AA3683" s="90" t="b">
        <f>OR(MONTH(Taulukko1[[#This Row],[Alku PVM]] )&lt;=5,AND(MONTH(Taulukko1[[#This Row],[Alku PVM]] )=6,DAY(Taulukko1[[#This Row],[Alku PVM]] )&lt;20))</f>
        <v>1</v>
      </c>
      <c r="AB3683" s="90" t="b">
        <f>OR(MONTH(Taulukko1[[#This Row],[Loppu PVM]])&lt;=5,AND(MONTH(Taulukko1[[#This Row],[Loppu PVM]] )=6,DAY(Taulukko1[[#This Row],[Loppu PVM]])&lt;20))</f>
        <v>0</v>
      </c>
      <c r="AC3683" s="90" t="b">
        <f>OR(MONTH(Taulukko1[[#This Row],[Alku PVM]] )&lt;=3,AND(MONTH(Taulukko1[[#This Row],[Alku PVM]] )=3))</f>
        <v>0</v>
      </c>
      <c r="AD3683" s="90" t="b">
        <f>OR(MONTH(Taulukko1[[#This Row],[Loppu PVM]] )&lt;=3,AND(MONTH(Taulukko1[[#This Row],[Loppu PVM]] )=3))</f>
        <v>0</v>
      </c>
      <c r="AE3683" s="90" t="b">
        <f>OR(MONTH(Taulukko1[[#This Row],[Alku PVM]] )&lt;=9,AND(MONTH(Taulukko1[[#This Row],[Alku PVM]] )=9))</f>
        <v>1</v>
      </c>
      <c r="AF3683" s="90" t="b">
        <f>OR(MONTH(Taulukko1[[#This Row],[Loppu PVM]])&lt;=9,AND(MONTH(Taulukko1[[#This Row],[Loppu PVM]] )=9))</f>
        <v>1</v>
      </c>
      <c r="AG3683" s="90" t="b">
        <f>OR(MONTH(Taulukko1[[#This Row],[Alku PVM]] )&lt;=6,AND(MONTH(Taulukko1[[#This Row],[Alku PVM]] )=6))</f>
        <v>1</v>
      </c>
      <c r="AH3683" s="90" t="b">
        <f>OR(MONTH(Taulukko1[[#This Row],[Loppu PVM]])&lt;=6,AND(MONTH(Taulukko1[[#This Row],[Loppu PVM]] )=6))</f>
        <v>1</v>
      </c>
    </row>
    <row r="3684" spans="1:34">
      <c r="A3684" s="82" t="s">
        <v>1199</v>
      </c>
      <c r="B3684" s="83">
        <v>42502</v>
      </c>
      <c r="C3684" s="21" t="s">
        <v>5255</v>
      </c>
      <c r="D3684" s="84"/>
      <c r="E3684" s="85">
        <v>140</v>
      </c>
      <c r="F3684" s="83">
        <v>42543</v>
      </c>
      <c r="G3684" s="86">
        <v>139</v>
      </c>
      <c r="H3684" s="85">
        <v>800</v>
      </c>
      <c r="I3684" s="130">
        <f>INDEX('TOL2008'!B:B,MATCH(A3684,'TOL2008'!A:A,0))</f>
        <v>62010</v>
      </c>
      <c r="J3684" s="131" t="str">
        <f>INDEX(Pääluokka!$H$2:$H$100,MATCH(VALUE(LEFT(Taulukko1[[#This Row],[TOL2008]],2)),Pääluokka!$G$2:$G$100,0))</f>
        <v>Informaatio ja viestintä</v>
      </c>
      <c r="K3684" s="131" t="str">
        <f>INDEX(Pääluokka!$I$2:$I$100,MATCH(VALUE(LEFT(Taulukko1[[#This Row],[TOL2008]],2)),Pääluokka!$G$2:$G$100,0))</f>
        <v>Palvelualat (G-N, R, S)</v>
      </c>
      <c r="L3684" s="87">
        <f t="shared" si="577"/>
        <v>41</v>
      </c>
      <c r="M3684" s="88">
        <f t="shared" si="578"/>
        <v>42502</v>
      </c>
      <c r="N3684" s="88">
        <f t="shared" si="579"/>
        <v>42543</v>
      </c>
      <c r="O3684" s="88">
        <f t="shared" si="570"/>
        <v>42491</v>
      </c>
      <c r="P3684" s="88">
        <f t="shared" si="571"/>
        <v>42522</v>
      </c>
      <c r="Q3684" s="41">
        <f t="shared" si="572"/>
        <v>2016</v>
      </c>
      <c r="R3684" s="41">
        <f t="shared" si="573"/>
        <v>2016</v>
      </c>
      <c r="S3684" s="88" t="str">
        <f>YEAR(Taulukko1[[#This Row],[Alku KK]])&amp;"Q"&amp;ROUNDDOWN((MONTH(Taulukko1[[#This Row],[Alku KK]])-1)/3+1,0)</f>
        <v>2016Q2</v>
      </c>
      <c r="T3684" s="88" t="str">
        <f>YEAR(Taulukko1[[#This Row],[Loppu KK]])&amp;"Q"&amp;ROUNDDOWN((MONTH(Taulukko1[[#This Row],[Loppu KK]])-1)/3+1,0)</f>
        <v>2016Q2</v>
      </c>
      <c r="U3684" s="89">
        <f>IF(COUNT(Taulukko1[[#This Row],[Neuvottelujen alaiset ]])=1,Taulukko1[[#This Row],[Neuvottelujen alaiset ]],Taulukko1[[#This Row],[Vähennystarve]])</f>
        <v>800</v>
      </c>
      <c r="V3684" s="90">
        <f t="shared" si="574"/>
        <v>0.17499999999999999</v>
      </c>
      <c r="W3684" s="90">
        <f t="shared" si="575"/>
        <v>0.17374999999999999</v>
      </c>
      <c r="X3684" s="90">
        <f t="shared" si="576"/>
        <v>0.99285714285714288</v>
      </c>
      <c r="Y3684" s="90" t="b">
        <f>AND(MONTH(Taulukko1[[#This Row],[Alku PVM]] )=6,DAY(Taulukko1[[#This Row],[Alku PVM]] )&gt;19)</f>
        <v>0</v>
      </c>
      <c r="Z3684" s="90" t="b">
        <f>AND(MONTH(Taulukko1[[#This Row],[Loppu PVM]] )=6,DAY(Taulukko1[[#This Row],[Loppu PVM]] )&gt;19)</f>
        <v>1</v>
      </c>
      <c r="AA3684" s="90" t="b">
        <f>OR(MONTH(Taulukko1[[#This Row],[Alku PVM]] )&lt;=5,AND(MONTH(Taulukko1[[#This Row],[Alku PVM]] )=6,DAY(Taulukko1[[#This Row],[Alku PVM]] )&lt;20))</f>
        <v>1</v>
      </c>
      <c r="AB3684" s="90" t="b">
        <f>OR(MONTH(Taulukko1[[#This Row],[Loppu PVM]])&lt;=5,AND(MONTH(Taulukko1[[#This Row],[Loppu PVM]] )=6,DAY(Taulukko1[[#This Row],[Loppu PVM]])&lt;20))</f>
        <v>0</v>
      </c>
      <c r="AC3684" s="90" t="b">
        <f>OR(MONTH(Taulukko1[[#This Row],[Alku PVM]] )&lt;=3,AND(MONTH(Taulukko1[[#This Row],[Alku PVM]] )=3))</f>
        <v>0</v>
      </c>
      <c r="AD3684" s="90" t="b">
        <f>OR(MONTH(Taulukko1[[#This Row],[Loppu PVM]] )&lt;=3,AND(MONTH(Taulukko1[[#This Row],[Loppu PVM]] )=3))</f>
        <v>0</v>
      </c>
      <c r="AE3684" s="90" t="b">
        <f>OR(MONTH(Taulukko1[[#This Row],[Alku PVM]] )&lt;=9,AND(MONTH(Taulukko1[[#This Row],[Alku PVM]] )=9))</f>
        <v>1</v>
      </c>
      <c r="AF3684" s="90" t="b">
        <f>OR(MONTH(Taulukko1[[#This Row],[Loppu PVM]])&lt;=9,AND(MONTH(Taulukko1[[#This Row],[Loppu PVM]] )=9))</f>
        <v>1</v>
      </c>
      <c r="AG3684" s="90" t="b">
        <f>OR(MONTH(Taulukko1[[#This Row],[Alku PVM]] )&lt;=6,AND(MONTH(Taulukko1[[#This Row],[Alku PVM]] )=6))</f>
        <v>1</v>
      </c>
      <c r="AH3684" s="90" t="b">
        <f>OR(MONTH(Taulukko1[[#This Row],[Loppu PVM]])&lt;=6,AND(MONTH(Taulukko1[[#This Row],[Loppu PVM]] )=6))</f>
        <v>1</v>
      </c>
    </row>
    <row r="3685" spans="1:34">
      <c r="A3685" s="82" t="s">
        <v>5252</v>
      </c>
      <c r="B3685" s="83">
        <v>42502</v>
      </c>
      <c r="C3685" s="82" t="s">
        <v>5108</v>
      </c>
      <c r="D3685" s="84"/>
      <c r="E3685" s="85">
        <v>20</v>
      </c>
      <c r="F3685" s="83">
        <v>42514</v>
      </c>
      <c r="G3685" s="86"/>
      <c r="H3685" s="85">
        <v>650</v>
      </c>
      <c r="I3685" s="130">
        <f>INDEX('TOL2008'!B:B,MATCH(A3685,'TOL2008'!A:A,0))</f>
        <v>85320</v>
      </c>
      <c r="J3685" s="131" t="str">
        <f>INDEX(Pääluokka!$H$2:$H$100,MATCH(VALUE(LEFT(Taulukko1[[#This Row],[TOL2008]],2)),Pääluokka!$G$2:$G$100,0))</f>
        <v>Koulutus</v>
      </c>
      <c r="K3685" s="131" t="str">
        <f>INDEX(Pääluokka!$I$2:$I$100,MATCH(VALUE(LEFT(Taulukko1[[#This Row],[TOL2008]],2)),Pääluokka!$G$2:$G$100,0))</f>
        <v>Muut toimialat (O-Q, T-X)</v>
      </c>
      <c r="L3685" s="87">
        <f t="shared" si="577"/>
        <v>12</v>
      </c>
      <c r="M3685" s="88">
        <f t="shared" si="578"/>
        <v>42502</v>
      </c>
      <c r="N3685" s="88">
        <f t="shared" si="579"/>
        <v>42514</v>
      </c>
      <c r="O3685" s="88">
        <f t="shared" si="570"/>
        <v>42491</v>
      </c>
      <c r="P3685" s="88">
        <f t="shared" si="571"/>
        <v>42491</v>
      </c>
      <c r="Q3685" s="41">
        <f t="shared" si="572"/>
        <v>2016</v>
      </c>
      <c r="R3685" s="41">
        <f t="shared" si="573"/>
        <v>2016</v>
      </c>
      <c r="S3685" s="88" t="str">
        <f>YEAR(Taulukko1[[#This Row],[Alku KK]])&amp;"Q"&amp;ROUNDDOWN((MONTH(Taulukko1[[#This Row],[Alku KK]])-1)/3+1,0)</f>
        <v>2016Q2</v>
      </c>
      <c r="T3685" s="88" t="str">
        <f>YEAR(Taulukko1[[#This Row],[Loppu KK]])&amp;"Q"&amp;ROUNDDOWN((MONTH(Taulukko1[[#This Row],[Loppu KK]])-1)/3+1,0)</f>
        <v>2016Q2</v>
      </c>
      <c r="U3685" s="89">
        <f>IF(COUNT(Taulukko1[[#This Row],[Neuvottelujen alaiset ]])=1,Taulukko1[[#This Row],[Neuvottelujen alaiset ]],Taulukko1[[#This Row],[Vähennystarve]])</f>
        <v>650</v>
      </c>
      <c r="V3685" s="90">
        <f t="shared" si="574"/>
        <v>3.0769230769230771E-2</v>
      </c>
      <c r="W3685" s="90" t="str">
        <f t="shared" si="575"/>
        <v>NA</v>
      </c>
      <c r="X3685" s="90" t="str">
        <f t="shared" si="576"/>
        <v>NA</v>
      </c>
      <c r="Y3685" s="90" t="b">
        <f>AND(MONTH(Taulukko1[[#This Row],[Alku PVM]] )=6,DAY(Taulukko1[[#This Row],[Alku PVM]] )&gt;19)</f>
        <v>0</v>
      </c>
      <c r="Z3685" s="90" t="b">
        <f>AND(MONTH(Taulukko1[[#This Row],[Loppu PVM]] )=6,DAY(Taulukko1[[#This Row],[Loppu PVM]] )&gt;19)</f>
        <v>0</v>
      </c>
      <c r="AA3685" s="90" t="b">
        <f>OR(MONTH(Taulukko1[[#This Row],[Alku PVM]] )&lt;=5,AND(MONTH(Taulukko1[[#This Row],[Alku PVM]] )=6,DAY(Taulukko1[[#This Row],[Alku PVM]] )&lt;20))</f>
        <v>1</v>
      </c>
      <c r="AB3685" s="90" t="b">
        <f>OR(MONTH(Taulukko1[[#This Row],[Loppu PVM]])&lt;=5,AND(MONTH(Taulukko1[[#This Row],[Loppu PVM]] )=6,DAY(Taulukko1[[#This Row],[Loppu PVM]])&lt;20))</f>
        <v>1</v>
      </c>
      <c r="AC3685" s="90" t="b">
        <f>OR(MONTH(Taulukko1[[#This Row],[Alku PVM]] )&lt;=3,AND(MONTH(Taulukko1[[#This Row],[Alku PVM]] )=3))</f>
        <v>0</v>
      </c>
      <c r="AD3685" s="90" t="b">
        <f>OR(MONTH(Taulukko1[[#This Row],[Loppu PVM]] )&lt;=3,AND(MONTH(Taulukko1[[#This Row],[Loppu PVM]] )=3))</f>
        <v>0</v>
      </c>
      <c r="AE3685" s="90" t="b">
        <f>OR(MONTH(Taulukko1[[#This Row],[Alku PVM]] )&lt;=9,AND(MONTH(Taulukko1[[#This Row],[Alku PVM]] )=9))</f>
        <v>1</v>
      </c>
      <c r="AF3685" s="90" t="b">
        <f>OR(MONTH(Taulukko1[[#This Row],[Loppu PVM]])&lt;=9,AND(MONTH(Taulukko1[[#This Row],[Loppu PVM]] )=9))</f>
        <v>1</v>
      </c>
      <c r="AG3685" s="90" t="b">
        <f>OR(MONTH(Taulukko1[[#This Row],[Alku PVM]] )&lt;=6,AND(MONTH(Taulukko1[[#This Row],[Alku PVM]] )=6))</f>
        <v>1</v>
      </c>
      <c r="AH3685" s="90" t="b">
        <f>OR(MONTH(Taulukko1[[#This Row],[Loppu PVM]])&lt;=6,AND(MONTH(Taulukko1[[#This Row],[Loppu PVM]] )=6))</f>
        <v>1</v>
      </c>
    </row>
    <row r="3686" spans="1:34">
      <c r="A3686" s="25" t="s">
        <v>2853</v>
      </c>
      <c r="B3686" s="26">
        <v>42506</v>
      </c>
      <c r="C3686" s="25" t="s">
        <v>5259</v>
      </c>
      <c r="D3686" s="35"/>
      <c r="E3686" s="27">
        <v>26</v>
      </c>
      <c r="F3686" s="26"/>
      <c r="G3686" s="33"/>
      <c r="H3686" s="27">
        <v>180</v>
      </c>
      <c r="I3686" s="126">
        <f>INDEX('TOL2008'!B:B,MATCH(A3686,'TOL2008'!A:A,0))</f>
        <v>23420</v>
      </c>
      <c r="J3686" s="133" t="str">
        <f>INDEX(Pääluokka!$H$2:$H$100,MATCH(VALUE(LEFT(Taulukko1[[#This Row],[TOL2008]],2)),Pääluokka!$G$2:$G$100,0))</f>
        <v>Teollisuus</v>
      </c>
      <c r="K3686" s="133" t="str">
        <f>INDEX(Pääluokka!$I$2:$I$100,MATCH(VALUE(LEFT(Taulukko1[[#This Row],[TOL2008]],2)),Pääluokka!$G$2:$G$100,0))</f>
        <v>Teollisuus (C-E)</v>
      </c>
      <c r="L3686" s="41" t="str">
        <f t="shared" si="577"/>
        <v>NA</v>
      </c>
      <c r="M3686" s="43">
        <f t="shared" si="578"/>
        <v>42506</v>
      </c>
      <c r="N3686" s="43">
        <f t="shared" si="579"/>
        <v>42557</v>
      </c>
      <c r="O3686" s="43">
        <f t="shared" si="570"/>
        <v>42491</v>
      </c>
      <c r="P3686" s="43">
        <f t="shared" si="571"/>
        <v>42552</v>
      </c>
      <c r="Q3686" s="41">
        <f t="shared" si="572"/>
        <v>2016</v>
      </c>
      <c r="R3686" s="41">
        <f t="shared" si="573"/>
        <v>2016</v>
      </c>
      <c r="S3686" s="43" t="str">
        <f>YEAR(Taulukko1[[#This Row],[Alku KK]])&amp;"Q"&amp;ROUNDDOWN((MONTH(Taulukko1[[#This Row],[Alku KK]])-1)/3+1,0)</f>
        <v>2016Q2</v>
      </c>
      <c r="T3686" s="43" t="str">
        <f>YEAR(Taulukko1[[#This Row],[Loppu KK]])&amp;"Q"&amp;ROUNDDOWN((MONTH(Taulukko1[[#This Row],[Loppu KK]])-1)/3+1,0)</f>
        <v>2016Q3</v>
      </c>
      <c r="U3686" s="81">
        <f>IF(COUNT(Taulukko1[[#This Row],[Neuvottelujen alaiset ]])=1,Taulukko1[[#This Row],[Neuvottelujen alaiset ]],Taulukko1[[#This Row],[Vähennystarve]])</f>
        <v>180</v>
      </c>
      <c r="V3686" s="44">
        <f t="shared" si="574"/>
        <v>0.14444444444444443</v>
      </c>
      <c r="W3686" s="44" t="str">
        <f t="shared" si="575"/>
        <v>NA</v>
      </c>
      <c r="X3686" s="44" t="str">
        <f t="shared" si="576"/>
        <v>NA</v>
      </c>
      <c r="Y3686" s="90" t="b">
        <f>AND(MONTH(Taulukko1[[#This Row],[Alku PVM]] )=6,DAY(Taulukko1[[#This Row],[Alku PVM]] )&gt;19)</f>
        <v>0</v>
      </c>
      <c r="Z3686" s="90" t="b">
        <f>AND(MONTH(Taulukko1[[#This Row],[Loppu PVM]] )=6,DAY(Taulukko1[[#This Row],[Loppu PVM]] )&gt;19)</f>
        <v>0</v>
      </c>
      <c r="AA3686" s="90" t="b">
        <f>OR(MONTH(Taulukko1[[#This Row],[Alku PVM]] )&lt;=5,AND(MONTH(Taulukko1[[#This Row],[Alku PVM]] )=6,DAY(Taulukko1[[#This Row],[Alku PVM]] )&lt;20))</f>
        <v>1</v>
      </c>
      <c r="AB3686" s="90" t="b">
        <f>OR(MONTH(Taulukko1[[#This Row],[Loppu PVM]])&lt;=5,AND(MONTH(Taulukko1[[#This Row],[Loppu PVM]] )=6,DAY(Taulukko1[[#This Row],[Loppu PVM]])&lt;20))</f>
        <v>0</v>
      </c>
      <c r="AC3686" s="90" t="b">
        <f>OR(MONTH(Taulukko1[[#This Row],[Alku PVM]] )&lt;=3,AND(MONTH(Taulukko1[[#This Row],[Alku PVM]] )=3))</f>
        <v>0</v>
      </c>
      <c r="AD3686" s="90" t="b">
        <f>OR(MONTH(Taulukko1[[#This Row],[Loppu PVM]] )&lt;=3,AND(MONTH(Taulukko1[[#This Row],[Loppu PVM]] )=3))</f>
        <v>0</v>
      </c>
      <c r="AE3686" s="90" t="b">
        <f>OR(MONTH(Taulukko1[[#This Row],[Alku PVM]] )&lt;=9,AND(MONTH(Taulukko1[[#This Row],[Alku PVM]] )=9))</f>
        <v>1</v>
      </c>
      <c r="AF3686" s="90" t="b">
        <f>OR(MONTH(Taulukko1[[#This Row],[Loppu PVM]])&lt;=9,AND(MONTH(Taulukko1[[#This Row],[Loppu PVM]] )=9))</f>
        <v>1</v>
      </c>
      <c r="AG3686" s="90" t="b">
        <f>OR(MONTH(Taulukko1[[#This Row],[Alku PVM]] )&lt;=6,AND(MONTH(Taulukko1[[#This Row],[Alku PVM]] )=6))</f>
        <v>1</v>
      </c>
      <c r="AH3686" s="90" t="b">
        <f>OR(MONTH(Taulukko1[[#This Row],[Loppu PVM]])&lt;=6,AND(MONTH(Taulukko1[[#This Row],[Loppu PVM]] )=6))</f>
        <v>0</v>
      </c>
    </row>
    <row r="3687" spans="1:34">
      <c r="A3687" s="25" t="s">
        <v>975</v>
      </c>
      <c r="B3687" s="26">
        <v>42507</v>
      </c>
      <c r="C3687" s="21" t="s">
        <v>5262</v>
      </c>
      <c r="D3687" s="35"/>
      <c r="E3687" s="27">
        <v>10</v>
      </c>
      <c r="F3687" s="26">
        <v>42528</v>
      </c>
      <c r="G3687" s="33">
        <v>6</v>
      </c>
      <c r="H3687" s="27">
        <v>137</v>
      </c>
      <c r="I3687" s="126" t="str">
        <f>INDEX('TOL2008'!B:B,MATCH(A3687,'TOL2008'!A:A,0))</f>
        <v>08112</v>
      </c>
      <c r="J3687" s="133" t="str">
        <f>INDEX(Pääluokka!$H$2:$H$100,MATCH(VALUE(LEFT(Taulukko1[[#This Row],[TOL2008]],2)),Pääluokka!$G$2:$G$100,0))</f>
        <v>Kaivostoiminta ja louhinta</v>
      </c>
      <c r="K3687" s="133" t="str">
        <f>INDEX(Pääluokka!$I$2:$I$100,MATCH(VALUE(LEFT(Taulukko1[[#This Row],[TOL2008]],2)),Pääluokka!$G$2:$G$100,0))</f>
        <v>Alkutuotanto (A-B)</v>
      </c>
      <c r="L3687" s="41">
        <f t="shared" si="577"/>
        <v>21</v>
      </c>
      <c r="M3687" s="43">
        <f t="shared" si="578"/>
        <v>42507</v>
      </c>
      <c r="N3687" s="43">
        <f t="shared" si="579"/>
        <v>42528</v>
      </c>
      <c r="O3687" s="43">
        <f t="shared" si="570"/>
        <v>42491</v>
      </c>
      <c r="P3687" s="43">
        <f t="shared" si="571"/>
        <v>42522</v>
      </c>
      <c r="Q3687" s="41">
        <f t="shared" si="572"/>
        <v>2016</v>
      </c>
      <c r="R3687" s="41">
        <f t="shared" si="573"/>
        <v>2016</v>
      </c>
      <c r="S3687" s="43" t="str">
        <f>YEAR(Taulukko1[[#This Row],[Alku KK]])&amp;"Q"&amp;ROUNDDOWN((MONTH(Taulukko1[[#This Row],[Alku KK]])-1)/3+1,0)</f>
        <v>2016Q2</v>
      </c>
      <c r="T3687" s="43" t="str">
        <f>YEAR(Taulukko1[[#This Row],[Loppu KK]])&amp;"Q"&amp;ROUNDDOWN((MONTH(Taulukko1[[#This Row],[Loppu KK]])-1)/3+1,0)</f>
        <v>2016Q2</v>
      </c>
      <c r="U3687" s="81">
        <f>IF(COUNT(Taulukko1[[#This Row],[Neuvottelujen alaiset ]])=1,Taulukko1[[#This Row],[Neuvottelujen alaiset ]],Taulukko1[[#This Row],[Vähennystarve]])</f>
        <v>137</v>
      </c>
      <c r="V3687" s="44">
        <f t="shared" si="574"/>
        <v>7.2992700729927001E-2</v>
      </c>
      <c r="W3687" s="44">
        <f t="shared" si="575"/>
        <v>4.3795620437956206E-2</v>
      </c>
      <c r="X3687" s="44">
        <f t="shared" si="576"/>
        <v>0.6</v>
      </c>
      <c r="Y3687" s="90" t="b">
        <f>AND(MONTH(Taulukko1[[#This Row],[Alku PVM]] )=6,DAY(Taulukko1[[#This Row],[Alku PVM]] )&gt;19)</f>
        <v>0</v>
      </c>
      <c r="Z3687" s="90" t="b">
        <f>AND(MONTH(Taulukko1[[#This Row],[Loppu PVM]] )=6,DAY(Taulukko1[[#This Row],[Loppu PVM]] )&gt;19)</f>
        <v>0</v>
      </c>
      <c r="AA3687" s="90" t="b">
        <f>OR(MONTH(Taulukko1[[#This Row],[Alku PVM]] )&lt;=5,AND(MONTH(Taulukko1[[#This Row],[Alku PVM]] )=6,DAY(Taulukko1[[#This Row],[Alku PVM]] )&lt;20))</f>
        <v>1</v>
      </c>
      <c r="AB3687" s="90" t="b">
        <f>OR(MONTH(Taulukko1[[#This Row],[Loppu PVM]])&lt;=5,AND(MONTH(Taulukko1[[#This Row],[Loppu PVM]] )=6,DAY(Taulukko1[[#This Row],[Loppu PVM]])&lt;20))</f>
        <v>1</v>
      </c>
      <c r="AC3687" s="90" t="b">
        <f>OR(MONTH(Taulukko1[[#This Row],[Alku PVM]] )&lt;=3,AND(MONTH(Taulukko1[[#This Row],[Alku PVM]] )=3))</f>
        <v>0</v>
      </c>
      <c r="AD3687" s="90" t="b">
        <f>OR(MONTH(Taulukko1[[#This Row],[Loppu PVM]] )&lt;=3,AND(MONTH(Taulukko1[[#This Row],[Loppu PVM]] )=3))</f>
        <v>0</v>
      </c>
      <c r="AE3687" s="90" t="b">
        <f>OR(MONTH(Taulukko1[[#This Row],[Alku PVM]] )&lt;=9,AND(MONTH(Taulukko1[[#This Row],[Alku PVM]] )=9))</f>
        <v>1</v>
      </c>
      <c r="AF3687" s="90" t="b">
        <f>OR(MONTH(Taulukko1[[#This Row],[Loppu PVM]])&lt;=9,AND(MONTH(Taulukko1[[#This Row],[Loppu PVM]] )=9))</f>
        <v>1</v>
      </c>
      <c r="AG3687" s="90" t="b">
        <f>OR(MONTH(Taulukko1[[#This Row],[Alku PVM]] )&lt;=6,AND(MONTH(Taulukko1[[#This Row],[Alku PVM]] )=6))</f>
        <v>1</v>
      </c>
      <c r="AH3687" s="90" t="b">
        <f>OR(MONTH(Taulukko1[[#This Row],[Loppu PVM]])&lt;=6,AND(MONTH(Taulukko1[[#This Row],[Loppu PVM]] )=6))</f>
        <v>1</v>
      </c>
    </row>
    <row r="3688" spans="1:34">
      <c r="A3688" s="82" t="s">
        <v>1833</v>
      </c>
      <c r="B3688" s="83">
        <v>42507</v>
      </c>
      <c r="C3688" s="25" t="s">
        <v>5260</v>
      </c>
      <c r="D3688" s="84"/>
      <c r="E3688" s="85">
        <v>3</v>
      </c>
      <c r="F3688" s="83"/>
      <c r="G3688" s="86"/>
      <c r="H3688" s="85">
        <v>10</v>
      </c>
      <c r="I3688" s="130">
        <f>INDEX('TOL2008'!B:B,MATCH(A3688,'TOL2008'!A:A,0))</f>
        <v>8920</v>
      </c>
      <c r="J3688" s="131" t="str">
        <f>INDEX(Pääluokka!$H$2:$H$100,MATCH(VALUE(LEFT(Taulukko1[[#This Row],[TOL2008]],2)),Pääluokka!$G$2:$G$100,0))</f>
        <v>Terveys- ja sosiaalipalvelut</v>
      </c>
      <c r="K3688" s="131" t="str">
        <f>INDEX(Pääluokka!$I$2:$I$100,MATCH(VALUE(LEFT(Taulukko1[[#This Row],[TOL2008]],2)),Pääluokka!$G$2:$G$100,0))</f>
        <v>Muut toimialat (O-Q, T-X)</v>
      </c>
      <c r="L3688" s="87" t="str">
        <f t="shared" si="577"/>
        <v>NA</v>
      </c>
      <c r="M3688" s="88">
        <f t="shared" si="578"/>
        <v>42507</v>
      </c>
      <c r="N3688" s="88">
        <f t="shared" si="579"/>
        <v>42558</v>
      </c>
      <c r="O3688" s="88">
        <f t="shared" si="570"/>
        <v>42491</v>
      </c>
      <c r="P3688" s="88">
        <f t="shared" si="571"/>
        <v>42552</v>
      </c>
      <c r="Q3688" s="41">
        <f t="shared" si="572"/>
        <v>2016</v>
      </c>
      <c r="R3688" s="41">
        <f t="shared" si="573"/>
        <v>2016</v>
      </c>
      <c r="S3688" s="88" t="str">
        <f>YEAR(Taulukko1[[#This Row],[Alku KK]])&amp;"Q"&amp;ROUNDDOWN((MONTH(Taulukko1[[#This Row],[Alku KK]])-1)/3+1,0)</f>
        <v>2016Q2</v>
      </c>
      <c r="T3688" s="88" t="str">
        <f>YEAR(Taulukko1[[#This Row],[Loppu KK]])&amp;"Q"&amp;ROUNDDOWN((MONTH(Taulukko1[[#This Row],[Loppu KK]])-1)/3+1,0)</f>
        <v>2016Q3</v>
      </c>
      <c r="U3688" s="89">
        <f>IF(COUNT(Taulukko1[[#This Row],[Neuvottelujen alaiset ]])=1,Taulukko1[[#This Row],[Neuvottelujen alaiset ]],Taulukko1[[#This Row],[Vähennystarve]])</f>
        <v>10</v>
      </c>
      <c r="V3688" s="90">
        <f t="shared" si="574"/>
        <v>0.3</v>
      </c>
      <c r="W3688" s="90" t="str">
        <f t="shared" si="575"/>
        <v>NA</v>
      </c>
      <c r="X3688" s="90" t="str">
        <f t="shared" si="576"/>
        <v>NA</v>
      </c>
      <c r="Y3688" s="90" t="b">
        <f>AND(MONTH(Taulukko1[[#This Row],[Alku PVM]] )=6,DAY(Taulukko1[[#This Row],[Alku PVM]] )&gt;19)</f>
        <v>0</v>
      </c>
      <c r="Z3688" s="90" t="b">
        <f>AND(MONTH(Taulukko1[[#This Row],[Loppu PVM]] )=6,DAY(Taulukko1[[#This Row],[Loppu PVM]] )&gt;19)</f>
        <v>0</v>
      </c>
      <c r="AA3688" s="90" t="b">
        <f>OR(MONTH(Taulukko1[[#This Row],[Alku PVM]] )&lt;=5,AND(MONTH(Taulukko1[[#This Row],[Alku PVM]] )=6,DAY(Taulukko1[[#This Row],[Alku PVM]] )&lt;20))</f>
        <v>1</v>
      </c>
      <c r="AB3688" s="90" t="b">
        <f>OR(MONTH(Taulukko1[[#This Row],[Loppu PVM]])&lt;=5,AND(MONTH(Taulukko1[[#This Row],[Loppu PVM]] )=6,DAY(Taulukko1[[#This Row],[Loppu PVM]])&lt;20))</f>
        <v>0</v>
      </c>
      <c r="AC3688" s="90" t="b">
        <f>OR(MONTH(Taulukko1[[#This Row],[Alku PVM]] )&lt;=3,AND(MONTH(Taulukko1[[#This Row],[Alku PVM]] )=3))</f>
        <v>0</v>
      </c>
      <c r="AD3688" s="90" t="b">
        <f>OR(MONTH(Taulukko1[[#This Row],[Loppu PVM]] )&lt;=3,AND(MONTH(Taulukko1[[#This Row],[Loppu PVM]] )=3))</f>
        <v>0</v>
      </c>
      <c r="AE3688" s="90" t="b">
        <f>OR(MONTH(Taulukko1[[#This Row],[Alku PVM]] )&lt;=9,AND(MONTH(Taulukko1[[#This Row],[Alku PVM]] )=9))</f>
        <v>1</v>
      </c>
      <c r="AF3688" s="90" t="b">
        <f>OR(MONTH(Taulukko1[[#This Row],[Loppu PVM]])&lt;=9,AND(MONTH(Taulukko1[[#This Row],[Loppu PVM]] )=9))</f>
        <v>1</v>
      </c>
      <c r="AG3688" s="90" t="b">
        <f>OR(MONTH(Taulukko1[[#This Row],[Alku PVM]] )&lt;=6,AND(MONTH(Taulukko1[[#This Row],[Alku PVM]] )=6))</f>
        <v>1</v>
      </c>
      <c r="AH3688" s="90" t="b">
        <f>OR(MONTH(Taulukko1[[#This Row],[Loppu PVM]])&lt;=6,AND(MONTH(Taulukko1[[#This Row],[Loppu PVM]] )=6))</f>
        <v>0</v>
      </c>
    </row>
    <row r="3689" spans="1:34">
      <c r="A3689" s="82" t="s">
        <v>90</v>
      </c>
      <c r="B3689" s="83">
        <v>42514</v>
      </c>
      <c r="C3689" s="25" t="s">
        <v>5269</v>
      </c>
      <c r="D3689" s="84"/>
      <c r="E3689" s="85">
        <v>20</v>
      </c>
      <c r="F3689" s="83"/>
      <c r="G3689" s="86"/>
      <c r="H3689" s="85">
        <v>20</v>
      </c>
      <c r="I3689" s="130">
        <f>INDEX('TOL2008'!B:B,MATCH(A3689,'TOL2008'!A:A,0))</f>
        <v>62030</v>
      </c>
      <c r="J3689" s="131" t="str">
        <f>INDEX(Pääluokka!$H$2:$H$100,MATCH(VALUE(LEFT(Taulukko1[[#This Row],[TOL2008]],2)),Pääluokka!$G$2:$G$100,0))</f>
        <v>Informaatio ja viestintä</v>
      </c>
      <c r="K3689" s="131" t="str">
        <f>INDEX(Pääluokka!$I$2:$I$100,MATCH(VALUE(LEFT(Taulukko1[[#This Row],[TOL2008]],2)),Pääluokka!$G$2:$G$100,0))</f>
        <v>Palvelualat (G-N, R, S)</v>
      </c>
      <c r="L3689" s="87" t="str">
        <f t="shared" si="577"/>
        <v>NA</v>
      </c>
      <c r="M3689" s="88">
        <f t="shared" si="578"/>
        <v>42514</v>
      </c>
      <c r="N3689" s="88">
        <f t="shared" si="579"/>
        <v>42565</v>
      </c>
      <c r="O3689" s="88">
        <f t="shared" si="570"/>
        <v>42491</v>
      </c>
      <c r="P3689" s="88">
        <f t="shared" si="571"/>
        <v>42552</v>
      </c>
      <c r="Q3689" s="41">
        <f t="shared" si="572"/>
        <v>2016</v>
      </c>
      <c r="R3689" s="41">
        <f t="shared" si="573"/>
        <v>2016</v>
      </c>
      <c r="S3689" s="88" t="str">
        <f>YEAR(Taulukko1[[#This Row],[Alku KK]])&amp;"Q"&amp;ROUNDDOWN((MONTH(Taulukko1[[#This Row],[Alku KK]])-1)/3+1,0)</f>
        <v>2016Q2</v>
      </c>
      <c r="T3689" s="88" t="str">
        <f>YEAR(Taulukko1[[#This Row],[Loppu KK]])&amp;"Q"&amp;ROUNDDOWN((MONTH(Taulukko1[[#This Row],[Loppu KK]])-1)/3+1,0)</f>
        <v>2016Q3</v>
      </c>
      <c r="U3689" s="89">
        <f>IF(COUNT(Taulukko1[[#This Row],[Neuvottelujen alaiset ]])=1,Taulukko1[[#This Row],[Neuvottelujen alaiset ]],Taulukko1[[#This Row],[Vähennystarve]])</f>
        <v>20</v>
      </c>
      <c r="V3689" s="90">
        <f t="shared" si="574"/>
        <v>1</v>
      </c>
      <c r="W3689" s="90" t="str">
        <f t="shared" si="575"/>
        <v>NA</v>
      </c>
      <c r="X3689" s="90" t="str">
        <f t="shared" si="576"/>
        <v>NA</v>
      </c>
      <c r="Y3689" s="90" t="b">
        <f>AND(MONTH(Taulukko1[[#This Row],[Alku PVM]] )=6,DAY(Taulukko1[[#This Row],[Alku PVM]] )&gt;19)</f>
        <v>0</v>
      </c>
      <c r="Z3689" s="90" t="b">
        <f>AND(MONTH(Taulukko1[[#This Row],[Loppu PVM]] )=6,DAY(Taulukko1[[#This Row],[Loppu PVM]] )&gt;19)</f>
        <v>0</v>
      </c>
      <c r="AA3689" s="90" t="b">
        <f>OR(MONTH(Taulukko1[[#This Row],[Alku PVM]] )&lt;=5,AND(MONTH(Taulukko1[[#This Row],[Alku PVM]] )=6,DAY(Taulukko1[[#This Row],[Alku PVM]] )&lt;20))</f>
        <v>1</v>
      </c>
      <c r="AB3689" s="90" t="b">
        <f>OR(MONTH(Taulukko1[[#This Row],[Loppu PVM]])&lt;=5,AND(MONTH(Taulukko1[[#This Row],[Loppu PVM]] )=6,DAY(Taulukko1[[#This Row],[Loppu PVM]])&lt;20))</f>
        <v>0</v>
      </c>
      <c r="AC3689" s="90" t="b">
        <f>OR(MONTH(Taulukko1[[#This Row],[Alku PVM]] )&lt;=3,AND(MONTH(Taulukko1[[#This Row],[Alku PVM]] )=3))</f>
        <v>0</v>
      </c>
      <c r="AD3689" s="90" t="b">
        <f>OR(MONTH(Taulukko1[[#This Row],[Loppu PVM]] )&lt;=3,AND(MONTH(Taulukko1[[#This Row],[Loppu PVM]] )=3))</f>
        <v>0</v>
      </c>
      <c r="AE3689" s="90" t="b">
        <f>OR(MONTH(Taulukko1[[#This Row],[Alku PVM]] )&lt;=9,AND(MONTH(Taulukko1[[#This Row],[Alku PVM]] )=9))</f>
        <v>1</v>
      </c>
      <c r="AF3689" s="90" t="b">
        <f>OR(MONTH(Taulukko1[[#This Row],[Loppu PVM]])&lt;=9,AND(MONTH(Taulukko1[[#This Row],[Loppu PVM]] )=9))</f>
        <v>1</v>
      </c>
      <c r="AG3689" s="90" t="b">
        <f>OR(MONTH(Taulukko1[[#This Row],[Alku PVM]] )&lt;=6,AND(MONTH(Taulukko1[[#This Row],[Alku PVM]] )=6))</f>
        <v>1</v>
      </c>
      <c r="AH3689" s="90" t="b">
        <f>OR(MONTH(Taulukko1[[#This Row],[Loppu PVM]])&lt;=6,AND(MONTH(Taulukko1[[#This Row],[Loppu PVM]] )=6))</f>
        <v>0</v>
      </c>
    </row>
    <row r="3690" spans="1:34">
      <c r="A3690" s="25" t="s">
        <v>240</v>
      </c>
      <c r="B3690" s="26">
        <v>42514</v>
      </c>
      <c r="C3690" s="25" t="s">
        <v>5334</v>
      </c>
      <c r="D3690" s="35">
        <v>10</v>
      </c>
      <c r="E3690" s="27"/>
      <c r="F3690" s="26">
        <v>42556</v>
      </c>
      <c r="G3690" s="33">
        <v>8</v>
      </c>
      <c r="H3690" s="27">
        <v>45</v>
      </c>
      <c r="I3690" s="126">
        <f>INDEX('TOL2008'!B:B,MATCH(A3690,'TOL2008'!A:A,0))</f>
        <v>70220</v>
      </c>
      <c r="J3690" s="133" t="str">
        <f>INDEX(Pääluokka!$H$2:$H$100,MATCH(VALUE(LEFT(Taulukko1[[#This Row],[TOL2008]],2)),Pääluokka!$G$2:$G$100,0))</f>
        <v>Ammatillinen, tieteellinen ja tekninen toiminta</v>
      </c>
      <c r="K3690" s="133" t="str">
        <f>INDEX(Pääluokka!$I$2:$I$100,MATCH(VALUE(LEFT(Taulukko1[[#This Row],[TOL2008]],2)),Pääluokka!$G$2:$G$100,0))</f>
        <v>Palvelualat (G-N, R, S)</v>
      </c>
      <c r="L3690" s="41">
        <f t="shared" si="577"/>
        <v>42</v>
      </c>
      <c r="M3690" s="43">
        <f t="shared" si="578"/>
        <v>42514</v>
      </c>
      <c r="N3690" s="43">
        <f t="shared" si="579"/>
        <v>42556</v>
      </c>
      <c r="O3690" s="43">
        <f t="shared" si="570"/>
        <v>42491</v>
      </c>
      <c r="P3690" s="43">
        <f t="shared" si="571"/>
        <v>42552</v>
      </c>
      <c r="Q3690" s="41">
        <f t="shared" si="572"/>
        <v>2016</v>
      </c>
      <c r="R3690" s="41">
        <f t="shared" si="573"/>
        <v>2016</v>
      </c>
      <c r="S3690" s="43" t="str">
        <f>YEAR(Taulukko1[[#This Row],[Alku KK]])&amp;"Q"&amp;ROUNDDOWN((MONTH(Taulukko1[[#This Row],[Alku KK]])-1)/3+1,0)</f>
        <v>2016Q2</v>
      </c>
      <c r="T3690" s="43" t="str">
        <f>YEAR(Taulukko1[[#This Row],[Loppu KK]])&amp;"Q"&amp;ROUNDDOWN((MONTH(Taulukko1[[#This Row],[Loppu KK]])-1)/3+1,0)</f>
        <v>2016Q3</v>
      </c>
      <c r="U3690" s="81">
        <f>IF(COUNT(Taulukko1[[#This Row],[Neuvottelujen alaiset ]])=1,Taulukko1[[#This Row],[Neuvottelujen alaiset ]],Taulukko1[[#This Row],[Vähennystarve]])</f>
        <v>45</v>
      </c>
      <c r="V3690" s="44" t="str">
        <f t="shared" si="574"/>
        <v>NA</v>
      </c>
      <c r="W3690" s="44">
        <f t="shared" si="575"/>
        <v>0.17777777777777778</v>
      </c>
      <c r="X3690" s="44" t="str">
        <f t="shared" si="576"/>
        <v>NA</v>
      </c>
      <c r="Y3690" s="90" t="b">
        <f>AND(MONTH(Taulukko1[[#This Row],[Alku PVM]] )=6,DAY(Taulukko1[[#This Row],[Alku PVM]] )&gt;19)</f>
        <v>0</v>
      </c>
      <c r="Z3690" s="90" t="b">
        <f>AND(MONTH(Taulukko1[[#This Row],[Loppu PVM]] )=6,DAY(Taulukko1[[#This Row],[Loppu PVM]] )&gt;19)</f>
        <v>0</v>
      </c>
      <c r="AA3690" s="90" t="b">
        <f>OR(MONTH(Taulukko1[[#This Row],[Alku PVM]] )&lt;=5,AND(MONTH(Taulukko1[[#This Row],[Alku PVM]] )=6,DAY(Taulukko1[[#This Row],[Alku PVM]] )&lt;20))</f>
        <v>1</v>
      </c>
      <c r="AB3690" s="90" t="b">
        <f>OR(MONTH(Taulukko1[[#This Row],[Loppu PVM]])&lt;=5,AND(MONTH(Taulukko1[[#This Row],[Loppu PVM]] )=6,DAY(Taulukko1[[#This Row],[Loppu PVM]])&lt;20))</f>
        <v>0</v>
      </c>
      <c r="AC3690" s="90" t="b">
        <f>OR(MONTH(Taulukko1[[#This Row],[Alku PVM]] )&lt;=3,AND(MONTH(Taulukko1[[#This Row],[Alku PVM]] )=3))</f>
        <v>0</v>
      </c>
      <c r="AD3690" s="90" t="b">
        <f>OR(MONTH(Taulukko1[[#This Row],[Loppu PVM]] )&lt;=3,AND(MONTH(Taulukko1[[#This Row],[Loppu PVM]] )=3))</f>
        <v>0</v>
      </c>
      <c r="AE3690" s="90" t="b">
        <f>OR(MONTH(Taulukko1[[#This Row],[Alku PVM]] )&lt;=9,AND(MONTH(Taulukko1[[#This Row],[Alku PVM]] )=9))</f>
        <v>1</v>
      </c>
      <c r="AF3690" s="90" t="b">
        <f>OR(MONTH(Taulukko1[[#This Row],[Loppu PVM]])&lt;=9,AND(MONTH(Taulukko1[[#This Row],[Loppu PVM]] )=9))</f>
        <v>1</v>
      </c>
      <c r="AG3690" s="90" t="b">
        <f>OR(MONTH(Taulukko1[[#This Row],[Alku PVM]] )&lt;=6,AND(MONTH(Taulukko1[[#This Row],[Alku PVM]] )=6))</f>
        <v>1</v>
      </c>
      <c r="AH3690" s="90" t="b">
        <f>OR(MONTH(Taulukko1[[#This Row],[Loppu PVM]])&lt;=6,AND(MONTH(Taulukko1[[#This Row],[Loppu PVM]] )=6))</f>
        <v>0</v>
      </c>
    </row>
    <row r="3691" spans="1:34">
      <c r="A3691" s="82" t="s">
        <v>5225</v>
      </c>
      <c r="B3691" s="83">
        <v>42515</v>
      </c>
      <c r="C3691" s="82" t="s">
        <v>1634</v>
      </c>
      <c r="D3691" s="84"/>
      <c r="E3691" s="85">
        <v>1350</v>
      </c>
      <c r="F3691" s="83">
        <v>42562</v>
      </c>
      <c r="G3691" s="86">
        <v>1350</v>
      </c>
      <c r="H3691" s="85">
        <v>1530</v>
      </c>
      <c r="I3691" s="130">
        <f>INDEX('TOL2008'!B:B,MATCH(A3691,'TOL2008'!A:A,0))</f>
        <v>62010</v>
      </c>
      <c r="J3691" s="131" t="str">
        <f>INDEX(Pääluokka!$H$2:$H$100,MATCH(VALUE(LEFT(Taulukko1[[#This Row],[TOL2008]],2)),Pääluokka!$G$2:$G$100,0))</f>
        <v>Informaatio ja viestintä</v>
      </c>
      <c r="K3691" s="131" t="str">
        <f>INDEX(Pääluokka!$I$2:$I$100,MATCH(VALUE(LEFT(Taulukko1[[#This Row],[TOL2008]],2)),Pääluokka!$G$2:$G$100,0))</f>
        <v>Palvelualat (G-N, R, S)</v>
      </c>
      <c r="L3691" s="87">
        <f t="shared" si="577"/>
        <v>47</v>
      </c>
      <c r="M3691" s="88">
        <f t="shared" si="578"/>
        <v>42515</v>
      </c>
      <c r="N3691" s="88">
        <f t="shared" si="579"/>
        <v>42562</v>
      </c>
      <c r="O3691" s="88">
        <f t="shared" si="570"/>
        <v>42491</v>
      </c>
      <c r="P3691" s="88">
        <f t="shared" si="571"/>
        <v>42552</v>
      </c>
      <c r="Q3691" s="41">
        <f t="shared" si="572"/>
        <v>2016</v>
      </c>
      <c r="R3691" s="41">
        <f t="shared" si="573"/>
        <v>2016</v>
      </c>
      <c r="S3691" s="88" t="str">
        <f>YEAR(Taulukko1[[#This Row],[Alku KK]])&amp;"Q"&amp;ROUNDDOWN((MONTH(Taulukko1[[#This Row],[Alku KK]])-1)/3+1,0)</f>
        <v>2016Q2</v>
      </c>
      <c r="T3691" s="88" t="str">
        <f>YEAR(Taulukko1[[#This Row],[Loppu KK]])&amp;"Q"&amp;ROUNDDOWN((MONTH(Taulukko1[[#This Row],[Loppu KK]])-1)/3+1,0)</f>
        <v>2016Q3</v>
      </c>
      <c r="U3691" s="89">
        <f>IF(COUNT(Taulukko1[[#This Row],[Neuvottelujen alaiset ]])=1,Taulukko1[[#This Row],[Neuvottelujen alaiset ]],Taulukko1[[#This Row],[Vähennystarve]])</f>
        <v>1530</v>
      </c>
      <c r="V3691" s="90">
        <f t="shared" si="574"/>
        <v>0.88235294117647056</v>
      </c>
      <c r="W3691" s="90">
        <f t="shared" si="575"/>
        <v>0.88235294117647056</v>
      </c>
      <c r="X3691" s="90">
        <f t="shared" si="576"/>
        <v>1</v>
      </c>
      <c r="Y3691" s="90" t="b">
        <f>AND(MONTH(Taulukko1[[#This Row],[Alku PVM]] )=6,DAY(Taulukko1[[#This Row],[Alku PVM]] )&gt;19)</f>
        <v>0</v>
      </c>
      <c r="Z3691" s="90" t="b">
        <f>AND(MONTH(Taulukko1[[#This Row],[Loppu PVM]] )=6,DAY(Taulukko1[[#This Row],[Loppu PVM]] )&gt;19)</f>
        <v>0</v>
      </c>
      <c r="AA3691" s="90" t="b">
        <f>OR(MONTH(Taulukko1[[#This Row],[Alku PVM]] )&lt;=5,AND(MONTH(Taulukko1[[#This Row],[Alku PVM]] )=6,DAY(Taulukko1[[#This Row],[Alku PVM]] )&lt;20))</f>
        <v>1</v>
      </c>
      <c r="AB3691" s="90" t="b">
        <f>OR(MONTH(Taulukko1[[#This Row],[Loppu PVM]])&lt;=5,AND(MONTH(Taulukko1[[#This Row],[Loppu PVM]] )=6,DAY(Taulukko1[[#This Row],[Loppu PVM]])&lt;20))</f>
        <v>0</v>
      </c>
      <c r="AC3691" s="90" t="b">
        <f>OR(MONTH(Taulukko1[[#This Row],[Alku PVM]] )&lt;=3,AND(MONTH(Taulukko1[[#This Row],[Alku PVM]] )=3))</f>
        <v>0</v>
      </c>
      <c r="AD3691" s="90" t="b">
        <f>OR(MONTH(Taulukko1[[#This Row],[Loppu PVM]] )&lt;=3,AND(MONTH(Taulukko1[[#This Row],[Loppu PVM]] )=3))</f>
        <v>0</v>
      </c>
      <c r="AE3691" s="90" t="b">
        <f>OR(MONTH(Taulukko1[[#This Row],[Alku PVM]] )&lt;=9,AND(MONTH(Taulukko1[[#This Row],[Alku PVM]] )=9))</f>
        <v>1</v>
      </c>
      <c r="AF3691" s="90" t="b">
        <f>OR(MONTH(Taulukko1[[#This Row],[Loppu PVM]])&lt;=9,AND(MONTH(Taulukko1[[#This Row],[Loppu PVM]] )=9))</f>
        <v>1</v>
      </c>
      <c r="AG3691" s="90" t="b">
        <f>OR(MONTH(Taulukko1[[#This Row],[Alku PVM]] )&lt;=6,AND(MONTH(Taulukko1[[#This Row],[Alku PVM]] )=6))</f>
        <v>1</v>
      </c>
      <c r="AH3691" s="90" t="b">
        <f>OR(MONTH(Taulukko1[[#This Row],[Loppu PVM]])&lt;=6,AND(MONTH(Taulukko1[[#This Row],[Loppu PVM]] )=6))</f>
        <v>0</v>
      </c>
    </row>
    <row r="3692" spans="1:34">
      <c r="A3692" s="82" t="s">
        <v>82</v>
      </c>
      <c r="B3692" s="83">
        <v>42516</v>
      </c>
      <c r="C3692" s="82" t="s">
        <v>1634</v>
      </c>
      <c r="D3692" s="84"/>
      <c r="E3692" s="85"/>
      <c r="F3692" s="83"/>
      <c r="G3692" s="86"/>
      <c r="H3692" s="85">
        <v>228</v>
      </c>
      <c r="I3692" s="130">
        <f>INDEX('TOL2008'!B:B,MATCH(A3692,'TOL2008'!A:A,0))</f>
        <v>81100</v>
      </c>
      <c r="J3692" s="131" t="str">
        <f>INDEX(Pääluokka!$H$2:$H$100,MATCH(VALUE(LEFT(Taulukko1[[#This Row],[TOL2008]],2)),Pääluokka!$G$2:$G$100,0))</f>
        <v>Hallinto- ja tukipalvelutoiminta</v>
      </c>
      <c r="K3692" s="131" t="str">
        <f>INDEX(Pääluokka!$I$2:$I$100,MATCH(VALUE(LEFT(Taulukko1[[#This Row],[TOL2008]],2)),Pääluokka!$G$2:$G$100,0))</f>
        <v>Palvelualat (G-N, R, S)</v>
      </c>
      <c r="L3692" s="87" t="str">
        <f t="shared" si="577"/>
        <v>NA</v>
      </c>
      <c r="M3692" s="88">
        <f t="shared" si="578"/>
        <v>42516</v>
      </c>
      <c r="N3692" s="88">
        <f t="shared" si="579"/>
        <v>42567</v>
      </c>
      <c r="O3692" s="88">
        <f t="shared" si="570"/>
        <v>42491</v>
      </c>
      <c r="P3692" s="88">
        <f t="shared" si="571"/>
        <v>42552</v>
      </c>
      <c r="Q3692" s="41">
        <f t="shared" si="572"/>
        <v>2016</v>
      </c>
      <c r="R3692" s="41">
        <f t="shared" si="573"/>
        <v>2016</v>
      </c>
      <c r="S3692" s="88" t="str">
        <f>YEAR(Taulukko1[[#This Row],[Alku KK]])&amp;"Q"&amp;ROUNDDOWN((MONTH(Taulukko1[[#This Row],[Alku KK]])-1)/3+1,0)</f>
        <v>2016Q2</v>
      </c>
      <c r="T3692" s="88" t="str">
        <f>YEAR(Taulukko1[[#This Row],[Loppu KK]])&amp;"Q"&amp;ROUNDDOWN((MONTH(Taulukko1[[#This Row],[Loppu KK]])-1)/3+1,0)</f>
        <v>2016Q3</v>
      </c>
      <c r="U3692" s="89">
        <f>IF(COUNT(Taulukko1[[#This Row],[Neuvottelujen alaiset ]])=1,Taulukko1[[#This Row],[Neuvottelujen alaiset ]],Taulukko1[[#This Row],[Vähennystarve]])</f>
        <v>228</v>
      </c>
      <c r="V3692" s="90" t="str">
        <f t="shared" si="574"/>
        <v>NA</v>
      </c>
      <c r="W3692" s="90" t="str">
        <f t="shared" si="575"/>
        <v>NA</v>
      </c>
      <c r="X3692" s="90" t="str">
        <f t="shared" si="576"/>
        <v>NA</v>
      </c>
      <c r="Y3692" s="90" t="b">
        <f>AND(MONTH(Taulukko1[[#This Row],[Alku PVM]] )=6,DAY(Taulukko1[[#This Row],[Alku PVM]] )&gt;19)</f>
        <v>0</v>
      </c>
      <c r="Z3692" s="90" t="b">
        <f>AND(MONTH(Taulukko1[[#This Row],[Loppu PVM]] )=6,DAY(Taulukko1[[#This Row],[Loppu PVM]] )&gt;19)</f>
        <v>0</v>
      </c>
      <c r="AA3692" s="90" t="b">
        <f>OR(MONTH(Taulukko1[[#This Row],[Alku PVM]] )&lt;=5,AND(MONTH(Taulukko1[[#This Row],[Alku PVM]] )=6,DAY(Taulukko1[[#This Row],[Alku PVM]] )&lt;20))</f>
        <v>1</v>
      </c>
      <c r="AB3692" s="90" t="b">
        <f>OR(MONTH(Taulukko1[[#This Row],[Loppu PVM]])&lt;=5,AND(MONTH(Taulukko1[[#This Row],[Loppu PVM]] )=6,DAY(Taulukko1[[#This Row],[Loppu PVM]])&lt;20))</f>
        <v>0</v>
      </c>
      <c r="AC3692" s="90" t="b">
        <f>OR(MONTH(Taulukko1[[#This Row],[Alku PVM]] )&lt;=3,AND(MONTH(Taulukko1[[#This Row],[Alku PVM]] )=3))</f>
        <v>0</v>
      </c>
      <c r="AD3692" s="90" t="b">
        <f>OR(MONTH(Taulukko1[[#This Row],[Loppu PVM]] )&lt;=3,AND(MONTH(Taulukko1[[#This Row],[Loppu PVM]] )=3))</f>
        <v>0</v>
      </c>
      <c r="AE3692" s="90" t="b">
        <f>OR(MONTH(Taulukko1[[#This Row],[Alku PVM]] )&lt;=9,AND(MONTH(Taulukko1[[#This Row],[Alku PVM]] )=9))</f>
        <v>1</v>
      </c>
      <c r="AF3692" s="90" t="b">
        <f>OR(MONTH(Taulukko1[[#This Row],[Loppu PVM]])&lt;=9,AND(MONTH(Taulukko1[[#This Row],[Loppu PVM]] )=9))</f>
        <v>1</v>
      </c>
      <c r="AG3692" s="90" t="b">
        <f>OR(MONTH(Taulukko1[[#This Row],[Alku PVM]] )&lt;=6,AND(MONTH(Taulukko1[[#This Row],[Alku PVM]] )=6))</f>
        <v>1</v>
      </c>
      <c r="AH3692" s="90" t="b">
        <f>OR(MONTH(Taulukko1[[#This Row],[Loppu PVM]])&lt;=6,AND(MONTH(Taulukko1[[#This Row],[Loppu PVM]] )=6))</f>
        <v>0</v>
      </c>
    </row>
    <row r="3693" spans="1:34">
      <c r="A3693" s="82" t="s">
        <v>1315</v>
      </c>
      <c r="B3693" s="83">
        <v>42517</v>
      </c>
      <c r="C3693" s="25" t="s">
        <v>5358</v>
      </c>
      <c r="D3693" s="35" t="s">
        <v>25</v>
      </c>
      <c r="E3693" s="85">
        <v>7</v>
      </c>
      <c r="F3693" s="83">
        <v>42598</v>
      </c>
      <c r="G3693" s="86">
        <v>1</v>
      </c>
      <c r="H3693" s="85">
        <v>70</v>
      </c>
      <c r="I3693" s="130">
        <f>INDEX('TOL2008'!B:B,MATCH(A3693,'TOL2008'!A:A,0))</f>
        <v>87301</v>
      </c>
      <c r="J3693" s="131" t="str">
        <f>INDEX(Pääluokka!$H$2:$H$100,MATCH(VALUE(LEFT(Taulukko1[[#This Row],[TOL2008]],2)),Pääluokka!$G$2:$G$100,0))</f>
        <v>Terveys- ja sosiaalipalvelut</v>
      </c>
      <c r="K3693" s="131" t="str">
        <f>INDEX(Pääluokka!$I$2:$I$100,MATCH(VALUE(LEFT(Taulukko1[[#This Row],[TOL2008]],2)),Pääluokka!$G$2:$G$100,0))</f>
        <v>Muut toimialat (O-Q, T-X)</v>
      </c>
      <c r="L3693" s="87">
        <f t="shared" si="577"/>
        <v>81</v>
      </c>
      <c r="M3693" s="88">
        <f t="shared" si="578"/>
        <v>42517</v>
      </c>
      <c r="N3693" s="88">
        <f t="shared" si="579"/>
        <v>42598</v>
      </c>
      <c r="O3693" s="88">
        <f t="shared" si="570"/>
        <v>42491</v>
      </c>
      <c r="P3693" s="88">
        <f t="shared" si="571"/>
        <v>42583</v>
      </c>
      <c r="Q3693" s="41">
        <f t="shared" si="572"/>
        <v>2016</v>
      </c>
      <c r="R3693" s="41">
        <f t="shared" si="573"/>
        <v>2016</v>
      </c>
      <c r="S3693" s="88" t="str">
        <f>YEAR(Taulukko1[[#This Row],[Alku KK]])&amp;"Q"&amp;ROUNDDOWN((MONTH(Taulukko1[[#This Row],[Alku KK]])-1)/3+1,0)</f>
        <v>2016Q2</v>
      </c>
      <c r="T3693" s="88" t="str">
        <f>YEAR(Taulukko1[[#This Row],[Loppu KK]])&amp;"Q"&amp;ROUNDDOWN((MONTH(Taulukko1[[#This Row],[Loppu KK]])-1)/3+1,0)</f>
        <v>2016Q3</v>
      </c>
      <c r="U3693" s="89">
        <f>IF(COUNT(Taulukko1[[#This Row],[Neuvottelujen alaiset ]])=1,Taulukko1[[#This Row],[Neuvottelujen alaiset ]],Taulukko1[[#This Row],[Vähennystarve]])</f>
        <v>70</v>
      </c>
      <c r="V3693" s="90">
        <f t="shared" si="574"/>
        <v>0.1</v>
      </c>
      <c r="W3693" s="90">
        <f t="shared" si="575"/>
        <v>1.4285714285714285E-2</v>
      </c>
      <c r="X3693" s="90">
        <f t="shared" si="576"/>
        <v>0.14285714285714285</v>
      </c>
      <c r="Y3693" s="90" t="b">
        <f>AND(MONTH(Taulukko1[[#This Row],[Alku PVM]] )=6,DAY(Taulukko1[[#This Row],[Alku PVM]] )&gt;19)</f>
        <v>0</v>
      </c>
      <c r="Z3693" s="90" t="b">
        <f>AND(MONTH(Taulukko1[[#This Row],[Loppu PVM]] )=6,DAY(Taulukko1[[#This Row],[Loppu PVM]] )&gt;19)</f>
        <v>0</v>
      </c>
      <c r="AA3693" s="90" t="b">
        <f>OR(MONTH(Taulukko1[[#This Row],[Alku PVM]] )&lt;=5,AND(MONTH(Taulukko1[[#This Row],[Alku PVM]] )=6,DAY(Taulukko1[[#This Row],[Alku PVM]] )&lt;20))</f>
        <v>1</v>
      </c>
      <c r="AB3693" s="90" t="b">
        <f>OR(MONTH(Taulukko1[[#This Row],[Loppu PVM]])&lt;=5,AND(MONTH(Taulukko1[[#This Row],[Loppu PVM]] )=6,DAY(Taulukko1[[#This Row],[Loppu PVM]])&lt;20))</f>
        <v>0</v>
      </c>
      <c r="AC3693" s="90" t="b">
        <f>OR(MONTH(Taulukko1[[#This Row],[Alku PVM]] )&lt;=3,AND(MONTH(Taulukko1[[#This Row],[Alku PVM]] )=3))</f>
        <v>0</v>
      </c>
      <c r="AD3693" s="90" t="b">
        <f>OR(MONTH(Taulukko1[[#This Row],[Loppu PVM]] )&lt;=3,AND(MONTH(Taulukko1[[#This Row],[Loppu PVM]] )=3))</f>
        <v>0</v>
      </c>
      <c r="AE3693" s="90" t="b">
        <f>OR(MONTH(Taulukko1[[#This Row],[Alku PVM]] )&lt;=9,AND(MONTH(Taulukko1[[#This Row],[Alku PVM]] )=9))</f>
        <v>1</v>
      </c>
      <c r="AF3693" s="90" t="b">
        <f>OR(MONTH(Taulukko1[[#This Row],[Loppu PVM]])&lt;=9,AND(MONTH(Taulukko1[[#This Row],[Loppu PVM]] )=9))</f>
        <v>1</v>
      </c>
      <c r="AG3693" s="90" t="b">
        <f>OR(MONTH(Taulukko1[[#This Row],[Alku PVM]] )&lt;=6,AND(MONTH(Taulukko1[[#This Row],[Alku PVM]] )=6))</f>
        <v>1</v>
      </c>
      <c r="AH3693" s="90" t="b">
        <f>OR(MONTH(Taulukko1[[#This Row],[Loppu PVM]])&lt;=6,AND(MONTH(Taulukko1[[#This Row],[Loppu PVM]] )=6))</f>
        <v>0</v>
      </c>
    </row>
    <row r="3694" spans="1:34">
      <c r="A3694" s="82" t="s">
        <v>5229</v>
      </c>
      <c r="B3694" s="83">
        <v>42521</v>
      </c>
      <c r="C3694" s="82" t="s">
        <v>5275</v>
      </c>
      <c r="D3694" s="84"/>
      <c r="E3694" s="85">
        <v>25</v>
      </c>
      <c r="F3694" s="83"/>
      <c r="G3694" s="86"/>
      <c r="H3694" s="85">
        <v>25</v>
      </c>
      <c r="I3694" s="130">
        <f>INDEX('TOL2008'!B:B,MATCH(A3694,'TOL2008'!A:A,0))</f>
        <v>88999</v>
      </c>
      <c r="J3694" s="131" t="str">
        <f>INDEX(Pääluokka!$H$2:$H$100,MATCH(VALUE(LEFT(Taulukko1[[#This Row],[TOL2008]],2)),Pääluokka!$G$2:$G$100,0))</f>
        <v>Terveys- ja sosiaalipalvelut</v>
      </c>
      <c r="K3694" s="131" t="str">
        <f>INDEX(Pääluokka!$I$2:$I$100,MATCH(VALUE(LEFT(Taulukko1[[#This Row],[TOL2008]],2)),Pääluokka!$G$2:$G$100,0))</f>
        <v>Muut toimialat (O-Q, T-X)</v>
      </c>
      <c r="L3694" s="87" t="str">
        <f t="shared" si="577"/>
        <v>NA</v>
      </c>
      <c r="M3694" s="88">
        <f t="shared" si="578"/>
        <v>42521</v>
      </c>
      <c r="N3694" s="88">
        <f t="shared" si="579"/>
        <v>42572</v>
      </c>
      <c r="O3694" s="88">
        <f t="shared" si="570"/>
        <v>42491</v>
      </c>
      <c r="P3694" s="88">
        <f t="shared" si="571"/>
        <v>42552</v>
      </c>
      <c r="Q3694" s="41">
        <f t="shared" si="572"/>
        <v>2016</v>
      </c>
      <c r="R3694" s="41">
        <f t="shared" si="573"/>
        <v>2016</v>
      </c>
      <c r="S3694" s="88" t="str">
        <f>YEAR(Taulukko1[[#This Row],[Alku KK]])&amp;"Q"&amp;ROUNDDOWN((MONTH(Taulukko1[[#This Row],[Alku KK]])-1)/3+1,0)</f>
        <v>2016Q2</v>
      </c>
      <c r="T3694" s="88" t="str">
        <f>YEAR(Taulukko1[[#This Row],[Loppu KK]])&amp;"Q"&amp;ROUNDDOWN((MONTH(Taulukko1[[#This Row],[Loppu KK]])-1)/3+1,0)</f>
        <v>2016Q3</v>
      </c>
      <c r="U3694" s="89">
        <f>IF(COUNT(Taulukko1[[#This Row],[Neuvottelujen alaiset ]])=1,Taulukko1[[#This Row],[Neuvottelujen alaiset ]],Taulukko1[[#This Row],[Vähennystarve]])</f>
        <v>25</v>
      </c>
      <c r="V3694" s="90">
        <f t="shared" si="574"/>
        <v>1</v>
      </c>
      <c r="W3694" s="90" t="str">
        <f t="shared" si="575"/>
        <v>NA</v>
      </c>
      <c r="X3694" s="90" t="str">
        <f t="shared" si="576"/>
        <v>NA</v>
      </c>
      <c r="Y3694" s="90" t="b">
        <f>AND(MONTH(Taulukko1[[#This Row],[Alku PVM]] )=6,DAY(Taulukko1[[#This Row],[Alku PVM]] )&gt;19)</f>
        <v>0</v>
      </c>
      <c r="Z3694" s="90" t="b">
        <f>AND(MONTH(Taulukko1[[#This Row],[Loppu PVM]] )=6,DAY(Taulukko1[[#This Row],[Loppu PVM]] )&gt;19)</f>
        <v>0</v>
      </c>
      <c r="AA3694" s="90" t="b">
        <f>OR(MONTH(Taulukko1[[#This Row],[Alku PVM]] )&lt;=5,AND(MONTH(Taulukko1[[#This Row],[Alku PVM]] )=6,DAY(Taulukko1[[#This Row],[Alku PVM]] )&lt;20))</f>
        <v>1</v>
      </c>
      <c r="AB3694" s="90" t="b">
        <f>OR(MONTH(Taulukko1[[#This Row],[Loppu PVM]])&lt;=5,AND(MONTH(Taulukko1[[#This Row],[Loppu PVM]] )=6,DAY(Taulukko1[[#This Row],[Loppu PVM]])&lt;20))</f>
        <v>0</v>
      </c>
      <c r="AC3694" s="90" t="b">
        <f>OR(MONTH(Taulukko1[[#This Row],[Alku PVM]] )&lt;=3,AND(MONTH(Taulukko1[[#This Row],[Alku PVM]] )=3))</f>
        <v>0</v>
      </c>
      <c r="AD3694" s="90" t="b">
        <f>OR(MONTH(Taulukko1[[#This Row],[Loppu PVM]] )&lt;=3,AND(MONTH(Taulukko1[[#This Row],[Loppu PVM]] )=3))</f>
        <v>0</v>
      </c>
      <c r="AE3694" s="90" t="b">
        <f>OR(MONTH(Taulukko1[[#This Row],[Alku PVM]] )&lt;=9,AND(MONTH(Taulukko1[[#This Row],[Alku PVM]] )=9))</f>
        <v>1</v>
      </c>
      <c r="AF3694" s="90" t="b">
        <f>OR(MONTH(Taulukko1[[#This Row],[Loppu PVM]])&lt;=9,AND(MONTH(Taulukko1[[#This Row],[Loppu PVM]] )=9))</f>
        <v>1</v>
      </c>
      <c r="AG3694" s="90" t="b">
        <f>OR(MONTH(Taulukko1[[#This Row],[Alku PVM]] )&lt;=6,AND(MONTH(Taulukko1[[#This Row],[Alku PVM]] )=6))</f>
        <v>1</v>
      </c>
      <c r="AH3694" s="90" t="b">
        <f>OR(MONTH(Taulukko1[[#This Row],[Loppu PVM]])&lt;=6,AND(MONTH(Taulukko1[[#This Row],[Loppu PVM]] )=6))</f>
        <v>0</v>
      </c>
    </row>
    <row r="3695" spans="1:34">
      <c r="A3695" s="82" t="s">
        <v>5229</v>
      </c>
      <c r="B3695" s="83">
        <v>42521</v>
      </c>
      <c r="C3695" s="82" t="s">
        <v>5276</v>
      </c>
      <c r="D3695" s="84"/>
      <c r="E3695" s="85">
        <v>15</v>
      </c>
      <c r="F3695" s="83"/>
      <c r="G3695" s="86"/>
      <c r="H3695" s="85">
        <v>44</v>
      </c>
      <c r="I3695" s="130">
        <f>INDEX('TOL2008'!B:B,MATCH(A3695,'TOL2008'!A:A,0))</f>
        <v>88999</v>
      </c>
      <c r="J3695" s="131" t="str">
        <f>INDEX(Pääluokka!$H$2:$H$100,MATCH(VALUE(LEFT(Taulukko1[[#This Row],[TOL2008]],2)),Pääluokka!$G$2:$G$100,0))</f>
        <v>Terveys- ja sosiaalipalvelut</v>
      </c>
      <c r="K3695" s="131" t="str">
        <f>INDEX(Pääluokka!$I$2:$I$100,MATCH(VALUE(LEFT(Taulukko1[[#This Row],[TOL2008]],2)),Pääluokka!$G$2:$G$100,0))</f>
        <v>Muut toimialat (O-Q, T-X)</v>
      </c>
      <c r="L3695" s="87" t="str">
        <f t="shared" si="577"/>
        <v>NA</v>
      </c>
      <c r="M3695" s="88">
        <f t="shared" si="578"/>
        <v>42521</v>
      </c>
      <c r="N3695" s="88">
        <f t="shared" si="579"/>
        <v>42572</v>
      </c>
      <c r="O3695" s="88">
        <f t="shared" si="570"/>
        <v>42491</v>
      </c>
      <c r="P3695" s="88">
        <f t="shared" si="571"/>
        <v>42552</v>
      </c>
      <c r="Q3695" s="41">
        <f t="shared" si="572"/>
        <v>2016</v>
      </c>
      <c r="R3695" s="41">
        <f t="shared" si="573"/>
        <v>2016</v>
      </c>
      <c r="S3695" s="88" t="str">
        <f>YEAR(Taulukko1[[#This Row],[Alku KK]])&amp;"Q"&amp;ROUNDDOWN((MONTH(Taulukko1[[#This Row],[Alku KK]])-1)/3+1,0)</f>
        <v>2016Q2</v>
      </c>
      <c r="T3695" s="88" t="str">
        <f>YEAR(Taulukko1[[#This Row],[Loppu KK]])&amp;"Q"&amp;ROUNDDOWN((MONTH(Taulukko1[[#This Row],[Loppu KK]])-1)/3+1,0)</f>
        <v>2016Q3</v>
      </c>
      <c r="U3695" s="89">
        <f>IF(COUNT(Taulukko1[[#This Row],[Neuvottelujen alaiset ]])=1,Taulukko1[[#This Row],[Neuvottelujen alaiset ]],Taulukko1[[#This Row],[Vähennystarve]])</f>
        <v>44</v>
      </c>
      <c r="V3695" s="90">
        <f t="shared" si="574"/>
        <v>0.34090909090909088</v>
      </c>
      <c r="W3695" s="90" t="str">
        <f t="shared" si="575"/>
        <v>NA</v>
      </c>
      <c r="X3695" s="90" t="str">
        <f t="shared" si="576"/>
        <v>NA</v>
      </c>
      <c r="Y3695" s="90" t="b">
        <f>AND(MONTH(Taulukko1[[#This Row],[Alku PVM]] )=6,DAY(Taulukko1[[#This Row],[Alku PVM]] )&gt;19)</f>
        <v>0</v>
      </c>
      <c r="Z3695" s="90" t="b">
        <f>AND(MONTH(Taulukko1[[#This Row],[Loppu PVM]] )=6,DAY(Taulukko1[[#This Row],[Loppu PVM]] )&gt;19)</f>
        <v>0</v>
      </c>
      <c r="AA3695" s="90" t="b">
        <f>OR(MONTH(Taulukko1[[#This Row],[Alku PVM]] )&lt;=5,AND(MONTH(Taulukko1[[#This Row],[Alku PVM]] )=6,DAY(Taulukko1[[#This Row],[Alku PVM]] )&lt;20))</f>
        <v>1</v>
      </c>
      <c r="AB3695" s="90" t="b">
        <f>OR(MONTH(Taulukko1[[#This Row],[Loppu PVM]])&lt;=5,AND(MONTH(Taulukko1[[#This Row],[Loppu PVM]] )=6,DAY(Taulukko1[[#This Row],[Loppu PVM]])&lt;20))</f>
        <v>0</v>
      </c>
      <c r="AC3695" s="90" t="b">
        <f>OR(MONTH(Taulukko1[[#This Row],[Alku PVM]] )&lt;=3,AND(MONTH(Taulukko1[[#This Row],[Alku PVM]] )=3))</f>
        <v>0</v>
      </c>
      <c r="AD3695" s="90" t="b">
        <f>OR(MONTH(Taulukko1[[#This Row],[Loppu PVM]] )&lt;=3,AND(MONTH(Taulukko1[[#This Row],[Loppu PVM]] )=3))</f>
        <v>0</v>
      </c>
      <c r="AE3695" s="90" t="b">
        <f>OR(MONTH(Taulukko1[[#This Row],[Alku PVM]] )&lt;=9,AND(MONTH(Taulukko1[[#This Row],[Alku PVM]] )=9))</f>
        <v>1</v>
      </c>
      <c r="AF3695" s="90" t="b">
        <f>OR(MONTH(Taulukko1[[#This Row],[Loppu PVM]])&lt;=9,AND(MONTH(Taulukko1[[#This Row],[Loppu PVM]] )=9))</f>
        <v>1</v>
      </c>
      <c r="AG3695" s="90" t="b">
        <f>OR(MONTH(Taulukko1[[#This Row],[Alku PVM]] )&lt;=6,AND(MONTH(Taulukko1[[#This Row],[Alku PVM]] )=6))</f>
        <v>1</v>
      </c>
      <c r="AH3695" s="90" t="b">
        <f>OR(MONTH(Taulukko1[[#This Row],[Loppu PVM]])&lt;=6,AND(MONTH(Taulukko1[[#This Row],[Loppu PVM]] )=6))</f>
        <v>0</v>
      </c>
    </row>
    <row r="3696" spans="1:34">
      <c r="A3696" s="82" t="s">
        <v>5277</v>
      </c>
      <c r="B3696" s="83">
        <v>42521</v>
      </c>
      <c r="C3696" s="82" t="s">
        <v>5278</v>
      </c>
      <c r="D3696" s="84"/>
      <c r="E3696" s="85">
        <v>7</v>
      </c>
      <c r="F3696" s="83">
        <v>42543</v>
      </c>
      <c r="G3696" s="86">
        <v>5</v>
      </c>
      <c r="H3696" s="85">
        <v>7</v>
      </c>
      <c r="I3696" s="130">
        <f>INDEX('TOL2008'!B:B,MATCH(A3696,'TOL2008'!A:A,0))</f>
        <v>64190</v>
      </c>
      <c r="J3696" s="131" t="str">
        <f>INDEX(Pääluokka!$H$2:$H$100,MATCH(VALUE(LEFT(Taulukko1[[#This Row],[TOL2008]],2)),Pääluokka!$G$2:$G$100,0))</f>
        <v>Rahoitus- ja vakuutustoiminta</v>
      </c>
      <c r="K3696" s="131" t="str">
        <f>INDEX(Pääluokka!$I$2:$I$100,MATCH(VALUE(LEFT(Taulukko1[[#This Row],[TOL2008]],2)),Pääluokka!$G$2:$G$100,0))</f>
        <v>Palvelualat (G-N, R, S)</v>
      </c>
      <c r="L3696" s="87">
        <f t="shared" si="577"/>
        <v>22</v>
      </c>
      <c r="M3696" s="88">
        <f t="shared" si="578"/>
        <v>42521</v>
      </c>
      <c r="N3696" s="88">
        <f t="shared" si="579"/>
        <v>42543</v>
      </c>
      <c r="O3696" s="88">
        <f t="shared" si="570"/>
        <v>42491</v>
      </c>
      <c r="P3696" s="88">
        <f t="shared" si="571"/>
        <v>42522</v>
      </c>
      <c r="Q3696" s="41">
        <f t="shared" si="572"/>
        <v>2016</v>
      </c>
      <c r="R3696" s="41">
        <f t="shared" si="573"/>
        <v>2016</v>
      </c>
      <c r="S3696" s="88" t="str">
        <f>YEAR(Taulukko1[[#This Row],[Alku KK]])&amp;"Q"&amp;ROUNDDOWN((MONTH(Taulukko1[[#This Row],[Alku KK]])-1)/3+1,0)</f>
        <v>2016Q2</v>
      </c>
      <c r="T3696" s="88" t="str">
        <f>YEAR(Taulukko1[[#This Row],[Loppu KK]])&amp;"Q"&amp;ROUNDDOWN((MONTH(Taulukko1[[#This Row],[Loppu KK]])-1)/3+1,0)</f>
        <v>2016Q2</v>
      </c>
      <c r="U3696" s="89">
        <f>IF(COUNT(Taulukko1[[#This Row],[Neuvottelujen alaiset ]])=1,Taulukko1[[#This Row],[Neuvottelujen alaiset ]],Taulukko1[[#This Row],[Vähennystarve]])</f>
        <v>7</v>
      </c>
      <c r="V3696" s="90">
        <f t="shared" si="574"/>
        <v>1</v>
      </c>
      <c r="W3696" s="90">
        <f t="shared" si="575"/>
        <v>0.7142857142857143</v>
      </c>
      <c r="X3696" s="90">
        <f t="shared" si="576"/>
        <v>0.7142857142857143</v>
      </c>
      <c r="Y3696" s="90" t="b">
        <f>AND(MONTH(Taulukko1[[#This Row],[Alku PVM]] )=6,DAY(Taulukko1[[#This Row],[Alku PVM]] )&gt;19)</f>
        <v>0</v>
      </c>
      <c r="Z3696" s="90" t="b">
        <f>AND(MONTH(Taulukko1[[#This Row],[Loppu PVM]] )=6,DAY(Taulukko1[[#This Row],[Loppu PVM]] )&gt;19)</f>
        <v>1</v>
      </c>
      <c r="AA3696" s="90" t="b">
        <f>OR(MONTH(Taulukko1[[#This Row],[Alku PVM]] )&lt;=5,AND(MONTH(Taulukko1[[#This Row],[Alku PVM]] )=6,DAY(Taulukko1[[#This Row],[Alku PVM]] )&lt;20))</f>
        <v>1</v>
      </c>
      <c r="AB3696" s="90" t="b">
        <f>OR(MONTH(Taulukko1[[#This Row],[Loppu PVM]])&lt;=5,AND(MONTH(Taulukko1[[#This Row],[Loppu PVM]] )=6,DAY(Taulukko1[[#This Row],[Loppu PVM]])&lt;20))</f>
        <v>0</v>
      </c>
      <c r="AC3696" s="90" t="b">
        <f>OR(MONTH(Taulukko1[[#This Row],[Alku PVM]] )&lt;=3,AND(MONTH(Taulukko1[[#This Row],[Alku PVM]] )=3))</f>
        <v>0</v>
      </c>
      <c r="AD3696" s="90" t="b">
        <f>OR(MONTH(Taulukko1[[#This Row],[Loppu PVM]] )&lt;=3,AND(MONTH(Taulukko1[[#This Row],[Loppu PVM]] )=3))</f>
        <v>0</v>
      </c>
      <c r="AE3696" s="90" t="b">
        <f>OR(MONTH(Taulukko1[[#This Row],[Alku PVM]] )&lt;=9,AND(MONTH(Taulukko1[[#This Row],[Alku PVM]] )=9))</f>
        <v>1</v>
      </c>
      <c r="AF3696" s="90" t="b">
        <f>OR(MONTH(Taulukko1[[#This Row],[Loppu PVM]])&lt;=9,AND(MONTH(Taulukko1[[#This Row],[Loppu PVM]] )=9))</f>
        <v>1</v>
      </c>
      <c r="AG3696" s="90" t="b">
        <f>OR(MONTH(Taulukko1[[#This Row],[Alku PVM]] )&lt;=6,AND(MONTH(Taulukko1[[#This Row],[Alku PVM]] )=6))</f>
        <v>1</v>
      </c>
      <c r="AH3696" s="90" t="b">
        <f>OR(MONTH(Taulukko1[[#This Row],[Loppu PVM]])&lt;=6,AND(MONTH(Taulukko1[[#This Row],[Loppu PVM]] )=6))</f>
        <v>1</v>
      </c>
    </row>
    <row r="3697" spans="1:34">
      <c r="A3697" s="82" t="s">
        <v>5229</v>
      </c>
      <c r="B3697" s="83">
        <v>42522</v>
      </c>
      <c r="C3697" s="21" t="s">
        <v>5286</v>
      </c>
      <c r="D3697" s="84"/>
      <c r="E3697" s="85">
        <v>300</v>
      </c>
      <c r="F3697" s="83"/>
      <c r="G3697" s="86"/>
      <c r="H3697" s="85">
        <v>1300</v>
      </c>
      <c r="I3697" s="130">
        <f>INDEX('TOL2008'!B:B,MATCH(A3697,'TOL2008'!A:A,0))</f>
        <v>88999</v>
      </c>
      <c r="J3697" s="131" t="str">
        <f>INDEX(Pääluokka!$H$2:$H$100,MATCH(VALUE(LEFT(Taulukko1[[#This Row],[TOL2008]],2)),Pääluokka!$G$2:$G$100,0))</f>
        <v>Terveys- ja sosiaalipalvelut</v>
      </c>
      <c r="K3697" s="131" t="str">
        <f>INDEX(Pääluokka!$I$2:$I$100,MATCH(VALUE(LEFT(Taulukko1[[#This Row],[TOL2008]],2)),Pääluokka!$G$2:$G$100,0))</f>
        <v>Muut toimialat (O-Q, T-X)</v>
      </c>
      <c r="L3697" s="87" t="str">
        <f t="shared" si="577"/>
        <v>NA</v>
      </c>
      <c r="M3697" s="88">
        <f t="shared" si="578"/>
        <v>42522</v>
      </c>
      <c r="N3697" s="88">
        <f t="shared" si="579"/>
        <v>42573</v>
      </c>
      <c r="O3697" s="88">
        <f t="shared" si="570"/>
        <v>42522</v>
      </c>
      <c r="P3697" s="88">
        <f t="shared" si="571"/>
        <v>42552</v>
      </c>
      <c r="Q3697" s="41">
        <f t="shared" si="572"/>
        <v>2016</v>
      </c>
      <c r="R3697" s="41">
        <f t="shared" si="573"/>
        <v>2016</v>
      </c>
      <c r="S3697" s="88" t="str">
        <f>YEAR(Taulukko1[[#This Row],[Alku KK]])&amp;"Q"&amp;ROUNDDOWN((MONTH(Taulukko1[[#This Row],[Alku KK]])-1)/3+1,0)</f>
        <v>2016Q2</v>
      </c>
      <c r="T3697" s="88" t="str">
        <f>YEAR(Taulukko1[[#This Row],[Loppu KK]])&amp;"Q"&amp;ROUNDDOWN((MONTH(Taulukko1[[#This Row],[Loppu KK]])-1)/3+1,0)</f>
        <v>2016Q3</v>
      </c>
      <c r="U3697" s="89">
        <f>IF(COUNT(Taulukko1[[#This Row],[Neuvottelujen alaiset ]])=1,Taulukko1[[#This Row],[Neuvottelujen alaiset ]],Taulukko1[[#This Row],[Vähennystarve]])</f>
        <v>1300</v>
      </c>
      <c r="V3697" s="90">
        <f t="shared" si="574"/>
        <v>0.23076923076923078</v>
      </c>
      <c r="W3697" s="90" t="str">
        <f t="shared" si="575"/>
        <v>NA</v>
      </c>
      <c r="X3697" s="90" t="str">
        <f t="shared" si="576"/>
        <v>NA</v>
      </c>
      <c r="Y3697" s="90" t="b">
        <f>AND(MONTH(Taulukko1[[#This Row],[Alku PVM]] )=6,DAY(Taulukko1[[#This Row],[Alku PVM]] )&gt;19)</f>
        <v>0</v>
      </c>
      <c r="Z3697" s="90" t="b">
        <f>AND(MONTH(Taulukko1[[#This Row],[Loppu PVM]] )=6,DAY(Taulukko1[[#This Row],[Loppu PVM]] )&gt;19)</f>
        <v>0</v>
      </c>
      <c r="AA3697" s="90" t="b">
        <f>OR(MONTH(Taulukko1[[#This Row],[Alku PVM]] )&lt;=5,AND(MONTH(Taulukko1[[#This Row],[Alku PVM]] )=6,DAY(Taulukko1[[#This Row],[Alku PVM]] )&lt;20))</f>
        <v>1</v>
      </c>
      <c r="AB3697" s="90" t="b">
        <f>OR(MONTH(Taulukko1[[#This Row],[Loppu PVM]])&lt;=5,AND(MONTH(Taulukko1[[#This Row],[Loppu PVM]] )=6,DAY(Taulukko1[[#This Row],[Loppu PVM]])&lt;20))</f>
        <v>0</v>
      </c>
      <c r="AC3697" s="90" t="b">
        <f>OR(MONTH(Taulukko1[[#This Row],[Alku PVM]] )&lt;=3,AND(MONTH(Taulukko1[[#This Row],[Alku PVM]] )=3))</f>
        <v>0</v>
      </c>
      <c r="AD3697" s="90" t="b">
        <f>OR(MONTH(Taulukko1[[#This Row],[Loppu PVM]] )&lt;=3,AND(MONTH(Taulukko1[[#This Row],[Loppu PVM]] )=3))</f>
        <v>0</v>
      </c>
      <c r="AE3697" s="90" t="b">
        <f>OR(MONTH(Taulukko1[[#This Row],[Alku PVM]] )&lt;=9,AND(MONTH(Taulukko1[[#This Row],[Alku PVM]] )=9))</f>
        <v>1</v>
      </c>
      <c r="AF3697" s="90" t="b">
        <f>OR(MONTH(Taulukko1[[#This Row],[Loppu PVM]])&lt;=9,AND(MONTH(Taulukko1[[#This Row],[Loppu PVM]] )=9))</f>
        <v>1</v>
      </c>
      <c r="AG3697" s="90" t="b">
        <f>OR(MONTH(Taulukko1[[#This Row],[Alku PVM]] )&lt;=6,AND(MONTH(Taulukko1[[#This Row],[Alku PVM]] )=6))</f>
        <v>1</v>
      </c>
      <c r="AH3697" s="90" t="b">
        <f>OR(MONTH(Taulukko1[[#This Row],[Loppu PVM]])&lt;=6,AND(MONTH(Taulukko1[[#This Row],[Loppu PVM]] )=6))</f>
        <v>0</v>
      </c>
    </row>
    <row r="3698" spans="1:34">
      <c r="A3698" s="82" t="s">
        <v>732</v>
      </c>
      <c r="B3698" s="83">
        <v>42522</v>
      </c>
      <c r="C3698" s="82" t="s">
        <v>5280</v>
      </c>
      <c r="D3698" s="84"/>
      <c r="E3698" s="85">
        <v>50</v>
      </c>
      <c r="F3698" s="83">
        <v>42586</v>
      </c>
      <c r="G3698" s="86">
        <v>48</v>
      </c>
      <c r="H3698" s="85">
        <v>50</v>
      </c>
      <c r="I3698" s="130">
        <f>INDEX('TOL2008'!B:B,MATCH(A3698,'TOL2008'!A:A,0))</f>
        <v>10510</v>
      </c>
      <c r="J3698" s="131" t="str">
        <f>INDEX(Pääluokka!$H$2:$H$100,MATCH(VALUE(LEFT(Taulukko1[[#This Row],[TOL2008]],2)),Pääluokka!$G$2:$G$100,0))</f>
        <v>Teollisuus</v>
      </c>
      <c r="K3698" s="131" t="str">
        <f>INDEX(Pääluokka!$I$2:$I$100,MATCH(VALUE(LEFT(Taulukko1[[#This Row],[TOL2008]],2)),Pääluokka!$G$2:$G$100,0))</f>
        <v>Teollisuus (C-E)</v>
      </c>
      <c r="L3698" s="87">
        <f t="shared" si="577"/>
        <v>64</v>
      </c>
      <c r="M3698" s="88">
        <f t="shared" si="578"/>
        <v>42522</v>
      </c>
      <c r="N3698" s="88">
        <f t="shared" si="579"/>
        <v>42586</v>
      </c>
      <c r="O3698" s="88">
        <f t="shared" si="570"/>
        <v>42522</v>
      </c>
      <c r="P3698" s="88">
        <f t="shared" si="571"/>
        <v>42583</v>
      </c>
      <c r="Q3698" s="41">
        <f t="shared" si="572"/>
        <v>2016</v>
      </c>
      <c r="R3698" s="41">
        <f t="shared" si="573"/>
        <v>2016</v>
      </c>
      <c r="S3698" s="88" t="str">
        <f>YEAR(Taulukko1[[#This Row],[Alku KK]])&amp;"Q"&amp;ROUNDDOWN((MONTH(Taulukko1[[#This Row],[Alku KK]])-1)/3+1,0)</f>
        <v>2016Q2</v>
      </c>
      <c r="T3698" s="88" t="str">
        <f>YEAR(Taulukko1[[#This Row],[Loppu KK]])&amp;"Q"&amp;ROUNDDOWN((MONTH(Taulukko1[[#This Row],[Loppu KK]])-1)/3+1,0)</f>
        <v>2016Q3</v>
      </c>
      <c r="U3698" s="89">
        <f>IF(COUNT(Taulukko1[[#This Row],[Neuvottelujen alaiset ]])=1,Taulukko1[[#This Row],[Neuvottelujen alaiset ]],Taulukko1[[#This Row],[Vähennystarve]])</f>
        <v>50</v>
      </c>
      <c r="V3698" s="90">
        <f t="shared" si="574"/>
        <v>1</v>
      </c>
      <c r="W3698" s="90">
        <f t="shared" si="575"/>
        <v>0.96</v>
      </c>
      <c r="X3698" s="90">
        <f t="shared" si="576"/>
        <v>0.96</v>
      </c>
      <c r="Y3698" s="90" t="b">
        <f>AND(MONTH(Taulukko1[[#This Row],[Alku PVM]] )=6,DAY(Taulukko1[[#This Row],[Alku PVM]] )&gt;19)</f>
        <v>0</v>
      </c>
      <c r="Z3698" s="90" t="b">
        <f>AND(MONTH(Taulukko1[[#This Row],[Loppu PVM]] )=6,DAY(Taulukko1[[#This Row],[Loppu PVM]] )&gt;19)</f>
        <v>0</v>
      </c>
      <c r="AA3698" s="90" t="b">
        <f>OR(MONTH(Taulukko1[[#This Row],[Alku PVM]] )&lt;=5,AND(MONTH(Taulukko1[[#This Row],[Alku PVM]] )=6,DAY(Taulukko1[[#This Row],[Alku PVM]] )&lt;20))</f>
        <v>1</v>
      </c>
      <c r="AB3698" s="90" t="b">
        <f>OR(MONTH(Taulukko1[[#This Row],[Loppu PVM]])&lt;=5,AND(MONTH(Taulukko1[[#This Row],[Loppu PVM]] )=6,DAY(Taulukko1[[#This Row],[Loppu PVM]])&lt;20))</f>
        <v>0</v>
      </c>
      <c r="AC3698" s="90" t="b">
        <f>OR(MONTH(Taulukko1[[#This Row],[Alku PVM]] )&lt;=3,AND(MONTH(Taulukko1[[#This Row],[Alku PVM]] )=3))</f>
        <v>0</v>
      </c>
      <c r="AD3698" s="90" t="b">
        <f>OR(MONTH(Taulukko1[[#This Row],[Loppu PVM]] )&lt;=3,AND(MONTH(Taulukko1[[#This Row],[Loppu PVM]] )=3))</f>
        <v>0</v>
      </c>
      <c r="AE3698" s="90" t="b">
        <f>OR(MONTH(Taulukko1[[#This Row],[Alku PVM]] )&lt;=9,AND(MONTH(Taulukko1[[#This Row],[Alku PVM]] )=9))</f>
        <v>1</v>
      </c>
      <c r="AF3698" s="90" t="b">
        <f>OR(MONTH(Taulukko1[[#This Row],[Loppu PVM]])&lt;=9,AND(MONTH(Taulukko1[[#This Row],[Loppu PVM]] )=9))</f>
        <v>1</v>
      </c>
      <c r="AG3698" s="90" t="b">
        <f>OR(MONTH(Taulukko1[[#This Row],[Alku PVM]] )&lt;=6,AND(MONTH(Taulukko1[[#This Row],[Alku PVM]] )=6))</f>
        <v>1</v>
      </c>
      <c r="AH3698" s="90" t="b">
        <f>OR(MONTH(Taulukko1[[#This Row],[Loppu PVM]])&lt;=6,AND(MONTH(Taulukko1[[#This Row],[Loppu PVM]] )=6))</f>
        <v>0</v>
      </c>
    </row>
    <row r="3699" spans="1:34">
      <c r="A3699" s="82" t="s">
        <v>166</v>
      </c>
      <c r="B3699" s="83">
        <v>42522</v>
      </c>
      <c r="C3699" s="82" t="s">
        <v>5285</v>
      </c>
      <c r="D3699" s="84"/>
      <c r="E3699" s="85"/>
      <c r="F3699" s="83"/>
      <c r="G3699" s="86"/>
      <c r="H3699" s="85">
        <v>25</v>
      </c>
      <c r="I3699" s="130">
        <f>INDEX('TOL2008'!B:B,MATCH(A3699,'TOL2008'!A:A,0))</f>
        <v>62010</v>
      </c>
      <c r="J3699" s="131" t="str">
        <f>INDEX(Pääluokka!$H$2:$H$100,MATCH(VALUE(LEFT(Taulukko1[[#This Row],[TOL2008]],2)),Pääluokka!$G$2:$G$100,0))</f>
        <v>Informaatio ja viestintä</v>
      </c>
      <c r="K3699" s="131" t="str">
        <f>INDEX(Pääluokka!$I$2:$I$100,MATCH(VALUE(LEFT(Taulukko1[[#This Row],[TOL2008]],2)),Pääluokka!$G$2:$G$100,0))</f>
        <v>Palvelualat (G-N, R, S)</v>
      </c>
      <c r="L3699" s="87" t="str">
        <f t="shared" si="577"/>
        <v>NA</v>
      </c>
      <c r="M3699" s="88">
        <f t="shared" si="578"/>
        <v>42522</v>
      </c>
      <c r="N3699" s="88">
        <f t="shared" si="579"/>
        <v>42573</v>
      </c>
      <c r="O3699" s="88">
        <f t="shared" si="570"/>
        <v>42522</v>
      </c>
      <c r="P3699" s="88">
        <f t="shared" si="571"/>
        <v>42552</v>
      </c>
      <c r="Q3699" s="41">
        <f t="shared" si="572"/>
        <v>2016</v>
      </c>
      <c r="R3699" s="41">
        <f t="shared" si="573"/>
        <v>2016</v>
      </c>
      <c r="S3699" s="88" t="str">
        <f>YEAR(Taulukko1[[#This Row],[Alku KK]])&amp;"Q"&amp;ROUNDDOWN((MONTH(Taulukko1[[#This Row],[Alku KK]])-1)/3+1,0)</f>
        <v>2016Q2</v>
      </c>
      <c r="T3699" s="88" t="str">
        <f>YEAR(Taulukko1[[#This Row],[Loppu KK]])&amp;"Q"&amp;ROUNDDOWN((MONTH(Taulukko1[[#This Row],[Loppu KK]])-1)/3+1,0)</f>
        <v>2016Q3</v>
      </c>
      <c r="U3699" s="89">
        <f>IF(COUNT(Taulukko1[[#This Row],[Neuvottelujen alaiset ]])=1,Taulukko1[[#This Row],[Neuvottelujen alaiset ]],Taulukko1[[#This Row],[Vähennystarve]])</f>
        <v>25</v>
      </c>
      <c r="V3699" s="90" t="str">
        <f t="shared" si="574"/>
        <v>NA</v>
      </c>
      <c r="W3699" s="90" t="str">
        <f t="shared" si="575"/>
        <v>NA</v>
      </c>
      <c r="X3699" s="90" t="str">
        <f t="shared" si="576"/>
        <v>NA</v>
      </c>
      <c r="Y3699" s="90" t="b">
        <f>AND(MONTH(Taulukko1[[#This Row],[Alku PVM]] )=6,DAY(Taulukko1[[#This Row],[Alku PVM]] )&gt;19)</f>
        <v>0</v>
      </c>
      <c r="Z3699" s="90" t="b">
        <f>AND(MONTH(Taulukko1[[#This Row],[Loppu PVM]] )=6,DAY(Taulukko1[[#This Row],[Loppu PVM]] )&gt;19)</f>
        <v>0</v>
      </c>
      <c r="AA3699" s="90" t="b">
        <f>OR(MONTH(Taulukko1[[#This Row],[Alku PVM]] )&lt;=5,AND(MONTH(Taulukko1[[#This Row],[Alku PVM]] )=6,DAY(Taulukko1[[#This Row],[Alku PVM]] )&lt;20))</f>
        <v>1</v>
      </c>
      <c r="AB3699" s="90" t="b">
        <f>OR(MONTH(Taulukko1[[#This Row],[Loppu PVM]])&lt;=5,AND(MONTH(Taulukko1[[#This Row],[Loppu PVM]] )=6,DAY(Taulukko1[[#This Row],[Loppu PVM]])&lt;20))</f>
        <v>0</v>
      </c>
      <c r="AC3699" s="90" t="b">
        <f>OR(MONTH(Taulukko1[[#This Row],[Alku PVM]] )&lt;=3,AND(MONTH(Taulukko1[[#This Row],[Alku PVM]] )=3))</f>
        <v>0</v>
      </c>
      <c r="AD3699" s="90" t="b">
        <f>OR(MONTH(Taulukko1[[#This Row],[Loppu PVM]] )&lt;=3,AND(MONTH(Taulukko1[[#This Row],[Loppu PVM]] )=3))</f>
        <v>0</v>
      </c>
      <c r="AE3699" s="90" t="b">
        <f>OR(MONTH(Taulukko1[[#This Row],[Alku PVM]] )&lt;=9,AND(MONTH(Taulukko1[[#This Row],[Alku PVM]] )=9))</f>
        <v>1</v>
      </c>
      <c r="AF3699" s="90" t="b">
        <f>OR(MONTH(Taulukko1[[#This Row],[Loppu PVM]])&lt;=9,AND(MONTH(Taulukko1[[#This Row],[Loppu PVM]] )=9))</f>
        <v>1</v>
      </c>
      <c r="AG3699" s="90" t="b">
        <f>OR(MONTH(Taulukko1[[#This Row],[Alku PVM]] )&lt;=6,AND(MONTH(Taulukko1[[#This Row],[Alku PVM]] )=6))</f>
        <v>1</v>
      </c>
      <c r="AH3699" s="90" t="b">
        <f>OR(MONTH(Taulukko1[[#This Row],[Loppu PVM]])&lt;=6,AND(MONTH(Taulukko1[[#This Row],[Loppu PVM]] )=6))</f>
        <v>0</v>
      </c>
    </row>
    <row r="3700" spans="1:34">
      <c r="A3700" s="21" t="s">
        <v>4868</v>
      </c>
      <c r="B3700" s="83">
        <v>42524</v>
      </c>
      <c r="C3700" s="25" t="s">
        <v>5411</v>
      </c>
      <c r="D3700" s="84"/>
      <c r="E3700" s="85"/>
      <c r="F3700" s="83">
        <v>42632</v>
      </c>
      <c r="G3700" s="86"/>
      <c r="H3700" s="85">
        <v>18</v>
      </c>
      <c r="I3700" s="130">
        <f>INDEX('TOL2008'!B:B,MATCH(A3700,'TOL2008'!A:A,0))</f>
        <v>72192</v>
      </c>
      <c r="J3700" s="131" t="str">
        <f>INDEX(Pääluokka!$H$2:$H$100,MATCH(VALUE(LEFT(Taulukko1[[#This Row],[TOL2008]],2)),Pääluokka!$G$2:$G$100,0))</f>
        <v>Ammatillinen, tieteellinen ja tekninen toiminta</v>
      </c>
      <c r="K3700" s="131" t="str">
        <f>INDEX(Pääluokka!$I$2:$I$100,MATCH(VALUE(LEFT(Taulukko1[[#This Row],[TOL2008]],2)),Pääluokka!$G$2:$G$100,0))</f>
        <v>Palvelualat (G-N, R, S)</v>
      </c>
      <c r="L3700" s="87">
        <f t="shared" si="577"/>
        <v>108</v>
      </c>
      <c r="M3700" s="88">
        <f t="shared" si="578"/>
        <v>42524</v>
      </c>
      <c r="N3700" s="88">
        <f t="shared" si="579"/>
        <v>42632</v>
      </c>
      <c r="O3700" s="88">
        <f t="shared" si="570"/>
        <v>42522</v>
      </c>
      <c r="P3700" s="88">
        <f t="shared" si="571"/>
        <v>42614</v>
      </c>
      <c r="Q3700" s="41">
        <f t="shared" si="572"/>
        <v>2016</v>
      </c>
      <c r="R3700" s="41">
        <f t="shared" si="573"/>
        <v>2016</v>
      </c>
      <c r="S3700" s="88" t="str">
        <f>YEAR(Taulukko1[[#This Row],[Alku KK]])&amp;"Q"&amp;ROUNDDOWN((MONTH(Taulukko1[[#This Row],[Alku KK]])-1)/3+1,0)</f>
        <v>2016Q2</v>
      </c>
      <c r="T3700" s="88" t="str">
        <f>YEAR(Taulukko1[[#This Row],[Loppu KK]])&amp;"Q"&amp;ROUNDDOWN((MONTH(Taulukko1[[#This Row],[Loppu KK]])-1)/3+1,0)</f>
        <v>2016Q3</v>
      </c>
      <c r="U3700" s="89">
        <f>IF(COUNT(Taulukko1[[#This Row],[Neuvottelujen alaiset ]])=1,Taulukko1[[#This Row],[Neuvottelujen alaiset ]],Taulukko1[[#This Row],[Vähennystarve]])</f>
        <v>18</v>
      </c>
      <c r="V3700" s="90" t="str">
        <f t="shared" si="574"/>
        <v>NA</v>
      </c>
      <c r="W3700" s="90" t="str">
        <f t="shared" si="575"/>
        <v>NA</v>
      </c>
      <c r="X3700" s="90" t="str">
        <f t="shared" si="576"/>
        <v>NA</v>
      </c>
      <c r="Y3700" s="90" t="b">
        <f>AND(MONTH(Taulukko1[[#This Row],[Alku PVM]] )=6,DAY(Taulukko1[[#This Row],[Alku PVM]] )&gt;19)</f>
        <v>0</v>
      </c>
      <c r="Z3700" s="90" t="b">
        <f>AND(MONTH(Taulukko1[[#This Row],[Loppu PVM]] )=6,DAY(Taulukko1[[#This Row],[Loppu PVM]] )&gt;19)</f>
        <v>0</v>
      </c>
      <c r="AA3700" s="90" t="b">
        <f>OR(MONTH(Taulukko1[[#This Row],[Alku PVM]] )&lt;=5,AND(MONTH(Taulukko1[[#This Row],[Alku PVM]] )=6,DAY(Taulukko1[[#This Row],[Alku PVM]] )&lt;20))</f>
        <v>1</v>
      </c>
      <c r="AB3700" s="90" t="b">
        <f>OR(MONTH(Taulukko1[[#This Row],[Loppu PVM]])&lt;=5,AND(MONTH(Taulukko1[[#This Row],[Loppu PVM]] )=6,DAY(Taulukko1[[#This Row],[Loppu PVM]])&lt;20))</f>
        <v>0</v>
      </c>
      <c r="AC3700" s="90" t="b">
        <f>OR(MONTH(Taulukko1[[#This Row],[Alku PVM]] )&lt;=3,AND(MONTH(Taulukko1[[#This Row],[Alku PVM]] )=3))</f>
        <v>0</v>
      </c>
      <c r="AD3700" s="90" t="b">
        <f>OR(MONTH(Taulukko1[[#This Row],[Loppu PVM]] )&lt;=3,AND(MONTH(Taulukko1[[#This Row],[Loppu PVM]] )=3))</f>
        <v>0</v>
      </c>
      <c r="AE3700" s="90" t="b">
        <f>OR(MONTH(Taulukko1[[#This Row],[Alku PVM]] )&lt;=9,AND(MONTH(Taulukko1[[#This Row],[Alku PVM]] )=9))</f>
        <v>1</v>
      </c>
      <c r="AF3700" s="90" t="b">
        <f>OR(MONTH(Taulukko1[[#This Row],[Loppu PVM]])&lt;=9,AND(MONTH(Taulukko1[[#This Row],[Loppu PVM]] )=9))</f>
        <v>1</v>
      </c>
      <c r="AG3700" s="90" t="b">
        <f>OR(MONTH(Taulukko1[[#This Row],[Alku PVM]] )&lt;=6,AND(MONTH(Taulukko1[[#This Row],[Alku PVM]] )=6))</f>
        <v>1</v>
      </c>
      <c r="AH3700" s="90" t="b">
        <f>OR(MONTH(Taulukko1[[#This Row],[Loppu PVM]])&lt;=6,AND(MONTH(Taulukko1[[#This Row],[Loppu PVM]] )=6))</f>
        <v>0</v>
      </c>
    </row>
    <row r="3701" spans="1:34">
      <c r="A3701" s="82" t="s">
        <v>193</v>
      </c>
      <c r="B3701" s="83">
        <v>42527</v>
      </c>
      <c r="C3701" s="82" t="s">
        <v>5424</v>
      </c>
      <c r="D3701" s="84"/>
      <c r="E3701" s="85"/>
      <c r="F3701" s="83">
        <v>42640</v>
      </c>
      <c r="G3701" s="86"/>
      <c r="H3701" s="85"/>
      <c r="I3701" s="130">
        <f>INDEX('TOL2008'!B:B,MATCH(A3701,'TOL2008'!A:A,0))</f>
        <v>47111</v>
      </c>
      <c r="J3701" s="131" t="str">
        <f>INDEX(Pääluokka!$H$2:$H$100,MATCH(VALUE(LEFT(Taulukko1[[#This Row],[TOL2008]],2)),Pääluokka!$G$2:$G$100,0))</f>
        <v>Tukku- ja vähittäiskauppa; moottoriajoneuvojen ja moottoripyörien korjaus</v>
      </c>
      <c r="K3701" s="131" t="str">
        <f>INDEX(Pääluokka!$I$2:$I$100,MATCH(VALUE(LEFT(Taulukko1[[#This Row],[TOL2008]],2)),Pääluokka!$G$2:$G$100,0))</f>
        <v>Palvelualat (G-N, R, S)</v>
      </c>
      <c r="L3701" s="87">
        <f t="shared" si="577"/>
        <v>113</v>
      </c>
      <c r="M3701" s="88">
        <f t="shared" si="578"/>
        <v>42527</v>
      </c>
      <c r="N3701" s="88">
        <f t="shared" si="579"/>
        <v>42640</v>
      </c>
      <c r="O3701" s="88">
        <f t="shared" si="570"/>
        <v>42522</v>
      </c>
      <c r="P3701" s="88">
        <f t="shared" si="571"/>
        <v>42614</v>
      </c>
      <c r="Q3701" s="41">
        <f t="shared" si="572"/>
        <v>2016</v>
      </c>
      <c r="R3701" s="41">
        <f t="shared" si="573"/>
        <v>2016</v>
      </c>
      <c r="S3701" s="88" t="str">
        <f>YEAR(Taulukko1[[#This Row],[Alku KK]])&amp;"Q"&amp;ROUNDDOWN((MONTH(Taulukko1[[#This Row],[Alku KK]])-1)/3+1,0)</f>
        <v>2016Q2</v>
      </c>
      <c r="T3701" s="88" t="str">
        <f>YEAR(Taulukko1[[#This Row],[Loppu KK]])&amp;"Q"&amp;ROUNDDOWN((MONTH(Taulukko1[[#This Row],[Loppu KK]])-1)/3+1,0)</f>
        <v>2016Q3</v>
      </c>
      <c r="U3701" s="89">
        <f>IF(COUNT(Taulukko1[[#This Row],[Neuvottelujen alaiset ]])=1,Taulukko1[[#This Row],[Neuvottelujen alaiset ]],Taulukko1[[#This Row],[Vähennystarve]])</f>
        <v>0</v>
      </c>
      <c r="V3701" s="90" t="str">
        <f t="shared" si="574"/>
        <v>NA</v>
      </c>
      <c r="W3701" s="90" t="str">
        <f t="shared" si="575"/>
        <v>NA</v>
      </c>
      <c r="X3701" s="90" t="str">
        <f t="shared" si="576"/>
        <v>NA</v>
      </c>
      <c r="Y3701" s="90" t="b">
        <f>AND(MONTH(Taulukko1[[#This Row],[Alku PVM]] )=6,DAY(Taulukko1[[#This Row],[Alku PVM]] )&gt;19)</f>
        <v>0</v>
      </c>
      <c r="Z3701" s="90" t="b">
        <f>AND(MONTH(Taulukko1[[#This Row],[Loppu PVM]] )=6,DAY(Taulukko1[[#This Row],[Loppu PVM]] )&gt;19)</f>
        <v>0</v>
      </c>
      <c r="AA3701" s="90" t="b">
        <f>OR(MONTH(Taulukko1[[#This Row],[Alku PVM]] )&lt;=5,AND(MONTH(Taulukko1[[#This Row],[Alku PVM]] )=6,DAY(Taulukko1[[#This Row],[Alku PVM]] )&lt;20))</f>
        <v>1</v>
      </c>
      <c r="AB3701" s="90" t="b">
        <f>OR(MONTH(Taulukko1[[#This Row],[Loppu PVM]])&lt;=5,AND(MONTH(Taulukko1[[#This Row],[Loppu PVM]] )=6,DAY(Taulukko1[[#This Row],[Loppu PVM]])&lt;20))</f>
        <v>0</v>
      </c>
      <c r="AC3701" s="90" t="b">
        <f>OR(MONTH(Taulukko1[[#This Row],[Alku PVM]] )&lt;=3,AND(MONTH(Taulukko1[[#This Row],[Alku PVM]] )=3))</f>
        <v>0</v>
      </c>
      <c r="AD3701" s="90" t="b">
        <f>OR(MONTH(Taulukko1[[#This Row],[Loppu PVM]] )&lt;=3,AND(MONTH(Taulukko1[[#This Row],[Loppu PVM]] )=3))</f>
        <v>0</v>
      </c>
      <c r="AE3701" s="90" t="b">
        <f>OR(MONTH(Taulukko1[[#This Row],[Alku PVM]] )&lt;=9,AND(MONTH(Taulukko1[[#This Row],[Alku PVM]] )=9))</f>
        <v>1</v>
      </c>
      <c r="AF3701" s="90" t="b">
        <f>OR(MONTH(Taulukko1[[#This Row],[Loppu PVM]])&lt;=9,AND(MONTH(Taulukko1[[#This Row],[Loppu PVM]] )=9))</f>
        <v>1</v>
      </c>
      <c r="AG3701" s="90" t="b">
        <f>OR(MONTH(Taulukko1[[#This Row],[Alku PVM]] )&lt;=6,AND(MONTH(Taulukko1[[#This Row],[Alku PVM]] )=6))</f>
        <v>1</v>
      </c>
      <c r="AH3701" s="90" t="b">
        <f>OR(MONTH(Taulukko1[[#This Row],[Loppu PVM]])&lt;=6,AND(MONTH(Taulukko1[[#This Row],[Loppu PVM]] )=6))</f>
        <v>0</v>
      </c>
    </row>
    <row r="3702" spans="1:34">
      <c r="A3702" s="25" t="s">
        <v>142</v>
      </c>
      <c r="B3702" s="26">
        <v>42527</v>
      </c>
      <c r="C3702" s="25" t="s">
        <v>5287</v>
      </c>
      <c r="D3702" s="35"/>
      <c r="E3702" s="27"/>
      <c r="F3702" s="26"/>
      <c r="G3702" s="33"/>
      <c r="H3702" s="27">
        <v>4</v>
      </c>
      <c r="I3702" s="126">
        <f>INDEX('TOL2008'!B:B,MATCH(A3702,'TOL2008'!A:A,0))</f>
        <v>46901</v>
      </c>
      <c r="J3702" s="133" t="str">
        <f>INDEX(Pääluokka!$H$2:$H$100,MATCH(VALUE(LEFT(Taulukko1[[#This Row],[TOL2008]],2)),Pääluokka!$G$2:$G$100,0))</f>
        <v>Tukku- ja vähittäiskauppa; moottoriajoneuvojen ja moottoripyörien korjaus</v>
      </c>
      <c r="K3702" s="133" t="str">
        <f>INDEX(Pääluokka!$I$2:$I$100,MATCH(VALUE(LEFT(Taulukko1[[#This Row],[TOL2008]],2)),Pääluokka!$G$2:$G$100,0))</f>
        <v>Palvelualat (G-N, R, S)</v>
      </c>
      <c r="L3702" s="41" t="str">
        <f t="shared" si="577"/>
        <v>NA</v>
      </c>
      <c r="M3702" s="43">
        <f t="shared" si="578"/>
        <v>42527</v>
      </c>
      <c r="N3702" s="43">
        <f t="shared" si="579"/>
        <v>42578</v>
      </c>
      <c r="O3702" s="43">
        <f t="shared" si="570"/>
        <v>42522</v>
      </c>
      <c r="P3702" s="43">
        <f t="shared" si="571"/>
        <v>42552</v>
      </c>
      <c r="Q3702" s="41">
        <f t="shared" si="572"/>
        <v>2016</v>
      </c>
      <c r="R3702" s="41">
        <f t="shared" si="573"/>
        <v>2016</v>
      </c>
      <c r="S3702" s="43" t="str">
        <f>YEAR(Taulukko1[[#This Row],[Alku KK]])&amp;"Q"&amp;ROUNDDOWN((MONTH(Taulukko1[[#This Row],[Alku KK]])-1)/3+1,0)</f>
        <v>2016Q2</v>
      </c>
      <c r="T3702" s="43" t="str">
        <f>YEAR(Taulukko1[[#This Row],[Loppu KK]])&amp;"Q"&amp;ROUNDDOWN((MONTH(Taulukko1[[#This Row],[Loppu KK]])-1)/3+1,0)</f>
        <v>2016Q3</v>
      </c>
      <c r="U3702" s="81">
        <f>IF(COUNT(Taulukko1[[#This Row],[Neuvottelujen alaiset ]])=1,Taulukko1[[#This Row],[Neuvottelujen alaiset ]],Taulukko1[[#This Row],[Vähennystarve]])</f>
        <v>4</v>
      </c>
      <c r="V3702" s="44" t="str">
        <f t="shared" si="574"/>
        <v>NA</v>
      </c>
      <c r="W3702" s="44" t="str">
        <f t="shared" si="575"/>
        <v>NA</v>
      </c>
      <c r="X3702" s="44" t="str">
        <f t="shared" si="576"/>
        <v>NA</v>
      </c>
      <c r="Y3702" s="90" t="b">
        <f>AND(MONTH(Taulukko1[[#This Row],[Alku PVM]] )=6,DAY(Taulukko1[[#This Row],[Alku PVM]] )&gt;19)</f>
        <v>0</v>
      </c>
      <c r="Z3702" s="90" t="b">
        <f>AND(MONTH(Taulukko1[[#This Row],[Loppu PVM]] )=6,DAY(Taulukko1[[#This Row],[Loppu PVM]] )&gt;19)</f>
        <v>0</v>
      </c>
      <c r="AA3702" s="90" t="b">
        <f>OR(MONTH(Taulukko1[[#This Row],[Alku PVM]] )&lt;=5,AND(MONTH(Taulukko1[[#This Row],[Alku PVM]] )=6,DAY(Taulukko1[[#This Row],[Alku PVM]] )&lt;20))</f>
        <v>1</v>
      </c>
      <c r="AB3702" s="90" t="b">
        <f>OR(MONTH(Taulukko1[[#This Row],[Loppu PVM]])&lt;=5,AND(MONTH(Taulukko1[[#This Row],[Loppu PVM]] )=6,DAY(Taulukko1[[#This Row],[Loppu PVM]])&lt;20))</f>
        <v>0</v>
      </c>
      <c r="AC3702" s="90" t="b">
        <f>OR(MONTH(Taulukko1[[#This Row],[Alku PVM]] )&lt;=3,AND(MONTH(Taulukko1[[#This Row],[Alku PVM]] )=3))</f>
        <v>0</v>
      </c>
      <c r="AD3702" s="90" t="b">
        <f>OR(MONTH(Taulukko1[[#This Row],[Loppu PVM]] )&lt;=3,AND(MONTH(Taulukko1[[#This Row],[Loppu PVM]] )=3))</f>
        <v>0</v>
      </c>
      <c r="AE3702" s="90" t="b">
        <f>OR(MONTH(Taulukko1[[#This Row],[Alku PVM]] )&lt;=9,AND(MONTH(Taulukko1[[#This Row],[Alku PVM]] )=9))</f>
        <v>1</v>
      </c>
      <c r="AF3702" s="90" t="b">
        <f>OR(MONTH(Taulukko1[[#This Row],[Loppu PVM]])&lt;=9,AND(MONTH(Taulukko1[[#This Row],[Loppu PVM]] )=9))</f>
        <v>1</v>
      </c>
      <c r="AG3702" s="90" t="b">
        <f>OR(MONTH(Taulukko1[[#This Row],[Alku PVM]] )&lt;=6,AND(MONTH(Taulukko1[[#This Row],[Alku PVM]] )=6))</f>
        <v>1</v>
      </c>
      <c r="AH3702" s="90" t="b">
        <f>OR(MONTH(Taulukko1[[#This Row],[Loppu PVM]])&lt;=6,AND(MONTH(Taulukko1[[#This Row],[Loppu PVM]] )=6))</f>
        <v>0</v>
      </c>
    </row>
    <row r="3703" spans="1:34">
      <c r="A3703" s="38" t="s">
        <v>1285</v>
      </c>
      <c r="B3703" s="26">
        <v>42527</v>
      </c>
      <c r="C3703" s="25" t="s">
        <v>5291</v>
      </c>
      <c r="D3703" s="35"/>
      <c r="E3703" s="27"/>
      <c r="F3703" s="26">
        <v>42541</v>
      </c>
      <c r="G3703" s="33">
        <v>4</v>
      </c>
      <c r="H3703" s="27">
        <v>26</v>
      </c>
      <c r="I3703" s="126">
        <f>INDEX('TOL2008'!B:B,MATCH(A3703,'TOL2008'!A:A,0))</f>
        <v>24510</v>
      </c>
      <c r="J3703" s="133" t="str">
        <f>INDEX(Pääluokka!$H$2:$H$100,MATCH(VALUE(LEFT(Taulukko1[[#This Row],[TOL2008]],2)),Pääluokka!$G$2:$G$100,0))</f>
        <v>Teollisuus</v>
      </c>
      <c r="K3703" s="133" t="str">
        <f>INDEX(Pääluokka!$I$2:$I$100,MATCH(VALUE(LEFT(Taulukko1[[#This Row],[TOL2008]],2)),Pääluokka!$G$2:$G$100,0))</f>
        <v>Teollisuus (C-E)</v>
      </c>
      <c r="L3703" s="41">
        <f t="shared" si="577"/>
        <v>14</v>
      </c>
      <c r="M3703" s="43">
        <f t="shared" si="578"/>
        <v>42527</v>
      </c>
      <c r="N3703" s="43">
        <f t="shared" si="579"/>
        <v>42541</v>
      </c>
      <c r="O3703" s="43">
        <f t="shared" si="570"/>
        <v>42522</v>
      </c>
      <c r="P3703" s="43">
        <f t="shared" si="571"/>
        <v>42522</v>
      </c>
      <c r="Q3703" s="41">
        <f t="shared" si="572"/>
        <v>2016</v>
      </c>
      <c r="R3703" s="41">
        <f t="shared" si="573"/>
        <v>2016</v>
      </c>
      <c r="S3703" s="43" t="str">
        <f>YEAR(Taulukko1[[#This Row],[Alku KK]])&amp;"Q"&amp;ROUNDDOWN((MONTH(Taulukko1[[#This Row],[Alku KK]])-1)/3+1,0)</f>
        <v>2016Q2</v>
      </c>
      <c r="T3703" s="43" t="str">
        <f>YEAR(Taulukko1[[#This Row],[Loppu KK]])&amp;"Q"&amp;ROUNDDOWN((MONTH(Taulukko1[[#This Row],[Loppu KK]])-1)/3+1,0)</f>
        <v>2016Q2</v>
      </c>
      <c r="U3703" s="81">
        <f>IF(COUNT(Taulukko1[[#This Row],[Neuvottelujen alaiset ]])=1,Taulukko1[[#This Row],[Neuvottelujen alaiset ]],Taulukko1[[#This Row],[Vähennystarve]])</f>
        <v>26</v>
      </c>
      <c r="V3703" s="44" t="str">
        <f t="shared" si="574"/>
        <v>NA</v>
      </c>
      <c r="W3703" s="44">
        <f t="shared" si="575"/>
        <v>0.15384615384615385</v>
      </c>
      <c r="X3703" s="44" t="str">
        <f t="shared" si="576"/>
        <v>NA</v>
      </c>
      <c r="Y3703" s="90" t="b">
        <f>AND(MONTH(Taulukko1[[#This Row],[Alku PVM]] )=6,DAY(Taulukko1[[#This Row],[Alku PVM]] )&gt;19)</f>
        <v>0</v>
      </c>
      <c r="Z3703" s="90" t="b">
        <f>AND(MONTH(Taulukko1[[#This Row],[Loppu PVM]] )=6,DAY(Taulukko1[[#This Row],[Loppu PVM]] )&gt;19)</f>
        <v>1</v>
      </c>
      <c r="AA3703" s="90" t="b">
        <f>OR(MONTH(Taulukko1[[#This Row],[Alku PVM]] )&lt;=5,AND(MONTH(Taulukko1[[#This Row],[Alku PVM]] )=6,DAY(Taulukko1[[#This Row],[Alku PVM]] )&lt;20))</f>
        <v>1</v>
      </c>
      <c r="AB3703" s="90" t="b">
        <f>OR(MONTH(Taulukko1[[#This Row],[Loppu PVM]])&lt;=5,AND(MONTH(Taulukko1[[#This Row],[Loppu PVM]] )=6,DAY(Taulukko1[[#This Row],[Loppu PVM]])&lt;20))</f>
        <v>0</v>
      </c>
      <c r="AC3703" s="90" t="b">
        <f>OR(MONTH(Taulukko1[[#This Row],[Alku PVM]] )&lt;=3,AND(MONTH(Taulukko1[[#This Row],[Alku PVM]] )=3))</f>
        <v>0</v>
      </c>
      <c r="AD3703" s="90" t="b">
        <f>OR(MONTH(Taulukko1[[#This Row],[Loppu PVM]] )&lt;=3,AND(MONTH(Taulukko1[[#This Row],[Loppu PVM]] )=3))</f>
        <v>0</v>
      </c>
      <c r="AE3703" s="90" t="b">
        <f>OR(MONTH(Taulukko1[[#This Row],[Alku PVM]] )&lt;=9,AND(MONTH(Taulukko1[[#This Row],[Alku PVM]] )=9))</f>
        <v>1</v>
      </c>
      <c r="AF3703" s="90" t="b">
        <f>OR(MONTH(Taulukko1[[#This Row],[Loppu PVM]])&lt;=9,AND(MONTH(Taulukko1[[#This Row],[Loppu PVM]] )=9))</f>
        <v>1</v>
      </c>
      <c r="AG3703" s="90" t="b">
        <f>OR(MONTH(Taulukko1[[#This Row],[Alku PVM]] )&lt;=6,AND(MONTH(Taulukko1[[#This Row],[Alku PVM]] )=6))</f>
        <v>1</v>
      </c>
      <c r="AH3703" s="90" t="b">
        <f>OR(MONTH(Taulukko1[[#This Row],[Loppu PVM]])&lt;=6,AND(MONTH(Taulukko1[[#This Row],[Loppu PVM]] )=6))</f>
        <v>1</v>
      </c>
    </row>
    <row r="3704" spans="1:34">
      <c r="A3704" s="25" t="s">
        <v>215</v>
      </c>
      <c r="B3704" s="26">
        <v>42527</v>
      </c>
      <c r="C3704" s="25"/>
      <c r="D3704" s="35"/>
      <c r="E3704" s="27"/>
      <c r="F3704" s="26"/>
      <c r="G3704" s="33"/>
      <c r="H3704" s="27">
        <v>22</v>
      </c>
      <c r="I3704" s="126">
        <f>INDEX('TOL2008'!B:B,MATCH(A3704,'TOL2008'!A:A,0))</f>
        <v>23120</v>
      </c>
      <c r="J3704" s="133" t="str">
        <f>INDEX(Pääluokka!$H$2:$H$100,MATCH(VALUE(LEFT(Taulukko1[[#This Row],[TOL2008]],2)),Pääluokka!$G$2:$G$100,0))</f>
        <v>Teollisuus</v>
      </c>
      <c r="K3704" s="133" t="str">
        <f>INDEX(Pääluokka!$I$2:$I$100,MATCH(VALUE(LEFT(Taulukko1[[#This Row],[TOL2008]],2)),Pääluokka!$G$2:$G$100,0))</f>
        <v>Teollisuus (C-E)</v>
      </c>
      <c r="L3704" s="41" t="str">
        <f t="shared" si="577"/>
        <v>NA</v>
      </c>
      <c r="M3704" s="43">
        <f t="shared" si="578"/>
        <v>42527</v>
      </c>
      <c r="N3704" s="43">
        <f t="shared" si="579"/>
        <v>42578</v>
      </c>
      <c r="O3704" s="43">
        <f t="shared" si="570"/>
        <v>42522</v>
      </c>
      <c r="P3704" s="43">
        <f t="shared" si="571"/>
        <v>42552</v>
      </c>
      <c r="Q3704" s="41">
        <f t="shared" si="572"/>
        <v>2016</v>
      </c>
      <c r="R3704" s="41">
        <f t="shared" si="573"/>
        <v>2016</v>
      </c>
      <c r="S3704" s="43" t="str">
        <f>YEAR(Taulukko1[[#This Row],[Alku KK]])&amp;"Q"&amp;ROUNDDOWN((MONTH(Taulukko1[[#This Row],[Alku KK]])-1)/3+1,0)</f>
        <v>2016Q2</v>
      </c>
      <c r="T3704" s="43" t="str">
        <f>YEAR(Taulukko1[[#This Row],[Loppu KK]])&amp;"Q"&amp;ROUNDDOWN((MONTH(Taulukko1[[#This Row],[Loppu KK]])-1)/3+1,0)</f>
        <v>2016Q3</v>
      </c>
      <c r="U3704" s="81">
        <f>IF(COUNT(Taulukko1[[#This Row],[Neuvottelujen alaiset ]])=1,Taulukko1[[#This Row],[Neuvottelujen alaiset ]],Taulukko1[[#This Row],[Vähennystarve]])</f>
        <v>22</v>
      </c>
      <c r="V3704" s="44" t="str">
        <f t="shared" si="574"/>
        <v>NA</v>
      </c>
      <c r="W3704" s="44" t="str">
        <f t="shared" si="575"/>
        <v>NA</v>
      </c>
      <c r="X3704" s="44" t="str">
        <f t="shared" si="576"/>
        <v>NA</v>
      </c>
      <c r="Y3704" s="90" t="b">
        <f>AND(MONTH(Taulukko1[[#This Row],[Alku PVM]] )=6,DAY(Taulukko1[[#This Row],[Alku PVM]] )&gt;19)</f>
        <v>0</v>
      </c>
      <c r="Z3704" s="90" t="b">
        <f>AND(MONTH(Taulukko1[[#This Row],[Loppu PVM]] )=6,DAY(Taulukko1[[#This Row],[Loppu PVM]] )&gt;19)</f>
        <v>0</v>
      </c>
      <c r="AA3704" s="90" t="b">
        <f>OR(MONTH(Taulukko1[[#This Row],[Alku PVM]] )&lt;=5,AND(MONTH(Taulukko1[[#This Row],[Alku PVM]] )=6,DAY(Taulukko1[[#This Row],[Alku PVM]] )&lt;20))</f>
        <v>1</v>
      </c>
      <c r="AB3704" s="90" t="b">
        <f>OR(MONTH(Taulukko1[[#This Row],[Loppu PVM]])&lt;=5,AND(MONTH(Taulukko1[[#This Row],[Loppu PVM]] )=6,DAY(Taulukko1[[#This Row],[Loppu PVM]])&lt;20))</f>
        <v>0</v>
      </c>
      <c r="AC3704" s="90" t="b">
        <f>OR(MONTH(Taulukko1[[#This Row],[Alku PVM]] )&lt;=3,AND(MONTH(Taulukko1[[#This Row],[Alku PVM]] )=3))</f>
        <v>0</v>
      </c>
      <c r="AD3704" s="90" t="b">
        <f>OR(MONTH(Taulukko1[[#This Row],[Loppu PVM]] )&lt;=3,AND(MONTH(Taulukko1[[#This Row],[Loppu PVM]] )=3))</f>
        <v>0</v>
      </c>
      <c r="AE3704" s="90" t="b">
        <f>OR(MONTH(Taulukko1[[#This Row],[Alku PVM]] )&lt;=9,AND(MONTH(Taulukko1[[#This Row],[Alku PVM]] )=9))</f>
        <v>1</v>
      </c>
      <c r="AF3704" s="90" t="b">
        <f>OR(MONTH(Taulukko1[[#This Row],[Loppu PVM]])&lt;=9,AND(MONTH(Taulukko1[[#This Row],[Loppu PVM]] )=9))</f>
        <v>1</v>
      </c>
      <c r="AG3704" s="90" t="b">
        <f>OR(MONTH(Taulukko1[[#This Row],[Alku PVM]] )&lt;=6,AND(MONTH(Taulukko1[[#This Row],[Alku PVM]] )=6))</f>
        <v>1</v>
      </c>
      <c r="AH3704" s="90" t="b">
        <f>OR(MONTH(Taulukko1[[#This Row],[Loppu PVM]])&lt;=6,AND(MONTH(Taulukko1[[#This Row],[Loppu PVM]] )=6))</f>
        <v>0</v>
      </c>
    </row>
    <row r="3705" spans="1:34">
      <c r="A3705" s="82" t="s">
        <v>5288</v>
      </c>
      <c r="B3705" s="83">
        <v>42528</v>
      </c>
      <c r="C3705" s="25" t="s">
        <v>5289</v>
      </c>
      <c r="D3705" s="84"/>
      <c r="E3705" s="85"/>
      <c r="F3705" s="83"/>
      <c r="G3705" s="86"/>
      <c r="H3705" s="85">
        <v>50</v>
      </c>
      <c r="I3705" s="130">
        <f>INDEX('TOL2008'!B:B,MATCH(A3705,'TOL2008'!A:A,0))</f>
        <v>47301</v>
      </c>
      <c r="J3705" s="131" t="str">
        <f>INDEX(Pääluokka!$H$2:$H$100,MATCH(VALUE(LEFT(Taulukko1[[#This Row],[TOL2008]],2)),Pääluokka!$G$2:$G$100,0))</f>
        <v>Tukku- ja vähittäiskauppa; moottoriajoneuvojen ja moottoripyörien korjaus</v>
      </c>
      <c r="K3705" s="131" t="str">
        <f>INDEX(Pääluokka!$I$2:$I$100,MATCH(VALUE(LEFT(Taulukko1[[#This Row],[TOL2008]],2)),Pääluokka!$G$2:$G$100,0))</f>
        <v>Palvelualat (G-N, R, S)</v>
      </c>
      <c r="L3705" s="87" t="str">
        <f t="shared" si="577"/>
        <v>NA</v>
      </c>
      <c r="M3705" s="88">
        <f t="shared" si="578"/>
        <v>42528</v>
      </c>
      <c r="N3705" s="88">
        <f t="shared" si="579"/>
        <v>42579</v>
      </c>
      <c r="O3705" s="88">
        <f t="shared" si="570"/>
        <v>42522</v>
      </c>
      <c r="P3705" s="88">
        <f t="shared" si="571"/>
        <v>42552</v>
      </c>
      <c r="Q3705" s="41">
        <f t="shared" si="572"/>
        <v>2016</v>
      </c>
      <c r="R3705" s="41">
        <f t="shared" si="573"/>
        <v>2016</v>
      </c>
      <c r="S3705" s="88" t="str">
        <f>YEAR(Taulukko1[[#This Row],[Alku KK]])&amp;"Q"&amp;ROUNDDOWN((MONTH(Taulukko1[[#This Row],[Alku KK]])-1)/3+1,0)</f>
        <v>2016Q2</v>
      </c>
      <c r="T3705" s="88" t="str">
        <f>YEAR(Taulukko1[[#This Row],[Loppu KK]])&amp;"Q"&amp;ROUNDDOWN((MONTH(Taulukko1[[#This Row],[Loppu KK]])-1)/3+1,0)</f>
        <v>2016Q3</v>
      </c>
      <c r="U3705" s="89">
        <f>IF(COUNT(Taulukko1[[#This Row],[Neuvottelujen alaiset ]])=1,Taulukko1[[#This Row],[Neuvottelujen alaiset ]],Taulukko1[[#This Row],[Vähennystarve]])</f>
        <v>50</v>
      </c>
      <c r="V3705" s="90" t="str">
        <f t="shared" si="574"/>
        <v>NA</v>
      </c>
      <c r="W3705" s="90" t="str">
        <f t="shared" si="575"/>
        <v>NA</v>
      </c>
      <c r="X3705" s="90" t="str">
        <f t="shared" si="576"/>
        <v>NA</v>
      </c>
      <c r="Y3705" s="90" t="b">
        <f>AND(MONTH(Taulukko1[[#This Row],[Alku PVM]] )=6,DAY(Taulukko1[[#This Row],[Alku PVM]] )&gt;19)</f>
        <v>0</v>
      </c>
      <c r="Z3705" s="90" t="b">
        <f>AND(MONTH(Taulukko1[[#This Row],[Loppu PVM]] )=6,DAY(Taulukko1[[#This Row],[Loppu PVM]] )&gt;19)</f>
        <v>0</v>
      </c>
      <c r="AA3705" s="90" t="b">
        <f>OR(MONTH(Taulukko1[[#This Row],[Alku PVM]] )&lt;=5,AND(MONTH(Taulukko1[[#This Row],[Alku PVM]] )=6,DAY(Taulukko1[[#This Row],[Alku PVM]] )&lt;20))</f>
        <v>1</v>
      </c>
      <c r="AB3705" s="90" t="b">
        <f>OR(MONTH(Taulukko1[[#This Row],[Loppu PVM]])&lt;=5,AND(MONTH(Taulukko1[[#This Row],[Loppu PVM]] )=6,DAY(Taulukko1[[#This Row],[Loppu PVM]])&lt;20))</f>
        <v>0</v>
      </c>
      <c r="AC3705" s="90" t="b">
        <f>OR(MONTH(Taulukko1[[#This Row],[Alku PVM]] )&lt;=3,AND(MONTH(Taulukko1[[#This Row],[Alku PVM]] )=3))</f>
        <v>0</v>
      </c>
      <c r="AD3705" s="90" t="b">
        <f>OR(MONTH(Taulukko1[[#This Row],[Loppu PVM]] )&lt;=3,AND(MONTH(Taulukko1[[#This Row],[Loppu PVM]] )=3))</f>
        <v>0</v>
      </c>
      <c r="AE3705" s="90" t="b">
        <f>OR(MONTH(Taulukko1[[#This Row],[Alku PVM]] )&lt;=9,AND(MONTH(Taulukko1[[#This Row],[Alku PVM]] )=9))</f>
        <v>1</v>
      </c>
      <c r="AF3705" s="90" t="b">
        <f>OR(MONTH(Taulukko1[[#This Row],[Loppu PVM]])&lt;=9,AND(MONTH(Taulukko1[[#This Row],[Loppu PVM]] )=9))</f>
        <v>1</v>
      </c>
      <c r="AG3705" s="90" t="b">
        <f>OR(MONTH(Taulukko1[[#This Row],[Alku PVM]] )&lt;=6,AND(MONTH(Taulukko1[[#This Row],[Alku PVM]] )=6))</f>
        <v>1</v>
      </c>
      <c r="AH3705" s="90" t="b">
        <f>OR(MONTH(Taulukko1[[#This Row],[Loppu PVM]])&lt;=6,AND(MONTH(Taulukko1[[#This Row],[Loppu PVM]] )=6))</f>
        <v>0</v>
      </c>
    </row>
    <row r="3706" spans="1:34">
      <c r="A3706" s="25" t="s">
        <v>4560</v>
      </c>
      <c r="B3706" s="26">
        <v>42529</v>
      </c>
      <c r="C3706" s="25" t="s">
        <v>5292</v>
      </c>
      <c r="D3706" s="35"/>
      <c r="E3706" s="27">
        <v>370</v>
      </c>
      <c r="F3706" s="26">
        <v>42613</v>
      </c>
      <c r="G3706" s="33">
        <v>232</v>
      </c>
      <c r="H3706" s="27">
        <v>540</v>
      </c>
      <c r="I3706" s="126">
        <f>INDEX('TOL2008'!B:B,MATCH(A3706,'TOL2008'!A:A,0))</f>
        <v>53100</v>
      </c>
      <c r="J3706" s="133" t="str">
        <f>INDEX(Pääluokka!$H$2:$H$100,MATCH(VALUE(LEFT(Taulukko1[[#This Row],[TOL2008]],2)),Pääluokka!$G$2:$G$100,0))</f>
        <v>Kuljetus ja varastointi</v>
      </c>
      <c r="K3706" s="133" t="str">
        <f>INDEX(Pääluokka!$I$2:$I$100,MATCH(VALUE(LEFT(Taulukko1[[#This Row],[TOL2008]],2)),Pääluokka!$G$2:$G$100,0))</f>
        <v>Palvelualat (G-N, R, S)</v>
      </c>
      <c r="L3706" s="41">
        <f t="shared" si="577"/>
        <v>84</v>
      </c>
      <c r="M3706" s="43">
        <f t="shared" si="578"/>
        <v>42529</v>
      </c>
      <c r="N3706" s="43">
        <f t="shared" si="579"/>
        <v>42613</v>
      </c>
      <c r="O3706" s="43">
        <f t="shared" si="570"/>
        <v>42522</v>
      </c>
      <c r="P3706" s="43">
        <f t="shared" si="571"/>
        <v>42583</v>
      </c>
      <c r="Q3706" s="41">
        <f t="shared" si="572"/>
        <v>2016</v>
      </c>
      <c r="R3706" s="41">
        <f t="shared" si="573"/>
        <v>2016</v>
      </c>
      <c r="S3706" s="43" t="str">
        <f>YEAR(Taulukko1[[#This Row],[Alku KK]])&amp;"Q"&amp;ROUNDDOWN((MONTH(Taulukko1[[#This Row],[Alku KK]])-1)/3+1,0)</f>
        <v>2016Q2</v>
      </c>
      <c r="T3706" s="43" t="str">
        <f>YEAR(Taulukko1[[#This Row],[Loppu KK]])&amp;"Q"&amp;ROUNDDOWN((MONTH(Taulukko1[[#This Row],[Loppu KK]])-1)/3+1,0)</f>
        <v>2016Q3</v>
      </c>
      <c r="U3706" s="81">
        <f>IF(COUNT(Taulukko1[[#This Row],[Neuvottelujen alaiset ]])=1,Taulukko1[[#This Row],[Neuvottelujen alaiset ]],Taulukko1[[#This Row],[Vähennystarve]])</f>
        <v>540</v>
      </c>
      <c r="V3706" s="44">
        <f t="shared" si="574"/>
        <v>0.68518518518518523</v>
      </c>
      <c r="W3706" s="44">
        <f t="shared" si="575"/>
        <v>0.42962962962962964</v>
      </c>
      <c r="X3706" s="44">
        <f t="shared" si="576"/>
        <v>0.62702702702702706</v>
      </c>
      <c r="Y3706" s="90" t="b">
        <f>AND(MONTH(Taulukko1[[#This Row],[Alku PVM]] )=6,DAY(Taulukko1[[#This Row],[Alku PVM]] )&gt;19)</f>
        <v>0</v>
      </c>
      <c r="Z3706" s="90" t="b">
        <f>AND(MONTH(Taulukko1[[#This Row],[Loppu PVM]] )=6,DAY(Taulukko1[[#This Row],[Loppu PVM]] )&gt;19)</f>
        <v>0</v>
      </c>
      <c r="AA3706" s="90" t="b">
        <f>OR(MONTH(Taulukko1[[#This Row],[Alku PVM]] )&lt;=5,AND(MONTH(Taulukko1[[#This Row],[Alku PVM]] )=6,DAY(Taulukko1[[#This Row],[Alku PVM]] )&lt;20))</f>
        <v>1</v>
      </c>
      <c r="AB3706" s="90" t="b">
        <f>OR(MONTH(Taulukko1[[#This Row],[Loppu PVM]])&lt;=5,AND(MONTH(Taulukko1[[#This Row],[Loppu PVM]] )=6,DAY(Taulukko1[[#This Row],[Loppu PVM]])&lt;20))</f>
        <v>0</v>
      </c>
      <c r="AC3706" s="90" t="b">
        <f>OR(MONTH(Taulukko1[[#This Row],[Alku PVM]] )&lt;=3,AND(MONTH(Taulukko1[[#This Row],[Alku PVM]] )=3))</f>
        <v>0</v>
      </c>
      <c r="AD3706" s="90" t="b">
        <f>OR(MONTH(Taulukko1[[#This Row],[Loppu PVM]] )&lt;=3,AND(MONTH(Taulukko1[[#This Row],[Loppu PVM]] )=3))</f>
        <v>0</v>
      </c>
      <c r="AE3706" s="90" t="b">
        <f>OR(MONTH(Taulukko1[[#This Row],[Alku PVM]] )&lt;=9,AND(MONTH(Taulukko1[[#This Row],[Alku PVM]] )=9))</f>
        <v>1</v>
      </c>
      <c r="AF3706" s="90" t="b">
        <f>OR(MONTH(Taulukko1[[#This Row],[Loppu PVM]])&lt;=9,AND(MONTH(Taulukko1[[#This Row],[Loppu PVM]] )=9))</f>
        <v>1</v>
      </c>
      <c r="AG3706" s="90" t="b">
        <f>OR(MONTH(Taulukko1[[#This Row],[Alku PVM]] )&lt;=6,AND(MONTH(Taulukko1[[#This Row],[Alku PVM]] )=6))</f>
        <v>1</v>
      </c>
      <c r="AH3706" s="90" t="b">
        <f>OR(MONTH(Taulukko1[[#This Row],[Loppu PVM]])&lt;=6,AND(MONTH(Taulukko1[[#This Row],[Loppu PVM]] )=6))</f>
        <v>0</v>
      </c>
    </row>
    <row r="3707" spans="1:34">
      <c r="A3707" s="82" t="s">
        <v>4459</v>
      </c>
      <c r="B3707" s="83">
        <v>42529</v>
      </c>
      <c r="C3707" s="82" t="s">
        <v>5299</v>
      </c>
      <c r="D3707" s="84"/>
      <c r="E3707" s="85">
        <v>40</v>
      </c>
      <c r="F3707" s="83">
        <v>42542</v>
      </c>
      <c r="G3707" s="86">
        <v>37</v>
      </c>
      <c r="H3707" s="85">
        <v>70</v>
      </c>
      <c r="I3707" s="130">
        <f>INDEX('TOL2008'!B:B,MATCH(A3707,'TOL2008'!A:A,0))</f>
        <v>13921</v>
      </c>
      <c r="J3707" s="131" t="str">
        <f>INDEX(Pääluokka!$H$2:$H$100,MATCH(VALUE(LEFT(Taulukko1[[#This Row],[TOL2008]],2)),Pääluokka!$G$2:$G$100,0))</f>
        <v>Teollisuus</v>
      </c>
      <c r="K3707" s="131" t="str">
        <f>INDEX(Pääluokka!$I$2:$I$100,MATCH(VALUE(LEFT(Taulukko1[[#This Row],[TOL2008]],2)),Pääluokka!$G$2:$G$100,0))</f>
        <v>Teollisuus (C-E)</v>
      </c>
      <c r="L3707" s="87">
        <f t="shared" si="577"/>
        <v>13</v>
      </c>
      <c r="M3707" s="88">
        <f t="shared" si="578"/>
        <v>42529</v>
      </c>
      <c r="N3707" s="88">
        <f t="shared" si="579"/>
        <v>42542</v>
      </c>
      <c r="O3707" s="88">
        <f t="shared" si="570"/>
        <v>42522</v>
      </c>
      <c r="P3707" s="88">
        <f t="shared" si="571"/>
        <v>42522</v>
      </c>
      <c r="Q3707" s="41">
        <f t="shared" si="572"/>
        <v>2016</v>
      </c>
      <c r="R3707" s="41">
        <f t="shared" si="573"/>
        <v>2016</v>
      </c>
      <c r="S3707" s="88" t="str">
        <f>YEAR(Taulukko1[[#This Row],[Alku KK]])&amp;"Q"&amp;ROUNDDOWN((MONTH(Taulukko1[[#This Row],[Alku KK]])-1)/3+1,0)</f>
        <v>2016Q2</v>
      </c>
      <c r="T3707" s="88" t="str">
        <f>YEAR(Taulukko1[[#This Row],[Loppu KK]])&amp;"Q"&amp;ROUNDDOWN((MONTH(Taulukko1[[#This Row],[Loppu KK]])-1)/3+1,0)</f>
        <v>2016Q2</v>
      </c>
      <c r="U3707" s="89">
        <f>IF(COUNT(Taulukko1[[#This Row],[Neuvottelujen alaiset ]])=1,Taulukko1[[#This Row],[Neuvottelujen alaiset ]],Taulukko1[[#This Row],[Vähennystarve]])</f>
        <v>70</v>
      </c>
      <c r="V3707" s="90">
        <f t="shared" si="574"/>
        <v>0.5714285714285714</v>
      </c>
      <c r="W3707" s="90">
        <f t="shared" si="575"/>
        <v>0.52857142857142858</v>
      </c>
      <c r="X3707" s="90">
        <f t="shared" si="576"/>
        <v>0.92500000000000004</v>
      </c>
      <c r="Y3707" s="90" t="b">
        <f>AND(MONTH(Taulukko1[[#This Row],[Alku PVM]] )=6,DAY(Taulukko1[[#This Row],[Alku PVM]] )&gt;19)</f>
        <v>0</v>
      </c>
      <c r="Z3707" s="90" t="b">
        <f>AND(MONTH(Taulukko1[[#This Row],[Loppu PVM]] )=6,DAY(Taulukko1[[#This Row],[Loppu PVM]] )&gt;19)</f>
        <v>1</v>
      </c>
      <c r="AA3707" s="90" t="b">
        <f>OR(MONTH(Taulukko1[[#This Row],[Alku PVM]] )&lt;=5,AND(MONTH(Taulukko1[[#This Row],[Alku PVM]] )=6,DAY(Taulukko1[[#This Row],[Alku PVM]] )&lt;20))</f>
        <v>1</v>
      </c>
      <c r="AB3707" s="90" t="b">
        <f>OR(MONTH(Taulukko1[[#This Row],[Loppu PVM]])&lt;=5,AND(MONTH(Taulukko1[[#This Row],[Loppu PVM]] )=6,DAY(Taulukko1[[#This Row],[Loppu PVM]])&lt;20))</f>
        <v>0</v>
      </c>
      <c r="AC3707" s="90" t="b">
        <f>OR(MONTH(Taulukko1[[#This Row],[Alku PVM]] )&lt;=3,AND(MONTH(Taulukko1[[#This Row],[Alku PVM]] )=3))</f>
        <v>0</v>
      </c>
      <c r="AD3707" s="90" t="b">
        <f>OR(MONTH(Taulukko1[[#This Row],[Loppu PVM]] )&lt;=3,AND(MONTH(Taulukko1[[#This Row],[Loppu PVM]] )=3))</f>
        <v>0</v>
      </c>
      <c r="AE3707" s="90" t="b">
        <f>OR(MONTH(Taulukko1[[#This Row],[Alku PVM]] )&lt;=9,AND(MONTH(Taulukko1[[#This Row],[Alku PVM]] )=9))</f>
        <v>1</v>
      </c>
      <c r="AF3707" s="90" t="b">
        <f>OR(MONTH(Taulukko1[[#This Row],[Loppu PVM]])&lt;=9,AND(MONTH(Taulukko1[[#This Row],[Loppu PVM]] )=9))</f>
        <v>1</v>
      </c>
      <c r="AG3707" s="90" t="b">
        <f>OR(MONTH(Taulukko1[[#This Row],[Alku PVM]] )&lt;=6,AND(MONTH(Taulukko1[[#This Row],[Alku PVM]] )=6))</f>
        <v>1</v>
      </c>
      <c r="AH3707" s="90" t="b">
        <f>OR(MONTH(Taulukko1[[#This Row],[Loppu PVM]])&lt;=6,AND(MONTH(Taulukko1[[#This Row],[Loppu PVM]] )=6))</f>
        <v>1</v>
      </c>
    </row>
    <row r="3708" spans="1:34">
      <c r="A3708" s="82" t="s">
        <v>5293</v>
      </c>
      <c r="B3708" s="83">
        <v>42530</v>
      </c>
      <c r="C3708" s="82" t="s">
        <v>5294</v>
      </c>
      <c r="D3708" s="84"/>
      <c r="E3708" s="85">
        <v>2</v>
      </c>
      <c r="F3708" s="83"/>
      <c r="G3708" s="86"/>
      <c r="H3708" s="85">
        <v>2</v>
      </c>
      <c r="I3708" s="130">
        <f>INDEX('TOL2008'!B:B,MATCH(A3708,'TOL2008'!A:A,0))</f>
        <v>58130</v>
      </c>
      <c r="J3708" s="131" t="str">
        <f>INDEX(Pääluokka!$H$2:$H$100,MATCH(VALUE(LEFT(Taulukko1[[#This Row],[TOL2008]],2)),Pääluokka!$G$2:$G$100,0))</f>
        <v>Informaatio ja viestintä</v>
      </c>
      <c r="K3708" s="131" t="str">
        <f>INDEX(Pääluokka!$I$2:$I$100,MATCH(VALUE(LEFT(Taulukko1[[#This Row],[TOL2008]],2)),Pääluokka!$G$2:$G$100,0))</f>
        <v>Palvelualat (G-N, R, S)</v>
      </c>
      <c r="L3708" s="87" t="str">
        <f t="shared" si="577"/>
        <v>NA</v>
      </c>
      <c r="M3708" s="88">
        <f t="shared" si="578"/>
        <v>42530</v>
      </c>
      <c r="N3708" s="88">
        <f t="shared" si="579"/>
        <v>42581</v>
      </c>
      <c r="O3708" s="88">
        <f t="shared" si="570"/>
        <v>42522</v>
      </c>
      <c r="P3708" s="88">
        <f t="shared" si="571"/>
        <v>42552</v>
      </c>
      <c r="Q3708" s="41">
        <f t="shared" si="572"/>
        <v>2016</v>
      </c>
      <c r="R3708" s="41">
        <f t="shared" si="573"/>
        <v>2016</v>
      </c>
      <c r="S3708" s="88" t="str">
        <f>YEAR(Taulukko1[[#This Row],[Alku KK]])&amp;"Q"&amp;ROUNDDOWN((MONTH(Taulukko1[[#This Row],[Alku KK]])-1)/3+1,0)</f>
        <v>2016Q2</v>
      </c>
      <c r="T3708" s="88" t="str">
        <f>YEAR(Taulukko1[[#This Row],[Loppu KK]])&amp;"Q"&amp;ROUNDDOWN((MONTH(Taulukko1[[#This Row],[Loppu KK]])-1)/3+1,0)</f>
        <v>2016Q3</v>
      </c>
      <c r="U3708" s="89">
        <f>IF(COUNT(Taulukko1[[#This Row],[Neuvottelujen alaiset ]])=1,Taulukko1[[#This Row],[Neuvottelujen alaiset ]],Taulukko1[[#This Row],[Vähennystarve]])</f>
        <v>2</v>
      </c>
      <c r="V3708" s="90">
        <f t="shared" si="574"/>
        <v>1</v>
      </c>
      <c r="W3708" s="90" t="str">
        <f t="shared" si="575"/>
        <v>NA</v>
      </c>
      <c r="X3708" s="90" t="str">
        <f t="shared" si="576"/>
        <v>NA</v>
      </c>
      <c r="Y3708" s="90" t="b">
        <f>AND(MONTH(Taulukko1[[#This Row],[Alku PVM]] )=6,DAY(Taulukko1[[#This Row],[Alku PVM]] )&gt;19)</f>
        <v>0</v>
      </c>
      <c r="Z3708" s="90" t="b">
        <f>AND(MONTH(Taulukko1[[#This Row],[Loppu PVM]] )=6,DAY(Taulukko1[[#This Row],[Loppu PVM]] )&gt;19)</f>
        <v>0</v>
      </c>
      <c r="AA3708" s="90" t="b">
        <f>OR(MONTH(Taulukko1[[#This Row],[Alku PVM]] )&lt;=5,AND(MONTH(Taulukko1[[#This Row],[Alku PVM]] )=6,DAY(Taulukko1[[#This Row],[Alku PVM]] )&lt;20))</f>
        <v>1</v>
      </c>
      <c r="AB3708" s="90" t="b">
        <f>OR(MONTH(Taulukko1[[#This Row],[Loppu PVM]])&lt;=5,AND(MONTH(Taulukko1[[#This Row],[Loppu PVM]] )=6,DAY(Taulukko1[[#This Row],[Loppu PVM]])&lt;20))</f>
        <v>0</v>
      </c>
      <c r="AC3708" s="90" t="b">
        <f>OR(MONTH(Taulukko1[[#This Row],[Alku PVM]] )&lt;=3,AND(MONTH(Taulukko1[[#This Row],[Alku PVM]] )=3))</f>
        <v>0</v>
      </c>
      <c r="AD3708" s="90" t="b">
        <f>OR(MONTH(Taulukko1[[#This Row],[Loppu PVM]] )&lt;=3,AND(MONTH(Taulukko1[[#This Row],[Loppu PVM]] )=3))</f>
        <v>0</v>
      </c>
      <c r="AE3708" s="90" t="b">
        <f>OR(MONTH(Taulukko1[[#This Row],[Alku PVM]] )&lt;=9,AND(MONTH(Taulukko1[[#This Row],[Alku PVM]] )=9))</f>
        <v>1</v>
      </c>
      <c r="AF3708" s="90" t="b">
        <f>OR(MONTH(Taulukko1[[#This Row],[Loppu PVM]])&lt;=9,AND(MONTH(Taulukko1[[#This Row],[Loppu PVM]] )=9))</f>
        <v>1</v>
      </c>
      <c r="AG3708" s="90" t="b">
        <f>OR(MONTH(Taulukko1[[#This Row],[Alku PVM]] )&lt;=6,AND(MONTH(Taulukko1[[#This Row],[Alku PVM]] )=6))</f>
        <v>1</v>
      </c>
      <c r="AH3708" s="90" t="b">
        <f>OR(MONTH(Taulukko1[[#This Row],[Loppu PVM]])&lt;=6,AND(MONTH(Taulukko1[[#This Row],[Loppu PVM]] )=6))</f>
        <v>0</v>
      </c>
    </row>
    <row r="3709" spans="1:34">
      <c r="A3709" s="82" t="s">
        <v>5293</v>
      </c>
      <c r="B3709" s="83">
        <v>42530</v>
      </c>
      <c r="C3709" s="82" t="s">
        <v>5295</v>
      </c>
      <c r="D3709" s="84"/>
      <c r="E3709" s="85"/>
      <c r="F3709" s="83"/>
      <c r="G3709" s="86"/>
      <c r="H3709" s="85"/>
      <c r="I3709" s="130">
        <f>INDEX('TOL2008'!B:B,MATCH(A3709,'TOL2008'!A:A,0))</f>
        <v>58130</v>
      </c>
      <c r="J3709" s="131" t="str">
        <f>INDEX(Pääluokka!$H$2:$H$100,MATCH(VALUE(LEFT(Taulukko1[[#This Row],[TOL2008]],2)),Pääluokka!$G$2:$G$100,0))</f>
        <v>Informaatio ja viestintä</v>
      </c>
      <c r="K3709" s="131" t="str">
        <f>INDEX(Pääluokka!$I$2:$I$100,MATCH(VALUE(LEFT(Taulukko1[[#This Row],[TOL2008]],2)),Pääluokka!$G$2:$G$100,0))</f>
        <v>Palvelualat (G-N, R, S)</v>
      </c>
      <c r="L3709" s="87" t="str">
        <f t="shared" si="577"/>
        <v>NA</v>
      </c>
      <c r="M3709" s="88">
        <f t="shared" si="578"/>
        <v>42530</v>
      </c>
      <c r="N3709" s="88">
        <f t="shared" si="579"/>
        <v>42581</v>
      </c>
      <c r="O3709" s="88">
        <f t="shared" si="570"/>
        <v>42522</v>
      </c>
      <c r="P3709" s="88">
        <f t="shared" si="571"/>
        <v>42552</v>
      </c>
      <c r="Q3709" s="41">
        <f t="shared" si="572"/>
        <v>2016</v>
      </c>
      <c r="R3709" s="41">
        <f t="shared" si="573"/>
        <v>2016</v>
      </c>
      <c r="S3709" s="88" t="str">
        <f>YEAR(Taulukko1[[#This Row],[Alku KK]])&amp;"Q"&amp;ROUNDDOWN((MONTH(Taulukko1[[#This Row],[Alku KK]])-1)/3+1,0)</f>
        <v>2016Q2</v>
      </c>
      <c r="T3709" s="88" t="str">
        <f>YEAR(Taulukko1[[#This Row],[Loppu KK]])&amp;"Q"&amp;ROUNDDOWN((MONTH(Taulukko1[[#This Row],[Loppu KK]])-1)/3+1,0)</f>
        <v>2016Q3</v>
      </c>
      <c r="U3709" s="89">
        <f>IF(COUNT(Taulukko1[[#This Row],[Neuvottelujen alaiset ]])=1,Taulukko1[[#This Row],[Neuvottelujen alaiset ]],Taulukko1[[#This Row],[Vähennystarve]])</f>
        <v>0</v>
      </c>
      <c r="V3709" s="90" t="str">
        <f t="shared" si="574"/>
        <v>NA</v>
      </c>
      <c r="W3709" s="90" t="str">
        <f t="shared" si="575"/>
        <v>NA</v>
      </c>
      <c r="X3709" s="90" t="str">
        <f t="shared" si="576"/>
        <v>NA</v>
      </c>
      <c r="Y3709" s="90" t="b">
        <f>AND(MONTH(Taulukko1[[#This Row],[Alku PVM]] )=6,DAY(Taulukko1[[#This Row],[Alku PVM]] )&gt;19)</f>
        <v>0</v>
      </c>
      <c r="Z3709" s="90" t="b">
        <f>AND(MONTH(Taulukko1[[#This Row],[Loppu PVM]] )=6,DAY(Taulukko1[[#This Row],[Loppu PVM]] )&gt;19)</f>
        <v>0</v>
      </c>
      <c r="AA3709" s="90" t="b">
        <f>OR(MONTH(Taulukko1[[#This Row],[Alku PVM]] )&lt;=5,AND(MONTH(Taulukko1[[#This Row],[Alku PVM]] )=6,DAY(Taulukko1[[#This Row],[Alku PVM]] )&lt;20))</f>
        <v>1</v>
      </c>
      <c r="AB3709" s="90" t="b">
        <f>OR(MONTH(Taulukko1[[#This Row],[Loppu PVM]])&lt;=5,AND(MONTH(Taulukko1[[#This Row],[Loppu PVM]] )=6,DAY(Taulukko1[[#This Row],[Loppu PVM]])&lt;20))</f>
        <v>0</v>
      </c>
      <c r="AC3709" s="90" t="b">
        <f>OR(MONTH(Taulukko1[[#This Row],[Alku PVM]] )&lt;=3,AND(MONTH(Taulukko1[[#This Row],[Alku PVM]] )=3))</f>
        <v>0</v>
      </c>
      <c r="AD3709" s="90" t="b">
        <f>OR(MONTH(Taulukko1[[#This Row],[Loppu PVM]] )&lt;=3,AND(MONTH(Taulukko1[[#This Row],[Loppu PVM]] )=3))</f>
        <v>0</v>
      </c>
      <c r="AE3709" s="90" t="b">
        <f>OR(MONTH(Taulukko1[[#This Row],[Alku PVM]] )&lt;=9,AND(MONTH(Taulukko1[[#This Row],[Alku PVM]] )=9))</f>
        <v>1</v>
      </c>
      <c r="AF3709" s="90" t="b">
        <f>OR(MONTH(Taulukko1[[#This Row],[Loppu PVM]])&lt;=9,AND(MONTH(Taulukko1[[#This Row],[Loppu PVM]] )=9))</f>
        <v>1</v>
      </c>
      <c r="AG3709" s="90" t="b">
        <f>OR(MONTH(Taulukko1[[#This Row],[Alku PVM]] )&lt;=6,AND(MONTH(Taulukko1[[#This Row],[Alku PVM]] )=6))</f>
        <v>1</v>
      </c>
      <c r="AH3709" s="90" t="b">
        <f>OR(MONTH(Taulukko1[[#This Row],[Loppu PVM]])&lt;=6,AND(MONTH(Taulukko1[[#This Row],[Loppu PVM]] )=6))</f>
        <v>0</v>
      </c>
    </row>
    <row r="3710" spans="1:34">
      <c r="A3710" s="82" t="s">
        <v>2381</v>
      </c>
      <c r="B3710" s="83">
        <v>42534</v>
      </c>
      <c r="C3710" s="21" t="s">
        <v>5297</v>
      </c>
      <c r="D3710" s="84"/>
      <c r="E3710" s="85">
        <v>380</v>
      </c>
      <c r="F3710" s="83">
        <v>42595</v>
      </c>
      <c r="G3710" s="86">
        <v>300</v>
      </c>
      <c r="H3710" s="85">
        <v>3000</v>
      </c>
      <c r="I3710" s="130">
        <f>INDEX('TOL2008'!B:B,MATCH(A3710,'TOL2008'!A:A,0))</f>
        <v>47192</v>
      </c>
      <c r="J3710" s="131" t="str">
        <f>INDEX(Pääluokka!$H$2:$H$100,MATCH(VALUE(LEFT(Taulukko1[[#This Row],[TOL2008]],2)),Pääluokka!$G$2:$G$100,0))</f>
        <v>Tukku- ja vähittäiskauppa; moottoriajoneuvojen ja moottoripyörien korjaus</v>
      </c>
      <c r="K3710" s="131" t="str">
        <f>INDEX(Pääluokka!$I$2:$I$100,MATCH(VALUE(LEFT(Taulukko1[[#This Row],[TOL2008]],2)),Pääluokka!$G$2:$G$100,0))</f>
        <v>Palvelualat (G-N, R, S)</v>
      </c>
      <c r="L3710" s="87">
        <f t="shared" si="577"/>
        <v>61</v>
      </c>
      <c r="M3710" s="88">
        <f t="shared" si="578"/>
        <v>42534</v>
      </c>
      <c r="N3710" s="88">
        <f t="shared" si="579"/>
        <v>42595</v>
      </c>
      <c r="O3710" s="88">
        <f t="shared" si="570"/>
        <v>42522</v>
      </c>
      <c r="P3710" s="88">
        <f t="shared" si="571"/>
        <v>42583</v>
      </c>
      <c r="Q3710" s="41">
        <f t="shared" si="572"/>
        <v>2016</v>
      </c>
      <c r="R3710" s="41">
        <f t="shared" si="573"/>
        <v>2016</v>
      </c>
      <c r="S3710" s="88" t="str">
        <f>YEAR(Taulukko1[[#This Row],[Alku KK]])&amp;"Q"&amp;ROUNDDOWN((MONTH(Taulukko1[[#This Row],[Alku KK]])-1)/3+1,0)</f>
        <v>2016Q2</v>
      </c>
      <c r="T3710" s="88" t="str">
        <f>YEAR(Taulukko1[[#This Row],[Loppu KK]])&amp;"Q"&amp;ROUNDDOWN((MONTH(Taulukko1[[#This Row],[Loppu KK]])-1)/3+1,0)</f>
        <v>2016Q3</v>
      </c>
      <c r="U3710" s="89">
        <f>IF(COUNT(Taulukko1[[#This Row],[Neuvottelujen alaiset ]])=1,Taulukko1[[#This Row],[Neuvottelujen alaiset ]],Taulukko1[[#This Row],[Vähennystarve]])</f>
        <v>3000</v>
      </c>
      <c r="V3710" s="90">
        <f t="shared" si="574"/>
        <v>0.12666666666666668</v>
      </c>
      <c r="W3710" s="90">
        <f t="shared" si="575"/>
        <v>0.1</v>
      </c>
      <c r="X3710" s="90">
        <f t="shared" si="576"/>
        <v>0.78947368421052633</v>
      </c>
      <c r="Y3710" s="90" t="b">
        <f>AND(MONTH(Taulukko1[[#This Row],[Alku PVM]] )=6,DAY(Taulukko1[[#This Row],[Alku PVM]] )&gt;19)</f>
        <v>0</v>
      </c>
      <c r="Z3710" s="90" t="b">
        <f>AND(MONTH(Taulukko1[[#This Row],[Loppu PVM]] )=6,DAY(Taulukko1[[#This Row],[Loppu PVM]] )&gt;19)</f>
        <v>0</v>
      </c>
      <c r="AA3710" s="90" t="b">
        <f>OR(MONTH(Taulukko1[[#This Row],[Alku PVM]] )&lt;=5,AND(MONTH(Taulukko1[[#This Row],[Alku PVM]] )=6,DAY(Taulukko1[[#This Row],[Alku PVM]] )&lt;20))</f>
        <v>1</v>
      </c>
      <c r="AB3710" s="90" t="b">
        <f>OR(MONTH(Taulukko1[[#This Row],[Loppu PVM]])&lt;=5,AND(MONTH(Taulukko1[[#This Row],[Loppu PVM]] )=6,DAY(Taulukko1[[#This Row],[Loppu PVM]])&lt;20))</f>
        <v>0</v>
      </c>
      <c r="AC3710" s="90" t="b">
        <f>OR(MONTH(Taulukko1[[#This Row],[Alku PVM]] )&lt;=3,AND(MONTH(Taulukko1[[#This Row],[Alku PVM]] )=3))</f>
        <v>0</v>
      </c>
      <c r="AD3710" s="90" t="b">
        <f>OR(MONTH(Taulukko1[[#This Row],[Loppu PVM]] )&lt;=3,AND(MONTH(Taulukko1[[#This Row],[Loppu PVM]] )=3))</f>
        <v>0</v>
      </c>
      <c r="AE3710" s="90" t="b">
        <f>OR(MONTH(Taulukko1[[#This Row],[Alku PVM]] )&lt;=9,AND(MONTH(Taulukko1[[#This Row],[Alku PVM]] )=9))</f>
        <v>1</v>
      </c>
      <c r="AF3710" s="90" t="b">
        <f>OR(MONTH(Taulukko1[[#This Row],[Loppu PVM]])&lt;=9,AND(MONTH(Taulukko1[[#This Row],[Loppu PVM]] )=9))</f>
        <v>1</v>
      </c>
      <c r="AG3710" s="90" t="b">
        <f>OR(MONTH(Taulukko1[[#This Row],[Alku PVM]] )&lt;=6,AND(MONTH(Taulukko1[[#This Row],[Alku PVM]] )=6))</f>
        <v>1</v>
      </c>
      <c r="AH3710" s="90" t="b">
        <f>OR(MONTH(Taulukko1[[#This Row],[Loppu PVM]])&lt;=6,AND(MONTH(Taulukko1[[#This Row],[Loppu PVM]] )=6))</f>
        <v>0</v>
      </c>
    </row>
    <row r="3711" spans="1:34">
      <c r="A3711" s="25" t="s">
        <v>5308</v>
      </c>
      <c r="B3711" s="26">
        <v>42541</v>
      </c>
      <c r="C3711" s="25" t="s">
        <v>5309</v>
      </c>
      <c r="D3711" s="35" t="s">
        <v>25</v>
      </c>
      <c r="E3711" s="27"/>
      <c r="F3711" s="26"/>
      <c r="G3711" s="33"/>
      <c r="H3711" s="27"/>
      <c r="I3711" s="130">
        <f>INDEX('TOL2008'!B:B,MATCH(A3711,'TOL2008'!A:A,0))</f>
        <v>74101</v>
      </c>
      <c r="J3711" s="133" t="str">
        <f>INDEX(Pääluokka!$H$2:$H$100,MATCH(VALUE(LEFT(Taulukko1[[#This Row],[TOL2008]],2)),Pääluokka!$G$2:$G$100,0))</f>
        <v>Ammatillinen, tieteellinen ja tekninen toiminta</v>
      </c>
      <c r="K3711" s="133" t="str">
        <f>INDEX(Pääluokka!$I$2:$I$100,MATCH(VALUE(LEFT(Taulukko1[[#This Row],[TOL2008]],2)),Pääluokka!$G$2:$G$100,0))</f>
        <v>Palvelualat (G-N, R, S)</v>
      </c>
      <c r="L3711" s="41" t="str">
        <f t="shared" si="577"/>
        <v>NA</v>
      </c>
      <c r="M3711" s="43">
        <f t="shared" si="578"/>
        <v>42541</v>
      </c>
      <c r="N3711" s="43">
        <f t="shared" si="579"/>
        <v>42592</v>
      </c>
      <c r="O3711" s="43">
        <f t="shared" si="570"/>
        <v>42522</v>
      </c>
      <c r="P3711" s="43">
        <f t="shared" si="571"/>
        <v>42583</v>
      </c>
      <c r="Q3711" s="81">
        <f t="shared" si="572"/>
        <v>2016</v>
      </c>
      <c r="R3711" s="81">
        <f t="shared" si="573"/>
        <v>2016</v>
      </c>
      <c r="S3711" s="43" t="str">
        <f>YEAR(Taulukko1[[#This Row],[Alku KK]])&amp;"Q"&amp;ROUNDDOWN((MONTH(Taulukko1[[#This Row],[Alku KK]])-1)/3+1,0)</f>
        <v>2016Q2</v>
      </c>
      <c r="T3711" s="43" t="str">
        <f>YEAR(Taulukko1[[#This Row],[Loppu KK]])&amp;"Q"&amp;ROUNDDOWN((MONTH(Taulukko1[[#This Row],[Loppu KK]])-1)/3+1,0)</f>
        <v>2016Q3</v>
      </c>
      <c r="U3711" s="81">
        <f>IF(COUNT(Taulukko1[[#This Row],[Neuvottelujen alaiset ]])=1,Taulukko1[[#This Row],[Neuvottelujen alaiset ]],Taulukko1[[#This Row],[Vähennystarve]])</f>
        <v>0</v>
      </c>
      <c r="V3711" s="44" t="str">
        <f t="shared" si="574"/>
        <v>NA</v>
      </c>
      <c r="W3711" s="44" t="str">
        <f t="shared" si="575"/>
        <v>NA</v>
      </c>
      <c r="X3711" s="44" t="str">
        <f t="shared" si="576"/>
        <v>NA</v>
      </c>
      <c r="Y3711" s="44" t="b">
        <f>AND(MONTH(Taulukko1[[#This Row],[Alku PVM]] )=6,DAY(Taulukko1[[#This Row],[Alku PVM]] )&gt;19)</f>
        <v>1</v>
      </c>
      <c r="Z3711" s="44" t="b">
        <f>AND(MONTH(Taulukko1[[#This Row],[Loppu PVM]] )=6,DAY(Taulukko1[[#This Row],[Loppu PVM]] )&gt;19)</f>
        <v>0</v>
      </c>
      <c r="AA3711" s="44" t="b">
        <f>OR(MONTH(Taulukko1[[#This Row],[Alku PVM]] )&lt;=5,AND(MONTH(Taulukko1[[#This Row],[Alku PVM]] )=6,DAY(Taulukko1[[#This Row],[Alku PVM]] )&lt;20))</f>
        <v>0</v>
      </c>
      <c r="AB3711" s="44" t="b">
        <f>OR(MONTH(Taulukko1[[#This Row],[Loppu PVM]])&lt;=5,AND(MONTH(Taulukko1[[#This Row],[Loppu PVM]] )=6,DAY(Taulukko1[[#This Row],[Loppu PVM]])&lt;20))</f>
        <v>0</v>
      </c>
      <c r="AC3711" s="90" t="b">
        <f>OR(MONTH(Taulukko1[[#This Row],[Alku PVM]] )&lt;=3,AND(MONTH(Taulukko1[[#This Row],[Alku PVM]] )=3))</f>
        <v>0</v>
      </c>
      <c r="AD3711" s="44" t="b">
        <f>OR(MONTH(Taulukko1[[#This Row],[Loppu PVM]] )&lt;=3,AND(MONTH(Taulukko1[[#This Row],[Loppu PVM]] )=3))</f>
        <v>0</v>
      </c>
      <c r="AE3711" s="90" t="b">
        <f>OR(MONTH(Taulukko1[[#This Row],[Alku PVM]] )&lt;=9,AND(MONTH(Taulukko1[[#This Row],[Alku PVM]] )=9))</f>
        <v>1</v>
      </c>
      <c r="AF3711" s="90" t="b">
        <f>OR(MONTH(Taulukko1[[#This Row],[Loppu PVM]])&lt;=9,AND(MONTH(Taulukko1[[#This Row],[Loppu PVM]] )=9))</f>
        <v>1</v>
      </c>
      <c r="AG3711" s="90" t="b">
        <f>OR(MONTH(Taulukko1[[#This Row],[Alku PVM]] )&lt;=6,AND(MONTH(Taulukko1[[#This Row],[Alku PVM]] )=6))</f>
        <v>1</v>
      </c>
      <c r="AH3711" s="90" t="b">
        <f>OR(MONTH(Taulukko1[[#This Row],[Loppu PVM]])&lt;=6,AND(MONTH(Taulukko1[[#This Row],[Loppu PVM]] )=6))</f>
        <v>0</v>
      </c>
    </row>
    <row r="3712" spans="1:34">
      <c r="A3712" s="25" t="s">
        <v>5311</v>
      </c>
      <c r="B3712" s="26">
        <v>42538</v>
      </c>
      <c r="C3712" s="25" t="s">
        <v>5312</v>
      </c>
      <c r="D3712" s="35"/>
      <c r="E3712" s="27"/>
      <c r="F3712" s="26"/>
      <c r="G3712" s="33"/>
      <c r="H3712" s="27">
        <v>27</v>
      </c>
      <c r="I3712" s="130">
        <f>INDEX('TOL2008'!B:B,MATCH(A3712,'TOL2008'!A:A,0))</f>
        <v>84110</v>
      </c>
      <c r="J3712" s="133" t="str">
        <f>INDEX(Pääluokka!$H$2:$H$100,MATCH(VALUE(LEFT(Taulukko1[[#This Row],[TOL2008]],2)),Pääluokka!$G$2:$G$100,0))</f>
        <v>Julkinen hallinto ja maanpuolustus; pakollinen sosiaalivakuutus</v>
      </c>
      <c r="K3712" s="133" t="str">
        <f>INDEX(Pääluokka!$I$2:$I$100,MATCH(VALUE(LEFT(Taulukko1[[#This Row],[TOL2008]],2)),Pääluokka!$G$2:$G$100,0))</f>
        <v>Muut toimialat (O-Q, T-X)</v>
      </c>
      <c r="L3712" s="41" t="str">
        <f t="shared" si="577"/>
        <v>NA</v>
      </c>
      <c r="M3712" s="43">
        <f t="shared" si="578"/>
        <v>42538</v>
      </c>
      <c r="N3712" s="43">
        <f t="shared" si="579"/>
        <v>42589</v>
      </c>
      <c r="O3712" s="43">
        <f t="shared" si="570"/>
        <v>42522</v>
      </c>
      <c r="P3712" s="43">
        <f t="shared" si="571"/>
        <v>42583</v>
      </c>
      <c r="Q3712" s="81">
        <f t="shared" si="572"/>
        <v>2016</v>
      </c>
      <c r="R3712" s="81">
        <f t="shared" si="573"/>
        <v>2016</v>
      </c>
      <c r="S3712" s="43" t="str">
        <f>YEAR(Taulukko1[[#This Row],[Alku KK]])&amp;"Q"&amp;ROUNDDOWN((MONTH(Taulukko1[[#This Row],[Alku KK]])-1)/3+1,0)</f>
        <v>2016Q2</v>
      </c>
      <c r="T3712" s="43" t="str">
        <f>YEAR(Taulukko1[[#This Row],[Loppu KK]])&amp;"Q"&amp;ROUNDDOWN((MONTH(Taulukko1[[#This Row],[Loppu KK]])-1)/3+1,0)</f>
        <v>2016Q3</v>
      </c>
      <c r="U3712" s="81">
        <f>IF(COUNT(Taulukko1[[#This Row],[Neuvottelujen alaiset ]])=1,Taulukko1[[#This Row],[Neuvottelujen alaiset ]],Taulukko1[[#This Row],[Vähennystarve]])</f>
        <v>27</v>
      </c>
      <c r="V3712" s="44" t="str">
        <f t="shared" si="574"/>
        <v>NA</v>
      </c>
      <c r="W3712" s="44" t="str">
        <f t="shared" si="575"/>
        <v>NA</v>
      </c>
      <c r="X3712" s="44" t="str">
        <f t="shared" si="576"/>
        <v>NA</v>
      </c>
      <c r="Y3712" s="44" t="b">
        <f>AND(MONTH(Taulukko1[[#This Row],[Alku PVM]] )=6,DAY(Taulukko1[[#This Row],[Alku PVM]] )&gt;19)</f>
        <v>0</v>
      </c>
      <c r="Z3712" s="44" t="b">
        <f>AND(MONTH(Taulukko1[[#This Row],[Loppu PVM]] )=6,DAY(Taulukko1[[#This Row],[Loppu PVM]] )&gt;19)</f>
        <v>0</v>
      </c>
      <c r="AA3712" s="44" t="b">
        <f>OR(MONTH(Taulukko1[[#This Row],[Alku PVM]] )&lt;=5,AND(MONTH(Taulukko1[[#This Row],[Alku PVM]] )=6,DAY(Taulukko1[[#This Row],[Alku PVM]] )&lt;20))</f>
        <v>1</v>
      </c>
      <c r="AB3712" s="44" t="b">
        <f>OR(MONTH(Taulukko1[[#This Row],[Loppu PVM]])&lt;=5,AND(MONTH(Taulukko1[[#This Row],[Loppu PVM]] )=6,DAY(Taulukko1[[#This Row],[Loppu PVM]])&lt;20))</f>
        <v>0</v>
      </c>
      <c r="AC3712" s="90" t="b">
        <f>OR(MONTH(Taulukko1[[#This Row],[Alku PVM]] )&lt;=3,AND(MONTH(Taulukko1[[#This Row],[Alku PVM]] )=3))</f>
        <v>0</v>
      </c>
      <c r="AD3712" s="44" t="b">
        <f>OR(MONTH(Taulukko1[[#This Row],[Loppu PVM]] )&lt;=3,AND(MONTH(Taulukko1[[#This Row],[Loppu PVM]] )=3))</f>
        <v>0</v>
      </c>
      <c r="AE3712" s="90" t="b">
        <f>OR(MONTH(Taulukko1[[#This Row],[Alku PVM]] )&lt;=9,AND(MONTH(Taulukko1[[#This Row],[Alku PVM]] )=9))</f>
        <v>1</v>
      </c>
      <c r="AF3712" s="90" t="b">
        <f>OR(MONTH(Taulukko1[[#This Row],[Loppu PVM]])&lt;=9,AND(MONTH(Taulukko1[[#This Row],[Loppu PVM]] )=9))</f>
        <v>1</v>
      </c>
      <c r="AG3712" s="90" t="b">
        <f>OR(MONTH(Taulukko1[[#This Row],[Alku PVM]] )&lt;=6,AND(MONTH(Taulukko1[[#This Row],[Alku PVM]] )=6))</f>
        <v>1</v>
      </c>
      <c r="AH3712" s="90" t="b">
        <f>OR(MONTH(Taulukko1[[#This Row],[Loppu PVM]])&lt;=6,AND(MONTH(Taulukko1[[#This Row],[Loppu PVM]] )=6))</f>
        <v>0</v>
      </c>
    </row>
    <row r="3713" spans="1:34">
      <c r="A3713" s="25" t="s">
        <v>5316</v>
      </c>
      <c r="B3713" s="26">
        <v>42542</v>
      </c>
      <c r="C3713" s="25" t="s">
        <v>5317</v>
      </c>
      <c r="D3713" s="35" t="s">
        <v>25</v>
      </c>
      <c r="E3713" s="27"/>
      <c r="F3713" s="26">
        <v>42600</v>
      </c>
      <c r="G3713" s="33">
        <v>20</v>
      </c>
      <c r="H3713" s="27">
        <v>85</v>
      </c>
      <c r="I3713" s="130">
        <f>INDEX('TOL2008'!B:B,MATCH(A3713,'TOL2008'!A:A,0))</f>
        <v>43220</v>
      </c>
      <c r="J3713" s="133" t="str">
        <f>INDEX(Pääluokka!$H$2:$H$100,MATCH(VALUE(LEFT(Taulukko1[[#This Row],[TOL2008]],2)),Pääluokka!$G$2:$G$100,0))</f>
        <v>Rakentaminen</v>
      </c>
      <c r="K3713" s="133" t="str">
        <f>INDEX(Pääluokka!$I$2:$I$100,MATCH(VALUE(LEFT(Taulukko1[[#This Row],[TOL2008]],2)),Pääluokka!$G$2:$G$100,0))</f>
        <v>Rakentaminen (F)</v>
      </c>
      <c r="L3713" s="41">
        <f t="shared" si="577"/>
        <v>58</v>
      </c>
      <c r="M3713" s="43">
        <f t="shared" si="578"/>
        <v>42542</v>
      </c>
      <c r="N3713" s="43">
        <f t="shared" si="579"/>
        <v>42600</v>
      </c>
      <c r="O3713" s="43">
        <f t="shared" si="570"/>
        <v>42522</v>
      </c>
      <c r="P3713" s="43">
        <f t="shared" si="571"/>
        <v>42583</v>
      </c>
      <c r="Q3713" s="81">
        <f t="shared" si="572"/>
        <v>2016</v>
      </c>
      <c r="R3713" s="81">
        <f t="shared" si="573"/>
        <v>2016</v>
      </c>
      <c r="S3713" s="43" t="str">
        <f>YEAR(Taulukko1[[#This Row],[Alku KK]])&amp;"Q"&amp;ROUNDDOWN((MONTH(Taulukko1[[#This Row],[Alku KK]])-1)/3+1,0)</f>
        <v>2016Q2</v>
      </c>
      <c r="T3713" s="43" t="str">
        <f>YEAR(Taulukko1[[#This Row],[Loppu KK]])&amp;"Q"&amp;ROUNDDOWN((MONTH(Taulukko1[[#This Row],[Loppu KK]])-1)/3+1,0)</f>
        <v>2016Q3</v>
      </c>
      <c r="U3713" s="81">
        <f>IF(COUNT(Taulukko1[[#This Row],[Neuvottelujen alaiset ]])=1,Taulukko1[[#This Row],[Neuvottelujen alaiset ]],Taulukko1[[#This Row],[Vähennystarve]])</f>
        <v>85</v>
      </c>
      <c r="V3713" s="44" t="str">
        <f t="shared" si="574"/>
        <v>NA</v>
      </c>
      <c r="W3713" s="44">
        <f t="shared" si="575"/>
        <v>0.23529411764705882</v>
      </c>
      <c r="X3713" s="44" t="str">
        <f t="shared" si="576"/>
        <v>NA</v>
      </c>
      <c r="Y3713" s="44" t="b">
        <f>AND(MONTH(Taulukko1[[#This Row],[Alku PVM]] )=6,DAY(Taulukko1[[#This Row],[Alku PVM]] )&gt;19)</f>
        <v>1</v>
      </c>
      <c r="Z3713" s="44" t="b">
        <f>AND(MONTH(Taulukko1[[#This Row],[Loppu PVM]] )=6,DAY(Taulukko1[[#This Row],[Loppu PVM]] )&gt;19)</f>
        <v>0</v>
      </c>
      <c r="AA3713" s="44" t="b">
        <f>OR(MONTH(Taulukko1[[#This Row],[Alku PVM]] )&lt;=5,AND(MONTH(Taulukko1[[#This Row],[Alku PVM]] )=6,DAY(Taulukko1[[#This Row],[Alku PVM]] )&lt;20))</f>
        <v>0</v>
      </c>
      <c r="AB3713" s="44" t="b">
        <f>OR(MONTH(Taulukko1[[#This Row],[Loppu PVM]])&lt;=5,AND(MONTH(Taulukko1[[#This Row],[Loppu PVM]] )=6,DAY(Taulukko1[[#This Row],[Loppu PVM]])&lt;20))</f>
        <v>0</v>
      </c>
      <c r="AC3713" s="90" t="b">
        <f>OR(MONTH(Taulukko1[[#This Row],[Alku PVM]] )&lt;=3,AND(MONTH(Taulukko1[[#This Row],[Alku PVM]] )=3))</f>
        <v>0</v>
      </c>
      <c r="AD3713" s="44" t="b">
        <f>OR(MONTH(Taulukko1[[#This Row],[Loppu PVM]] )&lt;=3,AND(MONTH(Taulukko1[[#This Row],[Loppu PVM]] )=3))</f>
        <v>0</v>
      </c>
      <c r="AE3713" s="90" t="b">
        <f>OR(MONTH(Taulukko1[[#This Row],[Alku PVM]] )&lt;=9,AND(MONTH(Taulukko1[[#This Row],[Alku PVM]] )=9))</f>
        <v>1</v>
      </c>
      <c r="AF3713" s="90" t="b">
        <f>OR(MONTH(Taulukko1[[#This Row],[Loppu PVM]])&lt;=9,AND(MONTH(Taulukko1[[#This Row],[Loppu PVM]] )=9))</f>
        <v>1</v>
      </c>
      <c r="AG3713" s="90" t="b">
        <f>OR(MONTH(Taulukko1[[#This Row],[Alku PVM]] )&lt;=6,AND(MONTH(Taulukko1[[#This Row],[Alku PVM]] )=6))</f>
        <v>1</v>
      </c>
      <c r="AH3713" s="90" t="b">
        <f>OR(MONTH(Taulukko1[[#This Row],[Loppu PVM]])&lt;=6,AND(MONTH(Taulukko1[[#This Row],[Loppu PVM]] )=6))</f>
        <v>0</v>
      </c>
    </row>
    <row r="3714" spans="1:34">
      <c r="A3714" s="82" t="s">
        <v>4880</v>
      </c>
      <c r="B3714" s="83">
        <v>42541</v>
      </c>
      <c r="C3714" s="82" t="s">
        <v>5318</v>
      </c>
      <c r="D3714" s="84"/>
      <c r="E3714" s="85">
        <v>300</v>
      </c>
      <c r="F3714" s="83"/>
      <c r="G3714" s="86"/>
      <c r="H3714" s="85">
        <v>531</v>
      </c>
      <c r="I3714" s="130">
        <f>INDEX('TOL2008'!B:B,MATCH(A3714,'TOL2008'!A:A,0))</f>
        <v>47191</v>
      </c>
      <c r="J3714" s="131" t="str">
        <f>INDEX(Pääluokka!$H$2:$H$100,MATCH(VALUE(LEFT(Taulukko1[[#This Row],[TOL2008]],2)),Pääluokka!$G$2:$G$100,0))</f>
        <v>Tukku- ja vähittäiskauppa; moottoriajoneuvojen ja moottoripyörien korjaus</v>
      </c>
      <c r="K3714" s="131" t="str">
        <f>INDEX(Pääluokka!$I$2:$I$100,MATCH(VALUE(LEFT(Taulukko1[[#This Row],[TOL2008]],2)),Pääluokka!$G$2:$G$100,0))</f>
        <v>Palvelualat (G-N, R, S)</v>
      </c>
      <c r="L3714" s="87" t="str">
        <f t="shared" si="577"/>
        <v>NA</v>
      </c>
      <c r="M3714" s="88">
        <f t="shared" si="578"/>
        <v>42541</v>
      </c>
      <c r="N3714" s="88">
        <f t="shared" si="579"/>
        <v>42592</v>
      </c>
      <c r="O3714" s="88">
        <f t="shared" ref="O3714:P3716" si="580">IFERROR(DATE(YEAR(M3714),MONTH(M3714),1),"NA")</f>
        <v>42522</v>
      </c>
      <c r="P3714" s="88">
        <f t="shared" si="580"/>
        <v>42583</v>
      </c>
      <c r="Q3714" s="89">
        <f t="shared" ref="Q3714:R3716" si="581">IFERROR(YEAR(O3714),"NA")</f>
        <v>2016</v>
      </c>
      <c r="R3714" s="89">
        <f t="shared" si="581"/>
        <v>2016</v>
      </c>
      <c r="S3714" s="88" t="str">
        <f>YEAR(Taulukko1[[#This Row],[Alku KK]])&amp;"Q"&amp;ROUNDDOWN((MONTH(Taulukko1[[#This Row],[Alku KK]])-1)/3+1,0)</f>
        <v>2016Q2</v>
      </c>
      <c r="T3714" s="88" t="str">
        <f>YEAR(Taulukko1[[#This Row],[Loppu KK]])&amp;"Q"&amp;ROUNDDOWN((MONTH(Taulukko1[[#This Row],[Loppu KK]])-1)/3+1,0)</f>
        <v>2016Q3</v>
      </c>
      <c r="U3714" s="89">
        <f>IF(COUNT(Taulukko1[[#This Row],[Neuvottelujen alaiset ]])=1,Taulukko1[[#This Row],[Neuvottelujen alaiset ]],Taulukko1[[#This Row],[Vähennystarve]])</f>
        <v>531</v>
      </c>
      <c r="V3714" s="90">
        <f t="shared" ref="V3714:V3718" si="582">IF(AND(ISNUMBER(E3714),ISNUMBER(H3714)),E3714/H3714,"NA")</f>
        <v>0.56497175141242939</v>
      </c>
      <c r="W3714" s="90" t="str">
        <f t="shared" ref="W3714:W3718" si="583">IF(AND(ISNUMBER(G3714),ISNUMBER(H3714)),G3714/H3714,"NA")</f>
        <v>NA</v>
      </c>
      <c r="X3714" s="90" t="str">
        <f t="shared" ref="X3714:X3718" si="584">IF(AND(ISNUMBER(G3714),ISNUMBER(E3714)),G3714/E3714,"NA")</f>
        <v>NA</v>
      </c>
      <c r="Y3714" s="90" t="b">
        <f>AND(MONTH(Taulukko1[[#This Row],[Alku PVM]] )=6,DAY(Taulukko1[[#This Row],[Alku PVM]] )&gt;19)</f>
        <v>1</v>
      </c>
      <c r="Z3714" s="90" t="b">
        <f>AND(MONTH(Taulukko1[[#This Row],[Loppu PVM]] )=6,DAY(Taulukko1[[#This Row],[Loppu PVM]] )&gt;19)</f>
        <v>0</v>
      </c>
      <c r="AA3714" s="90" t="b">
        <f>OR(MONTH(Taulukko1[[#This Row],[Alku PVM]] )&lt;=5,AND(MONTH(Taulukko1[[#This Row],[Alku PVM]] )=6,DAY(Taulukko1[[#This Row],[Alku PVM]] )&lt;20))</f>
        <v>0</v>
      </c>
      <c r="AB3714" s="90" t="b">
        <f>OR(MONTH(Taulukko1[[#This Row],[Loppu PVM]])&lt;=5,AND(MONTH(Taulukko1[[#This Row],[Loppu PVM]] )=6,DAY(Taulukko1[[#This Row],[Loppu PVM]])&lt;20))</f>
        <v>0</v>
      </c>
      <c r="AC3714" s="90" t="b">
        <f>OR(MONTH(Taulukko1[[#This Row],[Alku PVM]] )&lt;=3,AND(MONTH(Taulukko1[[#This Row],[Alku PVM]] )=3))</f>
        <v>0</v>
      </c>
      <c r="AD3714" s="90" t="b">
        <f>OR(MONTH(Taulukko1[[#This Row],[Loppu PVM]] )&lt;=3,AND(MONTH(Taulukko1[[#This Row],[Loppu PVM]] )=3))</f>
        <v>0</v>
      </c>
      <c r="AE3714" s="90" t="b">
        <f>OR(MONTH(Taulukko1[[#This Row],[Alku PVM]] )&lt;=9,AND(MONTH(Taulukko1[[#This Row],[Alku PVM]] )=9))</f>
        <v>1</v>
      </c>
      <c r="AF3714" s="90" t="b">
        <f>OR(MONTH(Taulukko1[[#This Row],[Loppu PVM]])&lt;=9,AND(MONTH(Taulukko1[[#This Row],[Loppu PVM]] )=9))</f>
        <v>1</v>
      </c>
      <c r="AG3714" s="90" t="b">
        <f>OR(MONTH(Taulukko1[[#This Row],[Alku PVM]] )&lt;=6,AND(MONTH(Taulukko1[[#This Row],[Alku PVM]] )=6))</f>
        <v>1</v>
      </c>
      <c r="AH3714" s="90" t="b">
        <f>OR(MONTH(Taulukko1[[#This Row],[Loppu PVM]])&lt;=6,AND(MONTH(Taulukko1[[#This Row],[Loppu PVM]] )=6))</f>
        <v>0</v>
      </c>
    </row>
    <row r="3715" spans="1:34">
      <c r="A3715" s="82" t="s">
        <v>5319</v>
      </c>
      <c r="B3715" s="83">
        <v>42541</v>
      </c>
      <c r="C3715" s="82" t="s">
        <v>5320</v>
      </c>
      <c r="D3715" s="84"/>
      <c r="E3715" s="85"/>
      <c r="F3715" s="83"/>
      <c r="G3715" s="86"/>
      <c r="H3715" s="85"/>
      <c r="I3715" s="130">
        <f>INDEX('TOL2008'!B:B,MATCH(A3715,'TOL2008'!A:A,0))</f>
        <v>86102</v>
      </c>
      <c r="J3715" s="131" t="str">
        <f>INDEX(Pääluokka!$H$2:$H$100,MATCH(VALUE(LEFT(Taulukko1[[#This Row],[TOL2008]],2)),Pääluokka!$G$2:$G$100,0))</f>
        <v>Terveys- ja sosiaalipalvelut</v>
      </c>
      <c r="K3715" s="131" t="str">
        <f>INDEX(Pääluokka!$I$2:$I$100,MATCH(VALUE(LEFT(Taulukko1[[#This Row],[TOL2008]],2)),Pääluokka!$G$2:$G$100,0))</f>
        <v>Muut toimialat (O-Q, T-X)</v>
      </c>
      <c r="L3715" s="87" t="str">
        <f t="shared" ref="L3715:L3778" si="585">IFERROR(IF(AND(ISNUMBER(B3715),ISNUMBER(F3715),F3715&gt;B3715),F3715-B3715,"NA"),"NA")</f>
        <v>NA</v>
      </c>
      <c r="M3715" s="88">
        <f t="shared" ref="M3715:M3778" si="586">IF(ISNUMBER(B3715),B3715,IF(ISNUMBER(F3715),F3715-$L$1,"NA"))</f>
        <v>42541</v>
      </c>
      <c r="N3715" s="88">
        <f t="shared" ref="N3715:N3778" si="587">IF(ISNUMBER(F3715),F3715,IF(ISNUMBER(B3715),B3715+$L$1,"NA"))</f>
        <v>42592</v>
      </c>
      <c r="O3715" s="88">
        <f t="shared" si="580"/>
        <v>42522</v>
      </c>
      <c r="P3715" s="88">
        <f t="shared" si="580"/>
        <v>42583</v>
      </c>
      <c r="Q3715" s="89">
        <f t="shared" si="581"/>
        <v>2016</v>
      </c>
      <c r="R3715" s="89">
        <f t="shared" si="581"/>
        <v>2016</v>
      </c>
      <c r="S3715" s="88" t="str">
        <f>YEAR(Taulukko1[[#This Row],[Alku KK]])&amp;"Q"&amp;ROUNDDOWN((MONTH(Taulukko1[[#This Row],[Alku KK]])-1)/3+1,0)</f>
        <v>2016Q2</v>
      </c>
      <c r="T3715" s="88" t="str">
        <f>YEAR(Taulukko1[[#This Row],[Loppu KK]])&amp;"Q"&amp;ROUNDDOWN((MONTH(Taulukko1[[#This Row],[Loppu KK]])-1)/3+1,0)</f>
        <v>2016Q3</v>
      </c>
      <c r="U3715" s="89">
        <f>IF(COUNT(Taulukko1[[#This Row],[Neuvottelujen alaiset ]])=1,Taulukko1[[#This Row],[Neuvottelujen alaiset ]],Taulukko1[[#This Row],[Vähennystarve]])</f>
        <v>0</v>
      </c>
      <c r="V3715" s="90" t="str">
        <f t="shared" si="582"/>
        <v>NA</v>
      </c>
      <c r="W3715" s="90" t="str">
        <f t="shared" si="583"/>
        <v>NA</v>
      </c>
      <c r="X3715" s="90" t="str">
        <f t="shared" si="584"/>
        <v>NA</v>
      </c>
      <c r="Y3715" s="90" t="b">
        <f>AND(MONTH(Taulukko1[[#This Row],[Alku PVM]] )=6,DAY(Taulukko1[[#This Row],[Alku PVM]] )&gt;19)</f>
        <v>1</v>
      </c>
      <c r="Z3715" s="90" t="b">
        <f>AND(MONTH(Taulukko1[[#This Row],[Loppu PVM]] )=6,DAY(Taulukko1[[#This Row],[Loppu PVM]] )&gt;19)</f>
        <v>0</v>
      </c>
      <c r="AA3715" s="90" t="b">
        <f>OR(MONTH(Taulukko1[[#This Row],[Alku PVM]] )&lt;=5,AND(MONTH(Taulukko1[[#This Row],[Alku PVM]] )=6,DAY(Taulukko1[[#This Row],[Alku PVM]] )&lt;20))</f>
        <v>0</v>
      </c>
      <c r="AB3715" s="90" t="b">
        <f>OR(MONTH(Taulukko1[[#This Row],[Loppu PVM]])&lt;=5,AND(MONTH(Taulukko1[[#This Row],[Loppu PVM]] )=6,DAY(Taulukko1[[#This Row],[Loppu PVM]])&lt;20))</f>
        <v>0</v>
      </c>
      <c r="AC3715" s="90" t="b">
        <f>OR(MONTH(Taulukko1[[#This Row],[Alku PVM]] )&lt;=3,AND(MONTH(Taulukko1[[#This Row],[Alku PVM]] )=3))</f>
        <v>0</v>
      </c>
      <c r="AD3715" s="90" t="b">
        <f>OR(MONTH(Taulukko1[[#This Row],[Loppu PVM]] )&lt;=3,AND(MONTH(Taulukko1[[#This Row],[Loppu PVM]] )=3))</f>
        <v>0</v>
      </c>
      <c r="AE3715" s="90" t="b">
        <f>OR(MONTH(Taulukko1[[#This Row],[Alku PVM]] )&lt;=9,AND(MONTH(Taulukko1[[#This Row],[Alku PVM]] )=9))</f>
        <v>1</v>
      </c>
      <c r="AF3715" s="90" t="b">
        <f>OR(MONTH(Taulukko1[[#This Row],[Loppu PVM]])&lt;=9,AND(MONTH(Taulukko1[[#This Row],[Loppu PVM]] )=9))</f>
        <v>1</v>
      </c>
      <c r="AG3715" s="90" t="b">
        <f>OR(MONTH(Taulukko1[[#This Row],[Alku PVM]] )&lt;=6,AND(MONTH(Taulukko1[[#This Row],[Alku PVM]] )=6))</f>
        <v>1</v>
      </c>
      <c r="AH3715" s="90" t="b">
        <f>OR(MONTH(Taulukko1[[#This Row],[Loppu PVM]])&lt;=6,AND(MONTH(Taulukko1[[#This Row],[Loppu PVM]] )=6))</f>
        <v>0</v>
      </c>
    </row>
    <row r="3716" spans="1:34">
      <c r="A3716" s="82" t="s">
        <v>5321</v>
      </c>
      <c r="B3716" s="83">
        <v>42541</v>
      </c>
      <c r="C3716" s="82" t="s">
        <v>5322</v>
      </c>
      <c r="D3716" s="84"/>
      <c r="E3716" s="85"/>
      <c r="F3716" s="83"/>
      <c r="G3716" s="86"/>
      <c r="H3716" s="85">
        <v>150</v>
      </c>
      <c r="I3716" s="130">
        <f>INDEX('TOL2008'!B:B,MATCH(A3716,'TOL2008'!A:A,0))</f>
        <v>55101</v>
      </c>
      <c r="J3716" s="131" t="str">
        <f>INDEX(Pääluokka!$H$2:$H$100,MATCH(VALUE(LEFT(Taulukko1[[#This Row],[TOL2008]],2)),Pääluokka!$G$2:$G$100,0))</f>
        <v>Majoitus- ja ravitsemistoiminta</v>
      </c>
      <c r="K3716" s="131" t="str">
        <f>INDEX(Pääluokka!$I$2:$I$100,MATCH(VALUE(LEFT(Taulukko1[[#This Row],[TOL2008]],2)),Pääluokka!$G$2:$G$100,0))</f>
        <v>Palvelualat (G-N, R, S)</v>
      </c>
      <c r="L3716" s="87" t="str">
        <f t="shared" si="585"/>
        <v>NA</v>
      </c>
      <c r="M3716" s="88">
        <f t="shared" si="586"/>
        <v>42541</v>
      </c>
      <c r="N3716" s="88">
        <f t="shared" si="587"/>
        <v>42592</v>
      </c>
      <c r="O3716" s="88">
        <f t="shared" si="580"/>
        <v>42522</v>
      </c>
      <c r="P3716" s="88">
        <f t="shared" si="580"/>
        <v>42583</v>
      </c>
      <c r="Q3716" s="89">
        <f t="shared" si="581"/>
        <v>2016</v>
      </c>
      <c r="R3716" s="89">
        <f t="shared" si="581"/>
        <v>2016</v>
      </c>
      <c r="S3716" s="88" t="str">
        <f>YEAR(Taulukko1[[#This Row],[Alku KK]])&amp;"Q"&amp;ROUNDDOWN((MONTH(Taulukko1[[#This Row],[Alku KK]])-1)/3+1,0)</f>
        <v>2016Q2</v>
      </c>
      <c r="T3716" s="88" t="str">
        <f>YEAR(Taulukko1[[#This Row],[Loppu KK]])&amp;"Q"&amp;ROUNDDOWN((MONTH(Taulukko1[[#This Row],[Loppu KK]])-1)/3+1,0)</f>
        <v>2016Q3</v>
      </c>
      <c r="U3716" s="89">
        <f>IF(COUNT(Taulukko1[[#This Row],[Neuvottelujen alaiset ]])=1,Taulukko1[[#This Row],[Neuvottelujen alaiset ]],Taulukko1[[#This Row],[Vähennystarve]])</f>
        <v>150</v>
      </c>
      <c r="V3716" s="90" t="str">
        <f t="shared" si="582"/>
        <v>NA</v>
      </c>
      <c r="W3716" s="90" t="str">
        <f t="shared" si="583"/>
        <v>NA</v>
      </c>
      <c r="X3716" s="90" t="str">
        <f t="shared" si="584"/>
        <v>NA</v>
      </c>
      <c r="Y3716" s="90" t="b">
        <f>AND(MONTH(Taulukko1[[#This Row],[Alku PVM]] )=6,DAY(Taulukko1[[#This Row],[Alku PVM]] )&gt;19)</f>
        <v>1</v>
      </c>
      <c r="Z3716" s="90" t="b">
        <f>AND(MONTH(Taulukko1[[#This Row],[Loppu PVM]] )=6,DAY(Taulukko1[[#This Row],[Loppu PVM]] )&gt;19)</f>
        <v>0</v>
      </c>
      <c r="AA3716" s="90" t="b">
        <f>OR(MONTH(Taulukko1[[#This Row],[Alku PVM]] )&lt;=5,AND(MONTH(Taulukko1[[#This Row],[Alku PVM]] )=6,DAY(Taulukko1[[#This Row],[Alku PVM]] )&lt;20))</f>
        <v>0</v>
      </c>
      <c r="AB3716" s="90" t="b">
        <f>OR(MONTH(Taulukko1[[#This Row],[Loppu PVM]])&lt;=5,AND(MONTH(Taulukko1[[#This Row],[Loppu PVM]] )=6,DAY(Taulukko1[[#This Row],[Loppu PVM]])&lt;20))</f>
        <v>0</v>
      </c>
      <c r="AC3716" s="90" t="b">
        <f>OR(MONTH(Taulukko1[[#This Row],[Alku PVM]] )&lt;=3,AND(MONTH(Taulukko1[[#This Row],[Alku PVM]] )=3))</f>
        <v>0</v>
      </c>
      <c r="AD3716" s="90" t="b">
        <f>OR(MONTH(Taulukko1[[#This Row],[Loppu PVM]] )&lt;=3,AND(MONTH(Taulukko1[[#This Row],[Loppu PVM]] )=3))</f>
        <v>0</v>
      </c>
      <c r="AE3716" s="90" t="b">
        <f>OR(MONTH(Taulukko1[[#This Row],[Alku PVM]] )&lt;=9,AND(MONTH(Taulukko1[[#This Row],[Alku PVM]] )=9))</f>
        <v>1</v>
      </c>
      <c r="AF3716" s="90" t="b">
        <f>OR(MONTH(Taulukko1[[#This Row],[Loppu PVM]])&lt;=9,AND(MONTH(Taulukko1[[#This Row],[Loppu PVM]] )=9))</f>
        <v>1</v>
      </c>
      <c r="AG3716" s="90" t="b">
        <f>OR(MONTH(Taulukko1[[#This Row],[Alku PVM]] )&lt;=6,AND(MONTH(Taulukko1[[#This Row],[Alku PVM]] )=6))</f>
        <v>1</v>
      </c>
      <c r="AH3716" s="90" t="b">
        <f>OR(MONTH(Taulukko1[[#This Row],[Loppu PVM]])&lt;=6,AND(MONTH(Taulukko1[[#This Row],[Loppu PVM]] )=6))</f>
        <v>0</v>
      </c>
    </row>
    <row r="3717" spans="1:34">
      <c r="A3717" s="25" t="s">
        <v>5324</v>
      </c>
      <c r="B3717" s="26">
        <v>42542</v>
      </c>
      <c r="C3717" s="25" t="s">
        <v>5343</v>
      </c>
      <c r="D3717" s="35">
        <v>27</v>
      </c>
      <c r="E3717" s="27"/>
      <c r="F3717" s="26">
        <v>42586</v>
      </c>
      <c r="G3717" s="33"/>
      <c r="H3717" s="27">
        <v>80</v>
      </c>
      <c r="I3717" s="126">
        <f>INDEX('TOL2008'!B:B,MATCH(A3717,'TOL2008'!A:A,0))</f>
        <v>22290</v>
      </c>
      <c r="J3717" s="133" t="str">
        <f>INDEX(Pääluokka!$H$2:$H$100,MATCH(VALUE(LEFT(Taulukko1[[#This Row],[TOL2008]],2)),Pääluokka!$G$2:$G$100,0))</f>
        <v>Teollisuus</v>
      </c>
      <c r="K3717" s="133" t="str">
        <f>INDEX(Pääluokka!$I$2:$I$100,MATCH(VALUE(LEFT(Taulukko1[[#This Row],[TOL2008]],2)),Pääluokka!$G$2:$G$100,0))</f>
        <v>Teollisuus (C-E)</v>
      </c>
      <c r="L3717" s="41">
        <f t="shared" si="585"/>
        <v>44</v>
      </c>
      <c r="M3717" s="43">
        <f t="shared" si="586"/>
        <v>42542</v>
      </c>
      <c r="N3717" s="43">
        <f t="shared" si="587"/>
        <v>42586</v>
      </c>
      <c r="O3717" s="43">
        <f t="shared" ref="O3717:P3718" si="588">IFERROR(DATE(YEAR(M3717),MONTH(M3717),1),"NA")</f>
        <v>42522</v>
      </c>
      <c r="P3717" s="43">
        <f t="shared" si="588"/>
        <v>42583</v>
      </c>
      <c r="Q3717" s="81">
        <f t="shared" ref="Q3717:R3718" si="589">IFERROR(YEAR(O3717),"NA")</f>
        <v>2016</v>
      </c>
      <c r="R3717" s="81">
        <f t="shared" si="589"/>
        <v>2016</v>
      </c>
      <c r="S3717" s="43" t="str">
        <f>YEAR(Taulukko1[[#This Row],[Alku KK]])&amp;"Q"&amp;ROUNDDOWN((MONTH(Taulukko1[[#This Row],[Alku KK]])-1)/3+1,0)</f>
        <v>2016Q2</v>
      </c>
      <c r="T3717" s="43" t="str">
        <f>YEAR(Taulukko1[[#This Row],[Loppu KK]])&amp;"Q"&amp;ROUNDDOWN((MONTH(Taulukko1[[#This Row],[Loppu KK]])-1)/3+1,0)</f>
        <v>2016Q3</v>
      </c>
      <c r="U3717" s="81">
        <f>IF(COUNT(Taulukko1[[#This Row],[Neuvottelujen alaiset ]])=1,Taulukko1[[#This Row],[Neuvottelujen alaiset ]],Taulukko1[[#This Row],[Vähennystarve]])</f>
        <v>80</v>
      </c>
      <c r="V3717" s="44" t="str">
        <f t="shared" si="582"/>
        <v>NA</v>
      </c>
      <c r="W3717" s="44" t="str">
        <f t="shared" si="583"/>
        <v>NA</v>
      </c>
      <c r="X3717" s="44" t="str">
        <f t="shared" si="584"/>
        <v>NA</v>
      </c>
      <c r="Y3717" s="44" t="b">
        <f>AND(MONTH(Taulukko1[[#This Row],[Alku PVM]] )=6,DAY(Taulukko1[[#This Row],[Alku PVM]] )&gt;19)</f>
        <v>1</v>
      </c>
      <c r="Z3717" s="44" t="b">
        <f>AND(MONTH(Taulukko1[[#This Row],[Loppu PVM]] )=6,DAY(Taulukko1[[#This Row],[Loppu PVM]] )&gt;19)</f>
        <v>0</v>
      </c>
      <c r="AA3717" s="44" t="b">
        <f>OR(MONTH(Taulukko1[[#This Row],[Alku PVM]] )&lt;=5,AND(MONTH(Taulukko1[[#This Row],[Alku PVM]] )=6,DAY(Taulukko1[[#This Row],[Alku PVM]] )&lt;20))</f>
        <v>0</v>
      </c>
      <c r="AB3717" s="44" t="b">
        <f>OR(MONTH(Taulukko1[[#This Row],[Loppu PVM]])&lt;=5,AND(MONTH(Taulukko1[[#This Row],[Loppu PVM]] )=6,DAY(Taulukko1[[#This Row],[Loppu PVM]])&lt;20))</f>
        <v>0</v>
      </c>
      <c r="AC3717" s="90" t="b">
        <f>OR(MONTH(Taulukko1[[#This Row],[Alku PVM]] )&lt;=3,AND(MONTH(Taulukko1[[#This Row],[Alku PVM]] )=3))</f>
        <v>0</v>
      </c>
      <c r="AD3717" s="44" t="b">
        <f>OR(MONTH(Taulukko1[[#This Row],[Loppu PVM]] )&lt;=3,AND(MONTH(Taulukko1[[#This Row],[Loppu PVM]] )=3))</f>
        <v>0</v>
      </c>
      <c r="AE3717" s="90" t="b">
        <f>OR(MONTH(Taulukko1[[#This Row],[Alku PVM]] )&lt;=9,AND(MONTH(Taulukko1[[#This Row],[Alku PVM]] )=9))</f>
        <v>1</v>
      </c>
      <c r="AF3717" s="90" t="b">
        <f>OR(MONTH(Taulukko1[[#This Row],[Loppu PVM]])&lt;=9,AND(MONTH(Taulukko1[[#This Row],[Loppu PVM]] )=9))</f>
        <v>1</v>
      </c>
      <c r="AG3717" s="90" t="b">
        <f>OR(MONTH(Taulukko1[[#This Row],[Alku PVM]] )&lt;=6,AND(MONTH(Taulukko1[[#This Row],[Alku PVM]] )=6))</f>
        <v>1</v>
      </c>
      <c r="AH3717" s="90" t="b">
        <f>OR(MONTH(Taulukko1[[#This Row],[Loppu PVM]])&lt;=6,AND(MONTH(Taulukko1[[#This Row],[Loppu PVM]] )=6))</f>
        <v>0</v>
      </c>
    </row>
    <row r="3718" spans="1:34">
      <c r="A3718" s="82" t="s">
        <v>5325</v>
      </c>
      <c r="B3718" s="83"/>
      <c r="C3718" s="82" t="s">
        <v>5326</v>
      </c>
      <c r="D3718" s="84"/>
      <c r="E3718" s="85">
        <v>25</v>
      </c>
      <c r="F3718" s="83">
        <v>42543</v>
      </c>
      <c r="G3718" s="86">
        <v>6</v>
      </c>
      <c r="H3718" s="85">
        <v>25</v>
      </c>
      <c r="I3718" s="130">
        <f>INDEX('TOL2008'!B:B,MATCH(A3718,'TOL2008'!A:A,0))</f>
        <v>85320</v>
      </c>
      <c r="J3718" s="131" t="str">
        <f>INDEX(Pääluokka!$H$2:$H$100,MATCH(VALUE(LEFT(Taulukko1[[#This Row],[TOL2008]],2)),Pääluokka!$G$2:$G$100,0))</f>
        <v>Koulutus</v>
      </c>
      <c r="K3718" s="131" t="str">
        <f>INDEX(Pääluokka!$I$2:$I$100,MATCH(VALUE(LEFT(Taulukko1[[#This Row],[TOL2008]],2)),Pääluokka!$G$2:$G$100,0))</f>
        <v>Muut toimialat (O-Q, T-X)</v>
      </c>
      <c r="L3718" s="87" t="str">
        <f t="shared" si="585"/>
        <v>NA</v>
      </c>
      <c r="M3718" s="88">
        <f t="shared" si="586"/>
        <v>42492</v>
      </c>
      <c r="N3718" s="88">
        <f t="shared" si="587"/>
        <v>42543</v>
      </c>
      <c r="O3718" s="88">
        <f t="shared" si="588"/>
        <v>42491</v>
      </c>
      <c r="P3718" s="88">
        <f t="shared" si="588"/>
        <v>42522</v>
      </c>
      <c r="Q3718" s="89">
        <f t="shared" si="589"/>
        <v>2016</v>
      </c>
      <c r="R3718" s="89">
        <f t="shared" si="589"/>
        <v>2016</v>
      </c>
      <c r="S3718" s="88" t="str">
        <f>YEAR(Taulukko1[[#This Row],[Alku KK]])&amp;"Q"&amp;ROUNDDOWN((MONTH(Taulukko1[[#This Row],[Alku KK]])-1)/3+1,0)</f>
        <v>2016Q2</v>
      </c>
      <c r="T3718" s="88" t="str">
        <f>YEAR(Taulukko1[[#This Row],[Loppu KK]])&amp;"Q"&amp;ROUNDDOWN((MONTH(Taulukko1[[#This Row],[Loppu KK]])-1)/3+1,0)</f>
        <v>2016Q2</v>
      </c>
      <c r="U3718" s="89">
        <f>IF(COUNT(Taulukko1[[#This Row],[Neuvottelujen alaiset ]])=1,Taulukko1[[#This Row],[Neuvottelujen alaiset ]],Taulukko1[[#This Row],[Vähennystarve]])</f>
        <v>25</v>
      </c>
      <c r="V3718" s="90">
        <f t="shared" si="582"/>
        <v>1</v>
      </c>
      <c r="W3718" s="90">
        <f t="shared" si="583"/>
        <v>0.24</v>
      </c>
      <c r="X3718" s="90">
        <f t="shared" si="584"/>
        <v>0.24</v>
      </c>
      <c r="Y3718" s="90" t="b">
        <f>AND(MONTH(Taulukko1[[#This Row],[Alku PVM]] )=6,DAY(Taulukko1[[#This Row],[Alku PVM]] )&gt;19)</f>
        <v>0</v>
      </c>
      <c r="Z3718" s="90" t="b">
        <f>AND(MONTH(Taulukko1[[#This Row],[Loppu PVM]] )=6,DAY(Taulukko1[[#This Row],[Loppu PVM]] )&gt;19)</f>
        <v>1</v>
      </c>
      <c r="AA3718" s="90" t="b">
        <f>OR(MONTH(Taulukko1[[#This Row],[Alku PVM]] )&lt;=5,AND(MONTH(Taulukko1[[#This Row],[Alku PVM]] )=6,DAY(Taulukko1[[#This Row],[Alku PVM]] )&lt;20))</f>
        <v>1</v>
      </c>
      <c r="AB3718" s="90" t="b">
        <f>OR(MONTH(Taulukko1[[#This Row],[Loppu PVM]])&lt;=5,AND(MONTH(Taulukko1[[#This Row],[Loppu PVM]] )=6,DAY(Taulukko1[[#This Row],[Loppu PVM]])&lt;20))</f>
        <v>0</v>
      </c>
      <c r="AC3718" s="90" t="b">
        <f>OR(MONTH(Taulukko1[[#This Row],[Alku PVM]] )&lt;=3,AND(MONTH(Taulukko1[[#This Row],[Alku PVM]] )=3))</f>
        <v>0</v>
      </c>
      <c r="AD3718" s="90" t="b">
        <f>OR(MONTH(Taulukko1[[#This Row],[Loppu PVM]] )&lt;=3,AND(MONTH(Taulukko1[[#This Row],[Loppu PVM]] )=3))</f>
        <v>0</v>
      </c>
      <c r="AE3718" s="90" t="b">
        <f>OR(MONTH(Taulukko1[[#This Row],[Alku PVM]] )&lt;=9,AND(MONTH(Taulukko1[[#This Row],[Alku PVM]] )=9))</f>
        <v>1</v>
      </c>
      <c r="AF3718" s="90" t="b">
        <f>OR(MONTH(Taulukko1[[#This Row],[Loppu PVM]])&lt;=9,AND(MONTH(Taulukko1[[#This Row],[Loppu PVM]] )=9))</f>
        <v>1</v>
      </c>
      <c r="AG3718" s="90" t="b">
        <f>OR(MONTH(Taulukko1[[#This Row],[Alku PVM]] )&lt;=6,AND(MONTH(Taulukko1[[#This Row],[Alku PVM]] )=6))</f>
        <v>1</v>
      </c>
      <c r="AH3718" s="90" t="b">
        <f>OR(MONTH(Taulukko1[[#This Row],[Loppu PVM]])&lt;=6,AND(MONTH(Taulukko1[[#This Row],[Loppu PVM]] )=6))</f>
        <v>1</v>
      </c>
    </row>
    <row r="3719" spans="1:34">
      <c r="A3719" s="82" t="s">
        <v>4560</v>
      </c>
      <c r="B3719" s="83">
        <v>42555</v>
      </c>
      <c r="C3719" s="82" t="s">
        <v>5327</v>
      </c>
      <c r="D3719" s="84"/>
      <c r="E3719" s="85">
        <v>47</v>
      </c>
      <c r="F3719" s="83">
        <v>42604</v>
      </c>
      <c r="G3719" s="86">
        <v>47</v>
      </c>
      <c r="H3719" s="85">
        <v>47</v>
      </c>
      <c r="I3719" s="130">
        <f>INDEX('TOL2008'!B:B,MATCH(A3719,'TOL2008'!A:A,0))</f>
        <v>53100</v>
      </c>
      <c r="J3719" s="131" t="str">
        <f>INDEX(Pääluokka!$H$2:$H$100,MATCH(VALUE(LEFT(Taulukko1[[#This Row],[TOL2008]],2)),Pääluokka!$G$2:$G$100,0))</f>
        <v>Kuljetus ja varastointi</v>
      </c>
      <c r="K3719" s="131" t="str">
        <f>INDEX(Pääluokka!$I$2:$I$100,MATCH(VALUE(LEFT(Taulukko1[[#This Row],[TOL2008]],2)),Pääluokka!$G$2:$G$100,0))</f>
        <v>Palvelualat (G-N, R, S)</v>
      </c>
      <c r="L3719" s="87">
        <f t="shared" si="585"/>
        <v>49</v>
      </c>
      <c r="M3719" s="88">
        <f t="shared" si="586"/>
        <v>42555</v>
      </c>
      <c r="N3719" s="88">
        <f t="shared" si="587"/>
        <v>42604</v>
      </c>
      <c r="O3719" s="88">
        <f t="shared" ref="O3719:P3725" si="590">IFERROR(DATE(YEAR(M3719),MONTH(M3719),1),"NA")</f>
        <v>42552</v>
      </c>
      <c r="P3719" s="88">
        <f t="shared" si="590"/>
        <v>42583</v>
      </c>
      <c r="Q3719" s="89">
        <f t="shared" ref="Q3719:R3725" si="591">IFERROR(YEAR(O3719),"NA")</f>
        <v>2016</v>
      </c>
      <c r="R3719" s="89">
        <f t="shared" si="591"/>
        <v>2016</v>
      </c>
      <c r="S3719" s="88" t="str">
        <f>YEAR(Taulukko1[[#This Row],[Alku KK]])&amp;"Q"&amp;ROUNDDOWN((MONTH(Taulukko1[[#This Row],[Alku KK]])-1)/3+1,0)</f>
        <v>2016Q3</v>
      </c>
      <c r="T3719" s="88" t="str">
        <f>YEAR(Taulukko1[[#This Row],[Loppu KK]])&amp;"Q"&amp;ROUNDDOWN((MONTH(Taulukko1[[#This Row],[Loppu KK]])-1)/3+1,0)</f>
        <v>2016Q3</v>
      </c>
      <c r="U3719" s="89">
        <f>IF(COUNT(Taulukko1[[#This Row],[Neuvottelujen alaiset ]])=1,Taulukko1[[#This Row],[Neuvottelujen alaiset ]],Taulukko1[[#This Row],[Vähennystarve]])</f>
        <v>47</v>
      </c>
      <c r="V3719" s="90">
        <f t="shared" ref="V3719:V3725" si="592">IF(AND(ISNUMBER(E3719),ISNUMBER(H3719)),E3719/H3719,"NA")</f>
        <v>1</v>
      </c>
      <c r="W3719" s="90">
        <f t="shared" ref="W3719:W3725" si="593">IF(AND(ISNUMBER(G3719),ISNUMBER(H3719)),G3719/H3719,"NA")</f>
        <v>1</v>
      </c>
      <c r="X3719" s="90">
        <f t="shared" ref="X3719:X3725" si="594">IF(AND(ISNUMBER(G3719),ISNUMBER(E3719)),G3719/E3719,"NA")</f>
        <v>1</v>
      </c>
      <c r="Y3719" s="90" t="b">
        <f>AND(MONTH(Taulukko1[[#This Row],[Alku PVM]] )=6,DAY(Taulukko1[[#This Row],[Alku PVM]] )&gt;19)</f>
        <v>0</v>
      </c>
      <c r="Z3719" s="90" t="b">
        <f>AND(MONTH(Taulukko1[[#This Row],[Loppu PVM]] )=6,DAY(Taulukko1[[#This Row],[Loppu PVM]] )&gt;19)</f>
        <v>0</v>
      </c>
      <c r="AA3719" s="90" t="b">
        <f>OR(MONTH(Taulukko1[[#This Row],[Alku PVM]] )&lt;=5,AND(MONTH(Taulukko1[[#This Row],[Alku PVM]] )=6,DAY(Taulukko1[[#This Row],[Alku PVM]] )&lt;20))</f>
        <v>0</v>
      </c>
      <c r="AB3719" s="90" t="b">
        <f>OR(MONTH(Taulukko1[[#This Row],[Loppu PVM]])&lt;=5,AND(MONTH(Taulukko1[[#This Row],[Loppu PVM]] )=6,DAY(Taulukko1[[#This Row],[Loppu PVM]])&lt;20))</f>
        <v>0</v>
      </c>
      <c r="AC3719" s="90" t="b">
        <f>OR(MONTH(Taulukko1[[#This Row],[Alku PVM]] )&lt;=3,AND(MONTH(Taulukko1[[#This Row],[Alku PVM]] )=3))</f>
        <v>0</v>
      </c>
      <c r="AD3719" s="90" t="b">
        <f>OR(MONTH(Taulukko1[[#This Row],[Loppu PVM]] )&lt;=3,AND(MONTH(Taulukko1[[#This Row],[Loppu PVM]] )=3))</f>
        <v>0</v>
      </c>
      <c r="AE3719" s="90" t="b">
        <f>OR(MONTH(Taulukko1[[#This Row],[Alku PVM]] )&lt;=9,AND(MONTH(Taulukko1[[#This Row],[Alku PVM]] )=9))</f>
        <v>1</v>
      </c>
      <c r="AF3719" s="90" t="b">
        <f>OR(MONTH(Taulukko1[[#This Row],[Loppu PVM]])&lt;=9,AND(MONTH(Taulukko1[[#This Row],[Loppu PVM]] )=9))</f>
        <v>1</v>
      </c>
      <c r="AG3719" s="90" t="b">
        <f>OR(MONTH(Taulukko1[[#This Row],[Alku PVM]] )&lt;=6,AND(MONTH(Taulukko1[[#This Row],[Alku PVM]] )=6))</f>
        <v>0</v>
      </c>
      <c r="AH3719" s="90" t="b">
        <f>OR(MONTH(Taulukko1[[#This Row],[Loppu PVM]])&lt;=6,AND(MONTH(Taulukko1[[#This Row],[Loppu PVM]] )=6))</f>
        <v>0</v>
      </c>
    </row>
    <row r="3720" spans="1:34">
      <c r="A3720" s="82" t="s">
        <v>107</v>
      </c>
      <c r="B3720" s="83">
        <v>42543</v>
      </c>
      <c r="C3720" s="82" t="s">
        <v>5351</v>
      </c>
      <c r="D3720" s="84"/>
      <c r="E3720" s="85">
        <v>34</v>
      </c>
      <c r="F3720" s="83">
        <v>42591</v>
      </c>
      <c r="G3720" s="86">
        <v>18</v>
      </c>
      <c r="H3720" s="85">
        <v>285</v>
      </c>
      <c r="I3720" s="130">
        <f>INDEX('TOL2008'!B:B,MATCH(A3720,'TOL2008'!A:A,0))</f>
        <v>22190</v>
      </c>
      <c r="J3720" s="131" t="str">
        <f>INDEX(Pääluokka!$H$2:$H$100,MATCH(VALUE(LEFT(Taulukko1[[#This Row],[TOL2008]],2)),Pääluokka!$G$2:$G$100,0))</f>
        <v>Teollisuus</v>
      </c>
      <c r="K3720" s="131" t="str">
        <f>INDEX(Pääluokka!$I$2:$I$100,MATCH(VALUE(LEFT(Taulukko1[[#This Row],[TOL2008]],2)),Pääluokka!$G$2:$G$100,0))</f>
        <v>Teollisuus (C-E)</v>
      </c>
      <c r="L3720" s="87">
        <f t="shared" si="585"/>
        <v>48</v>
      </c>
      <c r="M3720" s="88">
        <f t="shared" si="586"/>
        <v>42543</v>
      </c>
      <c r="N3720" s="88">
        <f t="shared" si="587"/>
        <v>42591</v>
      </c>
      <c r="O3720" s="88">
        <f t="shared" si="590"/>
        <v>42522</v>
      </c>
      <c r="P3720" s="88">
        <f t="shared" si="590"/>
        <v>42583</v>
      </c>
      <c r="Q3720" s="89">
        <f t="shared" si="591"/>
        <v>2016</v>
      </c>
      <c r="R3720" s="89">
        <f t="shared" si="591"/>
        <v>2016</v>
      </c>
      <c r="S3720" s="88" t="str">
        <f>YEAR(Taulukko1[[#This Row],[Alku KK]])&amp;"Q"&amp;ROUNDDOWN((MONTH(Taulukko1[[#This Row],[Alku KK]])-1)/3+1,0)</f>
        <v>2016Q2</v>
      </c>
      <c r="T3720" s="88" t="str">
        <f>YEAR(Taulukko1[[#This Row],[Loppu KK]])&amp;"Q"&amp;ROUNDDOWN((MONTH(Taulukko1[[#This Row],[Loppu KK]])-1)/3+1,0)</f>
        <v>2016Q3</v>
      </c>
      <c r="U3720" s="89">
        <f>IF(COUNT(Taulukko1[[#This Row],[Neuvottelujen alaiset ]])=1,Taulukko1[[#This Row],[Neuvottelujen alaiset ]],Taulukko1[[#This Row],[Vähennystarve]])</f>
        <v>285</v>
      </c>
      <c r="V3720" s="90">
        <f t="shared" si="592"/>
        <v>0.11929824561403508</v>
      </c>
      <c r="W3720" s="90">
        <f t="shared" si="593"/>
        <v>6.3157894736842107E-2</v>
      </c>
      <c r="X3720" s="90">
        <f t="shared" si="594"/>
        <v>0.52941176470588236</v>
      </c>
      <c r="Y3720" s="90" t="b">
        <f>AND(MONTH(Taulukko1[[#This Row],[Alku PVM]] )=6,DAY(Taulukko1[[#This Row],[Alku PVM]] )&gt;19)</f>
        <v>1</v>
      </c>
      <c r="Z3720" s="90" t="b">
        <f>AND(MONTH(Taulukko1[[#This Row],[Loppu PVM]] )=6,DAY(Taulukko1[[#This Row],[Loppu PVM]] )&gt;19)</f>
        <v>0</v>
      </c>
      <c r="AA3720" s="90" t="b">
        <f>OR(MONTH(Taulukko1[[#This Row],[Alku PVM]] )&lt;=5,AND(MONTH(Taulukko1[[#This Row],[Alku PVM]] )=6,DAY(Taulukko1[[#This Row],[Alku PVM]] )&lt;20))</f>
        <v>0</v>
      </c>
      <c r="AB3720" s="90" t="b">
        <f>OR(MONTH(Taulukko1[[#This Row],[Loppu PVM]])&lt;=5,AND(MONTH(Taulukko1[[#This Row],[Loppu PVM]] )=6,DAY(Taulukko1[[#This Row],[Loppu PVM]])&lt;20))</f>
        <v>0</v>
      </c>
      <c r="AC3720" s="90" t="b">
        <f>OR(MONTH(Taulukko1[[#This Row],[Alku PVM]] )&lt;=3,AND(MONTH(Taulukko1[[#This Row],[Alku PVM]] )=3))</f>
        <v>0</v>
      </c>
      <c r="AD3720" s="90" t="b">
        <f>OR(MONTH(Taulukko1[[#This Row],[Loppu PVM]] )&lt;=3,AND(MONTH(Taulukko1[[#This Row],[Loppu PVM]] )=3))</f>
        <v>0</v>
      </c>
      <c r="AE3720" s="90" t="b">
        <f>OR(MONTH(Taulukko1[[#This Row],[Alku PVM]] )&lt;=9,AND(MONTH(Taulukko1[[#This Row],[Alku PVM]] )=9))</f>
        <v>1</v>
      </c>
      <c r="AF3720" s="90" t="b">
        <f>OR(MONTH(Taulukko1[[#This Row],[Loppu PVM]])&lt;=9,AND(MONTH(Taulukko1[[#This Row],[Loppu PVM]] )=9))</f>
        <v>1</v>
      </c>
      <c r="AG3720" s="90" t="b">
        <f>OR(MONTH(Taulukko1[[#This Row],[Alku PVM]] )&lt;=6,AND(MONTH(Taulukko1[[#This Row],[Alku PVM]] )=6))</f>
        <v>1</v>
      </c>
      <c r="AH3720" s="90" t="b">
        <f>OR(MONTH(Taulukko1[[#This Row],[Loppu PVM]])&lt;=6,AND(MONTH(Taulukko1[[#This Row],[Loppu PVM]] )=6))</f>
        <v>0</v>
      </c>
    </row>
    <row r="3721" spans="1:34">
      <c r="A3721" s="82" t="s">
        <v>5420</v>
      </c>
      <c r="B3721" s="83">
        <v>42551</v>
      </c>
      <c r="C3721" s="82" t="s">
        <v>1634</v>
      </c>
      <c r="D3721" s="84"/>
      <c r="E3721" s="85">
        <v>18</v>
      </c>
      <c r="F3721" s="83">
        <v>42636</v>
      </c>
      <c r="G3721" s="86">
        <v>13</v>
      </c>
      <c r="H3721" s="85">
        <v>120</v>
      </c>
      <c r="I3721" s="130">
        <f>INDEX('TOL2008'!B:B,MATCH(A3721,'TOL2008'!A:A,0))</f>
        <v>35113</v>
      </c>
      <c r="J3721" s="131" t="str">
        <f>INDEX(Pääluokka!$H$2:$H$100,MATCH(VALUE(LEFT(Taulukko1[[#This Row],[TOL2008]],2)),Pääluokka!$G$2:$G$100,0))</f>
        <v>Sähkö-, kaasu- ja lämpöhuolto, jäähdytysliiketoiminta</v>
      </c>
      <c r="K3721" s="131" t="str">
        <f>INDEX(Pääluokka!$I$2:$I$100,MATCH(VALUE(LEFT(Taulukko1[[#This Row],[TOL2008]],2)),Pääluokka!$G$2:$G$100,0))</f>
        <v>Teollisuus (C-E)</v>
      </c>
      <c r="L3721" s="87">
        <f t="shared" si="585"/>
        <v>85</v>
      </c>
      <c r="M3721" s="88">
        <f t="shared" si="586"/>
        <v>42551</v>
      </c>
      <c r="N3721" s="88">
        <f t="shared" si="587"/>
        <v>42636</v>
      </c>
      <c r="O3721" s="88">
        <f t="shared" si="590"/>
        <v>42522</v>
      </c>
      <c r="P3721" s="88">
        <f t="shared" si="590"/>
        <v>42614</v>
      </c>
      <c r="Q3721" s="89">
        <f t="shared" si="591"/>
        <v>2016</v>
      </c>
      <c r="R3721" s="89">
        <f t="shared" si="591"/>
        <v>2016</v>
      </c>
      <c r="S3721" s="88" t="str">
        <f>YEAR(Taulukko1[[#This Row],[Alku KK]])&amp;"Q"&amp;ROUNDDOWN((MONTH(Taulukko1[[#This Row],[Alku KK]])-1)/3+1,0)</f>
        <v>2016Q2</v>
      </c>
      <c r="T3721" s="88" t="str">
        <f>YEAR(Taulukko1[[#This Row],[Loppu KK]])&amp;"Q"&amp;ROUNDDOWN((MONTH(Taulukko1[[#This Row],[Loppu KK]])-1)/3+1,0)</f>
        <v>2016Q3</v>
      </c>
      <c r="U3721" s="89">
        <f>IF(COUNT(Taulukko1[[#This Row],[Neuvottelujen alaiset ]])=1,Taulukko1[[#This Row],[Neuvottelujen alaiset ]],Taulukko1[[#This Row],[Vähennystarve]])</f>
        <v>120</v>
      </c>
      <c r="V3721" s="90">
        <f t="shared" si="592"/>
        <v>0.15</v>
      </c>
      <c r="W3721" s="90">
        <f t="shared" si="593"/>
        <v>0.10833333333333334</v>
      </c>
      <c r="X3721" s="90">
        <f t="shared" si="594"/>
        <v>0.72222222222222221</v>
      </c>
      <c r="Y3721" s="90" t="b">
        <f>AND(MONTH(Taulukko1[[#This Row],[Alku PVM]] )=6,DAY(Taulukko1[[#This Row],[Alku PVM]] )&gt;19)</f>
        <v>1</v>
      </c>
      <c r="Z3721" s="90" t="b">
        <f>AND(MONTH(Taulukko1[[#This Row],[Loppu PVM]] )=6,DAY(Taulukko1[[#This Row],[Loppu PVM]] )&gt;19)</f>
        <v>0</v>
      </c>
      <c r="AA3721" s="90" t="b">
        <f>OR(MONTH(Taulukko1[[#This Row],[Alku PVM]] )&lt;=5,AND(MONTH(Taulukko1[[#This Row],[Alku PVM]] )=6,DAY(Taulukko1[[#This Row],[Alku PVM]] )&lt;20))</f>
        <v>0</v>
      </c>
      <c r="AB3721" s="90" t="b">
        <f>OR(MONTH(Taulukko1[[#This Row],[Loppu PVM]])&lt;=5,AND(MONTH(Taulukko1[[#This Row],[Loppu PVM]] )=6,DAY(Taulukko1[[#This Row],[Loppu PVM]])&lt;20))</f>
        <v>0</v>
      </c>
      <c r="AC3721" s="90" t="b">
        <f>OR(MONTH(Taulukko1[[#This Row],[Alku PVM]] )&lt;=3,AND(MONTH(Taulukko1[[#This Row],[Alku PVM]] )=3))</f>
        <v>0</v>
      </c>
      <c r="AD3721" s="90" t="b">
        <f>OR(MONTH(Taulukko1[[#This Row],[Loppu PVM]] )&lt;=3,AND(MONTH(Taulukko1[[#This Row],[Loppu PVM]] )=3))</f>
        <v>0</v>
      </c>
      <c r="AE3721" s="90" t="b">
        <f>OR(MONTH(Taulukko1[[#This Row],[Alku PVM]] )&lt;=9,AND(MONTH(Taulukko1[[#This Row],[Alku PVM]] )=9))</f>
        <v>1</v>
      </c>
      <c r="AF3721" s="90" t="b">
        <f>OR(MONTH(Taulukko1[[#This Row],[Loppu PVM]])&lt;=9,AND(MONTH(Taulukko1[[#This Row],[Loppu PVM]] )=9))</f>
        <v>1</v>
      </c>
      <c r="AG3721" s="90" t="b">
        <f>OR(MONTH(Taulukko1[[#This Row],[Alku PVM]] )&lt;=6,AND(MONTH(Taulukko1[[#This Row],[Alku PVM]] )=6))</f>
        <v>1</v>
      </c>
      <c r="AH3721" s="90" t="b">
        <f>OR(MONTH(Taulukko1[[#This Row],[Loppu PVM]])&lt;=6,AND(MONTH(Taulukko1[[#This Row],[Loppu PVM]] )=6))</f>
        <v>0</v>
      </c>
    </row>
    <row r="3722" spans="1:34">
      <c r="A3722" s="82" t="s">
        <v>5330</v>
      </c>
      <c r="B3722" s="83"/>
      <c r="C3722" s="82" t="s">
        <v>5331</v>
      </c>
      <c r="D3722" s="84"/>
      <c r="E3722" s="85"/>
      <c r="F3722" s="83">
        <v>42552</v>
      </c>
      <c r="G3722" s="86">
        <v>4</v>
      </c>
      <c r="H3722" s="85">
        <v>4</v>
      </c>
      <c r="I3722" s="130">
        <f>INDEX('TOL2008'!B:B,MATCH(A3722,'TOL2008'!A:A,0))</f>
        <v>45322</v>
      </c>
      <c r="J3722" s="131" t="str">
        <f>INDEX(Pääluokka!$H$2:$H$100,MATCH(VALUE(LEFT(Taulukko1[[#This Row],[TOL2008]],2)),Pääluokka!$G$2:$G$100,0))</f>
        <v>Tukku- ja vähittäiskauppa; moottoriajoneuvojen ja moottoripyörien korjaus</v>
      </c>
      <c r="K3722" s="131" t="str">
        <f>INDEX(Pääluokka!$I$2:$I$100,MATCH(VALUE(LEFT(Taulukko1[[#This Row],[TOL2008]],2)),Pääluokka!$G$2:$G$100,0))</f>
        <v>Palvelualat (G-N, R, S)</v>
      </c>
      <c r="L3722" s="87" t="str">
        <f t="shared" si="585"/>
        <v>NA</v>
      </c>
      <c r="M3722" s="88">
        <f t="shared" si="586"/>
        <v>42501</v>
      </c>
      <c r="N3722" s="88">
        <f t="shared" si="587"/>
        <v>42552</v>
      </c>
      <c r="O3722" s="88">
        <f t="shared" si="590"/>
        <v>42491</v>
      </c>
      <c r="P3722" s="88">
        <f t="shared" si="590"/>
        <v>42552</v>
      </c>
      <c r="Q3722" s="89">
        <f t="shared" si="591"/>
        <v>2016</v>
      </c>
      <c r="R3722" s="89">
        <f t="shared" si="591"/>
        <v>2016</v>
      </c>
      <c r="S3722" s="88" t="str">
        <f>YEAR(Taulukko1[[#This Row],[Alku KK]])&amp;"Q"&amp;ROUNDDOWN((MONTH(Taulukko1[[#This Row],[Alku KK]])-1)/3+1,0)</f>
        <v>2016Q2</v>
      </c>
      <c r="T3722" s="88" t="str">
        <f>YEAR(Taulukko1[[#This Row],[Loppu KK]])&amp;"Q"&amp;ROUNDDOWN((MONTH(Taulukko1[[#This Row],[Loppu KK]])-1)/3+1,0)</f>
        <v>2016Q3</v>
      </c>
      <c r="U3722" s="89">
        <f>IF(COUNT(Taulukko1[[#This Row],[Neuvottelujen alaiset ]])=1,Taulukko1[[#This Row],[Neuvottelujen alaiset ]],Taulukko1[[#This Row],[Vähennystarve]])</f>
        <v>4</v>
      </c>
      <c r="V3722" s="90" t="str">
        <f t="shared" si="592"/>
        <v>NA</v>
      </c>
      <c r="W3722" s="90">
        <f t="shared" si="593"/>
        <v>1</v>
      </c>
      <c r="X3722" s="90" t="str">
        <f t="shared" si="594"/>
        <v>NA</v>
      </c>
      <c r="Y3722" s="90" t="b">
        <f>AND(MONTH(Taulukko1[[#This Row],[Alku PVM]] )=6,DAY(Taulukko1[[#This Row],[Alku PVM]] )&gt;19)</f>
        <v>0</v>
      </c>
      <c r="Z3722" s="90" t="b">
        <f>AND(MONTH(Taulukko1[[#This Row],[Loppu PVM]] )=6,DAY(Taulukko1[[#This Row],[Loppu PVM]] )&gt;19)</f>
        <v>0</v>
      </c>
      <c r="AA3722" s="90" t="b">
        <f>OR(MONTH(Taulukko1[[#This Row],[Alku PVM]] )&lt;=5,AND(MONTH(Taulukko1[[#This Row],[Alku PVM]] )=6,DAY(Taulukko1[[#This Row],[Alku PVM]] )&lt;20))</f>
        <v>1</v>
      </c>
      <c r="AB3722" s="90" t="b">
        <f>OR(MONTH(Taulukko1[[#This Row],[Loppu PVM]])&lt;=5,AND(MONTH(Taulukko1[[#This Row],[Loppu PVM]] )=6,DAY(Taulukko1[[#This Row],[Loppu PVM]])&lt;20))</f>
        <v>0</v>
      </c>
      <c r="AC3722" s="90" t="b">
        <f>OR(MONTH(Taulukko1[[#This Row],[Alku PVM]] )&lt;=3,AND(MONTH(Taulukko1[[#This Row],[Alku PVM]] )=3))</f>
        <v>0</v>
      </c>
      <c r="AD3722" s="90" t="b">
        <f>OR(MONTH(Taulukko1[[#This Row],[Loppu PVM]] )&lt;=3,AND(MONTH(Taulukko1[[#This Row],[Loppu PVM]] )=3))</f>
        <v>0</v>
      </c>
      <c r="AE3722" s="90" t="b">
        <f>OR(MONTH(Taulukko1[[#This Row],[Alku PVM]] )&lt;=9,AND(MONTH(Taulukko1[[#This Row],[Alku PVM]] )=9))</f>
        <v>1</v>
      </c>
      <c r="AF3722" s="90" t="b">
        <f>OR(MONTH(Taulukko1[[#This Row],[Loppu PVM]])&lt;=9,AND(MONTH(Taulukko1[[#This Row],[Loppu PVM]] )=9))</f>
        <v>1</v>
      </c>
      <c r="AG3722" s="90" t="b">
        <f>OR(MONTH(Taulukko1[[#This Row],[Alku PVM]] )&lt;=6,AND(MONTH(Taulukko1[[#This Row],[Alku PVM]] )=6))</f>
        <v>1</v>
      </c>
      <c r="AH3722" s="90" t="b">
        <f>OR(MONTH(Taulukko1[[#This Row],[Loppu PVM]])&lt;=6,AND(MONTH(Taulukko1[[#This Row],[Loppu PVM]] )=6))</f>
        <v>0</v>
      </c>
    </row>
    <row r="3723" spans="1:34">
      <c r="A3723" s="82" t="s">
        <v>5332</v>
      </c>
      <c r="B3723" s="83">
        <v>42556</v>
      </c>
      <c r="C3723" s="82" t="s">
        <v>5333</v>
      </c>
      <c r="D3723" s="84"/>
      <c r="E3723" s="85"/>
      <c r="F3723" s="83">
        <v>42590</v>
      </c>
      <c r="G3723" s="86">
        <v>0</v>
      </c>
      <c r="H3723" s="85">
        <v>29</v>
      </c>
      <c r="I3723" s="130">
        <f>INDEX('TOL2008'!B:B,MATCH(A3723,'TOL2008'!A:A,0))</f>
        <v>47111</v>
      </c>
      <c r="J3723" s="131" t="str">
        <f>INDEX(Pääluokka!$H$2:$H$100,MATCH(VALUE(LEFT(Taulukko1[[#This Row],[TOL2008]],2)),Pääluokka!$G$2:$G$100,0))</f>
        <v>Tukku- ja vähittäiskauppa; moottoriajoneuvojen ja moottoripyörien korjaus</v>
      </c>
      <c r="K3723" s="131" t="str">
        <f>INDEX(Pääluokka!$I$2:$I$100,MATCH(VALUE(LEFT(Taulukko1[[#This Row],[TOL2008]],2)),Pääluokka!$G$2:$G$100,0))</f>
        <v>Palvelualat (G-N, R, S)</v>
      </c>
      <c r="L3723" s="87">
        <f t="shared" si="585"/>
        <v>34</v>
      </c>
      <c r="M3723" s="88">
        <f t="shared" si="586"/>
        <v>42556</v>
      </c>
      <c r="N3723" s="88">
        <f t="shared" si="587"/>
        <v>42590</v>
      </c>
      <c r="O3723" s="88">
        <f t="shared" si="590"/>
        <v>42552</v>
      </c>
      <c r="P3723" s="88">
        <f t="shared" si="590"/>
        <v>42583</v>
      </c>
      <c r="Q3723" s="89">
        <f t="shared" si="591"/>
        <v>2016</v>
      </c>
      <c r="R3723" s="89">
        <f t="shared" si="591"/>
        <v>2016</v>
      </c>
      <c r="S3723" s="88" t="str">
        <f>YEAR(Taulukko1[[#This Row],[Alku KK]])&amp;"Q"&amp;ROUNDDOWN((MONTH(Taulukko1[[#This Row],[Alku KK]])-1)/3+1,0)</f>
        <v>2016Q3</v>
      </c>
      <c r="T3723" s="88" t="str">
        <f>YEAR(Taulukko1[[#This Row],[Loppu KK]])&amp;"Q"&amp;ROUNDDOWN((MONTH(Taulukko1[[#This Row],[Loppu KK]])-1)/3+1,0)</f>
        <v>2016Q3</v>
      </c>
      <c r="U3723" s="89">
        <f>IF(COUNT(Taulukko1[[#This Row],[Neuvottelujen alaiset ]])=1,Taulukko1[[#This Row],[Neuvottelujen alaiset ]],Taulukko1[[#This Row],[Vähennystarve]])</f>
        <v>29</v>
      </c>
      <c r="V3723" s="90" t="str">
        <f t="shared" si="592"/>
        <v>NA</v>
      </c>
      <c r="W3723" s="90">
        <f t="shared" si="593"/>
        <v>0</v>
      </c>
      <c r="X3723" s="90" t="str">
        <f t="shared" si="594"/>
        <v>NA</v>
      </c>
      <c r="Y3723" s="90" t="b">
        <f>AND(MONTH(Taulukko1[[#This Row],[Alku PVM]] )=6,DAY(Taulukko1[[#This Row],[Alku PVM]] )&gt;19)</f>
        <v>0</v>
      </c>
      <c r="Z3723" s="90" t="b">
        <f>AND(MONTH(Taulukko1[[#This Row],[Loppu PVM]] )=6,DAY(Taulukko1[[#This Row],[Loppu PVM]] )&gt;19)</f>
        <v>0</v>
      </c>
      <c r="AA3723" s="90" t="b">
        <f>OR(MONTH(Taulukko1[[#This Row],[Alku PVM]] )&lt;=5,AND(MONTH(Taulukko1[[#This Row],[Alku PVM]] )=6,DAY(Taulukko1[[#This Row],[Alku PVM]] )&lt;20))</f>
        <v>0</v>
      </c>
      <c r="AB3723" s="90" t="b">
        <f>OR(MONTH(Taulukko1[[#This Row],[Loppu PVM]])&lt;=5,AND(MONTH(Taulukko1[[#This Row],[Loppu PVM]] )=6,DAY(Taulukko1[[#This Row],[Loppu PVM]])&lt;20))</f>
        <v>0</v>
      </c>
      <c r="AC3723" s="90" t="b">
        <f>OR(MONTH(Taulukko1[[#This Row],[Alku PVM]] )&lt;=3,AND(MONTH(Taulukko1[[#This Row],[Alku PVM]] )=3))</f>
        <v>0</v>
      </c>
      <c r="AD3723" s="90" t="b">
        <f>OR(MONTH(Taulukko1[[#This Row],[Loppu PVM]] )&lt;=3,AND(MONTH(Taulukko1[[#This Row],[Loppu PVM]] )=3))</f>
        <v>0</v>
      </c>
      <c r="AE3723" s="90" t="b">
        <f>OR(MONTH(Taulukko1[[#This Row],[Alku PVM]] )&lt;=9,AND(MONTH(Taulukko1[[#This Row],[Alku PVM]] )=9))</f>
        <v>1</v>
      </c>
      <c r="AF3723" s="90" t="b">
        <f>OR(MONTH(Taulukko1[[#This Row],[Loppu PVM]])&lt;=9,AND(MONTH(Taulukko1[[#This Row],[Loppu PVM]] )=9))</f>
        <v>1</v>
      </c>
      <c r="AG3723" s="90" t="b">
        <f>OR(MONTH(Taulukko1[[#This Row],[Alku PVM]] )&lt;=6,AND(MONTH(Taulukko1[[#This Row],[Alku PVM]] )=6))</f>
        <v>0</v>
      </c>
      <c r="AH3723" s="90" t="b">
        <f>OR(MONTH(Taulukko1[[#This Row],[Loppu PVM]])&lt;=6,AND(MONTH(Taulukko1[[#This Row],[Loppu PVM]] )=6))</f>
        <v>0</v>
      </c>
    </row>
    <row r="3724" spans="1:34">
      <c r="A3724" s="82" t="s">
        <v>5335</v>
      </c>
      <c r="B3724" s="83"/>
      <c r="C3724" s="82" t="s">
        <v>5336</v>
      </c>
      <c r="D3724" s="84"/>
      <c r="E3724" s="85"/>
      <c r="F3724" s="83">
        <v>42528</v>
      </c>
      <c r="G3724" s="86"/>
      <c r="H3724" s="85">
        <v>25</v>
      </c>
      <c r="I3724" s="130">
        <f>INDEX('TOL2008'!B:B,MATCH(A3724,'TOL2008'!A:A,0))</f>
        <v>16239</v>
      </c>
      <c r="J3724" s="131" t="str">
        <f>INDEX(Pääluokka!$H$2:$H$100,MATCH(VALUE(LEFT(Taulukko1[[#This Row],[TOL2008]],2)),Pääluokka!$G$2:$G$100,0))</f>
        <v>Teollisuus</v>
      </c>
      <c r="K3724" s="131" t="str">
        <f>INDEX(Pääluokka!$I$2:$I$100,MATCH(VALUE(LEFT(Taulukko1[[#This Row],[TOL2008]],2)),Pääluokka!$G$2:$G$100,0))</f>
        <v>Teollisuus (C-E)</v>
      </c>
      <c r="L3724" s="87" t="str">
        <f t="shared" si="585"/>
        <v>NA</v>
      </c>
      <c r="M3724" s="88">
        <f t="shared" si="586"/>
        <v>42477</v>
      </c>
      <c r="N3724" s="88">
        <f t="shared" si="587"/>
        <v>42528</v>
      </c>
      <c r="O3724" s="88">
        <f t="shared" si="590"/>
        <v>42461</v>
      </c>
      <c r="P3724" s="88">
        <f t="shared" si="590"/>
        <v>42522</v>
      </c>
      <c r="Q3724" s="89">
        <f t="shared" si="591"/>
        <v>2016</v>
      </c>
      <c r="R3724" s="89">
        <f t="shared" si="591"/>
        <v>2016</v>
      </c>
      <c r="S3724" s="88" t="str">
        <f>YEAR(Taulukko1[[#This Row],[Alku KK]])&amp;"Q"&amp;ROUNDDOWN((MONTH(Taulukko1[[#This Row],[Alku KK]])-1)/3+1,0)</f>
        <v>2016Q2</v>
      </c>
      <c r="T3724" s="88" t="str">
        <f>YEAR(Taulukko1[[#This Row],[Loppu KK]])&amp;"Q"&amp;ROUNDDOWN((MONTH(Taulukko1[[#This Row],[Loppu KK]])-1)/3+1,0)</f>
        <v>2016Q2</v>
      </c>
      <c r="U3724" s="89">
        <f>IF(COUNT(Taulukko1[[#This Row],[Neuvottelujen alaiset ]])=1,Taulukko1[[#This Row],[Neuvottelujen alaiset ]],Taulukko1[[#This Row],[Vähennystarve]])</f>
        <v>25</v>
      </c>
      <c r="V3724" s="90" t="str">
        <f t="shared" si="592"/>
        <v>NA</v>
      </c>
      <c r="W3724" s="90" t="str">
        <f t="shared" si="593"/>
        <v>NA</v>
      </c>
      <c r="X3724" s="90" t="str">
        <f t="shared" si="594"/>
        <v>NA</v>
      </c>
      <c r="Y3724" s="90" t="b">
        <f>AND(MONTH(Taulukko1[[#This Row],[Alku PVM]] )=6,DAY(Taulukko1[[#This Row],[Alku PVM]] )&gt;19)</f>
        <v>0</v>
      </c>
      <c r="Z3724" s="90" t="b">
        <f>AND(MONTH(Taulukko1[[#This Row],[Loppu PVM]] )=6,DAY(Taulukko1[[#This Row],[Loppu PVM]] )&gt;19)</f>
        <v>0</v>
      </c>
      <c r="AA3724" s="90" t="b">
        <f>OR(MONTH(Taulukko1[[#This Row],[Alku PVM]] )&lt;=5,AND(MONTH(Taulukko1[[#This Row],[Alku PVM]] )=6,DAY(Taulukko1[[#This Row],[Alku PVM]] )&lt;20))</f>
        <v>1</v>
      </c>
      <c r="AB3724" s="90" t="b">
        <f>OR(MONTH(Taulukko1[[#This Row],[Loppu PVM]])&lt;=5,AND(MONTH(Taulukko1[[#This Row],[Loppu PVM]] )=6,DAY(Taulukko1[[#This Row],[Loppu PVM]])&lt;20))</f>
        <v>1</v>
      </c>
      <c r="AC3724" s="90" t="b">
        <f>OR(MONTH(Taulukko1[[#This Row],[Alku PVM]] )&lt;=3,AND(MONTH(Taulukko1[[#This Row],[Alku PVM]] )=3))</f>
        <v>0</v>
      </c>
      <c r="AD3724" s="90" t="b">
        <f>OR(MONTH(Taulukko1[[#This Row],[Loppu PVM]] )&lt;=3,AND(MONTH(Taulukko1[[#This Row],[Loppu PVM]] )=3))</f>
        <v>0</v>
      </c>
      <c r="AE3724" s="90" t="b">
        <f>OR(MONTH(Taulukko1[[#This Row],[Alku PVM]] )&lt;=9,AND(MONTH(Taulukko1[[#This Row],[Alku PVM]] )=9))</f>
        <v>1</v>
      </c>
      <c r="AF3724" s="90" t="b">
        <f>OR(MONTH(Taulukko1[[#This Row],[Loppu PVM]])&lt;=9,AND(MONTH(Taulukko1[[#This Row],[Loppu PVM]] )=9))</f>
        <v>1</v>
      </c>
      <c r="AG3724" s="90" t="b">
        <f>OR(MONTH(Taulukko1[[#This Row],[Alku PVM]] )&lt;=6,AND(MONTH(Taulukko1[[#This Row],[Alku PVM]] )=6))</f>
        <v>1</v>
      </c>
      <c r="AH3724" s="90" t="b">
        <f>OR(MONTH(Taulukko1[[#This Row],[Loppu PVM]])&lt;=6,AND(MONTH(Taulukko1[[#This Row],[Loppu PVM]] )=6))</f>
        <v>1</v>
      </c>
    </row>
    <row r="3725" spans="1:34">
      <c r="A3725" s="82" t="s">
        <v>5337</v>
      </c>
      <c r="B3725" s="83">
        <v>42567</v>
      </c>
      <c r="C3725" s="82" t="s">
        <v>5338</v>
      </c>
      <c r="D3725" s="84"/>
      <c r="E3725" s="85"/>
      <c r="F3725" s="83">
        <v>42578</v>
      </c>
      <c r="G3725" s="86"/>
      <c r="H3725" s="85">
        <v>54</v>
      </c>
      <c r="I3725" s="130">
        <f>INDEX('TOL2008'!B:B,MATCH(A3725,'TOL2008'!A:A,0))</f>
        <v>10410</v>
      </c>
      <c r="J3725" s="131" t="str">
        <f>INDEX(Pääluokka!$H$2:$H$100,MATCH(VALUE(LEFT(Taulukko1[[#This Row],[TOL2008]],2)),Pääluokka!$G$2:$G$100,0))</f>
        <v>Teollisuus</v>
      </c>
      <c r="K3725" s="131" t="str">
        <f>INDEX(Pääluokka!$I$2:$I$100,MATCH(VALUE(LEFT(Taulukko1[[#This Row],[TOL2008]],2)),Pääluokka!$G$2:$G$100,0))</f>
        <v>Teollisuus (C-E)</v>
      </c>
      <c r="L3725" s="87">
        <f t="shared" si="585"/>
        <v>11</v>
      </c>
      <c r="M3725" s="88">
        <f t="shared" si="586"/>
        <v>42567</v>
      </c>
      <c r="N3725" s="88">
        <f t="shared" si="587"/>
        <v>42578</v>
      </c>
      <c r="O3725" s="88">
        <f t="shared" si="590"/>
        <v>42552</v>
      </c>
      <c r="P3725" s="88">
        <f t="shared" si="590"/>
        <v>42552</v>
      </c>
      <c r="Q3725" s="89">
        <f t="shared" si="591"/>
        <v>2016</v>
      </c>
      <c r="R3725" s="89">
        <f t="shared" si="591"/>
        <v>2016</v>
      </c>
      <c r="S3725" s="88" t="str">
        <f>YEAR(Taulukko1[[#This Row],[Alku KK]])&amp;"Q"&amp;ROUNDDOWN((MONTH(Taulukko1[[#This Row],[Alku KK]])-1)/3+1,0)</f>
        <v>2016Q3</v>
      </c>
      <c r="T3725" s="88" t="str">
        <f>YEAR(Taulukko1[[#This Row],[Loppu KK]])&amp;"Q"&amp;ROUNDDOWN((MONTH(Taulukko1[[#This Row],[Loppu KK]])-1)/3+1,0)</f>
        <v>2016Q3</v>
      </c>
      <c r="U3725" s="89">
        <f>IF(COUNT(Taulukko1[[#This Row],[Neuvottelujen alaiset ]])=1,Taulukko1[[#This Row],[Neuvottelujen alaiset ]],Taulukko1[[#This Row],[Vähennystarve]])</f>
        <v>54</v>
      </c>
      <c r="V3725" s="90" t="str">
        <f t="shared" si="592"/>
        <v>NA</v>
      </c>
      <c r="W3725" s="90" t="str">
        <f t="shared" si="593"/>
        <v>NA</v>
      </c>
      <c r="X3725" s="90" t="str">
        <f t="shared" si="594"/>
        <v>NA</v>
      </c>
      <c r="Y3725" s="90" t="b">
        <f>AND(MONTH(Taulukko1[[#This Row],[Alku PVM]] )=6,DAY(Taulukko1[[#This Row],[Alku PVM]] )&gt;19)</f>
        <v>0</v>
      </c>
      <c r="Z3725" s="90" t="b">
        <f>AND(MONTH(Taulukko1[[#This Row],[Loppu PVM]] )=6,DAY(Taulukko1[[#This Row],[Loppu PVM]] )&gt;19)</f>
        <v>0</v>
      </c>
      <c r="AA3725" s="90" t="b">
        <f>OR(MONTH(Taulukko1[[#This Row],[Alku PVM]] )&lt;=5,AND(MONTH(Taulukko1[[#This Row],[Alku PVM]] )=6,DAY(Taulukko1[[#This Row],[Alku PVM]] )&lt;20))</f>
        <v>0</v>
      </c>
      <c r="AB3725" s="90" t="b">
        <f>OR(MONTH(Taulukko1[[#This Row],[Loppu PVM]])&lt;=5,AND(MONTH(Taulukko1[[#This Row],[Loppu PVM]] )=6,DAY(Taulukko1[[#This Row],[Loppu PVM]])&lt;20))</f>
        <v>0</v>
      </c>
      <c r="AC3725" s="90" t="b">
        <f>OR(MONTH(Taulukko1[[#This Row],[Alku PVM]] )&lt;=3,AND(MONTH(Taulukko1[[#This Row],[Alku PVM]] )=3))</f>
        <v>0</v>
      </c>
      <c r="AD3725" s="90" t="b">
        <f>OR(MONTH(Taulukko1[[#This Row],[Loppu PVM]] )&lt;=3,AND(MONTH(Taulukko1[[#This Row],[Loppu PVM]] )=3))</f>
        <v>0</v>
      </c>
      <c r="AE3725" s="90" t="b">
        <f>OR(MONTH(Taulukko1[[#This Row],[Alku PVM]] )&lt;=9,AND(MONTH(Taulukko1[[#This Row],[Alku PVM]] )=9))</f>
        <v>1</v>
      </c>
      <c r="AF3725" s="90" t="b">
        <f>OR(MONTH(Taulukko1[[#This Row],[Loppu PVM]])&lt;=9,AND(MONTH(Taulukko1[[#This Row],[Loppu PVM]] )=9))</f>
        <v>1</v>
      </c>
      <c r="AG3725" s="90" t="b">
        <f>OR(MONTH(Taulukko1[[#This Row],[Alku PVM]] )&lt;=6,AND(MONTH(Taulukko1[[#This Row],[Alku PVM]] )=6))</f>
        <v>0</v>
      </c>
      <c r="AH3725" s="90" t="b">
        <f>OR(MONTH(Taulukko1[[#This Row],[Loppu PVM]])&lt;=6,AND(MONTH(Taulukko1[[#This Row],[Loppu PVM]] )=6))</f>
        <v>0</v>
      </c>
    </row>
    <row r="3726" spans="1:34">
      <c r="A3726" s="82" t="s">
        <v>5324</v>
      </c>
      <c r="B3726" s="83">
        <v>42573</v>
      </c>
      <c r="C3726" s="82" t="s">
        <v>5339</v>
      </c>
      <c r="D3726" s="84">
        <v>27</v>
      </c>
      <c r="E3726" s="85">
        <v>30</v>
      </c>
      <c r="F3726" s="83">
        <v>42585</v>
      </c>
      <c r="G3726" s="86">
        <v>0</v>
      </c>
      <c r="H3726" s="85">
        <v>80</v>
      </c>
      <c r="I3726" s="130">
        <f>INDEX('TOL2008'!B:B,MATCH(A3726,'TOL2008'!A:A,0))</f>
        <v>22290</v>
      </c>
      <c r="J3726" s="131" t="str">
        <f>INDEX(Pääluokka!$H$2:$H$100,MATCH(VALUE(LEFT(Taulukko1[[#This Row],[TOL2008]],2)),Pääluokka!$G$2:$G$100,0))</f>
        <v>Teollisuus</v>
      </c>
      <c r="K3726" s="131" t="str">
        <f>INDEX(Pääluokka!$I$2:$I$100,MATCH(VALUE(LEFT(Taulukko1[[#This Row],[TOL2008]],2)),Pääluokka!$G$2:$G$100,0))</f>
        <v>Teollisuus (C-E)</v>
      </c>
      <c r="L3726" s="87">
        <f t="shared" si="585"/>
        <v>12</v>
      </c>
      <c r="M3726" s="88">
        <f t="shared" si="586"/>
        <v>42573</v>
      </c>
      <c r="N3726" s="88">
        <f t="shared" si="587"/>
        <v>42585</v>
      </c>
      <c r="O3726" s="88">
        <f t="shared" ref="O3726:P3728" si="595">IFERROR(DATE(YEAR(M3726),MONTH(M3726),1),"NA")</f>
        <v>42552</v>
      </c>
      <c r="P3726" s="88">
        <f t="shared" si="595"/>
        <v>42583</v>
      </c>
      <c r="Q3726" s="89">
        <f t="shared" ref="Q3726:R3728" si="596">IFERROR(YEAR(O3726),"NA")</f>
        <v>2016</v>
      </c>
      <c r="R3726" s="89">
        <f t="shared" si="596"/>
        <v>2016</v>
      </c>
      <c r="S3726" s="88" t="str">
        <f>YEAR(Taulukko1[[#This Row],[Alku KK]])&amp;"Q"&amp;ROUNDDOWN((MONTH(Taulukko1[[#This Row],[Alku KK]])-1)/3+1,0)</f>
        <v>2016Q3</v>
      </c>
      <c r="T3726" s="88" t="str">
        <f>YEAR(Taulukko1[[#This Row],[Loppu KK]])&amp;"Q"&amp;ROUNDDOWN((MONTH(Taulukko1[[#This Row],[Loppu KK]])-1)/3+1,0)</f>
        <v>2016Q3</v>
      </c>
      <c r="U3726" s="89">
        <f>IF(COUNT(Taulukko1[[#This Row],[Neuvottelujen alaiset ]])=1,Taulukko1[[#This Row],[Neuvottelujen alaiset ]],Taulukko1[[#This Row],[Vähennystarve]])</f>
        <v>80</v>
      </c>
      <c r="V3726" s="90">
        <f t="shared" ref="V3726:V3733" si="597">IF(AND(ISNUMBER(E3726),ISNUMBER(H3726)),E3726/H3726,"NA")</f>
        <v>0.375</v>
      </c>
      <c r="W3726" s="90">
        <f t="shared" ref="W3726:W3733" si="598">IF(AND(ISNUMBER(G3726),ISNUMBER(H3726)),G3726/H3726,"NA")</f>
        <v>0</v>
      </c>
      <c r="X3726" s="90">
        <f t="shared" ref="X3726:X3733" si="599">IF(AND(ISNUMBER(G3726),ISNUMBER(E3726)),G3726/E3726,"NA")</f>
        <v>0</v>
      </c>
      <c r="Y3726" s="90" t="b">
        <f>AND(MONTH(Taulukko1[[#This Row],[Alku PVM]] )=6,DAY(Taulukko1[[#This Row],[Alku PVM]] )&gt;19)</f>
        <v>0</v>
      </c>
      <c r="Z3726" s="90" t="b">
        <f>AND(MONTH(Taulukko1[[#This Row],[Loppu PVM]] )=6,DAY(Taulukko1[[#This Row],[Loppu PVM]] )&gt;19)</f>
        <v>0</v>
      </c>
      <c r="AA3726" s="90" t="b">
        <f>OR(MONTH(Taulukko1[[#This Row],[Alku PVM]] )&lt;=5,AND(MONTH(Taulukko1[[#This Row],[Alku PVM]] )=6,DAY(Taulukko1[[#This Row],[Alku PVM]] )&lt;20))</f>
        <v>0</v>
      </c>
      <c r="AB3726" s="90" t="b">
        <f>OR(MONTH(Taulukko1[[#This Row],[Loppu PVM]])&lt;=5,AND(MONTH(Taulukko1[[#This Row],[Loppu PVM]] )=6,DAY(Taulukko1[[#This Row],[Loppu PVM]])&lt;20))</f>
        <v>0</v>
      </c>
      <c r="AC3726" s="90" t="b">
        <f>OR(MONTH(Taulukko1[[#This Row],[Alku PVM]] )&lt;=3,AND(MONTH(Taulukko1[[#This Row],[Alku PVM]] )=3))</f>
        <v>0</v>
      </c>
      <c r="AD3726" s="90" t="b">
        <f>OR(MONTH(Taulukko1[[#This Row],[Loppu PVM]] )&lt;=3,AND(MONTH(Taulukko1[[#This Row],[Loppu PVM]] )=3))</f>
        <v>0</v>
      </c>
      <c r="AE3726" s="90" t="b">
        <f>OR(MONTH(Taulukko1[[#This Row],[Alku PVM]] )&lt;=9,AND(MONTH(Taulukko1[[#This Row],[Alku PVM]] )=9))</f>
        <v>1</v>
      </c>
      <c r="AF3726" s="90" t="b">
        <f>OR(MONTH(Taulukko1[[#This Row],[Loppu PVM]])&lt;=9,AND(MONTH(Taulukko1[[#This Row],[Loppu PVM]] )=9))</f>
        <v>1</v>
      </c>
      <c r="AG3726" s="90" t="b">
        <f>OR(MONTH(Taulukko1[[#This Row],[Alku PVM]] )&lt;=6,AND(MONTH(Taulukko1[[#This Row],[Alku PVM]] )=6))</f>
        <v>0</v>
      </c>
      <c r="AH3726" s="90" t="b">
        <f>OR(MONTH(Taulukko1[[#This Row],[Loppu PVM]])&lt;=6,AND(MONTH(Taulukko1[[#This Row],[Loppu PVM]] )=6))</f>
        <v>0</v>
      </c>
    </row>
    <row r="3727" spans="1:34">
      <c r="A3727" s="82" t="s">
        <v>5340</v>
      </c>
      <c r="B3727" s="83"/>
      <c r="C3727" s="82"/>
      <c r="D3727" s="84"/>
      <c r="E3727" s="85"/>
      <c r="F3727" s="83">
        <v>42573</v>
      </c>
      <c r="G3727" s="86">
        <v>6</v>
      </c>
      <c r="H3727" s="85">
        <v>6</v>
      </c>
      <c r="I3727" s="130">
        <f>INDEX('TOL2008'!B:B,MATCH(A3727,'TOL2008'!A:A,0))</f>
        <v>59110</v>
      </c>
      <c r="J3727" s="131" t="str">
        <f>INDEX(Pääluokka!$H$2:$H$100,MATCH(VALUE(LEFT(Taulukko1[[#This Row],[TOL2008]],2)),Pääluokka!$G$2:$G$100,0))</f>
        <v>Informaatio ja viestintä</v>
      </c>
      <c r="K3727" s="131" t="str">
        <f>INDEX(Pääluokka!$I$2:$I$100,MATCH(VALUE(LEFT(Taulukko1[[#This Row],[TOL2008]],2)),Pääluokka!$G$2:$G$100,0))</f>
        <v>Palvelualat (G-N, R, S)</v>
      </c>
      <c r="L3727" s="87" t="str">
        <f t="shared" si="585"/>
        <v>NA</v>
      </c>
      <c r="M3727" s="88">
        <f t="shared" si="586"/>
        <v>42522</v>
      </c>
      <c r="N3727" s="88">
        <f t="shared" si="587"/>
        <v>42573</v>
      </c>
      <c r="O3727" s="88">
        <f t="shared" si="595"/>
        <v>42522</v>
      </c>
      <c r="P3727" s="88">
        <f t="shared" si="595"/>
        <v>42552</v>
      </c>
      <c r="Q3727" s="89">
        <f t="shared" si="596"/>
        <v>2016</v>
      </c>
      <c r="R3727" s="89">
        <f t="shared" si="596"/>
        <v>2016</v>
      </c>
      <c r="S3727" s="88" t="str">
        <f>YEAR(Taulukko1[[#This Row],[Alku KK]])&amp;"Q"&amp;ROUNDDOWN((MONTH(Taulukko1[[#This Row],[Alku KK]])-1)/3+1,0)</f>
        <v>2016Q2</v>
      </c>
      <c r="T3727" s="88" t="str">
        <f>YEAR(Taulukko1[[#This Row],[Loppu KK]])&amp;"Q"&amp;ROUNDDOWN((MONTH(Taulukko1[[#This Row],[Loppu KK]])-1)/3+1,0)</f>
        <v>2016Q3</v>
      </c>
      <c r="U3727" s="89">
        <f>IF(COUNT(Taulukko1[[#This Row],[Neuvottelujen alaiset ]])=1,Taulukko1[[#This Row],[Neuvottelujen alaiset ]],Taulukko1[[#This Row],[Vähennystarve]])</f>
        <v>6</v>
      </c>
      <c r="V3727" s="90" t="str">
        <f t="shared" si="597"/>
        <v>NA</v>
      </c>
      <c r="W3727" s="90">
        <f t="shared" si="598"/>
        <v>1</v>
      </c>
      <c r="X3727" s="90" t="str">
        <f t="shared" si="599"/>
        <v>NA</v>
      </c>
      <c r="Y3727" s="90" t="b">
        <f>AND(MONTH(Taulukko1[[#This Row],[Alku PVM]] )=6,DAY(Taulukko1[[#This Row],[Alku PVM]] )&gt;19)</f>
        <v>0</v>
      </c>
      <c r="Z3727" s="90" t="b">
        <f>AND(MONTH(Taulukko1[[#This Row],[Loppu PVM]] )=6,DAY(Taulukko1[[#This Row],[Loppu PVM]] )&gt;19)</f>
        <v>0</v>
      </c>
      <c r="AA3727" s="90" t="b">
        <f>OR(MONTH(Taulukko1[[#This Row],[Alku PVM]] )&lt;=5,AND(MONTH(Taulukko1[[#This Row],[Alku PVM]] )=6,DAY(Taulukko1[[#This Row],[Alku PVM]] )&lt;20))</f>
        <v>1</v>
      </c>
      <c r="AB3727" s="90" t="b">
        <f>OR(MONTH(Taulukko1[[#This Row],[Loppu PVM]])&lt;=5,AND(MONTH(Taulukko1[[#This Row],[Loppu PVM]] )=6,DAY(Taulukko1[[#This Row],[Loppu PVM]])&lt;20))</f>
        <v>0</v>
      </c>
      <c r="AC3727" s="90" t="b">
        <f>OR(MONTH(Taulukko1[[#This Row],[Alku PVM]] )&lt;=3,AND(MONTH(Taulukko1[[#This Row],[Alku PVM]] )=3))</f>
        <v>0</v>
      </c>
      <c r="AD3727" s="90" t="b">
        <f>OR(MONTH(Taulukko1[[#This Row],[Loppu PVM]] )&lt;=3,AND(MONTH(Taulukko1[[#This Row],[Loppu PVM]] )=3))</f>
        <v>0</v>
      </c>
      <c r="AE3727" s="90" t="b">
        <f>OR(MONTH(Taulukko1[[#This Row],[Alku PVM]] )&lt;=9,AND(MONTH(Taulukko1[[#This Row],[Alku PVM]] )=9))</f>
        <v>1</v>
      </c>
      <c r="AF3727" s="90" t="b">
        <f>OR(MONTH(Taulukko1[[#This Row],[Loppu PVM]])&lt;=9,AND(MONTH(Taulukko1[[#This Row],[Loppu PVM]] )=9))</f>
        <v>1</v>
      </c>
      <c r="AG3727" s="90" t="b">
        <f>OR(MONTH(Taulukko1[[#This Row],[Alku PVM]] )&lt;=6,AND(MONTH(Taulukko1[[#This Row],[Alku PVM]] )=6))</f>
        <v>1</v>
      </c>
      <c r="AH3727" s="90" t="b">
        <f>OR(MONTH(Taulukko1[[#This Row],[Loppu PVM]])&lt;=6,AND(MONTH(Taulukko1[[#This Row],[Loppu PVM]] )=6))</f>
        <v>0</v>
      </c>
    </row>
    <row r="3728" spans="1:34">
      <c r="A3728" s="82" t="s">
        <v>4560</v>
      </c>
      <c r="B3728" s="83">
        <v>42583</v>
      </c>
      <c r="C3728" s="82" t="s">
        <v>5341</v>
      </c>
      <c r="D3728" s="84"/>
      <c r="E3728" s="85">
        <v>70</v>
      </c>
      <c r="F3728" s="83">
        <v>42625</v>
      </c>
      <c r="G3728" s="86">
        <v>28</v>
      </c>
      <c r="H3728" s="85">
        <v>123</v>
      </c>
      <c r="I3728" s="130">
        <f>INDEX('TOL2008'!B:B,MATCH(A3728,'TOL2008'!A:A,0))</f>
        <v>53100</v>
      </c>
      <c r="J3728" s="131" t="str">
        <f>INDEX(Pääluokka!$H$2:$H$100,MATCH(VALUE(LEFT(Taulukko1[[#This Row],[TOL2008]],2)),Pääluokka!$G$2:$G$100,0))</f>
        <v>Kuljetus ja varastointi</v>
      </c>
      <c r="K3728" s="131" t="str">
        <f>INDEX(Pääluokka!$I$2:$I$100,MATCH(VALUE(LEFT(Taulukko1[[#This Row],[TOL2008]],2)),Pääluokka!$G$2:$G$100,0))</f>
        <v>Palvelualat (G-N, R, S)</v>
      </c>
      <c r="L3728" s="87">
        <f t="shared" si="585"/>
        <v>42</v>
      </c>
      <c r="M3728" s="88">
        <f t="shared" si="586"/>
        <v>42583</v>
      </c>
      <c r="N3728" s="88">
        <f t="shared" si="587"/>
        <v>42625</v>
      </c>
      <c r="O3728" s="88">
        <f t="shared" si="595"/>
        <v>42583</v>
      </c>
      <c r="P3728" s="88">
        <f t="shared" si="595"/>
        <v>42614</v>
      </c>
      <c r="Q3728" s="89">
        <f t="shared" si="596"/>
        <v>2016</v>
      </c>
      <c r="R3728" s="89">
        <f t="shared" si="596"/>
        <v>2016</v>
      </c>
      <c r="S3728" s="88" t="str">
        <f>YEAR(Taulukko1[[#This Row],[Alku KK]])&amp;"Q"&amp;ROUNDDOWN((MONTH(Taulukko1[[#This Row],[Alku KK]])-1)/3+1,0)</f>
        <v>2016Q3</v>
      </c>
      <c r="T3728" s="88" t="str">
        <f>YEAR(Taulukko1[[#This Row],[Loppu KK]])&amp;"Q"&amp;ROUNDDOWN((MONTH(Taulukko1[[#This Row],[Loppu KK]])-1)/3+1,0)</f>
        <v>2016Q3</v>
      </c>
      <c r="U3728" s="89">
        <f>IF(COUNT(Taulukko1[[#This Row],[Neuvottelujen alaiset ]])=1,Taulukko1[[#This Row],[Neuvottelujen alaiset ]],Taulukko1[[#This Row],[Vähennystarve]])</f>
        <v>123</v>
      </c>
      <c r="V3728" s="90">
        <f t="shared" si="597"/>
        <v>0.56910569105691056</v>
      </c>
      <c r="W3728" s="90">
        <f t="shared" si="598"/>
        <v>0.22764227642276422</v>
      </c>
      <c r="X3728" s="90">
        <f t="shared" si="599"/>
        <v>0.4</v>
      </c>
      <c r="Y3728" s="90" t="b">
        <f>AND(MONTH(Taulukko1[[#This Row],[Alku PVM]] )=6,DAY(Taulukko1[[#This Row],[Alku PVM]] )&gt;19)</f>
        <v>0</v>
      </c>
      <c r="Z3728" s="90" t="b">
        <f>AND(MONTH(Taulukko1[[#This Row],[Loppu PVM]] )=6,DAY(Taulukko1[[#This Row],[Loppu PVM]] )&gt;19)</f>
        <v>0</v>
      </c>
      <c r="AA3728" s="90" t="b">
        <f>OR(MONTH(Taulukko1[[#This Row],[Alku PVM]] )&lt;=5,AND(MONTH(Taulukko1[[#This Row],[Alku PVM]] )=6,DAY(Taulukko1[[#This Row],[Alku PVM]] )&lt;20))</f>
        <v>0</v>
      </c>
      <c r="AB3728" s="90" t="b">
        <f>OR(MONTH(Taulukko1[[#This Row],[Loppu PVM]])&lt;=5,AND(MONTH(Taulukko1[[#This Row],[Loppu PVM]] )=6,DAY(Taulukko1[[#This Row],[Loppu PVM]])&lt;20))</f>
        <v>0</v>
      </c>
      <c r="AC3728" s="90" t="b">
        <f>OR(MONTH(Taulukko1[[#This Row],[Alku PVM]] )&lt;=3,AND(MONTH(Taulukko1[[#This Row],[Alku PVM]] )=3))</f>
        <v>0</v>
      </c>
      <c r="AD3728" s="90" t="b">
        <f>OR(MONTH(Taulukko1[[#This Row],[Loppu PVM]] )&lt;=3,AND(MONTH(Taulukko1[[#This Row],[Loppu PVM]] )=3))</f>
        <v>0</v>
      </c>
      <c r="AE3728" s="90" t="b">
        <f>OR(MONTH(Taulukko1[[#This Row],[Alku PVM]] )&lt;=9,AND(MONTH(Taulukko1[[#This Row],[Alku PVM]] )=9))</f>
        <v>1</v>
      </c>
      <c r="AF3728" s="90" t="b">
        <f>OR(MONTH(Taulukko1[[#This Row],[Loppu PVM]])&lt;=9,AND(MONTH(Taulukko1[[#This Row],[Loppu PVM]] )=9))</f>
        <v>1</v>
      </c>
      <c r="AG3728" s="90" t="b">
        <f>OR(MONTH(Taulukko1[[#This Row],[Alku PVM]] )&lt;=6,AND(MONTH(Taulukko1[[#This Row],[Alku PVM]] )=6))</f>
        <v>0</v>
      </c>
      <c r="AH3728" s="90" t="b">
        <f>OR(MONTH(Taulukko1[[#This Row],[Loppu PVM]])&lt;=6,AND(MONTH(Taulukko1[[#This Row],[Loppu PVM]] )=6))</f>
        <v>0</v>
      </c>
    </row>
    <row r="3729" spans="1:34">
      <c r="A3729" s="82" t="s">
        <v>446</v>
      </c>
      <c r="B3729" s="83">
        <v>42591</v>
      </c>
      <c r="C3729" s="82" t="s">
        <v>5342</v>
      </c>
      <c r="D3729" s="84">
        <v>15</v>
      </c>
      <c r="E3729" s="85">
        <v>9</v>
      </c>
      <c r="F3729" s="83">
        <v>42599</v>
      </c>
      <c r="G3729" s="86">
        <v>9</v>
      </c>
      <c r="H3729" s="85">
        <v>24</v>
      </c>
      <c r="I3729" s="130">
        <f>INDEX('TOL2008'!B:B,MATCH(A3729,'TOL2008'!A:A,0))</f>
        <v>62010</v>
      </c>
      <c r="J3729" s="131" t="str">
        <f>INDEX(Pääluokka!$H$2:$H$100,MATCH(VALUE(LEFT(Taulukko1[[#This Row],[TOL2008]],2)),Pääluokka!$G$2:$G$100,0))</f>
        <v>Informaatio ja viestintä</v>
      </c>
      <c r="K3729" s="131" t="str">
        <f>INDEX(Pääluokka!$I$2:$I$100,MATCH(VALUE(LEFT(Taulukko1[[#This Row],[TOL2008]],2)),Pääluokka!$G$2:$G$100,0))</f>
        <v>Palvelualat (G-N, R, S)</v>
      </c>
      <c r="L3729" s="87">
        <f t="shared" si="585"/>
        <v>8</v>
      </c>
      <c r="M3729" s="88">
        <f t="shared" si="586"/>
        <v>42591</v>
      </c>
      <c r="N3729" s="88">
        <f t="shared" si="587"/>
        <v>42599</v>
      </c>
      <c r="O3729" s="88">
        <f t="shared" ref="O3729:P3733" si="600">IFERROR(DATE(YEAR(M3729),MONTH(M3729),1),"NA")</f>
        <v>42583</v>
      </c>
      <c r="P3729" s="88">
        <f t="shared" si="600"/>
        <v>42583</v>
      </c>
      <c r="Q3729" s="89">
        <f t="shared" ref="Q3729:R3733" si="601">IFERROR(YEAR(O3729),"NA")</f>
        <v>2016</v>
      </c>
      <c r="R3729" s="89">
        <f t="shared" si="601"/>
        <v>2016</v>
      </c>
      <c r="S3729" s="88" t="str">
        <f>YEAR(Taulukko1[[#This Row],[Alku KK]])&amp;"Q"&amp;ROUNDDOWN((MONTH(Taulukko1[[#This Row],[Alku KK]])-1)/3+1,0)</f>
        <v>2016Q3</v>
      </c>
      <c r="T3729" s="88" t="str">
        <f>YEAR(Taulukko1[[#This Row],[Loppu KK]])&amp;"Q"&amp;ROUNDDOWN((MONTH(Taulukko1[[#This Row],[Loppu KK]])-1)/3+1,0)</f>
        <v>2016Q3</v>
      </c>
      <c r="U3729" s="89">
        <f>IF(COUNT(Taulukko1[[#This Row],[Neuvottelujen alaiset ]])=1,Taulukko1[[#This Row],[Neuvottelujen alaiset ]],Taulukko1[[#This Row],[Vähennystarve]])</f>
        <v>24</v>
      </c>
      <c r="V3729" s="90">
        <f t="shared" si="597"/>
        <v>0.375</v>
      </c>
      <c r="W3729" s="90">
        <f t="shared" si="598"/>
        <v>0.375</v>
      </c>
      <c r="X3729" s="90">
        <f t="shared" si="599"/>
        <v>1</v>
      </c>
      <c r="Y3729" s="90" t="b">
        <f>AND(MONTH(Taulukko1[[#This Row],[Alku PVM]] )=6,DAY(Taulukko1[[#This Row],[Alku PVM]] )&gt;19)</f>
        <v>0</v>
      </c>
      <c r="Z3729" s="90" t="b">
        <f>AND(MONTH(Taulukko1[[#This Row],[Loppu PVM]] )=6,DAY(Taulukko1[[#This Row],[Loppu PVM]] )&gt;19)</f>
        <v>0</v>
      </c>
      <c r="AA3729" s="90" t="b">
        <f>OR(MONTH(Taulukko1[[#This Row],[Alku PVM]] )&lt;=5,AND(MONTH(Taulukko1[[#This Row],[Alku PVM]] )=6,DAY(Taulukko1[[#This Row],[Alku PVM]] )&lt;20))</f>
        <v>0</v>
      </c>
      <c r="AB3729" s="90" t="b">
        <f>OR(MONTH(Taulukko1[[#This Row],[Loppu PVM]])&lt;=5,AND(MONTH(Taulukko1[[#This Row],[Loppu PVM]] )=6,DAY(Taulukko1[[#This Row],[Loppu PVM]])&lt;20))</f>
        <v>0</v>
      </c>
      <c r="AC3729" s="90" t="b">
        <f>OR(MONTH(Taulukko1[[#This Row],[Alku PVM]] )&lt;=3,AND(MONTH(Taulukko1[[#This Row],[Alku PVM]] )=3))</f>
        <v>0</v>
      </c>
      <c r="AD3729" s="90" t="b">
        <f>OR(MONTH(Taulukko1[[#This Row],[Loppu PVM]] )&lt;=3,AND(MONTH(Taulukko1[[#This Row],[Loppu PVM]] )=3))</f>
        <v>0</v>
      </c>
      <c r="AE3729" s="90" t="b">
        <f>OR(MONTH(Taulukko1[[#This Row],[Alku PVM]] )&lt;=9,AND(MONTH(Taulukko1[[#This Row],[Alku PVM]] )=9))</f>
        <v>1</v>
      </c>
      <c r="AF3729" s="90" t="b">
        <f>OR(MONTH(Taulukko1[[#This Row],[Loppu PVM]])&lt;=9,AND(MONTH(Taulukko1[[#This Row],[Loppu PVM]] )=9))</f>
        <v>1</v>
      </c>
      <c r="AG3729" s="90" t="b">
        <f>OR(MONTH(Taulukko1[[#This Row],[Alku PVM]] )&lt;=6,AND(MONTH(Taulukko1[[#This Row],[Alku PVM]] )=6))</f>
        <v>0</v>
      </c>
      <c r="AH3729" s="90" t="b">
        <f>OR(MONTH(Taulukko1[[#This Row],[Loppu PVM]])&lt;=6,AND(MONTH(Taulukko1[[#This Row],[Loppu PVM]] )=6))</f>
        <v>0</v>
      </c>
    </row>
    <row r="3730" spans="1:34">
      <c r="A3730" s="25" t="s">
        <v>4890</v>
      </c>
      <c r="B3730" s="83">
        <v>42605</v>
      </c>
      <c r="C3730" s="82" t="s">
        <v>5344</v>
      </c>
      <c r="D3730" s="84"/>
      <c r="E3730" s="85">
        <v>100</v>
      </c>
      <c r="F3730" s="83">
        <v>42643</v>
      </c>
      <c r="G3730" s="86">
        <v>94</v>
      </c>
      <c r="H3730" s="85">
        <v>250</v>
      </c>
      <c r="I3730" s="130">
        <f>INDEX('TOL2008'!B:B,MATCH(A3730,'TOL2008'!A:A,0))</f>
        <v>17120</v>
      </c>
      <c r="J3730" s="131" t="str">
        <f>INDEX(Pääluokka!$H$2:$H$100,MATCH(VALUE(LEFT(Taulukko1[[#This Row],[TOL2008]],2)),Pääluokka!$G$2:$G$100,0))</f>
        <v>Teollisuus</v>
      </c>
      <c r="K3730" s="131" t="str">
        <f>INDEX(Pääluokka!$I$2:$I$100,MATCH(VALUE(LEFT(Taulukko1[[#This Row],[TOL2008]],2)),Pääluokka!$G$2:$G$100,0))</f>
        <v>Teollisuus (C-E)</v>
      </c>
      <c r="L3730" s="87">
        <f t="shared" si="585"/>
        <v>38</v>
      </c>
      <c r="M3730" s="88">
        <f t="shared" si="586"/>
        <v>42605</v>
      </c>
      <c r="N3730" s="88">
        <f t="shared" si="587"/>
        <v>42643</v>
      </c>
      <c r="O3730" s="88">
        <f t="shared" si="600"/>
        <v>42583</v>
      </c>
      <c r="P3730" s="88">
        <f t="shared" si="600"/>
        <v>42614</v>
      </c>
      <c r="Q3730" s="89">
        <f t="shared" si="601"/>
        <v>2016</v>
      </c>
      <c r="R3730" s="89">
        <f t="shared" si="601"/>
        <v>2016</v>
      </c>
      <c r="S3730" s="88" t="str">
        <f>YEAR(Taulukko1[[#This Row],[Alku KK]])&amp;"Q"&amp;ROUNDDOWN((MONTH(Taulukko1[[#This Row],[Alku KK]])-1)/3+1,0)</f>
        <v>2016Q3</v>
      </c>
      <c r="T3730" s="88" t="str">
        <f>YEAR(Taulukko1[[#This Row],[Loppu KK]])&amp;"Q"&amp;ROUNDDOWN((MONTH(Taulukko1[[#This Row],[Loppu KK]])-1)/3+1,0)</f>
        <v>2016Q3</v>
      </c>
      <c r="U3730" s="89">
        <f>IF(COUNT(Taulukko1[[#This Row],[Neuvottelujen alaiset ]])=1,Taulukko1[[#This Row],[Neuvottelujen alaiset ]],Taulukko1[[#This Row],[Vähennystarve]])</f>
        <v>250</v>
      </c>
      <c r="V3730" s="90">
        <f t="shared" si="597"/>
        <v>0.4</v>
      </c>
      <c r="W3730" s="90">
        <f t="shared" si="598"/>
        <v>0.376</v>
      </c>
      <c r="X3730" s="90">
        <f t="shared" si="599"/>
        <v>0.94</v>
      </c>
      <c r="Y3730" s="90" t="b">
        <f>AND(MONTH(Taulukko1[[#This Row],[Alku PVM]] )=6,DAY(Taulukko1[[#This Row],[Alku PVM]] )&gt;19)</f>
        <v>0</v>
      </c>
      <c r="Z3730" s="90" t="b">
        <f>AND(MONTH(Taulukko1[[#This Row],[Loppu PVM]] )=6,DAY(Taulukko1[[#This Row],[Loppu PVM]] )&gt;19)</f>
        <v>0</v>
      </c>
      <c r="AA3730" s="90" t="b">
        <f>OR(MONTH(Taulukko1[[#This Row],[Alku PVM]] )&lt;=5,AND(MONTH(Taulukko1[[#This Row],[Alku PVM]] )=6,DAY(Taulukko1[[#This Row],[Alku PVM]] )&lt;20))</f>
        <v>0</v>
      </c>
      <c r="AB3730" s="90" t="b">
        <f>OR(MONTH(Taulukko1[[#This Row],[Loppu PVM]])&lt;=5,AND(MONTH(Taulukko1[[#This Row],[Loppu PVM]] )=6,DAY(Taulukko1[[#This Row],[Loppu PVM]])&lt;20))</f>
        <v>0</v>
      </c>
      <c r="AC3730" s="90" t="b">
        <f>OR(MONTH(Taulukko1[[#This Row],[Alku PVM]] )&lt;=3,AND(MONTH(Taulukko1[[#This Row],[Alku PVM]] )=3))</f>
        <v>0</v>
      </c>
      <c r="AD3730" s="90" t="b">
        <f>OR(MONTH(Taulukko1[[#This Row],[Loppu PVM]] )&lt;=3,AND(MONTH(Taulukko1[[#This Row],[Loppu PVM]] )=3))</f>
        <v>0</v>
      </c>
      <c r="AE3730" s="90" t="b">
        <f>OR(MONTH(Taulukko1[[#This Row],[Alku PVM]] )&lt;=9,AND(MONTH(Taulukko1[[#This Row],[Alku PVM]] )=9))</f>
        <v>1</v>
      </c>
      <c r="AF3730" s="90" t="b">
        <f>OR(MONTH(Taulukko1[[#This Row],[Loppu PVM]])&lt;=9,AND(MONTH(Taulukko1[[#This Row],[Loppu PVM]] )=9))</f>
        <v>1</v>
      </c>
      <c r="AG3730" s="90" t="b">
        <f>OR(MONTH(Taulukko1[[#This Row],[Alku PVM]] )&lt;=6,AND(MONTH(Taulukko1[[#This Row],[Alku PVM]] )=6))</f>
        <v>0</v>
      </c>
      <c r="AH3730" s="90" t="b">
        <f>OR(MONTH(Taulukko1[[#This Row],[Loppu PVM]])&lt;=6,AND(MONTH(Taulukko1[[#This Row],[Loppu PVM]] )=6))</f>
        <v>0</v>
      </c>
    </row>
    <row r="3731" spans="1:34">
      <c r="A3731" s="82" t="s">
        <v>5345</v>
      </c>
      <c r="B3731" s="83">
        <v>42586</v>
      </c>
      <c r="C3731" s="82"/>
      <c r="D3731" s="84"/>
      <c r="E3731" s="85">
        <v>19</v>
      </c>
      <c r="F3731" s="83">
        <v>42649</v>
      </c>
      <c r="G3731" s="86">
        <v>12</v>
      </c>
      <c r="H3731" s="85">
        <v>19</v>
      </c>
      <c r="I3731" s="130">
        <f>INDEX('TOL2008'!B:B,MATCH(A3731,'TOL2008'!A:A,0))</f>
        <v>13990</v>
      </c>
      <c r="J3731" s="131" t="str">
        <f>INDEX(Pääluokka!$H$2:$H$100,MATCH(VALUE(LEFT(Taulukko1[[#This Row],[TOL2008]],2)),Pääluokka!$G$2:$G$100,0))</f>
        <v>Teollisuus</v>
      </c>
      <c r="K3731" s="131" t="str">
        <f>INDEX(Pääluokka!$I$2:$I$100,MATCH(VALUE(LEFT(Taulukko1[[#This Row],[TOL2008]],2)),Pääluokka!$G$2:$G$100,0))</f>
        <v>Teollisuus (C-E)</v>
      </c>
      <c r="L3731" s="87">
        <f t="shared" si="585"/>
        <v>63</v>
      </c>
      <c r="M3731" s="88">
        <f t="shared" si="586"/>
        <v>42586</v>
      </c>
      <c r="N3731" s="88">
        <f t="shared" si="587"/>
        <v>42649</v>
      </c>
      <c r="O3731" s="88">
        <f t="shared" si="600"/>
        <v>42583</v>
      </c>
      <c r="P3731" s="88">
        <f t="shared" si="600"/>
        <v>42644</v>
      </c>
      <c r="Q3731" s="89">
        <f t="shared" si="601"/>
        <v>2016</v>
      </c>
      <c r="R3731" s="89">
        <f t="shared" si="601"/>
        <v>2016</v>
      </c>
      <c r="S3731" s="88" t="str">
        <f>YEAR(Taulukko1[[#This Row],[Alku KK]])&amp;"Q"&amp;ROUNDDOWN((MONTH(Taulukko1[[#This Row],[Alku KK]])-1)/3+1,0)</f>
        <v>2016Q3</v>
      </c>
      <c r="T3731" s="88" t="str">
        <f>YEAR(Taulukko1[[#This Row],[Loppu KK]])&amp;"Q"&amp;ROUNDDOWN((MONTH(Taulukko1[[#This Row],[Loppu KK]])-1)/3+1,0)</f>
        <v>2016Q4</v>
      </c>
      <c r="U3731" s="89">
        <f>IF(COUNT(Taulukko1[[#This Row],[Neuvottelujen alaiset ]])=1,Taulukko1[[#This Row],[Neuvottelujen alaiset ]],Taulukko1[[#This Row],[Vähennystarve]])</f>
        <v>19</v>
      </c>
      <c r="V3731" s="90">
        <f t="shared" si="597"/>
        <v>1</v>
      </c>
      <c r="W3731" s="90">
        <f t="shared" si="598"/>
        <v>0.63157894736842102</v>
      </c>
      <c r="X3731" s="90">
        <f t="shared" si="599"/>
        <v>0.63157894736842102</v>
      </c>
      <c r="Y3731" s="90" t="b">
        <f>AND(MONTH(Taulukko1[[#This Row],[Alku PVM]] )=6,DAY(Taulukko1[[#This Row],[Alku PVM]] )&gt;19)</f>
        <v>0</v>
      </c>
      <c r="Z3731" s="90" t="b">
        <f>AND(MONTH(Taulukko1[[#This Row],[Loppu PVM]] )=6,DAY(Taulukko1[[#This Row],[Loppu PVM]] )&gt;19)</f>
        <v>0</v>
      </c>
      <c r="AA3731" s="90" t="b">
        <f>OR(MONTH(Taulukko1[[#This Row],[Alku PVM]] )&lt;=5,AND(MONTH(Taulukko1[[#This Row],[Alku PVM]] )=6,DAY(Taulukko1[[#This Row],[Alku PVM]] )&lt;20))</f>
        <v>0</v>
      </c>
      <c r="AB3731" s="90" t="b">
        <f>OR(MONTH(Taulukko1[[#This Row],[Loppu PVM]])&lt;=5,AND(MONTH(Taulukko1[[#This Row],[Loppu PVM]] )=6,DAY(Taulukko1[[#This Row],[Loppu PVM]])&lt;20))</f>
        <v>0</v>
      </c>
      <c r="AC3731" s="90" t="b">
        <f>OR(MONTH(Taulukko1[[#This Row],[Alku PVM]] )&lt;=3,AND(MONTH(Taulukko1[[#This Row],[Alku PVM]] )=3))</f>
        <v>0</v>
      </c>
      <c r="AD3731" s="90" t="b">
        <f>OR(MONTH(Taulukko1[[#This Row],[Loppu PVM]] )&lt;=3,AND(MONTH(Taulukko1[[#This Row],[Loppu PVM]] )=3))</f>
        <v>0</v>
      </c>
      <c r="AE3731" s="90" t="b">
        <f>OR(MONTH(Taulukko1[[#This Row],[Alku PVM]] )&lt;=9,AND(MONTH(Taulukko1[[#This Row],[Alku PVM]] )=9))</f>
        <v>1</v>
      </c>
      <c r="AF3731" s="90" t="b">
        <f>OR(MONTH(Taulukko1[[#This Row],[Loppu PVM]])&lt;=9,AND(MONTH(Taulukko1[[#This Row],[Loppu PVM]] )=9))</f>
        <v>0</v>
      </c>
      <c r="AG3731" s="90" t="b">
        <f>OR(MONTH(Taulukko1[[#This Row],[Alku PVM]] )&lt;=6,AND(MONTH(Taulukko1[[#This Row],[Alku PVM]] )=6))</f>
        <v>0</v>
      </c>
      <c r="AH3731" s="90" t="b">
        <f>OR(MONTH(Taulukko1[[#This Row],[Loppu PVM]])&lt;=6,AND(MONTH(Taulukko1[[#This Row],[Loppu PVM]] )=6))</f>
        <v>0</v>
      </c>
    </row>
    <row r="3732" spans="1:34">
      <c r="A3732" s="82" t="s">
        <v>301</v>
      </c>
      <c r="B3732" s="83">
        <v>42591</v>
      </c>
      <c r="C3732" s="91" t="s">
        <v>5346</v>
      </c>
      <c r="D3732" s="84"/>
      <c r="E3732" s="85">
        <v>43</v>
      </c>
      <c r="F3732" s="83">
        <v>42620</v>
      </c>
      <c r="G3732" s="86">
        <v>34</v>
      </c>
      <c r="H3732" s="85">
        <v>126</v>
      </c>
      <c r="I3732" s="130">
        <f>INDEX('TOL2008'!B:B,MATCH(A3732,'TOL2008'!A:A,0))</f>
        <v>62010</v>
      </c>
      <c r="J3732" s="131" t="str">
        <f>INDEX(Pääluokka!$H$2:$H$100,MATCH(VALUE(LEFT(Taulukko1[[#This Row],[TOL2008]],2)),Pääluokka!$G$2:$G$100,0))</f>
        <v>Informaatio ja viestintä</v>
      </c>
      <c r="K3732" s="131" t="str">
        <f>INDEX(Pääluokka!$I$2:$I$100,MATCH(VALUE(LEFT(Taulukko1[[#This Row],[TOL2008]],2)),Pääluokka!$G$2:$G$100,0))</f>
        <v>Palvelualat (G-N, R, S)</v>
      </c>
      <c r="L3732" s="87">
        <f t="shared" si="585"/>
        <v>29</v>
      </c>
      <c r="M3732" s="88">
        <f t="shared" si="586"/>
        <v>42591</v>
      </c>
      <c r="N3732" s="88">
        <f t="shared" si="587"/>
        <v>42620</v>
      </c>
      <c r="O3732" s="88">
        <f t="shared" si="600"/>
        <v>42583</v>
      </c>
      <c r="P3732" s="88">
        <f t="shared" si="600"/>
        <v>42614</v>
      </c>
      <c r="Q3732" s="89">
        <f t="shared" si="601"/>
        <v>2016</v>
      </c>
      <c r="R3732" s="89">
        <f t="shared" si="601"/>
        <v>2016</v>
      </c>
      <c r="S3732" s="88" t="str">
        <f>YEAR(Taulukko1[[#This Row],[Alku KK]])&amp;"Q"&amp;ROUNDDOWN((MONTH(Taulukko1[[#This Row],[Alku KK]])-1)/3+1,0)</f>
        <v>2016Q3</v>
      </c>
      <c r="T3732" s="88" t="str">
        <f>YEAR(Taulukko1[[#This Row],[Loppu KK]])&amp;"Q"&amp;ROUNDDOWN((MONTH(Taulukko1[[#This Row],[Loppu KK]])-1)/3+1,0)</f>
        <v>2016Q3</v>
      </c>
      <c r="U3732" s="89">
        <f>IF(COUNT(Taulukko1[[#This Row],[Neuvottelujen alaiset ]])=1,Taulukko1[[#This Row],[Neuvottelujen alaiset ]],Taulukko1[[#This Row],[Vähennystarve]])</f>
        <v>126</v>
      </c>
      <c r="V3732" s="90">
        <f t="shared" si="597"/>
        <v>0.34126984126984128</v>
      </c>
      <c r="W3732" s="90">
        <f t="shared" si="598"/>
        <v>0.26984126984126983</v>
      </c>
      <c r="X3732" s="90">
        <f t="shared" si="599"/>
        <v>0.79069767441860461</v>
      </c>
      <c r="Y3732" s="90" t="b">
        <f>AND(MONTH(Taulukko1[[#This Row],[Alku PVM]] )=6,DAY(Taulukko1[[#This Row],[Alku PVM]] )&gt;19)</f>
        <v>0</v>
      </c>
      <c r="Z3732" s="90" t="b">
        <f>AND(MONTH(Taulukko1[[#This Row],[Loppu PVM]] )=6,DAY(Taulukko1[[#This Row],[Loppu PVM]] )&gt;19)</f>
        <v>0</v>
      </c>
      <c r="AA3732" s="90" t="b">
        <f>OR(MONTH(Taulukko1[[#This Row],[Alku PVM]] )&lt;=5,AND(MONTH(Taulukko1[[#This Row],[Alku PVM]] )=6,DAY(Taulukko1[[#This Row],[Alku PVM]] )&lt;20))</f>
        <v>0</v>
      </c>
      <c r="AB3732" s="90" t="b">
        <f>OR(MONTH(Taulukko1[[#This Row],[Loppu PVM]])&lt;=5,AND(MONTH(Taulukko1[[#This Row],[Loppu PVM]] )=6,DAY(Taulukko1[[#This Row],[Loppu PVM]])&lt;20))</f>
        <v>0</v>
      </c>
      <c r="AC3732" s="90" t="b">
        <f>OR(MONTH(Taulukko1[[#This Row],[Alku PVM]] )&lt;=3,AND(MONTH(Taulukko1[[#This Row],[Alku PVM]] )=3))</f>
        <v>0</v>
      </c>
      <c r="AD3732" s="90" t="b">
        <f>OR(MONTH(Taulukko1[[#This Row],[Loppu PVM]] )&lt;=3,AND(MONTH(Taulukko1[[#This Row],[Loppu PVM]] )=3))</f>
        <v>0</v>
      </c>
      <c r="AE3732" s="90" t="b">
        <f>OR(MONTH(Taulukko1[[#This Row],[Alku PVM]] )&lt;=9,AND(MONTH(Taulukko1[[#This Row],[Alku PVM]] )=9))</f>
        <v>1</v>
      </c>
      <c r="AF3732" s="90" t="b">
        <f>OR(MONTH(Taulukko1[[#This Row],[Loppu PVM]])&lt;=9,AND(MONTH(Taulukko1[[#This Row],[Loppu PVM]] )=9))</f>
        <v>1</v>
      </c>
      <c r="AG3732" s="90" t="b">
        <f>OR(MONTH(Taulukko1[[#This Row],[Alku PVM]] )&lt;=6,AND(MONTH(Taulukko1[[#This Row],[Alku PVM]] )=6))</f>
        <v>0</v>
      </c>
      <c r="AH3732" s="90" t="b">
        <f>OR(MONTH(Taulukko1[[#This Row],[Loppu PVM]])&lt;=6,AND(MONTH(Taulukko1[[#This Row],[Loppu PVM]] )=6))</f>
        <v>0</v>
      </c>
    </row>
    <row r="3733" spans="1:34">
      <c r="A3733" s="82" t="s">
        <v>2910</v>
      </c>
      <c r="B3733" s="83">
        <v>42591</v>
      </c>
      <c r="C3733" s="82" t="s">
        <v>5426</v>
      </c>
      <c r="D3733" s="84"/>
      <c r="E3733" s="85">
        <v>10</v>
      </c>
      <c r="F3733" s="83">
        <v>42643</v>
      </c>
      <c r="G3733" s="86">
        <v>4</v>
      </c>
      <c r="H3733" s="85">
        <v>170</v>
      </c>
      <c r="I3733" s="130">
        <f>INDEX('TOL2008'!B:B,MATCH(A3733,'TOL2008'!A:A,0))</f>
        <v>46140</v>
      </c>
      <c r="J3733" s="131" t="str">
        <f>INDEX(Pääluokka!$H$2:$H$100,MATCH(VALUE(LEFT(Taulukko1[[#This Row],[TOL2008]],2)),Pääluokka!$G$2:$G$100,0))</f>
        <v>Tukku- ja vähittäiskauppa; moottoriajoneuvojen ja moottoripyörien korjaus</v>
      </c>
      <c r="K3733" s="131" t="str">
        <f>INDEX(Pääluokka!$I$2:$I$100,MATCH(VALUE(LEFT(Taulukko1[[#This Row],[TOL2008]],2)),Pääluokka!$G$2:$G$100,0))</f>
        <v>Palvelualat (G-N, R, S)</v>
      </c>
      <c r="L3733" s="87">
        <f t="shared" si="585"/>
        <v>52</v>
      </c>
      <c r="M3733" s="88">
        <f t="shared" si="586"/>
        <v>42591</v>
      </c>
      <c r="N3733" s="88">
        <f t="shared" si="587"/>
        <v>42643</v>
      </c>
      <c r="O3733" s="88">
        <f t="shared" si="600"/>
        <v>42583</v>
      </c>
      <c r="P3733" s="88">
        <f t="shared" si="600"/>
        <v>42614</v>
      </c>
      <c r="Q3733" s="89">
        <f t="shared" si="601"/>
        <v>2016</v>
      </c>
      <c r="R3733" s="89">
        <f t="shared" si="601"/>
        <v>2016</v>
      </c>
      <c r="S3733" s="88" t="str">
        <f>YEAR(Taulukko1[[#This Row],[Alku KK]])&amp;"Q"&amp;ROUNDDOWN((MONTH(Taulukko1[[#This Row],[Alku KK]])-1)/3+1,0)</f>
        <v>2016Q3</v>
      </c>
      <c r="T3733" s="88" t="str">
        <f>YEAR(Taulukko1[[#This Row],[Loppu KK]])&amp;"Q"&amp;ROUNDDOWN((MONTH(Taulukko1[[#This Row],[Loppu KK]])-1)/3+1,0)</f>
        <v>2016Q3</v>
      </c>
      <c r="U3733" s="89">
        <f>IF(COUNT(Taulukko1[[#This Row],[Neuvottelujen alaiset ]])=1,Taulukko1[[#This Row],[Neuvottelujen alaiset ]],Taulukko1[[#This Row],[Vähennystarve]])</f>
        <v>170</v>
      </c>
      <c r="V3733" s="90">
        <f t="shared" si="597"/>
        <v>5.8823529411764705E-2</v>
      </c>
      <c r="W3733" s="90">
        <f t="shared" si="598"/>
        <v>2.3529411764705882E-2</v>
      </c>
      <c r="X3733" s="90">
        <f t="shared" si="599"/>
        <v>0.4</v>
      </c>
      <c r="Y3733" s="90" t="b">
        <f>AND(MONTH(Taulukko1[[#This Row],[Alku PVM]] )=6,DAY(Taulukko1[[#This Row],[Alku PVM]] )&gt;19)</f>
        <v>0</v>
      </c>
      <c r="Z3733" s="90" t="b">
        <f>AND(MONTH(Taulukko1[[#This Row],[Loppu PVM]] )=6,DAY(Taulukko1[[#This Row],[Loppu PVM]] )&gt;19)</f>
        <v>0</v>
      </c>
      <c r="AA3733" s="90" t="b">
        <f>OR(MONTH(Taulukko1[[#This Row],[Alku PVM]] )&lt;=5,AND(MONTH(Taulukko1[[#This Row],[Alku PVM]] )=6,DAY(Taulukko1[[#This Row],[Alku PVM]] )&lt;20))</f>
        <v>0</v>
      </c>
      <c r="AB3733" s="90" t="b">
        <f>OR(MONTH(Taulukko1[[#This Row],[Loppu PVM]])&lt;=5,AND(MONTH(Taulukko1[[#This Row],[Loppu PVM]] )=6,DAY(Taulukko1[[#This Row],[Loppu PVM]])&lt;20))</f>
        <v>0</v>
      </c>
      <c r="AC3733" s="90" t="b">
        <f>OR(MONTH(Taulukko1[[#This Row],[Alku PVM]] )&lt;=3,AND(MONTH(Taulukko1[[#This Row],[Alku PVM]] )=3))</f>
        <v>0</v>
      </c>
      <c r="AD3733" s="90" t="b">
        <f>OR(MONTH(Taulukko1[[#This Row],[Loppu PVM]] )&lt;=3,AND(MONTH(Taulukko1[[#This Row],[Loppu PVM]] )=3))</f>
        <v>0</v>
      </c>
      <c r="AE3733" s="90" t="b">
        <f>OR(MONTH(Taulukko1[[#This Row],[Alku PVM]] )&lt;=9,AND(MONTH(Taulukko1[[#This Row],[Alku PVM]] )=9))</f>
        <v>1</v>
      </c>
      <c r="AF3733" s="90" t="b">
        <f>OR(MONTH(Taulukko1[[#This Row],[Loppu PVM]])&lt;=9,AND(MONTH(Taulukko1[[#This Row],[Loppu PVM]] )=9))</f>
        <v>1</v>
      </c>
      <c r="AG3733" s="90" t="b">
        <f>OR(MONTH(Taulukko1[[#This Row],[Alku PVM]] )&lt;=6,AND(MONTH(Taulukko1[[#This Row],[Alku PVM]] )=6))</f>
        <v>0</v>
      </c>
      <c r="AH3733" s="90" t="b">
        <f>OR(MONTH(Taulukko1[[#This Row],[Loppu PVM]])&lt;=6,AND(MONTH(Taulukko1[[#This Row],[Loppu PVM]] )=6))</f>
        <v>0</v>
      </c>
    </row>
    <row r="3734" spans="1:34">
      <c r="A3734" s="82" t="s">
        <v>5348</v>
      </c>
      <c r="B3734" s="83">
        <v>42592</v>
      </c>
      <c r="C3734" s="82" t="s">
        <v>5349</v>
      </c>
      <c r="D3734" s="84"/>
      <c r="E3734" s="85"/>
      <c r="F3734" s="83"/>
      <c r="G3734" s="86"/>
      <c r="H3734" s="85">
        <v>240</v>
      </c>
      <c r="I3734" s="130">
        <f>INDEX('TOL2008'!B:B,MATCH(A3734,'TOL2008'!A:A,0))</f>
        <v>85420</v>
      </c>
      <c r="J3734" s="131" t="str">
        <f>INDEX(Pääluokka!$H$2:$H$100,MATCH(VALUE(LEFT(Taulukko1[[#This Row],[TOL2008]],2)),Pääluokka!$G$2:$G$100,0))</f>
        <v>Koulutus</v>
      </c>
      <c r="K3734" s="131" t="str">
        <f>INDEX(Pääluokka!$I$2:$I$100,MATCH(VALUE(LEFT(Taulukko1[[#This Row],[TOL2008]],2)),Pääluokka!$G$2:$G$100,0))</f>
        <v>Muut toimialat (O-Q, T-X)</v>
      </c>
      <c r="L3734" s="87" t="str">
        <f t="shared" si="585"/>
        <v>NA</v>
      </c>
      <c r="M3734" s="88">
        <f t="shared" si="586"/>
        <v>42592</v>
      </c>
      <c r="N3734" s="88">
        <f t="shared" si="587"/>
        <v>42643</v>
      </c>
      <c r="O3734" s="88">
        <f t="shared" ref="O3734:O3742" si="602">IFERROR(DATE(YEAR(M3734),MONTH(M3734),1),"NA")</f>
        <v>42583</v>
      </c>
      <c r="P3734" s="88">
        <f t="shared" ref="P3734:P3742" si="603">IFERROR(DATE(YEAR(N3734),MONTH(N3734),1),"NA")</f>
        <v>42614</v>
      </c>
      <c r="Q3734" s="89">
        <f t="shared" ref="Q3734:Q3742" si="604">IFERROR(YEAR(O3734),"NA")</f>
        <v>2016</v>
      </c>
      <c r="R3734" s="89">
        <f t="shared" ref="R3734:R3742" si="605">IFERROR(YEAR(P3734),"NA")</f>
        <v>2016</v>
      </c>
      <c r="S3734" s="88" t="str">
        <f>YEAR(Taulukko1[[#This Row],[Alku KK]])&amp;"Q"&amp;ROUNDDOWN((MONTH(Taulukko1[[#This Row],[Alku KK]])-1)/3+1,0)</f>
        <v>2016Q3</v>
      </c>
      <c r="T3734" s="88" t="str">
        <f>YEAR(Taulukko1[[#This Row],[Loppu KK]])&amp;"Q"&amp;ROUNDDOWN((MONTH(Taulukko1[[#This Row],[Loppu KK]])-1)/3+1,0)</f>
        <v>2016Q3</v>
      </c>
      <c r="U3734" s="89">
        <f>IF(COUNT(Taulukko1[[#This Row],[Neuvottelujen alaiset ]])=1,Taulukko1[[#This Row],[Neuvottelujen alaiset ]],Taulukko1[[#This Row],[Vähennystarve]])</f>
        <v>240</v>
      </c>
      <c r="V3734" s="90" t="str">
        <f t="shared" ref="V3734:V3742" si="606">IF(AND(ISNUMBER(E3734),ISNUMBER(H3734)),E3734/H3734,"NA")</f>
        <v>NA</v>
      </c>
      <c r="W3734" s="90" t="str">
        <f t="shared" ref="W3734:W3742" si="607">IF(AND(ISNUMBER(G3734),ISNUMBER(H3734)),G3734/H3734,"NA")</f>
        <v>NA</v>
      </c>
      <c r="X3734" s="90" t="str">
        <f t="shared" ref="X3734:X3742" si="608">IF(AND(ISNUMBER(G3734),ISNUMBER(E3734)),G3734/E3734,"NA")</f>
        <v>NA</v>
      </c>
      <c r="Y3734" s="90" t="b">
        <f>AND(MONTH(Taulukko1[[#This Row],[Alku PVM]] )=6,DAY(Taulukko1[[#This Row],[Alku PVM]] )&gt;19)</f>
        <v>0</v>
      </c>
      <c r="Z3734" s="90" t="b">
        <f>AND(MONTH(Taulukko1[[#This Row],[Loppu PVM]] )=6,DAY(Taulukko1[[#This Row],[Loppu PVM]] )&gt;19)</f>
        <v>0</v>
      </c>
      <c r="AA3734" s="90" t="b">
        <f>OR(MONTH(Taulukko1[[#This Row],[Alku PVM]] )&lt;=5,AND(MONTH(Taulukko1[[#This Row],[Alku PVM]] )=6,DAY(Taulukko1[[#This Row],[Alku PVM]] )&lt;20))</f>
        <v>0</v>
      </c>
      <c r="AB3734" s="90" t="b">
        <f>OR(MONTH(Taulukko1[[#This Row],[Loppu PVM]])&lt;=5,AND(MONTH(Taulukko1[[#This Row],[Loppu PVM]] )=6,DAY(Taulukko1[[#This Row],[Loppu PVM]])&lt;20))</f>
        <v>0</v>
      </c>
      <c r="AC3734" s="90" t="b">
        <f>OR(MONTH(Taulukko1[[#This Row],[Alku PVM]] )&lt;=3,AND(MONTH(Taulukko1[[#This Row],[Alku PVM]] )=3))</f>
        <v>0</v>
      </c>
      <c r="AD3734" s="90" t="b">
        <f>OR(MONTH(Taulukko1[[#This Row],[Loppu PVM]] )&lt;=3,AND(MONTH(Taulukko1[[#This Row],[Loppu PVM]] )=3))</f>
        <v>0</v>
      </c>
      <c r="AE3734" s="90" t="b">
        <f>OR(MONTH(Taulukko1[[#This Row],[Alku PVM]] )&lt;=9,AND(MONTH(Taulukko1[[#This Row],[Alku PVM]] )=9))</f>
        <v>1</v>
      </c>
      <c r="AF3734" s="90" t="b">
        <f>OR(MONTH(Taulukko1[[#This Row],[Loppu PVM]])&lt;=9,AND(MONTH(Taulukko1[[#This Row],[Loppu PVM]] )=9))</f>
        <v>1</v>
      </c>
      <c r="AG3734" s="90" t="b">
        <f>OR(MONTH(Taulukko1[[#This Row],[Alku PVM]] )&lt;=6,AND(MONTH(Taulukko1[[#This Row],[Alku PVM]] )=6))</f>
        <v>0</v>
      </c>
      <c r="AH3734" s="90" t="b">
        <f>OR(MONTH(Taulukko1[[#This Row],[Loppu PVM]])&lt;=6,AND(MONTH(Taulukko1[[#This Row],[Loppu PVM]] )=6))</f>
        <v>0</v>
      </c>
    </row>
    <row r="3735" spans="1:34">
      <c r="A3735" s="82" t="s">
        <v>4880</v>
      </c>
      <c r="B3735" s="83"/>
      <c r="C3735" s="82" t="s">
        <v>5350</v>
      </c>
      <c r="D3735" s="84"/>
      <c r="E3735" s="85"/>
      <c r="F3735" s="83">
        <v>42592</v>
      </c>
      <c r="G3735" s="86">
        <v>1300</v>
      </c>
      <c r="H3735" s="85">
        <v>1300</v>
      </c>
      <c r="I3735" s="130">
        <f>INDEX('TOL2008'!B:B,MATCH(A3735,'TOL2008'!A:A,0))</f>
        <v>47191</v>
      </c>
      <c r="J3735" s="131" t="str">
        <f>INDEX(Pääluokka!$H$2:$H$100,MATCH(VALUE(LEFT(Taulukko1[[#This Row],[TOL2008]],2)),Pääluokka!$G$2:$G$100,0))</f>
        <v>Tukku- ja vähittäiskauppa; moottoriajoneuvojen ja moottoripyörien korjaus</v>
      </c>
      <c r="K3735" s="131" t="str">
        <f>INDEX(Pääluokka!$I$2:$I$100,MATCH(VALUE(LEFT(Taulukko1[[#This Row],[TOL2008]],2)),Pääluokka!$G$2:$G$100,0))</f>
        <v>Palvelualat (G-N, R, S)</v>
      </c>
      <c r="L3735" s="87" t="str">
        <f t="shared" si="585"/>
        <v>NA</v>
      </c>
      <c r="M3735" s="88">
        <f t="shared" si="586"/>
        <v>42541</v>
      </c>
      <c r="N3735" s="88">
        <f t="shared" si="587"/>
        <v>42592</v>
      </c>
      <c r="O3735" s="88">
        <f t="shared" si="602"/>
        <v>42522</v>
      </c>
      <c r="P3735" s="88">
        <f t="shared" si="603"/>
        <v>42583</v>
      </c>
      <c r="Q3735" s="89">
        <f t="shared" si="604"/>
        <v>2016</v>
      </c>
      <c r="R3735" s="89">
        <f t="shared" si="605"/>
        <v>2016</v>
      </c>
      <c r="S3735" s="88" t="str">
        <f>YEAR(Taulukko1[[#This Row],[Alku KK]])&amp;"Q"&amp;ROUNDDOWN((MONTH(Taulukko1[[#This Row],[Alku KK]])-1)/3+1,0)</f>
        <v>2016Q2</v>
      </c>
      <c r="T3735" s="88" t="str">
        <f>YEAR(Taulukko1[[#This Row],[Loppu KK]])&amp;"Q"&amp;ROUNDDOWN((MONTH(Taulukko1[[#This Row],[Loppu KK]])-1)/3+1,0)</f>
        <v>2016Q3</v>
      </c>
      <c r="U3735" s="89">
        <f>IF(COUNT(Taulukko1[[#This Row],[Neuvottelujen alaiset ]])=1,Taulukko1[[#This Row],[Neuvottelujen alaiset ]],Taulukko1[[#This Row],[Vähennystarve]])</f>
        <v>1300</v>
      </c>
      <c r="V3735" s="90" t="str">
        <f t="shared" si="606"/>
        <v>NA</v>
      </c>
      <c r="W3735" s="90">
        <f t="shared" si="607"/>
        <v>1</v>
      </c>
      <c r="X3735" s="90" t="str">
        <f t="shared" si="608"/>
        <v>NA</v>
      </c>
      <c r="Y3735" s="90" t="b">
        <f>AND(MONTH(Taulukko1[[#This Row],[Alku PVM]] )=6,DAY(Taulukko1[[#This Row],[Alku PVM]] )&gt;19)</f>
        <v>1</v>
      </c>
      <c r="Z3735" s="90" t="b">
        <f>AND(MONTH(Taulukko1[[#This Row],[Loppu PVM]] )=6,DAY(Taulukko1[[#This Row],[Loppu PVM]] )&gt;19)</f>
        <v>0</v>
      </c>
      <c r="AA3735" s="90" t="b">
        <f>OR(MONTH(Taulukko1[[#This Row],[Alku PVM]] )&lt;=5,AND(MONTH(Taulukko1[[#This Row],[Alku PVM]] )=6,DAY(Taulukko1[[#This Row],[Alku PVM]] )&lt;20))</f>
        <v>0</v>
      </c>
      <c r="AB3735" s="90" t="b">
        <f>OR(MONTH(Taulukko1[[#This Row],[Loppu PVM]])&lt;=5,AND(MONTH(Taulukko1[[#This Row],[Loppu PVM]] )=6,DAY(Taulukko1[[#This Row],[Loppu PVM]])&lt;20))</f>
        <v>0</v>
      </c>
      <c r="AC3735" s="90" t="b">
        <f>OR(MONTH(Taulukko1[[#This Row],[Alku PVM]] )&lt;=3,AND(MONTH(Taulukko1[[#This Row],[Alku PVM]] )=3))</f>
        <v>0</v>
      </c>
      <c r="AD3735" s="90" t="b">
        <f>OR(MONTH(Taulukko1[[#This Row],[Loppu PVM]] )&lt;=3,AND(MONTH(Taulukko1[[#This Row],[Loppu PVM]] )=3))</f>
        <v>0</v>
      </c>
      <c r="AE3735" s="90" t="b">
        <f>OR(MONTH(Taulukko1[[#This Row],[Alku PVM]] )&lt;=9,AND(MONTH(Taulukko1[[#This Row],[Alku PVM]] )=9))</f>
        <v>1</v>
      </c>
      <c r="AF3735" s="90" t="b">
        <f>OR(MONTH(Taulukko1[[#This Row],[Loppu PVM]])&lt;=9,AND(MONTH(Taulukko1[[#This Row],[Loppu PVM]] )=9))</f>
        <v>1</v>
      </c>
      <c r="AG3735" s="90" t="b">
        <f>OR(MONTH(Taulukko1[[#This Row],[Alku PVM]] )&lt;=6,AND(MONTH(Taulukko1[[#This Row],[Alku PVM]] )=6))</f>
        <v>1</v>
      </c>
      <c r="AH3735" s="90" t="b">
        <f>OR(MONTH(Taulukko1[[#This Row],[Loppu PVM]])&lt;=6,AND(MONTH(Taulukko1[[#This Row],[Loppu PVM]] )=6))</f>
        <v>0</v>
      </c>
    </row>
    <row r="3736" spans="1:34">
      <c r="A3736" s="82" t="s">
        <v>921</v>
      </c>
      <c r="B3736" s="83">
        <v>42595</v>
      </c>
      <c r="C3736" s="91" t="s">
        <v>5352</v>
      </c>
      <c r="D3736" s="84" t="s">
        <v>25</v>
      </c>
      <c r="E3736" s="85"/>
      <c r="F3736" s="83">
        <v>42614</v>
      </c>
      <c r="G3736" s="86"/>
      <c r="H3736" s="85">
        <v>330</v>
      </c>
      <c r="I3736" s="130">
        <f>INDEX('TOL2008'!B:B,MATCH(A3736,'TOL2008'!A:A,0))</f>
        <v>58130</v>
      </c>
      <c r="J3736" s="131" t="str">
        <f>INDEX(Pääluokka!$H$2:$H$100,MATCH(VALUE(LEFT(Taulukko1[[#This Row],[TOL2008]],2)),Pääluokka!$G$2:$G$100,0))</f>
        <v>Informaatio ja viestintä</v>
      </c>
      <c r="K3736" s="131" t="str">
        <f>INDEX(Pääluokka!$I$2:$I$100,MATCH(VALUE(LEFT(Taulukko1[[#This Row],[TOL2008]],2)),Pääluokka!$G$2:$G$100,0))</f>
        <v>Palvelualat (G-N, R, S)</v>
      </c>
      <c r="L3736" s="87">
        <f t="shared" si="585"/>
        <v>19</v>
      </c>
      <c r="M3736" s="88">
        <f t="shared" si="586"/>
        <v>42595</v>
      </c>
      <c r="N3736" s="88">
        <f t="shared" si="587"/>
        <v>42614</v>
      </c>
      <c r="O3736" s="88">
        <f t="shared" si="602"/>
        <v>42583</v>
      </c>
      <c r="P3736" s="88">
        <f t="shared" si="603"/>
        <v>42614</v>
      </c>
      <c r="Q3736" s="89">
        <f t="shared" si="604"/>
        <v>2016</v>
      </c>
      <c r="R3736" s="89">
        <f t="shared" si="605"/>
        <v>2016</v>
      </c>
      <c r="S3736" s="88" t="str">
        <f>YEAR(Taulukko1[[#This Row],[Alku KK]])&amp;"Q"&amp;ROUNDDOWN((MONTH(Taulukko1[[#This Row],[Alku KK]])-1)/3+1,0)</f>
        <v>2016Q3</v>
      </c>
      <c r="T3736" s="88" t="str">
        <f>YEAR(Taulukko1[[#This Row],[Loppu KK]])&amp;"Q"&amp;ROUNDDOWN((MONTH(Taulukko1[[#This Row],[Loppu KK]])-1)/3+1,0)</f>
        <v>2016Q3</v>
      </c>
      <c r="U3736" s="89">
        <f>IF(COUNT(Taulukko1[[#This Row],[Neuvottelujen alaiset ]])=1,Taulukko1[[#This Row],[Neuvottelujen alaiset ]],Taulukko1[[#This Row],[Vähennystarve]])</f>
        <v>330</v>
      </c>
      <c r="V3736" s="90" t="str">
        <f t="shared" si="606"/>
        <v>NA</v>
      </c>
      <c r="W3736" s="90" t="str">
        <f t="shared" si="607"/>
        <v>NA</v>
      </c>
      <c r="X3736" s="90" t="str">
        <f t="shared" si="608"/>
        <v>NA</v>
      </c>
      <c r="Y3736" s="90" t="b">
        <f>AND(MONTH(Taulukko1[[#This Row],[Alku PVM]] )=6,DAY(Taulukko1[[#This Row],[Alku PVM]] )&gt;19)</f>
        <v>0</v>
      </c>
      <c r="Z3736" s="90" t="b">
        <f>AND(MONTH(Taulukko1[[#This Row],[Loppu PVM]] )=6,DAY(Taulukko1[[#This Row],[Loppu PVM]] )&gt;19)</f>
        <v>0</v>
      </c>
      <c r="AA3736" s="90" t="b">
        <f>OR(MONTH(Taulukko1[[#This Row],[Alku PVM]] )&lt;=5,AND(MONTH(Taulukko1[[#This Row],[Alku PVM]] )=6,DAY(Taulukko1[[#This Row],[Alku PVM]] )&lt;20))</f>
        <v>0</v>
      </c>
      <c r="AB3736" s="90" t="b">
        <f>OR(MONTH(Taulukko1[[#This Row],[Loppu PVM]])&lt;=5,AND(MONTH(Taulukko1[[#This Row],[Loppu PVM]] )=6,DAY(Taulukko1[[#This Row],[Loppu PVM]])&lt;20))</f>
        <v>0</v>
      </c>
      <c r="AC3736" s="90" t="b">
        <f>OR(MONTH(Taulukko1[[#This Row],[Alku PVM]] )&lt;=3,AND(MONTH(Taulukko1[[#This Row],[Alku PVM]] )=3))</f>
        <v>0</v>
      </c>
      <c r="AD3736" s="90" t="b">
        <f>OR(MONTH(Taulukko1[[#This Row],[Loppu PVM]] )&lt;=3,AND(MONTH(Taulukko1[[#This Row],[Loppu PVM]] )=3))</f>
        <v>0</v>
      </c>
      <c r="AE3736" s="90" t="b">
        <f>OR(MONTH(Taulukko1[[#This Row],[Alku PVM]] )&lt;=9,AND(MONTH(Taulukko1[[#This Row],[Alku PVM]] )=9))</f>
        <v>1</v>
      </c>
      <c r="AF3736" s="90" t="b">
        <f>OR(MONTH(Taulukko1[[#This Row],[Loppu PVM]])&lt;=9,AND(MONTH(Taulukko1[[#This Row],[Loppu PVM]] )=9))</f>
        <v>1</v>
      </c>
      <c r="AG3736" s="90" t="b">
        <f>OR(MONTH(Taulukko1[[#This Row],[Alku PVM]] )&lt;=6,AND(MONTH(Taulukko1[[#This Row],[Alku PVM]] )=6))</f>
        <v>0</v>
      </c>
      <c r="AH3736" s="90" t="b">
        <f>OR(MONTH(Taulukko1[[#This Row],[Loppu PVM]])&lt;=6,AND(MONTH(Taulukko1[[#This Row],[Loppu PVM]] )=6))</f>
        <v>0</v>
      </c>
    </row>
    <row r="3737" spans="1:34">
      <c r="A3737" s="25" t="s">
        <v>5353</v>
      </c>
      <c r="B3737" s="26">
        <v>42598</v>
      </c>
      <c r="C3737" s="25" t="s">
        <v>5354</v>
      </c>
      <c r="D3737" s="35">
        <v>476</v>
      </c>
      <c r="E3737" s="27"/>
      <c r="F3737" s="26">
        <v>42641</v>
      </c>
      <c r="G3737" s="33">
        <v>0</v>
      </c>
      <c r="H3737" s="27">
        <v>476</v>
      </c>
      <c r="I3737" s="126">
        <f>INDEX('TOL2008'!B:B,MATCH(A2433,'TOL2008'!A:A,0))</f>
        <v>30110</v>
      </c>
      <c r="J3737" s="133" t="str">
        <f>INDEX(Pääluokka!$H$2:$H$100,MATCH(VALUE(LEFT(Taulukko1[[#This Row],[TOL2008]],2)),Pääluokka!$G$2:$G$100,0))</f>
        <v>Teollisuus</v>
      </c>
      <c r="K3737" s="133" t="str">
        <f>INDEX(Pääluokka!$I$2:$I$100,MATCH(VALUE(LEFT(Taulukko1[[#This Row],[TOL2008]],2)),Pääluokka!$G$2:$G$100,0))</f>
        <v>Teollisuus (C-E)</v>
      </c>
      <c r="L3737" s="41">
        <f t="shared" si="585"/>
        <v>43</v>
      </c>
      <c r="M3737" s="43">
        <f t="shared" si="586"/>
        <v>42598</v>
      </c>
      <c r="N3737" s="43">
        <f t="shared" si="587"/>
        <v>42641</v>
      </c>
      <c r="O3737" s="43">
        <f t="shared" si="602"/>
        <v>42583</v>
      </c>
      <c r="P3737" s="43">
        <f t="shared" si="603"/>
        <v>42614</v>
      </c>
      <c r="Q3737" s="81">
        <f t="shared" si="604"/>
        <v>2016</v>
      </c>
      <c r="R3737" s="81">
        <f t="shared" si="605"/>
        <v>2016</v>
      </c>
      <c r="S3737" s="43" t="str">
        <f>YEAR(Taulukko1[[#This Row],[Alku KK]])&amp;"Q"&amp;ROUNDDOWN((MONTH(Taulukko1[[#This Row],[Alku KK]])-1)/3+1,0)</f>
        <v>2016Q3</v>
      </c>
      <c r="T3737" s="43" t="str">
        <f>YEAR(Taulukko1[[#This Row],[Loppu KK]])&amp;"Q"&amp;ROUNDDOWN((MONTH(Taulukko1[[#This Row],[Loppu KK]])-1)/3+1,0)</f>
        <v>2016Q3</v>
      </c>
      <c r="U3737" s="81">
        <f>IF(COUNT(Taulukko1[[#This Row],[Neuvottelujen alaiset ]])=1,Taulukko1[[#This Row],[Neuvottelujen alaiset ]],Taulukko1[[#This Row],[Vähennystarve]])</f>
        <v>476</v>
      </c>
      <c r="V3737" s="44" t="str">
        <f t="shared" si="606"/>
        <v>NA</v>
      </c>
      <c r="W3737" s="44">
        <f t="shared" si="607"/>
        <v>0</v>
      </c>
      <c r="X3737" s="44" t="str">
        <f t="shared" si="608"/>
        <v>NA</v>
      </c>
      <c r="Y3737" s="44" t="b">
        <f>AND(MONTH(Taulukko1[[#This Row],[Alku PVM]] )=6,DAY(Taulukko1[[#This Row],[Alku PVM]] )&gt;19)</f>
        <v>0</v>
      </c>
      <c r="Z3737" s="44" t="b">
        <f>AND(MONTH(Taulukko1[[#This Row],[Loppu PVM]] )=6,DAY(Taulukko1[[#This Row],[Loppu PVM]] )&gt;19)</f>
        <v>0</v>
      </c>
      <c r="AA3737" s="44" t="b">
        <f>OR(MONTH(Taulukko1[[#This Row],[Alku PVM]] )&lt;=5,AND(MONTH(Taulukko1[[#This Row],[Alku PVM]] )=6,DAY(Taulukko1[[#This Row],[Alku PVM]] )&lt;20))</f>
        <v>0</v>
      </c>
      <c r="AB3737" s="44" t="b">
        <f>OR(MONTH(Taulukko1[[#This Row],[Loppu PVM]])&lt;=5,AND(MONTH(Taulukko1[[#This Row],[Loppu PVM]] )=6,DAY(Taulukko1[[#This Row],[Loppu PVM]])&lt;20))</f>
        <v>0</v>
      </c>
      <c r="AC3737" s="90" t="b">
        <f>OR(MONTH(Taulukko1[[#This Row],[Alku PVM]] )&lt;=3,AND(MONTH(Taulukko1[[#This Row],[Alku PVM]] )=3))</f>
        <v>0</v>
      </c>
      <c r="AD3737" s="44" t="b">
        <f>OR(MONTH(Taulukko1[[#This Row],[Loppu PVM]] )&lt;=3,AND(MONTH(Taulukko1[[#This Row],[Loppu PVM]] )=3))</f>
        <v>0</v>
      </c>
      <c r="AE3737" s="90" t="b">
        <f>OR(MONTH(Taulukko1[[#This Row],[Alku PVM]] )&lt;=9,AND(MONTH(Taulukko1[[#This Row],[Alku PVM]] )=9))</f>
        <v>1</v>
      </c>
      <c r="AF3737" s="90" t="b">
        <f>OR(MONTH(Taulukko1[[#This Row],[Loppu PVM]])&lt;=9,AND(MONTH(Taulukko1[[#This Row],[Loppu PVM]] )=9))</f>
        <v>1</v>
      </c>
      <c r="AG3737" s="90" t="b">
        <f>OR(MONTH(Taulukko1[[#This Row],[Alku PVM]] )&lt;=6,AND(MONTH(Taulukko1[[#This Row],[Alku PVM]] )=6))</f>
        <v>0</v>
      </c>
      <c r="AH3737" s="90" t="b">
        <f>OR(MONTH(Taulukko1[[#This Row],[Loppu PVM]])&lt;=6,AND(MONTH(Taulukko1[[#This Row],[Loppu PVM]] )=6))</f>
        <v>0</v>
      </c>
    </row>
    <row r="3738" spans="1:34">
      <c r="A3738" s="25" t="s">
        <v>5355</v>
      </c>
      <c r="B3738" s="26">
        <v>42598</v>
      </c>
      <c r="C3738" s="25" t="s">
        <v>5356</v>
      </c>
      <c r="D3738" s="35"/>
      <c r="E3738" s="27">
        <v>8</v>
      </c>
      <c r="F3738" s="26"/>
      <c r="G3738" s="33"/>
      <c r="H3738" s="27">
        <v>8</v>
      </c>
      <c r="I3738" s="126" t="str">
        <f>INDEX('TOL2008'!B:B,MATCH(A2251,'TOL2008'!A:A,0))</f>
        <v>58130</v>
      </c>
      <c r="J3738" s="133" t="str">
        <f>INDEX(Pääluokka!$H$2:$H$100,MATCH(VALUE(LEFT(Taulukko1[[#This Row],[TOL2008]],2)),Pääluokka!$G$2:$G$100,0))</f>
        <v>Informaatio ja viestintä</v>
      </c>
      <c r="K3738" s="133" t="str">
        <f>INDEX(Pääluokka!$I$2:$I$100,MATCH(VALUE(LEFT(Taulukko1[[#This Row],[TOL2008]],2)),Pääluokka!$G$2:$G$100,0))</f>
        <v>Palvelualat (G-N, R, S)</v>
      </c>
      <c r="L3738" s="41" t="str">
        <f t="shared" si="585"/>
        <v>NA</v>
      </c>
      <c r="M3738" s="43">
        <f t="shared" si="586"/>
        <v>42598</v>
      </c>
      <c r="N3738" s="43">
        <f t="shared" si="587"/>
        <v>42649</v>
      </c>
      <c r="O3738" s="43">
        <f t="shared" si="602"/>
        <v>42583</v>
      </c>
      <c r="P3738" s="43">
        <f t="shared" si="603"/>
        <v>42644</v>
      </c>
      <c r="Q3738" s="81">
        <f t="shared" si="604"/>
        <v>2016</v>
      </c>
      <c r="R3738" s="81">
        <f t="shared" si="605"/>
        <v>2016</v>
      </c>
      <c r="S3738" s="43" t="str">
        <f>YEAR(Taulukko1[[#This Row],[Alku KK]])&amp;"Q"&amp;ROUNDDOWN((MONTH(Taulukko1[[#This Row],[Alku KK]])-1)/3+1,0)</f>
        <v>2016Q3</v>
      </c>
      <c r="T3738" s="43" t="str">
        <f>YEAR(Taulukko1[[#This Row],[Loppu KK]])&amp;"Q"&amp;ROUNDDOWN((MONTH(Taulukko1[[#This Row],[Loppu KK]])-1)/3+1,0)</f>
        <v>2016Q4</v>
      </c>
      <c r="U3738" s="81">
        <f>IF(COUNT(Taulukko1[[#This Row],[Neuvottelujen alaiset ]])=1,Taulukko1[[#This Row],[Neuvottelujen alaiset ]],Taulukko1[[#This Row],[Vähennystarve]])</f>
        <v>8</v>
      </c>
      <c r="V3738" s="44">
        <f t="shared" si="606"/>
        <v>1</v>
      </c>
      <c r="W3738" s="44" t="str">
        <f t="shared" si="607"/>
        <v>NA</v>
      </c>
      <c r="X3738" s="44" t="str">
        <f t="shared" si="608"/>
        <v>NA</v>
      </c>
      <c r="Y3738" s="44" t="b">
        <f>AND(MONTH(Taulukko1[[#This Row],[Alku PVM]] )=6,DAY(Taulukko1[[#This Row],[Alku PVM]] )&gt;19)</f>
        <v>0</v>
      </c>
      <c r="Z3738" s="44" t="b">
        <f>AND(MONTH(Taulukko1[[#This Row],[Loppu PVM]] )=6,DAY(Taulukko1[[#This Row],[Loppu PVM]] )&gt;19)</f>
        <v>0</v>
      </c>
      <c r="AA3738" s="44" t="b">
        <f>OR(MONTH(Taulukko1[[#This Row],[Alku PVM]] )&lt;=5,AND(MONTH(Taulukko1[[#This Row],[Alku PVM]] )=6,DAY(Taulukko1[[#This Row],[Alku PVM]] )&lt;20))</f>
        <v>0</v>
      </c>
      <c r="AB3738" s="44" t="b">
        <f>OR(MONTH(Taulukko1[[#This Row],[Loppu PVM]])&lt;=5,AND(MONTH(Taulukko1[[#This Row],[Loppu PVM]] )=6,DAY(Taulukko1[[#This Row],[Loppu PVM]])&lt;20))</f>
        <v>0</v>
      </c>
      <c r="AC3738" s="90" t="b">
        <f>OR(MONTH(Taulukko1[[#This Row],[Alku PVM]] )&lt;=3,AND(MONTH(Taulukko1[[#This Row],[Alku PVM]] )=3))</f>
        <v>0</v>
      </c>
      <c r="AD3738" s="44" t="b">
        <f>OR(MONTH(Taulukko1[[#This Row],[Loppu PVM]] )&lt;=3,AND(MONTH(Taulukko1[[#This Row],[Loppu PVM]] )=3))</f>
        <v>0</v>
      </c>
      <c r="AE3738" s="90" t="b">
        <f>OR(MONTH(Taulukko1[[#This Row],[Alku PVM]] )&lt;=9,AND(MONTH(Taulukko1[[#This Row],[Alku PVM]] )=9))</f>
        <v>1</v>
      </c>
      <c r="AF3738" s="90" t="b">
        <f>OR(MONTH(Taulukko1[[#This Row],[Loppu PVM]])&lt;=9,AND(MONTH(Taulukko1[[#This Row],[Loppu PVM]] )=9))</f>
        <v>0</v>
      </c>
      <c r="AG3738" s="90" t="b">
        <f>OR(MONTH(Taulukko1[[#This Row],[Alku PVM]] )&lt;=6,AND(MONTH(Taulukko1[[#This Row],[Alku PVM]] )=6))</f>
        <v>0</v>
      </c>
      <c r="AH3738" s="90" t="b">
        <f>OR(MONTH(Taulukko1[[#This Row],[Loppu PVM]])&lt;=6,AND(MONTH(Taulukko1[[#This Row],[Loppu PVM]] )=6))</f>
        <v>0</v>
      </c>
    </row>
    <row r="3739" spans="1:34">
      <c r="A3739" s="25" t="s">
        <v>5415</v>
      </c>
      <c r="B3739" s="26">
        <v>42598</v>
      </c>
      <c r="C3739" s="25" t="s">
        <v>5357</v>
      </c>
      <c r="D3739" s="35">
        <v>2</v>
      </c>
      <c r="E3739" s="27">
        <v>2</v>
      </c>
      <c r="F3739" s="26">
        <v>42625</v>
      </c>
      <c r="G3739" s="33">
        <v>2</v>
      </c>
      <c r="H3739" s="27">
        <v>4</v>
      </c>
      <c r="I3739" s="126">
        <f>INDEX('TOL2008'!B:B,MATCH(A3739,'TOL2008'!A:A,0))</f>
        <v>72191</v>
      </c>
      <c r="J3739" s="133" t="str">
        <f>INDEX(Pääluokka!$H$2:$H$100,MATCH(VALUE(LEFT(Taulukko1[[#This Row],[TOL2008]],2)),Pääluokka!$G$2:$G$100,0))</f>
        <v>Ammatillinen, tieteellinen ja tekninen toiminta</v>
      </c>
      <c r="K3739" s="133" t="str">
        <f>INDEX(Pääluokka!$I$2:$I$100,MATCH(VALUE(LEFT(Taulukko1[[#This Row],[TOL2008]],2)),Pääluokka!$G$2:$G$100,0))</f>
        <v>Palvelualat (G-N, R, S)</v>
      </c>
      <c r="L3739" s="41">
        <f t="shared" si="585"/>
        <v>27</v>
      </c>
      <c r="M3739" s="43">
        <f t="shared" si="586"/>
        <v>42598</v>
      </c>
      <c r="N3739" s="43">
        <f t="shared" si="587"/>
        <v>42625</v>
      </c>
      <c r="O3739" s="43">
        <f t="shared" si="602"/>
        <v>42583</v>
      </c>
      <c r="P3739" s="43">
        <f t="shared" si="603"/>
        <v>42614</v>
      </c>
      <c r="Q3739" s="81">
        <f t="shared" si="604"/>
        <v>2016</v>
      </c>
      <c r="R3739" s="81">
        <f t="shared" si="605"/>
        <v>2016</v>
      </c>
      <c r="S3739" s="43" t="str">
        <f>YEAR(Taulukko1[[#This Row],[Alku KK]])&amp;"Q"&amp;ROUNDDOWN((MONTH(Taulukko1[[#This Row],[Alku KK]])-1)/3+1,0)</f>
        <v>2016Q3</v>
      </c>
      <c r="T3739" s="43" t="str">
        <f>YEAR(Taulukko1[[#This Row],[Loppu KK]])&amp;"Q"&amp;ROUNDDOWN((MONTH(Taulukko1[[#This Row],[Loppu KK]])-1)/3+1,0)</f>
        <v>2016Q3</v>
      </c>
      <c r="U3739" s="81">
        <f>IF(COUNT(Taulukko1[[#This Row],[Neuvottelujen alaiset ]])=1,Taulukko1[[#This Row],[Neuvottelujen alaiset ]],Taulukko1[[#This Row],[Vähennystarve]])</f>
        <v>4</v>
      </c>
      <c r="V3739" s="44">
        <f t="shared" si="606"/>
        <v>0.5</v>
      </c>
      <c r="W3739" s="44">
        <f t="shared" si="607"/>
        <v>0.5</v>
      </c>
      <c r="X3739" s="44">
        <f t="shared" si="608"/>
        <v>1</v>
      </c>
      <c r="Y3739" s="44" t="b">
        <f>AND(MONTH(Taulukko1[[#This Row],[Alku PVM]] )=6,DAY(Taulukko1[[#This Row],[Alku PVM]] )&gt;19)</f>
        <v>0</v>
      </c>
      <c r="Z3739" s="44" t="b">
        <f>AND(MONTH(Taulukko1[[#This Row],[Loppu PVM]] )=6,DAY(Taulukko1[[#This Row],[Loppu PVM]] )&gt;19)</f>
        <v>0</v>
      </c>
      <c r="AA3739" s="44" t="b">
        <f>OR(MONTH(Taulukko1[[#This Row],[Alku PVM]] )&lt;=5,AND(MONTH(Taulukko1[[#This Row],[Alku PVM]] )=6,DAY(Taulukko1[[#This Row],[Alku PVM]] )&lt;20))</f>
        <v>0</v>
      </c>
      <c r="AB3739" s="44" t="b">
        <f>OR(MONTH(Taulukko1[[#This Row],[Loppu PVM]])&lt;=5,AND(MONTH(Taulukko1[[#This Row],[Loppu PVM]] )=6,DAY(Taulukko1[[#This Row],[Loppu PVM]])&lt;20))</f>
        <v>0</v>
      </c>
      <c r="AC3739" s="90" t="b">
        <f>OR(MONTH(Taulukko1[[#This Row],[Alku PVM]] )&lt;=3,AND(MONTH(Taulukko1[[#This Row],[Alku PVM]] )=3))</f>
        <v>0</v>
      </c>
      <c r="AD3739" s="44" t="b">
        <f>OR(MONTH(Taulukko1[[#This Row],[Loppu PVM]] )&lt;=3,AND(MONTH(Taulukko1[[#This Row],[Loppu PVM]] )=3))</f>
        <v>0</v>
      </c>
      <c r="AE3739" s="90" t="b">
        <f>OR(MONTH(Taulukko1[[#This Row],[Alku PVM]] )&lt;=9,AND(MONTH(Taulukko1[[#This Row],[Alku PVM]] )=9))</f>
        <v>1</v>
      </c>
      <c r="AF3739" s="90" t="b">
        <f>OR(MONTH(Taulukko1[[#This Row],[Loppu PVM]])&lt;=9,AND(MONTH(Taulukko1[[#This Row],[Loppu PVM]] )=9))</f>
        <v>1</v>
      </c>
      <c r="AG3739" s="90" t="b">
        <f>OR(MONTH(Taulukko1[[#This Row],[Alku PVM]] )&lt;=6,AND(MONTH(Taulukko1[[#This Row],[Alku PVM]] )=6))</f>
        <v>0</v>
      </c>
      <c r="AH3739" s="90" t="b">
        <f>OR(MONTH(Taulukko1[[#This Row],[Loppu PVM]])&lt;=6,AND(MONTH(Taulukko1[[#This Row],[Loppu PVM]] )=6))</f>
        <v>0</v>
      </c>
    </row>
    <row r="3740" spans="1:34">
      <c r="A3740" s="25" t="s">
        <v>5359</v>
      </c>
      <c r="B3740" s="26">
        <v>42599</v>
      </c>
      <c r="C3740" s="25" t="s">
        <v>5433</v>
      </c>
      <c r="D3740" s="35"/>
      <c r="E3740" s="27">
        <v>240</v>
      </c>
      <c r="F3740" s="26">
        <v>42643</v>
      </c>
      <c r="G3740" s="33">
        <v>215</v>
      </c>
      <c r="H3740" s="27">
        <v>3200</v>
      </c>
      <c r="I3740" s="126">
        <f>INDEX('TOL2008'!B:B,MATCH(A2630,'TOL2008'!A:A,0))</f>
        <v>62010</v>
      </c>
      <c r="J3740" s="133" t="str">
        <f>INDEX(Pääluokka!$H$2:$H$100,MATCH(VALUE(LEFT(Taulukko1[[#This Row],[TOL2008]],2)),Pääluokka!$G$2:$G$100,0))</f>
        <v>Informaatio ja viestintä</v>
      </c>
      <c r="K3740" s="133" t="str">
        <f>INDEX(Pääluokka!$I$2:$I$100,MATCH(VALUE(LEFT(Taulukko1[[#This Row],[TOL2008]],2)),Pääluokka!$G$2:$G$100,0))</f>
        <v>Palvelualat (G-N, R, S)</v>
      </c>
      <c r="L3740" s="41">
        <f t="shared" si="585"/>
        <v>44</v>
      </c>
      <c r="M3740" s="43">
        <f t="shared" si="586"/>
        <v>42599</v>
      </c>
      <c r="N3740" s="43">
        <f t="shared" si="587"/>
        <v>42643</v>
      </c>
      <c r="O3740" s="43">
        <f t="shared" si="602"/>
        <v>42583</v>
      </c>
      <c r="P3740" s="43">
        <f t="shared" si="603"/>
        <v>42614</v>
      </c>
      <c r="Q3740" s="81">
        <f t="shared" si="604"/>
        <v>2016</v>
      </c>
      <c r="R3740" s="81">
        <f t="shared" si="605"/>
        <v>2016</v>
      </c>
      <c r="S3740" s="43" t="str">
        <f>YEAR(Taulukko1[[#This Row],[Alku KK]])&amp;"Q"&amp;ROUNDDOWN((MONTH(Taulukko1[[#This Row],[Alku KK]])-1)/3+1,0)</f>
        <v>2016Q3</v>
      </c>
      <c r="T3740" s="43" t="str">
        <f>YEAR(Taulukko1[[#This Row],[Loppu KK]])&amp;"Q"&amp;ROUNDDOWN((MONTH(Taulukko1[[#This Row],[Loppu KK]])-1)/3+1,0)</f>
        <v>2016Q3</v>
      </c>
      <c r="U3740" s="81">
        <f>IF(COUNT(Taulukko1[[#This Row],[Neuvottelujen alaiset ]])=1,Taulukko1[[#This Row],[Neuvottelujen alaiset ]],Taulukko1[[#This Row],[Vähennystarve]])</f>
        <v>3200</v>
      </c>
      <c r="V3740" s="44">
        <f t="shared" si="606"/>
        <v>7.4999999999999997E-2</v>
      </c>
      <c r="W3740" s="44">
        <f t="shared" si="607"/>
        <v>6.7187499999999997E-2</v>
      </c>
      <c r="X3740" s="44">
        <f t="shared" si="608"/>
        <v>0.89583333333333337</v>
      </c>
      <c r="Y3740" s="44" t="b">
        <f>AND(MONTH(Taulukko1[[#This Row],[Alku PVM]] )=6,DAY(Taulukko1[[#This Row],[Alku PVM]] )&gt;19)</f>
        <v>0</v>
      </c>
      <c r="Z3740" s="44" t="b">
        <f>AND(MONTH(Taulukko1[[#This Row],[Loppu PVM]] )=6,DAY(Taulukko1[[#This Row],[Loppu PVM]] )&gt;19)</f>
        <v>0</v>
      </c>
      <c r="AA3740" s="44" t="b">
        <f>OR(MONTH(Taulukko1[[#This Row],[Alku PVM]] )&lt;=5,AND(MONTH(Taulukko1[[#This Row],[Alku PVM]] )=6,DAY(Taulukko1[[#This Row],[Alku PVM]] )&lt;20))</f>
        <v>0</v>
      </c>
      <c r="AB3740" s="44" t="b">
        <f>OR(MONTH(Taulukko1[[#This Row],[Loppu PVM]])&lt;=5,AND(MONTH(Taulukko1[[#This Row],[Loppu PVM]] )=6,DAY(Taulukko1[[#This Row],[Loppu PVM]])&lt;20))</f>
        <v>0</v>
      </c>
      <c r="AC3740" s="90" t="b">
        <f>OR(MONTH(Taulukko1[[#This Row],[Alku PVM]] )&lt;=3,AND(MONTH(Taulukko1[[#This Row],[Alku PVM]] )=3))</f>
        <v>0</v>
      </c>
      <c r="AD3740" s="44" t="b">
        <f>OR(MONTH(Taulukko1[[#This Row],[Loppu PVM]] )&lt;=3,AND(MONTH(Taulukko1[[#This Row],[Loppu PVM]] )=3))</f>
        <v>0</v>
      </c>
      <c r="AE3740" s="90" t="b">
        <f>OR(MONTH(Taulukko1[[#This Row],[Alku PVM]] )&lt;=9,AND(MONTH(Taulukko1[[#This Row],[Alku PVM]] )=9))</f>
        <v>1</v>
      </c>
      <c r="AF3740" s="90" t="b">
        <f>OR(MONTH(Taulukko1[[#This Row],[Loppu PVM]])&lt;=9,AND(MONTH(Taulukko1[[#This Row],[Loppu PVM]] )=9))</f>
        <v>1</v>
      </c>
      <c r="AG3740" s="90" t="b">
        <f>OR(MONTH(Taulukko1[[#This Row],[Alku PVM]] )&lt;=6,AND(MONTH(Taulukko1[[#This Row],[Alku PVM]] )=6))</f>
        <v>0</v>
      </c>
      <c r="AH3740" s="90" t="b">
        <f>OR(MONTH(Taulukko1[[#This Row],[Loppu PVM]])&lt;=6,AND(MONTH(Taulukko1[[#This Row],[Loppu PVM]] )=6))</f>
        <v>0</v>
      </c>
    </row>
    <row r="3741" spans="1:34">
      <c r="A3741" s="25" t="s">
        <v>5250</v>
      </c>
      <c r="B3741" s="26">
        <v>42599</v>
      </c>
      <c r="C3741" s="25" t="s">
        <v>5502</v>
      </c>
      <c r="D3741" s="35" t="s">
        <v>25</v>
      </c>
      <c r="E3741" s="27">
        <v>70</v>
      </c>
      <c r="F3741" s="26">
        <v>42669</v>
      </c>
      <c r="G3741" s="33">
        <v>19</v>
      </c>
      <c r="H3741" s="27">
        <v>70</v>
      </c>
      <c r="I3741" s="126">
        <f>INDEX('TOL2008'!B:B,MATCH(A3741,'TOL2008'!A:A,0))</f>
        <v>85320</v>
      </c>
      <c r="J3741" s="133" t="str">
        <f>INDEX(Pääluokka!$H$2:$H$100,MATCH(VALUE(LEFT(Taulukko1[[#This Row],[TOL2008]],2)),Pääluokka!$G$2:$G$100,0))</f>
        <v>Koulutus</v>
      </c>
      <c r="K3741" s="133" t="str">
        <f>INDEX(Pääluokka!$I$2:$I$100,MATCH(VALUE(LEFT(Taulukko1[[#This Row],[TOL2008]],2)),Pääluokka!$G$2:$G$100,0))</f>
        <v>Muut toimialat (O-Q, T-X)</v>
      </c>
      <c r="L3741" s="41">
        <f t="shared" si="585"/>
        <v>70</v>
      </c>
      <c r="M3741" s="43">
        <f t="shared" si="586"/>
        <v>42599</v>
      </c>
      <c r="N3741" s="43">
        <f t="shared" si="587"/>
        <v>42669</v>
      </c>
      <c r="O3741" s="43">
        <f t="shared" si="602"/>
        <v>42583</v>
      </c>
      <c r="P3741" s="43">
        <f t="shared" si="603"/>
        <v>42644</v>
      </c>
      <c r="Q3741" s="81">
        <f t="shared" si="604"/>
        <v>2016</v>
      </c>
      <c r="R3741" s="81">
        <f t="shared" si="605"/>
        <v>2016</v>
      </c>
      <c r="S3741" s="43" t="str">
        <f>YEAR(Taulukko1[[#This Row],[Alku KK]])&amp;"Q"&amp;ROUNDDOWN((MONTH(Taulukko1[[#This Row],[Alku KK]])-1)/3+1,0)</f>
        <v>2016Q3</v>
      </c>
      <c r="T3741" s="43" t="str">
        <f>YEAR(Taulukko1[[#This Row],[Loppu KK]])&amp;"Q"&amp;ROUNDDOWN((MONTH(Taulukko1[[#This Row],[Loppu KK]])-1)/3+1,0)</f>
        <v>2016Q4</v>
      </c>
      <c r="U3741" s="81">
        <f>IF(COUNT(Taulukko1[[#This Row],[Neuvottelujen alaiset ]])=1,Taulukko1[[#This Row],[Neuvottelujen alaiset ]],Taulukko1[[#This Row],[Vähennystarve]])</f>
        <v>70</v>
      </c>
      <c r="V3741" s="44">
        <f t="shared" si="606"/>
        <v>1</v>
      </c>
      <c r="W3741" s="44">
        <f t="shared" si="607"/>
        <v>0.27142857142857141</v>
      </c>
      <c r="X3741" s="44">
        <f t="shared" si="608"/>
        <v>0.27142857142857141</v>
      </c>
      <c r="Y3741" s="44" t="b">
        <f>AND(MONTH(Taulukko1[[#This Row],[Alku PVM]] )=6,DAY(Taulukko1[[#This Row],[Alku PVM]] )&gt;19)</f>
        <v>0</v>
      </c>
      <c r="Z3741" s="44" t="b">
        <f>AND(MONTH(Taulukko1[[#This Row],[Loppu PVM]] )=6,DAY(Taulukko1[[#This Row],[Loppu PVM]] )&gt;19)</f>
        <v>0</v>
      </c>
      <c r="AA3741" s="44" t="b">
        <f>OR(MONTH(Taulukko1[[#This Row],[Alku PVM]] )&lt;=5,AND(MONTH(Taulukko1[[#This Row],[Alku PVM]] )=6,DAY(Taulukko1[[#This Row],[Alku PVM]] )&lt;20))</f>
        <v>0</v>
      </c>
      <c r="AB3741" s="44" t="b">
        <f>OR(MONTH(Taulukko1[[#This Row],[Loppu PVM]])&lt;=5,AND(MONTH(Taulukko1[[#This Row],[Loppu PVM]] )=6,DAY(Taulukko1[[#This Row],[Loppu PVM]])&lt;20))</f>
        <v>0</v>
      </c>
      <c r="AC3741" s="90" t="b">
        <f>OR(MONTH(Taulukko1[[#This Row],[Alku PVM]] )&lt;=3,AND(MONTH(Taulukko1[[#This Row],[Alku PVM]] )=3))</f>
        <v>0</v>
      </c>
      <c r="AD3741" s="44" t="b">
        <f>OR(MONTH(Taulukko1[[#This Row],[Loppu PVM]] )&lt;=3,AND(MONTH(Taulukko1[[#This Row],[Loppu PVM]] )=3))</f>
        <v>0</v>
      </c>
      <c r="AE3741" s="90" t="b">
        <f>OR(MONTH(Taulukko1[[#This Row],[Alku PVM]] )&lt;=9,AND(MONTH(Taulukko1[[#This Row],[Alku PVM]] )=9))</f>
        <v>1</v>
      </c>
      <c r="AF3741" s="90" t="b">
        <f>OR(MONTH(Taulukko1[[#This Row],[Loppu PVM]])&lt;=9,AND(MONTH(Taulukko1[[#This Row],[Loppu PVM]] )=9))</f>
        <v>0</v>
      </c>
      <c r="AG3741" s="90" t="b">
        <f>OR(MONTH(Taulukko1[[#This Row],[Alku PVM]] )&lt;=6,AND(MONTH(Taulukko1[[#This Row],[Alku PVM]] )=6))</f>
        <v>0</v>
      </c>
      <c r="AH3741" s="90" t="b">
        <f>OR(MONTH(Taulukko1[[#This Row],[Loppu PVM]])&lt;=6,AND(MONTH(Taulukko1[[#This Row],[Loppu PVM]] )=6))</f>
        <v>0</v>
      </c>
    </row>
    <row r="3742" spans="1:34">
      <c r="A3742" s="25" t="s">
        <v>5168</v>
      </c>
      <c r="B3742" s="26">
        <v>42600</v>
      </c>
      <c r="C3742" s="25" t="s">
        <v>5360</v>
      </c>
      <c r="D3742" s="35"/>
      <c r="E3742" s="27">
        <v>15</v>
      </c>
      <c r="F3742" s="26"/>
      <c r="G3742" s="33"/>
      <c r="H3742" s="27">
        <v>15</v>
      </c>
      <c r="I3742" s="126">
        <f>INDEX('TOL2008'!B:B,MATCH(A3742,'TOL2008'!A:A,0))</f>
        <v>52240</v>
      </c>
      <c r="J3742" s="133" t="str">
        <f>INDEX(Pääluokka!$H$2:$H$100,MATCH(VALUE(LEFT(Taulukko1[[#This Row],[TOL2008]],2)),Pääluokka!$G$2:$G$100,0))</f>
        <v>Kuljetus ja varastointi</v>
      </c>
      <c r="K3742" s="133" t="str">
        <f>INDEX(Pääluokka!$I$2:$I$100,MATCH(VALUE(LEFT(Taulukko1[[#This Row],[TOL2008]],2)),Pääluokka!$G$2:$G$100,0))</f>
        <v>Palvelualat (G-N, R, S)</v>
      </c>
      <c r="L3742" s="41" t="str">
        <f t="shared" si="585"/>
        <v>NA</v>
      </c>
      <c r="M3742" s="43">
        <f t="shared" si="586"/>
        <v>42600</v>
      </c>
      <c r="N3742" s="43">
        <f t="shared" si="587"/>
        <v>42651</v>
      </c>
      <c r="O3742" s="43">
        <f t="shared" si="602"/>
        <v>42583</v>
      </c>
      <c r="P3742" s="43">
        <f t="shared" si="603"/>
        <v>42644</v>
      </c>
      <c r="Q3742" s="81">
        <f t="shared" si="604"/>
        <v>2016</v>
      </c>
      <c r="R3742" s="81">
        <f t="shared" si="605"/>
        <v>2016</v>
      </c>
      <c r="S3742" s="43" t="str">
        <f>YEAR(Taulukko1[[#This Row],[Alku KK]])&amp;"Q"&amp;ROUNDDOWN((MONTH(Taulukko1[[#This Row],[Alku KK]])-1)/3+1,0)</f>
        <v>2016Q3</v>
      </c>
      <c r="T3742" s="43" t="str">
        <f>YEAR(Taulukko1[[#This Row],[Loppu KK]])&amp;"Q"&amp;ROUNDDOWN((MONTH(Taulukko1[[#This Row],[Loppu KK]])-1)/3+1,0)</f>
        <v>2016Q4</v>
      </c>
      <c r="U3742" s="81">
        <f>IF(COUNT(Taulukko1[[#This Row],[Neuvottelujen alaiset ]])=1,Taulukko1[[#This Row],[Neuvottelujen alaiset ]],Taulukko1[[#This Row],[Vähennystarve]])</f>
        <v>15</v>
      </c>
      <c r="V3742" s="44">
        <f t="shared" si="606"/>
        <v>1</v>
      </c>
      <c r="W3742" s="44" t="str">
        <f t="shared" si="607"/>
        <v>NA</v>
      </c>
      <c r="X3742" s="44" t="str">
        <f t="shared" si="608"/>
        <v>NA</v>
      </c>
      <c r="Y3742" s="44" t="b">
        <f>AND(MONTH(Taulukko1[[#This Row],[Alku PVM]] )=6,DAY(Taulukko1[[#This Row],[Alku PVM]] )&gt;19)</f>
        <v>0</v>
      </c>
      <c r="Z3742" s="44" t="b">
        <f>AND(MONTH(Taulukko1[[#This Row],[Loppu PVM]] )=6,DAY(Taulukko1[[#This Row],[Loppu PVM]] )&gt;19)</f>
        <v>0</v>
      </c>
      <c r="AA3742" s="44" t="b">
        <f>OR(MONTH(Taulukko1[[#This Row],[Alku PVM]] )&lt;=5,AND(MONTH(Taulukko1[[#This Row],[Alku PVM]] )=6,DAY(Taulukko1[[#This Row],[Alku PVM]] )&lt;20))</f>
        <v>0</v>
      </c>
      <c r="AB3742" s="44" t="b">
        <f>OR(MONTH(Taulukko1[[#This Row],[Loppu PVM]])&lt;=5,AND(MONTH(Taulukko1[[#This Row],[Loppu PVM]] )=6,DAY(Taulukko1[[#This Row],[Loppu PVM]])&lt;20))</f>
        <v>0</v>
      </c>
      <c r="AC3742" s="90" t="b">
        <f>OR(MONTH(Taulukko1[[#This Row],[Alku PVM]] )&lt;=3,AND(MONTH(Taulukko1[[#This Row],[Alku PVM]] )=3))</f>
        <v>0</v>
      </c>
      <c r="AD3742" s="44" t="b">
        <f>OR(MONTH(Taulukko1[[#This Row],[Loppu PVM]] )&lt;=3,AND(MONTH(Taulukko1[[#This Row],[Loppu PVM]] )=3))</f>
        <v>0</v>
      </c>
      <c r="AE3742" s="90" t="b">
        <f>OR(MONTH(Taulukko1[[#This Row],[Alku PVM]] )&lt;=9,AND(MONTH(Taulukko1[[#This Row],[Alku PVM]] )=9))</f>
        <v>1</v>
      </c>
      <c r="AF3742" s="90" t="b">
        <f>OR(MONTH(Taulukko1[[#This Row],[Loppu PVM]])&lt;=9,AND(MONTH(Taulukko1[[#This Row],[Loppu PVM]] )=9))</f>
        <v>0</v>
      </c>
      <c r="AG3742" s="90" t="b">
        <f>OR(MONTH(Taulukko1[[#This Row],[Alku PVM]] )&lt;=6,AND(MONTH(Taulukko1[[#This Row],[Alku PVM]] )=6))</f>
        <v>0</v>
      </c>
      <c r="AH3742" s="90" t="b">
        <f>OR(MONTH(Taulukko1[[#This Row],[Loppu PVM]])&lt;=6,AND(MONTH(Taulukko1[[#This Row],[Loppu PVM]] )=6))</f>
        <v>0</v>
      </c>
    </row>
    <row r="3743" spans="1:34">
      <c r="A3743" s="82" t="s">
        <v>5252</v>
      </c>
      <c r="B3743" s="83">
        <v>42600</v>
      </c>
      <c r="C3743" s="82" t="s">
        <v>5427</v>
      </c>
      <c r="D3743" s="84"/>
      <c r="E3743" s="85">
        <v>40</v>
      </c>
      <c r="F3743" s="83">
        <v>42642</v>
      </c>
      <c r="G3743" s="86">
        <v>11</v>
      </c>
      <c r="H3743" s="85">
        <v>150</v>
      </c>
      <c r="I3743" s="130">
        <f>INDEX('TOL2008'!B:B,MATCH(A3743,'TOL2008'!A:A,0))</f>
        <v>85320</v>
      </c>
      <c r="J3743" s="131" t="str">
        <f>INDEX(Pääluokka!$H$2:$H$100,MATCH(VALUE(LEFT(Taulukko1[[#This Row],[TOL2008]],2)),Pääluokka!$G$2:$G$100,0))</f>
        <v>Koulutus</v>
      </c>
      <c r="K3743" s="131" t="str">
        <f>INDEX(Pääluokka!$I$2:$I$100,MATCH(VALUE(LEFT(Taulukko1[[#This Row],[TOL2008]],2)),Pääluokka!$G$2:$G$100,0))</f>
        <v>Muut toimialat (O-Q, T-X)</v>
      </c>
      <c r="L3743" s="87">
        <f t="shared" si="585"/>
        <v>42</v>
      </c>
      <c r="M3743" s="88">
        <f t="shared" si="586"/>
        <v>42600</v>
      </c>
      <c r="N3743" s="88">
        <f t="shared" si="587"/>
        <v>42642</v>
      </c>
      <c r="O3743" s="88">
        <f t="shared" ref="O3743:P3749" si="609">IFERROR(DATE(YEAR(M3743),MONTH(M3743),1),"NA")</f>
        <v>42583</v>
      </c>
      <c r="P3743" s="88">
        <f t="shared" si="609"/>
        <v>42614</v>
      </c>
      <c r="Q3743" s="89">
        <f t="shared" ref="Q3743:R3749" si="610">IFERROR(YEAR(O3743),"NA")</f>
        <v>2016</v>
      </c>
      <c r="R3743" s="89">
        <f t="shared" si="610"/>
        <v>2016</v>
      </c>
      <c r="S3743" s="88" t="str">
        <f>YEAR(Taulukko1[[#This Row],[Alku KK]])&amp;"Q"&amp;ROUNDDOWN((MONTH(Taulukko1[[#This Row],[Alku KK]])-1)/3+1,0)</f>
        <v>2016Q3</v>
      </c>
      <c r="T3743" s="88" t="str">
        <f>YEAR(Taulukko1[[#This Row],[Loppu KK]])&amp;"Q"&amp;ROUNDDOWN((MONTH(Taulukko1[[#This Row],[Loppu KK]])-1)/3+1,0)</f>
        <v>2016Q3</v>
      </c>
      <c r="U3743" s="89">
        <f>IF(COUNT(Taulukko1[[#This Row],[Neuvottelujen alaiset ]])=1,Taulukko1[[#This Row],[Neuvottelujen alaiset ]],Taulukko1[[#This Row],[Vähennystarve]])</f>
        <v>150</v>
      </c>
      <c r="V3743" s="90">
        <f t="shared" ref="V3743:V3749" si="611">IF(AND(ISNUMBER(E3743),ISNUMBER(H3743)),E3743/H3743,"NA")</f>
        <v>0.26666666666666666</v>
      </c>
      <c r="W3743" s="90">
        <f t="shared" ref="W3743:W3749" si="612">IF(AND(ISNUMBER(G3743),ISNUMBER(H3743)),G3743/H3743,"NA")</f>
        <v>7.3333333333333334E-2</v>
      </c>
      <c r="X3743" s="90">
        <f t="shared" ref="X3743:X3749" si="613">IF(AND(ISNUMBER(G3743),ISNUMBER(E3743)),G3743/E3743,"NA")</f>
        <v>0.27500000000000002</v>
      </c>
      <c r="Y3743" s="90" t="b">
        <f>AND(MONTH(Taulukko1[[#This Row],[Alku PVM]] )=6,DAY(Taulukko1[[#This Row],[Alku PVM]] )&gt;19)</f>
        <v>0</v>
      </c>
      <c r="Z3743" s="90" t="b">
        <f>AND(MONTH(Taulukko1[[#This Row],[Loppu PVM]] )=6,DAY(Taulukko1[[#This Row],[Loppu PVM]] )&gt;19)</f>
        <v>0</v>
      </c>
      <c r="AA3743" s="90" t="b">
        <f>OR(MONTH(Taulukko1[[#This Row],[Alku PVM]] )&lt;=5,AND(MONTH(Taulukko1[[#This Row],[Alku PVM]] )=6,DAY(Taulukko1[[#This Row],[Alku PVM]] )&lt;20))</f>
        <v>0</v>
      </c>
      <c r="AB3743" s="90" t="b">
        <f>OR(MONTH(Taulukko1[[#This Row],[Loppu PVM]])&lt;=5,AND(MONTH(Taulukko1[[#This Row],[Loppu PVM]] )=6,DAY(Taulukko1[[#This Row],[Loppu PVM]])&lt;20))</f>
        <v>0</v>
      </c>
      <c r="AC3743" s="90" t="b">
        <f>OR(MONTH(Taulukko1[[#This Row],[Alku PVM]] )&lt;=3,AND(MONTH(Taulukko1[[#This Row],[Alku PVM]] )=3))</f>
        <v>0</v>
      </c>
      <c r="AD3743" s="90" t="b">
        <f>OR(MONTH(Taulukko1[[#This Row],[Loppu PVM]] )&lt;=3,AND(MONTH(Taulukko1[[#This Row],[Loppu PVM]] )=3))</f>
        <v>0</v>
      </c>
      <c r="AE3743" s="90" t="b">
        <f>OR(MONTH(Taulukko1[[#This Row],[Alku PVM]] )&lt;=9,AND(MONTH(Taulukko1[[#This Row],[Alku PVM]] )=9))</f>
        <v>1</v>
      </c>
      <c r="AF3743" s="90" t="b">
        <f>OR(MONTH(Taulukko1[[#This Row],[Loppu PVM]])&lt;=9,AND(MONTH(Taulukko1[[#This Row],[Loppu PVM]] )=9))</f>
        <v>1</v>
      </c>
      <c r="AG3743" s="90" t="b">
        <f>OR(MONTH(Taulukko1[[#This Row],[Alku PVM]] )&lt;=6,AND(MONTH(Taulukko1[[#This Row],[Alku PVM]] )=6))</f>
        <v>0</v>
      </c>
      <c r="AH3743" s="90" t="b">
        <f>OR(MONTH(Taulukko1[[#This Row],[Loppu PVM]])&lt;=6,AND(MONTH(Taulukko1[[#This Row],[Loppu PVM]] )=6))</f>
        <v>0</v>
      </c>
    </row>
    <row r="3744" spans="1:34">
      <c r="A3744" s="82" t="s">
        <v>5361</v>
      </c>
      <c r="B3744" s="83">
        <v>42600</v>
      </c>
      <c r="C3744" s="25" t="s">
        <v>5455</v>
      </c>
      <c r="D3744" s="84"/>
      <c r="E3744" s="85">
        <v>30</v>
      </c>
      <c r="F3744" s="83">
        <v>42653</v>
      </c>
      <c r="G3744" s="86">
        <v>17</v>
      </c>
      <c r="H3744" s="85">
        <v>30</v>
      </c>
      <c r="I3744" s="130">
        <f>INDEX('TOL2008'!B:B,MATCH(A2256,'TOL2008'!A:A,0))</f>
        <v>85320</v>
      </c>
      <c r="J3744" s="131" t="str">
        <f>INDEX(Pääluokka!$H$2:$H$100,MATCH(VALUE(LEFT(Taulukko1[[#This Row],[TOL2008]],2)),Pääluokka!$G$2:$G$100,0))</f>
        <v>Koulutus</v>
      </c>
      <c r="K3744" s="131" t="str">
        <f>INDEX(Pääluokka!$I$2:$I$100,MATCH(VALUE(LEFT(Taulukko1[[#This Row],[TOL2008]],2)),Pääluokka!$G$2:$G$100,0))</f>
        <v>Muut toimialat (O-Q, T-X)</v>
      </c>
      <c r="L3744" s="87">
        <f t="shared" si="585"/>
        <v>53</v>
      </c>
      <c r="M3744" s="88">
        <f t="shared" si="586"/>
        <v>42600</v>
      </c>
      <c r="N3744" s="88">
        <f t="shared" si="587"/>
        <v>42653</v>
      </c>
      <c r="O3744" s="88">
        <f t="shared" si="609"/>
        <v>42583</v>
      </c>
      <c r="P3744" s="88">
        <f t="shared" si="609"/>
        <v>42644</v>
      </c>
      <c r="Q3744" s="89">
        <f t="shared" si="610"/>
        <v>2016</v>
      </c>
      <c r="R3744" s="89">
        <f t="shared" si="610"/>
        <v>2016</v>
      </c>
      <c r="S3744" s="88" t="str">
        <f>YEAR(Taulukko1[[#This Row],[Alku KK]])&amp;"Q"&amp;ROUNDDOWN((MONTH(Taulukko1[[#This Row],[Alku KK]])-1)/3+1,0)</f>
        <v>2016Q3</v>
      </c>
      <c r="T3744" s="88" t="str">
        <f>YEAR(Taulukko1[[#This Row],[Loppu KK]])&amp;"Q"&amp;ROUNDDOWN((MONTH(Taulukko1[[#This Row],[Loppu KK]])-1)/3+1,0)</f>
        <v>2016Q4</v>
      </c>
      <c r="U3744" s="89">
        <f>IF(COUNT(Taulukko1[[#This Row],[Neuvottelujen alaiset ]])=1,Taulukko1[[#This Row],[Neuvottelujen alaiset ]],Taulukko1[[#This Row],[Vähennystarve]])</f>
        <v>30</v>
      </c>
      <c r="V3744" s="90">
        <f t="shared" si="611"/>
        <v>1</v>
      </c>
      <c r="W3744" s="90">
        <f t="shared" si="612"/>
        <v>0.56666666666666665</v>
      </c>
      <c r="X3744" s="90">
        <f t="shared" si="613"/>
        <v>0.56666666666666665</v>
      </c>
      <c r="Y3744" s="90" t="b">
        <f>AND(MONTH(Taulukko1[[#This Row],[Alku PVM]] )=6,DAY(Taulukko1[[#This Row],[Alku PVM]] )&gt;19)</f>
        <v>0</v>
      </c>
      <c r="Z3744" s="90" t="b">
        <f>AND(MONTH(Taulukko1[[#This Row],[Loppu PVM]] )=6,DAY(Taulukko1[[#This Row],[Loppu PVM]] )&gt;19)</f>
        <v>0</v>
      </c>
      <c r="AA3744" s="90" t="b">
        <f>OR(MONTH(Taulukko1[[#This Row],[Alku PVM]] )&lt;=5,AND(MONTH(Taulukko1[[#This Row],[Alku PVM]] )=6,DAY(Taulukko1[[#This Row],[Alku PVM]] )&lt;20))</f>
        <v>0</v>
      </c>
      <c r="AB3744" s="90" t="b">
        <f>OR(MONTH(Taulukko1[[#This Row],[Loppu PVM]])&lt;=5,AND(MONTH(Taulukko1[[#This Row],[Loppu PVM]] )=6,DAY(Taulukko1[[#This Row],[Loppu PVM]])&lt;20))</f>
        <v>0</v>
      </c>
      <c r="AC3744" s="90" t="b">
        <f>OR(MONTH(Taulukko1[[#This Row],[Alku PVM]] )&lt;=3,AND(MONTH(Taulukko1[[#This Row],[Alku PVM]] )=3))</f>
        <v>0</v>
      </c>
      <c r="AD3744" s="90" t="b">
        <f>OR(MONTH(Taulukko1[[#This Row],[Loppu PVM]] )&lt;=3,AND(MONTH(Taulukko1[[#This Row],[Loppu PVM]] )=3))</f>
        <v>0</v>
      </c>
      <c r="AE3744" s="90" t="b">
        <f>OR(MONTH(Taulukko1[[#This Row],[Alku PVM]] )&lt;=9,AND(MONTH(Taulukko1[[#This Row],[Alku PVM]] )=9))</f>
        <v>1</v>
      </c>
      <c r="AF3744" s="90" t="b">
        <f>OR(MONTH(Taulukko1[[#This Row],[Loppu PVM]])&lt;=9,AND(MONTH(Taulukko1[[#This Row],[Loppu PVM]] )=9))</f>
        <v>0</v>
      </c>
      <c r="AG3744" s="90" t="b">
        <f>OR(MONTH(Taulukko1[[#This Row],[Alku PVM]] )&lt;=6,AND(MONTH(Taulukko1[[#This Row],[Alku PVM]] )=6))</f>
        <v>0</v>
      </c>
      <c r="AH3744" s="90" t="b">
        <f>OR(MONTH(Taulukko1[[#This Row],[Loppu PVM]])&lt;=6,AND(MONTH(Taulukko1[[#This Row],[Loppu PVM]] )=6))</f>
        <v>0</v>
      </c>
    </row>
    <row r="3745" spans="1:34">
      <c r="A3745" s="25" t="s">
        <v>5362</v>
      </c>
      <c r="B3745" s="83">
        <v>42605</v>
      </c>
      <c r="C3745" s="25" t="s">
        <v>1634</v>
      </c>
      <c r="D3745" s="84"/>
      <c r="E3745" s="85">
        <v>9</v>
      </c>
      <c r="F3745" s="83">
        <v>42635</v>
      </c>
      <c r="G3745" s="86">
        <v>6</v>
      </c>
      <c r="H3745" s="85">
        <v>9</v>
      </c>
      <c r="I3745" s="130">
        <f>INDEX('TOL2008'!B:B,MATCH(A3745,'TOL2008'!A:A,0))</f>
        <v>90010</v>
      </c>
      <c r="J3745" s="131" t="str">
        <f>INDEX(Pääluokka!$H$2:$H$100,MATCH(VALUE(LEFT(Taulukko1[[#This Row],[TOL2008]],2)),Pääluokka!$G$2:$G$100,0))</f>
        <v>Taiteet, viihde ja virkistys</v>
      </c>
      <c r="K3745" s="131" t="str">
        <f>INDEX(Pääluokka!$I$2:$I$100,MATCH(VALUE(LEFT(Taulukko1[[#This Row],[TOL2008]],2)),Pääluokka!$G$2:$G$100,0))</f>
        <v>Palvelualat (G-N, R, S)</v>
      </c>
      <c r="L3745" s="87">
        <f t="shared" si="585"/>
        <v>30</v>
      </c>
      <c r="M3745" s="88">
        <f t="shared" si="586"/>
        <v>42605</v>
      </c>
      <c r="N3745" s="88">
        <f t="shared" si="587"/>
        <v>42635</v>
      </c>
      <c r="O3745" s="88">
        <f t="shared" si="609"/>
        <v>42583</v>
      </c>
      <c r="P3745" s="88">
        <f t="shared" si="609"/>
        <v>42614</v>
      </c>
      <c r="Q3745" s="89">
        <f t="shared" si="610"/>
        <v>2016</v>
      </c>
      <c r="R3745" s="89">
        <f t="shared" si="610"/>
        <v>2016</v>
      </c>
      <c r="S3745" s="88" t="str">
        <f>YEAR(Taulukko1[[#This Row],[Alku KK]])&amp;"Q"&amp;ROUNDDOWN((MONTH(Taulukko1[[#This Row],[Alku KK]])-1)/3+1,0)</f>
        <v>2016Q3</v>
      </c>
      <c r="T3745" s="88" t="str">
        <f>YEAR(Taulukko1[[#This Row],[Loppu KK]])&amp;"Q"&amp;ROUNDDOWN((MONTH(Taulukko1[[#This Row],[Loppu KK]])-1)/3+1,0)</f>
        <v>2016Q3</v>
      </c>
      <c r="U3745" s="89">
        <f>IF(COUNT(Taulukko1[[#This Row],[Neuvottelujen alaiset ]])=1,Taulukko1[[#This Row],[Neuvottelujen alaiset ]],Taulukko1[[#This Row],[Vähennystarve]])</f>
        <v>9</v>
      </c>
      <c r="V3745" s="90">
        <f t="shared" si="611"/>
        <v>1</v>
      </c>
      <c r="W3745" s="90">
        <f t="shared" si="612"/>
        <v>0.66666666666666663</v>
      </c>
      <c r="X3745" s="90">
        <f t="shared" si="613"/>
        <v>0.66666666666666663</v>
      </c>
      <c r="Y3745" s="90" t="b">
        <f>AND(MONTH(Taulukko1[[#This Row],[Alku PVM]] )=6,DAY(Taulukko1[[#This Row],[Alku PVM]] )&gt;19)</f>
        <v>0</v>
      </c>
      <c r="Z3745" s="90" t="b">
        <f>AND(MONTH(Taulukko1[[#This Row],[Loppu PVM]] )=6,DAY(Taulukko1[[#This Row],[Loppu PVM]] )&gt;19)</f>
        <v>0</v>
      </c>
      <c r="AA3745" s="90" t="b">
        <f>OR(MONTH(Taulukko1[[#This Row],[Alku PVM]] )&lt;=5,AND(MONTH(Taulukko1[[#This Row],[Alku PVM]] )=6,DAY(Taulukko1[[#This Row],[Alku PVM]] )&lt;20))</f>
        <v>0</v>
      </c>
      <c r="AB3745" s="90" t="b">
        <f>OR(MONTH(Taulukko1[[#This Row],[Loppu PVM]])&lt;=5,AND(MONTH(Taulukko1[[#This Row],[Loppu PVM]] )=6,DAY(Taulukko1[[#This Row],[Loppu PVM]])&lt;20))</f>
        <v>0</v>
      </c>
      <c r="AC3745" s="90" t="b">
        <f>OR(MONTH(Taulukko1[[#This Row],[Alku PVM]] )&lt;=3,AND(MONTH(Taulukko1[[#This Row],[Alku PVM]] )=3))</f>
        <v>0</v>
      </c>
      <c r="AD3745" s="90" t="b">
        <f>OR(MONTH(Taulukko1[[#This Row],[Loppu PVM]] )&lt;=3,AND(MONTH(Taulukko1[[#This Row],[Loppu PVM]] )=3))</f>
        <v>0</v>
      </c>
      <c r="AE3745" s="90" t="b">
        <f>OR(MONTH(Taulukko1[[#This Row],[Alku PVM]] )&lt;=9,AND(MONTH(Taulukko1[[#This Row],[Alku PVM]] )=9))</f>
        <v>1</v>
      </c>
      <c r="AF3745" s="90" t="b">
        <f>OR(MONTH(Taulukko1[[#This Row],[Loppu PVM]])&lt;=9,AND(MONTH(Taulukko1[[#This Row],[Loppu PVM]] )=9))</f>
        <v>1</v>
      </c>
      <c r="AG3745" s="90" t="b">
        <f>OR(MONTH(Taulukko1[[#This Row],[Alku PVM]] )&lt;=6,AND(MONTH(Taulukko1[[#This Row],[Alku PVM]] )=6))</f>
        <v>0</v>
      </c>
      <c r="AH3745" s="90" t="b">
        <f>OR(MONTH(Taulukko1[[#This Row],[Loppu PVM]])&lt;=6,AND(MONTH(Taulukko1[[#This Row],[Loppu PVM]] )=6))</f>
        <v>0</v>
      </c>
    </row>
    <row r="3746" spans="1:34">
      <c r="A3746" s="25" t="s">
        <v>5364</v>
      </c>
      <c r="B3746" s="26">
        <v>42605</v>
      </c>
      <c r="C3746" s="25"/>
      <c r="D3746" s="35"/>
      <c r="E3746" s="27"/>
      <c r="F3746" s="26"/>
      <c r="G3746" s="33"/>
      <c r="H3746" s="27">
        <v>200</v>
      </c>
      <c r="I3746" s="126">
        <f>INDEX('TOL2008'!B:B,MATCH(A3746,'TOL2008'!A:A,0))</f>
        <v>85320</v>
      </c>
      <c r="J3746" s="133" t="str">
        <f>INDEX(Pääluokka!$H$2:$H$100,MATCH(VALUE(LEFT(Taulukko1[[#This Row],[TOL2008]],2)),Pääluokka!$G$2:$G$100,0))</f>
        <v>Koulutus</v>
      </c>
      <c r="K3746" s="133" t="str">
        <f>INDEX(Pääluokka!$I$2:$I$100,MATCH(VALUE(LEFT(Taulukko1[[#This Row],[TOL2008]],2)),Pääluokka!$G$2:$G$100,0))</f>
        <v>Muut toimialat (O-Q, T-X)</v>
      </c>
      <c r="L3746" s="41" t="str">
        <f t="shared" si="585"/>
        <v>NA</v>
      </c>
      <c r="M3746" s="43">
        <f t="shared" si="586"/>
        <v>42605</v>
      </c>
      <c r="N3746" s="43">
        <f t="shared" si="587"/>
        <v>42656</v>
      </c>
      <c r="O3746" s="43">
        <f t="shared" si="609"/>
        <v>42583</v>
      </c>
      <c r="P3746" s="43">
        <f t="shared" si="609"/>
        <v>42644</v>
      </c>
      <c r="Q3746" s="81">
        <f t="shared" si="610"/>
        <v>2016</v>
      </c>
      <c r="R3746" s="81">
        <f t="shared" si="610"/>
        <v>2016</v>
      </c>
      <c r="S3746" s="43" t="str">
        <f>YEAR(Taulukko1[[#This Row],[Alku KK]])&amp;"Q"&amp;ROUNDDOWN((MONTH(Taulukko1[[#This Row],[Alku KK]])-1)/3+1,0)</f>
        <v>2016Q3</v>
      </c>
      <c r="T3746" s="43" t="str">
        <f>YEAR(Taulukko1[[#This Row],[Loppu KK]])&amp;"Q"&amp;ROUNDDOWN((MONTH(Taulukko1[[#This Row],[Loppu KK]])-1)/3+1,0)</f>
        <v>2016Q4</v>
      </c>
      <c r="U3746" s="81">
        <f>IF(COUNT(Taulukko1[[#This Row],[Neuvottelujen alaiset ]])=1,Taulukko1[[#This Row],[Neuvottelujen alaiset ]],Taulukko1[[#This Row],[Vähennystarve]])</f>
        <v>200</v>
      </c>
      <c r="V3746" s="44" t="str">
        <f t="shared" si="611"/>
        <v>NA</v>
      </c>
      <c r="W3746" s="44" t="str">
        <f t="shared" si="612"/>
        <v>NA</v>
      </c>
      <c r="X3746" s="44" t="str">
        <f t="shared" si="613"/>
        <v>NA</v>
      </c>
      <c r="Y3746" s="44" t="b">
        <f>AND(MONTH(Taulukko1[[#This Row],[Alku PVM]] )=6,DAY(Taulukko1[[#This Row],[Alku PVM]] )&gt;19)</f>
        <v>0</v>
      </c>
      <c r="Z3746" s="44" t="b">
        <f>AND(MONTH(Taulukko1[[#This Row],[Loppu PVM]] )=6,DAY(Taulukko1[[#This Row],[Loppu PVM]] )&gt;19)</f>
        <v>0</v>
      </c>
      <c r="AA3746" s="44" t="b">
        <f>OR(MONTH(Taulukko1[[#This Row],[Alku PVM]] )&lt;=5,AND(MONTH(Taulukko1[[#This Row],[Alku PVM]] )=6,DAY(Taulukko1[[#This Row],[Alku PVM]] )&lt;20))</f>
        <v>0</v>
      </c>
      <c r="AB3746" s="44" t="b">
        <f>OR(MONTH(Taulukko1[[#This Row],[Loppu PVM]])&lt;=5,AND(MONTH(Taulukko1[[#This Row],[Loppu PVM]] )=6,DAY(Taulukko1[[#This Row],[Loppu PVM]])&lt;20))</f>
        <v>0</v>
      </c>
      <c r="AC3746" s="90" t="b">
        <f>OR(MONTH(Taulukko1[[#This Row],[Alku PVM]] )&lt;=3,AND(MONTH(Taulukko1[[#This Row],[Alku PVM]] )=3))</f>
        <v>0</v>
      </c>
      <c r="AD3746" s="44" t="b">
        <f>OR(MONTH(Taulukko1[[#This Row],[Loppu PVM]] )&lt;=3,AND(MONTH(Taulukko1[[#This Row],[Loppu PVM]] )=3))</f>
        <v>0</v>
      </c>
      <c r="AE3746" s="90" t="b">
        <f>OR(MONTH(Taulukko1[[#This Row],[Alku PVM]] )&lt;=9,AND(MONTH(Taulukko1[[#This Row],[Alku PVM]] )=9))</f>
        <v>1</v>
      </c>
      <c r="AF3746" s="90" t="b">
        <f>OR(MONTH(Taulukko1[[#This Row],[Loppu PVM]])&lt;=9,AND(MONTH(Taulukko1[[#This Row],[Loppu PVM]] )=9))</f>
        <v>0</v>
      </c>
      <c r="AG3746" s="90" t="b">
        <f>OR(MONTH(Taulukko1[[#This Row],[Alku PVM]] )&lt;=6,AND(MONTH(Taulukko1[[#This Row],[Alku PVM]] )=6))</f>
        <v>0</v>
      </c>
      <c r="AH3746" s="90" t="b">
        <f>OR(MONTH(Taulukko1[[#This Row],[Loppu PVM]])&lt;=6,AND(MONTH(Taulukko1[[#This Row],[Loppu PVM]] )=6))</f>
        <v>0</v>
      </c>
    </row>
    <row r="3747" spans="1:34">
      <c r="A3747" s="25" t="s">
        <v>1767</v>
      </c>
      <c r="B3747" s="26">
        <v>42605</v>
      </c>
      <c r="C3747" s="25" t="s">
        <v>5363</v>
      </c>
      <c r="D3747" s="35"/>
      <c r="E3747" s="27"/>
      <c r="F3747" s="26"/>
      <c r="G3747" s="33"/>
      <c r="H3747" s="27"/>
      <c r="I3747" s="126">
        <f>INDEX('TOL2008'!B:B,MATCH(A3747,'TOL2008'!A:A,0))</f>
        <v>85420</v>
      </c>
      <c r="J3747" s="133" t="str">
        <f>INDEX(Pääluokka!$H$2:$H$100,MATCH(VALUE(LEFT(Taulukko1[[#This Row],[TOL2008]],2)),Pääluokka!$G$2:$G$100,0))</f>
        <v>Koulutus</v>
      </c>
      <c r="K3747" s="133" t="str">
        <f>INDEX(Pääluokka!$I$2:$I$100,MATCH(VALUE(LEFT(Taulukko1[[#This Row],[TOL2008]],2)),Pääluokka!$G$2:$G$100,0))</f>
        <v>Muut toimialat (O-Q, T-X)</v>
      </c>
      <c r="L3747" s="41" t="str">
        <f t="shared" si="585"/>
        <v>NA</v>
      </c>
      <c r="M3747" s="43">
        <f t="shared" si="586"/>
        <v>42605</v>
      </c>
      <c r="N3747" s="43">
        <f t="shared" si="587"/>
        <v>42656</v>
      </c>
      <c r="O3747" s="43">
        <f t="shared" si="609"/>
        <v>42583</v>
      </c>
      <c r="P3747" s="43">
        <f t="shared" si="609"/>
        <v>42644</v>
      </c>
      <c r="Q3747" s="81">
        <f t="shared" si="610"/>
        <v>2016</v>
      </c>
      <c r="R3747" s="81">
        <f t="shared" si="610"/>
        <v>2016</v>
      </c>
      <c r="S3747" s="43" t="str">
        <f>YEAR(Taulukko1[[#This Row],[Alku KK]])&amp;"Q"&amp;ROUNDDOWN((MONTH(Taulukko1[[#This Row],[Alku KK]])-1)/3+1,0)</f>
        <v>2016Q3</v>
      </c>
      <c r="T3747" s="43" t="str">
        <f>YEAR(Taulukko1[[#This Row],[Loppu KK]])&amp;"Q"&amp;ROUNDDOWN((MONTH(Taulukko1[[#This Row],[Loppu KK]])-1)/3+1,0)</f>
        <v>2016Q4</v>
      </c>
      <c r="U3747" s="81">
        <f>IF(COUNT(Taulukko1[[#This Row],[Neuvottelujen alaiset ]])=1,Taulukko1[[#This Row],[Neuvottelujen alaiset ]],Taulukko1[[#This Row],[Vähennystarve]])</f>
        <v>0</v>
      </c>
      <c r="V3747" s="44" t="str">
        <f t="shared" si="611"/>
        <v>NA</v>
      </c>
      <c r="W3747" s="44" t="str">
        <f t="shared" si="612"/>
        <v>NA</v>
      </c>
      <c r="X3747" s="44" t="str">
        <f t="shared" si="613"/>
        <v>NA</v>
      </c>
      <c r="Y3747" s="44" t="b">
        <f>AND(MONTH(Taulukko1[[#This Row],[Alku PVM]] )=6,DAY(Taulukko1[[#This Row],[Alku PVM]] )&gt;19)</f>
        <v>0</v>
      </c>
      <c r="Z3747" s="44" t="b">
        <f>AND(MONTH(Taulukko1[[#This Row],[Loppu PVM]] )=6,DAY(Taulukko1[[#This Row],[Loppu PVM]] )&gt;19)</f>
        <v>0</v>
      </c>
      <c r="AA3747" s="44" t="b">
        <f>OR(MONTH(Taulukko1[[#This Row],[Alku PVM]] )&lt;=5,AND(MONTH(Taulukko1[[#This Row],[Alku PVM]] )=6,DAY(Taulukko1[[#This Row],[Alku PVM]] )&lt;20))</f>
        <v>0</v>
      </c>
      <c r="AB3747" s="44" t="b">
        <f>OR(MONTH(Taulukko1[[#This Row],[Loppu PVM]])&lt;=5,AND(MONTH(Taulukko1[[#This Row],[Loppu PVM]] )=6,DAY(Taulukko1[[#This Row],[Loppu PVM]])&lt;20))</f>
        <v>0</v>
      </c>
      <c r="AC3747" s="90" t="b">
        <f>OR(MONTH(Taulukko1[[#This Row],[Alku PVM]] )&lt;=3,AND(MONTH(Taulukko1[[#This Row],[Alku PVM]] )=3))</f>
        <v>0</v>
      </c>
      <c r="AD3747" s="44" t="b">
        <f>OR(MONTH(Taulukko1[[#This Row],[Loppu PVM]] )&lt;=3,AND(MONTH(Taulukko1[[#This Row],[Loppu PVM]] )=3))</f>
        <v>0</v>
      </c>
      <c r="AE3747" s="90" t="b">
        <f>OR(MONTH(Taulukko1[[#This Row],[Alku PVM]] )&lt;=9,AND(MONTH(Taulukko1[[#This Row],[Alku PVM]] )=9))</f>
        <v>1</v>
      </c>
      <c r="AF3747" s="90" t="b">
        <f>OR(MONTH(Taulukko1[[#This Row],[Loppu PVM]])&lt;=9,AND(MONTH(Taulukko1[[#This Row],[Loppu PVM]] )=9))</f>
        <v>0</v>
      </c>
      <c r="AG3747" s="90" t="b">
        <f>OR(MONTH(Taulukko1[[#This Row],[Alku PVM]] )&lt;=6,AND(MONTH(Taulukko1[[#This Row],[Alku PVM]] )=6))</f>
        <v>0</v>
      </c>
      <c r="AH3747" s="90" t="b">
        <f>OR(MONTH(Taulukko1[[#This Row],[Loppu PVM]])&lt;=6,AND(MONTH(Taulukko1[[#This Row],[Loppu PVM]] )=6))</f>
        <v>0</v>
      </c>
    </row>
    <row r="3748" spans="1:34">
      <c r="A3748" s="25" t="s">
        <v>541</v>
      </c>
      <c r="B3748" s="26"/>
      <c r="C3748" s="25" t="s">
        <v>5365</v>
      </c>
      <c r="D3748" s="35"/>
      <c r="E3748" s="27">
        <v>30</v>
      </c>
      <c r="F3748" s="26">
        <v>42605</v>
      </c>
      <c r="G3748" s="33">
        <v>18</v>
      </c>
      <c r="H3748" s="27">
        <v>74</v>
      </c>
      <c r="I3748" s="126">
        <f>INDEX('TOL2008'!B:B,MATCH(A3748,'TOL2008'!A:A,0))</f>
        <v>10710</v>
      </c>
      <c r="J3748" s="133" t="str">
        <f>INDEX(Pääluokka!$H$2:$H$100,MATCH(VALUE(LEFT(Taulukko1[[#This Row],[TOL2008]],2)),Pääluokka!$G$2:$G$100,0))</f>
        <v>Teollisuus</v>
      </c>
      <c r="K3748" s="133" t="str">
        <f>INDEX(Pääluokka!$I$2:$I$100,MATCH(VALUE(LEFT(Taulukko1[[#This Row],[TOL2008]],2)),Pääluokka!$G$2:$G$100,0))</f>
        <v>Teollisuus (C-E)</v>
      </c>
      <c r="L3748" s="41" t="str">
        <f t="shared" si="585"/>
        <v>NA</v>
      </c>
      <c r="M3748" s="43">
        <f t="shared" si="586"/>
        <v>42554</v>
      </c>
      <c r="N3748" s="43">
        <f t="shared" si="587"/>
        <v>42605</v>
      </c>
      <c r="O3748" s="43">
        <f t="shared" si="609"/>
        <v>42552</v>
      </c>
      <c r="P3748" s="43">
        <f t="shared" si="609"/>
        <v>42583</v>
      </c>
      <c r="Q3748" s="81">
        <f t="shared" si="610"/>
        <v>2016</v>
      </c>
      <c r="R3748" s="81">
        <f t="shared" si="610"/>
        <v>2016</v>
      </c>
      <c r="S3748" s="43" t="str">
        <f>YEAR(Taulukko1[[#This Row],[Alku KK]])&amp;"Q"&amp;ROUNDDOWN((MONTH(Taulukko1[[#This Row],[Alku KK]])-1)/3+1,0)</f>
        <v>2016Q3</v>
      </c>
      <c r="T3748" s="43" t="str">
        <f>YEAR(Taulukko1[[#This Row],[Loppu KK]])&amp;"Q"&amp;ROUNDDOWN((MONTH(Taulukko1[[#This Row],[Loppu KK]])-1)/3+1,0)</f>
        <v>2016Q3</v>
      </c>
      <c r="U3748" s="81">
        <f>IF(COUNT(Taulukko1[[#This Row],[Neuvottelujen alaiset ]])=1,Taulukko1[[#This Row],[Neuvottelujen alaiset ]],Taulukko1[[#This Row],[Vähennystarve]])</f>
        <v>74</v>
      </c>
      <c r="V3748" s="44">
        <f t="shared" si="611"/>
        <v>0.40540540540540543</v>
      </c>
      <c r="W3748" s="44">
        <f t="shared" si="612"/>
        <v>0.24324324324324326</v>
      </c>
      <c r="X3748" s="44">
        <f t="shared" si="613"/>
        <v>0.6</v>
      </c>
      <c r="Y3748" s="44" t="b">
        <f>AND(MONTH(Taulukko1[[#This Row],[Alku PVM]] )=6,DAY(Taulukko1[[#This Row],[Alku PVM]] )&gt;19)</f>
        <v>0</v>
      </c>
      <c r="Z3748" s="44" t="b">
        <f>AND(MONTH(Taulukko1[[#This Row],[Loppu PVM]] )=6,DAY(Taulukko1[[#This Row],[Loppu PVM]] )&gt;19)</f>
        <v>0</v>
      </c>
      <c r="AA3748" s="44" t="b">
        <f>OR(MONTH(Taulukko1[[#This Row],[Alku PVM]] )&lt;=5,AND(MONTH(Taulukko1[[#This Row],[Alku PVM]] )=6,DAY(Taulukko1[[#This Row],[Alku PVM]] )&lt;20))</f>
        <v>0</v>
      </c>
      <c r="AB3748" s="44" t="b">
        <f>OR(MONTH(Taulukko1[[#This Row],[Loppu PVM]])&lt;=5,AND(MONTH(Taulukko1[[#This Row],[Loppu PVM]] )=6,DAY(Taulukko1[[#This Row],[Loppu PVM]])&lt;20))</f>
        <v>0</v>
      </c>
      <c r="AC3748" s="90" t="b">
        <f>OR(MONTH(Taulukko1[[#This Row],[Alku PVM]] )&lt;=3,AND(MONTH(Taulukko1[[#This Row],[Alku PVM]] )=3))</f>
        <v>0</v>
      </c>
      <c r="AD3748" s="44" t="b">
        <f>OR(MONTH(Taulukko1[[#This Row],[Loppu PVM]] )&lt;=3,AND(MONTH(Taulukko1[[#This Row],[Loppu PVM]] )=3))</f>
        <v>0</v>
      </c>
      <c r="AE3748" s="90" t="b">
        <f>OR(MONTH(Taulukko1[[#This Row],[Alku PVM]] )&lt;=9,AND(MONTH(Taulukko1[[#This Row],[Alku PVM]] )=9))</f>
        <v>1</v>
      </c>
      <c r="AF3748" s="90" t="b">
        <f>OR(MONTH(Taulukko1[[#This Row],[Loppu PVM]])&lt;=9,AND(MONTH(Taulukko1[[#This Row],[Loppu PVM]] )=9))</f>
        <v>1</v>
      </c>
      <c r="AG3748" s="90" t="b">
        <f>OR(MONTH(Taulukko1[[#This Row],[Alku PVM]] )&lt;=6,AND(MONTH(Taulukko1[[#This Row],[Alku PVM]] )=6))</f>
        <v>0</v>
      </c>
      <c r="AH3748" s="90" t="b">
        <f>OR(MONTH(Taulukko1[[#This Row],[Loppu PVM]])&lt;=6,AND(MONTH(Taulukko1[[#This Row],[Loppu PVM]] )=6))</f>
        <v>0</v>
      </c>
    </row>
    <row r="3749" spans="1:34">
      <c r="A3749" s="25" t="s">
        <v>4530</v>
      </c>
      <c r="B3749" s="26">
        <v>42605</v>
      </c>
      <c r="C3749" s="25" t="s">
        <v>5366</v>
      </c>
      <c r="D3749" s="35"/>
      <c r="E3749" s="27">
        <v>12</v>
      </c>
      <c r="F3749" s="26">
        <v>42674</v>
      </c>
      <c r="G3749" s="33">
        <v>5</v>
      </c>
      <c r="H3749" s="27">
        <v>15</v>
      </c>
      <c r="I3749" s="126">
        <f>INDEX('TOL2008'!B:B,MATCH(A3240,'TOL2008'!A:A,0))</f>
        <v>72192</v>
      </c>
      <c r="J3749" s="133" t="str">
        <f>INDEX(Pääluokka!$H$2:$H$100,MATCH(VALUE(LEFT(Taulukko1[[#This Row],[TOL2008]],2)),Pääluokka!$G$2:$G$100,0))</f>
        <v>Ammatillinen, tieteellinen ja tekninen toiminta</v>
      </c>
      <c r="K3749" s="133" t="str">
        <f>INDEX(Pääluokka!$I$2:$I$100,MATCH(VALUE(LEFT(Taulukko1[[#This Row],[TOL2008]],2)),Pääluokka!$G$2:$G$100,0))</f>
        <v>Palvelualat (G-N, R, S)</v>
      </c>
      <c r="L3749" s="41">
        <f t="shared" si="585"/>
        <v>69</v>
      </c>
      <c r="M3749" s="43">
        <f t="shared" si="586"/>
        <v>42605</v>
      </c>
      <c r="N3749" s="43">
        <f t="shared" si="587"/>
        <v>42674</v>
      </c>
      <c r="O3749" s="43">
        <f t="shared" si="609"/>
        <v>42583</v>
      </c>
      <c r="P3749" s="43">
        <f t="shared" si="609"/>
        <v>42644</v>
      </c>
      <c r="Q3749" s="81">
        <f t="shared" si="610"/>
        <v>2016</v>
      </c>
      <c r="R3749" s="81">
        <f t="shared" si="610"/>
        <v>2016</v>
      </c>
      <c r="S3749" s="43" t="str">
        <f>YEAR(Taulukko1[[#This Row],[Alku KK]])&amp;"Q"&amp;ROUNDDOWN((MONTH(Taulukko1[[#This Row],[Alku KK]])-1)/3+1,0)</f>
        <v>2016Q3</v>
      </c>
      <c r="T3749" s="43" t="str">
        <f>YEAR(Taulukko1[[#This Row],[Loppu KK]])&amp;"Q"&amp;ROUNDDOWN((MONTH(Taulukko1[[#This Row],[Loppu KK]])-1)/3+1,0)</f>
        <v>2016Q4</v>
      </c>
      <c r="U3749" s="81">
        <f>IF(COUNT(Taulukko1[[#This Row],[Neuvottelujen alaiset ]])=1,Taulukko1[[#This Row],[Neuvottelujen alaiset ]],Taulukko1[[#This Row],[Vähennystarve]])</f>
        <v>15</v>
      </c>
      <c r="V3749" s="44">
        <f t="shared" si="611"/>
        <v>0.8</v>
      </c>
      <c r="W3749" s="44">
        <f t="shared" si="612"/>
        <v>0.33333333333333331</v>
      </c>
      <c r="X3749" s="44">
        <f t="shared" si="613"/>
        <v>0.41666666666666669</v>
      </c>
      <c r="Y3749" s="44" t="b">
        <f>AND(MONTH(Taulukko1[[#This Row],[Alku PVM]] )=6,DAY(Taulukko1[[#This Row],[Alku PVM]] )&gt;19)</f>
        <v>0</v>
      </c>
      <c r="Z3749" s="44" t="b">
        <f>AND(MONTH(Taulukko1[[#This Row],[Loppu PVM]] )=6,DAY(Taulukko1[[#This Row],[Loppu PVM]] )&gt;19)</f>
        <v>0</v>
      </c>
      <c r="AA3749" s="44" t="b">
        <f>OR(MONTH(Taulukko1[[#This Row],[Alku PVM]] )&lt;=5,AND(MONTH(Taulukko1[[#This Row],[Alku PVM]] )=6,DAY(Taulukko1[[#This Row],[Alku PVM]] )&lt;20))</f>
        <v>0</v>
      </c>
      <c r="AB3749" s="44" t="b">
        <f>OR(MONTH(Taulukko1[[#This Row],[Loppu PVM]])&lt;=5,AND(MONTH(Taulukko1[[#This Row],[Loppu PVM]] )=6,DAY(Taulukko1[[#This Row],[Loppu PVM]])&lt;20))</f>
        <v>0</v>
      </c>
      <c r="AC3749" s="90" t="b">
        <f>OR(MONTH(Taulukko1[[#This Row],[Alku PVM]] )&lt;=3,AND(MONTH(Taulukko1[[#This Row],[Alku PVM]] )=3))</f>
        <v>0</v>
      </c>
      <c r="AD3749" s="44" t="b">
        <f>OR(MONTH(Taulukko1[[#This Row],[Loppu PVM]] )&lt;=3,AND(MONTH(Taulukko1[[#This Row],[Loppu PVM]] )=3))</f>
        <v>0</v>
      </c>
      <c r="AE3749" s="90" t="b">
        <f>OR(MONTH(Taulukko1[[#This Row],[Alku PVM]] )&lt;=9,AND(MONTH(Taulukko1[[#This Row],[Alku PVM]] )=9))</f>
        <v>1</v>
      </c>
      <c r="AF3749" s="90" t="b">
        <f>OR(MONTH(Taulukko1[[#This Row],[Loppu PVM]])&lt;=9,AND(MONTH(Taulukko1[[#This Row],[Loppu PVM]] )=9))</f>
        <v>0</v>
      </c>
      <c r="AG3749" s="90" t="b">
        <f>OR(MONTH(Taulukko1[[#This Row],[Alku PVM]] )&lt;=6,AND(MONTH(Taulukko1[[#This Row],[Alku PVM]] )=6))</f>
        <v>0</v>
      </c>
      <c r="AH3749" s="90" t="b">
        <f>OR(MONTH(Taulukko1[[#This Row],[Loppu PVM]])&lt;=6,AND(MONTH(Taulukko1[[#This Row],[Loppu PVM]] )=6))</f>
        <v>0</v>
      </c>
    </row>
    <row r="3750" spans="1:34">
      <c r="A3750" s="82" t="s">
        <v>3</v>
      </c>
      <c r="B3750" s="83">
        <v>42606</v>
      </c>
      <c r="C3750" s="82" t="s">
        <v>5367</v>
      </c>
      <c r="D3750" s="84"/>
      <c r="E3750" s="85"/>
      <c r="F3750" s="83">
        <v>42647</v>
      </c>
      <c r="G3750" s="86">
        <v>7</v>
      </c>
      <c r="H3750" s="85">
        <v>8</v>
      </c>
      <c r="I3750" s="130">
        <f>INDEX('TOL2008'!B:B,MATCH(A3750,'TOL2008'!A:A,0))</f>
        <v>60201</v>
      </c>
      <c r="J3750" s="131" t="str">
        <f>INDEX(Pääluokka!$H$2:$H$100,MATCH(VALUE(LEFT(Taulukko1[[#This Row],[TOL2008]],2)),Pääluokka!$G$2:$G$100,0))</f>
        <v>Informaatio ja viestintä</v>
      </c>
      <c r="K3750" s="131" t="str">
        <f>INDEX(Pääluokka!$I$2:$I$100,MATCH(VALUE(LEFT(Taulukko1[[#This Row],[TOL2008]],2)),Pääluokka!$G$2:$G$100,0))</f>
        <v>Palvelualat (G-N, R, S)</v>
      </c>
      <c r="L3750" s="87">
        <f t="shared" si="585"/>
        <v>41</v>
      </c>
      <c r="M3750" s="88">
        <f t="shared" si="586"/>
        <v>42606</v>
      </c>
      <c r="N3750" s="88">
        <f t="shared" si="587"/>
        <v>42647</v>
      </c>
      <c r="O3750" s="88">
        <f t="shared" ref="O3750:O3770" si="614">IFERROR(DATE(YEAR(M3750),MONTH(M3750),1),"NA")</f>
        <v>42583</v>
      </c>
      <c r="P3750" s="88">
        <f t="shared" ref="P3750:P3770" si="615">IFERROR(DATE(YEAR(N3750),MONTH(N3750),1),"NA")</f>
        <v>42644</v>
      </c>
      <c r="Q3750" s="89">
        <f t="shared" ref="Q3750:Q3770" si="616">IFERROR(YEAR(O3750),"NA")</f>
        <v>2016</v>
      </c>
      <c r="R3750" s="89">
        <f t="shared" ref="R3750:R3770" si="617">IFERROR(YEAR(P3750),"NA")</f>
        <v>2016</v>
      </c>
      <c r="S3750" s="88" t="str">
        <f>YEAR(Taulukko1[[#This Row],[Alku KK]])&amp;"Q"&amp;ROUNDDOWN((MONTH(Taulukko1[[#This Row],[Alku KK]])-1)/3+1,0)</f>
        <v>2016Q3</v>
      </c>
      <c r="T3750" s="88" t="str">
        <f>YEAR(Taulukko1[[#This Row],[Loppu KK]])&amp;"Q"&amp;ROUNDDOWN((MONTH(Taulukko1[[#This Row],[Loppu KK]])-1)/3+1,0)</f>
        <v>2016Q4</v>
      </c>
      <c r="U3750" s="89">
        <f>IF(COUNT(Taulukko1[[#This Row],[Neuvottelujen alaiset ]])=1,Taulukko1[[#This Row],[Neuvottelujen alaiset ]],Taulukko1[[#This Row],[Vähennystarve]])</f>
        <v>8</v>
      </c>
      <c r="V3750" s="90" t="str">
        <f t="shared" ref="V3750:V3770" si="618">IF(AND(ISNUMBER(E3750),ISNUMBER(H3750)),E3750/H3750,"NA")</f>
        <v>NA</v>
      </c>
      <c r="W3750" s="90">
        <f t="shared" ref="W3750:W3770" si="619">IF(AND(ISNUMBER(G3750),ISNUMBER(H3750)),G3750/H3750,"NA")</f>
        <v>0.875</v>
      </c>
      <c r="X3750" s="90" t="str">
        <f t="shared" ref="X3750:X3770" si="620">IF(AND(ISNUMBER(G3750),ISNUMBER(E3750)),G3750/E3750,"NA")</f>
        <v>NA</v>
      </c>
      <c r="Y3750" s="90" t="b">
        <f>AND(MONTH(Taulukko1[[#This Row],[Alku PVM]] )=6,DAY(Taulukko1[[#This Row],[Alku PVM]] )&gt;19)</f>
        <v>0</v>
      </c>
      <c r="Z3750" s="90" t="b">
        <f>AND(MONTH(Taulukko1[[#This Row],[Loppu PVM]] )=6,DAY(Taulukko1[[#This Row],[Loppu PVM]] )&gt;19)</f>
        <v>0</v>
      </c>
      <c r="AA3750" s="90" t="b">
        <f>OR(MONTH(Taulukko1[[#This Row],[Alku PVM]] )&lt;=5,AND(MONTH(Taulukko1[[#This Row],[Alku PVM]] )=6,DAY(Taulukko1[[#This Row],[Alku PVM]] )&lt;20))</f>
        <v>0</v>
      </c>
      <c r="AB3750" s="90" t="b">
        <f>OR(MONTH(Taulukko1[[#This Row],[Loppu PVM]])&lt;=5,AND(MONTH(Taulukko1[[#This Row],[Loppu PVM]] )=6,DAY(Taulukko1[[#This Row],[Loppu PVM]])&lt;20))</f>
        <v>0</v>
      </c>
      <c r="AC3750" s="90" t="b">
        <f>OR(MONTH(Taulukko1[[#This Row],[Alku PVM]] )&lt;=3,AND(MONTH(Taulukko1[[#This Row],[Alku PVM]] )=3))</f>
        <v>0</v>
      </c>
      <c r="AD3750" s="90" t="b">
        <f>OR(MONTH(Taulukko1[[#This Row],[Loppu PVM]] )&lt;=3,AND(MONTH(Taulukko1[[#This Row],[Loppu PVM]] )=3))</f>
        <v>0</v>
      </c>
      <c r="AE3750" s="90" t="b">
        <f>OR(MONTH(Taulukko1[[#This Row],[Alku PVM]] )&lt;=9,AND(MONTH(Taulukko1[[#This Row],[Alku PVM]] )=9))</f>
        <v>1</v>
      </c>
      <c r="AF3750" s="90" t="b">
        <f>OR(MONTH(Taulukko1[[#This Row],[Loppu PVM]])&lt;=9,AND(MONTH(Taulukko1[[#This Row],[Loppu PVM]] )=9))</f>
        <v>0</v>
      </c>
      <c r="AG3750" s="90" t="b">
        <f>OR(MONTH(Taulukko1[[#This Row],[Alku PVM]] )&lt;=6,AND(MONTH(Taulukko1[[#This Row],[Alku PVM]] )=6))</f>
        <v>0</v>
      </c>
      <c r="AH3750" s="90" t="b">
        <f>OR(MONTH(Taulukko1[[#This Row],[Loppu PVM]])&lt;=6,AND(MONTH(Taulukko1[[#This Row],[Loppu PVM]] )=6))</f>
        <v>0</v>
      </c>
    </row>
    <row r="3751" spans="1:34">
      <c r="A3751" s="82" t="s">
        <v>5368</v>
      </c>
      <c r="B3751" s="83">
        <v>42606</v>
      </c>
      <c r="C3751" s="82" t="s">
        <v>5369</v>
      </c>
      <c r="D3751" s="84"/>
      <c r="E3751" s="85">
        <v>30</v>
      </c>
      <c r="F3751" s="83">
        <v>42669</v>
      </c>
      <c r="G3751" s="86">
        <v>23</v>
      </c>
      <c r="H3751" s="85">
        <v>150</v>
      </c>
      <c r="I3751" s="130">
        <f>INDEX('TOL2008'!B:B,MATCH(A2827,'TOL2008'!A:A,0))</f>
        <v>46901</v>
      </c>
      <c r="J3751" s="131" t="str">
        <f>INDEX(Pääluokka!$H$2:$H$100,MATCH(VALUE(LEFT(Taulukko1[[#This Row],[TOL2008]],2)),Pääluokka!$G$2:$G$100,0))</f>
        <v>Tukku- ja vähittäiskauppa; moottoriajoneuvojen ja moottoripyörien korjaus</v>
      </c>
      <c r="K3751" s="131" t="str">
        <f>INDEX(Pääluokka!$I$2:$I$100,MATCH(VALUE(LEFT(Taulukko1[[#This Row],[TOL2008]],2)),Pääluokka!$G$2:$G$100,0))</f>
        <v>Palvelualat (G-N, R, S)</v>
      </c>
      <c r="L3751" s="87">
        <f t="shared" si="585"/>
        <v>63</v>
      </c>
      <c r="M3751" s="88">
        <f t="shared" si="586"/>
        <v>42606</v>
      </c>
      <c r="N3751" s="88">
        <f t="shared" si="587"/>
        <v>42669</v>
      </c>
      <c r="O3751" s="88">
        <f t="shared" si="614"/>
        <v>42583</v>
      </c>
      <c r="P3751" s="88">
        <f t="shared" si="615"/>
        <v>42644</v>
      </c>
      <c r="Q3751" s="89">
        <f t="shared" si="616"/>
        <v>2016</v>
      </c>
      <c r="R3751" s="89">
        <f t="shared" si="617"/>
        <v>2016</v>
      </c>
      <c r="S3751" s="88" t="str">
        <f>YEAR(Taulukko1[[#This Row],[Alku KK]])&amp;"Q"&amp;ROUNDDOWN((MONTH(Taulukko1[[#This Row],[Alku KK]])-1)/3+1,0)</f>
        <v>2016Q3</v>
      </c>
      <c r="T3751" s="88" t="str">
        <f>YEAR(Taulukko1[[#This Row],[Loppu KK]])&amp;"Q"&amp;ROUNDDOWN((MONTH(Taulukko1[[#This Row],[Loppu KK]])-1)/3+1,0)</f>
        <v>2016Q4</v>
      </c>
      <c r="U3751" s="89">
        <f>IF(COUNT(Taulukko1[[#This Row],[Neuvottelujen alaiset ]])=1,Taulukko1[[#This Row],[Neuvottelujen alaiset ]],Taulukko1[[#This Row],[Vähennystarve]])</f>
        <v>150</v>
      </c>
      <c r="V3751" s="90">
        <f t="shared" si="618"/>
        <v>0.2</v>
      </c>
      <c r="W3751" s="90">
        <f t="shared" si="619"/>
        <v>0.15333333333333332</v>
      </c>
      <c r="X3751" s="90">
        <f t="shared" si="620"/>
        <v>0.76666666666666672</v>
      </c>
      <c r="Y3751" s="90" t="b">
        <f>AND(MONTH(Taulukko1[[#This Row],[Alku PVM]] )=6,DAY(Taulukko1[[#This Row],[Alku PVM]] )&gt;19)</f>
        <v>0</v>
      </c>
      <c r="Z3751" s="90" t="b">
        <f>AND(MONTH(Taulukko1[[#This Row],[Loppu PVM]] )=6,DAY(Taulukko1[[#This Row],[Loppu PVM]] )&gt;19)</f>
        <v>0</v>
      </c>
      <c r="AA3751" s="90" t="b">
        <f>OR(MONTH(Taulukko1[[#This Row],[Alku PVM]] )&lt;=5,AND(MONTH(Taulukko1[[#This Row],[Alku PVM]] )=6,DAY(Taulukko1[[#This Row],[Alku PVM]] )&lt;20))</f>
        <v>0</v>
      </c>
      <c r="AB3751" s="90" t="b">
        <f>OR(MONTH(Taulukko1[[#This Row],[Loppu PVM]])&lt;=5,AND(MONTH(Taulukko1[[#This Row],[Loppu PVM]] )=6,DAY(Taulukko1[[#This Row],[Loppu PVM]])&lt;20))</f>
        <v>0</v>
      </c>
      <c r="AC3751" s="90" t="b">
        <f>OR(MONTH(Taulukko1[[#This Row],[Alku PVM]] )&lt;=3,AND(MONTH(Taulukko1[[#This Row],[Alku PVM]] )=3))</f>
        <v>0</v>
      </c>
      <c r="AD3751" s="90" t="b">
        <f>OR(MONTH(Taulukko1[[#This Row],[Loppu PVM]] )&lt;=3,AND(MONTH(Taulukko1[[#This Row],[Loppu PVM]] )=3))</f>
        <v>0</v>
      </c>
      <c r="AE3751" s="90" t="b">
        <f>OR(MONTH(Taulukko1[[#This Row],[Alku PVM]] )&lt;=9,AND(MONTH(Taulukko1[[#This Row],[Alku PVM]] )=9))</f>
        <v>1</v>
      </c>
      <c r="AF3751" s="90" t="b">
        <f>OR(MONTH(Taulukko1[[#This Row],[Loppu PVM]])&lt;=9,AND(MONTH(Taulukko1[[#This Row],[Loppu PVM]] )=9))</f>
        <v>0</v>
      </c>
      <c r="AG3751" s="90" t="b">
        <f>OR(MONTH(Taulukko1[[#This Row],[Alku PVM]] )&lt;=6,AND(MONTH(Taulukko1[[#This Row],[Alku PVM]] )=6))</f>
        <v>0</v>
      </c>
      <c r="AH3751" s="90" t="b">
        <f>OR(MONTH(Taulukko1[[#This Row],[Loppu PVM]])&lt;=6,AND(MONTH(Taulukko1[[#This Row],[Loppu PVM]] )=6))</f>
        <v>0</v>
      </c>
    </row>
    <row r="3752" spans="1:34">
      <c r="A3752" s="25" t="s">
        <v>5370</v>
      </c>
      <c r="B3752" s="26"/>
      <c r="C3752" s="25" t="s">
        <v>5371</v>
      </c>
      <c r="D3752" s="35"/>
      <c r="E3752" s="27"/>
      <c r="F3752" s="26">
        <v>42606</v>
      </c>
      <c r="G3752" s="33">
        <v>28</v>
      </c>
      <c r="H3752" s="27">
        <v>34</v>
      </c>
      <c r="I3752" s="126">
        <f>INDEX('TOL2008'!B:B,MATCH(A3752,'TOL2008'!A:A,0))</f>
        <v>52240</v>
      </c>
      <c r="J3752" s="133" t="str">
        <f>INDEX(Pääluokka!$H$2:$H$100,MATCH(VALUE(LEFT(Taulukko1[[#This Row],[TOL2008]],2)),Pääluokka!$G$2:$G$100,0))</f>
        <v>Kuljetus ja varastointi</v>
      </c>
      <c r="K3752" s="133" t="str">
        <f>INDEX(Pääluokka!$I$2:$I$100,MATCH(VALUE(LEFT(Taulukko1[[#This Row],[TOL2008]],2)),Pääluokka!$G$2:$G$100,0))</f>
        <v>Palvelualat (G-N, R, S)</v>
      </c>
      <c r="L3752" s="41" t="str">
        <f t="shared" si="585"/>
        <v>NA</v>
      </c>
      <c r="M3752" s="43">
        <f t="shared" si="586"/>
        <v>42555</v>
      </c>
      <c r="N3752" s="43">
        <f t="shared" si="587"/>
        <v>42606</v>
      </c>
      <c r="O3752" s="43">
        <f t="shared" si="614"/>
        <v>42552</v>
      </c>
      <c r="P3752" s="43">
        <f t="shared" si="615"/>
        <v>42583</v>
      </c>
      <c r="Q3752" s="81">
        <f t="shared" si="616"/>
        <v>2016</v>
      </c>
      <c r="R3752" s="81">
        <f t="shared" si="617"/>
        <v>2016</v>
      </c>
      <c r="S3752" s="43" t="str">
        <f>YEAR(Taulukko1[[#This Row],[Alku KK]])&amp;"Q"&amp;ROUNDDOWN((MONTH(Taulukko1[[#This Row],[Alku KK]])-1)/3+1,0)</f>
        <v>2016Q3</v>
      </c>
      <c r="T3752" s="43" t="str">
        <f>YEAR(Taulukko1[[#This Row],[Loppu KK]])&amp;"Q"&amp;ROUNDDOWN((MONTH(Taulukko1[[#This Row],[Loppu KK]])-1)/3+1,0)</f>
        <v>2016Q3</v>
      </c>
      <c r="U3752" s="81">
        <f>IF(COUNT(Taulukko1[[#This Row],[Neuvottelujen alaiset ]])=1,Taulukko1[[#This Row],[Neuvottelujen alaiset ]],Taulukko1[[#This Row],[Vähennystarve]])</f>
        <v>34</v>
      </c>
      <c r="V3752" s="44" t="str">
        <f t="shared" si="618"/>
        <v>NA</v>
      </c>
      <c r="W3752" s="44">
        <f t="shared" si="619"/>
        <v>0.82352941176470584</v>
      </c>
      <c r="X3752" s="44" t="str">
        <f t="shared" si="620"/>
        <v>NA</v>
      </c>
      <c r="Y3752" s="44" t="b">
        <f>AND(MONTH(Taulukko1[[#This Row],[Alku PVM]] )=6,DAY(Taulukko1[[#This Row],[Alku PVM]] )&gt;19)</f>
        <v>0</v>
      </c>
      <c r="Z3752" s="44" t="b">
        <f>AND(MONTH(Taulukko1[[#This Row],[Loppu PVM]] )=6,DAY(Taulukko1[[#This Row],[Loppu PVM]] )&gt;19)</f>
        <v>0</v>
      </c>
      <c r="AA3752" s="44" t="b">
        <f>OR(MONTH(Taulukko1[[#This Row],[Alku PVM]] )&lt;=5,AND(MONTH(Taulukko1[[#This Row],[Alku PVM]] )=6,DAY(Taulukko1[[#This Row],[Alku PVM]] )&lt;20))</f>
        <v>0</v>
      </c>
      <c r="AB3752" s="44" t="b">
        <f>OR(MONTH(Taulukko1[[#This Row],[Loppu PVM]])&lt;=5,AND(MONTH(Taulukko1[[#This Row],[Loppu PVM]] )=6,DAY(Taulukko1[[#This Row],[Loppu PVM]])&lt;20))</f>
        <v>0</v>
      </c>
      <c r="AC3752" s="90" t="b">
        <f>OR(MONTH(Taulukko1[[#This Row],[Alku PVM]] )&lt;=3,AND(MONTH(Taulukko1[[#This Row],[Alku PVM]] )=3))</f>
        <v>0</v>
      </c>
      <c r="AD3752" s="44" t="b">
        <f>OR(MONTH(Taulukko1[[#This Row],[Loppu PVM]] )&lt;=3,AND(MONTH(Taulukko1[[#This Row],[Loppu PVM]] )=3))</f>
        <v>0</v>
      </c>
      <c r="AE3752" s="90" t="b">
        <f>OR(MONTH(Taulukko1[[#This Row],[Alku PVM]] )&lt;=9,AND(MONTH(Taulukko1[[#This Row],[Alku PVM]] )=9))</f>
        <v>1</v>
      </c>
      <c r="AF3752" s="90" t="b">
        <f>OR(MONTH(Taulukko1[[#This Row],[Loppu PVM]])&lt;=9,AND(MONTH(Taulukko1[[#This Row],[Loppu PVM]] )=9))</f>
        <v>1</v>
      </c>
      <c r="AG3752" s="90" t="b">
        <f>OR(MONTH(Taulukko1[[#This Row],[Alku PVM]] )&lt;=6,AND(MONTH(Taulukko1[[#This Row],[Alku PVM]] )=6))</f>
        <v>0</v>
      </c>
      <c r="AH3752" s="90" t="b">
        <f>OR(MONTH(Taulukko1[[#This Row],[Loppu PVM]])&lt;=6,AND(MONTH(Taulukko1[[#This Row],[Loppu PVM]] )=6))</f>
        <v>0</v>
      </c>
    </row>
    <row r="3753" spans="1:34">
      <c r="A3753" s="25" t="s">
        <v>4560</v>
      </c>
      <c r="B3753" s="26">
        <v>42608</v>
      </c>
      <c r="C3753" s="25" t="s">
        <v>5372</v>
      </c>
      <c r="D3753" s="35"/>
      <c r="E3753" s="27">
        <v>75</v>
      </c>
      <c r="F3753" s="26">
        <v>42656</v>
      </c>
      <c r="G3753" s="33">
        <v>60</v>
      </c>
      <c r="H3753" s="27">
        <v>566</v>
      </c>
      <c r="I3753" s="126">
        <f>INDEX('TOL2008'!B:B,MATCH(A3753,'TOL2008'!A:A,0))</f>
        <v>53100</v>
      </c>
      <c r="J3753" s="133" t="str">
        <f>INDEX(Pääluokka!$H$2:$H$100,MATCH(VALUE(LEFT(Taulukko1[[#This Row],[TOL2008]],2)),Pääluokka!$G$2:$G$100,0))</f>
        <v>Kuljetus ja varastointi</v>
      </c>
      <c r="K3753" s="133" t="str">
        <f>INDEX(Pääluokka!$I$2:$I$100,MATCH(VALUE(LEFT(Taulukko1[[#This Row],[TOL2008]],2)),Pääluokka!$G$2:$G$100,0))</f>
        <v>Palvelualat (G-N, R, S)</v>
      </c>
      <c r="L3753" s="41">
        <f t="shared" si="585"/>
        <v>48</v>
      </c>
      <c r="M3753" s="43">
        <f t="shared" si="586"/>
        <v>42608</v>
      </c>
      <c r="N3753" s="43">
        <f t="shared" si="587"/>
        <v>42656</v>
      </c>
      <c r="O3753" s="43">
        <f t="shared" si="614"/>
        <v>42583</v>
      </c>
      <c r="P3753" s="43">
        <f t="shared" si="615"/>
        <v>42644</v>
      </c>
      <c r="Q3753" s="81">
        <f t="shared" si="616"/>
        <v>2016</v>
      </c>
      <c r="R3753" s="81">
        <f t="shared" si="617"/>
        <v>2016</v>
      </c>
      <c r="S3753" s="43" t="str">
        <f>YEAR(Taulukko1[[#This Row],[Alku KK]])&amp;"Q"&amp;ROUNDDOWN((MONTH(Taulukko1[[#This Row],[Alku KK]])-1)/3+1,0)</f>
        <v>2016Q3</v>
      </c>
      <c r="T3753" s="43" t="str">
        <f>YEAR(Taulukko1[[#This Row],[Loppu KK]])&amp;"Q"&amp;ROUNDDOWN((MONTH(Taulukko1[[#This Row],[Loppu KK]])-1)/3+1,0)</f>
        <v>2016Q4</v>
      </c>
      <c r="U3753" s="81">
        <f>IF(COUNT(Taulukko1[[#This Row],[Neuvottelujen alaiset ]])=1,Taulukko1[[#This Row],[Neuvottelujen alaiset ]],Taulukko1[[#This Row],[Vähennystarve]])</f>
        <v>566</v>
      </c>
      <c r="V3753" s="44">
        <f t="shared" si="618"/>
        <v>0.13250883392226148</v>
      </c>
      <c r="W3753" s="44">
        <f t="shared" si="619"/>
        <v>0.10600706713780919</v>
      </c>
      <c r="X3753" s="44">
        <f t="shared" si="620"/>
        <v>0.8</v>
      </c>
      <c r="Y3753" s="44" t="b">
        <f>AND(MONTH(Taulukko1[[#This Row],[Alku PVM]] )=6,DAY(Taulukko1[[#This Row],[Alku PVM]] )&gt;19)</f>
        <v>0</v>
      </c>
      <c r="Z3753" s="44" t="b">
        <f>AND(MONTH(Taulukko1[[#This Row],[Loppu PVM]] )=6,DAY(Taulukko1[[#This Row],[Loppu PVM]] )&gt;19)</f>
        <v>0</v>
      </c>
      <c r="AA3753" s="44" t="b">
        <f>OR(MONTH(Taulukko1[[#This Row],[Alku PVM]] )&lt;=5,AND(MONTH(Taulukko1[[#This Row],[Alku PVM]] )=6,DAY(Taulukko1[[#This Row],[Alku PVM]] )&lt;20))</f>
        <v>0</v>
      </c>
      <c r="AB3753" s="44" t="b">
        <f>OR(MONTH(Taulukko1[[#This Row],[Loppu PVM]])&lt;=5,AND(MONTH(Taulukko1[[#This Row],[Loppu PVM]] )=6,DAY(Taulukko1[[#This Row],[Loppu PVM]])&lt;20))</f>
        <v>0</v>
      </c>
      <c r="AC3753" s="90" t="b">
        <f>OR(MONTH(Taulukko1[[#This Row],[Alku PVM]] )&lt;=3,AND(MONTH(Taulukko1[[#This Row],[Alku PVM]] )=3))</f>
        <v>0</v>
      </c>
      <c r="AD3753" s="44" t="b">
        <f>OR(MONTH(Taulukko1[[#This Row],[Loppu PVM]] )&lt;=3,AND(MONTH(Taulukko1[[#This Row],[Loppu PVM]] )=3))</f>
        <v>0</v>
      </c>
      <c r="AE3753" s="90" t="b">
        <f>OR(MONTH(Taulukko1[[#This Row],[Alku PVM]] )&lt;=9,AND(MONTH(Taulukko1[[#This Row],[Alku PVM]] )=9))</f>
        <v>1</v>
      </c>
      <c r="AF3753" s="90" t="b">
        <f>OR(MONTH(Taulukko1[[#This Row],[Loppu PVM]])&lt;=9,AND(MONTH(Taulukko1[[#This Row],[Loppu PVM]] )=9))</f>
        <v>0</v>
      </c>
      <c r="AG3753" s="90" t="b">
        <f>OR(MONTH(Taulukko1[[#This Row],[Alku PVM]] )&lt;=6,AND(MONTH(Taulukko1[[#This Row],[Alku PVM]] )=6))</f>
        <v>0</v>
      </c>
      <c r="AH3753" s="90" t="b">
        <f>OR(MONTH(Taulukko1[[#This Row],[Loppu PVM]])&lt;=6,AND(MONTH(Taulukko1[[#This Row],[Loppu PVM]] )=6))</f>
        <v>0</v>
      </c>
    </row>
    <row r="3754" spans="1:34">
      <c r="A3754" s="25" t="s">
        <v>5373</v>
      </c>
      <c r="B3754" s="26">
        <v>42607</v>
      </c>
      <c r="C3754" s="25" t="s">
        <v>5484</v>
      </c>
      <c r="D3754" s="35"/>
      <c r="E3754" s="27">
        <v>10</v>
      </c>
      <c r="F3754" s="26">
        <v>42662</v>
      </c>
      <c r="G3754" s="33"/>
      <c r="H3754" s="27">
        <v>45</v>
      </c>
      <c r="I3754" s="126">
        <f>INDEX('TOL2008'!B:B,MATCH(A3754,'TOL2008'!A:A,0))</f>
        <v>94999</v>
      </c>
      <c r="J3754" s="133" t="str">
        <f>INDEX(Pääluokka!$H$2:$H$100,MATCH(VALUE(LEFT(Taulukko1[[#This Row],[TOL2008]],2)),Pääluokka!$G$2:$G$100,0))</f>
        <v>Muu palvelutoiminta</v>
      </c>
      <c r="K3754" s="133" t="str">
        <f>INDEX(Pääluokka!$I$2:$I$100,MATCH(VALUE(LEFT(Taulukko1[[#This Row],[TOL2008]],2)),Pääluokka!$G$2:$G$100,0))</f>
        <v>Palvelualat (G-N, R, S)</v>
      </c>
      <c r="L3754" s="41">
        <f t="shared" si="585"/>
        <v>55</v>
      </c>
      <c r="M3754" s="43">
        <f t="shared" si="586"/>
        <v>42607</v>
      </c>
      <c r="N3754" s="43">
        <f t="shared" si="587"/>
        <v>42662</v>
      </c>
      <c r="O3754" s="43">
        <f t="shared" si="614"/>
        <v>42583</v>
      </c>
      <c r="P3754" s="43">
        <f t="shared" si="615"/>
        <v>42644</v>
      </c>
      <c r="Q3754" s="81">
        <f t="shared" si="616"/>
        <v>2016</v>
      </c>
      <c r="R3754" s="81">
        <f t="shared" si="617"/>
        <v>2016</v>
      </c>
      <c r="S3754" s="43" t="str">
        <f>YEAR(Taulukko1[[#This Row],[Alku KK]])&amp;"Q"&amp;ROUNDDOWN((MONTH(Taulukko1[[#This Row],[Alku KK]])-1)/3+1,0)</f>
        <v>2016Q3</v>
      </c>
      <c r="T3754" s="43" t="str">
        <f>YEAR(Taulukko1[[#This Row],[Loppu KK]])&amp;"Q"&amp;ROUNDDOWN((MONTH(Taulukko1[[#This Row],[Loppu KK]])-1)/3+1,0)</f>
        <v>2016Q4</v>
      </c>
      <c r="U3754" s="81">
        <f>IF(COUNT(Taulukko1[[#This Row],[Neuvottelujen alaiset ]])=1,Taulukko1[[#This Row],[Neuvottelujen alaiset ]],Taulukko1[[#This Row],[Vähennystarve]])</f>
        <v>45</v>
      </c>
      <c r="V3754" s="44">
        <f t="shared" si="618"/>
        <v>0.22222222222222221</v>
      </c>
      <c r="W3754" s="44" t="str">
        <f t="shared" si="619"/>
        <v>NA</v>
      </c>
      <c r="X3754" s="44" t="str">
        <f t="shared" si="620"/>
        <v>NA</v>
      </c>
      <c r="Y3754" s="44" t="b">
        <f>AND(MONTH(Taulukko1[[#This Row],[Alku PVM]] )=6,DAY(Taulukko1[[#This Row],[Alku PVM]] )&gt;19)</f>
        <v>0</v>
      </c>
      <c r="Z3754" s="44" t="b">
        <f>AND(MONTH(Taulukko1[[#This Row],[Loppu PVM]] )=6,DAY(Taulukko1[[#This Row],[Loppu PVM]] )&gt;19)</f>
        <v>0</v>
      </c>
      <c r="AA3754" s="44" t="b">
        <f>OR(MONTH(Taulukko1[[#This Row],[Alku PVM]] )&lt;=5,AND(MONTH(Taulukko1[[#This Row],[Alku PVM]] )=6,DAY(Taulukko1[[#This Row],[Alku PVM]] )&lt;20))</f>
        <v>0</v>
      </c>
      <c r="AB3754" s="44" t="b">
        <f>OR(MONTH(Taulukko1[[#This Row],[Loppu PVM]])&lt;=5,AND(MONTH(Taulukko1[[#This Row],[Loppu PVM]] )=6,DAY(Taulukko1[[#This Row],[Loppu PVM]])&lt;20))</f>
        <v>0</v>
      </c>
      <c r="AC3754" s="90" t="b">
        <f>OR(MONTH(Taulukko1[[#This Row],[Alku PVM]] )&lt;=3,AND(MONTH(Taulukko1[[#This Row],[Alku PVM]] )=3))</f>
        <v>0</v>
      </c>
      <c r="AD3754" s="44" t="b">
        <f>OR(MONTH(Taulukko1[[#This Row],[Loppu PVM]] )&lt;=3,AND(MONTH(Taulukko1[[#This Row],[Loppu PVM]] )=3))</f>
        <v>0</v>
      </c>
      <c r="AE3754" s="90" t="b">
        <f>OR(MONTH(Taulukko1[[#This Row],[Alku PVM]] )&lt;=9,AND(MONTH(Taulukko1[[#This Row],[Alku PVM]] )=9))</f>
        <v>1</v>
      </c>
      <c r="AF3754" s="90" t="b">
        <f>OR(MONTH(Taulukko1[[#This Row],[Loppu PVM]])&lt;=9,AND(MONTH(Taulukko1[[#This Row],[Loppu PVM]] )=9))</f>
        <v>0</v>
      </c>
      <c r="AG3754" s="90" t="b">
        <f>OR(MONTH(Taulukko1[[#This Row],[Alku PVM]] )&lt;=6,AND(MONTH(Taulukko1[[#This Row],[Alku PVM]] )=6))</f>
        <v>0</v>
      </c>
      <c r="AH3754" s="90" t="b">
        <f>OR(MONTH(Taulukko1[[#This Row],[Loppu PVM]])&lt;=6,AND(MONTH(Taulukko1[[#This Row],[Loppu PVM]] )=6))</f>
        <v>0</v>
      </c>
    </row>
    <row r="3755" spans="1:34">
      <c r="A3755" s="25" t="s">
        <v>247</v>
      </c>
      <c r="B3755" s="26">
        <v>42607</v>
      </c>
      <c r="C3755" s="25" t="s">
        <v>5374</v>
      </c>
      <c r="D3755" s="35"/>
      <c r="E3755" s="27">
        <v>9</v>
      </c>
      <c r="F3755" s="26">
        <v>42625</v>
      </c>
      <c r="G3755" s="33">
        <v>6</v>
      </c>
      <c r="H3755" s="27">
        <v>9</v>
      </c>
      <c r="I3755" s="126">
        <f>INDEX('TOL2008'!B:B,MATCH(A3755,'TOL2008'!A:A,0))</f>
        <v>10130</v>
      </c>
      <c r="J3755" s="133" t="str">
        <f>INDEX(Pääluokka!$H$2:$H$100,MATCH(VALUE(LEFT(Taulukko1[[#This Row],[TOL2008]],2)),Pääluokka!$G$2:$G$100,0))</f>
        <v>Teollisuus</v>
      </c>
      <c r="K3755" s="133" t="str">
        <f>INDEX(Pääluokka!$I$2:$I$100,MATCH(VALUE(LEFT(Taulukko1[[#This Row],[TOL2008]],2)),Pääluokka!$G$2:$G$100,0))</f>
        <v>Teollisuus (C-E)</v>
      </c>
      <c r="L3755" s="41">
        <f t="shared" si="585"/>
        <v>18</v>
      </c>
      <c r="M3755" s="43">
        <f t="shared" si="586"/>
        <v>42607</v>
      </c>
      <c r="N3755" s="43">
        <f t="shared" si="587"/>
        <v>42625</v>
      </c>
      <c r="O3755" s="43">
        <f t="shared" si="614"/>
        <v>42583</v>
      </c>
      <c r="P3755" s="43">
        <f t="shared" si="615"/>
        <v>42614</v>
      </c>
      <c r="Q3755" s="81">
        <f t="shared" si="616"/>
        <v>2016</v>
      </c>
      <c r="R3755" s="81">
        <f t="shared" si="617"/>
        <v>2016</v>
      </c>
      <c r="S3755" s="43" t="str">
        <f>YEAR(Taulukko1[[#This Row],[Alku KK]])&amp;"Q"&amp;ROUNDDOWN((MONTH(Taulukko1[[#This Row],[Alku KK]])-1)/3+1,0)</f>
        <v>2016Q3</v>
      </c>
      <c r="T3755" s="43" t="str">
        <f>YEAR(Taulukko1[[#This Row],[Loppu KK]])&amp;"Q"&amp;ROUNDDOWN((MONTH(Taulukko1[[#This Row],[Loppu KK]])-1)/3+1,0)</f>
        <v>2016Q3</v>
      </c>
      <c r="U3755" s="81">
        <f>IF(COUNT(Taulukko1[[#This Row],[Neuvottelujen alaiset ]])=1,Taulukko1[[#This Row],[Neuvottelujen alaiset ]],Taulukko1[[#This Row],[Vähennystarve]])</f>
        <v>9</v>
      </c>
      <c r="V3755" s="44">
        <f t="shared" si="618"/>
        <v>1</v>
      </c>
      <c r="W3755" s="44">
        <f t="shared" si="619"/>
        <v>0.66666666666666663</v>
      </c>
      <c r="X3755" s="44">
        <f t="shared" si="620"/>
        <v>0.66666666666666663</v>
      </c>
      <c r="Y3755" s="44" t="b">
        <f>AND(MONTH(Taulukko1[[#This Row],[Alku PVM]] )=6,DAY(Taulukko1[[#This Row],[Alku PVM]] )&gt;19)</f>
        <v>0</v>
      </c>
      <c r="Z3755" s="44" t="b">
        <f>AND(MONTH(Taulukko1[[#This Row],[Loppu PVM]] )=6,DAY(Taulukko1[[#This Row],[Loppu PVM]] )&gt;19)</f>
        <v>0</v>
      </c>
      <c r="AA3755" s="44" t="b">
        <f>OR(MONTH(Taulukko1[[#This Row],[Alku PVM]] )&lt;=5,AND(MONTH(Taulukko1[[#This Row],[Alku PVM]] )=6,DAY(Taulukko1[[#This Row],[Alku PVM]] )&lt;20))</f>
        <v>0</v>
      </c>
      <c r="AB3755" s="44" t="b">
        <f>OR(MONTH(Taulukko1[[#This Row],[Loppu PVM]])&lt;=5,AND(MONTH(Taulukko1[[#This Row],[Loppu PVM]] )=6,DAY(Taulukko1[[#This Row],[Loppu PVM]])&lt;20))</f>
        <v>0</v>
      </c>
      <c r="AC3755" s="90" t="b">
        <f>OR(MONTH(Taulukko1[[#This Row],[Alku PVM]] )&lt;=3,AND(MONTH(Taulukko1[[#This Row],[Alku PVM]] )=3))</f>
        <v>0</v>
      </c>
      <c r="AD3755" s="44" t="b">
        <f>OR(MONTH(Taulukko1[[#This Row],[Loppu PVM]] )&lt;=3,AND(MONTH(Taulukko1[[#This Row],[Loppu PVM]] )=3))</f>
        <v>0</v>
      </c>
      <c r="AE3755" s="90" t="b">
        <f>OR(MONTH(Taulukko1[[#This Row],[Alku PVM]] )&lt;=9,AND(MONTH(Taulukko1[[#This Row],[Alku PVM]] )=9))</f>
        <v>1</v>
      </c>
      <c r="AF3755" s="90" t="b">
        <f>OR(MONTH(Taulukko1[[#This Row],[Loppu PVM]])&lt;=9,AND(MONTH(Taulukko1[[#This Row],[Loppu PVM]] )=9))</f>
        <v>1</v>
      </c>
      <c r="AG3755" s="90" t="b">
        <f>OR(MONTH(Taulukko1[[#This Row],[Alku PVM]] )&lt;=6,AND(MONTH(Taulukko1[[#This Row],[Alku PVM]] )=6))</f>
        <v>0</v>
      </c>
      <c r="AH3755" s="90" t="b">
        <f>OR(MONTH(Taulukko1[[#This Row],[Loppu PVM]])&lt;=6,AND(MONTH(Taulukko1[[#This Row],[Loppu PVM]] )=6))</f>
        <v>0</v>
      </c>
    </row>
    <row r="3756" spans="1:34">
      <c r="A3756" s="82" t="s">
        <v>4656</v>
      </c>
      <c r="B3756" s="83">
        <v>42611</v>
      </c>
      <c r="C3756" s="82" t="s">
        <v>4657</v>
      </c>
      <c r="D3756" s="84">
        <v>130</v>
      </c>
      <c r="E3756" s="85">
        <v>9</v>
      </c>
      <c r="F3756" s="83">
        <v>42636</v>
      </c>
      <c r="G3756" s="86">
        <v>4</v>
      </c>
      <c r="H3756" s="85">
        <v>9</v>
      </c>
      <c r="I3756" s="130">
        <f>INDEX('TOL2008'!B:B,MATCH(A3756,'TOL2008'!A:A,0))</f>
        <v>58130</v>
      </c>
      <c r="J3756" s="131" t="str">
        <f>INDEX(Pääluokka!$H$2:$H$100,MATCH(VALUE(LEFT(Taulukko1[[#This Row],[TOL2008]],2)),Pääluokka!$G$2:$G$100,0))</f>
        <v>Informaatio ja viestintä</v>
      </c>
      <c r="K3756" s="131" t="str">
        <f>INDEX(Pääluokka!$I$2:$I$100,MATCH(VALUE(LEFT(Taulukko1[[#This Row],[TOL2008]],2)),Pääluokka!$G$2:$G$100,0))</f>
        <v>Palvelualat (G-N, R, S)</v>
      </c>
      <c r="L3756" s="87">
        <f t="shared" si="585"/>
        <v>25</v>
      </c>
      <c r="M3756" s="88">
        <f t="shared" si="586"/>
        <v>42611</v>
      </c>
      <c r="N3756" s="88">
        <f t="shared" si="587"/>
        <v>42636</v>
      </c>
      <c r="O3756" s="88">
        <f t="shared" si="614"/>
        <v>42583</v>
      </c>
      <c r="P3756" s="88">
        <f t="shared" si="615"/>
        <v>42614</v>
      </c>
      <c r="Q3756" s="89">
        <f t="shared" si="616"/>
        <v>2016</v>
      </c>
      <c r="R3756" s="89">
        <f t="shared" si="617"/>
        <v>2016</v>
      </c>
      <c r="S3756" s="88" t="str">
        <f>YEAR(Taulukko1[[#This Row],[Alku KK]])&amp;"Q"&amp;ROUNDDOWN((MONTH(Taulukko1[[#This Row],[Alku KK]])-1)/3+1,0)</f>
        <v>2016Q3</v>
      </c>
      <c r="T3756" s="88" t="str">
        <f>YEAR(Taulukko1[[#This Row],[Loppu KK]])&amp;"Q"&amp;ROUNDDOWN((MONTH(Taulukko1[[#This Row],[Loppu KK]])-1)/3+1,0)</f>
        <v>2016Q3</v>
      </c>
      <c r="U3756" s="89">
        <f>IF(COUNT(Taulukko1[[#This Row],[Neuvottelujen alaiset ]])=1,Taulukko1[[#This Row],[Neuvottelujen alaiset ]],Taulukko1[[#This Row],[Vähennystarve]])</f>
        <v>9</v>
      </c>
      <c r="V3756" s="90">
        <f t="shared" si="618"/>
        <v>1</v>
      </c>
      <c r="W3756" s="90">
        <f t="shared" si="619"/>
        <v>0.44444444444444442</v>
      </c>
      <c r="X3756" s="90">
        <f t="shared" si="620"/>
        <v>0.44444444444444442</v>
      </c>
      <c r="Y3756" s="90" t="b">
        <f>AND(MONTH(Taulukko1[[#This Row],[Alku PVM]] )=6,DAY(Taulukko1[[#This Row],[Alku PVM]] )&gt;19)</f>
        <v>0</v>
      </c>
      <c r="Z3756" s="90" t="b">
        <f>AND(MONTH(Taulukko1[[#This Row],[Loppu PVM]] )=6,DAY(Taulukko1[[#This Row],[Loppu PVM]] )&gt;19)</f>
        <v>0</v>
      </c>
      <c r="AA3756" s="90" t="b">
        <f>OR(MONTH(Taulukko1[[#This Row],[Alku PVM]] )&lt;=5,AND(MONTH(Taulukko1[[#This Row],[Alku PVM]] )=6,DAY(Taulukko1[[#This Row],[Alku PVM]] )&lt;20))</f>
        <v>0</v>
      </c>
      <c r="AB3756" s="90" t="b">
        <f>OR(MONTH(Taulukko1[[#This Row],[Loppu PVM]])&lt;=5,AND(MONTH(Taulukko1[[#This Row],[Loppu PVM]] )=6,DAY(Taulukko1[[#This Row],[Loppu PVM]])&lt;20))</f>
        <v>0</v>
      </c>
      <c r="AC3756" s="90" t="b">
        <f>OR(MONTH(Taulukko1[[#This Row],[Alku PVM]] )&lt;=3,AND(MONTH(Taulukko1[[#This Row],[Alku PVM]] )=3))</f>
        <v>0</v>
      </c>
      <c r="AD3756" s="90" t="b">
        <f>OR(MONTH(Taulukko1[[#This Row],[Loppu PVM]] )&lt;=3,AND(MONTH(Taulukko1[[#This Row],[Loppu PVM]] )=3))</f>
        <v>0</v>
      </c>
      <c r="AE3756" s="90" t="b">
        <f>OR(MONTH(Taulukko1[[#This Row],[Alku PVM]] )&lt;=9,AND(MONTH(Taulukko1[[#This Row],[Alku PVM]] )=9))</f>
        <v>1</v>
      </c>
      <c r="AF3756" s="90" t="b">
        <f>OR(MONTH(Taulukko1[[#This Row],[Loppu PVM]])&lt;=9,AND(MONTH(Taulukko1[[#This Row],[Loppu PVM]] )=9))</f>
        <v>1</v>
      </c>
      <c r="AG3756" s="90" t="b">
        <f>OR(MONTH(Taulukko1[[#This Row],[Alku PVM]] )&lt;=6,AND(MONTH(Taulukko1[[#This Row],[Alku PVM]] )=6))</f>
        <v>0</v>
      </c>
      <c r="AH3756" s="90" t="b">
        <f>OR(MONTH(Taulukko1[[#This Row],[Loppu PVM]])&lt;=6,AND(MONTH(Taulukko1[[#This Row],[Loppu PVM]] )=6))</f>
        <v>0</v>
      </c>
    </row>
    <row r="3757" spans="1:34">
      <c r="A3757" s="25" t="s">
        <v>5375</v>
      </c>
      <c r="B3757" s="26">
        <v>42611</v>
      </c>
      <c r="C3757" s="25" t="s">
        <v>143</v>
      </c>
      <c r="D3757" s="35"/>
      <c r="E3757" s="27">
        <v>25</v>
      </c>
      <c r="F3757" s="26">
        <v>42668</v>
      </c>
      <c r="G3757" s="33">
        <v>25</v>
      </c>
      <c r="H3757" s="27">
        <v>800</v>
      </c>
      <c r="I3757" s="126">
        <f>INDEX('TOL2008'!B:B,MATCH(A3757,'TOL2008'!A:A,0))</f>
        <v>86220</v>
      </c>
      <c r="J3757" s="133" t="str">
        <f>INDEX(Pääluokka!$H$2:$H$100,MATCH(VALUE(LEFT(Taulukko1[[#This Row],[TOL2008]],2)),Pääluokka!$G$2:$G$100,0))</f>
        <v>Terveys- ja sosiaalipalvelut</v>
      </c>
      <c r="K3757" s="133" t="str">
        <f>INDEX(Pääluokka!$I$2:$I$100,MATCH(VALUE(LEFT(Taulukko1[[#This Row],[TOL2008]],2)),Pääluokka!$G$2:$G$100,0))</f>
        <v>Muut toimialat (O-Q, T-X)</v>
      </c>
      <c r="L3757" s="41">
        <f t="shared" si="585"/>
        <v>57</v>
      </c>
      <c r="M3757" s="43">
        <f t="shared" si="586"/>
        <v>42611</v>
      </c>
      <c r="N3757" s="43">
        <f t="shared" si="587"/>
        <v>42668</v>
      </c>
      <c r="O3757" s="43">
        <f t="shared" si="614"/>
        <v>42583</v>
      </c>
      <c r="P3757" s="43">
        <f t="shared" si="615"/>
        <v>42644</v>
      </c>
      <c r="Q3757" s="81">
        <f t="shared" si="616"/>
        <v>2016</v>
      </c>
      <c r="R3757" s="81">
        <f t="shared" si="617"/>
        <v>2016</v>
      </c>
      <c r="S3757" s="43" t="str">
        <f>YEAR(Taulukko1[[#This Row],[Alku KK]])&amp;"Q"&amp;ROUNDDOWN((MONTH(Taulukko1[[#This Row],[Alku KK]])-1)/3+1,0)</f>
        <v>2016Q3</v>
      </c>
      <c r="T3757" s="43" t="str">
        <f>YEAR(Taulukko1[[#This Row],[Loppu KK]])&amp;"Q"&amp;ROUNDDOWN((MONTH(Taulukko1[[#This Row],[Loppu KK]])-1)/3+1,0)</f>
        <v>2016Q4</v>
      </c>
      <c r="U3757" s="81">
        <f>IF(COUNT(Taulukko1[[#This Row],[Neuvottelujen alaiset ]])=1,Taulukko1[[#This Row],[Neuvottelujen alaiset ]],Taulukko1[[#This Row],[Vähennystarve]])</f>
        <v>800</v>
      </c>
      <c r="V3757" s="44">
        <f t="shared" si="618"/>
        <v>3.125E-2</v>
      </c>
      <c r="W3757" s="44">
        <f t="shared" si="619"/>
        <v>3.125E-2</v>
      </c>
      <c r="X3757" s="44">
        <f t="shared" si="620"/>
        <v>1</v>
      </c>
      <c r="Y3757" s="44" t="b">
        <f>AND(MONTH(Taulukko1[[#This Row],[Alku PVM]] )=6,DAY(Taulukko1[[#This Row],[Alku PVM]] )&gt;19)</f>
        <v>0</v>
      </c>
      <c r="Z3757" s="44" t="b">
        <f>AND(MONTH(Taulukko1[[#This Row],[Loppu PVM]] )=6,DAY(Taulukko1[[#This Row],[Loppu PVM]] )&gt;19)</f>
        <v>0</v>
      </c>
      <c r="AA3757" s="44" t="b">
        <f>OR(MONTH(Taulukko1[[#This Row],[Alku PVM]] )&lt;=5,AND(MONTH(Taulukko1[[#This Row],[Alku PVM]] )=6,DAY(Taulukko1[[#This Row],[Alku PVM]] )&lt;20))</f>
        <v>0</v>
      </c>
      <c r="AB3757" s="44" t="b">
        <f>OR(MONTH(Taulukko1[[#This Row],[Loppu PVM]])&lt;=5,AND(MONTH(Taulukko1[[#This Row],[Loppu PVM]] )=6,DAY(Taulukko1[[#This Row],[Loppu PVM]])&lt;20))</f>
        <v>0</v>
      </c>
      <c r="AC3757" s="90" t="b">
        <f>OR(MONTH(Taulukko1[[#This Row],[Alku PVM]] )&lt;=3,AND(MONTH(Taulukko1[[#This Row],[Alku PVM]] )=3))</f>
        <v>0</v>
      </c>
      <c r="AD3757" s="44" t="b">
        <f>OR(MONTH(Taulukko1[[#This Row],[Loppu PVM]] )&lt;=3,AND(MONTH(Taulukko1[[#This Row],[Loppu PVM]] )=3))</f>
        <v>0</v>
      </c>
      <c r="AE3757" s="90" t="b">
        <f>OR(MONTH(Taulukko1[[#This Row],[Alku PVM]] )&lt;=9,AND(MONTH(Taulukko1[[#This Row],[Alku PVM]] )=9))</f>
        <v>1</v>
      </c>
      <c r="AF3757" s="90" t="b">
        <f>OR(MONTH(Taulukko1[[#This Row],[Loppu PVM]])&lt;=9,AND(MONTH(Taulukko1[[#This Row],[Loppu PVM]] )=9))</f>
        <v>0</v>
      </c>
      <c r="AG3757" s="90" t="b">
        <f>OR(MONTH(Taulukko1[[#This Row],[Alku PVM]] )&lt;=6,AND(MONTH(Taulukko1[[#This Row],[Alku PVM]] )=6))</f>
        <v>0</v>
      </c>
      <c r="AH3757" s="90" t="b">
        <f>OR(MONTH(Taulukko1[[#This Row],[Loppu PVM]])&lt;=6,AND(MONTH(Taulukko1[[#This Row],[Loppu PVM]] )=6))</f>
        <v>0</v>
      </c>
    </row>
    <row r="3758" spans="1:34">
      <c r="A3758" s="25" t="s">
        <v>193</v>
      </c>
      <c r="B3758" s="26">
        <v>42611</v>
      </c>
      <c r="C3758" s="25" t="s">
        <v>5376</v>
      </c>
      <c r="D3758" s="35"/>
      <c r="E3758" s="27">
        <v>6</v>
      </c>
      <c r="F3758" s="26"/>
      <c r="G3758" s="33"/>
      <c r="H3758" s="27">
        <v>6</v>
      </c>
      <c r="I3758" s="126">
        <f>INDEX('TOL2008'!B:B,MATCH(A3758,'TOL2008'!A:A,0))</f>
        <v>47111</v>
      </c>
      <c r="J3758" s="133" t="str">
        <f>INDEX(Pääluokka!$H$2:$H$100,MATCH(VALUE(LEFT(Taulukko1[[#This Row],[TOL2008]],2)),Pääluokka!$G$2:$G$100,0))</f>
        <v>Tukku- ja vähittäiskauppa; moottoriajoneuvojen ja moottoripyörien korjaus</v>
      </c>
      <c r="K3758" s="133" t="str">
        <f>INDEX(Pääluokka!$I$2:$I$100,MATCH(VALUE(LEFT(Taulukko1[[#This Row],[TOL2008]],2)),Pääluokka!$G$2:$G$100,0))</f>
        <v>Palvelualat (G-N, R, S)</v>
      </c>
      <c r="L3758" s="41" t="str">
        <f t="shared" si="585"/>
        <v>NA</v>
      </c>
      <c r="M3758" s="43">
        <f t="shared" si="586"/>
        <v>42611</v>
      </c>
      <c r="N3758" s="43">
        <f t="shared" si="587"/>
        <v>42662</v>
      </c>
      <c r="O3758" s="43">
        <f t="shared" si="614"/>
        <v>42583</v>
      </c>
      <c r="P3758" s="43">
        <f t="shared" si="615"/>
        <v>42644</v>
      </c>
      <c r="Q3758" s="81">
        <f t="shared" si="616"/>
        <v>2016</v>
      </c>
      <c r="R3758" s="81">
        <f t="shared" si="617"/>
        <v>2016</v>
      </c>
      <c r="S3758" s="43" t="str">
        <f>YEAR(Taulukko1[[#This Row],[Alku KK]])&amp;"Q"&amp;ROUNDDOWN((MONTH(Taulukko1[[#This Row],[Alku KK]])-1)/3+1,0)</f>
        <v>2016Q3</v>
      </c>
      <c r="T3758" s="43" t="str">
        <f>YEAR(Taulukko1[[#This Row],[Loppu KK]])&amp;"Q"&amp;ROUNDDOWN((MONTH(Taulukko1[[#This Row],[Loppu KK]])-1)/3+1,0)</f>
        <v>2016Q4</v>
      </c>
      <c r="U3758" s="81">
        <f>IF(COUNT(Taulukko1[[#This Row],[Neuvottelujen alaiset ]])=1,Taulukko1[[#This Row],[Neuvottelujen alaiset ]],Taulukko1[[#This Row],[Vähennystarve]])</f>
        <v>6</v>
      </c>
      <c r="V3758" s="44">
        <f t="shared" si="618"/>
        <v>1</v>
      </c>
      <c r="W3758" s="44" t="str">
        <f t="shared" si="619"/>
        <v>NA</v>
      </c>
      <c r="X3758" s="44" t="str">
        <f t="shared" si="620"/>
        <v>NA</v>
      </c>
      <c r="Y3758" s="44" t="b">
        <f>AND(MONTH(Taulukko1[[#This Row],[Alku PVM]] )=6,DAY(Taulukko1[[#This Row],[Alku PVM]] )&gt;19)</f>
        <v>0</v>
      </c>
      <c r="Z3758" s="44" t="b">
        <f>AND(MONTH(Taulukko1[[#This Row],[Loppu PVM]] )=6,DAY(Taulukko1[[#This Row],[Loppu PVM]] )&gt;19)</f>
        <v>0</v>
      </c>
      <c r="AA3758" s="44" t="b">
        <f>OR(MONTH(Taulukko1[[#This Row],[Alku PVM]] )&lt;=5,AND(MONTH(Taulukko1[[#This Row],[Alku PVM]] )=6,DAY(Taulukko1[[#This Row],[Alku PVM]] )&lt;20))</f>
        <v>0</v>
      </c>
      <c r="AB3758" s="44" t="b">
        <f>OR(MONTH(Taulukko1[[#This Row],[Loppu PVM]])&lt;=5,AND(MONTH(Taulukko1[[#This Row],[Loppu PVM]] )=6,DAY(Taulukko1[[#This Row],[Loppu PVM]])&lt;20))</f>
        <v>0</v>
      </c>
      <c r="AC3758" s="90" t="b">
        <f>OR(MONTH(Taulukko1[[#This Row],[Alku PVM]] )&lt;=3,AND(MONTH(Taulukko1[[#This Row],[Alku PVM]] )=3))</f>
        <v>0</v>
      </c>
      <c r="AD3758" s="44" t="b">
        <f>OR(MONTH(Taulukko1[[#This Row],[Loppu PVM]] )&lt;=3,AND(MONTH(Taulukko1[[#This Row],[Loppu PVM]] )=3))</f>
        <v>0</v>
      </c>
      <c r="AE3758" s="90" t="b">
        <f>OR(MONTH(Taulukko1[[#This Row],[Alku PVM]] )&lt;=9,AND(MONTH(Taulukko1[[#This Row],[Alku PVM]] )=9))</f>
        <v>1</v>
      </c>
      <c r="AF3758" s="90" t="b">
        <f>OR(MONTH(Taulukko1[[#This Row],[Loppu PVM]])&lt;=9,AND(MONTH(Taulukko1[[#This Row],[Loppu PVM]] )=9))</f>
        <v>0</v>
      </c>
      <c r="AG3758" s="90" t="b">
        <f>OR(MONTH(Taulukko1[[#This Row],[Alku PVM]] )&lt;=6,AND(MONTH(Taulukko1[[#This Row],[Alku PVM]] )=6))</f>
        <v>0</v>
      </c>
      <c r="AH3758" s="90" t="b">
        <f>OR(MONTH(Taulukko1[[#This Row],[Loppu PVM]])&lt;=6,AND(MONTH(Taulukko1[[#This Row],[Loppu PVM]] )=6))</f>
        <v>0</v>
      </c>
    </row>
    <row r="3759" spans="1:34">
      <c r="A3759" s="25" t="s">
        <v>5377</v>
      </c>
      <c r="B3759" s="26">
        <v>42611</v>
      </c>
      <c r="C3759" s="25" t="s">
        <v>5459</v>
      </c>
      <c r="D3759" s="35"/>
      <c r="E3759" s="27">
        <v>90</v>
      </c>
      <c r="F3759" s="26">
        <v>42713</v>
      </c>
      <c r="G3759" s="33">
        <v>90</v>
      </c>
      <c r="H3759" s="27">
        <v>90</v>
      </c>
      <c r="I3759" s="126">
        <f>INDEX('TOL2008'!B:B,MATCH(A3759,'TOL2008'!A:A,0))</f>
        <v>63110</v>
      </c>
      <c r="J3759" s="133" t="str">
        <f>INDEX(Pääluokka!$H$2:$H$100,MATCH(VALUE(LEFT(Taulukko1[[#This Row],[TOL2008]],2)),Pääluokka!$G$2:$G$100,0))</f>
        <v>Informaatio ja viestintä</v>
      </c>
      <c r="K3759" s="133" t="str">
        <f>INDEX(Pääluokka!$I$2:$I$100,MATCH(VALUE(LEFT(Taulukko1[[#This Row],[TOL2008]],2)),Pääluokka!$G$2:$G$100,0))</f>
        <v>Palvelualat (G-N, R, S)</v>
      </c>
      <c r="L3759" s="41">
        <f t="shared" si="585"/>
        <v>102</v>
      </c>
      <c r="M3759" s="43">
        <f t="shared" si="586"/>
        <v>42611</v>
      </c>
      <c r="N3759" s="43">
        <f t="shared" si="587"/>
        <v>42713</v>
      </c>
      <c r="O3759" s="43">
        <f t="shared" si="614"/>
        <v>42583</v>
      </c>
      <c r="P3759" s="43">
        <f t="shared" si="615"/>
        <v>42705</v>
      </c>
      <c r="Q3759" s="81">
        <f t="shared" si="616"/>
        <v>2016</v>
      </c>
      <c r="R3759" s="81">
        <f t="shared" si="617"/>
        <v>2016</v>
      </c>
      <c r="S3759" s="43" t="str">
        <f>YEAR(Taulukko1[[#This Row],[Alku KK]])&amp;"Q"&amp;ROUNDDOWN((MONTH(Taulukko1[[#This Row],[Alku KK]])-1)/3+1,0)</f>
        <v>2016Q3</v>
      </c>
      <c r="T3759" s="43" t="str">
        <f>YEAR(Taulukko1[[#This Row],[Loppu KK]])&amp;"Q"&amp;ROUNDDOWN((MONTH(Taulukko1[[#This Row],[Loppu KK]])-1)/3+1,0)</f>
        <v>2016Q4</v>
      </c>
      <c r="U3759" s="81">
        <f>IF(COUNT(Taulukko1[[#This Row],[Neuvottelujen alaiset ]])=1,Taulukko1[[#This Row],[Neuvottelujen alaiset ]],Taulukko1[[#This Row],[Vähennystarve]])</f>
        <v>90</v>
      </c>
      <c r="V3759" s="44">
        <f t="shared" si="618"/>
        <v>1</v>
      </c>
      <c r="W3759" s="44">
        <f t="shared" si="619"/>
        <v>1</v>
      </c>
      <c r="X3759" s="44">
        <f t="shared" si="620"/>
        <v>1</v>
      </c>
      <c r="Y3759" s="44" t="b">
        <f>AND(MONTH(Taulukko1[[#This Row],[Alku PVM]] )=6,DAY(Taulukko1[[#This Row],[Alku PVM]] )&gt;19)</f>
        <v>0</v>
      </c>
      <c r="Z3759" s="44" t="b">
        <f>AND(MONTH(Taulukko1[[#This Row],[Loppu PVM]] )=6,DAY(Taulukko1[[#This Row],[Loppu PVM]] )&gt;19)</f>
        <v>0</v>
      </c>
      <c r="AA3759" s="44" t="b">
        <f>OR(MONTH(Taulukko1[[#This Row],[Alku PVM]] )&lt;=5,AND(MONTH(Taulukko1[[#This Row],[Alku PVM]] )=6,DAY(Taulukko1[[#This Row],[Alku PVM]] )&lt;20))</f>
        <v>0</v>
      </c>
      <c r="AB3759" s="44" t="b">
        <f>OR(MONTH(Taulukko1[[#This Row],[Loppu PVM]])&lt;=5,AND(MONTH(Taulukko1[[#This Row],[Loppu PVM]] )=6,DAY(Taulukko1[[#This Row],[Loppu PVM]])&lt;20))</f>
        <v>0</v>
      </c>
      <c r="AC3759" s="90" t="b">
        <f>OR(MONTH(Taulukko1[[#This Row],[Alku PVM]] )&lt;=3,AND(MONTH(Taulukko1[[#This Row],[Alku PVM]] )=3))</f>
        <v>0</v>
      </c>
      <c r="AD3759" s="44" t="b">
        <f>OR(MONTH(Taulukko1[[#This Row],[Loppu PVM]] )&lt;=3,AND(MONTH(Taulukko1[[#This Row],[Loppu PVM]] )=3))</f>
        <v>0</v>
      </c>
      <c r="AE3759" s="90" t="b">
        <f>OR(MONTH(Taulukko1[[#This Row],[Alku PVM]] )&lt;=9,AND(MONTH(Taulukko1[[#This Row],[Alku PVM]] )=9))</f>
        <v>1</v>
      </c>
      <c r="AF3759" s="90" t="b">
        <f>OR(MONTH(Taulukko1[[#This Row],[Loppu PVM]])&lt;=9,AND(MONTH(Taulukko1[[#This Row],[Loppu PVM]] )=9))</f>
        <v>0</v>
      </c>
      <c r="AG3759" s="90" t="b">
        <f>OR(MONTH(Taulukko1[[#This Row],[Alku PVM]] )&lt;=6,AND(MONTH(Taulukko1[[#This Row],[Alku PVM]] )=6))</f>
        <v>0</v>
      </c>
      <c r="AH3759" s="90" t="b">
        <f>OR(MONTH(Taulukko1[[#This Row],[Loppu PVM]])&lt;=6,AND(MONTH(Taulukko1[[#This Row],[Loppu PVM]] )=6))</f>
        <v>0</v>
      </c>
    </row>
    <row r="3760" spans="1:34">
      <c r="A3760" s="25" t="s">
        <v>5378</v>
      </c>
      <c r="B3760" s="26">
        <v>42611</v>
      </c>
      <c r="C3760" s="25" t="s">
        <v>5379</v>
      </c>
      <c r="D3760" s="35"/>
      <c r="E3760" s="27">
        <v>30</v>
      </c>
      <c r="F3760" s="26">
        <v>42657</v>
      </c>
      <c r="G3760" s="33">
        <v>18</v>
      </c>
      <c r="H3760" s="27">
        <v>397</v>
      </c>
      <c r="I3760" s="126">
        <f>INDEX('TOL2008'!B:B,MATCH(A3760,'TOL2008'!A:A,0))</f>
        <v>24100</v>
      </c>
      <c r="J3760" s="133" t="str">
        <f>INDEX(Pääluokka!$H$2:$H$100,MATCH(VALUE(LEFT(Taulukko1[[#This Row],[TOL2008]],2)),Pääluokka!$G$2:$G$100,0))</f>
        <v>Teollisuus</v>
      </c>
      <c r="K3760" s="133" t="str">
        <f>INDEX(Pääluokka!$I$2:$I$100,MATCH(VALUE(LEFT(Taulukko1[[#This Row],[TOL2008]],2)),Pääluokka!$G$2:$G$100,0))</f>
        <v>Teollisuus (C-E)</v>
      </c>
      <c r="L3760" s="41">
        <f t="shared" si="585"/>
        <v>46</v>
      </c>
      <c r="M3760" s="43">
        <f t="shared" si="586"/>
        <v>42611</v>
      </c>
      <c r="N3760" s="43">
        <f t="shared" si="587"/>
        <v>42657</v>
      </c>
      <c r="O3760" s="43">
        <f t="shared" si="614"/>
        <v>42583</v>
      </c>
      <c r="P3760" s="43">
        <f t="shared" si="615"/>
        <v>42644</v>
      </c>
      <c r="Q3760" s="81">
        <f t="shared" si="616"/>
        <v>2016</v>
      </c>
      <c r="R3760" s="81">
        <f t="shared" si="617"/>
        <v>2016</v>
      </c>
      <c r="S3760" s="43" t="str">
        <f>YEAR(Taulukko1[[#This Row],[Alku KK]])&amp;"Q"&amp;ROUNDDOWN((MONTH(Taulukko1[[#This Row],[Alku KK]])-1)/3+1,0)</f>
        <v>2016Q3</v>
      </c>
      <c r="T3760" s="43" t="str">
        <f>YEAR(Taulukko1[[#This Row],[Loppu KK]])&amp;"Q"&amp;ROUNDDOWN((MONTH(Taulukko1[[#This Row],[Loppu KK]])-1)/3+1,0)</f>
        <v>2016Q4</v>
      </c>
      <c r="U3760" s="81">
        <f>IF(COUNT(Taulukko1[[#This Row],[Neuvottelujen alaiset ]])=1,Taulukko1[[#This Row],[Neuvottelujen alaiset ]],Taulukko1[[#This Row],[Vähennystarve]])</f>
        <v>397</v>
      </c>
      <c r="V3760" s="44">
        <f t="shared" si="618"/>
        <v>7.5566750629722929E-2</v>
      </c>
      <c r="W3760" s="44">
        <f t="shared" si="619"/>
        <v>4.534005037783375E-2</v>
      </c>
      <c r="X3760" s="44">
        <f t="shared" si="620"/>
        <v>0.6</v>
      </c>
      <c r="Y3760" s="44" t="b">
        <f>AND(MONTH(Taulukko1[[#This Row],[Alku PVM]] )=6,DAY(Taulukko1[[#This Row],[Alku PVM]] )&gt;19)</f>
        <v>0</v>
      </c>
      <c r="Z3760" s="44" t="b">
        <f>AND(MONTH(Taulukko1[[#This Row],[Loppu PVM]] )=6,DAY(Taulukko1[[#This Row],[Loppu PVM]] )&gt;19)</f>
        <v>0</v>
      </c>
      <c r="AA3760" s="44" t="b">
        <f>OR(MONTH(Taulukko1[[#This Row],[Alku PVM]] )&lt;=5,AND(MONTH(Taulukko1[[#This Row],[Alku PVM]] )=6,DAY(Taulukko1[[#This Row],[Alku PVM]] )&lt;20))</f>
        <v>0</v>
      </c>
      <c r="AB3760" s="44" t="b">
        <f>OR(MONTH(Taulukko1[[#This Row],[Loppu PVM]])&lt;=5,AND(MONTH(Taulukko1[[#This Row],[Loppu PVM]] )=6,DAY(Taulukko1[[#This Row],[Loppu PVM]])&lt;20))</f>
        <v>0</v>
      </c>
      <c r="AC3760" s="90" t="b">
        <f>OR(MONTH(Taulukko1[[#This Row],[Alku PVM]] )&lt;=3,AND(MONTH(Taulukko1[[#This Row],[Alku PVM]] )=3))</f>
        <v>0</v>
      </c>
      <c r="AD3760" s="44" t="b">
        <f>OR(MONTH(Taulukko1[[#This Row],[Loppu PVM]] )&lt;=3,AND(MONTH(Taulukko1[[#This Row],[Loppu PVM]] )=3))</f>
        <v>0</v>
      </c>
      <c r="AE3760" s="90" t="b">
        <f>OR(MONTH(Taulukko1[[#This Row],[Alku PVM]] )&lt;=9,AND(MONTH(Taulukko1[[#This Row],[Alku PVM]] )=9))</f>
        <v>1</v>
      </c>
      <c r="AF3760" s="90" t="b">
        <f>OR(MONTH(Taulukko1[[#This Row],[Loppu PVM]])&lt;=9,AND(MONTH(Taulukko1[[#This Row],[Loppu PVM]] )=9))</f>
        <v>0</v>
      </c>
      <c r="AG3760" s="90" t="b">
        <f>OR(MONTH(Taulukko1[[#This Row],[Alku PVM]] )&lt;=6,AND(MONTH(Taulukko1[[#This Row],[Alku PVM]] )=6))</f>
        <v>0</v>
      </c>
      <c r="AH3760" s="90" t="b">
        <f>OR(MONTH(Taulukko1[[#This Row],[Loppu PVM]])&lt;=6,AND(MONTH(Taulukko1[[#This Row],[Loppu PVM]] )=6))</f>
        <v>0</v>
      </c>
    </row>
    <row r="3761" spans="1:34">
      <c r="A3761" s="25" t="s">
        <v>5380</v>
      </c>
      <c r="B3761" s="26">
        <v>42618</v>
      </c>
      <c r="C3761" s="25" t="s">
        <v>5381</v>
      </c>
      <c r="D3761" s="35"/>
      <c r="E3761" s="27"/>
      <c r="F3761" s="26"/>
      <c r="G3761" s="33"/>
      <c r="H3761" s="27">
        <v>3</v>
      </c>
      <c r="I3761" s="126">
        <f>INDEX('TOL2008'!B:B,MATCH(A2952,'TOL2008'!A:A,0))</f>
        <v>58130</v>
      </c>
      <c r="J3761" s="133" t="str">
        <f>INDEX(Pääluokka!$H$2:$H$100,MATCH(VALUE(LEFT(Taulukko1[[#This Row],[TOL2008]],2)),Pääluokka!$G$2:$G$100,0))</f>
        <v>Informaatio ja viestintä</v>
      </c>
      <c r="K3761" s="133" t="str">
        <f>INDEX(Pääluokka!$I$2:$I$100,MATCH(VALUE(LEFT(Taulukko1[[#This Row],[TOL2008]],2)),Pääluokka!$G$2:$G$100,0))</f>
        <v>Palvelualat (G-N, R, S)</v>
      </c>
      <c r="L3761" s="41" t="str">
        <f t="shared" si="585"/>
        <v>NA</v>
      </c>
      <c r="M3761" s="43">
        <f t="shared" si="586"/>
        <v>42618</v>
      </c>
      <c r="N3761" s="43">
        <f t="shared" si="587"/>
        <v>42669</v>
      </c>
      <c r="O3761" s="43">
        <f t="shared" si="614"/>
        <v>42614</v>
      </c>
      <c r="P3761" s="43">
        <f t="shared" si="615"/>
        <v>42644</v>
      </c>
      <c r="Q3761" s="81">
        <f t="shared" si="616"/>
        <v>2016</v>
      </c>
      <c r="R3761" s="81">
        <f t="shared" si="617"/>
        <v>2016</v>
      </c>
      <c r="S3761" s="43" t="str">
        <f>YEAR(Taulukko1[[#This Row],[Alku KK]])&amp;"Q"&amp;ROUNDDOWN((MONTH(Taulukko1[[#This Row],[Alku KK]])-1)/3+1,0)</f>
        <v>2016Q3</v>
      </c>
      <c r="T3761" s="43" t="str">
        <f>YEAR(Taulukko1[[#This Row],[Loppu KK]])&amp;"Q"&amp;ROUNDDOWN((MONTH(Taulukko1[[#This Row],[Loppu KK]])-1)/3+1,0)</f>
        <v>2016Q4</v>
      </c>
      <c r="U3761" s="81">
        <f>IF(COUNT(Taulukko1[[#This Row],[Neuvottelujen alaiset ]])=1,Taulukko1[[#This Row],[Neuvottelujen alaiset ]],Taulukko1[[#This Row],[Vähennystarve]])</f>
        <v>3</v>
      </c>
      <c r="V3761" s="44" t="str">
        <f t="shared" si="618"/>
        <v>NA</v>
      </c>
      <c r="W3761" s="44" t="str">
        <f t="shared" si="619"/>
        <v>NA</v>
      </c>
      <c r="X3761" s="44" t="str">
        <f t="shared" si="620"/>
        <v>NA</v>
      </c>
      <c r="Y3761" s="44" t="b">
        <f>AND(MONTH(Taulukko1[[#This Row],[Alku PVM]] )=6,DAY(Taulukko1[[#This Row],[Alku PVM]] )&gt;19)</f>
        <v>0</v>
      </c>
      <c r="Z3761" s="44" t="b">
        <f>AND(MONTH(Taulukko1[[#This Row],[Loppu PVM]] )=6,DAY(Taulukko1[[#This Row],[Loppu PVM]] )&gt;19)</f>
        <v>0</v>
      </c>
      <c r="AA3761" s="44" t="b">
        <f>OR(MONTH(Taulukko1[[#This Row],[Alku PVM]] )&lt;=5,AND(MONTH(Taulukko1[[#This Row],[Alku PVM]] )=6,DAY(Taulukko1[[#This Row],[Alku PVM]] )&lt;20))</f>
        <v>0</v>
      </c>
      <c r="AB3761" s="44" t="b">
        <f>OR(MONTH(Taulukko1[[#This Row],[Loppu PVM]])&lt;=5,AND(MONTH(Taulukko1[[#This Row],[Loppu PVM]] )=6,DAY(Taulukko1[[#This Row],[Loppu PVM]])&lt;20))</f>
        <v>0</v>
      </c>
      <c r="AC3761" s="90" t="b">
        <f>OR(MONTH(Taulukko1[[#This Row],[Alku PVM]] )&lt;=3,AND(MONTH(Taulukko1[[#This Row],[Alku PVM]] )=3))</f>
        <v>0</v>
      </c>
      <c r="AD3761" s="44" t="b">
        <f>OR(MONTH(Taulukko1[[#This Row],[Loppu PVM]] )&lt;=3,AND(MONTH(Taulukko1[[#This Row],[Loppu PVM]] )=3))</f>
        <v>0</v>
      </c>
      <c r="AE3761" s="90" t="b">
        <f>OR(MONTH(Taulukko1[[#This Row],[Alku PVM]] )&lt;=9,AND(MONTH(Taulukko1[[#This Row],[Alku PVM]] )=9))</f>
        <v>1</v>
      </c>
      <c r="AF3761" s="90" t="b">
        <f>OR(MONTH(Taulukko1[[#This Row],[Loppu PVM]])&lt;=9,AND(MONTH(Taulukko1[[#This Row],[Loppu PVM]] )=9))</f>
        <v>0</v>
      </c>
      <c r="AG3761" s="90" t="b">
        <f>OR(MONTH(Taulukko1[[#This Row],[Alku PVM]] )&lt;=6,AND(MONTH(Taulukko1[[#This Row],[Alku PVM]] )=6))</f>
        <v>0</v>
      </c>
      <c r="AH3761" s="90" t="b">
        <f>OR(MONTH(Taulukko1[[#This Row],[Loppu PVM]])&lt;=6,AND(MONTH(Taulukko1[[#This Row],[Loppu PVM]] )=6))</f>
        <v>0</v>
      </c>
    </row>
    <row r="3762" spans="1:34">
      <c r="A3762" s="25" t="s">
        <v>5382</v>
      </c>
      <c r="B3762" s="26">
        <v>42614</v>
      </c>
      <c r="C3762" s="25" t="s">
        <v>5449</v>
      </c>
      <c r="D3762" s="35"/>
      <c r="E3762" s="27">
        <v>100</v>
      </c>
      <c r="F3762" s="26">
        <v>42657</v>
      </c>
      <c r="G3762" s="33">
        <v>89</v>
      </c>
      <c r="H3762" s="27">
        <v>100</v>
      </c>
      <c r="I3762" s="126">
        <f>INDEX('TOL2008'!B:B,MATCH(A2439,'TOL2008'!A:A,0))</f>
        <v>47191</v>
      </c>
      <c r="J3762" s="133" t="str">
        <f>INDEX(Pääluokka!$H$2:$H$100,MATCH(VALUE(LEFT(Taulukko1[[#This Row],[TOL2008]],2)),Pääluokka!$G$2:$G$100,0))</f>
        <v>Tukku- ja vähittäiskauppa; moottoriajoneuvojen ja moottoripyörien korjaus</v>
      </c>
      <c r="K3762" s="133" t="str">
        <f>INDEX(Pääluokka!$I$2:$I$100,MATCH(VALUE(LEFT(Taulukko1[[#This Row],[TOL2008]],2)),Pääluokka!$G$2:$G$100,0))</f>
        <v>Palvelualat (G-N, R, S)</v>
      </c>
      <c r="L3762" s="41">
        <f t="shared" si="585"/>
        <v>43</v>
      </c>
      <c r="M3762" s="43">
        <f t="shared" si="586"/>
        <v>42614</v>
      </c>
      <c r="N3762" s="43">
        <f t="shared" si="587"/>
        <v>42657</v>
      </c>
      <c r="O3762" s="43">
        <f t="shared" si="614"/>
        <v>42614</v>
      </c>
      <c r="P3762" s="43">
        <f t="shared" si="615"/>
        <v>42644</v>
      </c>
      <c r="Q3762" s="81">
        <f t="shared" si="616"/>
        <v>2016</v>
      </c>
      <c r="R3762" s="81">
        <f t="shared" si="617"/>
        <v>2016</v>
      </c>
      <c r="S3762" s="43" t="str">
        <f>YEAR(Taulukko1[[#This Row],[Alku KK]])&amp;"Q"&amp;ROUNDDOWN((MONTH(Taulukko1[[#This Row],[Alku KK]])-1)/3+1,0)</f>
        <v>2016Q3</v>
      </c>
      <c r="T3762" s="43" t="str">
        <f>YEAR(Taulukko1[[#This Row],[Loppu KK]])&amp;"Q"&amp;ROUNDDOWN((MONTH(Taulukko1[[#This Row],[Loppu KK]])-1)/3+1,0)</f>
        <v>2016Q4</v>
      </c>
      <c r="U3762" s="81">
        <f>IF(COUNT(Taulukko1[[#This Row],[Neuvottelujen alaiset ]])=1,Taulukko1[[#This Row],[Neuvottelujen alaiset ]],Taulukko1[[#This Row],[Vähennystarve]])</f>
        <v>100</v>
      </c>
      <c r="V3762" s="44">
        <f t="shared" si="618"/>
        <v>1</v>
      </c>
      <c r="W3762" s="44">
        <f t="shared" si="619"/>
        <v>0.89</v>
      </c>
      <c r="X3762" s="44">
        <f t="shared" si="620"/>
        <v>0.89</v>
      </c>
      <c r="Y3762" s="44" t="b">
        <f>AND(MONTH(Taulukko1[[#This Row],[Alku PVM]] )=6,DAY(Taulukko1[[#This Row],[Alku PVM]] )&gt;19)</f>
        <v>0</v>
      </c>
      <c r="Z3762" s="44" t="b">
        <f>AND(MONTH(Taulukko1[[#This Row],[Loppu PVM]] )=6,DAY(Taulukko1[[#This Row],[Loppu PVM]] )&gt;19)</f>
        <v>0</v>
      </c>
      <c r="AA3762" s="44" t="b">
        <f>OR(MONTH(Taulukko1[[#This Row],[Alku PVM]] )&lt;=5,AND(MONTH(Taulukko1[[#This Row],[Alku PVM]] )=6,DAY(Taulukko1[[#This Row],[Alku PVM]] )&lt;20))</f>
        <v>0</v>
      </c>
      <c r="AB3762" s="44" t="b">
        <f>OR(MONTH(Taulukko1[[#This Row],[Loppu PVM]])&lt;=5,AND(MONTH(Taulukko1[[#This Row],[Loppu PVM]] )=6,DAY(Taulukko1[[#This Row],[Loppu PVM]])&lt;20))</f>
        <v>0</v>
      </c>
      <c r="AC3762" s="90" t="b">
        <f>OR(MONTH(Taulukko1[[#This Row],[Alku PVM]] )&lt;=3,AND(MONTH(Taulukko1[[#This Row],[Alku PVM]] )=3))</f>
        <v>0</v>
      </c>
      <c r="AD3762" s="44" t="b">
        <f>OR(MONTH(Taulukko1[[#This Row],[Loppu PVM]] )&lt;=3,AND(MONTH(Taulukko1[[#This Row],[Loppu PVM]] )=3))</f>
        <v>0</v>
      </c>
      <c r="AE3762" s="90" t="b">
        <f>OR(MONTH(Taulukko1[[#This Row],[Alku PVM]] )&lt;=9,AND(MONTH(Taulukko1[[#This Row],[Alku PVM]] )=9))</f>
        <v>1</v>
      </c>
      <c r="AF3762" s="90" t="b">
        <f>OR(MONTH(Taulukko1[[#This Row],[Loppu PVM]])&lt;=9,AND(MONTH(Taulukko1[[#This Row],[Loppu PVM]] )=9))</f>
        <v>0</v>
      </c>
      <c r="AG3762" s="90" t="b">
        <f>OR(MONTH(Taulukko1[[#This Row],[Alku PVM]] )&lt;=6,AND(MONTH(Taulukko1[[#This Row],[Alku PVM]] )=6))</f>
        <v>0</v>
      </c>
      <c r="AH3762" s="90" t="b">
        <f>OR(MONTH(Taulukko1[[#This Row],[Loppu PVM]])&lt;=6,AND(MONTH(Taulukko1[[#This Row],[Loppu PVM]] )=6))</f>
        <v>0</v>
      </c>
    </row>
    <row r="3763" spans="1:34">
      <c r="A3763" s="82" t="s">
        <v>5229</v>
      </c>
      <c r="B3763" s="83">
        <v>42613</v>
      </c>
      <c r="C3763" s="82" t="s">
        <v>5383</v>
      </c>
      <c r="D3763" s="84"/>
      <c r="E3763" s="85"/>
      <c r="F3763" s="83"/>
      <c r="G3763" s="86"/>
      <c r="H3763" s="85">
        <v>50</v>
      </c>
      <c r="I3763" s="130">
        <f>INDEX('TOL2008'!B:B,MATCH(A3763,'TOL2008'!A:A,0))</f>
        <v>88999</v>
      </c>
      <c r="J3763" s="131" t="str">
        <f>INDEX(Pääluokka!$H$2:$H$100,MATCH(VALUE(LEFT(Taulukko1[[#This Row],[TOL2008]],2)),Pääluokka!$G$2:$G$100,0))</f>
        <v>Terveys- ja sosiaalipalvelut</v>
      </c>
      <c r="K3763" s="131" t="str">
        <f>INDEX(Pääluokka!$I$2:$I$100,MATCH(VALUE(LEFT(Taulukko1[[#This Row],[TOL2008]],2)),Pääluokka!$G$2:$G$100,0))</f>
        <v>Muut toimialat (O-Q, T-X)</v>
      </c>
      <c r="L3763" s="87" t="str">
        <f t="shared" si="585"/>
        <v>NA</v>
      </c>
      <c r="M3763" s="88">
        <f t="shared" si="586"/>
        <v>42613</v>
      </c>
      <c r="N3763" s="88">
        <f t="shared" si="587"/>
        <v>42664</v>
      </c>
      <c r="O3763" s="88">
        <f t="shared" si="614"/>
        <v>42583</v>
      </c>
      <c r="P3763" s="88">
        <f t="shared" si="615"/>
        <v>42644</v>
      </c>
      <c r="Q3763" s="89">
        <f t="shared" si="616"/>
        <v>2016</v>
      </c>
      <c r="R3763" s="89">
        <f t="shared" si="617"/>
        <v>2016</v>
      </c>
      <c r="S3763" s="88" t="str">
        <f>YEAR(Taulukko1[[#This Row],[Alku KK]])&amp;"Q"&amp;ROUNDDOWN((MONTH(Taulukko1[[#This Row],[Alku KK]])-1)/3+1,0)</f>
        <v>2016Q3</v>
      </c>
      <c r="T3763" s="88" t="str">
        <f>YEAR(Taulukko1[[#This Row],[Loppu KK]])&amp;"Q"&amp;ROUNDDOWN((MONTH(Taulukko1[[#This Row],[Loppu KK]])-1)/3+1,0)</f>
        <v>2016Q4</v>
      </c>
      <c r="U3763" s="89">
        <f>IF(COUNT(Taulukko1[[#This Row],[Neuvottelujen alaiset ]])=1,Taulukko1[[#This Row],[Neuvottelujen alaiset ]],Taulukko1[[#This Row],[Vähennystarve]])</f>
        <v>50</v>
      </c>
      <c r="V3763" s="90" t="str">
        <f t="shared" si="618"/>
        <v>NA</v>
      </c>
      <c r="W3763" s="90" t="str">
        <f t="shared" si="619"/>
        <v>NA</v>
      </c>
      <c r="X3763" s="90" t="str">
        <f t="shared" si="620"/>
        <v>NA</v>
      </c>
      <c r="Y3763" s="90" t="b">
        <f>AND(MONTH(Taulukko1[[#This Row],[Alku PVM]] )=6,DAY(Taulukko1[[#This Row],[Alku PVM]] )&gt;19)</f>
        <v>0</v>
      </c>
      <c r="Z3763" s="90" t="b">
        <f>AND(MONTH(Taulukko1[[#This Row],[Loppu PVM]] )=6,DAY(Taulukko1[[#This Row],[Loppu PVM]] )&gt;19)</f>
        <v>0</v>
      </c>
      <c r="AA3763" s="90" t="b">
        <f>OR(MONTH(Taulukko1[[#This Row],[Alku PVM]] )&lt;=5,AND(MONTH(Taulukko1[[#This Row],[Alku PVM]] )=6,DAY(Taulukko1[[#This Row],[Alku PVM]] )&lt;20))</f>
        <v>0</v>
      </c>
      <c r="AB3763" s="90" t="b">
        <f>OR(MONTH(Taulukko1[[#This Row],[Loppu PVM]])&lt;=5,AND(MONTH(Taulukko1[[#This Row],[Loppu PVM]] )=6,DAY(Taulukko1[[#This Row],[Loppu PVM]])&lt;20))</f>
        <v>0</v>
      </c>
      <c r="AC3763" s="90" t="b">
        <f>OR(MONTH(Taulukko1[[#This Row],[Alku PVM]] )&lt;=3,AND(MONTH(Taulukko1[[#This Row],[Alku PVM]] )=3))</f>
        <v>0</v>
      </c>
      <c r="AD3763" s="90" t="b">
        <f>OR(MONTH(Taulukko1[[#This Row],[Loppu PVM]] )&lt;=3,AND(MONTH(Taulukko1[[#This Row],[Loppu PVM]] )=3))</f>
        <v>0</v>
      </c>
      <c r="AE3763" s="90" t="b">
        <f>OR(MONTH(Taulukko1[[#This Row],[Alku PVM]] )&lt;=9,AND(MONTH(Taulukko1[[#This Row],[Alku PVM]] )=9))</f>
        <v>1</v>
      </c>
      <c r="AF3763" s="90" t="b">
        <f>OR(MONTH(Taulukko1[[#This Row],[Loppu PVM]])&lt;=9,AND(MONTH(Taulukko1[[#This Row],[Loppu PVM]] )=9))</f>
        <v>0</v>
      </c>
      <c r="AG3763" s="90" t="b">
        <f>OR(MONTH(Taulukko1[[#This Row],[Alku PVM]] )&lt;=6,AND(MONTH(Taulukko1[[#This Row],[Alku PVM]] )=6))</f>
        <v>0</v>
      </c>
      <c r="AH3763" s="90" t="b">
        <f>OR(MONTH(Taulukko1[[#This Row],[Loppu PVM]])&lt;=6,AND(MONTH(Taulukko1[[#This Row],[Loppu PVM]] )=6))</f>
        <v>0</v>
      </c>
    </row>
    <row r="3764" spans="1:34">
      <c r="A3764" s="82" t="s">
        <v>5057</v>
      </c>
      <c r="B3764" s="83">
        <v>42614</v>
      </c>
      <c r="C3764" s="82" t="s">
        <v>5419</v>
      </c>
      <c r="D3764" s="84"/>
      <c r="E3764" s="85"/>
      <c r="F3764" s="83">
        <v>42635</v>
      </c>
      <c r="G3764" s="86">
        <v>17</v>
      </c>
      <c r="H3764" s="85">
        <v>17</v>
      </c>
      <c r="I3764" s="130">
        <f>INDEX('TOL2008'!B:B,MATCH(A3764,'TOL2008'!A:A,0))</f>
        <v>56102</v>
      </c>
      <c r="J3764" s="131" t="str">
        <f>INDEX(Pääluokka!$H$2:$H$100,MATCH(VALUE(LEFT(Taulukko1[[#This Row],[TOL2008]],2)),Pääluokka!$G$2:$G$100,0))</f>
        <v>Majoitus- ja ravitsemistoiminta</v>
      </c>
      <c r="K3764" s="131" t="str">
        <f>INDEX(Pääluokka!$I$2:$I$100,MATCH(VALUE(LEFT(Taulukko1[[#This Row],[TOL2008]],2)),Pääluokka!$G$2:$G$100,0))</f>
        <v>Palvelualat (G-N, R, S)</v>
      </c>
      <c r="L3764" s="87">
        <f t="shared" si="585"/>
        <v>21</v>
      </c>
      <c r="M3764" s="88">
        <f t="shared" si="586"/>
        <v>42614</v>
      </c>
      <c r="N3764" s="88">
        <f t="shared" si="587"/>
        <v>42635</v>
      </c>
      <c r="O3764" s="88">
        <f t="shared" si="614"/>
        <v>42614</v>
      </c>
      <c r="P3764" s="88">
        <f t="shared" si="615"/>
        <v>42614</v>
      </c>
      <c r="Q3764" s="89">
        <f t="shared" si="616"/>
        <v>2016</v>
      </c>
      <c r="R3764" s="89">
        <f t="shared" si="617"/>
        <v>2016</v>
      </c>
      <c r="S3764" s="88" t="str">
        <f>YEAR(Taulukko1[[#This Row],[Alku KK]])&amp;"Q"&amp;ROUNDDOWN((MONTH(Taulukko1[[#This Row],[Alku KK]])-1)/3+1,0)</f>
        <v>2016Q3</v>
      </c>
      <c r="T3764" s="88" t="str">
        <f>YEAR(Taulukko1[[#This Row],[Loppu KK]])&amp;"Q"&amp;ROUNDDOWN((MONTH(Taulukko1[[#This Row],[Loppu KK]])-1)/3+1,0)</f>
        <v>2016Q3</v>
      </c>
      <c r="U3764" s="89">
        <f>IF(COUNT(Taulukko1[[#This Row],[Neuvottelujen alaiset ]])=1,Taulukko1[[#This Row],[Neuvottelujen alaiset ]],Taulukko1[[#This Row],[Vähennystarve]])</f>
        <v>17</v>
      </c>
      <c r="V3764" s="90" t="str">
        <f t="shared" si="618"/>
        <v>NA</v>
      </c>
      <c r="W3764" s="90">
        <f t="shared" si="619"/>
        <v>1</v>
      </c>
      <c r="X3764" s="90" t="str">
        <f t="shared" si="620"/>
        <v>NA</v>
      </c>
      <c r="Y3764" s="90" t="b">
        <f>AND(MONTH(Taulukko1[[#This Row],[Alku PVM]] )=6,DAY(Taulukko1[[#This Row],[Alku PVM]] )&gt;19)</f>
        <v>0</v>
      </c>
      <c r="Z3764" s="90" t="b">
        <f>AND(MONTH(Taulukko1[[#This Row],[Loppu PVM]] )=6,DAY(Taulukko1[[#This Row],[Loppu PVM]] )&gt;19)</f>
        <v>0</v>
      </c>
      <c r="AA3764" s="90" t="b">
        <f>OR(MONTH(Taulukko1[[#This Row],[Alku PVM]] )&lt;=5,AND(MONTH(Taulukko1[[#This Row],[Alku PVM]] )=6,DAY(Taulukko1[[#This Row],[Alku PVM]] )&lt;20))</f>
        <v>0</v>
      </c>
      <c r="AB3764" s="90" t="b">
        <f>OR(MONTH(Taulukko1[[#This Row],[Loppu PVM]])&lt;=5,AND(MONTH(Taulukko1[[#This Row],[Loppu PVM]] )=6,DAY(Taulukko1[[#This Row],[Loppu PVM]])&lt;20))</f>
        <v>0</v>
      </c>
      <c r="AC3764" s="90" t="b">
        <f>OR(MONTH(Taulukko1[[#This Row],[Alku PVM]] )&lt;=3,AND(MONTH(Taulukko1[[#This Row],[Alku PVM]] )=3))</f>
        <v>0</v>
      </c>
      <c r="AD3764" s="90" t="b">
        <f>OR(MONTH(Taulukko1[[#This Row],[Loppu PVM]] )&lt;=3,AND(MONTH(Taulukko1[[#This Row],[Loppu PVM]] )=3))</f>
        <v>0</v>
      </c>
      <c r="AE3764" s="90" t="b">
        <f>OR(MONTH(Taulukko1[[#This Row],[Alku PVM]] )&lt;=9,AND(MONTH(Taulukko1[[#This Row],[Alku PVM]] )=9))</f>
        <v>1</v>
      </c>
      <c r="AF3764" s="90" t="b">
        <f>OR(MONTH(Taulukko1[[#This Row],[Loppu PVM]])&lt;=9,AND(MONTH(Taulukko1[[#This Row],[Loppu PVM]] )=9))</f>
        <v>1</v>
      </c>
      <c r="AG3764" s="90" t="b">
        <f>OR(MONTH(Taulukko1[[#This Row],[Alku PVM]] )&lt;=6,AND(MONTH(Taulukko1[[#This Row],[Alku PVM]] )=6))</f>
        <v>0</v>
      </c>
      <c r="AH3764" s="90" t="b">
        <f>OR(MONTH(Taulukko1[[#This Row],[Loppu PVM]])&lt;=6,AND(MONTH(Taulukko1[[#This Row],[Loppu PVM]] )=6))</f>
        <v>0</v>
      </c>
    </row>
    <row r="3765" spans="1:34">
      <c r="A3765" s="82" t="s">
        <v>3475</v>
      </c>
      <c r="B3765" s="83">
        <v>42615</v>
      </c>
      <c r="C3765" s="82" t="s">
        <v>5384</v>
      </c>
      <c r="D3765" s="84" t="s">
        <v>25</v>
      </c>
      <c r="E3765" s="85"/>
      <c r="F3765" s="83">
        <v>42636</v>
      </c>
      <c r="G3765" s="86">
        <v>0</v>
      </c>
      <c r="H3765" s="85"/>
      <c r="I3765" s="130">
        <f>INDEX('TOL2008'!B:B,MATCH(A2130,'TOL2008'!A:A,0))</f>
        <v>52229</v>
      </c>
      <c r="J3765" s="131" t="str">
        <f>INDEX(Pääluokka!$H$2:$H$100,MATCH(VALUE(LEFT(Taulukko1[[#This Row],[TOL2008]],2)),Pääluokka!$G$2:$G$100,0))</f>
        <v>Kuljetus ja varastointi</v>
      </c>
      <c r="K3765" s="131" t="str">
        <f>INDEX(Pääluokka!$I$2:$I$100,MATCH(VALUE(LEFT(Taulukko1[[#This Row],[TOL2008]],2)),Pääluokka!$G$2:$G$100,0))</f>
        <v>Palvelualat (G-N, R, S)</v>
      </c>
      <c r="L3765" s="87">
        <f t="shared" si="585"/>
        <v>21</v>
      </c>
      <c r="M3765" s="88">
        <f t="shared" si="586"/>
        <v>42615</v>
      </c>
      <c r="N3765" s="88">
        <f t="shared" si="587"/>
        <v>42636</v>
      </c>
      <c r="O3765" s="88">
        <f t="shared" si="614"/>
        <v>42614</v>
      </c>
      <c r="P3765" s="88">
        <f t="shared" si="615"/>
        <v>42614</v>
      </c>
      <c r="Q3765" s="89">
        <f t="shared" si="616"/>
        <v>2016</v>
      </c>
      <c r="R3765" s="89">
        <f t="shared" si="617"/>
        <v>2016</v>
      </c>
      <c r="S3765" s="88" t="str">
        <f>YEAR(Taulukko1[[#This Row],[Alku KK]])&amp;"Q"&amp;ROUNDDOWN((MONTH(Taulukko1[[#This Row],[Alku KK]])-1)/3+1,0)</f>
        <v>2016Q3</v>
      </c>
      <c r="T3765" s="88" t="str">
        <f>YEAR(Taulukko1[[#This Row],[Loppu KK]])&amp;"Q"&amp;ROUNDDOWN((MONTH(Taulukko1[[#This Row],[Loppu KK]])-1)/3+1,0)</f>
        <v>2016Q3</v>
      </c>
      <c r="U3765" s="89">
        <f>IF(COUNT(Taulukko1[[#This Row],[Neuvottelujen alaiset ]])=1,Taulukko1[[#This Row],[Neuvottelujen alaiset ]],Taulukko1[[#This Row],[Vähennystarve]])</f>
        <v>0</v>
      </c>
      <c r="V3765" s="90" t="str">
        <f t="shared" si="618"/>
        <v>NA</v>
      </c>
      <c r="W3765" s="90" t="str">
        <f t="shared" si="619"/>
        <v>NA</v>
      </c>
      <c r="X3765" s="90" t="str">
        <f t="shared" si="620"/>
        <v>NA</v>
      </c>
      <c r="Y3765" s="90" t="b">
        <f>AND(MONTH(Taulukko1[[#This Row],[Alku PVM]] )=6,DAY(Taulukko1[[#This Row],[Alku PVM]] )&gt;19)</f>
        <v>0</v>
      </c>
      <c r="Z3765" s="90" t="b">
        <f>AND(MONTH(Taulukko1[[#This Row],[Loppu PVM]] )=6,DAY(Taulukko1[[#This Row],[Loppu PVM]] )&gt;19)</f>
        <v>0</v>
      </c>
      <c r="AA3765" s="90" t="b">
        <f>OR(MONTH(Taulukko1[[#This Row],[Alku PVM]] )&lt;=5,AND(MONTH(Taulukko1[[#This Row],[Alku PVM]] )=6,DAY(Taulukko1[[#This Row],[Alku PVM]] )&lt;20))</f>
        <v>0</v>
      </c>
      <c r="AB3765" s="90" t="b">
        <f>OR(MONTH(Taulukko1[[#This Row],[Loppu PVM]])&lt;=5,AND(MONTH(Taulukko1[[#This Row],[Loppu PVM]] )=6,DAY(Taulukko1[[#This Row],[Loppu PVM]])&lt;20))</f>
        <v>0</v>
      </c>
      <c r="AC3765" s="90" t="b">
        <f>OR(MONTH(Taulukko1[[#This Row],[Alku PVM]] )&lt;=3,AND(MONTH(Taulukko1[[#This Row],[Alku PVM]] )=3))</f>
        <v>0</v>
      </c>
      <c r="AD3765" s="90" t="b">
        <f>OR(MONTH(Taulukko1[[#This Row],[Loppu PVM]] )&lt;=3,AND(MONTH(Taulukko1[[#This Row],[Loppu PVM]] )=3))</f>
        <v>0</v>
      </c>
      <c r="AE3765" s="90" t="b">
        <f>OR(MONTH(Taulukko1[[#This Row],[Alku PVM]] )&lt;=9,AND(MONTH(Taulukko1[[#This Row],[Alku PVM]] )=9))</f>
        <v>1</v>
      </c>
      <c r="AF3765" s="90" t="b">
        <f>OR(MONTH(Taulukko1[[#This Row],[Loppu PVM]])&lt;=9,AND(MONTH(Taulukko1[[#This Row],[Loppu PVM]] )=9))</f>
        <v>1</v>
      </c>
      <c r="AG3765" s="90" t="b">
        <f>OR(MONTH(Taulukko1[[#This Row],[Alku PVM]] )&lt;=6,AND(MONTH(Taulukko1[[#This Row],[Alku PVM]] )=6))</f>
        <v>0</v>
      </c>
      <c r="AH3765" s="90" t="b">
        <f>OR(MONTH(Taulukko1[[#This Row],[Loppu PVM]])&lt;=6,AND(MONTH(Taulukko1[[#This Row],[Loppu PVM]] )=6))</f>
        <v>0</v>
      </c>
    </row>
    <row r="3766" spans="1:34">
      <c r="A3766" s="82" t="s">
        <v>5385</v>
      </c>
      <c r="B3766" s="83">
        <v>42614</v>
      </c>
      <c r="C3766" s="25" t="s">
        <v>5461</v>
      </c>
      <c r="D3766" s="84"/>
      <c r="E3766" s="85">
        <v>2</v>
      </c>
      <c r="F3766" s="83">
        <v>42651</v>
      </c>
      <c r="G3766" s="86">
        <v>2</v>
      </c>
      <c r="H3766" s="85">
        <v>2</v>
      </c>
      <c r="I3766" s="130">
        <f>INDEX('TOL2008'!B:B,MATCH(A2472,'TOL2008'!A:A,0))</f>
        <v>94910</v>
      </c>
      <c r="J3766" s="131" t="str">
        <f>INDEX(Pääluokka!$H$2:$H$100,MATCH(VALUE(LEFT(Taulukko1[[#This Row],[TOL2008]],2)),Pääluokka!$G$2:$G$100,0))</f>
        <v>Muu palvelutoiminta</v>
      </c>
      <c r="K3766" s="131" t="str">
        <f>INDEX(Pääluokka!$I$2:$I$100,MATCH(VALUE(LEFT(Taulukko1[[#This Row],[TOL2008]],2)),Pääluokka!$G$2:$G$100,0))</f>
        <v>Palvelualat (G-N, R, S)</v>
      </c>
      <c r="L3766" s="87">
        <f t="shared" si="585"/>
        <v>37</v>
      </c>
      <c r="M3766" s="88">
        <f t="shared" si="586"/>
        <v>42614</v>
      </c>
      <c r="N3766" s="88">
        <f t="shared" si="587"/>
        <v>42651</v>
      </c>
      <c r="O3766" s="88">
        <f t="shared" si="614"/>
        <v>42614</v>
      </c>
      <c r="P3766" s="88">
        <f t="shared" si="615"/>
        <v>42644</v>
      </c>
      <c r="Q3766" s="89">
        <f t="shared" si="616"/>
        <v>2016</v>
      </c>
      <c r="R3766" s="89">
        <f t="shared" si="617"/>
        <v>2016</v>
      </c>
      <c r="S3766" s="88" t="str">
        <f>YEAR(Taulukko1[[#This Row],[Alku KK]])&amp;"Q"&amp;ROUNDDOWN((MONTH(Taulukko1[[#This Row],[Alku KK]])-1)/3+1,0)</f>
        <v>2016Q3</v>
      </c>
      <c r="T3766" s="88" t="str">
        <f>YEAR(Taulukko1[[#This Row],[Loppu KK]])&amp;"Q"&amp;ROUNDDOWN((MONTH(Taulukko1[[#This Row],[Loppu KK]])-1)/3+1,0)</f>
        <v>2016Q4</v>
      </c>
      <c r="U3766" s="89">
        <f>IF(COUNT(Taulukko1[[#This Row],[Neuvottelujen alaiset ]])=1,Taulukko1[[#This Row],[Neuvottelujen alaiset ]],Taulukko1[[#This Row],[Vähennystarve]])</f>
        <v>2</v>
      </c>
      <c r="V3766" s="90">
        <f t="shared" si="618"/>
        <v>1</v>
      </c>
      <c r="W3766" s="90">
        <f t="shared" si="619"/>
        <v>1</v>
      </c>
      <c r="X3766" s="90">
        <f t="shared" si="620"/>
        <v>1</v>
      </c>
      <c r="Y3766" s="90" t="b">
        <f>AND(MONTH(Taulukko1[[#This Row],[Alku PVM]] )=6,DAY(Taulukko1[[#This Row],[Alku PVM]] )&gt;19)</f>
        <v>0</v>
      </c>
      <c r="Z3766" s="90" t="b">
        <f>AND(MONTH(Taulukko1[[#This Row],[Loppu PVM]] )=6,DAY(Taulukko1[[#This Row],[Loppu PVM]] )&gt;19)</f>
        <v>0</v>
      </c>
      <c r="AA3766" s="90" t="b">
        <f>OR(MONTH(Taulukko1[[#This Row],[Alku PVM]] )&lt;=5,AND(MONTH(Taulukko1[[#This Row],[Alku PVM]] )=6,DAY(Taulukko1[[#This Row],[Alku PVM]] )&lt;20))</f>
        <v>0</v>
      </c>
      <c r="AB3766" s="90" t="b">
        <f>OR(MONTH(Taulukko1[[#This Row],[Loppu PVM]])&lt;=5,AND(MONTH(Taulukko1[[#This Row],[Loppu PVM]] )=6,DAY(Taulukko1[[#This Row],[Loppu PVM]])&lt;20))</f>
        <v>0</v>
      </c>
      <c r="AC3766" s="90" t="b">
        <f>OR(MONTH(Taulukko1[[#This Row],[Alku PVM]] )&lt;=3,AND(MONTH(Taulukko1[[#This Row],[Alku PVM]] )=3))</f>
        <v>0</v>
      </c>
      <c r="AD3766" s="90" t="b">
        <f>OR(MONTH(Taulukko1[[#This Row],[Loppu PVM]] )&lt;=3,AND(MONTH(Taulukko1[[#This Row],[Loppu PVM]] )=3))</f>
        <v>0</v>
      </c>
      <c r="AE3766" s="90" t="b">
        <f>OR(MONTH(Taulukko1[[#This Row],[Alku PVM]] )&lt;=9,AND(MONTH(Taulukko1[[#This Row],[Alku PVM]] )=9))</f>
        <v>1</v>
      </c>
      <c r="AF3766" s="90" t="b">
        <f>OR(MONTH(Taulukko1[[#This Row],[Loppu PVM]])&lt;=9,AND(MONTH(Taulukko1[[#This Row],[Loppu PVM]] )=9))</f>
        <v>0</v>
      </c>
      <c r="AG3766" s="90" t="b">
        <f>OR(MONTH(Taulukko1[[#This Row],[Alku PVM]] )&lt;=6,AND(MONTH(Taulukko1[[#This Row],[Alku PVM]] )=6))</f>
        <v>0</v>
      </c>
      <c r="AH3766" s="90" t="b">
        <f>OR(MONTH(Taulukko1[[#This Row],[Loppu PVM]])&lt;=6,AND(MONTH(Taulukko1[[#This Row],[Loppu PVM]] )=6))</f>
        <v>0</v>
      </c>
    </row>
    <row r="3767" spans="1:34">
      <c r="A3767" s="25" t="s">
        <v>1500</v>
      </c>
      <c r="B3767" s="26">
        <v>42614</v>
      </c>
      <c r="C3767" s="25" t="s">
        <v>5386</v>
      </c>
      <c r="D3767" s="35"/>
      <c r="E3767" s="27">
        <v>38</v>
      </c>
      <c r="F3767" s="26">
        <v>42667</v>
      </c>
      <c r="G3767" s="33">
        <v>19</v>
      </c>
      <c r="H3767" s="27">
        <v>208</v>
      </c>
      <c r="I3767" s="126">
        <f>INDEX('TOL2008'!B:B,MATCH(A3767,'TOL2008'!A:A,0))</f>
        <v>17120</v>
      </c>
      <c r="J3767" s="133" t="str">
        <f>INDEX(Pääluokka!$H$2:$H$100,MATCH(VALUE(LEFT(Taulukko1[[#This Row],[TOL2008]],2)),Pääluokka!$G$2:$G$100,0))</f>
        <v>Teollisuus</v>
      </c>
      <c r="K3767" s="133" t="str">
        <f>INDEX(Pääluokka!$I$2:$I$100,MATCH(VALUE(LEFT(Taulukko1[[#This Row],[TOL2008]],2)),Pääluokka!$G$2:$G$100,0))</f>
        <v>Teollisuus (C-E)</v>
      </c>
      <c r="L3767" s="41">
        <f t="shared" si="585"/>
        <v>53</v>
      </c>
      <c r="M3767" s="43">
        <f t="shared" si="586"/>
        <v>42614</v>
      </c>
      <c r="N3767" s="43">
        <f t="shared" si="587"/>
        <v>42667</v>
      </c>
      <c r="O3767" s="43">
        <f t="shared" si="614"/>
        <v>42614</v>
      </c>
      <c r="P3767" s="43">
        <f t="shared" si="615"/>
        <v>42644</v>
      </c>
      <c r="Q3767" s="81">
        <f t="shared" si="616"/>
        <v>2016</v>
      </c>
      <c r="R3767" s="81">
        <f t="shared" si="617"/>
        <v>2016</v>
      </c>
      <c r="S3767" s="43" t="str">
        <f>YEAR(Taulukko1[[#This Row],[Alku KK]])&amp;"Q"&amp;ROUNDDOWN((MONTH(Taulukko1[[#This Row],[Alku KK]])-1)/3+1,0)</f>
        <v>2016Q3</v>
      </c>
      <c r="T3767" s="43" t="str">
        <f>YEAR(Taulukko1[[#This Row],[Loppu KK]])&amp;"Q"&amp;ROUNDDOWN((MONTH(Taulukko1[[#This Row],[Loppu KK]])-1)/3+1,0)</f>
        <v>2016Q4</v>
      </c>
      <c r="U3767" s="81">
        <f>IF(COUNT(Taulukko1[[#This Row],[Neuvottelujen alaiset ]])=1,Taulukko1[[#This Row],[Neuvottelujen alaiset ]],Taulukko1[[#This Row],[Vähennystarve]])</f>
        <v>208</v>
      </c>
      <c r="V3767" s="44">
        <f t="shared" si="618"/>
        <v>0.18269230769230768</v>
      </c>
      <c r="W3767" s="44">
        <f t="shared" si="619"/>
        <v>9.1346153846153841E-2</v>
      </c>
      <c r="X3767" s="44">
        <f t="shared" si="620"/>
        <v>0.5</v>
      </c>
      <c r="Y3767" s="44" t="b">
        <f>AND(MONTH(Taulukko1[[#This Row],[Alku PVM]] )=6,DAY(Taulukko1[[#This Row],[Alku PVM]] )&gt;19)</f>
        <v>0</v>
      </c>
      <c r="Z3767" s="44" t="b">
        <f>AND(MONTH(Taulukko1[[#This Row],[Loppu PVM]] )=6,DAY(Taulukko1[[#This Row],[Loppu PVM]] )&gt;19)</f>
        <v>0</v>
      </c>
      <c r="AA3767" s="44" t="b">
        <f>OR(MONTH(Taulukko1[[#This Row],[Alku PVM]] )&lt;=5,AND(MONTH(Taulukko1[[#This Row],[Alku PVM]] )=6,DAY(Taulukko1[[#This Row],[Alku PVM]] )&lt;20))</f>
        <v>0</v>
      </c>
      <c r="AB3767" s="44" t="b">
        <f>OR(MONTH(Taulukko1[[#This Row],[Loppu PVM]])&lt;=5,AND(MONTH(Taulukko1[[#This Row],[Loppu PVM]] )=6,DAY(Taulukko1[[#This Row],[Loppu PVM]])&lt;20))</f>
        <v>0</v>
      </c>
      <c r="AC3767" s="90" t="b">
        <f>OR(MONTH(Taulukko1[[#This Row],[Alku PVM]] )&lt;=3,AND(MONTH(Taulukko1[[#This Row],[Alku PVM]] )=3))</f>
        <v>0</v>
      </c>
      <c r="AD3767" s="44" t="b">
        <f>OR(MONTH(Taulukko1[[#This Row],[Loppu PVM]] )&lt;=3,AND(MONTH(Taulukko1[[#This Row],[Loppu PVM]] )=3))</f>
        <v>0</v>
      </c>
      <c r="AE3767" s="90" t="b">
        <f>OR(MONTH(Taulukko1[[#This Row],[Alku PVM]] )&lt;=9,AND(MONTH(Taulukko1[[#This Row],[Alku PVM]] )=9))</f>
        <v>1</v>
      </c>
      <c r="AF3767" s="90" t="b">
        <f>OR(MONTH(Taulukko1[[#This Row],[Loppu PVM]])&lt;=9,AND(MONTH(Taulukko1[[#This Row],[Loppu PVM]] )=9))</f>
        <v>0</v>
      </c>
      <c r="AG3767" s="90" t="b">
        <f>OR(MONTH(Taulukko1[[#This Row],[Alku PVM]] )&lt;=6,AND(MONTH(Taulukko1[[#This Row],[Alku PVM]] )=6))</f>
        <v>0</v>
      </c>
      <c r="AH3767" s="90" t="b">
        <f>OR(MONTH(Taulukko1[[#This Row],[Loppu PVM]])&lt;=6,AND(MONTH(Taulukko1[[#This Row],[Loppu PVM]] )=6))</f>
        <v>0</v>
      </c>
    </row>
    <row r="3768" spans="1:34">
      <c r="A3768" s="25" t="s">
        <v>3396</v>
      </c>
      <c r="B3768" s="26">
        <v>42604</v>
      </c>
      <c r="C3768" s="25" t="s">
        <v>5387</v>
      </c>
      <c r="D3768" s="35"/>
      <c r="E3768" s="27">
        <v>60</v>
      </c>
      <c r="F3768" s="26"/>
      <c r="G3768" s="33"/>
      <c r="H3768" s="27">
        <v>60</v>
      </c>
      <c r="I3768" s="126">
        <f>INDEX('TOL2008'!B:B,MATCH(A3768,'TOL2008'!A:A,0))</f>
        <v>18120</v>
      </c>
      <c r="J3768" s="133" t="str">
        <f>INDEX(Pääluokka!$H$2:$H$100,MATCH(VALUE(LEFT(Taulukko1[[#This Row],[TOL2008]],2)),Pääluokka!$G$2:$G$100,0))</f>
        <v>Teollisuus</v>
      </c>
      <c r="K3768" s="133" t="str">
        <f>INDEX(Pääluokka!$I$2:$I$100,MATCH(VALUE(LEFT(Taulukko1[[#This Row],[TOL2008]],2)),Pääluokka!$G$2:$G$100,0))</f>
        <v>Teollisuus (C-E)</v>
      </c>
      <c r="L3768" s="41" t="str">
        <f t="shared" si="585"/>
        <v>NA</v>
      </c>
      <c r="M3768" s="43">
        <f t="shared" si="586"/>
        <v>42604</v>
      </c>
      <c r="N3768" s="43">
        <f t="shared" si="587"/>
        <v>42655</v>
      </c>
      <c r="O3768" s="43">
        <f t="shared" si="614"/>
        <v>42583</v>
      </c>
      <c r="P3768" s="43">
        <f t="shared" si="615"/>
        <v>42644</v>
      </c>
      <c r="Q3768" s="81">
        <f t="shared" si="616"/>
        <v>2016</v>
      </c>
      <c r="R3768" s="81">
        <f t="shared" si="617"/>
        <v>2016</v>
      </c>
      <c r="S3768" s="43" t="str">
        <f>YEAR(Taulukko1[[#This Row],[Alku KK]])&amp;"Q"&amp;ROUNDDOWN((MONTH(Taulukko1[[#This Row],[Alku KK]])-1)/3+1,0)</f>
        <v>2016Q3</v>
      </c>
      <c r="T3768" s="43" t="str">
        <f>YEAR(Taulukko1[[#This Row],[Loppu KK]])&amp;"Q"&amp;ROUNDDOWN((MONTH(Taulukko1[[#This Row],[Loppu KK]])-1)/3+1,0)</f>
        <v>2016Q4</v>
      </c>
      <c r="U3768" s="81">
        <f>IF(COUNT(Taulukko1[[#This Row],[Neuvottelujen alaiset ]])=1,Taulukko1[[#This Row],[Neuvottelujen alaiset ]],Taulukko1[[#This Row],[Vähennystarve]])</f>
        <v>60</v>
      </c>
      <c r="V3768" s="44">
        <f t="shared" si="618"/>
        <v>1</v>
      </c>
      <c r="W3768" s="44" t="str">
        <f t="shared" si="619"/>
        <v>NA</v>
      </c>
      <c r="X3768" s="44" t="str">
        <f t="shared" si="620"/>
        <v>NA</v>
      </c>
      <c r="Y3768" s="44" t="b">
        <f>AND(MONTH(Taulukko1[[#This Row],[Alku PVM]] )=6,DAY(Taulukko1[[#This Row],[Alku PVM]] )&gt;19)</f>
        <v>0</v>
      </c>
      <c r="Z3768" s="44" t="b">
        <f>AND(MONTH(Taulukko1[[#This Row],[Loppu PVM]] )=6,DAY(Taulukko1[[#This Row],[Loppu PVM]] )&gt;19)</f>
        <v>0</v>
      </c>
      <c r="AA3768" s="44" t="b">
        <f>OR(MONTH(Taulukko1[[#This Row],[Alku PVM]] )&lt;=5,AND(MONTH(Taulukko1[[#This Row],[Alku PVM]] )=6,DAY(Taulukko1[[#This Row],[Alku PVM]] )&lt;20))</f>
        <v>0</v>
      </c>
      <c r="AB3768" s="44" t="b">
        <f>OR(MONTH(Taulukko1[[#This Row],[Loppu PVM]])&lt;=5,AND(MONTH(Taulukko1[[#This Row],[Loppu PVM]] )=6,DAY(Taulukko1[[#This Row],[Loppu PVM]])&lt;20))</f>
        <v>0</v>
      </c>
      <c r="AC3768" s="90" t="b">
        <f>OR(MONTH(Taulukko1[[#This Row],[Alku PVM]] )&lt;=3,AND(MONTH(Taulukko1[[#This Row],[Alku PVM]] )=3))</f>
        <v>0</v>
      </c>
      <c r="AD3768" s="44" t="b">
        <f>OR(MONTH(Taulukko1[[#This Row],[Loppu PVM]] )&lt;=3,AND(MONTH(Taulukko1[[#This Row],[Loppu PVM]] )=3))</f>
        <v>0</v>
      </c>
      <c r="AE3768" s="90" t="b">
        <f>OR(MONTH(Taulukko1[[#This Row],[Alku PVM]] )&lt;=9,AND(MONTH(Taulukko1[[#This Row],[Alku PVM]] )=9))</f>
        <v>1</v>
      </c>
      <c r="AF3768" s="90" t="b">
        <f>OR(MONTH(Taulukko1[[#This Row],[Loppu PVM]])&lt;=9,AND(MONTH(Taulukko1[[#This Row],[Loppu PVM]] )=9))</f>
        <v>0</v>
      </c>
      <c r="AG3768" s="90" t="b">
        <f>OR(MONTH(Taulukko1[[#This Row],[Alku PVM]] )&lt;=6,AND(MONTH(Taulukko1[[#This Row],[Alku PVM]] )=6))</f>
        <v>0</v>
      </c>
      <c r="AH3768" s="90" t="b">
        <f>OR(MONTH(Taulukko1[[#This Row],[Loppu PVM]])&lt;=6,AND(MONTH(Taulukko1[[#This Row],[Loppu PVM]] )=6))</f>
        <v>0</v>
      </c>
    </row>
    <row r="3769" spans="1:34">
      <c r="A3769" s="25" t="s">
        <v>5388</v>
      </c>
      <c r="B3769" s="26">
        <v>42615</v>
      </c>
      <c r="C3769" s="25" t="s">
        <v>5389</v>
      </c>
      <c r="D3769" s="35"/>
      <c r="E3769" s="27">
        <v>7</v>
      </c>
      <c r="F3769" s="26"/>
      <c r="G3769" s="33"/>
      <c r="H3769" s="27">
        <v>65</v>
      </c>
      <c r="I3769" s="126">
        <f>INDEX('TOL2008'!B:B,MATCH(A3769,'TOL2008'!A:A,0))</f>
        <v>68209</v>
      </c>
      <c r="J3769" s="133" t="str">
        <f>INDEX(Pääluokka!$H$2:$H$100,MATCH(VALUE(LEFT(Taulukko1[[#This Row],[TOL2008]],2)),Pääluokka!$G$2:$G$100,0))</f>
        <v>Kiinteistöalan toiminta</v>
      </c>
      <c r="K3769" s="133" t="str">
        <f>INDEX(Pääluokka!$I$2:$I$100,MATCH(VALUE(LEFT(Taulukko1[[#This Row],[TOL2008]],2)),Pääluokka!$G$2:$G$100,0))</f>
        <v>Palvelualat (G-N, R, S)</v>
      </c>
      <c r="L3769" s="41" t="str">
        <f t="shared" si="585"/>
        <v>NA</v>
      </c>
      <c r="M3769" s="43">
        <f t="shared" si="586"/>
        <v>42615</v>
      </c>
      <c r="N3769" s="43">
        <f t="shared" si="587"/>
        <v>42666</v>
      </c>
      <c r="O3769" s="43">
        <f t="shared" si="614"/>
        <v>42614</v>
      </c>
      <c r="P3769" s="43">
        <f t="shared" si="615"/>
        <v>42644</v>
      </c>
      <c r="Q3769" s="81">
        <f t="shared" si="616"/>
        <v>2016</v>
      </c>
      <c r="R3769" s="81">
        <f t="shared" si="617"/>
        <v>2016</v>
      </c>
      <c r="S3769" s="43" t="str">
        <f>YEAR(Taulukko1[[#This Row],[Alku KK]])&amp;"Q"&amp;ROUNDDOWN((MONTH(Taulukko1[[#This Row],[Alku KK]])-1)/3+1,0)</f>
        <v>2016Q3</v>
      </c>
      <c r="T3769" s="43" t="str">
        <f>YEAR(Taulukko1[[#This Row],[Loppu KK]])&amp;"Q"&amp;ROUNDDOWN((MONTH(Taulukko1[[#This Row],[Loppu KK]])-1)/3+1,0)</f>
        <v>2016Q4</v>
      </c>
      <c r="U3769" s="81">
        <f>IF(COUNT(Taulukko1[[#This Row],[Neuvottelujen alaiset ]])=1,Taulukko1[[#This Row],[Neuvottelujen alaiset ]],Taulukko1[[#This Row],[Vähennystarve]])</f>
        <v>65</v>
      </c>
      <c r="V3769" s="44">
        <f t="shared" si="618"/>
        <v>0.1076923076923077</v>
      </c>
      <c r="W3769" s="44" t="str">
        <f t="shared" si="619"/>
        <v>NA</v>
      </c>
      <c r="X3769" s="44" t="str">
        <f t="shared" si="620"/>
        <v>NA</v>
      </c>
      <c r="Y3769" s="44" t="b">
        <f>AND(MONTH(Taulukko1[[#This Row],[Alku PVM]] )=6,DAY(Taulukko1[[#This Row],[Alku PVM]] )&gt;19)</f>
        <v>0</v>
      </c>
      <c r="Z3769" s="44" t="b">
        <f>AND(MONTH(Taulukko1[[#This Row],[Loppu PVM]] )=6,DAY(Taulukko1[[#This Row],[Loppu PVM]] )&gt;19)</f>
        <v>0</v>
      </c>
      <c r="AA3769" s="44" t="b">
        <f>OR(MONTH(Taulukko1[[#This Row],[Alku PVM]] )&lt;=5,AND(MONTH(Taulukko1[[#This Row],[Alku PVM]] )=6,DAY(Taulukko1[[#This Row],[Alku PVM]] )&lt;20))</f>
        <v>0</v>
      </c>
      <c r="AB3769" s="44" t="b">
        <f>OR(MONTH(Taulukko1[[#This Row],[Loppu PVM]])&lt;=5,AND(MONTH(Taulukko1[[#This Row],[Loppu PVM]] )=6,DAY(Taulukko1[[#This Row],[Loppu PVM]])&lt;20))</f>
        <v>0</v>
      </c>
      <c r="AC3769" s="90" t="b">
        <f>OR(MONTH(Taulukko1[[#This Row],[Alku PVM]] )&lt;=3,AND(MONTH(Taulukko1[[#This Row],[Alku PVM]] )=3))</f>
        <v>0</v>
      </c>
      <c r="AD3769" s="44" t="b">
        <f>OR(MONTH(Taulukko1[[#This Row],[Loppu PVM]] )&lt;=3,AND(MONTH(Taulukko1[[#This Row],[Loppu PVM]] )=3))</f>
        <v>0</v>
      </c>
      <c r="AE3769" s="90" t="b">
        <f>OR(MONTH(Taulukko1[[#This Row],[Alku PVM]] )&lt;=9,AND(MONTH(Taulukko1[[#This Row],[Alku PVM]] )=9))</f>
        <v>1</v>
      </c>
      <c r="AF3769" s="90" t="b">
        <f>OR(MONTH(Taulukko1[[#This Row],[Loppu PVM]])&lt;=9,AND(MONTH(Taulukko1[[#This Row],[Loppu PVM]] )=9))</f>
        <v>0</v>
      </c>
      <c r="AG3769" s="90" t="b">
        <f>OR(MONTH(Taulukko1[[#This Row],[Alku PVM]] )&lt;=6,AND(MONTH(Taulukko1[[#This Row],[Alku PVM]] )=6))</f>
        <v>0</v>
      </c>
      <c r="AH3769" s="90" t="b">
        <f>OR(MONTH(Taulukko1[[#This Row],[Loppu PVM]])&lt;=6,AND(MONTH(Taulukko1[[#This Row],[Loppu PVM]] )=6))</f>
        <v>0</v>
      </c>
    </row>
    <row r="3770" spans="1:34">
      <c r="A3770" s="25" t="s">
        <v>5390</v>
      </c>
      <c r="B3770" s="26">
        <v>42619</v>
      </c>
      <c r="C3770" s="25" t="s">
        <v>1634</v>
      </c>
      <c r="D3770" s="35"/>
      <c r="E3770" s="27">
        <v>10</v>
      </c>
      <c r="F3770" s="26">
        <v>42667</v>
      </c>
      <c r="G3770" s="33">
        <v>5</v>
      </c>
      <c r="H3770" s="27">
        <v>90</v>
      </c>
      <c r="I3770" s="126">
        <f>INDEX('TOL2008'!B:B,MATCH(A3770,'TOL2008'!A:A,0))</f>
        <v>94200</v>
      </c>
      <c r="J3770" s="133" t="str">
        <f>INDEX(Pääluokka!$H$2:$H$100,MATCH(VALUE(LEFT(Taulukko1[[#This Row],[TOL2008]],2)),Pääluokka!$G$2:$G$100,0))</f>
        <v>Muu palvelutoiminta</v>
      </c>
      <c r="K3770" s="133" t="str">
        <f>INDEX(Pääluokka!$I$2:$I$100,MATCH(VALUE(LEFT(Taulukko1[[#This Row],[TOL2008]],2)),Pääluokka!$G$2:$G$100,0))</f>
        <v>Palvelualat (G-N, R, S)</v>
      </c>
      <c r="L3770" s="41">
        <f t="shared" si="585"/>
        <v>48</v>
      </c>
      <c r="M3770" s="43">
        <f t="shared" si="586"/>
        <v>42619</v>
      </c>
      <c r="N3770" s="43">
        <f t="shared" si="587"/>
        <v>42667</v>
      </c>
      <c r="O3770" s="43">
        <f t="shared" si="614"/>
        <v>42614</v>
      </c>
      <c r="P3770" s="43">
        <f t="shared" si="615"/>
        <v>42644</v>
      </c>
      <c r="Q3770" s="81">
        <f t="shared" si="616"/>
        <v>2016</v>
      </c>
      <c r="R3770" s="81">
        <f t="shared" si="617"/>
        <v>2016</v>
      </c>
      <c r="S3770" s="43" t="str">
        <f>YEAR(Taulukko1[[#This Row],[Alku KK]])&amp;"Q"&amp;ROUNDDOWN((MONTH(Taulukko1[[#This Row],[Alku KK]])-1)/3+1,0)</f>
        <v>2016Q3</v>
      </c>
      <c r="T3770" s="43" t="str">
        <f>YEAR(Taulukko1[[#This Row],[Loppu KK]])&amp;"Q"&amp;ROUNDDOWN((MONTH(Taulukko1[[#This Row],[Loppu KK]])-1)/3+1,0)</f>
        <v>2016Q4</v>
      </c>
      <c r="U3770" s="81">
        <f>IF(COUNT(Taulukko1[[#This Row],[Neuvottelujen alaiset ]])=1,Taulukko1[[#This Row],[Neuvottelujen alaiset ]],Taulukko1[[#This Row],[Vähennystarve]])</f>
        <v>90</v>
      </c>
      <c r="V3770" s="44">
        <f t="shared" si="618"/>
        <v>0.1111111111111111</v>
      </c>
      <c r="W3770" s="44">
        <f t="shared" si="619"/>
        <v>5.5555555555555552E-2</v>
      </c>
      <c r="X3770" s="44">
        <f t="shared" si="620"/>
        <v>0.5</v>
      </c>
      <c r="Y3770" s="44" t="b">
        <f>AND(MONTH(Taulukko1[[#This Row],[Alku PVM]] )=6,DAY(Taulukko1[[#This Row],[Alku PVM]] )&gt;19)</f>
        <v>0</v>
      </c>
      <c r="Z3770" s="44" t="b">
        <f>AND(MONTH(Taulukko1[[#This Row],[Loppu PVM]] )=6,DAY(Taulukko1[[#This Row],[Loppu PVM]] )&gt;19)</f>
        <v>0</v>
      </c>
      <c r="AA3770" s="44" t="b">
        <f>OR(MONTH(Taulukko1[[#This Row],[Alku PVM]] )&lt;=5,AND(MONTH(Taulukko1[[#This Row],[Alku PVM]] )=6,DAY(Taulukko1[[#This Row],[Alku PVM]] )&lt;20))</f>
        <v>0</v>
      </c>
      <c r="AB3770" s="44" t="b">
        <f>OR(MONTH(Taulukko1[[#This Row],[Loppu PVM]])&lt;=5,AND(MONTH(Taulukko1[[#This Row],[Loppu PVM]] )=6,DAY(Taulukko1[[#This Row],[Loppu PVM]])&lt;20))</f>
        <v>0</v>
      </c>
      <c r="AC3770" s="90" t="b">
        <f>OR(MONTH(Taulukko1[[#This Row],[Alku PVM]] )&lt;=3,AND(MONTH(Taulukko1[[#This Row],[Alku PVM]] )=3))</f>
        <v>0</v>
      </c>
      <c r="AD3770" s="44" t="b">
        <f>OR(MONTH(Taulukko1[[#This Row],[Loppu PVM]] )&lt;=3,AND(MONTH(Taulukko1[[#This Row],[Loppu PVM]] )=3))</f>
        <v>0</v>
      </c>
      <c r="AE3770" s="90" t="b">
        <f>OR(MONTH(Taulukko1[[#This Row],[Alku PVM]] )&lt;=9,AND(MONTH(Taulukko1[[#This Row],[Alku PVM]] )=9))</f>
        <v>1</v>
      </c>
      <c r="AF3770" s="90" t="b">
        <f>OR(MONTH(Taulukko1[[#This Row],[Loppu PVM]])&lt;=9,AND(MONTH(Taulukko1[[#This Row],[Loppu PVM]] )=9))</f>
        <v>0</v>
      </c>
      <c r="AG3770" s="90" t="b">
        <f>OR(MONTH(Taulukko1[[#This Row],[Alku PVM]] )&lt;=6,AND(MONTH(Taulukko1[[#This Row],[Alku PVM]] )=6))</f>
        <v>0</v>
      </c>
      <c r="AH3770" s="90" t="b">
        <f>OR(MONTH(Taulukko1[[#This Row],[Loppu PVM]])&lt;=6,AND(MONTH(Taulukko1[[#This Row],[Loppu PVM]] )=6))</f>
        <v>0</v>
      </c>
    </row>
    <row r="3771" spans="1:34">
      <c r="A3771" s="82" t="s">
        <v>5394</v>
      </c>
      <c r="B3771" s="83">
        <v>42627</v>
      </c>
      <c r="C3771" s="82" t="s">
        <v>5393</v>
      </c>
      <c r="D3771" s="84"/>
      <c r="E3771" s="85">
        <v>40</v>
      </c>
      <c r="F3771" s="83">
        <v>42707</v>
      </c>
      <c r="G3771" s="86">
        <v>31</v>
      </c>
      <c r="H3771" s="85">
        <v>100</v>
      </c>
      <c r="I3771" s="130">
        <f>INDEX('TOL2008'!B:B,MATCH(A3771,'TOL2008'!A:A,0))</f>
        <v>84122</v>
      </c>
      <c r="J3771" s="131" t="str">
        <f>INDEX(Pääluokka!$H$2:$H$100,MATCH(VALUE(LEFT(Taulukko1[[#This Row],[TOL2008]],2)),Pääluokka!$G$2:$G$100,0))</f>
        <v>Julkinen hallinto ja maanpuolustus; pakollinen sosiaalivakuutus</v>
      </c>
      <c r="K3771" s="131" t="str">
        <f>INDEX(Pääluokka!$I$2:$I$100,MATCH(VALUE(LEFT(Taulukko1[[#This Row],[TOL2008]],2)),Pääluokka!$G$2:$G$100,0))</f>
        <v>Muut toimialat (O-Q, T-X)</v>
      </c>
      <c r="L3771" s="87">
        <f t="shared" si="585"/>
        <v>80</v>
      </c>
      <c r="M3771" s="88">
        <f t="shared" si="586"/>
        <v>42627</v>
      </c>
      <c r="N3771" s="88">
        <f t="shared" si="587"/>
        <v>42707</v>
      </c>
      <c r="O3771" s="88">
        <f t="shared" ref="O3771:O3779" si="621">IFERROR(DATE(YEAR(M3771),MONTH(M3771),1),"NA")</f>
        <v>42614</v>
      </c>
      <c r="P3771" s="88">
        <f t="shared" ref="P3771:P3779" si="622">IFERROR(DATE(YEAR(N3771),MONTH(N3771),1),"NA")</f>
        <v>42705</v>
      </c>
      <c r="Q3771" s="89">
        <f t="shared" ref="Q3771:Q3779" si="623">IFERROR(YEAR(O3771),"NA")</f>
        <v>2016</v>
      </c>
      <c r="R3771" s="89">
        <f t="shared" ref="R3771:R3779" si="624">IFERROR(YEAR(P3771),"NA")</f>
        <v>2016</v>
      </c>
      <c r="S3771" s="88" t="str">
        <f>YEAR(Taulukko1[[#This Row],[Alku KK]])&amp;"Q"&amp;ROUNDDOWN((MONTH(Taulukko1[[#This Row],[Alku KK]])-1)/3+1,0)</f>
        <v>2016Q3</v>
      </c>
      <c r="T3771" s="88" t="str">
        <f>YEAR(Taulukko1[[#This Row],[Loppu KK]])&amp;"Q"&amp;ROUNDDOWN((MONTH(Taulukko1[[#This Row],[Loppu KK]])-1)/3+1,0)</f>
        <v>2016Q4</v>
      </c>
      <c r="U3771" s="89">
        <f>IF(COUNT(Taulukko1[[#This Row],[Neuvottelujen alaiset ]])=1,Taulukko1[[#This Row],[Neuvottelujen alaiset ]],Taulukko1[[#This Row],[Vähennystarve]])</f>
        <v>100</v>
      </c>
      <c r="V3771" s="90">
        <f t="shared" ref="V3771:V3779" si="625">IF(AND(ISNUMBER(E3771),ISNUMBER(H3771)),E3771/H3771,"NA")</f>
        <v>0.4</v>
      </c>
      <c r="W3771" s="90">
        <f t="shared" ref="W3771:W3779" si="626">IF(AND(ISNUMBER(G3771),ISNUMBER(H3771)),G3771/H3771,"NA")</f>
        <v>0.31</v>
      </c>
      <c r="X3771" s="90">
        <f t="shared" ref="X3771:X3779" si="627">IF(AND(ISNUMBER(G3771),ISNUMBER(E3771)),G3771/E3771,"NA")</f>
        <v>0.77500000000000002</v>
      </c>
      <c r="Y3771" s="90" t="b">
        <f>AND(MONTH(Taulukko1[[#This Row],[Alku PVM]] )=6,DAY(Taulukko1[[#This Row],[Alku PVM]] )&gt;19)</f>
        <v>0</v>
      </c>
      <c r="Z3771" s="90" t="b">
        <f>AND(MONTH(Taulukko1[[#This Row],[Loppu PVM]] )=6,DAY(Taulukko1[[#This Row],[Loppu PVM]] )&gt;19)</f>
        <v>0</v>
      </c>
      <c r="AA3771" s="90" t="b">
        <f>OR(MONTH(Taulukko1[[#This Row],[Alku PVM]] )&lt;=5,AND(MONTH(Taulukko1[[#This Row],[Alku PVM]] )=6,DAY(Taulukko1[[#This Row],[Alku PVM]] )&lt;20))</f>
        <v>0</v>
      </c>
      <c r="AB3771" s="90" t="b">
        <f>OR(MONTH(Taulukko1[[#This Row],[Loppu PVM]])&lt;=5,AND(MONTH(Taulukko1[[#This Row],[Loppu PVM]] )=6,DAY(Taulukko1[[#This Row],[Loppu PVM]])&lt;20))</f>
        <v>0</v>
      </c>
      <c r="AC3771" s="90" t="b">
        <f>OR(MONTH(Taulukko1[[#This Row],[Alku PVM]] )&lt;=3,AND(MONTH(Taulukko1[[#This Row],[Alku PVM]] )=3))</f>
        <v>0</v>
      </c>
      <c r="AD3771" s="90" t="b">
        <f>OR(MONTH(Taulukko1[[#This Row],[Loppu PVM]] )&lt;=3,AND(MONTH(Taulukko1[[#This Row],[Loppu PVM]] )=3))</f>
        <v>0</v>
      </c>
      <c r="AE3771" s="90" t="b">
        <f>OR(MONTH(Taulukko1[[#This Row],[Alku PVM]] )&lt;=9,AND(MONTH(Taulukko1[[#This Row],[Alku PVM]] )=9))</f>
        <v>1</v>
      </c>
      <c r="AF3771" s="90" t="b">
        <f>OR(MONTH(Taulukko1[[#This Row],[Loppu PVM]])&lt;=9,AND(MONTH(Taulukko1[[#This Row],[Loppu PVM]] )=9))</f>
        <v>0</v>
      </c>
      <c r="AG3771" s="90" t="b">
        <f>OR(MONTH(Taulukko1[[#This Row],[Alku PVM]] )&lt;=6,AND(MONTH(Taulukko1[[#This Row],[Alku PVM]] )=6))</f>
        <v>0</v>
      </c>
      <c r="AH3771" s="90" t="b">
        <f>OR(MONTH(Taulukko1[[#This Row],[Loppu PVM]])&lt;=6,AND(MONTH(Taulukko1[[#This Row],[Loppu PVM]] )=6))</f>
        <v>0</v>
      </c>
    </row>
    <row r="3772" spans="1:34">
      <c r="A3772" s="82" t="s">
        <v>2381</v>
      </c>
      <c r="B3772" s="83">
        <v>42619</v>
      </c>
      <c r="C3772" s="82" t="s">
        <v>5457</v>
      </c>
      <c r="D3772" s="84"/>
      <c r="E3772" s="85">
        <v>50</v>
      </c>
      <c r="F3772" s="83">
        <v>42654</v>
      </c>
      <c r="G3772" s="86">
        <v>38</v>
      </c>
      <c r="H3772" s="85">
        <v>200</v>
      </c>
      <c r="I3772" s="130">
        <f>INDEX('TOL2008'!B:B,MATCH(A3772,'TOL2008'!A:A,0))</f>
        <v>47192</v>
      </c>
      <c r="J3772" s="131" t="str">
        <f>INDEX(Pääluokka!$H$2:$H$100,MATCH(VALUE(LEFT(Taulukko1[[#This Row],[TOL2008]],2)),Pääluokka!$G$2:$G$100,0))</f>
        <v>Tukku- ja vähittäiskauppa; moottoriajoneuvojen ja moottoripyörien korjaus</v>
      </c>
      <c r="K3772" s="131" t="str">
        <f>INDEX(Pääluokka!$I$2:$I$100,MATCH(VALUE(LEFT(Taulukko1[[#This Row],[TOL2008]],2)),Pääluokka!$G$2:$G$100,0))</f>
        <v>Palvelualat (G-N, R, S)</v>
      </c>
      <c r="L3772" s="87">
        <f t="shared" si="585"/>
        <v>35</v>
      </c>
      <c r="M3772" s="88">
        <f t="shared" si="586"/>
        <v>42619</v>
      </c>
      <c r="N3772" s="88">
        <f t="shared" si="587"/>
        <v>42654</v>
      </c>
      <c r="O3772" s="88">
        <f t="shared" si="621"/>
        <v>42614</v>
      </c>
      <c r="P3772" s="88">
        <f t="shared" si="622"/>
        <v>42644</v>
      </c>
      <c r="Q3772" s="89">
        <f t="shared" si="623"/>
        <v>2016</v>
      </c>
      <c r="R3772" s="89">
        <f t="shared" si="624"/>
        <v>2016</v>
      </c>
      <c r="S3772" s="88" t="str">
        <f>YEAR(Taulukko1[[#This Row],[Alku KK]])&amp;"Q"&amp;ROUNDDOWN((MONTH(Taulukko1[[#This Row],[Alku KK]])-1)/3+1,0)</f>
        <v>2016Q3</v>
      </c>
      <c r="T3772" s="88" t="str">
        <f>YEAR(Taulukko1[[#This Row],[Loppu KK]])&amp;"Q"&amp;ROUNDDOWN((MONTH(Taulukko1[[#This Row],[Loppu KK]])-1)/3+1,0)</f>
        <v>2016Q4</v>
      </c>
      <c r="U3772" s="89">
        <f>IF(COUNT(Taulukko1[[#This Row],[Neuvottelujen alaiset ]])=1,Taulukko1[[#This Row],[Neuvottelujen alaiset ]],Taulukko1[[#This Row],[Vähennystarve]])</f>
        <v>200</v>
      </c>
      <c r="V3772" s="90">
        <f t="shared" si="625"/>
        <v>0.25</v>
      </c>
      <c r="W3772" s="90">
        <f t="shared" si="626"/>
        <v>0.19</v>
      </c>
      <c r="X3772" s="90">
        <f t="shared" si="627"/>
        <v>0.76</v>
      </c>
      <c r="Y3772" s="90" t="b">
        <f>AND(MONTH(Taulukko1[[#This Row],[Alku PVM]] )=6,DAY(Taulukko1[[#This Row],[Alku PVM]] )&gt;19)</f>
        <v>0</v>
      </c>
      <c r="Z3772" s="90" t="b">
        <f>AND(MONTH(Taulukko1[[#This Row],[Loppu PVM]] )=6,DAY(Taulukko1[[#This Row],[Loppu PVM]] )&gt;19)</f>
        <v>0</v>
      </c>
      <c r="AA3772" s="90" t="b">
        <f>OR(MONTH(Taulukko1[[#This Row],[Alku PVM]] )&lt;=5,AND(MONTH(Taulukko1[[#This Row],[Alku PVM]] )=6,DAY(Taulukko1[[#This Row],[Alku PVM]] )&lt;20))</f>
        <v>0</v>
      </c>
      <c r="AB3772" s="90" t="b">
        <f>OR(MONTH(Taulukko1[[#This Row],[Loppu PVM]])&lt;=5,AND(MONTH(Taulukko1[[#This Row],[Loppu PVM]] )=6,DAY(Taulukko1[[#This Row],[Loppu PVM]])&lt;20))</f>
        <v>0</v>
      </c>
      <c r="AC3772" s="90" t="b">
        <f>OR(MONTH(Taulukko1[[#This Row],[Alku PVM]] )&lt;=3,AND(MONTH(Taulukko1[[#This Row],[Alku PVM]] )=3))</f>
        <v>0</v>
      </c>
      <c r="AD3772" s="90" t="b">
        <f>OR(MONTH(Taulukko1[[#This Row],[Loppu PVM]] )&lt;=3,AND(MONTH(Taulukko1[[#This Row],[Loppu PVM]] )=3))</f>
        <v>0</v>
      </c>
      <c r="AE3772" s="90" t="b">
        <f>OR(MONTH(Taulukko1[[#This Row],[Alku PVM]] )&lt;=9,AND(MONTH(Taulukko1[[#This Row],[Alku PVM]] )=9))</f>
        <v>1</v>
      </c>
      <c r="AF3772" s="90" t="b">
        <f>OR(MONTH(Taulukko1[[#This Row],[Loppu PVM]])&lt;=9,AND(MONTH(Taulukko1[[#This Row],[Loppu PVM]] )=9))</f>
        <v>0</v>
      </c>
      <c r="AG3772" s="90" t="b">
        <f>OR(MONTH(Taulukko1[[#This Row],[Alku PVM]] )&lt;=6,AND(MONTH(Taulukko1[[#This Row],[Alku PVM]] )=6))</f>
        <v>0</v>
      </c>
      <c r="AH3772" s="90" t="b">
        <f>OR(MONTH(Taulukko1[[#This Row],[Loppu PVM]])&lt;=6,AND(MONTH(Taulukko1[[#This Row],[Loppu PVM]] )=6))</f>
        <v>0</v>
      </c>
    </row>
    <row r="3773" spans="1:34">
      <c r="A3773" s="82" t="s">
        <v>5391</v>
      </c>
      <c r="B3773" s="83"/>
      <c r="C3773" s="82" t="s">
        <v>5392</v>
      </c>
      <c r="D3773" s="84"/>
      <c r="E3773" s="85"/>
      <c r="F3773" s="83">
        <v>42619</v>
      </c>
      <c r="G3773" s="86">
        <v>9</v>
      </c>
      <c r="H3773" s="85">
        <v>9</v>
      </c>
      <c r="I3773" s="130">
        <f>INDEX('TOL2008'!B:B,MATCH(A3773,'TOL2008'!A:A,0))</f>
        <v>88999</v>
      </c>
      <c r="J3773" s="131" t="str">
        <f>INDEX(Pääluokka!$H$2:$H$100,MATCH(VALUE(LEFT(Taulukko1[[#This Row],[TOL2008]],2)),Pääluokka!$G$2:$G$100,0))</f>
        <v>Terveys- ja sosiaalipalvelut</v>
      </c>
      <c r="K3773" s="131" t="str">
        <f>INDEX(Pääluokka!$I$2:$I$100,MATCH(VALUE(LEFT(Taulukko1[[#This Row],[TOL2008]],2)),Pääluokka!$G$2:$G$100,0))</f>
        <v>Muut toimialat (O-Q, T-X)</v>
      </c>
      <c r="L3773" s="87" t="str">
        <f t="shared" si="585"/>
        <v>NA</v>
      </c>
      <c r="M3773" s="88">
        <f t="shared" si="586"/>
        <v>42568</v>
      </c>
      <c r="N3773" s="88">
        <f t="shared" si="587"/>
        <v>42619</v>
      </c>
      <c r="O3773" s="88">
        <f t="shared" si="621"/>
        <v>42552</v>
      </c>
      <c r="P3773" s="88">
        <f t="shared" si="622"/>
        <v>42614</v>
      </c>
      <c r="Q3773" s="89">
        <f t="shared" si="623"/>
        <v>2016</v>
      </c>
      <c r="R3773" s="89">
        <f t="shared" si="624"/>
        <v>2016</v>
      </c>
      <c r="S3773" s="88" t="str">
        <f>YEAR(Taulukko1[[#This Row],[Alku KK]])&amp;"Q"&amp;ROUNDDOWN((MONTH(Taulukko1[[#This Row],[Alku KK]])-1)/3+1,0)</f>
        <v>2016Q3</v>
      </c>
      <c r="T3773" s="88" t="str">
        <f>YEAR(Taulukko1[[#This Row],[Loppu KK]])&amp;"Q"&amp;ROUNDDOWN((MONTH(Taulukko1[[#This Row],[Loppu KK]])-1)/3+1,0)</f>
        <v>2016Q3</v>
      </c>
      <c r="U3773" s="89">
        <v>9</v>
      </c>
      <c r="V3773" s="90" t="str">
        <f t="shared" si="625"/>
        <v>NA</v>
      </c>
      <c r="W3773" s="90">
        <f t="shared" si="626"/>
        <v>1</v>
      </c>
      <c r="X3773" s="90" t="str">
        <f t="shared" si="627"/>
        <v>NA</v>
      </c>
      <c r="Y3773" s="90" t="b">
        <f>AND(MONTH(Taulukko1[[#This Row],[Alku PVM]] )=6,DAY(Taulukko1[[#This Row],[Alku PVM]] )&gt;19)</f>
        <v>0</v>
      </c>
      <c r="Z3773" s="90" t="b">
        <f>AND(MONTH(Taulukko1[[#This Row],[Loppu PVM]] )=6,DAY(Taulukko1[[#This Row],[Loppu PVM]] )&gt;19)</f>
        <v>0</v>
      </c>
      <c r="AA3773" s="90" t="b">
        <f>OR(MONTH(Taulukko1[[#This Row],[Alku PVM]] )&lt;=5,AND(MONTH(Taulukko1[[#This Row],[Alku PVM]] )=6,DAY(Taulukko1[[#This Row],[Alku PVM]] )&lt;20))</f>
        <v>0</v>
      </c>
      <c r="AB3773" s="90" t="b">
        <f>OR(MONTH(Taulukko1[[#This Row],[Loppu PVM]])&lt;=5,AND(MONTH(Taulukko1[[#This Row],[Loppu PVM]] )=6,DAY(Taulukko1[[#This Row],[Loppu PVM]])&lt;20))</f>
        <v>0</v>
      </c>
      <c r="AC3773" s="90" t="b">
        <f>OR(MONTH(Taulukko1[[#This Row],[Alku PVM]] )&lt;=3,AND(MONTH(Taulukko1[[#This Row],[Alku PVM]] )=3))</f>
        <v>0</v>
      </c>
      <c r="AD3773" s="90" t="b">
        <f>OR(MONTH(Taulukko1[[#This Row],[Loppu PVM]] )&lt;=3,AND(MONTH(Taulukko1[[#This Row],[Loppu PVM]] )=3))</f>
        <v>0</v>
      </c>
      <c r="AE3773" s="90" t="b">
        <f>OR(MONTH(Taulukko1[[#This Row],[Alku PVM]] )&lt;=9,AND(MONTH(Taulukko1[[#This Row],[Alku PVM]] )=9))</f>
        <v>1</v>
      </c>
      <c r="AF3773" s="90" t="b">
        <f>OR(MONTH(Taulukko1[[#This Row],[Loppu PVM]])&lt;=9,AND(MONTH(Taulukko1[[#This Row],[Loppu PVM]] )=9))</f>
        <v>1</v>
      </c>
      <c r="AG3773" s="90" t="b">
        <f>OR(MONTH(Taulukko1[[#This Row],[Alku PVM]] )&lt;=6,AND(MONTH(Taulukko1[[#This Row],[Alku PVM]] )=6))</f>
        <v>0</v>
      </c>
      <c r="AH3773" s="90" t="b">
        <f>OR(MONTH(Taulukko1[[#This Row],[Loppu PVM]])&lt;=6,AND(MONTH(Taulukko1[[#This Row],[Loppu PVM]] )=6))</f>
        <v>0</v>
      </c>
    </row>
    <row r="3774" spans="1:34">
      <c r="A3774" s="25" t="s">
        <v>4560</v>
      </c>
      <c r="B3774" s="26"/>
      <c r="C3774" s="25" t="s">
        <v>5395</v>
      </c>
      <c r="D3774" s="35"/>
      <c r="E3774" s="27"/>
      <c r="F3774" s="26">
        <v>42620</v>
      </c>
      <c r="G3774" s="33">
        <v>34</v>
      </c>
      <c r="H3774" s="27">
        <v>34</v>
      </c>
      <c r="I3774" s="126">
        <f>INDEX('TOL2008'!B:B,MATCH(A3774,'TOL2008'!A:A,0))</f>
        <v>53100</v>
      </c>
      <c r="J3774" s="133" t="str">
        <f>INDEX(Pääluokka!$H$2:$H$100,MATCH(VALUE(LEFT(Taulukko1[[#This Row],[TOL2008]],2)),Pääluokka!$G$2:$G$100,0))</f>
        <v>Kuljetus ja varastointi</v>
      </c>
      <c r="K3774" s="133" t="str">
        <f>INDEX(Pääluokka!$I$2:$I$100,MATCH(VALUE(LEFT(Taulukko1[[#This Row],[TOL2008]],2)),Pääluokka!$G$2:$G$100,0))</f>
        <v>Palvelualat (G-N, R, S)</v>
      </c>
      <c r="L3774" s="41" t="str">
        <f t="shared" si="585"/>
        <v>NA</v>
      </c>
      <c r="M3774" s="43">
        <f t="shared" si="586"/>
        <v>42569</v>
      </c>
      <c r="N3774" s="43">
        <f t="shared" si="587"/>
        <v>42620</v>
      </c>
      <c r="O3774" s="43">
        <f t="shared" si="621"/>
        <v>42552</v>
      </c>
      <c r="P3774" s="43">
        <f t="shared" si="622"/>
        <v>42614</v>
      </c>
      <c r="Q3774" s="81">
        <f t="shared" si="623"/>
        <v>2016</v>
      </c>
      <c r="R3774" s="81">
        <f t="shared" si="624"/>
        <v>2016</v>
      </c>
      <c r="S3774" s="43" t="str">
        <f>YEAR(Taulukko1[[#This Row],[Alku KK]])&amp;"Q"&amp;ROUNDDOWN((MONTH(Taulukko1[[#This Row],[Alku KK]])-1)/3+1,0)</f>
        <v>2016Q3</v>
      </c>
      <c r="T3774" s="43" t="str">
        <f>YEAR(Taulukko1[[#This Row],[Loppu KK]])&amp;"Q"&amp;ROUNDDOWN((MONTH(Taulukko1[[#This Row],[Loppu KK]])-1)/3+1,0)</f>
        <v>2016Q3</v>
      </c>
      <c r="U3774" s="81">
        <v>34</v>
      </c>
      <c r="V3774" s="44" t="str">
        <f t="shared" si="625"/>
        <v>NA</v>
      </c>
      <c r="W3774" s="44">
        <f t="shared" si="626"/>
        <v>1</v>
      </c>
      <c r="X3774" s="44" t="str">
        <f t="shared" si="627"/>
        <v>NA</v>
      </c>
      <c r="Y3774" s="44" t="b">
        <f>AND(MONTH(Taulukko1[[#This Row],[Alku PVM]] )=6,DAY(Taulukko1[[#This Row],[Alku PVM]] )&gt;19)</f>
        <v>0</v>
      </c>
      <c r="Z3774" s="44" t="b">
        <f>AND(MONTH(Taulukko1[[#This Row],[Loppu PVM]] )=6,DAY(Taulukko1[[#This Row],[Loppu PVM]] )&gt;19)</f>
        <v>0</v>
      </c>
      <c r="AA3774" s="44" t="b">
        <f>OR(MONTH(Taulukko1[[#This Row],[Alku PVM]] )&lt;=5,AND(MONTH(Taulukko1[[#This Row],[Alku PVM]] )=6,DAY(Taulukko1[[#This Row],[Alku PVM]] )&lt;20))</f>
        <v>0</v>
      </c>
      <c r="AB3774" s="44" t="b">
        <f>OR(MONTH(Taulukko1[[#This Row],[Loppu PVM]])&lt;=5,AND(MONTH(Taulukko1[[#This Row],[Loppu PVM]] )=6,DAY(Taulukko1[[#This Row],[Loppu PVM]])&lt;20))</f>
        <v>0</v>
      </c>
      <c r="AC3774" s="90" t="b">
        <f>OR(MONTH(Taulukko1[[#This Row],[Alku PVM]] )&lt;=3,AND(MONTH(Taulukko1[[#This Row],[Alku PVM]] )=3))</f>
        <v>0</v>
      </c>
      <c r="AD3774" s="44" t="b">
        <f>OR(MONTH(Taulukko1[[#This Row],[Loppu PVM]] )&lt;=3,AND(MONTH(Taulukko1[[#This Row],[Loppu PVM]] )=3))</f>
        <v>0</v>
      </c>
      <c r="AE3774" s="90" t="b">
        <f>OR(MONTH(Taulukko1[[#This Row],[Alku PVM]] )&lt;=9,AND(MONTH(Taulukko1[[#This Row],[Alku PVM]] )=9))</f>
        <v>1</v>
      </c>
      <c r="AF3774" s="90" t="b">
        <f>OR(MONTH(Taulukko1[[#This Row],[Loppu PVM]])&lt;=9,AND(MONTH(Taulukko1[[#This Row],[Loppu PVM]] )=9))</f>
        <v>1</v>
      </c>
      <c r="AG3774" s="90" t="b">
        <f>OR(MONTH(Taulukko1[[#This Row],[Alku PVM]] )&lt;=6,AND(MONTH(Taulukko1[[#This Row],[Alku PVM]] )=6))</f>
        <v>0</v>
      </c>
      <c r="AH3774" s="90" t="b">
        <f>OR(MONTH(Taulukko1[[#This Row],[Loppu PVM]])&lt;=6,AND(MONTH(Taulukko1[[#This Row],[Loppu PVM]] )=6))</f>
        <v>0</v>
      </c>
    </row>
    <row r="3775" spans="1:34">
      <c r="A3775" s="25" t="s">
        <v>193</v>
      </c>
      <c r="B3775" s="26">
        <v>42620</v>
      </c>
      <c r="C3775" s="25" t="s">
        <v>5396</v>
      </c>
      <c r="D3775" s="35"/>
      <c r="E3775" s="27"/>
      <c r="F3775" s="26">
        <v>42712</v>
      </c>
      <c r="G3775" s="33"/>
      <c r="H3775" s="27"/>
      <c r="I3775" s="126">
        <f>INDEX('TOL2008'!B:B,MATCH(A3775,'TOL2008'!A:A,0))</f>
        <v>47111</v>
      </c>
      <c r="J3775" s="133" t="str">
        <f>INDEX(Pääluokka!$H$2:$H$100,MATCH(VALUE(LEFT(Taulukko1[[#This Row],[TOL2008]],2)),Pääluokka!$G$2:$G$100,0))</f>
        <v>Tukku- ja vähittäiskauppa; moottoriajoneuvojen ja moottoripyörien korjaus</v>
      </c>
      <c r="K3775" s="133" t="str">
        <f>INDEX(Pääluokka!$I$2:$I$100,MATCH(VALUE(LEFT(Taulukko1[[#This Row],[TOL2008]],2)),Pääluokka!$G$2:$G$100,0))</f>
        <v>Palvelualat (G-N, R, S)</v>
      </c>
      <c r="L3775" s="41">
        <f t="shared" si="585"/>
        <v>92</v>
      </c>
      <c r="M3775" s="43">
        <f t="shared" si="586"/>
        <v>42620</v>
      </c>
      <c r="N3775" s="43">
        <f t="shared" si="587"/>
        <v>42712</v>
      </c>
      <c r="O3775" s="43">
        <f t="shared" si="621"/>
        <v>42614</v>
      </c>
      <c r="P3775" s="43">
        <f t="shared" si="622"/>
        <v>42705</v>
      </c>
      <c r="Q3775" s="81">
        <f t="shared" si="623"/>
        <v>2016</v>
      </c>
      <c r="R3775" s="81">
        <f t="shared" si="624"/>
        <v>2016</v>
      </c>
      <c r="S3775" s="43" t="str">
        <f>YEAR(Taulukko1[[#This Row],[Alku KK]])&amp;"Q"&amp;ROUNDDOWN((MONTH(Taulukko1[[#This Row],[Alku KK]])-1)/3+1,0)</f>
        <v>2016Q3</v>
      </c>
      <c r="T3775" s="43" t="str">
        <f>YEAR(Taulukko1[[#This Row],[Loppu KK]])&amp;"Q"&amp;ROUNDDOWN((MONTH(Taulukko1[[#This Row],[Loppu KK]])-1)/3+1,0)</f>
        <v>2016Q4</v>
      </c>
      <c r="U3775" s="81">
        <f>IF(COUNT(Taulukko1[[#This Row],[Neuvottelujen alaiset ]])=1,Taulukko1[[#This Row],[Neuvottelujen alaiset ]],Taulukko1[[#This Row],[Vähennystarve]])</f>
        <v>0</v>
      </c>
      <c r="V3775" s="44" t="str">
        <f t="shared" si="625"/>
        <v>NA</v>
      </c>
      <c r="W3775" s="44" t="str">
        <f t="shared" si="626"/>
        <v>NA</v>
      </c>
      <c r="X3775" s="44" t="str">
        <f t="shared" si="627"/>
        <v>NA</v>
      </c>
      <c r="Y3775" s="44" t="b">
        <f>AND(MONTH(Taulukko1[[#This Row],[Alku PVM]] )=6,DAY(Taulukko1[[#This Row],[Alku PVM]] )&gt;19)</f>
        <v>0</v>
      </c>
      <c r="Z3775" s="44" t="b">
        <f>AND(MONTH(Taulukko1[[#This Row],[Loppu PVM]] )=6,DAY(Taulukko1[[#This Row],[Loppu PVM]] )&gt;19)</f>
        <v>0</v>
      </c>
      <c r="AA3775" s="44" t="b">
        <f>OR(MONTH(Taulukko1[[#This Row],[Alku PVM]] )&lt;=5,AND(MONTH(Taulukko1[[#This Row],[Alku PVM]] )=6,DAY(Taulukko1[[#This Row],[Alku PVM]] )&lt;20))</f>
        <v>0</v>
      </c>
      <c r="AB3775" s="44" t="b">
        <f>OR(MONTH(Taulukko1[[#This Row],[Loppu PVM]])&lt;=5,AND(MONTH(Taulukko1[[#This Row],[Loppu PVM]] )=6,DAY(Taulukko1[[#This Row],[Loppu PVM]])&lt;20))</f>
        <v>0</v>
      </c>
      <c r="AC3775" s="90" t="b">
        <f>OR(MONTH(Taulukko1[[#This Row],[Alku PVM]] )&lt;=3,AND(MONTH(Taulukko1[[#This Row],[Alku PVM]] )=3))</f>
        <v>0</v>
      </c>
      <c r="AD3775" s="44" t="b">
        <f>OR(MONTH(Taulukko1[[#This Row],[Loppu PVM]] )&lt;=3,AND(MONTH(Taulukko1[[#This Row],[Loppu PVM]] )=3))</f>
        <v>0</v>
      </c>
      <c r="AE3775" s="90" t="b">
        <f>OR(MONTH(Taulukko1[[#This Row],[Alku PVM]] )&lt;=9,AND(MONTH(Taulukko1[[#This Row],[Alku PVM]] )=9))</f>
        <v>1</v>
      </c>
      <c r="AF3775" s="90" t="b">
        <f>OR(MONTH(Taulukko1[[#This Row],[Loppu PVM]])&lt;=9,AND(MONTH(Taulukko1[[#This Row],[Loppu PVM]] )=9))</f>
        <v>0</v>
      </c>
      <c r="AG3775" s="90" t="b">
        <f>OR(MONTH(Taulukko1[[#This Row],[Alku PVM]] )&lt;=6,AND(MONTH(Taulukko1[[#This Row],[Alku PVM]] )=6))</f>
        <v>0</v>
      </c>
      <c r="AH3775" s="90" t="b">
        <f>OR(MONTH(Taulukko1[[#This Row],[Loppu PVM]])&lt;=6,AND(MONTH(Taulukko1[[#This Row],[Loppu PVM]] )=6))</f>
        <v>0</v>
      </c>
    </row>
    <row r="3776" spans="1:34">
      <c r="A3776" s="25" t="s">
        <v>5397</v>
      </c>
      <c r="B3776" s="26">
        <v>42620</v>
      </c>
      <c r="C3776" s="25" t="s">
        <v>5522</v>
      </c>
      <c r="D3776" s="35"/>
      <c r="E3776" s="27">
        <v>25</v>
      </c>
      <c r="F3776" s="26">
        <v>42684</v>
      </c>
      <c r="G3776" s="33">
        <v>22</v>
      </c>
      <c r="H3776" s="27">
        <v>195</v>
      </c>
      <c r="I3776" s="126">
        <f>INDEX('TOL2008'!B:B,MATCH(A3776,'TOL2008'!A:A,0))</f>
        <v>64190</v>
      </c>
      <c r="J3776" s="133" t="str">
        <f>INDEX(Pääluokka!$H$2:$H$100,MATCH(VALUE(LEFT(Taulukko1[[#This Row],[TOL2008]],2)),Pääluokka!$G$2:$G$100,0))</f>
        <v>Rahoitus- ja vakuutustoiminta</v>
      </c>
      <c r="K3776" s="133" t="str">
        <f>INDEX(Pääluokka!$I$2:$I$100,MATCH(VALUE(LEFT(Taulukko1[[#This Row],[TOL2008]],2)),Pääluokka!$G$2:$G$100,0))</f>
        <v>Palvelualat (G-N, R, S)</v>
      </c>
      <c r="L3776" s="41">
        <f t="shared" si="585"/>
        <v>64</v>
      </c>
      <c r="M3776" s="43">
        <f t="shared" si="586"/>
        <v>42620</v>
      </c>
      <c r="N3776" s="43">
        <f t="shared" si="587"/>
        <v>42684</v>
      </c>
      <c r="O3776" s="43">
        <f t="shared" si="621"/>
        <v>42614</v>
      </c>
      <c r="P3776" s="43">
        <f t="shared" si="622"/>
        <v>42675</v>
      </c>
      <c r="Q3776" s="81">
        <f t="shared" si="623"/>
        <v>2016</v>
      </c>
      <c r="R3776" s="81">
        <f t="shared" si="624"/>
        <v>2016</v>
      </c>
      <c r="S3776" s="43" t="str">
        <f>YEAR(Taulukko1[[#This Row],[Alku KK]])&amp;"Q"&amp;ROUNDDOWN((MONTH(Taulukko1[[#This Row],[Alku KK]])-1)/3+1,0)</f>
        <v>2016Q3</v>
      </c>
      <c r="T3776" s="43" t="str">
        <f>YEAR(Taulukko1[[#This Row],[Loppu KK]])&amp;"Q"&amp;ROUNDDOWN((MONTH(Taulukko1[[#This Row],[Loppu KK]])-1)/3+1,0)</f>
        <v>2016Q4</v>
      </c>
      <c r="U3776" s="81">
        <f>IF(COUNT(Taulukko1[[#This Row],[Neuvottelujen alaiset ]])=1,Taulukko1[[#This Row],[Neuvottelujen alaiset ]],Taulukko1[[#This Row],[Vähennystarve]])</f>
        <v>195</v>
      </c>
      <c r="V3776" s="44">
        <f t="shared" si="625"/>
        <v>0.12820512820512819</v>
      </c>
      <c r="W3776" s="44">
        <f t="shared" si="626"/>
        <v>0.11282051282051282</v>
      </c>
      <c r="X3776" s="44">
        <f t="shared" si="627"/>
        <v>0.88</v>
      </c>
      <c r="Y3776" s="44" t="b">
        <f>AND(MONTH(Taulukko1[[#This Row],[Alku PVM]] )=6,DAY(Taulukko1[[#This Row],[Alku PVM]] )&gt;19)</f>
        <v>0</v>
      </c>
      <c r="Z3776" s="44" t="b">
        <f>AND(MONTH(Taulukko1[[#This Row],[Loppu PVM]] )=6,DAY(Taulukko1[[#This Row],[Loppu PVM]] )&gt;19)</f>
        <v>0</v>
      </c>
      <c r="AA3776" s="44" t="b">
        <f>OR(MONTH(Taulukko1[[#This Row],[Alku PVM]] )&lt;=5,AND(MONTH(Taulukko1[[#This Row],[Alku PVM]] )=6,DAY(Taulukko1[[#This Row],[Alku PVM]] )&lt;20))</f>
        <v>0</v>
      </c>
      <c r="AB3776" s="44" t="b">
        <f>OR(MONTH(Taulukko1[[#This Row],[Loppu PVM]])&lt;=5,AND(MONTH(Taulukko1[[#This Row],[Loppu PVM]] )=6,DAY(Taulukko1[[#This Row],[Loppu PVM]])&lt;20))</f>
        <v>0</v>
      </c>
      <c r="AC3776" s="90" t="b">
        <f>OR(MONTH(Taulukko1[[#This Row],[Alku PVM]] )&lt;=3,AND(MONTH(Taulukko1[[#This Row],[Alku PVM]] )=3))</f>
        <v>0</v>
      </c>
      <c r="AD3776" s="44" t="b">
        <f>OR(MONTH(Taulukko1[[#This Row],[Loppu PVM]] )&lt;=3,AND(MONTH(Taulukko1[[#This Row],[Loppu PVM]] )=3))</f>
        <v>0</v>
      </c>
      <c r="AE3776" s="90" t="b">
        <f>OR(MONTH(Taulukko1[[#This Row],[Alku PVM]] )&lt;=9,AND(MONTH(Taulukko1[[#This Row],[Alku PVM]] )=9))</f>
        <v>1</v>
      </c>
      <c r="AF3776" s="90" t="b">
        <f>OR(MONTH(Taulukko1[[#This Row],[Loppu PVM]])&lt;=9,AND(MONTH(Taulukko1[[#This Row],[Loppu PVM]] )=9))</f>
        <v>0</v>
      </c>
      <c r="AG3776" s="90" t="b">
        <f>OR(MONTH(Taulukko1[[#This Row],[Alku PVM]] )&lt;=6,AND(MONTH(Taulukko1[[#This Row],[Alku PVM]] )=6))</f>
        <v>0</v>
      </c>
      <c r="AH3776" s="90" t="b">
        <f>OR(MONTH(Taulukko1[[#This Row],[Loppu PVM]])&lt;=6,AND(MONTH(Taulukko1[[#This Row],[Loppu PVM]] )=6))</f>
        <v>0</v>
      </c>
    </row>
    <row r="3777" spans="1:34">
      <c r="A3777" s="25" t="s">
        <v>5398</v>
      </c>
      <c r="B3777" s="26">
        <v>42621</v>
      </c>
      <c r="C3777" s="25" t="s">
        <v>5399</v>
      </c>
      <c r="D3777" s="35"/>
      <c r="E3777" s="27">
        <v>9</v>
      </c>
      <c r="F3777" s="26">
        <v>42642</v>
      </c>
      <c r="G3777" s="33">
        <v>9</v>
      </c>
      <c r="H3777" s="27">
        <v>9</v>
      </c>
      <c r="I3777" s="126">
        <f>INDEX('TOL2008'!B:B,MATCH(A3777,'TOL2008'!A:A,0))</f>
        <v>47111</v>
      </c>
      <c r="J3777" s="133" t="str">
        <f>INDEX(Pääluokka!$H$2:$H$100,MATCH(VALUE(LEFT(Taulukko1[[#This Row],[TOL2008]],2)),Pääluokka!$G$2:$G$100,0))</f>
        <v>Tukku- ja vähittäiskauppa; moottoriajoneuvojen ja moottoripyörien korjaus</v>
      </c>
      <c r="K3777" s="133" t="str">
        <f>INDEX(Pääluokka!$I$2:$I$100,MATCH(VALUE(LEFT(Taulukko1[[#This Row],[TOL2008]],2)),Pääluokka!$G$2:$G$100,0))</f>
        <v>Palvelualat (G-N, R, S)</v>
      </c>
      <c r="L3777" s="41">
        <f t="shared" si="585"/>
        <v>21</v>
      </c>
      <c r="M3777" s="43">
        <f t="shared" si="586"/>
        <v>42621</v>
      </c>
      <c r="N3777" s="43">
        <f t="shared" si="587"/>
        <v>42642</v>
      </c>
      <c r="O3777" s="43">
        <f t="shared" si="621"/>
        <v>42614</v>
      </c>
      <c r="P3777" s="43">
        <f t="shared" si="622"/>
        <v>42614</v>
      </c>
      <c r="Q3777" s="81">
        <f t="shared" si="623"/>
        <v>2016</v>
      </c>
      <c r="R3777" s="81">
        <f t="shared" si="624"/>
        <v>2016</v>
      </c>
      <c r="S3777" s="43" t="str">
        <f>YEAR(Taulukko1[[#This Row],[Alku KK]])&amp;"Q"&amp;ROUNDDOWN((MONTH(Taulukko1[[#This Row],[Alku KK]])-1)/3+1,0)</f>
        <v>2016Q3</v>
      </c>
      <c r="T3777" s="43" t="str">
        <f>YEAR(Taulukko1[[#This Row],[Loppu KK]])&amp;"Q"&amp;ROUNDDOWN((MONTH(Taulukko1[[#This Row],[Loppu KK]])-1)/3+1,0)</f>
        <v>2016Q3</v>
      </c>
      <c r="U3777" s="81">
        <f>IF(COUNT(Taulukko1[[#This Row],[Neuvottelujen alaiset ]])=1,Taulukko1[[#This Row],[Neuvottelujen alaiset ]],Taulukko1[[#This Row],[Vähennystarve]])</f>
        <v>9</v>
      </c>
      <c r="V3777" s="44">
        <f t="shared" si="625"/>
        <v>1</v>
      </c>
      <c r="W3777" s="44">
        <f t="shared" si="626"/>
        <v>1</v>
      </c>
      <c r="X3777" s="44">
        <f t="shared" si="627"/>
        <v>1</v>
      </c>
      <c r="Y3777" s="44" t="b">
        <f>AND(MONTH(Taulukko1[[#This Row],[Alku PVM]] )=6,DAY(Taulukko1[[#This Row],[Alku PVM]] )&gt;19)</f>
        <v>0</v>
      </c>
      <c r="Z3777" s="44" t="b">
        <f>AND(MONTH(Taulukko1[[#This Row],[Loppu PVM]] )=6,DAY(Taulukko1[[#This Row],[Loppu PVM]] )&gt;19)</f>
        <v>0</v>
      </c>
      <c r="AA3777" s="44" t="b">
        <f>OR(MONTH(Taulukko1[[#This Row],[Alku PVM]] )&lt;=5,AND(MONTH(Taulukko1[[#This Row],[Alku PVM]] )=6,DAY(Taulukko1[[#This Row],[Alku PVM]] )&lt;20))</f>
        <v>0</v>
      </c>
      <c r="AB3777" s="44" t="b">
        <f>OR(MONTH(Taulukko1[[#This Row],[Loppu PVM]])&lt;=5,AND(MONTH(Taulukko1[[#This Row],[Loppu PVM]] )=6,DAY(Taulukko1[[#This Row],[Loppu PVM]])&lt;20))</f>
        <v>0</v>
      </c>
      <c r="AC3777" s="90" t="b">
        <f>OR(MONTH(Taulukko1[[#This Row],[Alku PVM]] )&lt;=3,AND(MONTH(Taulukko1[[#This Row],[Alku PVM]] )=3))</f>
        <v>0</v>
      </c>
      <c r="AD3777" s="44" t="b">
        <f>OR(MONTH(Taulukko1[[#This Row],[Loppu PVM]] )&lt;=3,AND(MONTH(Taulukko1[[#This Row],[Loppu PVM]] )=3))</f>
        <v>0</v>
      </c>
      <c r="AE3777" s="90" t="b">
        <f>OR(MONTH(Taulukko1[[#This Row],[Alku PVM]] )&lt;=9,AND(MONTH(Taulukko1[[#This Row],[Alku PVM]] )=9))</f>
        <v>1</v>
      </c>
      <c r="AF3777" s="90" t="b">
        <f>OR(MONTH(Taulukko1[[#This Row],[Loppu PVM]])&lt;=9,AND(MONTH(Taulukko1[[#This Row],[Loppu PVM]] )=9))</f>
        <v>1</v>
      </c>
      <c r="AG3777" s="90" t="b">
        <f>OR(MONTH(Taulukko1[[#This Row],[Alku PVM]] )&lt;=6,AND(MONTH(Taulukko1[[#This Row],[Alku PVM]] )=6))</f>
        <v>0</v>
      </c>
      <c r="AH3777" s="90" t="b">
        <f>OR(MONTH(Taulukko1[[#This Row],[Loppu PVM]])&lt;=6,AND(MONTH(Taulukko1[[#This Row],[Loppu PVM]] )=6))</f>
        <v>0</v>
      </c>
    </row>
    <row r="3778" spans="1:34">
      <c r="A3778" s="82" t="s">
        <v>5400</v>
      </c>
      <c r="B3778" s="83">
        <v>42622</v>
      </c>
      <c r="C3778" s="82" t="s">
        <v>5401</v>
      </c>
      <c r="D3778" s="84"/>
      <c r="E3778" s="85">
        <v>9</v>
      </c>
      <c r="F3778" s="83">
        <v>42643</v>
      </c>
      <c r="G3778" s="86">
        <v>5</v>
      </c>
      <c r="H3778" s="85">
        <v>60</v>
      </c>
      <c r="I3778" s="130">
        <f>INDEX('TOL2008'!B:B,MATCH(A3778,'TOL2008'!A:A,0))</f>
        <v>13100</v>
      </c>
      <c r="J3778" s="131" t="str">
        <f>INDEX(Pääluokka!$H$2:$H$100,MATCH(VALUE(LEFT(Taulukko1[[#This Row],[TOL2008]],2)),Pääluokka!$G$2:$G$100,0))</f>
        <v>Teollisuus</v>
      </c>
      <c r="K3778" s="131" t="str">
        <f>INDEX(Pääluokka!$I$2:$I$100,MATCH(VALUE(LEFT(Taulukko1[[#This Row],[TOL2008]],2)),Pääluokka!$G$2:$G$100,0))</f>
        <v>Teollisuus (C-E)</v>
      </c>
      <c r="L3778" s="87">
        <f t="shared" si="585"/>
        <v>21</v>
      </c>
      <c r="M3778" s="88">
        <f t="shared" si="586"/>
        <v>42622</v>
      </c>
      <c r="N3778" s="88">
        <f t="shared" si="587"/>
        <v>42643</v>
      </c>
      <c r="O3778" s="88">
        <f t="shared" si="621"/>
        <v>42614</v>
      </c>
      <c r="P3778" s="88">
        <f t="shared" si="622"/>
        <v>42614</v>
      </c>
      <c r="Q3778" s="89">
        <f t="shared" si="623"/>
        <v>2016</v>
      </c>
      <c r="R3778" s="89">
        <f t="shared" si="624"/>
        <v>2016</v>
      </c>
      <c r="S3778" s="88" t="str">
        <f>YEAR(Taulukko1[[#This Row],[Alku KK]])&amp;"Q"&amp;ROUNDDOWN((MONTH(Taulukko1[[#This Row],[Alku KK]])-1)/3+1,0)</f>
        <v>2016Q3</v>
      </c>
      <c r="T3778" s="88" t="str">
        <f>YEAR(Taulukko1[[#This Row],[Loppu KK]])&amp;"Q"&amp;ROUNDDOWN((MONTH(Taulukko1[[#This Row],[Loppu KK]])-1)/3+1,0)</f>
        <v>2016Q3</v>
      </c>
      <c r="U3778" s="89">
        <f>IF(COUNT(Taulukko1[[#This Row],[Neuvottelujen alaiset ]])=1,Taulukko1[[#This Row],[Neuvottelujen alaiset ]],Taulukko1[[#This Row],[Vähennystarve]])</f>
        <v>60</v>
      </c>
      <c r="V3778" s="90">
        <f t="shared" si="625"/>
        <v>0.15</v>
      </c>
      <c r="W3778" s="90">
        <f t="shared" si="626"/>
        <v>8.3333333333333329E-2</v>
      </c>
      <c r="X3778" s="90">
        <f t="shared" si="627"/>
        <v>0.55555555555555558</v>
      </c>
      <c r="Y3778" s="90" t="b">
        <f>AND(MONTH(Taulukko1[[#This Row],[Alku PVM]] )=6,DAY(Taulukko1[[#This Row],[Alku PVM]] )&gt;19)</f>
        <v>0</v>
      </c>
      <c r="Z3778" s="90" t="b">
        <f>AND(MONTH(Taulukko1[[#This Row],[Loppu PVM]] )=6,DAY(Taulukko1[[#This Row],[Loppu PVM]] )&gt;19)</f>
        <v>0</v>
      </c>
      <c r="AA3778" s="90" t="b">
        <f>OR(MONTH(Taulukko1[[#This Row],[Alku PVM]] )&lt;=5,AND(MONTH(Taulukko1[[#This Row],[Alku PVM]] )=6,DAY(Taulukko1[[#This Row],[Alku PVM]] )&lt;20))</f>
        <v>0</v>
      </c>
      <c r="AB3778" s="90" t="b">
        <f>OR(MONTH(Taulukko1[[#This Row],[Loppu PVM]])&lt;=5,AND(MONTH(Taulukko1[[#This Row],[Loppu PVM]] )=6,DAY(Taulukko1[[#This Row],[Loppu PVM]])&lt;20))</f>
        <v>0</v>
      </c>
      <c r="AC3778" s="90" t="b">
        <f>OR(MONTH(Taulukko1[[#This Row],[Alku PVM]] )&lt;=3,AND(MONTH(Taulukko1[[#This Row],[Alku PVM]] )=3))</f>
        <v>0</v>
      </c>
      <c r="AD3778" s="90" t="b">
        <f>OR(MONTH(Taulukko1[[#This Row],[Loppu PVM]] )&lt;=3,AND(MONTH(Taulukko1[[#This Row],[Loppu PVM]] )=3))</f>
        <v>0</v>
      </c>
      <c r="AE3778" s="90" t="b">
        <f>OR(MONTH(Taulukko1[[#This Row],[Alku PVM]] )&lt;=9,AND(MONTH(Taulukko1[[#This Row],[Alku PVM]] )=9))</f>
        <v>1</v>
      </c>
      <c r="AF3778" s="90" t="b">
        <f>OR(MONTH(Taulukko1[[#This Row],[Loppu PVM]])&lt;=9,AND(MONTH(Taulukko1[[#This Row],[Loppu PVM]] )=9))</f>
        <v>1</v>
      </c>
      <c r="AG3778" s="90" t="b">
        <f>OR(MONTH(Taulukko1[[#This Row],[Alku PVM]] )&lt;=6,AND(MONTH(Taulukko1[[#This Row],[Alku PVM]] )=6))</f>
        <v>0</v>
      </c>
      <c r="AH3778" s="90" t="b">
        <f>OR(MONTH(Taulukko1[[#This Row],[Loppu PVM]])&lt;=6,AND(MONTH(Taulukko1[[#This Row],[Loppu PVM]] )=6))</f>
        <v>0</v>
      </c>
    </row>
    <row r="3779" spans="1:34">
      <c r="A3779" s="82" t="s">
        <v>5100</v>
      </c>
      <c r="B3779" s="83">
        <v>42644</v>
      </c>
      <c r="C3779" s="82" t="s">
        <v>1634</v>
      </c>
      <c r="D3779" s="84"/>
      <c r="E3779" s="85"/>
      <c r="F3779" s="83">
        <v>42698</v>
      </c>
      <c r="G3779" s="86">
        <v>37</v>
      </c>
      <c r="H3779" s="85">
        <v>250</v>
      </c>
      <c r="I3779" s="130">
        <f>INDEX('TOL2008'!B:B,MATCH(A3779,'TOL2008'!A:A,0))</f>
        <v>85000</v>
      </c>
      <c r="J3779" s="131" t="str">
        <f>INDEX(Pääluokka!$H$2:$H$100,MATCH(VALUE(LEFT(Taulukko1[[#This Row],[TOL2008]],2)),Pääluokka!$G$2:$G$100,0))</f>
        <v>Koulutus</v>
      </c>
      <c r="K3779" s="131" t="str">
        <f>INDEX(Pääluokka!$I$2:$I$100,MATCH(VALUE(LEFT(Taulukko1[[#This Row],[TOL2008]],2)),Pääluokka!$G$2:$G$100,0))</f>
        <v>Muut toimialat (O-Q, T-X)</v>
      </c>
      <c r="L3779" s="87">
        <f t="shared" ref="L3779:L3842" si="628">IFERROR(IF(AND(ISNUMBER(B3779),ISNUMBER(F3779),F3779&gt;B3779),F3779-B3779,"NA"),"NA")</f>
        <v>54</v>
      </c>
      <c r="M3779" s="88">
        <f t="shared" ref="M3779:M3842" si="629">IF(ISNUMBER(B3779),B3779,IF(ISNUMBER(F3779),F3779-$L$1,"NA"))</f>
        <v>42644</v>
      </c>
      <c r="N3779" s="88">
        <f t="shared" ref="N3779:N3842" si="630">IF(ISNUMBER(F3779),F3779,IF(ISNUMBER(B3779),B3779+$L$1,"NA"))</f>
        <v>42698</v>
      </c>
      <c r="O3779" s="88">
        <f t="shared" si="621"/>
        <v>42644</v>
      </c>
      <c r="P3779" s="88">
        <f t="shared" si="622"/>
        <v>42675</v>
      </c>
      <c r="Q3779" s="89">
        <f t="shared" si="623"/>
        <v>2016</v>
      </c>
      <c r="R3779" s="89">
        <f t="shared" si="624"/>
        <v>2016</v>
      </c>
      <c r="S3779" s="88" t="str">
        <f>YEAR(Taulukko1[[#This Row],[Alku KK]])&amp;"Q"&amp;ROUNDDOWN((MONTH(Taulukko1[[#This Row],[Alku KK]])-1)/3+1,0)</f>
        <v>2016Q4</v>
      </c>
      <c r="T3779" s="88" t="str">
        <f>YEAR(Taulukko1[[#This Row],[Loppu KK]])&amp;"Q"&amp;ROUNDDOWN((MONTH(Taulukko1[[#This Row],[Loppu KK]])-1)/3+1,0)</f>
        <v>2016Q4</v>
      </c>
      <c r="U3779" s="89">
        <f>IF(COUNT(Taulukko1[[#This Row],[Neuvottelujen alaiset ]])=1,Taulukko1[[#This Row],[Neuvottelujen alaiset ]],Taulukko1[[#This Row],[Vähennystarve]])</f>
        <v>250</v>
      </c>
      <c r="V3779" s="90" t="str">
        <f t="shared" si="625"/>
        <v>NA</v>
      </c>
      <c r="W3779" s="90">
        <f t="shared" si="626"/>
        <v>0.14799999999999999</v>
      </c>
      <c r="X3779" s="90" t="str">
        <f t="shared" si="627"/>
        <v>NA</v>
      </c>
      <c r="Y3779" s="90" t="b">
        <f>AND(MONTH(Taulukko1[[#This Row],[Alku PVM]] )=6,DAY(Taulukko1[[#This Row],[Alku PVM]] )&gt;19)</f>
        <v>0</v>
      </c>
      <c r="Z3779" s="90" t="b">
        <f>AND(MONTH(Taulukko1[[#This Row],[Loppu PVM]] )=6,DAY(Taulukko1[[#This Row],[Loppu PVM]] )&gt;19)</f>
        <v>0</v>
      </c>
      <c r="AA3779" s="90" t="b">
        <f>OR(MONTH(Taulukko1[[#This Row],[Alku PVM]] )&lt;=5,AND(MONTH(Taulukko1[[#This Row],[Alku PVM]] )=6,DAY(Taulukko1[[#This Row],[Alku PVM]] )&lt;20))</f>
        <v>0</v>
      </c>
      <c r="AB3779" s="90" t="b">
        <f>OR(MONTH(Taulukko1[[#This Row],[Loppu PVM]])&lt;=5,AND(MONTH(Taulukko1[[#This Row],[Loppu PVM]] )=6,DAY(Taulukko1[[#This Row],[Loppu PVM]])&lt;20))</f>
        <v>0</v>
      </c>
      <c r="AC3779" s="90" t="b">
        <f>OR(MONTH(Taulukko1[[#This Row],[Alku PVM]] )&lt;=3,AND(MONTH(Taulukko1[[#This Row],[Alku PVM]] )=3))</f>
        <v>0</v>
      </c>
      <c r="AD3779" s="90" t="b">
        <f>OR(MONTH(Taulukko1[[#This Row],[Loppu PVM]] )&lt;=3,AND(MONTH(Taulukko1[[#This Row],[Loppu PVM]] )=3))</f>
        <v>0</v>
      </c>
      <c r="AE3779" s="90" t="b">
        <f>OR(MONTH(Taulukko1[[#This Row],[Alku PVM]] )&lt;=9,AND(MONTH(Taulukko1[[#This Row],[Alku PVM]] )=9))</f>
        <v>0</v>
      </c>
      <c r="AF3779" s="90" t="b">
        <f>OR(MONTH(Taulukko1[[#This Row],[Loppu PVM]])&lt;=9,AND(MONTH(Taulukko1[[#This Row],[Loppu PVM]] )=9))</f>
        <v>0</v>
      </c>
      <c r="AG3779" s="90" t="b">
        <f>OR(MONTH(Taulukko1[[#This Row],[Alku PVM]] )&lt;=6,AND(MONTH(Taulukko1[[#This Row],[Alku PVM]] )=6))</f>
        <v>0</v>
      </c>
      <c r="AH3779" s="90" t="b">
        <f>OR(MONTH(Taulukko1[[#This Row],[Loppu PVM]])&lt;=6,AND(MONTH(Taulukko1[[#This Row],[Loppu PVM]] )=6))</f>
        <v>0</v>
      </c>
    </row>
    <row r="3780" spans="1:34">
      <c r="A3780" s="82" t="s">
        <v>585</v>
      </c>
      <c r="B3780" s="83">
        <v>42632</v>
      </c>
      <c r="C3780" s="25"/>
      <c r="D3780" s="84"/>
      <c r="E3780" s="85">
        <v>30</v>
      </c>
      <c r="F3780" s="83">
        <v>42677</v>
      </c>
      <c r="G3780" s="86">
        <v>4</v>
      </c>
      <c r="H3780" s="85">
        <v>95</v>
      </c>
      <c r="I3780" s="130">
        <f>INDEX('TOL2008'!B:B,MATCH(A3780,'TOL2008'!A:A,0))</f>
        <v>61200</v>
      </c>
      <c r="J3780" s="131" t="str">
        <f>INDEX(Pääluokka!$H$2:$H$100,MATCH(VALUE(LEFT(Taulukko1[[#This Row],[TOL2008]],2)),Pääluokka!$G$2:$G$100,0))</f>
        <v>Informaatio ja viestintä</v>
      </c>
      <c r="K3780" s="131" t="str">
        <f>INDEX(Pääluokka!$I$2:$I$100,MATCH(VALUE(LEFT(Taulukko1[[#This Row],[TOL2008]],2)),Pääluokka!$G$2:$G$100,0))</f>
        <v>Palvelualat (G-N, R, S)</v>
      </c>
      <c r="L3780" s="87">
        <f t="shared" si="628"/>
        <v>45</v>
      </c>
      <c r="M3780" s="88">
        <f t="shared" si="629"/>
        <v>42632</v>
      </c>
      <c r="N3780" s="88">
        <f t="shared" si="630"/>
        <v>42677</v>
      </c>
      <c r="O3780" s="88">
        <f t="shared" ref="O3780:O3791" si="631">IFERROR(DATE(YEAR(M3780),MONTH(M3780),1),"NA")</f>
        <v>42614</v>
      </c>
      <c r="P3780" s="88">
        <f t="shared" ref="P3780:P3791" si="632">IFERROR(DATE(YEAR(N3780),MONTH(N3780),1),"NA")</f>
        <v>42675</v>
      </c>
      <c r="Q3780" s="89">
        <f t="shared" ref="Q3780:Q3843" si="633">IFERROR(YEAR(O3780),"NA")</f>
        <v>2016</v>
      </c>
      <c r="R3780" s="89">
        <f t="shared" ref="R3780:R3843" si="634">IFERROR(YEAR(P3780),"NA")</f>
        <v>2016</v>
      </c>
      <c r="S3780" s="88" t="str">
        <f>YEAR(Taulukko1[[#This Row],[Alku KK]])&amp;"Q"&amp;ROUNDDOWN((MONTH(Taulukko1[[#This Row],[Alku KK]])-1)/3+1,0)</f>
        <v>2016Q3</v>
      </c>
      <c r="T3780" s="88" t="str">
        <f>YEAR(Taulukko1[[#This Row],[Loppu KK]])&amp;"Q"&amp;ROUNDDOWN((MONTH(Taulukko1[[#This Row],[Loppu KK]])-1)/3+1,0)</f>
        <v>2016Q4</v>
      </c>
      <c r="U3780" s="89">
        <f>IF(COUNT(Taulukko1[[#This Row],[Neuvottelujen alaiset ]])=1,Taulukko1[[#This Row],[Neuvottelujen alaiset ]],Taulukko1[[#This Row],[Vähennystarve]])</f>
        <v>95</v>
      </c>
      <c r="V3780" s="90">
        <f t="shared" ref="V3780:V3791" si="635">IF(AND(ISNUMBER(E3780),ISNUMBER(H3780)),E3780/H3780,"NA")</f>
        <v>0.31578947368421051</v>
      </c>
      <c r="W3780" s="90">
        <f t="shared" ref="W3780:W3791" si="636">IF(AND(ISNUMBER(G3780),ISNUMBER(H3780)),G3780/H3780,"NA")</f>
        <v>4.2105263157894736E-2</v>
      </c>
      <c r="X3780" s="90">
        <f t="shared" ref="X3780:X3791" si="637">IF(AND(ISNUMBER(G3780),ISNUMBER(E3780)),G3780/E3780,"NA")</f>
        <v>0.13333333333333333</v>
      </c>
      <c r="Y3780" s="90" t="b">
        <f>AND(MONTH(Taulukko1[[#This Row],[Alku PVM]] )=6,DAY(Taulukko1[[#This Row],[Alku PVM]] )&gt;19)</f>
        <v>0</v>
      </c>
      <c r="Z3780" s="90" t="b">
        <f>AND(MONTH(Taulukko1[[#This Row],[Loppu PVM]] )=6,DAY(Taulukko1[[#This Row],[Loppu PVM]] )&gt;19)</f>
        <v>0</v>
      </c>
      <c r="AA3780" s="90" t="b">
        <f>OR(MONTH(Taulukko1[[#This Row],[Alku PVM]] )&lt;=5,AND(MONTH(Taulukko1[[#This Row],[Alku PVM]] )=6,DAY(Taulukko1[[#This Row],[Alku PVM]] )&lt;20))</f>
        <v>0</v>
      </c>
      <c r="AB3780" s="90" t="b">
        <f>OR(MONTH(Taulukko1[[#This Row],[Loppu PVM]])&lt;=5,AND(MONTH(Taulukko1[[#This Row],[Loppu PVM]] )=6,DAY(Taulukko1[[#This Row],[Loppu PVM]])&lt;20))</f>
        <v>0</v>
      </c>
      <c r="AC3780" s="90" t="b">
        <f>OR(MONTH(Taulukko1[[#This Row],[Alku PVM]] )&lt;=3,AND(MONTH(Taulukko1[[#This Row],[Alku PVM]] )=3))</f>
        <v>0</v>
      </c>
      <c r="AD3780" s="90" t="b">
        <f>OR(MONTH(Taulukko1[[#This Row],[Loppu PVM]] )&lt;=3,AND(MONTH(Taulukko1[[#This Row],[Loppu PVM]] )=3))</f>
        <v>0</v>
      </c>
      <c r="AE3780" s="90" t="b">
        <f>OR(MONTH(Taulukko1[[#This Row],[Alku PVM]] )&lt;=9,AND(MONTH(Taulukko1[[#This Row],[Alku PVM]] )=9))</f>
        <v>1</v>
      </c>
      <c r="AF3780" s="90" t="b">
        <f>OR(MONTH(Taulukko1[[#This Row],[Loppu PVM]])&lt;=9,AND(MONTH(Taulukko1[[#This Row],[Loppu PVM]] )=9))</f>
        <v>0</v>
      </c>
      <c r="AG3780" s="90" t="b">
        <f>OR(MONTH(Taulukko1[[#This Row],[Alku PVM]] )&lt;=6,AND(MONTH(Taulukko1[[#This Row],[Alku PVM]] )=6))</f>
        <v>0</v>
      </c>
      <c r="AH3780" s="90" t="b">
        <f>OR(MONTH(Taulukko1[[#This Row],[Loppu PVM]])&lt;=6,AND(MONTH(Taulukko1[[#This Row],[Loppu PVM]] )=6))</f>
        <v>0</v>
      </c>
    </row>
    <row r="3781" spans="1:34">
      <c r="A3781" s="82" t="s">
        <v>5402</v>
      </c>
      <c r="B3781" s="83">
        <v>42636</v>
      </c>
      <c r="C3781" s="82"/>
      <c r="D3781" s="84"/>
      <c r="E3781" s="85"/>
      <c r="F3781" s="83">
        <v>42689</v>
      </c>
      <c r="G3781" s="86">
        <v>18</v>
      </c>
      <c r="H3781" s="85">
        <v>1200</v>
      </c>
      <c r="I3781" s="130">
        <f>INDEX('TOL2008'!B:B,MATCH(A3781,'TOL2008'!A:A,0))</f>
        <v>85320</v>
      </c>
      <c r="J3781" s="131" t="str">
        <f>INDEX(Pääluokka!$H$2:$H$100,MATCH(VALUE(LEFT(Taulukko1[[#This Row],[TOL2008]],2)),Pääluokka!$G$2:$G$100,0))</f>
        <v>Koulutus</v>
      </c>
      <c r="K3781" s="131" t="str">
        <f>INDEX(Pääluokka!$I$2:$I$100,MATCH(VALUE(LEFT(Taulukko1[[#This Row],[TOL2008]],2)),Pääluokka!$G$2:$G$100,0))</f>
        <v>Muut toimialat (O-Q, T-X)</v>
      </c>
      <c r="L3781" s="87">
        <f t="shared" si="628"/>
        <v>53</v>
      </c>
      <c r="M3781" s="88">
        <f t="shared" si="629"/>
        <v>42636</v>
      </c>
      <c r="N3781" s="88">
        <f t="shared" si="630"/>
        <v>42689</v>
      </c>
      <c r="O3781" s="88">
        <f t="shared" si="631"/>
        <v>42614</v>
      </c>
      <c r="P3781" s="88">
        <f t="shared" si="632"/>
        <v>42675</v>
      </c>
      <c r="Q3781" s="89">
        <f t="shared" si="633"/>
        <v>2016</v>
      </c>
      <c r="R3781" s="89">
        <f t="shared" si="634"/>
        <v>2016</v>
      </c>
      <c r="S3781" s="88" t="str">
        <f>YEAR(Taulukko1[[#This Row],[Alku KK]])&amp;"Q"&amp;ROUNDDOWN((MONTH(Taulukko1[[#This Row],[Alku KK]])-1)/3+1,0)</f>
        <v>2016Q3</v>
      </c>
      <c r="T3781" s="88" t="str">
        <f>YEAR(Taulukko1[[#This Row],[Loppu KK]])&amp;"Q"&amp;ROUNDDOWN((MONTH(Taulukko1[[#This Row],[Loppu KK]])-1)/3+1,0)</f>
        <v>2016Q4</v>
      </c>
      <c r="U3781" s="89">
        <f>IF(COUNT(Taulukko1[[#This Row],[Neuvottelujen alaiset ]])=1,Taulukko1[[#This Row],[Neuvottelujen alaiset ]],Taulukko1[[#This Row],[Vähennystarve]])</f>
        <v>1200</v>
      </c>
      <c r="V3781" s="90" t="str">
        <f t="shared" si="635"/>
        <v>NA</v>
      </c>
      <c r="W3781" s="90">
        <f t="shared" si="636"/>
        <v>1.4999999999999999E-2</v>
      </c>
      <c r="X3781" s="90" t="str">
        <f t="shared" si="637"/>
        <v>NA</v>
      </c>
      <c r="Y3781" s="90" t="b">
        <f>AND(MONTH(Taulukko1[[#This Row],[Alku PVM]] )=6,DAY(Taulukko1[[#This Row],[Alku PVM]] )&gt;19)</f>
        <v>0</v>
      </c>
      <c r="Z3781" s="90" t="b">
        <f>AND(MONTH(Taulukko1[[#This Row],[Loppu PVM]] )=6,DAY(Taulukko1[[#This Row],[Loppu PVM]] )&gt;19)</f>
        <v>0</v>
      </c>
      <c r="AA3781" s="90" t="b">
        <f>OR(MONTH(Taulukko1[[#This Row],[Alku PVM]] )&lt;=5,AND(MONTH(Taulukko1[[#This Row],[Alku PVM]] )=6,DAY(Taulukko1[[#This Row],[Alku PVM]] )&lt;20))</f>
        <v>0</v>
      </c>
      <c r="AB3781" s="90" t="b">
        <f>OR(MONTH(Taulukko1[[#This Row],[Loppu PVM]])&lt;=5,AND(MONTH(Taulukko1[[#This Row],[Loppu PVM]] )=6,DAY(Taulukko1[[#This Row],[Loppu PVM]])&lt;20))</f>
        <v>0</v>
      </c>
      <c r="AC3781" s="90" t="b">
        <f>OR(MONTH(Taulukko1[[#This Row],[Alku PVM]] )&lt;=3,AND(MONTH(Taulukko1[[#This Row],[Alku PVM]] )=3))</f>
        <v>0</v>
      </c>
      <c r="AD3781" s="90" t="b">
        <f>OR(MONTH(Taulukko1[[#This Row],[Loppu PVM]] )&lt;=3,AND(MONTH(Taulukko1[[#This Row],[Loppu PVM]] )=3))</f>
        <v>0</v>
      </c>
      <c r="AE3781" s="90" t="b">
        <f>OR(MONTH(Taulukko1[[#This Row],[Alku PVM]] )&lt;=9,AND(MONTH(Taulukko1[[#This Row],[Alku PVM]] )=9))</f>
        <v>1</v>
      </c>
      <c r="AF3781" s="90" t="b">
        <f>OR(MONTH(Taulukko1[[#This Row],[Loppu PVM]])&lt;=9,AND(MONTH(Taulukko1[[#This Row],[Loppu PVM]] )=9))</f>
        <v>0</v>
      </c>
      <c r="AG3781" s="90" t="b">
        <f>OR(MONTH(Taulukko1[[#This Row],[Alku PVM]] )&lt;=6,AND(MONTH(Taulukko1[[#This Row],[Alku PVM]] )=6))</f>
        <v>0</v>
      </c>
      <c r="AH3781" s="90" t="b">
        <f>OR(MONTH(Taulukko1[[#This Row],[Loppu PVM]])&lt;=6,AND(MONTH(Taulukko1[[#This Row],[Loppu PVM]] )=6))</f>
        <v>0</v>
      </c>
    </row>
    <row r="3782" spans="1:34">
      <c r="A3782" s="82" t="s">
        <v>3836</v>
      </c>
      <c r="B3782" s="83">
        <v>42627</v>
      </c>
      <c r="C3782" s="25" t="s">
        <v>5403</v>
      </c>
      <c r="D3782" s="84"/>
      <c r="E3782" s="85"/>
      <c r="F3782" s="83"/>
      <c r="G3782" s="86"/>
      <c r="H3782" s="85">
        <v>17</v>
      </c>
      <c r="I3782" s="130">
        <f>INDEX('TOL2008'!B:B,MATCH(A3782,'TOL2008'!A:A,0))</f>
        <v>84130</v>
      </c>
      <c r="J3782" s="131" t="str">
        <f>INDEX(Pääluokka!$H$2:$H$100,MATCH(VALUE(LEFT(Taulukko1[[#This Row],[TOL2008]],2)),Pääluokka!$G$2:$G$100,0))</f>
        <v>Julkinen hallinto ja maanpuolustus; pakollinen sosiaalivakuutus</v>
      </c>
      <c r="K3782" s="131" t="str">
        <f>INDEX(Pääluokka!$I$2:$I$100,MATCH(VALUE(LEFT(Taulukko1[[#This Row],[TOL2008]],2)),Pääluokka!$G$2:$G$100,0))</f>
        <v>Muut toimialat (O-Q, T-X)</v>
      </c>
      <c r="L3782" s="87" t="str">
        <f t="shared" si="628"/>
        <v>NA</v>
      </c>
      <c r="M3782" s="88">
        <f t="shared" si="629"/>
        <v>42627</v>
      </c>
      <c r="N3782" s="88">
        <f t="shared" si="630"/>
        <v>42678</v>
      </c>
      <c r="O3782" s="88">
        <f t="shared" si="631"/>
        <v>42614</v>
      </c>
      <c r="P3782" s="88">
        <f t="shared" si="632"/>
        <v>42675</v>
      </c>
      <c r="Q3782" s="89">
        <f t="shared" si="633"/>
        <v>2016</v>
      </c>
      <c r="R3782" s="89">
        <f t="shared" si="634"/>
        <v>2016</v>
      </c>
      <c r="S3782" s="88" t="str">
        <f>YEAR(Taulukko1[[#This Row],[Alku KK]])&amp;"Q"&amp;ROUNDDOWN((MONTH(Taulukko1[[#This Row],[Alku KK]])-1)/3+1,0)</f>
        <v>2016Q3</v>
      </c>
      <c r="T3782" s="88" t="str">
        <f>YEAR(Taulukko1[[#This Row],[Loppu KK]])&amp;"Q"&amp;ROUNDDOWN((MONTH(Taulukko1[[#This Row],[Loppu KK]])-1)/3+1,0)</f>
        <v>2016Q4</v>
      </c>
      <c r="U3782" s="89">
        <f>IF(COUNT(Taulukko1[[#This Row],[Neuvottelujen alaiset ]])=1,Taulukko1[[#This Row],[Neuvottelujen alaiset ]],Taulukko1[[#This Row],[Vähennystarve]])</f>
        <v>17</v>
      </c>
      <c r="V3782" s="90" t="str">
        <f t="shared" si="635"/>
        <v>NA</v>
      </c>
      <c r="W3782" s="90" t="str">
        <f t="shared" si="636"/>
        <v>NA</v>
      </c>
      <c r="X3782" s="90" t="str">
        <f t="shared" si="637"/>
        <v>NA</v>
      </c>
      <c r="Y3782" s="90" t="b">
        <f>AND(MONTH(Taulukko1[[#This Row],[Alku PVM]] )=6,DAY(Taulukko1[[#This Row],[Alku PVM]] )&gt;19)</f>
        <v>0</v>
      </c>
      <c r="Z3782" s="90" t="b">
        <f>AND(MONTH(Taulukko1[[#This Row],[Loppu PVM]] )=6,DAY(Taulukko1[[#This Row],[Loppu PVM]] )&gt;19)</f>
        <v>0</v>
      </c>
      <c r="AA3782" s="90" t="b">
        <f>OR(MONTH(Taulukko1[[#This Row],[Alku PVM]] )&lt;=5,AND(MONTH(Taulukko1[[#This Row],[Alku PVM]] )=6,DAY(Taulukko1[[#This Row],[Alku PVM]] )&lt;20))</f>
        <v>0</v>
      </c>
      <c r="AB3782" s="90" t="b">
        <f>OR(MONTH(Taulukko1[[#This Row],[Loppu PVM]])&lt;=5,AND(MONTH(Taulukko1[[#This Row],[Loppu PVM]] )=6,DAY(Taulukko1[[#This Row],[Loppu PVM]])&lt;20))</f>
        <v>0</v>
      </c>
      <c r="AC3782" s="90" t="b">
        <f>OR(MONTH(Taulukko1[[#This Row],[Alku PVM]] )&lt;=3,AND(MONTH(Taulukko1[[#This Row],[Alku PVM]] )=3))</f>
        <v>0</v>
      </c>
      <c r="AD3782" s="90" t="b">
        <f>OR(MONTH(Taulukko1[[#This Row],[Loppu PVM]] )&lt;=3,AND(MONTH(Taulukko1[[#This Row],[Loppu PVM]] )=3))</f>
        <v>0</v>
      </c>
      <c r="AE3782" s="90" t="b">
        <f>OR(MONTH(Taulukko1[[#This Row],[Alku PVM]] )&lt;=9,AND(MONTH(Taulukko1[[#This Row],[Alku PVM]] )=9))</f>
        <v>1</v>
      </c>
      <c r="AF3782" s="90" t="b">
        <f>OR(MONTH(Taulukko1[[#This Row],[Loppu PVM]])&lt;=9,AND(MONTH(Taulukko1[[#This Row],[Loppu PVM]] )=9))</f>
        <v>0</v>
      </c>
      <c r="AG3782" s="90" t="b">
        <f>OR(MONTH(Taulukko1[[#This Row],[Alku PVM]] )&lt;=6,AND(MONTH(Taulukko1[[#This Row],[Alku PVM]] )=6))</f>
        <v>0</v>
      </c>
      <c r="AH3782" s="90" t="b">
        <f>OR(MONTH(Taulukko1[[#This Row],[Loppu PVM]])&lt;=6,AND(MONTH(Taulukko1[[#This Row],[Loppu PVM]] )=6))</f>
        <v>0</v>
      </c>
    </row>
    <row r="3783" spans="1:34">
      <c r="A3783" s="25" t="s">
        <v>5404</v>
      </c>
      <c r="B3783" s="26">
        <v>42627</v>
      </c>
      <c r="C3783" s="25" t="s">
        <v>5405</v>
      </c>
      <c r="D3783" s="35"/>
      <c r="E3783" s="27"/>
      <c r="F3783" s="26"/>
      <c r="G3783" s="33"/>
      <c r="H3783" s="27">
        <v>60</v>
      </c>
      <c r="I3783" s="126">
        <f>INDEX('TOL2008'!B:B,MATCH(A3783,'TOL2008'!A:A,0))</f>
        <v>86102</v>
      </c>
      <c r="J3783" s="133" t="str">
        <f>INDEX(Pääluokka!$H$2:$H$100,MATCH(VALUE(LEFT(Taulukko1[[#This Row],[TOL2008]],2)),Pääluokka!$G$2:$G$100,0))</f>
        <v>Terveys- ja sosiaalipalvelut</v>
      </c>
      <c r="K3783" s="133" t="str">
        <f>INDEX(Pääluokka!$I$2:$I$100,MATCH(VALUE(LEFT(Taulukko1[[#This Row],[TOL2008]],2)),Pääluokka!$G$2:$G$100,0))</f>
        <v>Muut toimialat (O-Q, T-X)</v>
      </c>
      <c r="L3783" s="41" t="str">
        <f t="shared" si="628"/>
        <v>NA</v>
      </c>
      <c r="M3783" s="43">
        <f t="shared" si="629"/>
        <v>42627</v>
      </c>
      <c r="N3783" s="43">
        <f t="shared" si="630"/>
        <v>42678</v>
      </c>
      <c r="O3783" s="43">
        <f t="shared" si="631"/>
        <v>42614</v>
      </c>
      <c r="P3783" s="43">
        <f t="shared" si="632"/>
        <v>42675</v>
      </c>
      <c r="Q3783" s="81">
        <f t="shared" si="633"/>
        <v>2016</v>
      </c>
      <c r="R3783" s="81">
        <f t="shared" si="634"/>
        <v>2016</v>
      </c>
      <c r="S3783" s="43" t="str">
        <f>YEAR(Taulukko1[[#This Row],[Alku KK]])&amp;"Q"&amp;ROUNDDOWN((MONTH(Taulukko1[[#This Row],[Alku KK]])-1)/3+1,0)</f>
        <v>2016Q3</v>
      </c>
      <c r="T3783" s="43" t="str">
        <f>YEAR(Taulukko1[[#This Row],[Loppu KK]])&amp;"Q"&amp;ROUNDDOWN((MONTH(Taulukko1[[#This Row],[Loppu KK]])-1)/3+1,0)</f>
        <v>2016Q4</v>
      </c>
      <c r="U3783" s="81">
        <f>IF(COUNT(Taulukko1[[#This Row],[Neuvottelujen alaiset ]])=1,Taulukko1[[#This Row],[Neuvottelujen alaiset ]],Taulukko1[[#This Row],[Vähennystarve]])</f>
        <v>60</v>
      </c>
      <c r="V3783" s="44" t="str">
        <f t="shared" si="635"/>
        <v>NA</v>
      </c>
      <c r="W3783" s="44" t="str">
        <f t="shared" si="636"/>
        <v>NA</v>
      </c>
      <c r="X3783" s="44" t="str">
        <f t="shared" si="637"/>
        <v>NA</v>
      </c>
      <c r="Y3783" s="44" t="b">
        <f>AND(MONTH(Taulukko1[[#This Row],[Alku PVM]] )=6,DAY(Taulukko1[[#This Row],[Alku PVM]] )&gt;19)</f>
        <v>0</v>
      </c>
      <c r="Z3783" s="44" t="b">
        <f>AND(MONTH(Taulukko1[[#This Row],[Loppu PVM]] )=6,DAY(Taulukko1[[#This Row],[Loppu PVM]] )&gt;19)</f>
        <v>0</v>
      </c>
      <c r="AA3783" s="44" t="b">
        <f>OR(MONTH(Taulukko1[[#This Row],[Alku PVM]] )&lt;=5,AND(MONTH(Taulukko1[[#This Row],[Alku PVM]] )=6,DAY(Taulukko1[[#This Row],[Alku PVM]] )&lt;20))</f>
        <v>0</v>
      </c>
      <c r="AB3783" s="44" t="b">
        <f>OR(MONTH(Taulukko1[[#This Row],[Loppu PVM]])&lt;=5,AND(MONTH(Taulukko1[[#This Row],[Loppu PVM]] )=6,DAY(Taulukko1[[#This Row],[Loppu PVM]])&lt;20))</f>
        <v>0</v>
      </c>
      <c r="AC3783" s="90" t="b">
        <f>OR(MONTH(Taulukko1[[#This Row],[Alku PVM]] )&lt;=3,AND(MONTH(Taulukko1[[#This Row],[Alku PVM]] )=3))</f>
        <v>0</v>
      </c>
      <c r="AD3783" s="44" t="b">
        <f>OR(MONTH(Taulukko1[[#This Row],[Loppu PVM]] )&lt;=3,AND(MONTH(Taulukko1[[#This Row],[Loppu PVM]] )=3))</f>
        <v>0</v>
      </c>
      <c r="AE3783" s="90" t="b">
        <f>OR(MONTH(Taulukko1[[#This Row],[Alku PVM]] )&lt;=9,AND(MONTH(Taulukko1[[#This Row],[Alku PVM]] )=9))</f>
        <v>1</v>
      </c>
      <c r="AF3783" s="90" t="b">
        <f>OR(MONTH(Taulukko1[[#This Row],[Loppu PVM]])&lt;=9,AND(MONTH(Taulukko1[[#This Row],[Loppu PVM]] )=9))</f>
        <v>0</v>
      </c>
      <c r="AG3783" s="90" t="b">
        <f>OR(MONTH(Taulukko1[[#This Row],[Alku PVM]] )&lt;=6,AND(MONTH(Taulukko1[[#This Row],[Alku PVM]] )=6))</f>
        <v>0</v>
      </c>
      <c r="AH3783" s="90" t="b">
        <f>OR(MONTH(Taulukko1[[#This Row],[Loppu PVM]])&lt;=6,AND(MONTH(Taulukko1[[#This Row],[Loppu PVM]] )=6))</f>
        <v>0</v>
      </c>
    </row>
    <row r="3784" spans="1:34">
      <c r="A3784" s="82" t="s">
        <v>148</v>
      </c>
      <c r="B3784" s="83">
        <v>42629</v>
      </c>
      <c r="C3784" s="82" t="s">
        <v>5523</v>
      </c>
      <c r="D3784" s="84"/>
      <c r="E3784" s="85">
        <v>60</v>
      </c>
      <c r="F3784" s="83">
        <v>42684</v>
      </c>
      <c r="G3784" s="86">
        <v>47</v>
      </c>
      <c r="H3784" s="85">
        <v>280</v>
      </c>
      <c r="I3784" s="130">
        <f>INDEX('TOL2008'!B:B,MATCH(A3784,'TOL2008'!A:A,0))</f>
        <v>17120</v>
      </c>
      <c r="J3784" s="131" t="str">
        <f>INDEX(Pääluokka!$H$2:$H$100,MATCH(VALUE(LEFT(Taulukko1[[#This Row],[TOL2008]],2)),Pääluokka!$G$2:$G$100,0))</f>
        <v>Teollisuus</v>
      </c>
      <c r="K3784" s="131" t="str">
        <f>INDEX(Pääluokka!$I$2:$I$100,MATCH(VALUE(LEFT(Taulukko1[[#This Row],[TOL2008]],2)),Pääluokka!$G$2:$G$100,0))</f>
        <v>Teollisuus (C-E)</v>
      </c>
      <c r="L3784" s="87">
        <f t="shared" si="628"/>
        <v>55</v>
      </c>
      <c r="M3784" s="88">
        <f t="shared" si="629"/>
        <v>42629</v>
      </c>
      <c r="N3784" s="88">
        <f t="shared" si="630"/>
        <v>42684</v>
      </c>
      <c r="O3784" s="88">
        <f t="shared" si="631"/>
        <v>42614</v>
      </c>
      <c r="P3784" s="88">
        <f t="shared" si="632"/>
        <v>42675</v>
      </c>
      <c r="Q3784" s="89">
        <f t="shared" si="633"/>
        <v>2016</v>
      </c>
      <c r="R3784" s="89">
        <f t="shared" si="634"/>
        <v>2016</v>
      </c>
      <c r="S3784" s="88" t="str">
        <f>YEAR(Taulukko1[[#This Row],[Alku KK]])&amp;"Q"&amp;ROUNDDOWN((MONTH(Taulukko1[[#This Row],[Alku KK]])-1)/3+1,0)</f>
        <v>2016Q3</v>
      </c>
      <c r="T3784" s="88" t="str">
        <f>YEAR(Taulukko1[[#This Row],[Loppu KK]])&amp;"Q"&amp;ROUNDDOWN((MONTH(Taulukko1[[#This Row],[Loppu KK]])-1)/3+1,0)</f>
        <v>2016Q4</v>
      </c>
      <c r="U3784" s="89">
        <f>IF(COUNT(Taulukko1[[#This Row],[Neuvottelujen alaiset ]])=1,Taulukko1[[#This Row],[Neuvottelujen alaiset ]],Taulukko1[[#This Row],[Vähennystarve]])</f>
        <v>280</v>
      </c>
      <c r="V3784" s="90">
        <f t="shared" si="635"/>
        <v>0.21428571428571427</v>
      </c>
      <c r="W3784" s="90">
        <f t="shared" si="636"/>
        <v>0.16785714285714284</v>
      </c>
      <c r="X3784" s="90">
        <f t="shared" si="637"/>
        <v>0.78333333333333333</v>
      </c>
      <c r="Y3784" s="90" t="b">
        <f>AND(MONTH(Taulukko1[[#This Row],[Alku PVM]] )=6,DAY(Taulukko1[[#This Row],[Alku PVM]] )&gt;19)</f>
        <v>0</v>
      </c>
      <c r="Z3784" s="90" t="b">
        <f>AND(MONTH(Taulukko1[[#This Row],[Loppu PVM]] )=6,DAY(Taulukko1[[#This Row],[Loppu PVM]] )&gt;19)</f>
        <v>0</v>
      </c>
      <c r="AA3784" s="90" t="b">
        <f>OR(MONTH(Taulukko1[[#This Row],[Alku PVM]] )&lt;=5,AND(MONTH(Taulukko1[[#This Row],[Alku PVM]] )=6,DAY(Taulukko1[[#This Row],[Alku PVM]] )&lt;20))</f>
        <v>0</v>
      </c>
      <c r="AB3784" s="90" t="b">
        <f>OR(MONTH(Taulukko1[[#This Row],[Loppu PVM]])&lt;=5,AND(MONTH(Taulukko1[[#This Row],[Loppu PVM]] )=6,DAY(Taulukko1[[#This Row],[Loppu PVM]])&lt;20))</f>
        <v>0</v>
      </c>
      <c r="AC3784" s="90" t="b">
        <f>OR(MONTH(Taulukko1[[#This Row],[Alku PVM]] )&lt;=3,AND(MONTH(Taulukko1[[#This Row],[Alku PVM]] )=3))</f>
        <v>0</v>
      </c>
      <c r="AD3784" s="90" t="b">
        <f>OR(MONTH(Taulukko1[[#This Row],[Loppu PVM]] )&lt;=3,AND(MONTH(Taulukko1[[#This Row],[Loppu PVM]] )=3))</f>
        <v>0</v>
      </c>
      <c r="AE3784" s="90" t="b">
        <f>OR(MONTH(Taulukko1[[#This Row],[Alku PVM]] )&lt;=9,AND(MONTH(Taulukko1[[#This Row],[Alku PVM]] )=9))</f>
        <v>1</v>
      </c>
      <c r="AF3784" s="90" t="b">
        <f>OR(MONTH(Taulukko1[[#This Row],[Loppu PVM]])&lt;=9,AND(MONTH(Taulukko1[[#This Row],[Loppu PVM]] )=9))</f>
        <v>0</v>
      </c>
      <c r="AG3784" s="90" t="b">
        <f>OR(MONTH(Taulukko1[[#This Row],[Alku PVM]] )&lt;=6,AND(MONTH(Taulukko1[[#This Row],[Alku PVM]] )=6))</f>
        <v>0</v>
      </c>
      <c r="AH3784" s="90" t="b">
        <f>OR(MONTH(Taulukko1[[#This Row],[Loppu PVM]])&lt;=6,AND(MONTH(Taulukko1[[#This Row],[Loppu PVM]] )=6))</f>
        <v>0</v>
      </c>
    </row>
    <row r="3785" spans="1:34">
      <c r="A3785" s="82" t="s">
        <v>234</v>
      </c>
      <c r="B3785" s="83">
        <v>42628</v>
      </c>
      <c r="C3785" s="82" t="s">
        <v>5406</v>
      </c>
      <c r="D3785" s="84"/>
      <c r="E3785" s="85">
        <v>50</v>
      </c>
      <c r="F3785" s="83">
        <v>42682</v>
      </c>
      <c r="G3785" s="86">
        <v>34</v>
      </c>
      <c r="H3785" s="85">
        <v>50</v>
      </c>
      <c r="I3785" s="130">
        <f>INDEX('TOL2008'!B:B,MATCH(A3785,'TOL2008'!A:A,0))</f>
        <v>71126</v>
      </c>
      <c r="J3785" s="131" t="str">
        <f>INDEX(Pääluokka!$H$2:$H$100,MATCH(VALUE(LEFT(Taulukko1[[#This Row],[TOL2008]],2)),Pääluokka!$G$2:$G$100,0))</f>
        <v>Ammatillinen, tieteellinen ja tekninen toiminta</v>
      </c>
      <c r="K3785" s="131" t="str">
        <f>INDEX(Pääluokka!$I$2:$I$100,MATCH(VALUE(LEFT(Taulukko1[[#This Row],[TOL2008]],2)),Pääluokka!$G$2:$G$100,0))</f>
        <v>Palvelualat (G-N, R, S)</v>
      </c>
      <c r="L3785" s="87">
        <f t="shared" si="628"/>
        <v>54</v>
      </c>
      <c r="M3785" s="88">
        <f t="shared" si="629"/>
        <v>42628</v>
      </c>
      <c r="N3785" s="88">
        <f t="shared" si="630"/>
        <v>42682</v>
      </c>
      <c r="O3785" s="88">
        <f t="shared" si="631"/>
        <v>42614</v>
      </c>
      <c r="P3785" s="88">
        <f t="shared" si="632"/>
        <v>42675</v>
      </c>
      <c r="Q3785" s="89">
        <f t="shared" si="633"/>
        <v>2016</v>
      </c>
      <c r="R3785" s="89">
        <f t="shared" si="634"/>
        <v>2016</v>
      </c>
      <c r="S3785" s="88" t="str">
        <f>YEAR(Taulukko1[[#This Row],[Alku KK]])&amp;"Q"&amp;ROUNDDOWN((MONTH(Taulukko1[[#This Row],[Alku KK]])-1)/3+1,0)</f>
        <v>2016Q3</v>
      </c>
      <c r="T3785" s="88" t="str">
        <f>YEAR(Taulukko1[[#This Row],[Loppu KK]])&amp;"Q"&amp;ROUNDDOWN((MONTH(Taulukko1[[#This Row],[Loppu KK]])-1)/3+1,0)</f>
        <v>2016Q4</v>
      </c>
      <c r="U3785" s="89">
        <f>IF(COUNT(Taulukko1[[#This Row],[Neuvottelujen alaiset ]])=1,Taulukko1[[#This Row],[Neuvottelujen alaiset ]],Taulukko1[[#This Row],[Vähennystarve]])</f>
        <v>50</v>
      </c>
      <c r="V3785" s="90">
        <f t="shared" si="635"/>
        <v>1</v>
      </c>
      <c r="W3785" s="90">
        <f t="shared" si="636"/>
        <v>0.68</v>
      </c>
      <c r="X3785" s="90">
        <f t="shared" si="637"/>
        <v>0.68</v>
      </c>
      <c r="Y3785" s="90" t="b">
        <f>AND(MONTH(Taulukko1[[#This Row],[Alku PVM]] )=6,DAY(Taulukko1[[#This Row],[Alku PVM]] )&gt;19)</f>
        <v>0</v>
      </c>
      <c r="Z3785" s="90" t="b">
        <f>AND(MONTH(Taulukko1[[#This Row],[Loppu PVM]] )=6,DAY(Taulukko1[[#This Row],[Loppu PVM]] )&gt;19)</f>
        <v>0</v>
      </c>
      <c r="AA3785" s="90" t="b">
        <f>OR(MONTH(Taulukko1[[#This Row],[Alku PVM]] )&lt;=5,AND(MONTH(Taulukko1[[#This Row],[Alku PVM]] )=6,DAY(Taulukko1[[#This Row],[Alku PVM]] )&lt;20))</f>
        <v>0</v>
      </c>
      <c r="AB3785" s="90" t="b">
        <f>OR(MONTH(Taulukko1[[#This Row],[Loppu PVM]])&lt;=5,AND(MONTH(Taulukko1[[#This Row],[Loppu PVM]] )=6,DAY(Taulukko1[[#This Row],[Loppu PVM]])&lt;20))</f>
        <v>0</v>
      </c>
      <c r="AC3785" s="90" t="b">
        <f>OR(MONTH(Taulukko1[[#This Row],[Alku PVM]] )&lt;=3,AND(MONTH(Taulukko1[[#This Row],[Alku PVM]] )=3))</f>
        <v>0</v>
      </c>
      <c r="AD3785" s="90" t="b">
        <f>OR(MONTH(Taulukko1[[#This Row],[Loppu PVM]] )&lt;=3,AND(MONTH(Taulukko1[[#This Row],[Loppu PVM]] )=3))</f>
        <v>0</v>
      </c>
      <c r="AE3785" s="90" t="b">
        <f>OR(MONTH(Taulukko1[[#This Row],[Alku PVM]] )&lt;=9,AND(MONTH(Taulukko1[[#This Row],[Alku PVM]] )=9))</f>
        <v>1</v>
      </c>
      <c r="AF3785" s="90" t="b">
        <f>OR(MONTH(Taulukko1[[#This Row],[Loppu PVM]])&lt;=9,AND(MONTH(Taulukko1[[#This Row],[Loppu PVM]] )=9))</f>
        <v>0</v>
      </c>
      <c r="AG3785" s="90" t="b">
        <f>OR(MONTH(Taulukko1[[#This Row],[Alku PVM]] )&lt;=6,AND(MONTH(Taulukko1[[#This Row],[Alku PVM]] )=6))</f>
        <v>0</v>
      </c>
      <c r="AH3785" s="90" t="b">
        <f>OR(MONTH(Taulukko1[[#This Row],[Loppu PVM]])&lt;=6,AND(MONTH(Taulukko1[[#This Row],[Loppu PVM]] )=6))</f>
        <v>0</v>
      </c>
    </row>
    <row r="3786" spans="1:34">
      <c r="A3786" s="82" t="s">
        <v>5407</v>
      </c>
      <c r="B3786" s="83">
        <v>42629</v>
      </c>
      <c r="C3786" s="82" t="s">
        <v>5408</v>
      </c>
      <c r="D3786" s="84"/>
      <c r="E3786" s="85"/>
      <c r="F3786" s="83"/>
      <c r="G3786" s="86"/>
      <c r="H3786" s="85">
        <v>169</v>
      </c>
      <c r="I3786" s="130">
        <f>INDEX('TOL2008'!B:B,MATCH(A3786,'TOL2008'!A:A,0))</f>
        <v>84302</v>
      </c>
      <c r="J3786" s="131" t="str">
        <f>INDEX(Pääluokka!$H$2:$H$100,MATCH(VALUE(LEFT(Taulukko1[[#This Row],[TOL2008]],2)),Pääluokka!$G$2:$G$100,0))</f>
        <v>Julkinen hallinto ja maanpuolustus; pakollinen sosiaalivakuutus</v>
      </c>
      <c r="K3786" s="131" t="str">
        <f>INDEX(Pääluokka!$I$2:$I$100,MATCH(VALUE(LEFT(Taulukko1[[#This Row],[TOL2008]],2)),Pääluokka!$G$2:$G$100,0))</f>
        <v>Muut toimialat (O-Q, T-X)</v>
      </c>
      <c r="L3786" s="87" t="str">
        <f t="shared" si="628"/>
        <v>NA</v>
      </c>
      <c r="M3786" s="88">
        <f t="shared" si="629"/>
        <v>42629</v>
      </c>
      <c r="N3786" s="88">
        <f t="shared" si="630"/>
        <v>42680</v>
      </c>
      <c r="O3786" s="88">
        <f t="shared" si="631"/>
        <v>42614</v>
      </c>
      <c r="P3786" s="88">
        <f t="shared" si="632"/>
        <v>42675</v>
      </c>
      <c r="Q3786" s="89">
        <f t="shared" si="633"/>
        <v>2016</v>
      </c>
      <c r="R3786" s="89">
        <f t="shared" si="634"/>
        <v>2016</v>
      </c>
      <c r="S3786" s="88" t="str">
        <f>YEAR(Taulukko1[[#This Row],[Alku KK]])&amp;"Q"&amp;ROUNDDOWN((MONTH(Taulukko1[[#This Row],[Alku KK]])-1)/3+1,0)</f>
        <v>2016Q3</v>
      </c>
      <c r="T3786" s="88" t="str">
        <f>YEAR(Taulukko1[[#This Row],[Loppu KK]])&amp;"Q"&amp;ROUNDDOWN((MONTH(Taulukko1[[#This Row],[Loppu KK]])-1)/3+1,0)</f>
        <v>2016Q4</v>
      </c>
      <c r="U3786" s="89">
        <f>IF(COUNT(Taulukko1[[#This Row],[Neuvottelujen alaiset ]])=1,Taulukko1[[#This Row],[Neuvottelujen alaiset ]],Taulukko1[[#This Row],[Vähennystarve]])</f>
        <v>169</v>
      </c>
      <c r="V3786" s="90" t="str">
        <f t="shared" si="635"/>
        <v>NA</v>
      </c>
      <c r="W3786" s="90" t="str">
        <f t="shared" si="636"/>
        <v>NA</v>
      </c>
      <c r="X3786" s="90" t="str">
        <f t="shared" si="637"/>
        <v>NA</v>
      </c>
      <c r="Y3786" s="90" t="b">
        <f>AND(MONTH(Taulukko1[[#This Row],[Alku PVM]] )=6,DAY(Taulukko1[[#This Row],[Alku PVM]] )&gt;19)</f>
        <v>0</v>
      </c>
      <c r="Z3786" s="90" t="b">
        <f>AND(MONTH(Taulukko1[[#This Row],[Loppu PVM]] )=6,DAY(Taulukko1[[#This Row],[Loppu PVM]] )&gt;19)</f>
        <v>0</v>
      </c>
      <c r="AA3786" s="90" t="b">
        <f>OR(MONTH(Taulukko1[[#This Row],[Alku PVM]] )&lt;=5,AND(MONTH(Taulukko1[[#This Row],[Alku PVM]] )=6,DAY(Taulukko1[[#This Row],[Alku PVM]] )&lt;20))</f>
        <v>0</v>
      </c>
      <c r="AB3786" s="90" t="b">
        <f>OR(MONTH(Taulukko1[[#This Row],[Loppu PVM]])&lt;=5,AND(MONTH(Taulukko1[[#This Row],[Loppu PVM]] )=6,DAY(Taulukko1[[#This Row],[Loppu PVM]])&lt;20))</f>
        <v>0</v>
      </c>
      <c r="AC3786" s="90" t="b">
        <f>OR(MONTH(Taulukko1[[#This Row],[Alku PVM]] )&lt;=3,AND(MONTH(Taulukko1[[#This Row],[Alku PVM]] )=3))</f>
        <v>0</v>
      </c>
      <c r="AD3786" s="90" t="b">
        <f>OR(MONTH(Taulukko1[[#This Row],[Loppu PVM]] )&lt;=3,AND(MONTH(Taulukko1[[#This Row],[Loppu PVM]] )=3))</f>
        <v>0</v>
      </c>
      <c r="AE3786" s="90" t="b">
        <f>OR(MONTH(Taulukko1[[#This Row],[Alku PVM]] )&lt;=9,AND(MONTH(Taulukko1[[#This Row],[Alku PVM]] )=9))</f>
        <v>1</v>
      </c>
      <c r="AF3786" s="90" t="b">
        <f>OR(MONTH(Taulukko1[[#This Row],[Loppu PVM]])&lt;=9,AND(MONTH(Taulukko1[[#This Row],[Loppu PVM]] )=9))</f>
        <v>0</v>
      </c>
      <c r="AG3786" s="90" t="b">
        <f>OR(MONTH(Taulukko1[[#This Row],[Alku PVM]] )&lt;=6,AND(MONTH(Taulukko1[[#This Row],[Alku PVM]] )=6))</f>
        <v>0</v>
      </c>
      <c r="AH3786" s="90" t="b">
        <f>OR(MONTH(Taulukko1[[#This Row],[Loppu PVM]])&lt;=6,AND(MONTH(Taulukko1[[#This Row],[Loppu PVM]] )=6))</f>
        <v>0</v>
      </c>
    </row>
    <row r="3787" spans="1:34">
      <c r="A3787" s="25" t="s">
        <v>5409</v>
      </c>
      <c r="B3787" s="26">
        <v>42633</v>
      </c>
      <c r="C3787" s="25" t="s">
        <v>5410</v>
      </c>
      <c r="D3787" s="35"/>
      <c r="E3787" s="27"/>
      <c r="F3787" s="26">
        <v>42675</v>
      </c>
      <c r="G3787" s="33">
        <v>56</v>
      </c>
      <c r="H3787" s="27">
        <v>69</v>
      </c>
      <c r="I3787" s="126">
        <f>INDEX('TOL2008'!B:B,MATCH(A3787,'TOL2008'!A:A,0))</f>
        <v>32501</v>
      </c>
      <c r="J3787" s="133" t="str">
        <f>INDEX(Pääluokka!$H$2:$H$100,MATCH(VALUE(LEFT(Taulukko1[[#This Row],[TOL2008]],2)),Pääluokka!$G$2:$G$100,0))</f>
        <v>Teollisuus</v>
      </c>
      <c r="K3787" s="133" t="str">
        <f>INDEX(Pääluokka!$I$2:$I$100,MATCH(VALUE(LEFT(Taulukko1[[#This Row],[TOL2008]],2)),Pääluokka!$G$2:$G$100,0))</f>
        <v>Teollisuus (C-E)</v>
      </c>
      <c r="L3787" s="41">
        <f t="shared" si="628"/>
        <v>42</v>
      </c>
      <c r="M3787" s="43">
        <f t="shared" si="629"/>
        <v>42633</v>
      </c>
      <c r="N3787" s="43">
        <f t="shared" si="630"/>
        <v>42675</v>
      </c>
      <c r="O3787" s="43">
        <f t="shared" si="631"/>
        <v>42614</v>
      </c>
      <c r="P3787" s="43">
        <f t="shared" si="632"/>
        <v>42675</v>
      </c>
      <c r="Q3787" s="81">
        <f t="shared" si="633"/>
        <v>2016</v>
      </c>
      <c r="R3787" s="81">
        <f t="shared" si="634"/>
        <v>2016</v>
      </c>
      <c r="S3787" s="43" t="str">
        <f>YEAR(Taulukko1[[#This Row],[Alku KK]])&amp;"Q"&amp;ROUNDDOWN((MONTH(Taulukko1[[#This Row],[Alku KK]])-1)/3+1,0)</f>
        <v>2016Q3</v>
      </c>
      <c r="T3787" s="43" t="str">
        <f>YEAR(Taulukko1[[#This Row],[Loppu KK]])&amp;"Q"&amp;ROUNDDOWN((MONTH(Taulukko1[[#This Row],[Loppu KK]])-1)/3+1,0)</f>
        <v>2016Q4</v>
      </c>
      <c r="U3787" s="81">
        <f>IF(COUNT(Taulukko1[[#This Row],[Neuvottelujen alaiset ]])=1,Taulukko1[[#This Row],[Neuvottelujen alaiset ]],Taulukko1[[#This Row],[Vähennystarve]])</f>
        <v>69</v>
      </c>
      <c r="V3787" s="44" t="str">
        <f t="shared" si="635"/>
        <v>NA</v>
      </c>
      <c r="W3787" s="44">
        <f t="shared" si="636"/>
        <v>0.81159420289855078</v>
      </c>
      <c r="X3787" s="44" t="str">
        <f t="shared" si="637"/>
        <v>NA</v>
      </c>
      <c r="Y3787" s="44" t="b">
        <f>AND(MONTH(Taulukko1[[#This Row],[Alku PVM]] )=6,DAY(Taulukko1[[#This Row],[Alku PVM]] )&gt;19)</f>
        <v>0</v>
      </c>
      <c r="Z3787" s="44" t="b">
        <f>AND(MONTH(Taulukko1[[#This Row],[Loppu PVM]] )=6,DAY(Taulukko1[[#This Row],[Loppu PVM]] )&gt;19)</f>
        <v>0</v>
      </c>
      <c r="AA3787" s="44" t="b">
        <f>OR(MONTH(Taulukko1[[#This Row],[Alku PVM]] )&lt;=5,AND(MONTH(Taulukko1[[#This Row],[Alku PVM]] )=6,DAY(Taulukko1[[#This Row],[Alku PVM]] )&lt;20))</f>
        <v>0</v>
      </c>
      <c r="AB3787" s="44" t="b">
        <f>OR(MONTH(Taulukko1[[#This Row],[Loppu PVM]])&lt;=5,AND(MONTH(Taulukko1[[#This Row],[Loppu PVM]] )=6,DAY(Taulukko1[[#This Row],[Loppu PVM]])&lt;20))</f>
        <v>0</v>
      </c>
      <c r="AC3787" s="90" t="b">
        <f>OR(MONTH(Taulukko1[[#This Row],[Alku PVM]] )&lt;=3,AND(MONTH(Taulukko1[[#This Row],[Alku PVM]] )=3))</f>
        <v>0</v>
      </c>
      <c r="AD3787" s="44" t="b">
        <f>OR(MONTH(Taulukko1[[#This Row],[Loppu PVM]] )&lt;=3,AND(MONTH(Taulukko1[[#This Row],[Loppu PVM]] )=3))</f>
        <v>0</v>
      </c>
      <c r="AE3787" s="90" t="b">
        <f>OR(MONTH(Taulukko1[[#This Row],[Alku PVM]] )&lt;=9,AND(MONTH(Taulukko1[[#This Row],[Alku PVM]] )=9))</f>
        <v>1</v>
      </c>
      <c r="AF3787" s="90" t="b">
        <f>OR(MONTH(Taulukko1[[#This Row],[Loppu PVM]])&lt;=9,AND(MONTH(Taulukko1[[#This Row],[Loppu PVM]] )=9))</f>
        <v>0</v>
      </c>
      <c r="AG3787" s="90" t="b">
        <f>OR(MONTH(Taulukko1[[#This Row],[Alku PVM]] )&lt;=6,AND(MONTH(Taulukko1[[#This Row],[Alku PVM]] )=6))</f>
        <v>0</v>
      </c>
      <c r="AH3787" s="90" t="b">
        <f>OR(MONTH(Taulukko1[[#This Row],[Loppu PVM]])&lt;=6,AND(MONTH(Taulukko1[[#This Row],[Loppu PVM]] )=6))</f>
        <v>0</v>
      </c>
    </row>
    <row r="3788" spans="1:34">
      <c r="A3788" s="25" t="s">
        <v>5416</v>
      </c>
      <c r="B3788" s="26">
        <v>42632</v>
      </c>
      <c r="C3788" s="25" t="s">
        <v>5551</v>
      </c>
      <c r="D3788" s="35"/>
      <c r="E3788" s="27">
        <v>27</v>
      </c>
      <c r="F3788" s="26">
        <v>42720</v>
      </c>
      <c r="G3788" s="33">
        <v>0</v>
      </c>
      <c r="H3788" s="27">
        <v>250</v>
      </c>
      <c r="I3788" s="126">
        <f>INDEX('TOL2008'!B:B,MATCH(A3788,'TOL2008'!A:A,0))</f>
        <v>64190</v>
      </c>
      <c r="J3788" s="133" t="str">
        <f>INDEX(Pääluokka!$H$2:$H$100,MATCH(VALUE(LEFT(Taulukko1[[#This Row],[TOL2008]],2)),Pääluokka!$G$2:$G$100,0))</f>
        <v>Rahoitus- ja vakuutustoiminta</v>
      </c>
      <c r="K3788" s="133" t="str">
        <f>INDEX(Pääluokka!$I$2:$I$100,MATCH(VALUE(LEFT(Taulukko1[[#This Row],[TOL2008]],2)),Pääluokka!$G$2:$G$100,0))</f>
        <v>Palvelualat (G-N, R, S)</v>
      </c>
      <c r="L3788" s="41">
        <f t="shared" si="628"/>
        <v>88</v>
      </c>
      <c r="M3788" s="43">
        <f t="shared" si="629"/>
        <v>42632</v>
      </c>
      <c r="N3788" s="43">
        <f t="shared" si="630"/>
        <v>42720</v>
      </c>
      <c r="O3788" s="43">
        <f t="shared" si="631"/>
        <v>42614</v>
      </c>
      <c r="P3788" s="43">
        <f t="shared" si="632"/>
        <v>42705</v>
      </c>
      <c r="Q3788" s="81">
        <f t="shared" si="633"/>
        <v>2016</v>
      </c>
      <c r="R3788" s="81">
        <f t="shared" si="634"/>
        <v>2016</v>
      </c>
      <c r="S3788" s="43" t="str">
        <f>YEAR(Taulukko1[[#This Row],[Alku KK]])&amp;"Q"&amp;ROUNDDOWN((MONTH(Taulukko1[[#This Row],[Alku KK]])-1)/3+1,0)</f>
        <v>2016Q3</v>
      </c>
      <c r="T3788" s="43" t="str">
        <f>YEAR(Taulukko1[[#This Row],[Loppu KK]])&amp;"Q"&amp;ROUNDDOWN((MONTH(Taulukko1[[#This Row],[Loppu KK]])-1)/3+1,0)</f>
        <v>2016Q4</v>
      </c>
      <c r="U3788" s="81">
        <f>IF(COUNT(Taulukko1[[#This Row],[Neuvottelujen alaiset ]])=1,Taulukko1[[#This Row],[Neuvottelujen alaiset ]],Taulukko1[[#This Row],[Vähennystarve]])</f>
        <v>250</v>
      </c>
      <c r="V3788" s="44">
        <f t="shared" si="635"/>
        <v>0.108</v>
      </c>
      <c r="W3788" s="44">
        <f t="shared" si="636"/>
        <v>0</v>
      </c>
      <c r="X3788" s="44">
        <f t="shared" si="637"/>
        <v>0</v>
      </c>
      <c r="Y3788" s="44" t="b">
        <f>AND(MONTH(Taulukko1[[#This Row],[Alku PVM]] )=6,DAY(Taulukko1[[#This Row],[Alku PVM]] )&gt;19)</f>
        <v>0</v>
      </c>
      <c r="Z3788" s="44" t="b">
        <f>AND(MONTH(Taulukko1[[#This Row],[Loppu PVM]] )=6,DAY(Taulukko1[[#This Row],[Loppu PVM]] )&gt;19)</f>
        <v>0</v>
      </c>
      <c r="AA3788" s="44" t="b">
        <f>OR(MONTH(Taulukko1[[#This Row],[Alku PVM]] )&lt;=5,AND(MONTH(Taulukko1[[#This Row],[Alku PVM]] )=6,DAY(Taulukko1[[#This Row],[Alku PVM]] )&lt;20))</f>
        <v>0</v>
      </c>
      <c r="AB3788" s="44" t="b">
        <f>OR(MONTH(Taulukko1[[#This Row],[Loppu PVM]])&lt;=5,AND(MONTH(Taulukko1[[#This Row],[Loppu PVM]] )=6,DAY(Taulukko1[[#This Row],[Loppu PVM]])&lt;20))</f>
        <v>0</v>
      </c>
      <c r="AC3788" s="90" t="b">
        <f>OR(MONTH(Taulukko1[[#This Row],[Alku PVM]] )&lt;=3,AND(MONTH(Taulukko1[[#This Row],[Alku PVM]] )=3))</f>
        <v>0</v>
      </c>
      <c r="AD3788" s="44" t="b">
        <f>OR(MONTH(Taulukko1[[#This Row],[Loppu PVM]] )&lt;=3,AND(MONTH(Taulukko1[[#This Row],[Loppu PVM]] )=3))</f>
        <v>0</v>
      </c>
      <c r="AE3788" s="90" t="b">
        <f>OR(MONTH(Taulukko1[[#This Row],[Alku PVM]] )&lt;=9,AND(MONTH(Taulukko1[[#This Row],[Alku PVM]] )=9))</f>
        <v>1</v>
      </c>
      <c r="AF3788" s="90" t="b">
        <f>OR(MONTH(Taulukko1[[#This Row],[Loppu PVM]])&lt;=9,AND(MONTH(Taulukko1[[#This Row],[Loppu PVM]] )=9))</f>
        <v>0</v>
      </c>
      <c r="AG3788" s="90" t="b">
        <f>OR(MONTH(Taulukko1[[#This Row],[Alku PVM]] )&lt;=6,AND(MONTH(Taulukko1[[#This Row],[Alku PVM]] )=6))</f>
        <v>0</v>
      </c>
      <c r="AH3788" s="90" t="b">
        <f>OR(MONTH(Taulukko1[[#This Row],[Loppu PVM]])&lt;=6,AND(MONTH(Taulukko1[[#This Row],[Loppu PVM]] )=6))</f>
        <v>0</v>
      </c>
    </row>
    <row r="3789" spans="1:34">
      <c r="A3789" s="25" t="s">
        <v>5412</v>
      </c>
      <c r="B3789" s="26">
        <v>42632</v>
      </c>
      <c r="C3789" t="s">
        <v>5413</v>
      </c>
      <c r="D3789" s="35"/>
      <c r="E3789" s="27"/>
      <c r="F3789" s="26"/>
      <c r="G3789" s="33"/>
      <c r="H3789" s="27">
        <v>10</v>
      </c>
      <c r="I3789" s="126">
        <f>INDEX('TOL2008'!B:B,MATCH(A3789,'TOL2008'!A:A,0))</f>
        <v>69201</v>
      </c>
      <c r="J3789" s="133" t="str">
        <f>INDEX(Pääluokka!$H$2:$H$100,MATCH(VALUE(LEFT(Taulukko1[[#This Row],[TOL2008]],2)),Pääluokka!$G$2:$G$100,0))</f>
        <v>Ammatillinen, tieteellinen ja tekninen toiminta</v>
      </c>
      <c r="K3789" s="133" t="str">
        <f>INDEX(Pääluokka!$I$2:$I$100,MATCH(VALUE(LEFT(Taulukko1[[#This Row],[TOL2008]],2)),Pääluokka!$G$2:$G$100,0))</f>
        <v>Palvelualat (G-N, R, S)</v>
      </c>
      <c r="L3789" s="41" t="str">
        <f t="shared" si="628"/>
        <v>NA</v>
      </c>
      <c r="M3789" s="43">
        <f t="shared" si="629"/>
        <v>42632</v>
      </c>
      <c r="N3789" s="43">
        <f t="shared" si="630"/>
        <v>42683</v>
      </c>
      <c r="O3789" s="43">
        <f t="shared" si="631"/>
        <v>42614</v>
      </c>
      <c r="P3789" s="43">
        <f t="shared" si="632"/>
        <v>42675</v>
      </c>
      <c r="Q3789" s="81">
        <f t="shared" si="633"/>
        <v>2016</v>
      </c>
      <c r="R3789" s="81">
        <f t="shared" si="634"/>
        <v>2016</v>
      </c>
      <c r="S3789" s="43" t="str">
        <f>YEAR(Taulukko1[[#This Row],[Alku KK]])&amp;"Q"&amp;ROUNDDOWN((MONTH(Taulukko1[[#This Row],[Alku KK]])-1)/3+1,0)</f>
        <v>2016Q3</v>
      </c>
      <c r="T3789" s="43" t="str">
        <f>YEAR(Taulukko1[[#This Row],[Loppu KK]])&amp;"Q"&amp;ROUNDDOWN((MONTH(Taulukko1[[#This Row],[Loppu KK]])-1)/3+1,0)</f>
        <v>2016Q4</v>
      </c>
      <c r="U3789" s="81">
        <f>IF(COUNT(Taulukko1[[#This Row],[Neuvottelujen alaiset ]])=1,Taulukko1[[#This Row],[Neuvottelujen alaiset ]],Taulukko1[[#This Row],[Vähennystarve]])</f>
        <v>10</v>
      </c>
      <c r="V3789" s="44" t="str">
        <f t="shared" si="635"/>
        <v>NA</v>
      </c>
      <c r="W3789" s="44" t="str">
        <f t="shared" si="636"/>
        <v>NA</v>
      </c>
      <c r="X3789" s="44" t="str">
        <f t="shared" si="637"/>
        <v>NA</v>
      </c>
      <c r="Y3789" s="44" t="b">
        <f>AND(MONTH(Taulukko1[[#This Row],[Alku PVM]] )=6,DAY(Taulukko1[[#This Row],[Alku PVM]] )&gt;19)</f>
        <v>0</v>
      </c>
      <c r="Z3789" s="44" t="b">
        <f>AND(MONTH(Taulukko1[[#This Row],[Loppu PVM]] )=6,DAY(Taulukko1[[#This Row],[Loppu PVM]] )&gt;19)</f>
        <v>0</v>
      </c>
      <c r="AA3789" s="44" t="b">
        <f>OR(MONTH(Taulukko1[[#This Row],[Alku PVM]] )&lt;=5,AND(MONTH(Taulukko1[[#This Row],[Alku PVM]] )=6,DAY(Taulukko1[[#This Row],[Alku PVM]] )&lt;20))</f>
        <v>0</v>
      </c>
      <c r="AB3789" s="44" t="b">
        <f>OR(MONTH(Taulukko1[[#This Row],[Loppu PVM]])&lt;=5,AND(MONTH(Taulukko1[[#This Row],[Loppu PVM]] )=6,DAY(Taulukko1[[#This Row],[Loppu PVM]])&lt;20))</f>
        <v>0</v>
      </c>
      <c r="AC3789" s="90" t="b">
        <f>OR(MONTH(Taulukko1[[#This Row],[Alku PVM]] )&lt;=3,AND(MONTH(Taulukko1[[#This Row],[Alku PVM]] )=3))</f>
        <v>0</v>
      </c>
      <c r="AD3789" s="44" t="b">
        <f>OR(MONTH(Taulukko1[[#This Row],[Loppu PVM]] )&lt;=3,AND(MONTH(Taulukko1[[#This Row],[Loppu PVM]] )=3))</f>
        <v>0</v>
      </c>
      <c r="AE3789" s="90" t="b">
        <f>OR(MONTH(Taulukko1[[#This Row],[Alku PVM]] )&lt;=9,AND(MONTH(Taulukko1[[#This Row],[Alku PVM]] )=9))</f>
        <v>1</v>
      </c>
      <c r="AF3789" s="90" t="b">
        <f>OR(MONTH(Taulukko1[[#This Row],[Loppu PVM]])&lt;=9,AND(MONTH(Taulukko1[[#This Row],[Loppu PVM]] )=9))</f>
        <v>0</v>
      </c>
      <c r="AG3789" s="90" t="b">
        <f>OR(MONTH(Taulukko1[[#This Row],[Alku PVM]] )&lt;=6,AND(MONTH(Taulukko1[[#This Row],[Alku PVM]] )=6))</f>
        <v>0</v>
      </c>
      <c r="AH3789" s="90" t="b">
        <f>OR(MONTH(Taulukko1[[#This Row],[Loppu PVM]])&lt;=6,AND(MONTH(Taulukko1[[#This Row],[Loppu PVM]] )=6))</f>
        <v>0</v>
      </c>
    </row>
    <row r="3790" spans="1:34">
      <c r="A3790" s="82" t="s">
        <v>5414</v>
      </c>
      <c r="B3790" s="83">
        <v>42644</v>
      </c>
      <c r="C3790" s="82" t="s">
        <v>5534</v>
      </c>
      <c r="D3790" s="84"/>
      <c r="E3790" s="85">
        <v>37</v>
      </c>
      <c r="F3790" s="83">
        <v>42697</v>
      </c>
      <c r="G3790" s="86">
        <v>37</v>
      </c>
      <c r="H3790" s="85">
        <v>250</v>
      </c>
      <c r="I3790" s="130">
        <f>INDEX('TOL2008'!B:B,MATCH(A3790,'TOL2008'!A:A,0))</f>
        <v>85320</v>
      </c>
      <c r="J3790" s="131" t="str">
        <f>INDEX(Pääluokka!$H$2:$H$100,MATCH(VALUE(LEFT(Taulukko1[[#This Row],[TOL2008]],2)),Pääluokka!$G$2:$G$100,0))</f>
        <v>Koulutus</v>
      </c>
      <c r="K3790" s="131" t="str">
        <f>INDEX(Pääluokka!$I$2:$I$100,MATCH(VALUE(LEFT(Taulukko1[[#This Row],[TOL2008]],2)),Pääluokka!$G$2:$G$100,0))</f>
        <v>Muut toimialat (O-Q, T-X)</v>
      </c>
      <c r="L3790" s="87">
        <f t="shared" si="628"/>
        <v>53</v>
      </c>
      <c r="M3790" s="88">
        <f t="shared" si="629"/>
        <v>42644</v>
      </c>
      <c r="N3790" s="88">
        <f t="shared" si="630"/>
        <v>42697</v>
      </c>
      <c r="O3790" s="88">
        <f t="shared" si="631"/>
        <v>42644</v>
      </c>
      <c r="P3790" s="88">
        <f t="shared" si="632"/>
        <v>42675</v>
      </c>
      <c r="Q3790" s="89">
        <f t="shared" si="633"/>
        <v>2016</v>
      </c>
      <c r="R3790" s="89">
        <f t="shared" si="634"/>
        <v>2016</v>
      </c>
      <c r="S3790" s="88" t="str">
        <f>YEAR(Taulukko1[[#This Row],[Alku KK]])&amp;"Q"&amp;ROUNDDOWN((MONTH(Taulukko1[[#This Row],[Alku KK]])-1)/3+1,0)</f>
        <v>2016Q4</v>
      </c>
      <c r="T3790" s="88" t="str">
        <f>YEAR(Taulukko1[[#This Row],[Loppu KK]])&amp;"Q"&amp;ROUNDDOWN((MONTH(Taulukko1[[#This Row],[Loppu KK]])-1)/3+1,0)</f>
        <v>2016Q4</v>
      </c>
      <c r="U3790" s="89">
        <f>IF(COUNT(Taulukko1[[#This Row],[Neuvottelujen alaiset ]])=1,Taulukko1[[#This Row],[Neuvottelujen alaiset ]],Taulukko1[[#This Row],[Vähennystarve]])</f>
        <v>250</v>
      </c>
      <c r="V3790" s="90">
        <f t="shared" si="635"/>
        <v>0.14799999999999999</v>
      </c>
      <c r="W3790" s="90">
        <f t="shared" si="636"/>
        <v>0.14799999999999999</v>
      </c>
      <c r="X3790" s="90">
        <f t="shared" si="637"/>
        <v>1</v>
      </c>
      <c r="Y3790" s="90" t="b">
        <f>AND(MONTH(Taulukko1[[#This Row],[Alku PVM]] )=6,DAY(Taulukko1[[#This Row],[Alku PVM]] )&gt;19)</f>
        <v>0</v>
      </c>
      <c r="Z3790" s="90" t="b">
        <f>AND(MONTH(Taulukko1[[#This Row],[Loppu PVM]] )=6,DAY(Taulukko1[[#This Row],[Loppu PVM]] )&gt;19)</f>
        <v>0</v>
      </c>
      <c r="AA3790" s="90" t="b">
        <f>OR(MONTH(Taulukko1[[#This Row],[Alku PVM]] )&lt;=5,AND(MONTH(Taulukko1[[#This Row],[Alku PVM]] )=6,DAY(Taulukko1[[#This Row],[Alku PVM]] )&lt;20))</f>
        <v>0</v>
      </c>
      <c r="AB3790" s="90" t="b">
        <f>OR(MONTH(Taulukko1[[#This Row],[Loppu PVM]])&lt;=5,AND(MONTH(Taulukko1[[#This Row],[Loppu PVM]] )=6,DAY(Taulukko1[[#This Row],[Loppu PVM]])&lt;20))</f>
        <v>0</v>
      </c>
      <c r="AC3790" s="90" t="b">
        <f>OR(MONTH(Taulukko1[[#This Row],[Alku PVM]] )&lt;=3,AND(MONTH(Taulukko1[[#This Row],[Alku PVM]] )=3))</f>
        <v>0</v>
      </c>
      <c r="AD3790" s="90" t="b">
        <f>OR(MONTH(Taulukko1[[#This Row],[Loppu PVM]] )&lt;=3,AND(MONTH(Taulukko1[[#This Row],[Loppu PVM]] )=3))</f>
        <v>0</v>
      </c>
      <c r="AE3790" s="90" t="b">
        <f>OR(MONTH(Taulukko1[[#This Row],[Alku PVM]] )&lt;=9,AND(MONTH(Taulukko1[[#This Row],[Alku PVM]] )=9))</f>
        <v>0</v>
      </c>
      <c r="AF3790" s="90" t="b">
        <f>OR(MONTH(Taulukko1[[#This Row],[Loppu PVM]])&lt;=9,AND(MONTH(Taulukko1[[#This Row],[Loppu PVM]] )=9))</f>
        <v>0</v>
      </c>
      <c r="AG3790" s="90" t="b">
        <f>OR(MONTH(Taulukko1[[#This Row],[Alku PVM]] )&lt;=6,AND(MONTH(Taulukko1[[#This Row],[Alku PVM]] )=6))</f>
        <v>0</v>
      </c>
      <c r="AH3790" s="90" t="b">
        <f>OR(MONTH(Taulukko1[[#This Row],[Loppu PVM]])&lt;=6,AND(MONTH(Taulukko1[[#This Row],[Loppu PVM]] )=6))</f>
        <v>0</v>
      </c>
    </row>
    <row r="3791" spans="1:34">
      <c r="A3791" s="82" t="s">
        <v>5382</v>
      </c>
      <c r="B3791" s="83">
        <v>42614</v>
      </c>
      <c r="C3791" s="82" t="s">
        <v>5467</v>
      </c>
      <c r="D3791" s="84"/>
      <c r="E3791" s="85">
        <v>100</v>
      </c>
      <c r="F3791" s="83">
        <v>42657</v>
      </c>
      <c r="G3791" s="86">
        <v>70</v>
      </c>
      <c r="H3791" s="85">
        <v>100</v>
      </c>
      <c r="I3791" s="130">
        <f>INDEX('TOL2008'!B:B,MATCH(A2439,'TOL2008'!A:A,0))</f>
        <v>47191</v>
      </c>
      <c r="J3791" s="131" t="str">
        <f>INDEX(Pääluokka!$H$2:$H$100,MATCH(VALUE(LEFT(Taulukko1[[#This Row],[TOL2008]],2)),Pääluokka!$G$2:$G$100,0))</f>
        <v>Tukku- ja vähittäiskauppa; moottoriajoneuvojen ja moottoripyörien korjaus</v>
      </c>
      <c r="K3791" s="131" t="str">
        <f>INDEX(Pääluokka!$I$2:$I$100,MATCH(VALUE(LEFT(Taulukko1[[#This Row],[TOL2008]],2)),Pääluokka!$G$2:$G$100,0))</f>
        <v>Palvelualat (G-N, R, S)</v>
      </c>
      <c r="L3791" s="87">
        <f t="shared" si="628"/>
        <v>43</v>
      </c>
      <c r="M3791" s="88">
        <f t="shared" si="629"/>
        <v>42614</v>
      </c>
      <c r="N3791" s="88">
        <f t="shared" si="630"/>
        <v>42657</v>
      </c>
      <c r="O3791" s="88">
        <f t="shared" si="631"/>
        <v>42614</v>
      </c>
      <c r="P3791" s="88">
        <f t="shared" si="632"/>
        <v>42644</v>
      </c>
      <c r="Q3791" s="89">
        <f t="shared" si="633"/>
        <v>2016</v>
      </c>
      <c r="R3791" s="89">
        <f t="shared" si="634"/>
        <v>2016</v>
      </c>
      <c r="S3791" s="88" t="str">
        <f>YEAR(Taulukko1[[#This Row],[Alku KK]])&amp;"Q"&amp;ROUNDDOWN((MONTH(Taulukko1[[#This Row],[Alku KK]])-1)/3+1,0)</f>
        <v>2016Q3</v>
      </c>
      <c r="T3791" s="88" t="str">
        <f>YEAR(Taulukko1[[#This Row],[Loppu KK]])&amp;"Q"&amp;ROUNDDOWN((MONTH(Taulukko1[[#This Row],[Loppu KK]])-1)/3+1,0)</f>
        <v>2016Q4</v>
      </c>
      <c r="U3791" s="89">
        <f>IF(COUNT(Taulukko1[[#This Row],[Neuvottelujen alaiset ]])=1,Taulukko1[[#This Row],[Neuvottelujen alaiset ]],Taulukko1[[#This Row],[Vähennystarve]])</f>
        <v>100</v>
      </c>
      <c r="V3791" s="90">
        <f t="shared" si="635"/>
        <v>1</v>
      </c>
      <c r="W3791" s="90">
        <f t="shared" si="636"/>
        <v>0.7</v>
      </c>
      <c r="X3791" s="90">
        <f t="shared" si="637"/>
        <v>0.7</v>
      </c>
      <c r="Y3791" s="90" t="b">
        <f>AND(MONTH(Taulukko1[[#This Row],[Alku PVM]] )=6,DAY(Taulukko1[[#This Row],[Alku PVM]] )&gt;19)</f>
        <v>0</v>
      </c>
      <c r="Z3791" s="90" t="b">
        <f>AND(MONTH(Taulukko1[[#This Row],[Loppu PVM]] )=6,DAY(Taulukko1[[#This Row],[Loppu PVM]] )&gt;19)</f>
        <v>0</v>
      </c>
      <c r="AA3791" s="90" t="b">
        <f>OR(MONTH(Taulukko1[[#This Row],[Alku PVM]] )&lt;=5,AND(MONTH(Taulukko1[[#This Row],[Alku PVM]] )=6,DAY(Taulukko1[[#This Row],[Alku PVM]] )&lt;20))</f>
        <v>0</v>
      </c>
      <c r="AB3791" s="90" t="b">
        <f>OR(MONTH(Taulukko1[[#This Row],[Loppu PVM]])&lt;=5,AND(MONTH(Taulukko1[[#This Row],[Loppu PVM]] )=6,DAY(Taulukko1[[#This Row],[Loppu PVM]])&lt;20))</f>
        <v>0</v>
      </c>
      <c r="AC3791" s="90" t="b">
        <f>OR(MONTH(Taulukko1[[#This Row],[Alku PVM]] )&lt;=3,AND(MONTH(Taulukko1[[#This Row],[Alku PVM]] )=3))</f>
        <v>0</v>
      </c>
      <c r="AD3791" s="90" t="b">
        <f>OR(MONTH(Taulukko1[[#This Row],[Loppu PVM]] )&lt;=3,AND(MONTH(Taulukko1[[#This Row],[Loppu PVM]] )=3))</f>
        <v>0</v>
      </c>
      <c r="AE3791" s="90" t="b">
        <f>OR(MONTH(Taulukko1[[#This Row],[Alku PVM]] )&lt;=9,AND(MONTH(Taulukko1[[#This Row],[Alku PVM]] )=9))</f>
        <v>1</v>
      </c>
      <c r="AF3791" s="90" t="b">
        <f>OR(MONTH(Taulukko1[[#This Row],[Loppu PVM]])&lt;=9,AND(MONTH(Taulukko1[[#This Row],[Loppu PVM]] )=9))</f>
        <v>0</v>
      </c>
      <c r="AG3791" s="90" t="b">
        <f>OR(MONTH(Taulukko1[[#This Row],[Alku PVM]] )&lt;=6,AND(MONTH(Taulukko1[[#This Row],[Alku PVM]] )=6))</f>
        <v>0</v>
      </c>
      <c r="AH3791" s="90" t="b">
        <f>OR(MONTH(Taulukko1[[#This Row],[Loppu PVM]])&lt;=6,AND(MONTH(Taulukko1[[#This Row],[Loppu PVM]] )=6))</f>
        <v>0</v>
      </c>
    </row>
    <row r="3792" spans="1:34">
      <c r="A3792" s="82" t="s">
        <v>5417</v>
      </c>
      <c r="B3792" s="83"/>
      <c r="C3792" s="82" t="s">
        <v>5418</v>
      </c>
      <c r="D3792" s="84"/>
      <c r="E3792" s="85"/>
      <c r="F3792" s="83">
        <v>42634</v>
      </c>
      <c r="G3792" s="86">
        <v>3</v>
      </c>
      <c r="H3792" s="85">
        <v>33</v>
      </c>
      <c r="I3792" s="130">
        <f>INDEX('TOL2008'!B:B,MATCH(A3792,'TOL2008'!A:A,0))</f>
        <v>94910</v>
      </c>
      <c r="J3792" s="131" t="str">
        <f>INDEX(Pääluokka!$H$2:$H$100,MATCH(VALUE(LEFT(Taulukko1[[#This Row],[TOL2008]],2)),Pääluokka!$G$2:$G$100,0))</f>
        <v>Muu palvelutoiminta</v>
      </c>
      <c r="K3792" s="131" t="str">
        <f>INDEX(Pääluokka!$I$2:$I$100,MATCH(VALUE(LEFT(Taulukko1[[#This Row],[TOL2008]],2)),Pääluokka!$G$2:$G$100,0))</f>
        <v>Palvelualat (G-N, R, S)</v>
      </c>
      <c r="L3792" s="87" t="str">
        <f t="shared" si="628"/>
        <v>NA</v>
      </c>
      <c r="M3792" s="88">
        <f t="shared" si="629"/>
        <v>42583</v>
      </c>
      <c r="N3792" s="88">
        <f t="shared" si="630"/>
        <v>42634</v>
      </c>
      <c r="O3792" s="88">
        <f t="shared" ref="O3792:P3795" si="638">IFERROR(DATE(YEAR(M3792),MONTH(M3792),1),"NA")</f>
        <v>42583</v>
      </c>
      <c r="P3792" s="88">
        <f t="shared" si="638"/>
        <v>42614</v>
      </c>
      <c r="Q3792" s="89">
        <f t="shared" si="633"/>
        <v>2016</v>
      </c>
      <c r="R3792" s="89">
        <f t="shared" si="634"/>
        <v>2016</v>
      </c>
      <c r="S3792" s="88" t="str">
        <f>YEAR(Taulukko1[[#This Row],[Alku KK]])&amp;"Q"&amp;ROUNDDOWN((MONTH(Taulukko1[[#This Row],[Alku KK]])-1)/3+1,0)</f>
        <v>2016Q3</v>
      </c>
      <c r="T3792" s="88" t="str">
        <f>YEAR(Taulukko1[[#This Row],[Loppu KK]])&amp;"Q"&amp;ROUNDDOWN((MONTH(Taulukko1[[#This Row],[Loppu KK]])-1)/3+1,0)</f>
        <v>2016Q3</v>
      </c>
      <c r="U3792" s="89">
        <f>IF(COUNT(Taulukko1[[#This Row],[Neuvottelujen alaiset ]])=1,Taulukko1[[#This Row],[Neuvottelujen alaiset ]],Taulukko1[[#This Row],[Vähennystarve]])</f>
        <v>33</v>
      </c>
      <c r="V3792" s="90" t="str">
        <f t="shared" ref="V3792:V3812" si="639">IF(AND(ISNUMBER(E3792),ISNUMBER(H3792)),E3792/H3792,"NA")</f>
        <v>NA</v>
      </c>
      <c r="W3792" s="90">
        <f t="shared" ref="W3792:W3812" si="640">IF(AND(ISNUMBER(G3792),ISNUMBER(H3792)),G3792/H3792,"NA")</f>
        <v>9.0909090909090912E-2</v>
      </c>
      <c r="X3792" s="90" t="str">
        <f t="shared" ref="X3792:X3812" si="641">IF(AND(ISNUMBER(G3792),ISNUMBER(E3792)),G3792/E3792,"NA")</f>
        <v>NA</v>
      </c>
      <c r="Y3792" s="90" t="b">
        <f>AND(MONTH(Taulukko1[[#This Row],[Alku PVM]] )=6,DAY(Taulukko1[[#This Row],[Alku PVM]] )&gt;19)</f>
        <v>0</v>
      </c>
      <c r="Z3792" s="90" t="b">
        <f>AND(MONTH(Taulukko1[[#This Row],[Loppu PVM]] )=6,DAY(Taulukko1[[#This Row],[Loppu PVM]] )&gt;19)</f>
        <v>0</v>
      </c>
      <c r="AA3792" s="90" t="b">
        <f>OR(MONTH(Taulukko1[[#This Row],[Alku PVM]] )&lt;=5,AND(MONTH(Taulukko1[[#This Row],[Alku PVM]] )=6,DAY(Taulukko1[[#This Row],[Alku PVM]] )&lt;20))</f>
        <v>0</v>
      </c>
      <c r="AB3792" s="90" t="b">
        <f>OR(MONTH(Taulukko1[[#This Row],[Loppu PVM]])&lt;=5,AND(MONTH(Taulukko1[[#This Row],[Loppu PVM]] )=6,DAY(Taulukko1[[#This Row],[Loppu PVM]])&lt;20))</f>
        <v>0</v>
      </c>
      <c r="AC3792" s="90" t="b">
        <f>OR(MONTH(Taulukko1[[#This Row],[Alku PVM]] )&lt;=3,AND(MONTH(Taulukko1[[#This Row],[Alku PVM]] )=3))</f>
        <v>0</v>
      </c>
      <c r="AD3792" s="90" t="b">
        <f>OR(MONTH(Taulukko1[[#This Row],[Loppu PVM]] )&lt;=3,AND(MONTH(Taulukko1[[#This Row],[Loppu PVM]] )=3))</f>
        <v>0</v>
      </c>
      <c r="AE3792" s="90" t="b">
        <f>OR(MONTH(Taulukko1[[#This Row],[Alku PVM]] )&lt;=9,AND(MONTH(Taulukko1[[#This Row],[Alku PVM]] )=9))</f>
        <v>1</v>
      </c>
      <c r="AF3792" s="90" t="b">
        <f>OR(MONTH(Taulukko1[[#This Row],[Loppu PVM]])&lt;=9,AND(MONTH(Taulukko1[[#This Row],[Loppu PVM]] )=9))</f>
        <v>1</v>
      </c>
      <c r="AG3792" s="90" t="b">
        <f>OR(MONTH(Taulukko1[[#This Row],[Alku PVM]] )&lt;=6,AND(MONTH(Taulukko1[[#This Row],[Alku PVM]] )=6))</f>
        <v>0</v>
      </c>
      <c r="AH3792" s="90" t="b">
        <f>OR(MONTH(Taulukko1[[#This Row],[Loppu PVM]])&lt;=6,AND(MONTH(Taulukko1[[#This Row],[Loppu PVM]] )=6))</f>
        <v>0</v>
      </c>
    </row>
    <row r="3793" spans="1:34">
      <c r="A3793" s="82" t="s">
        <v>5229</v>
      </c>
      <c r="B3793" s="83">
        <v>42635</v>
      </c>
      <c r="C3793" s="82" t="s">
        <v>5421</v>
      </c>
      <c r="D3793" s="84"/>
      <c r="E3793" s="85"/>
      <c r="F3793" s="83"/>
      <c r="G3793" s="86"/>
      <c r="H3793" s="85"/>
      <c r="I3793" s="130">
        <f>INDEX('TOL2008'!B:B,MATCH(A3793,'TOL2008'!A:A,0))</f>
        <v>88999</v>
      </c>
      <c r="J3793" s="131" t="str">
        <f>INDEX(Pääluokka!$H$2:$H$100,MATCH(VALUE(LEFT(Taulukko1[[#This Row],[TOL2008]],2)),Pääluokka!$G$2:$G$100,0))</f>
        <v>Terveys- ja sosiaalipalvelut</v>
      </c>
      <c r="K3793" s="131" t="str">
        <f>INDEX(Pääluokka!$I$2:$I$100,MATCH(VALUE(LEFT(Taulukko1[[#This Row],[TOL2008]],2)),Pääluokka!$G$2:$G$100,0))</f>
        <v>Muut toimialat (O-Q, T-X)</v>
      </c>
      <c r="L3793" s="87" t="str">
        <f t="shared" si="628"/>
        <v>NA</v>
      </c>
      <c r="M3793" s="88">
        <f t="shared" si="629"/>
        <v>42635</v>
      </c>
      <c r="N3793" s="88">
        <f t="shared" si="630"/>
        <v>42686</v>
      </c>
      <c r="O3793" s="88">
        <f t="shared" si="638"/>
        <v>42614</v>
      </c>
      <c r="P3793" s="88">
        <f t="shared" si="638"/>
        <v>42675</v>
      </c>
      <c r="Q3793" s="89">
        <f t="shared" si="633"/>
        <v>2016</v>
      </c>
      <c r="R3793" s="89">
        <f t="shared" si="634"/>
        <v>2016</v>
      </c>
      <c r="S3793" s="88" t="str">
        <f>YEAR(Taulukko1[[#This Row],[Alku KK]])&amp;"Q"&amp;ROUNDDOWN((MONTH(Taulukko1[[#This Row],[Alku KK]])-1)/3+1,0)</f>
        <v>2016Q3</v>
      </c>
      <c r="T3793" s="88" t="str">
        <f>YEAR(Taulukko1[[#This Row],[Loppu KK]])&amp;"Q"&amp;ROUNDDOWN((MONTH(Taulukko1[[#This Row],[Loppu KK]])-1)/3+1,0)</f>
        <v>2016Q4</v>
      </c>
      <c r="U3793" s="89">
        <f>IF(COUNT(Taulukko1[[#This Row],[Neuvottelujen alaiset ]])=1,Taulukko1[[#This Row],[Neuvottelujen alaiset ]],Taulukko1[[#This Row],[Vähennystarve]])</f>
        <v>0</v>
      </c>
      <c r="V3793" s="90" t="str">
        <f t="shared" si="639"/>
        <v>NA</v>
      </c>
      <c r="W3793" s="90" t="str">
        <f t="shared" si="640"/>
        <v>NA</v>
      </c>
      <c r="X3793" s="90" t="str">
        <f t="shared" si="641"/>
        <v>NA</v>
      </c>
      <c r="Y3793" s="90" t="b">
        <f>AND(MONTH(Taulukko1[[#This Row],[Alku PVM]] )=6,DAY(Taulukko1[[#This Row],[Alku PVM]] )&gt;19)</f>
        <v>0</v>
      </c>
      <c r="Z3793" s="90" t="b">
        <f>AND(MONTH(Taulukko1[[#This Row],[Loppu PVM]] )=6,DAY(Taulukko1[[#This Row],[Loppu PVM]] )&gt;19)</f>
        <v>0</v>
      </c>
      <c r="AA3793" s="90" t="b">
        <f>OR(MONTH(Taulukko1[[#This Row],[Alku PVM]] )&lt;=5,AND(MONTH(Taulukko1[[#This Row],[Alku PVM]] )=6,DAY(Taulukko1[[#This Row],[Alku PVM]] )&lt;20))</f>
        <v>0</v>
      </c>
      <c r="AB3793" s="90" t="b">
        <f>OR(MONTH(Taulukko1[[#This Row],[Loppu PVM]])&lt;=5,AND(MONTH(Taulukko1[[#This Row],[Loppu PVM]] )=6,DAY(Taulukko1[[#This Row],[Loppu PVM]])&lt;20))</f>
        <v>0</v>
      </c>
      <c r="AC3793" s="90" t="b">
        <f>OR(MONTH(Taulukko1[[#This Row],[Alku PVM]] )&lt;=3,AND(MONTH(Taulukko1[[#This Row],[Alku PVM]] )=3))</f>
        <v>0</v>
      </c>
      <c r="AD3793" s="90" t="b">
        <f>OR(MONTH(Taulukko1[[#This Row],[Loppu PVM]] )&lt;=3,AND(MONTH(Taulukko1[[#This Row],[Loppu PVM]] )=3))</f>
        <v>0</v>
      </c>
      <c r="AE3793" s="90" t="b">
        <f>OR(MONTH(Taulukko1[[#This Row],[Alku PVM]] )&lt;=9,AND(MONTH(Taulukko1[[#This Row],[Alku PVM]] )=9))</f>
        <v>1</v>
      </c>
      <c r="AF3793" s="90" t="b">
        <f>OR(MONTH(Taulukko1[[#This Row],[Loppu PVM]])&lt;=9,AND(MONTH(Taulukko1[[#This Row],[Loppu PVM]] )=9))</f>
        <v>0</v>
      </c>
      <c r="AG3793" s="90" t="b">
        <f>OR(MONTH(Taulukko1[[#This Row],[Alku PVM]] )&lt;=6,AND(MONTH(Taulukko1[[#This Row],[Alku PVM]] )=6))</f>
        <v>0</v>
      </c>
      <c r="AH3793" s="90" t="b">
        <f>OR(MONTH(Taulukko1[[#This Row],[Loppu PVM]])&lt;=6,AND(MONTH(Taulukko1[[#This Row],[Loppu PVM]] )=6))</f>
        <v>0</v>
      </c>
    </row>
    <row r="3794" spans="1:34">
      <c r="A3794" s="82" t="s">
        <v>5402</v>
      </c>
      <c r="B3794" s="83">
        <v>42627</v>
      </c>
      <c r="C3794" s="82"/>
      <c r="D3794" s="84"/>
      <c r="E3794" s="85"/>
      <c r="F3794" s="83">
        <v>42689</v>
      </c>
      <c r="G3794" s="86">
        <v>20</v>
      </c>
      <c r="H3794" s="85">
        <v>20</v>
      </c>
      <c r="I3794" s="130">
        <f>INDEX('TOL2008'!B:B,MATCH(A3794,'TOL2008'!A:A,0))</f>
        <v>85320</v>
      </c>
      <c r="J3794" s="131" t="str">
        <f>INDEX(Pääluokka!$H$2:$H$100,MATCH(VALUE(LEFT(Taulukko1[[#This Row],[TOL2008]],2)),Pääluokka!$G$2:$G$100,0))</f>
        <v>Koulutus</v>
      </c>
      <c r="K3794" s="131" t="str">
        <f>INDEX(Pääluokka!$I$2:$I$100,MATCH(VALUE(LEFT(Taulukko1[[#This Row],[TOL2008]],2)),Pääluokka!$G$2:$G$100,0))</f>
        <v>Muut toimialat (O-Q, T-X)</v>
      </c>
      <c r="L3794" s="87">
        <f t="shared" si="628"/>
        <v>62</v>
      </c>
      <c r="M3794" s="88">
        <f t="shared" si="629"/>
        <v>42627</v>
      </c>
      <c r="N3794" s="88">
        <f t="shared" si="630"/>
        <v>42689</v>
      </c>
      <c r="O3794" s="88">
        <f t="shared" si="638"/>
        <v>42614</v>
      </c>
      <c r="P3794" s="88">
        <f t="shared" si="638"/>
        <v>42675</v>
      </c>
      <c r="Q3794" s="89">
        <f t="shared" si="633"/>
        <v>2016</v>
      </c>
      <c r="R3794" s="89">
        <f t="shared" si="634"/>
        <v>2016</v>
      </c>
      <c r="S3794" s="88" t="str">
        <f>YEAR(Taulukko1[[#This Row],[Alku KK]])&amp;"Q"&amp;ROUNDDOWN((MONTH(Taulukko1[[#This Row],[Alku KK]])-1)/3+1,0)</f>
        <v>2016Q3</v>
      </c>
      <c r="T3794" s="88" t="str">
        <f>YEAR(Taulukko1[[#This Row],[Loppu KK]])&amp;"Q"&amp;ROUNDDOWN((MONTH(Taulukko1[[#This Row],[Loppu KK]])-1)/3+1,0)</f>
        <v>2016Q4</v>
      </c>
      <c r="U3794" s="89">
        <f>IF(COUNT(Taulukko1[[#This Row],[Neuvottelujen alaiset ]])=1,Taulukko1[[#This Row],[Neuvottelujen alaiset ]],Taulukko1[[#This Row],[Vähennystarve]])</f>
        <v>20</v>
      </c>
      <c r="V3794" s="90" t="str">
        <f t="shared" si="639"/>
        <v>NA</v>
      </c>
      <c r="W3794" s="90">
        <f t="shared" si="640"/>
        <v>1</v>
      </c>
      <c r="X3794" s="90" t="str">
        <f t="shared" si="641"/>
        <v>NA</v>
      </c>
      <c r="Y3794" s="90" t="b">
        <f>AND(MONTH(Taulukko1[[#This Row],[Alku PVM]] )=6,DAY(Taulukko1[[#This Row],[Alku PVM]] )&gt;19)</f>
        <v>0</v>
      </c>
      <c r="Z3794" s="90" t="b">
        <f>AND(MONTH(Taulukko1[[#This Row],[Loppu PVM]] )=6,DAY(Taulukko1[[#This Row],[Loppu PVM]] )&gt;19)</f>
        <v>0</v>
      </c>
      <c r="AA3794" s="90" t="b">
        <f>OR(MONTH(Taulukko1[[#This Row],[Alku PVM]] )&lt;=5,AND(MONTH(Taulukko1[[#This Row],[Alku PVM]] )=6,DAY(Taulukko1[[#This Row],[Alku PVM]] )&lt;20))</f>
        <v>0</v>
      </c>
      <c r="AB3794" s="90" t="b">
        <f>OR(MONTH(Taulukko1[[#This Row],[Loppu PVM]])&lt;=5,AND(MONTH(Taulukko1[[#This Row],[Loppu PVM]] )=6,DAY(Taulukko1[[#This Row],[Loppu PVM]])&lt;20))</f>
        <v>0</v>
      </c>
      <c r="AC3794" s="90" t="b">
        <f>OR(MONTH(Taulukko1[[#This Row],[Alku PVM]] )&lt;=3,AND(MONTH(Taulukko1[[#This Row],[Alku PVM]] )=3))</f>
        <v>0</v>
      </c>
      <c r="AD3794" s="90" t="b">
        <f>OR(MONTH(Taulukko1[[#This Row],[Loppu PVM]] )&lt;=3,AND(MONTH(Taulukko1[[#This Row],[Loppu PVM]] )=3))</f>
        <v>0</v>
      </c>
      <c r="AE3794" s="90" t="b">
        <f>OR(MONTH(Taulukko1[[#This Row],[Alku PVM]] )&lt;=9,AND(MONTH(Taulukko1[[#This Row],[Alku PVM]] )=9))</f>
        <v>1</v>
      </c>
      <c r="AF3794" s="90" t="b">
        <f>OR(MONTH(Taulukko1[[#This Row],[Loppu PVM]])&lt;=9,AND(MONTH(Taulukko1[[#This Row],[Loppu PVM]] )=9))</f>
        <v>0</v>
      </c>
      <c r="AG3794" s="90" t="b">
        <f>OR(MONTH(Taulukko1[[#This Row],[Alku PVM]] )&lt;=6,AND(MONTH(Taulukko1[[#This Row],[Alku PVM]] )=6))</f>
        <v>0</v>
      </c>
      <c r="AH3794" s="90" t="b">
        <f>OR(MONTH(Taulukko1[[#This Row],[Loppu PVM]])&lt;=6,AND(MONTH(Taulukko1[[#This Row],[Loppu PVM]] )=6))</f>
        <v>0</v>
      </c>
    </row>
    <row r="3795" spans="1:34">
      <c r="A3795" s="82" t="s">
        <v>515</v>
      </c>
      <c r="B3795" s="83">
        <v>42636</v>
      </c>
      <c r="C3795" s="82" t="s">
        <v>5422</v>
      </c>
      <c r="D3795" s="84"/>
      <c r="E3795" s="85">
        <v>60</v>
      </c>
      <c r="F3795" s="83">
        <v>42652</v>
      </c>
      <c r="G3795" s="86">
        <v>46</v>
      </c>
      <c r="H3795" s="85">
        <v>155</v>
      </c>
      <c r="I3795" s="130">
        <f>INDEX('TOL2008'!B:B,MATCH(A3795,'TOL2008'!A:A,0))</f>
        <v>58120</v>
      </c>
      <c r="J3795" s="131" t="str">
        <f>INDEX(Pääluokka!$H$2:$H$100,MATCH(VALUE(LEFT(Taulukko1[[#This Row],[TOL2008]],2)),Pääluokka!$G$2:$G$100,0))</f>
        <v>Informaatio ja viestintä</v>
      </c>
      <c r="K3795" s="131" t="str">
        <f>INDEX(Pääluokka!$I$2:$I$100,MATCH(VALUE(LEFT(Taulukko1[[#This Row],[TOL2008]],2)),Pääluokka!$G$2:$G$100,0))</f>
        <v>Palvelualat (G-N, R, S)</v>
      </c>
      <c r="L3795" s="87">
        <f t="shared" si="628"/>
        <v>16</v>
      </c>
      <c r="M3795" s="88">
        <f t="shared" si="629"/>
        <v>42636</v>
      </c>
      <c r="N3795" s="88">
        <f t="shared" si="630"/>
        <v>42652</v>
      </c>
      <c r="O3795" s="88">
        <f t="shared" si="638"/>
        <v>42614</v>
      </c>
      <c r="P3795" s="88">
        <f t="shared" si="638"/>
        <v>42644</v>
      </c>
      <c r="Q3795" s="89">
        <f t="shared" si="633"/>
        <v>2016</v>
      </c>
      <c r="R3795" s="89">
        <f t="shared" si="634"/>
        <v>2016</v>
      </c>
      <c r="S3795" s="88" t="str">
        <f>YEAR(Taulukko1[[#This Row],[Alku KK]])&amp;"Q"&amp;ROUNDDOWN((MONTH(Taulukko1[[#This Row],[Alku KK]])-1)/3+1,0)</f>
        <v>2016Q3</v>
      </c>
      <c r="T3795" s="88" t="str">
        <f>YEAR(Taulukko1[[#This Row],[Loppu KK]])&amp;"Q"&amp;ROUNDDOWN((MONTH(Taulukko1[[#This Row],[Loppu KK]])-1)/3+1,0)</f>
        <v>2016Q4</v>
      </c>
      <c r="U3795" s="89">
        <f>IF(COUNT(Taulukko1[[#This Row],[Neuvottelujen alaiset ]])=1,Taulukko1[[#This Row],[Neuvottelujen alaiset ]],Taulukko1[[#This Row],[Vähennystarve]])</f>
        <v>155</v>
      </c>
      <c r="V3795" s="90">
        <f t="shared" si="639"/>
        <v>0.38709677419354838</v>
      </c>
      <c r="W3795" s="90">
        <f t="shared" si="640"/>
        <v>0.29677419354838708</v>
      </c>
      <c r="X3795" s="90">
        <f t="shared" si="641"/>
        <v>0.76666666666666672</v>
      </c>
      <c r="Y3795" s="90" t="b">
        <f>AND(MONTH(Taulukko1[[#This Row],[Alku PVM]] )=6,DAY(Taulukko1[[#This Row],[Alku PVM]] )&gt;19)</f>
        <v>0</v>
      </c>
      <c r="Z3795" s="90" t="b">
        <f>AND(MONTH(Taulukko1[[#This Row],[Loppu PVM]] )=6,DAY(Taulukko1[[#This Row],[Loppu PVM]] )&gt;19)</f>
        <v>0</v>
      </c>
      <c r="AA3795" s="90" t="b">
        <f>OR(MONTH(Taulukko1[[#This Row],[Alku PVM]] )&lt;=5,AND(MONTH(Taulukko1[[#This Row],[Alku PVM]] )=6,DAY(Taulukko1[[#This Row],[Alku PVM]] )&lt;20))</f>
        <v>0</v>
      </c>
      <c r="AB3795" s="90" t="b">
        <f>OR(MONTH(Taulukko1[[#This Row],[Loppu PVM]])&lt;=5,AND(MONTH(Taulukko1[[#This Row],[Loppu PVM]] )=6,DAY(Taulukko1[[#This Row],[Loppu PVM]])&lt;20))</f>
        <v>0</v>
      </c>
      <c r="AC3795" s="90" t="b">
        <f>OR(MONTH(Taulukko1[[#This Row],[Alku PVM]] )&lt;=3,AND(MONTH(Taulukko1[[#This Row],[Alku PVM]] )=3))</f>
        <v>0</v>
      </c>
      <c r="AD3795" s="90" t="b">
        <f>OR(MONTH(Taulukko1[[#This Row],[Loppu PVM]] )&lt;=3,AND(MONTH(Taulukko1[[#This Row],[Loppu PVM]] )=3))</f>
        <v>0</v>
      </c>
      <c r="AE3795" s="90" t="b">
        <f>OR(MONTH(Taulukko1[[#This Row],[Alku PVM]] )&lt;=9,AND(MONTH(Taulukko1[[#This Row],[Alku PVM]] )=9))</f>
        <v>1</v>
      </c>
      <c r="AF3795" s="90" t="b">
        <f>OR(MONTH(Taulukko1[[#This Row],[Loppu PVM]])&lt;=9,AND(MONTH(Taulukko1[[#This Row],[Loppu PVM]] )=9))</f>
        <v>0</v>
      </c>
      <c r="AG3795" s="90" t="b">
        <f>OR(MONTH(Taulukko1[[#This Row],[Alku PVM]] )&lt;=6,AND(MONTH(Taulukko1[[#This Row],[Alku PVM]] )=6))</f>
        <v>0</v>
      </c>
      <c r="AH3795" s="90" t="b">
        <f>OR(MONTH(Taulukko1[[#This Row],[Loppu PVM]])&lt;=6,AND(MONTH(Taulukko1[[#This Row],[Loppu PVM]] )=6))</f>
        <v>0</v>
      </c>
    </row>
    <row r="3796" spans="1:34">
      <c r="A3796" s="82" t="s">
        <v>429</v>
      </c>
      <c r="B3796" s="83">
        <v>42639</v>
      </c>
      <c r="C3796" s="82" t="s">
        <v>5423</v>
      </c>
      <c r="D3796" s="84"/>
      <c r="E3796" s="85">
        <v>45</v>
      </c>
      <c r="F3796" s="83"/>
      <c r="G3796" s="86"/>
      <c r="H3796" s="85">
        <v>294</v>
      </c>
      <c r="I3796" s="130">
        <f>INDEX('TOL2008'!B:B,MATCH(A3796,'TOL2008'!A:A,0))</f>
        <v>46431</v>
      </c>
      <c r="J3796" s="131" t="str">
        <f>INDEX(Pääluokka!$H$2:$H$100,MATCH(VALUE(LEFT(Taulukko1[[#This Row],[TOL2008]],2)),Pääluokka!$G$2:$G$100,0))</f>
        <v>Tukku- ja vähittäiskauppa; moottoriajoneuvojen ja moottoripyörien korjaus</v>
      </c>
      <c r="K3796" s="131" t="str">
        <f>INDEX(Pääluokka!$I$2:$I$100,MATCH(VALUE(LEFT(Taulukko1[[#This Row],[TOL2008]],2)),Pääluokka!$G$2:$G$100,0))</f>
        <v>Palvelualat (G-N, R, S)</v>
      </c>
      <c r="L3796" s="87" t="str">
        <f t="shared" si="628"/>
        <v>NA</v>
      </c>
      <c r="M3796" s="88">
        <f t="shared" si="629"/>
        <v>42639</v>
      </c>
      <c r="N3796" s="88">
        <f t="shared" si="630"/>
        <v>42690</v>
      </c>
      <c r="O3796" s="88">
        <f t="shared" ref="O3796:O3812" si="642">IFERROR(DATE(YEAR(M3796),MONTH(M3796),1),"NA")</f>
        <v>42614</v>
      </c>
      <c r="P3796" s="88">
        <f t="shared" ref="P3796:P3812" si="643">IFERROR(DATE(YEAR(N3796),MONTH(N3796),1),"NA")</f>
        <v>42675</v>
      </c>
      <c r="Q3796" s="89">
        <f t="shared" si="633"/>
        <v>2016</v>
      </c>
      <c r="R3796" s="89">
        <f t="shared" si="634"/>
        <v>2016</v>
      </c>
      <c r="S3796" s="88" t="str">
        <f>YEAR(Taulukko1[[#This Row],[Alku KK]])&amp;"Q"&amp;ROUNDDOWN((MONTH(Taulukko1[[#This Row],[Alku KK]])-1)/3+1,0)</f>
        <v>2016Q3</v>
      </c>
      <c r="T3796" s="88" t="str">
        <f>YEAR(Taulukko1[[#This Row],[Loppu KK]])&amp;"Q"&amp;ROUNDDOWN((MONTH(Taulukko1[[#This Row],[Loppu KK]])-1)/3+1,0)</f>
        <v>2016Q4</v>
      </c>
      <c r="U3796" s="89">
        <f>IF(COUNT(Taulukko1[[#This Row],[Neuvottelujen alaiset ]])=1,Taulukko1[[#This Row],[Neuvottelujen alaiset ]],Taulukko1[[#This Row],[Vähennystarve]])</f>
        <v>294</v>
      </c>
      <c r="V3796" s="90">
        <f t="shared" si="639"/>
        <v>0.15306122448979592</v>
      </c>
      <c r="W3796" s="90" t="str">
        <f t="shared" si="640"/>
        <v>NA</v>
      </c>
      <c r="X3796" s="90" t="str">
        <f t="shared" si="641"/>
        <v>NA</v>
      </c>
      <c r="Y3796" s="90" t="b">
        <f>AND(MONTH(Taulukko1[[#This Row],[Alku PVM]] )=6,DAY(Taulukko1[[#This Row],[Alku PVM]] )&gt;19)</f>
        <v>0</v>
      </c>
      <c r="Z3796" s="90" t="b">
        <f>AND(MONTH(Taulukko1[[#This Row],[Loppu PVM]] )=6,DAY(Taulukko1[[#This Row],[Loppu PVM]] )&gt;19)</f>
        <v>0</v>
      </c>
      <c r="AA3796" s="90" t="b">
        <f>OR(MONTH(Taulukko1[[#This Row],[Alku PVM]] )&lt;=5,AND(MONTH(Taulukko1[[#This Row],[Alku PVM]] )=6,DAY(Taulukko1[[#This Row],[Alku PVM]] )&lt;20))</f>
        <v>0</v>
      </c>
      <c r="AB3796" s="90" t="b">
        <f>OR(MONTH(Taulukko1[[#This Row],[Loppu PVM]])&lt;=5,AND(MONTH(Taulukko1[[#This Row],[Loppu PVM]] )=6,DAY(Taulukko1[[#This Row],[Loppu PVM]])&lt;20))</f>
        <v>0</v>
      </c>
      <c r="AC3796" s="90" t="b">
        <f>OR(MONTH(Taulukko1[[#This Row],[Alku PVM]] )&lt;=3,AND(MONTH(Taulukko1[[#This Row],[Alku PVM]] )=3))</f>
        <v>0</v>
      </c>
      <c r="AD3796" s="90" t="b">
        <f>OR(MONTH(Taulukko1[[#This Row],[Loppu PVM]] )&lt;=3,AND(MONTH(Taulukko1[[#This Row],[Loppu PVM]] )=3))</f>
        <v>0</v>
      </c>
      <c r="AE3796" s="90" t="b">
        <f>OR(MONTH(Taulukko1[[#This Row],[Alku PVM]] )&lt;=9,AND(MONTH(Taulukko1[[#This Row],[Alku PVM]] )=9))</f>
        <v>1</v>
      </c>
      <c r="AF3796" s="90" t="b">
        <f>OR(MONTH(Taulukko1[[#This Row],[Loppu PVM]])&lt;=9,AND(MONTH(Taulukko1[[#This Row],[Loppu PVM]] )=9))</f>
        <v>0</v>
      </c>
      <c r="AG3796" s="90" t="b">
        <f>OR(MONTH(Taulukko1[[#This Row],[Alku PVM]] )&lt;=6,AND(MONTH(Taulukko1[[#This Row],[Alku PVM]] )=6))</f>
        <v>0</v>
      </c>
      <c r="AH3796" s="90" t="b">
        <f>OR(MONTH(Taulukko1[[#This Row],[Loppu PVM]])&lt;=6,AND(MONTH(Taulukko1[[#This Row],[Loppu PVM]] )=6))</f>
        <v>0</v>
      </c>
    </row>
    <row r="3797" spans="1:34">
      <c r="A3797" s="82" t="s">
        <v>5031</v>
      </c>
      <c r="B3797" s="83">
        <v>42641</v>
      </c>
      <c r="C3797" s="25" t="s">
        <v>5463</v>
      </c>
      <c r="D3797" s="84"/>
      <c r="E3797" s="85">
        <v>50</v>
      </c>
      <c r="F3797" s="83">
        <v>42688</v>
      </c>
      <c r="G3797" s="86">
        <v>30</v>
      </c>
      <c r="H3797" s="85">
        <v>50</v>
      </c>
      <c r="I3797" s="130">
        <f>INDEX('TOL2008'!B:B,MATCH(A3797,'TOL2008'!A:A,0))</f>
        <v>85420</v>
      </c>
      <c r="J3797" s="131" t="str">
        <f>INDEX(Pääluokka!$H$2:$H$100,MATCH(VALUE(LEFT(Taulukko1[[#This Row],[TOL2008]],2)),Pääluokka!$G$2:$G$100,0))</f>
        <v>Koulutus</v>
      </c>
      <c r="K3797" s="131" t="str">
        <f>INDEX(Pääluokka!$I$2:$I$100,MATCH(VALUE(LEFT(Taulukko1[[#This Row],[TOL2008]],2)),Pääluokka!$G$2:$G$100,0))</f>
        <v>Muut toimialat (O-Q, T-X)</v>
      </c>
      <c r="L3797" s="87">
        <f t="shared" si="628"/>
        <v>47</v>
      </c>
      <c r="M3797" s="88">
        <f t="shared" si="629"/>
        <v>42641</v>
      </c>
      <c r="N3797" s="88">
        <f t="shared" si="630"/>
        <v>42688</v>
      </c>
      <c r="O3797" s="88">
        <f t="shared" si="642"/>
        <v>42614</v>
      </c>
      <c r="P3797" s="88">
        <f t="shared" si="643"/>
        <v>42675</v>
      </c>
      <c r="Q3797" s="89">
        <f t="shared" si="633"/>
        <v>2016</v>
      </c>
      <c r="R3797" s="89">
        <f t="shared" si="634"/>
        <v>2016</v>
      </c>
      <c r="S3797" s="88" t="str">
        <f>YEAR(Taulukko1[[#This Row],[Alku KK]])&amp;"Q"&amp;ROUNDDOWN((MONTH(Taulukko1[[#This Row],[Alku KK]])-1)/3+1,0)</f>
        <v>2016Q3</v>
      </c>
      <c r="T3797" s="88" t="str">
        <f>YEAR(Taulukko1[[#This Row],[Loppu KK]])&amp;"Q"&amp;ROUNDDOWN((MONTH(Taulukko1[[#This Row],[Loppu KK]])-1)/3+1,0)</f>
        <v>2016Q4</v>
      </c>
      <c r="U3797" s="89">
        <f>IF(COUNT(Taulukko1[[#This Row],[Neuvottelujen alaiset ]])=1,Taulukko1[[#This Row],[Neuvottelujen alaiset ]],Taulukko1[[#This Row],[Vähennystarve]])</f>
        <v>50</v>
      </c>
      <c r="V3797" s="90">
        <f t="shared" si="639"/>
        <v>1</v>
      </c>
      <c r="W3797" s="90">
        <f t="shared" si="640"/>
        <v>0.6</v>
      </c>
      <c r="X3797" s="90">
        <f t="shared" si="641"/>
        <v>0.6</v>
      </c>
      <c r="Y3797" s="90" t="b">
        <f>AND(MONTH(Taulukko1[[#This Row],[Alku PVM]] )=6,DAY(Taulukko1[[#This Row],[Alku PVM]] )&gt;19)</f>
        <v>0</v>
      </c>
      <c r="Z3797" s="90" t="b">
        <f>AND(MONTH(Taulukko1[[#This Row],[Loppu PVM]] )=6,DAY(Taulukko1[[#This Row],[Loppu PVM]] )&gt;19)</f>
        <v>0</v>
      </c>
      <c r="AA3797" s="90" t="b">
        <f>OR(MONTH(Taulukko1[[#This Row],[Alku PVM]] )&lt;=5,AND(MONTH(Taulukko1[[#This Row],[Alku PVM]] )=6,DAY(Taulukko1[[#This Row],[Alku PVM]] )&lt;20))</f>
        <v>0</v>
      </c>
      <c r="AB3797" s="90" t="b">
        <f>OR(MONTH(Taulukko1[[#This Row],[Loppu PVM]])&lt;=5,AND(MONTH(Taulukko1[[#This Row],[Loppu PVM]] )=6,DAY(Taulukko1[[#This Row],[Loppu PVM]])&lt;20))</f>
        <v>0</v>
      </c>
      <c r="AC3797" s="90" t="b">
        <f>OR(MONTH(Taulukko1[[#This Row],[Alku PVM]] )&lt;=3,AND(MONTH(Taulukko1[[#This Row],[Alku PVM]] )=3))</f>
        <v>0</v>
      </c>
      <c r="AD3797" s="90" t="b">
        <f>OR(MONTH(Taulukko1[[#This Row],[Loppu PVM]] )&lt;=3,AND(MONTH(Taulukko1[[#This Row],[Loppu PVM]] )=3))</f>
        <v>0</v>
      </c>
      <c r="AE3797" s="90" t="b">
        <f>OR(MONTH(Taulukko1[[#This Row],[Alku PVM]] )&lt;=9,AND(MONTH(Taulukko1[[#This Row],[Alku PVM]] )=9))</f>
        <v>1</v>
      </c>
      <c r="AF3797" s="90" t="b">
        <f>OR(MONTH(Taulukko1[[#This Row],[Loppu PVM]])&lt;=9,AND(MONTH(Taulukko1[[#This Row],[Loppu PVM]] )=9))</f>
        <v>0</v>
      </c>
      <c r="AG3797" s="90" t="b">
        <f>OR(MONTH(Taulukko1[[#This Row],[Alku PVM]] )&lt;=6,AND(MONTH(Taulukko1[[#This Row],[Alku PVM]] )=6))</f>
        <v>0</v>
      </c>
      <c r="AH3797" s="90" t="b">
        <f>OR(MONTH(Taulukko1[[#This Row],[Loppu PVM]])&lt;=6,AND(MONTH(Taulukko1[[#This Row],[Loppu PVM]] )=6))</f>
        <v>0</v>
      </c>
    </row>
    <row r="3798" spans="1:34">
      <c r="A3798" s="82" t="s">
        <v>1357</v>
      </c>
      <c r="B3798" s="83">
        <v>42648</v>
      </c>
      <c r="C3798" s="82" t="s">
        <v>5425</v>
      </c>
      <c r="D3798" s="84"/>
      <c r="E3798" s="85">
        <v>40</v>
      </c>
      <c r="F3798" s="83">
        <v>42699</v>
      </c>
      <c r="G3798" s="86">
        <v>7</v>
      </c>
      <c r="H3798" s="85">
        <v>40</v>
      </c>
      <c r="I3798" s="130">
        <f>INDEX('TOL2008'!B:B,MATCH(A3798,'TOL2008'!A:A,0))</f>
        <v>70220</v>
      </c>
      <c r="J3798" s="131" t="str">
        <f>INDEX(Pääluokka!$H$2:$H$100,MATCH(VALUE(LEFT(Taulukko1[[#This Row],[TOL2008]],2)),Pääluokka!$G$2:$G$100,0))</f>
        <v>Ammatillinen, tieteellinen ja tekninen toiminta</v>
      </c>
      <c r="K3798" s="131" t="str">
        <f>INDEX(Pääluokka!$I$2:$I$100,MATCH(VALUE(LEFT(Taulukko1[[#This Row],[TOL2008]],2)),Pääluokka!$G$2:$G$100,0))</f>
        <v>Palvelualat (G-N, R, S)</v>
      </c>
      <c r="L3798" s="87">
        <f t="shared" si="628"/>
        <v>51</v>
      </c>
      <c r="M3798" s="88">
        <f t="shared" si="629"/>
        <v>42648</v>
      </c>
      <c r="N3798" s="88">
        <f t="shared" si="630"/>
        <v>42699</v>
      </c>
      <c r="O3798" s="88">
        <f t="shared" si="642"/>
        <v>42644</v>
      </c>
      <c r="P3798" s="88">
        <f t="shared" si="643"/>
        <v>42675</v>
      </c>
      <c r="Q3798" s="89">
        <f t="shared" si="633"/>
        <v>2016</v>
      </c>
      <c r="R3798" s="89">
        <f t="shared" si="634"/>
        <v>2016</v>
      </c>
      <c r="S3798" s="88" t="str">
        <f>YEAR(Taulukko1[[#This Row],[Alku KK]])&amp;"Q"&amp;ROUNDDOWN((MONTH(Taulukko1[[#This Row],[Alku KK]])-1)/3+1,0)</f>
        <v>2016Q4</v>
      </c>
      <c r="T3798" s="88" t="str">
        <f>YEAR(Taulukko1[[#This Row],[Loppu KK]])&amp;"Q"&amp;ROUNDDOWN((MONTH(Taulukko1[[#This Row],[Loppu KK]])-1)/3+1,0)</f>
        <v>2016Q4</v>
      </c>
      <c r="U3798" s="89">
        <f>IF(COUNT(Taulukko1[[#This Row],[Neuvottelujen alaiset ]])=1,Taulukko1[[#This Row],[Neuvottelujen alaiset ]],Taulukko1[[#This Row],[Vähennystarve]])</f>
        <v>40</v>
      </c>
      <c r="V3798" s="90">
        <f t="shared" si="639"/>
        <v>1</v>
      </c>
      <c r="W3798" s="90">
        <f t="shared" si="640"/>
        <v>0.17499999999999999</v>
      </c>
      <c r="X3798" s="90">
        <f t="shared" si="641"/>
        <v>0.17499999999999999</v>
      </c>
      <c r="Y3798" s="90" t="b">
        <f>AND(MONTH(Taulukko1[[#This Row],[Alku PVM]] )=6,DAY(Taulukko1[[#This Row],[Alku PVM]] )&gt;19)</f>
        <v>0</v>
      </c>
      <c r="Z3798" s="90" t="b">
        <f>AND(MONTH(Taulukko1[[#This Row],[Loppu PVM]] )=6,DAY(Taulukko1[[#This Row],[Loppu PVM]] )&gt;19)</f>
        <v>0</v>
      </c>
      <c r="AA3798" s="90" t="b">
        <f>OR(MONTH(Taulukko1[[#This Row],[Alku PVM]] )&lt;=5,AND(MONTH(Taulukko1[[#This Row],[Alku PVM]] )=6,DAY(Taulukko1[[#This Row],[Alku PVM]] )&lt;20))</f>
        <v>0</v>
      </c>
      <c r="AB3798" s="90" t="b">
        <f>OR(MONTH(Taulukko1[[#This Row],[Loppu PVM]])&lt;=5,AND(MONTH(Taulukko1[[#This Row],[Loppu PVM]] )=6,DAY(Taulukko1[[#This Row],[Loppu PVM]])&lt;20))</f>
        <v>0</v>
      </c>
      <c r="AC3798" s="90" t="b">
        <f>OR(MONTH(Taulukko1[[#This Row],[Alku PVM]] )&lt;=3,AND(MONTH(Taulukko1[[#This Row],[Alku PVM]] )=3))</f>
        <v>0</v>
      </c>
      <c r="AD3798" s="90" t="b">
        <f>OR(MONTH(Taulukko1[[#This Row],[Loppu PVM]] )&lt;=3,AND(MONTH(Taulukko1[[#This Row],[Loppu PVM]] )=3))</f>
        <v>0</v>
      </c>
      <c r="AE3798" s="90" t="b">
        <f>OR(MONTH(Taulukko1[[#This Row],[Alku PVM]] )&lt;=9,AND(MONTH(Taulukko1[[#This Row],[Alku PVM]] )=9))</f>
        <v>0</v>
      </c>
      <c r="AF3798" s="90" t="b">
        <f>OR(MONTH(Taulukko1[[#This Row],[Loppu PVM]])&lt;=9,AND(MONTH(Taulukko1[[#This Row],[Loppu PVM]] )=9))</f>
        <v>0</v>
      </c>
      <c r="AG3798" s="90" t="b">
        <f>OR(MONTH(Taulukko1[[#This Row],[Alku PVM]] )&lt;=6,AND(MONTH(Taulukko1[[#This Row],[Alku PVM]] )=6))</f>
        <v>0</v>
      </c>
      <c r="AH3798" s="90" t="b">
        <f>OR(MONTH(Taulukko1[[#This Row],[Loppu PVM]])&lt;=6,AND(MONTH(Taulukko1[[#This Row],[Loppu PVM]] )=6))</f>
        <v>0</v>
      </c>
    </row>
    <row r="3799" spans="1:34">
      <c r="A3799" s="82" t="s">
        <v>5428</v>
      </c>
      <c r="B3799" s="83">
        <v>42642</v>
      </c>
      <c r="C3799" s="82" t="s">
        <v>5429</v>
      </c>
      <c r="D3799" s="84"/>
      <c r="E3799" s="85">
        <v>13</v>
      </c>
      <c r="F3799" s="83">
        <v>42699</v>
      </c>
      <c r="G3799" s="86">
        <v>9</v>
      </c>
      <c r="H3799" s="85">
        <v>13</v>
      </c>
      <c r="I3799" s="130">
        <f>INDEX('TOL2008'!B:B,MATCH(A3799,'TOL2008'!A:A,0))</f>
        <v>47719</v>
      </c>
      <c r="J3799" s="131" t="str">
        <f>INDEX(Pääluokka!$H$2:$H$100,MATCH(VALUE(LEFT(Taulukko1[[#This Row],[TOL2008]],2)),Pääluokka!$G$2:$G$100,0))</f>
        <v>Tukku- ja vähittäiskauppa; moottoriajoneuvojen ja moottoripyörien korjaus</v>
      </c>
      <c r="K3799" s="131" t="str">
        <f>INDEX(Pääluokka!$I$2:$I$100,MATCH(VALUE(LEFT(Taulukko1[[#This Row],[TOL2008]],2)),Pääluokka!$G$2:$G$100,0))</f>
        <v>Palvelualat (G-N, R, S)</v>
      </c>
      <c r="L3799" s="87">
        <f t="shared" si="628"/>
        <v>57</v>
      </c>
      <c r="M3799" s="88">
        <f t="shared" si="629"/>
        <v>42642</v>
      </c>
      <c r="N3799" s="88">
        <f t="shared" si="630"/>
        <v>42699</v>
      </c>
      <c r="O3799" s="88">
        <f t="shared" si="642"/>
        <v>42614</v>
      </c>
      <c r="P3799" s="88">
        <f t="shared" si="643"/>
        <v>42675</v>
      </c>
      <c r="Q3799" s="89">
        <f t="shared" si="633"/>
        <v>2016</v>
      </c>
      <c r="R3799" s="89">
        <f t="shared" si="634"/>
        <v>2016</v>
      </c>
      <c r="S3799" s="88" t="str">
        <f>YEAR(Taulukko1[[#This Row],[Alku KK]])&amp;"Q"&amp;ROUNDDOWN((MONTH(Taulukko1[[#This Row],[Alku KK]])-1)/3+1,0)</f>
        <v>2016Q3</v>
      </c>
      <c r="T3799" s="88" t="str">
        <f>YEAR(Taulukko1[[#This Row],[Loppu KK]])&amp;"Q"&amp;ROUNDDOWN((MONTH(Taulukko1[[#This Row],[Loppu KK]])-1)/3+1,0)</f>
        <v>2016Q4</v>
      </c>
      <c r="U3799" s="89">
        <f>IF(COUNT(Taulukko1[[#This Row],[Neuvottelujen alaiset ]])=1,Taulukko1[[#This Row],[Neuvottelujen alaiset ]],Taulukko1[[#This Row],[Vähennystarve]])</f>
        <v>13</v>
      </c>
      <c r="V3799" s="90">
        <f t="shared" si="639"/>
        <v>1</v>
      </c>
      <c r="W3799" s="90">
        <f t="shared" si="640"/>
        <v>0.69230769230769229</v>
      </c>
      <c r="X3799" s="90">
        <f t="shared" si="641"/>
        <v>0.69230769230769229</v>
      </c>
      <c r="Y3799" s="90" t="b">
        <f>AND(MONTH(Taulukko1[[#This Row],[Alku PVM]] )=6,DAY(Taulukko1[[#This Row],[Alku PVM]] )&gt;19)</f>
        <v>0</v>
      </c>
      <c r="Z3799" s="90" t="b">
        <f>AND(MONTH(Taulukko1[[#This Row],[Loppu PVM]] )=6,DAY(Taulukko1[[#This Row],[Loppu PVM]] )&gt;19)</f>
        <v>0</v>
      </c>
      <c r="AA3799" s="90" t="b">
        <f>OR(MONTH(Taulukko1[[#This Row],[Alku PVM]] )&lt;=5,AND(MONTH(Taulukko1[[#This Row],[Alku PVM]] )=6,DAY(Taulukko1[[#This Row],[Alku PVM]] )&lt;20))</f>
        <v>0</v>
      </c>
      <c r="AB3799" s="90" t="b">
        <f>OR(MONTH(Taulukko1[[#This Row],[Loppu PVM]])&lt;=5,AND(MONTH(Taulukko1[[#This Row],[Loppu PVM]] )=6,DAY(Taulukko1[[#This Row],[Loppu PVM]])&lt;20))</f>
        <v>0</v>
      </c>
      <c r="AC3799" s="90" t="b">
        <f>OR(MONTH(Taulukko1[[#This Row],[Alku PVM]] )&lt;=3,AND(MONTH(Taulukko1[[#This Row],[Alku PVM]] )=3))</f>
        <v>0</v>
      </c>
      <c r="AD3799" s="90" t="b">
        <f>OR(MONTH(Taulukko1[[#This Row],[Loppu PVM]] )&lt;=3,AND(MONTH(Taulukko1[[#This Row],[Loppu PVM]] )=3))</f>
        <v>0</v>
      </c>
      <c r="AE3799" s="90" t="b">
        <f>OR(MONTH(Taulukko1[[#This Row],[Alku PVM]] )&lt;=9,AND(MONTH(Taulukko1[[#This Row],[Alku PVM]] )=9))</f>
        <v>1</v>
      </c>
      <c r="AF3799" s="90" t="b">
        <f>OR(MONTH(Taulukko1[[#This Row],[Loppu PVM]])&lt;=9,AND(MONTH(Taulukko1[[#This Row],[Loppu PVM]] )=9))</f>
        <v>0</v>
      </c>
      <c r="AG3799" s="90" t="b">
        <f>OR(MONTH(Taulukko1[[#This Row],[Alku PVM]] )&lt;=6,AND(MONTH(Taulukko1[[#This Row],[Alku PVM]] )=6))</f>
        <v>0</v>
      </c>
      <c r="AH3799" s="90" t="b">
        <f>OR(MONTH(Taulukko1[[#This Row],[Loppu PVM]])&lt;=6,AND(MONTH(Taulukko1[[#This Row],[Loppu PVM]] )=6))</f>
        <v>0</v>
      </c>
    </row>
    <row r="3800" spans="1:34">
      <c r="A3800" s="82" t="s">
        <v>5430</v>
      </c>
      <c r="B3800" s="83">
        <v>42643</v>
      </c>
      <c r="C3800" t="s">
        <v>5431</v>
      </c>
      <c r="D3800" s="84"/>
      <c r="E3800" s="85">
        <v>20</v>
      </c>
      <c r="F3800" s="83"/>
      <c r="G3800" s="86"/>
      <c r="H3800" s="85">
        <v>75</v>
      </c>
      <c r="I3800" s="130">
        <f>INDEX('TOL2008'!B:B,MATCH(A3800,'TOL2008'!A:A,0))</f>
        <v>25620</v>
      </c>
      <c r="J3800" s="131" t="str">
        <f>INDEX(Pääluokka!$H$2:$H$100,MATCH(VALUE(LEFT(Taulukko1[[#This Row],[TOL2008]],2)),Pääluokka!$G$2:$G$100,0))</f>
        <v>Teollisuus</v>
      </c>
      <c r="K3800" s="131" t="str">
        <f>INDEX(Pääluokka!$I$2:$I$100,MATCH(VALUE(LEFT(Taulukko1[[#This Row],[TOL2008]],2)),Pääluokka!$G$2:$G$100,0))</f>
        <v>Teollisuus (C-E)</v>
      </c>
      <c r="L3800" s="87" t="str">
        <f t="shared" si="628"/>
        <v>NA</v>
      </c>
      <c r="M3800" s="88">
        <f t="shared" si="629"/>
        <v>42643</v>
      </c>
      <c r="N3800" s="88">
        <f t="shared" si="630"/>
        <v>42694</v>
      </c>
      <c r="O3800" s="88">
        <f t="shared" si="642"/>
        <v>42614</v>
      </c>
      <c r="P3800" s="88">
        <f t="shared" si="643"/>
        <v>42675</v>
      </c>
      <c r="Q3800" s="89">
        <f t="shared" si="633"/>
        <v>2016</v>
      </c>
      <c r="R3800" s="89">
        <f t="shared" si="634"/>
        <v>2016</v>
      </c>
      <c r="S3800" s="88" t="str">
        <f>YEAR(Taulukko1[[#This Row],[Alku KK]])&amp;"Q"&amp;ROUNDDOWN((MONTH(Taulukko1[[#This Row],[Alku KK]])-1)/3+1,0)</f>
        <v>2016Q3</v>
      </c>
      <c r="T3800" s="88" t="str">
        <f>YEAR(Taulukko1[[#This Row],[Loppu KK]])&amp;"Q"&amp;ROUNDDOWN((MONTH(Taulukko1[[#This Row],[Loppu KK]])-1)/3+1,0)</f>
        <v>2016Q4</v>
      </c>
      <c r="U3800" s="89">
        <f>IF(COUNT(Taulukko1[[#This Row],[Neuvottelujen alaiset ]])=1,Taulukko1[[#This Row],[Neuvottelujen alaiset ]],Taulukko1[[#This Row],[Vähennystarve]])</f>
        <v>75</v>
      </c>
      <c r="V3800" s="90">
        <f t="shared" si="639"/>
        <v>0.26666666666666666</v>
      </c>
      <c r="W3800" s="90" t="str">
        <f t="shared" si="640"/>
        <v>NA</v>
      </c>
      <c r="X3800" s="90" t="str">
        <f t="shared" si="641"/>
        <v>NA</v>
      </c>
      <c r="Y3800" s="90" t="b">
        <f>AND(MONTH(Taulukko1[[#This Row],[Alku PVM]] )=6,DAY(Taulukko1[[#This Row],[Alku PVM]] )&gt;19)</f>
        <v>0</v>
      </c>
      <c r="Z3800" s="90" t="b">
        <f>AND(MONTH(Taulukko1[[#This Row],[Loppu PVM]] )=6,DAY(Taulukko1[[#This Row],[Loppu PVM]] )&gt;19)</f>
        <v>0</v>
      </c>
      <c r="AA3800" s="90" t="b">
        <f>OR(MONTH(Taulukko1[[#This Row],[Alku PVM]] )&lt;=5,AND(MONTH(Taulukko1[[#This Row],[Alku PVM]] )=6,DAY(Taulukko1[[#This Row],[Alku PVM]] )&lt;20))</f>
        <v>0</v>
      </c>
      <c r="AB3800" s="90" t="b">
        <f>OR(MONTH(Taulukko1[[#This Row],[Loppu PVM]])&lt;=5,AND(MONTH(Taulukko1[[#This Row],[Loppu PVM]] )=6,DAY(Taulukko1[[#This Row],[Loppu PVM]])&lt;20))</f>
        <v>0</v>
      </c>
      <c r="AC3800" s="90" t="b">
        <f>OR(MONTH(Taulukko1[[#This Row],[Alku PVM]] )&lt;=3,AND(MONTH(Taulukko1[[#This Row],[Alku PVM]] )=3))</f>
        <v>0</v>
      </c>
      <c r="AD3800" s="90" t="b">
        <f>OR(MONTH(Taulukko1[[#This Row],[Loppu PVM]] )&lt;=3,AND(MONTH(Taulukko1[[#This Row],[Loppu PVM]] )=3))</f>
        <v>0</v>
      </c>
      <c r="AE3800" s="90" t="b">
        <f>OR(MONTH(Taulukko1[[#This Row],[Alku PVM]] )&lt;=9,AND(MONTH(Taulukko1[[#This Row],[Alku PVM]] )=9))</f>
        <v>1</v>
      </c>
      <c r="AF3800" s="90" t="b">
        <f>OR(MONTH(Taulukko1[[#This Row],[Loppu PVM]])&lt;=9,AND(MONTH(Taulukko1[[#This Row],[Loppu PVM]] )=9))</f>
        <v>0</v>
      </c>
      <c r="AG3800" s="90" t="b">
        <f>OR(MONTH(Taulukko1[[#This Row],[Alku PVM]] )&lt;=6,AND(MONTH(Taulukko1[[#This Row],[Alku PVM]] )=6))</f>
        <v>0</v>
      </c>
      <c r="AH3800" s="90" t="b">
        <f>OR(MONTH(Taulukko1[[#This Row],[Loppu PVM]])&lt;=6,AND(MONTH(Taulukko1[[#This Row],[Loppu PVM]] )=6))</f>
        <v>0</v>
      </c>
    </row>
    <row r="3801" spans="1:34">
      <c r="A3801" s="82" t="s">
        <v>5445</v>
      </c>
      <c r="B3801" s="83">
        <v>42643</v>
      </c>
      <c r="C3801" s="82" t="s">
        <v>5432</v>
      </c>
      <c r="D3801" s="84"/>
      <c r="E3801" s="85"/>
      <c r="F3801" s="83"/>
      <c r="G3801" s="86"/>
      <c r="H3801" s="85">
        <v>100</v>
      </c>
      <c r="I3801" s="130">
        <f>INDEX('TOL2008'!B:B,MATCH(A3801,'TOL2008'!A:A,0))</f>
        <v>27510</v>
      </c>
      <c r="J3801" s="131" t="str">
        <f>INDEX(Pääluokka!$H$2:$H$100,MATCH(VALUE(LEFT(Taulukko1[[#This Row],[TOL2008]],2)),Pääluokka!$G$2:$G$100,0))</f>
        <v>Teollisuus</v>
      </c>
      <c r="K3801" s="131" t="str">
        <f>INDEX(Pääluokka!$I$2:$I$100,MATCH(VALUE(LEFT(Taulukko1[[#This Row],[TOL2008]],2)),Pääluokka!$G$2:$G$100,0))</f>
        <v>Teollisuus (C-E)</v>
      </c>
      <c r="L3801" s="87" t="str">
        <f t="shared" si="628"/>
        <v>NA</v>
      </c>
      <c r="M3801" s="88">
        <f t="shared" si="629"/>
        <v>42643</v>
      </c>
      <c r="N3801" s="88">
        <f t="shared" si="630"/>
        <v>42694</v>
      </c>
      <c r="O3801" s="88">
        <f t="shared" si="642"/>
        <v>42614</v>
      </c>
      <c r="P3801" s="88">
        <f t="shared" si="643"/>
        <v>42675</v>
      </c>
      <c r="Q3801" s="89">
        <f t="shared" si="633"/>
        <v>2016</v>
      </c>
      <c r="R3801" s="89">
        <f t="shared" si="634"/>
        <v>2016</v>
      </c>
      <c r="S3801" s="88" t="str">
        <f>YEAR(Taulukko1[[#This Row],[Alku KK]])&amp;"Q"&amp;ROUNDDOWN((MONTH(Taulukko1[[#This Row],[Alku KK]])-1)/3+1,0)</f>
        <v>2016Q3</v>
      </c>
      <c r="T3801" s="88" t="str">
        <f>YEAR(Taulukko1[[#This Row],[Loppu KK]])&amp;"Q"&amp;ROUNDDOWN((MONTH(Taulukko1[[#This Row],[Loppu KK]])-1)/3+1,0)</f>
        <v>2016Q4</v>
      </c>
      <c r="U3801" s="89">
        <f>IF(COUNT(Taulukko1[[#This Row],[Neuvottelujen alaiset ]])=1,Taulukko1[[#This Row],[Neuvottelujen alaiset ]],Taulukko1[[#This Row],[Vähennystarve]])</f>
        <v>100</v>
      </c>
      <c r="V3801" s="90" t="str">
        <f t="shared" si="639"/>
        <v>NA</v>
      </c>
      <c r="W3801" s="90" t="str">
        <f t="shared" si="640"/>
        <v>NA</v>
      </c>
      <c r="X3801" s="90" t="str">
        <f t="shared" si="641"/>
        <v>NA</v>
      </c>
      <c r="Y3801" s="90" t="b">
        <f>AND(MONTH(Taulukko1[[#This Row],[Alku PVM]] )=6,DAY(Taulukko1[[#This Row],[Alku PVM]] )&gt;19)</f>
        <v>0</v>
      </c>
      <c r="Z3801" s="90" t="b">
        <f>AND(MONTH(Taulukko1[[#This Row],[Loppu PVM]] )=6,DAY(Taulukko1[[#This Row],[Loppu PVM]] )&gt;19)</f>
        <v>0</v>
      </c>
      <c r="AA3801" s="90" t="b">
        <f>OR(MONTH(Taulukko1[[#This Row],[Alku PVM]] )&lt;=5,AND(MONTH(Taulukko1[[#This Row],[Alku PVM]] )=6,DAY(Taulukko1[[#This Row],[Alku PVM]] )&lt;20))</f>
        <v>0</v>
      </c>
      <c r="AB3801" s="90" t="b">
        <f>OR(MONTH(Taulukko1[[#This Row],[Loppu PVM]])&lt;=5,AND(MONTH(Taulukko1[[#This Row],[Loppu PVM]] )=6,DAY(Taulukko1[[#This Row],[Loppu PVM]])&lt;20))</f>
        <v>0</v>
      </c>
      <c r="AC3801" s="90" t="b">
        <f>OR(MONTH(Taulukko1[[#This Row],[Alku PVM]] )&lt;=3,AND(MONTH(Taulukko1[[#This Row],[Alku PVM]] )=3))</f>
        <v>0</v>
      </c>
      <c r="AD3801" s="90" t="b">
        <f>OR(MONTH(Taulukko1[[#This Row],[Loppu PVM]] )&lt;=3,AND(MONTH(Taulukko1[[#This Row],[Loppu PVM]] )=3))</f>
        <v>0</v>
      </c>
      <c r="AE3801" s="90" t="b">
        <f>OR(MONTH(Taulukko1[[#This Row],[Alku PVM]] )&lt;=9,AND(MONTH(Taulukko1[[#This Row],[Alku PVM]] )=9))</f>
        <v>1</v>
      </c>
      <c r="AF3801" s="90" t="b">
        <f>OR(MONTH(Taulukko1[[#This Row],[Loppu PVM]])&lt;=9,AND(MONTH(Taulukko1[[#This Row],[Loppu PVM]] )=9))</f>
        <v>0</v>
      </c>
      <c r="AG3801" s="90" t="b">
        <f>OR(MONTH(Taulukko1[[#This Row],[Alku PVM]] )&lt;=6,AND(MONTH(Taulukko1[[#This Row],[Alku PVM]] )=6))</f>
        <v>0</v>
      </c>
      <c r="AH3801" s="90" t="b">
        <f>OR(MONTH(Taulukko1[[#This Row],[Loppu PVM]])&lt;=6,AND(MONTH(Taulukko1[[#This Row],[Loppu PVM]] )=6))</f>
        <v>0</v>
      </c>
    </row>
    <row r="3802" spans="1:34">
      <c r="A3802" s="55" t="s">
        <v>5444</v>
      </c>
      <c r="B3802" s="83"/>
      <c r="C3802" s="82" t="s">
        <v>1634</v>
      </c>
      <c r="D3802" s="84"/>
      <c r="E3802" s="85"/>
      <c r="F3802" s="83">
        <v>42646</v>
      </c>
      <c r="G3802" s="86">
        <v>5</v>
      </c>
      <c r="H3802" s="85">
        <v>5</v>
      </c>
      <c r="I3802" s="130">
        <f>INDEX('TOL2008'!B:B,MATCH(A3802,'TOL2008'!A:A,0))</f>
        <v>58110</v>
      </c>
      <c r="J3802" s="131" t="str">
        <f>INDEX(Pääluokka!$H$2:$H$100,MATCH(VALUE(LEFT(Taulukko1[[#This Row],[TOL2008]],2)),Pääluokka!$G$2:$G$100,0))</f>
        <v>Informaatio ja viestintä</v>
      </c>
      <c r="K3802" s="131" t="str">
        <f>INDEX(Pääluokka!$I$2:$I$100,MATCH(VALUE(LEFT(Taulukko1[[#This Row],[TOL2008]],2)),Pääluokka!$G$2:$G$100,0))</f>
        <v>Palvelualat (G-N, R, S)</v>
      </c>
      <c r="L3802" s="87" t="str">
        <f t="shared" si="628"/>
        <v>NA</v>
      </c>
      <c r="M3802" s="88">
        <f t="shared" si="629"/>
        <v>42595</v>
      </c>
      <c r="N3802" s="88">
        <f t="shared" si="630"/>
        <v>42646</v>
      </c>
      <c r="O3802" s="88">
        <f t="shared" si="642"/>
        <v>42583</v>
      </c>
      <c r="P3802" s="88">
        <f t="shared" si="643"/>
        <v>42644</v>
      </c>
      <c r="Q3802" s="89">
        <f t="shared" si="633"/>
        <v>2016</v>
      </c>
      <c r="R3802" s="89">
        <f t="shared" si="634"/>
        <v>2016</v>
      </c>
      <c r="S3802" s="88" t="str">
        <f>YEAR(Taulukko1[[#This Row],[Alku KK]])&amp;"Q"&amp;ROUNDDOWN((MONTH(Taulukko1[[#This Row],[Alku KK]])-1)/3+1,0)</f>
        <v>2016Q3</v>
      </c>
      <c r="T3802" s="88" t="str">
        <f>YEAR(Taulukko1[[#This Row],[Loppu KK]])&amp;"Q"&amp;ROUNDDOWN((MONTH(Taulukko1[[#This Row],[Loppu KK]])-1)/3+1,0)</f>
        <v>2016Q4</v>
      </c>
      <c r="U3802" s="89">
        <f>IF(COUNT(Taulukko1[[#This Row],[Neuvottelujen alaiset ]])=1,Taulukko1[[#This Row],[Neuvottelujen alaiset ]],Taulukko1[[#This Row],[Vähennystarve]])</f>
        <v>5</v>
      </c>
      <c r="V3802" s="90" t="str">
        <f t="shared" si="639"/>
        <v>NA</v>
      </c>
      <c r="W3802" s="90">
        <f t="shared" si="640"/>
        <v>1</v>
      </c>
      <c r="X3802" s="90" t="str">
        <f t="shared" si="641"/>
        <v>NA</v>
      </c>
      <c r="Y3802" s="90" t="b">
        <f>AND(MONTH(Taulukko1[[#This Row],[Alku PVM]] )=6,DAY(Taulukko1[[#This Row],[Alku PVM]] )&gt;19)</f>
        <v>0</v>
      </c>
      <c r="Z3802" s="90" t="b">
        <f>AND(MONTH(Taulukko1[[#This Row],[Loppu PVM]] )=6,DAY(Taulukko1[[#This Row],[Loppu PVM]] )&gt;19)</f>
        <v>0</v>
      </c>
      <c r="AA3802" s="90" t="b">
        <f>OR(MONTH(Taulukko1[[#This Row],[Alku PVM]] )&lt;=5,AND(MONTH(Taulukko1[[#This Row],[Alku PVM]] )=6,DAY(Taulukko1[[#This Row],[Alku PVM]] )&lt;20))</f>
        <v>0</v>
      </c>
      <c r="AB3802" s="90" t="b">
        <f>OR(MONTH(Taulukko1[[#This Row],[Loppu PVM]])&lt;=5,AND(MONTH(Taulukko1[[#This Row],[Loppu PVM]] )=6,DAY(Taulukko1[[#This Row],[Loppu PVM]])&lt;20))</f>
        <v>0</v>
      </c>
      <c r="AC3802" s="90" t="b">
        <f>OR(MONTH(Taulukko1[[#This Row],[Alku PVM]] )&lt;=3,AND(MONTH(Taulukko1[[#This Row],[Alku PVM]] )=3))</f>
        <v>0</v>
      </c>
      <c r="AD3802" s="90" t="b">
        <f>OR(MONTH(Taulukko1[[#This Row],[Loppu PVM]] )&lt;=3,AND(MONTH(Taulukko1[[#This Row],[Loppu PVM]] )=3))</f>
        <v>0</v>
      </c>
      <c r="AE3802" s="90" t="b">
        <f>OR(MONTH(Taulukko1[[#This Row],[Alku PVM]] )&lt;=9,AND(MONTH(Taulukko1[[#This Row],[Alku PVM]] )=9))</f>
        <v>1</v>
      </c>
      <c r="AF3802" s="90" t="b">
        <f>OR(MONTH(Taulukko1[[#This Row],[Loppu PVM]])&lt;=9,AND(MONTH(Taulukko1[[#This Row],[Loppu PVM]] )=9))</f>
        <v>0</v>
      </c>
      <c r="AG3802" s="90" t="b">
        <f>OR(MONTH(Taulukko1[[#This Row],[Alku PVM]] )&lt;=6,AND(MONTH(Taulukko1[[#This Row],[Alku PVM]] )=6))</f>
        <v>0</v>
      </c>
      <c r="AH3802" s="90" t="b">
        <f>OR(MONTH(Taulukko1[[#This Row],[Loppu PVM]])&lt;=6,AND(MONTH(Taulukko1[[#This Row],[Loppu PVM]] )=6))</f>
        <v>0</v>
      </c>
    </row>
    <row r="3803" spans="1:34">
      <c r="A3803" s="25" t="s">
        <v>109</v>
      </c>
      <c r="B3803" s="83">
        <v>42647</v>
      </c>
      <c r="C3803" s="25" t="s">
        <v>5495</v>
      </c>
      <c r="D3803" s="84"/>
      <c r="E3803" s="85">
        <v>40</v>
      </c>
      <c r="F3803" s="83">
        <v>42669</v>
      </c>
      <c r="G3803" s="86">
        <v>23</v>
      </c>
      <c r="H3803" s="85">
        <v>108</v>
      </c>
      <c r="I3803" s="130">
        <f>INDEX('TOL2008'!B:B,MATCH(A3803,'TOL2008'!A:A,0))</f>
        <v>62010</v>
      </c>
      <c r="J3803" s="131" t="str">
        <f>INDEX(Pääluokka!$H$2:$H$100,MATCH(VALUE(LEFT(Taulukko1[[#This Row],[TOL2008]],2)),Pääluokka!$G$2:$G$100,0))</f>
        <v>Informaatio ja viestintä</v>
      </c>
      <c r="K3803" s="131" t="str">
        <f>INDEX(Pääluokka!$I$2:$I$100,MATCH(VALUE(LEFT(Taulukko1[[#This Row],[TOL2008]],2)),Pääluokka!$G$2:$G$100,0))</f>
        <v>Palvelualat (G-N, R, S)</v>
      </c>
      <c r="L3803" s="87">
        <f t="shared" si="628"/>
        <v>22</v>
      </c>
      <c r="M3803" s="88">
        <f t="shared" si="629"/>
        <v>42647</v>
      </c>
      <c r="N3803" s="88">
        <f t="shared" si="630"/>
        <v>42669</v>
      </c>
      <c r="O3803" s="88">
        <f t="shared" si="642"/>
        <v>42644</v>
      </c>
      <c r="P3803" s="88">
        <f t="shared" si="643"/>
        <v>42644</v>
      </c>
      <c r="Q3803" s="89">
        <f t="shared" si="633"/>
        <v>2016</v>
      </c>
      <c r="R3803" s="89">
        <f t="shared" si="634"/>
        <v>2016</v>
      </c>
      <c r="S3803" s="88" t="str">
        <f>YEAR(Taulukko1[[#This Row],[Alku KK]])&amp;"Q"&amp;ROUNDDOWN((MONTH(Taulukko1[[#This Row],[Alku KK]])-1)/3+1,0)</f>
        <v>2016Q4</v>
      </c>
      <c r="T3803" s="88" t="str">
        <f>YEAR(Taulukko1[[#This Row],[Loppu KK]])&amp;"Q"&amp;ROUNDDOWN((MONTH(Taulukko1[[#This Row],[Loppu KK]])-1)/3+1,0)</f>
        <v>2016Q4</v>
      </c>
      <c r="U3803" s="89">
        <f>IF(COUNT(Taulukko1[[#This Row],[Neuvottelujen alaiset ]])=1,Taulukko1[[#This Row],[Neuvottelujen alaiset ]],Taulukko1[[#This Row],[Vähennystarve]])</f>
        <v>108</v>
      </c>
      <c r="V3803" s="90">
        <f t="shared" si="639"/>
        <v>0.37037037037037035</v>
      </c>
      <c r="W3803" s="90">
        <f t="shared" si="640"/>
        <v>0.21296296296296297</v>
      </c>
      <c r="X3803" s="90">
        <f t="shared" si="641"/>
        <v>0.57499999999999996</v>
      </c>
      <c r="Y3803" s="90" t="b">
        <f>AND(MONTH(Taulukko1[[#This Row],[Alku PVM]] )=6,DAY(Taulukko1[[#This Row],[Alku PVM]] )&gt;19)</f>
        <v>0</v>
      </c>
      <c r="Z3803" s="90" t="b">
        <f>AND(MONTH(Taulukko1[[#This Row],[Loppu PVM]] )=6,DAY(Taulukko1[[#This Row],[Loppu PVM]] )&gt;19)</f>
        <v>0</v>
      </c>
      <c r="AA3803" s="90" t="b">
        <f>OR(MONTH(Taulukko1[[#This Row],[Alku PVM]] )&lt;=5,AND(MONTH(Taulukko1[[#This Row],[Alku PVM]] )=6,DAY(Taulukko1[[#This Row],[Alku PVM]] )&lt;20))</f>
        <v>0</v>
      </c>
      <c r="AB3803" s="90" t="b">
        <f>OR(MONTH(Taulukko1[[#This Row],[Loppu PVM]])&lt;=5,AND(MONTH(Taulukko1[[#This Row],[Loppu PVM]] )=6,DAY(Taulukko1[[#This Row],[Loppu PVM]])&lt;20))</f>
        <v>0</v>
      </c>
      <c r="AC3803" s="90" t="b">
        <f>OR(MONTH(Taulukko1[[#This Row],[Alku PVM]] )&lt;=3,AND(MONTH(Taulukko1[[#This Row],[Alku PVM]] )=3))</f>
        <v>0</v>
      </c>
      <c r="AD3803" s="90" t="b">
        <f>OR(MONTH(Taulukko1[[#This Row],[Loppu PVM]] )&lt;=3,AND(MONTH(Taulukko1[[#This Row],[Loppu PVM]] )=3))</f>
        <v>0</v>
      </c>
      <c r="AE3803" s="90" t="b">
        <f>OR(MONTH(Taulukko1[[#This Row],[Alku PVM]] )&lt;=9,AND(MONTH(Taulukko1[[#This Row],[Alku PVM]] )=9))</f>
        <v>0</v>
      </c>
      <c r="AF3803" s="90" t="b">
        <f>OR(MONTH(Taulukko1[[#This Row],[Loppu PVM]])&lt;=9,AND(MONTH(Taulukko1[[#This Row],[Loppu PVM]] )=9))</f>
        <v>0</v>
      </c>
      <c r="AG3803" s="90" t="b">
        <f>OR(MONTH(Taulukko1[[#This Row],[Alku PVM]] )&lt;=6,AND(MONTH(Taulukko1[[#This Row],[Alku PVM]] )=6))</f>
        <v>0</v>
      </c>
      <c r="AH3803" s="90" t="b">
        <f>OR(MONTH(Taulukko1[[#This Row],[Loppu PVM]])&lt;=6,AND(MONTH(Taulukko1[[#This Row],[Loppu PVM]] )=6))</f>
        <v>0</v>
      </c>
    </row>
    <row r="3804" spans="1:34">
      <c r="A3804" s="82" t="s">
        <v>1255</v>
      </c>
      <c r="B3804" s="83">
        <v>42654</v>
      </c>
      <c r="C3804" s="82" t="s">
        <v>5435</v>
      </c>
      <c r="D3804" s="84"/>
      <c r="E3804" s="85">
        <v>30</v>
      </c>
      <c r="F3804" s="83">
        <v>42698</v>
      </c>
      <c r="G3804" s="86">
        <v>26</v>
      </c>
      <c r="H3804" s="85">
        <v>30</v>
      </c>
      <c r="I3804" s="130">
        <f>INDEX('TOL2008'!B:B,MATCH(A3804,'TOL2008'!A:A,0))</f>
        <v>94110</v>
      </c>
      <c r="J3804" s="131" t="str">
        <f>INDEX(Pääluokka!$H$2:$H$100,MATCH(VALUE(LEFT(Taulukko1[[#This Row],[TOL2008]],2)),Pääluokka!$G$2:$G$100,0))</f>
        <v>Muu palvelutoiminta</v>
      </c>
      <c r="K3804" s="131" t="str">
        <f>INDEX(Pääluokka!$I$2:$I$100,MATCH(VALUE(LEFT(Taulukko1[[#This Row],[TOL2008]],2)),Pääluokka!$G$2:$G$100,0))</f>
        <v>Palvelualat (G-N, R, S)</v>
      </c>
      <c r="L3804" s="87">
        <f t="shared" si="628"/>
        <v>44</v>
      </c>
      <c r="M3804" s="88">
        <f t="shared" si="629"/>
        <v>42654</v>
      </c>
      <c r="N3804" s="88">
        <f t="shared" si="630"/>
        <v>42698</v>
      </c>
      <c r="O3804" s="88">
        <f t="shared" si="642"/>
        <v>42644</v>
      </c>
      <c r="P3804" s="88">
        <f t="shared" si="643"/>
        <v>42675</v>
      </c>
      <c r="Q3804" s="89">
        <f t="shared" si="633"/>
        <v>2016</v>
      </c>
      <c r="R3804" s="89">
        <f t="shared" si="634"/>
        <v>2016</v>
      </c>
      <c r="S3804" s="88" t="str">
        <f>YEAR(Taulukko1[[#This Row],[Alku KK]])&amp;"Q"&amp;ROUNDDOWN((MONTH(Taulukko1[[#This Row],[Alku KK]])-1)/3+1,0)</f>
        <v>2016Q4</v>
      </c>
      <c r="T3804" s="88" t="str">
        <f>YEAR(Taulukko1[[#This Row],[Loppu KK]])&amp;"Q"&amp;ROUNDDOWN((MONTH(Taulukko1[[#This Row],[Loppu KK]])-1)/3+1,0)</f>
        <v>2016Q4</v>
      </c>
      <c r="U3804" s="89">
        <f>IF(COUNT(Taulukko1[[#This Row],[Neuvottelujen alaiset ]])=1,Taulukko1[[#This Row],[Neuvottelujen alaiset ]],Taulukko1[[#This Row],[Vähennystarve]])</f>
        <v>30</v>
      </c>
      <c r="V3804" s="90">
        <f t="shared" si="639"/>
        <v>1</v>
      </c>
      <c r="W3804" s="90">
        <f t="shared" si="640"/>
        <v>0.8666666666666667</v>
      </c>
      <c r="X3804" s="90">
        <f t="shared" si="641"/>
        <v>0.8666666666666667</v>
      </c>
      <c r="Y3804" s="90" t="b">
        <f>AND(MONTH(Taulukko1[[#This Row],[Alku PVM]] )=6,DAY(Taulukko1[[#This Row],[Alku PVM]] )&gt;19)</f>
        <v>0</v>
      </c>
      <c r="Z3804" s="90" t="b">
        <f>AND(MONTH(Taulukko1[[#This Row],[Loppu PVM]] )=6,DAY(Taulukko1[[#This Row],[Loppu PVM]] )&gt;19)</f>
        <v>0</v>
      </c>
      <c r="AA3804" s="90" t="b">
        <f>OR(MONTH(Taulukko1[[#This Row],[Alku PVM]] )&lt;=5,AND(MONTH(Taulukko1[[#This Row],[Alku PVM]] )=6,DAY(Taulukko1[[#This Row],[Alku PVM]] )&lt;20))</f>
        <v>0</v>
      </c>
      <c r="AB3804" s="90" t="b">
        <f>OR(MONTH(Taulukko1[[#This Row],[Loppu PVM]])&lt;=5,AND(MONTH(Taulukko1[[#This Row],[Loppu PVM]] )=6,DAY(Taulukko1[[#This Row],[Loppu PVM]])&lt;20))</f>
        <v>0</v>
      </c>
      <c r="AC3804" s="90" t="b">
        <f>OR(MONTH(Taulukko1[[#This Row],[Alku PVM]] )&lt;=3,AND(MONTH(Taulukko1[[#This Row],[Alku PVM]] )=3))</f>
        <v>0</v>
      </c>
      <c r="AD3804" s="90" t="b">
        <f>OR(MONTH(Taulukko1[[#This Row],[Loppu PVM]] )&lt;=3,AND(MONTH(Taulukko1[[#This Row],[Loppu PVM]] )=3))</f>
        <v>0</v>
      </c>
      <c r="AE3804" s="90" t="b">
        <f>OR(MONTH(Taulukko1[[#This Row],[Alku PVM]] )&lt;=9,AND(MONTH(Taulukko1[[#This Row],[Alku PVM]] )=9))</f>
        <v>0</v>
      </c>
      <c r="AF3804" s="90" t="b">
        <f>OR(MONTH(Taulukko1[[#This Row],[Loppu PVM]])&lt;=9,AND(MONTH(Taulukko1[[#This Row],[Loppu PVM]] )=9))</f>
        <v>0</v>
      </c>
      <c r="AG3804" s="90" t="b">
        <f>OR(MONTH(Taulukko1[[#This Row],[Alku PVM]] )&lt;=6,AND(MONTH(Taulukko1[[#This Row],[Alku PVM]] )=6))</f>
        <v>0</v>
      </c>
      <c r="AH3804" s="90" t="b">
        <f>OR(MONTH(Taulukko1[[#This Row],[Loppu PVM]])&lt;=6,AND(MONTH(Taulukko1[[#This Row],[Loppu PVM]] )=6))</f>
        <v>0</v>
      </c>
    </row>
    <row r="3805" spans="1:34">
      <c r="A3805" s="92" t="s">
        <v>2087</v>
      </c>
      <c r="B3805" s="83">
        <v>42648</v>
      </c>
      <c r="C3805" s="82" t="s">
        <v>5436</v>
      </c>
      <c r="D3805" s="84"/>
      <c r="E3805" s="85">
        <v>165</v>
      </c>
      <c r="F3805" s="83">
        <v>42700</v>
      </c>
      <c r="G3805" s="86"/>
      <c r="H3805" s="85">
        <v>165</v>
      </c>
      <c r="I3805" s="130">
        <f>INDEX('TOL2008'!B:B,MATCH(A3805,'TOL2008'!A:A,0))</f>
        <v>22290</v>
      </c>
      <c r="J3805" s="131" t="str">
        <f>INDEX(Pääluokka!$H$2:$H$100,MATCH(VALUE(LEFT(Taulukko1[[#This Row],[TOL2008]],2)),Pääluokka!$G$2:$G$100,0))</f>
        <v>Teollisuus</v>
      </c>
      <c r="K3805" s="131" t="str">
        <f>INDEX(Pääluokka!$I$2:$I$100,MATCH(VALUE(LEFT(Taulukko1[[#This Row],[TOL2008]],2)),Pääluokka!$G$2:$G$100,0))</f>
        <v>Teollisuus (C-E)</v>
      </c>
      <c r="L3805" s="87">
        <f t="shared" si="628"/>
        <v>52</v>
      </c>
      <c r="M3805" s="88">
        <f t="shared" si="629"/>
        <v>42648</v>
      </c>
      <c r="N3805" s="88">
        <f t="shared" si="630"/>
        <v>42700</v>
      </c>
      <c r="O3805" s="88">
        <f t="shared" si="642"/>
        <v>42644</v>
      </c>
      <c r="P3805" s="88">
        <f t="shared" si="643"/>
        <v>42675</v>
      </c>
      <c r="Q3805" s="89">
        <f t="shared" si="633"/>
        <v>2016</v>
      </c>
      <c r="R3805" s="89">
        <f t="shared" si="634"/>
        <v>2016</v>
      </c>
      <c r="S3805" s="88" t="str">
        <f>YEAR(Taulukko1[[#This Row],[Alku KK]])&amp;"Q"&amp;ROUNDDOWN((MONTH(Taulukko1[[#This Row],[Alku KK]])-1)/3+1,0)</f>
        <v>2016Q4</v>
      </c>
      <c r="T3805" s="88" t="str">
        <f>YEAR(Taulukko1[[#This Row],[Loppu KK]])&amp;"Q"&amp;ROUNDDOWN((MONTH(Taulukko1[[#This Row],[Loppu KK]])-1)/3+1,0)</f>
        <v>2016Q4</v>
      </c>
      <c r="U3805" s="89">
        <f>IF(COUNT(Taulukko1[[#This Row],[Neuvottelujen alaiset ]])=1,Taulukko1[[#This Row],[Neuvottelujen alaiset ]],Taulukko1[[#This Row],[Vähennystarve]])</f>
        <v>165</v>
      </c>
      <c r="V3805" s="90">
        <f t="shared" si="639"/>
        <v>1</v>
      </c>
      <c r="W3805" s="90" t="str">
        <f t="shared" si="640"/>
        <v>NA</v>
      </c>
      <c r="X3805" s="90" t="str">
        <f t="shared" si="641"/>
        <v>NA</v>
      </c>
      <c r="Y3805" s="90" t="b">
        <f>AND(MONTH(Taulukko1[[#This Row],[Alku PVM]] )=6,DAY(Taulukko1[[#This Row],[Alku PVM]] )&gt;19)</f>
        <v>0</v>
      </c>
      <c r="Z3805" s="90" t="b">
        <f>AND(MONTH(Taulukko1[[#This Row],[Loppu PVM]] )=6,DAY(Taulukko1[[#This Row],[Loppu PVM]] )&gt;19)</f>
        <v>0</v>
      </c>
      <c r="AA3805" s="90" t="b">
        <f>OR(MONTH(Taulukko1[[#This Row],[Alku PVM]] )&lt;=5,AND(MONTH(Taulukko1[[#This Row],[Alku PVM]] )=6,DAY(Taulukko1[[#This Row],[Alku PVM]] )&lt;20))</f>
        <v>0</v>
      </c>
      <c r="AB3805" s="90" t="b">
        <f>OR(MONTH(Taulukko1[[#This Row],[Loppu PVM]])&lt;=5,AND(MONTH(Taulukko1[[#This Row],[Loppu PVM]] )=6,DAY(Taulukko1[[#This Row],[Loppu PVM]])&lt;20))</f>
        <v>0</v>
      </c>
      <c r="AC3805" s="90" t="b">
        <f>OR(MONTH(Taulukko1[[#This Row],[Alku PVM]] )&lt;=3,AND(MONTH(Taulukko1[[#This Row],[Alku PVM]] )=3))</f>
        <v>0</v>
      </c>
      <c r="AD3805" s="90" t="b">
        <f>OR(MONTH(Taulukko1[[#This Row],[Loppu PVM]] )&lt;=3,AND(MONTH(Taulukko1[[#This Row],[Loppu PVM]] )=3))</f>
        <v>0</v>
      </c>
      <c r="AE3805" s="90" t="b">
        <f>OR(MONTH(Taulukko1[[#This Row],[Alku PVM]] )&lt;=9,AND(MONTH(Taulukko1[[#This Row],[Alku PVM]] )=9))</f>
        <v>0</v>
      </c>
      <c r="AF3805" s="90" t="b">
        <f>OR(MONTH(Taulukko1[[#This Row],[Loppu PVM]])&lt;=9,AND(MONTH(Taulukko1[[#This Row],[Loppu PVM]] )=9))</f>
        <v>0</v>
      </c>
      <c r="AG3805" s="90" t="b">
        <f>OR(MONTH(Taulukko1[[#This Row],[Alku PVM]] )&lt;=6,AND(MONTH(Taulukko1[[#This Row],[Alku PVM]] )=6))</f>
        <v>0</v>
      </c>
      <c r="AH3805" s="90" t="b">
        <f>OR(MONTH(Taulukko1[[#This Row],[Loppu PVM]])&lt;=6,AND(MONTH(Taulukko1[[#This Row],[Loppu PVM]] )=6))</f>
        <v>0</v>
      </c>
    </row>
    <row r="3806" spans="1:34">
      <c r="A3806" s="55" t="s">
        <v>1199</v>
      </c>
      <c r="B3806" s="26">
        <v>42648</v>
      </c>
      <c r="C3806" s="25" t="s">
        <v>5437</v>
      </c>
      <c r="D3806" s="35"/>
      <c r="E3806" s="27">
        <v>320</v>
      </c>
      <c r="F3806" s="26">
        <v>42703</v>
      </c>
      <c r="G3806" s="33">
        <v>124</v>
      </c>
      <c r="H3806" s="27">
        <v>400</v>
      </c>
      <c r="I3806" s="126">
        <f>INDEX('TOL2008'!B:B,MATCH(A3806,'TOL2008'!A:A,0))</f>
        <v>62010</v>
      </c>
      <c r="J3806" s="133" t="str">
        <f>INDEX(Pääluokka!$H$2:$H$100,MATCH(VALUE(LEFT(Taulukko1[[#This Row],[TOL2008]],2)),Pääluokka!$G$2:$G$100,0))</f>
        <v>Informaatio ja viestintä</v>
      </c>
      <c r="K3806" s="133" t="str">
        <f>INDEX(Pääluokka!$I$2:$I$100,MATCH(VALUE(LEFT(Taulukko1[[#This Row],[TOL2008]],2)),Pääluokka!$G$2:$G$100,0))</f>
        <v>Palvelualat (G-N, R, S)</v>
      </c>
      <c r="L3806" s="41">
        <f t="shared" si="628"/>
        <v>55</v>
      </c>
      <c r="M3806" s="43">
        <f t="shared" si="629"/>
        <v>42648</v>
      </c>
      <c r="N3806" s="43">
        <f t="shared" si="630"/>
        <v>42703</v>
      </c>
      <c r="O3806" s="43">
        <f t="shared" si="642"/>
        <v>42644</v>
      </c>
      <c r="P3806" s="43">
        <f t="shared" si="643"/>
        <v>42675</v>
      </c>
      <c r="Q3806" s="89">
        <f t="shared" si="633"/>
        <v>2016</v>
      </c>
      <c r="R3806" s="89">
        <f t="shared" si="634"/>
        <v>2016</v>
      </c>
      <c r="S3806" s="43" t="str">
        <f>YEAR(Taulukko1[[#This Row],[Alku KK]])&amp;"Q"&amp;ROUNDDOWN((MONTH(Taulukko1[[#This Row],[Alku KK]])-1)/3+1,0)</f>
        <v>2016Q4</v>
      </c>
      <c r="T3806" s="43" t="str">
        <f>YEAR(Taulukko1[[#This Row],[Loppu KK]])&amp;"Q"&amp;ROUNDDOWN((MONTH(Taulukko1[[#This Row],[Loppu KK]])-1)/3+1,0)</f>
        <v>2016Q4</v>
      </c>
      <c r="U3806" s="81">
        <f>IF(COUNT(Taulukko1[[#This Row],[Neuvottelujen alaiset ]])=1,Taulukko1[[#This Row],[Neuvottelujen alaiset ]],Taulukko1[[#This Row],[Vähennystarve]])</f>
        <v>400</v>
      </c>
      <c r="V3806" s="44">
        <f t="shared" si="639"/>
        <v>0.8</v>
      </c>
      <c r="W3806" s="44">
        <f t="shared" si="640"/>
        <v>0.31</v>
      </c>
      <c r="X3806" s="44">
        <f t="shared" si="641"/>
        <v>0.38750000000000001</v>
      </c>
      <c r="Y3806" s="44" t="b">
        <f>AND(MONTH(Taulukko1[[#This Row],[Alku PVM]] )=6,DAY(Taulukko1[[#This Row],[Alku PVM]] )&gt;19)</f>
        <v>0</v>
      </c>
      <c r="Z3806" s="44" t="b">
        <f>AND(MONTH(Taulukko1[[#This Row],[Loppu PVM]] )=6,DAY(Taulukko1[[#This Row],[Loppu PVM]] )&gt;19)</f>
        <v>0</v>
      </c>
      <c r="AA3806" s="44" t="b">
        <f>OR(MONTH(Taulukko1[[#This Row],[Alku PVM]] )&lt;=5,AND(MONTH(Taulukko1[[#This Row],[Alku PVM]] )=6,DAY(Taulukko1[[#This Row],[Alku PVM]] )&lt;20))</f>
        <v>0</v>
      </c>
      <c r="AB3806" s="44" t="b">
        <f>OR(MONTH(Taulukko1[[#This Row],[Loppu PVM]])&lt;=5,AND(MONTH(Taulukko1[[#This Row],[Loppu PVM]] )=6,DAY(Taulukko1[[#This Row],[Loppu PVM]])&lt;20))</f>
        <v>0</v>
      </c>
      <c r="AC3806" s="90" t="b">
        <f>OR(MONTH(Taulukko1[[#This Row],[Alku PVM]] )&lt;=3,AND(MONTH(Taulukko1[[#This Row],[Alku PVM]] )=3))</f>
        <v>0</v>
      </c>
      <c r="AD3806" s="44" t="b">
        <f>OR(MONTH(Taulukko1[[#This Row],[Loppu PVM]] )&lt;=3,AND(MONTH(Taulukko1[[#This Row],[Loppu PVM]] )=3))</f>
        <v>0</v>
      </c>
      <c r="AE3806" s="90" t="b">
        <f>OR(MONTH(Taulukko1[[#This Row],[Alku PVM]] )&lt;=9,AND(MONTH(Taulukko1[[#This Row],[Alku PVM]] )=9))</f>
        <v>0</v>
      </c>
      <c r="AF3806" s="90" t="b">
        <f>OR(MONTH(Taulukko1[[#This Row],[Loppu PVM]])&lt;=9,AND(MONTH(Taulukko1[[#This Row],[Loppu PVM]] )=9))</f>
        <v>0</v>
      </c>
      <c r="AG3806" s="90" t="b">
        <f>OR(MONTH(Taulukko1[[#This Row],[Alku PVM]] )&lt;=6,AND(MONTH(Taulukko1[[#This Row],[Alku PVM]] )=6))</f>
        <v>0</v>
      </c>
      <c r="AH3806" s="90" t="b">
        <f>OR(MONTH(Taulukko1[[#This Row],[Loppu PVM]])&lt;=6,AND(MONTH(Taulukko1[[#This Row],[Loppu PVM]] )=6))</f>
        <v>0</v>
      </c>
    </row>
    <row r="3807" spans="1:34">
      <c r="A3807" s="25" t="s">
        <v>559</v>
      </c>
      <c r="B3807" s="26">
        <v>42647</v>
      </c>
      <c r="C3807" s="25" t="s">
        <v>5438</v>
      </c>
      <c r="D3807" s="35"/>
      <c r="E3807" s="27">
        <v>175</v>
      </c>
      <c r="F3807" s="26">
        <v>42705</v>
      </c>
      <c r="G3807" s="33">
        <v>71</v>
      </c>
      <c r="H3807" s="27">
        <v>175</v>
      </c>
      <c r="I3807" s="126">
        <f>INDEX('TOL2008'!B:B,MATCH(A3807,'TOL2008'!A:A,0))</f>
        <v>46521</v>
      </c>
      <c r="J3807" s="133" t="str">
        <f>INDEX(Pääluokka!$H$2:$H$100,MATCH(VALUE(LEFT(Taulukko1[[#This Row],[TOL2008]],2)),Pääluokka!$G$2:$G$100,0))</f>
        <v>Tukku- ja vähittäiskauppa; moottoriajoneuvojen ja moottoripyörien korjaus</v>
      </c>
      <c r="K3807" s="133" t="str">
        <f>INDEX(Pääluokka!$I$2:$I$100,MATCH(VALUE(LEFT(Taulukko1[[#This Row],[TOL2008]],2)),Pääluokka!$G$2:$G$100,0))</f>
        <v>Palvelualat (G-N, R, S)</v>
      </c>
      <c r="L3807" s="41">
        <f t="shared" si="628"/>
        <v>58</v>
      </c>
      <c r="M3807" s="43">
        <f t="shared" si="629"/>
        <v>42647</v>
      </c>
      <c r="N3807" s="43">
        <f t="shared" si="630"/>
        <v>42705</v>
      </c>
      <c r="O3807" s="43">
        <f t="shared" si="642"/>
        <v>42644</v>
      </c>
      <c r="P3807" s="43">
        <f t="shared" si="643"/>
        <v>42705</v>
      </c>
      <c r="Q3807" s="89">
        <f t="shared" si="633"/>
        <v>2016</v>
      </c>
      <c r="R3807" s="89">
        <f t="shared" si="634"/>
        <v>2016</v>
      </c>
      <c r="S3807" s="43" t="str">
        <f>YEAR(Taulukko1[[#This Row],[Alku KK]])&amp;"Q"&amp;ROUNDDOWN((MONTH(Taulukko1[[#This Row],[Alku KK]])-1)/3+1,0)</f>
        <v>2016Q4</v>
      </c>
      <c r="T3807" s="43" t="str">
        <f>YEAR(Taulukko1[[#This Row],[Loppu KK]])&amp;"Q"&amp;ROUNDDOWN((MONTH(Taulukko1[[#This Row],[Loppu KK]])-1)/3+1,0)</f>
        <v>2016Q4</v>
      </c>
      <c r="U3807" s="81">
        <f>IF(COUNT(Taulukko1[[#This Row],[Neuvottelujen alaiset ]])=1,Taulukko1[[#This Row],[Neuvottelujen alaiset ]],Taulukko1[[#This Row],[Vähennystarve]])</f>
        <v>175</v>
      </c>
      <c r="V3807" s="44">
        <f t="shared" si="639"/>
        <v>1</v>
      </c>
      <c r="W3807" s="44">
        <f t="shared" si="640"/>
        <v>0.40571428571428569</v>
      </c>
      <c r="X3807" s="44">
        <f t="shared" si="641"/>
        <v>0.40571428571428569</v>
      </c>
      <c r="Y3807" s="44" t="b">
        <f>AND(MONTH(Taulukko1[[#This Row],[Alku PVM]] )=6,DAY(Taulukko1[[#This Row],[Alku PVM]] )&gt;19)</f>
        <v>0</v>
      </c>
      <c r="Z3807" s="44" t="b">
        <f>AND(MONTH(Taulukko1[[#This Row],[Loppu PVM]] )=6,DAY(Taulukko1[[#This Row],[Loppu PVM]] )&gt;19)</f>
        <v>0</v>
      </c>
      <c r="AA3807" s="44" t="b">
        <f>OR(MONTH(Taulukko1[[#This Row],[Alku PVM]] )&lt;=5,AND(MONTH(Taulukko1[[#This Row],[Alku PVM]] )=6,DAY(Taulukko1[[#This Row],[Alku PVM]] )&lt;20))</f>
        <v>0</v>
      </c>
      <c r="AB3807" s="44" t="b">
        <f>OR(MONTH(Taulukko1[[#This Row],[Loppu PVM]])&lt;=5,AND(MONTH(Taulukko1[[#This Row],[Loppu PVM]] )=6,DAY(Taulukko1[[#This Row],[Loppu PVM]])&lt;20))</f>
        <v>0</v>
      </c>
      <c r="AC3807" s="90" t="b">
        <f>OR(MONTH(Taulukko1[[#This Row],[Alku PVM]] )&lt;=3,AND(MONTH(Taulukko1[[#This Row],[Alku PVM]] )=3))</f>
        <v>0</v>
      </c>
      <c r="AD3807" s="44" t="b">
        <f>OR(MONTH(Taulukko1[[#This Row],[Loppu PVM]] )&lt;=3,AND(MONTH(Taulukko1[[#This Row],[Loppu PVM]] )=3))</f>
        <v>0</v>
      </c>
      <c r="AE3807" s="90" t="b">
        <f>OR(MONTH(Taulukko1[[#This Row],[Alku PVM]] )&lt;=9,AND(MONTH(Taulukko1[[#This Row],[Alku PVM]] )=9))</f>
        <v>0</v>
      </c>
      <c r="AF3807" s="90" t="b">
        <f>OR(MONTH(Taulukko1[[#This Row],[Loppu PVM]])&lt;=9,AND(MONTH(Taulukko1[[#This Row],[Loppu PVM]] )=9))</f>
        <v>0</v>
      </c>
      <c r="AG3807" s="90" t="b">
        <f>OR(MONTH(Taulukko1[[#This Row],[Alku PVM]] )&lt;=6,AND(MONTH(Taulukko1[[#This Row],[Alku PVM]] )=6))</f>
        <v>0</v>
      </c>
      <c r="AH3807" s="90" t="b">
        <f>OR(MONTH(Taulukko1[[#This Row],[Loppu PVM]])&lt;=6,AND(MONTH(Taulukko1[[#This Row],[Loppu PVM]] )=6))</f>
        <v>0</v>
      </c>
    </row>
    <row r="3808" spans="1:34">
      <c r="A3808" s="25" t="s">
        <v>1276</v>
      </c>
      <c r="B3808" s="26">
        <v>42647</v>
      </c>
      <c r="C3808" s="25" t="s">
        <v>5439</v>
      </c>
      <c r="D3808" s="35"/>
      <c r="E3808" s="27">
        <v>13</v>
      </c>
      <c r="F3808" s="26"/>
      <c r="G3808" s="33"/>
      <c r="H3808" s="27">
        <v>24</v>
      </c>
      <c r="I3808" s="126">
        <f>INDEX('TOL2008'!B:B,MATCH(A3808,'TOL2008'!A:A,0))</f>
        <v>64190</v>
      </c>
      <c r="J3808" s="133" t="str">
        <f>INDEX(Pääluokka!$H$2:$H$100,MATCH(VALUE(LEFT(Taulukko1[[#This Row],[TOL2008]],2)),Pääluokka!$G$2:$G$100,0))</f>
        <v>Rahoitus- ja vakuutustoiminta</v>
      </c>
      <c r="K3808" s="133" t="str">
        <f>INDEX(Pääluokka!$I$2:$I$100,MATCH(VALUE(LEFT(Taulukko1[[#This Row],[TOL2008]],2)),Pääluokka!$G$2:$G$100,0))</f>
        <v>Palvelualat (G-N, R, S)</v>
      </c>
      <c r="L3808" s="41" t="str">
        <f t="shared" si="628"/>
        <v>NA</v>
      </c>
      <c r="M3808" s="43">
        <f t="shared" si="629"/>
        <v>42647</v>
      </c>
      <c r="N3808" s="43">
        <f t="shared" si="630"/>
        <v>42698</v>
      </c>
      <c r="O3808" s="43">
        <f t="shared" si="642"/>
        <v>42644</v>
      </c>
      <c r="P3808" s="43">
        <f t="shared" si="643"/>
        <v>42675</v>
      </c>
      <c r="Q3808" s="89">
        <f t="shared" si="633"/>
        <v>2016</v>
      </c>
      <c r="R3808" s="89">
        <f t="shared" si="634"/>
        <v>2016</v>
      </c>
      <c r="S3808" s="43" t="str">
        <f>YEAR(Taulukko1[[#This Row],[Alku KK]])&amp;"Q"&amp;ROUNDDOWN((MONTH(Taulukko1[[#This Row],[Alku KK]])-1)/3+1,0)</f>
        <v>2016Q4</v>
      </c>
      <c r="T3808" s="43" t="str">
        <f>YEAR(Taulukko1[[#This Row],[Loppu KK]])&amp;"Q"&amp;ROUNDDOWN((MONTH(Taulukko1[[#This Row],[Loppu KK]])-1)/3+1,0)</f>
        <v>2016Q4</v>
      </c>
      <c r="U3808" s="81">
        <f>IF(COUNT(Taulukko1[[#This Row],[Neuvottelujen alaiset ]])=1,Taulukko1[[#This Row],[Neuvottelujen alaiset ]],Taulukko1[[#This Row],[Vähennystarve]])</f>
        <v>24</v>
      </c>
      <c r="V3808" s="44">
        <f t="shared" si="639"/>
        <v>0.54166666666666663</v>
      </c>
      <c r="W3808" s="44" t="str">
        <f t="shared" si="640"/>
        <v>NA</v>
      </c>
      <c r="X3808" s="44" t="str">
        <f t="shared" si="641"/>
        <v>NA</v>
      </c>
      <c r="Y3808" s="44" t="b">
        <f>AND(MONTH(Taulukko1[[#This Row],[Alku PVM]] )=6,DAY(Taulukko1[[#This Row],[Alku PVM]] )&gt;19)</f>
        <v>0</v>
      </c>
      <c r="Z3808" s="44" t="b">
        <f>AND(MONTH(Taulukko1[[#This Row],[Loppu PVM]] )=6,DAY(Taulukko1[[#This Row],[Loppu PVM]] )&gt;19)</f>
        <v>0</v>
      </c>
      <c r="AA3808" s="44" t="b">
        <f>OR(MONTH(Taulukko1[[#This Row],[Alku PVM]] )&lt;=5,AND(MONTH(Taulukko1[[#This Row],[Alku PVM]] )=6,DAY(Taulukko1[[#This Row],[Alku PVM]] )&lt;20))</f>
        <v>0</v>
      </c>
      <c r="AB3808" s="44" t="b">
        <f>OR(MONTH(Taulukko1[[#This Row],[Loppu PVM]])&lt;=5,AND(MONTH(Taulukko1[[#This Row],[Loppu PVM]] )=6,DAY(Taulukko1[[#This Row],[Loppu PVM]])&lt;20))</f>
        <v>0</v>
      </c>
      <c r="AC3808" s="90" t="b">
        <f>OR(MONTH(Taulukko1[[#This Row],[Alku PVM]] )&lt;=3,AND(MONTH(Taulukko1[[#This Row],[Alku PVM]] )=3))</f>
        <v>0</v>
      </c>
      <c r="AD3808" s="44" t="b">
        <f>OR(MONTH(Taulukko1[[#This Row],[Loppu PVM]] )&lt;=3,AND(MONTH(Taulukko1[[#This Row],[Loppu PVM]] )=3))</f>
        <v>0</v>
      </c>
      <c r="AE3808" s="90" t="b">
        <f>OR(MONTH(Taulukko1[[#This Row],[Alku PVM]] )&lt;=9,AND(MONTH(Taulukko1[[#This Row],[Alku PVM]] )=9))</f>
        <v>0</v>
      </c>
      <c r="AF3808" s="90" t="b">
        <f>OR(MONTH(Taulukko1[[#This Row],[Loppu PVM]])&lt;=9,AND(MONTH(Taulukko1[[#This Row],[Loppu PVM]] )=9))</f>
        <v>0</v>
      </c>
      <c r="AG3808" s="90" t="b">
        <f>OR(MONTH(Taulukko1[[#This Row],[Alku PVM]] )&lt;=6,AND(MONTH(Taulukko1[[#This Row],[Alku PVM]] )=6))</f>
        <v>0</v>
      </c>
      <c r="AH3808" s="90" t="b">
        <f>OR(MONTH(Taulukko1[[#This Row],[Loppu PVM]])&lt;=6,AND(MONTH(Taulukko1[[#This Row],[Loppu PVM]] )=6))</f>
        <v>0</v>
      </c>
    </row>
    <row r="3809" spans="1:34">
      <c r="A3809" s="25" t="s">
        <v>5440</v>
      </c>
      <c r="B3809" s="26">
        <v>42654</v>
      </c>
      <c r="C3809" s="25" t="s">
        <v>5441</v>
      </c>
      <c r="D3809" s="35"/>
      <c r="E3809" s="27"/>
      <c r="F3809" s="26"/>
      <c r="G3809" s="33"/>
      <c r="H3809" s="27">
        <v>6</v>
      </c>
      <c r="I3809" s="126">
        <f>INDEX('TOL2008'!B:B,MATCH(A3809,'TOL2008'!A:A,0))</f>
        <v>64190</v>
      </c>
      <c r="J3809" s="133" t="str">
        <f>INDEX(Pääluokka!$H$2:$H$100,MATCH(VALUE(LEFT(Taulukko1[[#This Row],[TOL2008]],2)),Pääluokka!$G$2:$G$100,0))</f>
        <v>Rahoitus- ja vakuutustoiminta</v>
      </c>
      <c r="K3809" s="133" t="str">
        <f>INDEX(Pääluokka!$I$2:$I$100,MATCH(VALUE(LEFT(Taulukko1[[#This Row],[TOL2008]],2)),Pääluokka!$G$2:$G$100,0))</f>
        <v>Palvelualat (G-N, R, S)</v>
      </c>
      <c r="L3809" s="41" t="str">
        <f t="shared" si="628"/>
        <v>NA</v>
      </c>
      <c r="M3809" s="43">
        <f t="shared" si="629"/>
        <v>42654</v>
      </c>
      <c r="N3809" s="43">
        <f t="shared" si="630"/>
        <v>42705</v>
      </c>
      <c r="O3809" s="43">
        <f t="shared" si="642"/>
        <v>42644</v>
      </c>
      <c r="P3809" s="43">
        <f t="shared" si="643"/>
        <v>42705</v>
      </c>
      <c r="Q3809" s="89">
        <f t="shared" si="633"/>
        <v>2016</v>
      </c>
      <c r="R3809" s="89">
        <f t="shared" si="634"/>
        <v>2016</v>
      </c>
      <c r="S3809" s="43" t="str">
        <f>YEAR(Taulukko1[[#This Row],[Alku KK]])&amp;"Q"&amp;ROUNDDOWN((MONTH(Taulukko1[[#This Row],[Alku KK]])-1)/3+1,0)</f>
        <v>2016Q4</v>
      </c>
      <c r="T3809" s="43" t="str">
        <f>YEAR(Taulukko1[[#This Row],[Loppu KK]])&amp;"Q"&amp;ROUNDDOWN((MONTH(Taulukko1[[#This Row],[Loppu KK]])-1)/3+1,0)</f>
        <v>2016Q4</v>
      </c>
      <c r="U3809" s="81">
        <f>IF(COUNT(Taulukko1[[#This Row],[Neuvottelujen alaiset ]])=1,Taulukko1[[#This Row],[Neuvottelujen alaiset ]],Taulukko1[[#This Row],[Vähennystarve]])</f>
        <v>6</v>
      </c>
      <c r="V3809" s="44" t="str">
        <f t="shared" si="639"/>
        <v>NA</v>
      </c>
      <c r="W3809" s="44" t="str">
        <f t="shared" si="640"/>
        <v>NA</v>
      </c>
      <c r="X3809" s="44" t="str">
        <f t="shared" si="641"/>
        <v>NA</v>
      </c>
      <c r="Y3809" s="44" t="b">
        <f>AND(MONTH(Taulukko1[[#This Row],[Alku PVM]] )=6,DAY(Taulukko1[[#This Row],[Alku PVM]] )&gt;19)</f>
        <v>0</v>
      </c>
      <c r="Z3809" s="44" t="b">
        <f>AND(MONTH(Taulukko1[[#This Row],[Loppu PVM]] )=6,DAY(Taulukko1[[#This Row],[Loppu PVM]] )&gt;19)</f>
        <v>0</v>
      </c>
      <c r="AA3809" s="44" t="b">
        <f>OR(MONTH(Taulukko1[[#This Row],[Alku PVM]] )&lt;=5,AND(MONTH(Taulukko1[[#This Row],[Alku PVM]] )=6,DAY(Taulukko1[[#This Row],[Alku PVM]] )&lt;20))</f>
        <v>0</v>
      </c>
      <c r="AB3809" s="44" t="b">
        <f>OR(MONTH(Taulukko1[[#This Row],[Loppu PVM]])&lt;=5,AND(MONTH(Taulukko1[[#This Row],[Loppu PVM]] )=6,DAY(Taulukko1[[#This Row],[Loppu PVM]])&lt;20))</f>
        <v>0</v>
      </c>
      <c r="AC3809" s="90" t="b">
        <f>OR(MONTH(Taulukko1[[#This Row],[Alku PVM]] )&lt;=3,AND(MONTH(Taulukko1[[#This Row],[Alku PVM]] )=3))</f>
        <v>0</v>
      </c>
      <c r="AD3809" s="44" t="b">
        <f>OR(MONTH(Taulukko1[[#This Row],[Loppu PVM]] )&lt;=3,AND(MONTH(Taulukko1[[#This Row],[Loppu PVM]] )=3))</f>
        <v>0</v>
      </c>
      <c r="AE3809" s="90" t="b">
        <f>OR(MONTH(Taulukko1[[#This Row],[Alku PVM]] )&lt;=9,AND(MONTH(Taulukko1[[#This Row],[Alku PVM]] )=9))</f>
        <v>0</v>
      </c>
      <c r="AF3809" s="90" t="b">
        <f>OR(MONTH(Taulukko1[[#This Row],[Loppu PVM]])&lt;=9,AND(MONTH(Taulukko1[[#This Row],[Loppu PVM]] )=9))</f>
        <v>0</v>
      </c>
      <c r="AG3809" s="90" t="b">
        <f>OR(MONTH(Taulukko1[[#This Row],[Alku PVM]] )&lt;=6,AND(MONTH(Taulukko1[[#This Row],[Alku PVM]] )=6))</f>
        <v>0</v>
      </c>
      <c r="AH3809" s="90" t="b">
        <f>OR(MONTH(Taulukko1[[#This Row],[Loppu PVM]])&lt;=6,AND(MONTH(Taulukko1[[#This Row],[Loppu PVM]] )=6))</f>
        <v>0</v>
      </c>
    </row>
    <row r="3810" spans="1:34">
      <c r="A3810" s="25" t="s">
        <v>159</v>
      </c>
      <c r="B3810" s="26">
        <v>42648</v>
      </c>
      <c r="C3810" s="25" t="s">
        <v>5472</v>
      </c>
      <c r="D3810" s="35"/>
      <c r="E3810" s="27">
        <v>16</v>
      </c>
      <c r="F3810" s="26">
        <v>42697</v>
      </c>
      <c r="G3810" s="33">
        <v>14</v>
      </c>
      <c r="H3810" s="27">
        <v>16</v>
      </c>
      <c r="I3810" s="126">
        <f>INDEX('TOL2008'!B:B,MATCH(A3810,'TOL2008'!A:A,0))</f>
        <v>24100</v>
      </c>
      <c r="J3810" s="133" t="str">
        <f>INDEX(Pääluokka!$H$2:$H$100,MATCH(VALUE(LEFT(Taulukko1[[#This Row],[TOL2008]],2)),Pääluokka!$G$2:$G$100,0))</f>
        <v>Teollisuus</v>
      </c>
      <c r="K3810" s="133" t="str">
        <f>INDEX(Pääluokka!$I$2:$I$100,MATCH(VALUE(LEFT(Taulukko1[[#This Row],[TOL2008]],2)),Pääluokka!$G$2:$G$100,0))</f>
        <v>Teollisuus (C-E)</v>
      </c>
      <c r="L3810" s="41">
        <f t="shared" si="628"/>
        <v>49</v>
      </c>
      <c r="M3810" s="43">
        <f t="shared" si="629"/>
        <v>42648</v>
      </c>
      <c r="N3810" s="43">
        <f t="shared" si="630"/>
        <v>42697</v>
      </c>
      <c r="O3810" s="43">
        <f t="shared" si="642"/>
        <v>42644</v>
      </c>
      <c r="P3810" s="43">
        <f t="shared" si="643"/>
        <v>42675</v>
      </c>
      <c r="Q3810" s="89">
        <f t="shared" si="633"/>
        <v>2016</v>
      </c>
      <c r="R3810" s="89">
        <f t="shared" si="634"/>
        <v>2016</v>
      </c>
      <c r="S3810" s="43" t="str">
        <f>YEAR(Taulukko1[[#This Row],[Alku KK]])&amp;"Q"&amp;ROUNDDOWN((MONTH(Taulukko1[[#This Row],[Alku KK]])-1)/3+1,0)</f>
        <v>2016Q4</v>
      </c>
      <c r="T3810" s="43" t="str">
        <f>YEAR(Taulukko1[[#This Row],[Loppu KK]])&amp;"Q"&amp;ROUNDDOWN((MONTH(Taulukko1[[#This Row],[Loppu KK]])-1)/3+1,0)</f>
        <v>2016Q4</v>
      </c>
      <c r="U3810" s="81">
        <f>IF(COUNT(Taulukko1[[#This Row],[Neuvottelujen alaiset ]])=1,Taulukko1[[#This Row],[Neuvottelujen alaiset ]],Taulukko1[[#This Row],[Vähennystarve]])</f>
        <v>16</v>
      </c>
      <c r="V3810" s="44">
        <f t="shared" si="639"/>
        <v>1</v>
      </c>
      <c r="W3810" s="44">
        <f t="shared" si="640"/>
        <v>0.875</v>
      </c>
      <c r="X3810" s="44">
        <f t="shared" si="641"/>
        <v>0.875</v>
      </c>
      <c r="Y3810" s="44" t="b">
        <f>AND(MONTH(Taulukko1[[#This Row],[Alku PVM]] )=6,DAY(Taulukko1[[#This Row],[Alku PVM]] )&gt;19)</f>
        <v>0</v>
      </c>
      <c r="Z3810" s="44" t="b">
        <f>AND(MONTH(Taulukko1[[#This Row],[Loppu PVM]] )=6,DAY(Taulukko1[[#This Row],[Loppu PVM]] )&gt;19)</f>
        <v>0</v>
      </c>
      <c r="AA3810" s="44" t="b">
        <f>OR(MONTH(Taulukko1[[#This Row],[Alku PVM]] )&lt;=5,AND(MONTH(Taulukko1[[#This Row],[Alku PVM]] )=6,DAY(Taulukko1[[#This Row],[Alku PVM]] )&lt;20))</f>
        <v>0</v>
      </c>
      <c r="AB3810" s="44" t="b">
        <f>OR(MONTH(Taulukko1[[#This Row],[Loppu PVM]])&lt;=5,AND(MONTH(Taulukko1[[#This Row],[Loppu PVM]] )=6,DAY(Taulukko1[[#This Row],[Loppu PVM]])&lt;20))</f>
        <v>0</v>
      </c>
      <c r="AC3810" s="90" t="b">
        <f>OR(MONTH(Taulukko1[[#This Row],[Alku PVM]] )&lt;=3,AND(MONTH(Taulukko1[[#This Row],[Alku PVM]] )=3))</f>
        <v>0</v>
      </c>
      <c r="AD3810" s="44" t="b">
        <f>OR(MONTH(Taulukko1[[#This Row],[Loppu PVM]] )&lt;=3,AND(MONTH(Taulukko1[[#This Row],[Loppu PVM]] )=3))</f>
        <v>0</v>
      </c>
      <c r="AE3810" s="90" t="b">
        <f>OR(MONTH(Taulukko1[[#This Row],[Alku PVM]] )&lt;=9,AND(MONTH(Taulukko1[[#This Row],[Alku PVM]] )=9))</f>
        <v>0</v>
      </c>
      <c r="AF3810" s="90" t="b">
        <f>OR(MONTH(Taulukko1[[#This Row],[Loppu PVM]])&lt;=9,AND(MONTH(Taulukko1[[#This Row],[Loppu PVM]] )=9))</f>
        <v>0</v>
      </c>
      <c r="AG3810" s="90" t="b">
        <f>OR(MONTH(Taulukko1[[#This Row],[Alku PVM]] )&lt;=6,AND(MONTH(Taulukko1[[#This Row],[Alku PVM]] )=6))</f>
        <v>0</v>
      </c>
      <c r="AH3810" s="90" t="b">
        <f>OR(MONTH(Taulukko1[[#This Row],[Loppu PVM]])&lt;=6,AND(MONTH(Taulukko1[[#This Row],[Loppu PVM]] )=6))</f>
        <v>0</v>
      </c>
    </row>
    <row r="3811" spans="1:34">
      <c r="A3811" s="25" t="s">
        <v>478</v>
      </c>
      <c r="B3811" s="26">
        <v>42648</v>
      </c>
      <c r="C3811" s="25" t="s">
        <v>5442</v>
      </c>
      <c r="D3811" s="35"/>
      <c r="E3811" s="27">
        <v>9</v>
      </c>
      <c r="F3811" s="26">
        <v>42677</v>
      </c>
      <c r="G3811" s="33">
        <v>7</v>
      </c>
      <c r="H3811" s="27">
        <v>65</v>
      </c>
      <c r="I3811" s="126">
        <f>INDEX('TOL2008'!B:B,MATCH(A3811,'TOL2008'!A:A,0))</f>
        <v>58130</v>
      </c>
      <c r="J3811" s="133" t="str">
        <f>INDEX(Pääluokka!$H$2:$H$100,MATCH(VALUE(LEFT(Taulukko1[[#This Row],[TOL2008]],2)),Pääluokka!$G$2:$G$100,0))</f>
        <v>Informaatio ja viestintä</v>
      </c>
      <c r="K3811" s="133" t="str">
        <f>INDEX(Pääluokka!$I$2:$I$100,MATCH(VALUE(LEFT(Taulukko1[[#This Row],[TOL2008]],2)),Pääluokka!$G$2:$G$100,0))</f>
        <v>Palvelualat (G-N, R, S)</v>
      </c>
      <c r="L3811" s="41">
        <f t="shared" si="628"/>
        <v>29</v>
      </c>
      <c r="M3811" s="43">
        <f t="shared" si="629"/>
        <v>42648</v>
      </c>
      <c r="N3811" s="43">
        <f t="shared" si="630"/>
        <v>42677</v>
      </c>
      <c r="O3811" s="43">
        <f t="shared" si="642"/>
        <v>42644</v>
      </c>
      <c r="P3811" s="43">
        <f t="shared" si="643"/>
        <v>42675</v>
      </c>
      <c r="Q3811" s="89">
        <f t="shared" si="633"/>
        <v>2016</v>
      </c>
      <c r="R3811" s="89">
        <f t="shared" si="634"/>
        <v>2016</v>
      </c>
      <c r="S3811" s="43" t="str">
        <f>YEAR(Taulukko1[[#This Row],[Alku KK]])&amp;"Q"&amp;ROUNDDOWN((MONTH(Taulukko1[[#This Row],[Alku KK]])-1)/3+1,0)</f>
        <v>2016Q4</v>
      </c>
      <c r="T3811" s="43" t="str">
        <f>YEAR(Taulukko1[[#This Row],[Loppu KK]])&amp;"Q"&amp;ROUNDDOWN((MONTH(Taulukko1[[#This Row],[Loppu KK]])-1)/3+1,0)</f>
        <v>2016Q4</v>
      </c>
      <c r="U3811" s="81">
        <f>IF(COUNT(Taulukko1[[#This Row],[Neuvottelujen alaiset ]])=1,Taulukko1[[#This Row],[Neuvottelujen alaiset ]],Taulukko1[[#This Row],[Vähennystarve]])</f>
        <v>65</v>
      </c>
      <c r="V3811" s="44">
        <f t="shared" si="639"/>
        <v>0.13846153846153847</v>
      </c>
      <c r="W3811" s="44">
        <f t="shared" si="640"/>
        <v>0.1076923076923077</v>
      </c>
      <c r="X3811" s="44">
        <f t="shared" si="641"/>
        <v>0.77777777777777779</v>
      </c>
      <c r="Y3811" s="44" t="b">
        <f>AND(MONTH(Taulukko1[[#This Row],[Alku PVM]] )=6,DAY(Taulukko1[[#This Row],[Alku PVM]] )&gt;19)</f>
        <v>0</v>
      </c>
      <c r="Z3811" s="44" t="b">
        <f>AND(MONTH(Taulukko1[[#This Row],[Loppu PVM]] )=6,DAY(Taulukko1[[#This Row],[Loppu PVM]] )&gt;19)</f>
        <v>0</v>
      </c>
      <c r="AA3811" s="44" t="b">
        <f>OR(MONTH(Taulukko1[[#This Row],[Alku PVM]] )&lt;=5,AND(MONTH(Taulukko1[[#This Row],[Alku PVM]] )=6,DAY(Taulukko1[[#This Row],[Alku PVM]] )&lt;20))</f>
        <v>0</v>
      </c>
      <c r="AB3811" s="44" t="b">
        <f>OR(MONTH(Taulukko1[[#This Row],[Loppu PVM]])&lt;=5,AND(MONTH(Taulukko1[[#This Row],[Loppu PVM]] )=6,DAY(Taulukko1[[#This Row],[Loppu PVM]])&lt;20))</f>
        <v>0</v>
      </c>
      <c r="AC3811" s="90" t="b">
        <f>OR(MONTH(Taulukko1[[#This Row],[Alku PVM]] )&lt;=3,AND(MONTH(Taulukko1[[#This Row],[Alku PVM]] )=3))</f>
        <v>0</v>
      </c>
      <c r="AD3811" s="44" t="b">
        <f>OR(MONTH(Taulukko1[[#This Row],[Loppu PVM]] )&lt;=3,AND(MONTH(Taulukko1[[#This Row],[Loppu PVM]] )=3))</f>
        <v>0</v>
      </c>
      <c r="AE3811" s="90" t="b">
        <f>OR(MONTH(Taulukko1[[#This Row],[Alku PVM]] )&lt;=9,AND(MONTH(Taulukko1[[#This Row],[Alku PVM]] )=9))</f>
        <v>0</v>
      </c>
      <c r="AF3811" s="90" t="b">
        <f>OR(MONTH(Taulukko1[[#This Row],[Loppu PVM]])&lt;=9,AND(MONTH(Taulukko1[[#This Row],[Loppu PVM]] )=9))</f>
        <v>0</v>
      </c>
      <c r="AG3811" s="90" t="b">
        <f>OR(MONTH(Taulukko1[[#This Row],[Alku PVM]] )&lt;=6,AND(MONTH(Taulukko1[[#This Row],[Alku PVM]] )=6))</f>
        <v>0</v>
      </c>
      <c r="AH3811" s="90" t="b">
        <f>OR(MONTH(Taulukko1[[#This Row],[Loppu PVM]])&lt;=6,AND(MONTH(Taulukko1[[#This Row],[Loppu PVM]] )=6))</f>
        <v>0</v>
      </c>
    </row>
    <row r="3812" spans="1:34">
      <c r="A3812" s="25" t="s">
        <v>967</v>
      </c>
      <c r="B3812" s="26">
        <v>42648</v>
      </c>
      <c r="C3812" s="25" t="s">
        <v>5443</v>
      </c>
      <c r="D3812" s="35"/>
      <c r="E3812" s="27"/>
      <c r="F3812" s="26"/>
      <c r="G3812" s="33"/>
      <c r="H3812" s="27">
        <v>200</v>
      </c>
      <c r="I3812" s="126">
        <f>INDEX('TOL2008'!B:B,MATCH(A3812,'TOL2008'!A:A,0))</f>
        <v>28210</v>
      </c>
      <c r="J3812" s="133" t="str">
        <f>INDEX(Pääluokka!$H$2:$H$100,MATCH(VALUE(LEFT(Taulukko1[[#This Row],[TOL2008]],2)),Pääluokka!$G$2:$G$100,0))</f>
        <v>Teollisuus</v>
      </c>
      <c r="K3812" s="133" t="str">
        <f>INDEX(Pääluokka!$I$2:$I$100,MATCH(VALUE(LEFT(Taulukko1[[#This Row],[TOL2008]],2)),Pääluokka!$G$2:$G$100,0))</f>
        <v>Teollisuus (C-E)</v>
      </c>
      <c r="L3812" s="41" t="str">
        <f t="shared" si="628"/>
        <v>NA</v>
      </c>
      <c r="M3812" s="43">
        <f t="shared" si="629"/>
        <v>42648</v>
      </c>
      <c r="N3812" s="43">
        <f t="shared" si="630"/>
        <v>42699</v>
      </c>
      <c r="O3812" s="43">
        <f t="shared" si="642"/>
        <v>42644</v>
      </c>
      <c r="P3812" s="43">
        <f t="shared" si="643"/>
        <v>42675</v>
      </c>
      <c r="Q3812" s="89">
        <f t="shared" si="633"/>
        <v>2016</v>
      </c>
      <c r="R3812" s="89">
        <f t="shared" si="634"/>
        <v>2016</v>
      </c>
      <c r="S3812" s="43" t="str">
        <f>YEAR(Taulukko1[[#This Row],[Alku KK]])&amp;"Q"&amp;ROUNDDOWN((MONTH(Taulukko1[[#This Row],[Alku KK]])-1)/3+1,0)</f>
        <v>2016Q4</v>
      </c>
      <c r="T3812" s="43" t="str">
        <f>YEAR(Taulukko1[[#This Row],[Loppu KK]])&amp;"Q"&amp;ROUNDDOWN((MONTH(Taulukko1[[#This Row],[Loppu KK]])-1)/3+1,0)</f>
        <v>2016Q4</v>
      </c>
      <c r="U3812" s="81">
        <f>IF(COUNT(Taulukko1[[#This Row],[Neuvottelujen alaiset ]])=1,Taulukko1[[#This Row],[Neuvottelujen alaiset ]],Taulukko1[[#This Row],[Vähennystarve]])</f>
        <v>200</v>
      </c>
      <c r="V3812" s="44" t="str">
        <f t="shared" si="639"/>
        <v>NA</v>
      </c>
      <c r="W3812" s="44" t="str">
        <f t="shared" si="640"/>
        <v>NA</v>
      </c>
      <c r="X3812" s="44" t="str">
        <f t="shared" si="641"/>
        <v>NA</v>
      </c>
      <c r="Y3812" s="44" t="b">
        <f>AND(MONTH(Taulukko1[[#This Row],[Alku PVM]] )=6,DAY(Taulukko1[[#This Row],[Alku PVM]] )&gt;19)</f>
        <v>0</v>
      </c>
      <c r="Z3812" s="44" t="b">
        <f>AND(MONTH(Taulukko1[[#This Row],[Loppu PVM]] )=6,DAY(Taulukko1[[#This Row],[Loppu PVM]] )&gt;19)</f>
        <v>0</v>
      </c>
      <c r="AA3812" s="44" t="b">
        <f>OR(MONTH(Taulukko1[[#This Row],[Alku PVM]] )&lt;=5,AND(MONTH(Taulukko1[[#This Row],[Alku PVM]] )=6,DAY(Taulukko1[[#This Row],[Alku PVM]] )&lt;20))</f>
        <v>0</v>
      </c>
      <c r="AB3812" s="44" t="b">
        <f>OR(MONTH(Taulukko1[[#This Row],[Loppu PVM]])&lt;=5,AND(MONTH(Taulukko1[[#This Row],[Loppu PVM]] )=6,DAY(Taulukko1[[#This Row],[Loppu PVM]])&lt;20))</f>
        <v>0</v>
      </c>
      <c r="AC3812" s="90" t="b">
        <f>OR(MONTH(Taulukko1[[#This Row],[Alku PVM]] )&lt;=3,AND(MONTH(Taulukko1[[#This Row],[Alku PVM]] )=3))</f>
        <v>0</v>
      </c>
      <c r="AD3812" s="44" t="b">
        <f>OR(MONTH(Taulukko1[[#This Row],[Loppu PVM]] )&lt;=3,AND(MONTH(Taulukko1[[#This Row],[Loppu PVM]] )=3))</f>
        <v>0</v>
      </c>
      <c r="AE3812" s="90" t="b">
        <f>OR(MONTH(Taulukko1[[#This Row],[Alku PVM]] )&lt;=9,AND(MONTH(Taulukko1[[#This Row],[Alku PVM]] )=9))</f>
        <v>0</v>
      </c>
      <c r="AF3812" s="90" t="b">
        <f>OR(MONTH(Taulukko1[[#This Row],[Loppu PVM]])&lt;=9,AND(MONTH(Taulukko1[[#This Row],[Loppu PVM]] )=9))</f>
        <v>0</v>
      </c>
      <c r="AG3812" s="90" t="b">
        <f>OR(MONTH(Taulukko1[[#This Row],[Alku PVM]] )&lt;=6,AND(MONTH(Taulukko1[[#This Row],[Alku PVM]] )=6))</f>
        <v>0</v>
      </c>
      <c r="AH3812" s="90" t="b">
        <f>OR(MONTH(Taulukko1[[#This Row],[Loppu PVM]])&lt;=6,AND(MONTH(Taulukko1[[#This Row],[Loppu PVM]] )=6))</f>
        <v>0</v>
      </c>
    </row>
    <row r="3813" spans="1:34">
      <c r="A3813" s="82" t="s">
        <v>429</v>
      </c>
      <c r="B3813" s="83">
        <v>42649</v>
      </c>
      <c r="C3813" s="82" t="s">
        <v>5448</v>
      </c>
      <c r="D3813" s="84"/>
      <c r="E3813" s="85">
        <v>103</v>
      </c>
      <c r="F3813" s="83">
        <v>42683</v>
      </c>
      <c r="G3813" s="86">
        <v>0</v>
      </c>
      <c r="H3813" s="85">
        <v>352</v>
      </c>
      <c r="I3813" s="130">
        <f>INDEX('TOL2008'!B:B,MATCH(A3813,'TOL2008'!A:A,0))</f>
        <v>46431</v>
      </c>
      <c r="J3813" s="131" t="str">
        <f>INDEX(Pääluokka!$H$2:$H$100,MATCH(VALUE(LEFT(Taulukko1[[#This Row],[TOL2008]],2)),Pääluokka!$G$2:$G$100,0))</f>
        <v>Tukku- ja vähittäiskauppa; moottoriajoneuvojen ja moottoripyörien korjaus</v>
      </c>
      <c r="K3813" s="131" t="str">
        <f>INDEX(Pääluokka!$I$2:$I$100,MATCH(VALUE(LEFT(Taulukko1[[#This Row],[TOL2008]],2)),Pääluokka!$G$2:$G$100,0))</f>
        <v>Palvelualat (G-N, R, S)</v>
      </c>
      <c r="L3813" s="87">
        <f t="shared" si="628"/>
        <v>34</v>
      </c>
      <c r="M3813" s="88">
        <f t="shared" si="629"/>
        <v>42649</v>
      </c>
      <c r="N3813" s="88">
        <f t="shared" si="630"/>
        <v>42683</v>
      </c>
      <c r="O3813" s="88">
        <f t="shared" ref="O3813:P3819" si="644">IFERROR(DATE(YEAR(M3813),MONTH(M3813),1),"NA")</f>
        <v>42644</v>
      </c>
      <c r="P3813" s="88">
        <f t="shared" si="644"/>
        <v>42675</v>
      </c>
      <c r="Q3813" s="89">
        <f t="shared" si="633"/>
        <v>2016</v>
      </c>
      <c r="R3813" s="89">
        <f t="shared" si="634"/>
        <v>2016</v>
      </c>
      <c r="S3813" s="88" t="str">
        <f>YEAR(Taulukko1[[#This Row],[Alku KK]])&amp;"Q"&amp;ROUNDDOWN((MONTH(Taulukko1[[#This Row],[Alku KK]])-1)/3+1,0)</f>
        <v>2016Q4</v>
      </c>
      <c r="T3813" s="88" t="str">
        <f>YEAR(Taulukko1[[#This Row],[Loppu KK]])&amp;"Q"&amp;ROUNDDOWN((MONTH(Taulukko1[[#This Row],[Loppu KK]])-1)/3+1,0)</f>
        <v>2016Q4</v>
      </c>
      <c r="U3813" s="89">
        <f>IF(COUNT(Taulukko1[[#This Row],[Neuvottelujen alaiset ]])=1,Taulukko1[[#This Row],[Neuvottelujen alaiset ]],Taulukko1[[#This Row],[Vähennystarve]])</f>
        <v>352</v>
      </c>
      <c r="V3813" s="90">
        <f t="shared" ref="V3813:V3819" si="645">IF(AND(ISNUMBER(E3813),ISNUMBER(H3813)),E3813/H3813,"NA")</f>
        <v>0.29261363636363635</v>
      </c>
      <c r="W3813" s="90">
        <f t="shared" ref="W3813:W3819" si="646">IF(AND(ISNUMBER(G3813),ISNUMBER(H3813)),G3813/H3813,"NA")</f>
        <v>0</v>
      </c>
      <c r="X3813" s="90">
        <f t="shared" ref="X3813:X3819" si="647">IF(AND(ISNUMBER(G3813),ISNUMBER(E3813)),G3813/E3813,"NA")</f>
        <v>0</v>
      </c>
      <c r="Y3813" s="90" t="b">
        <f>AND(MONTH(Taulukko1[[#This Row],[Alku PVM]] )=6,DAY(Taulukko1[[#This Row],[Alku PVM]] )&gt;19)</f>
        <v>0</v>
      </c>
      <c r="Z3813" s="90" t="b">
        <f>AND(MONTH(Taulukko1[[#This Row],[Loppu PVM]] )=6,DAY(Taulukko1[[#This Row],[Loppu PVM]] )&gt;19)</f>
        <v>0</v>
      </c>
      <c r="AA3813" s="90" t="b">
        <f>OR(MONTH(Taulukko1[[#This Row],[Alku PVM]] )&lt;=5,AND(MONTH(Taulukko1[[#This Row],[Alku PVM]] )=6,DAY(Taulukko1[[#This Row],[Alku PVM]] )&lt;20))</f>
        <v>0</v>
      </c>
      <c r="AB3813" s="90" t="b">
        <f>OR(MONTH(Taulukko1[[#This Row],[Loppu PVM]])&lt;=5,AND(MONTH(Taulukko1[[#This Row],[Loppu PVM]] )=6,DAY(Taulukko1[[#This Row],[Loppu PVM]])&lt;20))</f>
        <v>0</v>
      </c>
      <c r="AC3813" s="90" t="b">
        <f>OR(MONTH(Taulukko1[[#This Row],[Alku PVM]] )&lt;=3,AND(MONTH(Taulukko1[[#This Row],[Alku PVM]] )=3))</f>
        <v>0</v>
      </c>
      <c r="AD3813" s="90" t="b">
        <f>OR(MONTH(Taulukko1[[#This Row],[Loppu PVM]] )&lt;=3,AND(MONTH(Taulukko1[[#This Row],[Loppu PVM]] )=3))</f>
        <v>0</v>
      </c>
      <c r="AE3813" s="90" t="b">
        <f>OR(MONTH(Taulukko1[[#This Row],[Alku PVM]] )&lt;=9,AND(MONTH(Taulukko1[[#This Row],[Alku PVM]] )=9))</f>
        <v>0</v>
      </c>
      <c r="AF3813" s="90" t="b">
        <f>OR(MONTH(Taulukko1[[#This Row],[Loppu PVM]])&lt;=9,AND(MONTH(Taulukko1[[#This Row],[Loppu PVM]] )=9))</f>
        <v>0</v>
      </c>
      <c r="AG3813" s="90" t="b">
        <f>OR(MONTH(Taulukko1[[#This Row],[Alku PVM]] )&lt;=6,AND(MONTH(Taulukko1[[#This Row],[Alku PVM]] )=6))</f>
        <v>0</v>
      </c>
      <c r="AH3813" s="90" t="b">
        <f>OR(MONTH(Taulukko1[[#This Row],[Loppu PVM]])&lt;=6,AND(MONTH(Taulukko1[[#This Row],[Loppu PVM]] )=6))</f>
        <v>0</v>
      </c>
    </row>
    <row r="3814" spans="1:34">
      <c r="A3814" s="82" t="s">
        <v>5450</v>
      </c>
      <c r="B3814" s="83">
        <v>42655</v>
      </c>
      <c r="C3814" s="82" t="s">
        <v>5451</v>
      </c>
      <c r="D3814" s="84" t="s">
        <v>25</v>
      </c>
      <c r="E3814" s="85">
        <v>35</v>
      </c>
      <c r="F3814" s="83"/>
      <c r="G3814" s="86"/>
      <c r="H3814" s="85">
        <v>35</v>
      </c>
      <c r="I3814" s="130">
        <f>INDEX('TOL2008'!B:B,MATCH(A3814,'TOL2008'!A:A,0))</f>
        <v>11050</v>
      </c>
      <c r="J3814" s="131" t="str">
        <f>INDEX(Pääluokka!$H$2:$H$100,MATCH(VALUE(LEFT(Taulukko1[[#This Row],[TOL2008]],2)),Pääluokka!$G$2:$G$100,0))</f>
        <v>Teollisuus</v>
      </c>
      <c r="K3814" s="131" t="str">
        <f>INDEX(Pääluokka!$I$2:$I$100,MATCH(VALUE(LEFT(Taulukko1[[#This Row],[TOL2008]],2)),Pääluokka!$G$2:$G$100,0))</f>
        <v>Teollisuus (C-E)</v>
      </c>
      <c r="L3814" s="87" t="str">
        <f t="shared" si="628"/>
        <v>NA</v>
      </c>
      <c r="M3814" s="88">
        <f t="shared" si="629"/>
        <v>42655</v>
      </c>
      <c r="N3814" s="88">
        <f t="shared" si="630"/>
        <v>42706</v>
      </c>
      <c r="O3814" s="88">
        <f t="shared" si="644"/>
        <v>42644</v>
      </c>
      <c r="P3814" s="88">
        <f t="shared" si="644"/>
        <v>42705</v>
      </c>
      <c r="Q3814" s="89">
        <f t="shared" si="633"/>
        <v>2016</v>
      </c>
      <c r="R3814" s="89">
        <f t="shared" si="634"/>
        <v>2016</v>
      </c>
      <c r="S3814" s="88" t="str">
        <f>YEAR(Taulukko1[[#This Row],[Alku KK]])&amp;"Q"&amp;ROUNDDOWN((MONTH(Taulukko1[[#This Row],[Alku KK]])-1)/3+1,0)</f>
        <v>2016Q4</v>
      </c>
      <c r="T3814" s="88" t="str">
        <f>YEAR(Taulukko1[[#This Row],[Loppu KK]])&amp;"Q"&amp;ROUNDDOWN((MONTH(Taulukko1[[#This Row],[Loppu KK]])-1)/3+1,0)</f>
        <v>2016Q4</v>
      </c>
      <c r="U3814" s="89">
        <f>IF(COUNT(Taulukko1[[#This Row],[Neuvottelujen alaiset ]])=1,Taulukko1[[#This Row],[Neuvottelujen alaiset ]],Taulukko1[[#This Row],[Vähennystarve]])</f>
        <v>35</v>
      </c>
      <c r="V3814" s="90">
        <f t="shared" si="645"/>
        <v>1</v>
      </c>
      <c r="W3814" s="90" t="str">
        <f t="shared" si="646"/>
        <v>NA</v>
      </c>
      <c r="X3814" s="90" t="str">
        <f t="shared" si="647"/>
        <v>NA</v>
      </c>
      <c r="Y3814" s="90" t="b">
        <f>AND(MONTH(Taulukko1[[#This Row],[Alku PVM]] )=6,DAY(Taulukko1[[#This Row],[Alku PVM]] )&gt;19)</f>
        <v>0</v>
      </c>
      <c r="Z3814" s="90" t="b">
        <f>AND(MONTH(Taulukko1[[#This Row],[Loppu PVM]] )=6,DAY(Taulukko1[[#This Row],[Loppu PVM]] )&gt;19)</f>
        <v>0</v>
      </c>
      <c r="AA3814" s="90" t="b">
        <f>OR(MONTH(Taulukko1[[#This Row],[Alku PVM]] )&lt;=5,AND(MONTH(Taulukko1[[#This Row],[Alku PVM]] )=6,DAY(Taulukko1[[#This Row],[Alku PVM]] )&lt;20))</f>
        <v>0</v>
      </c>
      <c r="AB3814" s="90" t="b">
        <f>OR(MONTH(Taulukko1[[#This Row],[Loppu PVM]])&lt;=5,AND(MONTH(Taulukko1[[#This Row],[Loppu PVM]] )=6,DAY(Taulukko1[[#This Row],[Loppu PVM]])&lt;20))</f>
        <v>0</v>
      </c>
      <c r="AC3814" s="90" t="b">
        <f>OR(MONTH(Taulukko1[[#This Row],[Alku PVM]] )&lt;=3,AND(MONTH(Taulukko1[[#This Row],[Alku PVM]] )=3))</f>
        <v>0</v>
      </c>
      <c r="AD3814" s="90" t="b">
        <f>OR(MONTH(Taulukko1[[#This Row],[Loppu PVM]] )&lt;=3,AND(MONTH(Taulukko1[[#This Row],[Loppu PVM]] )=3))</f>
        <v>0</v>
      </c>
      <c r="AE3814" s="90" t="b">
        <f>OR(MONTH(Taulukko1[[#This Row],[Alku PVM]] )&lt;=9,AND(MONTH(Taulukko1[[#This Row],[Alku PVM]] )=9))</f>
        <v>0</v>
      </c>
      <c r="AF3814" s="90" t="b">
        <f>OR(MONTH(Taulukko1[[#This Row],[Loppu PVM]])&lt;=9,AND(MONTH(Taulukko1[[#This Row],[Loppu PVM]] )=9))</f>
        <v>0</v>
      </c>
      <c r="AG3814" s="90" t="b">
        <f>OR(MONTH(Taulukko1[[#This Row],[Alku PVM]] )&lt;=6,AND(MONTH(Taulukko1[[#This Row],[Alku PVM]] )=6))</f>
        <v>0</v>
      </c>
      <c r="AH3814" s="90" t="b">
        <f>OR(MONTH(Taulukko1[[#This Row],[Loppu PVM]])&lt;=6,AND(MONTH(Taulukko1[[#This Row],[Loppu PVM]] )=6))</f>
        <v>0</v>
      </c>
    </row>
    <row r="3815" spans="1:34">
      <c r="A3815" s="82" t="s">
        <v>5452</v>
      </c>
      <c r="B3815" s="83"/>
      <c r="C3815" t="s">
        <v>5453</v>
      </c>
      <c r="D3815" s="84"/>
      <c r="E3815" s="85"/>
      <c r="F3815" s="83">
        <v>42650</v>
      </c>
      <c r="G3815" s="86">
        <v>37</v>
      </c>
      <c r="H3815" s="85">
        <v>37</v>
      </c>
      <c r="I3815" s="130">
        <f>INDEX('TOL2008'!B:B,MATCH(A3815,'TOL2008'!A:A,0))</f>
        <v>87909</v>
      </c>
      <c r="J3815" s="131" t="str">
        <f>INDEX(Pääluokka!$H$2:$H$100,MATCH(VALUE(LEFT(Taulukko1[[#This Row],[TOL2008]],2)),Pääluokka!$G$2:$G$100,0))</f>
        <v>Terveys- ja sosiaalipalvelut</v>
      </c>
      <c r="K3815" s="131" t="str">
        <f>INDEX(Pääluokka!$I$2:$I$100,MATCH(VALUE(LEFT(Taulukko1[[#This Row],[TOL2008]],2)),Pääluokka!$G$2:$G$100,0))</f>
        <v>Muut toimialat (O-Q, T-X)</v>
      </c>
      <c r="L3815" s="87" t="str">
        <f t="shared" si="628"/>
        <v>NA</v>
      </c>
      <c r="M3815" s="88">
        <f t="shared" si="629"/>
        <v>42599</v>
      </c>
      <c r="N3815" s="88">
        <f t="shared" si="630"/>
        <v>42650</v>
      </c>
      <c r="O3815" s="88">
        <f t="shared" si="644"/>
        <v>42583</v>
      </c>
      <c r="P3815" s="88">
        <f t="shared" si="644"/>
        <v>42644</v>
      </c>
      <c r="Q3815" s="89">
        <f t="shared" si="633"/>
        <v>2016</v>
      </c>
      <c r="R3815" s="89">
        <f t="shared" si="634"/>
        <v>2016</v>
      </c>
      <c r="S3815" s="88" t="str">
        <f>YEAR(Taulukko1[[#This Row],[Alku KK]])&amp;"Q"&amp;ROUNDDOWN((MONTH(Taulukko1[[#This Row],[Alku KK]])-1)/3+1,0)</f>
        <v>2016Q3</v>
      </c>
      <c r="T3815" s="88" t="str">
        <f>YEAR(Taulukko1[[#This Row],[Loppu KK]])&amp;"Q"&amp;ROUNDDOWN((MONTH(Taulukko1[[#This Row],[Loppu KK]])-1)/3+1,0)</f>
        <v>2016Q4</v>
      </c>
      <c r="U3815" s="89">
        <f>IF(COUNT(Taulukko1[[#This Row],[Neuvottelujen alaiset ]])=1,Taulukko1[[#This Row],[Neuvottelujen alaiset ]],Taulukko1[[#This Row],[Vähennystarve]])</f>
        <v>37</v>
      </c>
      <c r="V3815" s="90" t="str">
        <f t="shared" si="645"/>
        <v>NA</v>
      </c>
      <c r="W3815" s="90">
        <f t="shared" si="646"/>
        <v>1</v>
      </c>
      <c r="X3815" s="90" t="str">
        <f t="shared" si="647"/>
        <v>NA</v>
      </c>
      <c r="Y3815" s="90" t="b">
        <f>AND(MONTH(Taulukko1[[#This Row],[Alku PVM]] )=6,DAY(Taulukko1[[#This Row],[Alku PVM]] )&gt;19)</f>
        <v>0</v>
      </c>
      <c r="Z3815" s="90" t="b">
        <f>AND(MONTH(Taulukko1[[#This Row],[Loppu PVM]] )=6,DAY(Taulukko1[[#This Row],[Loppu PVM]] )&gt;19)</f>
        <v>0</v>
      </c>
      <c r="AA3815" s="90" t="b">
        <f>OR(MONTH(Taulukko1[[#This Row],[Alku PVM]] )&lt;=5,AND(MONTH(Taulukko1[[#This Row],[Alku PVM]] )=6,DAY(Taulukko1[[#This Row],[Alku PVM]] )&lt;20))</f>
        <v>0</v>
      </c>
      <c r="AB3815" s="90" t="b">
        <f>OR(MONTH(Taulukko1[[#This Row],[Loppu PVM]])&lt;=5,AND(MONTH(Taulukko1[[#This Row],[Loppu PVM]] )=6,DAY(Taulukko1[[#This Row],[Loppu PVM]])&lt;20))</f>
        <v>0</v>
      </c>
      <c r="AC3815" s="90" t="b">
        <f>OR(MONTH(Taulukko1[[#This Row],[Alku PVM]] )&lt;=3,AND(MONTH(Taulukko1[[#This Row],[Alku PVM]] )=3))</f>
        <v>0</v>
      </c>
      <c r="AD3815" s="90" t="b">
        <f>OR(MONTH(Taulukko1[[#This Row],[Loppu PVM]] )&lt;=3,AND(MONTH(Taulukko1[[#This Row],[Loppu PVM]] )=3))</f>
        <v>0</v>
      </c>
      <c r="AE3815" s="90" t="b">
        <f>OR(MONTH(Taulukko1[[#This Row],[Alku PVM]] )&lt;=9,AND(MONTH(Taulukko1[[#This Row],[Alku PVM]] )=9))</f>
        <v>1</v>
      </c>
      <c r="AF3815" s="90" t="b">
        <f>OR(MONTH(Taulukko1[[#This Row],[Loppu PVM]])&lt;=9,AND(MONTH(Taulukko1[[#This Row],[Loppu PVM]] )=9))</f>
        <v>0</v>
      </c>
      <c r="AG3815" s="90" t="b">
        <f>OR(MONTH(Taulukko1[[#This Row],[Alku PVM]] )&lt;=6,AND(MONTH(Taulukko1[[#This Row],[Alku PVM]] )=6))</f>
        <v>0</v>
      </c>
      <c r="AH3815" s="90" t="b">
        <f>OR(MONTH(Taulukko1[[#This Row],[Loppu PVM]])&lt;=6,AND(MONTH(Taulukko1[[#This Row],[Loppu PVM]] )=6))</f>
        <v>0</v>
      </c>
    </row>
    <row r="3816" spans="1:34">
      <c r="A3816" s="82" t="s">
        <v>5553</v>
      </c>
      <c r="B3816" s="83">
        <v>42614</v>
      </c>
      <c r="C3816" s="82" t="s">
        <v>5363</v>
      </c>
      <c r="D3816" s="84"/>
      <c r="E3816" s="85">
        <v>6</v>
      </c>
      <c r="F3816" s="83"/>
      <c r="G3816" s="86"/>
      <c r="H3816" s="85">
        <v>8</v>
      </c>
      <c r="I3816" s="130">
        <f>INDEX('TOL2008'!B:B,MATCH(A3746,'TOL2008'!A:A,0))</f>
        <v>85320</v>
      </c>
      <c r="J3816" s="131" t="str">
        <f>INDEX(Pääluokka!$H$2:$H$100,MATCH(VALUE(LEFT(Taulukko1[[#This Row],[TOL2008]],2)),Pääluokka!$G$2:$G$100,0))</f>
        <v>Koulutus</v>
      </c>
      <c r="K3816" s="131" t="str">
        <f>INDEX(Pääluokka!$I$2:$I$100,MATCH(VALUE(LEFT(Taulukko1[[#This Row],[TOL2008]],2)),Pääluokka!$G$2:$G$100,0))</f>
        <v>Muut toimialat (O-Q, T-X)</v>
      </c>
      <c r="L3816" s="87" t="str">
        <f t="shared" si="628"/>
        <v>NA</v>
      </c>
      <c r="M3816" s="88">
        <f t="shared" si="629"/>
        <v>42614</v>
      </c>
      <c r="N3816" s="88">
        <f t="shared" si="630"/>
        <v>42665</v>
      </c>
      <c r="O3816" s="88">
        <f t="shared" si="644"/>
        <v>42614</v>
      </c>
      <c r="P3816" s="88">
        <f t="shared" si="644"/>
        <v>42644</v>
      </c>
      <c r="Q3816" s="89">
        <f t="shared" si="633"/>
        <v>2016</v>
      </c>
      <c r="R3816" s="89">
        <f t="shared" si="634"/>
        <v>2016</v>
      </c>
      <c r="S3816" s="88" t="str">
        <f>YEAR(Taulukko1[[#This Row],[Alku KK]])&amp;"Q"&amp;ROUNDDOWN((MONTH(Taulukko1[[#This Row],[Alku KK]])-1)/3+1,0)</f>
        <v>2016Q3</v>
      </c>
      <c r="T3816" s="88" t="str">
        <f>YEAR(Taulukko1[[#This Row],[Loppu KK]])&amp;"Q"&amp;ROUNDDOWN((MONTH(Taulukko1[[#This Row],[Loppu KK]])-1)/3+1,0)</f>
        <v>2016Q4</v>
      </c>
      <c r="U3816" s="89">
        <f>IF(COUNT(Taulukko1[[#This Row],[Neuvottelujen alaiset ]])=1,Taulukko1[[#This Row],[Neuvottelujen alaiset ]],Taulukko1[[#This Row],[Vähennystarve]])</f>
        <v>8</v>
      </c>
      <c r="V3816" s="90">
        <f t="shared" si="645"/>
        <v>0.75</v>
      </c>
      <c r="W3816" s="90" t="str">
        <f t="shared" si="646"/>
        <v>NA</v>
      </c>
      <c r="X3816" s="90" t="str">
        <f t="shared" si="647"/>
        <v>NA</v>
      </c>
      <c r="Y3816" s="90" t="b">
        <f>AND(MONTH(Taulukko1[[#This Row],[Alku PVM]] )=6,DAY(Taulukko1[[#This Row],[Alku PVM]] )&gt;19)</f>
        <v>0</v>
      </c>
      <c r="Z3816" s="90" t="b">
        <f>AND(MONTH(Taulukko1[[#This Row],[Loppu PVM]] )=6,DAY(Taulukko1[[#This Row],[Loppu PVM]] )&gt;19)</f>
        <v>0</v>
      </c>
      <c r="AA3816" s="90" t="b">
        <f>OR(MONTH(Taulukko1[[#This Row],[Alku PVM]] )&lt;=5,AND(MONTH(Taulukko1[[#This Row],[Alku PVM]] )=6,DAY(Taulukko1[[#This Row],[Alku PVM]] )&lt;20))</f>
        <v>0</v>
      </c>
      <c r="AB3816" s="90" t="b">
        <f>OR(MONTH(Taulukko1[[#This Row],[Loppu PVM]])&lt;=5,AND(MONTH(Taulukko1[[#This Row],[Loppu PVM]] )=6,DAY(Taulukko1[[#This Row],[Loppu PVM]])&lt;20))</f>
        <v>0</v>
      </c>
      <c r="AC3816" s="90" t="b">
        <f>OR(MONTH(Taulukko1[[#This Row],[Alku PVM]] )&lt;=3,AND(MONTH(Taulukko1[[#This Row],[Alku PVM]] )=3))</f>
        <v>0</v>
      </c>
      <c r="AD3816" s="90" t="b">
        <f>OR(MONTH(Taulukko1[[#This Row],[Loppu PVM]] )&lt;=3,AND(MONTH(Taulukko1[[#This Row],[Loppu PVM]] )=3))</f>
        <v>0</v>
      </c>
      <c r="AE3816" s="90" t="b">
        <f>OR(MONTH(Taulukko1[[#This Row],[Alku PVM]] )&lt;=9,AND(MONTH(Taulukko1[[#This Row],[Alku PVM]] )=9))</f>
        <v>1</v>
      </c>
      <c r="AF3816" s="90" t="b">
        <f>OR(MONTH(Taulukko1[[#This Row],[Loppu PVM]])&lt;=9,AND(MONTH(Taulukko1[[#This Row],[Loppu PVM]] )=9))</f>
        <v>0</v>
      </c>
      <c r="AG3816" s="90" t="b">
        <f>OR(MONTH(Taulukko1[[#This Row],[Alku PVM]] )&lt;=6,AND(MONTH(Taulukko1[[#This Row],[Alku PVM]] )=6))</f>
        <v>0</v>
      </c>
      <c r="AH3816" s="90" t="b">
        <f>OR(MONTH(Taulukko1[[#This Row],[Loppu PVM]])&lt;=6,AND(MONTH(Taulukko1[[#This Row],[Loppu PVM]] )=6))</f>
        <v>0</v>
      </c>
    </row>
    <row r="3817" spans="1:34">
      <c r="A3817" s="82" t="s">
        <v>46</v>
      </c>
      <c r="B3817" s="83">
        <v>42654</v>
      </c>
      <c r="C3817" s="82" t="s">
        <v>5454</v>
      </c>
      <c r="D3817" s="84"/>
      <c r="E3817" s="85"/>
      <c r="F3817" s="83">
        <v>42716</v>
      </c>
      <c r="G3817" s="86">
        <v>0</v>
      </c>
      <c r="H3817" s="85">
        <v>131</v>
      </c>
      <c r="I3817" s="130">
        <f>INDEX('TOL2008'!B:B,MATCH(A3817,'TOL2008'!A:A,0))</f>
        <v>10710</v>
      </c>
      <c r="J3817" s="131" t="str">
        <f>INDEX(Pääluokka!$H$2:$H$100,MATCH(VALUE(LEFT(Taulukko1[[#This Row],[TOL2008]],2)),Pääluokka!$G$2:$G$100,0))</f>
        <v>Teollisuus</v>
      </c>
      <c r="K3817" s="131" t="str">
        <f>INDEX(Pääluokka!$I$2:$I$100,MATCH(VALUE(LEFT(Taulukko1[[#This Row],[TOL2008]],2)),Pääluokka!$G$2:$G$100,0))</f>
        <v>Teollisuus (C-E)</v>
      </c>
      <c r="L3817" s="87">
        <f t="shared" si="628"/>
        <v>62</v>
      </c>
      <c r="M3817" s="88">
        <f t="shared" si="629"/>
        <v>42654</v>
      </c>
      <c r="N3817" s="88">
        <f t="shared" si="630"/>
        <v>42716</v>
      </c>
      <c r="O3817" s="88">
        <f t="shared" si="644"/>
        <v>42644</v>
      </c>
      <c r="P3817" s="88">
        <f t="shared" si="644"/>
        <v>42705</v>
      </c>
      <c r="Q3817" s="89">
        <f t="shared" si="633"/>
        <v>2016</v>
      </c>
      <c r="R3817" s="89">
        <f t="shared" si="634"/>
        <v>2016</v>
      </c>
      <c r="S3817" s="88" t="str">
        <f>YEAR(Taulukko1[[#This Row],[Alku KK]])&amp;"Q"&amp;ROUNDDOWN((MONTH(Taulukko1[[#This Row],[Alku KK]])-1)/3+1,0)</f>
        <v>2016Q4</v>
      </c>
      <c r="T3817" s="88" t="str">
        <f>YEAR(Taulukko1[[#This Row],[Loppu KK]])&amp;"Q"&amp;ROUNDDOWN((MONTH(Taulukko1[[#This Row],[Loppu KK]])-1)/3+1,0)</f>
        <v>2016Q4</v>
      </c>
      <c r="U3817" s="89">
        <f>IF(COUNT(Taulukko1[[#This Row],[Neuvottelujen alaiset ]])=1,Taulukko1[[#This Row],[Neuvottelujen alaiset ]],Taulukko1[[#This Row],[Vähennystarve]])</f>
        <v>131</v>
      </c>
      <c r="V3817" s="90" t="str">
        <f t="shared" si="645"/>
        <v>NA</v>
      </c>
      <c r="W3817" s="90">
        <f t="shared" si="646"/>
        <v>0</v>
      </c>
      <c r="X3817" s="90" t="str">
        <f t="shared" si="647"/>
        <v>NA</v>
      </c>
      <c r="Y3817" s="90" t="b">
        <f>AND(MONTH(Taulukko1[[#This Row],[Alku PVM]] )=6,DAY(Taulukko1[[#This Row],[Alku PVM]] )&gt;19)</f>
        <v>0</v>
      </c>
      <c r="Z3817" s="90" t="b">
        <f>AND(MONTH(Taulukko1[[#This Row],[Loppu PVM]] )=6,DAY(Taulukko1[[#This Row],[Loppu PVM]] )&gt;19)</f>
        <v>0</v>
      </c>
      <c r="AA3817" s="90" t="b">
        <f>OR(MONTH(Taulukko1[[#This Row],[Alku PVM]] )&lt;=5,AND(MONTH(Taulukko1[[#This Row],[Alku PVM]] )=6,DAY(Taulukko1[[#This Row],[Alku PVM]] )&lt;20))</f>
        <v>0</v>
      </c>
      <c r="AB3817" s="90" t="b">
        <f>OR(MONTH(Taulukko1[[#This Row],[Loppu PVM]])&lt;=5,AND(MONTH(Taulukko1[[#This Row],[Loppu PVM]] )=6,DAY(Taulukko1[[#This Row],[Loppu PVM]])&lt;20))</f>
        <v>0</v>
      </c>
      <c r="AC3817" s="90" t="b">
        <f>OR(MONTH(Taulukko1[[#This Row],[Alku PVM]] )&lt;=3,AND(MONTH(Taulukko1[[#This Row],[Alku PVM]] )=3))</f>
        <v>0</v>
      </c>
      <c r="AD3817" s="90" t="b">
        <f>OR(MONTH(Taulukko1[[#This Row],[Loppu PVM]] )&lt;=3,AND(MONTH(Taulukko1[[#This Row],[Loppu PVM]] )=3))</f>
        <v>0</v>
      </c>
      <c r="AE3817" s="90" t="b">
        <f>OR(MONTH(Taulukko1[[#This Row],[Alku PVM]] )&lt;=9,AND(MONTH(Taulukko1[[#This Row],[Alku PVM]] )=9))</f>
        <v>0</v>
      </c>
      <c r="AF3817" s="90" t="b">
        <f>OR(MONTH(Taulukko1[[#This Row],[Loppu PVM]])&lt;=9,AND(MONTH(Taulukko1[[#This Row],[Loppu PVM]] )=9))</f>
        <v>0</v>
      </c>
      <c r="AG3817" s="90" t="b">
        <f>OR(MONTH(Taulukko1[[#This Row],[Alku PVM]] )&lt;=6,AND(MONTH(Taulukko1[[#This Row],[Alku PVM]] )=6))</f>
        <v>0</v>
      </c>
      <c r="AH3817" s="90" t="b">
        <f>OR(MONTH(Taulukko1[[#This Row],[Loppu PVM]])&lt;=6,AND(MONTH(Taulukko1[[#This Row],[Loppu PVM]] )=6))</f>
        <v>0</v>
      </c>
    </row>
    <row r="3818" spans="1:34">
      <c r="A3818" s="82" t="s">
        <v>46</v>
      </c>
      <c r="B3818" s="83">
        <v>42654</v>
      </c>
      <c r="C3818" s="25" t="s">
        <v>5456</v>
      </c>
      <c r="D3818" s="84" t="s">
        <v>25</v>
      </c>
      <c r="E3818" s="85">
        <v>220</v>
      </c>
      <c r="F3818" s="83">
        <v>42716</v>
      </c>
      <c r="G3818" s="86">
        <v>207</v>
      </c>
      <c r="H3818" s="85">
        <v>670</v>
      </c>
      <c r="I3818" s="130">
        <f>INDEX('TOL2008'!B:B,MATCH(A3818,'TOL2008'!A:A,0))</f>
        <v>10710</v>
      </c>
      <c r="J3818" s="131" t="str">
        <f>INDEX(Pääluokka!$H$2:$H$100,MATCH(VALUE(LEFT(Taulukko1[[#This Row],[TOL2008]],2)),Pääluokka!$G$2:$G$100,0))</f>
        <v>Teollisuus</v>
      </c>
      <c r="K3818" s="131" t="str">
        <f>INDEX(Pääluokka!$I$2:$I$100,MATCH(VALUE(LEFT(Taulukko1[[#This Row],[TOL2008]],2)),Pääluokka!$G$2:$G$100,0))</f>
        <v>Teollisuus (C-E)</v>
      </c>
      <c r="L3818" s="87">
        <f t="shared" si="628"/>
        <v>62</v>
      </c>
      <c r="M3818" s="88">
        <f t="shared" si="629"/>
        <v>42654</v>
      </c>
      <c r="N3818" s="88">
        <f t="shared" si="630"/>
        <v>42716</v>
      </c>
      <c r="O3818" s="88">
        <f t="shared" si="644"/>
        <v>42644</v>
      </c>
      <c r="P3818" s="88">
        <f t="shared" si="644"/>
        <v>42705</v>
      </c>
      <c r="Q3818" s="89">
        <f t="shared" si="633"/>
        <v>2016</v>
      </c>
      <c r="R3818" s="89">
        <f t="shared" si="634"/>
        <v>2016</v>
      </c>
      <c r="S3818" s="88" t="str">
        <f>YEAR(Taulukko1[[#This Row],[Alku KK]])&amp;"Q"&amp;ROUNDDOWN((MONTH(Taulukko1[[#This Row],[Alku KK]])-1)/3+1,0)</f>
        <v>2016Q4</v>
      </c>
      <c r="T3818" s="88" t="str">
        <f>YEAR(Taulukko1[[#This Row],[Loppu KK]])&amp;"Q"&amp;ROUNDDOWN((MONTH(Taulukko1[[#This Row],[Loppu KK]])-1)/3+1,0)</f>
        <v>2016Q4</v>
      </c>
      <c r="U3818" s="89">
        <f>IF(COUNT(Taulukko1[[#This Row],[Neuvottelujen alaiset ]])=1,Taulukko1[[#This Row],[Neuvottelujen alaiset ]],Taulukko1[[#This Row],[Vähennystarve]])</f>
        <v>670</v>
      </c>
      <c r="V3818" s="90">
        <f t="shared" si="645"/>
        <v>0.32835820895522388</v>
      </c>
      <c r="W3818" s="90">
        <f t="shared" si="646"/>
        <v>0.30895522388059704</v>
      </c>
      <c r="X3818" s="90">
        <f t="shared" si="647"/>
        <v>0.94090909090909092</v>
      </c>
      <c r="Y3818" s="90" t="b">
        <f>AND(MONTH(Taulukko1[[#This Row],[Alku PVM]] )=6,DAY(Taulukko1[[#This Row],[Alku PVM]] )&gt;19)</f>
        <v>0</v>
      </c>
      <c r="Z3818" s="90" t="b">
        <f>AND(MONTH(Taulukko1[[#This Row],[Loppu PVM]] )=6,DAY(Taulukko1[[#This Row],[Loppu PVM]] )&gt;19)</f>
        <v>0</v>
      </c>
      <c r="AA3818" s="90" t="b">
        <f>OR(MONTH(Taulukko1[[#This Row],[Alku PVM]] )&lt;=5,AND(MONTH(Taulukko1[[#This Row],[Alku PVM]] )=6,DAY(Taulukko1[[#This Row],[Alku PVM]] )&lt;20))</f>
        <v>0</v>
      </c>
      <c r="AB3818" s="90" t="b">
        <f>OR(MONTH(Taulukko1[[#This Row],[Loppu PVM]])&lt;=5,AND(MONTH(Taulukko1[[#This Row],[Loppu PVM]] )=6,DAY(Taulukko1[[#This Row],[Loppu PVM]])&lt;20))</f>
        <v>0</v>
      </c>
      <c r="AC3818" s="90" t="b">
        <f>OR(MONTH(Taulukko1[[#This Row],[Alku PVM]] )&lt;=3,AND(MONTH(Taulukko1[[#This Row],[Alku PVM]] )=3))</f>
        <v>0</v>
      </c>
      <c r="AD3818" s="90" t="b">
        <f>OR(MONTH(Taulukko1[[#This Row],[Loppu PVM]] )&lt;=3,AND(MONTH(Taulukko1[[#This Row],[Loppu PVM]] )=3))</f>
        <v>0</v>
      </c>
      <c r="AE3818" s="90" t="b">
        <f>OR(MONTH(Taulukko1[[#This Row],[Alku PVM]] )&lt;=9,AND(MONTH(Taulukko1[[#This Row],[Alku PVM]] )=9))</f>
        <v>0</v>
      </c>
      <c r="AF3818" s="90" t="b">
        <f>OR(MONTH(Taulukko1[[#This Row],[Loppu PVM]])&lt;=9,AND(MONTH(Taulukko1[[#This Row],[Loppu PVM]] )=9))</f>
        <v>0</v>
      </c>
      <c r="AG3818" s="90" t="b">
        <f>OR(MONTH(Taulukko1[[#This Row],[Alku PVM]] )&lt;=6,AND(MONTH(Taulukko1[[#This Row],[Alku PVM]] )=6))</f>
        <v>0</v>
      </c>
      <c r="AH3818" s="90" t="b">
        <f>OR(MONTH(Taulukko1[[#This Row],[Loppu PVM]])&lt;=6,AND(MONTH(Taulukko1[[#This Row],[Loppu PVM]] )=6))</f>
        <v>0</v>
      </c>
    </row>
    <row r="3819" spans="1:34">
      <c r="A3819" s="82" t="s">
        <v>5200</v>
      </c>
      <c r="B3819" s="83"/>
      <c r="C3819" t="s">
        <v>5458</v>
      </c>
      <c r="D3819" s="84"/>
      <c r="E3819" s="85"/>
      <c r="F3819" s="83">
        <v>42654</v>
      </c>
      <c r="G3819" s="86">
        <v>13</v>
      </c>
      <c r="H3819" s="85">
        <v>13</v>
      </c>
      <c r="I3819" s="130">
        <f>INDEX('TOL2008'!B:B,MATCH(A3819,'TOL2008'!A:A,0))</f>
        <v>88999</v>
      </c>
      <c r="J3819" s="131" t="str">
        <f>INDEX(Pääluokka!$H$2:$H$100,MATCH(VALUE(LEFT(Taulukko1[[#This Row],[TOL2008]],2)),Pääluokka!$G$2:$G$100,0))</f>
        <v>Terveys- ja sosiaalipalvelut</v>
      </c>
      <c r="K3819" s="131" t="str">
        <f>INDEX(Pääluokka!$I$2:$I$100,MATCH(VALUE(LEFT(Taulukko1[[#This Row],[TOL2008]],2)),Pääluokka!$G$2:$G$100,0))</f>
        <v>Muut toimialat (O-Q, T-X)</v>
      </c>
      <c r="L3819" s="87" t="str">
        <f t="shared" si="628"/>
        <v>NA</v>
      </c>
      <c r="M3819" s="88">
        <f t="shared" si="629"/>
        <v>42603</v>
      </c>
      <c r="N3819" s="88">
        <f t="shared" si="630"/>
        <v>42654</v>
      </c>
      <c r="O3819" s="88">
        <f t="shared" si="644"/>
        <v>42583</v>
      </c>
      <c r="P3819" s="88">
        <f t="shared" si="644"/>
        <v>42644</v>
      </c>
      <c r="Q3819" s="89">
        <f t="shared" si="633"/>
        <v>2016</v>
      </c>
      <c r="R3819" s="89">
        <f t="shared" si="634"/>
        <v>2016</v>
      </c>
      <c r="S3819" s="88" t="str">
        <f>YEAR(Taulukko1[[#This Row],[Alku KK]])&amp;"Q"&amp;ROUNDDOWN((MONTH(Taulukko1[[#This Row],[Alku KK]])-1)/3+1,0)</f>
        <v>2016Q3</v>
      </c>
      <c r="T3819" s="88" t="str">
        <f>YEAR(Taulukko1[[#This Row],[Loppu KK]])&amp;"Q"&amp;ROUNDDOWN((MONTH(Taulukko1[[#This Row],[Loppu KK]])-1)/3+1,0)</f>
        <v>2016Q4</v>
      </c>
      <c r="U3819" s="89">
        <f>IF(COUNT(Taulukko1[[#This Row],[Neuvottelujen alaiset ]])=1,Taulukko1[[#This Row],[Neuvottelujen alaiset ]],Taulukko1[[#This Row],[Vähennystarve]])</f>
        <v>13</v>
      </c>
      <c r="V3819" s="90" t="str">
        <f t="shared" si="645"/>
        <v>NA</v>
      </c>
      <c r="W3819" s="90">
        <f t="shared" si="646"/>
        <v>1</v>
      </c>
      <c r="X3819" s="90" t="str">
        <f t="shared" si="647"/>
        <v>NA</v>
      </c>
      <c r="Y3819" s="90" t="b">
        <f>AND(MONTH(Taulukko1[[#This Row],[Alku PVM]] )=6,DAY(Taulukko1[[#This Row],[Alku PVM]] )&gt;19)</f>
        <v>0</v>
      </c>
      <c r="Z3819" s="90" t="b">
        <f>AND(MONTH(Taulukko1[[#This Row],[Loppu PVM]] )=6,DAY(Taulukko1[[#This Row],[Loppu PVM]] )&gt;19)</f>
        <v>0</v>
      </c>
      <c r="AA3819" s="90" t="b">
        <f>OR(MONTH(Taulukko1[[#This Row],[Alku PVM]] )&lt;=5,AND(MONTH(Taulukko1[[#This Row],[Alku PVM]] )=6,DAY(Taulukko1[[#This Row],[Alku PVM]] )&lt;20))</f>
        <v>0</v>
      </c>
      <c r="AB3819" s="90" t="b">
        <f>OR(MONTH(Taulukko1[[#This Row],[Loppu PVM]])&lt;=5,AND(MONTH(Taulukko1[[#This Row],[Loppu PVM]] )=6,DAY(Taulukko1[[#This Row],[Loppu PVM]])&lt;20))</f>
        <v>0</v>
      </c>
      <c r="AC3819" s="90" t="b">
        <f>OR(MONTH(Taulukko1[[#This Row],[Alku PVM]] )&lt;=3,AND(MONTH(Taulukko1[[#This Row],[Alku PVM]] )=3))</f>
        <v>0</v>
      </c>
      <c r="AD3819" s="90" t="b">
        <f>OR(MONTH(Taulukko1[[#This Row],[Loppu PVM]] )&lt;=3,AND(MONTH(Taulukko1[[#This Row],[Loppu PVM]] )=3))</f>
        <v>0</v>
      </c>
      <c r="AE3819" s="90" t="b">
        <f>OR(MONTH(Taulukko1[[#This Row],[Alku PVM]] )&lt;=9,AND(MONTH(Taulukko1[[#This Row],[Alku PVM]] )=9))</f>
        <v>1</v>
      </c>
      <c r="AF3819" s="90" t="b">
        <f>OR(MONTH(Taulukko1[[#This Row],[Loppu PVM]])&lt;=9,AND(MONTH(Taulukko1[[#This Row],[Loppu PVM]] )=9))</f>
        <v>0</v>
      </c>
      <c r="AG3819" s="90" t="b">
        <f>OR(MONTH(Taulukko1[[#This Row],[Alku PVM]] )&lt;=6,AND(MONTH(Taulukko1[[#This Row],[Alku PVM]] )=6))</f>
        <v>0</v>
      </c>
      <c r="AH3819" s="90" t="b">
        <f>OR(MONTH(Taulukko1[[#This Row],[Loppu PVM]])&lt;=6,AND(MONTH(Taulukko1[[#This Row],[Loppu PVM]] )=6))</f>
        <v>0</v>
      </c>
    </row>
    <row r="3820" spans="1:34">
      <c r="A3820" s="25" t="s">
        <v>1098</v>
      </c>
      <c r="B3820" s="26">
        <v>42660</v>
      </c>
      <c r="C3820" t="s">
        <v>5460</v>
      </c>
      <c r="D3820" s="35"/>
      <c r="E3820" s="27"/>
      <c r="F3820" s="26">
        <v>42702</v>
      </c>
      <c r="G3820" s="33"/>
      <c r="H3820" s="27"/>
      <c r="I3820" s="126">
        <f>INDEX('TOL2008'!B:B,MATCH(A3820,'TOL2008'!A:A,0))</f>
        <v>64190</v>
      </c>
      <c r="J3820" s="133" t="str">
        <f>INDEX(Pääluokka!$H$2:$H$100,MATCH(VALUE(LEFT(Taulukko1[[#This Row],[TOL2008]],2)),Pääluokka!$G$2:$G$100,0))</f>
        <v>Rahoitus- ja vakuutustoiminta</v>
      </c>
      <c r="K3820" s="133" t="str">
        <f>INDEX(Pääluokka!$I$2:$I$100,MATCH(VALUE(LEFT(Taulukko1[[#This Row],[TOL2008]],2)),Pääluokka!$G$2:$G$100,0))</f>
        <v>Palvelualat (G-N, R, S)</v>
      </c>
      <c r="L3820" s="41">
        <f t="shared" si="628"/>
        <v>42</v>
      </c>
      <c r="M3820" s="43">
        <f t="shared" si="629"/>
        <v>42660</v>
      </c>
      <c r="N3820" s="43">
        <f t="shared" si="630"/>
        <v>42702</v>
      </c>
      <c r="O3820" s="43">
        <f t="shared" ref="O3820:P3822" si="648">IFERROR(DATE(YEAR(M3820),MONTH(M3820),1),"NA")</f>
        <v>42644</v>
      </c>
      <c r="P3820" s="43">
        <f t="shared" si="648"/>
        <v>42675</v>
      </c>
      <c r="Q3820" s="89">
        <f t="shared" si="633"/>
        <v>2016</v>
      </c>
      <c r="R3820" s="89">
        <f t="shared" si="634"/>
        <v>2016</v>
      </c>
      <c r="S3820" s="43" t="str">
        <f>YEAR(Taulukko1[[#This Row],[Alku KK]])&amp;"Q"&amp;ROUNDDOWN((MONTH(Taulukko1[[#This Row],[Alku KK]])-1)/3+1,0)</f>
        <v>2016Q4</v>
      </c>
      <c r="T3820" s="43" t="str">
        <f>YEAR(Taulukko1[[#This Row],[Loppu KK]])&amp;"Q"&amp;ROUNDDOWN((MONTH(Taulukko1[[#This Row],[Loppu KK]])-1)/3+1,0)</f>
        <v>2016Q4</v>
      </c>
      <c r="U3820" s="81">
        <f>IF(COUNT(Taulukko1[[#This Row],[Neuvottelujen alaiset ]])=1,Taulukko1[[#This Row],[Neuvottelujen alaiset ]],Taulukko1[[#This Row],[Vähennystarve]])</f>
        <v>0</v>
      </c>
      <c r="V3820" s="44" t="str">
        <f t="shared" ref="V3820:V3828" si="649">IF(AND(ISNUMBER(E3820),ISNUMBER(H3820)),E3820/H3820,"NA")</f>
        <v>NA</v>
      </c>
      <c r="W3820" s="44" t="str">
        <f t="shared" ref="W3820:W3828" si="650">IF(AND(ISNUMBER(G3820),ISNUMBER(H3820)),G3820/H3820,"NA")</f>
        <v>NA</v>
      </c>
      <c r="X3820" s="44" t="str">
        <f t="shared" ref="X3820:X3828" si="651">IF(AND(ISNUMBER(G3820),ISNUMBER(E3820)),G3820/E3820,"NA")</f>
        <v>NA</v>
      </c>
      <c r="Y3820" s="44" t="b">
        <f>AND(MONTH(Taulukko1[[#This Row],[Alku PVM]] )=6,DAY(Taulukko1[[#This Row],[Alku PVM]] )&gt;19)</f>
        <v>0</v>
      </c>
      <c r="Z3820" s="44" t="b">
        <f>AND(MONTH(Taulukko1[[#This Row],[Loppu PVM]] )=6,DAY(Taulukko1[[#This Row],[Loppu PVM]] )&gt;19)</f>
        <v>0</v>
      </c>
      <c r="AA3820" s="44" t="b">
        <f>OR(MONTH(Taulukko1[[#This Row],[Alku PVM]] )&lt;=5,AND(MONTH(Taulukko1[[#This Row],[Alku PVM]] )=6,DAY(Taulukko1[[#This Row],[Alku PVM]] )&lt;20))</f>
        <v>0</v>
      </c>
      <c r="AB3820" s="44" t="b">
        <f>OR(MONTH(Taulukko1[[#This Row],[Loppu PVM]])&lt;=5,AND(MONTH(Taulukko1[[#This Row],[Loppu PVM]] )=6,DAY(Taulukko1[[#This Row],[Loppu PVM]])&lt;20))</f>
        <v>0</v>
      </c>
      <c r="AC3820" s="90" t="b">
        <f>OR(MONTH(Taulukko1[[#This Row],[Alku PVM]] )&lt;=3,AND(MONTH(Taulukko1[[#This Row],[Alku PVM]] )=3))</f>
        <v>0</v>
      </c>
      <c r="AD3820" s="44" t="b">
        <f>OR(MONTH(Taulukko1[[#This Row],[Loppu PVM]] )&lt;=3,AND(MONTH(Taulukko1[[#This Row],[Loppu PVM]] )=3))</f>
        <v>0</v>
      </c>
      <c r="AE3820" s="44" t="b">
        <f>OR(MONTH(Taulukko1[[#This Row],[Alku PVM]] )&lt;=9,AND(MONTH(Taulukko1[[#This Row],[Alku PVM]] )=9))</f>
        <v>0</v>
      </c>
      <c r="AF3820" s="44" t="b">
        <f>OR(MONTH(Taulukko1[[#This Row],[Loppu PVM]])&lt;=9,AND(MONTH(Taulukko1[[#This Row],[Loppu PVM]] )=9))</f>
        <v>0</v>
      </c>
      <c r="AG3820" s="44" t="b">
        <f>OR(MONTH(Taulukko1[[#This Row],[Alku PVM]] )&lt;=6,AND(MONTH(Taulukko1[[#This Row],[Alku PVM]] )=6))</f>
        <v>0</v>
      </c>
      <c r="AH3820" s="44" t="b">
        <f>OR(MONTH(Taulukko1[[#This Row],[Loppu PVM]])&lt;=6,AND(MONTH(Taulukko1[[#This Row],[Loppu PVM]] )=6))</f>
        <v>0</v>
      </c>
    </row>
    <row r="3821" spans="1:34">
      <c r="A3821" s="25" t="s">
        <v>5462</v>
      </c>
      <c r="B3821" s="26">
        <v>42655</v>
      </c>
      <c r="C3821" s="25" t="s">
        <v>5464</v>
      </c>
      <c r="D3821" s="35"/>
      <c r="E3821" s="27"/>
      <c r="F3821" s="26"/>
      <c r="G3821" s="33"/>
      <c r="H3821" s="27"/>
      <c r="I3821" s="126">
        <f>INDEX('TOL2008'!B:B,MATCH(A3521,'TOL2008'!A:A,0))</f>
        <v>85420</v>
      </c>
      <c r="J3821" s="133" t="str">
        <f>INDEX(Pääluokka!$H$2:$H$100,MATCH(VALUE(LEFT(Taulukko1[[#This Row],[TOL2008]],2)),Pääluokka!$G$2:$G$100,0))</f>
        <v>Koulutus</v>
      </c>
      <c r="K3821" s="133" t="str">
        <f>INDEX(Pääluokka!$I$2:$I$100,MATCH(VALUE(LEFT(Taulukko1[[#This Row],[TOL2008]],2)),Pääluokka!$G$2:$G$100,0))</f>
        <v>Muut toimialat (O-Q, T-X)</v>
      </c>
      <c r="L3821" s="41" t="str">
        <f t="shared" si="628"/>
        <v>NA</v>
      </c>
      <c r="M3821" s="43">
        <f t="shared" si="629"/>
        <v>42655</v>
      </c>
      <c r="N3821" s="43">
        <f t="shared" si="630"/>
        <v>42706</v>
      </c>
      <c r="O3821" s="43">
        <f t="shared" si="648"/>
        <v>42644</v>
      </c>
      <c r="P3821" s="43">
        <f t="shared" si="648"/>
        <v>42705</v>
      </c>
      <c r="Q3821" s="89">
        <f t="shared" si="633"/>
        <v>2016</v>
      </c>
      <c r="R3821" s="89">
        <f t="shared" si="634"/>
        <v>2016</v>
      </c>
      <c r="S3821" s="43" t="str">
        <f>YEAR(Taulukko1[[#This Row],[Alku KK]])&amp;"Q"&amp;ROUNDDOWN((MONTH(Taulukko1[[#This Row],[Alku KK]])-1)/3+1,0)</f>
        <v>2016Q4</v>
      </c>
      <c r="T3821" s="43" t="str">
        <f>YEAR(Taulukko1[[#This Row],[Loppu KK]])&amp;"Q"&amp;ROUNDDOWN((MONTH(Taulukko1[[#This Row],[Loppu KK]])-1)/3+1,0)</f>
        <v>2016Q4</v>
      </c>
      <c r="U3821" s="81">
        <f>IF(COUNT(Taulukko1[[#This Row],[Neuvottelujen alaiset ]])=1,Taulukko1[[#This Row],[Neuvottelujen alaiset ]],Taulukko1[[#This Row],[Vähennystarve]])</f>
        <v>0</v>
      </c>
      <c r="V3821" s="44" t="str">
        <f t="shared" si="649"/>
        <v>NA</v>
      </c>
      <c r="W3821" s="44" t="str">
        <f t="shared" si="650"/>
        <v>NA</v>
      </c>
      <c r="X3821" s="44" t="str">
        <f t="shared" si="651"/>
        <v>NA</v>
      </c>
      <c r="Y3821" s="44" t="b">
        <f>AND(MONTH(Taulukko1[[#This Row],[Alku PVM]] )=6,DAY(Taulukko1[[#This Row],[Alku PVM]] )&gt;19)</f>
        <v>0</v>
      </c>
      <c r="Z3821" s="44" t="b">
        <f>AND(MONTH(Taulukko1[[#This Row],[Loppu PVM]] )=6,DAY(Taulukko1[[#This Row],[Loppu PVM]] )&gt;19)</f>
        <v>0</v>
      </c>
      <c r="AA3821" s="44" t="b">
        <f>OR(MONTH(Taulukko1[[#This Row],[Alku PVM]] )&lt;=5,AND(MONTH(Taulukko1[[#This Row],[Alku PVM]] )=6,DAY(Taulukko1[[#This Row],[Alku PVM]] )&lt;20))</f>
        <v>0</v>
      </c>
      <c r="AB3821" s="44" t="b">
        <f>OR(MONTH(Taulukko1[[#This Row],[Loppu PVM]])&lt;=5,AND(MONTH(Taulukko1[[#This Row],[Loppu PVM]] )=6,DAY(Taulukko1[[#This Row],[Loppu PVM]])&lt;20))</f>
        <v>0</v>
      </c>
      <c r="AC3821" s="90" t="b">
        <f>OR(MONTH(Taulukko1[[#This Row],[Alku PVM]] )&lt;=3,AND(MONTH(Taulukko1[[#This Row],[Alku PVM]] )=3))</f>
        <v>0</v>
      </c>
      <c r="AD3821" s="44" t="b">
        <f>OR(MONTH(Taulukko1[[#This Row],[Loppu PVM]] )&lt;=3,AND(MONTH(Taulukko1[[#This Row],[Loppu PVM]] )=3))</f>
        <v>0</v>
      </c>
      <c r="AE3821" s="44" t="b">
        <f>OR(MONTH(Taulukko1[[#This Row],[Alku PVM]] )&lt;=9,AND(MONTH(Taulukko1[[#This Row],[Alku PVM]] )=9))</f>
        <v>0</v>
      </c>
      <c r="AF3821" s="44" t="b">
        <f>OR(MONTH(Taulukko1[[#This Row],[Loppu PVM]])&lt;=9,AND(MONTH(Taulukko1[[#This Row],[Loppu PVM]] )=9))</f>
        <v>0</v>
      </c>
      <c r="AG3821" s="44" t="b">
        <f>OR(MONTH(Taulukko1[[#This Row],[Alku PVM]] )&lt;=6,AND(MONTH(Taulukko1[[#This Row],[Alku PVM]] )=6))</f>
        <v>0</v>
      </c>
      <c r="AH3821" s="44" t="b">
        <f>OR(MONTH(Taulukko1[[#This Row],[Loppu PVM]])&lt;=6,AND(MONTH(Taulukko1[[#This Row],[Loppu PVM]] )=6))</f>
        <v>0</v>
      </c>
    </row>
    <row r="3822" spans="1:34">
      <c r="A3822" s="25" t="s">
        <v>5465</v>
      </c>
      <c r="B3822" s="26">
        <v>42639</v>
      </c>
      <c r="C3822" s="25" t="s">
        <v>5466</v>
      </c>
      <c r="D3822" s="35">
        <v>7</v>
      </c>
      <c r="E3822" s="27"/>
      <c r="F3822" s="26">
        <v>42655</v>
      </c>
      <c r="G3822" s="33"/>
      <c r="H3822" s="27">
        <v>7</v>
      </c>
      <c r="I3822" s="126">
        <f>INDEX('TOL2008'!B:B,MATCH(A3822,'TOL2008'!A:A,0))</f>
        <v>25620</v>
      </c>
      <c r="J3822" s="133" t="str">
        <f>INDEX(Pääluokka!$H$2:$H$100,MATCH(VALUE(LEFT(Taulukko1[[#This Row],[TOL2008]],2)),Pääluokka!$G$2:$G$100,0))</f>
        <v>Teollisuus</v>
      </c>
      <c r="K3822" s="133" t="str">
        <f>INDEX(Pääluokka!$I$2:$I$100,MATCH(VALUE(LEFT(Taulukko1[[#This Row],[TOL2008]],2)),Pääluokka!$G$2:$G$100,0))</f>
        <v>Teollisuus (C-E)</v>
      </c>
      <c r="L3822" s="41">
        <f t="shared" si="628"/>
        <v>16</v>
      </c>
      <c r="M3822" s="43">
        <f t="shared" si="629"/>
        <v>42639</v>
      </c>
      <c r="N3822" s="43">
        <f t="shared" si="630"/>
        <v>42655</v>
      </c>
      <c r="O3822" s="43">
        <f t="shared" si="648"/>
        <v>42614</v>
      </c>
      <c r="P3822" s="43">
        <f t="shared" si="648"/>
        <v>42644</v>
      </c>
      <c r="Q3822" s="89">
        <f t="shared" si="633"/>
        <v>2016</v>
      </c>
      <c r="R3822" s="89">
        <f t="shared" si="634"/>
        <v>2016</v>
      </c>
      <c r="S3822" s="43" t="str">
        <f>YEAR(Taulukko1[[#This Row],[Alku KK]])&amp;"Q"&amp;ROUNDDOWN((MONTH(Taulukko1[[#This Row],[Alku KK]])-1)/3+1,0)</f>
        <v>2016Q3</v>
      </c>
      <c r="T3822" s="43" t="str">
        <f>YEAR(Taulukko1[[#This Row],[Loppu KK]])&amp;"Q"&amp;ROUNDDOWN((MONTH(Taulukko1[[#This Row],[Loppu KK]])-1)/3+1,0)</f>
        <v>2016Q4</v>
      </c>
      <c r="U3822" s="81">
        <f>IF(COUNT(Taulukko1[[#This Row],[Neuvottelujen alaiset ]])=1,Taulukko1[[#This Row],[Neuvottelujen alaiset ]],Taulukko1[[#This Row],[Vähennystarve]])</f>
        <v>7</v>
      </c>
      <c r="V3822" s="44" t="str">
        <f t="shared" si="649"/>
        <v>NA</v>
      </c>
      <c r="W3822" s="44" t="str">
        <f t="shared" si="650"/>
        <v>NA</v>
      </c>
      <c r="X3822" s="44" t="str">
        <f t="shared" si="651"/>
        <v>NA</v>
      </c>
      <c r="Y3822" s="44" t="b">
        <f>AND(MONTH(Taulukko1[[#This Row],[Alku PVM]] )=6,DAY(Taulukko1[[#This Row],[Alku PVM]] )&gt;19)</f>
        <v>0</v>
      </c>
      <c r="Z3822" s="44" t="b">
        <f>AND(MONTH(Taulukko1[[#This Row],[Loppu PVM]] )=6,DAY(Taulukko1[[#This Row],[Loppu PVM]] )&gt;19)</f>
        <v>0</v>
      </c>
      <c r="AA3822" s="44" t="b">
        <f>OR(MONTH(Taulukko1[[#This Row],[Alku PVM]] )&lt;=5,AND(MONTH(Taulukko1[[#This Row],[Alku PVM]] )=6,DAY(Taulukko1[[#This Row],[Alku PVM]] )&lt;20))</f>
        <v>0</v>
      </c>
      <c r="AB3822" s="44" t="b">
        <f>OR(MONTH(Taulukko1[[#This Row],[Loppu PVM]])&lt;=5,AND(MONTH(Taulukko1[[#This Row],[Loppu PVM]] )=6,DAY(Taulukko1[[#This Row],[Loppu PVM]])&lt;20))</f>
        <v>0</v>
      </c>
      <c r="AC3822" s="90" t="b">
        <f>OR(MONTH(Taulukko1[[#This Row],[Alku PVM]] )&lt;=3,AND(MONTH(Taulukko1[[#This Row],[Alku PVM]] )=3))</f>
        <v>0</v>
      </c>
      <c r="AD3822" s="44" t="b">
        <f>OR(MONTH(Taulukko1[[#This Row],[Loppu PVM]] )&lt;=3,AND(MONTH(Taulukko1[[#This Row],[Loppu PVM]] )=3))</f>
        <v>0</v>
      </c>
      <c r="AE3822" s="44" t="b">
        <f>OR(MONTH(Taulukko1[[#This Row],[Alku PVM]] )&lt;=9,AND(MONTH(Taulukko1[[#This Row],[Alku PVM]] )=9))</f>
        <v>1</v>
      </c>
      <c r="AF3822" s="44" t="b">
        <f>OR(MONTH(Taulukko1[[#This Row],[Loppu PVM]])&lt;=9,AND(MONTH(Taulukko1[[#This Row],[Loppu PVM]] )=9))</f>
        <v>0</v>
      </c>
      <c r="AG3822" s="44" t="b">
        <f>OR(MONTH(Taulukko1[[#This Row],[Alku PVM]] )&lt;=6,AND(MONTH(Taulukko1[[#This Row],[Alku PVM]] )=6))</f>
        <v>0</v>
      </c>
      <c r="AH3822" s="44" t="b">
        <f>OR(MONTH(Taulukko1[[#This Row],[Loppu PVM]])&lt;=6,AND(MONTH(Taulukko1[[#This Row],[Loppu PVM]] )=6))</f>
        <v>0</v>
      </c>
    </row>
    <row r="3823" spans="1:34">
      <c r="A3823" s="82" t="s">
        <v>1085</v>
      </c>
      <c r="B3823" s="83">
        <v>42656</v>
      </c>
      <c r="C3823" s="82" t="s">
        <v>5468</v>
      </c>
      <c r="D3823" s="84" t="s">
        <v>25</v>
      </c>
      <c r="E3823" s="85">
        <v>36</v>
      </c>
      <c r="F3823" s="83">
        <v>42713</v>
      </c>
      <c r="G3823" s="86">
        <v>22</v>
      </c>
      <c r="H3823" s="85">
        <v>480</v>
      </c>
      <c r="I3823" s="130">
        <f>INDEX('TOL2008'!B:B,MATCH(A3823,'TOL2008'!A:A,0))</f>
        <v>28220</v>
      </c>
      <c r="J3823" s="131" t="str">
        <f>INDEX(Pääluokka!$H$2:$H$100,MATCH(VALUE(LEFT(Taulukko1[[#This Row],[TOL2008]],2)),Pääluokka!$G$2:$G$100,0))</f>
        <v>Teollisuus</v>
      </c>
      <c r="K3823" s="131" t="str">
        <f>INDEX(Pääluokka!$I$2:$I$100,MATCH(VALUE(LEFT(Taulukko1[[#This Row],[TOL2008]],2)),Pääluokka!$G$2:$G$100,0))</f>
        <v>Teollisuus (C-E)</v>
      </c>
      <c r="L3823" s="87">
        <f t="shared" si="628"/>
        <v>57</v>
      </c>
      <c r="M3823" s="88">
        <f t="shared" si="629"/>
        <v>42656</v>
      </c>
      <c r="N3823" s="88">
        <f t="shared" si="630"/>
        <v>42713</v>
      </c>
      <c r="O3823" s="88">
        <f t="shared" ref="O3823:P3828" si="652">IFERROR(DATE(YEAR(M3823),MONTH(M3823),1),"NA")</f>
        <v>42644</v>
      </c>
      <c r="P3823" s="88">
        <f t="shared" si="652"/>
        <v>42705</v>
      </c>
      <c r="Q3823" s="89">
        <f t="shared" si="633"/>
        <v>2016</v>
      </c>
      <c r="R3823" s="89">
        <f t="shared" si="634"/>
        <v>2016</v>
      </c>
      <c r="S3823" s="88" t="str">
        <f>YEAR(Taulukko1[[#This Row],[Alku KK]])&amp;"Q"&amp;ROUNDDOWN((MONTH(Taulukko1[[#This Row],[Alku KK]])-1)/3+1,0)</f>
        <v>2016Q4</v>
      </c>
      <c r="T3823" s="88" t="str">
        <f>YEAR(Taulukko1[[#This Row],[Loppu KK]])&amp;"Q"&amp;ROUNDDOWN((MONTH(Taulukko1[[#This Row],[Loppu KK]])-1)/3+1,0)</f>
        <v>2016Q4</v>
      </c>
      <c r="U3823" s="89">
        <f>IF(COUNT(Taulukko1[[#This Row],[Neuvottelujen alaiset ]])=1,Taulukko1[[#This Row],[Neuvottelujen alaiset ]],Taulukko1[[#This Row],[Vähennystarve]])</f>
        <v>480</v>
      </c>
      <c r="V3823" s="90">
        <f t="shared" si="649"/>
        <v>7.4999999999999997E-2</v>
      </c>
      <c r="W3823" s="90">
        <f t="shared" si="650"/>
        <v>4.583333333333333E-2</v>
      </c>
      <c r="X3823" s="90">
        <f t="shared" si="651"/>
        <v>0.61111111111111116</v>
      </c>
      <c r="Y3823" s="90" t="b">
        <f>AND(MONTH(Taulukko1[[#This Row],[Alku PVM]] )=6,DAY(Taulukko1[[#This Row],[Alku PVM]] )&gt;19)</f>
        <v>0</v>
      </c>
      <c r="Z3823" s="90" t="b">
        <f>AND(MONTH(Taulukko1[[#This Row],[Loppu PVM]] )=6,DAY(Taulukko1[[#This Row],[Loppu PVM]] )&gt;19)</f>
        <v>0</v>
      </c>
      <c r="AA3823" s="90" t="b">
        <f>OR(MONTH(Taulukko1[[#This Row],[Alku PVM]] )&lt;=5,AND(MONTH(Taulukko1[[#This Row],[Alku PVM]] )=6,DAY(Taulukko1[[#This Row],[Alku PVM]] )&lt;20))</f>
        <v>0</v>
      </c>
      <c r="AB3823" s="90" t="b">
        <f>OR(MONTH(Taulukko1[[#This Row],[Loppu PVM]])&lt;=5,AND(MONTH(Taulukko1[[#This Row],[Loppu PVM]] )=6,DAY(Taulukko1[[#This Row],[Loppu PVM]])&lt;20))</f>
        <v>0</v>
      </c>
      <c r="AC3823" s="90" t="b">
        <f>OR(MONTH(Taulukko1[[#This Row],[Alku PVM]] )&lt;=3,AND(MONTH(Taulukko1[[#This Row],[Alku PVM]] )=3))</f>
        <v>0</v>
      </c>
      <c r="AD3823" s="90" t="b">
        <f>OR(MONTH(Taulukko1[[#This Row],[Loppu PVM]] )&lt;=3,AND(MONTH(Taulukko1[[#This Row],[Loppu PVM]] )=3))</f>
        <v>0</v>
      </c>
      <c r="AE3823" s="90" t="b">
        <f>OR(MONTH(Taulukko1[[#This Row],[Alku PVM]] )&lt;=9,AND(MONTH(Taulukko1[[#This Row],[Alku PVM]] )=9))</f>
        <v>0</v>
      </c>
      <c r="AF3823" s="90" t="b">
        <f>OR(MONTH(Taulukko1[[#This Row],[Loppu PVM]])&lt;=9,AND(MONTH(Taulukko1[[#This Row],[Loppu PVM]] )=9))</f>
        <v>0</v>
      </c>
      <c r="AG3823" s="90" t="b">
        <f>OR(MONTH(Taulukko1[[#This Row],[Alku PVM]] )&lt;=6,AND(MONTH(Taulukko1[[#This Row],[Alku PVM]] )=6))</f>
        <v>0</v>
      </c>
      <c r="AH3823" s="90" t="b">
        <f>OR(MONTH(Taulukko1[[#This Row],[Loppu PVM]])&lt;=6,AND(MONTH(Taulukko1[[#This Row],[Loppu PVM]] )=6))</f>
        <v>0</v>
      </c>
    </row>
    <row r="3824" spans="1:34">
      <c r="A3824" s="82" t="s">
        <v>5469</v>
      </c>
      <c r="B3824" s="83">
        <v>42663</v>
      </c>
      <c r="C3824" s="82" t="s">
        <v>1634</v>
      </c>
      <c r="D3824" s="84"/>
      <c r="E3824" s="85">
        <v>11</v>
      </c>
      <c r="F3824" s="83">
        <v>42719</v>
      </c>
      <c r="G3824" s="86">
        <v>4</v>
      </c>
      <c r="H3824" s="85">
        <v>11</v>
      </c>
      <c r="I3824" s="130">
        <f>INDEX('TOL2008'!B:B,MATCH(A3824,'TOL2008'!A:A,0))</f>
        <v>16213</v>
      </c>
      <c r="J3824" s="131" t="str">
        <f>INDEX(Pääluokka!$H$2:$H$100,MATCH(VALUE(LEFT(Taulukko1[[#This Row],[TOL2008]],2)),Pääluokka!$G$2:$G$100,0))</f>
        <v>Teollisuus</v>
      </c>
      <c r="K3824" s="131" t="str">
        <f>INDEX(Pääluokka!$I$2:$I$100,MATCH(VALUE(LEFT(Taulukko1[[#This Row],[TOL2008]],2)),Pääluokka!$G$2:$G$100,0))</f>
        <v>Teollisuus (C-E)</v>
      </c>
      <c r="L3824" s="87">
        <f t="shared" si="628"/>
        <v>56</v>
      </c>
      <c r="M3824" s="88">
        <f t="shared" si="629"/>
        <v>42663</v>
      </c>
      <c r="N3824" s="88">
        <f t="shared" si="630"/>
        <v>42719</v>
      </c>
      <c r="O3824" s="88">
        <f t="shared" si="652"/>
        <v>42644</v>
      </c>
      <c r="P3824" s="88">
        <f t="shared" si="652"/>
        <v>42705</v>
      </c>
      <c r="Q3824" s="89">
        <f t="shared" si="633"/>
        <v>2016</v>
      </c>
      <c r="R3824" s="89">
        <f t="shared" si="634"/>
        <v>2016</v>
      </c>
      <c r="S3824" s="88" t="str">
        <f>YEAR(Taulukko1[[#This Row],[Alku KK]])&amp;"Q"&amp;ROUNDDOWN((MONTH(Taulukko1[[#This Row],[Alku KK]])-1)/3+1,0)</f>
        <v>2016Q4</v>
      </c>
      <c r="T3824" s="88" t="str">
        <f>YEAR(Taulukko1[[#This Row],[Loppu KK]])&amp;"Q"&amp;ROUNDDOWN((MONTH(Taulukko1[[#This Row],[Loppu KK]])-1)/3+1,0)</f>
        <v>2016Q4</v>
      </c>
      <c r="U3824" s="89">
        <f>IF(COUNT(Taulukko1[[#This Row],[Neuvottelujen alaiset ]])=1,Taulukko1[[#This Row],[Neuvottelujen alaiset ]],Taulukko1[[#This Row],[Vähennystarve]])</f>
        <v>11</v>
      </c>
      <c r="V3824" s="90">
        <f t="shared" si="649"/>
        <v>1</v>
      </c>
      <c r="W3824" s="90">
        <f t="shared" si="650"/>
        <v>0.36363636363636365</v>
      </c>
      <c r="X3824" s="90">
        <f t="shared" si="651"/>
        <v>0.36363636363636365</v>
      </c>
      <c r="Y3824" s="90" t="b">
        <f>AND(MONTH(Taulukko1[[#This Row],[Alku PVM]] )=6,DAY(Taulukko1[[#This Row],[Alku PVM]] )&gt;19)</f>
        <v>0</v>
      </c>
      <c r="Z3824" s="90" t="b">
        <f>AND(MONTH(Taulukko1[[#This Row],[Loppu PVM]] )=6,DAY(Taulukko1[[#This Row],[Loppu PVM]] )&gt;19)</f>
        <v>0</v>
      </c>
      <c r="AA3824" s="90" t="b">
        <f>OR(MONTH(Taulukko1[[#This Row],[Alku PVM]] )&lt;=5,AND(MONTH(Taulukko1[[#This Row],[Alku PVM]] )=6,DAY(Taulukko1[[#This Row],[Alku PVM]] )&lt;20))</f>
        <v>0</v>
      </c>
      <c r="AB3824" s="90" t="b">
        <f>OR(MONTH(Taulukko1[[#This Row],[Loppu PVM]])&lt;=5,AND(MONTH(Taulukko1[[#This Row],[Loppu PVM]] )=6,DAY(Taulukko1[[#This Row],[Loppu PVM]])&lt;20))</f>
        <v>0</v>
      </c>
      <c r="AC3824" s="90" t="b">
        <f>OR(MONTH(Taulukko1[[#This Row],[Alku PVM]] )&lt;=3,AND(MONTH(Taulukko1[[#This Row],[Alku PVM]] )=3))</f>
        <v>0</v>
      </c>
      <c r="AD3824" s="90" t="b">
        <f>OR(MONTH(Taulukko1[[#This Row],[Loppu PVM]] )&lt;=3,AND(MONTH(Taulukko1[[#This Row],[Loppu PVM]] )=3))</f>
        <v>0</v>
      </c>
      <c r="AE3824" s="90" t="b">
        <f>OR(MONTH(Taulukko1[[#This Row],[Alku PVM]] )&lt;=9,AND(MONTH(Taulukko1[[#This Row],[Alku PVM]] )=9))</f>
        <v>0</v>
      </c>
      <c r="AF3824" s="90" t="b">
        <f>OR(MONTH(Taulukko1[[#This Row],[Loppu PVM]])&lt;=9,AND(MONTH(Taulukko1[[#This Row],[Loppu PVM]] )=9))</f>
        <v>0</v>
      </c>
      <c r="AG3824" s="90" t="b">
        <f>OR(MONTH(Taulukko1[[#This Row],[Alku PVM]] )&lt;=6,AND(MONTH(Taulukko1[[#This Row],[Alku PVM]] )=6))</f>
        <v>0</v>
      </c>
      <c r="AH3824" s="90" t="b">
        <f>OR(MONTH(Taulukko1[[#This Row],[Loppu PVM]])&lt;=6,AND(MONTH(Taulukko1[[#This Row],[Loppu PVM]] )=6))</f>
        <v>0</v>
      </c>
    </row>
    <row r="3825" spans="1:34">
      <c r="A3825" s="82" t="s">
        <v>5470</v>
      </c>
      <c r="B3825" s="83">
        <v>42657</v>
      </c>
      <c r="C3825" s="82" t="s">
        <v>5471</v>
      </c>
      <c r="D3825" s="84"/>
      <c r="E3825" s="85"/>
      <c r="F3825" s="83">
        <v>42685</v>
      </c>
      <c r="G3825" s="86"/>
      <c r="H3825" s="85">
        <v>29</v>
      </c>
      <c r="I3825" s="130">
        <f>INDEX('TOL2008'!B:B,MATCH(A3825,'TOL2008'!A:A,0))</f>
        <v>82990</v>
      </c>
      <c r="J3825" s="131" t="str">
        <f>INDEX(Pääluokka!$H$2:$H$100,MATCH(VALUE(LEFT(Taulukko1[[#This Row],[TOL2008]],2)),Pääluokka!$G$2:$G$100,0))</f>
        <v>Hallinto- ja tukipalvelutoiminta</v>
      </c>
      <c r="K3825" s="131" t="str">
        <f>INDEX(Pääluokka!$I$2:$I$100,MATCH(VALUE(LEFT(Taulukko1[[#This Row],[TOL2008]],2)),Pääluokka!$G$2:$G$100,0))</f>
        <v>Palvelualat (G-N, R, S)</v>
      </c>
      <c r="L3825" s="87">
        <f t="shared" si="628"/>
        <v>28</v>
      </c>
      <c r="M3825" s="88">
        <f t="shared" si="629"/>
        <v>42657</v>
      </c>
      <c r="N3825" s="88">
        <f t="shared" si="630"/>
        <v>42685</v>
      </c>
      <c r="O3825" s="88">
        <f t="shared" si="652"/>
        <v>42644</v>
      </c>
      <c r="P3825" s="88">
        <f t="shared" si="652"/>
        <v>42675</v>
      </c>
      <c r="Q3825" s="89">
        <f t="shared" si="633"/>
        <v>2016</v>
      </c>
      <c r="R3825" s="89">
        <f t="shared" si="634"/>
        <v>2016</v>
      </c>
      <c r="S3825" s="88" t="str">
        <f>YEAR(Taulukko1[[#This Row],[Alku KK]])&amp;"Q"&amp;ROUNDDOWN((MONTH(Taulukko1[[#This Row],[Alku KK]])-1)/3+1,0)</f>
        <v>2016Q4</v>
      </c>
      <c r="T3825" s="88" t="str">
        <f>YEAR(Taulukko1[[#This Row],[Loppu KK]])&amp;"Q"&amp;ROUNDDOWN((MONTH(Taulukko1[[#This Row],[Loppu KK]])-1)/3+1,0)</f>
        <v>2016Q4</v>
      </c>
      <c r="U3825" s="89">
        <f>IF(COUNT(Taulukko1[[#This Row],[Neuvottelujen alaiset ]])=1,Taulukko1[[#This Row],[Neuvottelujen alaiset ]],Taulukko1[[#This Row],[Vähennystarve]])</f>
        <v>29</v>
      </c>
      <c r="V3825" s="90" t="str">
        <f t="shared" si="649"/>
        <v>NA</v>
      </c>
      <c r="W3825" s="90" t="str">
        <f t="shared" si="650"/>
        <v>NA</v>
      </c>
      <c r="X3825" s="90" t="str">
        <f t="shared" si="651"/>
        <v>NA</v>
      </c>
      <c r="Y3825" s="90" t="b">
        <f>AND(MONTH(Taulukko1[[#This Row],[Alku PVM]] )=6,DAY(Taulukko1[[#This Row],[Alku PVM]] )&gt;19)</f>
        <v>0</v>
      </c>
      <c r="Z3825" s="90" t="b">
        <f>AND(MONTH(Taulukko1[[#This Row],[Loppu PVM]] )=6,DAY(Taulukko1[[#This Row],[Loppu PVM]] )&gt;19)</f>
        <v>0</v>
      </c>
      <c r="AA3825" s="90" t="b">
        <f>OR(MONTH(Taulukko1[[#This Row],[Alku PVM]] )&lt;=5,AND(MONTH(Taulukko1[[#This Row],[Alku PVM]] )=6,DAY(Taulukko1[[#This Row],[Alku PVM]] )&lt;20))</f>
        <v>0</v>
      </c>
      <c r="AB3825" s="90" t="b">
        <f>OR(MONTH(Taulukko1[[#This Row],[Loppu PVM]])&lt;=5,AND(MONTH(Taulukko1[[#This Row],[Loppu PVM]] )=6,DAY(Taulukko1[[#This Row],[Loppu PVM]])&lt;20))</f>
        <v>0</v>
      </c>
      <c r="AC3825" s="90" t="b">
        <f>OR(MONTH(Taulukko1[[#This Row],[Alku PVM]] )&lt;=3,AND(MONTH(Taulukko1[[#This Row],[Alku PVM]] )=3))</f>
        <v>0</v>
      </c>
      <c r="AD3825" s="90" t="b">
        <f>OR(MONTH(Taulukko1[[#This Row],[Loppu PVM]] )&lt;=3,AND(MONTH(Taulukko1[[#This Row],[Loppu PVM]] )=3))</f>
        <v>0</v>
      </c>
      <c r="AE3825" s="90" t="b">
        <f>OR(MONTH(Taulukko1[[#This Row],[Alku PVM]] )&lt;=9,AND(MONTH(Taulukko1[[#This Row],[Alku PVM]] )=9))</f>
        <v>0</v>
      </c>
      <c r="AF3825" s="90" t="b">
        <f>OR(MONTH(Taulukko1[[#This Row],[Loppu PVM]])&lt;=9,AND(MONTH(Taulukko1[[#This Row],[Loppu PVM]] )=9))</f>
        <v>0</v>
      </c>
      <c r="AG3825" s="90" t="b">
        <f>OR(MONTH(Taulukko1[[#This Row],[Alku PVM]] )&lt;=6,AND(MONTH(Taulukko1[[#This Row],[Alku PVM]] )=6))</f>
        <v>0</v>
      </c>
      <c r="AH3825" s="90" t="b">
        <f>OR(MONTH(Taulukko1[[#This Row],[Loppu PVM]])&lt;=6,AND(MONTH(Taulukko1[[#This Row],[Loppu PVM]] )=6))</f>
        <v>0</v>
      </c>
    </row>
    <row r="3826" spans="1:34">
      <c r="A3826" s="25" t="s">
        <v>5554</v>
      </c>
      <c r="B3826" s="83">
        <v>42661</v>
      </c>
      <c r="C3826" s="25" t="s">
        <v>5473</v>
      </c>
      <c r="D3826" s="84"/>
      <c r="E3826" s="85">
        <v>40</v>
      </c>
      <c r="F3826" s="83"/>
      <c r="G3826" s="86"/>
      <c r="H3826" s="85">
        <v>215</v>
      </c>
      <c r="I3826" s="130">
        <f>INDEX('TOL2008'!B:B,MATCH(A3826,'TOL2008'!A:A,0))</f>
        <v>71201</v>
      </c>
      <c r="J3826" s="131" t="str">
        <f>INDEX(Pääluokka!$H$2:$H$100,MATCH(VALUE(LEFT(Taulukko1[[#This Row],[TOL2008]],2)),Pääluokka!$G$2:$G$100,0))</f>
        <v>Ammatillinen, tieteellinen ja tekninen toiminta</v>
      </c>
      <c r="K3826" s="131" t="str">
        <f>INDEX(Pääluokka!$I$2:$I$100,MATCH(VALUE(LEFT(Taulukko1[[#This Row],[TOL2008]],2)),Pääluokka!$G$2:$G$100,0))</f>
        <v>Palvelualat (G-N, R, S)</v>
      </c>
      <c r="L3826" s="87" t="str">
        <f t="shared" si="628"/>
        <v>NA</v>
      </c>
      <c r="M3826" s="88">
        <f t="shared" si="629"/>
        <v>42661</v>
      </c>
      <c r="N3826" s="88">
        <f t="shared" si="630"/>
        <v>42712</v>
      </c>
      <c r="O3826" s="88">
        <f t="shared" si="652"/>
        <v>42644</v>
      </c>
      <c r="P3826" s="88">
        <f t="shared" si="652"/>
        <v>42705</v>
      </c>
      <c r="Q3826" s="89">
        <f t="shared" si="633"/>
        <v>2016</v>
      </c>
      <c r="R3826" s="89">
        <f t="shared" si="634"/>
        <v>2016</v>
      </c>
      <c r="S3826" s="88" t="str">
        <f>YEAR(Taulukko1[[#This Row],[Alku KK]])&amp;"Q"&amp;ROUNDDOWN((MONTH(Taulukko1[[#This Row],[Alku KK]])-1)/3+1,0)</f>
        <v>2016Q4</v>
      </c>
      <c r="T3826" s="88" t="str">
        <f>YEAR(Taulukko1[[#This Row],[Loppu KK]])&amp;"Q"&amp;ROUNDDOWN((MONTH(Taulukko1[[#This Row],[Loppu KK]])-1)/3+1,0)</f>
        <v>2016Q4</v>
      </c>
      <c r="U3826" s="89">
        <f>IF(COUNT(Taulukko1[[#This Row],[Neuvottelujen alaiset ]])=1,Taulukko1[[#This Row],[Neuvottelujen alaiset ]],Taulukko1[[#This Row],[Vähennystarve]])</f>
        <v>215</v>
      </c>
      <c r="V3826" s="90">
        <f t="shared" si="649"/>
        <v>0.18604651162790697</v>
      </c>
      <c r="W3826" s="90" t="str">
        <f t="shared" si="650"/>
        <v>NA</v>
      </c>
      <c r="X3826" s="90" t="str">
        <f t="shared" si="651"/>
        <v>NA</v>
      </c>
      <c r="Y3826" s="90" t="b">
        <f>AND(MONTH(Taulukko1[[#This Row],[Alku PVM]] )=6,DAY(Taulukko1[[#This Row],[Alku PVM]] )&gt;19)</f>
        <v>0</v>
      </c>
      <c r="Z3826" s="90" t="b">
        <f>AND(MONTH(Taulukko1[[#This Row],[Loppu PVM]] )=6,DAY(Taulukko1[[#This Row],[Loppu PVM]] )&gt;19)</f>
        <v>0</v>
      </c>
      <c r="AA3826" s="90" t="b">
        <f>OR(MONTH(Taulukko1[[#This Row],[Alku PVM]] )&lt;=5,AND(MONTH(Taulukko1[[#This Row],[Alku PVM]] )=6,DAY(Taulukko1[[#This Row],[Alku PVM]] )&lt;20))</f>
        <v>0</v>
      </c>
      <c r="AB3826" s="90" t="b">
        <f>OR(MONTH(Taulukko1[[#This Row],[Loppu PVM]])&lt;=5,AND(MONTH(Taulukko1[[#This Row],[Loppu PVM]] )=6,DAY(Taulukko1[[#This Row],[Loppu PVM]])&lt;20))</f>
        <v>0</v>
      </c>
      <c r="AC3826" s="90" t="b">
        <f>OR(MONTH(Taulukko1[[#This Row],[Alku PVM]] )&lt;=3,AND(MONTH(Taulukko1[[#This Row],[Alku PVM]] )=3))</f>
        <v>0</v>
      </c>
      <c r="AD3826" s="90" t="b">
        <f>OR(MONTH(Taulukko1[[#This Row],[Loppu PVM]] )&lt;=3,AND(MONTH(Taulukko1[[#This Row],[Loppu PVM]] )=3))</f>
        <v>0</v>
      </c>
      <c r="AE3826" s="90" t="b">
        <f>OR(MONTH(Taulukko1[[#This Row],[Alku PVM]] )&lt;=9,AND(MONTH(Taulukko1[[#This Row],[Alku PVM]] )=9))</f>
        <v>0</v>
      </c>
      <c r="AF3826" s="90" t="b">
        <f>OR(MONTH(Taulukko1[[#This Row],[Loppu PVM]])&lt;=9,AND(MONTH(Taulukko1[[#This Row],[Loppu PVM]] )=9))</f>
        <v>0</v>
      </c>
      <c r="AG3826" s="90" t="b">
        <f>OR(MONTH(Taulukko1[[#This Row],[Alku PVM]] )&lt;=6,AND(MONTH(Taulukko1[[#This Row],[Alku PVM]] )=6))</f>
        <v>0</v>
      </c>
      <c r="AH3826" s="90" t="b">
        <f>OR(MONTH(Taulukko1[[#This Row],[Loppu PVM]])&lt;=6,AND(MONTH(Taulukko1[[#This Row],[Loppu PVM]] )=6))</f>
        <v>0</v>
      </c>
    </row>
    <row r="3827" spans="1:34">
      <c r="A3827" s="25" t="s">
        <v>5474</v>
      </c>
      <c r="B3827" s="26">
        <v>42661</v>
      </c>
      <c r="C3827" s="25" t="s">
        <v>5475</v>
      </c>
      <c r="D3827" s="35"/>
      <c r="E3827" s="27">
        <v>170</v>
      </c>
      <c r="F3827" s="26">
        <v>42711</v>
      </c>
      <c r="G3827" s="33">
        <v>160</v>
      </c>
      <c r="H3827" s="27">
        <v>1200</v>
      </c>
      <c r="I3827" s="126">
        <f>INDEX('TOL2008'!B:B,MATCH(A2892,'TOL2008'!A:A,0))</f>
        <v>47521</v>
      </c>
      <c r="J3827" s="133" t="str">
        <f>INDEX(Pääluokka!$H$2:$H$100,MATCH(VALUE(LEFT(Taulukko1[[#This Row],[TOL2008]],2)),Pääluokka!$G$2:$G$100,0))</f>
        <v>Tukku- ja vähittäiskauppa; moottoriajoneuvojen ja moottoripyörien korjaus</v>
      </c>
      <c r="K3827" s="133" t="str">
        <f>INDEX(Pääluokka!$I$2:$I$100,MATCH(VALUE(LEFT(Taulukko1[[#This Row],[TOL2008]],2)),Pääluokka!$G$2:$G$100,0))</f>
        <v>Palvelualat (G-N, R, S)</v>
      </c>
      <c r="L3827" s="41">
        <f t="shared" si="628"/>
        <v>50</v>
      </c>
      <c r="M3827" s="43">
        <f t="shared" si="629"/>
        <v>42661</v>
      </c>
      <c r="N3827" s="43">
        <f t="shared" si="630"/>
        <v>42711</v>
      </c>
      <c r="O3827" s="43">
        <f t="shared" si="652"/>
        <v>42644</v>
      </c>
      <c r="P3827" s="43">
        <f t="shared" si="652"/>
        <v>42705</v>
      </c>
      <c r="Q3827" s="89">
        <f t="shared" si="633"/>
        <v>2016</v>
      </c>
      <c r="R3827" s="89">
        <f t="shared" si="634"/>
        <v>2016</v>
      </c>
      <c r="S3827" s="43" t="str">
        <f>YEAR(Taulukko1[[#This Row],[Alku KK]])&amp;"Q"&amp;ROUNDDOWN((MONTH(Taulukko1[[#This Row],[Alku KK]])-1)/3+1,0)</f>
        <v>2016Q4</v>
      </c>
      <c r="T3827" s="43" t="str">
        <f>YEAR(Taulukko1[[#This Row],[Loppu KK]])&amp;"Q"&amp;ROUNDDOWN((MONTH(Taulukko1[[#This Row],[Loppu KK]])-1)/3+1,0)</f>
        <v>2016Q4</v>
      </c>
      <c r="U3827" s="81">
        <f>IF(COUNT(Taulukko1[[#This Row],[Neuvottelujen alaiset ]])=1,Taulukko1[[#This Row],[Neuvottelujen alaiset ]],Taulukko1[[#This Row],[Vähennystarve]])</f>
        <v>1200</v>
      </c>
      <c r="V3827" s="44">
        <f t="shared" si="649"/>
        <v>0.14166666666666666</v>
      </c>
      <c r="W3827" s="44">
        <f t="shared" si="650"/>
        <v>0.13333333333333333</v>
      </c>
      <c r="X3827" s="44">
        <f t="shared" si="651"/>
        <v>0.94117647058823528</v>
      </c>
      <c r="Y3827" s="44" t="b">
        <f>AND(MONTH(Taulukko1[[#This Row],[Alku PVM]] )=6,DAY(Taulukko1[[#This Row],[Alku PVM]] )&gt;19)</f>
        <v>0</v>
      </c>
      <c r="Z3827" s="44" t="b">
        <f>AND(MONTH(Taulukko1[[#This Row],[Loppu PVM]] )=6,DAY(Taulukko1[[#This Row],[Loppu PVM]] )&gt;19)</f>
        <v>0</v>
      </c>
      <c r="AA3827" s="44" t="b">
        <f>OR(MONTH(Taulukko1[[#This Row],[Alku PVM]] )&lt;=5,AND(MONTH(Taulukko1[[#This Row],[Alku PVM]] )=6,DAY(Taulukko1[[#This Row],[Alku PVM]] )&lt;20))</f>
        <v>0</v>
      </c>
      <c r="AB3827" s="44" t="b">
        <f>OR(MONTH(Taulukko1[[#This Row],[Loppu PVM]])&lt;=5,AND(MONTH(Taulukko1[[#This Row],[Loppu PVM]] )=6,DAY(Taulukko1[[#This Row],[Loppu PVM]])&lt;20))</f>
        <v>0</v>
      </c>
      <c r="AC3827" s="90" t="b">
        <f>OR(MONTH(Taulukko1[[#This Row],[Alku PVM]] )&lt;=3,AND(MONTH(Taulukko1[[#This Row],[Alku PVM]] )=3))</f>
        <v>0</v>
      </c>
      <c r="AD3827" s="44" t="b">
        <f>OR(MONTH(Taulukko1[[#This Row],[Loppu PVM]] )&lt;=3,AND(MONTH(Taulukko1[[#This Row],[Loppu PVM]] )=3))</f>
        <v>0</v>
      </c>
      <c r="AE3827" s="44" t="b">
        <f>OR(MONTH(Taulukko1[[#This Row],[Alku PVM]] )&lt;=9,AND(MONTH(Taulukko1[[#This Row],[Alku PVM]] )=9))</f>
        <v>0</v>
      </c>
      <c r="AF3827" s="44" t="b">
        <f>OR(MONTH(Taulukko1[[#This Row],[Loppu PVM]])&lt;=9,AND(MONTH(Taulukko1[[#This Row],[Loppu PVM]] )=9))</f>
        <v>0</v>
      </c>
      <c r="AG3827" s="44" t="b">
        <f>OR(MONTH(Taulukko1[[#This Row],[Alku PVM]] )&lt;=6,AND(MONTH(Taulukko1[[#This Row],[Alku PVM]] )=6))</f>
        <v>0</v>
      </c>
      <c r="AH3827" s="44" t="b">
        <f>OR(MONTH(Taulukko1[[#This Row],[Loppu PVM]])&lt;=6,AND(MONTH(Taulukko1[[#This Row],[Loppu PVM]] )=6))</f>
        <v>0</v>
      </c>
    </row>
    <row r="3828" spans="1:34">
      <c r="A3828" s="38" t="s">
        <v>5476</v>
      </c>
      <c r="B3828" s="26">
        <v>42660</v>
      </c>
      <c r="C3828" s="25" t="s">
        <v>5477</v>
      </c>
      <c r="D3828" s="35"/>
      <c r="E3828" s="27"/>
      <c r="F3828" s="26">
        <v>42711</v>
      </c>
      <c r="G3828" s="33">
        <v>24</v>
      </c>
      <c r="H3828" s="27">
        <v>520</v>
      </c>
      <c r="I3828" s="126">
        <f>INDEX('TOL2008'!B:B,MATCH(A3866,'TOL2008'!A:A,0))</f>
        <v>27110</v>
      </c>
      <c r="J3828" s="133" t="str">
        <f>INDEX(Pääluokka!$H$2:$H$100,MATCH(VALUE(LEFT(Taulukko1[[#This Row],[TOL2008]],2)),Pääluokka!$G$2:$G$100,0))</f>
        <v>Teollisuus</v>
      </c>
      <c r="K3828" s="133" t="str">
        <f>INDEX(Pääluokka!$I$2:$I$100,MATCH(VALUE(LEFT(Taulukko1[[#This Row],[TOL2008]],2)),Pääluokka!$G$2:$G$100,0))</f>
        <v>Teollisuus (C-E)</v>
      </c>
      <c r="L3828" s="41">
        <f t="shared" si="628"/>
        <v>51</v>
      </c>
      <c r="M3828" s="43">
        <f t="shared" si="629"/>
        <v>42660</v>
      </c>
      <c r="N3828" s="43">
        <f t="shared" si="630"/>
        <v>42711</v>
      </c>
      <c r="O3828" s="43">
        <f t="shared" si="652"/>
        <v>42644</v>
      </c>
      <c r="P3828" s="43">
        <f t="shared" si="652"/>
        <v>42705</v>
      </c>
      <c r="Q3828" s="89">
        <f t="shared" si="633"/>
        <v>2016</v>
      </c>
      <c r="R3828" s="89">
        <f t="shared" si="634"/>
        <v>2016</v>
      </c>
      <c r="S3828" s="43" t="str">
        <f>YEAR(Taulukko1[[#This Row],[Alku KK]])&amp;"Q"&amp;ROUNDDOWN((MONTH(Taulukko1[[#This Row],[Alku KK]])-1)/3+1,0)</f>
        <v>2016Q4</v>
      </c>
      <c r="T3828" s="43" t="str">
        <f>YEAR(Taulukko1[[#This Row],[Loppu KK]])&amp;"Q"&amp;ROUNDDOWN((MONTH(Taulukko1[[#This Row],[Loppu KK]])-1)/3+1,0)</f>
        <v>2016Q4</v>
      </c>
      <c r="U3828" s="81">
        <f>IF(COUNT(Taulukko1[[#This Row],[Neuvottelujen alaiset ]])=1,Taulukko1[[#This Row],[Neuvottelujen alaiset ]],Taulukko1[[#This Row],[Vähennystarve]])</f>
        <v>520</v>
      </c>
      <c r="V3828" s="44" t="str">
        <f t="shared" si="649"/>
        <v>NA</v>
      </c>
      <c r="W3828" s="44">
        <f t="shared" si="650"/>
        <v>4.6153846153846156E-2</v>
      </c>
      <c r="X3828" s="44" t="str">
        <f t="shared" si="651"/>
        <v>NA</v>
      </c>
      <c r="Y3828" s="44" t="b">
        <f>AND(MONTH(Taulukko1[[#This Row],[Alku PVM]] )=6,DAY(Taulukko1[[#This Row],[Alku PVM]] )&gt;19)</f>
        <v>0</v>
      </c>
      <c r="Z3828" s="44" t="b">
        <f>AND(MONTH(Taulukko1[[#This Row],[Loppu PVM]] )=6,DAY(Taulukko1[[#This Row],[Loppu PVM]] )&gt;19)</f>
        <v>0</v>
      </c>
      <c r="AA3828" s="44" t="b">
        <f>OR(MONTH(Taulukko1[[#This Row],[Alku PVM]] )&lt;=5,AND(MONTH(Taulukko1[[#This Row],[Alku PVM]] )=6,DAY(Taulukko1[[#This Row],[Alku PVM]] )&lt;20))</f>
        <v>0</v>
      </c>
      <c r="AB3828" s="44" t="b">
        <f>OR(MONTH(Taulukko1[[#This Row],[Loppu PVM]])&lt;=5,AND(MONTH(Taulukko1[[#This Row],[Loppu PVM]] )=6,DAY(Taulukko1[[#This Row],[Loppu PVM]])&lt;20))</f>
        <v>0</v>
      </c>
      <c r="AC3828" s="90" t="b">
        <f>OR(MONTH(Taulukko1[[#This Row],[Alku PVM]] )&lt;=3,AND(MONTH(Taulukko1[[#This Row],[Alku PVM]] )=3))</f>
        <v>0</v>
      </c>
      <c r="AD3828" s="44" t="b">
        <f>OR(MONTH(Taulukko1[[#This Row],[Loppu PVM]] )&lt;=3,AND(MONTH(Taulukko1[[#This Row],[Loppu PVM]] )=3))</f>
        <v>0</v>
      </c>
      <c r="AE3828" s="44" t="b">
        <f>OR(MONTH(Taulukko1[[#This Row],[Alku PVM]] )&lt;=9,AND(MONTH(Taulukko1[[#This Row],[Alku PVM]] )=9))</f>
        <v>0</v>
      </c>
      <c r="AF3828" s="44" t="b">
        <f>OR(MONTH(Taulukko1[[#This Row],[Loppu PVM]])&lt;=9,AND(MONTH(Taulukko1[[#This Row],[Loppu PVM]] )=9))</f>
        <v>0</v>
      </c>
      <c r="AG3828" s="44" t="b">
        <f>OR(MONTH(Taulukko1[[#This Row],[Alku PVM]] )&lt;=6,AND(MONTH(Taulukko1[[#This Row],[Alku PVM]] )=6))</f>
        <v>0</v>
      </c>
      <c r="AH3828" s="44" t="b">
        <f>OR(MONTH(Taulukko1[[#This Row],[Loppu PVM]])&lt;=6,AND(MONTH(Taulukko1[[#This Row],[Loppu PVM]] )=6))</f>
        <v>0</v>
      </c>
    </row>
    <row r="3829" spans="1:34">
      <c r="A3829" s="25" t="s">
        <v>5478</v>
      </c>
      <c r="B3829" s="26">
        <v>42661</v>
      </c>
      <c r="C3829" s="25" t="s">
        <v>1634</v>
      </c>
      <c r="D3829" s="35"/>
      <c r="E3829" s="27">
        <v>30</v>
      </c>
      <c r="F3829" s="26">
        <v>42707</v>
      </c>
      <c r="G3829" s="33">
        <v>18</v>
      </c>
      <c r="H3829" s="27">
        <v>57</v>
      </c>
      <c r="I3829" s="126">
        <f>INDEX('TOL2008'!B:B,MATCH(A3725,'TOL2008'!A:A,0))</f>
        <v>10410</v>
      </c>
      <c r="J3829" s="133" t="str">
        <f>INDEX(Pääluokka!$H$2:$H$100,MATCH(VALUE(LEFT(Taulukko1[[#This Row],[TOL2008]],2)),Pääluokka!$G$2:$G$100,0))</f>
        <v>Teollisuus</v>
      </c>
      <c r="K3829" s="133" t="str">
        <f>INDEX(Pääluokka!$I$2:$I$100,MATCH(VALUE(LEFT(Taulukko1[[#This Row],[TOL2008]],2)),Pääluokka!$G$2:$G$100,0))</f>
        <v>Teollisuus (C-E)</v>
      </c>
      <c r="L3829" s="41">
        <f t="shared" si="628"/>
        <v>46</v>
      </c>
      <c r="M3829" s="43">
        <f t="shared" si="629"/>
        <v>42661</v>
      </c>
      <c r="N3829" s="43">
        <f t="shared" si="630"/>
        <v>42707</v>
      </c>
      <c r="O3829" s="43">
        <f t="shared" ref="O3829:P3836" si="653">IFERROR(DATE(YEAR(M3829),MONTH(M3829),1),"NA")</f>
        <v>42644</v>
      </c>
      <c r="P3829" s="43">
        <f t="shared" si="653"/>
        <v>42705</v>
      </c>
      <c r="Q3829" s="89">
        <f t="shared" si="633"/>
        <v>2016</v>
      </c>
      <c r="R3829" s="89">
        <f t="shared" si="634"/>
        <v>2016</v>
      </c>
      <c r="S3829" s="43" t="str">
        <f>YEAR(Taulukko1[[#This Row],[Alku KK]])&amp;"Q"&amp;ROUNDDOWN((MONTH(Taulukko1[[#This Row],[Alku KK]])-1)/3+1,0)</f>
        <v>2016Q4</v>
      </c>
      <c r="T3829" s="43" t="str">
        <f>YEAR(Taulukko1[[#This Row],[Loppu KK]])&amp;"Q"&amp;ROUNDDOWN((MONTH(Taulukko1[[#This Row],[Loppu KK]])-1)/3+1,0)</f>
        <v>2016Q4</v>
      </c>
      <c r="U3829" s="81">
        <f>IF(COUNT(Taulukko1[[#This Row],[Neuvottelujen alaiset ]])=1,Taulukko1[[#This Row],[Neuvottelujen alaiset ]],Taulukko1[[#This Row],[Vähennystarve]])</f>
        <v>57</v>
      </c>
      <c r="V3829" s="44">
        <f t="shared" ref="V3829:V3836" si="654">IF(AND(ISNUMBER(E3829),ISNUMBER(H3829)),E3829/H3829,"NA")</f>
        <v>0.52631578947368418</v>
      </c>
      <c r="W3829" s="44">
        <f t="shared" ref="W3829:W3836" si="655">IF(AND(ISNUMBER(G3829),ISNUMBER(H3829)),G3829/H3829,"NA")</f>
        <v>0.31578947368421051</v>
      </c>
      <c r="X3829" s="44">
        <f t="shared" ref="X3829:X3836" si="656">IF(AND(ISNUMBER(G3829),ISNUMBER(E3829)),G3829/E3829,"NA")</f>
        <v>0.6</v>
      </c>
      <c r="Y3829" s="44" t="b">
        <f>AND(MONTH(Taulukko1[[#This Row],[Alku PVM]] )=6,DAY(Taulukko1[[#This Row],[Alku PVM]] )&gt;19)</f>
        <v>0</v>
      </c>
      <c r="Z3829" s="44" t="b">
        <f>AND(MONTH(Taulukko1[[#This Row],[Loppu PVM]] )=6,DAY(Taulukko1[[#This Row],[Loppu PVM]] )&gt;19)</f>
        <v>0</v>
      </c>
      <c r="AA3829" s="44" t="b">
        <f>OR(MONTH(Taulukko1[[#This Row],[Alku PVM]] )&lt;=5,AND(MONTH(Taulukko1[[#This Row],[Alku PVM]] )=6,DAY(Taulukko1[[#This Row],[Alku PVM]] )&lt;20))</f>
        <v>0</v>
      </c>
      <c r="AB3829" s="44" t="b">
        <f>OR(MONTH(Taulukko1[[#This Row],[Loppu PVM]])&lt;=5,AND(MONTH(Taulukko1[[#This Row],[Loppu PVM]] )=6,DAY(Taulukko1[[#This Row],[Loppu PVM]])&lt;20))</f>
        <v>0</v>
      </c>
      <c r="AC3829" s="90" t="b">
        <f>OR(MONTH(Taulukko1[[#This Row],[Alku PVM]] )&lt;=3,AND(MONTH(Taulukko1[[#This Row],[Alku PVM]] )=3))</f>
        <v>0</v>
      </c>
      <c r="AD3829" s="44" t="b">
        <f>OR(MONTH(Taulukko1[[#This Row],[Loppu PVM]] )&lt;=3,AND(MONTH(Taulukko1[[#This Row],[Loppu PVM]] )=3))</f>
        <v>0</v>
      </c>
      <c r="AE3829" s="44" t="b">
        <f>OR(MONTH(Taulukko1[[#This Row],[Alku PVM]] )&lt;=9,AND(MONTH(Taulukko1[[#This Row],[Alku PVM]] )=9))</f>
        <v>0</v>
      </c>
      <c r="AF3829" s="44" t="b">
        <f>OR(MONTH(Taulukko1[[#This Row],[Loppu PVM]])&lt;=9,AND(MONTH(Taulukko1[[#This Row],[Loppu PVM]] )=9))</f>
        <v>0</v>
      </c>
      <c r="AG3829" s="44" t="b">
        <f>OR(MONTH(Taulukko1[[#This Row],[Alku PVM]] )&lt;=6,AND(MONTH(Taulukko1[[#This Row],[Alku PVM]] )=6))</f>
        <v>0</v>
      </c>
      <c r="AH3829" s="44" t="b">
        <f>OR(MONTH(Taulukko1[[#This Row],[Loppu PVM]])&lt;=6,AND(MONTH(Taulukko1[[#This Row],[Loppu PVM]] )=6))</f>
        <v>0</v>
      </c>
    </row>
    <row r="3830" spans="1:34">
      <c r="A3830" s="25" t="s">
        <v>5479</v>
      </c>
      <c r="B3830" s="26">
        <v>42675</v>
      </c>
      <c r="C3830" s="25" t="s">
        <v>5480</v>
      </c>
      <c r="D3830" s="35"/>
      <c r="E3830" s="27">
        <v>45</v>
      </c>
      <c r="F3830" s="26">
        <v>42754</v>
      </c>
      <c r="G3830" s="33">
        <v>30</v>
      </c>
      <c r="H3830" s="27">
        <v>45</v>
      </c>
      <c r="I3830" s="126">
        <f>INDEX('TOL2008'!B:B,MATCH(A3830,'TOL2008'!A:A,0))</f>
        <v>46390</v>
      </c>
      <c r="J3830" s="133" t="str">
        <f>INDEX(Pääluokka!$H$2:$H$100,MATCH(VALUE(LEFT(Taulukko1[[#This Row],[TOL2008]],2)),Pääluokka!$G$2:$G$100,0))</f>
        <v>Tukku- ja vähittäiskauppa; moottoriajoneuvojen ja moottoripyörien korjaus</v>
      </c>
      <c r="K3830" s="133" t="str">
        <f>INDEX(Pääluokka!$I$2:$I$100,MATCH(VALUE(LEFT(Taulukko1[[#This Row],[TOL2008]],2)),Pääluokka!$G$2:$G$100,0))</f>
        <v>Palvelualat (G-N, R, S)</v>
      </c>
      <c r="L3830" s="41">
        <f t="shared" si="628"/>
        <v>79</v>
      </c>
      <c r="M3830" s="43">
        <f t="shared" si="629"/>
        <v>42675</v>
      </c>
      <c r="N3830" s="43">
        <f t="shared" si="630"/>
        <v>42754</v>
      </c>
      <c r="O3830" s="43">
        <f t="shared" si="653"/>
        <v>42675</v>
      </c>
      <c r="P3830" s="43">
        <f t="shared" si="653"/>
        <v>42736</v>
      </c>
      <c r="Q3830" s="89">
        <f t="shared" si="633"/>
        <v>2016</v>
      </c>
      <c r="R3830" s="89">
        <f t="shared" si="634"/>
        <v>2017</v>
      </c>
      <c r="S3830" s="43" t="str">
        <f>YEAR(Taulukko1[[#This Row],[Alku KK]])&amp;"Q"&amp;ROUNDDOWN((MONTH(Taulukko1[[#This Row],[Alku KK]])-1)/3+1,0)</f>
        <v>2016Q4</v>
      </c>
      <c r="T3830" s="43" t="str">
        <f>YEAR(Taulukko1[[#This Row],[Loppu KK]])&amp;"Q"&amp;ROUNDDOWN((MONTH(Taulukko1[[#This Row],[Loppu KK]])-1)/3+1,0)</f>
        <v>2017Q1</v>
      </c>
      <c r="U3830" s="81">
        <f>IF(COUNT(Taulukko1[[#This Row],[Neuvottelujen alaiset ]])=1,Taulukko1[[#This Row],[Neuvottelujen alaiset ]],Taulukko1[[#This Row],[Vähennystarve]])</f>
        <v>45</v>
      </c>
      <c r="V3830" s="44">
        <f t="shared" si="654"/>
        <v>1</v>
      </c>
      <c r="W3830" s="44">
        <f t="shared" si="655"/>
        <v>0.66666666666666663</v>
      </c>
      <c r="X3830" s="44">
        <f t="shared" si="656"/>
        <v>0.66666666666666663</v>
      </c>
      <c r="Y3830" s="44" t="b">
        <f>AND(MONTH(Taulukko1[[#This Row],[Alku PVM]] )=6,DAY(Taulukko1[[#This Row],[Alku PVM]] )&gt;19)</f>
        <v>0</v>
      </c>
      <c r="Z3830" s="44" t="b">
        <f>AND(MONTH(Taulukko1[[#This Row],[Loppu PVM]] )=6,DAY(Taulukko1[[#This Row],[Loppu PVM]] )&gt;19)</f>
        <v>0</v>
      </c>
      <c r="AA3830" s="44" t="b">
        <f>OR(MONTH(Taulukko1[[#This Row],[Alku PVM]] )&lt;=5,AND(MONTH(Taulukko1[[#This Row],[Alku PVM]] )=6,DAY(Taulukko1[[#This Row],[Alku PVM]] )&lt;20))</f>
        <v>0</v>
      </c>
      <c r="AB3830" s="44" t="b">
        <f>OR(MONTH(Taulukko1[[#This Row],[Loppu PVM]])&lt;=5,AND(MONTH(Taulukko1[[#This Row],[Loppu PVM]] )=6,DAY(Taulukko1[[#This Row],[Loppu PVM]])&lt;20))</f>
        <v>1</v>
      </c>
      <c r="AC3830" s="90" t="b">
        <f>OR(MONTH(Taulukko1[[#This Row],[Alku PVM]] )&lt;=3,AND(MONTH(Taulukko1[[#This Row],[Alku PVM]] )=3))</f>
        <v>0</v>
      </c>
      <c r="AD3830" s="44" t="b">
        <f>OR(MONTH(Taulukko1[[#This Row],[Loppu PVM]] )&lt;=3,AND(MONTH(Taulukko1[[#This Row],[Loppu PVM]] )=3))</f>
        <v>1</v>
      </c>
      <c r="AE3830" s="44" t="b">
        <f>OR(MONTH(Taulukko1[[#This Row],[Alku PVM]] )&lt;=9,AND(MONTH(Taulukko1[[#This Row],[Alku PVM]] )=9))</f>
        <v>0</v>
      </c>
      <c r="AF3830" s="44" t="b">
        <f>OR(MONTH(Taulukko1[[#This Row],[Loppu PVM]])&lt;=9,AND(MONTH(Taulukko1[[#This Row],[Loppu PVM]] )=9))</f>
        <v>1</v>
      </c>
      <c r="AG3830" s="44" t="b">
        <f>OR(MONTH(Taulukko1[[#This Row],[Alku PVM]] )&lt;=6,AND(MONTH(Taulukko1[[#This Row],[Alku PVM]] )=6))</f>
        <v>0</v>
      </c>
      <c r="AH3830" s="44" t="b">
        <f>OR(MONTH(Taulukko1[[#This Row],[Loppu PVM]])&lt;=6,AND(MONTH(Taulukko1[[#This Row],[Loppu PVM]] )=6))</f>
        <v>1</v>
      </c>
    </row>
    <row r="3831" spans="1:34">
      <c r="A3831" s="25" t="s">
        <v>4548</v>
      </c>
      <c r="B3831" s="26">
        <v>42662</v>
      </c>
      <c r="C3831" s="25" t="s">
        <v>5481</v>
      </c>
      <c r="D3831" s="35"/>
      <c r="E3831" s="27"/>
      <c r="F3831" s="26">
        <v>42698</v>
      </c>
      <c r="G3831" s="33"/>
      <c r="H3831" s="27">
        <v>770</v>
      </c>
      <c r="I3831" s="126">
        <f>INDEX('TOL2008'!B:B,MATCH(A3831,'TOL2008'!A:A,0))</f>
        <v>66190</v>
      </c>
      <c r="J3831" s="133" t="str">
        <f>INDEX(Pääluokka!$H$2:$H$100,MATCH(VALUE(LEFT(Taulukko1[[#This Row],[TOL2008]],2)),Pääluokka!$G$2:$G$100,0))</f>
        <v>Rahoitus- ja vakuutustoiminta</v>
      </c>
      <c r="K3831" s="133" t="str">
        <f>INDEX(Pääluokka!$I$2:$I$100,MATCH(VALUE(LEFT(Taulukko1[[#This Row],[TOL2008]],2)),Pääluokka!$G$2:$G$100,0))</f>
        <v>Palvelualat (G-N, R, S)</v>
      </c>
      <c r="L3831" s="41">
        <f t="shared" si="628"/>
        <v>36</v>
      </c>
      <c r="M3831" s="43">
        <f t="shared" si="629"/>
        <v>42662</v>
      </c>
      <c r="N3831" s="43">
        <f t="shared" si="630"/>
        <v>42698</v>
      </c>
      <c r="O3831" s="43">
        <f t="shared" si="653"/>
        <v>42644</v>
      </c>
      <c r="P3831" s="43">
        <f t="shared" si="653"/>
        <v>42675</v>
      </c>
      <c r="Q3831" s="89">
        <f t="shared" si="633"/>
        <v>2016</v>
      </c>
      <c r="R3831" s="89">
        <f t="shared" si="634"/>
        <v>2016</v>
      </c>
      <c r="S3831" s="43" t="str">
        <f>YEAR(Taulukko1[[#This Row],[Alku KK]])&amp;"Q"&amp;ROUNDDOWN((MONTH(Taulukko1[[#This Row],[Alku KK]])-1)/3+1,0)</f>
        <v>2016Q4</v>
      </c>
      <c r="T3831" s="43" t="str">
        <f>YEAR(Taulukko1[[#This Row],[Loppu KK]])&amp;"Q"&amp;ROUNDDOWN((MONTH(Taulukko1[[#This Row],[Loppu KK]])-1)/3+1,0)</f>
        <v>2016Q4</v>
      </c>
      <c r="U3831" s="81">
        <f>IF(COUNT(Taulukko1[[#This Row],[Neuvottelujen alaiset ]])=1,Taulukko1[[#This Row],[Neuvottelujen alaiset ]],Taulukko1[[#This Row],[Vähennystarve]])</f>
        <v>770</v>
      </c>
      <c r="V3831" s="44" t="str">
        <f t="shared" si="654"/>
        <v>NA</v>
      </c>
      <c r="W3831" s="44" t="str">
        <f t="shared" si="655"/>
        <v>NA</v>
      </c>
      <c r="X3831" s="44" t="str">
        <f t="shared" si="656"/>
        <v>NA</v>
      </c>
      <c r="Y3831" s="44" t="b">
        <f>AND(MONTH(Taulukko1[[#This Row],[Alku PVM]] )=6,DAY(Taulukko1[[#This Row],[Alku PVM]] )&gt;19)</f>
        <v>0</v>
      </c>
      <c r="Z3831" s="44" t="b">
        <f>AND(MONTH(Taulukko1[[#This Row],[Loppu PVM]] )=6,DAY(Taulukko1[[#This Row],[Loppu PVM]] )&gt;19)</f>
        <v>0</v>
      </c>
      <c r="AA3831" s="44" t="b">
        <f>OR(MONTH(Taulukko1[[#This Row],[Alku PVM]] )&lt;=5,AND(MONTH(Taulukko1[[#This Row],[Alku PVM]] )=6,DAY(Taulukko1[[#This Row],[Alku PVM]] )&lt;20))</f>
        <v>0</v>
      </c>
      <c r="AB3831" s="44" t="b">
        <f>OR(MONTH(Taulukko1[[#This Row],[Loppu PVM]])&lt;=5,AND(MONTH(Taulukko1[[#This Row],[Loppu PVM]] )=6,DAY(Taulukko1[[#This Row],[Loppu PVM]])&lt;20))</f>
        <v>0</v>
      </c>
      <c r="AC3831" s="90" t="b">
        <f>OR(MONTH(Taulukko1[[#This Row],[Alku PVM]] )&lt;=3,AND(MONTH(Taulukko1[[#This Row],[Alku PVM]] )=3))</f>
        <v>0</v>
      </c>
      <c r="AD3831" s="44" t="b">
        <f>OR(MONTH(Taulukko1[[#This Row],[Loppu PVM]] )&lt;=3,AND(MONTH(Taulukko1[[#This Row],[Loppu PVM]] )=3))</f>
        <v>0</v>
      </c>
      <c r="AE3831" s="44" t="b">
        <f>OR(MONTH(Taulukko1[[#This Row],[Alku PVM]] )&lt;=9,AND(MONTH(Taulukko1[[#This Row],[Alku PVM]] )=9))</f>
        <v>0</v>
      </c>
      <c r="AF3831" s="44" t="b">
        <f>OR(MONTH(Taulukko1[[#This Row],[Loppu PVM]])&lt;=9,AND(MONTH(Taulukko1[[#This Row],[Loppu PVM]] )=9))</f>
        <v>0</v>
      </c>
      <c r="AG3831" s="44" t="b">
        <f>OR(MONTH(Taulukko1[[#This Row],[Alku PVM]] )&lt;=6,AND(MONTH(Taulukko1[[#This Row],[Alku PVM]] )=6))</f>
        <v>0</v>
      </c>
      <c r="AH3831" s="44" t="b">
        <f>OR(MONTH(Taulukko1[[#This Row],[Loppu PVM]])&lt;=6,AND(MONTH(Taulukko1[[#This Row],[Loppu PVM]] )=6))</f>
        <v>0</v>
      </c>
    </row>
    <row r="3832" spans="1:34">
      <c r="A3832" s="25" t="s">
        <v>76</v>
      </c>
      <c r="B3832" s="26">
        <v>42662</v>
      </c>
      <c r="C3832" s="25" t="s">
        <v>5482</v>
      </c>
      <c r="D3832" s="35">
        <v>0</v>
      </c>
      <c r="E3832" s="27"/>
      <c r="F3832" s="26">
        <v>42786</v>
      </c>
      <c r="G3832" s="33">
        <v>0</v>
      </c>
      <c r="H3832" s="27">
        <v>2200</v>
      </c>
      <c r="I3832" s="126">
        <f>INDEX('TOL2008'!B:B,MATCH(A3832,'TOL2008'!A:A,0))</f>
        <v>84110</v>
      </c>
      <c r="J3832" s="133" t="str">
        <f>INDEX(Pääluokka!$H$2:$H$100,MATCH(VALUE(LEFT(Taulukko1[[#This Row],[TOL2008]],2)),Pääluokka!$G$2:$G$100,0))</f>
        <v>Julkinen hallinto ja maanpuolustus; pakollinen sosiaalivakuutus</v>
      </c>
      <c r="K3832" s="133" t="str">
        <f>INDEX(Pääluokka!$I$2:$I$100,MATCH(VALUE(LEFT(Taulukko1[[#This Row],[TOL2008]],2)),Pääluokka!$G$2:$G$100,0))</f>
        <v>Muut toimialat (O-Q, T-X)</v>
      </c>
      <c r="L3832" s="41">
        <f t="shared" si="628"/>
        <v>124</v>
      </c>
      <c r="M3832" s="43">
        <f t="shared" si="629"/>
        <v>42662</v>
      </c>
      <c r="N3832" s="43">
        <f t="shared" si="630"/>
        <v>42786</v>
      </c>
      <c r="O3832" s="43">
        <f t="shared" si="653"/>
        <v>42644</v>
      </c>
      <c r="P3832" s="43">
        <f t="shared" si="653"/>
        <v>42767</v>
      </c>
      <c r="Q3832" s="89">
        <f t="shared" si="633"/>
        <v>2016</v>
      </c>
      <c r="R3832" s="89">
        <f t="shared" si="634"/>
        <v>2017</v>
      </c>
      <c r="S3832" s="43" t="str">
        <f>YEAR(Taulukko1[[#This Row],[Alku KK]])&amp;"Q"&amp;ROUNDDOWN((MONTH(Taulukko1[[#This Row],[Alku KK]])-1)/3+1,0)</f>
        <v>2016Q4</v>
      </c>
      <c r="T3832" s="43" t="str">
        <f>YEAR(Taulukko1[[#This Row],[Loppu KK]])&amp;"Q"&amp;ROUNDDOWN((MONTH(Taulukko1[[#This Row],[Loppu KK]])-1)/3+1,0)</f>
        <v>2017Q1</v>
      </c>
      <c r="U3832" s="81">
        <f>IF(COUNT(Taulukko1[[#This Row],[Neuvottelujen alaiset ]])=1,Taulukko1[[#This Row],[Neuvottelujen alaiset ]],Taulukko1[[#This Row],[Vähennystarve]])</f>
        <v>2200</v>
      </c>
      <c r="V3832" s="44" t="str">
        <f t="shared" si="654"/>
        <v>NA</v>
      </c>
      <c r="W3832" s="44">
        <f t="shared" si="655"/>
        <v>0</v>
      </c>
      <c r="X3832" s="44" t="str">
        <f t="shared" si="656"/>
        <v>NA</v>
      </c>
      <c r="Y3832" s="44" t="b">
        <f>AND(MONTH(Taulukko1[[#This Row],[Alku PVM]] )=6,DAY(Taulukko1[[#This Row],[Alku PVM]] )&gt;19)</f>
        <v>0</v>
      </c>
      <c r="Z3832" s="44" t="b">
        <f>AND(MONTH(Taulukko1[[#This Row],[Loppu PVM]] )=6,DAY(Taulukko1[[#This Row],[Loppu PVM]] )&gt;19)</f>
        <v>0</v>
      </c>
      <c r="AA3832" s="44" t="b">
        <f>OR(MONTH(Taulukko1[[#This Row],[Alku PVM]] )&lt;=5,AND(MONTH(Taulukko1[[#This Row],[Alku PVM]] )=6,DAY(Taulukko1[[#This Row],[Alku PVM]] )&lt;20))</f>
        <v>0</v>
      </c>
      <c r="AB3832" s="44" t="b">
        <f>OR(MONTH(Taulukko1[[#This Row],[Loppu PVM]])&lt;=5,AND(MONTH(Taulukko1[[#This Row],[Loppu PVM]] )=6,DAY(Taulukko1[[#This Row],[Loppu PVM]])&lt;20))</f>
        <v>1</v>
      </c>
      <c r="AC3832" s="90" t="b">
        <f>OR(MONTH(Taulukko1[[#This Row],[Alku PVM]] )&lt;=3,AND(MONTH(Taulukko1[[#This Row],[Alku PVM]] )=3))</f>
        <v>0</v>
      </c>
      <c r="AD3832" s="44" t="b">
        <f>OR(MONTH(Taulukko1[[#This Row],[Loppu PVM]] )&lt;=3,AND(MONTH(Taulukko1[[#This Row],[Loppu PVM]] )=3))</f>
        <v>1</v>
      </c>
      <c r="AE3832" s="44" t="b">
        <f>OR(MONTH(Taulukko1[[#This Row],[Alku PVM]] )&lt;=9,AND(MONTH(Taulukko1[[#This Row],[Alku PVM]] )=9))</f>
        <v>0</v>
      </c>
      <c r="AF3832" s="44" t="b">
        <f>OR(MONTH(Taulukko1[[#This Row],[Loppu PVM]])&lt;=9,AND(MONTH(Taulukko1[[#This Row],[Loppu PVM]] )=9))</f>
        <v>1</v>
      </c>
      <c r="AG3832" s="44" t="b">
        <f>OR(MONTH(Taulukko1[[#This Row],[Alku PVM]] )&lt;=6,AND(MONTH(Taulukko1[[#This Row],[Alku PVM]] )=6))</f>
        <v>0</v>
      </c>
      <c r="AH3832" s="44" t="b">
        <f>OR(MONTH(Taulukko1[[#This Row],[Loppu PVM]])&lt;=6,AND(MONTH(Taulukko1[[#This Row],[Loppu PVM]] )=6))</f>
        <v>1</v>
      </c>
    </row>
    <row r="3833" spans="1:34">
      <c r="A3833" s="25" t="s">
        <v>541</v>
      </c>
      <c r="B3833" s="26">
        <v>42669</v>
      </c>
      <c r="C3833" s="25" t="s">
        <v>5483</v>
      </c>
      <c r="D3833" s="35"/>
      <c r="E3833" s="27"/>
      <c r="F3833" s="26">
        <v>42716</v>
      </c>
      <c r="G3833" s="33">
        <v>0</v>
      </c>
      <c r="H3833" s="27">
        <v>51</v>
      </c>
      <c r="I3833" s="126">
        <f>INDEX('TOL2008'!B:B,MATCH(A3833,'TOL2008'!A:A,0))</f>
        <v>10710</v>
      </c>
      <c r="J3833" s="133" t="str">
        <f>INDEX(Pääluokka!$H$2:$H$100,MATCH(VALUE(LEFT(Taulukko1[[#This Row],[TOL2008]],2)),Pääluokka!$G$2:$G$100,0))</f>
        <v>Teollisuus</v>
      </c>
      <c r="K3833" s="133" t="str">
        <f>INDEX(Pääluokka!$I$2:$I$100,MATCH(VALUE(LEFT(Taulukko1[[#This Row],[TOL2008]],2)),Pääluokka!$G$2:$G$100,0))</f>
        <v>Teollisuus (C-E)</v>
      </c>
      <c r="L3833" s="41">
        <f t="shared" si="628"/>
        <v>47</v>
      </c>
      <c r="M3833" s="43">
        <f t="shared" si="629"/>
        <v>42669</v>
      </c>
      <c r="N3833" s="43">
        <f t="shared" si="630"/>
        <v>42716</v>
      </c>
      <c r="O3833" s="43">
        <f t="shared" si="653"/>
        <v>42644</v>
      </c>
      <c r="P3833" s="43">
        <f t="shared" si="653"/>
        <v>42705</v>
      </c>
      <c r="Q3833" s="89">
        <f t="shared" si="633"/>
        <v>2016</v>
      </c>
      <c r="R3833" s="89">
        <f t="shared" si="634"/>
        <v>2016</v>
      </c>
      <c r="S3833" s="43" t="str">
        <f>YEAR(Taulukko1[[#This Row],[Alku KK]])&amp;"Q"&amp;ROUNDDOWN((MONTH(Taulukko1[[#This Row],[Alku KK]])-1)/3+1,0)</f>
        <v>2016Q4</v>
      </c>
      <c r="T3833" s="43" t="str">
        <f>YEAR(Taulukko1[[#This Row],[Loppu KK]])&amp;"Q"&amp;ROUNDDOWN((MONTH(Taulukko1[[#This Row],[Loppu KK]])-1)/3+1,0)</f>
        <v>2016Q4</v>
      </c>
      <c r="U3833" s="81">
        <f>IF(COUNT(Taulukko1[[#This Row],[Neuvottelujen alaiset ]])=1,Taulukko1[[#This Row],[Neuvottelujen alaiset ]],Taulukko1[[#This Row],[Vähennystarve]])</f>
        <v>51</v>
      </c>
      <c r="V3833" s="44" t="str">
        <f t="shared" si="654"/>
        <v>NA</v>
      </c>
      <c r="W3833" s="44">
        <f t="shared" si="655"/>
        <v>0</v>
      </c>
      <c r="X3833" s="44" t="str">
        <f t="shared" si="656"/>
        <v>NA</v>
      </c>
      <c r="Y3833" s="44" t="b">
        <f>AND(MONTH(Taulukko1[[#This Row],[Alku PVM]] )=6,DAY(Taulukko1[[#This Row],[Alku PVM]] )&gt;19)</f>
        <v>0</v>
      </c>
      <c r="Z3833" s="44" t="b">
        <f>AND(MONTH(Taulukko1[[#This Row],[Loppu PVM]] )=6,DAY(Taulukko1[[#This Row],[Loppu PVM]] )&gt;19)</f>
        <v>0</v>
      </c>
      <c r="AA3833" s="44" t="b">
        <f>OR(MONTH(Taulukko1[[#This Row],[Alku PVM]] )&lt;=5,AND(MONTH(Taulukko1[[#This Row],[Alku PVM]] )=6,DAY(Taulukko1[[#This Row],[Alku PVM]] )&lt;20))</f>
        <v>0</v>
      </c>
      <c r="AB3833" s="44" t="b">
        <f>OR(MONTH(Taulukko1[[#This Row],[Loppu PVM]])&lt;=5,AND(MONTH(Taulukko1[[#This Row],[Loppu PVM]] )=6,DAY(Taulukko1[[#This Row],[Loppu PVM]])&lt;20))</f>
        <v>0</v>
      </c>
      <c r="AC3833" s="90" t="b">
        <f>OR(MONTH(Taulukko1[[#This Row],[Alku PVM]] )&lt;=3,AND(MONTH(Taulukko1[[#This Row],[Alku PVM]] )=3))</f>
        <v>0</v>
      </c>
      <c r="AD3833" s="44" t="b">
        <f>OR(MONTH(Taulukko1[[#This Row],[Loppu PVM]] )&lt;=3,AND(MONTH(Taulukko1[[#This Row],[Loppu PVM]] )=3))</f>
        <v>0</v>
      </c>
      <c r="AE3833" s="44" t="b">
        <f>OR(MONTH(Taulukko1[[#This Row],[Alku PVM]] )&lt;=9,AND(MONTH(Taulukko1[[#This Row],[Alku PVM]] )=9))</f>
        <v>0</v>
      </c>
      <c r="AF3833" s="44" t="b">
        <f>OR(MONTH(Taulukko1[[#This Row],[Loppu PVM]])&lt;=9,AND(MONTH(Taulukko1[[#This Row],[Loppu PVM]] )=9))</f>
        <v>0</v>
      </c>
      <c r="AG3833" s="44" t="b">
        <f>OR(MONTH(Taulukko1[[#This Row],[Alku PVM]] )&lt;=6,AND(MONTH(Taulukko1[[#This Row],[Alku PVM]] )=6))</f>
        <v>0</v>
      </c>
      <c r="AH3833" s="44" t="b">
        <f>OR(MONTH(Taulukko1[[#This Row],[Loppu PVM]])&lt;=6,AND(MONTH(Taulukko1[[#This Row],[Loppu PVM]] )=6))</f>
        <v>0</v>
      </c>
    </row>
    <row r="3834" spans="1:34">
      <c r="A3834" s="82" t="s">
        <v>5368</v>
      </c>
      <c r="B3834" s="83">
        <v>42662</v>
      </c>
      <c r="C3834" s="82" t="s">
        <v>5485</v>
      </c>
      <c r="D3834" s="84"/>
      <c r="E3834" s="85">
        <v>60</v>
      </c>
      <c r="F3834" s="83">
        <v>42669</v>
      </c>
      <c r="G3834" s="86">
        <v>23</v>
      </c>
      <c r="H3834" s="85">
        <v>150</v>
      </c>
      <c r="I3834" s="130">
        <f>INDEX('TOL2008'!B:B,MATCH(A2827,'TOL2008'!A:A,0))</f>
        <v>46901</v>
      </c>
      <c r="J3834" s="131" t="str">
        <f>INDEX(Pääluokka!$H$2:$H$100,MATCH(VALUE(LEFT(Taulukko1[[#This Row],[TOL2008]],2)),Pääluokka!$G$2:$G$100,0))</f>
        <v>Tukku- ja vähittäiskauppa; moottoriajoneuvojen ja moottoripyörien korjaus</v>
      </c>
      <c r="K3834" s="131" t="str">
        <f>INDEX(Pääluokka!$I$2:$I$100,MATCH(VALUE(LEFT(Taulukko1[[#This Row],[TOL2008]],2)),Pääluokka!$G$2:$G$100,0))</f>
        <v>Palvelualat (G-N, R, S)</v>
      </c>
      <c r="L3834" s="87">
        <f t="shared" si="628"/>
        <v>7</v>
      </c>
      <c r="M3834" s="88">
        <f t="shared" si="629"/>
        <v>42662</v>
      </c>
      <c r="N3834" s="88">
        <f t="shared" si="630"/>
        <v>42669</v>
      </c>
      <c r="O3834" s="88">
        <f t="shared" si="653"/>
        <v>42644</v>
      </c>
      <c r="P3834" s="88">
        <f t="shared" si="653"/>
        <v>42644</v>
      </c>
      <c r="Q3834" s="89">
        <f t="shared" si="633"/>
        <v>2016</v>
      </c>
      <c r="R3834" s="89">
        <f t="shared" si="634"/>
        <v>2016</v>
      </c>
      <c r="S3834" s="88" t="str">
        <f>YEAR(Taulukko1[[#This Row],[Alku KK]])&amp;"Q"&amp;ROUNDDOWN((MONTH(Taulukko1[[#This Row],[Alku KK]])-1)/3+1,0)</f>
        <v>2016Q4</v>
      </c>
      <c r="T3834" s="88" t="str">
        <f>YEAR(Taulukko1[[#This Row],[Loppu KK]])&amp;"Q"&amp;ROUNDDOWN((MONTH(Taulukko1[[#This Row],[Loppu KK]])-1)/3+1,0)</f>
        <v>2016Q4</v>
      </c>
      <c r="U3834" s="89">
        <f>IF(COUNT(Taulukko1[[#This Row],[Neuvottelujen alaiset ]])=1,Taulukko1[[#This Row],[Neuvottelujen alaiset ]],Taulukko1[[#This Row],[Vähennystarve]])</f>
        <v>150</v>
      </c>
      <c r="V3834" s="90">
        <f t="shared" si="654"/>
        <v>0.4</v>
      </c>
      <c r="W3834" s="90">
        <f t="shared" si="655"/>
        <v>0.15333333333333332</v>
      </c>
      <c r="X3834" s="90">
        <f t="shared" si="656"/>
        <v>0.38333333333333336</v>
      </c>
      <c r="Y3834" s="90" t="b">
        <f>AND(MONTH(Taulukko1[[#This Row],[Alku PVM]] )=6,DAY(Taulukko1[[#This Row],[Alku PVM]] )&gt;19)</f>
        <v>0</v>
      </c>
      <c r="Z3834" s="90" t="b">
        <f>AND(MONTH(Taulukko1[[#This Row],[Loppu PVM]] )=6,DAY(Taulukko1[[#This Row],[Loppu PVM]] )&gt;19)</f>
        <v>0</v>
      </c>
      <c r="AA3834" s="90" t="b">
        <f>OR(MONTH(Taulukko1[[#This Row],[Alku PVM]] )&lt;=5,AND(MONTH(Taulukko1[[#This Row],[Alku PVM]] )=6,DAY(Taulukko1[[#This Row],[Alku PVM]] )&lt;20))</f>
        <v>0</v>
      </c>
      <c r="AB3834" s="90" t="b">
        <f>OR(MONTH(Taulukko1[[#This Row],[Loppu PVM]])&lt;=5,AND(MONTH(Taulukko1[[#This Row],[Loppu PVM]] )=6,DAY(Taulukko1[[#This Row],[Loppu PVM]])&lt;20))</f>
        <v>0</v>
      </c>
      <c r="AC3834" s="90" t="b">
        <f>OR(MONTH(Taulukko1[[#This Row],[Alku PVM]] )&lt;=3,AND(MONTH(Taulukko1[[#This Row],[Alku PVM]] )=3))</f>
        <v>0</v>
      </c>
      <c r="AD3834" s="90" t="b">
        <f>OR(MONTH(Taulukko1[[#This Row],[Loppu PVM]] )&lt;=3,AND(MONTH(Taulukko1[[#This Row],[Loppu PVM]] )=3))</f>
        <v>0</v>
      </c>
      <c r="AE3834" s="90" t="b">
        <f>OR(MONTH(Taulukko1[[#This Row],[Alku PVM]] )&lt;=9,AND(MONTH(Taulukko1[[#This Row],[Alku PVM]] )=9))</f>
        <v>0</v>
      </c>
      <c r="AF3834" s="90" t="b">
        <f>OR(MONTH(Taulukko1[[#This Row],[Loppu PVM]])&lt;=9,AND(MONTH(Taulukko1[[#This Row],[Loppu PVM]] )=9))</f>
        <v>0</v>
      </c>
      <c r="AG3834" s="90" t="b">
        <f>OR(MONTH(Taulukko1[[#This Row],[Alku PVM]] )&lt;=6,AND(MONTH(Taulukko1[[#This Row],[Alku PVM]] )=6))</f>
        <v>0</v>
      </c>
      <c r="AH3834" s="90" t="b">
        <f>OR(MONTH(Taulukko1[[#This Row],[Loppu PVM]])&lt;=6,AND(MONTH(Taulukko1[[#This Row],[Loppu PVM]] )=6))</f>
        <v>0</v>
      </c>
    </row>
    <row r="3835" spans="1:34">
      <c r="A3835" s="82" t="s">
        <v>5486</v>
      </c>
      <c r="B3835" s="83">
        <v>42662</v>
      </c>
      <c r="C3835" s="82" t="s">
        <v>5487</v>
      </c>
      <c r="D3835" s="84"/>
      <c r="E3835" s="85">
        <v>40</v>
      </c>
      <c r="F3835" s="83">
        <v>42716</v>
      </c>
      <c r="G3835" s="86">
        <v>30</v>
      </c>
      <c r="H3835" s="85">
        <v>40</v>
      </c>
      <c r="I3835" s="130">
        <f>INDEX('TOL2008'!B:B,MATCH(A2064,'TOL2008'!A:A,0))</f>
        <v>65121</v>
      </c>
      <c r="J3835" s="131" t="str">
        <f>INDEX(Pääluokka!$H$2:$H$100,MATCH(VALUE(LEFT(Taulukko1[[#This Row],[TOL2008]],2)),Pääluokka!$G$2:$G$100,0))</f>
        <v>Rahoitus- ja vakuutustoiminta</v>
      </c>
      <c r="K3835" s="131" t="str">
        <f>INDEX(Pääluokka!$I$2:$I$100,MATCH(VALUE(LEFT(Taulukko1[[#This Row],[TOL2008]],2)),Pääluokka!$G$2:$G$100,0))</f>
        <v>Palvelualat (G-N, R, S)</v>
      </c>
      <c r="L3835" s="87">
        <f t="shared" si="628"/>
        <v>54</v>
      </c>
      <c r="M3835" s="88">
        <f t="shared" si="629"/>
        <v>42662</v>
      </c>
      <c r="N3835" s="88">
        <f t="shared" si="630"/>
        <v>42716</v>
      </c>
      <c r="O3835" s="88">
        <f t="shared" si="653"/>
        <v>42644</v>
      </c>
      <c r="P3835" s="88">
        <f t="shared" si="653"/>
        <v>42705</v>
      </c>
      <c r="Q3835" s="89">
        <f t="shared" si="633"/>
        <v>2016</v>
      </c>
      <c r="R3835" s="89">
        <f t="shared" si="634"/>
        <v>2016</v>
      </c>
      <c r="S3835" s="88" t="str">
        <f>YEAR(Taulukko1[[#This Row],[Alku KK]])&amp;"Q"&amp;ROUNDDOWN((MONTH(Taulukko1[[#This Row],[Alku KK]])-1)/3+1,0)</f>
        <v>2016Q4</v>
      </c>
      <c r="T3835" s="88" t="str">
        <f>YEAR(Taulukko1[[#This Row],[Loppu KK]])&amp;"Q"&amp;ROUNDDOWN((MONTH(Taulukko1[[#This Row],[Loppu KK]])-1)/3+1,0)</f>
        <v>2016Q4</v>
      </c>
      <c r="U3835" s="89">
        <f>IF(COUNT(Taulukko1[[#This Row],[Neuvottelujen alaiset ]])=1,Taulukko1[[#This Row],[Neuvottelujen alaiset ]],Taulukko1[[#This Row],[Vähennystarve]])</f>
        <v>40</v>
      </c>
      <c r="V3835" s="90">
        <f t="shared" si="654"/>
        <v>1</v>
      </c>
      <c r="W3835" s="90">
        <f t="shared" si="655"/>
        <v>0.75</v>
      </c>
      <c r="X3835" s="90">
        <f t="shared" si="656"/>
        <v>0.75</v>
      </c>
      <c r="Y3835" s="90" t="b">
        <f>AND(MONTH(Taulukko1[[#This Row],[Alku PVM]] )=6,DAY(Taulukko1[[#This Row],[Alku PVM]] )&gt;19)</f>
        <v>0</v>
      </c>
      <c r="Z3835" s="90" t="b">
        <f>AND(MONTH(Taulukko1[[#This Row],[Loppu PVM]] )=6,DAY(Taulukko1[[#This Row],[Loppu PVM]] )&gt;19)</f>
        <v>0</v>
      </c>
      <c r="AA3835" s="90" t="b">
        <f>OR(MONTH(Taulukko1[[#This Row],[Alku PVM]] )&lt;=5,AND(MONTH(Taulukko1[[#This Row],[Alku PVM]] )=6,DAY(Taulukko1[[#This Row],[Alku PVM]] )&lt;20))</f>
        <v>0</v>
      </c>
      <c r="AB3835" s="90" t="b">
        <f>OR(MONTH(Taulukko1[[#This Row],[Loppu PVM]])&lt;=5,AND(MONTH(Taulukko1[[#This Row],[Loppu PVM]] )=6,DAY(Taulukko1[[#This Row],[Loppu PVM]])&lt;20))</f>
        <v>0</v>
      </c>
      <c r="AC3835" s="90" t="b">
        <f>OR(MONTH(Taulukko1[[#This Row],[Alku PVM]] )&lt;=3,AND(MONTH(Taulukko1[[#This Row],[Alku PVM]] )=3))</f>
        <v>0</v>
      </c>
      <c r="AD3835" s="90" t="b">
        <f>OR(MONTH(Taulukko1[[#This Row],[Loppu PVM]] )&lt;=3,AND(MONTH(Taulukko1[[#This Row],[Loppu PVM]] )=3))</f>
        <v>0</v>
      </c>
      <c r="AE3835" s="90" t="b">
        <f>OR(MONTH(Taulukko1[[#This Row],[Alku PVM]] )&lt;=9,AND(MONTH(Taulukko1[[#This Row],[Alku PVM]] )=9))</f>
        <v>0</v>
      </c>
      <c r="AF3835" s="90" t="b">
        <f>OR(MONTH(Taulukko1[[#This Row],[Loppu PVM]])&lt;=9,AND(MONTH(Taulukko1[[#This Row],[Loppu PVM]] )=9))</f>
        <v>0</v>
      </c>
      <c r="AG3835" s="90" t="b">
        <f>OR(MONTH(Taulukko1[[#This Row],[Alku PVM]] )&lt;=6,AND(MONTH(Taulukko1[[#This Row],[Alku PVM]] )=6))</f>
        <v>0</v>
      </c>
      <c r="AH3835" s="90" t="b">
        <f>OR(MONTH(Taulukko1[[#This Row],[Loppu PVM]])&lt;=6,AND(MONTH(Taulukko1[[#This Row],[Loppu PVM]] )=6))</f>
        <v>0</v>
      </c>
    </row>
    <row r="3836" spans="1:34">
      <c r="A3836" s="25" t="s">
        <v>391</v>
      </c>
      <c r="B3836" s="26">
        <v>42664</v>
      </c>
      <c r="C3836" s="25" t="s">
        <v>5488</v>
      </c>
      <c r="D3836" s="35"/>
      <c r="E3836" s="27">
        <v>60</v>
      </c>
      <c r="F3836" s="26"/>
      <c r="G3836" s="33"/>
      <c r="H3836" s="27">
        <v>1200</v>
      </c>
      <c r="I3836" s="126">
        <f>INDEX('TOL2008'!B:B,MATCH(A3836,'TOL2008'!A:A,0))</f>
        <v>38110</v>
      </c>
      <c r="J3836" s="133" t="str">
        <f>INDEX(Pääluokka!$H$2:$H$100,MATCH(VALUE(LEFT(Taulukko1[[#This Row],[TOL2008]],2)),Pääluokka!$G$2:$G$100,0))</f>
        <v>Vesihuolto, viemäri- ja jätevesihuolto, jätehuolto ja muu ympäristön puhtaanapito</v>
      </c>
      <c r="K3836" s="133" t="str">
        <f>INDEX(Pääluokka!$I$2:$I$100,MATCH(VALUE(LEFT(Taulukko1[[#This Row],[TOL2008]],2)),Pääluokka!$G$2:$G$100,0))</f>
        <v>Teollisuus (C-E)</v>
      </c>
      <c r="L3836" s="41" t="str">
        <f t="shared" si="628"/>
        <v>NA</v>
      </c>
      <c r="M3836" s="43">
        <f t="shared" si="629"/>
        <v>42664</v>
      </c>
      <c r="N3836" s="43">
        <f t="shared" si="630"/>
        <v>42715</v>
      </c>
      <c r="O3836" s="43">
        <f t="shared" si="653"/>
        <v>42644</v>
      </c>
      <c r="P3836" s="43">
        <f t="shared" si="653"/>
        <v>42705</v>
      </c>
      <c r="Q3836" s="89">
        <f t="shared" si="633"/>
        <v>2016</v>
      </c>
      <c r="R3836" s="89">
        <f t="shared" si="634"/>
        <v>2016</v>
      </c>
      <c r="S3836" s="43" t="str">
        <f>YEAR(Taulukko1[[#This Row],[Alku KK]])&amp;"Q"&amp;ROUNDDOWN((MONTH(Taulukko1[[#This Row],[Alku KK]])-1)/3+1,0)</f>
        <v>2016Q4</v>
      </c>
      <c r="T3836" s="43" t="str">
        <f>YEAR(Taulukko1[[#This Row],[Loppu KK]])&amp;"Q"&amp;ROUNDDOWN((MONTH(Taulukko1[[#This Row],[Loppu KK]])-1)/3+1,0)</f>
        <v>2016Q4</v>
      </c>
      <c r="U3836" s="81">
        <f>IF(COUNT(Taulukko1[[#This Row],[Neuvottelujen alaiset ]])=1,Taulukko1[[#This Row],[Neuvottelujen alaiset ]],Taulukko1[[#This Row],[Vähennystarve]])</f>
        <v>1200</v>
      </c>
      <c r="V3836" s="44">
        <f t="shared" si="654"/>
        <v>0.05</v>
      </c>
      <c r="W3836" s="44" t="str">
        <f t="shared" si="655"/>
        <v>NA</v>
      </c>
      <c r="X3836" s="44" t="str">
        <f t="shared" si="656"/>
        <v>NA</v>
      </c>
      <c r="Y3836" s="44" t="b">
        <f>AND(MONTH(Taulukko1[[#This Row],[Alku PVM]] )=6,DAY(Taulukko1[[#This Row],[Alku PVM]] )&gt;19)</f>
        <v>0</v>
      </c>
      <c r="Z3836" s="44" t="b">
        <f>AND(MONTH(Taulukko1[[#This Row],[Loppu PVM]] )=6,DAY(Taulukko1[[#This Row],[Loppu PVM]] )&gt;19)</f>
        <v>0</v>
      </c>
      <c r="AA3836" s="44" t="b">
        <f>OR(MONTH(Taulukko1[[#This Row],[Alku PVM]] )&lt;=5,AND(MONTH(Taulukko1[[#This Row],[Alku PVM]] )=6,DAY(Taulukko1[[#This Row],[Alku PVM]] )&lt;20))</f>
        <v>0</v>
      </c>
      <c r="AB3836" s="44" t="b">
        <f>OR(MONTH(Taulukko1[[#This Row],[Loppu PVM]])&lt;=5,AND(MONTH(Taulukko1[[#This Row],[Loppu PVM]] )=6,DAY(Taulukko1[[#This Row],[Loppu PVM]])&lt;20))</f>
        <v>0</v>
      </c>
      <c r="AC3836" s="90" t="b">
        <f>OR(MONTH(Taulukko1[[#This Row],[Alku PVM]] )&lt;=3,AND(MONTH(Taulukko1[[#This Row],[Alku PVM]] )=3))</f>
        <v>0</v>
      </c>
      <c r="AD3836" s="44" t="b">
        <f>OR(MONTH(Taulukko1[[#This Row],[Loppu PVM]] )&lt;=3,AND(MONTH(Taulukko1[[#This Row],[Loppu PVM]] )=3))</f>
        <v>0</v>
      </c>
      <c r="AE3836" s="44" t="b">
        <f>OR(MONTH(Taulukko1[[#This Row],[Alku PVM]] )&lt;=9,AND(MONTH(Taulukko1[[#This Row],[Alku PVM]] )=9))</f>
        <v>0</v>
      </c>
      <c r="AF3836" s="44" t="b">
        <f>OR(MONTH(Taulukko1[[#This Row],[Loppu PVM]])&lt;=9,AND(MONTH(Taulukko1[[#This Row],[Loppu PVM]] )=9))</f>
        <v>0</v>
      </c>
      <c r="AG3836" s="44" t="b">
        <f>OR(MONTH(Taulukko1[[#This Row],[Alku PVM]] )&lt;=6,AND(MONTH(Taulukko1[[#This Row],[Alku PVM]] )=6))</f>
        <v>0</v>
      </c>
      <c r="AH3836" s="44" t="b">
        <f>OR(MONTH(Taulukko1[[#This Row],[Loppu PVM]])&lt;=6,AND(MONTH(Taulukko1[[#This Row],[Loppu PVM]] )=6))</f>
        <v>0</v>
      </c>
    </row>
    <row r="3837" spans="1:34">
      <c r="A3837" s="82" t="s">
        <v>3</v>
      </c>
      <c r="B3837" s="83">
        <v>42675</v>
      </c>
      <c r="C3837" s="82" t="s">
        <v>5584</v>
      </c>
      <c r="D3837" s="84"/>
      <c r="E3837" s="85">
        <v>145</v>
      </c>
      <c r="F3837" s="83">
        <v>42760</v>
      </c>
      <c r="G3837" s="86">
        <v>63</v>
      </c>
      <c r="H3837" s="85">
        <v>466</v>
      </c>
      <c r="I3837" s="130">
        <f>INDEX('TOL2008'!B:B,MATCH(A3837,'TOL2008'!A:A,0))</f>
        <v>60201</v>
      </c>
      <c r="J3837" s="131" t="str">
        <f>INDEX(Pääluokka!$H$2:$H$100,MATCH(VALUE(LEFT(Taulukko1[[#This Row],[TOL2008]],2)),Pääluokka!$G$2:$G$100,0))</f>
        <v>Informaatio ja viestintä</v>
      </c>
      <c r="K3837" s="131" t="str">
        <f>INDEX(Pääluokka!$I$2:$I$100,MATCH(VALUE(LEFT(Taulukko1[[#This Row],[TOL2008]],2)),Pääluokka!$G$2:$G$100,0))</f>
        <v>Palvelualat (G-N, R, S)</v>
      </c>
      <c r="L3837" s="87">
        <f t="shared" si="628"/>
        <v>85</v>
      </c>
      <c r="M3837" s="88">
        <f t="shared" si="629"/>
        <v>42675</v>
      </c>
      <c r="N3837" s="88">
        <f t="shared" si="630"/>
        <v>42760</v>
      </c>
      <c r="O3837" s="88">
        <f t="shared" ref="O3837:O3849" si="657">IFERROR(DATE(YEAR(M3837),MONTH(M3837),1),"NA")</f>
        <v>42675</v>
      </c>
      <c r="P3837" s="88">
        <f t="shared" ref="P3837:P3849" si="658">IFERROR(DATE(YEAR(N3837),MONTH(N3837),1),"NA")</f>
        <v>42736</v>
      </c>
      <c r="Q3837" s="89">
        <f t="shared" si="633"/>
        <v>2016</v>
      </c>
      <c r="R3837" s="89">
        <f t="shared" si="634"/>
        <v>2017</v>
      </c>
      <c r="S3837" s="88" t="str">
        <f>YEAR(Taulukko1[[#This Row],[Alku KK]])&amp;"Q"&amp;ROUNDDOWN((MONTH(Taulukko1[[#This Row],[Alku KK]])-1)/3+1,0)</f>
        <v>2016Q4</v>
      </c>
      <c r="T3837" s="88" t="str">
        <f>YEAR(Taulukko1[[#This Row],[Loppu KK]])&amp;"Q"&amp;ROUNDDOWN((MONTH(Taulukko1[[#This Row],[Loppu KK]])-1)/3+1,0)</f>
        <v>2017Q1</v>
      </c>
      <c r="U3837" s="89">
        <f>IF(COUNT(Taulukko1[[#This Row],[Neuvottelujen alaiset ]])=1,Taulukko1[[#This Row],[Neuvottelujen alaiset ]],Taulukko1[[#This Row],[Vähennystarve]])</f>
        <v>466</v>
      </c>
      <c r="V3837" s="90">
        <f t="shared" ref="V3837:V3849" si="659">IF(AND(ISNUMBER(E3837),ISNUMBER(H3837)),E3837/H3837,"NA")</f>
        <v>0.31115879828326182</v>
      </c>
      <c r="W3837" s="90">
        <f t="shared" ref="W3837:W3849" si="660">IF(AND(ISNUMBER(G3837),ISNUMBER(H3837)),G3837/H3837,"NA")</f>
        <v>0.13519313304721031</v>
      </c>
      <c r="X3837" s="90">
        <f t="shared" ref="X3837:X3849" si="661">IF(AND(ISNUMBER(G3837),ISNUMBER(E3837)),G3837/E3837,"NA")</f>
        <v>0.43448275862068964</v>
      </c>
      <c r="Y3837" s="90" t="b">
        <f>AND(MONTH(Taulukko1[[#This Row],[Alku PVM]] )=6,DAY(Taulukko1[[#This Row],[Alku PVM]] )&gt;19)</f>
        <v>0</v>
      </c>
      <c r="Z3837" s="90" t="b">
        <f>AND(MONTH(Taulukko1[[#This Row],[Loppu PVM]] )=6,DAY(Taulukko1[[#This Row],[Loppu PVM]] )&gt;19)</f>
        <v>0</v>
      </c>
      <c r="AA3837" s="90" t="b">
        <f>OR(MONTH(Taulukko1[[#This Row],[Alku PVM]] )&lt;=5,AND(MONTH(Taulukko1[[#This Row],[Alku PVM]] )=6,DAY(Taulukko1[[#This Row],[Alku PVM]] )&lt;20))</f>
        <v>0</v>
      </c>
      <c r="AB3837" s="90" t="b">
        <f>OR(MONTH(Taulukko1[[#This Row],[Loppu PVM]])&lt;=5,AND(MONTH(Taulukko1[[#This Row],[Loppu PVM]] )=6,DAY(Taulukko1[[#This Row],[Loppu PVM]])&lt;20))</f>
        <v>1</v>
      </c>
      <c r="AC3837" s="90" t="b">
        <f>OR(MONTH(Taulukko1[[#This Row],[Alku PVM]] )&lt;=3,AND(MONTH(Taulukko1[[#This Row],[Alku PVM]] )=3))</f>
        <v>0</v>
      </c>
      <c r="AD3837" s="90" t="b">
        <f>OR(MONTH(Taulukko1[[#This Row],[Loppu PVM]] )&lt;=3,AND(MONTH(Taulukko1[[#This Row],[Loppu PVM]] )=3))</f>
        <v>1</v>
      </c>
      <c r="AE3837" s="90" t="b">
        <f>OR(MONTH(Taulukko1[[#This Row],[Alku PVM]] )&lt;=9,AND(MONTH(Taulukko1[[#This Row],[Alku PVM]] )=9))</f>
        <v>0</v>
      </c>
      <c r="AF3837" s="90" t="b">
        <f>OR(MONTH(Taulukko1[[#This Row],[Loppu PVM]])&lt;=9,AND(MONTH(Taulukko1[[#This Row],[Loppu PVM]] )=9))</f>
        <v>1</v>
      </c>
      <c r="AG3837" s="90" t="b">
        <f>OR(MONTH(Taulukko1[[#This Row],[Alku PVM]] )&lt;=6,AND(MONTH(Taulukko1[[#This Row],[Alku PVM]] )=6))</f>
        <v>0</v>
      </c>
      <c r="AH3837" s="90" t="b">
        <f>OR(MONTH(Taulukko1[[#This Row],[Loppu PVM]])&lt;=6,AND(MONTH(Taulukko1[[#This Row],[Loppu PVM]] )=6))</f>
        <v>1</v>
      </c>
    </row>
    <row r="3838" spans="1:34">
      <c r="A3838" s="82" t="s">
        <v>327</v>
      </c>
      <c r="B3838" s="83">
        <v>42663</v>
      </c>
      <c r="C3838" s="82" t="s">
        <v>5489</v>
      </c>
      <c r="D3838" s="84"/>
      <c r="E3838" s="85">
        <v>9</v>
      </c>
      <c r="F3838" s="83">
        <v>42690</v>
      </c>
      <c r="G3838" s="86">
        <v>9</v>
      </c>
      <c r="H3838" s="85">
        <v>87</v>
      </c>
      <c r="I3838" s="130">
        <f>INDEX('TOL2008'!B:B,MATCH(A3838,'TOL2008'!A:A,0))</f>
        <v>60201</v>
      </c>
      <c r="J3838" s="131" t="str">
        <f>INDEX(Pääluokka!$H$2:$H$100,MATCH(VALUE(LEFT(Taulukko1[[#This Row],[TOL2008]],2)),Pääluokka!$G$2:$G$100,0))</f>
        <v>Informaatio ja viestintä</v>
      </c>
      <c r="K3838" s="131" t="str">
        <f>INDEX(Pääluokka!$I$2:$I$100,MATCH(VALUE(LEFT(Taulukko1[[#This Row],[TOL2008]],2)),Pääluokka!$G$2:$G$100,0))</f>
        <v>Palvelualat (G-N, R, S)</v>
      </c>
      <c r="L3838" s="87">
        <f t="shared" si="628"/>
        <v>27</v>
      </c>
      <c r="M3838" s="88">
        <f t="shared" si="629"/>
        <v>42663</v>
      </c>
      <c r="N3838" s="88">
        <f t="shared" si="630"/>
        <v>42690</v>
      </c>
      <c r="O3838" s="88">
        <f t="shared" si="657"/>
        <v>42644</v>
      </c>
      <c r="P3838" s="88">
        <f t="shared" si="658"/>
        <v>42675</v>
      </c>
      <c r="Q3838" s="89">
        <f t="shared" si="633"/>
        <v>2016</v>
      </c>
      <c r="R3838" s="89">
        <f t="shared" si="634"/>
        <v>2016</v>
      </c>
      <c r="S3838" s="88" t="str">
        <f>YEAR(Taulukko1[[#This Row],[Alku KK]])&amp;"Q"&amp;ROUNDDOWN((MONTH(Taulukko1[[#This Row],[Alku KK]])-1)/3+1,0)</f>
        <v>2016Q4</v>
      </c>
      <c r="T3838" s="88" t="str">
        <f>YEAR(Taulukko1[[#This Row],[Loppu KK]])&amp;"Q"&amp;ROUNDDOWN((MONTH(Taulukko1[[#This Row],[Loppu KK]])-1)/3+1,0)</f>
        <v>2016Q4</v>
      </c>
      <c r="U3838" s="89">
        <f>IF(COUNT(Taulukko1[[#This Row],[Neuvottelujen alaiset ]])=1,Taulukko1[[#This Row],[Neuvottelujen alaiset ]],Taulukko1[[#This Row],[Vähennystarve]])</f>
        <v>87</v>
      </c>
      <c r="V3838" s="90">
        <f t="shared" si="659"/>
        <v>0.10344827586206896</v>
      </c>
      <c r="W3838" s="90">
        <f t="shared" si="660"/>
        <v>0.10344827586206896</v>
      </c>
      <c r="X3838" s="90">
        <f t="shared" si="661"/>
        <v>1</v>
      </c>
      <c r="Y3838" s="90" t="b">
        <f>AND(MONTH(Taulukko1[[#This Row],[Alku PVM]] )=6,DAY(Taulukko1[[#This Row],[Alku PVM]] )&gt;19)</f>
        <v>0</v>
      </c>
      <c r="Z3838" s="90" t="b">
        <f>AND(MONTH(Taulukko1[[#This Row],[Loppu PVM]] )=6,DAY(Taulukko1[[#This Row],[Loppu PVM]] )&gt;19)</f>
        <v>0</v>
      </c>
      <c r="AA3838" s="90" t="b">
        <f>OR(MONTH(Taulukko1[[#This Row],[Alku PVM]] )&lt;=5,AND(MONTH(Taulukko1[[#This Row],[Alku PVM]] )=6,DAY(Taulukko1[[#This Row],[Alku PVM]] )&lt;20))</f>
        <v>0</v>
      </c>
      <c r="AB3838" s="90" t="b">
        <f>OR(MONTH(Taulukko1[[#This Row],[Loppu PVM]])&lt;=5,AND(MONTH(Taulukko1[[#This Row],[Loppu PVM]] )=6,DAY(Taulukko1[[#This Row],[Loppu PVM]])&lt;20))</f>
        <v>0</v>
      </c>
      <c r="AC3838" s="90" t="b">
        <f>OR(MONTH(Taulukko1[[#This Row],[Alku PVM]] )&lt;=3,AND(MONTH(Taulukko1[[#This Row],[Alku PVM]] )=3))</f>
        <v>0</v>
      </c>
      <c r="AD3838" s="90" t="b">
        <f>OR(MONTH(Taulukko1[[#This Row],[Loppu PVM]] )&lt;=3,AND(MONTH(Taulukko1[[#This Row],[Loppu PVM]] )=3))</f>
        <v>0</v>
      </c>
      <c r="AE3838" s="90" t="b">
        <f>OR(MONTH(Taulukko1[[#This Row],[Alku PVM]] )&lt;=9,AND(MONTH(Taulukko1[[#This Row],[Alku PVM]] )=9))</f>
        <v>0</v>
      </c>
      <c r="AF3838" s="90" t="b">
        <f>OR(MONTH(Taulukko1[[#This Row],[Loppu PVM]])&lt;=9,AND(MONTH(Taulukko1[[#This Row],[Loppu PVM]] )=9))</f>
        <v>0</v>
      </c>
      <c r="AG3838" s="90" t="b">
        <f>OR(MONTH(Taulukko1[[#This Row],[Alku PVM]] )&lt;=6,AND(MONTH(Taulukko1[[#This Row],[Alku PVM]] )=6))</f>
        <v>0</v>
      </c>
      <c r="AH3838" s="90" t="b">
        <f>OR(MONTH(Taulukko1[[#This Row],[Loppu PVM]])&lt;=6,AND(MONTH(Taulukko1[[#This Row],[Loppu PVM]] )=6))</f>
        <v>0</v>
      </c>
    </row>
    <row r="3839" spans="1:34">
      <c r="A3839" s="82" t="s">
        <v>5490</v>
      </c>
      <c r="B3839" s="83">
        <v>42663</v>
      </c>
      <c r="C3839" s="82" t="s">
        <v>1634</v>
      </c>
      <c r="D3839" s="84"/>
      <c r="E3839" s="85">
        <v>70</v>
      </c>
      <c r="F3839" s="83">
        <v>42719</v>
      </c>
      <c r="G3839" s="86">
        <v>70</v>
      </c>
      <c r="H3839" s="85">
        <v>475</v>
      </c>
      <c r="I3839" s="130">
        <f>INDEX('TOL2008'!B:B,MATCH(A3839,'TOL2008'!A:A,0))</f>
        <v>85320</v>
      </c>
      <c r="J3839" s="131" t="str">
        <f>INDEX(Pääluokka!$H$2:$H$100,MATCH(VALUE(LEFT(Taulukko1[[#This Row],[TOL2008]],2)),Pääluokka!$G$2:$G$100,0))</f>
        <v>Koulutus</v>
      </c>
      <c r="K3839" s="131" t="str">
        <f>INDEX(Pääluokka!$I$2:$I$100,MATCH(VALUE(LEFT(Taulukko1[[#This Row],[TOL2008]],2)),Pääluokka!$G$2:$G$100,0))</f>
        <v>Muut toimialat (O-Q, T-X)</v>
      </c>
      <c r="L3839" s="87">
        <f t="shared" si="628"/>
        <v>56</v>
      </c>
      <c r="M3839" s="88">
        <f t="shared" si="629"/>
        <v>42663</v>
      </c>
      <c r="N3839" s="88">
        <f t="shared" si="630"/>
        <v>42719</v>
      </c>
      <c r="O3839" s="88">
        <f t="shared" si="657"/>
        <v>42644</v>
      </c>
      <c r="P3839" s="88">
        <f t="shared" si="658"/>
        <v>42705</v>
      </c>
      <c r="Q3839" s="89">
        <f t="shared" si="633"/>
        <v>2016</v>
      </c>
      <c r="R3839" s="89">
        <f t="shared" si="634"/>
        <v>2016</v>
      </c>
      <c r="S3839" s="88" t="str">
        <f>YEAR(Taulukko1[[#This Row],[Alku KK]])&amp;"Q"&amp;ROUNDDOWN((MONTH(Taulukko1[[#This Row],[Alku KK]])-1)/3+1,0)</f>
        <v>2016Q4</v>
      </c>
      <c r="T3839" s="88" t="str">
        <f>YEAR(Taulukko1[[#This Row],[Loppu KK]])&amp;"Q"&amp;ROUNDDOWN((MONTH(Taulukko1[[#This Row],[Loppu KK]])-1)/3+1,0)</f>
        <v>2016Q4</v>
      </c>
      <c r="U3839" s="89">
        <f>IF(COUNT(Taulukko1[[#This Row],[Neuvottelujen alaiset ]])=1,Taulukko1[[#This Row],[Neuvottelujen alaiset ]],Taulukko1[[#This Row],[Vähennystarve]])</f>
        <v>475</v>
      </c>
      <c r="V3839" s="90">
        <f t="shared" si="659"/>
        <v>0.14736842105263157</v>
      </c>
      <c r="W3839" s="90">
        <f t="shared" si="660"/>
        <v>0.14736842105263157</v>
      </c>
      <c r="X3839" s="90">
        <f t="shared" si="661"/>
        <v>1</v>
      </c>
      <c r="Y3839" s="90" t="b">
        <f>AND(MONTH(Taulukko1[[#This Row],[Alku PVM]] )=6,DAY(Taulukko1[[#This Row],[Alku PVM]] )&gt;19)</f>
        <v>0</v>
      </c>
      <c r="Z3839" s="90" t="b">
        <f>AND(MONTH(Taulukko1[[#This Row],[Loppu PVM]] )=6,DAY(Taulukko1[[#This Row],[Loppu PVM]] )&gt;19)</f>
        <v>0</v>
      </c>
      <c r="AA3839" s="90" t="b">
        <f>OR(MONTH(Taulukko1[[#This Row],[Alku PVM]] )&lt;=5,AND(MONTH(Taulukko1[[#This Row],[Alku PVM]] )=6,DAY(Taulukko1[[#This Row],[Alku PVM]] )&lt;20))</f>
        <v>0</v>
      </c>
      <c r="AB3839" s="90" t="b">
        <f>OR(MONTH(Taulukko1[[#This Row],[Loppu PVM]])&lt;=5,AND(MONTH(Taulukko1[[#This Row],[Loppu PVM]] )=6,DAY(Taulukko1[[#This Row],[Loppu PVM]])&lt;20))</f>
        <v>0</v>
      </c>
      <c r="AC3839" s="90" t="b">
        <f>OR(MONTH(Taulukko1[[#This Row],[Alku PVM]] )&lt;=3,AND(MONTH(Taulukko1[[#This Row],[Alku PVM]] )=3))</f>
        <v>0</v>
      </c>
      <c r="AD3839" s="90" t="b">
        <f>OR(MONTH(Taulukko1[[#This Row],[Loppu PVM]] )&lt;=3,AND(MONTH(Taulukko1[[#This Row],[Loppu PVM]] )=3))</f>
        <v>0</v>
      </c>
      <c r="AE3839" s="90" t="b">
        <f>OR(MONTH(Taulukko1[[#This Row],[Alku PVM]] )&lt;=9,AND(MONTH(Taulukko1[[#This Row],[Alku PVM]] )=9))</f>
        <v>0</v>
      </c>
      <c r="AF3839" s="90" t="b">
        <f>OR(MONTH(Taulukko1[[#This Row],[Loppu PVM]])&lt;=9,AND(MONTH(Taulukko1[[#This Row],[Loppu PVM]] )=9))</f>
        <v>0</v>
      </c>
      <c r="AG3839" s="90" t="b">
        <f>OR(MONTH(Taulukko1[[#This Row],[Alku PVM]] )&lt;=6,AND(MONTH(Taulukko1[[#This Row],[Alku PVM]] )=6))</f>
        <v>0</v>
      </c>
      <c r="AH3839" s="90" t="b">
        <f>OR(MONTH(Taulukko1[[#This Row],[Loppu PVM]])&lt;=6,AND(MONTH(Taulukko1[[#This Row],[Loppu PVM]] )=6))</f>
        <v>0</v>
      </c>
    </row>
    <row r="3840" spans="1:34">
      <c r="A3840" s="82" t="s">
        <v>674</v>
      </c>
      <c r="B3840" s="83">
        <v>42663</v>
      </c>
      <c r="C3840" s="82" t="s">
        <v>5491</v>
      </c>
      <c r="D3840" s="84"/>
      <c r="E3840" s="85">
        <v>40</v>
      </c>
      <c r="F3840" s="83"/>
      <c r="G3840" s="86"/>
      <c r="H3840" s="85">
        <v>40</v>
      </c>
      <c r="I3840" s="130">
        <f>INDEX('TOL2008'!B:B,MATCH(A3840,'TOL2008'!A:A,0))</f>
        <v>25990</v>
      </c>
      <c r="J3840" s="131" t="str">
        <f>INDEX(Pääluokka!$H$2:$H$100,MATCH(VALUE(LEFT(Taulukko1[[#This Row],[TOL2008]],2)),Pääluokka!$G$2:$G$100,0))</f>
        <v>Teollisuus</v>
      </c>
      <c r="K3840" s="131" t="str">
        <f>INDEX(Pääluokka!$I$2:$I$100,MATCH(VALUE(LEFT(Taulukko1[[#This Row],[TOL2008]],2)),Pääluokka!$G$2:$G$100,0))</f>
        <v>Teollisuus (C-E)</v>
      </c>
      <c r="L3840" s="87" t="str">
        <f t="shared" si="628"/>
        <v>NA</v>
      </c>
      <c r="M3840" s="88">
        <f t="shared" si="629"/>
        <v>42663</v>
      </c>
      <c r="N3840" s="88">
        <f t="shared" si="630"/>
        <v>42714</v>
      </c>
      <c r="O3840" s="88">
        <f t="shared" si="657"/>
        <v>42644</v>
      </c>
      <c r="P3840" s="88">
        <f t="shared" si="658"/>
        <v>42705</v>
      </c>
      <c r="Q3840" s="89">
        <f t="shared" si="633"/>
        <v>2016</v>
      </c>
      <c r="R3840" s="89">
        <f t="shared" si="634"/>
        <v>2016</v>
      </c>
      <c r="S3840" s="88" t="str">
        <f>YEAR(Taulukko1[[#This Row],[Alku KK]])&amp;"Q"&amp;ROUNDDOWN((MONTH(Taulukko1[[#This Row],[Alku KK]])-1)/3+1,0)</f>
        <v>2016Q4</v>
      </c>
      <c r="T3840" s="88" t="str">
        <f>YEAR(Taulukko1[[#This Row],[Loppu KK]])&amp;"Q"&amp;ROUNDDOWN((MONTH(Taulukko1[[#This Row],[Loppu KK]])-1)/3+1,0)</f>
        <v>2016Q4</v>
      </c>
      <c r="U3840" s="89">
        <f>IF(COUNT(Taulukko1[[#This Row],[Neuvottelujen alaiset ]])=1,Taulukko1[[#This Row],[Neuvottelujen alaiset ]],Taulukko1[[#This Row],[Vähennystarve]])</f>
        <v>40</v>
      </c>
      <c r="V3840" s="90">
        <f t="shared" si="659"/>
        <v>1</v>
      </c>
      <c r="W3840" s="90" t="str">
        <f t="shared" si="660"/>
        <v>NA</v>
      </c>
      <c r="X3840" s="90" t="str">
        <f t="shared" si="661"/>
        <v>NA</v>
      </c>
      <c r="Y3840" s="90" t="b">
        <f>AND(MONTH(Taulukko1[[#This Row],[Alku PVM]] )=6,DAY(Taulukko1[[#This Row],[Alku PVM]] )&gt;19)</f>
        <v>0</v>
      </c>
      <c r="Z3840" s="90" t="b">
        <f>AND(MONTH(Taulukko1[[#This Row],[Loppu PVM]] )=6,DAY(Taulukko1[[#This Row],[Loppu PVM]] )&gt;19)</f>
        <v>0</v>
      </c>
      <c r="AA3840" s="90" t="b">
        <f>OR(MONTH(Taulukko1[[#This Row],[Alku PVM]] )&lt;=5,AND(MONTH(Taulukko1[[#This Row],[Alku PVM]] )=6,DAY(Taulukko1[[#This Row],[Alku PVM]] )&lt;20))</f>
        <v>0</v>
      </c>
      <c r="AB3840" s="90" t="b">
        <f>OR(MONTH(Taulukko1[[#This Row],[Loppu PVM]])&lt;=5,AND(MONTH(Taulukko1[[#This Row],[Loppu PVM]] )=6,DAY(Taulukko1[[#This Row],[Loppu PVM]])&lt;20))</f>
        <v>0</v>
      </c>
      <c r="AC3840" s="90" t="b">
        <f>OR(MONTH(Taulukko1[[#This Row],[Alku PVM]] )&lt;=3,AND(MONTH(Taulukko1[[#This Row],[Alku PVM]] )=3))</f>
        <v>0</v>
      </c>
      <c r="AD3840" s="90" t="b">
        <f>OR(MONTH(Taulukko1[[#This Row],[Loppu PVM]] )&lt;=3,AND(MONTH(Taulukko1[[#This Row],[Loppu PVM]] )=3))</f>
        <v>0</v>
      </c>
      <c r="AE3840" s="90" t="b">
        <f>OR(MONTH(Taulukko1[[#This Row],[Alku PVM]] )&lt;=9,AND(MONTH(Taulukko1[[#This Row],[Alku PVM]] )=9))</f>
        <v>0</v>
      </c>
      <c r="AF3840" s="90" t="b">
        <f>OR(MONTH(Taulukko1[[#This Row],[Loppu PVM]])&lt;=9,AND(MONTH(Taulukko1[[#This Row],[Loppu PVM]] )=9))</f>
        <v>0</v>
      </c>
      <c r="AG3840" s="90" t="b">
        <f>OR(MONTH(Taulukko1[[#This Row],[Alku PVM]] )&lt;=6,AND(MONTH(Taulukko1[[#This Row],[Alku PVM]] )=6))</f>
        <v>0</v>
      </c>
      <c r="AH3840" s="90" t="b">
        <f>OR(MONTH(Taulukko1[[#This Row],[Loppu PVM]])&lt;=6,AND(MONTH(Taulukko1[[#This Row],[Loppu PVM]] )=6))</f>
        <v>0</v>
      </c>
    </row>
    <row r="3841" spans="1:34">
      <c r="A3841" s="82" t="s">
        <v>4425</v>
      </c>
      <c r="B3841" s="83">
        <v>42667</v>
      </c>
      <c r="C3841" s="82" t="s">
        <v>5492</v>
      </c>
      <c r="D3841" s="84"/>
      <c r="E3841" s="85"/>
      <c r="F3841" s="83"/>
      <c r="G3841" s="86"/>
      <c r="H3841" s="85">
        <v>25</v>
      </c>
      <c r="I3841" s="130">
        <f>INDEX('TOL2008'!B:B,MATCH(A3841,'TOL2008'!A:A,0))</f>
        <v>46711</v>
      </c>
      <c r="J3841" s="131" t="str">
        <f>INDEX(Pääluokka!$H$2:$H$100,MATCH(VALUE(LEFT(Taulukko1[[#This Row],[TOL2008]],2)),Pääluokka!$G$2:$G$100,0))</f>
        <v>Tukku- ja vähittäiskauppa; moottoriajoneuvojen ja moottoripyörien korjaus</v>
      </c>
      <c r="K3841" s="131" t="str">
        <f>INDEX(Pääluokka!$I$2:$I$100,MATCH(VALUE(LEFT(Taulukko1[[#This Row],[TOL2008]],2)),Pääluokka!$G$2:$G$100,0))</f>
        <v>Palvelualat (G-N, R, S)</v>
      </c>
      <c r="L3841" s="87" t="str">
        <f t="shared" si="628"/>
        <v>NA</v>
      </c>
      <c r="M3841" s="88">
        <f t="shared" si="629"/>
        <v>42667</v>
      </c>
      <c r="N3841" s="88">
        <f t="shared" si="630"/>
        <v>42718</v>
      </c>
      <c r="O3841" s="88">
        <f t="shared" si="657"/>
        <v>42644</v>
      </c>
      <c r="P3841" s="88">
        <f t="shared" si="658"/>
        <v>42705</v>
      </c>
      <c r="Q3841" s="89">
        <f t="shared" si="633"/>
        <v>2016</v>
      </c>
      <c r="R3841" s="89">
        <f t="shared" si="634"/>
        <v>2016</v>
      </c>
      <c r="S3841" s="88" t="str">
        <f>YEAR(Taulukko1[[#This Row],[Alku KK]])&amp;"Q"&amp;ROUNDDOWN((MONTH(Taulukko1[[#This Row],[Alku KK]])-1)/3+1,0)</f>
        <v>2016Q4</v>
      </c>
      <c r="T3841" s="88" t="str">
        <f>YEAR(Taulukko1[[#This Row],[Loppu KK]])&amp;"Q"&amp;ROUNDDOWN((MONTH(Taulukko1[[#This Row],[Loppu KK]])-1)/3+1,0)</f>
        <v>2016Q4</v>
      </c>
      <c r="U3841" s="89">
        <f>IF(COUNT(Taulukko1[[#This Row],[Neuvottelujen alaiset ]])=1,Taulukko1[[#This Row],[Neuvottelujen alaiset ]],Taulukko1[[#This Row],[Vähennystarve]])</f>
        <v>25</v>
      </c>
      <c r="V3841" s="90" t="str">
        <f t="shared" si="659"/>
        <v>NA</v>
      </c>
      <c r="W3841" s="90" t="str">
        <f t="shared" si="660"/>
        <v>NA</v>
      </c>
      <c r="X3841" s="90" t="str">
        <f t="shared" si="661"/>
        <v>NA</v>
      </c>
      <c r="Y3841" s="90" t="b">
        <f>AND(MONTH(Taulukko1[[#This Row],[Alku PVM]] )=6,DAY(Taulukko1[[#This Row],[Alku PVM]] )&gt;19)</f>
        <v>0</v>
      </c>
      <c r="Z3841" s="90" t="b">
        <f>AND(MONTH(Taulukko1[[#This Row],[Loppu PVM]] )=6,DAY(Taulukko1[[#This Row],[Loppu PVM]] )&gt;19)</f>
        <v>0</v>
      </c>
      <c r="AA3841" s="90" t="b">
        <f>OR(MONTH(Taulukko1[[#This Row],[Alku PVM]] )&lt;=5,AND(MONTH(Taulukko1[[#This Row],[Alku PVM]] )=6,DAY(Taulukko1[[#This Row],[Alku PVM]] )&lt;20))</f>
        <v>0</v>
      </c>
      <c r="AB3841" s="90" t="b">
        <f>OR(MONTH(Taulukko1[[#This Row],[Loppu PVM]])&lt;=5,AND(MONTH(Taulukko1[[#This Row],[Loppu PVM]] )=6,DAY(Taulukko1[[#This Row],[Loppu PVM]])&lt;20))</f>
        <v>0</v>
      </c>
      <c r="AC3841" s="90" t="b">
        <f>OR(MONTH(Taulukko1[[#This Row],[Alku PVM]] )&lt;=3,AND(MONTH(Taulukko1[[#This Row],[Alku PVM]] )=3))</f>
        <v>0</v>
      </c>
      <c r="AD3841" s="90" t="b">
        <f>OR(MONTH(Taulukko1[[#This Row],[Loppu PVM]] )&lt;=3,AND(MONTH(Taulukko1[[#This Row],[Loppu PVM]] )=3))</f>
        <v>0</v>
      </c>
      <c r="AE3841" s="90" t="b">
        <f>OR(MONTH(Taulukko1[[#This Row],[Alku PVM]] )&lt;=9,AND(MONTH(Taulukko1[[#This Row],[Alku PVM]] )=9))</f>
        <v>0</v>
      </c>
      <c r="AF3841" s="90" t="b">
        <f>OR(MONTH(Taulukko1[[#This Row],[Loppu PVM]])&lt;=9,AND(MONTH(Taulukko1[[#This Row],[Loppu PVM]] )=9))</f>
        <v>0</v>
      </c>
      <c r="AG3841" s="90" t="b">
        <f>OR(MONTH(Taulukko1[[#This Row],[Alku PVM]] )&lt;=6,AND(MONTH(Taulukko1[[#This Row],[Alku PVM]] )=6))</f>
        <v>0</v>
      </c>
      <c r="AH3841" s="90" t="b">
        <f>OR(MONTH(Taulukko1[[#This Row],[Loppu PVM]])&lt;=6,AND(MONTH(Taulukko1[[#This Row],[Loppu PVM]] )=6))</f>
        <v>0</v>
      </c>
    </row>
    <row r="3842" spans="1:34">
      <c r="A3842" s="25" t="s">
        <v>5493</v>
      </c>
      <c r="B3842" s="26">
        <v>42667</v>
      </c>
      <c r="C3842" s="25" t="s">
        <v>5494</v>
      </c>
      <c r="D3842" s="35"/>
      <c r="E3842" s="27"/>
      <c r="F3842" s="26">
        <v>42697</v>
      </c>
      <c r="G3842" s="33">
        <v>6</v>
      </c>
      <c r="H3842" s="27">
        <v>6</v>
      </c>
      <c r="I3842" s="126">
        <f>INDEX('TOL2008'!B:B,MATCH(A3842,'TOL2008'!A:A,0))</f>
        <v>94910</v>
      </c>
      <c r="J3842" s="133" t="str">
        <f>INDEX(Pääluokka!$H$2:$H$100,MATCH(VALUE(LEFT(Taulukko1[[#This Row],[TOL2008]],2)),Pääluokka!$G$2:$G$100,0))</f>
        <v>Muu palvelutoiminta</v>
      </c>
      <c r="K3842" s="133" t="str">
        <f>INDEX(Pääluokka!$I$2:$I$100,MATCH(VALUE(LEFT(Taulukko1[[#This Row],[TOL2008]],2)),Pääluokka!$G$2:$G$100,0))</f>
        <v>Palvelualat (G-N, R, S)</v>
      </c>
      <c r="L3842" s="41">
        <f t="shared" si="628"/>
        <v>30</v>
      </c>
      <c r="M3842" s="43">
        <f t="shared" si="629"/>
        <v>42667</v>
      </c>
      <c r="N3842" s="43">
        <f t="shared" si="630"/>
        <v>42697</v>
      </c>
      <c r="O3842" s="43">
        <f t="shared" si="657"/>
        <v>42644</v>
      </c>
      <c r="P3842" s="43">
        <f t="shared" si="658"/>
        <v>42675</v>
      </c>
      <c r="Q3842" s="89">
        <f t="shared" si="633"/>
        <v>2016</v>
      </c>
      <c r="R3842" s="89">
        <f t="shared" si="634"/>
        <v>2016</v>
      </c>
      <c r="S3842" s="43" t="str">
        <f>YEAR(Taulukko1[[#This Row],[Alku KK]])&amp;"Q"&amp;ROUNDDOWN((MONTH(Taulukko1[[#This Row],[Alku KK]])-1)/3+1,0)</f>
        <v>2016Q4</v>
      </c>
      <c r="T3842" s="43" t="str">
        <f>YEAR(Taulukko1[[#This Row],[Loppu KK]])&amp;"Q"&amp;ROUNDDOWN((MONTH(Taulukko1[[#This Row],[Loppu KK]])-1)/3+1,0)</f>
        <v>2016Q4</v>
      </c>
      <c r="U3842" s="81">
        <f>IF(COUNT(Taulukko1[[#This Row],[Neuvottelujen alaiset ]])=1,Taulukko1[[#This Row],[Neuvottelujen alaiset ]],Taulukko1[[#This Row],[Vähennystarve]])</f>
        <v>6</v>
      </c>
      <c r="V3842" s="44" t="str">
        <f t="shared" si="659"/>
        <v>NA</v>
      </c>
      <c r="W3842" s="44">
        <f t="shared" si="660"/>
        <v>1</v>
      </c>
      <c r="X3842" s="44" t="str">
        <f t="shared" si="661"/>
        <v>NA</v>
      </c>
      <c r="Y3842" s="44" t="b">
        <f>AND(MONTH(Taulukko1[[#This Row],[Alku PVM]] )=6,DAY(Taulukko1[[#This Row],[Alku PVM]] )&gt;19)</f>
        <v>0</v>
      </c>
      <c r="Z3842" s="44" t="b">
        <f>AND(MONTH(Taulukko1[[#This Row],[Loppu PVM]] )=6,DAY(Taulukko1[[#This Row],[Loppu PVM]] )&gt;19)</f>
        <v>0</v>
      </c>
      <c r="AA3842" s="44" t="b">
        <f>OR(MONTH(Taulukko1[[#This Row],[Alku PVM]] )&lt;=5,AND(MONTH(Taulukko1[[#This Row],[Alku PVM]] )=6,DAY(Taulukko1[[#This Row],[Alku PVM]] )&lt;20))</f>
        <v>0</v>
      </c>
      <c r="AB3842" s="44" t="b">
        <f>OR(MONTH(Taulukko1[[#This Row],[Loppu PVM]])&lt;=5,AND(MONTH(Taulukko1[[#This Row],[Loppu PVM]] )=6,DAY(Taulukko1[[#This Row],[Loppu PVM]])&lt;20))</f>
        <v>0</v>
      </c>
      <c r="AC3842" s="90" t="b">
        <f>OR(MONTH(Taulukko1[[#This Row],[Alku PVM]] )&lt;=3,AND(MONTH(Taulukko1[[#This Row],[Alku PVM]] )=3))</f>
        <v>0</v>
      </c>
      <c r="AD3842" s="44" t="b">
        <f>OR(MONTH(Taulukko1[[#This Row],[Loppu PVM]] )&lt;=3,AND(MONTH(Taulukko1[[#This Row],[Loppu PVM]] )=3))</f>
        <v>0</v>
      </c>
      <c r="AE3842" s="44" t="b">
        <f>OR(MONTH(Taulukko1[[#This Row],[Alku PVM]] )&lt;=9,AND(MONTH(Taulukko1[[#This Row],[Alku PVM]] )=9))</f>
        <v>0</v>
      </c>
      <c r="AF3842" s="44" t="b">
        <f>OR(MONTH(Taulukko1[[#This Row],[Loppu PVM]])&lt;=9,AND(MONTH(Taulukko1[[#This Row],[Loppu PVM]] )=9))</f>
        <v>0</v>
      </c>
      <c r="AG3842" s="44" t="b">
        <f>OR(MONTH(Taulukko1[[#This Row],[Alku PVM]] )&lt;=6,AND(MONTH(Taulukko1[[#This Row],[Alku PVM]] )=6))</f>
        <v>0</v>
      </c>
      <c r="AH3842" s="44" t="b">
        <f>OR(MONTH(Taulukko1[[#This Row],[Loppu PVM]])&lt;=6,AND(MONTH(Taulukko1[[#This Row],[Loppu PVM]] )=6))</f>
        <v>0</v>
      </c>
    </row>
    <row r="3843" spans="1:34">
      <c r="A3843" s="25" t="s">
        <v>1351</v>
      </c>
      <c r="B3843" s="26">
        <v>42668</v>
      </c>
      <c r="C3843" s="25" t="s">
        <v>5496</v>
      </c>
      <c r="D3843" s="35"/>
      <c r="E3843" s="27">
        <v>14</v>
      </c>
      <c r="F3843" s="26"/>
      <c r="G3843" s="33"/>
      <c r="H3843" s="27">
        <v>70</v>
      </c>
      <c r="I3843" s="126">
        <f>INDEX('TOL2008'!B:B,MATCH(A3843,'TOL2008'!A:A,0))</f>
        <v>61900</v>
      </c>
      <c r="J3843" s="133" t="str">
        <f>INDEX(Pääluokka!$H$2:$H$100,MATCH(VALUE(LEFT(Taulukko1[[#This Row],[TOL2008]],2)),Pääluokka!$G$2:$G$100,0))</f>
        <v>Informaatio ja viestintä</v>
      </c>
      <c r="K3843" s="133" t="str">
        <f>INDEX(Pääluokka!$I$2:$I$100,MATCH(VALUE(LEFT(Taulukko1[[#This Row],[TOL2008]],2)),Pääluokka!$G$2:$G$100,0))</f>
        <v>Palvelualat (G-N, R, S)</v>
      </c>
      <c r="L3843" s="41" t="str">
        <f t="shared" ref="L3843:L3906" si="662">IFERROR(IF(AND(ISNUMBER(B3843),ISNUMBER(F3843),F3843&gt;B3843),F3843-B3843,"NA"),"NA")</f>
        <v>NA</v>
      </c>
      <c r="M3843" s="43">
        <f t="shared" ref="M3843:M3906" si="663">IF(ISNUMBER(B3843),B3843,IF(ISNUMBER(F3843),F3843-$L$1,"NA"))</f>
        <v>42668</v>
      </c>
      <c r="N3843" s="43">
        <f t="shared" ref="N3843:N3906" si="664">IF(ISNUMBER(F3843),F3843,IF(ISNUMBER(B3843),B3843+$L$1,"NA"))</f>
        <v>42719</v>
      </c>
      <c r="O3843" s="43">
        <f t="shared" si="657"/>
        <v>42644</v>
      </c>
      <c r="P3843" s="43">
        <f t="shared" si="658"/>
        <v>42705</v>
      </c>
      <c r="Q3843" s="89">
        <f t="shared" si="633"/>
        <v>2016</v>
      </c>
      <c r="R3843" s="89">
        <f t="shared" si="634"/>
        <v>2016</v>
      </c>
      <c r="S3843" s="43" t="str">
        <f>YEAR(Taulukko1[[#This Row],[Alku KK]])&amp;"Q"&amp;ROUNDDOWN((MONTH(Taulukko1[[#This Row],[Alku KK]])-1)/3+1,0)</f>
        <v>2016Q4</v>
      </c>
      <c r="T3843" s="43" t="str">
        <f>YEAR(Taulukko1[[#This Row],[Loppu KK]])&amp;"Q"&amp;ROUNDDOWN((MONTH(Taulukko1[[#This Row],[Loppu KK]])-1)/3+1,0)</f>
        <v>2016Q4</v>
      </c>
      <c r="U3843" s="81">
        <f>IF(COUNT(Taulukko1[[#This Row],[Neuvottelujen alaiset ]])=1,Taulukko1[[#This Row],[Neuvottelujen alaiset ]],Taulukko1[[#This Row],[Vähennystarve]])</f>
        <v>70</v>
      </c>
      <c r="V3843" s="44">
        <f t="shared" si="659"/>
        <v>0.2</v>
      </c>
      <c r="W3843" s="44" t="str">
        <f t="shared" si="660"/>
        <v>NA</v>
      </c>
      <c r="X3843" s="44" t="str">
        <f t="shared" si="661"/>
        <v>NA</v>
      </c>
      <c r="Y3843" s="44" t="b">
        <f>AND(MONTH(Taulukko1[[#This Row],[Alku PVM]] )=6,DAY(Taulukko1[[#This Row],[Alku PVM]] )&gt;19)</f>
        <v>0</v>
      </c>
      <c r="Z3843" s="44" t="b">
        <f>AND(MONTH(Taulukko1[[#This Row],[Loppu PVM]] )=6,DAY(Taulukko1[[#This Row],[Loppu PVM]] )&gt;19)</f>
        <v>0</v>
      </c>
      <c r="AA3843" s="44" t="b">
        <f>OR(MONTH(Taulukko1[[#This Row],[Alku PVM]] )&lt;=5,AND(MONTH(Taulukko1[[#This Row],[Alku PVM]] )=6,DAY(Taulukko1[[#This Row],[Alku PVM]] )&lt;20))</f>
        <v>0</v>
      </c>
      <c r="AB3843" s="44" t="b">
        <f>OR(MONTH(Taulukko1[[#This Row],[Loppu PVM]])&lt;=5,AND(MONTH(Taulukko1[[#This Row],[Loppu PVM]] )=6,DAY(Taulukko1[[#This Row],[Loppu PVM]])&lt;20))</f>
        <v>0</v>
      </c>
      <c r="AC3843" s="90" t="b">
        <f>OR(MONTH(Taulukko1[[#This Row],[Alku PVM]] )&lt;=3,AND(MONTH(Taulukko1[[#This Row],[Alku PVM]] )=3))</f>
        <v>0</v>
      </c>
      <c r="AD3843" s="44" t="b">
        <f>OR(MONTH(Taulukko1[[#This Row],[Loppu PVM]] )&lt;=3,AND(MONTH(Taulukko1[[#This Row],[Loppu PVM]] )=3))</f>
        <v>0</v>
      </c>
      <c r="AE3843" s="44" t="b">
        <f>OR(MONTH(Taulukko1[[#This Row],[Alku PVM]] )&lt;=9,AND(MONTH(Taulukko1[[#This Row],[Alku PVM]] )=9))</f>
        <v>0</v>
      </c>
      <c r="AF3843" s="44" t="b">
        <f>OR(MONTH(Taulukko1[[#This Row],[Loppu PVM]])&lt;=9,AND(MONTH(Taulukko1[[#This Row],[Loppu PVM]] )=9))</f>
        <v>0</v>
      </c>
      <c r="AG3843" s="44" t="b">
        <f>OR(MONTH(Taulukko1[[#This Row],[Alku PVM]] )&lt;=6,AND(MONTH(Taulukko1[[#This Row],[Alku PVM]] )=6))</f>
        <v>0</v>
      </c>
      <c r="AH3843" s="44" t="b">
        <f>OR(MONTH(Taulukko1[[#This Row],[Loppu PVM]])&lt;=6,AND(MONTH(Taulukko1[[#This Row],[Loppu PVM]] )=6))</f>
        <v>0</v>
      </c>
    </row>
    <row r="3844" spans="1:34">
      <c r="A3844" s="25" t="s">
        <v>5497</v>
      </c>
      <c r="B3844" s="26"/>
      <c r="C3844" s="25" t="s">
        <v>5498</v>
      </c>
      <c r="D3844" s="35"/>
      <c r="E3844" s="27"/>
      <c r="F3844" s="26">
        <v>42667</v>
      </c>
      <c r="G3844" s="33">
        <v>32</v>
      </c>
      <c r="H3844" s="27">
        <v>32</v>
      </c>
      <c r="I3844" s="126">
        <f>INDEX('TOL2008'!B:B,MATCH(A3844,'TOL2008'!A:A,0))</f>
        <v>16100</v>
      </c>
      <c r="J3844" s="133" t="str">
        <f>INDEX(Pääluokka!$H$2:$H$100,MATCH(VALUE(LEFT(Taulukko1[[#This Row],[TOL2008]],2)),Pääluokka!$G$2:$G$100,0))</f>
        <v>Teollisuus</v>
      </c>
      <c r="K3844" s="133" t="str">
        <f>INDEX(Pääluokka!$I$2:$I$100,MATCH(VALUE(LEFT(Taulukko1[[#This Row],[TOL2008]],2)),Pääluokka!$G$2:$G$100,0))</f>
        <v>Teollisuus (C-E)</v>
      </c>
      <c r="L3844" s="41" t="str">
        <f t="shared" si="662"/>
        <v>NA</v>
      </c>
      <c r="M3844" s="43">
        <f t="shared" si="663"/>
        <v>42616</v>
      </c>
      <c r="N3844" s="43">
        <f t="shared" si="664"/>
        <v>42667</v>
      </c>
      <c r="O3844" s="43">
        <f t="shared" si="657"/>
        <v>42614</v>
      </c>
      <c r="P3844" s="43">
        <f t="shared" si="658"/>
        <v>42644</v>
      </c>
      <c r="Q3844" s="89">
        <f t="shared" ref="Q3844:R3891" si="665">IFERROR(YEAR(O3844),"NA")</f>
        <v>2016</v>
      </c>
      <c r="R3844" s="89">
        <f t="shared" si="665"/>
        <v>2016</v>
      </c>
      <c r="S3844" s="43" t="str">
        <f>YEAR(Taulukko1[[#This Row],[Alku KK]])&amp;"Q"&amp;ROUNDDOWN((MONTH(Taulukko1[[#This Row],[Alku KK]])-1)/3+1,0)</f>
        <v>2016Q3</v>
      </c>
      <c r="T3844" s="43" t="str">
        <f>YEAR(Taulukko1[[#This Row],[Loppu KK]])&amp;"Q"&amp;ROUNDDOWN((MONTH(Taulukko1[[#This Row],[Loppu KK]])-1)/3+1,0)</f>
        <v>2016Q4</v>
      </c>
      <c r="U3844" s="81">
        <f>IF(COUNT(Taulukko1[[#This Row],[Neuvottelujen alaiset ]])=1,Taulukko1[[#This Row],[Neuvottelujen alaiset ]],Taulukko1[[#This Row],[Vähennystarve]])</f>
        <v>32</v>
      </c>
      <c r="V3844" s="44" t="str">
        <f t="shared" si="659"/>
        <v>NA</v>
      </c>
      <c r="W3844" s="44">
        <f t="shared" si="660"/>
        <v>1</v>
      </c>
      <c r="X3844" s="44" t="str">
        <f t="shared" si="661"/>
        <v>NA</v>
      </c>
      <c r="Y3844" s="44" t="b">
        <f>AND(MONTH(Taulukko1[[#This Row],[Alku PVM]] )=6,DAY(Taulukko1[[#This Row],[Alku PVM]] )&gt;19)</f>
        <v>0</v>
      </c>
      <c r="Z3844" s="44" t="b">
        <f>AND(MONTH(Taulukko1[[#This Row],[Loppu PVM]] )=6,DAY(Taulukko1[[#This Row],[Loppu PVM]] )&gt;19)</f>
        <v>0</v>
      </c>
      <c r="AA3844" s="44" t="b">
        <f>OR(MONTH(Taulukko1[[#This Row],[Alku PVM]] )&lt;=5,AND(MONTH(Taulukko1[[#This Row],[Alku PVM]] )=6,DAY(Taulukko1[[#This Row],[Alku PVM]] )&lt;20))</f>
        <v>0</v>
      </c>
      <c r="AB3844" s="44" t="b">
        <f>OR(MONTH(Taulukko1[[#This Row],[Loppu PVM]])&lt;=5,AND(MONTH(Taulukko1[[#This Row],[Loppu PVM]] )=6,DAY(Taulukko1[[#This Row],[Loppu PVM]])&lt;20))</f>
        <v>0</v>
      </c>
      <c r="AC3844" s="90" t="b">
        <f>OR(MONTH(Taulukko1[[#This Row],[Alku PVM]] )&lt;=3,AND(MONTH(Taulukko1[[#This Row],[Alku PVM]] )=3))</f>
        <v>0</v>
      </c>
      <c r="AD3844" s="44" t="b">
        <f>OR(MONTH(Taulukko1[[#This Row],[Loppu PVM]] )&lt;=3,AND(MONTH(Taulukko1[[#This Row],[Loppu PVM]] )=3))</f>
        <v>0</v>
      </c>
      <c r="AE3844" s="44" t="b">
        <f>OR(MONTH(Taulukko1[[#This Row],[Alku PVM]] )&lt;=9,AND(MONTH(Taulukko1[[#This Row],[Alku PVM]] )=9))</f>
        <v>1</v>
      </c>
      <c r="AF3844" s="44" t="b">
        <f>OR(MONTH(Taulukko1[[#This Row],[Loppu PVM]])&lt;=9,AND(MONTH(Taulukko1[[#This Row],[Loppu PVM]] )=9))</f>
        <v>0</v>
      </c>
      <c r="AG3844" s="44" t="b">
        <f>OR(MONTH(Taulukko1[[#This Row],[Alku PVM]] )&lt;=6,AND(MONTH(Taulukko1[[#This Row],[Alku PVM]] )=6))</f>
        <v>0</v>
      </c>
      <c r="AH3844" s="44" t="b">
        <f>OR(MONTH(Taulukko1[[#This Row],[Loppu PVM]])&lt;=6,AND(MONTH(Taulukko1[[#This Row],[Loppu PVM]] )=6))</f>
        <v>0</v>
      </c>
    </row>
    <row r="3845" spans="1:34">
      <c r="A3845" s="25" t="s">
        <v>614</v>
      </c>
      <c r="B3845" s="26">
        <v>42668</v>
      </c>
      <c r="C3845" s="25" t="s">
        <v>5576</v>
      </c>
      <c r="D3845" s="35"/>
      <c r="E3845" s="27">
        <v>40</v>
      </c>
      <c r="F3845" s="26">
        <v>42758</v>
      </c>
      <c r="G3845" s="33"/>
      <c r="H3845" s="27">
        <v>140</v>
      </c>
      <c r="I3845" s="126">
        <f>INDEX('TOL2008'!B:B,MATCH(A3845,'TOL2008'!A:A,0))</f>
        <v>28220</v>
      </c>
      <c r="J3845" s="133" t="str">
        <f>INDEX(Pääluokka!$H$2:$H$100,MATCH(VALUE(LEFT(Taulukko1[[#This Row],[TOL2008]],2)),Pääluokka!$G$2:$G$100,0))</f>
        <v>Teollisuus</v>
      </c>
      <c r="K3845" s="133" t="str">
        <f>INDEX(Pääluokka!$I$2:$I$100,MATCH(VALUE(LEFT(Taulukko1[[#This Row],[TOL2008]],2)),Pääluokka!$G$2:$G$100,0))</f>
        <v>Teollisuus (C-E)</v>
      </c>
      <c r="L3845" s="41">
        <f t="shared" si="662"/>
        <v>90</v>
      </c>
      <c r="M3845" s="43">
        <f t="shared" si="663"/>
        <v>42668</v>
      </c>
      <c r="N3845" s="43">
        <f t="shared" si="664"/>
        <v>42758</v>
      </c>
      <c r="O3845" s="43">
        <f t="shared" si="657"/>
        <v>42644</v>
      </c>
      <c r="P3845" s="43">
        <f t="shared" si="658"/>
        <v>42736</v>
      </c>
      <c r="Q3845" s="89">
        <f t="shared" si="665"/>
        <v>2016</v>
      </c>
      <c r="R3845" s="89">
        <f t="shared" si="665"/>
        <v>2017</v>
      </c>
      <c r="S3845" s="43" t="str">
        <f>YEAR(Taulukko1[[#This Row],[Alku KK]])&amp;"Q"&amp;ROUNDDOWN((MONTH(Taulukko1[[#This Row],[Alku KK]])-1)/3+1,0)</f>
        <v>2016Q4</v>
      </c>
      <c r="T3845" s="43" t="str">
        <f>YEAR(Taulukko1[[#This Row],[Loppu KK]])&amp;"Q"&amp;ROUNDDOWN((MONTH(Taulukko1[[#This Row],[Loppu KK]])-1)/3+1,0)</f>
        <v>2017Q1</v>
      </c>
      <c r="U3845" s="81">
        <f>IF(COUNT(Taulukko1[[#This Row],[Neuvottelujen alaiset ]])=1,Taulukko1[[#This Row],[Neuvottelujen alaiset ]],Taulukko1[[#This Row],[Vähennystarve]])</f>
        <v>140</v>
      </c>
      <c r="V3845" s="44">
        <f t="shared" si="659"/>
        <v>0.2857142857142857</v>
      </c>
      <c r="W3845" s="44" t="str">
        <f t="shared" si="660"/>
        <v>NA</v>
      </c>
      <c r="X3845" s="44" t="str">
        <f t="shared" si="661"/>
        <v>NA</v>
      </c>
      <c r="Y3845" s="44" t="b">
        <f>AND(MONTH(Taulukko1[[#This Row],[Alku PVM]] )=6,DAY(Taulukko1[[#This Row],[Alku PVM]] )&gt;19)</f>
        <v>0</v>
      </c>
      <c r="Z3845" s="44" t="b">
        <f>AND(MONTH(Taulukko1[[#This Row],[Loppu PVM]] )=6,DAY(Taulukko1[[#This Row],[Loppu PVM]] )&gt;19)</f>
        <v>0</v>
      </c>
      <c r="AA3845" s="44" t="b">
        <f>OR(MONTH(Taulukko1[[#This Row],[Alku PVM]] )&lt;=5,AND(MONTH(Taulukko1[[#This Row],[Alku PVM]] )=6,DAY(Taulukko1[[#This Row],[Alku PVM]] )&lt;20))</f>
        <v>0</v>
      </c>
      <c r="AB3845" s="44" t="b">
        <f>OR(MONTH(Taulukko1[[#This Row],[Loppu PVM]])&lt;=5,AND(MONTH(Taulukko1[[#This Row],[Loppu PVM]] )=6,DAY(Taulukko1[[#This Row],[Loppu PVM]])&lt;20))</f>
        <v>1</v>
      </c>
      <c r="AC3845" s="90" t="b">
        <f>OR(MONTH(Taulukko1[[#This Row],[Alku PVM]] )&lt;=3,AND(MONTH(Taulukko1[[#This Row],[Alku PVM]] )=3))</f>
        <v>0</v>
      </c>
      <c r="AD3845" s="44" t="b">
        <f>OR(MONTH(Taulukko1[[#This Row],[Loppu PVM]] )&lt;=3,AND(MONTH(Taulukko1[[#This Row],[Loppu PVM]] )=3))</f>
        <v>1</v>
      </c>
      <c r="AE3845" s="44" t="b">
        <f>OR(MONTH(Taulukko1[[#This Row],[Alku PVM]] )&lt;=9,AND(MONTH(Taulukko1[[#This Row],[Alku PVM]] )=9))</f>
        <v>0</v>
      </c>
      <c r="AF3845" s="44" t="b">
        <f>OR(MONTH(Taulukko1[[#This Row],[Loppu PVM]])&lt;=9,AND(MONTH(Taulukko1[[#This Row],[Loppu PVM]] )=9))</f>
        <v>1</v>
      </c>
      <c r="AG3845" s="44" t="b">
        <f>OR(MONTH(Taulukko1[[#This Row],[Alku PVM]] )&lt;=6,AND(MONTH(Taulukko1[[#This Row],[Alku PVM]] )=6))</f>
        <v>0</v>
      </c>
      <c r="AH3845" s="44" t="b">
        <f>OR(MONTH(Taulukko1[[#This Row],[Loppu PVM]])&lt;=6,AND(MONTH(Taulukko1[[#This Row],[Loppu PVM]] )=6))</f>
        <v>1</v>
      </c>
    </row>
    <row r="3846" spans="1:34">
      <c r="A3846" s="25" t="s">
        <v>142</v>
      </c>
      <c r="B3846" s="26">
        <v>42630</v>
      </c>
      <c r="C3846" s="25" t="s">
        <v>5499</v>
      </c>
      <c r="D3846" s="35"/>
      <c r="E3846" s="27">
        <v>10</v>
      </c>
      <c r="F3846" s="26"/>
      <c r="G3846" s="33"/>
      <c r="H3846" s="27">
        <v>10</v>
      </c>
      <c r="I3846" s="126">
        <f>INDEX('TOL2008'!B:B,MATCH(A3846,'TOL2008'!A:A,0))</f>
        <v>46901</v>
      </c>
      <c r="J3846" s="133" t="str">
        <f>INDEX(Pääluokka!$H$2:$H$100,MATCH(VALUE(LEFT(Taulukko1[[#This Row],[TOL2008]],2)),Pääluokka!$G$2:$G$100,0))</f>
        <v>Tukku- ja vähittäiskauppa; moottoriajoneuvojen ja moottoripyörien korjaus</v>
      </c>
      <c r="K3846" s="133" t="str">
        <f>INDEX(Pääluokka!$I$2:$I$100,MATCH(VALUE(LEFT(Taulukko1[[#This Row],[TOL2008]],2)),Pääluokka!$G$2:$G$100,0))</f>
        <v>Palvelualat (G-N, R, S)</v>
      </c>
      <c r="L3846" s="41" t="str">
        <f t="shared" si="662"/>
        <v>NA</v>
      </c>
      <c r="M3846" s="43">
        <f t="shared" si="663"/>
        <v>42630</v>
      </c>
      <c r="N3846" s="43">
        <f t="shared" si="664"/>
        <v>42681</v>
      </c>
      <c r="O3846" s="43">
        <f t="shared" si="657"/>
        <v>42614</v>
      </c>
      <c r="P3846" s="43">
        <f t="shared" si="658"/>
        <v>42675</v>
      </c>
      <c r="Q3846" s="89">
        <f t="shared" si="665"/>
        <v>2016</v>
      </c>
      <c r="R3846" s="89">
        <f t="shared" si="665"/>
        <v>2016</v>
      </c>
      <c r="S3846" s="43" t="str">
        <f>YEAR(Taulukko1[[#This Row],[Alku KK]])&amp;"Q"&amp;ROUNDDOWN((MONTH(Taulukko1[[#This Row],[Alku KK]])-1)/3+1,0)</f>
        <v>2016Q3</v>
      </c>
      <c r="T3846" s="43" t="str">
        <f>YEAR(Taulukko1[[#This Row],[Loppu KK]])&amp;"Q"&amp;ROUNDDOWN((MONTH(Taulukko1[[#This Row],[Loppu KK]])-1)/3+1,0)</f>
        <v>2016Q4</v>
      </c>
      <c r="U3846" s="81">
        <f>IF(COUNT(Taulukko1[[#This Row],[Neuvottelujen alaiset ]])=1,Taulukko1[[#This Row],[Neuvottelujen alaiset ]],Taulukko1[[#This Row],[Vähennystarve]])</f>
        <v>10</v>
      </c>
      <c r="V3846" s="44">
        <f t="shared" si="659"/>
        <v>1</v>
      </c>
      <c r="W3846" s="44" t="str">
        <f t="shared" si="660"/>
        <v>NA</v>
      </c>
      <c r="X3846" s="44" t="str">
        <f t="shared" si="661"/>
        <v>NA</v>
      </c>
      <c r="Y3846" s="44" t="b">
        <f>AND(MONTH(Taulukko1[[#This Row],[Alku PVM]] )=6,DAY(Taulukko1[[#This Row],[Alku PVM]] )&gt;19)</f>
        <v>0</v>
      </c>
      <c r="Z3846" s="44" t="b">
        <f>AND(MONTH(Taulukko1[[#This Row],[Loppu PVM]] )=6,DAY(Taulukko1[[#This Row],[Loppu PVM]] )&gt;19)</f>
        <v>0</v>
      </c>
      <c r="AA3846" s="44" t="b">
        <f>OR(MONTH(Taulukko1[[#This Row],[Alku PVM]] )&lt;=5,AND(MONTH(Taulukko1[[#This Row],[Alku PVM]] )=6,DAY(Taulukko1[[#This Row],[Alku PVM]] )&lt;20))</f>
        <v>0</v>
      </c>
      <c r="AB3846" s="44" t="b">
        <f>OR(MONTH(Taulukko1[[#This Row],[Loppu PVM]])&lt;=5,AND(MONTH(Taulukko1[[#This Row],[Loppu PVM]] )=6,DAY(Taulukko1[[#This Row],[Loppu PVM]])&lt;20))</f>
        <v>0</v>
      </c>
      <c r="AC3846" s="90" t="b">
        <f>OR(MONTH(Taulukko1[[#This Row],[Alku PVM]] )&lt;=3,AND(MONTH(Taulukko1[[#This Row],[Alku PVM]] )=3))</f>
        <v>0</v>
      </c>
      <c r="AD3846" s="44" t="b">
        <f>OR(MONTH(Taulukko1[[#This Row],[Loppu PVM]] )&lt;=3,AND(MONTH(Taulukko1[[#This Row],[Loppu PVM]] )=3))</f>
        <v>0</v>
      </c>
      <c r="AE3846" s="44" t="b">
        <f>OR(MONTH(Taulukko1[[#This Row],[Alku PVM]] )&lt;=9,AND(MONTH(Taulukko1[[#This Row],[Alku PVM]] )=9))</f>
        <v>1</v>
      </c>
      <c r="AF3846" s="44" t="b">
        <f>OR(MONTH(Taulukko1[[#This Row],[Loppu PVM]])&lt;=9,AND(MONTH(Taulukko1[[#This Row],[Loppu PVM]] )=9))</f>
        <v>0</v>
      </c>
      <c r="AG3846" s="44" t="b">
        <f>OR(MONTH(Taulukko1[[#This Row],[Alku PVM]] )&lt;=6,AND(MONTH(Taulukko1[[#This Row],[Alku PVM]] )=6))</f>
        <v>0</v>
      </c>
      <c r="AH3846" s="44" t="b">
        <f>OR(MONTH(Taulukko1[[#This Row],[Loppu PVM]])&lt;=6,AND(MONTH(Taulukko1[[#This Row],[Loppu PVM]] )=6))</f>
        <v>0</v>
      </c>
    </row>
    <row r="3847" spans="1:34">
      <c r="A3847" s="25" t="s">
        <v>5500</v>
      </c>
      <c r="B3847" s="26"/>
      <c r="C3847" s="25" t="s">
        <v>5501</v>
      </c>
      <c r="D3847" s="35"/>
      <c r="E3847" s="27"/>
      <c r="F3847" s="26">
        <v>42668</v>
      </c>
      <c r="G3847" s="33">
        <v>8</v>
      </c>
      <c r="H3847" s="27">
        <v>8</v>
      </c>
      <c r="I3847" s="126">
        <f>INDEX('TOL2008'!B:B,MATCH(A3847,'TOL2008'!A:A,0))</f>
        <v>25110</v>
      </c>
      <c r="J3847" s="133" t="str">
        <f>INDEX(Pääluokka!$H$2:$H$100,MATCH(VALUE(LEFT(Taulukko1[[#This Row],[TOL2008]],2)),Pääluokka!$G$2:$G$100,0))</f>
        <v>Teollisuus</v>
      </c>
      <c r="K3847" s="133" t="str">
        <f>INDEX(Pääluokka!$I$2:$I$100,MATCH(VALUE(LEFT(Taulukko1[[#This Row],[TOL2008]],2)),Pääluokka!$G$2:$G$100,0))</f>
        <v>Teollisuus (C-E)</v>
      </c>
      <c r="L3847" s="41" t="str">
        <f t="shared" si="662"/>
        <v>NA</v>
      </c>
      <c r="M3847" s="43">
        <f t="shared" si="663"/>
        <v>42617</v>
      </c>
      <c r="N3847" s="43">
        <f t="shared" si="664"/>
        <v>42668</v>
      </c>
      <c r="O3847" s="43">
        <f t="shared" si="657"/>
        <v>42614</v>
      </c>
      <c r="P3847" s="43">
        <f t="shared" si="658"/>
        <v>42644</v>
      </c>
      <c r="Q3847" s="89">
        <f t="shared" si="665"/>
        <v>2016</v>
      </c>
      <c r="R3847" s="89">
        <f t="shared" si="665"/>
        <v>2016</v>
      </c>
      <c r="S3847" s="43" t="str">
        <f>YEAR(Taulukko1[[#This Row],[Alku KK]])&amp;"Q"&amp;ROUNDDOWN((MONTH(Taulukko1[[#This Row],[Alku KK]])-1)/3+1,0)</f>
        <v>2016Q3</v>
      </c>
      <c r="T3847" s="43" t="str">
        <f>YEAR(Taulukko1[[#This Row],[Loppu KK]])&amp;"Q"&amp;ROUNDDOWN((MONTH(Taulukko1[[#This Row],[Loppu KK]])-1)/3+1,0)</f>
        <v>2016Q4</v>
      </c>
      <c r="U3847" s="81">
        <f>IF(COUNT(Taulukko1[[#This Row],[Neuvottelujen alaiset ]])=1,Taulukko1[[#This Row],[Neuvottelujen alaiset ]],Taulukko1[[#This Row],[Vähennystarve]])</f>
        <v>8</v>
      </c>
      <c r="V3847" s="44" t="str">
        <f t="shared" si="659"/>
        <v>NA</v>
      </c>
      <c r="W3847" s="44">
        <f t="shared" si="660"/>
        <v>1</v>
      </c>
      <c r="X3847" s="44" t="str">
        <f t="shared" si="661"/>
        <v>NA</v>
      </c>
      <c r="Y3847" s="44" t="b">
        <f>AND(MONTH(Taulukko1[[#This Row],[Alku PVM]] )=6,DAY(Taulukko1[[#This Row],[Alku PVM]] )&gt;19)</f>
        <v>0</v>
      </c>
      <c r="Z3847" s="44" t="b">
        <f>AND(MONTH(Taulukko1[[#This Row],[Loppu PVM]] )=6,DAY(Taulukko1[[#This Row],[Loppu PVM]] )&gt;19)</f>
        <v>0</v>
      </c>
      <c r="AA3847" s="44" t="b">
        <f>OR(MONTH(Taulukko1[[#This Row],[Alku PVM]] )&lt;=5,AND(MONTH(Taulukko1[[#This Row],[Alku PVM]] )=6,DAY(Taulukko1[[#This Row],[Alku PVM]] )&lt;20))</f>
        <v>0</v>
      </c>
      <c r="AB3847" s="44" t="b">
        <f>OR(MONTH(Taulukko1[[#This Row],[Loppu PVM]])&lt;=5,AND(MONTH(Taulukko1[[#This Row],[Loppu PVM]] )=6,DAY(Taulukko1[[#This Row],[Loppu PVM]])&lt;20))</f>
        <v>0</v>
      </c>
      <c r="AC3847" s="90" t="b">
        <f>OR(MONTH(Taulukko1[[#This Row],[Alku PVM]] )&lt;=3,AND(MONTH(Taulukko1[[#This Row],[Alku PVM]] )=3))</f>
        <v>0</v>
      </c>
      <c r="AD3847" s="44" t="b">
        <f>OR(MONTH(Taulukko1[[#This Row],[Loppu PVM]] )&lt;=3,AND(MONTH(Taulukko1[[#This Row],[Loppu PVM]] )=3))</f>
        <v>0</v>
      </c>
      <c r="AE3847" s="44" t="b">
        <f>OR(MONTH(Taulukko1[[#This Row],[Alku PVM]] )&lt;=9,AND(MONTH(Taulukko1[[#This Row],[Alku PVM]] )=9))</f>
        <v>1</v>
      </c>
      <c r="AF3847" s="44" t="b">
        <f>OR(MONTH(Taulukko1[[#This Row],[Loppu PVM]])&lt;=9,AND(MONTH(Taulukko1[[#This Row],[Loppu PVM]] )=9))</f>
        <v>0</v>
      </c>
      <c r="AG3847" s="44" t="b">
        <f>OR(MONTH(Taulukko1[[#This Row],[Alku PVM]] )&lt;=6,AND(MONTH(Taulukko1[[#This Row],[Alku PVM]] )=6))</f>
        <v>0</v>
      </c>
      <c r="AH3847" s="44" t="b">
        <f>OR(MONTH(Taulukko1[[#This Row],[Loppu PVM]])&lt;=6,AND(MONTH(Taulukko1[[#This Row],[Loppu PVM]] )=6))</f>
        <v>0</v>
      </c>
    </row>
    <row r="3848" spans="1:34">
      <c r="A3848" s="82" t="s">
        <v>5503</v>
      </c>
      <c r="B3848" s="83">
        <v>42675</v>
      </c>
      <c r="C3848" s="82" t="s">
        <v>5504</v>
      </c>
      <c r="D3848" s="84"/>
      <c r="E3848" s="85">
        <v>9</v>
      </c>
      <c r="F3848" s="83">
        <v>42704</v>
      </c>
      <c r="G3848" s="86">
        <v>3</v>
      </c>
      <c r="H3848" s="85">
        <v>48</v>
      </c>
      <c r="I3848" s="130">
        <f>INDEX('TOL2008'!B:B,MATCH(A2018,'TOL2008'!A:A,0))</f>
        <v>61100</v>
      </c>
      <c r="J3848" s="131" t="str">
        <f>INDEX(Pääluokka!$H$2:$H$100,MATCH(VALUE(LEFT(Taulukko1[[#This Row],[TOL2008]],2)),Pääluokka!$G$2:$G$100,0))</f>
        <v>Informaatio ja viestintä</v>
      </c>
      <c r="K3848" s="131" t="str">
        <f>INDEX(Pääluokka!$I$2:$I$100,MATCH(VALUE(LEFT(Taulukko1[[#This Row],[TOL2008]],2)),Pääluokka!$G$2:$G$100,0))</f>
        <v>Palvelualat (G-N, R, S)</v>
      </c>
      <c r="L3848" s="87">
        <f t="shared" si="662"/>
        <v>29</v>
      </c>
      <c r="M3848" s="88">
        <f t="shared" si="663"/>
        <v>42675</v>
      </c>
      <c r="N3848" s="88">
        <f t="shared" si="664"/>
        <v>42704</v>
      </c>
      <c r="O3848" s="88">
        <f t="shared" si="657"/>
        <v>42675</v>
      </c>
      <c r="P3848" s="88">
        <f t="shared" si="658"/>
        <v>42675</v>
      </c>
      <c r="Q3848" s="89">
        <f t="shared" si="665"/>
        <v>2016</v>
      </c>
      <c r="R3848" s="89">
        <f t="shared" si="665"/>
        <v>2016</v>
      </c>
      <c r="S3848" s="88" t="str">
        <f>YEAR(Taulukko1[[#This Row],[Alku KK]])&amp;"Q"&amp;ROUNDDOWN((MONTH(Taulukko1[[#This Row],[Alku KK]])-1)/3+1,0)</f>
        <v>2016Q4</v>
      </c>
      <c r="T3848" s="88" t="str">
        <f>YEAR(Taulukko1[[#This Row],[Loppu KK]])&amp;"Q"&amp;ROUNDDOWN((MONTH(Taulukko1[[#This Row],[Loppu KK]])-1)/3+1,0)</f>
        <v>2016Q4</v>
      </c>
      <c r="U3848" s="89">
        <f>IF(COUNT(Taulukko1[[#This Row],[Neuvottelujen alaiset ]])=1,Taulukko1[[#This Row],[Neuvottelujen alaiset ]],Taulukko1[[#This Row],[Vähennystarve]])</f>
        <v>48</v>
      </c>
      <c r="V3848" s="90">
        <f t="shared" si="659"/>
        <v>0.1875</v>
      </c>
      <c r="W3848" s="90">
        <f t="shared" si="660"/>
        <v>6.25E-2</v>
      </c>
      <c r="X3848" s="90">
        <f t="shared" si="661"/>
        <v>0.33333333333333331</v>
      </c>
      <c r="Y3848" s="90" t="b">
        <f>AND(MONTH(Taulukko1[[#This Row],[Alku PVM]] )=6,DAY(Taulukko1[[#This Row],[Alku PVM]] )&gt;19)</f>
        <v>0</v>
      </c>
      <c r="Z3848" s="90" t="b">
        <f>AND(MONTH(Taulukko1[[#This Row],[Loppu PVM]] )=6,DAY(Taulukko1[[#This Row],[Loppu PVM]] )&gt;19)</f>
        <v>0</v>
      </c>
      <c r="AA3848" s="90" t="b">
        <f>OR(MONTH(Taulukko1[[#This Row],[Alku PVM]] )&lt;=5,AND(MONTH(Taulukko1[[#This Row],[Alku PVM]] )=6,DAY(Taulukko1[[#This Row],[Alku PVM]] )&lt;20))</f>
        <v>0</v>
      </c>
      <c r="AB3848" s="90" t="b">
        <f>OR(MONTH(Taulukko1[[#This Row],[Loppu PVM]])&lt;=5,AND(MONTH(Taulukko1[[#This Row],[Loppu PVM]] )=6,DAY(Taulukko1[[#This Row],[Loppu PVM]])&lt;20))</f>
        <v>0</v>
      </c>
      <c r="AC3848" s="90" t="b">
        <f>OR(MONTH(Taulukko1[[#This Row],[Alku PVM]] )&lt;=3,AND(MONTH(Taulukko1[[#This Row],[Alku PVM]] )=3))</f>
        <v>0</v>
      </c>
      <c r="AD3848" s="90" t="b">
        <f>OR(MONTH(Taulukko1[[#This Row],[Loppu PVM]] )&lt;=3,AND(MONTH(Taulukko1[[#This Row],[Loppu PVM]] )=3))</f>
        <v>0</v>
      </c>
      <c r="AE3848" s="90" t="b">
        <f>OR(MONTH(Taulukko1[[#This Row],[Alku PVM]] )&lt;=9,AND(MONTH(Taulukko1[[#This Row],[Alku PVM]] )=9))</f>
        <v>0</v>
      </c>
      <c r="AF3848" s="90" t="b">
        <f>OR(MONTH(Taulukko1[[#This Row],[Loppu PVM]])&lt;=9,AND(MONTH(Taulukko1[[#This Row],[Loppu PVM]] )=9))</f>
        <v>0</v>
      </c>
      <c r="AG3848" s="90" t="b">
        <f>OR(MONTH(Taulukko1[[#This Row],[Alku PVM]] )&lt;=6,AND(MONTH(Taulukko1[[#This Row],[Alku PVM]] )=6))</f>
        <v>0</v>
      </c>
      <c r="AH3848" s="90" t="b">
        <f>OR(MONTH(Taulukko1[[#This Row],[Loppu PVM]])&lt;=6,AND(MONTH(Taulukko1[[#This Row],[Loppu PVM]] )=6))</f>
        <v>0</v>
      </c>
    </row>
    <row r="3849" spans="1:34">
      <c r="A3849" s="82" t="s">
        <v>684</v>
      </c>
      <c r="B3849" s="83">
        <v>42669</v>
      </c>
      <c r="C3849" s="82" t="s">
        <v>5505</v>
      </c>
      <c r="D3849" s="84"/>
      <c r="E3849" s="85">
        <v>20</v>
      </c>
      <c r="F3849" s="83">
        <v>42711</v>
      </c>
      <c r="G3849" s="86">
        <v>13</v>
      </c>
      <c r="H3849" s="85">
        <v>20</v>
      </c>
      <c r="I3849" s="130">
        <f>INDEX('TOL2008'!B:B,MATCH(A3849,'TOL2008'!A:A,0))</f>
        <v>25720</v>
      </c>
      <c r="J3849" s="131" t="str">
        <f>INDEX(Pääluokka!$H$2:$H$100,MATCH(VALUE(LEFT(Taulukko1[[#This Row],[TOL2008]],2)),Pääluokka!$G$2:$G$100,0))</f>
        <v>Teollisuus</v>
      </c>
      <c r="K3849" s="131" t="str">
        <f>INDEX(Pääluokka!$I$2:$I$100,MATCH(VALUE(LEFT(Taulukko1[[#This Row],[TOL2008]],2)),Pääluokka!$G$2:$G$100,0))</f>
        <v>Teollisuus (C-E)</v>
      </c>
      <c r="L3849" s="87">
        <f t="shared" si="662"/>
        <v>42</v>
      </c>
      <c r="M3849" s="88">
        <f t="shared" si="663"/>
        <v>42669</v>
      </c>
      <c r="N3849" s="88">
        <f t="shared" si="664"/>
        <v>42711</v>
      </c>
      <c r="O3849" s="88">
        <f t="shared" si="657"/>
        <v>42644</v>
      </c>
      <c r="P3849" s="88">
        <f t="shared" si="658"/>
        <v>42705</v>
      </c>
      <c r="Q3849" s="89">
        <f t="shared" si="665"/>
        <v>2016</v>
      </c>
      <c r="R3849" s="89">
        <f t="shared" si="665"/>
        <v>2016</v>
      </c>
      <c r="S3849" s="88" t="str">
        <f>YEAR(Taulukko1[[#This Row],[Alku KK]])&amp;"Q"&amp;ROUNDDOWN((MONTH(Taulukko1[[#This Row],[Alku KK]])-1)/3+1,0)</f>
        <v>2016Q4</v>
      </c>
      <c r="T3849" s="88" t="str">
        <f>YEAR(Taulukko1[[#This Row],[Loppu KK]])&amp;"Q"&amp;ROUNDDOWN((MONTH(Taulukko1[[#This Row],[Loppu KK]])-1)/3+1,0)</f>
        <v>2016Q4</v>
      </c>
      <c r="U3849" s="89">
        <f>IF(COUNT(Taulukko1[[#This Row],[Neuvottelujen alaiset ]])=1,Taulukko1[[#This Row],[Neuvottelujen alaiset ]],Taulukko1[[#This Row],[Vähennystarve]])</f>
        <v>20</v>
      </c>
      <c r="V3849" s="90">
        <f t="shared" si="659"/>
        <v>1</v>
      </c>
      <c r="W3849" s="90">
        <f t="shared" si="660"/>
        <v>0.65</v>
      </c>
      <c r="X3849" s="90">
        <f t="shared" si="661"/>
        <v>0.65</v>
      </c>
      <c r="Y3849" s="90" t="b">
        <f>AND(MONTH(Taulukko1[[#This Row],[Alku PVM]] )=6,DAY(Taulukko1[[#This Row],[Alku PVM]] )&gt;19)</f>
        <v>0</v>
      </c>
      <c r="Z3849" s="90" t="b">
        <f>AND(MONTH(Taulukko1[[#This Row],[Loppu PVM]] )=6,DAY(Taulukko1[[#This Row],[Loppu PVM]] )&gt;19)</f>
        <v>0</v>
      </c>
      <c r="AA3849" s="90" t="b">
        <f>OR(MONTH(Taulukko1[[#This Row],[Alku PVM]] )&lt;=5,AND(MONTH(Taulukko1[[#This Row],[Alku PVM]] )=6,DAY(Taulukko1[[#This Row],[Alku PVM]] )&lt;20))</f>
        <v>0</v>
      </c>
      <c r="AB3849" s="90" t="b">
        <f>OR(MONTH(Taulukko1[[#This Row],[Loppu PVM]])&lt;=5,AND(MONTH(Taulukko1[[#This Row],[Loppu PVM]] )=6,DAY(Taulukko1[[#This Row],[Loppu PVM]])&lt;20))</f>
        <v>0</v>
      </c>
      <c r="AC3849" s="90" t="b">
        <f>OR(MONTH(Taulukko1[[#This Row],[Alku PVM]] )&lt;=3,AND(MONTH(Taulukko1[[#This Row],[Alku PVM]] )=3))</f>
        <v>0</v>
      </c>
      <c r="AD3849" s="90" t="b">
        <f>OR(MONTH(Taulukko1[[#This Row],[Loppu PVM]] )&lt;=3,AND(MONTH(Taulukko1[[#This Row],[Loppu PVM]] )=3))</f>
        <v>0</v>
      </c>
      <c r="AE3849" s="90" t="b">
        <f>OR(MONTH(Taulukko1[[#This Row],[Alku PVM]] )&lt;=9,AND(MONTH(Taulukko1[[#This Row],[Alku PVM]] )=9))</f>
        <v>0</v>
      </c>
      <c r="AF3849" s="90" t="b">
        <f>OR(MONTH(Taulukko1[[#This Row],[Loppu PVM]])&lt;=9,AND(MONTH(Taulukko1[[#This Row],[Loppu PVM]] )=9))</f>
        <v>0</v>
      </c>
      <c r="AG3849" s="90" t="b">
        <f>OR(MONTH(Taulukko1[[#This Row],[Alku PVM]] )&lt;=6,AND(MONTH(Taulukko1[[#This Row],[Alku PVM]] )=6))</f>
        <v>0</v>
      </c>
      <c r="AH3849" s="90" t="b">
        <f>OR(MONTH(Taulukko1[[#This Row],[Loppu PVM]])&lt;=6,AND(MONTH(Taulukko1[[#This Row],[Loppu PVM]] )=6))</f>
        <v>0</v>
      </c>
    </row>
    <row r="3850" spans="1:34">
      <c r="A3850" s="82" t="s">
        <v>5506</v>
      </c>
      <c r="B3850" s="83">
        <v>42672</v>
      </c>
      <c r="C3850" s="82"/>
      <c r="D3850" s="84"/>
      <c r="E3850" s="85"/>
      <c r="F3850" s="83"/>
      <c r="G3850" s="86"/>
      <c r="H3850" s="85"/>
      <c r="I3850" s="130">
        <f>INDEX('TOL2008'!B:B,MATCH(A3850,'TOL2008'!A:A,0))</f>
        <v>87301</v>
      </c>
      <c r="J3850" s="131" t="str">
        <f>INDEX(Pääluokka!$H$2:$H$100,MATCH(VALUE(LEFT(Taulukko1[[#This Row],[TOL2008]],2)),Pääluokka!$G$2:$G$100,0))</f>
        <v>Terveys- ja sosiaalipalvelut</v>
      </c>
      <c r="K3850" s="131" t="str">
        <f>INDEX(Pääluokka!$I$2:$I$100,MATCH(VALUE(LEFT(Taulukko1[[#This Row],[TOL2008]],2)),Pääluokka!$G$2:$G$100,0))</f>
        <v>Muut toimialat (O-Q, T-X)</v>
      </c>
      <c r="L3850" s="87" t="str">
        <f t="shared" si="662"/>
        <v>NA</v>
      </c>
      <c r="M3850" s="88">
        <f t="shared" si="663"/>
        <v>42672</v>
      </c>
      <c r="N3850" s="88">
        <f t="shared" si="664"/>
        <v>42723</v>
      </c>
      <c r="O3850" s="88">
        <f t="shared" ref="O3850:P3853" si="666">IFERROR(DATE(YEAR(M3850),MONTH(M3850),1),"NA")</f>
        <v>42644</v>
      </c>
      <c r="P3850" s="88">
        <f t="shared" si="666"/>
        <v>42705</v>
      </c>
      <c r="Q3850" s="89">
        <f t="shared" si="665"/>
        <v>2016</v>
      </c>
      <c r="R3850" s="89">
        <f t="shared" si="665"/>
        <v>2016</v>
      </c>
      <c r="S3850" s="88" t="str">
        <f>YEAR(Taulukko1[[#This Row],[Alku KK]])&amp;"Q"&amp;ROUNDDOWN((MONTH(Taulukko1[[#This Row],[Alku KK]])-1)/3+1,0)</f>
        <v>2016Q4</v>
      </c>
      <c r="T3850" s="88" t="str">
        <f>YEAR(Taulukko1[[#This Row],[Loppu KK]])&amp;"Q"&amp;ROUNDDOWN((MONTH(Taulukko1[[#This Row],[Loppu KK]])-1)/3+1,0)</f>
        <v>2016Q4</v>
      </c>
      <c r="U3850" s="89">
        <f>IF(COUNT(Taulukko1[[#This Row],[Neuvottelujen alaiset ]])=1,Taulukko1[[#This Row],[Neuvottelujen alaiset ]],Taulukko1[[#This Row],[Vähennystarve]])</f>
        <v>0</v>
      </c>
      <c r="V3850" s="90" t="str">
        <f t="shared" ref="V3850:V3855" si="667">IF(AND(ISNUMBER(E3850),ISNUMBER(H3850)),E3850/H3850,"NA")</f>
        <v>NA</v>
      </c>
      <c r="W3850" s="90" t="str">
        <f t="shared" ref="W3850:W3855" si="668">IF(AND(ISNUMBER(G3850),ISNUMBER(H3850)),G3850/H3850,"NA")</f>
        <v>NA</v>
      </c>
      <c r="X3850" s="90" t="str">
        <f t="shared" ref="X3850:X3855" si="669">IF(AND(ISNUMBER(G3850),ISNUMBER(E3850)),G3850/E3850,"NA")</f>
        <v>NA</v>
      </c>
      <c r="Y3850" s="90" t="b">
        <f>AND(MONTH(Taulukko1[[#This Row],[Alku PVM]] )=6,DAY(Taulukko1[[#This Row],[Alku PVM]] )&gt;19)</f>
        <v>0</v>
      </c>
      <c r="Z3850" s="90" t="b">
        <f>AND(MONTH(Taulukko1[[#This Row],[Loppu PVM]] )=6,DAY(Taulukko1[[#This Row],[Loppu PVM]] )&gt;19)</f>
        <v>0</v>
      </c>
      <c r="AA3850" s="90" t="b">
        <f>OR(MONTH(Taulukko1[[#This Row],[Alku PVM]] )&lt;=5,AND(MONTH(Taulukko1[[#This Row],[Alku PVM]] )=6,DAY(Taulukko1[[#This Row],[Alku PVM]] )&lt;20))</f>
        <v>0</v>
      </c>
      <c r="AB3850" s="90" t="b">
        <f>OR(MONTH(Taulukko1[[#This Row],[Loppu PVM]])&lt;=5,AND(MONTH(Taulukko1[[#This Row],[Loppu PVM]] )=6,DAY(Taulukko1[[#This Row],[Loppu PVM]])&lt;20))</f>
        <v>0</v>
      </c>
      <c r="AC3850" s="90" t="b">
        <f>OR(MONTH(Taulukko1[[#This Row],[Alku PVM]] )&lt;=3,AND(MONTH(Taulukko1[[#This Row],[Alku PVM]] )=3))</f>
        <v>0</v>
      </c>
      <c r="AD3850" s="90" t="b">
        <f>OR(MONTH(Taulukko1[[#This Row],[Loppu PVM]] )&lt;=3,AND(MONTH(Taulukko1[[#This Row],[Loppu PVM]] )=3))</f>
        <v>0</v>
      </c>
      <c r="AE3850" s="90" t="b">
        <f>OR(MONTH(Taulukko1[[#This Row],[Alku PVM]] )&lt;=9,AND(MONTH(Taulukko1[[#This Row],[Alku PVM]] )=9))</f>
        <v>0</v>
      </c>
      <c r="AF3850" s="90" t="b">
        <f>OR(MONTH(Taulukko1[[#This Row],[Loppu PVM]])&lt;=9,AND(MONTH(Taulukko1[[#This Row],[Loppu PVM]] )=9))</f>
        <v>0</v>
      </c>
      <c r="AG3850" s="90" t="b">
        <f>OR(MONTH(Taulukko1[[#This Row],[Alku PVM]] )&lt;=6,AND(MONTH(Taulukko1[[#This Row],[Alku PVM]] )=6))</f>
        <v>0</v>
      </c>
      <c r="AH3850" s="90" t="b">
        <f>OR(MONTH(Taulukko1[[#This Row],[Loppu PVM]])&lt;=6,AND(MONTH(Taulukko1[[#This Row],[Loppu PVM]] )=6))</f>
        <v>0</v>
      </c>
    </row>
    <row r="3851" spans="1:34">
      <c r="A3851" s="94" t="s">
        <v>5507</v>
      </c>
      <c r="B3851" s="83">
        <v>42672</v>
      </c>
      <c r="C3851" s="82" t="s">
        <v>5508</v>
      </c>
      <c r="D3851" s="84">
        <v>280</v>
      </c>
      <c r="E3851" s="85"/>
      <c r="F3851" s="83">
        <v>42702</v>
      </c>
      <c r="G3851" s="86"/>
      <c r="H3851" s="85">
        <v>280</v>
      </c>
      <c r="I3851" s="130" t="str">
        <f>INDEX('TOL2008'!B:B,MATCH(A3238,'TOL2008'!A:A,0))</f>
        <v>02200</v>
      </c>
      <c r="J3851" s="131" t="str">
        <f>INDEX(Pääluokka!$H$2:$H$100,MATCH(VALUE(LEFT(Taulukko1[[#This Row],[TOL2008]],2)),Pääluokka!$G$2:$G$100,0))</f>
        <v>Maatalous, metsätalous ja kalatalous</v>
      </c>
      <c r="K3851" s="131" t="str">
        <f>INDEX(Pääluokka!$I$2:$I$100,MATCH(VALUE(LEFT(Taulukko1[[#This Row],[TOL2008]],2)),Pääluokka!$G$2:$G$100,0))</f>
        <v>Alkutuotanto (A-B)</v>
      </c>
      <c r="L3851" s="87">
        <f t="shared" si="662"/>
        <v>30</v>
      </c>
      <c r="M3851" s="88">
        <f t="shared" si="663"/>
        <v>42672</v>
      </c>
      <c r="N3851" s="88">
        <f t="shared" si="664"/>
        <v>42702</v>
      </c>
      <c r="O3851" s="88">
        <f t="shared" si="666"/>
        <v>42644</v>
      </c>
      <c r="P3851" s="88">
        <f t="shared" si="666"/>
        <v>42675</v>
      </c>
      <c r="Q3851" s="89">
        <f t="shared" si="665"/>
        <v>2016</v>
      </c>
      <c r="R3851" s="89">
        <f t="shared" si="665"/>
        <v>2016</v>
      </c>
      <c r="S3851" s="88" t="str">
        <f>YEAR(Taulukko1[[#This Row],[Alku KK]])&amp;"Q"&amp;ROUNDDOWN((MONTH(Taulukko1[[#This Row],[Alku KK]])-1)/3+1,0)</f>
        <v>2016Q4</v>
      </c>
      <c r="T3851" s="88" t="str">
        <f>YEAR(Taulukko1[[#This Row],[Loppu KK]])&amp;"Q"&amp;ROUNDDOWN((MONTH(Taulukko1[[#This Row],[Loppu KK]])-1)/3+1,0)</f>
        <v>2016Q4</v>
      </c>
      <c r="U3851" s="89">
        <f>IF(COUNT(Taulukko1[[#This Row],[Neuvottelujen alaiset ]])=1,Taulukko1[[#This Row],[Neuvottelujen alaiset ]],Taulukko1[[#This Row],[Vähennystarve]])</f>
        <v>280</v>
      </c>
      <c r="V3851" s="90" t="str">
        <f t="shared" si="667"/>
        <v>NA</v>
      </c>
      <c r="W3851" s="90" t="str">
        <f t="shared" si="668"/>
        <v>NA</v>
      </c>
      <c r="X3851" s="90" t="str">
        <f t="shared" si="669"/>
        <v>NA</v>
      </c>
      <c r="Y3851" s="90" t="b">
        <f>AND(MONTH(Taulukko1[[#This Row],[Alku PVM]] )=6,DAY(Taulukko1[[#This Row],[Alku PVM]] )&gt;19)</f>
        <v>0</v>
      </c>
      <c r="Z3851" s="90" t="b">
        <f>AND(MONTH(Taulukko1[[#This Row],[Loppu PVM]] )=6,DAY(Taulukko1[[#This Row],[Loppu PVM]] )&gt;19)</f>
        <v>0</v>
      </c>
      <c r="AA3851" s="90" t="b">
        <f>OR(MONTH(Taulukko1[[#This Row],[Alku PVM]] )&lt;=5,AND(MONTH(Taulukko1[[#This Row],[Alku PVM]] )=6,DAY(Taulukko1[[#This Row],[Alku PVM]] )&lt;20))</f>
        <v>0</v>
      </c>
      <c r="AB3851" s="90" t="b">
        <f>OR(MONTH(Taulukko1[[#This Row],[Loppu PVM]])&lt;=5,AND(MONTH(Taulukko1[[#This Row],[Loppu PVM]] )=6,DAY(Taulukko1[[#This Row],[Loppu PVM]])&lt;20))</f>
        <v>0</v>
      </c>
      <c r="AC3851" s="90" t="b">
        <f>OR(MONTH(Taulukko1[[#This Row],[Alku PVM]] )&lt;=3,AND(MONTH(Taulukko1[[#This Row],[Alku PVM]] )=3))</f>
        <v>0</v>
      </c>
      <c r="AD3851" s="90" t="b">
        <f>OR(MONTH(Taulukko1[[#This Row],[Loppu PVM]] )&lt;=3,AND(MONTH(Taulukko1[[#This Row],[Loppu PVM]] )=3))</f>
        <v>0</v>
      </c>
      <c r="AE3851" s="90" t="b">
        <f>OR(MONTH(Taulukko1[[#This Row],[Alku PVM]] )&lt;=9,AND(MONTH(Taulukko1[[#This Row],[Alku PVM]] )=9))</f>
        <v>0</v>
      </c>
      <c r="AF3851" s="90" t="b">
        <f>OR(MONTH(Taulukko1[[#This Row],[Loppu PVM]])&lt;=9,AND(MONTH(Taulukko1[[#This Row],[Loppu PVM]] )=9))</f>
        <v>0</v>
      </c>
      <c r="AG3851" s="90" t="b">
        <f>OR(MONTH(Taulukko1[[#This Row],[Alku PVM]] )&lt;=6,AND(MONTH(Taulukko1[[#This Row],[Alku PVM]] )=6))</f>
        <v>0</v>
      </c>
      <c r="AH3851" s="90" t="b">
        <f>OR(MONTH(Taulukko1[[#This Row],[Loppu PVM]])&lt;=6,AND(MONTH(Taulukko1[[#This Row],[Loppu PVM]] )=6))</f>
        <v>0</v>
      </c>
    </row>
    <row r="3852" spans="1:34">
      <c r="A3852" s="82" t="s">
        <v>1237</v>
      </c>
      <c r="B3852" s="83">
        <v>42675</v>
      </c>
      <c r="C3852" s="82" t="s">
        <v>5509</v>
      </c>
      <c r="D3852" s="84">
        <v>15</v>
      </c>
      <c r="E3852" s="85"/>
      <c r="F3852" s="83">
        <v>42716</v>
      </c>
      <c r="G3852" s="86">
        <v>0</v>
      </c>
      <c r="H3852" s="85">
        <v>53</v>
      </c>
      <c r="I3852" s="130">
        <f>INDEX('TOL2008'!B:B,MATCH(A3852,'TOL2008'!A:A,0))</f>
        <v>85320</v>
      </c>
      <c r="J3852" s="131" t="str">
        <f>INDEX(Pääluokka!$H$2:$H$100,MATCH(VALUE(LEFT(Taulukko1[[#This Row],[TOL2008]],2)),Pääluokka!$G$2:$G$100,0))</f>
        <v>Koulutus</v>
      </c>
      <c r="K3852" s="131" t="str">
        <f>INDEX(Pääluokka!$I$2:$I$100,MATCH(VALUE(LEFT(Taulukko1[[#This Row],[TOL2008]],2)),Pääluokka!$G$2:$G$100,0))</f>
        <v>Muut toimialat (O-Q, T-X)</v>
      </c>
      <c r="L3852" s="87">
        <f t="shared" si="662"/>
        <v>41</v>
      </c>
      <c r="M3852" s="88">
        <f t="shared" si="663"/>
        <v>42675</v>
      </c>
      <c r="N3852" s="88">
        <f t="shared" si="664"/>
        <v>42716</v>
      </c>
      <c r="O3852" s="88">
        <f t="shared" si="666"/>
        <v>42675</v>
      </c>
      <c r="P3852" s="88">
        <f t="shared" si="666"/>
        <v>42705</v>
      </c>
      <c r="Q3852" s="89">
        <f t="shared" si="665"/>
        <v>2016</v>
      </c>
      <c r="R3852" s="89">
        <f t="shared" si="665"/>
        <v>2016</v>
      </c>
      <c r="S3852" s="88" t="str">
        <f>YEAR(Taulukko1[[#This Row],[Alku KK]])&amp;"Q"&amp;ROUNDDOWN((MONTH(Taulukko1[[#This Row],[Alku KK]])-1)/3+1,0)</f>
        <v>2016Q4</v>
      </c>
      <c r="T3852" s="88" t="str">
        <f>YEAR(Taulukko1[[#This Row],[Loppu KK]])&amp;"Q"&amp;ROUNDDOWN((MONTH(Taulukko1[[#This Row],[Loppu KK]])-1)/3+1,0)</f>
        <v>2016Q4</v>
      </c>
      <c r="U3852" s="89">
        <f>IF(COUNT(Taulukko1[[#This Row],[Neuvottelujen alaiset ]])=1,Taulukko1[[#This Row],[Neuvottelujen alaiset ]],Taulukko1[[#This Row],[Vähennystarve]])</f>
        <v>53</v>
      </c>
      <c r="V3852" s="90" t="str">
        <f t="shared" si="667"/>
        <v>NA</v>
      </c>
      <c r="W3852" s="90">
        <f t="shared" si="668"/>
        <v>0</v>
      </c>
      <c r="X3852" s="90" t="str">
        <f t="shared" si="669"/>
        <v>NA</v>
      </c>
      <c r="Y3852" s="90" t="b">
        <f>AND(MONTH(Taulukko1[[#This Row],[Alku PVM]] )=6,DAY(Taulukko1[[#This Row],[Alku PVM]] )&gt;19)</f>
        <v>0</v>
      </c>
      <c r="Z3852" s="90" t="b">
        <f>AND(MONTH(Taulukko1[[#This Row],[Loppu PVM]] )=6,DAY(Taulukko1[[#This Row],[Loppu PVM]] )&gt;19)</f>
        <v>0</v>
      </c>
      <c r="AA3852" s="90" t="b">
        <f>OR(MONTH(Taulukko1[[#This Row],[Alku PVM]] )&lt;=5,AND(MONTH(Taulukko1[[#This Row],[Alku PVM]] )=6,DAY(Taulukko1[[#This Row],[Alku PVM]] )&lt;20))</f>
        <v>0</v>
      </c>
      <c r="AB3852" s="90" t="b">
        <f>OR(MONTH(Taulukko1[[#This Row],[Loppu PVM]])&lt;=5,AND(MONTH(Taulukko1[[#This Row],[Loppu PVM]] )=6,DAY(Taulukko1[[#This Row],[Loppu PVM]])&lt;20))</f>
        <v>0</v>
      </c>
      <c r="AC3852" s="90" t="b">
        <f>OR(MONTH(Taulukko1[[#This Row],[Alku PVM]] )&lt;=3,AND(MONTH(Taulukko1[[#This Row],[Alku PVM]] )=3))</f>
        <v>0</v>
      </c>
      <c r="AD3852" s="90" t="b">
        <f>OR(MONTH(Taulukko1[[#This Row],[Loppu PVM]] )&lt;=3,AND(MONTH(Taulukko1[[#This Row],[Loppu PVM]] )=3))</f>
        <v>0</v>
      </c>
      <c r="AE3852" s="90" t="b">
        <f>OR(MONTH(Taulukko1[[#This Row],[Alku PVM]] )&lt;=9,AND(MONTH(Taulukko1[[#This Row],[Alku PVM]] )=9))</f>
        <v>0</v>
      </c>
      <c r="AF3852" s="90" t="b">
        <f>OR(MONTH(Taulukko1[[#This Row],[Loppu PVM]])&lt;=9,AND(MONTH(Taulukko1[[#This Row],[Loppu PVM]] )=9))</f>
        <v>0</v>
      </c>
      <c r="AG3852" s="90" t="b">
        <f>OR(MONTH(Taulukko1[[#This Row],[Alku PVM]] )&lt;=6,AND(MONTH(Taulukko1[[#This Row],[Alku PVM]] )=6))</f>
        <v>0</v>
      </c>
      <c r="AH3852" s="90" t="b">
        <f>OR(MONTH(Taulukko1[[#This Row],[Loppu PVM]])&lt;=6,AND(MONTH(Taulukko1[[#This Row],[Loppu PVM]] )=6))</f>
        <v>0</v>
      </c>
    </row>
    <row r="3853" spans="1:34">
      <c r="A3853" s="82" t="s">
        <v>5510</v>
      </c>
      <c r="B3853" s="83"/>
      <c r="C3853" s="82" t="s">
        <v>5511</v>
      </c>
      <c r="D3853" s="84"/>
      <c r="E3853" s="85"/>
      <c r="F3853" s="83">
        <v>42660</v>
      </c>
      <c r="G3853" s="86"/>
      <c r="H3853" s="85">
        <v>169</v>
      </c>
      <c r="I3853" s="130">
        <f>INDEX('TOL2008'!B:B,MATCH(A3853,'TOL2008'!A:A,0))</f>
        <v>84302</v>
      </c>
      <c r="J3853" s="131" t="str">
        <f>INDEX(Pääluokka!$H$2:$H$100,MATCH(VALUE(LEFT(Taulukko1[[#This Row],[TOL2008]],2)),Pääluokka!$G$2:$G$100,0))</f>
        <v>Julkinen hallinto ja maanpuolustus; pakollinen sosiaalivakuutus</v>
      </c>
      <c r="K3853" s="131" t="str">
        <f>INDEX(Pääluokka!$I$2:$I$100,MATCH(VALUE(LEFT(Taulukko1[[#This Row],[TOL2008]],2)),Pääluokka!$G$2:$G$100,0))</f>
        <v>Muut toimialat (O-Q, T-X)</v>
      </c>
      <c r="L3853" s="87" t="str">
        <f t="shared" si="662"/>
        <v>NA</v>
      </c>
      <c r="M3853" s="88">
        <f t="shared" si="663"/>
        <v>42609</v>
      </c>
      <c r="N3853" s="88">
        <f t="shared" si="664"/>
        <v>42660</v>
      </c>
      <c r="O3853" s="88">
        <f t="shared" si="666"/>
        <v>42583</v>
      </c>
      <c r="P3853" s="88">
        <f t="shared" si="666"/>
        <v>42644</v>
      </c>
      <c r="Q3853" s="89">
        <f t="shared" si="665"/>
        <v>2016</v>
      </c>
      <c r="R3853" s="89">
        <f t="shared" si="665"/>
        <v>2016</v>
      </c>
      <c r="S3853" s="88" t="str">
        <f>YEAR(Taulukko1[[#This Row],[Alku KK]])&amp;"Q"&amp;ROUNDDOWN((MONTH(Taulukko1[[#This Row],[Alku KK]])-1)/3+1,0)</f>
        <v>2016Q3</v>
      </c>
      <c r="T3853" s="88" t="str">
        <f>YEAR(Taulukko1[[#This Row],[Loppu KK]])&amp;"Q"&amp;ROUNDDOWN((MONTH(Taulukko1[[#This Row],[Loppu KK]])-1)/3+1,0)</f>
        <v>2016Q4</v>
      </c>
      <c r="U3853" s="89">
        <f>IF(COUNT(Taulukko1[[#This Row],[Neuvottelujen alaiset ]])=1,Taulukko1[[#This Row],[Neuvottelujen alaiset ]],Taulukko1[[#This Row],[Vähennystarve]])</f>
        <v>169</v>
      </c>
      <c r="V3853" s="90" t="str">
        <f t="shared" si="667"/>
        <v>NA</v>
      </c>
      <c r="W3853" s="90" t="str">
        <f t="shared" si="668"/>
        <v>NA</v>
      </c>
      <c r="X3853" s="90" t="str">
        <f t="shared" si="669"/>
        <v>NA</v>
      </c>
      <c r="Y3853" s="90" t="b">
        <f>AND(MONTH(Taulukko1[[#This Row],[Alku PVM]] )=6,DAY(Taulukko1[[#This Row],[Alku PVM]] )&gt;19)</f>
        <v>0</v>
      </c>
      <c r="Z3853" s="90" t="b">
        <f>AND(MONTH(Taulukko1[[#This Row],[Loppu PVM]] )=6,DAY(Taulukko1[[#This Row],[Loppu PVM]] )&gt;19)</f>
        <v>0</v>
      </c>
      <c r="AA3853" s="90" t="b">
        <f>OR(MONTH(Taulukko1[[#This Row],[Alku PVM]] )&lt;=5,AND(MONTH(Taulukko1[[#This Row],[Alku PVM]] )=6,DAY(Taulukko1[[#This Row],[Alku PVM]] )&lt;20))</f>
        <v>0</v>
      </c>
      <c r="AB3853" s="90" t="b">
        <f>OR(MONTH(Taulukko1[[#This Row],[Loppu PVM]])&lt;=5,AND(MONTH(Taulukko1[[#This Row],[Loppu PVM]] )=6,DAY(Taulukko1[[#This Row],[Loppu PVM]])&lt;20))</f>
        <v>0</v>
      </c>
      <c r="AC3853" s="90" t="b">
        <f>OR(MONTH(Taulukko1[[#This Row],[Alku PVM]] )&lt;=3,AND(MONTH(Taulukko1[[#This Row],[Alku PVM]] )=3))</f>
        <v>0</v>
      </c>
      <c r="AD3853" s="90" t="b">
        <f>OR(MONTH(Taulukko1[[#This Row],[Loppu PVM]] )&lt;=3,AND(MONTH(Taulukko1[[#This Row],[Loppu PVM]] )=3))</f>
        <v>0</v>
      </c>
      <c r="AE3853" s="90" t="b">
        <f>OR(MONTH(Taulukko1[[#This Row],[Alku PVM]] )&lt;=9,AND(MONTH(Taulukko1[[#This Row],[Alku PVM]] )=9))</f>
        <v>1</v>
      </c>
      <c r="AF3853" s="90" t="b">
        <f>OR(MONTH(Taulukko1[[#This Row],[Loppu PVM]])&lt;=9,AND(MONTH(Taulukko1[[#This Row],[Loppu PVM]] )=9))</f>
        <v>0</v>
      </c>
      <c r="AG3853" s="90" t="b">
        <f>OR(MONTH(Taulukko1[[#This Row],[Alku PVM]] )&lt;=6,AND(MONTH(Taulukko1[[#This Row],[Alku PVM]] )=6))</f>
        <v>0</v>
      </c>
      <c r="AH3853" s="90" t="b">
        <f>OR(MONTH(Taulukko1[[#This Row],[Loppu PVM]])&lt;=6,AND(MONTH(Taulukko1[[#This Row],[Loppu PVM]] )=6))</f>
        <v>0</v>
      </c>
    </row>
    <row r="3854" spans="1:34">
      <c r="A3854" s="82" t="s">
        <v>41</v>
      </c>
      <c r="B3854" s="83">
        <v>42663</v>
      </c>
      <c r="C3854" s="82" t="s">
        <v>5512</v>
      </c>
      <c r="D3854" s="84">
        <v>200</v>
      </c>
      <c r="E3854" s="85"/>
      <c r="F3854" s="83">
        <v>42675</v>
      </c>
      <c r="G3854" s="86"/>
      <c r="H3854" s="85">
        <v>220</v>
      </c>
      <c r="I3854" s="130">
        <f>INDEX('TOL2008'!B:B,MATCH(A3854,'TOL2008'!A:A,0))</f>
        <v>13960</v>
      </c>
      <c r="J3854" s="131" t="str">
        <f>INDEX(Pääluokka!$H$2:$H$100,MATCH(VALUE(LEFT(Taulukko1[[#This Row],[TOL2008]],2)),Pääluokka!$G$2:$G$100,0))</f>
        <v>Teollisuus</v>
      </c>
      <c r="K3854" s="131" t="str">
        <f>INDEX(Pääluokka!$I$2:$I$100,MATCH(VALUE(LEFT(Taulukko1[[#This Row],[TOL2008]],2)),Pääluokka!$G$2:$G$100,0))</f>
        <v>Teollisuus (C-E)</v>
      </c>
      <c r="L3854" s="87">
        <f t="shared" si="662"/>
        <v>12</v>
      </c>
      <c r="M3854" s="88">
        <f t="shared" si="663"/>
        <v>42663</v>
      </c>
      <c r="N3854" s="88">
        <f t="shared" si="664"/>
        <v>42675</v>
      </c>
      <c r="O3854" s="88">
        <f t="shared" ref="O3854:P3859" si="670">IFERROR(DATE(YEAR(M3854),MONTH(M3854),1),"NA")</f>
        <v>42644</v>
      </c>
      <c r="P3854" s="88">
        <f t="shared" si="670"/>
        <v>42675</v>
      </c>
      <c r="Q3854" s="89">
        <f t="shared" si="665"/>
        <v>2016</v>
      </c>
      <c r="R3854" s="89">
        <f t="shared" si="665"/>
        <v>2016</v>
      </c>
      <c r="S3854" s="88" t="str">
        <f>YEAR(Taulukko1[[#This Row],[Alku KK]])&amp;"Q"&amp;ROUNDDOWN((MONTH(Taulukko1[[#This Row],[Alku KK]])-1)/3+1,0)</f>
        <v>2016Q4</v>
      </c>
      <c r="T3854" s="88" t="str">
        <f>YEAR(Taulukko1[[#This Row],[Loppu KK]])&amp;"Q"&amp;ROUNDDOWN((MONTH(Taulukko1[[#This Row],[Loppu KK]])-1)/3+1,0)</f>
        <v>2016Q4</v>
      </c>
      <c r="U3854" s="89">
        <f>IF(COUNT(Taulukko1[[#This Row],[Neuvottelujen alaiset ]])=1,Taulukko1[[#This Row],[Neuvottelujen alaiset ]],Taulukko1[[#This Row],[Vähennystarve]])</f>
        <v>220</v>
      </c>
      <c r="V3854" s="90" t="str">
        <f t="shared" si="667"/>
        <v>NA</v>
      </c>
      <c r="W3854" s="90" t="str">
        <f t="shared" si="668"/>
        <v>NA</v>
      </c>
      <c r="X3854" s="90" t="str">
        <f t="shared" si="669"/>
        <v>NA</v>
      </c>
      <c r="Y3854" s="90" t="b">
        <f>AND(MONTH(Taulukko1[[#This Row],[Alku PVM]] )=6,DAY(Taulukko1[[#This Row],[Alku PVM]] )&gt;19)</f>
        <v>0</v>
      </c>
      <c r="Z3854" s="90" t="b">
        <f>AND(MONTH(Taulukko1[[#This Row],[Loppu PVM]] )=6,DAY(Taulukko1[[#This Row],[Loppu PVM]] )&gt;19)</f>
        <v>0</v>
      </c>
      <c r="AA3854" s="90" t="b">
        <f>OR(MONTH(Taulukko1[[#This Row],[Alku PVM]] )&lt;=5,AND(MONTH(Taulukko1[[#This Row],[Alku PVM]] )=6,DAY(Taulukko1[[#This Row],[Alku PVM]] )&lt;20))</f>
        <v>0</v>
      </c>
      <c r="AB3854" s="90" t="b">
        <f>OR(MONTH(Taulukko1[[#This Row],[Loppu PVM]])&lt;=5,AND(MONTH(Taulukko1[[#This Row],[Loppu PVM]] )=6,DAY(Taulukko1[[#This Row],[Loppu PVM]])&lt;20))</f>
        <v>0</v>
      </c>
      <c r="AC3854" s="90" t="b">
        <f>OR(MONTH(Taulukko1[[#This Row],[Alku PVM]] )&lt;=3,AND(MONTH(Taulukko1[[#This Row],[Alku PVM]] )=3))</f>
        <v>0</v>
      </c>
      <c r="AD3854" s="90" t="b">
        <f>OR(MONTH(Taulukko1[[#This Row],[Loppu PVM]] )&lt;=3,AND(MONTH(Taulukko1[[#This Row],[Loppu PVM]] )=3))</f>
        <v>0</v>
      </c>
      <c r="AE3854" s="90" t="b">
        <f>OR(MONTH(Taulukko1[[#This Row],[Alku PVM]] )&lt;=9,AND(MONTH(Taulukko1[[#This Row],[Alku PVM]] )=9))</f>
        <v>0</v>
      </c>
      <c r="AF3854" s="90" t="b">
        <f>OR(MONTH(Taulukko1[[#This Row],[Loppu PVM]])&lt;=9,AND(MONTH(Taulukko1[[#This Row],[Loppu PVM]] )=9))</f>
        <v>0</v>
      </c>
      <c r="AG3854" s="90" t="b">
        <f>OR(MONTH(Taulukko1[[#This Row],[Alku PVM]] )&lt;=6,AND(MONTH(Taulukko1[[#This Row],[Alku PVM]] )=6))</f>
        <v>0</v>
      </c>
      <c r="AH3854" s="90" t="b">
        <f>OR(MONTH(Taulukko1[[#This Row],[Loppu PVM]])&lt;=6,AND(MONTH(Taulukko1[[#This Row],[Loppu PVM]] )=6))</f>
        <v>0</v>
      </c>
    </row>
    <row r="3855" spans="1:34">
      <c r="A3855" s="82" t="s">
        <v>284</v>
      </c>
      <c r="B3855" s="83">
        <v>42675</v>
      </c>
      <c r="C3855" s="82" t="s">
        <v>5513</v>
      </c>
      <c r="D3855" s="84"/>
      <c r="E3855" s="85">
        <v>15</v>
      </c>
      <c r="F3855" s="83"/>
      <c r="G3855" s="86"/>
      <c r="H3855" s="85">
        <v>80</v>
      </c>
      <c r="I3855" s="130">
        <f>INDEX('TOL2008'!B:B,MATCH(A3855,'TOL2008'!A:A,0))</f>
        <v>71127</v>
      </c>
      <c r="J3855" s="131" t="str">
        <f>INDEX(Pääluokka!$H$2:$H$100,MATCH(VALUE(LEFT(Taulukko1[[#This Row],[TOL2008]],2)),Pääluokka!$G$2:$G$100,0))</f>
        <v>Ammatillinen, tieteellinen ja tekninen toiminta</v>
      </c>
      <c r="K3855" s="131" t="str">
        <f>INDEX(Pääluokka!$I$2:$I$100,MATCH(VALUE(LEFT(Taulukko1[[#This Row],[TOL2008]],2)),Pääluokka!$G$2:$G$100,0))</f>
        <v>Palvelualat (G-N, R, S)</v>
      </c>
      <c r="L3855" s="87" t="str">
        <f t="shared" si="662"/>
        <v>NA</v>
      </c>
      <c r="M3855" s="88">
        <f t="shared" si="663"/>
        <v>42675</v>
      </c>
      <c r="N3855" s="88">
        <f t="shared" si="664"/>
        <v>42726</v>
      </c>
      <c r="O3855" s="88">
        <f t="shared" si="670"/>
        <v>42675</v>
      </c>
      <c r="P3855" s="88">
        <f t="shared" si="670"/>
        <v>42705</v>
      </c>
      <c r="Q3855" s="89">
        <f t="shared" si="665"/>
        <v>2016</v>
      </c>
      <c r="R3855" s="89">
        <f t="shared" si="665"/>
        <v>2016</v>
      </c>
      <c r="S3855" s="88" t="str">
        <f>YEAR(Taulukko1[[#This Row],[Alku KK]])&amp;"Q"&amp;ROUNDDOWN((MONTH(Taulukko1[[#This Row],[Alku KK]])-1)/3+1,0)</f>
        <v>2016Q4</v>
      </c>
      <c r="T3855" s="88" t="str">
        <f>YEAR(Taulukko1[[#This Row],[Loppu KK]])&amp;"Q"&amp;ROUNDDOWN((MONTH(Taulukko1[[#This Row],[Loppu KK]])-1)/3+1,0)</f>
        <v>2016Q4</v>
      </c>
      <c r="U3855" s="89">
        <f>IF(COUNT(Taulukko1[[#This Row],[Neuvottelujen alaiset ]])=1,Taulukko1[[#This Row],[Neuvottelujen alaiset ]],Taulukko1[[#This Row],[Vähennystarve]])</f>
        <v>80</v>
      </c>
      <c r="V3855" s="90">
        <f t="shared" si="667"/>
        <v>0.1875</v>
      </c>
      <c r="W3855" s="90" t="str">
        <f t="shared" si="668"/>
        <v>NA</v>
      </c>
      <c r="X3855" s="90" t="str">
        <f t="shared" si="669"/>
        <v>NA</v>
      </c>
      <c r="Y3855" s="90" t="b">
        <f>AND(MONTH(Taulukko1[[#This Row],[Alku PVM]] )=6,DAY(Taulukko1[[#This Row],[Alku PVM]] )&gt;19)</f>
        <v>0</v>
      </c>
      <c r="Z3855" s="90" t="b">
        <f>AND(MONTH(Taulukko1[[#This Row],[Loppu PVM]] )=6,DAY(Taulukko1[[#This Row],[Loppu PVM]] )&gt;19)</f>
        <v>0</v>
      </c>
      <c r="AA3855" s="90" t="b">
        <f>OR(MONTH(Taulukko1[[#This Row],[Alku PVM]] )&lt;=5,AND(MONTH(Taulukko1[[#This Row],[Alku PVM]] )=6,DAY(Taulukko1[[#This Row],[Alku PVM]] )&lt;20))</f>
        <v>0</v>
      </c>
      <c r="AB3855" s="90" t="b">
        <f>OR(MONTH(Taulukko1[[#This Row],[Loppu PVM]])&lt;=5,AND(MONTH(Taulukko1[[#This Row],[Loppu PVM]] )=6,DAY(Taulukko1[[#This Row],[Loppu PVM]])&lt;20))</f>
        <v>0</v>
      </c>
      <c r="AC3855" s="90" t="b">
        <f>OR(MONTH(Taulukko1[[#This Row],[Alku PVM]] )&lt;=3,AND(MONTH(Taulukko1[[#This Row],[Alku PVM]] )=3))</f>
        <v>0</v>
      </c>
      <c r="AD3855" s="90" t="b">
        <f>OR(MONTH(Taulukko1[[#This Row],[Loppu PVM]] )&lt;=3,AND(MONTH(Taulukko1[[#This Row],[Loppu PVM]] )=3))</f>
        <v>0</v>
      </c>
      <c r="AE3855" s="90" t="b">
        <f>OR(MONTH(Taulukko1[[#This Row],[Alku PVM]] )&lt;=9,AND(MONTH(Taulukko1[[#This Row],[Alku PVM]] )=9))</f>
        <v>0</v>
      </c>
      <c r="AF3855" s="90" t="b">
        <f>OR(MONTH(Taulukko1[[#This Row],[Loppu PVM]])&lt;=9,AND(MONTH(Taulukko1[[#This Row],[Loppu PVM]] )=9))</f>
        <v>0</v>
      </c>
      <c r="AG3855" s="90" t="b">
        <f>OR(MONTH(Taulukko1[[#This Row],[Alku PVM]] )&lt;=6,AND(MONTH(Taulukko1[[#This Row],[Alku PVM]] )=6))</f>
        <v>0</v>
      </c>
      <c r="AH3855" s="90" t="b">
        <f>OR(MONTH(Taulukko1[[#This Row],[Loppu PVM]])&lt;=6,AND(MONTH(Taulukko1[[#This Row],[Loppu PVM]] )=6))</f>
        <v>0</v>
      </c>
    </row>
    <row r="3856" spans="1:34">
      <c r="A3856" s="82" t="s">
        <v>5514</v>
      </c>
      <c r="B3856" s="83"/>
      <c r="C3856" s="82" t="s">
        <v>5515</v>
      </c>
      <c r="D3856" s="84"/>
      <c r="E3856" s="85"/>
      <c r="F3856" s="83">
        <v>42676</v>
      </c>
      <c r="G3856" s="86">
        <v>29</v>
      </c>
      <c r="H3856" s="85">
        <v>29</v>
      </c>
      <c r="I3856" s="130">
        <f>INDEX('TOL2008'!B:B,MATCH(A3856,'TOL2008'!A:A,0))</f>
        <v>31010</v>
      </c>
      <c r="J3856" s="131" t="str">
        <f>INDEX(Pääluokka!$H$2:$H$100,MATCH(VALUE(LEFT(Taulukko1[[#This Row],[TOL2008]],2)),Pääluokka!$G$2:$G$100,0))</f>
        <v>Teollisuus</v>
      </c>
      <c r="K3856" s="131" t="str">
        <f>INDEX(Pääluokka!$I$2:$I$100,MATCH(VALUE(LEFT(Taulukko1[[#This Row],[TOL2008]],2)),Pääluokka!$G$2:$G$100,0))</f>
        <v>Teollisuus (C-E)</v>
      </c>
      <c r="L3856" s="87" t="str">
        <f t="shared" si="662"/>
        <v>NA</v>
      </c>
      <c r="M3856" s="88">
        <f t="shared" si="663"/>
        <v>42625</v>
      </c>
      <c r="N3856" s="88">
        <f t="shared" si="664"/>
        <v>42676</v>
      </c>
      <c r="O3856" s="88">
        <f t="shared" si="670"/>
        <v>42614</v>
      </c>
      <c r="P3856" s="88">
        <f t="shared" si="670"/>
        <v>42675</v>
      </c>
      <c r="Q3856" s="89">
        <f t="shared" si="665"/>
        <v>2016</v>
      </c>
      <c r="R3856" s="89">
        <f t="shared" si="665"/>
        <v>2016</v>
      </c>
      <c r="S3856" s="88" t="str">
        <f>YEAR(Taulukko1[[#This Row],[Alku KK]])&amp;"Q"&amp;ROUNDDOWN((MONTH(Taulukko1[[#This Row],[Alku KK]])-1)/3+1,0)</f>
        <v>2016Q3</v>
      </c>
      <c r="T3856" s="88" t="str">
        <f>YEAR(Taulukko1[[#This Row],[Loppu KK]])&amp;"Q"&amp;ROUNDDOWN((MONTH(Taulukko1[[#This Row],[Loppu KK]])-1)/3+1,0)</f>
        <v>2016Q4</v>
      </c>
      <c r="U3856" s="89">
        <f>IF(COUNT(Taulukko1[[#This Row],[Neuvottelujen alaiset ]])=1,Taulukko1[[#This Row],[Neuvottelujen alaiset ]],Taulukko1[[#This Row],[Vähennystarve]])</f>
        <v>29</v>
      </c>
      <c r="V3856" s="90" t="str">
        <f t="shared" ref="V3856:V3861" si="671">IF(AND(ISNUMBER(E3856),ISNUMBER(H3856)),E3856/H3856,"NA")</f>
        <v>NA</v>
      </c>
      <c r="W3856" s="90">
        <f t="shared" ref="W3856:W3861" si="672">IF(AND(ISNUMBER(G3856),ISNUMBER(H3856)),G3856/H3856,"NA")</f>
        <v>1</v>
      </c>
      <c r="X3856" s="90" t="str">
        <f t="shared" ref="X3856:X3861" si="673">IF(AND(ISNUMBER(G3856),ISNUMBER(E3856)),G3856/E3856,"NA")</f>
        <v>NA</v>
      </c>
      <c r="Y3856" s="90" t="b">
        <f>AND(MONTH(Taulukko1[[#This Row],[Alku PVM]] )=6,DAY(Taulukko1[[#This Row],[Alku PVM]] )&gt;19)</f>
        <v>0</v>
      </c>
      <c r="Z3856" s="90" t="b">
        <f>AND(MONTH(Taulukko1[[#This Row],[Loppu PVM]] )=6,DAY(Taulukko1[[#This Row],[Loppu PVM]] )&gt;19)</f>
        <v>0</v>
      </c>
      <c r="AA3856" s="90" t="b">
        <f>OR(MONTH(Taulukko1[[#This Row],[Alku PVM]] )&lt;=5,AND(MONTH(Taulukko1[[#This Row],[Alku PVM]] )=6,DAY(Taulukko1[[#This Row],[Alku PVM]] )&lt;20))</f>
        <v>0</v>
      </c>
      <c r="AB3856" s="90" t="b">
        <f>OR(MONTH(Taulukko1[[#This Row],[Loppu PVM]])&lt;=5,AND(MONTH(Taulukko1[[#This Row],[Loppu PVM]] )=6,DAY(Taulukko1[[#This Row],[Loppu PVM]])&lt;20))</f>
        <v>0</v>
      </c>
      <c r="AC3856" s="90" t="b">
        <f>OR(MONTH(Taulukko1[[#This Row],[Alku PVM]] )&lt;=3,AND(MONTH(Taulukko1[[#This Row],[Alku PVM]] )=3))</f>
        <v>0</v>
      </c>
      <c r="AD3856" s="90" t="b">
        <f>OR(MONTH(Taulukko1[[#This Row],[Loppu PVM]] )&lt;=3,AND(MONTH(Taulukko1[[#This Row],[Loppu PVM]] )=3))</f>
        <v>0</v>
      </c>
      <c r="AE3856" s="90" t="b">
        <f>OR(MONTH(Taulukko1[[#This Row],[Alku PVM]] )&lt;=9,AND(MONTH(Taulukko1[[#This Row],[Alku PVM]] )=9))</f>
        <v>1</v>
      </c>
      <c r="AF3856" s="90" t="b">
        <f>OR(MONTH(Taulukko1[[#This Row],[Loppu PVM]])&lt;=9,AND(MONTH(Taulukko1[[#This Row],[Loppu PVM]] )=9))</f>
        <v>0</v>
      </c>
      <c r="AG3856" s="90" t="b">
        <f>OR(MONTH(Taulukko1[[#This Row],[Alku PVM]] )&lt;=6,AND(MONTH(Taulukko1[[#This Row],[Alku PVM]] )=6))</f>
        <v>0</v>
      </c>
      <c r="AH3856" s="90" t="b">
        <f>OR(MONTH(Taulukko1[[#This Row],[Loppu PVM]])&lt;=6,AND(MONTH(Taulukko1[[#This Row],[Loppu PVM]] )=6))</f>
        <v>0</v>
      </c>
    </row>
    <row r="3857" spans="1:34">
      <c r="A3857" t="s">
        <v>5516</v>
      </c>
      <c r="B3857" s="26">
        <v>42681</v>
      </c>
      <c r="C3857" s="25" t="s">
        <v>5517</v>
      </c>
      <c r="D3857" s="35">
        <v>1</v>
      </c>
      <c r="E3857" s="27">
        <v>10</v>
      </c>
      <c r="F3857" s="26">
        <v>42749</v>
      </c>
      <c r="G3857" s="33">
        <v>6</v>
      </c>
      <c r="H3857" s="27">
        <v>10</v>
      </c>
      <c r="I3857" s="126">
        <f>INDEX('TOL2008'!B:B,MATCH(A3857,'TOL2008'!A:A,0))</f>
        <v>86102</v>
      </c>
      <c r="J3857" s="133" t="str">
        <f>INDEX(Pääluokka!$H$2:$H$100,MATCH(VALUE(LEFT(Taulukko1[[#This Row],[TOL2008]],2)),Pääluokka!$G$2:$G$100,0))</f>
        <v>Terveys- ja sosiaalipalvelut</v>
      </c>
      <c r="K3857" s="133" t="str">
        <f>INDEX(Pääluokka!$I$2:$I$100,MATCH(VALUE(LEFT(Taulukko1[[#This Row],[TOL2008]],2)),Pääluokka!$G$2:$G$100,0))</f>
        <v>Muut toimialat (O-Q, T-X)</v>
      </c>
      <c r="L3857" s="41">
        <f t="shared" si="662"/>
        <v>68</v>
      </c>
      <c r="M3857" s="43">
        <f t="shared" si="663"/>
        <v>42681</v>
      </c>
      <c r="N3857" s="43">
        <f t="shared" si="664"/>
        <v>42749</v>
      </c>
      <c r="O3857" s="43">
        <f t="shared" si="670"/>
        <v>42675</v>
      </c>
      <c r="P3857" s="43">
        <f t="shared" si="670"/>
        <v>42736</v>
      </c>
      <c r="Q3857" s="89">
        <f t="shared" si="665"/>
        <v>2016</v>
      </c>
      <c r="R3857" s="89">
        <f t="shared" si="665"/>
        <v>2017</v>
      </c>
      <c r="S3857" s="43" t="str">
        <f>YEAR(Taulukko1[[#This Row],[Alku KK]])&amp;"Q"&amp;ROUNDDOWN((MONTH(Taulukko1[[#This Row],[Alku KK]])-1)/3+1,0)</f>
        <v>2016Q4</v>
      </c>
      <c r="T3857" s="43" t="str">
        <f>YEAR(Taulukko1[[#This Row],[Loppu KK]])&amp;"Q"&amp;ROUNDDOWN((MONTH(Taulukko1[[#This Row],[Loppu KK]])-1)/3+1,0)</f>
        <v>2017Q1</v>
      </c>
      <c r="U3857" s="81">
        <f>IF(COUNT(Taulukko1[[#This Row],[Neuvottelujen alaiset ]])=1,Taulukko1[[#This Row],[Neuvottelujen alaiset ]],Taulukko1[[#This Row],[Vähennystarve]])</f>
        <v>10</v>
      </c>
      <c r="V3857" s="44">
        <f t="shared" si="671"/>
        <v>1</v>
      </c>
      <c r="W3857" s="44">
        <f t="shared" si="672"/>
        <v>0.6</v>
      </c>
      <c r="X3857" s="44">
        <f t="shared" si="673"/>
        <v>0.6</v>
      </c>
      <c r="Y3857" s="44" t="b">
        <f>AND(MONTH(Taulukko1[[#This Row],[Alku PVM]] )=6,DAY(Taulukko1[[#This Row],[Alku PVM]] )&gt;19)</f>
        <v>0</v>
      </c>
      <c r="Z3857" s="44" t="b">
        <f>AND(MONTH(Taulukko1[[#This Row],[Loppu PVM]] )=6,DAY(Taulukko1[[#This Row],[Loppu PVM]] )&gt;19)</f>
        <v>0</v>
      </c>
      <c r="AA3857" s="44" t="b">
        <f>OR(MONTH(Taulukko1[[#This Row],[Alku PVM]] )&lt;=5,AND(MONTH(Taulukko1[[#This Row],[Alku PVM]] )=6,DAY(Taulukko1[[#This Row],[Alku PVM]] )&lt;20))</f>
        <v>0</v>
      </c>
      <c r="AB3857" s="44" t="b">
        <f>OR(MONTH(Taulukko1[[#This Row],[Loppu PVM]])&lt;=5,AND(MONTH(Taulukko1[[#This Row],[Loppu PVM]] )=6,DAY(Taulukko1[[#This Row],[Loppu PVM]])&lt;20))</f>
        <v>1</v>
      </c>
      <c r="AC3857" s="90" t="b">
        <f>OR(MONTH(Taulukko1[[#This Row],[Alku PVM]] )&lt;=3,AND(MONTH(Taulukko1[[#This Row],[Alku PVM]] )=3))</f>
        <v>0</v>
      </c>
      <c r="AD3857" s="44" t="b">
        <f>OR(MONTH(Taulukko1[[#This Row],[Loppu PVM]] )&lt;=3,AND(MONTH(Taulukko1[[#This Row],[Loppu PVM]] )=3))</f>
        <v>1</v>
      </c>
      <c r="AE3857" s="44" t="b">
        <f>OR(MONTH(Taulukko1[[#This Row],[Alku PVM]] )&lt;=9,AND(MONTH(Taulukko1[[#This Row],[Alku PVM]] )=9))</f>
        <v>0</v>
      </c>
      <c r="AF3857" s="44" t="b">
        <f>OR(MONTH(Taulukko1[[#This Row],[Loppu PVM]])&lt;=9,AND(MONTH(Taulukko1[[#This Row],[Loppu PVM]] )=9))</f>
        <v>1</v>
      </c>
      <c r="AG3857" s="44" t="b">
        <f>OR(MONTH(Taulukko1[[#This Row],[Alku PVM]] )&lt;=6,AND(MONTH(Taulukko1[[#This Row],[Alku PVM]] )=6))</f>
        <v>0</v>
      </c>
      <c r="AH3857" s="44" t="b">
        <f>OR(MONTH(Taulukko1[[#This Row],[Loppu PVM]])&lt;=6,AND(MONTH(Taulukko1[[#This Row],[Loppu PVM]] )=6))</f>
        <v>1</v>
      </c>
    </row>
    <row r="3858" spans="1:34">
      <c r="A3858" s="82" t="s">
        <v>5518</v>
      </c>
      <c r="B3858" s="83">
        <v>42676</v>
      </c>
      <c r="C3858" s="82" t="s">
        <v>5519</v>
      </c>
      <c r="D3858" s="84"/>
      <c r="E3858" s="85"/>
      <c r="F3858" s="83"/>
      <c r="G3858" s="86"/>
      <c r="H3858" s="85">
        <v>560</v>
      </c>
      <c r="I3858" s="130">
        <f>INDEX('TOL2008'!B:B,MATCH(A1811,'TOL2008'!A:A,0))</f>
        <v>62010</v>
      </c>
      <c r="J3858" s="131" t="str">
        <f>INDEX(Pääluokka!$H$2:$H$100,MATCH(VALUE(LEFT(Taulukko1[[#This Row],[TOL2008]],2)),Pääluokka!$G$2:$G$100,0))</f>
        <v>Informaatio ja viestintä</v>
      </c>
      <c r="K3858" s="131" t="str">
        <f>INDEX(Pääluokka!$I$2:$I$100,MATCH(VALUE(LEFT(Taulukko1[[#This Row],[TOL2008]],2)),Pääluokka!$G$2:$G$100,0))</f>
        <v>Palvelualat (G-N, R, S)</v>
      </c>
      <c r="L3858" s="87" t="str">
        <f t="shared" si="662"/>
        <v>NA</v>
      </c>
      <c r="M3858" s="88">
        <f t="shared" si="663"/>
        <v>42676</v>
      </c>
      <c r="N3858" s="88">
        <f t="shared" si="664"/>
        <v>42727</v>
      </c>
      <c r="O3858" s="88">
        <f t="shared" si="670"/>
        <v>42675</v>
      </c>
      <c r="P3858" s="88">
        <f t="shared" si="670"/>
        <v>42705</v>
      </c>
      <c r="Q3858" s="89">
        <f t="shared" si="665"/>
        <v>2016</v>
      </c>
      <c r="R3858" s="89">
        <f t="shared" si="665"/>
        <v>2016</v>
      </c>
      <c r="S3858" s="88" t="str">
        <f>YEAR(Taulukko1[[#This Row],[Alku KK]])&amp;"Q"&amp;ROUNDDOWN((MONTH(Taulukko1[[#This Row],[Alku KK]])-1)/3+1,0)</f>
        <v>2016Q4</v>
      </c>
      <c r="T3858" s="88" t="str">
        <f>YEAR(Taulukko1[[#This Row],[Loppu KK]])&amp;"Q"&amp;ROUNDDOWN((MONTH(Taulukko1[[#This Row],[Loppu KK]])-1)/3+1,0)</f>
        <v>2016Q4</v>
      </c>
      <c r="U3858" s="89">
        <f>IF(COUNT(Taulukko1[[#This Row],[Neuvottelujen alaiset ]])=1,Taulukko1[[#This Row],[Neuvottelujen alaiset ]],Taulukko1[[#This Row],[Vähennystarve]])</f>
        <v>560</v>
      </c>
      <c r="V3858" s="90" t="str">
        <f t="shared" si="671"/>
        <v>NA</v>
      </c>
      <c r="W3858" s="90" t="str">
        <f t="shared" si="672"/>
        <v>NA</v>
      </c>
      <c r="X3858" s="90" t="str">
        <f t="shared" si="673"/>
        <v>NA</v>
      </c>
      <c r="Y3858" s="90" t="b">
        <f>AND(MONTH(Taulukko1[[#This Row],[Alku PVM]] )=6,DAY(Taulukko1[[#This Row],[Alku PVM]] )&gt;19)</f>
        <v>0</v>
      </c>
      <c r="Z3858" s="90" t="b">
        <f>AND(MONTH(Taulukko1[[#This Row],[Loppu PVM]] )=6,DAY(Taulukko1[[#This Row],[Loppu PVM]] )&gt;19)</f>
        <v>0</v>
      </c>
      <c r="AA3858" s="90" t="b">
        <f>OR(MONTH(Taulukko1[[#This Row],[Alku PVM]] )&lt;=5,AND(MONTH(Taulukko1[[#This Row],[Alku PVM]] )=6,DAY(Taulukko1[[#This Row],[Alku PVM]] )&lt;20))</f>
        <v>0</v>
      </c>
      <c r="AB3858" s="90" t="b">
        <f>OR(MONTH(Taulukko1[[#This Row],[Loppu PVM]])&lt;=5,AND(MONTH(Taulukko1[[#This Row],[Loppu PVM]] )=6,DAY(Taulukko1[[#This Row],[Loppu PVM]])&lt;20))</f>
        <v>0</v>
      </c>
      <c r="AC3858" s="90" t="b">
        <f>OR(MONTH(Taulukko1[[#This Row],[Alku PVM]] )&lt;=3,AND(MONTH(Taulukko1[[#This Row],[Alku PVM]] )=3))</f>
        <v>0</v>
      </c>
      <c r="AD3858" s="90" t="b">
        <f>OR(MONTH(Taulukko1[[#This Row],[Loppu PVM]] )&lt;=3,AND(MONTH(Taulukko1[[#This Row],[Loppu PVM]] )=3))</f>
        <v>0</v>
      </c>
      <c r="AE3858" s="90" t="b">
        <f>OR(MONTH(Taulukko1[[#This Row],[Alku PVM]] )&lt;=9,AND(MONTH(Taulukko1[[#This Row],[Alku PVM]] )=9))</f>
        <v>0</v>
      </c>
      <c r="AF3858" s="90" t="b">
        <f>OR(MONTH(Taulukko1[[#This Row],[Loppu PVM]])&lt;=9,AND(MONTH(Taulukko1[[#This Row],[Loppu PVM]] )=9))</f>
        <v>0</v>
      </c>
      <c r="AG3858" s="90" t="b">
        <f>OR(MONTH(Taulukko1[[#This Row],[Alku PVM]] )&lt;=6,AND(MONTH(Taulukko1[[#This Row],[Alku PVM]] )=6))</f>
        <v>0</v>
      </c>
      <c r="AH3858" s="90" t="b">
        <f>OR(MONTH(Taulukko1[[#This Row],[Loppu PVM]])&lt;=6,AND(MONTH(Taulukko1[[#This Row],[Loppu PVM]] )=6))</f>
        <v>0</v>
      </c>
    </row>
    <row r="3859" spans="1:34">
      <c r="A3859" s="82" t="s">
        <v>1177</v>
      </c>
      <c r="B3859" s="83">
        <v>42677</v>
      </c>
      <c r="C3859" s="82" t="s">
        <v>5147</v>
      </c>
      <c r="D3859" s="84"/>
      <c r="E3859" s="85">
        <v>18</v>
      </c>
      <c r="F3859" s="83">
        <v>42731</v>
      </c>
      <c r="G3859" s="86">
        <v>11</v>
      </c>
      <c r="H3859" s="85">
        <v>18</v>
      </c>
      <c r="I3859" s="130">
        <f>INDEX('TOL2008'!B:B,MATCH(A3859,'TOL2008'!A:A,0))</f>
        <v>85320</v>
      </c>
      <c r="J3859" s="131" t="str">
        <f>INDEX(Pääluokka!$H$2:$H$100,MATCH(VALUE(LEFT(Taulukko1[[#This Row],[TOL2008]],2)),Pääluokka!$G$2:$G$100,0))</f>
        <v>Koulutus</v>
      </c>
      <c r="K3859" s="131" t="str">
        <f>INDEX(Pääluokka!$I$2:$I$100,MATCH(VALUE(LEFT(Taulukko1[[#This Row],[TOL2008]],2)),Pääluokka!$G$2:$G$100,0))</f>
        <v>Muut toimialat (O-Q, T-X)</v>
      </c>
      <c r="L3859" s="87">
        <f t="shared" si="662"/>
        <v>54</v>
      </c>
      <c r="M3859" s="88">
        <f t="shared" si="663"/>
        <v>42677</v>
      </c>
      <c r="N3859" s="88">
        <f t="shared" si="664"/>
        <v>42731</v>
      </c>
      <c r="O3859" s="88">
        <f t="shared" si="670"/>
        <v>42675</v>
      </c>
      <c r="P3859" s="88">
        <f t="shared" si="670"/>
        <v>42705</v>
      </c>
      <c r="Q3859" s="89">
        <f t="shared" si="665"/>
        <v>2016</v>
      </c>
      <c r="R3859" s="89">
        <f t="shared" si="665"/>
        <v>2016</v>
      </c>
      <c r="S3859" s="88" t="str">
        <f>YEAR(Taulukko1[[#This Row],[Alku KK]])&amp;"Q"&amp;ROUNDDOWN((MONTH(Taulukko1[[#This Row],[Alku KK]])-1)/3+1,0)</f>
        <v>2016Q4</v>
      </c>
      <c r="T3859" s="88" t="str">
        <f>YEAR(Taulukko1[[#This Row],[Loppu KK]])&amp;"Q"&amp;ROUNDDOWN((MONTH(Taulukko1[[#This Row],[Loppu KK]])-1)/3+1,0)</f>
        <v>2016Q4</v>
      </c>
      <c r="U3859" s="89">
        <f>IF(COUNT(Taulukko1[[#This Row],[Neuvottelujen alaiset ]])=1,Taulukko1[[#This Row],[Neuvottelujen alaiset ]],Taulukko1[[#This Row],[Vähennystarve]])</f>
        <v>18</v>
      </c>
      <c r="V3859" s="90">
        <f t="shared" si="671"/>
        <v>1</v>
      </c>
      <c r="W3859" s="90">
        <f t="shared" si="672"/>
        <v>0.61111111111111116</v>
      </c>
      <c r="X3859" s="90">
        <f t="shared" si="673"/>
        <v>0.61111111111111116</v>
      </c>
      <c r="Y3859" s="90" t="b">
        <f>AND(MONTH(Taulukko1[[#This Row],[Alku PVM]] )=6,DAY(Taulukko1[[#This Row],[Alku PVM]] )&gt;19)</f>
        <v>0</v>
      </c>
      <c r="Z3859" s="90" t="b">
        <f>AND(MONTH(Taulukko1[[#This Row],[Loppu PVM]] )=6,DAY(Taulukko1[[#This Row],[Loppu PVM]] )&gt;19)</f>
        <v>0</v>
      </c>
      <c r="AA3859" s="90" t="b">
        <f>OR(MONTH(Taulukko1[[#This Row],[Alku PVM]] )&lt;=5,AND(MONTH(Taulukko1[[#This Row],[Alku PVM]] )=6,DAY(Taulukko1[[#This Row],[Alku PVM]] )&lt;20))</f>
        <v>0</v>
      </c>
      <c r="AB3859" s="90" t="b">
        <f>OR(MONTH(Taulukko1[[#This Row],[Loppu PVM]])&lt;=5,AND(MONTH(Taulukko1[[#This Row],[Loppu PVM]] )=6,DAY(Taulukko1[[#This Row],[Loppu PVM]])&lt;20))</f>
        <v>0</v>
      </c>
      <c r="AC3859" s="90" t="b">
        <f>OR(MONTH(Taulukko1[[#This Row],[Alku PVM]] )&lt;=3,AND(MONTH(Taulukko1[[#This Row],[Alku PVM]] )=3))</f>
        <v>0</v>
      </c>
      <c r="AD3859" s="90" t="b">
        <f>OR(MONTH(Taulukko1[[#This Row],[Loppu PVM]] )&lt;=3,AND(MONTH(Taulukko1[[#This Row],[Loppu PVM]] )=3))</f>
        <v>0</v>
      </c>
      <c r="AE3859" s="90" t="b">
        <f>OR(MONTH(Taulukko1[[#This Row],[Alku PVM]] )&lt;=9,AND(MONTH(Taulukko1[[#This Row],[Alku PVM]] )=9))</f>
        <v>0</v>
      </c>
      <c r="AF3859" s="90" t="b">
        <f>OR(MONTH(Taulukko1[[#This Row],[Loppu PVM]])&lt;=9,AND(MONTH(Taulukko1[[#This Row],[Loppu PVM]] )=9))</f>
        <v>0</v>
      </c>
      <c r="AG3859" s="90" t="b">
        <f>OR(MONTH(Taulukko1[[#This Row],[Alku PVM]] )&lt;=6,AND(MONTH(Taulukko1[[#This Row],[Alku PVM]] )=6))</f>
        <v>0</v>
      </c>
      <c r="AH3859" s="90" t="b">
        <f>OR(MONTH(Taulukko1[[#This Row],[Loppu PVM]])&lt;=6,AND(MONTH(Taulukko1[[#This Row],[Loppu PVM]] )=6))</f>
        <v>0</v>
      </c>
    </row>
    <row r="3860" spans="1:34">
      <c r="A3860" s="82" t="s">
        <v>205</v>
      </c>
      <c r="B3860" s="83">
        <v>42681</v>
      </c>
      <c r="C3860" s="82" t="s">
        <v>5520</v>
      </c>
      <c r="D3860" s="84"/>
      <c r="E3860" s="85">
        <v>9</v>
      </c>
      <c r="F3860" s="83">
        <v>42681</v>
      </c>
      <c r="G3860" s="86">
        <v>7</v>
      </c>
      <c r="H3860" s="85">
        <v>16</v>
      </c>
      <c r="I3860" s="130">
        <f>INDEX('TOL2008'!B:B,MATCH(A3860,'TOL2008'!A:A,0))</f>
        <v>58130</v>
      </c>
      <c r="J3860" s="131" t="str">
        <f>INDEX(Pääluokka!$H$2:$H$100,MATCH(VALUE(LEFT(Taulukko1[[#This Row],[TOL2008]],2)),Pääluokka!$G$2:$G$100,0))</f>
        <v>Informaatio ja viestintä</v>
      </c>
      <c r="K3860" s="131" t="str">
        <f>INDEX(Pääluokka!$I$2:$I$100,MATCH(VALUE(LEFT(Taulukko1[[#This Row],[TOL2008]],2)),Pääluokka!$G$2:$G$100,0))</f>
        <v>Palvelualat (G-N, R, S)</v>
      </c>
      <c r="L3860" s="87" t="str">
        <f t="shared" si="662"/>
        <v>NA</v>
      </c>
      <c r="M3860" s="88">
        <f t="shared" si="663"/>
        <v>42681</v>
      </c>
      <c r="N3860" s="88">
        <f t="shared" si="664"/>
        <v>42681</v>
      </c>
      <c r="O3860" s="88">
        <f t="shared" ref="O3860:P3864" si="674">IFERROR(DATE(YEAR(M3860),MONTH(M3860),1),"NA")</f>
        <v>42675</v>
      </c>
      <c r="P3860" s="88">
        <f t="shared" si="674"/>
        <v>42675</v>
      </c>
      <c r="Q3860" s="89">
        <f t="shared" si="665"/>
        <v>2016</v>
      </c>
      <c r="R3860" s="89">
        <f t="shared" si="665"/>
        <v>2016</v>
      </c>
      <c r="S3860" s="88" t="str">
        <f>YEAR(Taulukko1[[#This Row],[Alku KK]])&amp;"Q"&amp;ROUNDDOWN((MONTH(Taulukko1[[#This Row],[Alku KK]])-1)/3+1,0)</f>
        <v>2016Q4</v>
      </c>
      <c r="T3860" s="88" t="str">
        <f>YEAR(Taulukko1[[#This Row],[Loppu KK]])&amp;"Q"&amp;ROUNDDOWN((MONTH(Taulukko1[[#This Row],[Loppu KK]])-1)/3+1,0)</f>
        <v>2016Q4</v>
      </c>
      <c r="U3860" s="89">
        <f>IF(COUNT(Taulukko1[[#This Row],[Neuvottelujen alaiset ]])=1,Taulukko1[[#This Row],[Neuvottelujen alaiset ]],Taulukko1[[#This Row],[Vähennystarve]])</f>
        <v>16</v>
      </c>
      <c r="V3860" s="90">
        <f t="shared" si="671"/>
        <v>0.5625</v>
      </c>
      <c r="W3860" s="90">
        <f t="shared" si="672"/>
        <v>0.4375</v>
      </c>
      <c r="X3860" s="90">
        <f t="shared" si="673"/>
        <v>0.77777777777777779</v>
      </c>
      <c r="Y3860" s="90" t="b">
        <f>AND(MONTH(Taulukko1[[#This Row],[Alku PVM]] )=6,DAY(Taulukko1[[#This Row],[Alku PVM]] )&gt;19)</f>
        <v>0</v>
      </c>
      <c r="Z3860" s="90" t="b">
        <f>AND(MONTH(Taulukko1[[#This Row],[Loppu PVM]] )=6,DAY(Taulukko1[[#This Row],[Loppu PVM]] )&gt;19)</f>
        <v>0</v>
      </c>
      <c r="AA3860" s="90" t="b">
        <f>OR(MONTH(Taulukko1[[#This Row],[Alku PVM]] )&lt;=5,AND(MONTH(Taulukko1[[#This Row],[Alku PVM]] )=6,DAY(Taulukko1[[#This Row],[Alku PVM]] )&lt;20))</f>
        <v>0</v>
      </c>
      <c r="AB3860" s="90" t="b">
        <f>OR(MONTH(Taulukko1[[#This Row],[Loppu PVM]])&lt;=5,AND(MONTH(Taulukko1[[#This Row],[Loppu PVM]] )=6,DAY(Taulukko1[[#This Row],[Loppu PVM]])&lt;20))</f>
        <v>0</v>
      </c>
      <c r="AC3860" s="90" t="b">
        <f>OR(MONTH(Taulukko1[[#This Row],[Alku PVM]] )&lt;=3,AND(MONTH(Taulukko1[[#This Row],[Alku PVM]] )=3))</f>
        <v>0</v>
      </c>
      <c r="AD3860" s="90" t="b">
        <f>OR(MONTH(Taulukko1[[#This Row],[Loppu PVM]] )&lt;=3,AND(MONTH(Taulukko1[[#This Row],[Loppu PVM]] )=3))</f>
        <v>0</v>
      </c>
      <c r="AE3860" s="90" t="b">
        <f>OR(MONTH(Taulukko1[[#This Row],[Alku PVM]] )&lt;=9,AND(MONTH(Taulukko1[[#This Row],[Alku PVM]] )=9))</f>
        <v>0</v>
      </c>
      <c r="AF3860" s="90" t="b">
        <f>OR(MONTH(Taulukko1[[#This Row],[Loppu PVM]])&lt;=9,AND(MONTH(Taulukko1[[#This Row],[Loppu PVM]] )=9))</f>
        <v>0</v>
      </c>
      <c r="AG3860" s="90" t="b">
        <f>OR(MONTH(Taulukko1[[#This Row],[Alku PVM]] )&lt;=6,AND(MONTH(Taulukko1[[#This Row],[Alku PVM]] )=6))</f>
        <v>0</v>
      </c>
      <c r="AH3860" s="90" t="b">
        <f>OR(MONTH(Taulukko1[[#This Row],[Loppu PVM]])&lt;=6,AND(MONTH(Taulukko1[[#This Row],[Loppu PVM]] )=6))</f>
        <v>0</v>
      </c>
    </row>
    <row r="3861" spans="1:34">
      <c r="A3861" s="82" t="s">
        <v>5552</v>
      </c>
      <c r="B3861" s="83">
        <v>42682</v>
      </c>
      <c r="C3861" s="82" t="s">
        <v>5521</v>
      </c>
      <c r="D3861" s="84"/>
      <c r="E3861" s="85">
        <v>15</v>
      </c>
      <c r="F3861" s="83">
        <v>42731</v>
      </c>
      <c r="G3861" s="86">
        <v>8</v>
      </c>
      <c r="H3861" s="85">
        <v>15</v>
      </c>
      <c r="I3861" s="130">
        <f>INDEX('TOL2008'!B:B,MATCH(A3861,'TOL2008'!A:A,0))</f>
        <v>49410</v>
      </c>
      <c r="J3861" s="131" t="str">
        <f>INDEX(Pääluokka!$H$2:$H$100,MATCH(VALUE(LEFT(Taulukko1[[#This Row],[TOL2008]],2)),Pääluokka!$G$2:$G$100,0))</f>
        <v>Kuljetus ja varastointi</v>
      </c>
      <c r="K3861" s="131" t="str">
        <f>INDEX(Pääluokka!$I$2:$I$100,MATCH(VALUE(LEFT(Taulukko1[[#This Row],[TOL2008]],2)),Pääluokka!$G$2:$G$100,0))</f>
        <v>Palvelualat (G-N, R, S)</v>
      </c>
      <c r="L3861" s="87">
        <f t="shared" si="662"/>
        <v>49</v>
      </c>
      <c r="M3861" s="88">
        <f t="shared" si="663"/>
        <v>42682</v>
      </c>
      <c r="N3861" s="88">
        <f t="shared" si="664"/>
        <v>42731</v>
      </c>
      <c r="O3861" s="88">
        <f t="shared" si="674"/>
        <v>42675</v>
      </c>
      <c r="P3861" s="88">
        <f t="shared" si="674"/>
        <v>42705</v>
      </c>
      <c r="Q3861" s="89">
        <f t="shared" si="665"/>
        <v>2016</v>
      </c>
      <c r="R3861" s="89">
        <f t="shared" si="665"/>
        <v>2016</v>
      </c>
      <c r="S3861" s="88" t="str">
        <f>YEAR(Taulukko1[[#This Row],[Alku KK]])&amp;"Q"&amp;ROUNDDOWN((MONTH(Taulukko1[[#This Row],[Alku KK]])-1)/3+1,0)</f>
        <v>2016Q4</v>
      </c>
      <c r="T3861" s="88" t="str">
        <f>YEAR(Taulukko1[[#This Row],[Loppu KK]])&amp;"Q"&amp;ROUNDDOWN((MONTH(Taulukko1[[#This Row],[Loppu KK]])-1)/3+1,0)</f>
        <v>2016Q4</v>
      </c>
      <c r="U3861" s="89">
        <f>IF(COUNT(Taulukko1[[#This Row],[Neuvottelujen alaiset ]])=1,Taulukko1[[#This Row],[Neuvottelujen alaiset ]],Taulukko1[[#This Row],[Vähennystarve]])</f>
        <v>15</v>
      </c>
      <c r="V3861" s="90">
        <f t="shared" si="671"/>
        <v>1</v>
      </c>
      <c r="W3861" s="90">
        <f t="shared" si="672"/>
        <v>0.53333333333333333</v>
      </c>
      <c r="X3861" s="90">
        <f t="shared" si="673"/>
        <v>0.53333333333333333</v>
      </c>
      <c r="Y3861" s="90" t="b">
        <f>AND(MONTH(Taulukko1[[#This Row],[Alku PVM]] )=6,DAY(Taulukko1[[#This Row],[Alku PVM]] )&gt;19)</f>
        <v>0</v>
      </c>
      <c r="Z3861" s="90" t="b">
        <f>AND(MONTH(Taulukko1[[#This Row],[Loppu PVM]] )=6,DAY(Taulukko1[[#This Row],[Loppu PVM]] )&gt;19)</f>
        <v>0</v>
      </c>
      <c r="AA3861" s="90" t="b">
        <f>OR(MONTH(Taulukko1[[#This Row],[Alku PVM]] )&lt;=5,AND(MONTH(Taulukko1[[#This Row],[Alku PVM]] )=6,DAY(Taulukko1[[#This Row],[Alku PVM]] )&lt;20))</f>
        <v>0</v>
      </c>
      <c r="AB3861" s="90" t="b">
        <f>OR(MONTH(Taulukko1[[#This Row],[Loppu PVM]])&lt;=5,AND(MONTH(Taulukko1[[#This Row],[Loppu PVM]] )=6,DAY(Taulukko1[[#This Row],[Loppu PVM]])&lt;20))</f>
        <v>0</v>
      </c>
      <c r="AC3861" s="90" t="b">
        <f>OR(MONTH(Taulukko1[[#This Row],[Alku PVM]] )&lt;=3,AND(MONTH(Taulukko1[[#This Row],[Alku PVM]] )=3))</f>
        <v>0</v>
      </c>
      <c r="AD3861" s="90" t="b">
        <f>OR(MONTH(Taulukko1[[#This Row],[Loppu PVM]] )&lt;=3,AND(MONTH(Taulukko1[[#This Row],[Loppu PVM]] )=3))</f>
        <v>0</v>
      </c>
      <c r="AE3861" s="90" t="b">
        <f>OR(MONTH(Taulukko1[[#This Row],[Alku PVM]] )&lt;=9,AND(MONTH(Taulukko1[[#This Row],[Alku PVM]] )=9))</f>
        <v>0</v>
      </c>
      <c r="AF3861" s="90" t="b">
        <f>OR(MONTH(Taulukko1[[#This Row],[Loppu PVM]])&lt;=9,AND(MONTH(Taulukko1[[#This Row],[Loppu PVM]] )=9))</f>
        <v>0</v>
      </c>
      <c r="AG3861" s="90" t="b">
        <f>OR(MONTH(Taulukko1[[#This Row],[Alku PVM]] )&lt;=6,AND(MONTH(Taulukko1[[#This Row],[Alku PVM]] )=6))</f>
        <v>0</v>
      </c>
      <c r="AH3861" s="90" t="b">
        <f>OR(MONTH(Taulukko1[[#This Row],[Loppu PVM]])&lt;=6,AND(MONTH(Taulukko1[[#This Row],[Loppu PVM]] )=6))</f>
        <v>0</v>
      </c>
    </row>
    <row r="3862" spans="1:34">
      <c r="A3862" s="82" t="s">
        <v>4560</v>
      </c>
      <c r="B3862" s="83">
        <v>42689</v>
      </c>
      <c r="C3862" s="82" t="s">
        <v>5524</v>
      </c>
      <c r="D3862" s="84"/>
      <c r="E3862" s="85">
        <v>9</v>
      </c>
      <c r="F3862" s="83">
        <v>42705</v>
      </c>
      <c r="G3862" s="86">
        <v>9</v>
      </c>
      <c r="H3862" s="85">
        <v>70</v>
      </c>
      <c r="I3862" s="130">
        <f>INDEX('TOL2008'!B:B,MATCH(A3862,'TOL2008'!A:A,0))</f>
        <v>53100</v>
      </c>
      <c r="J3862" s="131" t="str">
        <f>INDEX(Pääluokka!$H$2:$H$100,MATCH(VALUE(LEFT(Taulukko1[[#This Row],[TOL2008]],2)),Pääluokka!$G$2:$G$100,0))</f>
        <v>Kuljetus ja varastointi</v>
      </c>
      <c r="K3862" s="131" t="str">
        <f>INDEX(Pääluokka!$I$2:$I$100,MATCH(VALUE(LEFT(Taulukko1[[#This Row],[TOL2008]],2)),Pääluokka!$G$2:$G$100,0))</f>
        <v>Palvelualat (G-N, R, S)</v>
      </c>
      <c r="L3862" s="87">
        <f t="shared" si="662"/>
        <v>16</v>
      </c>
      <c r="M3862" s="88">
        <f t="shared" si="663"/>
        <v>42689</v>
      </c>
      <c r="N3862" s="88">
        <f t="shared" si="664"/>
        <v>42705</v>
      </c>
      <c r="O3862" s="88">
        <f t="shared" si="674"/>
        <v>42675</v>
      </c>
      <c r="P3862" s="88">
        <f t="shared" si="674"/>
        <v>42705</v>
      </c>
      <c r="Q3862" s="89">
        <f t="shared" si="665"/>
        <v>2016</v>
      </c>
      <c r="R3862" s="89">
        <f t="shared" si="665"/>
        <v>2016</v>
      </c>
      <c r="S3862" s="88" t="str">
        <f>YEAR(Taulukko1[[#This Row],[Alku KK]])&amp;"Q"&amp;ROUNDDOWN((MONTH(Taulukko1[[#This Row],[Alku KK]])-1)/3+1,0)</f>
        <v>2016Q4</v>
      </c>
      <c r="T3862" s="88" t="str">
        <f>YEAR(Taulukko1[[#This Row],[Loppu KK]])&amp;"Q"&amp;ROUNDDOWN((MONTH(Taulukko1[[#This Row],[Loppu KK]])-1)/3+1,0)</f>
        <v>2016Q4</v>
      </c>
      <c r="U3862" s="89">
        <f>IF(COUNT(Taulukko1[[#This Row],[Neuvottelujen alaiset ]])=1,Taulukko1[[#This Row],[Neuvottelujen alaiset ]],Taulukko1[[#This Row],[Vähennystarve]])</f>
        <v>70</v>
      </c>
      <c r="V3862" s="90">
        <f t="shared" ref="V3862:V3867" si="675">IF(AND(ISNUMBER(E3862),ISNUMBER(H3862)),E3862/H3862,"NA")</f>
        <v>0.12857142857142856</v>
      </c>
      <c r="W3862" s="90">
        <f t="shared" ref="W3862:W3867" si="676">IF(AND(ISNUMBER(G3862),ISNUMBER(H3862)),G3862/H3862,"NA")</f>
        <v>0.12857142857142856</v>
      </c>
      <c r="X3862" s="90">
        <f t="shared" ref="X3862:X3867" si="677">IF(AND(ISNUMBER(G3862),ISNUMBER(E3862)),G3862/E3862,"NA")</f>
        <v>1</v>
      </c>
      <c r="Y3862" s="90" t="b">
        <f>AND(MONTH(Taulukko1[[#This Row],[Alku PVM]] )=6,DAY(Taulukko1[[#This Row],[Alku PVM]] )&gt;19)</f>
        <v>0</v>
      </c>
      <c r="Z3862" s="90" t="b">
        <f>AND(MONTH(Taulukko1[[#This Row],[Loppu PVM]] )=6,DAY(Taulukko1[[#This Row],[Loppu PVM]] )&gt;19)</f>
        <v>0</v>
      </c>
      <c r="AA3862" s="90" t="b">
        <f>OR(MONTH(Taulukko1[[#This Row],[Alku PVM]] )&lt;=5,AND(MONTH(Taulukko1[[#This Row],[Alku PVM]] )=6,DAY(Taulukko1[[#This Row],[Alku PVM]] )&lt;20))</f>
        <v>0</v>
      </c>
      <c r="AB3862" s="90" t="b">
        <f>OR(MONTH(Taulukko1[[#This Row],[Loppu PVM]])&lt;=5,AND(MONTH(Taulukko1[[#This Row],[Loppu PVM]] )=6,DAY(Taulukko1[[#This Row],[Loppu PVM]])&lt;20))</f>
        <v>0</v>
      </c>
      <c r="AC3862" s="90" t="b">
        <f>OR(MONTH(Taulukko1[[#This Row],[Alku PVM]] )&lt;=3,AND(MONTH(Taulukko1[[#This Row],[Alku PVM]] )=3))</f>
        <v>0</v>
      </c>
      <c r="AD3862" s="90" t="b">
        <f>OR(MONTH(Taulukko1[[#This Row],[Loppu PVM]] )&lt;=3,AND(MONTH(Taulukko1[[#This Row],[Loppu PVM]] )=3))</f>
        <v>0</v>
      </c>
      <c r="AE3862" s="90" t="b">
        <f>OR(MONTH(Taulukko1[[#This Row],[Alku PVM]] )&lt;=9,AND(MONTH(Taulukko1[[#This Row],[Alku PVM]] )=9))</f>
        <v>0</v>
      </c>
      <c r="AF3862" s="90" t="b">
        <f>OR(MONTH(Taulukko1[[#This Row],[Loppu PVM]])&lt;=9,AND(MONTH(Taulukko1[[#This Row],[Loppu PVM]] )=9))</f>
        <v>0</v>
      </c>
      <c r="AG3862" s="90" t="b">
        <f>OR(MONTH(Taulukko1[[#This Row],[Alku PVM]] )&lt;=6,AND(MONTH(Taulukko1[[#This Row],[Alku PVM]] )=6))</f>
        <v>0</v>
      </c>
      <c r="AH3862" s="90" t="b">
        <f>OR(MONTH(Taulukko1[[#This Row],[Loppu PVM]])&lt;=6,AND(MONTH(Taulukko1[[#This Row],[Loppu PVM]] )=6))</f>
        <v>0</v>
      </c>
    </row>
    <row r="3863" spans="1:34">
      <c r="A3863" s="25" t="s">
        <v>142</v>
      </c>
      <c r="B3863" s="83"/>
      <c r="C3863" s="25" t="s">
        <v>5525</v>
      </c>
      <c r="D3863" s="84"/>
      <c r="E3863" s="85"/>
      <c r="F3863" s="83">
        <v>42684</v>
      </c>
      <c r="G3863" s="86"/>
      <c r="H3863" s="85"/>
      <c r="I3863" s="130">
        <f>INDEX('TOL2008'!B:B,MATCH(A3863,'TOL2008'!A:A,0))</f>
        <v>46901</v>
      </c>
      <c r="J3863" s="131" t="str">
        <f>INDEX(Pääluokka!$H$2:$H$100,MATCH(VALUE(LEFT(Taulukko1[[#This Row],[TOL2008]],2)),Pääluokka!$G$2:$G$100,0))</f>
        <v>Tukku- ja vähittäiskauppa; moottoriajoneuvojen ja moottoripyörien korjaus</v>
      </c>
      <c r="K3863" s="131" t="str">
        <f>INDEX(Pääluokka!$I$2:$I$100,MATCH(VALUE(LEFT(Taulukko1[[#This Row],[TOL2008]],2)),Pääluokka!$G$2:$G$100,0))</f>
        <v>Palvelualat (G-N, R, S)</v>
      </c>
      <c r="L3863" s="87" t="str">
        <f t="shared" si="662"/>
        <v>NA</v>
      </c>
      <c r="M3863" s="88">
        <f t="shared" si="663"/>
        <v>42633</v>
      </c>
      <c r="N3863" s="88">
        <f t="shared" si="664"/>
        <v>42684</v>
      </c>
      <c r="O3863" s="88">
        <f t="shared" si="674"/>
        <v>42614</v>
      </c>
      <c r="P3863" s="88">
        <f t="shared" si="674"/>
        <v>42675</v>
      </c>
      <c r="Q3863" s="89">
        <f t="shared" si="665"/>
        <v>2016</v>
      </c>
      <c r="R3863" s="89">
        <f t="shared" si="665"/>
        <v>2016</v>
      </c>
      <c r="S3863" s="88" t="str">
        <f>YEAR(Taulukko1[[#This Row],[Alku KK]])&amp;"Q"&amp;ROUNDDOWN((MONTH(Taulukko1[[#This Row],[Alku KK]])-1)/3+1,0)</f>
        <v>2016Q3</v>
      </c>
      <c r="T3863" s="88" t="str">
        <f>YEAR(Taulukko1[[#This Row],[Loppu KK]])&amp;"Q"&amp;ROUNDDOWN((MONTH(Taulukko1[[#This Row],[Loppu KK]])-1)/3+1,0)</f>
        <v>2016Q4</v>
      </c>
      <c r="U3863" s="89">
        <f>IF(COUNT(Taulukko1[[#This Row],[Neuvottelujen alaiset ]])=1,Taulukko1[[#This Row],[Neuvottelujen alaiset ]],Taulukko1[[#This Row],[Vähennystarve]])</f>
        <v>0</v>
      </c>
      <c r="V3863" s="90" t="str">
        <f t="shared" si="675"/>
        <v>NA</v>
      </c>
      <c r="W3863" s="90" t="str">
        <f t="shared" si="676"/>
        <v>NA</v>
      </c>
      <c r="X3863" s="90" t="str">
        <f t="shared" si="677"/>
        <v>NA</v>
      </c>
      <c r="Y3863" s="90" t="b">
        <f>AND(MONTH(Taulukko1[[#This Row],[Alku PVM]] )=6,DAY(Taulukko1[[#This Row],[Alku PVM]] )&gt;19)</f>
        <v>0</v>
      </c>
      <c r="Z3863" s="90" t="b">
        <f>AND(MONTH(Taulukko1[[#This Row],[Loppu PVM]] )=6,DAY(Taulukko1[[#This Row],[Loppu PVM]] )&gt;19)</f>
        <v>0</v>
      </c>
      <c r="AA3863" s="90" t="b">
        <f>OR(MONTH(Taulukko1[[#This Row],[Alku PVM]] )&lt;=5,AND(MONTH(Taulukko1[[#This Row],[Alku PVM]] )=6,DAY(Taulukko1[[#This Row],[Alku PVM]] )&lt;20))</f>
        <v>0</v>
      </c>
      <c r="AB3863" s="90" t="b">
        <f>OR(MONTH(Taulukko1[[#This Row],[Loppu PVM]])&lt;=5,AND(MONTH(Taulukko1[[#This Row],[Loppu PVM]] )=6,DAY(Taulukko1[[#This Row],[Loppu PVM]])&lt;20))</f>
        <v>0</v>
      </c>
      <c r="AC3863" s="90" t="b">
        <f>OR(MONTH(Taulukko1[[#This Row],[Alku PVM]] )&lt;=3,AND(MONTH(Taulukko1[[#This Row],[Alku PVM]] )=3))</f>
        <v>0</v>
      </c>
      <c r="AD3863" s="90" t="b">
        <f>OR(MONTH(Taulukko1[[#This Row],[Loppu PVM]] )&lt;=3,AND(MONTH(Taulukko1[[#This Row],[Loppu PVM]] )=3))</f>
        <v>0</v>
      </c>
      <c r="AE3863" s="90" t="b">
        <f>OR(MONTH(Taulukko1[[#This Row],[Alku PVM]] )&lt;=9,AND(MONTH(Taulukko1[[#This Row],[Alku PVM]] )=9))</f>
        <v>1</v>
      </c>
      <c r="AF3863" s="90" t="b">
        <f>OR(MONTH(Taulukko1[[#This Row],[Loppu PVM]])&lt;=9,AND(MONTH(Taulukko1[[#This Row],[Loppu PVM]] )=9))</f>
        <v>0</v>
      </c>
      <c r="AG3863" s="90" t="b">
        <f>OR(MONTH(Taulukko1[[#This Row],[Alku PVM]] )&lt;=6,AND(MONTH(Taulukko1[[#This Row],[Alku PVM]] )=6))</f>
        <v>0</v>
      </c>
      <c r="AH3863" s="90" t="b">
        <f>OR(MONTH(Taulukko1[[#This Row],[Loppu PVM]])&lt;=6,AND(MONTH(Taulukko1[[#This Row],[Loppu PVM]] )=6))</f>
        <v>0</v>
      </c>
    </row>
    <row r="3864" spans="1:34">
      <c r="A3864" s="25" t="s">
        <v>522</v>
      </c>
      <c r="B3864" s="26">
        <v>42684</v>
      </c>
      <c r="C3864" s="25" t="s">
        <v>5526</v>
      </c>
      <c r="D3864" s="35"/>
      <c r="E3864" s="27"/>
      <c r="F3864" s="26">
        <v>42724</v>
      </c>
      <c r="G3864" s="33">
        <v>19</v>
      </c>
      <c r="H3864" s="27">
        <v>19</v>
      </c>
      <c r="I3864" s="126">
        <f>INDEX('TOL2008'!B:B,MATCH(A3864,'TOL2008'!A:A,0))</f>
        <v>25730</v>
      </c>
      <c r="J3864" s="133" t="str">
        <f>INDEX(Pääluokka!$H$2:$H$100,MATCH(VALUE(LEFT(Taulukko1[[#This Row],[TOL2008]],2)),Pääluokka!$G$2:$G$100,0))</f>
        <v>Teollisuus</v>
      </c>
      <c r="K3864" s="133" t="str">
        <f>INDEX(Pääluokka!$I$2:$I$100,MATCH(VALUE(LEFT(Taulukko1[[#This Row],[TOL2008]],2)),Pääluokka!$G$2:$G$100,0))</f>
        <v>Teollisuus (C-E)</v>
      </c>
      <c r="L3864" s="41">
        <f t="shared" si="662"/>
        <v>40</v>
      </c>
      <c r="M3864" s="43">
        <f t="shared" si="663"/>
        <v>42684</v>
      </c>
      <c r="N3864" s="43">
        <f t="shared" si="664"/>
        <v>42724</v>
      </c>
      <c r="O3864" s="43">
        <f t="shared" si="674"/>
        <v>42675</v>
      </c>
      <c r="P3864" s="43">
        <f t="shared" si="674"/>
        <v>42705</v>
      </c>
      <c r="Q3864" s="89">
        <f t="shared" si="665"/>
        <v>2016</v>
      </c>
      <c r="R3864" s="89">
        <f t="shared" si="665"/>
        <v>2016</v>
      </c>
      <c r="S3864" s="43" t="str">
        <f>YEAR(Taulukko1[[#This Row],[Alku KK]])&amp;"Q"&amp;ROUNDDOWN((MONTH(Taulukko1[[#This Row],[Alku KK]])-1)/3+1,0)</f>
        <v>2016Q4</v>
      </c>
      <c r="T3864" s="43" t="str">
        <f>YEAR(Taulukko1[[#This Row],[Loppu KK]])&amp;"Q"&amp;ROUNDDOWN((MONTH(Taulukko1[[#This Row],[Loppu KK]])-1)/3+1,0)</f>
        <v>2016Q4</v>
      </c>
      <c r="U3864" s="81">
        <f>IF(COUNT(Taulukko1[[#This Row],[Neuvottelujen alaiset ]])=1,Taulukko1[[#This Row],[Neuvottelujen alaiset ]],Taulukko1[[#This Row],[Vähennystarve]])</f>
        <v>19</v>
      </c>
      <c r="V3864" s="44" t="str">
        <f t="shared" si="675"/>
        <v>NA</v>
      </c>
      <c r="W3864" s="44">
        <f t="shared" si="676"/>
        <v>1</v>
      </c>
      <c r="X3864" s="44" t="str">
        <f t="shared" si="677"/>
        <v>NA</v>
      </c>
      <c r="Y3864" s="44" t="b">
        <f>AND(MONTH(Taulukko1[[#This Row],[Alku PVM]] )=6,DAY(Taulukko1[[#This Row],[Alku PVM]] )&gt;19)</f>
        <v>0</v>
      </c>
      <c r="Z3864" s="44" t="b">
        <f>AND(MONTH(Taulukko1[[#This Row],[Loppu PVM]] )=6,DAY(Taulukko1[[#This Row],[Loppu PVM]] )&gt;19)</f>
        <v>0</v>
      </c>
      <c r="AA3864" s="44" t="b">
        <f>OR(MONTH(Taulukko1[[#This Row],[Alku PVM]] )&lt;=5,AND(MONTH(Taulukko1[[#This Row],[Alku PVM]] )=6,DAY(Taulukko1[[#This Row],[Alku PVM]] )&lt;20))</f>
        <v>0</v>
      </c>
      <c r="AB3864" s="44" t="b">
        <f>OR(MONTH(Taulukko1[[#This Row],[Loppu PVM]])&lt;=5,AND(MONTH(Taulukko1[[#This Row],[Loppu PVM]] )=6,DAY(Taulukko1[[#This Row],[Loppu PVM]])&lt;20))</f>
        <v>0</v>
      </c>
      <c r="AC3864" s="90" t="b">
        <f>OR(MONTH(Taulukko1[[#This Row],[Alku PVM]] )&lt;=3,AND(MONTH(Taulukko1[[#This Row],[Alku PVM]] )=3))</f>
        <v>0</v>
      </c>
      <c r="AD3864" s="44" t="b">
        <f>OR(MONTH(Taulukko1[[#This Row],[Loppu PVM]] )&lt;=3,AND(MONTH(Taulukko1[[#This Row],[Loppu PVM]] )=3))</f>
        <v>0</v>
      </c>
      <c r="AE3864" s="44" t="b">
        <f>OR(MONTH(Taulukko1[[#This Row],[Alku PVM]] )&lt;=9,AND(MONTH(Taulukko1[[#This Row],[Alku PVM]] )=9))</f>
        <v>0</v>
      </c>
      <c r="AF3864" s="44" t="b">
        <f>OR(MONTH(Taulukko1[[#This Row],[Loppu PVM]])&lt;=9,AND(MONTH(Taulukko1[[#This Row],[Loppu PVM]] )=9))</f>
        <v>0</v>
      </c>
      <c r="AG3864" s="44" t="b">
        <f>OR(MONTH(Taulukko1[[#This Row],[Alku PVM]] )&lt;=6,AND(MONTH(Taulukko1[[#This Row],[Alku PVM]] )=6))</f>
        <v>0</v>
      </c>
      <c r="AH3864" s="44" t="b">
        <f>OR(MONTH(Taulukko1[[#This Row],[Loppu PVM]])&lt;=6,AND(MONTH(Taulukko1[[#This Row],[Loppu PVM]] )=6))</f>
        <v>0</v>
      </c>
    </row>
    <row r="3865" spans="1:34">
      <c r="A3865" s="82" t="s">
        <v>39</v>
      </c>
      <c r="B3865" s="83">
        <v>42688</v>
      </c>
      <c r="C3865" s="82" t="s">
        <v>5527</v>
      </c>
      <c r="D3865" s="84"/>
      <c r="E3865" s="85">
        <v>9</v>
      </c>
      <c r="F3865" s="83">
        <v>42716</v>
      </c>
      <c r="G3865" s="86"/>
      <c r="H3865" s="85">
        <v>9</v>
      </c>
      <c r="I3865" s="130">
        <f>INDEX('TOL2008'!B:B,MATCH(A3865,'TOL2008'!A:A,0))</f>
        <v>28300</v>
      </c>
      <c r="J3865" s="131" t="str">
        <f>INDEX(Pääluokka!$H$2:$H$100,MATCH(VALUE(LEFT(Taulukko1[[#This Row],[TOL2008]],2)),Pääluokka!$G$2:$G$100,0))</f>
        <v>Teollisuus</v>
      </c>
      <c r="K3865" s="131" t="str">
        <f>INDEX(Pääluokka!$I$2:$I$100,MATCH(VALUE(LEFT(Taulukko1[[#This Row],[TOL2008]],2)),Pääluokka!$G$2:$G$100,0))</f>
        <v>Teollisuus (C-E)</v>
      </c>
      <c r="L3865" s="87">
        <f t="shared" si="662"/>
        <v>28</v>
      </c>
      <c r="M3865" s="88">
        <f t="shared" si="663"/>
        <v>42688</v>
      </c>
      <c r="N3865" s="88">
        <f t="shared" si="664"/>
        <v>42716</v>
      </c>
      <c r="O3865" s="88">
        <f t="shared" ref="O3865:P3867" si="678">IFERROR(DATE(YEAR(M3865),MONTH(M3865),1),"NA")</f>
        <v>42675</v>
      </c>
      <c r="P3865" s="88">
        <f t="shared" si="678"/>
        <v>42705</v>
      </c>
      <c r="Q3865" s="89">
        <f t="shared" si="665"/>
        <v>2016</v>
      </c>
      <c r="R3865" s="89">
        <f t="shared" si="665"/>
        <v>2016</v>
      </c>
      <c r="S3865" s="88" t="str">
        <f>YEAR(Taulukko1[[#This Row],[Alku KK]])&amp;"Q"&amp;ROUNDDOWN((MONTH(Taulukko1[[#This Row],[Alku KK]])-1)/3+1,0)</f>
        <v>2016Q4</v>
      </c>
      <c r="T3865" s="88" t="str">
        <f>YEAR(Taulukko1[[#This Row],[Loppu KK]])&amp;"Q"&amp;ROUNDDOWN((MONTH(Taulukko1[[#This Row],[Loppu KK]])-1)/3+1,0)</f>
        <v>2016Q4</v>
      </c>
      <c r="U3865" s="89">
        <f>IF(COUNT(Taulukko1[[#This Row],[Neuvottelujen alaiset ]])=1,Taulukko1[[#This Row],[Neuvottelujen alaiset ]],Taulukko1[[#This Row],[Vähennystarve]])</f>
        <v>9</v>
      </c>
      <c r="V3865" s="90">
        <f t="shared" si="675"/>
        <v>1</v>
      </c>
      <c r="W3865" s="90" t="str">
        <f t="shared" si="676"/>
        <v>NA</v>
      </c>
      <c r="X3865" s="90" t="str">
        <f t="shared" si="677"/>
        <v>NA</v>
      </c>
      <c r="Y3865" s="90" t="b">
        <f>AND(MONTH(Taulukko1[[#This Row],[Alku PVM]] )=6,DAY(Taulukko1[[#This Row],[Alku PVM]] )&gt;19)</f>
        <v>0</v>
      </c>
      <c r="Z3865" s="90" t="b">
        <f>AND(MONTH(Taulukko1[[#This Row],[Loppu PVM]] )=6,DAY(Taulukko1[[#This Row],[Loppu PVM]] )&gt;19)</f>
        <v>0</v>
      </c>
      <c r="AA3865" s="90" t="b">
        <f>OR(MONTH(Taulukko1[[#This Row],[Alku PVM]] )&lt;=5,AND(MONTH(Taulukko1[[#This Row],[Alku PVM]] )=6,DAY(Taulukko1[[#This Row],[Alku PVM]] )&lt;20))</f>
        <v>0</v>
      </c>
      <c r="AB3865" s="90" t="b">
        <f>OR(MONTH(Taulukko1[[#This Row],[Loppu PVM]])&lt;=5,AND(MONTH(Taulukko1[[#This Row],[Loppu PVM]] )=6,DAY(Taulukko1[[#This Row],[Loppu PVM]])&lt;20))</f>
        <v>0</v>
      </c>
      <c r="AC3865" s="90" t="b">
        <f>OR(MONTH(Taulukko1[[#This Row],[Alku PVM]] )&lt;=3,AND(MONTH(Taulukko1[[#This Row],[Alku PVM]] )=3))</f>
        <v>0</v>
      </c>
      <c r="AD3865" s="90" t="b">
        <f>OR(MONTH(Taulukko1[[#This Row],[Loppu PVM]] )&lt;=3,AND(MONTH(Taulukko1[[#This Row],[Loppu PVM]] )=3))</f>
        <v>0</v>
      </c>
      <c r="AE3865" s="90" t="b">
        <f>OR(MONTH(Taulukko1[[#This Row],[Alku PVM]] )&lt;=9,AND(MONTH(Taulukko1[[#This Row],[Alku PVM]] )=9))</f>
        <v>0</v>
      </c>
      <c r="AF3865" s="90" t="b">
        <f>OR(MONTH(Taulukko1[[#This Row],[Loppu PVM]])&lt;=9,AND(MONTH(Taulukko1[[#This Row],[Loppu PVM]] )=9))</f>
        <v>0</v>
      </c>
      <c r="AG3865" s="90" t="b">
        <f>OR(MONTH(Taulukko1[[#This Row],[Alku PVM]] )&lt;=6,AND(MONTH(Taulukko1[[#This Row],[Alku PVM]] )=6))</f>
        <v>0</v>
      </c>
      <c r="AH3865" s="90" t="b">
        <f>OR(MONTH(Taulukko1[[#This Row],[Loppu PVM]])&lt;=6,AND(MONTH(Taulukko1[[#This Row],[Loppu PVM]] )=6))</f>
        <v>0</v>
      </c>
    </row>
    <row r="3866" spans="1:34">
      <c r="A3866" s="25" t="s">
        <v>686</v>
      </c>
      <c r="B3866" s="83">
        <v>42685</v>
      </c>
      <c r="C3866" s="25" t="s">
        <v>5528</v>
      </c>
      <c r="D3866" s="84"/>
      <c r="E3866" s="85">
        <v>44</v>
      </c>
      <c r="F3866" s="83">
        <v>42711</v>
      </c>
      <c r="G3866" s="86">
        <v>30</v>
      </c>
      <c r="H3866" s="85">
        <v>61</v>
      </c>
      <c r="I3866" s="130">
        <f>INDEX('TOL2008'!B:B,MATCH(A3866,'TOL2008'!A:A,0))</f>
        <v>27110</v>
      </c>
      <c r="J3866" s="131" t="str">
        <f>INDEX(Pääluokka!$H$2:$H$100,MATCH(VALUE(LEFT(Taulukko1[[#This Row],[TOL2008]],2)),Pääluokka!$G$2:$G$100,0))</f>
        <v>Teollisuus</v>
      </c>
      <c r="K3866" s="131" t="str">
        <f>INDEX(Pääluokka!$I$2:$I$100,MATCH(VALUE(LEFT(Taulukko1[[#This Row],[TOL2008]],2)),Pääluokka!$G$2:$G$100,0))</f>
        <v>Teollisuus (C-E)</v>
      </c>
      <c r="L3866" s="87">
        <f t="shared" si="662"/>
        <v>26</v>
      </c>
      <c r="M3866" s="88">
        <f t="shared" si="663"/>
        <v>42685</v>
      </c>
      <c r="N3866" s="88">
        <f t="shared" si="664"/>
        <v>42711</v>
      </c>
      <c r="O3866" s="88">
        <f t="shared" si="678"/>
        <v>42675</v>
      </c>
      <c r="P3866" s="88">
        <f t="shared" si="678"/>
        <v>42705</v>
      </c>
      <c r="Q3866" s="89">
        <f t="shared" si="665"/>
        <v>2016</v>
      </c>
      <c r="R3866" s="89">
        <f t="shared" si="665"/>
        <v>2016</v>
      </c>
      <c r="S3866" s="88" t="str">
        <f>YEAR(Taulukko1[[#This Row],[Alku KK]])&amp;"Q"&amp;ROUNDDOWN((MONTH(Taulukko1[[#This Row],[Alku KK]])-1)/3+1,0)</f>
        <v>2016Q4</v>
      </c>
      <c r="T3866" s="88" t="str">
        <f>YEAR(Taulukko1[[#This Row],[Loppu KK]])&amp;"Q"&amp;ROUNDDOWN((MONTH(Taulukko1[[#This Row],[Loppu KK]])-1)/3+1,0)</f>
        <v>2016Q4</v>
      </c>
      <c r="U3866" s="89">
        <f>IF(COUNT(Taulukko1[[#This Row],[Neuvottelujen alaiset ]])=1,Taulukko1[[#This Row],[Neuvottelujen alaiset ]],Taulukko1[[#This Row],[Vähennystarve]])</f>
        <v>61</v>
      </c>
      <c r="V3866" s="90">
        <f t="shared" si="675"/>
        <v>0.72131147540983609</v>
      </c>
      <c r="W3866" s="90">
        <f t="shared" si="676"/>
        <v>0.49180327868852458</v>
      </c>
      <c r="X3866" s="90">
        <f t="shared" si="677"/>
        <v>0.68181818181818177</v>
      </c>
      <c r="Y3866" s="90" t="b">
        <f>AND(MONTH(Taulukko1[[#This Row],[Alku PVM]] )=6,DAY(Taulukko1[[#This Row],[Alku PVM]] )&gt;19)</f>
        <v>0</v>
      </c>
      <c r="Z3866" s="90" t="b">
        <f>AND(MONTH(Taulukko1[[#This Row],[Loppu PVM]] )=6,DAY(Taulukko1[[#This Row],[Loppu PVM]] )&gt;19)</f>
        <v>0</v>
      </c>
      <c r="AA3866" s="90" t="b">
        <f>OR(MONTH(Taulukko1[[#This Row],[Alku PVM]] )&lt;=5,AND(MONTH(Taulukko1[[#This Row],[Alku PVM]] )=6,DAY(Taulukko1[[#This Row],[Alku PVM]] )&lt;20))</f>
        <v>0</v>
      </c>
      <c r="AB3866" s="90" t="b">
        <f>OR(MONTH(Taulukko1[[#This Row],[Loppu PVM]])&lt;=5,AND(MONTH(Taulukko1[[#This Row],[Loppu PVM]] )=6,DAY(Taulukko1[[#This Row],[Loppu PVM]])&lt;20))</f>
        <v>0</v>
      </c>
      <c r="AC3866" s="90" t="b">
        <f>OR(MONTH(Taulukko1[[#This Row],[Alku PVM]] )&lt;=3,AND(MONTH(Taulukko1[[#This Row],[Alku PVM]] )=3))</f>
        <v>0</v>
      </c>
      <c r="AD3866" s="90" t="b">
        <f>OR(MONTH(Taulukko1[[#This Row],[Loppu PVM]] )&lt;=3,AND(MONTH(Taulukko1[[#This Row],[Loppu PVM]] )=3))</f>
        <v>0</v>
      </c>
      <c r="AE3866" s="90" t="b">
        <f>OR(MONTH(Taulukko1[[#This Row],[Alku PVM]] )&lt;=9,AND(MONTH(Taulukko1[[#This Row],[Alku PVM]] )=9))</f>
        <v>0</v>
      </c>
      <c r="AF3866" s="90" t="b">
        <f>OR(MONTH(Taulukko1[[#This Row],[Loppu PVM]])&lt;=9,AND(MONTH(Taulukko1[[#This Row],[Loppu PVM]] )=9))</f>
        <v>0</v>
      </c>
      <c r="AG3866" s="90" t="b">
        <f>OR(MONTH(Taulukko1[[#This Row],[Alku PVM]] )&lt;=6,AND(MONTH(Taulukko1[[#This Row],[Alku PVM]] )=6))</f>
        <v>0</v>
      </c>
      <c r="AH3866" s="90" t="b">
        <f>OR(MONTH(Taulukko1[[#This Row],[Loppu PVM]])&lt;=6,AND(MONTH(Taulukko1[[#This Row],[Loppu PVM]] )=6))</f>
        <v>0</v>
      </c>
    </row>
    <row r="3867" spans="1:34">
      <c r="A3867" s="25" t="s">
        <v>429</v>
      </c>
      <c r="B3867" s="26">
        <v>42689</v>
      </c>
      <c r="C3867" s="25" t="s">
        <v>5529</v>
      </c>
      <c r="D3867" s="35"/>
      <c r="E3867" s="27"/>
      <c r="F3867" s="26"/>
      <c r="G3867" s="33"/>
      <c r="H3867" s="27">
        <v>29</v>
      </c>
      <c r="I3867" s="126">
        <f>INDEX('TOL2008'!B:B,MATCH(A3867,'TOL2008'!A:A,0))</f>
        <v>46431</v>
      </c>
      <c r="J3867" s="133" t="str">
        <f>INDEX(Pääluokka!$H$2:$H$100,MATCH(VALUE(LEFT(Taulukko1[[#This Row],[TOL2008]],2)),Pääluokka!$G$2:$G$100,0))</f>
        <v>Tukku- ja vähittäiskauppa; moottoriajoneuvojen ja moottoripyörien korjaus</v>
      </c>
      <c r="K3867" s="133" t="str">
        <f>INDEX(Pääluokka!$I$2:$I$100,MATCH(VALUE(LEFT(Taulukko1[[#This Row],[TOL2008]],2)),Pääluokka!$G$2:$G$100,0))</f>
        <v>Palvelualat (G-N, R, S)</v>
      </c>
      <c r="L3867" s="41" t="str">
        <f t="shared" si="662"/>
        <v>NA</v>
      </c>
      <c r="M3867" s="43">
        <f t="shared" si="663"/>
        <v>42689</v>
      </c>
      <c r="N3867" s="43">
        <f t="shared" si="664"/>
        <v>42740</v>
      </c>
      <c r="O3867" s="43">
        <f t="shared" si="678"/>
        <v>42675</v>
      </c>
      <c r="P3867" s="43">
        <f t="shared" si="678"/>
        <v>42736</v>
      </c>
      <c r="Q3867" s="89">
        <f t="shared" si="665"/>
        <v>2016</v>
      </c>
      <c r="R3867" s="89">
        <f t="shared" si="665"/>
        <v>2017</v>
      </c>
      <c r="S3867" s="43" t="str">
        <f>YEAR(Taulukko1[[#This Row],[Alku KK]])&amp;"Q"&amp;ROUNDDOWN((MONTH(Taulukko1[[#This Row],[Alku KK]])-1)/3+1,0)</f>
        <v>2016Q4</v>
      </c>
      <c r="T3867" s="43" t="str">
        <f>YEAR(Taulukko1[[#This Row],[Loppu KK]])&amp;"Q"&amp;ROUNDDOWN((MONTH(Taulukko1[[#This Row],[Loppu KK]])-1)/3+1,0)</f>
        <v>2017Q1</v>
      </c>
      <c r="U3867" s="81">
        <f>IF(COUNT(Taulukko1[[#This Row],[Neuvottelujen alaiset ]])=1,Taulukko1[[#This Row],[Neuvottelujen alaiset ]],Taulukko1[[#This Row],[Vähennystarve]])</f>
        <v>29</v>
      </c>
      <c r="V3867" s="44" t="str">
        <f t="shared" si="675"/>
        <v>NA</v>
      </c>
      <c r="W3867" s="44" t="str">
        <f t="shared" si="676"/>
        <v>NA</v>
      </c>
      <c r="X3867" s="44" t="str">
        <f t="shared" si="677"/>
        <v>NA</v>
      </c>
      <c r="Y3867" s="44" t="b">
        <f>AND(MONTH(Taulukko1[[#This Row],[Alku PVM]] )=6,DAY(Taulukko1[[#This Row],[Alku PVM]] )&gt;19)</f>
        <v>0</v>
      </c>
      <c r="Z3867" s="44" t="b">
        <f>AND(MONTH(Taulukko1[[#This Row],[Loppu PVM]] )=6,DAY(Taulukko1[[#This Row],[Loppu PVM]] )&gt;19)</f>
        <v>0</v>
      </c>
      <c r="AA3867" s="44" t="b">
        <f>OR(MONTH(Taulukko1[[#This Row],[Alku PVM]] )&lt;=5,AND(MONTH(Taulukko1[[#This Row],[Alku PVM]] )=6,DAY(Taulukko1[[#This Row],[Alku PVM]] )&lt;20))</f>
        <v>0</v>
      </c>
      <c r="AB3867" s="44" t="b">
        <f>OR(MONTH(Taulukko1[[#This Row],[Loppu PVM]])&lt;=5,AND(MONTH(Taulukko1[[#This Row],[Loppu PVM]] )=6,DAY(Taulukko1[[#This Row],[Loppu PVM]])&lt;20))</f>
        <v>1</v>
      </c>
      <c r="AC3867" s="90" t="b">
        <f>OR(MONTH(Taulukko1[[#This Row],[Alku PVM]] )&lt;=3,AND(MONTH(Taulukko1[[#This Row],[Alku PVM]] )=3))</f>
        <v>0</v>
      </c>
      <c r="AD3867" s="44" t="b">
        <f>OR(MONTH(Taulukko1[[#This Row],[Loppu PVM]] )&lt;=3,AND(MONTH(Taulukko1[[#This Row],[Loppu PVM]] )=3))</f>
        <v>1</v>
      </c>
      <c r="AE3867" s="44" t="b">
        <f>OR(MONTH(Taulukko1[[#This Row],[Alku PVM]] )&lt;=9,AND(MONTH(Taulukko1[[#This Row],[Alku PVM]] )=9))</f>
        <v>0</v>
      </c>
      <c r="AF3867" s="44" t="b">
        <f>OR(MONTH(Taulukko1[[#This Row],[Loppu PVM]])&lt;=9,AND(MONTH(Taulukko1[[#This Row],[Loppu PVM]] )=9))</f>
        <v>1</v>
      </c>
      <c r="AG3867" s="44" t="b">
        <f>OR(MONTH(Taulukko1[[#This Row],[Alku PVM]] )&lt;=6,AND(MONTH(Taulukko1[[#This Row],[Alku PVM]] )=6))</f>
        <v>0</v>
      </c>
      <c r="AH3867" s="44" t="b">
        <f>OR(MONTH(Taulukko1[[#This Row],[Loppu PVM]])&lt;=6,AND(MONTH(Taulukko1[[#This Row],[Loppu PVM]] )=6))</f>
        <v>1</v>
      </c>
    </row>
    <row r="3868" spans="1:34">
      <c r="A3868" s="82" t="s">
        <v>142</v>
      </c>
      <c r="B3868" s="83"/>
      <c r="C3868" s="82" t="s">
        <v>5530</v>
      </c>
      <c r="D3868" s="84"/>
      <c r="E3868" s="85"/>
      <c r="F3868" s="83">
        <v>42675</v>
      </c>
      <c r="G3868" s="86">
        <v>8</v>
      </c>
      <c r="H3868" s="85">
        <v>8</v>
      </c>
      <c r="I3868" s="130">
        <f>INDEX('TOL2008'!B:B,MATCH(A3868,'TOL2008'!A:A,0))</f>
        <v>46901</v>
      </c>
      <c r="J3868" s="131" t="str">
        <f>INDEX(Pääluokka!$H$2:$H$100,MATCH(VALUE(LEFT(Taulukko1[[#This Row],[TOL2008]],2)),Pääluokka!$G$2:$G$100,0))</f>
        <v>Tukku- ja vähittäiskauppa; moottoriajoneuvojen ja moottoripyörien korjaus</v>
      </c>
      <c r="K3868" s="131" t="str">
        <f>INDEX(Pääluokka!$I$2:$I$100,MATCH(VALUE(LEFT(Taulukko1[[#This Row],[TOL2008]],2)),Pääluokka!$G$2:$G$100,0))</f>
        <v>Palvelualat (G-N, R, S)</v>
      </c>
      <c r="L3868" s="87" t="str">
        <f t="shared" si="662"/>
        <v>NA</v>
      </c>
      <c r="M3868" s="88">
        <f t="shared" si="663"/>
        <v>42624</v>
      </c>
      <c r="N3868" s="88">
        <f t="shared" si="664"/>
        <v>42675</v>
      </c>
      <c r="O3868" s="88">
        <f t="shared" ref="O3868:P3870" si="679">IFERROR(DATE(YEAR(M3868),MONTH(M3868),1),"NA")</f>
        <v>42614</v>
      </c>
      <c r="P3868" s="88">
        <f t="shared" si="679"/>
        <v>42675</v>
      </c>
      <c r="Q3868" s="89">
        <f t="shared" si="665"/>
        <v>2016</v>
      </c>
      <c r="R3868" s="89">
        <f t="shared" si="665"/>
        <v>2016</v>
      </c>
      <c r="S3868" s="88" t="str">
        <f>YEAR(Taulukko1[[#This Row],[Alku KK]])&amp;"Q"&amp;ROUNDDOWN((MONTH(Taulukko1[[#This Row],[Alku KK]])-1)/3+1,0)</f>
        <v>2016Q3</v>
      </c>
      <c r="T3868" s="88" t="str">
        <f>YEAR(Taulukko1[[#This Row],[Loppu KK]])&amp;"Q"&amp;ROUNDDOWN((MONTH(Taulukko1[[#This Row],[Loppu KK]])-1)/3+1,0)</f>
        <v>2016Q4</v>
      </c>
      <c r="U3868" s="89">
        <f>IF(COUNT(Taulukko1[[#This Row],[Neuvottelujen alaiset ]])=1,Taulukko1[[#This Row],[Neuvottelujen alaiset ]],Taulukko1[[#This Row],[Vähennystarve]])</f>
        <v>8</v>
      </c>
      <c r="V3868" s="90" t="str">
        <f t="shared" ref="V3868:V3874" si="680">IF(AND(ISNUMBER(E3868),ISNUMBER(H3868)),E3868/H3868,"NA")</f>
        <v>NA</v>
      </c>
      <c r="W3868" s="90">
        <f t="shared" ref="W3868:W3874" si="681">IF(AND(ISNUMBER(G3868),ISNUMBER(H3868)),G3868/H3868,"NA")</f>
        <v>1</v>
      </c>
      <c r="X3868" s="90" t="str">
        <f t="shared" ref="X3868:X3874" si="682">IF(AND(ISNUMBER(G3868),ISNUMBER(E3868)),G3868/E3868,"NA")</f>
        <v>NA</v>
      </c>
      <c r="Y3868" s="90" t="b">
        <f>AND(MONTH(Taulukko1[[#This Row],[Alku PVM]] )=6,DAY(Taulukko1[[#This Row],[Alku PVM]] )&gt;19)</f>
        <v>0</v>
      </c>
      <c r="Z3868" s="90" t="b">
        <f>AND(MONTH(Taulukko1[[#This Row],[Loppu PVM]] )=6,DAY(Taulukko1[[#This Row],[Loppu PVM]] )&gt;19)</f>
        <v>0</v>
      </c>
      <c r="AA3868" s="90" t="b">
        <f>OR(MONTH(Taulukko1[[#This Row],[Alku PVM]] )&lt;=5,AND(MONTH(Taulukko1[[#This Row],[Alku PVM]] )=6,DAY(Taulukko1[[#This Row],[Alku PVM]] )&lt;20))</f>
        <v>0</v>
      </c>
      <c r="AB3868" s="90" t="b">
        <f>OR(MONTH(Taulukko1[[#This Row],[Loppu PVM]])&lt;=5,AND(MONTH(Taulukko1[[#This Row],[Loppu PVM]] )=6,DAY(Taulukko1[[#This Row],[Loppu PVM]])&lt;20))</f>
        <v>0</v>
      </c>
      <c r="AC3868" s="90" t="b">
        <f>OR(MONTH(Taulukko1[[#This Row],[Alku PVM]] )&lt;=3,AND(MONTH(Taulukko1[[#This Row],[Alku PVM]] )=3))</f>
        <v>0</v>
      </c>
      <c r="AD3868" s="90" t="b">
        <f>OR(MONTH(Taulukko1[[#This Row],[Loppu PVM]] )&lt;=3,AND(MONTH(Taulukko1[[#This Row],[Loppu PVM]] )=3))</f>
        <v>0</v>
      </c>
      <c r="AE3868" s="90" t="b">
        <f>OR(MONTH(Taulukko1[[#This Row],[Alku PVM]] )&lt;=9,AND(MONTH(Taulukko1[[#This Row],[Alku PVM]] )=9))</f>
        <v>1</v>
      </c>
      <c r="AF3868" s="90" t="b">
        <f>OR(MONTH(Taulukko1[[#This Row],[Loppu PVM]])&lt;=9,AND(MONTH(Taulukko1[[#This Row],[Loppu PVM]] )=9))</f>
        <v>0</v>
      </c>
      <c r="AG3868" s="90" t="b">
        <f>OR(MONTH(Taulukko1[[#This Row],[Alku PVM]] )&lt;=6,AND(MONTH(Taulukko1[[#This Row],[Alku PVM]] )=6))</f>
        <v>0</v>
      </c>
      <c r="AH3868" s="90" t="b">
        <f>OR(MONTH(Taulukko1[[#This Row],[Loppu PVM]])&lt;=6,AND(MONTH(Taulukko1[[#This Row],[Loppu PVM]] )=6))</f>
        <v>0</v>
      </c>
    </row>
    <row r="3869" spans="1:34">
      <c r="A3869" s="82" t="s">
        <v>3</v>
      </c>
      <c r="B3869" s="83">
        <v>42690</v>
      </c>
      <c r="C3869" s="25" t="s">
        <v>5677</v>
      </c>
      <c r="D3869" s="84"/>
      <c r="E3869" s="85">
        <v>145</v>
      </c>
      <c r="F3869" s="26">
        <v>42760</v>
      </c>
      <c r="G3869" s="86">
        <v>63</v>
      </c>
      <c r="H3869" s="85">
        <v>439</v>
      </c>
      <c r="I3869" s="130">
        <f>INDEX('TOL2008'!B:B,MATCH(A3869,'TOL2008'!A:A,0))</f>
        <v>60201</v>
      </c>
      <c r="J3869" s="131" t="str">
        <f>INDEX(Pääluokka!$H$2:$H$100,MATCH(VALUE(LEFT(Taulukko1[[#This Row],[TOL2008]],2)),Pääluokka!$G$2:$G$100,0))</f>
        <v>Informaatio ja viestintä</v>
      </c>
      <c r="K3869" s="131" t="str">
        <f>INDEX(Pääluokka!$I$2:$I$100,MATCH(VALUE(LEFT(Taulukko1[[#This Row],[TOL2008]],2)),Pääluokka!$G$2:$G$100,0))</f>
        <v>Palvelualat (G-N, R, S)</v>
      </c>
      <c r="L3869" s="87">
        <f t="shared" si="662"/>
        <v>70</v>
      </c>
      <c r="M3869" s="88">
        <f t="shared" si="663"/>
        <v>42690</v>
      </c>
      <c r="N3869" s="88">
        <f t="shared" si="664"/>
        <v>42760</v>
      </c>
      <c r="O3869" s="88">
        <f t="shared" si="679"/>
        <v>42675</v>
      </c>
      <c r="P3869" s="88">
        <f t="shared" si="679"/>
        <v>42736</v>
      </c>
      <c r="Q3869" s="89">
        <f t="shared" si="665"/>
        <v>2016</v>
      </c>
      <c r="R3869" s="89">
        <f t="shared" si="665"/>
        <v>2017</v>
      </c>
      <c r="S3869" s="88" t="str">
        <f>YEAR(Taulukko1[[#This Row],[Alku KK]])&amp;"Q"&amp;ROUNDDOWN((MONTH(Taulukko1[[#This Row],[Alku KK]])-1)/3+1,0)</f>
        <v>2016Q4</v>
      </c>
      <c r="T3869" s="88" t="str">
        <f>YEAR(Taulukko1[[#This Row],[Loppu KK]])&amp;"Q"&amp;ROUNDDOWN((MONTH(Taulukko1[[#This Row],[Loppu KK]])-1)/3+1,0)</f>
        <v>2017Q1</v>
      </c>
      <c r="U3869" s="89">
        <f>IF(COUNT(Taulukko1[[#This Row],[Neuvottelujen alaiset ]])=1,Taulukko1[[#This Row],[Neuvottelujen alaiset ]],Taulukko1[[#This Row],[Vähennystarve]])</f>
        <v>439</v>
      </c>
      <c r="V3869" s="90">
        <f t="shared" si="680"/>
        <v>0.33029612756264237</v>
      </c>
      <c r="W3869" s="90">
        <f t="shared" si="681"/>
        <v>0.14350797266514806</v>
      </c>
      <c r="X3869" s="90">
        <f t="shared" si="682"/>
        <v>0.43448275862068964</v>
      </c>
      <c r="Y3869" s="90" t="b">
        <f>AND(MONTH(Taulukko1[[#This Row],[Alku PVM]] )=6,DAY(Taulukko1[[#This Row],[Alku PVM]] )&gt;19)</f>
        <v>0</v>
      </c>
      <c r="Z3869" s="90" t="b">
        <f>AND(MONTH(Taulukko1[[#This Row],[Loppu PVM]] )=6,DAY(Taulukko1[[#This Row],[Loppu PVM]] )&gt;19)</f>
        <v>0</v>
      </c>
      <c r="AA3869" s="90" t="b">
        <f>OR(MONTH(Taulukko1[[#This Row],[Alku PVM]] )&lt;=5,AND(MONTH(Taulukko1[[#This Row],[Alku PVM]] )=6,DAY(Taulukko1[[#This Row],[Alku PVM]] )&lt;20))</f>
        <v>0</v>
      </c>
      <c r="AB3869" s="90" t="b">
        <f>OR(MONTH(Taulukko1[[#This Row],[Loppu PVM]])&lt;=5,AND(MONTH(Taulukko1[[#This Row],[Loppu PVM]] )=6,DAY(Taulukko1[[#This Row],[Loppu PVM]])&lt;20))</f>
        <v>1</v>
      </c>
      <c r="AC3869" s="90" t="b">
        <f>OR(MONTH(Taulukko1[[#This Row],[Alku PVM]] )&lt;=3,AND(MONTH(Taulukko1[[#This Row],[Alku PVM]] )=3))</f>
        <v>0</v>
      </c>
      <c r="AD3869" s="90" t="b">
        <f>OR(MONTH(Taulukko1[[#This Row],[Loppu PVM]] )&lt;=3,AND(MONTH(Taulukko1[[#This Row],[Loppu PVM]] )=3))</f>
        <v>1</v>
      </c>
      <c r="AE3869" s="90" t="b">
        <f>OR(MONTH(Taulukko1[[#This Row],[Alku PVM]] )&lt;=9,AND(MONTH(Taulukko1[[#This Row],[Alku PVM]] )=9))</f>
        <v>0</v>
      </c>
      <c r="AF3869" s="90" t="b">
        <f>OR(MONTH(Taulukko1[[#This Row],[Loppu PVM]])&lt;=9,AND(MONTH(Taulukko1[[#This Row],[Loppu PVM]] )=9))</f>
        <v>1</v>
      </c>
      <c r="AG3869" s="90" t="b">
        <f>OR(MONTH(Taulukko1[[#This Row],[Alku PVM]] )&lt;=6,AND(MONTH(Taulukko1[[#This Row],[Alku PVM]] )=6))</f>
        <v>0</v>
      </c>
      <c r="AH3869" s="90" t="b">
        <f>OR(MONTH(Taulukko1[[#This Row],[Loppu PVM]])&lt;=6,AND(MONTH(Taulukko1[[#This Row],[Loppu PVM]] )=6))</f>
        <v>1</v>
      </c>
    </row>
    <row r="3870" spans="1:34" ht="25.5">
      <c r="A3870" s="95" t="s">
        <v>5555</v>
      </c>
      <c r="B3870" s="83">
        <v>42691</v>
      </c>
      <c r="C3870" s="82" t="s">
        <v>5531</v>
      </c>
      <c r="D3870" s="84"/>
      <c r="E3870" s="85"/>
      <c r="F3870" s="83"/>
      <c r="G3870" s="86"/>
      <c r="H3870" s="85">
        <v>60</v>
      </c>
      <c r="I3870" s="130">
        <f>INDEX('TOL2008'!B:B,MATCH(A3870,'TOL2008'!A:A,0))</f>
        <v>85320</v>
      </c>
      <c r="J3870" s="131" t="str">
        <f>INDEX(Pääluokka!$H$2:$H$100,MATCH(VALUE(LEFT(Taulukko1[[#This Row],[TOL2008]],2)),Pääluokka!$G$2:$G$100,0))</f>
        <v>Koulutus</v>
      </c>
      <c r="K3870" s="131" t="str">
        <f>INDEX(Pääluokka!$I$2:$I$100,MATCH(VALUE(LEFT(Taulukko1[[#This Row],[TOL2008]],2)),Pääluokka!$G$2:$G$100,0))</f>
        <v>Muut toimialat (O-Q, T-X)</v>
      </c>
      <c r="L3870" s="87" t="str">
        <f t="shared" si="662"/>
        <v>NA</v>
      </c>
      <c r="M3870" s="88">
        <f t="shared" si="663"/>
        <v>42691</v>
      </c>
      <c r="N3870" s="88">
        <f t="shared" si="664"/>
        <v>42742</v>
      </c>
      <c r="O3870" s="88">
        <f t="shared" si="679"/>
        <v>42675</v>
      </c>
      <c r="P3870" s="88">
        <f t="shared" si="679"/>
        <v>42736</v>
      </c>
      <c r="Q3870" s="89">
        <f t="shared" si="665"/>
        <v>2016</v>
      </c>
      <c r="R3870" s="89">
        <f t="shared" si="665"/>
        <v>2017</v>
      </c>
      <c r="S3870" s="88" t="str">
        <f>YEAR(Taulukko1[[#This Row],[Alku KK]])&amp;"Q"&amp;ROUNDDOWN((MONTH(Taulukko1[[#This Row],[Alku KK]])-1)/3+1,0)</f>
        <v>2016Q4</v>
      </c>
      <c r="T3870" s="88" t="str">
        <f>YEAR(Taulukko1[[#This Row],[Loppu KK]])&amp;"Q"&amp;ROUNDDOWN((MONTH(Taulukko1[[#This Row],[Loppu KK]])-1)/3+1,0)</f>
        <v>2017Q1</v>
      </c>
      <c r="U3870" s="89">
        <f>IF(COUNT(Taulukko1[[#This Row],[Neuvottelujen alaiset ]])=1,Taulukko1[[#This Row],[Neuvottelujen alaiset ]],Taulukko1[[#This Row],[Vähennystarve]])</f>
        <v>60</v>
      </c>
      <c r="V3870" s="90" t="str">
        <f t="shared" si="680"/>
        <v>NA</v>
      </c>
      <c r="W3870" s="90" t="str">
        <f t="shared" si="681"/>
        <v>NA</v>
      </c>
      <c r="X3870" s="90" t="str">
        <f t="shared" si="682"/>
        <v>NA</v>
      </c>
      <c r="Y3870" s="90" t="b">
        <f>AND(MONTH(Taulukko1[[#This Row],[Alku PVM]] )=6,DAY(Taulukko1[[#This Row],[Alku PVM]] )&gt;19)</f>
        <v>0</v>
      </c>
      <c r="Z3870" s="90" t="b">
        <f>AND(MONTH(Taulukko1[[#This Row],[Loppu PVM]] )=6,DAY(Taulukko1[[#This Row],[Loppu PVM]] )&gt;19)</f>
        <v>0</v>
      </c>
      <c r="AA3870" s="90" t="b">
        <f>OR(MONTH(Taulukko1[[#This Row],[Alku PVM]] )&lt;=5,AND(MONTH(Taulukko1[[#This Row],[Alku PVM]] )=6,DAY(Taulukko1[[#This Row],[Alku PVM]] )&lt;20))</f>
        <v>0</v>
      </c>
      <c r="AB3870" s="90" t="b">
        <f>OR(MONTH(Taulukko1[[#This Row],[Loppu PVM]])&lt;=5,AND(MONTH(Taulukko1[[#This Row],[Loppu PVM]] )=6,DAY(Taulukko1[[#This Row],[Loppu PVM]])&lt;20))</f>
        <v>1</v>
      </c>
      <c r="AC3870" s="90" t="b">
        <f>OR(MONTH(Taulukko1[[#This Row],[Alku PVM]] )&lt;=3,AND(MONTH(Taulukko1[[#This Row],[Alku PVM]] )=3))</f>
        <v>0</v>
      </c>
      <c r="AD3870" s="90" t="b">
        <f>OR(MONTH(Taulukko1[[#This Row],[Loppu PVM]] )&lt;=3,AND(MONTH(Taulukko1[[#This Row],[Loppu PVM]] )=3))</f>
        <v>1</v>
      </c>
      <c r="AE3870" s="90" t="b">
        <f>OR(MONTH(Taulukko1[[#This Row],[Alku PVM]] )&lt;=9,AND(MONTH(Taulukko1[[#This Row],[Alku PVM]] )=9))</f>
        <v>0</v>
      </c>
      <c r="AF3870" s="90" t="b">
        <f>OR(MONTH(Taulukko1[[#This Row],[Loppu PVM]])&lt;=9,AND(MONTH(Taulukko1[[#This Row],[Loppu PVM]] )=9))</f>
        <v>1</v>
      </c>
      <c r="AG3870" s="90" t="b">
        <f>OR(MONTH(Taulukko1[[#This Row],[Alku PVM]] )&lt;=6,AND(MONTH(Taulukko1[[#This Row],[Alku PVM]] )=6))</f>
        <v>0</v>
      </c>
      <c r="AH3870" s="90" t="b">
        <f>OR(MONTH(Taulukko1[[#This Row],[Loppu PVM]])&lt;=6,AND(MONTH(Taulukko1[[#This Row],[Loppu PVM]] )=6))</f>
        <v>1</v>
      </c>
    </row>
    <row r="3871" spans="1:34">
      <c r="A3871" s="82" t="s">
        <v>5532</v>
      </c>
      <c r="B3871" s="83">
        <v>42691</v>
      </c>
      <c r="C3871" s="82" t="s">
        <v>4830</v>
      </c>
      <c r="D3871" s="84"/>
      <c r="E3871" s="85">
        <v>25</v>
      </c>
      <c r="F3871" s="83">
        <v>42740</v>
      </c>
      <c r="G3871" s="86">
        <v>16</v>
      </c>
      <c r="H3871" s="85">
        <v>40</v>
      </c>
      <c r="I3871" s="130">
        <f>INDEX('TOL2008'!B:B,MATCH(A3871,'TOL2008'!A:A,0))</f>
        <v>88992</v>
      </c>
      <c r="J3871" s="131" t="str">
        <f>INDEX(Pääluokka!$H$2:$H$100,MATCH(VALUE(LEFT(Taulukko1[[#This Row],[TOL2008]],2)),Pääluokka!$G$2:$G$100,0))</f>
        <v>Terveys- ja sosiaalipalvelut</v>
      </c>
      <c r="K3871" s="131" t="str">
        <f>INDEX(Pääluokka!$I$2:$I$100,MATCH(VALUE(LEFT(Taulukko1[[#This Row],[TOL2008]],2)),Pääluokka!$G$2:$G$100,0))</f>
        <v>Muut toimialat (O-Q, T-X)</v>
      </c>
      <c r="L3871" s="87">
        <f t="shared" si="662"/>
        <v>49</v>
      </c>
      <c r="M3871" s="88">
        <f t="shared" si="663"/>
        <v>42691</v>
      </c>
      <c r="N3871" s="88">
        <f t="shared" si="664"/>
        <v>42740</v>
      </c>
      <c r="O3871" s="88">
        <f t="shared" ref="O3871:P3874" si="683">IFERROR(DATE(YEAR(M3871),MONTH(M3871),1),"NA")</f>
        <v>42675</v>
      </c>
      <c r="P3871" s="88">
        <f t="shared" si="683"/>
        <v>42736</v>
      </c>
      <c r="Q3871" s="89">
        <f t="shared" si="665"/>
        <v>2016</v>
      </c>
      <c r="R3871" s="89">
        <f t="shared" si="665"/>
        <v>2017</v>
      </c>
      <c r="S3871" s="88" t="str">
        <f>YEAR(Taulukko1[[#This Row],[Alku KK]])&amp;"Q"&amp;ROUNDDOWN((MONTH(Taulukko1[[#This Row],[Alku KK]])-1)/3+1,0)</f>
        <v>2016Q4</v>
      </c>
      <c r="T3871" s="88" t="str">
        <f>YEAR(Taulukko1[[#This Row],[Loppu KK]])&amp;"Q"&amp;ROUNDDOWN((MONTH(Taulukko1[[#This Row],[Loppu KK]])-1)/3+1,0)</f>
        <v>2017Q1</v>
      </c>
      <c r="U3871" s="89">
        <f>IF(COUNT(Taulukko1[[#This Row],[Neuvottelujen alaiset ]])=1,Taulukko1[[#This Row],[Neuvottelujen alaiset ]],Taulukko1[[#This Row],[Vähennystarve]])</f>
        <v>40</v>
      </c>
      <c r="V3871" s="90">
        <f t="shared" si="680"/>
        <v>0.625</v>
      </c>
      <c r="W3871" s="90">
        <f t="shared" si="681"/>
        <v>0.4</v>
      </c>
      <c r="X3871" s="90">
        <f t="shared" si="682"/>
        <v>0.64</v>
      </c>
      <c r="Y3871" s="90" t="b">
        <f>AND(MONTH(Taulukko1[[#This Row],[Alku PVM]] )=6,DAY(Taulukko1[[#This Row],[Alku PVM]] )&gt;19)</f>
        <v>0</v>
      </c>
      <c r="Z3871" s="90" t="b">
        <f>AND(MONTH(Taulukko1[[#This Row],[Loppu PVM]] )=6,DAY(Taulukko1[[#This Row],[Loppu PVM]] )&gt;19)</f>
        <v>0</v>
      </c>
      <c r="AA3871" s="90" t="b">
        <f>OR(MONTH(Taulukko1[[#This Row],[Alku PVM]] )&lt;=5,AND(MONTH(Taulukko1[[#This Row],[Alku PVM]] )=6,DAY(Taulukko1[[#This Row],[Alku PVM]] )&lt;20))</f>
        <v>0</v>
      </c>
      <c r="AB3871" s="90" t="b">
        <f>OR(MONTH(Taulukko1[[#This Row],[Loppu PVM]])&lt;=5,AND(MONTH(Taulukko1[[#This Row],[Loppu PVM]] )=6,DAY(Taulukko1[[#This Row],[Loppu PVM]])&lt;20))</f>
        <v>1</v>
      </c>
      <c r="AC3871" s="90" t="b">
        <f>OR(MONTH(Taulukko1[[#This Row],[Alku PVM]] )&lt;=3,AND(MONTH(Taulukko1[[#This Row],[Alku PVM]] )=3))</f>
        <v>0</v>
      </c>
      <c r="AD3871" s="90" t="b">
        <f>OR(MONTH(Taulukko1[[#This Row],[Loppu PVM]] )&lt;=3,AND(MONTH(Taulukko1[[#This Row],[Loppu PVM]] )=3))</f>
        <v>1</v>
      </c>
      <c r="AE3871" s="90" t="b">
        <f>OR(MONTH(Taulukko1[[#This Row],[Alku PVM]] )&lt;=9,AND(MONTH(Taulukko1[[#This Row],[Alku PVM]] )=9))</f>
        <v>0</v>
      </c>
      <c r="AF3871" s="90" t="b">
        <f>OR(MONTH(Taulukko1[[#This Row],[Loppu PVM]])&lt;=9,AND(MONTH(Taulukko1[[#This Row],[Loppu PVM]] )=9))</f>
        <v>1</v>
      </c>
      <c r="AG3871" s="90" t="b">
        <f>OR(MONTH(Taulukko1[[#This Row],[Alku PVM]] )&lt;=6,AND(MONTH(Taulukko1[[#This Row],[Alku PVM]] )=6))</f>
        <v>0</v>
      </c>
      <c r="AH3871" s="90" t="b">
        <f>OR(MONTH(Taulukko1[[#This Row],[Loppu PVM]])&lt;=6,AND(MONTH(Taulukko1[[#This Row],[Loppu PVM]] )=6))</f>
        <v>1</v>
      </c>
    </row>
    <row r="3872" spans="1:34">
      <c r="A3872" s="25" t="s">
        <v>284</v>
      </c>
      <c r="B3872" s="26">
        <v>42695</v>
      </c>
      <c r="C3872" s="25" t="s">
        <v>5533</v>
      </c>
      <c r="D3872" s="35"/>
      <c r="E3872" s="27">
        <v>60</v>
      </c>
      <c r="F3872" s="26">
        <v>42734</v>
      </c>
      <c r="G3872" s="33">
        <v>50</v>
      </c>
      <c r="H3872" s="27">
        <v>140</v>
      </c>
      <c r="I3872" s="126">
        <f>INDEX('TOL2008'!B:B,MATCH(A3872,'TOL2008'!A:A,0))</f>
        <v>71127</v>
      </c>
      <c r="J3872" s="133" t="str">
        <f>INDEX(Pääluokka!$H$2:$H$100,MATCH(VALUE(LEFT(Taulukko1[[#This Row],[TOL2008]],2)),Pääluokka!$G$2:$G$100,0))</f>
        <v>Ammatillinen, tieteellinen ja tekninen toiminta</v>
      </c>
      <c r="K3872" s="133" t="str">
        <f>INDEX(Pääluokka!$I$2:$I$100,MATCH(VALUE(LEFT(Taulukko1[[#This Row],[TOL2008]],2)),Pääluokka!$G$2:$G$100,0))</f>
        <v>Palvelualat (G-N, R, S)</v>
      </c>
      <c r="L3872" s="41">
        <f t="shared" si="662"/>
        <v>39</v>
      </c>
      <c r="M3872" s="43">
        <f t="shared" si="663"/>
        <v>42695</v>
      </c>
      <c r="N3872" s="43">
        <f t="shared" si="664"/>
        <v>42734</v>
      </c>
      <c r="O3872" s="43">
        <f t="shared" si="683"/>
        <v>42675</v>
      </c>
      <c r="P3872" s="43">
        <f t="shared" si="683"/>
        <v>42705</v>
      </c>
      <c r="Q3872" s="89">
        <f t="shared" si="665"/>
        <v>2016</v>
      </c>
      <c r="R3872" s="89">
        <f t="shared" si="665"/>
        <v>2016</v>
      </c>
      <c r="S3872" s="43" t="str">
        <f>YEAR(Taulukko1[[#This Row],[Alku KK]])&amp;"Q"&amp;ROUNDDOWN((MONTH(Taulukko1[[#This Row],[Alku KK]])-1)/3+1,0)</f>
        <v>2016Q4</v>
      </c>
      <c r="T3872" s="43" t="str">
        <f>YEAR(Taulukko1[[#This Row],[Loppu KK]])&amp;"Q"&amp;ROUNDDOWN((MONTH(Taulukko1[[#This Row],[Loppu KK]])-1)/3+1,0)</f>
        <v>2016Q4</v>
      </c>
      <c r="U3872" s="81">
        <f>IF(COUNT(Taulukko1[[#This Row],[Neuvottelujen alaiset ]])=1,Taulukko1[[#This Row],[Neuvottelujen alaiset ]],Taulukko1[[#This Row],[Vähennystarve]])</f>
        <v>140</v>
      </c>
      <c r="V3872" s="44">
        <f t="shared" si="680"/>
        <v>0.42857142857142855</v>
      </c>
      <c r="W3872" s="44">
        <f t="shared" si="681"/>
        <v>0.35714285714285715</v>
      </c>
      <c r="X3872" s="44">
        <f t="shared" si="682"/>
        <v>0.83333333333333337</v>
      </c>
      <c r="Y3872" s="44" t="b">
        <f>AND(MONTH(Taulukko1[[#This Row],[Alku PVM]] )=6,DAY(Taulukko1[[#This Row],[Alku PVM]] )&gt;19)</f>
        <v>0</v>
      </c>
      <c r="Z3872" s="44" t="b">
        <f>AND(MONTH(Taulukko1[[#This Row],[Loppu PVM]] )=6,DAY(Taulukko1[[#This Row],[Loppu PVM]] )&gt;19)</f>
        <v>0</v>
      </c>
      <c r="AA3872" s="44" t="b">
        <f>OR(MONTH(Taulukko1[[#This Row],[Alku PVM]] )&lt;=5,AND(MONTH(Taulukko1[[#This Row],[Alku PVM]] )=6,DAY(Taulukko1[[#This Row],[Alku PVM]] )&lt;20))</f>
        <v>0</v>
      </c>
      <c r="AB3872" s="44" t="b">
        <f>OR(MONTH(Taulukko1[[#This Row],[Loppu PVM]])&lt;=5,AND(MONTH(Taulukko1[[#This Row],[Loppu PVM]] )=6,DAY(Taulukko1[[#This Row],[Loppu PVM]])&lt;20))</f>
        <v>0</v>
      </c>
      <c r="AC3872" s="90" t="b">
        <f>OR(MONTH(Taulukko1[[#This Row],[Alku PVM]] )&lt;=3,AND(MONTH(Taulukko1[[#This Row],[Alku PVM]] )=3))</f>
        <v>0</v>
      </c>
      <c r="AD3872" s="44" t="b">
        <f>OR(MONTH(Taulukko1[[#This Row],[Loppu PVM]] )&lt;=3,AND(MONTH(Taulukko1[[#This Row],[Loppu PVM]] )=3))</f>
        <v>0</v>
      </c>
      <c r="AE3872" s="44" t="b">
        <f>OR(MONTH(Taulukko1[[#This Row],[Alku PVM]] )&lt;=9,AND(MONTH(Taulukko1[[#This Row],[Alku PVM]] )=9))</f>
        <v>0</v>
      </c>
      <c r="AF3872" s="44" t="b">
        <f>OR(MONTH(Taulukko1[[#This Row],[Loppu PVM]])&lt;=9,AND(MONTH(Taulukko1[[#This Row],[Loppu PVM]] )=9))</f>
        <v>0</v>
      </c>
      <c r="AG3872" s="44" t="b">
        <f>OR(MONTH(Taulukko1[[#This Row],[Alku PVM]] )&lt;=6,AND(MONTH(Taulukko1[[#This Row],[Alku PVM]] )=6))</f>
        <v>0</v>
      </c>
      <c r="AH3872" s="44" t="b">
        <f>OR(MONTH(Taulukko1[[#This Row],[Loppu PVM]])&lt;=6,AND(MONTH(Taulukko1[[#This Row],[Loppu PVM]] )=6))</f>
        <v>0</v>
      </c>
    </row>
    <row r="3873" spans="1:34">
      <c r="A3873" s="82" t="s">
        <v>5535</v>
      </c>
      <c r="B3873" s="83">
        <v>42685</v>
      </c>
      <c r="C3873" s="82"/>
      <c r="D3873" s="84"/>
      <c r="E3873" s="85"/>
      <c r="F3873" s="83"/>
      <c r="G3873" s="86"/>
      <c r="H3873" s="85"/>
      <c r="I3873" s="130">
        <f>INDEX('TOL2008'!B:B,MATCH(A3873,'TOL2008'!A:A,0))</f>
        <v>86909</v>
      </c>
      <c r="J3873" s="131" t="str">
        <f>INDEX(Pääluokka!$H$2:$H$100,MATCH(VALUE(LEFT(Taulukko1[[#This Row],[TOL2008]],2)),Pääluokka!$G$2:$G$100,0))</f>
        <v>Terveys- ja sosiaalipalvelut</v>
      </c>
      <c r="K3873" s="131" t="str">
        <f>INDEX(Pääluokka!$I$2:$I$100,MATCH(VALUE(LEFT(Taulukko1[[#This Row],[TOL2008]],2)),Pääluokka!$G$2:$G$100,0))</f>
        <v>Muut toimialat (O-Q, T-X)</v>
      </c>
      <c r="L3873" s="87" t="str">
        <f t="shared" si="662"/>
        <v>NA</v>
      </c>
      <c r="M3873" s="88">
        <f t="shared" si="663"/>
        <v>42685</v>
      </c>
      <c r="N3873" s="88">
        <f t="shared" si="664"/>
        <v>42736</v>
      </c>
      <c r="O3873" s="88">
        <f t="shared" si="683"/>
        <v>42675</v>
      </c>
      <c r="P3873" s="88">
        <f t="shared" si="683"/>
        <v>42736</v>
      </c>
      <c r="Q3873" s="89">
        <f t="shared" si="665"/>
        <v>2016</v>
      </c>
      <c r="R3873" s="89">
        <f t="shared" si="665"/>
        <v>2017</v>
      </c>
      <c r="S3873" s="88" t="str">
        <f>YEAR(Taulukko1[[#This Row],[Alku KK]])&amp;"Q"&amp;ROUNDDOWN((MONTH(Taulukko1[[#This Row],[Alku KK]])-1)/3+1,0)</f>
        <v>2016Q4</v>
      </c>
      <c r="T3873" s="88" t="str">
        <f>YEAR(Taulukko1[[#This Row],[Loppu KK]])&amp;"Q"&amp;ROUNDDOWN((MONTH(Taulukko1[[#This Row],[Loppu KK]])-1)/3+1,0)</f>
        <v>2017Q1</v>
      </c>
      <c r="U3873" s="89">
        <f>IF(COUNT(Taulukko1[[#This Row],[Neuvottelujen alaiset ]])=1,Taulukko1[[#This Row],[Neuvottelujen alaiset ]],Taulukko1[[#This Row],[Vähennystarve]])</f>
        <v>0</v>
      </c>
      <c r="V3873" s="90" t="str">
        <f t="shared" si="680"/>
        <v>NA</v>
      </c>
      <c r="W3873" s="90" t="str">
        <f t="shared" si="681"/>
        <v>NA</v>
      </c>
      <c r="X3873" s="90" t="str">
        <f t="shared" si="682"/>
        <v>NA</v>
      </c>
      <c r="Y3873" s="90" t="b">
        <f>AND(MONTH(Taulukko1[[#This Row],[Alku PVM]] )=6,DAY(Taulukko1[[#This Row],[Alku PVM]] )&gt;19)</f>
        <v>0</v>
      </c>
      <c r="Z3873" s="90" t="b">
        <f>AND(MONTH(Taulukko1[[#This Row],[Loppu PVM]] )=6,DAY(Taulukko1[[#This Row],[Loppu PVM]] )&gt;19)</f>
        <v>0</v>
      </c>
      <c r="AA3873" s="90" t="b">
        <f>OR(MONTH(Taulukko1[[#This Row],[Alku PVM]] )&lt;=5,AND(MONTH(Taulukko1[[#This Row],[Alku PVM]] )=6,DAY(Taulukko1[[#This Row],[Alku PVM]] )&lt;20))</f>
        <v>0</v>
      </c>
      <c r="AB3873" s="90" t="b">
        <f>OR(MONTH(Taulukko1[[#This Row],[Loppu PVM]])&lt;=5,AND(MONTH(Taulukko1[[#This Row],[Loppu PVM]] )=6,DAY(Taulukko1[[#This Row],[Loppu PVM]])&lt;20))</f>
        <v>1</v>
      </c>
      <c r="AC3873" s="90" t="b">
        <f>OR(MONTH(Taulukko1[[#This Row],[Alku PVM]] )&lt;=3,AND(MONTH(Taulukko1[[#This Row],[Alku PVM]] )=3))</f>
        <v>0</v>
      </c>
      <c r="AD3873" s="90" t="b">
        <f>OR(MONTH(Taulukko1[[#This Row],[Loppu PVM]] )&lt;=3,AND(MONTH(Taulukko1[[#This Row],[Loppu PVM]] )=3))</f>
        <v>1</v>
      </c>
      <c r="AE3873" s="90" t="b">
        <f>OR(MONTH(Taulukko1[[#This Row],[Alku PVM]] )&lt;=9,AND(MONTH(Taulukko1[[#This Row],[Alku PVM]] )=9))</f>
        <v>0</v>
      </c>
      <c r="AF3873" s="90" t="b">
        <f>OR(MONTH(Taulukko1[[#This Row],[Loppu PVM]])&lt;=9,AND(MONTH(Taulukko1[[#This Row],[Loppu PVM]] )=9))</f>
        <v>1</v>
      </c>
      <c r="AG3873" s="90" t="b">
        <f>OR(MONTH(Taulukko1[[#This Row],[Alku PVM]] )&lt;=6,AND(MONTH(Taulukko1[[#This Row],[Alku PVM]] )=6))</f>
        <v>0</v>
      </c>
      <c r="AH3873" s="90" t="b">
        <f>OR(MONTH(Taulukko1[[#This Row],[Loppu PVM]])&lt;=6,AND(MONTH(Taulukko1[[#This Row],[Loppu PVM]] )=6))</f>
        <v>1</v>
      </c>
    </row>
    <row r="3874" spans="1:34">
      <c r="A3874" s="82" t="s">
        <v>170</v>
      </c>
      <c r="B3874" s="83">
        <v>42695</v>
      </c>
      <c r="C3874" s="82" t="s">
        <v>5536</v>
      </c>
      <c r="D3874" s="84"/>
      <c r="E3874" s="85">
        <v>15</v>
      </c>
      <c r="F3874" s="83">
        <v>42745</v>
      </c>
      <c r="G3874" s="86">
        <v>31</v>
      </c>
      <c r="H3874" s="85">
        <v>15</v>
      </c>
      <c r="I3874" s="130">
        <f>INDEX('TOL2008'!B:B,MATCH(A3874,'TOL2008'!A:A,0))</f>
        <v>46901</v>
      </c>
      <c r="J3874" s="131" t="str">
        <f>INDEX(Pääluokka!$H$2:$H$100,MATCH(VALUE(LEFT(Taulukko1[[#This Row],[TOL2008]],2)),Pääluokka!$G$2:$G$100,0))</f>
        <v>Tukku- ja vähittäiskauppa; moottoriajoneuvojen ja moottoripyörien korjaus</v>
      </c>
      <c r="K3874" s="131" t="str">
        <f>INDEX(Pääluokka!$I$2:$I$100,MATCH(VALUE(LEFT(Taulukko1[[#This Row],[TOL2008]],2)),Pääluokka!$G$2:$G$100,0))</f>
        <v>Palvelualat (G-N, R, S)</v>
      </c>
      <c r="L3874" s="87">
        <f t="shared" si="662"/>
        <v>50</v>
      </c>
      <c r="M3874" s="88">
        <f t="shared" si="663"/>
        <v>42695</v>
      </c>
      <c r="N3874" s="88">
        <f t="shared" si="664"/>
        <v>42745</v>
      </c>
      <c r="O3874" s="88">
        <f t="shared" si="683"/>
        <v>42675</v>
      </c>
      <c r="P3874" s="88">
        <f t="shared" si="683"/>
        <v>42736</v>
      </c>
      <c r="Q3874" s="89">
        <f t="shared" si="665"/>
        <v>2016</v>
      </c>
      <c r="R3874" s="89">
        <f t="shared" si="665"/>
        <v>2017</v>
      </c>
      <c r="S3874" s="88" t="str">
        <f>YEAR(Taulukko1[[#This Row],[Alku KK]])&amp;"Q"&amp;ROUNDDOWN((MONTH(Taulukko1[[#This Row],[Alku KK]])-1)/3+1,0)</f>
        <v>2016Q4</v>
      </c>
      <c r="T3874" s="88" t="str">
        <f>YEAR(Taulukko1[[#This Row],[Loppu KK]])&amp;"Q"&amp;ROUNDDOWN((MONTH(Taulukko1[[#This Row],[Loppu KK]])-1)/3+1,0)</f>
        <v>2017Q1</v>
      </c>
      <c r="U3874" s="89">
        <f>IF(COUNT(Taulukko1[[#This Row],[Neuvottelujen alaiset ]])=1,Taulukko1[[#This Row],[Neuvottelujen alaiset ]],Taulukko1[[#This Row],[Vähennystarve]])</f>
        <v>15</v>
      </c>
      <c r="V3874" s="90">
        <f t="shared" si="680"/>
        <v>1</v>
      </c>
      <c r="W3874" s="90">
        <f t="shared" si="681"/>
        <v>2.0666666666666669</v>
      </c>
      <c r="X3874" s="90">
        <f t="shared" si="682"/>
        <v>2.0666666666666669</v>
      </c>
      <c r="Y3874" s="90" t="b">
        <f>AND(MONTH(Taulukko1[[#This Row],[Alku PVM]] )=6,DAY(Taulukko1[[#This Row],[Alku PVM]] )&gt;19)</f>
        <v>0</v>
      </c>
      <c r="Z3874" s="90" t="b">
        <f>AND(MONTH(Taulukko1[[#This Row],[Loppu PVM]] )=6,DAY(Taulukko1[[#This Row],[Loppu PVM]] )&gt;19)</f>
        <v>0</v>
      </c>
      <c r="AA3874" s="90" t="b">
        <f>OR(MONTH(Taulukko1[[#This Row],[Alku PVM]] )&lt;=5,AND(MONTH(Taulukko1[[#This Row],[Alku PVM]] )=6,DAY(Taulukko1[[#This Row],[Alku PVM]] )&lt;20))</f>
        <v>0</v>
      </c>
      <c r="AB3874" s="90" t="b">
        <f>OR(MONTH(Taulukko1[[#This Row],[Loppu PVM]])&lt;=5,AND(MONTH(Taulukko1[[#This Row],[Loppu PVM]] )=6,DAY(Taulukko1[[#This Row],[Loppu PVM]])&lt;20))</f>
        <v>1</v>
      </c>
      <c r="AC3874" s="90" t="b">
        <f>OR(MONTH(Taulukko1[[#This Row],[Alku PVM]] )&lt;=3,AND(MONTH(Taulukko1[[#This Row],[Alku PVM]] )=3))</f>
        <v>0</v>
      </c>
      <c r="AD3874" s="90" t="b">
        <f>OR(MONTH(Taulukko1[[#This Row],[Loppu PVM]] )&lt;=3,AND(MONTH(Taulukko1[[#This Row],[Loppu PVM]] )=3))</f>
        <v>1</v>
      </c>
      <c r="AE3874" s="90" t="b">
        <f>OR(MONTH(Taulukko1[[#This Row],[Alku PVM]] )&lt;=9,AND(MONTH(Taulukko1[[#This Row],[Alku PVM]] )=9))</f>
        <v>0</v>
      </c>
      <c r="AF3874" s="90" t="b">
        <f>OR(MONTH(Taulukko1[[#This Row],[Loppu PVM]])&lt;=9,AND(MONTH(Taulukko1[[#This Row],[Loppu PVM]] )=9))</f>
        <v>1</v>
      </c>
      <c r="AG3874" s="90" t="b">
        <f>OR(MONTH(Taulukko1[[#This Row],[Alku PVM]] )&lt;=6,AND(MONTH(Taulukko1[[#This Row],[Alku PVM]] )=6))</f>
        <v>0</v>
      </c>
      <c r="AH3874" s="90" t="b">
        <f>OR(MONTH(Taulukko1[[#This Row],[Loppu PVM]])&lt;=6,AND(MONTH(Taulukko1[[#This Row],[Loppu PVM]] )=6))</f>
        <v>1</v>
      </c>
    </row>
    <row r="3875" spans="1:34">
      <c r="A3875" s="25" t="s">
        <v>5537</v>
      </c>
      <c r="B3875" s="26"/>
      <c r="C3875" s="25" t="s">
        <v>5538</v>
      </c>
      <c r="D3875" s="35"/>
      <c r="E3875" s="27"/>
      <c r="F3875" s="26">
        <v>42697</v>
      </c>
      <c r="G3875" s="33">
        <v>32</v>
      </c>
      <c r="H3875" s="27">
        <v>32</v>
      </c>
      <c r="I3875" s="126">
        <f>INDEX('TOL2008'!B:B,MATCH(A3875,'TOL2008'!A:A,0))</f>
        <v>27510</v>
      </c>
      <c r="J3875" s="133" t="str">
        <f>INDEX(Pääluokka!$H$2:$H$100,MATCH(VALUE(LEFT(Taulukko1[[#This Row],[TOL2008]],2)),Pääluokka!$G$2:$G$100,0))</f>
        <v>Teollisuus</v>
      </c>
      <c r="K3875" s="133" t="str">
        <f>INDEX(Pääluokka!$I$2:$I$100,MATCH(VALUE(LEFT(Taulukko1[[#This Row],[TOL2008]],2)),Pääluokka!$G$2:$G$100,0))</f>
        <v>Teollisuus (C-E)</v>
      </c>
      <c r="L3875" s="41" t="str">
        <f t="shared" si="662"/>
        <v>NA</v>
      </c>
      <c r="M3875" s="43">
        <f t="shared" si="663"/>
        <v>42646</v>
      </c>
      <c r="N3875" s="43">
        <f t="shared" si="664"/>
        <v>42697</v>
      </c>
      <c r="O3875" s="43">
        <f t="shared" ref="O3875:P3878" si="684">IFERROR(DATE(YEAR(M3875),MONTH(M3875),1),"NA")</f>
        <v>42644</v>
      </c>
      <c r="P3875" s="43">
        <f t="shared" si="684"/>
        <v>42675</v>
      </c>
      <c r="Q3875" s="89">
        <f t="shared" si="665"/>
        <v>2016</v>
      </c>
      <c r="R3875" s="89">
        <f t="shared" si="665"/>
        <v>2016</v>
      </c>
      <c r="S3875" s="43" t="str">
        <f>YEAR(Taulukko1[[#This Row],[Alku KK]])&amp;"Q"&amp;ROUNDDOWN((MONTH(Taulukko1[[#This Row],[Alku KK]])-1)/3+1,0)</f>
        <v>2016Q4</v>
      </c>
      <c r="T3875" s="43" t="str">
        <f>YEAR(Taulukko1[[#This Row],[Loppu KK]])&amp;"Q"&amp;ROUNDDOWN((MONTH(Taulukko1[[#This Row],[Loppu KK]])-1)/3+1,0)</f>
        <v>2016Q4</v>
      </c>
      <c r="U3875" s="81">
        <f>IF(COUNT(Taulukko1[[#This Row],[Neuvottelujen alaiset ]])=1,Taulukko1[[#This Row],[Neuvottelujen alaiset ]],Taulukko1[[#This Row],[Vähennystarve]])</f>
        <v>32</v>
      </c>
      <c r="V3875" s="44" t="str">
        <f t="shared" ref="V3875:V3881" si="685">IF(AND(ISNUMBER(E3875),ISNUMBER(H3875)),E3875/H3875,"NA")</f>
        <v>NA</v>
      </c>
      <c r="W3875" s="44">
        <f t="shared" ref="W3875:W3881" si="686">IF(AND(ISNUMBER(G3875),ISNUMBER(H3875)),G3875/H3875,"NA")</f>
        <v>1</v>
      </c>
      <c r="X3875" s="44" t="str">
        <f t="shared" ref="X3875:X3881" si="687">IF(AND(ISNUMBER(G3875),ISNUMBER(E3875)),G3875/E3875,"NA")</f>
        <v>NA</v>
      </c>
      <c r="Y3875" s="44" t="b">
        <f>AND(MONTH(Taulukko1[[#This Row],[Alku PVM]] )=6,DAY(Taulukko1[[#This Row],[Alku PVM]] )&gt;19)</f>
        <v>0</v>
      </c>
      <c r="Z3875" s="44" t="b">
        <f>AND(MONTH(Taulukko1[[#This Row],[Loppu PVM]] )=6,DAY(Taulukko1[[#This Row],[Loppu PVM]] )&gt;19)</f>
        <v>0</v>
      </c>
      <c r="AA3875" s="44" t="b">
        <f>OR(MONTH(Taulukko1[[#This Row],[Alku PVM]] )&lt;=5,AND(MONTH(Taulukko1[[#This Row],[Alku PVM]] )=6,DAY(Taulukko1[[#This Row],[Alku PVM]] )&lt;20))</f>
        <v>0</v>
      </c>
      <c r="AB3875" s="44" t="b">
        <f>OR(MONTH(Taulukko1[[#This Row],[Loppu PVM]])&lt;=5,AND(MONTH(Taulukko1[[#This Row],[Loppu PVM]] )=6,DAY(Taulukko1[[#This Row],[Loppu PVM]])&lt;20))</f>
        <v>0</v>
      </c>
      <c r="AC3875" s="90" t="b">
        <f>OR(MONTH(Taulukko1[[#This Row],[Alku PVM]] )&lt;=3,AND(MONTH(Taulukko1[[#This Row],[Alku PVM]] )=3))</f>
        <v>0</v>
      </c>
      <c r="AD3875" s="44" t="b">
        <f>OR(MONTH(Taulukko1[[#This Row],[Loppu PVM]] )&lt;=3,AND(MONTH(Taulukko1[[#This Row],[Loppu PVM]] )=3))</f>
        <v>0</v>
      </c>
      <c r="AE3875" s="44" t="b">
        <f>OR(MONTH(Taulukko1[[#This Row],[Alku PVM]] )&lt;=9,AND(MONTH(Taulukko1[[#This Row],[Alku PVM]] )=9))</f>
        <v>0</v>
      </c>
      <c r="AF3875" s="44" t="b">
        <f>OR(MONTH(Taulukko1[[#This Row],[Loppu PVM]])&lt;=9,AND(MONTH(Taulukko1[[#This Row],[Loppu PVM]] )=9))</f>
        <v>0</v>
      </c>
      <c r="AG3875" s="44" t="b">
        <f>OR(MONTH(Taulukko1[[#This Row],[Alku PVM]] )&lt;=6,AND(MONTH(Taulukko1[[#This Row],[Alku PVM]] )=6))</f>
        <v>0</v>
      </c>
      <c r="AH3875" s="44" t="b">
        <f>OR(MONTH(Taulukko1[[#This Row],[Loppu PVM]])&lt;=6,AND(MONTH(Taulukko1[[#This Row],[Loppu PVM]] )=6))</f>
        <v>0</v>
      </c>
    </row>
    <row r="3876" spans="1:34">
      <c r="A3876" s="25" t="s">
        <v>15</v>
      </c>
      <c r="B3876" s="26">
        <v>42702</v>
      </c>
      <c r="C3876" s="25" t="s">
        <v>5539</v>
      </c>
      <c r="D3876" s="35"/>
      <c r="E3876" s="27">
        <v>25</v>
      </c>
      <c r="F3876" s="26">
        <v>42759</v>
      </c>
      <c r="G3876" s="33">
        <v>11</v>
      </c>
      <c r="H3876" s="27">
        <v>970</v>
      </c>
      <c r="I3876" s="126">
        <f>INDEX('TOL2008'!B:B,MATCH(A3876,'TOL2008'!A:A,0))</f>
        <v>49100</v>
      </c>
      <c r="J3876" s="133" t="str">
        <f>INDEX(Pääluokka!$H$2:$H$100,MATCH(VALUE(LEFT(Taulukko1[[#This Row],[TOL2008]],2)),Pääluokka!$G$2:$G$100,0))</f>
        <v>Kuljetus ja varastointi</v>
      </c>
      <c r="K3876" s="133" t="str">
        <f>INDEX(Pääluokka!$I$2:$I$100,MATCH(VALUE(LEFT(Taulukko1[[#This Row],[TOL2008]],2)),Pääluokka!$G$2:$G$100,0))</f>
        <v>Palvelualat (G-N, R, S)</v>
      </c>
      <c r="L3876" s="41">
        <f t="shared" si="662"/>
        <v>57</v>
      </c>
      <c r="M3876" s="43">
        <f t="shared" si="663"/>
        <v>42702</v>
      </c>
      <c r="N3876" s="43">
        <f t="shared" si="664"/>
        <v>42759</v>
      </c>
      <c r="O3876" s="43">
        <f t="shared" si="684"/>
        <v>42675</v>
      </c>
      <c r="P3876" s="43">
        <f t="shared" si="684"/>
        <v>42736</v>
      </c>
      <c r="Q3876" s="89">
        <f t="shared" si="665"/>
        <v>2016</v>
      </c>
      <c r="R3876" s="89">
        <f t="shared" si="665"/>
        <v>2017</v>
      </c>
      <c r="S3876" s="43" t="str">
        <f>YEAR(Taulukko1[[#This Row],[Alku KK]])&amp;"Q"&amp;ROUNDDOWN((MONTH(Taulukko1[[#This Row],[Alku KK]])-1)/3+1,0)</f>
        <v>2016Q4</v>
      </c>
      <c r="T3876" s="43" t="str">
        <f>YEAR(Taulukko1[[#This Row],[Loppu KK]])&amp;"Q"&amp;ROUNDDOWN((MONTH(Taulukko1[[#This Row],[Loppu KK]])-1)/3+1,0)</f>
        <v>2017Q1</v>
      </c>
      <c r="U3876" s="81">
        <f>IF(COUNT(Taulukko1[[#This Row],[Neuvottelujen alaiset ]])=1,Taulukko1[[#This Row],[Neuvottelujen alaiset ]],Taulukko1[[#This Row],[Vähennystarve]])</f>
        <v>970</v>
      </c>
      <c r="V3876" s="44">
        <f t="shared" si="685"/>
        <v>2.5773195876288658E-2</v>
      </c>
      <c r="W3876" s="44">
        <f t="shared" si="686"/>
        <v>1.134020618556701E-2</v>
      </c>
      <c r="X3876" s="44">
        <f t="shared" si="687"/>
        <v>0.44</v>
      </c>
      <c r="Y3876" s="44" t="b">
        <f>AND(MONTH(Taulukko1[[#This Row],[Alku PVM]] )=6,DAY(Taulukko1[[#This Row],[Alku PVM]] )&gt;19)</f>
        <v>0</v>
      </c>
      <c r="Z3876" s="44" t="b">
        <f>AND(MONTH(Taulukko1[[#This Row],[Loppu PVM]] )=6,DAY(Taulukko1[[#This Row],[Loppu PVM]] )&gt;19)</f>
        <v>0</v>
      </c>
      <c r="AA3876" s="44" t="b">
        <f>OR(MONTH(Taulukko1[[#This Row],[Alku PVM]] )&lt;=5,AND(MONTH(Taulukko1[[#This Row],[Alku PVM]] )=6,DAY(Taulukko1[[#This Row],[Alku PVM]] )&lt;20))</f>
        <v>0</v>
      </c>
      <c r="AB3876" s="44" t="b">
        <f>OR(MONTH(Taulukko1[[#This Row],[Loppu PVM]])&lt;=5,AND(MONTH(Taulukko1[[#This Row],[Loppu PVM]] )=6,DAY(Taulukko1[[#This Row],[Loppu PVM]])&lt;20))</f>
        <v>1</v>
      </c>
      <c r="AC3876" s="90" t="b">
        <f>OR(MONTH(Taulukko1[[#This Row],[Alku PVM]] )&lt;=3,AND(MONTH(Taulukko1[[#This Row],[Alku PVM]] )=3))</f>
        <v>0</v>
      </c>
      <c r="AD3876" s="44" t="b">
        <f>OR(MONTH(Taulukko1[[#This Row],[Loppu PVM]] )&lt;=3,AND(MONTH(Taulukko1[[#This Row],[Loppu PVM]] )=3))</f>
        <v>1</v>
      </c>
      <c r="AE3876" s="44" t="b">
        <f>OR(MONTH(Taulukko1[[#This Row],[Alku PVM]] )&lt;=9,AND(MONTH(Taulukko1[[#This Row],[Alku PVM]] )=9))</f>
        <v>0</v>
      </c>
      <c r="AF3876" s="44" t="b">
        <f>OR(MONTH(Taulukko1[[#This Row],[Loppu PVM]])&lt;=9,AND(MONTH(Taulukko1[[#This Row],[Loppu PVM]] )=9))</f>
        <v>1</v>
      </c>
      <c r="AG3876" s="44" t="b">
        <f>OR(MONTH(Taulukko1[[#This Row],[Alku PVM]] )&lt;=6,AND(MONTH(Taulukko1[[#This Row],[Alku PVM]] )=6))</f>
        <v>0</v>
      </c>
      <c r="AH3876" s="44" t="b">
        <f>OR(MONTH(Taulukko1[[#This Row],[Loppu PVM]])&lt;=6,AND(MONTH(Taulukko1[[#This Row],[Loppu PVM]] )=6))</f>
        <v>1</v>
      </c>
    </row>
    <row r="3877" spans="1:34">
      <c r="A3877" s="25" t="s">
        <v>5540</v>
      </c>
      <c r="B3877" s="26">
        <v>42696</v>
      </c>
      <c r="C3877" s="25" t="s">
        <v>5541</v>
      </c>
      <c r="D3877" s="35"/>
      <c r="E3877" s="27">
        <v>9</v>
      </c>
      <c r="F3877" s="26"/>
      <c r="G3877" s="33"/>
      <c r="H3877" s="27">
        <v>9</v>
      </c>
      <c r="I3877" s="126">
        <f>INDEX('TOL2008'!B:B,MATCH(A2845,'TOL2008'!A:A,0))</f>
        <v>78200</v>
      </c>
      <c r="J3877" s="133" t="str">
        <f>INDEX(Pääluokka!$H$2:$H$100,MATCH(VALUE(LEFT(Taulukko1[[#This Row],[TOL2008]],2)),Pääluokka!$G$2:$G$100,0))</f>
        <v>Hallinto- ja tukipalvelutoiminta</v>
      </c>
      <c r="K3877" s="133" t="str">
        <f>INDEX(Pääluokka!$I$2:$I$100,MATCH(VALUE(LEFT(Taulukko1[[#This Row],[TOL2008]],2)),Pääluokka!$G$2:$G$100,0))</f>
        <v>Palvelualat (G-N, R, S)</v>
      </c>
      <c r="L3877" s="41" t="str">
        <f t="shared" si="662"/>
        <v>NA</v>
      </c>
      <c r="M3877" s="43">
        <f t="shared" si="663"/>
        <v>42696</v>
      </c>
      <c r="N3877" s="43">
        <f t="shared" si="664"/>
        <v>42747</v>
      </c>
      <c r="O3877" s="43">
        <f t="shared" si="684"/>
        <v>42675</v>
      </c>
      <c r="P3877" s="43">
        <f t="shared" si="684"/>
        <v>42736</v>
      </c>
      <c r="Q3877" s="89">
        <f t="shared" si="665"/>
        <v>2016</v>
      </c>
      <c r="R3877" s="89">
        <f t="shared" si="665"/>
        <v>2017</v>
      </c>
      <c r="S3877" s="43" t="str">
        <f>YEAR(Taulukko1[[#This Row],[Alku KK]])&amp;"Q"&amp;ROUNDDOWN((MONTH(Taulukko1[[#This Row],[Alku KK]])-1)/3+1,0)</f>
        <v>2016Q4</v>
      </c>
      <c r="T3877" s="43" t="str">
        <f>YEAR(Taulukko1[[#This Row],[Loppu KK]])&amp;"Q"&amp;ROUNDDOWN((MONTH(Taulukko1[[#This Row],[Loppu KK]])-1)/3+1,0)</f>
        <v>2017Q1</v>
      </c>
      <c r="U3877" s="81">
        <f>IF(COUNT(Taulukko1[[#This Row],[Neuvottelujen alaiset ]])=1,Taulukko1[[#This Row],[Neuvottelujen alaiset ]],Taulukko1[[#This Row],[Vähennystarve]])</f>
        <v>9</v>
      </c>
      <c r="V3877" s="44">
        <f t="shared" si="685"/>
        <v>1</v>
      </c>
      <c r="W3877" s="44" t="str">
        <f t="shared" si="686"/>
        <v>NA</v>
      </c>
      <c r="X3877" s="44" t="str">
        <f t="shared" si="687"/>
        <v>NA</v>
      </c>
      <c r="Y3877" s="44" t="b">
        <f>AND(MONTH(Taulukko1[[#This Row],[Alku PVM]] )=6,DAY(Taulukko1[[#This Row],[Alku PVM]] )&gt;19)</f>
        <v>0</v>
      </c>
      <c r="Z3877" s="44" t="b">
        <f>AND(MONTH(Taulukko1[[#This Row],[Loppu PVM]] )=6,DAY(Taulukko1[[#This Row],[Loppu PVM]] )&gt;19)</f>
        <v>0</v>
      </c>
      <c r="AA3877" s="44" t="b">
        <f>OR(MONTH(Taulukko1[[#This Row],[Alku PVM]] )&lt;=5,AND(MONTH(Taulukko1[[#This Row],[Alku PVM]] )=6,DAY(Taulukko1[[#This Row],[Alku PVM]] )&lt;20))</f>
        <v>0</v>
      </c>
      <c r="AB3877" s="44" t="b">
        <f>OR(MONTH(Taulukko1[[#This Row],[Loppu PVM]])&lt;=5,AND(MONTH(Taulukko1[[#This Row],[Loppu PVM]] )=6,DAY(Taulukko1[[#This Row],[Loppu PVM]])&lt;20))</f>
        <v>1</v>
      </c>
      <c r="AC3877" s="90" t="b">
        <f>OR(MONTH(Taulukko1[[#This Row],[Alku PVM]] )&lt;=3,AND(MONTH(Taulukko1[[#This Row],[Alku PVM]] )=3))</f>
        <v>0</v>
      </c>
      <c r="AD3877" s="44" t="b">
        <f>OR(MONTH(Taulukko1[[#This Row],[Loppu PVM]] )&lt;=3,AND(MONTH(Taulukko1[[#This Row],[Loppu PVM]] )=3))</f>
        <v>1</v>
      </c>
      <c r="AE3877" s="44" t="b">
        <f>OR(MONTH(Taulukko1[[#This Row],[Alku PVM]] )&lt;=9,AND(MONTH(Taulukko1[[#This Row],[Alku PVM]] )=9))</f>
        <v>0</v>
      </c>
      <c r="AF3877" s="44" t="b">
        <f>OR(MONTH(Taulukko1[[#This Row],[Loppu PVM]])&lt;=9,AND(MONTH(Taulukko1[[#This Row],[Loppu PVM]] )=9))</f>
        <v>1</v>
      </c>
      <c r="AG3877" s="44" t="b">
        <f>OR(MONTH(Taulukko1[[#This Row],[Alku PVM]] )&lt;=6,AND(MONTH(Taulukko1[[#This Row],[Alku PVM]] )=6))</f>
        <v>0</v>
      </c>
      <c r="AH3877" s="44" t="b">
        <f>OR(MONTH(Taulukko1[[#This Row],[Loppu PVM]])&lt;=6,AND(MONTH(Taulukko1[[#This Row],[Loppu PVM]] )=6))</f>
        <v>1</v>
      </c>
    </row>
    <row r="3878" spans="1:34">
      <c r="A3878" s="82" t="s">
        <v>5542</v>
      </c>
      <c r="B3878" s="83">
        <v>42664</v>
      </c>
      <c r="C3878" s="82" t="s">
        <v>5543</v>
      </c>
      <c r="D3878" s="84"/>
      <c r="E3878" s="85">
        <v>20</v>
      </c>
      <c r="F3878" s="83">
        <v>42697</v>
      </c>
      <c r="G3878" s="86">
        <v>10</v>
      </c>
      <c r="H3878" s="85">
        <v>20</v>
      </c>
      <c r="I3878" s="130">
        <f>INDEX('TOL2008'!B:B,MATCH(A3878,'TOL2008'!A:A,0))</f>
        <v>28250</v>
      </c>
      <c r="J3878" s="131" t="str">
        <f>INDEX(Pääluokka!$H$2:$H$100,MATCH(VALUE(LEFT(Taulukko1[[#This Row],[TOL2008]],2)),Pääluokka!$G$2:$G$100,0))</f>
        <v>Teollisuus</v>
      </c>
      <c r="K3878" s="131" t="str">
        <f>INDEX(Pääluokka!$I$2:$I$100,MATCH(VALUE(LEFT(Taulukko1[[#This Row],[TOL2008]],2)),Pääluokka!$G$2:$G$100,0))</f>
        <v>Teollisuus (C-E)</v>
      </c>
      <c r="L3878" s="87">
        <f t="shared" si="662"/>
        <v>33</v>
      </c>
      <c r="M3878" s="88">
        <f t="shared" si="663"/>
        <v>42664</v>
      </c>
      <c r="N3878" s="88">
        <f t="shared" si="664"/>
        <v>42697</v>
      </c>
      <c r="O3878" s="88">
        <f t="shared" si="684"/>
        <v>42644</v>
      </c>
      <c r="P3878" s="88">
        <f t="shared" si="684"/>
        <v>42675</v>
      </c>
      <c r="Q3878" s="89">
        <f t="shared" si="665"/>
        <v>2016</v>
      </c>
      <c r="R3878" s="89">
        <f t="shared" si="665"/>
        <v>2016</v>
      </c>
      <c r="S3878" s="88" t="str">
        <f>YEAR(Taulukko1[[#This Row],[Alku KK]])&amp;"Q"&amp;ROUNDDOWN((MONTH(Taulukko1[[#This Row],[Alku KK]])-1)/3+1,0)</f>
        <v>2016Q4</v>
      </c>
      <c r="T3878" s="88" t="str">
        <f>YEAR(Taulukko1[[#This Row],[Loppu KK]])&amp;"Q"&amp;ROUNDDOWN((MONTH(Taulukko1[[#This Row],[Loppu KK]])-1)/3+1,0)</f>
        <v>2016Q4</v>
      </c>
      <c r="U3878" s="89">
        <f>IF(COUNT(Taulukko1[[#This Row],[Neuvottelujen alaiset ]])=1,Taulukko1[[#This Row],[Neuvottelujen alaiset ]],Taulukko1[[#This Row],[Vähennystarve]])</f>
        <v>20</v>
      </c>
      <c r="V3878" s="90">
        <f t="shared" si="685"/>
        <v>1</v>
      </c>
      <c r="W3878" s="90">
        <f t="shared" si="686"/>
        <v>0.5</v>
      </c>
      <c r="X3878" s="90">
        <f t="shared" si="687"/>
        <v>0.5</v>
      </c>
      <c r="Y3878" s="90" t="b">
        <f>AND(MONTH(Taulukko1[[#This Row],[Alku PVM]] )=6,DAY(Taulukko1[[#This Row],[Alku PVM]] )&gt;19)</f>
        <v>0</v>
      </c>
      <c r="Z3878" s="90" t="b">
        <f>AND(MONTH(Taulukko1[[#This Row],[Loppu PVM]] )=6,DAY(Taulukko1[[#This Row],[Loppu PVM]] )&gt;19)</f>
        <v>0</v>
      </c>
      <c r="AA3878" s="90" t="b">
        <f>OR(MONTH(Taulukko1[[#This Row],[Alku PVM]] )&lt;=5,AND(MONTH(Taulukko1[[#This Row],[Alku PVM]] )=6,DAY(Taulukko1[[#This Row],[Alku PVM]] )&lt;20))</f>
        <v>0</v>
      </c>
      <c r="AB3878" s="90" t="b">
        <f>OR(MONTH(Taulukko1[[#This Row],[Loppu PVM]])&lt;=5,AND(MONTH(Taulukko1[[#This Row],[Loppu PVM]] )=6,DAY(Taulukko1[[#This Row],[Loppu PVM]])&lt;20))</f>
        <v>0</v>
      </c>
      <c r="AC3878" s="90" t="b">
        <f>OR(MONTH(Taulukko1[[#This Row],[Alku PVM]] )&lt;=3,AND(MONTH(Taulukko1[[#This Row],[Alku PVM]] )=3))</f>
        <v>0</v>
      </c>
      <c r="AD3878" s="90" t="b">
        <f>OR(MONTH(Taulukko1[[#This Row],[Loppu PVM]] )&lt;=3,AND(MONTH(Taulukko1[[#This Row],[Loppu PVM]] )=3))</f>
        <v>0</v>
      </c>
      <c r="AE3878" s="90" t="b">
        <f>OR(MONTH(Taulukko1[[#This Row],[Alku PVM]] )&lt;=9,AND(MONTH(Taulukko1[[#This Row],[Alku PVM]] )=9))</f>
        <v>0</v>
      </c>
      <c r="AF3878" s="90" t="b">
        <f>OR(MONTH(Taulukko1[[#This Row],[Loppu PVM]])&lt;=9,AND(MONTH(Taulukko1[[#This Row],[Loppu PVM]] )=9))</f>
        <v>0</v>
      </c>
      <c r="AG3878" s="90" t="b">
        <f>OR(MONTH(Taulukko1[[#This Row],[Alku PVM]] )&lt;=6,AND(MONTH(Taulukko1[[#This Row],[Alku PVM]] )=6))</f>
        <v>0</v>
      </c>
      <c r="AH3878" s="90" t="b">
        <f>OR(MONTH(Taulukko1[[#This Row],[Loppu PVM]])&lt;=6,AND(MONTH(Taulukko1[[#This Row],[Loppu PVM]] )=6))</f>
        <v>0</v>
      </c>
    </row>
    <row r="3879" spans="1:34">
      <c r="A3879" s="82" t="s">
        <v>4370</v>
      </c>
      <c r="B3879" s="83">
        <v>42702</v>
      </c>
      <c r="C3879" s="82" t="s">
        <v>1716</v>
      </c>
      <c r="D3879" s="84"/>
      <c r="E3879" s="85">
        <v>9</v>
      </c>
      <c r="F3879" s="83"/>
      <c r="G3879" s="86"/>
      <c r="H3879" s="85">
        <v>50</v>
      </c>
      <c r="I3879" s="130">
        <f>INDEX('TOL2008'!B:B,MATCH(A3879,'TOL2008'!A:A,0))</f>
        <v>23120</v>
      </c>
      <c r="J3879" s="131" t="str">
        <f>INDEX(Pääluokka!$H$2:$H$100,MATCH(VALUE(LEFT(Taulukko1[[#This Row],[TOL2008]],2)),Pääluokka!$G$2:$G$100,0))</f>
        <v>Teollisuus</v>
      </c>
      <c r="K3879" s="131" t="str">
        <f>INDEX(Pääluokka!$I$2:$I$100,MATCH(VALUE(LEFT(Taulukko1[[#This Row],[TOL2008]],2)),Pääluokka!$G$2:$G$100,0))</f>
        <v>Teollisuus (C-E)</v>
      </c>
      <c r="L3879" s="87" t="str">
        <f t="shared" si="662"/>
        <v>NA</v>
      </c>
      <c r="M3879" s="88">
        <f t="shared" si="663"/>
        <v>42702</v>
      </c>
      <c r="N3879" s="88">
        <f t="shared" si="664"/>
        <v>42753</v>
      </c>
      <c r="O3879" s="88">
        <f t="shared" ref="O3879:P3881" si="688">IFERROR(DATE(YEAR(M3879),MONTH(M3879),1),"NA")</f>
        <v>42675</v>
      </c>
      <c r="P3879" s="88">
        <f t="shared" si="688"/>
        <v>42736</v>
      </c>
      <c r="Q3879" s="89">
        <f t="shared" si="665"/>
        <v>2016</v>
      </c>
      <c r="R3879" s="89">
        <f t="shared" si="665"/>
        <v>2017</v>
      </c>
      <c r="S3879" s="88" t="str">
        <f>YEAR(Taulukko1[[#This Row],[Alku KK]])&amp;"Q"&amp;ROUNDDOWN((MONTH(Taulukko1[[#This Row],[Alku KK]])-1)/3+1,0)</f>
        <v>2016Q4</v>
      </c>
      <c r="T3879" s="88" t="str">
        <f>YEAR(Taulukko1[[#This Row],[Loppu KK]])&amp;"Q"&amp;ROUNDDOWN((MONTH(Taulukko1[[#This Row],[Loppu KK]])-1)/3+1,0)</f>
        <v>2017Q1</v>
      </c>
      <c r="U3879" s="89">
        <f>IF(COUNT(Taulukko1[[#This Row],[Neuvottelujen alaiset ]])=1,Taulukko1[[#This Row],[Neuvottelujen alaiset ]],Taulukko1[[#This Row],[Vähennystarve]])</f>
        <v>50</v>
      </c>
      <c r="V3879" s="90">
        <f t="shared" si="685"/>
        <v>0.18</v>
      </c>
      <c r="W3879" s="90" t="str">
        <f t="shared" si="686"/>
        <v>NA</v>
      </c>
      <c r="X3879" s="90" t="str">
        <f t="shared" si="687"/>
        <v>NA</v>
      </c>
      <c r="Y3879" s="90" t="b">
        <f>AND(MONTH(Taulukko1[[#This Row],[Alku PVM]] )=6,DAY(Taulukko1[[#This Row],[Alku PVM]] )&gt;19)</f>
        <v>0</v>
      </c>
      <c r="Z3879" s="90" t="b">
        <f>AND(MONTH(Taulukko1[[#This Row],[Loppu PVM]] )=6,DAY(Taulukko1[[#This Row],[Loppu PVM]] )&gt;19)</f>
        <v>0</v>
      </c>
      <c r="AA3879" s="90" t="b">
        <f>OR(MONTH(Taulukko1[[#This Row],[Alku PVM]] )&lt;=5,AND(MONTH(Taulukko1[[#This Row],[Alku PVM]] )=6,DAY(Taulukko1[[#This Row],[Alku PVM]] )&lt;20))</f>
        <v>0</v>
      </c>
      <c r="AB3879" s="90" t="b">
        <f>OR(MONTH(Taulukko1[[#This Row],[Loppu PVM]])&lt;=5,AND(MONTH(Taulukko1[[#This Row],[Loppu PVM]] )=6,DAY(Taulukko1[[#This Row],[Loppu PVM]])&lt;20))</f>
        <v>1</v>
      </c>
      <c r="AC3879" s="90" t="b">
        <f>OR(MONTH(Taulukko1[[#This Row],[Alku PVM]] )&lt;=3,AND(MONTH(Taulukko1[[#This Row],[Alku PVM]] )=3))</f>
        <v>0</v>
      </c>
      <c r="AD3879" s="90" t="b">
        <f>OR(MONTH(Taulukko1[[#This Row],[Loppu PVM]] )&lt;=3,AND(MONTH(Taulukko1[[#This Row],[Loppu PVM]] )=3))</f>
        <v>1</v>
      </c>
      <c r="AE3879" s="90" t="b">
        <f>OR(MONTH(Taulukko1[[#This Row],[Alku PVM]] )&lt;=9,AND(MONTH(Taulukko1[[#This Row],[Alku PVM]] )=9))</f>
        <v>0</v>
      </c>
      <c r="AF3879" s="90" t="b">
        <f>OR(MONTH(Taulukko1[[#This Row],[Loppu PVM]])&lt;=9,AND(MONTH(Taulukko1[[#This Row],[Loppu PVM]] )=9))</f>
        <v>1</v>
      </c>
      <c r="AG3879" s="90" t="b">
        <f>OR(MONTH(Taulukko1[[#This Row],[Alku PVM]] )&lt;=6,AND(MONTH(Taulukko1[[#This Row],[Alku PVM]] )=6))</f>
        <v>0</v>
      </c>
      <c r="AH3879" s="90" t="b">
        <f>OR(MONTH(Taulukko1[[#This Row],[Loppu PVM]])&lt;=6,AND(MONTH(Taulukko1[[#This Row],[Loppu PVM]] )=6))</f>
        <v>1</v>
      </c>
    </row>
    <row r="3880" spans="1:34">
      <c r="A3880" s="82" t="s">
        <v>413</v>
      </c>
      <c r="B3880" s="83">
        <v>42699</v>
      </c>
      <c r="C3880" s="82" t="s">
        <v>5565</v>
      </c>
      <c r="D3880" s="84"/>
      <c r="E3880" s="85">
        <v>6</v>
      </c>
      <c r="F3880" s="83">
        <v>42746</v>
      </c>
      <c r="G3880" s="86">
        <v>1</v>
      </c>
      <c r="H3880" s="85">
        <v>6</v>
      </c>
      <c r="I3880" s="130">
        <f>INDEX('TOL2008'!B:B,MATCH(A3880,'TOL2008'!A:A,0))</f>
        <v>35140</v>
      </c>
      <c r="J3880" s="131" t="str">
        <f>INDEX(Pääluokka!$H$2:$H$100,MATCH(VALUE(LEFT(Taulukko1[[#This Row],[TOL2008]],2)),Pääluokka!$G$2:$G$100,0))</f>
        <v>Sähkö-, kaasu- ja lämpöhuolto, jäähdytysliiketoiminta</v>
      </c>
      <c r="K3880" s="131" t="str">
        <f>INDEX(Pääluokka!$I$2:$I$100,MATCH(VALUE(LEFT(Taulukko1[[#This Row],[TOL2008]],2)),Pääluokka!$G$2:$G$100,0))</f>
        <v>Teollisuus (C-E)</v>
      </c>
      <c r="L3880" s="87">
        <f t="shared" si="662"/>
        <v>47</v>
      </c>
      <c r="M3880" s="88">
        <f t="shared" si="663"/>
        <v>42699</v>
      </c>
      <c r="N3880" s="88">
        <f t="shared" si="664"/>
        <v>42746</v>
      </c>
      <c r="O3880" s="88">
        <f t="shared" si="688"/>
        <v>42675</v>
      </c>
      <c r="P3880" s="88">
        <f t="shared" si="688"/>
        <v>42736</v>
      </c>
      <c r="Q3880" s="89">
        <f t="shared" si="665"/>
        <v>2016</v>
      </c>
      <c r="R3880" s="89">
        <f t="shared" si="665"/>
        <v>2017</v>
      </c>
      <c r="S3880" s="88" t="str">
        <f>YEAR(Taulukko1[[#This Row],[Alku KK]])&amp;"Q"&amp;ROUNDDOWN((MONTH(Taulukko1[[#This Row],[Alku KK]])-1)/3+1,0)</f>
        <v>2016Q4</v>
      </c>
      <c r="T3880" s="88" t="str">
        <f>YEAR(Taulukko1[[#This Row],[Loppu KK]])&amp;"Q"&amp;ROUNDDOWN((MONTH(Taulukko1[[#This Row],[Loppu KK]])-1)/3+1,0)</f>
        <v>2017Q1</v>
      </c>
      <c r="U3880" s="89">
        <f>IF(COUNT(Taulukko1[[#This Row],[Neuvottelujen alaiset ]])=1,Taulukko1[[#This Row],[Neuvottelujen alaiset ]],Taulukko1[[#This Row],[Vähennystarve]])</f>
        <v>6</v>
      </c>
      <c r="V3880" s="90">
        <f t="shared" si="685"/>
        <v>1</v>
      </c>
      <c r="W3880" s="90">
        <f t="shared" si="686"/>
        <v>0.16666666666666666</v>
      </c>
      <c r="X3880" s="90">
        <f t="shared" si="687"/>
        <v>0.16666666666666666</v>
      </c>
      <c r="Y3880" s="90" t="b">
        <f>AND(MONTH(Taulukko1[[#This Row],[Alku PVM]] )=6,DAY(Taulukko1[[#This Row],[Alku PVM]] )&gt;19)</f>
        <v>0</v>
      </c>
      <c r="Z3880" s="90" t="b">
        <f>AND(MONTH(Taulukko1[[#This Row],[Loppu PVM]] )=6,DAY(Taulukko1[[#This Row],[Loppu PVM]] )&gt;19)</f>
        <v>0</v>
      </c>
      <c r="AA3880" s="90" t="b">
        <f>OR(MONTH(Taulukko1[[#This Row],[Alku PVM]] )&lt;=5,AND(MONTH(Taulukko1[[#This Row],[Alku PVM]] )=6,DAY(Taulukko1[[#This Row],[Alku PVM]] )&lt;20))</f>
        <v>0</v>
      </c>
      <c r="AB3880" s="90" t="b">
        <f>OR(MONTH(Taulukko1[[#This Row],[Loppu PVM]])&lt;=5,AND(MONTH(Taulukko1[[#This Row],[Loppu PVM]] )=6,DAY(Taulukko1[[#This Row],[Loppu PVM]])&lt;20))</f>
        <v>1</v>
      </c>
      <c r="AC3880" s="90" t="b">
        <f>OR(MONTH(Taulukko1[[#This Row],[Alku PVM]] )&lt;=3,AND(MONTH(Taulukko1[[#This Row],[Alku PVM]] )=3))</f>
        <v>0</v>
      </c>
      <c r="AD3880" s="90" t="b">
        <f>OR(MONTH(Taulukko1[[#This Row],[Loppu PVM]] )&lt;=3,AND(MONTH(Taulukko1[[#This Row],[Loppu PVM]] )=3))</f>
        <v>1</v>
      </c>
      <c r="AE3880" s="90" t="b">
        <f>OR(MONTH(Taulukko1[[#This Row],[Alku PVM]] )&lt;=9,AND(MONTH(Taulukko1[[#This Row],[Alku PVM]] )=9))</f>
        <v>0</v>
      </c>
      <c r="AF3880" s="90" t="b">
        <f>OR(MONTH(Taulukko1[[#This Row],[Loppu PVM]])&lt;=9,AND(MONTH(Taulukko1[[#This Row],[Loppu PVM]] )=9))</f>
        <v>1</v>
      </c>
      <c r="AG3880" s="90" t="b">
        <f>OR(MONTH(Taulukko1[[#This Row],[Alku PVM]] )&lt;=6,AND(MONTH(Taulukko1[[#This Row],[Alku PVM]] )=6))</f>
        <v>0</v>
      </c>
      <c r="AH3880" s="90" t="b">
        <f>OR(MONTH(Taulukko1[[#This Row],[Loppu PVM]])&lt;=6,AND(MONTH(Taulukko1[[#This Row],[Loppu PVM]] )=6))</f>
        <v>1</v>
      </c>
    </row>
    <row r="3881" spans="1:34">
      <c r="A3881" s="82" t="s">
        <v>484</v>
      </c>
      <c r="B3881" s="83">
        <v>42703</v>
      </c>
      <c r="C3881" s="82" t="s">
        <v>5544</v>
      </c>
      <c r="D3881" s="84"/>
      <c r="E3881" s="85"/>
      <c r="F3881" s="83">
        <v>42759</v>
      </c>
      <c r="G3881" s="86">
        <v>0</v>
      </c>
      <c r="H3881" s="85">
        <v>500</v>
      </c>
      <c r="I3881" s="130">
        <f>INDEX('TOL2008'!B:B,MATCH(A3881,'TOL2008'!A:A,0))</f>
        <v>10130</v>
      </c>
      <c r="J3881" s="131" t="str">
        <f>INDEX(Pääluokka!$H$2:$H$100,MATCH(VALUE(LEFT(Taulukko1[[#This Row],[TOL2008]],2)),Pääluokka!$G$2:$G$100,0))</f>
        <v>Teollisuus</v>
      </c>
      <c r="K3881" s="131" t="str">
        <f>INDEX(Pääluokka!$I$2:$I$100,MATCH(VALUE(LEFT(Taulukko1[[#This Row],[TOL2008]],2)),Pääluokka!$G$2:$G$100,0))</f>
        <v>Teollisuus (C-E)</v>
      </c>
      <c r="L3881" s="87">
        <f t="shared" si="662"/>
        <v>56</v>
      </c>
      <c r="M3881" s="88">
        <f t="shared" si="663"/>
        <v>42703</v>
      </c>
      <c r="N3881" s="88">
        <f t="shared" si="664"/>
        <v>42759</v>
      </c>
      <c r="O3881" s="88">
        <f t="shared" si="688"/>
        <v>42675</v>
      </c>
      <c r="P3881" s="88">
        <f t="shared" si="688"/>
        <v>42736</v>
      </c>
      <c r="Q3881" s="89">
        <f t="shared" si="665"/>
        <v>2016</v>
      </c>
      <c r="R3881" s="89">
        <f t="shared" si="665"/>
        <v>2017</v>
      </c>
      <c r="S3881" s="88" t="str">
        <f>YEAR(Taulukko1[[#This Row],[Alku KK]])&amp;"Q"&amp;ROUNDDOWN((MONTH(Taulukko1[[#This Row],[Alku KK]])-1)/3+1,0)</f>
        <v>2016Q4</v>
      </c>
      <c r="T3881" s="88" t="str">
        <f>YEAR(Taulukko1[[#This Row],[Loppu KK]])&amp;"Q"&amp;ROUNDDOWN((MONTH(Taulukko1[[#This Row],[Loppu KK]])-1)/3+1,0)</f>
        <v>2017Q1</v>
      </c>
      <c r="U3881" s="89">
        <f>IF(COUNT(Taulukko1[[#This Row],[Neuvottelujen alaiset ]])=1,Taulukko1[[#This Row],[Neuvottelujen alaiset ]],Taulukko1[[#This Row],[Vähennystarve]])</f>
        <v>500</v>
      </c>
      <c r="V3881" s="90" t="str">
        <f t="shared" si="685"/>
        <v>NA</v>
      </c>
      <c r="W3881" s="90">
        <f t="shared" si="686"/>
        <v>0</v>
      </c>
      <c r="X3881" s="90" t="str">
        <f t="shared" si="687"/>
        <v>NA</v>
      </c>
      <c r="Y3881" s="90" t="b">
        <f>AND(MONTH(Taulukko1[[#This Row],[Alku PVM]] )=6,DAY(Taulukko1[[#This Row],[Alku PVM]] )&gt;19)</f>
        <v>0</v>
      </c>
      <c r="Z3881" s="90" t="b">
        <f>AND(MONTH(Taulukko1[[#This Row],[Loppu PVM]] )=6,DAY(Taulukko1[[#This Row],[Loppu PVM]] )&gt;19)</f>
        <v>0</v>
      </c>
      <c r="AA3881" s="90" t="b">
        <f>OR(MONTH(Taulukko1[[#This Row],[Alku PVM]] )&lt;=5,AND(MONTH(Taulukko1[[#This Row],[Alku PVM]] )=6,DAY(Taulukko1[[#This Row],[Alku PVM]] )&lt;20))</f>
        <v>0</v>
      </c>
      <c r="AB3881" s="90" t="b">
        <f>OR(MONTH(Taulukko1[[#This Row],[Loppu PVM]])&lt;=5,AND(MONTH(Taulukko1[[#This Row],[Loppu PVM]] )=6,DAY(Taulukko1[[#This Row],[Loppu PVM]])&lt;20))</f>
        <v>1</v>
      </c>
      <c r="AC3881" s="90" t="b">
        <f>OR(MONTH(Taulukko1[[#This Row],[Alku PVM]] )&lt;=3,AND(MONTH(Taulukko1[[#This Row],[Alku PVM]] )=3))</f>
        <v>0</v>
      </c>
      <c r="AD3881" s="90" t="b">
        <f>OR(MONTH(Taulukko1[[#This Row],[Loppu PVM]] )&lt;=3,AND(MONTH(Taulukko1[[#This Row],[Loppu PVM]] )=3))</f>
        <v>1</v>
      </c>
      <c r="AE3881" s="90" t="b">
        <f>OR(MONTH(Taulukko1[[#This Row],[Alku PVM]] )&lt;=9,AND(MONTH(Taulukko1[[#This Row],[Alku PVM]] )=9))</f>
        <v>0</v>
      </c>
      <c r="AF3881" s="90" t="b">
        <f>OR(MONTH(Taulukko1[[#This Row],[Loppu PVM]])&lt;=9,AND(MONTH(Taulukko1[[#This Row],[Loppu PVM]] )=9))</f>
        <v>1</v>
      </c>
      <c r="AG3881" s="90" t="b">
        <f>OR(MONTH(Taulukko1[[#This Row],[Alku PVM]] )&lt;=6,AND(MONTH(Taulukko1[[#This Row],[Alku PVM]] )=6))</f>
        <v>0</v>
      </c>
      <c r="AH3881" s="90" t="b">
        <f>OR(MONTH(Taulukko1[[#This Row],[Loppu PVM]])&lt;=6,AND(MONTH(Taulukko1[[#This Row],[Loppu PVM]] )=6))</f>
        <v>1</v>
      </c>
    </row>
    <row r="3882" spans="1:34" s="21" customFormat="1">
      <c r="A3882" s="82" t="s">
        <v>5570</v>
      </c>
      <c r="B3882" s="83">
        <v>42705</v>
      </c>
      <c r="C3882" s="82" t="s">
        <v>5571</v>
      </c>
      <c r="D3882" s="84">
        <v>7</v>
      </c>
      <c r="E3882" s="85"/>
      <c r="F3882" s="83">
        <v>42748</v>
      </c>
      <c r="G3882" s="86">
        <v>3</v>
      </c>
      <c r="H3882" s="85">
        <v>22</v>
      </c>
      <c r="I3882" s="130">
        <f>INDEX('TOL2008'!B:B,MATCH(A3882,'TOL2008'!A:A,0))</f>
        <v>94999</v>
      </c>
      <c r="J3882" s="131" t="str">
        <f>INDEX(Pääluokka!$H$2:$H$100,MATCH(VALUE(LEFT(Taulukko1[[#This Row],[TOL2008]],2)),Pääluokka!$G$2:$G$100,0))</f>
        <v>Muu palvelutoiminta</v>
      </c>
      <c r="K3882" s="131" t="str">
        <f>INDEX(Pääluokka!$I$2:$I$100,MATCH(VALUE(LEFT(Taulukko1[[#This Row],[TOL2008]],2)),Pääluokka!$G$2:$G$100,0))</f>
        <v>Palvelualat (G-N, R, S)</v>
      </c>
      <c r="L3882" s="87">
        <f t="shared" si="662"/>
        <v>43</v>
      </c>
      <c r="M3882" s="88">
        <f t="shared" si="663"/>
        <v>42705</v>
      </c>
      <c r="N3882" s="88">
        <f t="shared" si="664"/>
        <v>42748</v>
      </c>
      <c r="O3882" s="88">
        <f>IFERROR(DATE(YEAR(M3882),MONTH(M3882),1),"NA")</f>
        <v>42705</v>
      </c>
      <c r="P3882" s="88">
        <f>IFERROR(DATE(YEAR(N3882),MONTH(N3882),1),"NA")</f>
        <v>42736</v>
      </c>
      <c r="Q3882" s="89">
        <f t="shared" si="665"/>
        <v>2016</v>
      </c>
      <c r="R3882" s="89">
        <f t="shared" si="665"/>
        <v>2017</v>
      </c>
      <c r="S3882" s="88" t="str">
        <f>YEAR(Taulukko1[[#This Row],[Alku KK]])&amp;"Q"&amp;ROUNDDOWN((MONTH(Taulukko1[[#This Row],[Alku KK]])-1)/3+1,0)</f>
        <v>2016Q4</v>
      </c>
      <c r="T3882" s="88" t="str">
        <f>YEAR(Taulukko1[[#This Row],[Loppu KK]])&amp;"Q"&amp;ROUNDDOWN((MONTH(Taulukko1[[#This Row],[Loppu KK]])-1)/3+1,0)</f>
        <v>2017Q1</v>
      </c>
      <c r="U3882" s="89">
        <f>IF(COUNT(Taulukko1[[#This Row],[Neuvottelujen alaiset ]])=1,Taulukko1[[#This Row],[Neuvottelujen alaiset ]],Taulukko1[[#This Row],[Vähennystarve]])</f>
        <v>22</v>
      </c>
      <c r="V3882" s="90" t="str">
        <f>IF(AND(ISNUMBER(E3882),ISNUMBER(H3882)),E3882/H3882,"NA")</f>
        <v>NA</v>
      </c>
      <c r="W3882" s="90">
        <f>IF(AND(ISNUMBER(G3882),ISNUMBER(H3882)),G3882/H3882,"NA")</f>
        <v>0.13636363636363635</v>
      </c>
      <c r="X3882" s="90" t="str">
        <f>IF(AND(ISNUMBER(G3882),ISNUMBER(E3882)),G3882/E3882,"NA")</f>
        <v>NA</v>
      </c>
      <c r="Y3882" s="90" t="b">
        <f>AND(MONTH(Taulukko1[[#This Row],[Alku PVM]] )=6,DAY(Taulukko1[[#This Row],[Alku PVM]] )&gt;19)</f>
        <v>0</v>
      </c>
      <c r="Z3882" s="90" t="b">
        <f>AND(MONTH(Taulukko1[[#This Row],[Loppu PVM]] )=6,DAY(Taulukko1[[#This Row],[Loppu PVM]] )&gt;19)</f>
        <v>0</v>
      </c>
      <c r="AA3882" s="90" t="b">
        <f>OR(MONTH(Taulukko1[[#This Row],[Alku PVM]] )&lt;=5,AND(MONTH(Taulukko1[[#This Row],[Alku PVM]] )=6,DAY(Taulukko1[[#This Row],[Alku PVM]] )&lt;20))</f>
        <v>0</v>
      </c>
      <c r="AB3882" s="90" t="b">
        <f>OR(MONTH(Taulukko1[[#This Row],[Loppu PVM]])&lt;=5,AND(MONTH(Taulukko1[[#This Row],[Loppu PVM]] )=6,DAY(Taulukko1[[#This Row],[Loppu PVM]])&lt;20))</f>
        <v>1</v>
      </c>
      <c r="AC3882" s="90" t="b">
        <f>OR(MONTH(Taulukko1[[#This Row],[Alku PVM]] )&lt;=3,AND(MONTH(Taulukko1[[#This Row],[Alku PVM]] )=3))</f>
        <v>0</v>
      </c>
      <c r="AD3882" s="90" t="b">
        <f>OR(MONTH(Taulukko1[[#This Row],[Loppu PVM]] )&lt;=3,AND(MONTH(Taulukko1[[#This Row],[Loppu PVM]] )=3))</f>
        <v>1</v>
      </c>
      <c r="AE3882" s="90" t="b">
        <f>OR(MONTH(Taulukko1[[#This Row],[Alku PVM]] )&lt;=9,AND(MONTH(Taulukko1[[#This Row],[Alku PVM]] )=9))</f>
        <v>0</v>
      </c>
      <c r="AF3882" s="90" t="b">
        <f>OR(MONTH(Taulukko1[[#This Row],[Loppu PVM]])&lt;=9,AND(MONTH(Taulukko1[[#This Row],[Loppu PVM]] )=9))</f>
        <v>1</v>
      </c>
      <c r="AG3882" s="90" t="b">
        <f>OR(MONTH(Taulukko1[[#This Row],[Alku PVM]] )&lt;=6,AND(MONTH(Taulukko1[[#This Row],[Alku PVM]] )=6))</f>
        <v>0</v>
      </c>
      <c r="AH3882" s="90" t="b">
        <f>OR(MONTH(Taulukko1[[#This Row],[Loppu PVM]])&lt;=6,AND(MONTH(Taulukko1[[#This Row],[Loppu PVM]] )=6))</f>
        <v>1</v>
      </c>
    </row>
    <row r="3883" spans="1:34">
      <c r="A3883" s="82" t="s">
        <v>5308</v>
      </c>
      <c r="B3883" s="83">
        <v>42705</v>
      </c>
      <c r="C3883" s="82" t="s">
        <v>5545</v>
      </c>
      <c r="D3883" s="84" t="s">
        <v>25</v>
      </c>
      <c r="E3883" s="85"/>
      <c r="F3883" s="83"/>
      <c r="G3883" s="86"/>
      <c r="H3883" s="85">
        <v>30</v>
      </c>
      <c r="I3883" s="130">
        <f>INDEX('TOL2008'!B:B,MATCH(A3883,'TOL2008'!A:A,0))</f>
        <v>74101</v>
      </c>
      <c r="J3883" s="131" t="str">
        <f>INDEX(Pääluokka!$H$2:$H$100,MATCH(VALUE(LEFT(Taulukko1[[#This Row],[TOL2008]],2)),Pääluokka!$G$2:$G$100,0))</f>
        <v>Ammatillinen, tieteellinen ja tekninen toiminta</v>
      </c>
      <c r="K3883" s="131" t="str">
        <f>INDEX(Pääluokka!$I$2:$I$100,MATCH(VALUE(LEFT(Taulukko1[[#This Row],[TOL2008]],2)),Pääluokka!$G$2:$G$100,0))</f>
        <v>Palvelualat (G-N, R, S)</v>
      </c>
      <c r="L3883" s="87" t="str">
        <f t="shared" si="662"/>
        <v>NA</v>
      </c>
      <c r="M3883" s="88">
        <f t="shared" si="663"/>
        <v>42705</v>
      </c>
      <c r="N3883" s="88">
        <f t="shared" si="664"/>
        <v>42756</v>
      </c>
      <c r="O3883" s="88">
        <f t="shared" ref="O3883:P3889" si="689">IFERROR(DATE(YEAR(M3883),MONTH(M3883),1),"NA")</f>
        <v>42705</v>
      </c>
      <c r="P3883" s="88">
        <f t="shared" si="689"/>
        <v>42736</v>
      </c>
      <c r="Q3883" s="89">
        <f t="shared" si="665"/>
        <v>2016</v>
      </c>
      <c r="R3883" s="89">
        <f t="shared" si="665"/>
        <v>2017</v>
      </c>
      <c r="S3883" s="88" t="str">
        <f>YEAR(Taulukko1[[#This Row],[Alku KK]])&amp;"Q"&amp;ROUNDDOWN((MONTH(Taulukko1[[#This Row],[Alku KK]])-1)/3+1,0)</f>
        <v>2016Q4</v>
      </c>
      <c r="T3883" s="88" t="str">
        <f>YEAR(Taulukko1[[#This Row],[Loppu KK]])&amp;"Q"&amp;ROUNDDOWN((MONTH(Taulukko1[[#This Row],[Loppu KK]])-1)/3+1,0)</f>
        <v>2017Q1</v>
      </c>
      <c r="U3883" s="89">
        <f>IF(COUNT(Taulukko1[[#This Row],[Neuvottelujen alaiset ]])=1,Taulukko1[[#This Row],[Neuvottelujen alaiset ]],Taulukko1[[#This Row],[Vähennystarve]])</f>
        <v>30</v>
      </c>
      <c r="V3883" s="90" t="str">
        <f t="shared" ref="V3883:V3889" si="690">IF(AND(ISNUMBER(E3883),ISNUMBER(H3883)),E3883/H3883,"NA")</f>
        <v>NA</v>
      </c>
      <c r="W3883" s="90" t="str">
        <f t="shared" ref="W3883:W3889" si="691">IF(AND(ISNUMBER(G3883),ISNUMBER(H3883)),G3883/H3883,"NA")</f>
        <v>NA</v>
      </c>
      <c r="X3883" s="90" t="str">
        <f t="shared" ref="X3883:X3889" si="692">IF(AND(ISNUMBER(G3883),ISNUMBER(E3883)),G3883/E3883,"NA")</f>
        <v>NA</v>
      </c>
      <c r="Y3883" s="90" t="b">
        <f>AND(MONTH(Taulukko1[[#This Row],[Alku PVM]] )=6,DAY(Taulukko1[[#This Row],[Alku PVM]] )&gt;19)</f>
        <v>0</v>
      </c>
      <c r="Z3883" s="90" t="b">
        <f>AND(MONTH(Taulukko1[[#This Row],[Loppu PVM]] )=6,DAY(Taulukko1[[#This Row],[Loppu PVM]] )&gt;19)</f>
        <v>0</v>
      </c>
      <c r="AA3883" s="90" t="b">
        <f>OR(MONTH(Taulukko1[[#This Row],[Alku PVM]] )&lt;=5,AND(MONTH(Taulukko1[[#This Row],[Alku PVM]] )=6,DAY(Taulukko1[[#This Row],[Alku PVM]] )&lt;20))</f>
        <v>0</v>
      </c>
      <c r="AB3883" s="90" t="b">
        <f>OR(MONTH(Taulukko1[[#This Row],[Loppu PVM]])&lt;=5,AND(MONTH(Taulukko1[[#This Row],[Loppu PVM]] )=6,DAY(Taulukko1[[#This Row],[Loppu PVM]])&lt;20))</f>
        <v>1</v>
      </c>
      <c r="AC3883" s="90" t="b">
        <f>OR(MONTH(Taulukko1[[#This Row],[Alku PVM]] )&lt;=3,AND(MONTH(Taulukko1[[#This Row],[Alku PVM]] )=3))</f>
        <v>0</v>
      </c>
      <c r="AD3883" s="90" t="b">
        <f>OR(MONTH(Taulukko1[[#This Row],[Loppu PVM]] )&lt;=3,AND(MONTH(Taulukko1[[#This Row],[Loppu PVM]] )=3))</f>
        <v>1</v>
      </c>
      <c r="AE3883" s="90" t="b">
        <f>OR(MONTH(Taulukko1[[#This Row],[Alku PVM]] )&lt;=9,AND(MONTH(Taulukko1[[#This Row],[Alku PVM]] )=9))</f>
        <v>0</v>
      </c>
      <c r="AF3883" s="90" t="b">
        <f>OR(MONTH(Taulukko1[[#This Row],[Loppu PVM]])&lt;=9,AND(MONTH(Taulukko1[[#This Row],[Loppu PVM]] )=9))</f>
        <v>1</v>
      </c>
      <c r="AG3883" s="90" t="b">
        <f>OR(MONTH(Taulukko1[[#This Row],[Alku PVM]] )&lt;=6,AND(MONTH(Taulukko1[[#This Row],[Alku PVM]] )=6))</f>
        <v>0</v>
      </c>
      <c r="AH3883" s="90" t="b">
        <f>OR(MONTH(Taulukko1[[#This Row],[Loppu PVM]])&lt;=6,AND(MONTH(Taulukko1[[#This Row],[Loppu PVM]] )=6))</f>
        <v>1</v>
      </c>
    </row>
    <row r="3884" spans="1:34">
      <c r="A3884" s="82" t="s">
        <v>5546</v>
      </c>
      <c r="B3884" s="83">
        <v>42705</v>
      </c>
      <c r="C3884" s="82" t="s">
        <v>5545</v>
      </c>
      <c r="D3884" s="84" t="s">
        <v>25</v>
      </c>
      <c r="E3884" s="85"/>
      <c r="F3884" s="83"/>
      <c r="G3884" s="86"/>
      <c r="H3884" s="85">
        <v>20</v>
      </c>
      <c r="I3884" s="130">
        <f>INDEX('TOL2008'!B:B,MATCH(A3884,'TOL2008'!A:A,0))</f>
        <v>74101</v>
      </c>
      <c r="J3884" s="131" t="str">
        <f>INDEX(Pääluokka!$H$2:$H$100,MATCH(VALUE(LEFT(Taulukko1[[#This Row],[TOL2008]],2)),Pääluokka!$G$2:$G$100,0))</f>
        <v>Ammatillinen, tieteellinen ja tekninen toiminta</v>
      </c>
      <c r="K3884" s="131" t="str">
        <f>INDEX(Pääluokka!$I$2:$I$100,MATCH(VALUE(LEFT(Taulukko1[[#This Row],[TOL2008]],2)),Pääluokka!$G$2:$G$100,0))</f>
        <v>Palvelualat (G-N, R, S)</v>
      </c>
      <c r="L3884" s="87" t="str">
        <f t="shared" si="662"/>
        <v>NA</v>
      </c>
      <c r="M3884" s="88">
        <f t="shared" si="663"/>
        <v>42705</v>
      </c>
      <c r="N3884" s="88">
        <f t="shared" si="664"/>
        <v>42756</v>
      </c>
      <c r="O3884" s="88">
        <f t="shared" si="689"/>
        <v>42705</v>
      </c>
      <c r="P3884" s="88">
        <f t="shared" si="689"/>
        <v>42736</v>
      </c>
      <c r="Q3884" s="89">
        <f t="shared" si="665"/>
        <v>2016</v>
      </c>
      <c r="R3884" s="89">
        <f t="shared" si="665"/>
        <v>2017</v>
      </c>
      <c r="S3884" s="88" t="str">
        <f>YEAR(Taulukko1[[#This Row],[Alku KK]])&amp;"Q"&amp;ROUNDDOWN((MONTH(Taulukko1[[#This Row],[Alku KK]])-1)/3+1,0)</f>
        <v>2016Q4</v>
      </c>
      <c r="T3884" s="88" t="str">
        <f>YEAR(Taulukko1[[#This Row],[Loppu KK]])&amp;"Q"&amp;ROUNDDOWN((MONTH(Taulukko1[[#This Row],[Loppu KK]])-1)/3+1,0)</f>
        <v>2017Q1</v>
      </c>
      <c r="U3884" s="89">
        <f>IF(COUNT(Taulukko1[[#This Row],[Neuvottelujen alaiset ]])=1,Taulukko1[[#This Row],[Neuvottelujen alaiset ]],Taulukko1[[#This Row],[Vähennystarve]])</f>
        <v>20</v>
      </c>
      <c r="V3884" s="90" t="str">
        <f t="shared" si="690"/>
        <v>NA</v>
      </c>
      <c r="W3884" s="90" t="str">
        <f t="shared" si="691"/>
        <v>NA</v>
      </c>
      <c r="X3884" s="90" t="str">
        <f t="shared" si="692"/>
        <v>NA</v>
      </c>
      <c r="Y3884" s="90" t="b">
        <f>AND(MONTH(Taulukko1[[#This Row],[Alku PVM]] )=6,DAY(Taulukko1[[#This Row],[Alku PVM]] )&gt;19)</f>
        <v>0</v>
      </c>
      <c r="Z3884" s="90" t="b">
        <f>AND(MONTH(Taulukko1[[#This Row],[Loppu PVM]] )=6,DAY(Taulukko1[[#This Row],[Loppu PVM]] )&gt;19)</f>
        <v>0</v>
      </c>
      <c r="AA3884" s="90" t="b">
        <f>OR(MONTH(Taulukko1[[#This Row],[Alku PVM]] )&lt;=5,AND(MONTH(Taulukko1[[#This Row],[Alku PVM]] )=6,DAY(Taulukko1[[#This Row],[Alku PVM]] )&lt;20))</f>
        <v>0</v>
      </c>
      <c r="AB3884" s="90" t="b">
        <f>OR(MONTH(Taulukko1[[#This Row],[Loppu PVM]])&lt;=5,AND(MONTH(Taulukko1[[#This Row],[Loppu PVM]] )=6,DAY(Taulukko1[[#This Row],[Loppu PVM]])&lt;20))</f>
        <v>1</v>
      </c>
      <c r="AC3884" s="90" t="b">
        <f>OR(MONTH(Taulukko1[[#This Row],[Alku PVM]] )&lt;=3,AND(MONTH(Taulukko1[[#This Row],[Alku PVM]] )=3))</f>
        <v>0</v>
      </c>
      <c r="AD3884" s="90" t="b">
        <f>OR(MONTH(Taulukko1[[#This Row],[Loppu PVM]] )&lt;=3,AND(MONTH(Taulukko1[[#This Row],[Loppu PVM]] )=3))</f>
        <v>1</v>
      </c>
      <c r="AE3884" s="90" t="b">
        <f>OR(MONTH(Taulukko1[[#This Row],[Alku PVM]] )&lt;=9,AND(MONTH(Taulukko1[[#This Row],[Alku PVM]] )=9))</f>
        <v>0</v>
      </c>
      <c r="AF3884" s="90" t="b">
        <f>OR(MONTH(Taulukko1[[#This Row],[Loppu PVM]])&lt;=9,AND(MONTH(Taulukko1[[#This Row],[Loppu PVM]] )=9))</f>
        <v>1</v>
      </c>
      <c r="AG3884" s="90" t="b">
        <f>OR(MONTH(Taulukko1[[#This Row],[Alku PVM]] )&lt;=6,AND(MONTH(Taulukko1[[#This Row],[Alku PVM]] )=6))</f>
        <v>0</v>
      </c>
      <c r="AH3884" s="90" t="b">
        <f>OR(MONTH(Taulukko1[[#This Row],[Loppu PVM]])&lt;=6,AND(MONTH(Taulukko1[[#This Row],[Loppu PVM]] )=6))</f>
        <v>1</v>
      </c>
    </row>
    <row r="3885" spans="1:34">
      <c r="A3885" s="82" t="s">
        <v>5547</v>
      </c>
      <c r="B3885" s="83">
        <v>42683</v>
      </c>
      <c r="C3885" s="82" t="s">
        <v>1185</v>
      </c>
      <c r="D3885" s="84"/>
      <c r="E3885" s="85">
        <v>27</v>
      </c>
      <c r="F3885" s="83">
        <v>42709</v>
      </c>
      <c r="G3885" s="86">
        <v>17</v>
      </c>
      <c r="H3885" s="85">
        <v>27</v>
      </c>
      <c r="I3885" s="130">
        <f>INDEX('TOL2008'!B:B,MATCH(A3885,'TOL2008'!A:A,0))</f>
        <v>62010</v>
      </c>
      <c r="J3885" s="131" t="str">
        <f>INDEX(Pääluokka!$H$2:$H$100,MATCH(VALUE(LEFT(Taulukko1[[#This Row],[TOL2008]],2)),Pääluokka!$G$2:$G$100,0))</f>
        <v>Informaatio ja viestintä</v>
      </c>
      <c r="K3885" s="131" t="str">
        <f>INDEX(Pääluokka!$I$2:$I$100,MATCH(VALUE(LEFT(Taulukko1[[#This Row],[TOL2008]],2)),Pääluokka!$G$2:$G$100,0))</f>
        <v>Palvelualat (G-N, R, S)</v>
      </c>
      <c r="L3885" s="87">
        <f t="shared" si="662"/>
        <v>26</v>
      </c>
      <c r="M3885" s="88">
        <f t="shared" si="663"/>
        <v>42683</v>
      </c>
      <c r="N3885" s="88">
        <f t="shared" si="664"/>
        <v>42709</v>
      </c>
      <c r="O3885" s="88">
        <f t="shared" si="689"/>
        <v>42675</v>
      </c>
      <c r="P3885" s="88">
        <f t="shared" si="689"/>
        <v>42705</v>
      </c>
      <c r="Q3885" s="89">
        <f t="shared" si="665"/>
        <v>2016</v>
      </c>
      <c r="R3885" s="89">
        <f t="shared" si="665"/>
        <v>2016</v>
      </c>
      <c r="S3885" s="88" t="str">
        <f>YEAR(Taulukko1[[#This Row],[Alku KK]])&amp;"Q"&amp;ROUNDDOWN((MONTH(Taulukko1[[#This Row],[Alku KK]])-1)/3+1,0)</f>
        <v>2016Q4</v>
      </c>
      <c r="T3885" s="88" t="str">
        <f>YEAR(Taulukko1[[#This Row],[Loppu KK]])&amp;"Q"&amp;ROUNDDOWN((MONTH(Taulukko1[[#This Row],[Loppu KK]])-1)/3+1,0)</f>
        <v>2016Q4</v>
      </c>
      <c r="U3885" s="89">
        <f>IF(COUNT(Taulukko1[[#This Row],[Neuvottelujen alaiset ]])=1,Taulukko1[[#This Row],[Neuvottelujen alaiset ]],Taulukko1[[#This Row],[Vähennystarve]])</f>
        <v>27</v>
      </c>
      <c r="V3885" s="90">
        <f t="shared" si="690"/>
        <v>1</v>
      </c>
      <c r="W3885" s="90">
        <f t="shared" si="691"/>
        <v>0.62962962962962965</v>
      </c>
      <c r="X3885" s="90">
        <f t="shared" si="692"/>
        <v>0.62962962962962965</v>
      </c>
      <c r="Y3885" s="90" t="b">
        <f>AND(MONTH(Taulukko1[[#This Row],[Alku PVM]] )=6,DAY(Taulukko1[[#This Row],[Alku PVM]] )&gt;19)</f>
        <v>0</v>
      </c>
      <c r="Z3885" s="90" t="b">
        <f>AND(MONTH(Taulukko1[[#This Row],[Loppu PVM]] )=6,DAY(Taulukko1[[#This Row],[Loppu PVM]] )&gt;19)</f>
        <v>0</v>
      </c>
      <c r="AA3885" s="90" t="b">
        <f>OR(MONTH(Taulukko1[[#This Row],[Alku PVM]] )&lt;=5,AND(MONTH(Taulukko1[[#This Row],[Alku PVM]] )=6,DAY(Taulukko1[[#This Row],[Alku PVM]] )&lt;20))</f>
        <v>0</v>
      </c>
      <c r="AB3885" s="90" t="b">
        <f>OR(MONTH(Taulukko1[[#This Row],[Loppu PVM]])&lt;=5,AND(MONTH(Taulukko1[[#This Row],[Loppu PVM]] )=6,DAY(Taulukko1[[#This Row],[Loppu PVM]])&lt;20))</f>
        <v>0</v>
      </c>
      <c r="AC3885" s="90" t="b">
        <f>OR(MONTH(Taulukko1[[#This Row],[Alku PVM]] )&lt;=3,AND(MONTH(Taulukko1[[#This Row],[Alku PVM]] )=3))</f>
        <v>0</v>
      </c>
      <c r="AD3885" s="90" t="b">
        <f>OR(MONTH(Taulukko1[[#This Row],[Loppu PVM]] )&lt;=3,AND(MONTH(Taulukko1[[#This Row],[Loppu PVM]] )=3))</f>
        <v>0</v>
      </c>
      <c r="AE3885" s="90" t="b">
        <f>OR(MONTH(Taulukko1[[#This Row],[Alku PVM]] )&lt;=9,AND(MONTH(Taulukko1[[#This Row],[Alku PVM]] )=9))</f>
        <v>0</v>
      </c>
      <c r="AF3885" s="90" t="b">
        <f>OR(MONTH(Taulukko1[[#This Row],[Loppu PVM]])&lt;=9,AND(MONTH(Taulukko1[[#This Row],[Loppu PVM]] )=9))</f>
        <v>0</v>
      </c>
      <c r="AG3885" s="90" t="b">
        <f>OR(MONTH(Taulukko1[[#This Row],[Alku PVM]] )&lt;=6,AND(MONTH(Taulukko1[[#This Row],[Alku PVM]] )=6))</f>
        <v>0</v>
      </c>
      <c r="AH3885" s="90" t="b">
        <f>OR(MONTH(Taulukko1[[#This Row],[Loppu PVM]])&lt;=6,AND(MONTH(Taulukko1[[#This Row],[Loppu PVM]] )=6))</f>
        <v>0</v>
      </c>
    </row>
    <row r="3886" spans="1:34">
      <c r="A3886" s="82" t="s">
        <v>658</v>
      </c>
      <c r="B3886" s="83">
        <v>42711</v>
      </c>
      <c r="C3886" s="82" t="s">
        <v>3530</v>
      </c>
      <c r="D3886" s="84"/>
      <c r="E3886" s="85">
        <v>25</v>
      </c>
      <c r="F3886" s="83"/>
      <c r="G3886" s="86"/>
      <c r="H3886" s="85">
        <v>40</v>
      </c>
      <c r="I3886" s="130">
        <f>INDEX('TOL2008'!B:B,MATCH(A3886,'TOL2008'!A:A,0))</f>
        <v>61100</v>
      </c>
      <c r="J3886" s="131" t="str">
        <f>INDEX(Pääluokka!$H$2:$H$100,MATCH(VALUE(LEFT(Taulukko1[[#This Row],[TOL2008]],2)),Pääluokka!$G$2:$G$100,0))</f>
        <v>Informaatio ja viestintä</v>
      </c>
      <c r="K3886" s="131" t="str">
        <f>INDEX(Pääluokka!$I$2:$I$100,MATCH(VALUE(LEFT(Taulukko1[[#This Row],[TOL2008]],2)),Pääluokka!$G$2:$G$100,0))</f>
        <v>Palvelualat (G-N, R, S)</v>
      </c>
      <c r="L3886" s="87" t="str">
        <f t="shared" si="662"/>
        <v>NA</v>
      </c>
      <c r="M3886" s="88">
        <f t="shared" si="663"/>
        <v>42711</v>
      </c>
      <c r="N3886" s="88">
        <f t="shared" si="664"/>
        <v>42762</v>
      </c>
      <c r="O3886" s="88">
        <f t="shared" si="689"/>
        <v>42705</v>
      </c>
      <c r="P3886" s="88">
        <f t="shared" si="689"/>
        <v>42736</v>
      </c>
      <c r="Q3886" s="89">
        <f t="shared" si="665"/>
        <v>2016</v>
      </c>
      <c r="R3886" s="89">
        <f t="shared" si="665"/>
        <v>2017</v>
      </c>
      <c r="S3886" s="88" t="str">
        <f>YEAR(Taulukko1[[#This Row],[Alku KK]])&amp;"Q"&amp;ROUNDDOWN((MONTH(Taulukko1[[#This Row],[Alku KK]])-1)/3+1,0)</f>
        <v>2016Q4</v>
      </c>
      <c r="T3886" s="88" t="str">
        <f>YEAR(Taulukko1[[#This Row],[Loppu KK]])&amp;"Q"&amp;ROUNDDOWN((MONTH(Taulukko1[[#This Row],[Loppu KK]])-1)/3+1,0)</f>
        <v>2017Q1</v>
      </c>
      <c r="U3886" s="89">
        <f>IF(COUNT(Taulukko1[[#This Row],[Neuvottelujen alaiset ]])=1,Taulukko1[[#This Row],[Neuvottelujen alaiset ]],Taulukko1[[#This Row],[Vähennystarve]])</f>
        <v>40</v>
      </c>
      <c r="V3886" s="90">
        <f t="shared" si="690"/>
        <v>0.625</v>
      </c>
      <c r="W3886" s="90" t="str">
        <f t="shared" si="691"/>
        <v>NA</v>
      </c>
      <c r="X3886" s="90" t="str">
        <f t="shared" si="692"/>
        <v>NA</v>
      </c>
      <c r="Y3886" s="90" t="b">
        <f>AND(MONTH(Taulukko1[[#This Row],[Alku PVM]] )=6,DAY(Taulukko1[[#This Row],[Alku PVM]] )&gt;19)</f>
        <v>0</v>
      </c>
      <c r="Z3886" s="90" t="b">
        <f>AND(MONTH(Taulukko1[[#This Row],[Loppu PVM]] )=6,DAY(Taulukko1[[#This Row],[Loppu PVM]] )&gt;19)</f>
        <v>0</v>
      </c>
      <c r="AA3886" s="90" t="b">
        <f>OR(MONTH(Taulukko1[[#This Row],[Alku PVM]] )&lt;=5,AND(MONTH(Taulukko1[[#This Row],[Alku PVM]] )=6,DAY(Taulukko1[[#This Row],[Alku PVM]] )&lt;20))</f>
        <v>0</v>
      </c>
      <c r="AB3886" s="90" t="b">
        <f>OR(MONTH(Taulukko1[[#This Row],[Loppu PVM]])&lt;=5,AND(MONTH(Taulukko1[[#This Row],[Loppu PVM]] )=6,DAY(Taulukko1[[#This Row],[Loppu PVM]])&lt;20))</f>
        <v>1</v>
      </c>
      <c r="AC3886" s="90" t="b">
        <f>OR(MONTH(Taulukko1[[#This Row],[Alku PVM]] )&lt;=3,AND(MONTH(Taulukko1[[#This Row],[Alku PVM]] )=3))</f>
        <v>0</v>
      </c>
      <c r="AD3886" s="90" t="b">
        <f>OR(MONTH(Taulukko1[[#This Row],[Loppu PVM]] )&lt;=3,AND(MONTH(Taulukko1[[#This Row],[Loppu PVM]] )=3))</f>
        <v>1</v>
      </c>
      <c r="AE3886" s="90" t="b">
        <f>OR(MONTH(Taulukko1[[#This Row],[Alku PVM]] )&lt;=9,AND(MONTH(Taulukko1[[#This Row],[Alku PVM]] )=9))</f>
        <v>0</v>
      </c>
      <c r="AF3886" s="90" t="b">
        <f>OR(MONTH(Taulukko1[[#This Row],[Loppu PVM]])&lt;=9,AND(MONTH(Taulukko1[[#This Row],[Loppu PVM]] )=9))</f>
        <v>1</v>
      </c>
      <c r="AG3886" s="90" t="b">
        <f>OR(MONTH(Taulukko1[[#This Row],[Alku PVM]] )&lt;=6,AND(MONTH(Taulukko1[[#This Row],[Alku PVM]] )=6))</f>
        <v>0</v>
      </c>
      <c r="AH3886" s="90" t="b">
        <f>OR(MONTH(Taulukko1[[#This Row],[Loppu PVM]])&lt;=6,AND(MONTH(Taulukko1[[#This Row],[Loppu PVM]] )=6))</f>
        <v>1</v>
      </c>
    </row>
    <row r="3887" spans="1:34">
      <c r="A3887" s="82" t="s">
        <v>3771</v>
      </c>
      <c r="B3887" s="83">
        <v>42713</v>
      </c>
      <c r="C3887" s="82" t="s">
        <v>5548</v>
      </c>
      <c r="D3887" s="84"/>
      <c r="E3887" s="85">
        <v>15</v>
      </c>
      <c r="F3887" s="83">
        <v>42732</v>
      </c>
      <c r="G3887" s="86">
        <v>13</v>
      </c>
      <c r="H3887" s="85">
        <v>15</v>
      </c>
      <c r="I3887" s="130">
        <f>INDEX('TOL2008'!B:B,MATCH(A3887,'TOL2008'!A:A,0))</f>
        <v>63110</v>
      </c>
      <c r="J3887" s="131" t="str">
        <f>INDEX(Pääluokka!$H$2:$H$100,MATCH(VALUE(LEFT(Taulukko1[[#This Row],[TOL2008]],2)),Pääluokka!$G$2:$G$100,0))</f>
        <v>Informaatio ja viestintä</v>
      </c>
      <c r="K3887" s="131" t="str">
        <f>INDEX(Pääluokka!$I$2:$I$100,MATCH(VALUE(LEFT(Taulukko1[[#This Row],[TOL2008]],2)),Pääluokka!$G$2:$G$100,0))</f>
        <v>Palvelualat (G-N, R, S)</v>
      </c>
      <c r="L3887" s="87">
        <f t="shared" si="662"/>
        <v>19</v>
      </c>
      <c r="M3887" s="88">
        <f t="shared" si="663"/>
        <v>42713</v>
      </c>
      <c r="N3887" s="88">
        <f t="shared" si="664"/>
        <v>42732</v>
      </c>
      <c r="O3887" s="88">
        <f t="shared" si="689"/>
        <v>42705</v>
      </c>
      <c r="P3887" s="88">
        <f t="shared" si="689"/>
        <v>42705</v>
      </c>
      <c r="Q3887" s="89">
        <f t="shared" si="665"/>
        <v>2016</v>
      </c>
      <c r="R3887" s="89">
        <f t="shared" si="665"/>
        <v>2016</v>
      </c>
      <c r="S3887" s="88" t="str">
        <f>YEAR(Taulukko1[[#This Row],[Alku KK]])&amp;"Q"&amp;ROUNDDOWN((MONTH(Taulukko1[[#This Row],[Alku KK]])-1)/3+1,0)</f>
        <v>2016Q4</v>
      </c>
      <c r="T3887" s="88" t="str">
        <f>YEAR(Taulukko1[[#This Row],[Loppu KK]])&amp;"Q"&amp;ROUNDDOWN((MONTH(Taulukko1[[#This Row],[Loppu KK]])-1)/3+1,0)</f>
        <v>2016Q4</v>
      </c>
      <c r="U3887" s="89">
        <f>IF(COUNT(Taulukko1[[#This Row],[Neuvottelujen alaiset ]])=1,Taulukko1[[#This Row],[Neuvottelujen alaiset ]],Taulukko1[[#This Row],[Vähennystarve]])</f>
        <v>15</v>
      </c>
      <c r="V3887" s="90">
        <f t="shared" si="690"/>
        <v>1</v>
      </c>
      <c r="W3887" s="90">
        <f t="shared" si="691"/>
        <v>0.8666666666666667</v>
      </c>
      <c r="X3887" s="90">
        <f t="shared" si="692"/>
        <v>0.8666666666666667</v>
      </c>
      <c r="Y3887" s="90" t="b">
        <f>AND(MONTH(Taulukko1[[#This Row],[Alku PVM]] )=6,DAY(Taulukko1[[#This Row],[Alku PVM]] )&gt;19)</f>
        <v>0</v>
      </c>
      <c r="Z3887" s="90" t="b">
        <f>AND(MONTH(Taulukko1[[#This Row],[Loppu PVM]] )=6,DAY(Taulukko1[[#This Row],[Loppu PVM]] )&gt;19)</f>
        <v>0</v>
      </c>
      <c r="AA3887" s="90" t="b">
        <f>OR(MONTH(Taulukko1[[#This Row],[Alku PVM]] )&lt;=5,AND(MONTH(Taulukko1[[#This Row],[Alku PVM]] )=6,DAY(Taulukko1[[#This Row],[Alku PVM]] )&lt;20))</f>
        <v>0</v>
      </c>
      <c r="AB3887" s="90" t="b">
        <f>OR(MONTH(Taulukko1[[#This Row],[Loppu PVM]])&lt;=5,AND(MONTH(Taulukko1[[#This Row],[Loppu PVM]] )=6,DAY(Taulukko1[[#This Row],[Loppu PVM]])&lt;20))</f>
        <v>0</v>
      </c>
      <c r="AC3887" s="90" t="b">
        <f>OR(MONTH(Taulukko1[[#This Row],[Alku PVM]] )&lt;=3,AND(MONTH(Taulukko1[[#This Row],[Alku PVM]] )=3))</f>
        <v>0</v>
      </c>
      <c r="AD3887" s="90" t="b">
        <f>OR(MONTH(Taulukko1[[#This Row],[Loppu PVM]] )&lt;=3,AND(MONTH(Taulukko1[[#This Row],[Loppu PVM]] )=3))</f>
        <v>0</v>
      </c>
      <c r="AE3887" s="90" t="b">
        <f>OR(MONTH(Taulukko1[[#This Row],[Alku PVM]] )&lt;=9,AND(MONTH(Taulukko1[[#This Row],[Alku PVM]] )=9))</f>
        <v>0</v>
      </c>
      <c r="AF3887" s="90" t="b">
        <f>OR(MONTH(Taulukko1[[#This Row],[Loppu PVM]])&lt;=9,AND(MONTH(Taulukko1[[#This Row],[Loppu PVM]] )=9))</f>
        <v>0</v>
      </c>
      <c r="AG3887" s="90" t="b">
        <f>OR(MONTH(Taulukko1[[#This Row],[Alku PVM]] )&lt;=6,AND(MONTH(Taulukko1[[#This Row],[Alku PVM]] )=6))</f>
        <v>0</v>
      </c>
      <c r="AH3887" s="90" t="b">
        <f>OR(MONTH(Taulukko1[[#This Row],[Loppu PVM]])&lt;=6,AND(MONTH(Taulukko1[[#This Row],[Loppu PVM]] )=6))</f>
        <v>0</v>
      </c>
    </row>
    <row r="3888" spans="1:34">
      <c r="A3888" s="82" t="s">
        <v>5549</v>
      </c>
      <c r="B3888" s="83">
        <v>42675</v>
      </c>
      <c r="C3888" s="82" t="s">
        <v>1051</v>
      </c>
      <c r="D3888" s="84">
        <v>135</v>
      </c>
      <c r="E3888" s="85"/>
      <c r="F3888" s="83">
        <v>42711</v>
      </c>
      <c r="G3888" s="86">
        <v>0</v>
      </c>
      <c r="H3888" s="85">
        <v>135</v>
      </c>
      <c r="I3888" s="130">
        <f>INDEX('TOL2008'!B:B,MATCH(A3888,'TOL2008'!A:A,0))</f>
        <v>46390</v>
      </c>
      <c r="J3888" s="131" t="str">
        <f>INDEX(Pääluokka!$H$2:$H$100,MATCH(VALUE(LEFT(Taulukko1[[#This Row],[TOL2008]],2)),Pääluokka!$G$2:$G$100,0))</f>
        <v>Tukku- ja vähittäiskauppa; moottoriajoneuvojen ja moottoripyörien korjaus</v>
      </c>
      <c r="K3888" s="131" t="str">
        <f>INDEX(Pääluokka!$I$2:$I$100,MATCH(VALUE(LEFT(Taulukko1[[#This Row],[TOL2008]],2)),Pääluokka!$G$2:$G$100,0))</f>
        <v>Palvelualat (G-N, R, S)</v>
      </c>
      <c r="L3888" s="87">
        <f t="shared" si="662"/>
        <v>36</v>
      </c>
      <c r="M3888" s="88">
        <f t="shared" si="663"/>
        <v>42675</v>
      </c>
      <c r="N3888" s="88">
        <f t="shared" si="664"/>
        <v>42711</v>
      </c>
      <c r="O3888" s="88">
        <f t="shared" si="689"/>
        <v>42675</v>
      </c>
      <c r="P3888" s="88">
        <f t="shared" si="689"/>
        <v>42705</v>
      </c>
      <c r="Q3888" s="89">
        <f t="shared" si="665"/>
        <v>2016</v>
      </c>
      <c r="R3888" s="89">
        <f t="shared" si="665"/>
        <v>2016</v>
      </c>
      <c r="S3888" s="88" t="str">
        <f>YEAR(Taulukko1[[#This Row],[Alku KK]])&amp;"Q"&amp;ROUNDDOWN((MONTH(Taulukko1[[#This Row],[Alku KK]])-1)/3+1,0)</f>
        <v>2016Q4</v>
      </c>
      <c r="T3888" s="88" t="str">
        <f>YEAR(Taulukko1[[#This Row],[Loppu KK]])&amp;"Q"&amp;ROUNDDOWN((MONTH(Taulukko1[[#This Row],[Loppu KK]])-1)/3+1,0)</f>
        <v>2016Q4</v>
      </c>
      <c r="U3888" s="89">
        <f>IF(COUNT(Taulukko1[[#This Row],[Neuvottelujen alaiset ]])=1,Taulukko1[[#This Row],[Neuvottelujen alaiset ]],Taulukko1[[#This Row],[Vähennystarve]])</f>
        <v>135</v>
      </c>
      <c r="V3888" s="90" t="str">
        <f t="shared" si="690"/>
        <v>NA</v>
      </c>
      <c r="W3888" s="90">
        <f t="shared" si="691"/>
        <v>0</v>
      </c>
      <c r="X3888" s="90" t="str">
        <f t="shared" si="692"/>
        <v>NA</v>
      </c>
      <c r="Y3888" s="90" t="b">
        <f>AND(MONTH(Taulukko1[[#This Row],[Alku PVM]] )=6,DAY(Taulukko1[[#This Row],[Alku PVM]] )&gt;19)</f>
        <v>0</v>
      </c>
      <c r="Z3888" s="90" t="b">
        <f>AND(MONTH(Taulukko1[[#This Row],[Loppu PVM]] )=6,DAY(Taulukko1[[#This Row],[Loppu PVM]] )&gt;19)</f>
        <v>0</v>
      </c>
      <c r="AA3888" s="90" t="b">
        <f>OR(MONTH(Taulukko1[[#This Row],[Alku PVM]] )&lt;=5,AND(MONTH(Taulukko1[[#This Row],[Alku PVM]] )=6,DAY(Taulukko1[[#This Row],[Alku PVM]] )&lt;20))</f>
        <v>0</v>
      </c>
      <c r="AB3888" s="90" t="b">
        <f>OR(MONTH(Taulukko1[[#This Row],[Loppu PVM]])&lt;=5,AND(MONTH(Taulukko1[[#This Row],[Loppu PVM]] )=6,DAY(Taulukko1[[#This Row],[Loppu PVM]])&lt;20))</f>
        <v>0</v>
      </c>
      <c r="AC3888" s="90" t="b">
        <f>OR(MONTH(Taulukko1[[#This Row],[Alku PVM]] )&lt;=3,AND(MONTH(Taulukko1[[#This Row],[Alku PVM]] )=3))</f>
        <v>0</v>
      </c>
      <c r="AD3888" s="90" t="b">
        <f>OR(MONTH(Taulukko1[[#This Row],[Loppu PVM]] )&lt;=3,AND(MONTH(Taulukko1[[#This Row],[Loppu PVM]] )=3))</f>
        <v>0</v>
      </c>
      <c r="AE3888" s="90" t="b">
        <f>OR(MONTH(Taulukko1[[#This Row],[Alku PVM]] )&lt;=9,AND(MONTH(Taulukko1[[#This Row],[Alku PVM]] )=9))</f>
        <v>0</v>
      </c>
      <c r="AF3888" s="90" t="b">
        <f>OR(MONTH(Taulukko1[[#This Row],[Loppu PVM]])&lt;=9,AND(MONTH(Taulukko1[[#This Row],[Loppu PVM]] )=9))</f>
        <v>0</v>
      </c>
      <c r="AG3888" s="90" t="b">
        <f>OR(MONTH(Taulukko1[[#This Row],[Alku PVM]] )&lt;=6,AND(MONTH(Taulukko1[[#This Row],[Alku PVM]] )=6))</f>
        <v>0</v>
      </c>
      <c r="AH3888" s="90" t="b">
        <f>OR(MONTH(Taulukko1[[#This Row],[Loppu PVM]])&lt;=6,AND(MONTH(Taulukko1[[#This Row],[Loppu PVM]] )=6))</f>
        <v>0</v>
      </c>
    </row>
    <row r="3889" spans="1:34">
      <c r="A3889" s="82" t="s">
        <v>90</v>
      </c>
      <c r="B3889" s="83">
        <v>42677</v>
      </c>
      <c r="C3889" s="82" t="s">
        <v>5550</v>
      </c>
      <c r="D3889" s="84"/>
      <c r="E3889" s="85">
        <v>33</v>
      </c>
      <c r="F3889" s="83">
        <v>42719</v>
      </c>
      <c r="G3889" s="86">
        <v>23</v>
      </c>
      <c r="H3889" s="85">
        <v>33</v>
      </c>
      <c r="I3889" s="130">
        <f>INDEX('TOL2008'!B:B,MATCH(A3889,'TOL2008'!A:A,0))</f>
        <v>62030</v>
      </c>
      <c r="J3889" s="131" t="str">
        <f>INDEX(Pääluokka!$H$2:$H$100,MATCH(VALUE(LEFT(Taulukko1[[#This Row],[TOL2008]],2)),Pääluokka!$G$2:$G$100,0))</f>
        <v>Informaatio ja viestintä</v>
      </c>
      <c r="K3889" s="131" t="str">
        <f>INDEX(Pääluokka!$I$2:$I$100,MATCH(VALUE(LEFT(Taulukko1[[#This Row],[TOL2008]],2)),Pääluokka!$G$2:$G$100,0))</f>
        <v>Palvelualat (G-N, R, S)</v>
      </c>
      <c r="L3889" s="87">
        <f t="shared" si="662"/>
        <v>42</v>
      </c>
      <c r="M3889" s="88">
        <f t="shared" si="663"/>
        <v>42677</v>
      </c>
      <c r="N3889" s="88">
        <f t="shared" si="664"/>
        <v>42719</v>
      </c>
      <c r="O3889" s="88">
        <f t="shared" si="689"/>
        <v>42675</v>
      </c>
      <c r="P3889" s="88">
        <f t="shared" si="689"/>
        <v>42705</v>
      </c>
      <c r="Q3889" s="89">
        <f t="shared" si="665"/>
        <v>2016</v>
      </c>
      <c r="R3889" s="89">
        <f t="shared" si="665"/>
        <v>2016</v>
      </c>
      <c r="S3889" s="88" t="str">
        <f>YEAR(Taulukko1[[#This Row],[Alku KK]])&amp;"Q"&amp;ROUNDDOWN((MONTH(Taulukko1[[#This Row],[Alku KK]])-1)/3+1,0)</f>
        <v>2016Q4</v>
      </c>
      <c r="T3889" s="88" t="str">
        <f>YEAR(Taulukko1[[#This Row],[Loppu KK]])&amp;"Q"&amp;ROUNDDOWN((MONTH(Taulukko1[[#This Row],[Loppu KK]])-1)/3+1,0)</f>
        <v>2016Q4</v>
      </c>
      <c r="U3889" s="89">
        <f>IF(COUNT(Taulukko1[[#This Row],[Neuvottelujen alaiset ]])=1,Taulukko1[[#This Row],[Neuvottelujen alaiset ]],Taulukko1[[#This Row],[Vähennystarve]])</f>
        <v>33</v>
      </c>
      <c r="V3889" s="90">
        <f t="shared" si="690"/>
        <v>1</v>
      </c>
      <c r="W3889" s="90">
        <f t="shared" si="691"/>
        <v>0.69696969696969702</v>
      </c>
      <c r="X3889" s="90">
        <f t="shared" si="692"/>
        <v>0.69696969696969702</v>
      </c>
      <c r="Y3889" s="90" t="b">
        <f>AND(MONTH(Taulukko1[[#This Row],[Alku PVM]] )=6,DAY(Taulukko1[[#This Row],[Alku PVM]] )&gt;19)</f>
        <v>0</v>
      </c>
      <c r="Z3889" s="90" t="b">
        <f>AND(MONTH(Taulukko1[[#This Row],[Loppu PVM]] )=6,DAY(Taulukko1[[#This Row],[Loppu PVM]] )&gt;19)</f>
        <v>0</v>
      </c>
      <c r="AA3889" s="90" t="b">
        <f>OR(MONTH(Taulukko1[[#This Row],[Alku PVM]] )&lt;=5,AND(MONTH(Taulukko1[[#This Row],[Alku PVM]] )=6,DAY(Taulukko1[[#This Row],[Alku PVM]] )&lt;20))</f>
        <v>0</v>
      </c>
      <c r="AB3889" s="90" t="b">
        <f>OR(MONTH(Taulukko1[[#This Row],[Loppu PVM]])&lt;=5,AND(MONTH(Taulukko1[[#This Row],[Loppu PVM]] )=6,DAY(Taulukko1[[#This Row],[Loppu PVM]])&lt;20))</f>
        <v>0</v>
      </c>
      <c r="AC3889" s="90" t="b">
        <f>OR(MONTH(Taulukko1[[#This Row],[Alku PVM]] )&lt;=3,AND(MONTH(Taulukko1[[#This Row],[Alku PVM]] )=3))</f>
        <v>0</v>
      </c>
      <c r="AD3889" s="90" t="b">
        <f>OR(MONTH(Taulukko1[[#This Row],[Loppu PVM]] )&lt;=3,AND(MONTH(Taulukko1[[#This Row],[Loppu PVM]] )=3))</f>
        <v>0</v>
      </c>
      <c r="AE3889" s="90" t="b">
        <f>OR(MONTH(Taulukko1[[#This Row],[Alku PVM]] )&lt;=9,AND(MONTH(Taulukko1[[#This Row],[Alku PVM]] )=9))</f>
        <v>0</v>
      </c>
      <c r="AF3889" s="90" t="b">
        <f>OR(MONTH(Taulukko1[[#This Row],[Loppu PVM]])&lt;=9,AND(MONTH(Taulukko1[[#This Row],[Loppu PVM]] )=9))</f>
        <v>0</v>
      </c>
      <c r="AG3889" s="90" t="b">
        <f>OR(MONTH(Taulukko1[[#This Row],[Alku PVM]] )&lt;=6,AND(MONTH(Taulukko1[[#This Row],[Alku PVM]] )=6))</f>
        <v>0</v>
      </c>
      <c r="AH3889" s="90" t="b">
        <f>OR(MONTH(Taulukko1[[#This Row],[Loppu PVM]])&lt;=6,AND(MONTH(Taulukko1[[#This Row],[Loppu PVM]] )=6))</f>
        <v>0</v>
      </c>
    </row>
    <row r="3890" spans="1:34">
      <c r="A3890" s="82" t="s">
        <v>5161</v>
      </c>
      <c r="B3890" s="83">
        <v>42734</v>
      </c>
      <c r="C3890" s="82" t="s">
        <v>946</v>
      </c>
      <c r="D3890" s="84" t="s">
        <v>25</v>
      </c>
      <c r="E3890" s="85">
        <v>35</v>
      </c>
      <c r="F3890" s="83">
        <v>42781</v>
      </c>
      <c r="G3890" s="86">
        <v>21</v>
      </c>
      <c r="H3890" s="85">
        <v>55</v>
      </c>
      <c r="I3890" s="130">
        <f>INDEX('TOL2008'!B:B,MATCH(A3890,'TOL2008'!A:A,0))</f>
        <v>56290</v>
      </c>
      <c r="J3890" s="131" t="str">
        <f>INDEX(Pääluokka!$H$2:$H$100,MATCH(VALUE(LEFT(Taulukko1[[#This Row],[TOL2008]],2)),Pääluokka!$G$2:$G$100,0))</f>
        <v>Majoitus- ja ravitsemistoiminta</v>
      </c>
      <c r="K3890" s="131" t="str">
        <f>INDEX(Pääluokka!$I$2:$I$100,MATCH(VALUE(LEFT(Taulukko1[[#This Row],[TOL2008]],2)),Pääluokka!$G$2:$G$100,0))</f>
        <v>Palvelualat (G-N, R, S)</v>
      </c>
      <c r="L3890" s="87">
        <f t="shared" si="662"/>
        <v>47</v>
      </c>
      <c r="M3890" s="88">
        <f t="shared" si="663"/>
        <v>42734</v>
      </c>
      <c r="N3890" s="88">
        <f t="shared" si="664"/>
        <v>42781</v>
      </c>
      <c r="O3890" s="88">
        <f t="shared" ref="O3890:O3901" si="693">IFERROR(DATE(YEAR(M3890),MONTH(M3890),1),"NA")</f>
        <v>42705</v>
      </c>
      <c r="P3890" s="88">
        <f t="shared" ref="P3890:P3901" si="694">IFERROR(DATE(YEAR(N3890),MONTH(N3890),1),"NA")</f>
        <v>42767</v>
      </c>
      <c r="Q3890" s="89">
        <f t="shared" si="665"/>
        <v>2016</v>
      </c>
      <c r="R3890" s="89">
        <f t="shared" si="665"/>
        <v>2017</v>
      </c>
      <c r="S3890" s="88" t="str">
        <f>YEAR(Taulukko1[[#This Row],[Alku KK]])&amp;"Q"&amp;ROUNDDOWN((MONTH(Taulukko1[[#This Row],[Alku KK]])-1)/3+1,0)</f>
        <v>2016Q4</v>
      </c>
      <c r="T3890" s="88" t="str">
        <f>YEAR(Taulukko1[[#This Row],[Loppu KK]])&amp;"Q"&amp;ROUNDDOWN((MONTH(Taulukko1[[#This Row],[Loppu KK]])-1)/3+1,0)</f>
        <v>2017Q1</v>
      </c>
      <c r="U3890" s="89">
        <f>IF(COUNT(Taulukko1[[#This Row],[Neuvottelujen alaiset ]])=1,Taulukko1[[#This Row],[Neuvottelujen alaiset ]],Taulukko1[[#This Row],[Vähennystarve]])</f>
        <v>55</v>
      </c>
      <c r="V3890" s="90">
        <f t="shared" ref="V3890:V3901" si="695">IF(AND(ISNUMBER(E3890),ISNUMBER(H3890)),E3890/H3890,"NA")</f>
        <v>0.63636363636363635</v>
      </c>
      <c r="W3890" s="90">
        <f t="shared" ref="W3890:W3901" si="696">IF(AND(ISNUMBER(G3890),ISNUMBER(H3890)),G3890/H3890,"NA")</f>
        <v>0.38181818181818183</v>
      </c>
      <c r="X3890" s="90">
        <f t="shared" ref="X3890:X3901" si="697">IF(AND(ISNUMBER(G3890),ISNUMBER(E3890)),G3890/E3890,"NA")</f>
        <v>0.6</v>
      </c>
      <c r="Y3890" s="90" t="b">
        <f>AND(MONTH(Taulukko1[[#This Row],[Alku PVM]] )=6,DAY(Taulukko1[[#This Row],[Alku PVM]] )&gt;19)</f>
        <v>0</v>
      </c>
      <c r="Z3890" s="90" t="b">
        <f>AND(MONTH(Taulukko1[[#This Row],[Loppu PVM]] )=6,DAY(Taulukko1[[#This Row],[Loppu PVM]] )&gt;19)</f>
        <v>0</v>
      </c>
      <c r="AA3890" s="90" t="b">
        <f>OR(MONTH(Taulukko1[[#This Row],[Alku PVM]] )&lt;=5,AND(MONTH(Taulukko1[[#This Row],[Alku PVM]] )=6,DAY(Taulukko1[[#This Row],[Alku PVM]] )&lt;20))</f>
        <v>0</v>
      </c>
      <c r="AB3890" s="90" t="b">
        <f>OR(MONTH(Taulukko1[[#This Row],[Loppu PVM]])&lt;=5,AND(MONTH(Taulukko1[[#This Row],[Loppu PVM]] )=6,DAY(Taulukko1[[#This Row],[Loppu PVM]])&lt;20))</f>
        <v>1</v>
      </c>
      <c r="AC3890" s="90" t="b">
        <f>OR(MONTH(Taulukko1[[#This Row],[Alku PVM]] )&lt;=3,AND(MONTH(Taulukko1[[#This Row],[Alku PVM]] )=3))</f>
        <v>0</v>
      </c>
      <c r="AD3890" s="90" t="b">
        <f>OR(MONTH(Taulukko1[[#This Row],[Loppu PVM]] )&lt;=3,AND(MONTH(Taulukko1[[#This Row],[Loppu PVM]] )=3))</f>
        <v>1</v>
      </c>
      <c r="AE3890" s="90" t="b">
        <f>OR(MONTH(Taulukko1[[#This Row],[Alku PVM]] )&lt;=9,AND(MONTH(Taulukko1[[#This Row],[Alku PVM]] )=9))</f>
        <v>0</v>
      </c>
      <c r="AF3890" s="90" t="b">
        <f>OR(MONTH(Taulukko1[[#This Row],[Loppu PVM]])&lt;=9,AND(MONTH(Taulukko1[[#This Row],[Loppu PVM]] )=9))</f>
        <v>1</v>
      </c>
      <c r="AG3890" s="90" t="b">
        <f>OR(MONTH(Taulukko1[[#This Row],[Alku PVM]] )&lt;=6,AND(MONTH(Taulukko1[[#This Row],[Alku PVM]] )=6))</f>
        <v>0</v>
      </c>
      <c r="AH3890" s="90" t="b">
        <f>OR(MONTH(Taulukko1[[#This Row],[Loppu PVM]])&lt;=6,AND(MONTH(Taulukko1[[#This Row],[Loppu PVM]] )=6))</f>
        <v>1</v>
      </c>
    </row>
    <row r="3891" spans="1:34">
      <c r="A3891" s="82" t="s">
        <v>429</v>
      </c>
      <c r="B3891" s="83">
        <v>42737</v>
      </c>
      <c r="C3891" s="82" t="s">
        <v>5560</v>
      </c>
      <c r="D3891" s="84"/>
      <c r="E3891" s="85"/>
      <c r="F3891" s="83">
        <v>42789</v>
      </c>
      <c r="G3891" s="86">
        <v>206</v>
      </c>
      <c r="H3891" s="85">
        <v>259</v>
      </c>
      <c r="I3891" s="130">
        <f>INDEX('TOL2008'!B:B,MATCH(A3891,'TOL2008'!A:A,0))</f>
        <v>46431</v>
      </c>
      <c r="J3891" s="131" t="str">
        <f>INDEX(Pääluokka!$H$2:$H$100,MATCH(VALUE(LEFT(Taulukko1[[#This Row],[TOL2008]],2)),Pääluokka!$G$2:$G$100,0))</f>
        <v>Tukku- ja vähittäiskauppa; moottoriajoneuvojen ja moottoripyörien korjaus</v>
      </c>
      <c r="K3891" s="131" t="str">
        <f>INDEX(Pääluokka!$I$2:$I$100,MATCH(VALUE(LEFT(Taulukko1[[#This Row],[TOL2008]],2)),Pääluokka!$G$2:$G$100,0))</f>
        <v>Palvelualat (G-N, R, S)</v>
      </c>
      <c r="L3891" s="87">
        <f t="shared" si="662"/>
        <v>52</v>
      </c>
      <c r="M3891" s="88">
        <f t="shared" si="663"/>
        <v>42737</v>
      </c>
      <c r="N3891" s="88">
        <f t="shared" si="664"/>
        <v>42789</v>
      </c>
      <c r="O3891" s="88">
        <f t="shared" si="693"/>
        <v>42736</v>
      </c>
      <c r="P3891" s="88">
        <f t="shared" si="694"/>
        <v>42767</v>
      </c>
      <c r="Q3891" s="89">
        <f t="shared" si="665"/>
        <v>2017</v>
      </c>
      <c r="R3891" s="89">
        <f t="shared" si="665"/>
        <v>2017</v>
      </c>
      <c r="S3891" s="88" t="str">
        <f>YEAR(Taulukko1[[#This Row],[Alku KK]])&amp;"Q"&amp;ROUNDDOWN((MONTH(Taulukko1[[#This Row],[Alku KK]])-1)/3+1,0)</f>
        <v>2017Q1</v>
      </c>
      <c r="T3891" s="88" t="str">
        <f>YEAR(Taulukko1[[#This Row],[Loppu KK]])&amp;"Q"&amp;ROUNDDOWN((MONTH(Taulukko1[[#This Row],[Loppu KK]])-1)/3+1,0)</f>
        <v>2017Q1</v>
      </c>
      <c r="U3891" s="89">
        <f>IF(COUNT(Taulukko1[[#This Row],[Neuvottelujen alaiset ]])=1,Taulukko1[[#This Row],[Neuvottelujen alaiset ]],Taulukko1[[#This Row],[Vähennystarve]])</f>
        <v>259</v>
      </c>
      <c r="V3891" s="90" t="str">
        <f t="shared" si="695"/>
        <v>NA</v>
      </c>
      <c r="W3891" s="90">
        <f t="shared" si="696"/>
        <v>0.79536679536679533</v>
      </c>
      <c r="X3891" s="90" t="str">
        <f t="shared" si="697"/>
        <v>NA</v>
      </c>
      <c r="Y3891" s="90" t="b">
        <f>AND(MONTH(Taulukko1[[#This Row],[Alku PVM]] )=6,DAY(Taulukko1[[#This Row],[Alku PVM]] )&gt;19)</f>
        <v>0</v>
      </c>
      <c r="Z3891" s="90" t="b">
        <f>AND(MONTH(Taulukko1[[#This Row],[Loppu PVM]] )=6,DAY(Taulukko1[[#This Row],[Loppu PVM]] )&gt;19)</f>
        <v>0</v>
      </c>
      <c r="AA3891" s="90" t="b">
        <f>OR(MONTH(Taulukko1[[#This Row],[Alku PVM]] )&lt;=5,AND(MONTH(Taulukko1[[#This Row],[Alku PVM]] )=6,DAY(Taulukko1[[#This Row],[Alku PVM]] )&lt;20))</f>
        <v>1</v>
      </c>
      <c r="AB3891" s="90" t="b">
        <f>OR(MONTH(Taulukko1[[#This Row],[Loppu PVM]])&lt;=5,AND(MONTH(Taulukko1[[#This Row],[Loppu PVM]] )=6,DAY(Taulukko1[[#This Row],[Loppu PVM]])&lt;20))</f>
        <v>1</v>
      </c>
      <c r="AC3891" s="90" t="b">
        <f>OR(MONTH(Taulukko1[[#This Row],[Alku PVM]] )&lt;=3,AND(MONTH(Taulukko1[[#This Row],[Alku PVM]] )=3))</f>
        <v>1</v>
      </c>
      <c r="AD3891" s="90" t="b">
        <f>OR(MONTH(Taulukko1[[#This Row],[Loppu PVM]] )&lt;=3,AND(MONTH(Taulukko1[[#This Row],[Loppu PVM]] )=3))</f>
        <v>1</v>
      </c>
      <c r="AE3891" s="90" t="b">
        <f>OR(MONTH(Taulukko1[[#This Row],[Alku PVM]] )&lt;=9,AND(MONTH(Taulukko1[[#This Row],[Alku PVM]] )=9))</f>
        <v>1</v>
      </c>
      <c r="AF3891" s="90" t="b">
        <f>OR(MONTH(Taulukko1[[#This Row],[Loppu PVM]])&lt;=9,AND(MONTH(Taulukko1[[#This Row],[Loppu PVM]] )=9))</f>
        <v>1</v>
      </c>
      <c r="AG3891" s="90" t="b">
        <f>OR(MONTH(Taulukko1[[#This Row],[Alku PVM]] )&lt;=6,AND(MONTH(Taulukko1[[#This Row],[Alku PVM]] )=6))</f>
        <v>1</v>
      </c>
      <c r="AH3891" s="90" t="b">
        <f>OR(MONTH(Taulukko1[[#This Row],[Loppu PVM]])&lt;=6,AND(MONTH(Taulukko1[[#This Row],[Loppu PVM]] )=6))</f>
        <v>1</v>
      </c>
    </row>
    <row r="3892" spans="1:34">
      <c r="A3892" s="82" t="s">
        <v>5558</v>
      </c>
      <c r="B3892" s="83">
        <v>42739</v>
      </c>
      <c r="C3892" s="82" t="s">
        <v>5559</v>
      </c>
      <c r="D3892" s="84"/>
      <c r="E3892" s="85"/>
      <c r="F3892" s="83"/>
      <c r="G3892" s="86"/>
      <c r="H3892" s="85">
        <v>29</v>
      </c>
      <c r="I3892" s="130">
        <f>INDEX('TOL2008'!B:B,MATCH(A3892,'TOL2008'!A:A,0))</f>
        <v>53200</v>
      </c>
      <c r="J3892" s="131" t="str">
        <f>INDEX(Pääluokka!$H$2:$H$100,MATCH(VALUE(LEFT(Taulukko1[[#This Row],[TOL2008]],2)),Pääluokka!$G$2:$G$100,0))</f>
        <v>Kuljetus ja varastointi</v>
      </c>
      <c r="K3892" s="131" t="str">
        <f>INDEX(Pääluokka!$I$2:$I$100,MATCH(VALUE(LEFT(Taulukko1[[#This Row],[TOL2008]],2)),Pääluokka!$G$2:$G$100,0))</f>
        <v>Palvelualat (G-N, R, S)</v>
      </c>
      <c r="L3892" s="87" t="str">
        <f t="shared" si="662"/>
        <v>NA</v>
      </c>
      <c r="M3892" s="88">
        <f t="shared" si="663"/>
        <v>42739</v>
      </c>
      <c r="N3892" s="88">
        <f t="shared" si="664"/>
        <v>42790</v>
      </c>
      <c r="O3892" s="88">
        <f t="shared" si="693"/>
        <v>42736</v>
      </c>
      <c r="P3892" s="88">
        <f t="shared" si="694"/>
        <v>42767</v>
      </c>
      <c r="Q3892" s="89">
        <f t="shared" ref="Q3892:R3906" si="698">IFERROR(YEAR(O3892),"NA")</f>
        <v>2017</v>
      </c>
      <c r="R3892" s="89">
        <f t="shared" si="698"/>
        <v>2017</v>
      </c>
      <c r="S3892" s="88" t="str">
        <f>YEAR(Taulukko1[[#This Row],[Alku KK]])&amp;"Q"&amp;ROUNDDOWN((MONTH(Taulukko1[[#This Row],[Alku KK]])-1)/3+1,0)</f>
        <v>2017Q1</v>
      </c>
      <c r="T3892" s="88" t="str">
        <f>YEAR(Taulukko1[[#This Row],[Loppu KK]])&amp;"Q"&amp;ROUNDDOWN((MONTH(Taulukko1[[#This Row],[Loppu KK]])-1)/3+1,0)</f>
        <v>2017Q1</v>
      </c>
      <c r="U3892" s="89">
        <f>IF(COUNT(Taulukko1[[#This Row],[Neuvottelujen alaiset ]])=1,Taulukko1[[#This Row],[Neuvottelujen alaiset ]],Taulukko1[[#This Row],[Vähennystarve]])</f>
        <v>29</v>
      </c>
      <c r="V3892" s="90" t="str">
        <f t="shared" si="695"/>
        <v>NA</v>
      </c>
      <c r="W3892" s="90" t="str">
        <f t="shared" si="696"/>
        <v>NA</v>
      </c>
      <c r="X3892" s="90" t="str">
        <f t="shared" si="697"/>
        <v>NA</v>
      </c>
      <c r="Y3892" s="90" t="b">
        <f>AND(MONTH(Taulukko1[[#This Row],[Alku PVM]] )=6,DAY(Taulukko1[[#This Row],[Alku PVM]] )&gt;19)</f>
        <v>0</v>
      </c>
      <c r="Z3892" s="90" t="b">
        <f>AND(MONTH(Taulukko1[[#This Row],[Loppu PVM]] )=6,DAY(Taulukko1[[#This Row],[Loppu PVM]] )&gt;19)</f>
        <v>0</v>
      </c>
      <c r="AA3892" s="90" t="b">
        <f>OR(MONTH(Taulukko1[[#This Row],[Alku PVM]] )&lt;=5,AND(MONTH(Taulukko1[[#This Row],[Alku PVM]] )=6,DAY(Taulukko1[[#This Row],[Alku PVM]] )&lt;20))</f>
        <v>1</v>
      </c>
      <c r="AB3892" s="90" t="b">
        <f>OR(MONTH(Taulukko1[[#This Row],[Loppu PVM]])&lt;=5,AND(MONTH(Taulukko1[[#This Row],[Loppu PVM]] )=6,DAY(Taulukko1[[#This Row],[Loppu PVM]])&lt;20))</f>
        <v>1</v>
      </c>
      <c r="AC3892" s="90" t="b">
        <f>OR(MONTH(Taulukko1[[#This Row],[Alku PVM]] )&lt;=3,AND(MONTH(Taulukko1[[#This Row],[Alku PVM]] )=3))</f>
        <v>1</v>
      </c>
      <c r="AD3892" s="90" t="b">
        <f>OR(MONTH(Taulukko1[[#This Row],[Loppu PVM]] )&lt;=3,AND(MONTH(Taulukko1[[#This Row],[Loppu PVM]] )=3))</f>
        <v>1</v>
      </c>
      <c r="AE3892" s="90" t="b">
        <f>OR(MONTH(Taulukko1[[#This Row],[Alku PVM]] )&lt;=9,AND(MONTH(Taulukko1[[#This Row],[Alku PVM]] )=9))</f>
        <v>1</v>
      </c>
      <c r="AF3892" s="90" t="b">
        <f>OR(MONTH(Taulukko1[[#This Row],[Loppu PVM]])&lt;=9,AND(MONTH(Taulukko1[[#This Row],[Loppu PVM]] )=9))</f>
        <v>1</v>
      </c>
      <c r="AG3892" s="90" t="b">
        <f>OR(MONTH(Taulukko1[[#This Row],[Alku PVM]] )&lt;=6,AND(MONTH(Taulukko1[[#This Row],[Alku PVM]] )=6))</f>
        <v>1</v>
      </c>
      <c r="AH3892" s="90" t="b">
        <f>OR(MONTH(Taulukko1[[#This Row],[Loppu PVM]])&lt;=6,AND(MONTH(Taulukko1[[#This Row],[Loppu PVM]] )=6))</f>
        <v>1</v>
      </c>
    </row>
    <row r="3893" spans="1:34">
      <c r="A3893" s="82" t="s">
        <v>5561</v>
      </c>
      <c r="B3893" s="83">
        <v>42741</v>
      </c>
      <c r="C3893" s="25" t="s">
        <v>5606</v>
      </c>
      <c r="D3893" s="84"/>
      <c r="E3893" s="85"/>
      <c r="F3893" s="83">
        <v>42795</v>
      </c>
      <c r="G3893" s="86"/>
      <c r="H3893" s="85">
        <v>55</v>
      </c>
      <c r="I3893" s="130">
        <f>INDEX('TOL2008'!B:B,MATCH(A3893,'TOL2008'!A:A,0))</f>
        <v>47719</v>
      </c>
      <c r="J3893" s="131" t="str">
        <f>INDEX(Pääluokka!$H$2:$H$100,MATCH(VALUE(LEFT(Taulukko1[[#This Row],[TOL2008]],2)),Pääluokka!$G$2:$G$100,0))</f>
        <v>Tukku- ja vähittäiskauppa; moottoriajoneuvojen ja moottoripyörien korjaus</v>
      </c>
      <c r="K3893" s="131" t="str">
        <f>INDEX(Pääluokka!$I$2:$I$100,MATCH(VALUE(LEFT(Taulukko1[[#This Row],[TOL2008]],2)),Pääluokka!$G$2:$G$100,0))</f>
        <v>Palvelualat (G-N, R, S)</v>
      </c>
      <c r="L3893" s="87">
        <f t="shared" si="662"/>
        <v>54</v>
      </c>
      <c r="M3893" s="88">
        <f t="shared" si="663"/>
        <v>42741</v>
      </c>
      <c r="N3893" s="88">
        <f t="shared" si="664"/>
        <v>42795</v>
      </c>
      <c r="O3893" s="88">
        <f t="shared" si="693"/>
        <v>42736</v>
      </c>
      <c r="P3893" s="88">
        <f t="shared" si="694"/>
        <v>42795</v>
      </c>
      <c r="Q3893" s="89">
        <f t="shared" si="698"/>
        <v>2017</v>
      </c>
      <c r="R3893" s="89">
        <f t="shared" si="698"/>
        <v>2017</v>
      </c>
      <c r="S3893" s="88" t="str">
        <f>YEAR(Taulukko1[[#This Row],[Alku KK]])&amp;"Q"&amp;ROUNDDOWN((MONTH(Taulukko1[[#This Row],[Alku KK]])-1)/3+1,0)</f>
        <v>2017Q1</v>
      </c>
      <c r="T3893" s="88" t="str">
        <f>YEAR(Taulukko1[[#This Row],[Loppu KK]])&amp;"Q"&amp;ROUNDDOWN((MONTH(Taulukko1[[#This Row],[Loppu KK]])-1)/3+1,0)</f>
        <v>2017Q1</v>
      </c>
      <c r="U3893" s="89">
        <f>IF(COUNT(Taulukko1[[#This Row],[Neuvottelujen alaiset ]])=1,Taulukko1[[#This Row],[Neuvottelujen alaiset ]],Taulukko1[[#This Row],[Vähennystarve]])</f>
        <v>55</v>
      </c>
      <c r="V3893" s="90" t="str">
        <f t="shared" si="695"/>
        <v>NA</v>
      </c>
      <c r="W3893" s="90" t="str">
        <f t="shared" si="696"/>
        <v>NA</v>
      </c>
      <c r="X3893" s="90" t="str">
        <f t="shared" si="697"/>
        <v>NA</v>
      </c>
      <c r="Y3893" s="90" t="b">
        <f>AND(MONTH(Taulukko1[[#This Row],[Alku PVM]] )=6,DAY(Taulukko1[[#This Row],[Alku PVM]] )&gt;19)</f>
        <v>0</v>
      </c>
      <c r="Z3893" s="90" t="b">
        <f>AND(MONTH(Taulukko1[[#This Row],[Loppu PVM]] )=6,DAY(Taulukko1[[#This Row],[Loppu PVM]] )&gt;19)</f>
        <v>0</v>
      </c>
      <c r="AA3893" s="90" t="b">
        <f>OR(MONTH(Taulukko1[[#This Row],[Alku PVM]] )&lt;=5,AND(MONTH(Taulukko1[[#This Row],[Alku PVM]] )=6,DAY(Taulukko1[[#This Row],[Alku PVM]] )&lt;20))</f>
        <v>1</v>
      </c>
      <c r="AB3893" s="90" t="b">
        <f>OR(MONTH(Taulukko1[[#This Row],[Loppu PVM]])&lt;=5,AND(MONTH(Taulukko1[[#This Row],[Loppu PVM]] )=6,DAY(Taulukko1[[#This Row],[Loppu PVM]])&lt;20))</f>
        <v>1</v>
      </c>
      <c r="AC3893" s="90" t="b">
        <f>OR(MONTH(Taulukko1[[#This Row],[Alku PVM]] )&lt;=3,AND(MONTH(Taulukko1[[#This Row],[Alku PVM]] )=3))</f>
        <v>1</v>
      </c>
      <c r="AD3893" s="90" t="b">
        <f>OR(MONTH(Taulukko1[[#This Row],[Loppu PVM]] )&lt;=3,AND(MONTH(Taulukko1[[#This Row],[Loppu PVM]] )=3))</f>
        <v>1</v>
      </c>
      <c r="AE3893" s="90" t="b">
        <f>OR(MONTH(Taulukko1[[#This Row],[Alku PVM]] )&lt;=9,AND(MONTH(Taulukko1[[#This Row],[Alku PVM]] )=9))</f>
        <v>1</v>
      </c>
      <c r="AF3893" s="90" t="b">
        <f>OR(MONTH(Taulukko1[[#This Row],[Loppu PVM]])&lt;=9,AND(MONTH(Taulukko1[[#This Row],[Loppu PVM]] )=9))</f>
        <v>1</v>
      </c>
      <c r="AG3893" s="90" t="b">
        <f>OR(MONTH(Taulukko1[[#This Row],[Alku PVM]] )&lt;=6,AND(MONTH(Taulukko1[[#This Row],[Alku PVM]] )=6))</f>
        <v>1</v>
      </c>
      <c r="AH3893" s="90" t="b">
        <f>OR(MONTH(Taulukko1[[#This Row],[Loppu PVM]])&lt;=6,AND(MONTH(Taulukko1[[#This Row],[Loppu PVM]] )=6))</f>
        <v>1</v>
      </c>
    </row>
    <row r="3894" spans="1:34">
      <c r="A3894" s="82" t="s">
        <v>4556</v>
      </c>
      <c r="B3894" s="83">
        <v>42744</v>
      </c>
      <c r="C3894" s="82" t="s">
        <v>5629</v>
      </c>
      <c r="D3894" s="84"/>
      <c r="E3894" s="85">
        <v>13</v>
      </c>
      <c r="F3894" s="83">
        <v>42790</v>
      </c>
      <c r="G3894" s="86">
        <v>2</v>
      </c>
      <c r="H3894" s="85">
        <v>150</v>
      </c>
      <c r="I3894" s="130">
        <f>INDEX('TOL2008'!B:B,MATCH(A3894,'TOL2008'!A:A,0))</f>
        <v>64190</v>
      </c>
      <c r="J3894" s="131" t="str">
        <f>INDEX(Pääluokka!$H$2:$H$100,MATCH(VALUE(LEFT(Taulukko1[[#This Row],[TOL2008]],2)),Pääluokka!$G$2:$G$100,0))</f>
        <v>Rahoitus- ja vakuutustoiminta</v>
      </c>
      <c r="K3894" s="131" t="str">
        <f>INDEX(Pääluokka!$I$2:$I$100,MATCH(VALUE(LEFT(Taulukko1[[#This Row],[TOL2008]],2)),Pääluokka!$G$2:$G$100,0))</f>
        <v>Palvelualat (G-N, R, S)</v>
      </c>
      <c r="L3894" s="87">
        <f t="shared" si="662"/>
        <v>46</v>
      </c>
      <c r="M3894" s="88">
        <f t="shared" si="663"/>
        <v>42744</v>
      </c>
      <c r="N3894" s="88">
        <f t="shared" si="664"/>
        <v>42790</v>
      </c>
      <c r="O3894" s="88">
        <f t="shared" si="693"/>
        <v>42736</v>
      </c>
      <c r="P3894" s="88">
        <f t="shared" si="694"/>
        <v>42767</v>
      </c>
      <c r="Q3894" s="89">
        <f t="shared" si="698"/>
        <v>2017</v>
      </c>
      <c r="R3894" s="89">
        <f t="shared" si="698"/>
        <v>2017</v>
      </c>
      <c r="S3894" s="88" t="str">
        <f>YEAR(Taulukko1[[#This Row],[Alku KK]])&amp;"Q"&amp;ROUNDDOWN((MONTH(Taulukko1[[#This Row],[Alku KK]])-1)/3+1,0)</f>
        <v>2017Q1</v>
      </c>
      <c r="T3894" s="88" t="str">
        <f>YEAR(Taulukko1[[#This Row],[Loppu KK]])&amp;"Q"&amp;ROUNDDOWN((MONTH(Taulukko1[[#This Row],[Loppu KK]])-1)/3+1,0)</f>
        <v>2017Q1</v>
      </c>
      <c r="U3894" s="89">
        <f>IF(COUNT(Taulukko1[[#This Row],[Neuvottelujen alaiset ]])=1,Taulukko1[[#This Row],[Neuvottelujen alaiset ]],Taulukko1[[#This Row],[Vähennystarve]])</f>
        <v>150</v>
      </c>
      <c r="V3894" s="90">
        <f t="shared" si="695"/>
        <v>8.666666666666667E-2</v>
      </c>
      <c r="W3894" s="90">
        <f t="shared" si="696"/>
        <v>1.3333333333333334E-2</v>
      </c>
      <c r="X3894" s="90">
        <f t="shared" si="697"/>
        <v>0.15384615384615385</v>
      </c>
      <c r="Y3894" s="90" t="b">
        <f>AND(MONTH(Taulukko1[[#This Row],[Alku PVM]] )=6,DAY(Taulukko1[[#This Row],[Alku PVM]] )&gt;19)</f>
        <v>0</v>
      </c>
      <c r="Z3894" s="90" t="b">
        <f>AND(MONTH(Taulukko1[[#This Row],[Loppu PVM]] )=6,DAY(Taulukko1[[#This Row],[Loppu PVM]] )&gt;19)</f>
        <v>0</v>
      </c>
      <c r="AA3894" s="90" t="b">
        <f>OR(MONTH(Taulukko1[[#This Row],[Alku PVM]] )&lt;=5,AND(MONTH(Taulukko1[[#This Row],[Alku PVM]] )=6,DAY(Taulukko1[[#This Row],[Alku PVM]] )&lt;20))</f>
        <v>1</v>
      </c>
      <c r="AB3894" s="90" t="b">
        <f>OR(MONTH(Taulukko1[[#This Row],[Loppu PVM]])&lt;=5,AND(MONTH(Taulukko1[[#This Row],[Loppu PVM]] )=6,DAY(Taulukko1[[#This Row],[Loppu PVM]])&lt;20))</f>
        <v>1</v>
      </c>
      <c r="AC3894" s="90" t="b">
        <f>OR(MONTH(Taulukko1[[#This Row],[Alku PVM]] )&lt;=3,AND(MONTH(Taulukko1[[#This Row],[Alku PVM]] )=3))</f>
        <v>1</v>
      </c>
      <c r="AD3894" s="90" t="b">
        <f>OR(MONTH(Taulukko1[[#This Row],[Loppu PVM]] )&lt;=3,AND(MONTH(Taulukko1[[#This Row],[Loppu PVM]] )=3))</f>
        <v>1</v>
      </c>
      <c r="AE3894" s="90" t="b">
        <f>OR(MONTH(Taulukko1[[#This Row],[Alku PVM]] )&lt;=9,AND(MONTH(Taulukko1[[#This Row],[Alku PVM]] )=9))</f>
        <v>1</v>
      </c>
      <c r="AF3894" s="90" t="b">
        <f>OR(MONTH(Taulukko1[[#This Row],[Loppu PVM]])&lt;=9,AND(MONTH(Taulukko1[[#This Row],[Loppu PVM]] )=9))</f>
        <v>1</v>
      </c>
      <c r="AG3894" s="90" t="b">
        <f>OR(MONTH(Taulukko1[[#This Row],[Alku PVM]] )&lt;=6,AND(MONTH(Taulukko1[[#This Row],[Alku PVM]] )=6))</f>
        <v>1</v>
      </c>
      <c r="AH3894" s="90" t="b">
        <f>OR(MONTH(Taulukko1[[#This Row],[Loppu PVM]])&lt;=6,AND(MONTH(Taulukko1[[#This Row],[Loppu PVM]] )=6))</f>
        <v>1</v>
      </c>
    </row>
    <row r="3895" spans="1:34">
      <c r="A3895" s="82" t="s">
        <v>105</v>
      </c>
      <c r="B3895" s="83">
        <v>42744</v>
      </c>
      <c r="C3895" s="25" t="s">
        <v>5607</v>
      </c>
      <c r="D3895" s="84"/>
      <c r="E3895" s="85">
        <v>145</v>
      </c>
      <c r="F3895" s="83">
        <v>42795</v>
      </c>
      <c r="G3895" s="86">
        <v>112</v>
      </c>
      <c r="H3895" s="85">
        <v>1000</v>
      </c>
      <c r="I3895" s="130">
        <f>INDEX('TOL2008'!B:B,MATCH(A3895,'TOL2008'!A:A,0))</f>
        <v>61200</v>
      </c>
      <c r="J3895" s="131" t="str">
        <f>INDEX(Pääluokka!$H$2:$H$100,MATCH(VALUE(LEFT(Taulukko1[[#This Row],[TOL2008]],2)),Pääluokka!$G$2:$G$100,0))</f>
        <v>Informaatio ja viestintä</v>
      </c>
      <c r="K3895" s="131" t="str">
        <f>INDEX(Pääluokka!$I$2:$I$100,MATCH(VALUE(LEFT(Taulukko1[[#This Row],[TOL2008]],2)),Pääluokka!$G$2:$G$100,0))</f>
        <v>Palvelualat (G-N, R, S)</v>
      </c>
      <c r="L3895" s="87">
        <f t="shared" si="662"/>
        <v>51</v>
      </c>
      <c r="M3895" s="88">
        <f t="shared" si="663"/>
        <v>42744</v>
      </c>
      <c r="N3895" s="88">
        <f t="shared" si="664"/>
        <v>42795</v>
      </c>
      <c r="O3895" s="88">
        <f t="shared" si="693"/>
        <v>42736</v>
      </c>
      <c r="P3895" s="88">
        <f t="shared" si="694"/>
        <v>42795</v>
      </c>
      <c r="Q3895" s="89">
        <f t="shared" si="698"/>
        <v>2017</v>
      </c>
      <c r="R3895" s="89">
        <f t="shared" si="698"/>
        <v>2017</v>
      </c>
      <c r="S3895" s="88" t="str">
        <f>YEAR(Taulukko1[[#This Row],[Alku KK]])&amp;"Q"&amp;ROUNDDOWN((MONTH(Taulukko1[[#This Row],[Alku KK]])-1)/3+1,0)</f>
        <v>2017Q1</v>
      </c>
      <c r="T3895" s="88" t="str">
        <f>YEAR(Taulukko1[[#This Row],[Loppu KK]])&amp;"Q"&amp;ROUNDDOWN((MONTH(Taulukko1[[#This Row],[Loppu KK]])-1)/3+1,0)</f>
        <v>2017Q1</v>
      </c>
      <c r="U3895" s="89">
        <f>IF(COUNT(Taulukko1[[#This Row],[Neuvottelujen alaiset ]])=1,Taulukko1[[#This Row],[Neuvottelujen alaiset ]],Taulukko1[[#This Row],[Vähennystarve]])</f>
        <v>1000</v>
      </c>
      <c r="V3895" s="90">
        <f t="shared" si="695"/>
        <v>0.14499999999999999</v>
      </c>
      <c r="W3895" s="90">
        <f t="shared" si="696"/>
        <v>0.112</v>
      </c>
      <c r="X3895" s="90">
        <f t="shared" si="697"/>
        <v>0.77241379310344827</v>
      </c>
      <c r="Y3895" s="90" t="b">
        <f>AND(MONTH(Taulukko1[[#This Row],[Alku PVM]] )=6,DAY(Taulukko1[[#This Row],[Alku PVM]] )&gt;19)</f>
        <v>0</v>
      </c>
      <c r="Z3895" s="90" t="b">
        <f>AND(MONTH(Taulukko1[[#This Row],[Loppu PVM]] )=6,DAY(Taulukko1[[#This Row],[Loppu PVM]] )&gt;19)</f>
        <v>0</v>
      </c>
      <c r="AA3895" s="90" t="b">
        <f>OR(MONTH(Taulukko1[[#This Row],[Alku PVM]] )&lt;=5,AND(MONTH(Taulukko1[[#This Row],[Alku PVM]] )=6,DAY(Taulukko1[[#This Row],[Alku PVM]] )&lt;20))</f>
        <v>1</v>
      </c>
      <c r="AB3895" s="90" t="b">
        <f>OR(MONTH(Taulukko1[[#This Row],[Loppu PVM]])&lt;=5,AND(MONTH(Taulukko1[[#This Row],[Loppu PVM]] )=6,DAY(Taulukko1[[#This Row],[Loppu PVM]])&lt;20))</f>
        <v>1</v>
      </c>
      <c r="AC3895" s="90" t="b">
        <f>OR(MONTH(Taulukko1[[#This Row],[Alku PVM]] )&lt;=3,AND(MONTH(Taulukko1[[#This Row],[Alku PVM]] )=3))</f>
        <v>1</v>
      </c>
      <c r="AD3895" s="90" t="b">
        <f>OR(MONTH(Taulukko1[[#This Row],[Loppu PVM]] )&lt;=3,AND(MONTH(Taulukko1[[#This Row],[Loppu PVM]] )=3))</f>
        <v>1</v>
      </c>
      <c r="AE3895" s="90" t="b">
        <f>OR(MONTH(Taulukko1[[#This Row],[Alku PVM]] )&lt;=9,AND(MONTH(Taulukko1[[#This Row],[Alku PVM]] )=9))</f>
        <v>1</v>
      </c>
      <c r="AF3895" s="90" t="b">
        <f>OR(MONTH(Taulukko1[[#This Row],[Loppu PVM]])&lt;=9,AND(MONTH(Taulukko1[[#This Row],[Loppu PVM]] )=9))</f>
        <v>1</v>
      </c>
      <c r="AG3895" s="90" t="b">
        <f>OR(MONTH(Taulukko1[[#This Row],[Alku PVM]] )&lt;=6,AND(MONTH(Taulukko1[[#This Row],[Alku PVM]] )=6))</f>
        <v>1</v>
      </c>
      <c r="AH3895" s="90" t="b">
        <f>OR(MONTH(Taulukko1[[#This Row],[Loppu PVM]])&lt;=6,AND(MONTH(Taulukko1[[#This Row],[Loppu PVM]] )=6))</f>
        <v>1</v>
      </c>
    </row>
    <row r="3896" spans="1:34">
      <c r="A3896" s="82" t="s">
        <v>5562</v>
      </c>
      <c r="B3896" s="83">
        <v>42745</v>
      </c>
      <c r="C3896" s="82" t="s">
        <v>5563</v>
      </c>
      <c r="D3896" s="84"/>
      <c r="E3896" s="85"/>
      <c r="F3896" s="83">
        <v>42796</v>
      </c>
      <c r="G3896" s="86">
        <v>64</v>
      </c>
      <c r="H3896" s="85">
        <v>70</v>
      </c>
      <c r="I3896" s="130">
        <f>INDEX('TOL2008'!B:B,MATCH(A3896,'TOL2008'!A:A,0))</f>
        <v>23900</v>
      </c>
      <c r="J3896" s="131" t="str">
        <f>INDEX(Pääluokka!$H$2:$H$100,MATCH(VALUE(LEFT(Taulukko1[[#This Row],[TOL2008]],2)),Pääluokka!$G$2:$G$100,0))</f>
        <v>Teollisuus</v>
      </c>
      <c r="K3896" s="131" t="str">
        <f>INDEX(Pääluokka!$I$2:$I$100,MATCH(VALUE(LEFT(Taulukko1[[#This Row],[TOL2008]],2)),Pääluokka!$G$2:$G$100,0))</f>
        <v>Teollisuus (C-E)</v>
      </c>
      <c r="L3896" s="87">
        <f t="shared" si="662"/>
        <v>51</v>
      </c>
      <c r="M3896" s="88">
        <f t="shared" si="663"/>
        <v>42745</v>
      </c>
      <c r="N3896" s="88">
        <f t="shared" si="664"/>
        <v>42796</v>
      </c>
      <c r="O3896" s="88">
        <f t="shared" si="693"/>
        <v>42736</v>
      </c>
      <c r="P3896" s="88">
        <f t="shared" si="694"/>
        <v>42795</v>
      </c>
      <c r="Q3896" s="89">
        <f t="shared" si="698"/>
        <v>2017</v>
      </c>
      <c r="R3896" s="89">
        <f t="shared" si="698"/>
        <v>2017</v>
      </c>
      <c r="S3896" s="88" t="str">
        <f>YEAR(Taulukko1[[#This Row],[Alku KK]])&amp;"Q"&amp;ROUNDDOWN((MONTH(Taulukko1[[#This Row],[Alku KK]])-1)/3+1,0)</f>
        <v>2017Q1</v>
      </c>
      <c r="T3896" s="88" t="str">
        <f>YEAR(Taulukko1[[#This Row],[Loppu KK]])&amp;"Q"&amp;ROUNDDOWN((MONTH(Taulukko1[[#This Row],[Loppu KK]])-1)/3+1,0)</f>
        <v>2017Q1</v>
      </c>
      <c r="U3896" s="89">
        <f>IF(COUNT(Taulukko1[[#This Row],[Neuvottelujen alaiset ]])=1,Taulukko1[[#This Row],[Neuvottelujen alaiset ]],Taulukko1[[#This Row],[Vähennystarve]])</f>
        <v>70</v>
      </c>
      <c r="V3896" s="90" t="str">
        <f t="shared" si="695"/>
        <v>NA</v>
      </c>
      <c r="W3896" s="90">
        <f t="shared" si="696"/>
        <v>0.91428571428571426</v>
      </c>
      <c r="X3896" s="90" t="str">
        <f t="shared" si="697"/>
        <v>NA</v>
      </c>
      <c r="Y3896" s="90" t="b">
        <f>AND(MONTH(Taulukko1[[#This Row],[Alku PVM]] )=6,DAY(Taulukko1[[#This Row],[Alku PVM]] )&gt;19)</f>
        <v>0</v>
      </c>
      <c r="Z3896" s="90" t="b">
        <f>AND(MONTH(Taulukko1[[#This Row],[Loppu PVM]] )=6,DAY(Taulukko1[[#This Row],[Loppu PVM]] )&gt;19)</f>
        <v>0</v>
      </c>
      <c r="AA3896" s="90" t="b">
        <f>OR(MONTH(Taulukko1[[#This Row],[Alku PVM]] )&lt;=5,AND(MONTH(Taulukko1[[#This Row],[Alku PVM]] )=6,DAY(Taulukko1[[#This Row],[Alku PVM]] )&lt;20))</f>
        <v>1</v>
      </c>
      <c r="AB3896" s="90" t="b">
        <f>OR(MONTH(Taulukko1[[#This Row],[Loppu PVM]])&lt;=5,AND(MONTH(Taulukko1[[#This Row],[Loppu PVM]] )=6,DAY(Taulukko1[[#This Row],[Loppu PVM]])&lt;20))</f>
        <v>1</v>
      </c>
      <c r="AC3896" s="90" t="b">
        <f>OR(MONTH(Taulukko1[[#This Row],[Alku PVM]] )&lt;=3,AND(MONTH(Taulukko1[[#This Row],[Alku PVM]] )=3))</f>
        <v>1</v>
      </c>
      <c r="AD3896" s="90" t="b">
        <f>OR(MONTH(Taulukko1[[#This Row],[Loppu PVM]] )&lt;=3,AND(MONTH(Taulukko1[[#This Row],[Loppu PVM]] )=3))</f>
        <v>1</v>
      </c>
      <c r="AE3896" s="90" t="b">
        <f>OR(MONTH(Taulukko1[[#This Row],[Alku PVM]] )&lt;=9,AND(MONTH(Taulukko1[[#This Row],[Alku PVM]] )=9))</f>
        <v>1</v>
      </c>
      <c r="AF3896" s="90" t="b">
        <f>OR(MONTH(Taulukko1[[#This Row],[Loppu PVM]])&lt;=9,AND(MONTH(Taulukko1[[#This Row],[Loppu PVM]] )=9))</f>
        <v>1</v>
      </c>
      <c r="AG3896" s="90" t="b">
        <f>OR(MONTH(Taulukko1[[#This Row],[Alku PVM]] )&lt;=6,AND(MONTH(Taulukko1[[#This Row],[Alku PVM]] )=6))</f>
        <v>1</v>
      </c>
      <c r="AH3896" s="90" t="b">
        <f>OR(MONTH(Taulukko1[[#This Row],[Loppu PVM]])&lt;=6,AND(MONTH(Taulukko1[[#This Row],[Loppu PVM]] )=6))</f>
        <v>1</v>
      </c>
    </row>
    <row r="3897" spans="1:34">
      <c r="A3897" s="82" t="s">
        <v>66</v>
      </c>
      <c r="B3897" s="83">
        <v>42745</v>
      </c>
      <c r="C3897" s="82" t="s">
        <v>5564</v>
      </c>
      <c r="D3897" s="84"/>
      <c r="E3897" s="85">
        <v>15</v>
      </c>
      <c r="F3897" s="83"/>
      <c r="G3897" s="86"/>
      <c r="H3897" s="85">
        <v>15</v>
      </c>
      <c r="I3897" s="130">
        <f>INDEX('TOL2008'!B:B,MATCH(A3897,'TOL2008'!A:A,0))</f>
        <v>47191</v>
      </c>
      <c r="J3897" s="131" t="str">
        <f>INDEX(Pääluokka!$H$2:$H$100,MATCH(VALUE(LEFT(Taulukko1[[#This Row],[TOL2008]],2)),Pääluokka!$G$2:$G$100,0))</f>
        <v>Tukku- ja vähittäiskauppa; moottoriajoneuvojen ja moottoripyörien korjaus</v>
      </c>
      <c r="K3897" s="131" t="str">
        <f>INDEX(Pääluokka!$I$2:$I$100,MATCH(VALUE(LEFT(Taulukko1[[#This Row],[TOL2008]],2)),Pääluokka!$G$2:$G$100,0))</f>
        <v>Palvelualat (G-N, R, S)</v>
      </c>
      <c r="L3897" s="87" t="str">
        <f t="shared" si="662"/>
        <v>NA</v>
      </c>
      <c r="M3897" s="88">
        <f t="shared" si="663"/>
        <v>42745</v>
      </c>
      <c r="N3897" s="88">
        <f t="shared" si="664"/>
        <v>42796</v>
      </c>
      <c r="O3897" s="88">
        <f t="shared" si="693"/>
        <v>42736</v>
      </c>
      <c r="P3897" s="88">
        <f t="shared" si="694"/>
        <v>42795</v>
      </c>
      <c r="Q3897" s="89">
        <f t="shared" si="698"/>
        <v>2017</v>
      </c>
      <c r="R3897" s="89">
        <f t="shared" si="698"/>
        <v>2017</v>
      </c>
      <c r="S3897" s="88" t="str">
        <f>YEAR(Taulukko1[[#This Row],[Alku KK]])&amp;"Q"&amp;ROUNDDOWN((MONTH(Taulukko1[[#This Row],[Alku KK]])-1)/3+1,0)</f>
        <v>2017Q1</v>
      </c>
      <c r="T3897" s="88" t="str">
        <f>YEAR(Taulukko1[[#This Row],[Loppu KK]])&amp;"Q"&amp;ROUNDDOWN((MONTH(Taulukko1[[#This Row],[Loppu KK]])-1)/3+1,0)</f>
        <v>2017Q1</v>
      </c>
      <c r="U3897" s="89">
        <f>IF(COUNT(Taulukko1[[#This Row],[Neuvottelujen alaiset ]])=1,Taulukko1[[#This Row],[Neuvottelujen alaiset ]],Taulukko1[[#This Row],[Vähennystarve]])</f>
        <v>15</v>
      </c>
      <c r="V3897" s="90">
        <f t="shared" si="695"/>
        <v>1</v>
      </c>
      <c r="W3897" s="90" t="str">
        <f t="shared" si="696"/>
        <v>NA</v>
      </c>
      <c r="X3897" s="90" t="str">
        <f t="shared" si="697"/>
        <v>NA</v>
      </c>
      <c r="Y3897" s="90" t="b">
        <f>AND(MONTH(Taulukko1[[#This Row],[Alku PVM]] )=6,DAY(Taulukko1[[#This Row],[Alku PVM]] )&gt;19)</f>
        <v>0</v>
      </c>
      <c r="Z3897" s="90" t="b">
        <f>AND(MONTH(Taulukko1[[#This Row],[Loppu PVM]] )=6,DAY(Taulukko1[[#This Row],[Loppu PVM]] )&gt;19)</f>
        <v>0</v>
      </c>
      <c r="AA3897" s="90" t="b">
        <f>OR(MONTH(Taulukko1[[#This Row],[Alku PVM]] )&lt;=5,AND(MONTH(Taulukko1[[#This Row],[Alku PVM]] )=6,DAY(Taulukko1[[#This Row],[Alku PVM]] )&lt;20))</f>
        <v>1</v>
      </c>
      <c r="AB3897" s="90" t="b">
        <f>OR(MONTH(Taulukko1[[#This Row],[Loppu PVM]])&lt;=5,AND(MONTH(Taulukko1[[#This Row],[Loppu PVM]] )=6,DAY(Taulukko1[[#This Row],[Loppu PVM]])&lt;20))</f>
        <v>1</v>
      </c>
      <c r="AC3897" s="90" t="b">
        <f>OR(MONTH(Taulukko1[[#This Row],[Alku PVM]] )&lt;=3,AND(MONTH(Taulukko1[[#This Row],[Alku PVM]] )=3))</f>
        <v>1</v>
      </c>
      <c r="AD3897" s="90" t="b">
        <f>OR(MONTH(Taulukko1[[#This Row],[Loppu PVM]] )&lt;=3,AND(MONTH(Taulukko1[[#This Row],[Loppu PVM]] )=3))</f>
        <v>1</v>
      </c>
      <c r="AE3897" s="90" t="b">
        <f>OR(MONTH(Taulukko1[[#This Row],[Alku PVM]] )&lt;=9,AND(MONTH(Taulukko1[[#This Row],[Alku PVM]] )=9))</f>
        <v>1</v>
      </c>
      <c r="AF3897" s="90" t="b">
        <f>OR(MONTH(Taulukko1[[#This Row],[Loppu PVM]])&lt;=9,AND(MONTH(Taulukko1[[#This Row],[Loppu PVM]] )=9))</f>
        <v>1</v>
      </c>
      <c r="AG3897" s="90" t="b">
        <f>OR(MONTH(Taulukko1[[#This Row],[Alku PVM]] )&lt;=6,AND(MONTH(Taulukko1[[#This Row],[Alku PVM]] )=6))</f>
        <v>1</v>
      </c>
      <c r="AH3897" s="90" t="b">
        <f>OR(MONTH(Taulukko1[[#This Row],[Loppu PVM]])&lt;=6,AND(MONTH(Taulukko1[[#This Row],[Loppu PVM]] )=6))</f>
        <v>1</v>
      </c>
    </row>
    <row r="3898" spans="1:34">
      <c r="A3898" s="82" t="s">
        <v>4470</v>
      </c>
      <c r="B3898" s="83">
        <v>42745</v>
      </c>
      <c r="C3898" s="82" t="s">
        <v>28</v>
      </c>
      <c r="D3898" s="84">
        <v>0</v>
      </c>
      <c r="E3898" s="85">
        <v>40</v>
      </c>
      <c r="F3898" s="83">
        <v>42790</v>
      </c>
      <c r="G3898" s="86">
        <v>30</v>
      </c>
      <c r="H3898" s="85">
        <v>566</v>
      </c>
      <c r="I3898" s="130">
        <f>INDEX('TOL2008'!B:B,MATCH(A3898,'TOL2008'!A:A,0))</f>
        <v>85320</v>
      </c>
      <c r="J3898" s="131" t="str">
        <f>INDEX(Pääluokka!$H$2:$H$100,MATCH(VALUE(LEFT(Taulukko1[[#This Row],[TOL2008]],2)),Pääluokka!$G$2:$G$100,0))</f>
        <v>Koulutus</v>
      </c>
      <c r="K3898" s="131" t="str">
        <f>INDEX(Pääluokka!$I$2:$I$100,MATCH(VALUE(LEFT(Taulukko1[[#This Row],[TOL2008]],2)),Pääluokka!$G$2:$G$100,0))</f>
        <v>Muut toimialat (O-Q, T-X)</v>
      </c>
      <c r="L3898" s="87">
        <f t="shared" si="662"/>
        <v>45</v>
      </c>
      <c r="M3898" s="88">
        <f t="shared" si="663"/>
        <v>42745</v>
      </c>
      <c r="N3898" s="88">
        <f t="shared" si="664"/>
        <v>42790</v>
      </c>
      <c r="O3898" s="88">
        <f t="shared" si="693"/>
        <v>42736</v>
      </c>
      <c r="P3898" s="88">
        <f t="shared" si="694"/>
        <v>42767</v>
      </c>
      <c r="Q3898" s="89">
        <f t="shared" si="698"/>
        <v>2017</v>
      </c>
      <c r="R3898" s="89">
        <f t="shared" si="698"/>
        <v>2017</v>
      </c>
      <c r="S3898" s="88" t="str">
        <f>YEAR(Taulukko1[[#This Row],[Alku KK]])&amp;"Q"&amp;ROUNDDOWN((MONTH(Taulukko1[[#This Row],[Alku KK]])-1)/3+1,0)</f>
        <v>2017Q1</v>
      </c>
      <c r="T3898" s="88" t="str">
        <f>YEAR(Taulukko1[[#This Row],[Loppu KK]])&amp;"Q"&amp;ROUNDDOWN((MONTH(Taulukko1[[#This Row],[Loppu KK]])-1)/3+1,0)</f>
        <v>2017Q1</v>
      </c>
      <c r="U3898" s="89">
        <f>IF(COUNT(Taulukko1[[#This Row],[Neuvottelujen alaiset ]])=1,Taulukko1[[#This Row],[Neuvottelujen alaiset ]],Taulukko1[[#This Row],[Vähennystarve]])</f>
        <v>566</v>
      </c>
      <c r="V3898" s="90">
        <f t="shared" si="695"/>
        <v>7.0671378091872794E-2</v>
      </c>
      <c r="W3898" s="90">
        <f t="shared" si="696"/>
        <v>5.3003533568904596E-2</v>
      </c>
      <c r="X3898" s="90">
        <f t="shared" si="697"/>
        <v>0.75</v>
      </c>
      <c r="Y3898" s="90" t="b">
        <f>AND(MONTH(Taulukko1[[#This Row],[Alku PVM]] )=6,DAY(Taulukko1[[#This Row],[Alku PVM]] )&gt;19)</f>
        <v>0</v>
      </c>
      <c r="Z3898" s="90" t="b">
        <f>AND(MONTH(Taulukko1[[#This Row],[Loppu PVM]] )=6,DAY(Taulukko1[[#This Row],[Loppu PVM]] )&gt;19)</f>
        <v>0</v>
      </c>
      <c r="AA3898" s="90" t="b">
        <f>OR(MONTH(Taulukko1[[#This Row],[Alku PVM]] )&lt;=5,AND(MONTH(Taulukko1[[#This Row],[Alku PVM]] )=6,DAY(Taulukko1[[#This Row],[Alku PVM]] )&lt;20))</f>
        <v>1</v>
      </c>
      <c r="AB3898" s="90" t="b">
        <f>OR(MONTH(Taulukko1[[#This Row],[Loppu PVM]])&lt;=5,AND(MONTH(Taulukko1[[#This Row],[Loppu PVM]] )=6,DAY(Taulukko1[[#This Row],[Loppu PVM]])&lt;20))</f>
        <v>1</v>
      </c>
      <c r="AC3898" s="90" t="b">
        <f>OR(MONTH(Taulukko1[[#This Row],[Alku PVM]] )&lt;=3,AND(MONTH(Taulukko1[[#This Row],[Alku PVM]] )=3))</f>
        <v>1</v>
      </c>
      <c r="AD3898" s="90" t="b">
        <f>OR(MONTH(Taulukko1[[#This Row],[Loppu PVM]] )&lt;=3,AND(MONTH(Taulukko1[[#This Row],[Loppu PVM]] )=3))</f>
        <v>1</v>
      </c>
      <c r="AE3898" s="90" t="b">
        <f>OR(MONTH(Taulukko1[[#This Row],[Alku PVM]] )&lt;=9,AND(MONTH(Taulukko1[[#This Row],[Alku PVM]] )=9))</f>
        <v>1</v>
      </c>
      <c r="AF3898" s="90" t="b">
        <f>OR(MONTH(Taulukko1[[#This Row],[Loppu PVM]])&lt;=9,AND(MONTH(Taulukko1[[#This Row],[Loppu PVM]] )=9))</f>
        <v>1</v>
      </c>
      <c r="AG3898" s="90" t="b">
        <f>OR(MONTH(Taulukko1[[#This Row],[Alku PVM]] )&lt;=6,AND(MONTH(Taulukko1[[#This Row],[Alku PVM]] )=6))</f>
        <v>1</v>
      </c>
      <c r="AH3898" s="90" t="b">
        <f>OR(MONTH(Taulukko1[[#This Row],[Loppu PVM]])&lt;=6,AND(MONTH(Taulukko1[[#This Row],[Loppu PVM]] )=6))</f>
        <v>1</v>
      </c>
    </row>
    <row r="3899" spans="1:34">
      <c r="A3899" s="82" t="s">
        <v>5566</v>
      </c>
      <c r="B3899" s="83">
        <v>42746</v>
      </c>
      <c r="C3899" s="82" t="s">
        <v>5567</v>
      </c>
      <c r="D3899" s="84"/>
      <c r="E3899" s="85">
        <v>20</v>
      </c>
      <c r="F3899" s="83"/>
      <c r="G3899" s="86"/>
      <c r="H3899" s="85">
        <v>95</v>
      </c>
      <c r="I3899" s="130">
        <f>INDEX('TOL2008'!B:B,MATCH(A3899,'TOL2008'!A:A,0))</f>
        <v>25920</v>
      </c>
      <c r="J3899" s="131" t="str">
        <f>INDEX(Pääluokka!$H$2:$H$100,MATCH(VALUE(LEFT(Taulukko1[[#This Row],[TOL2008]],2)),Pääluokka!$G$2:$G$100,0))</f>
        <v>Teollisuus</v>
      </c>
      <c r="K3899" s="131" t="str">
        <f>INDEX(Pääluokka!$I$2:$I$100,MATCH(VALUE(LEFT(Taulukko1[[#This Row],[TOL2008]],2)),Pääluokka!$G$2:$G$100,0))</f>
        <v>Teollisuus (C-E)</v>
      </c>
      <c r="L3899" s="87" t="str">
        <f t="shared" si="662"/>
        <v>NA</v>
      </c>
      <c r="M3899" s="88">
        <f t="shared" si="663"/>
        <v>42746</v>
      </c>
      <c r="N3899" s="88">
        <f t="shared" si="664"/>
        <v>42797</v>
      </c>
      <c r="O3899" s="88">
        <f t="shared" si="693"/>
        <v>42736</v>
      </c>
      <c r="P3899" s="88">
        <f t="shared" si="694"/>
        <v>42795</v>
      </c>
      <c r="Q3899" s="89">
        <f t="shared" si="698"/>
        <v>2017</v>
      </c>
      <c r="R3899" s="89">
        <f t="shared" si="698"/>
        <v>2017</v>
      </c>
      <c r="S3899" s="88" t="str">
        <f>YEAR(Taulukko1[[#This Row],[Alku KK]])&amp;"Q"&amp;ROUNDDOWN((MONTH(Taulukko1[[#This Row],[Alku KK]])-1)/3+1,0)</f>
        <v>2017Q1</v>
      </c>
      <c r="T3899" s="88" t="str">
        <f>YEAR(Taulukko1[[#This Row],[Loppu KK]])&amp;"Q"&amp;ROUNDDOWN((MONTH(Taulukko1[[#This Row],[Loppu KK]])-1)/3+1,0)</f>
        <v>2017Q1</v>
      </c>
      <c r="U3899" s="89">
        <f>IF(COUNT(Taulukko1[[#This Row],[Neuvottelujen alaiset ]])=1,Taulukko1[[#This Row],[Neuvottelujen alaiset ]],Taulukko1[[#This Row],[Vähennystarve]])</f>
        <v>95</v>
      </c>
      <c r="V3899" s="90">
        <f t="shared" si="695"/>
        <v>0.21052631578947367</v>
      </c>
      <c r="W3899" s="90" t="str">
        <f t="shared" si="696"/>
        <v>NA</v>
      </c>
      <c r="X3899" s="90" t="str">
        <f t="shared" si="697"/>
        <v>NA</v>
      </c>
      <c r="Y3899" s="90" t="b">
        <f>AND(MONTH(Taulukko1[[#This Row],[Alku PVM]] )=6,DAY(Taulukko1[[#This Row],[Alku PVM]] )&gt;19)</f>
        <v>0</v>
      </c>
      <c r="Z3899" s="90" t="b">
        <f>AND(MONTH(Taulukko1[[#This Row],[Loppu PVM]] )=6,DAY(Taulukko1[[#This Row],[Loppu PVM]] )&gt;19)</f>
        <v>0</v>
      </c>
      <c r="AA3899" s="90" t="b">
        <f>OR(MONTH(Taulukko1[[#This Row],[Alku PVM]] )&lt;=5,AND(MONTH(Taulukko1[[#This Row],[Alku PVM]] )=6,DAY(Taulukko1[[#This Row],[Alku PVM]] )&lt;20))</f>
        <v>1</v>
      </c>
      <c r="AB3899" s="90" t="b">
        <f>OR(MONTH(Taulukko1[[#This Row],[Loppu PVM]])&lt;=5,AND(MONTH(Taulukko1[[#This Row],[Loppu PVM]] )=6,DAY(Taulukko1[[#This Row],[Loppu PVM]])&lt;20))</f>
        <v>1</v>
      </c>
      <c r="AC3899" s="90" t="b">
        <f>OR(MONTH(Taulukko1[[#This Row],[Alku PVM]] )&lt;=3,AND(MONTH(Taulukko1[[#This Row],[Alku PVM]] )=3))</f>
        <v>1</v>
      </c>
      <c r="AD3899" s="90" t="b">
        <f>OR(MONTH(Taulukko1[[#This Row],[Loppu PVM]] )&lt;=3,AND(MONTH(Taulukko1[[#This Row],[Loppu PVM]] )=3))</f>
        <v>1</v>
      </c>
      <c r="AE3899" s="90" t="b">
        <f>OR(MONTH(Taulukko1[[#This Row],[Alku PVM]] )&lt;=9,AND(MONTH(Taulukko1[[#This Row],[Alku PVM]] )=9))</f>
        <v>1</v>
      </c>
      <c r="AF3899" s="90" t="b">
        <f>OR(MONTH(Taulukko1[[#This Row],[Loppu PVM]])&lt;=9,AND(MONTH(Taulukko1[[#This Row],[Loppu PVM]] )=9))</f>
        <v>1</v>
      </c>
      <c r="AG3899" s="90" t="b">
        <f>OR(MONTH(Taulukko1[[#This Row],[Alku PVM]] )&lt;=6,AND(MONTH(Taulukko1[[#This Row],[Alku PVM]] )=6))</f>
        <v>1</v>
      </c>
      <c r="AH3899" s="90" t="b">
        <f>OR(MONTH(Taulukko1[[#This Row],[Loppu PVM]])&lt;=6,AND(MONTH(Taulukko1[[#This Row],[Loppu PVM]] )=6))</f>
        <v>1</v>
      </c>
    </row>
    <row r="3900" spans="1:34">
      <c r="A3900" s="82" t="s">
        <v>484</v>
      </c>
      <c r="B3900" s="83">
        <v>42746</v>
      </c>
      <c r="C3900" s="82" t="s">
        <v>5568</v>
      </c>
      <c r="D3900" s="84">
        <v>15</v>
      </c>
      <c r="E3900" s="85">
        <v>35</v>
      </c>
      <c r="F3900" s="83">
        <v>42796</v>
      </c>
      <c r="G3900" s="86">
        <v>12</v>
      </c>
      <c r="H3900" s="85">
        <v>430</v>
      </c>
      <c r="I3900" s="130">
        <f>INDEX('TOL2008'!B:B,MATCH(A3900,'TOL2008'!A:A,0))</f>
        <v>10130</v>
      </c>
      <c r="J3900" s="131" t="str">
        <f>INDEX(Pääluokka!$H$2:$H$100,MATCH(VALUE(LEFT(Taulukko1[[#This Row],[TOL2008]],2)),Pääluokka!$G$2:$G$100,0))</f>
        <v>Teollisuus</v>
      </c>
      <c r="K3900" s="131" t="str">
        <f>INDEX(Pääluokka!$I$2:$I$100,MATCH(VALUE(LEFT(Taulukko1[[#This Row],[TOL2008]],2)),Pääluokka!$G$2:$G$100,0))</f>
        <v>Teollisuus (C-E)</v>
      </c>
      <c r="L3900" s="87">
        <f t="shared" si="662"/>
        <v>50</v>
      </c>
      <c r="M3900" s="88">
        <f t="shared" si="663"/>
        <v>42746</v>
      </c>
      <c r="N3900" s="88">
        <f t="shared" si="664"/>
        <v>42796</v>
      </c>
      <c r="O3900" s="88">
        <f t="shared" si="693"/>
        <v>42736</v>
      </c>
      <c r="P3900" s="88">
        <f t="shared" si="694"/>
        <v>42795</v>
      </c>
      <c r="Q3900" s="89">
        <f t="shared" si="698"/>
        <v>2017</v>
      </c>
      <c r="R3900" s="89">
        <f t="shared" si="698"/>
        <v>2017</v>
      </c>
      <c r="S3900" s="88" t="str">
        <f>YEAR(Taulukko1[[#This Row],[Alku KK]])&amp;"Q"&amp;ROUNDDOWN((MONTH(Taulukko1[[#This Row],[Alku KK]])-1)/3+1,0)</f>
        <v>2017Q1</v>
      </c>
      <c r="T3900" s="88" t="str">
        <f>YEAR(Taulukko1[[#This Row],[Loppu KK]])&amp;"Q"&amp;ROUNDDOWN((MONTH(Taulukko1[[#This Row],[Loppu KK]])-1)/3+1,0)</f>
        <v>2017Q1</v>
      </c>
      <c r="U3900" s="89">
        <f>IF(COUNT(Taulukko1[[#This Row],[Neuvottelujen alaiset ]])=1,Taulukko1[[#This Row],[Neuvottelujen alaiset ]],Taulukko1[[#This Row],[Vähennystarve]])</f>
        <v>430</v>
      </c>
      <c r="V3900" s="90">
        <f t="shared" si="695"/>
        <v>8.1395348837209308E-2</v>
      </c>
      <c r="W3900" s="90">
        <f t="shared" si="696"/>
        <v>2.7906976744186046E-2</v>
      </c>
      <c r="X3900" s="90">
        <f t="shared" si="697"/>
        <v>0.34285714285714286</v>
      </c>
      <c r="Y3900" s="90" t="b">
        <f>AND(MONTH(Taulukko1[[#This Row],[Alku PVM]] )=6,DAY(Taulukko1[[#This Row],[Alku PVM]] )&gt;19)</f>
        <v>0</v>
      </c>
      <c r="Z3900" s="90" t="b">
        <f>AND(MONTH(Taulukko1[[#This Row],[Loppu PVM]] )=6,DAY(Taulukko1[[#This Row],[Loppu PVM]] )&gt;19)</f>
        <v>0</v>
      </c>
      <c r="AA3900" s="90" t="b">
        <f>OR(MONTH(Taulukko1[[#This Row],[Alku PVM]] )&lt;=5,AND(MONTH(Taulukko1[[#This Row],[Alku PVM]] )=6,DAY(Taulukko1[[#This Row],[Alku PVM]] )&lt;20))</f>
        <v>1</v>
      </c>
      <c r="AB3900" s="90" t="b">
        <f>OR(MONTH(Taulukko1[[#This Row],[Loppu PVM]])&lt;=5,AND(MONTH(Taulukko1[[#This Row],[Loppu PVM]] )=6,DAY(Taulukko1[[#This Row],[Loppu PVM]])&lt;20))</f>
        <v>1</v>
      </c>
      <c r="AC3900" s="90" t="b">
        <f>OR(MONTH(Taulukko1[[#This Row],[Alku PVM]] )&lt;=3,AND(MONTH(Taulukko1[[#This Row],[Alku PVM]] )=3))</f>
        <v>1</v>
      </c>
      <c r="AD3900" s="90" t="b">
        <f>OR(MONTH(Taulukko1[[#This Row],[Loppu PVM]] )&lt;=3,AND(MONTH(Taulukko1[[#This Row],[Loppu PVM]] )=3))</f>
        <v>1</v>
      </c>
      <c r="AE3900" s="90" t="b">
        <f>OR(MONTH(Taulukko1[[#This Row],[Alku PVM]] )&lt;=9,AND(MONTH(Taulukko1[[#This Row],[Alku PVM]] )=9))</f>
        <v>1</v>
      </c>
      <c r="AF3900" s="90" t="b">
        <f>OR(MONTH(Taulukko1[[#This Row],[Loppu PVM]])&lt;=9,AND(MONTH(Taulukko1[[#This Row],[Loppu PVM]] )=9))</f>
        <v>1</v>
      </c>
      <c r="AG3900" s="90" t="b">
        <f>OR(MONTH(Taulukko1[[#This Row],[Alku PVM]] )&lt;=6,AND(MONTH(Taulukko1[[#This Row],[Alku PVM]] )=6))</f>
        <v>1</v>
      </c>
      <c r="AH3900" s="90" t="b">
        <f>OR(MONTH(Taulukko1[[#This Row],[Loppu PVM]])&lt;=6,AND(MONTH(Taulukko1[[#This Row],[Loppu PVM]] )=6))</f>
        <v>1</v>
      </c>
    </row>
    <row r="3901" spans="1:34">
      <c r="A3901" s="82" t="s">
        <v>138</v>
      </c>
      <c r="B3901" s="83">
        <v>42746</v>
      </c>
      <c r="C3901" s="82" t="s">
        <v>5569</v>
      </c>
      <c r="D3901" s="84"/>
      <c r="E3901" s="85"/>
      <c r="F3901" s="83">
        <v>42830</v>
      </c>
      <c r="G3901" s="86">
        <v>6</v>
      </c>
      <c r="H3901" s="85">
        <v>49</v>
      </c>
      <c r="I3901" s="130">
        <f>INDEX('TOL2008'!B:B,MATCH(A3901,'TOL2008'!A:A,0))</f>
        <v>93190</v>
      </c>
      <c r="J3901" s="131" t="str">
        <f>INDEX(Pääluokka!$H$2:$H$100,MATCH(VALUE(LEFT(Taulukko1[[#This Row],[TOL2008]],2)),Pääluokka!$G$2:$G$100,0))</f>
        <v>Taiteet, viihde ja virkistys</v>
      </c>
      <c r="K3901" s="131" t="str">
        <f>INDEX(Pääluokka!$I$2:$I$100,MATCH(VALUE(LEFT(Taulukko1[[#This Row],[TOL2008]],2)),Pääluokka!$G$2:$G$100,0))</f>
        <v>Palvelualat (G-N, R, S)</v>
      </c>
      <c r="L3901" s="87">
        <f t="shared" si="662"/>
        <v>84</v>
      </c>
      <c r="M3901" s="88">
        <f t="shared" si="663"/>
        <v>42746</v>
      </c>
      <c r="N3901" s="88">
        <f t="shared" si="664"/>
        <v>42830</v>
      </c>
      <c r="O3901" s="88">
        <f t="shared" si="693"/>
        <v>42736</v>
      </c>
      <c r="P3901" s="88">
        <f t="shared" si="694"/>
        <v>42826</v>
      </c>
      <c r="Q3901" s="89">
        <f t="shared" si="698"/>
        <v>2017</v>
      </c>
      <c r="R3901" s="89">
        <f t="shared" si="698"/>
        <v>2017</v>
      </c>
      <c r="S3901" s="88" t="str">
        <f>YEAR(Taulukko1[[#This Row],[Alku KK]])&amp;"Q"&amp;ROUNDDOWN((MONTH(Taulukko1[[#This Row],[Alku KK]])-1)/3+1,0)</f>
        <v>2017Q1</v>
      </c>
      <c r="T3901" s="88" t="str">
        <f>YEAR(Taulukko1[[#This Row],[Loppu KK]])&amp;"Q"&amp;ROUNDDOWN((MONTH(Taulukko1[[#This Row],[Loppu KK]])-1)/3+1,0)</f>
        <v>2017Q2</v>
      </c>
      <c r="U3901" s="89">
        <f>IF(COUNT(Taulukko1[[#This Row],[Neuvottelujen alaiset ]])=1,Taulukko1[[#This Row],[Neuvottelujen alaiset ]],Taulukko1[[#This Row],[Vähennystarve]])</f>
        <v>49</v>
      </c>
      <c r="V3901" s="90" t="str">
        <f t="shared" si="695"/>
        <v>NA</v>
      </c>
      <c r="W3901" s="90">
        <f t="shared" si="696"/>
        <v>0.12244897959183673</v>
      </c>
      <c r="X3901" s="90" t="str">
        <f t="shared" si="697"/>
        <v>NA</v>
      </c>
      <c r="Y3901" s="90" t="b">
        <f>AND(MONTH(Taulukko1[[#This Row],[Alku PVM]] )=6,DAY(Taulukko1[[#This Row],[Alku PVM]] )&gt;19)</f>
        <v>0</v>
      </c>
      <c r="Z3901" s="90" t="b">
        <f>AND(MONTH(Taulukko1[[#This Row],[Loppu PVM]] )=6,DAY(Taulukko1[[#This Row],[Loppu PVM]] )&gt;19)</f>
        <v>0</v>
      </c>
      <c r="AA3901" s="90" t="b">
        <f>OR(MONTH(Taulukko1[[#This Row],[Alku PVM]] )&lt;=5,AND(MONTH(Taulukko1[[#This Row],[Alku PVM]] )=6,DAY(Taulukko1[[#This Row],[Alku PVM]] )&lt;20))</f>
        <v>1</v>
      </c>
      <c r="AB3901" s="90" t="b">
        <f>OR(MONTH(Taulukko1[[#This Row],[Loppu PVM]])&lt;=5,AND(MONTH(Taulukko1[[#This Row],[Loppu PVM]] )=6,DAY(Taulukko1[[#This Row],[Loppu PVM]])&lt;20))</f>
        <v>1</v>
      </c>
      <c r="AC3901" s="90" t="b">
        <f>OR(MONTH(Taulukko1[[#This Row],[Alku PVM]] )&lt;=3,AND(MONTH(Taulukko1[[#This Row],[Alku PVM]] )=3))</f>
        <v>1</v>
      </c>
      <c r="AD3901" s="90" t="b">
        <f>OR(MONTH(Taulukko1[[#This Row],[Loppu PVM]] )&lt;=3,AND(MONTH(Taulukko1[[#This Row],[Loppu PVM]] )=3))</f>
        <v>0</v>
      </c>
      <c r="AE3901" s="90" t="b">
        <f>OR(MONTH(Taulukko1[[#This Row],[Alku PVM]] )&lt;=9,AND(MONTH(Taulukko1[[#This Row],[Alku PVM]] )=9))</f>
        <v>1</v>
      </c>
      <c r="AF3901" s="90" t="b">
        <f>OR(MONTH(Taulukko1[[#This Row],[Loppu PVM]])&lt;=9,AND(MONTH(Taulukko1[[#This Row],[Loppu PVM]] )=9))</f>
        <v>1</v>
      </c>
      <c r="AG3901" s="90" t="b">
        <f>OR(MONTH(Taulukko1[[#This Row],[Alku PVM]] )&lt;=6,AND(MONTH(Taulukko1[[#This Row],[Alku PVM]] )=6))</f>
        <v>1</v>
      </c>
      <c r="AH3901" s="90" t="b">
        <f>OR(MONTH(Taulukko1[[#This Row],[Loppu PVM]])&lt;=6,AND(MONTH(Taulukko1[[#This Row],[Loppu PVM]] )=6))</f>
        <v>1</v>
      </c>
    </row>
    <row r="3902" spans="1:34">
      <c r="A3902" s="82" t="s">
        <v>296</v>
      </c>
      <c r="B3902" s="83">
        <v>42751</v>
      </c>
      <c r="C3902" s="82" t="s">
        <v>5592</v>
      </c>
      <c r="D3902" s="84"/>
      <c r="E3902" s="85">
        <v>9</v>
      </c>
      <c r="F3902" s="83">
        <v>42773</v>
      </c>
      <c r="G3902" s="86">
        <v>0</v>
      </c>
      <c r="H3902" s="85">
        <v>55</v>
      </c>
      <c r="I3902" s="130">
        <f>INDEX('TOL2008'!B:B,MATCH(A3902,'TOL2008'!A:A,0))</f>
        <v>58142</v>
      </c>
      <c r="J3902" s="131" t="str">
        <f>INDEX(Pääluokka!$H$2:$H$100,MATCH(VALUE(LEFT(Taulukko1[[#This Row],[TOL2008]],2)),Pääluokka!$G$2:$G$100,0))</f>
        <v>Informaatio ja viestintä</v>
      </c>
      <c r="K3902" s="131" t="str">
        <f>INDEX(Pääluokka!$I$2:$I$100,MATCH(VALUE(LEFT(Taulukko1[[#This Row],[TOL2008]],2)),Pääluokka!$G$2:$G$100,0))</f>
        <v>Palvelualat (G-N, R, S)</v>
      </c>
      <c r="L3902" s="87">
        <f t="shared" si="662"/>
        <v>22</v>
      </c>
      <c r="M3902" s="88">
        <f t="shared" si="663"/>
        <v>42751</v>
      </c>
      <c r="N3902" s="88">
        <f t="shared" si="664"/>
        <v>42773</v>
      </c>
      <c r="O3902" s="88">
        <f t="shared" ref="O3902:P3908" si="699">IFERROR(DATE(YEAR(M3902),MONTH(M3902),1),"NA")</f>
        <v>42736</v>
      </c>
      <c r="P3902" s="88">
        <f t="shared" si="699"/>
        <v>42767</v>
      </c>
      <c r="Q3902" s="89">
        <f t="shared" si="698"/>
        <v>2017</v>
      </c>
      <c r="R3902" s="89">
        <f t="shared" si="698"/>
        <v>2017</v>
      </c>
      <c r="S3902" s="88" t="str">
        <f>YEAR(Taulukko1[[#This Row],[Alku KK]])&amp;"Q"&amp;ROUNDDOWN((MONTH(Taulukko1[[#This Row],[Alku KK]])-1)/3+1,0)</f>
        <v>2017Q1</v>
      </c>
      <c r="T3902" s="88" t="str">
        <f>YEAR(Taulukko1[[#This Row],[Loppu KK]])&amp;"Q"&amp;ROUNDDOWN((MONTH(Taulukko1[[#This Row],[Loppu KK]])-1)/3+1,0)</f>
        <v>2017Q1</v>
      </c>
      <c r="U3902" s="89">
        <f>IF(COUNT(Taulukko1[[#This Row],[Neuvottelujen alaiset ]])=1,Taulukko1[[#This Row],[Neuvottelujen alaiset ]],Taulukko1[[#This Row],[Vähennystarve]])</f>
        <v>55</v>
      </c>
      <c r="V3902" s="90">
        <f t="shared" ref="V3902:V3908" si="700">IF(AND(ISNUMBER(E3902),ISNUMBER(H3902)),E3902/H3902,"NA")</f>
        <v>0.16363636363636364</v>
      </c>
      <c r="W3902" s="90">
        <f t="shared" ref="W3902:W3908" si="701">IF(AND(ISNUMBER(G3902),ISNUMBER(H3902)),G3902/H3902,"NA")</f>
        <v>0</v>
      </c>
      <c r="X3902" s="90">
        <f t="shared" ref="X3902:X3908" si="702">IF(AND(ISNUMBER(G3902),ISNUMBER(E3902)),G3902/E3902,"NA")</f>
        <v>0</v>
      </c>
      <c r="Y3902" s="90" t="b">
        <f>AND(MONTH(Taulukko1[[#This Row],[Alku PVM]] )=6,DAY(Taulukko1[[#This Row],[Alku PVM]] )&gt;19)</f>
        <v>0</v>
      </c>
      <c r="Z3902" s="90" t="b">
        <f>AND(MONTH(Taulukko1[[#This Row],[Loppu PVM]] )=6,DAY(Taulukko1[[#This Row],[Loppu PVM]] )&gt;19)</f>
        <v>0</v>
      </c>
      <c r="AA3902" s="90" t="b">
        <f>OR(MONTH(Taulukko1[[#This Row],[Alku PVM]] )&lt;=5,AND(MONTH(Taulukko1[[#This Row],[Alku PVM]] )=6,DAY(Taulukko1[[#This Row],[Alku PVM]] )&lt;20))</f>
        <v>1</v>
      </c>
      <c r="AB3902" s="90" t="b">
        <f>OR(MONTH(Taulukko1[[#This Row],[Loppu PVM]])&lt;=5,AND(MONTH(Taulukko1[[#This Row],[Loppu PVM]] )=6,DAY(Taulukko1[[#This Row],[Loppu PVM]])&lt;20))</f>
        <v>1</v>
      </c>
      <c r="AC3902" s="90" t="b">
        <f>OR(MONTH(Taulukko1[[#This Row],[Alku PVM]] )&lt;=3,AND(MONTH(Taulukko1[[#This Row],[Alku PVM]] )=3))</f>
        <v>1</v>
      </c>
      <c r="AD3902" s="90" t="b">
        <f>OR(MONTH(Taulukko1[[#This Row],[Loppu PVM]] )&lt;=3,AND(MONTH(Taulukko1[[#This Row],[Loppu PVM]] )=3))</f>
        <v>1</v>
      </c>
      <c r="AE3902" s="90" t="b">
        <f>OR(MONTH(Taulukko1[[#This Row],[Alku PVM]] )&lt;=9,AND(MONTH(Taulukko1[[#This Row],[Alku PVM]] )=9))</f>
        <v>1</v>
      </c>
      <c r="AF3902" s="90" t="b">
        <f>OR(MONTH(Taulukko1[[#This Row],[Loppu PVM]])&lt;=9,AND(MONTH(Taulukko1[[#This Row],[Loppu PVM]] )=9))</f>
        <v>1</v>
      </c>
      <c r="AG3902" s="90" t="b">
        <f>OR(MONTH(Taulukko1[[#This Row],[Alku PVM]] )&lt;=6,AND(MONTH(Taulukko1[[#This Row],[Alku PVM]] )=6))</f>
        <v>1</v>
      </c>
      <c r="AH3902" s="90" t="b">
        <f>OR(MONTH(Taulukko1[[#This Row],[Loppu PVM]])&lt;=6,AND(MONTH(Taulukko1[[#This Row],[Loppu PVM]] )=6))</f>
        <v>1</v>
      </c>
    </row>
    <row r="3903" spans="1:34">
      <c r="A3903" s="82" t="s">
        <v>90</v>
      </c>
      <c r="B3903" s="83">
        <v>42752</v>
      </c>
      <c r="C3903" s="82" t="s">
        <v>5572</v>
      </c>
      <c r="D3903" s="84" t="s">
        <v>25</v>
      </c>
      <c r="E3903" s="85">
        <v>250</v>
      </c>
      <c r="F3903" s="83">
        <v>42818</v>
      </c>
      <c r="G3903" s="86">
        <v>178</v>
      </c>
      <c r="H3903" s="85">
        <v>250</v>
      </c>
      <c r="I3903" s="130">
        <f>INDEX('TOL2008'!B:B,MATCH(A3903,'TOL2008'!A:A,0))</f>
        <v>62030</v>
      </c>
      <c r="J3903" s="131" t="str">
        <f>INDEX(Pääluokka!$H$2:$H$100,MATCH(VALUE(LEFT(Taulukko1[[#This Row],[TOL2008]],2)),Pääluokka!$G$2:$G$100,0))</f>
        <v>Informaatio ja viestintä</v>
      </c>
      <c r="K3903" s="131" t="str">
        <f>INDEX(Pääluokka!$I$2:$I$100,MATCH(VALUE(LEFT(Taulukko1[[#This Row],[TOL2008]],2)),Pääluokka!$G$2:$G$100,0))</f>
        <v>Palvelualat (G-N, R, S)</v>
      </c>
      <c r="L3903" s="87">
        <f t="shared" si="662"/>
        <v>66</v>
      </c>
      <c r="M3903" s="88">
        <f t="shared" si="663"/>
        <v>42752</v>
      </c>
      <c r="N3903" s="88">
        <f t="shared" si="664"/>
        <v>42818</v>
      </c>
      <c r="O3903" s="88">
        <f t="shared" si="699"/>
        <v>42736</v>
      </c>
      <c r="P3903" s="88">
        <f t="shared" si="699"/>
        <v>42795</v>
      </c>
      <c r="Q3903" s="89">
        <f t="shared" si="698"/>
        <v>2017</v>
      </c>
      <c r="R3903" s="89">
        <f t="shared" si="698"/>
        <v>2017</v>
      </c>
      <c r="S3903" s="88" t="str">
        <f>YEAR(Taulukko1[[#This Row],[Alku KK]])&amp;"Q"&amp;ROUNDDOWN((MONTH(Taulukko1[[#This Row],[Alku KK]])-1)/3+1,0)</f>
        <v>2017Q1</v>
      </c>
      <c r="T3903" s="88" t="str">
        <f>YEAR(Taulukko1[[#This Row],[Loppu KK]])&amp;"Q"&amp;ROUNDDOWN((MONTH(Taulukko1[[#This Row],[Loppu KK]])-1)/3+1,0)</f>
        <v>2017Q1</v>
      </c>
      <c r="U3903" s="89">
        <f>IF(COUNT(Taulukko1[[#This Row],[Neuvottelujen alaiset ]])=1,Taulukko1[[#This Row],[Neuvottelujen alaiset ]],Taulukko1[[#This Row],[Vähennystarve]])</f>
        <v>250</v>
      </c>
      <c r="V3903" s="90">
        <f t="shared" si="700"/>
        <v>1</v>
      </c>
      <c r="W3903" s="90">
        <f t="shared" si="701"/>
        <v>0.71199999999999997</v>
      </c>
      <c r="X3903" s="90">
        <f t="shared" si="702"/>
        <v>0.71199999999999997</v>
      </c>
      <c r="Y3903" s="90" t="b">
        <f>AND(MONTH(Taulukko1[[#This Row],[Alku PVM]] )=6,DAY(Taulukko1[[#This Row],[Alku PVM]] )&gt;19)</f>
        <v>0</v>
      </c>
      <c r="Z3903" s="90" t="b">
        <f>AND(MONTH(Taulukko1[[#This Row],[Loppu PVM]] )=6,DAY(Taulukko1[[#This Row],[Loppu PVM]] )&gt;19)</f>
        <v>0</v>
      </c>
      <c r="AA3903" s="90" t="b">
        <f>OR(MONTH(Taulukko1[[#This Row],[Alku PVM]] )&lt;=5,AND(MONTH(Taulukko1[[#This Row],[Alku PVM]] )=6,DAY(Taulukko1[[#This Row],[Alku PVM]] )&lt;20))</f>
        <v>1</v>
      </c>
      <c r="AB3903" s="90" t="b">
        <f>OR(MONTH(Taulukko1[[#This Row],[Loppu PVM]])&lt;=5,AND(MONTH(Taulukko1[[#This Row],[Loppu PVM]] )=6,DAY(Taulukko1[[#This Row],[Loppu PVM]])&lt;20))</f>
        <v>1</v>
      </c>
      <c r="AC3903" s="90" t="b">
        <f>OR(MONTH(Taulukko1[[#This Row],[Alku PVM]] )&lt;=3,AND(MONTH(Taulukko1[[#This Row],[Alku PVM]] )=3))</f>
        <v>1</v>
      </c>
      <c r="AD3903" s="90" t="b">
        <f>OR(MONTH(Taulukko1[[#This Row],[Loppu PVM]] )&lt;=3,AND(MONTH(Taulukko1[[#This Row],[Loppu PVM]] )=3))</f>
        <v>1</v>
      </c>
      <c r="AE3903" s="90" t="b">
        <f>OR(MONTH(Taulukko1[[#This Row],[Alku PVM]] )&lt;=9,AND(MONTH(Taulukko1[[#This Row],[Alku PVM]] )=9))</f>
        <v>1</v>
      </c>
      <c r="AF3903" s="90" t="b">
        <f>OR(MONTH(Taulukko1[[#This Row],[Loppu PVM]])&lt;=9,AND(MONTH(Taulukko1[[#This Row],[Loppu PVM]] )=9))</f>
        <v>1</v>
      </c>
      <c r="AG3903" s="90" t="b">
        <f>OR(MONTH(Taulukko1[[#This Row],[Alku PVM]] )&lt;=6,AND(MONTH(Taulukko1[[#This Row],[Alku PVM]] )=6))</f>
        <v>1</v>
      </c>
      <c r="AH3903" s="90" t="b">
        <f>OR(MONTH(Taulukko1[[#This Row],[Loppu PVM]])&lt;=6,AND(MONTH(Taulukko1[[#This Row],[Loppu PVM]] )=6))</f>
        <v>1</v>
      </c>
    </row>
    <row r="3904" spans="1:34">
      <c r="A3904" s="82" t="s">
        <v>4530</v>
      </c>
      <c r="B3904" s="83">
        <v>42752</v>
      </c>
      <c r="C3904" s="82" t="s">
        <v>152</v>
      </c>
      <c r="D3904" s="84"/>
      <c r="E3904" s="85">
        <v>42</v>
      </c>
      <c r="F3904" s="83">
        <v>42835</v>
      </c>
      <c r="G3904" s="86">
        <v>21</v>
      </c>
      <c r="H3904" s="85">
        <v>127</v>
      </c>
      <c r="I3904" s="130">
        <f>INDEX('TOL2008'!B:B,MATCH(A3904,'TOL2008'!A:A,0))</f>
        <v>72192</v>
      </c>
      <c r="J3904" s="131" t="str">
        <f>INDEX(Pääluokka!$H$2:$H$100,MATCH(VALUE(LEFT(Taulukko1[[#This Row],[TOL2008]],2)),Pääluokka!$G$2:$G$100,0))</f>
        <v>Ammatillinen, tieteellinen ja tekninen toiminta</v>
      </c>
      <c r="K3904" s="131" t="str">
        <f>INDEX(Pääluokka!$I$2:$I$100,MATCH(VALUE(LEFT(Taulukko1[[#This Row],[TOL2008]],2)),Pääluokka!$G$2:$G$100,0))</f>
        <v>Palvelualat (G-N, R, S)</v>
      </c>
      <c r="L3904" s="87">
        <f t="shared" si="662"/>
        <v>83</v>
      </c>
      <c r="M3904" s="88">
        <f t="shared" si="663"/>
        <v>42752</v>
      </c>
      <c r="N3904" s="88">
        <f t="shared" si="664"/>
        <v>42835</v>
      </c>
      <c r="O3904" s="88">
        <f t="shared" si="699"/>
        <v>42736</v>
      </c>
      <c r="P3904" s="88">
        <f t="shared" si="699"/>
        <v>42826</v>
      </c>
      <c r="Q3904" s="89">
        <f t="shared" si="698"/>
        <v>2017</v>
      </c>
      <c r="R3904" s="89">
        <f t="shared" si="698"/>
        <v>2017</v>
      </c>
      <c r="S3904" s="88" t="str">
        <f>YEAR(Taulukko1[[#This Row],[Alku KK]])&amp;"Q"&amp;ROUNDDOWN((MONTH(Taulukko1[[#This Row],[Alku KK]])-1)/3+1,0)</f>
        <v>2017Q1</v>
      </c>
      <c r="T3904" s="88" t="str">
        <f>YEAR(Taulukko1[[#This Row],[Loppu KK]])&amp;"Q"&amp;ROUNDDOWN((MONTH(Taulukko1[[#This Row],[Loppu KK]])-1)/3+1,0)</f>
        <v>2017Q2</v>
      </c>
      <c r="U3904" s="89">
        <f>IF(COUNT(Taulukko1[[#This Row],[Neuvottelujen alaiset ]])=1,Taulukko1[[#This Row],[Neuvottelujen alaiset ]],Taulukko1[[#This Row],[Vähennystarve]])</f>
        <v>127</v>
      </c>
      <c r="V3904" s="90">
        <f t="shared" si="700"/>
        <v>0.33070866141732286</v>
      </c>
      <c r="W3904" s="90">
        <f t="shared" si="701"/>
        <v>0.16535433070866143</v>
      </c>
      <c r="X3904" s="90">
        <f t="shared" si="702"/>
        <v>0.5</v>
      </c>
      <c r="Y3904" s="90" t="b">
        <f>AND(MONTH(Taulukko1[[#This Row],[Alku PVM]] )=6,DAY(Taulukko1[[#This Row],[Alku PVM]] )&gt;19)</f>
        <v>0</v>
      </c>
      <c r="Z3904" s="90" t="b">
        <f>AND(MONTH(Taulukko1[[#This Row],[Loppu PVM]] )=6,DAY(Taulukko1[[#This Row],[Loppu PVM]] )&gt;19)</f>
        <v>0</v>
      </c>
      <c r="AA3904" s="90" t="b">
        <f>OR(MONTH(Taulukko1[[#This Row],[Alku PVM]] )&lt;=5,AND(MONTH(Taulukko1[[#This Row],[Alku PVM]] )=6,DAY(Taulukko1[[#This Row],[Alku PVM]] )&lt;20))</f>
        <v>1</v>
      </c>
      <c r="AB3904" s="90" t="b">
        <f>OR(MONTH(Taulukko1[[#This Row],[Loppu PVM]])&lt;=5,AND(MONTH(Taulukko1[[#This Row],[Loppu PVM]] )=6,DAY(Taulukko1[[#This Row],[Loppu PVM]])&lt;20))</f>
        <v>1</v>
      </c>
      <c r="AC3904" s="90" t="b">
        <f>OR(MONTH(Taulukko1[[#This Row],[Alku PVM]] )&lt;=3,AND(MONTH(Taulukko1[[#This Row],[Alku PVM]] )=3))</f>
        <v>1</v>
      </c>
      <c r="AD3904" s="90" t="b">
        <f>OR(MONTH(Taulukko1[[#This Row],[Loppu PVM]] )&lt;=3,AND(MONTH(Taulukko1[[#This Row],[Loppu PVM]] )=3))</f>
        <v>0</v>
      </c>
      <c r="AE3904" s="90" t="b">
        <f>OR(MONTH(Taulukko1[[#This Row],[Alku PVM]] )&lt;=9,AND(MONTH(Taulukko1[[#This Row],[Alku PVM]] )=9))</f>
        <v>1</v>
      </c>
      <c r="AF3904" s="90" t="b">
        <f>OR(MONTH(Taulukko1[[#This Row],[Loppu PVM]])&lt;=9,AND(MONTH(Taulukko1[[#This Row],[Loppu PVM]] )=9))</f>
        <v>1</v>
      </c>
      <c r="AG3904" s="90" t="b">
        <f>OR(MONTH(Taulukko1[[#This Row],[Alku PVM]] )&lt;=6,AND(MONTH(Taulukko1[[#This Row],[Alku PVM]] )=6))</f>
        <v>1</v>
      </c>
      <c r="AH3904" s="90" t="b">
        <f>OR(MONTH(Taulukko1[[#This Row],[Loppu PVM]])&lt;=6,AND(MONTH(Taulukko1[[#This Row],[Loppu PVM]] )=6))</f>
        <v>1</v>
      </c>
    </row>
    <row r="3905" spans="1:34">
      <c r="A3905" s="82" t="s">
        <v>1276</v>
      </c>
      <c r="B3905" s="83">
        <v>42752</v>
      </c>
      <c r="C3905" s="82" t="s">
        <v>5573</v>
      </c>
      <c r="D3905" s="84"/>
      <c r="E3905" s="85">
        <v>28</v>
      </c>
      <c r="F3905" s="83"/>
      <c r="G3905" s="86"/>
      <c r="H3905" s="85">
        <v>94</v>
      </c>
      <c r="I3905" s="130">
        <f>INDEX('TOL2008'!B:B,MATCH(A3905,'TOL2008'!A:A,0))</f>
        <v>64190</v>
      </c>
      <c r="J3905" s="131" t="str">
        <f>INDEX(Pääluokka!$H$2:$H$100,MATCH(VALUE(LEFT(Taulukko1[[#This Row],[TOL2008]],2)),Pääluokka!$G$2:$G$100,0))</f>
        <v>Rahoitus- ja vakuutustoiminta</v>
      </c>
      <c r="K3905" s="131" t="str">
        <f>INDEX(Pääluokka!$I$2:$I$100,MATCH(VALUE(LEFT(Taulukko1[[#This Row],[TOL2008]],2)),Pääluokka!$G$2:$G$100,0))</f>
        <v>Palvelualat (G-N, R, S)</v>
      </c>
      <c r="L3905" s="87" t="str">
        <f t="shared" si="662"/>
        <v>NA</v>
      </c>
      <c r="M3905" s="88">
        <f t="shared" si="663"/>
        <v>42752</v>
      </c>
      <c r="N3905" s="88">
        <f t="shared" si="664"/>
        <v>42803</v>
      </c>
      <c r="O3905" s="88">
        <f t="shared" si="699"/>
        <v>42736</v>
      </c>
      <c r="P3905" s="88">
        <f t="shared" si="699"/>
        <v>42795</v>
      </c>
      <c r="Q3905" s="89">
        <f t="shared" si="698"/>
        <v>2017</v>
      </c>
      <c r="R3905" s="89">
        <f t="shared" si="698"/>
        <v>2017</v>
      </c>
      <c r="S3905" s="88" t="str">
        <f>YEAR(Taulukko1[[#This Row],[Alku KK]])&amp;"Q"&amp;ROUNDDOWN((MONTH(Taulukko1[[#This Row],[Alku KK]])-1)/3+1,0)</f>
        <v>2017Q1</v>
      </c>
      <c r="T3905" s="88" t="str">
        <f>YEAR(Taulukko1[[#This Row],[Loppu KK]])&amp;"Q"&amp;ROUNDDOWN((MONTH(Taulukko1[[#This Row],[Loppu KK]])-1)/3+1,0)</f>
        <v>2017Q1</v>
      </c>
      <c r="U3905" s="89">
        <f>IF(COUNT(Taulukko1[[#This Row],[Neuvottelujen alaiset ]])=1,Taulukko1[[#This Row],[Neuvottelujen alaiset ]],Taulukko1[[#This Row],[Vähennystarve]])</f>
        <v>94</v>
      </c>
      <c r="V3905" s="90">
        <f t="shared" si="700"/>
        <v>0.2978723404255319</v>
      </c>
      <c r="W3905" s="90" t="str">
        <f t="shared" si="701"/>
        <v>NA</v>
      </c>
      <c r="X3905" s="90" t="str">
        <f t="shared" si="702"/>
        <v>NA</v>
      </c>
      <c r="Y3905" s="90" t="b">
        <f>AND(MONTH(Taulukko1[[#This Row],[Alku PVM]] )=6,DAY(Taulukko1[[#This Row],[Alku PVM]] )&gt;19)</f>
        <v>0</v>
      </c>
      <c r="Z3905" s="90" t="b">
        <f>AND(MONTH(Taulukko1[[#This Row],[Loppu PVM]] )=6,DAY(Taulukko1[[#This Row],[Loppu PVM]] )&gt;19)</f>
        <v>0</v>
      </c>
      <c r="AA3905" s="90" t="b">
        <f>OR(MONTH(Taulukko1[[#This Row],[Alku PVM]] )&lt;=5,AND(MONTH(Taulukko1[[#This Row],[Alku PVM]] )=6,DAY(Taulukko1[[#This Row],[Alku PVM]] )&lt;20))</f>
        <v>1</v>
      </c>
      <c r="AB3905" s="90" t="b">
        <f>OR(MONTH(Taulukko1[[#This Row],[Loppu PVM]])&lt;=5,AND(MONTH(Taulukko1[[#This Row],[Loppu PVM]] )=6,DAY(Taulukko1[[#This Row],[Loppu PVM]])&lt;20))</f>
        <v>1</v>
      </c>
      <c r="AC3905" s="90" t="b">
        <f>OR(MONTH(Taulukko1[[#This Row],[Alku PVM]] )&lt;=3,AND(MONTH(Taulukko1[[#This Row],[Alku PVM]] )=3))</f>
        <v>1</v>
      </c>
      <c r="AD3905" s="90" t="b">
        <f>OR(MONTH(Taulukko1[[#This Row],[Loppu PVM]] )&lt;=3,AND(MONTH(Taulukko1[[#This Row],[Loppu PVM]] )=3))</f>
        <v>1</v>
      </c>
      <c r="AE3905" s="90" t="b">
        <f>OR(MONTH(Taulukko1[[#This Row],[Alku PVM]] )&lt;=9,AND(MONTH(Taulukko1[[#This Row],[Alku PVM]] )=9))</f>
        <v>1</v>
      </c>
      <c r="AF3905" s="90" t="b">
        <f>OR(MONTH(Taulukko1[[#This Row],[Loppu PVM]])&lt;=9,AND(MONTH(Taulukko1[[#This Row],[Loppu PVM]] )=9))</f>
        <v>1</v>
      </c>
      <c r="AG3905" s="90" t="b">
        <f>OR(MONTH(Taulukko1[[#This Row],[Alku PVM]] )&lt;=6,AND(MONTH(Taulukko1[[#This Row],[Alku PVM]] )=6))</f>
        <v>1</v>
      </c>
      <c r="AH3905" s="90" t="b">
        <f>OR(MONTH(Taulukko1[[#This Row],[Loppu PVM]])&lt;=6,AND(MONTH(Taulukko1[[#This Row],[Loppu PVM]] )=6))</f>
        <v>1</v>
      </c>
    </row>
    <row r="3906" spans="1:34">
      <c r="A3906" s="82" t="s">
        <v>287</v>
      </c>
      <c r="B3906" s="83">
        <v>42753</v>
      </c>
      <c r="C3906" s="25" t="s">
        <v>5649</v>
      </c>
      <c r="D3906" s="84"/>
      <c r="E3906" s="85">
        <v>70</v>
      </c>
      <c r="F3906" s="83">
        <v>42858</v>
      </c>
      <c r="G3906" s="86">
        <v>35</v>
      </c>
      <c r="H3906" s="85">
        <v>900</v>
      </c>
      <c r="I3906" s="130">
        <f>INDEX('TOL2008'!B:B,MATCH(A3906,'TOL2008'!A:A,0))</f>
        <v>85420</v>
      </c>
      <c r="J3906" s="131" t="str">
        <f>INDEX(Pääluokka!$H$2:$H$100,MATCH(VALUE(LEFT(Taulukko1[[#This Row],[TOL2008]],2)),Pääluokka!$G$2:$G$100,0))</f>
        <v>Koulutus</v>
      </c>
      <c r="K3906" s="131" t="str">
        <f>INDEX(Pääluokka!$I$2:$I$100,MATCH(VALUE(LEFT(Taulukko1[[#This Row],[TOL2008]],2)),Pääluokka!$G$2:$G$100,0))</f>
        <v>Muut toimialat (O-Q, T-X)</v>
      </c>
      <c r="L3906" s="87">
        <f t="shared" si="662"/>
        <v>105</v>
      </c>
      <c r="M3906" s="88">
        <f t="shared" si="663"/>
        <v>42753</v>
      </c>
      <c r="N3906" s="88">
        <f t="shared" si="664"/>
        <v>42858</v>
      </c>
      <c r="O3906" s="88">
        <f t="shared" si="699"/>
        <v>42736</v>
      </c>
      <c r="P3906" s="88">
        <f t="shared" si="699"/>
        <v>42856</v>
      </c>
      <c r="Q3906" s="89">
        <f t="shared" si="698"/>
        <v>2017</v>
      </c>
      <c r="R3906" s="89">
        <f t="shared" si="698"/>
        <v>2017</v>
      </c>
      <c r="S3906" s="88" t="str">
        <f>YEAR(Taulukko1[[#This Row],[Alku KK]])&amp;"Q"&amp;ROUNDDOWN((MONTH(Taulukko1[[#This Row],[Alku KK]])-1)/3+1,0)</f>
        <v>2017Q1</v>
      </c>
      <c r="T3906" s="88" t="str">
        <f>YEAR(Taulukko1[[#This Row],[Loppu KK]])&amp;"Q"&amp;ROUNDDOWN((MONTH(Taulukko1[[#This Row],[Loppu KK]])-1)/3+1,0)</f>
        <v>2017Q2</v>
      </c>
      <c r="U3906" s="89">
        <f>IF(COUNT(Taulukko1[[#This Row],[Neuvottelujen alaiset ]])=1,Taulukko1[[#This Row],[Neuvottelujen alaiset ]],Taulukko1[[#This Row],[Vähennystarve]])</f>
        <v>900</v>
      </c>
      <c r="V3906" s="90">
        <f t="shared" si="700"/>
        <v>7.7777777777777779E-2</v>
      </c>
      <c r="W3906" s="90">
        <f t="shared" si="701"/>
        <v>3.888888888888889E-2</v>
      </c>
      <c r="X3906" s="90">
        <f t="shared" si="702"/>
        <v>0.5</v>
      </c>
      <c r="Y3906" s="90" t="b">
        <f>AND(MONTH(Taulukko1[[#This Row],[Alku PVM]] )=6,DAY(Taulukko1[[#This Row],[Alku PVM]] )&gt;19)</f>
        <v>0</v>
      </c>
      <c r="Z3906" s="90" t="b">
        <f>AND(MONTH(Taulukko1[[#This Row],[Loppu PVM]] )=6,DAY(Taulukko1[[#This Row],[Loppu PVM]] )&gt;19)</f>
        <v>0</v>
      </c>
      <c r="AA3906" s="90" t="b">
        <f>OR(MONTH(Taulukko1[[#This Row],[Alku PVM]] )&lt;=5,AND(MONTH(Taulukko1[[#This Row],[Alku PVM]] )=6,DAY(Taulukko1[[#This Row],[Alku PVM]] )&lt;20))</f>
        <v>1</v>
      </c>
      <c r="AB3906" s="90" t="b">
        <f>OR(MONTH(Taulukko1[[#This Row],[Loppu PVM]])&lt;=5,AND(MONTH(Taulukko1[[#This Row],[Loppu PVM]] )=6,DAY(Taulukko1[[#This Row],[Loppu PVM]])&lt;20))</f>
        <v>1</v>
      </c>
      <c r="AC3906" s="90" t="b">
        <f>OR(MONTH(Taulukko1[[#This Row],[Alku PVM]] )&lt;=3,AND(MONTH(Taulukko1[[#This Row],[Alku PVM]] )=3))</f>
        <v>1</v>
      </c>
      <c r="AD3906" s="90" t="b">
        <f>OR(MONTH(Taulukko1[[#This Row],[Loppu PVM]] )&lt;=3,AND(MONTH(Taulukko1[[#This Row],[Loppu PVM]] )=3))</f>
        <v>0</v>
      </c>
      <c r="AE3906" s="90" t="b">
        <f>OR(MONTH(Taulukko1[[#This Row],[Alku PVM]] )&lt;=9,AND(MONTH(Taulukko1[[#This Row],[Alku PVM]] )=9))</f>
        <v>1</v>
      </c>
      <c r="AF3906" s="90" t="b">
        <f>OR(MONTH(Taulukko1[[#This Row],[Loppu PVM]])&lt;=9,AND(MONTH(Taulukko1[[#This Row],[Loppu PVM]] )=9))</f>
        <v>1</v>
      </c>
      <c r="AG3906" s="90" t="b">
        <f>OR(MONTH(Taulukko1[[#This Row],[Alku PVM]] )&lt;=6,AND(MONTH(Taulukko1[[#This Row],[Alku PVM]] )=6))</f>
        <v>1</v>
      </c>
      <c r="AH3906" s="90" t="b">
        <f>OR(MONTH(Taulukko1[[#This Row],[Loppu PVM]])&lt;=6,AND(MONTH(Taulukko1[[#This Row],[Loppu PVM]] )=6))</f>
        <v>1</v>
      </c>
    </row>
    <row r="3907" spans="1:34">
      <c r="A3907" s="82" t="s">
        <v>5574</v>
      </c>
      <c r="B3907" s="83">
        <v>42705</v>
      </c>
      <c r="C3907" s="82" t="s">
        <v>5575</v>
      </c>
      <c r="D3907" s="84" t="s">
        <v>25</v>
      </c>
      <c r="E3907" s="85"/>
      <c r="F3907" s="83">
        <v>42754</v>
      </c>
      <c r="G3907" s="86">
        <v>3</v>
      </c>
      <c r="H3907" s="85">
        <v>44</v>
      </c>
      <c r="I3907" s="130">
        <f>INDEX('TOL2008'!B:B,MATCH(A3907,'TOL2008'!A:A,0))</f>
        <v>28990</v>
      </c>
      <c r="J3907" s="131" t="str">
        <f>INDEX(Pääluokka!$H$2:$H$100,MATCH(VALUE(LEFT(Taulukko1[[#This Row],[TOL2008]],2)),Pääluokka!$G$2:$G$100,0))</f>
        <v>Teollisuus</v>
      </c>
      <c r="K3907" s="131" t="str">
        <f>INDEX(Pääluokka!$I$2:$I$100,MATCH(VALUE(LEFT(Taulukko1[[#This Row],[TOL2008]],2)),Pääluokka!$G$2:$G$100,0))</f>
        <v>Teollisuus (C-E)</v>
      </c>
      <c r="L3907" s="87">
        <f t="shared" ref="L3907:L3970" si="703">IFERROR(IF(AND(ISNUMBER(B3907),ISNUMBER(F3907),F3907&gt;B3907),F3907-B3907,"NA"),"NA")</f>
        <v>49</v>
      </c>
      <c r="M3907" s="88">
        <f t="shared" ref="M3907:M3970" si="704">IF(ISNUMBER(B3907),B3907,IF(ISNUMBER(F3907),F3907-$L$1,"NA"))</f>
        <v>42705</v>
      </c>
      <c r="N3907" s="88">
        <f t="shared" ref="N3907:N3970" si="705">IF(ISNUMBER(F3907),F3907,IF(ISNUMBER(B3907),B3907+$L$1,"NA"))</f>
        <v>42754</v>
      </c>
      <c r="O3907" s="88">
        <f t="shared" si="699"/>
        <v>42705</v>
      </c>
      <c r="P3907" s="88">
        <f t="shared" si="699"/>
        <v>42736</v>
      </c>
      <c r="Q3907" s="89">
        <f t="shared" ref="Q3907:R3922" si="706">IFERROR(YEAR(O3907),"NA")</f>
        <v>2016</v>
      </c>
      <c r="R3907" s="89">
        <f t="shared" si="706"/>
        <v>2017</v>
      </c>
      <c r="S3907" s="88" t="str">
        <f>YEAR(Taulukko1[[#This Row],[Alku KK]])&amp;"Q"&amp;ROUNDDOWN((MONTH(Taulukko1[[#This Row],[Alku KK]])-1)/3+1,0)</f>
        <v>2016Q4</v>
      </c>
      <c r="T3907" s="88" t="str">
        <f>YEAR(Taulukko1[[#This Row],[Loppu KK]])&amp;"Q"&amp;ROUNDDOWN((MONTH(Taulukko1[[#This Row],[Loppu KK]])-1)/3+1,0)</f>
        <v>2017Q1</v>
      </c>
      <c r="U3907" s="89">
        <f>IF(COUNT(Taulukko1[[#This Row],[Neuvottelujen alaiset ]])=1,Taulukko1[[#This Row],[Neuvottelujen alaiset ]],Taulukko1[[#This Row],[Vähennystarve]])</f>
        <v>44</v>
      </c>
      <c r="V3907" s="90" t="str">
        <f t="shared" si="700"/>
        <v>NA</v>
      </c>
      <c r="W3907" s="90">
        <f t="shared" si="701"/>
        <v>6.8181818181818177E-2</v>
      </c>
      <c r="X3907" s="90" t="str">
        <f t="shared" si="702"/>
        <v>NA</v>
      </c>
      <c r="Y3907" s="90" t="b">
        <f>AND(MONTH(Taulukko1[[#This Row],[Alku PVM]] )=6,DAY(Taulukko1[[#This Row],[Alku PVM]] )&gt;19)</f>
        <v>0</v>
      </c>
      <c r="Z3907" s="90" t="b">
        <f>AND(MONTH(Taulukko1[[#This Row],[Loppu PVM]] )=6,DAY(Taulukko1[[#This Row],[Loppu PVM]] )&gt;19)</f>
        <v>0</v>
      </c>
      <c r="AA3907" s="90" t="b">
        <f>OR(MONTH(Taulukko1[[#This Row],[Alku PVM]] )&lt;=5,AND(MONTH(Taulukko1[[#This Row],[Alku PVM]] )=6,DAY(Taulukko1[[#This Row],[Alku PVM]] )&lt;20))</f>
        <v>0</v>
      </c>
      <c r="AB3907" s="90" t="b">
        <f>OR(MONTH(Taulukko1[[#This Row],[Loppu PVM]])&lt;=5,AND(MONTH(Taulukko1[[#This Row],[Loppu PVM]] )=6,DAY(Taulukko1[[#This Row],[Loppu PVM]])&lt;20))</f>
        <v>1</v>
      </c>
      <c r="AC3907" s="90" t="b">
        <f>OR(MONTH(Taulukko1[[#This Row],[Alku PVM]] )&lt;=3,AND(MONTH(Taulukko1[[#This Row],[Alku PVM]] )=3))</f>
        <v>0</v>
      </c>
      <c r="AD3907" s="90" t="b">
        <f>OR(MONTH(Taulukko1[[#This Row],[Loppu PVM]] )&lt;=3,AND(MONTH(Taulukko1[[#This Row],[Loppu PVM]] )=3))</f>
        <v>1</v>
      </c>
      <c r="AE3907" s="90" t="b">
        <f>OR(MONTH(Taulukko1[[#This Row],[Alku PVM]] )&lt;=9,AND(MONTH(Taulukko1[[#This Row],[Alku PVM]] )=9))</f>
        <v>0</v>
      </c>
      <c r="AF3907" s="90" t="b">
        <f>OR(MONTH(Taulukko1[[#This Row],[Loppu PVM]])&lt;=9,AND(MONTH(Taulukko1[[#This Row],[Loppu PVM]] )=9))</f>
        <v>1</v>
      </c>
      <c r="AG3907" s="90" t="b">
        <f>OR(MONTH(Taulukko1[[#This Row],[Alku PVM]] )&lt;=6,AND(MONTH(Taulukko1[[#This Row],[Alku PVM]] )=6))</f>
        <v>0</v>
      </c>
      <c r="AH3907" s="90" t="b">
        <f>OR(MONTH(Taulukko1[[#This Row],[Loppu PVM]])&lt;=6,AND(MONTH(Taulukko1[[#This Row],[Loppu PVM]] )=6))</f>
        <v>1</v>
      </c>
    </row>
    <row r="3908" spans="1:34">
      <c r="A3908" s="82" t="s">
        <v>429</v>
      </c>
      <c r="B3908" s="83">
        <v>42758</v>
      </c>
      <c r="C3908" s="82" t="s">
        <v>5577</v>
      </c>
      <c r="D3908" s="84"/>
      <c r="E3908" s="85">
        <v>23</v>
      </c>
      <c r="F3908" s="83"/>
      <c r="G3908" s="86"/>
      <c r="H3908" s="85">
        <v>100</v>
      </c>
      <c r="I3908" s="130">
        <f>INDEX('TOL2008'!B:B,MATCH(A3908,'TOL2008'!A:A,0))</f>
        <v>46431</v>
      </c>
      <c r="J3908" s="131" t="str">
        <f>INDEX(Pääluokka!$H$2:$H$100,MATCH(VALUE(LEFT(Taulukko1[[#This Row],[TOL2008]],2)),Pääluokka!$G$2:$G$100,0))</f>
        <v>Tukku- ja vähittäiskauppa; moottoriajoneuvojen ja moottoripyörien korjaus</v>
      </c>
      <c r="K3908" s="131" t="str">
        <f>INDEX(Pääluokka!$I$2:$I$100,MATCH(VALUE(LEFT(Taulukko1[[#This Row],[TOL2008]],2)),Pääluokka!$G$2:$G$100,0))</f>
        <v>Palvelualat (G-N, R, S)</v>
      </c>
      <c r="L3908" s="87" t="str">
        <f t="shared" si="703"/>
        <v>NA</v>
      </c>
      <c r="M3908" s="88">
        <f t="shared" si="704"/>
        <v>42758</v>
      </c>
      <c r="N3908" s="88">
        <f t="shared" si="705"/>
        <v>42809</v>
      </c>
      <c r="O3908" s="88">
        <f t="shared" si="699"/>
        <v>42736</v>
      </c>
      <c r="P3908" s="88">
        <f t="shared" si="699"/>
        <v>42795</v>
      </c>
      <c r="Q3908" s="89">
        <f t="shared" si="706"/>
        <v>2017</v>
      </c>
      <c r="R3908" s="89">
        <f t="shared" si="706"/>
        <v>2017</v>
      </c>
      <c r="S3908" s="88" t="str">
        <f>YEAR(Taulukko1[[#This Row],[Alku KK]])&amp;"Q"&amp;ROUNDDOWN((MONTH(Taulukko1[[#This Row],[Alku KK]])-1)/3+1,0)</f>
        <v>2017Q1</v>
      </c>
      <c r="T3908" s="88" t="str">
        <f>YEAR(Taulukko1[[#This Row],[Loppu KK]])&amp;"Q"&amp;ROUNDDOWN((MONTH(Taulukko1[[#This Row],[Loppu KK]])-1)/3+1,0)</f>
        <v>2017Q1</v>
      </c>
      <c r="U3908" s="89">
        <f>IF(COUNT(Taulukko1[[#This Row],[Neuvottelujen alaiset ]])=1,Taulukko1[[#This Row],[Neuvottelujen alaiset ]],Taulukko1[[#This Row],[Vähennystarve]])</f>
        <v>100</v>
      </c>
      <c r="V3908" s="90">
        <f t="shared" si="700"/>
        <v>0.23</v>
      </c>
      <c r="W3908" s="90" t="str">
        <f t="shared" si="701"/>
        <v>NA</v>
      </c>
      <c r="X3908" s="90" t="str">
        <f t="shared" si="702"/>
        <v>NA</v>
      </c>
      <c r="Y3908" s="90" t="b">
        <f>AND(MONTH(Taulukko1[[#This Row],[Alku PVM]] )=6,DAY(Taulukko1[[#This Row],[Alku PVM]] )&gt;19)</f>
        <v>0</v>
      </c>
      <c r="Z3908" s="90" t="b">
        <f>AND(MONTH(Taulukko1[[#This Row],[Loppu PVM]] )=6,DAY(Taulukko1[[#This Row],[Loppu PVM]] )&gt;19)</f>
        <v>0</v>
      </c>
      <c r="AA3908" s="90" t="b">
        <f>OR(MONTH(Taulukko1[[#This Row],[Alku PVM]] )&lt;=5,AND(MONTH(Taulukko1[[#This Row],[Alku PVM]] )=6,DAY(Taulukko1[[#This Row],[Alku PVM]] )&lt;20))</f>
        <v>1</v>
      </c>
      <c r="AB3908" s="90" t="b">
        <f>OR(MONTH(Taulukko1[[#This Row],[Loppu PVM]])&lt;=5,AND(MONTH(Taulukko1[[#This Row],[Loppu PVM]] )=6,DAY(Taulukko1[[#This Row],[Loppu PVM]])&lt;20))</f>
        <v>1</v>
      </c>
      <c r="AC3908" s="90" t="b">
        <f>OR(MONTH(Taulukko1[[#This Row],[Alku PVM]] )&lt;=3,AND(MONTH(Taulukko1[[#This Row],[Alku PVM]] )=3))</f>
        <v>1</v>
      </c>
      <c r="AD3908" s="90" t="b">
        <f>OR(MONTH(Taulukko1[[#This Row],[Loppu PVM]] )&lt;=3,AND(MONTH(Taulukko1[[#This Row],[Loppu PVM]] )=3))</f>
        <v>1</v>
      </c>
      <c r="AE3908" s="90" t="b">
        <f>OR(MONTH(Taulukko1[[#This Row],[Alku PVM]] )&lt;=9,AND(MONTH(Taulukko1[[#This Row],[Alku PVM]] )=9))</f>
        <v>1</v>
      </c>
      <c r="AF3908" s="90" t="b">
        <f>OR(MONTH(Taulukko1[[#This Row],[Loppu PVM]])&lt;=9,AND(MONTH(Taulukko1[[#This Row],[Loppu PVM]] )=9))</f>
        <v>1</v>
      </c>
      <c r="AG3908" s="90" t="b">
        <f>OR(MONTH(Taulukko1[[#This Row],[Alku PVM]] )&lt;=6,AND(MONTH(Taulukko1[[#This Row],[Alku PVM]] )=6))</f>
        <v>1</v>
      </c>
      <c r="AH3908" s="90" t="b">
        <f>OR(MONTH(Taulukko1[[#This Row],[Loppu PVM]])&lt;=6,AND(MONTH(Taulukko1[[#This Row],[Loppu PVM]] )=6))</f>
        <v>1</v>
      </c>
    </row>
    <row r="3909" spans="1:34">
      <c r="A3909" s="82" t="s">
        <v>4560</v>
      </c>
      <c r="B3909" s="83">
        <v>42760</v>
      </c>
      <c r="C3909" s="82" t="s">
        <v>5578</v>
      </c>
      <c r="D3909" s="84"/>
      <c r="E3909" s="85">
        <v>43</v>
      </c>
      <c r="F3909" s="83">
        <v>42802</v>
      </c>
      <c r="G3909" s="86">
        <v>29</v>
      </c>
      <c r="H3909" s="85">
        <v>308</v>
      </c>
      <c r="I3909" s="130">
        <f>INDEX('TOL2008'!B:B,MATCH(A3909,'TOL2008'!A:A,0))</f>
        <v>53100</v>
      </c>
      <c r="J3909" s="131" t="str">
        <f>INDEX(Pääluokka!$H$2:$H$100,MATCH(VALUE(LEFT(Taulukko1[[#This Row],[TOL2008]],2)),Pääluokka!$G$2:$G$100,0))</f>
        <v>Kuljetus ja varastointi</v>
      </c>
      <c r="K3909" s="131" t="str">
        <f>INDEX(Pääluokka!$I$2:$I$100,MATCH(VALUE(LEFT(Taulukko1[[#This Row],[TOL2008]],2)),Pääluokka!$G$2:$G$100,0))</f>
        <v>Palvelualat (G-N, R, S)</v>
      </c>
      <c r="L3909" s="87">
        <f t="shared" si="703"/>
        <v>42</v>
      </c>
      <c r="M3909" s="88">
        <f t="shared" si="704"/>
        <v>42760</v>
      </c>
      <c r="N3909" s="88">
        <f t="shared" si="705"/>
        <v>42802</v>
      </c>
      <c r="O3909" s="88">
        <f t="shared" ref="O3909:O3921" si="707">IFERROR(DATE(YEAR(M3909),MONTH(M3909),1),"NA")</f>
        <v>42736</v>
      </c>
      <c r="P3909" s="88">
        <f t="shared" ref="P3909:P3921" si="708">IFERROR(DATE(YEAR(N3909),MONTH(N3909),1),"NA")</f>
        <v>42795</v>
      </c>
      <c r="Q3909" s="89">
        <f t="shared" si="706"/>
        <v>2017</v>
      </c>
      <c r="R3909" s="89">
        <f t="shared" si="706"/>
        <v>2017</v>
      </c>
      <c r="S3909" s="88" t="str">
        <f>YEAR(Taulukko1[[#This Row],[Alku KK]])&amp;"Q"&amp;ROUNDDOWN((MONTH(Taulukko1[[#This Row],[Alku KK]])-1)/3+1,0)</f>
        <v>2017Q1</v>
      </c>
      <c r="T3909" s="88" t="str">
        <f>YEAR(Taulukko1[[#This Row],[Loppu KK]])&amp;"Q"&amp;ROUNDDOWN((MONTH(Taulukko1[[#This Row],[Loppu KK]])-1)/3+1,0)</f>
        <v>2017Q1</v>
      </c>
      <c r="U3909" s="89">
        <f>IF(COUNT(Taulukko1[[#This Row],[Neuvottelujen alaiset ]])=1,Taulukko1[[#This Row],[Neuvottelujen alaiset ]],Taulukko1[[#This Row],[Vähennystarve]])</f>
        <v>308</v>
      </c>
      <c r="V3909" s="90">
        <f t="shared" ref="V3909:V3921" si="709">IF(AND(ISNUMBER(E3909),ISNUMBER(H3909)),E3909/H3909,"NA")</f>
        <v>0.1396103896103896</v>
      </c>
      <c r="W3909" s="90">
        <f t="shared" ref="W3909:W3921" si="710">IF(AND(ISNUMBER(G3909),ISNUMBER(H3909)),G3909/H3909,"NA")</f>
        <v>9.4155844155844159E-2</v>
      </c>
      <c r="X3909" s="90">
        <f t="shared" ref="X3909:X3921" si="711">IF(AND(ISNUMBER(G3909),ISNUMBER(E3909)),G3909/E3909,"NA")</f>
        <v>0.67441860465116277</v>
      </c>
      <c r="Y3909" s="90" t="b">
        <f>AND(MONTH(Taulukko1[[#This Row],[Alku PVM]] )=6,DAY(Taulukko1[[#This Row],[Alku PVM]] )&gt;19)</f>
        <v>0</v>
      </c>
      <c r="Z3909" s="90" t="b">
        <f>AND(MONTH(Taulukko1[[#This Row],[Loppu PVM]] )=6,DAY(Taulukko1[[#This Row],[Loppu PVM]] )&gt;19)</f>
        <v>0</v>
      </c>
      <c r="AA3909" s="90" t="b">
        <f>OR(MONTH(Taulukko1[[#This Row],[Alku PVM]] )&lt;=5,AND(MONTH(Taulukko1[[#This Row],[Alku PVM]] )=6,DAY(Taulukko1[[#This Row],[Alku PVM]] )&lt;20))</f>
        <v>1</v>
      </c>
      <c r="AB3909" s="90" t="b">
        <f>OR(MONTH(Taulukko1[[#This Row],[Loppu PVM]])&lt;=5,AND(MONTH(Taulukko1[[#This Row],[Loppu PVM]] )=6,DAY(Taulukko1[[#This Row],[Loppu PVM]])&lt;20))</f>
        <v>1</v>
      </c>
      <c r="AC3909" s="90" t="b">
        <f>OR(MONTH(Taulukko1[[#This Row],[Alku PVM]] )&lt;=3,AND(MONTH(Taulukko1[[#This Row],[Alku PVM]] )=3))</f>
        <v>1</v>
      </c>
      <c r="AD3909" s="90" t="b">
        <f>OR(MONTH(Taulukko1[[#This Row],[Loppu PVM]] )&lt;=3,AND(MONTH(Taulukko1[[#This Row],[Loppu PVM]] )=3))</f>
        <v>1</v>
      </c>
      <c r="AE3909" s="90" t="b">
        <f>OR(MONTH(Taulukko1[[#This Row],[Alku PVM]] )&lt;=9,AND(MONTH(Taulukko1[[#This Row],[Alku PVM]] )=9))</f>
        <v>1</v>
      </c>
      <c r="AF3909" s="90" t="b">
        <f>OR(MONTH(Taulukko1[[#This Row],[Loppu PVM]])&lt;=9,AND(MONTH(Taulukko1[[#This Row],[Loppu PVM]] )=9))</f>
        <v>1</v>
      </c>
      <c r="AG3909" s="90" t="b">
        <f>OR(MONTH(Taulukko1[[#This Row],[Alku PVM]] )&lt;=6,AND(MONTH(Taulukko1[[#This Row],[Alku PVM]] )=6))</f>
        <v>1</v>
      </c>
      <c r="AH3909" s="90" t="b">
        <f>OR(MONTH(Taulukko1[[#This Row],[Loppu PVM]])&lt;=6,AND(MONTH(Taulukko1[[#This Row],[Loppu PVM]] )=6))</f>
        <v>1</v>
      </c>
    </row>
    <row r="3910" spans="1:34">
      <c r="A3910" s="21" t="s">
        <v>634</v>
      </c>
      <c r="B3910" s="83">
        <v>42760</v>
      </c>
      <c r="C3910" s="82" t="s">
        <v>5579</v>
      </c>
      <c r="D3910" s="84"/>
      <c r="E3910" s="85">
        <v>90</v>
      </c>
      <c r="F3910" s="83">
        <v>42794</v>
      </c>
      <c r="G3910" s="86">
        <v>77</v>
      </c>
      <c r="H3910" s="85">
        <v>487</v>
      </c>
      <c r="I3910" s="130">
        <f>INDEX('TOL2008'!B:B,MATCH(A3910,'TOL2008'!A:A,0))</f>
        <v>45112</v>
      </c>
      <c r="J3910" s="131" t="str">
        <f>INDEX(Pääluokka!$H$2:$H$100,MATCH(VALUE(LEFT(Taulukko1[[#This Row],[TOL2008]],2)),Pääluokka!$G$2:$G$100,0))</f>
        <v>Tukku- ja vähittäiskauppa; moottoriajoneuvojen ja moottoripyörien korjaus</v>
      </c>
      <c r="K3910" s="131" t="str">
        <f>INDEX(Pääluokka!$I$2:$I$100,MATCH(VALUE(LEFT(Taulukko1[[#This Row],[TOL2008]],2)),Pääluokka!$G$2:$G$100,0))</f>
        <v>Palvelualat (G-N, R, S)</v>
      </c>
      <c r="L3910" s="87">
        <f t="shared" si="703"/>
        <v>34</v>
      </c>
      <c r="M3910" s="88">
        <f t="shared" si="704"/>
        <v>42760</v>
      </c>
      <c r="N3910" s="88">
        <f t="shared" si="705"/>
        <v>42794</v>
      </c>
      <c r="O3910" s="88">
        <f t="shared" si="707"/>
        <v>42736</v>
      </c>
      <c r="P3910" s="88">
        <f t="shared" si="708"/>
        <v>42767</v>
      </c>
      <c r="Q3910" s="89">
        <f t="shared" si="706"/>
        <v>2017</v>
      </c>
      <c r="R3910" s="89">
        <f t="shared" si="706"/>
        <v>2017</v>
      </c>
      <c r="S3910" s="88" t="str">
        <f>YEAR(Taulukko1[[#This Row],[Alku KK]])&amp;"Q"&amp;ROUNDDOWN((MONTH(Taulukko1[[#This Row],[Alku KK]])-1)/3+1,0)</f>
        <v>2017Q1</v>
      </c>
      <c r="T3910" s="88" t="str">
        <f>YEAR(Taulukko1[[#This Row],[Loppu KK]])&amp;"Q"&amp;ROUNDDOWN((MONTH(Taulukko1[[#This Row],[Loppu KK]])-1)/3+1,0)</f>
        <v>2017Q1</v>
      </c>
      <c r="U3910" s="89">
        <f>IF(COUNT(Taulukko1[[#This Row],[Neuvottelujen alaiset ]])=1,Taulukko1[[#This Row],[Neuvottelujen alaiset ]],Taulukko1[[#This Row],[Vähennystarve]])</f>
        <v>487</v>
      </c>
      <c r="V3910" s="90">
        <f t="shared" si="709"/>
        <v>0.18480492813141683</v>
      </c>
      <c r="W3910" s="90">
        <f t="shared" si="710"/>
        <v>0.15811088295687886</v>
      </c>
      <c r="X3910" s="90">
        <f t="shared" si="711"/>
        <v>0.85555555555555551</v>
      </c>
      <c r="Y3910" s="90" t="b">
        <f>AND(MONTH(Taulukko1[[#This Row],[Alku PVM]] )=6,DAY(Taulukko1[[#This Row],[Alku PVM]] )&gt;19)</f>
        <v>0</v>
      </c>
      <c r="Z3910" s="90" t="b">
        <f>AND(MONTH(Taulukko1[[#This Row],[Loppu PVM]] )=6,DAY(Taulukko1[[#This Row],[Loppu PVM]] )&gt;19)</f>
        <v>0</v>
      </c>
      <c r="AA3910" s="90" t="b">
        <f>OR(MONTH(Taulukko1[[#This Row],[Alku PVM]] )&lt;=5,AND(MONTH(Taulukko1[[#This Row],[Alku PVM]] )=6,DAY(Taulukko1[[#This Row],[Alku PVM]] )&lt;20))</f>
        <v>1</v>
      </c>
      <c r="AB3910" s="90" t="b">
        <f>OR(MONTH(Taulukko1[[#This Row],[Loppu PVM]])&lt;=5,AND(MONTH(Taulukko1[[#This Row],[Loppu PVM]] )=6,DAY(Taulukko1[[#This Row],[Loppu PVM]])&lt;20))</f>
        <v>1</v>
      </c>
      <c r="AC3910" s="90" t="b">
        <f>OR(MONTH(Taulukko1[[#This Row],[Alku PVM]] )&lt;=3,AND(MONTH(Taulukko1[[#This Row],[Alku PVM]] )=3))</f>
        <v>1</v>
      </c>
      <c r="AD3910" s="90" t="b">
        <f>OR(MONTH(Taulukko1[[#This Row],[Loppu PVM]] )&lt;=3,AND(MONTH(Taulukko1[[#This Row],[Loppu PVM]] )=3))</f>
        <v>1</v>
      </c>
      <c r="AE3910" s="90" t="b">
        <f>OR(MONTH(Taulukko1[[#This Row],[Alku PVM]] )&lt;=9,AND(MONTH(Taulukko1[[#This Row],[Alku PVM]] )=9))</f>
        <v>1</v>
      </c>
      <c r="AF3910" s="90" t="b">
        <f>OR(MONTH(Taulukko1[[#This Row],[Loppu PVM]])&lt;=9,AND(MONTH(Taulukko1[[#This Row],[Loppu PVM]] )=9))</f>
        <v>1</v>
      </c>
      <c r="AG3910" s="90" t="b">
        <f>OR(MONTH(Taulukko1[[#This Row],[Alku PVM]] )&lt;=6,AND(MONTH(Taulukko1[[#This Row],[Alku PVM]] )=6))</f>
        <v>1</v>
      </c>
      <c r="AH3910" s="90" t="b">
        <f>OR(MONTH(Taulukko1[[#This Row],[Loppu PVM]])&lt;=6,AND(MONTH(Taulukko1[[#This Row],[Loppu PVM]] )=6))</f>
        <v>1</v>
      </c>
    </row>
    <row r="3911" spans="1:34">
      <c r="A3911" s="82" t="s">
        <v>3</v>
      </c>
      <c r="B3911" s="83">
        <v>42761</v>
      </c>
      <c r="C3911" s="82" t="s">
        <v>5580</v>
      </c>
      <c r="D3911" s="84"/>
      <c r="E3911" s="85">
        <v>10</v>
      </c>
      <c r="F3911" s="83">
        <v>42830</v>
      </c>
      <c r="G3911" s="86">
        <v>0</v>
      </c>
      <c r="H3911" s="85">
        <v>20</v>
      </c>
      <c r="I3911" s="130">
        <f>INDEX('TOL2008'!B:B,MATCH(A3911,'TOL2008'!A:A,0))</f>
        <v>60201</v>
      </c>
      <c r="J3911" s="131" t="str">
        <f>INDEX(Pääluokka!$H$2:$H$100,MATCH(VALUE(LEFT(Taulukko1[[#This Row],[TOL2008]],2)),Pääluokka!$G$2:$G$100,0))</f>
        <v>Informaatio ja viestintä</v>
      </c>
      <c r="K3911" s="131" t="str">
        <f>INDEX(Pääluokka!$I$2:$I$100,MATCH(VALUE(LEFT(Taulukko1[[#This Row],[TOL2008]],2)),Pääluokka!$G$2:$G$100,0))</f>
        <v>Palvelualat (G-N, R, S)</v>
      </c>
      <c r="L3911" s="87">
        <f t="shared" si="703"/>
        <v>69</v>
      </c>
      <c r="M3911" s="88">
        <f t="shared" si="704"/>
        <v>42761</v>
      </c>
      <c r="N3911" s="88">
        <f t="shared" si="705"/>
        <v>42830</v>
      </c>
      <c r="O3911" s="88">
        <f t="shared" si="707"/>
        <v>42736</v>
      </c>
      <c r="P3911" s="88">
        <f t="shared" si="708"/>
        <v>42826</v>
      </c>
      <c r="Q3911" s="89">
        <f t="shared" si="706"/>
        <v>2017</v>
      </c>
      <c r="R3911" s="89">
        <f t="shared" si="706"/>
        <v>2017</v>
      </c>
      <c r="S3911" s="88" t="str">
        <f>YEAR(Taulukko1[[#This Row],[Alku KK]])&amp;"Q"&amp;ROUNDDOWN((MONTH(Taulukko1[[#This Row],[Alku KK]])-1)/3+1,0)</f>
        <v>2017Q1</v>
      </c>
      <c r="T3911" s="88" t="str">
        <f>YEAR(Taulukko1[[#This Row],[Loppu KK]])&amp;"Q"&amp;ROUNDDOWN((MONTH(Taulukko1[[#This Row],[Loppu KK]])-1)/3+1,0)</f>
        <v>2017Q2</v>
      </c>
      <c r="U3911" s="89">
        <f>IF(COUNT(Taulukko1[[#This Row],[Neuvottelujen alaiset ]])=1,Taulukko1[[#This Row],[Neuvottelujen alaiset ]],Taulukko1[[#This Row],[Vähennystarve]])</f>
        <v>20</v>
      </c>
      <c r="V3911" s="90">
        <f t="shared" si="709"/>
        <v>0.5</v>
      </c>
      <c r="W3911" s="90">
        <f t="shared" si="710"/>
        <v>0</v>
      </c>
      <c r="X3911" s="90">
        <f t="shared" si="711"/>
        <v>0</v>
      </c>
      <c r="Y3911" s="90" t="b">
        <f>AND(MONTH(Taulukko1[[#This Row],[Alku PVM]] )=6,DAY(Taulukko1[[#This Row],[Alku PVM]] )&gt;19)</f>
        <v>0</v>
      </c>
      <c r="Z3911" s="90" t="b">
        <f>AND(MONTH(Taulukko1[[#This Row],[Loppu PVM]] )=6,DAY(Taulukko1[[#This Row],[Loppu PVM]] )&gt;19)</f>
        <v>0</v>
      </c>
      <c r="AA3911" s="90" t="b">
        <f>OR(MONTH(Taulukko1[[#This Row],[Alku PVM]] )&lt;=5,AND(MONTH(Taulukko1[[#This Row],[Alku PVM]] )=6,DAY(Taulukko1[[#This Row],[Alku PVM]] )&lt;20))</f>
        <v>1</v>
      </c>
      <c r="AB3911" s="90" t="b">
        <f>OR(MONTH(Taulukko1[[#This Row],[Loppu PVM]])&lt;=5,AND(MONTH(Taulukko1[[#This Row],[Loppu PVM]] )=6,DAY(Taulukko1[[#This Row],[Loppu PVM]])&lt;20))</f>
        <v>1</v>
      </c>
      <c r="AC3911" s="90" t="b">
        <f>OR(MONTH(Taulukko1[[#This Row],[Alku PVM]] )&lt;=3,AND(MONTH(Taulukko1[[#This Row],[Alku PVM]] )=3))</f>
        <v>1</v>
      </c>
      <c r="AD3911" s="90" t="b">
        <f>OR(MONTH(Taulukko1[[#This Row],[Loppu PVM]] )&lt;=3,AND(MONTH(Taulukko1[[#This Row],[Loppu PVM]] )=3))</f>
        <v>0</v>
      </c>
      <c r="AE3911" s="90" t="b">
        <f>OR(MONTH(Taulukko1[[#This Row],[Alku PVM]] )&lt;=9,AND(MONTH(Taulukko1[[#This Row],[Alku PVM]] )=9))</f>
        <v>1</v>
      </c>
      <c r="AF3911" s="90" t="b">
        <f>OR(MONTH(Taulukko1[[#This Row],[Loppu PVM]])&lt;=9,AND(MONTH(Taulukko1[[#This Row],[Loppu PVM]] )=9))</f>
        <v>1</v>
      </c>
      <c r="AG3911" s="90" t="b">
        <f>OR(MONTH(Taulukko1[[#This Row],[Alku PVM]] )&lt;=6,AND(MONTH(Taulukko1[[#This Row],[Alku PVM]] )=6))</f>
        <v>1</v>
      </c>
      <c r="AH3911" s="90" t="b">
        <f>OR(MONTH(Taulukko1[[#This Row],[Loppu PVM]])&lt;=6,AND(MONTH(Taulukko1[[#This Row],[Loppu PVM]] )=6))</f>
        <v>1</v>
      </c>
    </row>
    <row r="3912" spans="1:34">
      <c r="A3912" s="82" t="s">
        <v>1302</v>
      </c>
      <c r="B3912" s="83">
        <v>42762</v>
      </c>
      <c r="C3912" s="82" t="s">
        <v>253</v>
      </c>
      <c r="D3912" s="84"/>
      <c r="E3912" s="85">
        <v>4</v>
      </c>
      <c r="F3912" s="83">
        <v>42773</v>
      </c>
      <c r="G3912" s="86">
        <v>1</v>
      </c>
      <c r="H3912" s="85">
        <v>4</v>
      </c>
      <c r="I3912" s="130">
        <f>INDEX('TOL2008'!B:B,MATCH(A3912,'TOL2008'!A:A,0))</f>
        <v>61100</v>
      </c>
      <c r="J3912" s="131" t="str">
        <f>INDEX(Pääluokka!$H$2:$H$100,MATCH(VALUE(LEFT(Taulukko1[[#This Row],[TOL2008]],2)),Pääluokka!$G$2:$G$100,0))</f>
        <v>Informaatio ja viestintä</v>
      </c>
      <c r="K3912" s="131" t="str">
        <f>INDEX(Pääluokka!$I$2:$I$100,MATCH(VALUE(LEFT(Taulukko1[[#This Row],[TOL2008]],2)),Pääluokka!$G$2:$G$100,0))</f>
        <v>Palvelualat (G-N, R, S)</v>
      </c>
      <c r="L3912" s="87">
        <f t="shared" si="703"/>
        <v>11</v>
      </c>
      <c r="M3912" s="88">
        <f t="shared" si="704"/>
        <v>42762</v>
      </c>
      <c r="N3912" s="88">
        <f t="shared" si="705"/>
        <v>42773</v>
      </c>
      <c r="O3912" s="88">
        <f t="shared" si="707"/>
        <v>42736</v>
      </c>
      <c r="P3912" s="88">
        <f t="shared" si="708"/>
        <v>42767</v>
      </c>
      <c r="Q3912" s="89">
        <f t="shared" si="706"/>
        <v>2017</v>
      </c>
      <c r="R3912" s="89">
        <f t="shared" si="706"/>
        <v>2017</v>
      </c>
      <c r="S3912" s="88" t="str">
        <f>YEAR(Taulukko1[[#This Row],[Alku KK]])&amp;"Q"&amp;ROUNDDOWN((MONTH(Taulukko1[[#This Row],[Alku KK]])-1)/3+1,0)</f>
        <v>2017Q1</v>
      </c>
      <c r="T3912" s="88" t="str">
        <f>YEAR(Taulukko1[[#This Row],[Loppu KK]])&amp;"Q"&amp;ROUNDDOWN((MONTH(Taulukko1[[#This Row],[Loppu KK]])-1)/3+1,0)</f>
        <v>2017Q1</v>
      </c>
      <c r="U3912" s="89">
        <f>IF(COUNT(Taulukko1[[#This Row],[Neuvottelujen alaiset ]])=1,Taulukko1[[#This Row],[Neuvottelujen alaiset ]],Taulukko1[[#This Row],[Vähennystarve]])</f>
        <v>4</v>
      </c>
      <c r="V3912" s="90">
        <f t="shared" si="709"/>
        <v>1</v>
      </c>
      <c r="W3912" s="90">
        <f t="shared" si="710"/>
        <v>0.25</v>
      </c>
      <c r="X3912" s="90">
        <f t="shared" si="711"/>
        <v>0.25</v>
      </c>
      <c r="Y3912" s="90" t="b">
        <f>AND(MONTH(Taulukko1[[#This Row],[Alku PVM]] )=6,DAY(Taulukko1[[#This Row],[Alku PVM]] )&gt;19)</f>
        <v>0</v>
      </c>
      <c r="Z3912" s="90" t="b">
        <f>AND(MONTH(Taulukko1[[#This Row],[Loppu PVM]] )=6,DAY(Taulukko1[[#This Row],[Loppu PVM]] )&gt;19)</f>
        <v>0</v>
      </c>
      <c r="AA3912" s="90" t="b">
        <f>OR(MONTH(Taulukko1[[#This Row],[Alku PVM]] )&lt;=5,AND(MONTH(Taulukko1[[#This Row],[Alku PVM]] )=6,DAY(Taulukko1[[#This Row],[Alku PVM]] )&lt;20))</f>
        <v>1</v>
      </c>
      <c r="AB3912" s="90" t="b">
        <f>OR(MONTH(Taulukko1[[#This Row],[Loppu PVM]])&lt;=5,AND(MONTH(Taulukko1[[#This Row],[Loppu PVM]] )=6,DAY(Taulukko1[[#This Row],[Loppu PVM]])&lt;20))</f>
        <v>1</v>
      </c>
      <c r="AC3912" s="90" t="b">
        <f>OR(MONTH(Taulukko1[[#This Row],[Alku PVM]] )&lt;=3,AND(MONTH(Taulukko1[[#This Row],[Alku PVM]] )=3))</f>
        <v>1</v>
      </c>
      <c r="AD3912" s="90" t="b">
        <f>OR(MONTH(Taulukko1[[#This Row],[Loppu PVM]] )&lt;=3,AND(MONTH(Taulukko1[[#This Row],[Loppu PVM]] )=3))</f>
        <v>1</v>
      </c>
      <c r="AE3912" s="90" t="b">
        <f>OR(MONTH(Taulukko1[[#This Row],[Alku PVM]] )&lt;=9,AND(MONTH(Taulukko1[[#This Row],[Alku PVM]] )=9))</f>
        <v>1</v>
      </c>
      <c r="AF3912" s="90" t="b">
        <f>OR(MONTH(Taulukko1[[#This Row],[Loppu PVM]])&lt;=9,AND(MONTH(Taulukko1[[#This Row],[Loppu PVM]] )=9))</f>
        <v>1</v>
      </c>
      <c r="AG3912" s="90" t="b">
        <f>OR(MONTH(Taulukko1[[#This Row],[Alku PVM]] )&lt;=6,AND(MONTH(Taulukko1[[#This Row],[Alku PVM]] )=6))</f>
        <v>1</v>
      </c>
      <c r="AH3912" s="90" t="b">
        <f>OR(MONTH(Taulukko1[[#This Row],[Loppu PVM]])&lt;=6,AND(MONTH(Taulukko1[[#This Row],[Loppu PVM]] )=6))</f>
        <v>1</v>
      </c>
    </row>
    <row r="3913" spans="1:34">
      <c r="A3913" s="82" t="s">
        <v>374</v>
      </c>
      <c r="B3913" s="83">
        <v>42765</v>
      </c>
      <c r="C3913" s="82" t="s">
        <v>5581</v>
      </c>
      <c r="D3913" s="84"/>
      <c r="E3913" s="85">
        <v>20</v>
      </c>
      <c r="F3913" s="83"/>
      <c r="G3913" s="86"/>
      <c r="H3913" s="85">
        <v>120</v>
      </c>
      <c r="I3913" s="130">
        <f>INDEX('TOL2008'!B:B,MATCH(A3913,'TOL2008'!A:A,0))</f>
        <v>65122</v>
      </c>
      <c r="J3913" s="131" t="str">
        <f>INDEX(Pääluokka!$H$2:$H$100,MATCH(VALUE(LEFT(Taulukko1[[#This Row],[TOL2008]],2)),Pääluokka!$G$2:$G$100,0))</f>
        <v>Rahoitus- ja vakuutustoiminta</v>
      </c>
      <c r="K3913" s="131" t="str">
        <f>INDEX(Pääluokka!$I$2:$I$100,MATCH(VALUE(LEFT(Taulukko1[[#This Row],[TOL2008]],2)),Pääluokka!$G$2:$G$100,0))</f>
        <v>Palvelualat (G-N, R, S)</v>
      </c>
      <c r="L3913" s="87" t="str">
        <f t="shared" si="703"/>
        <v>NA</v>
      </c>
      <c r="M3913" s="88">
        <f t="shared" si="704"/>
        <v>42765</v>
      </c>
      <c r="N3913" s="88">
        <f t="shared" si="705"/>
        <v>42816</v>
      </c>
      <c r="O3913" s="88">
        <f t="shared" si="707"/>
        <v>42736</v>
      </c>
      <c r="P3913" s="88">
        <f t="shared" si="708"/>
        <v>42795</v>
      </c>
      <c r="Q3913" s="89">
        <f t="shared" si="706"/>
        <v>2017</v>
      </c>
      <c r="R3913" s="89">
        <f t="shared" si="706"/>
        <v>2017</v>
      </c>
      <c r="S3913" s="88" t="str">
        <f>YEAR(Taulukko1[[#This Row],[Alku KK]])&amp;"Q"&amp;ROUNDDOWN((MONTH(Taulukko1[[#This Row],[Alku KK]])-1)/3+1,0)</f>
        <v>2017Q1</v>
      </c>
      <c r="T3913" s="88" t="str">
        <f>YEAR(Taulukko1[[#This Row],[Loppu KK]])&amp;"Q"&amp;ROUNDDOWN((MONTH(Taulukko1[[#This Row],[Loppu KK]])-1)/3+1,0)</f>
        <v>2017Q1</v>
      </c>
      <c r="U3913" s="89">
        <f>IF(COUNT(Taulukko1[[#This Row],[Neuvottelujen alaiset ]])=1,Taulukko1[[#This Row],[Neuvottelujen alaiset ]],Taulukko1[[#This Row],[Vähennystarve]])</f>
        <v>120</v>
      </c>
      <c r="V3913" s="90">
        <f t="shared" si="709"/>
        <v>0.16666666666666666</v>
      </c>
      <c r="W3913" s="90" t="str">
        <f t="shared" si="710"/>
        <v>NA</v>
      </c>
      <c r="X3913" s="90" t="str">
        <f t="shared" si="711"/>
        <v>NA</v>
      </c>
      <c r="Y3913" s="90" t="b">
        <f>AND(MONTH(Taulukko1[[#This Row],[Alku PVM]] )=6,DAY(Taulukko1[[#This Row],[Alku PVM]] )&gt;19)</f>
        <v>0</v>
      </c>
      <c r="Z3913" s="90" t="b">
        <f>AND(MONTH(Taulukko1[[#This Row],[Loppu PVM]] )=6,DAY(Taulukko1[[#This Row],[Loppu PVM]] )&gt;19)</f>
        <v>0</v>
      </c>
      <c r="AA3913" s="90" t="b">
        <f>OR(MONTH(Taulukko1[[#This Row],[Alku PVM]] )&lt;=5,AND(MONTH(Taulukko1[[#This Row],[Alku PVM]] )=6,DAY(Taulukko1[[#This Row],[Alku PVM]] )&lt;20))</f>
        <v>1</v>
      </c>
      <c r="AB3913" s="90" t="b">
        <f>OR(MONTH(Taulukko1[[#This Row],[Loppu PVM]])&lt;=5,AND(MONTH(Taulukko1[[#This Row],[Loppu PVM]] )=6,DAY(Taulukko1[[#This Row],[Loppu PVM]])&lt;20))</f>
        <v>1</v>
      </c>
      <c r="AC3913" s="90" t="b">
        <f>OR(MONTH(Taulukko1[[#This Row],[Alku PVM]] )&lt;=3,AND(MONTH(Taulukko1[[#This Row],[Alku PVM]] )=3))</f>
        <v>1</v>
      </c>
      <c r="AD3913" s="90" t="b">
        <f>OR(MONTH(Taulukko1[[#This Row],[Loppu PVM]] )&lt;=3,AND(MONTH(Taulukko1[[#This Row],[Loppu PVM]] )=3))</f>
        <v>1</v>
      </c>
      <c r="AE3913" s="90" t="b">
        <f>OR(MONTH(Taulukko1[[#This Row],[Alku PVM]] )&lt;=9,AND(MONTH(Taulukko1[[#This Row],[Alku PVM]] )=9))</f>
        <v>1</v>
      </c>
      <c r="AF3913" s="90" t="b">
        <f>OR(MONTH(Taulukko1[[#This Row],[Loppu PVM]])&lt;=9,AND(MONTH(Taulukko1[[#This Row],[Loppu PVM]] )=9))</f>
        <v>1</v>
      </c>
      <c r="AG3913" s="90" t="b">
        <f>OR(MONTH(Taulukko1[[#This Row],[Alku PVM]] )&lt;=6,AND(MONTH(Taulukko1[[#This Row],[Alku PVM]] )=6))</f>
        <v>1</v>
      </c>
      <c r="AH3913" s="90" t="b">
        <f>OR(MONTH(Taulukko1[[#This Row],[Loppu PVM]])&lt;=6,AND(MONTH(Taulukko1[[#This Row],[Loppu PVM]] )=6))</f>
        <v>1</v>
      </c>
    </row>
    <row r="3914" spans="1:34">
      <c r="A3914" s="21" t="s">
        <v>5583</v>
      </c>
      <c r="B3914" s="83">
        <v>42766</v>
      </c>
      <c r="C3914" s="82" t="s">
        <v>5582</v>
      </c>
      <c r="D3914" s="84"/>
      <c r="E3914" s="85">
        <v>24</v>
      </c>
      <c r="F3914" s="83">
        <v>42824</v>
      </c>
      <c r="G3914" s="86">
        <v>12</v>
      </c>
      <c r="H3914" s="85">
        <v>41</v>
      </c>
      <c r="I3914" s="130">
        <f>INDEX('TOL2008'!B:B,MATCH(A3914,'TOL2008'!A:A,0))</f>
        <v>61100</v>
      </c>
      <c r="J3914" s="131" t="str">
        <f>INDEX(Pääluokka!$H$2:$H$100,MATCH(VALUE(LEFT(Taulukko1[[#This Row],[TOL2008]],2)),Pääluokka!$G$2:$G$100,0))</f>
        <v>Informaatio ja viestintä</v>
      </c>
      <c r="K3914" s="131" t="str">
        <f>INDEX(Pääluokka!$I$2:$I$100,MATCH(VALUE(LEFT(Taulukko1[[#This Row],[TOL2008]],2)),Pääluokka!$G$2:$G$100,0))</f>
        <v>Palvelualat (G-N, R, S)</v>
      </c>
      <c r="L3914" s="87">
        <f t="shared" si="703"/>
        <v>58</v>
      </c>
      <c r="M3914" s="88">
        <f t="shared" si="704"/>
        <v>42766</v>
      </c>
      <c r="N3914" s="88">
        <f t="shared" si="705"/>
        <v>42824</v>
      </c>
      <c r="O3914" s="88">
        <f t="shared" si="707"/>
        <v>42736</v>
      </c>
      <c r="P3914" s="88">
        <f t="shared" si="708"/>
        <v>42795</v>
      </c>
      <c r="Q3914" s="89">
        <f t="shared" si="706"/>
        <v>2017</v>
      </c>
      <c r="R3914" s="89">
        <f t="shared" si="706"/>
        <v>2017</v>
      </c>
      <c r="S3914" s="88" t="str">
        <f>YEAR(Taulukko1[[#This Row],[Alku KK]])&amp;"Q"&amp;ROUNDDOWN((MONTH(Taulukko1[[#This Row],[Alku KK]])-1)/3+1,0)</f>
        <v>2017Q1</v>
      </c>
      <c r="T3914" s="88" t="str">
        <f>YEAR(Taulukko1[[#This Row],[Loppu KK]])&amp;"Q"&amp;ROUNDDOWN((MONTH(Taulukko1[[#This Row],[Loppu KK]])-1)/3+1,0)</f>
        <v>2017Q1</v>
      </c>
      <c r="U3914" s="89">
        <f>IF(COUNT(Taulukko1[[#This Row],[Neuvottelujen alaiset ]])=1,Taulukko1[[#This Row],[Neuvottelujen alaiset ]],Taulukko1[[#This Row],[Vähennystarve]])</f>
        <v>41</v>
      </c>
      <c r="V3914" s="90">
        <f t="shared" si="709"/>
        <v>0.58536585365853655</v>
      </c>
      <c r="W3914" s="90">
        <f t="shared" si="710"/>
        <v>0.29268292682926828</v>
      </c>
      <c r="X3914" s="90">
        <f t="shared" si="711"/>
        <v>0.5</v>
      </c>
      <c r="Y3914" s="90" t="b">
        <f>AND(MONTH(Taulukko1[[#This Row],[Alku PVM]] )=6,DAY(Taulukko1[[#This Row],[Alku PVM]] )&gt;19)</f>
        <v>0</v>
      </c>
      <c r="Z3914" s="90" t="b">
        <f>AND(MONTH(Taulukko1[[#This Row],[Loppu PVM]] )=6,DAY(Taulukko1[[#This Row],[Loppu PVM]] )&gt;19)</f>
        <v>0</v>
      </c>
      <c r="AA3914" s="90" t="b">
        <f>OR(MONTH(Taulukko1[[#This Row],[Alku PVM]] )&lt;=5,AND(MONTH(Taulukko1[[#This Row],[Alku PVM]] )=6,DAY(Taulukko1[[#This Row],[Alku PVM]] )&lt;20))</f>
        <v>1</v>
      </c>
      <c r="AB3914" s="90" t="b">
        <f>OR(MONTH(Taulukko1[[#This Row],[Loppu PVM]])&lt;=5,AND(MONTH(Taulukko1[[#This Row],[Loppu PVM]] )=6,DAY(Taulukko1[[#This Row],[Loppu PVM]])&lt;20))</f>
        <v>1</v>
      </c>
      <c r="AC3914" s="90" t="b">
        <f>OR(MONTH(Taulukko1[[#This Row],[Alku PVM]] )&lt;=3,AND(MONTH(Taulukko1[[#This Row],[Alku PVM]] )=3))</f>
        <v>1</v>
      </c>
      <c r="AD3914" s="90" t="b">
        <f>OR(MONTH(Taulukko1[[#This Row],[Loppu PVM]] )&lt;=3,AND(MONTH(Taulukko1[[#This Row],[Loppu PVM]] )=3))</f>
        <v>1</v>
      </c>
      <c r="AE3914" s="90" t="b">
        <f>OR(MONTH(Taulukko1[[#This Row],[Alku PVM]] )&lt;=9,AND(MONTH(Taulukko1[[#This Row],[Alku PVM]] )=9))</f>
        <v>1</v>
      </c>
      <c r="AF3914" s="90" t="b">
        <f>OR(MONTH(Taulukko1[[#This Row],[Loppu PVM]])&lt;=9,AND(MONTH(Taulukko1[[#This Row],[Loppu PVM]] )=9))</f>
        <v>1</v>
      </c>
      <c r="AG3914" s="90" t="b">
        <f>OR(MONTH(Taulukko1[[#This Row],[Alku PVM]] )&lt;=6,AND(MONTH(Taulukko1[[#This Row],[Alku PVM]] )=6))</f>
        <v>1</v>
      </c>
      <c r="AH3914" s="90" t="b">
        <f>OR(MONTH(Taulukko1[[#This Row],[Loppu PVM]])&lt;=6,AND(MONTH(Taulukko1[[#This Row],[Loppu PVM]] )=6))</f>
        <v>1</v>
      </c>
    </row>
    <row r="3915" spans="1:34">
      <c r="A3915" s="21" t="s">
        <v>3</v>
      </c>
      <c r="B3915" s="83">
        <v>42769</v>
      </c>
      <c r="C3915" s="82" t="s">
        <v>5585</v>
      </c>
      <c r="D3915" s="84"/>
      <c r="E3915" s="85">
        <v>29</v>
      </c>
      <c r="F3915" s="83">
        <v>42830</v>
      </c>
      <c r="G3915" s="86">
        <v>5</v>
      </c>
      <c r="H3915" s="85">
        <v>102</v>
      </c>
      <c r="I3915" s="130">
        <f>INDEX('TOL2008'!B:B,MATCH(A3915,'TOL2008'!A:A,0))</f>
        <v>60201</v>
      </c>
      <c r="J3915" s="131" t="str">
        <f>INDEX(Pääluokka!$H$2:$H$100,MATCH(VALUE(LEFT(Taulukko1[[#This Row],[TOL2008]],2)),Pääluokka!$G$2:$G$100,0))</f>
        <v>Informaatio ja viestintä</v>
      </c>
      <c r="K3915" s="131" t="str">
        <f>INDEX(Pääluokka!$I$2:$I$100,MATCH(VALUE(LEFT(Taulukko1[[#This Row],[TOL2008]],2)),Pääluokka!$G$2:$G$100,0))</f>
        <v>Palvelualat (G-N, R, S)</v>
      </c>
      <c r="L3915" s="87">
        <f t="shared" si="703"/>
        <v>61</v>
      </c>
      <c r="M3915" s="88">
        <f t="shared" si="704"/>
        <v>42769</v>
      </c>
      <c r="N3915" s="88">
        <f t="shared" si="705"/>
        <v>42830</v>
      </c>
      <c r="O3915" s="88">
        <f t="shared" si="707"/>
        <v>42767</v>
      </c>
      <c r="P3915" s="88">
        <f t="shared" si="708"/>
        <v>42826</v>
      </c>
      <c r="Q3915" s="89">
        <f t="shared" si="706"/>
        <v>2017</v>
      </c>
      <c r="R3915" s="89">
        <f t="shared" si="706"/>
        <v>2017</v>
      </c>
      <c r="S3915" s="88" t="str">
        <f>YEAR(Taulukko1[[#This Row],[Alku KK]])&amp;"Q"&amp;ROUNDDOWN((MONTH(Taulukko1[[#This Row],[Alku KK]])-1)/3+1,0)</f>
        <v>2017Q1</v>
      </c>
      <c r="T3915" s="88" t="str">
        <f>YEAR(Taulukko1[[#This Row],[Loppu KK]])&amp;"Q"&amp;ROUNDDOWN((MONTH(Taulukko1[[#This Row],[Loppu KK]])-1)/3+1,0)</f>
        <v>2017Q2</v>
      </c>
      <c r="U3915" s="89">
        <f>IF(COUNT(Taulukko1[[#This Row],[Neuvottelujen alaiset ]])=1,Taulukko1[[#This Row],[Neuvottelujen alaiset ]],Taulukko1[[#This Row],[Vähennystarve]])</f>
        <v>102</v>
      </c>
      <c r="V3915" s="90">
        <f t="shared" si="709"/>
        <v>0.28431372549019607</v>
      </c>
      <c r="W3915" s="90">
        <f t="shared" si="710"/>
        <v>4.9019607843137254E-2</v>
      </c>
      <c r="X3915" s="90">
        <f t="shared" si="711"/>
        <v>0.17241379310344829</v>
      </c>
      <c r="Y3915" s="90" t="b">
        <f>AND(MONTH(Taulukko1[[#This Row],[Alku PVM]] )=6,DAY(Taulukko1[[#This Row],[Alku PVM]] )&gt;19)</f>
        <v>0</v>
      </c>
      <c r="Z3915" s="90" t="b">
        <f>AND(MONTH(Taulukko1[[#This Row],[Loppu PVM]] )=6,DAY(Taulukko1[[#This Row],[Loppu PVM]] )&gt;19)</f>
        <v>0</v>
      </c>
      <c r="AA3915" s="90" t="b">
        <f>OR(MONTH(Taulukko1[[#This Row],[Alku PVM]] )&lt;=5,AND(MONTH(Taulukko1[[#This Row],[Alku PVM]] )=6,DAY(Taulukko1[[#This Row],[Alku PVM]] )&lt;20))</f>
        <v>1</v>
      </c>
      <c r="AB3915" s="90" t="b">
        <f>OR(MONTH(Taulukko1[[#This Row],[Loppu PVM]])&lt;=5,AND(MONTH(Taulukko1[[#This Row],[Loppu PVM]] )=6,DAY(Taulukko1[[#This Row],[Loppu PVM]])&lt;20))</f>
        <v>1</v>
      </c>
      <c r="AC3915" s="90" t="b">
        <f>OR(MONTH(Taulukko1[[#This Row],[Alku PVM]] )&lt;=3,AND(MONTH(Taulukko1[[#This Row],[Alku PVM]] )=3))</f>
        <v>1</v>
      </c>
      <c r="AD3915" s="90" t="b">
        <f>OR(MONTH(Taulukko1[[#This Row],[Loppu PVM]] )&lt;=3,AND(MONTH(Taulukko1[[#This Row],[Loppu PVM]] )=3))</f>
        <v>0</v>
      </c>
      <c r="AE3915" s="90" t="b">
        <f>OR(MONTH(Taulukko1[[#This Row],[Alku PVM]] )&lt;=9,AND(MONTH(Taulukko1[[#This Row],[Alku PVM]] )=9))</f>
        <v>1</v>
      </c>
      <c r="AF3915" s="90" t="b">
        <f>OR(MONTH(Taulukko1[[#This Row],[Loppu PVM]])&lt;=9,AND(MONTH(Taulukko1[[#This Row],[Loppu PVM]] )=9))</f>
        <v>1</v>
      </c>
      <c r="AG3915" s="90" t="b">
        <f>OR(MONTH(Taulukko1[[#This Row],[Alku PVM]] )&lt;=6,AND(MONTH(Taulukko1[[#This Row],[Alku PVM]] )=6))</f>
        <v>1</v>
      </c>
      <c r="AH3915" s="90" t="b">
        <f>OR(MONTH(Taulukko1[[#This Row],[Loppu PVM]])&lt;=6,AND(MONTH(Taulukko1[[#This Row],[Loppu PVM]] )=6))</f>
        <v>1</v>
      </c>
    </row>
    <row r="3916" spans="1:34">
      <c r="A3916" s="82" t="s">
        <v>472</v>
      </c>
      <c r="B3916" s="83">
        <v>42772</v>
      </c>
      <c r="C3916" s="82" t="s">
        <v>5586</v>
      </c>
      <c r="D3916" s="84" t="s">
        <v>25</v>
      </c>
      <c r="E3916" s="85"/>
      <c r="F3916" s="83"/>
      <c r="G3916" s="86"/>
      <c r="H3916" s="85">
        <v>12</v>
      </c>
      <c r="I3916" s="130">
        <f>INDEX('TOL2008'!B:B,MATCH(A3916,'TOL2008'!A:A,0))</f>
        <v>58130</v>
      </c>
      <c r="J3916" s="131" t="str">
        <f>INDEX(Pääluokka!$H$2:$H$100,MATCH(VALUE(LEFT(Taulukko1[[#This Row],[TOL2008]],2)),Pääluokka!$G$2:$G$100,0))</f>
        <v>Informaatio ja viestintä</v>
      </c>
      <c r="K3916" s="131" t="str">
        <f>INDEX(Pääluokka!$I$2:$I$100,MATCH(VALUE(LEFT(Taulukko1[[#This Row],[TOL2008]],2)),Pääluokka!$G$2:$G$100,0))</f>
        <v>Palvelualat (G-N, R, S)</v>
      </c>
      <c r="L3916" s="87" t="str">
        <f t="shared" si="703"/>
        <v>NA</v>
      </c>
      <c r="M3916" s="88">
        <f t="shared" si="704"/>
        <v>42772</v>
      </c>
      <c r="N3916" s="88">
        <f t="shared" si="705"/>
        <v>42823</v>
      </c>
      <c r="O3916" s="88">
        <f t="shared" si="707"/>
        <v>42767</v>
      </c>
      <c r="P3916" s="88">
        <f t="shared" si="708"/>
        <v>42795</v>
      </c>
      <c r="Q3916" s="89">
        <f t="shared" si="706"/>
        <v>2017</v>
      </c>
      <c r="R3916" s="89">
        <f t="shared" si="706"/>
        <v>2017</v>
      </c>
      <c r="S3916" s="88" t="str">
        <f>YEAR(Taulukko1[[#This Row],[Alku KK]])&amp;"Q"&amp;ROUNDDOWN((MONTH(Taulukko1[[#This Row],[Alku KK]])-1)/3+1,0)</f>
        <v>2017Q1</v>
      </c>
      <c r="T3916" s="88" t="str">
        <f>YEAR(Taulukko1[[#This Row],[Loppu KK]])&amp;"Q"&amp;ROUNDDOWN((MONTH(Taulukko1[[#This Row],[Loppu KK]])-1)/3+1,0)</f>
        <v>2017Q1</v>
      </c>
      <c r="U3916" s="89">
        <f>IF(COUNT(Taulukko1[[#This Row],[Neuvottelujen alaiset ]])=1,Taulukko1[[#This Row],[Neuvottelujen alaiset ]],Taulukko1[[#This Row],[Vähennystarve]])</f>
        <v>12</v>
      </c>
      <c r="V3916" s="90" t="str">
        <f t="shared" si="709"/>
        <v>NA</v>
      </c>
      <c r="W3916" s="90" t="str">
        <f t="shared" si="710"/>
        <v>NA</v>
      </c>
      <c r="X3916" s="90" t="str">
        <f t="shared" si="711"/>
        <v>NA</v>
      </c>
      <c r="Y3916" s="90" t="b">
        <f>AND(MONTH(Taulukko1[[#This Row],[Alku PVM]] )=6,DAY(Taulukko1[[#This Row],[Alku PVM]] )&gt;19)</f>
        <v>0</v>
      </c>
      <c r="Z3916" s="90" t="b">
        <f>AND(MONTH(Taulukko1[[#This Row],[Loppu PVM]] )=6,DAY(Taulukko1[[#This Row],[Loppu PVM]] )&gt;19)</f>
        <v>0</v>
      </c>
      <c r="AA3916" s="90" t="b">
        <f>OR(MONTH(Taulukko1[[#This Row],[Alku PVM]] )&lt;=5,AND(MONTH(Taulukko1[[#This Row],[Alku PVM]] )=6,DAY(Taulukko1[[#This Row],[Alku PVM]] )&lt;20))</f>
        <v>1</v>
      </c>
      <c r="AB3916" s="90" t="b">
        <f>OR(MONTH(Taulukko1[[#This Row],[Loppu PVM]])&lt;=5,AND(MONTH(Taulukko1[[#This Row],[Loppu PVM]] )=6,DAY(Taulukko1[[#This Row],[Loppu PVM]])&lt;20))</f>
        <v>1</v>
      </c>
      <c r="AC3916" s="90" t="b">
        <f>OR(MONTH(Taulukko1[[#This Row],[Alku PVM]] )&lt;=3,AND(MONTH(Taulukko1[[#This Row],[Alku PVM]] )=3))</f>
        <v>1</v>
      </c>
      <c r="AD3916" s="90" t="b">
        <f>OR(MONTH(Taulukko1[[#This Row],[Loppu PVM]] )&lt;=3,AND(MONTH(Taulukko1[[#This Row],[Loppu PVM]] )=3))</f>
        <v>1</v>
      </c>
      <c r="AE3916" s="90" t="b">
        <f>OR(MONTH(Taulukko1[[#This Row],[Alku PVM]] )&lt;=9,AND(MONTH(Taulukko1[[#This Row],[Alku PVM]] )=9))</f>
        <v>1</v>
      </c>
      <c r="AF3916" s="90" t="b">
        <f>OR(MONTH(Taulukko1[[#This Row],[Loppu PVM]])&lt;=9,AND(MONTH(Taulukko1[[#This Row],[Loppu PVM]] )=9))</f>
        <v>1</v>
      </c>
      <c r="AG3916" s="90" t="b">
        <f>OR(MONTH(Taulukko1[[#This Row],[Alku PVM]] )&lt;=6,AND(MONTH(Taulukko1[[#This Row],[Alku PVM]] )=6))</f>
        <v>1</v>
      </c>
      <c r="AH3916" s="90" t="b">
        <f>OR(MONTH(Taulukko1[[#This Row],[Loppu PVM]])&lt;=6,AND(MONTH(Taulukko1[[#This Row],[Loppu PVM]] )=6))</f>
        <v>1</v>
      </c>
    </row>
    <row r="3917" spans="1:34">
      <c r="A3917" s="82" t="s">
        <v>5587</v>
      </c>
      <c r="B3917" s="83">
        <v>42772</v>
      </c>
      <c r="C3917" s="82" t="s">
        <v>5588</v>
      </c>
      <c r="D3917" s="84"/>
      <c r="E3917" s="85">
        <v>79</v>
      </c>
      <c r="F3917" s="83">
        <v>42817</v>
      </c>
      <c r="G3917" s="86">
        <v>60</v>
      </c>
      <c r="H3917" s="85">
        <v>300</v>
      </c>
      <c r="I3917" s="130">
        <f>INDEX('TOL2008'!B:B,MATCH(A3917,'TOL2008'!A:A,0))</f>
        <v>49391</v>
      </c>
      <c r="J3917" s="131" t="str">
        <f>INDEX(Pääluokka!$H$2:$H$100,MATCH(VALUE(LEFT(Taulukko1[[#This Row],[TOL2008]],2)),Pääluokka!$G$2:$G$100,0))</f>
        <v>Kuljetus ja varastointi</v>
      </c>
      <c r="K3917" s="131" t="str">
        <f>INDEX(Pääluokka!$I$2:$I$100,MATCH(VALUE(LEFT(Taulukko1[[#This Row],[TOL2008]],2)),Pääluokka!$G$2:$G$100,0))</f>
        <v>Palvelualat (G-N, R, S)</v>
      </c>
      <c r="L3917" s="87">
        <f t="shared" si="703"/>
        <v>45</v>
      </c>
      <c r="M3917" s="88">
        <f t="shared" si="704"/>
        <v>42772</v>
      </c>
      <c r="N3917" s="88">
        <f t="shared" si="705"/>
        <v>42817</v>
      </c>
      <c r="O3917" s="88">
        <f t="shared" si="707"/>
        <v>42767</v>
      </c>
      <c r="P3917" s="88">
        <f t="shared" si="708"/>
        <v>42795</v>
      </c>
      <c r="Q3917" s="89">
        <f t="shared" si="706"/>
        <v>2017</v>
      </c>
      <c r="R3917" s="89">
        <f t="shared" si="706"/>
        <v>2017</v>
      </c>
      <c r="S3917" s="88" t="str">
        <f>YEAR(Taulukko1[[#This Row],[Alku KK]])&amp;"Q"&amp;ROUNDDOWN((MONTH(Taulukko1[[#This Row],[Alku KK]])-1)/3+1,0)</f>
        <v>2017Q1</v>
      </c>
      <c r="T3917" s="88" t="str">
        <f>YEAR(Taulukko1[[#This Row],[Loppu KK]])&amp;"Q"&amp;ROUNDDOWN((MONTH(Taulukko1[[#This Row],[Loppu KK]])-1)/3+1,0)</f>
        <v>2017Q1</v>
      </c>
      <c r="U3917" s="89">
        <f>IF(COUNT(Taulukko1[[#This Row],[Neuvottelujen alaiset ]])=1,Taulukko1[[#This Row],[Neuvottelujen alaiset ]],Taulukko1[[#This Row],[Vähennystarve]])</f>
        <v>300</v>
      </c>
      <c r="V3917" s="90">
        <f t="shared" si="709"/>
        <v>0.26333333333333331</v>
      </c>
      <c r="W3917" s="90">
        <f t="shared" si="710"/>
        <v>0.2</v>
      </c>
      <c r="X3917" s="90">
        <f t="shared" si="711"/>
        <v>0.759493670886076</v>
      </c>
      <c r="Y3917" s="90" t="b">
        <f>AND(MONTH(Taulukko1[[#This Row],[Alku PVM]] )=6,DAY(Taulukko1[[#This Row],[Alku PVM]] )&gt;19)</f>
        <v>0</v>
      </c>
      <c r="Z3917" s="90" t="b">
        <f>AND(MONTH(Taulukko1[[#This Row],[Loppu PVM]] )=6,DAY(Taulukko1[[#This Row],[Loppu PVM]] )&gt;19)</f>
        <v>0</v>
      </c>
      <c r="AA3917" s="90" t="b">
        <f>OR(MONTH(Taulukko1[[#This Row],[Alku PVM]] )&lt;=5,AND(MONTH(Taulukko1[[#This Row],[Alku PVM]] )=6,DAY(Taulukko1[[#This Row],[Alku PVM]] )&lt;20))</f>
        <v>1</v>
      </c>
      <c r="AB3917" s="90" t="b">
        <f>OR(MONTH(Taulukko1[[#This Row],[Loppu PVM]])&lt;=5,AND(MONTH(Taulukko1[[#This Row],[Loppu PVM]] )=6,DAY(Taulukko1[[#This Row],[Loppu PVM]])&lt;20))</f>
        <v>1</v>
      </c>
      <c r="AC3917" s="90" t="b">
        <f>OR(MONTH(Taulukko1[[#This Row],[Alku PVM]] )&lt;=3,AND(MONTH(Taulukko1[[#This Row],[Alku PVM]] )=3))</f>
        <v>1</v>
      </c>
      <c r="AD3917" s="90" t="b">
        <f>OR(MONTH(Taulukko1[[#This Row],[Loppu PVM]] )&lt;=3,AND(MONTH(Taulukko1[[#This Row],[Loppu PVM]] )=3))</f>
        <v>1</v>
      </c>
      <c r="AE3917" s="90" t="b">
        <f>OR(MONTH(Taulukko1[[#This Row],[Alku PVM]] )&lt;=9,AND(MONTH(Taulukko1[[#This Row],[Alku PVM]] )=9))</f>
        <v>1</v>
      </c>
      <c r="AF3917" s="90" t="b">
        <f>OR(MONTH(Taulukko1[[#This Row],[Loppu PVM]])&lt;=9,AND(MONTH(Taulukko1[[#This Row],[Loppu PVM]] )=9))</f>
        <v>1</v>
      </c>
      <c r="AG3917" s="90" t="b">
        <f>OR(MONTH(Taulukko1[[#This Row],[Alku PVM]] )&lt;=6,AND(MONTH(Taulukko1[[#This Row],[Alku PVM]] )=6))</f>
        <v>1</v>
      </c>
      <c r="AH3917" s="90" t="b">
        <f>OR(MONTH(Taulukko1[[#This Row],[Loppu PVM]])&lt;=6,AND(MONTH(Taulukko1[[#This Row],[Loppu PVM]] )=6))</f>
        <v>1</v>
      </c>
    </row>
    <row r="3918" spans="1:34">
      <c r="A3918" s="82" t="s">
        <v>684</v>
      </c>
      <c r="B3918" s="83">
        <v>42772</v>
      </c>
      <c r="C3918" s="82" t="s">
        <v>94</v>
      </c>
      <c r="D3918" s="84"/>
      <c r="E3918" s="85">
        <v>15</v>
      </c>
      <c r="F3918" s="83">
        <v>42825</v>
      </c>
      <c r="G3918" s="86">
        <v>15</v>
      </c>
      <c r="H3918" s="85">
        <v>15</v>
      </c>
      <c r="I3918" s="130">
        <f>INDEX('TOL2008'!B:B,MATCH(A3918,'TOL2008'!A:A,0))</f>
        <v>25720</v>
      </c>
      <c r="J3918" s="131" t="str">
        <f>INDEX(Pääluokka!$H$2:$H$100,MATCH(VALUE(LEFT(Taulukko1[[#This Row],[TOL2008]],2)),Pääluokka!$G$2:$G$100,0))</f>
        <v>Teollisuus</v>
      </c>
      <c r="K3918" s="131" t="str">
        <f>INDEX(Pääluokka!$I$2:$I$100,MATCH(VALUE(LEFT(Taulukko1[[#This Row],[TOL2008]],2)),Pääluokka!$G$2:$G$100,0))</f>
        <v>Teollisuus (C-E)</v>
      </c>
      <c r="L3918" s="87">
        <f t="shared" si="703"/>
        <v>53</v>
      </c>
      <c r="M3918" s="88">
        <f t="shared" si="704"/>
        <v>42772</v>
      </c>
      <c r="N3918" s="88">
        <f t="shared" si="705"/>
        <v>42825</v>
      </c>
      <c r="O3918" s="88">
        <f t="shared" si="707"/>
        <v>42767</v>
      </c>
      <c r="P3918" s="88">
        <f t="shared" si="708"/>
        <v>42795</v>
      </c>
      <c r="Q3918" s="89">
        <f t="shared" si="706"/>
        <v>2017</v>
      </c>
      <c r="R3918" s="89">
        <f t="shared" si="706"/>
        <v>2017</v>
      </c>
      <c r="S3918" s="88" t="str">
        <f>YEAR(Taulukko1[[#This Row],[Alku KK]])&amp;"Q"&amp;ROUNDDOWN((MONTH(Taulukko1[[#This Row],[Alku KK]])-1)/3+1,0)</f>
        <v>2017Q1</v>
      </c>
      <c r="T3918" s="88" t="str">
        <f>YEAR(Taulukko1[[#This Row],[Loppu KK]])&amp;"Q"&amp;ROUNDDOWN((MONTH(Taulukko1[[#This Row],[Loppu KK]])-1)/3+1,0)</f>
        <v>2017Q1</v>
      </c>
      <c r="U3918" s="89">
        <f>IF(COUNT(Taulukko1[[#This Row],[Neuvottelujen alaiset ]])=1,Taulukko1[[#This Row],[Neuvottelujen alaiset ]],Taulukko1[[#This Row],[Vähennystarve]])</f>
        <v>15</v>
      </c>
      <c r="V3918" s="90">
        <f t="shared" si="709"/>
        <v>1</v>
      </c>
      <c r="W3918" s="90">
        <f t="shared" si="710"/>
        <v>1</v>
      </c>
      <c r="X3918" s="90">
        <f t="shared" si="711"/>
        <v>1</v>
      </c>
      <c r="Y3918" s="90" t="b">
        <f>AND(MONTH(Taulukko1[[#This Row],[Alku PVM]] )=6,DAY(Taulukko1[[#This Row],[Alku PVM]] )&gt;19)</f>
        <v>0</v>
      </c>
      <c r="Z3918" s="90" t="b">
        <f>AND(MONTH(Taulukko1[[#This Row],[Loppu PVM]] )=6,DAY(Taulukko1[[#This Row],[Loppu PVM]] )&gt;19)</f>
        <v>0</v>
      </c>
      <c r="AA3918" s="90" t="b">
        <f>OR(MONTH(Taulukko1[[#This Row],[Alku PVM]] )&lt;=5,AND(MONTH(Taulukko1[[#This Row],[Alku PVM]] )=6,DAY(Taulukko1[[#This Row],[Alku PVM]] )&lt;20))</f>
        <v>1</v>
      </c>
      <c r="AB3918" s="90" t="b">
        <f>OR(MONTH(Taulukko1[[#This Row],[Loppu PVM]])&lt;=5,AND(MONTH(Taulukko1[[#This Row],[Loppu PVM]] )=6,DAY(Taulukko1[[#This Row],[Loppu PVM]])&lt;20))</f>
        <v>1</v>
      </c>
      <c r="AC3918" s="90" t="b">
        <f>OR(MONTH(Taulukko1[[#This Row],[Alku PVM]] )&lt;=3,AND(MONTH(Taulukko1[[#This Row],[Alku PVM]] )=3))</f>
        <v>1</v>
      </c>
      <c r="AD3918" s="90" t="b">
        <f>OR(MONTH(Taulukko1[[#This Row],[Loppu PVM]] )&lt;=3,AND(MONTH(Taulukko1[[#This Row],[Loppu PVM]] )=3))</f>
        <v>1</v>
      </c>
      <c r="AE3918" s="90" t="b">
        <f>OR(MONTH(Taulukko1[[#This Row],[Alku PVM]] )&lt;=9,AND(MONTH(Taulukko1[[#This Row],[Alku PVM]] )=9))</f>
        <v>1</v>
      </c>
      <c r="AF3918" s="90" t="b">
        <f>OR(MONTH(Taulukko1[[#This Row],[Loppu PVM]])&lt;=9,AND(MONTH(Taulukko1[[#This Row],[Loppu PVM]] )=9))</f>
        <v>1</v>
      </c>
      <c r="AG3918" s="90" t="b">
        <f>OR(MONTH(Taulukko1[[#This Row],[Alku PVM]] )&lt;=6,AND(MONTH(Taulukko1[[#This Row],[Alku PVM]] )=6))</f>
        <v>1</v>
      </c>
      <c r="AH3918" s="90" t="b">
        <f>OR(MONTH(Taulukko1[[#This Row],[Loppu PVM]])&lt;=6,AND(MONTH(Taulukko1[[#This Row],[Loppu PVM]] )=6))</f>
        <v>1</v>
      </c>
    </row>
    <row r="3919" spans="1:34">
      <c r="A3919" s="82" t="s">
        <v>1767</v>
      </c>
      <c r="B3919" s="83">
        <v>42705</v>
      </c>
      <c r="C3919" s="82" t="s">
        <v>5589</v>
      </c>
      <c r="D3919" s="84"/>
      <c r="E3919" s="85"/>
      <c r="F3919" s="83">
        <v>42772</v>
      </c>
      <c r="G3919" s="86">
        <v>3</v>
      </c>
      <c r="H3919" s="85">
        <v>150</v>
      </c>
      <c r="I3919" s="130">
        <f>INDEX('TOL2008'!B:B,MATCH(A3919,'TOL2008'!A:A,0))</f>
        <v>85420</v>
      </c>
      <c r="J3919" s="131" t="str">
        <f>INDEX(Pääluokka!$H$2:$H$100,MATCH(VALUE(LEFT(Taulukko1[[#This Row],[TOL2008]],2)),Pääluokka!$G$2:$G$100,0))</f>
        <v>Koulutus</v>
      </c>
      <c r="K3919" s="131" t="str">
        <f>INDEX(Pääluokka!$I$2:$I$100,MATCH(VALUE(LEFT(Taulukko1[[#This Row],[TOL2008]],2)),Pääluokka!$G$2:$G$100,0))</f>
        <v>Muut toimialat (O-Q, T-X)</v>
      </c>
      <c r="L3919" s="87">
        <f t="shared" si="703"/>
        <v>67</v>
      </c>
      <c r="M3919" s="88">
        <f t="shared" si="704"/>
        <v>42705</v>
      </c>
      <c r="N3919" s="88">
        <f t="shared" si="705"/>
        <v>42772</v>
      </c>
      <c r="O3919" s="88">
        <f t="shared" si="707"/>
        <v>42705</v>
      </c>
      <c r="P3919" s="88">
        <f t="shared" si="708"/>
        <v>42767</v>
      </c>
      <c r="Q3919" s="89">
        <f t="shared" si="706"/>
        <v>2016</v>
      </c>
      <c r="R3919" s="89">
        <f t="shared" si="706"/>
        <v>2017</v>
      </c>
      <c r="S3919" s="88" t="str">
        <f>YEAR(Taulukko1[[#This Row],[Alku KK]])&amp;"Q"&amp;ROUNDDOWN((MONTH(Taulukko1[[#This Row],[Alku KK]])-1)/3+1,0)</f>
        <v>2016Q4</v>
      </c>
      <c r="T3919" s="88" t="str">
        <f>YEAR(Taulukko1[[#This Row],[Loppu KK]])&amp;"Q"&amp;ROUNDDOWN((MONTH(Taulukko1[[#This Row],[Loppu KK]])-1)/3+1,0)</f>
        <v>2017Q1</v>
      </c>
      <c r="U3919" s="89">
        <f>IF(COUNT(Taulukko1[[#This Row],[Neuvottelujen alaiset ]])=1,Taulukko1[[#This Row],[Neuvottelujen alaiset ]],Taulukko1[[#This Row],[Vähennystarve]])</f>
        <v>150</v>
      </c>
      <c r="V3919" s="90" t="str">
        <f t="shared" si="709"/>
        <v>NA</v>
      </c>
      <c r="W3919" s="90">
        <f t="shared" si="710"/>
        <v>0.02</v>
      </c>
      <c r="X3919" s="90" t="str">
        <f t="shared" si="711"/>
        <v>NA</v>
      </c>
      <c r="Y3919" s="90" t="b">
        <f>AND(MONTH(Taulukko1[[#This Row],[Alku PVM]] )=6,DAY(Taulukko1[[#This Row],[Alku PVM]] )&gt;19)</f>
        <v>0</v>
      </c>
      <c r="Z3919" s="90" t="b">
        <f>AND(MONTH(Taulukko1[[#This Row],[Loppu PVM]] )=6,DAY(Taulukko1[[#This Row],[Loppu PVM]] )&gt;19)</f>
        <v>0</v>
      </c>
      <c r="AA3919" s="90" t="b">
        <f>OR(MONTH(Taulukko1[[#This Row],[Alku PVM]] )&lt;=5,AND(MONTH(Taulukko1[[#This Row],[Alku PVM]] )=6,DAY(Taulukko1[[#This Row],[Alku PVM]] )&lt;20))</f>
        <v>0</v>
      </c>
      <c r="AB3919" s="90" t="b">
        <f>OR(MONTH(Taulukko1[[#This Row],[Loppu PVM]])&lt;=5,AND(MONTH(Taulukko1[[#This Row],[Loppu PVM]] )=6,DAY(Taulukko1[[#This Row],[Loppu PVM]])&lt;20))</f>
        <v>1</v>
      </c>
      <c r="AC3919" s="90" t="b">
        <f>OR(MONTH(Taulukko1[[#This Row],[Alku PVM]] )&lt;=3,AND(MONTH(Taulukko1[[#This Row],[Alku PVM]] )=3))</f>
        <v>0</v>
      </c>
      <c r="AD3919" s="90" t="b">
        <f>OR(MONTH(Taulukko1[[#This Row],[Loppu PVM]] )&lt;=3,AND(MONTH(Taulukko1[[#This Row],[Loppu PVM]] )=3))</f>
        <v>1</v>
      </c>
      <c r="AE3919" s="90" t="b">
        <f>OR(MONTH(Taulukko1[[#This Row],[Alku PVM]] )&lt;=9,AND(MONTH(Taulukko1[[#This Row],[Alku PVM]] )=9))</f>
        <v>0</v>
      </c>
      <c r="AF3919" s="90" t="b">
        <f>OR(MONTH(Taulukko1[[#This Row],[Loppu PVM]])&lt;=9,AND(MONTH(Taulukko1[[#This Row],[Loppu PVM]] )=9))</f>
        <v>1</v>
      </c>
      <c r="AG3919" s="90" t="b">
        <f>OR(MONTH(Taulukko1[[#This Row],[Alku PVM]] )&lt;=6,AND(MONTH(Taulukko1[[#This Row],[Alku PVM]] )=6))</f>
        <v>0</v>
      </c>
      <c r="AH3919" s="90" t="b">
        <f>OR(MONTH(Taulukko1[[#This Row],[Loppu PVM]])&lt;=6,AND(MONTH(Taulukko1[[#This Row],[Loppu PVM]] )=6))</f>
        <v>1</v>
      </c>
    </row>
    <row r="3920" spans="1:34">
      <c r="A3920" s="82" t="s">
        <v>484</v>
      </c>
      <c r="B3920" s="83">
        <v>42774</v>
      </c>
      <c r="C3920" s="82" t="s">
        <v>5591</v>
      </c>
      <c r="D3920" s="84"/>
      <c r="E3920" s="85"/>
      <c r="F3920" s="26">
        <v>42858</v>
      </c>
      <c r="G3920" s="86">
        <v>106</v>
      </c>
      <c r="H3920" s="85">
        <v>160</v>
      </c>
      <c r="I3920" s="130">
        <f>INDEX('TOL2008'!B:B,MATCH(A3920,'TOL2008'!A:A,0))</f>
        <v>10130</v>
      </c>
      <c r="J3920" s="131" t="str">
        <f>INDEX(Pääluokka!$H$2:$H$100,MATCH(VALUE(LEFT(Taulukko1[[#This Row],[TOL2008]],2)),Pääluokka!$G$2:$G$100,0))</f>
        <v>Teollisuus</v>
      </c>
      <c r="K3920" s="131" t="str">
        <f>INDEX(Pääluokka!$I$2:$I$100,MATCH(VALUE(LEFT(Taulukko1[[#This Row],[TOL2008]],2)),Pääluokka!$G$2:$G$100,0))</f>
        <v>Teollisuus (C-E)</v>
      </c>
      <c r="L3920" s="87">
        <f t="shared" si="703"/>
        <v>84</v>
      </c>
      <c r="M3920" s="88">
        <f t="shared" si="704"/>
        <v>42774</v>
      </c>
      <c r="N3920" s="88">
        <f t="shared" si="705"/>
        <v>42858</v>
      </c>
      <c r="O3920" s="88">
        <f t="shared" si="707"/>
        <v>42767</v>
      </c>
      <c r="P3920" s="88">
        <f t="shared" si="708"/>
        <v>42856</v>
      </c>
      <c r="Q3920" s="89">
        <f t="shared" si="706"/>
        <v>2017</v>
      </c>
      <c r="R3920" s="89">
        <f t="shared" si="706"/>
        <v>2017</v>
      </c>
      <c r="S3920" s="88" t="str">
        <f>YEAR(Taulukko1[[#This Row],[Alku KK]])&amp;"Q"&amp;ROUNDDOWN((MONTH(Taulukko1[[#This Row],[Alku KK]])-1)/3+1,0)</f>
        <v>2017Q1</v>
      </c>
      <c r="T3920" s="88" t="str">
        <f>YEAR(Taulukko1[[#This Row],[Loppu KK]])&amp;"Q"&amp;ROUNDDOWN((MONTH(Taulukko1[[#This Row],[Loppu KK]])-1)/3+1,0)</f>
        <v>2017Q2</v>
      </c>
      <c r="U3920" s="89">
        <f>IF(COUNT(Taulukko1[[#This Row],[Neuvottelujen alaiset ]])=1,Taulukko1[[#This Row],[Neuvottelujen alaiset ]],Taulukko1[[#This Row],[Vähennystarve]])</f>
        <v>160</v>
      </c>
      <c r="V3920" s="90" t="str">
        <f t="shared" si="709"/>
        <v>NA</v>
      </c>
      <c r="W3920" s="90">
        <f t="shared" si="710"/>
        <v>0.66249999999999998</v>
      </c>
      <c r="X3920" s="90" t="str">
        <f t="shared" si="711"/>
        <v>NA</v>
      </c>
      <c r="Y3920" s="90" t="b">
        <f>AND(MONTH(Taulukko1[[#This Row],[Alku PVM]] )=6,DAY(Taulukko1[[#This Row],[Alku PVM]] )&gt;19)</f>
        <v>0</v>
      </c>
      <c r="Z3920" s="90" t="b">
        <f>AND(MONTH(Taulukko1[[#This Row],[Loppu PVM]] )=6,DAY(Taulukko1[[#This Row],[Loppu PVM]] )&gt;19)</f>
        <v>0</v>
      </c>
      <c r="AA3920" s="90" t="b">
        <f>OR(MONTH(Taulukko1[[#This Row],[Alku PVM]] )&lt;=5,AND(MONTH(Taulukko1[[#This Row],[Alku PVM]] )=6,DAY(Taulukko1[[#This Row],[Alku PVM]] )&lt;20))</f>
        <v>1</v>
      </c>
      <c r="AB3920" s="90" t="b">
        <f>OR(MONTH(Taulukko1[[#This Row],[Loppu PVM]])&lt;=5,AND(MONTH(Taulukko1[[#This Row],[Loppu PVM]] )=6,DAY(Taulukko1[[#This Row],[Loppu PVM]])&lt;20))</f>
        <v>1</v>
      </c>
      <c r="AC3920" s="90" t="b">
        <f>OR(MONTH(Taulukko1[[#This Row],[Alku PVM]] )&lt;=3,AND(MONTH(Taulukko1[[#This Row],[Alku PVM]] )=3))</f>
        <v>1</v>
      </c>
      <c r="AD3920" s="90" t="b">
        <f>OR(MONTH(Taulukko1[[#This Row],[Loppu PVM]] )&lt;=3,AND(MONTH(Taulukko1[[#This Row],[Loppu PVM]] )=3))</f>
        <v>0</v>
      </c>
      <c r="AE3920" s="90" t="b">
        <f>OR(MONTH(Taulukko1[[#This Row],[Alku PVM]] )&lt;=9,AND(MONTH(Taulukko1[[#This Row],[Alku PVM]] )=9))</f>
        <v>1</v>
      </c>
      <c r="AF3920" s="90" t="b">
        <f>OR(MONTH(Taulukko1[[#This Row],[Loppu PVM]])&lt;=9,AND(MONTH(Taulukko1[[#This Row],[Loppu PVM]] )=9))</f>
        <v>1</v>
      </c>
      <c r="AG3920" s="90" t="b">
        <f>OR(MONTH(Taulukko1[[#This Row],[Alku PVM]] )&lt;=6,AND(MONTH(Taulukko1[[#This Row],[Alku PVM]] )=6))</f>
        <v>1</v>
      </c>
      <c r="AH3920" s="90" t="b">
        <f>OR(MONTH(Taulukko1[[#This Row],[Loppu PVM]])&lt;=6,AND(MONTH(Taulukko1[[#This Row],[Loppu PVM]] )=6))</f>
        <v>1</v>
      </c>
    </row>
    <row r="3921" spans="1:34">
      <c r="A3921" s="82" t="s">
        <v>5229</v>
      </c>
      <c r="B3921" s="83">
        <v>42774</v>
      </c>
      <c r="C3921" s="82" t="s">
        <v>5590</v>
      </c>
      <c r="D3921" s="84"/>
      <c r="E3921" s="85">
        <v>19</v>
      </c>
      <c r="F3921" s="83"/>
      <c r="G3921" s="86"/>
      <c r="H3921" s="85">
        <v>19</v>
      </c>
      <c r="I3921" s="130">
        <f>INDEX('TOL2008'!B:B,MATCH(A3921,'TOL2008'!A:A,0))</f>
        <v>88999</v>
      </c>
      <c r="J3921" s="131" t="str">
        <f>INDEX(Pääluokka!$H$2:$H$100,MATCH(VALUE(LEFT(Taulukko1[[#This Row],[TOL2008]],2)),Pääluokka!$G$2:$G$100,0))</f>
        <v>Terveys- ja sosiaalipalvelut</v>
      </c>
      <c r="K3921" s="131" t="str">
        <f>INDEX(Pääluokka!$I$2:$I$100,MATCH(VALUE(LEFT(Taulukko1[[#This Row],[TOL2008]],2)),Pääluokka!$G$2:$G$100,0))</f>
        <v>Muut toimialat (O-Q, T-X)</v>
      </c>
      <c r="L3921" s="87" t="str">
        <f t="shared" si="703"/>
        <v>NA</v>
      </c>
      <c r="M3921" s="88">
        <f t="shared" si="704"/>
        <v>42774</v>
      </c>
      <c r="N3921" s="88">
        <f t="shared" si="705"/>
        <v>42825</v>
      </c>
      <c r="O3921" s="88">
        <f t="shared" si="707"/>
        <v>42767</v>
      </c>
      <c r="P3921" s="88">
        <f t="shared" si="708"/>
        <v>42795</v>
      </c>
      <c r="Q3921" s="89">
        <f t="shared" si="706"/>
        <v>2017</v>
      </c>
      <c r="R3921" s="89">
        <f t="shared" si="706"/>
        <v>2017</v>
      </c>
      <c r="S3921" s="88" t="str">
        <f>YEAR(Taulukko1[[#This Row],[Alku KK]])&amp;"Q"&amp;ROUNDDOWN((MONTH(Taulukko1[[#This Row],[Alku KK]])-1)/3+1,0)</f>
        <v>2017Q1</v>
      </c>
      <c r="T3921" s="88" t="str">
        <f>YEAR(Taulukko1[[#This Row],[Loppu KK]])&amp;"Q"&amp;ROUNDDOWN((MONTH(Taulukko1[[#This Row],[Loppu KK]])-1)/3+1,0)</f>
        <v>2017Q1</v>
      </c>
      <c r="U3921" s="89">
        <f>IF(COUNT(Taulukko1[[#This Row],[Neuvottelujen alaiset ]])=1,Taulukko1[[#This Row],[Neuvottelujen alaiset ]],Taulukko1[[#This Row],[Vähennystarve]])</f>
        <v>19</v>
      </c>
      <c r="V3921" s="90">
        <f t="shared" si="709"/>
        <v>1</v>
      </c>
      <c r="W3921" s="90" t="str">
        <f t="shared" si="710"/>
        <v>NA</v>
      </c>
      <c r="X3921" s="90" t="str">
        <f t="shared" si="711"/>
        <v>NA</v>
      </c>
      <c r="Y3921" s="90" t="b">
        <f>AND(MONTH(Taulukko1[[#This Row],[Alku PVM]] )=6,DAY(Taulukko1[[#This Row],[Alku PVM]] )&gt;19)</f>
        <v>0</v>
      </c>
      <c r="Z3921" s="90" t="b">
        <f>AND(MONTH(Taulukko1[[#This Row],[Loppu PVM]] )=6,DAY(Taulukko1[[#This Row],[Loppu PVM]] )&gt;19)</f>
        <v>0</v>
      </c>
      <c r="AA3921" s="90" t="b">
        <f>OR(MONTH(Taulukko1[[#This Row],[Alku PVM]] )&lt;=5,AND(MONTH(Taulukko1[[#This Row],[Alku PVM]] )=6,DAY(Taulukko1[[#This Row],[Alku PVM]] )&lt;20))</f>
        <v>1</v>
      </c>
      <c r="AB3921" s="90" t="b">
        <f>OR(MONTH(Taulukko1[[#This Row],[Loppu PVM]])&lt;=5,AND(MONTH(Taulukko1[[#This Row],[Loppu PVM]] )=6,DAY(Taulukko1[[#This Row],[Loppu PVM]])&lt;20))</f>
        <v>1</v>
      </c>
      <c r="AC3921" s="90" t="b">
        <f>OR(MONTH(Taulukko1[[#This Row],[Alku PVM]] )&lt;=3,AND(MONTH(Taulukko1[[#This Row],[Alku PVM]] )=3))</f>
        <v>1</v>
      </c>
      <c r="AD3921" s="90" t="b">
        <f>OR(MONTH(Taulukko1[[#This Row],[Loppu PVM]] )&lt;=3,AND(MONTH(Taulukko1[[#This Row],[Loppu PVM]] )=3))</f>
        <v>1</v>
      </c>
      <c r="AE3921" s="90" t="b">
        <f>OR(MONTH(Taulukko1[[#This Row],[Alku PVM]] )&lt;=9,AND(MONTH(Taulukko1[[#This Row],[Alku PVM]] )=9))</f>
        <v>1</v>
      </c>
      <c r="AF3921" s="90" t="b">
        <f>OR(MONTH(Taulukko1[[#This Row],[Loppu PVM]])&lt;=9,AND(MONTH(Taulukko1[[#This Row],[Loppu PVM]] )=9))</f>
        <v>1</v>
      </c>
      <c r="AG3921" s="90" t="b">
        <f>OR(MONTH(Taulukko1[[#This Row],[Alku PVM]] )&lt;=6,AND(MONTH(Taulukko1[[#This Row],[Alku PVM]] )=6))</f>
        <v>1</v>
      </c>
      <c r="AH3921" s="90" t="b">
        <f>OR(MONTH(Taulukko1[[#This Row],[Loppu PVM]])&lt;=6,AND(MONTH(Taulukko1[[#This Row],[Loppu PVM]] )=6))</f>
        <v>1</v>
      </c>
    </row>
    <row r="3922" spans="1:34">
      <c r="A3922" s="82" t="s">
        <v>1111</v>
      </c>
      <c r="B3922" s="83">
        <v>42775</v>
      </c>
      <c r="C3922" s="82" t="s">
        <v>5593</v>
      </c>
      <c r="D3922" s="84"/>
      <c r="E3922" s="85">
        <v>21</v>
      </c>
      <c r="F3922" s="83">
        <v>42829</v>
      </c>
      <c r="G3922" s="86">
        <v>21</v>
      </c>
      <c r="H3922" s="85">
        <v>21</v>
      </c>
      <c r="I3922" s="130">
        <f>INDEX('TOL2008'!B:B,MATCH(A3922,'TOL2008'!A:A,0))</f>
        <v>16220</v>
      </c>
      <c r="J3922" s="131" t="str">
        <f>INDEX(Pääluokka!$H$2:$H$100,MATCH(VALUE(LEFT(Taulukko1[[#This Row],[TOL2008]],2)),Pääluokka!$G$2:$G$100,0))</f>
        <v>Teollisuus</v>
      </c>
      <c r="K3922" s="131" t="str">
        <f>INDEX(Pääluokka!$I$2:$I$100,MATCH(VALUE(LEFT(Taulukko1[[#This Row],[TOL2008]],2)),Pääluokka!$G$2:$G$100,0))</f>
        <v>Teollisuus (C-E)</v>
      </c>
      <c r="L3922" s="87">
        <f t="shared" si="703"/>
        <v>54</v>
      </c>
      <c r="M3922" s="88">
        <f t="shared" si="704"/>
        <v>42775</v>
      </c>
      <c r="N3922" s="88">
        <f t="shared" si="705"/>
        <v>42829</v>
      </c>
      <c r="O3922" s="88">
        <f t="shared" ref="O3922:P3924" si="712">IFERROR(DATE(YEAR(M3922),MONTH(M3922),1),"NA")</f>
        <v>42767</v>
      </c>
      <c r="P3922" s="88">
        <f t="shared" si="712"/>
        <v>42826</v>
      </c>
      <c r="Q3922" s="89">
        <f t="shared" si="706"/>
        <v>2017</v>
      </c>
      <c r="R3922" s="89">
        <f t="shared" si="706"/>
        <v>2017</v>
      </c>
      <c r="S3922" s="88" t="str">
        <f>YEAR(Taulukko1[[#This Row],[Alku KK]])&amp;"Q"&amp;ROUNDDOWN((MONTH(Taulukko1[[#This Row],[Alku KK]])-1)/3+1,0)</f>
        <v>2017Q1</v>
      </c>
      <c r="T3922" s="88" t="str">
        <f>YEAR(Taulukko1[[#This Row],[Loppu KK]])&amp;"Q"&amp;ROUNDDOWN((MONTH(Taulukko1[[#This Row],[Loppu KK]])-1)/3+1,0)</f>
        <v>2017Q2</v>
      </c>
      <c r="U3922" s="89">
        <f>IF(COUNT(Taulukko1[[#This Row],[Neuvottelujen alaiset ]])=1,Taulukko1[[#This Row],[Neuvottelujen alaiset ]],Taulukko1[[#This Row],[Vähennystarve]])</f>
        <v>21</v>
      </c>
      <c r="V3922" s="90">
        <f t="shared" ref="V3922:V3934" si="713">IF(AND(ISNUMBER(E3922),ISNUMBER(H3922)),E3922/H3922,"NA")</f>
        <v>1</v>
      </c>
      <c r="W3922" s="90">
        <f t="shared" ref="W3922:W3934" si="714">IF(AND(ISNUMBER(G3922),ISNUMBER(H3922)),G3922/H3922,"NA")</f>
        <v>1</v>
      </c>
      <c r="X3922" s="90">
        <f t="shared" ref="X3922:X3934" si="715">IF(AND(ISNUMBER(G3922),ISNUMBER(E3922)),G3922/E3922,"NA")</f>
        <v>1</v>
      </c>
      <c r="Y3922" s="90" t="b">
        <f>AND(MONTH(Taulukko1[[#This Row],[Alku PVM]] )=6,DAY(Taulukko1[[#This Row],[Alku PVM]] )&gt;19)</f>
        <v>0</v>
      </c>
      <c r="Z3922" s="90" t="b">
        <f>AND(MONTH(Taulukko1[[#This Row],[Loppu PVM]] )=6,DAY(Taulukko1[[#This Row],[Loppu PVM]] )&gt;19)</f>
        <v>0</v>
      </c>
      <c r="AA3922" s="90" t="b">
        <f>OR(MONTH(Taulukko1[[#This Row],[Alku PVM]] )&lt;=5,AND(MONTH(Taulukko1[[#This Row],[Alku PVM]] )=6,DAY(Taulukko1[[#This Row],[Alku PVM]] )&lt;20))</f>
        <v>1</v>
      </c>
      <c r="AB3922" s="90" t="b">
        <f>OR(MONTH(Taulukko1[[#This Row],[Loppu PVM]])&lt;=5,AND(MONTH(Taulukko1[[#This Row],[Loppu PVM]] )=6,DAY(Taulukko1[[#This Row],[Loppu PVM]])&lt;20))</f>
        <v>1</v>
      </c>
      <c r="AC3922" s="90" t="b">
        <f>OR(MONTH(Taulukko1[[#This Row],[Alku PVM]] )&lt;=3,AND(MONTH(Taulukko1[[#This Row],[Alku PVM]] )=3))</f>
        <v>1</v>
      </c>
      <c r="AD3922" s="90" t="b">
        <f>OR(MONTH(Taulukko1[[#This Row],[Loppu PVM]] )&lt;=3,AND(MONTH(Taulukko1[[#This Row],[Loppu PVM]] )=3))</f>
        <v>0</v>
      </c>
      <c r="AE3922" s="90" t="b">
        <f>OR(MONTH(Taulukko1[[#This Row],[Alku PVM]] )&lt;=9,AND(MONTH(Taulukko1[[#This Row],[Alku PVM]] )=9))</f>
        <v>1</v>
      </c>
      <c r="AF3922" s="90" t="b">
        <f>OR(MONTH(Taulukko1[[#This Row],[Loppu PVM]])&lt;=9,AND(MONTH(Taulukko1[[#This Row],[Loppu PVM]] )=9))</f>
        <v>1</v>
      </c>
      <c r="AG3922" s="90" t="b">
        <f>OR(MONTH(Taulukko1[[#This Row],[Alku PVM]] )&lt;=6,AND(MONTH(Taulukko1[[#This Row],[Alku PVM]] )=6))</f>
        <v>1</v>
      </c>
      <c r="AH3922" s="90" t="b">
        <f>OR(MONTH(Taulukko1[[#This Row],[Loppu PVM]])&lt;=6,AND(MONTH(Taulukko1[[#This Row],[Loppu PVM]] )=6))</f>
        <v>1</v>
      </c>
    </row>
    <row r="3923" spans="1:34">
      <c r="A3923" s="25" t="s">
        <v>4683</v>
      </c>
      <c r="B3923" s="83">
        <v>42776</v>
      </c>
      <c r="C3923" s="82" t="s">
        <v>5594</v>
      </c>
      <c r="D3923" s="84" t="s">
        <v>25</v>
      </c>
      <c r="E3923" s="85"/>
      <c r="F3923" s="83"/>
      <c r="G3923" s="86"/>
      <c r="H3923" s="85">
        <v>35</v>
      </c>
      <c r="I3923" s="130">
        <f>INDEX('TOL2008'!B:B,MATCH(A3923,'TOL2008'!A:A,0))</f>
        <v>26110</v>
      </c>
      <c r="J3923" s="131" t="str">
        <f>INDEX(Pääluokka!$H$2:$H$100,MATCH(VALUE(LEFT(Taulukko1[[#This Row],[TOL2008]],2)),Pääluokka!$G$2:$G$100,0))</f>
        <v>Teollisuus</v>
      </c>
      <c r="K3923" s="131" t="str">
        <f>INDEX(Pääluokka!$I$2:$I$100,MATCH(VALUE(LEFT(Taulukko1[[#This Row],[TOL2008]],2)),Pääluokka!$G$2:$G$100,0))</f>
        <v>Teollisuus (C-E)</v>
      </c>
      <c r="L3923" s="87" t="str">
        <f t="shared" si="703"/>
        <v>NA</v>
      </c>
      <c r="M3923" s="88">
        <f t="shared" si="704"/>
        <v>42776</v>
      </c>
      <c r="N3923" s="88">
        <f t="shared" si="705"/>
        <v>42827</v>
      </c>
      <c r="O3923" s="88">
        <f t="shared" si="712"/>
        <v>42767</v>
      </c>
      <c r="P3923" s="88">
        <f t="shared" si="712"/>
        <v>42826</v>
      </c>
      <c r="Q3923" s="89">
        <f t="shared" ref="Q3923:R3947" si="716">IFERROR(YEAR(O3923),"NA")</f>
        <v>2017</v>
      </c>
      <c r="R3923" s="89">
        <f t="shared" si="716"/>
        <v>2017</v>
      </c>
      <c r="S3923" s="88" t="str">
        <f>YEAR(Taulukko1[[#This Row],[Alku KK]])&amp;"Q"&amp;ROUNDDOWN((MONTH(Taulukko1[[#This Row],[Alku KK]])-1)/3+1,0)</f>
        <v>2017Q1</v>
      </c>
      <c r="T3923" s="88" t="str">
        <f>YEAR(Taulukko1[[#This Row],[Loppu KK]])&amp;"Q"&amp;ROUNDDOWN((MONTH(Taulukko1[[#This Row],[Loppu KK]])-1)/3+1,0)</f>
        <v>2017Q2</v>
      </c>
      <c r="U3923" s="89">
        <f>IF(COUNT(Taulukko1[[#This Row],[Neuvottelujen alaiset ]])=1,Taulukko1[[#This Row],[Neuvottelujen alaiset ]],Taulukko1[[#This Row],[Vähennystarve]])</f>
        <v>35</v>
      </c>
      <c r="V3923" s="90" t="str">
        <f t="shared" si="713"/>
        <v>NA</v>
      </c>
      <c r="W3923" s="90" t="str">
        <f t="shared" si="714"/>
        <v>NA</v>
      </c>
      <c r="X3923" s="90" t="str">
        <f t="shared" si="715"/>
        <v>NA</v>
      </c>
      <c r="Y3923" s="90" t="b">
        <f>AND(MONTH(Taulukko1[[#This Row],[Alku PVM]] )=6,DAY(Taulukko1[[#This Row],[Alku PVM]] )&gt;19)</f>
        <v>0</v>
      </c>
      <c r="Z3923" s="90" t="b">
        <f>AND(MONTH(Taulukko1[[#This Row],[Loppu PVM]] )=6,DAY(Taulukko1[[#This Row],[Loppu PVM]] )&gt;19)</f>
        <v>0</v>
      </c>
      <c r="AA3923" s="90" t="b">
        <f>OR(MONTH(Taulukko1[[#This Row],[Alku PVM]] )&lt;=5,AND(MONTH(Taulukko1[[#This Row],[Alku PVM]] )=6,DAY(Taulukko1[[#This Row],[Alku PVM]] )&lt;20))</f>
        <v>1</v>
      </c>
      <c r="AB3923" s="90" t="b">
        <f>OR(MONTH(Taulukko1[[#This Row],[Loppu PVM]])&lt;=5,AND(MONTH(Taulukko1[[#This Row],[Loppu PVM]] )=6,DAY(Taulukko1[[#This Row],[Loppu PVM]])&lt;20))</f>
        <v>1</v>
      </c>
      <c r="AC3923" s="90" t="b">
        <f>OR(MONTH(Taulukko1[[#This Row],[Alku PVM]] )&lt;=3,AND(MONTH(Taulukko1[[#This Row],[Alku PVM]] )=3))</f>
        <v>1</v>
      </c>
      <c r="AD3923" s="90" t="b">
        <f>OR(MONTH(Taulukko1[[#This Row],[Loppu PVM]] )&lt;=3,AND(MONTH(Taulukko1[[#This Row],[Loppu PVM]] )=3))</f>
        <v>0</v>
      </c>
      <c r="AE3923" s="90" t="b">
        <f>OR(MONTH(Taulukko1[[#This Row],[Alku PVM]] )&lt;=9,AND(MONTH(Taulukko1[[#This Row],[Alku PVM]] )=9))</f>
        <v>1</v>
      </c>
      <c r="AF3923" s="90" t="b">
        <f>OR(MONTH(Taulukko1[[#This Row],[Loppu PVM]])&lt;=9,AND(MONTH(Taulukko1[[#This Row],[Loppu PVM]] )=9))</f>
        <v>1</v>
      </c>
      <c r="AG3923" s="90" t="b">
        <f>OR(MONTH(Taulukko1[[#This Row],[Alku PVM]] )&lt;=6,AND(MONTH(Taulukko1[[#This Row],[Alku PVM]] )=6))</f>
        <v>1</v>
      </c>
      <c r="AH3923" s="90" t="b">
        <f>OR(MONTH(Taulukko1[[#This Row],[Loppu PVM]])&lt;=6,AND(MONTH(Taulukko1[[#This Row],[Loppu PVM]] )=6))</f>
        <v>1</v>
      </c>
    </row>
    <row r="3924" spans="1:34">
      <c r="A3924" s="82" t="s">
        <v>4730</v>
      </c>
      <c r="B3924" s="83">
        <v>42776</v>
      </c>
      <c r="C3924" s="82" t="s">
        <v>5595</v>
      </c>
      <c r="D3924" s="84" t="s">
        <v>25</v>
      </c>
      <c r="E3924" s="85">
        <v>55</v>
      </c>
      <c r="F3924" s="83">
        <v>42872</v>
      </c>
      <c r="G3924" s="86">
        <v>15</v>
      </c>
      <c r="H3924" s="85">
        <v>55</v>
      </c>
      <c r="I3924" s="130">
        <f>INDEX('TOL2008'!B:B,MATCH(A3924,'TOL2008'!A:A,0))</f>
        <v>28990</v>
      </c>
      <c r="J3924" s="131" t="str">
        <f>INDEX(Pääluokka!$H$2:$H$100,MATCH(VALUE(LEFT(Taulukko1[[#This Row],[TOL2008]],2)),Pääluokka!$G$2:$G$100,0))</f>
        <v>Teollisuus</v>
      </c>
      <c r="K3924" s="131" t="str">
        <f>INDEX(Pääluokka!$I$2:$I$100,MATCH(VALUE(LEFT(Taulukko1[[#This Row],[TOL2008]],2)),Pääluokka!$G$2:$G$100,0))</f>
        <v>Teollisuus (C-E)</v>
      </c>
      <c r="L3924" s="87">
        <f t="shared" si="703"/>
        <v>96</v>
      </c>
      <c r="M3924" s="88">
        <f t="shared" si="704"/>
        <v>42776</v>
      </c>
      <c r="N3924" s="88">
        <f t="shared" si="705"/>
        <v>42872</v>
      </c>
      <c r="O3924" s="88">
        <f t="shared" si="712"/>
        <v>42767</v>
      </c>
      <c r="P3924" s="88">
        <f t="shared" si="712"/>
        <v>42856</v>
      </c>
      <c r="Q3924" s="89">
        <f t="shared" si="716"/>
        <v>2017</v>
      </c>
      <c r="R3924" s="89">
        <f t="shared" si="716"/>
        <v>2017</v>
      </c>
      <c r="S3924" s="88" t="str">
        <f>YEAR(Taulukko1[[#This Row],[Alku KK]])&amp;"Q"&amp;ROUNDDOWN((MONTH(Taulukko1[[#This Row],[Alku KK]])-1)/3+1,0)</f>
        <v>2017Q1</v>
      </c>
      <c r="T3924" s="88" t="str">
        <f>YEAR(Taulukko1[[#This Row],[Loppu KK]])&amp;"Q"&amp;ROUNDDOWN((MONTH(Taulukko1[[#This Row],[Loppu KK]])-1)/3+1,0)</f>
        <v>2017Q2</v>
      </c>
      <c r="U3924" s="89">
        <f>IF(COUNT(Taulukko1[[#This Row],[Neuvottelujen alaiset ]])=1,Taulukko1[[#This Row],[Neuvottelujen alaiset ]],Taulukko1[[#This Row],[Vähennystarve]])</f>
        <v>55</v>
      </c>
      <c r="V3924" s="90">
        <f t="shared" si="713"/>
        <v>1</v>
      </c>
      <c r="W3924" s="90">
        <f t="shared" si="714"/>
        <v>0.27272727272727271</v>
      </c>
      <c r="X3924" s="90">
        <f t="shared" si="715"/>
        <v>0.27272727272727271</v>
      </c>
      <c r="Y3924" s="90" t="b">
        <f>AND(MONTH(Taulukko1[[#This Row],[Alku PVM]] )=6,DAY(Taulukko1[[#This Row],[Alku PVM]] )&gt;19)</f>
        <v>0</v>
      </c>
      <c r="Z3924" s="90" t="b">
        <f>AND(MONTH(Taulukko1[[#This Row],[Loppu PVM]] )=6,DAY(Taulukko1[[#This Row],[Loppu PVM]] )&gt;19)</f>
        <v>0</v>
      </c>
      <c r="AA3924" s="90" t="b">
        <f>OR(MONTH(Taulukko1[[#This Row],[Alku PVM]] )&lt;=5,AND(MONTH(Taulukko1[[#This Row],[Alku PVM]] )=6,DAY(Taulukko1[[#This Row],[Alku PVM]] )&lt;20))</f>
        <v>1</v>
      </c>
      <c r="AB3924" s="90" t="b">
        <f>OR(MONTH(Taulukko1[[#This Row],[Loppu PVM]])&lt;=5,AND(MONTH(Taulukko1[[#This Row],[Loppu PVM]] )=6,DAY(Taulukko1[[#This Row],[Loppu PVM]])&lt;20))</f>
        <v>1</v>
      </c>
      <c r="AC3924" s="90" t="b">
        <f>OR(MONTH(Taulukko1[[#This Row],[Alku PVM]] )&lt;=3,AND(MONTH(Taulukko1[[#This Row],[Alku PVM]] )=3))</f>
        <v>1</v>
      </c>
      <c r="AD3924" s="90" t="b">
        <f>OR(MONTH(Taulukko1[[#This Row],[Loppu PVM]] )&lt;=3,AND(MONTH(Taulukko1[[#This Row],[Loppu PVM]] )=3))</f>
        <v>0</v>
      </c>
      <c r="AE3924" s="90" t="b">
        <f>OR(MONTH(Taulukko1[[#This Row],[Alku PVM]] )&lt;=9,AND(MONTH(Taulukko1[[#This Row],[Alku PVM]] )=9))</f>
        <v>1</v>
      </c>
      <c r="AF3924" s="90" t="b">
        <f>OR(MONTH(Taulukko1[[#This Row],[Loppu PVM]])&lt;=9,AND(MONTH(Taulukko1[[#This Row],[Loppu PVM]] )=9))</f>
        <v>1</v>
      </c>
      <c r="AG3924" s="90" t="b">
        <f>OR(MONTH(Taulukko1[[#This Row],[Alku PVM]] )&lt;=6,AND(MONTH(Taulukko1[[#This Row],[Alku PVM]] )=6))</f>
        <v>1</v>
      </c>
      <c r="AH3924" s="90" t="b">
        <f>OR(MONTH(Taulukko1[[#This Row],[Loppu PVM]])&lt;=6,AND(MONTH(Taulukko1[[#This Row],[Loppu PVM]] )=6))</f>
        <v>1</v>
      </c>
    </row>
    <row r="3925" spans="1:34">
      <c r="A3925" s="82" t="s">
        <v>5319</v>
      </c>
      <c r="B3925" s="83">
        <v>42779</v>
      </c>
      <c r="C3925" s="25" t="s">
        <v>5678</v>
      </c>
      <c r="D3925" s="35" t="s">
        <v>25</v>
      </c>
      <c r="E3925" s="85">
        <v>20</v>
      </c>
      <c r="F3925" s="83">
        <v>42853</v>
      </c>
      <c r="G3925" s="86">
        <v>11</v>
      </c>
      <c r="H3925" s="85">
        <v>75</v>
      </c>
      <c r="I3925" s="130">
        <f>INDEX('TOL2008'!B:B,MATCH(A3925,'TOL2008'!A:A,0))</f>
        <v>86102</v>
      </c>
      <c r="J3925" s="131" t="str">
        <f>INDEX(Pääluokka!$H$2:$H$100,MATCH(VALUE(LEFT(Taulukko1[[#This Row],[TOL2008]],2)),Pääluokka!$G$2:$G$100,0))</f>
        <v>Terveys- ja sosiaalipalvelut</v>
      </c>
      <c r="K3925" s="131" t="str">
        <f>INDEX(Pääluokka!$I$2:$I$100,MATCH(VALUE(LEFT(Taulukko1[[#This Row],[TOL2008]],2)),Pääluokka!$G$2:$G$100,0))</f>
        <v>Muut toimialat (O-Q, T-X)</v>
      </c>
      <c r="L3925" s="87">
        <f t="shared" si="703"/>
        <v>74</v>
      </c>
      <c r="M3925" s="88">
        <f t="shared" si="704"/>
        <v>42779</v>
      </c>
      <c r="N3925" s="88">
        <f t="shared" si="705"/>
        <v>42853</v>
      </c>
      <c r="O3925" s="88">
        <f t="shared" ref="O3925:O3934" si="717">IFERROR(DATE(YEAR(M3925),MONTH(M3925),1),"NA")</f>
        <v>42767</v>
      </c>
      <c r="P3925" s="88">
        <f t="shared" ref="P3925:P3934" si="718">IFERROR(DATE(YEAR(N3925),MONTH(N3925),1),"NA")</f>
        <v>42826</v>
      </c>
      <c r="Q3925" s="89">
        <f t="shared" si="716"/>
        <v>2017</v>
      </c>
      <c r="R3925" s="89">
        <f t="shared" si="716"/>
        <v>2017</v>
      </c>
      <c r="S3925" s="88" t="str">
        <f>YEAR(Taulukko1[[#This Row],[Alku KK]])&amp;"Q"&amp;ROUNDDOWN((MONTH(Taulukko1[[#This Row],[Alku KK]])-1)/3+1,0)</f>
        <v>2017Q1</v>
      </c>
      <c r="T3925" s="88" t="str">
        <f>YEAR(Taulukko1[[#This Row],[Loppu KK]])&amp;"Q"&amp;ROUNDDOWN((MONTH(Taulukko1[[#This Row],[Loppu KK]])-1)/3+1,0)</f>
        <v>2017Q2</v>
      </c>
      <c r="U3925" s="89">
        <f>IF(COUNT(Taulukko1[[#This Row],[Neuvottelujen alaiset ]])=1,Taulukko1[[#This Row],[Neuvottelujen alaiset ]],Taulukko1[[#This Row],[Vähennystarve]])</f>
        <v>75</v>
      </c>
      <c r="V3925" s="90">
        <f t="shared" si="713"/>
        <v>0.26666666666666666</v>
      </c>
      <c r="W3925" s="90">
        <f t="shared" si="714"/>
        <v>0.14666666666666667</v>
      </c>
      <c r="X3925" s="90">
        <f t="shared" si="715"/>
        <v>0.55000000000000004</v>
      </c>
      <c r="Y3925" s="90" t="b">
        <f>AND(MONTH(Taulukko1[[#This Row],[Alku PVM]] )=6,DAY(Taulukko1[[#This Row],[Alku PVM]] )&gt;19)</f>
        <v>0</v>
      </c>
      <c r="Z3925" s="90" t="b">
        <f>AND(MONTH(Taulukko1[[#This Row],[Loppu PVM]] )=6,DAY(Taulukko1[[#This Row],[Loppu PVM]] )&gt;19)</f>
        <v>0</v>
      </c>
      <c r="AA3925" s="90" t="b">
        <f>OR(MONTH(Taulukko1[[#This Row],[Alku PVM]] )&lt;=5,AND(MONTH(Taulukko1[[#This Row],[Alku PVM]] )=6,DAY(Taulukko1[[#This Row],[Alku PVM]] )&lt;20))</f>
        <v>1</v>
      </c>
      <c r="AB3925" s="90" t="b">
        <f>OR(MONTH(Taulukko1[[#This Row],[Loppu PVM]])&lt;=5,AND(MONTH(Taulukko1[[#This Row],[Loppu PVM]] )=6,DAY(Taulukko1[[#This Row],[Loppu PVM]])&lt;20))</f>
        <v>1</v>
      </c>
      <c r="AC3925" s="90" t="b">
        <f>OR(MONTH(Taulukko1[[#This Row],[Alku PVM]] )&lt;=3,AND(MONTH(Taulukko1[[#This Row],[Alku PVM]] )=3))</f>
        <v>1</v>
      </c>
      <c r="AD3925" s="90" t="b">
        <f>OR(MONTH(Taulukko1[[#This Row],[Loppu PVM]] )&lt;=3,AND(MONTH(Taulukko1[[#This Row],[Loppu PVM]] )=3))</f>
        <v>0</v>
      </c>
      <c r="AE3925" s="90" t="b">
        <f>OR(MONTH(Taulukko1[[#This Row],[Alku PVM]] )&lt;=9,AND(MONTH(Taulukko1[[#This Row],[Alku PVM]] )=9))</f>
        <v>1</v>
      </c>
      <c r="AF3925" s="90" t="b">
        <f>OR(MONTH(Taulukko1[[#This Row],[Loppu PVM]])&lt;=9,AND(MONTH(Taulukko1[[#This Row],[Loppu PVM]] )=9))</f>
        <v>1</v>
      </c>
      <c r="AG3925" s="90" t="b">
        <f>OR(MONTH(Taulukko1[[#This Row],[Alku PVM]] )&lt;=6,AND(MONTH(Taulukko1[[#This Row],[Alku PVM]] )=6))</f>
        <v>1</v>
      </c>
      <c r="AH3925" s="90" t="b">
        <f>OR(MONTH(Taulukko1[[#This Row],[Loppu PVM]])&lt;=6,AND(MONTH(Taulukko1[[#This Row],[Loppu PVM]] )=6))</f>
        <v>1</v>
      </c>
    </row>
    <row r="3926" spans="1:34">
      <c r="A3926" s="82" t="s">
        <v>5596</v>
      </c>
      <c r="B3926" s="83">
        <v>42780</v>
      </c>
      <c r="C3926" s="82" t="s">
        <v>5611</v>
      </c>
      <c r="D3926" s="84"/>
      <c r="E3926" s="85">
        <v>9</v>
      </c>
      <c r="F3926" s="26">
        <v>42802</v>
      </c>
      <c r="G3926" s="98">
        <v>2</v>
      </c>
      <c r="H3926" s="85">
        <v>9</v>
      </c>
      <c r="I3926" s="130">
        <f>INDEX('TOL2008'!B:B,MATCH(A3926,'TOL2008'!A:A,0))</f>
        <v>94110</v>
      </c>
      <c r="J3926" s="131" t="str">
        <f>INDEX(Pääluokka!$H$2:$H$100,MATCH(VALUE(LEFT(Taulukko1[[#This Row],[TOL2008]],2)),Pääluokka!$G$2:$G$100,0))</f>
        <v>Muu palvelutoiminta</v>
      </c>
      <c r="K3926" s="131" t="str">
        <f>INDEX(Pääluokka!$I$2:$I$100,MATCH(VALUE(LEFT(Taulukko1[[#This Row],[TOL2008]],2)),Pääluokka!$G$2:$G$100,0))</f>
        <v>Palvelualat (G-N, R, S)</v>
      </c>
      <c r="L3926" s="87">
        <f t="shared" si="703"/>
        <v>22</v>
      </c>
      <c r="M3926" s="88">
        <f t="shared" si="704"/>
        <v>42780</v>
      </c>
      <c r="N3926" s="88">
        <f t="shared" si="705"/>
        <v>42802</v>
      </c>
      <c r="O3926" s="88">
        <f t="shared" si="717"/>
        <v>42767</v>
      </c>
      <c r="P3926" s="88">
        <f t="shared" si="718"/>
        <v>42795</v>
      </c>
      <c r="Q3926" s="89">
        <f t="shared" si="716"/>
        <v>2017</v>
      </c>
      <c r="R3926" s="89">
        <f t="shared" si="716"/>
        <v>2017</v>
      </c>
      <c r="S3926" s="88" t="str">
        <f>YEAR(Taulukko1[[#This Row],[Alku KK]])&amp;"Q"&amp;ROUNDDOWN((MONTH(Taulukko1[[#This Row],[Alku KK]])-1)/3+1,0)</f>
        <v>2017Q1</v>
      </c>
      <c r="T3926" s="88" t="str">
        <f>YEAR(Taulukko1[[#This Row],[Loppu KK]])&amp;"Q"&amp;ROUNDDOWN((MONTH(Taulukko1[[#This Row],[Loppu KK]])-1)/3+1,0)</f>
        <v>2017Q1</v>
      </c>
      <c r="U3926" s="89">
        <f>IF(COUNT(Taulukko1[[#This Row],[Neuvottelujen alaiset ]])=1,Taulukko1[[#This Row],[Neuvottelujen alaiset ]],Taulukko1[[#This Row],[Vähennystarve]])</f>
        <v>9</v>
      </c>
      <c r="V3926" s="90">
        <f t="shared" si="713"/>
        <v>1</v>
      </c>
      <c r="W3926" s="90">
        <f t="shared" si="714"/>
        <v>0.22222222222222221</v>
      </c>
      <c r="X3926" s="90">
        <f t="shared" si="715"/>
        <v>0.22222222222222221</v>
      </c>
      <c r="Y3926" s="90" t="b">
        <f>AND(MONTH(Taulukko1[[#This Row],[Alku PVM]] )=6,DAY(Taulukko1[[#This Row],[Alku PVM]] )&gt;19)</f>
        <v>0</v>
      </c>
      <c r="Z3926" s="90" t="b">
        <f>AND(MONTH(Taulukko1[[#This Row],[Loppu PVM]] )=6,DAY(Taulukko1[[#This Row],[Loppu PVM]] )&gt;19)</f>
        <v>0</v>
      </c>
      <c r="AA3926" s="90" t="b">
        <f>OR(MONTH(Taulukko1[[#This Row],[Alku PVM]] )&lt;=5,AND(MONTH(Taulukko1[[#This Row],[Alku PVM]] )=6,DAY(Taulukko1[[#This Row],[Alku PVM]] )&lt;20))</f>
        <v>1</v>
      </c>
      <c r="AB3926" s="90" t="b">
        <f>OR(MONTH(Taulukko1[[#This Row],[Loppu PVM]])&lt;=5,AND(MONTH(Taulukko1[[#This Row],[Loppu PVM]] )=6,DAY(Taulukko1[[#This Row],[Loppu PVM]])&lt;20))</f>
        <v>1</v>
      </c>
      <c r="AC3926" s="90" t="b">
        <f>OR(MONTH(Taulukko1[[#This Row],[Alku PVM]] )&lt;=3,AND(MONTH(Taulukko1[[#This Row],[Alku PVM]] )=3))</f>
        <v>1</v>
      </c>
      <c r="AD3926" s="90" t="b">
        <f>OR(MONTH(Taulukko1[[#This Row],[Loppu PVM]] )&lt;=3,AND(MONTH(Taulukko1[[#This Row],[Loppu PVM]] )=3))</f>
        <v>1</v>
      </c>
      <c r="AE3926" s="90" t="b">
        <f>OR(MONTH(Taulukko1[[#This Row],[Alku PVM]] )&lt;=9,AND(MONTH(Taulukko1[[#This Row],[Alku PVM]] )=9))</f>
        <v>1</v>
      </c>
      <c r="AF3926" s="90" t="b">
        <f>OR(MONTH(Taulukko1[[#This Row],[Loppu PVM]])&lt;=9,AND(MONTH(Taulukko1[[#This Row],[Loppu PVM]] )=9))</f>
        <v>1</v>
      </c>
      <c r="AG3926" s="90" t="b">
        <f>OR(MONTH(Taulukko1[[#This Row],[Alku PVM]] )&lt;=6,AND(MONTH(Taulukko1[[#This Row],[Alku PVM]] )=6))</f>
        <v>1</v>
      </c>
      <c r="AH3926" s="90" t="b">
        <f>OR(MONTH(Taulukko1[[#This Row],[Loppu PVM]])&lt;=6,AND(MONTH(Taulukko1[[#This Row],[Loppu PVM]] )=6))</f>
        <v>1</v>
      </c>
    </row>
    <row r="3927" spans="1:34">
      <c r="A3927" s="82" t="s">
        <v>5597</v>
      </c>
      <c r="B3927" s="83">
        <v>42780</v>
      </c>
      <c r="C3927" s="82" t="s">
        <v>5598</v>
      </c>
      <c r="D3927" s="84"/>
      <c r="E3927" s="85"/>
      <c r="F3927" s="83">
        <v>42832</v>
      </c>
      <c r="G3927" s="86">
        <v>0</v>
      </c>
      <c r="H3927" s="85">
        <v>13</v>
      </c>
      <c r="I3927" s="130">
        <f>INDEX('TOL2008'!B:B,MATCH(A3927,'TOL2008'!A:A,0))</f>
        <v>47111</v>
      </c>
      <c r="J3927" s="131" t="str">
        <f>INDEX(Pääluokka!$H$2:$H$100,MATCH(VALUE(LEFT(Taulukko1[[#This Row],[TOL2008]],2)),Pääluokka!$G$2:$G$100,0))</f>
        <v>Tukku- ja vähittäiskauppa; moottoriajoneuvojen ja moottoripyörien korjaus</v>
      </c>
      <c r="K3927" s="131" t="str">
        <f>INDEX(Pääluokka!$I$2:$I$100,MATCH(VALUE(LEFT(Taulukko1[[#This Row],[TOL2008]],2)),Pääluokka!$G$2:$G$100,0))</f>
        <v>Palvelualat (G-N, R, S)</v>
      </c>
      <c r="L3927" s="87">
        <f t="shared" si="703"/>
        <v>52</v>
      </c>
      <c r="M3927" s="88">
        <f t="shared" si="704"/>
        <v>42780</v>
      </c>
      <c r="N3927" s="88">
        <f t="shared" si="705"/>
        <v>42832</v>
      </c>
      <c r="O3927" s="88">
        <f t="shared" si="717"/>
        <v>42767</v>
      </c>
      <c r="P3927" s="88">
        <f t="shared" si="718"/>
        <v>42826</v>
      </c>
      <c r="Q3927" s="89">
        <f t="shared" si="716"/>
        <v>2017</v>
      </c>
      <c r="R3927" s="89">
        <f t="shared" si="716"/>
        <v>2017</v>
      </c>
      <c r="S3927" s="88" t="str">
        <f>YEAR(Taulukko1[[#This Row],[Alku KK]])&amp;"Q"&amp;ROUNDDOWN((MONTH(Taulukko1[[#This Row],[Alku KK]])-1)/3+1,0)</f>
        <v>2017Q1</v>
      </c>
      <c r="T3927" s="88" t="str">
        <f>YEAR(Taulukko1[[#This Row],[Loppu KK]])&amp;"Q"&amp;ROUNDDOWN((MONTH(Taulukko1[[#This Row],[Loppu KK]])-1)/3+1,0)</f>
        <v>2017Q2</v>
      </c>
      <c r="U3927" s="89">
        <f>IF(COUNT(Taulukko1[[#This Row],[Neuvottelujen alaiset ]])=1,Taulukko1[[#This Row],[Neuvottelujen alaiset ]],Taulukko1[[#This Row],[Vähennystarve]])</f>
        <v>13</v>
      </c>
      <c r="V3927" s="90" t="str">
        <f t="shared" si="713"/>
        <v>NA</v>
      </c>
      <c r="W3927" s="90">
        <f t="shared" si="714"/>
        <v>0</v>
      </c>
      <c r="X3927" s="90" t="str">
        <f t="shared" si="715"/>
        <v>NA</v>
      </c>
      <c r="Y3927" s="90" t="b">
        <f>AND(MONTH(Taulukko1[[#This Row],[Alku PVM]] )=6,DAY(Taulukko1[[#This Row],[Alku PVM]] )&gt;19)</f>
        <v>0</v>
      </c>
      <c r="Z3927" s="90" t="b">
        <f>AND(MONTH(Taulukko1[[#This Row],[Loppu PVM]] )=6,DAY(Taulukko1[[#This Row],[Loppu PVM]] )&gt;19)</f>
        <v>0</v>
      </c>
      <c r="AA3927" s="90" t="b">
        <f>OR(MONTH(Taulukko1[[#This Row],[Alku PVM]] )&lt;=5,AND(MONTH(Taulukko1[[#This Row],[Alku PVM]] )=6,DAY(Taulukko1[[#This Row],[Alku PVM]] )&lt;20))</f>
        <v>1</v>
      </c>
      <c r="AB3927" s="90" t="b">
        <f>OR(MONTH(Taulukko1[[#This Row],[Loppu PVM]])&lt;=5,AND(MONTH(Taulukko1[[#This Row],[Loppu PVM]] )=6,DAY(Taulukko1[[#This Row],[Loppu PVM]])&lt;20))</f>
        <v>1</v>
      </c>
      <c r="AC3927" s="90" t="b">
        <f>OR(MONTH(Taulukko1[[#This Row],[Alku PVM]] )&lt;=3,AND(MONTH(Taulukko1[[#This Row],[Alku PVM]] )=3))</f>
        <v>1</v>
      </c>
      <c r="AD3927" s="90" t="b">
        <f>OR(MONTH(Taulukko1[[#This Row],[Loppu PVM]] )&lt;=3,AND(MONTH(Taulukko1[[#This Row],[Loppu PVM]] )=3))</f>
        <v>0</v>
      </c>
      <c r="AE3927" s="90" t="b">
        <f>OR(MONTH(Taulukko1[[#This Row],[Alku PVM]] )&lt;=9,AND(MONTH(Taulukko1[[#This Row],[Alku PVM]] )=9))</f>
        <v>1</v>
      </c>
      <c r="AF3927" s="90" t="b">
        <f>OR(MONTH(Taulukko1[[#This Row],[Loppu PVM]])&lt;=9,AND(MONTH(Taulukko1[[#This Row],[Loppu PVM]] )=9))</f>
        <v>1</v>
      </c>
      <c r="AG3927" s="90" t="b">
        <f>OR(MONTH(Taulukko1[[#This Row],[Alku PVM]] )&lt;=6,AND(MONTH(Taulukko1[[#This Row],[Alku PVM]] )=6))</f>
        <v>1</v>
      </c>
      <c r="AH3927" s="90" t="b">
        <f>OR(MONTH(Taulukko1[[#This Row],[Loppu PVM]])&lt;=6,AND(MONTH(Taulukko1[[#This Row],[Loppu PVM]] )=6))</f>
        <v>1</v>
      </c>
    </row>
    <row r="3928" spans="1:34" s="21" customFormat="1">
      <c r="A3928" s="82" t="s">
        <v>484</v>
      </c>
      <c r="B3928" s="83">
        <v>42782</v>
      </c>
      <c r="C3928" t="s">
        <v>5599</v>
      </c>
      <c r="D3928" s="84"/>
      <c r="E3928" s="85">
        <v>20</v>
      </c>
      <c r="F3928" s="83">
        <v>42845</v>
      </c>
      <c r="G3928" s="86"/>
      <c r="H3928" s="85">
        <v>20</v>
      </c>
      <c r="I3928" s="130">
        <f>INDEX('TOL2008'!B:B,MATCH(A3928,'TOL2008'!A:A,0))</f>
        <v>10130</v>
      </c>
      <c r="J3928" s="131" t="str">
        <f>INDEX(Pääluokka!$H$2:$H$100,MATCH(VALUE(LEFT(Taulukko1[[#This Row],[TOL2008]],2)),Pääluokka!$G$2:$G$100,0))</f>
        <v>Teollisuus</v>
      </c>
      <c r="K3928" s="131" t="str">
        <f>INDEX(Pääluokka!$I$2:$I$100,MATCH(VALUE(LEFT(Taulukko1[[#This Row],[TOL2008]],2)),Pääluokka!$G$2:$G$100,0))</f>
        <v>Teollisuus (C-E)</v>
      </c>
      <c r="L3928" s="87">
        <f t="shared" si="703"/>
        <v>63</v>
      </c>
      <c r="M3928" s="88">
        <f t="shared" si="704"/>
        <v>42782</v>
      </c>
      <c r="N3928" s="88">
        <f t="shared" si="705"/>
        <v>42845</v>
      </c>
      <c r="O3928" s="88">
        <f t="shared" si="717"/>
        <v>42767</v>
      </c>
      <c r="P3928" s="88">
        <f t="shared" si="718"/>
        <v>42826</v>
      </c>
      <c r="Q3928" s="89">
        <f t="shared" si="716"/>
        <v>2017</v>
      </c>
      <c r="R3928" s="89">
        <f t="shared" si="716"/>
        <v>2017</v>
      </c>
      <c r="S3928" s="88" t="str">
        <f>YEAR(Taulukko1[[#This Row],[Alku KK]])&amp;"Q"&amp;ROUNDDOWN((MONTH(Taulukko1[[#This Row],[Alku KK]])-1)/3+1,0)</f>
        <v>2017Q1</v>
      </c>
      <c r="T3928" s="88" t="str">
        <f>YEAR(Taulukko1[[#This Row],[Loppu KK]])&amp;"Q"&amp;ROUNDDOWN((MONTH(Taulukko1[[#This Row],[Loppu KK]])-1)/3+1,0)</f>
        <v>2017Q2</v>
      </c>
      <c r="U3928" s="89">
        <f>IF(COUNT(Taulukko1[[#This Row],[Neuvottelujen alaiset ]])=1,Taulukko1[[#This Row],[Neuvottelujen alaiset ]],Taulukko1[[#This Row],[Vähennystarve]])</f>
        <v>20</v>
      </c>
      <c r="V3928" s="90">
        <f t="shared" si="713"/>
        <v>1</v>
      </c>
      <c r="W3928" s="90" t="str">
        <f t="shared" si="714"/>
        <v>NA</v>
      </c>
      <c r="X3928" s="90" t="str">
        <f t="shared" si="715"/>
        <v>NA</v>
      </c>
      <c r="Y3928" s="90" t="b">
        <f>AND(MONTH(Taulukko1[[#This Row],[Alku PVM]] )=6,DAY(Taulukko1[[#This Row],[Alku PVM]] )&gt;19)</f>
        <v>0</v>
      </c>
      <c r="Z3928" s="90" t="b">
        <f>AND(MONTH(Taulukko1[[#This Row],[Loppu PVM]] )=6,DAY(Taulukko1[[#This Row],[Loppu PVM]] )&gt;19)</f>
        <v>0</v>
      </c>
      <c r="AA3928" s="90" t="b">
        <f>OR(MONTH(Taulukko1[[#This Row],[Alku PVM]] )&lt;=5,AND(MONTH(Taulukko1[[#This Row],[Alku PVM]] )=6,DAY(Taulukko1[[#This Row],[Alku PVM]] )&lt;20))</f>
        <v>1</v>
      </c>
      <c r="AB3928" s="90" t="b">
        <f>OR(MONTH(Taulukko1[[#This Row],[Loppu PVM]])&lt;=5,AND(MONTH(Taulukko1[[#This Row],[Loppu PVM]] )=6,DAY(Taulukko1[[#This Row],[Loppu PVM]])&lt;20))</f>
        <v>1</v>
      </c>
      <c r="AC3928" s="90" t="b">
        <f>OR(MONTH(Taulukko1[[#This Row],[Alku PVM]] )&lt;=3,AND(MONTH(Taulukko1[[#This Row],[Alku PVM]] )=3))</f>
        <v>1</v>
      </c>
      <c r="AD3928" s="90" t="b">
        <f>OR(MONTH(Taulukko1[[#This Row],[Loppu PVM]] )&lt;=3,AND(MONTH(Taulukko1[[#This Row],[Loppu PVM]] )=3))</f>
        <v>0</v>
      </c>
      <c r="AE3928" s="90" t="b">
        <f>OR(MONTH(Taulukko1[[#This Row],[Alku PVM]] )&lt;=9,AND(MONTH(Taulukko1[[#This Row],[Alku PVM]] )=9))</f>
        <v>1</v>
      </c>
      <c r="AF3928" s="90" t="b">
        <f>OR(MONTH(Taulukko1[[#This Row],[Loppu PVM]])&lt;=9,AND(MONTH(Taulukko1[[#This Row],[Loppu PVM]] )=9))</f>
        <v>1</v>
      </c>
      <c r="AG3928" s="90" t="b">
        <f>OR(MONTH(Taulukko1[[#This Row],[Alku PVM]] )&lt;=6,AND(MONTH(Taulukko1[[#This Row],[Alku PVM]] )=6))</f>
        <v>1</v>
      </c>
      <c r="AH3928" s="90" t="b">
        <f>OR(MONTH(Taulukko1[[#This Row],[Loppu PVM]])&lt;=6,AND(MONTH(Taulukko1[[#This Row],[Loppu PVM]] )=6))</f>
        <v>1</v>
      </c>
    </row>
    <row r="3929" spans="1:34">
      <c r="A3929" s="82" t="s">
        <v>5600</v>
      </c>
      <c r="B3929" s="83">
        <v>42782</v>
      </c>
      <c r="C3929" s="82" t="s">
        <v>5601</v>
      </c>
      <c r="D3929" s="84"/>
      <c r="E3929" s="85">
        <v>116</v>
      </c>
      <c r="F3929" s="83">
        <v>42831</v>
      </c>
      <c r="G3929" s="86">
        <v>55</v>
      </c>
      <c r="H3929" s="85">
        <v>150</v>
      </c>
      <c r="I3929" s="130">
        <f>INDEX('TOL2008'!B:B,MATCH(A3929,'TOL2008'!A:A,0))</f>
        <v>32300</v>
      </c>
      <c r="J3929" s="131" t="str">
        <f>INDEX(Pääluokka!$H$2:$H$100,MATCH(VALUE(LEFT(Taulukko1[[#This Row],[TOL2008]],2)),Pääluokka!$G$2:$G$100,0))</f>
        <v>Teollisuus</v>
      </c>
      <c r="K3929" s="131" t="str">
        <f>INDEX(Pääluokka!$I$2:$I$100,MATCH(VALUE(LEFT(Taulukko1[[#This Row],[TOL2008]],2)),Pääluokka!$G$2:$G$100,0))</f>
        <v>Teollisuus (C-E)</v>
      </c>
      <c r="L3929" s="87">
        <f t="shared" si="703"/>
        <v>49</v>
      </c>
      <c r="M3929" s="88">
        <f t="shared" si="704"/>
        <v>42782</v>
      </c>
      <c r="N3929" s="88">
        <f t="shared" si="705"/>
        <v>42831</v>
      </c>
      <c r="O3929" s="88">
        <f t="shared" si="717"/>
        <v>42767</v>
      </c>
      <c r="P3929" s="88">
        <f t="shared" si="718"/>
        <v>42826</v>
      </c>
      <c r="Q3929" s="89">
        <f t="shared" si="716"/>
        <v>2017</v>
      </c>
      <c r="R3929" s="89">
        <f t="shared" si="716"/>
        <v>2017</v>
      </c>
      <c r="S3929" s="88" t="str">
        <f>YEAR(Taulukko1[[#This Row],[Alku KK]])&amp;"Q"&amp;ROUNDDOWN((MONTH(Taulukko1[[#This Row],[Alku KK]])-1)/3+1,0)</f>
        <v>2017Q1</v>
      </c>
      <c r="T3929" s="88" t="str">
        <f>YEAR(Taulukko1[[#This Row],[Loppu KK]])&amp;"Q"&amp;ROUNDDOWN((MONTH(Taulukko1[[#This Row],[Loppu KK]])-1)/3+1,0)</f>
        <v>2017Q2</v>
      </c>
      <c r="U3929" s="89">
        <f>IF(COUNT(Taulukko1[[#This Row],[Neuvottelujen alaiset ]])=1,Taulukko1[[#This Row],[Neuvottelujen alaiset ]],Taulukko1[[#This Row],[Vähennystarve]])</f>
        <v>150</v>
      </c>
      <c r="V3929" s="90">
        <f t="shared" si="713"/>
        <v>0.77333333333333332</v>
      </c>
      <c r="W3929" s="90">
        <f t="shared" si="714"/>
        <v>0.36666666666666664</v>
      </c>
      <c r="X3929" s="90">
        <f t="shared" si="715"/>
        <v>0.47413793103448276</v>
      </c>
      <c r="Y3929" s="90" t="b">
        <f>AND(MONTH(Taulukko1[[#This Row],[Alku PVM]] )=6,DAY(Taulukko1[[#This Row],[Alku PVM]] )&gt;19)</f>
        <v>0</v>
      </c>
      <c r="Z3929" s="90" t="b">
        <f>AND(MONTH(Taulukko1[[#This Row],[Loppu PVM]] )=6,DAY(Taulukko1[[#This Row],[Loppu PVM]] )&gt;19)</f>
        <v>0</v>
      </c>
      <c r="AA3929" s="90" t="b">
        <f>OR(MONTH(Taulukko1[[#This Row],[Alku PVM]] )&lt;=5,AND(MONTH(Taulukko1[[#This Row],[Alku PVM]] )=6,DAY(Taulukko1[[#This Row],[Alku PVM]] )&lt;20))</f>
        <v>1</v>
      </c>
      <c r="AB3929" s="90" t="b">
        <f>OR(MONTH(Taulukko1[[#This Row],[Loppu PVM]])&lt;=5,AND(MONTH(Taulukko1[[#This Row],[Loppu PVM]] )=6,DAY(Taulukko1[[#This Row],[Loppu PVM]])&lt;20))</f>
        <v>1</v>
      </c>
      <c r="AC3929" s="90" t="b">
        <f>OR(MONTH(Taulukko1[[#This Row],[Alku PVM]] )&lt;=3,AND(MONTH(Taulukko1[[#This Row],[Alku PVM]] )=3))</f>
        <v>1</v>
      </c>
      <c r="AD3929" s="90" t="b">
        <f>OR(MONTH(Taulukko1[[#This Row],[Loppu PVM]] )&lt;=3,AND(MONTH(Taulukko1[[#This Row],[Loppu PVM]] )=3))</f>
        <v>0</v>
      </c>
      <c r="AE3929" s="90" t="b">
        <f>OR(MONTH(Taulukko1[[#This Row],[Alku PVM]] )&lt;=9,AND(MONTH(Taulukko1[[#This Row],[Alku PVM]] )=9))</f>
        <v>1</v>
      </c>
      <c r="AF3929" s="90" t="b">
        <f>OR(MONTH(Taulukko1[[#This Row],[Loppu PVM]])&lt;=9,AND(MONTH(Taulukko1[[#This Row],[Loppu PVM]] )=9))</f>
        <v>1</v>
      </c>
      <c r="AG3929" s="90" t="b">
        <f>OR(MONTH(Taulukko1[[#This Row],[Alku PVM]] )&lt;=6,AND(MONTH(Taulukko1[[#This Row],[Alku PVM]] )=6))</f>
        <v>1</v>
      </c>
      <c r="AH3929" s="90" t="b">
        <f>OR(MONTH(Taulukko1[[#This Row],[Loppu PVM]])&lt;=6,AND(MONTH(Taulukko1[[#This Row],[Loppu PVM]] )=6))</f>
        <v>1</v>
      </c>
    </row>
    <row r="3930" spans="1:34">
      <c r="A3930" s="82" t="s">
        <v>50</v>
      </c>
      <c r="B3930" s="83">
        <v>42782</v>
      </c>
      <c r="C3930" s="82" t="s">
        <v>5602</v>
      </c>
      <c r="D3930" s="84"/>
      <c r="E3930" s="85">
        <v>43</v>
      </c>
      <c r="F3930" s="26">
        <v>42864</v>
      </c>
      <c r="G3930" s="86"/>
      <c r="H3930" s="85">
        <v>630</v>
      </c>
      <c r="I3930" s="130">
        <f>INDEX('TOL2008'!B:B,MATCH(A3930,'TOL2008'!A:A,0))</f>
        <v>17120</v>
      </c>
      <c r="J3930" s="131" t="str">
        <f>INDEX(Pääluokka!$H$2:$H$100,MATCH(VALUE(LEFT(Taulukko1[[#This Row],[TOL2008]],2)),Pääluokka!$G$2:$G$100,0))</f>
        <v>Teollisuus</v>
      </c>
      <c r="K3930" s="131" t="str">
        <f>INDEX(Pääluokka!$I$2:$I$100,MATCH(VALUE(LEFT(Taulukko1[[#This Row],[TOL2008]],2)),Pääluokka!$G$2:$G$100,0))</f>
        <v>Teollisuus (C-E)</v>
      </c>
      <c r="L3930" s="87">
        <f t="shared" si="703"/>
        <v>82</v>
      </c>
      <c r="M3930" s="88">
        <f t="shared" si="704"/>
        <v>42782</v>
      </c>
      <c r="N3930" s="88">
        <f t="shared" si="705"/>
        <v>42864</v>
      </c>
      <c r="O3930" s="88">
        <f t="shared" si="717"/>
        <v>42767</v>
      </c>
      <c r="P3930" s="88">
        <f t="shared" si="718"/>
        <v>42856</v>
      </c>
      <c r="Q3930" s="89">
        <f t="shared" si="716"/>
        <v>2017</v>
      </c>
      <c r="R3930" s="89">
        <f t="shared" si="716"/>
        <v>2017</v>
      </c>
      <c r="S3930" s="88" t="str">
        <f>YEAR(Taulukko1[[#This Row],[Alku KK]])&amp;"Q"&amp;ROUNDDOWN((MONTH(Taulukko1[[#This Row],[Alku KK]])-1)/3+1,0)</f>
        <v>2017Q1</v>
      </c>
      <c r="T3930" s="88" t="str">
        <f>YEAR(Taulukko1[[#This Row],[Loppu KK]])&amp;"Q"&amp;ROUNDDOWN((MONTH(Taulukko1[[#This Row],[Loppu KK]])-1)/3+1,0)</f>
        <v>2017Q2</v>
      </c>
      <c r="U3930" s="89">
        <f>IF(COUNT(Taulukko1[[#This Row],[Neuvottelujen alaiset ]])=1,Taulukko1[[#This Row],[Neuvottelujen alaiset ]],Taulukko1[[#This Row],[Vähennystarve]])</f>
        <v>630</v>
      </c>
      <c r="V3930" s="90">
        <f t="shared" si="713"/>
        <v>6.8253968253968247E-2</v>
      </c>
      <c r="W3930" s="90" t="str">
        <f t="shared" si="714"/>
        <v>NA</v>
      </c>
      <c r="X3930" s="90" t="str">
        <f t="shared" si="715"/>
        <v>NA</v>
      </c>
      <c r="Y3930" s="90" t="b">
        <f>AND(MONTH(Taulukko1[[#This Row],[Alku PVM]] )=6,DAY(Taulukko1[[#This Row],[Alku PVM]] )&gt;19)</f>
        <v>0</v>
      </c>
      <c r="Z3930" s="90" t="b">
        <f>AND(MONTH(Taulukko1[[#This Row],[Loppu PVM]] )=6,DAY(Taulukko1[[#This Row],[Loppu PVM]] )&gt;19)</f>
        <v>0</v>
      </c>
      <c r="AA3930" s="90" t="b">
        <f>OR(MONTH(Taulukko1[[#This Row],[Alku PVM]] )&lt;=5,AND(MONTH(Taulukko1[[#This Row],[Alku PVM]] )=6,DAY(Taulukko1[[#This Row],[Alku PVM]] )&lt;20))</f>
        <v>1</v>
      </c>
      <c r="AB3930" s="90" t="b">
        <f>OR(MONTH(Taulukko1[[#This Row],[Loppu PVM]])&lt;=5,AND(MONTH(Taulukko1[[#This Row],[Loppu PVM]] )=6,DAY(Taulukko1[[#This Row],[Loppu PVM]])&lt;20))</f>
        <v>1</v>
      </c>
      <c r="AC3930" s="90" t="b">
        <f>OR(MONTH(Taulukko1[[#This Row],[Alku PVM]] )&lt;=3,AND(MONTH(Taulukko1[[#This Row],[Alku PVM]] )=3))</f>
        <v>1</v>
      </c>
      <c r="AD3930" s="90" t="b">
        <f>OR(MONTH(Taulukko1[[#This Row],[Loppu PVM]] )&lt;=3,AND(MONTH(Taulukko1[[#This Row],[Loppu PVM]] )=3))</f>
        <v>0</v>
      </c>
      <c r="AE3930" s="90" t="b">
        <f>OR(MONTH(Taulukko1[[#This Row],[Alku PVM]] )&lt;=9,AND(MONTH(Taulukko1[[#This Row],[Alku PVM]] )=9))</f>
        <v>1</v>
      </c>
      <c r="AF3930" s="90" t="b">
        <f>OR(MONTH(Taulukko1[[#This Row],[Loppu PVM]])&lt;=9,AND(MONTH(Taulukko1[[#This Row],[Loppu PVM]] )=9))</f>
        <v>1</v>
      </c>
      <c r="AG3930" s="90" t="b">
        <f>OR(MONTH(Taulukko1[[#This Row],[Alku PVM]] )&lt;=6,AND(MONTH(Taulukko1[[#This Row],[Alku PVM]] )=6))</f>
        <v>1</v>
      </c>
      <c r="AH3930" s="90" t="b">
        <f>OR(MONTH(Taulukko1[[#This Row],[Loppu PVM]])&lt;=6,AND(MONTH(Taulukko1[[#This Row],[Loppu PVM]] )=6))</f>
        <v>1</v>
      </c>
    </row>
    <row r="3931" spans="1:34">
      <c r="A3931" s="25" t="s">
        <v>291</v>
      </c>
      <c r="B3931" s="26">
        <v>42786</v>
      </c>
      <c r="C3931" s="25" t="s">
        <v>5603</v>
      </c>
      <c r="D3931" s="35"/>
      <c r="E3931" s="27">
        <v>40</v>
      </c>
      <c r="F3931" s="26">
        <v>42850</v>
      </c>
      <c r="G3931" s="33">
        <v>27</v>
      </c>
      <c r="H3931" s="27">
        <v>40</v>
      </c>
      <c r="I3931" s="126">
        <f>INDEX('TOL2008'!B:B,MATCH(A3931,'TOL2008'!A:A,0))</f>
        <v>85420</v>
      </c>
      <c r="J3931" s="133" t="str">
        <f>INDEX(Pääluokka!$H$2:$H$100,MATCH(VALUE(LEFT(Taulukko1[[#This Row],[TOL2008]],2)),Pääluokka!$G$2:$G$100,0))</f>
        <v>Koulutus</v>
      </c>
      <c r="K3931" s="133" t="str">
        <f>INDEX(Pääluokka!$I$2:$I$100,MATCH(VALUE(LEFT(Taulukko1[[#This Row],[TOL2008]],2)),Pääluokka!$G$2:$G$100,0))</f>
        <v>Muut toimialat (O-Q, T-X)</v>
      </c>
      <c r="L3931" s="41">
        <f t="shared" si="703"/>
        <v>64</v>
      </c>
      <c r="M3931" s="43">
        <f t="shared" si="704"/>
        <v>42786</v>
      </c>
      <c r="N3931" s="43">
        <f t="shared" si="705"/>
        <v>42850</v>
      </c>
      <c r="O3931" s="43">
        <f t="shared" si="717"/>
        <v>42767</v>
      </c>
      <c r="P3931" s="43">
        <f t="shared" si="718"/>
        <v>42826</v>
      </c>
      <c r="Q3931" s="89">
        <f t="shared" si="716"/>
        <v>2017</v>
      </c>
      <c r="R3931" s="89">
        <f t="shared" si="716"/>
        <v>2017</v>
      </c>
      <c r="S3931" s="43" t="str">
        <f>YEAR(Taulukko1[[#This Row],[Alku KK]])&amp;"Q"&amp;ROUNDDOWN((MONTH(Taulukko1[[#This Row],[Alku KK]])-1)/3+1,0)</f>
        <v>2017Q1</v>
      </c>
      <c r="T3931" s="43" t="str">
        <f>YEAR(Taulukko1[[#This Row],[Loppu KK]])&amp;"Q"&amp;ROUNDDOWN((MONTH(Taulukko1[[#This Row],[Loppu KK]])-1)/3+1,0)</f>
        <v>2017Q2</v>
      </c>
      <c r="U3931" s="81">
        <f>IF(COUNT(Taulukko1[[#This Row],[Neuvottelujen alaiset ]])=1,Taulukko1[[#This Row],[Neuvottelujen alaiset ]],Taulukko1[[#This Row],[Vähennystarve]])</f>
        <v>40</v>
      </c>
      <c r="V3931" s="44">
        <f t="shared" si="713"/>
        <v>1</v>
      </c>
      <c r="W3931" s="44">
        <f t="shared" si="714"/>
        <v>0.67500000000000004</v>
      </c>
      <c r="X3931" s="44">
        <f t="shared" si="715"/>
        <v>0.67500000000000004</v>
      </c>
      <c r="Y3931" s="44" t="b">
        <f>AND(MONTH(Taulukko1[[#This Row],[Alku PVM]] )=6,DAY(Taulukko1[[#This Row],[Alku PVM]] )&gt;19)</f>
        <v>0</v>
      </c>
      <c r="Z3931" s="44" t="b">
        <f>AND(MONTH(Taulukko1[[#This Row],[Loppu PVM]] )=6,DAY(Taulukko1[[#This Row],[Loppu PVM]] )&gt;19)</f>
        <v>0</v>
      </c>
      <c r="AA3931" s="44" t="b">
        <f>OR(MONTH(Taulukko1[[#This Row],[Alku PVM]] )&lt;=5,AND(MONTH(Taulukko1[[#This Row],[Alku PVM]] )=6,DAY(Taulukko1[[#This Row],[Alku PVM]] )&lt;20))</f>
        <v>1</v>
      </c>
      <c r="AB3931" s="44" t="b">
        <f>OR(MONTH(Taulukko1[[#This Row],[Loppu PVM]])&lt;=5,AND(MONTH(Taulukko1[[#This Row],[Loppu PVM]] )=6,DAY(Taulukko1[[#This Row],[Loppu PVM]])&lt;20))</f>
        <v>1</v>
      </c>
      <c r="AC3931" s="90" t="b">
        <f>OR(MONTH(Taulukko1[[#This Row],[Alku PVM]] )&lt;=3,AND(MONTH(Taulukko1[[#This Row],[Alku PVM]] )=3))</f>
        <v>1</v>
      </c>
      <c r="AD3931" s="44" t="b">
        <f>OR(MONTH(Taulukko1[[#This Row],[Loppu PVM]] )&lt;=3,AND(MONTH(Taulukko1[[#This Row],[Loppu PVM]] )=3))</f>
        <v>0</v>
      </c>
      <c r="AE3931" s="44" t="b">
        <f>OR(MONTH(Taulukko1[[#This Row],[Alku PVM]] )&lt;=9,AND(MONTH(Taulukko1[[#This Row],[Alku PVM]] )=9))</f>
        <v>1</v>
      </c>
      <c r="AF3931" s="44" t="b">
        <f>OR(MONTH(Taulukko1[[#This Row],[Loppu PVM]])&lt;=9,AND(MONTH(Taulukko1[[#This Row],[Loppu PVM]] )=9))</f>
        <v>1</v>
      </c>
      <c r="AG3931" s="44" t="b">
        <f>OR(MONTH(Taulukko1[[#This Row],[Alku PVM]] )&lt;=6,AND(MONTH(Taulukko1[[#This Row],[Alku PVM]] )=6))</f>
        <v>1</v>
      </c>
      <c r="AH3931" s="44" t="b">
        <f>OR(MONTH(Taulukko1[[#This Row],[Loppu PVM]])&lt;=6,AND(MONTH(Taulukko1[[#This Row],[Loppu PVM]] )=6))</f>
        <v>1</v>
      </c>
    </row>
    <row r="3932" spans="1:34">
      <c r="A3932" s="25" t="s">
        <v>5604</v>
      </c>
      <c r="B3932" s="26">
        <v>42788</v>
      </c>
      <c r="C3932" s="25" t="s">
        <v>5636</v>
      </c>
      <c r="D3932" s="35" t="s">
        <v>25</v>
      </c>
      <c r="E3932" s="27">
        <v>25</v>
      </c>
      <c r="F3932" s="26">
        <v>42829</v>
      </c>
      <c r="G3932" s="33">
        <v>12</v>
      </c>
      <c r="H3932" s="27">
        <v>225</v>
      </c>
      <c r="I3932" s="126">
        <f>INDEX('TOL2008'!B:B,MATCH(A2577,'TOL2008'!A:A,0))</f>
        <v>85320</v>
      </c>
      <c r="J3932" s="133" t="str">
        <f>INDEX(Pääluokka!$H$2:$H$100,MATCH(VALUE(LEFT(Taulukko1[[#This Row],[TOL2008]],2)),Pääluokka!$G$2:$G$100,0))</f>
        <v>Koulutus</v>
      </c>
      <c r="K3932" s="133" t="str">
        <f>INDEX(Pääluokka!$I$2:$I$100,MATCH(VALUE(LEFT(Taulukko1[[#This Row],[TOL2008]],2)),Pääluokka!$G$2:$G$100,0))</f>
        <v>Muut toimialat (O-Q, T-X)</v>
      </c>
      <c r="L3932" s="41">
        <f t="shared" si="703"/>
        <v>41</v>
      </c>
      <c r="M3932" s="43">
        <f t="shared" si="704"/>
        <v>42788</v>
      </c>
      <c r="N3932" s="43">
        <f t="shared" si="705"/>
        <v>42829</v>
      </c>
      <c r="O3932" s="43">
        <f t="shared" si="717"/>
        <v>42767</v>
      </c>
      <c r="P3932" s="43">
        <f t="shared" si="718"/>
        <v>42826</v>
      </c>
      <c r="Q3932" s="89">
        <f t="shared" si="716"/>
        <v>2017</v>
      </c>
      <c r="R3932" s="89">
        <f t="shared" si="716"/>
        <v>2017</v>
      </c>
      <c r="S3932" s="43" t="str">
        <f>YEAR(Taulukko1[[#This Row],[Alku KK]])&amp;"Q"&amp;ROUNDDOWN((MONTH(Taulukko1[[#This Row],[Alku KK]])-1)/3+1,0)</f>
        <v>2017Q1</v>
      </c>
      <c r="T3932" s="43" t="str">
        <f>YEAR(Taulukko1[[#This Row],[Loppu KK]])&amp;"Q"&amp;ROUNDDOWN((MONTH(Taulukko1[[#This Row],[Loppu KK]])-1)/3+1,0)</f>
        <v>2017Q2</v>
      </c>
      <c r="U3932" s="81">
        <f>IF(COUNT(Taulukko1[[#This Row],[Neuvottelujen alaiset ]])=1,Taulukko1[[#This Row],[Neuvottelujen alaiset ]],Taulukko1[[#This Row],[Vähennystarve]])</f>
        <v>225</v>
      </c>
      <c r="V3932" s="44">
        <f t="shared" si="713"/>
        <v>0.1111111111111111</v>
      </c>
      <c r="W3932" s="44">
        <f t="shared" si="714"/>
        <v>5.3333333333333337E-2</v>
      </c>
      <c r="X3932" s="44">
        <f t="shared" si="715"/>
        <v>0.48</v>
      </c>
      <c r="Y3932" s="44" t="b">
        <f>AND(MONTH(Taulukko1[[#This Row],[Alku PVM]] )=6,DAY(Taulukko1[[#This Row],[Alku PVM]] )&gt;19)</f>
        <v>0</v>
      </c>
      <c r="Z3932" s="44" t="b">
        <f>AND(MONTH(Taulukko1[[#This Row],[Loppu PVM]] )=6,DAY(Taulukko1[[#This Row],[Loppu PVM]] )&gt;19)</f>
        <v>0</v>
      </c>
      <c r="AA3932" s="44" t="b">
        <f>OR(MONTH(Taulukko1[[#This Row],[Alku PVM]] )&lt;=5,AND(MONTH(Taulukko1[[#This Row],[Alku PVM]] )=6,DAY(Taulukko1[[#This Row],[Alku PVM]] )&lt;20))</f>
        <v>1</v>
      </c>
      <c r="AB3932" s="44" t="b">
        <f>OR(MONTH(Taulukko1[[#This Row],[Loppu PVM]])&lt;=5,AND(MONTH(Taulukko1[[#This Row],[Loppu PVM]] )=6,DAY(Taulukko1[[#This Row],[Loppu PVM]])&lt;20))</f>
        <v>1</v>
      </c>
      <c r="AC3932" s="90" t="b">
        <f>OR(MONTH(Taulukko1[[#This Row],[Alku PVM]] )&lt;=3,AND(MONTH(Taulukko1[[#This Row],[Alku PVM]] )=3))</f>
        <v>1</v>
      </c>
      <c r="AD3932" s="44" t="b">
        <f>OR(MONTH(Taulukko1[[#This Row],[Loppu PVM]] )&lt;=3,AND(MONTH(Taulukko1[[#This Row],[Loppu PVM]] )=3))</f>
        <v>0</v>
      </c>
      <c r="AE3932" s="44" t="b">
        <f>OR(MONTH(Taulukko1[[#This Row],[Alku PVM]] )&lt;=9,AND(MONTH(Taulukko1[[#This Row],[Alku PVM]] )=9))</f>
        <v>1</v>
      </c>
      <c r="AF3932" s="44" t="b">
        <f>OR(MONTH(Taulukko1[[#This Row],[Loppu PVM]])&lt;=9,AND(MONTH(Taulukko1[[#This Row],[Loppu PVM]] )=9))</f>
        <v>1</v>
      </c>
      <c r="AG3932" s="44" t="b">
        <f>OR(MONTH(Taulukko1[[#This Row],[Alku PVM]] )&lt;=6,AND(MONTH(Taulukko1[[#This Row],[Alku PVM]] )=6))</f>
        <v>1</v>
      </c>
      <c r="AH3932" s="44" t="b">
        <f>OR(MONTH(Taulukko1[[#This Row],[Loppu PVM]])&lt;=6,AND(MONTH(Taulukko1[[#This Row],[Loppu PVM]] )=6))</f>
        <v>1</v>
      </c>
    </row>
    <row r="3933" spans="1:34">
      <c r="A3933" s="25" t="s">
        <v>670</v>
      </c>
      <c r="B3933" s="26">
        <v>42793</v>
      </c>
      <c r="C3933" s="25" t="s">
        <v>5605</v>
      </c>
      <c r="D3933" s="35"/>
      <c r="E3933" s="27">
        <v>9</v>
      </c>
      <c r="F3933" s="26">
        <v>42815</v>
      </c>
      <c r="G3933" s="33">
        <v>6</v>
      </c>
      <c r="H3933" s="27">
        <v>9</v>
      </c>
      <c r="I3933" s="126">
        <f>INDEX('TOL2008'!B:B,MATCH(A3933,'TOL2008'!A:A,0))</f>
        <v>58142</v>
      </c>
      <c r="J3933" s="133" t="str">
        <f>INDEX(Pääluokka!$H$2:$H$100,MATCH(VALUE(LEFT(Taulukko1[[#This Row],[TOL2008]],2)),Pääluokka!$G$2:$G$100,0))</f>
        <v>Informaatio ja viestintä</v>
      </c>
      <c r="K3933" s="133" t="str">
        <f>INDEX(Pääluokka!$I$2:$I$100,MATCH(VALUE(LEFT(Taulukko1[[#This Row],[TOL2008]],2)),Pääluokka!$G$2:$G$100,0))</f>
        <v>Palvelualat (G-N, R, S)</v>
      </c>
      <c r="L3933" s="41">
        <f t="shared" si="703"/>
        <v>22</v>
      </c>
      <c r="M3933" s="43">
        <f t="shared" si="704"/>
        <v>42793</v>
      </c>
      <c r="N3933" s="43">
        <f t="shared" si="705"/>
        <v>42815</v>
      </c>
      <c r="O3933" s="43">
        <f t="shared" si="717"/>
        <v>42767</v>
      </c>
      <c r="P3933" s="43">
        <f t="shared" si="718"/>
        <v>42795</v>
      </c>
      <c r="Q3933" s="89">
        <f t="shared" si="716"/>
        <v>2017</v>
      </c>
      <c r="R3933" s="89">
        <f t="shared" si="716"/>
        <v>2017</v>
      </c>
      <c r="S3933" s="43" t="str">
        <f>YEAR(Taulukko1[[#This Row],[Alku KK]])&amp;"Q"&amp;ROUNDDOWN((MONTH(Taulukko1[[#This Row],[Alku KK]])-1)/3+1,0)</f>
        <v>2017Q1</v>
      </c>
      <c r="T3933" s="43" t="str">
        <f>YEAR(Taulukko1[[#This Row],[Loppu KK]])&amp;"Q"&amp;ROUNDDOWN((MONTH(Taulukko1[[#This Row],[Loppu KK]])-1)/3+1,0)</f>
        <v>2017Q1</v>
      </c>
      <c r="U3933" s="81">
        <f>IF(COUNT(Taulukko1[[#This Row],[Neuvottelujen alaiset ]])=1,Taulukko1[[#This Row],[Neuvottelujen alaiset ]],Taulukko1[[#This Row],[Vähennystarve]])</f>
        <v>9</v>
      </c>
      <c r="V3933" s="44">
        <f t="shared" si="713"/>
        <v>1</v>
      </c>
      <c r="W3933" s="44">
        <f t="shared" si="714"/>
        <v>0.66666666666666663</v>
      </c>
      <c r="X3933" s="44">
        <f t="shared" si="715"/>
        <v>0.66666666666666663</v>
      </c>
      <c r="Y3933" s="44" t="b">
        <f>AND(MONTH(Taulukko1[[#This Row],[Alku PVM]] )=6,DAY(Taulukko1[[#This Row],[Alku PVM]] )&gt;19)</f>
        <v>0</v>
      </c>
      <c r="Z3933" s="44" t="b">
        <f>AND(MONTH(Taulukko1[[#This Row],[Loppu PVM]] )=6,DAY(Taulukko1[[#This Row],[Loppu PVM]] )&gt;19)</f>
        <v>0</v>
      </c>
      <c r="AA3933" s="44" t="b">
        <f>OR(MONTH(Taulukko1[[#This Row],[Alku PVM]] )&lt;=5,AND(MONTH(Taulukko1[[#This Row],[Alku PVM]] )=6,DAY(Taulukko1[[#This Row],[Alku PVM]] )&lt;20))</f>
        <v>1</v>
      </c>
      <c r="AB3933" s="44" t="b">
        <f>OR(MONTH(Taulukko1[[#This Row],[Loppu PVM]])&lt;=5,AND(MONTH(Taulukko1[[#This Row],[Loppu PVM]] )=6,DAY(Taulukko1[[#This Row],[Loppu PVM]])&lt;20))</f>
        <v>1</v>
      </c>
      <c r="AC3933" s="90" t="b">
        <f>OR(MONTH(Taulukko1[[#This Row],[Alku PVM]] )&lt;=3,AND(MONTH(Taulukko1[[#This Row],[Alku PVM]] )=3))</f>
        <v>1</v>
      </c>
      <c r="AD3933" s="44" t="b">
        <f>OR(MONTH(Taulukko1[[#This Row],[Loppu PVM]] )&lt;=3,AND(MONTH(Taulukko1[[#This Row],[Loppu PVM]] )=3))</f>
        <v>1</v>
      </c>
      <c r="AE3933" s="44" t="b">
        <f>OR(MONTH(Taulukko1[[#This Row],[Alku PVM]] )&lt;=9,AND(MONTH(Taulukko1[[#This Row],[Alku PVM]] )=9))</f>
        <v>1</v>
      </c>
      <c r="AF3933" s="44" t="b">
        <f>OR(MONTH(Taulukko1[[#This Row],[Loppu PVM]])&lt;=9,AND(MONTH(Taulukko1[[#This Row],[Loppu PVM]] )=9))</f>
        <v>1</v>
      </c>
      <c r="AG3933" s="44" t="b">
        <f>OR(MONTH(Taulukko1[[#This Row],[Alku PVM]] )&lt;=6,AND(MONTH(Taulukko1[[#This Row],[Alku PVM]] )=6))</f>
        <v>1</v>
      </c>
      <c r="AH3933" s="44" t="b">
        <f>OR(MONTH(Taulukko1[[#This Row],[Loppu PVM]])&lt;=6,AND(MONTH(Taulukko1[[#This Row],[Loppu PVM]] )=6))</f>
        <v>1</v>
      </c>
    </row>
    <row r="3934" spans="1:34">
      <c r="A3934" s="82" t="s">
        <v>5608</v>
      </c>
      <c r="B3934" s="83">
        <v>42796</v>
      </c>
      <c r="C3934" s="25" t="s">
        <v>5686</v>
      </c>
      <c r="D3934" s="84"/>
      <c r="E3934" s="85">
        <v>45</v>
      </c>
      <c r="F3934" s="83">
        <v>42886</v>
      </c>
      <c r="G3934" s="36">
        <v>20</v>
      </c>
      <c r="H3934" s="85">
        <v>45</v>
      </c>
      <c r="I3934" s="130">
        <f>INDEX('TOL2008'!B:B,MATCH(A3934,'TOL2008'!A:A,0))</f>
        <v>45112</v>
      </c>
      <c r="J3934" s="131" t="str">
        <f>INDEX(Pääluokka!$H$2:$H$100,MATCH(VALUE(LEFT(Taulukko1[[#This Row],[TOL2008]],2)),Pääluokka!$G$2:$G$100,0))</f>
        <v>Tukku- ja vähittäiskauppa; moottoriajoneuvojen ja moottoripyörien korjaus</v>
      </c>
      <c r="K3934" s="131" t="str">
        <f>INDEX(Pääluokka!$I$2:$I$100,MATCH(VALUE(LEFT(Taulukko1[[#This Row],[TOL2008]],2)),Pääluokka!$G$2:$G$100,0))</f>
        <v>Palvelualat (G-N, R, S)</v>
      </c>
      <c r="L3934" s="87">
        <f t="shared" si="703"/>
        <v>90</v>
      </c>
      <c r="M3934" s="88">
        <f t="shared" si="704"/>
        <v>42796</v>
      </c>
      <c r="N3934" s="88">
        <f t="shared" si="705"/>
        <v>42886</v>
      </c>
      <c r="O3934" s="88">
        <f t="shared" si="717"/>
        <v>42795</v>
      </c>
      <c r="P3934" s="88">
        <f t="shared" si="718"/>
        <v>42856</v>
      </c>
      <c r="Q3934" s="89">
        <f t="shared" si="716"/>
        <v>2017</v>
      </c>
      <c r="R3934" s="89">
        <f t="shared" si="716"/>
        <v>2017</v>
      </c>
      <c r="S3934" s="88" t="str">
        <f>YEAR(Taulukko1[[#This Row],[Alku KK]])&amp;"Q"&amp;ROUNDDOWN((MONTH(Taulukko1[[#This Row],[Alku KK]])-1)/3+1,0)</f>
        <v>2017Q1</v>
      </c>
      <c r="T3934" s="88" t="str">
        <f>YEAR(Taulukko1[[#This Row],[Loppu KK]])&amp;"Q"&amp;ROUNDDOWN((MONTH(Taulukko1[[#This Row],[Loppu KK]])-1)/3+1,0)</f>
        <v>2017Q2</v>
      </c>
      <c r="U3934" s="89">
        <f>IF(COUNT(Taulukko1[[#This Row],[Neuvottelujen alaiset ]])=1,Taulukko1[[#This Row],[Neuvottelujen alaiset ]],Taulukko1[[#This Row],[Vähennystarve]])</f>
        <v>45</v>
      </c>
      <c r="V3934" s="90">
        <f t="shared" si="713"/>
        <v>1</v>
      </c>
      <c r="W3934" s="90">
        <f t="shared" si="714"/>
        <v>0.44444444444444442</v>
      </c>
      <c r="X3934" s="90">
        <f t="shared" si="715"/>
        <v>0.44444444444444442</v>
      </c>
      <c r="Y3934" s="90" t="b">
        <f>AND(MONTH(Taulukko1[[#This Row],[Alku PVM]] )=6,DAY(Taulukko1[[#This Row],[Alku PVM]] )&gt;19)</f>
        <v>0</v>
      </c>
      <c r="Z3934" s="90" t="b">
        <f>AND(MONTH(Taulukko1[[#This Row],[Loppu PVM]] )=6,DAY(Taulukko1[[#This Row],[Loppu PVM]] )&gt;19)</f>
        <v>0</v>
      </c>
      <c r="AA3934" s="90" t="b">
        <f>OR(MONTH(Taulukko1[[#This Row],[Alku PVM]] )&lt;=5,AND(MONTH(Taulukko1[[#This Row],[Alku PVM]] )=6,DAY(Taulukko1[[#This Row],[Alku PVM]] )&lt;20))</f>
        <v>1</v>
      </c>
      <c r="AB3934" s="90" t="b">
        <f>OR(MONTH(Taulukko1[[#This Row],[Loppu PVM]])&lt;=5,AND(MONTH(Taulukko1[[#This Row],[Loppu PVM]] )=6,DAY(Taulukko1[[#This Row],[Loppu PVM]])&lt;20))</f>
        <v>1</v>
      </c>
      <c r="AC3934" s="90" t="b">
        <f>OR(MONTH(Taulukko1[[#This Row],[Alku PVM]] )&lt;=3,AND(MONTH(Taulukko1[[#This Row],[Alku PVM]] )=3))</f>
        <v>1</v>
      </c>
      <c r="AD3934" s="90" t="b">
        <f>OR(MONTH(Taulukko1[[#This Row],[Loppu PVM]] )&lt;=3,AND(MONTH(Taulukko1[[#This Row],[Loppu PVM]] )=3))</f>
        <v>0</v>
      </c>
      <c r="AE3934" s="90" t="b">
        <f>OR(MONTH(Taulukko1[[#This Row],[Alku PVM]] )&lt;=9,AND(MONTH(Taulukko1[[#This Row],[Alku PVM]] )=9))</f>
        <v>1</v>
      </c>
      <c r="AF3934" s="90" t="b">
        <f>OR(MONTH(Taulukko1[[#This Row],[Loppu PVM]])&lt;=9,AND(MONTH(Taulukko1[[#This Row],[Loppu PVM]] )=9))</f>
        <v>1</v>
      </c>
      <c r="AG3934" s="90" t="b">
        <f>OR(MONTH(Taulukko1[[#This Row],[Alku PVM]] )&lt;=6,AND(MONTH(Taulukko1[[#This Row],[Alku PVM]] )=6))</f>
        <v>1</v>
      </c>
      <c r="AH3934" s="90" t="b">
        <f>OR(MONTH(Taulukko1[[#This Row],[Loppu PVM]])&lt;=6,AND(MONTH(Taulukko1[[#This Row],[Loppu PVM]] )=6))</f>
        <v>1</v>
      </c>
    </row>
    <row r="3935" spans="1:34">
      <c r="A3935" s="82" t="s">
        <v>5609</v>
      </c>
      <c r="B3935" s="83">
        <v>42802</v>
      </c>
      <c r="C3935" s="82" t="s">
        <v>5610</v>
      </c>
      <c r="D3935" s="84"/>
      <c r="E3935" s="85"/>
      <c r="F3935" s="83">
        <v>42830</v>
      </c>
      <c r="G3935" s="86">
        <v>16</v>
      </c>
      <c r="H3935" s="85">
        <v>119</v>
      </c>
      <c r="I3935" s="130">
        <f>INDEX('TOL2008'!B:B,MATCH(A3935,'TOL2008'!A:A,0))</f>
        <v>26110</v>
      </c>
      <c r="J3935" s="131" t="str">
        <f>INDEX(Pääluokka!$H$2:$H$100,MATCH(VALUE(LEFT(Taulukko1[[#This Row],[TOL2008]],2)),Pääluokka!$G$2:$G$100,0))</f>
        <v>Teollisuus</v>
      </c>
      <c r="K3935" s="131" t="str">
        <f>INDEX(Pääluokka!$I$2:$I$100,MATCH(VALUE(LEFT(Taulukko1[[#This Row],[TOL2008]],2)),Pääluokka!$G$2:$G$100,0))</f>
        <v>Teollisuus (C-E)</v>
      </c>
      <c r="L3935" s="87">
        <f t="shared" si="703"/>
        <v>28</v>
      </c>
      <c r="M3935" s="88">
        <f t="shared" si="704"/>
        <v>42802</v>
      </c>
      <c r="N3935" s="88">
        <f t="shared" si="705"/>
        <v>42830</v>
      </c>
      <c r="O3935" s="88">
        <f t="shared" ref="O3935:O3946" si="719">IFERROR(DATE(YEAR(M3935),MONTH(M3935),1),"NA")</f>
        <v>42795</v>
      </c>
      <c r="P3935" s="88">
        <f t="shared" ref="P3935:P3946" si="720">IFERROR(DATE(YEAR(N3935),MONTH(N3935),1),"NA")</f>
        <v>42826</v>
      </c>
      <c r="Q3935" s="89">
        <f t="shared" si="716"/>
        <v>2017</v>
      </c>
      <c r="R3935" s="89">
        <f t="shared" si="716"/>
        <v>2017</v>
      </c>
      <c r="S3935" s="88" t="str">
        <f>YEAR(Taulukko1[[#This Row],[Alku KK]])&amp;"Q"&amp;ROUNDDOWN((MONTH(Taulukko1[[#This Row],[Alku KK]])-1)/3+1,0)</f>
        <v>2017Q1</v>
      </c>
      <c r="T3935" s="88" t="str">
        <f>YEAR(Taulukko1[[#This Row],[Loppu KK]])&amp;"Q"&amp;ROUNDDOWN((MONTH(Taulukko1[[#This Row],[Loppu KK]])-1)/3+1,0)</f>
        <v>2017Q2</v>
      </c>
      <c r="U3935" s="89">
        <f>IF(COUNT(Taulukko1[[#This Row],[Neuvottelujen alaiset ]])=1,Taulukko1[[#This Row],[Neuvottelujen alaiset ]],Taulukko1[[#This Row],[Vähennystarve]])</f>
        <v>119</v>
      </c>
      <c r="V3935" s="90" t="str">
        <f t="shared" ref="V3935:V3946" si="721">IF(AND(ISNUMBER(E3935),ISNUMBER(H3935)),E3935/H3935,"NA")</f>
        <v>NA</v>
      </c>
      <c r="W3935" s="90">
        <f t="shared" ref="W3935:W3946" si="722">IF(AND(ISNUMBER(G3935),ISNUMBER(H3935)),G3935/H3935,"NA")</f>
        <v>0.13445378151260504</v>
      </c>
      <c r="X3935" s="90" t="str">
        <f t="shared" ref="X3935:X3946" si="723">IF(AND(ISNUMBER(G3935),ISNUMBER(E3935)),G3935/E3935,"NA")</f>
        <v>NA</v>
      </c>
      <c r="Y3935" s="90" t="b">
        <f>AND(MONTH(Taulukko1[[#This Row],[Alku PVM]] )=6,DAY(Taulukko1[[#This Row],[Alku PVM]] )&gt;19)</f>
        <v>0</v>
      </c>
      <c r="Z3935" s="90" t="b">
        <f>AND(MONTH(Taulukko1[[#This Row],[Loppu PVM]] )=6,DAY(Taulukko1[[#This Row],[Loppu PVM]] )&gt;19)</f>
        <v>0</v>
      </c>
      <c r="AA3935" s="90" t="b">
        <f>OR(MONTH(Taulukko1[[#This Row],[Alku PVM]] )&lt;=5,AND(MONTH(Taulukko1[[#This Row],[Alku PVM]] )=6,DAY(Taulukko1[[#This Row],[Alku PVM]] )&lt;20))</f>
        <v>1</v>
      </c>
      <c r="AB3935" s="90" t="b">
        <f>OR(MONTH(Taulukko1[[#This Row],[Loppu PVM]])&lt;=5,AND(MONTH(Taulukko1[[#This Row],[Loppu PVM]] )=6,DAY(Taulukko1[[#This Row],[Loppu PVM]])&lt;20))</f>
        <v>1</v>
      </c>
      <c r="AC3935" s="90" t="b">
        <f>OR(MONTH(Taulukko1[[#This Row],[Alku PVM]] )&lt;=3,AND(MONTH(Taulukko1[[#This Row],[Alku PVM]] )=3))</f>
        <v>1</v>
      </c>
      <c r="AD3935" s="90" t="b">
        <f>OR(MONTH(Taulukko1[[#This Row],[Loppu PVM]] )&lt;=3,AND(MONTH(Taulukko1[[#This Row],[Loppu PVM]] )=3))</f>
        <v>0</v>
      </c>
      <c r="AE3935" s="90" t="b">
        <f>OR(MONTH(Taulukko1[[#This Row],[Alku PVM]] )&lt;=9,AND(MONTH(Taulukko1[[#This Row],[Alku PVM]] )=9))</f>
        <v>1</v>
      </c>
      <c r="AF3935" s="90" t="b">
        <f>OR(MONTH(Taulukko1[[#This Row],[Loppu PVM]])&lt;=9,AND(MONTH(Taulukko1[[#This Row],[Loppu PVM]] )=9))</f>
        <v>1</v>
      </c>
      <c r="AG3935" s="90" t="b">
        <f>OR(MONTH(Taulukko1[[#This Row],[Alku PVM]] )&lt;=6,AND(MONTH(Taulukko1[[#This Row],[Alku PVM]] )=6))</f>
        <v>1</v>
      </c>
      <c r="AH3935" s="90" t="b">
        <f>OR(MONTH(Taulukko1[[#This Row],[Loppu PVM]])&lt;=6,AND(MONTH(Taulukko1[[#This Row],[Loppu PVM]] )=6))</f>
        <v>1</v>
      </c>
    </row>
    <row r="3936" spans="1:34">
      <c r="A3936" s="82" t="s">
        <v>665</v>
      </c>
      <c r="B3936" s="83">
        <v>42802</v>
      </c>
      <c r="C3936" s="82" t="s">
        <v>5626</v>
      </c>
      <c r="D3936" s="84"/>
      <c r="E3936" s="85">
        <v>17</v>
      </c>
      <c r="F3936" s="83">
        <v>42823</v>
      </c>
      <c r="G3936" s="86">
        <v>6</v>
      </c>
      <c r="H3936" s="85">
        <v>91</v>
      </c>
      <c r="I3936" s="130">
        <f>INDEX('TOL2008'!B:B,MATCH(A3936,'TOL2008'!A:A,0))</f>
        <v>58130</v>
      </c>
      <c r="J3936" s="131" t="str">
        <f>INDEX(Pääluokka!$H$2:$H$100,MATCH(VALUE(LEFT(Taulukko1[[#This Row],[TOL2008]],2)),Pääluokka!$G$2:$G$100,0))</f>
        <v>Informaatio ja viestintä</v>
      </c>
      <c r="K3936" s="131" t="str">
        <f>INDEX(Pääluokka!$I$2:$I$100,MATCH(VALUE(LEFT(Taulukko1[[#This Row],[TOL2008]],2)),Pääluokka!$G$2:$G$100,0))</f>
        <v>Palvelualat (G-N, R, S)</v>
      </c>
      <c r="L3936" s="87">
        <f t="shared" si="703"/>
        <v>21</v>
      </c>
      <c r="M3936" s="88">
        <f t="shared" si="704"/>
        <v>42802</v>
      </c>
      <c r="N3936" s="88">
        <f t="shared" si="705"/>
        <v>42823</v>
      </c>
      <c r="O3936" s="88">
        <f t="shared" si="719"/>
        <v>42795</v>
      </c>
      <c r="P3936" s="88">
        <f t="shared" si="720"/>
        <v>42795</v>
      </c>
      <c r="Q3936" s="89">
        <f t="shared" si="716"/>
        <v>2017</v>
      </c>
      <c r="R3936" s="89">
        <f t="shared" si="716"/>
        <v>2017</v>
      </c>
      <c r="S3936" s="88" t="str">
        <f>YEAR(Taulukko1[[#This Row],[Alku KK]])&amp;"Q"&amp;ROUNDDOWN((MONTH(Taulukko1[[#This Row],[Alku KK]])-1)/3+1,0)</f>
        <v>2017Q1</v>
      </c>
      <c r="T3936" s="88" t="str">
        <f>YEAR(Taulukko1[[#This Row],[Loppu KK]])&amp;"Q"&amp;ROUNDDOWN((MONTH(Taulukko1[[#This Row],[Loppu KK]])-1)/3+1,0)</f>
        <v>2017Q1</v>
      </c>
      <c r="U3936" s="89">
        <f>IF(COUNT(Taulukko1[[#This Row],[Neuvottelujen alaiset ]])=1,Taulukko1[[#This Row],[Neuvottelujen alaiset ]],Taulukko1[[#This Row],[Vähennystarve]])</f>
        <v>91</v>
      </c>
      <c r="V3936" s="90">
        <f t="shared" si="721"/>
        <v>0.18681318681318682</v>
      </c>
      <c r="W3936" s="90">
        <f t="shared" si="722"/>
        <v>6.5934065934065936E-2</v>
      </c>
      <c r="X3936" s="90">
        <f t="shared" si="723"/>
        <v>0.35294117647058826</v>
      </c>
      <c r="Y3936" s="90" t="b">
        <f>AND(MONTH(Taulukko1[[#This Row],[Alku PVM]] )=6,DAY(Taulukko1[[#This Row],[Alku PVM]] )&gt;19)</f>
        <v>0</v>
      </c>
      <c r="Z3936" s="90" t="b">
        <f>AND(MONTH(Taulukko1[[#This Row],[Loppu PVM]] )=6,DAY(Taulukko1[[#This Row],[Loppu PVM]] )&gt;19)</f>
        <v>0</v>
      </c>
      <c r="AA3936" s="90" t="b">
        <f>OR(MONTH(Taulukko1[[#This Row],[Alku PVM]] )&lt;=5,AND(MONTH(Taulukko1[[#This Row],[Alku PVM]] )=6,DAY(Taulukko1[[#This Row],[Alku PVM]] )&lt;20))</f>
        <v>1</v>
      </c>
      <c r="AB3936" s="90" t="b">
        <f>OR(MONTH(Taulukko1[[#This Row],[Loppu PVM]])&lt;=5,AND(MONTH(Taulukko1[[#This Row],[Loppu PVM]] )=6,DAY(Taulukko1[[#This Row],[Loppu PVM]])&lt;20))</f>
        <v>1</v>
      </c>
      <c r="AC3936" s="90" t="b">
        <f>OR(MONTH(Taulukko1[[#This Row],[Alku PVM]] )&lt;=3,AND(MONTH(Taulukko1[[#This Row],[Alku PVM]] )=3))</f>
        <v>1</v>
      </c>
      <c r="AD3936" s="90" t="b">
        <f>OR(MONTH(Taulukko1[[#This Row],[Loppu PVM]] )&lt;=3,AND(MONTH(Taulukko1[[#This Row],[Loppu PVM]] )=3))</f>
        <v>1</v>
      </c>
      <c r="AE3936" s="90" t="b">
        <f>OR(MONTH(Taulukko1[[#This Row],[Alku PVM]] )&lt;=9,AND(MONTH(Taulukko1[[#This Row],[Alku PVM]] )=9))</f>
        <v>1</v>
      </c>
      <c r="AF3936" s="90" t="b">
        <f>OR(MONTH(Taulukko1[[#This Row],[Loppu PVM]])&lt;=9,AND(MONTH(Taulukko1[[#This Row],[Loppu PVM]] )=9))</f>
        <v>1</v>
      </c>
      <c r="AG3936" s="90" t="b">
        <f>OR(MONTH(Taulukko1[[#This Row],[Alku PVM]] )&lt;=6,AND(MONTH(Taulukko1[[#This Row],[Alku PVM]] )=6))</f>
        <v>1</v>
      </c>
      <c r="AH3936" s="90" t="b">
        <f>OR(MONTH(Taulukko1[[#This Row],[Loppu PVM]])&lt;=6,AND(MONTH(Taulukko1[[#This Row],[Loppu PVM]] )=6))</f>
        <v>1</v>
      </c>
    </row>
    <row r="3937" spans="1:34">
      <c r="A3937" s="25" t="s">
        <v>3</v>
      </c>
      <c r="B3937" s="26">
        <v>42803</v>
      </c>
      <c r="C3937" s="25" t="s">
        <v>5612</v>
      </c>
      <c r="D3937" s="35"/>
      <c r="E3937" s="27">
        <v>18</v>
      </c>
      <c r="F3937" s="26">
        <v>42874</v>
      </c>
      <c r="G3937" s="33">
        <v>7</v>
      </c>
      <c r="H3937" s="27">
        <v>161</v>
      </c>
      <c r="I3937" s="126">
        <f>INDEX('TOL2008'!B:B,MATCH(A3937,'TOL2008'!A:A,0))</f>
        <v>60201</v>
      </c>
      <c r="J3937" s="133" t="str">
        <f>INDEX(Pääluokka!$H$2:$H$100,MATCH(VALUE(LEFT(Taulukko1[[#This Row],[TOL2008]],2)),Pääluokka!$G$2:$G$100,0))</f>
        <v>Informaatio ja viestintä</v>
      </c>
      <c r="K3937" s="133" t="str">
        <f>INDEX(Pääluokka!$I$2:$I$100,MATCH(VALUE(LEFT(Taulukko1[[#This Row],[TOL2008]],2)),Pääluokka!$G$2:$G$100,0))</f>
        <v>Palvelualat (G-N, R, S)</v>
      </c>
      <c r="L3937" s="41">
        <f t="shared" si="703"/>
        <v>71</v>
      </c>
      <c r="M3937" s="43">
        <f t="shared" si="704"/>
        <v>42803</v>
      </c>
      <c r="N3937" s="43">
        <f t="shared" si="705"/>
        <v>42874</v>
      </c>
      <c r="O3937" s="43">
        <f t="shared" si="719"/>
        <v>42795</v>
      </c>
      <c r="P3937" s="43">
        <f t="shared" si="720"/>
        <v>42856</v>
      </c>
      <c r="Q3937" s="89">
        <f t="shared" si="716"/>
        <v>2017</v>
      </c>
      <c r="R3937" s="89">
        <f t="shared" si="716"/>
        <v>2017</v>
      </c>
      <c r="S3937" s="43" t="str">
        <f>YEAR(Taulukko1[[#This Row],[Alku KK]])&amp;"Q"&amp;ROUNDDOWN((MONTH(Taulukko1[[#This Row],[Alku KK]])-1)/3+1,0)</f>
        <v>2017Q1</v>
      </c>
      <c r="T3937" s="43" t="str">
        <f>YEAR(Taulukko1[[#This Row],[Loppu KK]])&amp;"Q"&amp;ROUNDDOWN((MONTH(Taulukko1[[#This Row],[Loppu KK]])-1)/3+1,0)</f>
        <v>2017Q2</v>
      </c>
      <c r="U3937" s="81">
        <f>IF(COUNT(Taulukko1[[#This Row],[Neuvottelujen alaiset ]])=1,Taulukko1[[#This Row],[Neuvottelujen alaiset ]],Taulukko1[[#This Row],[Vähennystarve]])</f>
        <v>161</v>
      </c>
      <c r="V3937" s="44">
        <f t="shared" si="721"/>
        <v>0.11180124223602485</v>
      </c>
      <c r="W3937" s="44">
        <f t="shared" si="722"/>
        <v>4.3478260869565216E-2</v>
      </c>
      <c r="X3937" s="44">
        <f t="shared" si="723"/>
        <v>0.3888888888888889</v>
      </c>
      <c r="Y3937" s="44" t="b">
        <f>AND(MONTH(Taulukko1[[#This Row],[Alku PVM]] )=6,DAY(Taulukko1[[#This Row],[Alku PVM]] )&gt;19)</f>
        <v>0</v>
      </c>
      <c r="Z3937" s="44" t="b">
        <f>AND(MONTH(Taulukko1[[#This Row],[Loppu PVM]] )=6,DAY(Taulukko1[[#This Row],[Loppu PVM]] )&gt;19)</f>
        <v>0</v>
      </c>
      <c r="AA3937" s="44" t="b">
        <f>OR(MONTH(Taulukko1[[#This Row],[Alku PVM]] )&lt;=5,AND(MONTH(Taulukko1[[#This Row],[Alku PVM]] )=6,DAY(Taulukko1[[#This Row],[Alku PVM]] )&lt;20))</f>
        <v>1</v>
      </c>
      <c r="AB3937" s="44" t="b">
        <f>OR(MONTH(Taulukko1[[#This Row],[Loppu PVM]])&lt;=5,AND(MONTH(Taulukko1[[#This Row],[Loppu PVM]] )=6,DAY(Taulukko1[[#This Row],[Loppu PVM]])&lt;20))</f>
        <v>1</v>
      </c>
      <c r="AC3937" s="90" t="b">
        <f>OR(MONTH(Taulukko1[[#This Row],[Alku PVM]] )&lt;=3,AND(MONTH(Taulukko1[[#This Row],[Alku PVM]] )=3))</f>
        <v>1</v>
      </c>
      <c r="AD3937" s="44" t="b">
        <f>OR(MONTH(Taulukko1[[#This Row],[Loppu PVM]] )&lt;=3,AND(MONTH(Taulukko1[[#This Row],[Loppu PVM]] )=3))</f>
        <v>0</v>
      </c>
      <c r="AE3937" s="44" t="b">
        <f>OR(MONTH(Taulukko1[[#This Row],[Alku PVM]] )&lt;=9,AND(MONTH(Taulukko1[[#This Row],[Alku PVM]] )=9))</f>
        <v>1</v>
      </c>
      <c r="AF3937" s="44" t="b">
        <f>OR(MONTH(Taulukko1[[#This Row],[Loppu PVM]])&lt;=9,AND(MONTH(Taulukko1[[#This Row],[Loppu PVM]] )=9))</f>
        <v>1</v>
      </c>
      <c r="AG3937" s="44" t="b">
        <f>OR(MONTH(Taulukko1[[#This Row],[Alku PVM]] )&lt;=6,AND(MONTH(Taulukko1[[#This Row],[Alku PVM]] )=6))</f>
        <v>1</v>
      </c>
      <c r="AH3937" s="44" t="b">
        <f>OR(MONTH(Taulukko1[[#This Row],[Loppu PVM]])&lt;=6,AND(MONTH(Taulukko1[[#This Row],[Loppu PVM]] )=6))</f>
        <v>1</v>
      </c>
    </row>
    <row r="3938" spans="1:34">
      <c r="A3938" s="25" t="s">
        <v>5613</v>
      </c>
      <c r="B3938" s="26">
        <v>42803</v>
      </c>
      <c r="C3938" s="25" t="s">
        <v>536</v>
      </c>
      <c r="D3938" s="35"/>
      <c r="E3938" s="27"/>
      <c r="F3938" s="26">
        <v>42803</v>
      </c>
      <c r="G3938" s="33">
        <v>21</v>
      </c>
      <c r="H3938" s="27">
        <v>21</v>
      </c>
      <c r="I3938" s="126">
        <f>INDEX('TOL2008'!B:B,MATCH(A3938,'TOL2008'!A:A,0))</f>
        <v>15200</v>
      </c>
      <c r="J3938" s="133" t="str">
        <f>INDEX(Pääluokka!$H$2:$H$100,MATCH(VALUE(LEFT(Taulukko1[[#This Row],[TOL2008]],2)),Pääluokka!$G$2:$G$100,0))</f>
        <v>Teollisuus</v>
      </c>
      <c r="K3938" s="133" t="str">
        <f>INDEX(Pääluokka!$I$2:$I$100,MATCH(VALUE(LEFT(Taulukko1[[#This Row],[TOL2008]],2)),Pääluokka!$G$2:$G$100,0))</f>
        <v>Teollisuus (C-E)</v>
      </c>
      <c r="L3938" s="41" t="str">
        <f t="shared" si="703"/>
        <v>NA</v>
      </c>
      <c r="M3938" s="43">
        <f t="shared" si="704"/>
        <v>42803</v>
      </c>
      <c r="N3938" s="43">
        <f t="shared" si="705"/>
        <v>42803</v>
      </c>
      <c r="O3938" s="43">
        <f t="shared" si="719"/>
        <v>42795</v>
      </c>
      <c r="P3938" s="43">
        <f t="shared" si="720"/>
        <v>42795</v>
      </c>
      <c r="Q3938" s="89">
        <f t="shared" si="716"/>
        <v>2017</v>
      </c>
      <c r="R3938" s="89">
        <f t="shared" si="716"/>
        <v>2017</v>
      </c>
      <c r="S3938" s="43" t="str">
        <f>YEAR(Taulukko1[[#This Row],[Alku KK]])&amp;"Q"&amp;ROUNDDOWN((MONTH(Taulukko1[[#This Row],[Alku KK]])-1)/3+1,0)</f>
        <v>2017Q1</v>
      </c>
      <c r="T3938" s="43" t="str">
        <f>YEAR(Taulukko1[[#This Row],[Loppu KK]])&amp;"Q"&amp;ROUNDDOWN((MONTH(Taulukko1[[#This Row],[Loppu KK]])-1)/3+1,0)</f>
        <v>2017Q1</v>
      </c>
      <c r="U3938" s="81">
        <f>IF(COUNT(Taulukko1[[#This Row],[Neuvottelujen alaiset ]])=1,Taulukko1[[#This Row],[Neuvottelujen alaiset ]],Taulukko1[[#This Row],[Vähennystarve]])</f>
        <v>21</v>
      </c>
      <c r="V3938" s="44" t="str">
        <f t="shared" si="721"/>
        <v>NA</v>
      </c>
      <c r="W3938" s="44">
        <f t="shared" si="722"/>
        <v>1</v>
      </c>
      <c r="X3938" s="44" t="str">
        <f t="shared" si="723"/>
        <v>NA</v>
      </c>
      <c r="Y3938" s="44" t="b">
        <f>AND(MONTH(Taulukko1[[#This Row],[Alku PVM]] )=6,DAY(Taulukko1[[#This Row],[Alku PVM]] )&gt;19)</f>
        <v>0</v>
      </c>
      <c r="Z3938" s="44" t="b">
        <f>AND(MONTH(Taulukko1[[#This Row],[Loppu PVM]] )=6,DAY(Taulukko1[[#This Row],[Loppu PVM]] )&gt;19)</f>
        <v>0</v>
      </c>
      <c r="AA3938" s="44" t="b">
        <f>OR(MONTH(Taulukko1[[#This Row],[Alku PVM]] )&lt;=5,AND(MONTH(Taulukko1[[#This Row],[Alku PVM]] )=6,DAY(Taulukko1[[#This Row],[Alku PVM]] )&lt;20))</f>
        <v>1</v>
      </c>
      <c r="AB3938" s="44" t="b">
        <f>OR(MONTH(Taulukko1[[#This Row],[Loppu PVM]])&lt;=5,AND(MONTH(Taulukko1[[#This Row],[Loppu PVM]] )=6,DAY(Taulukko1[[#This Row],[Loppu PVM]])&lt;20))</f>
        <v>1</v>
      </c>
      <c r="AC3938" s="90" t="b">
        <f>OR(MONTH(Taulukko1[[#This Row],[Alku PVM]] )&lt;=3,AND(MONTH(Taulukko1[[#This Row],[Alku PVM]] )=3))</f>
        <v>1</v>
      </c>
      <c r="AD3938" s="44" t="b">
        <f>OR(MONTH(Taulukko1[[#This Row],[Loppu PVM]] )&lt;=3,AND(MONTH(Taulukko1[[#This Row],[Loppu PVM]] )=3))</f>
        <v>1</v>
      </c>
      <c r="AE3938" s="44" t="b">
        <f>OR(MONTH(Taulukko1[[#This Row],[Alku PVM]] )&lt;=9,AND(MONTH(Taulukko1[[#This Row],[Alku PVM]] )=9))</f>
        <v>1</v>
      </c>
      <c r="AF3938" s="44" t="b">
        <f>OR(MONTH(Taulukko1[[#This Row],[Loppu PVM]])&lt;=9,AND(MONTH(Taulukko1[[#This Row],[Loppu PVM]] )=9))</f>
        <v>1</v>
      </c>
      <c r="AG3938" s="44" t="b">
        <f>OR(MONTH(Taulukko1[[#This Row],[Alku PVM]] )&lt;=6,AND(MONTH(Taulukko1[[#This Row],[Alku PVM]] )=6))</f>
        <v>1</v>
      </c>
      <c r="AH3938" s="44" t="b">
        <f>OR(MONTH(Taulukko1[[#This Row],[Loppu PVM]])&lt;=6,AND(MONTH(Taulukko1[[#This Row],[Loppu PVM]] )=6))</f>
        <v>1</v>
      </c>
    </row>
    <row r="3939" spans="1:34">
      <c r="A3939" s="25" t="s">
        <v>5614</v>
      </c>
      <c r="B3939" s="26">
        <v>42805</v>
      </c>
      <c r="C3939" s="25" t="s">
        <v>3397</v>
      </c>
      <c r="D3939" s="35"/>
      <c r="E3939" s="27"/>
      <c r="F3939" s="26">
        <v>42822</v>
      </c>
      <c r="G3939" s="33">
        <v>3</v>
      </c>
      <c r="H3939" s="27">
        <v>10</v>
      </c>
      <c r="I3939" s="126">
        <f>INDEX('TOL2008'!B:B,MATCH(A3939,'TOL2008'!A:A,0))</f>
        <v>62010</v>
      </c>
      <c r="J3939" s="133" t="str">
        <f>INDEX(Pääluokka!$H$2:$H$100,MATCH(VALUE(LEFT(Taulukko1[[#This Row],[TOL2008]],2)),Pääluokka!$G$2:$G$100,0))</f>
        <v>Informaatio ja viestintä</v>
      </c>
      <c r="K3939" s="133" t="str">
        <f>INDEX(Pääluokka!$I$2:$I$100,MATCH(VALUE(LEFT(Taulukko1[[#This Row],[TOL2008]],2)),Pääluokka!$G$2:$G$100,0))</f>
        <v>Palvelualat (G-N, R, S)</v>
      </c>
      <c r="L3939" s="41">
        <f t="shared" si="703"/>
        <v>17</v>
      </c>
      <c r="M3939" s="43">
        <f t="shared" si="704"/>
        <v>42805</v>
      </c>
      <c r="N3939" s="43">
        <f t="shared" si="705"/>
        <v>42822</v>
      </c>
      <c r="O3939" s="43">
        <f t="shared" si="719"/>
        <v>42795</v>
      </c>
      <c r="P3939" s="43">
        <f t="shared" si="720"/>
        <v>42795</v>
      </c>
      <c r="Q3939" s="89">
        <f t="shared" si="716"/>
        <v>2017</v>
      </c>
      <c r="R3939" s="89">
        <f t="shared" si="716"/>
        <v>2017</v>
      </c>
      <c r="S3939" s="43" t="str">
        <f>YEAR(Taulukko1[[#This Row],[Alku KK]])&amp;"Q"&amp;ROUNDDOWN((MONTH(Taulukko1[[#This Row],[Alku KK]])-1)/3+1,0)</f>
        <v>2017Q1</v>
      </c>
      <c r="T3939" s="43" t="str">
        <f>YEAR(Taulukko1[[#This Row],[Loppu KK]])&amp;"Q"&amp;ROUNDDOWN((MONTH(Taulukko1[[#This Row],[Loppu KK]])-1)/3+1,0)</f>
        <v>2017Q1</v>
      </c>
      <c r="U3939" s="81">
        <f>IF(COUNT(Taulukko1[[#This Row],[Neuvottelujen alaiset ]])=1,Taulukko1[[#This Row],[Neuvottelujen alaiset ]],Taulukko1[[#This Row],[Vähennystarve]])</f>
        <v>10</v>
      </c>
      <c r="V3939" s="44" t="str">
        <f t="shared" si="721"/>
        <v>NA</v>
      </c>
      <c r="W3939" s="44">
        <f t="shared" si="722"/>
        <v>0.3</v>
      </c>
      <c r="X3939" s="44" t="str">
        <f t="shared" si="723"/>
        <v>NA</v>
      </c>
      <c r="Y3939" s="44" t="b">
        <f>AND(MONTH(Taulukko1[[#This Row],[Alku PVM]] )=6,DAY(Taulukko1[[#This Row],[Alku PVM]] )&gt;19)</f>
        <v>0</v>
      </c>
      <c r="Z3939" s="44" t="b">
        <f>AND(MONTH(Taulukko1[[#This Row],[Loppu PVM]] )=6,DAY(Taulukko1[[#This Row],[Loppu PVM]] )&gt;19)</f>
        <v>0</v>
      </c>
      <c r="AA3939" s="44" t="b">
        <f>OR(MONTH(Taulukko1[[#This Row],[Alku PVM]] )&lt;=5,AND(MONTH(Taulukko1[[#This Row],[Alku PVM]] )=6,DAY(Taulukko1[[#This Row],[Alku PVM]] )&lt;20))</f>
        <v>1</v>
      </c>
      <c r="AB3939" s="44" t="b">
        <f>OR(MONTH(Taulukko1[[#This Row],[Loppu PVM]])&lt;=5,AND(MONTH(Taulukko1[[#This Row],[Loppu PVM]] )=6,DAY(Taulukko1[[#This Row],[Loppu PVM]])&lt;20))</f>
        <v>1</v>
      </c>
      <c r="AC3939" s="90" t="b">
        <f>OR(MONTH(Taulukko1[[#This Row],[Alku PVM]] )&lt;=3,AND(MONTH(Taulukko1[[#This Row],[Alku PVM]] )=3))</f>
        <v>1</v>
      </c>
      <c r="AD3939" s="44" t="b">
        <f>OR(MONTH(Taulukko1[[#This Row],[Loppu PVM]] )&lt;=3,AND(MONTH(Taulukko1[[#This Row],[Loppu PVM]] )=3))</f>
        <v>1</v>
      </c>
      <c r="AE3939" s="44" t="b">
        <f>OR(MONTH(Taulukko1[[#This Row],[Alku PVM]] )&lt;=9,AND(MONTH(Taulukko1[[#This Row],[Alku PVM]] )=9))</f>
        <v>1</v>
      </c>
      <c r="AF3939" s="44" t="b">
        <f>OR(MONTH(Taulukko1[[#This Row],[Loppu PVM]])&lt;=9,AND(MONTH(Taulukko1[[#This Row],[Loppu PVM]] )=9))</f>
        <v>1</v>
      </c>
      <c r="AG3939" s="44" t="b">
        <f>OR(MONTH(Taulukko1[[#This Row],[Alku PVM]] )&lt;=6,AND(MONTH(Taulukko1[[#This Row],[Alku PVM]] )=6))</f>
        <v>1</v>
      </c>
      <c r="AH3939" s="44" t="b">
        <f>OR(MONTH(Taulukko1[[#This Row],[Loppu PVM]])&lt;=6,AND(MONTH(Taulukko1[[#This Row],[Loppu PVM]] )=6))</f>
        <v>1</v>
      </c>
    </row>
    <row r="3940" spans="1:34">
      <c r="A3940" s="25" t="s">
        <v>5615</v>
      </c>
      <c r="B3940" s="26">
        <v>42767</v>
      </c>
      <c r="C3940" s="25" t="s">
        <v>5616</v>
      </c>
      <c r="D3940" s="35">
        <v>80</v>
      </c>
      <c r="E3940" s="27"/>
      <c r="F3940" s="26">
        <v>42804</v>
      </c>
      <c r="G3940" s="33">
        <v>0</v>
      </c>
      <c r="H3940" s="27">
        <v>80</v>
      </c>
      <c r="I3940" s="126">
        <f>INDEX('TOL2008'!B:B,MATCH(A3940,'TOL2008'!A:A,0))</f>
        <v>94910</v>
      </c>
      <c r="J3940" s="133" t="str">
        <f>INDEX(Pääluokka!$H$2:$H$100,MATCH(VALUE(LEFT(Taulukko1[[#This Row],[TOL2008]],2)),Pääluokka!$G$2:$G$100,0))</f>
        <v>Muu palvelutoiminta</v>
      </c>
      <c r="K3940" s="133" t="str">
        <f>INDEX(Pääluokka!$I$2:$I$100,MATCH(VALUE(LEFT(Taulukko1[[#This Row],[TOL2008]],2)),Pääluokka!$G$2:$G$100,0))</f>
        <v>Palvelualat (G-N, R, S)</v>
      </c>
      <c r="L3940" s="41">
        <f t="shared" si="703"/>
        <v>37</v>
      </c>
      <c r="M3940" s="43">
        <f t="shared" si="704"/>
        <v>42767</v>
      </c>
      <c r="N3940" s="43">
        <f t="shared" si="705"/>
        <v>42804</v>
      </c>
      <c r="O3940" s="43">
        <f t="shared" si="719"/>
        <v>42767</v>
      </c>
      <c r="P3940" s="43">
        <f t="shared" si="720"/>
        <v>42795</v>
      </c>
      <c r="Q3940" s="89">
        <f t="shared" si="716"/>
        <v>2017</v>
      </c>
      <c r="R3940" s="89">
        <f t="shared" si="716"/>
        <v>2017</v>
      </c>
      <c r="S3940" s="43" t="str">
        <f>YEAR(Taulukko1[[#This Row],[Alku KK]])&amp;"Q"&amp;ROUNDDOWN((MONTH(Taulukko1[[#This Row],[Alku KK]])-1)/3+1,0)</f>
        <v>2017Q1</v>
      </c>
      <c r="T3940" s="43" t="str">
        <f>YEAR(Taulukko1[[#This Row],[Loppu KK]])&amp;"Q"&amp;ROUNDDOWN((MONTH(Taulukko1[[#This Row],[Loppu KK]])-1)/3+1,0)</f>
        <v>2017Q1</v>
      </c>
      <c r="U3940" s="81">
        <f>IF(COUNT(Taulukko1[[#This Row],[Neuvottelujen alaiset ]])=1,Taulukko1[[#This Row],[Neuvottelujen alaiset ]],Taulukko1[[#This Row],[Vähennystarve]])</f>
        <v>80</v>
      </c>
      <c r="V3940" s="44" t="str">
        <f t="shared" si="721"/>
        <v>NA</v>
      </c>
      <c r="W3940" s="44">
        <f t="shared" si="722"/>
        <v>0</v>
      </c>
      <c r="X3940" s="44" t="str">
        <f t="shared" si="723"/>
        <v>NA</v>
      </c>
      <c r="Y3940" s="44" t="b">
        <f>AND(MONTH(Taulukko1[[#This Row],[Alku PVM]] )=6,DAY(Taulukko1[[#This Row],[Alku PVM]] )&gt;19)</f>
        <v>0</v>
      </c>
      <c r="Z3940" s="44" t="b">
        <f>AND(MONTH(Taulukko1[[#This Row],[Loppu PVM]] )=6,DAY(Taulukko1[[#This Row],[Loppu PVM]] )&gt;19)</f>
        <v>0</v>
      </c>
      <c r="AA3940" s="44" t="b">
        <f>OR(MONTH(Taulukko1[[#This Row],[Alku PVM]] )&lt;=5,AND(MONTH(Taulukko1[[#This Row],[Alku PVM]] )=6,DAY(Taulukko1[[#This Row],[Alku PVM]] )&lt;20))</f>
        <v>1</v>
      </c>
      <c r="AB3940" s="44" t="b">
        <f>OR(MONTH(Taulukko1[[#This Row],[Loppu PVM]])&lt;=5,AND(MONTH(Taulukko1[[#This Row],[Loppu PVM]] )=6,DAY(Taulukko1[[#This Row],[Loppu PVM]])&lt;20))</f>
        <v>1</v>
      </c>
      <c r="AC3940" s="90" t="b">
        <f>OR(MONTH(Taulukko1[[#This Row],[Alku PVM]] )&lt;=3,AND(MONTH(Taulukko1[[#This Row],[Alku PVM]] )=3))</f>
        <v>1</v>
      </c>
      <c r="AD3940" s="44" t="b">
        <f>OR(MONTH(Taulukko1[[#This Row],[Loppu PVM]] )&lt;=3,AND(MONTH(Taulukko1[[#This Row],[Loppu PVM]] )=3))</f>
        <v>1</v>
      </c>
      <c r="AE3940" s="44" t="b">
        <f>OR(MONTH(Taulukko1[[#This Row],[Alku PVM]] )&lt;=9,AND(MONTH(Taulukko1[[#This Row],[Alku PVM]] )=9))</f>
        <v>1</v>
      </c>
      <c r="AF3940" s="44" t="b">
        <f>OR(MONTH(Taulukko1[[#This Row],[Loppu PVM]])&lt;=9,AND(MONTH(Taulukko1[[#This Row],[Loppu PVM]] )=9))</f>
        <v>1</v>
      </c>
      <c r="AG3940" s="44" t="b">
        <f>OR(MONTH(Taulukko1[[#This Row],[Alku PVM]] )&lt;=6,AND(MONTH(Taulukko1[[#This Row],[Alku PVM]] )=6))</f>
        <v>1</v>
      </c>
      <c r="AH3940" s="44" t="b">
        <f>OR(MONTH(Taulukko1[[#This Row],[Loppu PVM]])&lt;=6,AND(MONTH(Taulukko1[[#This Row],[Loppu PVM]] )=6))</f>
        <v>1</v>
      </c>
    </row>
    <row r="3941" spans="1:34">
      <c r="A3941" s="25" t="s">
        <v>5617</v>
      </c>
      <c r="B3941" s="26">
        <v>42808</v>
      </c>
      <c r="C3941" s="25" t="s">
        <v>5618</v>
      </c>
      <c r="D3941" s="35"/>
      <c r="E3941" s="27">
        <v>25</v>
      </c>
      <c r="F3941" s="26">
        <v>42871</v>
      </c>
      <c r="G3941" s="33">
        <v>14</v>
      </c>
      <c r="H3941" s="27">
        <v>102</v>
      </c>
      <c r="I3941" s="126">
        <f>INDEX('TOL2008'!B:B,MATCH(A3941,'TOL2008'!A:A,0))</f>
        <v>70220</v>
      </c>
      <c r="J3941" s="133" t="str">
        <f>INDEX(Pääluokka!$H$2:$H$100,MATCH(VALUE(LEFT(Taulukko1[[#This Row],[TOL2008]],2)),Pääluokka!$G$2:$G$100,0))</f>
        <v>Ammatillinen, tieteellinen ja tekninen toiminta</v>
      </c>
      <c r="K3941" s="133" t="str">
        <f>INDEX(Pääluokka!$I$2:$I$100,MATCH(VALUE(LEFT(Taulukko1[[#This Row],[TOL2008]],2)),Pääluokka!$G$2:$G$100,0))</f>
        <v>Palvelualat (G-N, R, S)</v>
      </c>
      <c r="L3941" s="41">
        <f t="shared" si="703"/>
        <v>63</v>
      </c>
      <c r="M3941" s="43">
        <f t="shared" si="704"/>
        <v>42808</v>
      </c>
      <c r="N3941" s="43">
        <f t="shared" si="705"/>
        <v>42871</v>
      </c>
      <c r="O3941" s="43">
        <f t="shared" si="719"/>
        <v>42795</v>
      </c>
      <c r="P3941" s="43">
        <f t="shared" si="720"/>
        <v>42856</v>
      </c>
      <c r="Q3941" s="89">
        <f t="shared" si="716"/>
        <v>2017</v>
      </c>
      <c r="R3941" s="89">
        <f t="shared" si="716"/>
        <v>2017</v>
      </c>
      <c r="S3941" s="43" t="str">
        <f>YEAR(Taulukko1[[#This Row],[Alku KK]])&amp;"Q"&amp;ROUNDDOWN((MONTH(Taulukko1[[#This Row],[Alku KK]])-1)/3+1,0)</f>
        <v>2017Q1</v>
      </c>
      <c r="T3941" s="43" t="str">
        <f>YEAR(Taulukko1[[#This Row],[Loppu KK]])&amp;"Q"&amp;ROUNDDOWN((MONTH(Taulukko1[[#This Row],[Loppu KK]])-1)/3+1,0)</f>
        <v>2017Q2</v>
      </c>
      <c r="U3941" s="81">
        <f>IF(COUNT(Taulukko1[[#This Row],[Neuvottelujen alaiset ]])=1,Taulukko1[[#This Row],[Neuvottelujen alaiset ]],Taulukko1[[#This Row],[Vähennystarve]])</f>
        <v>102</v>
      </c>
      <c r="V3941" s="44">
        <f t="shared" si="721"/>
        <v>0.24509803921568626</v>
      </c>
      <c r="W3941" s="44">
        <f t="shared" si="722"/>
        <v>0.13725490196078433</v>
      </c>
      <c r="X3941" s="44">
        <f t="shared" si="723"/>
        <v>0.56000000000000005</v>
      </c>
      <c r="Y3941" s="44" t="b">
        <f>AND(MONTH(Taulukko1[[#This Row],[Alku PVM]] )=6,DAY(Taulukko1[[#This Row],[Alku PVM]] )&gt;19)</f>
        <v>0</v>
      </c>
      <c r="Z3941" s="44" t="b">
        <f>AND(MONTH(Taulukko1[[#This Row],[Loppu PVM]] )=6,DAY(Taulukko1[[#This Row],[Loppu PVM]] )&gt;19)</f>
        <v>0</v>
      </c>
      <c r="AA3941" s="44" t="b">
        <f>OR(MONTH(Taulukko1[[#This Row],[Alku PVM]] )&lt;=5,AND(MONTH(Taulukko1[[#This Row],[Alku PVM]] )=6,DAY(Taulukko1[[#This Row],[Alku PVM]] )&lt;20))</f>
        <v>1</v>
      </c>
      <c r="AB3941" s="44" t="b">
        <f>OR(MONTH(Taulukko1[[#This Row],[Loppu PVM]])&lt;=5,AND(MONTH(Taulukko1[[#This Row],[Loppu PVM]] )=6,DAY(Taulukko1[[#This Row],[Loppu PVM]])&lt;20))</f>
        <v>1</v>
      </c>
      <c r="AC3941" s="90" t="b">
        <f>OR(MONTH(Taulukko1[[#This Row],[Alku PVM]] )&lt;=3,AND(MONTH(Taulukko1[[#This Row],[Alku PVM]] )=3))</f>
        <v>1</v>
      </c>
      <c r="AD3941" s="44" t="b">
        <f>OR(MONTH(Taulukko1[[#This Row],[Loppu PVM]] )&lt;=3,AND(MONTH(Taulukko1[[#This Row],[Loppu PVM]] )=3))</f>
        <v>0</v>
      </c>
      <c r="AE3941" s="44" t="b">
        <f>OR(MONTH(Taulukko1[[#This Row],[Alku PVM]] )&lt;=9,AND(MONTH(Taulukko1[[#This Row],[Alku PVM]] )=9))</f>
        <v>1</v>
      </c>
      <c r="AF3941" s="44" t="b">
        <f>OR(MONTH(Taulukko1[[#This Row],[Loppu PVM]])&lt;=9,AND(MONTH(Taulukko1[[#This Row],[Loppu PVM]] )=9))</f>
        <v>1</v>
      </c>
      <c r="AG3941" s="44" t="b">
        <f>OR(MONTH(Taulukko1[[#This Row],[Alku PVM]] )&lt;=6,AND(MONTH(Taulukko1[[#This Row],[Alku PVM]] )=6))</f>
        <v>1</v>
      </c>
      <c r="AH3941" s="44" t="b">
        <f>OR(MONTH(Taulukko1[[#This Row],[Loppu PVM]])&lt;=6,AND(MONTH(Taulukko1[[#This Row],[Loppu PVM]] )=6))</f>
        <v>1</v>
      </c>
    </row>
    <row r="3942" spans="1:34">
      <c r="A3942" s="25" t="s">
        <v>5619</v>
      </c>
      <c r="B3942" s="26">
        <v>42767</v>
      </c>
      <c r="C3942" s="25" t="s">
        <v>5620</v>
      </c>
      <c r="D3942" s="35">
        <v>80</v>
      </c>
      <c r="E3942" s="27"/>
      <c r="F3942" s="26">
        <v>42808</v>
      </c>
      <c r="G3942" s="33">
        <v>4</v>
      </c>
      <c r="H3942" s="27">
        <v>80</v>
      </c>
      <c r="I3942" s="126">
        <f>INDEX('TOL2008'!B:B,MATCH(A3942,'TOL2008'!A:A,0))</f>
        <v>18120</v>
      </c>
      <c r="J3942" s="133" t="str">
        <f>INDEX(Pääluokka!$H$2:$H$100,MATCH(VALUE(LEFT(Taulukko1[[#This Row],[TOL2008]],2)),Pääluokka!$G$2:$G$100,0))</f>
        <v>Teollisuus</v>
      </c>
      <c r="K3942" s="133" t="str">
        <f>INDEX(Pääluokka!$I$2:$I$100,MATCH(VALUE(LEFT(Taulukko1[[#This Row],[TOL2008]],2)),Pääluokka!$G$2:$G$100,0))</f>
        <v>Teollisuus (C-E)</v>
      </c>
      <c r="L3942" s="41">
        <f t="shared" si="703"/>
        <v>41</v>
      </c>
      <c r="M3942" s="43">
        <f t="shared" si="704"/>
        <v>42767</v>
      </c>
      <c r="N3942" s="43">
        <f t="shared" si="705"/>
        <v>42808</v>
      </c>
      <c r="O3942" s="43">
        <f t="shared" si="719"/>
        <v>42767</v>
      </c>
      <c r="P3942" s="43">
        <f t="shared" si="720"/>
        <v>42795</v>
      </c>
      <c r="Q3942" s="89">
        <f t="shared" si="716"/>
        <v>2017</v>
      </c>
      <c r="R3942" s="89">
        <f t="shared" si="716"/>
        <v>2017</v>
      </c>
      <c r="S3942" s="43" t="str">
        <f>YEAR(Taulukko1[[#This Row],[Alku KK]])&amp;"Q"&amp;ROUNDDOWN((MONTH(Taulukko1[[#This Row],[Alku KK]])-1)/3+1,0)</f>
        <v>2017Q1</v>
      </c>
      <c r="T3942" s="43" t="str">
        <f>YEAR(Taulukko1[[#This Row],[Loppu KK]])&amp;"Q"&amp;ROUNDDOWN((MONTH(Taulukko1[[#This Row],[Loppu KK]])-1)/3+1,0)</f>
        <v>2017Q1</v>
      </c>
      <c r="U3942" s="81">
        <f>IF(COUNT(Taulukko1[[#This Row],[Neuvottelujen alaiset ]])=1,Taulukko1[[#This Row],[Neuvottelujen alaiset ]],Taulukko1[[#This Row],[Vähennystarve]])</f>
        <v>80</v>
      </c>
      <c r="V3942" s="44" t="str">
        <f t="shared" si="721"/>
        <v>NA</v>
      </c>
      <c r="W3942" s="44">
        <f t="shared" si="722"/>
        <v>0.05</v>
      </c>
      <c r="X3942" s="44" t="str">
        <f t="shared" si="723"/>
        <v>NA</v>
      </c>
      <c r="Y3942" s="44" t="b">
        <f>AND(MONTH(Taulukko1[[#This Row],[Alku PVM]] )=6,DAY(Taulukko1[[#This Row],[Alku PVM]] )&gt;19)</f>
        <v>0</v>
      </c>
      <c r="Z3942" s="44" t="b">
        <f>AND(MONTH(Taulukko1[[#This Row],[Loppu PVM]] )=6,DAY(Taulukko1[[#This Row],[Loppu PVM]] )&gt;19)</f>
        <v>0</v>
      </c>
      <c r="AA3942" s="44" t="b">
        <f>OR(MONTH(Taulukko1[[#This Row],[Alku PVM]] )&lt;=5,AND(MONTH(Taulukko1[[#This Row],[Alku PVM]] )=6,DAY(Taulukko1[[#This Row],[Alku PVM]] )&lt;20))</f>
        <v>1</v>
      </c>
      <c r="AB3942" s="44" t="b">
        <f>OR(MONTH(Taulukko1[[#This Row],[Loppu PVM]])&lt;=5,AND(MONTH(Taulukko1[[#This Row],[Loppu PVM]] )=6,DAY(Taulukko1[[#This Row],[Loppu PVM]])&lt;20))</f>
        <v>1</v>
      </c>
      <c r="AC3942" s="90" t="b">
        <f>OR(MONTH(Taulukko1[[#This Row],[Alku PVM]] )&lt;=3,AND(MONTH(Taulukko1[[#This Row],[Alku PVM]] )=3))</f>
        <v>1</v>
      </c>
      <c r="AD3942" s="44" t="b">
        <f>OR(MONTH(Taulukko1[[#This Row],[Loppu PVM]] )&lt;=3,AND(MONTH(Taulukko1[[#This Row],[Loppu PVM]] )=3))</f>
        <v>1</v>
      </c>
      <c r="AE3942" s="44" t="b">
        <f>OR(MONTH(Taulukko1[[#This Row],[Alku PVM]] )&lt;=9,AND(MONTH(Taulukko1[[#This Row],[Alku PVM]] )=9))</f>
        <v>1</v>
      </c>
      <c r="AF3942" s="44" t="b">
        <f>OR(MONTH(Taulukko1[[#This Row],[Loppu PVM]])&lt;=9,AND(MONTH(Taulukko1[[#This Row],[Loppu PVM]] )=9))</f>
        <v>1</v>
      </c>
      <c r="AG3942" s="44" t="b">
        <f>OR(MONTH(Taulukko1[[#This Row],[Alku PVM]] )&lt;=6,AND(MONTH(Taulukko1[[#This Row],[Alku PVM]] )=6))</f>
        <v>1</v>
      </c>
      <c r="AH3942" s="44" t="b">
        <f>OR(MONTH(Taulukko1[[#This Row],[Loppu PVM]])&lt;=6,AND(MONTH(Taulukko1[[#This Row],[Loppu PVM]] )=6))</f>
        <v>1</v>
      </c>
    </row>
    <row r="3943" spans="1:34">
      <c r="A3943" s="25" t="s">
        <v>5621</v>
      </c>
      <c r="B3943" s="26">
        <v>42810</v>
      </c>
      <c r="C3943" s="25" t="s">
        <v>5766</v>
      </c>
      <c r="D3943" s="35"/>
      <c r="E3943" s="27">
        <v>470</v>
      </c>
      <c r="F3943" s="26">
        <v>42921</v>
      </c>
      <c r="G3943" s="36"/>
      <c r="H3943" s="27">
        <v>470</v>
      </c>
      <c r="I3943" s="126">
        <f>INDEX('TOL2008'!B:B,MATCH(A3943,'TOL2008'!A:A,0))</f>
        <v>52291</v>
      </c>
      <c r="J3943" s="133" t="str">
        <f>INDEX(Pääluokka!$H$2:$H$100,MATCH(VALUE(LEFT(Taulukko1[[#This Row],[TOL2008]],2)),Pääluokka!$G$2:$G$100,0))</f>
        <v>Kuljetus ja varastointi</v>
      </c>
      <c r="K3943" s="133" t="str">
        <f>INDEX(Pääluokka!$I$2:$I$100,MATCH(VALUE(LEFT(Taulukko1[[#This Row],[TOL2008]],2)),Pääluokka!$G$2:$G$100,0))</f>
        <v>Palvelualat (G-N, R, S)</v>
      </c>
      <c r="L3943" s="41">
        <f t="shared" si="703"/>
        <v>111</v>
      </c>
      <c r="M3943" s="43">
        <f t="shared" si="704"/>
        <v>42810</v>
      </c>
      <c r="N3943" s="43">
        <f t="shared" si="705"/>
        <v>42921</v>
      </c>
      <c r="O3943" s="43">
        <f t="shared" si="719"/>
        <v>42795</v>
      </c>
      <c r="P3943" s="43">
        <f t="shared" si="720"/>
        <v>42917</v>
      </c>
      <c r="Q3943" s="89">
        <f t="shared" si="716"/>
        <v>2017</v>
      </c>
      <c r="R3943" s="89">
        <f t="shared" si="716"/>
        <v>2017</v>
      </c>
      <c r="S3943" s="43" t="str">
        <f>YEAR(Taulukko1[[#This Row],[Alku KK]])&amp;"Q"&amp;ROUNDDOWN((MONTH(Taulukko1[[#This Row],[Alku KK]])-1)/3+1,0)</f>
        <v>2017Q1</v>
      </c>
      <c r="T3943" s="43" t="str">
        <f>YEAR(Taulukko1[[#This Row],[Loppu KK]])&amp;"Q"&amp;ROUNDDOWN((MONTH(Taulukko1[[#This Row],[Loppu KK]])-1)/3+1,0)</f>
        <v>2017Q3</v>
      </c>
      <c r="U3943" s="81">
        <f>IF(COUNT(Taulukko1[[#This Row],[Neuvottelujen alaiset ]])=1,Taulukko1[[#This Row],[Neuvottelujen alaiset ]],Taulukko1[[#This Row],[Vähennystarve]])</f>
        <v>470</v>
      </c>
      <c r="V3943" s="44">
        <f t="shared" si="721"/>
        <v>1</v>
      </c>
      <c r="W3943" s="44" t="str">
        <f t="shared" si="722"/>
        <v>NA</v>
      </c>
      <c r="X3943" s="44" t="str">
        <f t="shared" si="723"/>
        <v>NA</v>
      </c>
      <c r="Y3943" s="44" t="b">
        <f>AND(MONTH(Taulukko1[[#This Row],[Alku PVM]] )=6,DAY(Taulukko1[[#This Row],[Alku PVM]] )&gt;19)</f>
        <v>0</v>
      </c>
      <c r="Z3943" s="44" t="b">
        <f>AND(MONTH(Taulukko1[[#This Row],[Loppu PVM]] )=6,DAY(Taulukko1[[#This Row],[Loppu PVM]] )&gt;19)</f>
        <v>0</v>
      </c>
      <c r="AA3943" s="44" t="b">
        <f>OR(MONTH(Taulukko1[[#This Row],[Alku PVM]] )&lt;=5,AND(MONTH(Taulukko1[[#This Row],[Alku PVM]] )=6,DAY(Taulukko1[[#This Row],[Alku PVM]] )&lt;20))</f>
        <v>1</v>
      </c>
      <c r="AB3943" s="44" t="b">
        <f>OR(MONTH(Taulukko1[[#This Row],[Loppu PVM]])&lt;=5,AND(MONTH(Taulukko1[[#This Row],[Loppu PVM]] )=6,DAY(Taulukko1[[#This Row],[Loppu PVM]])&lt;20))</f>
        <v>0</v>
      </c>
      <c r="AC3943" s="90" t="b">
        <f>OR(MONTH(Taulukko1[[#This Row],[Alku PVM]] )&lt;=3,AND(MONTH(Taulukko1[[#This Row],[Alku PVM]] )=3))</f>
        <v>1</v>
      </c>
      <c r="AD3943" s="44" t="b">
        <f>OR(MONTH(Taulukko1[[#This Row],[Loppu PVM]] )&lt;=3,AND(MONTH(Taulukko1[[#This Row],[Loppu PVM]] )=3))</f>
        <v>0</v>
      </c>
      <c r="AE3943" s="44" t="b">
        <f>OR(MONTH(Taulukko1[[#This Row],[Alku PVM]] )&lt;=9,AND(MONTH(Taulukko1[[#This Row],[Alku PVM]] )=9))</f>
        <v>1</v>
      </c>
      <c r="AF3943" s="44" t="b">
        <f>OR(MONTH(Taulukko1[[#This Row],[Loppu PVM]])&lt;=9,AND(MONTH(Taulukko1[[#This Row],[Loppu PVM]] )=9))</f>
        <v>1</v>
      </c>
      <c r="AG3943" s="44" t="b">
        <f>OR(MONTH(Taulukko1[[#This Row],[Alku PVM]] )&lt;=6,AND(MONTH(Taulukko1[[#This Row],[Alku PVM]] )=6))</f>
        <v>1</v>
      </c>
      <c r="AH3943" s="44" t="b">
        <f>OR(MONTH(Taulukko1[[#This Row],[Loppu PVM]])&lt;=6,AND(MONTH(Taulukko1[[#This Row],[Loppu PVM]] )=6))</f>
        <v>0</v>
      </c>
    </row>
    <row r="3944" spans="1:34">
      <c r="A3944" s="25" t="s">
        <v>414</v>
      </c>
      <c r="B3944" s="26">
        <v>42811</v>
      </c>
      <c r="C3944" s="25" t="s">
        <v>5622</v>
      </c>
      <c r="D3944" s="35"/>
      <c r="E3944" s="27">
        <v>17</v>
      </c>
      <c r="F3944" s="26">
        <v>42872</v>
      </c>
      <c r="G3944" s="33">
        <v>17</v>
      </c>
      <c r="H3944" s="27">
        <v>17</v>
      </c>
      <c r="I3944" s="126">
        <f>INDEX('TOL2008'!B:B,MATCH(A3944,'TOL2008'!A:A,0))</f>
        <v>47111</v>
      </c>
      <c r="J3944" s="133" t="str">
        <f>INDEX(Pääluokka!$H$2:$H$100,MATCH(VALUE(LEFT(Taulukko1[[#This Row],[TOL2008]],2)),Pääluokka!$G$2:$G$100,0))</f>
        <v>Tukku- ja vähittäiskauppa; moottoriajoneuvojen ja moottoripyörien korjaus</v>
      </c>
      <c r="K3944" s="133" t="str">
        <f>INDEX(Pääluokka!$I$2:$I$100,MATCH(VALUE(LEFT(Taulukko1[[#This Row],[TOL2008]],2)),Pääluokka!$G$2:$G$100,0))</f>
        <v>Palvelualat (G-N, R, S)</v>
      </c>
      <c r="L3944" s="41">
        <f t="shared" si="703"/>
        <v>61</v>
      </c>
      <c r="M3944" s="43">
        <f t="shared" si="704"/>
        <v>42811</v>
      </c>
      <c r="N3944" s="43">
        <f t="shared" si="705"/>
        <v>42872</v>
      </c>
      <c r="O3944" s="43">
        <f t="shared" si="719"/>
        <v>42795</v>
      </c>
      <c r="P3944" s="43">
        <f t="shared" si="720"/>
        <v>42856</v>
      </c>
      <c r="Q3944" s="89">
        <f t="shared" si="716"/>
        <v>2017</v>
      </c>
      <c r="R3944" s="89">
        <f t="shared" si="716"/>
        <v>2017</v>
      </c>
      <c r="S3944" s="43" t="str">
        <f>YEAR(Taulukko1[[#This Row],[Alku KK]])&amp;"Q"&amp;ROUNDDOWN((MONTH(Taulukko1[[#This Row],[Alku KK]])-1)/3+1,0)</f>
        <v>2017Q1</v>
      </c>
      <c r="T3944" s="43" t="str">
        <f>YEAR(Taulukko1[[#This Row],[Loppu KK]])&amp;"Q"&amp;ROUNDDOWN((MONTH(Taulukko1[[#This Row],[Loppu KK]])-1)/3+1,0)</f>
        <v>2017Q2</v>
      </c>
      <c r="U3944" s="81">
        <f>IF(COUNT(Taulukko1[[#This Row],[Neuvottelujen alaiset ]])=1,Taulukko1[[#This Row],[Neuvottelujen alaiset ]],Taulukko1[[#This Row],[Vähennystarve]])</f>
        <v>17</v>
      </c>
      <c r="V3944" s="44">
        <f t="shared" si="721"/>
        <v>1</v>
      </c>
      <c r="W3944" s="44">
        <f t="shared" si="722"/>
        <v>1</v>
      </c>
      <c r="X3944" s="44">
        <f t="shared" si="723"/>
        <v>1</v>
      </c>
      <c r="Y3944" s="44" t="b">
        <f>AND(MONTH(Taulukko1[[#This Row],[Alku PVM]] )=6,DAY(Taulukko1[[#This Row],[Alku PVM]] )&gt;19)</f>
        <v>0</v>
      </c>
      <c r="Z3944" s="44" t="b">
        <f>AND(MONTH(Taulukko1[[#This Row],[Loppu PVM]] )=6,DAY(Taulukko1[[#This Row],[Loppu PVM]] )&gt;19)</f>
        <v>0</v>
      </c>
      <c r="AA3944" s="44" t="b">
        <f>OR(MONTH(Taulukko1[[#This Row],[Alku PVM]] )&lt;=5,AND(MONTH(Taulukko1[[#This Row],[Alku PVM]] )=6,DAY(Taulukko1[[#This Row],[Alku PVM]] )&lt;20))</f>
        <v>1</v>
      </c>
      <c r="AB3944" s="44" t="b">
        <f>OR(MONTH(Taulukko1[[#This Row],[Loppu PVM]])&lt;=5,AND(MONTH(Taulukko1[[#This Row],[Loppu PVM]] )=6,DAY(Taulukko1[[#This Row],[Loppu PVM]])&lt;20))</f>
        <v>1</v>
      </c>
      <c r="AC3944" s="90" t="b">
        <f>OR(MONTH(Taulukko1[[#This Row],[Alku PVM]] )&lt;=3,AND(MONTH(Taulukko1[[#This Row],[Alku PVM]] )=3))</f>
        <v>1</v>
      </c>
      <c r="AD3944" s="44" t="b">
        <f>OR(MONTH(Taulukko1[[#This Row],[Loppu PVM]] )&lt;=3,AND(MONTH(Taulukko1[[#This Row],[Loppu PVM]] )=3))</f>
        <v>0</v>
      </c>
      <c r="AE3944" s="44" t="b">
        <f>OR(MONTH(Taulukko1[[#This Row],[Alku PVM]] )&lt;=9,AND(MONTH(Taulukko1[[#This Row],[Alku PVM]] )=9))</f>
        <v>1</v>
      </c>
      <c r="AF3944" s="44" t="b">
        <f>OR(MONTH(Taulukko1[[#This Row],[Loppu PVM]])&lt;=9,AND(MONTH(Taulukko1[[#This Row],[Loppu PVM]] )=9))</f>
        <v>1</v>
      </c>
      <c r="AG3944" s="44" t="b">
        <f>OR(MONTH(Taulukko1[[#This Row],[Alku PVM]] )&lt;=6,AND(MONTH(Taulukko1[[#This Row],[Alku PVM]] )=6))</f>
        <v>1</v>
      </c>
      <c r="AH3944" s="44" t="b">
        <f>OR(MONTH(Taulukko1[[#This Row],[Loppu PVM]])&lt;=6,AND(MONTH(Taulukko1[[#This Row],[Loppu PVM]] )=6))</f>
        <v>1</v>
      </c>
    </row>
    <row r="3945" spans="1:34">
      <c r="A3945" s="25" t="s">
        <v>660</v>
      </c>
      <c r="B3945" s="26">
        <v>42816</v>
      </c>
      <c r="C3945" s="25" t="s">
        <v>3232</v>
      </c>
      <c r="D3945" s="35"/>
      <c r="E3945" s="27"/>
      <c r="F3945" s="26">
        <v>42860</v>
      </c>
      <c r="G3945" s="33">
        <v>18</v>
      </c>
      <c r="H3945" s="27">
        <v>29</v>
      </c>
      <c r="I3945" s="126">
        <f>INDEX('TOL2008'!B:B,MATCH(A3945,'TOL2008'!A:A,0))</f>
        <v>22210</v>
      </c>
      <c r="J3945" s="133" t="str">
        <f>INDEX(Pääluokka!$H$2:$H$100,MATCH(VALUE(LEFT(Taulukko1[[#This Row],[TOL2008]],2)),Pääluokka!$G$2:$G$100,0))</f>
        <v>Teollisuus</v>
      </c>
      <c r="K3945" s="133" t="str">
        <f>INDEX(Pääluokka!$I$2:$I$100,MATCH(VALUE(LEFT(Taulukko1[[#This Row],[TOL2008]],2)),Pääluokka!$G$2:$G$100,0))</f>
        <v>Teollisuus (C-E)</v>
      </c>
      <c r="L3945" s="41">
        <f t="shared" si="703"/>
        <v>44</v>
      </c>
      <c r="M3945" s="43">
        <f t="shared" si="704"/>
        <v>42816</v>
      </c>
      <c r="N3945" s="43">
        <f t="shared" si="705"/>
        <v>42860</v>
      </c>
      <c r="O3945" s="43">
        <f t="shared" si="719"/>
        <v>42795</v>
      </c>
      <c r="P3945" s="43">
        <f t="shared" si="720"/>
        <v>42856</v>
      </c>
      <c r="Q3945" s="89">
        <f t="shared" si="716"/>
        <v>2017</v>
      </c>
      <c r="R3945" s="89">
        <f t="shared" si="716"/>
        <v>2017</v>
      </c>
      <c r="S3945" s="43" t="str">
        <f>YEAR(Taulukko1[[#This Row],[Alku KK]])&amp;"Q"&amp;ROUNDDOWN((MONTH(Taulukko1[[#This Row],[Alku KK]])-1)/3+1,0)</f>
        <v>2017Q1</v>
      </c>
      <c r="T3945" s="43" t="str">
        <f>YEAR(Taulukko1[[#This Row],[Loppu KK]])&amp;"Q"&amp;ROUNDDOWN((MONTH(Taulukko1[[#This Row],[Loppu KK]])-1)/3+1,0)</f>
        <v>2017Q2</v>
      </c>
      <c r="U3945" s="81">
        <f>IF(COUNT(Taulukko1[[#This Row],[Neuvottelujen alaiset ]])=1,Taulukko1[[#This Row],[Neuvottelujen alaiset ]],Taulukko1[[#This Row],[Vähennystarve]])</f>
        <v>29</v>
      </c>
      <c r="V3945" s="44" t="str">
        <f t="shared" si="721"/>
        <v>NA</v>
      </c>
      <c r="W3945" s="44">
        <f t="shared" si="722"/>
        <v>0.62068965517241381</v>
      </c>
      <c r="X3945" s="44" t="str">
        <f t="shared" si="723"/>
        <v>NA</v>
      </c>
      <c r="Y3945" s="44" t="b">
        <f>AND(MONTH(Taulukko1[[#This Row],[Alku PVM]] )=6,DAY(Taulukko1[[#This Row],[Alku PVM]] )&gt;19)</f>
        <v>0</v>
      </c>
      <c r="Z3945" s="44" t="b">
        <f>AND(MONTH(Taulukko1[[#This Row],[Loppu PVM]] )=6,DAY(Taulukko1[[#This Row],[Loppu PVM]] )&gt;19)</f>
        <v>0</v>
      </c>
      <c r="AA3945" s="44" t="b">
        <f>OR(MONTH(Taulukko1[[#This Row],[Alku PVM]] )&lt;=5,AND(MONTH(Taulukko1[[#This Row],[Alku PVM]] )=6,DAY(Taulukko1[[#This Row],[Alku PVM]] )&lt;20))</f>
        <v>1</v>
      </c>
      <c r="AB3945" s="44" t="b">
        <f>OR(MONTH(Taulukko1[[#This Row],[Loppu PVM]])&lt;=5,AND(MONTH(Taulukko1[[#This Row],[Loppu PVM]] )=6,DAY(Taulukko1[[#This Row],[Loppu PVM]])&lt;20))</f>
        <v>1</v>
      </c>
      <c r="AC3945" s="90" t="b">
        <f>OR(MONTH(Taulukko1[[#This Row],[Alku PVM]] )&lt;=3,AND(MONTH(Taulukko1[[#This Row],[Alku PVM]] )=3))</f>
        <v>1</v>
      </c>
      <c r="AD3945" s="44" t="b">
        <f>OR(MONTH(Taulukko1[[#This Row],[Loppu PVM]] )&lt;=3,AND(MONTH(Taulukko1[[#This Row],[Loppu PVM]] )=3))</f>
        <v>0</v>
      </c>
      <c r="AE3945" s="44" t="b">
        <f>OR(MONTH(Taulukko1[[#This Row],[Alku PVM]] )&lt;=9,AND(MONTH(Taulukko1[[#This Row],[Alku PVM]] )=9))</f>
        <v>1</v>
      </c>
      <c r="AF3945" s="44" t="b">
        <f>OR(MONTH(Taulukko1[[#This Row],[Loppu PVM]])&lt;=9,AND(MONTH(Taulukko1[[#This Row],[Loppu PVM]] )=9))</f>
        <v>1</v>
      </c>
      <c r="AG3945" s="44" t="b">
        <f>OR(MONTH(Taulukko1[[#This Row],[Alku PVM]] )&lt;=6,AND(MONTH(Taulukko1[[#This Row],[Alku PVM]] )=6))</f>
        <v>1</v>
      </c>
      <c r="AH3945" s="44" t="b">
        <f>OR(MONTH(Taulukko1[[#This Row],[Loppu PVM]])&lt;=6,AND(MONTH(Taulukko1[[#This Row],[Loppu PVM]] )=6))</f>
        <v>1</v>
      </c>
    </row>
    <row r="3946" spans="1:34">
      <c r="A3946" s="21" t="s">
        <v>507</v>
      </c>
      <c r="B3946" s="83">
        <v>42814</v>
      </c>
      <c r="C3946" s="82" t="s">
        <v>3713</v>
      </c>
      <c r="D3946" s="84"/>
      <c r="E3946" s="85">
        <v>30</v>
      </c>
      <c r="F3946" s="83">
        <v>42859</v>
      </c>
      <c r="G3946" s="86">
        <v>18</v>
      </c>
      <c r="H3946" s="85">
        <v>30</v>
      </c>
      <c r="I3946" s="130">
        <f>INDEX('TOL2008'!B:B,MATCH(A3946,'TOL2008'!A:A,0))</f>
        <v>62010</v>
      </c>
      <c r="J3946" s="131" t="str">
        <f>INDEX(Pääluokka!$H$2:$H$100,MATCH(VALUE(LEFT(Taulukko1[[#This Row],[TOL2008]],2)),Pääluokka!$G$2:$G$100,0))</f>
        <v>Informaatio ja viestintä</v>
      </c>
      <c r="K3946" s="131" t="str">
        <f>INDEX(Pääluokka!$I$2:$I$100,MATCH(VALUE(LEFT(Taulukko1[[#This Row],[TOL2008]],2)),Pääluokka!$G$2:$G$100,0))</f>
        <v>Palvelualat (G-N, R, S)</v>
      </c>
      <c r="L3946" s="87">
        <f t="shared" si="703"/>
        <v>45</v>
      </c>
      <c r="M3946" s="88">
        <f t="shared" si="704"/>
        <v>42814</v>
      </c>
      <c r="N3946" s="88">
        <f t="shared" si="705"/>
        <v>42859</v>
      </c>
      <c r="O3946" s="88">
        <f t="shared" si="719"/>
        <v>42795</v>
      </c>
      <c r="P3946" s="88">
        <f t="shared" si="720"/>
        <v>42856</v>
      </c>
      <c r="Q3946" s="89">
        <f t="shared" si="716"/>
        <v>2017</v>
      </c>
      <c r="R3946" s="89">
        <f t="shared" si="716"/>
        <v>2017</v>
      </c>
      <c r="S3946" s="88" t="str">
        <f>YEAR(Taulukko1[[#This Row],[Alku KK]])&amp;"Q"&amp;ROUNDDOWN((MONTH(Taulukko1[[#This Row],[Alku KK]])-1)/3+1,0)</f>
        <v>2017Q1</v>
      </c>
      <c r="T3946" s="88" t="str">
        <f>YEAR(Taulukko1[[#This Row],[Loppu KK]])&amp;"Q"&amp;ROUNDDOWN((MONTH(Taulukko1[[#This Row],[Loppu KK]])-1)/3+1,0)</f>
        <v>2017Q2</v>
      </c>
      <c r="U3946" s="89">
        <f>IF(COUNT(Taulukko1[[#This Row],[Neuvottelujen alaiset ]])=1,Taulukko1[[#This Row],[Neuvottelujen alaiset ]],Taulukko1[[#This Row],[Vähennystarve]])</f>
        <v>30</v>
      </c>
      <c r="V3946" s="90">
        <f t="shared" si="721"/>
        <v>1</v>
      </c>
      <c r="W3946" s="90">
        <f t="shared" si="722"/>
        <v>0.6</v>
      </c>
      <c r="X3946" s="90">
        <f t="shared" si="723"/>
        <v>0.6</v>
      </c>
      <c r="Y3946" s="90" t="b">
        <f>AND(MONTH(Taulukko1[[#This Row],[Alku PVM]] )=6,DAY(Taulukko1[[#This Row],[Alku PVM]] )&gt;19)</f>
        <v>0</v>
      </c>
      <c r="Z3946" s="90" t="b">
        <f>AND(MONTH(Taulukko1[[#This Row],[Loppu PVM]] )=6,DAY(Taulukko1[[#This Row],[Loppu PVM]] )&gt;19)</f>
        <v>0</v>
      </c>
      <c r="AA3946" s="90" t="b">
        <f>OR(MONTH(Taulukko1[[#This Row],[Alku PVM]] )&lt;=5,AND(MONTH(Taulukko1[[#This Row],[Alku PVM]] )=6,DAY(Taulukko1[[#This Row],[Alku PVM]] )&lt;20))</f>
        <v>1</v>
      </c>
      <c r="AB3946" s="90" t="b">
        <f>OR(MONTH(Taulukko1[[#This Row],[Loppu PVM]])&lt;=5,AND(MONTH(Taulukko1[[#This Row],[Loppu PVM]] )=6,DAY(Taulukko1[[#This Row],[Loppu PVM]])&lt;20))</f>
        <v>1</v>
      </c>
      <c r="AC3946" s="90" t="b">
        <f>OR(MONTH(Taulukko1[[#This Row],[Alku PVM]] )&lt;=3,AND(MONTH(Taulukko1[[#This Row],[Alku PVM]] )=3))</f>
        <v>1</v>
      </c>
      <c r="AD3946" s="90" t="b">
        <f>OR(MONTH(Taulukko1[[#This Row],[Loppu PVM]] )&lt;=3,AND(MONTH(Taulukko1[[#This Row],[Loppu PVM]] )=3))</f>
        <v>0</v>
      </c>
      <c r="AE3946" s="90" t="b">
        <f>OR(MONTH(Taulukko1[[#This Row],[Alku PVM]] )&lt;=9,AND(MONTH(Taulukko1[[#This Row],[Alku PVM]] )=9))</f>
        <v>1</v>
      </c>
      <c r="AF3946" s="90" t="b">
        <f>OR(MONTH(Taulukko1[[#This Row],[Loppu PVM]])&lt;=9,AND(MONTH(Taulukko1[[#This Row],[Loppu PVM]] )=9))</f>
        <v>1</v>
      </c>
      <c r="AG3946" s="90" t="b">
        <f>OR(MONTH(Taulukko1[[#This Row],[Alku PVM]] )&lt;=6,AND(MONTH(Taulukko1[[#This Row],[Alku PVM]] )=6))</f>
        <v>1</v>
      </c>
      <c r="AH3946" s="90" t="b">
        <f>OR(MONTH(Taulukko1[[#This Row],[Loppu PVM]])&lt;=6,AND(MONTH(Taulukko1[[#This Row],[Loppu PVM]] )=6))</f>
        <v>1</v>
      </c>
    </row>
    <row r="3947" spans="1:34">
      <c r="A3947" s="82" t="s">
        <v>1315</v>
      </c>
      <c r="B3947" s="83">
        <v>42817</v>
      </c>
      <c r="C3947" s="82" t="s">
        <v>5623</v>
      </c>
      <c r="D3947" s="84"/>
      <c r="E3947" s="85"/>
      <c r="F3947" s="83">
        <v>42871</v>
      </c>
      <c r="G3947" s="86"/>
      <c r="H3947" s="85">
        <v>70</v>
      </c>
      <c r="I3947" s="130">
        <f>INDEX('TOL2008'!B:B,MATCH(A3947,'TOL2008'!A:A,0))</f>
        <v>87301</v>
      </c>
      <c r="J3947" s="131" t="str">
        <f>INDEX(Pääluokka!$H$2:$H$100,MATCH(VALUE(LEFT(Taulukko1[[#This Row],[TOL2008]],2)),Pääluokka!$G$2:$G$100,0))</f>
        <v>Terveys- ja sosiaalipalvelut</v>
      </c>
      <c r="K3947" s="131" t="str">
        <f>INDEX(Pääluokka!$I$2:$I$100,MATCH(VALUE(LEFT(Taulukko1[[#This Row],[TOL2008]],2)),Pääluokka!$G$2:$G$100,0))</f>
        <v>Muut toimialat (O-Q, T-X)</v>
      </c>
      <c r="L3947" s="87">
        <f t="shared" si="703"/>
        <v>54</v>
      </c>
      <c r="M3947" s="88">
        <f t="shared" si="704"/>
        <v>42817</v>
      </c>
      <c r="N3947" s="88">
        <f t="shared" si="705"/>
        <v>42871</v>
      </c>
      <c r="O3947" s="88">
        <f t="shared" ref="O3947:P3949" si="724">IFERROR(DATE(YEAR(M3947),MONTH(M3947),1),"NA")</f>
        <v>42795</v>
      </c>
      <c r="P3947" s="88">
        <f t="shared" si="724"/>
        <v>42856</v>
      </c>
      <c r="Q3947" s="89">
        <f t="shared" si="716"/>
        <v>2017</v>
      </c>
      <c r="R3947" s="89">
        <f t="shared" si="716"/>
        <v>2017</v>
      </c>
      <c r="S3947" s="88" t="str">
        <f>YEAR(Taulukko1[[#This Row],[Alku KK]])&amp;"Q"&amp;ROUNDDOWN((MONTH(Taulukko1[[#This Row],[Alku KK]])-1)/3+1,0)</f>
        <v>2017Q1</v>
      </c>
      <c r="T3947" s="88" t="str">
        <f>YEAR(Taulukko1[[#This Row],[Loppu KK]])&amp;"Q"&amp;ROUNDDOWN((MONTH(Taulukko1[[#This Row],[Loppu KK]])-1)/3+1,0)</f>
        <v>2017Q2</v>
      </c>
      <c r="U3947" s="89">
        <f>IF(COUNT(Taulukko1[[#This Row],[Neuvottelujen alaiset ]])=1,Taulukko1[[#This Row],[Neuvottelujen alaiset ]],Taulukko1[[#This Row],[Vähennystarve]])</f>
        <v>70</v>
      </c>
      <c r="V3947" s="90" t="str">
        <f t="shared" ref="V3947:V3952" si="725">IF(AND(ISNUMBER(E3947),ISNUMBER(H3947)),E3947/H3947,"NA")</f>
        <v>NA</v>
      </c>
      <c r="W3947" s="90" t="str">
        <f t="shared" ref="W3947:W3952" si="726">IF(AND(ISNUMBER(G3947),ISNUMBER(H3947)),G3947/H3947,"NA")</f>
        <v>NA</v>
      </c>
      <c r="X3947" s="90" t="str">
        <f t="shared" ref="X3947:X3952" si="727">IF(AND(ISNUMBER(G3947),ISNUMBER(E3947)),G3947/E3947,"NA")</f>
        <v>NA</v>
      </c>
      <c r="Y3947" s="90" t="b">
        <f>AND(MONTH(Taulukko1[[#This Row],[Alku PVM]] )=6,DAY(Taulukko1[[#This Row],[Alku PVM]] )&gt;19)</f>
        <v>0</v>
      </c>
      <c r="Z3947" s="90" t="b">
        <f>AND(MONTH(Taulukko1[[#This Row],[Loppu PVM]] )=6,DAY(Taulukko1[[#This Row],[Loppu PVM]] )&gt;19)</f>
        <v>0</v>
      </c>
      <c r="AA3947" s="90" t="b">
        <f>OR(MONTH(Taulukko1[[#This Row],[Alku PVM]] )&lt;=5,AND(MONTH(Taulukko1[[#This Row],[Alku PVM]] )=6,DAY(Taulukko1[[#This Row],[Alku PVM]] )&lt;20))</f>
        <v>1</v>
      </c>
      <c r="AB3947" s="90" t="b">
        <f>OR(MONTH(Taulukko1[[#This Row],[Loppu PVM]])&lt;=5,AND(MONTH(Taulukko1[[#This Row],[Loppu PVM]] )=6,DAY(Taulukko1[[#This Row],[Loppu PVM]])&lt;20))</f>
        <v>1</v>
      </c>
      <c r="AC3947" s="90" t="b">
        <f>OR(MONTH(Taulukko1[[#This Row],[Alku PVM]] )&lt;=3,AND(MONTH(Taulukko1[[#This Row],[Alku PVM]] )=3))</f>
        <v>1</v>
      </c>
      <c r="AD3947" s="90" t="b">
        <f>OR(MONTH(Taulukko1[[#This Row],[Loppu PVM]] )&lt;=3,AND(MONTH(Taulukko1[[#This Row],[Loppu PVM]] )=3))</f>
        <v>0</v>
      </c>
      <c r="AE3947" s="90" t="b">
        <f>OR(MONTH(Taulukko1[[#This Row],[Alku PVM]] )&lt;=9,AND(MONTH(Taulukko1[[#This Row],[Alku PVM]] )=9))</f>
        <v>1</v>
      </c>
      <c r="AF3947" s="90" t="b">
        <f>OR(MONTH(Taulukko1[[#This Row],[Loppu PVM]])&lt;=9,AND(MONTH(Taulukko1[[#This Row],[Loppu PVM]] )=9))</f>
        <v>1</v>
      </c>
      <c r="AG3947" s="90" t="b">
        <f>OR(MONTH(Taulukko1[[#This Row],[Alku PVM]] )&lt;=6,AND(MONTH(Taulukko1[[#This Row],[Alku PVM]] )=6))</f>
        <v>1</v>
      </c>
      <c r="AH3947" s="90" t="b">
        <f>OR(MONTH(Taulukko1[[#This Row],[Loppu PVM]])&lt;=6,AND(MONTH(Taulukko1[[#This Row],[Loppu PVM]] )=6))</f>
        <v>1</v>
      </c>
    </row>
    <row r="3948" spans="1:34">
      <c r="A3948" s="82" t="s">
        <v>781</v>
      </c>
      <c r="B3948" s="83">
        <v>42817</v>
      </c>
      <c r="C3948" s="82" t="s">
        <v>5624</v>
      </c>
      <c r="D3948" s="84"/>
      <c r="E3948" s="85">
        <v>20</v>
      </c>
      <c r="F3948" s="83">
        <v>42871</v>
      </c>
      <c r="G3948" s="86">
        <v>16</v>
      </c>
      <c r="H3948" s="85">
        <v>100</v>
      </c>
      <c r="I3948" s="130">
        <f>INDEX('TOL2008'!B:B,MATCH(A3948,'TOL2008'!A:A,0))</f>
        <v>94110</v>
      </c>
      <c r="J3948" s="131" t="str">
        <f>INDEX(Pääluokka!$H$2:$H$100,MATCH(VALUE(LEFT(Taulukko1[[#This Row],[TOL2008]],2)),Pääluokka!$G$2:$G$100,0))</f>
        <v>Muu palvelutoiminta</v>
      </c>
      <c r="K3948" s="131" t="str">
        <f>INDEX(Pääluokka!$I$2:$I$100,MATCH(VALUE(LEFT(Taulukko1[[#This Row],[TOL2008]],2)),Pääluokka!$G$2:$G$100,0))</f>
        <v>Palvelualat (G-N, R, S)</v>
      </c>
      <c r="L3948" s="87">
        <f t="shared" si="703"/>
        <v>54</v>
      </c>
      <c r="M3948" s="88">
        <f t="shared" si="704"/>
        <v>42817</v>
      </c>
      <c r="N3948" s="88">
        <f t="shared" si="705"/>
        <v>42871</v>
      </c>
      <c r="O3948" s="88">
        <f t="shared" si="724"/>
        <v>42795</v>
      </c>
      <c r="P3948" s="88">
        <f t="shared" si="724"/>
        <v>42856</v>
      </c>
      <c r="Q3948" s="89">
        <f t="shared" ref="Q3948:R3963" si="728">IFERROR(YEAR(O3948),"NA")</f>
        <v>2017</v>
      </c>
      <c r="R3948" s="89">
        <f t="shared" si="728"/>
        <v>2017</v>
      </c>
      <c r="S3948" s="88" t="str">
        <f>YEAR(Taulukko1[[#This Row],[Alku KK]])&amp;"Q"&amp;ROUNDDOWN((MONTH(Taulukko1[[#This Row],[Alku KK]])-1)/3+1,0)</f>
        <v>2017Q1</v>
      </c>
      <c r="T3948" s="88" t="str">
        <f>YEAR(Taulukko1[[#This Row],[Loppu KK]])&amp;"Q"&amp;ROUNDDOWN((MONTH(Taulukko1[[#This Row],[Loppu KK]])-1)/3+1,0)</f>
        <v>2017Q2</v>
      </c>
      <c r="U3948" s="89">
        <f>IF(COUNT(Taulukko1[[#This Row],[Neuvottelujen alaiset ]])=1,Taulukko1[[#This Row],[Neuvottelujen alaiset ]],Taulukko1[[#This Row],[Vähennystarve]])</f>
        <v>100</v>
      </c>
      <c r="V3948" s="90">
        <f t="shared" si="725"/>
        <v>0.2</v>
      </c>
      <c r="W3948" s="90">
        <f t="shared" si="726"/>
        <v>0.16</v>
      </c>
      <c r="X3948" s="90">
        <f t="shared" si="727"/>
        <v>0.8</v>
      </c>
      <c r="Y3948" s="90" t="b">
        <f>AND(MONTH(Taulukko1[[#This Row],[Alku PVM]] )=6,DAY(Taulukko1[[#This Row],[Alku PVM]] )&gt;19)</f>
        <v>0</v>
      </c>
      <c r="Z3948" s="90" t="b">
        <f>AND(MONTH(Taulukko1[[#This Row],[Loppu PVM]] )=6,DAY(Taulukko1[[#This Row],[Loppu PVM]] )&gt;19)</f>
        <v>0</v>
      </c>
      <c r="AA3948" s="90" t="b">
        <f>OR(MONTH(Taulukko1[[#This Row],[Alku PVM]] )&lt;=5,AND(MONTH(Taulukko1[[#This Row],[Alku PVM]] )=6,DAY(Taulukko1[[#This Row],[Alku PVM]] )&lt;20))</f>
        <v>1</v>
      </c>
      <c r="AB3948" s="90" t="b">
        <f>OR(MONTH(Taulukko1[[#This Row],[Loppu PVM]])&lt;=5,AND(MONTH(Taulukko1[[#This Row],[Loppu PVM]] )=6,DAY(Taulukko1[[#This Row],[Loppu PVM]])&lt;20))</f>
        <v>1</v>
      </c>
      <c r="AC3948" s="90" t="b">
        <f>OR(MONTH(Taulukko1[[#This Row],[Alku PVM]] )&lt;=3,AND(MONTH(Taulukko1[[#This Row],[Alku PVM]] )=3))</f>
        <v>1</v>
      </c>
      <c r="AD3948" s="90" t="b">
        <f>OR(MONTH(Taulukko1[[#This Row],[Loppu PVM]] )&lt;=3,AND(MONTH(Taulukko1[[#This Row],[Loppu PVM]] )=3))</f>
        <v>0</v>
      </c>
      <c r="AE3948" s="90" t="b">
        <f>OR(MONTH(Taulukko1[[#This Row],[Alku PVM]] )&lt;=9,AND(MONTH(Taulukko1[[#This Row],[Alku PVM]] )=9))</f>
        <v>1</v>
      </c>
      <c r="AF3948" s="90" t="b">
        <f>OR(MONTH(Taulukko1[[#This Row],[Loppu PVM]])&lt;=9,AND(MONTH(Taulukko1[[#This Row],[Loppu PVM]] )=9))</f>
        <v>1</v>
      </c>
      <c r="AG3948" s="90" t="b">
        <f>OR(MONTH(Taulukko1[[#This Row],[Alku PVM]] )&lt;=6,AND(MONTH(Taulukko1[[#This Row],[Alku PVM]] )=6))</f>
        <v>1</v>
      </c>
      <c r="AH3948" s="90" t="b">
        <f>OR(MONTH(Taulukko1[[#This Row],[Loppu PVM]])&lt;=6,AND(MONTH(Taulukko1[[#This Row],[Loppu PVM]] )=6))</f>
        <v>1</v>
      </c>
    </row>
    <row r="3949" spans="1:34">
      <c r="A3949" s="82" t="s">
        <v>251</v>
      </c>
      <c r="B3949" s="83">
        <v>42821</v>
      </c>
      <c r="C3949" s="82" t="s">
        <v>5625</v>
      </c>
      <c r="D3949" s="84"/>
      <c r="E3949" s="85"/>
      <c r="F3949" s="83"/>
      <c r="G3949" s="86"/>
      <c r="H3949" s="85">
        <v>22</v>
      </c>
      <c r="I3949" s="130">
        <f>INDEX('TOL2008'!B:B,MATCH(A3949,'TOL2008'!A:A,0))</f>
        <v>35112</v>
      </c>
      <c r="J3949" s="131" t="str">
        <f>INDEX(Pääluokka!$H$2:$H$100,MATCH(VALUE(LEFT(Taulukko1[[#This Row],[TOL2008]],2)),Pääluokka!$G$2:$G$100,0))</f>
        <v>Sähkö-, kaasu- ja lämpöhuolto, jäähdytysliiketoiminta</v>
      </c>
      <c r="K3949" s="131" t="str">
        <f>INDEX(Pääluokka!$I$2:$I$100,MATCH(VALUE(LEFT(Taulukko1[[#This Row],[TOL2008]],2)),Pääluokka!$G$2:$G$100,0))</f>
        <v>Teollisuus (C-E)</v>
      </c>
      <c r="L3949" s="87" t="str">
        <f t="shared" si="703"/>
        <v>NA</v>
      </c>
      <c r="M3949" s="88">
        <f t="shared" si="704"/>
        <v>42821</v>
      </c>
      <c r="N3949" s="88">
        <f t="shared" si="705"/>
        <v>42872</v>
      </c>
      <c r="O3949" s="88">
        <f t="shared" si="724"/>
        <v>42795</v>
      </c>
      <c r="P3949" s="88">
        <f t="shared" si="724"/>
        <v>42856</v>
      </c>
      <c r="Q3949" s="89">
        <f t="shared" si="728"/>
        <v>2017</v>
      </c>
      <c r="R3949" s="89">
        <f t="shared" si="728"/>
        <v>2017</v>
      </c>
      <c r="S3949" s="88" t="str">
        <f>YEAR(Taulukko1[[#This Row],[Alku KK]])&amp;"Q"&amp;ROUNDDOWN((MONTH(Taulukko1[[#This Row],[Alku KK]])-1)/3+1,0)</f>
        <v>2017Q1</v>
      </c>
      <c r="T3949" s="88" t="str">
        <f>YEAR(Taulukko1[[#This Row],[Loppu KK]])&amp;"Q"&amp;ROUNDDOWN((MONTH(Taulukko1[[#This Row],[Loppu KK]])-1)/3+1,0)</f>
        <v>2017Q2</v>
      </c>
      <c r="U3949" s="89">
        <f>IF(COUNT(Taulukko1[[#This Row],[Neuvottelujen alaiset ]])=1,Taulukko1[[#This Row],[Neuvottelujen alaiset ]],Taulukko1[[#This Row],[Vähennystarve]])</f>
        <v>22</v>
      </c>
      <c r="V3949" s="90" t="str">
        <f t="shared" si="725"/>
        <v>NA</v>
      </c>
      <c r="W3949" s="90" t="str">
        <f t="shared" si="726"/>
        <v>NA</v>
      </c>
      <c r="X3949" s="90" t="str">
        <f t="shared" si="727"/>
        <v>NA</v>
      </c>
      <c r="Y3949" s="90" t="b">
        <f>AND(MONTH(Taulukko1[[#This Row],[Alku PVM]] )=6,DAY(Taulukko1[[#This Row],[Alku PVM]] )&gt;19)</f>
        <v>0</v>
      </c>
      <c r="Z3949" s="90" t="b">
        <f>AND(MONTH(Taulukko1[[#This Row],[Loppu PVM]] )=6,DAY(Taulukko1[[#This Row],[Loppu PVM]] )&gt;19)</f>
        <v>0</v>
      </c>
      <c r="AA3949" s="90" t="b">
        <f>OR(MONTH(Taulukko1[[#This Row],[Alku PVM]] )&lt;=5,AND(MONTH(Taulukko1[[#This Row],[Alku PVM]] )=6,DAY(Taulukko1[[#This Row],[Alku PVM]] )&lt;20))</f>
        <v>1</v>
      </c>
      <c r="AB3949" s="90" t="b">
        <f>OR(MONTH(Taulukko1[[#This Row],[Loppu PVM]])&lt;=5,AND(MONTH(Taulukko1[[#This Row],[Loppu PVM]] )=6,DAY(Taulukko1[[#This Row],[Loppu PVM]])&lt;20))</f>
        <v>1</v>
      </c>
      <c r="AC3949" s="90" t="b">
        <f>OR(MONTH(Taulukko1[[#This Row],[Alku PVM]] )&lt;=3,AND(MONTH(Taulukko1[[#This Row],[Alku PVM]] )=3))</f>
        <v>1</v>
      </c>
      <c r="AD3949" s="90" t="b">
        <f>OR(MONTH(Taulukko1[[#This Row],[Loppu PVM]] )&lt;=3,AND(MONTH(Taulukko1[[#This Row],[Loppu PVM]] )=3))</f>
        <v>0</v>
      </c>
      <c r="AE3949" s="90" t="b">
        <f>OR(MONTH(Taulukko1[[#This Row],[Alku PVM]] )&lt;=9,AND(MONTH(Taulukko1[[#This Row],[Alku PVM]] )=9))</f>
        <v>1</v>
      </c>
      <c r="AF3949" s="90" t="b">
        <f>OR(MONTH(Taulukko1[[#This Row],[Loppu PVM]])&lt;=9,AND(MONTH(Taulukko1[[#This Row],[Loppu PVM]] )=9))</f>
        <v>1</v>
      </c>
      <c r="AG3949" s="90" t="b">
        <f>OR(MONTH(Taulukko1[[#This Row],[Alku PVM]] )&lt;=6,AND(MONTH(Taulukko1[[#This Row],[Alku PVM]] )=6))</f>
        <v>1</v>
      </c>
      <c r="AH3949" s="90" t="b">
        <f>OR(MONTH(Taulukko1[[#This Row],[Loppu PVM]])&lt;=6,AND(MONTH(Taulukko1[[#This Row],[Loppu PVM]] )=6))</f>
        <v>1</v>
      </c>
    </row>
    <row r="3950" spans="1:34">
      <c r="A3950" s="82" t="s">
        <v>5627</v>
      </c>
      <c r="B3950" s="83">
        <v>42824</v>
      </c>
      <c r="C3950" s="82" t="s">
        <v>143</v>
      </c>
      <c r="D3950" s="84"/>
      <c r="E3950" s="85"/>
      <c r="F3950" s="83">
        <v>42879</v>
      </c>
      <c r="G3950" s="86">
        <v>20</v>
      </c>
      <c r="H3950" s="85">
        <v>300</v>
      </c>
      <c r="I3950" s="130">
        <f>INDEX('TOL2008'!B:B,MATCH(A3950,'TOL2008'!A:A,0))</f>
        <v>85320</v>
      </c>
      <c r="J3950" s="131" t="str">
        <f>INDEX(Pääluokka!$H$2:$H$100,MATCH(VALUE(LEFT(Taulukko1[[#This Row],[TOL2008]],2)),Pääluokka!$G$2:$G$100,0))</f>
        <v>Koulutus</v>
      </c>
      <c r="K3950" s="131" t="str">
        <f>INDEX(Pääluokka!$I$2:$I$100,MATCH(VALUE(LEFT(Taulukko1[[#This Row],[TOL2008]],2)),Pääluokka!$G$2:$G$100,0))</f>
        <v>Muut toimialat (O-Q, T-X)</v>
      </c>
      <c r="L3950" s="87">
        <f t="shared" si="703"/>
        <v>55</v>
      </c>
      <c r="M3950" s="88">
        <f t="shared" si="704"/>
        <v>42824</v>
      </c>
      <c r="N3950" s="88">
        <f t="shared" si="705"/>
        <v>42879</v>
      </c>
      <c r="O3950" s="88">
        <f t="shared" ref="O3950:P3952" si="729">IFERROR(DATE(YEAR(M3950),MONTH(M3950),1),"NA")</f>
        <v>42795</v>
      </c>
      <c r="P3950" s="88">
        <f t="shared" si="729"/>
        <v>42856</v>
      </c>
      <c r="Q3950" s="89">
        <f t="shared" si="728"/>
        <v>2017</v>
      </c>
      <c r="R3950" s="89">
        <f t="shared" si="728"/>
        <v>2017</v>
      </c>
      <c r="S3950" s="88" t="str">
        <f>YEAR(Taulukko1[[#This Row],[Alku KK]])&amp;"Q"&amp;ROUNDDOWN((MONTH(Taulukko1[[#This Row],[Alku KK]])-1)/3+1,0)</f>
        <v>2017Q1</v>
      </c>
      <c r="T3950" s="88" t="str">
        <f>YEAR(Taulukko1[[#This Row],[Loppu KK]])&amp;"Q"&amp;ROUNDDOWN((MONTH(Taulukko1[[#This Row],[Loppu KK]])-1)/3+1,0)</f>
        <v>2017Q2</v>
      </c>
      <c r="U3950" s="89">
        <f>IF(COUNT(Taulukko1[[#This Row],[Neuvottelujen alaiset ]])=1,Taulukko1[[#This Row],[Neuvottelujen alaiset ]],Taulukko1[[#This Row],[Vähennystarve]])</f>
        <v>300</v>
      </c>
      <c r="V3950" s="90" t="str">
        <f t="shared" si="725"/>
        <v>NA</v>
      </c>
      <c r="W3950" s="90">
        <f t="shared" si="726"/>
        <v>6.6666666666666666E-2</v>
      </c>
      <c r="X3950" s="90" t="str">
        <f t="shared" si="727"/>
        <v>NA</v>
      </c>
      <c r="Y3950" s="90" t="b">
        <f>AND(MONTH(Taulukko1[[#This Row],[Alku PVM]] )=6,DAY(Taulukko1[[#This Row],[Alku PVM]] )&gt;19)</f>
        <v>0</v>
      </c>
      <c r="Z3950" s="90" t="b">
        <f>AND(MONTH(Taulukko1[[#This Row],[Loppu PVM]] )=6,DAY(Taulukko1[[#This Row],[Loppu PVM]] )&gt;19)</f>
        <v>0</v>
      </c>
      <c r="AA3950" s="90" t="b">
        <f>OR(MONTH(Taulukko1[[#This Row],[Alku PVM]] )&lt;=5,AND(MONTH(Taulukko1[[#This Row],[Alku PVM]] )=6,DAY(Taulukko1[[#This Row],[Alku PVM]] )&lt;20))</f>
        <v>1</v>
      </c>
      <c r="AB3950" s="90" t="b">
        <f>OR(MONTH(Taulukko1[[#This Row],[Loppu PVM]])&lt;=5,AND(MONTH(Taulukko1[[#This Row],[Loppu PVM]] )=6,DAY(Taulukko1[[#This Row],[Loppu PVM]])&lt;20))</f>
        <v>1</v>
      </c>
      <c r="AC3950" s="90" t="b">
        <f>OR(MONTH(Taulukko1[[#This Row],[Alku PVM]] )&lt;=3,AND(MONTH(Taulukko1[[#This Row],[Alku PVM]] )=3))</f>
        <v>1</v>
      </c>
      <c r="AD3950" s="90" t="b">
        <f>OR(MONTH(Taulukko1[[#This Row],[Loppu PVM]] )&lt;=3,AND(MONTH(Taulukko1[[#This Row],[Loppu PVM]] )=3))</f>
        <v>0</v>
      </c>
      <c r="AE3950" s="90" t="b">
        <f>OR(MONTH(Taulukko1[[#This Row],[Alku PVM]] )&lt;=9,AND(MONTH(Taulukko1[[#This Row],[Alku PVM]] )=9))</f>
        <v>1</v>
      </c>
      <c r="AF3950" s="90" t="b">
        <f>OR(MONTH(Taulukko1[[#This Row],[Loppu PVM]])&lt;=9,AND(MONTH(Taulukko1[[#This Row],[Loppu PVM]] )=9))</f>
        <v>1</v>
      </c>
      <c r="AG3950" s="90" t="b">
        <f>OR(MONTH(Taulukko1[[#This Row],[Alku PVM]] )&lt;=6,AND(MONTH(Taulukko1[[#This Row],[Alku PVM]] )=6))</f>
        <v>1</v>
      </c>
      <c r="AH3950" s="90" t="b">
        <f>OR(MONTH(Taulukko1[[#This Row],[Loppu PVM]])&lt;=6,AND(MONTH(Taulukko1[[#This Row],[Loppu PVM]] )=6))</f>
        <v>1</v>
      </c>
    </row>
    <row r="3951" spans="1:34">
      <c r="A3951" s="82" t="s">
        <v>662</v>
      </c>
      <c r="B3951" s="83">
        <v>42767</v>
      </c>
      <c r="C3951" s="82" t="s">
        <v>5628</v>
      </c>
      <c r="D3951" s="84"/>
      <c r="E3951" s="85"/>
      <c r="F3951" s="83">
        <v>42824</v>
      </c>
      <c r="G3951" s="86">
        <v>8</v>
      </c>
      <c r="H3951" s="85">
        <v>66</v>
      </c>
      <c r="I3951" s="130">
        <f>INDEX('TOL2008'!B:B,MATCH(A3951,'TOL2008'!A:A,0))</f>
        <v>11010</v>
      </c>
      <c r="J3951" s="131" t="str">
        <f>INDEX(Pääluokka!$H$2:$H$100,MATCH(VALUE(LEFT(Taulukko1[[#This Row],[TOL2008]],2)),Pääluokka!$G$2:$G$100,0))</f>
        <v>Teollisuus</v>
      </c>
      <c r="K3951" s="131" t="str">
        <f>INDEX(Pääluokka!$I$2:$I$100,MATCH(VALUE(LEFT(Taulukko1[[#This Row],[TOL2008]],2)),Pääluokka!$G$2:$G$100,0))</f>
        <v>Teollisuus (C-E)</v>
      </c>
      <c r="L3951" s="87">
        <f t="shared" si="703"/>
        <v>57</v>
      </c>
      <c r="M3951" s="88">
        <f t="shared" si="704"/>
        <v>42767</v>
      </c>
      <c r="N3951" s="88">
        <f t="shared" si="705"/>
        <v>42824</v>
      </c>
      <c r="O3951" s="88">
        <f t="shared" si="729"/>
        <v>42767</v>
      </c>
      <c r="P3951" s="88">
        <f t="shared" si="729"/>
        <v>42795</v>
      </c>
      <c r="Q3951" s="89">
        <f t="shared" si="728"/>
        <v>2017</v>
      </c>
      <c r="R3951" s="89">
        <f t="shared" si="728"/>
        <v>2017</v>
      </c>
      <c r="S3951" s="88" t="str">
        <f>YEAR(Taulukko1[[#This Row],[Alku KK]])&amp;"Q"&amp;ROUNDDOWN((MONTH(Taulukko1[[#This Row],[Alku KK]])-1)/3+1,0)</f>
        <v>2017Q1</v>
      </c>
      <c r="T3951" s="88" t="str">
        <f>YEAR(Taulukko1[[#This Row],[Loppu KK]])&amp;"Q"&amp;ROUNDDOWN((MONTH(Taulukko1[[#This Row],[Loppu KK]])-1)/3+1,0)</f>
        <v>2017Q1</v>
      </c>
      <c r="U3951" s="89">
        <f>IF(COUNT(Taulukko1[[#This Row],[Neuvottelujen alaiset ]])=1,Taulukko1[[#This Row],[Neuvottelujen alaiset ]],Taulukko1[[#This Row],[Vähennystarve]])</f>
        <v>66</v>
      </c>
      <c r="V3951" s="90" t="str">
        <f t="shared" si="725"/>
        <v>NA</v>
      </c>
      <c r="W3951" s="90">
        <f t="shared" si="726"/>
        <v>0.12121212121212122</v>
      </c>
      <c r="X3951" s="90" t="str">
        <f t="shared" si="727"/>
        <v>NA</v>
      </c>
      <c r="Y3951" s="90" t="b">
        <f>AND(MONTH(Taulukko1[[#This Row],[Alku PVM]] )=6,DAY(Taulukko1[[#This Row],[Alku PVM]] )&gt;19)</f>
        <v>0</v>
      </c>
      <c r="Z3951" s="90" t="b">
        <f>AND(MONTH(Taulukko1[[#This Row],[Loppu PVM]] )=6,DAY(Taulukko1[[#This Row],[Loppu PVM]] )&gt;19)</f>
        <v>0</v>
      </c>
      <c r="AA3951" s="90" t="b">
        <f>OR(MONTH(Taulukko1[[#This Row],[Alku PVM]] )&lt;=5,AND(MONTH(Taulukko1[[#This Row],[Alku PVM]] )=6,DAY(Taulukko1[[#This Row],[Alku PVM]] )&lt;20))</f>
        <v>1</v>
      </c>
      <c r="AB3951" s="90" t="b">
        <f>OR(MONTH(Taulukko1[[#This Row],[Loppu PVM]])&lt;=5,AND(MONTH(Taulukko1[[#This Row],[Loppu PVM]] )=6,DAY(Taulukko1[[#This Row],[Loppu PVM]])&lt;20))</f>
        <v>1</v>
      </c>
      <c r="AC3951" s="90" t="b">
        <f>OR(MONTH(Taulukko1[[#This Row],[Alku PVM]] )&lt;=3,AND(MONTH(Taulukko1[[#This Row],[Alku PVM]] )=3))</f>
        <v>1</v>
      </c>
      <c r="AD3951" s="90" t="b">
        <f>OR(MONTH(Taulukko1[[#This Row],[Loppu PVM]] )&lt;=3,AND(MONTH(Taulukko1[[#This Row],[Loppu PVM]] )=3))</f>
        <v>1</v>
      </c>
      <c r="AE3951" s="90" t="b">
        <f>OR(MONTH(Taulukko1[[#This Row],[Alku PVM]] )&lt;=9,AND(MONTH(Taulukko1[[#This Row],[Alku PVM]] )=9))</f>
        <v>1</v>
      </c>
      <c r="AF3951" s="90" t="b">
        <f>OR(MONTH(Taulukko1[[#This Row],[Loppu PVM]])&lt;=9,AND(MONTH(Taulukko1[[#This Row],[Loppu PVM]] )=9))</f>
        <v>1</v>
      </c>
      <c r="AG3951" s="90" t="b">
        <f>OR(MONTH(Taulukko1[[#This Row],[Alku PVM]] )&lt;=6,AND(MONTH(Taulukko1[[#This Row],[Alku PVM]] )=6))</f>
        <v>1</v>
      </c>
      <c r="AH3951" s="90" t="b">
        <f>OR(MONTH(Taulukko1[[#This Row],[Loppu PVM]])&lt;=6,AND(MONTH(Taulukko1[[#This Row],[Loppu PVM]] )=6))</f>
        <v>1</v>
      </c>
    </row>
    <row r="3952" spans="1:34">
      <c r="A3952" s="82" t="s">
        <v>1254</v>
      </c>
      <c r="B3952" s="83">
        <v>42795</v>
      </c>
      <c r="C3952" s="82" t="s">
        <v>5676</v>
      </c>
      <c r="D3952" s="84"/>
      <c r="E3952" s="85">
        <v>35</v>
      </c>
      <c r="F3952" s="26">
        <v>42901</v>
      </c>
      <c r="G3952" s="86">
        <v>12</v>
      </c>
      <c r="H3952" s="85">
        <v>75</v>
      </c>
      <c r="I3952" s="130">
        <f>INDEX('TOL2008'!B:B,MATCH(A3952,'TOL2008'!A:A,0))</f>
        <v>61200</v>
      </c>
      <c r="J3952" s="131" t="str">
        <f>INDEX(Pääluokka!$H$2:$H$100,MATCH(VALUE(LEFT(Taulukko1[[#This Row],[TOL2008]],2)),Pääluokka!$G$2:$G$100,0))</f>
        <v>Informaatio ja viestintä</v>
      </c>
      <c r="K3952" s="131" t="str">
        <f>INDEX(Pääluokka!$I$2:$I$100,MATCH(VALUE(LEFT(Taulukko1[[#This Row],[TOL2008]],2)),Pääluokka!$G$2:$G$100,0))</f>
        <v>Palvelualat (G-N, R, S)</v>
      </c>
      <c r="L3952" s="87">
        <f t="shared" si="703"/>
        <v>106</v>
      </c>
      <c r="M3952" s="88">
        <f t="shared" si="704"/>
        <v>42795</v>
      </c>
      <c r="N3952" s="88">
        <f t="shared" si="705"/>
        <v>42901</v>
      </c>
      <c r="O3952" s="88">
        <f t="shared" si="729"/>
        <v>42795</v>
      </c>
      <c r="P3952" s="88">
        <f t="shared" si="729"/>
        <v>42887</v>
      </c>
      <c r="Q3952" s="89">
        <f t="shared" si="728"/>
        <v>2017</v>
      </c>
      <c r="R3952" s="89">
        <f t="shared" si="728"/>
        <v>2017</v>
      </c>
      <c r="S3952" s="88" t="str">
        <f>YEAR(Taulukko1[[#This Row],[Alku KK]])&amp;"Q"&amp;ROUNDDOWN((MONTH(Taulukko1[[#This Row],[Alku KK]])-1)/3+1,0)</f>
        <v>2017Q1</v>
      </c>
      <c r="T3952" s="88" t="str">
        <f>YEAR(Taulukko1[[#This Row],[Loppu KK]])&amp;"Q"&amp;ROUNDDOWN((MONTH(Taulukko1[[#This Row],[Loppu KK]])-1)/3+1,0)</f>
        <v>2017Q2</v>
      </c>
      <c r="U3952" s="89">
        <f>IF(COUNT(Taulukko1[[#This Row],[Neuvottelujen alaiset ]])=1,Taulukko1[[#This Row],[Neuvottelujen alaiset ]],Taulukko1[[#This Row],[Vähennystarve]])</f>
        <v>75</v>
      </c>
      <c r="V3952" s="90">
        <f t="shared" si="725"/>
        <v>0.46666666666666667</v>
      </c>
      <c r="W3952" s="90">
        <f t="shared" si="726"/>
        <v>0.16</v>
      </c>
      <c r="X3952" s="90">
        <f t="shared" si="727"/>
        <v>0.34285714285714286</v>
      </c>
      <c r="Y3952" s="90" t="b">
        <f>AND(MONTH(Taulukko1[[#This Row],[Alku PVM]] )=6,DAY(Taulukko1[[#This Row],[Alku PVM]] )&gt;19)</f>
        <v>0</v>
      </c>
      <c r="Z3952" s="90" t="b">
        <f>AND(MONTH(Taulukko1[[#This Row],[Loppu PVM]] )=6,DAY(Taulukko1[[#This Row],[Loppu PVM]] )&gt;19)</f>
        <v>0</v>
      </c>
      <c r="AA3952" s="90" t="b">
        <f>OR(MONTH(Taulukko1[[#This Row],[Alku PVM]] )&lt;=5,AND(MONTH(Taulukko1[[#This Row],[Alku PVM]] )=6,DAY(Taulukko1[[#This Row],[Alku PVM]] )&lt;20))</f>
        <v>1</v>
      </c>
      <c r="AB3952" s="90" t="b">
        <f>OR(MONTH(Taulukko1[[#This Row],[Loppu PVM]])&lt;=5,AND(MONTH(Taulukko1[[#This Row],[Loppu PVM]] )=6,DAY(Taulukko1[[#This Row],[Loppu PVM]])&lt;20))</f>
        <v>1</v>
      </c>
      <c r="AC3952" s="90" t="b">
        <f>OR(MONTH(Taulukko1[[#This Row],[Alku PVM]] )&lt;=3,AND(MONTH(Taulukko1[[#This Row],[Alku PVM]] )=3))</f>
        <v>1</v>
      </c>
      <c r="AD3952" s="90" t="b">
        <f>OR(MONTH(Taulukko1[[#This Row],[Loppu PVM]] )&lt;=3,AND(MONTH(Taulukko1[[#This Row],[Loppu PVM]] )=3))</f>
        <v>0</v>
      </c>
      <c r="AE3952" s="90" t="b">
        <f>OR(MONTH(Taulukko1[[#This Row],[Alku PVM]] )&lt;=9,AND(MONTH(Taulukko1[[#This Row],[Alku PVM]] )=9))</f>
        <v>1</v>
      </c>
      <c r="AF3952" s="90" t="b">
        <f>OR(MONTH(Taulukko1[[#This Row],[Loppu PVM]])&lt;=9,AND(MONTH(Taulukko1[[#This Row],[Loppu PVM]] )=9))</f>
        <v>1</v>
      </c>
      <c r="AG3952" s="90" t="b">
        <f>OR(MONTH(Taulukko1[[#This Row],[Alku PVM]] )&lt;=6,AND(MONTH(Taulukko1[[#This Row],[Alku PVM]] )=6))</f>
        <v>1</v>
      </c>
      <c r="AH3952" s="90" t="b">
        <f>OR(MONTH(Taulukko1[[#This Row],[Loppu PVM]])&lt;=6,AND(MONTH(Taulukko1[[#This Row],[Loppu PVM]] )=6))</f>
        <v>1</v>
      </c>
    </row>
    <row r="3953" spans="1:34">
      <c r="A3953" s="82" t="s">
        <v>4576</v>
      </c>
      <c r="B3953" s="83">
        <v>42824</v>
      </c>
      <c r="C3953" s="82" t="s">
        <v>5632</v>
      </c>
      <c r="D3953" s="84"/>
      <c r="E3953" s="85">
        <v>25</v>
      </c>
      <c r="F3953" s="83">
        <v>42885</v>
      </c>
      <c r="G3953" s="86">
        <v>16</v>
      </c>
      <c r="H3953" s="85">
        <v>25</v>
      </c>
      <c r="I3953" s="130">
        <f>INDEX('TOL2008'!B:B,MATCH(A3953,'TOL2008'!A:A,0))</f>
        <v>49391</v>
      </c>
      <c r="J3953" s="131" t="str">
        <f>INDEX(Pääluokka!$H$2:$H$100,MATCH(VALUE(LEFT(Taulukko1[[#This Row],[TOL2008]],2)),Pääluokka!$G$2:$G$100,0))</f>
        <v>Kuljetus ja varastointi</v>
      </c>
      <c r="K3953" s="131" t="str">
        <f>INDEX(Pääluokka!$I$2:$I$100,MATCH(VALUE(LEFT(Taulukko1[[#This Row],[TOL2008]],2)),Pääluokka!$G$2:$G$100,0))</f>
        <v>Palvelualat (G-N, R, S)</v>
      </c>
      <c r="L3953" s="87">
        <f t="shared" si="703"/>
        <v>61</v>
      </c>
      <c r="M3953" s="88">
        <f t="shared" si="704"/>
        <v>42824</v>
      </c>
      <c r="N3953" s="88">
        <f t="shared" si="705"/>
        <v>42885</v>
      </c>
      <c r="O3953" s="88">
        <f t="shared" ref="O3953:P3957" si="730">IFERROR(DATE(YEAR(M3953),MONTH(M3953),1),"NA")</f>
        <v>42795</v>
      </c>
      <c r="P3953" s="88">
        <f t="shared" si="730"/>
        <v>42856</v>
      </c>
      <c r="Q3953" s="89">
        <f t="shared" si="728"/>
        <v>2017</v>
      </c>
      <c r="R3953" s="89">
        <f t="shared" si="728"/>
        <v>2017</v>
      </c>
      <c r="S3953" s="88" t="str">
        <f>YEAR(Taulukko1[[#This Row],[Alku KK]])&amp;"Q"&amp;ROUNDDOWN((MONTH(Taulukko1[[#This Row],[Alku KK]])-1)/3+1,0)</f>
        <v>2017Q1</v>
      </c>
      <c r="T3953" s="88" t="str">
        <f>YEAR(Taulukko1[[#This Row],[Loppu KK]])&amp;"Q"&amp;ROUNDDOWN((MONTH(Taulukko1[[#This Row],[Loppu KK]])-1)/3+1,0)</f>
        <v>2017Q2</v>
      </c>
      <c r="U3953" s="89">
        <f>IF(COUNT(Taulukko1[[#This Row],[Neuvottelujen alaiset ]])=1,Taulukko1[[#This Row],[Neuvottelujen alaiset ]],Taulukko1[[#This Row],[Vähennystarve]])</f>
        <v>25</v>
      </c>
      <c r="V3953" s="90">
        <f t="shared" ref="V3953:V3962" si="731">IF(AND(ISNUMBER(E3953),ISNUMBER(H3953)),E3953/H3953,"NA")</f>
        <v>1</v>
      </c>
      <c r="W3953" s="90">
        <f t="shared" ref="W3953:W3962" si="732">IF(AND(ISNUMBER(G3953),ISNUMBER(H3953)),G3953/H3953,"NA")</f>
        <v>0.64</v>
      </c>
      <c r="X3953" s="90">
        <f t="shared" ref="X3953:X3962" si="733">IF(AND(ISNUMBER(G3953),ISNUMBER(E3953)),G3953/E3953,"NA")</f>
        <v>0.64</v>
      </c>
      <c r="Y3953" s="90" t="b">
        <f>AND(MONTH(Taulukko1[[#This Row],[Alku PVM]] )=6,DAY(Taulukko1[[#This Row],[Alku PVM]] )&gt;19)</f>
        <v>0</v>
      </c>
      <c r="Z3953" s="90" t="b">
        <f>AND(MONTH(Taulukko1[[#This Row],[Loppu PVM]] )=6,DAY(Taulukko1[[#This Row],[Loppu PVM]] )&gt;19)</f>
        <v>0</v>
      </c>
      <c r="AA3953" s="90" t="b">
        <f>OR(MONTH(Taulukko1[[#This Row],[Alku PVM]] )&lt;=5,AND(MONTH(Taulukko1[[#This Row],[Alku PVM]] )=6,DAY(Taulukko1[[#This Row],[Alku PVM]] )&lt;20))</f>
        <v>1</v>
      </c>
      <c r="AB3953" s="90" t="b">
        <f>OR(MONTH(Taulukko1[[#This Row],[Loppu PVM]])&lt;=5,AND(MONTH(Taulukko1[[#This Row],[Loppu PVM]] )=6,DAY(Taulukko1[[#This Row],[Loppu PVM]])&lt;20))</f>
        <v>1</v>
      </c>
      <c r="AC3953" s="90" t="b">
        <f>OR(MONTH(Taulukko1[[#This Row],[Alku PVM]] )&lt;=3,AND(MONTH(Taulukko1[[#This Row],[Alku PVM]] )=3))</f>
        <v>1</v>
      </c>
      <c r="AD3953" s="90" t="b">
        <f>OR(MONTH(Taulukko1[[#This Row],[Loppu PVM]] )&lt;=3,AND(MONTH(Taulukko1[[#This Row],[Loppu PVM]] )=3))</f>
        <v>0</v>
      </c>
      <c r="AE3953" s="90" t="b">
        <f>OR(MONTH(Taulukko1[[#This Row],[Alku PVM]] )&lt;=9,AND(MONTH(Taulukko1[[#This Row],[Alku PVM]] )=9))</f>
        <v>1</v>
      </c>
      <c r="AF3953" s="90" t="b">
        <f>OR(MONTH(Taulukko1[[#This Row],[Loppu PVM]])&lt;=9,AND(MONTH(Taulukko1[[#This Row],[Loppu PVM]] )=9))</f>
        <v>1</v>
      </c>
      <c r="AG3953" s="90" t="b">
        <f>OR(MONTH(Taulukko1[[#This Row],[Alku PVM]] )&lt;=6,AND(MONTH(Taulukko1[[#This Row],[Alku PVM]] )=6))</f>
        <v>1</v>
      </c>
      <c r="AH3953" s="90" t="b">
        <f>OR(MONTH(Taulukko1[[#This Row],[Loppu PVM]])&lt;=6,AND(MONTH(Taulukko1[[#This Row],[Loppu PVM]] )=6))</f>
        <v>1</v>
      </c>
    </row>
    <row r="3954" spans="1:34">
      <c r="A3954" s="82" t="s">
        <v>5633</v>
      </c>
      <c r="B3954" s="83">
        <v>42826</v>
      </c>
      <c r="C3954" s="82" t="s">
        <v>572</v>
      </c>
      <c r="D3954" s="84"/>
      <c r="E3954" s="85">
        <v>15</v>
      </c>
      <c r="F3954" s="83">
        <v>42852</v>
      </c>
      <c r="G3954" s="86">
        <v>15</v>
      </c>
      <c r="H3954" s="85">
        <v>65</v>
      </c>
      <c r="I3954" s="130">
        <f>INDEX('TOL2008'!B:B,MATCH(A3954,'TOL2008'!A:A,0))</f>
        <v>94910</v>
      </c>
      <c r="J3954" s="131" t="str">
        <f>INDEX(Pääluokka!$H$2:$H$100,MATCH(VALUE(LEFT(Taulukko1[[#This Row],[TOL2008]],2)),Pääluokka!$G$2:$G$100,0))</f>
        <v>Muu palvelutoiminta</v>
      </c>
      <c r="K3954" s="131" t="str">
        <f>INDEX(Pääluokka!$I$2:$I$100,MATCH(VALUE(LEFT(Taulukko1[[#This Row],[TOL2008]],2)),Pääluokka!$G$2:$G$100,0))</f>
        <v>Palvelualat (G-N, R, S)</v>
      </c>
      <c r="L3954" s="87">
        <f t="shared" si="703"/>
        <v>26</v>
      </c>
      <c r="M3954" s="88">
        <f t="shared" si="704"/>
        <v>42826</v>
      </c>
      <c r="N3954" s="88">
        <f t="shared" si="705"/>
        <v>42852</v>
      </c>
      <c r="O3954" s="88">
        <f t="shared" si="730"/>
        <v>42826</v>
      </c>
      <c r="P3954" s="88">
        <f t="shared" si="730"/>
        <v>42826</v>
      </c>
      <c r="Q3954" s="89">
        <f t="shared" si="728"/>
        <v>2017</v>
      </c>
      <c r="R3954" s="89">
        <f t="shared" si="728"/>
        <v>2017</v>
      </c>
      <c r="S3954" s="88" t="str">
        <f>YEAR(Taulukko1[[#This Row],[Alku KK]])&amp;"Q"&amp;ROUNDDOWN((MONTH(Taulukko1[[#This Row],[Alku KK]])-1)/3+1,0)</f>
        <v>2017Q2</v>
      </c>
      <c r="T3954" s="88" t="str">
        <f>YEAR(Taulukko1[[#This Row],[Loppu KK]])&amp;"Q"&amp;ROUNDDOWN((MONTH(Taulukko1[[#This Row],[Loppu KK]])-1)/3+1,0)</f>
        <v>2017Q2</v>
      </c>
      <c r="U3954" s="89">
        <f>IF(COUNT(Taulukko1[[#This Row],[Neuvottelujen alaiset ]])=1,Taulukko1[[#This Row],[Neuvottelujen alaiset ]],Taulukko1[[#This Row],[Vähennystarve]])</f>
        <v>65</v>
      </c>
      <c r="V3954" s="90">
        <f t="shared" si="731"/>
        <v>0.23076923076923078</v>
      </c>
      <c r="W3954" s="90">
        <f t="shared" si="732"/>
        <v>0.23076923076923078</v>
      </c>
      <c r="X3954" s="90">
        <f t="shared" si="733"/>
        <v>1</v>
      </c>
      <c r="Y3954" s="90" t="b">
        <f>AND(MONTH(Taulukko1[[#This Row],[Alku PVM]] )=6,DAY(Taulukko1[[#This Row],[Alku PVM]] )&gt;19)</f>
        <v>0</v>
      </c>
      <c r="Z3954" s="90" t="b">
        <f>AND(MONTH(Taulukko1[[#This Row],[Loppu PVM]] )=6,DAY(Taulukko1[[#This Row],[Loppu PVM]] )&gt;19)</f>
        <v>0</v>
      </c>
      <c r="AA3954" s="90" t="b">
        <f>OR(MONTH(Taulukko1[[#This Row],[Alku PVM]] )&lt;=5,AND(MONTH(Taulukko1[[#This Row],[Alku PVM]] )=6,DAY(Taulukko1[[#This Row],[Alku PVM]] )&lt;20))</f>
        <v>1</v>
      </c>
      <c r="AB3954" s="90" t="b">
        <f>OR(MONTH(Taulukko1[[#This Row],[Loppu PVM]])&lt;=5,AND(MONTH(Taulukko1[[#This Row],[Loppu PVM]] )=6,DAY(Taulukko1[[#This Row],[Loppu PVM]])&lt;20))</f>
        <v>1</v>
      </c>
      <c r="AC3954" s="90" t="b">
        <f>OR(MONTH(Taulukko1[[#This Row],[Alku PVM]] )&lt;=3,AND(MONTH(Taulukko1[[#This Row],[Alku PVM]] )=3))</f>
        <v>0</v>
      </c>
      <c r="AD3954" s="90" t="b">
        <f>OR(MONTH(Taulukko1[[#This Row],[Loppu PVM]] )&lt;=3,AND(MONTH(Taulukko1[[#This Row],[Loppu PVM]] )=3))</f>
        <v>0</v>
      </c>
      <c r="AE3954" s="90" t="b">
        <f>OR(MONTH(Taulukko1[[#This Row],[Alku PVM]] )&lt;=9,AND(MONTH(Taulukko1[[#This Row],[Alku PVM]] )=9))</f>
        <v>1</v>
      </c>
      <c r="AF3954" s="90" t="b">
        <f>OR(MONTH(Taulukko1[[#This Row],[Loppu PVM]])&lt;=9,AND(MONTH(Taulukko1[[#This Row],[Loppu PVM]] )=9))</f>
        <v>1</v>
      </c>
      <c r="AG3954" s="90" t="b">
        <f>OR(MONTH(Taulukko1[[#This Row],[Alku PVM]] )&lt;=6,AND(MONTH(Taulukko1[[#This Row],[Alku PVM]] )=6))</f>
        <v>1</v>
      </c>
      <c r="AH3954" s="90" t="b">
        <f>OR(MONTH(Taulukko1[[#This Row],[Loppu PVM]])&lt;=6,AND(MONTH(Taulukko1[[#This Row],[Loppu PVM]] )=6))</f>
        <v>1</v>
      </c>
    </row>
    <row r="3955" spans="1:34">
      <c r="A3955" s="82" t="s">
        <v>4560</v>
      </c>
      <c r="B3955" s="83">
        <v>42828</v>
      </c>
      <c r="C3955" s="82" t="s">
        <v>5634</v>
      </c>
      <c r="D3955" s="84"/>
      <c r="E3955" s="85">
        <v>55</v>
      </c>
      <c r="F3955" s="83">
        <v>42885</v>
      </c>
      <c r="G3955" s="86">
        <v>44</v>
      </c>
      <c r="H3955" s="85">
        <v>55</v>
      </c>
      <c r="I3955" s="130">
        <f>INDEX('TOL2008'!B:B,MATCH(A3955,'TOL2008'!A:A,0))</f>
        <v>53100</v>
      </c>
      <c r="J3955" s="131" t="str">
        <f>INDEX(Pääluokka!$H$2:$H$100,MATCH(VALUE(LEFT(Taulukko1[[#This Row],[TOL2008]],2)),Pääluokka!$G$2:$G$100,0))</f>
        <v>Kuljetus ja varastointi</v>
      </c>
      <c r="K3955" s="131" t="str">
        <f>INDEX(Pääluokka!$I$2:$I$100,MATCH(VALUE(LEFT(Taulukko1[[#This Row],[TOL2008]],2)),Pääluokka!$G$2:$G$100,0))</f>
        <v>Palvelualat (G-N, R, S)</v>
      </c>
      <c r="L3955" s="87">
        <f t="shared" si="703"/>
        <v>57</v>
      </c>
      <c r="M3955" s="88">
        <f t="shared" si="704"/>
        <v>42828</v>
      </c>
      <c r="N3955" s="88">
        <f t="shared" si="705"/>
        <v>42885</v>
      </c>
      <c r="O3955" s="88">
        <f t="shared" si="730"/>
        <v>42826</v>
      </c>
      <c r="P3955" s="88">
        <f t="shared" si="730"/>
        <v>42856</v>
      </c>
      <c r="Q3955" s="89">
        <f t="shared" si="728"/>
        <v>2017</v>
      </c>
      <c r="R3955" s="89">
        <f t="shared" si="728"/>
        <v>2017</v>
      </c>
      <c r="S3955" s="88" t="str">
        <f>YEAR(Taulukko1[[#This Row],[Alku KK]])&amp;"Q"&amp;ROUNDDOWN((MONTH(Taulukko1[[#This Row],[Alku KK]])-1)/3+1,0)</f>
        <v>2017Q2</v>
      </c>
      <c r="T3955" s="88" t="str">
        <f>YEAR(Taulukko1[[#This Row],[Loppu KK]])&amp;"Q"&amp;ROUNDDOWN((MONTH(Taulukko1[[#This Row],[Loppu KK]])-1)/3+1,0)</f>
        <v>2017Q2</v>
      </c>
      <c r="U3955" s="89">
        <f>IF(COUNT(Taulukko1[[#This Row],[Neuvottelujen alaiset ]])=1,Taulukko1[[#This Row],[Neuvottelujen alaiset ]],Taulukko1[[#This Row],[Vähennystarve]])</f>
        <v>55</v>
      </c>
      <c r="V3955" s="90">
        <f t="shared" si="731"/>
        <v>1</v>
      </c>
      <c r="W3955" s="90">
        <f t="shared" si="732"/>
        <v>0.8</v>
      </c>
      <c r="X3955" s="90">
        <f t="shared" si="733"/>
        <v>0.8</v>
      </c>
      <c r="Y3955" s="90" t="b">
        <f>AND(MONTH(Taulukko1[[#This Row],[Alku PVM]] )=6,DAY(Taulukko1[[#This Row],[Alku PVM]] )&gt;19)</f>
        <v>0</v>
      </c>
      <c r="Z3955" s="90" t="b">
        <f>AND(MONTH(Taulukko1[[#This Row],[Loppu PVM]] )=6,DAY(Taulukko1[[#This Row],[Loppu PVM]] )&gt;19)</f>
        <v>0</v>
      </c>
      <c r="AA3955" s="90" t="b">
        <f>OR(MONTH(Taulukko1[[#This Row],[Alku PVM]] )&lt;=5,AND(MONTH(Taulukko1[[#This Row],[Alku PVM]] )=6,DAY(Taulukko1[[#This Row],[Alku PVM]] )&lt;20))</f>
        <v>1</v>
      </c>
      <c r="AB3955" s="90" t="b">
        <f>OR(MONTH(Taulukko1[[#This Row],[Loppu PVM]])&lt;=5,AND(MONTH(Taulukko1[[#This Row],[Loppu PVM]] )=6,DAY(Taulukko1[[#This Row],[Loppu PVM]])&lt;20))</f>
        <v>1</v>
      </c>
      <c r="AC3955" s="90" t="b">
        <f>OR(MONTH(Taulukko1[[#This Row],[Alku PVM]] )&lt;=3,AND(MONTH(Taulukko1[[#This Row],[Alku PVM]] )=3))</f>
        <v>0</v>
      </c>
      <c r="AD3955" s="90" t="b">
        <f>OR(MONTH(Taulukko1[[#This Row],[Loppu PVM]] )&lt;=3,AND(MONTH(Taulukko1[[#This Row],[Loppu PVM]] )=3))</f>
        <v>0</v>
      </c>
      <c r="AE3955" s="90" t="b">
        <f>OR(MONTH(Taulukko1[[#This Row],[Alku PVM]] )&lt;=9,AND(MONTH(Taulukko1[[#This Row],[Alku PVM]] )=9))</f>
        <v>1</v>
      </c>
      <c r="AF3955" s="90" t="b">
        <f>OR(MONTH(Taulukko1[[#This Row],[Loppu PVM]])&lt;=9,AND(MONTH(Taulukko1[[#This Row],[Loppu PVM]] )=9))</f>
        <v>1</v>
      </c>
      <c r="AG3955" s="90" t="b">
        <f>OR(MONTH(Taulukko1[[#This Row],[Alku PVM]] )&lt;=6,AND(MONTH(Taulukko1[[#This Row],[Alku PVM]] )=6))</f>
        <v>1</v>
      </c>
      <c r="AH3955" s="90" t="b">
        <f>OR(MONTH(Taulukko1[[#This Row],[Loppu PVM]])&lt;=6,AND(MONTH(Taulukko1[[#This Row],[Loppu PVM]] )=6))</f>
        <v>1</v>
      </c>
    </row>
    <row r="3956" spans="1:34">
      <c r="A3956" s="82" t="s">
        <v>5635</v>
      </c>
      <c r="B3956" s="83">
        <v>42828</v>
      </c>
      <c r="C3956" s="82" t="s">
        <v>5632</v>
      </c>
      <c r="D3956" s="84"/>
      <c r="E3956" s="85">
        <v>25</v>
      </c>
      <c r="F3956" s="83">
        <v>42881</v>
      </c>
      <c r="G3956" s="86">
        <v>20</v>
      </c>
      <c r="H3956" s="85">
        <v>25</v>
      </c>
      <c r="I3956" s="130">
        <f>INDEX('TOL2008'!B:B,MATCH(A3956,'TOL2008'!A:A,0))</f>
        <v>65121</v>
      </c>
      <c r="J3956" s="131" t="str">
        <f>INDEX(Pääluokka!$H$2:$H$100,MATCH(VALUE(LEFT(Taulukko1[[#This Row],[TOL2008]],2)),Pääluokka!$G$2:$G$100,0))</f>
        <v>Rahoitus- ja vakuutustoiminta</v>
      </c>
      <c r="K3956" s="131" t="str">
        <f>INDEX(Pääluokka!$I$2:$I$100,MATCH(VALUE(LEFT(Taulukko1[[#This Row],[TOL2008]],2)),Pääluokka!$G$2:$G$100,0))</f>
        <v>Palvelualat (G-N, R, S)</v>
      </c>
      <c r="L3956" s="87">
        <f t="shared" si="703"/>
        <v>53</v>
      </c>
      <c r="M3956" s="88">
        <f t="shared" si="704"/>
        <v>42828</v>
      </c>
      <c r="N3956" s="88">
        <f t="shared" si="705"/>
        <v>42881</v>
      </c>
      <c r="O3956" s="88">
        <f t="shared" si="730"/>
        <v>42826</v>
      </c>
      <c r="P3956" s="88">
        <f t="shared" si="730"/>
        <v>42856</v>
      </c>
      <c r="Q3956" s="89">
        <f t="shared" si="728"/>
        <v>2017</v>
      </c>
      <c r="R3956" s="89">
        <f t="shared" si="728"/>
        <v>2017</v>
      </c>
      <c r="S3956" s="88" t="str">
        <f>YEAR(Taulukko1[[#This Row],[Alku KK]])&amp;"Q"&amp;ROUNDDOWN((MONTH(Taulukko1[[#This Row],[Alku KK]])-1)/3+1,0)</f>
        <v>2017Q2</v>
      </c>
      <c r="T3956" s="88" t="str">
        <f>YEAR(Taulukko1[[#This Row],[Loppu KK]])&amp;"Q"&amp;ROUNDDOWN((MONTH(Taulukko1[[#This Row],[Loppu KK]])-1)/3+1,0)</f>
        <v>2017Q2</v>
      </c>
      <c r="U3956" s="89">
        <f>IF(COUNT(Taulukko1[[#This Row],[Neuvottelujen alaiset ]])=1,Taulukko1[[#This Row],[Neuvottelujen alaiset ]],Taulukko1[[#This Row],[Vähennystarve]])</f>
        <v>25</v>
      </c>
      <c r="V3956" s="90">
        <f t="shared" si="731"/>
        <v>1</v>
      </c>
      <c r="W3956" s="90">
        <f t="shared" si="732"/>
        <v>0.8</v>
      </c>
      <c r="X3956" s="90">
        <f t="shared" si="733"/>
        <v>0.8</v>
      </c>
      <c r="Y3956" s="90" t="b">
        <f>AND(MONTH(Taulukko1[[#This Row],[Alku PVM]] )=6,DAY(Taulukko1[[#This Row],[Alku PVM]] )&gt;19)</f>
        <v>0</v>
      </c>
      <c r="Z3956" s="90" t="b">
        <f>AND(MONTH(Taulukko1[[#This Row],[Loppu PVM]] )=6,DAY(Taulukko1[[#This Row],[Loppu PVM]] )&gt;19)</f>
        <v>0</v>
      </c>
      <c r="AA3956" s="90" t="b">
        <f>OR(MONTH(Taulukko1[[#This Row],[Alku PVM]] )&lt;=5,AND(MONTH(Taulukko1[[#This Row],[Alku PVM]] )=6,DAY(Taulukko1[[#This Row],[Alku PVM]] )&lt;20))</f>
        <v>1</v>
      </c>
      <c r="AB3956" s="90" t="b">
        <f>OR(MONTH(Taulukko1[[#This Row],[Loppu PVM]])&lt;=5,AND(MONTH(Taulukko1[[#This Row],[Loppu PVM]] )=6,DAY(Taulukko1[[#This Row],[Loppu PVM]])&lt;20))</f>
        <v>1</v>
      </c>
      <c r="AC3956" s="90" t="b">
        <f>OR(MONTH(Taulukko1[[#This Row],[Alku PVM]] )&lt;=3,AND(MONTH(Taulukko1[[#This Row],[Alku PVM]] )=3))</f>
        <v>0</v>
      </c>
      <c r="AD3956" s="90" t="b">
        <f>OR(MONTH(Taulukko1[[#This Row],[Loppu PVM]] )&lt;=3,AND(MONTH(Taulukko1[[#This Row],[Loppu PVM]] )=3))</f>
        <v>0</v>
      </c>
      <c r="AE3956" s="90" t="b">
        <f>OR(MONTH(Taulukko1[[#This Row],[Alku PVM]] )&lt;=9,AND(MONTH(Taulukko1[[#This Row],[Alku PVM]] )=9))</f>
        <v>1</v>
      </c>
      <c r="AF3956" s="90" t="b">
        <f>OR(MONTH(Taulukko1[[#This Row],[Loppu PVM]])&lt;=9,AND(MONTH(Taulukko1[[#This Row],[Loppu PVM]] )=9))</f>
        <v>1</v>
      </c>
      <c r="AG3956" s="90" t="b">
        <f>OR(MONTH(Taulukko1[[#This Row],[Alku PVM]] )&lt;=6,AND(MONTH(Taulukko1[[#This Row],[Alku PVM]] )=6))</f>
        <v>1</v>
      </c>
      <c r="AH3956" s="90" t="b">
        <f>OR(MONTH(Taulukko1[[#This Row],[Loppu PVM]])&lt;=6,AND(MONTH(Taulukko1[[#This Row],[Loppu PVM]] )=6))</f>
        <v>1</v>
      </c>
    </row>
    <row r="3957" spans="1:34">
      <c r="A3957" s="82" t="s">
        <v>5637</v>
      </c>
      <c r="B3957" s="83">
        <v>42795</v>
      </c>
      <c r="C3957" s="82" t="s">
        <v>5638</v>
      </c>
      <c r="D3957" s="84">
        <v>2</v>
      </c>
      <c r="E3957" s="85"/>
      <c r="F3957" s="83">
        <v>42830</v>
      </c>
      <c r="G3957" s="86">
        <v>3</v>
      </c>
      <c r="H3957" s="85">
        <v>60</v>
      </c>
      <c r="I3957" s="130">
        <f>INDEX('TOL2008'!B:B,MATCH(A3957,'TOL2008'!A:A,0))</f>
        <v>22290</v>
      </c>
      <c r="J3957" s="131" t="str">
        <f>INDEX(Pääluokka!$H$2:$H$100,MATCH(VALUE(LEFT(Taulukko1[[#This Row],[TOL2008]],2)),Pääluokka!$G$2:$G$100,0))</f>
        <v>Teollisuus</v>
      </c>
      <c r="K3957" s="131" t="str">
        <f>INDEX(Pääluokka!$I$2:$I$100,MATCH(VALUE(LEFT(Taulukko1[[#This Row],[TOL2008]],2)),Pääluokka!$G$2:$G$100,0))</f>
        <v>Teollisuus (C-E)</v>
      </c>
      <c r="L3957" s="87">
        <f t="shared" si="703"/>
        <v>35</v>
      </c>
      <c r="M3957" s="88">
        <f t="shared" si="704"/>
        <v>42795</v>
      </c>
      <c r="N3957" s="88">
        <f t="shared" si="705"/>
        <v>42830</v>
      </c>
      <c r="O3957" s="88">
        <f t="shared" si="730"/>
        <v>42795</v>
      </c>
      <c r="P3957" s="88">
        <f t="shared" si="730"/>
        <v>42826</v>
      </c>
      <c r="Q3957" s="89">
        <f t="shared" si="728"/>
        <v>2017</v>
      </c>
      <c r="R3957" s="89">
        <f t="shared" si="728"/>
        <v>2017</v>
      </c>
      <c r="S3957" s="88" t="str">
        <f>YEAR(Taulukko1[[#This Row],[Alku KK]])&amp;"Q"&amp;ROUNDDOWN((MONTH(Taulukko1[[#This Row],[Alku KK]])-1)/3+1,0)</f>
        <v>2017Q1</v>
      </c>
      <c r="T3957" s="88" t="str">
        <f>YEAR(Taulukko1[[#This Row],[Loppu KK]])&amp;"Q"&amp;ROUNDDOWN((MONTH(Taulukko1[[#This Row],[Loppu KK]])-1)/3+1,0)</f>
        <v>2017Q2</v>
      </c>
      <c r="U3957" s="89">
        <f>IF(COUNT(Taulukko1[[#This Row],[Neuvottelujen alaiset ]])=1,Taulukko1[[#This Row],[Neuvottelujen alaiset ]],Taulukko1[[#This Row],[Vähennystarve]])</f>
        <v>60</v>
      </c>
      <c r="V3957" s="90" t="str">
        <f t="shared" si="731"/>
        <v>NA</v>
      </c>
      <c r="W3957" s="90">
        <f t="shared" si="732"/>
        <v>0.05</v>
      </c>
      <c r="X3957" s="90" t="str">
        <f t="shared" si="733"/>
        <v>NA</v>
      </c>
      <c r="Y3957" s="90" t="b">
        <f>AND(MONTH(Taulukko1[[#This Row],[Alku PVM]] )=6,DAY(Taulukko1[[#This Row],[Alku PVM]] )&gt;19)</f>
        <v>0</v>
      </c>
      <c r="Z3957" s="90" t="b">
        <f>AND(MONTH(Taulukko1[[#This Row],[Loppu PVM]] )=6,DAY(Taulukko1[[#This Row],[Loppu PVM]] )&gt;19)</f>
        <v>0</v>
      </c>
      <c r="AA3957" s="90" t="b">
        <f>OR(MONTH(Taulukko1[[#This Row],[Alku PVM]] )&lt;=5,AND(MONTH(Taulukko1[[#This Row],[Alku PVM]] )=6,DAY(Taulukko1[[#This Row],[Alku PVM]] )&lt;20))</f>
        <v>1</v>
      </c>
      <c r="AB3957" s="90" t="b">
        <f>OR(MONTH(Taulukko1[[#This Row],[Loppu PVM]])&lt;=5,AND(MONTH(Taulukko1[[#This Row],[Loppu PVM]] )=6,DAY(Taulukko1[[#This Row],[Loppu PVM]])&lt;20))</f>
        <v>1</v>
      </c>
      <c r="AC3957" s="90" t="b">
        <f>OR(MONTH(Taulukko1[[#This Row],[Alku PVM]] )&lt;=3,AND(MONTH(Taulukko1[[#This Row],[Alku PVM]] )=3))</f>
        <v>1</v>
      </c>
      <c r="AD3957" s="90" t="b">
        <f>OR(MONTH(Taulukko1[[#This Row],[Loppu PVM]] )&lt;=3,AND(MONTH(Taulukko1[[#This Row],[Loppu PVM]] )=3))</f>
        <v>0</v>
      </c>
      <c r="AE3957" s="90" t="b">
        <f>OR(MONTH(Taulukko1[[#This Row],[Alku PVM]] )&lt;=9,AND(MONTH(Taulukko1[[#This Row],[Alku PVM]] )=9))</f>
        <v>1</v>
      </c>
      <c r="AF3957" s="90" t="b">
        <f>OR(MONTH(Taulukko1[[#This Row],[Loppu PVM]])&lt;=9,AND(MONTH(Taulukko1[[#This Row],[Loppu PVM]] )=9))</f>
        <v>1</v>
      </c>
      <c r="AG3957" s="90" t="b">
        <f>OR(MONTH(Taulukko1[[#This Row],[Alku PVM]] )&lt;=6,AND(MONTH(Taulukko1[[#This Row],[Alku PVM]] )=6))</f>
        <v>1</v>
      </c>
      <c r="AH3957" s="90" t="b">
        <f>OR(MONTH(Taulukko1[[#This Row],[Loppu PVM]])&lt;=6,AND(MONTH(Taulukko1[[#This Row],[Loppu PVM]] )=6))</f>
        <v>1</v>
      </c>
    </row>
    <row r="3958" spans="1:34">
      <c r="A3958" s="82" t="s">
        <v>961</v>
      </c>
      <c r="B3958" s="83">
        <v>42832</v>
      </c>
      <c r="C3958" s="82" t="s">
        <v>5639</v>
      </c>
      <c r="D3958" s="84"/>
      <c r="E3958" s="85"/>
      <c r="F3958" s="83">
        <v>42888</v>
      </c>
      <c r="G3958" s="86">
        <v>0</v>
      </c>
      <c r="H3958" s="85">
        <v>14</v>
      </c>
      <c r="I3958" s="130">
        <f>INDEX('TOL2008'!B:B,MATCH(A3958,'TOL2008'!A:A,0))</f>
        <v>20590</v>
      </c>
      <c r="J3958" s="131" t="str">
        <f>INDEX(Pääluokka!$H$2:$H$100,MATCH(VALUE(LEFT(Taulukko1[[#This Row],[TOL2008]],2)),Pääluokka!$G$2:$G$100,0))</f>
        <v>Teollisuus</v>
      </c>
      <c r="K3958" s="131" t="str">
        <f>INDEX(Pääluokka!$I$2:$I$100,MATCH(VALUE(LEFT(Taulukko1[[#This Row],[TOL2008]],2)),Pääluokka!$G$2:$G$100,0))</f>
        <v>Teollisuus (C-E)</v>
      </c>
      <c r="L3958" s="87">
        <f t="shared" si="703"/>
        <v>56</v>
      </c>
      <c r="M3958" s="88">
        <f t="shared" si="704"/>
        <v>42832</v>
      </c>
      <c r="N3958" s="88">
        <f t="shared" si="705"/>
        <v>42888</v>
      </c>
      <c r="O3958" s="88">
        <f t="shared" ref="O3958:P3962" si="734">IFERROR(DATE(YEAR(M3958),MONTH(M3958),1),"NA")</f>
        <v>42826</v>
      </c>
      <c r="P3958" s="88">
        <f t="shared" si="734"/>
        <v>42887</v>
      </c>
      <c r="Q3958" s="89">
        <f t="shared" si="728"/>
        <v>2017</v>
      </c>
      <c r="R3958" s="89">
        <f t="shared" si="728"/>
        <v>2017</v>
      </c>
      <c r="S3958" s="88" t="str">
        <f>YEAR(Taulukko1[[#This Row],[Alku KK]])&amp;"Q"&amp;ROUNDDOWN((MONTH(Taulukko1[[#This Row],[Alku KK]])-1)/3+1,0)</f>
        <v>2017Q2</v>
      </c>
      <c r="T3958" s="88" t="str">
        <f>YEAR(Taulukko1[[#This Row],[Loppu KK]])&amp;"Q"&amp;ROUNDDOWN((MONTH(Taulukko1[[#This Row],[Loppu KK]])-1)/3+1,0)</f>
        <v>2017Q2</v>
      </c>
      <c r="U3958" s="89">
        <f>IF(COUNT(Taulukko1[[#This Row],[Neuvottelujen alaiset ]])=1,Taulukko1[[#This Row],[Neuvottelujen alaiset ]],Taulukko1[[#This Row],[Vähennystarve]])</f>
        <v>14</v>
      </c>
      <c r="V3958" s="90" t="str">
        <f t="shared" si="731"/>
        <v>NA</v>
      </c>
      <c r="W3958" s="90">
        <f t="shared" si="732"/>
        <v>0</v>
      </c>
      <c r="X3958" s="90" t="str">
        <f t="shared" si="733"/>
        <v>NA</v>
      </c>
      <c r="Y3958" s="90" t="b">
        <f>AND(MONTH(Taulukko1[[#This Row],[Alku PVM]] )=6,DAY(Taulukko1[[#This Row],[Alku PVM]] )&gt;19)</f>
        <v>0</v>
      </c>
      <c r="Z3958" s="90" t="b">
        <f>AND(MONTH(Taulukko1[[#This Row],[Loppu PVM]] )=6,DAY(Taulukko1[[#This Row],[Loppu PVM]] )&gt;19)</f>
        <v>0</v>
      </c>
      <c r="AA3958" s="90" t="b">
        <f>OR(MONTH(Taulukko1[[#This Row],[Alku PVM]] )&lt;=5,AND(MONTH(Taulukko1[[#This Row],[Alku PVM]] )=6,DAY(Taulukko1[[#This Row],[Alku PVM]] )&lt;20))</f>
        <v>1</v>
      </c>
      <c r="AB3958" s="90" t="b">
        <f>OR(MONTH(Taulukko1[[#This Row],[Loppu PVM]])&lt;=5,AND(MONTH(Taulukko1[[#This Row],[Loppu PVM]] )=6,DAY(Taulukko1[[#This Row],[Loppu PVM]])&lt;20))</f>
        <v>1</v>
      </c>
      <c r="AC3958" s="90" t="b">
        <f>OR(MONTH(Taulukko1[[#This Row],[Alku PVM]] )&lt;=3,AND(MONTH(Taulukko1[[#This Row],[Alku PVM]] )=3))</f>
        <v>0</v>
      </c>
      <c r="AD3958" s="90" t="b">
        <f>OR(MONTH(Taulukko1[[#This Row],[Loppu PVM]] )&lt;=3,AND(MONTH(Taulukko1[[#This Row],[Loppu PVM]] )=3))</f>
        <v>0</v>
      </c>
      <c r="AE3958" s="90" t="b">
        <f>OR(MONTH(Taulukko1[[#This Row],[Alku PVM]] )&lt;=9,AND(MONTH(Taulukko1[[#This Row],[Alku PVM]] )=9))</f>
        <v>1</v>
      </c>
      <c r="AF3958" s="90" t="b">
        <f>OR(MONTH(Taulukko1[[#This Row],[Loppu PVM]])&lt;=9,AND(MONTH(Taulukko1[[#This Row],[Loppu PVM]] )=9))</f>
        <v>1</v>
      </c>
      <c r="AG3958" s="90" t="b">
        <f>OR(MONTH(Taulukko1[[#This Row],[Alku PVM]] )&lt;=6,AND(MONTH(Taulukko1[[#This Row],[Alku PVM]] )=6))</f>
        <v>1</v>
      </c>
      <c r="AH3958" s="90" t="b">
        <f>OR(MONTH(Taulukko1[[#This Row],[Loppu PVM]])&lt;=6,AND(MONTH(Taulukko1[[#This Row],[Loppu PVM]] )=6))</f>
        <v>1</v>
      </c>
    </row>
    <row r="3959" spans="1:34">
      <c r="A3959" s="82" t="s">
        <v>5257</v>
      </c>
      <c r="B3959" s="83">
        <v>42795</v>
      </c>
      <c r="C3959" s="82" t="s">
        <v>5640</v>
      </c>
      <c r="D3959" s="84"/>
      <c r="E3959" s="85"/>
      <c r="F3959" s="83">
        <v>42830</v>
      </c>
      <c r="G3959" s="86">
        <v>8</v>
      </c>
      <c r="H3959" s="85">
        <v>60</v>
      </c>
      <c r="I3959" s="130">
        <f>INDEX('TOL2008'!B:B,MATCH(A3959,'TOL2008'!A:A,0))</f>
        <v>17212</v>
      </c>
      <c r="J3959" s="131" t="str">
        <f>INDEX(Pääluokka!$H$2:$H$100,MATCH(VALUE(LEFT(Taulukko1[[#This Row],[TOL2008]],2)),Pääluokka!$G$2:$G$100,0))</f>
        <v>Teollisuus</v>
      </c>
      <c r="K3959" s="131" t="str">
        <f>INDEX(Pääluokka!$I$2:$I$100,MATCH(VALUE(LEFT(Taulukko1[[#This Row],[TOL2008]],2)),Pääluokka!$G$2:$G$100,0))</f>
        <v>Teollisuus (C-E)</v>
      </c>
      <c r="L3959" s="87">
        <f t="shared" si="703"/>
        <v>35</v>
      </c>
      <c r="M3959" s="88">
        <f t="shared" si="704"/>
        <v>42795</v>
      </c>
      <c r="N3959" s="88">
        <f t="shared" si="705"/>
        <v>42830</v>
      </c>
      <c r="O3959" s="88">
        <f t="shared" si="734"/>
        <v>42795</v>
      </c>
      <c r="P3959" s="88">
        <f t="shared" si="734"/>
        <v>42826</v>
      </c>
      <c r="Q3959" s="89">
        <f t="shared" si="728"/>
        <v>2017</v>
      </c>
      <c r="R3959" s="89">
        <f t="shared" si="728"/>
        <v>2017</v>
      </c>
      <c r="S3959" s="88" t="str">
        <f>YEAR(Taulukko1[[#This Row],[Alku KK]])&amp;"Q"&amp;ROUNDDOWN((MONTH(Taulukko1[[#This Row],[Alku KK]])-1)/3+1,0)</f>
        <v>2017Q1</v>
      </c>
      <c r="T3959" s="88" t="str">
        <f>YEAR(Taulukko1[[#This Row],[Loppu KK]])&amp;"Q"&amp;ROUNDDOWN((MONTH(Taulukko1[[#This Row],[Loppu KK]])-1)/3+1,0)</f>
        <v>2017Q2</v>
      </c>
      <c r="U3959" s="89">
        <f>IF(COUNT(Taulukko1[[#This Row],[Neuvottelujen alaiset ]])=1,Taulukko1[[#This Row],[Neuvottelujen alaiset ]],Taulukko1[[#This Row],[Vähennystarve]])</f>
        <v>60</v>
      </c>
      <c r="V3959" s="90" t="str">
        <f t="shared" si="731"/>
        <v>NA</v>
      </c>
      <c r="W3959" s="90">
        <f t="shared" si="732"/>
        <v>0.13333333333333333</v>
      </c>
      <c r="X3959" s="90" t="str">
        <f t="shared" si="733"/>
        <v>NA</v>
      </c>
      <c r="Y3959" s="90" t="b">
        <f>AND(MONTH(Taulukko1[[#This Row],[Alku PVM]] )=6,DAY(Taulukko1[[#This Row],[Alku PVM]] )&gt;19)</f>
        <v>0</v>
      </c>
      <c r="Z3959" s="90" t="b">
        <f>AND(MONTH(Taulukko1[[#This Row],[Loppu PVM]] )=6,DAY(Taulukko1[[#This Row],[Loppu PVM]] )&gt;19)</f>
        <v>0</v>
      </c>
      <c r="AA3959" s="90" t="b">
        <f>OR(MONTH(Taulukko1[[#This Row],[Alku PVM]] )&lt;=5,AND(MONTH(Taulukko1[[#This Row],[Alku PVM]] )=6,DAY(Taulukko1[[#This Row],[Alku PVM]] )&lt;20))</f>
        <v>1</v>
      </c>
      <c r="AB3959" s="90" t="b">
        <f>OR(MONTH(Taulukko1[[#This Row],[Loppu PVM]])&lt;=5,AND(MONTH(Taulukko1[[#This Row],[Loppu PVM]] )=6,DAY(Taulukko1[[#This Row],[Loppu PVM]])&lt;20))</f>
        <v>1</v>
      </c>
      <c r="AC3959" s="90" t="b">
        <f>OR(MONTH(Taulukko1[[#This Row],[Alku PVM]] )&lt;=3,AND(MONTH(Taulukko1[[#This Row],[Alku PVM]] )=3))</f>
        <v>1</v>
      </c>
      <c r="AD3959" s="90" t="b">
        <f>OR(MONTH(Taulukko1[[#This Row],[Loppu PVM]] )&lt;=3,AND(MONTH(Taulukko1[[#This Row],[Loppu PVM]] )=3))</f>
        <v>0</v>
      </c>
      <c r="AE3959" s="90" t="b">
        <f>OR(MONTH(Taulukko1[[#This Row],[Alku PVM]] )&lt;=9,AND(MONTH(Taulukko1[[#This Row],[Alku PVM]] )=9))</f>
        <v>1</v>
      </c>
      <c r="AF3959" s="90" t="b">
        <f>OR(MONTH(Taulukko1[[#This Row],[Loppu PVM]])&lt;=9,AND(MONTH(Taulukko1[[#This Row],[Loppu PVM]] )=9))</f>
        <v>1</v>
      </c>
      <c r="AG3959" s="90" t="b">
        <f>OR(MONTH(Taulukko1[[#This Row],[Alku PVM]] )&lt;=6,AND(MONTH(Taulukko1[[#This Row],[Alku PVM]] )=6))</f>
        <v>1</v>
      </c>
      <c r="AH3959" s="90" t="b">
        <f>OR(MONTH(Taulukko1[[#This Row],[Loppu PVM]])&lt;=6,AND(MONTH(Taulukko1[[#This Row],[Loppu PVM]] )=6))</f>
        <v>1</v>
      </c>
    </row>
    <row r="3960" spans="1:34">
      <c r="A3960" s="82" t="s">
        <v>1276</v>
      </c>
      <c r="B3960" s="83">
        <v>42831</v>
      </c>
      <c r="C3960" s="82" t="s">
        <v>5641</v>
      </c>
      <c r="D3960" s="84"/>
      <c r="E3960" s="85">
        <v>69</v>
      </c>
      <c r="F3960" s="83"/>
      <c r="G3960" s="86"/>
      <c r="H3960" s="85">
        <v>268</v>
      </c>
      <c r="I3960" s="130">
        <f>INDEX('TOL2008'!B:B,MATCH(A3960,'TOL2008'!A:A,0))</f>
        <v>64190</v>
      </c>
      <c r="J3960" s="131" t="str">
        <f>INDEX(Pääluokka!$H$2:$H$100,MATCH(VALUE(LEFT(Taulukko1[[#This Row],[TOL2008]],2)),Pääluokka!$G$2:$G$100,0))</f>
        <v>Rahoitus- ja vakuutustoiminta</v>
      </c>
      <c r="K3960" s="131" t="str">
        <f>INDEX(Pääluokka!$I$2:$I$100,MATCH(VALUE(LEFT(Taulukko1[[#This Row],[TOL2008]],2)),Pääluokka!$G$2:$G$100,0))</f>
        <v>Palvelualat (G-N, R, S)</v>
      </c>
      <c r="L3960" s="87" t="str">
        <f t="shared" si="703"/>
        <v>NA</v>
      </c>
      <c r="M3960" s="88">
        <f t="shared" si="704"/>
        <v>42831</v>
      </c>
      <c r="N3960" s="88">
        <f t="shared" si="705"/>
        <v>42882</v>
      </c>
      <c r="O3960" s="88">
        <f t="shared" si="734"/>
        <v>42826</v>
      </c>
      <c r="P3960" s="88">
        <f t="shared" si="734"/>
        <v>42856</v>
      </c>
      <c r="Q3960" s="89">
        <f t="shared" si="728"/>
        <v>2017</v>
      </c>
      <c r="R3960" s="89">
        <f t="shared" si="728"/>
        <v>2017</v>
      </c>
      <c r="S3960" s="88" t="str">
        <f>YEAR(Taulukko1[[#This Row],[Alku KK]])&amp;"Q"&amp;ROUNDDOWN((MONTH(Taulukko1[[#This Row],[Alku KK]])-1)/3+1,0)</f>
        <v>2017Q2</v>
      </c>
      <c r="T3960" s="88" t="str">
        <f>YEAR(Taulukko1[[#This Row],[Loppu KK]])&amp;"Q"&amp;ROUNDDOWN((MONTH(Taulukko1[[#This Row],[Loppu KK]])-1)/3+1,0)</f>
        <v>2017Q2</v>
      </c>
      <c r="U3960" s="89">
        <f>IF(COUNT(Taulukko1[[#This Row],[Neuvottelujen alaiset ]])=1,Taulukko1[[#This Row],[Neuvottelujen alaiset ]],Taulukko1[[#This Row],[Vähennystarve]])</f>
        <v>268</v>
      </c>
      <c r="V3960" s="90">
        <f t="shared" si="731"/>
        <v>0.2574626865671642</v>
      </c>
      <c r="W3960" s="90" t="str">
        <f t="shared" si="732"/>
        <v>NA</v>
      </c>
      <c r="X3960" s="90" t="str">
        <f t="shared" si="733"/>
        <v>NA</v>
      </c>
      <c r="Y3960" s="90" t="b">
        <f>AND(MONTH(Taulukko1[[#This Row],[Alku PVM]] )=6,DAY(Taulukko1[[#This Row],[Alku PVM]] )&gt;19)</f>
        <v>0</v>
      </c>
      <c r="Z3960" s="90" t="b">
        <f>AND(MONTH(Taulukko1[[#This Row],[Loppu PVM]] )=6,DAY(Taulukko1[[#This Row],[Loppu PVM]] )&gt;19)</f>
        <v>0</v>
      </c>
      <c r="AA3960" s="90" t="b">
        <f>OR(MONTH(Taulukko1[[#This Row],[Alku PVM]] )&lt;=5,AND(MONTH(Taulukko1[[#This Row],[Alku PVM]] )=6,DAY(Taulukko1[[#This Row],[Alku PVM]] )&lt;20))</f>
        <v>1</v>
      </c>
      <c r="AB3960" s="90" t="b">
        <f>OR(MONTH(Taulukko1[[#This Row],[Loppu PVM]])&lt;=5,AND(MONTH(Taulukko1[[#This Row],[Loppu PVM]] )=6,DAY(Taulukko1[[#This Row],[Loppu PVM]])&lt;20))</f>
        <v>1</v>
      </c>
      <c r="AC3960" s="90" t="b">
        <f>OR(MONTH(Taulukko1[[#This Row],[Alku PVM]] )&lt;=3,AND(MONTH(Taulukko1[[#This Row],[Alku PVM]] )=3))</f>
        <v>0</v>
      </c>
      <c r="AD3960" s="90" t="b">
        <f>OR(MONTH(Taulukko1[[#This Row],[Loppu PVM]] )&lt;=3,AND(MONTH(Taulukko1[[#This Row],[Loppu PVM]] )=3))</f>
        <v>0</v>
      </c>
      <c r="AE3960" s="90" t="b">
        <f>OR(MONTH(Taulukko1[[#This Row],[Alku PVM]] )&lt;=9,AND(MONTH(Taulukko1[[#This Row],[Alku PVM]] )=9))</f>
        <v>1</v>
      </c>
      <c r="AF3960" s="90" t="b">
        <f>OR(MONTH(Taulukko1[[#This Row],[Loppu PVM]])&lt;=9,AND(MONTH(Taulukko1[[#This Row],[Loppu PVM]] )=9))</f>
        <v>1</v>
      </c>
      <c r="AG3960" s="90" t="b">
        <f>OR(MONTH(Taulukko1[[#This Row],[Alku PVM]] )&lt;=6,AND(MONTH(Taulukko1[[#This Row],[Alku PVM]] )=6))</f>
        <v>1</v>
      </c>
      <c r="AH3960" s="90" t="b">
        <f>OR(MONTH(Taulukko1[[#This Row],[Loppu PVM]])&lt;=6,AND(MONTH(Taulukko1[[#This Row],[Loppu PVM]] )=6))</f>
        <v>1</v>
      </c>
    </row>
    <row r="3961" spans="1:34">
      <c r="A3961" s="82" t="s">
        <v>3407</v>
      </c>
      <c r="B3961" s="83">
        <v>42809</v>
      </c>
      <c r="C3961" s="82" t="s">
        <v>2655</v>
      </c>
      <c r="D3961" s="84"/>
      <c r="E3961" s="85"/>
      <c r="F3961" s="83">
        <v>42832</v>
      </c>
      <c r="G3961" s="86">
        <v>5</v>
      </c>
      <c r="H3961" s="85">
        <v>5</v>
      </c>
      <c r="I3961" s="130">
        <f>INDEX('TOL2008'!B:B,MATCH(A3961,'TOL2008'!A:A,0))</f>
        <v>20140</v>
      </c>
      <c r="J3961" s="131" t="str">
        <f>INDEX(Pääluokka!$H$2:$H$100,MATCH(VALUE(LEFT(Taulukko1[[#This Row],[TOL2008]],2)),Pääluokka!$G$2:$G$100,0))</f>
        <v>Teollisuus</v>
      </c>
      <c r="K3961" s="131" t="str">
        <f>INDEX(Pääluokka!$I$2:$I$100,MATCH(VALUE(LEFT(Taulukko1[[#This Row],[TOL2008]],2)),Pääluokka!$G$2:$G$100,0))</f>
        <v>Teollisuus (C-E)</v>
      </c>
      <c r="L3961" s="87">
        <f t="shared" si="703"/>
        <v>23</v>
      </c>
      <c r="M3961" s="88">
        <f t="shared" si="704"/>
        <v>42809</v>
      </c>
      <c r="N3961" s="88">
        <f t="shared" si="705"/>
        <v>42832</v>
      </c>
      <c r="O3961" s="88">
        <f t="shared" si="734"/>
        <v>42795</v>
      </c>
      <c r="P3961" s="88">
        <f t="shared" si="734"/>
        <v>42826</v>
      </c>
      <c r="Q3961" s="89">
        <f t="shared" si="728"/>
        <v>2017</v>
      </c>
      <c r="R3961" s="89">
        <f t="shared" si="728"/>
        <v>2017</v>
      </c>
      <c r="S3961" s="88" t="str">
        <f>YEAR(Taulukko1[[#This Row],[Alku KK]])&amp;"Q"&amp;ROUNDDOWN((MONTH(Taulukko1[[#This Row],[Alku KK]])-1)/3+1,0)</f>
        <v>2017Q1</v>
      </c>
      <c r="T3961" s="88" t="str">
        <f>YEAR(Taulukko1[[#This Row],[Loppu KK]])&amp;"Q"&amp;ROUNDDOWN((MONTH(Taulukko1[[#This Row],[Loppu KK]])-1)/3+1,0)</f>
        <v>2017Q2</v>
      </c>
      <c r="U3961" s="89">
        <f>IF(COUNT(Taulukko1[[#This Row],[Neuvottelujen alaiset ]])=1,Taulukko1[[#This Row],[Neuvottelujen alaiset ]],Taulukko1[[#This Row],[Vähennystarve]])</f>
        <v>5</v>
      </c>
      <c r="V3961" s="90" t="str">
        <f t="shared" si="731"/>
        <v>NA</v>
      </c>
      <c r="W3961" s="90">
        <f t="shared" si="732"/>
        <v>1</v>
      </c>
      <c r="X3961" s="90" t="str">
        <f t="shared" si="733"/>
        <v>NA</v>
      </c>
      <c r="Y3961" s="90" t="b">
        <f>AND(MONTH(Taulukko1[[#This Row],[Alku PVM]] )=6,DAY(Taulukko1[[#This Row],[Alku PVM]] )&gt;19)</f>
        <v>0</v>
      </c>
      <c r="Z3961" s="90" t="b">
        <f>AND(MONTH(Taulukko1[[#This Row],[Loppu PVM]] )=6,DAY(Taulukko1[[#This Row],[Loppu PVM]] )&gt;19)</f>
        <v>0</v>
      </c>
      <c r="AA3961" s="90" t="b">
        <f>OR(MONTH(Taulukko1[[#This Row],[Alku PVM]] )&lt;=5,AND(MONTH(Taulukko1[[#This Row],[Alku PVM]] )=6,DAY(Taulukko1[[#This Row],[Alku PVM]] )&lt;20))</f>
        <v>1</v>
      </c>
      <c r="AB3961" s="90" t="b">
        <f>OR(MONTH(Taulukko1[[#This Row],[Loppu PVM]])&lt;=5,AND(MONTH(Taulukko1[[#This Row],[Loppu PVM]] )=6,DAY(Taulukko1[[#This Row],[Loppu PVM]])&lt;20))</f>
        <v>1</v>
      </c>
      <c r="AC3961" s="90" t="b">
        <f>OR(MONTH(Taulukko1[[#This Row],[Alku PVM]] )&lt;=3,AND(MONTH(Taulukko1[[#This Row],[Alku PVM]] )=3))</f>
        <v>1</v>
      </c>
      <c r="AD3961" s="90" t="b">
        <f>OR(MONTH(Taulukko1[[#This Row],[Loppu PVM]] )&lt;=3,AND(MONTH(Taulukko1[[#This Row],[Loppu PVM]] )=3))</f>
        <v>0</v>
      </c>
      <c r="AE3961" s="90" t="b">
        <f>OR(MONTH(Taulukko1[[#This Row],[Alku PVM]] )&lt;=9,AND(MONTH(Taulukko1[[#This Row],[Alku PVM]] )=9))</f>
        <v>1</v>
      </c>
      <c r="AF3961" s="90" t="b">
        <f>OR(MONTH(Taulukko1[[#This Row],[Loppu PVM]])&lt;=9,AND(MONTH(Taulukko1[[#This Row],[Loppu PVM]] )=9))</f>
        <v>1</v>
      </c>
      <c r="AG3961" s="90" t="b">
        <f>OR(MONTH(Taulukko1[[#This Row],[Alku PVM]] )&lt;=6,AND(MONTH(Taulukko1[[#This Row],[Alku PVM]] )=6))</f>
        <v>1</v>
      </c>
      <c r="AH3961" s="90" t="b">
        <f>OR(MONTH(Taulukko1[[#This Row],[Loppu PVM]])&lt;=6,AND(MONTH(Taulukko1[[#This Row],[Loppu PVM]] )=6))</f>
        <v>1</v>
      </c>
    </row>
    <row r="3962" spans="1:34">
      <c r="A3962" s="82" t="s">
        <v>3171</v>
      </c>
      <c r="B3962" s="83">
        <v>42835</v>
      </c>
      <c r="C3962" s="82" t="s">
        <v>5632</v>
      </c>
      <c r="D3962" s="84"/>
      <c r="E3962" s="85">
        <v>140</v>
      </c>
      <c r="F3962" s="83">
        <v>42894</v>
      </c>
      <c r="G3962" s="86">
        <v>70</v>
      </c>
      <c r="H3962" s="85">
        <v>960</v>
      </c>
      <c r="I3962" s="130">
        <f>INDEX('TOL2008'!B:B,MATCH(A3962,'TOL2008'!A:A,0))</f>
        <v>92000</v>
      </c>
      <c r="J3962" s="131" t="str">
        <f>INDEX(Pääluokka!$H$2:$H$100,MATCH(VALUE(LEFT(Taulukko1[[#This Row],[TOL2008]],2)),Pääluokka!$G$2:$G$100,0))</f>
        <v>Taiteet, viihde ja virkistys</v>
      </c>
      <c r="K3962" s="131" t="str">
        <f>INDEX(Pääluokka!$I$2:$I$100,MATCH(VALUE(LEFT(Taulukko1[[#This Row],[TOL2008]],2)),Pääluokka!$G$2:$G$100,0))</f>
        <v>Palvelualat (G-N, R, S)</v>
      </c>
      <c r="L3962" s="87">
        <f t="shared" si="703"/>
        <v>59</v>
      </c>
      <c r="M3962" s="88">
        <f t="shared" si="704"/>
        <v>42835</v>
      </c>
      <c r="N3962" s="88">
        <f t="shared" si="705"/>
        <v>42894</v>
      </c>
      <c r="O3962" s="88">
        <f t="shared" si="734"/>
        <v>42826</v>
      </c>
      <c r="P3962" s="88">
        <f t="shared" si="734"/>
        <v>42887</v>
      </c>
      <c r="Q3962" s="89">
        <f t="shared" si="728"/>
        <v>2017</v>
      </c>
      <c r="R3962" s="89">
        <f t="shared" si="728"/>
        <v>2017</v>
      </c>
      <c r="S3962" s="88" t="str">
        <f>YEAR(Taulukko1[[#This Row],[Alku KK]])&amp;"Q"&amp;ROUNDDOWN((MONTH(Taulukko1[[#This Row],[Alku KK]])-1)/3+1,0)</f>
        <v>2017Q2</v>
      </c>
      <c r="T3962" s="88" t="str">
        <f>YEAR(Taulukko1[[#This Row],[Loppu KK]])&amp;"Q"&amp;ROUNDDOWN((MONTH(Taulukko1[[#This Row],[Loppu KK]])-1)/3+1,0)</f>
        <v>2017Q2</v>
      </c>
      <c r="U3962" s="89">
        <f>IF(COUNT(Taulukko1[[#This Row],[Neuvottelujen alaiset ]])=1,Taulukko1[[#This Row],[Neuvottelujen alaiset ]],Taulukko1[[#This Row],[Vähennystarve]])</f>
        <v>960</v>
      </c>
      <c r="V3962" s="90">
        <f t="shared" si="731"/>
        <v>0.14583333333333334</v>
      </c>
      <c r="W3962" s="90">
        <f t="shared" si="732"/>
        <v>7.2916666666666671E-2</v>
      </c>
      <c r="X3962" s="90">
        <f t="shared" si="733"/>
        <v>0.5</v>
      </c>
      <c r="Y3962" s="90" t="b">
        <f>AND(MONTH(Taulukko1[[#This Row],[Alku PVM]] )=6,DAY(Taulukko1[[#This Row],[Alku PVM]] )&gt;19)</f>
        <v>0</v>
      </c>
      <c r="Z3962" s="90" t="b">
        <f>AND(MONTH(Taulukko1[[#This Row],[Loppu PVM]] )=6,DAY(Taulukko1[[#This Row],[Loppu PVM]] )&gt;19)</f>
        <v>0</v>
      </c>
      <c r="AA3962" s="90" t="b">
        <f>OR(MONTH(Taulukko1[[#This Row],[Alku PVM]] )&lt;=5,AND(MONTH(Taulukko1[[#This Row],[Alku PVM]] )=6,DAY(Taulukko1[[#This Row],[Alku PVM]] )&lt;20))</f>
        <v>1</v>
      </c>
      <c r="AB3962" s="90" t="b">
        <f>OR(MONTH(Taulukko1[[#This Row],[Loppu PVM]])&lt;=5,AND(MONTH(Taulukko1[[#This Row],[Loppu PVM]] )=6,DAY(Taulukko1[[#This Row],[Loppu PVM]])&lt;20))</f>
        <v>1</v>
      </c>
      <c r="AC3962" s="90" t="b">
        <f>OR(MONTH(Taulukko1[[#This Row],[Alku PVM]] )&lt;=3,AND(MONTH(Taulukko1[[#This Row],[Alku PVM]] )=3))</f>
        <v>0</v>
      </c>
      <c r="AD3962" s="90" t="b">
        <f>OR(MONTH(Taulukko1[[#This Row],[Loppu PVM]] )&lt;=3,AND(MONTH(Taulukko1[[#This Row],[Loppu PVM]] )=3))</f>
        <v>0</v>
      </c>
      <c r="AE3962" s="90" t="b">
        <f>OR(MONTH(Taulukko1[[#This Row],[Alku PVM]] )&lt;=9,AND(MONTH(Taulukko1[[#This Row],[Alku PVM]] )=9))</f>
        <v>1</v>
      </c>
      <c r="AF3962" s="90" t="b">
        <f>OR(MONTH(Taulukko1[[#This Row],[Loppu PVM]])&lt;=9,AND(MONTH(Taulukko1[[#This Row],[Loppu PVM]] )=9))</f>
        <v>1</v>
      </c>
      <c r="AG3962" s="90" t="b">
        <f>OR(MONTH(Taulukko1[[#This Row],[Alku PVM]] )&lt;=6,AND(MONTH(Taulukko1[[#This Row],[Alku PVM]] )=6))</f>
        <v>1</v>
      </c>
      <c r="AH3962" s="90" t="b">
        <f>OR(MONTH(Taulukko1[[#This Row],[Loppu PVM]])&lt;=6,AND(MONTH(Taulukko1[[#This Row],[Loppu PVM]] )=6))</f>
        <v>1</v>
      </c>
    </row>
    <row r="3963" spans="1:34">
      <c r="A3963" s="82" t="s">
        <v>272</v>
      </c>
      <c r="B3963" s="83">
        <v>42843</v>
      </c>
      <c r="C3963" s="25" t="s">
        <v>5668</v>
      </c>
      <c r="D3963" s="84">
        <v>40</v>
      </c>
      <c r="E3963" s="85">
        <v>50</v>
      </c>
      <c r="F3963" s="83">
        <v>42884</v>
      </c>
      <c r="G3963" s="86">
        <v>7</v>
      </c>
      <c r="H3963" s="85">
        <v>50</v>
      </c>
      <c r="I3963" s="130">
        <f>INDEX('TOL2008'!B:B,MATCH(A3963,'TOL2008'!A:A,0))</f>
        <v>29100</v>
      </c>
      <c r="J3963" s="131" t="str">
        <f>INDEX(Pääluokka!$H$2:$H$100,MATCH(VALUE(LEFT(Taulukko1[[#This Row],[TOL2008]],2)),Pääluokka!$G$2:$G$100,0))</f>
        <v>Teollisuus</v>
      </c>
      <c r="K3963" s="131" t="str">
        <f>INDEX(Pääluokka!$I$2:$I$100,MATCH(VALUE(LEFT(Taulukko1[[#This Row],[TOL2008]],2)),Pääluokka!$G$2:$G$100,0))</f>
        <v>Teollisuus (C-E)</v>
      </c>
      <c r="L3963" s="87">
        <f t="shared" si="703"/>
        <v>41</v>
      </c>
      <c r="M3963" s="88">
        <f t="shared" si="704"/>
        <v>42843</v>
      </c>
      <c r="N3963" s="88">
        <f t="shared" si="705"/>
        <v>42884</v>
      </c>
      <c r="O3963" s="88">
        <f t="shared" ref="O3963:P3966" si="735">IFERROR(DATE(YEAR(M3963),MONTH(M3963),1),"NA")</f>
        <v>42826</v>
      </c>
      <c r="P3963" s="88">
        <f t="shared" si="735"/>
        <v>42856</v>
      </c>
      <c r="Q3963" s="89">
        <f t="shared" si="728"/>
        <v>2017</v>
      </c>
      <c r="R3963" s="89">
        <f t="shared" si="728"/>
        <v>2017</v>
      </c>
      <c r="S3963" s="88" t="str">
        <f>YEAR(Taulukko1[[#This Row],[Alku KK]])&amp;"Q"&amp;ROUNDDOWN((MONTH(Taulukko1[[#This Row],[Alku KK]])-1)/3+1,0)</f>
        <v>2017Q2</v>
      </c>
      <c r="T3963" s="88" t="str">
        <f>YEAR(Taulukko1[[#This Row],[Loppu KK]])&amp;"Q"&amp;ROUNDDOWN((MONTH(Taulukko1[[#This Row],[Loppu KK]])-1)/3+1,0)</f>
        <v>2017Q2</v>
      </c>
      <c r="U3963" s="89">
        <f>IF(COUNT(Taulukko1[[#This Row],[Neuvottelujen alaiset ]])=1,Taulukko1[[#This Row],[Neuvottelujen alaiset ]],Taulukko1[[#This Row],[Vähennystarve]])</f>
        <v>50</v>
      </c>
      <c r="V3963" s="90">
        <f t="shared" ref="V3963:V3997" si="736">IF(AND(ISNUMBER(E3963),ISNUMBER(H3963)),E3963/H3963,"NA")</f>
        <v>1</v>
      </c>
      <c r="W3963" s="90">
        <f t="shared" ref="W3963:W3997" si="737">IF(AND(ISNUMBER(G3963),ISNUMBER(H3963)),G3963/H3963,"NA")</f>
        <v>0.14000000000000001</v>
      </c>
      <c r="X3963" s="90">
        <f t="shared" ref="X3963:X3997" si="738">IF(AND(ISNUMBER(G3963),ISNUMBER(E3963)),G3963/E3963,"NA")</f>
        <v>0.14000000000000001</v>
      </c>
      <c r="Y3963" s="90" t="b">
        <f>AND(MONTH(Taulukko1[[#This Row],[Alku PVM]] )=6,DAY(Taulukko1[[#This Row],[Alku PVM]] )&gt;19)</f>
        <v>0</v>
      </c>
      <c r="Z3963" s="90" t="b">
        <f>AND(MONTH(Taulukko1[[#This Row],[Loppu PVM]] )=6,DAY(Taulukko1[[#This Row],[Loppu PVM]] )&gt;19)</f>
        <v>0</v>
      </c>
      <c r="AA3963" s="90" t="b">
        <f>OR(MONTH(Taulukko1[[#This Row],[Alku PVM]] )&lt;=5,AND(MONTH(Taulukko1[[#This Row],[Alku PVM]] )=6,DAY(Taulukko1[[#This Row],[Alku PVM]] )&lt;20))</f>
        <v>1</v>
      </c>
      <c r="AB3963" s="90" t="b">
        <f>OR(MONTH(Taulukko1[[#This Row],[Loppu PVM]])&lt;=5,AND(MONTH(Taulukko1[[#This Row],[Loppu PVM]] )=6,DAY(Taulukko1[[#This Row],[Loppu PVM]])&lt;20))</f>
        <v>1</v>
      </c>
      <c r="AC3963" s="90" t="b">
        <f>OR(MONTH(Taulukko1[[#This Row],[Alku PVM]] )&lt;=3,AND(MONTH(Taulukko1[[#This Row],[Alku PVM]] )=3))</f>
        <v>0</v>
      </c>
      <c r="AD3963" s="90" t="b">
        <f>OR(MONTH(Taulukko1[[#This Row],[Loppu PVM]] )&lt;=3,AND(MONTH(Taulukko1[[#This Row],[Loppu PVM]] )=3))</f>
        <v>0</v>
      </c>
      <c r="AE3963" s="90" t="b">
        <f>OR(MONTH(Taulukko1[[#This Row],[Alku PVM]] )&lt;=9,AND(MONTH(Taulukko1[[#This Row],[Alku PVM]] )=9))</f>
        <v>1</v>
      </c>
      <c r="AF3963" s="90" t="b">
        <f>OR(MONTH(Taulukko1[[#This Row],[Loppu PVM]])&lt;=9,AND(MONTH(Taulukko1[[#This Row],[Loppu PVM]] )=9))</f>
        <v>1</v>
      </c>
      <c r="AG3963" s="90" t="b">
        <f>OR(MONTH(Taulukko1[[#This Row],[Alku PVM]] )&lt;=6,AND(MONTH(Taulukko1[[#This Row],[Alku PVM]] )=6))</f>
        <v>1</v>
      </c>
      <c r="AH3963" s="90" t="b">
        <f>OR(MONTH(Taulukko1[[#This Row],[Loppu PVM]])&lt;=6,AND(MONTH(Taulukko1[[#This Row],[Loppu PVM]] )=6))</f>
        <v>1</v>
      </c>
    </row>
    <row r="3964" spans="1:34">
      <c r="A3964" s="82" t="s">
        <v>4560</v>
      </c>
      <c r="B3964" s="83">
        <v>42838</v>
      </c>
      <c r="C3964" s="82" t="s">
        <v>5642</v>
      </c>
      <c r="D3964" s="84"/>
      <c r="E3964" s="85"/>
      <c r="F3964" s="83">
        <v>42864</v>
      </c>
      <c r="G3964" s="86">
        <v>0</v>
      </c>
      <c r="H3964" s="85">
        <v>0</v>
      </c>
      <c r="I3964" s="130">
        <f>INDEX('TOL2008'!B:B,MATCH(A3964,'TOL2008'!A:A,0))</f>
        <v>53100</v>
      </c>
      <c r="J3964" s="131" t="str">
        <f>INDEX(Pääluokka!$H$2:$H$100,MATCH(VALUE(LEFT(Taulukko1[[#This Row],[TOL2008]],2)),Pääluokka!$G$2:$G$100,0))</f>
        <v>Kuljetus ja varastointi</v>
      </c>
      <c r="K3964" s="131" t="str">
        <f>INDEX(Pääluokka!$I$2:$I$100,MATCH(VALUE(LEFT(Taulukko1[[#This Row],[TOL2008]],2)),Pääluokka!$G$2:$G$100,0))</f>
        <v>Palvelualat (G-N, R, S)</v>
      </c>
      <c r="L3964" s="87">
        <f t="shared" si="703"/>
        <v>26</v>
      </c>
      <c r="M3964" s="88">
        <f t="shared" si="704"/>
        <v>42838</v>
      </c>
      <c r="N3964" s="88">
        <f t="shared" si="705"/>
        <v>42864</v>
      </c>
      <c r="O3964" s="88">
        <f t="shared" si="735"/>
        <v>42826</v>
      </c>
      <c r="P3964" s="88">
        <f t="shared" si="735"/>
        <v>42856</v>
      </c>
      <c r="Q3964" s="89">
        <f t="shared" ref="Q3964:R3999" si="739">IFERROR(YEAR(O3964),"NA")</f>
        <v>2017</v>
      </c>
      <c r="R3964" s="89">
        <f t="shared" si="739"/>
        <v>2017</v>
      </c>
      <c r="S3964" s="88" t="str">
        <f>YEAR(Taulukko1[[#This Row],[Alku KK]])&amp;"Q"&amp;ROUNDDOWN((MONTH(Taulukko1[[#This Row],[Alku KK]])-1)/3+1,0)</f>
        <v>2017Q2</v>
      </c>
      <c r="T3964" s="88" t="str">
        <f>YEAR(Taulukko1[[#This Row],[Loppu KK]])&amp;"Q"&amp;ROUNDDOWN((MONTH(Taulukko1[[#This Row],[Loppu KK]])-1)/3+1,0)</f>
        <v>2017Q2</v>
      </c>
      <c r="U3964" s="89">
        <f>IF(COUNT(Taulukko1[[#This Row],[Neuvottelujen alaiset ]])=1,Taulukko1[[#This Row],[Neuvottelujen alaiset ]],Taulukko1[[#This Row],[Vähennystarve]])</f>
        <v>0</v>
      </c>
      <c r="V3964" s="90" t="str">
        <f t="shared" si="736"/>
        <v>NA</v>
      </c>
      <c r="W3964" s="90" t="e">
        <f t="shared" si="737"/>
        <v>#DIV/0!</v>
      </c>
      <c r="X3964" s="90" t="str">
        <f t="shared" si="738"/>
        <v>NA</v>
      </c>
      <c r="Y3964" s="90" t="b">
        <f>AND(MONTH(Taulukko1[[#This Row],[Alku PVM]] )=6,DAY(Taulukko1[[#This Row],[Alku PVM]] )&gt;19)</f>
        <v>0</v>
      </c>
      <c r="Z3964" s="90" t="b">
        <f>AND(MONTH(Taulukko1[[#This Row],[Loppu PVM]] )=6,DAY(Taulukko1[[#This Row],[Loppu PVM]] )&gt;19)</f>
        <v>0</v>
      </c>
      <c r="AA3964" s="90" t="b">
        <f>OR(MONTH(Taulukko1[[#This Row],[Alku PVM]] )&lt;=5,AND(MONTH(Taulukko1[[#This Row],[Alku PVM]] )=6,DAY(Taulukko1[[#This Row],[Alku PVM]] )&lt;20))</f>
        <v>1</v>
      </c>
      <c r="AB3964" s="90" t="b">
        <f>OR(MONTH(Taulukko1[[#This Row],[Loppu PVM]])&lt;=5,AND(MONTH(Taulukko1[[#This Row],[Loppu PVM]] )=6,DAY(Taulukko1[[#This Row],[Loppu PVM]])&lt;20))</f>
        <v>1</v>
      </c>
      <c r="AC3964" s="90" t="b">
        <f>OR(MONTH(Taulukko1[[#This Row],[Alku PVM]] )&lt;=3,AND(MONTH(Taulukko1[[#This Row],[Alku PVM]] )=3))</f>
        <v>0</v>
      </c>
      <c r="AD3964" s="90" t="b">
        <f>OR(MONTH(Taulukko1[[#This Row],[Loppu PVM]] )&lt;=3,AND(MONTH(Taulukko1[[#This Row],[Loppu PVM]] )=3))</f>
        <v>0</v>
      </c>
      <c r="AE3964" s="90" t="b">
        <f>OR(MONTH(Taulukko1[[#This Row],[Alku PVM]] )&lt;=9,AND(MONTH(Taulukko1[[#This Row],[Alku PVM]] )=9))</f>
        <v>1</v>
      </c>
      <c r="AF3964" s="90" t="b">
        <f>OR(MONTH(Taulukko1[[#This Row],[Loppu PVM]])&lt;=9,AND(MONTH(Taulukko1[[#This Row],[Loppu PVM]] )=9))</f>
        <v>1</v>
      </c>
      <c r="AG3964" s="90" t="b">
        <f>OR(MONTH(Taulukko1[[#This Row],[Alku PVM]] )&lt;=6,AND(MONTH(Taulukko1[[#This Row],[Alku PVM]] )=6))</f>
        <v>1</v>
      </c>
      <c r="AH3964" s="90" t="b">
        <f>OR(MONTH(Taulukko1[[#This Row],[Loppu PVM]])&lt;=6,AND(MONTH(Taulukko1[[#This Row],[Loppu PVM]] )=6))</f>
        <v>1</v>
      </c>
    </row>
    <row r="3965" spans="1:34">
      <c r="A3965" s="25" t="s">
        <v>5643</v>
      </c>
      <c r="B3965" s="26">
        <v>42845</v>
      </c>
      <c r="C3965" s="25" t="s">
        <v>5644</v>
      </c>
      <c r="D3965" s="35"/>
      <c r="E3965" s="27">
        <v>30</v>
      </c>
      <c r="F3965" s="26">
        <v>42901</v>
      </c>
      <c r="G3965" s="33">
        <v>22</v>
      </c>
      <c r="H3965" s="27">
        <v>340</v>
      </c>
      <c r="I3965" s="126">
        <f>INDEX('TOL2008'!B:B,MATCH(A3965,'TOL2008'!A:A,0))</f>
        <v>85420</v>
      </c>
      <c r="J3965" s="133" t="str">
        <f>INDEX(Pääluokka!$H$2:$H$100,MATCH(VALUE(LEFT(Taulukko1[[#This Row],[TOL2008]],2)),Pääluokka!$G$2:$G$100,0))</f>
        <v>Koulutus</v>
      </c>
      <c r="K3965" s="133" t="str">
        <f>INDEX(Pääluokka!$I$2:$I$100,MATCH(VALUE(LEFT(Taulukko1[[#This Row],[TOL2008]],2)),Pääluokka!$G$2:$G$100,0))</f>
        <v>Muut toimialat (O-Q, T-X)</v>
      </c>
      <c r="L3965" s="41">
        <f t="shared" si="703"/>
        <v>56</v>
      </c>
      <c r="M3965" s="43">
        <f t="shared" si="704"/>
        <v>42845</v>
      </c>
      <c r="N3965" s="43">
        <f t="shared" si="705"/>
        <v>42901</v>
      </c>
      <c r="O3965" s="43">
        <f t="shared" si="735"/>
        <v>42826</v>
      </c>
      <c r="P3965" s="43">
        <f t="shared" si="735"/>
        <v>42887</v>
      </c>
      <c r="Q3965" s="89">
        <f t="shared" si="739"/>
        <v>2017</v>
      </c>
      <c r="R3965" s="89">
        <f t="shared" si="739"/>
        <v>2017</v>
      </c>
      <c r="S3965" s="43" t="str">
        <f>YEAR(Taulukko1[[#This Row],[Alku KK]])&amp;"Q"&amp;ROUNDDOWN((MONTH(Taulukko1[[#This Row],[Alku KK]])-1)/3+1,0)</f>
        <v>2017Q2</v>
      </c>
      <c r="T3965" s="43" t="str">
        <f>YEAR(Taulukko1[[#This Row],[Loppu KK]])&amp;"Q"&amp;ROUNDDOWN((MONTH(Taulukko1[[#This Row],[Loppu KK]])-1)/3+1,0)</f>
        <v>2017Q2</v>
      </c>
      <c r="U3965" s="81">
        <f>IF(COUNT(Taulukko1[[#This Row],[Neuvottelujen alaiset ]])=1,Taulukko1[[#This Row],[Neuvottelujen alaiset ]],Taulukko1[[#This Row],[Vähennystarve]])</f>
        <v>340</v>
      </c>
      <c r="V3965" s="44">
        <f t="shared" si="736"/>
        <v>8.8235294117647065E-2</v>
      </c>
      <c r="W3965" s="44">
        <f t="shared" si="737"/>
        <v>6.4705882352941183E-2</v>
      </c>
      <c r="X3965" s="44">
        <f t="shared" si="738"/>
        <v>0.73333333333333328</v>
      </c>
      <c r="Y3965" s="44" t="b">
        <f>AND(MONTH(Taulukko1[[#This Row],[Alku PVM]] )=6,DAY(Taulukko1[[#This Row],[Alku PVM]] )&gt;19)</f>
        <v>0</v>
      </c>
      <c r="Z3965" s="44" t="b">
        <f>AND(MONTH(Taulukko1[[#This Row],[Loppu PVM]] )=6,DAY(Taulukko1[[#This Row],[Loppu PVM]] )&gt;19)</f>
        <v>0</v>
      </c>
      <c r="AA3965" s="44" t="b">
        <f>OR(MONTH(Taulukko1[[#This Row],[Alku PVM]] )&lt;=5,AND(MONTH(Taulukko1[[#This Row],[Alku PVM]] )=6,DAY(Taulukko1[[#This Row],[Alku PVM]] )&lt;20))</f>
        <v>1</v>
      </c>
      <c r="AB3965" s="44" t="b">
        <f>OR(MONTH(Taulukko1[[#This Row],[Loppu PVM]])&lt;=5,AND(MONTH(Taulukko1[[#This Row],[Loppu PVM]] )=6,DAY(Taulukko1[[#This Row],[Loppu PVM]])&lt;20))</f>
        <v>1</v>
      </c>
      <c r="AC3965" s="44" t="b">
        <f>OR(MONTH(Taulukko1[[#This Row],[Alku PVM]] )&lt;=3,AND(MONTH(Taulukko1[[#This Row],[Alku PVM]] )=3))</f>
        <v>0</v>
      </c>
      <c r="AD3965" s="44" t="b">
        <f>OR(MONTH(Taulukko1[[#This Row],[Loppu PVM]] )&lt;=3,AND(MONTH(Taulukko1[[#This Row],[Loppu PVM]] )=3))</f>
        <v>0</v>
      </c>
      <c r="AE3965" s="44" t="b">
        <f>OR(MONTH(Taulukko1[[#This Row],[Alku PVM]] )&lt;=9,AND(MONTH(Taulukko1[[#This Row],[Alku PVM]] )=9))</f>
        <v>1</v>
      </c>
      <c r="AF3965" s="44" t="b">
        <f>OR(MONTH(Taulukko1[[#This Row],[Loppu PVM]])&lt;=9,AND(MONTH(Taulukko1[[#This Row],[Loppu PVM]] )=9))</f>
        <v>1</v>
      </c>
      <c r="AG3965" s="44" t="b">
        <f>OR(MONTH(Taulukko1[[#This Row],[Alku PVM]] )&lt;=6,AND(MONTH(Taulukko1[[#This Row],[Alku PVM]] )=6))</f>
        <v>1</v>
      </c>
      <c r="AH3965" s="44" t="b">
        <f>OR(MONTH(Taulukko1[[#This Row],[Loppu PVM]])&lt;=6,AND(MONTH(Taulukko1[[#This Row],[Loppu PVM]] )=6))</f>
        <v>1</v>
      </c>
    </row>
    <row r="3966" spans="1:34">
      <c r="A3966" s="25" t="s">
        <v>5645</v>
      </c>
      <c r="B3966" s="26">
        <v>42795</v>
      </c>
      <c r="C3966" s="25" t="s">
        <v>5646</v>
      </c>
      <c r="D3966" s="35"/>
      <c r="E3966" s="27"/>
      <c r="F3966" s="26">
        <v>42845</v>
      </c>
      <c r="G3966" s="33">
        <v>6</v>
      </c>
      <c r="H3966" s="27">
        <v>6</v>
      </c>
      <c r="I3966" s="126">
        <f>INDEX('TOL2008'!B:B,MATCH(A3966,'TOL2008'!A:A,0))</f>
        <v>88999</v>
      </c>
      <c r="J3966" s="133" t="str">
        <f>INDEX(Pääluokka!$H$2:$H$100,MATCH(VALUE(LEFT(Taulukko1[[#This Row],[TOL2008]],2)),Pääluokka!$G$2:$G$100,0))</f>
        <v>Terveys- ja sosiaalipalvelut</v>
      </c>
      <c r="K3966" s="133" t="str">
        <f>INDEX(Pääluokka!$I$2:$I$100,MATCH(VALUE(LEFT(Taulukko1[[#This Row],[TOL2008]],2)),Pääluokka!$G$2:$G$100,0))</f>
        <v>Muut toimialat (O-Q, T-X)</v>
      </c>
      <c r="L3966" s="41">
        <f t="shared" si="703"/>
        <v>50</v>
      </c>
      <c r="M3966" s="43">
        <f t="shared" si="704"/>
        <v>42795</v>
      </c>
      <c r="N3966" s="43">
        <f t="shared" si="705"/>
        <v>42845</v>
      </c>
      <c r="O3966" s="43">
        <f t="shared" si="735"/>
        <v>42795</v>
      </c>
      <c r="P3966" s="43">
        <f t="shared" si="735"/>
        <v>42826</v>
      </c>
      <c r="Q3966" s="89">
        <f t="shared" si="739"/>
        <v>2017</v>
      </c>
      <c r="R3966" s="89">
        <f t="shared" si="739"/>
        <v>2017</v>
      </c>
      <c r="S3966" s="43" t="str">
        <f>YEAR(Taulukko1[[#This Row],[Alku KK]])&amp;"Q"&amp;ROUNDDOWN((MONTH(Taulukko1[[#This Row],[Alku KK]])-1)/3+1,0)</f>
        <v>2017Q1</v>
      </c>
      <c r="T3966" s="43" t="str">
        <f>YEAR(Taulukko1[[#This Row],[Loppu KK]])&amp;"Q"&amp;ROUNDDOWN((MONTH(Taulukko1[[#This Row],[Loppu KK]])-1)/3+1,0)</f>
        <v>2017Q2</v>
      </c>
      <c r="U3966" s="81">
        <f>IF(COUNT(Taulukko1[[#This Row],[Neuvottelujen alaiset ]])=1,Taulukko1[[#This Row],[Neuvottelujen alaiset ]],Taulukko1[[#This Row],[Vähennystarve]])</f>
        <v>6</v>
      </c>
      <c r="V3966" s="44" t="str">
        <f t="shared" si="736"/>
        <v>NA</v>
      </c>
      <c r="W3966" s="44">
        <f t="shared" si="737"/>
        <v>1</v>
      </c>
      <c r="X3966" s="44" t="str">
        <f t="shared" si="738"/>
        <v>NA</v>
      </c>
      <c r="Y3966" s="44" t="b">
        <f>AND(MONTH(Taulukko1[[#This Row],[Alku PVM]] )=6,DAY(Taulukko1[[#This Row],[Alku PVM]] )&gt;19)</f>
        <v>0</v>
      </c>
      <c r="Z3966" s="44" t="b">
        <f>AND(MONTH(Taulukko1[[#This Row],[Loppu PVM]] )=6,DAY(Taulukko1[[#This Row],[Loppu PVM]] )&gt;19)</f>
        <v>0</v>
      </c>
      <c r="AA3966" s="44" t="b">
        <f>OR(MONTH(Taulukko1[[#This Row],[Alku PVM]] )&lt;=5,AND(MONTH(Taulukko1[[#This Row],[Alku PVM]] )=6,DAY(Taulukko1[[#This Row],[Alku PVM]] )&lt;20))</f>
        <v>1</v>
      </c>
      <c r="AB3966" s="44" t="b">
        <f>OR(MONTH(Taulukko1[[#This Row],[Loppu PVM]])&lt;=5,AND(MONTH(Taulukko1[[#This Row],[Loppu PVM]] )=6,DAY(Taulukko1[[#This Row],[Loppu PVM]])&lt;20))</f>
        <v>1</v>
      </c>
      <c r="AC3966" s="44" t="b">
        <f>OR(MONTH(Taulukko1[[#This Row],[Alku PVM]] )&lt;=3,AND(MONTH(Taulukko1[[#This Row],[Alku PVM]] )=3))</f>
        <v>1</v>
      </c>
      <c r="AD3966" s="44" t="b">
        <f>OR(MONTH(Taulukko1[[#This Row],[Loppu PVM]] )&lt;=3,AND(MONTH(Taulukko1[[#This Row],[Loppu PVM]] )=3))</f>
        <v>0</v>
      </c>
      <c r="AE3966" s="44" t="b">
        <f>OR(MONTH(Taulukko1[[#This Row],[Alku PVM]] )&lt;=9,AND(MONTH(Taulukko1[[#This Row],[Alku PVM]] )=9))</f>
        <v>1</v>
      </c>
      <c r="AF3966" s="44" t="b">
        <f>OR(MONTH(Taulukko1[[#This Row],[Loppu PVM]])&lt;=9,AND(MONTH(Taulukko1[[#This Row],[Loppu PVM]] )=9))</f>
        <v>1</v>
      </c>
      <c r="AG3966" s="44" t="b">
        <f>OR(MONTH(Taulukko1[[#This Row],[Alku PVM]] )&lt;=6,AND(MONTH(Taulukko1[[#This Row],[Alku PVM]] )=6))</f>
        <v>1</v>
      </c>
      <c r="AH3966" s="44" t="b">
        <f>OR(MONTH(Taulukko1[[#This Row],[Loppu PVM]])&lt;=6,AND(MONTH(Taulukko1[[#This Row],[Loppu PVM]] )=6))</f>
        <v>1</v>
      </c>
    </row>
    <row r="3967" spans="1:34">
      <c r="A3967" s="25" t="s">
        <v>787</v>
      </c>
      <c r="B3967" s="26">
        <v>42852</v>
      </c>
      <c r="C3967" s="25" t="s">
        <v>3713</v>
      </c>
      <c r="D3967" s="35"/>
      <c r="E3967" s="27">
        <v>130</v>
      </c>
      <c r="F3967" s="26"/>
      <c r="G3967" s="33"/>
      <c r="H3967" s="27">
        <v>130</v>
      </c>
      <c r="I3967" s="126">
        <f>INDEX('TOL2008'!B:B,MATCH(A3967,'TOL2008'!A:A,0))</f>
        <v>70220</v>
      </c>
      <c r="J3967" s="133" t="str">
        <f>INDEX(Pääluokka!$H$2:$H$100,MATCH(VALUE(LEFT(Taulukko1[[#This Row],[TOL2008]],2)),Pääluokka!$G$2:$G$100,0))</f>
        <v>Ammatillinen, tieteellinen ja tekninen toiminta</v>
      </c>
      <c r="K3967" s="133" t="str">
        <f>INDEX(Pääluokka!$I$2:$I$100,MATCH(VALUE(LEFT(Taulukko1[[#This Row],[TOL2008]],2)),Pääluokka!$G$2:$G$100,0))</f>
        <v>Palvelualat (G-N, R, S)</v>
      </c>
      <c r="L3967" s="41" t="str">
        <f t="shared" si="703"/>
        <v>NA</v>
      </c>
      <c r="M3967" s="43">
        <f t="shared" si="704"/>
        <v>42852</v>
      </c>
      <c r="N3967" s="43">
        <f t="shared" si="705"/>
        <v>42903</v>
      </c>
      <c r="O3967" s="43">
        <f t="shared" ref="O3967:O3997" si="740">IFERROR(DATE(YEAR(M3967),MONTH(M3967),1),"NA")</f>
        <v>42826</v>
      </c>
      <c r="P3967" s="43">
        <f t="shared" ref="P3967:P3997" si="741">IFERROR(DATE(YEAR(N3967),MONTH(N3967),1),"NA")</f>
        <v>42887</v>
      </c>
      <c r="Q3967" s="89">
        <f t="shared" si="739"/>
        <v>2017</v>
      </c>
      <c r="R3967" s="89">
        <f t="shared" si="739"/>
        <v>2017</v>
      </c>
      <c r="S3967" s="43" t="str">
        <f>YEAR(Taulukko1[[#This Row],[Alku KK]])&amp;"Q"&amp;ROUNDDOWN((MONTH(Taulukko1[[#This Row],[Alku KK]])-1)/3+1,0)</f>
        <v>2017Q2</v>
      </c>
      <c r="T3967" s="43" t="str">
        <f>YEAR(Taulukko1[[#This Row],[Loppu KK]])&amp;"Q"&amp;ROUNDDOWN((MONTH(Taulukko1[[#This Row],[Loppu KK]])-1)/3+1,0)</f>
        <v>2017Q2</v>
      </c>
      <c r="U3967" s="81">
        <f>IF(COUNT(Taulukko1[[#This Row],[Neuvottelujen alaiset ]])=1,Taulukko1[[#This Row],[Neuvottelujen alaiset ]],Taulukko1[[#This Row],[Vähennystarve]])</f>
        <v>130</v>
      </c>
      <c r="V3967" s="44">
        <f t="shared" si="736"/>
        <v>1</v>
      </c>
      <c r="W3967" s="44" t="str">
        <f t="shared" si="737"/>
        <v>NA</v>
      </c>
      <c r="X3967" s="44" t="str">
        <f t="shared" si="738"/>
        <v>NA</v>
      </c>
      <c r="Y3967" s="44" t="b">
        <f>AND(MONTH(Taulukko1[[#This Row],[Alku PVM]] )=6,DAY(Taulukko1[[#This Row],[Alku PVM]] )&gt;19)</f>
        <v>0</v>
      </c>
      <c r="Z3967" s="44" t="b">
        <f>AND(MONTH(Taulukko1[[#This Row],[Loppu PVM]] )=6,DAY(Taulukko1[[#This Row],[Loppu PVM]] )&gt;19)</f>
        <v>0</v>
      </c>
      <c r="AA3967" s="44" t="b">
        <f>OR(MONTH(Taulukko1[[#This Row],[Alku PVM]] )&lt;=5,AND(MONTH(Taulukko1[[#This Row],[Alku PVM]] )=6,DAY(Taulukko1[[#This Row],[Alku PVM]] )&lt;20))</f>
        <v>1</v>
      </c>
      <c r="AB3967" s="44" t="b">
        <f>OR(MONTH(Taulukko1[[#This Row],[Loppu PVM]])&lt;=5,AND(MONTH(Taulukko1[[#This Row],[Loppu PVM]] )=6,DAY(Taulukko1[[#This Row],[Loppu PVM]])&lt;20))</f>
        <v>1</v>
      </c>
      <c r="AC3967" s="44" t="b">
        <f>OR(MONTH(Taulukko1[[#This Row],[Alku PVM]] )&lt;=3,AND(MONTH(Taulukko1[[#This Row],[Alku PVM]] )=3))</f>
        <v>0</v>
      </c>
      <c r="AD3967" s="44" t="b">
        <f>OR(MONTH(Taulukko1[[#This Row],[Loppu PVM]] )&lt;=3,AND(MONTH(Taulukko1[[#This Row],[Loppu PVM]] )=3))</f>
        <v>0</v>
      </c>
      <c r="AE3967" s="44" t="b">
        <f>OR(MONTH(Taulukko1[[#This Row],[Alku PVM]] )&lt;=9,AND(MONTH(Taulukko1[[#This Row],[Alku PVM]] )=9))</f>
        <v>1</v>
      </c>
      <c r="AF3967" s="44" t="b">
        <f>OR(MONTH(Taulukko1[[#This Row],[Loppu PVM]])&lt;=9,AND(MONTH(Taulukko1[[#This Row],[Loppu PVM]] )=9))</f>
        <v>1</v>
      </c>
      <c r="AG3967" s="44" t="b">
        <f>OR(MONTH(Taulukko1[[#This Row],[Alku PVM]] )&lt;=6,AND(MONTH(Taulukko1[[#This Row],[Alku PVM]] )=6))</f>
        <v>1</v>
      </c>
      <c r="AH3967" s="44" t="b">
        <f>OR(MONTH(Taulukko1[[#This Row],[Loppu PVM]])&lt;=6,AND(MONTH(Taulukko1[[#This Row],[Loppu PVM]] )=6))</f>
        <v>1</v>
      </c>
    </row>
    <row r="3968" spans="1:34">
      <c r="A3968" s="82" t="s">
        <v>5647</v>
      </c>
      <c r="B3968" s="83">
        <v>42853</v>
      </c>
      <c r="C3968" s="82" t="s">
        <v>5648</v>
      </c>
      <c r="D3968" s="84"/>
      <c r="E3968" s="85"/>
      <c r="F3968" s="83"/>
      <c r="G3968" s="86"/>
      <c r="H3968" s="85">
        <v>13</v>
      </c>
      <c r="I3968" s="130">
        <f>INDEX('TOL2008'!B:B,MATCH(A3968,'TOL2008'!A:A,0))</f>
        <v>93190</v>
      </c>
      <c r="J3968" s="131" t="str">
        <f>INDEX(Pääluokka!$H$2:$H$100,MATCH(VALUE(LEFT(Taulukko1[[#This Row],[TOL2008]],2)),Pääluokka!$G$2:$G$100,0))</f>
        <v>Taiteet, viihde ja virkistys</v>
      </c>
      <c r="K3968" s="131" t="str">
        <f>INDEX(Pääluokka!$I$2:$I$100,MATCH(VALUE(LEFT(Taulukko1[[#This Row],[TOL2008]],2)),Pääluokka!$G$2:$G$100,0))</f>
        <v>Palvelualat (G-N, R, S)</v>
      </c>
      <c r="L3968" s="87" t="str">
        <f t="shared" si="703"/>
        <v>NA</v>
      </c>
      <c r="M3968" s="88">
        <f t="shared" si="704"/>
        <v>42853</v>
      </c>
      <c r="N3968" s="88">
        <f t="shared" si="705"/>
        <v>42904</v>
      </c>
      <c r="O3968" s="88">
        <f t="shared" si="740"/>
        <v>42826</v>
      </c>
      <c r="P3968" s="88">
        <f t="shared" si="741"/>
        <v>42887</v>
      </c>
      <c r="Q3968" s="89">
        <f t="shared" si="739"/>
        <v>2017</v>
      </c>
      <c r="R3968" s="89">
        <f t="shared" si="739"/>
        <v>2017</v>
      </c>
      <c r="S3968" s="88" t="str">
        <f>YEAR(Taulukko1[[#This Row],[Alku KK]])&amp;"Q"&amp;ROUNDDOWN((MONTH(Taulukko1[[#This Row],[Alku KK]])-1)/3+1,0)</f>
        <v>2017Q2</v>
      </c>
      <c r="T3968" s="88" t="str">
        <f>YEAR(Taulukko1[[#This Row],[Loppu KK]])&amp;"Q"&amp;ROUNDDOWN((MONTH(Taulukko1[[#This Row],[Loppu KK]])-1)/3+1,0)</f>
        <v>2017Q2</v>
      </c>
      <c r="U3968" s="89">
        <f>IF(COUNT(Taulukko1[[#This Row],[Neuvottelujen alaiset ]])=1,Taulukko1[[#This Row],[Neuvottelujen alaiset ]],Taulukko1[[#This Row],[Vähennystarve]])</f>
        <v>13</v>
      </c>
      <c r="V3968" s="90" t="str">
        <f t="shared" si="736"/>
        <v>NA</v>
      </c>
      <c r="W3968" s="90" t="str">
        <f t="shared" si="737"/>
        <v>NA</v>
      </c>
      <c r="X3968" s="90" t="str">
        <f t="shared" si="738"/>
        <v>NA</v>
      </c>
      <c r="Y3968" s="90" t="b">
        <f>AND(MONTH(Taulukko1[[#This Row],[Alku PVM]] )=6,DAY(Taulukko1[[#This Row],[Alku PVM]] )&gt;19)</f>
        <v>0</v>
      </c>
      <c r="Z3968" s="90" t="b">
        <f>AND(MONTH(Taulukko1[[#This Row],[Loppu PVM]] )=6,DAY(Taulukko1[[#This Row],[Loppu PVM]] )&gt;19)</f>
        <v>0</v>
      </c>
      <c r="AA3968" s="90" t="b">
        <f>OR(MONTH(Taulukko1[[#This Row],[Alku PVM]] )&lt;=5,AND(MONTH(Taulukko1[[#This Row],[Alku PVM]] )=6,DAY(Taulukko1[[#This Row],[Alku PVM]] )&lt;20))</f>
        <v>1</v>
      </c>
      <c r="AB3968" s="90" t="b">
        <f>OR(MONTH(Taulukko1[[#This Row],[Loppu PVM]])&lt;=5,AND(MONTH(Taulukko1[[#This Row],[Loppu PVM]] )=6,DAY(Taulukko1[[#This Row],[Loppu PVM]])&lt;20))</f>
        <v>1</v>
      </c>
      <c r="AC3968" s="90" t="b">
        <f>OR(MONTH(Taulukko1[[#This Row],[Alku PVM]] )&lt;=3,AND(MONTH(Taulukko1[[#This Row],[Alku PVM]] )=3))</f>
        <v>0</v>
      </c>
      <c r="AD3968" s="90" t="b">
        <f>OR(MONTH(Taulukko1[[#This Row],[Loppu PVM]] )&lt;=3,AND(MONTH(Taulukko1[[#This Row],[Loppu PVM]] )=3))</f>
        <v>0</v>
      </c>
      <c r="AE3968" s="90" t="b">
        <f>OR(MONTH(Taulukko1[[#This Row],[Alku PVM]] )&lt;=9,AND(MONTH(Taulukko1[[#This Row],[Alku PVM]] )=9))</f>
        <v>1</v>
      </c>
      <c r="AF3968" s="90" t="b">
        <f>OR(MONTH(Taulukko1[[#This Row],[Loppu PVM]])&lt;=9,AND(MONTH(Taulukko1[[#This Row],[Loppu PVM]] )=9))</f>
        <v>1</v>
      </c>
      <c r="AG3968" s="90" t="b">
        <f>OR(MONTH(Taulukko1[[#This Row],[Alku PVM]] )&lt;=6,AND(MONTH(Taulukko1[[#This Row],[Alku PVM]] )=6))</f>
        <v>1</v>
      </c>
      <c r="AH3968" s="90" t="b">
        <f>OR(MONTH(Taulukko1[[#This Row],[Loppu PVM]])&lt;=6,AND(MONTH(Taulukko1[[#This Row],[Loppu PVM]] )=6))</f>
        <v>1</v>
      </c>
    </row>
    <row r="3969" spans="1:34">
      <c r="A3969" s="25" t="s">
        <v>5650</v>
      </c>
      <c r="B3969" s="26">
        <v>42858</v>
      </c>
      <c r="C3969" s="25" t="s">
        <v>5651</v>
      </c>
      <c r="D3969" s="35"/>
      <c r="E3969" s="27"/>
      <c r="F3969" s="26">
        <v>42905</v>
      </c>
      <c r="G3969" s="33">
        <v>7</v>
      </c>
      <c r="H3969" s="27">
        <v>10</v>
      </c>
      <c r="I3969" s="126">
        <f>INDEX('TOL2008'!B:B,MATCH(A3969,'TOL2008'!A:A,0))</f>
        <v>59140</v>
      </c>
      <c r="J3969" s="133" t="str">
        <f>INDEX(Pääluokka!$H$2:$H$100,MATCH(VALUE(LEFT(Taulukko1[[#This Row],[TOL2008]],2)),Pääluokka!$G$2:$G$100,0))</f>
        <v>Informaatio ja viestintä</v>
      </c>
      <c r="K3969" s="133" t="str">
        <f>INDEX(Pääluokka!$I$2:$I$100,MATCH(VALUE(LEFT(Taulukko1[[#This Row],[TOL2008]],2)),Pääluokka!$G$2:$G$100,0))</f>
        <v>Palvelualat (G-N, R, S)</v>
      </c>
      <c r="L3969" s="41">
        <f t="shared" si="703"/>
        <v>47</v>
      </c>
      <c r="M3969" s="43">
        <f t="shared" si="704"/>
        <v>42858</v>
      </c>
      <c r="N3969" s="43">
        <f t="shared" si="705"/>
        <v>42905</v>
      </c>
      <c r="O3969" s="43">
        <f t="shared" si="740"/>
        <v>42856</v>
      </c>
      <c r="P3969" s="43">
        <f t="shared" si="741"/>
        <v>42887</v>
      </c>
      <c r="Q3969" s="89">
        <f t="shared" si="739"/>
        <v>2017</v>
      </c>
      <c r="R3969" s="89">
        <f t="shared" si="739"/>
        <v>2017</v>
      </c>
      <c r="S3969" s="43" t="str">
        <f>YEAR(Taulukko1[[#This Row],[Alku KK]])&amp;"Q"&amp;ROUNDDOWN((MONTH(Taulukko1[[#This Row],[Alku KK]])-1)/3+1,0)</f>
        <v>2017Q2</v>
      </c>
      <c r="T3969" s="43" t="str">
        <f>YEAR(Taulukko1[[#This Row],[Loppu KK]])&amp;"Q"&amp;ROUNDDOWN((MONTH(Taulukko1[[#This Row],[Loppu KK]])-1)/3+1,0)</f>
        <v>2017Q2</v>
      </c>
      <c r="U3969" s="81">
        <f>IF(COUNT(Taulukko1[[#This Row],[Neuvottelujen alaiset ]])=1,Taulukko1[[#This Row],[Neuvottelujen alaiset ]],Taulukko1[[#This Row],[Vähennystarve]])</f>
        <v>10</v>
      </c>
      <c r="V3969" s="44" t="str">
        <f t="shared" si="736"/>
        <v>NA</v>
      </c>
      <c r="W3969" s="44">
        <f t="shared" si="737"/>
        <v>0.7</v>
      </c>
      <c r="X3969" s="44" t="str">
        <f t="shared" si="738"/>
        <v>NA</v>
      </c>
      <c r="Y3969" s="44" t="b">
        <f>AND(MONTH(Taulukko1[[#This Row],[Alku PVM]] )=6,DAY(Taulukko1[[#This Row],[Alku PVM]] )&gt;19)</f>
        <v>0</v>
      </c>
      <c r="Z3969" s="44" t="b">
        <f>AND(MONTH(Taulukko1[[#This Row],[Loppu PVM]] )=6,DAY(Taulukko1[[#This Row],[Loppu PVM]] )&gt;19)</f>
        <v>0</v>
      </c>
      <c r="AA3969" s="44" t="b">
        <f>OR(MONTH(Taulukko1[[#This Row],[Alku PVM]] )&lt;=5,AND(MONTH(Taulukko1[[#This Row],[Alku PVM]] )=6,DAY(Taulukko1[[#This Row],[Alku PVM]] )&lt;20))</f>
        <v>1</v>
      </c>
      <c r="AB3969" s="44" t="b">
        <f>OR(MONTH(Taulukko1[[#This Row],[Loppu PVM]])&lt;=5,AND(MONTH(Taulukko1[[#This Row],[Loppu PVM]] )=6,DAY(Taulukko1[[#This Row],[Loppu PVM]])&lt;20))</f>
        <v>1</v>
      </c>
      <c r="AC3969" s="44" t="b">
        <f>OR(MONTH(Taulukko1[[#This Row],[Alku PVM]] )&lt;=3,AND(MONTH(Taulukko1[[#This Row],[Alku PVM]] )=3))</f>
        <v>0</v>
      </c>
      <c r="AD3969" s="44" t="b">
        <f>OR(MONTH(Taulukko1[[#This Row],[Loppu PVM]] )&lt;=3,AND(MONTH(Taulukko1[[#This Row],[Loppu PVM]] )=3))</f>
        <v>0</v>
      </c>
      <c r="AE3969" s="44" t="b">
        <f>OR(MONTH(Taulukko1[[#This Row],[Alku PVM]] )&lt;=9,AND(MONTH(Taulukko1[[#This Row],[Alku PVM]] )=9))</f>
        <v>1</v>
      </c>
      <c r="AF3969" s="44" t="b">
        <f>OR(MONTH(Taulukko1[[#This Row],[Loppu PVM]])&lt;=9,AND(MONTH(Taulukko1[[#This Row],[Loppu PVM]] )=9))</f>
        <v>1</v>
      </c>
      <c r="AG3969" s="44" t="b">
        <f>OR(MONTH(Taulukko1[[#This Row],[Alku PVM]] )&lt;=6,AND(MONTH(Taulukko1[[#This Row],[Alku PVM]] )=6))</f>
        <v>1</v>
      </c>
      <c r="AH3969" s="44" t="b">
        <f>OR(MONTH(Taulukko1[[#This Row],[Loppu PVM]])&lt;=6,AND(MONTH(Taulukko1[[#This Row],[Loppu PVM]] )=6))</f>
        <v>1</v>
      </c>
    </row>
    <row r="3970" spans="1:34">
      <c r="A3970" s="25" t="s">
        <v>1268</v>
      </c>
      <c r="B3970" s="26">
        <v>42858</v>
      </c>
      <c r="C3970" s="25" t="s">
        <v>5652</v>
      </c>
      <c r="D3970" s="35"/>
      <c r="E3970" s="27"/>
      <c r="F3970" s="26"/>
      <c r="G3970" s="33"/>
      <c r="H3970" s="27">
        <v>30</v>
      </c>
      <c r="I3970" s="126">
        <f>INDEX('TOL2008'!B:B,MATCH(A3970,'TOL2008'!A:A,0))</f>
        <v>52291</v>
      </c>
      <c r="J3970" s="133" t="str">
        <f>INDEX(Pääluokka!$H$2:$H$100,MATCH(VALUE(LEFT(Taulukko1[[#This Row],[TOL2008]],2)),Pääluokka!$G$2:$G$100,0))</f>
        <v>Kuljetus ja varastointi</v>
      </c>
      <c r="K3970" s="133" t="str">
        <f>INDEX(Pääluokka!$I$2:$I$100,MATCH(VALUE(LEFT(Taulukko1[[#This Row],[TOL2008]],2)),Pääluokka!$G$2:$G$100,0))</f>
        <v>Palvelualat (G-N, R, S)</v>
      </c>
      <c r="L3970" s="41" t="str">
        <f t="shared" si="703"/>
        <v>NA</v>
      </c>
      <c r="M3970" s="43">
        <f t="shared" si="704"/>
        <v>42858</v>
      </c>
      <c r="N3970" s="43">
        <f t="shared" si="705"/>
        <v>42909</v>
      </c>
      <c r="O3970" s="43">
        <f t="shared" si="740"/>
        <v>42856</v>
      </c>
      <c r="P3970" s="43">
        <f t="shared" si="741"/>
        <v>42887</v>
      </c>
      <c r="Q3970" s="89">
        <f t="shared" si="739"/>
        <v>2017</v>
      </c>
      <c r="R3970" s="89">
        <f t="shared" si="739"/>
        <v>2017</v>
      </c>
      <c r="S3970" s="43" t="str">
        <f>YEAR(Taulukko1[[#This Row],[Alku KK]])&amp;"Q"&amp;ROUNDDOWN((MONTH(Taulukko1[[#This Row],[Alku KK]])-1)/3+1,0)</f>
        <v>2017Q2</v>
      </c>
      <c r="T3970" s="43" t="str">
        <f>YEAR(Taulukko1[[#This Row],[Loppu KK]])&amp;"Q"&amp;ROUNDDOWN((MONTH(Taulukko1[[#This Row],[Loppu KK]])-1)/3+1,0)</f>
        <v>2017Q2</v>
      </c>
      <c r="U3970" s="81">
        <f>IF(COUNT(Taulukko1[[#This Row],[Neuvottelujen alaiset ]])=1,Taulukko1[[#This Row],[Neuvottelujen alaiset ]],Taulukko1[[#This Row],[Vähennystarve]])</f>
        <v>30</v>
      </c>
      <c r="V3970" s="44" t="str">
        <f t="shared" si="736"/>
        <v>NA</v>
      </c>
      <c r="W3970" s="44" t="str">
        <f t="shared" si="737"/>
        <v>NA</v>
      </c>
      <c r="X3970" s="44" t="str">
        <f t="shared" si="738"/>
        <v>NA</v>
      </c>
      <c r="Y3970" s="44" t="b">
        <f>AND(MONTH(Taulukko1[[#This Row],[Alku PVM]] )=6,DAY(Taulukko1[[#This Row],[Alku PVM]] )&gt;19)</f>
        <v>0</v>
      </c>
      <c r="Z3970" s="44" t="b">
        <f>AND(MONTH(Taulukko1[[#This Row],[Loppu PVM]] )=6,DAY(Taulukko1[[#This Row],[Loppu PVM]] )&gt;19)</f>
        <v>1</v>
      </c>
      <c r="AA3970" s="44" t="b">
        <f>OR(MONTH(Taulukko1[[#This Row],[Alku PVM]] )&lt;=5,AND(MONTH(Taulukko1[[#This Row],[Alku PVM]] )=6,DAY(Taulukko1[[#This Row],[Alku PVM]] )&lt;20))</f>
        <v>1</v>
      </c>
      <c r="AB3970" s="44" t="b">
        <f>OR(MONTH(Taulukko1[[#This Row],[Loppu PVM]])&lt;=5,AND(MONTH(Taulukko1[[#This Row],[Loppu PVM]] )=6,DAY(Taulukko1[[#This Row],[Loppu PVM]])&lt;20))</f>
        <v>0</v>
      </c>
      <c r="AC3970" s="44" t="b">
        <f>OR(MONTH(Taulukko1[[#This Row],[Alku PVM]] )&lt;=3,AND(MONTH(Taulukko1[[#This Row],[Alku PVM]] )=3))</f>
        <v>0</v>
      </c>
      <c r="AD3970" s="44" t="b">
        <f>OR(MONTH(Taulukko1[[#This Row],[Loppu PVM]] )&lt;=3,AND(MONTH(Taulukko1[[#This Row],[Loppu PVM]] )=3))</f>
        <v>0</v>
      </c>
      <c r="AE3970" s="44" t="b">
        <f>OR(MONTH(Taulukko1[[#This Row],[Alku PVM]] )&lt;=9,AND(MONTH(Taulukko1[[#This Row],[Alku PVM]] )=9))</f>
        <v>1</v>
      </c>
      <c r="AF3970" s="44" t="b">
        <f>OR(MONTH(Taulukko1[[#This Row],[Loppu PVM]])&lt;=9,AND(MONTH(Taulukko1[[#This Row],[Loppu PVM]] )=9))</f>
        <v>1</v>
      </c>
      <c r="AG3970" s="44" t="b">
        <f>OR(MONTH(Taulukko1[[#This Row],[Alku PVM]] )&lt;=6,AND(MONTH(Taulukko1[[#This Row],[Alku PVM]] )=6))</f>
        <v>1</v>
      </c>
      <c r="AH3970" s="44" t="b">
        <f>OR(MONTH(Taulukko1[[#This Row],[Loppu PVM]])&lt;=6,AND(MONTH(Taulukko1[[#This Row],[Loppu PVM]] )=6))</f>
        <v>1</v>
      </c>
    </row>
    <row r="3971" spans="1:34">
      <c r="A3971" s="25" t="s">
        <v>2759</v>
      </c>
      <c r="B3971" s="26">
        <v>42859</v>
      </c>
      <c r="C3971" s="25" t="s">
        <v>5653</v>
      </c>
      <c r="D3971" s="35"/>
      <c r="E3971" s="27">
        <v>40</v>
      </c>
      <c r="F3971" s="26">
        <v>42907</v>
      </c>
      <c r="G3971" s="33">
        <v>26</v>
      </c>
      <c r="H3971" s="27">
        <v>40</v>
      </c>
      <c r="I3971" s="126">
        <f>INDEX('TOL2008'!B:B,MATCH(A3971,'TOL2008'!A:A,0))</f>
        <v>16211</v>
      </c>
      <c r="J3971" s="133" t="str">
        <f>INDEX(Pääluokka!$H$2:$H$100,MATCH(VALUE(LEFT(Taulukko1[[#This Row],[TOL2008]],2)),Pääluokka!$G$2:$G$100,0))</f>
        <v>Teollisuus</v>
      </c>
      <c r="K3971" s="133" t="str">
        <f>INDEX(Pääluokka!$I$2:$I$100,MATCH(VALUE(LEFT(Taulukko1[[#This Row],[TOL2008]],2)),Pääluokka!$G$2:$G$100,0))</f>
        <v>Teollisuus (C-E)</v>
      </c>
      <c r="L3971" s="41">
        <f t="shared" ref="L3971:L4034" si="742">IFERROR(IF(AND(ISNUMBER(B3971),ISNUMBER(F3971),F3971&gt;B3971),F3971-B3971,"NA"),"NA")</f>
        <v>48</v>
      </c>
      <c r="M3971" s="43">
        <f t="shared" ref="M3971:M4034" si="743">IF(ISNUMBER(B3971),B3971,IF(ISNUMBER(F3971),F3971-$L$1,"NA"))</f>
        <v>42859</v>
      </c>
      <c r="N3971" s="43">
        <f t="shared" ref="N3971:N4034" si="744">IF(ISNUMBER(F3971),F3971,IF(ISNUMBER(B3971),B3971+$L$1,"NA"))</f>
        <v>42907</v>
      </c>
      <c r="O3971" s="43">
        <f t="shared" si="740"/>
        <v>42856</v>
      </c>
      <c r="P3971" s="43">
        <f t="shared" si="741"/>
        <v>42887</v>
      </c>
      <c r="Q3971" s="89">
        <f t="shared" si="739"/>
        <v>2017</v>
      </c>
      <c r="R3971" s="89">
        <f t="shared" si="739"/>
        <v>2017</v>
      </c>
      <c r="S3971" s="43" t="str">
        <f>YEAR(Taulukko1[[#This Row],[Alku KK]])&amp;"Q"&amp;ROUNDDOWN((MONTH(Taulukko1[[#This Row],[Alku KK]])-1)/3+1,0)</f>
        <v>2017Q2</v>
      </c>
      <c r="T3971" s="43" t="str">
        <f>YEAR(Taulukko1[[#This Row],[Loppu KK]])&amp;"Q"&amp;ROUNDDOWN((MONTH(Taulukko1[[#This Row],[Loppu KK]])-1)/3+1,0)</f>
        <v>2017Q2</v>
      </c>
      <c r="U3971" s="81">
        <f>IF(COUNT(Taulukko1[[#This Row],[Neuvottelujen alaiset ]])=1,Taulukko1[[#This Row],[Neuvottelujen alaiset ]],Taulukko1[[#This Row],[Vähennystarve]])</f>
        <v>40</v>
      </c>
      <c r="V3971" s="44">
        <f t="shared" si="736"/>
        <v>1</v>
      </c>
      <c r="W3971" s="44">
        <f t="shared" si="737"/>
        <v>0.65</v>
      </c>
      <c r="X3971" s="44">
        <f t="shared" si="738"/>
        <v>0.65</v>
      </c>
      <c r="Y3971" s="44" t="b">
        <f>AND(MONTH(Taulukko1[[#This Row],[Alku PVM]] )=6,DAY(Taulukko1[[#This Row],[Alku PVM]] )&gt;19)</f>
        <v>0</v>
      </c>
      <c r="Z3971" s="44" t="b">
        <f>AND(MONTH(Taulukko1[[#This Row],[Loppu PVM]] )=6,DAY(Taulukko1[[#This Row],[Loppu PVM]] )&gt;19)</f>
        <v>1</v>
      </c>
      <c r="AA3971" s="44" t="b">
        <f>OR(MONTH(Taulukko1[[#This Row],[Alku PVM]] )&lt;=5,AND(MONTH(Taulukko1[[#This Row],[Alku PVM]] )=6,DAY(Taulukko1[[#This Row],[Alku PVM]] )&lt;20))</f>
        <v>1</v>
      </c>
      <c r="AB3971" s="44" t="b">
        <f>OR(MONTH(Taulukko1[[#This Row],[Loppu PVM]])&lt;=5,AND(MONTH(Taulukko1[[#This Row],[Loppu PVM]] )=6,DAY(Taulukko1[[#This Row],[Loppu PVM]])&lt;20))</f>
        <v>0</v>
      </c>
      <c r="AC3971" s="44" t="b">
        <f>OR(MONTH(Taulukko1[[#This Row],[Alku PVM]] )&lt;=3,AND(MONTH(Taulukko1[[#This Row],[Alku PVM]] )=3))</f>
        <v>0</v>
      </c>
      <c r="AD3971" s="44" t="b">
        <f>OR(MONTH(Taulukko1[[#This Row],[Loppu PVM]] )&lt;=3,AND(MONTH(Taulukko1[[#This Row],[Loppu PVM]] )=3))</f>
        <v>0</v>
      </c>
      <c r="AE3971" s="44" t="b">
        <f>OR(MONTH(Taulukko1[[#This Row],[Alku PVM]] )&lt;=9,AND(MONTH(Taulukko1[[#This Row],[Alku PVM]] )=9))</f>
        <v>1</v>
      </c>
      <c r="AF3971" s="44" t="b">
        <f>OR(MONTH(Taulukko1[[#This Row],[Loppu PVM]])&lt;=9,AND(MONTH(Taulukko1[[#This Row],[Loppu PVM]] )=9))</f>
        <v>1</v>
      </c>
      <c r="AG3971" s="44" t="b">
        <f>OR(MONTH(Taulukko1[[#This Row],[Alku PVM]] )&lt;=6,AND(MONTH(Taulukko1[[#This Row],[Alku PVM]] )=6))</f>
        <v>1</v>
      </c>
      <c r="AH3971" s="44" t="b">
        <f>OR(MONTH(Taulukko1[[#This Row],[Loppu PVM]])&lt;=6,AND(MONTH(Taulukko1[[#This Row],[Loppu PVM]] )=6))</f>
        <v>1</v>
      </c>
    </row>
    <row r="3972" spans="1:34">
      <c r="A3972" s="25" t="s">
        <v>982</v>
      </c>
      <c r="B3972" s="26">
        <v>42859</v>
      </c>
      <c r="C3972" s="25" t="s">
        <v>5654</v>
      </c>
      <c r="D3972" s="35"/>
      <c r="E3972" s="27">
        <v>200</v>
      </c>
      <c r="F3972" s="26">
        <v>42895</v>
      </c>
      <c r="G3972" s="33">
        <v>170</v>
      </c>
      <c r="H3972" s="27">
        <v>200</v>
      </c>
      <c r="I3972" s="126">
        <f>INDEX('TOL2008'!B:B,MATCH(A3972,'TOL2008'!A:A,0))</f>
        <v>26300</v>
      </c>
      <c r="J3972" s="133" t="str">
        <f>INDEX(Pääluokka!$H$2:$H$100,MATCH(VALUE(LEFT(Taulukko1[[#This Row],[TOL2008]],2)),Pääluokka!$G$2:$G$100,0))</f>
        <v>Teollisuus</v>
      </c>
      <c r="K3972" s="133" t="str">
        <f>INDEX(Pääluokka!$I$2:$I$100,MATCH(VALUE(LEFT(Taulukko1[[#This Row],[TOL2008]],2)),Pääluokka!$G$2:$G$100,0))</f>
        <v>Teollisuus (C-E)</v>
      </c>
      <c r="L3972" s="41">
        <f t="shared" si="742"/>
        <v>36</v>
      </c>
      <c r="M3972" s="43">
        <f t="shared" si="743"/>
        <v>42859</v>
      </c>
      <c r="N3972" s="43">
        <f t="shared" si="744"/>
        <v>42895</v>
      </c>
      <c r="O3972" s="43">
        <f t="shared" si="740"/>
        <v>42856</v>
      </c>
      <c r="P3972" s="43">
        <f t="shared" si="741"/>
        <v>42887</v>
      </c>
      <c r="Q3972" s="89">
        <f t="shared" si="739"/>
        <v>2017</v>
      </c>
      <c r="R3972" s="89">
        <f t="shared" si="739"/>
        <v>2017</v>
      </c>
      <c r="S3972" s="43" t="str">
        <f>YEAR(Taulukko1[[#This Row],[Alku KK]])&amp;"Q"&amp;ROUNDDOWN((MONTH(Taulukko1[[#This Row],[Alku KK]])-1)/3+1,0)</f>
        <v>2017Q2</v>
      </c>
      <c r="T3972" s="43" t="str">
        <f>YEAR(Taulukko1[[#This Row],[Loppu KK]])&amp;"Q"&amp;ROUNDDOWN((MONTH(Taulukko1[[#This Row],[Loppu KK]])-1)/3+1,0)</f>
        <v>2017Q2</v>
      </c>
      <c r="U3972" s="81">
        <f>IF(COUNT(Taulukko1[[#This Row],[Neuvottelujen alaiset ]])=1,Taulukko1[[#This Row],[Neuvottelujen alaiset ]],Taulukko1[[#This Row],[Vähennystarve]])</f>
        <v>200</v>
      </c>
      <c r="V3972" s="44">
        <f t="shared" si="736"/>
        <v>1</v>
      </c>
      <c r="W3972" s="44">
        <f t="shared" si="737"/>
        <v>0.85</v>
      </c>
      <c r="X3972" s="44">
        <f t="shared" si="738"/>
        <v>0.85</v>
      </c>
      <c r="Y3972" s="44" t="b">
        <f>AND(MONTH(Taulukko1[[#This Row],[Alku PVM]] )=6,DAY(Taulukko1[[#This Row],[Alku PVM]] )&gt;19)</f>
        <v>0</v>
      </c>
      <c r="Z3972" s="44" t="b">
        <f>AND(MONTH(Taulukko1[[#This Row],[Loppu PVM]] )=6,DAY(Taulukko1[[#This Row],[Loppu PVM]] )&gt;19)</f>
        <v>0</v>
      </c>
      <c r="AA3972" s="44" t="b">
        <f>OR(MONTH(Taulukko1[[#This Row],[Alku PVM]] )&lt;=5,AND(MONTH(Taulukko1[[#This Row],[Alku PVM]] )=6,DAY(Taulukko1[[#This Row],[Alku PVM]] )&lt;20))</f>
        <v>1</v>
      </c>
      <c r="AB3972" s="44" t="b">
        <f>OR(MONTH(Taulukko1[[#This Row],[Loppu PVM]])&lt;=5,AND(MONTH(Taulukko1[[#This Row],[Loppu PVM]] )=6,DAY(Taulukko1[[#This Row],[Loppu PVM]])&lt;20))</f>
        <v>1</v>
      </c>
      <c r="AC3972" s="44" t="b">
        <f>OR(MONTH(Taulukko1[[#This Row],[Alku PVM]] )&lt;=3,AND(MONTH(Taulukko1[[#This Row],[Alku PVM]] )=3))</f>
        <v>0</v>
      </c>
      <c r="AD3972" s="44" t="b">
        <f>OR(MONTH(Taulukko1[[#This Row],[Loppu PVM]] )&lt;=3,AND(MONTH(Taulukko1[[#This Row],[Loppu PVM]] )=3))</f>
        <v>0</v>
      </c>
      <c r="AE3972" s="44" t="b">
        <f>OR(MONTH(Taulukko1[[#This Row],[Alku PVM]] )&lt;=9,AND(MONTH(Taulukko1[[#This Row],[Alku PVM]] )=9))</f>
        <v>1</v>
      </c>
      <c r="AF3972" s="44" t="b">
        <f>OR(MONTH(Taulukko1[[#This Row],[Loppu PVM]])&lt;=9,AND(MONTH(Taulukko1[[#This Row],[Loppu PVM]] )=9))</f>
        <v>1</v>
      </c>
      <c r="AG3972" s="44" t="b">
        <f>OR(MONTH(Taulukko1[[#This Row],[Alku PVM]] )&lt;=6,AND(MONTH(Taulukko1[[#This Row],[Alku PVM]] )=6))</f>
        <v>1</v>
      </c>
      <c r="AH3972" s="44" t="b">
        <f>OR(MONTH(Taulukko1[[#This Row],[Loppu PVM]])&lt;=6,AND(MONTH(Taulukko1[[#This Row],[Loppu PVM]] )=6))</f>
        <v>1</v>
      </c>
    </row>
    <row r="3973" spans="1:34">
      <c r="A3973" s="25" t="s">
        <v>686</v>
      </c>
      <c r="B3973" s="26">
        <v>42859</v>
      </c>
      <c r="C3973" s="25" t="s">
        <v>5655</v>
      </c>
      <c r="D3973" s="35">
        <v>275</v>
      </c>
      <c r="E3973" s="27">
        <v>25</v>
      </c>
      <c r="F3973" s="26"/>
      <c r="G3973" s="33"/>
      <c r="H3973" s="27">
        <v>275</v>
      </c>
      <c r="I3973" s="126">
        <f>INDEX('TOL2008'!B:B,MATCH(A3973,'TOL2008'!A:A,0))</f>
        <v>27110</v>
      </c>
      <c r="J3973" s="133" t="str">
        <f>INDEX(Pääluokka!$H$2:$H$100,MATCH(VALUE(LEFT(Taulukko1[[#This Row],[TOL2008]],2)),Pääluokka!$G$2:$G$100,0))</f>
        <v>Teollisuus</v>
      </c>
      <c r="K3973" s="133" t="str">
        <f>INDEX(Pääluokka!$I$2:$I$100,MATCH(VALUE(LEFT(Taulukko1[[#This Row],[TOL2008]],2)),Pääluokka!$G$2:$G$100,0))</f>
        <v>Teollisuus (C-E)</v>
      </c>
      <c r="L3973" s="41" t="str">
        <f t="shared" si="742"/>
        <v>NA</v>
      </c>
      <c r="M3973" s="43">
        <f t="shared" si="743"/>
        <v>42859</v>
      </c>
      <c r="N3973" s="43">
        <f t="shared" si="744"/>
        <v>42910</v>
      </c>
      <c r="O3973" s="43">
        <f t="shared" si="740"/>
        <v>42856</v>
      </c>
      <c r="P3973" s="43">
        <f t="shared" si="741"/>
        <v>42887</v>
      </c>
      <c r="Q3973" s="89">
        <f t="shared" si="739"/>
        <v>2017</v>
      </c>
      <c r="R3973" s="89">
        <f t="shared" si="739"/>
        <v>2017</v>
      </c>
      <c r="S3973" s="43" t="str">
        <f>YEAR(Taulukko1[[#This Row],[Alku KK]])&amp;"Q"&amp;ROUNDDOWN((MONTH(Taulukko1[[#This Row],[Alku KK]])-1)/3+1,0)</f>
        <v>2017Q2</v>
      </c>
      <c r="T3973" s="43" t="str">
        <f>YEAR(Taulukko1[[#This Row],[Loppu KK]])&amp;"Q"&amp;ROUNDDOWN((MONTH(Taulukko1[[#This Row],[Loppu KK]])-1)/3+1,0)</f>
        <v>2017Q2</v>
      </c>
      <c r="U3973" s="81">
        <f>IF(COUNT(Taulukko1[[#This Row],[Neuvottelujen alaiset ]])=1,Taulukko1[[#This Row],[Neuvottelujen alaiset ]],Taulukko1[[#This Row],[Vähennystarve]])</f>
        <v>275</v>
      </c>
      <c r="V3973" s="44">
        <f t="shared" si="736"/>
        <v>9.0909090909090912E-2</v>
      </c>
      <c r="W3973" s="44" t="str">
        <f t="shared" si="737"/>
        <v>NA</v>
      </c>
      <c r="X3973" s="44" t="str">
        <f t="shared" si="738"/>
        <v>NA</v>
      </c>
      <c r="Y3973" s="44" t="b">
        <f>AND(MONTH(Taulukko1[[#This Row],[Alku PVM]] )=6,DAY(Taulukko1[[#This Row],[Alku PVM]] )&gt;19)</f>
        <v>0</v>
      </c>
      <c r="Z3973" s="44" t="b">
        <f>AND(MONTH(Taulukko1[[#This Row],[Loppu PVM]] )=6,DAY(Taulukko1[[#This Row],[Loppu PVM]] )&gt;19)</f>
        <v>1</v>
      </c>
      <c r="AA3973" s="44" t="b">
        <f>OR(MONTH(Taulukko1[[#This Row],[Alku PVM]] )&lt;=5,AND(MONTH(Taulukko1[[#This Row],[Alku PVM]] )=6,DAY(Taulukko1[[#This Row],[Alku PVM]] )&lt;20))</f>
        <v>1</v>
      </c>
      <c r="AB3973" s="44" t="b">
        <f>OR(MONTH(Taulukko1[[#This Row],[Loppu PVM]])&lt;=5,AND(MONTH(Taulukko1[[#This Row],[Loppu PVM]] )=6,DAY(Taulukko1[[#This Row],[Loppu PVM]])&lt;20))</f>
        <v>0</v>
      </c>
      <c r="AC3973" s="44" t="b">
        <f>OR(MONTH(Taulukko1[[#This Row],[Alku PVM]] )&lt;=3,AND(MONTH(Taulukko1[[#This Row],[Alku PVM]] )=3))</f>
        <v>0</v>
      </c>
      <c r="AD3973" s="44" t="b">
        <f>OR(MONTH(Taulukko1[[#This Row],[Loppu PVM]] )&lt;=3,AND(MONTH(Taulukko1[[#This Row],[Loppu PVM]] )=3))</f>
        <v>0</v>
      </c>
      <c r="AE3973" s="44" t="b">
        <f>OR(MONTH(Taulukko1[[#This Row],[Alku PVM]] )&lt;=9,AND(MONTH(Taulukko1[[#This Row],[Alku PVM]] )=9))</f>
        <v>1</v>
      </c>
      <c r="AF3973" s="44" t="b">
        <f>OR(MONTH(Taulukko1[[#This Row],[Loppu PVM]])&lt;=9,AND(MONTH(Taulukko1[[#This Row],[Loppu PVM]] )=9))</f>
        <v>1</v>
      </c>
      <c r="AG3973" s="44" t="b">
        <f>OR(MONTH(Taulukko1[[#This Row],[Alku PVM]] )&lt;=6,AND(MONTH(Taulukko1[[#This Row],[Alku PVM]] )=6))</f>
        <v>1</v>
      </c>
      <c r="AH3973" s="44" t="b">
        <f>OR(MONTH(Taulukko1[[#This Row],[Loppu PVM]])&lt;=6,AND(MONTH(Taulukko1[[#This Row],[Loppu PVM]] )=6))</f>
        <v>1</v>
      </c>
    </row>
    <row r="3974" spans="1:34">
      <c r="A3974" s="25" t="s">
        <v>1315</v>
      </c>
      <c r="B3974" s="26">
        <v>42860</v>
      </c>
      <c r="C3974" s="25" t="s">
        <v>5656</v>
      </c>
      <c r="D3974" s="35"/>
      <c r="E3974" s="27">
        <v>31</v>
      </c>
      <c r="F3974" s="26">
        <v>42912</v>
      </c>
      <c r="G3974" s="33">
        <v>3</v>
      </c>
      <c r="H3974" s="27">
        <v>31</v>
      </c>
      <c r="I3974" s="126">
        <f>INDEX('TOL2008'!B:B,MATCH(A3974,'TOL2008'!A:A,0))</f>
        <v>87301</v>
      </c>
      <c r="J3974" s="133" t="str">
        <f>INDEX(Pääluokka!$H$2:$H$100,MATCH(VALUE(LEFT(Taulukko1[[#This Row],[TOL2008]],2)),Pääluokka!$G$2:$G$100,0))</f>
        <v>Terveys- ja sosiaalipalvelut</v>
      </c>
      <c r="K3974" s="133" t="str">
        <f>INDEX(Pääluokka!$I$2:$I$100,MATCH(VALUE(LEFT(Taulukko1[[#This Row],[TOL2008]],2)),Pääluokka!$G$2:$G$100,0))</f>
        <v>Muut toimialat (O-Q, T-X)</v>
      </c>
      <c r="L3974" s="41">
        <f t="shared" si="742"/>
        <v>52</v>
      </c>
      <c r="M3974" s="43">
        <f t="shared" si="743"/>
        <v>42860</v>
      </c>
      <c r="N3974" s="43">
        <f t="shared" si="744"/>
        <v>42912</v>
      </c>
      <c r="O3974" s="43">
        <f t="shared" si="740"/>
        <v>42856</v>
      </c>
      <c r="P3974" s="43">
        <f t="shared" si="741"/>
        <v>42887</v>
      </c>
      <c r="Q3974" s="89">
        <f t="shared" si="739"/>
        <v>2017</v>
      </c>
      <c r="R3974" s="89">
        <f t="shared" si="739"/>
        <v>2017</v>
      </c>
      <c r="S3974" s="43" t="str">
        <f>YEAR(Taulukko1[[#This Row],[Alku KK]])&amp;"Q"&amp;ROUNDDOWN((MONTH(Taulukko1[[#This Row],[Alku KK]])-1)/3+1,0)</f>
        <v>2017Q2</v>
      </c>
      <c r="T3974" s="43" t="str">
        <f>YEAR(Taulukko1[[#This Row],[Loppu KK]])&amp;"Q"&amp;ROUNDDOWN((MONTH(Taulukko1[[#This Row],[Loppu KK]])-1)/3+1,0)</f>
        <v>2017Q2</v>
      </c>
      <c r="U3974" s="81">
        <f>IF(COUNT(Taulukko1[[#This Row],[Neuvottelujen alaiset ]])=1,Taulukko1[[#This Row],[Neuvottelujen alaiset ]],Taulukko1[[#This Row],[Vähennystarve]])</f>
        <v>31</v>
      </c>
      <c r="V3974" s="44">
        <f t="shared" si="736"/>
        <v>1</v>
      </c>
      <c r="W3974" s="44">
        <f t="shared" si="737"/>
        <v>9.6774193548387094E-2</v>
      </c>
      <c r="X3974" s="44">
        <f t="shared" si="738"/>
        <v>9.6774193548387094E-2</v>
      </c>
      <c r="Y3974" s="44" t="b">
        <f>AND(MONTH(Taulukko1[[#This Row],[Alku PVM]] )=6,DAY(Taulukko1[[#This Row],[Alku PVM]] )&gt;19)</f>
        <v>0</v>
      </c>
      <c r="Z3974" s="44" t="b">
        <f>AND(MONTH(Taulukko1[[#This Row],[Loppu PVM]] )=6,DAY(Taulukko1[[#This Row],[Loppu PVM]] )&gt;19)</f>
        <v>1</v>
      </c>
      <c r="AA3974" s="44" t="b">
        <f>OR(MONTH(Taulukko1[[#This Row],[Alku PVM]] )&lt;=5,AND(MONTH(Taulukko1[[#This Row],[Alku PVM]] )=6,DAY(Taulukko1[[#This Row],[Alku PVM]] )&lt;20))</f>
        <v>1</v>
      </c>
      <c r="AB3974" s="44" t="b">
        <f>OR(MONTH(Taulukko1[[#This Row],[Loppu PVM]])&lt;=5,AND(MONTH(Taulukko1[[#This Row],[Loppu PVM]] )=6,DAY(Taulukko1[[#This Row],[Loppu PVM]])&lt;20))</f>
        <v>0</v>
      </c>
      <c r="AC3974" s="44" t="b">
        <f>OR(MONTH(Taulukko1[[#This Row],[Alku PVM]] )&lt;=3,AND(MONTH(Taulukko1[[#This Row],[Alku PVM]] )=3))</f>
        <v>0</v>
      </c>
      <c r="AD3974" s="44" t="b">
        <f>OR(MONTH(Taulukko1[[#This Row],[Loppu PVM]] )&lt;=3,AND(MONTH(Taulukko1[[#This Row],[Loppu PVM]] )=3))</f>
        <v>0</v>
      </c>
      <c r="AE3974" s="44" t="b">
        <f>OR(MONTH(Taulukko1[[#This Row],[Alku PVM]] )&lt;=9,AND(MONTH(Taulukko1[[#This Row],[Alku PVM]] )=9))</f>
        <v>1</v>
      </c>
      <c r="AF3974" s="44" t="b">
        <f>OR(MONTH(Taulukko1[[#This Row],[Loppu PVM]])&lt;=9,AND(MONTH(Taulukko1[[#This Row],[Loppu PVM]] )=9))</f>
        <v>1</v>
      </c>
      <c r="AG3974" s="44" t="b">
        <f>OR(MONTH(Taulukko1[[#This Row],[Alku PVM]] )&lt;=6,AND(MONTH(Taulukko1[[#This Row],[Alku PVM]] )=6))</f>
        <v>1</v>
      </c>
      <c r="AH3974" s="44" t="b">
        <f>OR(MONTH(Taulukko1[[#This Row],[Loppu PVM]])&lt;=6,AND(MONTH(Taulukko1[[#This Row],[Loppu PVM]] )=6))</f>
        <v>1</v>
      </c>
    </row>
    <row r="3975" spans="1:34">
      <c r="A3975" s="25" t="s">
        <v>5657</v>
      </c>
      <c r="B3975" s="26">
        <v>42860</v>
      </c>
      <c r="C3975" s="25" t="s">
        <v>572</v>
      </c>
      <c r="D3975" s="35"/>
      <c r="E3975" s="27">
        <v>60</v>
      </c>
      <c r="F3975" s="26"/>
      <c r="G3975" s="33"/>
      <c r="H3975" s="27">
        <v>60</v>
      </c>
      <c r="I3975" s="126">
        <f>INDEX('TOL2008'!B:B,MATCH(A3975,'TOL2008'!A:A,0))</f>
        <v>62020</v>
      </c>
      <c r="J3975" s="133" t="str">
        <f>INDEX(Pääluokka!$H$2:$H$100,MATCH(VALUE(LEFT(Taulukko1[[#This Row],[TOL2008]],2)),Pääluokka!$G$2:$G$100,0))</f>
        <v>Informaatio ja viestintä</v>
      </c>
      <c r="K3975" s="133" t="str">
        <f>INDEX(Pääluokka!$I$2:$I$100,MATCH(VALUE(LEFT(Taulukko1[[#This Row],[TOL2008]],2)),Pääluokka!$G$2:$G$100,0))</f>
        <v>Palvelualat (G-N, R, S)</v>
      </c>
      <c r="L3975" s="41" t="str">
        <f t="shared" si="742"/>
        <v>NA</v>
      </c>
      <c r="M3975" s="43">
        <f t="shared" si="743"/>
        <v>42860</v>
      </c>
      <c r="N3975" s="43">
        <f t="shared" si="744"/>
        <v>42911</v>
      </c>
      <c r="O3975" s="43">
        <f t="shared" si="740"/>
        <v>42856</v>
      </c>
      <c r="P3975" s="43">
        <f t="shared" si="741"/>
        <v>42887</v>
      </c>
      <c r="Q3975" s="89">
        <f t="shared" si="739"/>
        <v>2017</v>
      </c>
      <c r="R3975" s="89">
        <f t="shared" si="739"/>
        <v>2017</v>
      </c>
      <c r="S3975" s="43" t="str">
        <f>YEAR(Taulukko1[[#This Row],[Alku KK]])&amp;"Q"&amp;ROUNDDOWN((MONTH(Taulukko1[[#This Row],[Alku KK]])-1)/3+1,0)</f>
        <v>2017Q2</v>
      </c>
      <c r="T3975" s="43" t="str">
        <f>YEAR(Taulukko1[[#This Row],[Loppu KK]])&amp;"Q"&amp;ROUNDDOWN((MONTH(Taulukko1[[#This Row],[Loppu KK]])-1)/3+1,0)</f>
        <v>2017Q2</v>
      </c>
      <c r="U3975" s="81">
        <f>IF(COUNT(Taulukko1[[#This Row],[Neuvottelujen alaiset ]])=1,Taulukko1[[#This Row],[Neuvottelujen alaiset ]],Taulukko1[[#This Row],[Vähennystarve]])</f>
        <v>60</v>
      </c>
      <c r="V3975" s="44">
        <f t="shared" si="736"/>
        <v>1</v>
      </c>
      <c r="W3975" s="44" t="str">
        <f t="shared" si="737"/>
        <v>NA</v>
      </c>
      <c r="X3975" s="44" t="str">
        <f t="shared" si="738"/>
        <v>NA</v>
      </c>
      <c r="Y3975" s="44" t="b">
        <f>AND(MONTH(Taulukko1[[#This Row],[Alku PVM]] )=6,DAY(Taulukko1[[#This Row],[Alku PVM]] )&gt;19)</f>
        <v>0</v>
      </c>
      <c r="Z3975" s="44" t="b">
        <f>AND(MONTH(Taulukko1[[#This Row],[Loppu PVM]] )=6,DAY(Taulukko1[[#This Row],[Loppu PVM]] )&gt;19)</f>
        <v>1</v>
      </c>
      <c r="AA3975" s="44" t="b">
        <f>OR(MONTH(Taulukko1[[#This Row],[Alku PVM]] )&lt;=5,AND(MONTH(Taulukko1[[#This Row],[Alku PVM]] )=6,DAY(Taulukko1[[#This Row],[Alku PVM]] )&lt;20))</f>
        <v>1</v>
      </c>
      <c r="AB3975" s="44" t="b">
        <f>OR(MONTH(Taulukko1[[#This Row],[Loppu PVM]])&lt;=5,AND(MONTH(Taulukko1[[#This Row],[Loppu PVM]] )=6,DAY(Taulukko1[[#This Row],[Loppu PVM]])&lt;20))</f>
        <v>0</v>
      </c>
      <c r="AC3975" s="44" t="b">
        <f>OR(MONTH(Taulukko1[[#This Row],[Alku PVM]] )&lt;=3,AND(MONTH(Taulukko1[[#This Row],[Alku PVM]] )=3))</f>
        <v>0</v>
      </c>
      <c r="AD3975" s="44" t="b">
        <f>OR(MONTH(Taulukko1[[#This Row],[Loppu PVM]] )&lt;=3,AND(MONTH(Taulukko1[[#This Row],[Loppu PVM]] )=3))</f>
        <v>0</v>
      </c>
      <c r="AE3975" s="44" t="b">
        <f>OR(MONTH(Taulukko1[[#This Row],[Alku PVM]] )&lt;=9,AND(MONTH(Taulukko1[[#This Row],[Alku PVM]] )=9))</f>
        <v>1</v>
      </c>
      <c r="AF3975" s="44" t="b">
        <f>OR(MONTH(Taulukko1[[#This Row],[Loppu PVM]])&lt;=9,AND(MONTH(Taulukko1[[#This Row],[Loppu PVM]] )=9))</f>
        <v>1</v>
      </c>
      <c r="AG3975" s="44" t="b">
        <f>OR(MONTH(Taulukko1[[#This Row],[Alku PVM]] )&lt;=6,AND(MONTH(Taulukko1[[#This Row],[Alku PVM]] )=6))</f>
        <v>1</v>
      </c>
      <c r="AH3975" s="44" t="b">
        <f>OR(MONTH(Taulukko1[[#This Row],[Loppu PVM]])&lt;=6,AND(MONTH(Taulukko1[[#This Row],[Loppu PVM]] )=6))</f>
        <v>1</v>
      </c>
    </row>
    <row r="3976" spans="1:34">
      <c r="A3976" s="25" t="s">
        <v>5658</v>
      </c>
      <c r="B3976" s="26">
        <v>42795</v>
      </c>
      <c r="C3976" s="25" t="s">
        <v>4128</v>
      </c>
      <c r="D3976" s="35"/>
      <c r="E3976" s="27"/>
      <c r="F3976" s="26">
        <v>42860</v>
      </c>
      <c r="G3976" s="33">
        <v>100</v>
      </c>
      <c r="H3976" s="27">
        <v>100</v>
      </c>
      <c r="I3976" s="126">
        <f>INDEX('TOL2008'!B:B,MATCH(A3976,'TOL2008'!A:A,0))</f>
        <v>26110</v>
      </c>
      <c r="J3976" s="133" t="str">
        <f>INDEX(Pääluokka!$H$2:$H$100,MATCH(VALUE(LEFT(Taulukko1[[#This Row],[TOL2008]],2)),Pääluokka!$G$2:$G$100,0))</f>
        <v>Teollisuus</v>
      </c>
      <c r="K3976" s="133" t="str">
        <f>INDEX(Pääluokka!$I$2:$I$100,MATCH(VALUE(LEFT(Taulukko1[[#This Row],[TOL2008]],2)),Pääluokka!$G$2:$G$100,0))</f>
        <v>Teollisuus (C-E)</v>
      </c>
      <c r="L3976" s="41">
        <f t="shared" si="742"/>
        <v>65</v>
      </c>
      <c r="M3976" s="43">
        <f t="shared" si="743"/>
        <v>42795</v>
      </c>
      <c r="N3976" s="43">
        <f t="shared" si="744"/>
        <v>42860</v>
      </c>
      <c r="O3976" s="43">
        <f t="shared" si="740"/>
        <v>42795</v>
      </c>
      <c r="P3976" s="43">
        <f t="shared" si="741"/>
        <v>42856</v>
      </c>
      <c r="Q3976" s="89">
        <f t="shared" si="739"/>
        <v>2017</v>
      </c>
      <c r="R3976" s="89">
        <f t="shared" si="739"/>
        <v>2017</v>
      </c>
      <c r="S3976" s="43" t="str">
        <f>YEAR(Taulukko1[[#This Row],[Alku KK]])&amp;"Q"&amp;ROUNDDOWN((MONTH(Taulukko1[[#This Row],[Alku KK]])-1)/3+1,0)</f>
        <v>2017Q1</v>
      </c>
      <c r="T3976" s="43" t="str">
        <f>YEAR(Taulukko1[[#This Row],[Loppu KK]])&amp;"Q"&amp;ROUNDDOWN((MONTH(Taulukko1[[#This Row],[Loppu KK]])-1)/3+1,0)</f>
        <v>2017Q2</v>
      </c>
      <c r="U3976" s="81">
        <f>IF(COUNT(Taulukko1[[#This Row],[Neuvottelujen alaiset ]])=1,Taulukko1[[#This Row],[Neuvottelujen alaiset ]],Taulukko1[[#This Row],[Vähennystarve]])</f>
        <v>100</v>
      </c>
      <c r="V3976" s="44" t="str">
        <f t="shared" si="736"/>
        <v>NA</v>
      </c>
      <c r="W3976" s="44">
        <f t="shared" si="737"/>
        <v>1</v>
      </c>
      <c r="X3976" s="44" t="str">
        <f t="shared" si="738"/>
        <v>NA</v>
      </c>
      <c r="Y3976" s="44" t="b">
        <f>AND(MONTH(Taulukko1[[#This Row],[Alku PVM]] )=6,DAY(Taulukko1[[#This Row],[Alku PVM]] )&gt;19)</f>
        <v>0</v>
      </c>
      <c r="Z3976" s="44" t="b">
        <f>AND(MONTH(Taulukko1[[#This Row],[Loppu PVM]] )=6,DAY(Taulukko1[[#This Row],[Loppu PVM]] )&gt;19)</f>
        <v>0</v>
      </c>
      <c r="AA3976" s="44" t="b">
        <f>OR(MONTH(Taulukko1[[#This Row],[Alku PVM]] )&lt;=5,AND(MONTH(Taulukko1[[#This Row],[Alku PVM]] )=6,DAY(Taulukko1[[#This Row],[Alku PVM]] )&lt;20))</f>
        <v>1</v>
      </c>
      <c r="AB3976" s="44" t="b">
        <f>OR(MONTH(Taulukko1[[#This Row],[Loppu PVM]])&lt;=5,AND(MONTH(Taulukko1[[#This Row],[Loppu PVM]] )=6,DAY(Taulukko1[[#This Row],[Loppu PVM]])&lt;20))</f>
        <v>1</v>
      </c>
      <c r="AC3976" s="44" t="b">
        <f>OR(MONTH(Taulukko1[[#This Row],[Alku PVM]] )&lt;=3,AND(MONTH(Taulukko1[[#This Row],[Alku PVM]] )=3))</f>
        <v>1</v>
      </c>
      <c r="AD3976" s="44" t="b">
        <f>OR(MONTH(Taulukko1[[#This Row],[Loppu PVM]] )&lt;=3,AND(MONTH(Taulukko1[[#This Row],[Loppu PVM]] )=3))</f>
        <v>0</v>
      </c>
      <c r="AE3976" s="44" t="b">
        <f>OR(MONTH(Taulukko1[[#This Row],[Alku PVM]] )&lt;=9,AND(MONTH(Taulukko1[[#This Row],[Alku PVM]] )=9))</f>
        <v>1</v>
      </c>
      <c r="AF3976" s="44" t="b">
        <f>OR(MONTH(Taulukko1[[#This Row],[Loppu PVM]])&lt;=9,AND(MONTH(Taulukko1[[#This Row],[Loppu PVM]] )=9))</f>
        <v>1</v>
      </c>
      <c r="AG3976" s="44" t="b">
        <f>OR(MONTH(Taulukko1[[#This Row],[Alku PVM]] )&lt;=6,AND(MONTH(Taulukko1[[#This Row],[Alku PVM]] )=6))</f>
        <v>1</v>
      </c>
      <c r="AH3976" s="44" t="b">
        <f>OR(MONTH(Taulukko1[[#This Row],[Loppu PVM]])&lt;=6,AND(MONTH(Taulukko1[[#This Row],[Loppu PVM]] )=6))</f>
        <v>1</v>
      </c>
    </row>
    <row r="3977" spans="1:34">
      <c r="A3977" s="25" t="s">
        <v>5659</v>
      </c>
      <c r="B3977" s="26">
        <v>42863</v>
      </c>
      <c r="C3977" s="25" t="s">
        <v>1240</v>
      </c>
      <c r="D3977" s="35"/>
      <c r="E3977" s="27">
        <v>10</v>
      </c>
      <c r="F3977" s="26"/>
      <c r="G3977" s="33"/>
      <c r="H3977" s="27">
        <v>68</v>
      </c>
      <c r="I3977" s="126">
        <f>INDEX('TOL2008'!B:B,MATCH(A3977,'TOL2008'!A:A,0))</f>
        <v>47111</v>
      </c>
      <c r="J3977" s="133" t="str">
        <f>INDEX(Pääluokka!$H$2:$H$100,MATCH(VALUE(LEFT(Taulukko1[[#This Row],[TOL2008]],2)),Pääluokka!$G$2:$G$100,0))</f>
        <v>Tukku- ja vähittäiskauppa; moottoriajoneuvojen ja moottoripyörien korjaus</v>
      </c>
      <c r="K3977" s="133" t="str">
        <f>INDEX(Pääluokka!$I$2:$I$100,MATCH(VALUE(LEFT(Taulukko1[[#This Row],[TOL2008]],2)),Pääluokka!$G$2:$G$100,0))</f>
        <v>Palvelualat (G-N, R, S)</v>
      </c>
      <c r="L3977" s="41" t="str">
        <f t="shared" si="742"/>
        <v>NA</v>
      </c>
      <c r="M3977" s="43">
        <f t="shared" si="743"/>
        <v>42863</v>
      </c>
      <c r="N3977" s="43">
        <f t="shared" si="744"/>
        <v>42914</v>
      </c>
      <c r="O3977" s="43">
        <f t="shared" si="740"/>
        <v>42856</v>
      </c>
      <c r="P3977" s="43">
        <f t="shared" si="741"/>
        <v>42887</v>
      </c>
      <c r="Q3977" s="89">
        <f t="shared" si="739"/>
        <v>2017</v>
      </c>
      <c r="R3977" s="89">
        <f t="shared" si="739"/>
        <v>2017</v>
      </c>
      <c r="S3977" s="43" t="str">
        <f>YEAR(Taulukko1[[#This Row],[Alku KK]])&amp;"Q"&amp;ROUNDDOWN((MONTH(Taulukko1[[#This Row],[Alku KK]])-1)/3+1,0)</f>
        <v>2017Q2</v>
      </c>
      <c r="T3977" s="43" t="str">
        <f>YEAR(Taulukko1[[#This Row],[Loppu KK]])&amp;"Q"&amp;ROUNDDOWN((MONTH(Taulukko1[[#This Row],[Loppu KK]])-1)/3+1,0)</f>
        <v>2017Q2</v>
      </c>
      <c r="U3977" s="81">
        <f>IF(COUNT(Taulukko1[[#This Row],[Neuvottelujen alaiset ]])=1,Taulukko1[[#This Row],[Neuvottelujen alaiset ]],Taulukko1[[#This Row],[Vähennystarve]])</f>
        <v>68</v>
      </c>
      <c r="V3977" s="44">
        <f t="shared" si="736"/>
        <v>0.14705882352941177</v>
      </c>
      <c r="W3977" s="44" t="str">
        <f t="shared" si="737"/>
        <v>NA</v>
      </c>
      <c r="X3977" s="44" t="str">
        <f t="shared" si="738"/>
        <v>NA</v>
      </c>
      <c r="Y3977" s="44" t="b">
        <f>AND(MONTH(Taulukko1[[#This Row],[Alku PVM]] )=6,DAY(Taulukko1[[#This Row],[Alku PVM]] )&gt;19)</f>
        <v>0</v>
      </c>
      <c r="Z3977" s="44" t="b">
        <f>AND(MONTH(Taulukko1[[#This Row],[Loppu PVM]] )=6,DAY(Taulukko1[[#This Row],[Loppu PVM]] )&gt;19)</f>
        <v>1</v>
      </c>
      <c r="AA3977" s="44" t="b">
        <f>OR(MONTH(Taulukko1[[#This Row],[Alku PVM]] )&lt;=5,AND(MONTH(Taulukko1[[#This Row],[Alku PVM]] )=6,DAY(Taulukko1[[#This Row],[Alku PVM]] )&lt;20))</f>
        <v>1</v>
      </c>
      <c r="AB3977" s="44" t="b">
        <f>OR(MONTH(Taulukko1[[#This Row],[Loppu PVM]])&lt;=5,AND(MONTH(Taulukko1[[#This Row],[Loppu PVM]] )=6,DAY(Taulukko1[[#This Row],[Loppu PVM]])&lt;20))</f>
        <v>0</v>
      </c>
      <c r="AC3977" s="44" t="b">
        <f>OR(MONTH(Taulukko1[[#This Row],[Alku PVM]] )&lt;=3,AND(MONTH(Taulukko1[[#This Row],[Alku PVM]] )=3))</f>
        <v>0</v>
      </c>
      <c r="AD3977" s="44" t="b">
        <f>OR(MONTH(Taulukko1[[#This Row],[Loppu PVM]] )&lt;=3,AND(MONTH(Taulukko1[[#This Row],[Loppu PVM]] )=3))</f>
        <v>0</v>
      </c>
      <c r="AE3977" s="44" t="b">
        <f>OR(MONTH(Taulukko1[[#This Row],[Alku PVM]] )&lt;=9,AND(MONTH(Taulukko1[[#This Row],[Alku PVM]] )=9))</f>
        <v>1</v>
      </c>
      <c r="AF3977" s="44" t="b">
        <f>OR(MONTH(Taulukko1[[#This Row],[Loppu PVM]])&lt;=9,AND(MONTH(Taulukko1[[#This Row],[Loppu PVM]] )=9))</f>
        <v>1</v>
      </c>
      <c r="AG3977" s="44" t="b">
        <f>OR(MONTH(Taulukko1[[#This Row],[Alku PVM]] )&lt;=6,AND(MONTH(Taulukko1[[#This Row],[Alku PVM]] )=6))</f>
        <v>1</v>
      </c>
      <c r="AH3977" s="44" t="b">
        <f>OR(MONTH(Taulukko1[[#This Row],[Loppu PVM]])&lt;=6,AND(MONTH(Taulukko1[[#This Row],[Loppu PVM]] )=6))</f>
        <v>1</v>
      </c>
    </row>
    <row r="3978" spans="1:34">
      <c r="A3978" s="25" t="s">
        <v>5660</v>
      </c>
      <c r="B3978" s="26">
        <v>42795</v>
      </c>
      <c r="C3978" s="25" t="s">
        <v>1240</v>
      </c>
      <c r="D3978" s="35"/>
      <c r="E3978" s="27"/>
      <c r="F3978" s="26">
        <v>42864</v>
      </c>
      <c r="G3978" s="33">
        <v>7</v>
      </c>
      <c r="H3978" s="27">
        <v>32</v>
      </c>
      <c r="I3978" s="126">
        <f>INDEX('TOL2008'!B:B,MATCH(A3978,'TOL2008'!A:A,0))</f>
        <v>11060</v>
      </c>
      <c r="J3978" s="133" t="str">
        <f>INDEX(Pääluokka!$H$2:$H$100,MATCH(VALUE(LEFT(Taulukko1[[#This Row],[TOL2008]],2)),Pääluokka!$G$2:$G$100,0))</f>
        <v>Teollisuus</v>
      </c>
      <c r="K3978" s="133" t="str">
        <f>INDEX(Pääluokka!$I$2:$I$100,MATCH(VALUE(LEFT(Taulukko1[[#This Row],[TOL2008]],2)),Pääluokka!$G$2:$G$100,0))</f>
        <v>Teollisuus (C-E)</v>
      </c>
      <c r="L3978" s="41">
        <f t="shared" si="742"/>
        <v>69</v>
      </c>
      <c r="M3978" s="43">
        <f t="shared" si="743"/>
        <v>42795</v>
      </c>
      <c r="N3978" s="43">
        <f t="shared" si="744"/>
        <v>42864</v>
      </c>
      <c r="O3978" s="43">
        <f t="shared" si="740"/>
        <v>42795</v>
      </c>
      <c r="P3978" s="43">
        <f t="shared" si="741"/>
        <v>42856</v>
      </c>
      <c r="Q3978" s="89">
        <f t="shared" si="739"/>
        <v>2017</v>
      </c>
      <c r="R3978" s="89">
        <f t="shared" si="739"/>
        <v>2017</v>
      </c>
      <c r="S3978" s="43" t="str">
        <f>YEAR(Taulukko1[[#This Row],[Alku KK]])&amp;"Q"&amp;ROUNDDOWN((MONTH(Taulukko1[[#This Row],[Alku KK]])-1)/3+1,0)</f>
        <v>2017Q1</v>
      </c>
      <c r="T3978" s="43" t="str">
        <f>YEAR(Taulukko1[[#This Row],[Loppu KK]])&amp;"Q"&amp;ROUNDDOWN((MONTH(Taulukko1[[#This Row],[Loppu KK]])-1)/3+1,0)</f>
        <v>2017Q2</v>
      </c>
      <c r="U3978" s="81">
        <f>IF(COUNT(Taulukko1[[#This Row],[Neuvottelujen alaiset ]])=1,Taulukko1[[#This Row],[Neuvottelujen alaiset ]],Taulukko1[[#This Row],[Vähennystarve]])</f>
        <v>32</v>
      </c>
      <c r="V3978" s="44" t="str">
        <f t="shared" si="736"/>
        <v>NA</v>
      </c>
      <c r="W3978" s="44">
        <f t="shared" si="737"/>
        <v>0.21875</v>
      </c>
      <c r="X3978" s="44" t="str">
        <f t="shared" si="738"/>
        <v>NA</v>
      </c>
      <c r="Y3978" s="44" t="b">
        <f>AND(MONTH(Taulukko1[[#This Row],[Alku PVM]] )=6,DAY(Taulukko1[[#This Row],[Alku PVM]] )&gt;19)</f>
        <v>0</v>
      </c>
      <c r="Z3978" s="44" t="b">
        <f>AND(MONTH(Taulukko1[[#This Row],[Loppu PVM]] )=6,DAY(Taulukko1[[#This Row],[Loppu PVM]] )&gt;19)</f>
        <v>0</v>
      </c>
      <c r="AA3978" s="44" t="b">
        <f>OR(MONTH(Taulukko1[[#This Row],[Alku PVM]] )&lt;=5,AND(MONTH(Taulukko1[[#This Row],[Alku PVM]] )=6,DAY(Taulukko1[[#This Row],[Alku PVM]] )&lt;20))</f>
        <v>1</v>
      </c>
      <c r="AB3978" s="44" t="b">
        <f>OR(MONTH(Taulukko1[[#This Row],[Loppu PVM]])&lt;=5,AND(MONTH(Taulukko1[[#This Row],[Loppu PVM]] )=6,DAY(Taulukko1[[#This Row],[Loppu PVM]])&lt;20))</f>
        <v>1</v>
      </c>
      <c r="AC3978" s="44" t="b">
        <f>OR(MONTH(Taulukko1[[#This Row],[Alku PVM]] )&lt;=3,AND(MONTH(Taulukko1[[#This Row],[Alku PVM]] )=3))</f>
        <v>1</v>
      </c>
      <c r="AD3978" s="44" t="b">
        <f>OR(MONTH(Taulukko1[[#This Row],[Loppu PVM]] )&lt;=3,AND(MONTH(Taulukko1[[#This Row],[Loppu PVM]] )=3))</f>
        <v>0</v>
      </c>
      <c r="AE3978" s="44" t="b">
        <f>OR(MONTH(Taulukko1[[#This Row],[Alku PVM]] )&lt;=9,AND(MONTH(Taulukko1[[#This Row],[Alku PVM]] )=9))</f>
        <v>1</v>
      </c>
      <c r="AF3978" s="44" t="b">
        <f>OR(MONTH(Taulukko1[[#This Row],[Loppu PVM]])&lt;=9,AND(MONTH(Taulukko1[[#This Row],[Loppu PVM]] )=9))</f>
        <v>1</v>
      </c>
      <c r="AG3978" s="44" t="b">
        <f>OR(MONTH(Taulukko1[[#This Row],[Alku PVM]] )&lt;=6,AND(MONTH(Taulukko1[[#This Row],[Alku PVM]] )=6))</f>
        <v>1</v>
      </c>
      <c r="AH3978" s="44" t="b">
        <f>OR(MONTH(Taulukko1[[#This Row],[Loppu PVM]])&lt;=6,AND(MONTH(Taulukko1[[#This Row],[Loppu PVM]] )=6))</f>
        <v>1</v>
      </c>
    </row>
    <row r="3979" spans="1:34">
      <c r="A3979" s="25" t="s">
        <v>1315</v>
      </c>
      <c r="B3979" s="26">
        <v>42865</v>
      </c>
      <c r="C3979" s="25" t="s">
        <v>5661</v>
      </c>
      <c r="D3979" s="35"/>
      <c r="E3979" s="27">
        <v>85</v>
      </c>
      <c r="F3979" s="26">
        <v>42935</v>
      </c>
      <c r="G3979" s="33">
        <v>2</v>
      </c>
      <c r="H3979" s="27">
        <v>85</v>
      </c>
      <c r="I3979" s="126">
        <f>INDEX('TOL2008'!B:B,MATCH(A3979,'TOL2008'!A:A,0))</f>
        <v>87301</v>
      </c>
      <c r="J3979" s="133" t="str">
        <f>INDEX(Pääluokka!$H$2:$H$100,MATCH(VALUE(LEFT(Taulukko1[[#This Row],[TOL2008]],2)),Pääluokka!$G$2:$G$100,0))</f>
        <v>Terveys- ja sosiaalipalvelut</v>
      </c>
      <c r="K3979" s="133" t="str">
        <f>INDEX(Pääluokka!$I$2:$I$100,MATCH(VALUE(LEFT(Taulukko1[[#This Row],[TOL2008]],2)),Pääluokka!$G$2:$G$100,0))</f>
        <v>Muut toimialat (O-Q, T-X)</v>
      </c>
      <c r="L3979" s="41">
        <f t="shared" si="742"/>
        <v>70</v>
      </c>
      <c r="M3979" s="43">
        <f t="shared" si="743"/>
        <v>42865</v>
      </c>
      <c r="N3979" s="43">
        <f t="shared" si="744"/>
        <v>42935</v>
      </c>
      <c r="O3979" s="43">
        <f t="shared" si="740"/>
        <v>42856</v>
      </c>
      <c r="P3979" s="43">
        <f t="shared" si="741"/>
        <v>42917</v>
      </c>
      <c r="Q3979" s="89">
        <f t="shared" si="739"/>
        <v>2017</v>
      </c>
      <c r="R3979" s="89">
        <f t="shared" si="739"/>
        <v>2017</v>
      </c>
      <c r="S3979" s="43" t="str">
        <f>YEAR(Taulukko1[[#This Row],[Alku KK]])&amp;"Q"&amp;ROUNDDOWN((MONTH(Taulukko1[[#This Row],[Alku KK]])-1)/3+1,0)</f>
        <v>2017Q2</v>
      </c>
      <c r="T3979" s="43" t="str">
        <f>YEAR(Taulukko1[[#This Row],[Loppu KK]])&amp;"Q"&amp;ROUNDDOWN((MONTH(Taulukko1[[#This Row],[Loppu KK]])-1)/3+1,0)</f>
        <v>2017Q3</v>
      </c>
      <c r="U3979" s="81">
        <f>IF(COUNT(Taulukko1[[#This Row],[Neuvottelujen alaiset ]])=1,Taulukko1[[#This Row],[Neuvottelujen alaiset ]],Taulukko1[[#This Row],[Vähennystarve]])</f>
        <v>85</v>
      </c>
      <c r="V3979" s="44">
        <f t="shared" si="736"/>
        <v>1</v>
      </c>
      <c r="W3979" s="44">
        <f t="shared" si="737"/>
        <v>2.3529411764705882E-2</v>
      </c>
      <c r="X3979" s="44">
        <f t="shared" si="738"/>
        <v>2.3529411764705882E-2</v>
      </c>
      <c r="Y3979" s="44" t="b">
        <f>AND(MONTH(Taulukko1[[#This Row],[Alku PVM]] )=6,DAY(Taulukko1[[#This Row],[Alku PVM]] )&gt;19)</f>
        <v>0</v>
      </c>
      <c r="Z3979" s="44" t="b">
        <f>AND(MONTH(Taulukko1[[#This Row],[Loppu PVM]] )=6,DAY(Taulukko1[[#This Row],[Loppu PVM]] )&gt;19)</f>
        <v>0</v>
      </c>
      <c r="AA3979" s="44" t="b">
        <f>OR(MONTH(Taulukko1[[#This Row],[Alku PVM]] )&lt;=5,AND(MONTH(Taulukko1[[#This Row],[Alku PVM]] )=6,DAY(Taulukko1[[#This Row],[Alku PVM]] )&lt;20))</f>
        <v>1</v>
      </c>
      <c r="AB3979" s="44" t="b">
        <f>OR(MONTH(Taulukko1[[#This Row],[Loppu PVM]])&lt;=5,AND(MONTH(Taulukko1[[#This Row],[Loppu PVM]] )=6,DAY(Taulukko1[[#This Row],[Loppu PVM]])&lt;20))</f>
        <v>0</v>
      </c>
      <c r="AC3979" s="44" t="b">
        <f>OR(MONTH(Taulukko1[[#This Row],[Alku PVM]] )&lt;=3,AND(MONTH(Taulukko1[[#This Row],[Alku PVM]] )=3))</f>
        <v>0</v>
      </c>
      <c r="AD3979" s="44" t="b">
        <f>OR(MONTH(Taulukko1[[#This Row],[Loppu PVM]] )&lt;=3,AND(MONTH(Taulukko1[[#This Row],[Loppu PVM]] )=3))</f>
        <v>0</v>
      </c>
      <c r="AE3979" s="44" t="b">
        <f>OR(MONTH(Taulukko1[[#This Row],[Alku PVM]] )&lt;=9,AND(MONTH(Taulukko1[[#This Row],[Alku PVM]] )=9))</f>
        <v>1</v>
      </c>
      <c r="AF3979" s="44" t="b">
        <f>OR(MONTH(Taulukko1[[#This Row],[Loppu PVM]])&lt;=9,AND(MONTH(Taulukko1[[#This Row],[Loppu PVM]] )=9))</f>
        <v>1</v>
      </c>
      <c r="AG3979" s="44" t="b">
        <f>OR(MONTH(Taulukko1[[#This Row],[Alku PVM]] )&lt;=6,AND(MONTH(Taulukko1[[#This Row],[Alku PVM]] )=6))</f>
        <v>1</v>
      </c>
      <c r="AH3979" s="44" t="b">
        <f>OR(MONTH(Taulukko1[[#This Row],[Loppu PVM]])&lt;=6,AND(MONTH(Taulukko1[[#This Row],[Loppu PVM]] )=6))</f>
        <v>0</v>
      </c>
    </row>
    <row r="3980" spans="1:34">
      <c r="A3980" s="25" t="s">
        <v>570</v>
      </c>
      <c r="B3980" s="26">
        <v>42867</v>
      </c>
      <c r="C3980" s="25" t="s">
        <v>5682</v>
      </c>
      <c r="D3980" s="35"/>
      <c r="E3980" s="27"/>
      <c r="F3980" s="26">
        <v>42914</v>
      </c>
      <c r="G3980" s="33">
        <v>1</v>
      </c>
      <c r="H3980" s="27">
        <v>70</v>
      </c>
      <c r="I3980" s="126">
        <f>INDEX('TOL2008'!B:B,MATCH(A3980,'TOL2008'!A:A,0))</f>
        <v>33129</v>
      </c>
      <c r="J3980" s="133" t="str">
        <f>INDEX(Pääluokka!$H$2:$H$100,MATCH(VALUE(LEFT(Taulukko1[[#This Row],[TOL2008]],2)),Pääluokka!$G$2:$G$100,0))</f>
        <v>Teollisuus</v>
      </c>
      <c r="K3980" s="133" t="str">
        <f>INDEX(Pääluokka!$I$2:$I$100,MATCH(VALUE(LEFT(Taulukko1[[#This Row],[TOL2008]],2)),Pääluokka!$G$2:$G$100,0))</f>
        <v>Teollisuus (C-E)</v>
      </c>
      <c r="L3980" s="41">
        <f t="shared" si="742"/>
        <v>47</v>
      </c>
      <c r="M3980" s="43">
        <f t="shared" si="743"/>
        <v>42867</v>
      </c>
      <c r="N3980" s="43">
        <f t="shared" si="744"/>
        <v>42914</v>
      </c>
      <c r="O3980" s="43">
        <f t="shared" si="740"/>
        <v>42856</v>
      </c>
      <c r="P3980" s="43">
        <f t="shared" si="741"/>
        <v>42887</v>
      </c>
      <c r="Q3980" s="89">
        <f t="shared" si="739"/>
        <v>2017</v>
      </c>
      <c r="R3980" s="89">
        <f t="shared" si="739"/>
        <v>2017</v>
      </c>
      <c r="S3980" s="43" t="str">
        <f>YEAR(Taulukko1[[#This Row],[Alku KK]])&amp;"Q"&amp;ROUNDDOWN((MONTH(Taulukko1[[#This Row],[Alku KK]])-1)/3+1,0)</f>
        <v>2017Q2</v>
      </c>
      <c r="T3980" s="43" t="str">
        <f>YEAR(Taulukko1[[#This Row],[Loppu KK]])&amp;"Q"&amp;ROUNDDOWN((MONTH(Taulukko1[[#This Row],[Loppu KK]])-1)/3+1,0)</f>
        <v>2017Q2</v>
      </c>
      <c r="U3980" s="81">
        <f>IF(COUNT(Taulukko1[[#This Row],[Neuvottelujen alaiset ]])=1,Taulukko1[[#This Row],[Neuvottelujen alaiset ]],Taulukko1[[#This Row],[Vähennystarve]])</f>
        <v>70</v>
      </c>
      <c r="V3980" s="44" t="str">
        <f t="shared" si="736"/>
        <v>NA</v>
      </c>
      <c r="W3980" s="44">
        <f t="shared" si="737"/>
        <v>1.4285714285714285E-2</v>
      </c>
      <c r="X3980" s="44" t="str">
        <f t="shared" si="738"/>
        <v>NA</v>
      </c>
      <c r="Y3980" s="44" t="b">
        <f>AND(MONTH(Taulukko1[[#This Row],[Alku PVM]] )=6,DAY(Taulukko1[[#This Row],[Alku PVM]] )&gt;19)</f>
        <v>0</v>
      </c>
      <c r="Z3980" s="44" t="b">
        <f>AND(MONTH(Taulukko1[[#This Row],[Loppu PVM]] )=6,DAY(Taulukko1[[#This Row],[Loppu PVM]] )&gt;19)</f>
        <v>1</v>
      </c>
      <c r="AA3980" s="44" t="b">
        <f>OR(MONTH(Taulukko1[[#This Row],[Alku PVM]] )&lt;=5,AND(MONTH(Taulukko1[[#This Row],[Alku PVM]] )=6,DAY(Taulukko1[[#This Row],[Alku PVM]] )&lt;20))</f>
        <v>1</v>
      </c>
      <c r="AB3980" s="44" t="b">
        <f>OR(MONTH(Taulukko1[[#This Row],[Loppu PVM]])&lt;=5,AND(MONTH(Taulukko1[[#This Row],[Loppu PVM]] )=6,DAY(Taulukko1[[#This Row],[Loppu PVM]])&lt;20))</f>
        <v>0</v>
      </c>
      <c r="AC3980" s="44" t="b">
        <f>OR(MONTH(Taulukko1[[#This Row],[Alku PVM]] )&lt;=3,AND(MONTH(Taulukko1[[#This Row],[Alku PVM]] )=3))</f>
        <v>0</v>
      </c>
      <c r="AD3980" s="44" t="b">
        <f>OR(MONTH(Taulukko1[[#This Row],[Loppu PVM]] )&lt;=3,AND(MONTH(Taulukko1[[#This Row],[Loppu PVM]] )=3))</f>
        <v>0</v>
      </c>
      <c r="AE3980" s="44" t="b">
        <f>OR(MONTH(Taulukko1[[#This Row],[Alku PVM]] )&lt;=9,AND(MONTH(Taulukko1[[#This Row],[Alku PVM]] )=9))</f>
        <v>1</v>
      </c>
      <c r="AF3980" s="44" t="b">
        <f>OR(MONTH(Taulukko1[[#This Row],[Loppu PVM]])&lt;=9,AND(MONTH(Taulukko1[[#This Row],[Loppu PVM]] )=9))</f>
        <v>1</v>
      </c>
      <c r="AG3980" s="44" t="b">
        <f>OR(MONTH(Taulukko1[[#This Row],[Alku PVM]] )&lt;=6,AND(MONTH(Taulukko1[[#This Row],[Alku PVM]] )=6))</f>
        <v>1</v>
      </c>
      <c r="AH3980" s="44" t="b">
        <f>OR(MONTH(Taulukko1[[#This Row],[Loppu PVM]])&lt;=6,AND(MONTH(Taulukko1[[#This Row],[Loppu PVM]] )=6))</f>
        <v>1</v>
      </c>
    </row>
    <row r="3981" spans="1:34">
      <c r="A3981" s="25" t="s">
        <v>820</v>
      </c>
      <c r="B3981" s="26">
        <v>42871</v>
      </c>
      <c r="C3981" s="25" t="s">
        <v>5662</v>
      </c>
      <c r="D3981" s="35"/>
      <c r="E3981" s="27"/>
      <c r="F3981" s="26">
        <v>42913</v>
      </c>
      <c r="G3981" s="33">
        <v>11</v>
      </c>
      <c r="H3981" s="27">
        <v>30</v>
      </c>
      <c r="I3981" s="126">
        <f>INDEX('TOL2008'!B:B,MATCH(A3981,'TOL2008'!A:A,0))</f>
        <v>17220</v>
      </c>
      <c r="J3981" s="133" t="str">
        <f>INDEX(Pääluokka!$H$2:$H$100,MATCH(VALUE(LEFT(Taulukko1[[#This Row],[TOL2008]],2)),Pääluokka!$G$2:$G$100,0))</f>
        <v>Teollisuus</v>
      </c>
      <c r="K3981" s="133" t="str">
        <f>INDEX(Pääluokka!$I$2:$I$100,MATCH(VALUE(LEFT(Taulukko1[[#This Row],[TOL2008]],2)),Pääluokka!$G$2:$G$100,0))</f>
        <v>Teollisuus (C-E)</v>
      </c>
      <c r="L3981" s="41">
        <f t="shared" si="742"/>
        <v>42</v>
      </c>
      <c r="M3981" s="43">
        <f t="shared" si="743"/>
        <v>42871</v>
      </c>
      <c r="N3981" s="43">
        <f t="shared" si="744"/>
        <v>42913</v>
      </c>
      <c r="O3981" s="43">
        <f t="shared" si="740"/>
        <v>42856</v>
      </c>
      <c r="P3981" s="43">
        <f t="shared" si="741"/>
        <v>42887</v>
      </c>
      <c r="Q3981" s="89">
        <f t="shared" si="739"/>
        <v>2017</v>
      </c>
      <c r="R3981" s="89">
        <f t="shared" si="739"/>
        <v>2017</v>
      </c>
      <c r="S3981" s="43" t="str">
        <f>YEAR(Taulukko1[[#This Row],[Alku KK]])&amp;"Q"&amp;ROUNDDOWN((MONTH(Taulukko1[[#This Row],[Alku KK]])-1)/3+1,0)</f>
        <v>2017Q2</v>
      </c>
      <c r="T3981" s="43" t="str">
        <f>YEAR(Taulukko1[[#This Row],[Loppu KK]])&amp;"Q"&amp;ROUNDDOWN((MONTH(Taulukko1[[#This Row],[Loppu KK]])-1)/3+1,0)</f>
        <v>2017Q2</v>
      </c>
      <c r="U3981" s="81">
        <f>IF(COUNT(Taulukko1[[#This Row],[Neuvottelujen alaiset ]])=1,Taulukko1[[#This Row],[Neuvottelujen alaiset ]],Taulukko1[[#This Row],[Vähennystarve]])</f>
        <v>30</v>
      </c>
      <c r="V3981" s="44" t="str">
        <f t="shared" si="736"/>
        <v>NA</v>
      </c>
      <c r="W3981" s="44">
        <f t="shared" si="737"/>
        <v>0.36666666666666664</v>
      </c>
      <c r="X3981" s="44" t="str">
        <f t="shared" si="738"/>
        <v>NA</v>
      </c>
      <c r="Y3981" s="44" t="b">
        <f>AND(MONTH(Taulukko1[[#This Row],[Alku PVM]] )=6,DAY(Taulukko1[[#This Row],[Alku PVM]] )&gt;19)</f>
        <v>0</v>
      </c>
      <c r="Z3981" s="44" t="b">
        <f>AND(MONTH(Taulukko1[[#This Row],[Loppu PVM]] )=6,DAY(Taulukko1[[#This Row],[Loppu PVM]] )&gt;19)</f>
        <v>1</v>
      </c>
      <c r="AA3981" s="44" t="b">
        <f>OR(MONTH(Taulukko1[[#This Row],[Alku PVM]] )&lt;=5,AND(MONTH(Taulukko1[[#This Row],[Alku PVM]] )=6,DAY(Taulukko1[[#This Row],[Alku PVM]] )&lt;20))</f>
        <v>1</v>
      </c>
      <c r="AB3981" s="44" t="b">
        <f>OR(MONTH(Taulukko1[[#This Row],[Loppu PVM]])&lt;=5,AND(MONTH(Taulukko1[[#This Row],[Loppu PVM]] )=6,DAY(Taulukko1[[#This Row],[Loppu PVM]])&lt;20))</f>
        <v>0</v>
      </c>
      <c r="AC3981" s="44" t="b">
        <f>OR(MONTH(Taulukko1[[#This Row],[Alku PVM]] )&lt;=3,AND(MONTH(Taulukko1[[#This Row],[Alku PVM]] )=3))</f>
        <v>0</v>
      </c>
      <c r="AD3981" s="44" t="b">
        <f>OR(MONTH(Taulukko1[[#This Row],[Loppu PVM]] )&lt;=3,AND(MONTH(Taulukko1[[#This Row],[Loppu PVM]] )=3))</f>
        <v>0</v>
      </c>
      <c r="AE3981" s="44" t="b">
        <f>OR(MONTH(Taulukko1[[#This Row],[Alku PVM]] )&lt;=9,AND(MONTH(Taulukko1[[#This Row],[Alku PVM]] )=9))</f>
        <v>1</v>
      </c>
      <c r="AF3981" s="44" t="b">
        <f>OR(MONTH(Taulukko1[[#This Row],[Loppu PVM]])&lt;=9,AND(MONTH(Taulukko1[[#This Row],[Loppu PVM]] )=9))</f>
        <v>1</v>
      </c>
      <c r="AG3981" s="44" t="b">
        <f>OR(MONTH(Taulukko1[[#This Row],[Alku PVM]] )&lt;=6,AND(MONTH(Taulukko1[[#This Row],[Alku PVM]] )=6))</f>
        <v>1</v>
      </c>
      <c r="AH3981" s="44" t="b">
        <f>OR(MONTH(Taulukko1[[#This Row],[Loppu PVM]])&lt;=6,AND(MONTH(Taulukko1[[#This Row],[Loppu PVM]] )=6))</f>
        <v>1</v>
      </c>
    </row>
    <row r="3982" spans="1:34">
      <c r="A3982" s="25" t="s">
        <v>614</v>
      </c>
      <c r="B3982" s="26">
        <v>42870</v>
      </c>
      <c r="C3982" s="25" t="s">
        <v>1185</v>
      </c>
      <c r="D3982" s="35"/>
      <c r="E3982" s="27">
        <v>60</v>
      </c>
      <c r="F3982" s="26">
        <v>42914</v>
      </c>
      <c r="G3982" s="33">
        <v>45</v>
      </c>
      <c r="H3982" s="27">
        <v>60</v>
      </c>
      <c r="I3982" s="126">
        <f>INDEX('TOL2008'!B:B,MATCH(A3982,'TOL2008'!A:A,0))</f>
        <v>28220</v>
      </c>
      <c r="J3982" s="133" t="str">
        <f>INDEX(Pääluokka!$H$2:$H$100,MATCH(VALUE(LEFT(Taulukko1[[#This Row],[TOL2008]],2)),Pääluokka!$G$2:$G$100,0))</f>
        <v>Teollisuus</v>
      </c>
      <c r="K3982" s="133" t="str">
        <f>INDEX(Pääluokka!$I$2:$I$100,MATCH(VALUE(LEFT(Taulukko1[[#This Row],[TOL2008]],2)),Pääluokka!$G$2:$G$100,0))</f>
        <v>Teollisuus (C-E)</v>
      </c>
      <c r="L3982" s="41">
        <f t="shared" si="742"/>
        <v>44</v>
      </c>
      <c r="M3982" s="43">
        <f t="shared" si="743"/>
        <v>42870</v>
      </c>
      <c r="N3982" s="43">
        <f t="shared" si="744"/>
        <v>42914</v>
      </c>
      <c r="O3982" s="43">
        <f t="shared" si="740"/>
        <v>42856</v>
      </c>
      <c r="P3982" s="43">
        <f t="shared" si="741"/>
        <v>42887</v>
      </c>
      <c r="Q3982" s="89">
        <f t="shared" si="739"/>
        <v>2017</v>
      </c>
      <c r="R3982" s="89">
        <f t="shared" si="739"/>
        <v>2017</v>
      </c>
      <c r="S3982" s="43" t="str">
        <f>YEAR(Taulukko1[[#This Row],[Alku KK]])&amp;"Q"&amp;ROUNDDOWN((MONTH(Taulukko1[[#This Row],[Alku KK]])-1)/3+1,0)</f>
        <v>2017Q2</v>
      </c>
      <c r="T3982" s="43" t="str">
        <f>YEAR(Taulukko1[[#This Row],[Loppu KK]])&amp;"Q"&amp;ROUNDDOWN((MONTH(Taulukko1[[#This Row],[Loppu KK]])-1)/3+1,0)</f>
        <v>2017Q2</v>
      </c>
      <c r="U3982" s="81">
        <f>IF(COUNT(Taulukko1[[#This Row],[Neuvottelujen alaiset ]])=1,Taulukko1[[#This Row],[Neuvottelujen alaiset ]],Taulukko1[[#This Row],[Vähennystarve]])</f>
        <v>60</v>
      </c>
      <c r="V3982" s="44">
        <f t="shared" si="736"/>
        <v>1</v>
      </c>
      <c r="W3982" s="44">
        <f t="shared" si="737"/>
        <v>0.75</v>
      </c>
      <c r="X3982" s="44">
        <f t="shared" si="738"/>
        <v>0.75</v>
      </c>
      <c r="Y3982" s="44" t="b">
        <f>AND(MONTH(Taulukko1[[#This Row],[Alku PVM]] )=6,DAY(Taulukko1[[#This Row],[Alku PVM]] )&gt;19)</f>
        <v>0</v>
      </c>
      <c r="Z3982" s="44" t="b">
        <f>AND(MONTH(Taulukko1[[#This Row],[Loppu PVM]] )=6,DAY(Taulukko1[[#This Row],[Loppu PVM]] )&gt;19)</f>
        <v>1</v>
      </c>
      <c r="AA3982" s="44" t="b">
        <f>OR(MONTH(Taulukko1[[#This Row],[Alku PVM]] )&lt;=5,AND(MONTH(Taulukko1[[#This Row],[Alku PVM]] )=6,DAY(Taulukko1[[#This Row],[Alku PVM]] )&lt;20))</f>
        <v>1</v>
      </c>
      <c r="AB3982" s="44" t="b">
        <f>OR(MONTH(Taulukko1[[#This Row],[Loppu PVM]])&lt;=5,AND(MONTH(Taulukko1[[#This Row],[Loppu PVM]] )=6,DAY(Taulukko1[[#This Row],[Loppu PVM]])&lt;20))</f>
        <v>0</v>
      </c>
      <c r="AC3982" s="44" t="b">
        <f>OR(MONTH(Taulukko1[[#This Row],[Alku PVM]] )&lt;=3,AND(MONTH(Taulukko1[[#This Row],[Alku PVM]] )=3))</f>
        <v>0</v>
      </c>
      <c r="AD3982" s="44" t="b">
        <f>OR(MONTH(Taulukko1[[#This Row],[Loppu PVM]] )&lt;=3,AND(MONTH(Taulukko1[[#This Row],[Loppu PVM]] )=3))</f>
        <v>0</v>
      </c>
      <c r="AE3982" s="44" t="b">
        <f>OR(MONTH(Taulukko1[[#This Row],[Alku PVM]] )&lt;=9,AND(MONTH(Taulukko1[[#This Row],[Alku PVM]] )=9))</f>
        <v>1</v>
      </c>
      <c r="AF3982" s="44" t="b">
        <f>OR(MONTH(Taulukko1[[#This Row],[Loppu PVM]])&lt;=9,AND(MONTH(Taulukko1[[#This Row],[Loppu PVM]] )=9))</f>
        <v>1</v>
      </c>
      <c r="AG3982" s="44" t="b">
        <f>OR(MONTH(Taulukko1[[#This Row],[Alku PVM]] )&lt;=6,AND(MONTH(Taulukko1[[#This Row],[Alku PVM]] )=6))</f>
        <v>1</v>
      </c>
      <c r="AH3982" s="44" t="b">
        <f>OR(MONTH(Taulukko1[[#This Row],[Loppu PVM]])&lt;=6,AND(MONTH(Taulukko1[[#This Row],[Loppu PVM]] )=6))</f>
        <v>1</v>
      </c>
    </row>
    <row r="3983" spans="1:34">
      <c r="A3983" s="25" t="s">
        <v>5663</v>
      </c>
      <c r="B3983" s="26">
        <v>42871</v>
      </c>
      <c r="C3983" s="25" t="s">
        <v>536</v>
      </c>
      <c r="D3983" s="35"/>
      <c r="E3983" s="27">
        <v>28</v>
      </c>
      <c r="F3983" s="26">
        <v>42871</v>
      </c>
      <c r="G3983" s="33">
        <v>28</v>
      </c>
      <c r="H3983" s="27">
        <v>28</v>
      </c>
      <c r="I3983" s="126">
        <f>INDEX('TOL2008'!B:B,MATCH(A3983,'TOL2008'!A:A,0))</f>
        <v>25620</v>
      </c>
      <c r="J3983" s="133" t="str">
        <f>INDEX(Pääluokka!$H$2:$H$100,MATCH(VALUE(LEFT(Taulukko1[[#This Row],[TOL2008]],2)),Pääluokka!$G$2:$G$100,0))</f>
        <v>Teollisuus</v>
      </c>
      <c r="K3983" s="133" t="str">
        <f>INDEX(Pääluokka!$I$2:$I$100,MATCH(VALUE(LEFT(Taulukko1[[#This Row],[TOL2008]],2)),Pääluokka!$G$2:$G$100,0))</f>
        <v>Teollisuus (C-E)</v>
      </c>
      <c r="L3983" s="41" t="str">
        <f t="shared" si="742"/>
        <v>NA</v>
      </c>
      <c r="M3983" s="43">
        <f t="shared" si="743"/>
        <v>42871</v>
      </c>
      <c r="N3983" s="43">
        <f t="shared" si="744"/>
        <v>42871</v>
      </c>
      <c r="O3983" s="43">
        <f t="shared" si="740"/>
        <v>42856</v>
      </c>
      <c r="P3983" s="43">
        <f t="shared" si="741"/>
        <v>42856</v>
      </c>
      <c r="Q3983" s="89">
        <f t="shared" si="739"/>
        <v>2017</v>
      </c>
      <c r="R3983" s="89">
        <f t="shared" si="739"/>
        <v>2017</v>
      </c>
      <c r="S3983" s="43" t="str">
        <f>YEAR(Taulukko1[[#This Row],[Alku KK]])&amp;"Q"&amp;ROUNDDOWN((MONTH(Taulukko1[[#This Row],[Alku KK]])-1)/3+1,0)</f>
        <v>2017Q2</v>
      </c>
      <c r="T3983" s="43" t="str">
        <f>YEAR(Taulukko1[[#This Row],[Loppu KK]])&amp;"Q"&amp;ROUNDDOWN((MONTH(Taulukko1[[#This Row],[Loppu KK]])-1)/3+1,0)</f>
        <v>2017Q2</v>
      </c>
      <c r="U3983" s="81">
        <f>IF(COUNT(Taulukko1[[#This Row],[Neuvottelujen alaiset ]])=1,Taulukko1[[#This Row],[Neuvottelujen alaiset ]],Taulukko1[[#This Row],[Vähennystarve]])</f>
        <v>28</v>
      </c>
      <c r="V3983" s="44">
        <f t="shared" si="736"/>
        <v>1</v>
      </c>
      <c r="W3983" s="44">
        <f t="shared" si="737"/>
        <v>1</v>
      </c>
      <c r="X3983" s="44">
        <f t="shared" si="738"/>
        <v>1</v>
      </c>
      <c r="Y3983" s="44" t="b">
        <f>AND(MONTH(Taulukko1[[#This Row],[Alku PVM]] )=6,DAY(Taulukko1[[#This Row],[Alku PVM]] )&gt;19)</f>
        <v>0</v>
      </c>
      <c r="Z3983" s="44" t="b">
        <f>AND(MONTH(Taulukko1[[#This Row],[Loppu PVM]] )=6,DAY(Taulukko1[[#This Row],[Loppu PVM]] )&gt;19)</f>
        <v>0</v>
      </c>
      <c r="AA3983" s="44" t="b">
        <f>OR(MONTH(Taulukko1[[#This Row],[Alku PVM]] )&lt;=5,AND(MONTH(Taulukko1[[#This Row],[Alku PVM]] )=6,DAY(Taulukko1[[#This Row],[Alku PVM]] )&lt;20))</f>
        <v>1</v>
      </c>
      <c r="AB3983" s="44" t="b">
        <f>OR(MONTH(Taulukko1[[#This Row],[Loppu PVM]])&lt;=5,AND(MONTH(Taulukko1[[#This Row],[Loppu PVM]] )=6,DAY(Taulukko1[[#This Row],[Loppu PVM]])&lt;20))</f>
        <v>1</v>
      </c>
      <c r="AC3983" s="44" t="b">
        <f>OR(MONTH(Taulukko1[[#This Row],[Alku PVM]] )&lt;=3,AND(MONTH(Taulukko1[[#This Row],[Alku PVM]] )=3))</f>
        <v>0</v>
      </c>
      <c r="AD3983" s="44" t="b">
        <f>OR(MONTH(Taulukko1[[#This Row],[Loppu PVM]] )&lt;=3,AND(MONTH(Taulukko1[[#This Row],[Loppu PVM]] )=3))</f>
        <v>0</v>
      </c>
      <c r="AE3983" s="44" t="b">
        <f>OR(MONTH(Taulukko1[[#This Row],[Alku PVM]] )&lt;=9,AND(MONTH(Taulukko1[[#This Row],[Alku PVM]] )=9))</f>
        <v>1</v>
      </c>
      <c r="AF3983" s="44" t="b">
        <f>OR(MONTH(Taulukko1[[#This Row],[Loppu PVM]])&lt;=9,AND(MONTH(Taulukko1[[#This Row],[Loppu PVM]] )=9))</f>
        <v>1</v>
      </c>
      <c r="AG3983" s="44" t="b">
        <f>OR(MONTH(Taulukko1[[#This Row],[Alku PVM]] )&lt;=6,AND(MONTH(Taulukko1[[#This Row],[Alku PVM]] )=6))</f>
        <v>1</v>
      </c>
      <c r="AH3983" s="44" t="b">
        <f>OR(MONTH(Taulukko1[[#This Row],[Loppu PVM]])&lt;=6,AND(MONTH(Taulukko1[[#This Row],[Loppu PVM]] )=6))</f>
        <v>1</v>
      </c>
    </row>
    <row r="3984" spans="1:34">
      <c r="A3984" s="25" t="s">
        <v>5549</v>
      </c>
      <c r="B3984" s="26">
        <v>42871</v>
      </c>
      <c r="C3984" s="25" t="s">
        <v>5664</v>
      </c>
      <c r="D3984" s="35"/>
      <c r="E3984" s="27">
        <v>9</v>
      </c>
      <c r="F3984" s="26"/>
      <c r="G3984" s="33"/>
      <c r="H3984" s="27">
        <v>9</v>
      </c>
      <c r="I3984" s="126">
        <f>INDEX('TOL2008'!B:B,MATCH(A3984,'TOL2008'!A:A,0))</f>
        <v>46390</v>
      </c>
      <c r="J3984" s="133" t="str">
        <f>INDEX(Pääluokka!$H$2:$H$100,MATCH(VALUE(LEFT(Taulukko1[[#This Row],[TOL2008]],2)),Pääluokka!$G$2:$G$100,0))</f>
        <v>Tukku- ja vähittäiskauppa; moottoriajoneuvojen ja moottoripyörien korjaus</v>
      </c>
      <c r="K3984" s="133" t="str">
        <f>INDEX(Pääluokka!$I$2:$I$100,MATCH(VALUE(LEFT(Taulukko1[[#This Row],[TOL2008]],2)),Pääluokka!$G$2:$G$100,0))</f>
        <v>Palvelualat (G-N, R, S)</v>
      </c>
      <c r="L3984" s="41" t="str">
        <f t="shared" si="742"/>
        <v>NA</v>
      </c>
      <c r="M3984" s="43">
        <f t="shared" si="743"/>
        <v>42871</v>
      </c>
      <c r="N3984" s="43">
        <f t="shared" si="744"/>
        <v>42922</v>
      </c>
      <c r="O3984" s="43">
        <f t="shared" si="740"/>
        <v>42856</v>
      </c>
      <c r="P3984" s="43">
        <f t="shared" si="741"/>
        <v>42917</v>
      </c>
      <c r="Q3984" s="89">
        <f t="shared" si="739"/>
        <v>2017</v>
      </c>
      <c r="R3984" s="89">
        <f t="shared" si="739"/>
        <v>2017</v>
      </c>
      <c r="S3984" s="43" t="str">
        <f>YEAR(Taulukko1[[#This Row],[Alku KK]])&amp;"Q"&amp;ROUNDDOWN((MONTH(Taulukko1[[#This Row],[Alku KK]])-1)/3+1,0)</f>
        <v>2017Q2</v>
      </c>
      <c r="T3984" s="43" t="str">
        <f>YEAR(Taulukko1[[#This Row],[Loppu KK]])&amp;"Q"&amp;ROUNDDOWN((MONTH(Taulukko1[[#This Row],[Loppu KK]])-1)/3+1,0)</f>
        <v>2017Q3</v>
      </c>
      <c r="U3984" s="81">
        <f>IF(COUNT(Taulukko1[[#This Row],[Neuvottelujen alaiset ]])=1,Taulukko1[[#This Row],[Neuvottelujen alaiset ]],Taulukko1[[#This Row],[Vähennystarve]])</f>
        <v>9</v>
      </c>
      <c r="V3984" s="44">
        <f t="shared" si="736"/>
        <v>1</v>
      </c>
      <c r="W3984" s="44" t="str">
        <f t="shared" si="737"/>
        <v>NA</v>
      </c>
      <c r="X3984" s="44" t="str">
        <f t="shared" si="738"/>
        <v>NA</v>
      </c>
      <c r="Y3984" s="44" t="b">
        <f>AND(MONTH(Taulukko1[[#This Row],[Alku PVM]] )=6,DAY(Taulukko1[[#This Row],[Alku PVM]] )&gt;19)</f>
        <v>0</v>
      </c>
      <c r="Z3984" s="44" t="b">
        <f>AND(MONTH(Taulukko1[[#This Row],[Loppu PVM]] )=6,DAY(Taulukko1[[#This Row],[Loppu PVM]] )&gt;19)</f>
        <v>0</v>
      </c>
      <c r="AA3984" s="44" t="b">
        <f>OR(MONTH(Taulukko1[[#This Row],[Alku PVM]] )&lt;=5,AND(MONTH(Taulukko1[[#This Row],[Alku PVM]] )=6,DAY(Taulukko1[[#This Row],[Alku PVM]] )&lt;20))</f>
        <v>1</v>
      </c>
      <c r="AB3984" s="44" t="b">
        <f>OR(MONTH(Taulukko1[[#This Row],[Loppu PVM]])&lt;=5,AND(MONTH(Taulukko1[[#This Row],[Loppu PVM]] )=6,DAY(Taulukko1[[#This Row],[Loppu PVM]])&lt;20))</f>
        <v>0</v>
      </c>
      <c r="AC3984" s="44" t="b">
        <f>OR(MONTH(Taulukko1[[#This Row],[Alku PVM]] )&lt;=3,AND(MONTH(Taulukko1[[#This Row],[Alku PVM]] )=3))</f>
        <v>0</v>
      </c>
      <c r="AD3984" s="44" t="b">
        <f>OR(MONTH(Taulukko1[[#This Row],[Loppu PVM]] )&lt;=3,AND(MONTH(Taulukko1[[#This Row],[Loppu PVM]] )=3))</f>
        <v>0</v>
      </c>
      <c r="AE3984" s="44" t="b">
        <f>OR(MONTH(Taulukko1[[#This Row],[Alku PVM]] )&lt;=9,AND(MONTH(Taulukko1[[#This Row],[Alku PVM]] )=9))</f>
        <v>1</v>
      </c>
      <c r="AF3984" s="44" t="b">
        <f>OR(MONTH(Taulukko1[[#This Row],[Loppu PVM]])&lt;=9,AND(MONTH(Taulukko1[[#This Row],[Loppu PVM]] )=9))</f>
        <v>1</v>
      </c>
      <c r="AG3984" s="44" t="b">
        <f>OR(MONTH(Taulukko1[[#This Row],[Alku PVM]] )&lt;=6,AND(MONTH(Taulukko1[[#This Row],[Alku PVM]] )=6))</f>
        <v>1</v>
      </c>
      <c r="AH3984" s="44" t="b">
        <f>OR(MONTH(Taulukko1[[#This Row],[Loppu PVM]])&lt;=6,AND(MONTH(Taulukko1[[#This Row],[Loppu PVM]] )=6))</f>
        <v>0</v>
      </c>
    </row>
    <row r="3985" spans="1:34">
      <c r="A3985" s="25" t="s">
        <v>126</v>
      </c>
      <c r="B3985" s="26">
        <v>42872</v>
      </c>
      <c r="C3985" s="25" t="s">
        <v>5665</v>
      </c>
      <c r="D3985" s="35">
        <v>15</v>
      </c>
      <c r="E3985" s="27"/>
      <c r="F3985" s="26"/>
      <c r="G3985" s="33"/>
      <c r="H3985" s="27">
        <v>15</v>
      </c>
      <c r="I3985" s="126">
        <f>INDEX('TOL2008'!B:B,MATCH(A3985,'TOL2008'!A:A,0))</f>
        <v>71129</v>
      </c>
      <c r="J3985" s="133" t="str">
        <f>INDEX(Pääluokka!$H$2:$H$100,MATCH(VALUE(LEFT(Taulukko1[[#This Row],[TOL2008]],2)),Pääluokka!$G$2:$G$100,0))</f>
        <v>Ammatillinen, tieteellinen ja tekninen toiminta</v>
      </c>
      <c r="K3985" s="133" t="str">
        <f>INDEX(Pääluokka!$I$2:$I$100,MATCH(VALUE(LEFT(Taulukko1[[#This Row],[TOL2008]],2)),Pääluokka!$G$2:$G$100,0))</f>
        <v>Palvelualat (G-N, R, S)</v>
      </c>
      <c r="L3985" s="41" t="str">
        <f t="shared" si="742"/>
        <v>NA</v>
      </c>
      <c r="M3985" s="43">
        <f t="shared" si="743"/>
        <v>42872</v>
      </c>
      <c r="N3985" s="43">
        <f t="shared" si="744"/>
        <v>42923</v>
      </c>
      <c r="O3985" s="43">
        <f t="shared" si="740"/>
        <v>42856</v>
      </c>
      <c r="P3985" s="43">
        <f t="shared" si="741"/>
        <v>42917</v>
      </c>
      <c r="Q3985" s="89">
        <f t="shared" si="739"/>
        <v>2017</v>
      </c>
      <c r="R3985" s="89">
        <f t="shared" si="739"/>
        <v>2017</v>
      </c>
      <c r="S3985" s="43" t="str">
        <f>YEAR(Taulukko1[[#This Row],[Alku KK]])&amp;"Q"&amp;ROUNDDOWN((MONTH(Taulukko1[[#This Row],[Alku KK]])-1)/3+1,0)</f>
        <v>2017Q2</v>
      </c>
      <c r="T3985" s="43" t="str">
        <f>YEAR(Taulukko1[[#This Row],[Loppu KK]])&amp;"Q"&amp;ROUNDDOWN((MONTH(Taulukko1[[#This Row],[Loppu KK]])-1)/3+1,0)</f>
        <v>2017Q3</v>
      </c>
      <c r="U3985" s="81">
        <f>IF(COUNT(Taulukko1[[#This Row],[Neuvottelujen alaiset ]])=1,Taulukko1[[#This Row],[Neuvottelujen alaiset ]],Taulukko1[[#This Row],[Vähennystarve]])</f>
        <v>15</v>
      </c>
      <c r="V3985" s="44" t="str">
        <f t="shared" si="736"/>
        <v>NA</v>
      </c>
      <c r="W3985" s="44" t="str">
        <f t="shared" si="737"/>
        <v>NA</v>
      </c>
      <c r="X3985" s="44" t="str">
        <f t="shared" si="738"/>
        <v>NA</v>
      </c>
      <c r="Y3985" s="44" t="b">
        <f>AND(MONTH(Taulukko1[[#This Row],[Alku PVM]] )=6,DAY(Taulukko1[[#This Row],[Alku PVM]] )&gt;19)</f>
        <v>0</v>
      </c>
      <c r="Z3985" s="44" t="b">
        <f>AND(MONTH(Taulukko1[[#This Row],[Loppu PVM]] )=6,DAY(Taulukko1[[#This Row],[Loppu PVM]] )&gt;19)</f>
        <v>0</v>
      </c>
      <c r="AA3985" s="44" t="b">
        <f>OR(MONTH(Taulukko1[[#This Row],[Alku PVM]] )&lt;=5,AND(MONTH(Taulukko1[[#This Row],[Alku PVM]] )=6,DAY(Taulukko1[[#This Row],[Alku PVM]] )&lt;20))</f>
        <v>1</v>
      </c>
      <c r="AB3985" s="44" t="b">
        <f>OR(MONTH(Taulukko1[[#This Row],[Loppu PVM]])&lt;=5,AND(MONTH(Taulukko1[[#This Row],[Loppu PVM]] )=6,DAY(Taulukko1[[#This Row],[Loppu PVM]])&lt;20))</f>
        <v>0</v>
      </c>
      <c r="AC3985" s="44" t="b">
        <f>OR(MONTH(Taulukko1[[#This Row],[Alku PVM]] )&lt;=3,AND(MONTH(Taulukko1[[#This Row],[Alku PVM]] )=3))</f>
        <v>0</v>
      </c>
      <c r="AD3985" s="44" t="b">
        <f>OR(MONTH(Taulukko1[[#This Row],[Loppu PVM]] )&lt;=3,AND(MONTH(Taulukko1[[#This Row],[Loppu PVM]] )=3))</f>
        <v>0</v>
      </c>
      <c r="AE3985" s="44" t="b">
        <f>OR(MONTH(Taulukko1[[#This Row],[Alku PVM]] )&lt;=9,AND(MONTH(Taulukko1[[#This Row],[Alku PVM]] )=9))</f>
        <v>1</v>
      </c>
      <c r="AF3985" s="44" t="b">
        <f>OR(MONTH(Taulukko1[[#This Row],[Loppu PVM]])&lt;=9,AND(MONTH(Taulukko1[[#This Row],[Loppu PVM]] )=9))</f>
        <v>1</v>
      </c>
      <c r="AG3985" s="44" t="b">
        <f>OR(MONTH(Taulukko1[[#This Row],[Alku PVM]] )&lt;=6,AND(MONTH(Taulukko1[[#This Row],[Alku PVM]] )=6))</f>
        <v>1</v>
      </c>
      <c r="AH3985" s="44" t="b">
        <f>OR(MONTH(Taulukko1[[#This Row],[Loppu PVM]])&lt;=6,AND(MONTH(Taulukko1[[#This Row],[Loppu PVM]] )=6))</f>
        <v>0</v>
      </c>
    </row>
    <row r="3986" spans="1:34">
      <c r="A3986" s="25" t="s">
        <v>4125</v>
      </c>
      <c r="B3986" s="26">
        <v>42826</v>
      </c>
      <c r="C3986" s="25" t="s">
        <v>94</v>
      </c>
      <c r="D3986" s="35"/>
      <c r="E3986" s="27"/>
      <c r="F3986" s="26">
        <v>42873</v>
      </c>
      <c r="G3986" s="33">
        <v>5</v>
      </c>
      <c r="H3986" s="27">
        <v>5</v>
      </c>
      <c r="I3986" s="126">
        <f>INDEX('TOL2008'!B:B,MATCH(A3986,'TOL2008'!A:A,0))</f>
        <v>18120</v>
      </c>
      <c r="J3986" s="133" t="str">
        <f>INDEX(Pääluokka!$H$2:$H$100,MATCH(VALUE(LEFT(Taulukko1[[#This Row],[TOL2008]],2)),Pääluokka!$G$2:$G$100,0))</f>
        <v>Teollisuus</v>
      </c>
      <c r="K3986" s="133" t="str">
        <f>INDEX(Pääluokka!$I$2:$I$100,MATCH(VALUE(LEFT(Taulukko1[[#This Row],[TOL2008]],2)),Pääluokka!$G$2:$G$100,0))</f>
        <v>Teollisuus (C-E)</v>
      </c>
      <c r="L3986" s="41">
        <f t="shared" si="742"/>
        <v>47</v>
      </c>
      <c r="M3986" s="43">
        <f t="shared" si="743"/>
        <v>42826</v>
      </c>
      <c r="N3986" s="43">
        <f t="shared" si="744"/>
        <v>42873</v>
      </c>
      <c r="O3986" s="43">
        <f t="shared" si="740"/>
        <v>42826</v>
      </c>
      <c r="P3986" s="43">
        <f t="shared" si="741"/>
        <v>42856</v>
      </c>
      <c r="Q3986" s="89">
        <f t="shared" si="739"/>
        <v>2017</v>
      </c>
      <c r="R3986" s="89">
        <f t="shared" si="739"/>
        <v>2017</v>
      </c>
      <c r="S3986" s="43" t="str">
        <f>YEAR(Taulukko1[[#This Row],[Alku KK]])&amp;"Q"&amp;ROUNDDOWN((MONTH(Taulukko1[[#This Row],[Alku KK]])-1)/3+1,0)</f>
        <v>2017Q2</v>
      </c>
      <c r="T3986" s="43" t="str">
        <f>YEAR(Taulukko1[[#This Row],[Loppu KK]])&amp;"Q"&amp;ROUNDDOWN((MONTH(Taulukko1[[#This Row],[Loppu KK]])-1)/3+1,0)</f>
        <v>2017Q2</v>
      </c>
      <c r="U3986" s="81">
        <f>IF(COUNT(Taulukko1[[#This Row],[Neuvottelujen alaiset ]])=1,Taulukko1[[#This Row],[Neuvottelujen alaiset ]],Taulukko1[[#This Row],[Vähennystarve]])</f>
        <v>5</v>
      </c>
      <c r="V3986" s="44" t="str">
        <f t="shared" si="736"/>
        <v>NA</v>
      </c>
      <c r="W3986" s="44">
        <f t="shared" si="737"/>
        <v>1</v>
      </c>
      <c r="X3986" s="44" t="str">
        <f t="shared" si="738"/>
        <v>NA</v>
      </c>
      <c r="Y3986" s="44" t="b">
        <f>AND(MONTH(Taulukko1[[#This Row],[Alku PVM]] )=6,DAY(Taulukko1[[#This Row],[Alku PVM]] )&gt;19)</f>
        <v>0</v>
      </c>
      <c r="Z3986" s="44" t="b">
        <f>AND(MONTH(Taulukko1[[#This Row],[Loppu PVM]] )=6,DAY(Taulukko1[[#This Row],[Loppu PVM]] )&gt;19)</f>
        <v>0</v>
      </c>
      <c r="AA3986" s="44" t="b">
        <f>OR(MONTH(Taulukko1[[#This Row],[Alku PVM]] )&lt;=5,AND(MONTH(Taulukko1[[#This Row],[Alku PVM]] )=6,DAY(Taulukko1[[#This Row],[Alku PVM]] )&lt;20))</f>
        <v>1</v>
      </c>
      <c r="AB3986" s="44" t="b">
        <f>OR(MONTH(Taulukko1[[#This Row],[Loppu PVM]])&lt;=5,AND(MONTH(Taulukko1[[#This Row],[Loppu PVM]] )=6,DAY(Taulukko1[[#This Row],[Loppu PVM]])&lt;20))</f>
        <v>1</v>
      </c>
      <c r="AC3986" s="44" t="b">
        <f>OR(MONTH(Taulukko1[[#This Row],[Alku PVM]] )&lt;=3,AND(MONTH(Taulukko1[[#This Row],[Alku PVM]] )=3))</f>
        <v>0</v>
      </c>
      <c r="AD3986" s="44" t="b">
        <f>OR(MONTH(Taulukko1[[#This Row],[Loppu PVM]] )&lt;=3,AND(MONTH(Taulukko1[[#This Row],[Loppu PVM]] )=3))</f>
        <v>0</v>
      </c>
      <c r="AE3986" s="44" t="b">
        <f>OR(MONTH(Taulukko1[[#This Row],[Alku PVM]] )&lt;=9,AND(MONTH(Taulukko1[[#This Row],[Alku PVM]] )=9))</f>
        <v>1</v>
      </c>
      <c r="AF3986" s="44" t="b">
        <f>OR(MONTH(Taulukko1[[#This Row],[Loppu PVM]])&lt;=9,AND(MONTH(Taulukko1[[#This Row],[Loppu PVM]] )=9))</f>
        <v>1</v>
      </c>
      <c r="AG3986" s="44" t="b">
        <f>OR(MONTH(Taulukko1[[#This Row],[Alku PVM]] )&lt;=6,AND(MONTH(Taulukko1[[#This Row],[Alku PVM]] )=6))</f>
        <v>1</v>
      </c>
      <c r="AH3986" s="44" t="b">
        <f>OR(MONTH(Taulukko1[[#This Row],[Loppu PVM]])&lt;=6,AND(MONTH(Taulukko1[[#This Row],[Loppu PVM]] )=6))</f>
        <v>1</v>
      </c>
    </row>
    <row r="3987" spans="1:34">
      <c r="A3987" s="25" t="s">
        <v>4595</v>
      </c>
      <c r="B3987" s="26">
        <v>42878</v>
      </c>
      <c r="C3987" s="25" t="s">
        <v>5666</v>
      </c>
      <c r="D3987" s="35"/>
      <c r="E3987" s="27">
        <v>137</v>
      </c>
      <c r="F3987" s="26">
        <v>42908</v>
      </c>
      <c r="G3987" s="33">
        <v>98</v>
      </c>
      <c r="H3987" s="27">
        <v>343</v>
      </c>
      <c r="I3987" s="126">
        <f>INDEX('TOL2008'!B:B,MATCH(A3987,'TOL2008'!A:A,0))</f>
        <v>86909</v>
      </c>
      <c r="J3987" s="133" t="str">
        <f>INDEX(Pääluokka!$H$2:$H$100,MATCH(VALUE(LEFT(Taulukko1[[#This Row],[TOL2008]],2)),Pääluokka!$G$2:$G$100,0))</f>
        <v>Terveys- ja sosiaalipalvelut</v>
      </c>
      <c r="K3987" s="133" t="str">
        <f>INDEX(Pääluokka!$I$2:$I$100,MATCH(VALUE(LEFT(Taulukko1[[#This Row],[TOL2008]],2)),Pääluokka!$G$2:$G$100,0))</f>
        <v>Muut toimialat (O-Q, T-X)</v>
      </c>
      <c r="L3987" s="41">
        <f t="shared" si="742"/>
        <v>30</v>
      </c>
      <c r="M3987" s="43">
        <f t="shared" si="743"/>
        <v>42878</v>
      </c>
      <c r="N3987" s="43">
        <f t="shared" si="744"/>
        <v>42908</v>
      </c>
      <c r="O3987" s="43">
        <f t="shared" si="740"/>
        <v>42856</v>
      </c>
      <c r="P3987" s="43">
        <f t="shared" si="741"/>
        <v>42887</v>
      </c>
      <c r="Q3987" s="89">
        <f t="shared" si="739"/>
        <v>2017</v>
      </c>
      <c r="R3987" s="89">
        <f t="shared" si="739"/>
        <v>2017</v>
      </c>
      <c r="S3987" s="43" t="str">
        <f>YEAR(Taulukko1[[#This Row],[Alku KK]])&amp;"Q"&amp;ROUNDDOWN((MONTH(Taulukko1[[#This Row],[Alku KK]])-1)/3+1,0)</f>
        <v>2017Q2</v>
      </c>
      <c r="T3987" s="43" t="str">
        <f>YEAR(Taulukko1[[#This Row],[Loppu KK]])&amp;"Q"&amp;ROUNDDOWN((MONTH(Taulukko1[[#This Row],[Loppu KK]])-1)/3+1,0)</f>
        <v>2017Q2</v>
      </c>
      <c r="U3987" s="81">
        <f>IF(COUNT(Taulukko1[[#This Row],[Neuvottelujen alaiset ]])=1,Taulukko1[[#This Row],[Neuvottelujen alaiset ]],Taulukko1[[#This Row],[Vähennystarve]])</f>
        <v>343</v>
      </c>
      <c r="V3987" s="44">
        <f t="shared" si="736"/>
        <v>0.39941690962099125</v>
      </c>
      <c r="W3987" s="44">
        <f t="shared" si="737"/>
        <v>0.2857142857142857</v>
      </c>
      <c r="X3987" s="44">
        <f t="shared" si="738"/>
        <v>0.71532846715328469</v>
      </c>
      <c r="Y3987" s="44" t="b">
        <f>AND(MONTH(Taulukko1[[#This Row],[Alku PVM]] )=6,DAY(Taulukko1[[#This Row],[Alku PVM]] )&gt;19)</f>
        <v>0</v>
      </c>
      <c r="Z3987" s="44" t="b">
        <f>AND(MONTH(Taulukko1[[#This Row],[Loppu PVM]] )=6,DAY(Taulukko1[[#This Row],[Loppu PVM]] )&gt;19)</f>
        <v>1</v>
      </c>
      <c r="AA3987" s="44" t="b">
        <f>OR(MONTH(Taulukko1[[#This Row],[Alku PVM]] )&lt;=5,AND(MONTH(Taulukko1[[#This Row],[Alku PVM]] )=6,DAY(Taulukko1[[#This Row],[Alku PVM]] )&lt;20))</f>
        <v>1</v>
      </c>
      <c r="AB3987" s="44" t="b">
        <f>OR(MONTH(Taulukko1[[#This Row],[Loppu PVM]])&lt;=5,AND(MONTH(Taulukko1[[#This Row],[Loppu PVM]] )=6,DAY(Taulukko1[[#This Row],[Loppu PVM]])&lt;20))</f>
        <v>0</v>
      </c>
      <c r="AC3987" s="44" t="b">
        <f>OR(MONTH(Taulukko1[[#This Row],[Alku PVM]] )&lt;=3,AND(MONTH(Taulukko1[[#This Row],[Alku PVM]] )=3))</f>
        <v>0</v>
      </c>
      <c r="AD3987" s="44" t="b">
        <f>OR(MONTH(Taulukko1[[#This Row],[Loppu PVM]] )&lt;=3,AND(MONTH(Taulukko1[[#This Row],[Loppu PVM]] )=3))</f>
        <v>0</v>
      </c>
      <c r="AE3987" s="44" t="b">
        <f>OR(MONTH(Taulukko1[[#This Row],[Alku PVM]] )&lt;=9,AND(MONTH(Taulukko1[[#This Row],[Alku PVM]] )=9))</f>
        <v>1</v>
      </c>
      <c r="AF3987" s="44" t="b">
        <f>OR(MONTH(Taulukko1[[#This Row],[Loppu PVM]])&lt;=9,AND(MONTH(Taulukko1[[#This Row],[Loppu PVM]] )=9))</f>
        <v>1</v>
      </c>
      <c r="AG3987" s="44" t="b">
        <f>OR(MONTH(Taulukko1[[#This Row],[Alku PVM]] )&lt;=6,AND(MONTH(Taulukko1[[#This Row],[Alku PVM]] )=6))</f>
        <v>1</v>
      </c>
      <c r="AH3987" s="44" t="b">
        <f>OR(MONTH(Taulukko1[[#This Row],[Loppu PVM]])&lt;=6,AND(MONTH(Taulukko1[[#This Row],[Loppu PVM]] )=6))</f>
        <v>1</v>
      </c>
    </row>
    <row r="3988" spans="1:34">
      <c r="A3988" s="25" t="s">
        <v>5667</v>
      </c>
      <c r="B3988" s="26">
        <v>42884</v>
      </c>
      <c r="C3988" s="25" t="s">
        <v>2514</v>
      </c>
      <c r="D3988" s="35" t="s">
        <v>25</v>
      </c>
      <c r="E3988" s="27">
        <v>27</v>
      </c>
      <c r="F3988" s="26"/>
      <c r="G3988" s="33"/>
      <c r="H3988" s="27">
        <v>54</v>
      </c>
      <c r="I3988" s="126">
        <f>INDEX('TOL2008'!B:B,MATCH(A3988,'TOL2008'!A:A,0))</f>
        <v>25610</v>
      </c>
      <c r="J3988" s="133" t="str">
        <f>INDEX(Pääluokka!$H$2:$H$100,MATCH(VALUE(LEFT(Taulukko1[[#This Row],[TOL2008]],2)),Pääluokka!$G$2:$G$100,0))</f>
        <v>Teollisuus</v>
      </c>
      <c r="K3988" s="133" t="str">
        <f>INDEX(Pääluokka!$I$2:$I$100,MATCH(VALUE(LEFT(Taulukko1[[#This Row],[TOL2008]],2)),Pääluokka!$G$2:$G$100,0))</f>
        <v>Teollisuus (C-E)</v>
      </c>
      <c r="L3988" s="41" t="str">
        <f t="shared" si="742"/>
        <v>NA</v>
      </c>
      <c r="M3988" s="43">
        <f t="shared" si="743"/>
        <v>42884</v>
      </c>
      <c r="N3988" s="43">
        <f t="shared" si="744"/>
        <v>42935</v>
      </c>
      <c r="O3988" s="43">
        <f t="shared" si="740"/>
        <v>42856</v>
      </c>
      <c r="P3988" s="43">
        <f t="shared" si="741"/>
        <v>42917</v>
      </c>
      <c r="Q3988" s="89">
        <f t="shared" si="739"/>
        <v>2017</v>
      </c>
      <c r="R3988" s="89">
        <f t="shared" si="739"/>
        <v>2017</v>
      </c>
      <c r="S3988" s="43" t="str">
        <f>YEAR(Taulukko1[[#This Row],[Alku KK]])&amp;"Q"&amp;ROUNDDOWN((MONTH(Taulukko1[[#This Row],[Alku KK]])-1)/3+1,0)</f>
        <v>2017Q2</v>
      </c>
      <c r="T3988" s="43" t="str">
        <f>YEAR(Taulukko1[[#This Row],[Loppu KK]])&amp;"Q"&amp;ROUNDDOWN((MONTH(Taulukko1[[#This Row],[Loppu KK]])-1)/3+1,0)</f>
        <v>2017Q3</v>
      </c>
      <c r="U3988" s="81">
        <f>IF(COUNT(Taulukko1[[#This Row],[Neuvottelujen alaiset ]])=1,Taulukko1[[#This Row],[Neuvottelujen alaiset ]],Taulukko1[[#This Row],[Vähennystarve]])</f>
        <v>54</v>
      </c>
      <c r="V3988" s="44">
        <f t="shared" si="736"/>
        <v>0.5</v>
      </c>
      <c r="W3988" s="44" t="str">
        <f t="shared" si="737"/>
        <v>NA</v>
      </c>
      <c r="X3988" s="44" t="str">
        <f t="shared" si="738"/>
        <v>NA</v>
      </c>
      <c r="Y3988" s="44" t="b">
        <f>AND(MONTH(Taulukko1[[#This Row],[Alku PVM]] )=6,DAY(Taulukko1[[#This Row],[Alku PVM]] )&gt;19)</f>
        <v>0</v>
      </c>
      <c r="Z3988" s="44" t="b">
        <f>AND(MONTH(Taulukko1[[#This Row],[Loppu PVM]] )=6,DAY(Taulukko1[[#This Row],[Loppu PVM]] )&gt;19)</f>
        <v>0</v>
      </c>
      <c r="AA3988" s="44" t="b">
        <f>OR(MONTH(Taulukko1[[#This Row],[Alku PVM]] )&lt;=5,AND(MONTH(Taulukko1[[#This Row],[Alku PVM]] )=6,DAY(Taulukko1[[#This Row],[Alku PVM]] )&lt;20))</f>
        <v>1</v>
      </c>
      <c r="AB3988" s="44" t="b">
        <f>OR(MONTH(Taulukko1[[#This Row],[Loppu PVM]])&lt;=5,AND(MONTH(Taulukko1[[#This Row],[Loppu PVM]] )=6,DAY(Taulukko1[[#This Row],[Loppu PVM]])&lt;20))</f>
        <v>0</v>
      </c>
      <c r="AC3988" s="44" t="b">
        <f>OR(MONTH(Taulukko1[[#This Row],[Alku PVM]] )&lt;=3,AND(MONTH(Taulukko1[[#This Row],[Alku PVM]] )=3))</f>
        <v>0</v>
      </c>
      <c r="AD3988" s="44" t="b">
        <f>OR(MONTH(Taulukko1[[#This Row],[Loppu PVM]] )&lt;=3,AND(MONTH(Taulukko1[[#This Row],[Loppu PVM]] )=3))</f>
        <v>0</v>
      </c>
      <c r="AE3988" s="44" t="b">
        <f>OR(MONTH(Taulukko1[[#This Row],[Alku PVM]] )&lt;=9,AND(MONTH(Taulukko1[[#This Row],[Alku PVM]] )=9))</f>
        <v>1</v>
      </c>
      <c r="AF3988" s="44" t="b">
        <f>OR(MONTH(Taulukko1[[#This Row],[Loppu PVM]])&lt;=9,AND(MONTH(Taulukko1[[#This Row],[Loppu PVM]] )=9))</f>
        <v>1</v>
      </c>
      <c r="AG3988" s="44" t="b">
        <f>OR(MONTH(Taulukko1[[#This Row],[Alku PVM]] )&lt;=6,AND(MONTH(Taulukko1[[#This Row],[Alku PVM]] )=6))</f>
        <v>1</v>
      </c>
      <c r="AH3988" s="44" t="b">
        <f>OR(MONTH(Taulukko1[[#This Row],[Loppu PVM]])&lt;=6,AND(MONTH(Taulukko1[[#This Row],[Loppu PVM]] )=6))</f>
        <v>0</v>
      </c>
    </row>
    <row r="3989" spans="1:34">
      <c r="A3989" s="25" t="s">
        <v>4652</v>
      </c>
      <c r="B3989" s="26">
        <v>42884</v>
      </c>
      <c r="C3989" s="25" t="s">
        <v>5685</v>
      </c>
      <c r="D3989" s="35" t="s">
        <v>25</v>
      </c>
      <c r="E3989" s="27">
        <v>15</v>
      </c>
      <c r="F3989" s="26">
        <v>42928</v>
      </c>
      <c r="G3989" s="33">
        <v>11</v>
      </c>
      <c r="H3989" s="27">
        <v>61</v>
      </c>
      <c r="I3989" s="126">
        <f>INDEX('TOL2008'!B:B,MATCH(A3989,'TOL2008'!A:A,0))</f>
        <v>25290</v>
      </c>
      <c r="J3989" s="133" t="str">
        <f>INDEX(Pääluokka!$H$2:$H$100,MATCH(VALUE(LEFT(Taulukko1[[#This Row],[TOL2008]],2)),Pääluokka!$G$2:$G$100,0))</f>
        <v>Teollisuus</v>
      </c>
      <c r="K3989" s="133" t="str">
        <f>INDEX(Pääluokka!$I$2:$I$100,MATCH(VALUE(LEFT(Taulukko1[[#This Row],[TOL2008]],2)),Pääluokka!$G$2:$G$100,0))</f>
        <v>Teollisuus (C-E)</v>
      </c>
      <c r="L3989" s="41">
        <f t="shared" si="742"/>
        <v>44</v>
      </c>
      <c r="M3989" s="43">
        <f t="shared" si="743"/>
        <v>42884</v>
      </c>
      <c r="N3989" s="43">
        <f t="shared" si="744"/>
        <v>42928</v>
      </c>
      <c r="O3989" s="43">
        <f t="shared" si="740"/>
        <v>42856</v>
      </c>
      <c r="P3989" s="43">
        <f t="shared" si="741"/>
        <v>42917</v>
      </c>
      <c r="Q3989" s="89">
        <f t="shared" si="739"/>
        <v>2017</v>
      </c>
      <c r="R3989" s="89">
        <f t="shared" si="739"/>
        <v>2017</v>
      </c>
      <c r="S3989" s="43" t="str">
        <f>YEAR(Taulukko1[[#This Row],[Alku KK]])&amp;"Q"&amp;ROUNDDOWN((MONTH(Taulukko1[[#This Row],[Alku KK]])-1)/3+1,0)</f>
        <v>2017Q2</v>
      </c>
      <c r="T3989" s="43" t="str">
        <f>YEAR(Taulukko1[[#This Row],[Loppu KK]])&amp;"Q"&amp;ROUNDDOWN((MONTH(Taulukko1[[#This Row],[Loppu KK]])-1)/3+1,0)</f>
        <v>2017Q3</v>
      </c>
      <c r="U3989" s="81">
        <f>IF(COUNT(Taulukko1[[#This Row],[Neuvottelujen alaiset ]])=1,Taulukko1[[#This Row],[Neuvottelujen alaiset ]],Taulukko1[[#This Row],[Vähennystarve]])</f>
        <v>61</v>
      </c>
      <c r="V3989" s="44">
        <f t="shared" si="736"/>
        <v>0.24590163934426229</v>
      </c>
      <c r="W3989" s="44">
        <f t="shared" si="737"/>
        <v>0.18032786885245902</v>
      </c>
      <c r="X3989" s="44">
        <f t="shared" si="738"/>
        <v>0.73333333333333328</v>
      </c>
      <c r="Y3989" s="44" t="b">
        <f>AND(MONTH(Taulukko1[[#This Row],[Alku PVM]] )=6,DAY(Taulukko1[[#This Row],[Alku PVM]] )&gt;19)</f>
        <v>0</v>
      </c>
      <c r="Z3989" s="44" t="b">
        <f>AND(MONTH(Taulukko1[[#This Row],[Loppu PVM]] )=6,DAY(Taulukko1[[#This Row],[Loppu PVM]] )&gt;19)</f>
        <v>0</v>
      </c>
      <c r="AA3989" s="44" t="b">
        <f>OR(MONTH(Taulukko1[[#This Row],[Alku PVM]] )&lt;=5,AND(MONTH(Taulukko1[[#This Row],[Alku PVM]] )=6,DAY(Taulukko1[[#This Row],[Alku PVM]] )&lt;20))</f>
        <v>1</v>
      </c>
      <c r="AB3989" s="44" t="b">
        <f>OR(MONTH(Taulukko1[[#This Row],[Loppu PVM]])&lt;=5,AND(MONTH(Taulukko1[[#This Row],[Loppu PVM]] )=6,DAY(Taulukko1[[#This Row],[Loppu PVM]])&lt;20))</f>
        <v>0</v>
      </c>
      <c r="AC3989" s="44" t="b">
        <f>OR(MONTH(Taulukko1[[#This Row],[Alku PVM]] )&lt;=3,AND(MONTH(Taulukko1[[#This Row],[Alku PVM]] )=3))</f>
        <v>0</v>
      </c>
      <c r="AD3989" s="44" t="b">
        <f>OR(MONTH(Taulukko1[[#This Row],[Loppu PVM]] )&lt;=3,AND(MONTH(Taulukko1[[#This Row],[Loppu PVM]] )=3))</f>
        <v>0</v>
      </c>
      <c r="AE3989" s="44" t="b">
        <f>OR(MONTH(Taulukko1[[#This Row],[Alku PVM]] )&lt;=9,AND(MONTH(Taulukko1[[#This Row],[Alku PVM]] )=9))</f>
        <v>1</v>
      </c>
      <c r="AF3989" s="44" t="b">
        <f>OR(MONTH(Taulukko1[[#This Row],[Loppu PVM]])&lt;=9,AND(MONTH(Taulukko1[[#This Row],[Loppu PVM]] )=9))</f>
        <v>1</v>
      </c>
      <c r="AG3989" s="44" t="b">
        <f>OR(MONTH(Taulukko1[[#This Row],[Alku PVM]] )&lt;=6,AND(MONTH(Taulukko1[[#This Row],[Alku PVM]] )=6))</f>
        <v>1</v>
      </c>
      <c r="AH3989" s="44" t="b">
        <f>OR(MONTH(Taulukko1[[#This Row],[Loppu PVM]])&lt;=6,AND(MONTH(Taulukko1[[#This Row],[Loppu PVM]] )=6))</f>
        <v>0</v>
      </c>
    </row>
    <row r="3990" spans="1:34">
      <c r="A3990" s="25" t="s">
        <v>5669</v>
      </c>
      <c r="B3990" s="26">
        <v>42837</v>
      </c>
      <c r="C3990" s="25" t="s">
        <v>5670</v>
      </c>
      <c r="D3990" s="35"/>
      <c r="E3990" s="27"/>
      <c r="F3990" s="26">
        <v>42890</v>
      </c>
      <c r="G3990" s="33">
        <v>0</v>
      </c>
      <c r="H3990" s="27">
        <v>200</v>
      </c>
      <c r="I3990" s="126">
        <f>INDEX('TOL2008'!B:B,MATCH(A3990,'TOL2008'!A:A,0))</f>
        <v>69201</v>
      </c>
      <c r="J3990" s="133" t="str">
        <f>INDEX(Pääluokka!$H$2:$H$100,MATCH(VALUE(LEFT(Taulukko1[[#This Row],[TOL2008]],2)),Pääluokka!$G$2:$G$100,0))</f>
        <v>Ammatillinen, tieteellinen ja tekninen toiminta</v>
      </c>
      <c r="K3990" s="133" t="str">
        <f>INDEX(Pääluokka!$I$2:$I$100,MATCH(VALUE(LEFT(Taulukko1[[#This Row],[TOL2008]],2)),Pääluokka!$G$2:$G$100,0))</f>
        <v>Palvelualat (G-N, R, S)</v>
      </c>
      <c r="L3990" s="41">
        <f t="shared" si="742"/>
        <v>53</v>
      </c>
      <c r="M3990" s="43">
        <f t="shared" si="743"/>
        <v>42837</v>
      </c>
      <c r="N3990" s="43">
        <f t="shared" si="744"/>
        <v>42890</v>
      </c>
      <c r="O3990" s="43">
        <f t="shared" si="740"/>
        <v>42826</v>
      </c>
      <c r="P3990" s="43">
        <f t="shared" si="741"/>
        <v>42887</v>
      </c>
      <c r="Q3990" s="89">
        <f t="shared" si="739"/>
        <v>2017</v>
      </c>
      <c r="R3990" s="89">
        <f t="shared" si="739"/>
        <v>2017</v>
      </c>
      <c r="S3990" s="43" t="str">
        <f>YEAR(Taulukko1[[#This Row],[Alku KK]])&amp;"Q"&amp;ROUNDDOWN((MONTH(Taulukko1[[#This Row],[Alku KK]])-1)/3+1,0)</f>
        <v>2017Q2</v>
      </c>
      <c r="T3990" s="43" t="str">
        <f>YEAR(Taulukko1[[#This Row],[Loppu KK]])&amp;"Q"&amp;ROUNDDOWN((MONTH(Taulukko1[[#This Row],[Loppu KK]])-1)/3+1,0)</f>
        <v>2017Q2</v>
      </c>
      <c r="U3990" s="81">
        <f>IF(COUNT(Taulukko1[[#This Row],[Neuvottelujen alaiset ]])=1,Taulukko1[[#This Row],[Neuvottelujen alaiset ]],Taulukko1[[#This Row],[Vähennystarve]])</f>
        <v>200</v>
      </c>
      <c r="V3990" s="44" t="str">
        <f t="shared" si="736"/>
        <v>NA</v>
      </c>
      <c r="W3990" s="44">
        <f t="shared" si="737"/>
        <v>0</v>
      </c>
      <c r="X3990" s="44" t="str">
        <f t="shared" si="738"/>
        <v>NA</v>
      </c>
      <c r="Y3990" s="44" t="b">
        <f>AND(MONTH(Taulukko1[[#This Row],[Alku PVM]] )=6,DAY(Taulukko1[[#This Row],[Alku PVM]] )&gt;19)</f>
        <v>0</v>
      </c>
      <c r="Z3990" s="44" t="b">
        <f>AND(MONTH(Taulukko1[[#This Row],[Loppu PVM]] )=6,DAY(Taulukko1[[#This Row],[Loppu PVM]] )&gt;19)</f>
        <v>0</v>
      </c>
      <c r="AA3990" s="44" t="b">
        <f>OR(MONTH(Taulukko1[[#This Row],[Alku PVM]] )&lt;=5,AND(MONTH(Taulukko1[[#This Row],[Alku PVM]] )=6,DAY(Taulukko1[[#This Row],[Alku PVM]] )&lt;20))</f>
        <v>1</v>
      </c>
      <c r="AB3990" s="44" t="b">
        <f>OR(MONTH(Taulukko1[[#This Row],[Loppu PVM]])&lt;=5,AND(MONTH(Taulukko1[[#This Row],[Loppu PVM]] )=6,DAY(Taulukko1[[#This Row],[Loppu PVM]])&lt;20))</f>
        <v>1</v>
      </c>
      <c r="AC3990" s="44" t="b">
        <f>OR(MONTH(Taulukko1[[#This Row],[Alku PVM]] )&lt;=3,AND(MONTH(Taulukko1[[#This Row],[Alku PVM]] )=3))</f>
        <v>0</v>
      </c>
      <c r="AD3990" s="44" t="b">
        <f>OR(MONTH(Taulukko1[[#This Row],[Loppu PVM]] )&lt;=3,AND(MONTH(Taulukko1[[#This Row],[Loppu PVM]] )=3))</f>
        <v>0</v>
      </c>
      <c r="AE3990" s="44" t="b">
        <f>OR(MONTH(Taulukko1[[#This Row],[Alku PVM]] )&lt;=9,AND(MONTH(Taulukko1[[#This Row],[Alku PVM]] )=9))</f>
        <v>1</v>
      </c>
      <c r="AF3990" s="44" t="b">
        <f>OR(MONTH(Taulukko1[[#This Row],[Loppu PVM]])&lt;=9,AND(MONTH(Taulukko1[[#This Row],[Loppu PVM]] )=9))</f>
        <v>1</v>
      </c>
      <c r="AG3990" s="44" t="b">
        <f>OR(MONTH(Taulukko1[[#This Row],[Alku PVM]] )&lt;=6,AND(MONTH(Taulukko1[[#This Row],[Alku PVM]] )=6))</f>
        <v>1</v>
      </c>
      <c r="AH3990" s="44" t="b">
        <f>OR(MONTH(Taulukko1[[#This Row],[Loppu PVM]])&lt;=6,AND(MONTH(Taulukko1[[#This Row],[Loppu PVM]] )=6))</f>
        <v>1</v>
      </c>
    </row>
    <row r="3991" spans="1:34">
      <c r="A3991" s="25" t="s">
        <v>3562</v>
      </c>
      <c r="B3991" s="26">
        <v>42893</v>
      </c>
      <c r="C3991" s="25" t="s">
        <v>5679</v>
      </c>
      <c r="D3991" s="35">
        <v>9</v>
      </c>
      <c r="E3991" s="27"/>
      <c r="F3991" s="26">
        <v>42913</v>
      </c>
      <c r="G3991" s="33">
        <v>0</v>
      </c>
      <c r="H3991" s="27">
        <v>34</v>
      </c>
      <c r="I3991" s="126">
        <f>INDEX('TOL2008'!B:B,MATCH(A3991,'TOL2008'!A:A,0))</f>
        <v>14310</v>
      </c>
      <c r="J3991" s="133" t="str">
        <f>INDEX(Pääluokka!$H$2:$H$100,MATCH(VALUE(LEFT(Taulukko1[[#This Row],[TOL2008]],2)),Pääluokka!$G$2:$G$100,0))</f>
        <v>Teollisuus</v>
      </c>
      <c r="K3991" s="133" t="str">
        <f>INDEX(Pääluokka!$I$2:$I$100,MATCH(VALUE(LEFT(Taulukko1[[#This Row],[TOL2008]],2)),Pääluokka!$G$2:$G$100,0))</f>
        <v>Teollisuus (C-E)</v>
      </c>
      <c r="L3991" s="41">
        <f t="shared" si="742"/>
        <v>20</v>
      </c>
      <c r="M3991" s="43">
        <f t="shared" si="743"/>
        <v>42893</v>
      </c>
      <c r="N3991" s="43">
        <f t="shared" si="744"/>
        <v>42913</v>
      </c>
      <c r="O3991" s="43">
        <f t="shared" si="740"/>
        <v>42887</v>
      </c>
      <c r="P3991" s="43">
        <f t="shared" si="741"/>
        <v>42887</v>
      </c>
      <c r="Q3991" s="89">
        <f t="shared" si="739"/>
        <v>2017</v>
      </c>
      <c r="R3991" s="89">
        <f t="shared" si="739"/>
        <v>2017</v>
      </c>
      <c r="S3991" s="43" t="str">
        <f>YEAR(Taulukko1[[#This Row],[Alku KK]])&amp;"Q"&amp;ROUNDDOWN((MONTH(Taulukko1[[#This Row],[Alku KK]])-1)/3+1,0)</f>
        <v>2017Q2</v>
      </c>
      <c r="T3991" s="43" t="str">
        <f>YEAR(Taulukko1[[#This Row],[Loppu KK]])&amp;"Q"&amp;ROUNDDOWN((MONTH(Taulukko1[[#This Row],[Loppu KK]])-1)/3+1,0)</f>
        <v>2017Q2</v>
      </c>
      <c r="U3991" s="81">
        <f>IF(COUNT(Taulukko1[[#This Row],[Neuvottelujen alaiset ]])=1,Taulukko1[[#This Row],[Neuvottelujen alaiset ]],Taulukko1[[#This Row],[Vähennystarve]])</f>
        <v>34</v>
      </c>
      <c r="V3991" s="44" t="str">
        <f t="shared" si="736"/>
        <v>NA</v>
      </c>
      <c r="W3991" s="44">
        <f t="shared" si="737"/>
        <v>0</v>
      </c>
      <c r="X3991" s="44" t="str">
        <f t="shared" si="738"/>
        <v>NA</v>
      </c>
      <c r="Y3991" s="44" t="b">
        <f>AND(MONTH(Taulukko1[[#This Row],[Alku PVM]] )=6,DAY(Taulukko1[[#This Row],[Alku PVM]] )&gt;19)</f>
        <v>0</v>
      </c>
      <c r="Z3991" s="44" t="b">
        <f>AND(MONTH(Taulukko1[[#This Row],[Loppu PVM]] )=6,DAY(Taulukko1[[#This Row],[Loppu PVM]] )&gt;19)</f>
        <v>1</v>
      </c>
      <c r="AA3991" s="44" t="b">
        <f>OR(MONTH(Taulukko1[[#This Row],[Alku PVM]] )&lt;=5,AND(MONTH(Taulukko1[[#This Row],[Alku PVM]] )=6,DAY(Taulukko1[[#This Row],[Alku PVM]] )&lt;20))</f>
        <v>1</v>
      </c>
      <c r="AB3991" s="44" t="b">
        <f>OR(MONTH(Taulukko1[[#This Row],[Loppu PVM]])&lt;=5,AND(MONTH(Taulukko1[[#This Row],[Loppu PVM]] )=6,DAY(Taulukko1[[#This Row],[Loppu PVM]])&lt;20))</f>
        <v>0</v>
      </c>
      <c r="AC3991" s="44" t="b">
        <f>OR(MONTH(Taulukko1[[#This Row],[Alku PVM]] )&lt;=3,AND(MONTH(Taulukko1[[#This Row],[Alku PVM]] )=3))</f>
        <v>0</v>
      </c>
      <c r="AD3991" s="44" t="b">
        <f>OR(MONTH(Taulukko1[[#This Row],[Loppu PVM]] )&lt;=3,AND(MONTH(Taulukko1[[#This Row],[Loppu PVM]] )=3))</f>
        <v>0</v>
      </c>
      <c r="AE3991" s="44" t="b">
        <f>OR(MONTH(Taulukko1[[#This Row],[Alku PVM]] )&lt;=9,AND(MONTH(Taulukko1[[#This Row],[Alku PVM]] )=9))</f>
        <v>1</v>
      </c>
      <c r="AF3991" s="44" t="b">
        <f>OR(MONTH(Taulukko1[[#This Row],[Loppu PVM]])&lt;=9,AND(MONTH(Taulukko1[[#This Row],[Loppu PVM]] )=9))</f>
        <v>1</v>
      </c>
      <c r="AG3991" s="44" t="b">
        <f>OR(MONTH(Taulukko1[[#This Row],[Alku PVM]] )&lt;=6,AND(MONTH(Taulukko1[[#This Row],[Alku PVM]] )=6))</f>
        <v>1</v>
      </c>
      <c r="AH3991" s="44" t="b">
        <f>OR(MONTH(Taulukko1[[#This Row],[Loppu PVM]])&lt;=6,AND(MONTH(Taulukko1[[#This Row],[Loppu PVM]] )=6))</f>
        <v>1</v>
      </c>
    </row>
    <row r="3992" spans="1:34">
      <c r="A3992" s="25" t="s">
        <v>357</v>
      </c>
      <c r="B3992" s="26">
        <v>42893</v>
      </c>
      <c r="C3992" s="25" t="s">
        <v>5671</v>
      </c>
      <c r="D3992" s="35"/>
      <c r="E3992" s="27">
        <v>9</v>
      </c>
      <c r="F3992" s="26">
        <v>42907</v>
      </c>
      <c r="G3992" s="33">
        <v>8</v>
      </c>
      <c r="H3992" s="27">
        <v>9</v>
      </c>
      <c r="I3992" s="126">
        <f>INDEX('TOL2008'!B:B,MATCH(A3992,'TOL2008'!A:A,0))</f>
        <v>58130</v>
      </c>
      <c r="J3992" s="133" t="str">
        <f>INDEX(Pääluokka!$H$2:$H$100,MATCH(VALUE(LEFT(Taulukko1[[#This Row],[TOL2008]],2)),Pääluokka!$G$2:$G$100,0))</f>
        <v>Informaatio ja viestintä</v>
      </c>
      <c r="K3992" s="133" t="str">
        <f>INDEX(Pääluokka!$I$2:$I$100,MATCH(VALUE(LEFT(Taulukko1[[#This Row],[TOL2008]],2)),Pääluokka!$G$2:$G$100,0))</f>
        <v>Palvelualat (G-N, R, S)</v>
      </c>
      <c r="L3992" s="41">
        <f t="shared" si="742"/>
        <v>14</v>
      </c>
      <c r="M3992" s="43">
        <f t="shared" si="743"/>
        <v>42893</v>
      </c>
      <c r="N3992" s="43">
        <f t="shared" si="744"/>
        <v>42907</v>
      </c>
      <c r="O3992" s="43">
        <f t="shared" si="740"/>
        <v>42887</v>
      </c>
      <c r="P3992" s="43">
        <f t="shared" si="741"/>
        <v>42887</v>
      </c>
      <c r="Q3992" s="89">
        <f t="shared" si="739"/>
        <v>2017</v>
      </c>
      <c r="R3992" s="89">
        <f t="shared" si="739"/>
        <v>2017</v>
      </c>
      <c r="S3992" s="43" t="str">
        <f>YEAR(Taulukko1[[#This Row],[Alku KK]])&amp;"Q"&amp;ROUNDDOWN((MONTH(Taulukko1[[#This Row],[Alku KK]])-1)/3+1,0)</f>
        <v>2017Q2</v>
      </c>
      <c r="T3992" s="43" t="str">
        <f>YEAR(Taulukko1[[#This Row],[Loppu KK]])&amp;"Q"&amp;ROUNDDOWN((MONTH(Taulukko1[[#This Row],[Loppu KK]])-1)/3+1,0)</f>
        <v>2017Q2</v>
      </c>
      <c r="U3992" s="81">
        <f>IF(COUNT(Taulukko1[[#This Row],[Neuvottelujen alaiset ]])=1,Taulukko1[[#This Row],[Neuvottelujen alaiset ]],Taulukko1[[#This Row],[Vähennystarve]])</f>
        <v>9</v>
      </c>
      <c r="V3992" s="44">
        <f t="shared" si="736"/>
        <v>1</v>
      </c>
      <c r="W3992" s="44">
        <f t="shared" si="737"/>
        <v>0.88888888888888884</v>
      </c>
      <c r="X3992" s="44">
        <f t="shared" si="738"/>
        <v>0.88888888888888884</v>
      </c>
      <c r="Y3992" s="44" t="b">
        <f>AND(MONTH(Taulukko1[[#This Row],[Alku PVM]] )=6,DAY(Taulukko1[[#This Row],[Alku PVM]] )&gt;19)</f>
        <v>0</v>
      </c>
      <c r="Z3992" s="44" t="b">
        <f>AND(MONTH(Taulukko1[[#This Row],[Loppu PVM]] )=6,DAY(Taulukko1[[#This Row],[Loppu PVM]] )&gt;19)</f>
        <v>1</v>
      </c>
      <c r="AA3992" s="44" t="b">
        <f>OR(MONTH(Taulukko1[[#This Row],[Alku PVM]] )&lt;=5,AND(MONTH(Taulukko1[[#This Row],[Alku PVM]] )=6,DAY(Taulukko1[[#This Row],[Alku PVM]] )&lt;20))</f>
        <v>1</v>
      </c>
      <c r="AB3992" s="44" t="b">
        <f>OR(MONTH(Taulukko1[[#This Row],[Loppu PVM]])&lt;=5,AND(MONTH(Taulukko1[[#This Row],[Loppu PVM]] )=6,DAY(Taulukko1[[#This Row],[Loppu PVM]])&lt;20))</f>
        <v>0</v>
      </c>
      <c r="AC3992" s="44" t="b">
        <f>OR(MONTH(Taulukko1[[#This Row],[Alku PVM]] )&lt;=3,AND(MONTH(Taulukko1[[#This Row],[Alku PVM]] )=3))</f>
        <v>0</v>
      </c>
      <c r="AD3992" s="44" t="b">
        <f>OR(MONTH(Taulukko1[[#This Row],[Loppu PVM]] )&lt;=3,AND(MONTH(Taulukko1[[#This Row],[Loppu PVM]] )=3))</f>
        <v>0</v>
      </c>
      <c r="AE3992" s="44" t="b">
        <f>OR(MONTH(Taulukko1[[#This Row],[Alku PVM]] )&lt;=9,AND(MONTH(Taulukko1[[#This Row],[Alku PVM]] )=9))</f>
        <v>1</v>
      </c>
      <c r="AF3992" s="44" t="b">
        <f>OR(MONTH(Taulukko1[[#This Row],[Loppu PVM]])&lt;=9,AND(MONTH(Taulukko1[[#This Row],[Loppu PVM]] )=9))</f>
        <v>1</v>
      </c>
      <c r="AG3992" s="44" t="b">
        <f>OR(MONTH(Taulukko1[[#This Row],[Alku PVM]] )&lt;=6,AND(MONTH(Taulukko1[[#This Row],[Alku PVM]] )=6))</f>
        <v>1</v>
      </c>
      <c r="AH3992" s="44" t="b">
        <f>OR(MONTH(Taulukko1[[#This Row],[Loppu PVM]])&lt;=6,AND(MONTH(Taulukko1[[#This Row],[Loppu PVM]] )=6))</f>
        <v>1</v>
      </c>
    </row>
    <row r="3993" spans="1:34">
      <c r="A3993" s="25" t="s">
        <v>5672</v>
      </c>
      <c r="B3993" s="26">
        <v>42843</v>
      </c>
      <c r="C3993" s="25" t="s">
        <v>5673</v>
      </c>
      <c r="D3993" s="35"/>
      <c r="E3993" s="27">
        <v>14</v>
      </c>
      <c r="F3993" s="26">
        <v>42895</v>
      </c>
      <c r="G3993" s="33">
        <v>8</v>
      </c>
      <c r="H3993" s="27">
        <v>42</v>
      </c>
      <c r="I3993" s="126">
        <f>INDEX('TOL2008'!B:B,MATCH(A3993,'TOL2008'!A:A,0))</f>
        <v>85592</v>
      </c>
      <c r="J3993" s="133" t="str">
        <f>INDEX(Pääluokka!$H$2:$H$100,MATCH(VALUE(LEFT(Taulukko1[[#This Row],[TOL2008]],2)),Pääluokka!$G$2:$G$100,0))</f>
        <v>Koulutus</v>
      </c>
      <c r="K3993" s="133" t="str">
        <f>INDEX(Pääluokka!$I$2:$I$100,MATCH(VALUE(LEFT(Taulukko1[[#This Row],[TOL2008]],2)),Pääluokka!$G$2:$G$100,0))</f>
        <v>Muut toimialat (O-Q, T-X)</v>
      </c>
      <c r="L3993" s="41">
        <f t="shared" si="742"/>
        <v>52</v>
      </c>
      <c r="M3993" s="43">
        <f t="shared" si="743"/>
        <v>42843</v>
      </c>
      <c r="N3993" s="43">
        <f t="shared" si="744"/>
        <v>42895</v>
      </c>
      <c r="O3993" s="43">
        <f t="shared" si="740"/>
        <v>42826</v>
      </c>
      <c r="P3993" s="43">
        <f t="shared" si="741"/>
        <v>42887</v>
      </c>
      <c r="Q3993" s="89">
        <f t="shared" si="739"/>
        <v>2017</v>
      </c>
      <c r="R3993" s="89">
        <f t="shared" si="739"/>
        <v>2017</v>
      </c>
      <c r="S3993" s="43" t="str">
        <f>YEAR(Taulukko1[[#This Row],[Alku KK]])&amp;"Q"&amp;ROUNDDOWN((MONTH(Taulukko1[[#This Row],[Alku KK]])-1)/3+1,0)</f>
        <v>2017Q2</v>
      </c>
      <c r="T3993" s="43" t="str">
        <f>YEAR(Taulukko1[[#This Row],[Loppu KK]])&amp;"Q"&amp;ROUNDDOWN((MONTH(Taulukko1[[#This Row],[Loppu KK]])-1)/3+1,0)</f>
        <v>2017Q2</v>
      </c>
      <c r="U3993" s="81">
        <f>IF(COUNT(Taulukko1[[#This Row],[Neuvottelujen alaiset ]])=1,Taulukko1[[#This Row],[Neuvottelujen alaiset ]],Taulukko1[[#This Row],[Vähennystarve]])</f>
        <v>42</v>
      </c>
      <c r="V3993" s="44">
        <f t="shared" si="736"/>
        <v>0.33333333333333331</v>
      </c>
      <c r="W3993" s="44">
        <f t="shared" si="737"/>
        <v>0.19047619047619047</v>
      </c>
      <c r="X3993" s="44">
        <f t="shared" si="738"/>
        <v>0.5714285714285714</v>
      </c>
      <c r="Y3993" s="44" t="b">
        <f>AND(MONTH(Taulukko1[[#This Row],[Alku PVM]] )=6,DAY(Taulukko1[[#This Row],[Alku PVM]] )&gt;19)</f>
        <v>0</v>
      </c>
      <c r="Z3993" s="44" t="b">
        <f>AND(MONTH(Taulukko1[[#This Row],[Loppu PVM]] )=6,DAY(Taulukko1[[#This Row],[Loppu PVM]] )&gt;19)</f>
        <v>0</v>
      </c>
      <c r="AA3993" s="44" t="b">
        <f>OR(MONTH(Taulukko1[[#This Row],[Alku PVM]] )&lt;=5,AND(MONTH(Taulukko1[[#This Row],[Alku PVM]] )=6,DAY(Taulukko1[[#This Row],[Alku PVM]] )&lt;20))</f>
        <v>1</v>
      </c>
      <c r="AB3993" s="44" t="b">
        <f>OR(MONTH(Taulukko1[[#This Row],[Loppu PVM]])&lt;=5,AND(MONTH(Taulukko1[[#This Row],[Loppu PVM]] )=6,DAY(Taulukko1[[#This Row],[Loppu PVM]])&lt;20))</f>
        <v>1</v>
      </c>
      <c r="AC3993" s="44" t="b">
        <f>OR(MONTH(Taulukko1[[#This Row],[Alku PVM]] )&lt;=3,AND(MONTH(Taulukko1[[#This Row],[Alku PVM]] )=3))</f>
        <v>0</v>
      </c>
      <c r="AD3993" s="44" t="b">
        <f>OR(MONTH(Taulukko1[[#This Row],[Loppu PVM]] )&lt;=3,AND(MONTH(Taulukko1[[#This Row],[Loppu PVM]] )=3))</f>
        <v>0</v>
      </c>
      <c r="AE3993" s="44" t="b">
        <f>OR(MONTH(Taulukko1[[#This Row],[Alku PVM]] )&lt;=9,AND(MONTH(Taulukko1[[#This Row],[Alku PVM]] )=9))</f>
        <v>1</v>
      </c>
      <c r="AF3993" s="44" t="b">
        <f>OR(MONTH(Taulukko1[[#This Row],[Loppu PVM]])&lt;=9,AND(MONTH(Taulukko1[[#This Row],[Loppu PVM]] )=9))</f>
        <v>1</v>
      </c>
      <c r="AG3993" s="44" t="b">
        <f>OR(MONTH(Taulukko1[[#This Row],[Alku PVM]] )&lt;=6,AND(MONTH(Taulukko1[[#This Row],[Alku PVM]] )=6))</f>
        <v>1</v>
      </c>
      <c r="AH3993" s="44" t="b">
        <f>OR(MONTH(Taulukko1[[#This Row],[Loppu PVM]])&lt;=6,AND(MONTH(Taulukko1[[#This Row],[Loppu PVM]] )=6))</f>
        <v>1</v>
      </c>
    </row>
    <row r="3994" spans="1:34">
      <c r="A3994" s="25" t="s">
        <v>505</v>
      </c>
      <c r="B3994" s="26">
        <v>42896</v>
      </c>
      <c r="C3994" s="25" t="s">
        <v>5674</v>
      </c>
      <c r="D3994" s="35"/>
      <c r="E3994" s="27">
        <v>44</v>
      </c>
      <c r="F3994" s="26">
        <v>42985</v>
      </c>
      <c r="G3994" s="33">
        <v>41</v>
      </c>
      <c r="H3994" s="27">
        <v>44</v>
      </c>
      <c r="I3994" s="126">
        <f>INDEX('TOL2008'!B:B,MATCH(A3994,'TOL2008'!A:A,0))</f>
        <v>22220</v>
      </c>
      <c r="J3994" s="133" t="str">
        <f>INDEX(Pääluokka!$H$2:$H$100,MATCH(VALUE(LEFT(Taulukko1[[#This Row],[TOL2008]],2)),Pääluokka!$G$2:$G$100,0))</f>
        <v>Teollisuus</v>
      </c>
      <c r="K3994" s="133" t="str">
        <f>INDEX(Pääluokka!$I$2:$I$100,MATCH(VALUE(LEFT(Taulukko1[[#This Row],[TOL2008]],2)),Pääluokka!$G$2:$G$100,0))</f>
        <v>Teollisuus (C-E)</v>
      </c>
      <c r="L3994" s="41">
        <f t="shared" si="742"/>
        <v>89</v>
      </c>
      <c r="M3994" s="43">
        <f t="shared" si="743"/>
        <v>42896</v>
      </c>
      <c r="N3994" s="43">
        <f t="shared" si="744"/>
        <v>42985</v>
      </c>
      <c r="O3994" s="43">
        <f t="shared" si="740"/>
        <v>42887</v>
      </c>
      <c r="P3994" s="43">
        <f t="shared" si="741"/>
        <v>42979</v>
      </c>
      <c r="Q3994" s="89">
        <f t="shared" si="739"/>
        <v>2017</v>
      </c>
      <c r="R3994" s="89">
        <f t="shared" si="739"/>
        <v>2017</v>
      </c>
      <c r="S3994" s="43" t="str">
        <f>YEAR(Taulukko1[[#This Row],[Alku KK]])&amp;"Q"&amp;ROUNDDOWN((MONTH(Taulukko1[[#This Row],[Alku KK]])-1)/3+1,0)</f>
        <v>2017Q2</v>
      </c>
      <c r="T3994" s="43" t="str">
        <f>YEAR(Taulukko1[[#This Row],[Loppu KK]])&amp;"Q"&amp;ROUNDDOWN((MONTH(Taulukko1[[#This Row],[Loppu KK]])-1)/3+1,0)</f>
        <v>2017Q3</v>
      </c>
      <c r="U3994" s="81">
        <f>IF(COUNT(Taulukko1[[#This Row],[Neuvottelujen alaiset ]])=1,Taulukko1[[#This Row],[Neuvottelujen alaiset ]],Taulukko1[[#This Row],[Vähennystarve]])</f>
        <v>44</v>
      </c>
      <c r="V3994" s="44">
        <f t="shared" si="736"/>
        <v>1</v>
      </c>
      <c r="W3994" s="44">
        <f t="shared" si="737"/>
        <v>0.93181818181818177</v>
      </c>
      <c r="X3994" s="44">
        <f t="shared" si="738"/>
        <v>0.93181818181818177</v>
      </c>
      <c r="Y3994" s="44" t="b">
        <f>AND(MONTH(Taulukko1[[#This Row],[Alku PVM]] )=6,DAY(Taulukko1[[#This Row],[Alku PVM]] )&gt;19)</f>
        <v>0</v>
      </c>
      <c r="Z3994" s="44" t="b">
        <f>AND(MONTH(Taulukko1[[#This Row],[Loppu PVM]] )=6,DAY(Taulukko1[[#This Row],[Loppu PVM]] )&gt;19)</f>
        <v>0</v>
      </c>
      <c r="AA3994" s="44" t="b">
        <f>OR(MONTH(Taulukko1[[#This Row],[Alku PVM]] )&lt;=5,AND(MONTH(Taulukko1[[#This Row],[Alku PVM]] )=6,DAY(Taulukko1[[#This Row],[Alku PVM]] )&lt;20))</f>
        <v>1</v>
      </c>
      <c r="AB3994" s="44" t="b">
        <f>OR(MONTH(Taulukko1[[#This Row],[Loppu PVM]])&lt;=5,AND(MONTH(Taulukko1[[#This Row],[Loppu PVM]] )=6,DAY(Taulukko1[[#This Row],[Loppu PVM]])&lt;20))</f>
        <v>0</v>
      </c>
      <c r="AC3994" s="44" t="b">
        <f>OR(MONTH(Taulukko1[[#This Row],[Alku PVM]] )&lt;=3,AND(MONTH(Taulukko1[[#This Row],[Alku PVM]] )=3))</f>
        <v>0</v>
      </c>
      <c r="AD3994" s="44" t="b">
        <f>OR(MONTH(Taulukko1[[#This Row],[Loppu PVM]] )&lt;=3,AND(MONTH(Taulukko1[[#This Row],[Loppu PVM]] )=3))</f>
        <v>0</v>
      </c>
      <c r="AE3994" s="44" t="b">
        <f>OR(MONTH(Taulukko1[[#This Row],[Alku PVM]] )&lt;=9,AND(MONTH(Taulukko1[[#This Row],[Alku PVM]] )=9))</f>
        <v>1</v>
      </c>
      <c r="AF3994" s="44" t="b">
        <f>OR(MONTH(Taulukko1[[#This Row],[Loppu PVM]])&lt;=9,AND(MONTH(Taulukko1[[#This Row],[Loppu PVM]] )=9))</f>
        <v>1</v>
      </c>
      <c r="AG3994" s="44" t="b">
        <f>OR(MONTH(Taulukko1[[#This Row],[Alku PVM]] )&lt;=6,AND(MONTH(Taulukko1[[#This Row],[Alku PVM]] )=6))</f>
        <v>1</v>
      </c>
      <c r="AH3994" s="44" t="b">
        <f>OR(MONTH(Taulukko1[[#This Row],[Loppu PVM]])&lt;=6,AND(MONTH(Taulukko1[[#This Row],[Loppu PVM]] )=6))</f>
        <v>0</v>
      </c>
    </row>
    <row r="3995" spans="1:34">
      <c r="A3995" s="25" t="s">
        <v>148</v>
      </c>
      <c r="B3995" s="26">
        <v>42906</v>
      </c>
      <c r="C3995" s="25" t="s">
        <v>5696</v>
      </c>
      <c r="D3995" s="35"/>
      <c r="E3995" s="27">
        <v>30</v>
      </c>
      <c r="F3995" s="26">
        <v>42999</v>
      </c>
      <c r="G3995" s="33">
        <v>13</v>
      </c>
      <c r="H3995" s="27">
        <v>870</v>
      </c>
      <c r="I3995" s="126">
        <f>INDEX('TOL2008'!B:B,MATCH(A3995,'TOL2008'!A:A,0))</f>
        <v>17120</v>
      </c>
      <c r="J3995" s="133" t="str">
        <f>INDEX(Pääluokka!$H$2:$H$100,MATCH(VALUE(LEFT(Taulukko1[[#This Row],[TOL2008]],2)),Pääluokka!$G$2:$G$100,0))</f>
        <v>Teollisuus</v>
      </c>
      <c r="K3995" s="133" t="str">
        <f>INDEX(Pääluokka!$I$2:$I$100,MATCH(VALUE(LEFT(Taulukko1[[#This Row],[TOL2008]],2)),Pääluokka!$G$2:$G$100,0))</f>
        <v>Teollisuus (C-E)</v>
      </c>
      <c r="L3995" s="41">
        <f t="shared" si="742"/>
        <v>93</v>
      </c>
      <c r="M3995" s="43">
        <f t="shared" si="743"/>
        <v>42906</v>
      </c>
      <c r="N3995" s="43">
        <f t="shared" si="744"/>
        <v>42999</v>
      </c>
      <c r="O3995" s="43">
        <f t="shared" si="740"/>
        <v>42887</v>
      </c>
      <c r="P3995" s="43">
        <f t="shared" si="741"/>
        <v>42979</v>
      </c>
      <c r="Q3995" s="89">
        <f t="shared" si="739"/>
        <v>2017</v>
      </c>
      <c r="R3995" s="89">
        <f t="shared" si="739"/>
        <v>2017</v>
      </c>
      <c r="S3995" s="43" t="str">
        <f>YEAR(Taulukko1[[#This Row],[Alku KK]])&amp;"Q"&amp;ROUNDDOWN((MONTH(Taulukko1[[#This Row],[Alku KK]])-1)/3+1,0)</f>
        <v>2017Q2</v>
      </c>
      <c r="T3995" s="43" t="str">
        <f>YEAR(Taulukko1[[#This Row],[Loppu KK]])&amp;"Q"&amp;ROUNDDOWN((MONTH(Taulukko1[[#This Row],[Loppu KK]])-1)/3+1,0)</f>
        <v>2017Q3</v>
      </c>
      <c r="U3995" s="81">
        <f>IF(COUNT(Taulukko1[[#This Row],[Neuvottelujen alaiset ]])=1,Taulukko1[[#This Row],[Neuvottelujen alaiset ]],Taulukko1[[#This Row],[Vähennystarve]])</f>
        <v>870</v>
      </c>
      <c r="V3995" s="44">
        <f t="shared" si="736"/>
        <v>3.4482758620689655E-2</v>
      </c>
      <c r="W3995" s="44">
        <f t="shared" si="737"/>
        <v>1.4942528735632184E-2</v>
      </c>
      <c r="X3995" s="44">
        <f t="shared" si="738"/>
        <v>0.43333333333333335</v>
      </c>
      <c r="Y3995" s="44" t="b">
        <f>AND(MONTH(Taulukko1[[#This Row],[Alku PVM]] )=6,DAY(Taulukko1[[#This Row],[Alku PVM]] )&gt;19)</f>
        <v>1</v>
      </c>
      <c r="Z3995" s="44" t="b">
        <f>AND(MONTH(Taulukko1[[#This Row],[Loppu PVM]] )=6,DAY(Taulukko1[[#This Row],[Loppu PVM]] )&gt;19)</f>
        <v>0</v>
      </c>
      <c r="AA3995" s="44" t="b">
        <f>OR(MONTH(Taulukko1[[#This Row],[Alku PVM]] )&lt;=5,AND(MONTH(Taulukko1[[#This Row],[Alku PVM]] )=6,DAY(Taulukko1[[#This Row],[Alku PVM]] )&lt;20))</f>
        <v>0</v>
      </c>
      <c r="AB3995" s="44" t="b">
        <f>OR(MONTH(Taulukko1[[#This Row],[Loppu PVM]])&lt;=5,AND(MONTH(Taulukko1[[#This Row],[Loppu PVM]] )=6,DAY(Taulukko1[[#This Row],[Loppu PVM]])&lt;20))</f>
        <v>0</v>
      </c>
      <c r="AC3995" s="44" t="b">
        <f>OR(MONTH(Taulukko1[[#This Row],[Alku PVM]] )&lt;=3,AND(MONTH(Taulukko1[[#This Row],[Alku PVM]] )=3))</f>
        <v>0</v>
      </c>
      <c r="AD3995" s="44" t="b">
        <f>OR(MONTH(Taulukko1[[#This Row],[Loppu PVM]] )&lt;=3,AND(MONTH(Taulukko1[[#This Row],[Loppu PVM]] )=3))</f>
        <v>0</v>
      </c>
      <c r="AE3995" s="44" t="b">
        <f>OR(MONTH(Taulukko1[[#This Row],[Alku PVM]] )&lt;=9,AND(MONTH(Taulukko1[[#This Row],[Alku PVM]] )=9))</f>
        <v>1</v>
      </c>
      <c r="AF3995" s="44" t="b">
        <f>OR(MONTH(Taulukko1[[#This Row],[Loppu PVM]])&lt;=9,AND(MONTH(Taulukko1[[#This Row],[Loppu PVM]] )=9))</f>
        <v>1</v>
      </c>
      <c r="AG3995" s="44" t="b">
        <f>OR(MONTH(Taulukko1[[#This Row],[Alku PVM]] )&lt;=6,AND(MONTH(Taulukko1[[#This Row],[Alku PVM]] )=6))</f>
        <v>1</v>
      </c>
      <c r="AH3995" s="44" t="b">
        <f>OR(MONTH(Taulukko1[[#This Row],[Loppu PVM]])&lt;=6,AND(MONTH(Taulukko1[[#This Row],[Loppu PVM]] )=6))</f>
        <v>0</v>
      </c>
    </row>
    <row r="3996" spans="1:34">
      <c r="A3996" s="25" t="s">
        <v>3396</v>
      </c>
      <c r="B3996" s="26">
        <v>42850</v>
      </c>
      <c r="C3996" s="25" t="s">
        <v>2234</v>
      </c>
      <c r="D3996" s="35"/>
      <c r="E3996" s="27"/>
      <c r="F3996" s="26">
        <v>42899</v>
      </c>
      <c r="G3996" s="33">
        <v>0</v>
      </c>
      <c r="H3996" s="27">
        <v>14</v>
      </c>
      <c r="I3996" s="126">
        <f>INDEX('TOL2008'!B:B,MATCH(A3996,'TOL2008'!A:A,0))</f>
        <v>18120</v>
      </c>
      <c r="J3996" s="133" t="str">
        <f>INDEX(Pääluokka!$H$2:$H$100,MATCH(VALUE(LEFT(Taulukko1[[#This Row],[TOL2008]],2)),Pääluokka!$G$2:$G$100,0))</f>
        <v>Teollisuus</v>
      </c>
      <c r="K3996" s="133" t="str">
        <f>INDEX(Pääluokka!$I$2:$I$100,MATCH(VALUE(LEFT(Taulukko1[[#This Row],[TOL2008]],2)),Pääluokka!$G$2:$G$100,0))</f>
        <v>Teollisuus (C-E)</v>
      </c>
      <c r="L3996" s="41">
        <f t="shared" si="742"/>
        <v>49</v>
      </c>
      <c r="M3996" s="43">
        <f t="shared" si="743"/>
        <v>42850</v>
      </c>
      <c r="N3996" s="43">
        <f t="shared" si="744"/>
        <v>42899</v>
      </c>
      <c r="O3996" s="43">
        <f t="shared" si="740"/>
        <v>42826</v>
      </c>
      <c r="P3996" s="43">
        <f t="shared" si="741"/>
        <v>42887</v>
      </c>
      <c r="Q3996" s="89">
        <f t="shared" si="739"/>
        <v>2017</v>
      </c>
      <c r="R3996" s="89">
        <f t="shared" si="739"/>
        <v>2017</v>
      </c>
      <c r="S3996" s="43" t="str">
        <f>YEAR(Taulukko1[[#This Row],[Alku KK]])&amp;"Q"&amp;ROUNDDOWN((MONTH(Taulukko1[[#This Row],[Alku KK]])-1)/3+1,0)</f>
        <v>2017Q2</v>
      </c>
      <c r="T3996" s="43" t="str">
        <f>YEAR(Taulukko1[[#This Row],[Loppu KK]])&amp;"Q"&amp;ROUNDDOWN((MONTH(Taulukko1[[#This Row],[Loppu KK]])-1)/3+1,0)</f>
        <v>2017Q2</v>
      </c>
      <c r="U3996" s="81">
        <f>IF(COUNT(Taulukko1[[#This Row],[Neuvottelujen alaiset ]])=1,Taulukko1[[#This Row],[Neuvottelujen alaiset ]],Taulukko1[[#This Row],[Vähennystarve]])</f>
        <v>14</v>
      </c>
      <c r="V3996" s="44" t="str">
        <f t="shared" si="736"/>
        <v>NA</v>
      </c>
      <c r="W3996" s="44">
        <f t="shared" si="737"/>
        <v>0</v>
      </c>
      <c r="X3996" s="44" t="str">
        <f t="shared" si="738"/>
        <v>NA</v>
      </c>
      <c r="Y3996" s="44" t="b">
        <f>AND(MONTH(Taulukko1[[#This Row],[Alku PVM]] )=6,DAY(Taulukko1[[#This Row],[Alku PVM]] )&gt;19)</f>
        <v>0</v>
      </c>
      <c r="Z3996" s="44" t="b">
        <f>AND(MONTH(Taulukko1[[#This Row],[Loppu PVM]] )=6,DAY(Taulukko1[[#This Row],[Loppu PVM]] )&gt;19)</f>
        <v>0</v>
      </c>
      <c r="AA3996" s="44" t="b">
        <f>OR(MONTH(Taulukko1[[#This Row],[Alku PVM]] )&lt;=5,AND(MONTH(Taulukko1[[#This Row],[Alku PVM]] )=6,DAY(Taulukko1[[#This Row],[Alku PVM]] )&lt;20))</f>
        <v>1</v>
      </c>
      <c r="AB3996" s="44" t="b">
        <f>OR(MONTH(Taulukko1[[#This Row],[Loppu PVM]])&lt;=5,AND(MONTH(Taulukko1[[#This Row],[Loppu PVM]] )=6,DAY(Taulukko1[[#This Row],[Loppu PVM]])&lt;20))</f>
        <v>1</v>
      </c>
      <c r="AC3996" s="44" t="b">
        <f>OR(MONTH(Taulukko1[[#This Row],[Alku PVM]] )&lt;=3,AND(MONTH(Taulukko1[[#This Row],[Alku PVM]] )=3))</f>
        <v>0</v>
      </c>
      <c r="AD3996" s="44" t="b">
        <f>OR(MONTH(Taulukko1[[#This Row],[Loppu PVM]] )&lt;=3,AND(MONTH(Taulukko1[[#This Row],[Loppu PVM]] )=3))</f>
        <v>0</v>
      </c>
      <c r="AE3996" s="44" t="b">
        <f>OR(MONTH(Taulukko1[[#This Row],[Alku PVM]] )&lt;=9,AND(MONTH(Taulukko1[[#This Row],[Alku PVM]] )=9))</f>
        <v>1</v>
      </c>
      <c r="AF3996" s="44" t="b">
        <f>OR(MONTH(Taulukko1[[#This Row],[Loppu PVM]])&lt;=9,AND(MONTH(Taulukko1[[#This Row],[Loppu PVM]] )=9))</f>
        <v>1</v>
      </c>
      <c r="AG3996" s="44" t="b">
        <f>OR(MONTH(Taulukko1[[#This Row],[Alku PVM]] )&lt;=6,AND(MONTH(Taulukko1[[#This Row],[Alku PVM]] )=6))</f>
        <v>1</v>
      </c>
      <c r="AH3996" s="44" t="b">
        <f>OR(MONTH(Taulukko1[[#This Row],[Loppu PVM]])&lt;=6,AND(MONTH(Taulukko1[[#This Row],[Loppu PVM]] )=6))</f>
        <v>1</v>
      </c>
    </row>
    <row r="3997" spans="1:34">
      <c r="A3997" s="82" t="s">
        <v>39</v>
      </c>
      <c r="B3997" s="26">
        <v>42899</v>
      </c>
      <c r="C3997" s="25" t="s">
        <v>5675</v>
      </c>
      <c r="D3997" s="35"/>
      <c r="E3997" s="27">
        <v>11</v>
      </c>
      <c r="F3997" s="26"/>
      <c r="G3997" s="33"/>
      <c r="H3997" s="27">
        <v>11</v>
      </c>
      <c r="I3997" s="126">
        <f>INDEX('TOL2008'!B:B,MATCH(A3997,'TOL2008'!A:A,0))</f>
        <v>28300</v>
      </c>
      <c r="J3997" s="133" t="str">
        <f>INDEX(Pääluokka!$H$2:$H$100,MATCH(VALUE(LEFT(Taulukko1[[#This Row],[TOL2008]],2)),Pääluokka!$G$2:$G$100,0))</f>
        <v>Teollisuus</v>
      </c>
      <c r="K3997" s="133" t="str">
        <f>INDEX(Pääluokka!$I$2:$I$100,MATCH(VALUE(LEFT(Taulukko1[[#This Row],[TOL2008]],2)),Pääluokka!$G$2:$G$100,0))</f>
        <v>Teollisuus (C-E)</v>
      </c>
      <c r="L3997" s="41" t="str">
        <f t="shared" si="742"/>
        <v>NA</v>
      </c>
      <c r="M3997" s="43">
        <f t="shared" si="743"/>
        <v>42899</v>
      </c>
      <c r="N3997" s="43">
        <f t="shared" si="744"/>
        <v>42950</v>
      </c>
      <c r="O3997" s="43">
        <f t="shared" si="740"/>
        <v>42887</v>
      </c>
      <c r="P3997" s="43">
        <f t="shared" si="741"/>
        <v>42948</v>
      </c>
      <c r="Q3997" s="89">
        <f t="shared" si="739"/>
        <v>2017</v>
      </c>
      <c r="R3997" s="89">
        <f t="shared" si="739"/>
        <v>2017</v>
      </c>
      <c r="S3997" s="43" t="str">
        <f>YEAR(Taulukko1[[#This Row],[Alku KK]])&amp;"Q"&amp;ROUNDDOWN((MONTH(Taulukko1[[#This Row],[Alku KK]])-1)/3+1,0)</f>
        <v>2017Q2</v>
      </c>
      <c r="T3997" s="43" t="str">
        <f>YEAR(Taulukko1[[#This Row],[Loppu KK]])&amp;"Q"&amp;ROUNDDOWN((MONTH(Taulukko1[[#This Row],[Loppu KK]])-1)/3+1,0)</f>
        <v>2017Q3</v>
      </c>
      <c r="U3997" s="81">
        <f>IF(COUNT(Taulukko1[[#This Row],[Neuvottelujen alaiset ]])=1,Taulukko1[[#This Row],[Neuvottelujen alaiset ]],Taulukko1[[#This Row],[Vähennystarve]])</f>
        <v>11</v>
      </c>
      <c r="V3997" s="44">
        <f t="shared" si="736"/>
        <v>1</v>
      </c>
      <c r="W3997" s="44" t="str">
        <f t="shared" si="737"/>
        <v>NA</v>
      </c>
      <c r="X3997" s="44" t="str">
        <f t="shared" si="738"/>
        <v>NA</v>
      </c>
      <c r="Y3997" s="44" t="b">
        <f>AND(MONTH(Taulukko1[[#This Row],[Alku PVM]] )=6,DAY(Taulukko1[[#This Row],[Alku PVM]] )&gt;19)</f>
        <v>0</v>
      </c>
      <c r="Z3997" s="44" t="b">
        <f>AND(MONTH(Taulukko1[[#This Row],[Loppu PVM]] )=6,DAY(Taulukko1[[#This Row],[Loppu PVM]] )&gt;19)</f>
        <v>0</v>
      </c>
      <c r="AA3997" s="44" t="b">
        <f>OR(MONTH(Taulukko1[[#This Row],[Alku PVM]] )&lt;=5,AND(MONTH(Taulukko1[[#This Row],[Alku PVM]] )=6,DAY(Taulukko1[[#This Row],[Alku PVM]] )&lt;20))</f>
        <v>1</v>
      </c>
      <c r="AB3997" s="44" t="b">
        <f>OR(MONTH(Taulukko1[[#This Row],[Loppu PVM]])&lt;=5,AND(MONTH(Taulukko1[[#This Row],[Loppu PVM]] )=6,DAY(Taulukko1[[#This Row],[Loppu PVM]])&lt;20))</f>
        <v>0</v>
      </c>
      <c r="AC3997" s="44" t="b">
        <f>OR(MONTH(Taulukko1[[#This Row],[Alku PVM]] )&lt;=3,AND(MONTH(Taulukko1[[#This Row],[Alku PVM]] )=3))</f>
        <v>0</v>
      </c>
      <c r="AD3997" s="44" t="b">
        <f>OR(MONTH(Taulukko1[[#This Row],[Loppu PVM]] )&lt;=3,AND(MONTH(Taulukko1[[#This Row],[Loppu PVM]] )=3))</f>
        <v>0</v>
      </c>
      <c r="AE3997" s="44" t="b">
        <f>OR(MONTH(Taulukko1[[#This Row],[Alku PVM]] )&lt;=9,AND(MONTH(Taulukko1[[#This Row],[Alku PVM]] )=9))</f>
        <v>1</v>
      </c>
      <c r="AF3997" s="44" t="b">
        <f>OR(MONTH(Taulukko1[[#This Row],[Loppu PVM]])&lt;=9,AND(MONTH(Taulukko1[[#This Row],[Loppu PVM]] )=9))</f>
        <v>1</v>
      </c>
      <c r="AG3997" s="44" t="b">
        <f>OR(MONTH(Taulukko1[[#This Row],[Alku PVM]] )&lt;=6,AND(MONTH(Taulukko1[[#This Row],[Alku PVM]] )=6))</f>
        <v>1</v>
      </c>
      <c r="AH3997" s="44" t="b">
        <f>OR(MONTH(Taulukko1[[#This Row],[Loppu PVM]])&lt;=6,AND(MONTH(Taulukko1[[#This Row],[Loppu PVM]] )=6))</f>
        <v>0</v>
      </c>
    </row>
    <row r="3998" spans="1:34">
      <c r="A3998" s="82" t="s">
        <v>4560</v>
      </c>
      <c r="B3998" s="83">
        <v>42849</v>
      </c>
      <c r="C3998" s="82" t="s">
        <v>301</v>
      </c>
      <c r="D3998" s="84"/>
      <c r="E3998" s="85">
        <v>15</v>
      </c>
      <c r="F3998" s="83">
        <v>42884</v>
      </c>
      <c r="G3998" s="86">
        <v>15</v>
      </c>
      <c r="H3998" s="85">
        <v>69</v>
      </c>
      <c r="I3998" s="130">
        <f>INDEX('TOL2008'!B:B,MATCH(A3998,'TOL2008'!A:A,0))</f>
        <v>53100</v>
      </c>
      <c r="J3998" s="131" t="str">
        <f>INDEX(Pääluokka!$H$2:$H$100,MATCH(VALUE(LEFT(Taulukko1[[#This Row],[TOL2008]],2)),Pääluokka!$G$2:$G$100,0))</f>
        <v>Kuljetus ja varastointi</v>
      </c>
      <c r="K3998" s="131" t="str">
        <f>INDEX(Pääluokka!$I$2:$I$100,MATCH(VALUE(LEFT(Taulukko1[[#This Row],[TOL2008]],2)),Pääluokka!$G$2:$G$100,0))</f>
        <v>Palvelualat (G-N, R, S)</v>
      </c>
      <c r="L3998" s="87">
        <f t="shared" si="742"/>
        <v>35</v>
      </c>
      <c r="M3998" s="88">
        <f t="shared" si="743"/>
        <v>42849</v>
      </c>
      <c r="N3998" s="88">
        <f t="shared" si="744"/>
        <v>42884</v>
      </c>
      <c r="O3998" s="88">
        <f t="shared" ref="O3998:P4000" si="745">IFERROR(DATE(YEAR(M3998),MONTH(M3998),1),"NA")</f>
        <v>42826</v>
      </c>
      <c r="P3998" s="88">
        <f t="shared" si="745"/>
        <v>42856</v>
      </c>
      <c r="Q3998" s="89">
        <f t="shared" si="739"/>
        <v>2017</v>
      </c>
      <c r="R3998" s="89">
        <f t="shared" si="739"/>
        <v>2017</v>
      </c>
      <c r="S3998" s="88" t="str">
        <f>YEAR(Taulukko1[[#This Row],[Alku KK]])&amp;"Q"&amp;ROUNDDOWN((MONTH(Taulukko1[[#This Row],[Alku KK]])-1)/3+1,0)</f>
        <v>2017Q2</v>
      </c>
      <c r="T3998" s="88" t="str">
        <f>YEAR(Taulukko1[[#This Row],[Loppu KK]])&amp;"Q"&amp;ROUNDDOWN((MONTH(Taulukko1[[#This Row],[Loppu KK]])-1)/3+1,0)</f>
        <v>2017Q2</v>
      </c>
      <c r="U3998" s="89">
        <f>IF(COUNT(Taulukko1[[#This Row],[Neuvottelujen alaiset ]])=1,Taulukko1[[#This Row],[Neuvottelujen alaiset ]],Taulukko1[[#This Row],[Vähennystarve]])</f>
        <v>69</v>
      </c>
      <c r="V3998" s="90">
        <f t="shared" ref="V3998:V4025" si="746">IF(AND(ISNUMBER(E3998),ISNUMBER(H3998)),E3998/H3998,"NA")</f>
        <v>0.21739130434782608</v>
      </c>
      <c r="W3998" s="90">
        <f t="shared" ref="W3998:W4025" si="747">IF(AND(ISNUMBER(G3998),ISNUMBER(H3998)),G3998/H3998,"NA")</f>
        <v>0.21739130434782608</v>
      </c>
      <c r="X3998" s="90">
        <f t="shared" ref="X3998:X4025" si="748">IF(AND(ISNUMBER(G3998),ISNUMBER(E3998)),G3998/E3998,"NA")</f>
        <v>1</v>
      </c>
      <c r="Y3998" s="90" t="b">
        <f>AND(MONTH(Taulukko1[[#This Row],[Alku PVM]] )=6,DAY(Taulukko1[[#This Row],[Alku PVM]] )&gt;19)</f>
        <v>0</v>
      </c>
      <c r="Z3998" s="90" t="b">
        <f>AND(MONTH(Taulukko1[[#This Row],[Loppu PVM]] )=6,DAY(Taulukko1[[#This Row],[Loppu PVM]] )&gt;19)</f>
        <v>0</v>
      </c>
      <c r="AA3998" s="90" t="b">
        <f>OR(MONTH(Taulukko1[[#This Row],[Alku PVM]] )&lt;=5,AND(MONTH(Taulukko1[[#This Row],[Alku PVM]] )=6,DAY(Taulukko1[[#This Row],[Alku PVM]] )&lt;20))</f>
        <v>1</v>
      </c>
      <c r="AB3998" s="90" t="b">
        <f>OR(MONTH(Taulukko1[[#This Row],[Loppu PVM]])&lt;=5,AND(MONTH(Taulukko1[[#This Row],[Loppu PVM]] )=6,DAY(Taulukko1[[#This Row],[Loppu PVM]])&lt;20))</f>
        <v>1</v>
      </c>
      <c r="AC3998" s="90" t="b">
        <f>OR(MONTH(Taulukko1[[#This Row],[Alku PVM]] )&lt;=3,AND(MONTH(Taulukko1[[#This Row],[Alku PVM]] )=3))</f>
        <v>0</v>
      </c>
      <c r="AD3998" s="90" t="b">
        <f>OR(MONTH(Taulukko1[[#This Row],[Loppu PVM]] )&lt;=3,AND(MONTH(Taulukko1[[#This Row],[Loppu PVM]] )=3))</f>
        <v>0</v>
      </c>
      <c r="AE3998" s="90" t="b">
        <f>OR(MONTH(Taulukko1[[#This Row],[Alku PVM]] )&lt;=9,AND(MONTH(Taulukko1[[#This Row],[Alku PVM]] )=9))</f>
        <v>1</v>
      </c>
      <c r="AF3998" s="90" t="b">
        <f>OR(MONTH(Taulukko1[[#This Row],[Loppu PVM]])&lt;=9,AND(MONTH(Taulukko1[[#This Row],[Loppu PVM]] )=9))</f>
        <v>1</v>
      </c>
      <c r="AG3998" s="90" t="b">
        <f>OR(MONTH(Taulukko1[[#This Row],[Alku PVM]] )&lt;=6,AND(MONTH(Taulukko1[[#This Row],[Alku PVM]] )=6))</f>
        <v>1</v>
      </c>
      <c r="AH3998" s="90" t="b">
        <f>OR(MONTH(Taulukko1[[#This Row],[Loppu PVM]])&lt;=6,AND(MONTH(Taulukko1[[#This Row],[Loppu PVM]] )=6))</f>
        <v>1</v>
      </c>
    </row>
    <row r="3999" spans="1:34">
      <c r="A3999" s="82" t="s">
        <v>5683</v>
      </c>
      <c r="B3999" s="83">
        <v>42920</v>
      </c>
      <c r="C3999" s="82" t="s">
        <v>5684</v>
      </c>
      <c r="D3999" s="84"/>
      <c r="E3999" s="85">
        <v>30</v>
      </c>
      <c r="F3999" s="83">
        <v>42983</v>
      </c>
      <c r="G3999" s="86">
        <v>11</v>
      </c>
      <c r="H3999" s="85">
        <v>30</v>
      </c>
      <c r="I3999" s="130">
        <f>INDEX('TOL2008'!B:B,MATCH(A3999,'TOL2008'!A:A,0))</f>
        <v>47529</v>
      </c>
      <c r="J3999" s="131" t="str">
        <f>INDEX(Pääluokka!$H$2:$H$100,MATCH(VALUE(LEFT(Taulukko1[[#This Row],[TOL2008]],2)),Pääluokka!$G$2:$G$100,0))</f>
        <v>Tukku- ja vähittäiskauppa; moottoriajoneuvojen ja moottoripyörien korjaus</v>
      </c>
      <c r="K3999" s="131" t="str">
        <f>INDEX(Pääluokka!$I$2:$I$100,MATCH(VALUE(LEFT(Taulukko1[[#This Row],[TOL2008]],2)),Pääluokka!$G$2:$G$100,0))</f>
        <v>Palvelualat (G-N, R, S)</v>
      </c>
      <c r="L3999" s="87">
        <f t="shared" si="742"/>
        <v>63</v>
      </c>
      <c r="M3999" s="88">
        <f t="shared" si="743"/>
        <v>42920</v>
      </c>
      <c r="N3999" s="88">
        <f t="shared" si="744"/>
        <v>42983</v>
      </c>
      <c r="O3999" s="88">
        <f t="shared" si="745"/>
        <v>42917</v>
      </c>
      <c r="P3999" s="88">
        <f t="shared" si="745"/>
        <v>42979</v>
      </c>
      <c r="Q3999" s="89">
        <f t="shared" si="739"/>
        <v>2017</v>
      </c>
      <c r="R3999" s="89">
        <f t="shared" si="739"/>
        <v>2017</v>
      </c>
      <c r="S3999" s="88" t="str">
        <f>YEAR(Taulukko1[[#This Row],[Alku KK]])&amp;"Q"&amp;ROUNDDOWN((MONTH(Taulukko1[[#This Row],[Alku KK]])-1)/3+1,0)</f>
        <v>2017Q3</v>
      </c>
      <c r="T3999" s="88" t="str">
        <f>YEAR(Taulukko1[[#This Row],[Loppu KK]])&amp;"Q"&amp;ROUNDDOWN((MONTH(Taulukko1[[#This Row],[Loppu KK]])-1)/3+1,0)</f>
        <v>2017Q3</v>
      </c>
      <c r="U3999" s="89">
        <f>IF(COUNT(Taulukko1[[#This Row],[Neuvottelujen alaiset ]])=1,Taulukko1[[#This Row],[Neuvottelujen alaiset ]],Taulukko1[[#This Row],[Vähennystarve]])</f>
        <v>30</v>
      </c>
      <c r="V3999" s="90">
        <f t="shared" si="746"/>
        <v>1</v>
      </c>
      <c r="W3999" s="90">
        <f t="shared" si="747"/>
        <v>0.36666666666666664</v>
      </c>
      <c r="X3999" s="90">
        <f t="shared" si="748"/>
        <v>0.36666666666666664</v>
      </c>
      <c r="Y3999" s="90" t="b">
        <f>AND(MONTH(Taulukko1[[#This Row],[Alku PVM]] )=6,DAY(Taulukko1[[#This Row],[Alku PVM]] )&gt;19)</f>
        <v>0</v>
      </c>
      <c r="Z3999" s="90" t="b">
        <f>AND(MONTH(Taulukko1[[#This Row],[Loppu PVM]] )=6,DAY(Taulukko1[[#This Row],[Loppu PVM]] )&gt;19)</f>
        <v>0</v>
      </c>
      <c r="AA3999" s="90" t="b">
        <f>OR(MONTH(Taulukko1[[#This Row],[Alku PVM]] )&lt;=5,AND(MONTH(Taulukko1[[#This Row],[Alku PVM]] )=6,DAY(Taulukko1[[#This Row],[Alku PVM]] )&lt;20))</f>
        <v>0</v>
      </c>
      <c r="AB3999" s="90" t="b">
        <f>OR(MONTH(Taulukko1[[#This Row],[Loppu PVM]])&lt;=5,AND(MONTH(Taulukko1[[#This Row],[Loppu PVM]] )=6,DAY(Taulukko1[[#This Row],[Loppu PVM]])&lt;20))</f>
        <v>0</v>
      </c>
      <c r="AC3999" s="90" t="b">
        <f>OR(MONTH(Taulukko1[[#This Row],[Alku PVM]] )&lt;=3,AND(MONTH(Taulukko1[[#This Row],[Alku PVM]] )=3))</f>
        <v>0</v>
      </c>
      <c r="AD3999" s="90" t="b">
        <f>OR(MONTH(Taulukko1[[#This Row],[Loppu PVM]] )&lt;=3,AND(MONTH(Taulukko1[[#This Row],[Loppu PVM]] )=3))</f>
        <v>0</v>
      </c>
      <c r="AE3999" s="90" t="b">
        <f>OR(MONTH(Taulukko1[[#This Row],[Alku PVM]] )&lt;=9,AND(MONTH(Taulukko1[[#This Row],[Alku PVM]] )=9))</f>
        <v>1</v>
      </c>
      <c r="AF3999" s="90" t="b">
        <f>OR(MONTH(Taulukko1[[#This Row],[Loppu PVM]])&lt;=9,AND(MONTH(Taulukko1[[#This Row],[Loppu PVM]] )=9))</f>
        <v>1</v>
      </c>
      <c r="AG3999" s="90" t="b">
        <f>OR(MONTH(Taulukko1[[#This Row],[Alku PVM]] )&lt;=6,AND(MONTH(Taulukko1[[#This Row],[Alku PVM]] )=6))</f>
        <v>0</v>
      </c>
      <c r="AH3999" s="90" t="b">
        <f>OR(MONTH(Taulukko1[[#This Row],[Loppu PVM]])&lt;=6,AND(MONTH(Taulukko1[[#This Row],[Loppu PVM]] )=6))</f>
        <v>0</v>
      </c>
    </row>
    <row r="4000" spans="1:34">
      <c r="A4000" s="25" t="s">
        <v>109</v>
      </c>
      <c r="B4000" s="26">
        <v>42934</v>
      </c>
      <c r="C4000" s="25" t="s">
        <v>5713</v>
      </c>
      <c r="D4000" s="35"/>
      <c r="E4000" s="27">
        <v>20</v>
      </c>
      <c r="F4000" s="26">
        <v>43000</v>
      </c>
      <c r="G4000" s="33">
        <v>8</v>
      </c>
      <c r="H4000" s="27">
        <v>20</v>
      </c>
      <c r="I4000" s="126">
        <f>INDEX('TOL2008'!B:B,MATCH(A4000,'TOL2008'!A:A,0))</f>
        <v>62010</v>
      </c>
      <c r="J4000" s="133" t="str">
        <f>INDEX(Pääluokka!$H$2:$H$100,MATCH(VALUE(LEFT(Taulukko1[[#This Row],[TOL2008]],2)),Pääluokka!$G$2:$G$100,0))</f>
        <v>Informaatio ja viestintä</v>
      </c>
      <c r="K4000" s="133" t="str">
        <f>INDEX(Pääluokka!$I$2:$I$100,MATCH(VALUE(LEFT(Taulukko1[[#This Row],[TOL2008]],2)),Pääluokka!$G$2:$G$100,0))</f>
        <v>Palvelualat (G-N, R, S)</v>
      </c>
      <c r="L4000" s="41">
        <f t="shared" si="742"/>
        <v>66</v>
      </c>
      <c r="M4000" s="43">
        <f t="shared" si="743"/>
        <v>42934</v>
      </c>
      <c r="N4000" s="43">
        <f t="shared" si="744"/>
        <v>43000</v>
      </c>
      <c r="O4000" s="43">
        <f t="shared" si="745"/>
        <v>42917</v>
      </c>
      <c r="P4000" s="43">
        <f t="shared" si="745"/>
        <v>42979</v>
      </c>
      <c r="Q4000" s="89">
        <f t="shared" ref="Q4000:R4027" si="749">IFERROR(YEAR(O4000),"NA")</f>
        <v>2017</v>
      </c>
      <c r="R4000" s="89">
        <f t="shared" si="749"/>
        <v>2017</v>
      </c>
      <c r="S4000" s="43" t="str">
        <f>YEAR(Taulukko1[[#This Row],[Alku KK]])&amp;"Q"&amp;ROUNDDOWN((MONTH(Taulukko1[[#This Row],[Alku KK]])-1)/3+1,0)</f>
        <v>2017Q3</v>
      </c>
      <c r="T4000" s="43" t="str">
        <f>YEAR(Taulukko1[[#This Row],[Loppu KK]])&amp;"Q"&amp;ROUNDDOWN((MONTH(Taulukko1[[#This Row],[Loppu KK]])-1)/3+1,0)</f>
        <v>2017Q3</v>
      </c>
      <c r="U4000" s="81">
        <f>IF(COUNT(Taulukko1[[#This Row],[Neuvottelujen alaiset ]])=1,Taulukko1[[#This Row],[Neuvottelujen alaiset ]],Taulukko1[[#This Row],[Vähennystarve]])</f>
        <v>20</v>
      </c>
      <c r="V4000" s="44">
        <f t="shared" si="746"/>
        <v>1</v>
      </c>
      <c r="W4000" s="44">
        <f t="shared" si="747"/>
        <v>0.4</v>
      </c>
      <c r="X4000" s="44">
        <f t="shared" si="748"/>
        <v>0.4</v>
      </c>
      <c r="Y4000" s="44" t="b">
        <f>AND(MONTH(Taulukko1[[#This Row],[Alku PVM]] )=6,DAY(Taulukko1[[#This Row],[Alku PVM]] )&gt;19)</f>
        <v>0</v>
      </c>
      <c r="Z4000" s="44" t="b">
        <f>AND(MONTH(Taulukko1[[#This Row],[Loppu PVM]] )=6,DAY(Taulukko1[[#This Row],[Loppu PVM]] )&gt;19)</f>
        <v>0</v>
      </c>
      <c r="AA4000" s="44" t="b">
        <f>OR(MONTH(Taulukko1[[#This Row],[Alku PVM]] )&lt;=5,AND(MONTH(Taulukko1[[#This Row],[Alku PVM]] )=6,DAY(Taulukko1[[#This Row],[Alku PVM]] )&lt;20))</f>
        <v>0</v>
      </c>
      <c r="AB4000" s="44" t="b">
        <f>OR(MONTH(Taulukko1[[#This Row],[Loppu PVM]])&lt;=5,AND(MONTH(Taulukko1[[#This Row],[Loppu PVM]] )=6,DAY(Taulukko1[[#This Row],[Loppu PVM]])&lt;20))</f>
        <v>0</v>
      </c>
      <c r="AC4000" s="44" t="b">
        <f>OR(MONTH(Taulukko1[[#This Row],[Alku PVM]] )&lt;=3,AND(MONTH(Taulukko1[[#This Row],[Alku PVM]] )=3))</f>
        <v>0</v>
      </c>
      <c r="AD4000" s="44" t="b">
        <f>OR(MONTH(Taulukko1[[#This Row],[Loppu PVM]] )&lt;=3,AND(MONTH(Taulukko1[[#This Row],[Loppu PVM]] )=3))</f>
        <v>0</v>
      </c>
      <c r="AE4000" s="44" t="b">
        <f>OR(MONTH(Taulukko1[[#This Row],[Alku PVM]] )&lt;=9,AND(MONTH(Taulukko1[[#This Row],[Alku PVM]] )=9))</f>
        <v>1</v>
      </c>
      <c r="AF4000" s="44" t="b">
        <f>OR(MONTH(Taulukko1[[#This Row],[Loppu PVM]])&lt;=9,AND(MONTH(Taulukko1[[#This Row],[Loppu PVM]] )=9))</f>
        <v>1</v>
      </c>
      <c r="AG4000" s="44" t="b">
        <f>OR(MONTH(Taulukko1[[#This Row],[Alku PVM]] )&lt;=6,AND(MONTH(Taulukko1[[#This Row],[Alku PVM]] )=6))</f>
        <v>0</v>
      </c>
      <c r="AH4000" s="44" t="b">
        <f>OR(MONTH(Taulukko1[[#This Row],[Loppu PVM]])&lt;=6,AND(MONTH(Taulukko1[[#This Row],[Loppu PVM]] )=6))</f>
        <v>0</v>
      </c>
    </row>
    <row r="4001" spans="1:34">
      <c r="A4001" s="82" t="s">
        <v>5207</v>
      </c>
      <c r="B4001" s="83">
        <v>42948</v>
      </c>
      <c r="C4001" s="82" t="s">
        <v>5714</v>
      </c>
      <c r="D4001" s="84" t="s">
        <v>25</v>
      </c>
      <c r="E4001" s="85">
        <v>40</v>
      </c>
      <c r="F4001" s="83">
        <v>43003</v>
      </c>
      <c r="G4001" s="86">
        <v>32</v>
      </c>
      <c r="H4001" s="85">
        <v>40</v>
      </c>
      <c r="I4001" s="130">
        <f>INDEX('TOL2008'!B:B,MATCH(A4001,'TOL2008'!A:A,0))</f>
        <v>85000</v>
      </c>
      <c r="J4001" s="131" t="str">
        <f>INDEX(Pääluokka!$H$2:$H$100,MATCH(VALUE(LEFT(Taulukko1[[#This Row],[TOL2008]],2)),Pääluokka!$G$2:$G$100,0))</f>
        <v>Koulutus</v>
      </c>
      <c r="K4001" s="131" t="str">
        <f>INDEX(Pääluokka!$I$2:$I$100,MATCH(VALUE(LEFT(Taulukko1[[#This Row],[TOL2008]],2)),Pääluokka!$G$2:$G$100,0))</f>
        <v>Muut toimialat (O-Q, T-X)</v>
      </c>
      <c r="L4001" s="87">
        <f t="shared" si="742"/>
        <v>55</v>
      </c>
      <c r="M4001" s="88">
        <f t="shared" si="743"/>
        <v>42948</v>
      </c>
      <c r="N4001" s="88">
        <f t="shared" si="744"/>
        <v>43003</v>
      </c>
      <c r="O4001" s="88">
        <f t="shared" ref="O4001:O4025" si="750">IFERROR(DATE(YEAR(M4001),MONTH(M4001),1),"NA")</f>
        <v>42948</v>
      </c>
      <c r="P4001" s="88">
        <f t="shared" ref="P4001:P4025" si="751">IFERROR(DATE(YEAR(N4001),MONTH(N4001),1),"NA")</f>
        <v>42979</v>
      </c>
      <c r="Q4001" s="89">
        <f t="shared" si="749"/>
        <v>2017</v>
      </c>
      <c r="R4001" s="89">
        <f t="shared" si="749"/>
        <v>2017</v>
      </c>
      <c r="S4001" s="88" t="str">
        <f>YEAR(Taulukko1[[#This Row],[Alku KK]])&amp;"Q"&amp;ROUNDDOWN((MONTH(Taulukko1[[#This Row],[Alku KK]])-1)/3+1,0)</f>
        <v>2017Q3</v>
      </c>
      <c r="T4001" s="88" t="str">
        <f>YEAR(Taulukko1[[#This Row],[Loppu KK]])&amp;"Q"&amp;ROUNDDOWN((MONTH(Taulukko1[[#This Row],[Loppu KK]])-1)/3+1,0)</f>
        <v>2017Q3</v>
      </c>
      <c r="U4001" s="89">
        <f>IF(COUNT(Taulukko1[[#This Row],[Neuvottelujen alaiset ]])=1,Taulukko1[[#This Row],[Neuvottelujen alaiset ]],Taulukko1[[#This Row],[Vähennystarve]])</f>
        <v>40</v>
      </c>
      <c r="V4001" s="90">
        <f t="shared" si="746"/>
        <v>1</v>
      </c>
      <c r="W4001" s="90">
        <f t="shared" si="747"/>
        <v>0.8</v>
      </c>
      <c r="X4001" s="90">
        <f t="shared" si="748"/>
        <v>0.8</v>
      </c>
      <c r="Y4001" s="90" t="b">
        <f>AND(MONTH(Taulukko1[[#This Row],[Alku PVM]] )=6,DAY(Taulukko1[[#This Row],[Alku PVM]] )&gt;19)</f>
        <v>0</v>
      </c>
      <c r="Z4001" s="90" t="b">
        <f>AND(MONTH(Taulukko1[[#This Row],[Loppu PVM]] )=6,DAY(Taulukko1[[#This Row],[Loppu PVM]] )&gt;19)</f>
        <v>0</v>
      </c>
      <c r="AA4001" s="90" t="b">
        <f>OR(MONTH(Taulukko1[[#This Row],[Alku PVM]] )&lt;=5,AND(MONTH(Taulukko1[[#This Row],[Alku PVM]] )=6,DAY(Taulukko1[[#This Row],[Alku PVM]] )&lt;20))</f>
        <v>0</v>
      </c>
      <c r="AB4001" s="90" t="b">
        <f>OR(MONTH(Taulukko1[[#This Row],[Loppu PVM]])&lt;=5,AND(MONTH(Taulukko1[[#This Row],[Loppu PVM]] )=6,DAY(Taulukko1[[#This Row],[Loppu PVM]])&lt;20))</f>
        <v>0</v>
      </c>
      <c r="AC4001" s="90" t="b">
        <f>OR(MONTH(Taulukko1[[#This Row],[Alku PVM]] )&lt;=3,AND(MONTH(Taulukko1[[#This Row],[Alku PVM]] )=3))</f>
        <v>0</v>
      </c>
      <c r="AD4001" s="90" t="b">
        <f>OR(MONTH(Taulukko1[[#This Row],[Loppu PVM]] )&lt;=3,AND(MONTH(Taulukko1[[#This Row],[Loppu PVM]] )=3))</f>
        <v>0</v>
      </c>
      <c r="AE4001" s="90" t="b">
        <f>OR(MONTH(Taulukko1[[#This Row],[Alku PVM]] )&lt;=9,AND(MONTH(Taulukko1[[#This Row],[Alku PVM]] )=9))</f>
        <v>1</v>
      </c>
      <c r="AF4001" s="90" t="b">
        <f>OR(MONTH(Taulukko1[[#This Row],[Loppu PVM]])&lt;=9,AND(MONTH(Taulukko1[[#This Row],[Loppu PVM]] )=9))</f>
        <v>1</v>
      </c>
      <c r="AG4001" s="90" t="b">
        <f>OR(MONTH(Taulukko1[[#This Row],[Alku PVM]] )&lt;=6,AND(MONTH(Taulukko1[[#This Row],[Alku PVM]] )=6))</f>
        <v>0</v>
      </c>
      <c r="AH4001" s="90" t="b">
        <f>OR(MONTH(Taulukko1[[#This Row],[Loppu PVM]])&lt;=6,AND(MONTH(Taulukko1[[#This Row],[Loppu PVM]] )=6))</f>
        <v>0</v>
      </c>
    </row>
    <row r="4002" spans="1:34">
      <c r="A4002" s="82" t="s">
        <v>5257</v>
      </c>
      <c r="B4002" s="83">
        <v>42948</v>
      </c>
      <c r="C4002" s="82" t="s">
        <v>5687</v>
      </c>
      <c r="D4002" s="84"/>
      <c r="E4002" s="85">
        <v>60</v>
      </c>
      <c r="F4002" s="83"/>
      <c r="G4002" s="86"/>
      <c r="H4002" s="85">
        <v>60</v>
      </c>
      <c r="I4002" s="130">
        <f>INDEX('TOL2008'!B:B,MATCH(A4002,'TOL2008'!A:A,0))</f>
        <v>17212</v>
      </c>
      <c r="J4002" s="131" t="str">
        <f>INDEX(Pääluokka!$H$2:$H$100,MATCH(VALUE(LEFT(Taulukko1[[#This Row],[TOL2008]],2)),Pääluokka!$G$2:$G$100,0))</f>
        <v>Teollisuus</v>
      </c>
      <c r="K4002" s="131" t="str">
        <f>INDEX(Pääluokka!$I$2:$I$100,MATCH(VALUE(LEFT(Taulukko1[[#This Row],[TOL2008]],2)),Pääluokka!$G$2:$G$100,0))</f>
        <v>Teollisuus (C-E)</v>
      </c>
      <c r="L4002" s="87" t="str">
        <f t="shared" si="742"/>
        <v>NA</v>
      </c>
      <c r="M4002" s="88">
        <f t="shared" si="743"/>
        <v>42948</v>
      </c>
      <c r="N4002" s="88">
        <f t="shared" si="744"/>
        <v>42999</v>
      </c>
      <c r="O4002" s="88">
        <f t="shared" si="750"/>
        <v>42948</v>
      </c>
      <c r="P4002" s="88">
        <f t="shared" si="751"/>
        <v>42979</v>
      </c>
      <c r="Q4002" s="89">
        <f t="shared" si="749"/>
        <v>2017</v>
      </c>
      <c r="R4002" s="89">
        <f t="shared" si="749"/>
        <v>2017</v>
      </c>
      <c r="S4002" s="88" t="str">
        <f>YEAR(Taulukko1[[#This Row],[Alku KK]])&amp;"Q"&amp;ROUNDDOWN((MONTH(Taulukko1[[#This Row],[Alku KK]])-1)/3+1,0)</f>
        <v>2017Q3</v>
      </c>
      <c r="T4002" s="88" t="str">
        <f>YEAR(Taulukko1[[#This Row],[Loppu KK]])&amp;"Q"&amp;ROUNDDOWN((MONTH(Taulukko1[[#This Row],[Loppu KK]])-1)/3+1,0)</f>
        <v>2017Q3</v>
      </c>
      <c r="U4002" s="89">
        <f>IF(COUNT(Taulukko1[[#This Row],[Neuvottelujen alaiset ]])=1,Taulukko1[[#This Row],[Neuvottelujen alaiset ]],Taulukko1[[#This Row],[Vähennystarve]])</f>
        <v>60</v>
      </c>
      <c r="V4002" s="90">
        <f t="shared" si="746"/>
        <v>1</v>
      </c>
      <c r="W4002" s="90" t="str">
        <f t="shared" si="747"/>
        <v>NA</v>
      </c>
      <c r="X4002" s="90" t="str">
        <f t="shared" si="748"/>
        <v>NA</v>
      </c>
      <c r="Y4002" s="90" t="b">
        <f>AND(MONTH(Taulukko1[[#This Row],[Alku PVM]] )=6,DAY(Taulukko1[[#This Row],[Alku PVM]] )&gt;19)</f>
        <v>0</v>
      </c>
      <c r="Z4002" s="90" t="b">
        <f>AND(MONTH(Taulukko1[[#This Row],[Loppu PVM]] )=6,DAY(Taulukko1[[#This Row],[Loppu PVM]] )&gt;19)</f>
        <v>0</v>
      </c>
      <c r="AA4002" s="90" t="b">
        <f>OR(MONTH(Taulukko1[[#This Row],[Alku PVM]] )&lt;=5,AND(MONTH(Taulukko1[[#This Row],[Alku PVM]] )=6,DAY(Taulukko1[[#This Row],[Alku PVM]] )&lt;20))</f>
        <v>0</v>
      </c>
      <c r="AB4002" s="90" t="b">
        <f>OR(MONTH(Taulukko1[[#This Row],[Loppu PVM]])&lt;=5,AND(MONTH(Taulukko1[[#This Row],[Loppu PVM]] )=6,DAY(Taulukko1[[#This Row],[Loppu PVM]])&lt;20))</f>
        <v>0</v>
      </c>
      <c r="AC4002" s="90" t="b">
        <f>OR(MONTH(Taulukko1[[#This Row],[Alku PVM]] )&lt;=3,AND(MONTH(Taulukko1[[#This Row],[Alku PVM]] )=3))</f>
        <v>0</v>
      </c>
      <c r="AD4002" s="90" t="b">
        <f>OR(MONTH(Taulukko1[[#This Row],[Loppu PVM]] )&lt;=3,AND(MONTH(Taulukko1[[#This Row],[Loppu PVM]] )=3))</f>
        <v>0</v>
      </c>
      <c r="AE4002" s="90" t="b">
        <f>OR(MONTH(Taulukko1[[#This Row],[Alku PVM]] )&lt;=9,AND(MONTH(Taulukko1[[#This Row],[Alku PVM]] )=9))</f>
        <v>1</v>
      </c>
      <c r="AF4002" s="90" t="b">
        <f>OR(MONTH(Taulukko1[[#This Row],[Loppu PVM]])&lt;=9,AND(MONTH(Taulukko1[[#This Row],[Loppu PVM]] )=9))</f>
        <v>1</v>
      </c>
      <c r="AG4002" s="90" t="b">
        <f>OR(MONTH(Taulukko1[[#This Row],[Alku PVM]] )&lt;=6,AND(MONTH(Taulukko1[[#This Row],[Alku PVM]] )=6))</f>
        <v>0</v>
      </c>
      <c r="AH4002" s="90" t="b">
        <f>OR(MONTH(Taulukko1[[#This Row],[Loppu PVM]])&lt;=6,AND(MONTH(Taulukko1[[#This Row],[Loppu PVM]] )=6))</f>
        <v>0</v>
      </c>
    </row>
    <row r="4003" spans="1:34">
      <c r="A4003" s="82" t="s">
        <v>4701</v>
      </c>
      <c r="B4003" s="83">
        <v>42887</v>
      </c>
      <c r="C4003" s="82" t="s">
        <v>5688</v>
      </c>
      <c r="D4003" s="84" t="s">
        <v>25</v>
      </c>
      <c r="E4003" s="85"/>
      <c r="F4003" s="83">
        <v>42949</v>
      </c>
      <c r="G4003" s="86">
        <v>0</v>
      </c>
      <c r="H4003" s="85">
        <v>120</v>
      </c>
      <c r="I4003" s="130">
        <f>INDEX('TOL2008'!B:B,MATCH(A4003,'TOL2008'!A:A,0))</f>
        <v>16231</v>
      </c>
      <c r="J4003" s="131" t="str">
        <f>INDEX(Pääluokka!$H$2:$H$100,MATCH(VALUE(LEFT(Taulukko1[[#This Row],[TOL2008]],2)),Pääluokka!$G$2:$G$100,0))</f>
        <v>Teollisuus</v>
      </c>
      <c r="K4003" s="131" t="str">
        <f>INDEX(Pääluokka!$I$2:$I$100,MATCH(VALUE(LEFT(Taulukko1[[#This Row],[TOL2008]],2)),Pääluokka!$G$2:$G$100,0))</f>
        <v>Teollisuus (C-E)</v>
      </c>
      <c r="L4003" s="87">
        <f t="shared" si="742"/>
        <v>62</v>
      </c>
      <c r="M4003" s="88">
        <f t="shared" si="743"/>
        <v>42887</v>
      </c>
      <c r="N4003" s="88">
        <f t="shared" si="744"/>
        <v>42949</v>
      </c>
      <c r="O4003" s="88">
        <f t="shared" si="750"/>
        <v>42887</v>
      </c>
      <c r="P4003" s="88">
        <f t="shared" si="751"/>
        <v>42948</v>
      </c>
      <c r="Q4003" s="89">
        <f t="shared" si="749"/>
        <v>2017</v>
      </c>
      <c r="R4003" s="89">
        <f t="shared" si="749"/>
        <v>2017</v>
      </c>
      <c r="S4003" s="88" t="str">
        <f>YEAR(Taulukko1[[#This Row],[Alku KK]])&amp;"Q"&amp;ROUNDDOWN((MONTH(Taulukko1[[#This Row],[Alku KK]])-1)/3+1,0)</f>
        <v>2017Q2</v>
      </c>
      <c r="T4003" s="88" t="str">
        <f>YEAR(Taulukko1[[#This Row],[Loppu KK]])&amp;"Q"&amp;ROUNDDOWN((MONTH(Taulukko1[[#This Row],[Loppu KK]])-1)/3+1,0)</f>
        <v>2017Q3</v>
      </c>
      <c r="U4003" s="89">
        <f>IF(COUNT(Taulukko1[[#This Row],[Neuvottelujen alaiset ]])=1,Taulukko1[[#This Row],[Neuvottelujen alaiset ]],Taulukko1[[#This Row],[Vähennystarve]])</f>
        <v>120</v>
      </c>
      <c r="V4003" s="90" t="str">
        <f t="shared" si="746"/>
        <v>NA</v>
      </c>
      <c r="W4003" s="90">
        <f t="shared" si="747"/>
        <v>0</v>
      </c>
      <c r="X4003" s="90" t="str">
        <f t="shared" si="748"/>
        <v>NA</v>
      </c>
      <c r="Y4003" s="90" t="b">
        <f>AND(MONTH(Taulukko1[[#This Row],[Alku PVM]] )=6,DAY(Taulukko1[[#This Row],[Alku PVM]] )&gt;19)</f>
        <v>0</v>
      </c>
      <c r="Z4003" s="90" t="b">
        <f>AND(MONTH(Taulukko1[[#This Row],[Loppu PVM]] )=6,DAY(Taulukko1[[#This Row],[Loppu PVM]] )&gt;19)</f>
        <v>0</v>
      </c>
      <c r="AA4003" s="90" t="b">
        <f>OR(MONTH(Taulukko1[[#This Row],[Alku PVM]] )&lt;=5,AND(MONTH(Taulukko1[[#This Row],[Alku PVM]] )=6,DAY(Taulukko1[[#This Row],[Alku PVM]] )&lt;20))</f>
        <v>1</v>
      </c>
      <c r="AB4003" s="90" t="b">
        <f>OR(MONTH(Taulukko1[[#This Row],[Loppu PVM]])&lt;=5,AND(MONTH(Taulukko1[[#This Row],[Loppu PVM]] )=6,DAY(Taulukko1[[#This Row],[Loppu PVM]])&lt;20))</f>
        <v>0</v>
      </c>
      <c r="AC4003" s="90" t="b">
        <f>OR(MONTH(Taulukko1[[#This Row],[Alku PVM]] )&lt;=3,AND(MONTH(Taulukko1[[#This Row],[Alku PVM]] )=3))</f>
        <v>0</v>
      </c>
      <c r="AD4003" s="90" t="b">
        <f>OR(MONTH(Taulukko1[[#This Row],[Loppu PVM]] )&lt;=3,AND(MONTH(Taulukko1[[#This Row],[Loppu PVM]] )=3))</f>
        <v>0</v>
      </c>
      <c r="AE4003" s="90" t="b">
        <f>OR(MONTH(Taulukko1[[#This Row],[Alku PVM]] )&lt;=9,AND(MONTH(Taulukko1[[#This Row],[Alku PVM]] )=9))</f>
        <v>1</v>
      </c>
      <c r="AF4003" s="90" t="b">
        <f>OR(MONTH(Taulukko1[[#This Row],[Loppu PVM]])&lt;=9,AND(MONTH(Taulukko1[[#This Row],[Loppu PVM]] )=9))</f>
        <v>1</v>
      </c>
      <c r="AG4003" s="90" t="b">
        <f>OR(MONTH(Taulukko1[[#This Row],[Alku PVM]] )&lt;=6,AND(MONTH(Taulukko1[[#This Row],[Alku PVM]] )=6))</f>
        <v>1</v>
      </c>
      <c r="AH4003" s="90" t="b">
        <f>OR(MONTH(Taulukko1[[#This Row],[Loppu PVM]])&lt;=6,AND(MONTH(Taulukko1[[#This Row],[Loppu PVM]] )=6))</f>
        <v>0</v>
      </c>
    </row>
    <row r="4004" spans="1:34">
      <c r="A4004" s="82" t="s">
        <v>5689</v>
      </c>
      <c r="B4004" s="83">
        <v>42955</v>
      </c>
      <c r="C4004" s="82" t="s">
        <v>5690</v>
      </c>
      <c r="D4004" s="84"/>
      <c r="E4004" s="85">
        <v>21</v>
      </c>
      <c r="F4004" s="83"/>
      <c r="G4004" s="86"/>
      <c r="H4004" s="85">
        <v>21</v>
      </c>
      <c r="I4004" s="130">
        <f>INDEX('TOL2008'!B:B,MATCH(A4004,'TOL2008'!A:A,0))</f>
        <v>46742</v>
      </c>
      <c r="J4004" s="131" t="str">
        <f>INDEX(Pääluokka!$H$2:$H$100,MATCH(VALUE(LEFT(Taulukko1[[#This Row],[TOL2008]],2)),Pääluokka!$G$2:$G$100,0))</f>
        <v>Tukku- ja vähittäiskauppa; moottoriajoneuvojen ja moottoripyörien korjaus</v>
      </c>
      <c r="K4004" s="131" t="str">
        <f>INDEX(Pääluokka!$I$2:$I$100,MATCH(VALUE(LEFT(Taulukko1[[#This Row],[TOL2008]],2)),Pääluokka!$G$2:$G$100,0))</f>
        <v>Palvelualat (G-N, R, S)</v>
      </c>
      <c r="L4004" s="87" t="str">
        <f t="shared" si="742"/>
        <v>NA</v>
      </c>
      <c r="M4004" s="88">
        <f t="shared" si="743"/>
        <v>42955</v>
      </c>
      <c r="N4004" s="88">
        <f t="shared" si="744"/>
        <v>43006</v>
      </c>
      <c r="O4004" s="88">
        <f t="shared" si="750"/>
        <v>42948</v>
      </c>
      <c r="P4004" s="88">
        <f t="shared" si="751"/>
        <v>42979</v>
      </c>
      <c r="Q4004" s="89">
        <f t="shared" si="749"/>
        <v>2017</v>
      </c>
      <c r="R4004" s="89">
        <f t="shared" si="749"/>
        <v>2017</v>
      </c>
      <c r="S4004" s="88" t="str">
        <f>YEAR(Taulukko1[[#This Row],[Alku KK]])&amp;"Q"&amp;ROUNDDOWN((MONTH(Taulukko1[[#This Row],[Alku KK]])-1)/3+1,0)</f>
        <v>2017Q3</v>
      </c>
      <c r="T4004" s="88" t="str">
        <f>YEAR(Taulukko1[[#This Row],[Loppu KK]])&amp;"Q"&amp;ROUNDDOWN((MONTH(Taulukko1[[#This Row],[Loppu KK]])-1)/3+1,0)</f>
        <v>2017Q3</v>
      </c>
      <c r="U4004" s="89">
        <f>IF(COUNT(Taulukko1[[#This Row],[Neuvottelujen alaiset ]])=1,Taulukko1[[#This Row],[Neuvottelujen alaiset ]],Taulukko1[[#This Row],[Vähennystarve]])</f>
        <v>21</v>
      </c>
      <c r="V4004" s="90">
        <f t="shared" si="746"/>
        <v>1</v>
      </c>
      <c r="W4004" s="90" t="str">
        <f t="shared" si="747"/>
        <v>NA</v>
      </c>
      <c r="X4004" s="90" t="str">
        <f t="shared" si="748"/>
        <v>NA</v>
      </c>
      <c r="Y4004" s="90" t="b">
        <f>AND(MONTH(Taulukko1[[#This Row],[Alku PVM]] )=6,DAY(Taulukko1[[#This Row],[Alku PVM]] )&gt;19)</f>
        <v>0</v>
      </c>
      <c r="Z4004" s="90" t="b">
        <f>AND(MONTH(Taulukko1[[#This Row],[Loppu PVM]] )=6,DAY(Taulukko1[[#This Row],[Loppu PVM]] )&gt;19)</f>
        <v>0</v>
      </c>
      <c r="AA4004" s="90" t="b">
        <f>OR(MONTH(Taulukko1[[#This Row],[Alku PVM]] )&lt;=5,AND(MONTH(Taulukko1[[#This Row],[Alku PVM]] )=6,DAY(Taulukko1[[#This Row],[Alku PVM]] )&lt;20))</f>
        <v>0</v>
      </c>
      <c r="AB4004" s="90" t="b">
        <f>OR(MONTH(Taulukko1[[#This Row],[Loppu PVM]])&lt;=5,AND(MONTH(Taulukko1[[#This Row],[Loppu PVM]] )=6,DAY(Taulukko1[[#This Row],[Loppu PVM]])&lt;20))</f>
        <v>0</v>
      </c>
      <c r="AC4004" s="90" t="b">
        <f>OR(MONTH(Taulukko1[[#This Row],[Alku PVM]] )&lt;=3,AND(MONTH(Taulukko1[[#This Row],[Alku PVM]] )=3))</f>
        <v>0</v>
      </c>
      <c r="AD4004" s="90" t="b">
        <f>OR(MONTH(Taulukko1[[#This Row],[Loppu PVM]] )&lt;=3,AND(MONTH(Taulukko1[[#This Row],[Loppu PVM]] )=3))</f>
        <v>0</v>
      </c>
      <c r="AE4004" s="90" t="b">
        <f>OR(MONTH(Taulukko1[[#This Row],[Alku PVM]] )&lt;=9,AND(MONTH(Taulukko1[[#This Row],[Alku PVM]] )=9))</f>
        <v>1</v>
      </c>
      <c r="AF4004" s="90" t="b">
        <f>OR(MONTH(Taulukko1[[#This Row],[Loppu PVM]])&lt;=9,AND(MONTH(Taulukko1[[#This Row],[Loppu PVM]] )=9))</f>
        <v>1</v>
      </c>
      <c r="AG4004" s="90" t="b">
        <f>OR(MONTH(Taulukko1[[#This Row],[Alku PVM]] )&lt;=6,AND(MONTH(Taulukko1[[#This Row],[Alku PVM]] )=6))</f>
        <v>0</v>
      </c>
      <c r="AH4004" s="90" t="b">
        <f>OR(MONTH(Taulukko1[[#This Row],[Loppu PVM]])&lt;=6,AND(MONTH(Taulukko1[[#This Row],[Loppu PVM]] )=6))</f>
        <v>0</v>
      </c>
    </row>
    <row r="4005" spans="1:34">
      <c r="A4005" s="82" t="s">
        <v>148</v>
      </c>
      <c r="B4005" s="83">
        <v>42955</v>
      </c>
      <c r="C4005" s="82" t="s">
        <v>5691</v>
      </c>
      <c r="D4005" s="84"/>
      <c r="E4005" s="85">
        <v>30</v>
      </c>
      <c r="F4005" s="83">
        <v>43035</v>
      </c>
      <c r="G4005" s="86">
        <v>8</v>
      </c>
      <c r="H4005" s="85">
        <v>30</v>
      </c>
      <c r="I4005" s="130">
        <f>INDEX('TOL2008'!B:B,MATCH(A4005,'TOL2008'!A:A,0))</f>
        <v>17120</v>
      </c>
      <c r="J4005" s="131" t="str">
        <f>INDEX(Pääluokka!$H$2:$H$100,MATCH(VALUE(LEFT(Taulukko1[[#This Row],[TOL2008]],2)),Pääluokka!$G$2:$G$100,0))</f>
        <v>Teollisuus</v>
      </c>
      <c r="K4005" s="131" t="str">
        <f>INDEX(Pääluokka!$I$2:$I$100,MATCH(VALUE(LEFT(Taulukko1[[#This Row],[TOL2008]],2)),Pääluokka!$G$2:$G$100,0))</f>
        <v>Teollisuus (C-E)</v>
      </c>
      <c r="L4005" s="87">
        <f t="shared" si="742"/>
        <v>80</v>
      </c>
      <c r="M4005" s="88">
        <f t="shared" si="743"/>
        <v>42955</v>
      </c>
      <c r="N4005" s="88">
        <f t="shared" si="744"/>
        <v>43035</v>
      </c>
      <c r="O4005" s="88">
        <f t="shared" si="750"/>
        <v>42948</v>
      </c>
      <c r="P4005" s="88">
        <f t="shared" si="751"/>
        <v>43009</v>
      </c>
      <c r="Q4005" s="89">
        <f t="shared" si="749"/>
        <v>2017</v>
      </c>
      <c r="R4005" s="89">
        <f t="shared" si="749"/>
        <v>2017</v>
      </c>
      <c r="S4005" s="88" t="str">
        <f>YEAR(Taulukko1[[#This Row],[Alku KK]])&amp;"Q"&amp;ROUNDDOWN((MONTH(Taulukko1[[#This Row],[Alku KK]])-1)/3+1,0)</f>
        <v>2017Q3</v>
      </c>
      <c r="T4005" s="88" t="str">
        <f>YEAR(Taulukko1[[#This Row],[Loppu KK]])&amp;"Q"&amp;ROUNDDOWN((MONTH(Taulukko1[[#This Row],[Loppu KK]])-1)/3+1,0)</f>
        <v>2017Q4</v>
      </c>
      <c r="U4005" s="89">
        <f>IF(COUNT(Taulukko1[[#This Row],[Neuvottelujen alaiset ]])=1,Taulukko1[[#This Row],[Neuvottelujen alaiset ]],Taulukko1[[#This Row],[Vähennystarve]])</f>
        <v>30</v>
      </c>
      <c r="V4005" s="90">
        <f t="shared" si="746"/>
        <v>1</v>
      </c>
      <c r="W4005" s="90">
        <f t="shared" si="747"/>
        <v>0.26666666666666666</v>
      </c>
      <c r="X4005" s="90">
        <f t="shared" si="748"/>
        <v>0.26666666666666666</v>
      </c>
      <c r="Y4005" s="90" t="b">
        <f>AND(MONTH(Taulukko1[[#This Row],[Alku PVM]] )=6,DAY(Taulukko1[[#This Row],[Alku PVM]] )&gt;19)</f>
        <v>0</v>
      </c>
      <c r="Z4005" s="90" t="b">
        <f>AND(MONTH(Taulukko1[[#This Row],[Loppu PVM]] )=6,DAY(Taulukko1[[#This Row],[Loppu PVM]] )&gt;19)</f>
        <v>0</v>
      </c>
      <c r="AA4005" s="90" t="b">
        <f>OR(MONTH(Taulukko1[[#This Row],[Alku PVM]] )&lt;=5,AND(MONTH(Taulukko1[[#This Row],[Alku PVM]] )=6,DAY(Taulukko1[[#This Row],[Alku PVM]] )&lt;20))</f>
        <v>0</v>
      </c>
      <c r="AB4005" s="90" t="b">
        <f>OR(MONTH(Taulukko1[[#This Row],[Loppu PVM]])&lt;=5,AND(MONTH(Taulukko1[[#This Row],[Loppu PVM]] )=6,DAY(Taulukko1[[#This Row],[Loppu PVM]])&lt;20))</f>
        <v>0</v>
      </c>
      <c r="AC4005" s="90" t="b">
        <f>OR(MONTH(Taulukko1[[#This Row],[Alku PVM]] )&lt;=3,AND(MONTH(Taulukko1[[#This Row],[Alku PVM]] )=3))</f>
        <v>0</v>
      </c>
      <c r="AD4005" s="90" t="b">
        <f>OR(MONTH(Taulukko1[[#This Row],[Loppu PVM]] )&lt;=3,AND(MONTH(Taulukko1[[#This Row],[Loppu PVM]] )=3))</f>
        <v>0</v>
      </c>
      <c r="AE4005" s="90" t="b">
        <f>OR(MONTH(Taulukko1[[#This Row],[Alku PVM]] )&lt;=9,AND(MONTH(Taulukko1[[#This Row],[Alku PVM]] )=9))</f>
        <v>1</v>
      </c>
      <c r="AF4005" s="90" t="b">
        <f>OR(MONTH(Taulukko1[[#This Row],[Loppu PVM]])&lt;=9,AND(MONTH(Taulukko1[[#This Row],[Loppu PVM]] )=9))</f>
        <v>0</v>
      </c>
      <c r="AG4005" s="90" t="b">
        <f>OR(MONTH(Taulukko1[[#This Row],[Alku PVM]] )&lt;=6,AND(MONTH(Taulukko1[[#This Row],[Alku PVM]] )=6))</f>
        <v>0</v>
      </c>
      <c r="AH4005" s="90" t="b">
        <f>OR(MONTH(Taulukko1[[#This Row],[Loppu PVM]])&lt;=6,AND(MONTH(Taulukko1[[#This Row],[Loppu PVM]] )=6))</f>
        <v>0</v>
      </c>
    </row>
    <row r="4006" spans="1:34">
      <c r="A4006" s="82" t="s">
        <v>4862</v>
      </c>
      <c r="B4006" s="83">
        <v>42955</v>
      </c>
      <c r="C4006" s="82" t="s">
        <v>5692</v>
      </c>
      <c r="D4006" s="84"/>
      <c r="E4006" s="85">
        <v>20</v>
      </c>
      <c r="F4006" s="83">
        <v>43011</v>
      </c>
      <c r="G4006" s="86">
        <v>14</v>
      </c>
      <c r="H4006" s="85">
        <v>20</v>
      </c>
      <c r="I4006" s="130">
        <f>INDEX('TOL2008'!B:B,MATCH(A4006,'TOL2008'!A:A,0))</f>
        <v>85420</v>
      </c>
      <c r="J4006" s="131" t="str">
        <f>INDEX(Pääluokka!$H$2:$H$100,MATCH(VALUE(LEFT(Taulukko1[[#This Row],[TOL2008]],2)),Pääluokka!$G$2:$G$100,0))</f>
        <v>Koulutus</v>
      </c>
      <c r="K4006" s="131" t="str">
        <f>INDEX(Pääluokka!$I$2:$I$100,MATCH(VALUE(LEFT(Taulukko1[[#This Row],[TOL2008]],2)),Pääluokka!$G$2:$G$100,0))</f>
        <v>Muut toimialat (O-Q, T-X)</v>
      </c>
      <c r="L4006" s="87">
        <f t="shared" si="742"/>
        <v>56</v>
      </c>
      <c r="M4006" s="88">
        <f t="shared" si="743"/>
        <v>42955</v>
      </c>
      <c r="N4006" s="88">
        <f t="shared" si="744"/>
        <v>43011</v>
      </c>
      <c r="O4006" s="88">
        <f t="shared" si="750"/>
        <v>42948</v>
      </c>
      <c r="P4006" s="88">
        <f t="shared" si="751"/>
        <v>43009</v>
      </c>
      <c r="Q4006" s="89">
        <f t="shared" si="749"/>
        <v>2017</v>
      </c>
      <c r="R4006" s="89">
        <f t="shared" si="749"/>
        <v>2017</v>
      </c>
      <c r="S4006" s="88" t="str">
        <f>YEAR(Taulukko1[[#This Row],[Alku KK]])&amp;"Q"&amp;ROUNDDOWN((MONTH(Taulukko1[[#This Row],[Alku KK]])-1)/3+1,0)</f>
        <v>2017Q3</v>
      </c>
      <c r="T4006" s="88" t="str">
        <f>YEAR(Taulukko1[[#This Row],[Loppu KK]])&amp;"Q"&amp;ROUNDDOWN((MONTH(Taulukko1[[#This Row],[Loppu KK]])-1)/3+1,0)</f>
        <v>2017Q4</v>
      </c>
      <c r="U4006" s="89">
        <f>IF(COUNT(Taulukko1[[#This Row],[Neuvottelujen alaiset ]])=1,Taulukko1[[#This Row],[Neuvottelujen alaiset ]],Taulukko1[[#This Row],[Vähennystarve]])</f>
        <v>20</v>
      </c>
      <c r="V4006" s="90">
        <f t="shared" si="746"/>
        <v>1</v>
      </c>
      <c r="W4006" s="90">
        <f t="shared" si="747"/>
        <v>0.7</v>
      </c>
      <c r="X4006" s="90">
        <f t="shared" si="748"/>
        <v>0.7</v>
      </c>
      <c r="Y4006" s="90" t="b">
        <f>AND(MONTH(Taulukko1[[#This Row],[Alku PVM]] )=6,DAY(Taulukko1[[#This Row],[Alku PVM]] )&gt;19)</f>
        <v>0</v>
      </c>
      <c r="Z4006" s="90" t="b">
        <f>AND(MONTH(Taulukko1[[#This Row],[Loppu PVM]] )=6,DAY(Taulukko1[[#This Row],[Loppu PVM]] )&gt;19)</f>
        <v>0</v>
      </c>
      <c r="AA4006" s="90" t="b">
        <f>OR(MONTH(Taulukko1[[#This Row],[Alku PVM]] )&lt;=5,AND(MONTH(Taulukko1[[#This Row],[Alku PVM]] )=6,DAY(Taulukko1[[#This Row],[Alku PVM]] )&lt;20))</f>
        <v>0</v>
      </c>
      <c r="AB4006" s="90" t="b">
        <f>OR(MONTH(Taulukko1[[#This Row],[Loppu PVM]])&lt;=5,AND(MONTH(Taulukko1[[#This Row],[Loppu PVM]] )=6,DAY(Taulukko1[[#This Row],[Loppu PVM]])&lt;20))</f>
        <v>0</v>
      </c>
      <c r="AC4006" s="90" t="b">
        <f>OR(MONTH(Taulukko1[[#This Row],[Alku PVM]] )&lt;=3,AND(MONTH(Taulukko1[[#This Row],[Alku PVM]] )=3))</f>
        <v>0</v>
      </c>
      <c r="AD4006" s="90" t="b">
        <f>OR(MONTH(Taulukko1[[#This Row],[Loppu PVM]] )&lt;=3,AND(MONTH(Taulukko1[[#This Row],[Loppu PVM]] )=3))</f>
        <v>0</v>
      </c>
      <c r="AE4006" s="90" t="b">
        <f>OR(MONTH(Taulukko1[[#This Row],[Alku PVM]] )&lt;=9,AND(MONTH(Taulukko1[[#This Row],[Alku PVM]] )=9))</f>
        <v>1</v>
      </c>
      <c r="AF4006" s="90" t="b">
        <f>OR(MONTH(Taulukko1[[#This Row],[Loppu PVM]])&lt;=9,AND(MONTH(Taulukko1[[#This Row],[Loppu PVM]] )=9))</f>
        <v>0</v>
      </c>
      <c r="AG4006" s="90" t="b">
        <f>OR(MONTH(Taulukko1[[#This Row],[Alku PVM]] )&lt;=6,AND(MONTH(Taulukko1[[#This Row],[Alku PVM]] )=6))</f>
        <v>0</v>
      </c>
      <c r="AH4006" s="90" t="b">
        <f>OR(MONTH(Taulukko1[[#This Row],[Loppu PVM]])&lt;=6,AND(MONTH(Taulukko1[[#This Row],[Loppu PVM]] )=6))</f>
        <v>0</v>
      </c>
    </row>
    <row r="4007" spans="1:34">
      <c r="A4007" s="82" t="s">
        <v>5693</v>
      </c>
      <c r="B4007" s="83">
        <v>42962</v>
      </c>
      <c r="C4007" s="82" t="s">
        <v>143</v>
      </c>
      <c r="D4007" s="84"/>
      <c r="E4007" s="85">
        <v>35</v>
      </c>
      <c r="F4007" s="83">
        <v>43010</v>
      </c>
      <c r="G4007" s="86">
        <v>22</v>
      </c>
      <c r="H4007" s="85">
        <v>35</v>
      </c>
      <c r="I4007" s="130">
        <f>INDEX('TOL2008'!B:B,MATCH(A4007,'TOL2008'!A:A,0))</f>
        <v>25910</v>
      </c>
      <c r="J4007" s="131" t="str">
        <f>INDEX(Pääluokka!$H$2:$H$100,MATCH(VALUE(LEFT(Taulukko1[[#This Row],[TOL2008]],2)),Pääluokka!$G$2:$G$100,0))</f>
        <v>Teollisuus</v>
      </c>
      <c r="K4007" s="131" t="str">
        <f>INDEX(Pääluokka!$I$2:$I$100,MATCH(VALUE(LEFT(Taulukko1[[#This Row],[TOL2008]],2)),Pääluokka!$G$2:$G$100,0))</f>
        <v>Teollisuus (C-E)</v>
      </c>
      <c r="L4007" s="87">
        <f t="shared" si="742"/>
        <v>48</v>
      </c>
      <c r="M4007" s="88">
        <f t="shared" si="743"/>
        <v>42962</v>
      </c>
      <c r="N4007" s="88">
        <f t="shared" si="744"/>
        <v>43010</v>
      </c>
      <c r="O4007" s="88">
        <f t="shared" si="750"/>
        <v>42948</v>
      </c>
      <c r="P4007" s="88">
        <f t="shared" si="751"/>
        <v>43009</v>
      </c>
      <c r="Q4007" s="89">
        <f t="shared" si="749"/>
        <v>2017</v>
      </c>
      <c r="R4007" s="89">
        <f t="shared" si="749"/>
        <v>2017</v>
      </c>
      <c r="S4007" s="88" t="str">
        <f>YEAR(Taulukko1[[#This Row],[Alku KK]])&amp;"Q"&amp;ROUNDDOWN((MONTH(Taulukko1[[#This Row],[Alku KK]])-1)/3+1,0)</f>
        <v>2017Q3</v>
      </c>
      <c r="T4007" s="88" t="str">
        <f>YEAR(Taulukko1[[#This Row],[Loppu KK]])&amp;"Q"&amp;ROUNDDOWN((MONTH(Taulukko1[[#This Row],[Loppu KK]])-1)/3+1,0)</f>
        <v>2017Q4</v>
      </c>
      <c r="U4007" s="89">
        <f>IF(COUNT(Taulukko1[[#This Row],[Neuvottelujen alaiset ]])=1,Taulukko1[[#This Row],[Neuvottelujen alaiset ]],Taulukko1[[#This Row],[Vähennystarve]])</f>
        <v>35</v>
      </c>
      <c r="V4007" s="90">
        <f t="shared" si="746"/>
        <v>1</v>
      </c>
      <c r="W4007" s="90">
        <f t="shared" si="747"/>
        <v>0.62857142857142856</v>
      </c>
      <c r="X4007" s="90">
        <f t="shared" si="748"/>
        <v>0.62857142857142856</v>
      </c>
      <c r="Y4007" s="90" t="b">
        <f>AND(MONTH(Taulukko1[[#This Row],[Alku PVM]] )=6,DAY(Taulukko1[[#This Row],[Alku PVM]] )&gt;19)</f>
        <v>0</v>
      </c>
      <c r="Z4007" s="90" t="b">
        <f>AND(MONTH(Taulukko1[[#This Row],[Loppu PVM]] )=6,DAY(Taulukko1[[#This Row],[Loppu PVM]] )&gt;19)</f>
        <v>0</v>
      </c>
      <c r="AA4007" s="90" t="b">
        <f>OR(MONTH(Taulukko1[[#This Row],[Alku PVM]] )&lt;=5,AND(MONTH(Taulukko1[[#This Row],[Alku PVM]] )=6,DAY(Taulukko1[[#This Row],[Alku PVM]] )&lt;20))</f>
        <v>0</v>
      </c>
      <c r="AB4007" s="90" t="b">
        <f>OR(MONTH(Taulukko1[[#This Row],[Loppu PVM]])&lt;=5,AND(MONTH(Taulukko1[[#This Row],[Loppu PVM]] )=6,DAY(Taulukko1[[#This Row],[Loppu PVM]])&lt;20))</f>
        <v>0</v>
      </c>
      <c r="AC4007" s="90" t="b">
        <f>OR(MONTH(Taulukko1[[#This Row],[Alku PVM]] )&lt;=3,AND(MONTH(Taulukko1[[#This Row],[Alku PVM]] )=3))</f>
        <v>0</v>
      </c>
      <c r="AD4007" s="90" t="b">
        <f>OR(MONTH(Taulukko1[[#This Row],[Loppu PVM]] )&lt;=3,AND(MONTH(Taulukko1[[#This Row],[Loppu PVM]] )=3))</f>
        <v>0</v>
      </c>
      <c r="AE4007" s="90" t="b">
        <f>OR(MONTH(Taulukko1[[#This Row],[Alku PVM]] )&lt;=9,AND(MONTH(Taulukko1[[#This Row],[Alku PVM]] )=9))</f>
        <v>1</v>
      </c>
      <c r="AF4007" s="90" t="b">
        <f>OR(MONTH(Taulukko1[[#This Row],[Loppu PVM]])&lt;=9,AND(MONTH(Taulukko1[[#This Row],[Loppu PVM]] )=9))</f>
        <v>0</v>
      </c>
      <c r="AG4007" s="90" t="b">
        <f>OR(MONTH(Taulukko1[[#This Row],[Alku PVM]] )&lt;=6,AND(MONTH(Taulukko1[[#This Row],[Alku PVM]] )=6))</f>
        <v>0</v>
      </c>
      <c r="AH4007" s="90" t="b">
        <f>OR(MONTH(Taulukko1[[#This Row],[Loppu PVM]])&lt;=6,AND(MONTH(Taulukko1[[#This Row],[Loppu PVM]] )=6))</f>
        <v>0</v>
      </c>
    </row>
    <row r="4008" spans="1:34">
      <c r="A4008" s="82" t="s">
        <v>3771</v>
      </c>
      <c r="B4008" s="83">
        <v>42963</v>
      </c>
      <c r="C4008" s="82" t="s">
        <v>5694</v>
      </c>
      <c r="D4008" s="84" t="s">
        <v>25</v>
      </c>
      <c r="E4008" s="85">
        <v>70</v>
      </c>
      <c r="F4008" s="83">
        <v>43006</v>
      </c>
      <c r="G4008" s="86">
        <v>16</v>
      </c>
      <c r="H4008" s="85">
        <v>70</v>
      </c>
      <c r="I4008" s="130">
        <f>INDEX('TOL2008'!B:B,MATCH(A4008,'TOL2008'!A:A,0))</f>
        <v>63110</v>
      </c>
      <c r="J4008" s="131" t="str">
        <f>INDEX(Pääluokka!$H$2:$H$100,MATCH(VALUE(LEFT(Taulukko1[[#This Row],[TOL2008]],2)),Pääluokka!$G$2:$G$100,0))</f>
        <v>Informaatio ja viestintä</v>
      </c>
      <c r="K4008" s="131" t="str">
        <f>INDEX(Pääluokka!$I$2:$I$100,MATCH(VALUE(LEFT(Taulukko1[[#This Row],[TOL2008]],2)),Pääluokka!$G$2:$G$100,0))</f>
        <v>Palvelualat (G-N, R, S)</v>
      </c>
      <c r="L4008" s="87">
        <f t="shared" si="742"/>
        <v>43</v>
      </c>
      <c r="M4008" s="88">
        <f t="shared" si="743"/>
        <v>42963</v>
      </c>
      <c r="N4008" s="88">
        <f t="shared" si="744"/>
        <v>43006</v>
      </c>
      <c r="O4008" s="88">
        <f t="shared" si="750"/>
        <v>42948</v>
      </c>
      <c r="P4008" s="88">
        <f t="shared" si="751"/>
        <v>42979</v>
      </c>
      <c r="Q4008" s="89">
        <f t="shared" si="749"/>
        <v>2017</v>
      </c>
      <c r="R4008" s="89">
        <f t="shared" si="749"/>
        <v>2017</v>
      </c>
      <c r="S4008" s="88" t="str">
        <f>YEAR(Taulukko1[[#This Row],[Alku KK]])&amp;"Q"&amp;ROUNDDOWN((MONTH(Taulukko1[[#This Row],[Alku KK]])-1)/3+1,0)</f>
        <v>2017Q3</v>
      </c>
      <c r="T4008" s="88" t="str">
        <f>YEAR(Taulukko1[[#This Row],[Loppu KK]])&amp;"Q"&amp;ROUNDDOWN((MONTH(Taulukko1[[#This Row],[Loppu KK]])-1)/3+1,0)</f>
        <v>2017Q3</v>
      </c>
      <c r="U4008" s="89">
        <f>IF(COUNT(Taulukko1[[#This Row],[Neuvottelujen alaiset ]])=1,Taulukko1[[#This Row],[Neuvottelujen alaiset ]],Taulukko1[[#This Row],[Vähennystarve]])</f>
        <v>70</v>
      </c>
      <c r="V4008" s="90">
        <f t="shared" si="746"/>
        <v>1</v>
      </c>
      <c r="W4008" s="90">
        <f t="shared" si="747"/>
        <v>0.22857142857142856</v>
      </c>
      <c r="X4008" s="90">
        <f t="shared" si="748"/>
        <v>0.22857142857142856</v>
      </c>
      <c r="Y4008" s="90" t="b">
        <f>AND(MONTH(Taulukko1[[#This Row],[Alku PVM]] )=6,DAY(Taulukko1[[#This Row],[Alku PVM]] )&gt;19)</f>
        <v>0</v>
      </c>
      <c r="Z4008" s="90" t="b">
        <f>AND(MONTH(Taulukko1[[#This Row],[Loppu PVM]] )=6,DAY(Taulukko1[[#This Row],[Loppu PVM]] )&gt;19)</f>
        <v>0</v>
      </c>
      <c r="AA4008" s="90" t="b">
        <f>OR(MONTH(Taulukko1[[#This Row],[Alku PVM]] )&lt;=5,AND(MONTH(Taulukko1[[#This Row],[Alku PVM]] )=6,DAY(Taulukko1[[#This Row],[Alku PVM]] )&lt;20))</f>
        <v>0</v>
      </c>
      <c r="AB4008" s="90" t="b">
        <f>OR(MONTH(Taulukko1[[#This Row],[Loppu PVM]])&lt;=5,AND(MONTH(Taulukko1[[#This Row],[Loppu PVM]] )=6,DAY(Taulukko1[[#This Row],[Loppu PVM]])&lt;20))</f>
        <v>0</v>
      </c>
      <c r="AC4008" s="90" t="b">
        <f>OR(MONTH(Taulukko1[[#This Row],[Alku PVM]] )&lt;=3,AND(MONTH(Taulukko1[[#This Row],[Alku PVM]] )=3))</f>
        <v>0</v>
      </c>
      <c r="AD4008" s="90" t="b">
        <f>OR(MONTH(Taulukko1[[#This Row],[Loppu PVM]] )&lt;=3,AND(MONTH(Taulukko1[[#This Row],[Loppu PVM]] )=3))</f>
        <v>0</v>
      </c>
      <c r="AE4008" s="90" t="b">
        <f>OR(MONTH(Taulukko1[[#This Row],[Alku PVM]] )&lt;=9,AND(MONTH(Taulukko1[[#This Row],[Alku PVM]] )=9))</f>
        <v>1</v>
      </c>
      <c r="AF4008" s="90" t="b">
        <f>OR(MONTH(Taulukko1[[#This Row],[Loppu PVM]])&lt;=9,AND(MONTH(Taulukko1[[#This Row],[Loppu PVM]] )=9))</f>
        <v>1</v>
      </c>
      <c r="AG4008" s="90" t="b">
        <f>OR(MONTH(Taulukko1[[#This Row],[Alku PVM]] )&lt;=6,AND(MONTH(Taulukko1[[#This Row],[Alku PVM]] )=6))</f>
        <v>0</v>
      </c>
      <c r="AH4008" s="90" t="b">
        <f>OR(MONTH(Taulukko1[[#This Row],[Loppu PVM]])&lt;=6,AND(MONTH(Taulukko1[[#This Row],[Loppu PVM]] )=6))</f>
        <v>0</v>
      </c>
    </row>
    <row r="4009" spans="1:34">
      <c r="A4009" s="82" t="s">
        <v>272</v>
      </c>
      <c r="B4009" s="83">
        <v>42964</v>
      </c>
      <c r="C4009" s="82" t="s">
        <v>5695</v>
      </c>
      <c r="D4009" s="84"/>
      <c r="E4009" s="85">
        <v>130</v>
      </c>
      <c r="F4009" s="83">
        <v>43011</v>
      </c>
      <c r="G4009" s="86">
        <v>101</v>
      </c>
      <c r="H4009" s="85">
        <v>130</v>
      </c>
      <c r="I4009" s="130">
        <f>INDEX('TOL2008'!B:B,MATCH(A4009,'TOL2008'!A:A,0))</f>
        <v>29100</v>
      </c>
      <c r="J4009" s="131" t="str">
        <f>INDEX(Pääluokka!$H$2:$H$100,MATCH(VALUE(LEFT(Taulukko1[[#This Row],[TOL2008]],2)),Pääluokka!$G$2:$G$100,0))</f>
        <v>Teollisuus</v>
      </c>
      <c r="K4009" s="131" t="str">
        <f>INDEX(Pääluokka!$I$2:$I$100,MATCH(VALUE(LEFT(Taulukko1[[#This Row],[TOL2008]],2)),Pääluokka!$G$2:$G$100,0))</f>
        <v>Teollisuus (C-E)</v>
      </c>
      <c r="L4009" s="87">
        <f t="shared" si="742"/>
        <v>47</v>
      </c>
      <c r="M4009" s="88">
        <f t="shared" si="743"/>
        <v>42964</v>
      </c>
      <c r="N4009" s="88">
        <f t="shared" si="744"/>
        <v>43011</v>
      </c>
      <c r="O4009" s="88">
        <f t="shared" si="750"/>
        <v>42948</v>
      </c>
      <c r="P4009" s="88">
        <f t="shared" si="751"/>
        <v>43009</v>
      </c>
      <c r="Q4009" s="89">
        <f t="shared" si="749"/>
        <v>2017</v>
      </c>
      <c r="R4009" s="89">
        <f t="shared" si="749"/>
        <v>2017</v>
      </c>
      <c r="S4009" s="88" t="str">
        <f>YEAR(Taulukko1[[#This Row],[Alku KK]])&amp;"Q"&amp;ROUNDDOWN((MONTH(Taulukko1[[#This Row],[Alku KK]])-1)/3+1,0)</f>
        <v>2017Q3</v>
      </c>
      <c r="T4009" s="88" t="str">
        <f>YEAR(Taulukko1[[#This Row],[Loppu KK]])&amp;"Q"&amp;ROUNDDOWN((MONTH(Taulukko1[[#This Row],[Loppu KK]])-1)/3+1,0)</f>
        <v>2017Q4</v>
      </c>
      <c r="U4009" s="89">
        <f>IF(COUNT(Taulukko1[[#This Row],[Neuvottelujen alaiset ]])=1,Taulukko1[[#This Row],[Neuvottelujen alaiset ]],Taulukko1[[#This Row],[Vähennystarve]])</f>
        <v>130</v>
      </c>
      <c r="V4009" s="90">
        <f t="shared" si="746"/>
        <v>1</v>
      </c>
      <c r="W4009" s="90">
        <f t="shared" si="747"/>
        <v>0.77692307692307694</v>
      </c>
      <c r="X4009" s="90">
        <f t="shared" si="748"/>
        <v>0.77692307692307694</v>
      </c>
      <c r="Y4009" s="90" t="b">
        <f>AND(MONTH(Taulukko1[[#This Row],[Alku PVM]] )=6,DAY(Taulukko1[[#This Row],[Alku PVM]] )&gt;19)</f>
        <v>0</v>
      </c>
      <c r="Z4009" s="90" t="b">
        <f>AND(MONTH(Taulukko1[[#This Row],[Loppu PVM]] )=6,DAY(Taulukko1[[#This Row],[Loppu PVM]] )&gt;19)</f>
        <v>0</v>
      </c>
      <c r="AA4009" s="90" t="b">
        <f>OR(MONTH(Taulukko1[[#This Row],[Alku PVM]] )&lt;=5,AND(MONTH(Taulukko1[[#This Row],[Alku PVM]] )=6,DAY(Taulukko1[[#This Row],[Alku PVM]] )&lt;20))</f>
        <v>0</v>
      </c>
      <c r="AB4009" s="90" t="b">
        <f>OR(MONTH(Taulukko1[[#This Row],[Loppu PVM]])&lt;=5,AND(MONTH(Taulukko1[[#This Row],[Loppu PVM]] )=6,DAY(Taulukko1[[#This Row],[Loppu PVM]])&lt;20))</f>
        <v>0</v>
      </c>
      <c r="AC4009" s="90" t="b">
        <f>OR(MONTH(Taulukko1[[#This Row],[Alku PVM]] )&lt;=3,AND(MONTH(Taulukko1[[#This Row],[Alku PVM]] )=3))</f>
        <v>0</v>
      </c>
      <c r="AD4009" s="90" t="b">
        <f>OR(MONTH(Taulukko1[[#This Row],[Loppu PVM]] )&lt;=3,AND(MONTH(Taulukko1[[#This Row],[Loppu PVM]] )=3))</f>
        <v>0</v>
      </c>
      <c r="AE4009" s="90" t="b">
        <f>OR(MONTH(Taulukko1[[#This Row],[Alku PVM]] )&lt;=9,AND(MONTH(Taulukko1[[#This Row],[Alku PVM]] )=9))</f>
        <v>1</v>
      </c>
      <c r="AF4009" s="90" t="b">
        <f>OR(MONTH(Taulukko1[[#This Row],[Loppu PVM]])&lt;=9,AND(MONTH(Taulukko1[[#This Row],[Loppu PVM]] )=9))</f>
        <v>0</v>
      </c>
      <c r="AG4009" s="90" t="b">
        <f>OR(MONTH(Taulukko1[[#This Row],[Alku PVM]] )&lt;=6,AND(MONTH(Taulukko1[[#This Row],[Alku PVM]] )=6))</f>
        <v>0</v>
      </c>
      <c r="AH4009" s="90" t="b">
        <f>OR(MONTH(Taulukko1[[#This Row],[Loppu PVM]])&lt;=6,AND(MONTH(Taulukko1[[#This Row],[Loppu PVM]] )=6))</f>
        <v>0</v>
      </c>
    </row>
    <row r="4010" spans="1:34">
      <c r="A4010" s="82" t="s">
        <v>324</v>
      </c>
      <c r="B4010" s="83">
        <v>42968</v>
      </c>
      <c r="C4010" s="82" t="s">
        <v>1869</v>
      </c>
      <c r="D4010" s="84"/>
      <c r="E4010" s="85"/>
      <c r="F4010" s="83">
        <v>43056</v>
      </c>
      <c r="G4010" s="86">
        <v>39</v>
      </c>
      <c r="H4010" s="85">
        <v>41</v>
      </c>
      <c r="I4010" s="130">
        <f>INDEX('TOL2008'!B:B,MATCH(A4010,'TOL2008'!A:A,0))</f>
        <v>14190</v>
      </c>
      <c r="J4010" s="131" t="str">
        <f>INDEX(Pääluokka!$H$2:$H$100,MATCH(VALUE(LEFT(Taulukko1[[#This Row],[TOL2008]],2)),Pääluokka!$G$2:$G$100,0))</f>
        <v>Teollisuus</v>
      </c>
      <c r="K4010" s="131" t="str">
        <f>INDEX(Pääluokka!$I$2:$I$100,MATCH(VALUE(LEFT(Taulukko1[[#This Row],[TOL2008]],2)),Pääluokka!$G$2:$G$100,0))</f>
        <v>Teollisuus (C-E)</v>
      </c>
      <c r="L4010" s="87">
        <f t="shared" si="742"/>
        <v>88</v>
      </c>
      <c r="M4010" s="88">
        <f t="shared" si="743"/>
        <v>42968</v>
      </c>
      <c r="N4010" s="88">
        <f t="shared" si="744"/>
        <v>43056</v>
      </c>
      <c r="O4010" s="88">
        <f t="shared" si="750"/>
        <v>42948</v>
      </c>
      <c r="P4010" s="88">
        <f t="shared" si="751"/>
        <v>43040</v>
      </c>
      <c r="Q4010" s="89">
        <f t="shared" si="749"/>
        <v>2017</v>
      </c>
      <c r="R4010" s="89">
        <f t="shared" si="749"/>
        <v>2017</v>
      </c>
      <c r="S4010" s="88" t="str">
        <f>YEAR(Taulukko1[[#This Row],[Alku KK]])&amp;"Q"&amp;ROUNDDOWN((MONTH(Taulukko1[[#This Row],[Alku KK]])-1)/3+1,0)</f>
        <v>2017Q3</v>
      </c>
      <c r="T4010" s="88" t="str">
        <f>YEAR(Taulukko1[[#This Row],[Loppu KK]])&amp;"Q"&amp;ROUNDDOWN((MONTH(Taulukko1[[#This Row],[Loppu KK]])-1)/3+1,0)</f>
        <v>2017Q4</v>
      </c>
      <c r="U4010" s="89">
        <f>IF(COUNT(Taulukko1[[#This Row],[Neuvottelujen alaiset ]])=1,Taulukko1[[#This Row],[Neuvottelujen alaiset ]],Taulukko1[[#This Row],[Vähennystarve]])</f>
        <v>41</v>
      </c>
      <c r="V4010" s="90" t="str">
        <f t="shared" si="746"/>
        <v>NA</v>
      </c>
      <c r="W4010" s="90">
        <f t="shared" si="747"/>
        <v>0.95121951219512191</v>
      </c>
      <c r="X4010" s="90" t="str">
        <f t="shared" si="748"/>
        <v>NA</v>
      </c>
      <c r="Y4010" s="90" t="b">
        <f>AND(MONTH(Taulukko1[[#This Row],[Alku PVM]] )=6,DAY(Taulukko1[[#This Row],[Alku PVM]] )&gt;19)</f>
        <v>0</v>
      </c>
      <c r="Z4010" s="90" t="b">
        <f>AND(MONTH(Taulukko1[[#This Row],[Loppu PVM]] )=6,DAY(Taulukko1[[#This Row],[Loppu PVM]] )&gt;19)</f>
        <v>0</v>
      </c>
      <c r="AA4010" s="90" t="b">
        <f>OR(MONTH(Taulukko1[[#This Row],[Alku PVM]] )&lt;=5,AND(MONTH(Taulukko1[[#This Row],[Alku PVM]] )=6,DAY(Taulukko1[[#This Row],[Alku PVM]] )&lt;20))</f>
        <v>0</v>
      </c>
      <c r="AB4010" s="90" t="b">
        <f>OR(MONTH(Taulukko1[[#This Row],[Loppu PVM]])&lt;=5,AND(MONTH(Taulukko1[[#This Row],[Loppu PVM]] )=6,DAY(Taulukko1[[#This Row],[Loppu PVM]])&lt;20))</f>
        <v>0</v>
      </c>
      <c r="AC4010" s="90" t="b">
        <f>OR(MONTH(Taulukko1[[#This Row],[Alku PVM]] )&lt;=3,AND(MONTH(Taulukko1[[#This Row],[Alku PVM]] )=3))</f>
        <v>0</v>
      </c>
      <c r="AD4010" s="90" t="b">
        <f>OR(MONTH(Taulukko1[[#This Row],[Loppu PVM]] )&lt;=3,AND(MONTH(Taulukko1[[#This Row],[Loppu PVM]] )=3))</f>
        <v>0</v>
      </c>
      <c r="AE4010" s="90" t="b">
        <f>OR(MONTH(Taulukko1[[#This Row],[Alku PVM]] )&lt;=9,AND(MONTH(Taulukko1[[#This Row],[Alku PVM]] )=9))</f>
        <v>1</v>
      </c>
      <c r="AF4010" s="90" t="b">
        <f>OR(MONTH(Taulukko1[[#This Row],[Loppu PVM]])&lt;=9,AND(MONTH(Taulukko1[[#This Row],[Loppu PVM]] )=9))</f>
        <v>0</v>
      </c>
      <c r="AG4010" s="90" t="b">
        <f>OR(MONTH(Taulukko1[[#This Row],[Alku PVM]] )&lt;=6,AND(MONTH(Taulukko1[[#This Row],[Alku PVM]] )=6))</f>
        <v>0</v>
      </c>
      <c r="AH4010" s="90" t="b">
        <f>OR(MONTH(Taulukko1[[#This Row],[Loppu PVM]])&lt;=6,AND(MONTH(Taulukko1[[#This Row],[Loppu PVM]] )=6))</f>
        <v>0</v>
      </c>
    </row>
    <row r="4011" spans="1:34">
      <c r="A4011" s="82" t="s">
        <v>639</v>
      </c>
      <c r="B4011" s="83">
        <v>42971</v>
      </c>
      <c r="C4011" s="25" t="s">
        <v>5730</v>
      </c>
      <c r="D4011" s="35" t="s">
        <v>25</v>
      </c>
      <c r="E4011" s="85">
        <v>25</v>
      </c>
      <c r="F4011" s="83">
        <v>43025</v>
      </c>
      <c r="G4011" s="86">
        <v>17</v>
      </c>
      <c r="H4011" s="85">
        <v>25</v>
      </c>
      <c r="I4011" s="130">
        <f>INDEX('TOL2008'!B:B,MATCH(A4011,'TOL2008'!A:A,0))</f>
        <v>10130</v>
      </c>
      <c r="J4011" s="131" t="str">
        <f>INDEX(Pääluokka!$H$2:$H$100,MATCH(VALUE(LEFT(Taulukko1[[#This Row],[TOL2008]],2)),Pääluokka!$G$2:$G$100,0))</f>
        <v>Teollisuus</v>
      </c>
      <c r="K4011" s="131" t="str">
        <f>INDEX(Pääluokka!$I$2:$I$100,MATCH(VALUE(LEFT(Taulukko1[[#This Row],[TOL2008]],2)),Pääluokka!$G$2:$G$100,0))</f>
        <v>Teollisuus (C-E)</v>
      </c>
      <c r="L4011" s="87">
        <f t="shared" si="742"/>
        <v>54</v>
      </c>
      <c r="M4011" s="88">
        <f t="shared" si="743"/>
        <v>42971</v>
      </c>
      <c r="N4011" s="88">
        <f t="shared" si="744"/>
        <v>43025</v>
      </c>
      <c r="O4011" s="88">
        <f t="shared" si="750"/>
        <v>42948</v>
      </c>
      <c r="P4011" s="88">
        <f t="shared" si="751"/>
        <v>43009</v>
      </c>
      <c r="Q4011" s="89">
        <f t="shared" si="749"/>
        <v>2017</v>
      </c>
      <c r="R4011" s="89">
        <f t="shared" si="749"/>
        <v>2017</v>
      </c>
      <c r="S4011" s="88" t="str">
        <f>YEAR(Taulukko1[[#This Row],[Alku KK]])&amp;"Q"&amp;ROUNDDOWN((MONTH(Taulukko1[[#This Row],[Alku KK]])-1)/3+1,0)</f>
        <v>2017Q3</v>
      </c>
      <c r="T4011" s="88" t="str">
        <f>YEAR(Taulukko1[[#This Row],[Loppu KK]])&amp;"Q"&amp;ROUNDDOWN((MONTH(Taulukko1[[#This Row],[Loppu KK]])-1)/3+1,0)</f>
        <v>2017Q4</v>
      </c>
      <c r="U4011" s="89">
        <f>IF(COUNT(Taulukko1[[#This Row],[Neuvottelujen alaiset ]])=1,Taulukko1[[#This Row],[Neuvottelujen alaiset ]],Taulukko1[[#This Row],[Vähennystarve]])</f>
        <v>25</v>
      </c>
      <c r="V4011" s="90">
        <f t="shared" si="746"/>
        <v>1</v>
      </c>
      <c r="W4011" s="90">
        <f t="shared" si="747"/>
        <v>0.68</v>
      </c>
      <c r="X4011" s="90">
        <f t="shared" si="748"/>
        <v>0.68</v>
      </c>
      <c r="Y4011" s="90" t="b">
        <f>AND(MONTH(Taulukko1[[#This Row],[Alku PVM]] )=6,DAY(Taulukko1[[#This Row],[Alku PVM]] )&gt;19)</f>
        <v>0</v>
      </c>
      <c r="Z4011" s="90" t="b">
        <f>AND(MONTH(Taulukko1[[#This Row],[Loppu PVM]] )=6,DAY(Taulukko1[[#This Row],[Loppu PVM]] )&gt;19)</f>
        <v>0</v>
      </c>
      <c r="AA4011" s="90" t="b">
        <f>OR(MONTH(Taulukko1[[#This Row],[Alku PVM]] )&lt;=5,AND(MONTH(Taulukko1[[#This Row],[Alku PVM]] )=6,DAY(Taulukko1[[#This Row],[Alku PVM]] )&lt;20))</f>
        <v>0</v>
      </c>
      <c r="AB4011" s="90" t="b">
        <f>OR(MONTH(Taulukko1[[#This Row],[Loppu PVM]])&lt;=5,AND(MONTH(Taulukko1[[#This Row],[Loppu PVM]] )=6,DAY(Taulukko1[[#This Row],[Loppu PVM]])&lt;20))</f>
        <v>0</v>
      </c>
      <c r="AC4011" s="90" t="b">
        <f>OR(MONTH(Taulukko1[[#This Row],[Alku PVM]] )&lt;=3,AND(MONTH(Taulukko1[[#This Row],[Alku PVM]] )=3))</f>
        <v>0</v>
      </c>
      <c r="AD4011" s="90" t="b">
        <f>OR(MONTH(Taulukko1[[#This Row],[Loppu PVM]] )&lt;=3,AND(MONTH(Taulukko1[[#This Row],[Loppu PVM]] )=3))</f>
        <v>0</v>
      </c>
      <c r="AE4011" s="90" t="b">
        <f>OR(MONTH(Taulukko1[[#This Row],[Alku PVM]] )&lt;=9,AND(MONTH(Taulukko1[[#This Row],[Alku PVM]] )=9))</f>
        <v>1</v>
      </c>
      <c r="AF4011" s="90" t="b">
        <f>OR(MONTH(Taulukko1[[#This Row],[Loppu PVM]])&lt;=9,AND(MONTH(Taulukko1[[#This Row],[Loppu PVM]] )=9))</f>
        <v>0</v>
      </c>
      <c r="AG4011" s="90" t="b">
        <f>OR(MONTH(Taulukko1[[#This Row],[Alku PVM]] )&lt;=6,AND(MONTH(Taulukko1[[#This Row],[Alku PVM]] )=6))</f>
        <v>0</v>
      </c>
      <c r="AH4011" s="90" t="b">
        <f>OR(MONTH(Taulukko1[[#This Row],[Loppu PVM]])&lt;=6,AND(MONTH(Taulukko1[[#This Row],[Loppu PVM]] )=6))</f>
        <v>0</v>
      </c>
    </row>
    <row r="4012" spans="1:34">
      <c r="A4012" s="82" t="s">
        <v>148</v>
      </c>
      <c r="B4012" s="83">
        <v>42972</v>
      </c>
      <c r="C4012" s="25" t="s">
        <v>5739</v>
      </c>
      <c r="D4012" s="84"/>
      <c r="E4012" s="85">
        <v>20</v>
      </c>
      <c r="F4012" s="83">
        <v>43040</v>
      </c>
      <c r="G4012" s="86">
        <v>15</v>
      </c>
      <c r="H4012" s="85">
        <v>20</v>
      </c>
      <c r="I4012" s="130">
        <f>INDEX('TOL2008'!B:B,MATCH(A4012,'TOL2008'!A:A,0))</f>
        <v>17120</v>
      </c>
      <c r="J4012" s="131" t="str">
        <f>INDEX(Pääluokka!$H$2:$H$100,MATCH(VALUE(LEFT(Taulukko1[[#This Row],[TOL2008]],2)),Pääluokka!$G$2:$G$100,0))</f>
        <v>Teollisuus</v>
      </c>
      <c r="K4012" s="131" t="str">
        <f>INDEX(Pääluokka!$I$2:$I$100,MATCH(VALUE(LEFT(Taulukko1[[#This Row],[TOL2008]],2)),Pääluokka!$G$2:$G$100,0))</f>
        <v>Teollisuus (C-E)</v>
      </c>
      <c r="L4012" s="87">
        <f t="shared" si="742"/>
        <v>68</v>
      </c>
      <c r="M4012" s="88">
        <f t="shared" si="743"/>
        <v>42972</v>
      </c>
      <c r="N4012" s="88">
        <f t="shared" si="744"/>
        <v>43040</v>
      </c>
      <c r="O4012" s="88">
        <f t="shared" si="750"/>
        <v>42948</v>
      </c>
      <c r="P4012" s="88">
        <f t="shared" si="751"/>
        <v>43040</v>
      </c>
      <c r="Q4012" s="89">
        <f t="shared" si="749"/>
        <v>2017</v>
      </c>
      <c r="R4012" s="89">
        <f t="shared" si="749"/>
        <v>2017</v>
      </c>
      <c r="S4012" s="88" t="str">
        <f>YEAR(Taulukko1[[#This Row],[Alku KK]])&amp;"Q"&amp;ROUNDDOWN((MONTH(Taulukko1[[#This Row],[Alku KK]])-1)/3+1,0)</f>
        <v>2017Q3</v>
      </c>
      <c r="T4012" s="88" t="str">
        <f>YEAR(Taulukko1[[#This Row],[Loppu KK]])&amp;"Q"&amp;ROUNDDOWN((MONTH(Taulukko1[[#This Row],[Loppu KK]])-1)/3+1,0)</f>
        <v>2017Q4</v>
      </c>
      <c r="U4012" s="89">
        <f>IF(COUNT(Taulukko1[[#This Row],[Neuvottelujen alaiset ]])=1,Taulukko1[[#This Row],[Neuvottelujen alaiset ]],Taulukko1[[#This Row],[Vähennystarve]])</f>
        <v>20</v>
      </c>
      <c r="V4012" s="90">
        <f t="shared" si="746"/>
        <v>1</v>
      </c>
      <c r="W4012" s="90">
        <f t="shared" si="747"/>
        <v>0.75</v>
      </c>
      <c r="X4012" s="90">
        <f t="shared" si="748"/>
        <v>0.75</v>
      </c>
      <c r="Y4012" s="90" t="b">
        <f>AND(MONTH(Taulukko1[[#This Row],[Alku PVM]] )=6,DAY(Taulukko1[[#This Row],[Alku PVM]] )&gt;19)</f>
        <v>0</v>
      </c>
      <c r="Z4012" s="90" t="b">
        <f>AND(MONTH(Taulukko1[[#This Row],[Loppu PVM]] )=6,DAY(Taulukko1[[#This Row],[Loppu PVM]] )&gt;19)</f>
        <v>0</v>
      </c>
      <c r="AA4012" s="90" t="b">
        <f>OR(MONTH(Taulukko1[[#This Row],[Alku PVM]] )&lt;=5,AND(MONTH(Taulukko1[[#This Row],[Alku PVM]] )=6,DAY(Taulukko1[[#This Row],[Alku PVM]] )&lt;20))</f>
        <v>0</v>
      </c>
      <c r="AB4012" s="90" t="b">
        <f>OR(MONTH(Taulukko1[[#This Row],[Loppu PVM]])&lt;=5,AND(MONTH(Taulukko1[[#This Row],[Loppu PVM]] )=6,DAY(Taulukko1[[#This Row],[Loppu PVM]])&lt;20))</f>
        <v>0</v>
      </c>
      <c r="AC4012" s="90" t="b">
        <f>OR(MONTH(Taulukko1[[#This Row],[Alku PVM]] )&lt;=3,AND(MONTH(Taulukko1[[#This Row],[Alku PVM]] )=3))</f>
        <v>0</v>
      </c>
      <c r="AD4012" s="90" t="b">
        <f>OR(MONTH(Taulukko1[[#This Row],[Loppu PVM]] )&lt;=3,AND(MONTH(Taulukko1[[#This Row],[Loppu PVM]] )=3))</f>
        <v>0</v>
      </c>
      <c r="AE4012" s="90" t="b">
        <f>OR(MONTH(Taulukko1[[#This Row],[Alku PVM]] )&lt;=9,AND(MONTH(Taulukko1[[#This Row],[Alku PVM]] )=9))</f>
        <v>1</v>
      </c>
      <c r="AF4012" s="90" t="b">
        <f>OR(MONTH(Taulukko1[[#This Row],[Loppu PVM]])&lt;=9,AND(MONTH(Taulukko1[[#This Row],[Loppu PVM]] )=9))</f>
        <v>0</v>
      </c>
      <c r="AG4012" s="90" t="b">
        <f>OR(MONTH(Taulukko1[[#This Row],[Alku PVM]] )&lt;=6,AND(MONTH(Taulukko1[[#This Row],[Alku PVM]] )=6))</f>
        <v>0</v>
      </c>
      <c r="AH4012" s="90" t="b">
        <f>OR(MONTH(Taulukko1[[#This Row],[Loppu PVM]])&lt;=6,AND(MONTH(Taulukko1[[#This Row],[Loppu PVM]] )=6))</f>
        <v>0</v>
      </c>
    </row>
    <row r="4013" spans="1:34">
      <c r="A4013" s="82" t="s">
        <v>5698</v>
      </c>
      <c r="B4013" s="83">
        <v>42976</v>
      </c>
      <c r="C4013" s="82" t="s">
        <v>5697</v>
      </c>
      <c r="D4013" s="84"/>
      <c r="E4013" s="85">
        <v>50</v>
      </c>
      <c r="F4013" s="83">
        <v>43026</v>
      </c>
      <c r="G4013" s="86">
        <v>37</v>
      </c>
      <c r="H4013" s="85">
        <v>490</v>
      </c>
      <c r="I4013" s="130" t="str">
        <f>INDEX('TOL2008'!B:B,MATCH(A4013,'TOL2008'!A:A,0))</f>
        <v>09900</v>
      </c>
      <c r="J4013" s="131" t="str">
        <f>INDEX(Pääluokka!$H$2:$H$100,MATCH(VALUE(LEFT(Taulukko1[[#This Row],[TOL2008]],2)),Pääluokka!$G$2:$G$100,0))</f>
        <v>Kaivostoiminta ja louhinta</v>
      </c>
      <c r="K4013" s="131" t="str">
        <f>INDEX(Pääluokka!$I$2:$I$100,MATCH(VALUE(LEFT(Taulukko1[[#This Row],[TOL2008]],2)),Pääluokka!$G$2:$G$100,0))</f>
        <v>Alkutuotanto (A-B)</v>
      </c>
      <c r="L4013" s="87">
        <f t="shared" si="742"/>
        <v>50</v>
      </c>
      <c r="M4013" s="88">
        <f t="shared" si="743"/>
        <v>42976</v>
      </c>
      <c r="N4013" s="88">
        <f t="shared" si="744"/>
        <v>43026</v>
      </c>
      <c r="O4013" s="88">
        <f t="shared" si="750"/>
        <v>42948</v>
      </c>
      <c r="P4013" s="88">
        <f t="shared" si="751"/>
        <v>43009</v>
      </c>
      <c r="Q4013" s="89">
        <f t="shared" si="749"/>
        <v>2017</v>
      </c>
      <c r="R4013" s="89">
        <f t="shared" si="749"/>
        <v>2017</v>
      </c>
      <c r="S4013" s="88" t="str">
        <f>YEAR(Taulukko1[[#This Row],[Alku KK]])&amp;"Q"&amp;ROUNDDOWN((MONTH(Taulukko1[[#This Row],[Alku KK]])-1)/3+1,0)</f>
        <v>2017Q3</v>
      </c>
      <c r="T4013" s="88" t="str">
        <f>YEAR(Taulukko1[[#This Row],[Loppu KK]])&amp;"Q"&amp;ROUNDDOWN((MONTH(Taulukko1[[#This Row],[Loppu KK]])-1)/3+1,0)</f>
        <v>2017Q4</v>
      </c>
      <c r="U4013" s="89">
        <f>IF(COUNT(Taulukko1[[#This Row],[Neuvottelujen alaiset ]])=1,Taulukko1[[#This Row],[Neuvottelujen alaiset ]],Taulukko1[[#This Row],[Vähennystarve]])</f>
        <v>490</v>
      </c>
      <c r="V4013" s="90">
        <f t="shared" si="746"/>
        <v>0.10204081632653061</v>
      </c>
      <c r="W4013" s="90">
        <f t="shared" si="747"/>
        <v>7.5510204081632656E-2</v>
      </c>
      <c r="X4013" s="90">
        <f t="shared" si="748"/>
        <v>0.74</v>
      </c>
      <c r="Y4013" s="90" t="b">
        <f>AND(MONTH(Taulukko1[[#This Row],[Alku PVM]] )=6,DAY(Taulukko1[[#This Row],[Alku PVM]] )&gt;19)</f>
        <v>0</v>
      </c>
      <c r="Z4013" s="90" t="b">
        <f>AND(MONTH(Taulukko1[[#This Row],[Loppu PVM]] )=6,DAY(Taulukko1[[#This Row],[Loppu PVM]] )&gt;19)</f>
        <v>0</v>
      </c>
      <c r="AA4013" s="90" t="b">
        <f>OR(MONTH(Taulukko1[[#This Row],[Alku PVM]] )&lt;=5,AND(MONTH(Taulukko1[[#This Row],[Alku PVM]] )=6,DAY(Taulukko1[[#This Row],[Alku PVM]] )&lt;20))</f>
        <v>0</v>
      </c>
      <c r="AB4013" s="90" t="b">
        <f>OR(MONTH(Taulukko1[[#This Row],[Loppu PVM]])&lt;=5,AND(MONTH(Taulukko1[[#This Row],[Loppu PVM]] )=6,DAY(Taulukko1[[#This Row],[Loppu PVM]])&lt;20))</f>
        <v>0</v>
      </c>
      <c r="AC4013" s="90" t="b">
        <f>OR(MONTH(Taulukko1[[#This Row],[Alku PVM]] )&lt;=3,AND(MONTH(Taulukko1[[#This Row],[Alku PVM]] )=3))</f>
        <v>0</v>
      </c>
      <c r="AD4013" s="90" t="b">
        <f>OR(MONTH(Taulukko1[[#This Row],[Loppu PVM]] )&lt;=3,AND(MONTH(Taulukko1[[#This Row],[Loppu PVM]] )=3))</f>
        <v>0</v>
      </c>
      <c r="AE4013" s="90" t="b">
        <f>OR(MONTH(Taulukko1[[#This Row],[Alku PVM]] )&lt;=9,AND(MONTH(Taulukko1[[#This Row],[Alku PVM]] )=9))</f>
        <v>1</v>
      </c>
      <c r="AF4013" s="90" t="b">
        <f>OR(MONTH(Taulukko1[[#This Row],[Loppu PVM]])&lt;=9,AND(MONTH(Taulukko1[[#This Row],[Loppu PVM]] )=9))</f>
        <v>0</v>
      </c>
      <c r="AG4013" s="90" t="b">
        <f>OR(MONTH(Taulukko1[[#This Row],[Alku PVM]] )&lt;=6,AND(MONTH(Taulukko1[[#This Row],[Alku PVM]] )=6))</f>
        <v>0</v>
      </c>
      <c r="AH4013" s="90" t="b">
        <f>OR(MONTH(Taulukko1[[#This Row],[Loppu PVM]])&lt;=6,AND(MONTH(Taulukko1[[#This Row],[Loppu PVM]] )=6))</f>
        <v>0</v>
      </c>
    </row>
    <row r="4014" spans="1:34">
      <c r="A4014" s="82" t="s">
        <v>820</v>
      </c>
      <c r="B4014" s="83">
        <v>42975</v>
      </c>
      <c r="C4014" s="82" t="s">
        <v>5700</v>
      </c>
      <c r="D4014" s="84">
        <v>4</v>
      </c>
      <c r="E4014" s="85"/>
      <c r="F4014" s="83">
        <v>43010</v>
      </c>
      <c r="G4014" s="86">
        <v>0</v>
      </c>
      <c r="H4014" s="85">
        <v>18</v>
      </c>
      <c r="I4014" s="130">
        <f>INDEX('TOL2008'!B:B,MATCH(A4014,'TOL2008'!A:A,0))</f>
        <v>17220</v>
      </c>
      <c r="J4014" s="131" t="str">
        <f>INDEX(Pääluokka!$H$2:$H$100,MATCH(VALUE(LEFT(Taulukko1[[#This Row],[TOL2008]],2)),Pääluokka!$G$2:$G$100,0))</f>
        <v>Teollisuus</v>
      </c>
      <c r="K4014" s="131" t="str">
        <f>INDEX(Pääluokka!$I$2:$I$100,MATCH(VALUE(LEFT(Taulukko1[[#This Row],[TOL2008]],2)),Pääluokka!$G$2:$G$100,0))</f>
        <v>Teollisuus (C-E)</v>
      </c>
      <c r="L4014" s="87">
        <f t="shared" si="742"/>
        <v>35</v>
      </c>
      <c r="M4014" s="88">
        <f t="shared" si="743"/>
        <v>42975</v>
      </c>
      <c r="N4014" s="88">
        <f t="shared" si="744"/>
        <v>43010</v>
      </c>
      <c r="O4014" s="88">
        <f t="shared" si="750"/>
        <v>42948</v>
      </c>
      <c r="P4014" s="88">
        <f t="shared" si="751"/>
        <v>43009</v>
      </c>
      <c r="Q4014" s="89">
        <f t="shared" si="749"/>
        <v>2017</v>
      </c>
      <c r="R4014" s="89">
        <f t="shared" si="749"/>
        <v>2017</v>
      </c>
      <c r="S4014" s="88" t="str">
        <f>YEAR(Taulukko1[[#This Row],[Alku KK]])&amp;"Q"&amp;ROUNDDOWN((MONTH(Taulukko1[[#This Row],[Alku KK]])-1)/3+1,0)</f>
        <v>2017Q3</v>
      </c>
      <c r="T4014" s="88" t="str">
        <f>YEAR(Taulukko1[[#This Row],[Loppu KK]])&amp;"Q"&amp;ROUNDDOWN((MONTH(Taulukko1[[#This Row],[Loppu KK]])-1)/3+1,0)</f>
        <v>2017Q4</v>
      </c>
      <c r="U4014" s="89">
        <f>IF(COUNT(Taulukko1[[#This Row],[Neuvottelujen alaiset ]])=1,Taulukko1[[#This Row],[Neuvottelujen alaiset ]],Taulukko1[[#This Row],[Vähennystarve]])</f>
        <v>18</v>
      </c>
      <c r="V4014" s="90" t="str">
        <f t="shared" si="746"/>
        <v>NA</v>
      </c>
      <c r="W4014" s="90">
        <f t="shared" si="747"/>
        <v>0</v>
      </c>
      <c r="X4014" s="90" t="str">
        <f t="shared" si="748"/>
        <v>NA</v>
      </c>
      <c r="Y4014" s="90" t="b">
        <f>AND(MONTH(Taulukko1[[#This Row],[Alku PVM]] )=6,DAY(Taulukko1[[#This Row],[Alku PVM]] )&gt;19)</f>
        <v>0</v>
      </c>
      <c r="Z4014" s="90" t="b">
        <f>AND(MONTH(Taulukko1[[#This Row],[Loppu PVM]] )=6,DAY(Taulukko1[[#This Row],[Loppu PVM]] )&gt;19)</f>
        <v>0</v>
      </c>
      <c r="AA4014" s="90" t="b">
        <f>OR(MONTH(Taulukko1[[#This Row],[Alku PVM]] )&lt;=5,AND(MONTH(Taulukko1[[#This Row],[Alku PVM]] )=6,DAY(Taulukko1[[#This Row],[Alku PVM]] )&lt;20))</f>
        <v>0</v>
      </c>
      <c r="AB4014" s="90" t="b">
        <f>OR(MONTH(Taulukko1[[#This Row],[Loppu PVM]])&lt;=5,AND(MONTH(Taulukko1[[#This Row],[Loppu PVM]] )=6,DAY(Taulukko1[[#This Row],[Loppu PVM]])&lt;20))</f>
        <v>0</v>
      </c>
      <c r="AC4014" s="90" t="b">
        <f>OR(MONTH(Taulukko1[[#This Row],[Alku PVM]] )&lt;=3,AND(MONTH(Taulukko1[[#This Row],[Alku PVM]] )=3))</f>
        <v>0</v>
      </c>
      <c r="AD4014" s="90" t="b">
        <f>OR(MONTH(Taulukko1[[#This Row],[Loppu PVM]] )&lt;=3,AND(MONTH(Taulukko1[[#This Row],[Loppu PVM]] )=3))</f>
        <v>0</v>
      </c>
      <c r="AE4014" s="90" t="b">
        <f>OR(MONTH(Taulukko1[[#This Row],[Alku PVM]] )&lt;=9,AND(MONTH(Taulukko1[[#This Row],[Alku PVM]] )=9))</f>
        <v>1</v>
      </c>
      <c r="AF4014" s="90" t="b">
        <f>OR(MONTH(Taulukko1[[#This Row],[Loppu PVM]])&lt;=9,AND(MONTH(Taulukko1[[#This Row],[Loppu PVM]] )=9))</f>
        <v>0</v>
      </c>
      <c r="AG4014" s="90" t="b">
        <f>OR(MONTH(Taulukko1[[#This Row],[Alku PVM]] )&lt;=6,AND(MONTH(Taulukko1[[#This Row],[Alku PVM]] )=6))</f>
        <v>0</v>
      </c>
      <c r="AH4014" s="90" t="b">
        <f>OR(MONTH(Taulukko1[[#This Row],[Loppu PVM]])&lt;=6,AND(MONTH(Taulukko1[[#This Row],[Loppu PVM]] )=6))</f>
        <v>0</v>
      </c>
    </row>
    <row r="4015" spans="1:34">
      <c r="A4015" s="82" t="s">
        <v>4319</v>
      </c>
      <c r="B4015" s="83">
        <v>42976</v>
      </c>
      <c r="C4015" s="82" t="s">
        <v>5701</v>
      </c>
      <c r="D4015" s="84"/>
      <c r="E4015" s="85"/>
      <c r="F4015" s="83">
        <v>43003</v>
      </c>
      <c r="G4015" s="36">
        <v>100</v>
      </c>
      <c r="H4015" s="85">
        <v>260</v>
      </c>
      <c r="I4015" s="130">
        <f>INDEX('TOL2008'!B:B,MATCH(A4015,'TOL2008'!A:A,0))</f>
        <v>64190</v>
      </c>
      <c r="J4015" s="131" t="str">
        <f>INDEX(Pääluokka!$H$2:$H$100,MATCH(VALUE(LEFT(Taulukko1[[#This Row],[TOL2008]],2)),Pääluokka!$G$2:$G$100,0))</f>
        <v>Rahoitus- ja vakuutustoiminta</v>
      </c>
      <c r="K4015" s="131" t="str">
        <f>INDEX(Pääluokka!$I$2:$I$100,MATCH(VALUE(LEFT(Taulukko1[[#This Row],[TOL2008]],2)),Pääluokka!$G$2:$G$100,0))</f>
        <v>Palvelualat (G-N, R, S)</v>
      </c>
      <c r="L4015" s="87">
        <f t="shared" si="742"/>
        <v>27</v>
      </c>
      <c r="M4015" s="88">
        <f t="shared" si="743"/>
        <v>42976</v>
      </c>
      <c r="N4015" s="88">
        <f t="shared" si="744"/>
        <v>43003</v>
      </c>
      <c r="O4015" s="88">
        <f t="shared" si="750"/>
        <v>42948</v>
      </c>
      <c r="P4015" s="88">
        <f t="shared" si="751"/>
        <v>42979</v>
      </c>
      <c r="Q4015" s="89">
        <f t="shared" si="749"/>
        <v>2017</v>
      </c>
      <c r="R4015" s="89">
        <f t="shared" si="749"/>
        <v>2017</v>
      </c>
      <c r="S4015" s="88" t="str">
        <f>YEAR(Taulukko1[[#This Row],[Alku KK]])&amp;"Q"&amp;ROUNDDOWN((MONTH(Taulukko1[[#This Row],[Alku KK]])-1)/3+1,0)</f>
        <v>2017Q3</v>
      </c>
      <c r="T4015" s="88" t="str">
        <f>YEAR(Taulukko1[[#This Row],[Loppu KK]])&amp;"Q"&amp;ROUNDDOWN((MONTH(Taulukko1[[#This Row],[Loppu KK]])-1)/3+1,0)</f>
        <v>2017Q3</v>
      </c>
      <c r="U4015" s="89">
        <f>IF(COUNT(Taulukko1[[#This Row],[Neuvottelujen alaiset ]])=1,Taulukko1[[#This Row],[Neuvottelujen alaiset ]],Taulukko1[[#This Row],[Vähennystarve]])</f>
        <v>260</v>
      </c>
      <c r="V4015" s="90" t="str">
        <f t="shared" si="746"/>
        <v>NA</v>
      </c>
      <c r="W4015" s="90">
        <f t="shared" si="747"/>
        <v>0.38461538461538464</v>
      </c>
      <c r="X4015" s="90" t="str">
        <f t="shared" si="748"/>
        <v>NA</v>
      </c>
      <c r="Y4015" s="90" t="b">
        <f>AND(MONTH(Taulukko1[[#This Row],[Alku PVM]] )=6,DAY(Taulukko1[[#This Row],[Alku PVM]] )&gt;19)</f>
        <v>0</v>
      </c>
      <c r="Z4015" s="90" t="b">
        <f>AND(MONTH(Taulukko1[[#This Row],[Loppu PVM]] )=6,DAY(Taulukko1[[#This Row],[Loppu PVM]] )&gt;19)</f>
        <v>0</v>
      </c>
      <c r="AA4015" s="90" t="b">
        <f>OR(MONTH(Taulukko1[[#This Row],[Alku PVM]] )&lt;=5,AND(MONTH(Taulukko1[[#This Row],[Alku PVM]] )=6,DAY(Taulukko1[[#This Row],[Alku PVM]] )&lt;20))</f>
        <v>0</v>
      </c>
      <c r="AB4015" s="90" t="b">
        <f>OR(MONTH(Taulukko1[[#This Row],[Loppu PVM]])&lt;=5,AND(MONTH(Taulukko1[[#This Row],[Loppu PVM]] )=6,DAY(Taulukko1[[#This Row],[Loppu PVM]])&lt;20))</f>
        <v>0</v>
      </c>
      <c r="AC4015" s="90" t="b">
        <f>OR(MONTH(Taulukko1[[#This Row],[Alku PVM]] )&lt;=3,AND(MONTH(Taulukko1[[#This Row],[Alku PVM]] )=3))</f>
        <v>0</v>
      </c>
      <c r="AD4015" s="90" t="b">
        <f>OR(MONTH(Taulukko1[[#This Row],[Loppu PVM]] )&lt;=3,AND(MONTH(Taulukko1[[#This Row],[Loppu PVM]] )=3))</f>
        <v>0</v>
      </c>
      <c r="AE4015" s="90" t="b">
        <f>OR(MONTH(Taulukko1[[#This Row],[Alku PVM]] )&lt;=9,AND(MONTH(Taulukko1[[#This Row],[Alku PVM]] )=9))</f>
        <v>1</v>
      </c>
      <c r="AF4015" s="90" t="b">
        <f>OR(MONTH(Taulukko1[[#This Row],[Loppu PVM]])&lt;=9,AND(MONTH(Taulukko1[[#This Row],[Loppu PVM]] )=9))</f>
        <v>1</v>
      </c>
      <c r="AG4015" s="90" t="b">
        <f>OR(MONTH(Taulukko1[[#This Row],[Alku PVM]] )&lt;=6,AND(MONTH(Taulukko1[[#This Row],[Alku PVM]] )=6))</f>
        <v>0</v>
      </c>
      <c r="AH4015" s="90" t="b">
        <f>OR(MONTH(Taulukko1[[#This Row],[Loppu PVM]])&lt;=6,AND(MONTH(Taulukko1[[#This Row],[Loppu PVM]] )=6))</f>
        <v>0</v>
      </c>
    </row>
    <row r="4016" spans="1:34">
      <c r="A4016" s="82" t="s">
        <v>5702</v>
      </c>
      <c r="B4016" s="83">
        <v>42979</v>
      </c>
      <c r="C4016" s="25" t="s">
        <v>5741</v>
      </c>
      <c r="D4016" s="84" t="s">
        <v>25</v>
      </c>
      <c r="E4016" s="85">
        <v>150</v>
      </c>
      <c r="F4016" s="83">
        <v>43041</v>
      </c>
      <c r="G4016" s="36">
        <v>100</v>
      </c>
      <c r="H4016" s="85">
        <v>150</v>
      </c>
      <c r="I4016" s="130">
        <f>INDEX('TOL2008'!B:B,MATCH(A4016,'TOL2008'!A:A,0))</f>
        <v>82191</v>
      </c>
      <c r="J4016" s="131" t="str">
        <f>INDEX(Pääluokka!$H$2:$H$100,MATCH(VALUE(LEFT(Taulukko1[[#This Row],[TOL2008]],2)),Pääluokka!$G$2:$G$100,0))</f>
        <v>Hallinto- ja tukipalvelutoiminta</v>
      </c>
      <c r="K4016" s="131" t="str">
        <f>INDEX(Pääluokka!$I$2:$I$100,MATCH(VALUE(LEFT(Taulukko1[[#This Row],[TOL2008]],2)),Pääluokka!$G$2:$G$100,0))</f>
        <v>Palvelualat (G-N, R, S)</v>
      </c>
      <c r="L4016" s="87">
        <f t="shared" si="742"/>
        <v>62</v>
      </c>
      <c r="M4016" s="88">
        <f t="shared" si="743"/>
        <v>42979</v>
      </c>
      <c r="N4016" s="88">
        <f t="shared" si="744"/>
        <v>43041</v>
      </c>
      <c r="O4016" s="88">
        <f t="shared" si="750"/>
        <v>42979</v>
      </c>
      <c r="P4016" s="88">
        <f t="shared" si="751"/>
        <v>43040</v>
      </c>
      <c r="Q4016" s="89">
        <f t="shared" si="749"/>
        <v>2017</v>
      </c>
      <c r="R4016" s="89">
        <f t="shared" si="749"/>
        <v>2017</v>
      </c>
      <c r="S4016" s="88" t="str">
        <f>YEAR(Taulukko1[[#This Row],[Alku KK]])&amp;"Q"&amp;ROUNDDOWN((MONTH(Taulukko1[[#This Row],[Alku KK]])-1)/3+1,0)</f>
        <v>2017Q3</v>
      </c>
      <c r="T4016" s="88" t="str">
        <f>YEAR(Taulukko1[[#This Row],[Loppu KK]])&amp;"Q"&amp;ROUNDDOWN((MONTH(Taulukko1[[#This Row],[Loppu KK]])-1)/3+1,0)</f>
        <v>2017Q4</v>
      </c>
      <c r="U4016" s="89">
        <f>IF(COUNT(Taulukko1[[#This Row],[Neuvottelujen alaiset ]])=1,Taulukko1[[#This Row],[Neuvottelujen alaiset ]],Taulukko1[[#This Row],[Vähennystarve]])</f>
        <v>150</v>
      </c>
      <c r="V4016" s="90">
        <f t="shared" si="746"/>
        <v>1</v>
      </c>
      <c r="W4016" s="90">
        <f t="shared" si="747"/>
        <v>0.66666666666666663</v>
      </c>
      <c r="X4016" s="90">
        <f t="shared" si="748"/>
        <v>0.66666666666666663</v>
      </c>
      <c r="Y4016" s="90" t="b">
        <f>AND(MONTH(Taulukko1[[#This Row],[Alku PVM]] )=6,DAY(Taulukko1[[#This Row],[Alku PVM]] )&gt;19)</f>
        <v>0</v>
      </c>
      <c r="Z4016" s="90" t="b">
        <f>AND(MONTH(Taulukko1[[#This Row],[Loppu PVM]] )=6,DAY(Taulukko1[[#This Row],[Loppu PVM]] )&gt;19)</f>
        <v>0</v>
      </c>
      <c r="AA4016" s="90" t="b">
        <f>OR(MONTH(Taulukko1[[#This Row],[Alku PVM]] )&lt;=5,AND(MONTH(Taulukko1[[#This Row],[Alku PVM]] )=6,DAY(Taulukko1[[#This Row],[Alku PVM]] )&lt;20))</f>
        <v>0</v>
      </c>
      <c r="AB4016" s="90" t="b">
        <f>OR(MONTH(Taulukko1[[#This Row],[Loppu PVM]])&lt;=5,AND(MONTH(Taulukko1[[#This Row],[Loppu PVM]] )=6,DAY(Taulukko1[[#This Row],[Loppu PVM]])&lt;20))</f>
        <v>0</v>
      </c>
      <c r="AC4016" s="90" t="b">
        <f>OR(MONTH(Taulukko1[[#This Row],[Alku PVM]] )&lt;=3,AND(MONTH(Taulukko1[[#This Row],[Alku PVM]] )=3))</f>
        <v>0</v>
      </c>
      <c r="AD4016" s="90" t="b">
        <f>OR(MONTH(Taulukko1[[#This Row],[Loppu PVM]] )&lt;=3,AND(MONTH(Taulukko1[[#This Row],[Loppu PVM]] )=3))</f>
        <v>0</v>
      </c>
      <c r="AE4016" s="90" t="b">
        <f>OR(MONTH(Taulukko1[[#This Row],[Alku PVM]] )&lt;=9,AND(MONTH(Taulukko1[[#This Row],[Alku PVM]] )=9))</f>
        <v>1</v>
      </c>
      <c r="AF4016" s="90" t="b">
        <f>OR(MONTH(Taulukko1[[#This Row],[Loppu PVM]])&lt;=9,AND(MONTH(Taulukko1[[#This Row],[Loppu PVM]] )=9))</f>
        <v>0</v>
      </c>
      <c r="AG4016" s="90" t="b">
        <f>OR(MONTH(Taulukko1[[#This Row],[Alku PVM]] )&lt;=6,AND(MONTH(Taulukko1[[#This Row],[Alku PVM]] )=6))</f>
        <v>0</v>
      </c>
      <c r="AH4016" s="90" t="b">
        <f>OR(MONTH(Taulukko1[[#This Row],[Loppu PVM]])&lt;=6,AND(MONTH(Taulukko1[[#This Row],[Loppu PVM]] )=6))</f>
        <v>0</v>
      </c>
    </row>
    <row r="4017" spans="1:34">
      <c r="A4017" s="82" t="s">
        <v>5703</v>
      </c>
      <c r="B4017" s="83">
        <v>42979</v>
      </c>
      <c r="C4017" s="82" t="s">
        <v>143</v>
      </c>
      <c r="D4017" s="84" t="s">
        <v>25</v>
      </c>
      <c r="E4017" s="85">
        <v>20</v>
      </c>
      <c r="F4017" s="83">
        <v>43036</v>
      </c>
      <c r="G4017" s="36">
        <v>12</v>
      </c>
      <c r="H4017" s="85">
        <v>130</v>
      </c>
      <c r="I4017" s="130">
        <f>INDEX('TOL2008'!B:B,MATCH(A4017,'TOL2008'!A:A,0))</f>
        <v>85420</v>
      </c>
      <c r="J4017" s="131" t="str">
        <f>INDEX(Pääluokka!$H$2:$H$100,MATCH(VALUE(LEFT(Taulukko1[[#This Row],[TOL2008]],2)),Pääluokka!$G$2:$G$100,0))</f>
        <v>Koulutus</v>
      </c>
      <c r="K4017" s="131" t="str">
        <f>INDEX(Pääluokka!$I$2:$I$100,MATCH(VALUE(LEFT(Taulukko1[[#This Row],[TOL2008]],2)),Pääluokka!$G$2:$G$100,0))</f>
        <v>Muut toimialat (O-Q, T-X)</v>
      </c>
      <c r="L4017" s="87">
        <f t="shared" si="742"/>
        <v>57</v>
      </c>
      <c r="M4017" s="88">
        <f t="shared" si="743"/>
        <v>42979</v>
      </c>
      <c r="N4017" s="88">
        <f t="shared" si="744"/>
        <v>43036</v>
      </c>
      <c r="O4017" s="88">
        <f t="shared" si="750"/>
        <v>42979</v>
      </c>
      <c r="P4017" s="88">
        <f t="shared" si="751"/>
        <v>43009</v>
      </c>
      <c r="Q4017" s="89">
        <f t="shared" si="749"/>
        <v>2017</v>
      </c>
      <c r="R4017" s="89">
        <f t="shared" si="749"/>
        <v>2017</v>
      </c>
      <c r="S4017" s="88" t="str">
        <f>YEAR(Taulukko1[[#This Row],[Alku KK]])&amp;"Q"&amp;ROUNDDOWN((MONTH(Taulukko1[[#This Row],[Alku KK]])-1)/3+1,0)</f>
        <v>2017Q3</v>
      </c>
      <c r="T4017" s="88" t="str">
        <f>YEAR(Taulukko1[[#This Row],[Loppu KK]])&amp;"Q"&amp;ROUNDDOWN((MONTH(Taulukko1[[#This Row],[Loppu KK]])-1)/3+1,0)</f>
        <v>2017Q4</v>
      </c>
      <c r="U4017" s="89">
        <f>IF(COUNT(Taulukko1[[#This Row],[Neuvottelujen alaiset ]])=1,Taulukko1[[#This Row],[Neuvottelujen alaiset ]],Taulukko1[[#This Row],[Vähennystarve]])</f>
        <v>130</v>
      </c>
      <c r="V4017" s="90">
        <f t="shared" si="746"/>
        <v>0.15384615384615385</v>
      </c>
      <c r="W4017" s="90">
        <f t="shared" si="747"/>
        <v>9.2307692307692313E-2</v>
      </c>
      <c r="X4017" s="90">
        <f t="shared" si="748"/>
        <v>0.6</v>
      </c>
      <c r="Y4017" s="90" t="b">
        <f>AND(MONTH(Taulukko1[[#This Row],[Alku PVM]] )=6,DAY(Taulukko1[[#This Row],[Alku PVM]] )&gt;19)</f>
        <v>0</v>
      </c>
      <c r="Z4017" s="90" t="b">
        <f>AND(MONTH(Taulukko1[[#This Row],[Loppu PVM]] )=6,DAY(Taulukko1[[#This Row],[Loppu PVM]] )&gt;19)</f>
        <v>0</v>
      </c>
      <c r="AA4017" s="90" t="b">
        <f>OR(MONTH(Taulukko1[[#This Row],[Alku PVM]] )&lt;=5,AND(MONTH(Taulukko1[[#This Row],[Alku PVM]] )=6,DAY(Taulukko1[[#This Row],[Alku PVM]] )&lt;20))</f>
        <v>0</v>
      </c>
      <c r="AB4017" s="90" t="b">
        <f>OR(MONTH(Taulukko1[[#This Row],[Loppu PVM]])&lt;=5,AND(MONTH(Taulukko1[[#This Row],[Loppu PVM]] )=6,DAY(Taulukko1[[#This Row],[Loppu PVM]])&lt;20))</f>
        <v>0</v>
      </c>
      <c r="AC4017" s="90" t="b">
        <f>OR(MONTH(Taulukko1[[#This Row],[Alku PVM]] )&lt;=3,AND(MONTH(Taulukko1[[#This Row],[Alku PVM]] )=3))</f>
        <v>0</v>
      </c>
      <c r="AD4017" s="90" t="b">
        <f>OR(MONTH(Taulukko1[[#This Row],[Loppu PVM]] )&lt;=3,AND(MONTH(Taulukko1[[#This Row],[Loppu PVM]] )=3))</f>
        <v>0</v>
      </c>
      <c r="AE4017" s="90" t="b">
        <f>OR(MONTH(Taulukko1[[#This Row],[Alku PVM]] )&lt;=9,AND(MONTH(Taulukko1[[#This Row],[Alku PVM]] )=9))</f>
        <v>1</v>
      </c>
      <c r="AF4017" s="90" t="b">
        <f>OR(MONTH(Taulukko1[[#This Row],[Loppu PVM]])&lt;=9,AND(MONTH(Taulukko1[[#This Row],[Loppu PVM]] )=9))</f>
        <v>0</v>
      </c>
      <c r="AG4017" s="90" t="b">
        <f>OR(MONTH(Taulukko1[[#This Row],[Alku PVM]] )&lt;=6,AND(MONTH(Taulukko1[[#This Row],[Alku PVM]] )=6))</f>
        <v>0</v>
      </c>
      <c r="AH4017" s="90" t="b">
        <f>OR(MONTH(Taulukko1[[#This Row],[Loppu PVM]])&lt;=6,AND(MONTH(Taulukko1[[#This Row],[Loppu PVM]] )=6))</f>
        <v>0</v>
      </c>
    </row>
    <row r="4018" spans="1:34">
      <c r="A4018" s="82" t="s">
        <v>5704</v>
      </c>
      <c r="B4018" s="83">
        <v>42983</v>
      </c>
      <c r="C4018" s="82" t="s">
        <v>5705</v>
      </c>
      <c r="D4018" s="84"/>
      <c r="E4018" s="85">
        <v>35</v>
      </c>
      <c r="F4018" s="83">
        <v>43049</v>
      </c>
      <c r="G4018" s="86">
        <v>27</v>
      </c>
      <c r="H4018" s="85">
        <v>200</v>
      </c>
      <c r="I4018" s="130">
        <f>INDEX('TOL2008'!B:B,MATCH(A4018,'TOL2008'!A:A,0))</f>
        <v>10890</v>
      </c>
      <c r="J4018" s="131" t="str">
        <f>INDEX(Pääluokka!$H$2:$H$100,MATCH(VALUE(LEFT(Taulukko1[[#This Row],[TOL2008]],2)),Pääluokka!$G$2:$G$100,0))</f>
        <v>Teollisuus</v>
      </c>
      <c r="K4018" s="131" t="str">
        <f>INDEX(Pääluokka!$I$2:$I$100,MATCH(VALUE(LEFT(Taulukko1[[#This Row],[TOL2008]],2)),Pääluokka!$G$2:$G$100,0))</f>
        <v>Teollisuus (C-E)</v>
      </c>
      <c r="L4018" s="87">
        <f t="shared" si="742"/>
        <v>66</v>
      </c>
      <c r="M4018" s="88">
        <f t="shared" si="743"/>
        <v>42983</v>
      </c>
      <c r="N4018" s="88">
        <f t="shared" si="744"/>
        <v>43049</v>
      </c>
      <c r="O4018" s="88">
        <f t="shared" si="750"/>
        <v>42979</v>
      </c>
      <c r="P4018" s="88">
        <f t="shared" si="751"/>
        <v>43040</v>
      </c>
      <c r="Q4018" s="89">
        <f t="shared" si="749"/>
        <v>2017</v>
      </c>
      <c r="R4018" s="89">
        <f t="shared" si="749"/>
        <v>2017</v>
      </c>
      <c r="S4018" s="88" t="str">
        <f>YEAR(Taulukko1[[#This Row],[Alku KK]])&amp;"Q"&amp;ROUNDDOWN((MONTH(Taulukko1[[#This Row],[Alku KK]])-1)/3+1,0)</f>
        <v>2017Q3</v>
      </c>
      <c r="T4018" s="88" t="str">
        <f>YEAR(Taulukko1[[#This Row],[Loppu KK]])&amp;"Q"&amp;ROUNDDOWN((MONTH(Taulukko1[[#This Row],[Loppu KK]])-1)/3+1,0)</f>
        <v>2017Q4</v>
      </c>
      <c r="U4018" s="89">
        <f>IF(COUNT(Taulukko1[[#This Row],[Neuvottelujen alaiset ]])=1,Taulukko1[[#This Row],[Neuvottelujen alaiset ]],Taulukko1[[#This Row],[Vähennystarve]])</f>
        <v>200</v>
      </c>
      <c r="V4018" s="90">
        <f t="shared" si="746"/>
        <v>0.17499999999999999</v>
      </c>
      <c r="W4018" s="90">
        <f t="shared" si="747"/>
        <v>0.13500000000000001</v>
      </c>
      <c r="X4018" s="90">
        <f t="shared" si="748"/>
        <v>0.77142857142857146</v>
      </c>
      <c r="Y4018" s="90" t="b">
        <f>AND(MONTH(Taulukko1[[#This Row],[Alku PVM]] )=6,DAY(Taulukko1[[#This Row],[Alku PVM]] )&gt;19)</f>
        <v>0</v>
      </c>
      <c r="Z4018" s="90" t="b">
        <f>AND(MONTH(Taulukko1[[#This Row],[Loppu PVM]] )=6,DAY(Taulukko1[[#This Row],[Loppu PVM]] )&gt;19)</f>
        <v>0</v>
      </c>
      <c r="AA4018" s="90" t="b">
        <f>OR(MONTH(Taulukko1[[#This Row],[Alku PVM]] )&lt;=5,AND(MONTH(Taulukko1[[#This Row],[Alku PVM]] )=6,DAY(Taulukko1[[#This Row],[Alku PVM]] )&lt;20))</f>
        <v>0</v>
      </c>
      <c r="AB4018" s="90" t="b">
        <f>OR(MONTH(Taulukko1[[#This Row],[Loppu PVM]])&lt;=5,AND(MONTH(Taulukko1[[#This Row],[Loppu PVM]] )=6,DAY(Taulukko1[[#This Row],[Loppu PVM]])&lt;20))</f>
        <v>0</v>
      </c>
      <c r="AC4018" s="90" t="b">
        <f>OR(MONTH(Taulukko1[[#This Row],[Alku PVM]] )&lt;=3,AND(MONTH(Taulukko1[[#This Row],[Alku PVM]] )=3))</f>
        <v>0</v>
      </c>
      <c r="AD4018" s="90" t="b">
        <f>OR(MONTH(Taulukko1[[#This Row],[Loppu PVM]] )&lt;=3,AND(MONTH(Taulukko1[[#This Row],[Loppu PVM]] )=3))</f>
        <v>0</v>
      </c>
      <c r="AE4018" s="90" t="b">
        <f>OR(MONTH(Taulukko1[[#This Row],[Alku PVM]] )&lt;=9,AND(MONTH(Taulukko1[[#This Row],[Alku PVM]] )=9))</f>
        <v>1</v>
      </c>
      <c r="AF4018" s="90" t="b">
        <f>OR(MONTH(Taulukko1[[#This Row],[Loppu PVM]])&lt;=9,AND(MONTH(Taulukko1[[#This Row],[Loppu PVM]] )=9))</f>
        <v>0</v>
      </c>
      <c r="AG4018" s="90" t="b">
        <f>OR(MONTH(Taulukko1[[#This Row],[Alku PVM]] )&lt;=6,AND(MONTH(Taulukko1[[#This Row],[Alku PVM]] )=6))</f>
        <v>0</v>
      </c>
      <c r="AH4018" s="90" t="b">
        <f>OR(MONTH(Taulukko1[[#This Row],[Loppu PVM]])&lt;=6,AND(MONTH(Taulukko1[[#This Row],[Loppu PVM]] )=6))</f>
        <v>0</v>
      </c>
    </row>
    <row r="4019" spans="1:34">
      <c r="A4019" s="25" t="s">
        <v>5087</v>
      </c>
      <c r="B4019" s="83">
        <v>42870</v>
      </c>
      <c r="C4019" s="82" t="s">
        <v>5706</v>
      </c>
      <c r="D4019" s="84"/>
      <c r="E4019" s="85">
        <v>16</v>
      </c>
      <c r="F4019" s="83">
        <v>42983</v>
      </c>
      <c r="G4019" s="86">
        <v>6</v>
      </c>
      <c r="H4019" s="85">
        <v>16</v>
      </c>
      <c r="I4019" s="130">
        <f>INDEX('TOL2008'!B:B,MATCH(A4019,'TOL2008'!A:A,0))</f>
        <v>85320</v>
      </c>
      <c r="J4019" s="131" t="str">
        <f>INDEX(Pääluokka!$H$2:$H$100,MATCH(VALUE(LEFT(Taulukko1[[#This Row],[TOL2008]],2)),Pääluokka!$G$2:$G$100,0))</f>
        <v>Koulutus</v>
      </c>
      <c r="K4019" s="131" t="str">
        <f>INDEX(Pääluokka!$I$2:$I$100,MATCH(VALUE(LEFT(Taulukko1[[#This Row],[TOL2008]],2)),Pääluokka!$G$2:$G$100,0))</f>
        <v>Muut toimialat (O-Q, T-X)</v>
      </c>
      <c r="L4019" s="87">
        <f t="shared" si="742"/>
        <v>113</v>
      </c>
      <c r="M4019" s="88">
        <f t="shared" si="743"/>
        <v>42870</v>
      </c>
      <c r="N4019" s="88">
        <f t="shared" si="744"/>
        <v>42983</v>
      </c>
      <c r="O4019" s="88">
        <f t="shared" si="750"/>
        <v>42856</v>
      </c>
      <c r="P4019" s="88">
        <f t="shared" si="751"/>
        <v>42979</v>
      </c>
      <c r="Q4019" s="89">
        <f t="shared" si="749"/>
        <v>2017</v>
      </c>
      <c r="R4019" s="89">
        <f t="shared" si="749"/>
        <v>2017</v>
      </c>
      <c r="S4019" s="88" t="str">
        <f>YEAR(Taulukko1[[#This Row],[Alku KK]])&amp;"Q"&amp;ROUNDDOWN((MONTH(Taulukko1[[#This Row],[Alku KK]])-1)/3+1,0)</f>
        <v>2017Q2</v>
      </c>
      <c r="T4019" s="88" t="str">
        <f>YEAR(Taulukko1[[#This Row],[Loppu KK]])&amp;"Q"&amp;ROUNDDOWN((MONTH(Taulukko1[[#This Row],[Loppu KK]])-1)/3+1,0)</f>
        <v>2017Q3</v>
      </c>
      <c r="U4019" s="89">
        <f>IF(COUNT(Taulukko1[[#This Row],[Neuvottelujen alaiset ]])=1,Taulukko1[[#This Row],[Neuvottelujen alaiset ]],Taulukko1[[#This Row],[Vähennystarve]])</f>
        <v>16</v>
      </c>
      <c r="V4019" s="90">
        <f t="shared" si="746"/>
        <v>1</v>
      </c>
      <c r="W4019" s="90">
        <f t="shared" si="747"/>
        <v>0.375</v>
      </c>
      <c r="X4019" s="90">
        <f t="shared" si="748"/>
        <v>0.375</v>
      </c>
      <c r="Y4019" s="90" t="b">
        <f>AND(MONTH(Taulukko1[[#This Row],[Alku PVM]] )=6,DAY(Taulukko1[[#This Row],[Alku PVM]] )&gt;19)</f>
        <v>0</v>
      </c>
      <c r="Z4019" s="90" t="b">
        <f>AND(MONTH(Taulukko1[[#This Row],[Loppu PVM]] )=6,DAY(Taulukko1[[#This Row],[Loppu PVM]] )&gt;19)</f>
        <v>0</v>
      </c>
      <c r="AA4019" s="90" t="b">
        <f>OR(MONTH(Taulukko1[[#This Row],[Alku PVM]] )&lt;=5,AND(MONTH(Taulukko1[[#This Row],[Alku PVM]] )=6,DAY(Taulukko1[[#This Row],[Alku PVM]] )&lt;20))</f>
        <v>1</v>
      </c>
      <c r="AB4019" s="90" t="b">
        <f>OR(MONTH(Taulukko1[[#This Row],[Loppu PVM]])&lt;=5,AND(MONTH(Taulukko1[[#This Row],[Loppu PVM]] )=6,DAY(Taulukko1[[#This Row],[Loppu PVM]])&lt;20))</f>
        <v>0</v>
      </c>
      <c r="AC4019" s="90" t="b">
        <f>OR(MONTH(Taulukko1[[#This Row],[Alku PVM]] )&lt;=3,AND(MONTH(Taulukko1[[#This Row],[Alku PVM]] )=3))</f>
        <v>0</v>
      </c>
      <c r="AD4019" s="90" t="b">
        <f>OR(MONTH(Taulukko1[[#This Row],[Loppu PVM]] )&lt;=3,AND(MONTH(Taulukko1[[#This Row],[Loppu PVM]] )=3))</f>
        <v>0</v>
      </c>
      <c r="AE4019" s="90" t="b">
        <f>OR(MONTH(Taulukko1[[#This Row],[Alku PVM]] )&lt;=9,AND(MONTH(Taulukko1[[#This Row],[Alku PVM]] )=9))</f>
        <v>1</v>
      </c>
      <c r="AF4019" s="90" t="b">
        <f>OR(MONTH(Taulukko1[[#This Row],[Loppu PVM]])&lt;=9,AND(MONTH(Taulukko1[[#This Row],[Loppu PVM]] )=9))</f>
        <v>1</v>
      </c>
      <c r="AG4019" s="90" t="b">
        <f>OR(MONTH(Taulukko1[[#This Row],[Alku PVM]] )&lt;=6,AND(MONTH(Taulukko1[[#This Row],[Alku PVM]] )=6))</f>
        <v>1</v>
      </c>
      <c r="AH4019" s="90" t="b">
        <f>OR(MONTH(Taulukko1[[#This Row],[Loppu PVM]])&lt;=6,AND(MONTH(Taulukko1[[#This Row],[Loppu PVM]] )=6))</f>
        <v>0</v>
      </c>
    </row>
    <row r="4020" spans="1:34">
      <c r="A4020" s="82" t="s">
        <v>2347</v>
      </c>
      <c r="B4020" s="83">
        <v>42992</v>
      </c>
      <c r="C4020" s="82" t="s">
        <v>5707</v>
      </c>
      <c r="D4020" s="84"/>
      <c r="E4020" s="85"/>
      <c r="F4020" s="83">
        <v>43047</v>
      </c>
      <c r="G4020" s="86">
        <v>8</v>
      </c>
      <c r="H4020" s="85">
        <v>10</v>
      </c>
      <c r="I4020" s="130">
        <f>INDEX('TOL2008'!B:B,MATCH(A4020,'TOL2008'!A:A,0))</f>
        <v>63910</v>
      </c>
      <c r="J4020" s="131" t="str">
        <f>INDEX(Pääluokka!$H$2:$H$100,MATCH(VALUE(LEFT(Taulukko1[[#This Row],[TOL2008]],2)),Pääluokka!$G$2:$G$100,0))</f>
        <v>Informaatio ja viestintä</v>
      </c>
      <c r="K4020" s="131" t="str">
        <f>INDEX(Pääluokka!$I$2:$I$100,MATCH(VALUE(LEFT(Taulukko1[[#This Row],[TOL2008]],2)),Pääluokka!$G$2:$G$100,0))</f>
        <v>Palvelualat (G-N, R, S)</v>
      </c>
      <c r="L4020" s="87">
        <f t="shared" si="742"/>
        <v>55</v>
      </c>
      <c r="M4020" s="88">
        <f t="shared" si="743"/>
        <v>42992</v>
      </c>
      <c r="N4020" s="88">
        <f t="shared" si="744"/>
        <v>43047</v>
      </c>
      <c r="O4020" s="88">
        <f t="shared" si="750"/>
        <v>42979</v>
      </c>
      <c r="P4020" s="88">
        <f t="shared" si="751"/>
        <v>43040</v>
      </c>
      <c r="Q4020" s="89">
        <f t="shared" si="749"/>
        <v>2017</v>
      </c>
      <c r="R4020" s="89">
        <f t="shared" si="749"/>
        <v>2017</v>
      </c>
      <c r="S4020" s="88" t="str">
        <f>YEAR(Taulukko1[[#This Row],[Alku KK]])&amp;"Q"&amp;ROUNDDOWN((MONTH(Taulukko1[[#This Row],[Alku KK]])-1)/3+1,0)</f>
        <v>2017Q3</v>
      </c>
      <c r="T4020" s="88" t="str">
        <f>YEAR(Taulukko1[[#This Row],[Loppu KK]])&amp;"Q"&amp;ROUNDDOWN((MONTH(Taulukko1[[#This Row],[Loppu KK]])-1)/3+1,0)</f>
        <v>2017Q4</v>
      </c>
      <c r="U4020" s="89">
        <f>IF(COUNT(Taulukko1[[#This Row],[Neuvottelujen alaiset ]])=1,Taulukko1[[#This Row],[Neuvottelujen alaiset ]],Taulukko1[[#This Row],[Vähennystarve]])</f>
        <v>10</v>
      </c>
      <c r="V4020" s="90" t="str">
        <f t="shared" si="746"/>
        <v>NA</v>
      </c>
      <c r="W4020" s="90">
        <f t="shared" si="747"/>
        <v>0.8</v>
      </c>
      <c r="X4020" s="90" t="str">
        <f t="shared" si="748"/>
        <v>NA</v>
      </c>
      <c r="Y4020" s="90" t="b">
        <f>AND(MONTH(Taulukko1[[#This Row],[Alku PVM]] )=6,DAY(Taulukko1[[#This Row],[Alku PVM]] )&gt;19)</f>
        <v>0</v>
      </c>
      <c r="Z4020" s="90" t="b">
        <f>AND(MONTH(Taulukko1[[#This Row],[Loppu PVM]] )=6,DAY(Taulukko1[[#This Row],[Loppu PVM]] )&gt;19)</f>
        <v>0</v>
      </c>
      <c r="AA4020" s="90" t="b">
        <f>OR(MONTH(Taulukko1[[#This Row],[Alku PVM]] )&lt;=5,AND(MONTH(Taulukko1[[#This Row],[Alku PVM]] )=6,DAY(Taulukko1[[#This Row],[Alku PVM]] )&lt;20))</f>
        <v>0</v>
      </c>
      <c r="AB4020" s="90" t="b">
        <f>OR(MONTH(Taulukko1[[#This Row],[Loppu PVM]])&lt;=5,AND(MONTH(Taulukko1[[#This Row],[Loppu PVM]] )=6,DAY(Taulukko1[[#This Row],[Loppu PVM]])&lt;20))</f>
        <v>0</v>
      </c>
      <c r="AC4020" s="90" t="b">
        <f>OR(MONTH(Taulukko1[[#This Row],[Alku PVM]] )&lt;=3,AND(MONTH(Taulukko1[[#This Row],[Alku PVM]] )=3))</f>
        <v>0</v>
      </c>
      <c r="AD4020" s="90" t="b">
        <f>OR(MONTH(Taulukko1[[#This Row],[Loppu PVM]] )&lt;=3,AND(MONTH(Taulukko1[[#This Row],[Loppu PVM]] )=3))</f>
        <v>0</v>
      </c>
      <c r="AE4020" s="90" t="b">
        <f>OR(MONTH(Taulukko1[[#This Row],[Alku PVM]] )&lt;=9,AND(MONTH(Taulukko1[[#This Row],[Alku PVM]] )=9))</f>
        <v>1</v>
      </c>
      <c r="AF4020" s="90" t="b">
        <f>OR(MONTH(Taulukko1[[#This Row],[Loppu PVM]])&lt;=9,AND(MONTH(Taulukko1[[#This Row],[Loppu PVM]] )=9))</f>
        <v>0</v>
      </c>
      <c r="AG4020" s="90" t="b">
        <f>OR(MONTH(Taulukko1[[#This Row],[Alku PVM]] )&lt;=6,AND(MONTH(Taulukko1[[#This Row],[Alku PVM]] )=6))</f>
        <v>0</v>
      </c>
      <c r="AH4020" s="90" t="b">
        <f>OR(MONTH(Taulukko1[[#This Row],[Loppu PVM]])&lt;=6,AND(MONTH(Taulukko1[[#This Row],[Loppu PVM]] )=6))</f>
        <v>0</v>
      </c>
    </row>
    <row r="4021" spans="1:34">
      <c r="A4021" s="82" t="s">
        <v>5708</v>
      </c>
      <c r="B4021" s="83">
        <v>42996</v>
      </c>
      <c r="C4021" s="82" t="s">
        <v>5709</v>
      </c>
      <c r="D4021" s="84"/>
      <c r="E4021" s="85">
        <v>32</v>
      </c>
      <c r="F4021" s="83"/>
      <c r="G4021" s="86"/>
      <c r="H4021" s="85">
        <v>200</v>
      </c>
      <c r="I4021" s="130">
        <f>INDEX('TOL2008'!B:B,MATCH(A4021,'TOL2008'!A:A,0))</f>
        <v>46360</v>
      </c>
      <c r="J4021" s="131" t="str">
        <f>INDEX(Pääluokka!$H$2:$H$100,MATCH(VALUE(LEFT(Taulukko1[[#This Row],[TOL2008]],2)),Pääluokka!$G$2:$G$100,0))</f>
        <v>Tukku- ja vähittäiskauppa; moottoriajoneuvojen ja moottoripyörien korjaus</v>
      </c>
      <c r="K4021" s="131" t="str">
        <f>INDEX(Pääluokka!$I$2:$I$100,MATCH(VALUE(LEFT(Taulukko1[[#This Row],[TOL2008]],2)),Pääluokka!$G$2:$G$100,0))</f>
        <v>Palvelualat (G-N, R, S)</v>
      </c>
      <c r="L4021" s="87" t="str">
        <f t="shared" si="742"/>
        <v>NA</v>
      </c>
      <c r="M4021" s="88">
        <f t="shared" si="743"/>
        <v>42996</v>
      </c>
      <c r="N4021" s="88">
        <f t="shared" si="744"/>
        <v>43047</v>
      </c>
      <c r="O4021" s="88">
        <f t="shared" si="750"/>
        <v>42979</v>
      </c>
      <c r="P4021" s="88">
        <f t="shared" si="751"/>
        <v>43040</v>
      </c>
      <c r="Q4021" s="89">
        <f t="shared" si="749"/>
        <v>2017</v>
      </c>
      <c r="R4021" s="89">
        <f t="shared" si="749"/>
        <v>2017</v>
      </c>
      <c r="S4021" s="88" t="str">
        <f>YEAR(Taulukko1[[#This Row],[Alku KK]])&amp;"Q"&amp;ROUNDDOWN((MONTH(Taulukko1[[#This Row],[Alku KK]])-1)/3+1,0)</f>
        <v>2017Q3</v>
      </c>
      <c r="T4021" s="88" t="str">
        <f>YEAR(Taulukko1[[#This Row],[Loppu KK]])&amp;"Q"&amp;ROUNDDOWN((MONTH(Taulukko1[[#This Row],[Loppu KK]])-1)/3+1,0)</f>
        <v>2017Q4</v>
      </c>
      <c r="U4021" s="89">
        <f>IF(COUNT(Taulukko1[[#This Row],[Neuvottelujen alaiset ]])=1,Taulukko1[[#This Row],[Neuvottelujen alaiset ]],Taulukko1[[#This Row],[Vähennystarve]])</f>
        <v>200</v>
      </c>
      <c r="V4021" s="90">
        <f t="shared" si="746"/>
        <v>0.16</v>
      </c>
      <c r="W4021" s="90" t="str">
        <f t="shared" si="747"/>
        <v>NA</v>
      </c>
      <c r="X4021" s="90" t="str">
        <f t="shared" si="748"/>
        <v>NA</v>
      </c>
      <c r="Y4021" s="90" t="b">
        <f>AND(MONTH(Taulukko1[[#This Row],[Alku PVM]] )=6,DAY(Taulukko1[[#This Row],[Alku PVM]] )&gt;19)</f>
        <v>0</v>
      </c>
      <c r="Z4021" s="90" t="b">
        <f>AND(MONTH(Taulukko1[[#This Row],[Loppu PVM]] )=6,DAY(Taulukko1[[#This Row],[Loppu PVM]] )&gt;19)</f>
        <v>0</v>
      </c>
      <c r="AA4021" s="90" t="b">
        <f>OR(MONTH(Taulukko1[[#This Row],[Alku PVM]] )&lt;=5,AND(MONTH(Taulukko1[[#This Row],[Alku PVM]] )=6,DAY(Taulukko1[[#This Row],[Alku PVM]] )&lt;20))</f>
        <v>0</v>
      </c>
      <c r="AB4021" s="90" t="b">
        <f>OR(MONTH(Taulukko1[[#This Row],[Loppu PVM]])&lt;=5,AND(MONTH(Taulukko1[[#This Row],[Loppu PVM]] )=6,DAY(Taulukko1[[#This Row],[Loppu PVM]])&lt;20))</f>
        <v>0</v>
      </c>
      <c r="AC4021" s="90" t="b">
        <f>OR(MONTH(Taulukko1[[#This Row],[Alku PVM]] )&lt;=3,AND(MONTH(Taulukko1[[#This Row],[Alku PVM]] )=3))</f>
        <v>0</v>
      </c>
      <c r="AD4021" s="90" t="b">
        <f>OR(MONTH(Taulukko1[[#This Row],[Loppu PVM]] )&lt;=3,AND(MONTH(Taulukko1[[#This Row],[Loppu PVM]] )=3))</f>
        <v>0</v>
      </c>
      <c r="AE4021" s="90" t="b">
        <f>OR(MONTH(Taulukko1[[#This Row],[Alku PVM]] )&lt;=9,AND(MONTH(Taulukko1[[#This Row],[Alku PVM]] )=9))</f>
        <v>1</v>
      </c>
      <c r="AF4021" s="90" t="b">
        <f>OR(MONTH(Taulukko1[[#This Row],[Loppu PVM]])&lt;=9,AND(MONTH(Taulukko1[[#This Row],[Loppu PVM]] )=9))</f>
        <v>0</v>
      </c>
      <c r="AG4021" s="90" t="b">
        <f>OR(MONTH(Taulukko1[[#This Row],[Alku PVM]] )&lt;=6,AND(MONTH(Taulukko1[[#This Row],[Alku PVM]] )=6))</f>
        <v>0</v>
      </c>
      <c r="AH4021" s="90" t="b">
        <f>OR(MONTH(Taulukko1[[#This Row],[Loppu PVM]])&lt;=6,AND(MONTH(Taulukko1[[#This Row],[Loppu PVM]] )=6))</f>
        <v>0</v>
      </c>
    </row>
    <row r="4022" spans="1:34">
      <c r="A4022" s="82" t="s">
        <v>1166</v>
      </c>
      <c r="B4022" s="83">
        <v>42996</v>
      </c>
      <c r="C4022" s="82" t="s">
        <v>143</v>
      </c>
      <c r="D4022" s="84"/>
      <c r="E4022" s="85">
        <v>9</v>
      </c>
      <c r="F4022" s="83">
        <v>43021</v>
      </c>
      <c r="G4022" s="86">
        <v>9</v>
      </c>
      <c r="H4022" s="85">
        <v>9</v>
      </c>
      <c r="I4022" s="130">
        <f>INDEX('TOL2008'!B:B,MATCH(A4022,'TOL2008'!A:A,0))</f>
        <v>58130</v>
      </c>
      <c r="J4022" s="131" t="str">
        <f>INDEX(Pääluokka!$H$2:$H$100,MATCH(VALUE(LEFT(Taulukko1[[#This Row],[TOL2008]],2)),Pääluokka!$G$2:$G$100,0))</f>
        <v>Informaatio ja viestintä</v>
      </c>
      <c r="K4022" s="131" t="str">
        <f>INDEX(Pääluokka!$I$2:$I$100,MATCH(VALUE(LEFT(Taulukko1[[#This Row],[TOL2008]],2)),Pääluokka!$G$2:$G$100,0))</f>
        <v>Palvelualat (G-N, R, S)</v>
      </c>
      <c r="L4022" s="87">
        <f t="shared" si="742"/>
        <v>25</v>
      </c>
      <c r="M4022" s="88">
        <f t="shared" si="743"/>
        <v>42996</v>
      </c>
      <c r="N4022" s="88">
        <f t="shared" si="744"/>
        <v>43021</v>
      </c>
      <c r="O4022" s="88">
        <f t="shared" si="750"/>
        <v>42979</v>
      </c>
      <c r="P4022" s="88">
        <f t="shared" si="751"/>
        <v>43009</v>
      </c>
      <c r="Q4022" s="89">
        <f t="shared" si="749"/>
        <v>2017</v>
      </c>
      <c r="R4022" s="89">
        <f t="shared" si="749"/>
        <v>2017</v>
      </c>
      <c r="S4022" s="88" t="str">
        <f>YEAR(Taulukko1[[#This Row],[Alku KK]])&amp;"Q"&amp;ROUNDDOWN((MONTH(Taulukko1[[#This Row],[Alku KK]])-1)/3+1,0)</f>
        <v>2017Q3</v>
      </c>
      <c r="T4022" s="88" t="str">
        <f>YEAR(Taulukko1[[#This Row],[Loppu KK]])&amp;"Q"&amp;ROUNDDOWN((MONTH(Taulukko1[[#This Row],[Loppu KK]])-1)/3+1,0)</f>
        <v>2017Q4</v>
      </c>
      <c r="U4022" s="89">
        <f>IF(COUNT(Taulukko1[[#This Row],[Neuvottelujen alaiset ]])=1,Taulukko1[[#This Row],[Neuvottelujen alaiset ]],Taulukko1[[#This Row],[Vähennystarve]])</f>
        <v>9</v>
      </c>
      <c r="V4022" s="90">
        <f t="shared" si="746"/>
        <v>1</v>
      </c>
      <c r="W4022" s="90">
        <f t="shared" si="747"/>
        <v>1</v>
      </c>
      <c r="X4022" s="90">
        <f t="shared" si="748"/>
        <v>1</v>
      </c>
      <c r="Y4022" s="90" t="b">
        <f>AND(MONTH(Taulukko1[[#This Row],[Alku PVM]] )=6,DAY(Taulukko1[[#This Row],[Alku PVM]] )&gt;19)</f>
        <v>0</v>
      </c>
      <c r="Z4022" s="90" t="b">
        <f>AND(MONTH(Taulukko1[[#This Row],[Loppu PVM]] )=6,DAY(Taulukko1[[#This Row],[Loppu PVM]] )&gt;19)</f>
        <v>0</v>
      </c>
      <c r="AA4022" s="90" t="b">
        <f>OR(MONTH(Taulukko1[[#This Row],[Alku PVM]] )&lt;=5,AND(MONTH(Taulukko1[[#This Row],[Alku PVM]] )=6,DAY(Taulukko1[[#This Row],[Alku PVM]] )&lt;20))</f>
        <v>0</v>
      </c>
      <c r="AB4022" s="90" t="b">
        <f>OR(MONTH(Taulukko1[[#This Row],[Loppu PVM]])&lt;=5,AND(MONTH(Taulukko1[[#This Row],[Loppu PVM]] )=6,DAY(Taulukko1[[#This Row],[Loppu PVM]])&lt;20))</f>
        <v>0</v>
      </c>
      <c r="AC4022" s="90" t="b">
        <f>OR(MONTH(Taulukko1[[#This Row],[Alku PVM]] )&lt;=3,AND(MONTH(Taulukko1[[#This Row],[Alku PVM]] )=3))</f>
        <v>0</v>
      </c>
      <c r="AD4022" s="90" t="b">
        <f>OR(MONTH(Taulukko1[[#This Row],[Loppu PVM]] )&lt;=3,AND(MONTH(Taulukko1[[#This Row],[Loppu PVM]] )=3))</f>
        <v>0</v>
      </c>
      <c r="AE4022" s="90" t="b">
        <f>OR(MONTH(Taulukko1[[#This Row],[Alku PVM]] )&lt;=9,AND(MONTH(Taulukko1[[#This Row],[Alku PVM]] )=9))</f>
        <v>1</v>
      </c>
      <c r="AF4022" s="90" t="b">
        <f>OR(MONTH(Taulukko1[[#This Row],[Loppu PVM]])&lt;=9,AND(MONTH(Taulukko1[[#This Row],[Loppu PVM]] )=9))</f>
        <v>0</v>
      </c>
      <c r="AG4022" s="90" t="b">
        <f>OR(MONTH(Taulukko1[[#This Row],[Alku PVM]] )&lt;=6,AND(MONTH(Taulukko1[[#This Row],[Alku PVM]] )=6))</f>
        <v>0</v>
      </c>
      <c r="AH4022" s="90" t="b">
        <f>OR(MONTH(Taulukko1[[#This Row],[Loppu PVM]])&lt;=6,AND(MONTH(Taulukko1[[#This Row],[Loppu PVM]] )=6))</f>
        <v>0</v>
      </c>
    </row>
    <row r="4023" spans="1:34">
      <c r="A4023" s="82" t="s">
        <v>5710</v>
      </c>
      <c r="B4023" s="83">
        <v>42997</v>
      </c>
      <c r="C4023" s="82" t="s">
        <v>5711</v>
      </c>
      <c r="D4023" s="84"/>
      <c r="E4023" s="85"/>
      <c r="F4023" s="83">
        <v>43067</v>
      </c>
      <c r="G4023" s="86">
        <v>2</v>
      </c>
      <c r="H4023" s="85">
        <v>7</v>
      </c>
      <c r="I4023" s="130">
        <f>INDEX('TOL2008'!B:B,MATCH(A4023,'TOL2008'!A:A,0))</f>
        <v>38210</v>
      </c>
      <c r="J4023" s="131" t="str">
        <f>INDEX(Pääluokka!$H$2:$H$100,MATCH(VALUE(LEFT(Taulukko1[[#This Row],[TOL2008]],2)),Pääluokka!$G$2:$G$100,0))</f>
        <v>Vesihuolto, viemäri- ja jätevesihuolto, jätehuolto ja muu ympäristön puhtaanapito</v>
      </c>
      <c r="K4023" s="131" t="str">
        <f>INDEX(Pääluokka!$I$2:$I$100,MATCH(VALUE(LEFT(Taulukko1[[#This Row],[TOL2008]],2)),Pääluokka!$G$2:$G$100,0))</f>
        <v>Teollisuus (C-E)</v>
      </c>
      <c r="L4023" s="87">
        <f t="shared" si="742"/>
        <v>70</v>
      </c>
      <c r="M4023" s="88">
        <f t="shared" si="743"/>
        <v>42997</v>
      </c>
      <c r="N4023" s="88">
        <f t="shared" si="744"/>
        <v>43067</v>
      </c>
      <c r="O4023" s="88">
        <f t="shared" si="750"/>
        <v>42979</v>
      </c>
      <c r="P4023" s="88">
        <f t="shared" si="751"/>
        <v>43040</v>
      </c>
      <c r="Q4023" s="89">
        <f t="shared" si="749"/>
        <v>2017</v>
      </c>
      <c r="R4023" s="89">
        <f t="shared" si="749"/>
        <v>2017</v>
      </c>
      <c r="S4023" s="88" t="str">
        <f>YEAR(Taulukko1[[#This Row],[Alku KK]])&amp;"Q"&amp;ROUNDDOWN((MONTH(Taulukko1[[#This Row],[Alku KK]])-1)/3+1,0)</f>
        <v>2017Q3</v>
      </c>
      <c r="T4023" s="88" t="str">
        <f>YEAR(Taulukko1[[#This Row],[Loppu KK]])&amp;"Q"&amp;ROUNDDOWN((MONTH(Taulukko1[[#This Row],[Loppu KK]])-1)/3+1,0)</f>
        <v>2017Q4</v>
      </c>
      <c r="U4023" s="89">
        <f>IF(COUNT(Taulukko1[[#This Row],[Neuvottelujen alaiset ]])=1,Taulukko1[[#This Row],[Neuvottelujen alaiset ]],Taulukko1[[#This Row],[Vähennystarve]])</f>
        <v>7</v>
      </c>
      <c r="V4023" s="90" t="str">
        <f t="shared" si="746"/>
        <v>NA</v>
      </c>
      <c r="W4023" s="90">
        <f t="shared" si="747"/>
        <v>0.2857142857142857</v>
      </c>
      <c r="X4023" s="90" t="str">
        <f t="shared" si="748"/>
        <v>NA</v>
      </c>
      <c r="Y4023" s="90" t="b">
        <f>AND(MONTH(Taulukko1[[#This Row],[Alku PVM]] )=6,DAY(Taulukko1[[#This Row],[Alku PVM]] )&gt;19)</f>
        <v>0</v>
      </c>
      <c r="Z4023" s="90" t="b">
        <f>AND(MONTH(Taulukko1[[#This Row],[Loppu PVM]] )=6,DAY(Taulukko1[[#This Row],[Loppu PVM]] )&gt;19)</f>
        <v>0</v>
      </c>
      <c r="AA4023" s="90" t="b">
        <f>OR(MONTH(Taulukko1[[#This Row],[Alku PVM]] )&lt;=5,AND(MONTH(Taulukko1[[#This Row],[Alku PVM]] )=6,DAY(Taulukko1[[#This Row],[Alku PVM]] )&lt;20))</f>
        <v>0</v>
      </c>
      <c r="AB4023" s="90" t="b">
        <f>OR(MONTH(Taulukko1[[#This Row],[Loppu PVM]])&lt;=5,AND(MONTH(Taulukko1[[#This Row],[Loppu PVM]] )=6,DAY(Taulukko1[[#This Row],[Loppu PVM]])&lt;20))</f>
        <v>0</v>
      </c>
      <c r="AC4023" s="90" t="b">
        <f>OR(MONTH(Taulukko1[[#This Row],[Alku PVM]] )&lt;=3,AND(MONTH(Taulukko1[[#This Row],[Alku PVM]] )=3))</f>
        <v>0</v>
      </c>
      <c r="AD4023" s="90" t="b">
        <f>OR(MONTH(Taulukko1[[#This Row],[Loppu PVM]] )&lt;=3,AND(MONTH(Taulukko1[[#This Row],[Loppu PVM]] )=3))</f>
        <v>0</v>
      </c>
      <c r="AE4023" s="90" t="b">
        <f>OR(MONTH(Taulukko1[[#This Row],[Alku PVM]] )&lt;=9,AND(MONTH(Taulukko1[[#This Row],[Alku PVM]] )=9))</f>
        <v>1</v>
      </c>
      <c r="AF4023" s="90" t="b">
        <f>OR(MONTH(Taulukko1[[#This Row],[Loppu PVM]])&lt;=9,AND(MONTH(Taulukko1[[#This Row],[Loppu PVM]] )=9))</f>
        <v>0</v>
      </c>
      <c r="AG4023" s="90" t="b">
        <f>OR(MONTH(Taulukko1[[#This Row],[Alku PVM]] )&lt;=6,AND(MONTH(Taulukko1[[#This Row],[Alku PVM]] )=6))</f>
        <v>0</v>
      </c>
      <c r="AH4023" s="90" t="b">
        <f>OR(MONTH(Taulukko1[[#This Row],[Loppu PVM]])&lt;=6,AND(MONTH(Taulukko1[[#This Row],[Loppu PVM]] )=6))</f>
        <v>0</v>
      </c>
    </row>
    <row r="4024" spans="1:34">
      <c r="A4024" s="82" t="s">
        <v>4992</v>
      </c>
      <c r="B4024" s="83">
        <v>42999</v>
      </c>
      <c r="C4024" s="82" t="s">
        <v>5712</v>
      </c>
      <c r="D4024" s="84"/>
      <c r="E4024" s="85">
        <v>0</v>
      </c>
      <c r="F4024" s="83"/>
      <c r="G4024" s="86"/>
      <c r="H4024" s="85">
        <v>62</v>
      </c>
      <c r="I4024" s="130">
        <f>INDEX('TOL2008'!B:B,MATCH(A4024,'TOL2008'!A:A,0))</f>
        <v>85420</v>
      </c>
      <c r="J4024" s="131" t="str">
        <f>INDEX(Pääluokka!$H$2:$H$100,MATCH(VALUE(LEFT(Taulukko1[[#This Row],[TOL2008]],2)),Pääluokka!$G$2:$G$100,0))</f>
        <v>Koulutus</v>
      </c>
      <c r="K4024" s="131" t="str">
        <f>INDEX(Pääluokka!$I$2:$I$100,MATCH(VALUE(LEFT(Taulukko1[[#This Row],[TOL2008]],2)),Pääluokka!$G$2:$G$100,0))</f>
        <v>Muut toimialat (O-Q, T-X)</v>
      </c>
      <c r="L4024" s="87" t="str">
        <f t="shared" si="742"/>
        <v>NA</v>
      </c>
      <c r="M4024" s="88">
        <f t="shared" si="743"/>
        <v>42999</v>
      </c>
      <c r="N4024" s="88">
        <f t="shared" si="744"/>
        <v>43050</v>
      </c>
      <c r="O4024" s="88">
        <f t="shared" si="750"/>
        <v>42979</v>
      </c>
      <c r="P4024" s="88">
        <f t="shared" si="751"/>
        <v>43040</v>
      </c>
      <c r="Q4024" s="89">
        <f t="shared" si="749"/>
        <v>2017</v>
      </c>
      <c r="R4024" s="89">
        <f t="shared" si="749"/>
        <v>2017</v>
      </c>
      <c r="S4024" s="88" t="str">
        <f>YEAR(Taulukko1[[#This Row],[Alku KK]])&amp;"Q"&amp;ROUNDDOWN((MONTH(Taulukko1[[#This Row],[Alku KK]])-1)/3+1,0)</f>
        <v>2017Q3</v>
      </c>
      <c r="T4024" s="88" t="str">
        <f>YEAR(Taulukko1[[#This Row],[Loppu KK]])&amp;"Q"&amp;ROUNDDOWN((MONTH(Taulukko1[[#This Row],[Loppu KK]])-1)/3+1,0)</f>
        <v>2017Q4</v>
      </c>
      <c r="U4024" s="89">
        <f>IF(COUNT(Taulukko1[[#This Row],[Neuvottelujen alaiset ]])=1,Taulukko1[[#This Row],[Neuvottelujen alaiset ]],Taulukko1[[#This Row],[Vähennystarve]])</f>
        <v>62</v>
      </c>
      <c r="V4024" s="90">
        <f t="shared" si="746"/>
        <v>0</v>
      </c>
      <c r="W4024" s="90" t="str">
        <f t="shared" si="747"/>
        <v>NA</v>
      </c>
      <c r="X4024" s="90" t="str">
        <f t="shared" si="748"/>
        <v>NA</v>
      </c>
      <c r="Y4024" s="90" t="b">
        <f>AND(MONTH(Taulukko1[[#This Row],[Alku PVM]] )=6,DAY(Taulukko1[[#This Row],[Alku PVM]] )&gt;19)</f>
        <v>0</v>
      </c>
      <c r="Z4024" s="90" t="b">
        <f>AND(MONTH(Taulukko1[[#This Row],[Loppu PVM]] )=6,DAY(Taulukko1[[#This Row],[Loppu PVM]] )&gt;19)</f>
        <v>0</v>
      </c>
      <c r="AA4024" s="90" t="b">
        <f>OR(MONTH(Taulukko1[[#This Row],[Alku PVM]] )&lt;=5,AND(MONTH(Taulukko1[[#This Row],[Alku PVM]] )=6,DAY(Taulukko1[[#This Row],[Alku PVM]] )&lt;20))</f>
        <v>0</v>
      </c>
      <c r="AB4024" s="90" t="b">
        <f>OR(MONTH(Taulukko1[[#This Row],[Loppu PVM]])&lt;=5,AND(MONTH(Taulukko1[[#This Row],[Loppu PVM]] )=6,DAY(Taulukko1[[#This Row],[Loppu PVM]])&lt;20))</f>
        <v>0</v>
      </c>
      <c r="AC4024" s="90" t="b">
        <f>OR(MONTH(Taulukko1[[#This Row],[Alku PVM]] )&lt;=3,AND(MONTH(Taulukko1[[#This Row],[Alku PVM]] )=3))</f>
        <v>0</v>
      </c>
      <c r="AD4024" s="90" t="b">
        <f>OR(MONTH(Taulukko1[[#This Row],[Loppu PVM]] )&lt;=3,AND(MONTH(Taulukko1[[#This Row],[Loppu PVM]] )=3))</f>
        <v>0</v>
      </c>
      <c r="AE4024" s="90" t="b">
        <f>OR(MONTH(Taulukko1[[#This Row],[Alku PVM]] )&lt;=9,AND(MONTH(Taulukko1[[#This Row],[Alku PVM]] )=9))</f>
        <v>1</v>
      </c>
      <c r="AF4024" s="90" t="b">
        <f>OR(MONTH(Taulukko1[[#This Row],[Loppu PVM]])&lt;=9,AND(MONTH(Taulukko1[[#This Row],[Loppu PVM]] )=9))</f>
        <v>0</v>
      </c>
      <c r="AG4024" s="90" t="b">
        <f>OR(MONTH(Taulukko1[[#This Row],[Alku PVM]] )&lt;=6,AND(MONTH(Taulukko1[[#This Row],[Alku PVM]] )=6))</f>
        <v>0</v>
      </c>
      <c r="AH4024" s="90" t="b">
        <f>OR(MONTH(Taulukko1[[#This Row],[Loppu PVM]])&lt;=6,AND(MONTH(Taulukko1[[#This Row],[Loppu PVM]] )=6))</f>
        <v>0</v>
      </c>
    </row>
    <row r="4025" spans="1:34">
      <c r="A4025" s="25" t="s">
        <v>5715</v>
      </c>
      <c r="B4025" s="26">
        <v>43005</v>
      </c>
      <c r="C4025" s="25" t="s">
        <v>5716</v>
      </c>
      <c r="D4025" s="35">
        <v>0</v>
      </c>
      <c r="E4025" s="27">
        <v>9</v>
      </c>
      <c r="F4025" s="26">
        <v>43055</v>
      </c>
      <c r="G4025" s="33">
        <v>9</v>
      </c>
      <c r="H4025" s="27">
        <v>122</v>
      </c>
      <c r="I4025" s="126">
        <f>INDEX('TOL2008'!B:B,MATCH(A4025,'TOL2008'!A:A,0))</f>
        <v>25110</v>
      </c>
      <c r="J4025" s="133" t="str">
        <f>INDEX(Pääluokka!$H$2:$H$100,MATCH(VALUE(LEFT(Taulukko1[[#This Row],[TOL2008]],2)),Pääluokka!$G$2:$G$100,0))</f>
        <v>Teollisuus</v>
      </c>
      <c r="K4025" s="133" t="str">
        <f>INDEX(Pääluokka!$I$2:$I$100,MATCH(VALUE(LEFT(Taulukko1[[#This Row],[TOL2008]],2)),Pääluokka!$G$2:$G$100,0))</f>
        <v>Teollisuus (C-E)</v>
      </c>
      <c r="L4025" s="41">
        <f t="shared" si="742"/>
        <v>50</v>
      </c>
      <c r="M4025" s="43">
        <f t="shared" si="743"/>
        <v>43005</v>
      </c>
      <c r="N4025" s="43">
        <f t="shared" si="744"/>
        <v>43055</v>
      </c>
      <c r="O4025" s="43">
        <f t="shared" si="750"/>
        <v>42979</v>
      </c>
      <c r="P4025" s="43">
        <f t="shared" si="751"/>
        <v>43040</v>
      </c>
      <c r="Q4025" s="89">
        <f t="shared" si="749"/>
        <v>2017</v>
      </c>
      <c r="R4025" s="89">
        <f t="shared" si="749"/>
        <v>2017</v>
      </c>
      <c r="S4025" s="43" t="str">
        <f>YEAR(Taulukko1[[#This Row],[Alku KK]])&amp;"Q"&amp;ROUNDDOWN((MONTH(Taulukko1[[#This Row],[Alku KK]])-1)/3+1,0)</f>
        <v>2017Q3</v>
      </c>
      <c r="T4025" s="43" t="str">
        <f>YEAR(Taulukko1[[#This Row],[Loppu KK]])&amp;"Q"&amp;ROUNDDOWN((MONTH(Taulukko1[[#This Row],[Loppu KK]])-1)/3+1,0)</f>
        <v>2017Q4</v>
      </c>
      <c r="U4025" s="81">
        <f>IF(COUNT(Taulukko1[[#This Row],[Neuvottelujen alaiset ]])=1,Taulukko1[[#This Row],[Neuvottelujen alaiset ]],Taulukko1[[#This Row],[Vähennystarve]])</f>
        <v>122</v>
      </c>
      <c r="V4025" s="44">
        <f t="shared" si="746"/>
        <v>7.3770491803278687E-2</v>
      </c>
      <c r="W4025" s="44">
        <f t="shared" si="747"/>
        <v>7.3770491803278687E-2</v>
      </c>
      <c r="X4025" s="44">
        <f t="shared" si="748"/>
        <v>1</v>
      </c>
      <c r="Y4025" s="44" t="b">
        <f>AND(MONTH(Taulukko1[[#This Row],[Alku PVM]] )=6,DAY(Taulukko1[[#This Row],[Alku PVM]] )&gt;19)</f>
        <v>0</v>
      </c>
      <c r="Z4025" s="44" t="b">
        <f>AND(MONTH(Taulukko1[[#This Row],[Loppu PVM]] )=6,DAY(Taulukko1[[#This Row],[Loppu PVM]] )&gt;19)</f>
        <v>0</v>
      </c>
      <c r="AA4025" s="44" t="b">
        <f>OR(MONTH(Taulukko1[[#This Row],[Alku PVM]] )&lt;=5,AND(MONTH(Taulukko1[[#This Row],[Alku PVM]] )=6,DAY(Taulukko1[[#This Row],[Alku PVM]] )&lt;20))</f>
        <v>0</v>
      </c>
      <c r="AB4025" s="44" t="b">
        <f>OR(MONTH(Taulukko1[[#This Row],[Loppu PVM]])&lt;=5,AND(MONTH(Taulukko1[[#This Row],[Loppu PVM]] )=6,DAY(Taulukko1[[#This Row],[Loppu PVM]])&lt;20))</f>
        <v>0</v>
      </c>
      <c r="AC4025" s="44" t="b">
        <f>OR(MONTH(Taulukko1[[#This Row],[Alku PVM]] )&lt;=3,AND(MONTH(Taulukko1[[#This Row],[Alku PVM]] )=3))</f>
        <v>0</v>
      </c>
      <c r="AD4025" s="44" t="b">
        <f>OR(MONTH(Taulukko1[[#This Row],[Loppu PVM]] )&lt;=3,AND(MONTH(Taulukko1[[#This Row],[Loppu PVM]] )=3))</f>
        <v>0</v>
      </c>
      <c r="AE4025" s="44" t="b">
        <f>OR(MONTH(Taulukko1[[#This Row],[Alku PVM]] )&lt;=9,AND(MONTH(Taulukko1[[#This Row],[Alku PVM]] )=9))</f>
        <v>1</v>
      </c>
      <c r="AF4025" s="44" t="b">
        <f>OR(MONTH(Taulukko1[[#This Row],[Loppu PVM]])&lt;=9,AND(MONTH(Taulukko1[[#This Row],[Loppu PVM]] )=9))</f>
        <v>0</v>
      </c>
      <c r="AG4025" s="44" t="b">
        <f>OR(MONTH(Taulukko1[[#This Row],[Alku PVM]] )&lt;=6,AND(MONTH(Taulukko1[[#This Row],[Alku PVM]] )=6))</f>
        <v>0</v>
      </c>
      <c r="AH4025" s="44" t="b">
        <f>OR(MONTH(Taulukko1[[#This Row],[Loppu PVM]])&lt;=6,AND(MONTH(Taulukko1[[#This Row],[Loppu PVM]] )=6))</f>
        <v>0</v>
      </c>
    </row>
    <row r="4026" spans="1:34">
      <c r="A4026" s="82" t="s">
        <v>5717</v>
      </c>
      <c r="B4026" s="83">
        <v>42961</v>
      </c>
      <c r="C4026" s="82" t="s">
        <v>5718</v>
      </c>
      <c r="D4026" s="84"/>
      <c r="E4026" s="85">
        <v>3</v>
      </c>
      <c r="F4026" s="83">
        <v>43007</v>
      </c>
      <c r="G4026" s="86">
        <v>2</v>
      </c>
      <c r="H4026" s="85">
        <v>29</v>
      </c>
      <c r="I4026" s="130">
        <f>INDEX('TOL2008'!B:B,MATCH(A4026,'TOL2008'!A:A,0))</f>
        <v>86220</v>
      </c>
      <c r="J4026" s="131" t="str">
        <f>INDEX(Pääluokka!$H$2:$H$100,MATCH(VALUE(LEFT(Taulukko1[[#This Row],[TOL2008]],2)),Pääluokka!$G$2:$G$100,0))</f>
        <v>Terveys- ja sosiaalipalvelut</v>
      </c>
      <c r="K4026" s="131" t="str">
        <f>INDEX(Pääluokka!$I$2:$I$100,MATCH(VALUE(LEFT(Taulukko1[[#This Row],[TOL2008]],2)),Pääluokka!$G$2:$G$100,0))</f>
        <v>Muut toimialat (O-Q, T-X)</v>
      </c>
      <c r="L4026" s="87">
        <f t="shared" si="742"/>
        <v>46</v>
      </c>
      <c r="M4026" s="88">
        <f t="shared" si="743"/>
        <v>42961</v>
      </c>
      <c r="N4026" s="88">
        <f t="shared" si="744"/>
        <v>43007</v>
      </c>
      <c r="O4026" s="88">
        <f t="shared" ref="O4026:O4042" si="752">IFERROR(DATE(YEAR(M4026),MONTH(M4026),1),"NA")</f>
        <v>42948</v>
      </c>
      <c r="P4026" s="88">
        <f t="shared" ref="P4026:P4042" si="753">IFERROR(DATE(YEAR(N4026),MONTH(N4026),1),"NA")</f>
        <v>42979</v>
      </c>
      <c r="Q4026" s="89">
        <f t="shared" si="749"/>
        <v>2017</v>
      </c>
      <c r="R4026" s="89">
        <f t="shared" si="749"/>
        <v>2017</v>
      </c>
      <c r="S4026" s="88" t="str">
        <f>YEAR(Taulukko1[[#This Row],[Alku KK]])&amp;"Q"&amp;ROUNDDOWN((MONTH(Taulukko1[[#This Row],[Alku KK]])-1)/3+1,0)</f>
        <v>2017Q3</v>
      </c>
      <c r="T4026" s="88" t="str">
        <f>YEAR(Taulukko1[[#This Row],[Loppu KK]])&amp;"Q"&amp;ROUNDDOWN((MONTH(Taulukko1[[#This Row],[Loppu KK]])-1)/3+1,0)</f>
        <v>2017Q3</v>
      </c>
      <c r="U4026" s="89">
        <f>IF(COUNT(Taulukko1[[#This Row],[Neuvottelujen alaiset ]])=1,Taulukko1[[#This Row],[Neuvottelujen alaiset ]],Taulukko1[[#This Row],[Vähennystarve]])</f>
        <v>29</v>
      </c>
      <c r="V4026" s="90">
        <f t="shared" ref="V4026:V4042" si="754">IF(AND(ISNUMBER(E4026),ISNUMBER(H4026)),E4026/H4026,"NA")</f>
        <v>0.10344827586206896</v>
      </c>
      <c r="W4026" s="90">
        <f t="shared" ref="W4026:W4042" si="755">IF(AND(ISNUMBER(G4026),ISNUMBER(H4026)),G4026/H4026,"NA")</f>
        <v>6.8965517241379309E-2</v>
      </c>
      <c r="X4026" s="90">
        <f t="shared" ref="X4026:X4042" si="756">IF(AND(ISNUMBER(G4026),ISNUMBER(E4026)),G4026/E4026,"NA")</f>
        <v>0.66666666666666663</v>
      </c>
      <c r="Y4026" s="90" t="b">
        <f>AND(MONTH(Taulukko1[[#This Row],[Alku PVM]] )=6,DAY(Taulukko1[[#This Row],[Alku PVM]] )&gt;19)</f>
        <v>0</v>
      </c>
      <c r="Z4026" s="90" t="b">
        <f>AND(MONTH(Taulukko1[[#This Row],[Loppu PVM]] )=6,DAY(Taulukko1[[#This Row],[Loppu PVM]] )&gt;19)</f>
        <v>0</v>
      </c>
      <c r="AA4026" s="90" t="b">
        <f>OR(MONTH(Taulukko1[[#This Row],[Alku PVM]] )&lt;=5,AND(MONTH(Taulukko1[[#This Row],[Alku PVM]] )=6,DAY(Taulukko1[[#This Row],[Alku PVM]] )&lt;20))</f>
        <v>0</v>
      </c>
      <c r="AB4026" s="90" t="b">
        <f>OR(MONTH(Taulukko1[[#This Row],[Loppu PVM]])&lt;=5,AND(MONTH(Taulukko1[[#This Row],[Loppu PVM]] )=6,DAY(Taulukko1[[#This Row],[Loppu PVM]])&lt;20))</f>
        <v>0</v>
      </c>
      <c r="AC4026" s="90" t="b">
        <f>OR(MONTH(Taulukko1[[#This Row],[Alku PVM]] )&lt;=3,AND(MONTH(Taulukko1[[#This Row],[Alku PVM]] )=3))</f>
        <v>0</v>
      </c>
      <c r="AD4026" s="90" t="b">
        <f>OR(MONTH(Taulukko1[[#This Row],[Loppu PVM]] )&lt;=3,AND(MONTH(Taulukko1[[#This Row],[Loppu PVM]] )=3))</f>
        <v>0</v>
      </c>
      <c r="AE4026" s="90" t="b">
        <f>OR(MONTH(Taulukko1[[#This Row],[Alku PVM]] )&lt;=9,AND(MONTH(Taulukko1[[#This Row],[Alku PVM]] )=9))</f>
        <v>1</v>
      </c>
      <c r="AF4026" s="90" t="b">
        <f>OR(MONTH(Taulukko1[[#This Row],[Loppu PVM]])&lt;=9,AND(MONTH(Taulukko1[[#This Row],[Loppu PVM]] )=9))</f>
        <v>1</v>
      </c>
      <c r="AG4026" s="90" t="b">
        <f>OR(MONTH(Taulukko1[[#This Row],[Alku PVM]] )&lt;=6,AND(MONTH(Taulukko1[[#This Row],[Alku PVM]] )=6))</f>
        <v>0</v>
      </c>
      <c r="AH4026" s="90" t="b">
        <f>OR(MONTH(Taulukko1[[#This Row],[Loppu PVM]])&lt;=6,AND(MONTH(Taulukko1[[#This Row],[Loppu PVM]] )=6))</f>
        <v>0</v>
      </c>
    </row>
    <row r="4027" spans="1:34">
      <c r="A4027" s="82" t="s">
        <v>5034</v>
      </c>
      <c r="B4027" s="83">
        <v>43011</v>
      </c>
      <c r="C4027" s="25" t="s">
        <v>5719</v>
      </c>
      <c r="D4027" s="84"/>
      <c r="E4027" s="85">
        <v>30</v>
      </c>
      <c r="F4027" s="83">
        <v>43067</v>
      </c>
      <c r="G4027" s="86">
        <v>19</v>
      </c>
      <c r="H4027" s="85">
        <v>134</v>
      </c>
      <c r="I4027" s="130">
        <f>INDEX('TOL2008'!B:B,MATCH(A4027,'TOL2008'!A:A,0))</f>
        <v>64190</v>
      </c>
      <c r="J4027" s="131" t="str">
        <f>INDEX(Pääluokka!$H$2:$H$100,MATCH(VALUE(LEFT(Taulukko1[[#This Row],[TOL2008]],2)),Pääluokka!$G$2:$G$100,0))</f>
        <v>Rahoitus- ja vakuutustoiminta</v>
      </c>
      <c r="K4027" s="131" t="str">
        <f>INDEX(Pääluokka!$I$2:$I$100,MATCH(VALUE(LEFT(Taulukko1[[#This Row],[TOL2008]],2)),Pääluokka!$G$2:$G$100,0))</f>
        <v>Palvelualat (G-N, R, S)</v>
      </c>
      <c r="L4027" s="87">
        <f t="shared" si="742"/>
        <v>56</v>
      </c>
      <c r="M4027" s="88">
        <f t="shared" si="743"/>
        <v>43011</v>
      </c>
      <c r="N4027" s="88">
        <f t="shared" si="744"/>
        <v>43067</v>
      </c>
      <c r="O4027" s="88">
        <f t="shared" si="752"/>
        <v>43009</v>
      </c>
      <c r="P4027" s="88">
        <f t="shared" si="753"/>
        <v>43040</v>
      </c>
      <c r="Q4027" s="89">
        <f t="shared" si="749"/>
        <v>2017</v>
      </c>
      <c r="R4027" s="89">
        <f t="shared" si="749"/>
        <v>2017</v>
      </c>
      <c r="S4027" s="88" t="str">
        <f>YEAR(Taulukko1[[#This Row],[Alku KK]])&amp;"Q"&amp;ROUNDDOWN((MONTH(Taulukko1[[#This Row],[Alku KK]])-1)/3+1,0)</f>
        <v>2017Q4</v>
      </c>
      <c r="T4027" s="88" t="str">
        <f>YEAR(Taulukko1[[#This Row],[Loppu KK]])&amp;"Q"&amp;ROUNDDOWN((MONTH(Taulukko1[[#This Row],[Loppu KK]])-1)/3+1,0)</f>
        <v>2017Q4</v>
      </c>
      <c r="U4027" s="89">
        <f>IF(COUNT(Taulukko1[[#This Row],[Neuvottelujen alaiset ]])=1,Taulukko1[[#This Row],[Neuvottelujen alaiset ]],Taulukko1[[#This Row],[Vähennystarve]])</f>
        <v>134</v>
      </c>
      <c r="V4027" s="90">
        <f t="shared" si="754"/>
        <v>0.22388059701492538</v>
      </c>
      <c r="W4027" s="90">
        <f t="shared" si="755"/>
        <v>0.1417910447761194</v>
      </c>
      <c r="X4027" s="90">
        <f t="shared" si="756"/>
        <v>0.6333333333333333</v>
      </c>
      <c r="Y4027" s="90" t="b">
        <f>AND(MONTH(Taulukko1[[#This Row],[Alku PVM]] )=6,DAY(Taulukko1[[#This Row],[Alku PVM]] )&gt;19)</f>
        <v>0</v>
      </c>
      <c r="Z4027" s="90" t="b">
        <f>AND(MONTH(Taulukko1[[#This Row],[Loppu PVM]] )=6,DAY(Taulukko1[[#This Row],[Loppu PVM]] )&gt;19)</f>
        <v>0</v>
      </c>
      <c r="AA4027" s="90" t="b">
        <f>OR(MONTH(Taulukko1[[#This Row],[Alku PVM]] )&lt;=5,AND(MONTH(Taulukko1[[#This Row],[Alku PVM]] )=6,DAY(Taulukko1[[#This Row],[Alku PVM]] )&lt;20))</f>
        <v>0</v>
      </c>
      <c r="AB4027" s="90" t="b">
        <f>OR(MONTH(Taulukko1[[#This Row],[Loppu PVM]])&lt;=5,AND(MONTH(Taulukko1[[#This Row],[Loppu PVM]] )=6,DAY(Taulukko1[[#This Row],[Loppu PVM]])&lt;20))</f>
        <v>0</v>
      </c>
      <c r="AC4027" s="90" t="b">
        <f>OR(MONTH(Taulukko1[[#This Row],[Alku PVM]] )&lt;=3,AND(MONTH(Taulukko1[[#This Row],[Alku PVM]] )=3))</f>
        <v>0</v>
      </c>
      <c r="AD4027" s="90" t="b">
        <f>OR(MONTH(Taulukko1[[#This Row],[Loppu PVM]] )&lt;=3,AND(MONTH(Taulukko1[[#This Row],[Loppu PVM]] )=3))</f>
        <v>0</v>
      </c>
      <c r="AE4027" s="90" t="b">
        <f>OR(MONTH(Taulukko1[[#This Row],[Alku PVM]] )&lt;=9,AND(MONTH(Taulukko1[[#This Row],[Alku PVM]] )=9))</f>
        <v>0</v>
      </c>
      <c r="AF4027" s="90" t="b">
        <f>OR(MONTH(Taulukko1[[#This Row],[Loppu PVM]])&lt;=9,AND(MONTH(Taulukko1[[#This Row],[Loppu PVM]] )=9))</f>
        <v>0</v>
      </c>
      <c r="AG4027" s="90" t="b">
        <f>OR(MONTH(Taulukko1[[#This Row],[Alku PVM]] )&lt;=6,AND(MONTH(Taulukko1[[#This Row],[Alku PVM]] )=6))</f>
        <v>0</v>
      </c>
      <c r="AH4027" s="90" t="b">
        <f>OR(MONTH(Taulukko1[[#This Row],[Loppu PVM]])&lt;=6,AND(MONTH(Taulukko1[[#This Row],[Loppu PVM]] )=6))</f>
        <v>0</v>
      </c>
    </row>
    <row r="4028" spans="1:34">
      <c r="A4028" s="82" t="s">
        <v>488</v>
      </c>
      <c r="B4028" s="83">
        <v>43017</v>
      </c>
      <c r="C4028" s="25" t="s">
        <v>5720</v>
      </c>
      <c r="D4028" s="35" t="s">
        <v>25</v>
      </c>
      <c r="E4028" s="85">
        <v>35</v>
      </c>
      <c r="F4028" s="83">
        <v>43067</v>
      </c>
      <c r="G4028" s="86">
        <v>15</v>
      </c>
      <c r="H4028" s="85">
        <v>753</v>
      </c>
      <c r="I4028" s="130">
        <f>INDEX('TOL2008'!B:B,MATCH(A4028,'TOL2008'!A:A,0))</f>
        <v>87901</v>
      </c>
      <c r="J4028" s="131" t="str">
        <f>INDEX(Pääluokka!$H$2:$H$100,MATCH(VALUE(LEFT(Taulukko1[[#This Row],[TOL2008]],2)),Pääluokka!$G$2:$G$100,0))</f>
        <v>Terveys- ja sosiaalipalvelut</v>
      </c>
      <c r="K4028" s="131" t="str">
        <f>INDEX(Pääluokka!$I$2:$I$100,MATCH(VALUE(LEFT(Taulukko1[[#This Row],[TOL2008]],2)),Pääluokka!$G$2:$G$100,0))</f>
        <v>Muut toimialat (O-Q, T-X)</v>
      </c>
      <c r="L4028" s="87">
        <f t="shared" si="742"/>
        <v>50</v>
      </c>
      <c r="M4028" s="88">
        <f t="shared" si="743"/>
        <v>43017</v>
      </c>
      <c r="N4028" s="88">
        <f t="shared" si="744"/>
        <v>43067</v>
      </c>
      <c r="O4028" s="88">
        <f t="shared" si="752"/>
        <v>43009</v>
      </c>
      <c r="P4028" s="88">
        <f t="shared" si="753"/>
        <v>43040</v>
      </c>
      <c r="Q4028" s="89">
        <f t="shared" ref="Q4028:R4070" si="757">IFERROR(YEAR(O4028),"NA")</f>
        <v>2017</v>
      </c>
      <c r="R4028" s="89">
        <f t="shared" si="757"/>
        <v>2017</v>
      </c>
      <c r="S4028" s="88" t="str">
        <f>YEAR(Taulukko1[[#This Row],[Alku KK]])&amp;"Q"&amp;ROUNDDOWN((MONTH(Taulukko1[[#This Row],[Alku KK]])-1)/3+1,0)</f>
        <v>2017Q4</v>
      </c>
      <c r="T4028" s="88" t="str">
        <f>YEAR(Taulukko1[[#This Row],[Loppu KK]])&amp;"Q"&amp;ROUNDDOWN((MONTH(Taulukko1[[#This Row],[Loppu KK]])-1)/3+1,0)</f>
        <v>2017Q4</v>
      </c>
      <c r="U4028" s="89">
        <f>IF(COUNT(Taulukko1[[#This Row],[Neuvottelujen alaiset ]])=1,Taulukko1[[#This Row],[Neuvottelujen alaiset ]],Taulukko1[[#This Row],[Vähennystarve]])</f>
        <v>753</v>
      </c>
      <c r="V4028" s="90">
        <f t="shared" si="754"/>
        <v>4.6480743691899071E-2</v>
      </c>
      <c r="W4028" s="90">
        <f t="shared" si="755"/>
        <v>1.9920318725099601E-2</v>
      </c>
      <c r="X4028" s="90">
        <f t="shared" si="756"/>
        <v>0.42857142857142855</v>
      </c>
      <c r="Y4028" s="90" t="b">
        <f>AND(MONTH(Taulukko1[[#This Row],[Alku PVM]] )=6,DAY(Taulukko1[[#This Row],[Alku PVM]] )&gt;19)</f>
        <v>0</v>
      </c>
      <c r="Z4028" s="90" t="b">
        <f>AND(MONTH(Taulukko1[[#This Row],[Loppu PVM]] )=6,DAY(Taulukko1[[#This Row],[Loppu PVM]] )&gt;19)</f>
        <v>0</v>
      </c>
      <c r="AA4028" s="90" t="b">
        <f>OR(MONTH(Taulukko1[[#This Row],[Alku PVM]] )&lt;=5,AND(MONTH(Taulukko1[[#This Row],[Alku PVM]] )=6,DAY(Taulukko1[[#This Row],[Alku PVM]] )&lt;20))</f>
        <v>0</v>
      </c>
      <c r="AB4028" s="90" t="b">
        <f>OR(MONTH(Taulukko1[[#This Row],[Loppu PVM]])&lt;=5,AND(MONTH(Taulukko1[[#This Row],[Loppu PVM]] )=6,DAY(Taulukko1[[#This Row],[Loppu PVM]])&lt;20))</f>
        <v>0</v>
      </c>
      <c r="AC4028" s="90" t="b">
        <f>OR(MONTH(Taulukko1[[#This Row],[Alku PVM]] )&lt;=3,AND(MONTH(Taulukko1[[#This Row],[Alku PVM]] )=3))</f>
        <v>0</v>
      </c>
      <c r="AD4028" s="90" t="b">
        <f>OR(MONTH(Taulukko1[[#This Row],[Loppu PVM]] )&lt;=3,AND(MONTH(Taulukko1[[#This Row],[Loppu PVM]] )=3))</f>
        <v>0</v>
      </c>
      <c r="AE4028" s="90" t="b">
        <f>OR(MONTH(Taulukko1[[#This Row],[Alku PVM]] )&lt;=9,AND(MONTH(Taulukko1[[#This Row],[Alku PVM]] )=9))</f>
        <v>0</v>
      </c>
      <c r="AF4028" s="90" t="b">
        <f>OR(MONTH(Taulukko1[[#This Row],[Loppu PVM]])&lt;=9,AND(MONTH(Taulukko1[[#This Row],[Loppu PVM]] )=9))</f>
        <v>0</v>
      </c>
      <c r="AG4028" s="90" t="b">
        <f>OR(MONTH(Taulukko1[[#This Row],[Alku PVM]] )&lt;=6,AND(MONTH(Taulukko1[[#This Row],[Alku PVM]] )=6))</f>
        <v>0</v>
      </c>
      <c r="AH4028" s="90" t="b">
        <f>OR(MONTH(Taulukko1[[#This Row],[Loppu PVM]])&lt;=6,AND(MONTH(Taulukko1[[#This Row],[Loppu PVM]] )=6))</f>
        <v>0</v>
      </c>
    </row>
    <row r="4029" spans="1:34">
      <c r="A4029" s="82" t="s">
        <v>5721</v>
      </c>
      <c r="B4029" s="83">
        <v>43012</v>
      </c>
      <c r="C4029" s="25" t="s">
        <v>5722</v>
      </c>
      <c r="D4029" s="84"/>
      <c r="E4029" s="85">
        <v>3</v>
      </c>
      <c r="F4029" s="83"/>
      <c r="G4029" s="86"/>
      <c r="H4029" s="85">
        <v>34</v>
      </c>
      <c r="I4029" s="130">
        <f>INDEX('TOL2008'!B:B,MATCH(A4029,'TOL2008'!A:A,0))</f>
        <v>35130</v>
      </c>
      <c r="J4029" s="131" t="str">
        <f>INDEX(Pääluokka!$H$2:$H$100,MATCH(VALUE(LEFT(Taulukko1[[#This Row],[TOL2008]],2)),Pääluokka!$G$2:$G$100,0))</f>
        <v>Sähkö-, kaasu- ja lämpöhuolto, jäähdytysliiketoiminta</v>
      </c>
      <c r="K4029" s="131" t="str">
        <f>INDEX(Pääluokka!$I$2:$I$100,MATCH(VALUE(LEFT(Taulukko1[[#This Row],[TOL2008]],2)),Pääluokka!$G$2:$G$100,0))</f>
        <v>Teollisuus (C-E)</v>
      </c>
      <c r="L4029" s="87" t="str">
        <f t="shared" si="742"/>
        <v>NA</v>
      </c>
      <c r="M4029" s="88">
        <f t="shared" si="743"/>
        <v>43012</v>
      </c>
      <c r="N4029" s="88">
        <f t="shared" si="744"/>
        <v>43063</v>
      </c>
      <c r="O4029" s="88">
        <f t="shared" si="752"/>
        <v>43009</v>
      </c>
      <c r="P4029" s="88">
        <f t="shared" si="753"/>
        <v>43040</v>
      </c>
      <c r="Q4029" s="89">
        <f t="shared" si="757"/>
        <v>2017</v>
      </c>
      <c r="R4029" s="89">
        <f t="shared" si="757"/>
        <v>2017</v>
      </c>
      <c r="S4029" s="88" t="str">
        <f>YEAR(Taulukko1[[#This Row],[Alku KK]])&amp;"Q"&amp;ROUNDDOWN((MONTH(Taulukko1[[#This Row],[Alku KK]])-1)/3+1,0)</f>
        <v>2017Q4</v>
      </c>
      <c r="T4029" s="88" t="str">
        <f>YEAR(Taulukko1[[#This Row],[Loppu KK]])&amp;"Q"&amp;ROUNDDOWN((MONTH(Taulukko1[[#This Row],[Loppu KK]])-1)/3+1,0)</f>
        <v>2017Q4</v>
      </c>
      <c r="U4029" s="89">
        <f>IF(COUNT(Taulukko1[[#This Row],[Neuvottelujen alaiset ]])=1,Taulukko1[[#This Row],[Neuvottelujen alaiset ]],Taulukko1[[#This Row],[Vähennystarve]])</f>
        <v>34</v>
      </c>
      <c r="V4029" s="90">
        <f t="shared" si="754"/>
        <v>8.8235294117647065E-2</v>
      </c>
      <c r="W4029" s="90" t="str">
        <f t="shared" si="755"/>
        <v>NA</v>
      </c>
      <c r="X4029" s="90" t="str">
        <f t="shared" si="756"/>
        <v>NA</v>
      </c>
      <c r="Y4029" s="90" t="b">
        <f>AND(MONTH(Taulukko1[[#This Row],[Alku PVM]] )=6,DAY(Taulukko1[[#This Row],[Alku PVM]] )&gt;19)</f>
        <v>0</v>
      </c>
      <c r="Z4029" s="90" t="b">
        <f>AND(MONTH(Taulukko1[[#This Row],[Loppu PVM]] )=6,DAY(Taulukko1[[#This Row],[Loppu PVM]] )&gt;19)</f>
        <v>0</v>
      </c>
      <c r="AA4029" s="90" t="b">
        <f>OR(MONTH(Taulukko1[[#This Row],[Alku PVM]] )&lt;=5,AND(MONTH(Taulukko1[[#This Row],[Alku PVM]] )=6,DAY(Taulukko1[[#This Row],[Alku PVM]] )&lt;20))</f>
        <v>0</v>
      </c>
      <c r="AB4029" s="90" t="b">
        <f>OR(MONTH(Taulukko1[[#This Row],[Loppu PVM]])&lt;=5,AND(MONTH(Taulukko1[[#This Row],[Loppu PVM]] )=6,DAY(Taulukko1[[#This Row],[Loppu PVM]])&lt;20))</f>
        <v>0</v>
      </c>
      <c r="AC4029" s="90" t="b">
        <f>OR(MONTH(Taulukko1[[#This Row],[Alku PVM]] )&lt;=3,AND(MONTH(Taulukko1[[#This Row],[Alku PVM]] )=3))</f>
        <v>0</v>
      </c>
      <c r="AD4029" s="90" t="b">
        <f>OR(MONTH(Taulukko1[[#This Row],[Loppu PVM]] )&lt;=3,AND(MONTH(Taulukko1[[#This Row],[Loppu PVM]] )=3))</f>
        <v>0</v>
      </c>
      <c r="AE4029" s="90" t="b">
        <f>OR(MONTH(Taulukko1[[#This Row],[Alku PVM]] )&lt;=9,AND(MONTH(Taulukko1[[#This Row],[Alku PVM]] )=9))</f>
        <v>0</v>
      </c>
      <c r="AF4029" s="90" t="b">
        <f>OR(MONTH(Taulukko1[[#This Row],[Loppu PVM]])&lt;=9,AND(MONTH(Taulukko1[[#This Row],[Loppu PVM]] )=9))</f>
        <v>0</v>
      </c>
      <c r="AG4029" s="90" t="b">
        <f>OR(MONTH(Taulukko1[[#This Row],[Alku PVM]] )&lt;=6,AND(MONTH(Taulukko1[[#This Row],[Alku PVM]] )=6))</f>
        <v>0</v>
      </c>
      <c r="AH4029" s="90" t="b">
        <f>OR(MONTH(Taulukko1[[#This Row],[Loppu PVM]])&lt;=6,AND(MONTH(Taulukko1[[#This Row],[Loppu PVM]] )=6))</f>
        <v>0</v>
      </c>
    </row>
    <row r="4030" spans="1:34">
      <c r="A4030" s="82" t="s">
        <v>5265</v>
      </c>
      <c r="B4030" s="83">
        <v>43012</v>
      </c>
      <c r="C4030" s="25" t="s">
        <v>5723</v>
      </c>
      <c r="D4030" s="84"/>
      <c r="E4030" s="85"/>
      <c r="F4030" s="83"/>
      <c r="G4030" s="86"/>
      <c r="H4030" s="85">
        <v>240</v>
      </c>
      <c r="I4030" s="130">
        <f>INDEX('TOL2008'!B:B,MATCH(A4030,'TOL2008'!A:A,0))</f>
        <v>85320</v>
      </c>
      <c r="J4030" s="131" t="str">
        <f>INDEX(Pääluokka!$H$2:$H$100,MATCH(VALUE(LEFT(Taulukko1[[#This Row],[TOL2008]],2)),Pääluokka!$G$2:$G$100,0))</f>
        <v>Koulutus</v>
      </c>
      <c r="K4030" s="131" t="str">
        <f>INDEX(Pääluokka!$I$2:$I$100,MATCH(VALUE(LEFT(Taulukko1[[#This Row],[TOL2008]],2)),Pääluokka!$G$2:$G$100,0))</f>
        <v>Muut toimialat (O-Q, T-X)</v>
      </c>
      <c r="L4030" s="87" t="str">
        <f t="shared" si="742"/>
        <v>NA</v>
      </c>
      <c r="M4030" s="88">
        <f t="shared" si="743"/>
        <v>43012</v>
      </c>
      <c r="N4030" s="88">
        <f t="shared" si="744"/>
        <v>43063</v>
      </c>
      <c r="O4030" s="88">
        <f t="shared" si="752"/>
        <v>43009</v>
      </c>
      <c r="P4030" s="88">
        <f t="shared" si="753"/>
        <v>43040</v>
      </c>
      <c r="Q4030" s="89">
        <f t="shared" si="757"/>
        <v>2017</v>
      </c>
      <c r="R4030" s="89">
        <f t="shared" si="757"/>
        <v>2017</v>
      </c>
      <c r="S4030" s="88" t="str">
        <f>YEAR(Taulukko1[[#This Row],[Alku KK]])&amp;"Q"&amp;ROUNDDOWN((MONTH(Taulukko1[[#This Row],[Alku KK]])-1)/3+1,0)</f>
        <v>2017Q4</v>
      </c>
      <c r="T4030" s="88" t="str">
        <f>YEAR(Taulukko1[[#This Row],[Loppu KK]])&amp;"Q"&amp;ROUNDDOWN((MONTH(Taulukko1[[#This Row],[Loppu KK]])-1)/3+1,0)</f>
        <v>2017Q4</v>
      </c>
      <c r="U4030" s="89">
        <f>IF(COUNT(Taulukko1[[#This Row],[Neuvottelujen alaiset ]])=1,Taulukko1[[#This Row],[Neuvottelujen alaiset ]],Taulukko1[[#This Row],[Vähennystarve]])</f>
        <v>240</v>
      </c>
      <c r="V4030" s="90" t="str">
        <f t="shared" si="754"/>
        <v>NA</v>
      </c>
      <c r="W4030" s="90" t="str">
        <f t="shared" si="755"/>
        <v>NA</v>
      </c>
      <c r="X4030" s="90" t="str">
        <f t="shared" si="756"/>
        <v>NA</v>
      </c>
      <c r="Y4030" s="90" t="b">
        <f>AND(MONTH(Taulukko1[[#This Row],[Alku PVM]] )=6,DAY(Taulukko1[[#This Row],[Alku PVM]] )&gt;19)</f>
        <v>0</v>
      </c>
      <c r="Z4030" s="90" t="b">
        <f>AND(MONTH(Taulukko1[[#This Row],[Loppu PVM]] )=6,DAY(Taulukko1[[#This Row],[Loppu PVM]] )&gt;19)</f>
        <v>0</v>
      </c>
      <c r="AA4030" s="90" t="b">
        <f>OR(MONTH(Taulukko1[[#This Row],[Alku PVM]] )&lt;=5,AND(MONTH(Taulukko1[[#This Row],[Alku PVM]] )=6,DAY(Taulukko1[[#This Row],[Alku PVM]] )&lt;20))</f>
        <v>0</v>
      </c>
      <c r="AB4030" s="90" t="b">
        <f>OR(MONTH(Taulukko1[[#This Row],[Loppu PVM]])&lt;=5,AND(MONTH(Taulukko1[[#This Row],[Loppu PVM]] )=6,DAY(Taulukko1[[#This Row],[Loppu PVM]])&lt;20))</f>
        <v>0</v>
      </c>
      <c r="AC4030" s="90" t="b">
        <f>OR(MONTH(Taulukko1[[#This Row],[Alku PVM]] )&lt;=3,AND(MONTH(Taulukko1[[#This Row],[Alku PVM]] )=3))</f>
        <v>0</v>
      </c>
      <c r="AD4030" s="90" t="b">
        <f>OR(MONTH(Taulukko1[[#This Row],[Loppu PVM]] )&lt;=3,AND(MONTH(Taulukko1[[#This Row],[Loppu PVM]] )=3))</f>
        <v>0</v>
      </c>
      <c r="AE4030" s="90" t="b">
        <f>OR(MONTH(Taulukko1[[#This Row],[Alku PVM]] )&lt;=9,AND(MONTH(Taulukko1[[#This Row],[Alku PVM]] )=9))</f>
        <v>0</v>
      </c>
      <c r="AF4030" s="90" t="b">
        <f>OR(MONTH(Taulukko1[[#This Row],[Loppu PVM]])&lt;=9,AND(MONTH(Taulukko1[[#This Row],[Loppu PVM]] )=9))</f>
        <v>0</v>
      </c>
      <c r="AG4030" s="90" t="b">
        <f>OR(MONTH(Taulukko1[[#This Row],[Alku PVM]] )&lt;=6,AND(MONTH(Taulukko1[[#This Row],[Alku PVM]] )=6))</f>
        <v>0</v>
      </c>
      <c r="AH4030" s="90" t="b">
        <f>OR(MONTH(Taulukko1[[#This Row],[Loppu PVM]])&lt;=6,AND(MONTH(Taulukko1[[#This Row],[Loppu PVM]] )=6))</f>
        <v>0</v>
      </c>
    </row>
    <row r="4031" spans="1:34">
      <c r="A4031" s="25" t="s">
        <v>15</v>
      </c>
      <c r="B4031" s="83">
        <v>43013</v>
      </c>
      <c r="C4031" s="25" t="s">
        <v>1754</v>
      </c>
      <c r="D4031" s="84"/>
      <c r="E4031" s="85">
        <v>30</v>
      </c>
      <c r="F4031" s="83">
        <v>43046</v>
      </c>
      <c r="G4031" s="86">
        <v>25</v>
      </c>
      <c r="H4031" s="85">
        <v>130</v>
      </c>
      <c r="I4031" s="130">
        <f>INDEX('TOL2008'!B:B,MATCH(A4031,'TOL2008'!A:A,0))</f>
        <v>49100</v>
      </c>
      <c r="J4031" s="131" t="str">
        <f>INDEX(Pääluokka!$H$2:$H$100,MATCH(VALUE(LEFT(Taulukko1[[#This Row],[TOL2008]],2)),Pääluokka!$G$2:$G$100,0))</f>
        <v>Kuljetus ja varastointi</v>
      </c>
      <c r="K4031" s="131" t="str">
        <f>INDEX(Pääluokka!$I$2:$I$100,MATCH(VALUE(LEFT(Taulukko1[[#This Row],[TOL2008]],2)),Pääluokka!$G$2:$G$100,0))</f>
        <v>Palvelualat (G-N, R, S)</v>
      </c>
      <c r="L4031" s="87">
        <f t="shared" si="742"/>
        <v>33</v>
      </c>
      <c r="M4031" s="88">
        <f t="shared" si="743"/>
        <v>43013</v>
      </c>
      <c r="N4031" s="88">
        <f t="shared" si="744"/>
        <v>43046</v>
      </c>
      <c r="O4031" s="88">
        <f t="shared" si="752"/>
        <v>43009</v>
      </c>
      <c r="P4031" s="88">
        <f t="shared" si="753"/>
        <v>43040</v>
      </c>
      <c r="Q4031" s="89">
        <f t="shared" si="757"/>
        <v>2017</v>
      </c>
      <c r="R4031" s="89">
        <f t="shared" si="757"/>
        <v>2017</v>
      </c>
      <c r="S4031" s="88" t="str">
        <f>YEAR(Taulukko1[[#This Row],[Alku KK]])&amp;"Q"&amp;ROUNDDOWN((MONTH(Taulukko1[[#This Row],[Alku KK]])-1)/3+1,0)</f>
        <v>2017Q4</v>
      </c>
      <c r="T4031" s="88" t="str">
        <f>YEAR(Taulukko1[[#This Row],[Loppu KK]])&amp;"Q"&amp;ROUNDDOWN((MONTH(Taulukko1[[#This Row],[Loppu KK]])-1)/3+1,0)</f>
        <v>2017Q4</v>
      </c>
      <c r="U4031" s="89">
        <f>IF(COUNT(Taulukko1[[#This Row],[Neuvottelujen alaiset ]])=1,Taulukko1[[#This Row],[Neuvottelujen alaiset ]],Taulukko1[[#This Row],[Vähennystarve]])</f>
        <v>130</v>
      </c>
      <c r="V4031" s="90">
        <f t="shared" si="754"/>
        <v>0.23076923076923078</v>
      </c>
      <c r="W4031" s="90">
        <f t="shared" si="755"/>
        <v>0.19230769230769232</v>
      </c>
      <c r="X4031" s="90">
        <f t="shared" si="756"/>
        <v>0.83333333333333337</v>
      </c>
      <c r="Y4031" s="90" t="b">
        <f>AND(MONTH(Taulukko1[[#This Row],[Alku PVM]] )=6,DAY(Taulukko1[[#This Row],[Alku PVM]] )&gt;19)</f>
        <v>0</v>
      </c>
      <c r="Z4031" s="90" t="b">
        <f>AND(MONTH(Taulukko1[[#This Row],[Loppu PVM]] )=6,DAY(Taulukko1[[#This Row],[Loppu PVM]] )&gt;19)</f>
        <v>0</v>
      </c>
      <c r="AA4031" s="90" t="b">
        <f>OR(MONTH(Taulukko1[[#This Row],[Alku PVM]] )&lt;=5,AND(MONTH(Taulukko1[[#This Row],[Alku PVM]] )=6,DAY(Taulukko1[[#This Row],[Alku PVM]] )&lt;20))</f>
        <v>0</v>
      </c>
      <c r="AB4031" s="90" t="b">
        <f>OR(MONTH(Taulukko1[[#This Row],[Loppu PVM]])&lt;=5,AND(MONTH(Taulukko1[[#This Row],[Loppu PVM]] )=6,DAY(Taulukko1[[#This Row],[Loppu PVM]])&lt;20))</f>
        <v>0</v>
      </c>
      <c r="AC4031" s="90" t="b">
        <f>OR(MONTH(Taulukko1[[#This Row],[Alku PVM]] )&lt;=3,AND(MONTH(Taulukko1[[#This Row],[Alku PVM]] )=3))</f>
        <v>0</v>
      </c>
      <c r="AD4031" s="90" t="b">
        <f>OR(MONTH(Taulukko1[[#This Row],[Loppu PVM]] )&lt;=3,AND(MONTH(Taulukko1[[#This Row],[Loppu PVM]] )=3))</f>
        <v>0</v>
      </c>
      <c r="AE4031" s="90" t="b">
        <f>OR(MONTH(Taulukko1[[#This Row],[Alku PVM]] )&lt;=9,AND(MONTH(Taulukko1[[#This Row],[Alku PVM]] )=9))</f>
        <v>0</v>
      </c>
      <c r="AF4031" s="90" t="b">
        <f>OR(MONTH(Taulukko1[[#This Row],[Loppu PVM]])&lt;=9,AND(MONTH(Taulukko1[[#This Row],[Loppu PVM]] )=9))</f>
        <v>0</v>
      </c>
      <c r="AG4031" s="90" t="b">
        <f>OR(MONTH(Taulukko1[[#This Row],[Alku PVM]] )&lt;=6,AND(MONTH(Taulukko1[[#This Row],[Alku PVM]] )=6))</f>
        <v>0</v>
      </c>
      <c r="AH4031" s="90" t="b">
        <f>OR(MONTH(Taulukko1[[#This Row],[Loppu PVM]])&lt;=6,AND(MONTH(Taulukko1[[#This Row],[Loppu PVM]] )=6))</f>
        <v>0</v>
      </c>
    </row>
    <row r="4032" spans="1:34">
      <c r="A4032" s="82" t="s">
        <v>2448</v>
      </c>
      <c r="B4032" s="83">
        <v>43013</v>
      </c>
      <c r="C4032" s="25" t="s">
        <v>143</v>
      </c>
      <c r="D4032" s="35" t="s">
        <v>25</v>
      </c>
      <c r="E4032" s="85">
        <v>0</v>
      </c>
      <c r="F4032" s="83"/>
      <c r="G4032" s="86"/>
      <c r="H4032" s="85">
        <v>350</v>
      </c>
      <c r="I4032" s="130">
        <f>INDEX('TOL2008'!B:B,MATCH(A4032,'TOL2008'!A:A,0))</f>
        <v>28300</v>
      </c>
      <c r="J4032" s="131" t="str">
        <f>INDEX(Pääluokka!$H$2:$H$100,MATCH(VALUE(LEFT(Taulukko1[[#This Row],[TOL2008]],2)),Pääluokka!$G$2:$G$100,0))</f>
        <v>Teollisuus</v>
      </c>
      <c r="K4032" s="131" t="str">
        <f>INDEX(Pääluokka!$I$2:$I$100,MATCH(VALUE(LEFT(Taulukko1[[#This Row],[TOL2008]],2)),Pääluokka!$G$2:$G$100,0))</f>
        <v>Teollisuus (C-E)</v>
      </c>
      <c r="L4032" s="87" t="str">
        <f t="shared" si="742"/>
        <v>NA</v>
      </c>
      <c r="M4032" s="88">
        <f t="shared" si="743"/>
        <v>43013</v>
      </c>
      <c r="N4032" s="88">
        <f t="shared" si="744"/>
        <v>43064</v>
      </c>
      <c r="O4032" s="88">
        <f t="shared" si="752"/>
        <v>43009</v>
      </c>
      <c r="P4032" s="88">
        <f t="shared" si="753"/>
        <v>43040</v>
      </c>
      <c r="Q4032" s="89">
        <f t="shared" si="757"/>
        <v>2017</v>
      </c>
      <c r="R4032" s="89">
        <f t="shared" si="757"/>
        <v>2017</v>
      </c>
      <c r="S4032" s="88" t="str">
        <f>YEAR(Taulukko1[[#This Row],[Alku KK]])&amp;"Q"&amp;ROUNDDOWN((MONTH(Taulukko1[[#This Row],[Alku KK]])-1)/3+1,0)</f>
        <v>2017Q4</v>
      </c>
      <c r="T4032" s="88" t="str">
        <f>YEAR(Taulukko1[[#This Row],[Loppu KK]])&amp;"Q"&amp;ROUNDDOWN((MONTH(Taulukko1[[#This Row],[Loppu KK]])-1)/3+1,0)</f>
        <v>2017Q4</v>
      </c>
      <c r="U4032" s="89">
        <f>IF(COUNT(Taulukko1[[#This Row],[Neuvottelujen alaiset ]])=1,Taulukko1[[#This Row],[Neuvottelujen alaiset ]],Taulukko1[[#This Row],[Vähennystarve]])</f>
        <v>350</v>
      </c>
      <c r="V4032" s="90">
        <f t="shared" si="754"/>
        <v>0</v>
      </c>
      <c r="W4032" s="90" t="str">
        <f t="shared" si="755"/>
        <v>NA</v>
      </c>
      <c r="X4032" s="90" t="str">
        <f t="shared" si="756"/>
        <v>NA</v>
      </c>
      <c r="Y4032" s="90" t="b">
        <f>AND(MONTH(Taulukko1[[#This Row],[Alku PVM]] )=6,DAY(Taulukko1[[#This Row],[Alku PVM]] )&gt;19)</f>
        <v>0</v>
      </c>
      <c r="Z4032" s="90" t="b">
        <f>AND(MONTH(Taulukko1[[#This Row],[Loppu PVM]] )=6,DAY(Taulukko1[[#This Row],[Loppu PVM]] )&gt;19)</f>
        <v>0</v>
      </c>
      <c r="AA4032" s="90" t="b">
        <f>OR(MONTH(Taulukko1[[#This Row],[Alku PVM]] )&lt;=5,AND(MONTH(Taulukko1[[#This Row],[Alku PVM]] )=6,DAY(Taulukko1[[#This Row],[Alku PVM]] )&lt;20))</f>
        <v>0</v>
      </c>
      <c r="AB4032" s="90" t="b">
        <f>OR(MONTH(Taulukko1[[#This Row],[Loppu PVM]])&lt;=5,AND(MONTH(Taulukko1[[#This Row],[Loppu PVM]] )=6,DAY(Taulukko1[[#This Row],[Loppu PVM]])&lt;20))</f>
        <v>0</v>
      </c>
      <c r="AC4032" s="90" t="b">
        <f>OR(MONTH(Taulukko1[[#This Row],[Alku PVM]] )&lt;=3,AND(MONTH(Taulukko1[[#This Row],[Alku PVM]] )=3))</f>
        <v>0</v>
      </c>
      <c r="AD4032" s="90" t="b">
        <f>OR(MONTH(Taulukko1[[#This Row],[Loppu PVM]] )&lt;=3,AND(MONTH(Taulukko1[[#This Row],[Loppu PVM]] )=3))</f>
        <v>0</v>
      </c>
      <c r="AE4032" s="90" t="b">
        <f>OR(MONTH(Taulukko1[[#This Row],[Alku PVM]] )&lt;=9,AND(MONTH(Taulukko1[[#This Row],[Alku PVM]] )=9))</f>
        <v>0</v>
      </c>
      <c r="AF4032" s="90" t="b">
        <f>OR(MONTH(Taulukko1[[#This Row],[Loppu PVM]])&lt;=9,AND(MONTH(Taulukko1[[#This Row],[Loppu PVM]] )=9))</f>
        <v>0</v>
      </c>
      <c r="AG4032" s="90" t="b">
        <f>OR(MONTH(Taulukko1[[#This Row],[Alku PVM]] )&lt;=6,AND(MONTH(Taulukko1[[#This Row],[Alku PVM]] )=6))</f>
        <v>0</v>
      </c>
      <c r="AH4032" s="90" t="b">
        <f>OR(MONTH(Taulukko1[[#This Row],[Loppu PVM]])&lt;=6,AND(MONTH(Taulukko1[[#This Row],[Loppu PVM]] )=6))</f>
        <v>0</v>
      </c>
    </row>
    <row r="4033" spans="1:34">
      <c r="A4033" s="82" t="s">
        <v>559</v>
      </c>
      <c r="B4033" s="83">
        <v>43017</v>
      </c>
      <c r="C4033" s="25" t="s">
        <v>2165</v>
      </c>
      <c r="D4033" s="84"/>
      <c r="E4033" s="85"/>
      <c r="F4033" s="83">
        <v>43060</v>
      </c>
      <c r="G4033" s="86">
        <v>51</v>
      </c>
      <c r="H4033" s="85">
        <v>80</v>
      </c>
      <c r="I4033" s="130">
        <f>INDEX('TOL2008'!B:B,MATCH(A4033,'TOL2008'!A:A,0))</f>
        <v>46521</v>
      </c>
      <c r="J4033" s="131" t="str">
        <f>INDEX(Pääluokka!$H$2:$H$100,MATCH(VALUE(LEFT(Taulukko1[[#This Row],[TOL2008]],2)),Pääluokka!$G$2:$G$100,0))</f>
        <v>Tukku- ja vähittäiskauppa; moottoriajoneuvojen ja moottoripyörien korjaus</v>
      </c>
      <c r="K4033" s="131" t="str">
        <f>INDEX(Pääluokka!$I$2:$I$100,MATCH(VALUE(LEFT(Taulukko1[[#This Row],[TOL2008]],2)),Pääluokka!$G$2:$G$100,0))</f>
        <v>Palvelualat (G-N, R, S)</v>
      </c>
      <c r="L4033" s="87">
        <f t="shared" si="742"/>
        <v>43</v>
      </c>
      <c r="M4033" s="88">
        <f t="shared" si="743"/>
        <v>43017</v>
      </c>
      <c r="N4033" s="88">
        <f t="shared" si="744"/>
        <v>43060</v>
      </c>
      <c r="O4033" s="88">
        <f t="shared" si="752"/>
        <v>43009</v>
      </c>
      <c r="P4033" s="88">
        <f t="shared" si="753"/>
        <v>43040</v>
      </c>
      <c r="Q4033" s="89">
        <f t="shared" si="757"/>
        <v>2017</v>
      </c>
      <c r="R4033" s="89">
        <f t="shared" si="757"/>
        <v>2017</v>
      </c>
      <c r="S4033" s="88" t="str">
        <f>YEAR(Taulukko1[[#This Row],[Alku KK]])&amp;"Q"&amp;ROUNDDOWN((MONTH(Taulukko1[[#This Row],[Alku KK]])-1)/3+1,0)</f>
        <v>2017Q4</v>
      </c>
      <c r="T4033" s="88" t="str">
        <f>YEAR(Taulukko1[[#This Row],[Loppu KK]])&amp;"Q"&amp;ROUNDDOWN((MONTH(Taulukko1[[#This Row],[Loppu KK]])-1)/3+1,0)</f>
        <v>2017Q4</v>
      </c>
      <c r="U4033" s="89">
        <f>IF(COUNT(Taulukko1[[#This Row],[Neuvottelujen alaiset ]])=1,Taulukko1[[#This Row],[Neuvottelujen alaiset ]],Taulukko1[[#This Row],[Vähennystarve]])</f>
        <v>80</v>
      </c>
      <c r="V4033" s="90" t="str">
        <f t="shared" si="754"/>
        <v>NA</v>
      </c>
      <c r="W4033" s="90">
        <f t="shared" si="755"/>
        <v>0.63749999999999996</v>
      </c>
      <c r="X4033" s="90" t="str">
        <f t="shared" si="756"/>
        <v>NA</v>
      </c>
      <c r="Y4033" s="90" t="b">
        <f>AND(MONTH(Taulukko1[[#This Row],[Alku PVM]] )=6,DAY(Taulukko1[[#This Row],[Alku PVM]] )&gt;19)</f>
        <v>0</v>
      </c>
      <c r="Z4033" s="90" t="b">
        <f>AND(MONTH(Taulukko1[[#This Row],[Loppu PVM]] )=6,DAY(Taulukko1[[#This Row],[Loppu PVM]] )&gt;19)</f>
        <v>0</v>
      </c>
      <c r="AA4033" s="90" t="b">
        <f>OR(MONTH(Taulukko1[[#This Row],[Alku PVM]] )&lt;=5,AND(MONTH(Taulukko1[[#This Row],[Alku PVM]] )=6,DAY(Taulukko1[[#This Row],[Alku PVM]] )&lt;20))</f>
        <v>0</v>
      </c>
      <c r="AB4033" s="90" t="b">
        <f>OR(MONTH(Taulukko1[[#This Row],[Loppu PVM]])&lt;=5,AND(MONTH(Taulukko1[[#This Row],[Loppu PVM]] )=6,DAY(Taulukko1[[#This Row],[Loppu PVM]])&lt;20))</f>
        <v>0</v>
      </c>
      <c r="AC4033" s="90" t="b">
        <f>OR(MONTH(Taulukko1[[#This Row],[Alku PVM]] )&lt;=3,AND(MONTH(Taulukko1[[#This Row],[Alku PVM]] )=3))</f>
        <v>0</v>
      </c>
      <c r="AD4033" s="90" t="b">
        <f>OR(MONTH(Taulukko1[[#This Row],[Loppu PVM]] )&lt;=3,AND(MONTH(Taulukko1[[#This Row],[Loppu PVM]] )=3))</f>
        <v>0</v>
      </c>
      <c r="AE4033" s="90" t="b">
        <f>OR(MONTH(Taulukko1[[#This Row],[Alku PVM]] )&lt;=9,AND(MONTH(Taulukko1[[#This Row],[Alku PVM]] )=9))</f>
        <v>0</v>
      </c>
      <c r="AF4033" s="90" t="b">
        <f>OR(MONTH(Taulukko1[[#This Row],[Loppu PVM]])&lt;=9,AND(MONTH(Taulukko1[[#This Row],[Loppu PVM]] )=9))</f>
        <v>0</v>
      </c>
      <c r="AG4033" s="90" t="b">
        <f>OR(MONTH(Taulukko1[[#This Row],[Alku PVM]] )&lt;=6,AND(MONTH(Taulukko1[[#This Row],[Alku PVM]] )=6))</f>
        <v>0</v>
      </c>
      <c r="AH4033" s="90" t="b">
        <f>OR(MONTH(Taulukko1[[#This Row],[Loppu PVM]])&lt;=6,AND(MONTH(Taulukko1[[#This Row],[Loppu PVM]] )=6))</f>
        <v>0</v>
      </c>
    </row>
    <row r="4034" spans="1:34">
      <c r="A4034" s="82" t="s">
        <v>665</v>
      </c>
      <c r="B4034" s="83">
        <v>43019</v>
      </c>
      <c r="C4034" s="25" t="s">
        <v>5756</v>
      </c>
      <c r="D4034" s="84"/>
      <c r="E4034" s="85">
        <v>35</v>
      </c>
      <c r="F4034" s="83">
        <v>43067</v>
      </c>
      <c r="G4034" s="86">
        <v>4</v>
      </c>
      <c r="H4034" s="85">
        <v>360</v>
      </c>
      <c r="I4034" s="130">
        <f>INDEX('TOL2008'!B:B,MATCH(A4034,'TOL2008'!A:A,0))</f>
        <v>58130</v>
      </c>
      <c r="J4034" s="131" t="str">
        <f>INDEX(Pääluokka!$H$2:$H$100,MATCH(VALUE(LEFT(Taulukko1[[#This Row],[TOL2008]],2)),Pääluokka!$G$2:$G$100,0))</f>
        <v>Informaatio ja viestintä</v>
      </c>
      <c r="K4034" s="131" t="str">
        <f>INDEX(Pääluokka!$I$2:$I$100,MATCH(VALUE(LEFT(Taulukko1[[#This Row],[TOL2008]],2)),Pääluokka!$G$2:$G$100,0))</f>
        <v>Palvelualat (G-N, R, S)</v>
      </c>
      <c r="L4034" s="87">
        <f t="shared" si="742"/>
        <v>48</v>
      </c>
      <c r="M4034" s="88">
        <f t="shared" si="743"/>
        <v>43019</v>
      </c>
      <c r="N4034" s="88">
        <f t="shared" si="744"/>
        <v>43067</v>
      </c>
      <c r="O4034" s="88">
        <f t="shared" si="752"/>
        <v>43009</v>
      </c>
      <c r="P4034" s="88">
        <f t="shared" si="753"/>
        <v>43040</v>
      </c>
      <c r="Q4034" s="89">
        <f t="shared" si="757"/>
        <v>2017</v>
      </c>
      <c r="R4034" s="89">
        <f t="shared" si="757"/>
        <v>2017</v>
      </c>
      <c r="S4034" s="88" t="str">
        <f>YEAR(Taulukko1[[#This Row],[Alku KK]])&amp;"Q"&amp;ROUNDDOWN((MONTH(Taulukko1[[#This Row],[Alku KK]])-1)/3+1,0)</f>
        <v>2017Q4</v>
      </c>
      <c r="T4034" s="88" t="str">
        <f>YEAR(Taulukko1[[#This Row],[Loppu KK]])&amp;"Q"&amp;ROUNDDOWN((MONTH(Taulukko1[[#This Row],[Loppu KK]])-1)/3+1,0)</f>
        <v>2017Q4</v>
      </c>
      <c r="U4034" s="89">
        <f>IF(COUNT(Taulukko1[[#This Row],[Neuvottelujen alaiset ]])=1,Taulukko1[[#This Row],[Neuvottelujen alaiset ]],Taulukko1[[#This Row],[Vähennystarve]])</f>
        <v>360</v>
      </c>
      <c r="V4034" s="90">
        <f t="shared" si="754"/>
        <v>9.7222222222222224E-2</v>
      </c>
      <c r="W4034" s="90">
        <f t="shared" si="755"/>
        <v>1.1111111111111112E-2</v>
      </c>
      <c r="X4034" s="90">
        <f t="shared" si="756"/>
        <v>0.11428571428571428</v>
      </c>
      <c r="Y4034" s="90" t="b">
        <f>AND(MONTH(Taulukko1[[#This Row],[Alku PVM]] )=6,DAY(Taulukko1[[#This Row],[Alku PVM]] )&gt;19)</f>
        <v>0</v>
      </c>
      <c r="Z4034" s="90" t="b">
        <f>AND(MONTH(Taulukko1[[#This Row],[Loppu PVM]] )=6,DAY(Taulukko1[[#This Row],[Loppu PVM]] )&gt;19)</f>
        <v>0</v>
      </c>
      <c r="AA4034" s="90" t="b">
        <f>OR(MONTH(Taulukko1[[#This Row],[Alku PVM]] )&lt;=5,AND(MONTH(Taulukko1[[#This Row],[Alku PVM]] )=6,DAY(Taulukko1[[#This Row],[Alku PVM]] )&lt;20))</f>
        <v>0</v>
      </c>
      <c r="AB4034" s="90" t="b">
        <f>OR(MONTH(Taulukko1[[#This Row],[Loppu PVM]])&lt;=5,AND(MONTH(Taulukko1[[#This Row],[Loppu PVM]] )=6,DAY(Taulukko1[[#This Row],[Loppu PVM]])&lt;20))</f>
        <v>0</v>
      </c>
      <c r="AC4034" s="90" t="b">
        <f>OR(MONTH(Taulukko1[[#This Row],[Alku PVM]] )&lt;=3,AND(MONTH(Taulukko1[[#This Row],[Alku PVM]] )=3))</f>
        <v>0</v>
      </c>
      <c r="AD4034" s="90" t="b">
        <f>OR(MONTH(Taulukko1[[#This Row],[Loppu PVM]] )&lt;=3,AND(MONTH(Taulukko1[[#This Row],[Loppu PVM]] )=3))</f>
        <v>0</v>
      </c>
      <c r="AE4034" s="90" t="b">
        <f>OR(MONTH(Taulukko1[[#This Row],[Alku PVM]] )&lt;=9,AND(MONTH(Taulukko1[[#This Row],[Alku PVM]] )=9))</f>
        <v>0</v>
      </c>
      <c r="AF4034" s="90" t="b">
        <f>OR(MONTH(Taulukko1[[#This Row],[Loppu PVM]])&lt;=9,AND(MONTH(Taulukko1[[#This Row],[Loppu PVM]] )=9))</f>
        <v>0</v>
      </c>
      <c r="AG4034" s="90" t="b">
        <f>OR(MONTH(Taulukko1[[#This Row],[Alku PVM]] )&lt;=6,AND(MONTH(Taulukko1[[#This Row],[Alku PVM]] )=6))</f>
        <v>0</v>
      </c>
      <c r="AH4034" s="90" t="b">
        <f>OR(MONTH(Taulukko1[[#This Row],[Loppu PVM]])&lt;=6,AND(MONTH(Taulukko1[[#This Row],[Loppu PVM]] )=6))</f>
        <v>0</v>
      </c>
    </row>
    <row r="4035" spans="1:34">
      <c r="A4035" s="25" t="s">
        <v>982</v>
      </c>
      <c r="B4035" s="83">
        <v>43018</v>
      </c>
      <c r="C4035" s="25" t="s">
        <v>2165</v>
      </c>
      <c r="D4035" s="84"/>
      <c r="E4035" s="85"/>
      <c r="F4035" s="83">
        <v>43112</v>
      </c>
      <c r="G4035" s="86">
        <v>80</v>
      </c>
      <c r="H4035" s="85">
        <v>190</v>
      </c>
      <c r="I4035" s="130">
        <f>INDEX('TOL2008'!B:B,MATCH(A4035,'TOL2008'!A:A,0))</f>
        <v>26300</v>
      </c>
      <c r="J4035" s="131" t="str">
        <f>INDEX(Pääluokka!$H$2:$H$100,MATCH(VALUE(LEFT(Taulukko1[[#This Row],[TOL2008]],2)),Pääluokka!$G$2:$G$100,0))</f>
        <v>Teollisuus</v>
      </c>
      <c r="K4035" s="131" t="str">
        <f>INDEX(Pääluokka!$I$2:$I$100,MATCH(VALUE(LEFT(Taulukko1[[#This Row],[TOL2008]],2)),Pääluokka!$G$2:$G$100,0))</f>
        <v>Teollisuus (C-E)</v>
      </c>
      <c r="L4035" s="87">
        <f t="shared" ref="L4035:L4098" si="758">IFERROR(IF(AND(ISNUMBER(B4035),ISNUMBER(F4035),F4035&gt;B4035),F4035-B4035,"NA"),"NA")</f>
        <v>94</v>
      </c>
      <c r="M4035" s="88">
        <f t="shared" ref="M4035:M4098" si="759">IF(ISNUMBER(B4035),B4035,IF(ISNUMBER(F4035),F4035-$L$1,"NA"))</f>
        <v>43018</v>
      </c>
      <c r="N4035" s="88">
        <f t="shared" ref="N4035:N4098" si="760">IF(ISNUMBER(F4035),F4035,IF(ISNUMBER(B4035),B4035+$L$1,"NA"))</f>
        <v>43112</v>
      </c>
      <c r="O4035" s="88">
        <f t="shared" si="752"/>
        <v>43009</v>
      </c>
      <c r="P4035" s="88">
        <f t="shared" si="753"/>
        <v>43101</v>
      </c>
      <c r="Q4035" s="89">
        <f t="shared" si="757"/>
        <v>2017</v>
      </c>
      <c r="R4035" s="89">
        <f t="shared" si="757"/>
        <v>2018</v>
      </c>
      <c r="S4035" s="88" t="str">
        <f>YEAR(Taulukko1[[#This Row],[Alku KK]])&amp;"Q"&amp;ROUNDDOWN((MONTH(Taulukko1[[#This Row],[Alku KK]])-1)/3+1,0)</f>
        <v>2017Q4</v>
      </c>
      <c r="T4035" s="88" t="str">
        <f>YEAR(Taulukko1[[#This Row],[Loppu KK]])&amp;"Q"&amp;ROUNDDOWN((MONTH(Taulukko1[[#This Row],[Loppu KK]])-1)/3+1,0)</f>
        <v>2018Q1</v>
      </c>
      <c r="U4035" s="89">
        <f>IF(COUNT(Taulukko1[[#This Row],[Neuvottelujen alaiset ]])=1,Taulukko1[[#This Row],[Neuvottelujen alaiset ]],Taulukko1[[#This Row],[Vähennystarve]])</f>
        <v>190</v>
      </c>
      <c r="V4035" s="90" t="str">
        <f t="shared" si="754"/>
        <v>NA</v>
      </c>
      <c r="W4035" s="90">
        <f t="shared" si="755"/>
        <v>0.42105263157894735</v>
      </c>
      <c r="X4035" s="90" t="str">
        <f t="shared" si="756"/>
        <v>NA</v>
      </c>
      <c r="Y4035" s="90" t="b">
        <f>AND(MONTH(Taulukko1[[#This Row],[Alku PVM]] )=6,DAY(Taulukko1[[#This Row],[Alku PVM]] )&gt;19)</f>
        <v>0</v>
      </c>
      <c r="Z4035" s="90" t="b">
        <f>AND(MONTH(Taulukko1[[#This Row],[Loppu PVM]] )=6,DAY(Taulukko1[[#This Row],[Loppu PVM]] )&gt;19)</f>
        <v>0</v>
      </c>
      <c r="AA4035" s="90" t="b">
        <f>OR(MONTH(Taulukko1[[#This Row],[Alku PVM]] )&lt;=5,AND(MONTH(Taulukko1[[#This Row],[Alku PVM]] )=6,DAY(Taulukko1[[#This Row],[Alku PVM]] )&lt;20))</f>
        <v>0</v>
      </c>
      <c r="AB4035" s="90" t="b">
        <f>OR(MONTH(Taulukko1[[#This Row],[Loppu PVM]])&lt;=5,AND(MONTH(Taulukko1[[#This Row],[Loppu PVM]] )=6,DAY(Taulukko1[[#This Row],[Loppu PVM]])&lt;20))</f>
        <v>1</v>
      </c>
      <c r="AC4035" s="90" t="b">
        <f>OR(MONTH(Taulukko1[[#This Row],[Alku PVM]] )&lt;=3,AND(MONTH(Taulukko1[[#This Row],[Alku PVM]] )=3))</f>
        <v>0</v>
      </c>
      <c r="AD4035" s="90" t="b">
        <f>OR(MONTH(Taulukko1[[#This Row],[Loppu PVM]] )&lt;=3,AND(MONTH(Taulukko1[[#This Row],[Loppu PVM]] )=3))</f>
        <v>1</v>
      </c>
      <c r="AE4035" s="90" t="b">
        <f>OR(MONTH(Taulukko1[[#This Row],[Alku PVM]] )&lt;=9,AND(MONTH(Taulukko1[[#This Row],[Alku PVM]] )=9))</f>
        <v>0</v>
      </c>
      <c r="AF4035" s="90" t="b">
        <f>OR(MONTH(Taulukko1[[#This Row],[Loppu PVM]])&lt;=9,AND(MONTH(Taulukko1[[#This Row],[Loppu PVM]] )=9))</f>
        <v>1</v>
      </c>
      <c r="AG4035" s="90" t="b">
        <f>OR(MONTH(Taulukko1[[#This Row],[Alku PVM]] )&lt;=6,AND(MONTH(Taulukko1[[#This Row],[Alku PVM]] )=6))</f>
        <v>0</v>
      </c>
      <c r="AH4035" s="90" t="b">
        <f>OR(MONTH(Taulukko1[[#This Row],[Loppu PVM]])&lt;=6,AND(MONTH(Taulukko1[[#This Row],[Loppu PVM]] )=6))</f>
        <v>1</v>
      </c>
    </row>
    <row r="4036" spans="1:34">
      <c r="A4036" s="82" t="s">
        <v>5724</v>
      </c>
      <c r="B4036" s="83">
        <v>42979</v>
      </c>
      <c r="C4036" s="25" t="s">
        <v>5725</v>
      </c>
      <c r="D4036" s="84"/>
      <c r="E4036" s="85"/>
      <c r="F4036" s="83">
        <v>43020</v>
      </c>
      <c r="G4036" s="86">
        <v>8</v>
      </c>
      <c r="H4036" s="85">
        <v>8</v>
      </c>
      <c r="I4036" s="130">
        <f>INDEX('TOL2008'!B:B,MATCH(A4036,'TOL2008'!A:A,0))</f>
        <v>84309</v>
      </c>
      <c r="J4036" s="131" t="str">
        <f>INDEX(Pääluokka!$H$2:$H$100,MATCH(VALUE(LEFT(Taulukko1[[#This Row],[TOL2008]],2)),Pääluokka!$G$2:$G$100,0))</f>
        <v>Julkinen hallinto ja maanpuolustus; pakollinen sosiaalivakuutus</v>
      </c>
      <c r="K4036" s="131" t="str">
        <f>INDEX(Pääluokka!$I$2:$I$100,MATCH(VALUE(LEFT(Taulukko1[[#This Row],[TOL2008]],2)),Pääluokka!$G$2:$G$100,0))</f>
        <v>Muut toimialat (O-Q, T-X)</v>
      </c>
      <c r="L4036" s="87">
        <f t="shared" si="758"/>
        <v>41</v>
      </c>
      <c r="M4036" s="88">
        <f t="shared" si="759"/>
        <v>42979</v>
      </c>
      <c r="N4036" s="88">
        <f t="shared" si="760"/>
        <v>43020</v>
      </c>
      <c r="O4036" s="88">
        <f t="shared" si="752"/>
        <v>42979</v>
      </c>
      <c r="P4036" s="88">
        <f t="shared" si="753"/>
        <v>43009</v>
      </c>
      <c r="Q4036" s="89">
        <f t="shared" si="757"/>
        <v>2017</v>
      </c>
      <c r="R4036" s="89">
        <f t="shared" si="757"/>
        <v>2017</v>
      </c>
      <c r="S4036" s="88" t="str">
        <f>YEAR(Taulukko1[[#This Row],[Alku KK]])&amp;"Q"&amp;ROUNDDOWN((MONTH(Taulukko1[[#This Row],[Alku KK]])-1)/3+1,0)</f>
        <v>2017Q3</v>
      </c>
      <c r="T4036" s="88" t="str">
        <f>YEAR(Taulukko1[[#This Row],[Loppu KK]])&amp;"Q"&amp;ROUNDDOWN((MONTH(Taulukko1[[#This Row],[Loppu KK]])-1)/3+1,0)</f>
        <v>2017Q4</v>
      </c>
      <c r="U4036" s="89">
        <f>IF(COUNT(Taulukko1[[#This Row],[Neuvottelujen alaiset ]])=1,Taulukko1[[#This Row],[Neuvottelujen alaiset ]],Taulukko1[[#This Row],[Vähennystarve]])</f>
        <v>8</v>
      </c>
      <c r="V4036" s="90" t="str">
        <f t="shared" si="754"/>
        <v>NA</v>
      </c>
      <c r="W4036" s="90">
        <f t="shared" si="755"/>
        <v>1</v>
      </c>
      <c r="X4036" s="90" t="str">
        <f t="shared" si="756"/>
        <v>NA</v>
      </c>
      <c r="Y4036" s="90" t="b">
        <f>AND(MONTH(Taulukko1[[#This Row],[Alku PVM]] )=6,DAY(Taulukko1[[#This Row],[Alku PVM]] )&gt;19)</f>
        <v>0</v>
      </c>
      <c r="Z4036" s="90" t="b">
        <f>AND(MONTH(Taulukko1[[#This Row],[Loppu PVM]] )=6,DAY(Taulukko1[[#This Row],[Loppu PVM]] )&gt;19)</f>
        <v>0</v>
      </c>
      <c r="AA4036" s="90" t="b">
        <f>OR(MONTH(Taulukko1[[#This Row],[Alku PVM]] )&lt;=5,AND(MONTH(Taulukko1[[#This Row],[Alku PVM]] )=6,DAY(Taulukko1[[#This Row],[Alku PVM]] )&lt;20))</f>
        <v>0</v>
      </c>
      <c r="AB4036" s="90" t="b">
        <f>OR(MONTH(Taulukko1[[#This Row],[Loppu PVM]])&lt;=5,AND(MONTH(Taulukko1[[#This Row],[Loppu PVM]] )=6,DAY(Taulukko1[[#This Row],[Loppu PVM]])&lt;20))</f>
        <v>0</v>
      </c>
      <c r="AC4036" s="90" t="b">
        <f>OR(MONTH(Taulukko1[[#This Row],[Alku PVM]] )&lt;=3,AND(MONTH(Taulukko1[[#This Row],[Alku PVM]] )=3))</f>
        <v>0</v>
      </c>
      <c r="AD4036" s="90" t="b">
        <f>OR(MONTH(Taulukko1[[#This Row],[Loppu PVM]] )&lt;=3,AND(MONTH(Taulukko1[[#This Row],[Loppu PVM]] )=3))</f>
        <v>0</v>
      </c>
      <c r="AE4036" s="90" t="b">
        <f>OR(MONTH(Taulukko1[[#This Row],[Alku PVM]] )&lt;=9,AND(MONTH(Taulukko1[[#This Row],[Alku PVM]] )=9))</f>
        <v>1</v>
      </c>
      <c r="AF4036" s="90" t="b">
        <f>OR(MONTH(Taulukko1[[#This Row],[Loppu PVM]])&lt;=9,AND(MONTH(Taulukko1[[#This Row],[Loppu PVM]] )=9))</f>
        <v>0</v>
      </c>
      <c r="AG4036" s="90" t="b">
        <f>OR(MONTH(Taulukko1[[#This Row],[Alku PVM]] )&lt;=6,AND(MONTH(Taulukko1[[#This Row],[Alku PVM]] )=6))</f>
        <v>0</v>
      </c>
      <c r="AH4036" s="90" t="b">
        <f>OR(MONTH(Taulukko1[[#This Row],[Loppu PVM]])&lt;=6,AND(MONTH(Taulukko1[[#This Row],[Loppu PVM]] )=6))</f>
        <v>0</v>
      </c>
    </row>
    <row r="4037" spans="1:34">
      <c r="A4037" s="82" t="s">
        <v>4560</v>
      </c>
      <c r="B4037" s="83">
        <v>43026</v>
      </c>
      <c r="C4037" s="25" t="s">
        <v>5765</v>
      </c>
      <c r="D4037" s="84"/>
      <c r="E4037" s="85">
        <v>25</v>
      </c>
      <c r="F4037" s="83">
        <v>43059</v>
      </c>
      <c r="G4037" s="86">
        <v>16</v>
      </c>
      <c r="H4037" s="85">
        <v>32</v>
      </c>
      <c r="I4037" s="130">
        <f>INDEX('TOL2008'!B:B,MATCH(A4037,'TOL2008'!A:A,0))</f>
        <v>53100</v>
      </c>
      <c r="J4037" s="131" t="str">
        <f>INDEX(Pääluokka!$H$2:$H$100,MATCH(VALUE(LEFT(Taulukko1[[#This Row],[TOL2008]],2)),Pääluokka!$G$2:$G$100,0))</f>
        <v>Kuljetus ja varastointi</v>
      </c>
      <c r="K4037" s="131" t="str">
        <f>INDEX(Pääluokka!$I$2:$I$100,MATCH(VALUE(LEFT(Taulukko1[[#This Row],[TOL2008]],2)),Pääluokka!$G$2:$G$100,0))</f>
        <v>Palvelualat (G-N, R, S)</v>
      </c>
      <c r="L4037" s="87">
        <f t="shared" si="758"/>
        <v>33</v>
      </c>
      <c r="M4037" s="88">
        <f t="shared" si="759"/>
        <v>43026</v>
      </c>
      <c r="N4037" s="88">
        <f t="shared" si="760"/>
        <v>43059</v>
      </c>
      <c r="O4037" s="88">
        <f t="shared" si="752"/>
        <v>43009</v>
      </c>
      <c r="P4037" s="88">
        <f t="shared" si="753"/>
        <v>43040</v>
      </c>
      <c r="Q4037" s="89">
        <f t="shared" si="757"/>
        <v>2017</v>
      </c>
      <c r="R4037" s="89">
        <f t="shared" si="757"/>
        <v>2017</v>
      </c>
      <c r="S4037" s="88" t="str">
        <f>YEAR(Taulukko1[[#This Row],[Alku KK]])&amp;"Q"&amp;ROUNDDOWN((MONTH(Taulukko1[[#This Row],[Alku KK]])-1)/3+1,0)</f>
        <v>2017Q4</v>
      </c>
      <c r="T4037" s="88" t="str">
        <f>YEAR(Taulukko1[[#This Row],[Loppu KK]])&amp;"Q"&amp;ROUNDDOWN((MONTH(Taulukko1[[#This Row],[Loppu KK]])-1)/3+1,0)</f>
        <v>2017Q4</v>
      </c>
      <c r="U4037" s="89">
        <f>IF(COUNT(Taulukko1[[#This Row],[Neuvottelujen alaiset ]])=1,Taulukko1[[#This Row],[Neuvottelujen alaiset ]],Taulukko1[[#This Row],[Vähennystarve]])</f>
        <v>32</v>
      </c>
      <c r="V4037" s="90">
        <f t="shared" si="754"/>
        <v>0.78125</v>
      </c>
      <c r="W4037" s="90">
        <f t="shared" si="755"/>
        <v>0.5</v>
      </c>
      <c r="X4037" s="90">
        <f t="shared" si="756"/>
        <v>0.64</v>
      </c>
      <c r="Y4037" s="90" t="b">
        <f>AND(MONTH(Taulukko1[[#This Row],[Alku PVM]] )=6,DAY(Taulukko1[[#This Row],[Alku PVM]] )&gt;19)</f>
        <v>0</v>
      </c>
      <c r="Z4037" s="90" t="b">
        <f>AND(MONTH(Taulukko1[[#This Row],[Loppu PVM]] )=6,DAY(Taulukko1[[#This Row],[Loppu PVM]] )&gt;19)</f>
        <v>0</v>
      </c>
      <c r="AA4037" s="90" t="b">
        <f>OR(MONTH(Taulukko1[[#This Row],[Alku PVM]] )&lt;=5,AND(MONTH(Taulukko1[[#This Row],[Alku PVM]] )=6,DAY(Taulukko1[[#This Row],[Alku PVM]] )&lt;20))</f>
        <v>0</v>
      </c>
      <c r="AB4037" s="90" t="b">
        <f>OR(MONTH(Taulukko1[[#This Row],[Loppu PVM]])&lt;=5,AND(MONTH(Taulukko1[[#This Row],[Loppu PVM]] )=6,DAY(Taulukko1[[#This Row],[Loppu PVM]])&lt;20))</f>
        <v>0</v>
      </c>
      <c r="AC4037" s="90" t="b">
        <f>OR(MONTH(Taulukko1[[#This Row],[Alku PVM]] )&lt;=3,AND(MONTH(Taulukko1[[#This Row],[Alku PVM]] )=3))</f>
        <v>0</v>
      </c>
      <c r="AD4037" s="90" t="b">
        <f>OR(MONTH(Taulukko1[[#This Row],[Loppu PVM]] )&lt;=3,AND(MONTH(Taulukko1[[#This Row],[Loppu PVM]] )=3))</f>
        <v>0</v>
      </c>
      <c r="AE4037" s="90" t="b">
        <f>OR(MONTH(Taulukko1[[#This Row],[Alku PVM]] )&lt;=9,AND(MONTH(Taulukko1[[#This Row],[Alku PVM]] )=9))</f>
        <v>0</v>
      </c>
      <c r="AF4037" s="90" t="b">
        <f>OR(MONTH(Taulukko1[[#This Row],[Loppu PVM]])&lt;=9,AND(MONTH(Taulukko1[[#This Row],[Loppu PVM]] )=9))</f>
        <v>0</v>
      </c>
      <c r="AG4037" s="90" t="b">
        <f>OR(MONTH(Taulukko1[[#This Row],[Alku PVM]] )&lt;=6,AND(MONTH(Taulukko1[[#This Row],[Alku PVM]] )=6))</f>
        <v>0</v>
      </c>
      <c r="AH4037" s="90" t="b">
        <f>OR(MONTH(Taulukko1[[#This Row],[Loppu PVM]])&lt;=6,AND(MONTH(Taulukko1[[#This Row],[Loppu PVM]] )=6))</f>
        <v>0</v>
      </c>
    </row>
    <row r="4038" spans="1:34">
      <c r="A4038" s="82" t="s">
        <v>195</v>
      </c>
      <c r="B4038" s="83">
        <v>42867</v>
      </c>
      <c r="C4038" s="25" t="s">
        <v>143</v>
      </c>
      <c r="D4038" s="84"/>
      <c r="E4038" s="85">
        <v>35</v>
      </c>
      <c r="F4038" s="83">
        <v>43020</v>
      </c>
      <c r="G4038" s="86">
        <v>12</v>
      </c>
      <c r="H4038" s="85">
        <v>300</v>
      </c>
      <c r="I4038" s="130">
        <f>INDEX('TOL2008'!B:B,MATCH(A4038,'TOL2008'!A:A,0))</f>
        <v>85320</v>
      </c>
      <c r="J4038" s="131" t="str">
        <f>INDEX(Pääluokka!$H$2:$H$100,MATCH(VALUE(LEFT(Taulukko1[[#This Row],[TOL2008]],2)),Pääluokka!$G$2:$G$100,0))</f>
        <v>Koulutus</v>
      </c>
      <c r="K4038" s="131" t="str">
        <f>INDEX(Pääluokka!$I$2:$I$100,MATCH(VALUE(LEFT(Taulukko1[[#This Row],[TOL2008]],2)),Pääluokka!$G$2:$G$100,0))</f>
        <v>Muut toimialat (O-Q, T-X)</v>
      </c>
      <c r="L4038" s="87">
        <f t="shared" si="758"/>
        <v>153</v>
      </c>
      <c r="M4038" s="88">
        <f t="shared" si="759"/>
        <v>42867</v>
      </c>
      <c r="N4038" s="88">
        <f t="shared" si="760"/>
        <v>43020</v>
      </c>
      <c r="O4038" s="88">
        <f t="shared" si="752"/>
        <v>42856</v>
      </c>
      <c r="P4038" s="88">
        <f t="shared" si="753"/>
        <v>43009</v>
      </c>
      <c r="Q4038" s="89">
        <f t="shared" si="757"/>
        <v>2017</v>
      </c>
      <c r="R4038" s="89">
        <f t="shared" si="757"/>
        <v>2017</v>
      </c>
      <c r="S4038" s="88" t="str">
        <f>YEAR(Taulukko1[[#This Row],[Alku KK]])&amp;"Q"&amp;ROUNDDOWN((MONTH(Taulukko1[[#This Row],[Alku KK]])-1)/3+1,0)</f>
        <v>2017Q2</v>
      </c>
      <c r="T4038" s="88" t="str">
        <f>YEAR(Taulukko1[[#This Row],[Loppu KK]])&amp;"Q"&amp;ROUNDDOWN((MONTH(Taulukko1[[#This Row],[Loppu KK]])-1)/3+1,0)</f>
        <v>2017Q4</v>
      </c>
      <c r="U4038" s="89">
        <f>IF(COUNT(Taulukko1[[#This Row],[Neuvottelujen alaiset ]])=1,Taulukko1[[#This Row],[Neuvottelujen alaiset ]],Taulukko1[[#This Row],[Vähennystarve]])</f>
        <v>300</v>
      </c>
      <c r="V4038" s="90">
        <f t="shared" si="754"/>
        <v>0.11666666666666667</v>
      </c>
      <c r="W4038" s="90">
        <f t="shared" si="755"/>
        <v>0.04</v>
      </c>
      <c r="X4038" s="90">
        <f t="shared" si="756"/>
        <v>0.34285714285714286</v>
      </c>
      <c r="Y4038" s="90" t="b">
        <f>AND(MONTH(Taulukko1[[#This Row],[Alku PVM]] )=6,DAY(Taulukko1[[#This Row],[Alku PVM]] )&gt;19)</f>
        <v>0</v>
      </c>
      <c r="Z4038" s="90" t="b">
        <f>AND(MONTH(Taulukko1[[#This Row],[Loppu PVM]] )=6,DAY(Taulukko1[[#This Row],[Loppu PVM]] )&gt;19)</f>
        <v>0</v>
      </c>
      <c r="AA4038" s="90" t="b">
        <f>OR(MONTH(Taulukko1[[#This Row],[Alku PVM]] )&lt;=5,AND(MONTH(Taulukko1[[#This Row],[Alku PVM]] )=6,DAY(Taulukko1[[#This Row],[Alku PVM]] )&lt;20))</f>
        <v>1</v>
      </c>
      <c r="AB4038" s="90" t="b">
        <f>OR(MONTH(Taulukko1[[#This Row],[Loppu PVM]])&lt;=5,AND(MONTH(Taulukko1[[#This Row],[Loppu PVM]] )=6,DAY(Taulukko1[[#This Row],[Loppu PVM]])&lt;20))</f>
        <v>0</v>
      </c>
      <c r="AC4038" s="90" t="b">
        <f>OR(MONTH(Taulukko1[[#This Row],[Alku PVM]] )&lt;=3,AND(MONTH(Taulukko1[[#This Row],[Alku PVM]] )=3))</f>
        <v>0</v>
      </c>
      <c r="AD4038" s="90" t="b">
        <f>OR(MONTH(Taulukko1[[#This Row],[Loppu PVM]] )&lt;=3,AND(MONTH(Taulukko1[[#This Row],[Loppu PVM]] )=3))</f>
        <v>0</v>
      </c>
      <c r="AE4038" s="90" t="b">
        <f>OR(MONTH(Taulukko1[[#This Row],[Alku PVM]] )&lt;=9,AND(MONTH(Taulukko1[[#This Row],[Alku PVM]] )=9))</f>
        <v>1</v>
      </c>
      <c r="AF4038" s="90" t="b">
        <f>OR(MONTH(Taulukko1[[#This Row],[Loppu PVM]])&lt;=9,AND(MONTH(Taulukko1[[#This Row],[Loppu PVM]] )=9))</f>
        <v>0</v>
      </c>
      <c r="AG4038" s="90" t="b">
        <f>OR(MONTH(Taulukko1[[#This Row],[Alku PVM]] )&lt;=6,AND(MONTH(Taulukko1[[#This Row],[Alku PVM]] )=6))</f>
        <v>1</v>
      </c>
      <c r="AH4038" s="90" t="b">
        <f>OR(MONTH(Taulukko1[[#This Row],[Loppu PVM]])&lt;=6,AND(MONTH(Taulukko1[[#This Row],[Loppu PVM]] )=6))</f>
        <v>0</v>
      </c>
    </row>
    <row r="4039" spans="1:34">
      <c r="A4039" s="82" t="s">
        <v>5726</v>
      </c>
      <c r="B4039" s="83">
        <v>43021</v>
      </c>
      <c r="C4039" s="25" t="s">
        <v>5727</v>
      </c>
      <c r="D4039" s="84"/>
      <c r="E4039" s="85">
        <v>54</v>
      </c>
      <c r="F4039" s="83">
        <v>43124</v>
      </c>
      <c r="G4039" s="36">
        <v>21</v>
      </c>
      <c r="H4039" s="85">
        <v>54</v>
      </c>
      <c r="I4039" s="130">
        <f>INDEX('TOL2008'!B:B,MATCH(A4039,'TOL2008'!A:A,0))</f>
        <v>64190</v>
      </c>
      <c r="J4039" s="131" t="str">
        <f>INDEX(Pääluokka!$H$2:$H$100,MATCH(VALUE(LEFT(Taulukko1[[#This Row],[TOL2008]],2)),Pääluokka!$G$2:$G$100,0))</f>
        <v>Rahoitus- ja vakuutustoiminta</v>
      </c>
      <c r="K4039" s="131" t="str">
        <f>INDEX(Pääluokka!$I$2:$I$100,MATCH(VALUE(LEFT(Taulukko1[[#This Row],[TOL2008]],2)),Pääluokka!$G$2:$G$100,0))</f>
        <v>Palvelualat (G-N, R, S)</v>
      </c>
      <c r="L4039" s="87">
        <f t="shared" si="758"/>
        <v>103</v>
      </c>
      <c r="M4039" s="88">
        <f t="shared" si="759"/>
        <v>43021</v>
      </c>
      <c r="N4039" s="88">
        <f t="shared" si="760"/>
        <v>43124</v>
      </c>
      <c r="O4039" s="88">
        <f t="shared" si="752"/>
        <v>43009</v>
      </c>
      <c r="P4039" s="88">
        <f t="shared" si="753"/>
        <v>43101</v>
      </c>
      <c r="Q4039" s="89">
        <f t="shared" si="757"/>
        <v>2017</v>
      </c>
      <c r="R4039" s="89">
        <f t="shared" si="757"/>
        <v>2018</v>
      </c>
      <c r="S4039" s="88" t="str">
        <f>YEAR(Taulukko1[[#This Row],[Alku KK]])&amp;"Q"&amp;ROUNDDOWN((MONTH(Taulukko1[[#This Row],[Alku KK]])-1)/3+1,0)</f>
        <v>2017Q4</v>
      </c>
      <c r="T4039" s="88" t="str">
        <f>YEAR(Taulukko1[[#This Row],[Loppu KK]])&amp;"Q"&amp;ROUNDDOWN((MONTH(Taulukko1[[#This Row],[Loppu KK]])-1)/3+1,0)</f>
        <v>2018Q1</v>
      </c>
      <c r="U4039" s="89">
        <f>IF(COUNT(Taulukko1[[#This Row],[Neuvottelujen alaiset ]])=1,Taulukko1[[#This Row],[Neuvottelujen alaiset ]],Taulukko1[[#This Row],[Vähennystarve]])</f>
        <v>54</v>
      </c>
      <c r="V4039" s="90">
        <f t="shared" si="754"/>
        <v>1</v>
      </c>
      <c r="W4039" s="90">
        <f t="shared" si="755"/>
        <v>0.3888888888888889</v>
      </c>
      <c r="X4039" s="90">
        <f t="shared" si="756"/>
        <v>0.3888888888888889</v>
      </c>
      <c r="Y4039" s="90" t="b">
        <f>AND(MONTH(Taulukko1[[#This Row],[Alku PVM]] )=6,DAY(Taulukko1[[#This Row],[Alku PVM]] )&gt;19)</f>
        <v>0</v>
      </c>
      <c r="Z4039" s="90" t="b">
        <f>AND(MONTH(Taulukko1[[#This Row],[Loppu PVM]] )=6,DAY(Taulukko1[[#This Row],[Loppu PVM]] )&gt;19)</f>
        <v>0</v>
      </c>
      <c r="AA4039" s="90" t="b">
        <f>OR(MONTH(Taulukko1[[#This Row],[Alku PVM]] )&lt;=5,AND(MONTH(Taulukko1[[#This Row],[Alku PVM]] )=6,DAY(Taulukko1[[#This Row],[Alku PVM]] )&lt;20))</f>
        <v>0</v>
      </c>
      <c r="AB4039" s="90" t="b">
        <f>OR(MONTH(Taulukko1[[#This Row],[Loppu PVM]])&lt;=5,AND(MONTH(Taulukko1[[#This Row],[Loppu PVM]] )=6,DAY(Taulukko1[[#This Row],[Loppu PVM]])&lt;20))</f>
        <v>1</v>
      </c>
      <c r="AC4039" s="90" t="b">
        <f>OR(MONTH(Taulukko1[[#This Row],[Alku PVM]] )&lt;=3,AND(MONTH(Taulukko1[[#This Row],[Alku PVM]] )=3))</f>
        <v>0</v>
      </c>
      <c r="AD4039" s="90" t="b">
        <f>OR(MONTH(Taulukko1[[#This Row],[Loppu PVM]] )&lt;=3,AND(MONTH(Taulukko1[[#This Row],[Loppu PVM]] )=3))</f>
        <v>1</v>
      </c>
      <c r="AE4039" s="90" t="b">
        <f>OR(MONTH(Taulukko1[[#This Row],[Alku PVM]] )&lt;=9,AND(MONTH(Taulukko1[[#This Row],[Alku PVM]] )=9))</f>
        <v>0</v>
      </c>
      <c r="AF4039" s="90" t="b">
        <f>OR(MONTH(Taulukko1[[#This Row],[Loppu PVM]])&lt;=9,AND(MONTH(Taulukko1[[#This Row],[Loppu PVM]] )=9))</f>
        <v>1</v>
      </c>
      <c r="AG4039" s="90" t="b">
        <f>OR(MONTH(Taulukko1[[#This Row],[Alku PVM]] )&lt;=6,AND(MONTH(Taulukko1[[#This Row],[Alku PVM]] )=6))</f>
        <v>0</v>
      </c>
      <c r="AH4039" s="90" t="b">
        <f>OR(MONTH(Taulukko1[[#This Row],[Loppu PVM]])&lt;=6,AND(MONTH(Taulukko1[[#This Row],[Loppu PVM]] )=6))</f>
        <v>1</v>
      </c>
    </row>
    <row r="4040" spans="1:34">
      <c r="A4040" s="82" t="s">
        <v>4449</v>
      </c>
      <c r="B4040" s="83">
        <v>43021</v>
      </c>
      <c r="C4040" s="25" t="s">
        <v>5760</v>
      </c>
      <c r="D4040" s="84"/>
      <c r="E4040" s="85"/>
      <c r="F4040" s="83">
        <v>43073</v>
      </c>
      <c r="G4040" s="86"/>
      <c r="H4040" s="85">
        <v>30</v>
      </c>
      <c r="I4040" s="130">
        <f>INDEX('TOL2008'!B:B,MATCH(A4040,'TOL2008'!A:A,0))</f>
        <v>58130</v>
      </c>
      <c r="J4040" s="131" t="str">
        <f>INDEX(Pääluokka!$H$2:$H$100,MATCH(VALUE(LEFT(Taulukko1[[#This Row],[TOL2008]],2)),Pääluokka!$G$2:$G$100,0))</f>
        <v>Informaatio ja viestintä</v>
      </c>
      <c r="K4040" s="131" t="str">
        <f>INDEX(Pääluokka!$I$2:$I$100,MATCH(VALUE(LEFT(Taulukko1[[#This Row],[TOL2008]],2)),Pääluokka!$G$2:$G$100,0))</f>
        <v>Palvelualat (G-N, R, S)</v>
      </c>
      <c r="L4040" s="87">
        <f t="shared" si="758"/>
        <v>52</v>
      </c>
      <c r="M4040" s="88">
        <f t="shared" si="759"/>
        <v>43021</v>
      </c>
      <c r="N4040" s="88">
        <f t="shared" si="760"/>
        <v>43073</v>
      </c>
      <c r="O4040" s="88">
        <f t="shared" si="752"/>
        <v>43009</v>
      </c>
      <c r="P4040" s="88">
        <f t="shared" si="753"/>
        <v>43070</v>
      </c>
      <c r="Q4040" s="89">
        <f t="shared" si="757"/>
        <v>2017</v>
      </c>
      <c r="R4040" s="89">
        <f t="shared" si="757"/>
        <v>2017</v>
      </c>
      <c r="S4040" s="88" t="str">
        <f>YEAR(Taulukko1[[#This Row],[Alku KK]])&amp;"Q"&amp;ROUNDDOWN((MONTH(Taulukko1[[#This Row],[Alku KK]])-1)/3+1,0)</f>
        <v>2017Q4</v>
      </c>
      <c r="T4040" s="88" t="str">
        <f>YEAR(Taulukko1[[#This Row],[Loppu KK]])&amp;"Q"&amp;ROUNDDOWN((MONTH(Taulukko1[[#This Row],[Loppu KK]])-1)/3+1,0)</f>
        <v>2017Q4</v>
      </c>
      <c r="U4040" s="89">
        <f>IF(COUNT(Taulukko1[[#This Row],[Neuvottelujen alaiset ]])=1,Taulukko1[[#This Row],[Neuvottelujen alaiset ]],Taulukko1[[#This Row],[Vähennystarve]])</f>
        <v>30</v>
      </c>
      <c r="V4040" s="90" t="str">
        <f t="shared" si="754"/>
        <v>NA</v>
      </c>
      <c r="W4040" s="90" t="str">
        <f t="shared" si="755"/>
        <v>NA</v>
      </c>
      <c r="X4040" s="90" t="str">
        <f t="shared" si="756"/>
        <v>NA</v>
      </c>
      <c r="Y4040" s="90" t="b">
        <f>AND(MONTH(Taulukko1[[#This Row],[Alku PVM]] )=6,DAY(Taulukko1[[#This Row],[Alku PVM]] )&gt;19)</f>
        <v>0</v>
      </c>
      <c r="Z4040" s="90" t="b">
        <f>AND(MONTH(Taulukko1[[#This Row],[Loppu PVM]] )=6,DAY(Taulukko1[[#This Row],[Loppu PVM]] )&gt;19)</f>
        <v>0</v>
      </c>
      <c r="AA4040" s="90" t="b">
        <f>OR(MONTH(Taulukko1[[#This Row],[Alku PVM]] )&lt;=5,AND(MONTH(Taulukko1[[#This Row],[Alku PVM]] )=6,DAY(Taulukko1[[#This Row],[Alku PVM]] )&lt;20))</f>
        <v>0</v>
      </c>
      <c r="AB4040" s="90" t="b">
        <f>OR(MONTH(Taulukko1[[#This Row],[Loppu PVM]])&lt;=5,AND(MONTH(Taulukko1[[#This Row],[Loppu PVM]] )=6,DAY(Taulukko1[[#This Row],[Loppu PVM]])&lt;20))</f>
        <v>0</v>
      </c>
      <c r="AC4040" s="90" t="b">
        <f>OR(MONTH(Taulukko1[[#This Row],[Alku PVM]] )&lt;=3,AND(MONTH(Taulukko1[[#This Row],[Alku PVM]] )=3))</f>
        <v>0</v>
      </c>
      <c r="AD4040" s="90" t="b">
        <f>OR(MONTH(Taulukko1[[#This Row],[Loppu PVM]] )&lt;=3,AND(MONTH(Taulukko1[[#This Row],[Loppu PVM]] )=3))</f>
        <v>0</v>
      </c>
      <c r="AE4040" s="90" t="b">
        <f>OR(MONTH(Taulukko1[[#This Row],[Alku PVM]] )&lt;=9,AND(MONTH(Taulukko1[[#This Row],[Alku PVM]] )=9))</f>
        <v>0</v>
      </c>
      <c r="AF4040" s="90" t="b">
        <f>OR(MONTH(Taulukko1[[#This Row],[Loppu PVM]])&lt;=9,AND(MONTH(Taulukko1[[#This Row],[Loppu PVM]] )=9))</f>
        <v>0</v>
      </c>
      <c r="AG4040" s="90" t="b">
        <f>OR(MONTH(Taulukko1[[#This Row],[Alku PVM]] )&lt;=6,AND(MONTH(Taulukko1[[#This Row],[Alku PVM]] )=6))</f>
        <v>0</v>
      </c>
      <c r="AH4040" s="90" t="b">
        <f>OR(MONTH(Taulukko1[[#This Row],[Loppu PVM]])&lt;=6,AND(MONTH(Taulukko1[[#This Row],[Loppu PVM]] )=6))</f>
        <v>0</v>
      </c>
    </row>
    <row r="4041" spans="1:34">
      <c r="A4041" s="25" t="s">
        <v>5728</v>
      </c>
      <c r="B4041" s="83">
        <v>43021</v>
      </c>
      <c r="C4041" s="25" t="s">
        <v>5729</v>
      </c>
      <c r="D4041" s="84"/>
      <c r="E4041" s="85"/>
      <c r="F4041" s="83">
        <v>43084</v>
      </c>
      <c r="G4041" s="86">
        <v>0</v>
      </c>
      <c r="H4041" s="85"/>
      <c r="I4041" s="130">
        <f>INDEX('TOL2008'!B:B,MATCH(A4041,'TOL2008'!A:A,0))</f>
        <v>94200</v>
      </c>
      <c r="J4041" s="131" t="str">
        <f>INDEX(Pääluokka!$H$2:$H$100,MATCH(VALUE(LEFT(Taulukko1[[#This Row],[TOL2008]],2)),Pääluokka!$G$2:$G$100,0))</f>
        <v>Muu palvelutoiminta</v>
      </c>
      <c r="K4041" s="131" t="str">
        <f>INDEX(Pääluokka!$I$2:$I$100,MATCH(VALUE(LEFT(Taulukko1[[#This Row],[TOL2008]],2)),Pääluokka!$G$2:$G$100,0))</f>
        <v>Palvelualat (G-N, R, S)</v>
      </c>
      <c r="L4041" s="87">
        <f t="shared" si="758"/>
        <v>63</v>
      </c>
      <c r="M4041" s="88">
        <f t="shared" si="759"/>
        <v>43021</v>
      </c>
      <c r="N4041" s="88">
        <f t="shared" si="760"/>
        <v>43084</v>
      </c>
      <c r="O4041" s="88">
        <f t="shared" si="752"/>
        <v>43009</v>
      </c>
      <c r="P4041" s="88">
        <f t="shared" si="753"/>
        <v>43070</v>
      </c>
      <c r="Q4041" s="89">
        <f t="shared" si="757"/>
        <v>2017</v>
      </c>
      <c r="R4041" s="89">
        <f t="shared" si="757"/>
        <v>2017</v>
      </c>
      <c r="S4041" s="88" t="str">
        <f>YEAR(Taulukko1[[#This Row],[Alku KK]])&amp;"Q"&amp;ROUNDDOWN((MONTH(Taulukko1[[#This Row],[Alku KK]])-1)/3+1,0)</f>
        <v>2017Q4</v>
      </c>
      <c r="T4041" s="88" t="str">
        <f>YEAR(Taulukko1[[#This Row],[Loppu KK]])&amp;"Q"&amp;ROUNDDOWN((MONTH(Taulukko1[[#This Row],[Loppu KK]])-1)/3+1,0)</f>
        <v>2017Q4</v>
      </c>
      <c r="U4041" s="89">
        <f>IF(COUNT(Taulukko1[[#This Row],[Neuvottelujen alaiset ]])=1,Taulukko1[[#This Row],[Neuvottelujen alaiset ]],Taulukko1[[#This Row],[Vähennystarve]])</f>
        <v>0</v>
      </c>
      <c r="V4041" s="90" t="str">
        <f t="shared" si="754"/>
        <v>NA</v>
      </c>
      <c r="W4041" s="90" t="str">
        <f t="shared" si="755"/>
        <v>NA</v>
      </c>
      <c r="X4041" s="90" t="str">
        <f t="shared" si="756"/>
        <v>NA</v>
      </c>
      <c r="Y4041" s="90" t="b">
        <f>AND(MONTH(Taulukko1[[#This Row],[Alku PVM]] )=6,DAY(Taulukko1[[#This Row],[Alku PVM]] )&gt;19)</f>
        <v>0</v>
      </c>
      <c r="Z4041" s="90" t="b">
        <f>AND(MONTH(Taulukko1[[#This Row],[Loppu PVM]] )=6,DAY(Taulukko1[[#This Row],[Loppu PVM]] )&gt;19)</f>
        <v>0</v>
      </c>
      <c r="AA4041" s="90" t="b">
        <f>OR(MONTH(Taulukko1[[#This Row],[Alku PVM]] )&lt;=5,AND(MONTH(Taulukko1[[#This Row],[Alku PVM]] )=6,DAY(Taulukko1[[#This Row],[Alku PVM]] )&lt;20))</f>
        <v>0</v>
      </c>
      <c r="AB4041" s="90" t="b">
        <f>OR(MONTH(Taulukko1[[#This Row],[Loppu PVM]])&lt;=5,AND(MONTH(Taulukko1[[#This Row],[Loppu PVM]] )=6,DAY(Taulukko1[[#This Row],[Loppu PVM]])&lt;20))</f>
        <v>0</v>
      </c>
      <c r="AC4041" s="90" t="b">
        <f>OR(MONTH(Taulukko1[[#This Row],[Alku PVM]] )&lt;=3,AND(MONTH(Taulukko1[[#This Row],[Alku PVM]] )=3))</f>
        <v>0</v>
      </c>
      <c r="AD4041" s="90" t="b">
        <f>OR(MONTH(Taulukko1[[#This Row],[Loppu PVM]] )&lt;=3,AND(MONTH(Taulukko1[[#This Row],[Loppu PVM]] )=3))</f>
        <v>0</v>
      </c>
      <c r="AE4041" s="90" t="b">
        <f>OR(MONTH(Taulukko1[[#This Row],[Alku PVM]] )&lt;=9,AND(MONTH(Taulukko1[[#This Row],[Alku PVM]] )=9))</f>
        <v>0</v>
      </c>
      <c r="AF4041" s="90" t="b">
        <f>OR(MONTH(Taulukko1[[#This Row],[Loppu PVM]])&lt;=9,AND(MONTH(Taulukko1[[#This Row],[Loppu PVM]] )=9))</f>
        <v>0</v>
      </c>
      <c r="AG4041" s="90" t="b">
        <f>OR(MONTH(Taulukko1[[#This Row],[Alku PVM]] )&lt;=6,AND(MONTH(Taulukko1[[#This Row],[Alku PVM]] )=6))</f>
        <v>0</v>
      </c>
      <c r="AH4041" s="90" t="b">
        <f>OR(MONTH(Taulukko1[[#This Row],[Loppu PVM]])&lt;=6,AND(MONTH(Taulukko1[[#This Row],[Loppu PVM]] )=6))</f>
        <v>0</v>
      </c>
    </row>
    <row r="4042" spans="1:34">
      <c r="A4042" s="25" t="s">
        <v>5731</v>
      </c>
      <c r="B4042" s="100">
        <v>43033</v>
      </c>
      <c r="C4042" s="25" t="s">
        <v>5767</v>
      </c>
      <c r="D4042" s="84"/>
      <c r="E4042" s="85">
        <v>40</v>
      </c>
      <c r="F4042" s="83">
        <v>43103</v>
      </c>
      <c r="G4042" s="86">
        <v>26</v>
      </c>
      <c r="H4042" s="85">
        <v>300</v>
      </c>
      <c r="I4042" s="130">
        <f>INDEX('TOL2008'!B:B,MATCH(A4042,'TOL2008'!A:A,0))</f>
        <v>42220</v>
      </c>
      <c r="J4042" s="131" t="str">
        <f>INDEX(Pääluokka!$H$2:$H$100,MATCH(VALUE(LEFT(Taulukko1[[#This Row],[TOL2008]],2)),Pääluokka!$G$2:$G$100,0))</f>
        <v>Rakentaminen</v>
      </c>
      <c r="K4042" s="131" t="str">
        <f>INDEX(Pääluokka!$I$2:$I$100,MATCH(VALUE(LEFT(Taulukko1[[#This Row],[TOL2008]],2)),Pääluokka!$G$2:$G$100,0))</f>
        <v>Rakentaminen (F)</v>
      </c>
      <c r="L4042" s="87">
        <f t="shared" si="758"/>
        <v>70</v>
      </c>
      <c r="M4042" s="88">
        <f t="shared" si="759"/>
        <v>43033</v>
      </c>
      <c r="N4042" s="88">
        <f t="shared" si="760"/>
        <v>43103</v>
      </c>
      <c r="O4042" s="88">
        <f t="shared" si="752"/>
        <v>43009</v>
      </c>
      <c r="P4042" s="88">
        <f t="shared" si="753"/>
        <v>43101</v>
      </c>
      <c r="Q4042" s="89">
        <f t="shared" si="757"/>
        <v>2017</v>
      </c>
      <c r="R4042" s="89">
        <f t="shared" si="757"/>
        <v>2018</v>
      </c>
      <c r="S4042" s="88" t="str">
        <f>YEAR(Taulukko1[[#This Row],[Alku KK]])&amp;"Q"&amp;ROUNDDOWN((MONTH(Taulukko1[[#This Row],[Alku KK]])-1)/3+1,0)</f>
        <v>2017Q4</v>
      </c>
      <c r="T4042" s="88" t="str">
        <f>YEAR(Taulukko1[[#This Row],[Loppu KK]])&amp;"Q"&amp;ROUNDDOWN((MONTH(Taulukko1[[#This Row],[Loppu KK]])-1)/3+1,0)</f>
        <v>2018Q1</v>
      </c>
      <c r="U4042" s="89">
        <f>IF(COUNT(Taulukko1[[#This Row],[Neuvottelujen alaiset ]])=1,Taulukko1[[#This Row],[Neuvottelujen alaiset ]],Taulukko1[[#This Row],[Vähennystarve]])</f>
        <v>300</v>
      </c>
      <c r="V4042" s="90">
        <f t="shared" si="754"/>
        <v>0.13333333333333333</v>
      </c>
      <c r="W4042" s="90">
        <f t="shared" si="755"/>
        <v>8.666666666666667E-2</v>
      </c>
      <c r="X4042" s="90">
        <f t="shared" si="756"/>
        <v>0.65</v>
      </c>
      <c r="Y4042" s="90" t="b">
        <f>AND(MONTH(Taulukko1[[#This Row],[Alku PVM]] )=6,DAY(Taulukko1[[#This Row],[Alku PVM]] )&gt;19)</f>
        <v>0</v>
      </c>
      <c r="Z4042" s="90" t="b">
        <f>AND(MONTH(Taulukko1[[#This Row],[Loppu PVM]] )=6,DAY(Taulukko1[[#This Row],[Loppu PVM]] )&gt;19)</f>
        <v>0</v>
      </c>
      <c r="AA4042" s="90" t="b">
        <f>OR(MONTH(Taulukko1[[#This Row],[Alku PVM]] )&lt;=5,AND(MONTH(Taulukko1[[#This Row],[Alku PVM]] )=6,DAY(Taulukko1[[#This Row],[Alku PVM]] )&lt;20))</f>
        <v>0</v>
      </c>
      <c r="AB4042" s="90" t="b">
        <f>OR(MONTH(Taulukko1[[#This Row],[Loppu PVM]])&lt;=5,AND(MONTH(Taulukko1[[#This Row],[Loppu PVM]] )=6,DAY(Taulukko1[[#This Row],[Loppu PVM]])&lt;20))</f>
        <v>1</v>
      </c>
      <c r="AC4042" s="90" t="b">
        <f>OR(MONTH(Taulukko1[[#This Row],[Alku PVM]] )&lt;=3,AND(MONTH(Taulukko1[[#This Row],[Alku PVM]] )=3))</f>
        <v>0</v>
      </c>
      <c r="AD4042" s="90" t="b">
        <f>OR(MONTH(Taulukko1[[#This Row],[Loppu PVM]] )&lt;=3,AND(MONTH(Taulukko1[[#This Row],[Loppu PVM]] )=3))</f>
        <v>1</v>
      </c>
      <c r="AE4042" s="90" t="b">
        <f>OR(MONTH(Taulukko1[[#This Row],[Alku PVM]] )&lt;=9,AND(MONTH(Taulukko1[[#This Row],[Alku PVM]] )=9))</f>
        <v>0</v>
      </c>
      <c r="AF4042" s="90" t="b">
        <f>OR(MONTH(Taulukko1[[#This Row],[Loppu PVM]])&lt;=9,AND(MONTH(Taulukko1[[#This Row],[Loppu PVM]] )=9))</f>
        <v>1</v>
      </c>
      <c r="AG4042" s="90" t="b">
        <f>OR(MONTH(Taulukko1[[#This Row],[Alku PVM]] )&lt;=6,AND(MONTH(Taulukko1[[#This Row],[Alku PVM]] )=6))</f>
        <v>0</v>
      </c>
      <c r="AH4042" s="90" t="b">
        <f>OR(MONTH(Taulukko1[[#This Row],[Loppu PVM]])&lt;=6,AND(MONTH(Taulukko1[[#This Row],[Loppu PVM]] )=6))</f>
        <v>1</v>
      </c>
    </row>
    <row r="4043" spans="1:34">
      <c r="A4043" s="25" t="s">
        <v>5732</v>
      </c>
      <c r="B4043" s="83">
        <v>43033</v>
      </c>
      <c r="C4043" s="25" t="s">
        <v>143</v>
      </c>
      <c r="D4043" s="84"/>
      <c r="E4043" s="85">
        <v>110</v>
      </c>
      <c r="F4043" s="83">
        <v>43082</v>
      </c>
      <c r="G4043" s="86">
        <v>65</v>
      </c>
      <c r="H4043" s="85">
        <v>700</v>
      </c>
      <c r="I4043" s="130">
        <f>INDEX('TOL2008'!B:B,MATCH(A4043,'TOL2008'!A:A,0))</f>
        <v>61200</v>
      </c>
      <c r="J4043" s="131" t="str">
        <f>INDEX(Pääluokka!$H$2:$H$100,MATCH(VALUE(LEFT(Taulukko1[[#This Row],[TOL2008]],2)),Pääluokka!$G$2:$G$100,0))</f>
        <v>Informaatio ja viestintä</v>
      </c>
      <c r="K4043" s="131" t="str">
        <f>INDEX(Pääluokka!$I$2:$I$100,MATCH(VALUE(LEFT(Taulukko1[[#This Row],[TOL2008]],2)),Pääluokka!$G$2:$G$100,0))</f>
        <v>Palvelualat (G-N, R, S)</v>
      </c>
      <c r="L4043" s="87">
        <f t="shared" si="758"/>
        <v>49</v>
      </c>
      <c r="M4043" s="88">
        <f t="shared" si="759"/>
        <v>43033</v>
      </c>
      <c r="N4043" s="88">
        <f t="shared" si="760"/>
        <v>43082</v>
      </c>
      <c r="O4043" s="88">
        <f t="shared" ref="O4043:O4054" si="761">IFERROR(DATE(YEAR(M4043),MONTH(M4043),1),"NA")</f>
        <v>43009</v>
      </c>
      <c r="P4043" s="88">
        <f t="shared" ref="P4043:P4054" si="762">IFERROR(DATE(YEAR(N4043),MONTH(N4043),1),"NA")</f>
        <v>43070</v>
      </c>
      <c r="Q4043" s="89">
        <f t="shared" si="757"/>
        <v>2017</v>
      </c>
      <c r="R4043" s="89">
        <f t="shared" si="757"/>
        <v>2017</v>
      </c>
      <c r="S4043" s="88" t="str">
        <f>YEAR(Taulukko1[[#This Row],[Alku KK]])&amp;"Q"&amp;ROUNDDOWN((MONTH(Taulukko1[[#This Row],[Alku KK]])-1)/3+1,0)</f>
        <v>2017Q4</v>
      </c>
      <c r="T4043" s="88" t="str">
        <f>YEAR(Taulukko1[[#This Row],[Loppu KK]])&amp;"Q"&amp;ROUNDDOWN((MONTH(Taulukko1[[#This Row],[Loppu KK]])-1)/3+1,0)</f>
        <v>2017Q4</v>
      </c>
      <c r="U4043" s="89">
        <f>IF(COUNT(Taulukko1[[#This Row],[Neuvottelujen alaiset ]])=1,Taulukko1[[#This Row],[Neuvottelujen alaiset ]],Taulukko1[[#This Row],[Vähennystarve]])</f>
        <v>700</v>
      </c>
      <c r="V4043" s="90">
        <f t="shared" ref="V4043:V4054" si="763">IF(AND(ISNUMBER(E4043),ISNUMBER(H4043)),E4043/H4043,"NA")</f>
        <v>0.15714285714285714</v>
      </c>
      <c r="W4043" s="90">
        <f t="shared" ref="W4043:W4054" si="764">IF(AND(ISNUMBER(G4043),ISNUMBER(H4043)),G4043/H4043,"NA")</f>
        <v>9.285714285714286E-2</v>
      </c>
      <c r="X4043" s="90">
        <f t="shared" ref="X4043:X4054" si="765">IF(AND(ISNUMBER(G4043),ISNUMBER(E4043)),G4043/E4043,"NA")</f>
        <v>0.59090909090909094</v>
      </c>
      <c r="Y4043" s="90" t="b">
        <f>AND(MONTH(Taulukko1[[#This Row],[Alku PVM]] )=6,DAY(Taulukko1[[#This Row],[Alku PVM]] )&gt;19)</f>
        <v>0</v>
      </c>
      <c r="Z4043" s="90" t="b">
        <f>AND(MONTH(Taulukko1[[#This Row],[Loppu PVM]] )=6,DAY(Taulukko1[[#This Row],[Loppu PVM]] )&gt;19)</f>
        <v>0</v>
      </c>
      <c r="AA4043" s="90" t="b">
        <f>OR(MONTH(Taulukko1[[#This Row],[Alku PVM]] )&lt;=5,AND(MONTH(Taulukko1[[#This Row],[Alku PVM]] )=6,DAY(Taulukko1[[#This Row],[Alku PVM]] )&lt;20))</f>
        <v>0</v>
      </c>
      <c r="AB4043" s="90" t="b">
        <f>OR(MONTH(Taulukko1[[#This Row],[Loppu PVM]])&lt;=5,AND(MONTH(Taulukko1[[#This Row],[Loppu PVM]] )=6,DAY(Taulukko1[[#This Row],[Loppu PVM]])&lt;20))</f>
        <v>0</v>
      </c>
      <c r="AC4043" s="90" t="b">
        <f>OR(MONTH(Taulukko1[[#This Row],[Alku PVM]] )&lt;=3,AND(MONTH(Taulukko1[[#This Row],[Alku PVM]] )=3))</f>
        <v>0</v>
      </c>
      <c r="AD4043" s="90" t="b">
        <f>OR(MONTH(Taulukko1[[#This Row],[Loppu PVM]] )&lt;=3,AND(MONTH(Taulukko1[[#This Row],[Loppu PVM]] )=3))</f>
        <v>0</v>
      </c>
      <c r="AE4043" s="90" t="b">
        <f>OR(MONTH(Taulukko1[[#This Row],[Alku PVM]] )&lt;=9,AND(MONTH(Taulukko1[[#This Row],[Alku PVM]] )=9))</f>
        <v>0</v>
      </c>
      <c r="AF4043" s="90" t="b">
        <f>OR(MONTH(Taulukko1[[#This Row],[Loppu PVM]])&lt;=9,AND(MONTH(Taulukko1[[#This Row],[Loppu PVM]] )=9))</f>
        <v>0</v>
      </c>
      <c r="AG4043" s="90" t="b">
        <f>OR(MONTH(Taulukko1[[#This Row],[Alku PVM]] )&lt;=6,AND(MONTH(Taulukko1[[#This Row],[Alku PVM]] )=6))</f>
        <v>0</v>
      </c>
      <c r="AH4043" s="90" t="b">
        <f>OR(MONTH(Taulukko1[[#This Row],[Loppu PVM]])&lt;=6,AND(MONTH(Taulukko1[[#This Row],[Loppu PVM]] )=6))</f>
        <v>0</v>
      </c>
    </row>
    <row r="4044" spans="1:34">
      <c r="A4044" s="82" t="s">
        <v>684</v>
      </c>
      <c r="B4044" s="83">
        <v>43033</v>
      </c>
      <c r="C4044" s="25" t="s">
        <v>5795</v>
      </c>
      <c r="D4044" s="84"/>
      <c r="E4044" s="85"/>
      <c r="F4044" s="83">
        <v>43143</v>
      </c>
      <c r="G4044" s="36">
        <v>14</v>
      </c>
      <c r="H4044" s="85">
        <v>44</v>
      </c>
      <c r="I4044" s="130">
        <f>INDEX('TOL2008'!B:B,MATCH(A4044,'TOL2008'!A:A,0))</f>
        <v>25720</v>
      </c>
      <c r="J4044" s="131" t="str">
        <f>INDEX(Pääluokka!$H$2:$H$100,MATCH(VALUE(LEFT(Taulukko1[[#This Row],[TOL2008]],2)),Pääluokka!$G$2:$G$100,0))</f>
        <v>Teollisuus</v>
      </c>
      <c r="K4044" s="131" t="str">
        <f>INDEX(Pääluokka!$I$2:$I$100,MATCH(VALUE(LEFT(Taulukko1[[#This Row],[TOL2008]],2)),Pääluokka!$G$2:$G$100,0))</f>
        <v>Teollisuus (C-E)</v>
      </c>
      <c r="L4044" s="87">
        <f t="shared" si="758"/>
        <v>110</v>
      </c>
      <c r="M4044" s="88">
        <f t="shared" si="759"/>
        <v>43033</v>
      </c>
      <c r="N4044" s="88">
        <f t="shared" si="760"/>
        <v>43143</v>
      </c>
      <c r="O4044" s="88">
        <f t="shared" si="761"/>
        <v>43009</v>
      </c>
      <c r="P4044" s="88">
        <f t="shared" si="762"/>
        <v>43132</v>
      </c>
      <c r="Q4044" s="89">
        <f t="shared" si="757"/>
        <v>2017</v>
      </c>
      <c r="R4044" s="89">
        <f t="shared" si="757"/>
        <v>2018</v>
      </c>
      <c r="S4044" s="88" t="str">
        <f>YEAR(Taulukko1[[#This Row],[Alku KK]])&amp;"Q"&amp;ROUNDDOWN((MONTH(Taulukko1[[#This Row],[Alku KK]])-1)/3+1,0)</f>
        <v>2017Q4</v>
      </c>
      <c r="T4044" s="88" t="str">
        <f>YEAR(Taulukko1[[#This Row],[Loppu KK]])&amp;"Q"&amp;ROUNDDOWN((MONTH(Taulukko1[[#This Row],[Loppu KK]])-1)/3+1,0)</f>
        <v>2018Q1</v>
      </c>
      <c r="U4044" s="89">
        <f>IF(COUNT(Taulukko1[[#This Row],[Neuvottelujen alaiset ]])=1,Taulukko1[[#This Row],[Neuvottelujen alaiset ]],Taulukko1[[#This Row],[Vähennystarve]])</f>
        <v>44</v>
      </c>
      <c r="V4044" s="90" t="str">
        <f t="shared" si="763"/>
        <v>NA</v>
      </c>
      <c r="W4044" s="90">
        <f t="shared" si="764"/>
        <v>0.31818181818181818</v>
      </c>
      <c r="X4044" s="90" t="str">
        <f t="shared" si="765"/>
        <v>NA</v>
      </c>
      <c r="Y4044" s="90" t="b">
        <f>AND(MONTH(Taulukko1[[#This Row],[Alku PVM]] )=6,DAY(Taulukko1[[#This Row],[Alku PVM]] )&gt;19)</f>
        <v>0</v>
      </c>
      <c r="Z4044" s="90" t="b">
        <f>AND(MONTH(Taulukko1[[#This Row],[Loppu PVM]] )=6,DAY(Taulukko1[[#This Row],[Loppu PVM]] )&gt;19)</f>
        <v>0</v>
      </c>
      <c r="AA4044" s="90" t="b">
        <f>OR(MONTH(Taulukko1[[#This Row],[Alku PVM]] )&lt;=5,AND(MONTH(Taulukko1[[#This Row],[Alku PVM]] )=6,DAY(Taulukko1[[#This Row],[Alku PVM]] )&lt;20))</f>
        <v>0</v>
      </c>
      <c r="AB4044" s="90" t="b">
        <f>OR(MONTH(Taulukko1[[#This Row],[Loppu PVM]])&lt;=5,AND(MONTH(Taulukko1[[#This Row],[Loppu PVM]] )=6,DAY(Taulukko1[[#This Row],[Loppu PVM]])&lt;20))</f>
        <v>1</v>
      </c>
      <c r="AC4044" s="90" t="b">
        <f>OR(MONTH(Taulukko1[[#This Row],[Alku PVM]] )&lt;=3,AND(MONTH(Taulukko1[[#This Row],[Alku PVM]] )=3))</f>
        <v>0</v>
      </c>
      <c r="AD4044" s="90" t="b">
        <f>OR(MONTH(Taulukko1[[#This Row],[Loppu PVM]] )&lt;=3,AND(MONTH(Taulukko1[[#This Row],[Loppu PVM]] )=3))</f>
        <v>1</v>
      </c>
      <c r="AE4044" s="90" t="b">
        <f>OR(MONTH(Taulukko1[[#This Row],[Alku PVM]] )&lt;=9,AND(MONTH(Taulukko1[[#This Row],[Alku PVM]] )=9))</f>
        <v>0</v>
      </c>
      <c r="AF4044" s="90" t="b">
        <f>OR(MONTH(Taulukko1[[#This Row],[Loppu PVM]])&lt;=9,AND(MONTH(Taulukko1[[#This Row],[Loppu PVM]] )=9))</f>
        <v>1</v>
      </c>
      <c r="AG4044" s="90" t="b">
        <f>OR(MONTH(Taulukko1[[#This Row],[Alku PVM]] )&lt;=6,AND(MONTH(Taulukko1[[#This Row],[Alku PVM]] )=6))</f>
        <v>0</v>
      </c>
      <c r="AH4044" s="90" t="b">
        <f>OR(MONTH(Taulukko1[[#This Row],[Loppu PVM]])&lt;=6,AND(MONTH(Taulukko1[[#This Row],[Loppu PVM]] )=6))</f>
        <v>1</v>
      </c>
    </row>
    <row r="4045" spans="1:34">
      <c r="A4045" s="82" t="s">
        <v>5486</v>
      </c>
      <c r="B4045" s="83">
        <v>43034</v>
      </c>
      <c r="C4045" s="25" t="s">
        <v>85</v>
      </c>
      <c r="D4045" s="84"/>
      <c r="E4045" s="85">
        <v>15</v>
      </c>
      <c r="F4045" s="83"/>
      <c r="G4045" s="86"/>
      <c r="H4045" s="85">
        <v>138</v>
      </c>
      <c r="I4045" s="130">
        <f>INDEX('TOL2008'!B:B,MATCH(A4045,'TOL2008'!A:A,0))</f>
        <v>65121</v>
      </c>
      <c r="J4045" s="131" t="str">
        <f>INDEX(Pääluokka!$H$2:$H$100,MATCH(VALUE(LEFT(Taulukko1[[#This Row],[TOL2008]],2)),Pääluokka!$G$2:$G$100,0))</f>
        <v>Rahoitus- ja vakuutustoiminta</v>
      </c>
      <c r="K4045" s="131" t="str">
        <f>INDEX(Pääluokka!$I$2:$I$100,MATCH(VALUE(LEFT(Taulukko1[[#This Row],[TOL2008]],2)),Pääluokka!$G$2:$G$100,0))</f>
        <v>Palvelualat (G-N, R, S)</v>
      </c>
      <c r="L4045" s="87" t="str">
        <f t="shared" si="758"/>
        <v>NA</v>
      </c>
      <c r="M4045" s="88">
        <f t="shared" si="759"/>
        <v>43034</v>
      </c>
      <c r="N4045" s="88">
        <f t="shared" si="760"/>
        <v>43085</v>
      </c>
      <c r="O4045" s="88">
        <f t="shared" si="761"/>
        <v>43009</v>
      </c>
      <c r="P4045" s="88">
        <f t="shared" si="762"/>
        <v>43070</v>
      </c>
      <c r="Q4045" s="89">
        <f t="shared" si="757"/>
        <v>2017</v>
      </c>
      <c r="R4045" s="89">
        <f t="shared" si="757"/>
        <v>2017</v>
      </c>
      <c r="S4045" s="88" t="str">
        <f>YEAR(Taulukko1[[#This Row],[Alku KK]])&amp;"Q"&amp;ROUNDDOWN((MONTH(Taulukko1[[#This Row],[Alku KK]])-1)/3+1,0)</f>
        <v>2017Q4</v>
      </c>
      <c r="T4045" s="88" t="str">
        <f>YEAR(Taulukko1[[#This Row],[Loppu KK]])&amp;"Q"&amp;ROUNDDOWN((MONTH(Taulukko1[[#This Row],[Loppu KK]])-1)/3+1,0)</f>
        <v>2017Q4</v>
      </c>
      <c r="U4045" s="89">
        <f>IF(COUNT(Taulukko1[[#This Row],[Neuvottelujen alaiset ]])=1,Taulukko1[[#This Row],[Neuvottelujen alaiset ]],Taulukko1[[#This Row],[Vähennystarve]])</f>
        <v>138</v>
      </c>
      <c r="V4045" s="90">
        <f t="shared" si="763"/>
        <v>0.10869565217391304</v>
      </c>
      <c r="W4045" s="90" t="str">
        <f t="shared" si="764"/>
        <v>NA</v>
      </c>
      <c r="X4045" s="90" t="str">
        <f t="shared" si="765"/>
        <v>NA</v>
      </c>
      <c r="Y4045" s="90" t="b">
        <f>AND(MONTH(Taulukko1[[#This Row],[Alku PVM]] )=6,DAY(Taulukko1[[#This Row],[Alku PVM]] )&gt;19)</f>
        <v>0</v>
      </c>
      <c r="Z4045" s="90" t="b">
        <f>AND(MONTH(Taulukko1[[#This Row],[Loppu PVM]] )=6,DAY(Taulukko1[[#This Row],[Loppu PVM]] )&gt;19)</f>
        <v>0</v>
      </c>
      <c r="AA4045" s="90" t="b">
        <f>OR(MONTH(Taulukko1[[#This Row],[Alku PVM]] )&lt;=5,AND(MONTH(Taulukko1[[#This Row],[Alku PVM]] )=6,DAY(Taulukko1[[#This Row],[Alku PVM]] )&lt;20))</f>
        <v>0</v>
      </c>
      <c r="AB4045" s="90" t="b">
        <f>OR(MONTH(Taulukko1[[#This Row],[Loppu PVM]])&lt;=5,AND(MONTH(Taulukko1[[#This Row],[Loppu PVM]] )=6,DAY(Taulukko1[[#This Row],[Loppu PVM]])&lt;20))</f>
        <v>0</v>
      </c>
      <c r="AC4045" s="90" t="b">
        <f>OR(MONTH(Taulukko1[[#This Row],[Alku PVM]] )&lt;=3,AND(MONTH(Taulukko1[[#This Row],[Alku PVM]] )=3))</f>
        <v>0</v>
      </c>
      <c r="AD4045" s="90" t="b">
        <f>OR(MONTH(Taulukko1[[#This Row],[Loppu PVM]] )&lt;=3,AND(MONTH(Taulukko1[[#This Row],[Loppu PVM]] )=3))</f>
        <v>0</v>
      </c>
      <c r="AE4045" s="90" t="b">
        <f>OR(MONTH(Taulukko1[[#This Row],[Alku PVM]] )&lt;=9,AND(MONTH(Taulukko1[[#This Row],[Alku PVM]] )=9))</f>
        <v>0</v>
      </c>
      <c r="AF4045" s="90" t="b">
        <f>OR(MONTH(Taulukko1[[#This Row],[Loppu PVM]])&lt;=9,AND(MONTH(Taulukko1[[#This Row],[Loppu PVM]] )=9))</f>
        <v>0</v>
      </c>
      <c r="AG4045" s="90" t="b">
        <f>OR(MONTH(Taulukko1[[#This Row],[Alku PVM]] )&lt;=6,AND(MONTH(Taulukko1[[#This Row],[Alku PVM]] )=6))</f>
        <v>0</v>
      </c>
      <c r="AH4045" s="90" t="b">
        <f>OR(MONTH(Taulukko1[[#This Row],[Loppu PVM]])&lt;=6,AND(MONTH(Taulukko1[[#This Row],[Loppu PVM]] )=6))</f>
        <v>0</v>
      </c>
    </row>
    <row r="4046" spans="1:34">
      <c r="A4046" s="82" t="s">
        <v>1011</v>
      </c>
      <c r="B4046" s="83">
        <v>43034</v>
      </c>
      <c r="C4046" s="25" t="s">
        <v>5759</v>
      </c>
      <c r="D4046" s="84">
        <v>195</v>
      </c>
      <c r="E4046" s="85">
        <v>15</v>
      </c>
      <c r="F4046" s="26">
        <v>43088</v>
      </c>
      <c r="G4046" s="86">
        <v>10</v>
      </c>
      <c r="H4046" s="85">
        <v>376</v>
      </c>
      <c r="I4046" s="130" t="str">
        <f>INDEX('TOL2008'!B:B,MATCH(A4046,'TOL2008'!A:A,0))</f>
        <v>02200</v>
      </c>
      <c r="J4046" s="131" t="str">
        <f>INDEX(Pääluokka!$H$2:$H$100,MATCH(VALUE(LEFT(Taulukko1[[#This Row],[TOL2008]],2)),Pääluokka!$G$2:$G$100,0))</f>
        <v>Maatalous, metsätalous ja kalatalous</v>
      </c>
      <c r="K4046" s="131" t="str">
        <f>INDEX(Pääluokka!$I$2:$I$100,MATCH(VALUE(LEFT(Taulukko1[[#This Row],[TOL2008]],2)),Pääluokka!$G$2:$G$100,0))</f>
        <v>Alkutuotanto (A-B)</v>
      </c>
      <c r="L4046" s="87">
        <f t="shared" si="758"/>
        <v>54</v>
      </c>
      <c r="M4046" s="88">
        <f t="shared" si="759"/>
        <v>43034</v>
      </c>
      <c r="N4046" s="88">
        <f t="shared" si="760"/>
        <v>43088</v>
      </c>
      <c r="O4046" s="88">
        <f t="shared" si="761"/>
        <v>43009</v>
      </c>
      <c r="P4046" s="88">
        <f t="shared" si="762"/>
        <v>43070</v>
      </c>
      <c r="Q4046" s="89">
        <f t="shared" si="757"/>
        <v>2017</v>
      </c>
      <c r="R4046" s="89">
        <f t="shared" si="757"/>
        <v>2017</v>
      </c>
      <c r="S4046" s="88" t="str">
        <f>YEAR(Taulukko1[[#This Row],[Alku KK]])&amp;"Q"&amp;ROUNDDOWN((MONTH(Taulukko1[[#This Row],[Alku KK]])-1)/3+1,0)</f>
        <v>2017Q4</v>
      </c>
      <c r="T4046" s="88" t="str">
        <f>YEAR(Taulukko1[[#This Row],[Loppu KK]])&amp;"Q"&amp;ROUNDDOWN((MONTH(Taulukko1[[#This Row],[Loppu KK]])-1)/3+1,0)</f>
        <v>2017Q4</v>
      </c>
      <c r="U4046" s="89">
        <f>IF(COUNT(Taulukko1[[#This Row],[Neuvottelujen alaiset ]])=1,Taulukko1[[#This Row],[Neuvottelujen alaiset ]],Taulukko1[[#This Row],[Vähennystarve]])</f>
        <v>376</v>
      </c>
      <c r="V4046" s="90">
        <f t="shared" si="763"/>
        <v>3.9893617021276598E-2</v>
      </c>
      <c r="W4046" s="90">
        <f t="shared" si="764"/>
        <v>2.6595744680851064E-2</v>
      </c>
      <c r="X4046" s="90">
        <f t="shared" si="765"/>
        <v>0.66666666666666663</v>
      </c>
      <c r="Y4046" s="90" t="b">
        <f>AND(MONTH(Taulukko1[[#This Row],[Alku PVM]] )=6,DAY(Taulukko1[[#This Row],[Alku PVM]] )&gt;19)</f>
        <v>0</v>
      </c>
      <c r="Z4046" s="90" t="b">
        <f>AND(MONTH(Taulukko1[[#This Row],[Loppu PVM]] )=6,DAY(Taulukko1[[#This Row],[Loppu PVM]] )&gt;19)</f>
        <v>0</v>
      </c>
      <c r="AA4046" s="90" t="b">
        <f>OR(MONTH(Taulukko1[[#This Row],[Alku PVM]] )&lt;=5,AND(MONTH(Taulukko1[[#This Row],[Alku PVM]] )=6,DAY(Taulukko1[[#This Row],[Alku PVM]] )&lt;20))</f>
        <v>0</v>
      </c>
      <c r="AB4046" s="90" t="b">
        <f>OR(MONTH(Taulukko1[[#This Row],[Loppu PVM]])&lt;=5,AND(MONTH(Taulukko1[[#This Row],[Loppu PVM]] )=6,DAY(Taulukko1[[#This Row],[Loppu PVM]])&lt;20))</f>
        <v>0</v>
      </c>
      <c r="AC4046" s="90" t="b">
        <f>OR(MONTH(Taulukko1[[#This Row],[Alku PVM]] )&lt;=3,AND(MONTH(Taulukko1[[#This Row],[Alku PVM]] )=3))</f>
        <v>0</v>
      </c>
      <c r="AD4046" s="90" t="b">
        <f>OR(MONTH(Taulukko1[[#This Row],[Loppu PVM]] )&lt;=3,AND(MONTH(Taulukko1[[#This Row],[Loppu PVM]] )=3))</f>
        <v>0</v>
      </c>
      <c r="AE4046" s="90" t="b">
        <f>OR(MONTH(Taulukko1[[#This Row],[Alku PVM]] )&lt;=9,AND(MONTH(Taulukko1[[#This Row],[Alku PVM]] )=9))</f>
        <v>0</v>
      </c>
      <c r="AF4046" s="90" t="b">
        <f>OR(MONTH(Taulukko1[[#This Row],[Loppu PVM]])&lt;=9,AND(MONTH(Taulukko1[[#This Row],[Loppu PVM]] )=9))</f>
        <v>0</v>
      </c>
      <c r="AG4046" s="90" t="b">
        <f>OR(MONTH(Taulukko1[[#This Row],[Alku PVM]] )&lt;=6,AND(MONTH(Taulukko1[[#This Row],[Alku PVM]] )=6))</f>
        <v>0</v>
      </c>
      <c r="AH4046" s="90" t="b">
        <f>OR(MONTH(Taulukko1[[#This Row],[Loppu PVM]])&lt;=6,AND(MONTH(Taulukko1[[#This Row],[Loppu PVM]] )=6))</f>
        <v>0</v>
      </c>
    </row>
    <row r="4047" spans="1:34">
      <c r="A4047" s="25" t="s">
        <v>5733</v>
      </c>
      <c r="B4047" s="26">
        <v>43035</v>
      </c>
      <c r="C4047" s="25" t="s">
        <v>5734</v>
      </c>
      <c r="D4047" s="35"/>
      <c r="E4047" s="85"/>
      <c r="F4047" s="26">
        <v>43042</v>
      </c>
      <c r="G4047" s="33">
        <v>8</v>
      </c>
      <c r="H4047" s="27">
        <v>14</v>
      </c>
      <c r="I4047" s="126">
        <f>INDEX('TOL2008'!B:B,MATCH(A4047,'TOL2008'!A:A,0))</f>
        <v>84302</v>
      </c>
      <c r="J4047" s="133" t="str">
        <f>INDEX(Pääluokka!$H$2:$H$100,MATCH(VALUE(LEFT(Taulukko1[[#This Row],[TOL2008]],2)),Pääluokka!$G$2:$G$100,0))</f>
        <v>Julkinen hallinto ja maanpuolustus; pakollinen sosiaalivakuutus</v>
      </c>
      <c r="K4047" s="133" t="str">
        <f>INDEX(Pääluokka!$I$2:$I$100,MATCH(VALUE(LEFT(Taulukko1[[#This Row],[TOL2008]],2)),Pääluokka!$G$2:$G$100,0))</f>
        <v>Muut toimialat (O-Q, T-X)</v>
      </c>
      <c r="L4047" s="41">
        <f t="shared" si="758"/>
        <v>7</v>
      </c>
      <c r="M4047" s="43">
        <f t="shared" si="759"/>
        <v>43035</v>
      </c>
      <c r="N4047" s="43">
        <f t="shared" si="760"/>
        <v>43042</v>
      </c>
      <c r="O4047" s="43">
        <f t="shared" si="761"/>
        <v>43009</v>
      </c>
      <c r="P4047" s="43">
        <f t="shared" si="762"/>
        <v>43040</v>
      </c>
      <c r="Q4047" s="89">
        <f t="shared" si="757"/>
        <v>2017</v>
      </c>
      <c r="R4047" s="89">
        <f t="shared" si="757"/>
        <v>2017</v>
      </c>
      <c r="S4047" s="43" t="str">
        <f>YEAR(Taulukko1[[#This Row],[Alku KK]])&amp;"Q"&amp;ROUNDDOWN((MONTH(Taulukko1[[#This Row],[Alku KK]])-1)/3+1,0)</f>
        <v>2017Q4</v>
      </c>
      <c r="T4047" s="43" t="str">
        <f>YEAR(Taulukko1[[#This Row],[Loppu KK]])&amp;"Q"&amp;ROUNDDOWN((MONTH(Taulukko1[[#This Row],[Loppu KK]])-1)/3+1,0)</f>
        <v>2017Q4</v>
      </c>
      <c r="U4047" s="81">
        <f>IF(COUNT(Taulukko1[[#This Row],[Neuvottelujen alaiset ]])=1,Taulukko1[[#This Row],[Neuvottelujen alaiset ]],Taulukko1[[#This Row],[Vähennystarve]])</f>
        <v>14</v>
      </c>
      <c r="V4047" s="44" t="str">
        <f t="shared" si="763"/>
        <v>NA</v>
      </c>
      <c r="W4047" s="44">
        <f t="shared" si="764"/>
        <v>0.5714285714285714</v>
      </c>
      <c r="X4047" s="44" t="str">
        <f t="shared" si="765"/>
        <v>NA</v>
      </c>
      <c r="Y4047" s="44" t="b">
        <f>AND(MONTH(Taulukko1[[#This Row],[Alku PVM]] )=6,DAY(Taulukko1[[#This Row],[Alku PVM]] )&gt;19)</f>
        <v>0</v>
      </c>
      <c r="Z4047" s="44" t="b">
        <f>AND(MONTH(Taulukko1[[#This Row],[Loppu PVM]] )=6,DAY(Taulukko1[[#This Row],[Loppu PVM]] )&gt;19)</f>
        <v>0</v>
      </c>
      <c r="AA4047" s="44" t="b">
        <f>OR(MONTH(Taulukko1[[#This Row],[Alku PVM]] )&lt;=5,AND(MONTH(Taulukko1[[#This Row],[Alku PVM]] )=6,DAY(Taulukko1[[#This Row],[Alku PVM]] )&lt;20))</f>
        <v>0</v>
      </c>
      <c r="AB4047" s="44" t="b">
        <f>OR(MONTH(Taulukko1[[#This Row],[Loppu PVM]])&lt;=5,AND(MONTH(Taulukko1[[#This Row],[Loppu PVM]] )=6,DAY(Taulukko1[[#This Row],[Loppu PVM]])&lt;20))</f>
        <v>0</v>
      </c>
      <c r="AC4047" s="44" t="b">
        <f>OR(MONTH(Taulukko1[[#This Row],[Alku PVM]] )&lt;=3,AND(MONTH(Taulukko1[[#This Row],[Alku PVM]] )=3))</f>
        <v>0</v>
      </c>
      <c r="AD4047" s="44" t="b">
        <f>OR(MONTH(Taulukko1[[#This Row],[Loppu PVM]] )&lt;=3,AND(MONTH(Taulukko1[[#This Row],[Loppu PVM]] )=3))</f>
        <v>0</v>
      </c>
      <c r="AE4047" s="44" t="b">
        <f>OR(MONTH(Taulukko1[[#This Row],[Alku PVM]] )&lt;=9,AND(MONTH(Taulukko1[[#This Row],[Alku PVM]] )=9))</f>
        <v>0</v>
      </c>
      <c r="AF4047" s="44" t="b">
        <f>OR(MONTH(Taulukko1[[#This Row],[Loppu PVM]])&lt;=9,AND(MONTH(Taulukko1[[#This Row],[Loppu PVM]] )=9))</f>
        <v>0</v>
      </c>
      <c r="AG4047" s="44" t="b">
        <f>OR(MONTH(Taulukko1[[#This Row],[Alku PVM]] )&lt;=6,AND(MONTH(Taulukko1[[#This Row],[Alku PVM]] )=6))</f>
        <v>0</v>
      </c>
      <c r="AH4047" s="44" t="b">
        <f>OR(MONTH(Taulukko1[[#This Row],[Loppu PVM]])&lt;=6,AND(MONTH(Taulukko1[[#This Row],[Loppu PVM]] )=6))</f>
        <v>0</v>
      </c>
    </row>
    <row r="4048" spans="1:34">
      <c r="A4048" s="82" t="s">
        <v>5735</v>
      </c>
      <c r="B4048" s="83">
        <v>43035</v>
      </c>
      <c r="C4048" s="25" t="s">
        <v>5736</v>
      </c>
      <c r="D4048" s="84"/>
      <c r="E4048" s="85">
        <v>6</v>
      </c>
      <c r="F4048" s="83">
        <v>43083</v>
      </c>
      <c r="G4048" s="86">
        <v>3</v>
      </c>
      <c r="H4048" s="85">
        <v>14</v>
      </c>
      <c r="I4048" s="130">
        <f>INDEX('TOL2008'!B:B,MATCH(A4048,'TOL2008'!A:A,0))</f>
        <v>58130</v>
      </c>
      <c r="J4048" s="131" t="str">
        <f>INDEX(Pääluokka!$H$2:$H$100,MATCH(VALUE(LEFT(Taulukko1[[#This Row],[TOL2008]],2)),Pääluokka!$G$2:$G$100,0))</f>
        <v>Informaatio ja viestintä</v>
      </c>
      <c r="K4048" s="131" t="str">
        <f>INDEX(Pääluokka!$I$2:$I$100,MATCH(VALUE(LEFT(Taulukko1[[#This Row],[TOL2008]],2)),Pääluokka!$G$2:$G$100,0))</f>
        <v>Palvelualat (G-N, R, S)</v>
      </c>
      <c r="L4048" s="87">
        <f t="shared" si="758"/>
        <v>48</v>
      </c>
      <c r="M4048" s="88">
        <f t="shared" si="759"/>
        <v>43035</v>
      </c>
      <c r="N4048" s="88">
        <f t="shared" si="760"/>
        <v>43083</v>
      </c>
      <c r="O4048" s="88">
        <f t="shared" si="761"/>
        <v>43009</v>
      </c>
      <c r="P4048" s="88">
        <f t="shared" si="762"/>
        <v>43070</v>
      </c>
      <c r="Q4048" s="89">
        <f t="shared" si="757"/>
        <v>2017</v>
      </c>
      <c r="R4048" s="89">
        <f t="shared" si="757"/>
        <v>2017</v>
      </c>
      <c r="S4048" s="88" t="str">
        <f>YEAR(Taulukko1[[#This Row],[Alku KK]])&amp;"Q"&amp;ROUNDDOWN((MONTH(Taulukko1[[#This Row],[Alku KK]])-1)/3+1,0)</f>
        <v>2017Q4</v>
      </c>
      <c r="T4048" s="88" t="str">
        <f>YEAR(Taulukko1[[#This Row],[Loppu KK]])&amp;"Q"&amp;ROUNDDOWN((MONTH(Taulukko1[[#This Row],[Loppu KK]])-1)/3+1,0)</f>
        <v>2017Q4</v>
      </c>
      <c r="U4048" s="89">
        <f>IF(COUNT(Taulukko1[[#This Row],[Neuvottelujen alaiset ]])=1,Taulukko1[[#This Row],[Neuvottelujen alaiset ]],Taulukko1[[#This Row],[Vähennystarve]])</f>
        <v>14</v>
      </c>
      <c r="V4048" s="90">
        <f t="shared" si="763"/>
        <v>0.42857142857142855</v>
      </c>
      <c r="W4048" s="90">
        <f t="shared" si="764"/>
        <v>0.21428571428571427</v>
      </c>
      <c r="X4048" s="90">
        <f t="shared" si="765"/>
        <v>0.5</v>
      </c>
      <c r="Y4048" s="90" t="b">
        <f>AND(MONTH(Taulukko1[[#This Row],[Alku PVM]] )=6,DAY(Taulukko1[[#This Row],[Alku PVM]] )&gt;19)</f>
        <v>0</v>
      </c>
      <c r="Z4048" s="90" t="b">
        <f>AND(MONTH(Taulukko1[[#This Row],[Loppu PVM]] )=6,DAY(Taulukko1[[#This Row],[Loppu PVM]] )&gt;19)</f>
        <v>0</v>
      </c>
      <c r="AA4048" s="90" t="b">
        <f>OR(MONTH(Taulukko1[[#This Row],[Alku PVM]] )&lt;=5,AND(MONTH(Taulukko1[[#This Row],[Alku PVM]] )=6,DAY(Taulukko1[[#This Row],[Alku PVM]] )&lt;20))</f>
        <v>0</v>
      </c>
      <c r="AB4048" s="90" t="b">
        <f>OR(MONTH(Taulukko1[[#This Row],[Loppu PVM]])&lt;=5,AND(MONTH(Taulukko1[[#This Row],[Loppu PVM]] )=6,DAY(Taulukko1[[#This Row],[Loppu PVM]])&lt;20))</f>
        <v>0</v>
      </c>
      <c r="AC4048" s="90" t="b">
        <f>OR(MONTH(Taulukko1[[#This Row],[Alku PVM]] )&lt;=3,AND(MONTH(Taulukko1[[#This Row],[Alku PVM]] )=3))</f>
        <v>0</v>
      </c>
      <c r="AD4048" s="90" t="b">
        <f>OR(MONTH(Taulukko1[[#This Row],[Loppu PVM]] )&lt;=3,AND(MONTH(Taulukko1[[#This Row],[Loppu PVM]] )=3))</f>
        <v>0</v>
      </c>
      <c r="AE4048" s="90" t="b">
        <f>OR(MONTH(Taulukko1[[#This Row],[Alku PVM]] )&lt;=9,AND(MONTH(Taulukko1[[#This Row],[Alku PVM]] )=9))</f>
        <v>0</v>
      </c>
      <c r="AF4048" s="90" t="b">
        <f>OR(MONTH(Taulukko1[[#This Row],[Loppu PVM]])&lt;=9,AND(MONTH(Taulukko1[[#This Row],[Loppu PVM]] )=9))</f>
        <v>0</v>
      </c>
      <c r="AG4048" s="90" t="b">
        <f>OR(MONTH(Taulukko1[[#This Row],[Alku PVM]] )&lt;=6,AND(MONTH(Taulukko1[[#This Row],[Alku PVM]] )=6))</f>
        <v>0</v>
      </c>
      <c r="AH4048" s="90" t="b">
        <f>OR(MONTH(Taulukko1[[#This Row],[Loppu PVM]])&lt;=6,AND(MONTH(Taulukko1[[#This Row],[Loppu PVM]] )=6))</f>
        <v>0</v>
      </c>
    </row>
    <row r="4049" spans="1:34">
      <c r="A4049" s="82" t="s">
        <v>5737</v>
      </c>
      <c r="B4049" s="83">
        <v>43040</v>
      </c>
      <c r="C4049" s="25" t="s">
        <v>5738</v>
      </c>
      <c r="D4049" s="84"/>
      <c r="E4049" s="85"/>
      <c r="F4049" s="83"/>
      <c r="G4049" s="86"/>
      <c r="H4049" s="85"/>
      <c r="I4049" s="130">
        <f>INDEX('TOL2008'!B:B,MATCH(A4049,'TOL2008'!A:A,0))</f>
        <v>10390</v>
      </c>
      <c r="J4049" s="131" t="str">
        <f>INDEX(Pääluokka!$H$2:$H$100,MATCH(VALUE(LEFT(Taulukko1[[#This Row],[TOL2008]],2)),Pääluokka!$G$2:$G$100,0))</f>
        <v>Teollisuus</v>
      </c>
      <c r="K4049" s="131" t="str">
        <f>INDEX(Pääluokka!$I$2:$I$100,MATCH(VALUE(LEFT(Taulukko1[[#This Row],[TOL2008]],2)),Pääluokka!$G$2:$G$100,0))</f>
        <v>Teollisuus (C-E)</v>
      </c>
      <c r="L4049" s="87" t="str">
        <f t="shared" si="758"/>
        <v>NA</v>
      </c>
      <c r="M4049" s="88">
        <f t="shared" si="759"/>
        <v>43040</v>
      </c>
      <c r="N4049" s="88">
        <f t="shared" si="760"/>
        <v>43091</v>
      </c>
      <c r="O4049" s="88">
        <f t="shared" si="761"/>
        <v>43040</v>
      </c>
      <c r="P4049" s="88">
        <f t="shared" si="762"/>
        <v>43070</v>
      </c>
      <c r="Q4049" s="89">
        <f t="shared" si="757"/>
        <v>2017</v>
      </c>
      <c r="R4049" s="89">
        <f t="shared" si="757"/>
        <v>2017</v>
      </c>
      <c r="S4049" s="88" t="str">
        <f>YEAR(Taulukko1[[#This Row],[Alku KK]])&amp;"Q"&amp;ROUNDDOWN((MONTH(Taulukko1[[#This Row],[Alku KK]])-1)/3+1,0)</f>
        <v>2017Q4</v>
      </c>
      <c r="T4049" s="88" t="str">
        <f>YEAR(Taulukko1[[#This Row],[Loppu KK]])&amp;"Q"&amp;ROUNDDOWN((MONTH(Taulukko1[[#This Row],[Loppu KK]])-1)/3+1,0)</f>
        <v>2017Q4</v>
      </c>
      <c r="U4049" s="89">
        <f>IF(COUNT(Taulukko1[[#This Row],[Neuvottelujen alaiset ]])=1,Taulukko1[[#This Row],[Neuvottelujen alaiset ]],Taulukko1[[#This Row],[Vähennystarve]])</f>
        <v>0</v>
      </c>
      <c r="V4049" s="90" t="str">
        <f t="shared" si="763"/>
        <v>NA</v>
      </c>
      <c r="W4049" s="90" t="str">
        <f t="shared" si="764"/>
        <v>NA</v>
      </c>
      <c r="X4049" s="90" t="str">
        <f t="shared" si="765"/>
        <v>NA</v>
      </c>
      <c r="Y4049" s="90" t="b">
        <f>AND(MONTH(Taulukko1[[#This Row],[Alku PVM]] )=6,DAY(Taulukko1[[#This Row],[Alku PVM]] )&gt;19)</f>
        <v>0</v>
      </c>
      <c r="Z4049" s="90" t="b">
        <f>AND(MONTH(Taulukko1[[#This Row],[Loppu PVM]] )=6,DAY(Taulukko1[[#This Row],[Loppu PVM]] )&gt;19)</f>
        <v>0</v>
      </c>
      <c r="AA4049" s="90" t="b">
        <f>OR(MONTH(Taulukko1[[#This Row],[Alku PVM]] )&lt;=5,AND(MONTH(Taulukko1[[#This Row],[Alku PVM]] )=6,DAY(Taulukko1[[#This Row],[Alku PVM]] )&lt;20))</f>
        <v>0</v>
      </c>
      <c r="AB4049" s="90" t="b">
        <f>OR(MONTH(Taulukko1[[#This Row],[Loppu PVM]])&lt;=5,AND(MONTH(Taulukko1[[#This Row],[Loppu PVM]] )=6,DAY(Taulukko1[[#This Row],[Loppu PVM]])&lt;20))</f>
        <v>0</v>
      </c>
      <c r="AC4049" s="90" t="b">
        <f>OR(MONTH(Taulukko1[[#This Row],[Alku PVM]] )&lt;=3,AND(MONTH(Taulukko1[[#This Row],[Alku PVM]] )=3))</f>
        <v>0</v>
      </c>
      <c r="AD4049" s="90" t="b">
        <f>OR(MONTH(Taulukko1[[#This Row],[Loppu PVM]] )&lt;=3,AND(MONTH(Taulukko1[[#This Row],[Loppu PVM]] )=3))</f>
        <v>0</v>
      </c>
      <c r="AE4049" s="90" t="b">
        <f>OR(MONTH(Taulukko1[[#This Row],[Alku PVM]] )&lt;=9,AND(MONTH(Taulukko1[[#This Row],[Alku PVM]] )=9))</f>
        <v>0</v>
      </c>
      <c r="AF4049" s="90" t="b">
        <f>OR(MONTH(Taulukko1[[#This Row],[Loppu PVM]])&lt;=9,AND(MONTH(Taulukko1[[#This Row],[Loppu PVM]] )=9))</f>
        <v>0</v>
      </c>
      <c r="AG4049" s="90" t="b">
        <f>OR(MONTH(Taulukko1[[#This Row],[Alku PVM]] )&lt;=6,AND(MONTH(Taulukko1[[#This Row],[Alku PVM]] )=6))</f>
        <v>0</v>
      </c>
      <c r="AH4049" s="90" t="b">
        <f>OR(MONTH(Taulukko1[[#This Row],[Loppu PVM]])&lt;=6,AND(MONTH(Taulukko1[[#This Row],[Loppu PVM]] )=6))</f>
        <v>0</v>
      </c>
    </row>
    <row r="4050" spans="1:34">
      <c r="A4050" s="82" t="s">
        <v>140</v>
      </c>
      <c r="B4050" s="83">
        <v>43041</v>
      </c>
      <c r="C4050" s="25" t="s">
        <v>5740</v>
      </c>
      <c r="D4050" s="35" t="s">
        <v>25</v>
      </c>
      <c r="E4050" s="85">
        <v>20</v>
      </c>
      <c r="F4050" s="83">
        <v>43089</v>
      </c>
      <c r="G4050" s="86">
        <v>0</v>
      </c>
      <c r="H4050" s="85">
        <v>560</v>
      </c>
      <c r="I4050" s="130" t="str">
        <f>INDEX('TOL2008'!B:B,MATCH(A4050,'TOL2008'!A:A,0))</f>
        <v>02400</v>
      </c>
      <c r="J4050" s="131" t="str">
        <f>INDEX(Pääluokka!$H$2:$H$100,MATCH(VALUE(LEFT(Taulukko1[[#This Row],[TOL2008]],2)),Pääluokka!$G$2:$G$100,0))</f>
        <v>Maatalous, metsätalous ja kalatalous</v>
      </c>
      <c r="K4050" s="131" t="str">
        <f>INDEX(Pääluokka!$I$2:$I$100,MATCH(VALUE(LEFT(Taulukko1[[#This Row],[TOL2008]],2)),Pääluokka!$G$2:$G$100,0))</f>
        <v>Alkutuotanto (A-B)</v>
      </c>
      <c r="L4050" s="87">
        <f t="shared" si="758"/>
        <v>48</v>
      </c>
      <c r="M4050" s="88">
        <f t="shared" si="759"/>
        <v>43041</v>
      </c>
      <c r="N4050" s="88">
        <f t="shared" si="760"/>
        <v>43089</v>
      </c>
      <c r="O4050" s="88">
        <f t="shared" si="761"/>
        <v>43040</v>
      </c>
      <c r="P4050" s="88">
        <f t="shared" si="762"/>
        <v>43070</v>
      </c>
      <c r="Q4050" s="89">
        <f t="shared" si="757"/>
        <v>2017</v>
      </c>
      <c r="R4050" s="89">
        <f t="shared" si="757"/>
        <v>2017</v>
      </c>
      <c r="S4050" s="88" t="str">
        <f>YEAR(Taulukko1[[#This Row],[Alku KK]])&amp;"Q"&amp;ROUNDDOWN((MONTH(Taulukko1[[#This Row],[Alku KK]])-1)/3+1,0)</f>
        <v>2017Q4</v>
      </c>
      <c r="T4050" s="88" t="str">
        <f>YEAR(Taulukko1[[#This Row],[Loppu KK]])&amp;"Q"&amp;ROUNDDOWN((MONTH(Taulukko1[[#This Row],[Loppu KK]])-1)/3+1,0)</f>
        <v>2017Q4</v>
      </c>
      <c r="U4050" s="89">
        <f>IF(COUNT(Taulukko1[[#This Row],[Neuvottelujen alaiset ]])=1,Taulukko1[[#This Row],[Neuvottelujen alaiset ]],Taulukko1[[#This Row],[Vähennystarve]])</f>
        <v>560</v>
      </c>
      <c r="V4050" s="90">
        <f t="shared" si="763"/>
        <v>3.5714285714285712E-2</v>
      </c>
      <c r="W4050" s="90">
        <f t="shared" si="764"/>
        <v>0</v>
      </c>
      <c r="X4050" s="90">
        <f t="shared" si="765"/>
        <v>0</v>
      </c>
      <c r="Y4050" s="90" t="b">
        <f>AND(MONTH(Taulukko1[[#This Row],[Alku PVM]] )=6,DAY(Taulukko1[[#This Row],[Alku PVM]] )&gt;19)</f>
        <v>0</v>
      </c>
      <c r="Z4050" s="90" t="b">
        <f>AND(MONTH(Taulukko1[[#This Row],[Loppu PVM]] )=6,DAY(Taulukko1[[#This Row],[Loppu PVM]] )&gt;19)</f>
        <v>0</v>
      </c>
      <c r="AA4050" s="90" t="b">
        <f>OR(MONTH(Taulukko1[[#This Row],[Alku PVM]] )&lt;=5,AND(MONTH(Taulukko1[[#This Row],[Alku PVM]] )=6,DAY(Taulukko1[[#This Row],[Alku PVM]] )&lt;20))</f>
        <v>0</v>
      </c>
      <c r="AB4050" s="90" t="b">
        <f>OR(MONTH(Taulukko1[[#This Row],[Loppu PVM]])&lt;=5,AND(MONTH(Taulukko1[[#This Row],[Loppu PVM]] )=6,DAY(Taulukko1[[#This Row],[Loppu PVM]])&lt;20))</f>
        <v>0</v>
      </c>
      <c r="AC4050" s="90" t="b">
        <f>OR(MONTH(Taulukko1[[#This Row],[Alku PVM]] )&lt;=3,AND(MONTH(Taulukko1[[#This Row],[Alku PVM]] )=3))</f>
        <v>0</v>
      </c>
      <c r="AD4050" s="90" t="b">
        <f>OR(MONTH(Taulukko1[[#This Row],[Loppu PVM]] )&lt;=3,AND(MONTH(Taulukko1[[#This Row],[Loppu PVM]] )=3))</f>
        <v>0</v>
      </c>
      <c r="AE4050" s="90" t="b">
        <f>OR(MONTH(Taulukko1[[#This Row],[Alku PVM]] )&lt;=9,AND(MONTH(Taulukko1[[#This Row],[Alku PVM]] )=9))</f>
        <v>0</v>
      </c>
      <c r="AF4050" s="90" t="b">
        <f>OR(MONTH(Taulukko1[[#This Row],[Loppu PVM]])&lt;=9,AND(MONTH(Taulukko1[[#This Row],[Loppu PVM]] )=9))</f>
        <v>0</v>
      </c>
      <c r="AG4050" s="90" t="b">
        <f>OR(MONTH(Taulukko1[[#This Row],[Alku PVM]] )&lt;=6,AND(MONTH(Taulukko1[[#This Row],[Alku PVM]] )=6))</f>
        <v>0</v>
      </c>
      <c r="AH4050" s="90" t="b">
        <f>OR(MONTH(Taulukko1[[#This Row],[Loppu PVM]])&lt;=6,AND(MONTH(Taulukko1[[#This Row],[Loppu PVM]] )=6))</f>
        <v>0</v>
      </c>
    </row>
    <row r="4051" spans="1:34">
      <c r="A4051" s="25" t="s">
        <v>1237</v>
      </c>
      <c r="B4051" s="26">
        <v>43042</v>
      </c>
      <c r="C4051" s="25" t="s">
        <v>5764</v>
      </c>
      <c r="D4051" s="35" t="s">
        <v>25</v>
      </c>
      <c r="E4051" s="85">
        <v>40</v>
      </c>
      <c r="F4051" s="26">
        <v>43089</v>
      </c>
      <c r="G4051" s="36">
        <v>10</v>
      </c>
      <c r="H4051" s="27">
        <v>40</v>
      </c>
      <c r="I4051" s="126">
        <f>INDEX('TOL2008'!B:B,MATCH(A4051,'TOL2008'!A:A,0))</f>
        <v>85320</v>
      </c>
      <c r="J4051" s="133" t="str">
        <f>INDEX(Pääluokka!$H$2:$H$100,MATCH(VALUE(LEFT(Taulukko1[[#This Row],[TOL2008]],2)),Pääluokka!$G$2:$G$100,0))</f>
        <v>Koulutus</v>
      </c>
      <c r="K4051" s="133" t="str">
        <f>INDEX(Pääluokka!$I$2:$I$100,MATCH(VALUE(LEFT(Taulukko1[[#This Row],[TOL2008]],2)),Pääluokka!$G$2:$G$100,0))</f>
        <v>Muut toimialat (O-Q, T-X)</v>
      </c>
      <c r="L4051" s="41">
        <f t="shared" si="758"/>
        <v>47</v>
      </c>
      <c r="M4051" s="43">
        <f t="shared" si="759"/>
        <v>43042</v>
      </c>
      <c r="N4051" s="43">
        <f t="shared" si="760"/>
        <v>43089</v>
      </c>
      <c r="O4051" s="43">
        <f t="shared" si="761"/>
        <v>43040</v>
      </c>
      <c r="P4051" s="43">
        <f t="shared" si="762"/>
        <v>43070</v>
      </c>
      <c r="Q4051" s="89">
        <f t="shared" si="757"/>
        <v>2017</v>
      </c>
      <c r="R4051" s="89">
        <f t="shared" si="757"/>
        <v>2017</v>
      </c>
      <c r="S4051" s="43" t="str">
        <f>YEAR(Taulukko1[[#This Row],[Alku KK]])&amp;"Q"&amp;ROUNDDOWN((MONTH(Taulukko1[[#This Row],[Alku KK]])-1)/3+1,0)</f>
        <v>2017Q4</v>
      </c>
      <c r="T4051" s="43" t="str">
        <f>YEAR(Taulukko1[[#This Row],[Loppu KK]])&amp;"Q"&amp;ROUNDDOWN((MONTH(Taulukko1[[#This Row],[Loppu KK]])-1)/3+1,0)</f>
        <v>2017Q4</v>
      </c>
      <c r="U4051" s="81">
        <f>IF(COUNT(Taulukko1[[#This Row],[Neuvottelujen alaiset ]])=1,Taulukko1[[#This Row],[Neuvottelujen alaiset ]],Taulukko1[[#This Row],[Vähennystarve]])</f>
        <v>40</v>
      </c>
      <c r="V4051" s="44">
        <f t="shared" si="763"/>
        <v>1</v>
      </c>
      <c r="W4051" s="44">
        <f t="shared" si="764"/>
        <v>0.25</v>
      </c>
      <c r="X4051" s="44">
        <f t="shared" si="765"/>
        <v>0.25</v>
      </c>
      <c r="Y4051" s="44" t="b">
        <f>AND(MONTH(Taulukko1[[#This Row],[Alku PVM]] )=6,DAY(Taulukko1[[#This Row],[Alku PVM]] )&gt;19)</f>
        <v>0</v>
      </c>
      <c r="Z4051" s="44" t="b">
        <f>AND(MONTH(Taulukko1[[#This Row],[Loppu PVM]] )=6,DAY(Taulukko1[[#This Row],[Loppu PVM]] )&gt;19)</f>
        <v>0</v>
      </c>
      <c r="AA4051" s="44" t="b">
        <f>OR(MONTH(Taulukko1[[#This Row],[Alku PVM]] )&lt;=5,AND(MONTH(Taulukko1[[#This Row],[Alku PVM]] )=6,DAY(Taulukko1[[#This Row],[Alku PVM]] )&lt;20))</f>
        <v>0</v>
      </c>
      <c r="AB4051" s="44" t="b">
        <f>OR(MONTH(Taulukko1[[#This Row],[Loppu PVM]])&lt;=5,AND(MONTH(Taulukko1[[#This Row],[Loppu PVM]] )=6,DAY(Taulukko1[[#This Row],[Loppu PVM]])&lt;20))</f>
        <v>0</v>
      </c>
      <c r="AC4051" s="44" t="b">
        <f>OR(MONTH(Taulukko1[[#This Row],[Alku PVM]] )&lt;=3,AND(MONTH(Taulukko1[[#This Row],[Alku PVM]] )=3))</f>
        <v>0</v>
      </c>
      <c r="AD4051" s="44" t="b">
        <f>OR(MONTH(Taulukko1[[#This Row],[Loppu PVM]] )&lt;=3,AND(MONTH(Taulukko1[[#This Row],[Loppu PVM]] )=3))</f>
        <v>0</v>
      </c>
      <c r="AE4051" s="44" t="b">
        <f>OR(MONTH(Taulukko1[[#This Row],[Alku PVM]] )&lt;=9,AND(MONTH(Taulukko1[[#This Row],[Alku PVM]] )=9))</f>
        <v>0</v>
      </c>
      <c r="AF4051" s="44" t="b">
        <f>OR(MONTH(Taulukko1[[#This Row],[Loppu PVM]])&lt;=9,AND(MONTH(Taulukko1[[#This Row],[Loppu PVM]] )=9))</f>
        <v>0</v>
      </c>
      <c r="AG4051" s="44" t="b">
        <f>OR(MONTH(Taulukko1[[#This Row],[Alku PVM]] )&lt;=6,AND(MONTH(Taulukko1[[#This Row],[Alku PVM]] )=6))</f>
        <v>0</v>
      </c>
      <c r="AH4051" s="44" t="b">
        <f>OR(MONTH(Taulukko1[[#This Row],[Loppu PVM]])&lt;=6,AND(MONTH(Taulukko1[[#This Row],[Loppu PVM]] )=6))</f>
        <v>0</v>
      </c>
    </row>
    <row r="4052" spans="1:34">
      <c r="A4052" s="25" t="s">
        <v>5742</v>
      </c>
      <c r="B4052" s="26">
        <v>43045</v>
      </c>
      <c r="C4052" s="25" t="s">
        <v>5743</v>
      </c>
      <c r="D4052" s="35"/>
      <c r="E4052" s="85">
        <v>35</v>
      </c>
      <c r="F4052" s="26">
        <v>43108</v>
      </c>
      <c r="G4052" s="33">
        <v>17</v>
      </c>
      <c r="H4052" s="27">
        <v>200</v>
      </c>
      <c r="I4052" s="126">
        <f>INDEX('TOL2008'!B:B,MATCH(A4052,'TOL2008'!A:A,0))</f>
        <v>58130</v>
      </c>
      <c r="J4052" s="133" t="str">
        <f>INDEX(Pääluokka!$H$2:$H$100,MATCH(VALUE(LEFT(Taulukko1[[#This Row],[TOL2008]],2)),Pääluokka!$G$2:$G$100,0))</f>
        <v>Informaatio ja viestintä</v>
      </c>
      <c r="K4052" s="133" t="str">
        <f>INDEX(Pääluokka!$I$2:$I$100,MATCH(VALUE(LEFT(Taulukko1[[#This Row],[TOL2008]],2)),Pääluokka!$G$2:$G$100,0))</f>
        <v>Palvelualat (G-N, R, S)</v>
      </c>
      <c r="L4052" s="41">
        <f t="shared" si="758"/>
        <v>63</v>
      </c>
      <c r="M4052" s="43">
        <f t="shared" si="759"/>
        <v>43045</v>
      </c>
      <c r="N4052" s="43">
        <f t="shared" si="760"/>
        <v>43108</v>
      </c>
      <c r="O4052" s="43">
        <f t="shared" si="761"/>
        <v>43040</v>
      </c>
      <c r="P4052" s="43">
        <f t="shared" si="762"/>
        <v>43101</v>
      </c>
      <c r="Q4052" s="89">
        <f t="shared" si="757"/>
        <v>2017</v>
      </c>
      <c r="R4052" s="89">
        <f t="shared" si="757"/>
        <v>2018</v>
      </c>
      <c r="S4052" s="43" t="str">
        <f>YEAR(Taulukko1[[#This Row],[Alku KK]])&amp;"Q"&amp;ROUNDDOWN((MONTH(Taulukko1[[#This Row],[Alku KK]])-1)/3+1,0)</f>
        <v>2017Q4</v>
      </c>
      <c r="T4052" s="43" t="str">
        <f>YEAR(Taulukko1[[#This Row],[Loppu KK]])&amp;"Q"&amp;ROUNDDOWN((MONTH(Taulukko1[[#This Row],[Loppu KK]])-1)/3+1,0)</f>
        <v>2018Q1</v>
      </c>
      <c r="U4052" s="81">
        <f>IF(COUNT(Taulukko1[[#This Row],[Neuvottelujen alaiset ]])=1,Taulukko1[[#This Row],[Neuvottelujen alaiset ]],Taulukko1[[#This Row],[Vähennystarve]])</f>
        <v>200</v>
      </c>
      <c r="V4052" s="44">
        <f t="shared" si="763"/>
        <v>0.17499999999999999</v>
      </c>
      <c r="W4052" s="44">
        <f t="shared" si="764"/>
        <v>8.5000000000000006E-2</v>
      </c>
      <c r="X4052" s="44">
        <f t="shared" si="765"/>
        <v>0.48571428571428571</v>
      </c>
      <c r="Y4052" s="44" t="b">
        <f>AND(MONTH(Taulukko1[[#This Row],[Alku PVM]] )=6,DAY(Taulukko1[[#This Row],[Alku PVM]] )&gt;19)</f>
        <v>0</v>
      </c>
      <c r="Z4052" s="44" t="b">
        <f>AND(MONTH(Taulukko1[[#This Row],[Loppu PVM]] )=6,DAY(Taulukko1[[#This Row],[Loppu PVM]] )&gt;19)</f>
        <v>0</v>
      </c>
      <c r="AA4052" s="44" t="b">
        <f>OR(MONTH(Taulukko1[[#This Row],[Alku PVM]] )&lt;=5,AND(MONTH(Taulukko1[[#This Row],[Alku PVM]] )=6,DAY(Taulukko1[[#This Row],[Alku PVM]] )&lt;20))</f>
        <v>0</v>
      </c>
      <c r="AB4052" s="44" t="b">
        <f>OR(MONTH(Taulukko1[[#This Row],[Loppu PVM]])&lt;=5,AND(MONTH(Taulukko1[[#This Row],[Loppu PVM]] )=6,DAY(Taulukko1[[#This Row],[Loppu PVM]])&lt;20))</f>
        <v>1</v>
      </c>
      <c r="AC4052" s="44" t="b">
        <f>OR(MONTH(Taulukko1[[#This Row],[Alku PVM]] )&lt;=3,AND(MONTH(Taulukko1[[#This Row],[Alku PVM]] )=3))</f>
        <v>0</v>
      </c>
      <c r="AD4052" s="44" t="b">
        <f>OR(MONTH(Taulukko1[[#This Row],[Loppu PVM]] )&lt;=3,AND(MONTH(Taulukko1[[#This Row],[Loppu PVM]] )=3))</f>
        <v>1</v>
      </c>
      <c r="AE4052" s="44" t="b">
        <f>OR(MONTH(Taulukko1[[#This Row],[Alku PVM]] )&lt;=9,AND(MONTH(Taulukko1[[#This Row],[Alku PVM]] )=9))</f>
        <v>0</v>
      </c>
      <c r="AF4052" s="44" t="b">
        <f>OR(MONTH(Taulukko1[[#This Row],[Loppu PVM]])&lt;=9,AND(MONTH(Taulukko1[[#This Row],[Loppu PVM]] )=9))</f>
        <v>1</v>
      </c>
      <c r="AG4052" s="44" t="b">
        <f>OR(MONTH(Taulukko1[[#This Row],[Alku PVM]] )&lt;=6,AND(MONTH(Taulukko1[[#This Row],[Alku PVM]] )=6))</f>
        <v>0</v>
      </c>
      <c r="AH4052" s="44" t="b">
        <f>OR(MONTH(Taulukko1[[#This Row],[Loppu PVM]])&lt;=6,AND(MONTH(Taulukko1[[#This Row],[Loppu PVM]] )=6))</f>
        <v>1</v>
      </c>
    </row>
    <row r="4053" spans="1:34">
      <c r="A4053" s="25" t="s">
        <v>1102</v>
      </c>
      <c r="B4053" s="26">
        <v>43047</v>
      </c>
      <c r="C4053" s="25" t="s">
        <v>5744</v>
      </c>
      <c r="D4053" s="35"/>
      <c r="E4053" s="85">
        <v>9</v>
      </c>
      <c r="F4053" s="26">
        <v>43052</v>
      </c>
      <c r="G4053" s="33">
        <v>1</v>
      </c>
      <c r="H4053" s="27">
        <v>100</v>
      </c>
      <c r="I4053" s="126">
        <f>INDEX('TOL2008'!B:B,MATCH(A4053,'TOL2008'!A:A,0))</f>
        <v>18120</v>
      </c>
      <c r="J4053" s="133" t="str">
        <f>INDEX(Pääluokka!$H$2:$H$100,MATCH(VALUE(LEFT(Taulukko1[[#This Row],[TOL2008]],2)),Pääluokka!$G$2:$G$100,0))</f>
        <v>Teollisuus</v>
      </c>
      <c r="K4053" s="133" t="str">
        <f>INDEX(Pääluokka!$I$2:$I$100,MATCH(VALUE(LEFT(Taulukko1[[#This Row],[TOL2008]],2)),Pääluokka!$G$2:$G$100,0))</f>
        <v>Teollisuus (C-E)</v>
      </c>
      <c r="L4053" s="41">
        <f t="shared" si="758"/>
        <v>5</v>
      </c>
      <c r="M4053" s="43">
        <f t="shared" si="759"/>
        <v>43047</v>
      </c>
      <c r="N4053" s="43">
        <f t="shared" si="760"/>
        <v>43052</v>
      </c>
      <c r="O4053" s="43">
        <f t="shared" si="761"/>
        <v>43040</v>
      </c>
      <c r="P4053" s="43">
        <f t="shared" si="762"/>
        <v>43040</v>
      </c>
      <c r="Q4053" s="89">
        <f t="shared" si="757"/>
        <v>2017</v>
      </c>
      <c r="R4053" s="89">
        <f t="shared" si="757"/>
        <v>2017</v>
      </c>
      <c r="S4053" s="43" t="str">
        <f>YEAR(Taulukko1[[#This Row],[Alku KK]])&amp;"Q"&amp;ROUNDDOWN((MONTH(Taulukko1[[#This Row],[Alku KK]])-1)/3+1,0)</f>
        <v>2017Q4</v>
      </c>
      <c r="T4053" s="43" t="str">
        <f>YEAR(Taulukko1[[#This Row],[Loppu KK]])&amp;"Q"&amp;ROUNDDOWN((MONTH(Taulukko1[[#This Row],[Loppu KK]])-1)/3+1,0)</f>
        <v>2017Q4</v>
      </c>
      <c r="U4053" s="81">
        <f>IF(COUNT(Taulukko1[[#This Row],[Neuvottelujen alaiset ]])=1,Taulukko1[[#This Row],[Neuvottelujen alaiset ]],Taulukko1[[#This Row],[Vähennystarve]])</f>
        <v>100</v>
      </c>
      <c r="V4053" s="44">
        <f t="shared" si="763"/>
        <v>0.09</v>
      </c>
      <c r="W4053" s="44">
        <f t="shared" si="764"/>
        <v>0.01</v>
      </c>
      <c r="X4053" s="44">
        <f t="shared" si="765"/>
        <v>0.1111111111111111</v>
      </c>
      <c r="Y4053" s="44" t="b">
        <f>AND(MONTH(Taulukko1[[#This Row],[Alku PVM]] )=6,DAY(Taulukko1[[#This Row],[Alku PVM]] )&gt;19)</f>
        <v>0</v>
      </c>
      <c r="Z4053" s="44" t="b">
        <f>AND(MONTH(Taulukko1[[#This Row],[Loppu PVM]] )=6,DAY(Taulukko1[[#This Row],[Loppu PVM]] )&gt;19)</f>
        <v>0</v>
      </c>
      <c r="AA4053" s="44" t="b">
        <f>OR(MONTH(Taulukko1[[#This Row],[Alku PVM]] )&lt;=5,AND(MONTH(Taulukko1[[#This Row],[Alku PVM]] )=6,DAY(Taulukko1[[#This Row],[Alku PVM]] )&lt;20))</f>
        <v>0</v>
      </c>
      <c r="AB4053" s="44" t="b">
        <f>OR(MONTH(Taulukko1[[#This Row],[Loppu PVM]])&lt;=5,AND(MONTH(Taulukko1[[#This Row],[Loppu PVM]] )=6,DAY(Taulukko1[[#This Row],[Loppu PVM]])&lt;20))</f>
        <v>0</v>
      </c>
      <c r="AC4053" s="44" t="b">
        <f>OR(MONTH(Taulukko1[[#This Row],[Alku PVM]] )&lt;=3,AND(MONTH(Taulukko1[[#This Row],[Alku PVM]] )=3))</f>
        <v>0</v>
      </c>
      <c r="AD4053" s="44" t="b">
        <f>OR(MONTH(Taulukko1[[#This Row],[Loppu PVM]] )&lt;=3,AND(MONTH(Taulukko1[[#This Row],[Loppu PVM]] )=3))</f>
        <v>0</v>
      </c>
      <c r="AE4053" s="44" t="b">
        <f>OR(MONTH(Taulukko1[[#This Row],[Alku PVM]] )&lt;=9,AND(MONTH(Taulukko1[[#This Row],[Alku PVM]] )=9))</f>
        <v>0</v>
      </c>
      <c r="AF4053" s="44" t="b">
        <f>OR(MONTH(Taulukko1[[#This Row],[Loppu PVM]])&lt;=9,AND(MONTH(Taulukko1[[#This Row],[Loppu PVM]] )=9))</f>
        <v>0</v>
      </c>
      <c r="AG4053" s="44" t="b">
        <f>OR(MONTH(Taulukko1[[#This Row],[Alku PVM]] )&lt;=6,AND(MONTH(Taulukko1[[#This Row],[Alku PVM]] )=6))</f>
        <v>0</v>
      </c>
      <c r="AH4053" s="44" t="b">
        <f>OR(MONTH(Taulukko1[[#This Row],[Loppu PVM]])&lt;=6,AND(MONTH(Taulukko1[[#This Row],[Loppu PVM]] )=6))</f>
        <v>0</v>
      </c>
    </row>
    <row r="4054" spans="1:34">
      <c r="A4054" s="25" t="s">
        <v>5745</v>
      </c>
      <c r="B4054" s="26">
        <v>43009</v>
      </c>
      <c r="C4054" s="25" t="s">
        <v>5746</v>
      </c>
      <c r="D4054" s="35"/>
      <c r="E4054" s="85"/>
      <c r="F4054" s="26">
        <v>43049</v>
      </c>
      <c r="G4054" s="33">
        <v>17</v>
      </c>
      <c r="H4054" s="27">
        <v>17</v>
      </c>
      <c r="I4054" s="126">
        <f>INDEX('TOL2008'!B:B,MATCH(A4054,'TOL2008'!A:A,0))</f>
        <v>62010</v>
      </c>
      <c r="J4054" s="133" t="str">
        <f>INDEX(Pääluokka!$H$2:$H$100,MATCH(VALUE(LEFT(Taulukko1[[#This Row],[TOL2008]],2)),Pääluokka!$G$2:$G$100,0))</f>
        <v>Informaatio ja viestintä</v>
      </c>
      <c r="K4054" s="133" t="str">
        <f>INDEX(Pääluokka!$I$2:$I$100,MATCH(VALUE(LEFT(Taulukko1[[#This Row],[TOL2008]],2)),Pääluokka!$G$2:$G$100,0))</f>
        <v>Palvelualat (G-N, R, S)</v>
      </c>
      <c r="L4054" s="41">
        <f t="shared" si="758"/>
        <v>40</v>
      </c>
      <c r="M4054" s="43">
        <f t="shared" si="759"/>
        <v>43009</v>
      </c>
      <c r="N4054" s="43">
        <f t="shared" si="760"/>
        <v>43049</v>
      </c>
      <c r="O4054" s="43">
        <f t="shared" si="761"/>
        <v>43009</v>
      </c>
      <c r="P4054" s="43">
        <f t="shared" si="762"/>
        <v>43040</v>
      </c>
      <c r="Q4054" s="89">
        <f t="shared" si="757"/>
        <v>2017</v>
      </c>
      <c r="R4054" s="89">
        <f t="shared" si="757"/>
        <v>2017</v>
      </c>
      <c r="S4054" s="43" t="str">
        <f>YEAR(Taulukko1[[#This Row],[Alku KK]])&amp;"Q"&amp;ROUNDDOWN((MONTH(Taulukko1[[#This Row],[Alku KK]])-1)/3+1,0)</f>
        <v>2017Q4</v>
      </c>
      <c r="T4054" s="43" t="str">
        <f>YEAR(Taulukko1[[#This Row],[Loppu KK]])&amp;"Q"&amp;ROUNDDOWN((MONTH(Taulukko1[[#This Row],[Loppu KK]])-1)/3+1,0)</f>
        <v>2017Q4</v>
      </c>
      <c r="U4054" s="81">
        <f>IF(COUNT(Taulukko1[[#This Row],[Neuvottelujen alaiset ]])=1,Taulukko1[[#This Row],[Neuvottelujen alaiset ]],Taulukko1[[#This Row],[Vähennystarve]])</f>
        <v>17</v>
      </c>
      <c r="V4054" s="44" t="str">
        <f t="shared" si="763"/>
        <v>NA</v>
      </c>
      <c r="W4054" s="44">
        <f t="shared" si="764"/>
        <v>1</v>
      </c>
      <c r="X4054" s="44" t="str">
        <f t="shared" si="765"/>
        <v>NA</v>
      </c>
      <c r="Y4054" s="44" t="b">
        <f>AND(MONTH(Taulukko1[[#This Row],[Alku PVM]] )=6,DAY(Taulukko1[[#This Row],[Alku PVM]] )&gt;19)</f>
        <v>0</v>
      </c>
      <c r="Z4054" s="44" t="b">
        <f>AND(MONTH(Taulukko1[[#This Row],[Loppu PVM]] )=6,DAY(Taulukko1[[#This Row],[Loppu PVM]] )&gt;19)</f>
        <v>0</v>
      </c>
      <c r="AA4054" s="44" t="b">
        <f>OR(MONTH(Taulukko1[[#This Row],[Alku PVM]] )&lt;=5,AND(MONTH(Taulukko1[[#This Row],[Alku PVM]] )=6,DAY(Taulukko1[[#This Row],[Alku PVM]] )&lt;20))</f>
        <v>0</v>
      </c>
      <c r="AB4054" s="44" t="b">
        <f>OR(MONTH(Taulukko1[[#This Row],[Loppu PVM]])&lt;=5,AND(MONTH(Taulukko1[[#This Row],[Loppu PVM]] )=6,DAY(Taulukko1[[#This Row],[Loppu PVM]])&lt;20))</f>
        <v>0</v>
      </c>
      <c r="AC4054" s="44" t="b">
        <f>OR(MONTH(Taulukko1[[#This Row],[Alku PVM]] )&lt;=3,AND(MONTH(Taulukko1[[#This Row],[Alku PVM]] )=3))</f>
        <v>0</v>
      </c>
      <c r="AD4054" s="44" t="b">
        <f>OR(MONTH(Taulukko1[[#This Row],[Loppu PVM]] )&lt;=3,AND(MONTH(Taulukko1[[#This Row],[Loppu PVM]] )=3))</f>
        <v>0</v>
      </c>
      <c r="AE4054" s="44" t="b">
        <f>OR(MONTH(Taulukko1[[#This Row],[Alku PVM]] )&lt;=9,AND(MONTH(Taulukko1[[#This Row],[Alku PVM]] )=9))</f>
        <v>0</v>
      </c>
      <c r="AF4054" s="44" t="b">
        <f>OR(MONTH(Taulukko1[[#This Row],[Loppu PVM]])&lt;=9,AND(MONTH(Taulukko1[[#This Row],[Loppu PVM]] )=9))</f>
        <v>0</v>
      </c>
      <c r="AG4054" s="44" t="b">
        <f>OR(MONTH(Taulukko1[[#This Row],[Alku PVM]] )&lt;=6,AND(MONTH(Taulukko1[[#This Row],[Alku PVM]] )=6))</f>
        <v>0</v>
      </c>
      <c r="AH4054" s="44" t="b">
        <f>OR(MONTH(Taulukko1[[#This Row],[Loppu PVM]])&lt;=6,AND(MONTH(Taulukko1[[#This Row],[Loppu PVM]] )=6))</f>
        <v>0</v>
      </c>
    </row>
    <row r="4055" spans="1:34">
      <c r="A4055" s="82" t="s">
        <v>778</v>
      </c>
      <c r="B4055" s="83">
        <v>43049</v>
      </c>
      <c r="C4055" s="25" t="s">
        <v>5747</v>
      </c>
      <c r="D4055" s="84"/>
      <c r="E4055" s="85">
        <v>30</v>
      </c>
      <c r="F4055" s="83">
        <v>43090</v>
      </c>
      <c r="G4055" s="86">
        <v>24</v>
      </c>
      <c r="H4055" s="85">
        <v>30</v>
      </c>
      <c r="I4055" s="130">
        <f>INDEX('TOL2008'!B:B,MATCH(A4055,'TOL2008'!A:A,0))</f>
        <v>26110</v>
      </c>
      <c r="J4055" s="131" t="str">
        <f>INDEX(Pääluokka!$H$2:$H$100,MATCH(VALUE(LEFT(Taulukko1[[#This Row],[TOL2008]],2)),Pääluokka!$G$2:$G$100,0))</f>
        <v>Teollisuus</v>
      </c>
      <c r="K4055" s="131" t="str">
        <f>INDEX(Pääluokka!$I$2:$I$100,MATCH(VALUE(LEFT(Taulukko1[[#This Row],[TOL2008]],2)),Pääluokka!$G$2:$G$100,0))</f>
        <v>Teollisuus (C-E)</v>
      </c>
      <c r="L4055" s="87">
        <f t="shared" si="758"/>
        <v>41</v>
      </c>
      <c r="M4055" s="88">
        <f t="shared" si="759"/>
        <v>43049</v>
      </c>
      <c r="N4055" s="88">
        <f t="shared" si="760"/>
        <v>43090</v>
      </c>
      <c r="O4055" s="88">
        <f t="shared" ref="O4055:O4063" si="766">IFERROR(DATE(YEAR(M4055),MONTH(M4055),1),"NA")</f>
        <v>43040</v>
      </c>
      <c r="P4055" s="88">
        <f t="shared" ref="P4055:P4063" si="767">IFERROR(DATE(YEAR(N4055),MONTH(N4055),1),"NA")</f>
        <v>43070</v>
      </c>
      <c r="Q4055" s="89">
        <f t="shared" si="757"/>
        <v>2017</v>
      </c>
      <c r="R4055" s="89">
        <f t="shared" si="757"/>
        <v>2017</v>
      </c>
      <c r="S4055" s="88" t="str">
        <f>YEAR(Taulukko1[[#This Row],[Alku KK]])&amp;"Q"&amp;ROUNDDOWN((MONTH(Taulukko1[[#This Row],[Alku KK]])-1)/3+1,0)</f>
        <v>2017Q4</v>
      </c>
      <c r="T4055" s="88" t="str">
        <f>YEAR(Taulukko1[[#This Row],[Loppu KK]])&amp;"Q"&amp;ROUNDDOWN((MONTH(Taulukko1[[#This Row],[Loppu KK]])-1)/3+1,0)</f>
        <v>2017Q4</v>
      </c>
      <c r="U4055" s="89">
        <f>IF(COUNT(Taulukko1[[#This Row],[Neuvottelujen alaiset ]])=1,Taulukko1[[#This Row],[Neuvottelujen alaiset ]],Taulukko1[[#This Row],[Vähennystarve]])</f>
        <v>30</v>
      </c>
      <c r="V4055" s="90">
        <f t="shared" ref="V4055:V4063" si="768">IF(AND(ISNUMBER(E4055),ISNUMBER(H4055)),E4055/H4055,"NA")</f>
        <v>1</v>
      </c>
      <c r="W4055" s="90">
        <f t="shared" ref="W4055:W4063" si="769">IF(AND(ISNUMBER(G4055),ISNUMBER(H4055)),G4055/H4055,"NA")</f>
        <v>0.8</v>
      </c>
      <c r="X4055" s="90">
        <f t="shared" ref="X4055:X4063" si="770">IF(AND(ISNUMBER(G4055),ISNUMBER(E4055)),G4055/E4055,"NA")</f>
        <v>0.8</v>
      </c>
      <c r="Y4055" s="90" t="b">
        <f>AND(MONTH(Taulukko1[[#This Row],[Alku PVM]] )=6,DAY(Taulukko1[[#This Row],[Alku PVM]] )&gt;19)</f>
        <v>0</v>
      </c>
      <c r="Z4055" s="90" t="b">
        <f>AND(MONTH(Taulukko1[[#This Row],[Loppu PVM]] )=6,DAY(Taulukko1[[#This Row],[Loppu PVM]] )&gt;19)</f>
        <v>0</v>
      </c>
      <c r="AA4055" s="90" t="b">
        <f>OR(MONTH(Taulukko1[[#This Row],[Alku PVM]] )&lt;=5,AND(MONTH(Taulukko1[[#This Row],[Alku PVM]] )=6,DAY(Taulukko1[[#This Row],[Alku PVM]] )&lt;20))</f>
        <v>0</v>
      </c>
      <c r="AB4055" s="90" t="b">
        <f>OR(MONTH(Taulukko1[[#This Row],[Loppu PVM]])&lt;=5,AND(MONTH(Taulukko1[[#This Row],[Loppu PVM]] )=6,DAY(Taulukko1[[#This Row],[Loppu PVM]])&lt;20))</f>
        <v>0</v>
      </c>
      <c r="AC4055" s="90" t="b">
        <f>OR(MONTH(Taulukko1[[#This Row],[Alku PVM]] )&lt;=3,AND(MONTH(Taulukko1[[#This Row],[Alku PVM]] )=3))</f>
        <v>0</v>
      </c>
      <c r="AD4055" s="90" t="b">
        <f>OR(MONTH(Taulukko1[[#This Row],[Loppu PVM]] )&lt;=3,AND(MONTH(Taulukko1[[#This Row],[Loppu PVM]] )=3))</f>
        <v>0</v>
      </c>
      <c r="AE4055" s="90" t="b">
        <f>OR(MONTH(Taulukko1[[#This Row],[Alku PVM]] )&lt;=9,AND(MONTH(Taulukko1[[#This Row],[Alku PVM]] )=9))</f>
        <v>0</v>
      </c>
      <c r="AF4055" s="90" t="b">
        <f>OR(MONTH(Taulukko1[[#This Row],[Loppu PVM]])&lt;=9,AND(MONTH(Taulukko1[[#This Row],[Loppu PVM]] )=9))</f>
        <v>0</v>
      </c>
      <c r="AG4055" s="90" t="b">
        <f>OR(MONTH(Taulukko1[[#This Row],[Alku PVM]] )&lt;=6,AND(MONTH(Taulukko1[[#This Row],[Alku PVM]] )=6))</f>
        <v>0</v>
      </c>
      <c r="AH4055" s="90" t="b">
        <f>OR(MONTH(Taulukko1[[#This Row],[Loppu PVM]])&lt;=6,AND(MONTH(Taulukko1[[#This Row],[Loppu PVM]] )=6))</f>
        <v>0</v>
      </c>
    </row>
    <row r="4056" spans="1:34">
      <c r="A4056" s="82" t="s">
        <v>5167</v>
      </c>
      <c r="B4056" s="83">
        <v>43052</v>
      </c>
      <c r="C4056" s="25" t="s">
        <v>5748</v>
      </c>
      <c r="D4056" s="35" t="s">
        <v>25</v>
      </c>
      <c r="E4056" s="85">
        <v>38</v>
      </c>
      <c r="F4056" s="83"/>
      <c r="G4056" s="86"/>
      <c r="H4056" s="85">
        <v>38</v>
      </c>
      <c r="I4056" s="130">
        <f>INDEX('TOL2008'!B:B,MATCH(A4056,'TOL2008'!A:A,0))</f>
        <v>85000</v>
      </c>
      <c r="J4056" s="131" t="str">
        <f>INDEX(Pääluokka!$H$2:$H$100,MATCH(VALUE(LEFT(Taulukko1[[#This Row],[TOL2008]],2)),Pääluokka!$G$2:$G$100,0))</f>
        <v>Koulutus</v>
      </c>
      <c r="K4056" s="131" t="str">
        <f>INDEX(Pääluokka!$I$2:$I$100,MATCH(VALUE(LEFT(Taulukko1[[#This Row],[TOL2008]],2)),Pääluokka!$G$2:$G$100,0))</f>
        <v>Muut toimialat (O-Q, T-X)</v>
      </c>
      <c r="L4056" s="87" t="str">
        <f t="shared" si="758"/>
        <v>NA</v>
      </c>
      <c r="M4056" s="88">
        <f t="shared" si="759"/>
        <v>43052</v>
      </c>
      <c r="N4056" s="88">
        <f t="shared" si="760"/>
        <v>43103</v>
      </c>
      <c r="O4056" s="88">
        <f t="shared" si="766"/>
        <v>43040</v>
      </c>
      <c r="P4056" s="88">
        <f t="shared" si="767"/>
        <v>43101</v>
      </c>
      <c r="Q4056" s="89">
        <f t="shared" si="757"/>
        <v>2017</v>
      </c>
      <c r="R4056" s="89">
        <f t="shared" si="757"/>
        <v>2018</v>
      </c>
      <c r="S4056" s="88" t="str">
        <f>YEAR(Taulukko1[[#This Row],[Alku KK]])&amp;"Q"&amp;ROUNDDOWN((MONTH(Taulukko1[[#This Row],[Alku KK]])-1)/3+1,0)</f>
        <v>2017Q4</v>
      </c>
      <c r="T4056" s="88" t="str">
        <f>YEAR(Taulukko1[[#This Row],[Loppu KK]])&amp;"Q"&amp;ROUNDDOWN((MONTH(Taulukko1[[#This Row],[Loppu KK]])-1)/3+1,0)</f>
        <v>2018Q1</v>
      </c>
      <c r="U4056" s="89">
        <f>IF(COUNT(Taulukko1[[#This Row],[Neuvottelujen alaiset ]])=1,Taulukko1[[#This Row],[Neuvottelujen alaiset ]],Taulukko1[[#This Row],[Vähennystarve]])</f>
        <v>38</v>
      </c>
      <c r="V4056" s="90">
        <f t="shared" si="768"/>
        <v>1</v>
      </c>
      <c r="W4056" s="90" t="str">
        <f t="shared" si="769"/>
        <v>NA</v>
      </c>
      <c r="X4056" s="90" t="str">
        <f t="shared" si="770"/>
        <v>NA</v>
      </c>
      <c r="Y4056" s="90" t="b">
        <f>AND(MONTH(Taulukko1[[#This Row],[Alku PVM]] )=6,DAY(Taulukko1[[#This Row],[Alku PVM]] )&gt;19)</f>
        <v>0</v>
      </c>
      <c r="Z4056" s="90" t="b">
        <f>AND(MONTH(Taulukko1[[#This Row],[Loppu PVM]] )=6,DAY(Taulukko1[[#This Row],[Loppu PVM]] )&gt;19)</f>
        <v>0</v>
      </c>
      <c r="AA4056" s="90" t="b">
        <f>OR(MONTH(Taulukko1[[#This Row],[Alku PVM]] )&lt;=5,AND(MONTH(Taulukko1[[#This Row],[Alku PVM]] )=6,DAY(Taulukko1[[#This Row],[Alku PVM]] )&lt;20))</f>
        <v>0</v>
      </c>
      <c r="AB4056" s="90" t="b">
        <f>OR(MONTH(Taulukko1[[#This Row],[Loppu PVM]])&lt;=5,AND(MONTH(Taulukko1[[#This Row],[Loppu PVM]] )=6,DAY(Taulukko1[[#This Row],[Loppu PVM]])&lt;20))</f>
        <v>1</v>
      </c>
      <c r="AC4056" s="90" t="b">
        <f>OR(MONTH(Taulukko1[[#This Row],[Alku PVM]] )&lt;=3,AND(MONTH(Taulukko1[[#This Row],[Alku PVM]] )=3))</f>
        <v>0</v>
      </c>
      <c r="AD4056" s="90" t="b">
        <f>OR(MONTH(Taulukko1[[#This Row],[Loppu PVM]] )&lt;=3,AND(MONTH(Taulukko1[[#This Row],[Loppu PVM]] )=3))</f>
        <v>1</v>
      </c>
      <c r="AE4056" s="90" t="b">
        <f>OR(MONTH(Taulukko1[[#This Row],[Alku PVM]] )&lt;=9,AND(MONTH(Taulukko1[[#This Row],[Alku PVM]] )=9))</f>
        <v>0</v>
      </c>
      <c r="AF4056" s="90" t="b">
        <f>OR(MONTH(Taulukko1[[#This Row],[Loppu PVM]])&lt;=9,AND(MONTH(Taulukko1[[#This Row],[Loppu PVM]] )=9))</f>
        <v>1</v>
      </c>
      <c r="AG4056" s="90" t="b">
        <f>OR(MONTH(Taulukko1[[#This Row],[Alku PVM]] )&lt;=6,AND(MONTH(Taulukko1[[#This Row],[Alku PVM]] )=6))</f>
        <v>0</v>
      </c>
      <c r="AH4056" s="90" t="b">
        <f>OR(MONTH(Taulukko1[[#This Row],[Loppu PVM]])&lt;=6,AND(MONTH(Taulukko1[[#This Row],[Loppu PVM]] )=6))</f>
        <v>1</v>
      </c>
    </row>
    <row r="4057" spans="1:34">
      <c r="A4057" s="82" t="s">
        <v>3803</v>
      </c>
      <c r="B4057" s="83">
        <v>43056</v>
      </c>
      <c r="C4057" s="25" t="s">
        <v>2936</v>
      </c>
      <c r="D4057" s="84"/>
      <c r="E4057" s="85">
        <v>35</v>
      </c>
      <c r="F4057" s="83">
        <v>43112</v>
      </c>
      <c r="G4057" s="86">
        <v>29</v>
      </c>
      <c r="H4057" s="85">
        <v>35</v>
      </c>
      <c r="I4057" s="130">
        <f>INDEX('TOL2008'!B:B,MATCH(A4057,'TOL2008'!A:A,0))</f>
        <v>22210</v>
      </c>
      <c r="J4057" s="131" t="str">
        <f>INDEX(Pääluokka!$H$2:$H$100,MATCH(VALUE(LEFT(Taulukko1[[#This Row],[TOL2008]],2)),Pääluokka!$G$2:$G$100,0))</f>
        <v>Teollisuus</v>
      </c>
      <c r="K4057" s="131" t="str">
        <f>INDEX(Pääluokka!$I$2:$I$100,MATCH(VALUE(LEFT(Taulukko1[[#This Row],[TOL2008]],2)),Pääluokka!$G$2:$G$100,0))</f>
        <v>Teollisuus (C-E)</v>
      </c>
      <c r="L4057" s="87">
        <f t="shared" si="758"/>
        <v>56</v>
      </c>
      <c r="M4057" s="88">
        <f t="shared" si="759"/>
        <v>43056</v>
      </c>
      <c r="N4057" s="88">
        <f t="shared" si="760"/>
        <v>43112</v>
      </c>
      <c r="O4057" s="88">
        <f t="shared" si="766"/>
        <v>43040</v>
      </c>
      <c r="P4057" s="88">
        <f t="shared" si="767"/>
        <v>43101</v>
      </c>
      <c r="Q4057" s="89">
        <f t="shared" si="757"/>
        <v>2017</v>
      </c>
      <c r="R4057" s="89">
        <f t="shared" si="757"/>
        <v>2018</v>
      </c>
      <c r="S4057" s="88" t="str">
        <f>YEAR(Taulukko1[[#This Row],[Alku KK]])&amp;"Q"&amp;ROUNDDOWN((MONTH(Taulukko1[[#This Row],[Alku KK]])-1)/3+1,0)</f>
        <v>2017Q4</v>
      </c>
      <c r="T4057" s="88" t="str">
        <f>YEAR(Taulukko1[[#This Row],[Loppu KK]])&amp;"Q"&amp;ROUNDDOWN((MONTH(Taulukko1[[#This Row],[Loppu KK]])-1)/3+1,0)</f>
        <v>2018Q1</v>
      </c>
      <c r="U4057" s="89">
        <f>IF(COUNT(Taulukko1[[#This Row],[Neuvottelujen alaiset ]])=1,Taulukko1[[#This Row],[Neuvottelujen alaiset ]],Taulukko1[[#This Row],[Vähennystarve]])</f>
        <v>35</v>
      </c>
      <c r="V4057" s="90">
        <f t="shared" si="768"/>
        <v>1</v>
      </c>
      <c r="W4057" s="90">
        <f t="shared" si="769"/>
        <v>0.82857142857142863</v>
      </c>
      <c r="X4057" s="90">
        <f t="shared" si="770"/>
        <v>0.82857142857142863</v>
      </c>
      <c r="Y4057" s="90" t="b">
        <f>AND(MONTH(Taulukko1[[#This Row],[Alku PVM]] )=6,DAY(Taulukko1[[#This Row],[Alku PVM]] )&gt;19)</f>
        <v>0</v>
      </c>
      <c r="Z4057" s="90" t="b">
        <f>AND(MONTH(Taulukko1[[#This Row],[Loppu PVM]] )=6,DAY(Taulukko1[[#This Row],[Loppu PVM]] )&gt;19)</f>
        <v>0</v>
      </c>
      <c r="AA4057" s="90" t="b">
        <f>OR(MONTH(Taulukko1[[#This Row],[Alku PVM]] )&lt;=5,AND(MONTH(Taulukko1[[#This Row],[Alku PVM]] )=6,DAY(Taulukko1[[#This Row],[Alku PVM]] )&lt;20))</f>
        <v>0</v>
      </c>
      <c r="AB4057" s="90" t="b">
        <f>OR(MONTH(Taulukko1[[#This Row],[Loppu PVM]])&lt;=5,AND(MONTH(Taulukko1[[#This Row],[Loppu PVM]] )=6,DAY(Taulukko1[[#This Row],[Loppu PVM]])&lt;20))</f>
        <v>1</v>
      </c>
      <c r="AC4057" s="90" t="b">
        <f>OR(MONTH(Taulukko1[[#This Row],[Alku PVM]] )&lt;=3,AND(MONTH(Taulukko1[[#This Row],[Alku PVM]] )=3))</f>
        <v>0</v>
      </c>
      <c r="AD4057" s="90" t="b">
        <f>OR(MONTH(Taulukko1[[#This Row],[Loppu PVM]] )&lt;=3,AND(MONTH(Taulukko1[[#This Row],[Loppu PVM]] )=3))</f>
        <v>1</v>
      </c>
      <c r="AE4057" s="90" t="b">
        <f>OR(MONTH(Taulukko1[[#This Row],[Alku PVM]] )&lt;=9,AND(MONTH(Taulukko1[[#This Row],[Alku PVM]] )=9))</f>
        <v>0</v>
      </c>
      <c r="AF4057" s="90" t="b">
        <f>OR(MONTH(Taulukko1[[#This Row],[Loppu PVM]])&lt;=9,AND(MONTH(Taulukko1[[#This Row],[Loppu PVM]] )=9))</f>
        <v>1</v>
      </c>
      <c r="AG4057" s="90" t="b">
        <f>OR(MONTH(Taulukko1[[#This Row],[Alku PVM]] )&lt;=6,AND(MONTH(Taulukko1[[#This Row],[Alku PVM]] )=6))</f>
        <v>0</v>
      </c>
      <c r="AH4057" s="90" t="b">
        <f>OR(MONTH(Taulukko1[[#This Row],[Loppu PVM]])&lt;=6,AND(MONTH(Taulukko1[[#This Row],[Loppu PVM]] )=6))</f>
        <v>1</v>
      </c>
    </row>
    <row r="4058" spans="1:34">
      <c r="A4058" s="82" t="s">
        <v>4560</v>
      </c>
      <c r="B4058" s="83">
        <v>43067</v>
      </c>
      <c r="C4058" s="25" t="s">
        <v>5749</v>
      </c>
      <c r="D4058" s="84"/>
      <c r="E4058" s="85">
        <v>30</v>
      </c>
      <c r="F4058" s="83">
        <v>43125</v>
      </c>
      <c r="G4058" s="86">
        <v>14</v>
      </c>
      <c r="H4058" s="85">
        <v>30</v>
      </c>
      <c r="I4058" s="130">
        <f>INDEX('TOL2008'!B:B,MATCH(A4058,'TOL2008'!A:A,0))</f>
        <v>53100</v>
      </c>
      <c r="J4058" s="131" t="str">
        <f>INDEX(Pääluokka!$H$2:$H$100,MATCH(VALUE(LEFT(Taulukko1[[#This Row],[TOL2008]],2)),Pääluokka!$G$2:$G$100,0))</f>
        <v>Kuljetus ja varastointi</v>
      </c>
      <c r="K4058" s="131" t="str">
        <f>INDEX(Pääluokka!$I$2:$I$100,MATCH(VALUE(LEFT(Taulukko1[[#This Row],[TOL2008]],2)),Pääluokka!$G$2:$G$100,0))</f>
        <v>Palvelualat (G-N, R, S)</v>
      </c>
      <c r="L4058" s="87">
        <f t="shared" si="758"/>
        <v>58</v>
      </c>
      <c r="M4058" s="88">
        <f t="shared" si="759"/>
        <v>43067</v>
      </c>
      <c r="N4058" s="88">
        <f t="shared" si="760"/>
        <v>43125</v>
      </c>
      <c r="O4058" s="88">
        <f t="shared" si="766"/>
        <v>43040</v>
      </c>
      <c r="P4058" s="88">
        <f t="shared" si="767"/>
        <v>43101</v>
      </c>
      <c r="Q4058" s="89">
        <f t="shared" si="757"/>
        <v>2017</v>
      </c>
      <c r="R4058" s="89">
        <f t="shared" si="757"/>
        <v>2018</v>
      </c>
      <c r="S4058" s="88" t="str">
        <f>YEAR(Taulukko1[[#This Row],[Alku KK]])&amp;"Q"&amp;ROUNDDOWN((MONTH(Taulukko1[[#This Row],[Alku KK]])-1)/3+1,0)</f>
        <v>2017Q4</v>
      </c>
      <c r="T4058" s="88" t="str">
        <f>YEAR(Taulukko1[[#This Row],[Loppu KK]])&amp;"Q"&amp;ROUNDDOWN((MONTH(Taulukko1[[#This Row],[Loppu KK]])-1)/3+1,0)</f>
        <v>2018Q1</v>
      </c>
      <c r="U4058" s="89">
        <f>IF(COUNT(Taulukko1[[#This Row],[Neuvottelujen alaiset ]])=1,Taulukko1[[#This Row],[Neuvottelujen alaiset ]],Taulukko1[[#This Row],[Vähennystarve]])</f>
        <v>30</v>
      </c>
      <c r="V4058" s="90">
        <f t="shared" si="768"/>
        <v>1</v>
      </c>
      <c r="W4058" s="90">
        <f t="shared" si="769"/>
        <v>0.46666666666666667</v>
      </c>
      <c r="X4058" s="90">
        <f t="shared" si="770"/>
        <v>0.46666666666666667</v>
      </c>
      <c r="Y4058" s="90" t="b">
        <f>AND(MONTH(Taulukko1[[#This Row],[Alku PVM]] )=6,DAY(Taulukko1[[#This Row],[Alku PVM]] )&gt;19)</f>
        <v>0</v>
      </c>
      <c r="Z4058" s="90" t="b">
        <f>AND(MONTH(Taulukko1[[#This Row],[Loppu PVM]] )=6,DAY(Taulukko1[[#This Row],[Loppu PVM]] )&gt;19)</f>
        <v>0</v>
      </c>
      <c r="AA4058" s="90" t="b">
        <f>OR(MONTH(Taulukko1[[#This Row],[Alku PVM]] )&lt;=5,AND(MONTH(Taulukko1[[#This Row],[Alku PVM]] )=6,DAY(Taulukko1[[#This Row],[Alku PVM]] )&lt;20))</f>
        <v>0</v>
      </c>
      <c r="AB4058" s="90" t="b">
        <f>OR(MONTH(Taulukko1[[#This Row],[Loppu PVM]])&lt;=5,AND(MONTH(Taulukko1[[#This Row],[Loppu PVM]] )=6,DAY(Taulukko1[[#This Row],[Loppu PVM]])&lt;20))</f>
        <v>1</v>
      </c>
      <c r="AC4058" s="90" t="b">
        <f>OR(MONTH(Taulukko1[[#This Row],[Alku PVM]] )&lt;=3,AND(MONTH(Taulukko1[[#This Row],[Alku PVM]] )=3))</f>
        <v>0</v>
      </c>
      <c r="AD4058" s="90" t="b">
        <f>OR(MONTH(Taulukko1[[#This Row],[Loppu PVM]] )&lt;=3,AND(MONTH(Taulukko1[[#This Row],[Loppu PVM]] )=3))</f>
        <v>1</v>
      </c>
      <c r="AE4058" s="90" t="b">
        <f>OR(MONTH(Taulukko1[[#This Row],[Alku PVM]] )&lt;=9,AND(MONTH(Taulukko1[[#This Row],[Alku PVM]] )=9))</f>
        <v>0</v>
      </c>
      <c r="AF4058" s="90" t="b">
        <f>OR(MONTH(Taulukko1[[#This Row],[Loppu PVM]])&lt;=9,AND(MONTH(Taulukko1[[#This Row],[Loppu PVM]] )=9))</f>
        <v>1</v>
      </c>
      <c r="AG4058" s="90" t="b">
        <f>OR(MONTH(Taulukko1[[#This Row],[Alku PVM]] )&lt;=6,AND(MONTH(Taulukko1[[#This Row],[Alku PVM]] )=6))</f>
        <v>0</v>
      </c>
      <c r="AH4058" s="90" t="b">
        <f>OR(MONTH(Taulukko1[[#This Row],[Loppu PVM]])&lt;=6,AND(MONTH(Taulukko1[[#This Row],[Loppu PVM]] )=6))</f>
        <v>1</v>
      </c>
    </row>
    <row r="4059" spans="1:34">
      <c r="A4059" s="25" t="s">
        <v>5750</v>
      </c>
      <c r="B4059" s="83">
        <v>43060</v>
      </c>
      <c r="C4059" s="25" t="s">
        <v>5751</v>
      </c>
      <c r="D4059" s="84"/>
      <c r="E4059" s="85">
        <v>10</v>
      </c>
      <c r="F4059" s="83">
        <v>43103</v>
      </c>
      <c r="G4059" s="86">
        <v>3</v>
      </c>
      <c r="H4059" s="85">
        <v>60</v>
      </c>
      <c r="I4059" s="130">
        <f>INDEX('TOL2008'!B:B,MATCH(A4059,'TOL2008'!A:A,0))</f>
        <v>58130</v>
      </c>
      <c r="J4059" s="131" t="str">
        <f>INDEX(Pääluokka!$H$2:$H$100,MATCH(VALUE(LEFT(Taulukko1[[#This Row],[TOL2008]],2)),Pääluokka!$G$2:$G$100,0))</f>
        <v>Informaatio ja viestintä</v>
      </c>
      <c r="K4059" s="131" t="str">
        <f>INDEX(Pääluokka!$I$2:$I$100,MATCH(VALUE(LEFT(Taulukko1[[#This Row],[TOL2008]],2)),Pääluokka!$G$2:$G$100,0))</f>
        <v>Palvelualat (G-N, R, S)</v>
      </c>
      <c r="L4059" s="87">
        <f t="shared" si="758"/>
        <v>43</v>
      </c>
      <c r="M4059" s="88">
        <f t="shared" si="759"/>
        <v>43060</v>
      </c>
      <c r="N4059" s="88">
        <f t="shared" si="760"/>
        <v>43103</v>
      </c>
      <c r="O4059" s="88">
        <f t="shared" si="766"/>
        <v>43040</v>
      </c>
      <c r="P4059" s="88">
        <f t="shared" si="767"/>
        <v>43101</v>
      </c>
      <c r="Q4059" s="89">
        <f t="shared" si="757"/>
        <v>2017</v>
      </c>
      <c r="R4059" s="89">
        <f t="shared" si="757"/>
        <v>2018</v>
      </c>
      <c r="S4059" s="88" t="str">
        <f>YEAR(Taulukko1[[#This Row],[Alku KK]])&amp;"Q"&amp;ROUNDDOWN((MONTH(Taulukko1[[#This Row],[Alku KK]])-1)/3+1,0)</f>
        <v>2017Q4</v>
      </c>
      <c r="T4059" s="88" t="str">
        <f>YEAR(Taulukko1[[#This Row],[Loppu KK]])&amp;"Q"&amp;ROUNDDOWN((MONTH(Taulukko1[[#This Row],[Loppu KK]])-1)/3+1,0)</f>
        <v>2018Q1</v>
      </c>
      <c r="U4059" s="89">
        <f>IF(COUNT(Taulukko1[[#This Row],[Neuvottelujen alaiset ]])=1,Taulukko1[[#This Row],[Neuvottelujen alaiset ]],Taulukko1[[#This Row],[Vähennystarve]])</f>
        <v>60</v>
      </c>
      <c r="V4059" s="90">
        <f t="shared" si="768"/>
        <v>0.16666666666666666</v>
      </c>
      <c r="W4059" s="90">
        <f t="shared" si="769"/>
        <v>0.05</v>
      </c>
      <c r="X4059" s="90">
        <f t="shared" si="770"/>
        <v>0.3</v>
      </c>
      <c r="Y4059" s="90" t="b">
        <f>AND(MONTH(Taulukko1[[#This Row],[Alku PVM]] )=6,DAY(Taulukko1[[#This Row],[Alku PVM]] )&gt;19)</f>
        <v>0</v>
      </c>
      <c r="Z4059" s="90" t="b">
        <f>AND(MONTH(Taulukko1[[#This Row],[Loppu PVM]] )=6,DAY(Taulukko1[[#This Row],[Loppu PVM]] )&gt;19)</f>
        <v>0</v>
      </c>
      <c r="AA4059" s="90" t="b">
        <f>OR(MONTH(Taulukko1[[#This Row],[Alku PVM]] )&lt;=5,AND(MONTH(Taulukko1[[#This Row],[Alku PVM]] )=6,DAY(Taulukko1[[#This Row],[Alku PVM]] )&lt;20))</f>
        <v>0</v>
      </c>
      <c r="AB4059" s="90" t="b">
        <f>OR(MONTH(Taulukko1[[#This Row],[Loppu PVM]])&lt;=5,AND(MONTH(Taulukko1[[#This Row],[Loppu PVM]] )=6,DAY(Taulukko1[[#This Row],[Loppu PVM]])&lt;20))</f>
        <v>1</v>
      </c>
      <c r="AC4059" s="90" t="b">
        <f>OR(MONTH(Taulukko1[[#This Row],[Alku PVM]] )&lt;=3,AND(MONTH(Taulukko1[[#This Row],[Alku PVM]] )=3))</f>
        <v>0</v>
      </c>
      <c r="AD4059" s="90" t="b">
        <f>OR(MONTH(Taulukko1[[#This Row],[Loppu PVM]] )&lt;=3,AND(MONTH(Taulukko1[[#This Row],[Loppu PVM]] )=3))</f>
        <v>1</v>
      </c>
      <c r="AE4059" s="90" t="b">
        <f>OR(MONTH(Taulukko1[[#This Row],[Alku PVM]] )&lt;=9,AND(MONTH(Taulukko1[[#This Row],[Alku PVM]] )=9))</f>
        <v>0</v>
      </c>
      <c r="AF4059" s="90" t="b">
        <f>OR(MONTH(Taulukko1[[#This Row],[Loppu PVM]])&lt;=9,AND(MONTH(Taulukko1[[#This Row],[Loppu PVM]] )=9))</f>
        <v>1</v>
      </c>
      <c r="AG4059" s="90" t="b">
        <f>OR(MONTH(Taulukko1[[#This Row],[Alku PVM]] )&lt;=6,AND(MONTH(Taulukko1[[#This Row],[Alku PVM]] )=6))</f>
        <v>0</v>
      </c>
      <c r="AH4059" s="90" t="b">
        <f>OR(MONTH(Taulukko1[[#This Row],[Loppu PVM]])&lt;=6,AND(MONTH(Taulukko1[[#This Row],[Loppu PVM]] )=6))</f>
        <v>1</v>
      </c>
    </row>
    <row r="4060" spans="1:34">
      <c r="A4060" s="25" t="s">
        <v>5752</v>
      </c>
      <c r="B4060" s="83">
        <v>43062</v>
      </c>
      <c r="C4060" s="25" t="s">
        <v>5753</v>
      </c>
      <c r="D4060" s="35" t="s">
        <v>25</v>
      </c>
      <c r="E4060" s="85"/>
      <c r="F4060" s="83"/>
      <c r="G4060" s="86"/>
      <c r="H4060" s="85"/>
      <c r="I4060" s="130">
        <f>INDEX('TOL2008'!B:B,MATCH(A4060,'TOL2008'!A:A,0))</f>
        <v>49391</v>
      </c>
      <c r="J4060" s="131" t="str">
        <f>INDEX(Pääluokka!$H$2:$H$100,MATCH(VALUE(LEFT(Taulukko1[[#This Row],[TOL2008]],2)),Pääluokka!$G$2:$G$100,0))</f>
        <v>Kuljetus ja varastointi</v>
      </c>
      <c r="K4060" s="131" t="str">
        <f>INDEX(Pääluokka!$I$2:$I$100,MATCH(VALUE(LEFT(Taulukko1[[#This Row],[TOL2008]],2)),Pääluokka!$G$2:$G$100,0))</f>
        <v>Palvelualat (G-N, R, S)</v>
      </c>
      <c r="L4060" s="87" t="str">
        <f t="shared" si="758"/>
        <v>NA</v>
      </c>
      <c r="M4060" s="88">
        <f t="shared" si="759"/>
        <v>43062</v>
      </c>
      <c r="N4060" s="88">
        <f t="shared" si="760"/>
        <v>43113</v>
      </c>
      <c r="O4060" s="88">
        <f t="shared" si="766"/>
        <v>43040</v>
      </c>
      <c r="P4060" s="88">
        <f t="shared" si="767"/>
        <v>43101</v>
      </c>
      <c r="Q4060" s="89">
        <f t="shared" si="757"/>
        <v>2017</v>
      </c>
      <c r="R4060" s="89">
        <f t="shared" si="757"/>
        <v>2018</v>
      </c>
      <c r="S4060" s="88" t="str">
        <f>YEAR(Taulukko1[[#This Row],[Alku KK]])&amp;"Q"&amp;ROUNDDOWN((MONTH(Taulukko1[[#This Row],[Alku KK]])-1)/3+1,0)</f>
        <v>2017Q4</v>
      </c>
      <c r="T4060" s="88" t="str">
        <f>YEAR(Taulukko1[[#This Row],[Loppu KK]])&amp;"Q"&amp;ROUNDDOWN((MONTH(Taulukko1[[#This Row],[Loppu KK]])-1)/3+1,0)</f>
        <v>2018Q1</v>
      </c>
      <c r="U4060" s="89">
        <f>IF(COUNT(Taulukko1[[#This Row],[Neuvottelujen alaiset ]])=1,Taulukko1[[#This Row],[Neuvottelujen alaiset ]],Taulukko1[[#This Row],[Vähennystarve]])</f>
        <v>0</v>
      </c>
      <c r="V4060" s="90" t="str">
        <f t="shared" si="768"/>
        <v>NA</v>
      </c>
      <c r="W4060" s="90" t="str">
        <f t="shared" si="769"/>
        <v>NA</v>
      </c>
      <c r="X4060" s="90" t="str">
        <f t="shared" si="770"/>
        <v>NA</v>
      </c>
      <c r="Y4060" s="90" t="b">
        <f>AND(MONTH(Taulukko1[[#This Row],[Alku PVM]] )=6,DAY(Taulukko1[[#This Row],[Alku PVM]] )&gt;19)</f>
        <v>0</v>
      </c>
      <c r="Z4060" s="90" t="b">
        <f>AND(MONTH(Taulukko1[[#This Row],[Loppu PVM]] )=6,DAY(Taulukko1[[#This Row],[Loppu PVM]] )&gt;19)</f>
        <v>0</v>
      </c>
      <c r="AA4060" s="90" t="b">
        <f>OR(MONTH(Taulukko1[[#This Row],[Alku PVM]] )&lt;=5,AND(MONTH(Taulukko1[[#This Row],[Alku PVM]] )=6,DAY(Taulukko1[[#This Row],[Alku PVM]] )&lt;20))</f>
        <v>0</v>
      </c>
      <c r="AB4060" s="90" t="b">
        <f>OR(MONTH(Taulukko1[[#This Row],[Loppu PVM]])&lt;=5,AND(MONTH(Taulukko1[[#This Row],[Loppu PVM]] )=6,DAY(Taulukko1[[#This Row],[Loppu PVM]])&lt;20))</f>
        <v>1</v>
      </c>
      <c r="AC4060" s="90" t="b">
        <f>OR(MONTH(Taulukko1[[#This Row],[Alku PVM]] )&lt;=3,AND(MONTH(Taulukko1[[#This Row],[Alku PVM]] )=3))</f>
        <v>0</v>
      </c>
      <c r="AD4060" s="90" t="b">
        <f>OR(MONTH(Taulukko1[[#This Row],[Loppu PVM]] )&lt;=3,AND(MONTH(Taulukko1[[#This Row],[Loppu PVM]] )=3))</f>
        <v>1</v>
      </c>
      <c r="AE4060" s="90" t="b">
        <f>OR(MONTH(Taulukko1[[#This Row],[Alku PVM]] )&lt;=9,AND(MONTH(Taulukko1[[#This Row],[Alku PVM]] )=9))</f>
        <v>0</v>
      </c>
      <c r="AF4060" s="90" t="b">
        <f>OR(MONTH(Taulukko1[[#This Row],[Loppu PVM]])&lt;=9,AND(MONTH(Taulukko1[[#This Row],[Loppu PVM]] )=9))</f>
        <v>1</v>
      </c>
      <c r="AG4060" s="90" t="b">
        <f>OR(MONTH(Taulukko1[[#This Row],[Alku PVM]] )&lt;=6,AND(MONTH(Taulukko1[[#This Row],[Alku PVM]] )=6))</f>
        <v>0</v>
      </c>
      <c r="AH4060" s="90" t="b">
        <f>OR(MONTH(Taulukko1[[#This Row],[Loppu PVM]])&lt;=6,AND(MONTH(Taulukko1[[#This Row],[Loppu PVM]] )=6))</f>
        <v>1</v>
      </c>
    </row>
    <row r="4061" spans="1:34">
      <c r="A4061" s="82" t="s">
        <v>5754</v>
      </c>
      <c r="B4061" s="83">
        <v>43063</v>
      </c>
      <c r="C4061" s="25" t="s">
        <v>5755</v>
      </c>
      <c r="D4061" s="84"/>
      <c r="E4061" s="85">
        <v>25</v>
      </c>
      <c r="F4061" s="83">
        <v>43129</v>
      </c>
      <c r="G4061" s="86">
        <v>17</v>
      </c>
      <c r="H4061" s="85">
        <v>25</v>
      </c>
      <c r="I4061" s="130">
        <f>INDEX('TOL2008'!B:B,MATCH(A4061,'TOL2008'!A:A,0))</f>
        <v>88101</v>
      </c>
      <c r="J4061" s="131" t="str">
        <f>INDEX(Pääluokka!$H$2:$H$100,MATCH(VALUE(LEFT(Taulukko1[[#This Row],[TOL2008]],2)),Pääluokka!$G$2:$G$100,0))</f>
        <v>Terveys- ja sosiaalipalvelut</v>
      </c>
      <c r="K4061" s="131" t="str">
        <f>INDEX(Pääluokka!$I$2:$I$100,MATCH(VALUE(LEFT(Taulukko1[[#This Row],[TOL2008]],2)),Pääluokka!$G$2:$G$100,0))</f>
        <v>Muut toimialat (O-Q, T-X)</v>
      </c>
      <c r="L4061" s="87">
        <f t="shared" si="758"/>
        <v>66</v>
      </c>
      <c r="M4061" s="88">
        <f t="shared" si="759"/>
        <v>43063</v>
      </c>
      <c r="N4061" s="88">
        <f t="shared" si="760"/>
        <v>43129</v>
      </c>
      <c r="O4061" s="88">
        <f t="shared" si="766"/>
        <v>43040</v>
      </c>
      <c r="P4061" s="88">
        <f t="shared" si="767"/>
        <v>43101</v>
      </c>
      <c r="Q4061" s="89">
        <f t="shared" si="757"/>
        <v>2017</v>
      </c>
      <c r="R4061" s="89">
        <f t="shared" si="757"/>
        <v>2018</v>
      </c>
      <c r="S4061" s="88" t="str">
        <f>YEAR(Taulukko1[[#This Row],[Alku KK]])&amp;"Q"&amp;ROUNDDOWN((MONTH(Taulukko1[[#This Row],[Alku KK]])-1)/3+1,0)</f>
        <v>2017Q4</v>
      </c>
      <c r="T4061" s="88" t="str">
        <f>YEAR(Taulukko1[[#This Row],[Loppu KK]])&amp;"Q"&amp;ROUNDDOWN((MONTH(Taulukko1[[#This Row],[Loppu KK]])-1)/3+1,0)</f>
        <v>2018Q1</v>
      </c>
      <c r="U4061" s="89">
        <f>IF(COUNT(Taulukko1[[#This Row],[Neuvottelujen alaiset ]])=1,Taulukko1[[#This Row],[Neuvottelujen alaiset ]],Taulukko1[[#This Row],[Vähennystarve]])</f>
        <v>25</v>
      </c>
      <c r="V4061" s="90">
        <f t="shared" si="768"/>
        <v>1</v>
      </c>
      <c r="W4061" s="90">
        <f t="shared" si="769"/>
        <v>0.68</v>
      </c>
      <c r="X4061" s="90">
        <f t="shared" si="770"/>
        <v>0.68</v>
      </c>
      <c r="Y4061" s="90" t="b">
        <f>AND(MONTH(Taulukko1[[#This Row],[Alku PVM]] )=6,DAY(Taulukko1[[#This Row],[Alku PVM]] )&gt;19)</f>
        <v>0</v>
      </c>
      <c r="Z4061" s="90" t="b">
        <f>AND(MONTH(Taulukko1[[#This Row],[Loppu PVM]] )=6,DAY(Taulukko1[[#This Row],[Loppu PVM]] )&gt;19)</f>
        <v>0</v>
      </c>
      <c r="AA4061" s="90" t="b">
        <f>OR(MONTH(Taulukko1[[#This Row],[Alku PVM]] )&lt;=5,AND(MONTH(Taulukko1[[#This Row],[Alku PVM]] )=6,DAY(Taulukko1[[#This Row],[Alku PVM]] )&lt;20))</f>
        <v>0</v>
      </c>
      <c r="AB4061" s="90" t="b">
        <f>OR(MONTH(Taulukko1[[#This Row],[Loppu PVM]])&lt;=5,AND(MONTH(Taulukko1[[#This Row],[Loppu PVM]] )=6,DAY(Taulukko1[[#This Row],[Loppu PVM]])&lt;20))</f>
        <v>1</v>
      </c>
      <c r="AC4061" s="90" t="b">
        <f>OR(MONTH(Taulukko1[[#This Row],[Alku PVM]] )&lt;=3,AND(MONTH(Taulukko1[[#This Row],[Alku PVM]] )=3))</f>
        <v>0</v>
      </c>
      <c r="AD4061" s="90" t="b">
        <f>OR(MONTH(Taulukko1[[#This Row],[Loppu PVM]] )&lt;=3,AND(MONTH(Taulukko1[[#This Row],[Loppu PVM]] )=3))</f>
        <v>1</v>
      </c>
      <c r="AE4061" s="90" t="b">
        <f>OR(MONTH(Taulukko1[[#This Row],[Alku PVM]] )&lt;=9,AND(MONTH(Taulukko1[[#This Row],[Alku PVM]] )=9))</f>
        <v>0</v>
      </c>
      <c r="AF4061" s="90" t="b">
        <f>OR(MONTH(Taulukko1[[#This Row],[Loppu PVM]])&lt;=9,AND(MONTH(Taulukko1[[#This Row],[Loppu PVM]] )=9))</f>
        <v>1</v>
      </c>
      <c r="AG4061" s="90" t="b">
        <f>OR(MONTH(Taulukko1[[#This Row],[Alku PVM]] )&lt;=6,AND(MONTH(Taulukko1[[#This Row],[Alku PVM]] )=6))</f>
        <v>0</v>
      </c>
      <c r="AH4061" s="90" t="b">
        <f>OR(MONTH(Taulukko1[[#This Row],[Loppu PVM]])&lt;=6,AND(MONTH(Taulukko1[[#This Row],[Loppu PVM]] )=6))</f>
        <v>1</v>
      </c>
    </row>
    <row r="4062" spans="1:34">
      <c r="A4062" s="82" t="s">
        <v>5733</v>
      </c>
      <c r="B4062" s="83">
        <v>43066</v>
      </c>
      <c r="C4062" s="25" t="s">
        <v>5803</v>
      </c>
      <c r="D4062" s="84"/>
      <c r="E4062" s="85">
        <v>180</v>
      </c>
      <c r="F4062" s="83">
        <v>43158</v>
      </c>
      <c r="G4062" s="86">
        <v>120</v>
      </c>
      <c r="H4062" s="85">
        <v>180</v>
      </c>
      <c r="I4062" s="130">
        <f>INDEX('TOL2008'!B:B,MATCH(A4062,'TOL2008'!A:A,0))</f>
        <v>84302</v>
      </c>
      <c r="J4062" s="131" t="str">
        <f>INDEX(Pääluokka!$H$2:$H$100,MATCH(VALUE(LEFT(Taulukko1[[#This Row],[TOL2008]],2)),Pääluokka!$G$2:$G$100,0))</f>
        <v>Julkinen hallinto ja maanpuolustus; pakollinen sosiaalivakuutus</v>
      </c>
      <c r="K4062" s="131" t="str">
        <f>INDEX(Pääluokka!$I$2:$I$100,MATCH(VALUE(LEFT(Taulukko1[[#This Row],[TOL2008]],2)),Pääluokka!$G$2:$G$100,0))</f>
        <v>Muut toimialat (O-Q, T-X)</v>
      </c>
      <c r="L4062" s="87">
        <f t="shared" si="758"/>
        <v>92</v>
      </c>
      <c r="M4062" s="88">
        <f t="shared" si="759"/>
        <v>43066</v>
      </c>
      <c r="N4062" s="88">
        <f t="shared" si="760"/>
        <v>43158</v>
      </c>
      <c r="O4062" s="88">
        <f t="shared" si="766"/>
        <v>43040</v>
      </c>
      <c r="P4062" s="88">
        <f t="shared" si="767"/>
        <v>43132</v>
      </c>
      <c r="Q4062" s="89">
        <f t="shared" si="757"/>
        <v>2017</v>
      </c>
      <c r="R4062" s="89">
        <f t="shared" si="757"/>
        <v>2018</v>
      </c>
      <c r="S4062" s="88" t="str">
        <f>YEAR(Taulukko1[[#This Row],[Alku KK]])&amp;"Q"&amp;ROUNDDOWN((MONTH(Taulukko1[[#This Row],[Alku KK]])-1)/3+1,0)</f>
        <v>2017Q4</v>
      </c>
      <c r="T4062" s="88" t="str">
        <f>YEAR(Taulukko1[[#This Row],[Loppu KK]])&amp;"Q"&amp;ROUNDDOWN((MONTH(Taulukko1[[#This Row],[Loppu KK]])-1)/3+1,0)</f>
        <v>2018Q1</v>
      </c>
      <c r="U4062" s="89">
        <f>IF(COUNT(Taulukko1[[#This Row],[Neuvottelujen alaiset ]])=1,Taulukko1[[#This Row],[Neuvottelujen alaiset ]],Taulukko1[[#This Row],[Vähennystarve]])</f>
        <v>180</v>
      </c>
      <c r="V4062" s="90">
        <f t="shared" si="768"/>
        <v>1</v>
      </c>
      <c r="W4062" s="90">
        <f t="shared" si="769"/>
        <v>0.66666666666666663</v>
      </c>
      <c r="X4062" s="90">
        <f t="shared" si="770"/>
        <v>0.66666666666666663</v>
      </c>
      <c r="Y4062" s="90" t="b">
        <f>AND(MONTH(Taulukko1[[#This Row],[Alku PVM]] )=6,DAY(Taulukko1[[#This Row],[Alku PVM]] )&gt;19)</f>
        <v>0</v>
      </c>
      <c r="Z4062" s="90" t="b">
        <f>AND(MONTH(Taulukko1[[#This Row],[Loppu PVM]] )=6,DAY(Taulukko1[[#This Row],[Loppu PVM]] )&gt;19)</f>
        <v>0</v>
      </c>
      <c r="AA4062" s="90" t="b">
        <f>OR(MONTH(Taulukko1[[#This Row],[Alku PVM]] )&lt;=5,AND(MONTH(Taulukko1[[#This Row],[Alku PVM]] )=6,DAY(Taulukko1[[#This Row],[Alku PVM]] )&lt;20))</f>
        <v>0</v>
      </c>
      <c r="AB4062" s="90" t="b">
        <f>OR(MONTH(Taulukko1[[#This Row],[Loppu PVM]])&lt;=5,AND(MONTH(Taulukko1[[#This Row],[Loppu PVM]] )=6,DAY(Taulukko1[[#This Row],[Loppu PVM]])&lt;20))</f>
        <v>1</v>
      </c>
      <c r="AC4062" s="90" t="b">
        <f>OR(MONTH(Taulukko1[[#This Row],[Alku PVM]] )&lt;=3,AND(MONTH(Taulukko1[[#This Row],[Alku PVM]] )=3))</f>
        <v>0</v>
      </c>
      <c r="AD4062" s="90" t="b">
        <f>OR(MONTH(Taulukko1[[#This Row],[Loppu PVM]] )&lt;=3,AND(MONTH(Taulukko1[[#This Row],[Loppu PVM]] )=3))</f>
        <v>1</v>
      </c>
      <c r="AE4062" s="90" t="b">
        <f>OR(MONTH(Taulukko1[[#This Row],[Alku PVM]] )&lt;=9,AND(MONTH(Taulukko1[[#This Row],[Alku PVM]] )=9))</f>
        <v>0</v>
      </c>
      <c r="AF4062" s="90" t="b">
        <f>OR(MONTH(Taulukko1[[#This Row],[Loppu PVM]])&lt;=9,AND(MONTH(Taulukko1[[#This Row],[Loppu PVM]] )=9))</f>
        <v>1</v>
      </c>
      <c r="AG4062" s="90" t="b">
        <f>OR(MONTH(Taulukko1[[#This Row],[Alku PVM]] )&lt;=6,AND(MONTH(Taulukko1[[#This Row],[Alku PVM]] )=6))</f>
        <v>0</v>
      </c>
      <c r="AH4062" s="90" t="b">
        <f>OR(MONTH(Taulukko1[[#This Row],[Loppu PVM]])&lt;=6,AND(MONTH(Taulukko1[[#This Row],[Loppu PVM]] )=6))</f>
        <v>1</v>
      </c>
    </row>
    <row r="4063" spans="1:34">
      <c r="A4063" s="82" t="s">
        <v>5757</v>
      </c>
      <c r="B4063" s="83">
        <v>43009</v>
      </c>
      <c r="C4063" s="25" t="s">
        <v>5758</v>
      </c>
      <c r="D4063" s="84"/>
      <c r="E4063" s="85"/>
      <c r="F4063" s="83">
        <v>43067</v>
      </c>
      <c r="G4063" s="86">
        <v>7</v>
      </c>
      <c r="H4063" s="85">
        <v>37</v>
      </c>
      <c r="I4063" s="130">
        <f>INDEX('TOL2008'!B:B,MATCH(A4063,'TOL2008'!A:A,0))</f>
        <v>16100</v>
      </c>
      <c r="J4063" s="131" t="str">
        <f>INDEX(Pääluokka!$H$2:$H$100,MATCH(VALUE(LEFT(Taulukko1[[#This Row],[TOL2008]],2)),Pääluokka!$G$2:$G$100,0))</f>
        <v>Teollisuus</v>
      </c>
      <c r="K4063" s="131" t="str">
        <f>INDEX(Pääluokka!$I$2:$I$100,MATCH(VALUE(LEFT(Taulukko1[[#This Row],[TOL2008]],2)),Pääluokka!$G$2:$G$100,0))</f>
        <v>Teollisuus (C-E)</v>
      </c>
      <c r="L4063" s="87">
        <f t="shared" si="758"/>
        <v>58</v>
      </c>
      <c r="M4063" s="88">
        <f t="shared" si="759"/>
        <v>43009</v>
      </c>
      <c r="N4063" s="88">
        <f t="shared" si="760"/>
        <v>43067</v>
      </c>
      <c r="O4063" s="88">
        <f t="shared" si="766"/>
        <v>43009</v>
      </c>
      <c r="P4063" s="88">
        <f t="shared" si="767"/>
        <v>43040</v>
      </c>
      <c r="Q4063" s="89">
        <f t="shared" si="757"/>
        <v>2017</v>
      </c>
      <c r="R4063" s="89">
        <f t="shared" si="757"/>
        <v>2017</v>
      </c>
      <c r="S4063" s="88" t="str">
        <f>YEAR(Taulukko1[[#This Row],[Alku KK]])&amp;"Q"&amp;ROUNDDOWN((MONTH(Taulukko1[[#This Row],[Alku KK]])-1)/3+1,0)</f>
        <v>2017Q4</v>
      </c>
      <c r="T4063" s="88" t="str">
        <f>YEAR(Taulukko1[[#This Row],[Loppu KK]])&amp;"Q"&amp;ROUNDDOWN((MONTH(Taulukko1[[#This Row],[Loppu KK]])-1)/3+1,0)</f>
        <v>2017Q4</v>
      </c>
      <c r="U4063" s="89">
        <f>IF(COUNT(Taulukko1[[#This Row],[Neuvottelujen alaiset ]])=1,Taulukko1[[#This Row],[Neuvottelujen alaiset ]],Taulukko1[[#This Row],[Vähennystarve]])</f>
        <v>37</v>
      </c>
      <c r="V4063" s="90" t="str">
        <f t="shared" si="768"/>
        <v>NA</v>
      </c>
      <c r="W4063" s="90">
        <f t="shared" si="769"/>
        <v>0.1891891891891892</v>
      </c>
      <c r="X4063" s="90" t="str">
        <f t="shared" si="770"/>
        <v>NA</v>
      </c>
      <c r="Y4063" s="90" t="b">
        <f>AND(MONTH(Taulukko1[[#This Row],[Alku PVM]] )=6,DAY(Taulukko1[[#This Row],[Alku PVM]] )&gt;19)</f>
        <v>0</v>
      </c>
      <c r="Z4063" s="90" t="b">
        <f>AND(MONTH(Taulukko1[[#This Row],[Loppu PVM]] )=6,DAY(Taulukko1[[#This Row],[Loppu PVM]] )&gt;19)</f>
        <v>0</v>
      </c>
      <c r="AA4063" s="90" t="b">
        <f>OR(MONTH(Taulukko1[[#This Row],[Alku PVM]] )&lt;=5,AND(MONTH(Taulukko1[[#This Row],[Alku PVM]] )=6,DAY(Taulukko1[[#This Row],[Alku PVM]] )&lt;20))</f>
        <v>0</v>
      </c>
      <c r="AB4063" s="90" t="b">
        <f>OR(MONTH(Taulukko1[[#This Row],[Loppu PVM]])&lt;=5,AND(MONTH(Taulukko1[[#This Row],[Loppu PVM]] )=6,DAY(Taulukko1[[#This Row],[Loppu PVM]])&lt;20))</f>
        <v>0</v>
      </c>
      <c r="AC4063" s="90" t="b">
        <f>OR(MONTH(Taulukko1[[#This Row],[Alku PVM]] )&lt;=3,AND(MONTH(Taulukko1[[#This Row],[Alku PVM]] )=3))</f>
        <v>0</v>
      </c>
      <c r="AD4063" s="90" t="b">
        <f>OR(MONTH(Taulukko1[[#This Row],[Loppu PVM]] )&lt;=3,AND(MONTH(Taulukko1[[#This Row],[Loppu PVM]] )=3))</f>
        <v>0</v>
      </c>
      <c r="AE4063" s="90" t="b">
        <f>OR(MONTH(Taulukko1[[#This Row],[Alku PVM]] )&lt;=9,AND(MONTH(Taulukko1[[#This Row],[Alku PVM]] )=9))</f>
        <v>0</v>
      </c>
      <c r="AF4063" s="90" t="b">
        <f>OR(MONTH(Taulukko1[[#This Row],[Loppu PVM]])&lt;=9,AND(MONTH(Taulukko1[[#This Row],[Loppu PVM]] )=9))</f>
        <v>0</v>
      </c>
      <c r="AG4063" s="90" t="b">
        <f>OR(MONTH(Taulukko1[[#This Row],[Alku PVM]] )&lt;=6,AND(MONTH(Taulukko1[[#This Row],[Alku PVM]] )=6))</f>
        <v>0</v>
      </c>
      <c r="AH4063" s="90" t="b">
        <f>OR(MONTH(Taulukko1[[#This Row],[Loppu PVM]])&lt;=6,AND(MONTH(Taulukko1[[#This Row],[Loppu PVM]] )=6))</f>
        <v>0</v>
      </c>
    </row>
    <row r="4064" spans="1:34">
      <c r="A4064" s="82" t="s">
        <v>5761</v>
      </c>
      <c r="B4064" s="83">
        <v>43074</v>
      </c>
      <c r="C4064" s="25" t="s">
        <v>5783</v>
      </c>
      <c r="D4064" s="84"/>
      <c r="E4064" s="85">
        <v>55</v>
      </c>
      <c r="F4064" s="83">
        <v>43131</v>
      </c>
      <c r="G4064" s="86">
        <v>50</v>
      </c>
      <c r="H4064" s="85">
        <v>55</v>
      </c>
      <c r="I4064" s="130">
        <f>INDEX('TOL2008'!B:B,MATCH(A4064,'TOL2008'!A:A,0))</f>
        <v>47192</v>
      </c>
      <c r="J4064" s="131" t="str">
        <f>INDEX(Pääluokka!$H$2:$H$100,MATCH(VALUE(LEFT(Taulukko1[[#This Row],[TOL2008]],2)),Pääluokka!$G$2:$G$100,0))</f>
        <v>Tukku- ja vähittäiskauppa; moottoriajoneuvojen ja moottoripyörien korjaus</v>
      </c>
      <c r="K4064" s="131" t="str">
        <f>INDEX(Pääluokka!$I$2:$I$100,MATCH(VALUE(LEFT(Taulukko1[[#This Row],[TOL2008]],2)),Pääluokka!$G$2:$G$100,0))</f>
        <v>Palvelualat (G-N, R, S)</v>
      </c>
      <c r="L4064" s="87">
        <f t="shared" si="758"/>
        <v>57</v>
      </c>
      <c r="M4064" s="88">
        <f t="shared" si="759"/>
        <v>43074</v>
      </c>
      <c r="N4064" s="88">
        <f t="shared" si="760"/>
        <v>43131</v>
      </c>
      <c r="O4064" s="88">
        <f t="shared" ref="O4064:P4069" si="771">IFERROR(DATE(YEAR(M4064),MONTH(M4064),1),"NA")</f>
        <v>43070</v>
      </c>
      <c r="P4064" s="88">
        <f t="shared" si="771"/>
        <v>43101</v>
      </c>
      <c r="Q4064" s="89">
        <f t="shared" si="757"/>
        <v>2017</v>
      </c>
      <c r="R4064" s="89">
        <f t="shared" si="757"/>
        <v>2018</v>
      </c>
      <c r="S4064" s="88" t="str">
        <f>YEAR(Taulukko1[[#This Row],[Alku KK]])&amp;"Q"&amp;ROUNDDOWN((MONTH(Taulukko1[[#This Row],[Alku KK]])-1)/3+1,0)</f>
        <v>2017Q4</v>
      </c>
      <c r="T4064" s="88" t="str">
        <f>YEAR(Taulukko1[[#This Row],[Loppu KK]])&amp;"Q"&amp;ROUNDDOWN((MONTH(Taulukko1[[#This Row],[Loppu KK]])-1)/3+1,0)</f>
        <v>2018Q1</v>
      </c>
      <c r="U4064" s="89">
        <f>IF(COUNT(Taulukko1[[#This Row],[Neuvottelujen alaiset ]])=1,Taulukko1[[#This Row],[Neuvottelujen alaiset ]],Taulukko1[[#This Row],[Vähennystarve]])</f>
        <v>55</v>
      </c>
      <c r="V4064" s="90">
        <f t="shared" ref="V4064:V4069" si="772">IF(AND(ISNUMBER(E4064),ISNUMBER(H4064)),E4064/H4064,"NA")</f>
        <v>1</v>
      </c>
      <c r="W4064" s="90">
        <f t="shared" ref="W4064:W4069" si="773">IF(AND(ISNUMBER(G4064),ISNUMBER(H4064)),G4064/H4064,"NA")</f>
        <v>0.90909090909090906</v>
      </c>
      <c r="X4064" s="90">
        <f t="shared" ref="X4064:X4069" si="774">IF(AND(ISNUMBER(G4064),ISNUMBER(E4064)),G4064/E4064,"NA")</f>
        <v>0.90909090909090906</v>
      </c>
      <c r="Y4064" s="90" t="b">
        <f>AND(MONTH(Taulukko1[[#This Row],[Alku PVM]] )=6,DAY(Taulukko1[[#This Row],[Alku PVM]] )&gt;19)</f>
        <v>0</v>
      </c>
      <c r="Z4064" s="90" t="b">
        <f>AND(MONTH(Taulukko1[[#This Row],[Loppu PVM]] )=6,DAY(Taulukko1[[#This Row],[Loppu PVM]] )&gt;19)</f>
        <v>0</v>
      </c>
      <c r="AA4064" s="90" t="b">
        <f>OR(MONTH(Taulukko1[[#This Row],[Alku PVM]] )&lt;=5,AND(MONTH(Taulukko1[[#This Row],[Alku PVM]] )=6,DAY(Taulukko1[[#This Row],[Alku PVM]] )&lt;20))</f>
        <v>0</v>
      </c>
      <c r="AB4064" s="90" t="b">
        <f>OR(MONTH(Taulukko1[[#This Row],[Loppu PVM]])&lt;=5,AND(MONTH(Taulukko1[[#This Row],[Loppu PVM]] )=6,DAY(Taulukko1[[#This Row],[Loppu PVM]])&lt;20))</f>
        <v>1</v>
      </c>
      <c r="AC4064" s="90" t="b">
        <f>OR(MONTH(Taulukko1[[#This Row],[Alku PVM]] )&lt;=3,AND(MONTH(Taulukko1[[#This Row],[Alku PVM]] )=3))</f>
        <v>0</v>
      </c>
      <c r="AD4064" s="90" t="b">
        <f>OR(MONTH(Taulukko1[[#This Row],[Loppu PVM]] )&lt;=3,AND(MONTH(Taulukko1[[#This Row],[Loppu PVM]] )=3))</f>
        <v>1</v>
      </c>
      <c r="AE4064" s="90" t="b">
        <f>OR(MONTH(Taulukko1[[#This Row],[Alku PVM]] )&lt;=9,AND(MONTH(Taulukko1[[#This Row],[Alku PVM]] )=9))</f>
        <v>0</v>
      </c>
      <c r="AF4064" s="90" t="b">
        <f>OR(MONTH(Taulukko1[[#This Row],[Loppu PVM]])&lt;=9,AND(MONTH(Taulukko1[[#This Row],[Loppu PVM]] )=9))</f>
        <v>1</v>
      </c>
      <c r="AG4064" s="90" t="b">
        <f>OR(MONTH(Taulukko1[[#This Row],[Alku PVM]] )&lt;=6,AND(MONTH(Taulukko1[[#This Row],[Alku PVM]] )=6))</f>
        <v>0</v>
      </c>
      <c r="AH4064" s="90" t="b">
        <f>OR(MONTH(Taulukko1[[#This Row],[Loppu PVM]])&lt;=6,AND(MONTH(Taulukko1[[#This Row],[Loppu PVM]] )=6))</f>
        <v>1</v>
      </c>
    </row>
    <row r="4065" spans="1:34">
      <c r="A4065" s="82" t="s">
        <v>239</v>
      </c>
      <c r="B4065" s="83">
        <v>43076</v>
      </c>
      <c r="C4065" s="25" t="s">
        <v>921</v>
      </c>
      <c r="D4065" s="84"/>
      <c r="E4065" s="85">
        <v>9</v>
      </c>
      <c r="F4065" s="83">
        <v>43098</v>
      </c>
      <c r="G4065" s="86">
        <v>0</v>
      </c>
      <c r="H4065" s="85">
        <v>120</v>
      </c>
      <c r="I4065" s="130">
        <f>INDEX('TOL2008'!B:B,MATCH(A4065,'TOL2008'!A:A,0))</f>
        <v>18110</v>
      </c>
      <c r="J4065" s="131" t="str">
        <f>INDEX(Pääluokka!$H$2:$H$100,MATCH(VALUE(LEFT(Taulukko1[[#This Row],[TOL2008]],2)),Pääluokka!$G$2:$G$100,0))</f>
        <v>Teollisuus</v>
      </c>
      <c r="K4065" s="131" t="str">
        <f>INDEX(Pääluokka!$I$2:$I$100,MATCH(VALUE(LEFT(Taulukko1[[#This Row],[TOL2008]],2)),Pääluokka!$G$2:$G$100,0))</f>
        <v>Teollisuus (C-E)</v>
      </c>
      <c r="L4065" s="87">
        <f t="shared" si="758"/>
        <v>22</v>
      </c>
      <c r="M4065" s="88">
        <f t="shared" si="759"/>
        <v>43076</v>
      </c>
      <c r="N4065" s="88">
        <f t="shared" si="760"/>
        <v>43098</v>
      </c>
      <c r="O4065" s="88">
        <f t="shared" si="771"/>
        <v>43070</v>
      </c>
      <c r="P4065" s="88">
        <f t="shared" si="771"/>
        <v>43070</v>
      </c>
      <c r="Q4065" s="89">
        <f t="shared" si="757"/>
        <v>2017</v>
      </c>
      <c r="R4065" s="89">
        <f t="shared" si="757"/>
        <v>2017</v>
      </c>
      <c r="S4065" s="88" t="str">
        <f>YEAR(Taulukko1[[#This Row],[Alku KK]])&amp;"Q"&amp;ROUNDDOWN((MONTH(Taulukko1[[#This Row],[Alku KK]])-1)/3+1,0)</f>
        <v>2017Q4</v>
      </c>
      <c r="T4065" s="88" t="str">
        <f>YEAR(Taulukko1[[#This Row],[Loppu KK]])&amp;"Q"&amp;ROUNDDOWN((MONTH(Taulukko1[[#This Row],[Loppu KK]])-1)/3+1,0)</f>
        <v>2017Q4</v>
      </c>
      <c r="U4065" s="89">
        <f>IF(COUNT(Taulukko1[[#This Row],[Neuvottelujen alaiset ]])=1,Taulukko1[[#This Row],[Neuvottelujen alaiset ]],Taulukko1[[#This Row],[Vähennystarve]])</f>
        <v>120</v>
      </c>
      <c r="V4065" s="90">
        <f t="shared" si="772"/>
        <v>7.4999999999999997E-2</v>
      </c>
      <c r="W4065" s="90">
        <f t="shared" si="773"/>
        <v>0</v>
      </c>
      <c r="X4065" s="90">
        <f t="shared" si="774"/>
        <v>0</v>
      </c>
      <c r="Y4065" s="90" t="b">
        <f>AND(MONTH(Taulukko1[[#This Row],[Alku PVM]] )=6,DAY(Taulukko1[[#This Row],[Alku PVM]] )&gt;19)</f>
        <v>0</v>
      </c>
      <c r="Z4065" s="90" t="b">
        <f>AND(MONTH(Taulukko1[[#This Row],[Loppu PVM]] )=6,DAY(Taulukko1[[#This Row],[Loppu PVM]] )&gt;19)</f>
        <v>0</v>
      </c>
      <c r="AA4065" s="90" t="b">
        <f>OR(MONTH(Taulukko1[[#This Row],[Alku PVM]] )&lt;=5,AND(MONTH(Taulukko1[[#This Row],[Alku PVM]] )=6,DAY(Taulukko1[[#This Row],[Alku PVM]] )&lt;20))</f>
        <v>0</v>
      </c>
      <c r="AB4065" s="90" t="b">
        <f>OR(MONTH(Taulukko1[[#This Row],[Loppu PVM]])&lt;=5,AND(MONTH(Taulukko1[[#This Row],[Loppu PVM]] )=6,DAY(Taulukko1[[#This Row],[Loppu PVM]])&lt;20))</f>
        <v>0</v>
      </c>
      <c r="AC4065" s="90" t="b">
        <f>OR(MONTH(Taulukko1[[#This Row],[Alku PVM]] )&lt;=3,AND(MONTH(Taulukko1[[#This Row],[Alku PVM]] )=3))</f>
        <v>0</v>
      </c>
      <c r="AD4065" s="90" t="b">
        <f>OR(MONTH(Taulukko1[[#This Row],[Loppu PVM]] )&lt;=3,AND(MONTH(Taulukko1[[#This Row],[Loppu PVM]] )=3))</f>
        <v>0</v>
      </c>
      <c r="AE4065" s="90" t="b">
        <f>OR(MONTH(Taulukko1[[#This Row],[Alku PVM]] )&lt;=9,AND(MONTH(Taulukko1[[#This Row],[Alku PVM]] )=9))</f>
        <v>0</v>
      </c>
      <c r="AF4065" s="90" t="b">
        <f>OR(MONTH(Taulukko1[[#This Row],[Loppu PVM]])&lt;=9,AND(MONTH(Taulukko1[[#This Row],[Loppu PVM]] )=9))</f>
        <v>0</v>
      </c>
      <c r="AG4065" s="90" t="b">
        <f>OR(MONTH(Taulukko1[[#This Row],[Alku PVM]] )&lt;=6,AND(MONTH(Taulukko1[[#This Row],[Alku PVM]] )=6))</f>
        <v>0</v>
      </c>
      <c r="AH4065" s="90" t="b">
        <f>OR(MONTH(Taulukko1[[#This Row],[Loppu PVM]])&lt;=6,AND(MONTH(Taulukko1[[#This Row],[Loppu PVM]] )=6))</f>
        <v>0</v>
      </c>
    </row>
    <row r="4066" spans="1:34">
      <c r="A4066" s="25" t="s">
        <v>5082</v>
      </c>
      <c r="B4066" s="83">
        <v>43076</v>
      </c>
      <c r="C4066" s="25" t="s">
        <v>5762</v>
      </c>
      <c r="D4066" s="84"/>
      <c r="E4066" s="85">
        <v>200</v>
      </c>
      <c r="F4066" s="83">
        <v>43271</v>
      </c>
      <c r="G4066" s="86">
        <v>134</v>
      </c>
      <c r="H4066" s="85">
        <v>200</v>
      </c>
      <c r="I4066" s="130">
        <f>INDEX('TOL2008'!B:B,MATCH(A4066,'TOL2008'!A:A,0))</f>
        <v>74909</v>
      </c>
      <c r="J4066" s="131" t="str">
        <f>INDEX(Pääluokka!$H$2:$H$100,MATCH(VALUE(LEFT(Taulukko1[[#This Row],[TOL2008]],2)),Pääluokka!$G$2:$G$100,0))</f>
        <v>Ammatillinen, tieteellinen ja tekninen toiminta</v>
      </c>
      <c r="K4066" s="131" t="str">
        <f>INDEX(Pääluokka!$I$2:$I$100,MATCH(VALUE(LEFT(Taulukko1[[#This Row],[TOL2008]],2)),Pääluokka!$G$2:$G$100,0))</f>
        <v>Palvelualat (G-N, R, S)</v>
      </c>
      <c r="L4066" s="87">
        <f t="shared" si="758"/>
        <v>195</v>
      </c>
      <c r="M4066" s="88">
        <f t="shared" si="759"/>
        <v>43076</v>
      </c>
      <c r="N4066" s="88">
        <f t="shared" si="760"/>
        <v>43271</v>
      </c>
      <c r="O4066" s="88">
        <f t="shared" si="771"/>
        <v>43070</v>
      </c>
      <c r="P4066" s="88">
        <f t="shared" si="771"/>
        <v>43252</v>
      </c>
      <c r="Q4066" s="89">
        <f t="shared" si="757"/>
        <v>2017</v>
      </c>
      <c r="R4066" s="89">
        <f t="shared" si="757"/>
        <v>2018</v>
      </c>
      <c r="S4066" s="88" t="str">
        <f>YEAR(Taulukko1[[#This Row],[Alku KK]])&amp;"Q"&amp;ROUNDDOWN((MONTH(Taulukko1[[#This Row],[Alku KK]])-1)/3+1,0)</f>
        <v>2017Q4</v>
      </c>
      <c r="T4066" s="88" t="str">
        <f>YEAR(Taulukko1[[#This Row],[Loppu KK]])&amp;"Q"&amp;ROUNDDOWN((MONTH(Taulukko1[[#This Row],[Loppu KK]])-1)/3+1,0)</f>
        <v>2018Q2</v>
      </c>
      <c r="U4066" s="89">
        <f>IF(COUNT(Taulukko1[[#This Row],[Neuvottelujen alaiset ]])=1,Taulukko1[[#This Row],[Neuvottelujen alaiset ]],Taulukko1[[#This Row],[Vähennystarve]])</f>
        <v>200</v>
      </c>
      <c r="V4066" s="90">
        <f t="shared" si="772"/>
        <v>1</v>
      </c>
      <c r="W4066" s="90">
        <f t="shared" si="773"/>
        <v>0.67</v>
      </c>
      <c r="X4066" s="90">
        <f t="shared" si="774"/>
        <v>0.67</v>
      </c>
      <c r="Y4066" s="90" t="b">
        <f>AND(MONTH(Taulukko1[[#This Row],[Alku PVM]] )=6,DAY(Taulukko1[[#This Row],[Alku PVM]] )&gt;19)</f>
        <v>0</v>
      </c>
      <c r="Z4066" s="90" t="b">
        <f>AND(MONTH(Taulukko1[[#This Row],[Loppu PVM]] )=6,DAY(Taulukko1[[#This Row],[Loppu PVM]] )&gt;19)</f>
        <v>1</v>
      </c>
      <c r="AA4066" s="90" t="b">
        <f>OR(MONTH(Taulukko1[[#This Row],[Alku PVM]] )&lt;=5,AND(MONTH(Taulukko1[[#This Row],[Alku PVM]] )=6,DAY(Taulukko1[[#This Row],[Alku PVM]] )&lt;20))</f>
        <v>0</v>
      </c>
      <c r="AB4066" s="90" t="b">
        <f>OR(MONTH(Taulukko1[[#This Row],[Loppu PVM]])&lt;=5,AND(MONTH(Taulukko1[[#This Row],[Loppu PVM]] )=6,DAY(Taulukko1[[#This Row],[Loppu PVM]])&lt;20))</f>
        <v>0</v>
      </c>
      <c r="AC4066" s="90" t="b">
        <f>OR(MONTH(Taulukko1[[#This Row],[Alku PVM]] )&lt;=3,AND(MONTH(Taulukko1[[#This Row],[Alku PVM]] )=3))</f>
        <v>0</v>
      </c>
      <c r="AD4066" s="90" t="b">
        <f>OR(MONTH(Taulukko1[[#This Row],[Loppu PVM]] )&lt;=3,AND(MONTH(Taulukko1[[#This Row],[Loppu PVM]] )=3))</f>
        <v>0</v>
      </c>
      <c r="AE4066" s="90" t="b">
        <f>OR(MONTH(Taulukko1[[#This Row],[Alku PVM]] )&lt;=9,AND(MONTH(Taulukko1[[#This Row],[Alku PVM]] )=9))</f>
        <v>0</v>
      </c>
      <c r="AF4066" s="90" t="b">
        <f>OR(MONTH(Taulukko1[[#This Row],[Loppu PVM]])&lt;=9,AND(MONTH(Taulukko1[[#This Row],[Loppu PVM]] )=9))</f>
        <v>1</v>
      </c>
      <c r="AG4066" s="90" t="b">
        <f>OR(MONTH(Taulukko1[[#This Row],[Alku PVM]] )&lt;=6,AND(MONTH(Taulukko1[[#This Row],[Alku PVM]] )=6))</f>
        <v>0</v>
      </c>
      <c r="AH4066" s="90" t="b">
        <f>OR(MONTH(Taulukko1[[#This Row],[Loppu PVM]])&lt;=6,AND(MONTH(Taulukko1[[#This Row],[Loppu PVM]] )=6))</f>
        <v>1</v>
      </c>
    </row>
    <row r="4067" spans="1:34">
      <c r="A4067" s="82" t="s">
        <v>5726</v>
      </c>
      <c r="B4067" s="83">
        <v>43079</v>
      </c>
      <c r="C4067" s="25" t="s">
        <v>5830</v>
      </c>
      <c r="D4067" s="84"/>
      <c r="E4067" s="85">
        <v>420</v>
      </c>
      <c r="F4067" s="83">
        <v>43133</v>
      </c>
      <c r="G4067" s="36">
        <v>123</v>
      </c>
      <c r="H4067" s="85">
        <v>500</v>
      </c>
      <c r="I4067" s="130">
        <f>INDEX('TOL2008'!B:B,MATCH(A4067,'TOL2008'!A:A,0))</f>
        <v>64190</v>
      </c>
      <c r="J4067" s="131" t="str">
        <f>INDEX(Pääluokka!$H$2:$H$100,MATCH(VALUE(LEFT(Taulukko1[[#This Row],[TOL2008]],2)),Pääluokka!$G$2:$G$100,0))</f>
        <v>Rahoitus- ja vakuutustoiminta</v>
      </c>
      <c r="K4067" s="131" t="str">
        <f>INDEX(Pääluokka!$I$2:$I$100,MATCH(VALUE(LEFT(Taulukko1[[#This Row],[TOL2008]],2)),Pääluokka!$G$2:$G$100,0))</f>
        <v>Palvelualat (G-N, R, S)</v>
      </c>
      <c r="L4067" s="87">
        <f t="shared" si="758"/>
        <v>54</v>
      </c>
      <c r="M4067" s="88">
        <f t="shared" si="759"/>
        <v>43079</v>
      </c>
      <c r="N4067" s="88">
        <f t="shared" si="760"/>
        <v>43133</v>
      </c>
      <c r="O4067" s="88">
        <f t="shared" si="771"/>
        <v>43070</v>
      </c>
      <c r="P4067" s="88">
        <f t="shared" si="771"/>
        <v>43132</v>
      </c>
      <c r="Q4067" s="89">
        <f t="shared" si="757"/>
        <v>2017</v>
      </c>
      <c r="R4067" s="89">
        <f t="shared" si="757"/>
        <v>2018</v>
      </c>
      <c r="S4067" s="88" t="str">
        <f>YEAR(Taulukko1[[#This Row],[Alku KK]])&amp;"Q"&amp;ROUNDDOWN((MONTH(Taulukko1[[#This Row],[Alku KK]])-1)/3+1,0)</f>
        <v>2017Q4</v>
      </c>
      <c r="T4067" s="88" t="str">
        <f>YEAR(Taulukko1[[#This Row],[Loppu KK]])&amp;"Q"&amp;ROUNDDOWN((MONTH(Taulukko1[[#This Row],[Loppu KK]])-1)/3+1,0)</f>
        <v>2018Q1</v>
      </c>
      <c r="U4067" s="89">
        <f>IF(COUNT(Taulukko1[[#This Row],[Neuvottelujen alaiset ]])=1,Taulukko1[[#This Row],[Neuvottelujen alaiset ]],Taulukko1[[#This Row],[Vähennystarve]])</f>
        <v>500</v>
      </c>
      <c r="V4067" s="90">
        <f t="shared" si="772"/>
        <v>0.84</v>
      </c>
      <c r="W4067" s="90">
        <f t="shared" si="773"/>
        <v>0.246</v>
      </c>
      <c r="X4067" s="90">
        <f t="shared" si="774"/>
        <v>0.29285714285714287</v>
      </c>
      <c r="Y4067" s="90" t="b">
        <f>AND(MONTH(Taulukko1[[#This Row],[Alku PVM]] )=6,DAY(Taulukko1[[#This Row],[Alku PVM]] )&gt;19)</f>
        <v>0</v>
      </c>
      <c r="Z4067" s="90" t="b">
        <f>AND(MONTH(Taulukko1[[#This Row],[Loppu PVM]] )=6,DAY(Taulukko1[[#This Row],[Loppu PVM]] )&gt;19)</f>
        <v>0</v>
      </c>
      <c r="AA4067" s="90" t="b">
        <f>OR(MONTH(Taulukko1[[#This Row],[Alku PVM]] )&lt;=5,AND(MONTH(Taulukko1[[#This Row],[Alku PVM]] )=6,DAY(Taulukko1[[#This Row],[Alku PVM]] )&lt;20))</f>
        <v>0</v>
      </c>
      <c r="AB4067" s="90" t="b">
        <f>OR(MONTH(Taulukko1[[#This Row],[Loppu PVM]])&lt;=5,AND(MONTH(Taulukko1[[#This Row],[Loppu PVM]] )=6,DAY(Taulukko1[[#This Row],[Loppu PVM]])&lt;20))</f>
        <v>1</v>
      </c>
      <c r="AC4067" s="90" t="b">
        <f>OR(MONTH(Taulukko1[[#This Row],[Alku PVM]] )&lt;=3,AND(MONTH(Taulukko1[[#This Row],[Alku PVM]] )=3))</f>
        <v>0</v>
      </c>
      <c r="AD4067" s="90" t="b">
        <f>OR(MONTH(Taulukko1[[#This Row],[Loppu PVM]] )&lt;=3,AND(MONTH(Taulukko1[[#This Row],[Loppu PVM]] )=3))</f>
        <v>1</v>
      </c>
      <c r="AE4067" s="90" t="b">
        <f>OR(MONTH(Taulukko1[[#This Row],[Alku PVM]] )&lt;=9,AND(MONTH(Taulukko1[[#This Row],[Alku PVM]] )=9))</f>
        <v>0</v>
      </c>
      <c r="AF4067" s="90" t="b">
        <f>OR(MONTH(Taulukko1[[#This Row],[Loppu PVM]])&lt;=9,AND(MONTH(Taulukko1[[#This Row],[Loppu PVM]] )=9))</f>
        <v>1</v>
      </c>
      <c r="AG4067" s="90" t="b">
        <f>OR(MONTH(Taulukko1[[#This Row],[Alku PVM]] )&lt;=6,AND(MONTH(Taulukko1[[#This Row],[Alku PVM]] )=6))</f>
        <v>0</v>
      </c>
      <c r="AH4067" s="90" t="b">
        <f>OR(MONTH(Taulukko1[[#This Row],[Loppu PVM]])&lt;=6,AND(MONTH(Taulukko1[[#This Row],[Loppu PVM]] )=6))</f>
        <v>1</v>
      </c>
    </row>
    <row r="4068" spans="1:34">
      <c r="A4068" s="25" t="s">
        <v>5763</v>
      </c>
      <c r="B4068" s="83">
        <v>43077</v>
      </c>
      <c r="C4068" s="25" t="s">
        <v>143</v>
      </c>
      <c r="D4068" s="84"/>
      <c r="E4068" s="85"/>
      <c r="F4068" s="83"/>
      <c r="G4068" s="86"/>
      <c r="H4068" s="85">
        <v>180</v>
      </c>
      <c r="I4068" s="130">
        <f>INDEX('TOL2008'!B:B,MATCH(A4068,'TOL2008'!A:A,0))</f>
        <v>47511</v>
      </c>
      <c r="J4068" s="131" t="str">
        <f>INDEX(Pääluokka!$H$2:$H$100,MATCH(VALUE(LEFT(Taulukko1[[#This Row],[TOL2008]],2)),Pääluokka!$G$2:$G$100,0))</f>
        <v>Tukku- ja vähittäiskauppa; moottoriajoneuvojen ja moottoripyörien korjaus</v>
      </c>
      <c r="K4068" s="131" t="str">
        <f>INDEX(Pääluokka!$I$2:$I$100,MATCH(VALUE(LEFT(Taulukko1[[#This Row],[TOL2008]],2)),Pääluokka!$G$2:$G$100,0))</f>
        <v>Palvelualat (G-N, R, S)</v>
      </c>
      <c r="L4068" s="87" t="str">
        <f t="shared" si="758"/>
        <v>NA</v>
      </c>
      <c r="M4068" s="88">
        <f t="shared" si="759"/>
        <v>43077</v>
      </c>
      <c r="N4068" s="88">
        <f t="shared" si="760"/>
        <v>43128</v>
      </c>
      <c r="O4068" s="88">
        <f t="shared" si="771"/>
        <v>43070</v>
      </c>
      <c r="P4068" s="88">
        <f t="shared" si="771"/>
        <v>43101</v>
      </c>
      <c r="Q4068" s="89">
        <f t="shared" si="757"/>
        <v>2017</v>
      </c>
      <c r="R4068" s="89">
        <f t="shared" si="757"/>
        <v>2018</v>
      </c>
      <c r="S4068" s="88" t="str">
        <f>YEAR(Taulukko1[[#This Row],[Alku KK]])&amp;"Q"&amp;ROUNDDOWN((MONTH(Taulukko1[[#This Row],[Alku KK]])-1)/3+1,0)</f>
        <v>2017Q4</v>
      </c>
      <c r="T4068" s="88" t="str">
        <f>YEAR(Taulukko1[[#This Row],[Loppu KK]])&amp;"Q"&amp;ROUNDDOWN((MONTH(Taulukko1[[#This Row],[Loppu KK]])-1)/3+1,0)</f>
        <v>2018Q1</v>
      </c>
      <c r="U4068" s="89">
        <f>IF(COUNT(Taulukko1[[#This Row],[Neuvottelujen alaiset ]])=1,Taulukko1[[#This Row],[Neuvottelujen alaiset ]],Taulukko1[[#This Row],[Vähennystarve]])</f>
        <v>180</v>
      </c>
      <c r="V4068" s="90" t="str">
        <f t="shared" si="772"/>
        <v>NA</v>
      </c>
      <c r="W4068" s="90" t="str">
        <f t="shared" si="773"/>
        <v>NA</v>
      </c>
      <c r="X4068" s="90" t="str">
        <f t="shared" si="774"/>
        <v>NA</v>
      </c>
      <c r="Y4068" s="90" t="b">
        <f>AND(MONTH(Taulukko1[[#This Row],[Alku PVM]] )=6,DAY(Taulukko1[[#This Row],[Alku PVM]] )&gt;19)</f>
        <v>0</v>
      </c>
      <c r="Z4068" s="90" t="b">
        <f>AND(MONTH(Taulukko1[[#This Row],[Loppu PVM]] )=6,DAY(Taulukko1[[#This Row],[Loppu PVM]] )&gt;19)</f>
        <v>0</v>
      </c>
      <c r="AA4068" s="90" t="b">
        <f>OR(MONTH(Taulukko1[[#This Row],[Alku PVM]] )&lt;=5,AND(MONTH(Taulukko1[[#This Row],[Alku PVM]] )=6,DAY(Taulukko1[[#This Row],[Alku PVM]] )&lt;20))</f>
        <v>0</v>
      </c>
      <c r="AB4068" s="90" t="b">
        <f>OR(MONTH(Taulukko1[[#This Row],[Loppu PVM]])&lt;=5,AND(MONTH(Taulukko1[[#This Row],[Loppu PVM]] )=6,DAY(Taulukko1[[#This Row],[Loppu PVM]])&lt;20))</f>
        <v>1</v>
      </c>
      <c r="AC4068" s="90" t="b">
        <f>OR(MONTH(Taulukko1[[#This Row],[Alku PVM]] )&lt;=3,AND(MONTH(Taulukko1[[#This Row],[Alku PVM]] )=3))</f>
        <v>0</v>
      </c>
      <c r="AD4068" s="90" t="b">
        <f>OR(MONTH(Taulukko1[[#This Row],[Loppu PVM]] )&lt;=3,AND(MONTH(Taulukko1[[#This Row],[Loppu PVM]] )=3))</f>
        <v>1</v>
      </c>
      <c r="AE4068" s="90" t="b">
        <f>OR(MONTH(Taulukko1[[#This Row],[Alku PVM]] )&lt;=9,AND(MONTH(Taulukko1[[#This Row],[Alku PVM]] )=9))</f>
        <v>0</v>
      </c>
      <c r="AF4068" s="90" t="b">
        <f>OR(MONTH(Taulukko1[[#This Row],[Loppu PVM]])&lt;=9,AND(MONTH(Taulukko1[[#This Row],[Loppu PVM]] )=9))</f>
        <v>1</v>
      </c>
      <c r="AG4068" s="90" t="b">
        <f>OR(MONTH(Taulukko1[[#This Row],[Alku PVM]] )&lt;=6,AND(MONTH(Taulukko1[[#This Row],[Alku PVM]] )=6))</f>
        <v>0</v>
      </c>
      <c r="AH4068" s="90" t="b">
        <f>OR(MONTH(Taulukko1[[#This Row],[Loppu PVM]])&lt;=6,AND(MONTH(Taulukko1[[#This Row],[Loppu PVM]] )=6))</f>
        <v>1</v>
      </c>
    </row>
    <row r="4069" spans="1:34">
      <c r="A4069" s="82" t="s">
        <v>5207</v>
      </c>
      <c r="B4069" s="83">
        <v>43080</v>
      </c>
      <c r="C4069" s="25" t="s">
        <v>28</v>
      </c>
      <c r="D4069" s="35" t="s">
        <v>25</v>
      </c>
      <c r="E4069" s="85">
        <v>30</v>
      </c>
      <c r="F4069" s="83">
        <v>43214</v>
      </c>
      <c r="G4069" s="86">
        <v>53</v>
      </c>
      <c r="H4069" s="85">
        <v>30</v>
      </c>
      <c r="I4069" s="130">
        <f>INDEX('TOL2008'!B:B,MATCH(A4069,'TOL2008'!A:A,0))</f>
        <v>85000</v>
      </c>
      <c r="J4069" s="131" t="str">
        <f>INDEX(Pääluokka!$H$2:$H$100,MATCH(VALUE(LEFT(Taulukko1[[#This Row],[TOL2008]],2)),Pääluokka!$G$2:$G$100,0))</f>
        <v>Koulutus</v>
      </c>
      <c r="K4069" s="131" t="str">
        <f>INDEX(Pääluokka!$I$2:$I$100,MATCH(VALUE(LEFT(Taulukko1[[#This Row],[TOL2008]],2)),Pääluokka!$G$2:$G$100,0))</f>
        <v>Muut toimialat (O-Q, T-X)</v>
      </c>
      <c r="L4069" s="87">
        <f t="shared" si="758"/>
        <v>134</v>
      </c>
      <c r="M4069" s="88">
        <f t="shared" si="759"/>
        <v>43080</v>
      </c>
      <c r="N4069" s="88">
        <f t="shared" si="760"/>
        <v>43214</v>
      </c>
      <c r="O4069" s="88">
        <f t="shared" si="771"/>
        <v>43070</v>
      </c>
      <c r="P4069" s="88">
        <f t="shared" si="771"/>
        <v>43191</v>
      </c>
      <c r="Q4069" s="89">
        <f t="shared" si="757"/>
        <v>2017</v>
      </c>
      <c r="R4069" s="89">
        <f t="shared" si="757"/>
        <v>2018</v>
      </c>
      <c r="S4069" s="88" t="str">
        <f>YEAR(Taulukko1[[#This Row],[Alku KK]])&amp;"Q"&amp;ROUNDDOWN((MONTH(Taulukko1[[#This Row],[Alku KK]])-1)/3+1,0)</f>
        <v>2017Q4</v>
      </c>
      <c r="T4069" s="88" t="str">
        <f>YEAR(Taulukko1[[#This Row],[Loppu KK]])&amp;"Q"&amp;ROUNDDOWN((MONTH(Taulukko1[[#This Row],[Loppu KK]])-1)/3+1,0)</f>
        <v>2018Q2</v>
      </c>
      <c r="U4069" s="89">
        <f>IF(COUNT(Taulukko1[[#This Row],[Neuvottelujen alaiset ]])=1,Taulukko1[[#This Row],[Neuvottelujen alaiset ]],Taulukko1[[#This Row],[Vähennystarve]])</f>
        <v>30</v>
      </c>
      <c r="V4069" s="90">
        <f t="shared" si="772"/>
        <v>1</v>
      </c>
      <c r="W4069" s="90">
        <f t="shared" si="773"/>
        <v>1.7666666666666666</v>
      </c>
      <c r="X4069" s="90">
        <f t="shared" si="774"/>
        <v>1.7666666666666666</v>
      </c>
      <c r="Y4069" s="90" t="b">
        <f>AND(MONTH(Taulukko1[[#This Row],[Alku PVM]] )=6,DAY(Taulukko1[[#This Row],[Alku PVM]] )&gt;19)</f>
        <v>0</v>
      </c>
      <c r="Z4069" s="90" t="b">
        <f>AND(MONTH(Taulukko1[[#This Row],[Loppu PVM]] )=6,DAY(Taulukko1[[#This Row],[Loppu PVM]] )&gt;19)</f>
        <v>0</v>
      </c>
      <c r="AA4069" s="90" t="b">
        <f>OR(MONTH(Taulukko1[[#This Row],[Alku PVM]] )&lt;=5,AND(MONTH(Taulukko1[[#This Row],[Alku PVM]] )=6,DAY(Taulukko1[[#This Row],[Alku PVM]] )&lt;20))</f>
        <v>0</v>
      </c>
      <c r="AB4069" s="90" t="b">
        <f>OR(MONTH(Taulukko1[[#This Row],[Loppu PVM]])&lt;=5,AND(MONTH(Taulukko1[[#This Row],[Loppu PVM]] )=6,DAY(Taulukko1[[#This Row],[Loppu PVM]])&lt;20))</f>
        <v>1</v>
      </c>
      <c r="AC4069" s="90" t="b">
        <f>OR(MONTH(Taulukko1[[#This Row],[Alku PVM]] )&lt;=3,AND(MONTH(Taulukko1[[#This Row],[Alku PVM]] )=3))</f>
        <v>0</v>
      </c>
      <c r="AD4069" s="90" t="b">
        <f>OR(MONTH(Taulukko1[[#This Row],[Loppu PVM]] )&lt;=3,AND(MONTH(Taulukko1[[#This Row],[Loppu PVM]] )=3))</f>
        <v>0</v>
      </c>
      <c r="AE4069" s="90" t="b">
        <f>OR(MONTH(Taulukko1[[#This Row],[Alku PVM]] )&lt;=9,AND(MONTH(Taulukko1[[#This Row],[Alku PVM]] )=9))</f>
        <v>0</v>
      </c>
      <c r="AF4069" s="90" t="b">
        <f>OR(MONTH(Taulukko1[[#This Row],[Loppu PVM]])&lt;=9,AND(MONTH(Taulukko1[[#This Row],[Loppu PVM]] )=9))</f>
        <v>1</v>
      </c>
      <c r="AG4069" s="90" t="b">
        <f>OR(MONTH(Taulukko1[[#This Row],[Alku PVM]] )&lt;=6,AND(MONTH(Taulukko1[[#This Row],[Alku PVM]] )=6))</f>
        <v>0</v>
      </c>
      <c r="AH4069" s="90" t="b">
        <f>OR(MONTH(Taulukko1[[#This Row],[Loppu PVM]])&lt;=6,AND(MONTH(Taulukko1[[#This Row],[Loppu PVM]] )=6))</f>
        <v>1</v>
      </c>
    </row>
    <row r="4070" spans="1:34">
      <c r="A4070" s="82" t="s">
        <v>5768</v>
      </c>
      <c r="B4070" s="83">
        <v>43106</v>
      </c>
      <c r="C4070" s="25" t="s">
        <v>5812</v>
      </c>
      <c r="D4070" s="84"/>
      <c r="E4070" s="85">
        <v>15</v>
      </c>
      <c r="F4070" s="83">
        <v>43171</v>
      </c>
      <c r="G4070" s="86">
        <v>0</v>
      </c>
      <c r="H4070" s="85">
        <v>15</v>
      </c>
      <c r="I4070" s="130">
        <f>INDEX('TOL2008'!B:B,MATCH(A4070,'TOL2008'!A:A,0))</f>
        <v>64190</v>
      </c>
      <c r="J4070" s="131" t="str">
        <f>INDEX(Pääluokka!$H$2:$H$100,MATCH(VALUE(LEFT(Taulukko1[[#This Row],[TOL2008]],2)),Pääluokka!$G$2:$G$100,0))</f>
        <v>Rahoitus- ja vakuutustoiminta</v>
      </c>
      <c r="K4070" s="131" t="str">
        <f>INDEX(Pääluokka!$I$2:$I$100,MATCH(VALUE(LEFT(Taulukko1[[#This Row],[TOL2008]],2)),Pääluokka!$G$2:$G$100,0))</f>
        <v>Palvelualat (G-N, R, S)</v>
      </c>
      <c r="L4070" s="87">
        <f t="shared" si="758"/>
        <v>65</v>
      </c>
      <c r="M4070" s="88">
        <f t="shared" si="759"/>
        <v>43106</v>
      </c>
      <c r="N4070" s="88">
        <f t="shared" si="760"/>
        <v>43171</v>
      </c>
      <c r="O4070" s="88">
        <f t="shared" ref="O4070:O4090" si="775">IFERROR(DATE(YEAR(M4070),MONTH(M4070),1),"NA")</f>
        <v>43101</v>
      </c>
      <c r="P4070" s="88">
        <f t="shared" ref="P4070:P4090" si="776">IFERROR(DATE(YEAR(N4070),MONTH(N4070),1),"NA")</f>
        <v>43160</v>
      </c>
      <c r="Q4070" s="89">
        <f t="shared" si="757"/>
        <v>2018</v>
      </c>
      <c r="R4070" s="89">
        <f t="shared" si="757"/>
        <v>2018</v>
      </c>
      <c r="S4070" s="88" t="str">
        <f>YEAR(Taulukko1[[#This Row],[Alku KK]])&amp;"Q"&amp;ROUNDDOWN((MONTH(Taulukko1[[#This Row],[Alku KK]])-1)/3+1,0)</f>
        <v>2018Q1</v>
      </c>
      <c r="T4070" s="88" t="str">
        <f>YEAR(Taulukko1[[#This Row],[Loppu KK]])&amp;"Q"&amp;ROUNDDOWN((MONTH(Taulukko1[[#This Row],[Loppu KK]])-1)/3+1,0)</f>
        <v>2018Q1</v>
      </c>
      <c r="U4070" s="89">
        <f>IF(COUNT(Taulukko1[[#This Row],[Neuvottelujen alaiset ]])=1,Taulukko1[[#This Row],[Neuvottelujen alaiset ]],Taulukko1[[#This Row],[Vähennystarve]])</f>
        <v>15</v>
      </c>
      <c r="V4070" s="90">
        <f t="shared" ref="V4070:V4090" si="777">IF(AND(ISNUMBER(E4070),ISNUMBER(H4070)),E4070/H4070,"NA")</f>
        <v>1</v>
      </c>
      <c r="W4070" s="90">
        <f t="shared" ref="W4070:W4090" si="778">IF(AND(ISNUMBER(G4070),ISNUMBER(H4070)),G4070/H4070,"NA")</f>
        <v>0</v>
      </c>
      <c r="X4070" s="90">
        <f t="shared" ref="X4070:X4090" si="779">IF(AND(ISNUMBER(G4070),ISNUMBER(E4070)),G4070/E4070,"NA")</f>
        <v>0</v>
      </c>
      <c r="Y4070" s="90" t="b">
        <f>AND(MONTH(Taulukko1[[#This Row],[Alku PVM]] )=6,DAY(Taulukko1[[#This Row],[Alku PVM]] )&gt;19)</f>
        <v>0</v>
      </c>
      <c r="Z4070" s="90" t="b">
        <f>AND(MONTH(Taulukko1[[#This Row],[Loppu PVM]] )=6,DAY(Taulukko1[[#This Row],[Loppu PVM]] )&gt;19)</f>
        <v>0</v>
      </c>
      <c r="AA4070" s="90" t="b">
        <f>OR(MONTH(Taulukko1[[#This Row],[Alku PVM]] )&lt;=5,AND(MONTH(Taulukko1[[#This Row],[Alku PVM]] )=6,DAY(Taulukko1[[#This Row],[Alku PVM]] )&lt;20))</f>
        <v>1</v>
      </c>
      <c r="AB4070" s="90" t="b">
        <f>OR(MONTH(Taulukko1[[#This Row],[Loppu PVM]])&lt;=5,AND(MONTH(Taulukko1[[#This Row],[Loppu PVM]] )=6,DAY(Taulukko1[[#This Row],[Loppu PVM]])&lt;20))</f>
        <v>1</v>
      </c>
      <c r="AC4070" s="90" t="b">
        <f>OR(MONTH(Taulukko1[[#This Row],[Alku PVM]] )&lt;=3,AND(MONTH(Taulukko1[[#This Row],[Alku PVM]] )=3))</f>
        <v>1</v>
      </c>
      <c r="AD4070" s="90" t="b">
        <f>OR(MONTH(Taulukko1[[#This Row],[Loppu PVM]] )&lt;=3,AND(MONTH(Taulukko1[[#This Row],[Loppu PVM]] )=3))</f>
        <v>1</v>
      </c>
      <c r="AE4070" s="90" t="b">
        <f>OR(MONTH(Taulukko1[[#This Row],[Alku PVM]] )&lt;=9,AND(MONTH(Taulukko1[[#This Row],[Alku PVM]] )=9))</f>
        <v>1</v>
      </c>
      <c r="AF4070" s="90" t="b">
        <f>OR(MONTH(Taulukko1[[#This Row],[Loppu PVM]])&lt;=9,AND(MONTH(Taulukko1[[#This Row],[Loppu PVM]] )=9))</f>
        <v>1</v>
      </c>
      <c r="AG4070" s="90" t="b">
        <f>OR(MONTH(Taulukko1[[#This Row],[Alku PVM]] )&lt;=6,AND(MONTH(Taulukko1[[#This Row],[Alku PVM]] )=6))</f>
        <v>1</v>
      </c>
      <c r="AH4070" s="90" t="b">
        <f>OR(MONTH(Taulukko1[[#This Row],[Loppu PVM]])&lt;=6,AND(MONTH(Taulukko1[[#This Row],[Loppu PVM]] )=6))</f>
        <v>1</v>
      </c>
    </row>
    <row r="4071" spans="1:34">
      <c r="A4071" s="25" t="s">
        <v>5769</v>
      </c>
      <c r="B4071" s="83">
        <v>43104</v>
      </c>
      <c r="C4071" s="25" t="s">
        <v>143</v>
      </c>
      <c r="D4071" s="84"/>
      <c r="E4071" s="85"/>
      <c r="F4071" s="83">
        <v>43126</v>
      </c>
      <c r="G4071" s="86">
        <v>4</v>
      </c>
      <c r="H4071" s="85">
        <v>4</v>
      </c>
      <c r="I4071" s="130">
        <f>INDEX('TOL2008'!B:B,MATCH(A4071,'TOL2008'!A:A,0))</f>
        <v>58130</v>
      </c>
      <c r="J4071" s="131" t="str">
        <f>INDEX(Pääluokka!$H$2:$H$100,MATCH(VALUE(LEFT(Taulukko1[[#This Row],[TOL2008]],2)),Pääluokka!$G$2:$G$100,0))</f>
        <v>Informaatio ja viestintä</v>
      </c>
      <c r="K4071" s="131" t="str">
        <f>INDEX(Pääluokka!$I$2:$I$100,MATCH(VALUE(LEFT(Taulukko1[[#This Row],[TOL2008]],2)),Pääluokka!$G$2:$G$100,0))</f>
        <v>Palvelualat (G-N, R, S)</v>
      </c>
      <c r="L4071" s="87">
        <f t="shared" si="758"/>
        <v>22</v>
      </c>
      <c r="M4071" s="88">
        <f t="shared" si="759"/>
        <v>43104</v>
      </c>
      <c r="N4071" s="88">
        <f t="shared" si="760"/>
        <v>43126</v>
      </c>
      <c r="O4071" s="88">
        <f t="shared" si="775"/>
        <v>43101</v>
      </c>
      <c r="P4071" s="88">
        <f t="shared" si="776"/>
        <v>43101</v>
      </c>
      <c r="Q4071" s="89">
        <f t="shared" ref="Q4071:R4122" si="780">IFERROR(YEAR(O4071),"NA")</f>
        <v>2018</v>
      </c>
      <c r="R4071" s="89">
        <f t="shared" si="780"/>
        <v>2018</v>
      </c>
      <c r="S4071" s="88" t="str">
        <f>YEAR(Taulukko1[[#This Row],[Alku KK]])&amp;"Q"&amp;ROUNDDOWN((MONTH(Taulukko1[[#This Row],[Alku KK]])-1)/3+1,0)</f>
        <v>2018Q1</v>
      </c>
      <c r="T4071" s="88" t="str">
        <f>YEAR(Taulukko1[[#This Row],[Loppu KK]])&amp;"Q"&amp;ROUNDDOWN((MONTH(Taulukko1[[#This Row],[Loppu KK]])-1)/3+1,0)</f>
        <v>2018Q1</v>
      </c>
      <c r="U4071" s="89">
        <f>IF(COUNT(Taulukko1[[#This Row],[Neuvottelujen alaiset ]])=1,Taulukko1[[#This Row],[Neuvottelujen alaiset ]],Taulukko1[[#This Row],[Vähennystarve]])</f>
        <v>4</v>
      </c>
      <c r="V4071" s="90" t="str">
        <f t="shared" si="777"/>
        <v>NA</v>
      </c>
      <c r="W4071" s="90">
        <f t="shared" si="778"/>
        <v>1</v>
      </c>
      <c r="X4071" s="90" t="str">
        <f t="shared" si="779"/>
        <v>NA</v>
      </c>
      <c r="Y4071" s="90" t="b">
        <f>AND(MONTH(Taulukko1[[#This Row],[Alku PVM]] )=6,DAY(Taulukko1[[#This Row],[Alku PVM]] )&gt;19)</f>
        <v>0</v>
      </c>
      <c r="Z4071" s="90" t="b">
        <f>AND(MONTH(Taulukko1[[#This Row],[Loppu PVM]] )=6,DAY(Taulukko1[[#This Row],[Loppu PVM]] )&gt;19)</f>
        <v>0</v>
      </c>
      <c r="AA4071" s="90" t="b">
        <f>OR(MONTH(Taulukko1[[#This Row],[Alku PVM]] )&lt;=5,AND(MONTH(Taulukko1[[#This Row],[Alku PVM]] )=6,DAY(Taulukko1[[#This Row],[Alku PVM]] )&lt;20))</f>
        <v>1</v>
      </c>
      <c r="AB4071" s="90" t="b">
        <f>OR(MONTH(Taulukko1[[#This Row],[Loppu PVM]])&lt;=5,AND(MONTH(Taulukko1[[#This Row],[Loppu PVM]] )=6,DAY(Taulukko1[[#This Row],[Loppu PVM]])&lt;20))</f>
        <v>1</v>
      </c>
      <c r="AC4071" s="90" t="b">
        <f>OR(MONTH(Taulukko1[[#This Row],[Alku PVM]] )&lt;=3,AND(MONTH(Taulukko1[[#This Row],[Alku PVM]] )=3))</f>
        <v>1</v>
      </c>
      <c r="AD4071" s="90" t="b">
        <f>OR(MONTH(Taulukko1[[#This Row],[Loppu PVM]] )&lt;=3,AND(MONTH(Taulukko1[[#This Row],[Loppu PVM]] )=3))</f>
        <v>1</v>
      </c>
      <c r="AE4071" s="90" t="b">
        <f>OR(MONTH(Taulukko1[[#This Row],[Alku PVM]] )&lt;=9,AND(MONTH(Taulukko1[[#This Row],[Alku PVM]] )=9))</f>
        <v>1</v>
      </c>
      <c r="AF4071" s="90" t="b">
        <f>OR(MONTH(Taulukko1[[#This Row],[Loppu PVM]])&lt;=9,AND(MONTH(Taulukko1[[#This Row],[Loppu PVM]] )=9))</f>
        <v>1</v>
      </c>
      <c r="AG4071" s="90" t="b">
        <f>OR(MONTH(Taulukko1[[#This Row],[Alku PVM]] )&lt;=6,AND(MONTH(Taulukko1[[#This Row],[Alku PVM]] )=6))</f>
        <v>1</v>
      </c>
      <c r="AH4071" s="90" t="b">
        <f>OR(MONTH(Taulukko1[[#This Row],[Loppu PVM]])&lt;=6,AND(MONTH(Taulukko1[[#This Row],[Loppu PVM]] )=6))</f>
        <v>1</v>
      </c>
    </row>
    <row r="4072" spans="1:34">
      <c r="A4072" s="82" t="s">
        <v>961</v>
      </c>
      <c r="B4072" s="83">
        <v>43104</v>
      </c>
      <c r="C4072" s="25" t="s">
        <v>5770</v>
      </c>
      <c r="D4072" s="84"/>
      <c r="E4072" s="85">
        <v>40</v>
      </c>
      <c r="F4072" s="83">
        <v>43159</v>
      </c>
      <c r="G4072" s="86">
        <v>17</v>
      </c>
      <c r="H4072" s="85">
        <v>40</v>
      </c>
      <c r="I4072" s="130">
        <f>INDEX('TOL2008'!B:B,MATCH(A4072,'TOL2008'!A:A,0))</f>
        <v>20590</v>
      </c>
      <c r="J4072" s="131" t="str">
        <f>INDEX(Pääluokka!$H$2:$H$100,MATCH(VALUE(LEFT(Taulukko1[[#This Row],[TOL2008]],2)),Pääluokka!$G$2:$G$100,0))</f>
        <v>Teollisuus</v>
      </c>
      <c r="K4072" s="131" t="str">
        <f>INDEX(Pääluokka!$I$2:$I$100,MATCH(VALUE(LEFT(Taulukko1[[#This Row],[TOL2008]],2)),Pääluokka!$G$2:$G$100,0))</f>
        <v>Teollisuus (C-E)</v>
      </c>
      <c r="L4072" s="87">
        <f t="shared" si="758"/>
        <v>55</v>
      </c>
      <c r="M4072" s="88">
        <f t="shared" si="759"/>
        <v>43104</v>
      </c>
      <c r="N4072" s="88">
        <f t="shared" si="760"/>
        <v>43159</v>
      </c>
      <c r="O4072" s="88">
        <f t="shared" si="775"/>
        <v>43101</v>
      </c>
      <c r="P4072" s="88">
        <f t="shared" si="776"/>
        <v>43132</v>
      </c>
      <c r="Q4072" s="89">
        <f t="shared" si="780"/>
        <v>2018</v>
      </c>
      <c r="R4072" s="89">
        <f t="shared" si="780"/>
        <v>2018</v>
      </c>
      <c r="S4072" s="88" t="str">
        <f>YEAR(Taulukko1[[#This Row],[Alku KK]])&amp;"Q"&amp;ROUNDDOWN((MONTH(Taulukko1[[#This Row],[Alku KK]])-1)/3+1,0)</f>
        <v>2018Q1</v>
      </c>
      <c r="T4072" s="88" t="str">
        <f>YEAR(Taulukko1[[#This Row],[Loppu KK]])&amp;"Q"&amp;ROUNDDOWN((MONTH(Taulukko1[[#This Row],[Loppu KK]])-1)/3+1,0)</f>
        <v>2018Q1</v>
      </c>
      <c r="U4072" s="89">
        <f>IF(COUNT(Taulukko1[[#This Row],[Neuvottelujen alaiset ]])=1,Taulukko1[[#This Row],[Neuvottelujen alaiset ]],Taulukko1[[#This Row],[Vähennystarve]])</f>
        <v>40</v>
      </c>
      <c r="V4072" s="90">
        <f t="shared" si="777"/>
        <v>1</v>
      </c>
      <c r="W4072" s="90">
        <f t="shared" si="778"/>
        <v>0.42499999999999999</v>
      </c>
      <c r="X4072" s="90">
        <f t="shared" si="779"/>
        <v>0.42499999999999999</v>
      </c>
      <c r="Y4072" s="90" t="b">
        <f>AND(MONTH(Taulukko1[[#This Row],[Alku PVM]] )=6,DAY(Taulukko1[[#This Row],[Alku PVM]] )&gt;19)</f>
        <v>0</v>
      </c>
      <c r="Z4072" s="90" t="b">
        <f>AND(MONTH(Taulukko1[[#This Row],[Loppu PVM]] )=6,DAY(Taulukko1[[#This Row],[Loppu PVM]] )&gt;19)</f>
        <v>0</v>
      </c>
      <c r="AA4072" s="90" t="b">
        <f>OR(MONTH(Taulukko1[[#This Row],[Alku PVM]] )&lt;=5,AND(MONTH(Taulukko1[[#This Row],[Alku PVM]] )=6,DAY(Taulukko1[[#This Row],[Alku PVM]] )&lt;20))</f>
        <v>1</v>
      </c>
      <c r="AB4072" s="90" t="b">
        <f>OR(MONTH(Taulukko1[[#This Row],[Loppu PVM]])&lt;=5,AND(MONTH(Taulukko1[[#This Row],[Loppu PVM]] )=6,DAY(Taulukko1[[#This Row],[Loppu PVM]])&lt;20))</f>
        <v>1</v>
      </c>
      <c r="AC4072" s="90" t="b">
        <f>OR(MONTH(Taulukko1[[#This Row],[Alku PVM]] )&lt;=3,AND(MONTH(Taulukko1[[#This Row],[Alku PVM]] )=3))</f>
        <v>1</v>
      </c>
      <c r="AD4072" s="90" t="b">
        <f>OR(MONTH(Taulukko1[[#This Row],[Loppu PVM]] )&lt;=3,AND(MONTH(Taulukko1[[#This Row],[Loppu PVM]] )=3))</f>
        <v>1</v>
      </c>
      <c r="AE4072" s="90" t="b">
        <f>OR(MONTH(Taulukko1[[#This Row],[Alku PVM]] )&lt;=9,AND(MONTH(Taulukko1[[#This Row],[Alku PVM]] )=9))</f>
        <v>1</v>
      </c>
      <c r="AF4072" s="90" t="b">
        <f>OR(MONTH(Taulukko1[[#This Row],[Loppu PVM]])&lt;=9,AND(MONTH(Taulukko1[[#This Row],[Loppu PVM]] )=9))</f>
        <v>1</v>
      </c>
      <c r="AG4072" s="90" t="b">
        <f>OR(MONTH(Taulukko1[[#This Row],[Alku PVM]] )&lt;=6,AND(MONTH(Taulukko1[[#This Row],[Alku PVM]] )=6))</f>
        <v>1</v>
      </c>
      <c r="AH4072" s="90" t="b">
        <f>OR(MONTH(Taulukko1[[#This Row],[Loppu PVM]])&lt;=6,AND(MONTH(Taulukko1[[#This Row],[Loppu PVM]] )=6))</f>
        <v>1</v>
      </c>
    </row>
    <row r="4073" spans="1:34">
      <c r="A4073" s="82" t="s">
        <v>170</v>
      </c>
      <c r="B4073" s="83">
        <v>43105</v>
      </c>
      <c r="C4073" s="25" t="s">
        <v>5771</v>
      </c>
      <c r="D4073" s="84"/>
      <c r="E4073" s="85">
        <v>25</v>
      </c>
      <c r="F4073" s="83">
        <v>43161</v>
      </c>
      <c r="G4073" s="86">
        <v>7</v>
      </c>
      <c r="H4073" s="85">
        <v>28</v>
      </c>
      <c r="I4073" s="130">
        <f>INDEX('TOL2008'!B:B,MATCH(A4073,'TOL2008'!A:A,0))</f>
        <v>46901</v>
      </c>
      <c r="J4073" s="131" t="str">
        <f>INDEX(Pääluokka!$H$2:$H$100,MATCH(VALUE(LEFT(Taulukko1[[#This Row],[TOL2008]],2)),Pääluokka!$G$2:$G$100,0))</f>
        <v>Tukku- ja vähittäiskauppa; moottoriajoneuvojen ja moottoripyörien korjaus</v>
      </c>
      <c r="K4073" s="131" t="str">
        <f>INDEX(Pääluokka!$I$2:$I$100,MATCH(VALUE(LEFT(Taulukko1[[#This Row],[TOL2008]],2)),Pääluokka!$G$2:$G$100,0))</f>
        <v>Palvelualat (G-N, R, S)</v>
      </c>
      <c r="L4073" s="87">
        <f t="shared" si="758"/>
        <v>56</v>
      </c>
      <c r="M4073" s="88">
        <f t="shared" si="759"/>
        <v>43105</v>
      </c>
      <c r="N4073" s="88">
        <f t="shared" si="760"/>
        <v>43161</v>
      </c>
      <c r="O4073" s="88">
        <f t="shared" si="775"/>
        <v>43101</v>
      </c>
      <c r="P4073" s="88">
        <f t="shared" si="776"/>
        <v>43160</v>
      </c>
      <c r="Q4073" s="89">
        <f t="shared" si="780"/>
        <v>2018</v>
      </c>
      <c r="R4073" s="89">
        <f t="shared" si="780"/>
        <v>2018</v>
      </c>
      <c r="S4073" s="88" t="str">
        <f>YEAR(Taulukko1[[#This Row],[Alku KK]])&amp;"Q"&amp;ROUNDDOWN((MONTH(Taulukko1[[#This Row],[Alku KK]])-1)/3+1,0)</f>
        <v>2018Q1</v>
      </c>
      <c r="T4073" s="88" t="str">
        <f>YEAR(Taulukko1[[#This Row],[Loppu KK]])&amp;"Q"&amp;ROUNDDOWN((MONTH(Taulukko1[[#This Row],[Loppu KK]])-1)/3+1,0)</f>
        <v>2018Q1</v>
      </c>
      <c r="U4073" s="89">
        <f>IF(COUNT(Taulukko1[[#This Row],[Neuvottelujen alaiset ]])=1,Taulukko1[[#This Row],[Neuvottelujen alaiset ]],Taulukko1[[#This Row],[Vähennystarve]])</f>
        <v>28</v>
      </c>
      <c r="V4073" s="90">
        <f t="shared" si="777"/>
        <v>0.8928571428571429</v>
      </c>
      <c r="W4073" s="90">
        <f t="shared" si="778"/>
        <v>0.25</v>
      </c>
      <c r="X4073" s="90">
        <f t="shared" si="779"/>
        <v>0.28000000000000003</v>
      </c>
      <c r="Y4073" s="90" t="b">
        <f>AND(MONTH(Taulukko1[[#This Row],[Alku PVM]] )=6,DAY(Taulukko1[[#This Row],[Alku PVM]] )&gt;19)</f>
        <v>0</v>
      </c>
      <c r="Z4073" s="90" t="b">
        <f>AND(MONTH(Taulukko1[[#This Row],[Loppu PVM]] )=6,DAY(Taulukko1[[#This Row],[Loppu PVM]] )&gt;19)</f>
        <v>0</v>
      </c>
      <c r="AA4073" s="90" t="b">
        <f>OR(MONTH(Taulukko1[[#This Row],[Alku PVM]] )&lt;=5,AND(MONTH(Taulukko1[[#This Row],[Alku PVM]] )=6,DAY(Taulukko1[[#This Row],[Alku PVM]] )&lt;20))</f>
        <v>1</v>
      </c>
      <c r="AB4073" s="90" t="b">
        <f>OR(MONTH(Taulukko1[[#This Row],[Loppu PVM]])&lt;=5,AND(MONTH(Taulukko1[[#This Row],[Loppu PVM]] )=6,DAY(Taulukko1[[#This Row],[Loppu PVM]])&lt;20))</f>
        <v>1</v>
      </c>
      <c r="AC4073" s="90" t="b">
        <f>OR(MONTH(Taulukko1[[#This Row],[Alku PVM]] )&lt;=3,AND(MONTH(Taulukko1[[#This Row],[Alku PVM]] )=3))</f>
        <v>1</v>
      </c>
      <c r="AD4073" s="90" t="b">
        <f>OR(MONTH(Taulukko1[[#This Row],[Loppu PVM]] )&lt;=3,AND(MONTH(Taulukko1[[#This Row],[Loppu PVM]] )=3))</f>
        <v>1</v>
      </c>
      <c r="AE4073" s="90" t="b">
        <f>OR(MONTH(Taulukko1[[#This Row],[Alku PVM]] )&lt;=9,AND(MONTH(Taulukko1[[#This Row],[Alku PVM]] )=9))</f>
        <v>1</v>
      </c>
      <c r="AF4073" s="90" t="b">
        <f>OR(MONTH(Taulukko1[[#This Row],[Loppu PVM]])&lt;=9,AND(MONTH(Taulukko1[[#This Row],[Loppu PVM]] )=9))</f>
        <v>1</v>
      </c>
      <c r="AG4073" s="90" t="b">
        <f>OR(MONTH(Taulukko1[[#This Row],[Alku PVM]] )&lt;=6,AND(MONTH(Taulukko1[[#This Row],[Alku PVM]] )=6))</f>
        <v>1</v>
      </c>
      <c r="AH4073" s="90" t="b">
        <f>OR(MONTH(Taulukko1[[#This Row],[Loppu PVM]])&lt;=6,AND(MONTH(Taulukko1[[#This Row],[Loppu PVM]] )=6))</f>
        <v>1</v>
      </c>
    </row>
    <row r="4074" spans="1:34">
      <c r="A4074" s="82" t="s">
        <v>5479</v>
      </c>
      <c r="B4074" s="83">
        <v>43109</v>
      </c>
      <c r="C4074" s="25" t="s">
        <v>5829</v>
      </c>
      <c r="D4074" s="84"/>
      <c r="E4074" s="85"/>
      <c r="F4074" s="83">
        <v>43152</v>
      </c>
      <c r="G4074" s="86">
        <v>14</v>
      </c>
      <c r="H4074" s="85">
        <v>20</v>
      </c>
      <c r="I4074" s="130">
        <f>INDEX('TOL2008'!B:B,MATCH(A4074,'TOL2008'!A:A,0))</f>
        <v>46390</v>
      </c>
      <c r="J4074" s="131" t="str">
        <f>INDEX(Pääluokka!$H$2:$H$100,MATCH(VALUE(LEFT(Taulukko1[[#This Row],[TOL2008]],2)),Pääluokka!$G$2:$G$100,0))</f>
        <v>Tukku- ja vähittäiskauppa; moottoriajoneuvojen ja moottoripyörien korjaus</v>
      </c>
      <c r="K4074" s="131" t="str">
        <f>INDEX(Pääluokka!$I$2:$I$100,MATCH(VALUE(LEFT(Taulukko1[[#This Row],[TOL2008]],2)),Pääluokka!$G$2:$G$100,0))</f>
        <v>Palvelualat (G-N, R, S)</v>
      </c>
      <c r="L4074" s="87">
        <f t="shared" si="758"/>
        <v>43</v>
      </c>
      <c r="M4074" s="88">
        <f t="shared" si="759"/>
        <v>43109</v>
      </c>
      <c r="N4074" s="88">
        <f t="shared" si="760"/>
        <v>43152</v>
      </c>
      <c r="O4074" s="88">
        <f t="shared" si="775"/>
        <v>43101</v>
      </c>
      <c r="P4074" s="88">
        <f t="shared" si="776"/>
        <v>43132</v>
      </c>
      <c r="Q4074" s="89">
        <f t="shared" si="780"/>
        <v>2018</v>
      </c>
      <c r="R4074" s="89">
        <f t="shared" si="780"/>
        <v>2018</v>
      </c>
      <c r="S4074" s="88" t="str">
        <f>YEAR(Taulukko1[[#This Row],[Alku KK]])&amp;"Q"&amp;ROUNDDOWN((MONTH(Taulukko1[[#This Row],[Alku KK]])-1)/3+1,0)</f>
        <v>2018Q1</v>
      </c>
      <c r="T4074" s="88" t="str">
        <f>YEAR(Taulukko1[[#This Row],[Loppu KK]])&amp;"Q"&amp;ROUNDDOWN((MONTH(Taulukko1[[#This Row],[Loppu KK]])-1)/3+1,0)</f>
        <v>2018Q1</v>
      </c>
      <c r="U4074" s="89">
        <f>IF(COUNT(Taulukko1[[#This Row],[Neuvottelujen alaiset ]])=1,Taulukko1[[#This Row],[Neuvottelujen alaiset ]],Taulukko1[[#This Row],[Vähennystarve]])</f>
        <v>20</v>
      </c>
      <c r="V4074" s="90" t="str">
        <f t="shared" si="777"/>
        <v>NA</v>
      </c>
      <c r="W4074" s="90">
        <f t="shared" si="778"/>
        <v>0.7</v>
      </c>
      <c r="X4074" s="90" t="str">
        <f t="shared" si="779"/>
        <v>NA</v>
      </c>
      <c r="Y4074" s="90" t="b">
        <f>AND(MONTH(Taulukko1[[#This Row],[Alku PVM]] )=6,DAY(Taulukko1[[#This Row],[Alku PVM]] )&gt;19)</f>
        <v>0</v>
      </c>
      <c r="Z4074" s="90" t="b">
        <f>AND(MONTH(Taulukko1[[#This Row],[Loppu PVM]] )=6,DAY(Taulukko1[[#This Row],[Loppu PVM]] )&gt;19)</f>
        <v>0</v>
      </c>
      <c r="AA4074" s="90" t="b">
        <f>OR(MONTH(Taulukko1[[#This Row],[Alku PVM]] )&lt;=5,AND(MONTH(Taulukko1[[#This Row],[Alku PVM]] )=6,DAY(Taulukko1[[#This Row],[Alku PVM]] )&lt;20))</f>
        <v>1</v>
      </c>
      <c r="AB4074" s="90" t="b">
        <f>OR(MONTH(Taulukko1[[#This Row],[Loppu PVM]])&lt;=5,AND(MONTH(Taulukko1[[#This Row],[Loppu PVM]] )=6,DAY(Taulukko1[[#This Row],[Loppu PVM]])&lt;20))</f>
        <v>1</v>
      </c>
      <c r="AC4074" s="90" t="b">
        <f>OR(MONTH(Taulukko1[[#This Row],[Alku PVM]] )&lt;=3,AND(MONTH(Taulukko1[[#This Row],[Alku PVM]] )=3))</f>
        <v>1</v>
      </c>
      <c r="AD4074" s="90" t="b">
        <f>OR(MONTH(Taulukko1[[#This Row],[Loppu PVM]] )&lt;=3,AND(MONTH(Taulukko1[[#This Row],[Loppu PVM]] )=3))</f>
        <v>1</v>
      </c>
      <c r="AE4074" s="90" t="b">
        <f>OR(MONTH(Taulukko1[[#This Row],[Alku PVM]] )&lt;=9,AND(MONTH(Taulukko1[[#This Row],[Alku PVM]] )=9))</f>
        <v>1</v>
      </c>
      <c r="AF4074" s="90" t="b">
        <f>OR(MONTH(Taulukko1[[#This Row],[Loppu PVM]])&lt;=9,AND(MONTH(Taulukko1[[#This Row],[Loppu PVM]] )=9))</f>
        <v>1</v>
      </c>
      <c r="AG4074" s="90" t="b">
        <f>OR(MONTH(Taulukko1[[#This Row],[Alku PVM]] )&lt;=6,AND(MONTH(Taulukko1[[#This Row],[Alku PVM]] )=6))</f>
        <v>1</v>
      </c>
      <c r="AH4074" s="90" t="b">
        <f>OR(MONTH(Taulukko1[[#This Row],[Loppu PVM]])&lt;=6,AND(MONTH(Taulukko1[[#This Row],[Loppu PVM]] )=6))</f>
        <v>1</v>
      </c>
    </row>
    <row r="4075" spans="1:34">
      <c r="A4075" s="82" t="s">
        <v>5101</v>
      </c>
      <c r="B4075" s="83">
        <v>43109</v>
      </c>
      <c r="C4075" s="25" t="s">
        <v>5772</v>
      </c>
      <c r="D4075" s="84"/>
      <c r="E4075" s="85">
        <v>12</v>
      </c>
      <c r="F4075" s="83">
        <v>43150</v>
      </c>
      <c r="G4075" s="86">
        <v>10</v>
      </c>
      <c r="H4075" s="85">
        <v>12</v>
      </c>
      <c r="I4075" s="130">
        <f>INDEX('TOL2008'!B:B,MATCH(A4075,'TOL2008'!A:A,0))</f>
        <v>85000</v>
      </c>
      <c r="J4075" s="131" t="str">
        <f>INDEX(Pääluokka!$H$2:$H$100,MATCH(VALUE(LEFT(Taulukko1[[#This Row],[TOL2008]],2)),Pääluokka!$G$2:$G$100,0))</f>
        <v>Koulutus</v>
      </c>
      <c r="K4075" s="131" t="str">
        <f>INDEX(Pääluokka!$I$2:$I$100,MATCH(VALUE(LEFT(Taulukko1[[#This Row],[TOL2008]],2)),Pääluokka!$G$2:$G$100,0))</f>
        <v>Muut toimialat (O-Q, T-X)</v>
      </c>
      <c r="L4075" s="87">
        <f t="shared" si="758"/>
        <v>41</v>
      </c>
      <c r="M4075" s="88">
        <f t="shared" si="759"/>
        <v>43109</v>
      </c>
      <c r="N4075" s="88">
        <f t="shared" si="760"/>
        <v>43150</v>
      </c>
      <c r="O4075" s="88">
        <f t="shared" si="775"/>
        <v>43101</v>
      </c>
      <c r="P4075" s="88">
        <f t="shared" si="776"/>
        <v>43132</v>
      </c>
      <c r="Q4075" s="89">
        <f t="shared" si="780"/>
        <v>2018</v>
      </c>
      <c r="R4075" s="89">
        <f t="shared" si="780"/>
        <v>2018</v>
      </c>
      <c r="S4075" s="88" t="str">
        <f>YEAR(Taulukko1[[#This Row],[Alku KK]])&amp;"Q"&amp;ROUNDDOWN((MONTH(Taulukko1[[#This Row],[Alku KK]])-1)/3+1,0)</f>
        <v>2018Q1</v>
      </c>
      <c r="T4075" s="88" t="str">
        <f>YEAR(Taulukko1[[#This Row],[Loppu KK]])&amp;"Q"&amp;ROUNDDOWN((MONTH(Taulukko1[[#This Row],[Loppu KK]])-1)/3+1,0)</f>
        <v>2018Q1</v>
      </c>
      <c r="U4075" s="89">
        <f>IF(COUNT(Taulukko1[[#This Row],[Neuvottelujen alaiset ]])=1,Taulukko1[[#This Row],[Neuvottelujen alaiset ]],Taulukko1[[#This Row],[Vähennystarve]])</f>
        <v>12</v>
      </c>
      <c r="V4075" s="90">
        <f t="shared" si="777"/>
        <v>1</v>
      </c>
      <c r="W4075" s="90">
        <f t="shared" si="778"/>
        <v>0.83333333333333337</v>
      </c>
      <c r="X4075" s="90">
        <f t="shared" si="779"/>
        <v>0.83333333333333337</v>
      </c>
      <c r="Y4075" s="90" t="b">
        <f>AND(MONTH(Taulukko1[[#This Row],[Alku PVM]] )=6,DAY(Taulukko1[[#This Row],[Alku PVM]] )&gt;19)</f>
        <v>0</v>
      </c>
      <c r="Z4075" s="90" t="b">
        <f>AND(MONTH(Taulukko1[[#This Row],[Loppu PVM]] )=6,DAY(Taulukko1[[#This Row],[Loppu PVM]] )&gt;19)</f>
        <v>0</v>
      </c>
      <c r="AA4075" s="90" t="b">
        <f>OR(MONTH(Taulukko1[[#This Row],[Alku PVM]] )&lt;=5,AND(MONTH(Taulukko1[[#This Row],[Alku PVM]] )=6,DAY(Taulukko1[[#This Row],[Alku PVM]] )&lt;20))</f>
        <v>1</v>
      </c>
      <c r="AB4075" s="90" t="b">
        <f>OR(MONTH(Taulukko1[[#This Row],[Loppu PVM]])&lt;=5,AND(MONTH(Taulukko1[[#This Row],[Loppu PVM]] )=6,DAY(Taulukko1[[#This Row],[Loppu PVM]])&lt;20))</f>
        <v>1</v>
      </c>
      <c r="AC4075" s="90" t="b">
        <f>OR(MONTH(Taulukko1[[#This Row],[Alku PVM]] )&lt;=3,AND(MONTH(Taulukko1[[#This Row],[Alku PVM]] )=3))</f>
        <v>1</v>
      </c>
      <c r="AD4075" s="90" t="b">
        <f>OR(MONTH(Taulukko1[[#This Row],[Loppu PVM]] )&lt;=3,AND(MONTH(Taulukko1[[#This Row],[Loppu PVM]] )=3))</f>
        <v>1</v>
      </c>
      <c r="AE4075" s="90" t="b">
        <f>OR(MONTH(Taulukko1[[#This Row],[Alku PVM]] )&lt;=9,AND(MONTH(Taulukko1[[#This Row],[Alku PVM]] )=9))</f>
        <v>1</v>
      </c>
      <c r="AF4075" s="90" t="b">
        <f>OR(MONTH(Taulukko1[[#This Row],[Loppu PVM]])&lt;=9,AND(MONTH(Taulukko1[[#This Row],[Loppu PVM]] )=9))</f>
        <v>1</v>
      </c>
      <c r="AG4075" s="90" t="b">
        <f>OR(MONTH(Taulukko1[[#This Row],[Alku PVM]] )&lt;=6,AND(MONTH(Taulukko1[[#This Row],[Alku PVM]] )=6))</f>
        <v>1</v>
      </c>
      <c r="AH4075" s="90" t="b">
        <f>OR(MONTH(Taulukko1[[#This Row],[Loppu PVM]])&lt;=6,AND(MONTH(Taulukko1[[#This Row],[Loppu PVM]] )=6))</f>
        <v>1</v>
      </c>
    </row>
    <row r="4076" spans="1:34">
      <c r="A4076" s="82" t="s">
        <v>5773</v>
      </c>
      <c r="B4076" s="83">
        <v>43110</v>
      </c>
      <c r="C4076" s="25" t="s">
        <v>5774</v>
      </c>
      <c r="D4076" s="84"/>
      <c r="E4076" s="85"/>
      <c r="F4076" s="83">
        <v>43138</v>
      </c>
      <c r="G4076" s="86">
        <v>0</v>
      </c>
      <c r="H4076" s="85">
        <v>37</v>
      </c>
      <c r="I4076" s="130">
        <f>INDEX('TOL2008'!B:B,MATCH(A4076,'TOL2008'!A:A,0))</f>
        <v>52230</v>
      </c>
      <c r="J4076" s="131" t="str">
        <f>INDEX(Pääluokka!$H$2:$H$100,MATCH(VALUE(LEFT(Taulukko1[[#This Row],[TOL2008]],2)),Pääluokka!$G$2:$G$100,0))</f>
        <v>Kuljetus ja varastointi</v>
      </c>
      <c r="K4076" s="131" t="str">
        <f>INDEX(Pääluokka!$I$2:$I$100,MATCH(VALUE(LEFT(Taulukko1[[#This Row],[TOL2008]],2)),Pääluokka!$G$2:$G$100,0))</f>
        <v>Palvelualat (G-N, R, S)</v>
      </c>
      <c r="L4076" s="87">
        <f t="shared" si="758"/>
        <v>28</v>
      </c>
      <c r="M4076" s="88">
        <f t="shared" si="759"/>
        <v>43110</v>
      </c>
      <c r="N4076" s="88">
        <f t="shared" si="760"/>
        <v>43138</v>
      </c>
      <c r="O4076" s="88">
        <f t="shared" si="775"/>
        <v>43101</v>
      </c>
      <c r="P4076" s="88">
        <f t="shared" si="776"/>
        <v>43132</v>
      </c>
      <c r="Q4076" s="89">
        <f t="shared" si="780"/>
        <v>2018</v>
      </c>
      <c r="R4076" s="89">
        <f t="shared" si="780"/>
        <v>2018</v>
      </c>
      <c r="S4076" s="88" t="str">
        <f>YEAR(Taulukko1[[#This Row],[Alku KK]])&amp;"Q"&amp;ROUNDDOWN((MONTH(Taulukko1[[#This Row],[Alku KK]])-1)/3+1,0)</f>
        <v>2018Q1</v>
      </c>
      <c r="T4076" s="88" t="str">
        <f>YEAR(Taulukko1[[#This Row],[Loppu KK]])&amp;"Q"&amp;ROUNDDOWN((MONTH(Taulukko1[[#This Row],[Loppu KK]])-1)/3+1,0)</f>
        <v>2018Q1</v>
      </c>
      <c r="U4076" s="89">
        <f>IF(COUNT(Taulukko1[[#This Row],[Neuvottelujen alaiset ]])=1,Taulukko1[[#This Row],[Neuvottelujen alaiset ]],Taulukko1[[#This Row],[Vähennystarve]])</f>
        <v>37</v>
      </c>
      <c r="V4076" s="90" t="str">
        <f t="shared" si="777"/>
        <v>NA</v>
      </c>
      <c r="W4076" s="90">
        <f t="shared" si="778"/>
        <v>0</v>
      </c>
      <c r="X4076" s="90" t="str">
        <f t="shared" si="779"/>
        <v>NA</v>
      </c>
      <c r="Y4076" s="90" t="b">
        <f>AND(MONTH(Taulukko1[[#This Row],[Alku PVM]] )=6,DAY(Taulukko1[[#This Row],[Alku PVM]] )&gt;19)</f>
        <v>0</v>
      </c>
      <c r="Z4076" s="90" t="b">
        <f>AND(MONTH(Taulukko1[[#This Row],[Loppu PVM]] )=6,DAY(Taulukko1[[#This Row],[Loppu PVM]] )&gt;19)</f>
        <v>0</v>
      </c>
      <c r="AA4076" s="90" t="b">
        <f>OR(MONTH(Taulukko1[[#This Row],[Alku PVM]] )&lt;=5,AND(MONTH(Taulukko1[[#This Row],[Alku PVM]] )=6,DAY(Taulukko1[[#This Row],[Alku PVM]] )&lt;20))</f>
        <v>1</v>
      </c>
      <c r="AB4076" s="90" t="b">
        <f>OR(MONTH(Taulukko1[[#This Row],[Loppu PVM]])&lt;=5,AND(MONTH(Taulukko1[[#This Row],[Loppu PVM]] )=6,DAY(Taulukko1[[#This Row],[Loppu PVM]])&lt;20))</f>
        <v>1</v>
      </c>
      <c r="AC4076" s="90" t="b">
        <f>OR(MONTH(Taulukko1[[#This Row],[Alku PVM]] )&lt;=3,AND(MONTH(Taulukko1[[#This Row],[Alku PVM]] )=3))</f>
        <v>1</v>
      </c>
      <c r="AD4076" s="90" t="b">
        <f>OR(MONTH(Taulukko1[[#This Row],[Loppu PVM]] )&lt;=3,AND(MONTH(Taulukko1[[#This Row],[Loppu PVM]] )=3))</f>
        <v>1</v>
      </c>
      <c r="AE4076" s="90" t="b">
        <f>OR(MONTH(Taulukko1[[#This Row],[Alku PVM]] )&lt;=9,AND(MONTH(Taulukko1[[#This Row],[Alku PVM]] )=9))</f>
        <v>1</v>
      </c>
      <c r="AF4076" s="90" t="b">
        <f>OR(MONTH(Taulukko1[[#This Row],[Loppu PVM]])&lt;=9,AND(MONTH(Taulukko1[[#This Row],[Loppu PVM]] )=9))</f>
        <v>1</v>
      </c>
      <c r="AG4076" s="90" t="b">
        <f>OR(MONTH(Taulukko1[[#This Row],[Alku PVM]] )&lt;=6,AND(MONTH(Taulukko1[[#This Row],[Alku PVM]] )=6))</f>
        <v>1</v>
      </c>
      <c r="AH4076" s="90" t="b">
        <f>OR(MONTH(Taulukko1[[#This Row],[Loppu PVM]])&lt;=6,AND(MONTH(Taulukko1[[#This Row],[Loppu PVM]] )=6))</f>
        <v>1</v>
      </c>
    </row>
    <row r="4077" spans="1:34">
      <c r="A4077" s="25" t="s">
        <v>201</v>
      </c>
      <c r="B4077" s="83">
        <v>43110</v>
      </c>
      <c r="C4077" s="25" t="s">
        <v>677</v>
      </c>
      <c r="D4077" s="84"/>
      <c r="E4077" s="85"/>
      <c r="F4077" s="83"/>
      <c r="G4077" s="86"/>
      <c r="H4077" s="85">
        <v>26</v>
      </c>
      <c r="I4077" s="130">
        <f>INDEX('TOL2008'!B:B,MATCH(A4077,'TOL2008'!A:A,0))</f>
        <v>21200</v>
      </c>
      <c r="J4077" s="131" t="str">
        <f>INDEX(Pääluokka!$H$2:$H$100,MATCH(VALUE(LEFT(Taulukko1[[#This Row],[TOL2008]],2)),Pääluokka!$G$2:$G$100,0))</f>
        <v>Teollisuus</v>
      </c>
      <c r="K4077" s="131" t="str">
        <f>INDEX(Pääluokka!$I$2:$I$100,MATCH(VALUE(LEFT(Taulukko1[[#This Row],[TOL2008]],2)),Pääluokka!$G$2:$G$100,0))</f>
        <v>Teollisuus (C-E)</v>
      </c>
      <c r="L4077" s="87" t="str">
        <f t="shared" si="758"/>
        <v>NA</v>
      </c>
      <c r="M4077" s="88">
        <f t="shared" si="759"/>
        <v>43110</v>
      </c>
      <c r="N4077" s="88">
        <f t="shared" si="760"/>
        <v>43161</v>
      </c>
      <c r="O4077" s="88">
        <f t="shared" si="775"/>
        <v>43101</v>
      </c>
      <c r="P4077" s="88">
        <f t="shared" si="776"/>
        <v>43160</v>
      </c>
      <c r="Q4077" s="89">
        <f t="shared" si="780"/>
        <v>2018</v>
      </c>
      <c r="R4077" s="89">
        <f t="shared" si="780"/>
        <v>2018</v>
      </c>
      <c r="S4077" s="88" t="str">
        <f>YEAR(Taulukko1[[#This Row],[Alku KK]])&amp;"Q"&amp;ROUNDDOWN((MONTH(Taulukko1[[#This Row],[Alku KK]])-1)/3+1,0)</f>
        <v>2018Q1</v>
      </c>
      <c r="T4077" s="88" t="str">
        <f>YEAR(Taulukko1[[#This Row],[Loppu KK]])&amp;"Q"&amp;ROUNDDOWN((MONTH(Taulukko1[[#This Row],[Loppu KK]])-1)/3+1,0)</f>
        <v>2018Q1</v>
      </c>
      <c r="U4077" s="89">
        <f>IF(COUNT(Taulukko1[[#This Row],[Neuvottelujen alaiset ]])=1,Taulukko1[[#This Row],[Neuvottelujen alaiset ]],Taulukko1[[#This Row],[Vähennystarve]])</f>
        <v>26</v>
      </c>
      <c r="V4077" s="90" t="str">
        <f t="shared" si="777"/>
        <v>NA</v>
      </c>
      <c r="W4077" s="90" t="str">
        <f t="shared" si="778"/>
        <v>NA</v>
      </c>
      <c r="X4077" s="90" t="str">
        <f t="shared" si="779"/>
        <v>NA</v>
      </c>
      <c r="Y4077" s="90" t="b">
        <f>AND(MONTH(Taulukko1[[#This Row],[Alku PVM]] )=6,DAY(Taulukko1[[#This Row],[Alku PVM]] )&gt;19)</f>
        <v>0</v>
      </c>
      <c r="Z4077" s="90" t="b">
        <f>AND(MONTH(Taulukko1[[#This Row],[Loppu PVM]] )=6,DAY(Taulukko1[[#This Row],[Loppu PVM]] )&gt;19)</f>
        <v>0</v>
      </c>
      <c r="AA4077" s="90" t="b">
        <f>OR(MONTH(Taulukko1[[#This Row],[Alku PVM]] )&lt;=5,AND(MONTH(Taulukko1[[#This Row],[Alku PVM]] )=6,DAY(Taulukko1[[#This Row],[Alku PVM]] )&lt;20))</f>
        <v>1</v>
      </c>
      <c r="AB4077" s="90" t="b">
        <f>OR(MONTH(Taulukko1[[#This Row],[Loppu PVM]])&lt;=5,AND(MONTH(Taulukko1[[#This Row],[Loppu PVM]] )=6,DAY(Taulukko1[[#This Row],[Loppu PVM]])&lt;20))</f>
        <v>1</v>
      </c>
      <c r="AC4077" s="90" t="b">
        <f>OR(MONTH(Taulukko1[[#This Row],[Alku PVM]] )&lt;=3,AND(MONTH(Taulukko1[[#This Row],[Alku PVM]] )=3))</f>
        <v>1</v>
      </c>
      <c r="AD4077" s="90" t="b">
        <f>OR(MONTH(Taulukko1[[#This Row],[Loppu PVM]] )&lt;=3,AND(MONTH(Taulukko1[[#This Row],[Loppu PVM]] )=3))</f>
        <v>1</v>
      </c>
      <c r="AE4077" s="90" t="b">
        <f>OR(MONTH(Taulukko1[[#This Row],[Alku PVM]] )&lt;=9,AND(MONTH(Taulukko1[[#This Row],[Alku PVM]] )=9))</f>
        <v>1</v>
      </c>
      <c r="AF4077" s="90" t="b">
        <f>OR(MONTH(Taulukko1[[#This Row],[Loppu PVM]])&lt;=9,AND(MONTH(Taulukko1[[#This Row],[Loppu PVM]] )=9))</f>
        <v>1</v>
      </c>
      <c r="AG4077" s="90" t="b">
        <f>OR(MONTH(Taulukko1[[#This Row],[Alku PVM]] )&lt;=6,AND(MONTH(Taulukko1[[#This Row],[Alku PVM]] )=6))</f>
        <v>1</v>
      </c>
      <c r="AH4077" s="90" t="b">
        <f>OR(MONTH(Taulukko1[[#This Row],[Loppu PVM]])&lt;=6,AND(MONTH(Taulukko1[[#This Row],[Loppu PVM]] )=6))</f>
        <v>1</v>
      </c>
    </row>
    <row r="4078" spans="1:34">
      <c r="A4078" s="82" t="s">
        <v>4560</v>
      </c>
      <c r="B4078" s="83">
        <v>43104</v>
      </c>
      <c r="C4078" s="25" t="s">
        <v>5775</v>
      </c>
      <c r="D4078" s="84"/>
      <c r="E4078" s="85">
        <v>40</v>
      </c>
      <c r="F4078" s="83"/>
      <c r="G4078" s="86"/>
      <c r="H4078" s="85">
        <v>40</v>
      </c>
      <c r="I4078" s="130">
        <f>INDEX('TOL2008'!B:B,MATCH(A4078,'TOL2008'!A:A,0))</f>
        <v>53100</v>
      </c>
      <c r="J4078" s="131" t="str">
        <f>INDEX(Pääluokka!$H$2:$H$100,MATCH(VALUE(LEFT(Taulukko1[[#This Row],[TOL2008]],2)),Pääluokka!$G$2:$G$100,0))</f>
        <v>Kuljetus ja varastointi</v>
      </c>
      <c r="K4078" s="131" t="str">
        <f>INDEX(Pääluokka!$I$2:$I$100,MATCH(VALUE(LEFT(Taulukko1[[#This Row],[TOL2008]],2)),Pääluokka!$G$2:$G$100,0))</f>
        <v>Palvelualat (G-N, R, S)</v>
      </c>
      <c r="L4078" s="87" t="str">
        <f t="shared" si="758"/>
        <v>NA</v>
      </c>
      <c r="M4078" s="88">
        <f t="shared" si="759"/>
        <v>43104</v>
      </c>
      <c r="N4078" s="88">
        <f t="shared" si="760"/>
        <v>43155</v>
      </c>
      <c r="O4078" s="88">
        <f t="shared" si="775"/>
        <v>43101</v>
      </c>
      <c r="P4078" s="88">
        <f t="shared" si="776"/>
        <v>43132</v>
      </c>
      <c r="Q4078" s="89">
        <f t="shared" si="780"/>
        <v>2018</v>
      </c>
      <c r="R4078" s="89">
        <f t="shared" si="780"/>
        <v>2018</v>
      </c>
      <c r="S4078" s="88" t="str">
        <f>YEAR(Taulukko1[[#This Row],[Alku KK]])&amp;"Q"&amp;ROUNDDOWN((MONTH(Taulukko1[[#This Row],[Alku KK]])-1)/3+1,0)</f>
        <v>2018Q1</v>
      </c>
      <c r="T4078" s="88" t="str">
        <f>YEAR(Taulukko1[[#This Row],[Loppu KK]])&amp;"Q"&amp;ROUNDDOWN((MONTH(Taulukko1[[#This Row],[Loppu KK]])-1)/3+1,0)</f>
        <v>2018Q1</v>
      </c>
      <c r="U4078" s="89">
        <f>IF(COUNT(Taulukko1[[#This Row],[Neuvottelujen alaiset ]])=1,Taulukko1[[#This Row],[Neuvottelujen alaiset ]],Taulukko1[[#This Row],[Vähennystarve]])</f>
        <v>40</v>
      </c>
      <c r="V4078" s="90">
        <f t="shared" si="777"/>
        <v>1</v>
      </c>
      <c r="W4078" s="90" t="str">
        <f t="shared" si="778"/>
        <v>NA</v>
      </c>
      <c r="X4078" s="90" t="str">
        <f t="shared" si="779"/>
        <v>NA</v>
      </c>
      <c r="Y4078" s="90" t="b">
        <f>AND(MONTH(Taulukko1[[#This Row],[Alku PVM]] )=6,DAY(Taulukko1[[#This Row],[Alku PVM]] )&gt;19)</f>
        <v>0</v>
      </c>
      <c r="Z4078" s="90" t="b">
        <f>AND(MONTH(Taulukko1[[#This Row],[Loppu PVM]] )=6,DAY(Taulukko1[[#This Row],[Loppu PVM]] )&gt;19)</f>
        <v>0</v>
      </c>
      <c r="AA4078" s="90" t="b">
        <f>OR(MONTH(Taulukko1[[#This Row],[Alku PVM]] )&lt;=5,AND(MONTH(Taulukko1[[#This Row],[Alku PVM]] )=6,DAY(Taulukko1[[#This Row],[Alku PVM]] )&lt;20))</f>
        <v>1</v>
      </c>
      <c r="AB4078" s="90" t="b">
        <f>OR(MONTH(Taulukko1[[#This Row],[Loppu PVM]])&lt;=5,AND(MONTH(Taulukko1[[#This Row],[Loppu PVM]] )=6,DAY(Taulukko1[[#This Row],[Loppu PVM]])&lt;20))</f>
        <v>1</v>
      </c>
      <c r="AC4078" s="90" t="b">
        <f>OR(MONTH(Taulukko1[[#This Row],[Alku PVM]] )&lt;=3,AND(MONTH(Taulukko1[[#This Row],[Alku PVM]] )=3))</f>
        <v>1</v>
      </c>
      <c r="AD4078" s="90" t="b">
        <f>OR(MONTH(Taulukko1[[#This Row],[Loppu PVM]] )&lt;=3,AND(MONTH(Taulukko1[[#This Row],[Loppu PVM]] )=3))</f>
        <v>1</v>
      </c>
      <c r="AE4078" s="90" t="b">
        <f>OR(MONTH(Taulukko1[[#This Row],[Alku PVM]] )&lt;=9,AND(MONTH(Taulukko1[[#This Row],[Alku PVM]] )=9))</f>
        <v>1</v>
      </c>
      <c r="AF4078" s="90" t="b">
        <f>OR(MONTH(Taulukko1[[#This Row],[Loppu PVM]])&lt;=9,AND(MONTH(Taulukko1[[#This Row],[Loppu PVM]] )=9))</f>
        <v>1</v>
      </c>
      <c r="AG4078" s="90" t="b">
        <f>OR(MONTH(Taulukko1[[#This Row],[Alku PVM]] )&lt;=6,AND(MONTH(Taulukko1[[#This Row],[Alku PVM]] )=6))</f>
        <v>1</v>
      </c>
      <c r="AH4078" s="90" t="b">
        <f>OR(MONTH(Taulukko1[[#This Row],[Loppu PVM]])&lt;=6,AND(MONTH(Taulukko1[[#This Row],[Loppu PVM]] )=6))</f>
        <v>1</v>
      </c>
    </row>
    <row r="4079" spans="1:34">
      <c r="A4079" s="82" t="s">
        <v>213</v>
      </c>
      <c r="B4079" s="83">
        <v>43118</v>
      </c>
      <c r="C4079" s="25" t="s">
        <v>5776</v>
      </c>
      <c r="D4079" s="84"/>
      <c r="E4079" s="85">
        <v>8</v>
      </c>
      <c r="F4079" s="83">
        <v>43140</v>
      </c>
      <c r="G4079" s="86">
        <v>3</v>
      </c>
      <c r="H4079" s="85">
        <v>8</v>
      </c>
      <c r="I4079" s="130">
        <f>INDEX('TOL2008'!B:B,MATCH(A4079,'TOL2008'!A:A,0))</f>
        <v>58130</v>
      </c>
      <c r="J4079" s="131" t="str">
        <f>INDEX(Pääluokka!$H$2:$H$100,MATCH(VALUE(LEFT(Taulukko1[[#This Row],[TOL2008]],2)),Pääluokka!$G$2:$G$100,0))</f>
        <v>Informaatio ja viestintä</v>
      </c>
      <c r="K4079" s="131" t="str">
        <f>INDEX(Pääluokka!$I$2:$I$100,MATCH(VALUE(LEFT(Taulukko1[[#This Row],[TOL2008]],2)),Pääluokka!$G$2:$G$100,0))</f>
        <v>Palvelualat (G-N, R, S)</v>
      </c>
      <c r="L4079" s="87">
        <f t="shared" si="758"/>
        <v>22</v>
      </c>
      <c r="M4079" s="88">
        <f t="shared" si="759"/>
        <v>43118</v>
      </c>
      <c r="N4079" s="88">
        <f t="shared" si="760"/>
        <v>43140</v>
      </c>
      <c r="O4079" s="88">
        <f t="shared" si="775"/>
        <v>43101</v>
      </c>
      <c r="P4079" s="88">
        <f t="shared" si="776"/>
        <v>43132</v>
      </c>
      <c r="Q4079" s="89">
        <f t="shared" si="780"/>
        <v>2018</v>
      </c>
      <c r="R4079" s="89">
        <f t="shared" si="780"/>
        <v>2018</v>
      </c>
      <c r="S4079" s="88" t="str">
        <f>YEAR(Taulukko1[[#This Row],[Alku KK]])&amp;"Q"&amp;ROUNDDOWN((MONTH(Taulukko1[[#This Row],[Alku KK]])-1)/3+1,0)</f>
        <v>2018Q1</v>
      </c>
      <c r="T4079" s="88" t="str">
        <f>YEAR(Taulukko1[[#This Row],[Loppu KK]])&amp;"Q"&amp;ROUNDDOWN((MONTH(Taulukko1[[#This Row],[Loppu KK]])-1)/3+1,0)</f>
        <v>2018Q1</v>
      </c>
      <c r="U4079" s="89">
        <f>IF(COUNT(Taulukko1[[#This Row],[Neuvottelujen alaiset ]])=1,Taulukko1[[#This Row],[Neuvottelujen alaiset ]],Taulukko1[[#This Row],[Vähennystarve]])</f>
        <v>8</v>
      </c>
      <c r="V4079" s="90">
        <f t="shared" si="777"/>
        <v>1</v>
      </c>
      <c r="W4079" s="90">
        <f t="shared" si="778"/>
        <v>0.375</v>
      </c>
      <c r="X4079" s="90">
        <f t="shared" si="779"/>
        <v>0.375</v>
      </c>
      <c r="Y4079" s="90" t="b">
        <f>AND(MONTH(Taulukko1[[#This Row],[Alku PVM]] )=6,DAY(Taulukko1[[#This Row],[Alku PVM]] )&gt;19)</f>
        <v>0</v>
      </c>
      <c r="Z4079" s="90" t="b">
        <f>AND(MONTH(Taulukko1[[#This Row],[Loppu PVM]] )=6,DAY(Taulukko1[[#This Row],[Loppu PVM]] )&gt;19)</f>
        <v>0</v>
      </c>
      <c r="AA4079" s="90" t="b">
        <f>OR(MONTH(Taulukko1[[#This Row],[Alku PVM]] )&lt;=5,AND(MONTH(Taulukko1[[#This Row],[Alku PVM]] )=6,DAY(Taulukko1[[#This Row],[Alku PVM]] )&lt;20))</f>
        <v>1</v>
      </c>
      <c r="AB4079" s="90" t="b">
        <f>OR(MONTH(Taulukko1[[#This Row],[Loppu PVM]])&lt;=5,AND(MONTH(Taulukko1[[#This Row],[Loppu PVM]] )=6,DAY(Taulukko1[[#This Row],[Loppu PVM]])&lt;20))</f>
        <v>1</v>
      </c>
      <c r="AC4079" s="90" t="b">
        <f>OR(MONTH(Taulukko1[[#This Row],[Alku PVM]] )&lt;=3,AND(MONTH(Taulukko1[[#This Row],[Alku PVM]] )=3))</f>
        <v>1</v>
      </c>
      <c r="AD4079" s="90" t="b">
        <f>OR(MONTH(Taulukko1[[#This Row],[Loppu PVM]] )&lt;=3,AND(MONTH(Taulukko1[[#This Row],[Loppu PVM]] )=3))</f>
        <v>1</v>
      </c>
      <c r="AE4079" s="90" t="b">
        <f>OR(MONTH(Taulukko1[[#This Row],[Alku PVM]] )&lt;=9,AND(MONTH(Taulukko1[[#This Row],[Alku PVM]] )=9))</f>
        <v>1</v>
      </c>
      <c r="AF4079" s="90" t="b">
        <f>OR(MONTH(Taulukko1[[#This Row],[Loppu PVM]])&lt;=9,AND(MONTH(Taulukko1[[#This Row],[Loppu PVM]] )=9))</f>
        <v>1</v>
      </c>
      <c r="AG4079" s="90" t="b">
        <f>OR(MONTH(Taulukko1[[#This Row],[Alku PVM]] )&lt;=6,AND(MONTH(Taulukko1[[#This Row],[Alku PVM]] )=6))</f>
        <v>1</v>
      </c>
      <c r="AH4079" s="90" t="b">
        <f>OR(MONTH(Taulukko1[[#This Row],[Loppu PVM]])&lt;=6,AND(MONTH(Taulukko1[[#This Row],[Loppu PVM]] )=6))</f>
        <v>1</v>
      </c>
    </row>
    <row r="4080" spans="1:34">
      <c r="A4080" s="82" t="s">
        <v>5777</v>
      </c>
      <c r="B4080" s="83">
        <v>43119</v>
      </c>
      <c r="C4080" s="25" t="s">
        <v>5778</v>
      </c>
      <c r="D4080" s="84"/>
      <c r="E4080" s="85">
        <v>50</v>
      </c>
      <c r="F4080" s="83">
        <v>43173</v>
      </c>
      <c r="G4080" s="86">
        <v>27</v>
      </c>
      <c r="H4080" s="85">
        <v>240</v>
      </c>
      <c r="I4080" s="130">
        <f>INDEX('TOL2008'!B:B,MATCH(A4080,'TOL2008'!A:A,0))</f>
        <v>86210</v>
      </c>
      <c r="J4080" s="131" t="str">
        <f>INDEX(Pääluokka!$H$2:$H$100,MATCH(VALUE(LEFT(Taulukko1[[#This Row],[TOL2008]],2)),Pääluokka!$G$2:$G$100,0))</f>
        <v>Terveys- ja sosiaalipalvelut</v>
      </c>
      <c r="K4080" s="131" t="str">
        <f>INDEX(Pääluokka!$I$2:$I$100,MATCH(VALUE(LEFT(Taulukko1[[#This Row],[TOL2008]],2)),Pääluokka!$G$2:$G$100,0))</f>
        <v>Muut toimialat (O-Q, T-X)</v>
      </c>
      <c r="L4080" s="87">
        <f t="shared" si="758"/>
        <v>54</v>
      </c>
      <c r="M4080" s="88">
        <f t="shared" si="759"/>
        <v>43119</v>
      </c>
      <c r="N4080" s="88">
        <f t="shared" si="760"/>
        <v>43173</v>
      </c>
      <c r="O4080" s="88">
        <f t="shared" si="775"/>
        <v>43101</v>
      </c>
      <c r="P4080" s="88">
        <f t="shared" si="776"/>
        <v>43160</v>
      </c>
      <c r="Q4080" s="89">
        <f t="shared" si="780"/>
        <v>2018</v>
      </c>
      <c r="R4080" s="89">
        <f t="shared" si="780"/>
        <v>2018</v>
      </c>
      <c r="S4080" s="88" t="str">
        <f>YEAR(Taulukko1[[#This Row],[Alku KK]])&amp;"Q"&amp;ROUNDDOWN((MONTH(Taulukko1[[#This Row],[Alku KK]])-1)/3+1,0)</f>
        <v>2018Q1</v>
      </c>
      <c r="T4080" s="88" t="str">
        <f>YEAR(Taulukko1[[#This Row],[Loppu KK]])&amp;"Q"&amp;ROUNDDOWN((MONTH(Taulukko1[[#This Row],[Loppu KK]])-1)/3+1,0)</f>
        <v>2018Q1</v>
      </c>
      <c r="U4080" s="89">
        <f>IF(COUNT(Taulukko1[[#This Row],[Neuvottelujen alaiset ]])=1,Taulukko1[[#This Row],[Neuvottelujen alaiset ]],Taulukko1[[#This Row],[Vähennystarve]])</f>
        <v>240</v>
      </c>
      <c r="V4080" s="90">
        <f t="shared" si="777"/>
        <v>0.20833333333333334</v>
      </c>
      <c r="W4080" s="90">
        <f t="shared" si="778"/>
        <v>0.1125</v>
      </c>
      <c r="X4080" s="90">
        <f t="shared" si="779"/>
        <v>0.54</v>
      </c>
      <c r="Y4080" s="90" t="b">
        <f>AND(MONTH(Taulukko1[[#This Row],[Alku PVM]] )=6,DAY(Taulukko1[[#This Row],[Alku PVM]] )&gt;19)</f>
        <v>0</v>
      </c>
      <c r="Z4080" s="90" t="b">
        <f>AND(MONTH(Taulukko1[[#This Row],[Loppu PVM]] )=6,DAY(Taulukko1[[#This Row],[Loppu PVM]] )&gt;19)</f>
        <v>0</v>
      </c>
      <c r="AA4080" s="90" t="b">
        <f>OR(MONTH(Taulukko1[[#This Row],[Alku PVM]] )&lt;=5,AND(MONTH(Taulukko1[[#This Row],[Alku PVM]] )=6,DAY(Taulukko1[[#This Row],[Alku PVM]] )&lt;20))</f>
        <v>1</v>
      </c>
      <c r="AB4080" s="90" t="b">
        <f>OR(MONTH(Taulukko1[[#This Row],[Loppu PVM]])&lt;=5,AND(MONTH(Taulukko1[[#This Row],[Loppu PVM]] )=6,DAY(Taulukko1[[#This Row],[Loppu PVM]])&lt;20))</f>
        <v>1</v>
      </c>
      <c r="AC4080" s="90" t="b">
        <f>OR(MONTH(Taulukko1[[#This Row],[Alku PVM]] )&lt;=3,AND(MONTH(Taulukko1[[#This Row],[Alku PVM]] )=3))</f>
        <v>1</v>
      </c>
      <c r="AD4080" s="90" t="b">
        <f>OR(MONTH(Taulukko1[[#This Row],[Loppu PVM]] )&lt;=3,AND(MONTH(Taulukko1[[#This Row],[Loppu PVM]] )=3))</f>
        <v>1</v>
      </c>
      <c r="AE4080" s="90" t="b">
        <f>OR(MONTH(Taulukko1[[#This Row],[Alku PVM]] )&lt;=9,AND(MONTH(Taulukko1[[#This Row],[Alku PVM]] )=9))</f>
        <v>1</v>
      </c>
      <c r="AF4080" s="90" t="b">
        <f>OR(MONTH(Taulukko1[[#This Row],[Loppu PVM]])&lt;=9,AND(MONTH(Taulukko1[[#This Row],[Loppu PVM]] )=9))</f>
        <v>1</v>
      </c>
      <c r="AG4080" s="90" t="b">
        <f>OR(MONTH(Taulukko1[[#This Row],[Alku PVM]] )&lt;=6,AND(MONTH(Taulukko1[[#This Row],[Alku PVM]] )=6))</f>
        <v>1</v>
      </c>
      <c r="AH4080" s="90" t="b">
        <f>OR(MONTH(Taulukko1[[#This Row],[Loppu PVM]])&lt;=6,AND(MONTH(Taulukko1[[#This Row],[Loppu PVM]] )=6))</f>
        <v>1</v>
      </c>
    </row>
    <row r="4081" spans="1:34">
      <c r="A4081" s="82" t="s">
        <v>5137</v>
      </c>
      <c r="B4081" s="83">
        <v>43131</v>
      </c>
      <c r="C4081" s="25" t="s">
        <v>5779</v>
      </c>
      <c r="D4081" s="84"/>
      <c r="E4081" s="85"/>
      <c r="F4081" s="83"/>
      <c r="G4081" s="86"/>
      <c r="H4081" s="85"/>
      <c r="I4081" s="130" t="str">
        <f>INDEX('TOL2008'!B:B,MATCH(A4081,'TOL2008'!A:A,0))</f>
        <v>02400</v>
      </c>
      <c r="J4081" s="131" t="str">
        <f>INDEX(Pääluokka!$H$2:$H$100,MATCH(VALUE(LEFT(Taulukko1[[#This Row],[TOL2008]],2)),Pääluokka!$G$2:$G$100,0))</f>
        <v>Maatalous, metsätalous ja kalatalous</v>
      </c>
      <c r="K4081" s="131" t="str">
        <f>INDEX(Pääluokka!$I$2:$I$100,MATCH(VALUE(LEFT(Taulukko1[[#This Row],[TOL2008]],2)),Pääluokka!$G$2:$G$100,0))</f>
        <v>Alkutuotanto (A-B)</v>
      </c>
      <c r="L4081" s="87" t="str">
        <f t="shared" si="758"/>
        <v>NA</v>
      </c>
      <c r="M4081" s="88">
        <f t="shared" si="759"/>
        <v>43131</v>
      </c>
      <c r="N4081" s="88">
        <f t="shared" si="760"/>
        <v>43182</v>
      </c>
      <c r="O4081" s="88">
        <f t="shared" si="775"/>
        <v>43101</v>
      </c>
      <c r="P4081" s="88">
        <f t="shared" si="776"/>
        <v>43160</v>
      </c>
      <c r="Q4081" s="89">
        <f t="shared" si="780"/>
        <v>2018</v>
      </c>
      <c r="R4081" s="89">
        <f t="shared" si="780"/>
        <v>2018</v>
      </c>
      <c r="S4081" s="88" t="str">
        <f>YEAR(Taulukko1[[#This Row],[Alku KK]])&amp;"Q"&amp;ROUNDDOWN((MONTH(Taulukko1[[#This Row],[Alku KK]])-1)/3+1,0)</f>
        <v>2018Q1</v>
      </c>
      <c r="T4081" s="88" t="str">
        <f>YEAR(Taulukko1[[#This Row],[Loppu KK]])&amp;"Q"&amp;ROUNDDOWN((MONTH(Taulukko1[[#This Row],[Loppu KK]])-1)/3+1,0)</f>
        <v>2018Q1</v>
      </c>
      <c r="U4081" s="89">
        <f>IF(COUNT(Taulukko1[[#This Row],[Neuvottelujen alaiset ]])=1,Taulukko1[[#This Row],[Neuvottelujen alaiset ]],Taulukko1[[#This Row],[Vähennystarve]])</f>
        <v>0</v>
      </c>
      <c r="V4081" s="90" t="str">
        <f t="shared" si="777"/>
        <v>NA</v>
      </c>
      <c r="W4081" s="90" t="str">
        <f t="shared" si="778"/>
        <v>NA</v>
      </c>
      <c r="X4081" s="90" t="str">
        <f t="shared" si="779"/>
        <v>NA</v>
      </c>
      <c r="Y4081" s="90" t="b">
        <f>AND(MONTH(Taulukko1[[#This Row],[Alku PVM]] )=6,DAY(Taulukko1[[#This Row],[Alku PVM]] )&gt;19)</f>
        <v>0</v>
      </c>
      <c r="Z4081" s="90" t="b">
        <f>AND(MONTH(Taulukko1[[#This Row],[Loppu PVM]] )=6,DAY(Taulukko1[[#This Row],[Loppu PVM]] )&gt;19)</f>
        <v>0</v>
      </c>
      <c r="AA4081" s="90" t="b">
        <f>OR(MONTH(Taulukko1[[#This Row],[Alku PVM]] )&lt;=5,AND(MONTH(Taulukko1[[#This Row],[Alku PVM]] )=6,DAY(Taulukko1[[#This Row],[Alku PVM]] )&lt;20))</f>
        <v>1</v>
      </c>
      <c r="AB4081" s="90" t="b">
        <f>OR(MONTH(Taulukko1[[#This Row],[Loppu PVM]])&lt;=5,AND(MONTH(Taulukko1[[#This Row],[Loppu PVM]] )=6,DAY(Taulukko1[[#This Row],[Loppu PVM]])&lt;20))</f>
        <v>1</v>
      </c>
      <c r="AC4081" s="90" t="b">
        <f>OR(MONTH(Taulukko1[[#This Row],[Alku PVM]] )&lt;=3,AND(MONTH(Taulukko1[[#This Row],[Alku PVM]] )=3))</f>
        <v>1</v>
      </c>
      <c r="AD4081" s="90" t="b">
        <f>OR(MONTH(Taulukko1[[#This Row],[Loppu PVM]] )&lt;=3,AND(MONTH(Taulukko1[[#This Row],[Loppu PVM]] )=3))</f>
        <v>1</v>
      </c>
      <c r="AE4081" s="90" t="b">
        <f>OR(MONTH(Taulukko1[[#This Row],[Alku PVM]] )&lt;=9,AND(MONTH(Taulukko1[[#This Row],[Alku PVM]] )=9))</f>
        <v>1</v>
      </c>
      <c r="AF4081" s="90" t="b">
        <f>OR(MONTH(Taulukko1[[#This Row],[Loppu PVM]])&lt;=9,AND(MONTH(Taulukko1[[#This Row],[Loppu PVM]] )=9))</f>
        <v>1</v>
      </c>
      <c r="AG4081" s="90" t="b">
        <f>OR(MONTH(Taulukko1[[#This Row],[Alku PVM]] )&lt;=6,AND(MONTH(Taulukko1[[#This Row],[Alku PVM]] )=6))</f>
        <v>1</v>
      </c>
      <c r="AH4081" s="90" t="b">
        <f>OR(MONTH(Taulukko1[[#This Row],[Loppu PVM]])&lt;=6,AND(MONTH(Taulukko1[[#This Row],[Loppu PVM]] )=6))</f>
        <v>1</v>
      </c>
    </row>
    <row r="4082" spans="1:34">
      <c r="A4082" s="82" t="s">
        <v>2381</v>
      </c>
      <c r="B4082" s="83">
        <v>43123</v>
      </c>
      <c r="C4082" s="25" t="s">
        <v>152</v>
      </c>
      <c r="D4082" s="84"/>
      <c r="E4082" s="85">
        <v>95</v>
      </c>
      <c r="F4082" s="83"/>
      <c r="G4082" s="86"/>
      <c r="H4082" s="85">
        <v>350</v>
      </c>
      <c r="I4082" s="130">
        <f>INDEX('TOL2008'!B:B,MATCH(A4082,'TOL2008'!A:A,0))</f>
        <v>47192</v>
      </c>
      <c r="J4082" s="131" t="str">
        <f>INDEX(Pääluokka!$H$2:$H$100,MATCH(VALUE(LEFT(Taulukko1[[#This Row],[TOL2008]],2)),Pääluokka!$G$2:$G$100,0))</f>
        <v>Tukku- ja vähittäiskauppa; moottoriajoneuvojen ja moottoripyörien korjaus</v>
      </c>
      <c r="K4082" s="131" t="str">
        <f>INDEX(Pääluokka!$I$2:$I$100,MATCH(VALUE(LEFT(Taulukko1[[#This Row],[TOL2008]],2)),Pääluokka!$G$2:$G$100,0))</f>
        <v>Palvelualat (G-N, R, S)</v>
      </c>
      <c r="L4082" s="87" t="str">
        <f t="shared" si="758"/>
        <v>NA</v>
      </c>
      <c r="M4082" s="88">
        <f t="shared" si="759"/>
        <v>43123</v>
      </c>
      <c r="N4082" s="88">
        <f t="shared" si="760"/>
        <v>43174</v>
      </c>
      <c r="O4082" s="88">
        <f t="shared" si="775"/>
        <v>43101</v>
      </c>
      <c r="P4082" s="88">
        <f t="shared" si="776"/>
        <v>43160</v>
      </c>
      <c r="Q4082" s="89">
        <f t="shared" si="780"/>
        <v>2018</v>
      </c>
      <c r="R4082" s="89">
        <f t="shared" si="780"/>
        <v>2018</v>
      </c>
      <c r="S4082" s="88" t="str">
        <f>YEAR(Taulukko1[[#This Row],[Alku KK]])&amp;"Q"&amp;ROUNDDOWN((MONTH(Taulukko1[[#This Row],[Alku KK]])-1)/3+1,0)</f>
        <v>2018Q1</v>
      </c>
      <c r="T4082" s="88" t="str">
        <f>YEAR(Taulukko1[[#This Row],[Loppu KK]])&amp;"Q"&amp;ROUNDDOWN((MONTH(Taulukko1[[#This Row],[Loppu KK]])-1)/3+1,0)</f>
        <v>2018Q1</v>
      </c>
      <c r="U4082" s="89">
        <f>IF(COUNT(Taulukko1[[#This Row],[Neuvottelujen alaiset ]])=1,Taulukko1[[#This Row],[Neuvottelujen alaiset ]],Taulukko1[[#This Row],[Vähennystarve]])</f>
        <v>350</v>
      </c>
      <c r="V4082" s="90">
        <f t="shared" si="777"/>
        <v>0.27142857142857141</v>
      </c>
      <c r="W4082" s="90" t="str">
        <f t="shared" si="778"/>
        <v>NA</v>
      </c>
      <c r="X4082" s="90" t="str">
        <f t="shared" si="779"/>
        <v>NA</v>
      </c>
      <c r="Y4082" s="90" t="b">
        <f>AND(MONTH(Taulukko1[[#This Row],[Alku PVM]] )=6,DAY(Taulukko1[[#This Row],[Alku PVM]] )&gt;19)</f>
        <v>0</v>
      </c>
      <c r="Z4082" s="90" t="b">
        <f>AND(MONTH(Taulukko1[[#This Row],[Loppu PVM]] )=6,DAY(Taulukko1[[#This Row],[Loppu PVM]] )&gt;19)</f>
        <v>0</v>
      </c>
      <c r="AA4082" s="90" t="b">
        <f>OR(MONTH(Taulukko1[[#This Row],[Alku PVM]] )&lt;=5,AND(MONTH(Taulukko1[[#This Row],[Alku PVM]] )=6,DAY(Taulukko1[[#This Row],[Alku PVM]] )&lt;20))</f>
        <v>1</v>
      </c>
      <c r="AB4082" s="90" t="b">
        <f>OR(MONTH(Taulukko1[[#This Row],[Loppu PVM]])&lt;=5,AND(MONTH(Taulukko1[[#This Row],[Loppu PVM]] )=6,DAY(Taulukko1[[#This Row],[Loppu PVM]])&lt;20))</f>
        <v>1</v>
      </c>
      <c r="AC4082" s="90" t="b">
        <f>OR(MONTH(Taulukko1[[#This Row],[Alku PVM]] )&lt;=3,AND(MONTH(Taulukko1[[#This Row],[Alku PVM]] )=3))</f>
        <v>1</v>
      </c>
      <c r="AD4082" s="90" t="b">
        <f>OR(MONTH(Taulukko1[[#This Row],[Loppu PVM]] )&lt;=3,AND(MONTH(Taulukko1[[#This Row],[Loppu PVM]] )=3))</f>
        <v>1</v>
      </c>
      <c r="AE4082" s="90" t="b">
        <f>OR(MONTH(Taulukko1[[#This Row],[Alku PVM]] )&lt;=9,AND(MONTH(Taulukko1[[#This Row],[Alku PVM]] )=9))</f>
        <v>1</v>
      </c>
      <c r="AF4082" s="90" t="b">
        <f>OR(MONTH(Taulukko1[[#This Row],[Loppu PVM]])&lt;=9,AND(MONTH(Taulukko1[[#This Row],[Loppu PVM]] )=9))</f>
        <v>1</v>
      </c>
      <c r="AG4082" s="90" t="b">
        <f>OR(MONTH(Taulukko1[[#This Row],[Alku PVM]] )&lt;=6,AND(MONTH(Taulukko1[[#This Row],[Alku PVM]] )=6))</f>
        <v>1</v>
      </c>
      <c r="AH4082" s="90" t="b">
        <f>OR(MONTH(Taulukko1[[#This Row],[Loppu PVM]])&lt;=6,AND(MONTH(Taulukko1[[#This Row],[Loppu PVM]] )=6))</f>
        <v>1</v>
      </c>
    </row>
    <row r="4083" spans="1:34">
      <c r="A4083" s="82" t="s">
        <v>5780</v>
      </c>
      <c r="B4083" s="83">
        <v>43123</v>
      </c>
      <c r="C4083" s="25" t="s">
        <v>3956</v>
      </c>
      <c r="D4083" s="84"/>
      <c r="E4083" s="85">
        <v>10</v>
      </c>
      <c r="F4083" s="83"/>
      <c r="G4083" s="86"/>
      <c r="H4083" s="85">
        <v>10</v>
      </c>
      <c r="I4083" s="130">
        <f>INDEX('TOL2008'!B:B,MATCH(A4083,'TOL2008'!A:A,0))</f>
        <v>64190</v>
      </c>
      <c r="J4083" s="131" t="str">
        <f>INDEX(Pääluokka!$H$2:$H$100,MATCH(VALUE(LEFT(Taulukko1[[#This Row],[TOL2008]],2)),Pääluokka!$G$2:$G$100,0))</f>
        <v>Rahoitus- ja vakuutustoiminta</v>
      </c>
      <c r="K4083" s="131" t="str">
        <f>INDEX(Pääluokka!$I$2:$I$100,MATCH(VALUE(LEFT(Taulukko1[[#This Row],[TOL2008]],2)),Pääluokka!$G$2:$G$100,0))</f>
        <v>Palvelualat (G-N, R, S)</v>
      </c>
      <c r="L4083" s="87" t="str">
        <f t="shared" si="758"/>
        <v>NA</v>
      </c>
      <c r="M4083" s="88">
        <f t="shared" si="759"/>
        <v>43123</v>
      </c>
      <c r="N4083" s="88">
        <f t="shared" si="760"/>
        <v>43174</v>
      </c>
      <c r="O4083" s="88">
        <f t="shared" si="775"/>
        <v>43101</v>
      </c>
      <c r="P4083" s="88">
        <f t="shared" si="776"/>
        <v>43160</v>
      </c>
      <c r="Q4083" s="89">
        <f t="shared" si="780"/>
        <v>2018</v>
      </c>
      <c r="R4083" s="89">
        <f t="shared" si="780"/>
        <v>2018</v>
      </c>
      <c r="S4083" s="88" t="str">
        <f>YEAR(Taulukko1[[#This Row],[Alku KK]])&amp;"Q"&amp;ROUNDDOWN((MONTH(Taulukko1[[#This Row],[Alku KK]])-1)/3+1,0)</f>
        <v>2018Q1</v>
      </c>
      <c r="T4083" s="88" t="str">
        <f>YEAR(Taulukko1[[#This Row],[Loppu KK]])&amp;"Q"&amp;ROUNDDOWN((MONTH(Taulukko1[[#This Row],[Loppu KK]])-1)/3+1,0)</f>
        <v>2018Q1</v>
      </c>
      <c r="U4083" s="89">
        <f>IF(COUNT(Taulukko1[[#This Row],[Neuvottelujen alaiset ]])=1,Taulukko1[[#This Row],[Neuvottelujen alaiset ]],Taulukko1[[#This Row],[Vähennystarve]])</f>
        <v>10</v>
      </c>
      <c r="V4083" s="90">
        <f t="shared" si="777"/>
        <v>1</v>
      </c>
      <c r="W4083" s="90" t="str">
        <f t="shared" si="778"/>
        <v>NA</v>
      </c>
      <c r="X4083" s="90" t="str">
        <f t="shared" si="779"/>
        <v>NA</v>
      </c>
      <c r="Y4083" s="90" t="b">
        <f>AND(MONTH(Taulukko1[[#This Row],[Alku PVM]] )=6,DAY(Taulukko1[[#This Row],[Alku PVM]] )&gt;19)</f>
        <v>0</v>
      </c>
      <c r="Z4083" s="90" t="b">
        <f>AND(MONTH(Taulukko1[[#This Row],[Loppu PVM]] )=6,DAY(Taulukko1[[#This Row],[Loppu PVM]] )&gt;19)</f>
        <v>0</v>
      </c>
      <c r="AA4083" s="90" t="b">
        <f>OR(MONTH(Taulukko1[[#This Row],[Alku PVM]] )&lt;=5,AND(MONTH(Taulukko1[[#This Row],[Alku PVM]] )=6,DAY(Taulukko1[[#This Row],[Alku PVM]] )&lt;20))</f>
        <v>1</v>
      </c>
      <c r="AB4083" s="90" t="b">
        <f>OR(MONTH(Taulukko1[[#This Row],[Loppu PVM]])&lt;=5,AND(MONTH(Taulukko1[[#This Row],[Loppu PVM]] )=6,DAY(Taulukko1[[#This Row],[Loppu PVM]])&lt;20))</f>
        <v>1</v>
      </c>
      <c r="AC4083" s="90" t="b">
        <f>OR(MONTH(Taulukko1[[#This Row],[Alku PVM]] )&lt;=3,AND(MONTH(Taulukko1[[#This Row],[Alku PVM]] )=3))</f>
        <v>1</v>
      </c>
      <c r="AD4083" s="90" t="b">
        <f>OR(MONTH(Taulukko1[[#This Row],[Loppu PVM]] )&lt;=3,AND(MONTH(Taulukko1[[#This Row],[Loppu PVM]] )=3))</f>
        <v>1</v>
      </c>
      <c r="AE4083" s="90" t="b">
        <f>OR(MONTH(Taulukko1[[#This Row],[Alku PVM]] )&lt;=9,AND(MONTH(Taulukko1[[#This Row],[Alku PVM]] )=9))</f>
        <v>1</v>
      </c>
      <c r="AF4083" s="90" t="b">
        <f>OR(MONTH(Taulukko1[[#This Row],[Loppu PVM]])&lt;=9,AND(MONTH(Taulukko1[[#This Row],[Loppu PVM]] )=9))</f>
        <v>1</v>
      </c>
      <c r="AG4083" s="90" t="b">
        <f>OR(MONTH(Taulukko1[[#This Row],[Alku PVM]] )&lt;=6,AND(MONTH(Taulukko1[[#This Row],[Alku PVM]] )=6))</f>
        <v>1</v>
      </c>
      <c r="AH4083" s="90" t="b">
        <f>OR(MONTH(Taulukko1[[#This Row],[Loppu PVM]])&lt;=6,AND(MONTH(Taulukko1[[#This Row],[Loppu PVM]] )=6))</f>
        <v>1</v>
      </c>
    </row>
    <row r="4084" spans="1:34">
      <c r="A4084" s="82" t="s">
        <v>64</v>
      </c>
      <c r="B4084" s="83">
        <v>43124</v>
      </c>
      <c r="C4084" s="25" t="s">
        <v>5815</v>
      </c>
      <c r="D4084" s="84"/>
      <c r="E4084" s="85">
        <v>22</v>
      </c>
      <c r="F4084" s="83">
        <v>43175</v>
      </c>
      <c r="G4084" s="36">
        <v>11</v>
      </c>
      <c r="H4084" s="85">
        <v>22</v>
      </c>
      <c r="I4084" s="130">
        <f>INDEX('TOL2008'!B:B,MATCH(A4084,'TOL2008'!A:A,0))</f>
        <v>58130</v>
      </c>
      <c r="J4084" s="131" t="str">
        <f>INDEX(Pääluokka!$H$2:$H$100,MATCH(VALUE(LEFT(Taulukko1[[#This Row],[TOL2008]],2)),Pääluokka!$G$2:$G$100,0))</f>
        <v>Informaatio ja viestintä</v>
      </c>
      <c r="K4084" s="131" t="str">
        <f>INDEX(Pääluokka!$I$2:$I$100,MATCH(VALUE(LEFT(Taulukko1[[#This Row],[TOL2008]],2)),Pääluokka!$G$2:$G$100,0))</f>
        <v>Palvelualat (G-N, R, S)</v>
      </c>
      <c r="L4084" s="87">
        <f t="shared" si="758"/>
        <v>51</v>
      </c>
      <c r="M4084" s="88">
        <f t="shared" si="759"/>
        <v>43124</v>
      </c>
      <c r="N4084" s="88">
        <f t="shared" si="760"/>
        <v>43175</v>
      </c>
      <c r="O4084" s="88">
        <f t="shared" si="775"/>
        <v>43101</v>
      </c>
      <c r="P4084" s="88">
        <f t="shared" si="776"/>
        <v>43160</v>
      </c>
      <c r="Q4084" s="89">
        <f t="shared" si="780"/>
        <v>2018</v>
      </c>
      <c r="R4084" s="89">
        <f t="shared" si="780"/>
        <v>2018</v>
      </c>
      <c r="S4084" s="88" t="str">
        <f>YEAR(Taulukko1[[#This Row],[Alku KK]])&amp;"Q"&amp;ROUNDDOWN((MONTH(Taulukko1[[#This Row],[Alku KK]])-1)/3+1,0)</f>
        <v>2018Q1</v>
      </c>
      <c r="T4084" s="88" t="str">
        <f>YEAR(Taulukko1[[#This Row],[Loppu KK]])&amp;"Q"&amp;ROUNDDOWN((MONTH(Taulukko1[[#This Row],[Loppu KK]])-1)/3+1,0)</f>
        <v>2018Q1</v>
      </c>
      <c r="U4084" s="89">
        <f>IF(COUNT(Taulukko1[[#This Row],[Neuvottelujen alaiset ]])=1,Taulukko1[[#This Row],[Neuvottelujen alaiset ]],Taulukko1[[#This Row],[Vähennystarve]])</f>
        <v>22</v>
      </c>
      <c r="V4084" s="90">
        <f t="shared" si="777"/>
        <v>1</v>
      </c>
      <c r="W4084" s="90">
        <f t="shared" si="778"/>
        <v>0.5</v>
      </c>
      <c r="X4084" s="90">
        <f t="shared" si="779"/>
        <v>0.5</v>
      </c>
      <c r="Y4084" s="90" t="b">
        <f>AND(MONTH(Taulukko1[[#This Row],[Alku PVM]] )=6,DAY(Taulukko1[[#This Row],[Alku PVM]] )&gt;19)</f>
        <v>0</v>
      </c>
      <c r="Z4084" s="90" t="b">
        <f>AND(MONTH(Taulukko1[[#This Row],[Loppu PVM]] )=6,DAY(Taulukko1[[#This Row],[Loppu PVM]] )&gt;19)</f>
        <v>0</v>
      </c>
      <c r="AA4084" s="90" t="b">
        <f>OR(MONTH(Taulukko1[[#This Row],[Alku PVM]] )&lt;=5,AND(MONTH(Taulukko1[[#This Row],[Alku PVM]] )=6,DAY(Taulukko1[[#This Row],[Alku PVM]] )&lt;20))</f>
        <v>1</v>
      </c>
      <c r="AB4084" s="90" t="b">
        <f>OR(MONTH(Taulukko1[[#This Row],[Loppu PVM]])&lt;=5,AND(MONTH(Taulukko1[[#This Row],[Loppu PVM]] )=6,DAY(Taulukko1[[#This Row],[Loppu PVM]])&lt;20))</f>
        <v>1</v>
      </c>
      <c r="AC4084" s="90" t="b">
        <f>OR(MONTH(Taulukko1[[#This Row],[Alku PVM]] )&lt;=3,AND(MONTH(Taulukko1[[#This Row],[Alku PVM]] )=3))</f>
        <v>1</v>
      </c>
      <c r="AD4084" s="90" t="b">
        <f>OR(MONTH(Taulukko1[[#This Row],[Loppu PVM]] )&lt;=3,AND(MONTH(Taulukko1[[#This Row],[Loppu PVM]] )=3))</f>
        <v>1</v>
      </c>
      <c r="AE4084" s="90" t="b">
        <f>OR(MONTH(Taulukko1[[#This Row],[Alku PVM]] )&lt;=9,AND(MONTH(Taulukko1[[#This Row],[Alku PVM]] )=9))</f>
        <v>1</v>
      </c>
      <c r="AF4084" s="90" t="b">
        <f>OR(MONTH(Taulukko1[[#This Row],[Loppu PVM]])&lt;=9,AND(MONTH(Taulukko1[[#This Row],[Loppu PVM]] )=9))</f>
        <v>1</v>
      </c>
      <c r="AG4084" s="90" t="b">
        <f>OR(MONTH(Taulukko1[[#This Row],[Alku PVM]] )&lt;=6,AND(MONTH(Taulukko1[[#This Row],[Alku PVM]] )=6))</f>
        <v>1</v>
      </c>
      <c r="AH4084" s="90" t="b">
        <f>OR(MONTH(Taulukko1[[#This Row],[Loppu PVM]])&lt;=6,AND(MONTH(Taulukko1[[#This Row],[Loppu PVM]] )=6))</f>
        <v>1</v>
      </c>
    </row>
    <row r="4085" spans="1:34">
      <c r="A4085" s="25" t="s">
        <v>5781</v>
      </c>
      <c r="B4085" s="26">
        <v>43130</v>
      </c>
      <c r="C4085" s="25" t="s">
        <v>5782</v>
      </c>
      <c r="D4085" s="35"/>
      <c r="E4085" s="85"/>
      <c r="F4085" s="26"/>
      <c r="G4085" s="33"/>
      <c r="H4085" s="27">
        <v>122</v>
      </c>
      <c r="I4085" s="126">
        <f>INDEX('TOL2008'!B:B,MATCH(A4085,'TOL2008'!A:A,0))</f>
        <v>46492</v>
      </c>
      <c r="J4085" s="133" t="str">
        <f>INDEX(Pääluokka!$H$2:$H$100,MATCH(VALUE(LEFT(Taulukko1[[#This Row],[TOL2008]],2)),Pääluokka!$G$2:$G$100,0))</f>
        <v>Tukku- ja vähittäiskauppa; moottoriajoneuvojen ja moottoripyörien korjaus</v>
      </c>
      <c r="K4085" s="133" t="str">
        <f>INDEX(Pääluokka!$I$2:$I$100,MATCH(VALUE(LEFT(Taulukko1[[#This Row],[TOL2008]],2)),Pääluokka!$G$2:$G$100,0))</f>
        <v>Palvelualat (G-N, R, S)</v>
      </c>
      <c r="L4085" s="41" t="str">
        <f t="shared" si="758"/>
        <v>NA</v>
      </c>
      <c r="M4085" s="43">
        <f t="shared" si="759"/>
        <v>43130</v>
      </c>
      <c r="N4085" s="43">
        <f t="shared" si="760"/>
        <v>43181</v>
      </c>
      <c r="O4085" s="43">
        <f t="shared" si="775"/>
        <v>43101</v>
      </c>
      <c r="P4085" s="43">
        <f t="shared" si="776"/>
        <v>43160</v>
      </c>
      <c r="Q4085" s="89">
        <f t="shared" si="780"/>
        <v>2018</v>
      </c>
      <c r="R4085" s="89">
        <f t="shared" si="780"/>
        <v>2018</v>
      </c>
      <c r="S4085" s="43" t="str">
        <f>YEAR(Taulukko1[[#This Row],[Alku KK]])&amp;"Q"&amp;ROUNDDOWN((MONTH(Taulukko1[[#This Row],[Alku KK]])-1)/3+1,0)</f>
        <v>2018Q1</v>
      </c>
      <c r="T4085" s="43" t="str">
        <f>YEAR(Taulukko1[[#This Row],[Loppu KK]])&amp;"Q"&amp;ROUNDDOWN((MONTH(Taulukko1[[#This Row],[Loppu KK]])-1)/3+1,0)</f>
        <v>2018Q1</v>
      </c>
      <c r="U4085" s="81">
        <f>IF(COUNT(Taulukko1[[#This Row],[Neuvottelujen alaiset ]])=1,Taulukko1[[#This Row],[Neuvottelujen alaiset ]],Taulukko1[[#This Row],[Vähennystarve]])</f>
        <v>122</v>
      </c>
      <c r="V4085" s="44" t="str">
        <f t="shared" si="777"/>
        <v>NA</v>
      </c>
      <c r="W4085" s="44" t="str">
        <f t="shared" si="778"/>
        <v>NA</v>
      </c>
      <c r="X4085" s="44" t="str">
        <f t="shared" si="779"/>
        <v>NA</v>
      </c>
      <c r="Y4085" s="44" t="b">
        <f>AND(MONTH(Taulukko1[[#This Row],[Alku PVM]] )=6,DAY(Taulukko1[[#This Row],[Alku PVM]] )&gt;19)</f>
        <v>0</v>
      </c>
      <c r="Z4085" s="44" t="b">
        <f>AND(MONTH(Taulukko1[[#This Row],[Loppu PVM]] )=6,DAY(Taulukko1[[#This Row],[Loppu PVM]] )&gt;19)</f>
        <v>0</v>
      </c>
      <c r="AA4085" s="44" t="b">
        <f>OR(MONTH(Taulukko1[[#This Row],[Alku PVM]] )&lt;=5,AND(MONTH(Taulukko1[[#This Row],[Alku PVM]] )=6,DAY(Taulukko1[[#This Row],[Alku PVM]] )&lt;20))</f>
        <v>1</v>
      </c>
      <c r="AB4085" s="44" t="b">
        <f>OR(MONTH(Taulukko1[[#This Row],[Loppu PVM]])&lt;=5,AND(MONTH(Taulukko1[[#This Row],[Loppu PVM]] )=6,DAY(Taulukko1[[#This Row],[Loppu PVM]])&lt;20))</f>
        <v>1</v>
      </c>
      <c r="AC4085" s="44" t="b">
        <f>OR(MONTH(Taulukko1[[#This Row],[Alku PVM]] )&lt;=3,AND(MONTH(Taulukko1[[#This Row],[Alku PVM]] )=3))</f>
        <v>1</v>
      </c>
      <c r="AD4085" s="44" t="b">
        <f>OR(MONTH(Taulukko1[[#This Row],[Loppu PVM]] )&lt;=3,AND(MONTH(Taulukko1[[#This Row],[Loppu PVM]] )=3))</f>
        <v>1</v>
      </c>
      <c r="AE4085" s="44" t="b">
        <f>OR(MONTH(Taulukko1[[#This Row],[Alku PVM]] )&lt;=9,AND(MONTH(Taulukko1[[#This Row],[Alku PVM]] )=9))</f>
        <v>1</v>
      </c>
      <c r="AF4085" s="44" t="b">
        <f>OR(MONTH(Taulukko1[[#This Row],[Loppu PVM]])&lt;=9,AND(MONTH(Taulukko1[[#This Row],[Loppu PVM]] )=9))</f>
        <v>1</v>
      </c>
      <c r="AG4085" s="44" t="b">
        <f>OR(MONTH(Taulukko1[[#This Row],[Alku PVM]] )&lt;=6,AND(MONTH(Taulukko1[[#This Row],[Alku PVM]] )=6))</f>
        <v>1</v>
      </c>
      <c r="AH4085" s="44" t="b">
        <f>OR(MONTH(Taulukko1[[#This Row],[Loppu PVM]])&lt;=6,AND(MONTH(Taulukko1[[#This Row],[Loppu PVM]] )=6))</f>
        <v>1</v>
      </c>
    </row>
    <row r="4086" spans="1:34">
      <c r="A4086" s="25" t="s">
        <v>975</v>
      </c>
      <c r="B4086" s="26">
        <v>43101</v>
      </c>
      <c r="C4086" s="25" t="s">
        <v>5784</v>
      </c>
      <c r="D4086" s="35"/>
      <c r="E4086" s="85"/>
      <c r="F4086" s="26">
        <v>43131</v>
      </c>
      <c r="G4086" s="33">
        <v>9</v>
      </c>
      <c r="H4086" s="27">
        <v>9</v>
      </c>
      <c r="I4086" s="126" t="str">
        <f>INDEX('TOL2008'!B:B,MATCH(A4086,'TOL2008'!A:A,0))</f>
        <v>08112</v>
      </c>
      <c r="J4086" s="133" t="str">
        <f>INDEX(Pääluokka!$H$2:$H$100,MATCH(VALUE(LEFT(Taulukko1[[#This Row],[TOL2008]],2)),Pääluokka!$G$2:$G$100,0))</f>
        <v>Kaivostoiminta ja louhinta</v>
      </c>
      <c r="K4086" s="133" t="str">
        <f>INDEX(Pääluokka!$I$2:$I$100,MATCH(VALUE(LEFT(Taulukko1[[#This Row],[TOL2008]],2)),Pääluokka!$G$2:$G$100,0))</f>
        <v>Alkutuotanto (A-B)</v>
      </c>
      <c r="L4086" s="41">
        <f t="shared" si="758"/>
        <v>30</v>
      </c>
      <c r="M4086" s="43">
        <f t="shared" si="759"/>
        <v>43101</v>
      </c>
      <c r="N4086" s="43">
        <f t="shared" si="760"/>
        <v>43131</v>
      </c>
      <c r="O4086" s="43">
        <f t="shared" si="775"/>
        <v>43101</v>
      </c>
      <c r="P4086" s="43">
        <f t="shared" si="776"/>
        <v>43101</v>
      </c>
      <c r="Q4086" s="89">
        <f t="shared" si="780"/>
        <v>2018</v>
      </c>
      <c r="R4086" s="89">
        <f t="shared" si="780"/>
        <v>2018</v>
      </c>
      <c r="S4086" s="43" t="str">
        <f>YEAR(Taulukko1[[#This Row],[Alku KK]])&amp;"Q"&amp;ROUNDDOWN((MONTH(Taulukko1[[#This Row],[Alku KK]])-1)/3+1,0)</f>
        <v>2018Q1</v>
      </c>
      <c r="T4086" s="43" t="str">
        <f>YEAR(Taulukko1[[#This Row],[Loppu KK]])&amp;"Q"&amp;ROUNDDOWN((MONTH(Taulukko1[[#This Row],[Loppu KK]])-1)/3+1,0)</f>
        <v>2018Q1</v>
      </c>
      <c r="U4086" s="81">
        <f>IF(COUNT(Taulukko1[[#This Row],[Neuvottelujen alaiset ]])=1,Taulukko1[[#This Row],[Neuvottelujen alaiset ]],Taulukko1[[#This Row],[Vähennystarve]])</f>
        <v>9</v>
      </c>
      <c r="V4086" s="44" t="str">
        <f t="shared" si="777"/>
        <v>NA</v>
      </c>
      <c r="W4086" s="44">
        <f t="shared" si="778"/>
        <v>1</v>
      </c>
      <c r="X4086" s="44" t="str">
        <f t="shared" si="779"/>
        <v>NA</v>
      </c>
      <c r="Y4086" s="44" t="b">
        <f>AND(MONTH(Taulukko1[[#This Row],[Alku PVM]] )=6,DAY(Taulukko1[[#This Row],[Alku PVM]] )&gt;19)</f>
        <v>0</v>
      </c>
      <c r="Z4086" s="44" t="b">
        <f>AND(MONTH(Taulukko1[[#This Row],[Loppu PVM]] )=6,DAY(Taulukko1[[#This Row],[Loppu PVM]] )&gt;19)</f>
        <v>0</v>
      </c>
      <c r="AA4086" s="44" t="b">
        <f>OR(MONTH(Taulukko1[[#This Row],[Alku PVM]] )&lt;=5,AND(MONTH(Taulukko1[[#This Row],[Alku PVM]] )=6,DAY(Taulukko1[[#This Row],[Alku PVM]] )&lt;20))</f>
        <v>1</v>
      </c>
      <c r="AB4086" s="44" t="b">
        <f>OR(MONTH(Taulukko1[[#This Row],[Loppu PVM]])&lt;=5,AND(MONTH(Taulukko1[[#This Row],[Loppu PVM]] )=6,DAY(Taulukko1[[#This Row],[Loppu PVM]])&lt;20))</f>
        <v>1</v>
      </c>
      <c r="AC4086" s="44" t="b">
        <f>OR(MONTH(Taulukko1[[#This Row],[Alku PVM]] )&lt;=3,AND(MONTH(Taulukko1[[#This Row],[Alku PVM]] )=3))</f>
        <v>1</v>
      </c>
      <c r="AD4086" s="44" t="b">
        <f>OR(MONTH(Taulukko1[[#This Row],[Loppu PVM]] )&lt;=3,AND(MONTH(Taulukko1[[#This Row],[Loppu PVM]] )=3))</f>
        <v>1</v>
      </c>
      <c r="AE4086" s="44" t="b">
        <f>OR(MONTH(Taulukko1[[#This Row],[Alku PVM]] )&lt;=9,AND(MONTH(Taulukko1[[#This Row],[Alku PVM]] )=9))</f>
        <v>1</v>
      </c>
      <c r="AF4086" s="44" t="b">
        <f>OR(MONTH(Taulukko1[[#This Row],[Loppu PVM]])&lt;=9,AND(MONTH(Taulukko1[[#This Row],[Loppu PVM]] )=9))</f>
        <v>1</v>
      </c>
      <c r="AG4086" s="44" t="b">
        <f>OR(MONTH(Taulukko1[[#This Row],[Alku PVM]] )&lt;=6,AND(MONTH(Taulukko1[[#This Row],[Alku PVM]] )=6))</f>
        <v>1</v>
      </c>
      <c r="AH4086" s="44" t="b">
        <f>OR(MONTH(Taulukko1[[#This Row],[Loppu PVM]])&lt;=6,AND(MONTH(Taulukko1[[#This Row],[Loppu PVM]] )=6))</f>
        <v>1</v>
      </c>
    </row>
    <row r="4087" spans="1:34">
      <c r="A4087" s="25" t="s">
        <v>231</v>
      </c>
      <c r="B4087" s="26">
        <v>43131</v>
      </c>
      <c r="C4087" s="25" t="s">
        <v>5729</v>
      </c>
      <c r="D4087" s="35"/>
      <c r="E4087" s="85">
        <v>30</v>
      </c>
      <c r="F4087" s="26">
        <v>43181</v>
      </c>
      <c r="G4087" s="33">
        <v>20</v>
      </c>
      <c r="H4087" s="27">
        <v>115</v>
      </c>
      <c r="I4087" s="126">
        <f>INDEX('TOL2008'!B:B,MATCH(A4087,'TOL2008'!A:A,0))</f>
        <v>10420</v>
      </c>
      <c r="J4087" s="133" t="str">
        <f>INDEX(Pääluokka!$H$2:$H$100,MATCH(VALUE(LEFT(Taulukko1[[#This Row],[TOL2008]],2)),Pääluokka!$G$2:$G$100,0))</f>
        <v>Teollisuus</v>
      </c>
      <c r="K4087" s="133" t="str">
        <f>INDEX(Pääluokka!$I$2:$I$100,MATCH(VALUE(LEFT(Taulukko1[[#This Row],[TOL2008]],2)),Pääluokka!$G$2:$G$100,0))</f>
        <v>Teollisuus (C-E)</v>
      </c>
      <c r="L4087" s="41">
        <f t="shared" si="758"/>
        <v>50</v>
      </c>
      <c r="M4087" s="43">
        <f t="shared" si="759"/>
        <v>43131</v>
      </c>
      <c r="N4087" s="43">
        <f t="shared" si="760"/>
        <v>43181</v>
      </c>
      <c r="O4087" s="43">
        <f t="shared" si="775"/>
        <v>43101</v>
      </c>
      <c r="P4087" s="43">
        <f t="shared" si="776"/>
        <v>43160</v>
      </c>
      <c r="Q4087" s="89">
        <f t="shared" si="780"/>
        <v>2018</v>
      </c>
      <c r="R4087" s="89">
        <f t="shared" si="780"/>
        <v>2018</v>
      </c>
      <c r="S4087" s="43" t="str">
        <f>YEAR(Taulukko1[[#This Row],[Alku KK]])&amp;"Q"&amp;ROUNDDOWN((MONTH(Taulukko1[[#This Row],[Alku KK]])-1)/3+1,0)</f>
        <v>2018Q1</v>
      </c>
      <c r="T4087" s="43" t="str">
        <f>YEAR(Taulukko1[[#This Row],[Loppu KK]])&amp;"Q"&amp;ROUNDDOWN((MONTH(Taulukko1[[#This Row],[Loppu KK]])-1)/3+1,0)</f>
        <v>2018Q1</v>
      </c>
      <c r="U4087" s="81">
        <f>IF(COUNT(Taulukko1[[#This Row],[Neuvottelujen alaiset ]])=1,Taulukko1[[#This Row],[Neuvottelujen alaiset ]],Taulukko1[[#This Row],[Vähennystarve]])</f>
        <v>115</v>
      </c>
      <c r="V4087" s="44">
        <f t="shared" si="777"/>
        <v>0.2608695652173913</v>
      </c>
      <c r="W4087" s="44">
        <f t="shared" si="778"/>
        <v>0.17391304347826086</v>
      </c>
      <c r="X4087" s="44">
        <f t="shared" si="779"/>
        <v>0.66666666666666663</v>
      </c>
      <c r="Y4087" s="44" t="b">
        <f>AND(MONTH(Taulukko1[[#This Row],[Alku PVM]] )=6,DAY(Taulukko1[[#This Row],[Alku PVM]] )&gt;19)</f>
        <v>0</v>
      </c>
      <c r="Z4087" s="44" t="b">
        <f>AND(MONTH(Taulukko1[[#This Row],[Loppu PVM]] )=6,DAY(Taulukko1[[#This Row],[Loppu PVM]] )&gt;19)</f>
        <v>0</v>
      </c>
      <c r="AA4087" s="44" t="b">
        <f>OR(MONTH(Taulukko1[[#This Row],[Alku PVM]] )&lt;=5,AND(MONTH(Taulukko1[[#This Row],[Alku PVM]] )=6,DAY(Taulukko1[[#This Row],[Alku PVM]] )&lt;20))</f>
        <v>1</v>
      </c>
      <c r="AB4087" s="44" t="b">
        <f>OR(MONTH(Taulukko1[[#This Row],[Loppu PVM]])&lt;=5,AND(MONTH(Taulukko1[[#This Row],[Loppu PVM]] )=6,DAY(Taulukko1[[#This Row],[Loppu PVM]])&lt;20))</f>
        <v>1</v>
      </c>
      <c r="AC4087" s="44" t="b">
        <f>OR(MONTH(Taulukko1[[#This Row],[Alku PVM]] )&lt;=3,AND(MONTH(Taulukko1[[#This Row],[Alku PVM]] )=3))</f>
        <v>1</v>
      </c>
      <c r="AD4087" s="44" t="b">
        <f>OR(MONTH(Taulukko1[[#This Row],[Loppu PVM]] )&lt;=3,AND(MONTH(Taulukko1[[#This Row],[Loppu PVM]] )=3))</f>
        <v>1</v>
      </c>
      <c r="AE4087" s="44" t="b">
        <f>OR(MONTH(Taulukko1[[#This Row],[Alku PVM]] )&lt;=9,AND(MONTH(Taulukko1[[#This Row],[Alku PVM]] )=9))</f>
        <v>1</v>
      </c>
      <c r="AF4087" s="44" t="b">
        <f>OR(MONTH(Taulukko1[[#This Row],[Loppu PVM]])&lt;=9,AND(MONTH(Taulukko1[[#This Row],[Loppu PVM]] )=9))</f>
        <v>1</v>
      </c>
      <c r="AG4087" s="44" t="b">
        <f>OR(MONTH(Taulukko1[[#This Row],[Alku PVM]] )&lt;=6,AND(MONTH(Taulukko1[[#This Row],[Alku PVM]] )=6))</f>
        <v>1</v>
      </c>
      <c r="AH4087" s="44" t="b">
        <f>OR(MONTH(Taulukko1[[#This Row],[Loppu PVM]])&lt;=6,AND(MONTH(Taulukko1[[#This Row],[Loppu PVM]] )=6))</f>
        <v>1</v>
      </c>
    </row>
    <row r="4088" spans="1:34">
      <c r="A4088" s="25" t="s">
        <v>5785</v>
      </c>
      <c r="B4088" s="26">
        <v>43132</v>
      </c>
      <c r="C4088" s="25" t="s">
        <v>152</v>
      </c>
      <c r="D4088" s="35"/>
      <c r="E4088" s="85">
        <v>45</v>
      </c>
      <c r="F4088" s="26">
        <v>43229</v>
      </c>
      <c r="G4088" s="33">
        <v>33</v>
      </c>
      <c r="H4088" s="27">
        <v>138</v>
      </c>
      <c r="I4088" s="126">
        <f>INDEX('TOL2008'!B:B,MATCH(A4088,'TOL2008'!A:A,0))</f>
        <v>55101</v>
      </c>
      <c r="J4088" s="133" t="str">
        <f>INDEX(Pääluokka!$H$2:$H$100,MATCH(VALUE(LEFT(Taulukko1[[#This Row],[TOL2008]],2)),Pääluokka!$G$2:$G$100,0))</f>
        <v>Majoitus- ja ravitsemistoiminta</v>
      </c>
      <c r="K4088" s="133" t="str">
        <f>INDEX(Pääluokka!$I$2:$I$100,MATCH(VALUE(LEFT(Taulukko1[[#This Row],[TOL2008]],2)),Pääluokka!$G$2:$G$100,0))</f>
        <v>Palvelualat (G-N, R, S)</v>
      </c>
      <c r="L4088" s="41">
        <f t="shared" si="758"/>
        <v>97</v>
      </c>
      <c r="M4088" s="43">
        <f t="shared" si="759"/>
        <v>43132</v>
      </c>
      <c r="N4088" s="43">
        <f t="shared" si="760"/>
        <v>43229</v>
      </c>
      <c r="O4088" s="43">
        <f t="shared" si="775"/>
        <v>43132</v>
      </c>
      <c r="P4088" s="43">
        <f t="shared" si="776"/>
        <v>43221</v>
      </c>
      <c r="Q4088" s="89">
        <f t="shared" si="780"/>
        <v>2018</v>
      </c>
      <c r="R4088" s="89">
        <f t="shared" si="780"/>
        <v>2018</v>
      </c>
      <c r="S4088" s="43" t="str">
        <f>YEAR(Taulukko1[[#This Row],[Alku KK]])&amp;"Q"&amp;ROUNDDOWN((MONTH(Taulukko1[[#This Row],[Alku KK]])-1)/3+1,0)</f>
        <v>2018Q1</v>
      </c>
      <c r="T4088" s="43" t="str">
        <f>YEAR(Taulukko1[[#This Row],[Loppu KK]])&amp;"Q"&amp;ROUNDDOWN((MONTH(Taulukko1[[#This Row],[Loppu KK]])-1)/3+1,0)</f>
        <v>2018Q2</v>
      </c>
      <c r="U4088" s="81">
        <f>IF(COUNT(Taulukko1[[#This Row],[Neuvottelujen alaiset ]])=1,Taulukko1[[#This Row],[Neuvottelujen alaiset ]],Taulukko1[[#This Row],[Vähennystarve]])</f>
        <v>138</v>
      </c>
      <c r="V4088" s="44">
        <f t="shared" si="777"/>
        <v>0.32608695652173914</v>
      </c>
      <c r="W4088" s="44">
        <f t="shared" si="778"/>
        <v>0.2391304347826087</v>
      </c>
      <c r="X4088" s="44">
        <f t="shared" si="779"/>
        <v>0.73333333333333328</v>
      </c>
      <c r="Y4088" s="44" t="b">
        <f>AND(MONTH(Taulukko1[[#This Row],[Alku PVM]] )=6,DAY(Taulukko1[[#This Row],[Alku PVM]] )&gt;19)</f>
        <v>0</v>
      </c>
      <c r="Z4088" s="44" t="b">
        <f>AND(MONTH(Taulukko1[[#This Row],[Loppu PVM]] )=6,DAY(Taulukko1[[#This Row],[Loppu PVM]] )&gt;19)</f>
        <v>0</v>
      </c>
      <c r="AA4088" s="44" t="b">
        <f>OR(MONTH(Taulukko1[[#This Row],[Alku PVM]] )&lt;=5,AND(MONTH(Taulukko1[[#This Row],[Alku PVM]] )=6,DAY(Taulukko1[[#This Row],[Alku PVM]] )&lt;20))</f>
        <v>1</v>
      </c>
      <c r="AB4088" s="44" t="b">
        <f>OR(MONTH(Taulukko1[[#This Row],[Loppu PVM]])&lt;=5,AND(MONTH(Taulukko1[[#This Row],[Loppu PVM]] )=6,DAY(Taulukko1[[#This Row],[Loppu PVM]])&lt;20))</f>
        <v>1</v>
      </c>
      <c r="AC4088" s="44" t="b">
        <f>OR(MONTH(Taulukko1[[#This Row],[Alku PVM]] )&lt;=3,AND(MONTH(Taulukko1[[#This Row],[Alku PVM]] )=3))</f>
        <v>1</v>
      </c>
      <c r="AD4088" s="44" t="b">
        <f>OR(MONTH(Taulukko1[[#This Row],[Loppu PVM]] )&lt;=3,AND(MONTH(Taulukko1[[#This Row],[Loppu PVM]] )=3))</f>
        <v>0</v>
      </c>
      <c r="AE4088" s="44" t="b">
        <f>OR(MONTH(Taulukko1[[#This Row],[Alku PVM]] )&lt;=9,AND(MONTH(Taulukko1[[#This Row],[Alku PVM]] )=9))</f>
        <v>1</v>
      </c>
      <c r="AF4088" s="44" t="b">
        <f>OR(MONTH(Taulukko1[[#This Row],[Loppu PVM]])&lt;=9,AND(MONTH(Taulukko1[[#This Row],[Loppu PVM]] )=9))</f>
        <v>1</v>
      </c>
      <c r="AG4088" s="44" t="b">
        <f>OR(MONTH(Taulukko1[[#This Row],[Alku PVM]] )&lt;=6,AND(MONTH(Taulukko1[[#This Row],[Alku PVM]] )=6))</f>
        <v>1</v>
      </c>
      <c r="AH4088" s="44" t="b">
        <f>OR(MONTH(Taulukko1[[#This Row],[Loppu PVM]])&lt;=6,AND(MONTH(Taulukko1[[#This Row],[Loppu PVM]] )=6))</f>
        <v>1</v>
      </c>
    </row>
    <row r="4089" spans="1:34">
      <c r="A4089" s="25" t="s">
        <v>5786</v>
      </c>
      <c r="B4089" s="26">
        <v>43132</v>
      </c>
      <c r="C4089" s="25" t="s">
        <v>143</v>
      </c>
      <c r="D4089" s="35">
        <v>30</v>
      </c>
      <c r="E4089" s="85">
        <v>20</v>
      </c>
      <c r="F4089" s="26">
        <v>43200</v>
      </c>
      <c r="G4089" s="33">
        <v>11</v>
      </c>
      <c r="H4089" s="27">
        <v>96</v>
      </c>
      <c r="I4089" s="126">
        <f>INDEX('TOL2008'!B:B,MATCH(A4089,'TOL2008'!A:A,0))</f>
        <v>42220</v>
      </c>
      <c r="J4089" s="133" t="str">
        <f>INDEX(Pääluokka!$H$2:$H$100,MATCH(VALUE(LEFT(Taulukko1[[#This Row],[TOL2008]],2)),Pääluokka!$G$2:$G$100,0))</f>
        <v>Rakentaminen</v>
      </c>
      <c r="K4089" s="133" t="str">
        <f>INDEX(Pääluokka!$I$2:$I$100,MATCH(VALUE(LEFT(Taulukko1[[#This Row],[TOL2008]],2)),Pääluokka!$G$2:$G$100,0))</f>
        <v>Rakentaminen (F)</v>
      </c>
      <c r="L4089" s="41">
        <f t="shared" si="758"/>
        <v>68</v>
      </c>
      <c r="M4089" s="43">
        <f t="shared" si="759"/>
        <v>43132</v>
      </c>
      <c r="N4089" s="43">
        <f t="shared" si="760"/>
        <v>43200</v>
      </c>
      <c r="O4089" s="43">
        <f t="shared" si="775"/>
        <v>43132</v>
      </c>
      <c r="P4089" s="43">
        <f t="shared" si="776"/>
        <v>43191</v>
      </c>
      <c r="Q4089" s="89">
        <f t="shared" si="780"/>
        <v>2018</v>
      </c>
      <c r="R4089" s="89">
        <f t="shared" si="780"/>
        <v>2018</v>
      </c>
      <c r="S4089" s="43" t="str">
        <f>YEAR(Taulukko1[[#This Row],[Alku KK]])&amp;"Q"&amp;ROUNDDOWN((MONTH(Taulukko1[[#This Row],[Alku KK]])-1)/3+1,0)</f>
        <v>2018Q1</v>
      </c>
      <c r="T4089" s="43" t="str">
        <f>YEAR(Taulukko1[[#This Row],[Loppu KK]])&amp;"Q"&amp;ROUNDDOWN((MONTH(Taulukko1[[#This Row],[Loppu KK]])-1)/3+1,0)</f>
        <v>2018Q2</v>
      </c>
      <c r="U4089" s="81">
        <f>IF(COUNT(Taulukko1[[#This Row],[Neuvottelujen alaiset ]])=1,Taulukko1[[#This Row],[Neuvottelujen alaiset ]],Taulukko1[[#This Row],[Vähennystarve]])</f>
        <v>96</v>
      </c>
      <c r="V4089" s="44">
        <f t="shared" si="777"/>
        <v>0.20833333333333334</v>
      </c>
      <c r="W4089" s="44">
        <f t="shared" si="778"/>
        <v>0.11458333333333333</v>
      </c>
      <c r="X4089" s="44">
        <f t="shared" si="779"/>
        <v>0.55000000000000004</v>
      </c>
      <c r="Y4089" s="44" t="b">
        <f>AND(MONTH(Taulukko1[[#This Row],[Alku PVM]] )=6,DAY(Taulukko1[[#This Row],[Alku PVM]] )&gt;19)</f>
        <v>0</v>
      </c>
      <c r="Z4089" s="44" t="b">
        <f>AND(MONTH(Taulukko1[[#This Row],[Loppu PVM]] )=6,DAY(Taulukko1[[#This Row],[Loppu PVM]] )&gt;19)</f>
        <v>0</v>
      </c>
      <c r="AA4089" s="44" t="b">
        <f>OR(MONTH(Taulukko1[[#This Row],[Alku PVM]] )&lt;=5,AND(MONTH(Taulukko1[[#This Row],[Alku PVM]] )=6,DAY(Taulukko1[[#This Row],[Alku PVM]] )&lt;20))</f>
        <v>1</v>
      </c>
      <c r="AB4089" s="44" t="b">
        <f>OR(MONTH(Taulukko1[[#This Row],[Loppu PVM]])&lt;=5,AND(MONTH(Taulukko1[[#This Row],[Loppu PVM]] )=6,DAY(Taulukko1[[#This Row],[Loppu PVM]])&lt;20))</f>
        <v>1</v>
      </c>
      <c r="AC4089" s="44" t="b">
        <f>OR(MONTH(Taulukko1[[#This Row],[Alku PVM]] )&lt;=3,AND(MONTH(Taulukko1[[#This Row],[Alku PVM]] )=3))</f>
        <v>1</v>
      </c>
      <c r="AD4089" s="44" t="b">
        <f>OR(MONTH(Taulukko1[[#This Row],[Loppu PVM]] )&lt;=3,AND(MONTH(Taulukko1[[#This Row],[Loppu PVM]] )=3))</f>
        <v>0</v>
      </c>
      <c r="AE4089" s="44" t="b">
        <f>OR(MONTH(Taulukko1[[#This Row],[Alku PVM]] )&lt;=9,AND(MONTH(Taulukko1[[#This Row],[Alku PVM]] )=9))</f>
        <v>1</v>
      </c>
      <c r="AF4089" s="44" t="b">
        <f>OR(MONTH(Taulukko1[[#This Row],[Loppu PVM]])&lt;=9,AND(MONTH(Taulukko1[[#This Row],[Loppu PVM]] )=9))</f>
        <v>1</v>
      </c>
      <c r="AG4089" s="44" t="b">
        <f>OR(MONTH(Taulukko1[[#This Row],[Alku PVM]] )&lt;=6,AND(MONTH(Taulukko1[[#This Row],[Alku PVM]] )=6))</f>
        <v>1</v>
      </c>
      <c r="AH4089" s="44" t="b">
        <f>OR(MONTH(Taulukko1[[#This Row],[Loppu PVM]])&lt;=6,AND(MONTH(Taulukko1[[#This Row],[Loppu PVM]] )=6))</f>
        <v>1</v>
      </c>
    </row>
    <row r="4090" spans="1:34">
      <c r="A4090" s="25" t="s">
        <v>5253</v>
      </c>
      <c r="B4090" s="26">
        <v>43132</v>
      </c>
      <c r="C4090" s="25" t="s">
        <v>5787</v>
      </c>
      <c r="D4090" s="35"/>
      <c r="E4090" s="85"/>
      <c r="F4090" s="26"/>
      <c r="G4090" s="33"/>
      <c r="H4090" s="27">
        <v>120</v>
      </c>
      <c r="I4090" s="126">
        <f>INDEX('TOL2008'!B:B,MATCH(A4090,'TOL2008'!A:A,0))</f>
        <v>85599</v>
      </c>
      <c r="J4090" s="133" t="str">
        <f>INDEX(Pääluokka!$H$2:$H$100,MATCH(VALUE(LEFT(Taulukko1[[#This Row],[TOL2008]],2)),Pääluokka!$G$2:$G$100,0))</f>
        <v>Koulutus</v>
      </c>
      <c r="K4090" s="133" t="str">
        <f>INDEX(Pääluokka!$I$2:$I$100,MATCH(VALUE(LEFT(Taulukko1[[#This Row],[TOL2008]],2)),Pääluokka!$G$2:$G$100,0))</f>
        <v>Muut toimialat (O-Q, T-X)</v>
      </c>
      <c r="L4090" s="41" t="str">
        <f t="shared" si="758"/>
        <v>NA</v>
      </c>
      <c r="M4090" s="43">
        <f t="shared" si="759"/>
        <v>43132</v>
      </c>
      <c r="N4090" s="43">
        <f t="shared" si="760"/>
        <v>43183</v>
      </c>
      <c r="O4090" s="43">
        <f t="shared" si="775"/>
        <v>43132</v>
      </c>
      <c r="P4090" s="43">
        <f t="shared" si="776"/>
        <v>43160</v>
      </c>
      <c r="Q4090" s="89">
        <f t="shared" si="780"/>
        <v>2018</v>
      </c>
      <c r="R4090" s="89">
        <f t="shared" si="780"/>
        <v>2018</v>
      </c>
      <c r="S4090" s="43" t="str">
        <f>YEAR(Taulukko1[[#This Row],[Alku KK]])&amp;"Q"&amp;ROUNDDOWN((MONTH(Taulukko1[[#This Row],[Alku KK]])-1)/3+1,0)</f>
        <v>2018Q1</v>
      </c>
      <c r="T4090" s="43" t="str">
        <f>YEAR(Taulukko1[[#This Row],[Loppu KK]])&amp;"Q"&amp;ROUNDDOWN((MONTH(Taulukko1[[#This Row],[Loppu KK]])-1)/3+1,0)</f>
        <v>2018Q1</v>
      </c>
      <c r="U4090" s="81">
        <f>IF(COUNT(Taulukko1[[#This Row],[Neuvottelujen alaiset ]])=1,Taulukko1[[#This Row],[Neuvottelujen alaiset ]],Taulukko1[[#This Row],[Vähennystarve]])</f>
        <v>120</v>
      </c>
      <c r="V4090" s="44" t="str">
        <f t="shared" si="777"/>
        <v>NA</v>
      </c>
      <c r="W4090" s="44" t="str">
        <f t="shared" si="778"/>
        <v>NA</v>
      </c>
      <c r="X4090" s="44" t="str">
        <f t="shared" si="779"/>
        <v>NA</v>
      </c>
      <c r="Y4090" s="44" t="b">
        <f>AND(MONTH(Taulukko1[[#This Row],[Alku PVM]] )=6,DAY(Taulukko1[[#This Row],[Alku PVM]] )&gt;19)</f>
        <v>0</v>
      </c>
      <c r="Z4090" s="44" t="b">
        <f>AND(MONTH(Taulukko1[[#This Row],[Loppu PVM]] )=6,DAY(Taulukko1[[#This Row],[Loppu PVM]] )&gt;19)</f>
        <v>0</v>
      </c>
      <c r="AA4090" s="44" t="b">
        <f>OR(MONTH(Taulukko1[[#This Row],[Alku PVM]] )&lt;=5,AND(MONTH(Taulukko1[[#This Row],[Alku PVM]] )=6,DAY(Taulukko1[[#This Row],[Alku PVM]] )&lt;20))</f>
        <v>1</v>
      </c>
      <c r="AB4090" s="44" t="b">
        <f>OR(MONTH(Taulukko1[[#This Row],[Loppu PVM]])&lt;=5,AND(MONTH(Taulukko1[[#This Row],[Loppu PVM]] )=6,DAY(Taulukko1[[#This Row],[Loppu PVM]])&lt;20))</f>
        <v>1</v>
      </c>
      <c r="AC4090" s="44" t="b">
        <f>OR(MONTH(Taulukko1[[#This Row],[Alku PVM]] )&lt;=3,AND(MONTH(Taulukko1[[#This Row],[Alku PVM]] )=3))</f>
        <v>1</v>
      </c>
      <c r="AD4090" s="44" t="b">
        <f>OR(MONTH(Taulukko1[[#This Row],[Loppu PVM]] )&lt;=3,AND(MONTH(Taulukko1[[#This Row],[Loppu PVM]] )=3))</f>
        <v>1</v>
      </c>
      <c r="AE4090" s="44" t="b">
        <f>OR(MONTH(Taulukko1[[#This Row],[Alku PVM]] )&lt;=9,AND(MONTH(Taulukko1[[#This Row],[Alku PVM]] )=9))</f>
        <v>1</v>
      </c>
      <c r="AF4090" s="44" t="b">
        <f>OR(MONTH(Taulukko1[[#This Row],[Loppu PVM]])&lt;=9,AND(MONTH(Taulukko1[[#This Row],[Loppu PVM]] )=9))</f>
        <v>1</v>
      </c>
      <c r="AG4090" s="44" t="b">
        <f>OR(MONTH(Taulukko1[[#This Row],[Alku PVM]] )&lt;=6,AND(MONTH(Taulukko1[[#This Row],[Alku PVM]] )=6))</f>
        <v>1</v>
      </c>
      <c r="AH4090" s="44" t="b">
        <f>OR(MONTH(Taulukko1[[#This Row],[Loppu PVM]])&lt;=6,AND(MONTH(Taulukko1[[#This Row],[Loppu PVM]] )=6))</f>
        <v>1</v>
      </c>
    </row>
    <row r="4091" spans="1:34">
      <c r="A4091" s="25" t="s">
        <v>684</v>
      </c>
      <c r="B4091" s="26">
        <v>43111</v>
      </c>
      <c r="C4091" s="25" t="s">
        <v>94</v>
      </c>
      <c r="D4091" s="35"/>
      <c r="E4091" s="85"/>
      <c r="F4091" s="26">
        <v>43136</v>
      </c>
      <c r="G4091" s="33">
        <v>0</v>
      </c>
      <c r="H4091" s="27">
        <v>7</v>
      </c>
      <c r="I4091" s="126">
        <f>INDEX('TOL2008'!B:B,MATCH(A4091,'TOL2008'!A:A,0))</f>
        <v>25720</v>
      </c>
      <c r="J4091" s="133" t="str">
        <f>INDEX(Pääluokka!$H$2:$H$100,MATCH(VALUE(LEFT(Taulukko1[[#This Row],[TOL2008]],2)),Pääluokka!$G$2:$G$100,0))</f>
        <v>Teollisuus</v>
      </c>
      <c r="K4091" s="133" t="str">
        <f>INDEX(Pääluokka!$I$2:$I$100,MATCH(VALUE(LEFT(Taulukko1[[#This Row],[TOL2008]],2)),Pääluokka!$G$2:$G$100,0))</f>
        <v>Teollisuus (C-E)</v>
      </c>
      <c r="L4091" s="41">
        <f t="shared" si="758"/>
        <v>25</v>
      </c>
      <c r="M4091" s="43">
        <f t="shared" si="759"/>
        <v>43111</v>
      </c>
      <c r="N4091" s="43">
        <f t="shared" si="760"/>
        <v>43136</v>
      </c>
      <c r="O4091" s="43">
        <f t="shared" ref="O4091:O4102" si="781">IFERROR(DATE(YEAR(M4091),MONTH(M4091),1),"NA")</f>
        <v>43101</v>
      </c>
      <c r="P4091" s="43">
        <f t="shared" ref="P4091:P4102" si="782">IFERROR(DATE(YEAR(N4091),MONTH(N4091),1),"NA")</f>
        <v>43132</v>
      </c>
      <c r="Q4091" s="89">
        <f t="shared" si="780"/>
        <v>2018</v>
      </c>
      <c r="R4091" s="89">
        <f t="shared" si="780"/>
        <v>2018</v>
      </c>
      <c r="S4091" s="43" t="str">
        <f>YEAR(Taulukko1[[#This Row],[Alku KK]])&amp;"Q"&amp;ROUNDDOWN((MONTH(Taulukko1[[#This Row],[Alku KK]])-1)/3+1,0)</f>
        <v>2018Q1</v>
      </c>
      <c r="T4091" s="43" t="str">
        <f>YEAR(Taulukko1[[#This Row],[Loppu KK]])&amp;"Q"&amp;ROUNDDOWN((MONTH(Taulukko1[[#This Row],[Loppu KK]])-1)/3+1,0)</f>
        <v>2018Q1</v>
      </c>
      <c r="U4091" s="81">
        <f>IF(COUNT(Taulukko1[[#This Row],[Neuvottelujen alaiset ]])=1,Taulukko1[[#This Row],[Neuvottelujen alaiset ]],Taulukko1[[#This Row],[Vähennystarve]])</f>
        <v>7</v>
      </c>
      <c r="V4091" s="44" t="str">
        <f t="shared" ref="V4091:V4102" si="783">IF(AND(ISNUMBER(E4091),ISNUMBER(H4091)),E4091/H4091,"NA")</f>
        <v>NA</v>
      </c>
      <c r="W4091" s="44">
        <f t="shared" ref="W4091:W4102" si="784">IF(AND(ISNUMBER(G4091),ISNUMBER(H4091)),G4091/H4091,"NA")</f>
        <v>0</v>
      </c>
      <c r="X4091" s="44" t="str">
        <f t="shared" ref="X4091:X4102" si="785">IF(AND(ISNUMBER(G4091),ISNUMBER(E4091)),G4091/E4091,"NA")</f>
        <v>NA</v>
      </c>
      <c r="Y4091" s="44" t="b">
        <f>AND(MONTH(Taulukko1[[#This Row],[Alku PVM]] )=6,DAY(Taulukko1[[#This Row],[Alku PVM]] )&gt;19)</f>
        <v>0</v>
      </c>
      <c r="Z4091" s="44" t="b">
        <f>AND(MONTH(Taulukko1[[#This Row],[Loppu PVM]] )=6,DAY(Taulukko1[[#This Row],[Loppu PVM]] )&gt;19)</f>
        <v>0</v>
      </c>
      <c r="AA4091" s="44" t="b">
        <f>OR(MONTH(Taulukko1[[#This Row],[Alku PVM]] )&lt;=5,AND(MONTH(Taulukko1[[#This Row],[Alku PVM]] )=6,DAY(Taulukko1[[#This Row],[Alku PVM]] )&lt;20))</f>
        <v>1</v>
      </c>
      <c r="AB4091" s="44" t="b">
        <f>OR(MONTH(Taulukko1[[#This Row],[Loppu PVM]])&lt;=5,AND(MONTH(Taulukko1[[#This Row],[Loppu PVM]] )=6,DAY(Taulukko1[[#This Row],[Loppu PVM]])&lt;20))</f>
        <v>1</v>
      </c>
      <c r="AC4091" s="44" t="b">
        <f>OR(MONTH(Taulukko1[[#This Row],[Alku PVM]] )&lt;=3,AND(MONTH(Taulukko1[[#This Row],[Alku PVM]] )=3))</f>
        <v>1</v>
      </c>
      <c r="AD4091" s="44" t="b">
        <f>OR(MONTH(Taulukko1[[#This Row],[Loppu PVM]] )&lt;=3,AND(MONTH(Taulukko1[[#This Row],[Loppu PVM]] )=3))</f>
        <v>1</v>
      </c>
      <c r="AE4091" s="44" t="b">
        <f>OR(MONTH(Taulukko1[[#This Row],[Alku PVM]] )&lt;=9,AND(MONTH(Taulukko1[[#This Row],[Alku PVM]] )=9))</f>
        <v>1</v>
      </c>
      <c r="AF4091" s="44" t="b">
        <f>OR(MONTH(Taulukko1[[#This Row],[Loppu PVM]])&lt;=9,AND(MONTH(Taulukko1[[#This Row],[Loppu PVM]] )=9))</f>
        <v>1</v>
      </c>
      <c r="AG4091" s="44" t="b">
        <f>OR(MONTH(Taulukko1[[#This Row],[Alku PVM]] )&lt;=6,AND(MONTH(Taulukko1[[#This Row],[Alku PVM]] )=6))</f>
        <v>1</v>
      </c>
      <c r="AH4091" s="44" t="b">
        <f>OR(MONTH(Taulukko1[[#This Row],[Loppu PVM]])&lt;=6,AND(MONTH(Taulukko1[[#This Row],[Loppu PVM]] )=6))</f>
        <v>1</v>
      </c>
    </row>
    <row r="4092" spans="1:34">
      <c r="A4092" s="25" t="s">
        <v>374</v>
      </c>
      <c r="B4092" s="26">
        <v>43137</v>
      </c>
      <c r="C4092" s="25" t="s">
        <v>5788</v>
      </c>
      <c r="D4092" s="35"/>
      <c r="E4092" s="85">
        <v>16</v>
      </c>
      <c r="F4092" s="26">
        <v>43185</v>
      </c>
      <c r="G4092" s="33">
        <v>13</v>
      </c>
      <c r="H4092" s="27">
        <v>91</v>
      </c>
      <c r="I4092" s="126">
        <f>INDEX('TOL2008'!B:B,MATCH(A4092,'TOL2008'!A:A,0))</f>
        <v>65122</v>
      </c>
      <c r="J4092" s="133" t="str">
        <f>INDEX(Pääluokka!$H$2:$H$100,MATCH(VALUE(LEFT(Taulukko1[[#This Row],[TOL2008]],2)),Pääluokka!$G$2:$G$100,0))</f>
        <v>Rahoitus- ja vakuutustoiminta</v>
      </c>
      <c r="K4092" s="133" t="str">
        <f>INDEX(Pääluokka!$I$2:$I$100,MATCH(VALUE(LEFT(Taulukko1[[#This Row],[TOL2008]],2)),Pääluokka!$G$2:$G$100,0))</f>
        <v>Palvelualat (G-N, R, S)</v>
      </c>
      <c r="L4092" s="41">
        <f t="shared" si="758"/>
        <v>48</v>
      </c>
      <c r="M4092" s="43">
        <f t="shared" si="759"/>
        <v>43137</v>
      </c>
      <c r="N4092" s="43">
        <f t="shared" si="760"/>
        <v>43185</v>
      </c>
      <c r="O4092" s="43">
        <f t="shared" si="781"/>
        <v>43132</v>
      </c>
      <c r="P4092" s="43">
        <f t="shared" si="782"/>
        <v>43160</v>
      </c>
      <c r="Q4092" s="89">
        <f t="shared" si="780"/>
        <v>2018</v>
      </c>
      <c r="R4092" s="89">
        <f t="shared" si="780"/>
        <v>2018</v>
      </c>
      <c r="S4092" s="43" t="str">
        <f>YEAR(Taulukko1[[#This Row],[Alku KK]])&amp;"Q"&amp;ROUNDDOWN((MONTH(Taulukko1[[#This Row],[Alku KK]])-1)/3+1,0)</f>
        <v>2018Q1</v>
      </c>
      <c r="T4092" s="43" t="str">
        <f>YEAR(Taulukko1[[#This Row],[Loppu KK]])&amp;"Q"&amp;ROUNDDOWN((MONTH(Taulukko1[[#This Row],[Loppu KK]])-1)/3+1,0)</f>
        <v>2018Q1</v>
      </c>
      <c r="U4092" s="81">
        <f>IF(COUNT(Taulukko1[[#This Row],[Neuvottelujen alaiset ]])=1,Taulukko1[[#This Row],[Neuvottelujen alaiset ]],Taulukko1[[#This Row],[Vähennystarve]])</f>
        <v>91</v>
      </c>
      <c r="V4092" s="44">
        <f t="shared" si="783"/>
        <v>0.17582417582417584</v>
      </c>
      <c r="W4092" s="44">
        <f t="shared" si="784"/>
        <v>0.14285714285714285</v>
      </c>
      <c r="X4092" s="44">
        <f t="shared" si="785"/>
        <v>0.8125</v>
      </c>
      <c r="Y4092" s="44" t="b">
        <f>AND(MONTH(Taulukko1[[#This Row],[Alku PVM]] )=6,DAY(Taulukko1[[#This Row],[Alku PVM]] )&gt;19)</f>
        <v>0</v>
      </c>
      <c r="Z4092" s="44" t="b">
        <f>AND(MONTH(Taulukko1[[#This Row],[Loppu PVM]] )=6,DAY(Taulukko1[[#This Row],[Loppu PVM]] )&gt;19)</f>
        <v>0</v>
      </c>
      <c r="AA4092" s="44" t="b">
        <f>OR(MONTH(Taulukko1[[#This Row],[Alku PVM]] )&lt;=5,AND(MONTH(Taulukko1[[#This Row],[Alku PVM]] )=6,DAY(Taulukko1[[#This Row],[Alku PVM]] )&lt;20))</f>
        <v>1</v>
      </c>
      <c r="AB4092" s="44" t="b">
        <f>OR(MONTH(Taulukko1[[#This Row],[Loppu PVM]])&lt;=5,AND(MONTH(Taulukko1[[#This Row],[Loppu PVM]] )=6,DAY(Taulukko1[[#This Row],[Loppu PVM]])&lt;20))</f>
        <v>1</v>
      </c>
      <c r="AC4092" s="44" t="b">
        <f>OR(MONTH(Taulukko1[[#This Row],[Alku PVM]] )&lt;=3,AND(MONTH(Taulukko1[[#This Row],[Alku PVM]] )=3))</f>
        <v>1</v>
      </c>
      <c r="AD4092" s="44" t="b">
        <f>OR(MONTH(Taulukko1[[#This Row],[Loppu PVM]] )&lt;=3,AND(MONTH(Taulukko1[[#This Row],[Loppu PVM]] )=3))</f>
        <v>1</v>
      </c>
      <c r="AE4092" s="44" t="b">
        <f>OR(MONTH(Taulukko1[[#This Row],[Alku PVM]] )&lt;=9,AND(MONTH(Taulukko1[[#This Row],[Alku PVM]] )=9))</f>
        <v>1</v>
      </c>
      <c r="AF4092" s="44" t="b">
        <f>OR(MONTH(Taulukko1[[#This Row],[Loppu PVM]])&lt;=9,AND(MONTH(Taulukko1[[#This Row],[Loppu PVM]] )=9))</f>
        <v>1</v>
      </c>
      <c r="AG4092" s="44" t="b">
        <f>OR(MONTH(Taulukko1[[#This Row],[Alku PVM]] )&lt;=6,AND(MONTH(Taulukko1[[#This Row],[Alku PVM]] )=6))</f>
        <v>1</v>
      </c>
      <c r="AH4092" s="44" t="b">
        <f>OR(MONTH(Taulukko1[[#This Row],[Loppu PVM]])&lt;=6,AND(MONTH(Taulukko1[[#This Row],[Loppu PVM]] )=6))</f>
        <v>1</v>
      </c>
    </row>
    <row r="4093" spans="1:34">
      <c r="A4093" s="25" t="s">
        <v>5789</v>
      </c>
      <c r="B4093" s="26">
        <v>43138</v>
      </c>
      <c r="C4093" s="25" t="s">
        <v>5790</v>
      </c>
      <c r="D4093" s="35" t="s">
        <v>25</v>
      </c>
      <c r="E4093" s="85">
        <v>25</v>
      </c>
      <c r="F4093" s="26">
        <v>43180</v>
      </c>
      <c r="G4093" s="33">
        <v>21</v>
      </c>
      <c r="H4093" s="27">
        <v>25</v>
      </c>
      <c r="I4093" s="126">
        <f>INDEX('TOL2008'!B:B,MATCH(A4093,'TOL2008'!A:A,0))</f>
        <v>62010</v>
      </c>
      <c r="J4093" s="133" t="str">
        <f>INDEX(Pääluokka!$H$2:$H$100,MATCH(VALUE(LEFT(Taulukko1[[#This Row],[TOL2008]],2)),Pääluokka!$G$2:$G$100,0))</f>
        <v>Informaatio ja viestintä</v>
      </c>
      <c r="K4093" s="133" t="str">
        <f>INDEX(Pääluokka!$I$2:$I$100,MATCH(VALUE(LEFT(Taulukko1[[#This Row],[TOL2008]],2)),Pääluokka!$G$2:$G$100,0))</f>
        <v>Palvelualat (G-N, R, S)</v>
      </c>
      <c r="L4093" s="41">
        <f t="shared" si="758"/>
        <v>42</v>
      </c>
      <c r="M4093" s="43">
        <f t="shared" si="759"/>
        <v>43138</v>
      </c>
      <c r="N4093" s="43">
        <f t="shared" si="760"/>
        <v>43180</v>
      </c>
      <c r="O4093" s="43">
        <f t="shared" si="781"/>
        <v>43132</v>
      </c>
      <c r="P4093" s="43">
        <f t="shared" si="782"/>
        <v>43160</v>
      </c>
      <c r="Q4093" s="89">
        <f t="shared" si="780"/>
        <v>2018</v>
      </c>
      <c r="R4093" s="89">
        <f t="shared" si="780"/>
        <v>2018</v>
      </c>
      <c r="S4093" s="43" t="str">
        <f>YEAR(Taulukko1[[#This Row],[Alku KK]])&amp;"Q"&amp;ROUNDDOWN((MONTH(Taulukko1[[#This Row],[Alku KK]])-1)/3+1,0)</f>
        <v>2018Q1</v>
      </c>
      <c r="T4093" s="43" t="str">
        <f>YEAR(Taulukko1[[#This Row],[Loppu KK]])&amp;"Q"&amp;ROUNDDOWN((MONTH(Taulukko1[[#This Row],[Loppu KK]])-1)/3+1,0)</f>
        <v>2018Q1</v>
      </c>
      <c r="U4093" s="81">
        <f>IF(COUNT(Taulukko1[[#This Row],[Neuvottelujen alaiset ]])=1,Taulukko1[[#This Row],[Neuvottelujen alaiset ]],Taulukko1[[#This Row],[Vähennystarve]])</f>
        <v>25</v>
      </c>
      <c r="V4093" s="44">
        <f t="shared" si="783"/>
        <v>1</v>
      </c>
      <c r="W4093" s="44">
        <f t="shared" si="784"/>
        <v>0.84</v>
      </c>
      <c r="X4093" s="44">
        <f t="shared" si="785"/>
        <v>0.84</v>
      </c>
      <c r="Y4093" s="44" t="b">
        <f>AND(MONTH(Taulukko1[[#This Row],[Alku PVM]] )=6,DAY(Taulukko1[[#This Row],[Alku PVM]] )&gt;19)</f>
        <v>0</v>
      </c>
      <c r="Z4093" s="44" t="b">
        <f>AND(MONTH(Taulukko1[[#This Row],[Loppu PVM]] )=6,DAY(Taulukko1[[#This Row],[Loppu PVM]] )&gt;19)</f>
        <v>0</v>
      </c>
      <c r="AA4093" s="44" t="b">
        <f>OR(MONTH(Taulukko1[[#This Row],[Alku PVM]] )&lt;=5,AND(MONTH(Taulukko1[[#This Row],[Alku PVM]] )=6,DAY(Taulukko1[[#This Row],[Alku PVM]] )&lt;20))</f>
        <v>1</v>
      </c>
      <c r="AB4093" s="44" t="b">
        <f>OR(MONTH(Taulukko1[[#This Row],[Loppu PVM]])&lt;=5,AND(MONTH(Taulukko1[[#This Row],[Loppu PVM]] )=6,DAY(Taulukko1[[#This Row],[Loppu PVM]])&lt;20))</f>
        <v>1</v>
      </c>
      <c r="AC4093" s="44" t="b">
        <f>OR(MONTH(Taulukko1[[#This Row],[Alku PVM]] )&lt;=3,AND(MONTH(Taulukko1[[#This Row],[Alku PVM]] )=3))</f>
        <v>1</v>
      </c>
      <c r="AD4093" s="44" t="b">
        <f>OR(MONTH(Taulukko1[[#This Row],[Loppu PVM]] )&lt;=3,AND(MONTH(Taulukko1[[#This Row],[Loppu PVM]] )=3))</f>
        <v>1</v>
      </c>
      <c r="AE4093" s="44" t="b">
        <f>OR(MONTH(Taulukko1[[#This Row],[Alku PVM]] )&lt;=9,AND(MONTH(Taulukko1[[#This Row],[Alku PVM]] )=9))</f>
        <v>1</v>
      </c>
      <c r="AF4093" s="44" t="b">
        <f>OR(MONTH(Taulukko1[[#This Row],[Loppu PVM]])&lt;=9,AND(MONTH(Taulukko1[[#This Row],[Loppu PVM]] )=9))</f>
        <v>1</v>
      </c>
      <c r="AG4093" s="44" t="b">
        <f>OR(MONTH(Taulukko1[[#This Row],[Alku PVM]] )&lt;=6,AND(MONTH(Taulukko1[[#This Row],[Alku PVM]] )=6))</f>
        <v>1</v>
      </c>
      <c r="AH4093" s="44" t="b">
        <f>OR(MONTH(Taulukko1[[#This Row],[Loppu PVM]])&lt;=6,AND(MONTH(Taulukko1[[#This Row],[Loppu PVM]] )=6))</f>
        <v>1</v>
      </c>
    </row>
    <row r="4094" spans="1:34">
      <c r="A4094" s="25" t="s">
        <v>5791</v>
      </c>
      <c r="B4094" s="26">
        <v>43138</v>
      </c>
      <c r="C4094" s="25" t="s">
        <v>5821</v>
      </c>
      <c r="D4094" s="35"/>
      <c r="E4094" s="85">
        <v>14</v>
      </c>
      <c r="F4094" s="26">
        <v>43188</v>
      </c>
      <c r="G4094" s="33">
        <v>3</v>
      </c>
      <c r="H4094" s="27">
        <v>60</v>
      </c>
      <c r="I4094" s="126">
        <f>INDEX('TOL2008'!B:B,MATCH(A4094,'TOL2008'!A:A,0))</f>
        <v>94910</v>
      </c>
      <c r="J4094" s="133" t="str">
        <f>INDEX(Pääluokka!$H$2:$H$100,MATCH(VALUE(LEFT(Taulukko1[[#This Row],[TOL2008]],2)),Pääluokka!$G$2:$G$100,0))</f>
        <v>Muu palvelutoiminta</v>
      </c>
      <c r="K4094" s="133" t="str">
        <f>INDEX(Pääluokka!$I$2:$I$100,MATCH(VALUE(LEFT(Taulukko1[[#This Row],[TOL2008]],2)),Pääluokka!$G$2:$G$100,0))</f>
        <v>Palvelualat (G-N, R, S)</v>
      </c>
      <c r="L4094" s="41">
        <f t="shared" si="758"/>
        <v>50</v>
      </c>
      <c r="M4094" s="43">
        <f t="shared" si="759"/>
        <v>43138</v>
      </c>
      <c r="N4094" s="43">
        <f t="shared" si="760"/>
        <v>43188</v>
      </c>
      <c r="O4094" s="43">
        <f t="shared" si="781"/>
        <v>43132</v>
      </c>
      <c r="P4094" s="43">
        <f t="shared" si="782"/>
        <v>43160</v>
      </c>
      <c r="Q4094" s="89">
        <f t="shared" si="780"/>
        <v>2018</v>
      </c>
      <c r="R4094" s="89">
        <f t="shared" si="780"/>
        <v>2018</v>
      </c>
      <c r="S4094" s="43" t="str">
        <f>YEAR(Taulukko1[[#This Row],[Alku KK]])&amp;"Q"&amp;ROUNDDOWN((MONTH(Taulukko1[[#This Row],[Alku KK]])-1)/3+1,0)</f>
        <v>2018Q1</v>
      </c>
      <c r="T4094" s="43" t="str">
        <f>YEAR(Taulukko1[[#This Row],[Loppu KK]])&amp;"Q"&amp;ROUNDDOWN((MONTH(Taulukko1[[#This Row],[Loppu KK]])-1)/3+1,0)</f>
        <v>2018Q1</v>
      </c>
      <c r="U4094" s="81">
        <f>IF(COUNT(Taulukko1[[#This Row],[Neuvottelujen alaiset ]])=1,Taulukko1[[#This Row],[Neuvottelujen alaiset ]],Taulukko1[[#This Row],[Vähennystarve]])</f>
        <v>60</v>
      </c>
      <c r="V4094" s="44">
        <f t="shared" si="783"/>
        <v>0.23333333333333334</v>
      </c>
      <c r="W4094" s="44">
        <f t="shared" si="784"/>
        <v>0.05</v>
      </c>
      <c r="X4094" s="44">
        <f t="shared" si="785"/>
        <v>0.21428571428571427</v>
      </c>
      <c r="Y4094" s="44" t="b">
        <f>AND(MONTH(Taulukko1[[#This Row],[Alku PVM]] )=6,DAY(Taulukko1[[#This Row],[Alku PVM]] )&gt;19)</f>
        <v>0</v>
      </c>
      <c r="Z4094" s="44" t="b">
        <f>AND(MONTH(Taulukko1[[#This Row],[Loppu PVM]] )=6,DAY(Taulukko1[[#This Row],[Loppu PVM]] )&gt;19)</f>
        <v>0</v>
      </c>
      <c r="AA4094" s="44" t="b">
        <f>OR(MONTH(Taulukko1[[#This Row],[Alku PVM]] )&lt;=5,AND(MONTH(Taulukko1[[#This Row],[Alku PVM]] )=6,DAY(Taulukko1[[#This Row],[Alku PVM]] )&lt;20))</f>
        <v>1</v>
      </c>
      <c r="AB4094" s="44" t="b">
        <f>OR(MONTH(Taulukko1[[#This Row],[Loppu PVM]])&lt;=5,AND(MONTH(Taulukko1[[#This Row],[Loppu PVM]] )=6,DAY(Taulukko1[[#This Row],[Loppu PVM]])&lt;20))</f>
        <v>1</v>
      </c>
      <c r="AC4094" s="44" t="b">
        <f>OR(MONTH(Taulukko1[[#This Row],[Alku PVM]] )&lt;=3,AND(MONTH(Taulukko1[[#This Row],[Alku PVM]] )=3))</f>
        <v>1</v>
      </c>
      <c r="AD4094" s="44" t="b">
        <f>OR(MONTH(Taulukko1[[#This Row],[Loppu PVM]] )&lt;=3,AND(MONTH(Taulukko1[[#This Row],[Loppu PVM]] )=3))</f>
        <v>1</v>
      </c>
      <c r="AE4094" s="44" t="b">
        <f>OR(MONTH(Taulukko1[[#This Row],[Alku PVM]] )&lt;=9,AND(MONTH(Taulukko1[[#This Row],[Alku PVM]] )=9))</f>
        <v>1</v>
      </c>
      <c r="AF4094" s="44" t="b">
        <f>OR(MONTH(Taulukko1[[#This Row],[Loppu PVM]])&lt;=9,AND(MONTH(Taulukko1[[#This Row],[Loppu PVM]] )=9))</f>
        <v>1</v>
      </c>
      <c r="AG4094" s="44" t="b">
        <f>OR(MONTH(Taulukko1[[#This Row],[Alku PVM]] )&lt;=6,AND(MONTH(Taulukko1[[#This Row],[Alku PVM]] )=6))</f>
        <v>1</v>
      </c>
      <c r="AH4094" s="44" t="b">
        <f>OR(MONTH(Taulukko1[[#This Row],[Loppu PVM]])&lt;=6,AND(MONTH(Taulukko1[[#This Row],[Loppu PVM]] )=6))</f>
        <v>1</v>
      </c>
    </row>
    <row r="4095" spans="1:34">
      <c r="A4095" s="25" t="s">
        <v>5792</v>
      </c>
      <c r="B4095" s="26">
        <v>43139</v>
      </c>
      <c r="C4095" s="25" t="s">
        <v>5793</v>
      </c>
      <c r="D4095" s="35"/>
      <c r="E4095" s="85">
        <v>26</v>
      </c>
      <c r="F4095" s="26">
        <v>43207</v>
      </c>
      <c r="G4095" s="33">
        <v>25</v>
      </c>
      <c r="H4095" s="27">
        <v>52</v>
      </c>
      <c r="I4095" s="126">
        <f>INDEX('TOL2008'!B:B,MATCH(A4095,'TOL2008'!A:A,0))</f>
        <v>64190</v>
      </c>
      <c r="J4095" s="133" t="str">
        <f>INDEX(Pääluokka!$H$2:$H$100,MATCH(VALUE(LEFT(Taulukko1[[#This Row],[TOL2008]],2)),Pääluokka!$G$2:$G$100,0))</f>
        <v>Rahoitus- ja vakuutustoiminta</v>
      </c>
      <c r="K4095" s="133" t="str">
        <f>INDEX(Pääluokka!$I$2:$I$100,MATCH(VALUE(LEFT(Taulukko1[[#This Row],[TOL2008]],2)),Pääluokka!$G$2:$G$100,0))</f>
        <v>Palvelualat (G-N, R, S)</v>
      </c>
      <c r="L4095" s="41">
        <f t="shared" si="758"/>
        <v>68</v>
      </c>
      <c r="M4095" s="43">
        <f t="shared" si="759"/>
        <v>43139</v>
      </c>
      <c r="N4095" s="43">
        <f t="shared" si="760"/>
        <v>43207</v>
      </c>
      <c r="O4095" s="43">
        <f t="shared" si="781"/>
        <v>43132</v>
      </c>
      <c r="P4095" s="43">
        <f t="shared" si="782"/>
        <v>43191</v>
      </c>
      <c r="Q4095" s="89">
        <f t="shared" si="780"/>
        <v>2018</v>
      </c>
      <c r="R4095" s="89">
        <f t="shared" si="780"/>
        <v>2018</v>
      </c>
      <c r="S4095" s="43" t="str">
        <f>YEAR(Taulukko1[[#This Row],[Alku KK]])&amp;"Q"&amp;ROUNDDOWN((MONTH(Taulukko1[[#This Row],[Alku KK]])-1)/3+1,0)</f>
        <v>2018Q1</v>
      </c>
      <c r="T4095" s="43" t="str">
        <f>YEAR(Taulukko1[[#This Row],[Loppu KK]])&amp;"Q"&amp;ROUNDDOWN((MONTH(Taulukko1[[#This Row],[Loppu KK]])-1)/3+1,0)</f>
        <v>2018Q2</v>
      </c>
      <c r="U4095" s="81">
        <f>IF(COUNT(Taulukko1[[#This Row],[Neuvottelujen alaiset ]])=1,Taulukko1[[#This Row],[Neuvottelujen alaiset ]],Taulukko1[[#This Row],[Vähennystarve]])</f>
        <v>52</v>
      </c>
      <c r="V4095" s="44">
        <f t="shared" si="783"/>
        <v>0.5</v>
      </c>
      <c r="W4095" s="44">
        <f t="shared" si="784"/>
        <v>0.48076923076923078</v>
      </c>
      <c r="X4095" s="44">
        <f t="shared" si="785"/>
        <v>0.96153846153846156</v>
      </c>
      <c r="Y4095" s="44" t="b">
        <f>AND(MONTH(Taulukko1[[#This Row],[Alku PVM]] )=6,DAY(Taulukko1[[#This Row],[Alku PVM]] )&gt;19)</f>
        <v>0</v>
      </c>
      <c r="Z4095" s="44" t="b">
        <f>AND(MONTH(Taulukko1[[#This Row],[Loppu PVM]] )=6,DAY(Taulukko1[[#This Row],[Loppu PVM]] )&gt;19)</f>
        <v>0</v>
      </c>
      <c r="AA4095" s="44" t="b">
        <f>OR(MONTH(Taulukko1[[#This Row],[Alku PVM]] )&lt;=5,AND(MONTH(Taulukko1[[#This Row],[Alku PVM]] )=6,DAY(Taulukko1[[#This Row],[Alku PVM]] )&lt;20))</f>
        <v>1</v>
      </c>
      <c r="AB4095" s="44" t="b">
        <f>OR(MONTH(Taulukko1[[#This Row],[Loppu PVM]])&lt;=5,AND(MONTH(Taulukko1[[#This Row],[Loppu PVM]] )=6,DAY(Taulukko1[[#This Row],[Loppu PVM]])&lt;20))</f>
        <v>1</v>
      </c>
      <c r="AC4095" s="44" t="b">
        <f>OR(MONTH(Taulukko1[[#This Row],[Alku PVM]] )&lt;=3,AND(MONTH(Taulukko1[[#This Row],[Alku PVM]] )=3))</f>
        <v>1</v>
      </c>
      <c r="AD4095" s="44" t="b">
        <f>OR(MONTH(Taulukko1[[#This Row],[Loppu PVM]] )&lt;=3,AND(MONTH(Taulukko1[[#This Row],[Loppu PVM]] )=3))</f>
        <v>0</v>
      </c>
      <c r="AE4095" s="44" t="b">
        <f>OR(MONTH(Taulukko1[[#This Row],[Alku PVM]] )&lt;=9,AND(MONTH(Taulukko1[[#This Row],[Alku PVM]] )=9))</f>
        <v>1</v>
      </c>
      <c r="AF4095" s="44" t="b">
        <f>OR(MONTH(Taulukko1[[#This Row],[Loppu PVM]])&lt;=9,AND(MONTH(Taulukko1[[#This Row],[Loppu PVM]] )=9))</f>
        <v>1</v>
      </c>
      <c r="AG4095" s="44" t="b">
        <f>OR(MONTH(Taulukko1[[#This Row],[Alku PVM]] )&lt;=6,AND(MONTH(Taulukko1[[#This Row],[Alku PVM]] )=6))</f>
        <v>1</v>
      </c>
      <c r="AH4095" s="44" t="b">
        <f>OR(MONTH(Taulukko1[[#This Row],[Loppu PVM]])&lt;=6,AND(MONTH(Taulukko1[[#This Row],[Loppu PVM]] )=6))</f>
        <v>1</v>
      </c>
    </row>
    <row r="4096" spans="1:34">
      <c r="A4096" s="25" t="s">
        <v>5397</v>
      </c>
      <c r="B4096" s="26">
        <v>43140</v>
      </c>
      <c r="C4096" s="25" t="s">
        <v>5794</v>
      </c>
      <c r="D4096" s="35"/>
      <c r="E4096" s="85">
        <v>29</v>
      </c>
      <c r="F4096" s="26">
        <v>43206</v>
      </c>
      <c r="G4096" s="33">
        <v>14</v>
      </c>
      <c r="H4096" s="27">
        <v>29</v>
      </c>
      <c r="I4096" s="126">
        <f>INDEX('TOL2008'!B:B,MATCH(A4096,'TOL2008'!A:A,0))</f>
        <v>64190</v>
      </c>
      <c r="J4096" s="133" t="str">
        <f>INDEX(Pääluokka!$H$2:$H$100,MATCH(VALUE(LEFT(Taulukko1[[#This Row],[TOL2008]],2)),Pääluokka!$G$2:$G$100,0))</f>
        <v>Rahoitus- ja vakuutustoiminta</v>
      </c>
      <c r="K4096" s="133" t="str">
        <f>INDEX(Pääluokka!$I$2:$I$100,MATCH(VALUE(LEFT(Taulukko1[[#This Row],[TOL2008]],2)),Pääluokka!$G$2:$G$100,0))</f>
        <v>Palvelualat (G-N, R, S)</v>
      </c>
      <c r="L4096" s="41">
        <f t="shared" si="758"/>
        <v>66</v>
      </c>
      <c r="M4096" s="43">
        <f t="shared" si="759"/>
        <v>43140</v>
      </c>
      <c r="N4096" s="43">
        <f t="shared" si="760"/>
        <v>43206</v>
      </c>
      <c r="O4096" s="43">
        <f t="shared" si="781"/>
        <v>43132</v>
      </c>
      <c r="P4096" s="43">
        <f t="shared" si="782"/>
        <v>43191</v>
      </c>
      <c r="Q4096" s="89">
        <f t="shared" si="780"/>
        <v>2018</v>
      </c>
      <c r="R4096" s="89">
        <f t="shared" si="780"/>
        <v>2018</v>
      </c>
      <c r="S4096" s="43" t="str">
        <f>YEAR(Taulukko1[[#This Row],[Alku KK]])&amp;"Q"&amp;ROUNDDOWN((MONTH(Taulukko1[[#This Row],[Alku KK]])-1)/3+1,0)</f>
        <v>2018Q1</v>
      </c>
      <c r="T4096" s="43" t="str">
        <f>YEAR(Taulukko1[[#This Row],[Loppu KK]])&amp;"Q"&amp;ROUNDDOWN((MONTH(Taulukko1[[#This Row],[Loppu KK]])-1)/3+1,0)</f>
        <v>2018Q2</v>
      </c>
      <c r="U4096" s="81">
        <f>IF(COUNT(Taulukko1[[#This Row],[Neuvottelujen alaiset ]])=1,Taulukko1[[#This Row],[Neuvottelujen alaiset ]],Taulukko1[[#This Row],[Vähennystarve]])</f>
        <v>29</v>
      </c>
      <c r="V4096" s="44">
        <f t="shared" si="783"/>
        <v>1</v>
      </c>
      <c r="W4096" s="44">
        <f t="shared" si="784"/>
        <v>0.48275862068965519</v>
      </c>
      <c r="X4096" s="44">
        <f t="shared" si="785"/>
        <v>0.48275862068965519</v>
      </c>
      <c r="Y4096" s="44" t="b">
        <f>AND(MONTH(Taulukko1[[#This Row],[Alku PVM]] )=6,DAY(Taulukko1[[#This Row],[Alku PVM]] )&gt;19)</f>
        <v>0</v>
      </c>
      <c r="Z4096" s="44" t="b">
        <f>AND(MONTH(Taulukko1[[#This Row],[Loppu PVM]] )=6,DAY(Taulukko1[[#This Row],[Loppu PVM]] )&gt;19)</f>
        <v>0</v>
      </c>
      <c r="AA4096" s="44" t="b">
        <f>OR(MONTH(Taulukko1[[#This Row],[Alku PVM]] )&lt;=5,AND(MONTH(Taulukko1[[#This Row],[Alku PVM]] )=6,DAY(Taulukko1[[#This Row],[Alku PVM]] )&lt;20))</f>
        <v>1</v>
      </c>
      <c r="AB4096" s="44" t="b">
        <f>OR(MONTH(Taulukko1[[#This Row],[Loppu PVM]])&lt;=5,AND(MONTH(Taulukko1[[#This Row],[Loppu PVM]] )=6,DAY(Taulukko1[[#This Row],[Loppu PVM]])&lt;20))</f>
        <v>1</v>
      </c>
      <c r="AC4096" s="44" t="b">
        <f>OR(MONTH(Taulukko1[[#This Row],[Alku PVM]] )&lt;=3,AND(MONTH(Taulukko1[[#This Row],[Alku PVM]] )=3))</f>
        <v>1</v>
      </c>
      <c r="AD4096" s="44" t="b">
        <f>OR(MONTH(Taulukko1[[#This Row],[Loppu PVM]] )&lt;=3,AND(MONTH(Taulukko1[[#This Row],[Loppu PVM]] )=3))</f>
        <v>0</v>
      </c>
      <c r="AE4096" s="44" t="b">
        <f>OR(MONTH(Taulukko1[[#This Row],[Alku PVM]] )&lt;=9,AND(MONTH(Taulukko1[[#This Row],[Alku PVM]] )=9))</f>
        <v>1</v>
      </c>
      <c r="AF4096" s="44" t="b">
        <f>OR(MONTH(Taulukko1[[#This Row],[Loppu PVM]])&lt;=9,AND(MONTH(Taulukko1[[#This Row],[Loppu PVM]] )=9))</f>
        <v>1</v>
      </c>
      <c r="AG4096" s="44" t="b">
        <f>OR(MONTH(Taulukko1[[#This Row],[Alku PVM]] )&lt;=6,AND(MONTH(Taulukko1[[#This Row],[Alku PVM]] )=6))</f>
        <v>1</v>
      </c>
      <c r="AH4096" s="44" t="b">
        <f>OR(MONTH(Taulukko1[[#This Row],[Loppu PVM]])&lt;=6,AND(MONTH(Taulukko1[[#This Row],[Loppu PVM]] )=6))</f>
        <v>1</v>
      </c>
    </row>
    <row r="4097" spans="1:34">
      <c r="A4097" s="25" t="s">
        <v>696</v>
      </c>
      <c r="B4097" s="26">
        <v>43151</v>
      </c>
      <c r="C4097" s="25" t="s">
        <v>5796</v>
      </c>
      <c r="D4097" s="35"/>
      <c r="E4097" s="85">
        <v>240</v>
      </c>
      <c r="F4097" s="26">
        <v>43200</v>
      </c>
      <c r="G4097" s="33">
        <v>120</v>
      </c>
      <c r="H4097" s="27">
        <v>240</v>
      </c>
      <c r="I4097" s="126">
        <f>INDEX('TOL2008'!B:B,MATCH(A4097,'TOL2008'!A:A,0))</f>
        <v>41200</v>
      </c>
      <c r="J4097" s="133" t="str">
        <f>INDEX(Pääluokka!$H$2:$H$100,MATCH(VALUE(LEFT(Taulukko1[[#This Row],[TOL2008]],2)),Pääluokka!$G$2:$G$100,0))</f>
        <v>Rakentaminen</v>
      </c>
      <c r="K4097" s="133" t="str">
        <f>INDEX(Pääluokka!$I$2:$I$100,MATCH(VALUE(LEFT(Taulukko1[[#This Row],[TOL2008]],2)),Pääluokka!$G$2:$G$100,0))</f>
        <v>Rakentaminen (F)</v>
      </c>
      <c r="L4097" s="41">
        <f t="shared" si="758"/>
        <v>49</v>
      </c>
      <c r="M4097" s="43">
        <f t="shared" si="759"/>
        <v>43151</v>
      </c>
      <c r="N4097" s="43">
        <f t="shared" si="760"/>
        <v>43200</v>
      </c>
      <c r="O4097" s="43">
        <f t="shared" si="781"/>
        <v>43132</v>
      </c>
      <c r="P4097" s="43">
        <f t="shared" si="782"/>
        <v>43191</v>
      </c>
      <c r="Q4097" s="89">
        <f t="shared" si="780"/>
        <v>2018</v>
      </c>
      <c r="R4097" s="89">
        <f t="shared" si="780"/>
        <v>2018</v>
      </c>
      <c r="S4097" s="43" t="str">
        <f>YEAR(Taulukko1[[#This Row],[Alku KK]])&amp;"Q"&amp;ROUNDDOWN((MONTH(Taulukko1[[#This Row],[Alku KK]])-1)/3+1,0)</f>
        <v>2018Q1</v>
      </c>
      <c r="T4097" s="43" t="str">
        <f>YEAR(Taulukko1[[#This Row],[Loppu KK]])&amp;"Q"&amp;ROUNDDOWN((MONTH(Taulukko1[[#This Row],[Loppu KK]])-1)/3+1,0)</f>
        <v>2018Q2</v>
      </c>
      <c r="U4097" s="81">
        <f>IF(COUNT(Taulukko1[[#This Row],[Neuvottelujen alaiset ]])=1,Taulukko1[[#This Row],[Neuvottelujen alaiset ]],Taulukko1[[#This Row],[Vähennystarve]])</f>
        <v>240</v>
      </c>
      <c r="V4097" s="44">
        <f t="shared" si="783"/>
        <v>1</v>
      </c>
      <c r="W4097" s="44">
        <f t="shared" si="784"/>
        <v>0.5</v>
      </c>
      <c r="X4097" s="44">
        <f t="shared" si="785"/>
        <v>0.5</v>
      </c>
      <c r="Y4097" s="44" t="b">
        <f>AND(MONTH(Taulukko1[[#This Row],[Alku PVM]] )=6,DAY(Taulukko1[[#This Row],[Alku PVM]] )&gt;19)</f>
        <v>0</v>
      </c>
      <c r="Z4097" s="44" t="b">
        <f>AND(MONTH(Taulukko1[[#This Row],[Loppu PVM]] )=6,DAY(Taulukko1[[#This Row],[Loppu PVM]] )&gt;19)</f>
        <v>0</v>
      </c>
      <c r="AA4097" s="44" t="b">
        <f>OR(MONTH(Taulukko1[[#This Row],[Alku PVM]] )&lt;=5,AND(MONTH(Taulukko1[[#This Row],[Alku PVM]] )=6,DAY(Taulukko1[[#This Row],[Alku PVM]] )&lt;20))</f>
        <v>1</v>
      </c>
      <c r="AB4097" s="44" t="b">
        <f>OR(MONTH(Taulukko1[[#This Row],[Loppu PVM]])&lt;=5,AND(MONTH(Taulukko1[[#This Row],[Loppu PVM]] )=6,DAY(Taulukko1[[#This Row],[Loppu PVM]])&lt;20))</f>
        <v>1</v>
      </c>
      <c r="AC4097" s="44" t="b">
        <f>OR(MONTH(Taulukko1[[#This Row],[Alku PVM]] )&lt;=3,AND(MONTH(Taulukko1[[#This Row],[Alku PVM]] )=3))</f>
        <v>1</v>
      </c>
      <c r="AD4097" s="44" t="b">
        <f>OR(MONTH(Taulukko1[[#This Row],[Loppu PVM]] )&lt;=3,AND(MONTH(Taulukko1[[#This Row],[Loppu PVM]] )=3))</f>
        <v>0</v>
      </c>
      <c r="AE4097" s="44" t="b">
        <f>OR(MONTH(Taulukko1[[#This Row],[Alku PVM]] )&lt;=9,AND(MONTH(Taulukko1[[#This Row],[Alku PVM]] )=9))</f>
        <v>1</v>
      </c>
      <c r="AF4097" s="44" t="b">
        <f>OR(MONTH(Taulukko1[[#This Row],[Loppu PVM]])&lt;=9,AND(MONTH(Taulukko1[[#This Row],[Loppu PVM]] )=9))</f>
        <v>1</v>
      </c>
      <c r="AG4097" s="44" t="b">
        <f>OR(MONTH(Taulukko1[[#This Row],[Alku PVM]] )&lt;=6,AND(MONTH(Taulukko1[[#This Row],[Alku PVM]] )=6))</f>
        <v>1</v>
      </c>
      <c r="AH4097" s="44" t="b">
        <f>OR(MONTH(Taulukko1[[#This Row],[Loppu PVM]])&lt;=6,AND(MONTH(Taulukko1[[#This Row],[Loppu PVM]] )=6))</f>
        <v>1</v>
      </c>
    </row>
    <row r="4098" spans="1:34">
      <c r="A4098" s="25" t="s">
        <v>5797</v>
      </c>
      <c r="B4098" s="26">
        <v>43144</v>
      </c>
      <c r="C4098" s="25" t="s">
        <v>5798</v>
      </c>
      <c r="D4098" s="35"/>
      <c r="E4098" s="85">
        <v>90</v>
      </c>
      <c r="F4098" s="26"/>
      <c r="G4098" s="33"/>
      <c r="H4098" s="27">
        <v>240</v>
      </c>
      <c r="I4098" s="126">
        <f>INDEX('TOL2008'!B:B,MATCH(A4098,'TOL2008'!A:A,0))</f>
        <v>65121</v>
      </c>
      <c r="J4098" s="133" t="str">
        <f>INDEX(Pääluokka!$H$2:$H$100,MATCH(VALUE(LEFT(Taulukko1[[#This Row],[TOL2008]],2)),Pääluokka!$G$2:$G$100,0))</f>
        <v>Rahoitus- ja vakuutustoiminta</v>
      </c>
      <c r="K4098" s="133" t="str">
        <f>INDEX(Pääluokka!$I$2:$I$100,MATCH(VALUE(LEFT(Taulukko1[[#This Row],[TOL2008]],2)),Pääluokka!$G$2:$G$100,0))</f>
        <v>Palvelualat (G-N, R, S)</v>
      </c>
      <c r="L4098" s="41" t="str">
        <f t="shared" si="758"/>
        <v>NA</v>
      </c>
      <c r="M4098" s="43">
        <f t="shared" si="759"/>
        <v>43144</v>
      </c>
      <c r="N4098" s="43">
        <f t="shared" si="760"/>
        <v>43195</v>
      </c>
      <c r="O4098" s="43">
        <f t="shared" si="781"/>
        <v>43132</v>
      </c>
      <c r="P4098" s="43">
        <f t="shared" si="782"/>
        <v>43191</v>
      </c>
      <c r="Q4098" s="89">
        <f t="shared" si="780"/>
        <v>2018</v>
      </c>
      <c r="R4098" s="89">
        <f t="shared" si="780"/>
        <v>2018</v>
      </c>
      <c r="S4098" s="43" t="str">
        <f>YEAR(Taulukko1[[#This Row],[Alku KK]])&amp;"Q"&amp;ROUNDDOWN((MONTH(Taulukko1[[#This Row],[Alku KK]])-1)/3+1,0)</f>
        <v>2018Q1</v>
      </c>
      <c r="T4098" s="43" t="str">
        <f>YEAR(Taulukko1[[#This Row],[Loppu KK]])&amp;"Q"&amp;ROUNDDOWN((MONTH(Taulukko1[[#This Row],[Loppu KK]])-1)/3+1,0)</f>
        <v>2018Q2</v>
      </c>
      <c r="U4098" s="81">
        <f>IF(COUNT(Taulukko1[[#This Row],[Neuvottelujen alaiset ]])=1,Taulukko1[[#This Row],[Neuvottelujen alaiset ]],Taulukko1[[#This Row],[Vähennystarve]])</f>
        <v>240</v>
      </c>
      <c r="V4098" s="44">
        <f t="shared" si="783"/>
        <v>0.375</v>
      </c>
      <c r="W4098" s="44" t="str">
        <f t="shared" si="784"/>
        <v>NA</v>
      </c>
      <c r="X4098" s="44" t="str">
        <f t="shared" si="785"/>
        <v>NA</v>
      </c>
      <c r="Y4098" s="44" t="b">
        <f>AND(MONTH(Taulukko1[[#This Row],[Alku PVM]] )=6,DAY(Taulukko1[[#This Row],[Alku PVM]] )&gt;19)</f>
        <v>0</v>
      </c>
      <c r="Z4098" s="44" t="b">
        <f>AND(MONTH(Taulukko1[[#This Row],[Loppu PVM]] )=6,DAY(Taulukko1[[#This Row],[Loppu PVM]] )&gt;19)</f>
        <v>0</v>
      </c>
      <c r="AA4098" s="44" t="b">
        <f>OR(MONTH(Taulukko1[[#This Row],[Alku PVM]] )&lt;=5,AND(MONTH(Taulukko1[[#This Row],[Alku PVM]] )=6,DAY(Taulukko1[[#This Row],[Alku PVM]] )&lt;20))</f>
        <v>1</v>
      </c>
      <c r="AB4098" s="44" t="b">
        <f>OR(MONTH(Taulukko1[[#This Row],[Loppu PVM]])&lt;=5,AND(MONTH(Taulukko1[[#This Row],[Loppu PVM]] )=6,DAY(Taulukko1[[#This Row],[Loppu PVM]])&lt;20))</f>
        <v>1</v>
      </c>
      <c r="AC4098" s="44" t="b">
        <f>OR(MONTH(Taulukko1[[#This Row],[Alku PVM]] )&lt;=3,AND(MONTH(Taulukko1[[#This Row],[Alku PVM]] )=3))</f>
        <v>1</v>
      </c>
      <c r="AD4098" s="44" t="b">
        <f>OR(MONTH(Taulukko1[[#This Row],[Loppu PVM]] )&lt;=3,AND(MONTH(Taulukko1[[#This Row],[Loppu PVM]] )=3))</f>
        <v>0</v>
      </c>
      <c r="AE4098" s="44" t="b">
        <f>OR(MONTH(Taulukko1[[#This Row],[Alku PVM]] )&lt;=9,AND(MONTH(Taulukko1[[#This Row],[Alku PVM]] )=9))</f>
        <v>1</v>
      </c>
      <c r="AF4098" s="44" t="b">
        <f>OR(MONTH(Taulukko1[[#This Row],[Loppu PVM]])&lt;=9,AND(MONTH(Taulukko1[[#This Row],[Loppu PVM]] )=9))</f>
        <v>1</v>
      </c>
      <c r="AG4098" s="44" t="b">
        <f>OR(MONTH(Taulukko1[[#This Row],[Alku PVM]] )&lt;=6,AND(MONTH(Taulukko1[[#This Row],[Alku PVM]] )=6))</f>
        <v>1</v>
      </c>
      <c r="AH4098" s="44" t="b">
        <f>OR(MONTH(Taulukko1[[#This Row],[Loppu PVM]])&lt;=6,AND(MONTH(Taulukko1[[#This Row],[Loppu PVM]] )=6))</f>
        <v>1</v>
      </c>
    </row>
    <row r="4099" spans="1:34">
      <c r="A4099" s="25" t="s">
        <v>568</v>
      </c>
      <c r="B4099" s="26">
        <v>43146</v>
      </c>
      <c r="C4099" s="25" t="s">
        <v>5799</v>
      </c>
      <c r="D4099" s="35" t="s">
        <v>25</v>
      </c>
      <c r="E4099" s="85">
        <v>9</v>
      </c>
      <c r="F4099" s="26"/>
      <c r="G4099" s="33"/>
      <c r="H4099" s="27">
        <v>9</v>
      </c>
      <c r="I4099" s="126">
        <f>INDEX('TOL2008'!B:B,MATCH(A4099,'TOL2008'!A:A,0))</f>
        <v>27110</v>
      </c>
      <c r="J4099" s="133" t="str">
        <f>INDEX(Pääluokka!$H$2:$H$100,MATCH(VALUE(LEFT(Taulukko1[[#This Row],[TOL2008]],2)),Pääluokka!$G$2:$G$100,0))</f>
        <v>Teollisuus</v>
      </c>
      <c r="K4099" s="133" t="str">
        <f>INDEX(Pääluokka!$I$2:$I$100,MATCH(VALUE(LEFT(Taulukko1[[#This Row],[TOL2008]],2)),Pääluokka!$G$2:$G$100,0))</f>
        <v>Teollisuus (C-E)</v>
      </c>
      <c r="L4099" s="41" t="str">
        <f t="shared" ref="L4099:L4162" si="786">IFERROR(IF(AND(ISNUMBER(B4099),ISNUMBER(F4099),F4099&gt;B4099),F4099-B4099,"NA"),"NA")</f>
        <v>NA</v>
      </c>
      <c r="M4099" s="43">
        <f t="shared" ref="M4099:M4162" si="787">IF(ISNUMBER(B4099),B4099,IF(ISNUMBER(F4099),F4099-$L$1,"NA"))</f>
        <v>43146</v>
      </c>
      <c r="N4099" s="43">
        <f t="shared" ref="N4099:N4162" si="788">IF(ISNUMBER(F4099),F4099,IF(ISNUMBER(B4099),B4099+$L$1,"NA"))</f>
        <v>43197</v>
      </c>
      <c r="O4099" s="43">
        <f t="shared" si="781"/>
        <v>43132</v>
      </c>
      <c r="P4099" s="43">
        <f t="shared" si="782"/>
        <v>43191</v>
      </c>
      <c r="Q4099" s="89">
        <f t="shared" si="780"/>
        <v>2018</v>
      </c>
      <c r="R4099" s="89">
        <f t="shared" si="780"/>
        <v>2018</v>
      </c>
      <c r="S4099" s="43" t="str">
        <f>YEAR(Taulukko1[[#This Row],[Alku KK]])&amp;"Q"&amp;ROUNDDOWN((MONTH(Taulukko1[[#This Row],[Alku KK]])-1)/3+1,0)</f>
        <v>2018Q1</v>
      </c>
      <c r="T4099" s="43" t="str">
        <f>YEAR(Taulukko1[[#This Row],[Loppu KK]])&amp;"Q"&amp;ROUNDDOWN((MONTH(Taulukko1[[#This Row],[Loppu KK]])-1)/3+1,0)</f>
        <v>2018Q2</v>
      </c>
      <c r="U4099" s="81">
        <f>IF(COUNT(Taulukko1[[#This Row],[Neuvottelujen alaiset ]])=1,Taulukko1[[#This Row],[Neuvottelujen alaiset ]],Taulukko1[[#This Row],[Vähennystarve]])</f>
        <v>9</v>
      </c>
      <c r="V4099" s="44">
        <f t="shared" si="783"/>
        <v>1</v>
      </c>
      <c r="W4099" s="44" t="str">
        <f t="shared" si="784"/>
        <v>NA</v>
      </c>
      <c r="X4099" s="44" t="str">
        <f t="shared" si="785"/>
        <v>NA</v>
      </c>
      <c r="Y4099" s="44" t="b">
        <f>AND(MONTH(Taulukko1[[#This Row],[Alku PVM]] )=6,DAY(Taulukko1[[#This Row],[Alku PVM]] )&gt;19)</f>
        <v>0</v>
      </c>
      <c r="Z4099" s="44" t="b">
        <f>AND(MONTH(Taulukko1[[#This Row],[Loppu PVM]] )=6,DAY(Taulukko1[[#This Row],[Loppu PVM]] )&gt;19)</f>
        <v>0</v>
      </c>
      <c r="AA4099" s="44" t="b">
        <f>OR(MONTH(Taulukko1[[#This Row],[Alku PVM]] )&lt;=5,AND(MONTH(Taulukko1[[#This Row],[Alku PVM]] )=6,DAY(Taulukko1[[#This Row],[Alku PVM]] )&lt;20))</f>
        <v>1</v>
      </c>
      <c r="AB4099" s="44" t="b">
        <f>OR(MONTH(Taulukko1[[#This Row],[Loppu PVM]])&lt;=5,AND(MONTH(Taulukko1[[#This Row],[Loppu PVM]] )=6,DAY(Taulukko1[[#This Row],[Loppu PVM]])&lt;20))</f>
        <v>1</v>
      </c>
      <c r="AC4099" s="44" t="b">
        <f>OR(MONTH(Taulukko1[[#This Row],[Alku PVM]] )&lt;=3,AND(MONTH(Taulukko1[[#This Row],[Alku PVM]] )=3))</f>
        <v>1</v>
      </c>
      <c r="AD4099" s="44" t="b">
        <f>OR(MONTH(Taulukko1[[#This Row],[Loppu PVM]] )&lt;=3,AND(MONTH(Taulukko1[[#This Row],[Loppu PVM]] )=3))</f>
        <v>0</v>
      </c>
      <c r="AE4099" s="44" t="b">
        <f>OR(MONTH(Taulukko1[[#This Row],[Alku PVM]] )&lt;=9,AND(MONTH(Taulukko1[[#This Row],[Alku PVM]] )=9))</f>
        <v>1</v>
      </c>
      <c r="AF4099" s="44" t="b">
        <f>OR(MONTH(Taulukko1[[#This Row],[Loppu PVM]])&lt;=9,AND(MONTH(Taulukko1[[#This Row],[Loppu PVM]] )=9))</f>
        <v>1</v>
      </c>
      <c r="AG4099" s="44" t="b">
        <f>OR(MONTH(Taulukko1[[#This Row],[Alku PVM]] )&lt;=6,AND(MONTH(Taulukko1[[#This Row],[Alku PVM]] )=6))</f>
        <v>1</v>
      </c>
      <c r="AH4099" s="44" t="b">
        <f>OR(MONTH(Taulukko1[[#This Row],[Loppu PVM]])&lt;=6,AND(MONTH(Taulukko1[[#This Row],[Loppu PVM]] )=6))</f>
        <v>1</v>
      </c>
    </row>
    <row r="4100" spans="1:34">
      <c r="A4100" s="25" t="s">
        <v>982</v>
      </c>
      <c r="B4100" s="26">
        <v>43146</v>
      </c>
      <c r="C4100" s="25" t="s">
        <v>5800</v>
      </c>
      <c r="D4100" s="35"/>
      <c r="E4100" s="85">
        <v>425</v>
      </c>
      <c r="F4100" s="26">
        <v>43188</v>
      </c>
      <c r="G4100" s="33">
        <v>353</v>
      </c>
      <c r="H4100" s="27">
        <v>425</v>
      </c>
      <c r="I4100" s="126">
        <f>INDEX('TOL2008'!B:B,MATCH(A4100,'TOL2008'!A:A,0))</f>
        <v>26300</v>
      </c>
      <c r="J4100" s="133" t="str">
        <f>INDEX(Pääluokka!$H$2:$H$100,MATCH(VALUE(LEFT(Taulukko1[[#This Row],[TOL2008]],2)),Pääluokka!$G$2:$G$100,0))</f>
        <v>Teollisuus</v>
      </c>
      <c r="K4100" s="133" t="str">
        <f>INDEX(Pääluokka!$I$2:$I$100,MATCH(VALUE(LEFT(Taulukko1[[#This Row],[TOL2008]],2)),Pääluokka!$G$2:$G$100,0))</f>
        <v>Teollisuus (C-E)</v>
      </c>
      <c r="L4100" s="41">
        <f t="shared" si="786"/>
        <v>42</v>
      </c>
      <c r="M4100" s="43">
        <f t="shared" si="787"/>
        <v>43146</v>
      </c>
      <c r="N4100" s="43">
        <f t="shared" si="788"/>
        <v>43188</v>
      </c>
      <c r="O4100" s="43">
        <f t="shared" si="781"/>
        <v>43132</v>
      </c>
      <c r="P4100" s="43">
        <f t="shared" si="782"/>
        <v>43160</v>
      </c>
      <c r="Q4100" s="89">
        <f t="shared" si="780"/>
        <v>2018</v>
      </c>
      <c r="R4100" s="89">
        <f t="shared" si="780"/>
        <v>2018</v>
      </c>
      <c r="S4100" s="43" t="str">
        <f>YEAR(Taulukko1[[#This Row],[Alku KK]])&amp;"Q"&amp;ROUNDDOWN((MONTH(Taulukko1[[#This Row],[Alku KK]])-1)/3+1,0)</f>
        <v>2018Q1</v>
      </c>
      <c r="T4100" s="43" t="str">
        <f>YEAR(Taulukko1[[#This Row],[Loppu KK]])&amp;"Q"&amp;ROUNDDOWN((MONTH(Taulukko1[[#This Row],[Loppu KK]])-1)/3+1,0)</f>
        <v>2018Q1</v>
      </c>
      <c r="U4100" s="81">
        <f>IF(COUNT(Taulukko1[[#This Row],[Neuvottelujen alaiset ]])=1,Taulukko1[[#This Row],[Neuvottelujen alaiset ]],Taulukko1[[#This Row],[Vähennystarve]])</f>
        <v>425</v>
      </c>
      <c r="V4100" s="44">
        <f t="shared" si="783"/>
        <v>1</v>
      </c>
      <c r="W4100" s="44">
        <f t="shared" si="784"/>
        <v>0.83058823529411763</v>
      </c>
      <c r="X4100" s="44">
        <f t="shared" si="785"/>
        <v>0.83058823529411763</v>
      </c>
      <c r="Y4100" s="44" t="b">
        <f>AND(MONTH(Taulukko1[[#This Row],[Alku PVM]] )=6,DAY(Taulukko1[[#This Row],[Alku PVM]] )&gt;19)</f>
        <v>0</v>
      </c>
      <c r="Z4100" s="44" t="b">
        <f>AND(MONTH(Taulukko1[[#This Row],[Loppu PVM]] )=6,DAY(Taulukko1[[#This Row],[Loppu PVM]] )&gt;19)</f>
        <v>0</v>
      </c>
      <c r="AA4100" s="44" t="b">
        <f>OR(MONTH(Taulukko1[[#This Row],[Alku PVM]] )&lt;=5,AND(MONTH(Taulukko1[[#This Row],[Alku PVM]] )=6,DAY(Taulukko1[[#This Row],[Alku PVM]] )&lt;20))</f>
        <v>1</v>
      </c>
      <c r="AB4100" s="44" t="b">
        <f>OR(MONTH(Taulukko1[[#This Row],[Loppu PVM]])&lt;=5,AND(MONTH(Taulukko1[[#This Row],[Loppu PVM]] )=6,DAY(Taulukko1[[#This Row],[Loppu PVM]])&lt;20))</f>
        <v>1</v>
      </c>
      <c r="AC4100" s="44" t="b">
        <f>OR(MONTH(Taulukko1[[#This Row],[Alku PVM]] )&lt;=3,AND(MONTH(Taulukko1[[#This Row],[Alku PVM]] )=3))</f>
        <v>1</v>
      </c>
      <c r="AD4100" s="44" t="b">
        <f>OR(MONTH(Taulukko1[[#This Row],[Loppu PVM]] )&lt;=3,AND(MONTH(Taulukko1[[#This Row],[Loppu PVM]] )=3))</f>
        <v>1</v>
      </c>
      <c r="AE4100" s="44" t="b">
        <f>OR(MONTH(Taulukko1[[#This Row],[Alku PVM]] )&lt;=9,AND(MONTH(Taulukko1[[#This Row],[Alku PVM]] )=9))</f>
        <v>1</v>
      </c>
      <c r="AF4100" s="44" t="b">
        <f>OR(MONTH(Taulukko1[[#This Row],[Loppu PVM]])&lt;=9,AND(MONTH(Taulukko1[[#This Row],[Loppu PVM]] )=9))</f>
        <v>1</v>
      </c>
      <c r="AG4100" s="44" t="b">
        <f>OR(MONTH(Taulukko1[[#This Row],[Alku PVM]] )&lt;=6,AND(MONTH(Taulukko1[[#This Row],[Alku PVM]] )=6))</f>
        <v>1</v>
      </c>
      <c r="AH4100" s="44" t="b">
        <f>OR(MONTH(Taulukko1[[#This Row],[Loppu PVM]])&lt;=6,AND(MONTH(Taulukko1[[#This Row],[Loppu PVM]] )=6))</f>
        <v>1</v>
      </c>
    </row>
    <row r="4101" spans="1:34">
      <c r="A4101" s="25" t="s">
        <v>4712</v>
      </c>
      <c r="B4101" s="26">
        <v>43146</v>
      </c>
      <c r="C4101" s="25" t="s">
        <v>5736</v>
      </c>
      <c r="D4101" s="35"/>
      <c r="E4101" s="85">
        <v>12</v>
      </c>
      <c r="F4101" s="26">
        <v>43202</v>
      </c>
      <c r="G4101" s="33">
        <v>5</v>
      </c>
      <c r="H4101" s="27">
        <v>12</v>
      </c>
      <c r="I4101" s="126">
        <f>INDEX('TOL2008'!B:B,MATCH(A4101,'TOL2008'!A:A,0))</f>
        <v>58130</v>
      </c>
      <c r="J4101" s="133" t="str">
        <f>INDEX(Pääluokka!$H$2:$H$100,MATCH(VALUE(LEFT(Taulukko1[[#This Row],[TOL2008]],2)),Pääluokka!$G$2:$G$100,0))</f>
        <v>Informaatio ja viestintä</v>
      </c>
      <c r="K4101" s="133" t="str">
        <f>INDEX(Pääluokka!$I$2:$I$100,MATCH(VALUE(LEFT(Taulukko1[[#This Row],[TOL2008]],2)),Pääluokka!$G$2:$G$100,0))</f>
        <v>Palvelualat (G-N, R, S)</v>
      </c>
      <c r="L4101" s="41">
        <f t="shared" si="786"/>
        <v>56</v>
      </c>
      <c r="M4101" s="43">
        <f t="shared" si="787"/>
        <v>43146</v>
      </c>
      <c r="N4101" s="43">
        <f t="shared" si="788"/>
        <v>43202</v>
      </c>
      <c r="O4101" s="43">
        <f t="shared" si="781"/>
        <v>43132</v>
      </c>
      <c r="P4101" s="43">
        <f t="shared" si="782"/>
        <v>43191</v>
      </c>
      <c r="Q4101" s="89">
        <f t="shared" si="780"/>
        <v>2018</v>
      </c>
      <c r="R4101" s="89">
        <f t="shared" si="780"/>
        <v>2018</v>
      </c>
      <c r="S4101" s="43" t="str">
        <f>YEAR(Taulukko1[[#This Row],[Alku KK]])&amp;"Q"&amp;ROUNDDOWN((MONTH(Taulukko1[[#This Row],[Alku KK]])-1)/3+1,0)</f>
        <v>2018Q1</v>
      </c>
      <c r="T4101" s="43" t="str">
        <f>YEAR(Taulukko1[[#This Row],[Loppu KK]])&amp;"Q"&amp;ROUNDDOWN((MONTH(Taulukko1[[#This Row],[Loppu KK]])-1)/3+1,0)</f>
        <v>2018Q2</v>
      </c>
      <c r="U4101" s="81">
        <f>IF(COUNT(Taulukko1[[#This Row],[Neuvottelujen alaiset ]])=1,Taulukko1[[#This Row],[Neuvottelujen alaiset ]],Taulukko1[[#This Row],[Vähennystarve]])</f>
        <v>12</v>
      </c>
      <c r="V4101" s="44">
        <f t="shared" si="783"/>
        <v>1</v>
      </c>
      <c r="W4101" s="44">
        <f t="shared" si="784"/>
        <v>0.41666666666666669</v>
      </c>
      <c r="X4101" s="44">
        <f t="shared" si="785"/>
        <v>0.41666666666666669</v>
      </c>
      <c r="Y4101" s="44" t="b">
        <f>AND(MONTH(Taulukko1[[#This Row],[Alku PVM]] )=6,DAY(Taulukko1[[#This Row],[Alku PVM]] )&gt;19)</f>
        <v>0</v>
      </c>
      <c r="Z4101" s="44" t="b">
        <f>AND(MONTH(Taulukko1[[#This Row],[Loppu PVM]] )=6,DAY(Taulukko1[[#This Row],[Loppu PVM]] )&gt;19)</f>
        <v>0</v>
      </c>
      <c r="AA4101" s="44" t="b">
        <f>OR(MONTH(Taulukko1[[#This Row],[Alku PVM]] )&lt;=5,AND(MONTH(Taulukko1[[#This Row],[Alku PVM]] )=6,DAY(Taulukko1[[#This Row],[Alku PVM]] )&lt;20))</f>
        <v>1</v>
      </c>
      <c r="AB4101" s="44" t="b">
        <f>OR(MONTH(Taulukko1[[#This Row],[Loppu PVM]])&lt;=5,AND(MONTH(Taulukko1[[#This Row],[Loppu PVM]] )=6,DAY(Taulukko1[[#This Row],[Loppu PVM]])&lt;20))</f>
        <v>1</v>
      </c>
      <c r="AC4101" s="44" t="b">
        <f>OR(MONTH(Taulukko1[[#This Row],[Alku PVM]] )&lt;=3,AND(MONTH(Taulukko1[[#This Row],[Alku PVM]] )=3))</f>
        <v>1</v>
      </c>
      <c r="AD4101" s="44" t="b">
        <f>OR(MONTH(Taulukko1[[#This Row],[Loppu PVM]] )&lt;=3,AND(MONTH(Taulukko1[[#This Row],[Loppu PVM]] )=3))</f>
        <v>0</v>
      </c>
      <c r="AE4101" s="44" t="b">
        <f>OR(MONTH(Taulukko1[[#This Row],[Alku PVM]] )&lt;=9,AND(MONTH(Taulukko1[[#This Row],[Alku PVM]] )=9))</f>
        <v>1</v>
      </c>
      <c r="AF4101" s="44" t="b">
        <f>OR(MONTH(Taulukko1[[#This Row],[Loppu PVM]])&lt;=9,AND(MONTH(Taulukko1[[#This Row],[Loppu PVM]] )=9))</f>
        <v>1</v>
      </c>
      <c r="AG4101" s="44" t="b">
        <f>OR(MONTH(Taulukko1[[#This Row],[Alku PVM]] )&lt;=6,AND(MONTH(Taulukko1[[#This Row],[Alku PVM]] )=6))</f>
        <v>1</v>
      </c>
      <c r="AH4101" s="44" t="b">
        <f>OR(MONTH(Taulukko1[[#This Row],[Loppu PVM]])&lt;=6,AND(MONTH(Taulukko1[[#This Row],[Loppu PVM]] )=6))</f>
        <v>1</v>
      </c>
    </row>
    <row r="4102" spans="1:34">
      <c r="A4102" s="25" t="s">
        <v>3097</v>
      </c>
      <c r="B4102" s="26">
        <v>43150</v>
      </c>
      <c r="C4102" s="25" t="s">
        <v>5801</v>
      </c>
      <c r="D4102" s="35"/>
      <c r="E4102" s="85">
        <v>9</v>
      </c>
      <c r="F4102" s="26"/>
      <c r="G4102" s="33"/>
      <c r="H4102" s="27">
        <v>9</v>
      </c>
      <c r="I4102" s="126">
        <f>INDEX('TOL2008'!B:B,MATCH(A4102,'TOL2008'!A:A,0))</f>
        <v>45201</v>
      </c>
      <c r="J4102" s="133" t="str">
        <f>INDEX(Pääluokka!$H$2:$H$100,MATCH(VALUE(LEFT(Taulukko1[[#This Row],[TOL2008]],2)),Pääluokka!$G$2:$G$100,0))</f>
        <v>Tukku- ja vähittäiskauppa; moottoriajoneuvojen ja moottoripyörien korjaus</v>
      </c>
      <c r="K4102" s="133" t="str">
        <f>INDEX(Pääluokka!$I$2:$I$100,MATCH(VALUE(LEFT(Taulukko1[[#This Row],[TOL2008]],2)),Pääluokka!$G$2:$G$100,0))</f>
        <v>Palvelualat (G-N, R, S)</v>
      </c>
      <c r="L4102" s="41" t="str">
        <f t="shared" si="786"/>
        <v>NA</v>
      </c>
      <c r="M4102" s="43">
        <f t="shared" si="787"/>
        <v>43150</v>
      </c>
      <c r="N4102" s="43">
        <f t="shared" si="788"/>
        <v>43201</v>
      </c>
      <c r="O4102" s="43">
        <f t="shared" si="781"/>
        <v>43132</v>
      </c>
      <c r="P4102" s="43">
        <f t="shared" si="782"/>
        <v>43191</v>
      </c>
      <c r="Q4102" s="89">
        <f t="shared" si="780"/>
        <v>2018</v>
      </c>
      <c r="R4102" s="89">
        <f t="shared" si="780"/>
        <v>2018</v>
      </c>
      <c r="S4102" s="43" t="str">
        <f>YEAR(Taulukko1[[#This Row],[Alku KK]])&amp;"Q"&amp;ROUNDDOWN((MONTH(Taulukko1[[#This Row],[Alku KK]])-1)/3+1,0)</f>
        <v>2018Q1</v>
      </c>
      <c r="T4102" s="43" t="str">
        <f>YEAR(Taulukko1[[#This Row],[Loppu KK]])&amp;"Q"&amp;ROUNDDOWN((MONTH(Taulukko1[[#This Row],[Loppu KK]])-1)/3+1,0)</f>
        <v>2018Q2</v>
      </c>
      <c r="U4102" s="81">
        <f>IF(COUNT(Taulukko1[[#This Row],[Neuvottelujen alaiset ]])=1,Taulukko1[[#This Row],[Neuvottelujen alaiset ]],Taulukko1[[#This Row],[Vähennystarve]])</f>
        <v>9</v>
      </c>
      <c r="V4102" s="44">
        <f t="shared" si="783"/>
        <v>1</v>
      </c>
      <c r="W4102" s="44" t="str">
        <f t="shared" si="784"/>
        <v>NA</v>
      </c>
      <c r="X4102" s="44" t="str">
        <f t="shared" si="785"/>
        <v>NA</v>
      </c>
      <c r="Y4102" s="44" t="b">
        <f>AND(MONTH(Taulukko1[[#This Row],[Alku PVM]] )=6,DAY(Taulukko1[[#This Row],[Alku PVM]] )&gt;19)</f>
        <v>0</v>
      </c>
      <c r="Z4102" s="44" t="b">
        <f>AND(MONTH(Taulukko1[[#This Row],[Loppu PVM]] )=6,DAY(Taulukko1[[#This Row],[Loppu PVM]] )&gt;19)</f>
        <v>0</v>
      </c>
      <c r="AA4102" s="44" t="b">
        <f>OR(MONTH(Taulukko1[[#This Row],[Alku PVM]] )&lt;=5,AND(MONTH(Taulukko1[[#This Row],[Alku PVM]] )=6,DAY(Taulukko1[[#This Row],[Alku PVM]] )&lt;20))</f>
        <v>1</v>
      </c>
      <c r="AB4102" s="44" t="b">
        <f>OR(MONTH(Taulukko1[[#This Row],[Loppu PVM]])&lt;=5,AND(MONTH(Taulukko1[[#This Row],[Loppu PVM]] )=6,DAY(Taulukko1[[#This Row],[Loppu PVM]])&lt;20))</f>
        <v>1</v>
      </c>
      <c r="AC4102" s="44" t="b">
        <f>OR(MONTH(Taulukko1[[#This Row],[Alku PVM]] )&lt;=3,AND(MONTH(Taulukko1[[#This Row],[Alku PVM]] )=3))</f>
        <v>1</v>
      </c>
      <c r="AD4102" s="44" t="b">
        <f>OR(MONTH(Taulukko1[[#This Row],[Loppu PVM]] )&lt;=3,AND(MONTH(Taulukko1[[#This Row],[Loppu PVM]] )=3))</f>
        <v>0</v>
      </c>
      <c r="AE4102" s="44" t="b">
        <f>OR(MONTH(Taulukko1[[#This Row],[Alku PVM]] )&lt;=9,AND(MONTH(Taulukko1[[#This Row],[Alku PVM]] )=9))</f>
        <v>1</v>
      </c>
      <c r="AF4102" s="44" t="b">
        <f>OR(MONTH(Taulukko1[[#This Row],[Loppu PVM]])&lt;=9,AND(MONTH(Taulukko1[[#This Row],[Loppu PVM]] )=9))</f>
        <v>1</v>
      </c>
      <c r="AG4102" s="44" t="b">
        <f>OR(MONTH(Taulukko1[[#This Row],[Alku PVM]] )&lt;=6,AND(MONTH(Taulukko1[[#This Row],[Alku PVM]] )=6))</f>
        <v>1</v>
      </c>
      <c r="AH4102" s="44" t="b">
        <f>OR(MONTH(Taulukko1[[#This Row],[Loppu PVM]])&lt;=6,AND(MONTH(Taulukko1[[#This Row],[Loppu PVM]] )=6))</f>
        <v>1</v>
      </c>
    </row>
    <row r="4103" spans="1:34">
      <c r="A4103" s="25" t="s">
        <v>1019</v>
      </c>
      <c r="B4103" s="26">
        <v>43164</v>
      </c>
      <c r="C4103" s="25" t="s">
        <v>5802</v>
      </c>
      <c r="D4103" s="35">
        <v>1000</v>
      </c>
      <c r="E4103" s="85">
        <v>80</v>
      </c>
      <c r="F4103" s="26">
        <v>43229</v>
      </c>
      <c r="G4103" s="33">
        <v>30</v>
      </c>
      <c r="H4103" s="27">
        <v>1000</v>
      </c>
      <c r="I4103" s="126">
        <f>INDEX('TOL2008'!B:B,MATCH(A4103,'TOL2008'!A:A,0))</f>
        <v>85420</v>
      </c>
      <c r="J4103" s="133" t="str">
        <f>INDEX(Pääluokka!$H$2:$H$100,MATCH(VALUE(LEFT(Taulukko1[[#This Row],[TOL2008]],2)),Pääluokka!$G$2:$G$100,0))</f>
        <v>Koulutus</v>
      </c>
      <c r="K4103" s="133" t="str">
        <f>INDEX(Pääluokka!$I$2:$I$100,MATCH(VALUE(LEFT(Taulukko1[[#This Row],[TOL2008]],2)),Pääluokka!$G$2:$G$100,0))</f>
        <v>Muut toimialat (O-Q, T-X)</v>
      </c>
      <c r="L4103" s="41">
        <f t="shared" si="786"/>
        <v>65</v>
      </c>
      <c r="M4103" s="43">
        <f t="shared" si="787"/>
        <v>43164</v>
      </c>
      <c r="N4103" s="43">
        <f t="shared" si="788"/>
        <v>43229</v>
      </c>
      <c r="O4103" s="43">
        <f t="shared" ref="O4103:O4117" si="789">IFERROR(DATE(YEAR(M4103),MONTH(M4103),1),"NA")</f>
        <v>43160</v>
      </c>
      <c r="P4103" s="43">
        <f t="shared" ref="P4103:P4117" si="790">IFERROR(DATE(YEAR(N4103),MONTH(N4103),1),"NA")</f>
        <v>43221</v>
      </c>
      <c r="Q4103" s="89">
        <f t="shared" si="780"/>
        <v>2018</v>
      </c>
      <c r="R4103" s="89">
        <f t="shared" si="780"/>
        <v>2018</v>
      </c>
      <c r="S4103" s="43" t="str">
        <f>YEAR(Taulukko1[[#This Row],[Alku KK]])&amp;"Q"&amp;ROUNDDOWN((MONTH(Taulukko1[[#This Row],[Alku KK]])-1)/3+1,0)</f>
        <v>2018Q1</v>
      </c>
      <c r="T4103" s="43" t="str">
        <f>YEAR(Taulukko1[[#This Row],[Loppu KK]])&amp;"Q"&amp;ROUNDDOWN((MONTH(Taulukko1[[#This Row],[Loppu KK]])-1)/3+1,0)</f>
        <v>2018Q2</v>
      </c>
      <c r="U4103" s="81">
        <f>IF(COUNT(Taulukko1[[#This Row],[Neuvottelujen alaiset ]])=1,Taulukko1[[#This Row],[Neuvottelujen alaiset ]],Taulukko1[[#This Row],[Vähennystarve]])</f>
        <v>1000</v>
      </c>
      <c r="V4103" s="44">
        <f t="shared" ref="V4103:V4117" si="791">IF(AND(ISNUMBER(E4103),ISNUMBER(H4103)),E4103/H4103,"NA")</f>
        <v>0.08</v>
      </c>
      <c r="W4103" s="44">
        <f t="shared" ref="W4103:W4117" si="792">IF(AND(ISNUMBER(G4103),ISNUMBER(H4103)),G4103/H4103,"NA")</f>
        <v>0.03</v>
      </c>
      <c r="X4103" s="44">
        <f t="shared" ref="X4103:X4117" si="793">IF(AND(ISNUMBER(G4103),ISNUMBER(E4103)),G4103/E4103,"NA")</f>
        <v>0.375</v>
      </c>
      <c r="Y4103" s="44" t="b">
        <f>AND(MONTH(Taulukko1[[#This Row],[Alku PVM]] )=6,DAY(Taulukko1[[#This Row],[Alku PVM]] )&gt;19)</f>
        <v>0</v>
      </c>
      <c r="Z4103" s="44" t="b">
        <f>AND(MONTH(Taulukko1[[#This Row],[Loppu PVM]] )=6,DAY(Taulukko1[[#This Row],[Loppu PVM]] )&gt;19)</f>
        <v>0</v>
      </c>
      <c r="AA4103" s="44" t="b">
        <f>OR(MONTH(Taulukko1[[#This Row],[Alku PVM]] )&lt;=5,AND(MONTH(Taulukko1[[#This Row],[Alku PVM]] )=6,DAY(Taulukko1[[#This Row],[Alku PVM]] )&lt;20))</f>
        <v>1</v>
      </c>
      <c r="AB4103" s="44" t="b">
        <f>OR(MONTH(Taulukko1[[#This Row],[Loppu PVM]])&lt;=5,AND(MONTH(Taulukko1[[#This Row],[Loppu PVM]] )=6,DAY(Taulukko1[[#This Row],[Loppu PVM]])&lt;20))</f>
        <v>1</v>
      </c>
      <c r="AC4103" s="44" t="b">
        <f>OR(MONTH(Taulukko1[[#This Row],[Alku PVM]] )&lt;=3,AND(MONTH(Taulukko1[[#This Row],[Alku PVM]] )=3))</f>
        <v>1</v>
      </c>
      <c r="AD4103" s="44" t="b">
        <f>OR(MONTH(Taulukko1[[#This Row],[Loppu PVM]] )&lt;=3,AND(MONTH(Taulukko1[[#This Row],[Loppu PVM]] )=3))</f>
        <v>0</v>
      </c>
      <c r="AE4103" s="44" t="b">
        <f>OR(MONTH(Taulukko1[[#This Row],[Alku PVM]] )&lt;=9,AND(MONTH(Taulukko1[[#This Row],[Alku PVM]] )=9))</f>
        <v>1</v>
      </c>
      <c r="AF4103" s="44" t="b">
        <f>OR(MONTH(Taulukko1[[#This Row],[Loppu PVM]])&lt;=9,AND(MONTH(Taulukko1[[#This Row],[Loppu PVM]] )=9))</f>
        <v>1</v>
      </c>
      <c r="AG4103" s="44" t="b">
        <f>OR(MONTH(Taulukko1[[#This Row],[Alku PVM]] )&lt;=6,AND(MONTH(Taulukko1[[#This Row],[Alku PVM]] )=6))</f>
        <v>1</v>
      </c>
      <c r="AH4103" s="44" t="b">
        <f>OR(MONTH(Taulukko1[[#This Row],[Loppu PVM]])&lt;=6,AND(MONTH(Taulukko1[[#This Row],[Loppu PVM]] )=6))</f>
        <v>1</v>
      </c>
    </row>
    <row r="4104" spans="1:34">
      <c r="A4104" s="25" t="s">
        <v>5804</v>
      </c>
      <c r="B4104" s="26">
        <v>43132</v>
      </c>
      <c r="C4104" s="25" t="s">
        <v>1796</v>
      </c>
      <c r="D4104" s="35"/>
      <c r="E4104" s="85"/>
      <c r="F4104" s="26">
        <v>43158</v>
      </c>
      <c r="G4104" s="33">
        <v>6</v>
      </c>
      <c r="H4104" s="27">
        <v>43</v>
      </c>
      <c r="I4104" s="126">
        <f>INDEX('TOL2008'!B:B,MATCH(A4104,'TOL2008'!A:A,0))</f>
        <v>52221</v>
      </c>
      <c r="J4104" s="133" t="str">
        <f>INDEX(Pääluokka!$H$2:$H$100,MATCH(VALUE(LEFT(Taulukko1[[#This Row],[TOL2008]],2)),Pääluokka!$G$2:$G$100,0))</f>
        <v>Kuljetus ja varastointi</v>
      </c>
      <c r="K4104" s="133" t="str">
        <f>INDEX(Pääluokka!$I$2:$I$100,MATCH(VALUE(LEFT(Taulukko1[[#This Row],[TOL2008]],2)),Pääluokka!$G$2:$G$100,0))</f>
        <v>Palvelualat (G-N, R, S)</v>
      </c>
      <c r="L4104" s="41">
        <f t="shared" si="786"/>
        <v>26</v>
      </c>
      <c r="M4104" s="43">
        <f t="shared" si="787"/>
        <v>43132</v>
      </c>
      <c r="N4104" s="43">
        <f t="shared" si="788"/>
        <v>43158</v>
      </c>
      <c r="O4104" s="43">
        <f t="shared" si="789"/>
        <v>43132</v>
      </c>
      <c r="P4104" s="43">
        <f t="shared" si="790"/>
        <v>43132</v>
      </c>
      <c r="Q4104" s="89">
        <f t="shared" si="780"/>
        <v>2018</v>
      </c>
      <c r="R4104" s="89">
        <f t="shared" si="780"/>
        <v>2018</v>
      </c>
      <c r="S4104" s="43" t="str">
        <f>YEAR(Taulukko1[[#This Row],[Alku KK]])&amp;"Q"&amp;ROUNDDOWN((MONTH(Taulukko1[[#This Row],[Alku KK]])-1)/3+1,0)</f>
        <v>2018Q1</v>
      </c>
      <c r="T4104" s="43" t="str">
        <f>YEAR(Taulukko1[[#This Row],[Loppu KK]])&amp;"Q"&amp;ROUNDDOWN((MONTH(Taulukko1[[#This Row],[Loppu KK]])-1)/3+1,0)</f>
        <v>2018Q1</v>
      </c>
      <c r="U4104" s="81">
        <f>IF(COUNT(Taulukko1[[#This Row],[Neuvottelujen alaiset ]])=1,Taulukko1[[#This Row],[Neuvottelujen alaiset ]],Taulukko1[[#This Row],[Vähennystarve]])</f>
        <v>43</v>
      </c>
      <c r="V4104" s="44" t="str">
        <f t="shared" si="791"/>
        <v>NA</v>
      </c>
      <c r="W4104" s="44">
        <f t="shared" si="792"/>
        <v>0.13953488372093023</v>
      </c>
      <c r="X4104" s="44" t="str">
        <f t="shared" si="793"/>
        <v>NA</v>
      </c>
      <c r="Y4104" s="44" t="b">
        <f>AND(MONTH(Taulukko1[[#This Row],[Alku PVM]] )=6,DAY(Taulukko1[[#This Row],[Alku PVM]] )&gt;19)</f>
        <v>0</v>
      </c>
      <c r="Z4104" s="44" t="b">
        <f>AND(MONTH(Taulukko1[[#This Row],[Loppu PVM]] )=6,DAY(Taulukko1[[#This Row],[Loppu PVM]] )&gt;19)</f>
        <v>0</v>
      </c>
      <c r="AA4104" s="44" t="b">
        <f>OR(MONTH(Taulukko1[[#This Row],[Alku PVM]] )&lt;=5,AND(MONTH(Taulukko1[[#This Row],[Alku PVM]] )=6,DAY(Taulukko1[[#This Row],[Alku PVM]] )&lt;20))</f>
        <v>1</v>
      </c>
      <c r="AB4104" s="44" t="b">
        <f>OR(MONTH(Taulukko1[[#This Row],[Loppu PVM]])&lt;=5,AND(MONTH(Taulukko1[[#This Row],[Loppu PVM]] )=6,DAY(Taulukko1[[#This Row],[Loppu PVM]])&lt;20))</f>
        <v>1</v>
      </c>
      <c r="AC4104" s="44" t="b">
        <f>OR(MONTH(Taulukko1[[#This Row],[Alku PVM]] )&lt;=3,AND(MONTH(Taulukko1[[#This Row],[Alku PVM]] )=3))</f>
        <v>1</v>
      </c>
      <c r="AD4104" s="44" t="b">
        <f>OR(MONTH(Taulukko1[[#This Row],[Loppu PVM]] )&lt;=3,AND(MONTH(Taulukko1[[#This Row],[Loppu PVM]] )=3))</f>
        <v>1</v>
      </c>
      <c r="AE4104" s="44" t="b">
        <f>OR(MONTH(Taulukko1[[#This Row],[Alku PVM]] )&lt;=9,AND(MONTH(Taulukko1[[#This Row],[Alku PVM]] )=9))</f>
        <v>1</v>
      </c>
      <c r="AF4104" s="44" t="b">
        <f>OR(MONTH(Taulukko1[[#This Row],[Loppu PVM]])&lt;=9,AND(MONTH(Taulukko1[[#This Row],[Loppu PVM]] )=9))</f>
        <v>1</v>
      </c>
      <c r="AG4104" s="44" t="b">
        <f>OR(MONTH(Taulukko1[[#This Row],[Alku PVM]] )&lt;=6,AND(MONTH(Taulukko1[[#This Row],[Alku PVM]] )=6))</f>
        <v>1</v>
      </c>
      <c r="AH4104" s="44" t="b">
        <f>OR(MONTH(Taulukko1[[#This Row],[Loppu PVM]])&lt;=6,AND(MONTH(Taulukko1[[#This Row],[Loppu PVM]] )=6))</f>
        <v>1</v>
      </c>
    </row>
    <row r="4105" spans="1:34">
      <c r="A4105" s="25" t="s">
        <v>5805</v>
      </c>
      <c r="B4105" s="26">
        <v>43132</v>
      </c>
      <c r="C4105" s="25" t="s">
        <v>5806</v>
      </c>
      <c r="D4105" s="35"/>
      <c r="E4105" s="85">
        <v>18</v>
      </c>
      <c r="F4105" s="26">
        <v>43161</v>
      </c>
      <c r="G4105" s="33">
        <v>14</v>
      </c>
      <c r="H4105" s="27">
        <v>50</v>
      </c>
      <c r="I4105" s="126">
        <f>INDEX('TOL2008'!B:B,MATCH(A4105,'TOL2008'!A:A,0))</f>
        <v>62090</v>
      </c>
      <c r="J4105" s="133" t="str">
        <f>INDEX(Pääluokka!$H$2:$H$100,MATCH(VALUE(LEFT(Taulukko1[[#This Row],[TOL2008]],2)),Pääluokka!$G$2:$G$100,0))</f>
        <v>Informaatio ja viestintä</v>
      </c>
      <c r="K4105" s="133" t="str">
        <f>INDEX(Pääluokka!$I$2:$I$100,MATCH(VALUE(LEFT(Taulukko1[[#This Row],[TOL2008]],2)),Pääluokka!$G$2:$G$100,0))</f>
        <v>Palvelualat (G-N, R, S)</v>
      </c>
      <c r="L4105" s="41">
        <f t="shared" si="786"/>
        <v>29</v>
      </c>
      <c r="M4105" s="43">
        <f t="shared" si="787"/>
        <v>43132</v>
      </c>
      <c r="N4105" s="43">
        <f t="shared" si="788"/>
        <v>43161</v>
      </c>
      <c r="O4105" s="43">
        <f t="shared" si="789"/>
        <v>43132</v>
      </c>
      <c r="P4105" s="43">
        <f t="shared" si="790"/>
        <v>43160</v>
      </c>
      <c r="Q4105" s="89">
        <f t="shared" si="780"/>
        <v>2018</v>
      </c>
      <c r="R4105" s="89">
        <f t="shared" si="780"/>
        <v>2018</v>
      </c>
      <c r="S4105" s="43" t="str">
        <f>YEAR(Taulukko1[[#This Row],[Alku KK]])&amp;"Q"&amp;ROUNDDOWN((MONTH(Taulukko1[[#This Row],[Alku KK]])-1)/3+1,0)</f>
        <v>2018Q1</v>
      </c>
      <c r="T4105" s="43" t="str">
        <f>YEAR(Taulukko1[[#This Row],[Loppu KK]])&amp;"Q"&amp;ROUNDDOWN((MONTH(Taulukko1[[#This Row],[Loppu KK]])-1)/3+1,0)</f>
        <v>2018Q1</v>
      </c>
      <c r="U4105" s="81">
        <f>IF(COUNT(Taulukko1[[#This Row],[Neuvottelujen alaiset ]])=1,Taulukko1[[#This Row],[Neuvottelujen alaiset ]],Taulukko1[[#This Row],[Vähennystarve]])</f>
        <v>50</v>
      </c>
      <c r="V4105" s="44">
        <f t="shared" si="791"/>
        <v>0.36</v>
      </c>
      <c r="W4105" s="44">
        <f t="shared" si="792"/>
        <v>0.28000000000000003</v>
      </c>
      <c r="X4105" s="44">
        <f t="shared" si="793"/>
        <v>0.77777777777777779</v>
      </c>
      <c r="Y4105" s="44" t="b">
        <f>AND(MONTH(Taulukko1[[#This Row],[Alku PVM]] )=6,DAY(Taulukko1[[#This Row],[Alku PVM]] )&gt;19)</f>
        <v>0</v>
      </c>
      <c r="Z4105" s="44" t="b">
        <f>AND(MONTH(Taulukko1[[#This Row],[Loppu PVM]] )=6,DAY(Taulukko1[[#This Row],[Loppu PVM]] )&gt;19)</f>
        <v>0</v>
      </c>
      <c r="AA4105" s="44" t="b">
        <f>OR(MONTH(Taulukko1[[#This Row],[Alku PVM]] )&lt;=5,AND(MONTH(Taulukko1[[#This Row],[Alku PVM]] )=6,DAY(Taulukko1[[#This Row],[Alku PVM]] )&lt;20))</f>
        <v>1</v>
      </c>
      <c r="AB4105" s="44" t="b">
        <f>OR(MONTH(Taulukko1[[#This Row],[Loppu PVM]])&lt;=5,AND(MONTH(Taulukko1[[#This Row],[Loppu PVM]] )=6,DAY(Taulukko1[[#This Row],[Loppu PVM]])&lt;20))</f>
        <v>1</v>
      </c>
      <c r="AC4105" s="44" t="b">
        <f>OR(MONTH(Taulukko1[[#This Row],[Alku PVM]] )&lt;=3,AND(MONTH(Taulukko1[[#This Row],[Alku PVM]] )=3))</f>
        <v>1</v>
      </c>
      <c r="AD4105" s="44" t="b">
        <f>OR(MONTH(Taulukko1[[#This Row],[Loppu PVM]] )&lt;=3,AND(MONTH(Taulukko1[[#This Row],[Loppu PVM]] )=3))</f>
        <v>1</v>
      </c>
      <c r="AE4105" s="44" t="b">
        <f>OR(MONTH(Taulukko1[[#This Row],[Alku PVM]] )&lt;=9,AND(MONTH(Taulukko1[[#This Row],[Alku PVM]] )=9))</f>
        <v>1</v>
      </c>
      <c r="AF4105" s="44" t="b">
        <f>OR(MONTH(Taulukko1[[#This Row],[Loppu PVM]])&lt;=9,AND(MONTH(Taulukko1[[#This Row],[Loppu PVM]] )=9))</f>
        <v>1</v>
      </c>
      <c r="AG4105" s="44" t="b">
        <f>OR(MONTH(Taulukko1[[#This Row],[Alku PVM]] )&lt;=6,AND(MONTH(Taulukko1[[#This Row],[Alku PVM]] )=6))</f>
        <v>1</v>
      </c>
      <c r="AH4105" s="44" t="b">
        <f>OR(MONTH(Taulukko1[[#This Row],[Loppu PVM]])&lt;=6,AND(MONTH(Taulukko1[[#This Row],[Loppu PVM]] )=6))</f>
        <v>1</v>
      </c>
    </row>
    <row r="4106" spans="1:34">
      <c r="A4106" s="25" t="s">
        <v>5807</v>
      </c>
      <c r="B4106" s="26">
        <v>43146</v>
      </c>
      <c r="C4106" s="25" t="s">
        <v>5808</v>
      </c>
      <c r="D4106" s="35"/>
      <c r="E4106" s="85"/>
      <c r="F4106" s="26">
        <v>43161</v>
      </c>
      <c r="G4106" s="33">
        <v>14</v>
      </c>
      <c r="H4106" s="27">
        <v>36</v>
      </c>
      <c r="I4106" s="126">
        <f>INDEX('TOL2008'!B:B,MATCH(A4106,'TOL2008'!A:A,0))</f>
        <v>16239</v>
      </c>
      <c r="J4106" s="133" t="str">
        <f>INDEX(Pääluokka!$H$2:$H$100,MATCH(VALUE(LEFT(Taulukko1[[#This Row],[TOL2008]],2)),Pääluokka!$G$2:$G$100,0))</f>
        <v>Teollisuus</v>
      </c>
      <c r="K4106" s="133" t="str">
        <f>INDEX(Pääluokka!$I$2:$I$100,MATCH(VALUE(LEFT(Taulukko1[[#This Row],[TOL2008]],2)),Pääluokka!$G$2:$G$100,0))</f>
        <v>Teollisuus (C-E)</v>
      </c>
      <c r="L4106" s="41">
        <f t="shared" si="786"/>
        <v>15</v>
      </c>
      <c r="M4106" s="43">
        <f t="shared" si="787"/>
        <v>43146</v>
      </c>
      <c r="N4106" s="43">
        <f t="shared" si="788"/>
        <v>43161</v>
      </c>
      <c r="O4106" s="43">
        <f t="shared" si="789"/>
        <v>43132</v>
      </c>
      <c r="P4106" s="43">
        <f t="shared" si="790"/>
        <v>43160</v>
      </c>
      <c r="Q4106" s="89">
        <f t="shared" si="780"/>
        <v>2018</v>
      </c>
      <c r="R4106" s="89">
        <f t="shared" si="780"/>
        <v>2018</v>
      </c>
      <c r="S4106" s="43" t="str">
        <f>YEAR(Taulukko1[[#This Row],[Alku KK]])&amp;"Q"&amp;ROUNDDOWN((MONTH(Taulukko1[[#This Row],[Alku KK]])-1)/3+1,0)</f>
        <v>2018Q1</v>
      </c>
      <c r="T4106" s="43" t="str">
        <f>YEAR(Taulukko1[[#This Row],[Loppu KK]])&amp;"Q"&amp;ROUNDDOWN((MONTH(Taulukko1[[#This Row],[Loppu KK]])-1)/3+1,0)</f>
        <v>2018Q1</v>
      </c>
      <c r="U4106" s="81">
        <f>IF(COUNT(Taulukko1[[#This Row],[Neuvottelujen alaiset ]])=1,Taulukko1[[#This Row],[Neuvottelujen alaiset ]],Taulukko1[[#This Row],[Vähennystarve]])</f>
        <v>36</v>
      </c>
      <c r="V4106" s="44" t="str">
        <f t="shared" si="791"/>
        <v>NA</v>
      </c>
      <c r="W4106" s="44">
        <f t="shared" si="792"/>
        <v>0.3888888888888889</v>
      </c>
      <c r="X4106" s="44" t="str">
        <f t="shared" si="793"/>
        <v>NA</v>
      </c>
      <c r="Y4106" s="44" t="b">
        <f>AND(MONTH(Taulukko1[[#This Row],[Alku PVM]] )=6,DAY(Taulukko1[[#This Row],[Alku PVM]] )&gt;19)</f>
        <v>0</v>
      </c>
      <c r="Z4106" s="44" t="b">
        <f>AND(MONTH(Taulukko1[[#This Row],[Loppu PVM]] )=6,DAY(Taulukko1[[#This Row],[Loppu PVM]] )&gt;19)</f>
        <v>0</v>
      </c>
      <c r="AA4106" s="44" t="b">
        <f>OR(MONTH(Taulukko1[[#This Row],[Alku PVM]] )&lt;=5,AND(MONTH(Taulukko1[[#This Row],[Alku PVM]] )=6,DAY(Taulukko1[[#This Row],[Alku PVM]] )&lt;20))</f>
        <v>1</v>
      </c>
      <c r="AB4106" s="44" t="b">
        <f>OR(MONTH(Taulukko1[[#This Row],[Loppu PVM]])&lt;=5,AND(MONTH(Taulukko1[[#This Row],[Loppu PVM]] )=6,DAY(Taulukko1[[#This Row],[Loppu PVM]])&lt;20))</f>
        <v>1</v>
      </c>
      <c r="AC4106" s="44" t="b">
        <f>OR(MONTH(Taulukko1[[#This Row],[Alku PVM]] )&lt;=3,AND(MONTH(Taulukko1[[#This Row],[Alku PVM]] )=3))</f>
        <v>1</v>
      </c>
      <c r="AD4106" s="44" t="b">
        <f>OR(MONTH(Taulukko1[[#This Row],[Loppu PVM]] )&lt;=3,AND(MONTH(Taulukko1[[#This Row],[Loppu PVM]] )=3))</f>
        <v>1</v>
      </c>
      <c r="AE4106" s="44" t="b">
        <f>OR(MONTH(Taulukko1[[#This Row],[Alku PVM]] )&lt;=9,AND(MONTH(Taulukko1[[#This Row],[Alku PVM]] )=9))</f>
        <v>1</v>
      </c>
      <c r="AF4106" s="44" t="b">
        <f>OR(MONTH(Taulukko1[[#This Row],[Loppu PVM]])&lt;=9,AND(MONTH(Taulukko1[[#This Row],[Loppu PVM]] )=9))</f>
        <v>1</v>
      </c>
      <c r="AG4106" s="44" t="b">
        <f>OR(MONTH(Taulukko1[[#This Row],[Alku PVM]] )&lt;=6,AND(MONTH(Taulukko1[[#This Row],[Alku PVM]] )=6))</f>
        <v>1</v>
      </c>
      <c r="AH4106" s="44" t="b">
        <f>OR(MONTH(Taulukko1[[#This Row],[Loppu PVM]])&lt;=6,AND(MONTH(Taulukko1[[#This Row],[Loppu PVM]] )=6))</f>
        <v>1</v>
      </c>
    </row>
    <row r="4107" spans="1:34">
      <c r="A4107" s="25" t="s">
        <v>299</v>
      </c>
      <c r="B4107" s="26">
        <v>43164</v>
      </c>
      <c r="C4107" s="25" t="s">
        <v>2234</v>
      </c>
      <c r="D4107" s="35"/>
      <c r="E4107" s="85"/>
      <c r="F4107" s="26"/>
      <c r="G4107" s="33"/>
      <c r="H4107" s="27">
        <v>58</v>
      </c>
      <c r="I4107" s="126">
        <f>INDEX('TOL2008'!B:B,MATCH(A4107,'TOL2008'!A:A,0))</f>
        <v>10200</v>
      </c>
      <c r="J4107" s="133" t="str">
        <f>INDEX(Pääluokka!$H$2:$H$100,MATCH(VALUE(LEFT(Taulukko1[[#This Row],[TOL2008]],2)),Pääluokka!$G$2:$G$100,0))</f>
        <v>Teollisuus</v>
      </c>
      <c r="K4107" s="133" t="str">
        <f>INDEX(Pääluokka!$I$2:$I$100,MATCH(VALUE(LEFT(Taulukko1[[#This Row],[TOL2008]],2)),Pääluokka!$G$2:$G$100,0))</f>
        <v>Teollisuus (C-E)</v>
      </c>
      <c r="L4107" s="41" t="str">
        <f t="shared" si="786"/>
        <v>NA</v>
      </c>
      <c r="M4107" s="43">
        <f t="shared" si="787"/>
        <v>43164</v>
      </c>
      <c r="N4107" s="43">
        <f t="shared" si="788"/>
        <v>43215</v>
      </c>
      <c r="O4107" s="43">
        <f t="shared" si="789"/>
        <v>43160</v>
      </c>
      <c r="P4107" s="43">
        <f t="shared" si="790"/>
        <v>43191</v>
      </c>
      <c r="Q4107" s="89">
        <f t="shared" si="780"/>
        <v>2018</v>
      </c>
      <c r="R4107" s="89">
        <f t="shared" si="780"/>
        <v>2018</v>
      </c>
      <c r="S4107" s="43" t="str">
        <f>YEAR(Taulukko1[[#This Row],[Alku KK]])&amp;"Q"&amp;ROUNDDOWN((MONTH(Taulukko1[[#This Row],[Alku KK]])-1)/3+1,0)</f>
        <v>2018Q1</v>
      </c>
      <c r="T4107" s="43" t="str">
        <f>YEAR(Taulukko1[[#This Row],[Loppu KK]])&amp;"Q"&amp;ROUNDDOWN((MONTH(Taulukko1[[#This Row],[Loppu KK]])-1)/3+1,0)</f>
        <v>2018Q2</v>
      </c>
      <c r="U4107" s="81">
        <f>IF(COUNT(Taulukko1[[#This Row],[Neuvottelujen alaiset ]])=1,Taulukko1[[#This Row],[Neuvottelujen alaiset ]],Taulukko1[[#This Row],[Vähennystarve]])</f>
        <v>58</v>
      </c>
      <c r="V4107" s="44" t="str">
        <f t="shared" si="791"/>
        <v>NA</v>
      </c>
      <c r="W4107" s="44" t="str">
        <f t="shared" si="792"/>
        <v>NA</v>
      </c>
      <c r="X4107" s="44" t="str">
        <f t="shared" si="793"/>
        <v>NA</v>
      </c>
      <c r="Y4107" s="44" t="b">
        <f>AND(MONTH(Taulukko1[[#This Row],[Alku PVM]] )=6,DAY(Taulukko1[[#This Row],[Alku PVM]] )&gt;19)</f>
        <v>0</v>
      </c>
      <c r="Z4107" s="44" t="b">
        <f>AND(MONTH(Taulukko1[[#This Row],[Loppu PVM]] )=6,DAY(Taulukko1[[#This Row],[Loppu PVM]] )&gt;19)</f>
        <v>0</v>
      </c>
      <c r="AA4107" s="44" t="b">
        <f>OR(MONTH(Taulukko1[[#This Row],[Alku PVM]] )&lt;=5,AND(MONTH(Taulukko1[[#This Row],[Alku PVM]] )=6,DAY(Taulukko1[[#This Row],[Alku PVM]] )&lt;20))</f>
        <v>1</v>
      </c>
      <c r="AB4107" s="44" t="b">
        <f>OR(MONTH(Taulukko1[[#This Row],[Loppu PVM]])&lt;=5,AND(MONTH(Taulukko1[[#This Row],[Loppu PVM]] )=6,DAY(Taulukko1[[#This Row],[Loppu PVM]])&lt;20))</f>
        <v>1</v>
      </c>
      <c r="AC4107" s="44" t="b">
        <f>OR(MONTH(Taulukko1[[#This Row],[Alku PVM]] )&lt;=3,AND(MONTH(Taulukko1[[#This Row],[Alku PVM]] )=3))</f>
        <v>1</v>
      </c>
      <c r="AD4107" s="44" t="b">
        <f>OR(MONTH(Taulukko1[[#This Row],[Loppu PVM]] )&lt;=3,AND(MONTH(Taulukko1[[#This Row],[Loppu PVM]] )=3))</f>
        <v>0</v>
      </c>
      <c r="AE4107" s="44" t="b">
        <f>OR(MONTH(Taulukko1[[#This Row],[Alku PVM]] )&lt;=9,AND(MONTH(Taulukko1[[#This Row],[Alku PVM]] )=9))</f>
        <v>1</v>
      </c>
      <c r="AF4107" s="44" t="b">
        <f>OR(MONTH(Taulukko1[[#This Row],[Loppu PVM]])&lt;=9,AND(MONTH(Taulukko1[[#This Row],[Loppu PVM]] )=9))</f>
        <v>1</v>
      </c>
      <c r="AG4107" s="44" t="b">
        <f>OR(MONTH(Taulukko1[[#This Row],[Alku PVM]] )&lt;=6,AND(MONTH(Taulukko1[[#This Row],[Alku PVM]] )=6))</f>
        <v>1</v>
      </c>
      <c r="AH4107" s="44" t="b">
        <f>OR(MONTH(Taulukko1[[#This Row],[Loppu PVM]])&lt;=6,AND(MONTH(Taulukko1[[#This Row],[Loppu PVM]] )=6))</f>
        <v>1</v>
      </c>
    </row>
    <row r="4108" spans="1:34">
      <c r="A4108" s="25" t="s">
        <v>272</v>
      </c>
      <c r="B4108" s="26">
        <v>43164</v>
      </c>
      <c r="C4108" s="25" t="s">
        <v>5809</v>
      </c>
      <c r="D4108" s="35">
        <v>14</v>
      </c>
      <c r="E4108" s="85">
        <v>25</v>
      </c>
      <c r="F4108" s="26">
        <v>43210</v>
      </c>
      <c r="G4108" s="33">
        <v>13</v>
      </c>
      <c r="H4108" s="27">
        <v>130</v>
      </c>
      <c r="I4108" s="126">
        <f>INDEX('TOL2008'!B:B,MATCH(A4108,'TOL2008'!A:A,0))</f>
        <v>29100</v>
      </c>
      <c r="J4108" s="133" t="str">
        <f>INDEX(Pääluokka!$H$2:$H$100,MATCH(VALUE(LEFT(Taulukko1[[#This Row],[TOL2008]],2)),Pääluokka!$G$2:$G$100,0))</f>
        <v>Teollisuus</v>
      </c>
      <c r="K4108" s="133" t="str">
        <f>INDEX(Pääluokka!$I$2:$I$100,MATCH(VALUE(LEFT(Taulukko1[[#This Row],[TOL2008]],2)),Pääluokka!$G$2:$G$100,0))</f>
        <v>Teollisuus (C-E)</v>
      </c>
      <c r="L4108" s="41">
        <f t="shared" si="786"/>
        <v>46</v>
      </c>
      <c r="M4108" s="43">
        <f t="shared" si="787"/>
        <v>43164</v>
      </c>
      <c r="N4108" s="43">
        <f t="shared" si="788"/>
        <v>43210</v>
      </c>
      <c r="O4108" s="43">
        <f t="shared" si="789"/>
        <v>43160</v>
      </c>
      <c r="P4108" s="43">
        <f t="shared" si="790"/>
        <v>43191</v>
      </c>
      <c r="Q4108" s="89">
        <f t="shared" si="780"/>
        <v>2018</v>
      </c>
      <c r="R4108" s="89">
        <f t="shared" si="780"/>
        <v>2018</v>
      </c>
      <c r="S4108" s="43" t="str">
        <f>YEAR(Taulukko1[[#This Row],[Alku KK]])&amp;"Q"&amp;ROUNDDOWN((MONTH(Taulukko1[[#This Row],[Alku KK]])-1)/3+1,0)</f>
        <v>2018Q1</v>
      </c>
      <c r="T4108" s="43" t="str">
        <f>YEAR(Taulukko1[[#This Row],[Loppu KK]])&amp;"Q"&amp;ROUNDDOWN((MONTH(Taulukko1[[#This Row],[Loppu KK]])-1)/3+1,0)</f>
        <v>2018Q2</v>
      </c>
      <c r="U4108" s="81">
        <f>IF(COUNT(Taulukko1[[#This Row],[Neuvottelujen alaiset ]])=1,Taulukko1[[#This Row],[Neuvottelujen alaiset ]],Taulukko1[[#This Row],[Vähennystarve]])</f>
        <v>130</v>
      </c>
      <c r="V4108" s="44">
        <f t="shared" si="791"/>
        <v>0.19230769230769232</v>
      </c>
      <c r="W4108" s="44">
        <f t="shared" si="792"/>
        <v>0.1</v>
      </c>
      <c r="X4108" s="44">
        <f t="shared" si="793"/>
        <v>0.52</v>
      </c>
      <c r="Y4108" s="44" t="b">
        <f>AND(MONTH(Taulukko1[[#This Row],[Alku PVM]] )=6,DAY(Taulukko1[[#This Row],[Alku PVM]] )&gt;19)</f>
        <v>0</v>
      </c>
      <c r="Z4108" s="44" t="b">
        <f>AND(MONTH(Taulukko1[[#This Row],[Loppu PVM]] )=6,DAY(Taulukko1[[#This Row],[Loppu PVM]] )&gt;19)</f>
        <v>0</v>
      </c>
      <c r="AA4108" s="44" t="b">
        <f>OR(MONTH(Taulukko1[[#This Row],[Alku PVM]] )&lt;=5,AND(MONTH(Taulukko1[[#This Row],[Alku PVM]] )=6,DAY(Taulukko1[[#This Row],[Alku PVM]] )&lt;20))</f>
        <v>1</v>
      </c>
      <c r="AB4108" s="44" t="b">
        <f>OR(MONTH(Taulukko1[[#This Row],[Loppu PVM]])&lt;=5,AND(MONTH(Taulukko1[[#This Row],[Loppu PVM]] )=6,DAY(Taulukko1[[#This Row],[Loppu PVM]])&lt;20))</f>
        <v>1</v>
      </c>
      <c r="AC4108" s="44" t="b">
        <f>OR(MONTH(Taulukko1[[#This Row],[Alku PVM]] )&lt;=3,AND(MONTH(Taulukko1[[#This Row],[Alku PVM]] )=3))</f>
        <v>1</v>
      </c>
      <c r="AD4108" s="44" t="b">
        <f>OR(MONTH(Taulukko1[[#This Row],[Loppu PVM]] )&lt;=3,AND(MONTH(Taulukko1[[#This Row],[Loppu PVM]] )=3))</f>
        <v>0</v>
      </c>
      <c r="AE4108" s="44" t="b">
        <f>OR(MONTH(Taulukko1[[#This Row],[Alku PVM]] )&lt;=9,AND(MONTH(Taulukko1[[#This Row],[Alku PVM]] )=9))</f>
        <v>1</v>
      </c>
      <c r="AF4108" s="44" t="b">
        <f>OR(MONTH(Taulukko1[[#This Row],[Loppu PVM]])&lt;=9,AND(MONTH(Taulukko1[[#This Row],[Loppu PVM]] )=9))</f>
        <v>1</v>
      </c>
      <c r="AG4108" s="44" t="b">
        <f>OR(MONTH(Taulukko1[[#This Row],[Alku PVM]] )&lt;=6,AND(MONTH(Taulukko1[[#This Row],[Alku PVM]] )=6))</f>
        <v>1</v>
      </c>
      <c r="AH4108" s="44" t="b">
        <f>OR(MONTH(Taulukko1[[#This Row],[Loppu PVM]])&lt;=6,AND(MONTH(Taulukko1[[#This Row],[Loppu PVM]] )=6))</f>
        <v>1</v>
      </c>
    </row>
    <row r="4109" spans="1:34">
      <c r="A4109" s="25" t="s">
        <v>414</v>
      </c>
      <c r="B4109" s="26">
        <v>43166</v>
      </c>
      <c r="C4109" s="25" t="s">
        <v>5810</v>
      </c>
      <c r="D4109" s="35"/>
      <c r="E4109" s="85"/>
      <c r="F4109" s="26"/>
      <c r="G4109" s="33"/>
      <c r="H4109" s="27">
        <v>45</v>
      </c>
      <c r="I4109" s="126">
        <f>INDEX('TOL2008'!B:B,MATCH(A4109,'TOL2008'!A:A,0))</f>
        <v>47111</v>
      </c>
      <c r="J4109" s="133" t="str">
        <f>INDEX(Pääluokka!$H$2:$H$100,MATCH(VALUE(LEFT(Taulukko1[[#This Row],[TOL2008]],2)),Pääluokka!$G$2:$G$100,0))</f>
        <v>Tukku- ja vähittäiskauppa; moottoriajoneuvojen ja moottoripyörien korjaus</v>
      </c>
      <c r="K4109" s="133" t="str">
        <f>INDEX(Pääluokka!$I$2:$I$100,MATCH(VALUE(LEFT(Taulukko1[[#This Row],[TOL2008]],2)),Pääluokka!$G$2:$G$100,0))</f>
        <v>Palvelualat (G-N, R, S)</v>
      </c>
      <c r="L4109" s="41" t="str">
        <f t="shared" si="786"/>
        <v>NA</v>
      </c>
      <c r="M4109" s="43">
        <f t="shared" si="787"/>
        <v>43166</v>
      </c>
      <c r="N4109" s="43">
        <f t="shared" si="788"/>
        <v>43217</v>
      </c>
      <c r="O4109" s="43">
        <f t="shared" si="789"/>
        <v>43160</v>
      </c>
      <c r="P4109" s="43">
        <f t="shared" si="790"/>
        <v>43191</v>
      </c>
      <c r="Q4109" s="89">
        <f t="shared" si="780"/>
        <v>2018</v>
      </c>
      <c r="R4109" s="89">
        <f t="shared" si="780"/>
        <v>2018</v>
      </c>
      <c r="S4109" s="43" t="str">
        <f>YEAR(Taulukko1[[#This Row],[Alku KK]])&amp;"Q"&amp;ROUNDDOWN((MONTH(Taulukko1[[#This Row],[Alku KK]])-1)/3+1,0)</f>
        <v>2018Q1</v>
      </c>
      <c r="T4109" s="43" t="str">
        <f>YEAR(Taulukko1[[#This Row],[Loppu KK]])&amp;"Q"&amp;ROUNDDOWN((MONTH(Taulukko1[[#This Row],[Loppu KK]])-1)/3+1,0)</f>
        <v>2018Q2</v>
      </c>
      <c r="U4109" s="81">
        <f>IF(COUNT(Taulukko1[[#This Row],[Neuvottelujen alaiset ]])=1,Taulukko1[[#This Row],[Neuvottelujen alaiset ]],Taulukko1[[#This Row],[Vähennystarve]])</f>
        <v>45</v>
      </c>
      <c r="V4109" s="44" t="str">
        <f t="shared" si="791"/>
        <v>NA</v>
      </c>
      <c r="W4109" s="44" t="str">
        <f t="shared" si="792"/>
        <v>NA</v>
      </c>
      <c r="X4109" s="44" t="str">
        <f t="shared" si="793"/>
        <v>NA</v>
      </c>
      <c r="Y4109" s="44" t="b">
        <f>AND(MONTH(Taulukko1[[#This Row],[Alku PVM]] )=6,DAY(Taulukko1[[#This Row],[Alku PVM]] )&gt;19)</f>
        <v>0</v>
      </c>
      <c r="Z4109" s="44" t="b">
        <f>AND(MONTH(Taulukko1[[#This Row],[Loppu PVM]] )=6,DAY(Taulukko1[[#This Row],[Loppu PVM]] )&gt;19)</f>
        <v>0</v>
      </c>
      <c r="AA4109" s="44" t="b">
        <f>OR(MONTH(Taulukko1[[#This Row],[Alku PVM]] )&lt;=5,AND(MONTH(Taulukko1[[#This Row],[Alku PVM]] )=6,DAY(Taulukko1[[#This Row],[Alku PVM]] )&lt;20))</f>
        <v>1</v>
      </c>
      <c r="AB4109" s="44" t="b">
        <f>OR(MONTH(Taulukko1[[#This Row],[Loppu PVM]])&lt;=5,AND(MONTH(Taulukko1[[#This Row],[Loppu PVM]] )=6,DAY(Taulukko1[[#This Row],[Loppu PVM]])&lt;20))</f>
        <v>1</v>
      </c>
      <c r="AC4109" s="44" t="b">
        <f>OR(MONTH(Taulukko1[[#This Row],[Alku PVM]] )&lt;=3,AND(MONTH(Taulukko1[[#This Row],[Alku PVM]] )=3))</f>
        <v>1</v>
      </c>
      <c r="AD4109" s="44" t="b">
        <f>OR(MONTH(Taulukko1[[#This Row],[Loppu PVM]] )&lt;=3,AND(MONTH(Taulukko1[[#This Row],[Loppu PVM]] )=3))</f>
        <v>0</v>
      </c>
      <c r="AE4109" s="44" t="b">
        <f>OR(MONTH(Taulukko1[[#This Row],[Alku PVM]] )&lt;=9,AND(MONTH(Taulukko1[[#This Row],[Alku PVM]] )=9))</f>
        <v>1</v>
      </c>
      <c r="AF4109" s="44" t="b">
        <f>OR(MONTH(Taulukko1[[#This Row],[Loppu PVM]])&lt;=9,AND(MONTH(Taulukko1[[#This Row],[Loppu PVM]] )=9))</f>
        <v>1</v>
      </c>
      <c r="AG4109" s="44" t="b">
        <f>OR(MONTH(Taulukko1[[#This Row],[Alku PVM]] )&lt;=6,AND(MONTH(Taulukko1[[#This Row],[Alku PVM]] )=6))</f>
        <v>1</v>
      </c>
      <c r="AH4109" s="44" t="b">
        <f>OR(MONTH(Taulukko1[[#This Row],[Loppu PVM]])&lt;=6,AND(MONTH(Taulukko1[[#This Row],[Loppu PVM]] )=6))</f>
        <v>1</v>
      </c>
    </row>
    <row r="4110" spans="1:34">
      <c r="A4110" s="25" t="s">
        <v>15</v>
      </c>
      <c r="B4110" s="26">
        <v>43172</v>
      </c>
      <c r="C4110" s="25" t="s">
        <v>5811</v>
      </c>
      <c r="D4110" s="35"/>
      <c r="E4110" s="85">
        <v>30</v>
      </c>
      <c r="F4110" s="26"/>
      <c r="G4110" s="33"/>
      <c r="H4110" s="27">
        <v>30</v>
      </c>
      <c r="I4110" s="126">
        <f>INDEX('TOL2008'!B:B,MATCH(A4110,'TOL2008'!A:A,0))</f>
        <v>49100</v>
      </c>
      <c r="J4110" s="133" t="str">
        <f>INDEX(Pääluokka!$H$2:$H$100,MATCH(VALUE(LEFT(Taulukko1[[#This Row],[TOL2008]],2)),Pääluokka!$G$2:$G$100,0))</f>
        <v>Kuljetus ja varastointi</v>
      </c>
      <c r="K4110" s="133" t="str">
        <f>INDEX(Pääluokka!$I$2:$I$100,MATCH(VALUE(LEFT(Taulukko1[[#This Row],[TOL2008]],2)),Pääluokka!$G$2:$G$100,0))</f>
        <v>Palvelualat (G-N, R, S)</v>
      </c>
      <c r="L4110" s="41" t="str">
        <f t="shared" si="786"/>
        <v>NA</v>
      </c>
      <c r="M4110" s="43">
        <f t="shared" si="787"/>
        <v>43172</v>
      </c>
      <c r="N4110" s="43">
        <f t="shared" si="788"/>
        <v>43223</v>
      </c>
      <c r="O4110" s="43">
        <f t="shared" si="789"/>
        <v>43160</v>
      </c>
      <c r="P4110" s="43">
        <f t="shared" si="790"/>
        <v>43221</v>
      </c>
      <c r="Q4110" s="89">
        <f t="shared" si="780"/>
        <v>2018</v>
      </c>
      <c r="R4110" s="89">
        <f t="shared" si="780"/>
        <v>2018</v>
      </c>
      <c r="S4110" s="43" t="str">
        <f>YEAR(Taulukko1[[#This Row],[Alku KK]])&amp;"Q"&amp;ROUNDDOWN((MONTH(Taulukko1[[#This Row],[Alku KK]])-1)/3+1,0)</f>
        <v>2018Q1</v>
      </c>
      <c r="T4110" s="43" t="str">
        <f>YEAR(Taulukko1[[#This Row],[Loppu KK]])&amp;"Q"&amp;ROUNDDOWN((MONTH(Taulukko1[[#This Row],[Loppu KK]])-1)/3+1,0)</f>
        <v>2018Q2</v>
      </c>
      <c r="U4110" s="81">
        <f>IF(COUNT(Taulukko1[[#This Row],[Neuvottelujen alaiset ]])=1,Taulukko1[[#This Row],[Neuvottelujen alaiset ]],Taulukko1[[#This Row],[Vähennystarve]])</f>
        <v>30</v>
      </c>
      <c r="V4110" s="44">
        <f t="shared" si="791"/>
        <v>1</v>
      </c>
      <c r="W4110" s="44" t="str">
        <f t="shared" si="792"/>
        <v>NA</v>
      </c>
      <c r="X4110" s="44" t="str">
        <f t="shared" si="793"/>
        <v>NA</v>
      </c>
      <c r="Y4110" s="44" t="b">
        <f>AND(MONTH(Taulukko1[[#This Row],[Alku PVM]] )=6,DAY(Taulukko1[[#This Row],[Alku PVM]] )&gt;19)</f>
        <v>0</v>
      </c>
      <c r="Z4110" s="44" t="b">
        <f>AND(MONTH(Taulukko1[[#This Row],[Loppu PVM]] )=6,DAY(Taulukko1[[#This Row],[Loppu PVM]] )&gt;19)</f>
        <v>0</v>
      </c>
      <c r="AA4110" s="44" t="b">
        <f>OR(MONTH(Taulukko1[[#This Row],[Alku PVM]] )&lt;=5,AND(MONTH(Taulukko1[[#This Row],[Alku PVM]] )=6,DAY(Taulukko1[[#This Row],[Alku PVM]] )&lt;20))</f>
        <v>1</v>
      </c>
      <c r="AB4110" s="44" t="b">
        <f>OR(MONTH(Taulukko1[[#This Row],[Loppu PVM]])&lt;=5,AND(MONTH(Taulukko1[[#This Row],[Loppu PVM]] )=6,DAY(Taulukko1[[#This Row],[Loppu PVM]])&lt;20))</f>
        <v>1</v>
      </c>
      <c r="AC4110" s="44" t="b">
        <f>OR(MONTH(Taulukko1[[#This Row],[Alku PVM]] )&lt;=3,AND(MONTH(Taulukko1[[#This Row],[Alku PVM]] )=3))</f>
        <v>1</v>
      </c>
      <c r="AD4110" s="44" t="b">
        <f>OR(MONTH(Taulukko1[[#This Row],[Loppu PVM]] )&lt;=3,AND(MONTH(Taulukko1[[#This Row],[Loppu PVM]] )=3))</f>
        <v>0</v>
      </c>
      <c r="AE4110" s="44" t="b">
        <f>OR(MONTH(Taulukko1[[#This Row],[Alku PVM]] )&lt;=9,AND(MONTH(Taulukko1[[#This Row],[Alku PVM]] )=9))</f>
        <v>1</v>
      </c>
      <c r="AF4110" s="44" t="b">
        <f>OR(MONTH(Taulukko1[[#This Row],[Loppu PVM]])&lt;=9,AND(MONTH(Taulukko1[[#This Row],[Loppu PVM]] )=9))</f>
        <v>1</v>
      </c>
      <c r="AG4110" s="44" t="b">
        <f>OR(MONTH(Taulukko1[[#This Row],[Alku PVM]] )&lt;=6,AND(MONTH(Taulukko1[[#This Row],[Alku PVM]] )=6))</f>
        <v>1</v>
      </c>
      <c r="AH4110" s="44" t="b">
        <f>OR(MONTH(Taulukko1[[#This Row],[Loppu PVM]])&lt;=6,AND(MONTH(Taulukko1[[#This Row],[Loppu PVM]] )=6))</f>
        <v>1</v>
      </c>
    </row>
    <row r="4111" spans="1:34">
      <c r="A4111" s="25" t="s">
        <v>5813</v>
      </c>
      <c r="B4111" s="26">
        <v>43173</v>
      </c>
      <c r="C4111" s="25" t="s">
        <v>143</v>
      </c>
      <c r="D4111" s="35"/>
      <c r="E4111" s="85"/>
      <c r="F4111" s="26">
        <v>43225</v>
      </c>
      <c r="G4111" s="33">
        <v>24</v>
      </c>
      <c r="H4111" s="27">
        <v>24</v>
      </c>
      <c r="I4111" s="126">
        <f>INDEX('TOL2008'!B:B,MATCH(A4111,'TOL2008'!A:A,0))</f>
        <v>93299</v>
      </c>
      <c r="J4111" s="133" t="str">
        <f>INDEX(Pääluokka!$H$2:$H$100,MATCH(VALUE(LEFT(Taulukko1[[#This Row],[TOL2008]],2)),Pääluokka!$G$2:$G$100,0))</f>
        <v>Taiteet, viihde ja virkistys</v>
      </c>
      <c r="K4111" s="133" t="str">
        <f>INDEX(Pääluokka!$I$2:$I$100,MATCH(VALUE(LEFT(Taulukko1[[#This Row],[TOL2008]],2)),Pääluokka!$G$2:$G$100,0))</f>
        <v>Palvelualat (G-N, R, S)</v>
      </c>
      <c r="L4111" s="41">
        <f t="shared" si="786"/>
        <v>52</v>
      </c>
      <c r="M4111" s="43">
        <f t="shared" si="787"/>
        <v>43173</v>
      </c>
      <c r="N4111" s="43">
        <f t="shared" si="788"/>
        <v>43225</v>
      </c>
      <c r="O4111" s="43">
        <f t="shared" si="789"/>
        <v>43160</v>
      </c>
      <c r="P4111" s="43">
        <f t="shared" si="790"/>
        <v>43221</v>
      </c>
      <c r="Q4111" s="89">
        <f t="shared" si="780"/>
        <v>2018</v>
      </c>
      <c r="R4111" s="89">
        <f t="shared" si="780"/>
        <v>2018</v>
      </c>
      <c r="S4111" s="43" t="str">
        <f>YEAR(Taulukko1[[#This Row],[Alku KK]])&amp;"Q"&amp;ROUNDDOWN((MONTH(Taulukko1[[#This Row],[Alku KK]])-1)/3+1,0)</f>
        <v>2018Q1</v>
      </c>
      <c r="T4111" s="43" t="str">
        <f>YEAR(Taulukko1[[#This Row],[Loppu KK]])&amp;"Q"&amp;ROUNDDOWN((MONTH(Taulukko1[[#This Row],[Loppu KK]])-1)/3+1,0)</f>
        <v>2018Q2</v>
      </c>
      <c r="U4111" s="81">
        <f>IF(COUNT(Taulukko1[[#This Row],[Neuvottelujen alaiset ]])=1,Taulukko1[[#This Row],[Neuvottelujen alaiset ]],Taulukko1[[#This Row],[Vähennystarve]])</f>
        <v>24</v>
      </c>
      <c r="V4111" s="44" t="str">
        <f t="shared" si="791"/>
        <v>NA</v>
      </c>
      <c r="W4111" s="44">
        <f t="shared" si="792"/>
        <v>1</v>
      </c>
      <c r="X4111" s="44" t="str">
        <f t="shared" si="793"/>
        <v>NA</v>
      </c>
      <c r="Y4111" s="44" t="b">
        <f>AND(MONTH(Taulukko1[[#This Row],[Alku PVM]] )=6,DAY(Taulukko1[[#This Row],[Alku PVM]] )&gt;19)</f>
        <v>0</v>
      </c>
      <c r="Z4111" s="44" t="b">
        <f>AND(MONTH(Taulukko1[[#This Row],[Loppu PVM]] )=6,DAY(Taulukko1[[#This Row],[Loppu PVM]] )&gt;19)</f>
        <v>0</v>
      </c>
      <c r="AA4111" s="44" t="b">
        <f>OR(MONTH(Taulukko1[[#This Row],[Alku PVM]] )&lt;=5,AND(MONTH(Taulukko1[[#This Row],[Alku PVM]] )=6,DAY(Taulukko1[[#This Row],[Alku PVM]] )&lt;20))</f>
        <v>1</v>
      </c>
      <c r="AB4111" s="44" t="b">
        <f>OR(MONTH(Taulukko1[[#This Row],[Loppu PVM]])&lt;=5,AND(MONTH(Taulukko1[[#This Row],[Loppu PVM]] )=6,DAY(Taulukko1[[#This Row],[Loppu PVM]])&lt;20))</f>
        <v>1</v>
      </c>
      <c r="AC4111" s="44" t="b">
        <f>OR(MONTH(Taulukko1[[#This Row],[Alku PVM]] )&lt;=3,AND(MONTH(Taulukko1[[#This Row],[Alku PVM]] )=3))</f>
        <v>1</v>
      </c>
      <c r="AD4111" s="44" t="b">
        <f>OR(MONTH(Taulukko1[[#This Row],[Loppu PVM]] )&lt;=3,AND(MONTH(Taulukko1[[#This Row],[Loppu PVM]] )=3))</f>
        <v>0</v>
      </c>
      <c r="AE4111" s="44" t="b">
        <f>OR(MONTH(Taulukko1[[#This Row],[Alku PVM]] )&lt;=9,AND(MONTH(Taulukko1[[#This Row],[Alku PVM]] )=9))</f>
        <v>1</v>
      </c>
      <c r="AF4111" s="44" t="b">
        <f>OR(MONTH(Taulukko1[[#This Row],[Loppu PVM]])&lt;=9,AND(MONTH(Taulukko1[[#This Row],[Loppu PVM]] )=9))</f>
        <v>1</v>
      </c>
      <c r="AG4111" s="44" t="b">
        <f>OR(MONTH(Taulukko1[[#This Row],[Alku PVM]] )&lt;=6,AND(MONTH(Taulukko1[[#This Row],[Alku PVM]] )=6))</f>
        <v>1</v>
      </c>
      <c r="AH4111" s="44" t="b">
        <f>OR(MONTH(Taulukko1[[#This Row],[Loppu PVM]])&lt;=6,AND(MONTH(Taulukko1[[#This Row],[Loppu PVM]] )=6))</f>
        <v>1</v>
      </c>
    </row>
    <row r="4112" spans="1:34">
      <c r="A4112" s="25" t="s">
        <v>5814</v>
      </c>
      <c r="B4112" s="26">
        <v>43174</v>
      </c>
      <c r="C4112" s="25" t="s">
        <v>5816</v>
      </c>
      <c r="D4112" s="35">
        <v>100</v>
      </c>
      <c r="E4112" s="85">
        <v>450</v>
      </c>
      <c r="F4112" s="26"/>
      <c r="G4112" s="33"/>
      <c r="H4112" s="27">
        <v>450</v>
      </c>
      <c r="I4112" s="126">
        <f>INDEX('TOL2008'!B:B,MATCH(A4112,'TOL2008'!A:A,0))</f>
        <v>20120</v>
      </c>
      <c r="J4112" s="133" t="str">
        <f>INDEX(Pääluokka!$H$2:$H$100,MATCH(VALUE(LEFT(Taulukko1[[#This Row],[TOL2008]],2)),Pääluokka!$G$2:$G$100,0))</f>
        <v>Teollisuus</v>
      </c>
      <c r="K4112" s="133" t="str">
        <f>INDEX(Pääluokka!$I$2:$I$100,MATCH(VALUE(LEFT(Taulukko1[[#This Row],[TOL2008]],2)),Pääluokka!$G$2:$G$100,0))</f>
        <v>Teollisuus (C-E)</v>
      </c>
      <c r="L4112" s="41" t="str">
        <f t="shared" si="786"/>
        <v>NA</v>
      </c>
      <c r="M4112" s="43">
        <f t="shared" si="787"/>
        <v>43174</v>
      </c>
      <c r="N4112" s="43">
        <f t="shared" si="788"/>
        <v>43225</v>
      </c>
      <c r="O4112" s="43">
        <f t="shared" si="789"/>
        <v>43160</v>
      </c>
      <c r="P4112" s="43">
        <f t="shared" si="790"/>
        <v>43221</v>
      </c>
      <c r="Q4112" s="89">
        <f t="shared" si="780"/>
        <v>2018</v>
      </c>
      <c r="R4112" s="89">
        <f t="shared" si="780"/>
        <v>2018</v>
      </c>
      <c r="S4112" s="43" t="str">
        <f>YEAR(Taulukko1[[#This Row],[Alku KK]])&amp;"Q"&amp;ROUNDDOWN((MONTH(Taulukko1[[#This Row],[Alku KK]])-1)/3+1,0)</f>
        <v>2018Q1</v>
      </c>
      <c r="T4112" s="43" t="str">
        <f>YEAR(Taulukko1[[#This Row],[Loppu KK]])&amp;"Q"&amp;ROUNDDOWN((MONTH(Taulukko1[[#This Row],[Loppu KK]])-1)/3+1,0)</f>
        <v>2018Q2</v>
      </c>
      <c r="U4112" s="81">
        <f>IF(COUNT(Taulukko1[[#This Row],[Neuvottelujen alaiset ]])=1,Taulukko1[[#This Row],[Neuvottelujen alaiset ]],Taulukko1[[#This Row],[Vähennystarve]])</f>
        <v>450</v>
      </c>
      <c r="V4112" s="44">
        <f t="shared" si="791"/>
        <v>1</v>
      </c>
      <c r="W4112" s="44" t="str">
        <f t="shared" si="792"/>
        <v>NA</v>
      </c>
      <c r="X4112" s="44" t="str">
        <f t="shared" si="793"/>
        <v>NA</v>
      </c>
      <c r="Y4112" s="44" t="b">
        <f>AND(MONTH(Taulukko1[[#This Row],[Alku PVM]] )=6,DAY(Taulukko1[[#This Row],[Alku PVM]] )&gt;19)</f>
        <v>0</v>
      </c>
      <c r="Z4112" s="44" t="b">
        <f>AND(MONTH(Taulukko1[[#This Row],[Loppu PVM]] )=6,DAY(Taulukko1[[#This Row],[Loppu PVM]] )&gt;19)</f>
        <v>0</v>
      </c>
      <c r="AA4112" s="44" t="b">
        <f>OR(MONTH(Taulukko1[[#This Row],[Alku PVM]] )&lt;=5,AND(MONTH(Taulukko1[[#This Row],[Alku PVM]] )=6,DAY(Taulukko1[[#This Row],[Alku PVM]] )&lt;20))</f>
        <v>1</v>
      </c>
      <c r="AB4112" s="44" t="b">
        <f>OR(MONTH(Taulukko1[[#This Row],[Loppu PVM]])&lt;=5,AND(MONTH(Taulukko1[[#This Row],[Loppu PVM]] )=6,DAY(Taulukko1[[#This Row],[Loppu PVM]])&lt;20))</f>
        <v>1</v>
      </c>
      <c r="AC4112" s="44" t="b">
        <f>OR(MONTH(Taulukko1[[#This Row],[Alku PVM]] )&lt;=3,AND(MONTH(Taulukko1[[#This Row],[Alku PVM]] )=3))</f>
        <v>1</v>
      </c>
      <c r="AD4112" s="44" t="b">
        <f>OR(MONTH(Taulukko1[[#This Row],[Loppu PVM]] )&lt;=3,AND(MONTH(Taulukko1[[#This Row],[Loppu PVM]] )=3))</f>
        <v>0</v>
      </c>
      <c r="AE4112" s="44" t="b">
        <f>OR(MONTH(Taulukko1[[#This Row],[Alku PVM]] )&lt;=9,AND(MONTH(Taulukko1[[#This Row],[Alku PVM]] )=9))</f>
        <v>1</v>
      </c>
      <c r="AF4112" s="44" t="b">
        <f>OR(MONTH(Taulukko1[[#This Row],[Loppu PVM]])&lt;=9,AND(MONTH(Taulukko1[[#This Row],[Loppu PVM]] )=9))</f>
        <v>1</v>
      </c>
      <c r="AG4112" s="44" t="b">
        <f>OR(MONTH(Taulukko1[[#This Row],[Alku PVM]] )&lt;=6,AND(MONTH(Taulukko1[[#This Row],[Alku PVM]] )=6))</f>
        <v>1</v>
      </c>
      <c r="AH4112" s="44" t="b">
        <f>OR(MONTH(Taulukko1[[#This Row],[Loppu PVM]])&lt;=6,AND(MONTH(Taulukko1[[#This Row],[Loppu PVM]] )=6))</f>
        <v>1</v>
      </c>
    </row>
    <row r="4113" spans="1:34">
      <c r="A4113" s="25" t="s">
        <v>5817</v>
      </c>
      <c r="B4113" s="26">
        <v>43160</v>
      </c>
      <c r="C4113" s="25" t="s">
        <v>5818</v>
      </c>
      <c r="D4113" s="35"/>
      <c r="E4113" s="85">
        <v>9</v>
      </c>
      <c r="F4113" s="26">
        <v>43182</v>
      </c>
      <c r="G4113" s="33">
        <v>4</v>
      </c>
      <c r="H4113" s="27">
        <v>9</v>
      </c>
      <c r="I4113" s="126">
        <f>INDEX('TOL2008'!B:B,MATCH(A4113,'TOL2008'!A:A,0))</f>
        <v>70210</v>
      </c>
      <c r="J4113" s="133" t="str">
        <f>INDEX(Pääluokka!$H$2:$H$100,MATCH(VALUE(LEFT(Taulukko1[[#This Row],[TOL2008]],2)),Pääluokka!$G$2:$G$100,0))</f>
        <v>Ammatillinen, tieteellinen ja tekninen toiminta</v>
      </c>
      <c r="K4113" s="133" t="str">
        <f>INDEX(Pääluokka!$I$2:$I$100,MATCH(VALUE(LEFT(Taulukko1[[#This Row],[TOL2008]],2)),Pääluokka!$G$2:$G$100,0))</f>
        <v>Palvelualat (G-N, R, S)</v>
      </c>
      <c r="L4113" s="41">
        <f t="shared" si="786"/>
        <v>22</v>
      </c>
      <c r="M4113" s="43">
        <f t="shared" si="787"/>
        <v>43160</v>
      </c>
      <c r="N4113" s="43">
        <f t="shared" si="788"/>
        <v>43182</v>
      </c>
      <c r="O4113" s="43">
        <f t="shared" si="789"/>
        <v>43160</v>
      </c>
      <c r="P4113" s="43">
        <f t="shared" si="790"/>
        <v>43160</v>
      </c>
      <c r="Q4113" s="89">
        <f t="shared" si="780"/>
        <v>2018</v>
      </c>
      <c r="R4113" s="89">
        <f t="shared" si="780"/>
        <v>2018</v>
      </c>
      <c r="S4113" s="43" t="str">
        <f>YEAR(Taulukko1[[#This Row],[Alku KK]])&amp;"Q"&amp;ROUNDDOWN((MONTH(Taulukko1[[#This Row],[Alku KK]])-1)/3+1,0)</f>
        <v>2018Q1</v>
      </c>
      <c r="T4113" s="43" t="str">
        <f>YEAR(Taulukko1[[#This Row],[Loppu KK]])&amp;"Q"&amp;ROUNDDOWN((MONTH(Taulukko1[[#This Row],[Loppu KK]])-1)/3+1,0)</f>
        <v>2018Q1</v>
      </c>
      <c r="U4113" s="81">
        <f>IF(COUNT(Taulukko1[[#This Row],[Neuvottelujen alaiset ]])=1,Taulukko1[[#This Row],[Neuvottelujen alaiset ]],Taulukko1[[#This Row],[Vähennystarve]])</f>
        <v>9</v>
      </c>
      <c r="V4113" s="44">
        <f t="shared" si="791"/>
        <v>1</v>
      </c>
      <c r="W4113" s="44">
        <f t="shared" si="792"/>
        <v>0.44444444444444442</v>
      </c>
      <c r="X4113" s="44">
        <f t="shared" si="793"/>
        <v>0.44444444444444442</v>
      </c>
      <c r="Y4113" s="44" t="b">
        <f>AND(MONTH(Taulukko1[[#This Row],[Alku PVM]] )=6,DAY(Taulukko1[[#This Row],[Alku PVM]] )&gt;19)</f>
        <v>0</v>
      </c>
      <c r="Z4113" s="44" t="b">
        <f>AND(MONTH(Taulukko1[[#This Row],[Loppu PVM]] )=6,DAY(Taulukko1[[#This Row],[Loppu PVM]] )&gt;19)</f>
        <v>0</v>
      </c>
      <c r="AA4113" s="44" t="b">
        <f>OR(MONTH(Taulukko1[[#This Row],[Alku PVM]] )&lt;=5,AND(MONTH(Taulukko1[[#This Row],[Alku PVM]] )=6,DAY(Taulukko1[[#This Row],[Alku PVM]] )&lt;20))</f>
        <v>1</v>
      </c>
      <c r="AB4113" s="44" t="b">
        <f>OR(MONTH(Taulukko1[[#This Row],[Loppu PVM]])&lt;=5,AND(MONTH(Taulukko1[[#This Row],[Loppu PVM]] )=6,DAY(Taulukko1[[#This Row],[Loppu PVM]])&lt;20))</f>
        <v>1</v>
      </c>
      <c r="AC4113" s="44" t="b">
        <f>OR(MONTH(Taulukko1[[#This Row],[Alku PVM]] )&lt;=3,AND(MONTH(Taulukko1[[#This Row],[Alku PVM]] )=3))</f>
        <v>1</v>
      </c>
      <c r="AD4113" s="44" t="b">
        <f>OR(MONTH(Taulukko1[[#This Row],[Loppu PVM]] )&lt;=3,AND(MONTH(Taulukko1[[#This Row],[Loppu PVM]] )=3))</f>
        <v>1</v>
      </c>
      <c r="AE4113" s="44" t="b">
        <f>OR(MONTH(Taulukko1[[#This Row],[Alku PVM]] )&lt;=9,AND(MONTH(Taulukko1[[#This Row],[Alku PVM]] )=9))</f>
        <v>1</v>
      </c>
      <c r="AF4113" s="44" t="b">
        <f>OR(MONTH(Taulukko1[[#This Row],[Loppu PVM]])&lt;=9,AND(MONTH(Taulukko1[[#This Row],[Loppu PVM]] )=9))</f>
        <v>1</v>
      </c>
      <c r="AG4113" s="44" t="b">
        <f>OR(MONTH(Taulukko1[[#This Row],[Alku PVM]] )&lt;=6,AND(MONTH(Taulukko1[[#This Row],[Alku PVM]] )=6))</f>
        <v>1</v>
      </c>
      <c r="AH4113" s="44" t="b">
        <f>OR(MONTH(Taulukko1[[#This Row],[Loppu PVM]])&lt;=6,AND(MONTH(Taulukko1[[#This Row],[Loppu PVM]] )=6))</f>
        <v>1</v>
      </c>
    </row>
    <row r="4114" spans="1:34">
      <c r="A4114" s="25" t="s">
        <v>5486</v>
      </c>
      <c r="B4114" s="26">
        <v>43178</v>
      </c>
      <c r="C4114" s="25" t="s">
        <v>5819</v>
      </c>
      <c r="D4114" s="35"/>
      <c r="E4114" s="85">
        <v>19</v>
      </c>
      <c r="F4114" s="26"/>
      <c r="G4114" s="33"/>
      <c r="H4114" s="27">
        <v>19</v>
      </c>
      <c r="I4114" s="126">
        <f>INDEX('TOL2008'!B:B,MATCH(A4114,'TOL2008'!A:A,0))</f>
        <v>65121</v>
      </c>
      <c r="J4114" s="133" t="str">
        <f>INDEX(Pääluokka!$H$2:$H$100,MATCH(VALUE(LEFT(Taulukko1[[#This Row],[TOL2008]],2)),Pääluokka!$G$2:$G$100,0))</f>
        <v>Rahoitus- ja vakuutustoiminta</v>
      </c>
      <c r="K4114" s="133" t="str">
        <f>INDEX(Pääluokka!$I$2:$I$100,MATCH(VALUE(LEFT(Taulukko1[[#This Row],[TOL2008]],2)),Pääluokka!$G$2:$G$100,0))</f>
        <v>Palvelualat (G-N, R, S)</v>
      </c>
      <c r="L4114" s="41" t="str">
        <f t="shared" si="786"/>
        <v>NA</v>
      </c>
      <c r="M4114" s="43">
        <f t="shared" si="787"/>
        <v>43178</v>
      </c>
      <c r="N4114" s="43">
        <f t="shared" si="788"/>
        <v>43229</v>
      </c>
      <c r="O4114" s="43">
        <f t="shared" si="789"/>
        <v>43160</v>
      </c>
      <c r="P4114" s="43">
        <f t="shared" si="790"/>
        <v>43221</v>
      </c>
      <c r="Q4114" s="89">
        <f t="shared" si="780"/>
        <v>2018</v>
      </c>
      <c r="R4114" s="89">
        <f t="shared" si="780"/>
        <v>2018</v>
      </c>
      <c r="S4114" s="43" t="str">
        <f>YEAR(Taulukko1[[#This Row],[Alku KK]])&amp;"Q"&amp;ROUNDDOWN((MONTH(Taulukko1[[#This Row],[Alku KK]])-1)/3+1,0)</f>
        <v>2018Q1</v>
      </c>
      <c r="T4114" s="43" t="str">
        <f>YEAR(Taulukko1[[#This Row],[Loppu KK]])&amp;"Q"&amp;ROUNDDOWN((MONTH(Taulukko1[[#This Row],[Loppu KK]])-1)/3+1,0)</f>
        <v>2018Q2</v>
      </c>
      <c r="U4114" s="81">
        <f>IF(COUNT(Taulukko1[[#This Row],[Neuvottelujen alaiset ]])=1,Taulukko1[[#This Row],[Neuvottelujen alaiset ]],Taulukko1[[#This Row],[Vähennystarve]])</f>
        <v>19</v>
      </c>
      <c r="V4114" s="44">
        <f t="shared" si="791"/>
        <v>1</v>
      </c>
      <c r="W4114" s="44" t="str">
        <f t="shared" si="792"/>
        <v>NA</v>
      </c>
      <c r="X4114" s="44" t="str">
        <f t="shared" si="793"/>
        <v>NA</v>
      </c>
      <c r="Y4114" s="44" t="b">
        <f>AND(MONTH(Taulukko1[[#This Row],[Alku PVM]] )=6,DAY(Taulukko1[[#This Row],[Alku PVM]] )&gt;19)</f>
        <v>0</v>
      </c>
      <c r="Z4114" s="44" t="b">
        <f>AND(MONTH(Taulukko1[[#This Row],[Loppu PVM]] )=6,DAY(Taulukko1[[#This Row],[Loppu PVM]] )&gt;19)</f>
        <v>0</v>
      </c>
      <c r="AA4114" s="44" t="b">
        <f>OR(MONTH(Taulukko1[[#This Row],[Alku PVM]] )&lt;=5,AND(MONTH(Taulukko1[[#This Row],[Alku PVM]] )=6,DAY(Taulukko1[[#This Row],[Alku PVM]] )&lt;20))</f>
        <v>1</v>
      </c>
      <c r="AB4114" s="44" t="b">
        <f>OR(MONTH(Taulukko1[[#This Row],[Loppu PVM]])&lt;=5,AND(MONTH(Taulukko1[[#This Row],[Loppu PVM]] )=6,DAY(Taulukko1[[#This Row],[Loppu PVM]])&lt;20))</f>
        <v>1</v>
      </c>
      <c r="AC4114" s="44" t="b">
        <f>OR(MONTH(Taulukko1[[#This Row],[Alku PVM]] )&lt;=3,AND(MONTH(Taulukko1[[#This Row],[Alku PVM]] )=3))</f>
        <v>1</v>
      </c>
      <c r="AD4114" s="44" t="b">
        <f>OR(MONTH(Taulukko1[[#This Row],[Loppu PVM]] )&lt;=3,AND(MONTH(Taulukko1[[#This Row],[Loppu PVM]] )=3))</f>
        <v>0</v>
      </c>
      <c r="AE4114" s="44" t="b">
        <f>OR(MONTH(Taulukko1[[#This Row],[Alku PVM]] )&lt;=9,AND(MONTH(Taulukko1[[#This Row],[Alku PVM]] )=9))</f>
        <v>1</v>
      </c>
      <c r="AF4114" s="44" t="b">
        <f>OR(MONTH(Taulukko1[[#This Row],[Loppu PVM]])&lt;=9,AND(MONTH(Taulukko1[[#This Row],[Loppu PVM]] )=9))</f>
        <v>1</v>
      </c>
      <c r="AG4114" s="44" t="b">
        <f>OR(MONTH(Taulukko1[[#This Row],[Alku PVM]] )&lt;=6,AND(MONTH(Taulukko1[[#This Row],[Alku PVM]] )=6))</f>
        <v>1</v>
      </c>
      <c r="AH4114" s="44" t="b">
        <f>OR(MONTH(Taulukko1[[#This Row],[Loppu PVM]])&lt;=6,AND(MONTH(Taulukko1[[#This Row],[Loppu PVM]] )=6))</f>
        <v>1</v>
      </c>
    </row>
    <row r="4115" spans="1:34">
      <c r="A4115" s="25" t="s">
        <v>4539</v>
      </c>
      <c r="B4115" s="26">
        <v>43179</v>
      </c>
      <c r="C4115" s="25" t="s">
        <v>5820</v>
      </c>
      <c r="D4115" s="35"/>
      <c r="E4115" s="85"/>
      <c r="F4115" s="26"/>
      <c r="G4115" s="33"/>
      <c r="H4115" s="27">
        <v>175</v>
      </c>
      <c r="I4115" s="126">
        <f>INDEX('TOL2008'!B:B,MATCH(A4115,'TOL2008'!A:A,0))</f>
        <v>66190</v>
      </c>
      <c r="J4115" s="133" t="str">
        <f>INDEX(Pääluokka!$H$2:$H$100,MATCH(VALUE(LEFT(Taulukko1[[#This Row],[TOL2008]],2)),Pääluokka!$G$2:$G$100,0))</f>
        <v>Rahoitus- ja vakuutustoiminta</v>
      </c>
      <c r="K4115" s="133" t="str">
        <f>INDEX(Pääluokka!$I$2:$I$100,MATCH(VALUE(LEFT(Taulukko1[[#This Row],[TOL2008]],2)),Pääluokka!$G$2:$G$100,0))</f>
        <v>Palvelualat (G-N, R, S)</v>
      </c>
      <c r="L4115" s="41" t="str">
        <f t="shared" si="786"/>
        <v>NA</v>
      </c>
      <c r="M4115" s="43">
        <f t="shared" si="787"/>
        <v>43179</v>
      </c>
      <c r="N4115" s="43">
        <f t="shared" si="788"/>
        <v>43230</v>
      </c>
      <c r="O4115" s="43">
        <f t="shared" si="789"/>
        <v>43160</v>
      </c>
      <c r="P4115" s="43">
        <f t="shared" si="790"/>
        <v>43221</v>
      </c>
      <c r="Q4115" s="89">
        <f t="shared" si="780"/>
        <v>2018</v>
      </c>
      <c r="R4115" s="89">
        <f t="shared" si="780"/>
        <v>2018</v>
      </c>
      <c r="S4115" s="43" t="str">
        <f>YEAR(Taulukko1[[#This Row],[Alku KK]])&amp;"Q"&amp;ROUNDDOWN((MONTH(Taulukko1[[#This Row],[Alku KK]])-1)/3+1,0)</f>
        <v>2018Q1</v>
      </c>
      <c r="T4115" s="43" t="str">
        <f>YEAR(Taulukko1[[#This Row],[Loppu KK]])&amp;"Q"&amp;ROUNDDOWN((MONTH(Taulukko1[[#This Row],[Loppu KK]])-1)/3+1,0)</f>
        <v>2018Q2</v>
      </c>
      <c r="U4115" s="81">
        <f>IF(COUNT(Taulukko1[[#This Row],[Neuvottelujen alaiset ]])=1,Taulukko1[[#This Row],[Neuvottelujen alaiset ]],Taulukko1[[#This Row],[Vähennystarve]])</f>
        <v>175</v>
      </c>
      <c r="V4115" s="44" t="str">
        <f t="shared" si="791"/>
        <v>NA</v>
      </c>
      <c r="W4115" s="44" t="str">
        <f t="shared" si="792"/>
        <v>NA</v>
      </c>
      <c r="X4115" s="44" t="str">
        <f t="shared" si="793"/>
        <v>NA</v>
      </c>
      <c r="Y4115" s="44" t="b">
        <f>AND(MONTH(Taulukko1[[#This Row],[Alku PVM]] )=6,DAY(Taulukko1[[#This Row],[Alku PVM]] )&gt;19)</f>
        <v>0</v>
      </c>
      <c r="Z4115" s="44" t="b">
        <f>AND(MONTH(Taulukko1[[#This Row],[Loppu PVM]] )=6,DAY(Taulukko1[[#This Row],[Loppu PVM]] )&gt;19)</f>
        <v>0</v>
      </c>
      <c r="AA4115" s="44" t="b">
        <f>OR(MONTH(Taulukko1[[#This Row],[Alku PVM]] )&lt;=5,AND(MONTH(Taulukko1[[#This Row],[Alku PVM]] )=6,DAY(Taulukko1[[#This Row],[Alku PVM]] )&lt;20))</f>
        <v>1</v>
      </c>
      <c r="AB4115" s="44" t="b">
        <f>OR(MONTH(Taulukko1[[#This Row],[Loppu PVM]])&lt;=5,AND(MONTH(Taulukko1[[#This Row],[Loppu PVM]] )=6,DAY(Taulukko1[[#This Row],[Loppu PVM]])&lt;20))</f>
        <v>1</v>
      </c>
      <c r="AC4115" s="44" t="b">
        <f>OR(MONTH(Taulukko1[[#This Row],[Alku PVM]] )&lt;=3,AND(MONTH(Taulukko1[[#This Row],[Alku PVM]] )=3))</f>
        <v>1</v>
      </c>
      <c r="AD4115" s="44" t="b">
        <f>OR(MONTH(Taulukko1[[#This Row],[Loppu PVM]] )&lt;=3,AND(MONTH(Taulukko1[[#This Row],[Loppu PVM]] )=3))</f>
        <v>0</v>
      </c>
      <c r="AE4115" s="44" t="b">
        <f>OR(MONTH(Taulukko1[[#This Row],[Alku PVM]] )&lt;=9,AND(MONTH(Taulukko1[[#This Row],[Alku PVM]] )=9))</f>
        <v>1</v>
      </c>
      <c r="AF4115" s="44" t="b">
        <f>OR(MONTH(Taulukko1[[#This Row],[Loppu PVM]])&lt;=9,AND(MONTH(Taulukko1[[#This Row],[Loppu PVM]] )=9))</f>
        <v>1</v>
      </c>
      <c r="AG4115" s="44" t="b">
        <f>OR(MONTH(Taulukko1[[#This Row],[Alku PVM]] )&lt;=6,AND(MONTH(Taulukko1[[#This Row],[Alku PVM]] )=6))</f>
        <v>1</v>
      </c>
      <c r="AH4115" s="44" t="b">
        <f>OR(MONTH(Taulukko1[[#This Row],[Loppu PVM]])&lt;=6,AND(MONTH(Taulukko1[[#This Row],[Loppu PVM]] )=6))</f>
        <v>1</v>
      </c>
    </row>
    <row r="4116" spans="1:34">
      <c r="A4116" s="25" t="s">
        <v>4367</v>
      </c>
      <c r="B4116" s="26">
        <v>43180</v>
      </c>
      <c r="C4116" s="25" t="s">
        <v>921</v>
      </c>
      <c r="D4116" s="35"/>
      <c r="E4116" s="85">
        <v>9</v>
      </c>
      <c r="F4116" s="26">
        <v>43202</v>
      </c>
      <c r="G4116" s="33">
        <v>1</v>
      </c>
      <c r="H4116" s="27">
        <v>78</v>
      </c>
      <c r="I4116" s="126">
        <f>INDEX('TOL2008'!B:B,MATCH(A4116,'TOL2008'!A:A,0))</f>
        <v>58130</v>
      </c>
      <c r="J4116" s="133" t="str">
        <f>INDEX(Pääluokka!$H$2:$H$100,MATCH(VALUE(LEFT(Taulukko1[[#This Row],[TOL2008]],2)),Pääluokka!$G$2:$G$100,0))</f>
        <v>Informaatio ja viestintä</v>
      </c>
      <c r="K4116" s="133" t="str">
        <f>INDEX(Pääluokka!$I$2:$I$100,MATCH(VALUE(LEFT(Taulukko1[[#This Row],[TOL2008]],2)),Pääluokka!$G$2:$G$100,0))</f>
        <v>Palvelualat (G-N, R, S)</v>
      </c>
      <c r="L4116" s="41">
        <f t="shared" si="786"/>
        <v>22</v>
      </c>
      <c r="M4116" s="43">
        <f t="shared" si="787"/>
        <v>43180</v>
      </c>
      <c r="N4116" s="43">
        <f t="shared" si="788"/>
        <v>43202</v>
      </c>
      <c r="O4116" s="43">
        <f t="shared" si="789"/>
        <v>43160</v>
      </c>
      <c r="P4116" s="43">
        <f t="shared" si="790"/>
        <v>43191</v>
      </c>
      <c r="Q4116" s="89">
        <f t="shared" si="780"/>
        <v>2018</v>
      </c>
      <c r="R4116" s="89">
        <f t="shared" si="780"/>
        <v>2018</v>
      </c>
      <c r="S4116" s="43" t="str">
        <f>YEAR(Taulukko1[[#This Row],[Alku KK]])&amp;"Q"&amp;ROUNDDOWN((MONTH(Taulukko1[[#This Row],[Alku KK]])-1)/3+1,0)</f>
        <v>2018Q1</v>
      </c>
      <c r="T4116" s="43" t="str">
        <f>YEAR(Taulukko1[[#This Row],[Loppu KK]])&amp;"Q"&amp;ROUNDDOWN((MONTH(Taulukko1[[#This Row],[Loppu KK]])-1)/3+1,0)</f>
        <v>2018Q2</v>
      </c>
      <c r="U4116" s="81">
        <f>IF(COUNT(Taulukko1[[#This Row],[Neuvottelujen alaiset ]])=1,Taulukko1[[#This Row],[Neuvottelujen alaiset ]],Taulukko1[[#This Row],[Vähennystarve]])</f>
        <v>78</v>
      </c>
      <c r="V4116" s="44">
        <f t="shared" si="791"/>
        <v>0.11538461538461539</v>
      </c>
      <c r="W4116" s="44">
        <f t="shared" si="792"/>
        <v>1.282051282051282E-2</v>
      </c>
      <c r="X4116" s="44">
        <f t="shared" si="793"/>
        <v>0.1111111111111111</v>
      </c>
      <c r="Y4116" s="44" t="b">
        <f>AND(MONTH(Taulukko1[[#This Row],[Alku PVM]] )=6,DAY(Taulukko1[[#This Row],[Alku PVM]] )&gt;19)</f>
        <v>0</v>
      </c>
      <c r="Z4116" s="44" t="b">
        <f>AND(MONTH(Taulukko1[[#This Row],[Loppu PVM]] )=6,DAY(Taulukko1[[#This Row],[Loppu PVM]] )&gt;19)</f>
        <v>0</v>
      </c>
      <c r="AA4116" s="44" t="b">
        <f>OR(MONTH(Taulukko1[[#This Row],[Alku PVM]] )&lt;=5,AND(MONTH(Taulukko1[[#This Row],[Alku PVM]] )=6,DAY(Taulukko1[[#This Row],[Alku PVM]] )&lt;20))</f>
        <v>1</v>
      </c>
      <c r="AB4116" s="44" t="b">
        <f>OR(MONTH(Taulukko1[[#This Row],[Loppu PVM]])&lt;=5,AND(MONTH(Taulukko1[[#This Row],[Loppu PVM]] )=6,DAY(Taulukko1[[#This Row],[Loppu PVM]])&lt;20))</f>
        <v>1</v>
      </c>
      <c r="AC4116" s="44" t="b">
        <f>OR(MONTH(Taulukko1[[#This Row],[Alku PVM]] )&lt;=3,AND(MONTH(Taulukko1[[#This Row],[Alku PVM]] )=3))</f>
        <v>1</v>
      </c>
      <c r="AD4116" s="44" t="b">
        <f>OR(MONTH(Taulukko1[[#This Row],[Loppu PVM]] )&lt;=3,AND(MONTH(Taulukko1[[#This Row],[Loppu PVM]] )=3))</f>
        <v>0</v>
      </c>
      <c r="AE4116" s="44" t="b">
        <f>OR(MONTH(Taulukko1[[#This Row],[Alku PVM]] )&lt;=9,AND(MONTH(Taulukko1[[#This Row],[Alku PVM]] )=9))</f>
        <v>1</v>
      </c>
      <c r="AF4116" s="44" t="b">
        <f>OR(MONTH(Taulukko1[[#This Row],[Loppu PVM]])&lt;=9,AND(MONTH(Taulukko1[[#This Row],[Loppu PVM]] )=9))</f>
        <v>1</v>
      </c>
      <c r="AG4116" s="44" t="b">
        <f>OR(MONTH(Taulukko1[[#This Row],[Alku PVM]] )&lt;=6,AND(MONTH(Taulukko1[[#This Row],[Alku PVM]] )=6))</f>
        <v>1</v>
      </c>
      <c r="AH4116" s="44" t="b">
        <f>OR(MONTH(Taulukko1[[#This Row],[Loppu PVM]])&lt;=6,AND(MONTH(Taulukko1[[#This Row],[Loppu PVM]] )=6))</f>
        <v>1</v>
      </c>
    </row>
    <row r="4117" spans="1:34">
      <c r="A4117" s="25" t="s">
        <v>3104</v>
      </c>
      <c r="B4117" s="26">
        <v>43185</v>
      </c>
      <c r="C4117" s="25" t="s">
        <v>572</v>
      </c>
      <c r="D4117" s="35"/>
      <c r="E4117" s="85"/>
      <c r="F4117" s="26">
        <v>43244</v>
      </c>
      <c r="G4117" s="33">
        <v>101</v>
      </c>
      <c r="H4117" s="27">
        <v>101</v>
      </c>
      <c r="I4117" s="126">
        <f>INDEX('TOL2008'!B:B,MATCH(A4117,'TOL2008'!A:A,0))</f>
        <v>10710</v>
      </c>
      <c r="J4117" s="133" t="str">
        <f>INDEX(Pääluokka!$H$2:$H$100,MATCH(VALUE(LEFT(Taulukko1[[#This Row],[TOL2008]],2)),Pääluokka!$G$2:$G$100,0))</f>
        <v>Teollisuus</v>
      </c>
      <c r="K4117" s="133" t="str">
        <f>INDEX(Pääluokka!$I$2:$I$100,MATCH(VALUE(LEFT(Taulukko1[[#This Row],[TOL2008]],2)),Pääluokka!$G$2:$G$100,0))</f>
        <v>Teollisuus (C-E)</v>
      </c>
      <c r="L4117" s="41">
        <f t="shared" si="786"/>
        <v>59</v>
      </c>
      <c r="M4117" s="43">
        <f t="shared" si="787"/>
        <v>43185</v>
      </c>
      <c r="N4117" s="43">
        <f t="shared" si="788"/>
        <v>43244</v>
      </c>
      <c r="O4117" s="43">
        <f t="shared" si="789"/>
        <v>43160</v>
      </c>
      <c r="P4117" s="43">
        <f t="shared" si="790"/>
        <v>43221</v>
      </c>
      <c r="Q4117" s="89">
        <f t="shared" si="780"/>
        <v>2018</v>
      </c>
      <c r="R4117" s="89">
        <f t="shared" si="780"/>
        <v>2018</v>
      </c>
      <c r="S4117" s="43" t="str">
        <f>YEAR(Taulukko1[[#This Row],[Alku KK]])&amp;"Q"&amp;ROUNDDOWN((MONTH(Taulukko1[[#This Row],[Alku KK]])-1)/3+1,0)</f>
        <v>2018Q1</v>
      </c>
      <c r="T4117" s="43" t="str">
        <f>YEAR(Taulukko1[[#This Row],[Loppu KK]])&amp;"Q"&amp;ROUNDDOWN((MONTH(Taulukko1[[#This Row],[Loppu KK]])-1)/3+1,0)</f>
        <v>2018Q2</v>
      </c>
      <c r="U4117" s="81">
        <f>IF(COUNT(Taulukko1[[#This Row],[Neuvottelujen alaiset ]])=1,Taulukko1[[#This Row],[Neuvottelujen alaiset ]],Taulukko1[[#This Row],[Vähennystarve]])</f>
        <v>101</v>
      </c>
      <c r="V4117" s="44" t="str">
        <f t="shared" si="791"/>
        <v>NA</v>
      </c>
      <c r="W4117" s="44">
        <f t="shared" si="792"/>
        <v>1</v>
      </c>
      <c r="X4117" s="44" t="str">
        <f t="shared" si="793"/>
        <v>NA</v>
      </c>
      <c r="Y4117" s="44" t="b">
        <f>AND(MONTH(Taulukko1[[#This Row],[Alku PVM]] )=6,DAY(Taulukko1[[#This Row],[Alku PVM]] )&gt;19)</f>
        <v>0</v>
      </c>
      <c r="Z4117" s="44" t="b">
        <f>AND(MONTH(Taulukko1[[#This Row],[Loppu PVM]] )=6,DAY(Taulukko1[[#This Row],[Loppu PVM]] )&gt;19)</f>
        <v>0</v>
      </c>
      <c r="AA4117" s="44" t="b">
        <f>OR(MONTH(Taulukko1[[#This Row],[Alku PVM]] )&lt;=5,AND(MONTH(Taulukko1[[#This Row],[Alku PVM]] )=6,DAY(Taulukko1[[#This Row],[Alku PVM]] )&lt;20))</f>
        <v>1</v>
      </c>
      <c r="AB4117" s="44" t="b">
        <f>OR(MONTH(Taulukko1[[#This Row],[Loppu PVM]])&lt;=5,AND(MONTH(Taulukko1[[#This Row],[Loppu PVM]] )=6,DAY(Taulukko1[[#This Row],[Loppu PVM]])&lt;20))</f>
        <v>1</v>
      </c>
      <c r="AC4117" s="44" t="b">
        <f>OR(MONTH(Taulukko1[[#This Row],[Alku PVM]] )&lt;=3,AND(MONTH(Taulukko1[[#This Row],[Alku PVM]] )=3))</f>
        <v>1</v>
      </c>
      <c r="AD4117" s="44" t="b">
        <f>OR(MONTH(Taulukko1[[#This Row],[Loppu PVM]] )&lt;=3,AND(MONTH(Taulukko1[[#This Row],[Loppu PVM]] )=3))</f>
        <v>0</v>
      </c>
      <c r="AE4117" s="44" t="b">
        <f>OR(MONTH(Taulukko1[[#This Row],[Alku PVM]] )&lt;=9,AND(MONTH(Taulukko1[[#This Row],[Alku PVM]] )=9))</f>
        <v>1</v>
      </c>
      <c r="AF4117" s="44" t="b">
        <f>OR(MONTH(Taulukko1[[#This Row],[Loppu PVM]])&lt;=9,AND(MONTH(Taulukko1[[#This Row],[Loppu PVM]] )=9))</f>
        <v>1</v>
      </c>
      <c r="AG4117" s="44" t="b">
        <f>OR(MONTH(Taulukko1[[#This Row],[Alku PVM]] )&lt;=6,AND(MONTH(Taulukko1[[#This Row],[Alku PVM]] )=6))</f>
        <v>1</v>
      </c>
      <c r="AH4117" s="44" t="b">
        <f>OR(MONTH(Taulukko1[[#This Row],[Loppu PVM]])&lt;=6,AND(MONTH(Taulukko1[[#This Row],[Loppu PVM]] )=6))</f>
        <v>1</v>
      </c>
    </row>
    <row r="4118" spans="1:34">
      <c r="A4118" s="101" t="s">
        <v>5822</v>
      </c>
      <c r="B4118" s="102">
        <v>43186</v>
      </c>
      <c r="C4118" s="25" t="s">
        <v>5823</v>
      </c>
      <c r="D4118" s="35" t="s">
        <v>25</v>
      </c>
      <c r="E4118" s="85">
        <v>29</v>
      </c>
      <c r="F4118" s="102"/>
      <c r="G4118" s="21">
        <v>4</v>
      </c>
      <c r="H4118" s="104">
        <v>29</v>
      </c>
      <c r="I4118" s="134">
        <f>INDEX('TOL2008'!B:B,MATCH(A4118,'TOL2008'!A:A,0))</f>
        <v>93130</v>
      </c>
      <c r="J4118" s="135" t="str">
        <f>INDEX(Pääluokka!$H$2:$H$100,MATCH(VALUE(LEFT(Taulukko1[[#This Row],[TOL2008]],2)),Pääluokka!$G$2:$G$100,0))</f>
        <v>Taiteet, viihde ja virkistys</v>
      </c>
      <c r="K4118" s="135" t="str">
        <f>INDEX(Pääluokka!$I$2:$I$100,MATCH(VALUE(LEFT(Taulukko1[[#This Row],[TOL2008]],2)),Pääluokka!$G$2:$G$100,0))</f>
        <v>Palvelualat (G-N, R, S)</v>
      </c>
      <c r="L4118" s="106" t="str">
        <f t="shared" si="786"/>
        <v>NA</v>
      </c>
      <c r="M4118" s="107">
        <f t="shared" si="787"/>
        <v>43186</v>
      </c>
      <c r="N4118" s="107">
        <f t="shared" si="788"/>
        <v>43237</v>
      </c>
      <c r="O4118" s="107">
        <f t="shared" ref="O4118:P4121" si="794">IFERROR(DATE(YEAR(M4118),MONTH(M4118),1),"NA")</f>
        <v>43160</v>
      </c>
      <c r="P4118" s="107">
        <f t="shared" si="794"/>
        <v>43221</v>
      </c>
      <c r="Q4118" s="89">
        <f t="shared" si="780"/>
        <v>2018</v>
      </c>
      <c r="R4118" s="89">
        <f t="shared" si="780"/>
        <v>2018</v>
      </c>
      <c r="S4118" s="107" t="str">
        <f>YEAR(Taulukko1[[#This Row],[Alku KK]])&amp;"Q"&amp;ROUNDDOWN((MONTH(Taulukko1[[#This Row],[Alku KK]])-1)/3+1,0)</f>
        <v>2018Q1</v>
      </c>
      <c r="T4118" s="107" t="str">
        <f>YEAR(Taulukko1[[#This Row],[Loppu KK]])&amp;"Q"&amp;ROUNDDOWN((MONTH(Taulukko1[[#This Row],[Loppu KK]])-1)/3+1,0)</f>
        <v>2018Q2</v>
      </c>
      <c r="U4118" s="108">
        <f>IF(COUNT(Taulukko1[[#This Row],[Neuvottelujen alaiset ]])=1,Taulukko1[[#This Row],[Neuvottelujen alaiset ]],Taulukko1[[#This Row],[Vähennystarve]])</f>
        <v>29</v>
      </c>
      <c r="V4118" s="109">
        <f>IF(AND(ISNUMBER(E4118),ISNUMBER(H4118)),E4118/H4118,"NA")</f>
        <v>1</v>
      </c>
      <c r="W4118" s="109">
        <f>IF(AND(ISNUMBER(G4118),ISNUMBER(H4118)),G4118/H4118,"NA")</f>
        <v>0.13793103448275862</v>
      </c>
      <c r="X4118" s="109">
        <f>IF(AND(ISNUMBER(G4118),ISNUMBER(E4118)),G4118/E4118,"NA")</f>
        <v>0.13793103448275862</v>
      </c>
      <c r="Y4118" s="109" t="b">
        <f>AND(MONTH(Taulukko1[[#This Row],[Alku PVM]] )=6,DAY(Taulukko1[[#This Row],[Alku PVM]] )&gt;19)</f>
        <v>0</v>
      </c>
      <c r="Z4118" s="109" t="b">
        <f>AND(MONTH(Taulukko1[[#This Row],[Loppu PVM]] )=6,DAY(Taulukko1[[#This Row],[Loppu PVM]] )&gt;19)</f>
        <v>0</v>
      </c>
      <c r="AA4118" s="109" t="b">
        <f>OR(MONTH(Taulukko1[[#This Row],[Alku PVM]] )&lt;=5,AND(MONTH(Taulukko1[[#This Row],[Alku PVM]] )=6,DAY(Taulukko1[[#This Row],[Alku PVM]] )&lt;20))</f>
        <v>1</v>
      </c>
      <c r="AB4118" s="109" t="b">
        <f>OR(MONTH(Taulukko1[[#This Row],[Loppu PVM]])&lt;=5,AND(MONTH(Taulukko1[[#This Row],[Loppu PVM]] )=6,DAY(Taulukko1[[#This Row],[Loppu PVM]])&lt;20))</f>
        <v>1</v>
      </c>
      <c r="AC4118" s="109" t="b">
        <f>OR(MONTH(Taulukko1[[#This Row],[Alku PVM]] )&lt;=3,AND(MONTH(Taulukko1[[#This Row],[Alku PVM]] )=3))</f>
        <v>1</v>
      </c>
      <c r="AD4118" s="109" t="b">
        <f>OR(MONTH(Taulukko1[[#This Row],[Loppu PVM]] )&lt;=3,AND(MONTH(Taulukko1[[#This Row],[Loppu PVM]] )=3))</f>
        <v>0</v>
      </c>
      <c r="AE4118" s="109" t="b">
        <f>OR(MONTH(Taulukko1[[#This Row],[Alku PVM]] )&lt;=9,AND(MONTH(Taulukko1[[#This Row],[Alku PVM]] )=9))</f>
        <v>1</v>
      </c>
      <c r="AF4118" s="109" t="b">
        <f>OR(MONTH(Taulukko1[[#This Row],[Loppu PVM]])&lt;=9,AND(MONTH(Taulukko1[[#This Row],[Loppu PVM]] )=9))</f>
        <v>1</v>
      </c>
      <c r="AG4118" s="109" t="b">
        <f>OR(MONTH(Taulukko1[[#This Row],[Alku PVM]] )&lt;=6,AND(MONTH(Taulukko1[[#This Row],[Alku PVM]] )=6))</f>
        <v>1</v>
      </c>
      <c r="AH4118" s="109" t="b">
        <f>OR(MONTH(Taulukko1[[#This Row],[Loppu PVM]])&lt;=6,AND(MONTH(Taulukko1[[#This Row],[Loppu PVM]] )=6))</f>
        <v>1</v>
      </c>
    </row>
    <row r="4119" spans="1:34">
      <c r="A4119" s="25" t="s">
        <v>5824</v>
      </c>
      <c r="B4119" s="102">
        <v>43187</v>
      </c>
      <c r="C4119" s="25" t="s">
        <v>5825</v>
      </c>
      <c r="D4119" s="35" t="s">
        <v>4941</v>
      </c>
      <c r="E4119" s="85">
        <v>9</v>
      </c>
      <c r="F4119" s="102"/>
      <c r="G4119" s="105">
        <v>7</v>
      </c>
      <c r="H4119" s="104">
        <v>9</v>
      </c>
      <c r="I4119" s="134">
        <f>INDEX('TOL2008'!B:B,MATCH(A4119,'TOL2008'!A:A,0))</f>
        <v>73111</v>
      </c>
      <c r="J4119" s="135" t="str">
        <f>INDEX(Pääluokka!$H$2:$H$100,MATCH(VALUE(LEFT(Taulukko1[[#This Row],[TOL2008]],2)),Pääluokka!$G$2:$G$100,0))</f>
        <v>Ammatillinen, tieteellinen ja tekninen toiminta</v>
      </c>
      <c r="K4119" s="135" t="str">
        <f>INDEX(Pääluokka!$I$2:$I$100,MATCH(VALUE(LEFT(Taulukko1[[#This Row],[TOL2008]],2)),Pääluokka!$G$2:$G$100,0))</f>
        <v>Palvelualat (G-N, R, S)</v>
      </c>
      <c r="L4119" s="106" t="str">
        <f t="shared" si="786"/>
        <v>NA</v>
      </c>
      <c r="M4119" s="107">
        <f t="shared" si="787"/>
        <v>43187</v>
      </c>
      <c r="N4119" s="107">
        <f t="shared" si="788"/>
        <v>43238</v>
      </c>
      <c r="O4119" s="107">
        <f t="shared" si="794"/>
        <v>43160</v>
      </c>
      <c r="P4119" s="107">
        <f t="shared" si="794"/>
        <v>43221</v>
      </c>
      <c r="Q4119" s="89">
        <f t="shared" si="780"/>
        <v>2018</v>
      </c>
      <c r="R4119" s="89">
        <f t="shared" si="780"/>
        <v>2018</v>
      </c>
      <c r="S4119" s="107" t="str">
        <f>YEAR(Taulukko1[[#This Row],[Alku KK]])&amp;"Q"&amp;ROUNDDOWN((MONTH(Taulukko1[[#This Row],[Alku KK]])-1)/3+1,0)</f>
        <v>2018Q1</v>
      </c>
      <c r="T4119" s="107" t="str">
        <f>YEAR(Taulukko1[[#This Row],[Loppu KK]])&amp;"Q"&amp;ROUNDDOWN((MONTH(Taulukko1[[#This Row],[Loppu KK]])-1)/3+1,0)</f>
        <v>2018Q2</v>
      </c>
      <c r="U4119" s="108">
        <f>IF(COUNT(Taulukko1[[#This Row],[Neuvottelujen alaiset ]])=1,Taulukko1[[#This Row],[Neuvottelujen alaiset ]],Taulukko1[[#This Row],[Vähennystarve]])</f>
        <v>9</v>
      </c>
      <c r="V4119" s="109">
        <f>IF(AND(ISNUMBER(E4119),ISNUMBER(H4119)),E4119/H4119,"NA")</f>
        <v>1</v>
      </c>
      <c r="W4119" s="109">
        <f>IF(AND(ISNUMBER(G4119),ISNUMBER(H4119)),G4119/H4119,"NA")</f>
        <v>0.77777777777777779</v>
      </c>
      <c r="X4119" s="109">
        <f>IF(AND(ISNUMBER(G4119),ISNUMBER(E4119)),G4119/E4119,"NA")</f>
        <v>0.77777777777777779</v>
      </c>
      <c r="Y4119" s="109" t="b">
        <f>AND(MONTH(Taulukko1[[#This Row],[Alku PVM]] )=6,DAY(Taulukko1[[#This Row],[Alku PVM]] )&gt;19)</f>
        <v>0</v>
      </c>
      <c r="Z4119" s="109" t="b">
        <f>AND(MONTH(Taulukko1[[#This Row],[Loppu PVM]] )=6,DAY(Taulukko1[[#This Row],[Loppu PVM]] )&gt;19)</f>
        <v>0</v>
      </c>
      <c r="AA4119" s="109" t="b">
        <f>OR(MONTH(Taulukko1[[#This Row],[Alku PVM]] )&lt;=5,AND(MONTH(Taulukko1[[#This Row],[Alku PVM]] )=6,DAY(Taulukko1[[#This Row],[Alku PVM]] )&lt;20))</f>
        <v>1</v>
      </c>
      <c r="AB4119" s="109" t="b">
        <f>OR(MONTH(Taulukko1[[#This Row],[Loppu PVM]])&lt;=5,AND(MONTH(Taulukko1[[#This Row],[Loppu PVM]] )=6,DAY(Taulukko1[[#This Row],[Loppu PVM]])&lt;20))</f>
        <v>1</v>
      </c>
      <c r="AC4119" s="109" t="b">
        <f>OR(MONTH(Taulukko1[[#This Row],[Alku PVM]] )&lt;=3,AND(MONTH(Taulukko1[[#This Row],[Alku PVM]] )=3))</f>
        <v>1</v>
      </c>
      <c r="AD4119" s="109" t="b">
        <f>OR(MONTH(Taulukko1[[#This Row],[Loppu PVM]] )&lt;=3,AND(MONTH(Taulukko1[[#This Row],[Loppu PVM]] )=3))</f>
        <v>0</v>
      </c>
      <c r="AE4119" s="109" t="b">
        <f>OR(MONTH(Taulukko1[[#This Row],[Alku PVM]] )&lt;=9,AND(MONTH(Taulukko1[[#This Row],[Alku PVM]] )=9))</f>
        <v>1</v>
      </c>
      <c r="AF4119" s="109" t="b">
        <f>OR(MONTH(Taulukko1[[#This Row],[Loppu PVM]])&lt;=9,AND(MONTH(Taulukko1[[#This Row],[Loppu PVM]] )=9))</f>
        <v>1</v>
      </c>
      <c r="AG4119" s="109" t="b">
        <f>OR(MONTH(Taulukko1[[#This Row],[Alku PVM]] )&lt;=6,AND(MONTH(Taulukko1[[#This Row],[Alku PVM]] )=6))</f>
        <v>1</v>
      </c>
      <c r="AH4119" s="109" t="b">
        <f>OR(MONTH(Taulukko1[[#This Row],[Loppu PVM]])&lt;=6,AND(MONTH(Taulukko1[[#This Row],[Loppu PVM]] )=6))</f>
        <v>1</v>
      </c>
    </row>
    <row r="4120" spans="1:34">
      <c r="A4120" s="101" t="s">
        <v>5826</v>
      </c>
      <c r="B4120" s="102">
        <v>43187</v>
      </c>
      <c r="C4120" s="25" t="s">
        <v>5827</v>
      </c>
      <c r="D4120" s="103"/>
      <c r="E4120" s="85"/>
      <c r="F4120" s="102">
        <v>43217</v>
      </c>
      <c r="G4120" s="105">
        <v>11</v>
      </c>
      <c r="H4120" s="104">
        <v>11</v>
      </c>
      <c r="I4120" s="134">
        <f>INDEX('TOL2008'!B:B,MATCH(A4120,'TOL2008'!A:A,0))</f>
        <v>52221</v>
      </c>
      <c r="J4120" s="135" t="str">
        <f>INDEX(Pääluokka!$H$2:$H$100,MATCH(VALUE(LEFT(Taulukko1[[#This Row],[TOL2008]],2)),Pääluokka!$G$2:$G$100,0))</f>
        <v>Kuljetus ja varastointi</v>
      </c>
      <c r="K4120" s="135" t="str">
        <f>INDEX(Pääluokka!$I$2:$I$100,MATCH(VALUE(LEFT(Taulukko1[[#This Row],[TOL2008]],2)),Pääluokka!$G$2:$G$100,0))</f>
        <v>Palvelualat (G-N, R, S)</v>
      </c>
      <c r="L4120" s="106">
        <f t="shared" si="786"/>
        <v>30</v>
      </c>
      <c r="M4120" s="107">
        <f t="shared" si="787"/>
        <v>43187</v>
      </c>
      <c r="N4120" s="107">
        <f t="shared" si="788"/>
        <v>43217</v>
      </c>
      <c r="O4120" s="107">
        <f t="shared" si="794"/>
        <v>43160</v>
      </c>
      <c r="P4120" s="107">
        <f t="shared" si="794"/>
        <v>43191</v>
      </c>
      <c r="Q4120" s="89">
        <f t="shared" si="780"/>
        <v>2018</v>
      </c>
      <c r="R4120" s="89">
        <f t="shared" si="780"/>
        <v>2018</v>
      </c>
      <c r="S4120" s="107" t="str">
        <f>YEAR(Taulukko1[[#This Row],[Alku KK]])&amp;"Q"&amp;ROUNDDOWN((MONTH(Taulukko1[[#This Row],[Alku KK]])-1)/3+1,0)</f>
        <v>2018Q1</v>
      </c>
      <c r="T4120" s="107" t="str">
        <f>YEAR(Taulukko1[[#This Row],[Loppu KK]])&amp;"Q"&amp;ROUNDDOWN((MONTH(Taulukko1[[#This Row],[Loppu KK]])-1)/3+1,0)</f>
        <v>2018Q2</v>
      </c>
      <c r="U4120" s="108">
        <f>IF(COUNT(Taulukko1[[#This Row],[Neuvottelujen alaiset ]])=1,Taulukko1[[#This Row],[Neuvottelujen alaiset ]],Taulukko1[[#This Row],[Vähennystarve]])</f>
        <v>11</v>
      </c>
      <c r="V4120" s="109" t="str">
        <f>IF(AND(ISNUMBER(E4120),ISNUMBER(H4120)),E4120/H4120,"NA")</f>
        <v>NA</v>
      </c>
      <c r="W4120" s="109">
        <f>IF(AND(ISNUMBER(G4120),ISNUMBER(H4120)),G4120/H4120,"NA")</f>
        <v>1</v>
      </c>
      <c r="X4120" s="109" t="str">
        <f>IF(AND(ISNUMBER(G4120),ISNUMBER(E4120)),G4120/E4120,"NA")</f>
        <v>NA</v>
      </c>
      <c r="Y4120" s="109" t="b">
        <f>AND(MONTH(Taulukko1[[#This Row],[Alku PVM]] )=6,DAY(Taulukko1[[#This Row],[Alku PVM]] )&gt;19)</f>
        <v>0</v>
      </c>
      <c r="Z4120" s="109" t="b">
        <f>AND(MONTH(Taulukko1[[#This Row],[Loppu PVM]] )=6,DAY(Taulukko1[[#This Row],[Loppu PVM]] )&gt;19)</f>
        <v>0</v>
      </c>
      <c r="AA4120" s="109" t="b">
        <f>OR(MONTH(Taulukko1[[#This Row],[Alku PVM]] )&lt;=5,AND(MONTH(Taulukko1[[#This Row],[Alku PVM]] )=6,DAY(Taulukko1[[#This Row],[Alku PVM]] )&lt;20))</f>
        <v>1</v>
      </c>
      <c r="AB4120" s="109" t="b">
        <f>OR(MONTH(Taulukko1[[#This Row],[Loppu PVM]])&lt;=5,AND(MONTH(Taulukko1[[#This Row],[Loppu PVM]] )=6,DAY(Taulukko1[[#This Row],[Loppu PVM]])&lt;20))</f>
        <v>1</v>
      </c>
      <c r="AC4120" s="109" t="b">
        <f>OR(MONTH(Taulukko1[[#This Row],[Alku PVM]] )&lt;=3,AND(MONTH(Taulukko1[[#This Row],[Alku PVM]] )=3))</f>
        <v>1</v>
      </c>
      <c r="AD4120" s="109" t="b">
        <f>OR(MONTH(Taulukko1[[#This Row],[Loppu PVM]] )&lt;=3,AND(MONTH(Taulukko1[[#This Row],[Loppu PVM]] )=3))</f>
        <v>0</v>
      </c>
      <c r="AE4120" s="109" t="b">
        <f>OR(MONTH(Taulukko1[[#This Row],[Alku PVM]] )&lt;=9,AND(MONTH(Taulukko1[[#This Row],[Alku PVM]] )=9))</f>
        <v>1</v>
      </c>
      <c r="AF4120" s="109" t="b">
        <f>OR(MONTH(Taulukko1[[#This Row],[Loppu PVM]])&lt;=9,AND(MONTH(Taulukko1[[#This Row],[Loppu PVM]] )=9))</f>
        <v>1</v>
      </c>
      <c r="AG4120" s="109" t="b">
        <f>OR(MONTH(Taulukko1[[#This Row],[Alku PVM]] )&lt;=6,AND(MONTH(Taulukko1[[#This Row],[Alku PVM]] )=6))</f>
        <v>1</v>
      </c>
      <c r="AH4120" s="109" t="b">
        <f>OR(MONTH(Taulukko1[[#This Row],[Loppu PVM]])&lt;=6,AND(MONTH(Taulukko1[[#This Row],[Loppu PVM]] )=6))</f>
        <v>1</v>
      </c>
    </row>
    <row r="4121" spans="1:34">
      <c r="A4121" s="101" t="s">
        <v>5486</v>
      </c>
      <c r="B4121" s="102">
        <v>43187</v>
      </c>
      <c r="C4121" s="25" t="s">
        <v>5828</v>
      </c>
      <c r="D4121" s="103"/>
      <c r="E4121" s="85">
        <v>10</v>
      </c>
      <c r="F4121" s="102"/>
      <c r="G4121" s="105"/>
      <c r="H4121" s="104">
        <v>80</v>
      </c>
      <c r="I4121" s="134">
        <f>INDEX('TOL2008'!B:B,MATCH(A4121,'TOL2008'!A:A,0))</f>
        <v>65121</v>
      </c>
      <c r="J4121" s="135" t="str">
        <f>INDEX(Pääluokka!$H$2:$H$100,MATCH(VALUE(LEFT(Taulukko1[[#This Row],[TOL2008]],2)),Pääluokka!$G$2:$G$100,0))</f>
        <v>Rahoitus- ja vakuutustoiminta</v>
      </c>
      <c r="K4121" s="135" t="str">
        <f>INDEX(Pääluokka!$I$2:$I$100,MATCH(VALUE(LEFT(Taulukko1[[#This Row],[TOL2008]],2)),Pääluokka!$G$2:$G$100,0))</f>
        <v>Palvelualat (G-N, R, S)</v>
      </c>
      <c r="L4121" s="106" t="str">
        <f t="shared" si="786"/>
        <v>NA</v>
      </c>
      <c r="M4121" s="107">
        <f t="shared" si="787"/>
        <v>43187</v>
      </c>
      <c r="N4121" s="107">
        <f t="shared" si="788"/>
        <v>43238</v>
      </c>
      <c r="O4121" s="107">
        <f t="shared" si="794"/>
        <v>43160</v>
      </c>
      <c r="P4121" s="107">
        <f t="shared" si="794"/>
        <v>43221</v>
      </c>
      <c r="Q4121" s="89">
        <f t="shared" si="780"/>
        <v>2018</v>
      </c>
      <c r="R4121" s="89">
        <f t="shared" si="780"/>
        <v>2018</v>
      </c>
      <c r="S4121" s="107" t="str">
        <f>YEAR(Taulukko1[[#This Row],[Alku KK]])&amp;"Q"&amp;ROUNDDOWN((MONTH(Taulukko1[[#This Row],[Alku KK]])-1)/3+1,0)</f>
        <v>2018Q1</v>
      </c>
      <c r="T4121" s="107" t="str">
        <f>YEAR(Taulukko1[[#This Row],[Loppu KK]])&amp;"Q"&amp;ROUNDDOWN((MONTH(Taulukko1[[#This Row],[Loppu KK]])-1)/3+1,0)</f>
        <v>2018Q2</v>
      </c>
      <c r="U4121" s="108">
        <f>IF(COUNT(Taulukko1[[#This Row],[Neuvottelujen alaiset ]])=1,Taulukko1[[#This Row],[Neuvottelujen alaiset ]],Taulukko1[[#This Row],[Vähennystarve]])</f>
        <v>80</v>
      </c>
      <c r="V4121" s="109">
        <f>IF(AND(ISNUMBER(E4121),ISNUMBER(H4121)),E4121/H4121,"NA")</f>
        <v>0.125</v>
      </c>
      <c r="W4121" s="109" t="str">
        <f>IF(AND(ISNUMBER(G4121),ISNUMBER(H4121)),G4121/H4121,"NA")</f>
        <v>NA</v>
      </c>
      <c r="X4121" s="109" t="str">
        <f>IF(AND(ISNUMBER(G4121),ISNUMBER(E4121)),G4121/E4121,"NA")</f>
        <v>NA</v>
      </c>
      <c r="Y4121" s="109" t="b">
        <f>AND(MONTH(Taulukko1[[#This Row],[Alku PVM]] )=6,DAY(Taulukko1[[#This Row],[Alku PVM]] )&gt;19)</f>
        <v>0</v>
      </c>
      <c r="Z4121" s="109" t="b">
        <f>AND(MONTH(Taulukko1[[#This Row],[Loppu PVM]] )=6,DAY(Taulukko1[[#This Row],[Loppu PVM]] )&gt;19)</f>
        <v>0</v>
      </c>
      <c r="AA4121" s="109" t="b">
        <f>OR(MONTH(Taulukko1[[#This Row],[Alku PVM]] )&lt;=5,AND(MONTH(Taulukko1[[#This Row],[Alku PVM]] )=6,DAY(Taulukko1[[#This Row],[Alku PVM]] )&lt;20))</f>
        <v>1</v>
      </c>
      <c r="AB4121" s="109" t="b">
        <f>OR(MONTH(Taulukko1[[#This Row],[Loppu PVM]])&lt;=5,AND(MONTH(Taulukko1[[#This Row],[Loppu PVM]] )=6,DAY(Taulukko1[[#This Row],[Loppu PVM]])&lt;20))</f>
        <v>1</v>
      </c>
      <c r="AC4121" s="109" t="b">
        <f>OR(MONTH(Taulukko1[[#This Row],[Alku PVM]] )&lt;=3,AND(MONTH(Taulukko1[[#This Row],[Alku PVM]] )=3))</f>
        <v>1</v>
      </c>
      <c r="AD4121" s="109" t="b">
        <f>OR(MONTH(Taulukko1[[#This Row],[Loppu PVM]] )&lt;=3,AND(MONTH(Taulukko1[[#This Row],[Loppu PVM]] )=3))</f>
        <v>0</v>
      </c>
      <c r="AE4121" s="109" t="b">
        <f>OR(MONTH(Taulukko1[[#This Row],[Alku PVM]] )&lt;=9,AND(MONTH(Taulukko1[[#This Row],[Alku PVM]] )=9))</f>
        <v>1</v>
      </c>
      <c r="AF4121" s="109" t="b">
        <f>OR(MONTH(Taulukko1[[#This Row],[Loppu PVM]])&lt;=9,AND(MONTH(Taulukko1[[#This Row],[Loppu PVM]] )=9))</f>
        <v>1</v>
      </c>
      <c r="AG4121" s="109" t="b">
        <f>OR(MONTH(Taulukko1[[#This Row],[Alku PVM]] )&lt;=6,AND(MONTH(Taulukko1[[#This Row],[Alku PVM]] )=6))</f>
        <v>1</v>
      </c>
      <c r="AH4121" s="109" t="b">
        <f>OR(MONTH(Taulukko1[[#This Row],[Loppu PVM]])&lt;=6,AND(MONTH(Taulukko1[[#This Row],[Loppu PVM]] )=6))</f>
        <v>1</v>
      </c>
    </row>
    <row r="4122" spans="1:34">
      <c r="A4122" s="101" t="s">
        <v>272</v>
      </c>
      <c r="B4122" s="102">
        <v>43199</v>
      </c>
      <c r="C4122" s="101" t="s">
        <v>5831</v>
      </c>
      <c r="D4122" s="103"/>
      <c r="E4122" s="85">
        <v>25</v>
      </c>
      <c r="F4122" s="102">
        <v>43250</v>
      </c>
      <c r="G4122" s="105">
        <v>10</v>
      </c>
      <c r="H4122" s="104">
        <v>270</v>
      </c>
      <c r="I4122" s="134">
        <f>INDEX('TOL2008'!B:B,MATCH(A4122,'TOL2008'!A:A,0))</f>
        <v>29100</v>
      </c>
      <c r="J4122" s="135" t="str">
        <f>INDEX(Pääluokka!$H$2:$H$100,MATCH(VALUE(LEFT(Taulukko1[[#This Row],[TOL2008]],2)),Pääluokka!$G$2:$G$100,0))</f>
        <v>Teollisuus</v>
      </c>
      <c r="K4122" s="135" t="str">
        <f>INDEX(Pääluokka!$I$2:$I$100,MATCH(VALUE(LEFT(Taulukko1[[#This Row],[TOL2008]],2)),Pääluokka!$G$2:$G$100,0))</f>
        <v>Teollisuus (C-E)</v>
      </c>
      <c r="L4122" s="106">
        <f t="shared" si="786"/>
        <v>51</v>
      </c>
      <c r="M4122" s="107">
        <f t="shared" si="787"/>
        <v>43199</v>
      </c>
      <c r="N4122" s="107">
        <f t="shared" si="788"/>
        <v>43250</v>
      </c>
      <c r="O4122" s="107">
        <f>IFERROR(DATE(YEAR(M4122),MONTH(M4122),1),"NA")</f>
        <v>43191</v>
      </c>
      <c r="P4122" s="107">
        <f>IFERROR(DATE(YEAR(N4122),MONTH(N4122),1),"NA")</f>
        <v>43221</v>
      </c>
      <c r="Q4122" s="89">
        <f t="shared" si="780"/>
        <v>2018</v>
      </c>
      <c r="R4122" s="89">
        <f t="shared" si="780"/>
        <v>2018</v>
      </c>
      <c r="S4122" s="107" t="str">
        <f>YEAR(Taulukko1[[#This Row],[Alku KK]])&amp;"Q"&amp;ROUNDDOWN((MONTH(Taulukko1[[#This Row],[Alku KK]])-1)/3+1,0)</f>
        <v>2018Q2</v>
      </c>
      <c r="T4122" s="107" t="str">
        <f>YEAR(Taulukko1[[#This Row],[Loppu KK]])&amp;"Q"&amp;ROUNDDOWN((MONTH(Taulukko1[[#This Row],[Loppu KK]])-1)/3+1,0)</f>
        <v>2018Q2</v>
      </c>
      <c r="U4122" s="108">
        <f>IF(COUNT(Taulukko1[[#This Row],[Neuvottelujen alaiset ]])=1,Taulukko1[[#This Row],[Neuvottelujen alaiset ]],Taulukko1[[#This Row],[Vähennystarve]])</f>
        <v>270</v>
      </c>
      <c r="V4122" s="109">
        <f>IF(AND(ISNUMBER(E4122),ISNUMBER(H4122)),E4122/H4122,"NA")</f>
        <v>9.2592592592592587E-2</v>
      </c>
      <c r="W4122" s="109">
        <f>IF(AND(ISNUMBER(G4122),ISNUMBER(H4122)),G4122/H4122,"NA")</f>
        <v>3.7037037037037035E-2</v>
      </c>
      <c r="X4122" s="109">
        <f>IF(AND(ISNUMBER(G4122),ISNUMBER(E4122)),G4122/E4122,"NA")</f>
        <v>0.4</v>
      </c>
      <c r="Y4122" s="109" t="b">
        <f>AND(MONTH(Taulukko1[[#This Row],[Alku PVM]] )=6,DAY(Taulukko1[[#This Row],[Alku PVM]] )&gt;19)</f>
        <v>0</v>
      </c>
      <c r="Z4122" s="109" t="b">
        <f>AND(MONTH(Taulukko1[[#This Row],[Loppu PVM]] )=6,DAY(Taulukko1[[#This Row],[Loppu PVM]] )&gt;19)</f>
        <v>0</v>
      </c>
      <c r="AA4122" s="109" t="b">
        <f>OR(MONTH(Taulukko1[[#This Row],[Alku PVM]] )&lt;=5,AND(MONTH(Taulukko1[[#This Row],[Alku PVM]] )=6,DAY(Taulukko1[[#This Row],[Alku PVM]] )&lt;20))</f>
        <v>1</v>
      </c>
      <c r="AB4122" s="109" t="b">
        <f>OR(MONTH(Taulukko1[[#This Row],[Loppu PVM]])&lt;=5,AND(MONTH(Taulukko1[[#This Row],[Loppu PVM]] )=6,DAY(Taulukko1[[#This Row],[Loppu PVM]])&lt;20))</f>
        <v>1</v>
      </c>
      <c r="AC4122" s="109" t="b">
        <f>OR(MONTH(Taulukko1[[#This Row],[Alku PVM]] )&lt;=3,AND(MONTH(Taulukko1[[#This Row],[Alku PVM]] )=3))</f>
        <v>0</v>
      </c>
      <c r="AD4122" s="109" t="b">
        <f>OR(MONTH(Taulukko1[[#This Row],[Loppu PVM]] )&lt;=3,AND(MONTH(Taulukko1[[#This Row],[Loppu PVM]] )=3))</f>
        <v>0</v>
      </c>
      <c r="AE4122" s="109" t="b">
        <f>OR(MONTH(Taulukko1[[#This Row],[Alku PVM]] )&lt;=9,AND(MONTH(Taulukko1[[#This Row],[Alku PVM]] )=9))</f>
        <v>1</v>
      </c>
      <c r="AF4122" s="109" t="b">
        <f>OR(MONTH(Taulukko1[[#This Row],[Loppu PVM]])&lt;=9,AND(MONTH(Taulukko1[[#This Row],[Loppu PVM]] )=9))</f>
        <v>1</v>
      </c>
      <c r="AG4122" s="109" t="b">
        <f>OR(MONTH(Taulukko1[[#This Row],[Alku PVM]] )&lt;=6,AND(MONTH(Taulukko1[[#This Row],[Alku PVM]] )=6))</f>
        <v>1</v>
      </c>
      <c r="AH4122" s="109" t="b">
        <f>OR(MONTH(Taulukko1[[#This Row],[Loppu PVM]])&lt;=6,AND(MONTH(Taulukko1[[#This Row],[Loppu PVM]] )=6))</f>
        <v>1</v>
      </c>
    </row>
    <row r="4123" spans="1:34" s="21" customFormat="1">
      <c r="A4123" s="101" t="s">
        <v>5832</v>
      </c>
      <c r="B4123" s="102">
        <v>43200</v>
      </c>
      <c r="C4123" s="101" t="s">
        <v>5833</v>
      </c>
      <c r="D4123" s="113"/>
      <c r="E4123" s="85">
        <v>80</v>
      </c>
      <c r="F4123" s="102">
        <v>43249</v>
      </c>
      <c r="G4123" s="105">
        <v>21</v>
      </c>
      <c r="H4123" s="104">
        <v>80</v>
      </c>
      <c r="I4123" s="134">
        <f>INDEX('TOL2008'!B:B,MATCH(A4123,'TOL2008'!A:A,0))</f>
        <v>35113</v>
      </c>
      <c r="J4123" s="135" t="str">
        <f>INDEX(Pääluokka!$H$2:$H$100,MATCH(VALUE(LEFT(Taulukko1[[#This Row],[TOL2008]],2)),Pääluokka!$G$2:$G$100,0))</f>
        <v>Sähkö-, kaasu- ja lämpöhuolto, jäähdytysliiketoiminta</v>
      </c>
      <c r="K4123" s="135" t="str">
        <f>INDEX(Pääluokka!$I$2:$I$100,MATCH(VALUE(LEFT(Taulukko1[[#This Row],[TOL2008]],2)),Pääluokka!$G$2:$G$100,0))</f>
        <v>Teollisuus (C-E)</v>
      </c>
      <c r="L4123" s="106">
        <f t="shared" si="786"/>
        <v>49</v>
      </c>
      <c r="M4123" s="107">
        <f t="shared" si="787"/>
        <v>43200</v>
      </c>
      <c r="N4123" s="107">
        <f t="shared" si="788"/>
        <v>43249</v>
      </c>
      <c r="O4123" s="107">
        <f t="shared" ref="O4123:O4138" si="795">IFERROR(DATE(YEAR(M4123),MONTH(M4123),1),"NA")</f>
        <v>43191</v>
      </c>
      <c r="P4123" s="107">
        <f t="shared" ref="P4123:P4138" si="796">IFERROR(DATE(YEAR(N4123),MONTH(N4123),1),"NA")</f>
        <v>43221</v>
      </c>
      <c r="Q4123" s="89">
        <f t="shared" ref="Q4123:Q4138" si="797">IFERROR(YEAR(O4123),"NA")</f>
        <v>2018</v>
      </c>
      <c r="R4123" s="89">
        <f t="shared" ref="R4123:R4138" si="798">IFERROR(YEAR(P4123),"NA")</f>
        <v>2018</v>
      </c>
      <c r="S4123" s="107" t="str">
        <f>YEAR(Taulukko1[[#This Row],[Alku KK]])&amp;"Q"&amp;ROUNDDOWN((MONTH(Taulukko1[[#This Row],[Alku KK]])-1)/3+1,0)</f>
        <v>2018Q2</v>
      </c>
      <c r="T4123" s="107" t="str">
        <f>YEAR(Taulukko1[[#This Row],[Loppu KK]])&amp;"Q"&amp;ROUNDDOWN((MONTH(Taulukko1[[#This Row],[Loppu KK]])-1)/3+1,0)</f>
        <v>2018Q2</v>
      </c>
      <c r="U4123" s="108">
        <f>IF(COUNT(Taulukko1[[#This Row],[Neuvottelujen alaiset ]])=1,Taulukko1[[#This Row],[Neuvottelujen alaiset ]],Taulukko1[[#This Row],[Vähennystarve]])</f>
        <v>80</v>
      </c>
      <c r="V4123" s="109">
        <f t="shared" ref="V4123:V4138" si="799">IF(AND(ISNUMBER(E4123),ISNUMBER(H4123)),E4123/H4123,"NA")</f>
        <v>1</v>
      </c>
      <c r="W4123" s="109">
        <f t="shared" ref="W4123:W4138" si="800">IF(AND(ISNUMBER(G4123),ISNUMBER(H4123)),G4123/H4123,"NA")</f>
        <v>0.26250000000000001</v>
      </c>
      <c r="X4123" s="109">
        <f t="shared" ref="X4123:X4138" si="801">IF(AND(ISNUMBER(G4123),ISNUMBER(E4123)),G4123/E4123,"NA")</f>
        <v>0.26250000000000001</v>
      </c>
      <c r="Y4123" s="109" t="b">
        <f>AND(MONTH(Taulukko1[[#This Row],[Alku PVM]] )=6,DAY(Taulukko1[[#This Row],[Alku PVM]] )&gt;19)</f>
        <v>0</v>
      </c>
      <c r="Z4123" s="109" t="b">
        <f>AND(MONTH(Taulukko1[[#This Row],[Loppu PVM]] )=6,DAY(Taulukko1[[#This Row],[Loppu PVM]] )&gt;19)</f>
        <v>0</v>
      </c>
      <c r="AA4123" s="109" t="b">
        <f>OR(MONTH(Taulukko1[[#This Row],[Alku PVM]] )&lt;=5,AND(MONTH(Taulukko1[[#This Row],[Alku PVM]] )=6,DAY(Taulukko1[[#This Row],[Alku PVM]] )&lt;20))</f>
        <v>1</v>
      </c>
      <c r="AB4123" s="109" t="b">
        <f>OR(MONTH(Taulukko1[[#This Row],[Loppu PVM]])&lt;=5,AND(MONTH(Taulukko1[[#This Row],[Loppu PVM]] )=6,DAY(Taulukko1[[#This Row],[Loppu PVM]])&lt;20))</f>
        <v>1</v>
      </c>
      <c r="AC4123" s="109" t="b">
        <f>OR(MONTH(Taulukko1[[#This Row],[Alku PVM]] )&lt;=3,AND(MONTH(Taulukko1[[#This Row],[Alku PVM]] )=3))</f>
        <v>0</v>
      </c>
      <c r="AD4123" s="109" t="b">
        <f>OR(MONTH(Taulukko1[[#This Row],[Loppu PVM]] )&lt;=3,AND(MONTH(Taulukko1[[#This Row],[Loppu PVM]] )=3))</f>
        <v>0</v>
      </c>
      <c r="AE4123" s="109" t="b">
        <f>OR(MONTH(Taulukko1[[#This Row],[Alku PVM]] )&lt;=9,AND(MONTH(Taulukko1[[#This Row],[Alku PVM]] )=9))</f>
        <v>1</v>
      </c>
      <c r="AF4123" s="109" t="b">
        <f>OR(MONTH(Taulukko1[[#This Row],[Loppu PVM]])&lt;=9,AND(MONTH(Taulukko1[[#This Row],[Loppu PVM]] )=9))</f>
        <v>1</v>
      </c>
      <c r="AG4123" s="109" t="b">
        <f>OR(MONTH(Taulukko1[[#This Row],[Alku PVM]] )&lt;=6,AND(MONTH(Taulukko1[[#This Row],[Alku PVM]] )=6))</f>
        <v>1</v>
      </c>
      <c r="AH4123" s="109" t="b">
        <f>OR(MONTH(Taulukko1[[#This Row],[Loppu PVM]])&lt;=6,AND(MONTH(Taulukko1[[#This Row],[Loppu PVM]] )=6))</f>
        <v>1</v>
      </c>
    </row>
    <row r="4124" spans="1:34" s="21" customFormat="1">
      <c r="A4124" s="101" t="s">
        <v>518</v>
      </c>
      <c r="B4124" s="102">
        <v>43202</v>
      </c>
      <c r="C4124" s="25" t="s">
        <v>5920</v>
      </c>
      <c r="D4124" s="113"/>
      <c r="E4124" s="85">
        <v>20</v>
      </c>
      <c r="F4124" s="102"/>
      <c r="G4124" s="105">
        <v>19</v>
      </c>
      <c r="H4124" s="104">
        <v>400</v>
      </c>
      <c r="I4124" s="134">
        <f>INDEX('TOL2008'!B:B,MATCH(A4124,'TOL2008'!A:A,0))</f>
        <v>28250</v>
      </c>
      <c r="J4124" s="135" t="str">
        <f>INDEX(Pääluokka!$H$2:$H$100,MATCH(VALUE(LEFT(Taulukko1[[#This Row],[TOL2008]],2)),Pääluokka!$G$2:$G$100,0))</f>
        <v>Teollisuus</v>
      </c>
      <c r="K4124" s="135" t="str">
        <f>INDEX(Pääluokka!$I$2:$I$100,MATCH(VALUE(LEFT(Taulukko1[[#This Row],[TOL2008]],2)),Pääluokka!$G$2:$G$100,0))</f>
        <v>Teollisuus (C-E)</v>
      </c>
      <c r="L4124" s="106" t="str">
        <f t="shared" si="786"/>
        <v>NA</v>
      </c>
      <c r="M4124" s="107">
        <f t="shared" si="787"/>
        <v>43202</v>
      </c>
      <c r="N4124" s="107">
        <f t="shared" si="788"/>
        <v>43253</v>
      </c>
      <c r="O4124" s="107">
        <f t="shared" si="795"/>
        <v>43191</v>
      </c>
      <c r="P4124" s="107">
        <f t="shared" si="796"/>
        <v>43252</v>
      </c>
      <c r="Q4124" s="89">
        <f t="shared" si="797"/>
        <v>2018</v>
      </c>
      <c r="R4124" s="89">
        <f t="shared" si="798"/>
        <v>2018</v>
      </c>
      <c r="S4124" s="107" t="str">
        <f>YEAR(Taulukko1[[#This Row],[Alku KK]])&amp;"Q"&amp;ROUNDDOWN((MONTH(Taulukko1[[#This Row],[Alku KK]])-1)/3+1,0)</f>
        <v>2018Q2</v>
      </c>
      <c r="T4124" s="107" t="str">
        <f>YEAR(Taulukko1[[#This Row],[Loppu KK]])&amp;"Q"&amp;ROUNDDOWN((MONTH(Taulukko1[[#This Row],[Loppu KK]])-1)/3+1,0)</f>
        <v>2018Q2</v>
      </c>
      <c r="U4124" s="108">
        <f>IF(COUNT(Taulukko1[[#This Row],[Neuvottelujen alaiset ]])=1,Taulukko1[[#This Row],[Neuvottelujen alaiset ]],Taulukko1[[#This Row],[Vähennystarve]])</f>
        <v>400</v>
      </c>
      <c r="V4124" s="109">
        <f t="shared" si="799"/>
        <v>0.05</v>
      </c>
      <c r="W4124" s="109">
        <f t="shared" si="800"/>
        <v>4.7500000000000001E-2</v>
      </c>
      <c r="X4124" s="109">
        <f t="shared" si="801"/>
        <v>0.95</v>
      </c>
      <c r="Y4124" s="109" t="b">
        <f>AND(MONTH(Taulukko1[[#This Row],[Alku PVM]] )=6,DAY(Taulukko1[[#This Row],[Alku PVM]] )&gt;19)</f>
        <v>0</v>
      </c>
      <c r="Z4124" s="109" t="b">
        <f>AND(MONTH(Taulukko1[[#This Row],[Loppu PVM]] )=6,DAY(Taulukko1[[#This Row],[Loppu PVM]] )&gt;19)</f>
        <v>0</v>
      </c>
      <c r="AA4124" s="109" t="b">
        <f>OR(MONTH(Taulukko1[[#This Row],[Alku PVM]] )&lt;=5,AND(MONTH(Taulukko1[[#This Row],[Alku PVM]] )=6,DAY(Taulukko1[[#This Row],[Alku PVM]] )&lt;20))</f>
        <v>1</v>
      </c>
      <c r="AB4124" s="109" t="b">
        <f>OR(MONTH(Taulukko1[[#This Row],[Loppu PVM]])&lt;=5,AND(MONTH(Taulukko1[[#This Row],[Loppu PVM]] )=6,DAY(Taulukko1[[#This Row],[Loppu PVM]])&lt;20))</f>
        <v>1</v>
      </c>
      <c r="AC4124" s="109" t="b">
        <f>OR(MONTH(Taulukko1[[#This Row],[Alku PVM]] )&lt;=3,AND(MONTH(Taulukko1[[#This Row],[Alku PVM]] )=3))</f>
        <v>0</v>
      </c>
      <c r="AD4124" s="109" t="b">
        <f>OR(MONTH(Taulukko1[[#This Row],[Loppu PVM]] )&lt;=3,AND(MONTH(Taulukko1[[#This Row],[Loppu PVM]] )=3))</f>
        <v>0</v>
      </c>
      <c r="AE4124" s="109" t="b">
        <f>OR(MONTH(Taulukko1[[#This Row],[Alku PVM]] )&lt;=9,AND(MONTH(Taulukko1[[#This Row],[Alku PVM]] )=9))</f>
        <v>1</v>
      </c>
      <c r="AF4124" s="109" t="b">
        <f>OR(MONTH(Taulukko1[[#This Row],[Loppu PVM]])&lt;=9,AND(MONTH(Taulukko1[[#This Row],[Loppu PVM]] )=9))</f>
        <v>1</v>
      </c>
      <c r="AG4124" s="109" t="b">
        <f>OR(MONTH(Taulukko1[[#This Row],[Alku PVM]] )&lt;=6,AND(MONTH(Taulukko1[[#This Row],[Alku PVM]] )=6))</f>
        <v>1</v>
      </c>
      <c r="AH4124" s="109" t="b">
        <f>OR(MONTH(Taulukko1[[#This Row],[Loppu PVM]])&lt;=6,AND(MONTH(Taulukko1[[#This Row],[Loppu PVM]] )=6))</f>
        <v>1</v>
      </c>
    </row>
    <row r="4125" spans="1:34" s="21" customFormat="1">
      <c r="A4125" s="101" t="s">
        <v>5834</v>
      </c>
      <c r="B4125" s="102">
        <v>43202</v>
      </c>
      <c r="C4125" s="101" t="s">
        <v>2988</v>
      </c>
      <c r="D4125" s="113"/>
      <c r="E4125" s="85">
        <v>9</v>
      </c>
      <c r="F4125" s="102">
        <v>43229</v>
      </c>
      <c r="G4125" s="105">
        <v>5</v>
      </c>
      <c r="H4125" s="104">
        <v>27</v>
      </c>
      <c r="I4125" s="134">
        <f>INDEX('TOL2008'!B:B,MATCH(A4125,'TOL2008'!A:A,0))</f>
        <v>28250</v>
      </c>
      <c r="J4125" s="135" t="str">
        <f>INDEX(Pääluokka!$H$2:$H$100,MATCH(VALUE(LEFT(Taulukko1[[#This Row],[TOL2008]],2)),Pääluokka!$G$2:$G$100,0))</f>
        <v>Teollisuus</v>
      </c>
      <c r="K4125" s="135" t="str">
        <f>INDEX(Pääluokka!$I$2:$I$100,MATCH(VALUE(LEFT(Taulukko1[[#This Row],[TOL2008]],2)),Pääluokka!$G$2:$G$100,0))</f>
        <v>Teollisuus (C-E)</v>
      </c>
      <c r="L4125" s="106">
        <f t="shared" si="786"/>
        <v>27</v>
      </c>
      <c r="M4125" s="107">
        <f t="shared" si="787"/>
        <v>43202</v>
      </c>
      <c r="N4125" s="107">
        <f t="shared" si="788"/>
        <v>43229</v>
      </c>
      <c r="O4125" s="107">
        <f t="shared" si="795"/>
        <v>43191</v>
      </c>
      <c r="P4125" s="107">
        <f t="shared" si="796"/>
        <v>43221</v>
      </c>
      <c r="Q4125" s="89">
        <f t="shared" si="797"/>
        <v>2018</v>
      </c>
      <c r="R4125" s="89">
        <f t="shared" si="798"/>
        <v>2018</v>
      </c>
      <c r="S4125" s="107" t="str">
        <f>YEAR(Taulukko1[[#This Row],[Alku KK]])&amp;"Q"&amp;ROUNDDOWN((MONTH(Taulukko1[[#This Row],[Alku KK]])-1)/3+1,0)</f>
        <v>2018Q2</v>
      </c>
      <c r="T4125" s="107" t="str">
        <f>YEAR(Taulukko1[[#This Row],[Loppu KK]])&amp;"Q"&amp;ROUNDDOWN((MONTH(Taulukko1[[#This Row],[Loppu KK]])-1)/3+1,0)</f>
        <v>2018Q2</v>
      </c>
      <c r="U4125" s="108">
        <f>IF(COUNT(Taulukko1[[#This Row],[Neuvottelujen alaiset ]])=1,Taulukko1[[#This Row],[Neuvottelujen alaiset ]],Taulukko1[[#This Row],[Vähennystarve]])</f>
        <v>27</v>
      </c>
      <c r="V4125" s="109">
        <f t="shared" si="799"/>
        <v>0.33333333333333331</v>
      </c>
      <c r="W4125" s="109">
        <f t="shared" si="800"/>
        <v>0.18518518518518517</v>
      </c>
      <c r="X4125" s="109">
        <f t="shared" si="801"/>
        <v>0.55555555555555558</v>
      </c>
      <c r="Y4125" s="109" t="b">
        <f>AND(MONTH(Taulukko1[[#This Row],[Alku PVM]] )=6,DAY(Taulukko1[[#This Row],[Alku PVM]] )&gt;19)</f>
        <v>0</v>
      </c>
      <c r="Z4125" s="109" t="b">
        <f>AND(MONTH(Taulukko1[[#This Row],[Loppu PVM]] )=6,DAY(Taulukko1[[#This Row],[Loppu PVM]] )&gt;19)</f>
        <v>0</v>
      </c>
      <c r="AA4125" s="109" t="b">
        <f>OR(MONTH(Taulukko1[[#This Row],[Alku PVM]] )&lt;=5,AND(MONTH(Taulukko1[[#This Row],[Alku PVM]] )=6,DAY(Taulukko1[[#This Row],[Alku PVM]] )&lt;20))</f>
        <v>1</v>
      </c>
      <c r="AB4125" s="109" t="b">
        <f>OR(MONTH(Taulukko1[[#This Row],[Loppu PVM]])&lt;=5,AND(MONTH(Taulukko1[[#This Row],[Loppu PVM]] )=6,DAY(Taulukko1[[#This Row],[Loppu PVM]])&lt;20))</f>
        <v>1</v>
      </c>
      <c r="AC4125" s="109" t="b">
        <f>OR(MONTH(Taulukko1[[#This Row],[Alku PVM]] )&lt;=3,AND(MONTH(Taulukko1[[#This Row],[Alku PVM]] )=3))</f>
        <v>0</v>
      </c>
      <c r="AD4125" s="109" t="b">
        <f>OR(MONTH(Taulukko1[[#This Row],[Loppu PVM]] )&lt;=3,AND(MONTH(Taulukko1[[#This Row],[Loppu PVM]] )=3))</f>
        <v>0</v>
      </c>
      <c r="AE4125" s="109" t="b">
        <f>OR(MONTH(Taulukko1[[#This Row],[Alku PVM]] )&lt;=9,AND(MONTH(Taulukko1[[#This Row],[Alku PVM]] )=9))</f>
        <v>1</v>
      </c>
      <c r="AF4125" s="109" t="b">
        <f>OR(MONTH(Taulukko1[[#This Row],[Loppu PVM]])&lt;=9,AND(MONTH(Taulukko1[[#This Row],[Loppu PVM]] )=9))</f>
        <v>1</v>
      </c>
      <c r="AG4125" s="109" t="b">
        <f>OR(MONTH(Taulukko1[[#This Row],[Alku PVM]] )&lt;=6,AND(MONTH(Taulukko1[[#This Row],[Alku PVM]] )=6))</f>
        <v>1</v>
      </c>
      <c r="AH4125" s="109" t="b">
        <f>OR(MONTH(Taulukko1[[#This Row],[Loppu PVM]])&lt;=6,AND(MONTH(Taulukko1[[#This Row],[Loppu PVM]] )=6))</f>
        <v>1</v>
      </c>
    </row>
    <row r="4126" spans="1:34" s="21" customFormat="1">
      <c r="A4126" s="101" t="s">
        <v>5835</v>
      </c>
      <c r="B4126" s="102">
        <v>43202</v>
      </c>
      <c r="C4126" s="101" t="s">
        <v>5836</v>
      </c>
      <c r="D4126" s="113"/>
      <c r="E4126" s="85">
        <v>6</v>
      </c>
      <c r="F4126" s="102"/>
      <c r="G4126" s="105"/>
      <c r="H4126" s="104">
        <v>6</v>
      </c>
      <c r="I4126" s="134">
        <f>INDEX('TOL2008'!B:B,MATCH(A4126,'TOL2008'!A:A,0))</f>
        <v>86220</v>
      </c>
      <c r="J4126" s="135" t="str">
        <f>INDEX(Pääluokka!$H$2:$H$100,MATCH(VALUE(LEFT(Taulukko1[[#This Row],[TOL2008]],2)),Pääluokka!$G$2:$G$100,0))</f>
        <v>Terveys- ja sosiaalipalvelut</v>
      </c>
      <c r="K4126" s="135" t="str">
        <f>INDEX(Pääluokka!$I$2:$I$100,MATCH(VALUE(LEFT(Taulukko1[[#This Row],[TOL2008]],2)),Pääluokka!$G$2:$G$100,0))</f>
        <v>Muut toimialat (O-Q, T-X)</v>
      </c>
      <c r="L4126" s="106" t="str">
        <f t="shared" si="786"/>
        <v>NA</v>
      </c>
      <c r="M4126" s="107">
        <f t="shared" si="787"/>
        <v>43202</v>
      </c>
      <c r="N4126" s="107">
        <f t="shared" si="788"/>
        <v>43253</v>
      </c>
      <c r="O4126" s="107">
        <f t="shared" si="795"/>
        <v>43191</v>
      </c>
      <c r="P4126" s="107">
        <f t="shared" si="796"/>
        <v>43252</v>
      </c>
      <c r="Q4126" s="89">
        <f t="shared" si="797"/>
        <v>2018</v>
      </c>
      <c r="R4126" s="89">
        <f t="shared" si="798"/>
        <v>2018</v>
      </c>
      <c r="S4126" s="107" t="str">
        <f>YEAR(Taulukko1[[#This Row],[Alku KK]])&amp;"Q"&amp;ROUNDDOWN((MONTH(Taulukko1[[#This Row],[Alku KK]])-1)/3+1,0)</f>
        <v>2018Q2</v>
      </c>
      <c r="T4126" s="107" t="str">
        <f>YEAR(Taulukko1[[#This Row],[Loppu KK]])&amp;"Q"&amp;ROUNDDOWN((MONTH(Taulukko1[[#This Row],[Loppu KK]])-1)/3+1,0)</f>
        <v>2018Q2</v>
      </c>
      <c r="U4126" s="108">
        <f>IF(COUNT(Taulukko1[[#This Row],[Neuvottelujen alaiset ]])=1,Taulukko1[[#This Row],[Neuvottelujen alaiset ]],Taulukko1[[#This Row],[Vähennystarve]])</f>
        <v>6</v>
      </c>
      <c r="V4126" s="109">
        <f t="shared" si="799"/>
        <v>1</v>
      </c>
      <c r="W4126" s="109" t="str">
        <f t="shared" si="800"/>
        <v>NA</v>
      </c>
      <c r="X4126" s="109" t="str">
        <f t="shared" si="801"/>
        <v>NA</v>
      </c>
      <c r="Y4126" s="109" t="b">
        <f>AND(MONTH(Taulukko1[[#This Row],[Alku PVM]] )=6,DAY(Taulukko1[[#This Row],[Alku PVM]] )&gt;19)</f>
        <v>0</v>
      </c>
      <c r="Z4126" s="109" t="b">
        <f>AND(MONTH(Taulukko1[[#This Row],[Loppu PVM]] )=6,DAY(Taulukko1[[#This Row],[Loppu PVM]] )&gt;19)</f>
        <v>0</v>
      </c>
      <c r="AA4126" s="109" t="b">
        <f>OR(MONTH(Taulukko1[[#This Row],[Alku PVM]] )&lt;=5,AND(MONTH(Taulukko1[[#This Row],[Alku PVM]] )=6,DAY(Taulukko1[[#This Row],[Alku PVM]] )&lt;20))</f>
        <v>1</v>
      </c>
      <c r="AB4126" s="109" t="b">
        <f>OR(MONTH(Taulukko1[[#This Row],[Loppu PVM]])&lt;=5,AND(MONTH(Taulukko1[[#This Row],[Loppu PVM]] )=6,DAY(Taulukko1[[#This Row],[Loppu PVM]])&lt;20))</f>
        <v>1</v>
      </c>
      <c r="AC4126" s="109" t="b">
        <f>OR(MONTH(Taulukko1[[#This Row],[Alku PVM]] )&lt;=3,AND(MONTH(Taulukko1[[#This Row],[Alku PVM]] )=3))</f>
        <v>0</v>
      </c>
      <c r="AD4126" s="109" t="b">
        <f>OR(MONTH(Taulukko1[[#This Row],[Loppu PVM]] )&lt;=3,AND(MONTH(Taulukko1[[#This Row],[Loppu PVM]] )=3))</f>
        <v>0</v>
      </c>
      <c r="AE4126" s="109" t="b">
        <f>OR(MONTH(Taulukko1[[#This Row],[Alku PVM]] )&lt;=9,AND(MONTH(Taulukko1[[#This Row],[Alku PVM]] )=9))</f>
        <v>1</v>
      </c>
      <c r="AF4126" s="109" t="b">
        <f>OR(MONTH(Taulukko1[[#This Row],[Loppu PVM]])&lt;=9,AND(MONTH(Taulukko1[[#This Row],[Loppu PVM]] )=9))</f>
        <v>1</v>
      </c>
      <c r="AG4126" s="109" t="b">
        <f>OR(MONTH(Taulukko1[[#This Row],[Alku PVM]] )&lt;=6,AND(MONTH(Taulukko1[[#This Row],[Alku PVM]] )=6))</f>
        <v>1</v>
      </c>
      <c r="AH4126" s="109" t="b">
        <f>OR(MONTH(Taulukko1[[#This Row],[Loppu PVM]])&lt;=6,AND(MONTH(Taulukko1[[#This Row],[Loppu PVM]] )=6))</f>
        <v>1</v>
      </c>
    </row>
    <row r="4127" spans="1:34" s="21" customFormat="1">
      <c r="A4127" s="101" t="s">
        <v>5837</v>
      </c>
      <c r="B4127" s="102">
        <v>43201</v>
      </c>
      <c r="C4127" s="101" t="s">
        <v>5838</v>
      </c>
      <c r="D4127" s="113"/>
      <c r="E4127" s="85">
        <v>23</v>
      </c>
      <c r="F4127" s="102">
        <v>43250</v>
      </c>
      <c r="G4127" s="21">
        <v>2</v>
      </c>
      <c r="H4127" s="104">
        <v>23</v>
      </c>
      <c r="I4127" s="134">
        <f>INDEX('TOL2008'!B:B,MATCH(A4127,'TOL2008'!A:A,0))</f>
        <v>58130</v>
      </c>
      <c r="J4127" s="135" t="str">
        <f>INDEX(Pääluokka!$H$2:$H$100,MATCH(VALUE(LEFT(Taulukko1[[#This Row],[TOL2008]],2)),Pääluokka!$G$2:$G$100,0))</f>
        <v>Informaatio ja viestintä</v>
      </c>
      <c r="K4127" s="135" t="str">
        <f>INDEX(Pääluokka!$I$2:$I$100,MATCH(VALUE(LEFT(Taulukko1[[#This Row],[TOL2008]],2)),Pääluokka!$G$2:$G$100,0))</f>
        <v>Palvelualat (G-N, R, S)</v>
      </c>
      <c r="L4127" s="106">
        <f t="shared" si="786"/>
        <v>49</v>
      </c>
      <c r="M4127" s="107">
        <f t="shared" si="787"/>
        <v>43201</v>
      </c>
      <c r="N4127" s="107">
        <f t="shared" si="788"/>
        <v>43250</v>
      </c>
      <c r="O4127" s="107">
        <f t="shared" si="795"/>
        <v>43191</v>
      </c>
      <c r="P4127" s="107">
        <f t="shared" si="796"/>
        <v>43221</v>
      </c>
      <c r="Q4127" s="89">
        <f t="shared" si="797"/>
        <v>2018</v>
      </c>
      <c r="R4127" s="89">
        <f t="shared" si="798"/>
        <v>2018</v>
      </c>
      <c r="S4127" s="107" t="str">
        <f>YEAR(Taulukko1[[#This Row],[Alku KK]])&amp;"Q"&amp;ROUNDDOWN((MONTH(Taulukko1[[#This Row],[Alku KK]])-1)/3+1,0)</f>
        <v>2018Q2</v>
      </c>
      <c r="T4127" s="107" t="str">
        <f>YEAR(Taulukko1[[#This Row],[Loppu KK]])&amp;"Q"&amp;ROUNDDOWN((MONTH(Taulukko1[[#This Row],[Loppu KK]])-1)/3+1,0)</f>
        <v>2018Q2</v>
      </c>
      <c r="U4127" s="108">
        <f>IF(COUNT(Taulukko1[[#This Row],[Neuvottelujen alaiset ]])=1,Taulukko1[[#This Row],[Neuvottelujen alaiset ]],Taulukko1[[#This Row],[Vähennystarve]])</f>
        <v>23</v>
      </c>
      <c r="V4127" s="109">
        <f t="shared" si="799"/>
        <v>1</v>
      </c>
      <c r="W4127" s="109">
        <f t="shared" si="800"/>
        <v>8.6956521739130432E-2</v>
      </c>
      <c r="X4127" s="109">
        <f t="shared" si="801"/>
        <v>8.6956521739130432E-2</v>
      </c>
      <c r="Y4127" s="109" t="b">
        <f>AND(MONTH(Taulukko1[[#This Row],[Alku PVM]] )=6,DAY(Taulukko1[[#This Row],[Alku PVM]] )&gt;19)</f>
        <v>0</v>
      </c>
      <c r="Z4127" s="109" t="b">
        <f>AND(MONTH(Taulukko1[[#This Row],[Loppu PVM]] )=6,DAY(Taulukko1[[#This Row],[Loppu PVM]] )&gt;19)</f>
        <v>0</v>
      </c>
      <c r="AA4127" s="109" t="b">
        <f>OR(MONTH(Taulukko1[[#This Row],[Alku PVM]] )&lt;=5,AND(MONTH(Taulukko1[[#This Row],[Alku PVM]] )=6,DAY(Taulukko1[[#This Row],[Alku PVM]] )&lt;20))</f>
        <v>1</v>
      </c>
      <c r="AB4127" s="109" t="b">
        <f>OR(MONTH(Taulukko1[[#This Row],[Loppu PVM]])&lt;=5,AND(MONTH(Taulukko1[[#This Row],[Loppu PVM]] )=6,DAY(Taulukko1[[#This Row],[Loppu PVM]])&lt;20))</f>
        <v>1</v>
      </c>
      <c r="AC4127" s="109" t="b">
        <f>OR(MONTH(Taulukko1[[#This Row],[Alku PVM]] )&lt;=3,AND(MONTH(Taulukko1[[#This Row],[Alku PVM]] )=3))</f>
        <v>0</v>
      </c>
      <c r="AD4127" s="109" t="b">
        <f>OR(MONTH(Taulukko1[[#This Row],[Loppu PVM]] )&lt;=3,AND(MONTH(Taulukko1[[#This Row],[Loppu PVM]] )=3))</f>
        <v>0</v>
      </c>
      <c r="AE4127" s="109" t="b">
        <f>OR(MONTH(Taulukko1[[#This Row],[Alku PVM]] )&lt;=9,AND(MONTH(Taulukko1[[#This Row],[Alku PVM]] )=9))</f>
        <v>1</v>
      </c>
      <c r="AF4127" s="109" t="b">
        <f>OR(MONTH(Taulukko1[[#This Row],[Loppu PVM]])&lt;=9,AND(MONTH(Taulukko1[[#This Row],[Loppu PVM]] )=9))</f>
        <v>1</v>
      </c>
      <c r="AG4127" s="109" t="b">
        <f>OR(MONTH(Taulukko1[[#This Row],[Alku PVM]] )&lt;=6,AND(MONTH(Taulukko1[[#This Row],[Alku PVM]] )=6))</f>
        <v>1</v>
      </c>
      <c r="AH4127" s="109" t="b">
        <f>OR(MONTH(Taulukko1[[#This Row],[Loppu PVM]])&lt;=6,AND(MONTH(Taulukko1[[#This Row],[Loppu PVM]] )=6))</f>
        <v>1</v>
      </c>
    </row>
    <row r="4128" spans="1:34" s="21" customFormat="1">
      <c r="A4128" s="101" t="s">
        <v>5839</v>
      </c>
      <c r="B4128" s="102">
        <v>43203</v>
      </c>
      <c r="C4128" s="101" t="s">
        <v>5840</v>
      </c>
      <c r="D4128" s="113"/>
      <c r="E4128" s="85">
        <v>11</v>
      </c>
      <c r="F4128" s="102"/>
      <c r="G4128" s="105"/>
      <c r="H4128" s="104">
        <v>11</v>
      </c>
      <c r="I4128" s="134">
        <f>INDEX('TOL2008'!B:B,MATCH(A4128,'TOL2008'!A:A,0))</f>
        <v>47111</v>
      </c>
      <c r="J4128" s="135" t="str">
        <f>INDEX(Pääluokka!$H$2:$H$100,MATCH(VALUE(LEFT(Taulukko1[[#This Row],[TOL2008]],2)),Pääluokka!$G$2:$G$100,0))</f>
        <v>Tukku- ja vähittäiskauppa; moottoriajoneuvojen ja moottoripyörien korjaus</v>
      </c>
      <c r="K4128" s="135" t="str">
        <f>INDEX(Pääluokka!$I$2:$I$100,MATCH(VALUE(LEFT(Taulukko1[[#This Row],[TOL2008]],2)),Pääluokka!$G$2:$G$100,0))</f>
        <v>Palvelualat (G-N, R, S)</v>
      </c>
      <c r="L4128" s="106" t="str">
        <f t="shared" si="786"/>
        <v>NA</v>
      </c>
      <c r="M4128" s="107">
        <f t="shared" si="787"/>
        <v>43203</v>
      </c>
      <c r="N4128" s="107">
        <f t="shared" si="788"/>
        <v>43254</v>
      </c>
      <c r="O4128" s="107">
        <f t="shared" si="795"/>
        <v>43191</v>
      </c>
      <c r="P4128" s="107">
        <f t="shared" si="796"/>
        <v>43252</v>
      </c>
      <c r="Q4128" s="89">
        <f t="shared" si="797"/>
        <v>2018</v>
      </c>
      <c r="R4128" s="89">
        <f t="shared" si="798"/>
        <v>2018</v>
      </c>
      <c r="S4128" s="107" t="str">
        <f>YEAR(Taulukko1[[#This Row],[Alku KK]])&amp;"Q"&amp;ROUNDDOWN((MONTH(Taulukko1[[#This Row],[Alku KK]])-1)/3+1,0)</f>
        <v>2018Q2</v>
      </c>
      <c r="T4128" s="107" t="str">
        <f>YEAR(Taulukko1[[#This Row],[Loppu KK]])&amp;"Q"&amp;ROUNDDOWN((MONTH(Taulukko1[[#This Row],[Loppu KK]])-1)/3+1,0)</f>
        <v>2018Q2</v>
      </c>
      <c r="U4128" s="108">
        <f>IF(COUNT(Taulukko1[[#This Row],[Neuvottelujen alaiset ]])=1,Taulukko1[[#This Row],[Neuvottelujen alaiset ]],Taulukko1[[#This Row],[Vähennystarve]])</f>
        <v>11</v>
      </c>
      <c r="V4128" s="109">
        <f t="shared" si="799"/>
        <v>1</v>
      </c>
      <c r="W4128" s="109" t="str">
        <f t="shared" si="800"/>
        <v>NA</v>
      </c>
      <c r="X4128" s="109" t="str">
        <f t="shared" si="801"/>
        <v>NA</v>
      </c>
      <c r="Y4128" s="109" t="b">
        <f>AND(MONTH(Taulukko1[[#This Row],[Alku PVM]] )=6,DAY(Taulukko1[[#This Row],[Alku PVM]] )&gt;19)</f>
        <v>0</v>
      </c>
      <c r="Z4128" s="109" t="b">
        <f>AND(MONTH(Taulukko1[[#This Row],[Loppu PVM]] )=6,DAY(Taulukko1[[#This Row],[Loppu PVM]] )&gt;19)</f>
        <v>0</v>
      </c>
      <c r="AA4128" s="109" t="b">
        <f>OR(MONTH(Taulukko1[[#This Row],[Alku PVM]] )&lt;=5,AND(MONTH(Taulukko1[[#This Row],[Alku PVM]] )=6,DAY(Taulukko1[[#This Row],[Alku PVM]] )&lt;20))</f>
        <v>1</v>
      </c>
      <c r="AB4128" s="109" t="b">
        <f>OR(MONTH(Taulukko1[[#This Row],[Loppu PVM]])&lt;=5,AND(MONTH(Taulukko1[[#This Row],[Loppu PVM]] )=6,DAY(Taulukko1[[#This Row],[Loppu PVM]])&lt;20))</f>
        <v>1</v>
      </c>
      <c r="AC4128" s="109" t="b">
        <f>OR(MONTH(Taulukko1[[#This Row],[Alku PVM]] )&lt;=3,AND(MONTH(Taulukko1[[#This Row],[Alku PVM]] )=3))</f>
        <v>0</v>
      </c>
      <c r="AD4128" s="109" t="b">
        <f>OR(MONTH(Taulukko1[[#This Row],[Loppu PVM]] )&lt;=3,AND(MONTH(Taulukko1[[#This Row],[Loppu PVM]] )=3))</f>
        <v>0</v>
      </c>
      <c r="AE4128" s="109" t="b">
        <f>OR(MONTH(Taulukko1[[#This Row],[Alku PVM]] )&lt;=9,AND(MONTH(Taulukko1[[#This Row],[Alku PVM]] )=9))</f>
        <v>1</v>
      </c>
      <c r="AF4128" s="109" t="b">
        <f>OR(MONTH(Taulukko1[[#This Row],[Loppu PVM]])&lt;=9,AND(MONTH(Taulukko1[[#This Row],[Loppu PVM]] )=9))</f>
        <v>1</v>
      </c>
      <c r="AG4128" s="109" t="b">
        <f>OR(MONTH(Taulukko1[[#This Row],[Alku PVM]] )&lt;=6,AND(MONTH(Taulukko1[[#This Row],[Alku PVM]] )=6))</f>
        <v>1</v>
      </c>
      <c r="AH4128" s="109" t="b">
        <f>OR(MONTH(Taulukko1[[#This Row],[Loppu PVM]])&lt;=6,AND(MONTH(Taulukko1[[#This Row],[Loppu PVM]] )=6))</f>
        <v>1</v>
      </c>
    </row>
    <row r="4129" spans="1:34" s="21" customFormat="1">
      <c r="A4129" s="101" t="s">
        <v>5842</v>
      </c>
      <c r="B4129" s="102">
        <v>43207</v>
      </c>
      <c r="C4129" s="25" t="s">
        <v>143</v>
      </c>
      <c r="D4129" s="113">
        <v>26</v>
      </c>
      <c r="E4129" s="85"/>
      <c r="F4129" s="102">
        <v>43263</v>
      </c>
      <c r="G4129" s="105"/>
      <c r="H4129" s="104">
        <v>26</v>
      </c>
      <c r="I4129" s="134">
        <v>90010</v>
      </c>
      <c r="J4129" s="135" t="str">
        <f>INDEX(Pääluokka!$H$2:$H$100,MATCH(VALUE(LEFT(Taulukko1[[#This Row],[TOL2008]],2)),Pääluokka!$G$2:$G$100,0))</f>
        <v>Taiteet, viihde ja virkistys</v>
      </c>
      <c r="K4129" s="135" t="str">
        <f>INDEX(Pääluokka!$I$2:$I$100,MATCH(VALUE(LEFT(Taulukko1[[#This Row],[TOL2008]],2)),Pääluokka!$G$2:$G$100,0))</f>
        <v>Palvelualat (G-N, R, S)</v>
      </c>
      <c r="L4129" s="106">
        <f t="shared" si="786"/>
        <v>56</v>
      </c>
      <c r="M4129" s="107">
        <f t="shared" si="787"/>
        <v>43207</v>
      </c>
      <c r="N4129" s="107">
        <f t="shared" si="788"/>
        <v>43263</v>
      </c>
      <c r="O4129" s="107">
        <f t="shared" si="795"/>
        <v>43191</v>
      </c>
      <c r="P4129" s="107">
        <f t="shared" si="796"/>
        <v>43252</v>
      </c>
      <c r="Q4129" s="89">
        <f t="shared" si="797"/>
        <v>2018</v>
      </c>
      <c r="R4129" s="89">
        <f t="shared" si="798"/>
        <v>2018</v>
      </c>
      <c r="S4129" s="107" t="str">
        <f>YEAR(Taulukko1[[#This Row],[Alku KK]])&amp;"Q"&amp;ROUNDDOWN((MONTH(Taulukko1[[#This Row],[Alku KK]])-1)/3+1,0)</f>
        <v>2018Q2</v>
      </c>
      <c r="T4129" s="107" t="str">
        <f>YEAR(Taulukko1[[#This Row],[Loppu KK]])&amp;"Q"&amp;ROUNDDOWN((MONTH(Taulukko1[[#This Row],[Loppu KK]])-1)/3+1,0)</f>
        <v>2018Q2</v>
      </c>
      <c r="U4129" s="108">
        <f>IF(COUNT(Taulukko1[[#This Row],[Neuvottelujen alaiset ]])=1,Taulukko1[[#This Row],[Neuvottelujen alaiset ]],Taulukko1[[#This Row],[Vähennystarve]])</f>
        <v>26</v>
      </c>
      <c r="V4129" s="109" t="str">
        <f t="shared" si="799"/>
        <v>NA</v>
      </c>
      <c r="W4129" s="109" t="str">
        <f t="shared" si="800"/>
        <v>NA</v>
      </c>
      <c r="X4129" s="109" t="str">
        <f t="shared" si="801"/>
        <v>NA</v>
      </c>
      <c r="Y4129" s="109" t="b">
        <f>AND(MONTH(Taulukko1[[#This Row],[Alku PVM]] )=6,DAY(Taulukko1[[#This Row],[Alku PVM]] )&gt;19)</f>
        <v>0</v>
      </c>
      <c r="Z4129" s="109" t="b">
        <f>AND(MONTH(Taulukko1[[#This Row],[Loppu PVM]] )=6,DAY(Taulukko1[[#This Row],[Loppu PVM]] )&gt;19)</f>
        <v>0</v>
      </c>
      <c r="AA4129" s="109" t="b">
        <f>OR(MONTH(Taulukko1[[#This Row],[Alku PVM]] )&lt;=5,AND(MONTH(Taulukko1[[#This Row],[Alku PVM]] )=6,DAY(Taulukko1[[#This Row],[Alku PVM]] )&lt;20))</f>
        <v>1</v>
      </c>
      <c r="AB4129" s="109" t="b">
        <f>OR(MONTH(Taulukko1[[#This Row],[Loppu PVM]])&lt;=5,AND(MONTH(Taulukko1[[#This Row],[Loppu PVM]] )=6,DAY(Taulukko1[[#This Row],[Loppu PVM]])&lt;20))</f>
        <v>1</v>
      </c>
      <c r="AC4129" s="109" t="b">
        <f>OR(MONTH(Taulukko1[[#This Row],[Alku PVM]] )&lt;=3,AND(MONTH(Taulukko1[[#This Row],[Alku PVM]] )=3))</f>
        <v>0</v>
      </c>
      <c r="AD4129" s="109" t="b">
        <f>OR(MONTH(Taulukko1[[#This Row],[Loppu PVM]] )&lt;=3,AND(MONTH(Taulukko1[[#This Row],[Loppu PVM]] )=3))</f>
        <v>0</v>
      </c>
      <c r="AE4129" s="109" t="b">
        <f>OR(MONTH(Taulukko1[[#This Row],[Alku PVM]] )&lt;=9,AND(MONTH(Taulukko1[[#This Row],[Alku PVM]] )=9))</f>
        <v>1</v>
      </c>
      <c r="AF4129" s="109" t="b">
        <f>OR(MONTH(Taulukko1[[#This Row],[Loppu PVM]])&lt;=9,AND(MONTH(Taulukko1[[#This Row],[Loppu PVM]] )=9))</f>
        <v>1</v>
      </c>
      <c r="AG4129" s="109" t="b">
        <f>OR(MONTH(Taulukko1[[#This Row],[Alku PVM]] )&lt;=6,AND(MONTH(Taulukko1[[#This Row],[Alku PVM]] )=6))</f>
        <v>1</v>
      </c>
      <c r="AH4129" s="109" t="b">
        <f>OR(MONTH(Taulukko1[[#This Row],[Loppu PVM]])&lt;=6,AND(MONTH(Taulukko1[[#This Row],[Loppu PVM]] )=6))</f>
        <v>1</v>
      </c>
    </row>
    <row r="4130" spans="1:34" s="21" customFormat="1">
      <c r="A4130" s="101" t="s">
        <v>5843</v>
      </c>
      <c r="B4130" s="102">
        <v>43207</v>
      </c>
      <c r="C4130" s="101" t="s">
        <v>5844</v>
      </c>
      <c r="D4130" s="113"/>
      <c r="E4130" s="85">
        <v>30</v>
      </c>
      <c r="F4130" s="102"/>
      <c r="G4130" s="105"/>
      <c r="H4130" s="104"/>
      <c r="I4130" s="134">
        <v>1191</v>
      </c>
      <c r="J4130" s="135" t="str">
        <f>INDEX(Pääluokka!$H$2:$H$100,MATCH(VALUE(LEFT(Taulukko1[[#This Row],[TOL2008]],2)),Pääluokka!$G$2:$G$100,0))</f>
        <v>Teollisuus</v>
      </c>
      <c r="K4130" s="135" t="str">
        <f>INDEX(Pääluokka!$I$2:$I$100,MATCH(VALUE(LEFT(Taulukko1[[#This Row],[TOL2008]],2)),Pääluokka!$G$2:$G$100,0))</f>
        <v>Teollisuus (C-E)</v>
      </c>
      <c r="L4130" s="106" t="str">
        <f t="shared" si="786"/>
        <v>NA</v>
      </c>
      <c r="M4130" s="107">
        <f t="shared" si="787"/>
        <v>43207</v>
      </c>
      <c r="N4130" s="107">
        <f t="shared" si="788"/>
        <v>43258</v>
      </c>
      <c r="O4130" s="107">
        <f t="shared" si="795"/>
        <v>43191</v>
      </c>
      <c r="P4130" s="107">
        <f t="shared" si="796"/>
        <v>43252</v>
      </c>
      <c r="Q4130" s="89">
        <f t="shared" si="797"/>
        <v>2018</v>
      </c>
      <c r="R4130" s="89">
        <f t="shared" si="798"/>
        <v>2018</v>
      </c>
      <c r="S4130" s="107" t="str">
        <f>YEAR(Taulukko1[[#This Row],[Alku KK]])&amp;"Q"&amp;ROUNDDOWN((MONTH(Taulukko1[[#This Row],[Alku KK]])-1)/3+1,0)</f>
        <v>2018Q2</v>
      </c>
      <c r="T4130" s="107" t="str">
        <f>YEAR(Taulukko1[[#This Row],[Loppu KK]])&amp;"Q"&amp;ROUNDDOWN((MONTH(Taulukko1[[#This Row],[Loppu KK]])-1)/3+1,0)</f>
        <v>2018Q2</v>
      </c>
      <c r="U4130" s="108">
        <f>IF(COUNT(Taulukko1[[#This Row],[Neuvottelujen alaiset ]])=1,Taulukko1[[#This Row],[Neuvottelujen alaiset ]],Taulukko1[[#This Row],[Vähennystarve]])</f>
        <v>30</v>
      </c>
      <c r="V4130" s="109" t="str">
        <f t="shared" si="799"/>
        <v>NA</v>
      </c>
      <c r="W4130" s="109" t="str">
        <f t="shared" si="800"/>
        <v>NA</v>
      </c>
      <c r="X4130" s="109" t="str">
        <f t="shared" si="801"/>
        <v>NA</v>
      </c>
      <c r="Y4130" s="109" t="b">
        <f>AND(MONTH(Taulukko1[[#This Row],[Alku PVM]] )=6,DAY(Taulukko1[[#This Row],[Alku PVM]] )&gt;19)</f>
        <v>0</v>
      </c>
      <c r="Z4130" s="109" t="b">
        <f>AND(MONTH(Taulukko1[[#This Row],[Loppu PVM]] )=6,DAY(Taulukko1[[#This Row],[Loppu PVM]] )&gt;19)</f>
        <v>0</v>
      </c>
      <c r="AA4130" s="109" t="b">
        <f>OR(MONTH(Taulukko1[[#This Row],[Alku PVM]] )&lt;=5,AND(MONTH(Taulukko1[[#This Row],[Alku PVM]] )=6,DAY(Taulukko1[[#This Row],[Alku PVM]] )&lt;20))</f>
        <v>1</v>
      </c>
      <c r="AB4130" s="109" t="b">
        <f>OR(MONTH(Taulukko1[[#This Row],[Loppu PVM]])&lt;=5,AND(MONTH(Taulukko1[[#This Row],[Loppu PVM]] )=6,DAY(Taulukko1[[#This Row],[Loppu PVM]])&lt;20))</f>
        <v>1</v>
      </c>
      <c r="AC4130" s="109" t="b">
        <f>OR(MONTH(Taulukko1[[#This Row],[Alku PVM]] )&lt;=3,AND(MONTH(Taulukko1[[#This Row],[Alku PVM]] )=3))</f>
        <v>0</v>
      </c>
      <c r="AD4130" s="109" t="b">
        <f>OR(MONTH(Taulukko1[[#This Row],[Loppu PVM]] )&lt;=3,AND(MONTH(Taulukko1[[#This Row],[Loppu PVM]] )=3))</f>
        <v>0</v>
      </c>
      <c r="AE4130" s="109" t="b">
        <f>OR(MONTH(Taulukko1[[#This Row],[Alku PVM]] )&lt;=9,AND(MONTH(Taulukko1[[#This Row],[Alku PVM]] )=9))</f>
        <v>1</v>
      </c>
      <c r="AF4130" s="109" t="b">
        <f>OR(MONTH(Taulukko1[[#This Row],[Loppu PVM]])&lt;=9,AND(MONTH(Taulukko1[[#This Row],[Loppu PVM]] )=9))</f>
        <v>1</v>
      </c>
      <c r="AG4130" s="109" t="b">
        <f>OR(MONTH(Taulukko1[[#This Row],[Alku PVM]] )&lt;=6,AND(MONTH(Taulukko1[[#This Row],[Alku PVM]] )=6))</f>
        <v>1</v>
      </c>
      <c r="AH4130" s="109" t="b">
        <f>OR(MONTH(Taulukko1[[#This Row],[Loppu PVM]])&lt;=6,AND(MONTH(Taulukko1[[#This Row],[Loppu PVM]] )=6))</f>
        <v>1</v>
      </c>
    </row>
    <row r="4131" spans="1:34" s="21" customFormat="1">
      <c r="A4131" s="25" t="s">
        <v>5874</v>
      </c>
      <c r="B4131" s="102">
        <v>43209</v>
      </c>
      <c r="C4131" s="101" t="s">
        <v>5845</v>
      </c>
      <c r="D4131" s="113"/>
      <c r="E4131" s="85">
        <v>14</v>
      </c>
      <c r="F4131" s="102">
        <v>43259</v>
      </c>
      <c r="G4131" s="105">
        <v>12</v>
      </c>
      <c r="H4131" s="104">
        <v>130</v>
      </c>
      <c r="I4131" s="134">
        <v>58130</v>
      </c>
      <c r="J4131" s="135" t="str">
        <f>INDEX(Pääluokka!$H$2:$H$100,MATCH(VALUE(LEFT(Taulukko1[[#This Row],[TOL2008]],2)),Pääluokka!$G$2:$G$100,0))</f>
        <v>Informaatio ja viestintä</v>
      </c>
      <c r="K4131" s="135" t="str">
        <f>INDEX(Pääluokka!$I$2:$I$100,MATCH(VALUE(LEFT(Taulukko1[[#This Row],[TOL2008]],2)),Pääluokka!$G$2:$G$100,0))</f>
        <v>Palvelualat (G-N, R, S)</v>
      </c>
      <c r="L4131" s="106">
        <f t="shared" si="786"/>
        <v>50</v>
      </c>
      <c r="M4131" s="107">
        <f t="shared" si="787"/>
        <v>43209</v>
      </c>
      <c r="N4131" s="107">
        <f t="shared" si="788"/>
        <v>43259</v>
      </c>
      <c r="O4131" s="107">
        <f t="shared" si="795"/>
        <v>43191</v>
      </c>
      <c r="P4131" s="107">
        <f t="shared" si="796"/>
        <v>43252</v>
      </c>
      <c r="Q4131" s="89">
        <f t="shared" si="797"/>
        <v>2018</v>
      </c>
      <c r="R4131" s="89">
        <f t="shared" si="798"/>
        <v>2018</v>
      </c>
      <c r="S4131" s="107" t="str">
        <f>YEAR(Taulukko1[[#This Row],[Alku KK]])&amp;"Q"&amp;ROUNDDOWN((MONTH(Taulukko1[[#This Row],[Alku KK]])-1)/3+1,0)</f>
        <v>2018Q2</v>
      </c>
      <c r="T4131" s="107" t="str">
        <f>YEAR(Taulukko1[[#This Row],[Loppu KK]])&amp;"Q"&amp;ROUNDDOWN((MONTH(Taulukko1[[#This Row],[Loppu KK]])-1)/3+1,0)</f>
        <v>2018Q2</v>
      </c>
      <c r="U4131" s="108">
        <f>IF(COUNT(Taulukko1[[#This Row],[Neuvottelujen alaiset ]])=1,Taulukko1[[#This Row],[Neuvottelujen alaiset ]],Taulukko1[[#This Row],[Vähennystarve]])</f>
        <v>130</v>
      </c>
      <c r="V4131" s="109">
        <f t="shared" si="799"/>
        <v>0.1076923076923077</v>
      </c>
      <c r="W4131" s="109">
        <f t="shared" si="800"/>
        <v>9.2307692307692313E-2</v>
      </c>
      <c r="X4131" s="109">
        <f t="shared" si="801"/>
        <v>0.8571428571428571</v>
      </c>
      <c r="Y4131" s="109" t="b">
        <f>AND(MONTH(Taulukko1[[#This Row],[Alku PVM]] )=6,DAY(Taulukko1[[#This Row],[Alku PVM]] )&gt;19)</f>
        <v>0</v>
      </c>
      <c r="Z4131" s="109" t="b">
        <f>AND(MONTH(Taulukko1[[#This Row],[Loppu PVM]] )=6,DAY(Taulukko1[[#This Row],[Loppu PVM]] )&gt;19)</f>
        <v>0</v>
      </c>
      <c r="AA4131" s="109" t="b">
        <f>OR(MONTH(Taulukko1[[#This Row],[Alku PVM]] )&lt;=5,AND(MONTH(Taulukko1[[#This Row],[Alku PVM]] )=6,DAY(Taulukko1[[#This Row],[Alku PVM]] )&lt;20))</f>
        <v>1</v>
      </c>
      <c r="AB4131" s="109" t="b">
        <f>OR(MONTH(Taulukko1[[#This Row],[Loppu PVM]])&lt;=5,AND(MONTH(Taulukko1[[#This Row],[Loppu PVM]] )=6,DAY(Taulukko1[[#This Row],[Loppu PVM]])&lt;20))</f>
        <v>1</v>
      </c>
      <c r="AC4131" s="109" t="b">
        <f>OR(MONTH(Taulukko1[[#This Row],[Alku PVM]] )&lt;=3,AND(MONTH(Taulukko1[[#This Row],[Alku PVM]] )=3))</f>
        <v>0</v>
      </c>
      <c r="AD4131" s="109" t="b">
        <f>OR(MONTH(Taulukko1[[#This Row],[Loppu PVM]] )&lt;=3,AND(MONTH(Taulukko1[[#This Row],[Loppu PVM]] )=3))</f>
        <v>0</v>
      </c>
      <c r="AE4131" s="109" t="b">
        <f>OR(MONTH(Taulukko1[[#This Row],[Alku PVM]] )&lt;=9,AND(MONTH(Taulukko1[[#This Row],[Alku PVM]] )=9))</f>
        <v>1</v>
      </c>
      <c r="AF4131" s="109" t="b">
        <f>OR(MONTH(Taulukko1[[#This Row],[Loppu PVM]])&lt;=9,AND(MONTH(Taulukko1[[#This Row],[Loppu PVM]] )=9))</f>
        <v>1</v>
      </c>
      <c r="AG4131" s="109" t="b">
        <f>OR(MONTH(Taulukko1[[#This Row],[Alku PVM]] )&lt;=6,AND(MONTH(Taulukko1[[#This Row],[Alku PVM]] )=6))</f>
        <v>1</v>
      </c>
      <c r="AH4131" s="109" t="b">
        <f>OR(MONTH(Taulukko1[[#This Row],[Loppu PVM]])&lt;=6,AND(MONTH(Taulukko1[[#This Row],[Loppu PVM]] )=6))</f>
        <v>1</v>
      </c>
    </row>
    <row r="4132" spans="1:34">
      <c r="A4132" s="25" t="s">
        <v>5846</v>
      </c>
      <c r="B4132" s="102">
        <v>43210</v>
      </c>
      <c r="C4132" s="25" t="s">
        <v>152</v>
      </c>
      <c r="D4132" s="103"/>
      <c r="E4132" s="85">
        <v>15</v>
      </c>
      <c r="F4132" s="102"/>
      <c r="G4132" s="105"/>
      <c r="H4132" s="104"/>
      <c r="I4132" s="134">
        <v>65121</v>
      </c>
      <c r="J4132" s="135" t="str">
        <f>INDEX(Pääluokka!$H$2:$H$100,MATCH(VALUE(LEFT(Taulukko1[[#This Row],[TOL2008]],2)),Pääluokka!$G$2:$G$100,0))</f>
        <v>Rahoitus- ja vakuutustoiminta</v>
      </c>
      <c r="K4132" s="135" t="str">
        <f>INDEX(Pääluokka!$I$2:$I$100,MATCH(VALUE(LEFT(Taulukko1[[#This Row],[TOL2008]],2)),Pääluokka!$G$2:$G$100,0))</f>
        <v>Palvelualat (G-N, R, S)</v>
      </c>
      <c r="L4132" s="106" t="str">
        <f t="shared" si="786"/>
        <v>NA</v>
      </c>
      <c r="M4132" s="107">
        <f t="shared" si="787"/>
        <v>43210</v>
      </c>
      <c r="N4132" s="107">
        <f t="shared" si="788"/>
        <v>43261</v>
      </c>
      <c r="O4132" s="107">
        <f t="shared" si="795"/>
        <v>43191</v>
      </c>
      <c r="P4132" s="107">
        <f t="shared" si="796"/>
        <v>43252</v>
      </c>
      <c r="Q4132" s="89">
        <f t="shared" si="797"/>
        <v>2018</v>
      </c>
      <c r="R4132" s="89">
        <f t="shared" si="798"/>
        <v>2018</v>
      </c>
      <c r="S4132" s="107" t="str">
        <f>YEAR(Taulukko1[[#This Row],[Alku KK]])&amp;"Q"&amp;ROUNDDOWN((MONTH(Taulukko1[[#This Row],[Alku KK]])-1)/3+1,0)</f>
        <v>2018Q2</v>
      </c>
      <c r="T4132" s="107" t="str">
        <f>YEAR(Taulukko1[[#This Row],[Loppu KK]])&amp;"Q"&amp;ROUNDDOWN((MONTH(Taulukko1[[#This Row],[Loppu KK]])-1)/3+1,0)</f>
        <v>2018Q2</v>
      </c>
      <c r="U4132" s="108">
        <f>IF(COUNT(Taulukko1[[#This Row],[Neuvottelujen alaiset ]])=1,Taulukko1[[#This Row],[Neuvottelujen alaiset ]],Taulukko1[[#This Row],[Vähennystarve]])</f>
        <v>15</v>
      </c>
      <c r="V4132" s="109" t="str">
        <f t="shared" si="799"/>
        <v>NA</v>
      </c>
      <c r="W4132" s="109" t="str">
        <f t="shared" si="800"/>
        <v>NA</v>
      </c>
      <c r="X4132" s="109" t="str">
        <f t="shared" si="801"/>
        <v>NA</v>
      </c>
      <c r="Y4132" s="109" t="b">
        <f>AND(MONTH(Taulukko1[[#This Row],[Alku PVM]] )=6,DAY(Taulukko1[[#This Row],[Alku PVM]] )&gt;19)</f>
        <v>0</v>
      </c>
      <c r="Z4132" s="109" t="b">
        <f>AND(MONTH(Taulukko1[[#This Row],[Loppu PVM]] )=6,DAY(Taulukko1[[#This Row],[Loppu PVM]] )&gt;19)</f>
        <v>0</v>
      </c>
      <c r="AA4132" s="109" t="b">
        <f>OR(MONTH(Taulukko1[[#This Row],[Alku PVM]] )&lt;=5,AND(MONTH(Taulukko1[[#This Row],[Alku PVM]] )=6,DAY(Taulukko1[[#This Row],[Alku PVM]] )&lt;20))</f>
        <v>1</v>
      </c>
      <c r="AB4132" s="109" t="b">
        <f>OR(MONTH(Taulukko1[[#This Row],[Loppu PVM]])&lt;=5,AND(MONTH(Taulukko1[[#This Row],[Loppu PVM]] )=6,DAY(Taulukko1[[#This Row],[Loppu PVM]])&lt;20))</f>
        <v>1</v>
      </c>
      <c r="AC4132" s="109" t="b">
        <f>OR(MONTH(Taulukko1[[#This Row],[Alku PVM]] )&lt;=3,AND(MONTH(Taulukko1[[#This Row],[Alku PVM]] )=3))</f>
        <v>0</v>
      </c>
      <c r="AD4132" s="109" t="b">
        <f>OR(MONTH(Taulukko1[[#This Row],[Loppu PVM]] )&lt;=3,AND(MONTH(Taulukko1[[#This Row],[Loppu PVM]] )=3))</f>
        <v>0</v>
      </c>
      <c r="AE4132" s="109" t="b">
        <f>OR(MONTH(Taulukko1[[#This Row],[Alku PVM]] )&lt;=9,AND(MONTH(Taulukko1[[#This Row],[Alku PVM]] )=9))</f>
        <v>1</v>
      </c>
      <c r="AF4132" s="109" t="b">
        <f>OR(MONTH(Taulukko1[[#This Row],[Loppu PVM]])&lt;=9,AND(MONTH(Taulukko1[[#This Row],[Loppu PVM]] )=9))</f>
        <v>1</v>
      </c>
      <c r="AG4132" s="109" t="b">
        <f>OR(MONTH(Taulukko1[[#This Row],[Alku PVM]] )&lt;=6,AND(MONTH(Taulukko1[[#This Row],[Alku PVM]] )=6))</f>
        <v>1</v>
      </c>
      <c r="AH4132" s="109" t="b">
        <f>OR(MONTH(Taulukko1[[#This Row],[Loppu PVM]])&lt;=6,AND(MONTH(Taulukko1[[#This Row],[Loppu PVM]] )=6))</f>
        <v>1</v>
      </c>
    </row>
    <row r="4133" spans="1:34">
      <c r="A4133" s="25" t="s">
        <v>497</v>
      </c>
      <c r="B4133" s="102">
        <v>43209</v>
      </c>
      <c r="C4133" s="25" t="s">
        <v>5847</v>
      </c>
      <c r="D4133" s="103"/>
      <c r="E4133" s="85">
        <v>9</v>
      </c>
      <c r="F4133" s="102">
        <v>43223</v>
      </c>
      <c r="G4133" s="105">
        <v>9</v>
      </c>
      <c r="H4133" s="104">
        <v>30</v>
      </c>
      <c r="I4133" s="134">
        <f>INDEX('TOL2008'!B:B,MATCH(A4133,'TOL2008'!A:A,0))</f>
        <v>46610</v>
      </c>
      <c r="J4133" s="135" t="str">
        <f>INDEX(Pääluokka!$H$2:$H$100,MATCH(VALUE(LEFT(Taulukko1[[#This Row],[TOL2008]],2)),Pääluokka!$G$2:$G$100,0))</f>
        <v>Tukku- ja vähittäiskauppa; moottoriajoneuvojen ja moottoripyörien korjaus</v>
      </c>
      <c r="K4133" s="135" t="str">
        <f>INDEX(Pääluokka!$I$2:$I$100,MATCH(VALUE(LEFT(Taulukko1[[#This Row],[TOL2008]],2)),Pääluokka!$G$2:$G$100,0))</f>
        <v>Palvelualat (G-N, R, S)</v>
      </c>
      <c r="L4133" s="106">
        <f t="shared" si="786"/>
        <v>14</v>
      </c>
      <c r="M4133" s="107">
        <f t="shared" si="787"/>
        <v>43209</v>
      </c>
      <c r="N4133" s="107">
        <f t="shared" si="788"/>
        <v>43223</v>
      </c>
      <c r="O4133" s="107">
        <f t="shared" si="795"/>
        <v>43191</v>
      </c>
      <c r="P4133" s="107">
        <f t="shared" si="796"/>
        <v>43221</v>
      </c>
      <c r="Q4133" s="89">
        <f t="shared" si="797"/>
        <v>2018</v>
      </c>
      <c r="R4133" s="89">
        <f t="shared" si="798"/>
        <v>2018</v>
      </c>
      <c r="S4133" s="107" t="str">
        <f>YEAR(Taulukko1[[#This Row],[Alku KK]])&amp;"Q"&amp;ROUNDDOWN((MONTH(Taulukko1[[#This Row],[Alku KK]])-1)/3+1,0)</f>
        <v>2018Q2</v>
      </c>
      <c r="T4133" s="107" t="str">
        <f>YEAR(Taulukko1[[#This Row],[Loppu KK]])&amp;"Q"&amp;ROUNDDOWN((MONTH(Taulukko1[[#This Row],[Loppu KK]])-1)/3+1,0)</f>
        <v>2018Q2</v>
      </c>
      <c r="U4133" s="108">
        <f>IF(COUNT(Taulukko1[[#This Row],[Neuvottelujen alaiset ]])=1,Taulukko1[[#This Row],[Neuvottelujen alaiset ]],Taulukko1[[#This Row],[Vähennystarve]])</f>
        <v>30</v>
      </c>
      <c r="V4133" s="109">
        <f t="shared" si="799"/>
        <v>0.3</v>
      </c>
      <c r="W4133" s="109">
        <f t="shared" si="800"/>
        <v>0.3</v>
      </c>
      <c r="X4133" s="109">
        <f t="shared" si="801"/>
        <v>1</v>
      </c>
      <c r="Y4133" s="109" t="b">
        <f>AND(MONTH(Taulukko1[[#This Row],[Alku PVM]] )=6,DAY(Taulukko1[[#This Row],[Alku PVM]] )&gt;19)</f>
        <v>0</v>
      </c>
      <c r="Z4133" s="109" t="b">
        <f>AND(MONTH(Taulukko1[[#This Row],[Loppu PVM]] )=6,DAY(Taulukko1[[#This Row],[Loppu PVM]] )&gt;19)</f>
        <v>0</v>
      </c>
      <c r="AA4133" s="109" t="b">
        <f>OR(MONTH(Taulukko1[[#This Row],[Alku PVM]] )&lt;=5,AND(MONTH(Taulukko1[[#This Row],[Alku PVM]] )=6,DAY(Taulukko1[[#This Row],[Alku PVM]] )&lt;20))</f>
        <v>1</v>
      </c>
      <c r="AB4133" s="109" t="b">
        <f>OR(MONTH(Taulukko1[[#This Row],[Loppu PVM]])&lt;=5,AND(MONTH(Taulukko1[[#This Row],[Loppu PVM]] )=6,DAY(Taulukko1[[#This Row],[Loppu PVM]])&lt;20))</f>
        <v>1</v>
      </c>
      <c r="AC4133" s="109" t="b">
        <f>OR(MONTH(Taulukko1[[#This Row],[Alku PVM]] )&lt;=3,AND(MONTH(Taulukko1[[#This Row],[Alku PVM]] )=3))</f>
        <v>0</v>
      </c>
      <c r="AD4133" s="109" t="b">
        <f>OR(MONTH(Taulukko1[[#This Row],[Loppu PVM]] )&lt;=3,AND(MONTH(Taulukko1[[#This Row],[Loppu PVM]] )=3))</f>
        <v>0</v>
      </c>
      <c r="AE4133" s="109" t="b">
        <f>OR(MONTH(Taulukko1[[#This Row],[Alku PVM]] )&lt;=9,AND(MONTH(Taulukko1[[#This Row],[Alku PVM]] )=9))</f>
        <v>1</v>
      </c>
      <c r="AF4133" s="109" t="b">
        <f>OR(MONTH(Taulukko1[[#This Row],[Loppu PVM]])&lt;=9,AND(MONTH(Taulukko1[[#This Row],[Loppu PVM]] )=9))</f>
        <v>1</v>
      </c>
      <c r="AG4133" s="109" t="b">
        <f>OR(MONTH(Taulukko1[[#This Row],[Alku PVM]] )&lt;=6,AND(MONTH(Taulukko1[[#This Row],[Alku PVM]] )=6))</f>
        <v>1</v>
      </c>
      <c r="AH4133" s="109" t="b">
        <f>OR(MONTH(Taulukko1[[#This Row],[Loppu PVM]])&lt;=6,AND(MONTH(Taulukko1[[#This Row],[Loppu PVM]] )=6))</f>
        <v>1</v>
      </c>
    </row>
    <row r="4134" spans="1:34">
      <c r="A4134" s="25" t="s">
        <v>5894</v>
      </c>
      <c r="B4134" s="102">
        <v>43213</v>
      </c>
      <c r="C4134" s="25" t="s">
        <v>5848</v>
      </c>
      <c r="D4134" s="103"/>
      <c r="E4134" s="85"/>
      <c r="F4134" s="102">
        <v>43262</v>
      </c>
      <c r="G4134" s="105">
        <v>21</v>
      </c>
      <c r="H4134" s="104">
        <v>70</v>
      </c>
      <c r="I4134" s="134">
        <v>88999</v>
      </c>
      <c r="J4134" s="135" t="str">
        <f>INDEX(Pääluokka!$H$2:$H$100,MATCH(VALUE(LEFT(Taulukko1[[#This Row],[TOL2008]],2)),Pääluokka!$G$2:$G$100,0))</f>
        <v>Terveys- ja sosiaalipalvelut</v>
      </c>
      <c r="K4134" s="135" t="str">
        <f>INDEX(Pääluokka!$I$2:$I$100,MATCH(VALUE(LEFT(Taulukko1[[#This Row],[TOL2008]],2)),Pääluokka!$G$2:$G$100,0))</f>
        <v>Muut toimialat (O-Q, T-X)</v>
      </c>
      <c r="L4134" s="106">
        <f t="shared" si="786"/>
        <v>49</v>
      </c>
      <c r="M4134" s="107">
        <f t="shared" si="787"/>
        <v>43213</v>
      </c>
      <c r="N4134" s="107">
        <f t="shared" si="788"/>
        <v>43262</v>
      </c>
      <c r="O4134" s="107">
        <f t="shared" si="795"/>
        <v>43191</v>
      </c>
      <c r="P4134" s="107">
        <f t="shared" si="796"/>
        <v>43252</v>
      </c>
      <c r="Q4134" s="89">
        <f t="shared" si="797"/>
        <v>2018</v>
      </c>
      <c r="R4134" s="89">
        <f t="shared" si="798"/>
        <v>2018</v>
      </c>
      <c r="S4134" s="107" t="str">
        <f>YEAR(Taulukko1[[#This Row],[Alku KK]])&amp;"Q"&amp;ROUNDDOWN((MONTH(Taulukko1[[#This Row],[Alku KK]])-1)/3+1,0)</f>
        <v>2018Q2</v>
      </c>
      <c r="T4134" s="107" t="str">
        <f>YEAR(Taulukko1[[#This Row],[Loppu KK]])&amp;"Q"&amp;ROUNDDOWN((MONTH(Taulukko1[[#This Row],[Loppu KK]])-1)/3+1,0)</f>
        <v>2018Q2</v>
      </c>
      <c r="U4134" s="108">
        <f>IF(COUNT(Taulukko1[[#This Row],[Neuvottelujen alaiset ]])=1,Taulukko1[[#This Row],[Neuvottelujen alaiset ]],Taulukko1[[#This Row],[Vähennystarve]])</f>
        <v>70</v>
      </c>
      <c r="V4134" s="109" t="str">
        <f t="shared" si="799"/>
        <v>NA</v>
      </c>
      <c r="W4134" s="109">
        <f t="shared" si="800"/>
        <v>0.3</v>
      </c>
      <c r="X4134" s="109" t="str">
        <f t="shared" si="801"/>
        <v>NA</v>
      </c>
      <c r="Y4134" s="109" t="b">
        <f>AND(MONTH(Taulukko1[[#This Row],[Alku PVM]] )=6,DAY(Taulukko1[[#This Row],[Alku PVM]] )&gt;19)</f>
        <v>0</v>
      </c>
      <c r="Z4134" s="109" t="b">
        <f>AND(MONTH(Taulukko1[[#This Row],[Loppu PVM]] )=6,DAY(Taulukko1[[#This Row],[Loppu PVM]] )&gt;19)</f>
        <v>0</v>
      </c>
      <c r="AA4134" s="109" t="b">
        <f>OR(MONTH(Taulukko1[[#This Row],[Alku PVM]] )&lt;=5,AND(MONTH(Taulukko1[[#This Row],[Alku PVM]] )=6,DAY(Taulukko1[[#This Row],[Alku PVM]] )&lt;20))</f>
        <v>1</v>
      </c>
      <c r="AB4134" s="109" t="b">
        <f>OR(MONTH(Taulukko1[[#This Row],[Loppu PVM]])&lt;=5,AND(MONTH(Taulukko1[[#This Row],[Loppu PVM]] )=6,DAY(Taulukko1[[#This Row],[Loppu PVM]])&lt;20))</f>
        <v>1</v>
      </c>
      <c r="AC4134" s="109" t="b">
        <f>OR(MONTH(Taulukko1[[#This Row],[Alku PVM]] )&lt;=3,AND(MONTH(Taulukko1[[#This Row],[Alku PVM]] )=3))</f>
        <v>0</v>
      </c>
      <c r="AD4134" s="109" t="b">
        <f>OR(MONTH(Taulukko1[[#This Row],[Loppu PVM]] )&lt;=3,AND(MONTH(Taulukko1[[#This Row],[Loppu PVM]] )=3))</f>
        <v>0</v>
      </c>
      <c r="AE4134" s="109" t="b">
        <f>OR(MONTH(Taulukko1[[#This Row],[Alku PVM]] )&lt;=9,AND(MONTH(Taulukko1[[#This Row],[Alku PVM]] )=9))</f>
        <v>1</v>
      </c>
      <c r="AF4134" s="109" t="b">
        <f>OR(MONTH(Taulukko1[[#This Row],[Loppu PVM]])&lt;=9,AND(MONTH(Taulukko1[[#This Row],[Loppu PVM]] )=9))</f>
        <v>1</v>
      </c>
      <c r="AG4134" s="109" t="b">
        <f>OR(MONTH(Taulukko1[[#This Row],[Alku PVM]] )&lt;=6,AND(MONTH(Taulukko1[[#This Row],[Alku PVM]] )=6))</f>
        <v>1</v>
      </c>
      <c r="AH4134" s="109" t="b">
        <f>OR(MONTH(Taulukko1[[#This Row],[Loppu PVM]])&lt;=6,AND(MONTH(Taulukko1[[#This Row],[Loppu PVM]] )=6))</f>
        <v>1</v>
      </c>
    </row>
    <row r="4135" spans="1:34">
      <c r="A4135" s="25" t="s">
        <v>5849</v>
      </c>
      <c r="B4135" s="102">
        <v>43171</v>
      </c>
      <c r="C4135" s="25" t="s">
        <v>5850</v>
      </c>
      <c r="D4135" s="103"/>
      <c r="E4135" s="85"/>
      <c r="F4135" s="102">
        <v>43213</v>
      </c>
      <c r="G4135" s="21">
        <v>30</v>
      </c>
      <c r="H4135" s="104"/>
      <c r="I4135" s="134">
        <v>55101</v>
      </c>
      <c r="J4135" s="135" t="str">
        <f>INDEX(Pääluokka!$H$2:$H$100,MATCH(VALUE(LEFT(Taulukko1[[#This Row],[TOL2008]],2)),Pääluokka!$G$2:$G$100,0))</f>
        <v>Majoitus- ja ravitsemistoiminta</v>
      </c>
      <c r="K4135" s="135" t="str">
        <f>INDEX(Pääluokka!$I$2:$I$100,MATCH(VALUE(LEFT(Taulukko1[[#This Row],[TOL2008]],2)),Pääluokka!$G$2:$G$100,0))</f>
        <v>Palvelualat (G-N, R, S)</v>
      </c>
      <c r="L4135" s="106">
        <f t="shared" si="786"/>
        <v>42</v>
      </c>
      <c r="M4135" s="107">
        <f t="shared" si="787"/>
        <v>43171</v>
      </c>
      <c r="N4135" s="107">
        <f t="shared" si="788"/>
        <v>43213</v>
      </c>
      <c r="O4135" s="107">
        <f t="shared" si="795"/>
        <v>43160</v>
      </c>
      <c r="P4135" s="107">
        <f t="shared" si="796"/>
        <v>43191</v>
      </c>
      <c r="Q4135" s="89">
        <f t="shared" si="797"/>
        <v>2018</v>
      </c>
      <c r="R4135" s="89">
        <f t="shared" si="798"/>
        <v>2018</v>
      </c>
      <c r="S4135" s="107" t="str">
        <f>YEAR(Taulukko1[[#This Row],[Alku KK]])&amp;"Q"&amp;ROUNDDOWN((MONTH(Taulukko1[[#This Row],[Alku KK]])-1)/3+1,0)</f>
        <v>2018Q1</v>
      </c>
      <c r="T4135" s="107" t="str">
        <f>YEAR(Taulukko1[[#This Row],[Loppu KK]])&amp;"Q"&amp;ROUNDDOWN((MONTH(Taulukko1[[#This Row],[Loppu KK]])-1)/3+1,0)</f>
        <v>2018Q2</v>
      </c>
      <c r="U4135" s="108">
        <f>IF(COUNT(Taulukko1[[#This Row],[Neuvottelujen alaiset ]])=1,Taulukko1[[#This Row],[Neuvottelujen alaiset ]],Taulukko1[[#This Row],[Vähennystarve]])</f>
        <v>0</v>
      </c>
      <c r="V4135" s="109" t="str">
        <f t="shared" si="799"/>
        <v>NA</v>
      </c>
      <c r="W4135" s="109" t="str">
        <f t="shared" si="800"/>
        <v>NA</v>
      </c>
      <c r="X4135" s="109" t="str">
        <f t="shared" si="801"/>
        <v>NA</v>
      </c>
      <c r="Y4135" s="109" t="b">
        <f>AND(MONTH(Taulukko1[[#This Row],[Alku PVM]] )=6,DAY(Taulukko1[[#This Row],[Alku PVM]] )&gt;19)</f>
        <v>0</v>
      </c>
      <c r="Z4135" s="109" t="b">
        <f>AND(MONTH(Taulukko1[[#This Row],[Loppu PVM]] )=6,DAY(Taulukko1[[#This Row],[Loppu PVM]] )&gt;19)</f>
        <v>0</v>
      </c>
      <c r="AA4135" s="109" t="b">
        <f>OR(MONTH(Taulukko1[[#This Row],[Alku PVM]] )&lt;=5,AND(MONTH(Taulukko1[[#This Row],[Alku PVM]] )=6,DAY(Taulukko1[[#This Row],[Alku PVM]] )&lt;20))</f>
        <v>1</v>
      </c>
      <c r="AB4135" s="109" t="b">
        <f>OR(MONTH(Taulukko1[[#This Row],[Loppu PVM]])&lt;=5,AND(MONTH(Taulukko1[[#This Row],[Loppu PVM]] )=6,DAY(Taulukko1[[#This Row],[Loppu PVM]])&lt;20))</f>
        <v>1</v>
      </c>
      <c r="AC4135" s="109" t="b">
        <f>OR(MONTH(Taulukko1[[#This Row],[Alku PVM]] )&lt;=3,AND(MONTH(Taulukko1[[#This Row],[Alku PVM]] )=3))</f>
        <v>1</v>
      </c>
      <c r="AD4135" s="109" t="b">
        <f>OR(MONTH(Taulukko1[[#This Row],[Loppu PVM]] )&lt;=3,AND(MONTH(Taulukko1[[#This Row],[Loppu PVM]] )=3))</f>
        <v>0</v>
      </c>
      <c r="AE4135" s="109" t="b">
        <f>OR(MONTH(Taulukko1[[#This Row],[Alku PVM]] )&lt;=9,AND(MONTH(Taulukko1[[#This Row],[Alku PVM]] )=9))</f>
        <v>1</v>
      </c>
      <c r="AF4135" s="109" t="b">
        <f>OR(MONTH(Taulukko1[[#This Row],[Loppu PVM]])&lt;=9,AND(MONTH(Taulukko1[[#This Row],[Loppu PVM]] )=9))</f>
        <v>1</v>
      </c>
      <c r="AG4135" s="109" t="b">
        <f>OR(MONTH(Taulukko1[[#This Row],[Alku PVM]] )&lt;=6,AND(MONTH(Taulukko1[[#This Row],[Alku PVM]] )=6))</f>
        <v>1</v>
      </c>
      <c r="AH4135" s="109" t="b">
        <f>OR(MONTH(Taulukko1[[#This Row],[Loppu PVM]])&lt;=6,AND(MONTH(Taulukko1[[#This Row],[Loppu PVM]] )=6))</f>
        <v>1</v>
      </c>
    </row>
    <row r="4136" spans="1:34">
      <c r="A4136" s="25" t="s">
        <v>429</v>
      </c>
      <c r="B4136" s="102">
        <v>43215</v>
      </c>
      <c r="C4136" s="25" t="s">
        <v>5577</v>
      </c>
      <c r="D4136" s="103"/>
      <c r="E4136" s="85">
        <v>45</v>
      </c>
      <c r="F4136" s="102"/>
      <c r="G4136" s="105"/>
      <c r="H4136" s="104"/>
      <c r="I4136" s="134">
        <f>INDEX('TOL2008'!B:B,MATCH(A4136,'TOL2008'!A:A,0))</f>
        <v>46431</v>
      </c>
      <c r="J4136" s="135" t="str">
        <f>INDEX(Pääluokka!$H$2:$H$100,MATCH(VALUE(LEFT(Taulukko1[[#This Row],[TOL2008]],2)),Pääluokka!$G$2:$G$100,0))</f>
        <v>Tukku- ja vähittäiskauppa; moottoriajoneuvojen ja moottoripyörien korjaus</v>
      </c>
      <c r="K4136" s="135" t="str">
        <f>INDEX(Pääluokka!$I$2:$I$100,MATCH(VALUE(LEFT(Taulukko1[[#This Row],[TOL2008]],2)),Pääluokka!$G$2:$G$100,0))</f>
        <v>Palvelualat (G-N, R, S)</v>
      </c>
      <c r="L4136" s="106" t="str">
        <f t="shared" si="786"/>
        <v>NA</v>
      </c>
      <c r="M4136" s="107">
        <f t="shared" si="787"/>
        <v>43215</v>
      </c>
      <c r="N4136" s="107">
        <f t="shared" si="788"/>
        <v>43266</v>
      </c>
      <c r="O4136" s="107">
        <f t="shared" si="795"/>
        <v>43191</v>
      </c>
      <c r="P4136" s="107">
        <f t="shared" si="796"/>
        <v>43252</v>
      </c>
      <c r="Q4136" s="89">
        <f t="shared" si="797"/>
        <v>2018</v>
      </c>
      <c r="R4136" s="89">
        <f t="shared" si="798"/>
        <v>2018</v>
      </c>
      <c r="S4136" s="107" t="str">
        <f>YEAR(Taulukko1[[#This Row],[Alku KK]])&amp;"Q"&amp;ROUNDDOWN((MONTH(Taulukko1[[#This Row],[Alku KK]])-1)/3+1,0)</f>
        <v>2018Q2</v>
      </c>
      <c r="T4136" s="107" t="str">
        <f>YEAR(Taulukko1[[#This Row],[Loppu KK]])&amp;"Q"&amp;ROUNDDOWN((MONTH(Taulukko1[[#This Row],[Loppu KK]])-1)/3+1,0)</f>
        <v>2018Q2</v>
      </c>
      <c r="U4136" s="108">
        <f>IF(COUNT(Taulukko1[[#This Row],[Neuvottelujen alaiset ]])=1,Taulukko1[[#This Row],[Neuvottelujen alaiset ]],Taulukko1[[#This Row],[Vähennystarve]])</f>
        <v>45</v>
      </c>
      <c r="V4136" s="109" t="str">
        <f t="shared" si="799"/>
        <v>NA</v>
      </c>
      <c r="W4136" s="109" t="str">
        <f t="shared" si="800"/>
        <v>NA</v>
      </c>
      <c r="X4136" s="109" t="str">
        <f t="shared" si="801"/>
        <v>NA</v>
      </c>
      <c r="Y4136" s="109" t="b">
        <f>AND(MONTH(Taulukko1[[#This Row],[Alku PVM]] )=6,DAY(Taulukko1[[#This Row],[Alku PVM]] )&gt;19)</f>
        <v>0</v>
      </c>
      <c r="Z4136" s="109" t="b">
        <f>AND(MONTH(Taulukko1[[#This Row],[Loppu PVM]] )=6,DAY(Taulukko1[[#This Row],[Loppu PVM]] )&gt;19)</f>
        <v>0</v>
      </c>
      <c r="AA4136" s="109" t="b">
        <f>OR(MONTH(Taulukko1[[#This Row],[Alku PVM]] )&lt;=5,AND(MONTH(Taulukko1[[#This Row],[Alku PVM]] )=6,DAY(Taulukko1[[#This Row],[Alku PVM]] )&lt;20))</f>
        <v>1</v>
      </c>
      <c r="AB4136" s="109" t="b">
        <f>OR(MONTH(Taulukko1[[#This Row],[Loppu PVM]])&lt;=5,AND(MONTH(Taulukko1[[#This Row],[Loppu PVM]] )=6,DAY(Taulukko1[[#This Row],[Loppu PVM]])&lt;20))</f>
        <v>1</v>
      </c>
      <c r="AC4136" s="109" t="b">
        <f>OR(MONTH(Taulukko1[[#This Row],[Alku PVM]] )&lt;=3,AND(MONTH(Taulukko1[[#This Row],[Alku PVM]] )=3))</f>
        <v>0</v>
      </c>
      <c r="AD4136" s="109" t="b">
        <f>OR(MONTH(Taulukko1[[#This Row],[Loppu PVM]] )&lt;=3,AND(MONTH(Taulukko1[[#This Row],[Loppu PVM]] )=3))</f>
        <v>0</v>
      </c>
      <c r="AE4136" s="109" t="b">
        <f>OR(MONTH(Taulukko1[[#This Row],[Alku PVM]] )&lt;=9,AND(MONTH(Taulukko1[[#This Row],[Alku PVM]] )=9))</f>
        <v>1</v>
      </c>
      <c r="AF4136" s="109" t="b">
        <f>OR(MONTH(Taulukko1[[#This Row],[Loppu PVM]])&lt;=9,AND(MONTH(Taulukko1[[#This Row],[Loppu PVM]] )=9))</f>
        <v>1</v>
      </c>
      <c r="AG4136" s="109" t="b">
        <f>OR(MONTH(Taulukko1[[#This Row],[Alku PVM]] )&lt;=6,AND(MONTH(Taulukko1[[#This Row],[Alku PVM]] )=6))</f>
        <v>1</v>
      </c>
      <c r="AH4136" s="109" t="b">
        <f>OR(MONTH(Taulukko1[[#This Row],[Loppu PVM]])&lt;=6,AND(MONTH(Taulukko1[[#This Row],[Loppu PVM]] )=6))</f>
        <v>1</v>
      </c>
    </row>
    <row r="4137" spans="1:34">
      <c r="A4137" s="21" t="s">
        <v>5857</v>
      </c>
      <c r="B4137" s="102">
        <v>43173</v>
      </c>
      <c r="C4137" s="25" t="s">
        <v>5851</v>
      </c>
      <c r="D4137" s="103"/>
      <c r="E4137" s="85"/>
      <c r="F4137" s="102"/>
      <c r="G4137" s="105"/>
      <c r="H4137" s="104"/>
      <c r="I4137" s="134">
        <v>87901</v>
      </c>
      <c r="J4137" s="135" t="str">
        <f>INDEX(Pääluokka!$H$2:$H$100,MATCH(VALUE(LEFT(Taulukko1[[#This Row],[TOL2008]],2)),Pääluokka!$G$2:$G$100,0))</f>
        <v>Terveys- ja sosiaalipalvelut</v>
      </c>
      <c r="K4137" s="135" t="str">
        <f>INDEX(Pääluokka!$I$2:$I$100,MATCH(VALUE(LEFT(Taulukko1[[#This Row],[TOL2008]],2)),Pääluokka!$G$2:$G$100,0))</f>
        <v>Muut toimialat (O-Q, T-X)</v>
      </c>
      <c r="L4137" s="106" t="str">
        <f t="shared" si="786"/>
        <v>NA</v>
      </c>
      <c r="M4137" s="107">
        <f t="shared" si="787"/>
        <v>43173</v>
      </c>
      <c r="N4137" s="107">
        <f t="shared" si="788"/>
        <v>43224</v>
      </c>
      <c r="O4137" s="107">
        <f t="shared" si="795"/>
        <v>43160</v>
      </c>
      <c r="P4137" s="107">
        <f t="shared" si="796"/>
        <v>43221</v>
      </c>
      <c r="Q4137" s="89">
        <f t="shared" si="797"/>
        <v>2018</v>
      </c>
      <c r="R4137" s="89">
        <f t="shared" si="798"/>
        <v>2018</v>
      </c>
      <c r="S4137" s="107" t="str">
        <f>YEAR(Taulukko1[[#This Row],[Alku KK]])&amp;"Q"&amp;ROUNDDOWN((MONTH(Taulukko1[[#This Row],[Alku KK]])-1)/3+1,0)</f>
        <v>2018Q1</v>
      </c>
      <c r="T4137" s="107" t="str">
        <f>YEAR(Taulukko1[[#This Row],[Loppu KK]])&amp;"Q"&amp;ROUNDDOWN((MONTH(Taulukko1[[#This Row],[Loppu KK]])-1)/3+1,0)</f>
        <v>2018Q2</v>
      </c>
      <c r="U4137" s="108">
        <f>IF(COUNT(Taulukko1[[#This Row],[Neuvottelujen alaiset ]])=1,Taulukko1[[#This Row],[Neuvottelujen alaiset ]],Taulukko1[[#This Row],[Vähennystarve]])</f>
        <v>0</v>
      </c>
      <c r="V4137" s="109" t="str">
        <f t="shared" si="799"/>
        <v>NA</v>
      </c>
      <c r="W4137" s="109" t="str">
        <f t="shared" si="800"/>
        <v>NA</v>
      </c>
      <c r="X4137" s="109" t="str">
        <f t="shared" si="801"/>
        <v>NA</v>
      </c>
      <c r="Y4137" s="109" t="b">
        <f>AND(MONTH(Taulukko1[[#This Row],[Alku PVM]] )=6,DAY(Taulukko1[[#This Row],[Alku PVM]] )&gt;19)</f>
        <v>0</v>
      </c>
      <c r="Z4137" s="109" t="b">
        <f>AND(MONTH(Taulukko1[[#This Row],[Loppu PVM]] )=6,DAY(Taulukko1[[#This Row],[Loppu PVM]] )&gt;19)</f>
        <v>0</v>
      </c>
      <c r="AA4137" s="109" t="b">
        <f>OR(MONTH(Taulukko1[[#This Row],[Alku PVM]] )&lt;=5,AND(MONTH(Taulukko1[[#This Row],[Alku PVM]] )=6,DAY(Taulukko1[[#This Row],[Alku PVM]] )&lt;20))</f>
        <v>1</v>
      </c>
      <c r="AB4137" s="109" t="b">
        <f>OR(MONTH(Taulukko1[[#This Row],[Loppu PVM]])&lt;=5,AND(MONTH(Taulukko1[[#This Row],[Loppu PVM]] )=6,DAY(Taulukko1[[#This Row],[Loppu PVM]])&lt;20))</f>
        <v>1</v>
      </c>
      <c r="AC4137" s="109" t="b">
        <f>OR(MONTH(Taulukko1[[#This Row],[Alku PVM]] )&lt;=3,AND(MONTH(Taulukko1[[#This Row],[Alku PVM]] )=3))</f>
        <v>1</v>
      </c>
      <c r="AD4137" s="109" t="b">
        <f>OR(MONTH(Taulukko1[[#This Row],[Loppu PVM]] )&lt;=3,AND(MONTH(Taulukko1[[#This Row],[Loppu PVM]] )=3))</f>
        <v>0</v>
      </c>
      <c r="AE4137" s="109" t="b">
        <f>OR(MONTH(Taulukko1[[#This Row],[Alku PVM]] )&lt;=9,AND(MONTH(Taulukko1[[#This Row],[Alku PVM]] )=9))</f>
        <v>1</v>
      </c>
      <c r="AF4137" s="109" t="b">
        <f>OR(MONTH(Taulukko1[[#This Row],[Loppu PVM]])&lt;=9,AND(MONTH(Taulukko1[[#This Row],[Loppu PVM]] )=9))</f>
        <v>1</v>
      </c>
      <c r="AG4137" s="109" t="b">
        <f>OR(MONTH(Taulukko1[[#This Row],[Alku PVM]] )&lt;=6,AND(MONTH(Taulukko1[[#This Row],[Alku PVM]] )=6))</f>
        <v>1</v>
      </c>
      <c r="AH4137" s="109" t="b">
        <f>OR(MONTH(Taulukko1[[#This Row],[Loppu PVM]])&lt;=6,AND(MONTH(Taulukko1[[#This Row],[Loppu PVM]] )=6))</f>
        <v>1</v>
      </c>
    </row>
    <row r="4138" spans="1:34">
      <c r="A4138" s="25" t="s">
        <v>5852</v>
      </c>
      <c r="B4138" s="102">
        <v>43216</v>
      </c>
      <c r="C4138" s="25" t="s">
        <v>5868</v>
      </c>
      <c r="D4138" s="103"/>
      <c r="E4138" s="85">
        <v>9</v>
      </c>
      <c r="F4138" s="102">
        <v>43245</v>
      </c>
      <c r="G4138" s="21">
        <v>0</v>
      </c>
      <c r="H4138" s="104"/>
      <c r="I4138" s="134">
        <v>13940</v>
      </c>
      <c r="J4138" s="135" t="str">
        <f>INDEX(Pääluokka!$H$2:$H$100,MATCH(VALUE(LEFT(Taulukko1[[#This Row],[TOL2008]],2)),Pääluokka!$G$2:$G$100,0))</f>
        <v>Teollisuus</v>
      </c>
      <c r="K4138" s="135" t="str">
        <f>INDEX(Pääluokka!$I$2:$I$100,MATCH(VALUE(LEFT(Taulukko1[[#This Row],[TOL2008]],2)),Pääluokka!$G$2:$G$100,0))</f>
        <v>Teollisuus (C-E)</v>
      </c>
      <c r="L4138" s="106">
        <f t="shared" si="786"/>
        <v>29</v>
      </c>
      <c r="M4138" s="107">
        <f t="shared" si="787"/>
        <v>43216</v>
      </c>
      <c r="N4138" s="107">
        <f t="shared" si="788"/>
        <v>43245</v>
      </c>
      <c r="O4138" s="107">
        <f t="shared" si="795"/>
        <v>43191</v>
      </c>
      <c r="P4138" s="107">
        <f t="shared" si="796"/>
        <v>43221</v>
      </c>
      <c r="Q4138" s="89">
        <f t="shared" si="797"/>
        <v>2018</v>
      </c>
      <c r="R4138" s="89">
        <f t="shared" si="798"/>
        <v>2018</v>
      </c>
      <c r="S4138" s="107" t="str">
        <f>YEAR(Taulukko1[[#This Row],[Alku KK]])&amp;"Q"&amp;ROUNDDOWN((MONTH(Taulukko1[[#This Row],[Alku KK]])-1)/3+1,0)</f>
        <v>2018Q2</v>
      </c>
      <c r="T4138" s="107" t="str">
        <f>YEAR(Taulukko1[[#This Row],[Loppu KK]])&amp;"Q"&amp;ROUNDDOWN((MONTH(Taulukko1[[#This Row],[Loppu KK]])-1)/3+1,0)</f>
        <v>2018Q2</v>
      </c>
      <c r="U4138" s="108">
        <f>IF(COUNT(Taulukko1[[#This Row],[Neuvottelujen alaiset ]])=1,Taulukko1[[#This Row],[Neuvottelujen alaiset ]],Taulukko1[[#This Row],[Vähennystarve]])</f>
        <v>9</v>
      </c>
      <c r="V4138" s="109" t="str">
        <f t="shared" si="799"/>
        <v>NA</v>
      </c>
      <c r="W4138" s="109" t="str">
        <f t="shared" si="800"/>
        <v>NA</v>
      </c>
      <c r="X4138" s="109">
        <f t="shared" si="801"/>
        <v>0</v>
      </c>
      <c r="Y4138" s="109" t="b">
        <f>AND(MONTH(Taulukko1[[#This Row],[Alku PVM]] )=6,DAY(Taulukko1[[#This Row],[Alku PVM]] )&gt;19)</f>
        <v>0</v>
      </c>
      <c r="Z4138" s="109" t="b">
        <f>AND(MONTH(Taulukko1[[#This Row],[Loppu PVM]] )=6,DAY(Taulukko1[[#This Row],[Loppu PVM]] )&gt;19)</f>
        <v>0</v>
      </c>
      <c r="AA4138" s="109" t="b">
        <f>OR(MONTH(Taulukko1[[#This Row],[Alku PVM]] )&lt;=5,AND(MONTH(Taulukko1[[#This Row],[Alku PVM]] )=6,DAY(Taulukko1[[#This Row],[Alku PVM]] )&lt;20))</f>
        <v>1</v>
      </c>
      <c r="AB4138" s="109" t="b">
        <f>OR(MONTH(Taulukko1[[#This Row],[Loppu PVM]])&lt;=5,AND(MONTH(Taulukko1[[#This Row],[Loppu PVM]] )=6,DAY(Taulukko1[[#This Row],[Loppu PVM]])&lt;20))</f>
        <v>1</v>
      </c>
      <c r="AC4138" s="109" t="b">
        <f>OR(MONTH(Taulukko1[[#This Row],[Alku PVM]] )&lt;=3,AND(MONTH(Taulukko1[[#This Row],[Alku PVM]] )=3))</f>
        <v>0</v>
      </c>
      <c r="AD4138" s="109" t="b">
        <f>OR(MONTH(Taulukko1[[#This Row],[Loppu PVM]] )&lt;=3,AND(MONTH(Taulukko1[[#This Row],[Loppu PVM]] )=3))</f>
        <v>0</v>
      </c>
      <c r="AE4138" s="109" t="b">
        <f>OR(MONTH(Taulukko1[[#This Row],[Alku PVM]] )&lt;=9,AND(MONTH(Taulukko1[[#This Row],[Alku PVM]] )=9))</f>
        <v>1</v>
      </c>
      <c r="AF4138" s="109" t="b">
        <f>OR(MONTH(Taulukko1[[#This Row],[Loppu PVM]])&lt;=9,AND(MONTH(Taulukko1[[#This Row],[Loppu PVM]] )=9))</f>
        <v>1</v>
      </c>
      <c r="AG4138" s="109" t="b">
        <f>OR(MONTH(Taulukko1[[#This Row],[Alku PVM]] )&lt;=6,AND(MONTH(Taulukko1[[#This Row],[Alku PVM]] )=6))</f>
        <v>1</v>
      </c>
      <c r="AH4138" s="109" t="b">
        <f>OR(MONTH(Taulukko1[[#This Row],[Loppu PVM]])&lt;=6,AND(MONTH(Taulukko1[[#This Row],[Loppu PVM]] )=6))</f>
        <v>1</v>
      </c>
    </row>
    <row r="4139" spans="1:34">
      <c r="A4139" s="101" t="s">
        <v>284</v>
      </c>
      <c r="B4139" s="102">
        <v>43215</v>
      </c>
      <c r="C4139" s="25" t="s">
        <v>4860</v>
      </c>
      <c r="D4139" s="103"/>
      <c r="E4139" s="85">
        <v>40</v>
      </c>
      <c r="F4139" s="102">
        <v>43258</v>
      </c>
      <c r="G4139" s="105">
        <v>25</v>
      </c>
      <c r="H4139" s="104">
        <v>1200</v>
      </c>
      <c r="I4139" s="134">
        <f>INDEX('TOL2008'!B:B,MATCH(A4139,'TOL2008'!A:A,0))</f>
        <v>71127</v>
      </c>
      <c r="J4139" s="135" t="str">
        <f>INDEX(Pääluokka!$H$2:$H$100,MATCH(VALUE(LEFT(Taulukko1[[#This Row],[TOL2008]],2)),Pääluokka!$G$2:$G$100,0))</f>
        <v>Ammatillinen, tieteellinen ja tekninen toiminta</v>
      </c>
      <c r="K4139" s="135" t="str">
        <f>INDEX(Pääluokka!$I$2:$I$100,MATCH(VALUE(LEFT(Taulukko1[[#This Row],[TOL2008]],2)),Pääluokka!$G$2:$G$100,0))</f>
        <v>Palvelualat (G-N, R, S)</v>
      </c>
      <c r="L4139" s="106">
        <f t="shared" si="786"/>
        <v>43</v>
      </c>
      <c r="M4139" s="107">
        <f t="shared" si="787"/>
        <v>43215</v>
      </c>
      <c r="N4139" s="107">
        <f t="shared" si="788"/>
        <v>43258</v>
      </c>
      <c r="O4139" s="107">
        <f t="shared" ref="O4139:O4147" si="802">IFERROR(DATE(YEAR(M4139),MONTH(M4139),1),"NA")</f>
        <v>43191</v>
      </c>
      <c r="P4139" s="107">
        <f t="shared" ref="P4139:P4147" si="803">IFERROR(DATE(YEAR(N4139),MONTH(N4139),1),"NA")</f>
        <v>43252</v>
      </c>
      <c r="Q4139" s="89">
        <f t="shared" ref="Q4139:Q4147" si="804">IFERROR(YEAR(O4139),"NA")</f>
        <v>2018</v>
      </c>
      <c r="R4139" s="89">
        <f t="shared" ref="R4139:R4147" si="805">IFERROR(YEAR(P4139),"NA")</f>
        <v>2018</v>
      </c>
      <c r="S4139" s="107" t="str">
        <f>YEAR(Taulukko1[[#This Row],[Alku KK]])&amp;"Q"&amp;ROUNDDOWN((MONTH(Taulukko1[[#This Row],[Alku KK]])-1)/3+1,0)</f>
        <v>2018Q2</v>
      </c>
      <c r="T4139" s="107" t="str">
        <f>YEAR(Taulukko1[[#This Row],[Loppu KK]])&amp;"Q"&amp;ROUNDDOWN((MONTH(Taulukko1[[#This Row],[Loppu KK]])-1)/3+1,0)</f>
        <v>2018Q2</v>
      </c>
      <c r="U4139" s="108">
        <f>IF(COUNT(Taulukko1[[#This Row],[Neuvottelujen alaiset ]])=1,Taulukko1[[#This Row],[Neuvottelujen alaiset ]],Taulukko1[[#This Row],[Vähennystarve]])</f>
        <v>1200</v>
      </c>
      <c r="V4139" s="109">
        <f t="shared" ref="V4139:V4147" si="806">IF(AND(ISNUMBER(E4139),ISNUMBER(H4139)),E4139/H4139,"NA")</f>
        <v>3.3333333333333333E-2</v>
      </c>
      <c r="W4139" s="109">
        <f t="shared" ref="W4139:W4147" si="807">IF(AND(ISNUMBER(G4139),ISNUMBER(H4139)),G4139/H4139,"NA")</f>
        <v>2.0833333333333332E-2</v>
      </c>
      <c r="X4139" s="109">
        <f t="shared" ref="X4139:X4147" si="808">IF(AND(ISNUMBER(G4139),ISNUMBER(E4139)),G4139/E4139,"NA")</f>
        <v>0.625</v>
      </c>
      <c r="Y4139" s="109" t="b">
        <f>AND(MONTH(Taulukko1[[#This Row],[Alku PVM]] )=6,DAY(Taulukko1[[#This Row],[Alku PVM]] )&gt;19)</f>
        <v>0</v>
      </c>
      <c r="Z4139" s="109" t="b">
        <f>AND(MONTH(Taulukko1[[#This Row],[Loppu PVM]] )=6,DAY(Taulukko1[[#This Row],[Loppu PVM]] )&gt;19)</f>
        <v>0</v>
      </c>
      <c r="AA4139" s="109" t="b">
        <f>OR(MONTH(Taulukko1[[#This Row],[Alku PVM]] )&lt;=5,AND(MONTH(Taulukko1[[#This Row],[Alku PVM]] )=6,DAY(Taulukko1[[#This Row],[Alku PVM]] )&lt;20))</f>
        <v>1</v>
      </c>
      <c r="AB4139" s="109" t="b">
        <f>OR(MONTH(Taulukko1[[#This Row],[Loppu PVM]])&lt;=5,AND(MONTH(Taulukko1[[#This Row],[Loppu PVM]] )=6,DAY(Taulukko1[[#This Row],[Loppu PVM]])&lt;20))</f>
        <v>1</v>
      </c>
      <c r="AC4139" s="109" t="b">
        <f>OR(MONTH(Taulukko1[[#This Row],[Alku PVM]] )&lt;=3,AND(MONTH(Taulukko1[[#This Row],[Alku PVM]] )=3))</f>
        <v>0</v>
      </c>
      <c r="AD4139" s="109" t="b">
        <f>OR(MONTH(Taulukko1[[#This Row],[Loppu PVM]] )&lt;=3,AND(MONTH(Taulukko1[[#This Row],[Loppu PVM]] )=3))</f>
        <v>0</v>
      </c>
      <c r="AE4139" s="109" t="b">
        <f>OR(MONTH(Taulukko1[[#This Row],[Alku PVM]] )&lt;=9,AND(MONTH(Taulukko1[[#This Row],[Alku PVM]] )=9))</f>
        <v>1</v>
      </c>
      <c r="AF4139" s="109" t="b">
        <f>OR(MONTH(Taulukko1[[#This Row],[Loppu PVM]])&lt;=9,AND(MONTH(Taulukko1[[#This Row],[Loppu PVM]] )=9))</f>
        <v>1</v>
      </c>
      <c r="AG4139" s="109" t="b">
        <f>OR(MONTH(Taulukko1[[#This Row],[Alku PVM]] )&lt;=6,AND(MONTH(Taulukko1[[#This Row],[Alku PVM]] )=6))</f>
        <v>1</v>
      </c>
      <c r="AH4139" s="109" t="b">
        <f>OR(MONTH(Taulukko1[[#This Row],[Loppu PVM]])&lt;=6,AND(MONTH(Taulukko1[[#This Row],[Loppu PVM]] )=6))</f>
        <v>1</v>
      </c>
    </row>
    <row r="4140" spans="1:34">
      <c r="A4140" s="101" t="s">
        <v>5853</v>
      </c>
      <c r="B4140" s="102">
        <v>43262</v>
      </c>
      <c r="C4140" s="25" t="s">
        <v>143</v>
      </c>
      <c r="D4140" s="103"/>
      <c r="E4140" s="85"/>
      <c r="F4140" s="102">
        <v>43276</v>
      </c>
      <c r="G4140" s="105">
        <v>9</v>
      </c>
      <c r="H4140" s="104"/>
      <c r="I4140" s="134">
        <v>56290</v>
      </c>
      <c r="J4140" s="135" t="str">
        <f>INDEX(Pääluokka!$H$2:$H$100,MATCH(VALUE(LEFT(Taulukko1[[#This Row],[TOL2008]],2)),Pääluokka!$G$2:$G$100,0))</f>
        <v>Majoitus- ja ravitsemistoiminta</v>
      </c>
      <c r="K4140" s="135" t="str">
        <f>INDEX(Pääluokka!$I$2:$I$100,MATCH(VALUE(LEFT(Taulukko1[[#This Row],[TOL2008]],2)),Pääluokka!$G$2:$G$100,0))</f>
        <v>Palvelualat (G-N, R, S)</v>
      </c>
      <c r="L4140" s="106">
        <f t="shared" si="786"/>
        <v>14</v>
      </c>
      <c r="M4140" s="107">
        <f t="shared" si="787"/>
        <v>43262</v>
      </c>
      <c r="N4140" s="107">
        <f t="shared" si="788"/>
        <v>43276</v>
      </c>
      <c r="O4140" s="107">
        <f t="shared" si="802"/>
        <v>43252</v>
      </c>
      <c r="P4140" s="107">
        <f t="shared" si="803"/>
        <v>43252</v>
      </c>
      <c r="Q4140" s="89">
        <f t="shared" si="804"/>
        <v>2018</v>
      </c>
      <c r="R4140" s="89">
        <f t="shared" si="805"/>
        <v>2018</v>
      </c>
      <c r="S4140" s="107" t="str">
        <f>YEAR(Taulukko1[[#This Row],[Alku KK]])&amp;"Q"&amp;ROUNDDOWN((MONTH(Taulukko1[[#This Row],[Alku KK]])-1)/3+1,0)</f>
        <v>2018Q2</v>
      </c>
      <c r="T4140" s="107" t="str">
        <f>YEAR(Taulukko1[[#This Row],[Loppu KK]])&amp;"Q"&amp;ROUNDDOWN((MONTH(Taulukko1[[#This Row],[Loppu KK]])-1)/3+1,0)</f>
        <v>2018Q2</v>
      </c>
      <c r="U4140" s="108">
        <f>IF(COUNT(Taulukko1[[#This Row],[Neuvottelujen alaiset ]])=1,Taulukko1[[#This Row],[Neuvottelujen alaiset ]],Taulukko1[[#This Row],[Vähennystarve]])</f>
        <v>0</v>
      </c>
      <c r="V4140" s="109" t="str">
        <f t="shared" si="806"/>
        <v>NA</v>
      </c>
      <c r="W4140" s="109" t="str">
        <f t="shared" si="807"/>
        <v>NA</v>
      </c>
      <c r="X4140" s="109" t="str">
        <f t="shared" si="808"/>
        <v>NA</v>
      </c>
      <c r="Y4140" s="109" t="b">
        <f>AND(MONTH(Taulukko1[[#This Row],[Alku PVM]] )=6,DAY(Taulukko1[[#This Row],[Alku PVM]] )&gt;19)</f>
        <v>0</v>
      </c>
      <c r="Z4140" s="109" t="b">
        <f>AND(MONTH(Taulukko1[[#This Row],[Loppu PVM]] )=6,DAY(Taulukko1[[#This Row],[Loppu PVM]] )&gt;19)</f>
        <v>1</v>
      </c>
      <c r="AA4140" s="109" t="b">
        <f>OR(MONTH(Taulukko1[[#This Row],[Alku PVM]] )&lt;=5,AND(MONTH(Taulukko1[[#This Row],[Alku PVM]] )=6,DAY(Taulukko1[[#This Row],[Alku PVM]] )&lt;20))</f>
        <v>1</v>
      </c>
      <c r="AB4140" s="109" t="b">
        <f>OR(MONTH(Taulukko1[[#This Row],[Loppu PVM]])&lt;=5,AND(MONTH(Taulukko1[[#This Row],[Loppu PVM]] )=6,DAY(Taulukko1[[#This Row],[Loppu PVM]])&lt;20))</f>
        <v>0</v>
      </c>
      <c r="AC4140" s="109" t="b">
        <f>OR(MONTH(Taulukko1[[#This Row],[Alku PVM]] )&lt;=3,AND(MONTH(Taulukko1[[#This Row],[Alku PVM]] )=3))</f>
        <v>0</v>
      </c>
      <c r="AD4140" s="109" t="b">
        <f>OR(MONTH(Taulukko1[[#This Row],[Loppu PVM]] )&lt;=3,AND(MONTH(Taulukko1[[#This Row],[Loppu PVM]] )=3))</f>
        <v>0</v>
      </c>
      <c r="AE4140" s="109" t="b">
        <f>OR(MONTH(Taulukko1[[#This Row],[Alku PVM]] )&lt;=9,AND(MONTH(Taulukko1[[#This Row],[Alku PVM]] )=9))</f>
        <v>1</v>
      </c>
      <c r="AF4140" s="109" t="b">
        <f>OR(MONTH(Taulukko1[[#This Row],[Loppu PVM]])&lt;=9,AND(MONTH(Taulukko1[[#This Row],[Loppu PVM]] )=9))</f>
        <v>1</v>
      </c>
      <c r="AG4140" s="109" t="b">
        <f>OR(MONTH(Taulukko1[[#This Row],[Alku PVM]] )&lt;=6,AND(MONTH(Taulukko1[[#This Row],[Alku PVM]] )=6))</f>
        <v>1</v>
      </c>
      <c r="AH4140" s="109" t="b">
        <f>OR(MONTH(Taulukko1[[#This Row],[Loppu PVM]])&lt;=6,AND(MONTH(Taulukko1[[#This Row],[Loppu PVM]] )=6))</f>
        <v>1</v>
      </c>
    </row>
    <row r="4141" spans="1:34">
      <c r="A4141" s="101" t="s">
        <v>5854</v>
      </c>
      <c r="B4141" s="102">
        <v>43218</v>
      </c>
      <c r="C4141" s="25" t="s">
        <v>143</v>
      </c>
      <c r="D4141" s="103"/>
      <c r="E4141" s="85">
        <v>20</v>
      </c>
      <c r="F4141" s="102"/>
      <c r="G4141" s="105"/>
      <c r="H4141" s="104">
        <v>160</v>
      </c>
      <c r="I4141" s="134">
        <v>43999</v>
      </c>
      <c r="J4141" s="135" t="str">
        <f>INDEX(Pääluokka!$H$2:$H$100,MATCH(VALUE(LEFT(Taulukko1[[#This Row],[TOL2008]],2)),Pääluokka!$G$2:$G$100,0))</f>
        <v>Rakentaminen</v>
      </c>
      <c r="K4141" s="135" t="str">
        <f>INDEX(Pääluokka!$I$2:$I$100,MATCH(VALUE(LEFT(Taulukko1[[#This Row],[TOL2008]],2)),Pääluokka!$G$2:$G$100,0))</f>
        <v>Rakentaminen (F)</v>
      </c>
      <c r="L4141" s="106" t="str">
        <f t="shared" si="786"/>
        <v>NA</v>
      </c>
      <c r="M4141" s="107">
        <f t="shared" si="787"/>
        <v>43218</v>
      </c>
      <c r="N4141" s="107">
        <f t="shared" si="788"/>
        <v>43269</v>
      </c>
      <c r="O4141" s="107">
        <f t="shared" si="802"/>
        <v>43191</v>
      </c>
      <c r="P4141" s="107">
        <f t="shared" si="803"/>
        <v>43252</v>
      </c>
      <c r="Q4141" s="89">
        <f t="shared" si="804"/>
        <v>2018</v>
      </c>
      <c r="R4141" s="89">
        <f t="shared" si="805"/>
        <v>2018</v>
      </c>
      <c r="S4141" s="107" t="str">
        <f>YEAR(Taulukko1[[#This Row],[Alku KK]])&amp;"Q"&amp;ROUNDDOWN((MONTH(Taulukko1[[#This Row],[Alku KK]])-1)/3+1,0)</f>
        <v>2018Q2</v>
      </c>
      <c r="T4141" s="107" t="str">
        <f>YEAR(Taulukko1[[#This Row],[Loppu KK]])&amp;"Q"&amp;ROUNDDOWN((MONTH(Taulukko1[[#This Row],[Loppu KK]])-1)/3+1,0)</f>
        <v>2018Q2</v>
      </c>
      <c r="U4141" s="108">
        <f>IF(COUNT(Taulukko1[[#This Row],[Neuvottelujen alaiset ]])=1,Taulukko1[[#This Row],[Neuvottelujen alaiset ]],Taulukko1[[#This Row],[Vähennystarve]])</f>
        <v>160</v>
      </c>
      <c r="V4141" s="109">
        <f t="shared" si="806"/>
        <v>0.125</v>
      </c>
      <c r="W4141" s="109" t="str">
        <f t="shared" si="807"/>
        <v>NA</v>
      </c>
      <c r="X4141" s="109" t="str">
        <f t="shared" si="808"/>
        <v>NA</v>
      </c>
      <c r="Y4141" s="109" t="b">
        <f>AND(MONTH(Taulukko1[[#This Row],[Alku PVM]] )=6,DAY(Taulukko1[[#This Row],[Alku PVM]] )&gt;19)</f>
        <v>0</v>
      </c>
      <c r="Z4141" s="109" t="b">
        <f>AND(MONTH(Taulukko1[[#This Row],[Loppu PVM]] )=6,DAY(Taulukko1[[#This Row],[Loppu PVM]] )&gt;19)</f>
        <v>0</v>
      </c>
      <c r="AA4141" s="109" t="b">
        <f>OR(MONTH(Taulukko1[[#This Row],[Alku PVM]] )&lt;=5,AND(MONTH(Taulukko1[[#This Row],[Alku PVM]] )=6,DAY(Taulukko1[[#This Row],[Alku PVM]] )&lt;20))</f>
        <v>1</v>
      </c>
      <c r="AB4141" s="109" t="b">
        <f>OR(MONTH(Taulukko1[[#This Row],[Loppu PVM]])&lt;=5,AND(MONTH(Taulukko1[[#This Row],[Loppu PVM]] )=6,DAY(Taulukko1[[#This Row],[Loppu PVM]])&lt;20))</f>
        <v>1</v>
      </c>
      <c r="AC4141" s="109" t="b">
        <f>OR(MONTH(Taulukko1[[#This Row],[Alku PVM]] )&lt;=3,AND(MONTH(Taulukko1[[#This Row],[Alku PVM]] )=3))</f>
        <v>0</v>
      </c>
      <c r="AD4141" s="109" t="b">
        <f>OR(MONTH(Taulukko1[[#This Row],[Loppu PVM]] )&lt;=3,AND(MONTH(Taulukko1[[#This Row],[Loppu PVM]] )=3))</f>
        <v>0</v>
      </c>
      <c r="AE4141" s="109" t="b">
        <f>OR(MONTH(Taulukko1[[#This Row],[Alku PVM]] )&lt;=9,AND(MONTH(Taulukko1[[#This Row],[Alku PVM]] )=9))</f>
        <v>1</v>
      </c>
      <c r="AF4141" s="109" t="b">
        <f>OR(MONTH(Taulukko1[[#This Row],[Loppu PVM]])&lt;=9,AND(MONTH(Taulukko1[[#This Row],[Loppu PVM]] )=9))</f>
        <v>1</v>
      </c>
      <c r="AG4141" s="109" t="b">
        <f>OR(MONTH(Taulukko1[[#This Row],[Alku PVM]] )&lt;=6,AND(MONTH(Taulukko1[[#This Row],[Alku PVM]] )=6))</f>
        <v>1</v>
      </c>
      <c r="AH4141" s="109" t="b">
        <f>OR(MONTH(Taulukko1[[#This Row],[Loppu PVM]])&lt;=6,AND(MONTH(Taulukko1[[#This Row],[Loppu PVM]] )=6))</f>
        <v>1</v>
      </c>
    </row>
    <row r="4142" spans="1:34">
      <c r="A4142" s="101" t="s">
        <v>5855</v>
      </c>
      <c r="B4142" s="102">
        <v>43160</v>
      </c>
      <c r="C4142" s="25" t="s">
        <v>5856</v>
      </c>
      <c r="D4142" s="103"/>
      <c r="E4142" s="85">
        <v>60</v>
      </c>
      <c r="F4142" s="102">
        <v>43218</v>
      </c>
      <c r="G4142" s="105">
        <v>28</v>
      </c>
      <c r="H4142" s="104">
        <v>115</v>
      </c>
      <c r="I4142" s="134">
        <v>46130</v>
      </c>
      <c r="J4142" s="135" t="str">
        <f>INDEX(Pääluokka!$H$2:$H$100,MATCH(VALUE(LEFT(Taulukko1[[#This Row],[TOL2008]],2)),Pääluokka!$G$2:$G$100,0))</f>
        <v>Tukku- ja vähittäiskauppa; moottoriajoneuvojen ja moottoripyörien korjaus</v>
      </c>
      <c r="K4142" s="135" t="str">
        <f>INDEX(Pääluokka!$I$2:$I$100,MATCH(VALUE(LEFT(Taulukko1[[#This Row],[TOL2008]],2)),Pääluokka!$G$2:$G$100,0))</f>
        <v>Palvelualat (G-N, R, S)</v>
      </c>
      <c r="L4142" s="106">
        <f t="shared" si="786"/>
        <v>58</v>
      </c>
      <c r="M4142" s="107">
        <f t="shared" si="787"/>
        <v>43160</v>
      </c>
      <c r="N4142" s="107">
        <f t="shared" si="788"/>
        <v>43218</v>
      </c>
      <c r="O4142" s="107">
        <f t="shared" si="802"/>
        <v>43160</v>
      </c>
      <c r="P4142" s="107">
        <f t="shared" si="803"/>
        <v>43191</v>
      </c>
      <c r="Q4142" s="89">
        <f t="shared" si="804"/>
        <v>2018</v>
      </c>
      <c r="R4142" s="89">
        <f t="shared" si="805"/>
        <v>2018</v>
      </c>
      <c r="S4142" s="107" t="str">
        <f>YEAR(Taulukko1[[#This Row],[Alku KK]])&amp;"Q"&amp;ROUNDDOWN((MONTH(Taulukko1[[#This Row],[Alku KK]])-1)/3+1,0)</f>
        <v>2018Q1</v>
      </c>
      <c r="T4142" s="107" t="str">
        <f>YEAR(Taulukko1[[#This Row],[Loppu KK]])&amp;"Q"&amp;ROUNDDOWN((MONTH(Taulukko1[[#This Row],[Loppu KK]])-1)/3+1,0)</f>
        <v>2018Q2</v>
      </c>
      <c r="U4142" s="108">
        <f>IF(COUNT(Taulukko1[[#This Row],[Neuvottelujen alaiset ]])=1,Taulukko1[[#This Row],[Neuvottelujen alaiset ]],Taulukko1[[#This Row],[Vähennystarve]])</f>
        <v>115</v>
      </c>
      <c r="V4142" s="109">
        <f t="shared" si="806"/>
        <v>0.52173913043478259</v>
      </c>
      <c r="W4142" s="109">
        <f t="shared" si="807"/>
        <v>0.24347826086956523</v>
      </c>
      <c r="X4142" s="109">
        <f t="shared" si="808"/>
        <v>0.46666666666666667</v>
      </c>
      <c r="Y4142" s="109" t="b">
        <f>AND(MONTH(Taulukko1[[#This Row],[Alku PVM]] )=6,DAY(Taulukko1[[#This Row],[Alku PVM]] )&gt;19)</f>
        <v>0</v>
      </c>
      <c r="Z4142" s="109" t="b">
        <f>AND(MONTH(Taulukko1[[#This Row],[Loppu PVM]] )=6,DAY(Taulukko1[[#This Row],[Loppu PVM]] )&gt;19)</f>
        <v>0</v>
      </c>
      <c r="AA4142" s="109" t="b">
        <f>OR(MONTH(Taulukko1[[#This Row],[Alku PVM]] )&lt;=5,AND(MONTH(Taulukko1[[#This Row],[Alku PVM]] )=6,DAY(Taulukko1[[#This Row],[Alku PVM]] )&lt;20))</f>
        <v>1</v>
      </c>
      <c r="AB4142" s="109" t="b">
        <f>OR(MONTH(Taulukko1[[#This Row],[Loppu PVM]])&lt;=5,AND(MONTH(Taulukko1[[#This Row],[Loppu PVM]] )=6,DAY(Taulukko1[[#This Row],[Loppu PVM]])&lt;20))</f>
        <v>1</v>
      </c>
      <c r="AC4142" s="109" t="b">
        <f>OR(MONTH(Taulukko1[[#This Row],[Alku PVM]] )&lt;=3,AND(MONTH(Taulukko1[[#This Row],[Alku PVM]] )=3))</f>
        <v>1</v>
      </c>
      <c r="AD4142" s="109" t="b">
        <f>OR(MONTH(Taulukko1[[#This Row],[Loppu PVM]] )&lt;=3,AND(MONTH(Taulukko1[[#This Row],[Loppu PVM]] )=3))</f>
        <v>0</v>
      </c>
      <c r="AE4142" s="109" t="b">
        <f>OR(MONTH(Taulukko1[[#This Row],[Alku PVM]] )&lt;=9,AND(MONTH(Taulukko1[[#This Row],[Alku PVM]] )=9))</f>
        <v>1</v>
      </c>
      <c r="AF4142" s="109" t="b">
        <f>OR(MONTH(Taulukko1[[#This Row],[Loppu PVM]])&lt;=9,AND(MONTH(Taulukko1[[#This Row],[Loppu PVM]] )=9))</f>
        <v>1</v>
      </c>
      <c r="AG4142" s="109" t="b">
        <f>OR(MONTH(Taulukko1[[#This Row],[Alku PVM]] )&lt;=6,AND(MONTH(Taulukko1[[#This Row],[Alku PVM]] )=6))</f>
        <v>1</v>
      </c>
      <c r="AH4142" s="109" t="b">
        <f>OR(MONTH(Taulukko1[[#This Row],[Loppu PVM]])&lt;=6,AND(MONTH(Taulukko1[[#This Row],[Loppu PVM]] )=6))</f>
        <v>1</v>
      </c>
    </row>
    <row r="4143" spans="1:34">
      <c r="A4143" s="101" t="s">
        <v>5737</v>
      </c>
      <c r="B4143" s="102">
        <v>43168</v>
      </c>
      <c r="C4143" s="25" t="s">
        <v>1806</v>
      </c>
      <c r="D4143" s="103">
        <v>10</v>
      </c>
      <c r="E4143" s="85"/>
      <c r="F4143" s="102">
        <v>43217</v>
      </c>
      <c r="G4143" s="105">
        <v>15</v>
      </c>
      <c r="H4143" s="104">
        <v>54</v>
      </c>
      <c r="I4143" s="134">
        <f>INDEX('TOL2008'!B:B,MATCH(A4143,'TOL2008'!A:A,0))</f>
        <v>10390</v>
      </c>
      <c r="J4143" s="135" t="str">
        <f>INDEX(Pääluokka!$H$2:$H$100,MATCH(VALUE(LEFT(Taulukko1[[#This Row],[TOL2008]],2)),Pääluokka!$G$2:$G$100,0))</f>
        <v>Teollisuus</v>
      </c>
      <c r="K4143" s="135" t="str">
        <f>INDEX(Pääluokka!$I$2:$I$100,MATCH(VALUE(LEFT(Taulukko1[[#This Row],[TOL2008]],2)),Pääluokka!$G$2:$G$100,0))</f>
        <v>Teollisuus (C-E)</v>
      </c>
      <c r="L4143" s="106">
        <f t="shared" si="786"/>
        <v>49</v>
      </c>
      <c r="M4143" s="107">
        <f t="shared" si="787"/>
        <v>43168</v>
      </c>
      <c r="N4143" s="107">
        <f t="shared" si="788"/>
        <v>43217</v>
      </c>
      <c r="O4143" s="107">
        <f t="shared" si="802"/>
        <v>43160</v>
      </c>
      <c r="P4143" s="107">
        <f t="shared" si="803"/>
        <v>43191</v>
      </c>
      <c r="Q4143" s="89">
        <f t="shared" si="804"/>
        <v>2018</v>
      </c>
      <c r="R4143" s="89">
        <f t="shared" si="805"/>
        <v>2018</v>
      </c>
      <c r="S4143" s="107" t="str">
        <f>YEAR(Taulukko1[[#This Row],[Alku KK]])&amp;"Q"&amp;ROUNDDOWN((MONTH(Taulukko1[[#This Row],[Alku KK]])-1)/3+1,0)</f>
        <v>2018Q1</v>
      </c>
      <c r="T4143" s="107" t="str">
        <f>YEAR(Taulukko1[[#This Row],[Loppu KK]])&amp;"Q"&amp;ROUNDDOWN((MONTH(Taulukko1[[#This Row],[Loppu KK]])-1)/3+1,0)</f>
        <v>2018Q2</v>
      </c>
      <c r="U4143" s="108">
        <f>IF(COUNT(Taulukko1[[#This Row],[Neuvottelujen alaiset ]])=1,Taulukko1[[#This Row],[Neuvottelujen alaiset ]],Taulukko1[[#This Row],[Vähennystarve]])</f>
        <v>54</v>
      </c>
      <c r="V4143" s="109" t="str">
        <f t="shared" si="806"/>
        <v>NA</v>
      </c>
      <c r="W4143" s="109">
        <f t="shared" si="807"/>
        <v>0.27777777777777779</v>
      </c>
      <c r="X4143" s="109" t="str">
        <f t="shared" si="808"/>
        <v>NA</v>
      </c>
      <c r="Y4143" s="109" t="b">
        <f>AND(MONTH(Taulukko1[[#This Row],[Alku PVM]] )=6,DAY(Taulukko1[[#This Row],[Alku PVM]] )&gt;19)</f>
        <v>0</v>
      </c>
      <c r="Z4143" s="109" t="b">
        <f>AND(MONTH(Taulukko1[[#This Row],[Loppu PVM]] )=6,DAY(Taulukko1[[#This Row],[Loppu PVM]] )&gt;19)</f>
        <v>0</v>
      </c>
      <c r="AA4143" s="109" t="b">
        <f>OR(MONTH(Taulukko1[[#This Row],[Alku PVM]] )&lt;=5,AND(MONTH(Taulukko1[[#This Row],[Alku PVM]] )=6,DAY(Taulukko1[[#This Row],[Alku PVM]] )&lt;20))</f>
        <v>1</v>
      </c>
      <c r="AB4143" s="109" t="b">
        <f>OR(MONTH(Taulukko1[[#This Row],[Loppu PVM]])&lt;=5,AND(MONTH(Taulukko1[[#This Row],[Loppu PVM]] )=6,DAY(Taulukko1[[#This Row],[Loppu PVM]])&lt;20))</f>
        <v>1</v>
      </c>
      <c r="AC4143" s="109" t="b">
        <f>OR(MONTH(Taulukko1[[#This Row],[Alku PVM]] )&lt;=3,AND(MONTH(Taulukko1[[#This Row],[Alku PVM]] )=3))</f>
        <v>1</v>
      </c>
      <c r="AD4143" s="109" t="b">
        <f>OR(MONTH(Taulukko1[[#This Row],[Loppu PVM]] )&lt;=3,AND(MONTH(Taulukko1[[#This Row],[Loppu PVM]] )=3))</f>
        <v>0</v>
      </c>
      <c r="AE4143" s="109" t="b">
        <f>OR(MONTH(Taulukko1[[#This Row],[Alku PVM]] )&lt;=9,AND(MONTH(Taulukko1[[#This Row],[Alku PVM]] )=9))</f>
        <v>1</v>
      </c>
      <c r="AF4143" s="109" t="b">
        <f>OR(MONTH(Taulukko1[[#This Row],[Loppu PVM]])&lt;=9,AND(MONTH(Taulukko1[[#This Row],[Loppu PVM]] )=9))</f>
        <v>1</v>
      </c>
      <c r="AG4143" s="109" t="b">
        <f>OR(MONTH(Taulukko1[[#This Row],[Alku PVM]] )&lt;=6,AND(MONTH(Taulukko1[[#This Row],[Alku PVM]] )=6))</f>
        <v>1</v>
      </c>
      <c r="AH4143" s="109" t="b">
        <f>OR(MONTH(Taulukko1[[#This Row],[Loppu PVM]])&lt;=6,AND(MONTH(Taulukko1[[#This Row],[Loppu PVM]] )=6))</f>
        <v>1</v>
      </c>
    </row>
    <row r="4144" spans="1:34">
      <c r="A4144" s="25" t="s">
        <v>5858</v>
      </c>
      <c r="B4144" s="26">
        <v>43223</v>
      </c>
      <c r="C4144" s="25" t="s">
        <v>5697</v>
      </c>
      <c r="D4144" s="35"/>
      <c r="E4144" s="85">
        <v>9</v>
      </c>
      <c r="F4144" s="26"/>
      <c r="G4144" s="33"/>
      <c r="H4144" s="27"/>
      <c r="I4144" s="126">
        <v>93210</v>
      </c>
      <c r="J4144" s="133" t="str">
        <f>INDEX(Pääluokka!$H$2:$H$100,MATCH(VALUE(LEFT(Taulukko1[[#This Row],[TOL2008]],2)),Pääluokka!$G$2:$G$100,0))</f>
        <v>Taiteet, viihde ja virkistys</v>
      </c>
      <c r="K4144" s="133" t="str">
        <f>INDEX(Pääluokka!$I$2:$I$100,MATCH(VALUE(LEFT(Taulukko1[[#This Row],[TOL2008]],2)),Pääluokka!$G$2:$G$100,0))</f>
        <v>Palvelualat (G-N, R, S)</v>
      </c>
      <c r="L4144" s="41" t="str">
        <f t="shared" si="786"/>
        <v>NA</v>
      </c>
      <c r="M4144" s="43">
        <f t="shared" si="787"/>
        <v>43223</v>
      </c>
      <c r="N4144" s="43">
        <f t="shared" si="788"/>
        <v>43274</v>
      </c>
      <c r="O4144" s="43">
        <f t="shared" si="802"/>
        <v>43221</v>
      </c>
      <c r="P4144" s="43">
        <f t="shared" si="803"/>
        <v>43252</v>
      </c>
      <c r="Q4144" s="89">
        <f t="shared" si="804"/>
        <v>2018</v>
      </c>
      <c r="R4144" s="89">
        <f t="shared" si="805"/>
        <v>2018</v>
      </c>
      <c r="S4144" s="107" t="str">
        <f>YEAR(Taulukko1[[#This Row],[Alku KK]])&amp;"Q"&amp;ROUNDDOWN((MONTH(Taulukko1[[#This Row],[Alku KK]])-1)/3+1,0)</f>
        <v>2018Q2</v>
      </c>
      <c r="T4144" s="107" t="str">
        <f>YEAR(Taulukko1[[#This Row],[Loppu KK]])&amp;"Q"&amp;ROUNDDOWN((MONTH(Taulukko1[[#This Row],[Loppu KK]])-1)/3+1,0)</f>
        <v>2018Q2</v>
      </c>
      <c r="U4144" s="108">
        <f>IF(COUNT(Taulukko1[[#This Row],[Neuvottelujen alaiset ]])=1,Taulukko1[[#This Row],[Neuvottelujen alaiset ]],Taulukko1[[#This Row],[Vähennystarve]])</f>
        <v>9</v>
      </c>
      <c r="V4144" s="109" t="str">
        <f t="shared" si="806"/>
        <v>NA</v>
      </c>
      <c r="W4144" s="109" t="str">
        <f t="shared" si="807"/>
        <v>NA</v>
      </c>
      <c r="X4144" s="109" t="str">
        <f t="shared" si="808"/>
        <v>NA</v>
      </c>
      <c r="Y4144" s="109" t="b">
        <f>AND(MONTH(Taulukko1[[#This Row],[Alku PVM]] )=6,DAY(Taulukko1[[#This Row],[Alku PVM]] )&gt;19)</f>
        <v>0</v>
      </c>
      <c r="Z4144" s="109" t="b">
        <f>AND(MONTH(Taulukko1[[#This Row],[Loppu PVM]] )=6,DAY(Taulukko1[[#This Row],[Loppu PVM]] )&gt;19)</f>
        <v>1</v>
      </c>
      <c r="AA4144" s="109" t="b">
        <f>OR(MONTH(Taulukko1[[#This Row],[Alku PVM]] )&lt;=5,AND(MONTH(Taulukko1[[#This Row],[Alku PVM]] )=6,DAY(Taulukko1[[#This Row],[Alku PVM]] )&lt;20))</f>
        <v>1</v>
      </c>
      <c r="AB4144" s="109" t="b">
        <f>OR(MONTH(Taulukko1[[#This Row],[Loppu PVM]])&lt;=5,AND(MONTH(Taulukko1[[#This Row],[Loppu PVM]] )=6,DAY(Taulukko1[[#This Row],[Loppu PVM]])&lt;20))</f>
        <v>0</v>
      </c>
      <c r="AC4144" s="109" t="b">
        <f>OR(MONTH(Taulukko1[[#This Row],[Alku PVM]] )&lt;=3,AND(MONTH(Taulukko1[[#This Row],[Alku PVM]] )=3))</f>
        <v>0</v>
      </c>
      <c r="AD4144" s="109" t="b">
        <f>OR(MONTH(Taulukko1[[#This Row],[Loppu PVM]] )&lt;=3,AND(MONTH(Taulukko1[[#This Row],[Loppu PVM]] )=3))</f>
        <v>0</v>
      </c>
      <c r="AE4144" s="109" t="b">
        <f>OR(MONTH(Taulukko1[[#This Row],[Alku PVM]] )&lt;=9,AND(MONTH(Taulukko1[[#This Row],[Alku PVM]] )=9))</f>
        <v>1</v>
      </c>
      <c r="AF4144" s="109" t="b">
        <f>OR(MONTH(Taulukko1[[#This Row],[Loppu PVM]])&lt;=9,AND(MONTH(Taulukko1[[#This Row],[Loppu PVM]] )=9))</f>
        <v>1</v>
      </c>
      <c r="AG4144" s="109" t="b">
        <f>OR(MONTH(Taulukko1[[#This Row],[Alku PVM]] )&lt;=6,AND(MONTH(Taulukko1[[#This Row],[Alku PVM]] )=6))</f>
        <v>1</v>
      </c>
      <c r="AH4144" s="109" t="b">
        <f>OR(MONTH(Taulukko1[[#This Row],[Loppu PVM]])&lt;=6,AND(MONTH(Taulukko1[[#This Row],[Loppu PVM]] )=6))</f>
        <v>1</v>
      </c>
    </row>
    <row r="4145" spans="1:34">
      <c r="A4145" s="25" t="s">
        <v>4560</v>
      </c>
      <c r="B4145" s="26">
        <v>43223</v>
      </c>
      <c r="C4145" s="25" t="s">
        <v>5859</v>
      </c>
      <c r="D4145" s="35"/>
      <c r="E4145" s="85">
        <v>20</v>
      </c>
      <c r="F4145" s="26">
        <v>43250</v>
      </c>
      <c r="G4145" s="33">
        <v>14</v>
      </c>
      <c r="H4145" s="27"/>
      <c r="I4145" s="126">
        <f>INDEX('TOL2008'!B:B,MATCH(A4145,'TOL2008'!A:A,0))</f>
        <v>53100</v>
      </c>
      <c r="J4145" s="133" t="str">
        <f>INDEX(Pääluokka!$H$2:$H$100,MATCH(VALUE(LEFT(Taulukko1[[#This Row],[TOL2008]],2)),Pääluokka!$G$2:$G$100,0))</f>
        <v>Kuljetus ja varastointi</v>
      </c>
      <c r="K4145" s="133" t="str">
        <f>INDEX(Pääluokka!$I$2:$I$100,MATCH(VALUE(LEFT(Taulukko1[[#This Row],[TOL2008]],2)),Pääluokka!$G$2:$G$100,0))</f>
        <v>Palvelualat (G-N, R, S)</v>
      </c>
      <c r="L4145" s="41">
        <f t="shared" si="786"/>
        <v>27</v>
      </c>
      <c r="M4145" s="43">
        <f t="shared" si="787"/>
        <v>43223</v>
      </c>
      <c r="N4145" s="43">
        <f t="shared" si="788"/>
        <v>43250</v>
      </c>
      <c r="O4145" s="43">
        <f t="shared" si="802"/>
        <v>43221</v>
      </c>
      <c r="P4145" s="43">
        <f t="shared" si="803"/>
        <v>43221</v>
      </c>
      <c r="Q4145" s="89">
        <f t="shared" si="804"/>
        <v>2018</v>
      </c>
      <c r="R4145" s="89">
        <f t="shared" si="805"/>
        <v>2018</v>
      </c>
      <c r="S4145" s="107" t="str">
        <f>YEAR(Taulukko1[[#This Row],[Alku KK]])&amp;"Q"&amp;ROUNDDOWN((MONTH(Taulukko1[[#This Row],[Alku KK]])-1)/3+1,0)</f>
        <v>2018Q2</v>
      </c>
      <c r="T4145" s="107" t="str">
        <f>YEAR(Taulukko1[[#This Row],[Loppu KK]])&amp;"Q"&amp;ROUNDDOWN((MONTH(Taulukko1[[#This Row],[Loppu KK]])-1)/3+1,0)</f>
        <v>2018Q2</v>
      </c>
      <c r="U4145" s="108">
        <f>IF(COUNT(Taulukko1[[#This Row],[Neuvottelujen alaiset ]])=1,Taulukko1[[#This Row],[Neuvottelujen alaiset ]],Taulukko1[[#This Row],[Vähennystarve]])</f>
        <v>20</v>
      </c>
      <c r="V4145" s="109" t="str">
        <f t="shared" si="806"/>
        <v>NA</v>
      </c>
      <c r="W4145" s="109" t="str">
        <f t="shared" si="807"/>
        <v>NA</v>
      </c>
      <c r="X4145" s="109">
        <f t="shared" si="808"/>
        <v>0.7</v>
      </c>
      <c r="Y4145" s="109" t="b">
        <f>AND(MONTH(Taulukko1[[#This Row],[Alku PVM]] )=6,DAY(Taulukko1[[#This Row],[Alku PVM]] )&gt;19)</f>
        <v>0</v>
      </c>
      <c r="Z4145" s="109" t="b">
        <f>AND(MONTH(Taulukko1[[#This Row],[Loppu PVM]] )=6,DAY(Taulukko1[[#This Row],[Loppu PVM]] )&gt;19)</f>
        <v>0</v>
      </c>
      <c r="AA4145" s="109" t="b">
        <f>OR(MONTH(Taulukko1[[#This Row],[Alku PVM]] )&lt;=5,AND(MONTH(Taulukko1[[#This Row],[Alku PVM]] )=6,DAY(Taulukko1[[#This Row],[Alku PVM]] )&lt;20))</f>
        <v>1</v>
      </c>
      <c r="AB4145" s="109" t="b">
        <f>OR(MONTH(Taulukko1[[#This Row],[Loppu PVM]])&lt;=5,AND(MONTH(Taulukko1[[#This Row],[Loppu PVM]] )=6,DAY(Taulukko1[[#This Row],[Loppu PVM]])&lt;20))</f>
        <v>1</v>
      </c>
      <c r="AC4145" s="109" t="b">
        <f>OR(MONTH(Taulukko1[[#This Row],[Alku PVM]] )&lt;=3,AND(MONTH(Taulukko1[[#This Row],[Alku PVM]] )=3))</f>
        <v>0</v>
      </c>
      <c r="AD4145" s="109" t="b">
        <f>OR(MONTH(Taulukko1[[#This Row],[Loppu PVM]] )&lt;=3,AND(MONTH(Taulukko1[[#This Row],[Loppu PVM]] )=3))</f>
        <v>0</v>
      </c>
      <c r="AE4145" s="109" t="b">
        <f>OR(MONTH(Taulukko1[[#This Row],[Alku PVM]] )&lt;=9,AND(MONTH(Taulukko1[[#This Row],[Alku PVM]] )=9))</f>
        <v>1</v>
      </c>
      <c r="AF4145" s="109" t="b">
        <f>OR(MONTH(Taulukko1[[#This Row],[Loppu PVM]])&lt;=9,AND(MONTH(Taulukko1[[#This Row],[Loppu PVM]] )=9))</f>
        <v>1</v>
      </c>
      <c r="AG4145" s="109" t="b">
        <f>OR(MONTH(Taulukko1[[#This Row],[Alku PVM]] )&lt;=6,AND(MONTH(Taulukko1[[#This Row],[Alku PVM]] )=6))</f>
        <v>1</v>
      </c>
      <c r="AH4145" s="109" t="b">
        <f>OR(MONTH(Taulukko1[[#This Row],[Loppu PVM]])&lt;=6,AND(MONTH(Taulukko1[[#This Row],[Loppu PVM]] )=6))</f>
        <v>1</v>
      </c>
    </row>
    <row r="4146" spans="1:34">
      <c r="A4146" s="25" t="s">
        <v>4643</v>
      </c>
      <c r="B4146" s="26">
        <v>43227</v>
      </c>
      <c r="C4146" s="25" t="s">
        <v>5860</v>
      </c>
      <c r="D4146" s="35"/>
      <c r="E4146" s="85"/>
      <c r="F4146" s="26">
        <v>43276</v>
      </c>
      <c r="G4146" s="33">
        <v>66</v>
      </c>
      <c r="H4146" s="27">
        <v>70</v>
      </c>
      <c r="I4146" s="126">
        <f>INDEX('TOL2008'!B:B,MATCH(A4146,'TOL2008'!A:A,0))</f>
        <v>15200</v>
      </c>
      <c r="J4146" s="133" t="str">
        <f>INDEX(Pääluokka!$H$2:$H$100,MATCH(VALUE(LEFT(Taulukko1[[#This Row],[TOL2008]],2)),Pääluokka!$G$2:$G$100,0))</f>
        <v>Teollisuus</v>
      </c>
      <c r="K4146" s="133" t="str">
        <f>INDEX(Pääluokka!$I$2:$I$100,MATCH(VALUE(LEFT(Taulukko1[[#This Row],[TOL2008]],2)),Pääluokka!$G$2:$G$100,0))</f>
        <v>Teollisuus (C-E)</v>
      </c>
      <c r="L4146" s="41">
        <f t="shared" si="786"/>
        <v>49</v>
      </c>
      <c r="M4146" s="43">
        <f t="shared" si="787"/>
        <v>43227</v>
      </c>
      <c r="N4146" s="43">
        <f t="shared" si="788"/>
        <v>43276</v>
      </c>
      <c r="O4146" s="43">
        <f t="shared" si="802"/>
        <v>43221</v>
      </c>
      <c r="P4146" s="43">
        <f t="shared" si="803"/>
        <v>43252</v>
      </c>
      <c r="Q4146" s="89">
        <f t="shared" si="804"/>
        <v>2018</v>
      </c>
      <c r="R4146" s="89">
        <f t="shared" si="805"/>
        <v>2018</v>
      </c>
      <c r="S4146" s="107" t="str">
        <f>YEAR(Taulukko1[[#This Row],[Alku KK]])&amp;"Q"&amp;ROUNDDOWN((MONTH(Taulukko1[[#This Row],[Alku KK]])-1)/3+1,0)</f>
        <v>2018Q2</v>
      </c>
      <c r="T4146" s="107" t="str">
        <f>YEAR(Taulukko1[[#This Row],[Loppu KK]])&amp;"Q"&amp;ROUNDDOWN((MONTH(Taulukko1[[#This Row],[Loppu KK]])-1)/3+1,0)</f>
        <v>2018Q2</v>
      </c>
      <c r="U4146" s="108">
        <f>IF(COUNT(Taulukko1[[#This Row],[Neuvottelujen alaiset ]])=1,Taulukko1[[#This Row],[Neuvottelujen alaiset ]],Taulukko1[[#This Row],[Vähennystarve]])</f>
        <v>70</v>
      </c>
      <c r="V4146" s="109" t="str">
        <f t="shared" si="806"/>
        <v>NA</v>
      </c>
      <c r="W4146" s="109">
        <f t="shared" si="807"/>
        <v>0.94285714285714284</v>
      </c>
      <c r="X4146" s="109" t="str">
        <f t="shared" si="808"/>
        <v>NA</v>
      </c>
      <c r="Y4146" s="109" t="b">
        <f>AND(MONTH(Taulukko1[[#This Row],[Alku PVM]] )=6,DAY(Taulukko1[[#This Row],[Alku PVM]] )&gt;19)</f>
        <v>0</v>
      </c>
      <c r="Z4146" s="109" t="b">
        <f>AND(MONTH(Taulukko1[[#This Row],[Loppu PVM]] )=6,DAY(Taulukko1[[#This Row],[Loppu PVM]] )&gt;19)</f>
        <v>1</v>
      </c>
      <c r="AA4146" s="109" t="b">
        <f>OR(MONTH(Taulukko1[[#This Row],[Alku PVM]] )&lt;=5,AND(MONTH(Taulukko1[[#This Row],[Alku PVM]] )=6,DAY(Taulukko1[[#This Row],[Alku PVM]] )&lt;20))</f>
        <v>1</v>
      </c>
      <c r="AB4146" s="109" t="b">
        <f>OR(MONTH(Taulukko1[[#This Row],[Loppu PVM]])&lt;=5,AND(MONTH(Taulukko1[[#This Row],[Loppu PVM]] )=6,DAY(Taulukko1[[#This Row],[Loppu PVM]])&lt;20))</f>
        <v>0</v>
      </c>
      <c r="AC4146" s="109" t="b">
        <f>OR(MONTH(Taulukko1[[#This Row],[Alku PVM]] )&lt;=3,AND(MONTH(Taulukko1[[#This Row],[Alku PVM]] )=3))</f>
        <v>0</v>
      </c>
      <c r="AD4146" s="109" t="b">
        <f>OR(MONTH(Taulukko1[[#This Row],[Loppu PVM]] )&lt;=3,AND(MONTH(Taulukko1[[#This Row],[Loppu PVM]] )=3))</f>
        <v>0</v>
      </c>
      <c r="AE4146" s="109" t="b">
        <f>OR(MONTH(Taulukko1[[#This Row],[Alku PVM]] )&lt;=9,AND(MONTH(Taulukko1[[#This Row],[Alku PVM]] )=9))</f>
        <v>1</v>
      </c>
      <c r="AF4146" s="109" t="b">
        <f>OR(MONTH(Taulukko1[[#This Row],[Loppu PVM]])&lt;=9,AND(MONTH(Taulukko1[[#This Row],[Loppu PVM]] )=9))</f>
        <v>1</v>
      </c>
      <c r="AG4146" s="109" t="b">
        <f>OR(MONTH(Taulukko1[[#This Row],[Alku PVM]] )&lt;=6,AND(MONTH(Taulukko1[[#This Row],[Alku PVM]] )=6))</f>
        <v>1</v>
      </c>
      <c r="AH4146" s="109" t="b">
        <f>OR(MONTH(Taulukko1[[#This Row],[Loppu PVM]])&lt;=6,AND(MONTH(Taulukko1[[#This Row],[Loppu PVM]] )=6))</f>
        <v>1</v>
      </c>
    </row>
    <row r="4147" spans="1:34">
      <c r="A4147" s="25" t="s">
        <v>5861</v>
      </c>
      <c r="B4147" s="26">
        <v>43161</v>
      </c>
      <c r="C4147" s="25" t="s">
        <v>5862</v>
      </c>
      <c r="D4147" s="35"/>
      <c r="E4147" s="85"/>
      <c r="F4147" s="26">
        <v>43228</v>
      </c>
      <c r="G4147" s="33">
        <v>74</v>
      </c>
      <c r="H4147" s="27">
        <v>274</v>
      </c>
      <c r="I4147" s="126">
        <v>87901</v>
      </c>
      <c r="J4147" s="133" t="str">
        <f>INDEX(Pääluokka!$H$2:$H$100,MATCH(VALUE(LEFT(Taulukko1[[#This Row],[TOL2008]],2)),Pääluokka!$G$2:$G$100,0))</f>
        <v>Terveys- ja sosiaalipalvelut</v>
      </c>
      <c r="K4147" s="133" t="str">
        <f>INDEX(Pääluokka!$I$2:$I$100,MATCH(VALUE(LEFT(Taulukko1[[#This Row],[TOL2008]],2)),Pääluokka!$G$2:$G$100,0))</f>
        <v>Muut toimialat (O-Q, T-X)</v>
      </c>
      <c r="L4147" s="41">
        <f t="shared" si="786"/>
        <v>67</v>
      </c>
      <c r="M4147" s="43">
        <f t="shared" si="787"/>
        <v>43161</v>
      </c>
      <c r="N4147" s="43">
        <f t="shared" si="788"/>
        <v>43228</v>
      </c>
      <c r="O4147" s="43">
        <f t="shared" si="802"/>
        <v>43160</v>
      </c>
      <c r="P4147" s="43">
        <f t="shared" si="803"/>
        <v>43221</v>
      </c>
      <c r="Q4147" s="89">
        <f t="shared" si="804"/>
        <v>2018</v>
      </c>
      <c r="R4147" s="89">
        <f t="shared" si="805"/>
        <v>2018</v>
      </c>
      <c r="S4147" s="107" t="str">
        <f>YEAR(Taulukko1[[#This Row],[Alku KK]])&amp;"Q"&amp;ROUNDDOWN((MONTH(Taulukko1[[#This Row],[Alku KK]])-1)/3+1,0)</f>
        <v>2018Q1</v>
      </c>
      <c r="T4147" s="107" t="str">
        <f>YEAR(Taulukko1[[#This Row],[Loppu KK]])&amp;"Q"&amp;ROUNDDOWN((MONTH(Taulukko1[[#This Row],[Loppu KK]])-1)/3+1,0)</f>
        <v>2018Q2</v>
      </c>
      <c r="U4147" s="108">
        <f>IF(COUNT(Taulukko1[[#This Row],[Neuvottelujen alaiset ]])=1,Taulukko1[[#This Row],[Neuvottelujen alaiset ]],Taulukko1[[#This Row],[Vähennystarve]])</f>
        <v>274</v>
      </c>
      <c r="V4147" s="109" t="str">
        <f t="shared" si="806"/>
        <v>NA</v>
      </c>
      <c r="W4147" s="109">
        <f t="shared" si="807"/>
        <v>0.27007299270072993</v>
      </c>
      <c r="X4147" s="109" t="str">
        <f t="shared" si="808"/>
        <v>NA</v>
      </c>
      <c r="Y4147" s="109" t="b">
        <f>AND(MONTH(Taulukko1[[#This Row],[Alku PVM]] )=6,DAY(Taulukko1[[#This Row],[Alku PVM]] )&gt;19)</f>
        <v>0</v>
      </c>
      <c r="Z4147" s="109" t="b">
        <f>AND(MONTH(Taulukko1[[#This Row],[Loppu PVM]] )=6,DAY(Taulukko1[[#This Row],[Loppu PVM]] )&gt;19)</f>
        <v>0</v>
      </c>
      <c r="AA4147" s="109" t="b">
        <f>OR(MONTH(Taulukko1[[#This Row],[Alku PVM]] )&lt;=5,AND(MONTH(Taulukko1[[#This Row],[Alku PVM]] )=6,DAY(Taulukko1[[#This Row],[Alku PVM]] )&lt;20))</f>
        <v>1</v>
      </c>
      <c r="AB4147" s="109" t="b">
        <f>OR(MONTH(Taulukko1[[#This Row],[Loppu PVM]])&lt;=5,AND(MONTH(Taulukko1[[#This Row],[Loppu PVM]] )=6,DAY(Taulukko1[[#This Row],[Loppu PVM]])&lt;20))</f>
        <v>1</v>
      </c>
      <c r="AC4147" s="109" t="b">
        <f>OR(MONTH(Taulukko1[[#This Row],[Alku PVM]] )&lt;=3,AND(MONTH(Taulukko1[[#This Row],[Alku PVM]] )=3))</f>
        <v>1</v>
      </c>
      <c r="AD4147" s="109" t="b">
        <f>OR(MONTH(Taulukko1[[#This Row],[Loppu PVM]] )&lt;=3,AND(MONTH(Taulukko1[[#This Row],[Loppu PVM]] )=3))</f>
        <v>0</v>
      </c>
      <c r="AE4147" s="109" t="b">
        <f>OR(MONTH(Taulukko1[[#This Row],[Alku PVM]] )&lt;=9,AND(MONTH(Taulukko1[[#This Row],[Alku PVM]] )=9))</f>
        <v>1</v>
      </c>
      <c r="AF4147" s="109" t="b">
        <f>OR(MONTH(Taulukko1[[#This Row],[Loppu PVM]])&lt;=9,AND(MONTH(Taulukko1[[#This Row],[Loppu PVM]] )=9))</f>
        <v>1</v>
      </c>
      <c r="AG4147" s="109" t="b">
        <f>OR(MONTH(Taulukko1[[#This Row],[Alku PVM]] )&lt;=6,AND(MONTH(Taulukko1[[#This Row],[Alku PVM]] )=6))</f>
        <v>1</v>
      </c>
      <c r="AH4147" s="109" t="b">
        <f>OR(MONTH(Taulukko1[[#This Row],[Loppu PVM]])&lt;=6,AND(MONTH(Taulukko1[[#This Row],[Loppu PVM]] )=6))</f>
        <v>1</v>
      </c>
    </row>
    <row r="4148" spans="1:34">
      <c r="A4148" s="101" t="s">
        <v>5863</v>
      </c>
      <c r="B4148" s="102">
        <v>43360</v>
      </c>
      <c r="C4148" s="25" t="s">
        <v>5893</v>
      </c>
      <c r="D4148" s="103"/>
      <c r="E4148" s="85">
        <v>10</v>
      </c>
      <c r="F4148" s="102"/>
      <c r="G4148" s="105"/>
      <c r="H4148" s="104"/>
      <c r="I4148" s="134">
        <v>50101</v>
      </c>
      <c r="J4148" s="135" t="str">
        <f>INDEX(Pääluokka!$H$2:$H$100,MATCH(VALUE(LEFT(Taulukko1[[#This Row],[TOL2008]],2)),Pääluokka!$G$2:$G$100,0))</f>
        <v>Kuljetus ja varastointi</v>
      </c>
      <c r="K4148" s="135" t="str">
        <f>INDEX(Pääluokka!$I$2:$I$100,MATCH(VALUE(LEFT(Taulukko1[[#This Row],[TOL2008]],2)),Pääluokka!$G$2:$G$100,0))</f>
        <v>Palvelualat (G-N, R, S)</v>
      </c>
      <c r="L4148" s="106" t="str">
        <f t="shared" si="786"/>
        <v>NA</v>
      </c>
      <c r="M4148" s="107">
        <f t="shared" si="787"/>
        <v>43360</v>
      </c>
      <c r="N4148" s="107">
        <f t="shared" si="788"/>
        <v>43411</v>
      </c>
      <c r="O4148" s="107">
        <f t="shared" ref="O4148:O4157" si="809">IFERROR(DATE(YEAR(M4148),MONTH(M4148),1),"NA")</f>
        <v>43344</v>
      </c>
      <c r="P4148" s="107">
        <f t="shared" ref="P4148:P4157" si="810">IFERROR(DATE(YEAR(N4148),MONTH(N4148),1),"NA")</f>
        <v>43405</v>
      </c>
      <c r="Q4148" s="89">
        <f t="shared" ref="Q4148:Q4157" si="811">IFERROR(YEAR(O4148),"NA")</f>
        <v>2018</v>
      </c>
      <c r="R4148" s="89">
        <f t="shared" ref="R4148:R4157" si="812">IFERROR(YEAR(P4148),"NA")</f>
        <v>2018</v>
      </c>
      <c r="S4148" s="107" t="str">
        <f>YEAR(Taulukko1[[#This Row],[Alku KK]])&amp;"Q"&amp;ROUNDDOWN((MONTH(Taulukko1[[#This Row],[Alku KK]])-1)/3+1,0)</f>
        <v>2018Q3</v>
      </c>
      <c r="T4148" s="107" t="str">
        <f>YEAR(Taulukko1[[#This Row],[Loppu KK]])&amp;"Q"&amp;ROUNDDOWN((MONTH(Taulukko1[[#This Row],[Loppu KK]])-1)/3+1,0)</f>
        <v>2018Q4</v>
      </c>
      <c r="U4148" s="108">
        <f>IF(COUNT(Taulukko1[[#This Row],[Neuvottelujen alaiset ]])=1,Taulukko1[[#This Row],[Neuvottelujen alaiset ]],Taulukko1[[#This Row],[Vähennystarve]])</f>
        <v>10</v>
      </c>
      <c r="V4148" s="109" t="str">
        <f t="shared" ref="V4148:V4157" si="813">IF(AND(ISNUMBER(E4148),ISNUMBER(H4148)),E4148/H4148,"NA")</f>
        <v>NA</v>
      </c>
      <c r="W4148" s="109" t="str">
        <f t="shared" ref="W4148:W4157" si="814">IF(AND(ISNUMBER(G4148),ISNUMBER(H4148)),G4148/H4148,"NA")</f>
        <v>NA</v>
      </c>
      <c r="X4148" s="109" t="str">
        <f t="shared" ref="X4148:X4157" si="815">IF(AND(ISNUMBER(G4148),ISNUMBER(E4148)),G4148/E4148,"NA")</f>
        <v>NA</v>
      </c>
      <c r="Y4148" s="109" t="b">
        <f>AND(MONTH(Taulukko1[[#This Row],[Alku PVM]] )=6,DAY(Taulukko1[[#This Row],[Alku PVM]] )&gt;19)</f>
        <v>0</v>
      </c>
      <c r="Z4148" s="109" t="b">
        <f>AND(MONTH(Taulukko1[[#This Row],[Loppu PVM]] )=6,DAY(Taulukko1[[#This Row],[Loppu PVM]] )&gt;19)</f>
        <v>0</v>
      </c>
      <c r="AA4148" s="109" t="b">
        <f>OR(MONTH(Taulukko1[[#This Row],[Alku PVM]] )&lt;=5,AND(MONTH(Taulukko1[[#This Row],[Alku PVM]] )=6,DAY(Taulukko1[[#This Row],[Alku PVM]] )&lt;20))</f>
        <v>0</v>
      </c>
      <c r="AB4148" s="109" t="b">
        <f>OR(MONTH(Taulukko1[[#This Row],[Loppu PVM]])&lt;=5,AND(MONTH(Taulukko1[[#This Row],[Loppu PVM]] )=6,DAY(Taulukko1[[#This Row],[Loppu PVM]])&lt;20))</f>
        <v>0</v>
      </c>
      <c r="AC4148" s="109" t="b">
        <f>OR(MONTH(Taulukko1[[#This Row],[Alku PVM]] )&lt;=3,AND(MONTH(Taulukko1[[#This Row],[Alku PVM]] )=3))</f>
        <v>0</v>
      </c>
      <c r="AD4148" s="109" t="b">
        <f>OR(MONTH(Taulukko1[[#This Row],[Loppu PVM]] )&lt;=3,AND(MONTH(Taulukko1[[#This Row],[Loppu PVM]] )=3))</f>
        <v>0</v>
      </c>
      <c r="AE4148" s="109" t="b">
        <f>OR(MONTH(Taulukko1[[#This Row],[Alku PVM]] )&lt;=9,AND(MONTH(Taulukko1[[#This Row],[Alku PVM]] )=9))</f>
        <v>1</v>
      </c>
      <c r="AF4148" s="109" t="b">
        <f>OR(MONTH(Taulukko1[[#This Row],[Loppu PVM]])&lt;=9,AND(MONTH(Taulukko1[[#This Row],[Loppu PVM]] )=9))</f>
        <v>0</v>
      </c>
      <c r="AG4148" s="109" t="b">
        <f>OR(MONTH(Taulukko1[[#This Row],[Alku PVM]] )&lt;=6,AND(MONTH(Taulukko1[[#This Row],[Alku PVM]] )=6))</f>
        <v>0</v>
      </c>
      <c r="AH4148" s="109" t="b">
        <f>OR(MONTH(Taulukko1[[#This Row],[Loppu PVM]])&lt;=6,AND(MONTH(Taulukko1[[#This Row],[Loppu PVM]] )=6))</f>
        <v>0</v>
      </c>
    </row>
    <row r="4149" spans="1:34">
      <c r="A4149" s="101" t="s">
        <v>5864</v>
      </c>
      <c r="B4149" s="102">
        <v>43229</v>
      </c>
      <c r="C4149" s="25" t="s">
        <v>143</v>
      </c>
      <c r="D4149" s="103"/>
      <c r="E4149" s="85"/>
      <c r="F4149" s="102"/>
      <c r="G4149" s="105"/>
      <c r="H4149" s="104"/>
      <c r="I4149" s="134">
        <v>85591</v>
      </c>
      <c r="J4149" s="135" t="str">
        <f>INDEX(Pääluokka!$H$2:$H$100,MATCH(VALUE(LEFT(Taulukko1[[#This Row],[TOL2008]],2)),Pääluokka!$G$2:$G$100,0))</f>
        <v>Koulutus</v>
      </c>
      <c r="K4149" s="135" t="str">
        <f>INDEX(Pääluokka!$I$2:$I$100,MATCH(VALUE(LEFT(Taulukko1[[#This Row],[TOL2008]],2)),Pääluokka!$G$2:$G$100,0))</f>
        <v>Muut toimialat (O-Q, T-X)</v>
      </c>
      <c r="L4149" s="106" t="str">
        <f t="shared" si="786"/>
        <v>NA</v>
      </c>
      <c r="M4149" s="107">
        <f t="shared" si="787"/>
        <v>43229</v>
      </c>
      <c r="N4149" s="107">
        <f t="shared" si="788"/>
        <v>43280</v>
      </c>
      <c r="O4149" s="107">
        <f t="shared" si="809"/>
        <v>43221</v>
      </c>
      <c r="P4149" s="107">
        <f t="shared" si="810"/>
        <v>43252</v>
      </c>
      <c r="Q4149" s="89">
        <f t="shared" si="811"/>
        <v>2018</v>
      </c>
      <c r="R4149" s="89">
        <f t="shared" si="812"/>
        <v>2018</v>
      </c>
      <c r="S4149" s="107" t="str">
        <f>YEAR(Taulukko1[[#This Row],[Alku KK]])&amp;"Q"&amp;ROUNDDOWN((MONTH(Taulukko1[[#This Row],[Alku KK]])-1)/3+1,0)</f>
        <v>2018Q2</v>
      </c>
      <c r="T4149" s="107" t="str">
        <f>YEAR(Taulukko1[[#This Row],[Loppu KK]])&amp;"Q"&amp;ROUNDDOWN((MONTH(Taulukko1[[#This Row],[Loppu KK]])-1)/3+1,0)</f>
        <v>2018Q2</v>
      </c>
      <c r="U4149" s="108">
        <f>IF(COUNT(Taulukko1[[#This Row],[Neuvottelujen alaiset ]])=1,Taulukko1[[#This Row],[Neuvottelujen alaiset ]],Taulukko1[[#This Row],[Vähennystarve]])</f>
        <v>0</v>
      </c>
      <c r="V4149" s="109" t="str">
        <f t="shared" si="813"/>
        <v>NA</v>
      </c>
      <c r="W4149" s="109" t="str">
        <f t="shared" si="814"/>
        <v>NA</v>
      </c>
      <c r="X4149" s="109" t="str">
        <f t="shared" si="815"/>
        <v>NA</v>
      </c>
      <c r="Y4149" s="109" t="b">
        <f>AND(MONTH(Taulukko1[[#This Row],[Alku PVM]] )=6,DAY(Taulukko1[[#This Row],[Alku PVM]] )&gt;19)</f>
        <v>0</v>
      </c>
      <c r="Z4149" s="109" t="b">
        <f>AND(MONTH(Taulukko1[[#This Row],[Loppu PVM]] )=6,DAY(Taulukko1[[#This Row],[Loppu PVM]] )&gt;19)</f>
        <v>1</v>
      </c>
      <c r="AA4149" s="109" t="b">
        <f>OR(MONTH(Taulukko1[[#This Row],[Alku PVM]] )&lt;=5,AND(MONTH(Taulukko1[[#This Row],[Alku PVM]] )=6,DAY(Taulukko1[[#This Row],[Alku PVM]] )&lt;20))</f>
        <v>1</v>
      </c>
      <c r="AB4149" s="109" t="b">
        <f>OR(MONTH(Taulukko1[[#This Row],[Loppu PVM]])&lt;=5,AND(MONTH(Taulukko1[[#This Row],[Loppu PVM]] )=6,DAY(Taulukko1[[#This Row],[Loppu PVM]])&lt;20))</f>
        <v>0</v>
      </c>
      <c r="AC4149" s="109" t="b">
        <f>OR(MONTH(Taulukko1[[#This Row],[Alku PVM]] )&lt;=3,AND(MONTH(Taulukko1[[#This Row],[Alku PVM]] )=3))</f>
        <v>0</v>
      </c>
      <c r="AD4149" s="109" t="b">
        <f>OR(MONTH(Taulukko1[[#This Row],[Loppu PVM]] )&lt;=3,AND(MONTH(Taulukko1[[#This Row],[Loppu PVM]] )=3))</f>
        <v>0</v>
      </c>
      <c r="AE4149" s="109" t="b">
        <f>OR(MONTH(Taulukko1[[#This Row],[Alku PVM]] )&lt;=9,AND(MONTH(Taulukko1[[#This Row],[Alku PVM]] )=9))</f>
        <v>1</v>
      </c>
      <c r="AF4149" s="109" t="b">
        <f>OR(MONTH(Taulukko1[[#This Row],[Loppu PVM]])&lt;=9,AND(MONTH(Taulukko1[[#This Row],[Loppu PVM]] )=9))</f>
        <v>1</v>
      </c>
      <c r="AG4149" s="109" t="b">
        <f>OR(MONTH(Taulukko1[[#This Row],[Alku PVM]] )&lt;=6,AND(MONTH(Taulukko1[[#This Row],[Alku PVM]] )=6))</f>
        <v>1</v>
      </c>
      <c r="AH4149" s="109" t="b">
        <f>OR(MONTH(Taulukko1[[#This Row],[Loppu PVM]])&lt;=6,AND(MONTH(Taulukko1[[#This Row],[Loppu PVM]] )=6))</f>
        <v>1</v>
      </c>
    </row>
    <row r="4150" spans="1:34">
      <c r="A4150" s="25" t="s">
        <v>665</v>
      </c>
      <c r="B4150" s="26">
        <v>43229</v>
      </c>
      <c r="C4150" s="25" t="s">
        <v>5865</v>
      </c>
      <c r="D4150" s="35"/>
      <c r="E4150" s="85">
        <v>9</v>
      </c>
      <c r="F4150" s="26">
        <v>43250</v>
      </c>
      <c r="G4150" s="21">
        <v>8</v>
      </c>
      <c r="H4150" s="27">
        <v>120</v>
      </c>
      <c r="I4150" s="126">
        <f>INDEX('TOL2008'!B:B,MATCH(A4150,'TOL2008'!A:A,0))</f>
        <v>58130</v>
      </c>
      <c r="J4150" s="133" t="str">
        <f>INDEX(Pääluokka!$H$2:$H$100,MATCH(VALUE(LEFT(Taulukko1[[#This Row],[TOL2008]],2)),Pääluokka!$G$2:$G$100,0))</f>
        <v>Informaatio ja viestintä</v>
      </c>
      <c r="K4150" s="133" t="str">
        <f>INDEX(Pääluokka!$I$2:$I$100,MATCH(VALUE(LEFT(Taulukko1[[#This Row],[TOL2008]],2)),Pääluokka!$G$2:$G$100,0))</f>
        <v>Palvelualat (G-N, R, S)</v>
      </c>
      <c r="L4150" s="41">
        <f t="shared" si="786"/>
        <v>21</v>
      </c>
      <c r="M4150" s="43">
        <f t="shared" si="787"/>
        <v>43229</v>
      </c>
      <c r="N4150" s="43">
        <f t="shared" si="788"/>
        <v>43250</v>
      </c>
      <c r="O4150" s="43">
        <f t="shared" si="809"/>
        <v>43221</v>
      </c>
      <c r="P4150" s="43">
        <f t="shared" si="810"/>
        <v>43221</v>
      </c>
      <c r="Q4150" s="89">
        <f t="shared" si="811"/>
        <v>2018</v>
      </c>
      <c r="R4150" s="89">
        <f t="shared" si="812"/>
        <v>2018</v>
      </c>
      <c r="S4150" s="107" t="str">
        <f>YEAR(Taulukko1[[#This Row],[Alku KK]])&amp;"Q"&amp;ROUNDDOWN((MONTH(Taulukko1[[#This Row],[Alku KK]])-1)/3+1,0)</f>
        <v>2018Q2</v>
      </c>
      <c r="T4150" s="107" t="str">
        <f>YEAR(Taulukko1[[#This Row],[Loppu KK]])&amp;"Q"&amp;ROUNDDOWN((MONTH(Taulukko1[[#This Row],[Loppu KK]])-1)/3+1,0)</f>
        <v>2018Q2</v>
      </c>
      <c r="U4150" s="108">
        <f>IF(COUNT(Taulukko1[[#This Row],[Neuvottelujen alaiset ]])=1,Taulukko1[[#This Row],[Neuvottelujen alaiset ]],Taulukko1[[#This Row],[Vähennystarve]])</f>
        <v>120</v>
      </c>
      <c r="V4150" s="109">
        <f t="shared" si="813"/>
        <v>7.4999999999999997E-2</v>
      </c>
      <c r="W4150" s="109">
        <f t="shared" si="814"/>
        <v>6.6666666666666666E-2</v>
      </c>
      <c r="X4150" s="109">
        <f t="shared" si="815"/>
        <v>0.88888888888888884</v>
      </c>
      <c r="Y4150" s="109" t="b">
        <f>AND(MONTH(Taulukko1[[#This Row],[Alku PVM]] )=6,DAY(Taulukko1[[#This Row],[Alku PVM]] )&gt;19)</f>
        <v>0</v>
      </c>
      <c r="Z4150" s="109" t="b">
        <f>AND(MONTH(Taulukko1[[#This Row],[Loppu PVM]] )=6,DAY(Taulukko1[[#This Row],[Loppu PVM]] )&gt;19)</f>
        <v>0</v>
      </c>
      <c r="AA4150" s="109" t="b">
        <f>OR(MONTH(Taulukko1[[#This Row],[Alku PVM]] )&lt;=5,AND(MONTH(Taulukko1[[#This Row],[Alku PVM]] )=6,DAY(Taulukko1[[#This Row],[Alku PVM]] )&lt;20))</f>
        <v>1</v>
      </c>
      <c r="AB4150" s="109" t="b">
        <f>OR(MONTH(Taulukko1[[#This Row],[Loppu PVM]])&lt;=5,AND(MONTH(Taulukko1[[#This Row],[Loppu PVM]] )=6,DAY(Taulukko1[[#This Row],[Loppu PVM]])&lt;20))</f>
        <v>1</v>
      </c>
      <c r="AC4150" s="109" t="b">
        <f>OR(MONTH(Taulukko1[[#This Row],[Alku PVM]] )&lt;=3,AND(MONTH(Taulukko1[[#This Row],[Alku PVM]] )=3))</f>
        <v>0</v>
      </c>
      <c r="AD4150" s="109" t="b">
        <f>OR(MONTH(Taulukko1[[#This Row],[Loppu PVM]] )&lt;=3,AND(MONTH(Taulukko1[[#This Row],[Loppu PVM]] )=3))</f>
        <v>0</v>
      </c>
      <c r="AE4150" s="109" t="b">
        <f>OR(MONTH(Taulukko1[[#This Row],[Alku PVM]] )&lt;=9,AND(MONTH(Taulukko1[[#This Row],[Alku PVM]] )=9))</f>
        <v>1</v>
      </c>
      <c r="AF4150" s="109" t="b">
        <f>OR(MONTH(Taulukko1[[#This Row],[Loppu PVM]])&lt;=9,AND(MONTH(Taulukko1[[#This Row],[Loppu PVM]] )=9))</f>
        <v>1</v>
      </c>
      <c r="AG4150" s="109" t="b">
        <f>OR(MONTH(Taulukko1[[#This Row],[Alku PVM]] )&lt;=6,AND(MONTH(Taulukko1[[#This Row],[Alku PVM]] )=6))</f>
        <v>1</v>
      </c>
      <c r="AH4150" s="109" t="b">
        <f>OR(MONTH(Taulukko1[[#This Row],[Loppu PVM]])&lt;=6,AND(MONTH(Taulukko1[[#This Row],[Loppu PVM]] )=6))</f>
        <v>1</v>
      </c>
    </row>
    <row r="4151" spans="1:34">
      <c r="A4151" s="25" t="s">
        <v>5866</v>
      </c>
      <c r="B4151" s="26">
        <v>43101</v>
      </c>
      <c r="C4151" s="25" t="s">
        <v>143</v>
      </c>
      <c r="D4151" s="35"/>
      <c r="E4151" s="85"/>
      <c r="F4151" s="26">
        <v>43235</v>
      </c>
      <c r="G4151" s="33">
        <v>46</v>
      </c>
      <c r="H4151" s="27">
        <v>930</v>
      </c>
      <c r="I4151" s="126">
        <v>85320</v>
      </c>
      <c r="J4151" s="133" t="str">
        <f>INDEX(Pääluokka!$H$2:$H$100,MATCH(VALUE(LEFT(Taulukko1[[#This Row],[TOL2008]],2)),Pääluokka!$G$2:$G$100,0))</f>
        <v>Koulutus</v>
      </c>
      <c r="K4151" s="133" t="str">
        <f>INDEX(Pääluokka!$I$2:$I$100,MATCH(VALUE(LEFT(Taulukko1[[#This Row],[TOL2008]],2)),Pääluokka!$G$2:$G$100,0))</f>
        <v>Muut toimialat (O-Q, T-X)</v>
      </c>
      <c r="L4151" s="41">
        <f t="shared" si="786"/>
        <v>134</v>
      </c>
      <c r="M4151" s="43">
        <f t="shared" si="787"/>
        <v>43101</v>
      </c>
      <c r="N4151" s="43">
        <f t="shared" si="788"/>
        <v>43235</v>
      </c>
      <c r="O4151" s="43">
        <f t="shared" si="809"/>
        <v>43101</v>
      </c>
      <c r="P4151" s="43">
        <f t="shared" si="810"/>
        <v>43221</v>
      </c>
      <c r="Q4151" s="89">
        <f t="shared" si="811"/>
        <v>2018</v>
      </c>
      <c r="R4151" s="89">
        <f t="shared" si="812"/>
        <v>2018</v>
      </c>
      <c r="S4151" s="107" t="str">
        <f>YEAR(Taulukko1[[#This Row],[Alku KK]])&amp;"Q"&amp;ROUNDDOWN((MONTH(Taulukko1[[#This Row],[Alku KK]])-1)/3+1,0)</f>
        <v>2018Q1</v>
      </c>
      <c r="T4151" s="107" t="str">
        <f>YEAR(Taulukko1[[#This Row],[Loppu KK]])&amp;"Q"&amp;ROUNDDOWN((MONTH(Taulukko1[[#This Row],[Loppu KK]])-1)/3+1,0)</f>
        <v>2018Q2</v>
      </c>
      <c r="U4151" s="108">
        <f>IF(COUNT(Taulukko1[[#This Row],[Neuvottelujen alaiset ]])=1,Taulukko1[[#This Row],[Neuvottelujen alaiset ]],Taulukko1[[#This Row],[Vähennystarve]])</f>
        <v>930</v>
      </c>
      <c r="V4151" s="109" t="str">
        <f t="shared" si="813"/>
        <v>NA</v>
      </c>
      <c r="W4151" s="109">
        <f t="shared" si="814"/>
        <v>4.9462365591397849E-2</v>
      </c>
      <c r="X4151" s="109" t="str">
        <f t="shared" si="815"/>
        <v>NA</v>
      </c>
      <c r="Y4151" s="109" t="b">
        <f>AND(MONTH(Taulukko1[[#This Row],[Alku PVM]] )=6,DAY(Taulukko1[[#This Row],[Alku PVM]] )&gt;19)</f>
        <v>0</v>
      </c>
      <c r="Z4151" s="109" t="b">
        <f>AND(MONTH(Taulukko1[[#This Row],[Loppu PVM]] )=6,DAY(Taulukko1[[#This Row],[Loppu PVM]] )&gt;19)</f>
        <v>0</v>
      </c>
      <c r="AA4151" s="109" t="b">
        <f>OR(MONTH(Taulukko1[[#This Row],[Alku PVM]] )&lt;=5,AND(MONTH(Taulukko1[[#This Row],[Alku PVM]] )=6,DAY(Taulukko1[[#This Row],[Alku PVM]] )&lt;20))</f>
        <v>1</v>
      </c>
      <c r="AB4151" s="109" t="b">
        <f>OR(MONTH(Taulukko1[[#This Row],[Loppu PVM]])&lt;=5,AND(MONTH(Taulukko1[[#This Row],[Loppu PVM]] )=6,DAY(Taulukko1[[#This Row],[Loppu PVM]])&lt;20))</f>
        <v>1</v>
      </c>
      <c r="AC4151" s="109" t="b">
        <f>OR(MONTH(Taulukko1[[#This Row],[Alku PVM]] )&lt;=3,AND(MONTH(Taulukko1[[#This Row],[Alku PVM]] )=3))</f>
        <v>1</v>
      </c>
      <c r="AD4151" s="109" t="b">
        <f>OR(MONTH(Taulukko1[[#This Row],[Loppu PVM]] )&lt;=3,AND(MONTH(Taulukko1[[#This Row],[Loppu PVM]] )=3))</f>
        <v>0</v>
      </c>
      <c r="AE4151" s="109" t="b">
        <f>OR(MONTH(Taulukko1[[#This Row],[Alku PVM]] )&lt;=9,AND(MONTH(Taulukko1[[#This Row],[Alku PVM]] )=9))</f>
        <v>1</v>
      </c>
      <c r="AF4151" s="109" t="b">
        <f>OR(MONTH(Taulukko1[[#This Row],[Loppu PVM]])&lt;=9,AND(MONTH(Taulukko1[[#This Row],[Loppu PVM]] )=9))</f>
        <v>1</v>
      </c>
      <c r="AG4151" s="109" t="b">
        <f>OR(MONTH(Taulukko1[[#This Row],[Alku PVM]] )&lt;=6,AND(MONTH(Taulukko1[[#This Row],[Alku PVM]] )=6))</f>
        <v>1</v>
      </c>
      <c r="AH4151" s="109" t="b">
        <f>OR(MONTH(Taulukko1[[#This Row],[Loppu PVM]])&lt;=6,AND(MONTH(Taulukko1[[#This Row],[Loppu PVM]] )=6))</f>
        <v>1</v>
      </c>
    </row>
    <row r="4152" spans="1:34">
      <c r="A4152" s="101" t="s">
        <v>296</v>
      </c>
      <c r="B4152" s="102">
        <v>43249</v>
      </c>
      <c r="C4152" s="25" t="s">
        <v>5867</v>
      </c>
      <c r="D4152" s="103"/>
      <c r="E4152" s="85">
        <v>10</v>
      </c>
      <c r="F4152" s="102">
        <v>43266</v>
      </c>
      <c r="G4152" s="105">
        <v>4</v>
      </c>
      <c r="H4152" s="104">
        <v>30</v>
      </c>
      <c r="I4152" s="134">
        <f>INDEX('TOL2008'!B:B,MATCH(A4152,'TOL2008'!A:A,0))</f>
        <v>58142</v>
      </c>
      <c r="J4152" s="135" t="str">
        <f>INDEX(Pääluokka!$H$2:$H$100,MATCH(VALUE(LEFT(Taulukko1[[#This Row],[TOL2008]],2)),Pääluokka!$G$2:$G$100,0))</f>
        <v>Informaatio ja viestintä</v>
      </c>
      <c r="K4152" s="135" t="str">
        <f>INDEX(Pääluokka!$I$2:$I$100,MATCH(VALUE(LEFT(Taulukko1[[#This Row],[TOL2008]],2)),Pääluokka!$G$2:$G$100,0))</f>
        <v>Palvelualat (G-N, R, S)</v>
      </c>
      <c r="L4152" s="106">
        <f t="shared" si="786"/>
        <v>17</v>
      </c>
      <c r="M4152" s="107">
        <f t="shared" si="787"/>
        <v>43249</v>
      </c>
      <c r="N4152" s="107">
        <f t="shared" si="788"/>
        <v>43266</v>
      </c>
      <c r="O4152" s="107">
        <f t="shared" si="809"/>
        <v>43221</v>
      </c>
      <c r="P4152" s="107">
        <f t="shared" si="810"/>
        <v>43252</v>
      </c>
      <c r="Q4152" s="89">
        <f t="shared" si="811"/>
        <v>2018</v>
      </c>
      <c r="R4152" s="89">
        <f t="shared" si="812"/>
        <v>2018</v>
      </c>
      <c r="S4152" s="107" t="str">
        <f>YEAR(Taulukko1[[#This Row],[Alku KK]])&amp;"Q"&amp;ROUNDDOWN((MONTH(Taulukko1[[#This Row],[Alku KK]])-1)/3+1,0)</f>
        <v>2018Q2</v>
      </c>
      <c r="T4152" s="107" t="str">
        <f>YEAR(Taulukko1[[#This Row],[Loppu KK]])&amp;"Q"&amp;ROUNDDOWN((MONTH(Taulukko1[[#This Row],[Loppu KK]])-1)/3+1,0)</f>
        <v>2018Q2</v>
      </c>
      <c r="U4152" s="108">
        <f>IF(COUNT(Taulukko1[[#This Row],[Neuvottelujen alaiset ]])=1,Taulukko1[[#This Row],[Neuvottelujen alaiset ]],Taulukko1[[#This Row],[Vähennystarve]])</f>
        <v>30</v>
      </c>
      <c r="V4152" s="109">
        <f t="shared" si="813"/>
        <v>0.33333333333333331</v>
      </c>
      <c r="W4152" s="109">
        <f t="shared" si="814"/>
        <v>0.13333333333333333</v>
      </c>
      <c r="X4152" s="109">
        <f t="shared" si="815"/>
        <v>0.4</v>
      </c>
      <c r="Y4152" s="109" t="b">
        <f>AND(MONTH(Taulukko1[[#This Row],[Alku PVM]] )=6,DAY(Taulukko1[[#This Row],[Alku PVM]] )&gt;19)</f>
        <v>0</v>
      </c>
      <c r="Z4152" s="109" t="b">
        <f>AND(MONTH(Taulukko1[[#This Row],[Loppu PVM]] )=6,DAY(Taulukko1[[#This Row],[Loppu PVM]] )&gt;19)</f>
        <v>0</v>
      </c>
      <c r="AA4152" s="109" t="b">
        <f>OR(MONTH(Taulukko1[[#This Row],[Alku PVM]] )&lt;=5,AND(MONTH(Taulukko1[[#This Row],[Alku PVM]] )=6,DAY(Taulukko1[[#This Row],[Alku PVM]] )&lt;20))</f>
        <v>1</v>
      </c>
      <c r="AB4152" s="109" t="b">
        <f>OR(MONTH(Taulukko1[[#This Row],[Loppu PVM]])&lt;=5,AND(MONTH(Taulukko1[[#This Row],[Loppu PVM]] )=6,DAY(Taulukko1[[#This Row],[Loppu PVM]])&lt;20))</f>
        <v>1</v>
      </c>
      <c r="AC4152" s="109" t="b">
        <f>OR(MONTH(Taulukko1[[#This Row],[Alku PVM]] )&lt;=3,AND(MONTH(Taulukko1[[#This Row],[Alku PVM]] )=3))</f>
        <v>0</v>
      </c>
      <c r="AD4152" s="109" t="b">
        <f>OR(MONTH(Taulukko1[[#This Row],[Loppu PVM]] )&lt;=3,AND(MONTH(Taulukko1[[#This Row],[Loppu PVM]] )=3))</f>
        <v>0</v>
      </c>
      <c r="AE4152" s="109" t="b">
        <f>OR(MONTH(Taulukko1[[#This Row],[Alku PVM]] )&lt;=9,AND(MONTH(Taulukko1[[#This Row],[Alku PVM]] )=9))</f>
        <v>1</v>
      </c>
      <c r="AF4152" s="109" t="b">
        <f>OR(MONTH(Taulukko1[[#This Row],[Loppu PVM]])&lt;=9,AND(MONTH(Taulukko1[[#This Row],[Loppu PVM]] )=9))</f>
        <v>1</v>
      </c>
      <c r="AG4152" s="109" t="b">
        <f>OR(MONTH(Taulukko1[[#This Row],[Alku PVM]] )&lt;=6,AND(MONTH(Taulukko1[[#This Row],[Alku PVM]] )=6))</f>
        <v>1</v>
      </c>
      <c r="AH4152" s="109" t="b">
        <f>OR(MONTH(Taulukko1[[#This Row],[Loppu PVM]])&lt;=6,AND(MONTH(Taulukko1[[#This Row],[Loppu PVM]] )=6))</f>
        <v>1</v>
      </c>
    </row>
    <row r="4153" spans="1:34">
      <c r="A4153" s="101" t="s">
        <v>1466</v>
      </c>
      <c r="B4153" s="102">
        <v>43257</v>
      </c>
      <c r="C4153" s="25" t="s">
        <v>2936</v>
      </c>
      <c r="D4153" s="103"/>
      <c r="E4153" s="85">
        <v>19</v>
      </c>
      <c r="F4153" s="102"/>
      <c r="G4153" s="105"/>
      <c r="H4153" s="104">
        <v>400</v>
      </c>
      <c r="I4153" s="134">
        <v>10850</v>
      </c>
      <c r="J4153" s="135" t="str">
        <f>INDEX(Pääluokka!$H$2:$H$100,MATCH(VALUE(LEFT(Taulukko1[[#This Row],[TOL2008]],2)),Pääluokka!$G$2:$G$100,0))</f>
        <v>Teollisuus</v>
      </c>
      <c r="K4153" s="135" t="str">
        <f>INDEX(Pääluokka!$I$2:$I$100,MATCH(VALUE(LEFT(Taulukko1[[#This Row],[TOL2008]],2)),Pääluokka!$G$2:$G$100,0))</f>
        <v>Teollisuus (C-E)</v>
      </c>
      <c r="L4153" s="106" t="str">
        <f t="shared" si="786"/>
        <v>NA</v>
      </c>
      <c r="M4153" s="107">
        <f t="shared" si="787"/>
        <v>43257</v>
      </c>
      <c r="N4153" s="107">
        <f t="shared" si="788"/>
        <v>43308</v>
      </c>
      <c r="O4153" s="107">
        <f t="shared" si="809"/>
        <v>43252</v>
      </c>
      <c r="P4153" s="107">
        <f t="shared" si="810"/>
        <v>43282</v>
      </c>
      <c r="Q4153" s="89">
        <f t="shared" si="811"/>
        <v>2018</v>
      </c>
      <c r="R4153" s="89">
        <f t="shared" si="812"/>
        <v>2018</v>
      </c>
      <c r="S4153" s="107" t="str">
        <f>YEAR(Taulukko1[[#This Row],[Alku KK]])&amp;"Q"&amp;ROUNDDOWN((MONTH(Taulukko1[[#This Row],[Alku KK]])-1)/3+1,0)</f>
        <v>2018Q2</v>
      </c>
      <c r="T4153" s="107" t="str">
        <f>YEAR(Taulukko1[[#This Row],[Loppu KK]])&amp;"Q"&amp;ROUNDDOWN((MONTH(Taulukko1[[#This Row],[Loppu KK]])-1)/3+1,0)</f>
        <v>2018Q3</v>
      </c>
      <c r="U4153" s="108">
        <f>IF(COUNT(Taulukko1[[#This Row],[Neuvottelujen alaiset ]])=1,Taulukko1[[#This Row],[Neuvottelujen alaiset ]],Taulukko1[[#This Row],[Vähennystarve]])</f>
        <v>400</v>
      </c>
      <c r="V4153" s="109">
        <f t="shared" si="813"/>
        <v>4.7500000000000001E-2</v>
      </c>
      <c r="W4153" s="109" t="str">
        <f t="shared" si="814"/>
        <v>NA</v>
      </c>
      <c r="X4153" s="109" t="str">
        <f t="shared" si="815"/>
        <v>NA</v>
      </c>
      <c r="Y4153" s="109" t="b">
        <f>AND(MONTH(Taulukko1[[#This Row],[Alku PVM]] )=6,DAY(Taulukko1[[#This Row],[Alku PVM]] )&gt;19)</f>
        <v>0</v>
      </c>
      <c r="Z4153" s="109" t="b">
        <f>AND(MONTH(Taulukko1[[#This Row],[Loppu PVM]] )=6,DAY(Taulukko1[[#This Row],[Loppu PVM]] )&gt;19)</f>
        <v>0</v>
      </c>
      <c r="AA4153" s="109" t="b">
        <f>OR(MONTH(Taulukko1[[#This Row],[Alku PVM]] )&lt;=5,AND(MONTH(Taulukko1[[#This Row],[Alku PVM]] )=6,DAY(Taulukko1[[#This Row],[Alku PVM]] )&lt;20))</f>
        <v>1</v>
      </c>
      <c r="AB4153" s="109" t="b">
        <f>OR(MONTH(Taulukko1[[#This Row],[Loppu PVM]])&lt;=5,AND(MONTH(Taulukko1[[#This Row],[Loppu PVM]] )=6,DAY(Taulukko1[[#This Row],[Loppu PVM]])&lt;20))</f>
        <v>0</v>
      </c>
      <c r="AC4153" s="109" t="b">
        <f>OR(MONTH(Taulukko1[[#This Row],[Alku PVM]] )&lt;=3,AND(MONTH(Taulukko1[[#This Row],[Alku PVM]] )=3))</f>
        <v>0</v>
      </c>
      <c r="AD4153" s="109" t="b">
        <f>OR(MONTH(Taulukko1[[#This Row],[Loppu PVM]] )&lt;=3,AND(MONTH(Taulukko1[[#This Row],[Loppu PVM]] )=3))</f>
        <v>0</v>
      </c>
      <c r="AE4153" s="109" t="b">
        <f>OR(MONTH(Taulukko1[[#This Row],[Alku PVM]] )&lt;=9,AND(MONTH(Taulukko1[[#This Row],[Alku PVM]] )=9))</f>
        <v>1</v>
      </c>
      <c r="AF4153" s="109" t="b">
        <f>OR(MONTH(Taulukko1[[#This Row],[Loppu PVM]])&lt;=9,AND(MONTH(Taulukko1[[#This Row],[Loppu PVM]] )=9))</f>
        <v>1</v>
      </c>
      <c r="AG4153" s="109" t="b">
        <f>OR(MONTH(Taulukko1[[#This Row],[Alku PVM]] )&lt;=6,AND(MONTH(Taulukko1[[#This Row],[Alku PVM]] )=6))</f>
        <v>1</v>
      </c>
      <c r="AH4153" s="109" t="b">
        <f>OR(MONTH(Taulukko1[[#This Row],[Loppu PVM]])&lt;=6,AND(MONTH(Taulukko1[[#This Row],[Loppu PVM]] )=6))</f>
        <v>0</v>
      </c>
    </row>
    <row r="4154" spans="1:34">
      <c r="A4154" s="101" t="s">
        <v>5869</v>
      </c>
      <c r="B4154" s="102">
        <v>43262</v>
      </c>
      <c r="C4154" s="25" t="s">
        <v>143</v>
      </c>
      <c r="D4154" s="103"/>
      <c r="E4154" s="85">
        <v>15</v>
      </c>
      <c r="F4154" s="102"/>
      <c r="G4154" s="105"/>
      <c r="H4154" s="104">
        <v>50</v>
      </c>
      <c r="I4154" s="134">
        <v>35120</v>
      </c>
      <c r="J4154" s="135" t="str">
        <f>INDEX(Pääluokka!$H$2:$H$100,MATCH(VALUE(LEFT(Taulukko1[[#This Row],[TOL2008]],2)),Pääluokka!$G$2:$G$100,0))</f>
        <v>Sähkö-, kaasu- ja lämpöhuolto, jäähdytysliiketoiminta</v>
      </c>
      <c r="K4154" s="135" t="str">
        <f>INDEX(Pääluokka!$I$2:$I$100,MATCH(VALUE(LEFT(Taulukko1[[#This Row],[TOL2008]],2)),Pääluokka!$G$2:$G$100,0))</f>
        <v>Teollisuus (C-E)</v>
      </c>
      <c r="L4154" s="106" t="str">
        <f t="shared" si="786"/>
        <v>NA</v>
      </c>
      <c r="M4154" s="107">
        <f t="shared" si="787"/>
        <v>43262</v>
      </c>
      <c r="N4154" s="107">
        <f t="shared" si="788"/>
        <v>43313</v>
      </c>
      <c r="O4154" s="107">
        <f t="shared" si="809"/>
        <v>43252</v>
      </c>
      <c r="P4154" s="107">
        <f t="shared" si="810"/>
        <v>43313</v>
      </c>
      <c r="Q4154" s="89">
        <f t="shared" si="811"/>
        <v>2018</v>
      </c>
      <c r="R4154" s="89">
        <f t="shared" si="812"/>
        <v>2018</v>
      </c>
      <c r="S4154" s="107" t="str">
        <f>YEAR(Taulukko1[[#This Row],[Alku KK]])&amp;"Q"&amp;ROUNDDOWN((MONTH(Taulukko1[[#This Row],[Alku KK]])-1)/3+1,0)</f>
        <v>2018Q2</v>
      </c>
      <c r="T4154" s="107" t="str">
        <f>YEAR(Taulukko1[[#This Row],[Loppu KK]])&amp;"Q"&amp;ROUNDDOWN((MONTH(Taulukko1[[#This Row],[Loppu KK]])-1)/3+1,0)</f>
        <v>2018Q3</v>
      </c>
      <c r="U4154" s="108">
        <f>IF(COUNT(Taulukko1[[#This Row],[Neuvottelujen alaiset ]])=1,Taulukko1[[#This Row],[Neuvottelujen alaiset ]],Taulukko1[[#This Row],[Vähennystarve]])</f>
        <v>50</v>
      </c>
      <c r="V4154" s="109">
        <f t="shared" si="813"/>
        <v>0.3</v>
      </c>
      <c r="W4154" s="109" t="str">
        <f t="shared" si="814"/>
        <v>NA</v>
      </c>
      <c r="X4154" s="109" t="str">
        <f t="shared" si="815"/>
        <v>NA</v>
      </c>
      <c r="Y4154" s="109" t="b">
        <f>AND(MONTH(Taulukko1[[#This Row],[Alku PVM]] )=6,DAY(Taulukko1[[#This Row],[Alku PVM]] )&gt;19)</f>
        <v>0</v>
      </c>
      <c r="Z4154" s="109" t="b">
        <f>AND(MONTH(Taulukko1[[#This Row],[Loppu PVM]] )=6,DAY(Taulukko1[[#This Row],[Loppu PVM]] )&gt;19)</f>
        <v>0</v>
      </c>
      <c r="AA4154" s="109" t="b">
        <f>OR(MONTH(Taulukko1[[#This Row],[Alku PVM]] )&lt;=5,AND(MONTH(Taulukko1[[#This Row],[Alku PVM]] )=6,DAY(Taulukko1[[#This Row],[Alku PVM]] )&lt;20))</f>
        <v>1</v>
      </c>
      <c r="AB4154" s="109" t="b">
        <f>OR(MONTH(Taulukko1[[#This Row],[Loppu PVM]])&lt;=5,AND(MONTH(Taulukko1[[#This Row],[Loppu PVM]] )=6,DAY(Taulukko1[[#This Row],[Loppu PVM]])&lt;20))</f>
        <v>0</v>
      </c>
      <c r="AC4154" s="109" t="b">
        <f>OR(MONTH(Taulukko1[[#This Row],[Alku PVM]] )&lt;=3,AND(MONTH(Taulukko1[[#This Row],[Alku PVM]] )=3))</f>
        <v>0</v>
      </c>
      <c r="AD4154" s="109" t="b">
        <f>OR(MONTH(Taulukko1[[#This Row],[Loppu PVM]] )&lt;=3,AND(MONTH(Taulukko1[[#This Row],[Loppu PVM]] )=3))</f>
        <v>0</v>
      </c>
      <c r="AE4154" s="109" t="b">
        <f>OR(MONTH(Taulukko1[[#This Row],[Alku PVM]] )&lt;=9,AND(MONTH(Taulukko1[[#This Row],[Alku PVM]] )=9))</f>
        <v>1</v>
      </c>
      <c r="AF4154" s="109" t="b">
        <f>OR(MONTH(Taulukko1[[#This Row],[Loppu PVM]])&lt;=9,AND(MONTH(Taulukko1[[#This Row],[Loppu PVM]] )=9))</f>
        <v>1</v>
      </c>
      <c r="AG4154" s="109" t="b">
        <f>OR(MONTH(Taulukko1[[#This Row],[Alku PVM]] )&lt;=6,AND(MONTH(Taulukko1[[#This Row],[Alku PVM]] )=6))</f>
        <v>1</v>
      </c>
      <c r="AH4154" s="109" t="b">
        <f>OR(MONTH(Taulukko1[[#This Row],[Loppu PVM]])&lt;=6,AND(MONTH(Taulukko1[[#This Row],[Loppu PVM]] )=6))</f>
        <v>0</v>
      </c>
    </row>
    <row r="4155" spans="1:34">
      <c r="A4155" s="21" t="s">
        <v>5870</v>
      </c>
      <c r="B4155" s="102">
        <v>43255</v>
      </c>
      <c r="C4155" s="25" t="s">
        <v>143</v>
      </c>
      <c r="D4155" s="103"/>
      <c r="E4155" s="85" t="s">
        <v>5871</v>
      </c>
      <c r="F4155" s="102">
        <v>43312</v>
      </c>
      <c r="G4155" s="105">
        <v>9</v>
      </c>
      <c r="H4155" s="104">
        <v>46</v>
      </c>
      <c r="I4155" s="134">
        <v>74909</v>
      </c>
      <c r="J4155" s="135" t="str">
        <f>INDEX(Pääluokka!$H$2:$H$100,MATCH(VALUE(LEFT(Taulukko1[[#This Row],[TOL2008]],2)),Pääluokka!$G$2:$G$100,0))</f>
        <v>Ammatillinen, tieteellinen ja tekninen toiminta</v>
      </c>
      <c r="K4155" s="135" t="str">
        <f>INDEX(Pääluokka!$I$2:$I$100,MATCH(VALUE(LEFT(Taulukko1[[#This Row],[TOL2008]],2)),Pääluokka!$G$2:$G$100,0))</f>
        <v>Palvelualat (G-N, R, S)</v>
      </c>
      <c r="L4155" s="106">
        <f t="shared" si="786"/>
        <v>57</v>
      </c>
      <c r="M4155" s="107">
        <f t="shared" si="787"/>
        <v>43255</v>
      </c>
      <c r="N4155" s="107">
        <f t="shared" si="788"/>
        <v>43312</v>
      </c>
      <c r="O4155" s="107">
        <f t="shared" si="809"/>
        <v>43252</v>
      </c>
      <c r="P4155" s="107">
        <f t="shared" si="810"/>
        <v>43282</v>
      </c>
      <c r="Q4155" s="89">
        <f t="shared" si="811"/>
        <v>2018</v>
      </c>
      <c r="R4155" s="89">
        <f t="shared" si="812"/>
        <v>2018</v>
      </c>
      <c r="S4155" s="107" t="str">
        <f>YEAR(Taulukko1[[#This Row],[Alku KK]])&amp;"Q"&amp;ROUNDDOWN((MONTH(Taulukko1[[#This Row],[Alku KK]])-1)/3+1,0)</f>
        <v>2018Q2</v>
      </c>
      <c r="T4155" s="107" t="str">
        <f>YEAR(Taulukko1[[#This Row],[Loppu KK]])&amp;"Q"&amp;ROUNDDOWN((MONTH(Taulukko1[[#This Row],[Loppu KK]])-1)/3+1,0)</f>
        <v>2018Q3</v>
      </c>
      <c r="U4155" s="108">
        <f>IF(COUNT(Taulukko1[[#This Row],[Neuvottelujen alaiset ]])=1,Taulukko1[[#This Row],[Neuvottelujen alaiset ]],Taulukko1[[#This Row],[Vähennystarve]])</f>
        <v>46</v>
      </c>
      <c r="V4155" s="109" t="str">
        <f t="shared" si="813"/>
        <v>NA</v>
      </c>
      <c r="W4155" s="109">
        <f t="shared" si="814"/>
        <v>0.19565217391304349</v>
      </c>
      <c r="X4155" s="109" t="str">
        <f t="shared" si="815"/>
        <v>NA</v>
      </c>
      <c r="Y4155" s="109" t="b">
        <f>AND(MONTH(Taulukko1[[#This Row],[Alku PVM]] )=6,DAY(Taulukko1[[#This Row],[Alku PVM]] )&gt;19)</f>
        <v>0</v>
      </c>
      <c r="Z4155" s="109" t="b">
        <f>AND(MONTH(Taulukko1[[#This Row],[Loppu PVM]] )=6,DAY(Taulukko1[[#This Row],[Loppu PVM]] )&gt;19)</f>
        <v>0</v>
      </c>
      <c r="AA4155" s="109" t="b">
        <f>OR(MONTH(Taulukko1[[#This Row],[Alku PVM]] )&lt;=5,AND(MONTH(Taulukko1[[#This Row],[Alku PVM]] )=6,DAY(Taulukko1[[#This Row],[Alku PVM]] )&lt;20))</f>
        <v>1</v>
      </c>
      <c r="AB4155" s="109" t="b">
        <f>OR(MONTH(Taulukko1[[#This Row],[Loppu PVM]])&lt;=5,AND(MONTH(Taulukko1[[#This Row],[Loppu PVM]] )=6,DAY(Taulukko1[[#This Row],[Loppu PVM]])&lt;20))</f>
        <v>0</v>
      </c>
      <c r="AC4155" s="109" t="b">
        <f>OR(MONTH(Taulukko1[[#This Row],[Alku PVM]] )&lt;=3,AND(MONTH(Taulukko1[[#This Row],[Alku PVM]] )=3))</f>
        <v>0</v>
      </c>
      <c r="AD4155" s="109" t="b">
        <f>OR(MONTH(Taulukko1[[#This Row],[Loppu PVM]] )&lt;=3,AND(MONTH(Taulukko1[[#This Row],[Loppu PVM]] )=3))</f>
        <v>0</v>
      </c>
      <c r="AE4155" s="109" t="b">
        <f>OR(MONTH(Taulukko1[[#This Row],[Alku PVM]] )&lt;=9,AND(MONTH(Taulukko1[[#This Row],[Alku PVM]] )=9))</f>
        <v>1</v>
      </c>
      <c r="AF4155" s="109" t="b">
        <f>OR(MONTH(Taulukko1[[#This Row],[Loppu PVM]])&lt;=9,AND(MONTH(Taulukko1[[#This Row],[Loppu PVM]] )=9))</f>
        <v>1</v>
      </c>
      <c r="AG4155" s="109" t="b">
        <f>OR(MONTH(Taulukko1[[#This Row],[Alku PVM]] )&lt;=6,AND(MONTH(Taulukko1[[#This Row],[Alku PVM]] )=6))</f>
        <v>1</v>
      </c>
      <c r="AH4155" s="109" t="b">
        <f>OR(MONTH(Taulukko1[[#This Row],[Loppu PVM]])&lt;=6,AND(MONTH(Taulukko1[[#This Row],[Loppu PVM]] )=6))</f>
        <v>0</v>
      </c>
    </row>
    <row r="4156" spans="1:34">
      <c r="A4156" s="25" t="s">
        <v>5872</v>
      </c>
      <c r="B4156" s="102">
        <v>43208</v>
      </c>
      <c r="C4156" s="25" t="s">
        <v>5873</v>
      </c>
      <c r="D4156" s="103">
        <v>26</v>
      </c>
      <c r="E4156" s="85">
        <v>32</v>
      </c>
      <c r="F4156" s="102">
        <v>43256</v>
      </c>
      <c r="G4156" s="105">
        <v>4</v>
      </c>
      <c r="H4156" s="104">
        <v>40</v>
      </c>
      <c r="I4156" s="134">
        <v>7290</v>
      </c>
      <c r="J4156" s="135" t="str">
        <f>INDEX(Pääluokka!$H$2:$H$100,MATCH(VALUE(LEFT(Taulukko1[[#This Row],[TOL2008]],2)),Pääluokka!$G$2:$G$100,0))</f>
        <v>Ammatillinen, tieteellinen ja tekninen toiminta</v>
      </c>
      <c r="K4156" s="135" t="str">
        <f>INDEX(Pääluokka!$I$2:$I$100,MATCH(VALUE(LEFT(Taulukko1[[#This Row],[TOL2008]],2)),Pääluokka!$G$2:$G$100,0))</f>
        <v>Palvelualat (G-N, R, S)</v>
      </c>
      <c r="L4156" s="106">
        <f t="shared" si="786"/>
        <v>48</v>
      </c>
      <c r="M4156" s="107">
        <f t="shared" si="787"/>
        <v>43208</v>
      </c>
      <c r="N4156" s="107">
        <f t="shared" si="788"/>
        <v>43256</v>
      </c>
      <c r="O4156" s="107">
        <f t="shared" si="809"/>
        <v>43191</v>
      </c>
      <c r="P4156" s="107">
        <f t="shared" si="810"/>
        <v>43252</v>
      </c>
      <c r="Q4156" s="89">
        <f t="shared" si="811"/>
        <v>2018</v>
      </c>
      <c r="R4156" s="89">
        <f t="shared" si="812"/>
        <v>2018</v>
      </c>
      <c r="S4156" s="107" t="str">
        <f>YEAR(Taulukko1[[#This Row],[Alku KK]])&amp;"Q"&amp;ROUNDDOWN((MONTH(Taulukko1[[#This Row],[Alku KK]])-1)/3+1,0)</f>
        <v>2018Q2</v>
      </c>
      <c r="T4156" s="107" t="str">
        <f>YEAR(Taulukko1[[#This Row],[Loppu KK]])&amp;"Q"&amp;ROUNDDOWN((MONTH(Taulukko1[[#This Row],[Loppu KK]])-1)/3+1,0)</f>
        <v>2018Q2</v>
      </c>
      <c r="U4156" s="108">
        <f>IF(COUNT(Taulukko1[[#This Row],[Neuvottelujen alaiset ]])=1,Taulukko1[[#This Row],[Neuvottelujen alaiset ]],Taulukko1[[#This Row],[Vähennystarve]])</f>
        <v>40</v>
      </c>
      <c r="V4156" s="109">
        <f t="shared" si="813"/>
        <v>0.8</v>
      </c>
      <c r="W4156" s="109">
        <f t="shared" si="814"/>
        <v>0.1</v>
      </c>
      <c r="X4156" s="109">
        <f t="shared" si="815"/>
        <v>0.125</v>
      </c>
      <c r="Y4156" s="109" t="b">
        <f>AND(MONTH(Taulukko1[[#This Row],[Alku PVM]] )=6,DAY(Taulukko1[[#This Row],[Alku PVM]] )&gt;19)</f>
        <v>0</v>
      </c>
      <c r="Z4156" s="109" t="b">
        <f>AND(MONTH(Taulukko1[[#This Row],[Loppu PVM]] )=6,DAY(Taulukko1[[#This Row],[Loppu PVM]] )&gt;19)</f>
        <v>0</v>
      </c>
      <c r="AA4156" s="109" t="b">
        <f>OR(MONTH(Taulukko1[[#This Row],[Alku PVM]] )&lt;=5,AND(MONTH(Taulukko1[[#This Row],[Alku PVM]] )=6,DAY(Taulukko1[[#This Row],[Alku PVM]] )&lt;20))</f>
        <v>1</v>
      </c>
      <c r="AB4156" s="109" t="b">
        <f>OR(MONTH(Taulukko1[[#This Row],[Loppu PVM]])&lt;=5,AND(MONTH(Taulukko1[[#This Row],[Loppu PVM]] )=6,DAY(Taulukko1[[#This Row],[Loppu PVM]])&lt;20))</f>
        <v>1</v>
      </c>
      <c r="AC4156" s="109" t="b">
        <f>OR(MONTH(Taulukko1[[#This Row],[Alku PVM]] )&lt;=3,AND(MONTH(Taulukko1[[#This Row],[Alku PVM]] )=3))</f>
        <v>0</v>
      </c>
      <c r="AD4156" s="109" t="b">
        <f>OR(MONTH(Taulukko1[[#This Row],[Loppu PVM]] )&lt;=3,AND(MONTH(Taulukko1[[#This Row],[Loppu PVM]] )=3))</f>
        <v>0</v>
      </c>
      <c r="AE4156" s="109" t="b">
        <f>OR(MONTH(Taulukko1[[#This Row],[Alku PVM]] )&lt;=9,AND(MONTH(Taulukko1[[#This Row],[Alku PVM]] )=9))</f>
        <v>1</v>
      </c>
      <c r="AF4156" s="109" t="b">
        <f>OR(MONTH(Taulukko1[[#This Row],[Loppu PVM]])&lt;=9,AND(MONTH(Taulukko1[[#This Row],[Loppu PVM]] )=9))</f>
        <v>1</v>
      </c>
      <c r="AG4156" s="109" t="b">
        <f>OR(MONTH(Taulukko1[[#This Row],[Alku PVM]] )&lt;=6,AND(MONTH(Taulukko1[[#This Row],[Alku PVM]] )=6))</f>
        <v>1</v>
      </c>
      <c r="AH4156" s="109" t="b">
        <f>OR(MONTH(Taulukko1[[#This Row],[Loppu PVM]])&lt;=6,AND(MONTH(Taulukko1[[#This Row],[Loppu PVM]] )=6))</f>
        <v>1</v>
      </c>
    </row>
    <row r="4157" spans="1:34">
      <c r="A4157" s="101" t="s">
        <v>5874</v>
      </c>
      <c r="B4157" s="102">
        <v>43208</v>
      </c>
      <c r="C4157" s="25" t="s">
        <v>5875</v>
      </c>
      <c r="D4157" s="103"/>
      <c r="E4157" s="85">
        <v>14</v>
      </c>
      <c r="F4157" s="102">
        <v>43259</v>
      </c>
      <c r="G4157" s="105">
        <v>12</v>
      </c>
      <c r="H4157" s="104">
        <v>115</v>
      </c>
      <c r="I4157" s="134">
        <v>58130</v>
      </c>
      <c r="J4157" s="135" t="str">
        <f>INDEX(Pääluokka!$H$2:$H$100,MATCH(VALUE(LEFT(Taulukko1[[#This Row],[TOL2008]],2)),Pääluokka!$G$2:$G$100,0))</f>
        <v>Informaatio ja viestintä</v>
      </c>
      <c r="K4157" s="135" t="str">
        <f>INDEX(Pääluokka!$I$2:$I$100,MATCH(VALUE(LEFT(Taulukko1[[#This Row],[TOL2008]],2)),Pääluokka!$G$2:$G$100,0))</f>
        <v>Palvelualat (G-N, R, S)</v>
      </c>
      <c r="L4157" s="106">
        <f t="shared" si="786"/>
        <v>51</v>
      </c>
      <c r="M4157" s="107">
        <f t="shared" si="787"/>
        <v>43208</v>
      </c>
      <c r="N4157" s="107">
        <f t="shared" si="788"/>
        <v>43259</v>
      </c>
      <c r="O4157" s="107">
        <f t="shared" si="809"/>
        <v>43191</v>
      </c>
      <c r="P4157" s="107">
        <f t="shared" si="810"/>
        <v>43252</v>
      </c>
      <c r="Q4157" s="89">
        <f t="shared" si="811"/>
        <v>2018</v>
      </c>
      <c r="R4157" s="89">
        <f t="shared" si="812"/>
        <v>2018</v>
      </c>
      <c r="S4157" s="107" t="str">
        <f>YEAR(Taulukko1[[#This Row],[Alku KK]])&amp;"Q"&amp;ROUNDDOWN((MONTH(Taulukko1[[#This Row],[Alku KK]])-1)/3+1,0)</f>
        <v>2018Q2</v>
      </c>
      <c r="T4157" s="107" t="str">
        <f>YEAR(Taulukko1[[#This Row],[Loppu KK]])&amp;"Q"&amp;ROUNDDOWN((MONTH(Taulukko1[[#This Row],[Loppu KK]])-1)/3+1,0)</f>
        <v>2018Q2</v>
      </c>
      <c r="U4157" s="108">
        <f>IF(COUNT(Taulukko1[[#This Row],[Neuvottelujen alaiset ]])=1,Taulukko1[[#This Row],[Neuvottelujen alaiset ]],Taulukko1[[#This Row],[Vähennystarve]])</f>
        <v>115</v>
      </c>
      <c r="V4157" s="109">
        <f t="shared" si="813"/>
        <v>0.12173913043478261</v>
      </c>
      <c r="W4157" s="109">
        <f t="shared" si="814"/>
        <v>0.10434782608695652</v>
      </c>
      <c r="X4157" s="109">
        <f t="shared" si="815"/>
        <v>0.8571428571428571</v>
      </c>
      <c r="Y4157" s="109" t="b">
        <f>AND(MONTH(Taulukko1[[#This Row],[Alku PVM]] )=6,DAY(Taulukko1[[#This Row],[Alku PVM]] )&gt;19)</f>
        <v>0</v>
      </c>
      <c r="Z4157" s="109" t="b">
        <f>AND(MONTH(Taulukko1[[#This Row],[Loppu PVM]] )=6,DAY(Taulukko1[[#This Row],[Loppu PVM]] )&gt;19)</f>
        <v>0</v>
      </c>
      <c r="AA4157" s="109" t="b">
        <f>OR(MONTH(Taulukko1[[#This Row],[Alku PVM]] )&lt;=5,AND(MONTH(Taulukko1[[#This Row],[Alku PVM]] )=6,DAY(Taulukko1[[#This Row],[Alku PVM]] )&lt;20))</f>
        <v>1</v>
      </c>
      <c r="AB4157" s="109" t="b">
        <f>OR(MONTH(Taulukko1[[#This Row],[Loppu PVM]])&lt;=5,AND(MONTH(Taulukko1[[#This Row],[Loppu PVM]] )=6,DAY(Taulukko1[[#This Row],[Loppu PVM]])&lt;20))</f>
        <v>1</v>
      </c>
      <c r="AC4157" s="109" t="b">
        <f>OR(MONTH(Taulukko1[[#This Row],[Alku PVM]] )&lt;=3,AND(MONTH(Taulukko1[[#This Row],[Alku PVM]] )=3))</f>
        <v>0</v>
      </c>
      <c r="AD4157" s="109" t="b">
        <f>OR(MONTH(Taulukko1[[#This Row],[Loppu PVM]] )&lt;=3,AND(MONTH(Taulukko1[[#This Row],[Loppu PVM]] )=3))</f>
        <v>0</v>
      </c>
      <c r="AE4157" s="109" t="b">
        <f>OR(MONTH(Taulukko1[[#This Row],[Alku PVM]] )&lt;=9,AND(MONTH(Taulukko1[[#This Row],[Alku PVM]] )=9))</f>
        <v>1</v>
      </c>
      <c r="AF4157" s="109" t="b">
        <f>OR(MONTH(Taulukko1[[#This Row],[Loppu PVM]])&lt;=9,AND(MONTH(Taulukko1[[#This Row],[Loppu PVM]] )=9))</f>
        <v>1</v>
      </c>
      <c r="AG4157" s="109" t="b">
        <f>OR(MONTH(Taulukko1[[#This Row],[Alku PVM]] )&lt;=6,AND(MONTH(Taulukko1[[#This Row],[Alku PVM]] )=6))</f>
        <v>1</v>
      </c>
      <c r="AH4157" s="109" t="b">
        <f>OR(MONTH(Taulukko1[[#This Row],[Loppu PVM]])&lt;=6,AND(MONTH(Taulukko1[[#This Row],[Loppu PVM]] )=6))</f>
        <v>1</v>
      </c>
    </row>
    <row r="4158" spans="1:34">
      <c r="A4158" s="101" t="s">
        <v>159</v>
      </c>
      <c r="B4158" s="102">
        <v>43262</v>
      </c>
      <c r="C4158" s="25" t="s">
        <v>5876</v>
      </c>
      <c r="D4158" s="103"/>
      <c r="E4158" s="85"/>
      <c r="F4158" s="102"/>
      <c r="G4158" s="105"/>
      <c r="H4158" s="104">
        <v>115</v>
      </c>
      <c r="I4158" s="134">
        <f>INDEX('TOL2008'!B:B,MATCH(A4158,'TOL2008'!A:A,0))</f>
        <v>24100</v>
      </c>
      <c r="J4158" s="135" t="str">
        <f>INDEX(Pääluokka!$H$2:$H$100,MATCH(VALUE(LEFT(Taulukko1[[#This Row],[TOL2008]],2)),Pääluokka!$G$2:$G$100,0))</f>
        <v>Teollisuus</v>
      </c>
      <c r="K4158" s="135" t="str">
        <f>INDEX(Pääluokka!$I$2:$I$100,MATCH(VALUE(LEFT(Taulukko1[[#This Row],[TOL2008]],2)),Pääluokka!$G$2:$G$100,0))</f>
        <v>Teollisuus (C-E)</v>
      </c>
      <c r="L4158" s="106" t="str">
        <f t="shared" si="786"/>
        <v>NA</v>
      </c>
      <c r="M4158" s="107">
        <f t="shared" si="787"/>
        <v>43262</v>
      </c>
      <c r="N4158" s="107">
        <f t="shared" si="788"/>
        <v>43313</v>
      </c>
      <c r="O4158" s="107">
        <f t="shared" ref="O4158:P4163" si="816">IFERROR(DATE(YEAR(M4158),MONTH(M4158),1),"NA")</f>
        <v>43252</v>
      </c>
      <c r="P4158" s="107">
        <f t="shared" si="816"/>
        <v>43313</v>
      </c>
      <c r="Q4158" s="89">
        <f t="shared" ref="Q4158:R4163" si="817">IFERROR(YEAR(O4158),"NA")</f>
        <v>2018</v>
      </c>
      <c r="R4158" s="89">
        <f t="shared" si="817"/>
        <v>2018</v>
      </c>
      <c r="S4158" s="107" t="str">
        <f>YEAR(Taulukko1[[#This Row],[Alku KK]])&amp;"Q"&amp;ROUNDDOWN((MONTH(Taulukko1[[#This Row],[Alku KK]])-1)/3+1,0)</f>
        <v>2018Q2</v>
      </c>
      <c r="T4158" s="107" t="str">
        <f>YEAR(Taulukko1[[#This Row],[Loppu KK]])&amp;"Q"&amp;ROUNDDOWN((MONTH(Taulukko1[[#This Row],[Loppu KK]])-1)/3+1,0)</f>
        <v>2018Q3</v>
      </c>
      <c r="U4158" s="108">
        <f>IF(COUNT(Taulukko1[[#This Row],[Neuvottelujen alaiset ]])=1,Taulukko1[[#This Row],[Neuvottelujen alaiset ]],Taulukko1[[#This Row],[Vähennystarve]])</f>
        <v>115</v>
      </c>
      <c r="V4158" s="109" t="str">
        <f t="shared" ref="V4158:V4163" si="818">IF(AND(ISNUMBER(E4158),ISNUMBER(H4158)),E4158/H4158,"NA")</f>
        <v>NA</v>
      </c>
      <c r="W4158" s="109" t="str">
        <f t="shared" ref="W4158:W4163" si="819">IF(AND(ISNUMBER(G4158),ISNUMBER(H4158)),G4158/H4158,"NA")</f>
        <v>NA</v>
      </c>
      <c r="X4158" s="109" t="str">
        <f t="shared" ref="X4158:X4163" si="820">IF(AND(ISNUMBER(G4158),ISNUMBER(E4158)),G4158/E4158,"NA")</f>
        <v>NA</v>
      </c>
      <c r="Y4158" s="109" t="b">
        <f>AND(MONTH(Taulukko1[[#This Row],[Alku PVM]] )=6,DAY(Taulukko1[[#This Row],[Alku PVM]] )&gt;19)</f>
        <v>0</v>
      </c>
      <c r="Z4158" s="109" t="b">
        <f>AND(MONTH(Taulukko1[[#This Row],[Loppu PVM]] )=6,DAY(Taulukko1[[#This Row],[Loppu PVM]] )&gt;19)</f>
        <v>0</v>
      </c>
      <c r="AA4158" s="109" t="b">
        <f>OR(MONTH(Taulukko1[[#This Row],[Alku PVM]] )&lt;=5,AND(MONTH(Taulukko1[[#This Row],[Alku PVM]] )=6,DAY(Taulukko1[[#This Row],[Alku PVM]] )&lt;20))</f>
        <v>1</v>
      </c>
      <c r="AB4158" s="109" t="b">
        <f>OR(MONTH(Taulukko1[[#This Row],[Loppu PVM]])&lt;=5,AND(MONTH(Taulukko1[[#This Row],[Loppu PVM]] )=6,DAY(Taulukko1[[#This Row],[Loppu PVM]])&lt;20))</f>
        <v>0</v>
      </c>
      <c r="AC4158" s="109" t="b">
        <f>OR(MONTH(Taulukko1[[#This Row],[Alku PVM]] )&lt;=3,AND(MONTH(Taulukko1[[#This Row],[Alku PVM]] )=3))</f>
        <v>0</v>
      </c>
      <c r="AD4158" s="109" t="b">
        <f>OR(MONTH(Taulukko1[[#This Row],[Loppu PVM]] )&lt;=3,AND(MONTH(Taulukko1[[#This Row],[Loppu PVM]] )=3))</f>
        <v>0</v>
      </c>
      <c r="AE4158" s="109" t="b">
        <f>OR(MONTH(Taulukko1[[#This Row],[Alku PVM]] )&lt;=9,AND(MONTH(Taulukko1[[#This Row],[Alku PVM]] )=9))</f>
        <v>1</v>
      </c>
      <c r="AF4158" s="109" t="b">
        <f>OR(MONTH(Taulukko1[[#This Row],[Loppu PVM]])&lt;=9,AND(MONTH(Taulukko1[[#This Row],[Loppu PVM]] )=9))</f>
        <v>1</v>
      </c>
      <c r="AG4158" s="109" t="b">
        <f>OR(MONTH(Taulukko1[[#This Row],[Alku PVM]] )&lt;=6,AND(MONTH(Taulukko1[[#This Row],[Alku PVM]] )=6))</f>
        <v>1</v>
      </c>
      <c r="AH4158" s="109" t="b">
        <f>OR(MONTH(Taulukko1[[#This Row],[Loppu PVM]])&lt;=6,AND(MONTH(Taulukko1[[#This Row],[Loppu PVM]] )=6))</f>
        <v>0</v>
      </c>
    </row>
    <row r="4159" spans="1:34">
      <c r="A4159" s="25" t="s">
        <v>5902</v>
      </c>
      <c r="B4159" s="102">
        <v>43262</v>
      </c>
      <c r="C4159" s="25" t="s">
        <v>143</v>
      </c>
      <c r="D4159" s="103"/>
      <c r="E4159" s="85"/>
      <c r="F4159" s="102">
        <v>43271</v>
      </c>
      <c r="G4159" s="105">
        <v>9</v>
      </c>
      <c r="H4159" s="104">
        <v>42</v>
      </c>
      <c r="I4159" s="134">
        <v>73111</v>
      </c>
      <c r="J4159" s="135" t="str">
        <f>INDEX(Pääluokka!$H$2:$H$100,MATCH(VALUE(LEFT(Taulukko1[[#This Row],[TOL2008]],2)),Pääluokka!$G$2:$G$100,0))</f>
        <v>Ammatillinen, tieteellinen ja tekninen toiminta</v>
      </c>
      <c r="K4159" s="135" t="str">
        <f>INDEX(Pääluokka!$I$2:$I$100,MATCH(VALUE(LEFT(Taulukko1[[#This Row],[TOL2008]],2)),Pääluokka!$G$2:$G$100,0))</f>
        <v>Palvelualat (G-N, R, S)</v>
      </c>
      <c r="L4159" s="106">
        <f t="shared" si="786"/>
        <v>9</v>
      </c>
      <c r="M4159" s="107">
        <f t="shared" si="787"/>
        <v>43262</v>
      </c>
      <c r="N4159" s="107">
        <f t="shared" si="788"/>
        <v>43271</v>
      </c>
      <c r="O4159" s="107">
        <f t="shared" si="816"/>
        <v>43252</v>
      </c>
      <c r="P4159" s="107">
        <f t="shared" si="816"/>
        <v>43252</v>
      </c>
      <c r="Q4159" s="89">
        <f t="shared" si="817"/>
        <v>2018</v>
      </c>
      <c r="R4159" s="89">
        <f t="shared" si="817"/>
        <v>2018</v>
      </c>
      <c r="S4159" s="107" t="str">
        <f>YEAR(Taulukko1[[#This Row],[Alku KK]])&amp;"Q"&amp;ROUNDDOWN((MONTH(Taulukko1[[#This Row],[Alku KK]])-1)/3+1,0)</f>
        <v>2018Q2</v>
      </c>
      <c r="T4159" s="107" t="str">
        <f>YEAR(Taulukko1[[#This Row],[Loppu KK]])&amp;"Q"&amp;ROUNDDOWN((MONTH(Taulukko1[[#This Row],[Loppu KK]])-1)/3+1,0)</f>
        <v>2018Q2</v>
      </c>
      <c r="U4159" s="108">
        <f>IF(COUNT(Taulukko1[[#This Row],[Neuvottelujen alaiset ]])=1,Taulukko1[[#This Row],[Neuvottelujen alaiset ]],Taulukko1[[#This Row],[Vähennystarve]])</f>
        <v>42</v>
      </c>
      <c r="V4159" s="109" t="str">
        <f t="shared" si="818"/>
        <v>NA</v>
      </c>
      <c r="W4159" s="109">
        <f t="shared" si="819"/>
        <v>0.21428571428571427</v>
      </c>
      <c r="X4159" s="109" t="str">
        <f t="shared" si="820"/>
        <v>NA</v>
      </c>
      <c r="Y4159" s="109" t="b">
        <f>AND(MONTH(Taulukko1[[#This Row],[Alku PVM]] )=6,DAY(Taulukko1[[#This Row],[Alku PVM]] )&gt;19)</f>
        <v>0</v>
      </c>
      <c r="Z4159" s="109" t="b">
        <f>AND(MONTH(Taulukko1[[#This Row],[Loppu PVM]] )=6,DAY(Taulukko1[[#This Row],[Loppu PVM]] )&gt;19)</f>
        <v>1</v>
      </c>
      <c r="AA4159" s="109" t="b">
        <f>OR(MONTH(Taulukko1[[#This Row],[Alku PVM]] )&lt;=5,AND(MONTH(Taulukko1[[#This Row],[Alku PVM]] )=6,DAY(Taulukko1[[#This Row],[Alku PVM]] )&lt;20))</f>
        <v>1</v>
      </c>
      <c r="AB4159" s="109" t="b">
        <f>OR(MONTH(Taulukko1[[#This Row],[Loppu PVM]])&lt;=5,AND(MONTH(Taulukko1[[#This Row],[Loppu PVM]] )=6,DAY(Taulukko1[[#This Row],[Loppu PVM]])&lt;20))</f>
        <v>0</v>
      </c>
      <c r="AC4159" s="109" t="b">
        <f>OR(MONTH(Taulukko1[[#This Row],[Alku PVM]] )&lt;=3,AND(MONTH(Taulukko1[[#This Row],[Alku PVM]] )=3))</f>
        <v>0</v>
      </c>
      <c r="AD4159" s="109" t="b">
        <f>OR(MONTH(Taulukko1[[#This Row],[Loppu PVM]] )&lt;=3,AND(MONTH(Taulukko1[[#This Row],[Loppu PVM]] )=3))</f>
        <v>0</v>
      </c>
      <c r="AE4159" s="109" t="b">
        <f>OR(MONTH(Taulukko1[[#This Row],[Alku PVM]] )&lt;=9,AND(MONTH(Taulukko1[[#This Row],[Alku PVM]] )=9))</f>
        <v>1</v>
      </c>
      <c r="AF4159" s="109" t="b">
        <f>OR(MONTH(Taulukko1[[#This Row],[Loppu PVM]])&lt;=9,AND(MONTH(Taulukko1[[#This Row],[Loppu PVM]] )=9))</f>
        <v>1</v>
      </c>
      <c r="AG4159" s="109" t="b">
        <f>OR(MONTH(Taulukko1[[#This Row],[Alku PVM]] )&lt;=6,AND(MONTH(Taulukko1[[#This Row],[Alku PVM]] )=6))</f>
        <v>1</v>
      </c>
      <c r="AH4159" s="109" t="b">
        <f>OR(MONTH(Taulukko1[[#This Row],[Loppu PVM]])&lt;=6,AND(MONTH(Taulukko1[[#This Row],[Loppu PVM]] )=6))</f>
        <v>1</v>
      </c>
    </row>
    <row r="4160" spans="1:34">
      <c r="A4160" s="21" t="s">
        <v>5877</v>
      </c>
      <c r="B4160" s="102">
        <v>43270</v>
      </c>
      <c r="C4160" s="25" t="s">
        <v>143</v>
      </c>
      <c r="D4160" s="103"/>
      <c r="E4160" s="85"/>
      <c r="F4160" s="102">
        <v>43362</v>
      </c>
      <c r="G4160" s="105">
        <v>59</v>
      </c>
      <c r="H4160" s="104">
        <v>84</v>
      </c>
      <c r="I4160" s="134">
        <v>42110</v>
      </c>
      <c r="J4160" s="135" t="str">
        <f>INDEX(Pääluokka!$H$2:$H$100,MATCH(VALUE(LEFT(Taulukko1[[#This Row],[TOL2008]],2)),Pääluokka!$G$2:$G$100,0))</f>
        <v>Rakentaminen</v>
      </c>
      <c r="K4160" s="135" t="str">
        <f>INDEX(Pääluokka!$I$2:$I$100,MATCH(VALUE(LEFT(Taulukko1[[#This Row],[TOL2008]],2)),Pääluokka!$G$2:$G$100,0))</f>
        <v>Rakentaminen (F)</v>
      </c>
      <c r="L4160" s="106">
        <f t="shared" si="786"/>
        <v>92</v>
      </c>
      <c r="M4160" s="107">
        <f t="shared" si="787"/>
        <v>43270</v>
      </c>
      <c r="N4160" s="107">
        <f t="shared" si="788"/>
        <v>43362</v>
      </c>
      <c r="O4160" s="107">
        <f t="shared" si="816"/>
        <v>43252</v>
      </c>
      <c r="P4160" s="107">
        <f t="shared" si="816"/>
        <v>43344</v>
      </c>
      <c r="Q4160" s="89">
        <f t="shared" si="817"/>
        <v>2018</v>
      </c>
      <c r="R4160" s="89">
        <f t="shared" si="817"/>
        <v>2018</v>
      </c>
      <c r="S4160" s="107" t="str">
        <f>YEAR(Taulukko1[[#This Row],[Alku KK]])&amp;"Q"&amp;ROUNDDOWN((MONTH(Taulukko1[[#This Row],[Alku KK]])-1)/3+1,0)</f>
        <v>2018Q2</v>
      </c>
      <c r="T4160" s="107" t="str">
        <f>YEAR(Taulukko1[[#This Row],[Loppu KK]])&amp;"Q"&amp;ROUNDDOWN((MONTH(Taulukko1[[#This Row],[Loppu KK]])-1)/3+1,0)</f>
        <v>2018Q3</v>
      </c>
      <c r="U4160" s="108">
        <f>IF(COUNT(Taulukko1[[#This Row],[Neuvottelujen alaiset ]])=1,Taulukko1[[#This Row],[Neuvottelujen alaiset ]],Taulukko1[[#This Row],[Vähennystarve]])</f>
        <v>84</v>
      </c>
      <c r="V4160" s="109" t="str">
        <f t="shared" si="818"/>
        <v>NA</v>
      </c>
      <c r="W4160" s="109">
        <f t="shared" si="819"/>
        <v>0.70238095238095233</v>
      </c>
      <c r="X4160" s="109" t="str">
        <f t="shared" si="820"/>
        <v>NA</v>
      </c>
      <c r="Y4160" s="109" t="b">
        <f>AND(MONTH(Taulukko1[[#This Row],[Alku PVM]] )=6,DAY(Taulukko1[[#This Row],[Alku PVM]] )&gt;19)</f>
        <v>0</v>
      </c>
      <c r="Z4160" s="109" t="b">
        <f>AND(MONTH(Taulukko1[[#This Row],[Loppu PVM]] )=6,DAY(Taulukko1[[#This Row],[Loppu PVM]] )&gt;19)</f>
        <v>0</v>
      </c>
      <c r="AA4160" s="109" t="b">
        <f>OR(MONTH(Taulukko1[[#This Row],[Alku PVM]] )&lt;=5,AND(MONTH(Taulukko1[[#This Row],[Alku PVM]] )=6,DAY(Taulukko1[[#This Row],[Alku PVM]] )&lt;20))</f>
        <v>1</v>
      </c>
      <c r="AB4160" s="109" t="b">
        <f>OR(MONTH(Taulukko1[[#This Row],[Loppu PVM]])&lt;=5,AND(MONTH(Taulukko1[[#This Row],[Loppu PVM]] )=6,DAY(Taulukko1[[#This Row],[Loppu PVM]])&lt;20))</f>
        <v>0</v>
      </c>
      <c r="AC4160" s="109" t="b">
        <f>OR(MONTH(Taulukko1[[#This Row],[Alku PVM]] )&lt;=3,AND(MONTH(Taulukko1[[#This Row],[Alku PVM]] )=3))</f>
        <v>0</v>
      </c>
      <c r="AD4160" s="109" t="b">
        <f>OR(MONTH(Taulukko1[[#This Row],[Loppu PVM]] )&lt;=3,AND(MONTH(Taulukko1[[#This Row],[Loppu PVM]] )=3))</f>
        <v>0</v>
      </c>
      <c r="AE4160" s="109" t="b">
        <f>OR(MONTH(Taulukko1[[#This Row],[Alku PVM]] )&lt;=9,AND(MONTH(Taulukko1[[#This Row],[Alku PVM]] )=9))</f>
        <v>1</v>
      </c>
      <c r="AF4160" s="109" t="b">
        <f>OR(MONTH(Taulukko1[[#This Row],[Loppu PVM]])&lt;=9,AND(MONTH(Taulukko1[[#This Row],[Loppu PVM]] )=9))</f>
        <v>1</v>
      </c>
      <c r="AG4160" s="109" t="b">
        <f>OR(MONTH(Taulukko1[[#This Row],[Alku PVM]] )&lt;=6,AND(MONTH(Taulukko1[[#This Row],[Alku PVM]] )=6))</f>
        <v>1</v>
      </c>
      <c r="AH4160" s="109" t="b">
        <f>OR(MONTH(Taulukko1[[#This Row],[Loppu PVM]])&lt;=6,AND(MONTH(Taulukko1[[#This Row],[Loppu PVM]] )=6))</f>
        <v>0</v>
      </c>
    </row>
    <row r="4161" spans="1:34">
      <c r="A4161" s="25" t="s">
        <v>5878</v>
      </c>
      <c r="B4161" s="26">
        <v>43265</v>
      </c>
      <c r="C4161" s="25" t="s">
        <v>5881</v>
      </c>
      <c r="D4161" s="35"/>
      <c r="E4161" s="85"/>
      <c r="F4161" s="26">
        <v>43285</v>
      </c>
      <c r="G4161" s="33">
        <v>2</v>
      </c>
      <c r="H4161" s="27">
        <v>65</v>
      </c>
      <c r="I4161" s="59">
        <v>87909</v>
      </c>
      <c r="J4161" s="133" t="str">
        <f>INDEX(Pääluokka!$H$2:$H$100,MATCH(VALUE(LEFT(Taulukko1[[#This Row],[TOL2008]],2)),Pääluokka!$G$2:$G$100,0))</f>
        <v>Terveys- ja sosiaalipalvelut</v>
      </c>
      <c r="K4161" s="133" t="str">
        <f>INDEX(Pääluokka!$I$2:$I$100,MATCH(VALUE(LEFT(Taulukko1[[#This Row],[TOL2008]],2)),Pääluokka!$G$2:$G$100,0))</f>
        <v>Muut toimialat (O-Q, T-X)</v>
      </c>
      <c r="L4161" s="41">
        <f t="shared" si="786"/>
        <v>20</v>
      </c>
      <c r="M4161" s="43">
        <f t="shared" si="787"/>
        <v>43265</v>
      </c>
      <c r="N4161" s="43">
        <f t="shared" si="788"/>
        <v>43285</v>
      </c>
      <c r="O4161" s="43">
        <f t="shared" si="816"/>
        <v>43252</v>
      </c>
      <c r="P4161" s="43">
        <f t="shared" si="816"/>
        <v>43282</v>
      </c>
      <c r="Q4161" s="89">
        <f t="shared" si="817"/>
        <v>2018</v>
      </c>
      <c r="R4161" s="89">
        <f t="shared" si="817"/>
        <v>2018</v>
      </c>
      <c r="S4161" s="107" t="str">
        <f>YEAR(Taulukko1[[#This Row],[Alku KK]])&amp;"Q"&amp;ROUNDDOWN((MONTH(Taulukko1[[#This Row],[Alku KK]])-1)/3+1,0)</f>
        <v>2018Q2</v>
      </c>
      <c r="T4161" s="107" t="str">
        <f>YEAR(Taulukko1[[#This Row],[Loppu KK]])&amp;"Q"&amp;ROUNDDOWN((MONTH(Taulukko1[[#This Row],[Loppu KK]])-1)/3+1,0)</f>
        <v>2018Q3</v>
      </c>
      <c r="U4161" s="108">
        <f>IF(COUNT(Taulukko1[[#This Row],[Neuvottelujen alaiset ]])=1,Taulukko1[[#This Row],[Neuvottelujen alaiset ]],Taulukko1[[#This Row],[Vähennystarve]])</f>
        <v>65</v>
      </c>
      <c r="V4161" s="109" t="str">
        <f t="shared" si="818"/>
        <v>NA</v>
      </c>
      <c r="W4161" s="109">
        <f t="shared" si="819"/>
        <v>3.0769230769230771E-2</v>
      </c>
      <c r="X4161" s="109" t="str">
        <f t="shared" si="820"/>
        <v>NA</v>
      </c>
      <c r="Y4161" s="109" t="b">
        <f>AND(MONTH(Taulukko1[[#This Row],[Alku PVM]] )=6,DAY(Taulukko1[[#This Row],[Alku PVM]] )&gt;19)</f>
        <v>0</v>
      </c>
      <c r="Z4161" s="109" t="b">
        <f>AND(MONTH(Taulukko1[[#This Row],[Loppu PVM]] )=6,DAY(Taulukko1[[#This Row],[Loppu PVM]] )&gt;19)</f>
        <v>0</v>
      </c>
      <c r="AA4161" s="109" t="b">
        <f>OR(MONTH(Taulukko1[[#This Row],[Alku PVM]] )&lt;=5,AND(MONTH(Taulukko1[[#This Row],[Alku PVM]] )=6,DAY(Taulukko1[[#This Row],[Alku PVM]] )&lt;20))</f>
        <v>1</v>
      </c>
      <c r="AB4161" s="109" t="b">
        <f>OR(MONTH(Taulukko1[[#This Row],[Loppu PVM]])&lt;=5,AND(MONTH(Taulukko1[[#This Row],[Loppu PVM]] )=6,DAY(Taulukko1[[#This Row],[Loppu PVM]])&lt;20))</f>
        <v>0</v>
      </c>
      <c r="AC4161" s="109" t="b">
        <f>OR(MONTH(Taulukko1[[#This Row],[Alku PVM]] )&lt;=3,AND(MONTH(Taulukko1[[#This Row],[Alku PVM]] )=3))</f>
        <v>0</v>
      </c>
      <c r="AD4161" s="109" t="b">
        <f>OR(MONTH(Taulukko1[[#This Row],[Loppu PVM]] )&lt;=3,AND(MONTH(Taulukko1[[#This Row],[Loppu PVM]] )=3))</f>
        <v>0</v>
      </c>
      <c r="AE4161" s="109" t="b">
        <f>OR(MONTH(Taulukko1[[#This Row],[Alku PVM]] )&lt;=9,AND(MONTH(Taulukko1[[#This Row],[Alku PVM]] )=9))</f>
        <v>1</v>
      </c>
      <c r="AF4161" s="109" t="b">
        <f>OR(MONTH(Taulukko1[[#This Row],[Loppu PVM]])&lt;=9,AND(MONTH(Taulukko1[[#This Row],[Loppu PVM]] )=9))</f>
        <v>1</v>
      </c>
      <c r="AG4161" s="109" t="b">
        <f>OR(MONTH(Taulukko1[[#This Row],[Alku PVM]] )&lt;=6,AND(MONTH(Taulukko1[[#This Row],[Alku PVM]] )=6))</f>
        <v>1</v>
      </c>
      <c r="AH4161" s="109" t="b">
        <f>OR(MONTH(Taulukko1[[#This Row],[Loppu PVM]])&lt;=6,AND(MONTH(Taulukko1[[#This Row],[Loppu PVM]] )=6))</f>
        <v>0</v>
      </c>
    </row>
    <row r="4162" spans="1:34">
      <c r="A4162" s="25" t="s">
        <v>1199</v>
      </c>
      <c r="B4162" s="26">
        <v>43224</v>
      </c>
      <c r="C4162" s="25" t="s">
        <v>5879</v>
      </c>
      <c r="D4162" s="35"/>
      <c r="E4162" s="85"/>
      <c r="F4162" s="26">
        <v>43270</v>
      </c>
      <c r="G4162" s="33">
        <v>0</v>
      </c>
      <c r="H4162" s="27">
        <v>25</v>
      </c>
      <c r="I4162" s="126">
        <f>INDEX('TOL2008'!B:B,MATCH(A4162,'TOL2008'!A:A,0))</f>
        <v>62010</v>
      </c>
      <c r="J4162" s="133" t="str">
        <f>INDEX(Pääluokka!$H$2:$H$100,MATCH(VALUE(LEFT(Taulukko1[[#This Row],[TOL2008]],2)),Pääluokka!$G$2:$G$100,0))</f>
        <v>Informaatio ja viestintä</v>
      </c>
      <c r="K4162" s="133" t="str">
        <f>INDEX(Pääluokka!$I$2:$I$100,MATCH(VALUE(LEFT(Taulukko1[[#This Row],[TOL2008]],2)),Pääluokka!$G$2:$G$100,0))</f>
        <v>Palvelualat (G-N, R, S)</v>
      </c>
      <c r="L4162" s="41">
        <f t="shared" si="786"/>
        <v>46</v>
      </c>
      <c r="M4162" s="43">
        <f t="shared" si="787"/>
        <v>43224</v>
      </c>
      <c r="N4162" s="43">
        <f t="shared" si="788"/>
        <v>43270</v>
      </c>
      <c r="O4162" s="43">
        <f t="shared" si="816"/>
        <v>43221</v>
      </c>
      <c r="P4162" s="43">
        <f t="shared" si="816"/>
        <v>43252</v>
      </c>
      <c r="Q4162" s="89">
        <f t="shared" si="817"/>
        <v>2018</v>
      </c>
      <c r="R4162" s="89">
        <f t="shared" si="817"/>
        <v>2018</v>
      </c>
      <c r="S4162" s="107" t="str">
        <f>YEAR(Taulukko1[[#This Row],[Alku KK]])&amp;"Q"&amp;ROUNDDOWN((MONTH(Taulukko1[[#This Row],[Alku KK]])-1)/3+1,0)</f>
        <v>2018Q2</v>
      </c>
      <c r="T4162" s="107" t="str">
        <f>YEAR(Taulukko1[[#This Row],[Loppu KK]])&amp;"Q"&amp;ROUNDDOWN((MONTH(Taulukko1[[#This Row],[Loppu KK]])-1)/3+1,0)</f>
        <v>2018Q2</v>
      </c>
      <c r="U4162" s="108">
        <f>IF(COUNT(Taulukko1[[#This Row],[Neuvottelujen alaiset ]])=1,Taulukko1[[#This Row],[Neuvottelujen alaiset ]],Taulukko1[[#This Row],[Vähennystarve]])</f>
        <v>25</v>
      </c>
      <c r="V4162" s="109" t="str">
        <f t="shared" si="818"/>
        <v>NA</v>
      </c>
      <c r="W4162" s="109">
        <f t="shared" si="819"/>
        <v>0</v>
      </c>
      <c r="X4162" s="109" t="str">
        <f t="shared" si="820"/>
        <v>NA</v>
      </c>
      <c r="Y4162" s="109" t="b">
        <f>AND(MONTH(Taulukko1[[#This Row],[Alku PVM]] )=6,DAY(Taulukko1[[#This Row],[Alku PVM]] )&gt;19)</f>
        <v>0</v>
      </c>
      <c r="Z4162" s="109" t="b">
        <f>AND(MONTH(Taulukko1[[#This Row],[Loppu PVM]] )=6,DAY(Taulukko1[[#This Row],[Loppu PVM]] )&gt;19)</f>
        <v>0</v>
      </c>
      <c r="AA4162" s="109" t="b">
        <f>OR(MONTH(Taulukko1[[#This Row],[Alku PVM]] )&lt;=5,AND(MONTH(Taulukko1[[#This Row],[Alku PVM]] )=6,DAY(Taulukko1[[#This Row],[Alku PVM]] )&lt;20))</f>
        <v>1</v>
      </c>
      <c r="AB4162" s="109" t="b">
        <f>OR(MONTH(Taulukko1[[#This Row],[Loppu PVM]])&lt;=5,AND(MONTH(Taulukko1[[#This Row],[Loppu PVM]] )=6,DAY(Taulukko1[[#This Row],[Loppu PVM]])&lt;20))</f>
        <v>1</v>
      </c>
      <c r="AC4162" s="109" t="b">
        <f>OR(MONTH(Taulukko1[[#This Row],[Alku PVM]] )&lt;=3,AND(MONTH(Taulukko1[[#This Row],[Alku PVM]] )=3))</f>
        <v>0</v>
      </c>
      <c r="AD4162" s="109" t="b">
        <f>OR(MONTH(Taulukko1[[#This Row],[Loppu PVM]] )&lt;=3,AND(MONTH(Taulukko1[[#This Row],[Loppu PVM]] )=3))</f>
        <v>0</v>
      </c>
      <c r="AE4162" s="109" t="b">
        <f>OR(MONTH(Taulukko1[[#This Row],[Alku PVM]] )&lt;=9,AND(MONTH(Taulukko1[[#This Row],[Alku PVM]] )=9))</f>
        <v>1</v>
      </c>
      <c r="AF4162" s="109" t="b">
        <f>OR(MONTH(Taulukko1[[#This Row],[Loppu PVM]])&lt;=9,AND(MONTH(Taulukko1[[#This Row],[Loppu PVM]] )=9))</f>
        <v>1</v>
      </c>
      <c r="AG4162" s="109" t="b">
        <f>OR(MONTH(Taulukko1[[#This Row],[Alku PVM]] )&lt;=6,AND(MONTH(Taulukko1[[#This Row],[Alku PVM]] )=6))</f>
        <v>1</v>
      </c>
      <c r="AH4162" s="109" t="b">
        <f>OR(MONTH(Taulukko1[[#This Row],[Loppu PVM]])&lt;=6,AND(MONTH(Taulukko1[[#This Row],[Loppu PVM]] )=6))</f>
        <v>1</v>
      </c>
    </row>
    <row r="4163" spans="1:34">
      <c r="A4163" s="25" t="s">
        <v>5880</v>
      </c>
      <c r="B4163" s="102">
        <v>43175</v>
      </c>
      <c r="C4163" s="25" t="s">
        <v>143</v>
      </c>
      <c r="D4163" s="103"/>
      <c r="E4163" s="85"/>
      <c r="F4163" s="102">
        <v>43268</v>
      </c>
      <c r="G4163" s="105">
        <v>3</v>
      </c>
      <c r="H4163" s="104"/>
      <c r="I4163" s="134">
        <v>94910</v>
      </c>
      <c r="J4163" s="135" t="str">
        <f>INDEX(Pääluokka!$H$2:$H$100,MATCH(VALUE(LEFT(Taulukko1[[#This Row],[TOL2008]],2)),Pääluokka!$G$2:$G$100,0))</f>
        <v>Muu palvelutoiminta</v>
      </c>
      <c r="K4163" s="135" t="str">
        <f>INDEX(Pääluokka!$I$2:$I$100,MATCH(VALUE(LEFT(Taulukko1[[#This Row],[TOL2008]],2)),Pääluokka!$G$2:$G$100,0))</f>
        <v>Palvelualat (G-N, R, S)</v>
      </c>
      <c r="L4163" s="106">
        <f t="shared" ref="L4163:L4202" si="821">IFERROR(IF(AND(ISNUMBER(B4163),ISNUMBER(F4163),F4163&gt;B4163),F4163-B4163,"NA"),"NA")</f>
        <v>93</v>
      </c>
      <c r="M4163" s="107">
        <f t="shared" ref="M4163:M4202" si="822">IF(ISNUMBER(B4163),B4163,IF(ISNUMBER(F4163),F4163-$L$1,"NA"))</f>
        <v>43175</v>
      </c>
      <c r="N4163" s="107">
        <f t="shared" ref="N4163:N4202" si="823">IF(ISNUMBER(F4163),F4163,IF(ISNUMBER(B4163),B4163+$L$1,"NA"))</f>
        <v>43268</v>
      </c>
      <c r="O4163" s="107">
        <f t="shared" si="816"/>
        <v>43160</v>
      </c>
      <c r="P4163" s="107">
        <f t="shared" si="816"/>
        <v>43252</v>
      </c>
      <c r="Q4163" s="89">
        <f t="shared" si="817"/>
        <v>2018</v>
      </c>
      <c r="R4163" s="89">
        <f t="shared" si="817"/>
        <v>2018</v>
      </c>
      <c r="S4163" s="107" t="str">
        <f>YEAR(Taulukko1[[#This Row],[Alku KK]])&amp;"Q"&amp;ROUNDDOWN((MONTH(Taulukko1[[#This Row],[Alku KK]])-1)/3+1,0)</f>
        <v>2018Q1</v>
      </c>
      <c r="T4163" s="107" t="str">
        <f>YEAR(Taulukko1[[#This Row],[Loppu KK]])&amp;"Q"&amp;ROUNDDOWN((MONTH(Taulukko1[[#This Row],[Loppu KK]])-1)/3+1,0)</f>
        <v>2018Q2</v>
      </c>
      <c r="U4163" s="108">
        <f>IF(COUNT(Taulukko1[[#This Row],[Neuvottelujen alaiset ]])=1,Taulukko1[[#This Row],[Neuvottelujen alaiset ]],Taulukko1[[#This Row],[Vähennystarve]])</f>
        <v>0</v>
      </c>
      <c r="V4163" s="109" t="str">
        <f t="shared" si="818"/>
        <v>NA</v>
      </c>
      <c r="W4163" s="109" t="str">
        <f t="shared" si="819"/>
        <v>NA</v>
      </c>
      <c r="X4163" s="109" t="str">
        <f t="shared" si="820"/>
        <v>NA</v>
      </c>
      <c r="Y4163" s="109" t="b">
        <f>AND(MONTH(Taulukko1[[#This Row],[Alku PVM]] )=6,DAY(Taulukko1[[#This Row],[Alku PVM]] )&gt;19)</f>
        <v>0</v>
      </c>
      <c r="Z4163" s="109" t="b">
        <f>AND(MONTH(Taulukko1[[#This Row],[Loppu PVM]] )=6,DAY(Taulukko1[[#This Row],[Loppu PVM]] )&gt;19)</f>
        <v>0</v>
      </c>
      <c r="AA4163" s="109" t="b">
        <f>OR(MONTH(Taulukko1[[#This Row],[Alku PVM]] )&lt;=5,AND(MONTH(Taulukko1[[#This Row],[Alku PVM]] )=6,DAY(Taulukko1[[#This Row],[Alku PVM]] )&lt;20))</f>
        <v>1</v>
      </c>
      <c r="AB4163" s="109" t="b">
        <f>OR(MONTH(Taulukko1[[#This Row],[Loppu PVM]])&lt;=5,AND(MONTH(Taulukko1[[#This Row],[Loppu PVM]] )=6,DAY(Taulukko1[[#This Row],[Loppu PVM]])&lt;20))</f>
        <v>1</v>
      </c>
      <c r="AC4163" s="109" t="b">
        <f>OR(MONTH(Taulukko1[[#This Row],[Alku PVM]] )&lt;=3,AND(MONTH(Taulukko1[[#This Row],[Alku PVM]] )=3))</f>
        <v>1</v>
      </c>
      <c r="AD4163" s="109" t="b">
        <f>OR(MONTH(Taulukko1[[#This Row],[Loppu PVM]] )&lt;=3,AND(MONTH(Taulukko1[[#This Row],[Loppu PVM]] )=3))</f>
        <v>0</v>
      </c>
      <c r="AE4163" s="109" t="b">
        <f>OR(MONTH(Taulukko1[[#This Row],[Alku PVM]] )&lt;=9,AND(MONTH(Taulukko1[[#This Row],[Alku PVM]] )=9))</f>
        <v>1</v>
      </c>
      <c r="AF4163" s="109" t="b">
        <f>OR(MONTH(Taulukko1[[#This Row],[Loppu PVM]])&lt;=9,AND(MONTH(Taulukko1[[#This Row],[Loppu PVM]] )=9))</f>
        <v>1</v>
      </c>
      <c r="AG4163" s="109" t="b">
        <f>OR(MONTH(Taulukko1[[#This Row],[Alku PVM]] )&lt;=6,AND(MONTH(Taulukko1[[#This Row],[Alku PVM]] )=6))</f>
        <v>1</v>
      </c>
      <c r="AH4163" s="109" t="b">
        <f>OR(MONTH(Taulukko1[[#This Row],[Loppu PVM]])&lt;=6,AND(MONTH(Taulukko1[[#This Row],[Loppu PVM]] )=6))</f>
        <v>1</v>
      </c>
    </row>
    <row r="4164" spans="1:34">
      <c r="A4164" s="101" t="s">
        <v>484</v>
      </c>
      <c r="B4164" s="102">
        <v>43276</v>
      </c>
      <c r="C4164" s="25" t="s">
        <v>5882</v>
      </c>
      <c r="D4164" s="103"/>
      <c r="E4164" s="85">
        <v>211</v>
      </c>
      <c r="F4164" s="102">
        <v>43383</v>
      </c>
      <c r="G4164" s="105">
        <v>165</v>
      </c>
      <c r="H4164" s="104">
        <v>1500</v>
      </c>
      <c r="I4164" s="134">
        <f>INDEX('TOL2008'!B:B,MATCH(A4164,'TOL2008'!A:A,0))</f>
        <v>10130</v>
      </c>
      <c r="J4164" s="135" t="str">
        <f>INDEX(Pääluokka!$H$2:$H$100,MATCH(VALUE(LEFT(Taulukko1[[#This Row],[TOL2008]],2)),Pääluokka!$G$2:$G$100,0))</f>
        <v>Teollisuus</v>
      </c>
      <c r="K4164" s="135" t="str">
        <f>INDEX(Pääluokka!$I$2:$I$100,MATCH(VALUE(LEFT(Taulukko1[[#This Row],[TOL2008]],2)),Pääluokka!$G$2:$G$100,0))</f>
        <v>Teollisuus (C-E)</v>
      </c>
      <c r="L4164" s="106">
        <f t="shared" si="821"/>
        <v>107</v>
      </c>
      <c r="M4164" s="107">
        <f t="shared" si="822"/>
        <v>43276</v>
      </c>
      <c r="N4164" s="107">
        <f t="shared" si="823"/>
        <v>43383</v>
      </c>
      <c r="O4164" s="107">
        <f t="shared" ref="O4164:P4169" si="824">IFERROR(DATE(YEAR(M4164),MONTH(M4164),1),"NA")</f>
        <v>43252</v>
      </c>
      <c r="P4164" s="107">
        <f t="shared" si="824"/>
        <v>43374</v>
      </c>
      <c r="Q4164" s="89">
        <f t="shared" ref="Q4164:R4169" si="825">IFERROR(YEAR(O4164),"NA")</f>
        <v>2018</v>
      </c>
      <c r="R4164" s="89">
        <f t="shared" si="825"/>
        <v>2018</v>
      </c>
      <c r="S4164" s="107" t="str">
        <f>YEAR(Taulukko1[[#This Row],[Alku KK]])&amp;"Q"&amp;ROUNDDOWN((MONTH(Taulukko1[[#This Row],[Alku KK]])-1)/3+1,0)</f>
        <v>2018Q2</v>
      </c>
      <c r="T4164" s="107" t="str">
        <f>YEAR(Taulukko1[[#This Row],[Loppu KK]])&amp;"Q"&amp;ROUNDDOWN((MONTH(Taulukko1[[#This Row],[Loppu KK]])-1)/3+1,0)</f>
        <v>2018Q4</v>
      </c>
      <c r="U4164" s="108">
        <f>IF(COUNT(Taulukko1[[#This Row],[Neuvottelujen alaiset ]])=1,Taulukko1[[#This Row],[Neuvottelujen alaiset ]],Taulukko1[[#This Row],[Vähennystarve]])</f>
        <v>1500</v>
      </c>
      <c r="V4164" s="109">
        <f t="shared" ref="V4164:V4169" si="826">IF(AND(ISNUMBER(E4164),ISNUMBER(H4164)),E4164/H4164,"NA")</f>
        <v>0.14066666666666666</v>
      </c>
      <c r="W4164" s="109">
        <f t="shared" ref="W4164:W4169" si="827">IF(AND(ISNUMBER(G4164),ISNUMBER(H4164)),G4164/H4164,"NA")</f>
        <v>0.11</v>
      </c>
      <c r="X4164" s="109">
        <f t="shared" ref="X4164:X4169" si="828">IF(AND(ISNUMBER(G4164),ISNUMBER(E4164)),G4164/E4164,"NA")</f>
        <v>0.78199052132701419</v>
      </c>
      <c r="Y4164" s="109" t="b">
        <f>AND(MONTH(Taulukko1[[#This Row],[Alku PVM]] )=6,DAY(Taulukko1[[#This Row],[Alku PVM]] )&gt;19)</f>
        <v>1</v>
      </c>
      <c r="Z4164" s="109" t="b">
        <f>AND(MONTH(Taulukko1[[#This Row],[Loppu PVM]] )=6,DAY(Taulukko1[[#This Row],[Loppu PVM]] )&gt;19)</f>
        <v>0</v>
      </c>
      <c r="AA4164" s="109" t="b">
        <f>OR(MONTH(Taulukko1[[#This Row],[Alku PVM]] )&lt;=5,AND(MONTH(Taulukko1[[#This Row],[Alku PVM]] )=6,DAY(Taulukko1[[#This Row],[Alku PVM]] )&lt;20))</f>
        <v>0</v>
      </c>
      <c r="AB4164" s="109" t="b">
        <f>OR(MONTH(Taulukko1[[#This Row],[Loppu PVM]])&lt;=5,AND(MONTH(Taulukko1[[#This Row],[Loppu PVM]] )=6,DAY(Taulukko1[[#This Row],[Loppu PVM]])&lt;20))</f>
        <v>0</v>
      </c>
      <c r="AC4164" s="109" t="b">
        <f>OR(MONTH(Taulukko1[[#This Row],[Alku PVM]] )&lt;=3,AND(MONTH(Taulukko1[[#This Row],[Alku PVM]] )=3))</f>
        <v>0</v>
      </c>
      <c r="AD4164" s="109" t="b">
        <f>OR(MONTH(Taulukko1[[#This Row],[Loppu PVM]] )&lt;=3,AND(MONTH(Taulukko1[[#This Row],[Loppu PVM]] )=3))</f>
        <v>0</v>
      </c>
      <c r="AE4164" s="109" t="b">
        <f>OR(MONTH(Taulukko1[[#This Row],[Alku PVM]] )&lt;=9,AND(MONTH(Taulukko1[[#This Row],[Alku PVM]] )=9))</f>
        <v>1</v>
      </c>
      <c r="AF4164" s="109" t="b">
        <f>OR(MONTH(Taulukko1[[#This Row],[Loppu PVM]])&lt;=9,AND(MONTH(Taulukko1[[#This Row],[Loppu PVM]] )=9))</f>
        <v>0</v>
      </c>
      <c r="AG4164" s="109" t="b">
        <f>OR(MONTH(Taulukko1[[#This Row],[Alku PVM]] )&lt;=6,AND(MONTH(Taulukko1[[#This Row],[Alku PVM]] )=6))</f>
        <v>1</v>
      </c>
      <c r="AH4164" s="109" t="b">
        <f>OR(MONTH(Taulukko1[[#This Row],[Loppu PVM]])&lt;=6,AND(MONTH(Taulukko1[[#This Row],[Loppu PVM]] )=6))</f>
        <v>0</v>
      </c>
    </row>
    <row r="4165" spans="1:34">
      <c r="A4165" s="101" t="s">
        <v>4560</v>
      </c>
      <c r="B4165" s="102">
        <v>43285</v>
      </c>
      <c r="C4165" s="25" t="s">
        <v>5883</v>
      </c>
      <c r="D4165" s="103"/>
      <c r="E4165" s="85">
        <v>35</v>
      </c>
      <c r="F4165" s="102"/>
      <c r="G4165" s="105"/>
      <c r="H4165" s="104">
        <v>94</v>
      </c>
      <c r="I4165" s="134">
        <f>INDEX('TOL2008'!B:B,MATCH(A4165,'TOL2008'!A:A,0))</f>
        <v>53100</v>
      </c>
      <c r="J4165" s="135" t="str">
        <f>INDEX(Pääluokka!$H$2:$H$100,MATCH(VALUE(LEFT(Taulukko1[[#This Row],[TOL2008]],2)),Pääluokka!$G$2:$G$100,0))</f>
        <v>Kuljetus ja varastointi</v>
      </c>
      <c r="K4165" s="135" t="str">
        <f>INDEX(Pääluokka!$I$2:$I$100,MATCH(VALUE(LEFT(Taulukko1[[#This Row],[TOL2008]],2)),Pääluokka!$G$2:$G$100,0))</f>
        <v>Palvelualat (G-N, R, S)</v>
      </c>
      <c r="L4165" s="106" t="str">
        <f t="shared" si="821"/>
        <v>NA</v>
      </c>
      <c r="M4165" s="107">
        <f t="shared" si="822"/>
        <v>43285</v>
      </c>
      <c r="N4165" s="107">
        <f t="shared" si="823"/>
        <v>43336</v>
      </c>
      <c r="O4165" s="107">
        <f t="shared" si="824"/>
        <v>43282</v>
      </c>
      <c r="P4165" s="107">
        <f t="shared" si="824"/>
        <v>43313</v>
      </c>
      <c r="Q4165" s="89">
        <f t="shared" si="825"/>
        <v>2018</v>
      </c>
      <c r="R4165" s="89">
        <f t="shared" si="825"/>
        <v>2018</v>
      </c>
      <c r="S4165" s="107" t="str">
        <f>YEAR(Taulukko1[[#This Row],[Alku KK]])&amp;"Q"&amp;ROUNDDOWN((MONTH(Taulukko1[[#This Row],[Alku KK]])-1)/3+1,0)</f>
        <v>2018Q3</v>
      </c>
      <c r="T4165" s="107" t="str">
        <f>YEAR(Taulukko1[[#This Row],[Loppu KK]])&amp;"Q"&amp;ROUNDDOWN((MONTH(Taulukko1[[#This Row],[Loppu KK]])-1)/3+1,0)</f>
        <v>2018Q3</v>
      </c>
      <c r="U4165" s="108">
        <f>IF(COUNT(Taulukko1[[#This Row],[Neuvottelujen alaiset ]])=1,Taulukko1[[#This Row],[Neuvottelujen alaiset ]],Taulukko1[[#This Row],[Vähennystarve]])</f>
        <v>94</v>
      </c>
      <c r="V4165" s="109">
        <f t="shared" si="826"/>
        <v>0.37234042553191488</v>
      </c>
      <c r="W4165" s="109" t="str">
        <f t="shared" si="827"/>
        <v>NA</v>
      </c>
      <c r="X4165" s="109" t="str">
        <f t="shared" si="828"/>
        <v>NA</v>
      </c>
      <c r="Y4165" s="109" t="b">
        <f>AND(MONTH(Taulukko1[[#This Row],[Alku PVM]] )=6,DAY(Taulukko1[[#This Row],[Alku PVM]] )&gt;19)</f>
        <v>0</v>
      </c>
      <c r="Z4165" s="109" t="b">
        <f>AND(MONTH(Taulukko1[[#This Row],[Loppu PVM]] )=6,DAY(Taulukko1[[#This Row],[Loppu PVM]] )&gt;19)</f>
        <v>0</v>
      </c>
      <c r="AA4165" s="109" t="b">
        <f>OR(MONTH(Taulukko1[[#This Row],[Alku PVM]] )&lt;=5,AND(MONTH(Taulukko1[[#This Row],[Alku PVM]] )=6,DAY(Taulukko1[[#This Row],[Alku PVM]] )&lt;20))</f>
        <v>0</v>
      </c>
      <c r="AB4165" s="109" t="b">
        <f>OR(MONTH(Taulukko1[[#This Row],[Loppu PVM]])&lt;=5,AND(MONTH(Taulukko1[[#This Row],[Loppu PVM]] )=6,DAY(Taulukko1[[#This Row],[Loppu PVM]])&lt;20))</f>
        <v>0</v>
      </c>
      <c r="AC4165" s="109" t="b">
        <f>OR(MONTH(Taulukko1[[#This Row],[Alku PVM]] )&lt;=3,AND(MONTH(Taulukko1[[#This Row],[Alku PVM]] )=3))</f>
        <v>0</v>
      </c>
      <c r="AD4165" s="109" t="b">
        <f>OR(MONTH(Taulukko1[[#This Row],[Loppu PVM]] )&lt;=3,AND(MONTH(Taulukko1[[#This Row],[Loppu PVM]] )=3))</f>
        <v>0</v>
      </c>
      <c r="AE4165" s="109" t="b">
        <f>OR(MONTH(Taulukko1[[#This Row],[Alku PVM]] )&lt;=9,AND(MONTH(Taulukko1[[#This Row],[Alku PVM]] )=9))</f>
        <v>1</v>
      </c>
      <c r="AF4165" s="109" t="b">
        <f>OR(MONTH(Taulukko1[[#This Row],[Loppu PVM]])&lt;=9,AND(MONTH(Taulukko1[[#This Row],[Loppu PVM]] )=9))</f>
        <v>1</v>
      </c>
      <c r="AG4165" s="109" t="b">
        <f>OR(MONTH(Taulukko1[[#This Row],[Alku PVM]] )&lt;=6,AND(MONTH(Taulukko1[[#This Row],[Alku PVM]] )=6))</f>
        <v>0</v>
      </c>
      <c r="AH4165" s="109" t="b">
        <f>OR(MONTH(Taulukko1[[#This Row],[Loppu PVM]])&lt;=6,AND(MONTH(Taulukko1[[#This Row],[Loppu PVM]] )=6))</f>
        <v>0</v>
      </c>
    </row>
    <row r="4166" spans="1:34">
      <c r="A4166" s="101" t="s">
        <v>5884</v>
      </c>
      <c r="B4166" s="102">
        <v>43281</v>
      </c>
      <c r="C4166" s="25" t="s">
        <v>5885</v>
      </c>
      <c r="D4166" s="103"/>
      <c r="E4166" s="85">
        <v>7</v>
      </c>
      <c r="F4166" s="102"/>
      <c r="G4166" s="105">
        <v>5</v>
      </c>
      <c r="H4166" s="104">
        <v>12</v>
      </c>
      <c r="I4166" s="134">
        <v>87909</v>
      </c>
      <c r="J4166" s="135" t="str">
        <f>INDEX(Pääluokka!$H$2:$H$100,MATCH(VALUE(LEFT(Taulukko1[[#This Row],[TOL2008]],2)),Pääluokka!$G$2:$G$100,0))</f>
        <v>Terveys- ja sosiaalipalvelut</v>
      </c>
      <c r="K4166" s="135" t="str">
        <f>INDEX(Pääluokka!$I$2:$I$100,MATCH(VALUE(LEFT(Taulukko1[[#This Row],[TOL2008]],2)),Pääluokka!$G$2:$G$100,0))</f>
        <v>Muut toimialat (O-Q, T-X)</v>
      </c>
      <c r="L4166" s="106" t="str">
        <f t="shared" si="821"/>
        <v>NA</v>
      </c>
      <c r="M4166" s="107">
        <f t="shared" si="822"/>
        <v>43281</v>
      </c>
      <c r="N4166" s="107">
        <f t="shared" si="823"/>
        <v>43332</v>
      </c>
      <c r="O4166" s="107">
        <f t="shared" si="824"/>
        <v>43252</v>
      </c>
      <c r="P4166" s="107">
        <f t="shared" si="824"/>
        <v>43313</v>
      </c>
      <c r="Q4166" s="89">
        <f t="shared" si="825"/>
        <v>2018</v>
      </c>
      <c r="R4166" s="89">
        <f t="shared" si="825"/>
        <v>2018</v>
      </c>
      <c r="S4166" s="107" t="str">
        <f>YEAR(Taulukko1[[#This Row],[Alku KK]])&amp;"Q"&amp;ROUNDDOWN((MONTH(Taulukko1[[#This Row],[Alku KK]])-1)/3+1,0)</f>
        <v>2018Q2</v>
      </c>
      <c r="T4166" s="107" t="str">
        <f>YEAR(Taulukko1[[#This Row],[Loppu KK]])&amp;"Q"&amp;ROUNDDOWN((MONTH(Taulukko1[[#This Row],[Loppu KK]])-1)/3+1,0)</f>
        <v>2018Q3</v>
      </c>
      <c r="U4166" s="108">
        <f>IF(COUNT(Taulukko1[[#This Row],[Neuvottelujen alaiset ]])=1,Taulukko1[[#This Row],[Neuvottelujen alaiset ]],Taulukko1[[#This Row],[Vähennystarve]])</f>
        <v>12</v>
      </c>
      <c r="V4166" s="109">
        <f t="shared" si="826"/>
        <v>0.58333333333333337</v>
      </c>
      <c r="W4166" s="109">
        <f t="shared" si="827"/>
        <v>0.41666666666666669</v>
      </c>
      <c r="X4166" s="109">
        <f t="shared" si="828"/>
        <v>0.7142857142857143</v>
      </c>
      <c r="Y4166" s="109" t="b">
        <f>AND(MONTH(Taulukko1[[#This Row],[Alku PVM]] )=6,DAY(Taulukko1[[#This Row],[Alku PVM]] )&gt;19)</f>
        <v>1</v>
      </c>
      <c r="Z4166" s="109" t="b">
        <f>AND(MONTH(Taulukko1[[#This Row],[Loppu PVM]] )=6,DAY(Taulukko1[[#This Row],[Loppu PVM]] )&gt;19)</f>
        <v>0</v>
      </c>
      <c r="AA4166" s="109" t="b">
        <f>OR(MONTH(Taulukko1[[#This Row],[Alku PVM]] )&lt;=5,AND(MONTH(Taulukko1[[#This Row],[Alku PVM]] )=6,DAY(Taulukko1[[#This Row],[Alku PVM]] )&lt;20))</f>
        <v>0</v>
      </c>
      <c r="AB4166" s="109" t="b">
        <f>OR(MONTH(Taulukko1[[#This Row],[Loppu PVM]])&lt;=5,AND(MONTH(Taulukko1[[#This Row],[Loppu PVM]] )=6,DAY(Taulukko1[[#This Row],[Loppu PVM]])&lt;20))</f>
        <v>0</v>
      </c>
      <c r="AC4166" s="109" t="b">
        <f>OR(MONTH(Taulukko1[[#This Row],[Alku PVM]] )&lt;=3,AND(MONTH(Taulukko1[[#This Row],[Alku PVM]] )=3))</f>
        <v>0</v>
      </c>
      <c r="AD4166" s="109" t="b">
        <f>OR(MONTH(Taulukko1[[#This Row],[Loppu PVM]] )&lt;=3,AND(MONTH(Taulukko1[[#This Row],[Loppu PVM]] )=3))</f>
        <v>0</v>
      </c>
      <c r="AE4166" s="109" t="b">
        <f>OR(MONTH(Taulukko1[[#This Row],[Alku PVM]] )&lt;=9,AND(MONTH(Taulukko1[[#This Row],[Alku PVM]] )=9))</f>
        <v>1</v>
      </c>
      <c r="AF4166" s="109" t="b">
        <f>OR(MONTH(Taulukko1[[#This Row],[Loppu PVM]])&lt;=9,AND(MONTH(Taulukko1[[#This Row],[Loppu PVM]] )=9))</f>
        <v>1</v>
      </c>
      <c r="AG4166" s="109" t="b">
        <f>OR(MONTH(Taulukko1[[#This Row],[Alku PVM]] )&lt;=6,AND(MONTH(Taulukko1[[#This Row],[Alku PVM]] )=6))</f>
        <v>1</v>
      </c>
      <c r="AH4166" s="109" t="b">
        <f>OR(MONTH(Taulukko1[[#This Row],[Loppu PVM]])&lt;=6,AND(MONTH(Taulukko1[[#This Row],[Loppu PVM]] )=6))</f>
        <v>0</v>
      </c>
    </row>
    <row r="4167" spans="1:34">
      <c r="A4167" s="25" t="s">
        <v>5886</v>
      </c>
      <c r="B4167" s="26">
        <v>43291</v>
      </c>
      <c r="C4167" s="25" t="s">
        <v>5887</v>
      </c>
      <c r="D4167" s="35"/>
      <c r="E4167" s="85"/>
      <c r="F4167" s="26"/>
      <c r="G4167" s="33"/>
      <c r="H4167" s="27">
        <v>17</v>
      </c>
      <c r="I4167" s="126">
        <v>41200</v>
      </c>
      <c r="J4167" s="133" t="str">
        <f>INDEX(Pääluokka!$H$2:$H$100,MATCH(VALUE(LEFT(Taulukko1[[#This Row],[TOL2008]],2)),Pääluokka!$G$2:$G$100,0))</f>
        <v>Rakentaminen</v>
      </c>
      <c r="K4167" s="133" t="str">
        <f>INDEX(Pääluokka!$I$2:$I$100,MATCH(VALUE(LEFT(Taulukko1[[#This Row],[TOL2008]],2)),Pääluokka!$G$2:$G$100,0))</f>
        <v>Rakentaminen (F)</v>
      </c>
      <c r="L4167" s="41" t="str">
        <f t="shared" si="821"/>
        <v>NA</v>
      </c>
      <c r="M4167" s="43">
        <f t="shared" si="822"/>
        <v>43291</v>
      </c>
      <c r="N4167" s="43">
        <f t="shared" si="823"/>
        <v>43342</v>
      </c>
      <c r="O4167" s="43">
        <f t="shared" si="824"/>
        <v>43282</v>
      </c>
      <c r="P4167" s="43">
        <f t="shared" si="824"/>
        <v>43313</v>
      </c>
      <c r="Q4167" s="89">
        <f t="shared" si="825"/>
        <v>2018</v>
      </c>
      <c r="R4167" s="89">
        <f t="shared" si="825"/>
        <v>2018</v>
      </c>
      <c r="S4167" s="107" t="str">
        <f>YEAR(Taulukko1[[#This Row],[Alku KK]])&amp;"Q"&amp;ROUNDDOWN((MONTH(Taulukko1[[#This Row],[Alku KK]])-1)/3+1,0)</f>
        <v>2018Q3</v>
      </c>
      <c r="T4167" s="107" t="str">
        <f>YEAR(Taulukko1[[#This Row],[Loppu KK]])&amp;"Q"&amp;ROUNDDOWN((MONTH(Taulukko1[[#This Row],[Loppu KK]])-1)/3+1,0)</f>
        <v>2018Q3</v>
      </c>
      <c r="U4167" s="108">
        <f>IF(COUNT(Taulukko1[[#This Row],[Neuvottelujen alaiset ]])=1,Taulukko1[[#This Row],[Neuvottelujen alaiset ]],Taulukko1[[#This Row],[Vähennystarve]])</f>
        <v>17</v>
      </c>
      <c r="V4167" s="109" t="str">
        <f t="shared" si="826"/>
        <v>NA</v>
      </c>
      <c r="W4167" s="109" t="str">
        <f t="shared" si="827"/>
        <v>NA</v>
      </c>
      <c r="X4167" s="109" t="str">
        <f t="shared" si="828"/>
        <v>NA</v>
      </c>
      <c r="Y4167" s="109" t="b">
        <f>AND(MONTH(Taulukko1[[#This Row],[Alku PVM]] )=6,DAY(Taulukko1[[#This Row],[Alku PVM]] )&gt;19)</f>
        <v>0</v>
      </c>
      <c r="Z4167" s="109" t="b">
        <f>AND(MONTH(Taulukko1[[#This Row],[Loppu PVM]] )=6,DAY(Taulukko1[[#This Row],[Loppu PVM]] )&gt;19)</f>
        <v>0</v>
      </c>
      <c r="AA4167" s="109" t="b">
        <f>OR(MONTH(Taulukko1[[#This Row],[Alku PVM]] )&lt;=5,AND(MONTH(Taulukko1[[#This Row],[Alku PVM]] )=6,DAY(Taulukko1[[#This Row],[Alku PVM]] )&lt;20))</f>
        <v>0</v>
      </c>
      <c r="AB4167" s="109" t="b">
        <f>OR(MONTH(Taulukko1[[#This Row],[Loppu PVM]])&lt;=5,AND(MONTH(Taulukko1[[#This Row],[Loppu PVM]] )=6,DAY(Taulukko1[[#This Row],[Loppu PVM]])&lt;20))</f>
        <v>0</v>
      </c>
      <c r="AC4167" s="109" t="b">
        <f>OR(MONTH(Taulukko1[[#This Row],[Alku PVM]] )&lt;=3,AND(MONTH(Taulukko1[[#This Row],[Alku PVM]] )=3))</f>
        <v>0</v>
      </c>
      <c r="AD4167" s="109" t="b">
        <f>OR(MONTH(Taulukko1[[#This Row],[Loppu PVM]] )&lt;=3,AND(MONTH(Taulukko1[[#This Row],[Loppu PVM]] )=3))</f>
        <v>0</v>
      </c>
      <c r="AE4167" s="109" t="b">
        <f>OR(MONTH(Taulukko1[[#This Row],[Alku PVM]] )&lt;=9,AND(MONTH(Taulukko1[[#This Row],[Alku PVM]] )=9))</f>
        <v>1</v>
      </c>
      <c r="AF4167" s="109" t="b">
        <f>OR(MONTH(Taulukko1[[#This Row],[Loppu PVM]])&lt;=9,AND(MONTH(Taulukko1[[#This Row],[Loppu PVM]] )=9))</f>
        <v>1</v>
      </c>
      <c r="AG4167" s="109" t="b">
        <f>OR(MONTH(Taulukko1[[#This Row],[Alku PVM]] )&lt;=6,AND(MONTH(Taulukko1[[#This Row],[Alku PVM]] )=6))</f>
        <v>0</v>
      </c>
      <c r="AH4167" s="109" t="b">
        <f>OR(MONTH(Taulukko1[[#This Row],[Loppu PVM]])&lt;=6,AND(MONTH(Taulukko1[[#This Row],[Loppu PVM]] )=6))</f>
        <v>0</v>
      </c>
    </row>
    <row r="4168" spans="1:34">
      <c r="A4168" s="101" t="s">
        <v>5888</v>
      </c>
      <c r="B4168" s="102">
        <v>43297</v>
      </c>
      <c r="C4168" s="25" t="s">
        <v>5889</v>
      </c>
      <c r="D4168" s="103"/>
      <c r="E4168" s="85"/>
      <c r="F4168" s="102"/>
      <c r="G4168" s="105"/>
      <c r="H4168" s="21">
        <v>4</v>
      </c>
      <c r="I4168" s="134">
        <v>52230</v>
      </c>
      <c r="J4168" s="135" t="str">
        <f>INDEX(Pääluokka!$H$2:$H$100,MATCH(VALUE(LEFT(Taulukko1[[#This Row],[TOL2008]],2)),Pääluokka!$G$2:$G$100,0))</f>
        <v>Kuljetus ja varastointi</v>
      </c>
      <c r="K4168" s="135" t="str">
        <f>INDEX(Pääluokka!$I$2:$I$100,MATCH(VALUE(LEFT(Taulukko1[[#This Row],[TOL2008]],2)),Pääluokka!$G$2:$G$100,0))</f>
        <v>Palvelualat (G-N, R, S)</v>
      </c>
      <c r="L4168" s="106" t="str">
        <f t="shared" si="821"/>
        <v>NA</v>
      </c>
      <c r="M4168" s="107">
        <f t="shared" si="822"/>
        <v>43297</v>
      </c>
      <c r="N4168" s="107">
        <f t="shared" si="823"/>
        <v>43348</v>
      </c>
      <c r="O4168" s="107">
        <f t="shared" si="824"/>
        <v>43282</v>
      </c>
      <c r="P4168" s="107">
        <f t="shared" si="824"/>
        <v>43344</v>
      </c>
      <c r="Q4168" s="89">
        <f t="shared" si="825"/>
        <v>2018</v>
      </c>
      <c r="R4168" s="89">
        <f t="shared" si="825"/>
        <v>2018</v>
      </c>
      <c r="S4168" s="107" t="str">
        <f>YEAR(Taulukko1[[#This Row],[Alku KK]])&amp;"Q"&amp;ROUNDDOWN((MONTH(Taulukko1[[#This Row],[Alku KK]])-1)/3+1,0)</f>
        <v>2018Q3</v>
      </c>
      <c r="T4168" s="107" t="str">
        <f>YEAR(Taulukko1[[#This Row],[Loppu KK]])&amp;"Q"&amp;ROUNDDOWN((MONTH(Taulukko1[[#This Row],[Loppu KK]])-1)/3+1,0)</f>
        <v>2018Q3</v>
      </c>
      <c r="U4168" s="108">
        <f>IF(COUNT(Taulukko1[[#This Row],[Neuvottelujen alaiset ]])=1,Taulukko1[[#This Row],[Neuvottelujen alaiset ]],Taulukko1[[#This Row],[Vähennystarve]])</f>
        <v>4</v>
      </c>
      <c r="V4168" s="109" t="str">
        <f t="shared" si="826"/>
        <v>NA</v>
      </c>
      <c r="W4168" s="109" t="str">
        <f t="shared" si="827"/>
        <v>NA</v>
      </c>
      <c r="X4168" s="109" t="str">
        <f t="shared" si="828"/>
        <v>NA</v>
      </c>
      <c r="Y4168" s="109" t="b">
        <f>AND(MONTH(Taulukko1[[#This Row],[Alku PVM]] )=6,DAY(Taulukko1[[#This Row],[Alku PVM]] )&gt;19)</f>
        <v>0</v>
      </c>
      <c r="Z4168" s="109" t="b">
        <f>AND(MONTH(Taulukko1[[#This Row],[Loppu PVM]] )=6,DAY(Taulukko1[[#This Row],[Loppu PVM]] )&gt;19)</f>
        <v>0</v>
      </c>
      <c r="AA4168" s="109" t="b">
        <f>OR(MONTH(Taulukko1[[#This Row],[Alku PVM]] )&lt;=5,AND(MONTH(Taulukko1[[#This Row],[Alku PVM]] )=6,DAY(Taulukko1[[#This Row],[Alku PVM]] )&lt;20))</f>
        <v>0</v>
      </c>
      <c r="AB4168" s="109" t="b">
        <f>OR(MONTH(Taulukko1[[#This Row],[Loppu PVM]])&lt;=5,AND(MONTH(Taulukko1[[#This Row],[Loppu PVM]] )=6,DAY(Taulukko1[[#This Row],[Loppu PVM]])&lt;20))</f>
        <v>0</v>
      </c>
      <c r="AC4168" s="109" t="b">
        <f>OR(MONTH(Taulukko1[[#This Row],[Alku PVM]] )&lt;=3,AND(MONTH(Taulukko1[[#This Row],[Alku PVM]] )=3))</f>
        <v>0</v>
      </c>
      <c r="AD4168" s="109" t="b">
        <f>OR(MONTH(Taulukko1[[#This Row],[Loppu PVM]] )&lt;=3,AND(MONTH(Taulukko1[[#This Row],[Loppu PVM]] )=3))</f>
        <v>0</v>
      </c>
      <c r="AE4168" s="109" t="b">
        <f>OR(MONTH(Taulukko1[[#This Row],[Alku PVM]] )&lt;=9,AND(MONTH(Taulukko1[[#This Row],[Alku PVM]] )=9))</f>
        <v>1</v>
      </c>
      <c r="AF4168" s="109" t="b">
        <f>OR(MONTH(Taulukko1[[#This Row],[Loppu PVM]])&lt;=9,AND(MONTH(Taulukko1[[#This Row],[Loppu PVM]] )=9))</f>
        <v>1</v>
      </c>
      <c r="AG4168" s="109" t="b">
        <f>OR(MONTH(Taulukko1[[#This Row],[Alku PVM]] )&lt;=6,AND(MONTH(Taulukko1[[#This Row],[Alku PVM]] )=6))</f>
        <v>0</v>
      </c>
      <c r="AH4168" s="109" t="b">
        <f>OR(MONTH(Taulukko1[[#This Row],[Loppu PVM]])&lt;=6,AND(MONTH(Taulukko1[[#This Row],[Loppu PVM]] )=6))</f>
        <v>0</v>
      </c>
    </row>
    <row r="4169" spans="1:34">
      <c r="A4169" s="25" t="s">
        <v>296</v>
      </c>
      <c r="B4169" s="102">
        <v>43332</v>
      </c>
      <c r="C4169" s="25" t="s">
        <v>5890</v>
      </c>
      <c r="D4169" s="103"/>
      <c r="E4169" s="85"/>
      <c r="F4169" s="102">
        <v>43353</v>
      </c>
      <c r="G4169" s="105">
        <v>4</v>
      </c>
      <c r="H4169" s="21">
        <v>9</v>
      </c>
      <c r="I4169" s="134">
        <f>INDEX('TOL2008'!B:B,MATCH(A4169,'TOL2008'!A:A,0))</f>
        <v>58142</v>
      </c>
      <c r="J4169" s="135" t="str">
        <f>INDEX(Pääluokka!$H$2:$H$100,MATCH(VALUE(LEFT(Taulukko1[[#This Row],[TOL2008]],2)),Pääluokka!$G$2:$G$100,0))</f>
        <v>Informaatio ja viestintä</v>
      </c>
      <c r="K4169" s="135" t="str">
        <f>INDEX(Pääluokka!$I$2:$I$100,MATCH(VALUE(LEFT(Taulukko1[[#This Row],[TOL2008]],2)),Pääluokka!$G$2:$G$100,0))</f>
        <v>Palvelualat (G-N, R, S)</v>
      </c>
      <c r="L4169" s="106">
        <f t="shared" si="821"/>
        <v>21</v>
      </c>
      <c r="M4169" s="107">
        <f t="shared" si="822"/>
        <v>43332</v>
      </c>
      <c r="N4169" s="107">
        <f t="shared" si="823"/>
        <v>43353</v>
      </c>
      <c r="O4169" s="107">
        <f t="shared" si="824"/>
        <v>43313</v>
      </c>
      <c r="P4169" s="107">
        <f t="shared" si="824"/>
        <v>43344</v>
      </c>
      <c r="Q4169" s="89">
        <f t="shared" si="825"/>
        <v>2018</v>
      </c>
      <c r="R4169" s="89">
        <f t="shared" si="825"/>
        <v>2018</v>
      </c>
      <c r="S4169" s="107" t="str">
        <f>YEAR(Taulukko1[[#This Row],[Alku KK]])&amp;"Q"&amp;ROUNDDOWN((MONTH(Taulukko1[[#This Row],[Alku KK]])-1)/3+1,0)</f>
        <v>2018Q3</v>
      </c>
      <c r="T4169" s="107" t="str">
        <f>YEAR(Taulukko1[[#This Row],[Loppu KK]])&amp;"Q"&amp;ROUNDDOWN((MONTH(Taulukko1[[#This Row],[Loppu KK]])-1)/3+1,0)</f>
        <v>2018Q3</v>
      </c>
      <c r="U4169" s="108">
        <f>IF(COUNT(Taulukko1[[#This Row],[Neuvottelujen alaiset ]])=1,Taulukko1[[#This Row],[Neuvottelujen alaiset ]],Taulukko1[[#This Row],[Vähennystarve]])</f>
        <v>9</v>
      </c>
      <c r="V4169" s="109" t="str">
        <f t="shared" si="826"/>
        <v>NA</v>
      </c>
      <c r="W4169" s="109">
        <f t="shared" si="827"/>
        <v>0.44444444444444442</v>
      </c>
      <c r="X4169" s="109" t="str">
        <f t="shared" si="828"/>
        <v>NA</v>
      </c>
      <c r="Y4169" s="109" t="b">
        <f>AND(MONTH(Taulukko1[[#This Row],[Alku PVM]] )=6,DAY(Taulukko1[[#This Row],[Alku PVM]] )&gt;19)</f>
        <v>0</v>
      </c>
      <c r="Z4169" s="109" t="b">
        <f>AND(MONTH(Taulukko1[[#This Row],[Loppu PVM]] )=6,DAY(Taulukko1[[#This Row],[Loppu PVM]] )&gt;19)</f>
        <v>0</v>
      </c>
      <c r="AA4169" s="109" t="b">
        <f>OR(MONTH(Taulukko1[[#This Row],[Alku PVM]] )&lt;=5,AND(MONTH(Taulukko1[[#This Row],[Alku PVM]] )=6,DAY(Taulukko1[[#This Row],[Alku PVM]] )&lt;20))</f>
        <v>0</v>
      </c>
      <c r="AB4169" s="109" t="b">
        <f>OR(MONTH(Taulukko1[[#This Row],[Loppu PVM]])&lt;=5,AND(MONTH(Taulukko1[[#This Row],[Loppu PVM]] )=6,DAY(Taulukko1[[#This Row],[Loppu PVM]])&lt;20))</f>
        <v>0</v>
      </c>
      <c r="AC4169" s="109" t="b">
        <f>OR(MONTH(Taulukko1[[#This Row],[Alku PVM]] )&lt;=3,AND(MONTH(Taulukko1[[#This Row],[Alku PVM]] )=3))</f>
        <v>0</v>
      </c>
      <c r="AD4169" s="109" t="b">
        <f>OR(MONTH(Taulukko1[[#This Row],[Loppu PVM]] )&lt;=3,AND(MONTH(Taulukko1[[#This Row],[Loppu PVM]] )=3))</f>
        <v>0</v>
      </c>
      <c r="AE4169" s="109" t="b">
        <f>OR(MONTH(Taulukko1[[#This Row],[Alku PVM]] )&lt;=9,AND(MONTH(Taulukko1[[#This Row],[Alku PVM]] )=9))</f>
        <v>1</v>
      </c>
      <c r="AF4169" s="109" t="b">
        <f>OR(MONTH(Taulukko1[[#This Row],[Loppu PVM]])&lt;=9,AND(MONTH(Taulukko1[[#This Row],[Loppu PVM]] )=9))</f>
        <v>1</v>
      </c>
      <c r="AG4169" s="109" t="b">
        <f>OR(MONTH(Taulukko1[[#This Row],[Alku PVM]] )&lt;=6,AND(MONTH(Taulukko1[[#This Row],[Alku PVM]] )=6))</f>
        <v>0</v>
      </c>
      <c r="AH4169" s="109" t="b">
        <f>OR(MONTH(Taulukko1[[#This Row],[Loppu PVM]])&lt;=6,AND(MONTH(Taulukko1[[#This Row],[Loppu PVM]] )=6))</f>
        <v>0</v>
      </c>
    </row>
    <row r="4170" spans="1:34" s="21" customFormat="1">
      <c r="A4170" s="101" t="s">
        <v>366</v>
      </c>
      <c r="B4170" s="102">
        <v>43325</v>
      </c>
      <c r="C4170" s="25" t="s">
        <v>5891</v>
      </c>
      <c r="D4170" s="103"/>
      <c r="E4170" s="85">
        <v>9</v>
      </c>
      <c r="F4170" s="102">
        <v>43334</v>
      </c>
      <c r="G4170" s="105">
        <v>6</v>
      </c>
      <c r="H4170" s="104">
        <v>30</v>
      </c>
      <c r="I4170" s="134">
        <f>INDEX('TOL2008'!B:B,MATCH(A4170,'TOL2008'!A:A,0))</f>
        <v>47719</v>
      </c>
      <c r="J4170" s="135" t="str">
        <f>INDEX(Pääluokka!$H$2:$H$100,MATCH(VALUE(LEFT(Taulukko1[[#This Row],[TOL2008]],2)),Pääluokka!$G$2:$G$100,0))</f>
        <v>Tukku- ja vähittäiskauppa; moottoriajoneuvojen ja moottoripyörien korjaus</v>
      </c>
      <c r="K4170" s="135" t="str">
        <f>INDEX(Pääluokka!$I$2:$I$100,MATCH(VALUE(LEFT(Taulukko1[[#This Row],[TOL2008]],2)),Pääluokka!$G$2:$G$100,0))</f>
        <v>Palvelualat (G-N, R, S)</v>
      </c>
      <c r="L4170" s="106">
        <f t="shared" si="821"/>
        <v>9</v>
      </c>
      <c r="M4170" s="107">
        <f t="shared" si="822"/>
        <v>43325</v>
      </c>
      <c r="N4170" s="107">
        <f t="shared" si="823"/>
        <v>43334</v>
      </c>
      <c r="O4170" s="107">
        <f t="shared" ref="O4170:P4172" si="829">IFERROR(DATE(YEAR(M4170),MONTH(M4170),1),"NA")</f>
        <v>43313</v>
      </c>
      <c r="P4170" s="107">
        <f t="shared" si="829"/>
        <v>43313</v>
      </c>
      <c r="Q4170" s="89">
        <f t="shared" ref="Q4170:R4172" si="830">IFERROR(YEAR(O4170),"NA")</f>
        <v>2018</v>
      </c>
      <c r="R4170" s="89">
        <f t="shared" si="830"/>
        <v>2018</v>
      </c>
      <c r="S4170" s="107" t="str">
        <f>YEAR(Taulukko1[[#This Row],[Alku KK]])&amp;"Q"&amp;ROUNDDOWN((MONTH(Taulukko1[[#This Row],[Alku KK]])-1)/3+1,0)</f>
        <v>2018Q3</v>
      </c>
      <c r="T4170" s="107" t="str">
        <f>YEAR(Taulukko1[[#This Row],[Loppu KK]])&amp;"Q"&amp;ROUNDDOWN((MONTH(Taulukko1[[#This Row],[Loppu KK]])-1)/3+1,0)</f>
        <v>2018Q3</v>
      </c>
      <c r="U4170" s="108">
        <f>IF(COUNT(Taulukko1[[#This Row],[Neuvottelujen alaiset ]])=1,Taulukko1[[#This Row],[Neuvottelujen alaiset ]],Taulukko1[[#This Row],[Vähennystarve]])</f>
        <v>30</v>
      </c>
      <c r="V4170" s="109">
        <f t="shared" ref="V4170:V4176" si="831">IF(AND(ISNUMBER(E4170),ISNUMBER(H4170)),E4170/H4170,"NA")</f>
        <v>0.3</v>
      </c>
      <c r="W4170" s="109">
        <f t="shared" ref="W4170:W4176" si="832">IF(AND(ISNUMBER(G4170),ISNUMBER(H4170)),G4170/H4170,"NA")</f>
        <v>0.2</v>
      </c>
      <c r="X4170" s="109">
        <f t="shared" ref="X4170:X4176" si="833">IF(AND(ISNUMBER(G4170),ISNUMBER(E4170)),G4170/E4170,"NA")</f>
        <v>0.66666666666666663</v>
      </c>
      <c r="Y4170" s="109" t="b">
        <f>AND(MONTH(Taulukko1[[#This Row],[Alku PVM]] )=6,DAY(Taulukko1[[#This Row],[Alku PVM]] )&gt;19)</f>
        <v>0</v>
      </c>
      <c r="Z4170" s="109" t="b">
        <f>AND(MONTH(Taulukko1[[#This Row],[Loppu PVM]] )=6,DAY(Taulukko1[[#This Row],[Loppu PVM]] )&gt;19)</f>
        <v>0</v>
      </c>
      <c r="AA4170" s="109" t="b">
        <f>OR(MONTH(Taulukko1[[#This Row],[Alku PVM]] )&lt;=5,AND(MONTH(Taulukko1[[#This Row],[Alku PVM]] )=6,DAY(Taulukko1[[#This Row],[Alku PVM]] )&lt;20))</f>
        <v>0</v>
      </c>
      <c r="AB4170" s="109" t="b">
        <f>OR(MONTH(Taulukko1[[#This Row],[Loppu PVM]])&lt;=5,AND(MONTH(Taulukko1[[#This Row],[Loppu PVM]] )=6,DAY(Taulukko1[[#This Row],[Loppu PVM]])&lt;20))</f>
        <v>0</v>
      </c>
      <c r="AC4170" s="109" t="b">
        <f>OR(MONTH(Taulukko1[[#This Row],[Alku PVM]] )&lt;=3,AND(MONTH(Taulukko1[[#This Row],[Alku PVM]] )=3))</f>
        <v>0</v>
      </c>
      <c r="AD4170" s="109" t="b">
        <f>OR(MONTH(Taulukko1[[#This Row],[Loppu PVM]] )&lt;=3,AND(MONTH(Taulukko1[[#This Row],[Loppu PVM]] )=3))</f>
        <v>0</v>
      </c>
      <c r="AE4170" s="109" t="b">
        <f>OR(MONTH(Taulukko1[[#This Row],[Alku PVM]] )&lt;=9,AND(MONTH(Taulukko1[[#This Row],[Alku PVM]] )=9))</f>
        <v>1</v>
      </c>
      <c r="AF4170" s="109" t="b">
        <f>OR(MONTH(Taulukko1[[#This Row],[Loppu PVM]])&lt;=9,AND(MONTH(Taulukko1[[#This Row],[Loppu PVM]] )=9))</f>
        <v>1</v>
      </c>
      <c r="AG4170" s="109" t="b">
        <f>OR(MONTH(Taulukko1[[#This Row],[Alku PVM]] )&lt;=6,AND(MONTH(Taulukko1[[#This Row],[Alku PVM]] )=6))</f>
        <v>0</v>
      </c>
      <c r="AH4170" s="109" t="b">
        <f>OR(MONTH(Taulukko1[[#This Row],[Loppu PVM]])&lt;=6,AND(MONTH(Taulukko1[[#This Row],[Loppu PVM]] )=6))</f>
        <v>0</v>
      </c>
    </row>
    <row r="4171" spans="1:34">
      <c r="A4171" s="101" t="s">
        <v>366</v>
      </c>
      <c r="B4171" s="102">
        <v>43346</v>
      </c>
      <c r="C4171" s="25" t="s">
        <v>5892</v>
      </c>
      <c r="D4171" s="103"/>
      <c r="E4171" s="85"/>
      <c r="F4171" s="102"/>
      <c r="G4171" s="105"/>
      <c r="H4171" s="104">
        <v>9</v>
      </c>
      <c r="I4171" s="134">
        <f>INDEX('TOL2008'!B:B,MATCH(A4171,'TOL2008'!A:A,0))</f>
        <v>47719</v>
      </c>
      <c r="J4171" s="135" t="str">
        <f>INDEX(Pääluokka!$H$2:$H$100,MATCH(VALUE(LEFT(Taulukko1[[#This Row],[TOL2008]],2)),Pääluokka!$G$2:$G$100,0))</f>
        <v>Tukku- ja vähittäiskauppa; moottoriajoneuvojen ja moottoripyörien korjaus</v>
      </c>
      <c r="K4171" s="135" t="str">
        <f>INDEX(Pääluokka!$I$2:$I$100,MATCH(VALUE(LEFT(Taulukko1[[#This Row],[TOL2008]],2)),Pääluokka!$G$2:$G$100,0))</f>
        <v>Palvelualat (G-N, R, S)</v>
      </c>
      <c r="L4171" s="106" t="str">
        <f t="shared" si="821"/>
        <v>NA</v>
      </c>
      <c r="M4171" s="107">
        <f t="shared" si="822"/>
        <v>43346</v>
      </c>
      <c r="N4171" s="107">
        <f t="shared" si="823"/>
        <v>43397</v>
      </c>
      <c r="O4171" s="107">
        <f t="shared" si="829"/>
        <v>43344</v>
      </c>
      <c r="P4171" s="107">
        <f t="shared" si="829"/>
        <v>43374</v>
      </c>
      <c r="Q4171" s="89">
        <f t="shared" si="830"/>
        <v>2018</v>
      </c>
      <c r="R4171" s="89">
        <f t="shared" si="830"/>
        <v>2018</v>
      </c>
      <c r="S4171" s="107" t="str">
        <f>YEAR(Taulukko1[[#This Row],[Alku KK]])&amp;"Q"&amp;ROUNDDOWN((MONTH(Taulukko1[[#This Row],[Alku KK]])-1)/3+1,0)</f>
        <v>2018Q3</v>
      </c>
      <c r="T4171" s="107" t="str">
        <f>YEAR(Taulukko1[[#This Row],[Loppu KK]])&amp;"Q"&amp;ROUNDDOWN((MONTH(Taulukko1[[#This Row],[Loppu KK]])-1)/3+1,0)</f>
        <v>2018Q4</v>
      </c>
      <c r="U4171" s="108">
        <f>IF(COUNT(Taulukko1[[#This Row],[Neuvottelujen alaiset ]])=1,Taulukko1[[#This Row],[Neuvottelujen alaiset ]],Taulukko1[[#This Row],[Vähennystarve]])</f>
        <v>9</v>
      </c>
      <c r="V4171" s="109" t="str">
        <f t="shared" si="831"/>
        <v>NA</v>
      </c>
      <c r="W4171" s="109" t="str">
        <f t="shared" si="832"/>
        <v>NA</v>
      </c>
      <c r="X4171" s="109" t="str">
        <f t="shared" si="833"/>
        <v>NA</v>
      </c>
      <c r="Y4171" s="109" t="b">
        <f>AND(MONTH(Taulukko1[[#This Row],[Alku PVM]] )=6,DAY(Taulukko1[[#This Row],[Alku PVM]] )&gt;19)</f>
        <v>0</v>
      </c>
      <c r="Z4171" s="109" t="b">
        <f>AND(MONTH(Taulukko1[[#This Row],[Loppu PVM]] )=6,DAY(Taulukko1[[#This Row],[Loppu PVM]] )&gt;19)</f>
        <v>0</v>
      </c>
      <c r="AA4171" s="109" t="b">
        <f>OR(MONTH(Taulukko1[[#This Row],[Alku PVM]] )&lt;=5,AND(MONTH(Taulukko1[[#This Row],[Alku PVM]] )=6,DAY(Taulukko1[[#This Row],[Alku PVM]] )&lt;20))</f>
        <v>0</v>
      </c>
      <c r="AB4171" s="109" t="b">
        <f>OR(MONTH(Taulukko1[[#This Row],[Loppu PVM]])&lt;=5,AND(MONTH(Taulukko1[[#This Row],[Loppu PVM]] )=6,DAY(Taulukko1[[#This Row],[Loppu PVM]])&lt;20))</f>
        <v>0</v>
      </c>
      <c r="AC4171" s="109" t="b">
        <f>OR(MONTH(Taulukko1[[#This Row],[Alku PVM]] )&lt;=3,AND(MONTH(Taulukko1[[#This Row],[Alku PVM]] )=3))</f>
        <v>0</v>
      </c>
      <c r="AD4171" s="109" t="b">
        <f>OR(MONTH(Taulukko1[[#This Row],[Loppu PVM]] )&lt;=3,AND(MONTH(Taulukko1[[#This Row],[Loppu PVM]] )=3))</f>
        <v>0</v>
      </c>
      <c r="AE4171" s="109" t="b">
        <f>OR(MONTH(Taulukko1[[#This Row],[Alku PVM]] )&lt;=9,AND(MONTH(Taulukko1[[#This Row],[Alku PVM]] )=9))</f>
        <v>1</v>
      </c>
      <c r="AF4171" s="109" t="b">
        <f>OR(MONTH(Taulukko1[[#This Row],[Loppu PVM]])&lt;=9,AND(MONTH(Taulukko1[[#This Row],[Loppu PVM]] )=9))</f>
        <v>0</v>
      </c>
      <c r="AG4171" s="109" t="b">
        <f>OR(MONTH(Taulukko1[[#This Row],[Alku PVM]] )&lt;=6,AND(MONTH(Taulukko1[[#This Row],[Alku PVM]] )=6))</f>
        <v>0</v>
      </c>
      <c r="AH4171" s="109" t="b">
        <f>OR(MONTH(Taulukko1[[#This Row],[Loppu PVM]])&lt;=6,AND(MONTH(Taulukko1[[#This Row],[Loppu PVM]] )=6))</f>
        <v>0</v>
      </c>
    </row>
    <row r="4172" spans="1:34" s="21" customFormat="1">
      <c r="A4172" s="25" t="s">
        <v>1177</v>
      </c>
      <c r="B4172" s="102">
        <v>43361</v>
      </c>
      <c r="C4172" s="25" t="s">
        <v>143</v>
      </c>
      <c r="D4172" s="103"/>
      <c r="E4172" s="85">
        <v>16</v>
      </c>
      <c r="F4172" s="102"/>
      <c r="G4172" s="105"/>
      <c r="H4172" s="104">
        <v>70</v>
      </c>
      <c r="I4172" s="134">
        <f>INDEX('TOL2008'!B:B,MATCH(A4172,'TOL2008'!A:A,0))</f>
        <v>85320</v>
      </c>
      <c r="J4172" s="135" t="str">
        <f>INDEX(Pääluokka!$H$2:$H$100,MATCH(VALUE(LEFT(Taulukko1[[#This Row],[TOL2008]],2)),Pääluokka!$G$2:$G$100,0))</f>
        <v>Koulutus</v>
      </c>
      <c r="K4172" s="135" t="str">
        <f>INDEX(Pääluokka!$I$2:$I$100,MATCH(VALUE(LEFT(Taulukko1[[#This Row],[TOL2008]],2)),Pääluokka!$G$2:$G$100,0))</f>
        <v>Muut toimialat (O-Q, T-X)</v>
      </c>
      <c r="L4172" s="106" t="str">
        <f t="shared" si="821"/>
        <v>NA</v>
      </c>
      <c r="M4172" s="107">
        <f t="shared" si="822"/>
        <v>43361</v>
      </c>
      <c r="N4172" s="107">
        <f t="shared" si="823"/>
        <v>43412</v>
      </c>
      <c r="O4172" s="107">
        <f t="shared" si="829"/>
        <v>43344</v>
      </c>
      <c r="P4172" s="107">
        <f t="shared" si="829"/>
        <v>43405</v>
      </c>
      <c r="Q4172" s="89">
        <f t="shared" si="830"/>
        <v>2018</v>
      </c>
      <c r="R4172" s="89">
        <f t="shared" si="830"/>
        <v>2018</v>
      </c>
      <c r="S4172" s="107" t="str">
        <f>YEAR(Taulukko1[[#This Row],[Alku KK]])&amp;"Q"&amp;ROUNDDOWN((MONTH(Taulukko1[[#This Row],[Alku KK]])-1)/3+1,0)</f>
        <v>2018Q3</v>
      </c>
      <c r="T4172" s="107" t="str">
        <f>YEAR(Taulukko1[[#This Row],[Loppu KK]])&amp;"Q"&amp;ROUNDDOWN((MONTH(Taulukko1[[#This Row],[Loppu KK]])-1)/3+1,0)</f>
        <v>2018Q4</v>
      </c>
      <c r="U4172" s="108">
        <f>IF(COUNT(Taulukko1[[#This Row],[Neuvottelujen alaiset ]])=1,Taulukko1[[#This Row],[Neuvottelujen alaiset ]],Taulukko1[[#This Row],[Vähennystarve]])</f>
        <v>70</v>
      </c>
      <c r="V4172" s="109">
        <f t="shared" si="831"/>
        <v>0.22857142857142856</v>
      </c>
      <c r="W4172" s="109" t="str">
        <f t="shared" si="832"/>
        <v>NA</v>
      </c>
      <c r="X4172" s="109" t="str">
        <f t="shared" si="833"/>
        <v>NA</v>
      </c>
      <c r="Y4172" s="109" t="b">
        <f>AND(MONTH(Taulukko1[[#This Row],[Alku PVM]] )=6,DAY(Taulukko1[[#This Row],[Alku PVM]] )&gt;19)</f>
        <v>0</v>
      </c>
      <c r="Z4172" s="109" t="b">
        <f>AND(MONTH(Taulukko1[[#This Row],[Loppu PVM]] )=6,DAY(Taulukko1[[#This Row],[Loppu PVM]] )&gt;19)</f>
        <v>0</v>
      </c>
      <c r="AA4172" s="109" t="b">
        <f>OR(MONTH(Taulukko1[[#This Row],[Alku PVM]] )&lt;=5,AND(MONTH(Taulukko1[[#This Row],[Alku PVM]] )=6,DAY(Taulukko1[[#This Row],[Alku PVM]] )&lt;20))</f>
        <v>0</v>
      </c>
      <c r="AB4172" s="109" t="b">
        <f>OR(MONTH(Taulukko1[[#This Row],[Loppu PVM]])&lt;=5,AND(MONTH(Taulukko1[[#This Row],[Loppu PVM]] )=6,DAY(Taulukko1[[#This Row],[Loppu PVM]])&lt;20))</f>
        <v>0</v>
      </c>
      <c r="AC4172" s="109" t="b">
        <f>OR(MONTH(Taulukko1[[#This Row],[Alku PVM]] )&lt;=3,AND(MONTH(Taulukko1[[#This Row],[Alku PVM]] )=3))</f>
        <v>0</v>
      </c>
      <c r="AD4172" s="109" t="b">
        <f>OR(MONTH(Taulukko1[[#This Row],[Loppu PVM]] )&lt;=3,AND(MONTH(Taulukko1[[#This Row],[Loppu PVM]] )=3))</f>
        <v>0</v>
      </c>
      <c r="AE4172" s="109" t="b">
        <f>OR(MONTH(Taulukko1[[#This Row],[Alku PVM]] )&lt;=9,AND(MONTH(Taulukko1[[#This Row],[Alku PVM]] )=9))</f>
        <v>1</v>
      </c>
      <c r="AF4172" s="109" t="b">
        <f>OR(MONTH(Taulukko1[[#This Row],[Loppu PVM]])&lt;=9,AND(MONTH(Taulukko1[[#This Row],[Loppu PVM]] )=9))</f>
        <v>0</v>
      </c>
      <c r="AG4172" s="109" t="b">
        <f>OR(MONTH(Taulukko1[[#This Row],[Alku PVM]] )&lt;=6,AND(MONTH(Taulukko1[[#This Row],[Alku PVM]] )=6))</f>
        <v>0</v>
      </c>
      <c r="AH4172" s="109" t="b">
        <f>OR(MONTH(Taulukko1[[#This Row],[Loppu PVM]])&lt;=6,AND(MONTH(Taulukko1[[#This Row],[Loppu PVM]] )=6))</f>
        <v>0</v>
      </c>
    </row>
    <row r="4173" spans="1:34" s="21" customFormat="1">
      <c r="A4173" s="101" t="s">
        <v>5895</v>
      </c>
      <c r="B4173" s="102">
        <v>43340</v>
      </c>
      <c r="C4173" s="25" t="s">
        <v>5896</v>
      </c>
      <c r="D4173" s="103"/>
      <c r="E4173" s="85">
        <v>9</v>
      </c>
      <c r="F4173" s="102">
        <v>43362</v>
      </c>
      <c r="G4173" s="105">
        <v>4</v>
      </c>
      <c r="H4173" s="21">
        <v>130</v>
      </c>
      <c r="I4173" s="134">
        <v>25500</v>
      </c>
      <c r="J4173" s="135" t="str">
        <f>INDEX(Pääluokka!$H$2:$H$100,MATCH(VALUE(LEFT(Taulukko1[[#This Row],[TOL2008]],2)),Pääluokka!$G$2:$G$100,0))</f>
        <v>Teollisuus</v>
      </c>
      <c r="K4173" s="135" t="str">
        <f>INDEX(Pääluokka!$I$2:$I$100,MATCH(VALUE(LEFT(Taulukko1[[#This Row],[TOL2008]],2)),Pääluokka!$G$2:$G$100,0))</f>
        <v>Teollisuus (C-E)</v>
      </c>
      <c r="L4173" s="106">
        <f t="shared" si="821"/>
        <v>22</v>
      </c>
      <c r="M4173" s="107">
        <f t="shared" si="822"/>
        <v>43340</v>
      </c>
      <c r="N4173" s="107">
        <f t="shared" si="823"/>
        <v>43362</v>
      </c>
      <c r="O4173" s="107">
        <f t="shared" ref="O4173:P4176" si="834">IFERROR(DATE(YEAR(M4173),MONTH(M4173),1),"NA")</f>
        <v>43313</v>
      </c>
      <c r="P4173" s="107">
        <f t="shared" si="834"/>
        <v>43344</v>
      </c>
      <c r="Q4173" s="89">
        <f t="shared" ref="Q4173:R4176" si="835">IFERROR(YEAR(O4173),"NA")</f>
        <v>2018</v>
      </c>
      <c r="R4173" s="89">
        <f t="shared" si="835"/>
        <v>2018</v>
      </c>
      <c r="S4173" s="107" t="str">
        <f>YEAR(Taulukko1[[#This Row],[Alku KK]])&amp;"Q"&amp;ROUNDDOWN((MONTH(Taulukko1[[#This Row],[Alku KK]])-1)/3+1,0)</f>
        <v>2018Q3</v>
      </c>
      <c r="T4173" s="107" t="str">
        <f>YEAR(Taulukko1[[#This Row],[Loppu KK]])&amp;"Q"&amp;ROUNDDOWN((MONTH(Taulukko1[[#This Row],[Loppu KK]])-1)/3+1,0)</f>
        <v>2018Q3</v>
      </c>
      <c r="U4173" s="108">
        <f>IF(COUNT(Taulukko1[[#This Row],[Neuvottelujen alaiset ]])=1,Taulukko1[[#This Row],[Neuvottelujen alaiset ]],Taulukko1[[#This Row],[Vähennystarve]])</f>
        <v>130</v>
      </c>
      <c r="V4173" s="109">
        <f t="shared" si="831"/>
        <v>6.9230769230769235E-2</v>
      </c>
      <c r="W4173" s="109">
        <f t="shared" si="832"/>
        <v>3.0769230769230771E-2</v>
      </c>
      <c r="X4173" s="109">
        <f t="shared" si="833"/>
        <v>0.44444444444444442</v>
      </c>
      <c r="Y4173" s="109" t="b">
        <f>AND(MONTH(Taulukko1[[#This Row],[Alku PVM]] )=6,DAY(Taulukko1[[#This Row],[Alku PVM]] )&gt;19)</f>
        <v>0</v>
      </c>
      <c r="Z4173" s="109" t="b">
        <f>AND(MONTH(Taulukko1[[#This Row],[Loppu PVM]] )=6,DAY(Taulukko1[[#This Row],[Loppu PVM]] )&gt;19)</f>
        <v>0</v>
      </c>
      <c r="AA4173" s="109" t="b">
        <f>OR(MONTH(Taulukko1[[#This Row],[Alku PVM]] )&lt;=5,AND(MONTH(Taulukko1[[#This Row],[Alku PVM]] )=6,DAY(Taulukko1[[#This Row],[Alku PVM]] )&lt;20))</f>
        <v>0</v>
      </c>
      <c r="AB4173" s="109" t="b">
        <f>OR(MONTH(Taulukko1[[#This Row],[Loppu PVM]])&lt;=5,AND(MONTH(Taulukko1[[#This Row],[Loppu PVM]] )=6,DAY(Taulukko1[[#This Row],[Loppu PVM]])&lt;20))</f>
        <v>0</v>
      </c>
      <c r="AC4173" s="109" t="b">
        <f>OR(MONTH(Taulukko1[[#This Row],[Alku PVM]] )&lt;=3,AND(MONTH(Taulukko1[[#This Row],[Alku PVM]] )=3))</f>
        <v>0</v>
      </c>
      <c r="AD4173" s="109" t="b">
        <f>OR(MONTH(Taulukko1[[#This Row],[Loppu PVM]] )&lt;=3,AND(MONTH(Taulukko1[[#This Row],[Loppu PVM]] )=3))</f>
        <v>0</v>
      </c>
      <c r="AE4173" s="109" t="b">
        <f>OR(MONTH(Taulukko1[[#This Row],[Alku PVM]] )&lt;=9,AND(MONTH(Taulukko1[[#This Row],[Alku PVM]] )=9))</f>
        <v>1</v>
      </c>
      <c r="AF4173" s="109" t="b">
        <f>OR(MONTH(Taulukko1[[#This Row],[Loppu PVM]])&lt;=9,AND(MONTH(Taulukko1[[#This Row],[Loppu PVM]] )=9))</f>
        <v>1</v>
      </c>
      <c r="AG4173" s="109" t="b">
        <f>OR(MONTH(Taulukko1[[#This Row],[Alku PVM]] )&lt;=6,AND(MONTH(Taulukko1[[#This Row],[Alku PVM]] )=6))</f>
        <v>0</v>
      </c>
      <c r="AH4173" s="109" t="b">
        <f>OR(MONTH(Taulukko1[[#This Row],[Loppu PVM]])&lt;=6,AND(MONTH(Taulukko1[[#This Row],[Loppu PVM]] )=6))</f>
        <v>0</v>
      </c>
    </row>
    <row r="4174" spans="1:34" s="21" customFormat="1">
      <c r="A4174" s="101" t="s">
        <v>5479</v>
      </c>
      <c r="B4174" s="102">
        <v>43238</v>
      </c>
      <c r="C4174" s="25" t="s">
        <v>5897</v>
      </c>
      <c r="D4174" s="103"/>
      <c r="E4174" s="85">
        <v>30</v>
      </c>
      <c r="F4174" s="102">
        <v>43366</v>
      </c>
      <c r="G4174" s="105">
        <v>27</v>
      </c>
      <c r="H4174" s="104">
        <v>150</v>
      </c>
      <c r="I4174" s="134">
        <f>INDEX('TOL2008'!B:B,MATCH(A4174,'TOL2008'!A:A,0))</f>
        <v>46390</v>
      </c>
      <c r="J4174" s="135" t="str">
        <f>INDEX(Pääluokka!$H$2:$H$100,MATCH(VALUE(LEFT(Taulukko1[[#This Row],[TOL2008]],2)),Pääluokka!$G$2:$G$100,0))</f>
        <v>Tukku- ja vähittäiskauppa; moottoriajoneuvojen ja moottoripyörien korjaus</v>
      </c>
      <c r="K4174" s="135" t="str">
        <f>INDEX(Pääluokka!$I$2:$I$100,MATCH(VALUE(LEFT(Taulukko1[[#This Row],[TOL2008]],2)),Pääluokka!$G$2:$G$100,0))</f>
        <v>Palvelualat (G-N, R, S)</v>
      </c>
      <c r="L4174" s="106">
        <f t="shared" si="821"/>
        <v>128</v>
      </c>
      <c r="M4174" s="107">
        <f t="shared" si="822"/>
        <v>43238</v>
      </c>
      <c r="N4174" s="107">
        <f t="shared" si="823"/>
        <v>43366</v>
      </c>
      <c r="O4174" s="107">
        <f t="shared" si="834"/>
        <v>43221</v>
      </c>
      <c r="P4174" s="107">
        <f t="shared" si="834"/>
        <v>43344</v>
      </c>
      <c r="Q4174" s="89">
        <f t="shared" si="835"/>
        <v>2018</v>
      </c>
      <c r="R4174" s="89">
        <f t="shared" si="835"/>
        <v>2018</v>
      </c>
      <c r="S4174" s="107" t="str">
        <f>YEAR(Taulukko1[[#This Row],[Alku KK]])&amp;"Q"&amp;ROUNDDOWN((MONTH(Taulukko1[[#This Row],[Alku KK]])-1)/3+1,0)</f>
        <v>2018Q2</v>
      </c>
      <c r="T4174" s="107" t="str">
        <f>YEAR(Taulukko1[[#This Row],[Loppu KK]])&amp;"Q"&amp;ROUNDDOWN((MONTH(Taulukko1[[#This Row],[Loppu KK]])-1)/3+1,0)</f>
        <v>2018Q3</v>
      </c>
      <c r="U4174" s="108">
        <f>IF(COUNT(Taulukko1[[#This Row],[Neuvottelujen alaiset ]])=1,Taulukko1[[#This Row],[Neuvottelujen alaiset ]],Taulukko1[[#This Row],[Vähennystarve]])</f>
        <v>150</v>
      </c>
      <c r="V4174" s="109">
        <f t="shared" si="831"/>
        <v>0.2</v>
      </c>
      <c r="W4174" s="109">
        <f t="shared" si="832"/>
        <v>0.18</v>
      </c>
      <c r="X4174" s="109">
        <f t="shared" si="833"/>
        <v>0.9</v>
      </c>
      <c r="Y4174" s="109" t="b">
        <f>AND(MONTH(Taulukko1[[#This Row],[Alku PVM]] )=6,DAY(Taulukko1[[#This Row],[Alku PVM]] )&gt;19)</f>
        <v>0</v>
      </c>
      <c r="Z4174" s="109" t="b">
        <f>AND(MONTH(Taulukko1[[#This Row],[Loppu PVM]] )=6,DAY(Taulukko1[[#This Row],[Loppu PVM]] )&gt;19)</f>
        <v>0</v>
      </c>
      <c r="AA4174" s="109" t="b">
        <f>OR(MONTH(Taulukko1[[#This Row],[Alku PVM]] )&lt;=5,AND(MONTH(Taulukko1[[#This Row],[Alku PVM]] )=6,DAY(Taulukko1[[#This Row],[Alku PVM]] )&lt;20))</f>
        <v>1</v>
      </c>
      <c r="AB4174" s="109" t="b">
        <f>OR(MONTH(Taulukko1[[#This Row],[Loppu PVM]])&lt;=5,AND(MONTH(Taulukko1[[#This Row],[Loppu PVM]] )=6,DAY(Taulukko1[[#This Row],[Loppu PVM]])&lt;20))</f>
        <v>0</v>
      </c>
      <c r="AC4174" s="109" t="b">
        <f>OR(MONTH(Taulukko1[[#This Row],[Alku PVM]] )&lt;=3,AND(MONTH(Taulukko1[[#This Row],[Alku PVM]] )=3))</f>
        <v>0</v>
      </c>
      <c r="AD4174" s="109" t="b">
        <f>OR(MONTH(Taulukko1[[#This Row],[Loppu PVM]] )&lt;=3,AND(MONTH(Taulukko1[[#This Row],[Loppu PVM]] )=3))</f>
        <v>0</v>
      </c>
      <c r="AE4174" s="109" t="b">
        <f>OR(MONTH(Taulukko1[[#This Row],[Alku PVM]] )&lt;=9,AND(MONTH(Taulukko1[[#This Row],[Alku PVM]] )=9))</f>
        <v>1</v>
      </c>
      <c r="AF4174" s="109" t="b">
        <f>OR(MONTH(Taulukko1[[#This Row],[Loppu PVM]])&lt;=9,AND(MONTH(Taulukko1[[#This Row],[Loppu PVM]] )=9))</f>
        <v>1</v>
      </c>
      <c r="AG4174" s="109" t="b">
        <f>OR(MONTH(Taulukko1[[#This Row],[Alku PVM]] )&lt;=6,AND(MONTH(Taulukko1[[#This Row],[Alku PVM]] )=6))</f>
        <v>1</v>
      </c>
      <c r="AH4174" s="109" t="b">
        <f>OR(MONTH(Taulukko1[[#This Row],[Loppu PVM]])&lt;=6,AND(MONTH(Taulukko1[[#This Row],[Loppu PVM]] )=6))</f>
        <v>0</v>
      </c>
    </row>
    <row r="4175" spans="1:34" s="21" customFormat="1">
      <c r="A4175" s="101" t="s">
        <v>5898</v>
      </c>
      <c r="B4175" s="102">
        <v>43364</v>
      </c>
      <c r="C4175" s="25" t="s">
        <v>5899</v>
      </c>
      <c r="D4175" s="103"/>
      <c r="E4175" s="85"/>
      <c r="F4175" s="102"/>
      <c r="G4175" s="105"/>
      <c r="H4175" s="104">
        <v>1000</v>
      </c>
      <c r="I4175" s="134">
        <v>56101</v>
      </c>
      <c r="J4175" s="135" t="str">
        <f>INDEX(Pääluokka!$H$2:$H$100,MATCH(VALUE(LEFT(Taulukko1[[#This Row],[TOL2008]],2)),Pääluokka!$G$2:$G$100,0))</f>
        <v>Majoitus- ja ravitsemistoiminta</v>
      </c>
      <c r="K4175" s="135" t="str">
        <f>INDEX(Pääluokka!$I$2:$I$100,MATCH(VALUE(LEFT(Taulukko1[[#This Row],[TOL2008]],2)),Pääluokka!$G$2:$G$100,0))</f>
        <v>Palvelualat (G-N, R, S)</v>
      </c>
      <c r="L4175" s="106" t="str">
        <f t="shared" si="821"/>
        <v>NA</v>
      </c>
      <c r="M4175" s="107">
        <f t="shared" si="822"/>
        <v>43364</v>
      </c>
      <c r="N4175" s="107">
        <f t="shared" si="823"/>
        <v>43415</v>
      </c>
      <c r="O4175" s="107">
        <f t="shared" si="834"/>
        <v>43344</v>
      </c>
      <c r="P4175" s="107">
        <f t="shared" si="834"/>
        <v>43405</v>
      </c>
      <c r="Q4175" s="89">
        <f t="shared" si="835"/>
        <v>2018</v>
      </c>
      <c r="R4175" s="89">
        <f t="shared" si="835"/>
        <v>2018</v>
      </c>
      <c r="S4175" s="107" t="str">
        <f>YEAR(Taulukko1[[#This Row],[Alku KK]])&amp;"Q"&amp;ROUNDDOWN((MONTH(Taulukko1[[#This Row],[Alku KK]])-1)/3+1,0)</f>
        <v>2018Q3</v>
      </c>
      <c r="T4175" s="107" t="str">
        <f>YEAR(Taulukko1[[#This Row],[Loppu KK]])&amp;"Q"&amp;ROUNDDOWN((MONTH(Taulukko1[[#This Row],[Loppu KK]])-1)/3+1,0)</f>
        <v>2018Q4</v>
      </c>
      <c r="U4175" s="108">
        <f>IF(COUNT(Taulukko1[[#This Row],[Neuvottelujen alaiset ]])=1,Taulukko1[[#This Row],[Neuvottelujen alaiset ]],Taulukko1[[#This Row],[Vähennystarve]])</f>
        <v>1000</v>
      </c>
      <c r="V4175" s="109" t="str">
        <f t="shared" si="831"/>
        <v>NA</v>
      </c>
      <c r="W4175" s="109" t="str">
        <f t="shared" si="832"/>
        <v>NA</v>
      </c>
      <c r="X4175" s="109" t="str">
        <f t="shared" si="833"/>
        <v>NA</v>
      </c>
      <c r="Y4175" s="109" t="b">
        <f>AND(MONTH(Taulukko1[[#This Row],[Alku PVM]] )=6,DAY(Taulukko1[[#This Row],[Alku PVM]] )&gt;19)</f>
        <v>0</v>
      </c>
      <c r="Z4175" s="109" t="b">
        <f>AND(MONTH(Taulukko1[[#This Row],[Loppu PVM]] )=6,DAY(Taulukko1[[#This Row],[Loppu PVM]] )&gt;19)</f>
        <v>0</v>
      </c>
      <c r="AA4175" s="109" t="b">
        <f>OR(MONTH(Taulukko1[[#This Row],[Alku PVM]] )&lt;=5,AND(MONTH(Taulukko1[[#This Row],[Alku PVM]] )=6,DAY(Taulukko1[[#This Row],[Alku PVM]] )&lt;20))</f>
        <v>0</v>
      </c>
      <c r="AB4175" s="109" t="b">
        <f>OR(MONTH(Taulukko1[[#This Row],[Loppu PVM]])&lt;=5,AND(MONTH(Taulukko1[[#This Row],[Loppu PVM]] )=6,DAY(Taulukko1[[#This Row],[Loppu PVM]])&lt;20))</f>
        <v>0</v>
      </c>
      <c r="AC4175" s="109" t="b">
        <f>OR(MONTH(Taulukko1[[#This Row],[Alku PVM]] )&lt;=3,AND(MONTH(Taulukko1[[#This Row],[Alku PVM]] )=3))</f>
        <v>0</v>
      </c>
      <c r="AD4175" s="109" t="b">
        <f>OR(MONTH(Taulukko1[[#This Row],[Loppu PVM]] )&lt;=3,AND(MONTH(Taulukko1[[#This Row],[Loppu PVM]] )=3))</f>
        <v>0</v>
      </c>
      <c r="AE4175" s="109" t="b">
        <f>OR(MONTH(Taulukko1[[#This Row],[Alku PVM]] )&lt;=9,AND(MONTH(Taulukko1[[#This Row],[Alku PVM]] )=9))</f>
        <v>1</v>
      </c>
      <c r="AF4175" s="109" t="b">
        <f>OR(MONTH(Taulukko1[[#This Row],[Loppu PVM]])&lt;=9,AND(MONTH(Taulukko1[[#This Row],[Loppu PVM]] )=9))</f>
        <v>0</v>
      </c>
      <c r="AG4175" s="109" t="b">
        <f>OR(MONTH(Taulukko1[[#This Row],[Alku PVM]] )&lt;=6,AND(MONTH(Taulukko1[[#This Row],[Alku PVM]] )=6))</f>
        <v>0</v>
      </c>
      <c r="AH4175" s="109" t="b">
        <f>OR(MONTH(Taulukko1[[#This Row],[Loppu PVM]])&lt;=6,AND(MONTH(Taulukko1[[#This Row],[Loppu PVM]] )=6))</f>
        <v>0</v>
      </c>
    </row>
    <row r="4176" spans="1:34" s="21" customFormat="1">
      <c r="A4176" s="25" t="s">
        <v>5901</v>
      </c>
      <c r="B4176" s="26">
        <v>43326</v>
      </c>
      <c r="C4176" s="25" t="s">
        <v>5900</v>
      </c>
      <c r="D4176" s="35"/>
      <c r="E4176" s="85">
        <v>40</v>
      </c>
      <c r="F4176" s="26">
        <v>43367</v>
      </c>
      <c r="G4176" s="33">
        <v>40</v>
      </c>
      <c r="H4176" s="27"/>
      <c r="I4176" s="126">
        <v>70220</v>
      </c>
      <c r="J4176" s="133" t="str">
        <f>INDEX(Pääluokka!$H$2:$H$100,MATCH(VALUE(LEFT(Taulukko1[[#This Row],[TOL2008]],2)),Pääluokka!$G$2:$G$100,0))</f>
        <v>Ammatillinen, tieteellinen ja tekninen toiminta</v>
      </c>
      <c r="K4176" s="133" t="str">
        <f>INDEX(Pääluokka!$I$2:$I$100,MATCH(VALUE(LEFT(Taulukko1[[#This Row],[TOL2008]],2)),Pääluokka!$G$2:$G$100,0))</f>
        <v>Palvelualat (G-N, R, S)</v>
      </c>
      <c r="L4176" s="41">
        <f t="shared" si="821"/>
        <v>41</v>
      </c>
      <c r="M4176" s="43">
        <f t="shared" si="822"/>
        <v>43326</v>
      </c>
      <c r="N4176" s="43">
        <f t="shared" si="823"/>
        <v>43367</v>
      </c>
      <c r="O4176" s="43">
        <f t="shared" si="834"/>
        <v>43313</v>
      </c>
      <c r="P4176" s="43">
        <f t="shared" si="834"/>
        <v>43344</v>
      </c>
      <c r="Q4176" s="89">
        <f t="shared" si="835"/>
        <v>2018</v>
      </c>
      <c r="R4176" s="89">
        <f t="shared" si="835"/>
        <v>2018</v>
      </c>
      <c r="S4176" s="107" t="str">
        <f>YEAR(Taulukko1[[#This Row],[Alku KK]])&amp;"Q"&amp;ROUNDDOWN((MONTH(Taulukko1[[#This Row],[Alku KK]])-1)/3+1,0)</f>
        <v>2018Q3</v>
      </c>
      <c r="T4176" s="107" t="str">
        <f>YEAR(Taulukko1[[#This Row],[Loppu KK]])&amp;"Q"&amp;ROUNDDOWN((MONTH(Taulukko1[[#This Row],[Loppu KK]])-1)/3+1,0)</f>
        <v>2018Q3</v>
      </c>
      <c r="U4176" s="108">
        <f>IF(COUNT(Taulukko1[[#This Row],[Neuvottelujen alaiset ]])=1,Taulukko1[[#This Row],[Neuvottelujen alaiset ]],Taulukko1[[#This Row],[Vähennystarve]])</f>
        <v>40</v>
      </c>
      <c r="V4176" s="109" t="str">
        <f t="shared" si="831"/>
        <v>NA</v>
      </c>
      <c r="W4176" s="109" t="str">
        <f t="shared" si="832"/>
        <v>NA</v>
      </c>
      <c r="X4176" s="109">
        <f t="shared" si="833"/>
        <v>1</v>
      </c>
      <c r="Y4176" s="109" t="b">
        <f>AND(MONTH(Taulukko1[[#This Row],[Alku PVM]] )=6,DAY(Taulukko1[[#This Row],[Alku PVM]] )&gt;19)</f>
        <v>0</v>
      </c>
      <c r="Z4176" s="109" t="b">
        <f>AND(MONTH(Taulukko1[[#This Row],[Loppu PVM]] )=6,DAY(Taulukko1[[#This Row],[Loppu PVM]] )&gt;19)</f>
        <v>0</v>
      </c>
      <c r="AA4176" s="109" t="b">
        <f>OR(MONTH(Taulukko1[[#This Row],[Alku PVM]] )&lt;=5,AND(MONTH(Taulukko1[[#This Row],[Alku PVM]] )=6,DAY(Taulukko1[[#This Row],[Alku PVM]] )&lt;20))</f>
        <v>0</v>
      </c>
      <c r="AB4176" s="109" t="b">
        <f>OR(MONTH(Taulukko1[[#This Row],[Loppu PVM]])&lt;=5,AND(MONTH(Taulukko1[[#This Row],[Loppu PVM]] )=6,DAY(Taulukko1[[#This Row],[Loppu PVM]])&lt;20))</f>
        <v>0</v>
      </c>
      <c r="AC4176" s="109" t="b">
        <f>OR(MONTH(Taulukko1[[#This Row],[Alku PVM]] )&lt;=3,AND(MONTH(Taulukko1[[#This Row],[Alku PVM]] )=3))</f>
        <v>0</v>
      </c>
      <c r="AD4176" s="109" t="b">
        <f>OR(MONTH(Taulukko1[[#This Row],[Loppu PVM]] )&lt;=3,AND(MONTH(Taulukko1[[#This Row],[Loppu PVM]] )=3))</f>
        <v>0</v>
      </c>
      <c r="AE4176" s="109" t="b">
        <f>OR(MONTH(Taulukko1[[#This Row],[Alku PVM]] )&lt;=9,AND(MONTH(Taulukko1[[#This Row],[Alku PVM]] )=9))</f>
        <v>1</v>
      </c>
      <c r="AF4176" s="109" t="b">
        <f>OR(MONTH(Taulukko1[[#This Row],[Loppu PVM]])&lt;=9,AND(MONTH(Taulukko1[[#This Row],[Loppu PVM]] )=9))</f>
        <v>1</v>
      </c>
      <c r="AG4176" s="109" t="b">
        <f>OR(MONTH(Taulukko1[[#This Row],[Alku PVM]] )&lt;=6,AND(MONTH(Taulukko1[[#This Row],[Alku PVM]] )=6))</f>
        <v>0</v>
      </c>
      <c r="AH4176" s="109" t="b">
        <f>OR(MONTH(Taulukko1[[#This Row],[Loppu PVM]])&lt;=6,AND(MONTH(Taulukko1[[#This Row],[Loppu PVM]] )=6))</f>
        <v>0</v>
      </c>
    </row>
    <row r="4177" spans="1:34" s="21" customFormat="1">
      <c r="A4177" s="101" t="s">
        <v>5903</v>
      </c>
      <c r="B4177" s="102">
        <v>43374</v>
      </c>
      <c r="C4177" s="25" t="s">
        <v>143</v>
      </c>
      <c r="D4177" s="103"/>
      <c r="E4177" s="85">
        <v>13</v>
      </c>
      <c r="F4177" s="102"/>
      <c r="G4177" s="105"/>
      <c r="H4177" s="104">
        <v>38</v>
      </c>
      <c r="I4177" s="134">
        <v>38210</v>
      </c>
      <c r="J4177" s="135" t="str">
        <f>INDEX(Pääluokka!$H$2:$H$100,MATCH(VALUE(LEFT(Taulukko1[[#This Row],[TOL2008]],2)),Pääluokka!$G$2:$G$100,0))</f>
        <v>Vesihuolto, viemäri- ja jätevesihuolto, jätehuolto ja muu ympäristön puhtaanapito</v>
      </c>
      <c r="K4177" s="135" t="str">
        <f>INDEX(Pääluokka!$I$2:$I$100,MATCH(VALUE(LEFT(Taulukko1[[#This Row],[TOL2008]],2)),Pääluokka!$G$2:$G$100,0))</f>
        <v>Teollisuus (C-E)</v>
      </c>
      <c r="L4177" s="106" t="str">
        <f t="shared" si="821"/>
        <v>NA</v>
      </c>
      <c r="M4177" s="107">
        <f t="shared" si="822"/>
        <v>43374</v>
      </c>
      <c r="N4177" s="107">
        <f t="shared" si="823"/>
        <v>43425</v>
      </c>
      <c r="O4177" s="107">
        <f t="shared" ref="O4177:P4179" si="836">IFERROR(DATE(YEAR(M4177),MONTH(M4177),1),"NA")</f>
        <v>43374</v>
      </c>
      <c r="P4177" s="107">
        <f t="shared" si="836"/>
        <v>43405</v>
      </c>
      <c r="Q4177" s="89">
        <f t="shared" ref="Q4177:R4179" si="837">IFERROR(YEAR(O4177),"NA")</f>
        <v>2018</v>
      </c>
      <c r="R4177" s="89">
        <f t="shared" si="837"/>
        <v>2018</v>
      </c>
      <c r="S4177" s="107" t="str">
        <f>YEAR(Taulukko1[[#This Row],[Alku KK]])&amp;"Q"&amp;ROUNDDOWN((MONTH(Taulukko1[[#This Row],[Alku KK]])-1)/3+1,0)</f>
        <v>2018Q4</v>
      </c>
      <c r="T4177" s="107" t="str">
        <f>YEAR(Taulukko1[[#This Row],[Loppu KK]])&amp;"Q"&amp;ROUNDDOWN((MONTH(Taulukko1[[#This Row],[Loppu KK]])-1)/3+1,0)</f>
        <v>2018Q4</v>
      </c>
      <c r="U4177" s="108">
        <f>IF(COUNT(Taulukko1[[#This Row],[Neuvottelujen alaiset ]])=1,Taulukko1[[#This Row],[Neuvottelujen alaiset ]],Taulukko1[[#This Row],[Vähennystarve]])</f>
        <v>38</v>
      </c>
      <c r="V4177" s="109">
        <f t="shared" ref="V4177:V4188" si="838">IF(AND(ISNUMBER(E4177),ISNUMBER(H4177)),E4177/H4177,"NA")</f>
        <v>0.34210526315789475</v>
      </c>
      <c r="W4177" s="109" t="str">
        <f t="shared" ref="W4177:W4188" si="839">IF(AND(ISNUMBER(G4177),ISNUMBER(H4177)),G4177/H4177,"NA")</f>
        <v>NA</v>
      </c>
      <c r="X4177" s="109" t="str">
        <f t="shared" ref="X4177:X4188" si="840">IF(AND(ISNUMBER(G4177),ISNUMBER(E4177)),G4177/E4177,"NA")</f>
        <v>NA</v>
      </c>
      <c r="Y4177" s="109" t="b">
        <f>AND(MONTH(Taulukko1[[#This Row],[Alku PVM]] )=6,DAY(Taulukko1[[#This Row],[Alku PVM]] )&gt;19)</f>
        <v>0</v>
      </c>
      <c r="Z4177" s="109" t="b">
        <f>AND(MONTH(Taulukko1[[#This Row],[Loppu PVM]] )=6,DAY(Taulukko1[[#This Row],[Loppu PVM]] )&gt;19)</f>
        <v>0</v>
      </c>
      <c r="AA4177" s="109" t="b">
        <f>OR(MONTH(Taulukko1[[#This Row],[Alku PVM]] )&lt;=5,AND(MONTH(Taulukko1[[#This Row],[Alku PVM]] )=6,DAY(Taulukko1[[#This Row],[Alku PVM]] )&lt;20))</f>
        <v>0</v>
      </c>
      <c r="AB4177" s="109" t="b">
        <f>OR(MONTH(Taulukko1[[#This Row],[Loppu PVM]])&lt;=5,AND(MONTH(Taulukko1[[#This Row],[Loppu PVM]] )=6,DAY(Taulukko1[[#This Row],[Loppu PVM]])&lt;20))</f>
        <v>0</v>
      </c>
      <c r="AC4177" s="109" t="b">
        <f>OR(MONTH(Taulukko1[[#This Row],[Alku PVM]] )&lt;=3,AND(MONTH(Taulukko1[[#This Row],[Alku PVM]] )=3))</f>
        <v>0</v>
      </c>
      <c r="AD4177" s="109" t="b">
        <f>OR(MONTH(Taulukko1[[#This Row],[Loppu PVM]] )&lt;=3,AND(MONTH(Taulukko1[[#This Row],[Loppu PVM]] )=3))</f>
        <v>0</v>
      </c>
      <c r="AE4177" s="109" t="b">
        <f>OR(MONTH(Taulukko1[[#This Row],[Alku PVM]] )&lt;=9,AND(MONTH(Taulukko1[[#This Row],[Alku PVM]] )=9))</f>
        <v>0</v>
      </c>
      <c r="AF4177" s="109" t="b">
        <f>OR(MONTH(Taulukko1[[#This Row],[Loppu PVM]])&lt;=9,AND(MONTH(Taulukko1[[#This Row],[Loppu PVM]] )=9))</f>
        <v>0</v>
      </c>
      <c r="AG4177" s="109" t="b">
        <f>OR(MONTH(Taulukko1[[#This Row],[Alku PVM]] )&lt;=6,AND(MONTH(Taulukko1[[#This Row],[Alku PVM]] )=6))</f>
        <v>0</v>
      </c>
      <c r="AH4177" s="109" t="b">
        <f>OR(MONTH(Taulukko1[[#This Row],[Loppu PVM]])&lt;=6,AND(MONTH(Taulukko1[[#This Row],[Loppu PVM]] )=6))</f>
        <v>0</v>
      </c>
    </row>
    <row r="4178" spans="1:34" s="21" customFormat="1">
      <c r="A4178" s="101" t="s">
        <v>2290</v>
      </c>
      <c r="B4178" s="102">
        <v>43318</v>
      </c>
      <c r="C4178" s="25" t="s">
        <v>143</v>
      </c>
      <c r="D4178" s="103"/>
      <c r="E4178" s="85">
        <v>170</v>
      </c>
      <c r="F4178" s="102">
        <v>43369</v>
      </c>
      <c r="G4178" s="105">
        <v>170</v>
      </c>
      <c r="H4178" s="104">
        <v>170</v>
      </c>
      <c r="I4178" s="134">
        <f>INDEX('TOL2008'!B:B,MATCH(A4178,'TOL2008'!A:A,0))</f>
        <v>46390</v>
      </c>
      <c r="J4178" s="135" t="str">
        <f>INDEX(Pääluokka!$H$2:$H$100,MATCH(VALUE(LEFT(Taulukko1[[#This Row],[TOL2008]],2)),Pääluokka!$G$2:$G$100,0))</f>
        <v>Tukku- ja vähittäiskauppa; moottoriajoneuvojen ja moottoripyörien korjaus</v>
      </c>
      <c r="K4178" s="135" t="str">
        <f>INDEX(Pääluokka!$I$2:$I$100,MATCH(VALUE(LEFT(Taulukko1[[#This Row],[TOL2008]],2)),Pääluokka!$G$2:$G$100,0))</f>
        <v>Palvelualat (G-N, R, S)</v>
      </c>
      <c r="L4178" s="106">
        <f t="shared" si="821"/>
        <v>51</v>
      </c>
      <c r="M4178" s="107">
        <f t="shared" si="822"/>
        <v>43318</v>
      </c>
      <c r="N4178" s="107">
        <f t="shared" si="823"/>
        <v>43369</v>
      </c>
      <c r="O4178" s="107">
        <f t="shared" si="836"/>
        <v>43313</v>
      </c>
      <c r="P4178" s="107">
        <f t="shared" si="836"/>
        <v>43344</v>
      </c>
      <c r="Q4178" s="89">
        <f t="shared" si="837"/>
        <v>2018</v>
      </c>
      <c r="R4178" s="89">
        <f t="shared" si="837"/>
        <v>2018</v>
      </c>
      <c r="S4178" s="107" t="str">
        <f>YEAR(Taulukko1[[#This Row],[Alku KK]])&amp;"Q"&amp;ROUNDDOWN((MONTH(Taulukko1[[#This Row],[Alku KK]])-1)/3+1,0)</f>
        <v>2018Q3</v>
      </c>
      <c r="T4178" s="107" t="str">
        <f>YEAR(Taulukko1[[#This Row],[Loppu KK]])&amp;"Q"&amp;ROUNDDOWN((MONTH(Taulukko1[[#This Row],[Loppu KK]])-1)/3+1,0)</f>
        <v>2018Q3</v>
      </c>
      <c r="U4178" s="108">
        <f>IF(COUNT(Taulukko1[[#This Row],[Neuvottelujen alaiset ]])=1,Taulukko1[[#This Row],[Neuvottelujen alaiset ]],Taulukko1[[#This Row],[Vähennystarve]])</f>
        <v>170</v>
      </c>
      <c r="V4178" s="109">
        <f t="shared" si="838"/>
        <v>1</v>
      </c>
      <c r="W4178" s="109">
        <f t="shared" si="839"/>
        <v>1</v>
      </c>
      <c r="X4178" s="109">
        <f t="shared" si="840"/>
        <v>1</v>
      </c>
      <c r="Y4178" s="109" t="b">
        <f>AND(MONTH(Taulukko1[[#This Row],[Alku PVM]] )=6,DAY(Taulukko1[[#This Row],[Alku PVM]] )&gt;19)</f>
        <v>0</v>
      </c>
      <c r="Z4178" s="109" t="b">
        <f>AND(MONTH(Taulukko1[[#This Row],[Loppu PVM]] )=6,DAY(Taulukko1[[#This Row],[Loppu PVM]] )&gt;19)</f>
        <v>0</v>
      </c>
      <c r="AA4178" s="109" t="b">
        <f>OR(MONTH(Taulukko1[[#This Row],[Alku PVM]] )&lt;=5,AND(MONTH(Taulukko1[[#This Row],[Alku PVM]] )=6,DAY(Taulukko1[[#This Row],[Alku PVM]] )&lt;20))</f>
        <v>0</v>
      </c>
      <c r="AB4178" s="109" t="b">
        <f>OR(MONTH(Taulukko1[[#This Row],[Loppu PVM]])&lt;=5,AND(MONTH(Taulukko1[[#This Row],[Loppu PVM]] )=6,DAY(Taulukko1[[#This Row],[Loppu PVM]])&lt;20))</f>
        <v>0</v>
      </c>
      <c r="AC4178" s="109" t="b">
        <f>OR(MONTH(Taulukko1[[#This Row],[Alku PVM]] )&lt;=3,AND(MONTH(Taulukko1[[#This Row],[Alku PVM]] )=3))</f>
        <v>0</v>
      </c>
      <c r="AD4178" s="109" t="b">
        <f>OR(MONTH(Taulukko1[[#This Row],[Loppu PVM]] )&lt;=3,AND(MONTH(Taulukko1[[#This Row],[Loppu PVM]] )=3))</f>
        <v>0</v>
      </c>
      <c r="AE4178" s="109" t="b">
        <f>OR(MONTH(Taulukko1[[#This Row],[Alku PVM]] )&lt;=9,AND(MONTH(Taulukko1[[#This Row],[Alku PVM]] )=9))</f>
        <v>1</v>
      </c>
      <c r="AF4178" s="109" t="b">
        <f>OR(MONTH(Taulukko1[[#This Row],[Loppu PVM]])&lt;=9,AND(MONTH(Taulukko1[[#This Row],[Loppu PVM]] )=9))</f>
        <v>1</v>
      </c>
      <c r="AG4178" s="109" t="b">
        <f>OR(MONTH(Taulukko1[[#This Row],[Alku PVM]] )&lt;=6,AND(MONTH(Taulukko1[[#This Row],[Alku PVM]] )=6))</f>
        <v>0</v>
      </c>
      <c r="AH4178" s="109" t="b">
        <f>OR(MONTH(Taulukko1[[#This Row],[Loppu PVM]])&lt;=6,AND(MONTH(Taulukko1[[#This Row],[Loppu PVM]] )=6))</f>
        <v>0</v>
      </c>
    </row>
    <row r="4179" spans="1:34" s="21" customFormat="1">
      <c r="A4179" s="25" t="s">
        <v>5919</v>
      </c>
      <c r="B4179" s="102">
        <v>43374</v>
      </c>
      <c r="C4179" s="25" t="s">
        <v>5904</v>
      </c>
      <c r="D4179" s="103"/>
      <c r="E4179" s="85"/>
      <c r="F4179" s="102"/>
      <c r="G4179" s="105"/>
      <c r="H4179" s="104">
        <v>6000</v>
      </c>
      <c r="I4179" s="134">
        <v>66190</v>
      </c>
      <c r="J4179" s="135" t="str">
        <f>INDEX(Pääluokka!$H$2:$H$100,MATCH(VALUE(LEFT(Taulukko1[[#This Row],[TOL2008]],2)),Pääluokka!$G$2:$G$100,0))</f>
        <v>Rahoitus- ja vakuutustoiminta</v>
      </c>
      <c r="K4179" s="135" t="str">
        <f>INDEX(Pääluokka!$I$2:$I$100,MATCH(VALUE(LEFT(Taulukko1[[#This Row],[TOL2008]],2)),Pääluokka!$G$2:$G$100,0))</f>
        <v>Palvelualat (G-N, R, S)</v>
      </c>
      <c r="L4179" s="106" t="str">
        <f t="shared" si="821"/>
        <v>NA</v>
      </c>
      <c r="M4179" s="107">
        <f t="shared" si="822"/>
        <v>43374</v>
      </c>
      <c r="N4179" s="107">
        <f t="shared" si="823"/>
        <v>43425</v>
      </c>
      <c r="O4179" s="107">
        <f t="shared" si="836"/>
        <v>43374</v>
      </c>
      <c r="P4179" s="107">
        <f t="shared" si="836"/>
        <v>43405</v>
      </c>
      <c r="Q4179" s="89">
        <f t="shared" si="837"/>
        <v>2018</v>
      </c>
      <c r="R4179" s="89">
        <f t="shared" si="837"/>
        <v>2018</v>
      </c>
      <c r="S4179" s="107" t="str">
        <f>YEAR(Taulukko1[[#This Row],[Alku KK]])&amp;"Q"&amp;ROUNDDOWN((MONTH(Taulukko1[[#This Row],[Alku KK]])-1)/3+1,0)</f>
        <v>2018Q4</v>
      </c>
      <c r="T4179" s="107" t="str">
        <f>YEAR(Taulukko1[[#This Row],[Loppu KK]])&amp;"Q"&amp;ROUNDDOWN((MONTH(Taulukko1[[#This Row],[Loppu KK]])-1)/3+1,0)</f>
        <v>2018Q4</v>
      </c>
      <c r="U4179" s="108">
        <f>IF(COUNT(Taulukko1[[#This Row],[Neuvottelujen alaiset ]])=1,Taulukko1[[#This Row],[Neuvottelujen alaiset ]],Taulukko1[[#This Row],[Vähennystarve]])</f>
        <v>6000</v>
      </c>
      <c r="V4179" s="109" t="str">
        <f t="shared" si="838"/>
        <v>NA</v>
      </c>
      <c r="W4179" s="109" t="str">
        <f t="shared" si="839"/>
        <v>NA</v>
      </c>
      <c r="X4179" s="109" t="str">
        <f t="shared" si="840"/>
        <v>NA</v>
      </c>
      <c r="Y4179" s="109" t="b">
        <f>AND(MONTH(Taulukko1[[#This Row],[Alku PVM]] )=6,DAY(Taulukko1[[#This Row],[Alku PVM]] )&gt;19)</f>
        <v>0</v>
      </c>
      <c r="Z4179" s="109" t="b">
        <f>AND(MONTH(Taulukko1[[#This Row],[Loppu PVM]] )=6,DAY(Taulukko1[[#This Row],[Loppu PVM]] )&gt;19)</f>
        <v>0</v>
      </c>
      <c r="AA4179" s="109" t="b">
        <f>OR(MONTH(Taulukko1[[#This Row],[Alku PVM]] )&lt;=5,AND(MONTH(Taulukko1[[#This Row],[Alku PVM]] )=6,DAY(Taulukko1[[#This Row],[Alku PVM]] )&lt;20))</f>
        <v>0</v>
      </c>
      <c r="AB4179" s="109" t="b">
        <f>OR(MONTH(Taulukko1[[#This Row],[Loppu PVM]])&lt;=5,AND(MONTH(Taulukko1[[#This Row],[Loppu PVM]] )=6,DAY(Taulukko1[[#This Row],[Loppu PVM]])&lt;20))</f>
        <v>0</v>
      </c>
      <c r="AC4179" s="109" t="b">
        <f>OR(MONTH(Taulukko1[[#This Row],[Alku PVM]] )&lt;=3,AND(MONTH(Taulukko1[[#This Row],[Alku PVM]] )=3))</f>
        <v>0</v>
      </c>
      <c r="AD4179" s="109" t="b">
        <f>OR(MONTH(Taulukko1[[#This Row],[Loppu PVM]] )&lt;=3,AND(MONTH(Taulukko1[[#This Row],[Loppu PVM]] )=3))</f>
        <v>0</v>
      </c>
      <c r="AE4179" s="109" t="b">
        <f>OR(MONTH(Taulukko1[[#This Row],[Alku PVM]] )&lt;=9,AND(MONTH(Taulukko1[[#This Row],[Alku PVM]] )=9))</f>
        <v>0</v>
      </c>
      <c r="AF4179" s="109" t="b">
        <f>OR(MONTH(Taulukko1[[#This Row],[Loppu PVM]])&lt;=9,AND(MONTH(Taulukko1[[#This Row],[Loppu PVM]] )=9))</f>
        <v>0</v>
      </c>
      <c r="AG4179" s="109" t="b">
        <f>OR(MONTH(Taulukko1[[#This Row],[Alku PVM]] )&lt;=6,AND(MONTH(Taulukko1[[#This Row],[Alku PVM]] )=6))</f>
        <v>0</v>
      </c>
      <c r="AH4179" s="109" t="b">
        <f>OR(MONTH(Taulukko1[[#This Row],[Loppu PVM]])&lt;=6,AND(MONTH(Taulukko1[[#This Row],[Loppu PVM]] )=6))</f>
        <v>0</v>
      </c>
    </row>
    <row r="4180" spans="1:34" s="21" customFormat="1">
      <c r="A4180" s="101" t="s">
        <v>4844</v>
      </c>
      <c r="B4180" s="102">
        <v>43318</v>
      </c>
      <c r="C4180" s="25" t="s">
        <v>1381</v>
      </c>
      <c r="D4180" s="103">
        <v>160</v>
      </c>
      <c r="E4180" s="85">
        <v>50</v>
      </c>
      <c r="F4180" s="102">
        <v>43376</v>
      </c>
      <c r="G4180" s="105">
        <v>24</v>
      </c>
      <c r="H4180" s="104">
        <v>530</v>
      </c>
      <c r="I4180" s="134">
        <f>INDEX('TOL2008'!B:B,MATCH(A4180,'TOL2008'!A:A,0))</f>
        <v>20300</v>
      </c>
      <c r="J4180" s="135" t="str">
        <f>INDEX(Pääluokka!$H$2:$H$100,MATCH(VALUE(LEFT(Taulukko1[[#This Row],[TOL2008]],2)),Pääluokka!$G$2:$G$100,0))</f>
        <v>Teollisuus</v>
      </c>
      <c r="K4180" s="135" t="str">
        <f>INDEX(Pääluokka!$I$2:$I$100,MATCH(VALUE(LEFT(Taulukko1[[#This Row],[TOL2008]],2)),Pääluokka!$G$2:$G$100,0))</f>
        <v>Teollisuus (C-E)</v>
      </c>
      <c r="L4180" s="106">
        <f t="shared" si="821"/>
        <v>58</v>
      </c>
      <c r="M4180" s="107">
        <f t="shared" si="822"/>
        <v>43318</v>
      </c>
      <c r="N4180" s="107">
        <f t="shared" si="823"/>
        <v>43376</v>
      </c>
      <c r="O4180" s="107">
        <f t="shared" ref="O4180:O4188" si="841">IFERROR(DATE(YEAR(M4180),MONTH(M4180),1),"NA")</f>
        <v>43313</v>
      </c>
      <c r="P4180" s="107">
        <f t="shared" ref="P4180:P4188" si="842">IFERROR(DATE(YEAR(N4180),MONTH(N4180),1),"NA")</f>
        <v>43374</v>
      </c>
      <c r="Q4180" s="89">
        <f t="shared" ref="Q4180:Q4188" si="843">IFERROR(YEAR(O4180),"NA")</f>
        <v>2018</v>
      </c>
      <c r="R4180" s="89">
        <f t="shared" ref="R4180:R4188" si="844">IFERROR(YEAR(P4180),"NA")</f>
        <v>2018</v>
      </c>
      <c r="S4180" s="107" t="str">
        <f>YEAR(Taulukko1[[#This Row],[Alku KK]])&amp;"Q"&amp;ROUNDDOWN((MONTH(Taulukko1[[#This Row],[Alku KK]])-1)/3+1,0)</f>
        <v>2018Q3</v>
      </c>
      <c r="T4180" s="107" t="str">
        <f>YEAR(Taulukko1[[#This Row],[Loppu KK]])&amp;"Q"&amp;ROUNDDOWN((MONTH(Taulukko1[[#This Row],[Loppu KK]])-1)/3+1,0)</f>
        <v>2018Q4</v>
      </c>
      <c r="U4180" s="108">
        <f>IF(COUNT(Taulukko1[[#This Row],[Neuvottelujen alaiset ]])=1,Taulukko1[[#This Row],[Neuvottelujen alaiset ]],Taulukko1[[#This Row],[Vähennystarve]])</f>
        <v>530</v>
      </c>
      <c r="V4180" s="109">
        <f t="shared" si="838"/>
        <v>9.4339622641509441E-2</v>
      </c>
      <c r="W4180" s="109">
        <f t="shared" si="839"/>
        <v>4.5283018867924525E-2</v>
      </c>
      <c r="X4180" s="109">
        <f t="shared" si="840"/>
        <v>0.48</v>
      </c>
      <c r="Y4180" s="109" t="b">
        <f>AND(MONTH(Taulukko1[[#This Row],[Alku PVM]] )=6,DAY(Taulukko1[[#This Row],[Alku PVM]] )&gt;19)</f>
        <v>0</v>
      </c>
      <c r="Z4180" s="109" t="b">
        <f>AND(MONTH(Taulukko1[[#This Row],[Loppu PVM]] )=6,DAY(Taulukko1[[#This Row],[Loppu PVM]] )&gt;19)</f>
        <v>0</v>
      </c>
      <c r="AA4180" s="109" t="b">
        <f>OR(MONTH(Taulukko1[[#This Row],[Alku PVM]] )&lt;=5,AND(MONTH(Taulukko1[[#This Row],[Alku PVM]] )=6,DAY(Taulukko1[[#This Row],[Alku PVM]] )&lt;20))</f>
        <v>0</v>
      </c>
      <c r="AB4180" s="109" t="b">
        <f>OR(MONTH(Taulukko1[[#This Row],[Loppu PVM]])&lt;=5,AND(MONTH(Taulukko1[[#This Row],[Loppu PVM]] )=6,DAY(Taulukko1[[#This Row],[Loppu PVM]])&lt;20))</f>
        <v>0</v>
      </c>
      <c r="AC4180" s="109" t="b">
        <f>OR(MONTH(Taulukko1[[#This Row],[Alku PVM]] )&lt;=3,AND(MONTH(Taulukko1[[#This Row],[Alku PVM]] )=3))</f>
        <v>0</v>
      </c>
      <c r="AD4180" s="109" t="b">
        <f>OR(MONTH(Taulukko1[[#This Row],[Loppu PVM]] )&lt;=3,AND(MONTH(Taulukko1[[#This Row],[Loppu PVM]] )=3))</f>
        <v>0</v>
      </c>
      <c r="AE4180" s="109" t="b">
        <f>OR(MONTH(Taulukko1[[#This Row],[Alku PVM]] )&lt;=9,AND(MONTH(Taulukko1[[#This Row],[Alku PVM]] )=9))</f>
        <v>1</v>
      </c>
      <c r="AF4180" s="109" t="b">
        <f>OR(MONTH(Taulukko1[[#This Row],[Loppu PVM]])&lt;=9,AND(MONTH(Taulukko1[[#This Row],[Loppu PVM]] )=9))</f>
        <v>0</v>
      </c>
      <c r="AG4180" s="109" t="b">
        <f>OR(MONTH(Taulukko1[[#This Row],[Alku PVM]] )&lt;=6,AND(MONTH(Taulukko1[[#This Row],[Alku PVM]] )=6))</f>
        <v>0</v>
      </c>
      <c r="AH4180" s="109" t="b">
        <f>OR(MONTH(Taulukko1[[#This Row],[Loppu PVM]])&lt;=6,AND(MONTH(Taulukko1[[#This Row],[Loppu PVM]] )=6))</f>
        <v>0</v>
      </c>
    </row>
    <row r="4181" spans="1:34" s="21" customFormat="1">
      <c r="A4181" s="25" t="s">
        <v>5917</v>
      </c>
      <c r="B4181" s="26">
        <v>43320</v>
      </c>
      <c r="C4181" s="101" t="s">
        <v>5905</v>
      </c>
      <c r="D4181" s="103"/>
      <c r="E4181" s="85"/>
      <c r="F4181" s="102"/>
      <c r="G4181" s="105"/>
      <c r="H4181" s="104"/>
      <c r="I4181" s="134">
        <v>94999</v>
      </c>
      <c r="J4181" s="135" t="str">
        <f>INDEX(Pääluokka!$H$2:$H$100,MATCH(VALUE(LEFT(Taulukko1[[#This Row],[TOL2008]],2)),Pääluokka!$G$2:$G$100,0))</f>
        <v>Muu palvelutoiminta</v>
      </c>
      <c r="K4181" s="135" t="str">
        <f>INDEX(Pääluokka!$I$2:$I$100,MATCH(VALUE(LEFT(Taulukko1[[#This Row],[TOL2008]],2)),Pääluokka!$G$2:$G$100,0))</f>
        <v>Palvelualat (G-N, R, S)</v>
      </c>
      <c r="L4181" s="106" t="str">
        <f t="shared" si="821"/>
        <v>NA</v>
      </c>
      <c r="M4181" s="107">
        <f t="shared" si="822"/>
        <v>43320</v>
      </c>
      <c r="N4181" s="107">
        <f t="shared" si="823"/>
        <v>43371</v>
      </c>
      <c r="O4181" s="107">
        <f t="shared" si="841"/>
        <v>43313</v>
      </c>
      <c r="P4181" s="107">
        <f t="shared" si="842"/>
        <v>43344</v>
      </c>
      <c r="Q4181" s="89">
        <f t="shared" si="843"/>
        <v>2018</v>
      </c>
      <c r="R4181" s="89">
        <f t="shared" si="844"/>
        <v>2018</v>
      </c>
      <c r="S4181" s="107" t="str">
        <f>YEAR(Taulukko1[[#This Row],[Alku KK]])&amp;"Q"&amp;ROUNDDOWN((MONTH(Taulukko1[[#This Row],[Alku KK]])-1)/3+1,0)</f>
        <v>2018Q3</v>
      </c>
      <c r="T4181" s="107" t="str">
        <f>YEAR(Taulukko1[[#This Row],[Loppu KK]])&amp;"Q"&amp;ROUNDDOWN((MONTH(Taulukko1[[#This Row],[Loppu KK]])-1)/3+1,0)</f>
        <v>2018Q3</v>
      </c>
      <c r="U4181" s="108">
        <f>IF(COUNT(Taulukko1[[#This Row],[Neuvottelujen alaiset ]])=1,Taulukko1[[#This Row],[Neuvottelujen alaiset ]],Taulukko1[[#This Row],[Vähennystarve]])</f>
        <v>0</v>
      </c>
      <c r="V4181" s="109" t="str">
        <f t="shared" si="838"/>
        <v>NA</v>
      </c>
      <c r="W4181" s="109" t="str">
        <f t="shared" si="839"/>
        <v>NA</v>
      </c>
      <c r="X4181" s="109" t="str">
        <f t="shared" si="840"/>
        <v>NA</v>
      </c>
      <c r="Y4181" s="109" t="b">
        <f>AND(MONTH(Taulukko1[[#This Row],[Alku PVM]] )=6,DAY(Taulukko1[[#This Row],[Alku PVM]] )&gt;19)</f>
        <v>0</v>
      </c>
      <c r="Z4181" s="109" t="b">
        <f>AND(MONTH(Taulukko1[[#This Row],[Loppu PVM]] )=6,DAY(Taulukko1[[#This Row],[Loppu PVM]] )&gt;19)</f>
        <v>0</v>
      </c>
      <c r="AA4181" s="109" t="b">
        <f>OR(MONTH(Taulukko1[[#This Row],[Alku PVM]] )&lt;=5,AND(MONTH(Taulukko1[[#This Row],[Alku PVM]] )=6,DAY(Taulukko1[[#This Row],[Alku PVM]] )&lt;20))</f>
        <v>0</v>
      </c>
      <c r="AB4181" s="109" t="b">
        <f>OR(MONTH(Taulukko1[[#This Row],[Loppu PVM]])&lt;=5,AND(MONTH(Taulukko1[[#This Row],[Loppu PVM]] )=6,DAY(Taulukko1[[#This Row],[Loppu PVM]])&lt;20))</f>
        <v>0</v>
      </c>
      <c r="AC4181" s="109" t="b">
        <f>OR(MONTH(Taulukko1[[#This Row],[Alku PVM]] )&lt;=3,AND(MONTH(Taulukko1[[#This Row],[Alku PVM]] )=3))</f>
        <v>0</v>
      </c>
      <c r="AD4181" s="109" t="b">
        <f>OR(MONTH(Taulukko1[[#This Row],[Loppu PVM]] )&lt;=3,AND(MONTH(Taulukko1[[#This Row],[Loppu PVM]] )=3))</f>
        <v>0</v>
      </c>
      <c r="AE4181" s="109" t="b">
        <f>OR(MONTH(Taulukko1[[#This Row],[Alku PVM]] )&lt;=9,AND(MONTH(Taulukko1[[#This Row],[Alku PVM]] )=9))</f>
        <v>1</v>
      </c>
      <c r="AF4181" s="109" t="b">
        <f>OR(MONTH(Taulukko1[[#This Row],[Loppu PVM]])&lt;=9,AND(MONTH(Taulukko1[[#This Row],[Loppu PVM]] )=9))</f>
        <v>1</v>
      </c>
      <c r="AG4181" s="109" t="b">
        <f>OR(MONTH(Taulukko1[[#This Row],[Alku PVM]] )&lt;=6,AND(MONTH(Taulukko1[[#This Row],[Alku PVM]] )=6))</f>
        <v>0</v>
      </c>
      <c r="AH4181" s="109" t="b">
        <f>OR(MONTH(Taulukko1[[#This Row],[Loppu PVM]])&lt;=6,AND(MONTH(Taulukko1[[#This Row],[Loppu PVM]] )=6))</f>
        <v>0</v>
      </c>
    </row>
    <row r="4182" spans="1:34">
      <c r="A4182" s="25" t="s">
        <v>5906</v>
      </c>
      <c r="B4182" s="26">
        <v>43332</v>
      </c>
      <c r="C4182" s="25" t="s">
        <v>5907</v>
      </c>
      <c r="D4182" s="35"/>
      <c r="E4182" s="85">
        <v>4</v>
      </c>
      <c r="F4182" s="26">
        <v>43339</v>
      </c>
      <c r="G4182" s="33">
        <v>4</v>
      </c>
      <c r="H4182" s="27"/>
      <c r="I4182" s="126">
        <v>91040</v>
      </c>
      <c r="J4182" s="133" t="str">
        <f>INDEX(Pääluokka!$H$2:$H$100,MATCH(VALUE(LEFT(Taulukko1[[#This Row],[TOL2008]],2)),Pääluokka!$G$2:$G$100,0))</f>
        <v>Taiteet, viihde ja virkistys</v>
      </c>
      <c r="K4182" s="133" t="str">
        <f>INDEX(Pääluokka!$I$2:$I$100,MATCH(VALUE(LEFT(Taulukko1[[#This Row],[TOL2008]],2)),Pääluokka!$G$2:$G$100,0))</f>
        <v>Palvelualat (G-N, R, S)</v>
      </c>
      <c r="L4182" s="41">
        <f t="shared" si="821"/>
        <v>7</v>
      </c>
      <c r="M4182" s="43">
        <f t="shared" si="822"/>
        <v>43332</v>
      </c>
      <c r="N4182" s="43">
        <f t="shared" si="823"/>
        <v>43339</v>
      </c>
      <c r="O4182" s="43">
        <f t="shared" si="841"/>
        <v>43313</v>
      </c>
      <c r="P4182" s="43">
        <f t="shared" si="842"/>
        <v>43313</v>
      </c>
      <c r="Q4182" s="89">
        <f t="shared" si="843"/>
        <v>2018</v>
      </c>
      <c r="R4182" s="89">
        <f t="shared" si="844"/>
        <v>2018</v>
      </c>
      <c r="S4182" s="107" t="str">
        <f>YEAR(Taulukko1[[#This Row],[Alku KK]])&amp;"Q"&amp;ROUNDDOWN((MONTH(Taulukko1[[#This Row],[Alku KK]])-1)/3+1,0)</f>
        <v>2018Q3</v>
      </c>
      <c r="T4182" s="107" t="str">
        <f>YEAR(Taulukko1[[#This Row],[Loppu KK]])&amp;"Q"&amp;ROUNDDOWN((MONTH(Taulukko1[[#This Row],[Loppu KK]])-1)/3+1,0)</f>
        <v>2018Q3</v>
      </c>
      <c r="U4182" s="108">
        <f>IF(COUNT(Taulukko1[[#This Row],[Neuvottelujen alaiset ]])=1,Taulukko1[[#This Row],[Neuvottelujen alaiset ]],Taulukko1[[#This Row],[Vähennystarve]])</f>
        <v>4</v>
      </c>
      <c r="V4182" s="109" t="str">
        <f t="shared" si="838"/>
        <v>NA</v>
      </c>
      <c r="W4182" s="109" t="str">
        <f t="shared" si="839"/>
        <v>NA</v>
      </c>
      <c r="X4182" s="109">
        <f t="shared" si="840"/>
        <v>1</v>
      </c>
      <c r="Y4182" s="109" t="b">
        <f>AND(MONTH(Taulukko1[[#This Row],[Alku PVM]] )=6,DAY(Taulukko1[[#This Row],[Alku PVM]] )&gt;19)</f>
        <v>0</v>
      </c>
      <c r="Z4182" s="109" t="b">
        <f>AND(MONTH(Taulukko1[[#This Row],[Loppu PVM]] )=6,DAY(Taulukko1[[#This Row],[Loppu PVM]] )&gt;19)</f>
        <v>0</v>
      </c>
      <c r="AA4182" s="109" t="b">
        <f>OR(MONTH(Taulukko1[[#This Row],[Alku PVM]] )&lt;=5,AND(MONTH(Taulukko1[[#This Row],[Alku PVM]] )=6,DAY(Taulukko1[[#This Row],[Alku PVM]] )&lt;20))</f>
        <v>0</v>
      </c>
      <c r="AB4182" s="109" t="b">
        <f>OR(MONTH(Taulukko1[[#This Row],[Loppu PVM]])&lt;=5,AND(MONTH(Taulukko1[[#This Row],[Loppu PVM]] )=6,DAY(Taulukko1[[#This Row],[Loppu PVM]])&lt;20))</f>
        <v>0</v>
      </c>
      <c r="AC4182" s="109" t="b">
        <f>OR(MONTH(Taulukko1[[#This Row],[Alku PVM]] )&lt;=3,AND(MONTH(Taulukko1[[#This Row],[Alku PVM]] )=3))</f>
        <v>0</v>
      </c>
      <c r="AD4182" s="109" t="b">
        <f>OR(MONTH(Taulukko1[[#This Row],[Loppu PVM]] )&lt;=3,AND(MONTH(Taulukko1[[#This Row],[Loppu PVM]] )=3))</f>
        <v>0</v>
      </c>
      <c r="AE4182" s="109" t="b">
        <f>OR(MONTH(Taulukko1[[#This Row],[Alku PVM]] )&lt;=9,AND(MONTH(Taulukko1[[#This Row],[Alku PVM]] )=9))</f>
        <v>1</v>
      </c>
      <c r="AF4182" s="109" t="b">
        <f>OR(MONTH(Taulukko1[[#This Row],[Loppu PVM]])&lt;=9,AND(MONTH(Taulukko1[[#This Row],[Loppu PVM]] )=9))</f>
        <v>1</v>
      </c>
      <c r="AG4182" s="109" t="b">
        <f>OR(MONTH(Taulukko1[[#This Row],[Alku PVM]] )&lt;=6,AND(MONTH(Taulukko1[[#This Row],[Alku PVM]] )=6))</f>
        <v>0</v>
      </c>
      <c r="AH4182" s="109" t="b">
        <f>OR(MONTH(Taulukko1[[#This Row],[Loppu PVM]])&lt;=6,AND(MONTH(Taulukko1[[#This Row],[Loppu PVM]] )=6))</f>
        <v>0</v>
      </c>
    </row>
    <row r="4183" spans="1:34">
      <c r="A4183" s="101" t="s">
        <v>46</v>
      </c>
      <c r="B4183" s="102">
        <v>43339</v>
      </c>
      <c r="C4183" s="25" t="s">
        <v>5908</v>
      </c>
      <c r="D4183" s="103"/>
      <c r="E4183" s="85">
        <v>19</v>
      </c>
      <c r="F4183" s="102"/>
      <c r="G4183" s="105"/>
      <c r="H4183" s="104">
        <v>104</v>
      </c>
      <c r="I4183" s="134">
        <f>INDEX('TOL2008'!B:B,MATCH(A4183,'TOL2008'!A:A,0))</f>
        <v>10710</v>
      </c>
      <c r="J4183" s="135" t="str">
        <f>INDEX(Pääluokka!$H$2:$H$100,MATCH(VALUE(LEFT(Taulukko1[[#This Row],[TOL2008]],2)),Pääluokka!$G$2:$G$100,0))</f>
        <v>Teollisuus</v>
      </c>
      <c r="K4183" s="135" t="str">
        <f>INDEX(Pääluokka!$I$2:$I$100,MATCH(VALUE(LEFT(Taulukko1[[#This Row],[TOL2008]],2)),Pääluokka!$G$2:$G$100,0))</f>
        <v>Teollisuus (C-E)</v>
      </c>
      <c r="L4183" s="106" t="str">
        <f t="shared" si="821"/>
        <v>NA</v>
      </c>
      <c r="M4183" s="107">
        <f t="shared" si="822"/>
        <v>43339</v>
      </c>
      <c r="N4183" s="107">
        <f t="shared" si="823"/>
        <v>43390</v>
      </c>
      <c r="O4183" s="107">
        <f t="shared" si="841"/>
        <v>43313</v>
      </c>
      <c r="P4183" s="107">
        <f t="shared" si="842"/>
        <v>43374</v>
      </c>
      <c r="Q4183" s="89">
        <f t="shared" si="843"/>
        <v>2018</v>
      </c>
      <c r="R4183" s="89">
        <f t="shared" si="844"/>
        <v>2018</v>
      </c>
      <c r="S4183" s="107" t="str">
        <f>YEAR(Taulukko1[[#This Row],[Alku KK]])&amp;"Q"&amp;ROUNDDOWN((MONTH(Taulukko1[[#This Row],[Alku KK]])-1)/3+1,0)</f>
        <v>2018Q3</v>
      </c>
      <c r="T4183" s="107" t="str">
        <f>YEAR(Taulukko1[[#This Row],[Loppu KK]])&amp;"Q"&amp;ROUNDDOWN((MONTH(Taulukko1[[#This Row],[Loppu KK]])-1)/3+1,0)</f>
        <v>2018Q4</v>
      </c>
      <c r="U4183" s="108">
        <f>IF(COUNT(Taulukko1[[#This Row],[Neuvottelujen alaiset ]])=1,Taulukko1[[#This Row],[Neuvottelujen alaiset ]],Taulukko1[[#This Row],[Vähennystarve]])</f>
        <v>104</v>
      </c>
      <c r="V4183" s="109">
        <f t="shared" si="838"/>
        <v>0.18269230769230768</v>
      </c>
      <c r="W4183" s="109" t="str">
        <f t="shared" si="839"/>
        <v>NA</v>
      </c>
      <c r="X4183" s="109" t="str">
        <f t="shared" si="840"/>
        <v>NA</v>
      </c>
      <c r="Y4183" s="109" t="b">
        <f>AND(MONTH(Taulukko1[[#This Row],[Alku PVM]] )=6,DAY(Taulukko1[[#This Row],[Alku PVM]] )&gt;19)</f>
        <v>0</v>
      </c>
      <c r="Z4183" s="109" t="b">
        <f>AND(MONTH(Taulukko1[[#This Row],[Loppu PVM]] )=6,DAY(Taulukko1[[#This Row],[Loppu PVM]] )&gt;19)</f>
        <v>0</v>
      </c>
      <c r="AA4183" s="109" t="b">
        <f>OR(MONTH(Taulukko1[[#This Row],[Alku PVM]] )&lt;=5,AND(MONTH(Taulukko1[[#This Row],[Alku PVM]] )=6,DAY(Taulukko1[[#This Row],[Alku PVM]] )&lt;20))</f>
        <v>0</v>
      </c>
      <c r="AB4183" s="109" t="b">
        <f>OR(MONTH(Taulukko1[[#This Row],[Loppu PVM]])&lt;=5,AND(MONTH(Taulukko1[[#This Row],[Loppu PVM]] )=6,DAY(Taulukko1[[#This Row],[Loppu PVM]])&lt;20))</f>
        <v>0</v>
      </c>
      <c r="AC4183" s="109" t="b">
        <f>OR(MONTH(Taulukko1[[#This Row],[Alku PVM]] )&lt;=3,AND(MONTH(Taulukko1[[#This Row],[Alku PVM]] )=3))</f>
        <v>0</v>
      </c>
      <c r="AD4183" s="109" t="b">
        <f>OR(MONTH(Taulukko1[[#This Row],[Loppu PVM]] )&lt;=3,AND(MONTH(Taulukko1[[#This Row],[Loppu PVM]] )=3))</f>
        <v>0</v>
      </c>
      <c r="AE4183" s="109" t="b">
        <f>OR(MONTH(Taulukko1[[#This Row],[Alku PVM]] )&lt;=9,AND(MONTH(Taulukko1[[#This Row],[Alku PVM]] )=9))</f>
        <v>1</v>
      </c>
      <c r="AF4183" s="109" t="b">
        <f>OR(MONTH(Taulukko1[[#This Row],[Loppu PVM]])&lt;=9,AND(MONTH(Taulukko1[[#This Row],[Loppu PVM]] )=9))</f>
        <v>0</v>
      </c>
      <c r="AG4183" s="109" t="b">
        <f>OR(MONTH(Taulukko1[[#This Row],[Alku PVM]] )&lt;=6,AND(MONTH(Taulukko1[[#This Row],[Alku PVM]] )=6))</f>
        <v>0</v>
      </c>
      <c r="AH4183" s="109" t="b">
        <f>OR(MONTH(Taulukko1[[#This Row],[Loppu PVM]])&lt;=6,AND(MONTH(Taulukko1[[#This Row],[Loppu PVM]] )=6))</f>
        <v>0</v>
      </c>
    </row>
    <row r="4184" spans="1:34">
      <c r="A4184" s="25" t="s">
        <v>5916</v>
      </c>
      <c r="B4184" s="102">
        <v>43340</v>
      </c>
      <c r="C4184" s="25" t="s">
        <v>5909</v>
      </c>
      <c r="D4184" s="103"/>
      <c r="E4184" s="85">
        <v>5</v>
      </c>
      <c r="F4184" s="102">
        <v>43364</v>
      </c>
      <c r="G4184" s="105">
        <v>3</v>
      </c>
      <c r="H4184" s="104">
        <v>22</v>
      </c>
      <c r="I4184" s="134">
        <v>93120</v>
      </c>
      <c r="J4184" s="135" t="str">
        <f>INDEX(Pääluokka!$H$2:$H$100,MATCH(VALUE(LEFT(Taulukko1[[#This Row],[TOL2008]],2)),Pääluokka!$G$2:$G$100,0))</f>
        <v>Taiteet, viihde ja virkistys</v>
      </c>
      <c r="K4184" s="135" t="str">
        <f>INDEX(Pääluokka!$I$2:$I$100,MATCH(VALUE(LEFT(Taulukko1[[#This Row],[TOL2008]],2)),Pääluokka!$G$2:$G$100,0))</f>
        <v>Palvelualat (G-N, R, S)</v>
      </c>
      <c r="L4184" s="106">
        <f t="shared" si="821"/>
        <v>24</v>
      </c>
      <c r="M4184" s="107">
        <f t="shared" si="822"/>
        <v>43340</v>
      </c>
      <c r="N4184" s="107">
        <f t="shared" si="823"/>
        <v>43364</v>
      </c>
      <c r="O4184" s="107">
        <f t="shared" si="841"/>
        <v>43313</v>
      </c>
      <c r="P4184" s="107">
        <f t="shared" si="842"/>
        <v>43344</v>
      </c>
      <c r="Q4184" s="89">
        <f t="shared" si="843"/>
        <v>2018</v>
      </c>
      <c r="R4184" s="89">
        <f t="shared" si="844"/>
        <v>2018</v>
      </c>
      <c r="S4184" s="107" t="str">
        <f>YEAR(Taulukko1[[#This Row],[Alku KK]])&amp;"Q"&amp;ROUNDDOWN((MONTH(Taulukko1[[#This Row],[Alku KK]])-1)/3+1,0)</f>
        <v>2018Q3</v>
      </c>
      <c r="T4184" s="107" t="str">
        <f>YEAR(Taulukko1[[#This Row],[Loppu KK]])&amp;"Q"&amp;ROUNDDOWN((MONTH(Taulukko1[[#This Row],[Loppu KK]])-1)/3+1,0)</f>
        <v>2018Q3</v>
      </c>
      <c r="U4184" s="108">
        <f>IF(COUNT(Taulukko1[[#This Row],[Neuvottelujen alaiset ]])=1,Taulukko1[[#This Row],[Neuvottelujen alaiset ]],Taulukko1[[#This Row],[Vähennystarve]])</f>
        <v>22</v>
      </c>
      <c r="V4184" s="109">
        <f t="shared" si="838"/>
        <v>0.22727272727272727</v>
      </c>
      <c r="W4184" s="109">
        <f t="shared" si="839"/>
        <v>0.13636363636363635</v>
      </c>
      <c r="X4184" s="109">
        <f t="shared" si="840"/>
        <v>0.6</v>
      </c>
      <c r="Y4184" s="109" t="b">
        <f>AND(MONTH(Taulukko1[[#This Row],[Alku PVM]] )=6,DAY(Taulukko1[[#This Row],[Alku PVM]] )&gt;19)</f>
        <v>0</v>
      </c>
      <c r="Z4184" s="109" t="b">
        <f>AND(MONTH(Taulukko1[[#This Row],[Loppu PVM]] )=6,DAY(Taulukko1[[#This Row],[Loppu PVM]] )&gt;19)</f>
        <v>0</v>
      </c>
      <c r="AA4184" s="109" t="b">
        <f>OR(MONTH(Taulukko1[[#This Row],[Alku PVM]] )&lt;=5,AND(MONTH(Taulukko1[[#This Row],[Alku PVM]] )=6,DAY(Taulukko1[[#This Row],[Alku PVM]] )&lt;20))</f>
        <v>0</v>
      </c>
      <c r="AB4184" s="109" t="b">
        <f>OR(MONTH(Taulukko1[[#This Row],[Loppu PVM]])&lt;=5,AND(MONTH(Taulukko1[[#This Row],[Loppu PVM]] )=6,DAY(Taulukko1[[#This Row],[Loppu PVM]])&lt;20))</f>
        <v>0</v>
      </c>
      <c r="AC4184" s="109" t="b">
        <f>OR(MONTH(Taulukko1[[#This Row],[Alku PVM]] )&lt;=3,AND(MONTH(Taulukko1[[#This Row],[Alku PVM]] )=3))</f>
        <v>0</v>
      </c>
      <c r="AD4184" s="109" t="b">
        <f>OR(MONTH(Taulukko1[[#This Row],[Loppu PVM]] )&lt;=3,AND(MONTH(Taulukko1[[#This Row],[Loppu PVM]] )=3))</f>
        <v>0</v>
      </c>
      <c r="AE4184" s="109" t="b">
        <f>OR(MONTH(Taulukko1[[#This Row],[Alku PVM]] )&lt;=9,AND(MONTH(Taulukko1[[#This Row],[Alku PVM]] )=9))</f>
        <v>1</v>
      </c>
      <c r="AF4184" s="109" t="b">
        <f>OR(MONTH(Taulukko1[[#This Row],[Loppu PVM]])&lt;=9,AND(MONTH(Taulukko1[[#This Row],[Loppu PVM]] )=9))</f>
        <v>1</v>
      </c>
      <c r="AG4184" s="109" t="b">
        <f>OR(MONTH(Taulukko1[[#This Row],[Alku PVM]] )&lt;=6,AND(MONTH(Taulukko1[[#This Row],[Alku PVM]] )=6))</f>
        <v>0</v>
      </c>
      <c r="AH4184" s="109" t="b">
        <f>OR(MONTH(Taulukko1[[#This Row],[Loppu PVM]])&lt;=6,AND(MONTH(Taulukko1[[#This Row],[Loppu PVM]] )=6))</f>
        <v>0</v>
      </c>
    </row>
    <row r="4185" spans="1:34">
      <c r="A4185" s="101" t="s">
        <v>5910</v>
      </c>
      <c r="B4185" s="102">
        <v>43346</v>
      </c>
      <c r="C4185" s="25" t="s">
        <v>5911</v>
      </c>
      <c r="D4185" s="103"/>
      <c r="E4185" s="85">
        <v>20</v>
      </c>
      <c r="F4185" s="102">
        <v>43388</v>
      </c>
      <c r="G4185" s="105">
        <v>18</v>
      </c>
      <c r="H4185" s="104">
        <v>257</v>
      </c>
      <c r="I4185" s="134">
        <v>27320</v>
      </c>
      <c r="J4185" s="135" t="str">
        <f>INDEX(Pääluokka!$H$2:$H$100,MATCH(VALUE(LEFT(Taulukko1[[#This Row],[TOL2008]],2)),Pääluokka!$G$2:$G$100,0))</f>
        <v>Teollisuus</v>
      </c>
      <c r="K4185" s="135" t="str">
        <f>INDEX(Pääluokka!$I$2:$I$100,MATCH(VALUE(LEFT(Taulukko1[[#This Row],[TOL2008]],2)),Pääluokka!$G$2:$G$100,0))</f>
        <v>Teollisuus (C-E)</v>
      </c>
      <c r="L4185" s="106">
        <f t="shared" si="821"/>
        <v>42</v>
      </c>
      <c r="M4185" s="107">
        <f t="shared" si="822"/>
        <v>43346</v>
      </c>
      <c r="N4185" s="107">
        <f t="shared" si="823"/>
        <v>43388</v>
      </c>
      <c r="O4185" s="107">
        <f t="shared" si="841"/>
        <v>43344</v>
      </c>
      <c r="P4185" s="107">
        <f t="shared" si="842"/>
        <v>43374</v>
      </c>
      <c r="Q4185" s="89">
        <f t="shared" si="843"/>
        <v>2018</v>
      </c>
      <c r="R4185" s="89">
        <f t="shared" si="844"/>
        <v>2018</v>
      </c>
      <c r="S4185" s="107" t="str">
        <f>YEAR(Taulukko1[[#This Row],[Alku KK]])&amp;"Q"&amp;ROUNDDOWN((MONTH(Taulukko1[[#This Row],[Alku KK]])-1)/3+1,0)</f>
        <v>2018Q3</v>
      </c>
      <c r="T4185" s="107" t="str">
        <f>YEAR(Taulukko1[[#This Row],[Loppu KK]])&amp;"Q"&amp;ROUNDDOWN((MONTH(Taulukko1[[#This Row],[Loppu KK]])-1)/3+1,0)</f>
        <v>2018Q4</v>
      </c>
      <c r="U4185" s="108">
        <f>IF(COUNT(Taulukko1[[#This Row],[Neuvottelujen alaiset ]])=1,Taulukko1[[#This Row],[Neuvottelujen alaiset ]],Taulukko1[[#This Row],[Vähennystarve]])</f>
        <v>257</v>
      </c>
      <c r="V4185" s="109">
        <f t="shared" si="838"/>
        <v>7.7821011673151752E-2</v>
      </c>
      <c r="W4185" s="109">
        <f t="shared" si="839"/>
        <v>7.0038910505836577E-2</v>
      </c>
      <c r="X4185" s="109">
        <f t="shared" si="840"/>
        <v>0.9</v>
      </c>
      <c r="Y4185" s="109" t="b">
        <f>AND(MONTH(Taulukko1[[#This Row],[Alku PVM]] )=6,DAY(Taulukko1[[#This Row],[Alku PVM]] )&gt;19)</f>
        <v>0</v>
      </c>
      <c r="Z4185" s="109" t="b">
        <f>AND(MONTH(Taulukko1[[#This Row],[Loppu PVM]] )=6,DAY(Taulukko1[[#This Row],[Loppu PVM]] )&gt;19)</f>
        <v>0</v>
      </c>
      <c r="AA4185" s="109" t="b">
        <f>OR(MONTH(Taulukko1[[#This Row],[Alku PVM]] )&lt;=5,AND(MONTH(Taulukko1[[#This Row],[Alku PVM]] )=6,DAY(Taulukko1[[#This Row],[Alku PVM]] )&lt;20))</f>
        <v>0</v>
      </c>
      <c r="AB4185" s="109" t="b">
        <f>OR(MONTH(Taulukko1[[#This Row],[Loppu PVM]])&lt;=5,AND(MONTH(Taulukko1[[#This Row],[Loppu PVM]] )=6,DAY(Taulukko1[[#This Row],[Loppu PVM]])&lt;20))</f>
        <v>0</v>
      </c>
      <c r="AC4185" s="109" t="b">
        <f>OR(MONTH(Taulukko1[[#This Row],[Alku PVM]] )&lt;=3,AND(MONTH(Taulukko1[[#This Row],[Alku PVM]] )=3))</f>
        <v>0</v>
      </c>
      <c r="AD4185" s="109" t="b">
        <f>OR(MONTH(Taulukko1[[#This Row],[Loppu PVM]] )&lt;=3,AND(MONTH(Taulukko1[[#This Row],[Loppu PVM]] )=3))</f>
        <v>0</v>
      </c>
      <c r="AE4185" s="109" t="b">
        <f>OR(MONTH(Taulukko1[[#This Row],[Alku PVM]] )&lt;=9,AND(MONTH(Taulukko1[[#This Row],[Alku PVM]] )=9))</f>
        <v>1</v>
      </c>
      <c r="AF4185" s="109" t="b">
        <f>OR(MONTH(Taulukko1[[#This Row],[Loppu PVM]])&lt;=9,AND(MONTH(Taulukko1[[#This Row],[Loppu PVM]] )=9))</f>
        <v>0</v>
      </c>
      <c r="AG4185" s="109" t="b">
        <f>OR(MONTH(Taulukko1[[#This Row],[Alku PVM]] )&lt;=6,AND(MONTH(Taulukko1[[#This Row],[Alku PVM]] )=6))</f>
        <v>0</v>
      </c>
      <c r="AH4185" s="109" t="b">
        <f>OR(MONTH(Taulukko1[[#This Row],[Loppu PVM]])&lt;=6,AND(MONTH(Taulukko1[[#This Row],[Loppu PVM]] )=6))</f>
        <v>0</v>
      </c>
    </row>
    <row r="4186" spans="1:34">
      <c r="A4186" s="21" t="s">
        <v>5912</v>
      </c>
      <c r="B4186" s="26">
        <v>43347</v>
      </c>
      <c r="C4186" s="25" t="s">
        <v>5913</v>
      </c>
      <c r="D4186" s="35"/>
      <c r="E4186" s="85">
        <v>40</v>
      </c>
      <c r="F4186" s="26"/>
      <c r="G4186" s="33"/>
      <c r="H4186" s="27">
        <v>190</v>
      </c>
      <c r="I4186" s="126">
        <v>64190</v>
      </c>
      <c r="J4186" s="133" t="str">
        <f>INDEX(Pääluokka!$H$2:$H$100,MATCH(VALUE(LEFT(Taulukko1[[#This Row],[TOL2008]],2)),Pääluokka!$G$2:$G$100,0))</f>
        <v>Rahoitus- ja vakuutustoiminta</v>
      </c>
      <c r="K4186" s="133" t="str">
        <f>INDEX(Pääluokka!$I$2:$I$100,MATCH(VALUE(LEFT(Taulukko1[[#This Row],[TOL2008]],2)),Pääluokka!$G$2:$G$100,0))</f>
        <v>Palvelualat (G-N, R, S)</v>
      </c>
      <c r="L4186" s="41" t="str">
        <f t="shared" si="821"/>
        <v>NA</v>
      </c>
      <c r="M4186" s="43">
        <f t="shared" si="822"/>
        <v>43347</v>
      </c>
      <c r="N4186" s="43">
        <f t="shared" si="823"/>
        <v>43398</v>
      </c>
      <c r="O4186" s="43">
        <f t="shared" si="841"/>
        <v>43344</v>
      </c>
      <c r="P4186" s="43">
        <f t="shared" si="842"/>
        <v>43374</v>
      </c>
      <c r="Q4186" s="89">
        <f t="shared" si="843"/>
        <v>2018</v>
      </c>
      <c r="R4186" s="89">
        <f t="shared" si="844"/>
        <v>2018</v>
      </c>
      <c r="S4186" s="107" t="str">
        <f>YEAR(Taulukko1[[#This Row],[Alku KK]])&amp;"Q"&amp;ROUNDDOWN((MONTH(Taulukko1[[#This Row],[Alku KK]])-1)/3+1,0)</f>
        <v>2018Q3</v>
      </c>
      <c r="T4186" s="107" t="str">
        <f>YEAR(Taulukko1[[#This Row],[Loppu KK]])&amp;"Q"&amp;ROUNDDOWN((MONTH(Taulukko1[[#This Row],[Loppu KK]])-1)/3+1,0)</f>
        <v>2018Q4</v>
      </c>
      <c r="U4186" s="108">
        <f>IF(COUNT(Taulukko1[[#This Row],[Neuvottelujen alaiset ]])=1,Taulukko1[[#This Row],[Neuvottelujen alaiset ]],Taulukko1[[#This Row],[Vähennystarve]])</f>
        <v>190</v>
      </c>
      <c r="V4186" s="109">
        <f t="shared" si="838"/>
        <v>0.21052631578947367</v>
      </c>
      <c r="W4186" s="109" t="str">
        <f t="shared" si="839"/>
        <v>NA</v>
      </c>
      <c r="X4186" s="109" t="str">
        <f t="shared" si="840"/>
        <v>NA</v>
      </c>
      <c r="Y4186" s="109" t="b">
        <f>AND(MONTH(Taulukko1[[#This Row],[Alku PVM]] )=6,DAY(Taulukko1[[#This Row],[Alku PVM]] )&gt;19)</f>
        <v>0</v>
      </c>
      <c r="Z4186" s="109" t="b">
        <f>AND(MONTH(Taulukko1[[#This Row],[Loppu PVM]] )=6,DAY(Taulukko1[[#This Row],[Loppu PVM]] )&gt;19)</f>
        <v>0</v>
      </c>
      <c r="AA4186" s="109" t="b">
        <f>OR(MONTH(Taulukko1[[#This Row],[Alku PVM]] )&lt;=5,AND(MONTH(Taulukko1[[#This Row],[Alku PVM]] )=6,DAY(Taulukko1[[#This Row],[Alku PVM]] )&lt;20))</f>
        <v>0</v>
      </c>
      <c r="AB4186" s="109" t="b">
        <f>OR(MONTH(Taulukko1[[#This Row],[Loppu PVM]])&lt;=5,AND(MONTH(Taulukko1[[#This Row],[Loppu PVM]] )=6,DAY(Taulukko1[[#This Row],[Loppu PVM]])&lt;20))</f>
        <v>0</v>
      </c>
      <c r="AC4186" s="109" t="b">
        <f>OR(MONTH(Taulukko1[[#This Row],[Alku PVM]] )&lt;=3,AND(MONTH(Taulukko1[[#This Row],[Alku PVM]] )=3))</f>
        <v>0</v>
      </c>
      <c r="AD4186" s="109" t="b">
        <f>OR(MONTH(Taulukko1[[#This Row],[Loppu PVM]] )&lt;=3,AND(MONTH(Taulukko1[[#This Row],[Loppu PVM]] )=3))</f>
        <v>0</v>
      </c>
      <c r="AE4186" s="109" t="b">
        <f>OR(MONTH(Taulukko1[[#This Row],[Alku PVM]] )&lt;=9,AND(MONTH(Taulukko1[[#This Row],[Alku PVM]] )=9))</f>
        <v>1</v>
      </c>
      <c r="AF4186" s="109" t="b">
        <f>OR(MONTH(Taulukko1[[#This Row],[Loppu PVM]])&lt;=9,AND(MONTH(Taulukko1[[#This Row],[Loppu PVM]] )=9))</f>
        <v>0</v>
      </c>
      <c r="AG4186" s="109" t="b">
        <f>OR(MONTH(Taulukko1[[#This Row],[Alku PVM]] )&lt;=6,AND(MONTH(Taulukko1[[#This Row],[Alku PVM]] )=6))</f>
        <v>0</v>
      </c>
      <c r="AH4186" s="109" t="b">
        <f>OR(MONTH(Taulukko1[[#This Row],[Loppu PVM]])&lt;=6,AND(MONTH(Taulukko1[[#This Row],[Loppu PVM]] )=6))</f>
        <v>0</v>
      </c>
    </row>
    <row r="4187" spans="1:34">
      <c r="A4187" s="25" t="s">
        <v>5914</v>
      </c>
      <c r="B4187" s="26">
        <v>43347</v>
      </c>
      <c r="C4187" s="25" t="s">
        <v>5918</v>
      </c>
      <c r="D4187" s="35"/>
      <c r="E4187" s="85">
        <v>40</v>
      </c>
      <c r="F4187" s="26"/>
      <c r="G4187" s="33"/>
      <c r="H4187" s="27">
        <v>70</v>
      </c>
      <c r="I4187" s="126">
        <v>94200</v>
      </c>
      <c r="J4187" s="133" t="str">
        <f>INDEX(Pääluokka!$H$2:$H$100,MATCH(VALUE(LEFT(Taulukko1[[#This Row],[TOL2008]],2)),Pääluokka!$G$2:$G$100,0))</f>
        <v>Muu palvelutoiminta</v>
      </c>
      <c r="K4187" s="133" t="str">
        <f>INDEX(Pääluokka!$I$2:$I$100,MATCH(VALUE(LEFT(Taulukko1[[#This Row],[TOL2008]],2)),Pääluokka!$G$2:$G$100,0))</f>
        <v>Palvelualat (G-N, R, S)</v>
      </c>
      <c r="L4187" s="41" t="str">
        <f t="shared" si="821"/>
        <v>NA</v>
      </c>
      <c r="M4187" s="43">
        <f t="shared" si="822"/>
        <v>43347</v>
      </c>
      <c r="N4187" s="43">
        <f t="shared" si="823"/>
        <v>43398</v>
      </c>
      <c r="O4187" s="43">
        <f t="shared" si="841"/>
        <v>43344</v>
      </c>
      <c r="P4187" s="43">
        <f t="shared" si="842"/>
        <v>43374</v>
      </c>
      <c r="Q4187" s="89">
        <f t="shared" si="843"/>
        <v>2018</v>
      </c>
      <c r="R4187" s="89">
        <f t="shared" si="844"/>
        <v>2018</v>
      </c>
      <c r="S4187" s="107" t="str">
        <f>YEAR(Taulukko1[[#This Row],[Alku KK]])&amp;"Q"&amp;ROUNDDOWN((MONTH(Taulukko1[[#This Row],[Alku KK]])-1)/3+1,0)</f>
        <v>2018Q3</v>
      </c>
      <c r="T4187" s="107" t="str">
        <f>YEAR(Taulukko1[[#This Row],[Loppu KK]])&amp;"Q"&amp;ROUNDDOWN((MONTH(Taulukko1[[#This Row],[Loppu KK]])-1)/3+1,0)</f>
        <v>2018Q4</v>
      </c>
      <c r="U4187" s="108">
        <f>IF(COUNT(Taulukko1[[#This Row],[Neuvottelujen alaiset ]])=1,Taulukko1[[#This Row],[Neuvottelujen alaiset ]],Taulukko1[[#This Row],[Vähennystarve]])</f>
        <v>70</v>
      </c>
      <c r="V4187" s="109">
        <f t="shared" si="838"/>
        <v>0.5714285714285714</v>
      </c>
      <c r="W4187" s="109" t="str">
        <f t="shared" si="839"/>
        <v>NA</v>
      </c>
      <c r="X4187" s="109" t="str">
        <f t="shared" si="840"/>
        <v>NA</v>
      </c>
      <c r="Y4187" s="109" t="b">
        <f>AND(MONTH(Taulukko1[[#This Row],[Alku PVM]] )=6,DAY(Taulukko1[[#This Row],[Alku PVM]] )&gt;19)</f>
        <v>0</v>
      </c>
      <c r="Z4187" s="109" t="b">
        <f>AND(MONTH(Taulukko1[[#This Row],[Loppu PVM]] )=6,DAY(Taulukko1[[#This Row],[Loppu PVM]] )&gt;19)</f>
        <v>0</v>
      </c>
      <c r="AA4187" s="109" t="b">
        <f>OR(MONTH(Taulukko1[[#This Row],[Alku PVM]] )&lt;=5,AND(MONTH(Taulukko1[[#This Row],[Alku PVM]] )=6,DAY(Taulukko1[[#This Row],[Alku PVM]] )&lt;20))</f>
        <v>0</v>
      </c>
      <c r="AB4187" s="109" t="b">
        <f>OR(MONTH(Taulukko1[[#This Row],[Loppu PVM]])&lt;=5,AND(MONTH(Taulukko1[[#This Row],[Loppu PVM]] )=6,DAY(Taulukko1[[#This Row],[Loppu PVM]])&lt;20))</f>
        <v>0</v>
      </c>
      <c r="AC4187" s="109" t="b">
        <f>OR(MONTH(Taulukko1[[#This Row],[Alku PVM]] )&lt;=3,AND(MONTH(Taulukko1[[#This Row],[Alku PVM]] )=3))</f>
        <v>0</v>
      </c>
      <c r="AD4187" s="109" t="b">
        <f>OR(MONTH(Taulukko1[[#This Row],[Loppu PVM]] )&lt;=3,AND(MONTH(Taulukko1[[#This Row],[Loppu PVM]] )=3))</f>
        <v>0</v>
      </c>
      <c r="AE4187" s="109" t="b">
        <f>OR(MONTH(Taulukko1[[#This Row],[Alku PVM]] )&lt;=9,AND(MONTH(Taulukko1[[#This Row],[Alku PVM]] )=9))</f>
        <v>1</v>
      </c>
      <c r="AF4187" s="109" t="b">
        <f>OR(MONTH(Taulukko1[[#This Row],[Loppu PVM]])&lt;=9,AND(MONTH(Taulukko1[[#This Row],[Loppu PVM]] )=9))</f>
        <v>0</v>
      </c>
      <c r="AG4187" s="109" t="b">
        <f>OR(MONTH(Taulukko1[[#This Row],[Alku PVM]] )&lt;=6,AND(MONTH(Taulukko1[[#This Row],[Alku PVM]] )=6))</f>
        <v>0</v>
      </c>
      <c r="AH4187" s="109" t="b">
        <f>OR(MONTH(Taulukko1[[#This Row],[Loppu PVM]])&lt;=6,AND(MONTH(Taulukko1[[#This Row],[Loppu PVM]] )=6))</f>
        <v>0</v>
      </c>
    </row>
    <row r="4188" spans="1:34">
      <c r="A4188" s="101" t="s">
        <v>5915</v>
      </c>
      <c r="B4188" s="102">
        <v>43349</v>
      </c>
      <c r="C4188" s="25" t="s">
        <v>2234</v>
      </c>
      <c r="D4188" s="103"/>
      <c r="E4188" s="85">
        <v>12</v>
      </c>
      <c r="F4188" s="102"/>
      <c r="G4188" s="105"/>
      <c r="H4188" s="104">
        <v>120</v>
      </c>
      <c r="I4188" s="134">
        <v>69102</v>
      </c>
      <c r="J4188" s="135" t="str">
        <f>INDEX(Pääluokka!$H$2:$H$100,MATCH(VALUE(LEFT(Taulukko1[[#This Row],[TOL2008]],2)),Pääluokka!$G$2:$G$100,0))</f>
        <v>Ammatillinen, tieteellinen ja tekninen toiminta</v>
      </c>
      <c r="K4188" s="135" t="str">
        <f>INDEX(Pääluokka!$I$2:$I$100,MATCH(VALUE(LEFT(Taulukko1[[#This Row],[TOL2008]],2)),Pääluokka!$G$2:$G$100,0))</f>
        <v>Palvelualat (G-N, R, S)</v>
      </c>
      <c r="L4188" s="106" t="str">
        <f t="shared" si="821"/>
        <v>NA</v>
      </c>
      <c r="M4188" s="107">
        <f t="shared" si="822"/>
        <v>43349</v>
      </c>
      <c r="N4188" s="107">
        <f t="shared" si="823"/>
        <v>43400</v>
      </c>
      <c r="O4188" s="107">
        <f t="shared" si="841"/>
        <v>43344</v>
      </c>
      <c r="P4188" s="107">
        <f t="shared" si="842"/>
        <v>43374</v>
      </c>
      <c r="Q4188" s="89">
        <f t="shared" si="843"/>
        <v>2018</v>
      </c>
      <c r="R4188" s="89">
        <f t="shared" si="844"/>
        <v>2018</v>
      </c>
      <c r="S4188" s="107" t="str">
        <f>YEAR(Taulukko1[[#This Row],[Alku KK]])&amp;"Q"&amp;ROUNDDOWN((MONTH(Taulukko1[[#This Row],[Alku KK]])-1)/3+1,0)</f>
        <v>2018Q3</v>
      </c>
      <c r="T4188" s="107" t="str">
        <f>YEAR(Taulukko1[[#This Row],[Loppu KK]])&amp;"Q"&amp;ROUNDDOWN((MONTH(Taulukko1[[#This Row],[Loppu KK]])-1)/3+1,0)</f>
        <v>2018Q4</v>
      </c>
      <c r="U4188" s="108">
        <f>IF(COUNT(Taulukko1[[#This Row],[Neuvottelujen alaiset ]])=1,Taulukko1[[#This Row],[Neuvottelujen alaiset ]],Taulukko1[[#This Row],[Vähennystarve]])</f>
        <v>120</v>
      </c>
      <c r="V4188" s="109">
        <f t="shared" si="838"/>
        <v>0.1</v>
      </c>
      <c r="W4188" s="109" t="str">
        <f t="shared" si="839"/>
        <v>NA</v>
      </c>
      <c r="X4188" s="109" t="str">
        <f t="shared" si="840"/>
        <v>NA</v>
      </c>
      <c r="Y4188" s="109" t="b">
        <f>AND(MONTH(Taulukko1[[#This Row],[Alku PVM]] )=6,DAY(Taulukko1[[#This Row],[Alku PVM]] )&gt;19)</f>
        <v>0</v>
      </c>
      <c r="Z4188" s="109" t="b">
        <f>AND(MONTH(Taulukko1[[#This Row],[Loppu PVM]] )=6,DAY(Taulukko1[[#This Row],[Loppu PVM]] )&gt;19)</f>
        <v>0</v>
      </c>
      <c r="AA4188" s="109" t="b">
        <f>OR(MONTH(Taulukko1[[#This Row],[Alku PVM]] )&lt;=5,AND(MONTH(Taulukko1[[#This Row],[Alku PVM]] )=6,DAY(Taulukko1[[#This Row],[Alku PVM]] )&lt;20))</f>
        <v>0</v>
      </c>
      <c r="AB4188" s="109" t="b">
        <f>OR(MONTH(Taulukko1[[#This Row],[Loppu PVM]])&lt;=5,AND(MONTH(Taulukko1[[#This Row],[Loppu PVM]] )=6,DAY(Taulukko1[[#This Row],[Loppu PVM]])&lt;20))</f>
        <v>0</v>
      </c>
      <c r="AC4188" s="109" t="b">
        <f>OR(MONTH(Taulukko1[[#This Row],[Alku PVM]] )&lt;=3,AND(MONTH(Taulukko1[[#This Row],[Alku PVM]] )=3))</f>
        <v>0</v>
      </c>
      <c r="AD4188" s="109" t="b">
        <f>OR(MONTH(Taulukko1[[#This Row],[Loppu PVM]] )&lt;=3,AND(MONTH(Taulukko1[[#This Row],[Loppu PVM]] )=3))</f>
        <v>0</v>
      </c>
      <c r="AE4188" s="109" t="b">
        <f>OR(MONTH(Taulukko1[[#This Row],[Alku PVM]] )&lt;=9,AND(MONTH(Taulukko1[[#This Row],[Alku PVM]] )=9))</f>
        <v>1</v>
      </c>
      <c r="AF4188" s="109" t="b">
        <f>OR(MONTH(Taulukko1[[#This Row],[Loppu PVM]])&lt;=9,AND(MONTH(Taulukko1[[#This Row],[Loppu PVM]] )=9))</f>
        <v>0</v>
      </c>
      <c r="AG4188" s="109" t="b">
        <f>OR(MONTH(Taulukko1[[#This Row],[Alku PVM]] )&lt;=6,AND(MONTH(Taulukko1[[#This Row],[Alku PVM]] )=6))</f>
        <v>0</v>
      </c>
      <c r="AH4188" s="109" t="b">
        <f>OR(MONTH(Taulukko1[[#This Row],[Loppu PVM]])&lt;=6,AND(MONTH(Taulukko1[[#This Row],[Loppu PVM]] )=6))</f>
        <v>0</v>
      </c>
    </row>
    <row r="4189" spans="1:34">
      <c r="A4189" s="101" t="s">
        <v>5921</v>
      </c>
      <c r="B4189" s="102">
        <v>43178</v>
      </c>
      <c r="C4189" s="101"/>
      <c r="D4189" s="103"/>
      <c r="E4189" s="85"/>
      <c r="F4189" s="102">
        <v>43220</v>
      </c>
      <c r="G4189" s="105">
        <v>1</v>
      </c>
      <c r="H4189" s="104"/>
      <c r="I4189" s="134">
        <v>10130</v>
      </c>
      <c r="J4189" s="135" t="str">
        <f>INDEX(Pääluokka!$H$2:$H$100,MATCH(VALUE(LEFT(Taulukko1[[#This Row],[TOL2008]],2)),Pääluokka!$G$2:$G$100,0))</f>
        <v>Teollisuus</v>
      </c>
      <c r="K4189" s="135" t="str">
        <f>INDEX(Pääluokka!$I$2:$I$100,MATCH(VALUE(LEFT(Taulukko1[[#This Row],[TOL2008]],2)),Pääluokka!$G$2:$G$100,0))</f>
        <v>Teollisuus (C-E)</v>
      </c>
      <c r="L4189" s="106">
        <f t="shared" si="821"/>
        <v>42</v>
      </c>
      <c r="M4189" s="107">
        <f t="shared" si="822"/>
        <v>43178</v>
      </c>
      <c r="N4189" s="107">
        <f t="shared" si="823"/>
        <v>43220</v>
      </c>
      <c r="O4189" s="107">
        <f t="shared" ref="O4189:P4192" si="845">IFERROR(DATE(YEAR(M4189),MONTH(M4189),1),"NA")</f>
        <v>43160</v>
      </c>
      <c r="P4189" s="107">
        <f t="shared" si="845"/>
        <v>43191</v>
      </c>
      <c r="Q4189" s="89">
        <f t="shared" ref="Q4189:R4192" si="846">IFERROR(YEAR(O4189),"NA")</f>
        <v>2018</v>
      </c>
      <c r="R4189" s="89">
        <f t="shared" si="846"/>
        <v>2018</v>
      </c>
      <c r="S4189" s="107" t="str">
        <f>YEAR(Taulukko1[[#This Row],[Alku KK]])&amp;"Q"&amp;ROUNDDOWN((MONTH(Taulukko1[[#This Row],[Alku KK]])-1)/3+1,0)</f>
        <v>2018Q1</v>
      </c>
      <c r="T4189" s="107" t="str">
        <f>YEAR(Taulukko1[[#This Row],[Loppu KK]])&amp;"Q"&amp;ROUNDDOWN((MONTH(Taulukko1[[#This Row],[Loppu KK]])-1)/3+1,0)</f>
        <v>2018Q2</v>
      </c>
      <c r="U4189" s="108">
        <f>IF(COUNT(Taulukko1[[#This Row],[Neuvottelujen alaiset ]])=1,Taulukko1[[#This Row],[Neuvottelujen alaiset ]],Taulukko1[[#This Row],[Vähennystarve]])</f>
        <v>0</v>
      </c>
      <c r="V4189" s="109" t="str">
        <f t="shared" ref="V4189:V4195" si="847">IF(AND(ISNUMBER(E4189),ISNUMBER(H4189)),E4189/H4189,"NA")</f>
        <v>NA</v>
      </c>
      <c r="W4189" s="109" t="str">
        <f t="shared" ref="W4189:W4195" si="848">IF(AND(ISNUMBER(G4189),ISNUMBER(H4189)),G4189/H4189,"NA")</f>
        <v>NA</v>
      </c>
      <c r="X4189" s="109" t="str">
        <f t="shared" ref="X4189:X4195" si="849">IF(AND(ISNUMBER(G4189),ISNUMBER(E4189)),G4189/E4189,"NA")</f>
        <v>NA</v>
      </c>
      <c r="Y4189" s="109" t="b">
        <f>AND(MONTH(Taulukko1[[#This Row],[Alku PVM]] )=6,DAY(Taulukko1[[#This Row],[Alku PVM]] )&gt;19)</f>
        <v>0</v>
      </c>
      <c r="Z4189" s="109" t="b">
        <f>AND(MONTH(Taulukko1[[#This Row],[Loppu PVM]] )=6,DAY(Taulukko1[[#This Row],[Loppu PVM]] )&gt;19)</f>
        <v>0</v>
      </c>
      <c r="AA4189" s="109" t="b">
        <f>OR(MONTH(Taulukko1[[#This Row],[Alku PVM]] )&lt;=5,AND(MONTH(Taulukko1[[#This Row],[Alku PVM]] )=6,DAY(Taulukko1[[#This Row],[Alku PVM]] )&lt;20))</f>
        <v>1</v>
      </c>
      <c r="AB4189" s="109" t="b">
        <f>OR(MONTH(Taulukko1[[#This Row],[Loppu PVM]])&lt;=5,AND(MONTH(Taulukko1[[#This Row],[Loppu PVM]] )=6,DAY(Taulukko1[[#This Row],[Loppu PVM]])&lt;20))</f>
        <v>1</v>
      </c>
      <c r="AC4189" s="109" t="b">
        <f>OR(MONTH(Taulukko1[[#This Row],[Alku PVM]] )&lt;=3,AND(MONTH(Taulukko1[[#This Row],[Alku PVM]] )=3))</f>
        <v>1</v>
      </c>
      <c r="AD4189" s="109" t="b">
        <f>OR(MONTH(Taulukko1[[#This Row],[Loppu PVM]] )&lt;=3,AND(MONTH(Taulukko1[[#This Row],[Loppu PVM]] )=3))</f>
        <v>0</v>
      </c>
      <c r="AE4189" s="109" t="b">
        <f>OR(MONTH(Taulukko1[[#This Row],[Alku PVM]] )&lt;=9,AND(MONTH(Taulukko1[[#This Row],[Alku PVM]] )=9))</f>
        <v>1</v>
      </c>
      <c r="AF4189" s="109" t="b">
        <f>OR(MONTH(Taulukko1[[#This Row],[Loppu PVM]])&lt;=9,AND(MONTH(Taulukko1[[#This Row],[Loppu PVM]] )=9))</f>
        <v>1</v>
      </c>
      <c r="AG4189" s="109" t="b">
        <f>OR(MONTH(Taulukko1[[#This Row],[Alku PVM]] )&lt;=6,AND(MONTH(Taulukko1[[#This Row],[Alku PVM]] )=6))</f>
        <v>1</v>
      </c>
      <c r="AH4189" s="109" t="b">
        <f>OR(MONTH(Taulukko1[[#This Row],[Loppu PVM]])&lt;=6,AND(MONTH(Taulukko1[[#This Row],[Loppu PVM]] )=6))</f>
        <v>1</v>
      </c>
    </row>
    <row r="4190" spans="1:34">
      <c r="A4190" s="101" t="s">
        <v>5922</v>
      </c>
      <c r="B4190" s="102">
        <v>43269</v>
      </c>
      <c r="C4190" s="25" t="s">
        <v>5923</v>
      </c>
      <c r="D4190" s="103">
        <v>9</v>
      </c>
      <c r="E4190" s="85">
        <v>20</v>
      </c>
      <c r="F4190" s="102">
        <v>43312</v>
      </c>
      <c r="G4190" s="21">
        <v>0</v>
      </c>
      <c r="H4190" s="104"/>
      <c r="I4190" s="134">
        <v>88999</v>
      </c>
      <c r="J4190" s="135" t="str">
        <f>INDEX(Pääluokka!$H$2:$H$100,MATCH(VALUE(LEFT(Taulukko1[[#This Row],[TOL2008]],2)),Pääluokka!$G$2:$G$100,0))</f>
        <v>Terveys- ja sosiaalipalvelut</v>
      </c>
      <c r="K4190" s="135" t="str">
        <f>INDEX(Pääluokka!$I$2:$I$100,MATCH(VALUE(LEFT(Taulukko1[[#This Row],[TOL2008]],2)),Pääluokka!$G$2:$G$100,0))</f>
        <v>Muut toimialat (O-Q, T-X)</v>
      </c>
      <c r="L4190" s="106">
        <f t="shared" si="821"/>
        <v>43</v>
      </c>
      <c r="M4190" s="107">
        <f t="shared" si="822"/>
        <v>43269</v>
      </c>
      <c r="N4190" s="107">
        <f t="shared" si="823"/>
        <v>43312</v>
      </c>
      <c r="O4190" s="107">
        <f t="shared" si="845"/>
        <v>43252</v>
      </c>
      <c r="P4190" s="107">
        <f t="shared" si="845"/>
        <v>43282</v>
      </c>
      <c r="Q4190" s="89">
        <f t="shared" si="846"/>
        <v>2018</v>
      </c>
      <c r="R4190" s="89">
        <f t="shared" si="846"/>
        <v>2018</v>
      </c>
      <c r="S4190" s="107" t="str">
        <f>YEAR(Taulukko1[[#This Row],[Alku KK]])&amp;"Q"&amp;ROUNDDOWN((MONTH(Taulukko1[[#This Row],[Alku KK]])-1)/3+1,0)</f>
        <v>2018Q2</v>
      </c>
      <c r="T4190" s="107" t="str">
        <f>YEAR(Taulukko1[[#This Row],[Loppu KK]])&amp;"Q"&amp;ROUNDDOWN((MONTH(Taulukko1[[#This Row],[Loppu KK]])-1)/3+1,0)</f>
        <v>2018Q3</v>
      </c>
      <c r="U4190" s="108">
        <f>IF(COUNT(Taulukko1[[#This Row],[Neuvottelujen alaiset ]])=1,Taulukko1[[#This Row],[Neuvottelujen alaiset ]],Taulukko1[[#This Row],[Vähennystarve]])</f>
        <v>20</v>
      </c>
      <c r="V4190" s="109" t="str">
        <f t="shared" si="847"/>
        <v>NA</v>
      </c>
      <c r="W4190" s="109" t="str">
        <f t="shared" si="848"/>
        <v>NA</v>
      </c>
      <c r="X4190" s="109">
        <f t="shared" si="849"/>
        <v>0</v>
      </c>
      <c r="Y4190" s="109" t="b">
        <f>AND(MONTH(Taulukko1[[#This Row],[Alku PVM]] )=6,DAY(Taulukko1[[#This Row],[Alku PVM]] )&gt;19)</f>
        <v>0</v>
      </c>
      <c r="Z4190" s="109" t="b">
        <f>AND(MONTH(Taulukko1[[#This Row],[Loppu PVM]] )=6,DAY(Taulukko1[[#This Row],[Loppu PVM]] )&gt;19)</f>
        <v>0</v>
      </c>
      <c r="AA4190" s="109" t="b">
        <f>OR(MONTH(Taulukko1[[#This Row],[Alku PVM]] )&lt;=5,AND(MONTH(Taulukko1[[#This Row],[Alku PVM]] )=6,DAY(Taulukko1[[#This Row],[Alku PVM]] )&lt;20))</f>
        <v>1</v>
      </c>
      <c r="AB4190" s="109" t="b">
        <f>OR(MONTH(Taulukko1[[#This Row],[Loppu PVM]])&lt;=5,AND(MONTH(Taulukko1[[#This Row],[Loppu PVM]] )=6,DAY(Taulukko1[[#This Row],[Loppu PVM]])&lt;20))</f>
        <v>0</v>
      </c>
      <c r="AC4190" s="109" t="b">
        <f>OR(MONTH(Taulukko1[[#This Row],[Alku PVM]] )&lt;=3,AND(MONTH(Taulukko1[[#This Row],[Alku PVM]] )=3))</f>
        <v>0</v>
      </c>
      <c r="AD4190" s="109" t="b">
        <f>OR(MONTH(Taulukko1[[#This Row],[Loppu PVM]] )&lt;=3,AND(MONTH(Taulukko1[[#This Row],[Loppu PVM]] )=3))</f>
        <v>0</v>
      </c>
      <c r="AE4190" s="109" t="b">
        <f>OR(MONTH(Taulukko1[[#This Row],[Alku PVM]] )&lt;=9,AND(MONTH(Taulukko1[[#This Row],[Alku PVM]] )=9))</f>
        <v>1</v>
      </c>
      <c r="AF4190" s="109" t="b">
        <f>OR(MONTH(Taulukko1[[#This Row],[Loppu PVM]])&lt;=9,AND(MONTH(Taulukko1[[#This Row],[Loppu PVM]] )=9))</f>
        <v>1</v>
      </c>
      <c r="AG4190" s="109" t="b">
        <f>OR(MONTH(Taulukko1[[#This Row],[Alku PVM]] )&lt;=6,AND(MONTH(Taulukko1[[#This Row],[Alku PVM]] )=6))</f>
        <v>1</v>
      </c>
      <c r="AH4190" s="109" t="b">
        <f>OR(MONTH(Taulukko1[[#This Row],[Loppu PVM]])&lt;=6,AND(MONTH(Taulukko1[[#This Row],[Loppu PVM]] )=6))</f>
        <v>0</v>
      </c>
    </row>
    <row r="4191" spans="1:34">
      <c r="A4191" s="101" t="s">
        <v>5924</v>
      </c>
      <c r="B4191" s="102">
        <v>43129</v>
      </c>
      <c r="C4191" s="25" t="s">
        <v>143</v>
      </c>
      <c r="D4191" s="103"/>
      <c r="E4191" s="85">
        <v>9</v>
      </c>
      <c r="F4191" s="102">
        <v>43174</v>
      </c>
      <c r="G4191" s="105">
        <v>6</v>
      </c>
      <c r="H4191" s="104"/>
      <c r="I4191" s="134">
        <v>94999</v>
      </c>
      <c r="J4191" s="135" t="str">
        <f>INDEX(Pääluokka!$H$2:$H$100,MATCH(VALUE(LEFT(Taulukko1[[#This Row],[TOL2008]],2)),Pääluokka!$G$2:$G$100,0))</f>
        <v>Muu palvelutoiminta</v>
      </c>
      <c r="K4191" s="135" t="str">
        <f>INDEX(Pääluokka!$I$2:$I$100,MATCH(VALUE(LEFT(Taulukko1[[#This Row],[TOL2008]],2)),Pääluokka!$G$2:$G$100,0))</f>
        <v>Palvelualat (G-N, R, S)</v>
      </c>
      <c r="L4191" s="106">
        <f t="shared" si="821"/>
        <v>45</v>
      </c>
      <c r="M4191" s="107">
        <f t="shared" si="822"/>
        <v>43129</v>
      </c>
      <c r="N4191" s="107">
        <f t="shared" si="823"/>
        <v>43174</v>
      </c>
      <c r="O4191" s="107">
        <f t="shared" si="845"/>
        <v>43101</v>
      </c>
      <c r="P4191" s="107">
        <f t="shared" si="845"/>
        <v>43160</v>
      </c>
      <c r="Q4191" s="89">
        <f t="shared" si="846"/>
        <v>2018</v>
      </c>
      <c r="R4191" s="89">
        <f t="shared" si="846"/>
        <v>2018</v>
      </c>
      <c r="S4191" s="107" t="str">
        <f>YEAR(Taulukko1[[#This Row],[Alku KK]])&amp;"Q"&amp;ROUNDDOWN((MONTH(Taulukko1[[#This Row],[Alku KK]])-1)/3+1,0)</f>
        <v>2018Q1</v>
      </c>
      <c r="T4191" s="107" t="str">
        <f>YEAR(Taulukko1[[#This Row],[Loppu KK]])&amp;"Q"&amp;ROUNDDOWN((MONTH(Taulukko1[[#This Row],[Loppu KK]])-1)/3+1,0)</f>
        <v>2018Q1</v>
      </c>
      <c r="U4191" s="108">
        <f>IF(COUNT(Taulukko1[[#This Row],[Neuvottelujen alaiset ]])=1,Taulukko1[[#This Row],[Neuvottelujen alaiset ]],Taulukko1[[#This Row],[Vähennystarve]])</f>
        <v>9</v>
      </c>
      <c r="V4191" s="109" t="str">
        <f t="shared" si="847"/>
        <v>NA</v>
      </c>
      <c r="W4191" s="109" t="str">
        <f t="shared" si="848"/>
        <v>NA</v>
      </c>
      <c r="X4191" s="109">
        <f t="shared" si="849"/>
        <v>0.66666666666666663</v>
      </c>
      <c r="Y4191" s="109" t="b">
        <f>AND(MONTH(Taulukko1[[#This Row],[Alku PVM]] )=6,DAY(Taulukko1[[#This Row],[Alku PVM]] )&gt;19)</f>
        <v>0</v>
      </c>
      <c r="Z4191" s="109" t="b">
        <f>AND(MONTH(Taulukko1[[#This Row],[Loppu PVM]] )=6,DAY(Taulukko1[[#This Row],[Loppu PVM]] )&gt;19)</f>
        <v>0</v>
      </c>
      <c r="AA4191" s="109" t="b">
        <f>OR(MONTH(Taulukko1[[#This Row],[Alku PVM]] )&lt;=5,AND(MONTH(Taulukko1[[#This Row],[Alku PVM]] )=6,DAY(Taulukko1[[#This Row],[Alku PVM]] )&lt;20))</f>
        <v>1</v>
      </c>
      <c r="AB4191" s="109" t="b">
        <f>OR(MONTH(Taulukko1[[#This Row],[Loppu PVM]])&lt;=5,AND(MONTH(Taulukko1[[#This Row],[Loppu PVM]] )=6,DAY(Taulukko1[[#This Row],[Loppu PVM]])&lt;20))</f>
        <v>1</v>
      </c>
      <c r="AC4191" s="109" t="b">
        <f>OR(MONTH(Taulukko1[[#This Row],[Alku PVM]] )&lt;=3,AND(MONTH(Taulukko1[[#This Row],[Alku PVM]] )=3))</f>
        <v>1</v>
      </c>
      <c r="AD4191" s="109" t="b">
        <f>OR(MONTH(Taulukko1[[#This Row],[Loppu PVM]] )&lt;=3,AND(MONTH(Taulukko1[[#This Row],[Loppu PVM]] )=3))</f>
        <v>1</v>
      </c>
      <c r="AE4191" s="109" t="b">
        <f>OR(MONTH(Taulukko1[[#This Row],[Alku PVM]] )&lt;=9,AND(MONTH(Taulukko1[[#This Row],[Alku PVM]] )=9))</f>
        <v>1</v>
      </c>
      <c r="AF4191" s="109" t="b">
        <f>OR(MONTH(Taulukko1[[#This Row],[Loppu PVM]])&lt;=9,AND(MONTH(Taulukko1[[#This Row],[Loppu PVM]] )=9))</f>
        <v>1</v>
      </c>
      <c r="AG4191" s="109" t="b">
        <f>OR(MONTH(Taulukko1[[#This Row],[Alku PVM]] )&lt;=6,AND(MONTH(Taulukko1[[#This Row],[Alku PVM]] )=6))</f>
        <v>1</v>
      </c>
      <c r="AH4191" s="109" t="b">
        <f>OR(MONTH(Taulukko1[[#This Row],[Loppu PVM]])&lt;=6,AND(MONTH(Taulukko1[[#This Row],[Loppu PVM]] )=6))</f>
        <v>1</v>
      </c>
    </row>
    <row r="4192" spans="1:34">
      <c r="A4192" s="101" t="s">
        <v>5925</v>
      </c>
      <c r="B4192" s="102"/>
      <c r="C4192" s="25" t="s">
        <v>5926</v>
      </c>
      <c r="D4192" s="103"/>
      <c r="E4192" s="85">
        <v>2</v>
      </c>
      <c r="F4192" s="102">
        <v>43251</v>
      </c>
      <c r="G4192" s="105">
        <v>2</v>
      </c>
      <c r="H4192" s="104">
        <v>4</v>
      </c>
      <c r="I4192" s="134">
        <v>85600</v>
      </c>
      <c r="J4192" s="135" t="str">
        <f>INDEX(Pääluokka!$H$2:$H$100,MATCH(VALUE(LEFT(Taulukko1[[#This Row],[TOL2008]],2)),Pääluokka!$G$2:$G$100,0))</f>
        <v>Koulutus</v>
      </c>
      <c r="K4192" s="135" t="str">
        <f>INDEX(Pääluokka!$I$2:$I$100,MATCH(VALUE(LEFT(Taulukko1[[#This Row],[TOL2008]],2)),Pääluokka!$G$2:$G$100,0))</f>
        <v>Muut toimialat (O-Q, T-X)</v>
      </c>
      <c r="L4192" s="106" t="str">
        <f t="shared" si="821"/>
        <v>NA</v>
      </c>
      <c r="M4192" s="107">
        <f t="shared" si="822"/>
        <v>43200</v>
      </c>
      <c r="N4192" s="107">
        <f t="shared" si="823"/>
        <v>43251</v>
      </c>
      <c r="O4192" s="107">
        <f t="shared" si="845"/>
        <v>43191</v>
      </c>
      <c r="P4192" s="107">
        <f t="shared" si="845"/>
        <v>43221</v>
      </c>
      <c r="Q4192" s="89">
        <f t="shared" si="846"/>
        <v>2018</v>
      </c>
      <c r="R4192" s="89">
        <f t="shared" si="846"/>
        <v>2018</v>
      </c>
      <c r="S4192" s="107" t="str">
        <f>YEAR(Taulukko1[[#This Row],[Alku KK]])&amp;"Q"&amp;ROUNDDOWN((MONTH(Taulukko1[[#This Row],[Alku KK]])-1)/3+1,0)</f>
        <v>2018Q2</v>
      </c>
      <c r="T4192" s="107" t="str">
        <f>YEAR(Taulukko1[[#This Row],[Loppu KK]])&amp;"Q"&amp;ROUNDDOWN((MONTH(Taulukko1[[#This Row],[Loppu KK]])-1)/3+1,0)</f>
        <v>2018Q2</v>
      </c>
      <c r="U4192" s="108">
        <f>IF(COUNT(Taulukko1[[#This Row],[Neuvottelujen alaiset ]])=1,Taulukko1[[#This Row],[Neuvottelujen alaiset ]],Taulukko1[[#This Row],[Vähennystarve]])</f>
        <v>4</v>
      </c>
      <c r="V4192" s="109">
        <f t="shared" si="847"/>
        <v>0.5</v>
      </c>
      <c r="W4192" s="109">
        <f t="shared" si="848"/>
        <v>0.5</v>
      </c>
      <c r="X4192" s="109">
        <f t="shared" si="849"/>
        <v>1</v>
      </c>
      <c r="Y4192" s="109" t="b">
        <f>AND(MONTH(Taulukko1[[#This Row],[Alku PVM]] )=6,DAY(Taulukko1[[#This Row],[Alku PVM]] )&gt;19)</f>
        <v>0</v>
      </c>
      <c r="Z4192" s="109" t="b">
        <f>AND(MONTH(Taulukko1[[#This Row],[Loppu PVM]] )=6,DAY(Taulukko1[[#This Row],[Loppu PVM]] )&gt;19)</f>
        <v>0</v>
      </c>
      <c r="AA4192" s="109" t="b">
        <f>OR(MONTH(Taulukko1[[#This Row],[Alku PVM]] )&lt;=5,AND(MONTH(Taulukko1[[#This Row],[Alku PVM]] )=6,DAY(Taulukko1[[#This Row],[Alku PVM]] )&lt;20))</f>
        <v>1</v>
      </c>
      <c r="AB4192" s="109" t="b">
        <f>OR(MONTH(Taulukko1[[#This Row],[Loppu PVM]])&lt;=5,AND(MONTH(Taulukko1[[#This Row],[Loppu PVM]] )=6,DAY(Taulukko1[[#This Row],[Loppu PVM]])&lt;20))</f>
        <v>1</v>
      </c>
      <c r="AC4192" s="109" t="b">
        <f>OR(MONTH(Taulukko1[[#This Row],[Alku PVM]] )&lt;=3,AND(MONTH(Taulukko1[[#This Row],[Alku PVM]] )=3))</f>
        <v>0</v>
      </c>
      <c r="AD4192" s="109" t="b">
        <f>OR(MONTH(Taulukko1[[#This Row],[Loppu PVM]] )&lt;=3,AND(MONTH(Taulukko1[[#This Row],[Loppu PVM]] )=3))</f>
        <v>0</v>
      </c>
      <c r="AE4192" s="109" t="b">
        <f>OR(MONTH(Taulukko1[[#This Row],[Alku PVM]] )&lt;=9,AND(MONTH(Taulukko1[[#This Row],[Alku PVM]] )=9))</f>
        <v>1</v>
      </c>
      <c r="AF4192" s="109" t="b">
        <f>OR(MONTH(Taulukko1[[#This Row],[Loppu PVM]])&lt;=9,AND(MONTH(Taulukko1[[#This Row],[Loppu PVM]] )=9))</f>
        <v>1</v>
      </c>
      <c r="AG4192" s="109" t="b">
        <f>OR(MONTH(Taulukko1[[#This Row],[Alku PVM]] )&lt;=6,AND(MONTH(Taulukko1[[#This Row],[Alku PVM]] )=6))</f>
        <v>1</v>
      </c>
      <c r="AH4192" s="109" t="b">
        <f>OR(MONTH(Taulukko1[[#This Row],[Loppu PVM]])&lt;=6,AND(MONTH(Taulukko1[[#This Row],[Loppu PVM]] )=6))</f>
        <v>1</v>
      </c>
    </row>
    <row r="4193" spans="1:34">
      <c r="A4193" s="25" t="s">
        <v>5927</v>
      </c>
      <c r="B4193" s="26">
        <v>43395</v>
      </c>
      <c r="C4193" s="25" t="s">
        <v>5928</v>
      </c>
      <c r="D4193" s="35"/>
      <c r="E4193" s="85"/>
      <c r="F4193" s="26"/>
      <c r="G4193" s="33"/>
      <c r="H4193" s="27">
        <v>93</v>
      </c>
      <c r="I4193" s="126">
        <v>53200</v>
      </c>
      <c r="J4193" s="133" t="str">
        <f>INDEX(Pääluokka!$H$2:$H$100,MATCH(VALUE(LEFT(Taulukko1[[#This Row],[TOL2008]],2)),Pääluokka!$G$2:$G$100,0))</f>
        <v>Kuljetus ja varastointi</v>
      </c>
      <c r="K4193" s="133" t="str">
        <f>INDEX(Pääluokka!$I$2:$I$100,MATCH(VALUE(LEFT(Taulukko1[[#This Row],[TOL2008]],2)),Pääluokka!$G$2:$G$100,0))</f>
        <v>Palvelualat (G-N, R, S)</v>
      </c>
      <c r="L4193" s="41" t="str">
        <f t="shared" si="821"/>
        <v>NA</v>
      </c>
      <c r="M4193" s="43">
        <f t="shared" si="822"/>
        <v>43395</v>
      </c>
      <c r="N4193" s="43">
        <f t="shared" si="823"/>
        <v>43446</v>
      </c>
      <c r="O4193" s="43">
        <f t="shared" ref="O4193:P4195" si="850">IFERROR(DATE(YEAR(M4193),MONTH(M4193),1),"NA")</f>
        <v>43374</v>
      </c>
      <c r="P4193" s="43">
        <f t="shared" si="850"/>
        <v>43435</v>
      </c>
      <c r="Q4193" s="89">
        <f t="shared" ref="Q4193:R4195" si="851">IFERROR(YEAR(O4193),"NA")</f>
        <v>2018</v>
      </c>
      <c r="R4193" s="89">
        <f t="shared" si="851"/>
        <v>2018</v>
      </c>
      <c r="S4193" s="107" t="str">
        <f>YEAR(Taulukko1[[#This Row],[Alku KK]])&amp;"Q"&amp;ROUNDDOWN((MONTH(Taulukko1[[#This Row],[Alku KK]])-1)/3+1,0)</f>
        <v>2018Q4</v>
      </c>
      <c r="T4193" s="107" t="str">
        <f>YEAR(Taulukko1[[#This Row],[Loppu KK]])&amp;"Q"&amp;ROUNDDOWN((MONTH(Taulukko1[[#This Row],[Loppu KK]])-1)/3+1,0)</f>
        <v>2018Q4</v>
      </c>
      <c r="U4193" s="108">
        <f>IF(COUNT(Taulukko1[[#This Row],[Neuvottelujen alaiset ]])=1,Taulukko1[[#This Row],[Neuvottelujen alaiset ]],Taulukko1[[#This Row],[Vähennystarve]])</f>
        <v>93</v>
      </c>
      <c r="V4193" s="109" t="str">
        <f t="shared" si="847"/>
        <v>NA</v>
      </c>
      <c r="W4193" s="109" t="str">
        <f t="shared" si="848"/>
        <v>NA</v>
      </c>
      <c r="X4193" s="109" t="str">
        <f t="shared" si="849"/>
        <v>NA</v>
      </c>
      <c r="Y4193" s="109" t="b">
        <f>AND(MONTH(Taulukko1[[#This Row],[Alku PVM]] )=6,DAY(Taulukko1[[#This Row],[Alku PVM]] )&gt;19)</f>
        <v>0</v>
      </c>
      <c r="Z4193" s="109" t="b">
        <f>AND(MONTH(Taulukko1[[#This Row],[Loppu PVM]] )=6,DAY(Taulukko1[[#This Row],[Loppu PVM]] )&gt;19)</f>
        <v>0</v>
      </c>
      <c r="AA4193" s="109" t="b">
        <f>OR(MONTH(Taulukko1[[#This Row],[Alku PVM]] )&lt;=5,AND(MONTH(Taulukko1[[#This Row],[Alku PVM]] )=6,DAY(Taulukko1[[#This Row],[Alku PVM]] )&lt;20))</f>
        <v>0</v>
      </c>
      <c r="AB4193" s="109" t="b">
        <f>OR(MONTH(Taulukko1[[#This Row],[Loppu PVM]])&lt;=5,AND(MONTH(Taulukko1[[#This Row],[Loppu PVM]] )=6,DAY(Taulukko1[[#This Row],[Loppu PVM]])&lt;20))</f>
        <v>0</v>
      </c>
      <c r="AC4193" s="109" t="b">
        <f>OR(MONTH(Taulukko1[[#This Row],[Alku PVM]] )&lt;=3,AND(MONTH(Taulukko1[[#This Row],[Alku PVM]] )=3))</f>
        <v>0</v>
      </c>
      <c r="AD4193" s="109" t="b">
        <f>OR(MONTH(Taulukko1[[#This Row],[Loppu PVM]] )&lt;=3,AND(MONTH(Taulukko1[[#This Row],[Loppu PVM]] )=3))</f>
        <v>0</v>
      </c>
      <c r="AE4193" s="109" t="b">
        <f>OR(MONTH(Taulukko1[[#This Row],[Alku PVM]] )&lt;=9,AND(MONTH(Taulukko1[[#This Row],[Alku PVM]] )=9))</f>
        <v>0</v>
      </c>
      <c r="AF4193" s="109" t="b">
        <f>OR(MONTH(Taulukko1[[#This Row],[Loppu PVM]])&lt;=9,AND(MONTH(Taulukko1[[#This Row],[Loppu PVM]] )=9))</f>
        <v>0</v>
      </c>
      <c r="AG4193" s="109" t="b">
        <f>OR(MONTH(Taulukko1[[#This Row],[Alku PVM]] )&lt;=6,AND(MONTH(Taulukko1[[#This Row],[Alku PVM]] )=6))</f>
        <v>0</v>
      </c>
      <c r="AH4193" s="109" t="b">
        <f>OR(MONTH(Taulukko1[[#This Row],[Loppu PVM]])&lt;=6,AND(MONTH(Taulukko1[[#This Row],[Loppu PVM]] )=6))</f>
        <v>0</v>
      </c>
    </row>
    <row r="4194" spans="1:34">
      <c r="A4194" s="25" t="s">
        <v>5929</v>
      </c>
      <c r="B4194" s="26">
        <v>43388</v>
      </c>
      <c r="C4194" s="25" t="s">
        <v>5930</v>
      </c>
      <c r="D4194" s="35"/>
      <c r="E4194" s="85">
        <v>80</v>
      </c>
      <c r="F4194" s="26"/>
      <c r="G4194" s="33"/>
      <c r="H4194" s="27">
        <v>1750</v>
      </c>
      <c r="I4194" s="126">
        <v>58130</v>
      </c>
      <c r="J4194" s="133" t="str">
        <f>INDEX(Pääluokka!$H$2:$H$100,MATCH(VALUE(LEFT(Taulukko1[[#This Row],[TOL2008]],2)),Pääluokka!$G$2:$G$100,0))</f>
        <v>Informaatio ja viestintä</v>
      </c>
      <c r="K4194" s="133" t="str">
        <f>INDEX(Pääluokka!$I$2:$I$100,MATCH(VALUE(LEFT(Taulukko1[[#This Row],[TOL2008]],2)),Pääluokka!$G$2:$G$100,0))</f>
        <v>Palvelualat (G-N, R, S)</v>
      </c>
      <c r="L4194" s="41" t="str">
        <f t="shared" si="821"/>
        <v>NA</v>
      </c>
      <c r="M4194" s="43">
        <f t="shared" si="822"/>
        <v>43388</v>
      </c>
      <c r="N4194" s="43">
        <f t="shared" si="823"/>
        <v>43439</v>
      </c>
      <c r="O4194" s="43">
        <f t="shared" si="850"/>
        <v>43374</v>
      </c>
      <c r="P4194" s="43">
        <f t="shared" si="850"/>
        <v>43435</v>
      </c>
      <c r="Q4194" s="89">
        <f t="shared" si="851"/>
        <v>2018</v>
      </c>
      <c r="R4194" s="89">
        <f t="shared" si="851"/>
        <v>2018</v>
      </c>
      <c r="S4194" s="107" t="str">
        <f>YEAR(Taulukko1[[#This Row],[Alku KK]])&amp;"Q"&amp;ROUNDDOWN((MONTH(Taulukko1[[#This Row],[Alku KK]])-1)/3+1,0)</f>
        <v>2018Q4</v>
      </c>
      <c r="T4194" s="107" t="str">
        <f>YEAR(Taulukko1[[#This Row],[Loppu KK]])&amp;"Q"&amp;ROUNDDOWN((MONTH(Taulukko1[[#This Row],[Loppu KK]])-1)/3+1,0)</f>
        <v>2018Q4</v>
      </c>
      <c r="U4194" s="108">
        <f>IF(COUNT(Taulukko1[[#This Row],[Neuvottelujen alaiset ]])=1,Taulukko1[[#This Row],[Neuvottelujen alaiset ]],Taulukko1[[#This Row],[Vähennystarve]])</f>
        <v>1750</v>
      </c>
      <c r="V4194" s="109">
        <f t="shared" si="847"/>
        <v>4.5714285714285714E-2</v>
      </c>
      <c r="W4194" s="109" t="str">
        <f t="shared" si="848"/>
        <v>NA</v>
      </c>
      <c r="X4194" s="109" t="str">
        <f t="shared" si="849"/>
        <v>NA</v>
      </c>
      <c r="Y4194" s="109" t="b">
        <f>AND(MONTH(Taulukko1[[#This Row],[Alku PVM]] )=6,DAY(Taulukko1[[#This Row],[Alku PVM]] )&gt;19)</f>
        <v>0</v>
      </c>
      <c r="Z4194" s="109" t="b">
        <f>AND(MONTH(Taulukko1[[#This Row],[Loppu PVM]] )=6,DAY(Taulukko1[[#This Row],[Loppu PVM]] )&gt;19)</f>
        <v>0</v>
      </c>
      <c r="AA4194" s="109" t="b">
        <f>OR(MONTH(Taulukko1[[#This Row],[Alku PVM]] )&lt;=5,AND(MONTH(Taulukko1[[#This Row],[Alku PVM]] )=6,DAY(Taulukko1[[#This Row],[Alku PVM]] )&lt;20))</f>
        <v>0</v>
      </c>
      <c r="AB4194" s="109" t="b">
        <f>OR(MONTH(Taulukko1[[#This Row],[Loppu PVM]])&lt;=5,AND(MONTH(Taulukko1[[#This Row],[Loppu PVM]] )=6,DAY(Taulukko1[[#This Row],[Loppu PVM]])&lt;20))</f>
        <v>0</v>
      </c>
      <c r="AC4194" s="109" t="b">
        <f>OR(MONTH(Taulukko1[[#This Row],[Alku PVM]] )&lt;=3,AND(MONTH(Taulukko1[[#This Row],[Alku PVM]] )=3))</f>
        <v>0</v>
      </c>
      <c r="AD4194" s="109" t="b">
        <f>OR(MONTH(Taulukko1[[#This Row],[Loppu PVM]] )&lt;=3,AND(MONTH(Taulukko1[[#This Row],[Loppu PVM]] )=3))</f>
        <v>0</v>
      </c>
      <c r="AE4194" s="109" t="b">
        <f>OR(MONTH(Taulukko1[[#This Row],[Alku PVM]] )&lt;=9,AND(MONTH(Taulukko1[[#This Row],[Alku PVM]] )=9))</f>
        <v>0</v>
      </c>
      <c r="AF4194" s="109" t="b">
        <f>OR(MONTH(Taulukko1[[#This Row],[Loppu PVM]])&lt;=9,AND(MONTH(Taulukko1[[#This Row],[Loppu PVM]] )=9))</f>
        <v>0</v>
      </c>
      <c r="AG4194" s="109" t="b">
        <f>OR(MONTH(Taulukko1[[#This Row],[Alku PVM]] )&lt;=6,AND(MONTH(Taulukko1[[#This Row],[Alku PVM]] )=6))</f>
        <v>0</v>
      </c>
      <c r="AH4194" s="109" t="b">
        <f>OR(MONTH(Taulukko1[[#This Row],[Loppu PVM]])&lt;=6,AND(MONTH(Taulukko1[[#This Row],[Loppu PVM]] )=6))</f>
        <v>0</v>
      </c>
    </row>
    <row r="4195" spans="1:34">
      <c r="A4195" s="25" t="s">
        <v>5931</v>
      </c>
      <c r="B4195" s="26">
        <v>43381</v>
      </c>
      <c r="C4195" s="25" t="s">
        <v>5932</v>
      </c>
      <c r="D4195" s="35"/>
      <c r="E4195" s="85">
        <v>50</v>
      </c>
      <c r="F4195" s="26"/>
      <c r="G4195" s="33"/>
      <c r="H4195" s="27">
        <v>460</v>
      </c>
      <c r="I4195" s="126">
        <v>58130</v>
      </c>
      <c r="J4195" s="133" t="str">
        <f>INDEX(Pääluokka!$H$2:$H$100,MATCH(VALUE(LEFT(Taulukko1[[#This Row],[TOL2008]],2)),Pääluokka!$G$2:$G$100,0))</f>
        <v>Informaatio ja viestintä</v>
      </c>
      <c r="K4195" s="133" t="str">
        <f>INDEX(Pääluokka!$I$2:$I$100,MATCH(VALUE(LEFT(Taulukko1[[#This Row],[TOL2008]],2)),Pääluokka!$G$2:$G$100,0))</f>
        <v>Palvelualat (G-N, R, S)</v>
      </c>
      <c r="L4195" s="41" t="str">
        <f t="shared" si="821"/>
        <v>NA</v>
      </c>
      <c r="M4195" s="43">
        <f t="shared" si="822"/>
        <v>43381</v>
      </c>
      <c r="N4195" s="43">
        <f t="shared" si="823"/>
        <v>43432</v>
      </c>
      <c r="O4195" s="43">
        <f t="shared" si="850"/>
        <v>43374</v>
      </c>
      <c r="P4195" s="43">
        <f t="shared" si="850"/>
        <v>43405</v>
      </c>
      <c r="Q4195" s="89">
        <f t="shared" si="851"/>
        <v>2018</v>
      </c>
      <c r="R4195" s="89">
        <f t="shared" si="851"/>
        <v>2018</v>
      </c>
      <c r="S4195" s="107" t="str">
        <f>YEAR(Taulukko1[[#This Row],[Alku KK]])&amp;"Q"&amp;ROUNDDOWN((MONTH(Taulukko1[[#This Row],[Alku KK]])-1)/3+1,0)</f>
        <v>2018Q4</v>
      </c>
      <c r="T4195" s="107" t="str">
        <f>YEAR(Taulukko1[[#This Row],[Loppu KK]])&amp;"Q"&amp;ROUNDDOWN((MONTH(Taulukko1[[#This Row],[Loppu KK]])-1)/3+1,0)</f>
        <v>2018Q4</v>
      </c>
      <c r="U4195" s="108">
        <f>IF(COUNT(Taulukko1[[#This Row],[Neuvottelujen alaiset ]])=1,Taulukko1[[#This Row],[Neuvottelujen alaiset ]],Taulukko1[[#This Row],[Vähennystarve]])</f>
        <v>460</v>
      </c>
      <c r="V4195" s="109">
        <f t="shared" si="847"/>
        <v>0.10869565217391304</v>
      </c>
      <c r="W4195" s="109" t="str">
        <f t="shared" si="848"/>
        <v>NA</v>
      </c>
      <c r="X4195" s="109" t="str">
        <f t="shared" si="849"/>
        <v>NA</v>
      </c>
      <c r="Y4195" s="109" t="b">
        <f>AND(MONTH(Taulukko1[[#This Row],[Alku PVM]] )=6,DAY(Taulukko1[[#This Row],[Alku PVM]] )&gt;19)</f>
        <v>0</v>
      </c>
      <c r="Z4195" s="109" t="b">
        <f>AND(MONTH(Taulukko1[[#This Row],[Loppu PVM]] )=6,DAY(Taulukko1[[#This Row],[Loppu PVM]] )&gt;19)</f>
        <v>0</v>
      </c>
      <c r="AA4195" s="109" t="b">
        <f>OR(MONTH(Taulukko1[[#This Row],[Alku PVM]] )&lt;=5,AND(MONTH(Taulukko1[[#This Row],[Alku PVM]] )=6,DAY(Taulukko1[[#This Row],[Alku PVM]] )&lt;20))</f>
        <v>0</v>
      </c>
      <c r="AB4195" s="109" t="b">
        <f>OR(MONTH(Taulukko1[[#This Row],[Loppu PVM]])&lt;=5,AND(MONTH(Taulukko1[[#This Row],[Loppu PVM]] )=6,DAY(Taulukko1[[#This Row],[Loppu PVM]])&lt;20))</f>
        <v>0</v>
      </c>
      <c r="AC4195" s="109" t="b">
        <f>OR(MONTH(Taulukko1[[#This Row],[Alku PVM]] )&lt;=3,AND(MONTH(Taulukko1[[#This Row],[Alku PVM]] )=3))</f>
        <v>0</v>
      </c>
      <c r="AD4195" s="109" t="b">
        <f>OR(MONTH(Taulukko1[[#This Row],[Loppu PVM]] )&lt;=3,AND(MONTH(Taulukko1[[#This Row],[Loppu PVM]] )=3))</f>
        <v>0</v>
      </c>
      <c r="AE4195" s="109" t="b">
        <f>OR(MONTH(Taulukko1[[#This Row],[Alku PVM]] )&lt;=9,AND(MONTH(Taulukko1[[#This Row],[Alku PVM]] )=9))</f>
        <v>0</v>
      </c>
      <c r="AF4195" s="109" t="b">
        <f>OR(MONTH(Taulukko1[[#This Row],[Loppu PVM]])&lt;=9,AND(MONTH(Taulukko1[[#This Row],[Loppu PVM]] )=9))</f>
        <v>0</v>
      </c>
      <c r="AG4195" s="109" t="b">
        <f>OR(MONTH(Taulukko1[[#This Row],[Alku PVM]] )&lt;=6,AND(MONTH(Taulukko1[[#This Row],[Alku PVM]] )=6))</f>
        <v>0</v>
      </c>
      <c r="AH4195" s="109" t="b">
        <f>OR(MONTH(Taulukko1[[#This Row],[Loppu PVM]])&lt;=6,AND(MONTH(Taulukko1[[#This Row],[Loppu PVM]] )=6))</f>
        <v>0</v>
      </c>
    </row>
    <row r="4196" spans="1:34">
      <c r="A4196" s="114" t="s">
        <v>148</v>
      </c>
      <c r="B4196" s="115">
        <v>43363</v>
      </c>
      <c r="C4196" s="25" t="s">
        <v>5933</v>
      </c>
      <c r="D4196" s="116"/>
      <c r="E4196" s="85">
        <v>9</v>
      </c>
      <c r="F4196" s="115">
        <v>43382</v>
      </c>
      <c r="G4196" s="118">
        <v>7</v>
      </c>
      <c r="H4196" s="117">
        <v>110</v>
      </c>
      <c r="I4196" s="136">
        <f>INDEX('TOL2008'!B:B,MATCH(A4196,'TOL2008'!A:A,0))</f>
        <v>17120</v>
      </c>
      <c r="J4196" s="137" t="str">
        <f>INDEX(Pääluokka!$H$2:$H$100,MATCH(VALUE(LEFT(Taulukko1[[#This Row],[TOL2008]],2)),Pääluokka!$G$2:$G$100,0))</f>
        <v>Teollisuus</v>
      </c>
      <c r="K4196" s="137"/>
      <c r="L4196" s="119">
        <f t="shared" si="821"/>
        <v>19</v>
      </c>
      <c r="M4196" s="120">
        <f t="shared" si="822"/>
        <v>43363</v>
      </c>
      <c r="N4196" s="120">
        <f t="shared" si="823"/>
        <v>43382</v>
      </c>
      <c r="O4196" s="120">
        <f t="shared" ref="O4196:P4198" si="852">IFERROR(DATE(YEAR(M4196),MONTH(M4196),1),"NA")</f>
        <v>43344</v>
      </c>
      <c r="P4196" s="120">
        <f t="shared" si="852"/>
        <v>43374</v>
      </c>
      <c r="Q4196" s="89">
        <f t="shared" ref="Q4196:R4198" si="853">IFERROR(YEAR(O4196),"NA")</f>
        <v>2018</v>
      </c>
      <c r="R4196" s="89">
        <f t="shared" si="853"/>
        <v>2018</v>
      </c>
      <c r="S4196" s="107" t="str">
        <f>YEAR(Taulukko1[[#This Row],[Alku KK]])&amp;"Q"&amp;ROUNDDOWN((MONTH(Taulukko1[[#This Row],[Alku KK]])-1)/3+1,0)</f>
        <v>2018Q3</v>
      </c>
      <c r="T4196" s="107" t="str">
        <f>YEAR(Taulukko1[[#This Row],[Loppu KK]])&amp;"Q"&amp;ROUNDDOWN((MONTH(Taulukko1[[#This Row],[Loppu KK]])-1)/3+1,0)</f>
        <v>2018Q4</v>
      </c>
      <c r="U4196" s="108">
        <f>IF(COUNT(Taulukko1[[#This Row],[Neuvottelujen alaiset ]])=1,Taulukko1[[#This Row],[Neuvottelujen alaiset ]],Taulukko1[[#This Row],[Vähennystarve]])</f>
        <v>110</v>
      </c>
      <c r="V4196" s="109">
        <f t="shared" ref="V4196:V4201" si="854">IF(AND(ISNUMBER(E4196),ISNUMBER(H4196)),E4196/H4196,"NA")</f>
        <v>8.1818181818181818E-2</v>
      </c>
      <c r="W4196" s="109">
        <f t="shared" ref="W4196:W4201" si="855">IF(AND(ISNUMBER(G4196),ISNUMBER(H4196)),G4196/H4196,"NA")</f>
        <v>6.363636363636363E-2</v>
      </c>
      <c r="X4196" s="109">
        <f t="shared" ref="X4196:X4201" si="856">IF(AND(ISNUMBER(G4196),ISNUMBER(E4196)),G4196/E4196,"NA")</f>
        <v>0.77777777777777779</v>
      </c>
      <c r="Y4196" s="109" t="b">
        <f>AND(MONTH(Taulukko1[[#This Row],[Alku PVM]] )=6,DAY(Taulukko1[[#This Row],[Alku PVM]] )&gt;19)</f>
        <v>0</v>
      </c>
      <c r="Z4196" s="109" t="b">
        <f>AND(MONTH(Taulukko1[[#This Row],[Loppu PVM]] )=6,DAY(Taulukko1[[#This Row],[Loppu PVM]] )&gt;19)</f>
        <v>0</v>
      </c>
      <c r="AA4196" s="109" t="b">
        <f>OR(MONTH(Taulukko1[[#This Row],[Alku PVM]] )&lt;=5,AND(MONTH(Taulukko1[[#This Row],[Alku PVM]] )=6,DAY(Taulukko1[[#This Row],[Alku PVM]] )&lt;20))</f>
        <v>0</v>
      </c>
      <c r="AB4196" s="109" t="b">
        <f>OR(MONTH(Taulukko1[[#This Row],[Loppu PVM]])&lt;=5,AND(MONTH(Taulukko1[[#This Row],[Loppu PVM]] )=6,DAY(Taulukko1[[#This Row],[Loppu PVM]])&lt;20))</f>
        <v>0</v>
      </c>
      <c r="AC4196" s="109" t="b">
        <f>OR(MONTH(Taulukko1[[#This Row],[Alku PVM]] )&lt;=3,AND(MONTH(Taulukko1[[#This Row],[Alku PVM]] )=3))</f>
        <v>0</v>
      </c>
      <c r="AD4196" s="109" t="b">
        <f>OR(MONTH(Taulukko1[[#This Row],[Loppu PVM]] )&lt;=3,AND(MONTH(Taulukko1[[#This Row],[Loppu PVM]] )=3))</f>
        <v>0</v>
      </c>
      <c r="AE4196" s="109" t="b">
        <f>OR(MONTH(Taulukko1[[#This Row],[Alku PVM]] )&lt;=9,AND(MONTH(Taulukko1[[#This Row],[Alku PVM]] )=9))</f>
        <v>1</v>
      </c>
      <c r="AF4196" s="109" t="b">
        <f>OR(MONTH(Taulukko1[[#This Row],[Loppu PVM]])&lt;=9,AND(MONTH(Taulukko1[[#This Row],[Loppu PVM]] )=9))</f>
        <v>0</v>
      </c>
      <c r="AG4196" s="109" t="b">
        <f>OR(MONTH(Taulukko1[[#This Row],[Alku PVM]] )&lt;=6,AND(MONTH(Taulukko1[[#This Row],[Alku PVM]] )=6))</f>
        <v>0</v>
      </c>
      <c r="AH4196" s="109" t="b">
        <f>OR(MONTH(Taulukko1[[#This Row],[Loppu PVM]])&lt;=6,AND(MONTH(Taulukko1[[#This Row],[Loppu PVM]] )=6))</f>
        <v>0</v>
      </c>
    </row>
    <row r="4197" spans="1:34">
      <c r="A4197" s="25" t="s">
        <v>109</v>
      </c>
      <c r="B4197" s="115">
        <v>43383</v>
      </c>
      <c r="C4197" s="25" t="s">
        <v>143</v>
      </c>
      <c r="D4197" s="116"/>
      <c r="E4197" s="85">
        <v>30</v>
      </c>
      <c r="F4197" s="115"/>
      <c r="G4197" s="118"/>
      <c r="H4197" s="117">
        <v>61</v>
      </c>
      <c r="I4197" s="136">
        <v>62010</v>
      </c>
      <c r="J4197" s="137" t="str">
        <f>INDEX(Pääluokka!$H$2:$H$100,MATCH(VALUE(LEFT(Taulukko1[[#This Row],[TOL2008]],2)),Pääluokka!$G$2:$G$100,0))</f>
        <v>Informaatio ja viestintä</v>
      </c>
      <c r="K4197" s="137" t="str">
        <f>INDEX(Pääluokka!$I$2:$I$100,MATCH(VALUE(LEFT(Taulukko1[[#This Row],[TOL2008]],2)),Pääluokka!$G$2:$G$100,0))</f>
        <v>Palvelualat (G-N, R, S)</v>
      </c>
      <c r="L4197" s="119" t="str">
        <f t="shared" si="821"/>
        <v>NA</v>
      </c>
      <c r="M4197" s="120">
        <f t="shared" si="822"/>
        <v>43383</v>
      </c>
      <c r="N4197" s="120">
        <f t="shared" si="823"/>
        <v>43434</v>
      </c>
      <c r="O4197" s="120">
        <f t="shared" si="852"/>
        <v>43374</v>
      </c>
      <c r="P4197" s="120">
        <f t="shared" si="852"/>
        <v>43405</v>
      </c>
      <c r="Q4197" s="89">
        <f t="shared" si="853"/>
        <v>2018</v>
      </c>
      <c r="R4197" s="89">
        <f t="shared" si="853"/>
        <v>2018</v>
      </c>
      <c r="S4197" s="107" t="str">
        <f>YEAR(Taulukko1[[#This Row],[Alku KK]])&amp;"Q"&amp;ROUNDDOWN((MONTH(Taulukko1[[#This Row],[Alku KK]])-1)/3+1,0)</f>
        <v>2018Q4</v>
      </c>
      <c r="T4197" s="107" t="str">
        <f>YEAR(Taulukko1[[#This Row],[Loppu KK]])&amp;"Q"&amp;ROUNDDOWN((MONTH(Taulukko1[[#This Row],[Loppu KK]])-1)/3+1,0)</f>
        <v>2018Q4</v>
      </c>
      <c r="U4197" s="108">
        <f>IF(COUNT(Taulukko1[[#This Row],[Neuvottelujen alaiset ]])=1,Taulukko1[[#This Row],[Neuvottelujen alaiset ]],Taulukko1[[#This Row],[Vähennystarve]])</f>
        <v>61</v>
      </c>
      <c r="V4197" s="109">
        <f t="shared" si="854"/>
        <v>0.49180327868852458</v>
      </c>
      <c r="W4197" s="109" t="str">
        <f t="shared" si="855"/>
        <v>NA</v>
      </c>
      <c r="X4197" s="109" t="str">
        <f t="shared" si="856"/>
        <v>NA</v>
      </c>
      <c r="Y4197" s="109" t="b">
        <f>AND(MONTH(Taulukko1[[#This Row],[Alku PVM]] )=6,DAY(Taulukko1[[#This Row],[Alku PVM]] )&gt;19)</f>
        <v>0</v>
      </c>
      <c r="Z4197" s="109" t="b">
        <f>AND(MONTH(Taulukko1[[#This Row],[Loppu PVM]] )=6,DAY(Taulukko1[[#This Row],[Loppu PVM]] )&gt;19)</f>
        <v>0</v>
      </c>
      <c r="AA4197" s="109" t="b">
        <f>OR(MONTH(Taulukko1[[#This Row],[Alku PVM]] )&lt;=5,AND(MONTH(Taulukko1[[#This Row],[Alku PVM]] )=6,DAY(Taulukko1[[#This Row],[Alku PVM]] )&lt;20))</f>
        <v>0</v>
      </c>
      <c r="AB4197" s="109" t="b">
        <f>OR(MONTH(Taulukko1[[#This Row],[Loppu PVM]])&lt;=5,AND(MONTH(Taulukko1[[#This Row],[Loppu PVM]] )=6,DAY(Taulukko1[[#This Row],[Loppu PVM]])&lt;20))</f>
        <v>0</v>
      </c>
      <c r="AC4197" s="109" t="b">
        <f>OR(MONTH(Taulukko1[[#This Row],[Alku PVM]] )&lt;=3,AND(MONTH(Taulukko1[[#This Row],[Alku PVM]] )=3))</f>
        <v>0</v>
      </c>
      <c r="AD4197" s="109" t="b">
        <f>OR(MONTH(Taulukko1[[#This Row],[Loppu PVM]] )&lt;=3,AND(MONTH(Taulukko1[[#This Row],[Loppu PVM]] )=3))</f>
        <v>0</v>
      </c>
      <c r="AE4197" s="109" t="b">
        <f>OR(MONTH(Taulukko1[[#This Row],[Alku PVM]] )&lt;=9,AND(MONTH(Taulukko1[[#This Row],[Alku PVM]] )=9))</f>
        <v>0</v>
      </c>
      <c r="AF4197" s="109" t="b">
        <f>OR(MONTH(Taulukko1[[#This Row],[Loppu PVM]])&lt;=9,AND(MONTH(Taulukko1[[#This Row],[Loppu PVM]] )=9))</f>
        <v>0</v>
      </c>
      <c r="AG4197" s="109" t="b">
        <f>OR(MONTH(Taulukko1[[#This Row],[Alku PVM]] )&lt;=6,AND(MONTH(Taulukko1[[#This Row],[Alku PVM]] )=6))</f>
        <v>0</v>
      </c>
      <c r="AH4197" s="109" t="b">
        <f>OR(MONTH(Taulukko1[[#This Row],[Loppu PVM]])&lt;=6,AND(MONTH(Taulukko1[[#This Row],[Loppu PVM]] )=6))</f>
        <v>0</v>
      </c>
    </row>
    <row r="4198" spans="1:34">
      <c r="A4198" s="114" t="s">
        <v>296</v>
      </c>
      <c r="B4198" s="115">
        <v>43361</v>
      </c>
      <c r="C4198" s="25" t="s">
        <v>5934</v>
      </c>
      <c r="D4198" s="116"/>
      <c r="E4198" s="85">
        <v>7</v>
      </c>
      <c r="F4198" s="115">
        <v>43388</v>
      </c>
      <c r="G4198" s="118">
        <v>0</v>
      </c>
      <c r="H4198" s="117"/>
      <c r="I4198" s="136">
        <f>INDEX('TOL2008'!B:B,MATCH(A4198,'TOL2008'!A:A,0))</f>
        <v>58142</v>
      </c>
      <c r="J4198" s="137" t="str">
        <f>INDEX(Pääluokka!$H$2:$H$100,MATCH(VALUE(LEFT(Taulukko1[[#This Row],[TOL2008]],2)),Pääluokka!$G$2:$G$100,0))</f>
        <v>Informaatio ja viestintä</v>
      </c>
      <c r="K4198" s="137" t="str">
        <f>INDEX(Pääluokka!$I$2:$I$100,MATCH(VALUE(LEFT(Taulukko1[[#This Row],[TOL2008]],2)),Pääluokka!$G$2:$G$100,0))</f>
        <v>Palvelualat (G-N, R, S)</v>
      </c>
      <c r="L4198" s="119">
        <f t="shared" si="821"/>
        <v>27</v>
      </c>
      <c r="M4198" s="120">
        <f t="shared" si="822"/>
        <v>43361</v>
      </c>
      <c r="N4198" s="120">
        <f t="shared" si="823"/>
        <v>43388</v>
      </c>
      <c r="O4198" s="120">
        <f t="shared" si="852"/>
        <v>43344</v>
      </c>
      <c r="P4198" s="120">
        <f t="shared" si="852"/>
        <v>43374</v>
      </c>
      <c r="Q4198" s="89">
        <f t="shared" si="853"/>
        <v>2018</v>
      </c>
      <c r="R4198" s="89">
        <f t="shared" si="853"/>
        <v>2018</v>
      </c>
      <c r="S4198" s="107" t="str">
        <f>YEAR(Taulukko1[[#This Row],[Alku KK]])&amp;"Q"&amp;ROUNDDOWN((MONTH(Taulukko1[[#This Row],[Alku KK]])-1)/3+1,0)</f>
        <v>2018Q3</v>
      </c>
      <c r="T4198" s="107" t="str">
        <f>YEAR(Taulukko1[[#This Row],[Loppu KK]])&amp;"Q"&amp;ROUNDDOWN((MONTH(Taulukko1[[#This Row],[Loppu KK]])-1)/3+1,0)</f>
        <v>2018Q4</v>
      </c>
      <c r="U4198" s="108">
        <f>IF(COUNT(Taulukko1[[#This Row],[Neuvottelujen alaiset ]])=1,Taulukko1[[#This Row],[Neuvottelujen alaiset ]],Taulukko1[[#This Row],[Vähennystarve]])</f>
        <v>7</v>
      </c>
      <c r="V4198" s="109" t="str">
        <f t="shared" si="854"/>
        <v>NA</v>
      </c>
      <c r="W4198" s="109" t="str">
        <f t="shared" si="855"/>
        <v>NA</v>
      </c>
      <c r="X4198" s="109">
        <f t="shared" si="856"/>
        <v>0</v>
      </c>
      <c r="Y4198" s="109" t="b">
        <f>AND(MONTH(Taulukko1[[#This Row],[Alku PVM]] )=6,DAY(Taulukko1[[#This Row],[Alku PVM]] )&gt;19)</f>
        <v>0</v>
      </c>
      <c r="Z4198" s="109" t="b">
        <f>AND(MONTH(Taulukko1[[#This Row],[Loppu PVM]] )=6,DAY(Taulukko1[[#This Row],[Loppu PVM]] )&gt;19)</f>
        <v>0</v>
      </c>
      <c r="AA4198" s="109" t="b">
        <f>OR(MONTH(Taulukko1[[#This Row],[Alku PVM]] )&lt;=5,AND(MONTH(Taulukko1[[#This Row],[Alku PVM]] )=6,DAY(Taulukko1[[#This Row],[Alku PVM]] )&lt;20))</f>
        <v>0</v>
      </c>
      <c r="AB4198" s="109" t="b">
        <f>OR(MONTH(Taulukko1[[#This Row],[Loppu PVM]])&lt;=5,AND(MONTH(Taulukko1[[#This Row],[Loppu PVM]] )=6,DAY(Taulukko1[[#This Row],[Loppu PVM]])&lt;20))</f>
        <v>0</v>
      </c>
      <c r="AC4198" s="109" t="b">
        <f>OR(MONTH(Taulukko1[[#This Row],[Alku PVM]] )&lt;=3,AND(MONTH(Taulukko1[[#This Row],[Alku PVM]] )=3))</f>
        <v>0</v>
      </c>
      <c r="AD4198" s="109" t="b">
        <f>OR(MONTH(Taulukko1[[#This Row],[Loppu PVM]] )&lt;=3,AND(MONTH(Taulukko1[[#This Row],[Loppu PVM]] )=3))</f>
        <v>0</v>
      </c>
      <c r="AE4198" s="109" t="b">
        <f>OR(MONTH(Taulukko1[[#This Row],[Alku PVM]] )&lt;=9,AND(MONTH(Taulukko1[[#This Row],[Alku PVM]] )=9))</f>
        <v>1</v>
      </c>
      <c r="AF4198" s="109" t="b">
        <f>OR(MONTH(Taulukko1[[#This Row],[Loppu PVM]])&lt;=9,AND(MONTH(Taulukko1[[#This Row],[Loppu PVM]] )=9))</f>
        <v>0</v>
      </c>
      <c r="AG4198" s="109" t="b">
        <f>OR(MONTH(Taulukko1[[#This Row],[Alku PVM]] )&lt;=6,AND(MONTH(Taulukko1[[#This Row],[Alku PVM]] )=6))</f>
        <v>0</v>
      </c>
      <c r="AH4198" s="109" t="b">
        <f>OR(MONTH(Taulukko1[[#This Row],[Loppu PVM]])&lt;=6,AND(MONTH(Taulukko1[[#This Row],[Loppu PVM]] )=6))</f>
        <v>0</v>
      </c>
    </row>
    <row r="4199" spans="1:34">
      <c r="A4199" s="114" t="s">
        <v>5935</v>
      </c>
      <c r="B4199" s="115">
        <v>43396</v>
      </c>
      <c r="C4199" s="25" t="s">
        <v>5936</v>
      </c>
      <c r="D4199" s="116"/>
      <c r="E4199" s="85">
        <v>72</v>
      </c>
      <c r="F4199" s="115"/>
      <c r="G4199" s="118"/>
      <c r="H4199" s="117"/>
      <c r="I4199" s="136">
        <v>94200</v>
      </c>
      <c r="J4199" s="137" t="str">
        <f>INDEX(Pääluokka!$H$2:$H$100,MATCH(VALUE(LEFT(Taulukko1[[#This Row],[TOL2008]],2)),Pääluokka!$G$2:$G$100,0))</f>
        <v>Muu palvelutoiminta</v>
      </c>
      <c r="K4199" s="137" t="str">
        <f>INDEX(Pääluokka!$I$2:$I$100,MATCH(VALUE(LEFT(Taulukko1[[#This Row],[TOL2008]],2)),Pääluokka!$G$2:$G$100,0))</f>
        <v>Palvelualat (G-N, R, S)</v>
      </c>
      <c r="L4199" s="119" t="str">
        <f t="shared" si="821"/>
        <v>NA</v>
      </c>
      <c r="M4199" s="120">
        <f t="shared" si="822"/>
        <v>43396</v>
      </c>
      <c r="N4199" s="120">
        <f t="shared" si="823"/>
        <v>43447</v>
      </c>
      <c r="O4199" s="120">
        <f t="shared" ref="O4199:P4201" si="857">IFERROR(DATE(YEAR(M4199),MONTH(M4199),1),"NA")</f>
        <v>43374</v>
      </c>
      <c r="P4199" s="120">
        <f t="shared" si="857"/>
        <v>43435</v>
      </c>
      <c r="Q4199" s="89">
        <f t="shared" ref="Q4199:R4201" si="858">IFERROR(YEAR(O4199),"NA")</f>
        <v>2018</v>
      </c>
      <c r="R4199" s="89">
        <f t="shared" si="858"/>
        <v>2018</v>
      </c>
      <c r="S4199" s="107" t="str">
        <f>YEAR(Taulukko1[[#This Row],[Alku KK]])&amp;"Q"&amp;ROUNDDOWN((MONTH(Taulukko1[[#This Row],[Alku KK]])-1)/3+1,0)</f>
        <v>2018Q4</v>
      </c>
      <c r="T4199" s="107" t="str">
        <f>YEAR(Taulukko1[[#This Row],[Loppu KK]])&amp;"Q"&amp;ROUNDDOWN((MONTH(Taulukko1[[#This Row],[Loppu KK]])-1)/3+1,0)</f>
        <v>2018Q4</v>
      </c>
      <c r="U4199" s="108">
        <f>IF(COUNT(Taulukko1[[#This Row],[Neuvottelujen alaiset ]])=1,Taulukko1[[#This Row],[Neuvottelujen alaiset ]],Taulukko1[[#This Row],[Vähennystarve]])</f>
        <v>72</v>
      </c>
      <c r="V4199" s="109" t="str">
        <f t="shared" si="854"/>
        <v>NA</v>
      </c>
      <c r="W4199" s="109" t="str">
        <f t="shared" si="855"/>
        <v>NA</v>
      </c>
      <c r="X4199" s="109" t="str">
        <f t="shared" si="856"/>
        <v>NA</v>
      </c>
      <c r="Y4199" s="109" t="b">
        <f>AND(MONTH(Taulukko1[[#This Row],[Alku PVM]] )=6,DAY(Taulukko1[[#This Row],[Alku PVM]] )&gt;19)</f>
        <v>0</v>
      </c>
      <c r="Z4199" s="109" t="b">
        <f>AND(MONTH(Taulukko1[[#This Row],[Loppu PVM]] )=6,DAY(Taulukko1[[#This Row],[Loppu PVM]] )&gt;19)</f>
        <v>0</v>
      </c>
      <c r="AA4199" s="109" t="b">
        <f>OR(MONTH(Taulukko1[[#This Row],[Alku PVM]] )&lt;=5,AND(MONTH(Taulukko1[[#This Row],[Alku PVM]] )=6,DAY(Taulukko1[[#This Row],[Alku PVM]] )&lt;20))</f>
        <v>0</v>
      </c>
      <c r="AB4199" s="109" t="b">
        <f>OR(MONTH(Taulukko1[[#This Row],[Loppu PVM]])&lt;=5,AND(MONTH(Taulukko1[[#This Row],[Loppu PVM]] )=6,DAY(Taulukko1[[#This Row],[Loppu PVM]])&lt;20))</f>
        <v>0</v>
      </c>
      <c r="AC4199" s="109" t="b">
        <f>OR(MONTH(Taulukko1[[#This Row],[Alku PVM]] )&lt;=3,AND(MONTH(Taulukko1[[#This Row],[Alku PVM]] )=3))</f>
        <v>0</v>
      </c>
      <c r="AD4199" s="109" t="b">
        <f>OR(MONTH(Taulukko1[[#This Row],[Loppu PVM]] )&lt;=3,AND(MONTH(Taulukko1[[#This Row],[Loppu PVM]] )=3))</f>
        <v>0</v>
      </c>
      <c r="AE4199" s="109" t="b">
        <f>OR(MONTH(Taulukko1[[#This Row],[Alku PVM]] )&lt;=9,AND(MONTH(Taulukko1[[#This Row],[Alku PVM]] )=9))</f>
        <v>0</v>
      </c>
      <c r="AF4199" s="109" t="b">
        <f>OR(MONTH(Taulukko1[[#This Row],[Loppu PVM]])&lt;=9,AND(MONTH(Taulukko1[[#This Row],[Loppu PVM]] )=9))</f>
        <v>0</v>
      </c>
      <c r="AG4199" s="109" t="b">
        <f>OR(MONTH(Taulukko1[[#This Row],[Alku PVM]] )&lt;=6,AND(MONTH(Taulukko1[[#This Row],[Alku PVM]] )=6))</f>
        <v>0</v>
      </c>
      <c r="AH4199" s="109" t="b">
        <f>OR(MONTH(Taulukko1[[#This Row],[Loppu PVM]])&lt;=6,AND(MONTH(Taulukko1[[#This Row],[Loppu PVM]] )=6))</f>
        <v>0</v>
      </c>
    </row>
    <row r="4200" spans="1:34">
      <c r="A4200" s="25" t="s">
        <v>5938</v>
      </c>
      <c r="B4200" s="115">
        <v>43390</v>
      </c>
      <c r="C4200" s="25" t="s">
        <v>5937</v>
      </c>
      <c r="D4200" s="116"/>
      <c r="E4200" s="85"/>
      <c r="F4200" s="115"/>
      <c r="G4200" s="118"/>
      <c r="H4200" s="117"/>
      <c r="I4200" s="136">
        <v>86909</v>
      </c>
      <c r="J4200" s="137" t="str">
        <f>INDEX(Pääluokka!$H$2:$H$100,MATCH(VALUE(LEFT(Taulukko1[[#This Row],[TOL2008]],2)),Pääluokka!$G$2:$G$100,0))</f>
        <v>Terveys- ja sosiaalipalvelut</v>
      </c>
      <c r="K4200" s="137" t="str">
        <f>INDEX(Pääluokka!$I$2:$I$100,MATCH(VALUE(LEFT(Taulukko1[[#This Row],[TOL2008]],2)),Pääluokka!$G$2:$G$100,0))</f>
        <v>Muut toimialat (O-Q, T-X)</v>
      </c>
      <c r="L4200" s="119" t="str">
        <f t="shared" si="821"/>
        <v>NA</v>
      </c>
      <c r="M4200" s="120">
        <f t="shared" si="822"/>
        <v>43390</v>
      </c>
      <c r="N4200" s="120">
        <f t="shared" si="823"/>
        <v>43441</v>
      </c>
      <c r="O4200" s="120">
        <f t="shared" si="857"/>
        <v>43374</v>
      </c>
      <c r="P4200" s="120">
        <f t="shared" si="857"/>
        <v>43435</v>
      </c>
      <c r="Q4200" s="89">
        <f t="shared" si="858"/>
        <v>2018</v>
      </c>
      <c r="R4200" s="89">
        <f t="shared" si="858"/>
        <v>2018</v>
      </c>
      <c r="S4200" s="107" t="str">
        <f>YEAR(Taulukko1[[#This Row],[Alku KK]])&amp;"Q"&amp;ROUNDDOWN((MONTH(Taulukko1[[#This Row],[Alku KK]])-1)/3+1,0)</f>
        <v>2018Q4</v>
      </c>
      <c r="T4200" s="107" t="str">
        <f>YEAR(Taulukko1[[#This Row],[Loppu KK]])&amp;"Q"&amp;ROUNDDOWN((MONTH(Taulukko1[[#This Row],[Loppu KK]])-1)/3+1,0)</f>
        <v>2018Q4</v>
      </c>
      <c r="U4200" s="108">
        <f>IF(COUNT(Taulukko1[[#This Row],[Neuvottelujen alaiset ]])=1,Taulukko1[[#This Row],[Neuvottelujen alaiset ]],Taulukko1[[#This Row],[Vähennystarve]])</f>
        <v>0</v>
      </c>
      <c r="V4200" s="109" t="str">
        <f t="shared" si="854"/>
        <v>NA</v>
      </c>
      <c r="W4200" s="109" t="str">
        <f t="shared" si="855"/>
        <v>NA</v>
      </c>
      <c r="X4200" s="109" t="str">
        <f t="shared" si="856"/>
        <v>NA</v>
      </c>
      <c r="Y4200" s="109" t="b">
        <f>AND(MONTH(Taulukko1[[#This Row],[Alku PVM]] )=6,DAY(Taulukko1[[#This Row],[Alku PVM]] )&gt;19)</f>
        <v>0</v>
      </c>
      <c r="Z4200" s="109" t="b">
        <f>AND(MONTH(Taulukko1[[#This Row],[Loppu PVM]] )=6,DAY(Taulukko1[[#This Row],[Loppu PVM]] )&gt;19)</f>
        <v>0</v>
      </c>
      <c r="AA4200" s="109" t="b">
        <f>OR(MONTH(Taulukko1[[#This Row],[Alku PVM]] )&lt;=5,AND(MONTH(Taulukko1[[#This Row],[Alku PVM]] )=6,DAY(Taulukko1[[#This Row],[Alku PVM]] )&lt;20))</f>
        <v>0</v>
      </c>
      <c r="AB4200" s="109" t="b">
        <f>OR(MONTH(Taulukko1[[#This Row],[Loppu PVM]])&lt;=5,AND(MONTH(Taulukko1[[#This Row],[Loppu PVM]] )=6,DAY(Taulukko1[[#This Row],[Loppu PVM]])&lt;20))</f>
        <v>0</v>
      </c>
      <c r="AC4200" s="109" t="b">
        <f>OR(MONTH(Taulukko1[[#This Row],[Alku PVM]] )&lt;=3,AND(MONTH(Taulukko1[[#This Row],[Alku PVM]] )=3))</f>
        <v>0</v>
      </c>
      <c r="AD4200" s="109" t="b">
        <f>OR(MONTH(Taulukko1[[#This Row],[Loppu PVM]] )&lt;=3,AND(MONTH(Taulukko1[[#This Row],[Loppu PVM]] )=3))</f>
        <v>0</v>
      </c>
      <c r="AE4200" s="109" t="b">
        <f>OR(MONTH(Taulukko1[[#This Row],[Alku PVM]] )&lt;=9,AND(MONTH(Taulukko1[[#This Row],[Alku PVM]] )=9))</f>
        <v>0</v>
      </c>
      <c r="AF4200" s="109" t="b">
        <f>OR(MONTH(Taulukko1[[#This Row],[Loppu PVM]])&lt;=9,AND(MONTH(Taulukko1[[#This Row],[Loppu PVM]] )=9))</f>
        <v>0</v>
      </c>
      <c r="AG4200" s="109" t="b">
        <f>OR(MONTH(Taulukko1[[#This Row],[Alku PVM]] )&lt;=6,AND(MONTH(Taulukko1[[#This Row],[Alku PVM]] )=6))</f>
        <v>0</v>
      </c>
      <c r="AH4200" s="109" t="b">
        <f>OR(MONTH(Taulukko1[[#This Row],[Loppu PVM]])&lt;=6,AND(MONTH(Taulukko1[[#This Row],[Loppu PVM]] )=6))</f>
        <v>0</v>
      </c>
    </row>
    <row r="4201" spans="1:34" ht="12" customHeight="1">
      <c r="A4201" s="114" t="s">
        <v>5939</v>
      </c>
      <c r="B4201" s="115">
        <v>43392</v>
      </c>
      <c r="C4201" s="25" t="s">
        <v>143</v>
      </c>
      <c r="D4201" s="116"/>
      <c r="E4201" s="85"/>
      <c r="F4201" s="115"/>
      <c r="G4201" s="118"/>
      <c r="H4201" s="117">
        <v>240</v>
      </c>
      <c r="I4201" s="136">
        <v>28300</v>
      </c>
      <c r="J4201" s="137" t="str">
        <f>INDEX(Pääluokka!$H$2:$H$100,MATCH(VALUE(LEFT(Taulukko1[[#This Row],[TOL2008]],2)),Pääluokka!$G$2:$G$100,0))</f>
        <v>Teollisuus</v>
      </c>
      <c r="K4201" s="137" t="str">
        <f>INDEX(Pääluokka!$I$2:$I$100,MATCH(VALUE(LEFT(Taulukko1[[#This Row],[TOL2008]],2)),Pääluokka!$G$2:$G$100,0))</f>
        <v>Teollisuus (C-E)</v>
      </c>
      <c r="L4201" s="119" t="str">
        <f t="shared" si="821"/>
        <v>NA</v>
      </c>
      <c r="M4201" s="120">
        <f t="shared" si="822"/>
        <v>43392</v>
      </c>
      <c r="N4201" s="120">
        <f t="shared" si="823"/>
        <v>43443</v>
      </c>
      <c r="O4201" s="120">
        <f t="shared" si="857"/>
        <v>43374</v>
      </c>
      <c r="P4201" s="120">
        <f t="shared" si="857"/>
        <v>43435</v>
      </c>
      <c r="Q4201" s="89">
        <f t="shared" si="858"/>
        <v>2018</v>
      </c>
      <c r="R4201" s="89">
        <f t="shared" si="858"/>
        <v>2018</v>
      </c>
      <c r="S4201" s="107" t="str">
        <f>YEAR(Taulukko1[[#This Row],[Alku KK]])&amp;"Q"&amp;ROUNDDOWN((MONTH(Taulukko1[[#This Row],[Alku KK]])-1)/3+1,0)</f>
        <v>2018Q4</v>
      </c>
      <c r="T4201" s="107" t="str">
        <f>YEAR(Taulukko1[[#This Row],[Loppu KK]])&amp;"Q"&amp;ROUNDDOWN((MONTH(Taulukko1[[#This Row],[Loppu KK]])-1)/3+1,0)</f>
        <v>2018Q4</v>
      </c>
      <c r="U4201" s="108">
        <f>IF(COUNT(Taulukko1[[#This Row],[Neuvottelujen alaiset ]])=1,Taulukko1[[#This Row],[Neuvottelujen alaiset ]],Taulukko1[[#This Row],[Vähennystarve]])</f>
        <v>240</v>
      </c>
      <c r="V4201" s="109" t="str">
        <f t="shared" si="854"/>
        <v>NA</v>
      </c>
      <c r="W4201" s="109" t="str">
        <f t="shared" si="855"/>
        <v>NA</v>
      </c>
      <c r="X4201" s="109" t="str">
        <f t="shared" si="856"/>
        <v>NA</v>
      </c>
      <c r="Y4201" s="109" t="b">
        <f>AND(MONTH(Taulukko1[[#This Row],[Alku PVM]] )=6,DAY(Taulukko1[[#This Row],[Alku PVM]] )&gt;19)</f>
        <v>0</v>
      </c>
      <c r="Z4201" s="109" t="b">
        <f>AND(MONTH(Taulukko1[[#This Row],[Loppu PVM]] )=6,DAY(Taulukko1[[#This Row],[Loppu PVM]] )&gt;19)</f>
        <v>0</v>
      </c>
      <c r="AA4201" s="109" t="b">
        <f>OR(MONTH(Taulukko1[[#This Row],[Alku PVM]] )&lt;=5,AND(MONTH(Taulukko1[[#This Row],[Alku PVM]] )=6,DAY(Taulukko1[[#This Row],[Alku PVM]] )&lt;20))</f>
        <v>0</v>
      </c>
      <c r="AB4201" s="109" t="b">
        <f>OR(MONTH(Taulukko1[[#This Row],[Loppu PVM]])&lt;=5,AND(MONTH(Taulukko1[[#This Row],[Loppu PVM]] )=6,DAY(Taulukko1[[#This Row],[Loppu PVM]])&lt;20))</f>
        <v>0</v>
      </c>
      <c r="AC4201" s="109" t="b">
        <f>OR(MONTH(Taulukko1[[#This Row],[Alku PVM]] )&lt;=3,AND(MONTH(Taulukko1[[#This Row],[Alku PVM]] )=3))</f>
        <v>0</v>
      </c>
      <c r="AD4201" s="109" t="b">
        <f>OR(MONTH(Taulukko1[[#This Row],[Loppu PVM]] )&lt;=3,AND(MONTH(Taulukko1[[#This Row],[Loppu PVM]] )=3))</f>
        <v>0</v>
      </c>
      <c r="AE4201" s="109" t="b">
        <f>OR(MONTH(Taulukko1[[#This Row],[Alku PVM]] )&lt;=9,AND(MONTH(Taulukko1[[#This Row],[Alku PVM]] )=9))</f>
        <v>0</v>
      </c>
      <c r="AF4201" s="109" t="b">
        <f>OR(MONTH(Taulukko1[[#This Row],[Loppu PVM]])&lt;=9,AND(MONTH(Taulukko1[[#This Row],[Loppu PVM]] )=9))</f>
        <v>0</v>
      </c>
      <c r="AG4201" s="109" t="b">
        <f>OR(MONTH(Taulukko1[[#This Row],[Alku PVM]] )&lt;=6,AND(MONTH(Taulukko1[[#This Row],[Alku PVM]] )=6))</f>
        <v>0</v>
      </c>
      <c r="AH4201" s="109" t="b">
        <f>OR(MONTH(Taulukko1[[#This Row],[Loppu PVM]])&lt;=6,AND(MONTH(Taulukko1[[#This Row],[Loppu PVM]] )=6))</f>
        <v>0</v>
      </c>
    </row>
    <row r="4202" spans="1:34" s="21" customFormat="1" ht="12" customHeight="1">
      <c r="A4202" s="114" t="s">
        <v>5834</v>
      </c>
      <c r="B4202" s="115">
        <v>43397</v>
      </c>
      <c r="C4202" s="25" t="s">
        <v>2988</v>
      </c>
      <c r="D4202" s="116"/>
      <c r="E4202" s="85"/>
      <c r="F4202" s="115"/>
      <c r="G4202" s="118"/>
      <c r="H4202" s="117">
        <v>195</v>
      </c>
      <c r="I4202" s="136">
        <f>INDEX('TOL2008'!B:B,MATCH(A4202,'TOL2008'!A:A,0))</f>
        <v>28250</v>
      </c>
      <c r="J4202" s="137" t="str">
        <f>INDEX(Pääluokka!$H$2:$H$100,MATCH(VALUE(LEFT(Taulukko1[[#This Row],[TOL2008]],2)),Pääluokka!$G$2:$G$100,0))</f>
        <v>Teollisuus</v>
      </c>
      <c r="K4202" s="137" t="str">
        <f>INDEX(Pääluokka!$I$2:$I$100,MATCH(VALUE(LEFT(Taulukko1[[#This Row],[TOL2008]],2)),Pääluokka!$G$2:$G$100,0))</f>
        <v>Teollisuus (C-E)</v>
      </c>
      <c r="L4202" s="119" t="str">
        <f t="shared" si="821"/>
        <v>NA</v>
      </c>
      <c r="M4202" s="120">
        <f t="shared" si="822"/>
        <v>43397</v>
      </c>
      <c r="N4202" s="120">
        <f t="shared" si="823"/>
        <v>43448</v>
      </c>
      <c r="O4202" s="120">
        <f>IFERROR(DATE(YEAR(M4202),MONTH(M4202),1),"NA")</f>
        <v>43374</v>
      </c>
      <c r="P4202" s="120">
        <f>IFERROR(DATE(YEAR(N4202),MONTH(N4202),1),"NA")</f>
        <v>43435</v>
      </c>
      <c r="Q4202" s="89">
        <f>IFERROR(YEAR(O4202),"NA")</f>
        <v>2018</v>
      </c>
      <c r="R4202" s="89">
        <f>IFERROR(YEAR(P4202),"NA")</f>
        <v>2018</v>
      </c>
      <c r="S4202" s="107" t="str">
        <f>YEAR(Taulukko1[[#This Row],[Alku KK]])&amp;"Q"&amp;ROUNDDOWN((MONTH(Taulukko1[[#This Row],[Alku KK]])-1)/3+1,0)</f>
        <v>2018Q4</v>
      </c>
      <c r="T4202" s="107" t="str">
        <f>YEAR(Taulukko1[[#This Row],[Loppu KK]])&amp;"Q"&amp;ROUNDDOWN((MONTH(Taulukko1[[#This Row],[Loppu KK]])-1)/3+1,0)</f>
        <v>2018Q4</v>
      </c>
      <c r="U4202" s="108">
        <f>IF(COUNT(Taulukko1[[#This Row],[Neuvottelujen alaiset ]])=1,Taulukko1[[#This Row],[Neuvottelujen alaiset ]],Taulukko1[[#This Row],[Vähennystarve]])</f>
        <v>195</v>
      </c>
      <c r="V4202" s="109" t="str">
        <f>IF(AND(ISNUMBER(E4202),ISNUMBER(H4202)),E4202/H4202,"NA")</f>
        <v>NA</v>
      </c>
      <c r="W4202" s="109" t="str">
        <f>IF(AND(ISNUMBER(G4202),ISNUMBER(H4202)),G4202/H4202,"NA")</f>
        <v>NA</v>
      </c>
      <c r="X4202" s="109" t="str">
        <f>IF(AND(ISNUMBER(G4202),ISNUMBER(E4202)),G4202/E4202,"NA")</f>
        <v>NA</v>
      </c>
      <c r="Y4202" s="109" t="b">
        <f>AND(MONTH(Taulukko1[[#This Row],[Alku PVM]] )=6,DAY(Taulukko1[[#This Row],[Alku PVM]] )&gt;19)</f>
        <v>0</v>
      </c>
      <c r="Z4202" s="109" t="b">
        <f>AND(MONTH(Taulukko1[[#This Row],[Loppu PVM]] )=6,DAY(Taulukko1[[#This Row],[Loppu PVM]] )&gt;19)</f>
        <v>0</v>
      </c>
      <c r="AA4202" s="109" t="b">
        <f>OR(MONTH(Taulukko1[[#This Row],[Alku PVM]] )&lt;=5,AND(MONTH(Taulukko1[[#This Row],[Alku PVM]] )=6,DAY(Taulukko1[[#This Row],[Alku PVM]] )&lt;20))</f>
        <v>0</v>
      </c>
      <c r="AB4202" s="109" t="b">
        <f>OR(MONTH(Taulukko1[[#This Row],[Loppu PVM]])&lt;=5,AND(MONTH(Taulukko1[[#This Row],[Loppu PVM]] )=6,DAY(Taulukko1[[#This Row],[Loppu PVM]])&lt;20))</f>
        <v>0</v>
      </c>
      <c r="AC4202" s="109" t="b">
        <f>OR(MONTH(Taulukko1[[#This Row],[Alku PVM]] )&lt;=3,AND(MONTH(Taulukko1[[#This Row],[Alku PVM]] )=3))</f>
        <v>0</v>
      </c>
      <c r="AD4202" s="109" t="b">
        <f>OR(MONTH(Taulukko1[[#This Row],[Loppu PVM]] )&lt;=3,AND(MONTH(Taulukko1[[#This Row],[Loppu PVM]] )=3))</f>
        <v>0</v>
      </c>
      <c r="AE4202" s="109" t="b">
        <f>OR(MONTH(Taulukko1[[#This Row],[Alku PVM]] )&lt;=9,AND(MONTH(Taulukko1[[#This Row],[Alku PVM]] )=9))</f>
        <v>0</v>
      </c>
      <c r="AF4202" s="109" t="b">
        <f>OR(MONTH(Taulukko1[[#This Row],[Loppu PVM]])&lt;=9,AND(MONTH(Taulukko1[[#This Row],[Loppu PVM]] )=9))</f>
        <v>0</v>
      </c>
      <c r="AG4202" s="109" t="b">
        <f>OR(MONTH(Taulukko1[[#This Row],[Alku PVM]] )&lt;=6,AND(MONTH(Taulukko1[[#This Row],[Alku PVM]] )=6))</f>
        <v>0</v>
      </c>
      <c r="AH4202" s="109" t="b">
        <f>OR(MONTH(Taulukko1[[#This Row],[Loppu PVM]])&lt;=6,AND(MONTH(Taulukko1[[#This Row],[Loppu PVM]] )=6))</f>
        <v>0</v>
      </c>
    </row>
    <row r="4203" spans="1:34" s="21" customFormat="1" ht="12" customHeight="1">
      <c r="A4203" s="114"/>
      <c r="B4203" s="115"/>
      <c r="C4203" s="25"/>
      <c r="D4203" s="116"/>
      <c r="E4203" s="85"/>
      <c r="F4203" s="115"/>
      <c r="G4203" s="118"/>
      <c r="H4203" s="117"/>
      <c r="I4203" s="136"/>
      <c r="J4203" s="137"/>
      <c r="K4203" s="137"/>
      <c r="L4203" s="119"/>
      <c r="M4203" s="120"/>
      <c r="N4203" s="120"/>
      <c r="O4203" s="120"/>
      <c r="P4203" s="120"/>
      <c r="Q4203" s="89"/>
      <c r="R4203" s="89"/>
      <c r="S4203" s="107"/>
      <c r="T4203" s="107"/>
      <c r="U4203" s="108"/>
      <c r="V4203" s="109"/>
      <c r="W4203" s="109"/>
      <c r="X4203" s="109"/>
      <c r="Y4203" s="109"/>
      <c r="Z4203" s="109"/>
      <c r="AA4203" s="109"/>
      <c r="AB4203" s="109"/>
      <c r="AC4203" s="109"/>
      <c r="AD4203" s="109"/>
      <c r="AE4203" s="109"/>
      <c r="AF4203" s="109"/>
      <c r="AG4203" s="109"/>
      <c r="AH4203" s="109"/>
    </row>
    <row r="4204" spans="1:34" s="21" customFormat="1" ht="12" customHeight="1">
      <c r="A4204" s="114"/>
      <c r="B4204" s="115"/>
      <c r="C4204" s="25"/>
      <c r="D4204" s="116"/>
      <c r="E4204" s="85"/>
      <c r="F4204" s="115"/>
      <c r="G4204" s="118"/>
      <c r="H4204" s="117"/>
      <c r="I4204" s="136"/>
      <c r="J4204" s="137"/>
      <c r="K4204" s="137"/>
      <c r="L4204" s="119"/>
      <c r="M4204" s="120"/>
      <c r="N4204" s="120"/>
      <c r="O4204" s="120"/>
      <c r="P4204" s="120"/>
      <c r="Q4204" s="89"/>
      <c r="R4204" s="89"/>
      <c r="S4204" s="107"/>
      <c r="T4204" s="107"/>
      <c r="U4204" s="108"/>
      <c r="V4204" s="109"/>
      <c r="W4204" s="109"/>
      <c r="X4204" s="109"/>
      <c r="Y4204" s="109"/>
      <c r="Z4204" s="109"/>
      <c r="AA4204" s="109"/>
      <c r="AB4204" s="109"/>
      <c r="AC4204" s="109"/>
      <c r="AD4204" s="109"/>
      <c r="AE4204" s="109"/>
      <c r="AF4204" s="109"/>
      <c r="AG4204" s="109"/>
      <c r="AH4204" s="109"/>
    </row>
    <row r="4205" spans="1:34" s="21" customFormat="1" ht="12" customHeight="1">
      <c r="A4205" s="114"/>
      <c r="B4205" s="115"/>
      <c r="C4205" s="25"/>
      <c r="D4205" s="116"/>
      <c r="E4205" s="85"/>
      <c r="F4205" s="115"/>
      <c r="G4205" s="118"/>
      <c r="H4205" s="117"/>
      <c r="I4205" s="136"/>
      <c r="J4205" s="137"/>
      <c r="K4205" s="137"/>
      <c r="L4205" s="119"/>
      <c r="M4205" s="120"/>
      <c r="N4205" s="120"/>
      <c r="O4205" s="120"/>
      <c r="P4205" s="120"/>
      <c r="Q4205" s="89"/>
      <c r="R4205" s="89"/>
      <c r="S4205" s="107"/>
      <c r="T4205" s="107"/>
      <c r="U4205" s="108"/>
      <c r="V4205" s="109"/>
      <c r="W4205" s="109"/>
      <c r="X4205" s="109"/>
      <c r="Y4205" s="109"/>
      <c r="Z4205" s="109"/>
      <c r="AA4205" s="109"/>
      <c r="AB4205" s="109"/>
      <c r="AC4205" s="109"/>
      <c r="AD4205" s="109"/>
      <c r="AE4205" s="109"/>
      <c r="AF4205" s="109"/>
      <c r="AG4205" s="109"/>
      <c r="AH4205" s="109"/>
    </row>
    <row r="4206" spans="1:34" s="21" customFormat="1" ht="12" customHeight="1">
      <c r="A4206" s="114"/>
      <c r="B4206" s="115"/>
      <c r="C4206" s="25"/>
      <c r="D4206" s="116"/>
      <c r="E4206" s="85"/>
      <c r="F4206" s="115"/>
      <c r="G4206" s="118"/>
      <c r="H4206" s="117"/>
      <c r="I4206" s="136"/>
      <c r="J4206" s="137"/>
      <c r="K4206" s="137"/>
      <c r="L4206" s="119"/>
      <c r="M4206" s="120"/>
      <c r="N4206" s="120"/>
      <c r="O4206" s="120"/>
      <c r="P4206" s="120"/>
      <c r="Q4206" s="89"/>
      <c r="R4206" s="89"/>
      <c r="S4206" s="107"/>
      <c r="T4206" s="107"/>
      <c r="U4206" s="108"/>
      <c r="V4206" s="109"/>
      <c r="W4206" s="109"/>
      <c r="X4206" s="109"/>
      <c r="Y4206" s="109"/>
      <c r="Z4206" s="109"/>
      <c r="AA4206" s="109"/>
      <c r="AB4206" s="109"/>
      <c r="AC4206" s="109"/>
      <c r="AD4206" s="109"/>
      <c r="AE4206" s="109"/>
      <c r="AF4206" s="109"/>
      <c r="AG4206" s="109"/>
      <c r="AH4206" s="109"/>
    </row>
    <row r="4207" spans="1:34" s="21" customFormat="1" ht="12" customHeight="1">
      <c r="A4207" s="114"/>
      <c r="B4207" s="115"/>
      <c r="C4207" s="25"/>
      <c r="D4207" s="116"/>
      <c r="E4207" s="85"/>
      <c r="F4207" s="115"/>
      <c r="G4207" s="118"/>
      <c r="H4207" s="117"/>
      <c r="I4207" s="136"/>
      <c r="J4207" s="137"/>
      <c r="K4207" s="137"/>
      <c r="L4207" s="119"/>
      <c r="M4207" s="120"/>
      <c r="N4207" s="120"/>
      <c r="O4207" s="120"/>
      <c r="P4207" s="120"/>
      <c r="Q4207" s="89"/>
      <c r="R4207" s="89"/>
      <c r="S4207" s="107"/>
      <c r="T4207" s="107"/>
      <c r="U4207" s="108"/>
      <c r="V4207" s="109"/>
      <c r="W4207" s="109"/>
      <c r="X4207" s="109"/>
      <c r="Y4207" s="109"/>
      <c r="Z4207" s="109"/>
      <c r="AA4207" s="109"/>
      <c r="AB4207" s="109"/>
      <c r="AC4207" s="109"/>
      <c r="AD4207" s="109"/>
      <c r="AE4207" s="109"/>
      <c r="AF4207" s="109"/>
      <c r="AG4207" s="109"/>
      <c r="AH4207" s="109"/>
    </row>
    <row r="4208" spans="1:34" s="21" customFormat="1" ht="12" customHeight="1">
      <c r="A4208" s="114"/>
      <c r="B4208" s="115"/>
      <c r="C4208" s="25"/>
      <c r="D4208" s="116"/>
      <c r="E4208" s="85"/>
      <c r="F4208" s="115"/>
      <c r="G4208" s="118"/>
      <c r="H4208" s="117"/>
      <c r="I4208" s="136"/>
      <c r="J4208" s="137"/>
      <c r="K4208" s="137"/>
      <c r="L4208" s="119"/>
      <c r="M4208" s="120"/>
      <c r="N4208" s="120"/>
      <c r="O4208" s="120"/>
      <c r="P4208" s="120"/>
      <c r="Q4208" s="89"/>
      <c r="R4208" s="89"/>
      <c r="S4208" s="107"/>
      <c r="T4208" s="107"/>
      <c r="U4208" s="108"/>
      <c r="V4208" s="109"/>
      <c r="W4208" s="109"/>
      <c r="X4208" s="109"/>
      <c r="Y4208" s="109"/>
      <c r="Z4208" s="109"/>
      <c r="AA4208" s="109"/>
      <c r="AB4208" s="109"/>
      <c r="AC4208" s="109"/>
      <c r="AD4208" s="109"/>
      <c r="AE4208" s="109"/>
      <c r="AF4208" s="109"/>
      <c r="AG4208" s="109"/>
      <c r="AH4208" s="109"/>
    </row>
    <row r="4209" spans="1:34" s="21" customFormat="1" ht="12" customHeight="1">
      <c r="A4209" s="114"/>
      <c r="B4209" s="115"/>
      <c r="C4209" s="25"/>
      <c r="D4209" s="116"/>
      <c r="E4209" s="85"/>
      <c r="F4209" s="115"/>
      <c r="G4209" s="118"/>
      <c r="H4209" s="117"/>
      <c r="I4209" s="136"/>
      <c r="J4209" s="137"/>
      <c r="K4209" s="137"/>
      <c r="L4209" s="119"/>
      <c r="M4209" s="120"/>
      <c r="N4209" s="120"/>
      <c r="O4209" s="120"/>
      <c r="P4209" s="120"/>
      <c r="Q4209" s="89"/>
      <c r="R4209" s="89"/>
      <c r="S4209" s="107"/>
      <c r="T4209" s="107"/>
      <c r="U4209" s="108"/>
      <c r="V4209" s="109"/>
      <c r="W4209" s="109"/>
      <c r="X4209" s="109"/>
      <c r="Y4209" s="109"/>
      <c r="Z4209" s="109"/>
      <c r="AA4209" s="109"/>
      <c r="AB4209" s="109"/>
      <c r="AC4209" s="109"/>
      <c r="AD4209" s="109"/>
      <c r="AE4209" s="109"/>
      <c r="AF4209" s="109"/>
      <c r="AG4209" s="109"/>
      <c r="AH4209" s="109"/>
    </row>
    <row r="4210" spans="1:34" s="21" customFormat="1" ht="12" customHeight="1">
      <c r="A4210" s="114"/>
      <c r="B4210" s="115"/>
      <c r="C4210" s="25"/>
      <c r="D4210" s="116"/>
      <c r="E4210" s="85"/>
      <c r="F4210" s="115"/>
      <c r="G4210" s="118"/>
      <c r="H4210" s="117"/>
      <c r="I4210" s="136"/>
      <c r="J4210" s="137"/>
      <c r="K4210" s="137"/>
      <c r="L4210" s="119"/>
      <c r="M4210" s="120"/>
      <c r="N4210" s="120"/>
      <c r="O4210" s="120"/>
      <c r="P4210" s="120"/>
      <c r="Q4210" s="89"/>
      <c r="R4210" s="89"/>
      <c r="S4210" s="107"/>
      <c r="T4210" s="107"/>
      <c r="U4210" s="108"/>
      <c r="V4210" s="109"/>
      <c r="W4210" s="109"/>
      <c r="X4210" s="109"/>
      <c r="Y4210" s="109"/>
      <c r="Z4210" s="109"/>
      <c r="AA4210" s="109"/>
      <c r="AB4210" s="109"/>
      <c r="AC4210" s="109"/>
      <c r="AD4210" s="109"/>
      <c r="AE4210" s="109"/>
      <c r="AF4210" s="109"/>
      <c r="AG4210" s="109"/>
      <c r="AH4210" s="109"/>
    </row>
    <row r="4211" spans="1:34" s="21" customFormat="1" ht="12" customHeight="1">
      <c r="A4211" s="114"/>
      <c r="B4211" s="115"/>
      <c r="C4211" s="25"/>
      <c r="D4211" s="116"/>
      <c r="E4211" s="85"/>
      <c r="F4211" s="115"/>
      <c r="G4211" s="118"/>
      <c r="H4211" s="117"/>
      <c r="I4211" s="136"/>
      <c r="J4211" s="137"/>
      <c r="K4211" s="137"/>
      <c r="L4211" s="119"/>
      <c r="M4211" s="120"/>
      <c r="N4211" s="120"/>
      <c r="O4211" s="120"/>
      <c r="P4211" s="120"/>
      <c r="Q4211" s="89"/>
      <c r="R4211" s="89"/>
      <c r="S4211" s="107"/>
      <c r="T4211" s="107"/>
      <c r="U4211" s="108"/>
      <c r="V4211" s="109"/>
      <c r="W4211" s="109"/>
      <c r="X4211" s="109"/>
      <c r="Y4211" s="109"/>
      <c r="Z4211" s="109"/>
      <c r="AA4211" s="109"/>
      <c r="AB4211" s="109"/>
      <c r="AC4211" s="109"/>
      <c r="AD4211" s="109"/>
      <c r="AE4211" s="109"/>
      <c r="AF4211" s="109"/>
      <c r="AG4211" s="109"/>
      <c r="AH4211" s="109"/>
    </row>
    <row r="4212" spans="1:34" s="21" customFormat="1" ht="12" customHeight="1">
      <c r="A4212" s="114"/>
      <c r="B4212" s="115"/>
      <c r="C4212" s="25"/>
      <c r="D4212" s="116"/>
      <c r="E4212" s="85"/>
      <c r="F4212" s="115"/>
      <c r="G4212" s="118"/>
      <c r="H4212" s="117"/>
      <c r="I4212" s="136"/>
      <c r="J4212" s="137"/>
      <c r="K4212" s="137"/>
      <c r="L4212" s="119"/>
      <c r="M4212" s="120"/>
      <c r="N4212" s="120"/>
      <c r="O4212" s="120"/>
      <c r="P4212" s="120"/>
      <c r="Q4212" s="89"/>
      <c r="R4212" s="89"/>
      <c r="S4212" s="107"/>
      <c r="T4212" s="107"/>
      <c r="U4212" s="108"/>
      <c r="V4212" s="109"/>
      <c r="W4212" s="109"/>
      <c r="X4212" s="109"/>
      <c r="Y4212" s="109"/>
      <c r="Z4212" s="109"/>
      <c r="AA4212" s="109"/>
      <c r="AB4212" s="109"/>
      <c r="AC4212" s="109"/>
      <c r="AD4212" s="109"/>
      <c r="AE4212" s="109"/>
      <c r="AF4212" s="109"/>
      <c r="AG4212" s="109"/>
      <c r="AH4212" s="109"/>
    </row>
    <row r="4213" spans="1:34" s="21" customFormat="1" ht="12" customHeight="1">
      <c r="A4213" s="114"/>
      <c r="B4213" s="115"/>
      <c r="C4213" s="25"/>
      <c r="D4213" s="116"/>
      <c r="E4213" s="85"/>
      <c r="F4213" s="115"/>
      <c r="G4213" s="118"/>
      <c r="H4213" s="117"/>
      <c r="I4213" s="136"/>
      <c r="J4213" s="137"/>
      <c r="K4213" s="137"/>
      <c r="L4213" s="119"/>
      <c r="M4213" s="120"/>
      <c r="N4213" s="120"/>
      <c r="O4213" s="120"/>
      <c r="P4213" s="120"/>
      <c r="Q4213" s="89"/>
      <c r="R4213" s="89"/>
      <c r="S4213" s="107"/>
      <c r="T4213" s="107"/>
      <c r="U4213" s="108"/>
      <c r="V4213" s="109"/>
      <c r="W4213" s="109"/>
      <c r="X4213" s="109"/>
      <c r="Y4213" s="109"/>
      <c r="Z4213" s="109"/>
      <c r="AA4213" s="109"/>
      <c r="AB4213" s="109"/>
      <c r="AC4213" s="109"/>
      <c r="AD4213" s="109"/>
      <c r="AE4213" s="109"/>
      <c r="AF4213" s="109"/>
      <c r="AG4213" s="109"/>
      <c r="AH4213" s="109"/>
    </row>
    <row r="4214" spans="1:34" s="21" customFormat="1" ht="12" customHeight="1">
      <c r="A4214" s="114"/>
      <c r="B4214" s="115"/>
      <c r="C4214" s="25"/>
      <c r="D4214" s="116"/>
      <c r="E4214" s="85"/>
      <c r="F4214" s="115"/>
      <c r="G4214" s="118"/>
      <c r="H4214" s="117"/>
      <c r="I4214" s="136"/>
      <c r="J4214" s="137"/>
      <c r="K4214" s="137"/>
      <c r="L4214" s="119"/>
      <c r="M4214" s="120"/>
      <c r="N4214" s="120"/>
      <c r="O4214" s="120"/>
      <c r="P4214" s="120"/>
      <c r="Q4214" s="89"/>
      <c r="R4214" s="89"/>
      <c r="S4214" s="107"/>
      <c r="T4214" s="107"/>
      <c r="U4214" s="108"/>
      <c r="V4214" s="109"/>
      <c r="W4214" s="109"/>
      <c r="X4214" s="109"/>
      <c r="Y4214" s="109"/>
      <c r="Z4214" s="109"/>
      <c r="AA4214" s="109"/>
      <c r="AB4214" s="109"/>
      <c r="AC4214" s="109"/>
      <c r="AD4214" s="109"/>
      <c r="AE4214" s="109"/>
      <c r="AF4214" s="109"/>
      <c r="AG4214" s="109"/>
      <c r="AH4214" s="109"/>
    </row>
    <row r="4215" spans="1:34" s="21" customFormat="1" ht="12" customHeight="1">
      <c r="A4215" s="114"/>
      <c r="B4215" s="115"/>
      <c r="C4215" s="25"/>
      <c r="D4215" s="116"/>
      <c r="E4215" s="85"/>
      <c r="F4215" s="115"/>
      <c r="G4215" s="118"/>
      <c r="H4215" s="117"/>
      <c r="I4215" s="136"/>
      <c r="J4215" s="137"/>
      <c r="K4215" s="137"/>
      <c r="L4215" s="119"/>
      <c r="M4215" s="120"/>
      <c r="N4215" s="120"/>
      <c r="O4215" s="120"/>
      <c r="P4215" s="120"/>
      <c r="Q4215" s="89"/>
      <c r="R4215" s="89"/>
      <c r="S4215" s="107"/>
      <c r="T4215" s="107"/>
      <c r="U4215" s="108"/>
      <c r="V4215" s="109"/>
      <c r="W4215" s="109"/>
      <c r="X4215" s="109"/>
      <c r="Y4215" s="109"/>
      <c r="Z4215" s="109"/>
      <c r="AA4215" s="109"/>
      <c r="AB4215" s="109"/>
      <c r="AC4215" s="109"/>
      <c r="AD4215" s="109"/>
      <c r="AE4215" s="109"/>
      <c r="AF4215" s="109"/>
      <c r="AG4215" s="109"/>
      <c r="AH4215" s="109"/>
    </row>
    <row r="4216" spans="1:34" s="21" customFormat="1" ht="12" customHeight="1">
      <c r="A4216" s="114"/>
      <c r="B4216" s="115"/>
      <c r="C4216" s="25"/>
      <c r="D4216" s="116"/>
      <c r="E4216" s="85"/>
      <c r="F4216" s="115"/>
      <c r="G4216" s="118"/>
      <c r="H4216" s="117"/>
      <c r="I4216" s="136"/>
      <c r="J4216" s="137"/>
      <c r="K4216" s="137"/>
      <c r="L4216" s="119"/>
      <c r="M4216" s="120"/>
      <c r="N4216" s="120"/>
      <c r="O4216" s="120"/>
      <c r="P4216" s="120"/>
      <c r="Q4216" s="89"/>
      <c r="R4216" s="89"/>
      <c r="S4216" s="107"/>
      <c r="T4216" s="107"/>
      <c r="U4216" s="108"/>
      <c r="V4216" s="109"/>
      <c r="W4216" s="109"/>
      <c r="X4216" s="109"/>
      <c r="Y4216" s="109"/>
      <c r="Z4216" s="109"/>
      <c r="AA4216" s="109"/>
      <c r="AB4216" s="109"/>
      <c r="AC4216" s="109"/>
      <c r="AD4216" s="109"/>
      <c r="AE4216" s="109"/>
      <c r="AF4216" s="109"/>
      <c r="AG4216" s="109"/>
      <c r="AH4216" s="109"/>
    </row>
    <row r="4217" spans="1:34" s="21" customFormat="1" ht="12" customHeight="1">
      <c r="A4217" s="114"/>
      <c r="B4217" s="115"/>
      <c r="C4217" s="25"/>
      <c r="D4217" s="116"/>
      <c r="E4217" s="85"/>
      <c r="F4217" s="115"/>
      <c r="G4217" s="118"/>
      <c r="H4217" s="117"/>
      <c r="I4217" s="136"/>
      <c r="J4217" s="137"/>
      <c r="K4217" s="137"/>
      <c r="L4217" s="119"/>
      <c r="M4217" s="120"/>
      <c r="N4217" s="120"/>
      <c r="O4217" s="120"/>
      <c r="P4217" s="120"/>
      <c r="Q4217" s="89"/>
      <c r="R4217" s="89"/>
      <c r="S4217" s="107"/>
      <c r="T4217" s="107"/>
      <c r="U4217" s="108"/>
      <c r="V4217" s="109"/>
      <c r="W4217" s="109"/>
      <c r="X4217" s="109"/>
      <c r="Y4217" s="109"/>
      <c r="Z4217" s="109"/>
      <c r="AA4217" s="109"/>
      <c r="AB4217" s="109"/>
      <c r="AC4217" s="109"/>
      <c r="AD4217" s="109"/>
      <c r="AE4217" s="109"/>
      <c r="AF4217" s="109"/>
      <c r="AG4217" s="109"/>
      <c r="AH4217" s="109"/>
    </row>
    <row r="4218" spans="1:34" s="21" customFormat="1" ht="12" customHeight="1">
      <c r="A4218" s="114"/>
      <c r="B4218" s="115"/>
      <c r="C4218" s="25"/>
      <c r="D4218" s="116"/>
      <c r="E4218" s="85"/>
      <c r="F4218" s="115"/>
      <c r="G4218" s="118"/>
      <c r="H4218" s="117"/>
      <c r="I4218" s="136"/>
      <c r="J4218" s="137"/>
      <c r="K4218" s="137"/>
      <c r="L4218" s="119"/>
      <c r="M4218" s="120"/>
      <c r="N4218" s="120"/>
      <c r="O4218" s="120"/>
      <c r="P4218" s="120"/>
      <c r="Q4218" s="89"/>
      <c r="R4218" s="89"/>
      <c r="S4218" s="107"/>
      <c r="T4218" s="107"/>
      <c r="U4218" s="108"/>
      <c r="V4218" s="109"/>
      <c r="W4218" s="109"/>
      <c r="X4218" s="109"/>
      <c r="Y4218" s="109"/>
      <c r="Z4218" s="109"/>
      <c r="AA4218" s="109"/>
      <c r="AB4218" s="109"/>
      <c r="AC4218" s="109"/>
      <c r="AD4218" s="109"/>
      <c r="AE4218" s="109"/>
      <c r="AF4218" s="109"/>
      <c r="AG4218" s="109"/>
      <c r="AH4218" s="109"/>
    </row>
    <row r="4219" spans="1:34" s="21" customFormat="1" ht="12" customHeight="1">
      <c r="A4219" s="114"/>
      <c r="B4219" s="115"/>
      <c r="C4219" s="25"/>
      <c r="D4219" s="116"/>
      <c r="E4219" s="85"/>
      <c r="F4219" s="115"/>
      <c r="G4219" s="118"/>
      <c r="H4219" s="117"/>
      <c r="I4219" s="136"/>
      <c r="J4219" s="137"/>
      <c r="K4219" s="137"/>
      <c r="L4219" s="119"/>
      <c r="M4219" s="120"/>
      <c r="N4219" s="120"/>
      <c r="O4219" s="120"/>
      <c r="P4219" s="120"/>
      <c r="Q4219" s="89"/>
      <c r="R4219" s="89"/>
      <c r="S4219" s="107"/>
      <c r="T4219" s="107"/>
      <c r="U4219" s="108"/>
      <c r="V4219" s="109"/>
      <c r="W4219" s="109"/>
      <c r="X4219" s="109"/>
      <c r="Y4219" s="109"/>
      <c r="Z4219" s="109"/>
      <c r="AA4219" s="109"/>
      <c r="AB4219" s="109"/>
      <c r="AC4219" s="109"/>
      <c r="AD4219" s="109"/>
      <c r="AE4219" s="109"/>
      <c r="AF4219" s="109"/>
      <c r="AG4219" s="109"/>
      <c r="AH4219" s="109"/>
    </row>
    <row r="4220" spans="1:34" s="21" customFormat="1" ht="12" customHeight="1">
      <c r="A4220" s="114"/>
      <c r="B4220" s="115"/>
      <c r="C4220" s="25"/>
      <c r="D4220" s="116"/>
      <c r="E4220" s="85"/>
      <c r="F4220" s="115"/>
      <c r="G4220" s="118"/>
      <c r="H4220" s="117"/>
      <c r="I4220" s="136"/>
      <c r="J4220" s="137"/>
      <c r="K4220" s="137"/>
      <c r="L4220" s="119"/>
      <c r="M4220" s="120"/>
      <c r="N4220" s="120"/>
      <c r="O4220" s="120"/>
      <c r="P4220" s="120"/>
      <c r="Q4220" s="89"/>
      <c r="R4220" s="89"/>
      <c r="S4220" s="107"/>
      <c r="T4220" s="107"/>
      <c r="U4220" s="108"/>
      <c r="V4220" s="109"/>
      <c r="W4220" s="109"/>
      <c r="X4220" s="109"/>
      <c r="Y4220" s="109"/>
      <c r="Z4220" s="109"/>
      <c r="AA4220" s="109"/>
      <c r="AB4220" s="109"/>
      <c r="AC4220" s="109"/>
      <c r="AD4220" s="109"/>
      <c r="AE4220" s="109"/>
      <c r="AF4220" s="109"/>
      <c r="AG4220" s="109"/>
      <c r="AH4220" s="109"/>
    </row>
    <row r="4221" spans="1:34" s="21" customFormat="1" ht="12" customHeight="1">
      <c r="A4221" s="114"/>
      <c r="B4221" s="115"/>
      <c r="C4221" s="25"/>
      <c r="D4221" s="116"/>
      <c r="E4221" s="85"/>
      <c r="F4221" s="115"/>
      <c r="G4221" s="118"/>
      <c r="H4221" s="117"/>
      <c r="I4221" s="136"/>
      <c r="J4221" s="137"/>
      <c r="K4221" s="137"/>
      <c r="L4221" s="119"/>
      <c r="M4221" s="120"/>
      <c r="N4221" s="120"/>
      <c r="O4221" s="120"/>
      <c r="P4221" s="120"/>
      <c r="Q4221" s="89"/>
      <c r="R4221" s="89"/>
      <c r="S4221" s="107"/>
      <c r="T4221" s="107"/>
      <c r="U4221" s="108"/>
      <c r="V4221" s="109"/>
      <c r="W4221" s="109"/>
      <c r="X4221" s="109"/>
      <c r="Y4221" s="109"/>
      <c r="Z4221" s="109"/>
      <c r="AA4221" s="109"/>
      <c r="AB4221" s="109"/>
      <c r="AC4221" s="109"/>
      <c r="AD4221" s="109"/>
      <c r="AE4221" s="109"/>
      <c r="AF4221" s="109"/>
      <c r="AG4221" s="109"/>
      <c r="AH4221" s="109"/>
    </row>
    <row r="4222" spans="1:34" s="21" customFormat="1" ht="12" customHeight="1">
      <c r="A4222" s="114"/>
      <c r="B4222" s="115"/>
      <c r="C4222" s="25"/>
      <c r="D4222" s="116"/>
      <c r="E4222" s="85"/>
      <c r="F4222" s="115"/>
      <c r="G4222" s="118"/>
      <c r="H4222" s="117"/>
      <c r="I4222" s="136"/>
      <c r="J4222" s="137"/>
      <c r="K4222" s="137"/>
      <c r="L4222" s="119"/>
      <c r="M4222" s="120"/>
      <c r="N4222" s="120"/>
      <c r="O4222" s="120"/>
      <c r="P4222" s="120"/>
      <c r="Q4222" s="89"/>
      <c r="R4222" s="89"/>
      <c r="S4222" s="107"/>
      <c r="T4222" s="107"/>
      <c r="U4222" s="108"/>
      <c r="V4222" s="109"/>
      <c r="W4222" s="109"/>
      <c r="X4222" s="109"/>
      <c r="Y4222" s="109"/>
      <c r="Z4222" s="109"/>
      <c r="AA4222" s="109"/>
      <c r="AB4222" s="109"/>
      <c r="AC4222" s="109"/>
      <c r="AD4222" s="109"/>
      <c r="AE4222" s="109"/>
      <c r="AF4222" s="109"/>
      <c r="AG4222" s="109"/>
      <c r="AH4222" s="109"/>
    </row>
    <row r="4223" spans="1:34" s="21" customFormat="1" ht="12" customHeight="1">
      <c r="A4223" s="114"/>
      <c r="B4223" s="115"/>
      <c r="C4223" s="25"/>
      <c r="D4223" s="116"/>
      <c r="E4223" s="85"/>
      <c r="F4223" s="115"/>
      <c r="G4223" s="118"/>
      <c r="H4223" s="117"/>
      <c r="I4223" s="136"/>
      <c r="J4223" s="137"/>
      <c r="K4223" s="137"/>
      <c r="L4223" s="119"/>
      <c r="M4223" s="120"/>
      <c r="N4223" s="120"/>
      <c r="O4223" s="120"/>
      <c r="P4223" s="120"/>
      <c r="Q4223" s="89"/>
      <c r="R4223" s="89"/>
      <c r="S4223" s="107"/>
      <c r="T4223" s="107"/>
      <c r="U4223" s="108"/>
      <c r="V4223" s="109"/>
      <c r="W4223" s="109"/>
      <c r="X4223" s="109"/>
      <c r="Y4223" s="109"/>
      <c r="Z4223" s="109"/>
      <c r="AA4223" s="109"/>
      <c r="AB4223" s="109"/>
      <c r="AC4223" s="109"/>
      <c r="AD4223" s="109"/>
      <c r="AE4223" s="109"/>
      <c r="AF4223" s="109"/>
      <c r="AG4223" s="109"/>
      <c r="AH4223" s="109"/>
    </row>
    <row r="4224" spans="1:34" s="21" customFormat="1" ht="12" customHeight="1">
      <c r="A4224" s="114"/>
      <c r="B4224" s="115"/>
      <c r="C4224" s="25"/>
      <c r="D4224" s="116"/>
      <c r="E4224" s="85"/>
      <c r="F4224" s="115"/>
      <c r="G4224" s="118"/>
      <c r="H4224" s="117"/>
      <c r="I4224" s="136"/>
      <c r="J4224" s="137"/>
      <c r="K4224" s="137"/>
      <c r="L4224" s="119"/>
      <c r="M4224" s="120"/>
      <c r="N4224" s="120"/>
      <c r="O4224" s="120"/>
      <c r="P4224" s="120"/>
      <c r="Q4224" s="89"/>
      <c r="R4224" s="89"/>
      <c r="S4224" s="107"/>
      <c r="T4224" s="107"/>
      <c r="U4224" s="108"/>
      <c r="V4224" s="109"/>
      <c r="W4224" s="109"/>
      <c r="X4224" s="109"/>
      <c r="Y4224" s="109"/>
      <c r="Z4224" s="109"/>
      <c r="AA4224" s="109"/>
      <c r="AB4224" s="109"/>
      <c r="AC4224" s="109"/>
      <c r="AD4224" s="109"/>
      <c r="AE4224" s="109"/>
      <c r="AF4224" s="109"/>
      <c r="AG4224" s="109"/>
      <c r="AH4224" s="109"/>
    </row>
    <row r="4225" spans="1:34" s="21" customFormat="1" ht="12" customHeight="1">
      <c r="A4225" s="114"/>
      <c r="B4225" s="115"/>
      <c r="C4225" s="25"/>
      <c r="D4225" s="116"/>
      <c r="E4225" s="85"/>
      <c r="F4225" s="115"/>
      <c r="G4225" s="118"/>
      <c r="H4225" s="117"/>
      <c r="I4225" s="136"/>
      <c r="J4225" s="137"/>
      <c r="K4225" s="137"/>
      <c r="L4225" s="119"/>
      <c r="M4225" s="120"/>
      <c r="N4225" s="120"/>
      <c r="O4225" s="120"/>
      <c r="P4225" s="120"/>
      <c r="Q4225" s="89"/>
      <c r="R4225" s="89"/>
      <c r="S4225" s="107"/>
      <c r="T4225" s="107"/>
      <c r="U4225" s="108"/>
      <c r="V4225" s="109"/>
      <c r="W4225" s="109"/>
      <c r="X4225" s="109"/>
      <c r="Y4225" s="109"/>
      <c r="Z4225" s="109"/>
      <c r="AA4225" s="109"/>
      <c r="AB4225" s="109"/>
      <c r="AC4225" s="109"/>
      <c r="AD4225" s="109"/>
      <c r="AE4225" s="109"/>
      <c r="AF4225" s="109"/>
      <c r="AG4225" s="109"/>
      <c r="AH4225" s="109"/>
    </row>
    <row r="4226" spans="1:34" s="21" customFormat="1" ht="12" customHeight="1">
      <c r="A4226" s="114"/>
      <c r="B4226" s="115"/>
      <c r="C4226" s="25"/>
      <c r="D4226" s="116"/>
      <c r="E4226" s="85"/>
      <c r="F4226" s="115"/>
      <c r="G4226" s="118"/>
      <c r="H4226" s="117"/>
      <c r="I4226" s="136"/>
      <c r="J4226" s="137"/>
      <c r="K4226" s="137"/>
      <c r="L4226" s="119"/>
      <c r="M4226" s="120"/>
      <c r="N4226" s="120"/>
      <c r="O4226" s="120"/>
      <c r="P4226" s="120"/>
      <c r="Q4226" s="89"/>
      <c r="R4226" s="89"/>
      <c r="S4226" s="107"/>
      <c r="T4226" s="107"/>
      <c r="U4226" s="108"/>
      <c r="V4226" s="109"/>
      <c r="W4226" s="109"/>
      <c r="X4226" s="109"/>
      <c r="Y4226" s="109"/>
      <c r="Z4226" s="109"/>
      <c r="AA4226" s="109"/>
      <c r="AB4226" s="109"/>
      <c r="AC4226" s="109"/>
      <c r="AD4226" s="109"/>
      <c r="AE4226" s="109"/>
      <c r="AF4226" s="109"/>
      <c r="AG4226" s="109"/>
      <c r="AH4226" s="109"/>
    </row>
    <row r="4227" spans="1:34" s="21" customFormat="1" ht="12" customHeight="1">
      <c r="A4227" s="114"/>
      <c r="B4227" s="115"/>
      <c r="C4227" s="25"/>
      <c r="D4227" s="116"/>
      <c r="E4227" s="85"/>
      <c r="F4227" s="115"/>
      <c r="G4227" s="118"/>
      <c r="H4227" s="117"/>
      <c r="I4227" s="136"/>
      <c r="J4227" s="137"/>
      <c r="K4227" s="137"/>
      <c r="L4227" s="119"/>
      <c r="M4227" s="120"/>
      <c r="N4227" s="120"/>
      <c r="O4227" s="120"/>
      <c r="P4227" s="120"/>
      <c r="Q4227" s="89"/>
      <c r="R4227" s="89"/>
      <c r="S4227" s="107"/>
      <c r="T4227" s="107"/>
      <c r="U4227" s="108"/>
      <c r="V4227" s="109"/>
      <c r="W4227" s="109"/>
      <c r="X4227" s="109"/>
      <c r="Y4227" s="109"/>
      <c r="Z4227" s="109"/>
      <c r="AA4227" s="109"/>
      <c r="AB4227" s="109"/>
      <c r="AC4227" s="109"/>
      <c r="AD4227" s="109"/>
      <c r="AE4227" s="109"/>
      <c r="AF4227" s="109"/>
      <c r="AG4227" s="109"/>
      <c r="AH4227" s="109"/>
    </row>
    <row r="4228" spans="1:34" s="21" customFormat="1" ht="12" customHeight="1">
      <c r="A4228" s="114"/>
      <c r="B4228" s="115"/>
      <c r="C4228" s="25"/>
      <c r="D4228" s="116"/>
      <c r="E4228" s="85"/>
      <c r="F4228" s="115"/>
      <c r="G4228" s="118"/>
      <c r="H4228" s="117"/>
      <c r="I4228" s="136"/>
      <c r="J4228" s="137"/>
      <c r="K4228" s="137"/>
      <c r="L4228" s="119"/>
      <c r="M4228" s="120"/>
      <c r="N4228" s="120"/>
      <c r="O4228" s="120"/>
      <c r="P4228" s="120"/>
      <c r="Q4228" s="89"/>
      <c r="R4228" s="89"/>
      <c r="S4228" s="107"/>
      <c r="T4228" s="107"/>
      <c r="U4228" s="108"/>
      <c r="V4228" s="109"/>
      <c r="W4228" s="109"/>
      <c r="X4228" s="109"/>
      <c r="Y4228" s="109"/>
      <c r="Z4228" s="109"/>
      <c r="AA4228" s="109"/>
      <c r="AB4228" s="109"/>
      <c r="AC4228" s="109"/>
      <c r="AD4228" s="109"/>
      <c r="AE4228" s="109"/>
      <c r="AF4228" s="109"/>
      <c r="AG4228" s="109"/>
      <c r="AH4228" s="109"/>
    </row>
    <row r="4229" spans="1:34" s="21" customFormat="1" ht="12" customHeight="1">
      <c r="A4229" s="114"/>
      <c r="B4229" s="115"/>
      <c r="C4229" s="25"/>
      <c r="D4229" s="116"/>
      <c r="E4229" s="85"/>
      <c r="F4229" s="115"/>
      <c r="G4229" s="118"/>
      <c r="H4229" s="117"/>
      <c r="I4229" s="136"/>
      <c r="J4229" s="137"/>
      <c r="K4229" s="137"/>
      <c r="L4229" s="119"/>
      <c r="M4229" s="120"/>
      <c r="N4229" s="120"/>
      <c r="O4229" s="120"/>
      <c r="P4229" s="120"/>
      <c r="Q4229" s="89"/>
      <c r="R4229" s="89"/>
      <c r="S4229" s="107"/>
      <c r="T4229" s="107"/>
      <c r="U4229" s="108"/>
      <c r="V4229" s="109"/>
      <c r="W4229" s="109"/>
      <c r="X4229" s="109"/>
      <c r="Y4229" s="109"/>
      <c r="Z4229" s="109"/>
      <c r="AA4229" s="109"/>
      <c r="AB4229" s="109"/>
      <c r="AC4229" s="109"/>
      <c r="AD4229" s="109"/>
      <c r="AE4229" s="109"/>
      <c r="AF4229" s="109"/>
      <c r="AG4229" s="109"/>
      <c r="AH4229" s="109"/>
    </row>
    <row r="4230" spans="1:34" s="21" customFormat="1" ht="12" customHeight="1">
      <c r="A4230" s="114"/>
      <c r="B4230" s="115"/>
      <c r="C4230" s="25"/>
      <c r="D4230" s="116"/>
      <c r="E4230" s="85"/>
      <c r="F4230" s="115"/>
      <c r="G4230" s="118"/>
      <c r="H4230" s="117"/>
      <c r="I4230" s="136"/>
      <c r="J4230" s="137"/>
      <c r="K4230" s="137"/>
      <c r="L4230" s="119"/>
      <c r="M4230" s="120"/>
      <c r="N4230" s="120"/>
      <c r="O4230" s="120"/>
      <c r="P4230" s="120"/>
      <c r="Q4230" s="89"/>
      <c r="R4230" s="89"/>
      <c r="S4230" s="107"/>
      <c r="T4230" s="107"/>
      <c r="U4230" s="108"/>
      <c r="V4230" s="109"/>
      <c r="W4230" s="109"/>
      <c r="X4230" s="109"/>
      <c r="Y4230" s="109"/>
      <c r="Z4230" s="109"/>
      <c r="AA4230" s="109"/>
      <c r="AB4230" s="109"/>
      <c r="AC4230" s="109"/>
      <c r="AD4230" s="109"/>
      <c r="AE4230" s="109"/>
      <c r="AF4230" s="109"/>
      <c r="AG4230" s="109"/>
      <c r="AH4230" s="109"/>
    </row>
    <row r="4231" spans="1:34" s="21" customFormat="1" ht="12" customHeight="1">
      <c r="A4231" s="114"/>
      <c r="B4231" s="115"/>
      <c r="C4231" s="25"/>
      <c r="D4231" s="116"/>
      <c r="E4231" s="85"/>
      <c r="F4231" s="115"/>
      <c r="G4231" s="118"/>
      <c r="H4231" s="117"/>
      <c r="I4231" s="136"/>
      <c r="J4231" s="137"/>
      <c r="K4231" s="137"/>
      <c r="L4231" s="119"/>
      <c r="M4231" s="120"/>
      <c r="N4231" s="120"/>
      <c r="O4231" s="120"/>
      <c r="P4231" s="120"/>
      <c r="Q4231" s="89"/>
      <c r="R4231" s="89"/>
      <c r="S4231" s="107"/>
      <c r="T4231" s="107"/>
      <c r="U4231" s="108"/>
      <c r="V4231" s="109"/>
      <c r="W4231" s="109"/>
      <c r="X4231" s="109"/>
      <c r="Y4231" s="109"/>
      <c r="Z4231" s="109"/>
      <c r="AA4231" s="109"/>
      <c r="AB4231" s="109"/>
      <c r="AC4231" s="109"/>
      <c r="AD4231" s="109"/>
      <c r="AE4231" s="109"/>
      <c r="AF4231" s="109"/>
      <c r="AG4231" s="109"/>
      <c r="AH4231" s="109"/>
    </row>
    <row r="4232" spans="1:34" s="21" customFormat="1" ht="12" customHeight="1">
      <c r="A4232" s="114"/>
      <c r="B4232" s="115"/>
      <c r="C4232" s="25"/>
      <c r="D4232" s="116"/>
      <c r="E4232" s="85"/>
      <c r="F4232" s="115"/>
      <c r="G4232" s="118"/>
      <c r="H4232" s="117"/>
      <c r="I4232" s="136"/>
      <c r="J4232" s="137"/>
      <c r="K4232" s="137"/>
      <c r="L4232" s="119"/>
      <c r="M4232" s="120"/>
      <c r="N4232" s="120"/>
      <c r="O4232" s="120"/>
      <c r="P4232" s="120"/>
      <c r="Q4232" s="89"/>
      <c r="R4232" s="89"/>
      <c r="S4232" s="107"/>
      <c r="T4232" s="107"/>
      <c r="U4232" s="108"/>
      <c r="V4232" s="109"/>
      <c r="W4232" s="109"/>
      <c r="X4232" s="109"/>
      <c r="Y4232" s="109"/>
      <c r="Z4232" s="109"/>
      <c r="AA4232" s="109"/>
      <c r="AB4232" s="109"/>
      <c r="AC4232" s="109"/>
      <c r="AD4232" s="109"/>
      <c r="AE4232" s="109"/>
      <c r="AF4232" s="109"/>
      <c r="AG4232" s="109"/>
      <c r="AH4232" s="109"/>
    </row>
    <row r="4233" spans="1:34" s="21" customFormat="1" ht="12" customHeight="1">
      <c r="A4233" s="114"/>
      <c r="B4233" s="115"/>
      <c r="C4233" s="25"/>
      <c r="D4233" s="116"/>
      <c r="E4233" s="85"/>
      <c r="F4233" s="115"/>
      <c r="G4233" s="118"/>
      <c r="H4233" s="117"/>
      <c r="I4233" s="136"/>
      <c r="J4233" s="137"/>
      <c r="K4233" s="137"/>
      <c r="L4233" s="119"/>
      <c r="M4233" s="120"/>
      <c r="N4233" s="120"/>
      <c r="O4233" s="120"/>
      <c r="P4233" s="120"/>
      <c r="Q4233" s="89"/>
      <c r="R4233" s="89"/>
      <c r="S4233" s="107"/>
      <c r="T4233" s="107"/>
      <c r="U4233" s="108"/>
      <c r="V4233" s="109"/>
      <c r="W4233" s="109"/>
      <c r="X4233" s="109"/>
      <c r="Y4233" s="109"/>
      <c r="Z4233" s="109"/>
      <c r="AA4233" s="109"/>
      <c r="AB4233" s="109"/>
      <c r="AC4233" s="109"/>
      <c r="AD4233" s="109"/>
      <c r="AE4233" s="109"/>
      <c r="AF4233" s="109"/>
      <c r="AG4233" s="109"/>
      <c r="AH4233" s="109"/>
    </row>
    <row r="4234" spans="1:34" s="21" customFormat="1" ht="12" customHeight="1">
      <c r="A4234" s="114"/>
      <c r="B4234" s="115"/>
      <c r="C4234" s="25"/>
      <c r="D4234" s="116"/>
      <c r="E4234" s="85"/>
      <c r="F4234" s="115"/>
      <c r="G4234" s="118"/>
      <c r="H4234" s="117"/>
      <c r="I4234" s="136"/>
      <c r="J4234" s="137"/>
      <c r="K4234" s="137"/>
      <c r="L4234" s="119"/>
      <c r="M4234" s="120"/>
      <c r="N4234" s="120"/>
      <c r="O4234" s="120"/>
      <c r="P4234" s="120"/>
      <c r="Q4234" s="89"/>
      <c r="R4234" s="89"/>
      <c r="S4234" s="107"/>
      <c r="T4234" s="107"/>
      <c r="U4234" s="108"/>
      <c r="V4234" s="109"/>
      <c r="W4234" s="109"/>
      <c r="X4234" s="109"/>
      <c r="Y4234" s="109"/>
      <c r="Z4234" s="109"/>
      <c r="AA4234" s="109"/>
      <c r="AB4234" s="109"/>
      <c r="AC4234" s="109"/>
      <c r="AD4234" s="109"/>
      <c r="AE4234" s="109"/>
      <c r="AF4234" s="109"/>
      <c r="AG4234" s="109"/>
      <c r="AH4234" s="109"/>
    </row>
    <row r="4235" spans="1:34" s="21" customFormat="1" ht="12" customHeight="1">
      <c r="A4235" s="114"/>
      <c r="B4235" s="115"/>
      <c r="C4235" s="25"/>
      <c r="D4235" s="116"/>
      <c r="E4235" s="85"/>
      <c r="F4235" s="115"/>
      <c r="G4235" s="118"/>
      <c r="H4235" s="117"/>
      <c r="I4235" s="136"/>
      <c r="J4235" s="137"/>
      <c r="K4235" s="137"/>
      <c r="L4235" s="119"/>
      <c r="M4235" s="120"/>
      <c r="N4235" s="120"/>
      <c r="O4235" s="120"/>
      <c r="P4235" s="120"/>
      <c r="Q4235" s="89"/>
      <c r="R4235" s="89"/>
      <c r="S4235" s="107"/>
      <c r="T4235" s="107"/>
      <c r="U4235" s="108"/>
      <c r="V4235" s="109"/>
      <c r="W4235" s="109"/>
      <c r="X4235" s="109"/>
      <c r="Y4235" s="109"/>
      <c r="Z4235" s="109"/>
      <c r="AA4235" s="109"/>
      <c r="AB4235" s="109"/>
      <c r="AC4235" s="109"/>
      <c r="AD4235" s="109"/>
      <c r="AE4235" s="109"/>
      <c r="AF4235" s="109"/>
      <c r="AG4235" s="109"/>
      <c r="AH4235" s="109"/>
    </row>
    <row r="4236" spans="1:34" s="21" customFormat="1" ht="12" customHeight="1">
      <c r="A4236" s="114"/>
      <c r="B4236" s="115"/>
      <c r="C4236" s="25"/>
      <c r="D4236" s="116"/>
      <c r="E4236" s="85"/>
      <c r="F4236" s="115"/>
      <c r="G4236" s="118"/>
      <c r="H4236" s="117"/>
      <c r="I4236" s="136"/>
      <c r="J4236" s="137"/>
      <c r="K4236" s="137"/>
      <c r="L4236" s="119"/>
      <c r="M4236" s="120"/>
      <c r="N4236" s="120"/>
      <c r="O4236" s="120"/>
      <c r="P4236" s="120"/>
      <c r="Q4236" s="89"/>
      <c r="R4236" s="89"/>
      <c r="S4236" s="107"/>
      <c r="T4236" s="107"/>
      <c r="U4236" s="108"/>
      <c r="V4236" s="109"/>
      <c r="W4236" s="109"/>
      <c r="X4236" s="109"/>
      <c r="Y4236" s="109"/>
      <c r="Z4236" s="109"/>
      <c r="AA4236" s="109"/>
      <c r="AB4236" s="109"/>
      <c r="AC4236" s="109"/>
      <c r="AD4236" s="109"/>
      <c r="AE4236" s="109"/>
      <c r="AF4236" s="109"/>
      <c r="AG4236" s="109"/>
      <c r="AH4236" s="109"/>
    </row>
    <row r="4237" spans="1:34" s="21" customFormat="1" ht="12" customHeight="1">
      <c r="A4237" s="114"/>
      <c r="B4237" s="115"/>
      <c r="C4237" s="25"/>
      <c r="D4237" s="116"/>
      <c r="E4237" s="85"/>
      <c r="F4237" s="115"/>
      <c r="G4237" s="118"/>
      <c r="H4237" s="117"/>
      <c r="I4237" s="136"/>
      <c r="J4237" s="137"/>
      <c r="K4237" s="137"/>
      <c r="L4237" s="119"/>
      <c r="M4237" s="120"/>
      <c r="N4237" s="120"/>
      <c r="O4237" s="120"/>
      <c r="P4237" s="120"/>
      <c r="Q4237" s="89"/>
      <c r="R4237" s="89"/>
      <c r="S4237" s="107"/>
      <c r="T4237" s="107"/>
      <c r="U4237" s="108"/>
      <c r="V4237" s="109"/>
      <c r="W4237" s="109"/>
      <c r="X4237" s="109"/>
      <c r="Y4237" s="109"/>
      <c r="Z4237" s="109"/>
      <c r="AA4237" s="109"/>
      <c r="AB4237" s="109"/>
      <c r="AC4237" s="109"/>
      <c r="AD4237" s="109"/>
      <c r="AE4237" s="109"/>
      <c r="AF4237" s="109"/>
      <c r="AG4237" s="109"/>
      <c r="AH4237" s="109"/>
    </row>
    <row r="4238" spans="1:34" s="21" customFormat="1" ht="12" customHeight="1">
      <c r="A4238" s="114"/>
      <c r="B4238" s="115"/>
      <c r="C4238" s="25"/>
      <c r="D4238" s="116"/>
      <c r="E4238" s="85"/>
      <c r="F4238" s="115"/>
      <c r="G4238" s="118"/>
      <c r="H4238" s="117"/>
      <c r="I4238" s="136"/>
      <c r="J4238" s="137"/>
      <c r="K4238" s="137"/>
      <c r="L4238" s="119"/>
      <c r="M4238" s="120"/>
      <c r="N4238" s="120"/>
      <c r="O4238" s="120"/>
      <c r="P4238" s="120"/>
      <c r="Q4238" s="89"/>
      <c r="R4238" s="89"/>
      <c r="S4238" s="107"/>
      <c r="T4238" s="107"/>
      <c r="U4238" s="108"/>
      <c r="V4238" s="109"/>
      <c r="W4238" s="109"/>
      <c r="X4238" s="109"/>
      <c r="Y4238" s="109"/>
      <c r="Z4238" s="109"/>
      <c r="AA4238" s="109"/>
      <c r="AB4238" s="109"/>
      <c r="AC4238" s="109"/>
      <c r="AD4238" s="109"/>
      <c r="AE4238" s="109"/>
      <c r="AF4238" s="109"/>
      <c r="AG4238" s="109"/>
      <c r="AH4238" s="109"/>
    </row>
    <row r="4239" spans="1:34" s="21" customFormat="1" ht="12" customHeight="1">
      <c r="A4239" s="114"/>
      <c r="B4239" s="115"/>
      <c r="C4239" s="25"/>
      <c r="D4239" s="116"/>
      <c r="E4239" s="85"/>
      <c r="F4239" s="115"/>
      <c r="G4239" s="118"/>
      <c r="H4239" s="117"/>
      <c r="I4239" s="136"/>
      <c r="J4239" s="137"/>
      <c r="K4239" s="137"/>
      <c r="L4239" s="119"/>
      <c r="M4239" s="120"/>
      <c r="N4239" s="120"/>
      <c r="O4239" s="120"/>
      <c r="P4239" s="120"/>
      <c r="Q4239" s="89"/>
      <c r="R4239" s="89"/>
      <c r="S4239" s="107"/>
      <c r="T4239" s="107"/>
      <c r="U4239" s="108"/>
      <c r="V4239" s="109"/>
      <c r="W4239" s="109"/>
      <c r="X4239" s="109"/>
      <c r="Y4239" s="109"/>
      <c r="Z4239" s="109"/>
      <c r="AA4239" s="109"/>
      <c r="AB4239" s="109"/>
      <c r="AC4239" s="109"/>
      <c r="AD4239" s="109"/>
      <c r="AE4239" s="109"/>
      <c r="AF4239" s="109"/>
      <c r="AG4239" s="109"/>
      <c r="AH4239" s="109"/>
    </row>
    <row r="4240" spans="1:34" s="21" customFormat="1" ht="12" customHeight="1">
      <c r="A4240" s="114"/>
      <c r="B4240" s="115"/>
      <c r="C4240" s="25"/>
      <c r="D4240" s="116"/>
      <c r="E4240" s="85"/>
      <c r="F4240" s="115"/>
      <c r="G4240" s="118"/>
      <c r="H4240" s="117"/>
      <c r="I4240" s="136"/>
      <c r="J4240" s="137"/>
      <c r="K4240" s="137"/>
      <c r="L4240" s="119"/>
      <c r="M4240" s="120"/>
      <c r="N4240" s="120"/>
      <c r="O4240" s="120"/>
      <c r="P4240" s="120"/>
      <c r="Q4240" s="89"/>
      <c r="R4240" s="89"/>
      <c r="S4240" s="107"/>
      <c r="T4240" s="107"/>
      <c r="U4240" s="108"/>
      <c r="V4240" s="109"/>
      <c r="W4240" s="109"/>
      <c r="X4240" s="109"/>
      <c r="Y4240" s="109"/>
      <c r="Z4240" s="109"/>
      <c r="AA4240" s="109"/>
      <c r="AB4240" s="109"/>
      <c r="AC4240" s="109"/>
      <c r="AD4240" s="109"/>
      <c r="AE4240" s="109"/>
      <c r="AF4240" s="109"/>
      <c r="AG4240" s="109"/>
      <c r="AH4240" s="109"/>
    </row>
    <row r="4241" spans="1:34" s="21" customFormat="1" ht="12" customHeight="1">
      <c r="A4241" s="114"/>
      <c r="B4241" s="115"/>
      <c r="C4241" s="25"/>
      <c r="D4241" s="116"/>
      <c r="E4241" s="85"/>
      <c r="F4241" s="115"/>
      <c r="G4241" s="118"/>
      <c r="H4241" s="117"/>
      <c r="I4241" s="136"/>
      <c r="J4241" s="137"/>
      <c r="K4241" s="137"/>
      <c r="L4241" s="119"/>
      <c r="M4241" s="120"/>
      <c r="N4241" s="120"/>
      <c r="O4241" s="120"/>
      <c r="P4241" s="120"/>
      <c r="Q4241" s="89"/>
      <c r="R4241" s="89"/>
      <c r="S4241" s="107"/>
      <c r="T4241" s="107"/>
      <c r="U4241" s="108"/>
      <c r="V4241" s="109"/>
      <c r="W4241" s="109"/>
      <c r="X4241" s="109"/>
      <c r="Y4241" s="109"/>
      <c r="Z4241" s="109"/>
      <c r="AA4241" s="109"/>
      <c r="AB4241" s="109"/>
      <c r="AC4241" s="109"/>
      <c r="AD4241" s="109"/>
      <c r="AE4241" s="109"/>
      <c r="AF4241" s="109"/>
      <c r="AG4241" s="109"/>
      <c r="AH4241" s="109"/>
    </row>
    <row r="4242" spans="1:34" s="21" customFormat="1" ht="12" customHeight="1">
      <c r="A4242" s="114"/>
      <c r="B4242" s="115"/>
      <c r="C4242" s="25"/>
      <c r="D4242" s="116"/>
      <c r="E4242" s="85"/>
      <c r="F4242" s="115"/>
      <c r="G4242" s="118"/>
      <c r="H4242" s="117"/>
      <c r="I4242" s="136"/>
      <c r="J4242" s="137"/>
      <c r="K4242" s="137"/>
      <c r="L4242" s="119"/>
      <c r="M4242" s="120"/>
      <c r="N4242" s="120"/>
      <c r="O4242" s="120"/>
      <c r="P4242" s="120"/>
      <c r="Q4242" s="89"/>
      <c r="R4242" s="89"/>
      <c r="S4242" s="107"/>
      <c r="T4242" s="107"/>
      <c r="U4242" s="108"/>
      <c r="V4242" s="109"/>
      <c r="W4242" s="109"/>
      <c r="X4242" s="109"/>
      <c r="Y4242" s="109"/>
      <c r="Z4242" s="109"/>
      <c r="AA4242" s="109"/>
      <c r="AB4242" s="109"/>
      <c r="AC4242" s="109"/>
      <c r="AD4242" s="109"/>
      <c r="AE4242" s="109"/>
      <c r="AF4242" s="109"/>
      <c r="AG4242" s="109"/>
      <c r="AH4242" s="109"/>
    </row>
    <row r="4243" spans="1:34" s="21" customFormat="1" ht="12" customHeight="1">
      <c r="A4243" s="114"/>
      <c r="B4243" s="115"/>
      <c r="C4243" s="25"/>
      <c r="D4243" s="116"/>
      <c r="E4243" s="85"/>
      <c r="F4243" s="115"/>
      <c r="G4243" s="118"/>
      <c r="H4243" s="117"/>
      <c r="I4243" s="136"/>
      <c r="J4243" s="137"/>
      <c r="K4243" s="137"/>
      <c r="L4243" s="119"/>
      <c r="M4243" s="120"/>
      <c r="N4243" s="120"/>
      <c r="O4243" s="120"/>
      <c r="P4243" s="120"/>
      <c r="Q4243" s="89"/>
      <c r="R4243" s="89"/>
      <c r="S4243" s="107"/>
      <c r="T4243" s="107"/>
      <c r="U4243" s="108"/>
      <c r="V4243" s="109"/>
      <c r="W4243" s="109"/>
      <c r="X4243" s="109"/>
      <c r="Y4243" s="109"/>
      <c r="Z4243" s="109"/>
      <c r="AA4243" s="109"/>
      <c r="AB4243" s="109"/>
      <c r="AC4243" s="109"/>
      <c r="AD4243" s="109"/>
      <c r="AE4243" s="109"/>
      <c r="AF4243" s="109"/>
      <c r="AG4243" s="109"/>
      <c r="AH4243" s="109"/>
    </row>
    <row r="4244" spans="1:34" s="21" customFormat="1" ht="12" customHeight="1">
      <c r="A4244" s="114"/>
      <c r="B4244" s="115"/>
      <c r="C4244" s="25"/>
      <c r="D4244" s="116"/>
      <c r="E4244" s="85"/>
      <c r="F4244" s="115"/>
      <c r="G4244" s="118"/>
      <c r="H4244" s="117"/>
      <c r="I4244" s="136"/>
      <c r="J4244" s="137"/>
      <c r="K4244" s="137"/>
      <c r="L4244" s="119"/>
      <c r="M4244" s="120"/>
      <c r="N4244" s="120"/>
      <c r="O4244" s="120"/>
      <c r="P4244" s="120"/>
      <c r="Q4244" s="89"/>
      <c r="R4244" s="89"/>
      <c r="S4244" s="107"/>
      <c r="T4244" s="107"/>
      <c r="U4244" s="108"/>
      <c r="V4244" s="109"/>
      <c r="W4244" s="109"/>
      <c r="X4244" s="109"/>
      <c r="Y4244" s="109"/>
      <c r="Z4244" s="109"/>
      <c r="AA4244" s="109"/>
      <c r="AB4244" s="109"/>
      <c r="AC4244" s="109"/>
      <c r="AD4244" s="109"/>
      <c r="AE4244" s="109"/>
      <c r="AF4244" s="109"/>
      <c r="AG4244" s="109"/>
      <c r="AH4244" s="109"/>
    </row>
    <row r="4245" spans="1:34" s="21" customFormat="1" ht="12" customHeight="1">
      <c r="A4245" s="114"/>
      <c r="B4245" s="115"/>
      <c r="C4245" s="25"/>
      <c r="D4245" s="116"/>
      <c r="E4245" s="85"/>
      <c r="F4245" s="115"/>
      <c r="G4245" s="118"/>
      <c r="H4245" s="117"/>
      <c r="I4245" s="136"/>
      <c r="J4245" s="137"/>
      <c r="K4245" s="137"/>
      <c r="L4245" s="119"/>
      <c r="M4245" s="120"/>
      <c r="N4245" s="120"/>
      <c r="O4245" s="120"/>
      <c r="P4245" s="120"/>
      <c r="Q4245" s="89"/>
      <c r="R4245" s="89"/>
      <c r="S4245" s="107"/>
      <c r="T4245" s="107"/>
      <c r="U4245" s="108"/>
      <c r="V4245" s="109"/>
      <c r="W4245" s="109"/>
      <c r="X4245" s="109"/>
      <c r="Y4245" s="109"/>
      <c r="Z4245" s="109"/>
      <c r="AA4245" s="109"/>
      <c r="AB4245" s="109"/>
      <c r="AC4245" s="109"/>
      <c r="AD4245" s="109"/>
      <c r="AE4245" s="109"/>
      <c r="AF4245" s="109"/>
      <c r="AG4245" s="109"/>
      <c r="AH4245" s="109"/>
    </row>
    <row r="4246" spans="1:34" s="21" customFormat="1" ht="12" customHeight="1">
      <c r="A4246" s="114"/>
      <c r="B4246" s="115"/>
      <c r="C4246" s="25"/>
      <c r="D4246" s="116"/>
      <c r="E4246" s="85"/>
      <c r="F4246" s="115"/>
      <c r="G4246" s="118"/>
      <c r="H4246" s="117"/>
      <c r="I4246" s="136"/>
      <c r="J4246" s="137"/>
      <c r="K4246" s="137"/>
      <c r="L4246" s="119"/>
      <c r="M4246" s="120"/>
      <c r="N4246" s="120"/>
      <c r="O4246" s="120"/>
      <c r="P4246" s="120"/>
      <c r="Q4246" s="89"/>
      <c r="R4246" s="89"/>
      <c r="S4246" s="107"/>
      <c r="T4246" s="107"/>
      <c r="U4246" s="108"/>
      <c r="V4246" s="109"/>
      <c r="W4246" s="109"/>
      <c r="X4246" s="109"/>
      <c r="Y4246" s="109"/>
      <c r="Z4246" s="109"/>
      <c r="AA4246" s="109"/>
      <c r="AB4246" s="109"/>
      <c r="AC4246" s="109"/>
      <c r="AD4246" s="109"/>
      <c r="AE4246" s="109"/>
      <c r="AF4246" s="109"/>
      <c r="AG4246" s="109"/>
      <c r="AH4246" s="109"/>
    </row>
    <row r="4247" spans="1:34" s="21" customFormat="1" ht="12" customHeight="1">
      <c r="A4247" s="114"/>
      <c r="B4247" s="115"/>
      <c r="C4247" s="25"/>
      <c r="D4247" s="116"/>
      <c r="E4247" s="85"/>
      <c r="F4247" s="115"/>
      <c r="G4247" s="118"/>
      <c r="H4247" s="117"/>
      <c r="I4247" s="136"/>
      <c r="J4247" s="137"/>
      <c r="K4247" s="137"/>
      <c r="L4247" s="119"/>
      <c r="M4247" s="120"/>
      <c r="N4247" s="120"/>
      <c r="O4247" s="120"/>
      <c r="P4247" s="120"/>
      <c r="Q4247" s="89"/>
      <c r="R4247" s="89"/>
      <c r="S4247" s="107"/>
      <c r="T4247" s="107"/>
      <c r="U4247" s="108"/>
      <c r="V4247" s="109"/>
      <c r="W4247" s="109"/>
      <c r="X4247" s="109"/>
      <c r="Y4247" s="109"/>
      <c r="Z4247" s="109"/>
      <c r="AA4247" s="109"/>
      <c r="AB4247" s="109"/>
      <c r="AC4247" s="109"/>
      <c r="AD4247" s="109"/>
      <c r="AE4247" s="109"/>
      <c r="AF4247" s="109"/>
      <c r="AG4247" s="109"/>
      <c r="AH4247" s="109"/>
    </row>
    <row r="4248" spans="1:34" s="21" customFormat="1" ht="12" customHeight="1">
      <c r="A4248" s="114"/>
      <c r="B4248" s="115"/>
      <c r="C4248" s="25"/>
      <c r="D4248" s="116"/>
      <c r="E4248" s="85"/>
      <c r="F4248" s="115"/>
      <c r="G4248" s="118"/>
      <c r="H4248" s="117"/>
      <c r="I4248" s="136"/>
      <c r="J4248" s="137"/>
      <c r="K4248" s="137"/>
      <c r="L4248" s="119"/>
      <c r="M4248" s="120"/>
      <c r="N4248" s="120"/>
      <c r="O4248" s="120"/>
      <c r="P4248" s="120"/>
      <c r="Q4248" s="89"/>
      <c r="R4248" s="89"/>
      <c r="S4248" s="107"/>
      <c r="T4248" s="107"/>
      <c r="U4248" s="108"/>
      <c r="V4248" s="109"/>
      <c r="W4248" s="109"/>
      <c r="X4248" s="109"/>
      <c r="Y4248" s="109"/>
      <c r="Z4248" s="109"/>
      <c r="AA4248" s="109"/>
      <c r="AB4248" s="109"/>
      <c r="AC4248" s="109"/>
      <c r="AD4248" s="109"/>
      <c r="AE4248" s="109"/>
      <c r="AF4248" s="109"/>
      <c r="AG4248" s="109"/>
      <c r="AH4248" s="109"/>
    </row>
    <row r="4249" spans="1:34" s="21" customFormat="1" ht="12" customHeight="1">
      <c r="A4249" s="114"/>
      <c r="B4249" s="115"/>
      <c r="C4249" s="25"/>
      <c r="D4249" s="116"/>
      <c r="E4249" s="85"/>
      <c r="F4249" s="115"/>
      <c r="G4249" s="118"/>
      <c r="H4249" s="117"/>
      <c r="I4249" s="136"/>
      <c r="J4249" s="137"/>
      <c r="K4249" s="137"/>
      <c r="L4249" s="119"/>
      <c r="M4249" s="120"/>
      <c r="N4249" s="120"/>
      <c r="O4249" s="120"/>
      <c r="P4249" s="120"/>
      <c r="Q4249" s="89"/>
      <c r="R4249" s="89"/>
      <c r="S4249" s="107"/>
      <c r="T4249" s="107"/>
      <c r="U4249" s="108"/>
      <c r="V4249" s="109"/>
      <c r="W4249" s="109"/>
      <c r="X4249" s="109"/>
      <c r="Y4249" s="109"/>
      <c r="Z4249" s="109"/>
      <c r="AA4249" s="109"/>
      <c r="AB4249" s="109"/>
      <c r="AC4249" s="109"/>
      <c r="AD4249" s="109"/>
      <c r="AE4249" s="109"/>
      <c r="AF4249" s="109"/>
      <c r="AG4249" s="109"/>
      <c r="AH4249" s="109"/>
    </row>
    <row r="4250" spans="1:34" s="21" customFormat="1" ht="12" customHeight="1">
      <c r="A4250" s="114"/>
      <c r="B4250" s="115"/>
      <c r="C4250" s="25"/>
      <c r="D4250" s="116"/>
      <c r="E4250" s="85"/>
      <c r="F4250" s="115"/>
      <c r="G4250" s="118"/>
      <c r="H4250" s="117"/>
      <c r="I4250" s="136"/>
      <c r="J4250" s="137"/>
      <c r="K4250" s="137"/>
      <c r="L4250" s="119"/>
      <c r="M4250" s="120"/>
      <c r="N4250" s="120"/>
      <c r="O4250" s="120"/>
      <c r="P4250" s="120"/>
      <c r="Q4250" s="89"/>
      <c r="R4250" s="89"/>
      <c r="S4250" s="107"/>
      <c r="T4250" s="107"/>
      <c r="U4250" s="108"/>
      <c r="V4250" s="109"/>
      <c r="W4250" s="109"/>
      <c r="X4250" s="109"/>
      <c r="Y4250" s="109"/>
      <c r="Z4250" s="109"/>
      <c r="AA4250" s="109"/>
      <c r="AB4250" s="109"/>
      <c r="AC4250" s="109"/>
      <c r="AD4250" s="109"/>
      <c r="AE4250" s="109"/>
      <c r="AF4250" s="109"/>
      <c r="AG4250" s="109"/>
      <c r="AH4250" s="109"/>
    </row>
    <row r="4251" spans="1:34" s="21" customFormat="1" ht="12" customHeight="1">
      <c r="A4251" s="114"/>
      <c r="B4251" s="115"/>
      <c r="C4251" s="25"/>
      <c r="D4251" s="116"/>
      <c r="E4251" s="85"/>
      <c r="F4251" s="115"/>
      <c r="G4251" s="118"/>
      <c r="H4251" s="117"/>
      <c r="I4251" s="136"/>
      <c r="J4251" s="137"/>
      <c r="K4251" s="137"/>
      <c r="L4251" s="119"/>
      <c r="M4251" s="120"/>
      <c r="N4251" s="120"/>
      <c r="O4251" s="120"/>
      <c r="P4251" s="120"/>
      <c r="Q4251" s="89"/>
      <c r="R4251" s="89"/>
      <c r="S4251" s="107"/>
      <c r="T4251" s="107"/>
      <c r="U4251" s="108"/>
      <c r="V4251" s="109"/>
      <c r="W4251" s="109"/>
      <c r="X4251" s="109"/>
      <c r="Y4251" s="109"/>
      <c r="Z4251" s="109"/>
      <c r="AA4251" s="109"/>
      <c r="AB4251" s="109"/>
      <c r="AC4251" s="109"/>
      <c r="AD4251" s="109"/>
      <c r="AE4251" s="109"/>
      <c r="AF4251" s="109"/>
      <c r="AG4251" s="109"/>
      <c r="AH4251" s="109"/>
    </row>
    <row r="4252" spans="1:34" s="21" customFormat="1" ht="12" customHeight="1">
      <c r="A4252" s="114"/>
      <c r="B4252" s="115"/>
      <c r="C4252" s="25"/>
      <c r="D4252" s="116"/>
      <c r="E4252" s="85"/>
      <c r="F4252" s="115"/>
      <c r="G4252" s="118"/>
      <c r="H4252" s="117"/>
      <c r="I4252" s="136"/>
      <c r="J4252" s="137"/>
      <c r="K4252" s="137"/>
      <c r="L4252" s="119"/>
      <c r="M4252" s="120"/>
      <c r="N4252" s="120"/>
      <c r="O4252" s="120"/>
      <c r="P4252" s="120"/>
      <c r="Q4252" s="89"/>
      <c r="R4252" s="89"/>
      <c r="S4252" s="107"/>
      <c r="T4252" s="107"/>
      <c r="U4252" s="108"/>
      <c r="V4252" s="109"/>
      <c r="W4252" s="109"/>
      <c r="X4252" s="109"/>
      <c r="Y4252" s="109"/>
      <c r="Z4252" s="109"/>
      <c r="AA4252" s="109"/>
      <c r="AB4252" s="109"/>
      <c r="AC4252" s="109"/>
      <c r="AD4252" s="109"/>
      <c r="AE4252" s="109"/>
      <c r="AF4252" s="109"/>
      <c r="AG4252" s="109"/>
      <c r="AH4252" s="109"/>
    </row>
  </sheetData>
  <sortState ref="A3:T3226">
    <sortCondition ref="M3:M3226"/>
  </sortState>
  <hyperlinks>
    <hyperlink ref="A3450" r:id="rId1" display="http://www.taloussanomat.fi/perusteollisuus/2015/10/20/pmc-polarteknik-aloittaa-yt-neuvottelut/201513683/12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38"/>
  <sheetViews>
    <sheetView topLeftCell="A1090" workbookViewId="0">
      <selection activeCell="A1115" sqref="A1115"/>
    </sheetView>
  </sheetViews>
  <sheetFormatPr defaultRowHeight="12.75"/>
  <cols>
    <col min="1" max="1" width="45" style="21" customWidth="1"/>
    <col min="2" max="2" width="12" style="21" customWidth="1"/>
  </cols>
  <sheetData>
    <row r="1" spans="1:10">
      <c r="A1" s="21" t="s">
        <v>691</v>
      </c>
      <c r="B1" s="21" t="s">
        <v>4746</v>
      </c>
    </row>
    <row r="2" spans="1:10">
      <c r="A2" s="21" t="s">
        <v>690</v>
      </c>
      <c r="B2" s="21">
        <v>85420</v>
      </c>
    </row>
    <row r="3" spans="1:10">
      <c r="A3" s="21" t="s">
        <v>686</v>
      </c>
      <c r="B3" s="21">
        <v>27110</v>
      </c>
      <c r="I3" s="21"/>
      <c r="J3" s="21"/>
    </row>
    <row r="4" spans="1:10">
      <c r="A4" s="21" t="s">
        <v>684</v>
      </c>
      <c r="B4" s="21">
        <v>25720</v>
      </c>
      <c r="I4" s="21"/>
      <c r="J4" s="21"/>
    </row>
    <row r="5" spans="1:10">
      <c r="A5" s="21" t="s">
        <v>1357</v>
      </c>
      <c r="B5" s="21">
        <v>70220</v>
      </c>
      <c r="I5" s="21"/>
      <c r="J5" s="21"/>
    </row>
    <row r="6" spans="1:10">
      <c r="A6" s="21" t="s">
        <v>4685</v>
      </c>
      <c r="B6" s="21">
        <v>62020</v>
      </c>
      <c r="I6" s="21"/>
      <c r="J6" s="21"/>
    </row>
    <row r="7" spans="1:10">
      <c r="A7" s="21" t="s">
        <v>683</v>
      </c>
      <c r="B7" s="21">
        <v>29100</v>
      </c>
      <c r="I7" s="21"/>
      <c r="J7" s="21"/>
    </row>
    <row r="8" spans="1:10">
      <c r="A8" s="21" t="s">
        <v>679</v>
      </c>
      <c r="B8" s="21">
        <v>23140</v>
      </c>
      <c r="I8" s="21"/>
      <c r="J8" s="21"/>
    </row>
    <row r="9" spans="1:10">
      <c r="A9" s="21" t="s">
        <v>679</v>
      </c>
      <c r="B9" s="21">
        <v>13950</v>
      </c>
      <c r="I9" s="21"/>
      <c r="J9" s="21"/>
    </row>
    <row r="10" spans="1:10">
      <c r="A10" s="21" t="s">
        <v>1354</v>
      </c>
      <c r="B10" s="21">
        <v>28950</v>
      </c>
    </row>
    <row r="11" spans="1:10">
      <c r="A11" s="21" t="s">
        <v>1351</v>
      </c>
      <c r="B11" s="21">
        <v>61900</v>
      </c>
    </row>
    <row r="12" spans="1:10">
      <c r="A12" s="21" t="s">
        <v>1351</v>
      </c>
      <c r="B12" s="21">
        <v>61100</v>
      </c>
    </row>
    <row r="13" spans="1:10">
      <c r="A13" s="21" t="s">
        <v>1349</v>
      </c>
      <c r="B13" s="21">
        <v>71201</v>
      </c>
    </row>
    <row r="14" spans="1:10">
      <c r="A14" s="21" t="s">
        <v>676</v>
      </c>
      <c r="B14" s="21">
        <v>87203</v>
      </c>
    </row>
    <row r="15" spans="1:10">
      <c r="A15" s="21" t="s">
        <v>1347</v>
      </c>
      <c r="B15" s="21">
        <v>64190</v>
      </c>
    </row>
    <row r="16" spans="1:10">
      <c r="A16" s="21" t="s">
        <v>674</v>
      </c>
      <c r="B16" s="21">
        <v>25990</v>
      </c>
    </row>
    <row r="17" spans="1:2">
      <c r="A17" s="21" t="s">
        <v>672</v>
      </c>
      <c r="B17" s="21">
        <v>58142</v>
      </c>
    </row>
    <row r="18" spans="1:2">
      <c r="A18" s="21" t="s">
        <v>1345</v>
      </c>
      <c r="B18" s="21">
        <v>18110</v>
      </c>
    </row>
    <row r="19" spans="1:2">
      <c r="A19" s="21" t="s">
        <v>670</v>
      </c>
      <c r="B19" s="21">
        <v>58142</v>
      </c>
    </row>
    <row r="20" spans="1:2">
      <c r="A20" s="21" t="s">
        <v>1342</v>
      </c>
      <c r="B20" s="21">
        <v>53200</v>
      </c>
    </row>
    <row r="21" spans="1:2">
      <c r="A21" s="21" t="s">
        <v>665</v>
      </c>
      <c r="B21" s="21">
        <v>58130</v>
      </c>
    </row>
    <row r="22" spans="1:2">
      <c r="A22" s="21" t="s">
        <v>1338</v>
      </c>
      <c r="B22" s="21">
        <v>46510</v>
      </c>
    </row>
    <row r="23" spans="1:2">
      <c r="A23" s="21" t="s">
        <v>1336</v>
      </c>
      <c r="B23" s="21">
        <v>71126</v>
      </c>
    </row>
    <row r="24" spans="1:2">
      <c r="A24" s="21" t="s">
        <v>664</v>
      </c>
      <c r="B24" s="21">
        <v>24530</v>
      </c>
    </row>
    <row r="25" spans="1:2">
      <c r="A25" s="21" t="s">
        <v>662</v>
      </c>
      <c r="B25" s="21">
        <v>11010</v>
      </c>
    </row>
    <row r="26" spans="1:2">
      <c r="A26" s="21" t="s">
        <v>4338</v>
      </c>
      <c r="B26" s="21">
        <v>25300</v>
      </c>
    </row>
    <row r="27" spans="1:2">
      <c r="A27" s="21" t="s">
        <v>660</v>
      </c>
      <c r="B27" s="21">
        <v>22210</v>
      </c>
    </row>
    <row r="28" spans="1:2">
      <c r="A28" s="21" t="s">
        <v>4470</v>
      </c>
      <c r="B28" s="21">
        <v>85320</v>
      </c>
    </row>
    <row r="29" spans="1:2">
      <c r="A29" s="21" t="s">
        <v>1331</v>
      </c>
      <c r="B29" s="21">
        <v>28950</v>
      </c>
    </row>
    <row r="30" spans="1:2">
      <c r="A30" s="21" t="s">
        <v>1329</v>
      </c>
      <c r="B30" s="21">
        <v>56101</v>
      </c>
    </row>
    <row r="31" spans="1:2">
      <c r="A31" s="21" t="s">
        <v>4880</v>
      </c>
      <c r="B31" s="21">
        <v>47191</v>
      </c>
    </row>
    <row r="32" spans="1:2">
      <c r="A32" s="21" t="s">
        <v>658</v>
      </c>
      <c r="B32" s="21">
        <v>61100</v>
      </c>
    </row>
    <row r="33" spans="1:2">
      <c r="A33" s="21" t="s">
        <v>656</v>
      </c>
      <c r="B33" s="21">
        <v>10890</v>
      </c>
    </row>
    <row r="34" spans="1:2">
      <c r="A34" s="21" t="s">
        <v>1325</v>
      </c>
      <c r="B34" s="21">
        <v>30110</v>
      </c>
    </row>
    <row r="35" spans="1:2">
      <c r="A35" s="21" t="s">
        <v>1327</v>
      </c>
      <c r="B35" s="21">
        <v>52229</v>
      </c>
    </row>
    <row r="36" spans="1:2">
      <c r="A36" s="21" t="s">
        <v>1323</v>
      </c>
      <c r="B36" s="21">
        <v>28920</v>
      </c>
    </row>
    <row r="37" spans="1:2">
      <c r="A37" s="21" t="s">
        <v>655</v>
      </c>
      <c r="B37" s="21">
        <v>62010</v>
      </c>
    </row>
    <row r="38" spans="1:2">
      <c r="A38" s="21" t="s">
        <v>653</v>
      </c>
      <c r="B38" s="21">
        <v>63110</v>
      </c>
    </row>
    <row r="39" spans="1:2">
      <c r="A39" s="21" t="s">
        <v>651</v>
      </c>
      <c r="B39" s="21">
        <v>82990</v>
      </c>
    </row>
    <row r="40" spans="1:2">
      <c r="A40" s="21" t="s">
        <v>4475</v>
      </c>
      <c r="B40" s="21">
        <v>25210</v>
      </c>
    </row>
    <row r="41" spans="1:2">
      <c r="A41" s="21" t="s">
        <v>1321</v>
      </c>
      <c r="B41" s="21">
        <v>72193</v>
      </c>
    </row>
    <row r="42" spans="1:2">
      <c r="A42" s="21" t="s">
        <v>649</v>
      </c>
      <c r="B42" s="21">
        <v>47591</v>
      </c>
    </row>
    <row r="43" spans="1:2">
      <c r="A43" s="21" t="s">
        <v>647</v>
      </c>
      <c r="B43" s="21">
        <v>26110</v>
      </c>
    </row>
    <row r="44" spans="1:2">
      <c r="A44" s="21" t="s">
        <v>1319</v>
      </c>
      <c r="B44" s="21">
        <v>82200</v>
      </c>
    </row>
    <row r="45" spans="1:2">
      <c r="A45" s="21" t="s">
        <v>4477</v>
      </c>
      <c r="B45" s="21">
        <v>28150</v>
      </c>
    </row>
    <row r="46" spans="1:2">
      <c r="A46" s="21" t="s">
        <v>645</v>
      </c>
      <c r="B46" s="21">
        <v>46510</v>
      </c>
    </row>
    <row r="47" spans="1:2">
      <c r="A47" s="21" t="s">
        <v>644</v>
      </c>
      <c r="B47" s="21">
        <v>47594</v>
      </c>
    </row>
    <row r="48" spans="1:2">
      <c r="A48" s="21" t="s">
        <v>640</v>
      </c>
      <c r="B48" s="21">
        <v>62030</v>
      </c>
    </row>
    <row r="49" spans="1:2">
      <c r="A49" s="21" t="s">
        <v>639</v>
      </c>
      <c r="B49" s="21">
        <v>10130</v>
      </c>
    </row>
    <row r="50" spans="1:2">
      <c r="A50" s="21" t="s">
        <v>1315</v>
      </c>
      <c r="B50" s="21">
        <v>87301</v>
      </c>
    </row>
    <row r="51" spans="1:2">
      <c r="A51" s="21" t="s">
        <v>636</v>
      </c>
      <c r="B51" s="21">
        <v>79120</v>
      </c>
    </row>
    <row r="52" spans="1:2">
      <c r="A52" s="21" t="s">
        <v>1313</v>
      </c>
      <c r="B52" s="21">
        <v>24440</v>
      </c>
    </row>
    <row r="53" spans="1:2">
      <c r="A53" s="21" t="s">
        <v>1311</v>
      </c>
      <c r="B53" s="21">
        <v>45112</v>
      </c>
    </row>
    <row r="54" spans="1:2">
      <c r="A54" s="21" t="s">
        <v>634</v>
      </c>
      <c r="B54" s="21">
        <v>45112</v>
      </c>
    </row>
    <row r="55" spans="1:2">
      <c r="A55" s="21" t="s">
        <v>4479</v>
      </c>
      <c r="B55" s="21">
        <v>52230</v>
      </c>
    </row>
    <row r="56" spans="1:2">
      <c r="A56" s="21" t="s">
        <v>4641</v>
      </c>
      <c r="B56" s="21">
        <v>85320</v>
      </c>
    </row>
    <row r="57" spans="1:2">
      <c r="A57" s="21" t="s">
        <v>633</v>
      </c>
      <c r="B57" s="21">
        <v>78200</v>
      </c>
    </row>
    <row r="58" spans="1:2">
      <c r="A58" s="21" t="s">
        <v>631</v>
      </c>
      <c r="B58" s="21">
        <v>62010</v>
      </c>
    </row>
    <row r="59" spans="1:2">
      <c r="A59" s="21" t="s">
        <v>629</v>
      </c>
      <c r="B59" s="21">
        <v>47521</v>
      </c>
    </row>
    <row r="60" spans="1:2">
      <c r="A60" s="21" t="s">
        <v>1309</v>
      </c>
      <c r="B60" s="21" t="s">
        <v>4755</v>
      </c>
    </row>
    <row r="61" spans="1:2">
      <c r="A61" s="21" t="s">
        <v>1307</v>
      </c>
      <c r="B61" s="21" t="s">
        <v>4756</v>
      </c>
    </row>
    <row r="62" spans="1:2">
      <c r="A62" s="21" t="s">
        <v>4482</v>
      </c>
      <c r="B62" s="21">
        <v>46741</v>
      </c>
    </row>
    <row r="63" spans="1:2">
      <c r="A63" s="21" t="s">
        <v>627</v>
      </c>
      <c r="B63" s="21">
        <v>46422</v>
      </c>
    </row>
    <row r="64" spans="1:2">
      <c r="A64" s="21" t="s">
        <v>4686</v>
      </c>
      <c r="B64" s="21">
        <v>17120</v>
      </c>
    </row>
    <row r="65" spans="1:2">
      <c r="A65" s="21" t="s">
        <v>1305</v>
      </c>
      <c r="B65" s="21">
        <v>20150</v>
      </c>
    </row>
    <row r="66" spans="1:2">
      <c r="A66" s="21" t="s">
        <v>4822</v>
      </c>
      <c r="B66" s="21">
        <v>71127</v>
      </c>
    </row>
    <row r="67" spans="1:2">
      <c r="A67" s="21" t="s">
        <v>1302</v>
      </c>
      <c r="B67" s="21">
        <v>61100</v>
      </c>
    </row>
    <row r="68" spans="1:2">
      <c r="A68" s="21" t="s">
        <v>625</v>
      </c>
      <c r="B68" s="21">
        <v>51101</v>
      </c>
    </row>
    <row r="69" spans="1:2">
      <c r="A69" s="21" t="s">
        <v>623</v>
      </c>
      <c r="B69" s="21">
        <v>17230</v>
      </c>
    </row>
    <row r="70" spans="1:2">
      <c r="A70" s="21" t="s">
        <v>1301</v>
      </c>
      <c r="B70" s="21">
        <v>58142</v>
      </c>
    </row>
    <row r="71" spans="1:2">
      <c r="A71" s="21" t="s">
        <v>1299</v>
      </c>
      <c r="B71" s="21">
        <v>58142</v>
      </c>
    </row>
    <row r="72" spans="1:2">
      <c r="A72" s="21" t="s">
        <v>3465</v>
      </c>
      <c r="B72" s="21">
        <v>18120</v>
      </c>
    </row>
    <row r="73" spans="1:2">
      <c r="A73" s="21" t="s">
        <v>621</v>
      </c>
      <c r="B73" s="21">
        <v>50201</v>
      </c>
    </row>
    <row r="74" spans="1:2">
      <c r="A74" s="21" t="s">
        <v>1297</v>
      </c>
      <c r="B74" s="21">
        <v>20160</v>
      </c>
    </row>
    <row r="75" spans="1:2">
      <c r="A75" s="21" t="s">
        <v>1295</v>
      </c>
      <c r="B75" s="21">
        <v>85320</v>
      </c>
    </row>
    <row r="76" spans="1:2">
      <c r="A76" s="21" t="s">
        <v>619</v>
      </c>
      <c r="B76" s="21">
        <v>46510</v>
      </c>
    </row>
    <row r="77" spans="1:2">
      <c r="A77" s="21" t="s">
        <v>4688</v>
      </c>
      <c r="B77" s="21">
        <v>28220</v>
      </c>
    </row>
    <row r="78" spans="1:2">
      <c r="A78" s="21" t="s">
        <v>4341</v>
      </c>
      <c r="B78" s="21">
        <v>29100</v>
      </c>
    </row>
    <row r="79" spans="1:2">
      <c r="A79" s="21" t="s">
        <v>1293</v>
      </c>
      <c r="B79" s="21">
        <v>62030</v>
      </c>
    </row>
    <row r="80" spans="1:2">
      <c r="A80" s="21" t="s">
        <v>617</v>
      </c>
      <c r="B80" s="21">
        <v>10890</v>
      </c>
    </row>
    <row r="81" spans="1:2">
      <c r="A81" s="21" t="s">
        <v>1292</v>
      </c>
      <c r="B81" s="21">
        <v>47420</v>
      </c>
    </row>
    <row r="82" spans="1:2">
      <c r="A82" s="21" t="s">
        <v>614</v>
      </c>
      <c r="B82" s="21">
        <v>28220</v>
      </c>
    </row>
    <row r="83" spans="1:2">
      <c r="A83" s="21" t="s">
        <v>612</v>
      </c>
      <c r="B83" s="21">
        <v>29200</v>
      </c>
    </row>
    <row r="84" spans="1:2">
      <c r="A84" s="21" t="s">
        <v>4464</v>
      </c>
      <c r="B84" s="21">
        <v>35120</v>
      </c>
    </row>
    <row r="85" spans="1:2">
      <c r="A85" s="21" t="s">
        <v>610</v>
      </c>
      <c r="B85" s="21">
        <v>71129</v>
      </c>
    </row>
    <row r="86" spans="1:2">
      <c r="A86" s="21" t="s">
        <v>608</v>
      </c>
      <c r="B86" s="21">
        <v>71129</v>
      </c>
    </row>
    <row r="87" spans="1:2">
      <c r="A87" s="21" t="s">
        <v>606</v>
      </c>
      <c r="B87" s="21">
        <v>23650</v>
      </c>
    </row>
    <row r="88" spans="1:2">
      <c r="A88" s="21" t="s">
        <v>604</v>
      </c>
      <c r="B88" s="21">
        <v>28990</v>
      </c>
    </row>
    <row r="89" spans="1:2">
      <c r="A89" s="21" t="s">
        <v>602</v>
      </c>
      <c r="B89" s="21">
        <v>82110</v>
      </c>
    </row>
    <row r="90" spans="1:2">
      <c r="A90" s="21" t="s">
        <v>599</v>
      </c>
      <c r="B90" s="21">
        <v>62010</v>
      </c>
    </row>
    <row r="91" spans="1:2">
      <c r="A91" s="21" t="s">
        <v>4828</v>
      </c>
      <c r="B91" s="21">
        <v>82990</v>
      </c>
    </row>
    <row r="92" spans="1:2">
      <c r="A92" s="21" t="s">
        <v>597</v>
      </c>
      <c r="B92" s="21">
        <v>71127</v>
      </c>
    </row>
    <row r="93" spans="1:2">
      <c r="A93" s="21" t="s">
        <v>1287</v>
      </c>
      <c r="B93" s="21">
        <v>68209</v>
      </c>
    </row>
    <row r="94" spans="1:2">
      <c r="A94" s="21" t="s">
        <v>595</v>
      </c>
      <c r="B94" s="21">
        <v>96011</v>
      </c>
    </row>
    <row r="95" spans="1:2">
      <c r="A95" s="21" t="s">
        <v>1285</v>
      </c>
      <c r="B95" s="21">
        <v>24510</v>
      </c>
    </row>
    <row r="96" spans="1:2">
      <c r="A96" s="21" t="s">
        <v>593</v>
      </c>
      <c r="B96" s="21">
        <v>22190</v>
      </c>
    </row>
    <row r="97" spans="1:2">
      <c r="A97" s="21" t="s">
        <v>1283</v>
      </c>
      <c r="B97" s="21">
        <v>81100</v>
      </c>
    </row>
    <row r="98" spans="1:2">
      <c r="A98" s="21" t="s">
        <v>1281</v>
      </c>
      <c r="B98" s="21">
        <v>61200</v>
      </c>
    </row>
    <row r="99" spans="1:2">
      <c r="A99" s="21" t="s">
        <v>591</v>
      </c>
      <c r="B99" s="21">
        <v>22220</v>
      </c>
    </row>
    <row r="100" spans="1:2">
      <c r="A100" s="21" t="s">
        <v>4484</v>
      </c>
      <c r="B100" s="21">
        <v>20160</v>
      </c>
    </row>
    <row r="101" spans="1:2">
      <c r="A101" s="21" t="s">
        <v>1279</v>
      </c>
      <c r="B101" s="21">
        <v>71127</v>
      </c>
    </row>
    <row r="102" spans="1:2">
      <c r="A102" s="21" t="s">
        <v>589</v>
      </c>
      <c r="B102" s="21">
        <v>24440</v>
      </c>
    </row>
    <row r="103" spans="1:2">
      <c r="A103" s="21" t="s">
        <v>587</v>
      </c>
      <c r="B103" s="21">
        <v>73111</v>
      </c>
    </row>
    <row r="104" spans="1:2">
      <c r="A104" s="21" t="s">
        <v>3455</v>
      </c>
      <c r="B104" s="21">
        <v>72192</v>
      </c>
    </row>
    <row r="105" spans="1:2">
      <c r="A105" s="21" t="s">
        <v>1276</v>
      </c>
      <c r="B105" s="21">
        <v>64190</v>
      </c>
    </row>
    <row r="106" spans="1:2">
      <c r="A106" s="21" t="s">
        <v>1274</v>
      </c>
      <c r="B106" s="21">
        <v>46510</v>
      </c>
    </row>
    <row r="107" spans="1:2">
      <c r="A107" s="21" t="s">
        <v>1272</v>
      </c>
      <c r="B107" s="21">
        <v>45111</v>
      </c>
    </row>
    <row r="108" spans="1:2">
      <c r="A108" s="21" t="s">
        <v>1270</v>
      </c>
      <c r="B108" s="21">
        <v>71127</v>
      </c>
    </row>
    <row r="109" spans="1:2">
      <c r="A109" s="21" t="s">
        <v>586</v>
      </c>
      <c r="B109" s="21">
        <v>71123</v>
      </c>
    </row>
    <row r="110" spans="1:2">
      <c r="A110" s="21" t="s">
        <v>1268</v>
      </c>
      <c r="B110" s="21">
        <v>52291</v>
      </c>
    </row>
    <row r="111" spans="1:2">
      <c r="A111" s="21" t="s">
        <v>4654</v>
      </c>
      <c r="B111" s="21">
        <v>70220</v>
      </c>
    </row>
    <row r="112" spans="1:2">
      <c r="A112" s="21" t="s">
        <v>585</v>
      </c>
      <c r="B112" s="21">
        <v>61200</v>
      </c>
    </row>
    <row r="113" spans="1:2">
      <c r="A113" s="21" t="s">
        <v>1265</v>
      </c>
      <c r="B113" s="21">
        <v>62010</v>
      </c>
    </row>
    <row r="114" spans="1:2">
      <c r="A114" s="21" t="s">
        <v>584</v>
      </c>
      <c r="B114" s="21">
        <v>28250</v>
      </c>
    </row>
    <row r="115" spans="1:2">
      <c r="A115" s="21" t="s">
        <v>4343</v>
      </c>
      <c r="B115" s="21">
        <v>46381</v>
      </c>
    </row>
    <row r="116" spans="1:2">
      <c r="A116" s="21" t="s">
        <v>582</v>
      </c>
      <c r="B116" s="21">
        <v>61200</v>
      </c>
    </row>
    <row r="117" spans="1:2">
      <c r="A117" s="21" t="s">
        <v>580</v>
      </c>
      <c r="B117" s="21">
        <v>18120</v>
      </c>
    </row>
    <row r="118" spans="1:2">
      <c r="A118" s="21" t="s">
        <v>578</v>
      </c>
      <c r="B118" s="21">
        <v>47521</v>
      </c>
    </row>
    <row r="119" spans="1:2">
      <c r="A119" s="21" t="s">
        <v>4486</v>
      </c>
      <c r="B119" s="21">
        <v>43120</v>
      </c>
    </row>
    <row r="120" spans="1:2">
      <c r="A120" s="21" t="s">
        <v>4348</v>
      </c>
      <c r="B120" s="21">
        <v>30990</v>
      </c>
    </row>
    <row r="121" spans="1:2">
      <c r="A121" s="21" t="s">
        <v>4692</v>
      </c>
      <c r="B121" s="21">
        <v>71125</v>
      </c>
    </row>
    <row r="122" spans="1:2">
      <c r="A122" s="21" t="s">
        <v>1262</v>
      </c>
      <c r="B122" s="21">
        <v>50101</v>
      </c>
    </row>
    <row r="123" spans="1:2">
      <c r="A123" s="21" t="s">
        <v>4488</v>
      </c>
      <c r="B123" s="21">
        <v>50101</v>
      </c>
    </row>
    <row r="124" spans="1:2">
      <c r="A124" s="21" t="s">
        <v>4490</v>
      </c>
      <c r="B124" s="21">
        <v>16211</v>
      </c>
    </row>
    <row r="125" spans="1:2">
      <c r="A125" s="21" t="s">
        <v>576</v>
      </c>
      <c r="B125" s="21">
        <v>18120</v>
      </c>
    </row>
    <row r="126" spans="1:2">
      <c r="A126" s="21" t="s">
        <v>1259</v>
      </c>
      <c r="B126" s="21">
        <v>85600</v>
      </c>
    </row>
    <row r="127" spans="1:2">
      <c r="A127" s="21" t="s">
        <v>570</v>
      </c>
      <c r="B127" s="21">
        <v>33129</v>
      </c>
    </row>
    <row r="128" spans="1:2">
      <c r="A128" s="21" t="s">
        <v>568</v>
      </c>
      <c r="B128" s="21">
        <v>27110</v>
      </c>
    </row>
    <row r="129" spans="1:2">
      <c r="A129" s="21" t="s">
        <v>4463</v>
      </c>
      <c r="B129" s="21">
        <v>15200</v>
      </c>
    </row>
    <row r="130" spans="1:2">
      <c r="A130" s="21" t="s">
        <v>565</v>
      </c>
      <c r="B130" s="21">
        <v>72193</v>
      </c>
    </row>
    <row r="131" spans="1:2">
      <c r="A131" s="21" t="s">
        <v>1255</v>
      </c>
      <c r="B131" s="21">
        <v>94110</v>
      </c>
    </row>
    <row r="132" spans="1:2">
      <c r="A132" s="21" t="s">
        <v>1254</v>
      </c>
      <c r="B132" s="21">
        <v>61200</v>
      </c>
    </row>
    <row r="133" spans="1:2">
      <c r="A133" s="21" t="s">
        <v>4462</v>
      </c>
      <c r="B133" s="21">
        <v>26300</v>
      </c>
    </row>
    <row r="134" spans="1:2">
      <c r="A134" s="21" t="s">
        <v>4345</v>
      </c>
      <c r="B134" s="21">
        <v>10710</v>
      </c>
    </row>
    <row r="135" spans="1:2">
      <c r="A135" s="21" t="s">
        <v>1252</v>
      </c>
      <c r="B135" s="21">
        <v>61100</v>
      </c>
    </row>
    <row r="136" spans="1:2">
      <c r="A136" s="21" t="s">
        <v>563</v>
      </c>
      <c r="B136" s="21" t="s">
        <v>4751</v>
      </c>
    </row>
    <row r="137" spans="1:2">
      <c r="A137" s="21" t="s">
        <v>4854</v>
      </c>
      <c r="B137" s="21">
        <v>74909</v>
      </c>
    </row>
    <row r="138" spans="1:2">
      <c r="A138" s="21" t="s">
        <v>4855</v>
      </c>
      <c r="B138" s="21">
        <v>70220</v>
      </c>
    </row>
    <row r="139" spans="1:2">
      <c r="A139" s="21" t="s">
        <v>560</v>
      </c>
      <c r="B139" s="21">
        <v>42220</v>
      </c>
    </row>
    <row r="140" spans="1:2">
      <c r="A140" s="21" t="s">
        <v>1249</v>
      </c>
      <c r="B140" s="21">
        <v>62010</v>
      </c>
    </row>
    <row r="141" spans="1:2">
      <c r="A141" s="21" t="s">
        <v>1247</v>
      </c>
      <c r="B141" s="21">
        <v>27120</v>
      </c>
    </row>
    <row r="142" spans="1:2">
      <c r="A142" s="21" t="s">
        <v>1245</v>
      </c>
      <c r="B142" s="21">
        <v>46521</v>
      </c>
    </row>
    <row r="143" spans="1:2">
      <c r="A143" s="21" t="s">
        <v>559</v>
      </c>
      <c r="B143" s="21">
        <v>46521</v>
      </c>
    </row>
    <row r="144" spans="1:2">
      <c r="A144" s="21" t="s">
        <v>556</v>
      </c>
      <c r="B144" s="21">
        <v>18120</v>
      </c>
    </row>
    <row r="145" spans="1:2">
      <c r="A145" s="21" t="s">
        <v>554</v>
      </c>
      <c r="B145" s="21">
        <v>58130</v>
      </c>
    </row>
    <row r="146" spans="1:2">
      <c r="A146" s="21" t="s">
        <v>1243</v>
      </c>
      <c r="B146" s="21">
        <v>18120</v>
      </c>
    </row>
    <row r="147" spans="1:2">
      <c r="A147" s="21" t="s">
        <v>1243</v>
      </c>
      <c r="B147" s="21">
        <v>58130</v>
      </c>
    </row>
    <row r="148" spans="1:2">
      <c r="A148" s="21" t="s">
        <v>1241</v>
      </c>
      <c r="B148" s="21">
        <v>58130</v>
      </c>
    </row>
    <row r="149" spans="1:2">
      <c r="A149" s="21" t="s">
        <v>1239</v>
      </c>
      <c r="B149" s="21">
        <v>16239</v>
      </c>
    </row>
    <row r="150" spans="1:2">
      <c r="A150" s="21" t="s">
        <v>1237</v>
      </c>
      <c r="B150" s="21">
        <v>85320</v>
      </c>
    </row>
    <row r="151" spans="1:2">
      <c r="A151" s="21" t="s">
        <v>552</v>
      </c>
      <c r="B151" s="21">
        <v>47111</v>
      </c>
    </row>
    <row r="152" spans="1:2">
      <c r="A152" s="21" t="s">
        <v>1235</v>
      </c>
      <c r="B152" s="21">
        <v>85320</v>
      </c>
    </row>
    <row r="153" spans="1:2">
      <c r="A153" s="21" t="s">
        <v>550</v>
      </c>
      <c r="B153" s="21">
        <v>58130</v>
      </c>
    </row>
    <row r="154" spans="1:2">
      <c r="A154" s="21" t="s">
        <v>4656</v>
      </c>
      <c r="B154" s="21">
        <v>58130</v>
      </c>
    </row>
    <row r="155" spans="1:2">
      <c r="A155" s="21" t="s">
        <v>548</v>
      </c>
      <c r="B155" s="21">
        <v>84302</v>
      </c>
    </row>
    <row r="156" spans="1:2">
      <c r="A156" s="21" t="s">
        <v>1233</v>
      </c>
      <c r="B156" s="21">
        <v>20510</v>
      </c>
    </row>
    <row r="157" spans="1:2">
      <c r="A157" s="21" t="s">
        <v>546</v>
      </c>
      <c r="B157" s="21">
        <v>72192</v>
      </c>
    </row>
    <row r="158" spans="1:2">
      <c r="A158" s="21" t="s">
        <v>544</v>
      </c>
      <c r="B158" s="21">
        <v>71202</v>
      </c>
    </row>
    <row r="159" spans="1:2">
      <c r="A159" s="21" t="s">
        <v>1231</v>
      </c>
      <c r="B159" s="21">
        <v>22210</v>
      </c>
    </row>
    <row r="160" spans="1:2">
      <c r="A160" s="21" t="s">
        <v>4459</v>
      </c>
      <c r="B160" s="21">
        <v>13921</v>
      </c>
    </row>
    <row r="161" spans="1:2">
      <c r="A161" s="21" t="s">
        <v>4745</v>
      </c>
      <c r="B161" s="21">
        <v>56290</v>
      </c>
    </row>
    <row r="162" spans="1:2">
      <c r="A162" s="21" t="s">
        <v>541</v>
      </c>
      <c r="B162" s="21">
        <v>10710</v>
      </c>
    </row>
    <row r="163" spans="1:2">
      <c r="A163" s="21" t="s">
        <v>539</v>
      </c>
      <c r="B163" s="21">
        <v>62030</v>
      </c>
    </row>
    <row r="164" spans="1:2">
      <c r="A164" s="21" t="s">
        <v>1229</v>
      </c>
      <c r="B164" s="21">
        <v>10200</v>
      </c>
    </row>
    <row r="165" spans="1:2">
      <c r="A165" s="21" t="s">
        <v>537</v>
      </c>
      <c r="B165" s="21">
        <v>16239</v>
      </c>
    </row>
    <row r="166" spans="1:2">
      <c r="A166" s="21" t="s">
        <v>4697</v>
      </c>
      <c r="B166" s="21">
        <v>94910</v>
      </c>
    </row>
    <row r="167" spans="1:2">
      <c r="A167" s="21" t="s">
        <v>4496</v>
      </c>
      <c r="B167" s="21" t="s">
        <v>4747</v>
      </c>
    </row>
    <row r="168" spans="1:2">
      <c r="A168" s="21" t="s">
        <v>534</v>
      </c>
      <c r="B168" s="21">
        <v>52230</v>
      </c>
    </row>
    <row r="169" spans="1:2">
      <c r="A169" s="21" t="s">
        <v>1225</v>
      </c>
      <c r="B169" s="21">
        <v>20160</v>
      </c>
    </row>
    <row r="170" spans="1:2">
      <c r="A170" s="21" t="s">
        <v>531</v>
      </c>
      <c r="B170" s="21">
        <v>51101</v>
      </c>
    </row>
    <row r="171" spans="1:2">
      <c r="A171" s="21" t="s">
        <v>531</v>
      </c>
      <c r="B171" s="21">
        <v>79110</v>
      </c>
    </row>
    <row r="172" spans="1:2">
      <c r="A172" s="21" t="s">
        <v>527</v>
      </c>
      <c r="B172" s="21">
        <v>52291</v>
      </c>
    </row>
    <row r="173" spans="1:2">
      <c r="A173" s="21" t="s">
        <v>527</v>
      </c>
      <c r="B173" s="21">
        <v>52240</v>
      </c>
    </row>
    <row r="174" spans="1:2">
      <c r="A174" s="21" t="s">
        <v>1218</v>
      </c>
      <c r="B174" s="21">
        <v>25610</v>
      </c>
    </row>
    <row r="175" spans="1:2">
      <c r="A175" s="21" t="s">
        <v>526</v>
      </c>
      <c r="B175" s="21">
        <v>96090</v>
      </c>
    </row>
    <row r="176" spans="1:2">
      <c r="A176" s="21" t="s">
        <v>524</v>
      </c>
      <c r="B176" s="21">
        <v>28300</v>
      </c>
    </row>
    <row r="177" spans="1:2">
      <c r="A177" s="21" t="s">
        <v>1216</v>
      </c>
      <c r="B177" s="21">
        <v>70220</v>
      </c>
    </row>
    <row r="178" spans="1:2">
      <c r="A178" s="21" t="s">
        <v>4498</v>
      </c>
      <c r="B178" s="21">
        <v>92000</v>
      </c>
    </row>
    <row r="179" spans="1:2">
      <c r="A179" s="21" t="s">
        <v>522</v>
      </c>
      <c r="B179" s="21">
        <v>25730</v>
      </c>
    </row>
    <row r="180" spans="1:2">
      <c r="A180" s="21" t="s">
        <v>522</v>
      </c>
      <c r="B180" s="21">
        <v>23410</v>
      </c>
    </row>
    <row r="181" spans="1:2">
      <c r="A181" s="21" t="s">
        <v>521</v>
      </c>
      <c r="B181" s="21">
        <v>28140</v>
      </c>
    </row>
    <row r="182" spans="1:2">
      <c r="A182" s="21" t="s">
        <v>519</v>
      </c>
      <c r="B182" s="21">
        <v>51101</v>
      </c>
    </row>
    <row r="183" spans="1:2">
      <c r="A183" s="21" t="s">
        <v>518</v>
      </c>
      <c r="B183" s="21">
        <v>28250</v>
      </c>
    </row>
    <row r="184" spans="1:2">
      <c r="A184" s="21" t="s">
        <v>4666</v>
      </c>
      <c r="B184" s="21">
        <v>58120</v>
      </c>
    </row>
    <row r="185" spans="1:2">
      <c r="A185" s="21" t="s">
        <v>515</v>
      </c>
      <c r="B185" s="21">
        <v>58120</v>
      </c>
    </row>
    <row r="186" spans="1:2">
      <c r="A186" s="21" t="s">
        <v>513</v>
      </c>
      <c r="B186" s="21">
        <v>20510</v>
      </c>
    </row>
    <row r="187" spans="1:2">
      <c r="A187" s="21" t="s">
        <v>1205</v>
      </c>
      <c r="B187" s="21">
        <v>18120</v>
      </c>
    </row>
    <row r="188" spans="1:2">
      <c r="A188" s="21" t="s">
        <v>4752</v>
      </c>
      <c r="B188" s="21">
        <v>18120</v>
      </c>
    </row>
    <row r="189" spans="1:2">
      <c r="A189" s="21" t="s">
        <v>511</v>
      </c>
      <c r="B189" s="21">
        <v>18120</v>
      </c>
    </row>
    <row r="190" spans="1:2">
      <c r="A190" s="21" t="s">
        <v>509</v>
      </c>
      <c r="B190" s="21">
        <v>25110</v>
      </c>
    </row>
    <row r="191" spans="1:2">
      <c r="A191" s="21" t="s">
        <v>1202</v>
      </c>
      <c r="B191" s="21">
        <v>35140</v>
      </c>
    </row>
    <row r="192" spans="1:2">
      <c r="A192" s="21" t="s">
        <v>1202</v>
      </c>
      <c r="B192" s="21">
        <v>35113</v>
      </c>
    </row>
    <row r="193" spans="1:2">
      <c r="A193" s="21" t="s">
        <v>507</v>
      </c>
      <c r="B193" s="21">
        <v>62010</v>
      </c>
    </row>
    <row r="194" spans="1:2">
      <c r="A194" s="21" t="s">
        <v>1199</v>
      </c>
      <c r="B194" s="21">
        <v>62010</v>
      </c>
    </row>
    <row r="195" spans="1:2">
      <c r="A195" s="21" t="s">
        <v>4207</v>
      </c>
      <c r="B195" s="21">
        <v>80100</v>
      </c>
    </row>
    <row r="196" spans="1:2">
      <c r="A196" s="21" t="s">
        <v>4868</v>
      </c>
      <c r="B196" s="21">
        <v>72192</v>
      </c>
    </row>
    <row r="197" spans="1:2">
      <c r="A197" s="21" t="s">
        <v>505</v>
      </c>
      <c r="B197" s="21">
        <v>22220</v>
      </c>
    </row>
    <row r="198" spans="1:2">
      <c r="A198" s="21" t="s">
        <v>1197</v>
      </c>
      <c r="B198" s="21">
        <v>16100</v>
      </c>
    </row>
    <row r="199" spans="1:2">
      <c r="A199" s="21" t="s">
        <v>1196</v>
      </c>
      <c r="B199" s="21">
        <v>52291</v>
      </c>
    </row>
    <row r="200" spans="1:2">
      <c r="A200" s="21" t="s">
        <v>503</v>
      </c>
      <c r="B200" s="21">
        <v>46450</v>
      </c>
    </row>
    <row r="201" spans="1:2">
      <c r="A201" s="21" t="s">
        <v>501</v>
      </c>
      <c r="B201" s="21">
        <v>84110</v>
      </c>
    </row>
    <row r="202" spans="1:2">
      <c r="A202" s="21" t="s">
        <v>4839</v>
      </c>
      <c r="B202" s="21">
        <v>28250</v>
      </c>
    </row>
    <row r="203" spans="1:2">
      <c r="A203" s="21" t="s">
        <v>499</v>
      </c>
      <c r="B203" s="21">
        <v>52221</v>
      </c>
    </row>
    <row r="204" spans="1:2">
      <c r="A204" s="21" t="s">
        <v>497</v>
      </c>
      <c r="B204" s="21">
        <v>46610</v>
      </c>
    </row>
    <row r="205" spans="1:2">
      <c r="A205" s="21" t="s">
        <v>3396</v>
      </c>
      <c r="B205" s="21">
        <v>18120</v>
      </c>
    </row>
    <row r="206" spans="1:2">
      <c r="A206" s="21" t="s">
        <v>495</v>
      </c>
      <c r="B206" s="21">
        <v>41200</v>
      </c>
    </row>
    <row r="207" spans="1:2">
      <c r="A207" s="21" t="s">
        <v>1193</v>
      </c>
      <c r="B207" s="21">
        <v>46739</v>
      </c>
    </row>
    <row r="208" spans="1:2">
      <c r="A208" s="21" t="s">
        <v>1191</v>
      </c>
      <c r="B208" s="21">
        <v>17290</v>
      </c>
    </row>
    <row r="209" spans="1:2">
      <c r="A209" s="21" t="s">
        <v>493</v>
      </c>
      <c r="B209" s="21">
        <v>11050</v>
      </c>
    </row>
    <row r="210" spans="1:2">
      <c r="A210" s="21" t="s">
        <v>1186</v>
      </c>
      <c r="B210" s="21">
        <v>61900</v>
      </c>
    </row>
    <row r="211" spans="1:2">
      <c r="A211" s="21" t="s">
        <v>492</v>
      </c>
      <c r="B211" s="21">
        <v>28490</v>
      </c>
    </row>
    <row r="212" spans="1:2">
      <c r="A212" s="21" t="s">
        <v>1183</v>
      </c>
      <c r="B212" s="21">
        <v>18120</v>
      </c>
    </row>
    <row r="213" spans="1:2">
      <c r="A213" s="21" t="s">
        <v>490</v>
      </c>
      <c r="B213" s="21">
        <v>49310</v>
      </c>
    </row>
    <row r="214" spans="1:2">
      <c r="A214" s="21" t="s">
        <v>488</v>
      </c>
      <c r="B214" s="21">
        <v>87901</v>
      </c>
    </row>
    <row r="215" spans="1:2">
      <c r="A215" s="21" t="s">
        <v>487</v>
      </c>
      <c r="B215" s="21">
        <v>85420</v>
      </c>
    </row>
    <row r="216" spans="1:2">
      <c r="A216" s="21" t="s">
        <v>1179</v>
      </c>
      <c r="B216" s="21">
        <v>74909</v>
      </c>
    </row>
    <row r="217" spans="1:2">
      <c r="A217" s="21" t="s">
        <v>1177</v>
      </c>
      <c r="B217" s="21">
        <v>85320</v>
      </c>
    </row>
    <row r="218" spans="1:2">
      <c r="A218" s="21" t="s">
        <v>484</v>
      </c>
      <c r="B218" s="21">
        <v>10130</v>
      </c>
    </row>
    <row r="219" spans="1:2">
      <c r="A219" s="21" t="s">
        <v>1174</v>
      </c>
      <c r="B219" s="21">
        <v>47111</v>
      </c>
    </row>
    <row r="220" spans="1:2">
      <c r="A220" s="21" t="s">
        <v>4351</v>
      </c>
      <c r="B220" s="21">
        <v>68209</v>
      </c>
    </row>
    <row r="221" spans="1:2">
      <c r="A221" s="21" t="s">
        <v>1172</v>
      </c>
      <c r="B221" s="21">
        <v>28990</v>
      </c>
    </row>
    <row r="222" spans="1:2">
      <c r="A222" s="21" t="s">
        <v>1170</v>
      </c>
      <c r="B222" s="21">
        <v>47191</v>
      </c>
    </row>
    <row r="223" spans="1:2">
      <c r="A223" s="21" t="s">
        <v>4453</v>
      </c>
      <c r="B223" s="21">
        <v>88101</v>
      </c>
    </row>
    <row r="224" spans="1:2">
      <c r="A224" s="21" t="s">
        <v>481</v>
      </c>
      <c r="B224" s="21">
        <v>16231</v>
      </c>
    </row>
    <row r="225" spans="1:2">
      <c r="A225" s="21" t="s">
        <v>1166</v>
      </c>
      <c r="B225" s="21">
        <v>58130</v>
      </c>
    </row>
    <row r="226" spans="1:2">
      <c r="A226" s="21" t="s">
        <v>4184</v>
      </c>
      <c r="B226" s="21">
        <v>58130</v>
      </c>
    </row>
    <row r="227" spans="1:2">
      <c r="A227" s="21" t="s">
        <v>1164</v>
      </c>
      <c r="B227" s="21">
        <v>17290</v>
      </c>
    </row>
    <row r="228" spans="1:2">
      <c r="A228" s="21" t="s">
        <v>4352</v>
      </c>
      <c r="B228" s="21">
        <v>20120</v>
      </c>
    </row>
    <row r="229" spans="1:2">
      <c r="A229" s="21" t="s">
        <v>1162</v>
      </c>
      <c r="B229" s="21">
        <v>68310</v>
      </c>
    </row>
    <row r="230" spans="1:2">
      <c r="A230" s="21" t="s">
        <v>480</v>
      </c>
      <c r="B230" s="21">
        <v>85600</v>
      </c>
    </row>
    <row r="231" spans="1:2">
      <c r="A231" s="21" t="s">
        <v>478</v>
      </c>
      <c r="B231" s="21">
        <v>58130</v>
      </c>
    </row>
    <row r="232" spans="1:2">
      <c r="A232" s="21" t="s">
        <v>1159</v>
      </c>
      <c r="B232" s="21">
        <v>94910</v>
      </c>
    </row>
    <row r="233" spans="1:2">
      <c r="A233" s="21" t="s">
        <v>476</v>
      </c>
      <c r="B233" s="21">
        <v>84250</v>
      </c>
    </row>
    <row r="234" spans="1:2">
      <c r="A234" s="21" t="s">
        <v>4353</v>
      </c>
      <c r="B234" s="21">
        <v>63110</v>
      </c>
    </row>
    <row r="235" spans="1:2">
      <c r="A235" s="21" t="s">
        <v>2853</v>
      </c>
      <c r="B235" s="21">
        <v>23420</v>
      </c>
    </row>
    <row r="236" spans="1:2">
      <c r="A236" s="21" t="s">
        <v>473</v>
      </c>
      <c r="B236" s="21">
        <v>65121</v>
      </c>
    </row>
    <row r="237" spans="1:2">
      <c r="A237" s="21" t="s">
        <v>4813</v>
      </c>
      <c r="B237" s="21">
        <v>61100</v>
      </c>
    </row>
    <row r="238" spans="1:2">
      <c r="A238" s="21" t="s">
        <v>472</v>
      </c>
      <c r="B238" s="21">
        <v>58130</v>
      </c>
    </row>
    <row r="239" spans="1:2">
      <c r="A239" s="21" t="s">
        <v>4506</v>
      </c>
      <c r="B239" s="21">
        <v>72192</v>
      </c>
    </row>
    <row r="240" spans="1:2">
      <c r="A240" s="21" t="s">
        <v>470</v>
      </c>
      <c r="B240" s="21">
        <v>58130</v>
      </c>
    </row>
    <row r="241" spans="1:2">
      <c r="A241" s="21" t="s">
        <v>468</v>
      </c>
      <c r="B241" s="21">
        <v>26110</v>
      </c>
    </row>
    <row r="242" spans="1:2">
      <c r="A242" s="21" t="s">
        <v>466</v>
      </c>
      <c r="B242" s="21">
        <v>95110</v>
      </c>
    </row>
    <row r="243" spans="1:2">
      <c r="A243" s="21" t="s">
        <v>464</v>
      </c>
      <c r="B243" s="21">
        <v>62010</v>
      </c>
    </row>
    <row r="244" spans="1:2">
      <c r="A244" s="21" t="s">
        <v>4170</v>
      </c>
      <c r="B244" s="21">
        <v>46434</v>
      </c>
    </row>
    <row r="245" spans="1:2">
      <c r="A245" s="21" t="s">
        <v>1152</v>
      </c>
      <c r="B245" s="21">
        <v>82910</v>
      </c>
    </row>
    <row r="246" spans="1:2">
      <c r="A246" s="21" t="s">
        <v>1150</v>
      </c>
      <c r="B246" s="21">
        <v>46650</v>
      </c>
    </row>
    <row r="247" spans="1:2">
      <c r="A247" s="21" t="s">
        <v>462</v>
      </c>
      <c r="B247" s="21">
        <v>95110</v>
      </c>
    </row>
    <row r="248" spans="1:2">
      <c r="A248" s="21" t="s">
        <v>1148</v>
      </c>
      <c r="B248" s="21">
        <v>52230</v>
      </c>
    </row>
    <row r="249" spans="1:2">
      <c r="A249" s="21" t="s">
        <v>1145</v>
      </c>
      <c r="B249" s="21">
        <v>81210</v>
      </c>
    </row>
    <row r="250" spans="1:2">
      <c r="A250" s="21" t="s">
        <v>4508</v>
      </c>
      <c r="B250" s="21">
        <v>81210</v>
      </c>
    </row>
    <row r="251" spans="1:2">
      <c r="A251" s="21" t="s">
        <v>453</v>
      </c>
      <c r="B251" s="21">
        <v>52291</v>
      </c>
    </row>
    <row r="252" spans="1:2">
      <c r="A252" s="21" t="s">
        <v>453</v>
      </c>
      <c r="B252" s="21">
        <v>53100</v>
      </c>
    </row>
    <row r="253" spans="1:2">
      <c r="A253" s="21" t="s">
        <v>451</v>
      </c>
      <c r="B253" s="21">
        <v>85320</v>
      </c>
    </row>
    <row r="254" spans="1:2">
      <c r="A254" s="21" t="s">
        <v>448</v>
      </c>
      <c r="B254" s="21">
        <v>85420</v>
      </c>
    </row>
    <row r="255" spans="1:2">
      <c r="A255" s="21" t="s">
        <v>446</v>
      </c>
      <c r="B255" s="21">
        <v>62010</v>
      </c>
    </row>
    <row r="256" spans="1:2">
      <c r="A256" s="21" t="s">
        <v>1131</v>
      </c>
      <c r="B256" s="21">
        <v>82200</v>
      </c>
    </row>
    <row r="257" spans="1:2">
      <c r="A257" s="21" t="s">
        <v>1129</v>
      </c>
      <c r="B257" s="21">
        <v>25990</v>
      </c>
    </row>
    <row r="258" spans="1:2">
      <c r="A258" s="21" t="s">
        <v>4643</v>
      </c>
      <c r="B258" s="21">
        <v>15200</v>
      </c>
    </row>
    <row r="259" spans="1:2">
      <c r="A259" s="21" t="s">
        <v>4652</v>
      </c>
      <c r="B259" s="21">
        <v>25290</v>
      </c>
    </row>
    <row r="260" spans="1:2">
      <c r="A260" s="21" t="s">
        <v>1127</v>
      </c>
      <c r="B260" s="21">
        <v>74901</v>
      </c>
    </row>
    <row r="261" spans="1:2">
      <c r="A261" s="21" t="s">
        <v>1126</v>
      </c>
      <c r="B261" s="21">
        <v>28290</v>
      </c>
    </row>
    <row r="262" spans="1:2">
      <c r="A262" s="21" t="s">
        <v>1124</v>
      </c>
      <c r="B262" s="21">
        <v>28300</v>
      </c>
    </row>
    <row r="263" spans="1:2">
      <c r="A263" s="21" t="s">
        <v>1123</v>
      </c>
      <c r="B263" s="21">
        <v>26110</v>
      </c>
    </row>
    <row r="264" spans="1:2">
      <c r="A264" s="21" t="s">
        <v>4358</v>
      </c>
      <c r="B264" s="21">
        <v>18120</v>
      </c>
    </row>
    <row r="265" spans="1:2">
      <c r="A265" s="21" t="s">
        <v>4512</v>
      </c>
      <c r="B265" s="21">
        <v>47111</v>
      </c>
    </row>
    <row r="266" spans="1:2">
      <c r="A266" s="21" t="s">
        <v>1121</v>
      </c>
      <c r="B266" s="21">
        <v>70220</v>
      </c>
    </row>
    <row r="267" spans="1:2">
      <c r="A267" s="21" t="s">
        <v>444</v>
      </c>
      <c r="B267" s="21">
        <v>35113</v>
      </c>
    </row>
    <row r="268" spans="1:2">
      <c r="A268" s="21" t="s">
        <v>1119</v>
      </c>
      <c r="B268" s="21">
        <v>49310</v>
      </c>
    </row>
    <row r="269" spans="1:2">
      <c r="A269" s="21" t="s">
        <v>4815</v>
      </c>
      <c r="B269" s="21">
        <v>68201</v>
      </c>
    </row>
    <row r="270" spans="1:2">
      <c r="A270" s="21" t="s">
        <v>443</v>
      </c>
      <c r="B270" s="21">
        <v>81100</v>
      </c>
    </row>
    <row r="271" spans="1:2">
      <c r="A271" s="21" t="s">
        <v>4881</v>
      </c>
      <c r="B271" s="21">
        <v>71201</v>
      </c>
    </row>
    <row r="272" spans="1:2">
      <c r="A272" s="21" t="s">
        <v>4449</v>
      </c>
      <c r="B272" s="21">
        <v>58130</v>
      </c>
    </row>
    <row r="273" spans="1:2">
      <c r="A273" s="21" t="s">
        <v>441</v>
      </c>
      <c r="B273" s="21">
        <v>29100</v>
      </c>
    </row>
    <row r="274" spans="1:2">
      <c r="A274" s="21" t="s">
        <v>1117</v>
      </c>
      <c r="B274" s="21">
        <v>87301</v>
      </c>
    </row>
    <row r="275" spans="1:2">
      <c r="A275" s="21" t="s">
        <v>439</v>
      </c>
      <c r="B275" s="21">
        <v>58130</v>
      </c>
    </row>
    <row r="276" spans="1:2">
      <c r="A276" s="21" t="s">
        <v>1115</v>
      </c>
      <c r="B276" s="21">
        <v>41200</v>
      </c>
    </row>
    <row r="277" spans="1:2">
      <c r="A277" s="21" t="s">
        <v>1113</v>
      </c>
      <c r="B277" s="21">
        <v>85420</v>
      </c>
    </row>
    <row r="278" spans="1:2">
      <c r="A278" s="21" t="s">
        <v>4361</v>
      </c>
      <c r="B278" s="21">
        <v>85420</v>
      </c>
    </row>
    <row r="279" spans="1:2">
      <c r="A279" s="21" t="s">
        <v>1111</v>
      </c>
      <c r="B279" s="21">
        <v>16220</v>
      </c>
    </row>
    <row r="280" spans="1:2">
      <c r="A280" s="21" t="s">
        <v>4515</v>
      </c>
      <c r="B280" s="21">
        <v>45201</v>
      </c>
    </row>
    <row r="281" spans="1:2">
      <c r="A281" s="21" t="s">
        <v>437</v>
      </c>
      <c r="B281" s="21">
        <v>88999</v>
      </c>
    </row>
    <row r="282" spans="1:2">
      <c r="A282" s="21" t="s">
        <v>435</v>
      </c>
      <c r="B282" s="21">
        <v>26110</v>
      </c>
    </row>
    <row r="283" spans="1:2">
      <c r="A283" s="21" t="s">
        <v>1109</v>
      </c>
      <c r="B283" s="21">
        <v>35111</v>
      </c>
    </row>
    <row r="284" spans="1:2">
      <c r="A284" s="21" t="s">
        <v>1106</v>
      </c>
      <c r="B284" s="21">
        <v>20590</v>
      </c>
    </row>
    <row r="285" spans="1:2">
      <c r="A285" s="21" t="s">
        <v>2045</v>
      </c>
      <c r="B285" s="21">
        <v>28240</v>
      </c>
    </row>
    <row r="286" spans="1:2">
      <c r="A286" s="21" t="s">
        <v>4681</v>
      </c>
      <c r="B286" s="21">
        <v>94999</v>
      </c>
    </row>
    <row r="287" spans="1:2">
      <c r="A287" s="21" t="s">
        <v>1104</v>
      </c>
      <c r="B287" s="21">
        <v>32300</v>
      </c>
    </row>
    <row r="288" spans="1:2">
      <c r="A288" s="21" t="s">
        <v>4517</v>
      </c>
      <c r="B288" s="21">
        <v>65121</v>
      </c>
    </row>
    <row r="289" spans="1:2">
      <c r="A289" s="21" t="s">
        <v>1102</v>
      </c>
      <c r="B289" s="21">
        <v>18120</v>
      </c>
    </row>
    <row r="290" spans="1:2">
      <c r="A290" s="21" t="s">
        <v>1100</v>
      </c>
      <c r="B290" s="21">
        <v>85320</v>
      </c>
    </row>
    <row r="291" spans="1:2">
      <c r="A291" s="21" t="s">
        <v>1093</v>
      </c>
      <c r="B291" s="21">
        <v>18120</v>
      </c>
    </row>
    <row r="292" spans="1:2">
      <c r="A292" s="21" t="s">
        <v>1093</v>
      </c>
      <c r="B292" s="21">
        <v>58130</v>
      </c>
    </row>
    <row r="293" spans="1:2">
      <c r="A293" s="21" t="s">
        <v>433</v>
      </c>
      <c r="B293" s="21">
        <v>71121</v>
      </c>
    </row>
    <row r="294" spans="1:2">
      <c r="A294" s="21" t="s">
        <v>1098</v>
      </c>
      <c r="B294" s="21">
        <v>64190</v>
      </c>
    </row>
    <row r="295" spans="1:2">
      <c r="A295" s="21" t="s">
        <v>1096</v>
      </c>
      <c r="B295" s="21">
        <v>87201</v>
      </c>
    </row>
    <row r="296" spans="1:2">
      <c r="A296" s="21" t="s">
        <v>429</v>
      </c>
      <c r="B296" s="21">
        <v>46431</v>
      </c>
    </row>
    <row r="297" spans="1:2">
      <c r="A297" s="21" t="s">
        <v>429</v>
      </c>
      <c r="B297" s="21">
        <v>46901</v>
      </c>
    </row>
    <row r="298" spans="1:2">
      <c r="A298" s="21" t="s">
        <v>428</v>
      </c>
      <c r="B298" s="21">
        <v>28220</v>
      </c>
    </row>
    <row r="299" spans="1:2">
      <c r="A299" s="21" t="s">
        <v>4519</v>
      </c>
      <c r="B299" s="21">
        <v>52291</v>
      </c>
    </row>
    <row r="300" spans="1:2">
      <c r="A300" s="21" t="s">
        <v>427</v>
      </c>
      <c r="B300" s="21">
        <v>64190</v>
      </c>
    </row>
    <row r="301" spans="1:2">
      <c r="A301" s="21" t="s">
        <v>426</v>
      </c>
      <c r="B301" s="21">
        <v>35120</v>
      </c>
    </row>
    <row r="302" spans="1:2">
      <c r="A302" s="21" t="s">
        <v>4677</v>
      </c>
      <c r="B302" s="21">
        <v>84130</v>
      </c>
    </row>
    <row r="303" spans="1:2">
      <c r="A303" s="21" t="s">
        <v>4879</v>
      </c>
      <c r="B303" s="21">
        <v>18120</v>
      </c>
    </row>
    <row r="304" spans="1:2">
      <c r="A304" s="21" t="s">
        <v>1090</v>
      </c>
      <c r="B304" s="21">
        <v>94999</v>
      </c>
    </row>
    <row r="305" spans="1:2">
      <c r="A305" s="21" t="s">
        <v>4704</v>
      </c>
      <c r="B305" s="21">
        <v>94910</v>
      </c>
    </row>
    <row r="306" spans="1:2">
      <c r="A306" s="21" t="s">
        <v>1088</v>
      </c>
      <c r="B306" s="21">
        <v>64190</v>
      </c>
    </row>
    <row r="307" spans="1:2">
      <c r="A307" s="21" t="s">
        <v>4871</v>
      </c>
      <c r="B307" s="21">
        <v>27120</v>
      </c>
    </row>
    <row r="308" spans="1:2">
      <c r="A308" s="21" t="s">
        <v>1085</v>
      </c>
      <c r="B308" s="21">
        <v>28220</v>
      </c>
    </row>
    <row r="309" spans="1:2">
      <c r="A309" s="21" t="s">
        <v>4837</v>
      </c>
      <c r="B309" s="21">
        <v>25110</v>
      </c>
    </row>
    <row r="310" spans="1:2">
      <c r="A310" s="21" t="s">
        <v>425</v>
      </c>
      <c r="B310" s="21">
        <v>58130</v>
      </c>
    </row>
    <row r="311" spans="1:2">
      <c r="A311" s="21" t="s">
        <v>1083</v>
      </c>
      <c r="B311" s="21">
        <v>17120</v>
      </c>
    </row>
    <row r="312" spans="1:2">
      <c r="A312" s="21" t="s">
        <v>1082</v>
      </c>
      <c r="B312" s="21">
        <v>35113</v>
      </c>
    </row>
    <row r="313" spans="1:2">
      <c r="A313" s="21" t="s">
        <v>1080</v>
      </c>
      <c r="B313" s="21">
        <v>85420</v>
      </c>
    </row>
    <row r="314" spans="1:2">
      <c r="A314" s="21" t="s">
        <v>423</v>
      </c>
      <c r="B314" s="21">
        <v>50101</v>
      </c>
    </row>
    <row r="315" spans="1:2">
      <c r="A315" s="21" t="s">
        <v>421</v>
      </c>
      <c r="B315" s="21">
        <v>58130</v>
      </c>
    </row>
    <row r="316" spans="1:2">
      <c r="A316" s="21" t="s">
        <v>1076</v>
      </c>
      <c r="B316" s="21">
        <v>28150</v>
      </c>
    </row>
    <row r="317" spans="1:2">
      <c r="A317" s="21" t="s">
        <v>4707</v>
      </c>
      <c r="B317" s="21">
        <v>82110</v>
      </c>
    </row>
    <row r="318" spans="1:2">
      <c r="A318" s="21" t="s">
        <v>419</v>
      </c>
      <c r="B318" s="21">
        <v>62090</v>
      </c>
    </row>
    <row r="319" spans="1:2">
      <c r="A319" s="21" t="s">
        <v>4522</v>
      </c>
      <c r="B319" s="21">
        <v>15200</v>
      </c>
    </row>
    <row r="320" spans="1:2">
      <c r="A320" s="21" t="s">
        <v>417</v>
      </c>
      <c r="B320" s="21">
        <v>16100</v>
      </c>
    </row>
    <row r="321" spans="1:2">
      <c r="A321" s="21" t="s">
        <v>5769</v>
      </c>
      <c r="B321" s="21">
        <v>58130</v>
      </c>
    </row>
    <row r="322" spans="1:2">
      <c r="A322" s="21" t="s">
        <v>4388</v>
      </c>
      <c r="B322" s="21">
        <v>86102</v>
      </c>
    </row>
    <row r="323" spans="1:2">
      <c r="A323" s="21" t="s">
        <v>4523</v>
      </c>
      <c r="B323" s="21">
        <v>88109</v>
      </c>
    </row>
    <row r="324" spans="1:2">
      <c r="A324" s="21" t="s">
        <v>1073</v>
      </c>
      <c r="B324" s="21">
        <v>38320</v>
      </c>
    </row>
    <row r="325" spans="1:2">
      <c r="A325" s="21" t="s">
        <v>1071</v>
      </c>
      <c r="B325" s="21">
        <v>16211</v>
      </c>
    </row>
    <row r="326" spans="1:2">
      <c r="A326" s="21" t="s">
        <v>414</v>
      </c>
      <c r="B326" s="21">
        <v>47111</v>
      </c>
    </row>
    <row r="327" spans="1:2">
      <c r="A327" s="21" t="s">
        <v>1069</v>
      </c>
      <c r="B327" s="21">
        <v>85420</v>
      </c>
    </row>
    <row r="328" spans="1:2">
      <c r="A328" s="21" t="s">
        <v>413</v>
      </c>
      <c r="B328" s="21">
        <v>35140</v>
      </c>
    </row>
    <row r="329" spans="1:2">
      <c r="A329" s="21" t="s">
        <v>410</v>
      </c>
      <c r="B329" s="21">
        <v>61100</v>
      </c>
    </row>
    <row r="330" spans="1:2">
      <c r="A330" s="21" t="s">
        <v>376</v>
      </c>
      <c r="B330" s="21">
        <v>46711</v>
      </c>
    </row>
    <row r="331" spans="1:2">
      <c r="A331" s="21" t="s">
        <v>408</v>
      </c>
      <c r="B331" s="21">
        <v>71202</v>
      </c>
    </row>
    <row r="332" spans="1:2">
      <c r="A332" s="21" t="s">
        <v>1067</v>
      </c>
      <c r="B332" s="21">
        <v>29200</v>
      </c>
    </row>
    <row r="333" spans="1:2">
      <c r="A333" s="21" t="s">
        <v>407</v>
      </c>
      <c r="B333" s="21">
        <v>85591</v>
      </c>
    </row>
    <row r="334" spans="1:2">
      <c r="A334" s="21" t="s">
        <v>1065</v>
      </c>
      <c r="B334" s="21">
        <v>81291</v>
      </c>
    </row>
    <row r="335" spans="1:2">
      <c r="A335" s="21" t="s">
        <v>4109</v>
      </c>
      <c r="B335" s="21">
        <v>81291</v>
      </c>
    </row>
    <row r="336" spans="1:2">
      <c r="A336" s="21" t="s">
        <v>1063</v>
      </c>
      <c r="B336" s="21">
        <v>35113</v>
      </c>
    </row>
    <row r="337" spans="1:2">
      <c r="A337" s="21" t="s">
        <v>405</v>
      </c>
      <c r="B337" s="21">
        <v>25110</v>
      </c>
    </row>
    <row r="338" spans="1:2">
      <c r="A338" s="21" t="s">
        <v>1061</v>
      </c>
      <c r="B338" s="21">
        <v>28300</v>
      </c>
    </row>
    <row r="339" spans="1:2">
      <c r="A339" s="21" t="s">
        <v>1060</v>
      </c>
      <c r="B339" s="21">
        <v>64190</v>
      </c>
    </row>
    <row r="340" spans="1:2">
      <c r="A340" s="21" t="s">
        <v>403</v>
      </c>
      <c r="B340" s="21">
        <v>46692</v>
      </c>
    </row>
    <row r="341" spans="1:2">
      <c r="A341" s="21" t="s">
        <v>401</v>
      </c>
      <c r="B341" s="21">
        <v>85420</v>
      </c>
    </row>
    <row r="342" spans="1:2">
      <c r="A342" s="21" t="s">
        <v>4863</v>
      </c>
      <c r="B342" s="21">
        <v>84130</v>
      </c>
    </row>
    <row r="343" spans="1:2">
      <c r="A343" s="21" t="s">
        <v>4363</v>
      </c>
      <c r="B343" s="21">
        <v>47230</v>
      </c>
    </row>
    <row r="344" spans="1:2">
      <c r="A344" s="21" t="s">
        <v>1058</v>
      </c>
      <c r="B344" s="21">
        <v>35140</v>
      </c>
    </row>
    <row r="345" spans="1:2">
      <c r="A345" s="21" t="s">
        <v>1056</v>
      </c>
      <c r="B345" s="21">
        <v>85420</v>
      </c>
    </row>
    <row r="346" spans="1:2">
      <c r="A346" s="21" t="s">
        <v>4878</v>
      </c>
      <c r="B346" s="21">
        <v>85420</v>
      </c>
    </row>
    <row r="347" spans="1:2">
      <c r="A347" s="21" t="s">
        <v>399</v>
      </c>
      <c r="B347" s="21">
        <v>85320</v>
      </c>
    </row>
    <row r="348" spans="1:2">
      <c r="A348" s="21" t="s">
        <v>397</v>
      </c>
      <c r="B348" s="21">
        <v>71129</v>
      </c>
    </row>
    <row r="349" spans="1:2">
      <c r="A349" s="21" t="s">
        <v>395</v>
      </c>
      <c r="B349" s="21">
        <v>32300</v>
      </c>
    </row>
    <row r="350" spans="1:2">
      <c r="A350" s="21" t="s">
        <v>4710</v>
      </c>
      <c r="B350" s="21">
        <v>32300</v>
      </c>
    </row>
    <row r="351" spans="1:2">
      <c r="A351" s="21" t="s">
        <v>1053</v>
      </c>
      <c r="B351" s="21">
        <v>15110</v>
      </c>
    </row>
    <row r="352" spans="1:2">
      <c r="A352" s="21" t="s">
        <v>393</v>
      </c>
      <c r="B352" s="21">
        <v>23120</v>
      </c>
    </row>
    <row r="353" spans="1:2">
      <c r="A353" s="21" t="s">
        <v>1052</v>
      </c>
      <c r="B353" s="21">
        <v>16239</v>
      </c>
    </row>
    <row r="354" spans="1:2">
      <c r="A354" s="21" t="s">
        <v>391</v>
      </c>
      <c r="B354" s="21">
        <v>38110</v>
      </c>
    </row>
    <row r="355" spans="1:2">
      <c r="A355" s="21" t="s">
        <v>389</v>
      </c>
      <c r="B355" s="21">
        <v>26300</v>
      </c>
    </row>
    <row r="356" spans="1:2">
      <c r="A356" s="21" t="s">
        <v>4528</v>
      </c>
      <c r="B356" s="21">
        <v>18120</v>
      </c>
    </row>
    <row r="357" spans="1:2">
      <c r="A357" s="21" t="s">
        <v>387</v>
      </c>
      <c r="B357" s="21">
        <v>10710</v>
      </c>
    </row>
    <row r="358" spans="1:2">
      <c r="A358" s="21" t="s">
        <v>385</v>
      </c>
      <c r="B358" s="21">
        <v>41200</v>
      </c>
    </row>
    <row r="359" spans="1:2">
      <c r="A359" s="21" t="s">
        <v>1047</v>
      </c>
      <c r="B359" s="21">
        <v>14130</v>
      </c>
    </row>
    <row r="360" spans="1:2">
      <c r="A360" s="21" t="s">
        <v>1045</v>
      </c>
      <c r="B360" s="21">
        <v>64190</v>
      </c>
    </row>
    <row r="361" spans="1:2">
      <c r="A361" s="21" t="s">
        <v>383</v>
      </c>
      <c r="B361" s="21">
        <v>82910</v>
      </c>
    </row>
    <row r="362" spans="1:2">
      <c r="A362" s="21" t="s">
        <v>382</v>
      </c>
      <c r="B362" s="21">
        <v>90010</v>
      </c>
    </row>
    <row r="363" spans="1:2">
      <c r="A363" s="21" t="s">
        <v>1043</v>
      </c>
      <c r="B363" s="21">
        <v>28920</v>
      </c>
    </row>
    <row r="364" spans="1:2">
      <c r="A364" s="21" t="s">
        <v>4872</v>
      </c>
      <c r="B364" s="21">
        <v>55101</v>
      </c>
    </row>
    <row r="365" spans="1:2">
      <c r="A365" s="21" t="s">
        <v>380</v>
      </c>
      <c r="B365" s="21">
        <v>43210</v>
      </c>
    </row>
    <row r="366" spans="1:2">
      <c r="A366" s="21" t="s">
        <v>378</v>
      </c>
      <c r="B366" s="21">
        <v>72192</v>
      </c>
    </row>
    <row r="367" spans="1:2">
      <c r="A367" s="21" t="s">
        <v>1041</v>
      </c>
      <c r="B367" s="21">
        <v>23610</v>
      </c>
    </row>
    <row r="368" spans="1:2">
      <c r="A368" s="21" t="s">
        <v>1039</v>
      </c>
      <c r="B368" s="21">
        <v>20420</v>
      </c>
    </row>
    <row r="369" spans="1:2">
      <c r="A369" s="21" t="s">
        <v>2719</v>
      </c>
      <c r="B369" s="21">
        <v>25120</v>
      </c>
    </row>
    <row r="370" spans="1:2">
      <c r="A370" s="21" t="s">
        <v>4530</v>
      </c>
      <c r="B370" s="21">
        <v>72192</v>
      </c>
    </row>
    <row r="371" spans="1:2">
      <c r="A371" s="21" t="s">
        <v>1037</v>
      </c>
      <c r="B371" s="21">
        <v>43220</v>
      </c>
    </row>
    <row r="372" spans="1:2">
      <c r="A372" s="21" t="s">
        <v>374</v>
      </c>
      <c r="B372" s="21">
        <v>65122</v>
      </c>
    </row>
    <row r="373" spans="1:2">
      <c r="A373" s="21" t="s">
        <v>1034</v>
      </c>
      <c r="B373" s="21">
        <v>58130</v>
      </c>
    </row>
    <row r="374" spans="1:2">
      <c r="A374" s="21" t="s">
        <v>372</v>
      </c>
      <c r="B374" s="21">
        <v>58130</v>
      </c>
    </row>
    <row r="375" spans="1:2">
      <c r="A375" s="21" t="s">
        <v>1032</v>
      </c>
      <c r="B375" s="21">
        <v>18120</v>
      </c>
    </row>
    <row r="376" spans="1:2">
      <c r="A376" s="21" t="s">
        <v>4859</v>
      </c>
      <c r="B376" s="21">
        <v>14130</v>
      </c>
    </row>
    <row r="377" spans="1:2">
      <c r="A377" s="21" t="s">
        <v>360</v>
      </c>
      <c r="B377" s="21">
        <v>14130</v>
      </c>
    </row>
    <row r="378" spans="1:2">
      <c r="A378" s="21" t="s">
        <v>370</v>
      </c>
      <c r="B378" s="21">
        <v>33190</v>
      </c>
    </row>
    <row r="379" spans="1:2">
      <c r="A379" s="21" t="s">
        <v>4445</v>
      </c>
      <c r="B379" s="21">
        <v>84110</v>
      </c>
    </row>
    <row r="380" spans="1:2">
      <c r="A380" s="21" t="s">
        <v>368</v>
      </c>
      <c r="B380" s="21">
        <v>88999</v>
      </c>
    </row>
    <row r="381" spans="1:2">
      <c r="A381" s="21" t="s">
        <v>368</v>
      </c>
      <c r="B381" s="21">
        <v>87901</v>
      </c>
    </row>
    <row r="382" spans="1:2">
      <c r="A382" s="21" t="s">
        <v>366</v>
      </c>
      <c r="B382" s="21">
        <v>47719</v>
      </c>
    </row>
    <row r="383" spans="1:2">
      <c r="A383" s="21" t="s">
        <v>364</v>
      </c>
      <c r="B383" s="21">
        <v>31010</v>
      </c>
    </row>
    <row r="384" spans="1:2">
      <c r="A384" s="21" t="s">
        <v>1026</v>
      </c>
      <c r="B384" s="21" t="s">
        <v>4757</v>
      </c>
    </row>
    <row r="385" spans="1:2">
      <c r="A385" s="21" t="s">
        <v>362</v>
      </c>
      <c r="B385" s="21">
        <v>22190</v>
      </c>
    </row>
    <row r="386" spans="1:2">
      <c r="A386" s="21" t="s">
        <v>359</v>
      </c>
      <c r="B386" s="21">
        <v>85599</v>
      </c>
    </row>
    <row r="387" spans="1:2">
      <c r="A387" s="21" t="s">
        <v>357</v>
      </c>
      <c r="B387" s="21">
        <v>58130</v>
      </c>
    </row>
    <row r="388" spans="1:2">
      <c r="A388" s="21" t="s">
        <v>4712</v>
      </c>
      <c r="B388" s="21">
        <v>58130</v>
      </c>
    </row>
    <row r="389" spans="1:2">
      <c r="A389" s="21" t="s">
        <v>355</v>
      </c>
      <c r="B389" s="21">
        <v>86220</v>
      </c>
    </row>
    <row r="390" spans="1:2">
      <c r="A390" s="21" t="s">
        <v>2004</v>
      </c>
      <c r="B390" s="21">
        <v>31020</v>
      </c>
    </row>
    <row r="391" spans="1:2">
      <c r="A391" s="21" t="s">
        <v>4831</v>
      </c>
      <c r="B391" s="21">
        <v>94910</v>
      </c>
    </row>
    <row r="392" spans="1:2">
      <c r="A392" s="21" t="s">
        <v>1024</v>
      </c>
      <c r="B392" s="21">
        <v>52229</v>
      </c>
    </row>
    <row r="393" spans="1:2">
      <c r="A393" s="21" t="s">
        <v>353</v>
      </c>
      <c r="B393" s="21">
        <v>32501</v>
      </c>
    </row>
    <row r="394" spans="1:2">
      <c r="A394" s="21" t="s">
        <v>1021</v>
      </c>
      <c r="B394" s="21">
        <v>25620</v>
      </c>
    </row>
    <row r="395" spans="1:2">
      <c r="A395" s="21" t="s">
        <v>4875</v>
      </c>
      <c r="B395" s="21">
        <v>25110</v>
      </c>
    </row>
    <row r="396" spans="1:2">
      <c r="A396" s="21" t="s">
        <v>1019</v>
      </c>
      <c r="B396" s="21">
        <v>85420</v>
      </c>
    </row>
    <row r="397" spans="1:2">
      <c r="A397" s="21" t="s">
        <v>351</v>
      </c>
      <c r="B397" s="21">
        <v>28950</v>
      </c>
    </row>
    <row r="398" spans="1:2">
      <c r="A398" s="21" t="s">
        <v>347</v>
      </c>
      <c r="B398" s="21" t="s">
        <v>4748</v>
      </c>
    </row>
    <row r="399" spans="1:2">
      <c r="A399" s="21" t="s">
        <v>1011</v>
      </c>
      <c r="B399" s="21" t="s">
        <v>4748</v>
      </c>
    </row>
    <row r="400" spans="1:2">
      <c r="A400" s="21" t="s">
        <v>1011</v>
      </c>
      <c r="B400" s="21">
        <v>84130</v>
      </c>
    </row>
    <row r="401" spans="1:2">
      <c r="A401" s="21" t="s">
        <v>345</v>
      </c>
      <c r="B401" s="21">
        <v>94110</v>
      </c>
    </row>
    <row r="402" spans="1:2">
      <c r="A402" s="21" t="s">
        <v>343</v>
      </c>
      <c r="B402" s="21">
        <v>62010</v>
      </c>
    </row>
    <row r="403" spans="1:2">
      <c r="A403" s="21" t="s">
        <v>341</v>
      </c>
      <c r="B403" s="21">
        <v>82200</v>
      </c>
    </row>
    <row r="404" spans="1:2">
      <c r="A404" s="21" t="s">
        <v>4668</v>
      </c>
      <c r="B404" s="21">
        <v>61100</v>
      </c>
    </row>
    <row r="405" spans="1:2">
      <c r="A405" s="21" t="s">
        <v>339</v>
      </c>
      <c r="B405" s="21">
        <v>70220</v>
      </c>
    </row>
    <row r="406" spans="1:2">
      <c r="A406" s="21" t="s">
        <v>337</v>
      </c>
      <c r="B406" s="21">
        <v>47113</v>
      </c>
    </row>
    <row r="407" spans="1:2">
      <c r="A407" s="21" t="s">
        <v>335</v>
      </c>
      <c r="B407" s="21">
        <v>17120</v>
      </c>
    </row>
    <row r="408" spans="1:2">
      <c r="A408" s="21" t="s">
        <v>1009</v>
      </c>
      <c r="B408" s="21" t="s">
        <v>4756</v>
      </c>
    </row>
    <row r="409" spans="1:2">
      <c r="A409" s="21" t="s">
        <v>333</v>
      </c>
      <c r="B409" s="21">
        <v>28150</v>
      </c>
    </row>
    <row r="410" spans="1:2">
      <c r="A410" s="21" t="s">
        <v>331</v>
      </c>
      <c r="B410" s="21">
        <v>61100</v>
      </c>
    </row>
    <row r="411" spans="1:2">
      <c r="A411" s="21" t="s">
        <v>329</v>
      </c>
      <c r="B411" s="21">
        <v>29200</v>
      </c>
    </row>
    <row r="412" spans="1:2">
      <c r="A412" s="21" t="s">
        <v>1005</v>
      </c>
      <c r="B412" s="21">
        <v>60201</v>
      </c>
    </row>
    <row r="413" spans="1:2">
      <c r="A413" s="21" t="s">
        <v>327</v>
      </c>
      <c r="B413" s="21">
        <v>60201</v>
      </c>
    </row>
    <row r="414" spans="1:2">
      <c r="A414" s="21" t="s">
        <v>1003</v>
      </c>
      <c r="B414" s="21">
        <v>18120</v>
      </c>
    </row>
    <row r="415" spans="1:2">
      <c r="A415" s="21" t="s">
        <v>1001</v>
      </c>
      <c r="B415" s="21">
        <v>22230</v>
      </c>
    </row>
    <row r="416" spans="1:2">
      <c r="A416" s="21" t="s">
        <v>999</v>
      </c>
      <c r="B416" s="21">
        <v>21200</v>
      </c>
    </row>
    <row r="417" spans="1:2">
      <c r="A417" s="21" t="s">
        <v>4391</v>
      </c>
      <c r="B417" s="21">
        <v>72192</v>
      </c>
    </row>
    <row r="418" spans="1:2">
      <c r="A418" s="21" t="s">
        <v>324</v>
      </c>
      <c r="B418" s="21">
        <v>14190</v>
      </c>
    </row>
    <row r="419" spans="1:2">
      <c r="A419" s="21" t="s">
        <v>994</v>
      </c>
      <c r="B419" s="21">
        <v>30120</v>
      </c>
    </row>
    <row r="420" spans="1:2">
      <c r="A420" s="21" t="s">
        <v>992</v>
      </c>
      <c r="B420" s="21">
        <v>41200</v>
      </c>
    </row>
    <row r="421" spans="1:2">
      <c r="A421" s="21" t="s">
        <v>990</v>
      </c>
      <c r="B421" s="21">
        <v>20600</v>
      </c>
    </row>
    <row r="422" spans="1:2">
      <c r="A422" s="21" t="s">
        <v>322</v>
      </c>
      <c r="B422" s="21">
        <v>50201</v>
      </c>
    </row>
    <row r="423" spans="1:2">
      <c r="A423" s="21" t="s">
        <v>322</v>
      </c>
      <c r="B423" s="21">
        <v>19200</v>
      </c>
    </row>
    <row r="424" spans="1:2">
      <c r="A424" s="21" t="s">
        <v>4539</v>
      </c>
      <c r="B424" s="21">
        <v>66190</v>
      </c>
    </row>
    <row r="425" spans="1:2">
      <c r="A425" s="21" t="s">
        <v>986</v>
      </c>
      <c r="B425" s="21">
        <v>22290</v>
      </c>
    </row>
    <row r="426" spans="1:2">
      <c r="A426" s="21" t="s">
        <v>982</v>
      </c>
      <c r="B426" s="21">
        <v>26300</v>
      </c>
    </row>
    <row r="427" spans="1:2">
      <c r="A427" s="21" t="s">
        <v>980</v>
      </c>
      <c r="B427" s="21">
        <v>26200</v>
      </c>
    </row>
    <row r="428" spans="1:2">
      <c r="A428" s="21" t="s">
        <v>4717</v>
      </c>
      <c r="B428" s="21">
        <v>22110</v>
      </c>
    </row>
    <row r="429" spans="1:2">
      <c r="A429" s="21" t="s">
        <v>321</v>
      </c>
      <c r="B429" s="21">
        <v>22110</v>
      </c>
    </row>
    <row r="430" spans="1:2">
      <c r="A430" s="21" t="s">
        <v>319</v>
      </c>
      <c r="B430" s="21">
        <v>25620</v>
      </c>
    </row>
    <row r="431" spans="1:2">
      <c r="A431" s="21" t="s">
        <v>978</v>
      </c>
      <c r="B431" s="21">
        <v>64190</v>
      </c>
    </row>
    <row r="432" spans="1:2">
      <c r="A432" s="21" t="s">
        <v>317</v>
      </c>
      <c r="B432" s="21">
        <v>64190</v>
      </c>
    </row>
    <row r="433" spans="1:2">
      <c r="A433" s="21" t="s">
        <v>315</v>
      </c>
      <c r="B433" s="21" t="s">
        <v>4751</v>
      </c>
    </row>
    <row r="434" spans="1:2">
      <c r="A434" s="21" t="s">
        <v>975</v>
      </c>
      <c r="B434" s="21" t="s">
        <v>4758</v>
      </c>
    </row>
    <row r="435" spans="1:2">
      <c r="A435" s="21" t="s">
        <v>314</v>
      </c>
      <c r="B435" s="21">
        <v>28920</v>
      </c>
    </row>
    <row r="436" spans="1:2">
      <c r="A436" s="21" t="s">
        <v>971</v>
      </c>
      <c r="B436" s="21">
        <v>62010</v>
      </c>
    </row>
    <row r="437" spans="1:2">
      <c r="A437" s="21" t="s">
        <v>4542</v>
      </c>
      <c r="B437" s="21">
        <v>85420</v>
      </c>
    </row>
    <row r="438" spans="1:2">
      <c r="A438" s="21" t="s">
        <v>311</v>
      </c>
      <c r="B438" s="21">
        <v>52291</v>
      </c>
    </row>
    <row r="439" spans="1:2">
      <c r="A439" s="21" t="s">
        <v>4546</v>
      </c>
      <c r="B439" s="21">
        <v>88109</v>
      </c>
    </row>
    <row r="440" spans="1:2">
      <c r="A440" s="21" t="s">
        <v>4816</v>
      </c>
      <c r="B440" s="21">
        <v>73111</v>
      </c>
    </row>
    <row r="441" spans="1:2">
      <c r="A441" s="21" t="s">
        <v>309</v>
      </c>
      <c r="B441" s="21">
        <v>86102</v>
      </c>
    </row>
    <row r="442" spans="1:2">
      <c r="A442" s="21" t="s">
        <v>967</v>
      </c>
      <c r="B442" s="21">
        <v>28210</v>
      </c>
    </row>
    <row r="443" spans="1:2">
      <c r="A443" s="21" t="s">
        <v>965</v>
      </c>
      <c r="B443" s="21">
        <v>25620</v>
      </c>
    </row>
    <row r="444" spans="1:2">
      <c r="A444" s="21" t="s">
        <v>307</v>
      </c>
      <c r="B444" s="21">
        <v>82910</v>
      </c>
    </row>
    <row r="445" spans="1:2">
      <c r="A445" s="21" t="s">
        <v>304</v>
      </c>
      <c r="B445" s="21">
        <v>11050</v>
      </c>
    </row>
    <row r="446" spans="1:2">
      <c r="A446" s="21" t="s">
        <v>963</v>
      </c>
      <c r="B446" s="21">
        <v>64190</v>
      </c>
    </row>
    <row r="447" spans="1:2">
      <c r="A447" s="21" t="s">
        <v>4548</v>
      </c>
      <c r="B447" s="21">
        <v>66190</v>
      </c>
    </row>
    <row r="448" spans="1:2">
      <c r="A448" s="21" t="s">
        <v>303</v>
      </c>
      <c r="B448" s="21">
        <v>84121</v>
      </c>
    </row>
    <row r="449" spans="1:2">
      <c r="A449" s="21" t="s">
        <v>301</v>
      </c>
      <c r="B449" s="21">
        <v>62010</v>
      </c>
    </row>
    <row r="450" spans="1:2">
      <c r="A450" s="21" t="s">
        <v>301</v>
      </c>
      <c r="B450" s="21">
        <v>82990</v>
      </c>
    </row>
    <row r="451" spans="1:2">
      <c r="A451" s="21" t="s">
        <v>4442</v>
      </c>
      <c r="B451" s="21">
        <v>46461</v>
      </c>
    </row>
    <row r="452" spans="1:2">
      <c r="A452" s="21" t="s">
        <v>961</v>
      </c>
      <c r="B452" s="21">
        <v>20590</v>
      </c>
    </row>
    <row r="453" spans="1:2">
      <c r="A453" s="21" t="s">
        <v>299</v>
      </c>
      <c r="B453" s="21">
        <v>10200</v>
      </c>
    </row>
    <row r="454" spans="1:2">
      <c r="A454" s="21" t="s">
        <v>4721</v>
      </c>
      <c r="B454" s="21">
        <v>50201</v>
      </c>
    </row>
    <row r="455" spans="1:2">
      <c r="A455" s="21" t="s">
        <v>3297</v>
      </c>
      <c r="B455" s="21">
        <v>47191</v>
      </c>
    </row>
    <row r="456" spans="1:2">
      <c r="A456" s="21" t="s">
        <v>959</v>
      </c>
      <c r="B456" s="21">
        <v>47113</v>
      </c>
    </row>
    <row r="457" spans="1:2">
      <c r="A457" s="21" t="s">
        <v>297</v>
      </c>
      <c r="B457" s="21">
        <v>47111</v>
      </c>
    </row>
    <row r="458" spans="1:2">
      <c r="A458" s="21" t="s">
        <v>296</v>
      </c>
      <c r="B458" s="21">
        <v>58142</v>
      </c>
    </row>
    <row r="459" spans="1:2">
      <c r="A459" s="21" t="s">
        <v>294</v>
      </c>
      <c r="B459" s="21">
        <v>18120</v>
      </c>
    </row>
    <row r="460" spans="1:2">
      <c r="A460" s="21" t="s">
        <v>293</v>
      </c>
      <c r="B460" s="21" t="s">
        <v>4749</v>
      </c>
    </row>
    <row r="461" spans="1:2">
      <c r="A461" s="21" t="s">
        <v>291</v>
      </c>
      <c r="B461" s="21">
        <v>85420</v>
      </c>
    </row>
    <row r="462" spans="1:2">
      <c r="A462" s="21" t="s">
        <v>289</v>
      </c>
      <c r="B462" s="21">
        <v>85320</v>
      </c>
    </row>
    <row r="463" spans="1:2">
      <c r="A463" s="21" t="s">
        <v>287</v>
      </c>
      <c r="B463" s="21">
        <v>85420</v>
      </c>
    </row>
    <row r="464" spans="1:2">
      <c r="A464" s="21" t="s">
        <v>954</v>
      </c>
      <c r="B464" s="21">
        <v>24100</v>
      </c>
    </row>
    <row r="465" spans="1:2">
      <c r="A465" s="21" t="s">
        <v>284</v>
      </c>
      <c r="B465" s="21">
        <v>71127</v>
      </c>
    </row>
    <row r="466" spans="1:2">
      <c r="A466" s="21" t="s">
        <v>283</v>
      </c>
      <c r="B466" s="21">
        <v>24100</v>
      </c>
    </row>
    <row r="467" spans="1:2">
      <c r="A467" s="21" t="s">
        <v>281</v>
      </c>
      <c r="B467" s="21">
        <v>68320</v>
      </c>
    </row>
    <row r="468" spans="1:2">
      <c r="A468" s="21" t="s">
        <v>951</v>
      </c>
      <c r="B468" s="21">
        <v>25110</v>
      </c>
    </row>
    <row r="469" spans="1:2">
      <c r="A469" s="21" t="s">
        <v>949</v>
      </c>
      <c r="B469" s="21">
        <v>22220</v>
      </c>
    </row>
    <row r="470" spans="1:2">
      <c r="A470" s="21" t="s">
        <v>4836</v>
      </c>
      <c r="B470" s="21" t="s">
        <v>4882</v>
      </c>
    </row>
    <row r="471" spans="1:2">
      <c r="A471" s="21" t="s">
        <v>947</v>
      </c>
      <c r="B471" s="21">
        <v>45201</v>
      </c>
    </row>
    <row r="472" spans="1:2">
      <c r="A472" s="21" t="s">
        <v>279</v>
      </c>
      <c r="B472" s="21">
        <v>84110</v>
      </c>
    </row>
    <row r="473" spans="1:2">
      <c r="A473" s="21" t="s">
        <v>1727</v>
      </c>
      <c r="B473" s="21">
        <v>10820</v>
      </c>
    </row>
    <row r="474" spans="1:2">
      <c r="A474" s="21" t="s">
        <v>945</v>
      </c>
      <c r="B474" s="21">
        <v>10820</v>
      </c>
    </row>
    <row r="475" spans="1:2">
      <c r="A475" s="21" t="s">
        <v>943</v>
      </c>
      <c r="B475" s="21">
        <v>87901</v>
      </c>
    </row>
    <row r="476" spans="1:2">
      <c r="A476" s="21" t="s">
        <v>941</v>
      </c>
      <c r="B476" s="21">
        <v>46699</v>
      </c>
    </row>
    <row r="477" spans="1:2">
      <c r="A477" s="21" t="s">
        <v>277</v>
      </c>
      <c r="B477" s="21">
        <v>23610</v>
      </c>
    </row>
    <row r="478" spans="1:2">
      <c r="A478" s="21" t="s">
        <v>938</v>
      </c>
      <c r="B478" s="21">
        <v>23990</v>
      </c>
    </row>
    <row r="479" spans="1:2">
      <c r="A479" s="21" t="s">
        <v>4723</v>
      </c>
      <c r="B479" s="21">
        <v>23990</v>
      </c>
    </row>
    <row r="480" spans="1:2">
      <c r="A480" s="21" t="s">
        <v>3615</v>
      </c>
      <c r="B480" s="21">
        <v>84130</v>
      </c>
    </row>
    <row r="481" spans="1:2">
      <c r="A481" s="21" t="s">
        <v>272</v>
      </c>
      <c r="B481" s="21">
        <v>29100</v>
      </c>
    </row>
    <row r="482" spans="1:2">
      <c r="A482" s="21" t="s">
        <v>272</v>
      </c>
      <c r="B482" s="21">
        <v>52230</v>
      </c>
    </row>
    <row r="483" spans="1:2">
      <c r="A483" s="21" t="s">
        <v>936</v>
      </c>
      <c r="B483" s="21">
        <v>21100</v>
      </c>
    </row>
    <row r="484" spans="1:2">
      <c r="A484" s="21" t="s">
        <v>934</v>
      </c>
      <c r="B484" s="21">
        <v>41100</v>
      </c>
    </row>
    <row r="485" spans="1:2">
      <c r="A485" s="21" t="s">
        <v>270</v>
      </c>
      <c r="B485" s="21">
        <v>23410</v>
      </c>
    </row>
    <row r="486" spans="1:2">
      <c r="A486" s="21" t="s">
        <v>933</v>
      </c>
      <c r="B486" s="21">
        <v>10710</v>
      </c>
    </row>
    <row r="487" spans="1:2">
      <c r="A487" s="21" t="s">
        <v>268</v>
      </c>
      <c r="B487" s="21">
        <v>86102</v>
      </c>
    </row>
    <row r="488" spans="1:2">
      <c r="A488" s="21" t="s">
        <v>266</v>
      </c>
      <c r="B488" s="21">
        <v>14130</v>
      </c>
    </row>
    <row r="489" spans="1:2">
      <c r="A489" s="21" t="s">
        <v>4635</v>
      </c>
      <c r="B489" s="21">
        <v>31090</v>
      </c>
    </row>
    <row r="490" spans="1:2">
      <c r="A490" s="21" t="s">
        <v>264</v>
      </c>
      <c r="B490" s="21">
        <v>23120</v>
      </c>
    </row>
    <row r="491" spans="1:2">
      <c r="A491" s="21" t="s">
        <v>930</v>
      </c>
      <c r="B491" s="21">
        <v>23120</v>
      </c>
    </row>
    <row r="492" spans="1:2">
      <c r="A492" s="21" t="s">
        <v>928</v>
      </c>
      <c r="B492" s="21">
        <v>86909</v>
      </c>
    </row>
    <row r="493" spans="1:2">
      <c r="A493" s="21" t="s">
        <v>926</v>
      </c>
      <c r="B493" s="21">
        <v>86101</v>
      </c>
    </row>
    <row r="494" spans="1:2">
      <c r="A494" s="21" t="s">
        <v>4439</v>
      </c>
      <c r="B494" s="21">
        <v>70220</v>
      </c>
    </row>
    <row r="495" spans="1:2">
      <c r="A495" s="21" t="s">
        <v>4725</v>
      </c>
      <c r="B495" s="21">
        <v>94999</v>
      </c>
    </row>
    <row r="496" spans="1:2">
      <c r="A496" s="21" t="s">
        <v>262</v>
      </c>
      <c r="B496" s="21">
        <v>47763</v>
      </c>
    </row>
    <row r="497" spans="1:2">
      <c r="A497" s="21" t="s">
        <v>924</v>
      </c>
      <c r="B497" s="21">
        <v>22210</v>
      </c>
    </row>
    <row r="498" spans="1:2">
      <c r="A498" s="21" t="s">
        <v>923</v>
      </c>
      <c r="B498" s="21">
        <v>85320</v>
      </c>
    </row>
    <row r="499" spans="1:2">
      <c r="A499" s="21" t="s">
        <v>260</v>
      </c>
      <c r="B499" s="21">
        <v>18130</v>
      </c>
    </row>
    <row r="500" spans="1:2">
      <c r="A500" s="21" t="s">
        <v>921</v>
      </c>
      <c r="B500" s="21">
        <v>58130</v>
      </c>
    </row>
    <row r="501" spans="1:2">
      <c r="A501" s="21" t="s">
        <v>919</v>
      </c>
      <c r="B501" s="21">
        <v>85320</v>
      </c>
    </row>
    <row r="502" spans="1:2">
      <c r="A502" s="21" t="s">
        <v>917</v>
      </c>
      <c r="B502" s="21">
        <v>85599</v>
      </c>
    </row>
    <row r="503" spans="1:2">
      <c r="A503" s="21" t="s">
        <v>4810</v>
      </c>
      <c r="B503" s="21">
        <v>84130</v>
      </c>
    </row>
    <row r="504" spans="1:2">
      <c r="A504" s="21" t="s">
        <v>4555</v>
      </c>
      <c r="B504" s="21">
        <v>84110</v>
      </c>
    </row>
    <row r="505" spans="1:2">
      <c r="A505" s="21" t="s">
        <v>4556</v>
      </c>
      <c r="B505" s="21">
        <v>64190</v>
      </c>
    </row>
    <row r="506" spans="1:2">
      <c r="A506" s="21" t="s">
        <v>258</v>
      </c>
      <c r="B506" s="21">
        <v>64190</v>
      </c>
    </row>
    <row r="507" spans="1:2">
      <c r="A507" s="21" t="s">
        <v>255</v>
      </c>
      <c r="B507" s="21">
        <v>65121</v>
      </c>
    </row>
    <row r="508" spans="1:2">
      <c r="A508" s="21" t="s">
        <v>252</v>
      </c>
      <c r="B508" s="21">
        <v>49391</v>
      </c>
    </row>
    <row r="509" spans="1:2">
      <c r="A509" s="21" t="s">
        <v>4840</v>
      </c>
      <c r="B509" s="21">
        <v>64190</v>
      </c>
    </row>
    <row r="510" spans="1:2">
      <c r="A510" s="21" t="s">
        <v>251</v>
      </c>
      <c r="B510" s="21">
        <v>35112</v>
      </c>
    </row>
    <row r="511" spans="1:2">
      <c r="A511" s="21" t="s">
        <v>251</v>
      </c>
      <c r="B511" s="21">
        <v>35140</v>
      </c>
    </row>
    <row r="512" spans="1:2">
      <c r="A512" s="21" t="s">
        <v>4437</v>
      </c>
      <c r="B512" s="21">
        <v>26510</v>
      </c>
    </row>
    <row r="513" spans="1:2">
      <c r="A513" s="21" t="s">
        <v>249</v>
      </c>
      <c r="B513" s="21">
        <v>10390</v>
      </c>
    </row>
    <row r="514" spans="1:2">
      <c r="A514" s="21" t="s">
        <v>4558</v>
      </c>
      <c r="B514" s="21">
        <v>28290</v>
      </c>
    </row>
    <row r="515" spans="1:2">
      <c r="A515" s="21" t="s">
        <v>4560</v>
      </c>
      <c r="B515" s="21">
        <v>53100</v>
      </c>
    </row>
    <row r="516" spans="1:2">
      <c r="A516" s="21" t="s">
        <v>247</v>
      </c>
      <c r="B516" s="21">
        <v>10130</v>
      </c>
    </row>
    <row r="517" spans="1:2">
      <c r="A517" s="21" t="s">
        <v>913</v>
      </c>
      <c r="B517" s="21">
        <v>61100</v>
      </c>
    </row>
    <row r="518" spans="1:2">
      <c r="A518" s="21" t="s">
        <v>911</v>
      </c>
      <c r="B518" s="21">
        <v>17212</v>
      </c>
    </row>
    <row r="519" spans="1:2">
      <c r="A519" s="21" t="s">
        <v>245</v>
      </c>
      <c r="B519" s="21">
        <v>24200</v>
      </c>
    </row>
    <row r="520" spans="1:2">
      <c r="A520" s="21" t="s">
        <v>243</v>
      </c>
      <c r="B520" s="21">
        <v>25910</v>
      </c>
    </row>
    <row r="521" spans="1:2">
      <c r="A521" s="21" t="s">
        <v>240</v>
      </c>
      <c r="B521" s="21">
        <v>70220</v>
      </c>
    </row>
    <row r="522" spans="1:2">
      <c r="A522" s="21" t="s">
        <v>4562</v>
      </c>
      <c r="B522" s="21">
        <v>68209</v>
      </c>
    </row>
    <row r="523" spans="1:2">
      <c r="A523" s="21" t="s">
        <v>4564</v>
      </c>
      <c r="B523" s="21">
        <v>23310</v>
      </c>
    </row>
    <row r="524" spans="1:2">
      <c r="A524" s="21" t="s">
        <v>239</v>
      </c>
      <c r="B524" s="21">
        <v>18110</v>
      </c>
    </row>
    <row r="525" spans="1:2">
      <c r="A525" s="21" t="s">
        <v>908</v>
      </c>
      <c r="B525" s="21">
        <v>46732</v>
      </c>
    </row>
    <row r="526" spans="1:2">
      <c r="A526" s="21" t="s">
        <v>238</v>
      </c>
      <c r="B526" s="21">
        <v>55101</v>
      </c>
    </row>
    <row r="527" spans="1:2">
      <c r="A527" s="21" t="s">
        <v>906</v>
      </c>
      <c r="B527" s="21">
        <v>85320</v>
      </c>
    </row>
    <row r="528" spans="1:2">
      <c r="A528" s="21" t="s">
        <v>236</v>
      </c>
      <c r="B528" s="21">
        <v>86101</v>
      </c>
    </row>
    <row r="529" spans="1:2">
      <c r="A529" s="21" t="s">
        <v>234</v>
      </c>
      <c r="B529" s="21">
        <v>71126</v>
      </c>
    </row>
    <row r="530" spans="1:2">
      <c r="A530" s="21" t="s">
        <v>231</v>
      </c>
      <c r="B530" s="21">
        <v>10420</v>
      </c>
    </row>
    <row r="531" spans="1:2">
      <c r="A531" s="21" t="s">
        <v>231</v>
      </c>
      <c r="B531" s="21">
        <v>10910</v>
      </c>
    </row>
    <row r="532" spans="1:2">
      <c r="A532" s="21" t="s">
        <v>4435</v>
      </c>
      <c r="B532" s="21">
        <v>77320</v>
      </c>
    </row>
    <row r="533" spans="1:2">
      <c r="A533" s="21" t="s">
        <v>229</v>
      </c>
      <c r="B533" s="21">
        <v>45201</v>
      </c>
    </row>
    <row r="534" spans="1:2">
      <c r="A534" s="21" t="s">
        <v>227</v>
      </c>
      <c r="B534" s="21">
        <v>24100</v>
      </c>
    </row>
    <row r="535" spans="1:2">
      <c r="A535" s="21" t="s">
        <v>896</v>
      </c>
      <c r="B535" s="21">
        <v>28240</v>
      </c>
    </row>
    <row r="536" spans="1:2">
      <c r="A536" s="21" t="s">
        <v>4566</v>
      </c>
      <c r="B536" s="21">
        <v>87301</v>
      </c>
    </row>
    <row r="537" spans="1:2">
      <c r="A537" s="21" t="s">
        <v>892</v>
      </c>
      <c r="B537" s="21">
        <v>68320</v>
      </c>
    </row>
    <row r="538" spans="1:2">
      <c r="A538" s="21" t="s">
        <v>892</v>
      </c>
      <c r="B538" s="21">
        <v>68321</v>
      </c>
    </row>
    <row r="539" spans="1:2">
      <c r="A539" s="21" t="s">
        <v>225</v>
      </c>
      <c r="B539" s="21">
        <v>68320</v>
      </c>
    </row>
    <row r="540" spans="1:2">
      <c r="A540" s="21" t="s">
        <v>889</v>
      </c>
      <c r="B540" s="21">
        <v>13921</v>
      </c>
    </row>
    <row r="541" spans="1:2">
      <c r="A541" s="21" t="s">
        <v>887</v>
      </c>
      <c r="B541" s="21">
        <v>46493</v>
      </c>
    </row>
    <row r="542" spans="1:2">
      <c r="A542" s="21" t="s">
        <v>223</v>
      </c>
      <c r="B542" s="21">
        <v>46421</v>
      </c>
    </row>
    <row r="543" spans="1:2">
      <c r="A543" s="21" t="s">
        <v>885</v>
      </c>
      <c r="B543" s="21">
        <v>27320</v>
      </c>
    </row>
    <row r="544" spans="1:2">
      <c r="A544" s="21" t="s">
        <v>4726</v>
      </c>
      <c r="B544" s="21">
        <v>25620</v>
      </c>
    </row>
    <row r="545" spans="1:2">
      <c r="A545" s="21" t="s">
        <v>883</v>
      </c>
      <c r="B545" s="21">
        <v>26110</v>
      </c>
    </row>
    <row r="546" spans="1:2">
      <c r="A546" s="21" t="s">
        <v>4728</v>
      </c>
      <c r="B546" s="21">
        <v>52230</v>
      </c>
    </row>
    <row r="547" spans="1:2">
      <c r="A547" s="21" t="s">
        <v>881</v>
      </c>
      <c r="B547" s="21">
        <v>55101</v>
      </c>
    </row>
    <row r="548" spans="1:2">
      <c r="A548" s="21" t="s">
        <v>221</v>
      </c>
      <c r="B548" s="21">
        <v>25210</v>
      </c>
    </row>
    <row r="549" spans="1:2">
      <c r="A549" s="21" t="s">
        <v>219</v>
      </c>
      <c r="B549" s="21">
        <v>30110</v>
      </c>
    </row>
    <row r="550" spans="1:2">
      <c r="A550" s="21" t="s">
        <v>4853</v>
      </c>
      <c r="B550" s="21">
        <v>22220</v>
      </c>
    </row>
    <row r="551" spans="1:2">
      <c r="A551" s="21" t="s">
        <v>4730</v>
      </c>
      <c r="B551" s="21">
        <v>28990</v>
      </c>
    </row>
    <row r="552" spans="1:2">
      <c r="A552" s="21" t="s">
        <v>4568</v>
      </c>
      <c r="B552" s="21">
        <v>85520</v>
      </c>
    </row>
    <row r="553" spans="1:2">
      <c r="A553" s="21" t="s">
        <v>879</v>
      </c>
      <c r="B553" s="21">
        <v>35113</v>
      </c>
    </row>
    <row r="554" spans="1:2">
      <c r="A554" s="21" t="s">
        <v>4570</v>
      </c>
      <c r="B554" s="21">
        <v>64990</v>
      </c>
    </row>
    <row r="555" spans="1:2">
      <c r="A555" s="21" t="s">
        <v>877</v>
      </c>
      <c r="B555" s="21">
        <v>96011</v>
      </c>
    </row>
    <row r="556" spans="1:2">
      <c r="A556" s="21" t="s">
        <v>876</v>
      </c>
      <c r="B556" s="21">
        <v>86220</v>
      </c>
    </row>
    <row r="557" spans="1:2">
      <c r="A557" s="21" t="s">
        <v>217</v>
      </c>
      <c r="B557" s="21">
        <v>62010</v>
      </c>
    </row>
    <row r="558" spans="1:2">
      <c r="A558" s="21" t="s">
        <v>4637</v>
      </c>
      <c r="B558" s="21">
        <v>25110</v>
      </c>
    </row>
    <row r="559" spans="1:2">
      <c r="A559" s="21" t="s">
        <v>3975</v>
      </c>
      <c r="B559" s="21">
        <v>18120</v>
      </c>
    </row>
    <row r="560" spans="1:2">
      <c r="A560" s="21" t="s">
        <v>3246</v>
      </c>
      <c r="B560" s="21">
        <v>46320</v>
      </c>
    </row>
    <row r="561" spans="1:2">
      <c r="A561" s="21" t="s">
        <v>4852</v>
      </c>
      <c r="B561" s="21">
        <v>85420</v>
      </c>
    </row>
    <row r="562" spans="1:2">
      <c r="A562" s="21" t="s">
        <v>215</v>
      </c>
      <c r="B562" s="21">
        <v>23120</v>
      </c>
    </row>
    <row r="563" spans="1:2">
      <c r="A563" s="21" t="s">
        <v>216</v>
      </c>
      <c r="B563" s="21">
        <v>23140</v>
      </c>
    </row>
    <row r="564" spans="1:2">
      <c r="A564" s="21" t="s">
        <v>213</v>
      </c>
      <c r="B564" s="21">
        <v>58130</v>
      </c>
    </row>
    <row r="565" spans="1:2">
      <c r="A565" s="21" t="s">
        <v>4865</v>
      </c>
      <c r="B565" s="21">
        <v>94910</v>
      </c>
    </row>
    <row r="566" spans="1:2">
      <c r="A566" s="21" t="s">
        <v>4572</v>
      </c>
      <c r="B566" s="21">
        <v>62010</v>
      </c>
    </row>
    <row r="567" spans="1:2">
      <c r="A567" s="21" t="s">
        <v>2448</v>
      </c>
      <c r="B567" s="21">
        <v>28300</v>
      </c>
    </row>
    <row r="568" spans="1:2">
      <c r="A568" s="21" t="s">
        <v>872</v>
      </c>
      <c r="B568" s="21" t="s">
        <v>4759</v>
      </c>
    </row>
    <row r="569" spans="1:2">
      <c r="A569" s="21" t="s">
        <v>211</v>
      </c>
      <c r="B569" s="21">
        <v>28920</v>
      </c>
    </row>
    <row r="570" spans="1:2">
      <c r="A570" s="21" t="s">
        <v>870</v>
      </c>
      <c r="B570" s="21">
        <v>26110</v>
      </c>
    </row>
    <row r="571" spans="1:2">
      <c r="A571" s="21" t="s">
        <v>203</v>
      </c>
      <c r="B571" s="21">
        <v>58130</v>
      </c>
    </row>
    <row r="572" spans="1:2">
      <c r="A572" s="21" t="s">
        <v>205</v>
      </c>
      <c r="B572" s="21">
        <v>58130</v>
      </c>
    </row>
    <row r="573" spans="1:2">
      <c r="A573" s="21" t="s">
        <v>205</v>
      </c>
      <c r="B573" s="21">
        <v>18120</v>
      </c>
    </row>
    <row r="574" spans="1:2">
      <c r="A574" s="21" t="s">
        <v>205</v>
      </c>
      <c r="B574" s="21">
        <v>60100</v>
      </c>
    </row>
    <row r="575" spans="1:2">
      <c r="A575" s="21" t="s">
        <v>4367</v>
      </c>
      <c r="B575" s="21">
        <v>58130</v>
      </c>
    </row>
    <row r="576" spans="1:2">
      <c r="A576" s="21" t="s">
        <v>4575</v>
      </c>
      <c r="B576" s="21">
        <v>28150</v>
      </c>
    </row>
    <row r="577" spans="1:2">
      <c r="A577" s="21" t="s">
        <v>201</v>
      </c>
      <c r="B577" s="21">
        <v>21200</v>
      </c>
    </row>
    <row r="578" spans="1:2">
      <c r="A578" s="21" t="s">
        <v>199</v>
      </c>
      <c r="B578" s="21">
        <v>17120</v>
      </c>
    </row>
    <row r="579" spans="1:2">
      <c r="A579" s="21" t="s">
        <v>4833</v>
      </c>
      <c r="B579" s="21">
        <v>94999</v>
      </c>
    </row>
    <row r="580" spans="1:2">
      <c r="A580" s="21" t="s">
        <v>197</v>
      </c>
      <c r="B580" s="21">
        <v>85420</v>
      </c>
    </row>
    <row r="581" spans="1:2">
      <c r="A581" s="21" t="s">
        <v>4834</v>
      </c>
      <c r="B581" s="21">
        <v>45112</v>
      </c>
    </row>
    <row r="582" spans="1:2">
      <c r="A582" s="21" t="s">
        <v>195</v>
      </c>
      <c r="B582" s="21">
        <v>85320</v>
      </c>
    </row>
    <row r="583" spans="1:2">
      <c r="A583" s="21" t="s">
        <v>4576</v>
      </c>
      <c r="B583" s="21">
        <v>49391</v>
      </c>
    </row>
    <row r="584" spans="1:2">
      <c r="A584" s="21" t="s">
        <v>193</v>
      </c>
      <c r="B584" s="21">
        <v>47111</v>
      </c>
    </row>
    <row r="585" spans="1:2">
      <c r="A585" s="21" t="s">
        <v>192</v>
      </c>
      <c r="B585" s="21">
        <v>18120</v>
      </c>
    </row>
    <row r="586" spans="1:2">
      <c r="A586" s="21" t="s">
        <v>863</v>
      </c>
      <c r="B586" s="21">
        <v>46691</v>
      </c>
    </row>
    <row r="587" spans="1:2">
      <c r="A587" s="21" t="s">
        <v>861</v>
      </c>
      <c r="B587" s="21">
        <v>53200</v>
      </c>
    </row>
    <row r="588" spans="1:2">
      <c r="A588" s="21" t="s">
        <v>859</v>
      </c>
      <c r="B588" s="21">
        <v>85320</v>
      </c>
    </row>
    <row r="589" spans="1:2">
      <c r="A589" s="21" t="s">
        <v>190</v>
      </c>
      <c r="B589" s="21">
        <v>85420</v>
      </c>
    </row>
    <row r="590" spans="1:2">
      <c r="A590" s="21" t="s">
        <v>857</v>
      </c>
      <c r="B590" s="21">
        <v>28950</v>
      </c>
    </row>
    <row r="591" spans="1:2">
      <c r="A591" s="21" t="s">
        <v>4683</v>
      </c>
      <c r="B591" s="21">
        <v>26110</v>
      </c>
    </row>
    <row r="592" spans="1:2">
      <c r="A592" s="21" t="s">
        <v>188</v>
      </c>
      <c r="B592" s="21">
        <v>13950</v>
      </c>
    </row>
    <row r="593" spans="1:2">
      <c r="A593" s="21" t="s">
        <v>187</v>
      </c>
      <c r="B593" s="21">
        <v>26110</v>
      </c>
    </row>
    <row r="594" spans="1:2">
      <c r="A594" s="21" t="s">
        <v>855</v>
      </c>
      <c r="B594" s="21">
        <v>13960</v>
      </c>
    </row>
    <row r="595" spans="1:2">
      <c r="A595" s="21" t="s">
        <v>185</v>
      </c>
      <c r="B595" s="21">
        <v>18120</v>
      </c>
    </row>
    <row r="596" spans="1:2">
      <c r="A596" s="21" t="s">
        <v>4431</v>
      </c>
      <c r="B596" s="21">
        <v>52291</v>
      </c>
    </row>
    <row r="597" spans="1:2">
      <c r="A597" s="21" t="s">
        <v>183</v>
      </c>
      <c r="B597" s="21">
        <v>58110</v>
      </c>
    </row>
    <row r="598" spans="1:2">
      <c r="A598" s="21" t="s">
        <v>4646</v>
      </c>
      <c r="B598" s="21">
        <v>94920</v>
      </c>
    </row>
    <row r="599" spans="1:2">
      <c r="A599" s="21" t="s">
        <v>4404</v>
      </c>
      <c r="B599" s="21">
        <v>85320</v>
      </c>
    </row>
    <row r="600" spans="1:2">
      <c r="A600" s="21" t="s">
        <v>852</v>
      </c>
      <c r="B600" s="21">
        <v>73111</v>
      </c>
    </row>
    <row r="601" spans="1:2">
      <c r="A601" s="21" t="s">
        <v>4370</v>
      </c>
      <c r="B601" s="21">
        <v>23120</v>
      </c>
    </row>
    <row r="602" spans="1:2">
      <c r="A602" s="21" t="s">
        <v>850</v>
      </c>
      <c r="B602" s="21">
        <v>82990</v>
      </c>
    </row>
    <row r="603" spans="1:2">
      <c r="A603" s="21" t="s">
        <v>848</v>
      </c>
      <c r="B603" s="21">
        <v>71129</v>
      </c>
    </row>
    <row r="604" spans="1:2">
      <c r="A604" s="21" t="s">
        <v>845</v>
      </c>
      <c r="B604" s="21">
        <v>26300</v>
      </c>
    </row>
    <row r="605" spans="1:2">
      <c r="A605" s="21" t="s">
        <v>182</v>
      </c>
      <c r="B605" s="21">
        <v>15200</v>
      </c>
    </row>
    <row r="606" spans="1:2">
      <c r="A606" s="21" t="s">
        <v>844</v>
      </c>
      <c r="B606" s="21">
        <v>62010</v>
      </c>
    </row>
    <row r="607" spans="1:2">
      <c r="A607" s="21" t="s">
        <v>842</v>
      </c>
      <c r="B607" s="21">
        <v>11050</v>
      </c>
    </row>
    <row r="608" spans="1:2">
      <c r="A608" s="21" t="s">
        <v>180</v>
      </c>
      <c r="B608" s="21">
        <v>28990</v>
      </c>
    </row>
    <row r="609" spans="1:2">
      <c r="A609" s="21" t="s">
        <v>177</v>
      </c>
      <c r="B609" s="21">
        <v>58142</v>
      </c>
    </row>
    <row r="610" spans="1:2">
      <c r="A610" s="21" t="s">
        <v>4579</v>
      </c>
      <c r="B610" s="21">
        <v>18120</v>
      </c>
    </row>
    <row r="611" spans="1:2">
      <c r="A611" s="21" t="s">
        <v>175</v>
      </c>
      <c r="B611" s="21">
        <v>56290</v>
      </c>
    </row>
    <row r="612" spans="1:2">
      <c r="A612" s="21" t="s">
        <v>173</v>
      </c>
      <c r="B612" s="21">
        <v>62010</v>
      </c>
    </row>
    <row r="613" spans="1:2">
      <c r="A613" s="21" t="s">
        <v>170</v>
      </c>
      <c r="B613" s="21">
        <v>46901</v>
      </c>
    </row>
    <row r="614" spans="1:2">
      <c r="A614" s="21" t="s">
        <v>840</v>
      </c>
      <c r="B614" s="21">
        <v>46901</v>
      </c>
    </row>
    <row r="615" spans="1:2">
      <c r="A615" s="21" t="s">
        <v>4430</v>
      </c>
      <c r="B615" s="21">
        <v>55101</v>
      </c>
    </row>
    <row r="616" spans="1:2">
      <c r="A616" s="21" t="s">
        <v>168</v>
      </c>
      <c r="B616" s="21">
        <v>81210</v>
      </c>
    </row>
    <row r="617" spans="1:2">
      <c r="A617" s="21" t="s">
        <v>166</v>
      </c>
      <c r="B617" s="21">
        <v>62010</v>
      </c>
    </row>
    <row r="618" spans="1:2">
      <c r="A618" s="21" t="s">
        <v>4583</v>
      </c>
      <c r="B618" s="21">
        <v>17120</v>
      </c>
    </row>
    <row r="619" spans="1:2">
      <c r="A619" s="21" t="s">
        <v>165</v>
      </c>
      <c r="B619" s="21">
        <v>62010</v>
      </c>
    </row>
    <row r="620" spans="1:2">
      <c r="A620" s="21" t="s">
        <v>163</v>
      </c>
      <c r="B620" s="21">
        <v>66190</v>
      </c>
    </row>
    <row r="621" spans="1:2">
      <c r="A621" s="21" t="s">
        <v>161</v>
      </c>
      <c r="B621" s="21">
        <v>94999</v>
      </c>
    </row>
    <row r="622" spans="1:2">
      <c r="A622" s="21" t="s">
        <v>159</v>
      </c>
      <c r="B622" s="21">
        <v>24100</v>
      </c>
    </row>
    <row r="623" spans="1:2">
      <c r="A623" s="21" t="s">
        <v>157</v>
      </c>
      <c r="B623" s="21">
        <v>58110</v>
      </c>
    </row>
    <row r="624" spans="1:2">
      <c r="A624" s="21" t="s">
        <v>4429</v>
      </c>
      <c r="B624" s="21">
        <v>11010</v>
      </c>
    </row>
    <row r="625" spans="1:2">
      <c r="A625" s="21" t="s">
        <v>837</v>
      </c>
      <c r="B625" s="21">
        <v>25990</v>
      </c>
    </row>
    <row r="626" spans="1:2">
      <c r="A626" s="21" t="s">
        <v>835</v>
      </c>
      <c r="B626" s="21">
        <v>47521</v>
      </c>
    </row>
    <row r="627" spans="1:2">
      <c r="A627" s="21" t="s">
        <v>833</v>
      </c>
      <c r="B627" s="21">
        <v>25110</v>
      </c>
    </row>
    <row r="628" spans="1:2">
      <c r="A628" s="21" t="s">
        <v>3922</v>
      </c>
      <c r="B628" s="21">
        <v>52240</v>
      </c>
    </row>
    <row r="629" spans="1:2">
      <c r="A629" s="21" t="s">
        <v>2381</v>
      </c>
      <c r="B629" s="21">
        <v>47192</v>
      </c>
    </row>
    <row r="630" spans="1:2">
      <c r="A630" s="21" t="s">
        <v>151</v>
      </c>
      <c r="B630" s="21">
        <v>47192</v>
      </c>
    </row>
    <row r="631" spans="1:2">
      <c r="A631" s="21" t="s">
        <v>148</v>
      </c>
      <c r="B631" s="21">
        <v>17120</v>
      </c>
    </row>
    <row r="632" spans="1:2">
      <c r="A632" s="21" t="s">
        <v>146</v>
      </c>
      <c r="B632" s="21">
        <v>26110</v>
      </c>
    </row>
    <row r="633" spans="1:2">
      <c r="A633" s="21" t="s">
        <v>825</v>
      </c>
      <c r="B633" s="21">
        <v>26110</v>
      </c>
    </row>
    <row r="634" spans="1:2">
      <c r="A634" s="21" t="s">
        <v>4591</v>
      </c>
      <c r="B634" s="21">
        <v>63910</v>
      </c>
    </row>
    <row r="635" spans="1:2">
      <c r="A635" s="21" t="s">
        <v>823</v>
      </c>
      <c r="B635" s="21">
        <v>63910</v>
      </c>
    </row>
    <row r="636" spans="1:2">
      <c r="A636" s="21" t="s">
        <v>822</v>
      </c>
      <c r="B636" s="21">
        <v>30110</v>
      </c>
    </row>
    <row r="637" spans="1:2">
      <c r="A637" s="21" t="s">
        <v>3913</v>
      </c>
      <c r="B637" s="21">
        <v>62010</v>
      </c>
    </row>
    <row r="638" spans="1:2">
      <c r="A638" s="21" t="s">
        <v>4592</v>
      </c>
      <c r="B638" s="21">
        <v>91010</v>
      </c>
    </row>
    <row r="639" spans="1:2">
      <c r="A639" s="21" t="s">
        <v>144</v>
      </c>
      <c r="B639" s="21">
        <v>93190</v>
      </c>
    </row>
    <row r="640" spans="1:2">
      <c r="A640" s="21" t="s">
        <v>820</v>
      </c>
      <c r="B640" s="21">
        <v>17220</v>
      </c>
    </row>
    <row r="641" spans="1:2">
      <c r="A641" s="21" t="s">
        <v>818</v>
      </c>
      <c r="B641" s="21">
        <v>49410</v>
      </c>
    </row>
    <row r="642" spans="1:2">
      <c r="A642" s="21" t="s">
        <v>816</v>
      </c>
      <c r="B642" s="21">
        <v>16213</v>
      </c>
    </row>
    <row r="643" spans="1:2">
      <c r="A643" s="21" t="s">
        <v>814</v>
      </c>
      <c r="B643" s="21">
        <v>94910</v>
      </c>
    </row>
    <row r="644" spans="1:2">
      <c r="A644" s="21" t="s">
        <v>142</v>
      </c>
      <c r="B644" s="21">
        <v>46901</v>
      </c>
    </row>
    <row r="645" spans="1:2">
      <c r="A645" s="21" t="s">
        <v>3213</v>
      </c>
      <c r="B645" s="21">
        <v>94200</v>
      </c>
    </row>
    <row r="646" spans="1:2">
      <c r="A646" s="21" t="s">
        <v>812</v>
      </c>
      <c r="B646" s="21">
        <v>82300</v>
      </c>
    </row>
    <row r="647" spans="1:2">
      <c r="A647" s="21" t="s">
        <v>140</v>
      </c>
      <c r="B647" s="21" t="s">
        <v>4749</v>
      </c>
    </row>
    <row r="648" spans="1:2">
      <c r="A648" s="21" t="s">
        <v>810</v>
      </c>
      <c r="B648" s="21">
        <v>88999</v>
      </c>
    </row>
    <row r="649" spans="1:2">
      <c r="A649" s="21" t="s">
        <v>808</v>
      </c>
      <c r="B649" s="21">
        <v>85520</v>
      </c>
    </row>
    <row r="650" spans="1:2">
      <c r="A650" s="21" t="s">
        <v>138</v>
      </c>
      <c r="B650" s="21">
        <v>93190</v>
      </c>
    </row>
    <row r="651" spans="1:2">
      <c r="A651" s="21" t="s">
        <v>4736</v>
      </c>
      <c r="B651" s="21">
        <v>94999</v>
      </c>
    </row>
    <row r="652" spans="1:2">
      <c r="A652" s="21" t="s">
        <v>4595</v>
      </c>
      <c r="B652" s="21">
        <v>86909</v>
      </c>
    </row>
    <row r="653" spans="1:2">
      <c r="A653" s="21" t="s">
        <v>136</v>
      </c>
      <c r="B653" s="21">
        <v>52212</v>
      </c>
    </row>
    <row r="654" spans="1:2">
      <c r="A654" s="21" t="s">
        <v>134</v>
      </c>
      <c r="B654" s="21">
        <v>93120</v>
      </c>
    </row>
    <row r="655" spans="1:2">
      <c r="A655" s="21" t="s">
        <v>4597</v>
      </c>
      <c r="B655" s="21">
        <v>66210</v>
      </c>
    </row>
    <row r="656" spans="1:2">
      <c r="A656" s="21" t="s">
        <v>132</v>
      </c>
      <c r="B656" s="21">
        <v>65121</v>
      </c>
    </row>
    <row r="657" spans="1:2">
      <c r="A657" s="21" t="s">
        <v>4738</v>
      </c>
      <c r="B657" s="21">
        <v>88999</v>
      </c>
    </row>
    <row r="658" spans="1:2">
      <c r="A658" s="21" t="s">
        <v>4599</v>
      </c>
      <c r="B658" s="21">
        <v>84122</v>
      </c>
    </row>
    <row r="659" spans="1:2">
      <c r="A659" s="21" t="s">
        <v>131</v>
      </c>
      <c r="B659" s="21">
        <v>13950</v>
      </c>
    </row>
    <row r="660" spans="1:2">
      <c r="A660" s="21" t="s">
        <v>805</v>
      </c>
      <c r="B660" s="21">
        <v>13950</v>
      </c>
    </row>
    <row r="661" spans="1:2">
      <c r="A661" s="21" t="s">
        <v>4639</v>
      </c>
      <c r="B661" s="21">
        <v>85320</v>
      </c>
    </row>
    <row r="662" spans="1:2">
      <c r="A662" s="21" t="s">
        <v>803</v>
      </c>
      <c r="B662" s="21">
        <v>47191</v>
      </c>
    </row>
    <row r="663" spans="1:2">
      <c r="A663" s="21" t="s">
        <v>801</v>
      </c>
      <c r="B663" s="21">
        <v>82910</v>
      </c>
    </row>
    <row r="664" spans="1:2">
      <c r="A664" s="21" t="s">
        <v>4824</v>
      </c>
      <c r="B664" s="21">
        <v>93210</v>
      </c>
    </row>
    <row r="665" spans="1:2">
      <c r="A665" s="21" t="s">
        <v>129</v>
      </c>
      <c r="B665" s="21">
        <v>71121</v>
      </c>
    </row>
    <row r="666" spans="1:2">
      <c r="A666" s="21" t="s">
        <v>799</v>
      </c>
      <c r="B666" s="21">
        <v>66190</v>
      </c>
    </row>
    <row r="667" spans="1:2">
      <c r="A667" s="21" t="s">
        <v>127</v>
      </c>
      <c r="B667" s="21">
        <v>90030</v>
      </c>
    </row>
    <row r="668" spans="1:2">
      <c r="A668" s="21" t="s">
        <v>797</v>
      </c>
      <c r="B668" s="21" t="s">
        <v>4760</v>
      </c>
    </row>
    <row r="669" spans="1:2">
      <c r="A669" s="21" t="s">
        <v>795</v>
      </c>
      <c r="B669" s="21">
        <v>17212</v>
      </c>
    </row>
    <row r="670" spans="1:2">
      <c r="A670" s="21" t="s">
        <v>4739</v>
      </c>
      <c r="B670" s="21">
        <v>58142</v>
      </c>
    </row>
    <row r="671" spans="1:2">
      <c r="A671" s="21" t="s">
        <v>2336</v>
      </c>
      <c r="B671" s="21">
        <v>50101</v>
      </c>
    </row>
    <row r="672" spans="1:2">
      <c r="A672" s="21" t="s">
        <v>126</v>
      </c>
      <c r="B672" s="21">
        <v>71129</v>
      </c>
    </row>
    <row r="673" spans="1:2">
      <c r="A673" s="21" t="s">
        <v>124</v>
      </c>
      <c r="B673" s="21">
        <v>43342</v>
      </c>
    </row>
    <row r="674" spans="1:2">
      <c r="A674" s="21" t="s">
        <v>790</v>
      </c>
      <c r="B674" s="21">
        <v>85420</v>
      </c>
    </row>
    <row r="675" spans="1:2">
      <c r="A675" s="21" t="s">
        <v>4862</v>
      </c>
      <c r="B675" s="21">
        <v>85420</v>
      </c>
    </row>
    <row r="676" spans="1:2">
      <c r="A676" s="21" t="s">
        <v>120</v>
      </c>
      <c r="B676" s="21">
        <v>64190</v>
      </c>
    </row>
    <row r="677" spans="1:2">
      <c r="A677" s="21" t="s">
        <v>118</v>
      </c>
      <c r="B677" s="21">
        <v>93210</v>
      </c>
    </row>
    <row r="678" spans="1:2">
      <c r="A678" s="21" t="s">
        <v>116</v>
      </c>
      <c r="B678" s="21">
        <v>90010</v>
      </c>
    </row>
    <row r="679" spans="1:2">
      <c r="A679" s="21" t="s">
        <v>113</v>
      </c>
      <c r="B679" s="21">
        <v>85420</v>
      </c>
    </row>
    <row r="680" spans="1:2">
      <c r="A680" s="21" t="s">
        <v>122</v>
      </c>
      <c r="B680" s="21">
        <v>68209</v>
      </c>
    </row>
    <row r="681" spans="1:2">
      <c r="A681" s="21" t="s">
        <v>111</v>
      </c>
      <c r="B681" s="21">
        <v>29320</v>
      </c>
    </row>
    <row r="682" spans="1:2">
      <c r="A682" s="21" t="s">
        <v>4427</v>
      </c>
      <c r="B682" s="21">
        <v>24100</v>
      </c>
    </row>
    <row r="683" spans="1:2">
      <c r="A683" s="21" t="s">
        <v>787</v>
      </c>
      <c r="B683" s="21">
        <v>70220</v>
      </c>
    </row>
    <row r="684" spans="1:2">
      <c r="A684" s="21" t="s">
        <v>4753</v>
      </c>
      <c r="B684" s="21">
        <v>73111</v>
      </c>
    </row>
    <row r="685" spans="1:2">
      <c r="A685" s="21" t="s">
        <v>4425</v>
      </c>
      <c r="B685" s="21">
        <v>46711</v>
      </c>
    </row>
    <row r="686" spans="1:2">
      <c r="A686" s="21" t="s">
        <v>783</v>
      </c>
      <c r="B686" s="21">
        <v>30110</v>
      </c>
    </row>
    <row r="687" spans="1:2">
      <c r="A687" s="21" t="s">
        <v>109</v>
      </c>
      <c r="B687" s="21">
        <v>62010</v>
      </c>
    </row>
    <row r="688" spans="1:2">
      <c r="A688" s="21" t="s">
        <v>107</v>
      </c>
      <c r="B688" s="21">
        <v>22190</v>
      </c>
    </row>
    <row r="689" spans="1:2">
      <c r="A689" s="21" t="s">
        <v>4602</v>
      </c>
      <c r="B689" s="21">
        <v>72193</v>
      </c>
    </row>
    <row r="690" spans="1:2">
      <c r="A690" s="21" t="s">
        <v>781</v>
      </c>
      <c r="B690" s="21">
        <v>94110</v>
      </c>
    </row>
    <row r="691" spans="1:2">
      <c r="A691" s="21" t="s">
        <v>780</v>
      </c>
      <c r="B691" s="21">
        <v>61100</v>
      </c>
    </row>
    <row r="692" spans="1:2">
      <c r="A692" s="21" t="s">
        <v>778</v>
      </c>
      <c r="B692" s="21">
        <v>26110</v>
      </c>
    </row>
    <row r="693" spans="1:2">
      <c r="A693" s="21" t="s">
        <v>105</v>
      </c>
      <c r="B693" s="21">
        <v>61200</v>
      </c>
    </row>
    <row r="694" spans="1:2">
      <c r="A694" s="21" t="s">
        <v>773</v>
      </c>
      <c r="B694" s="21">
        <v>26300</v>
      </c>
    </row>
    <row r="695" spans="1:2">
      <c r="A695" s="21" t="s">
        <v>103</v>
      </c>
      <c r="B695" s="21">
        <v>84130</v>
      </c>
    </row>
    <row r="696" spans="1:2">
      <c r="A696" s="21" t="s">
        <v>4423</v>
      </c>
      <c r="B696" s="21">
        <v>35114</v>
      </c>
    </row>
    <row r="697" spans="1:2">
      <c r="A697" s="21" t="s">
        <v>102</v>
      </c>
      <c r="B697" s="21">
        <v>86101</v>
      </c>
    </row>
    <row r="698" spans="1:2">
      <c r="A698" s="21" t="s">
        <v>771</v>
      </c>
      <c r="B698" s="21">
        <v>16231</v>
      </c>
    </row>
    <row r="699" spans="1:2">
      <c r="A699" s="21" t="s">
        <v>99</v>
      </c>
      <c r="B699" s="21">
        <v>72200</v>
      </c>
    </row>
    <row r="700" spans="1:2">
      <c r="A700" s="21" t="s">
        <v>97</v>
      </c>
      <c r="B700" s="21">
        <v>86909</v>
      </c>
    </row>
    <row r="701" spans="1:2">
      <c r="A701" s="21" t="s">
        <v>4672</v>
      </c>
      <c r="B701" s="21">
        <v>17120</v>
      </c>
    </row>
    <row r="702" spans="1:2">
      <c r="A702" s="21" t="s">
        <v>769</v>
      </c>
      <c r="B702" s="21">
        <v>71125</v>
      </c>
    </row>
    <row r="703" spans="1:2">
      <c r="A703" s="21" t="s">
        <v>95</v>
      </c>
      <c r="B703" s="21">
        <v>32501</v>
      </c>
    </row>
    <row r="704" spans="1:2">
      <c r="A704" s="21" t="s">
        <v>4422</v>
      </c>
      <c r="B704" s="21">
        <v>72192</v>
      </c>
    </row>
    <row r="705" spans="1:2">
      <c r="A705" s="21" t="s">
        <v>90</v>
      </c>
      <c r="B705" s="21">
        <v>62030</v>
      </c>
    </row>
    <row r="706" spans="1:2">
      <c r="A706" s="21" t="s">
        <v>763</v>
      </c>
      <c r="B706" s="21">
        <v>47621</v>
      </c>
    </row>
    <row r="707" spans="1:2">
      <c r="A707" s="21" t="s">
        <v>88</v>
      </c>
      <c r="B707" s="21">
        <v>71121</v>
      </c>
    </row>
    <row r="708" spans="1:2">
      <c r="A708" s="21" t="s">
        <v>4844</v>
      </c>
      <c r="B708" s="21">
        <v>20300</v>
      </c>
    </row>
    <row r="709" spans="1:2">
      <c r="A709" s="21" t="s">
        <v>761</v>
      </c>
      <c r="B709" s="21">
        <v>84110</v>
      </c>
    </row>
    <row r="710" spans="1:2">
      <c r="A710" s="21" t="s">
        <v>86</v>
      </c>
      <c r="B710" s="21">
        <v>73111</v>
      </c>
    </row>
    <row r="711" spans="1:2">
      <c r="A711" s="21" t="s">
        <v>84</v>
      </c>
      <c r="B711" s="21">
        <v>47641</v>
      </c>
    </row>
    <row r="712" spans="1:2">
      <c r="A712" s="21" t="s">
        <v>82</v>
      </c>
      <c r="B712" s="21">
        <v>81100</v>
      </c>
    </row>
    <row r="713" spans="1:2">
      <c r="A713" s="21" t="s">
        <v>759</v>
      </c>
      <c r="B713" s="21">
        <v>81100</v>
      </c>
    </row>
    <row r="714" spans="1:2">
      <c r="A714" s="21" t="s">
        <v>4420</v>
      </c>
      <c r="B714" s="21">
        <v>27110</v>
      </c>
    </row>
    <row r="715" spans="1:2">
      <c r="A715" s="21" t="s">
        <v>757</v>
      </c>
      <c r="B715" s="21">
        <v>70220</v>
      </c>
    </row>
    <row r="716" spans="1:2">
      <c r="A716" s="21" t="s">
        <v>757</v>
      </c>
      <c r="B716" s="21">
        <v>62010</v>
      </c>
    </row>
    <row r="717" spans="1:2">
      <c r="A717" s="21" t="s">
        <v>80</v>
      </c>
      <c r="B717" s="21">
        <v>30200</v>
      </c>
    </row>
    <row r="718" spans="1:2">
      <c r="A718" s="21" t="s">
        <v>754</v>
      </c>
      <c r="B718" s="21">
        <v>22290</v>
      </c>
    </row>
    <row r="719" spans="1:2">
      <c r="A719" s="21" t="s">
        <v>751</v>
      </c>
      <c r="B719" s="21">
        <v>58130</v>
      </c>
    </row>
    <row r="720" spans="1:2">
      <c r="A720" s="21" t="s">
        <v>2290</v>
      </c>
      <c r="B720" s="21">
        <v>46390</v>
      </c>
    </row>
    <row r="721" spans="1:2">
      <c r="A721" s="21" t="s">
        <v>78</v>
      </c>
      <c r="B721" s="21">
        <v>23700</v>
      </c>
    </row>
    <row r="722" spans="1:2">
      <c r="A722" s="21" t="s">
        <v>76</v>
      </c>
      <c r="B722" s="21">
        <v>84110</v>
      </c>
    </row>
    <row r="723" spans="1:2">
      <c r="A723" s="21" t="s">
        <v>74</v>
      </c>
      <c r="B723" s="21">
        <v>59110</v>
      </c>
    </row>
    <row r="724" spans="1:2">
      <c r="A724" s="21" t="s">
        <v>72</v>
      </c>
      <c r="B724" s="21">
        <v>35130</v>
      </c>
    </row>
    <row r="725" spans="1:2">
      <c r="A725" s="21" t="s">
        <v>70</v>
      </c>
      <c r="B725" s="21">
        <v>85420</v>
      </c>
    </row>
    <row r="726" spans="1:2">
      <c r="A726" s="21" t="s">
        <v>68</v>
      </c>
      <c r="B726" s="21">
        <v>17230</v>
      </c>
    </row>
    <row r="727" spans="1:2">
      <c r="A727" s="21" t="s">
        <v>66</v>
      </c>
      <c r="B727" s="21">
        <v>47191</v>
      </c>
    </row>
    <row r="728" spans="1:2">
      <c r="A728" s="21" t="s">
        <v>64</v>
      </c>
      <c r="B728" s="21">
        <v>58130</v>
      </c>
    </row>
    <row r="729" spans="1:2">
      <c r="A729" s="21" t="s">
        <v>4609</v>
      </c>
      <c r="B729" s="21">
        <v>52221</v>
      </c>
    </row>
    <row r="730" spans="1:2">
      <c r="A730" s="21" t="s">
        <v>61</v>
      </c>
      <c r="B730" s="21">
        <v>42110</v>
      </c>
    </row>
    <row r="731" spans="1:2">
      <c r="A731" s="21" t="s">
        <v>59</v>
      </c>
      <c r="B731" s="21">
        <v>64190</v>
      </c>
    </row>
    <row r="732" spans="1:2">
      <c r="A732" s="21" t="s">
        <v>4679</v>
      </c>
      <c r="B732" s="21">
        <v>41200</v>
      </c>
    </row>
    <row r="733" spans="1:2">
      <c r="A733" s="21" t="s">
        <v>56</v>
      </c>
      <c r="B733" s="21">
        <v>80100</v>
      </c>
    </row>
    <row r="734" spans="1:2">
      <c r="A734" s="21" t="s">
        <v>54</v>
      </c>
      <c r="B734" s="21">
        <v>72191</v>
      </c>
    </row>
    <row r="735" spans="1:2">
      <c r="A735" t="s">
        <v>748</v>
      </c>
      <c r="B735">
        <v>94999</v>
      </c>
    </row>
    <row r="736" spans="1:2">
      <c r="A736" s="21" t="s">
        <v>746</v>
      </c>
      <c r="B736" s="21">
        <v>13921</v>
      </c>
    </row>
    <row r="737" spans="1:2">
      <c r="A737" t="s">
        <v>50</v>
      </c>
      <c r="B737">
        <v>17120</v>
      </c>
    </row>
    <row r="738" spans="1:2">
      <c r="A738" t="s">
        <v>48</v>
      </c>
      <c r="B738">
        <v>22210</v>
      </c>
    </row>
    <row r="739" spans="1:2">
      <c r="A739" t="s">
        <v>737</v>
      </c>
      <c r="B739">
        <v>46691</v>
      </c>
    </row>
    <row r="740" spans="1:2">
      <c r="A740" t="s">
        <v>46</v>
      </c>
      <c r="B740">
        <v>10710</v>
      </c>
    </row>
    <row r="741" spans="1:2">
      <c r="A741" t="s">
        <v>2258</v>
      </c>
      <c r="B741">
        <v>27900</v>
      </c>
    </row>
    <row r="742" spans="1:2">
      <c r="A742" t="s">
        <v>1375</v>
      </c>
      <c r="B742">
        <v>26510</v>
      </c>
    </row>
    <row r="743" spans="1:2">
      <c r="A743" t="s">
        <v>734</v>
      </c>
      <c r="B743">
        <v>94910</v>
      </c>
    </row>
    <row r="744" spans="1:2">
      <c r="A744" t="s">
        <v>732</v>
      </c>
      <c r="B744">
        <v>10510</v>
      </c>
    </row>
    <row r="745" spans="1:2">
      <c r="A745" t="s">
        <v>42</v>
      </c>
      <c r="B745">
        <v>10510</v>
      </c>
    </row>
    <row r="746" spans="1:2">
      <c r="A746" t="s">
        <v>710</v>
      </c>
      <c r="B746">
        <v>22220</v>
      </c>
    </row>
    <row r="747" spans="1:2">
      <c r="A747" t="s">
        <v>729</v>
      </c>
      <c r="B747">
        <v>29100</v>
      </c>
    </row>
    <row r="748" spans="1:2">
      <c r="A748" t="s">
        <v>4750</v>
      </c>
      <c r="B748">
        <v>13960</v>
      </c>
    </row>
    <row r="749" spans="1:2">
      <c r="A749" t="s">
        <v>41</v>
      </c>
      <c r="B749">
        <v>13960</v>
      </c>
    </row>
    <row r="750" spans="1:2">
      <c r="A750" t="s">
        <v>727</v>
      </c>
      <c r="B750">
        <v>84110</v>
      </c>
    </row>
    <row r="751" spans="1:2">
      <c r="A751" t="s">
        <v>39</v>
      </c>
      <c r="B751">
        <v>28300</v>
      </c>
    </row>
    <row r="752" spans="1:2">
      <c r="A752" t="s">
        <v>37</v>
      </c>
      <c r="B752">
        <v>16100</v>
      </c>
    </row>
    <row r="753" spans="1:2">
      <c r="A753" t="s">
        <v>725</v>
      </c>
      <c r="B753">
        <v>86909</v>
      </c>
    </row>
    <row r="754" spans="1:2">
      <c r="A754" t="s">
        <v>4613</v>
      </c>
      <c r="B754">
        <v>94920</v>
      </c>
    </row>
    <row r="755" spans="1:2">
      <c r="A755" t="s">
        <v>36</v>
      </c>
      <c r="B755">
        <v>45111</v>
      </c>
    </row>
    <row r="756" spans="1:2">
      <c r="A756" t="s">
        <v>34</v>
      </c>
      <c r="B756">
        <v>28240</v>
      </c>
    </row>
    <row r="757" spans="1:2">
      <c r="A757" t="s">
        <v>32</v>
      </c>
      <c r="B757">
        <v>27120</v>
      </c>
    </row>
    <row r="758" spans="1:2">
      <c r="A758" t="s">
        <v>723</v>
      </c>
      <c r="B758">
        <v>16239</v>
      </c>
    </row>
    <row r="759" spans="1:2">
      <c r="A759" t="s">
        <v>2245</v>
      </c>
      <c r="B759">
        <v>16239</v>
      </c>
    </row>
    <row r="760" spans="1:2">
      <c r="A760" t="s">
        <v>708</v>
      </c>
      <c r="B760">
        <v>45111</v>
      </c>
    </row>
    <row r="761" spans="1:2">
      <c r="A761" t="s">
        <v>30</v>
      </c>
      <c r="B761">
        <v>28140</v>
      </c>
    </row>
    <row r="762" spans="1:2">
      <c r="A762" t="s">
        <v>4373</v>
      </c>
      <c r="B762">
        <v>23320</v>
      </c>
    </row>
    <row r="763" spans="1:2">
      <c r="A763" t="s">
        <v>27</v>
      </c>
      <c r="B763">
        <v>55101</v>
      </c>
    </row>
    <row r="764" spans="1:2">
      <c r="A764" t="s">
        <v>24</v>
      </c>
      <c r="B764">
        <v>94120</v>
      </c>
    </row>
    <row r="765" spans="1:2">
      <c r="A765" t="s">
        <v>4647</v>
      </c>
      <c r="B765">
        <v>82990</v>
      </c>
    </row>
    <row r="766" spans="1:2">
      <c r="A766" t="s">
        <v>22</v>
      </c>
      <c r="B766">
        <v>50101</v>
      </c>
    </row>
    <row r="767" spans="1:2">
      <c r="A767" t="s">
        <v>721</v>
      </c>
      <c r="B767">
        <v>72192</v>
      </c>
    </row>
    <row r="768" spans="1:2">
      <c r="A768" t="s">
        <v>10</v>
      </c>
      <c r="B768">
        <v>85599</v>
      </c>
    </row>
    <row r="769" spans="1:2">
      <c r="A769" t="s">
        <v>705</v>
      </c>
      <c r="B769">
        <v>71125</v>
      </c>
    </row>
    <row r="770" spans="1:2">
      <c r="A770" t="s">
        <v>703</v>
      </c>
      <c r="B770">
        <v>22210</v>
      </c>
    </row>
    <row r="771" spans="1:2">
      <c r="A771" t="s">
        <v>719</v>
      </c>
      <c r="B771">
        <v>61200</v>
      </c>
    </row>
    <row r="772" spans="1:2">
      <c r="A772" t="s">
        <v>717</v>
      </c>
      <c r="B772">
        <v>42220</v>
      </c>
    </row>
    <row r="773" spans="1:2">
      <c r="A773" t="s">
        <v>4850</v>
      </c>
      <c r="B773">
        <v>45191</v>
      </c>
    </row>
    <row r="774" spans="1:2">
      <c r="A774" t="s">
        <v>15</v>
      </c>
      <c r="B774">
        <v>49100</v>
      </c>
    </row>
    <row r="775" spans="1:2">
      <c r="A775" t="s">
        <v>13</v>
      </c>
      <c r="B775">
        <v>72192</v>
      </c>
    </row>
    <row r="776" spans="1:2">
      <c r="A776" t="s">
        <v>701</v>
      </c>
      <c r="B776">
        <v>62020</v>
      </c>
    </row>
    <row r="777" spans="1:2">
      <c r="A777" t="s">
        <v>713</v>
      </c>
      <c r="B777">
        <v>68201</v>
      </c>
    </row>
    <row r="778" spans="1:2">
      <c r="A778" t="s">
        <v>4617</v>
      </c>
      <c r="B778">
        <v>86220</v>
      </c>
    </row>
    <row r="779" spans="1:2">
      <c r="A779" t="s">
        <v>8</v>
      </c>
      <c r="B779">
        <v>28110</v>
      </c>
    </row>
    <row r="780" spans="1:2">
      <c r="A780" t="s">
        <v>6</v>
      </c>
      <c r="B780">
        <v>20150</v>
      </c>
    </row>
    <row r="781" spans="1:2">
      <c r="A781" t="s">
        <v>699</v>
      </c>
      <c r="B781">
        <v>41100</v>
      </c>
    </row>
    <row r="782" spans="1:2">
      <c r="A782" t="s">
        <v>4754</v>
      </c>
      <c r="B782">
        <v>71121</v>
      </c>
    </row>
    <row r="783" spans="1:2">
      <c r="A783" t="s">
        <v>696</v>
      </c>
      <c r="B783">
        <v>41200</v>
      </c>
    </row>
    <row r="784" spans="1:2">
      <c r="A784" t="s">
        <v>5</v>
      </c>
      <c r="B784">
        <v>46522</v>
      </c>
    </row>
    <row r="785" spans="1:2">
      <c r="A785" t="s">
        <v>3</v>
      </c>
      <c r="B785">
        <v>60201</v>
      </c>
    </row>
    <row r="786" spans="1:2">
      <c r="A786" t="s">
        <v>694</v>
      </c>
      <c r="B786">
        <v>45112</v>
      </c>
    </row>
    <row r="787" spans="1:2">
      <c r="A787" t="s">
        <v>693</v>
      </c>
      <c r="B787">
        <v>85420</v>
      </c>
    </row>
    <row r="788" spans="1:2">
      <c r="A788" t="s">
        <v>1</v>
      </c>
      <c r="B788">
        <v>64190</v>
      </c>
    </row>
    <row r="789" spans="1:2">
      <c r="A789" s="21" t="s">
        <v>4735</v>
      </c>
      <c r="B789">
        <v>46190</v>
      </c>
    </row>
    <row r="790" spans="1:2">
      <c r="A790" s="55" t="s">
        <v>4690</v>
      </c>
      <c r="B790">
        <v>94999</v>
      </c>
    </row>
    <row r="791" spans="1:2">
      <c r="A791" t="s">
        <v>4708</v>
      </c>
      <c r="B791">
        <v>25110</v>
      </c>
    </row>
    <row r="792" spans="1:2">
      <c r="A792" t="s">
        <v>4883</v>
      </c>
      <c r="B792">
        <v>86101</v>
      </c>
    </row>
    <row r="793" spans="1:2">
      <c r="A793" t="s">
        <v>4825</v>
      </c>
      <c r="B793">
        <v>35130</v>
      </c>
    </row>
    <row r="794" spans="1:2">
      <c r="A794" t="s">
        <v>4884</v>
      </c>
      <c r="B794">
        <v>51101</v>
      </c>
    </row>
    <row r="795" spans="1:2">
      <c r="A795" t="s">
        <v>4885</v>
      </c>
      <c r="B795">
        <v>62030</v>
      </c>
    </row>
    <row r="796" spans="1:2">
      <c r="A796" t="s">
        <v>4890</v>
      </c>
      <c r="B796">
        <v>17120</v>
      </c>
    </row>
    <row r="797" spans="1:2">
      <c r="A797" t="s">
        <v>4920</v>
      </c>
      <c r="B797">
        <v>28130</v>
      </c>
    </row>
    <row r="798" spans="1:2">
      <c r="A798" t="s">
        <v>4926</v>
      </c>
      <c r="B798">
        <v>38220</v>
      </c>
    </row>
    <row r="799" spans="1:2">
      <c r="A799" t="s">
        <v>4925</v>
      </c>
      <c r="B799">
        <v>56290</v>
      </c>
    </row>
    <row r="800" spans="1:2">
      <c r="A800" t="s">
        <v>3651</v>
      </c>
      <c r="B800">
        <v>84121</v>
      </c>
    </row>
    <row r="801" spans="1:2">
      <c r="A801" t="s">
        <v>4929</v>
      </c>
      <c r="B801">
        <v>86102</v>
      </c>
    </row>
    <row r="802" spans="1:2">
      <c r="A802" t="s">
        <v>4936</v>
      </c>
      <c r="B802">
        <v>82200</v>
      </c>
    </row>
    <row r="803" spans="1:2">
      <c r="A803" t="s">
        <v>4938</v>
      </c>
      <c r="B803">
        <v>35113</v>
      </c>
    </row>
    <row r="804" spans="1:2">
      <c r="A804" t="s">
        <v>4970</v>
      </c>
      <c r="B804">
        <v>85420</v>
      </c>
    </row>
    <row r="805" spans="1:2">
      <c r="A805" t="s">
        <v>4971</v>
      </c>
      <c r="B805">
        <v>85420</v>
      </c>
    </row>
    <row r="806" spans="1:2">
      <c r="A806" t="s">
        <v>4978</v>
      </c>
      <c r="B806">
        <v>90010</v>
      </c>
    </row>
    <row r="807" spans="1:2">
      <c r="A807" t="s">
        <v>4991</v>
      </c>
      <c r="B807">
        <v>90010</v>
      </c>
    </row>
    <row r="808" spans="1:2">
      <c r="A808" t="s">
        <v>4992</v>
      </c>
      <c r="B808">
        <v>85420</v>
      </c>
    </row>
    <row r="809" spans="1:2">
      <c r="A809" t="s">
        <v>4995</v>
      </c>
      <c r="B809">
        <v>85420</v>
      </c>
    </row>
    <row r="810" spans="1:2">
      <c r="A810" t="s">
        <v>4997</v>
      </c>
      <c r="B810">
        <v>85420</v>
      </c>
    </row>
    <row r="811" spans="1:2">
      <c r="A811" t="s">
        <v>5016</v>
      </c>
      <c r="B811">
        <v>64190</v>
      </c>
    </row>
    <row r="812" spans="1:2">
      <c r="A812" t="s">
        <v>1767</v>
      </c>
      <c r="B812">
        <v>85420</v>
      </c>
    </row>
    <row r="813" spans="1:2">
      <c r="A813" t="s">
        <v>5023</v>
      </c>
      <c r="B813">
        <v>85420</v>
      </c>
    </row>
    <row r="814" spans="1:2">
      <c r="A814" t="s">
        <v>5025</v>
      </c>
      <c r="B814">
        <v>85320</v>
      </c>
    </row>
    <row r="815" spans="1:2">
      <c r="A815" t="s">
        <v>5031</v>
      </c>
      <c r="B815">
        <v>85420</v>
      </c>
    </row>
    <row r="816" spans="1:2">
      <c r="A816" t="s">
        <v>5034</v>
      </c>
      <c r="B816">
        <v>64190</v>
      </c>
    </row>
    <row r="817" spans="1:2">
      <c r="A817" t="s">
        <v>5061</v>
      </c>
      <c r="B817">
        <v>28950</v>
      </c>
    </row>
    <row r="818" spans="1:2">
      <c r="A818" t="s">
        <v>1833</v>
      </c>
      <c r="B818">
        <v>8920</v>
      </c>
    </row>
    <row r="819" spans="1:2">
      <c r="A819" t="s">
        <v>3977</v>
      </c>
      <c r="B819">
        <v>23610</v>
      </c>
    </row>
    <row r="820" spans="1:2">
      <c r="A820" t="s">
        <v>4952</v>
      </c>
      <c r="B820">
        <v>46692</v>
      </c>
    </row>
    <row r="821" spans="1:2">
      <c r="A821" t="s">
        <v>4961</v>
      </c>
      <c r="B821">
        <v>52291</v>
      </c>
    </row>
    <row r="822" spans="1:2">
      <c r="A822" t="s">
        <v>4963</v>
      </c>
      <c r="B822">
        <v>62010</v>
      </c>
    </row>
    <row r="823" spans="1:2">
      <c r="A823" t="s">
        <v>4967</v>
      </c>
      <c r="B823">
        <v>58130</v>
      </c>
    </row>
    <row r="824" spans="1:2">
      <c r="A824" t="s">
        <v>4968</v>
      </c>
      <c r="B824">
        <v>86220</v>
      </c>
    </row>
    <row r="825" spans="1:2">
      <c r="A825" t="s">
        <v>3513</v>
      </c>
      <c r="B825">
        <v>22290</v>
      </c>
    </row>
    <row r="826" spans="1:2">
      <c r="A826" t="s">
        <v>5042</v>
      </c>
      <c r="B826">
        <v>60100</v>
      </c>
    </row>
    <row r="827" spans="1:2">
      <c r="A827" t="s">
        <v>5024</v>
      </c>
      <c r="B827">
        <v>18120</v>
      </c>
    </row>
    <row r="828" spans="1:2">
      <c r="A828" t="s">
        <v>5002</v>
      </c>
      <c r="B828">
        <v>17212</v>
      </c>
    </row>
    <row r="829" spans="1:2">
      <c r="A829" t="s">
        <v>2937</v>
      </c>
      <c r="B829">
        <v>46733</v>
      </c>
    </row>
    <row r="830" spans="1:2">
      <c r="A830" t="s">
        <v>5058</v>
      </c>
      <c r="B830">
        <v>81100</v>
      </c>
    </row>
    <row r="831" spans="1:2">
      <c r="A831" t="s">
        <v>4982</v>
      </c>
      <c r="B831">
        <v>88992</v>
      </c>
    </row>
    <row r="832" spans="1:2">
      <c r="A832" t="s">
        <v>5015</v>
      </c>
      <c r="B832">
        <v>85320</v>
      </c>
    </row>
    <row r="833" spans="1:2">
      <c r="A833" t="s">
        <v>4981</v>
      </c>
      <c r="B833">
        <v>85320</v>
      </c>
    </row>
    <row r="834" spans="1:2">
      <c r="A834" t="s">
        <v>5046</v>
      </c>
      <c r="B834">
        <v>23120</v>
      </c>
    </row>
    <row r="835" spans="1:2">
      <c r="A835" t="s">
        <v>5056</v>
      </c>
      <c r="B835">
        <v>49410</v>
      </c>
    </row>
    <row r="836" spans="1:2">
      <c r="A836" t="s">
        <v>5051</v>
      </c>
      <c r="B836">
        <v>88999</v>
      </c>
    </row>
    <row r="837" spans="1:2">
      <c r="A837" t="s">
        <v>5057</v>
      </c>
      <c r="B837">
        <v>56102</v>
      </c>
    </row>
    <row r="838" spans="1:2">
      <c r="A838" t="s">
        <v>5048</v>
      </c>
      <c r="B838">
        <v>22290</v>
      </c>
    </row>
    <row r="839" spans="1:2">
      <c r="A839" t="s">
        <v>1519</v>
      </c>
      <c r="B839">
        <v>2400</v>
      </c>
    </row>
    <row r="840" spans="1:2">
      <c r="A840" t="s">
        <v>5062</v>
      </c>
      <c r="B840">
        <v>52291</v>
      </c>
    </row>
    <row r="841" spans="1:2">
      <c r="A841" t="s">
        <v>5028</v>
      </c>
      <c r="B841">
        <v>71122</v>
      </c>
    </row>
    <row r="842" spans="1:2">
      <c r="A842" t="s">
        <v>4977</v>
      </c>
      <c r="B842">
        <v>88999</v>
      </c>
    </row>
    <row r="843" spans="1:2">
      <c r="A843" t="s">
        <v>4974</v>
      </c>
      <c r="B843">
        <v>25110</v>
      </c>
    </row>
    <row r="844" spans="1:2">
      <c r="A844" t="s">
        <v>239</v>
      </c>
      <c r="B844">
        <v>18110</v>
      </c>
    </row>
    <row r="845" spans="1:2">
      <c r="A845" t="s">
        <v>5019</v>
      </c>
      <c r="B845">
        <v>27110</v>
      </c>
    </row>
    <row r="846" spans="1:2">
      <c r="A846" t="s">
        <v>4976</v>
      </c>
      <c r="B846">
        <v>41200</v>
      </c>
    </row>
    <row r="847" spans="1:2">
      <c r="A847" t="s">
        <v>5049</v>
      </c>
      <c r="B847">
        <v>94999</v>
      </c>
    </row>
    <row r="848" spans="1:2">
      <c r="A848" t="s">
        <v>5036</v>
      </c>
      <c r="B848">
        <v>56290</v>
      </c>
    </row>
    <row r="849" spans="1:2">
      <c r="A849" t="s">
        <v>5009</v>
      </c>
      <c r="B849">
        <v>88999</v>
      </c>
    </row>
    <row r="850" spans="1:2">
      <c r="A850" t="s">
        <v>5040</v>
      </c>
      <c r="B850">
        <v>93190</v>
      </c>
    </row>
    <row r="851" spans="1:2">
      <c r="A851" t="s">
        <v>5044</v>
      </c>
      <c r="B851">
        <v>18120</v>
      </c>
    </row>
    <row r="852" spans="1:2">
      <c r="A852" t="s">
        <v>5041</v>
      </c>
      <c r="B852">
        <v>56101</v>
      </c>
    </row>
    <row r="853" spans="1:2">
      <c r="A853" t="s">
        <v>5017</v>
      </c>
      <c r="B853">
        <v>84122</v>
      </c>
    </row>
    <row r="854" spans="1:2">
      <c r="A854" t="s">
        <v>5154</v>
      </c>
      <c r="B854">
        <v>23120</v>
      </c>
    </row>
    <row r="855" spans="1:2">
      <c r="A855" t="s">
        <v>5103</v>
      </c>
      <c r="B855">
        <v>30110</v>
      </c>
    </row>
    <row r="856" spans="1:2">
      <c r="A856" t="s">
        <v>5161</v>
      </c>
      <c r="B856">
        <v>56290</v>
      </c>
    </row>
    <row r="857" spans="1:2">
      <c r="A857" t="s">
        <v>5179</v>
      </c>
      <c r="B857">
        <v>81100</v>
      </c>
    </row>
    <row r="858" spans="1:2">
      <c r="A858" t="s">
        <v>5097</v>
      </c>
      <c r="B858">
        <v>85000</v>
      </c>
    </row>
    <row r="859" spans="1:2">
      <c r="A859" t="s">
        <v>5100</v>
      </c>
      <c r="B859">
        <v>85000</v>
      </c>
    </row>
    <row r="860" spans="1:2">
      <c r="A860" t="s">
        <v>5101</v>
      </c>
      <c r="B860">
        <v>85000</v>
      </c>
    </row>
    <row r="861" spans="1:2">
      <c r="A861" t="s">
        <v>5102</v>
      </c>
      <c r="B861">
        <v>85000</v>
      </c>
    </row>
    <row r="862" spans="1:2">
      <c r="A862" t="s">
        <v>5110</v>
      </c>
      <c r="B862">
        <v>85000</v>
      </c>
    </row>
    <row r="863" spans="1:2">
      <c r="A863" t="s">
        <v>5140</v>
      </c>
      <c r="B863">
        <v>85000</v>
      </c>
    </row>
    <row r="864" spans="1:2">
      <c r="A864" t="s">
        <v>5152</v>
      </c>
      <c r="B864">
        <v>85000</v>
      </c>
    </row>
    <row r="865" spans="1:2">
      <c r="A865" t="s">
        <v>5167</v>
      </c>
      <c r="B865">
        <v>85000</v>
      </c>
    </row>
    <row r="866" spans="1:2">
      <c r="A866" t="s">
        <v>5177</v>
      </c>
      <c r="B866">
        <v>85000</v>
      </c>
    </row>
    <row r="867" spans="1:2">
      <c r="A867" t="s">
        <v>5185</v>
      </c>
      <c r="B867">
        <v>85000</v>
      </c>
    </row>
    <row r="868" spans="1:2">
      <c r="A868" t="s">
        <v>5186</v>
      </c>
      <c r="B868">
        <v>85000</v>
      </c>
    </row>
    <row r="869" spans="1:2">
      <c r="A869" t="s">
        <v>5197</v>
      </c>
      <c r="B869">
        <v>85000</v>
      </c>
    </row>
    <row r="870" spans="1:2">
      <c r="A870" t="s">
        <v>5204</v>
      </c>
      <c r="B870">
        <v>85000</v>
      </c>
    </row>
    <row r="871" spans="1:2">
      <c r="A871" s="21" t="s">
        <v>5201</v>
      </c>
      <c r="B871" s="21">
        <v>85000</v>
      </c>
    </row>
    <row r="872" spans="1:2">
      <c r="A872" s="21" t="s">
        <v>5206</v>
      </c>
      <c r="B872" s="21">
        <v>85000</v>
      </c>
    </row>
    <row r="873" spans="1:2">
      <c r="A873" s="21" t="s">
        <v>5207</v>
      </c>
      <c r="B873" s="21">
        <v>85000</v>
      </c>
    </row>
    <row r="874" spans="1:2">
      <c r="A874" s="21" t="s">
        <v>5200</v>
      </c>
      <c r="B874" s="21">
        <v>88999</v>
      </c>
    </row>
    <row r="875" spans="1:2">
      <c r="A875" s="21" t="s">
        <v>5118</v>
      </c>
      <c r="B875" s="21">
        <v>94910</v>
      </c>
    </row>
    <row r="876" spans="1:2">
      <c r="A876" s="21" t="s">
        <v>5074</v>
      </c>
      <c r="B876" s="21">
        <v>61100</v>
      </c>
    </row>
    <row r="877" spans="1:2">
      <c r="A877" s="21" t="s">
        <v>5076</v>
      </c>
      <c r="B877" s="21">
        <v>18120</v>
      </c>
    </row>
    <row r="878" spans="1:2">
      <c r="A878" s="21" t="s">
        <v>3082</v>
      </c>
      <c r="B878" s="21">
        <v>46750</v>
      </c>
    </row>
    <row r="879" spans="1:2">
      <c r="A879" s="21" t="s">
        <v>5082</v>
      </c>
      <c r="B879" s="21">
        <v>74909</v>
      </c>
    </row>
    <row r="880" spans="1:2">
      <c r="A880" s="21" t="s">
        <v>5083</v>
      </c>
      <c r="B880" s="21">
        <v>64190</v>
      </c>
    </row>
    <row r="881" spans="1:2">
      <c r="A881" s="21" t="s">
        <v>5091</v>
      </c>
      <c r="B881" s="21">
        <v>35113</v>
      </c>
    </row>
    <row r="882" spans="1:2">
      <c r="A882" s="21" t="s">
        <v>5095</v>
      </c>
      <c r="B882" s="21">
        <v>17211</v>
      </c>
    </row>
    <row r="883" spans="1:2">
      <c r="A883" s="21" t="s">
        <v>5105</v>
      </c>
      <c r="B883" s="21">
        <v>96011</v>
      </c>
    </row>
    <row r="884" spans="1:2">
      <c r="A884" s="21" t="s">
        <v>5107</v>
      </c>
      <c r="B884" s="21">
        <v>64200</v>
      </c>
    </row>
    <row r="885" spans="1:2">
      <c r="A885" s="21" t="s">
        <v>5116</v>
      </c>
      <c r="B885" s="21">
        <v>18120</v>
      </c>
    </row>
    <row r="886" spans="1:2">
      <c r="A886" s="21" t="s">
        <v>5223</v>
      </c>
      <c r="B886" s="21">
        <v>10310</v>
      </c>
    </row>
    <row r="887" spans="1:2">
      <c r="A887" s="21" t="s">
        <v>5121</v>
      </c>
      <c r="B887" s="21">
        <v>46461</v>
      </c>
    </row>
    <row r="888" spans="1:2">
      <c r="A888" s="21" t="s">
        <v>5127</v>
      </c>
      <c r="B888" s="21">
        <v>87902</v>
      </c>
    </row>
    <row r="889" spans="1:2">
      <c r="A889" s="21" t="s">
        <v>5131</v>
      </c>
      <c r="B889" s="21">
        <v>62010</v>
      </c>
    </row>
    <row r="890" spans="1:2">
      <c r="A890" s="21" t="s">
        <v>5138</v>
      </c>
      <c r="B890" s="21">
        <v>13921</v>
      </c>
    </row>
    <row r="891" spans="1:2">
      <c r="A891" s="21" t="s">
        <v>5142</v>
      </c>
      <c r="B891" s="21">
        <v>2400</v>
      </c>
    </row>
    <row r="892" spans="1:2">
      <c r="A892" s="21" t="s">
        <v>5143</v>
      </c>
      <c r="B892" s="21">
        <v>94200</v>
      </c>
    </row>
    <row r="893" spans="1:2">
      <c r="A893" s="21" t="s">
        <v>5144</v>
      </c>
      <c r="B893" s="21">
        <v>62020</v>
      </c>
    </row>
    <row r="894" spans="1:2">
      <c r="A894" s="21" t="s">
        <v>5148</v>
      </c>
      <c r="B894" s="21">
        <v>86102</v>
      </c>
    </row>
    <row r="895" spans="1:2">
      <c r="A895" s="21" t="s">
        <v>5156</v>
      </c>
      <c r="B895" s="21">
        <v>49391</v>
      </c>
    </row>
    <row r="896" spans="1:2">
      <c r="A896" s="21" t="s">
        <v>5163</v>
      </c>
      <c r="B896" s="21">
        <v>88999</v>
      </c>
    </row>
    <row r="897" spans="1:2">
      <c r="A897" s="21" t="s">
        <v>5168</v>
      </c>
      <c r="B897" s="21">
        <v>52240</v>
      </c>
    </row>
    <row r="898" spans="1:2">
      <c r="A898" s="21" t="s">
        <v>5224</v>
      </c>
      <c r="B898" s="21">
        <v>35113</v>
      </c>
    </row>
    <row r="899" spans="1:2">
      <c r="A899" s="21" t="s">
        <v>5173</v>
      </c>
      <c r="B899" s="21">
        <v>62010</v>
      </c>
    </row>
    <row r="900" spans="1:2">
      <c r="A900" s="21" t="s">
        <v>5189</v>
      </c>
      <c r="B900" s="21">
        <v>52221</v>
      </c>
    </row>
    <row r="901" spans="1:2">
      <c r="A901" s="21" t="s">
        <v>5209</v>
      </c>
      <c r="B901" s="21">
        <v>10510</v>
      </c>
    </row>
    <row r="902" spans="1:2">
      <c r="A902" s="21" t="s">
        <v>5213</v>
      </c>
      <c r="B902" s="21">
        <v>52100</v>
      </c>
    </row>
    <row r="903" spans="1:2">
      <c r="A903" s="21" t="s">
        <v>5216</v>
      </c>
      <c r="B903" s="21">
        <v>85320</v>
      </c>
    </row>
    <row r="904" spans="1:2">
      <c r="A904" s="21" t="s">
        <v>5217</v>
      </c>
      <c r="B904" s="21">
        <v>18120</v>
      </c>
    </row>
    <row r="905" spans="1:2">
      <c r="A905" s="21" t="s">
        <v>5219</v>
      </c>
      <c r="B905" s="21">
        <v>46739</v>
      </c>
    </row>
    <row r="906" spans="1:2">
      <c r="A906" t="s">
        <v>5225</v>
      </c>
      <c r="B906">
        <v>62010</v>
      </c>
    </row>
    <row r="907" spans="1:2">
      <c r="A907" s="55" t="s">
        <v>5135</v>
      </c>
      <c r="B907">
        <v>47000</v>
      </c>
    </row>
    <row r="908" spans="1:2">
      <c r="A908" s="55" t="s">
        <v>5117</v>
      </c>
      <c r="B908">
        <v>93120</v>
      </c>
    </row>
    <row r="909" spans="1:2">
      <c r="A909" t="s">
        <v>5226</v>
      </c>
      <c r="B909">
        <v>85420</v>
      </c>
    </row>
    <row r="910" spans="1:2">
      <c r="A910" t="s">
        <v>5229</v>
      </c>
      <c r="B910">
        <v>88999</v>
      </c>
    </row>
    <row r="911" spans="1:2">
      <c r="A911" t="s">
        <v>5230</v>
      </c>
      <c r="B911">
        <v>30120</v>
      </c>
    </row>
    <row r="912" spans="1:2">
      <c r="A912" t="s">
        <v>5257</v>
      </c>
      <c r="B912">
        <v>17212</v>
      </c>
    </row>
    <row r="913" spans="1:2">
      <c r="A913" t="s">
        <v>5288</v>
      </c>
      <c r="B913">
        <v>47301</v>
      </c>
    </row>
    <row r="914" spans="1:2">
      <c r="A914" t="s">
        <v>5277</v>
      </c>
      <c r="B914">
        <v>64190</v>
      </c>
    </row>
    <row r="915" spans="1:2">
      <c r="A915" t="s">
        <v>5244</v>
      </c>
      <c r="B915">
        <v>85320</v>
      </c>
    </row>
    <row r="916" spans="1:2">
      <c r="A916" t="s">
        <v>5282</v>
      </c>
      <c r="B916">
        <v>52291</v>
      </c>
    </row>
    <row r="917" spans="1:2">
      <c r="A917" t="s">
        <v>5296</v>
      </c>
      <c r="B917">
        <v>73111</v>
      </c>
    </row>
    <row r="918" spans="1:2">
      <c r="A918" t="s">
        <v>5253</v>
      </c>
      <c r="B918">
        <v>85599</v>
      </c>
    </row>
    <row r="919" spans="1:2">
      <c r="A919" t="s">
        <v>5237</v>
      </c>
      <c r="B919">
        <v>20110</v>
      </c>
    </row>
    <row r="920" spans="1:2">
      <c r="A920" t="s">
        <v>5250</v>
      </c>
      <c r="B920">
        <v>85320</v>
      </c>
    </row>
    <row r="921" spans="1:2">
      <c r="A921" t="s">
        <v>5270</v>
      </c>
      <c r="B921">
        <v>90010</v>
      </c>
    </row>
    <row r="922" spans="1:2">
      <c r="A922" t="s">
        <v>5236</v>
      </c>
      <c r="B922">
        <v>94910</v>
      </c>
    </row>
    <row r="923" spans="1:2">
      <c r="A923" t="s">
        <v>5241</v>
      </c>
      <c r="B923">
        <v>28990</v>
      </c>
    </row>
    <row r="924" spans="1:2">
      <c r="A924" t="s">
        <v>5239</v>
      </c>
      <c r="B924">
        <v>46110</v>
      </c>
    </row>
    <row r="925" spans="1:2">
      <c r="A925" t="s">
        <v>5293</v>
      </c>
      <c r="B925">
        <v>58130</v>
      </c>
    </row>
    <row r="926" spans="1:2">
      <c r="A926" t="s">
        <v>170</v>
      </c>
      <c r="B926">
        <v>46901</v>
      </c>
    </row>
    <row r="927" spans="1:2">
      <c r="A927" t="s">
        <v>5251</v>
      </c>
      <c r="B927">
        <v>62030</v>
      </c>
    </row>
    <row r="928" spans="1:2">
      <c r="A928" t="s">
        <v>5233</v>
      </c>
      <c r="B928">
        <v>73111</v>
      </c>
    </row>
    <row r="929" spans="1:2">
      <c r="A929" t="s">
        <v>5298</v>
      </c>
      <c r="B929">
        <v>58130</v>
      </c>
    </row>
    <row r="930" spans="1:2">
      <c r="A930" t="s">
        <v>4459</v>
      </c>
      <c r="B930">
        <v>13921</v>
      </c>
    </row>
    <row r="931" spans="1:2">
      <c r="A931" t="s">
        <v>5248</v>
      </c>
      <c r="B931">
        <v>90010</v>
      </c>
    </row>
    <row r="932" spans="1:2">
      <c r="A932" t="s">
        <v>5300</v>
      </c>
      <c r="B932">
        <v>25620</v>
      </c>
    </row>
    <row r="933" spans="1:2">
      <c r="A933" t="s">
        <v>5252</v>
      </c>
      <c r="B933">
        <v>85320</v>
      </c>
    </row>
    <row r="934" spans="1:2">
      <c r="A934" t="s">
        <v>5265</v>
      </c>
      <c r="B934" s="21">
        <v>85320</v>
      </c>
    </row>
    <row r="935" spans="1:2">
      <c r="A935" t="s">
        <v>5087</v>
      </c>
      <c r="B935">
        <v>85320</v>
      </c>
    </row>
    <row r="936" spans="1:2">
      <c r="A936" t="s">
        <v>5308</v>
      </c>
      <c r="B936">
        <v>74101</v>
      </c>
    </row>
    <row r="937" spans="1:2">
      <c r="A937" t="s">
        <v>5311</v>
      </c>
      <c r="B937">
        <v>84110</v>
      </c>
    </row>
    <row r="938" spans="1:2">
      <c r="A938" s="55" t="s">
        <v>5316</v>
      </c>
      <c r="B938">
        <v>43220</v>
      </c>
    </row>
    <row r="939" spans="1:2">
      <c r="A939" s="55" t="s">
        <v>5319</v>
      </c>
      <c r="B939">
        <v>86102</v>
      </c>
    </row>
    <row r="940" spans="1:2">
      <c r="A940" s="92" t="s">
        <v>5321</v>
      </c>
      <c r="B940">
        <v>55101</v>
      </c>
    </row>
    <row r="941" spans="1:2">
      <c r="A941" s="55" t="s">
        <v>5323</v>
      </c>
      <c r="B941">
        <v>24510</v>
      </c>
    </row>
    <row r="942" spans="1:2">
      <c r="A942" s="92" t="s">
        <v>5324</v>
      </c>
      <c r="B942">
        <v>22290</v>
      </c>
    </row>
    <row r="943" spans="1:2">
      <c r="A943" s="92" t="s">
        <v>5325</v>
      </c>
      <c r="B943">
        <v>85320</v>
      </c>
    </row>
    <row r="944" spans="1:2">
      <c r="A944" s="55" t="s">
        <v>5328</v>
      </c>
      <c r="B944">
        <v>35113</v>
      </c>
    </row>
    <row r="945" spans="1:2">
      <c r="A945" s="93" t="s">
        <v>5329</v>
      </c>
      <c r="B945">
        <v>35120</v>
      </c>
    </row>
    <row r="946" spans="1:2">
      <c r="A946" s="55" t="s">
        <v>5330</v>
      </c>
      <c r="B946">
        <v>45322</v>
      </c>
    </row>
    <row r="947" spans="1:2">
      <c r="A947" s="92" t="s">
        <v>5332</v>
      </c>
      <c r="B947">
        <v>47111</v>
      </c>
    </row>
    <row r="948" spans="1:2">
      <c r="A948" s="55" t="s">
        <v>5335</v>
      </c>
      <c r="B948">
        <v>16239</v>
      </c>
    </row>
    <row r="949" spans="1:2">
      <c r="A949" s="92" t="s">
        <v>5337</v>
      </c>
      <c r="B949">
        <v>10410</v>
      </c>
    </row>
    <row r="950" spans="1:2">
      <c r="A950" s="92" t="s">
        <v>5340</v>
      </c>
      <c r="B950">
        <v>59110</v>
      </c>
    </row>
    <row r="951" spans="1:2">
      <c r="A951" s="92" t="s">
        <v>5345</v>
      </c>
      <c r="B951">
        <v>13990</v>
      </c>
    </row>
    <row r="952" spans="1:2">
      <c r="A952" s="55" t="s">
        <v>2910</v>
      </c>
      <c r="B952">
        <v>46140</v>
      </c>
    </row>
    <row r="953" spans="1:2">
      <c r="A953" s="92" t="s">
        <v>5348</v>
      </c>
      <c r="B953">
        <v>85420</v>
      </c>
    </row>
    <row r="954" spans="1:2">
      <c r="A954" s="55" t="s">
        <v>5415</v>
      </c>
      <c r="B954">
        <v>72191</v>
      </c>
    </row>
    <row r="955" spans="1:2">
      <c r="A955" s="55" t="s">
        <v>5362</v>
      </c>
      <c r="B955">
        <v>90010</v>
      </c>
    </row>
    <row r="956" spans="1:2">
      <c r="A956" s="92" t="s">
        <v>5364</v>
      </c>
      <c r="B956">
        <v>85320</v>
      </c>
    </row>
    <row r="957" spans="1:2">
      <c r="A957" s="92" t="s">
        <v>5370</v>
      </c>
      <c r="B957">
        <v>52240</v>
      </c>
    </row>
    <row r="958" spans="1:2">
      <c r="A958" s="92" t="s">
        <v>5373</v>
      </c>
      <c r="B958">
        <v>94999</v>
      </c>
    </row>
    <row r="959" spans="1:2">
      <c r="A959" s="55" t="s">
        <v>5375</v>
      </c>
      <c r="B959">
        <v>86220</v>
      </c>
    </row>
    <row r="960" spans="1:2">
      <c r="A960" s="55" t="s">
        <v>5377</v>
      </c>
      <c r="B960">
        <v>63110</v>
      </c>
    </row>
    <row r="961" spans="1:2">
      <c r="A961" s="92" t="s">
        <v>5378</v>
      </c>
      <c r="B961">
        <v>24100</v>
      </c>
    </row>
    <row r="962" spans="1:2">
      <c r="A962" s="55" t="s">
        <v>1500</v>
      </c>
      <c r="B962">
        <v>17120</v>
      </c>
    </row>
    <row r="963" spans="1:2">
      <c r="A963" s="55" t="s">
        <v>5388</v>
      </c>
      <c r="B963">
        <v>68209</v>
      </c>
    </row>
    <row r="964" spans="1:2">
      <c r="A964" s="92" t="s">
        <v>5390</v>
      </c>
      <c r="B964">
        <v>94200</v>
      </c>
    </row>
    <row r="965" spans="1:2">
      <c r="A965" s="55" t="s">
        <v>5394</v>
      </c>
      <c r="B965">
        <v>84122</v>
      </c>
    </row>
    <row r="966" spans="1:2">
      <c r="A966" s="55" t="s">
        <v>5391</v>
      </c>
      <c r="B966">
        <v>88999</v>
      </c>
    </row>
    <row r="967" spans="1:2">
      <c r="A967" s="92" t="s">
        <v>5397</v>
      </c>
      <c r="B967">
        <v>64190</v>
      </c>
    </row>
    <row r="968" spans="1:2">
      <c r="A968" s="55" t="s">
        <v>5398</v>
      </c>
      <c r="B968">
        <v>47111</v>
      </c>
    </row>
    <row r="969" spans="1:2">
      <c r="A969" s="92" t="s">
        <v>5400</v>
      </c>
      <c r="B969">
        <v>13100</v>
      </c>
    </row>
    <row r="970" spans="1:2">
      <c r="A970" s="55" t="s">
        <v>5402</v>
      </c>
      <c r="B970">
        <v>85320</v>
      </c>
    </row>
    <row r="971" spans="1:2">
      <c r="A971" s="92" t="s">
        <v>3836</v>
      </c>
      <c r="B971">
        <v>84130</v>
      </c>
    </row>
    <row r="972" spans="1:2">
      <c r="A972" s="55" t="s">
        <v>5404</v>
      </c>
      <c r="B972">
        <v>86102</v>
      </c>
    </row>
    <row r="973" spans="1:2">
      <c r="A973" s="92" t="s">
        <v>5407</v>
      </c>
      <c r="B973">
        <v>84302</v>
      </c>
    </row>
    <row r="974" spans="1:2">
      <c r="A974" s="55" t="s">
        <v>5409</v>
      </c>
      <c r="B974">
        <v>32501</v>
      </c>
    </row>
    <row r="975" spans="1:2">
      <c r="A975" s="92" t="s">
        <v>5416</v>
      </c>
      <c r="B975">
        <v>64190</v>
      </c>
    </row>
    <row r="976" spans="1:2">
      <c r="A976" s="55" t="s">
        <v>5412</v>
      </c>
      <c r="B976">
        <v>69201</v>
      </c>
    </row>
    <row r="977" spans="1:2">
      <c r="A977" s="92" t="s">
        <v>5414</v>
      </c>
      <c r="B977">
        <v>85320</v>
      </c>
    </row>
    <row r="978" spans="1:2">
      <c r="A978" s="55" t="s">
        <v>5417</v>
      </c>
      <c r="B978">
        <v>94910</v>
      </c>
    </row>
    <row r="979" spans="1:2">
      <c r="A979" s="55" t="s">
        <v>1357</v>
      </c>
      <c r="B979">
        <v>70220</v>
      </c>
    </row>
    <row r="980" spans="1:2">
      <c r="A980" s="92" t="s">
        <v>5428</v>
      </c>
      <c r="B980">
        <v>47719</v>
      </c>
    </row>
    <row r="981" spans="1:2">
      <c r="A981" s="55" t="s">
        <v>5430</v>
      </c>
      <c r="B981">
        <v>25620</v>
      </c>
    </row>
    <row r="982" spans="1:2">
      <c r="A982" s="92" t="s">
        <v>5445</v>
      </c>
      <c r="B982">
        <v>27510</v>
      </c>
    </row>
    <row r="983" spans="1:2">
      <c r="A983" s="55" t="s">
        <v>5444</v>
      </c>
      <c r="B983">
        <v>58110</v>
      </c>
    </row>
    <row r="984" spans="1:2">
      <c r="A984" s="92" t="s">
        <v>5434</v>
      </c>
      <c r="B984">
        <v>28290</v>
      </c>
    </row>
    <row r="985" spans="1:2">
      <c r="A985" s="92" t="s">
        <v>2087</v>
      </c>
      <c r="B985">
        <v>22290</v>
      </c>
    </row>
    <row r="986" spans="1:2">
      <c r="A986" s="55" t="s">
        <v>1199</v>
      </c>
      <c r="B986">
        <v>62010</v>
      </c>
    </row>
    <row r="987" spans="1:2">
      <c r="A987" s="92" t="s">
        <v>5440</v>
      </c>
      <c r="B987">
        <v>64190</v>
      </c>
    </row>
    <row r="988" spans="1:2">
      <c r="A988" s="55" t="s">
        <v>5420</v>
      </c>
      <c r="B988">
        <v>35113</v>
      </c>
    </row>
    <row r="989" spans="1:2">
      <c r="A989" s="55" t="s">
        <v>5546</v>
      </c>
      <c r="B989">
        <v>74101</v>
      </c>
    </row>
    <row r="990" spans="1:2">
      <c r="A990" s="92" t="s">
        <v>5547</v>
      </c>
      <c r="B990">
        <v>62010</v>
      </c>
    </row>
    <row r="991" spans="1:2">
      <c r="A991" s="92" t="s">
        <v>3771</v>
      </c>
      <c r="B991">
        <v>63110</v>
      </c>
    </row>
    <row r="992" spans="1:2">
      <c r="A992" s="55" t="s">
        <v>5549</v>
      </c>
      <c r="B992">
        <v>46390</v>
      </c>
    </row>
    <row r="993" spans="1:2">
      <c r="A993" s="96" t="s">
        <v>4235</v>
      </c>
      <c r="B993">
        <v>65121</v>
      </c>
    </row>
    <row r="994" spans="1:2">
      <c r="A994" s="55" t="s">
        <v>5490</v>
      </c>
      <c r="B994">
        <v>85320</v>
      </c>
    </row>
    <row r="995" spans="1:2">
      <c r="A995" s="55" t="s">
        <v>5552</v>
      </c>
      <c r="B995">
        <v>49410</v>
      </c>
    </row>
    <row r="996" spans="1:2">
      <c r="A996" s="55" t="s">
        <v>5479</v>
      </c>
      <c r="B996">
        <v>46390</v>
      </c>
    </row>
    <row r="997" spans="1:2">
      <c r="A997" s="92" t="s">
        <v>5450</v>
      </c>
      <c r="B997">
        <v>11050</v>
      </c>
    </row>
    <row r="998" spans="1:2">
      <c r="A998" s="55" t="s">
        <v>5452</v>
      </c>
      <c r="B998">
        <v>87909</v>
      </c>
    </row>
    <row r="999" spans="1:2">
      <c r="A999" s="92" t="s">
        <v>5465</v>
      </c>
      <c r="B999">
        <v>25620</v>
      </c>
    </row>
    <row r="1000" spans="1:2">
      <c r="A1000" s="55" t="s">
        <v>5470</v>
      </c>
      <c r="B1000">
        <v>82990</v>
      </c>
    </row>
    <row r="1001" spans="1:2">
      <c r="A1001" s="92" t="s">
        <v>5554</v>
      </c>
      <c r="B1001">
        <v>71201</v>
      </c>
    </row>
    <row r="1002" spans="1:2">
      <c r="A1002" s="92" t="s">
        <v>5493</v>
      </c>
      <c r="B1002">
        <v>94910</v>
      </c>
    </row>
    <row r="1003" spans="1:2">
      <c r="A1003" s="92" t="s">
        <v>5497</v>
      </c>
      <c r="B1003">
        <v>16100</v>
      </c>
    </row>
    <row r="1004" spans="1:2">
      <c r="A1004" s="55" t="s">
        <v>5500</v>
      </c>
      <c r="B1004">
        <v>25110</v>
      </c>
    </row>
    <row r="1005" spans="1:2">
      <c r="A1005" s="92" t="s">
        <v>5506</v>
      </c>
      <c r="B1005">
        <v>87301</v>
      </c>
    </row>
    <row r="1006" spans="1:2">
      <c r="A1006" s="92" t="s">
        <v>5514</v>
      </c>
      <c r="B1006">
        <v>31010</v>
      </c>
    </row>
    <row r="1007" spans="1:2">
      <c r="A1007" s="96" t="s">
        <v>5516</v>
      </c>
      <c r="B1007">
        <v>86102</v>
      </c>
    </row>
    <row r="1008" spans="1:2">
      <c r="A1008" t="s">
        <v>5555</v>
      </c>
      <c r="B1008">
        <v>85320</v>
      </c>
    </row>
    <row r="1009" spans="1:2">
      <c r="A1009" s="55" t="s">
        <v>5532</v>
      </c>
      <c r="B1009">
        <v>88992</v>
      </c>
    </row>
    <row r="1010" spans="1:2">
      <c r="A1010" s="55" t="s">
        <v>5535</v>
      </c>
      <c r="B1010">
        <v>86909</v>
      </c>
    </row>
    <row r="1011" spans="1:2">
      <c r="A1011" s="55" t="s">
        <v>5537</v>
      </c>
      <c r="B1011">
        <v>27510</v>
      </c>
    </row>
    <row r="1012" spans="1:2">
      <c r="A1012" s="92" t="s">
        <v>5542</v>
      </c>
      <c r="B1012">
        <v>28250</v>
      </c>
    </row>
    <row r="1013" spans="1:2">
      <c r="A1013" s="92" t="s">
        <v>5558</v>
      </c>
      <c r="B1013">
        <v>53200</v>
      </c>
    </row>
    <row r="1014" spans="1:2">
      <c r="A1014" s="92" t="s">
        <v>5561</v>
      </c>
      <c r="B1014">
        <v>47719</v>
      </c>
    </row>
    <row r="1015" spans="1:2">
      <c r="A1015" s="55" t="s">
        <v>5562</v>
      </c>
      <c r="B1015">
        <v>23900</v>
      </c>
    </row>
    <row r="1016" spans="1:2">
      <c r="A1016" s="92" t="s">
        <v>5566</v>
      </c>
      <c r="B1016">
        <v>25920</v>
      </c>
    </row>
    <row r="1017" spans="1:2">
      <c r="A1017" s="55" t="s">
        <v>5570</v>
      </c>
      <c r="B1017">
        <v>94999</v>
      </c>
    </row>
    <row r="1018" spans="1:2">
      <c r="A1018" s="55" t="s">
        <v>5574</v>
      </c>
      <c r="B1018">
        <v>28990</v>
      </c>
    </row>
    <row r="1019" spans="1:2">
      <c r="A1019" s="97" t="s">
        <v>5583</v>
      </c>
      <c r="B1019">
        <v>61100</v>
      </c>
    </row>
    <row r="1020" spans="1:2">
      <c r="A1020" s="55" t="s">
        <v>5587</v>
      </c>
      <c r="B1020">
        <v>49391</v>
      </c>
    </row>
    <row r="1021" spans="1:2">
      <c r="A1021" s="92" t="s">
        <v>5596</v>
      </c>
      <c r="B1021">
        <v>94110</v>
      </c>
    </row>
    <row r="1022" spans="1:2">
      <c r="A1022" s="55" t="s">
        <v>5597</v>
      </c>
      <c r="B1022">
        <v>47111</v>
      </c>
    </row>
    <row r="1023" spans="1:2">
      <c r="A1023" s="55" t="s">
        <v>5600</v>
      </c>
      <c r="B1023">
        <v>32300</v>
      </c>
    </row>
    <row r="1024" spans="1:2">
      <c r="A1024" s="92" t="s">
        <v>5608</v>
      </c>
      <c r="B1024">
        <v>45112</v>
      </c>
    </row>
    <row r="1025" spans="1:2">
      <c r="A1025" s="55" t="s">
        <v>5609</v>
      </c>
      <c r="B1025">
        <v>26110</v>
      </c>
    </row>
    <row r="1026" spans="1:2">
      <c r="A1026" s="92" t="s">
        <v>5613</v>
      </c>
      <c r="B1026">
        <v>15200</v>
      </c>
    </row>
    <row r="1027" spans="1:2">
      <c r="A1027" s="55" t="s">
        <v>5614</v>
      </c>
      <c r="B1027">
        <v>62010</v>
      </c>
    </row>
    <row r="1028" spans="1:2">
      <c r="A1028" s="92" t="s">
        <v>5615</v>
      </c>
      <c r="B1028">
        <v>94910</v>
      </c>
    </row>
    <row r="1029" spans="1:2">
      <c r="A1029" s="55" t="s">
        <v>5617</v>
      </c>
      <c r="B1029">
        <v>70220</v>
      </c>
    </row>
    <row r="1030" spans="1:2">
      <c r="A1030" s="92" t="s">
        <v>5619</v>
      </c>
      <c r="B1030">
        <v>18120</v>
      </c>
    </row>
    <row r="1031" spans="1:2">
      <c r="A1031" s="55" t="s">
        <v>5621</v>
      </c>
      <c r="B1031">
        <v>52291</v>
      </c>
    </row>
    <row r="1032" spans="1:2">
      <c r="A1032" s="92" t="s">
        <v>5627</v>
      </c>
      <c r="B1032">
        <v>85320</v>
      </c>
    </row>
    <row r="1033" spans="1:2">
      <c r="A1033" s="92" t="s">
        <v>5633</v>
      </c>
      <c r="B1033">
        <v>94910</v>
      </c>
    </row>
    <row r="1034" spans="1:2">
      <c r="A1034" s="92" t="s">
        <v>5635</v>
      </c>
      <c r="B1034">
        <v>65121</v>
      </c>
    </row>
    <row r="1035" spans="1:2">
      <c r="A1035" s="55" t="s">
        <v>5637</v>
      </c>
      <c r="B1035">
        <v>22290</v>
      </c>
    </row>
    <row r="1036" spans="1:2">
      <c r="A1036" s="55" t="s">
        <v>3407</v>
      </c>
      <c r="B1036">
        <v>20140</v>
      </c>
    </row>
    <row r="1037" spans="1:2">
      <c r="A1037" s="92" t="s">
        <v>3171</v>
      </c>
      <c r="B1037">
        <v>92000</v>
      </c>
    </row>
    <row r="1038" spans="1:2">
      <c r="A1038" s="55" t="s">
        <v>5643</v>
      </c>
      <c r="B1038">
        <v>85420</v>
      </c>
    </row>
    <row r="1039" spans="1:2">
      <c r="A1039" s="92" t="s">
        <v>5645</v>
      </c>
      <c r="B1039">
        <v>88999</v>
      </c>
    </row>
    <row r="1040" spans="1:2">
      <c r="A1040" s="92" t="s">
        <v>5647</v>
      </c>
      <c r="B1040">
        <v>93190</v>
      </c>
    </row>
    <row r="1041" spans="1:2">
      <c r="A1041" s="55" t="s">
        <v>5650</v>
      </c>
      <c r="B1041">
        <v>59140</v>
      </c>
    </row>
    <row r="1042" spans="1:2">
      <c r="A1042" s="55" t="s">
        <v>2759</v>
      </c>
      <c r="B1042">
        <v>16211</v>
      </c>
    </row>
    <row r="1043" spans="1:2">
      <c r="A1043" s="55" t="s">
        <v>5657</v>
      </c>
      <c r="B1043">
        <v>62020</v>
      </c>
    </row>
    <row r="1044" spans="1:2">
      <c r="A1044" s="92" t="s">
        <v>5658</v>
      </c>
      <c r="B1044">
        <v>26110</v>
      </c>
    </row>
    <row r="1045" spans="1:2">
      <c r="A1045" s="55" t="s">
        <v>5659</v>
      </c>
      <c r="B1045">
        <v>47111</v>
      </c>
    </row>
    <row r="1046" spans="1:2">
      <c r="A1046" s="92" t="s">
        <v>5660</v>
      </c>
      <c r="B1046">
        <v>11060</v>
      </c>
    </row>
    <row r="1047" spans="1:2">
      <c r="A1047" s="55" t="s">
        <v>5663</v>
      </c>
      <c r="B1047">
        <v>25620</v>
      </c>
    </row>
    <row r="1048" spans="1:2">
      <c r="A1048" s="92" t="s">
        <v>4125</v>
      </c>
      <c r="B1048">
        <v>18120</v>
      </c>
    </row>
    <row r="1049" spans="1:2">
      <c r="A1049" s="92" t="s">
        <v>5667</v>
      </c>
      <c r="B1049">
        <v>25610</v>
      </c>
    </row>
    <row r="1050" spans="1:2">
      <c r="A1050" s="92" t="s">
        <v>5669</v>
      </c>
      <c r="B1050">
        <v>69201</v>
      </c>
    </row>
    <row r="1051" spans="1:2">
      <c r="A1051" s="55" t="s">
        <v>3562</v>
      </c>
      <c r="B1051">
        <v>14310</v>
      </c>
    </row>
    <row r="1052" spans="1:2">
      <c r="A1052" s="55" t="s">
        <v>5672</v>
      </c>
      <c r="B1052">
        <v>85592</v>
      </c>
    </row>
    <row r="1053" spans="1:2">
      <c r="A1053" s="92" t="s">
        <v>5683</v>
      </c>
      <c r="B1053">
        <v>47529</v>
      </c>
    </row>
    <row r="1054" spans="1:2">
      <c r="A1054" s="55" t="s">
        <v>5689</v>
      </c>
      <c r="B1054">
        <v>46742</v>
      </c>
    </row>
    <row r="1055" spans="1:2">
      <c r="A1055" s="92" t="s">
        <v>5693</v>
      </c>
      <c r="B1055">
        <v>25910</v>
      </c>
    </row>
    <row r="1056" spans="1:2">
      <c r="A1056" s="92" t="s">
        <v>5698</v>
      </c>
      <c r="B1056" s="99" t="s">
        <v>5699</v>
      </c>
    </row>
    <row r="1057" spans="1:2">
      <c r="A1057" s="92" t="s">
        <v>4319</v>
      </c>
      <c r="B1057">
        <v>64190</v>
      </c>
    </row>
    <row r="1058" spans="1:2">
      <c r="A1058" s="55" t="s">
        <v>5702</v>
      </c>
      <c r="B1058">
        <v>82191</v>
      </c>
    </row>
    <row r="1059" spans="1:2">
      <c r="A1059" s="92" t="s">
        <v>5703</v>
      </c>
      <c r="B1059">
        <v>85420</v>
      </c>
    </row>
    <row r="1060" spans="1:2">
      <c r="A1060" s="55" t="s">
        <v>5704</v>
      </c>
      <c r="B1060">
        <v>10890</v>
      </c>
    </row>
    <row r="1061" spans="1:2">
      <c r="A1061" s="55" t="s">
        <v>2347</v>
      </c>
      <c r="B1061">
        <v>63910</v>
      </c>
    </row>
    <row r="1062" spans="1:2">
      <c r="A1062" s="92" t="s">
        <v>5708</v>
      </c>
      <c r="B1062">
        <v>46360</v>
      </c>
    </row>
    <row r="1063" spans="1:2">
      <c r="A1063" s="92" t="s">
        <v>5710</v>
      </c>
      <c r="B1063">
        <v>38210</v>
      </c>
    </row>
    <row r="1064" spans="1:2">
      <c r="A1064" s="92" t="s">
        <v>5715</v>
      </c>
      <c r="B1064">
        <v>25110</v>
      </c>
    </row>
    <row r="1065" spans="1:2">
      <c r="A1065" s="55" t="s">
        <v>5717</v>
      </c>
      <c r="B1065">
        <v>86220</v>
      </c>
    </row>
    <row r="1066" spans="1:2">
      <c r="A1066" s="92" t="s">
        <v>5721</v>
      </c>
      <c r="B1066">
        <v>35130</v>
      </c>
    </row>
    <row r="1067" spans="1:2">
      <c r="A1067" s="55" t="s">
        <v>5265</v>
      </c>
      <c r="B1067">
        <v>85320</v>
      </c>
    </row>
    <row r="1068" spans="1:2">
      <c r="A1068" s="55" t="s">
        <v>5724</v>
      </c>
      <c r="B1068">
        <v>84309</v>
      </c>
    </row>
    <row r="1069" spans="1:2">
      <c r="A1069" s="92" t="s">
        <v>5726</v>
      </c>
      <c r="B1069">
        <v>64190</v>
      </c>
    </row>
    <row r="1070" spans="1:2">
      <c r="A1070" s="92" t="s">
        <v>5728</v>
      </c>
      <c r="B1070">
        <v>94200</v>
      </c>
    </row>
    <row r="1071" spans="1:2">
      <c r="A1071" s="55" t="s">
        <v>5731</v>
      </c>
      <c r="B1071">
        <v>42220</v>
      </c>
    </row>
    <row r="1072" spans="1:2">
      <c r="A1072" s="92" t="s">
        <v>5732</v>
      </c>
      <c r="B1072">
        <v>61200</v>
      </c>
    </row>
    <row r="1073" spans="1:2">
      <c r="A1073" s="92" t="s">
        <v>5486</v>
      </c>
      <c r="B1073">
        <v>65121</v>
      </c>
    </row>
    <row r="1074" spans="1:2">
      <c r="A1074" s="92" t="s">
        <v>5733</v>
      </c>
      <c r="B1074">
        <v>84302</v>
      </c>
    </row>
    <row r="1075" spans="1:2">
      <c r="A1075" s="55" t="s">
        <v>5735</v>
      </c>
      <c r="B1075">
        <v>58130</v>
      </c>
    </row>
    <row r="1076" spans="1:2">
      <c r="A1076" s="92" t="s">
        <v>5737</v>
      </c>
      <c r="B1076">
        <v>10390</v>
      </c>
    </row>
    <row r="1077" spans="1:2">
      <c r="A1077" s="55" t="s">
        <v>5742</v>
      </c>
      <c r="B1077">
        <v>58130</v>
      </c>
    </row>
    <row r="1078" spans="1:2">
      <c r="A1078" s="55" t="s">
        <v>5745</v>
      </c>
      <c r="B1078">
        <v>62010</v>
      </c>
    </row>
    <row r="1079" spans="1:2">
      <c r="A1079" s="96" t="s">
        <v>3803</v>
      </c>
      <c r="B1079">
        <v>22210</v>
      </c>
    </row>
    <row r="1080" spans="1:2">
      <c r="A1080" s="92" t="s">
        <v>5750</v>
      </c>
      <c r="B1080">
        <v>58130</v>
      </c>
    </row>
    <row r="1081" spans="1:2">
      <c r="A1081" s="55" t="s">
        <v>5752</v>
      </c>
      <c r="B1081">
        <v>49391</v>
      </c>
    </row>
    <row r="1082" spans="1:2">
      <c r="A1082" s="92" t="s">
        <v>5754</v>
      </c>
      <c r="B1082">
        <v>88101</v>
      </c>
    </row>
    <row r="1083" spans="1:2">
      <c r="A1083" s="92" t="s">
        <v>5757</v>
      </c>
      <c r="B1083">
        <v>16100</v>
      </c>
    </row>
    <row r="1084" spans="1:2">
      <c r="A1084" s="55" t="s">
        <v>5761</v>
      </c>
      <c r="B1084">
        <v>47192</v>
      </c>
    </row>
    <row r="1085" spans="1:2">
      <c r="A1085" s="55" t="s">
        <v>5082</v>
      </c>
      <c r="B1085">
        <v>74909</v>
      </c>
    </row>
    <row r="1086" spans="1:2">
      <c r="A1086" s="55" t="s">
        <v>5763</v>
      </c>
      <c r="B1086">
        <v>47511</v>
      </c>
    </row>
    <row r="1087" spans="1:2">
      <c r="A1087" s="55" t="s">
        <v>5768</v>
      </c>
      <c r="B1087">
        <v>64190</v>
      </c>
    </row>
    <row r="1088" spans="1:2">
      <c r="A1088" s="55" t="s">
        <v>5773</v>
      </c>
      <c r="B1088">
        <v>52230</v>
      </c>
    </row>
    <row r="1089" spans="1:2">
      <c r="A1089" s="55" t="s">
        <v>5777</v>
      </c>
      <c r="B1089">
        <v>86210</v>
      </c>
    </row>
    <row r="1090" spans="1:2">
      <c r="A1090" s="92" t="s">
        <v>5780</v>
      </c>
      <c r="B1090">
        <v>64190</v>
      </c>
    </row>
    <row r="1091" spans="1:2">
      <c r="A1091" s="92" t="s">
        <v>5781</v>
      </c>
      <c r="B1091">
        <v>46492</v>
      </c>
    </row>
    <row r="1092" spans="1:2">
      <c r="A1092" s="55" t="s">
        <v>5785</v>
      </c>
      <c r="B1092">
        <v>55101</v>
      </c>
    </row>
    <row r="1093" spans="1:2">
      <c r="A1093" s="92" t="s">
        <v>5786</v>
      </c>
      <c r="B1093">
        <v>42220</v>
      </c>
    </row>
    <row r="1094" spans="1:2">
      <c r="A1094" s="92" t="s">
        <v>5789</v>
      </c>
      <c r="B1094">
        <v>62010</v>
      </c>
    </row>
    <row r="1095" spans="1:2">
      <c r="A1095" s="55" t="s">
        <v>5791</v>
      </c>
      <c r="B1095">
        <v>94910</v>
      </c>
    </row>
    <row r="1096" spans="1:2">
      <c r="A1096" s="92" t="s">
        <v>5792</v>
      </c>
      <c r="B1096">
        <v>64190</v>
      </c>
    </row>
    <row r="1097" spans="1:2">
      <c r="A1097" s="55" t="s">
        <v>5797</v>
      </c>
      <c r="B1097">
        <v>65121</v>
      </c>
    </row>
    <row r="1098" spans="1:2">
      <c r="A1098" s="55" t="s">
        <v>3097</v>
      </c>
      <c r="B1098">
        <v>45201</v>
      </c>
    </row>
    <row r="1099" spans="1:2">
      <c r="A1099" s="55" t="s">
        <v>5804</v>
      </c>
      <c r="B1099">
        <v>52221</v>
      </c>
    </row>
    <row r="1100" spans="1:2">
      <c r="A1100" s="92" t="s">
        <v>5805</v>
      </c>
      <c r="B1100">
        <v>62090</v>
      </c>
    </row>
    <row r="1101" spans="1:2">
      <c r="A1101" s="55" t="s">
        <v>5807</v>
      </c>
      <c r="B1101">
        <v>16239</v>
      </c>
    </row>
    <row r="1102" spans="1:2">
      <c r="A1102" s="92" t="s">
        <v>5813</v>
      </c>
      <c r="B1102">
        <v>93299</v>
      </c>
    </row>
    <row r="1103" spans="1:2">
      <c r="A1103" s="55" t="s">
        <v>5814</v>
      </c>
      <c r="B1103">
        <v>20120</v>
      </c>
    </row>
    <row r="1104" spans="1:2">
      <c r="A1104" s="92" t="s">
        <v>5817</v>
      </c>
      <c r="B1104">
        <v>70210</v>
      </c>
    </row>
    <row r="1105" spans="1:2">
      <c r="A1105" s="92" t="s">
        <v>3104</v>
      </c>
      <c r="B1105">
        <v>10710</v>
      </c>
    </row>
    <row r="1106" spans="1:2">
      <c r="A1106" s="55" t="s">
        <v>5822</v>
      </c>
      <c r="B1106">
        <v>93130</v>
      </c>
    </row>
    <row r="1107" spans="1:2">
      <c r="A1107" s="92" t="s">
        <v>5824</v>
      </c>
      <c r="B1107">
        <v>73111</v>
      </c>
    </row>
    <row r="1108" spans="1:2">
      <c r="A1108" s="55" t="s">
        <v>5826</v>
      </c>
      <c r="B1108">
        <v>52221</v>
      </c>
    </row>
    <row r="1109" spans="1:2">
      <c r="A1109" s="110" t="s">
        <v>444</v>
      </c>
      <c r="B1109" s="111">
        <v>35113</v>
      </c>
    </row>
    <row r="1110" spans="1:2">
      <c r="A1110" s="112" t="s">
        <v>518</v>
      </c>
      <c r="B1110" s="111">
        <v>28250</v>
      </c>
    </row>
    <row r="1111" spans="1:2">
      <c r="A1111" s="110" t="s">
        <v>5834</v>
      </c>
      <c r="B1111" s="111">
        <v>28250</v>
      </c>
    </row>
    <row r="1112" spans="1:2">
      <c r="A1112" s="112" t="s">
        <v>5835</v>
      </c>
      <c r="B1112" s="111">
        <v>86220</v>
      </c>
    </row>
    <row r="1113" spans="1:2">
      <c r="A1113" s="110" t="s">
        <v>5837</v>
      </c>
      <c r="B1113" s="111">
        <v>58130</v>
      </c>
    </row>
    <row r="1114" spans="1:2">
      <c r="A1114" s="112" t="s">
        <v>193</v>
      </c>
      <c r="B1114" s="111">
        <v>46390</v>
      </c>
    </row>
    <row r="1115" spans="1:2">
      <c r="A1115" s="110" t="s">
        <v>5841</v>
      </c>
      <c r="B1115">
        <v>86210</v>
      </c>
    </row>
    <row r="1116" spans="1:2">
      <c r="A1116"/>
      <c r="B1116"/>
    </row>
    <row r="1117" spans="1:2">
      <c r="A1117"/>
      <c r="B1117"/>
    </row>
    <row r="1118" spans="1:2">
      <c r="A1118"/>
      <c r="B1118"/>
    </row>
    <row r="1119" spans="1:2">
      <c r="A1119"/>
      <c r="B1119"/>
    </row>
    <row r="1120" spans="1:2">
      <c r="A1120"/>
      <c r="B1120"/>
    </row>
    <row r="1121" spans="1:2">
      <c r="A1121"/>
      <c r="B1121"/>
    </row>
    <row r="1122" spans="1:2">
      <c r="A1122"/>
      <c r="B1122"/>
    </row>
    <row r="1123" spans="1:2">
      <c r="A1123"/>
      <c r="B1123"/>
    </row>
    <row r="1124" spans="1:2">
      <c r="A1124"/>
      <c r="B1124"/>
    </row>
    <row r="1125" spans="1:2">
      <c r="A1125"/>
      <c r="B1125"/>
    </row>
    <row r="1126" spans="1:2">
      <c r="A1126"/>
      <c r="B1126"/>
    </row>
    <row r="1127" spans="1:2">
      <c r="A1127"/>
      <c r="B1127"/>
    </row>
    <row r="1128" spans="1:2">
      <c r="A1128"/>
      <c r="B1128"/>
    </row>
    <row r="1129" spans="1:2">
      <c r="A1129"/>
      <c r="B1129"/>
    </row>
    <row r="1130" spans="1:2">
      <c r="A1130"/>
      <c r="B1130"/>
    </row>
    <row r="1131" spans="1:2">
      <c r="A1131"/>
      <c r="B1131"/>
    </row>
    <row r="1132" spans="1:2">
      <c r="A1132"/>
      <c r="B1132"/>
    </row>
    <row r="1133" spans="1:2">
      <c r="A1133"/>
      <c r="B1133"/>
    </row>
    <row r="1134" spans="1:2">
      <c r="A1134"/>
      <c r="B1134"/>
    </row>
    <row r="1135" spans="1:2">
      <c r="A1135"/>
      <c r="B1135"/>
    </row>
    <row r="1136" spans="1:2">
      <c r="A1136"/>
      <c r="B1136"/>
    </row>
    <row r="1137" spans="1:2">
      <c r="A1137"/>
      <c r="B1137"/>
    </row>
    <row r="1138" spans="1:2">
      <c r="A1138"/>
      <c r="B1138"/>
    </row>
  </sheetData>
  <sortState ref="A2:B788">
    <sortCondition ref="A1"/>
  </sortState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"/>
  <sheetViews>
    <sheetView topLeftCell="A54" workbookViewId="0">
      <selection activeCell="C74" sqref="C74"/>
    </sheetView>
  </sheetViews>
  <sheetFormatPr defaultRowHeight="12.75"/>
  <cols>
    <col min="1" max="1" width="9.140625" style="21"/>
    <col min="2" max="2" width="2.5703125" bestFit="1" customWidth="1"/>
    <col min="3" max="3" width="109.42578125" style="40" bestFit="1" customWidth="1"/>
    <col min="6" max="7" width="9.140625" style="21"/>
    <col min="8" max="9" width="10.85546875" style="21" bestFit="1" customWidth="1"/>
  </cols>
  <sheetData>
    <row r="1" spans="1:9" s="21" customFormat="1">
      <c r="B1" s="21" t="s">
        <v>4805</v>
      </c>
      <c r="C1" s="40" t="s">
        <v>4806</v>
      </c>
      <c r="D1" s="21" t="s">
        <v>4807</v>
      </c>
      <c r="E1" s="21" t="s">
        <v>4808</v>
      </c>
      <c r="G1" s="21" t="s">
        <v>4888</v>
      </c>
      <c r="H1" s="21" t="s">
        <v>4889</v>
      </c>
      <c r="I1" s="21" t="s">
        <v>5066</v>
      </c>
    </row>
    <row r="2" spans="1:9">
      <c r="A2" s="21" t="s">
        <v>4763</v>
      </c>
      <c r="B2" s="21" t="s">
        <v>4762</v>
      </c>
      <c r="C2" s="21" t="s">
        <v>4763</v>
      </c>
      <c r="D2" s="39">
        <v>1</v>
      </c>
      <c r="E2">
        <v>3</v>
      </c>
      <c r="F2" s="68" t="s">
        <v>5068</v>
      </c>
      <c r="G2" s="21">
        <v>1</v>
      </c>
      <c r="H2" s="21" t="str">
        <f t="shared" ref="H2:H65" si="0">INDEX($C$2:$C$23,MATCH(G2,$D$2:$D$23,1))</f>
        <v>Maatalous, metsätalous ja kalatalous</v>
      </c>
      <c r="I2" s="21" t="str">
        <f>INDEX($F$2:$F$23,MATCH(G2,$D$2:$D$23,1))</f>
        <v>Alkutuotanto (A-B)</v>
      </c>
    </row>
    <row r="3" spans="1:9">
      <c r="A3" s="21" t="s">
        <v>4765</v>
      </c>
      <c r="B3" s="21" t="s">
        <v>4764</v>
      </c>
      <c r="C3" s="21" t="s">
        <v>4765</v>
      </c>
      <c r="D3" s="39">
        <v>5</v>
      </c>
      <c r="E3">
        <v>9</v>
      </c>
      <c r="F3" s="68" t="s">
        <v>5068</v>
      </c>
      <c r="G3" s="21">
        <v>2</v>
      </c>
      <c r="H3" s="21" t="str">
        <f t="shared" si="0"/>
        <v>Maatalous, metsätalous ja kalatalous</v>
      </c>
      <c r="I3" s="21" t="str">
        <f t="shared" ref="I3:I66" si="1">INDEX($F$2:$F$23,MATCH(G3,$D$2:$D$23,1))</f>
        <v>Alkutuotanto (A-B)</v>
      </c>
    </row>
    <row r="4" spans="1:9">
      <c r="A4" s="21" t="s">
        <v>4767</v>
      </c>
      <c r="B4" s="21" t="s">
        <v>4766</v>
      </c>
      <c r="C4" s="21" t="s">
        <v>4767</v>
      </c>
      <c r="D4" s="39">
        <v>10</v>
      </c>
      <c r="E4">
        <v>33</v>
      </c>
      <c r="F4" s="68" t="s">
        <v>5069</v>
      </c>
      <c r="G4" s="21">
        <v>3</v>
      </c>
      <c r="H4" s="21" t="str">
        <f t="shared" si="0"/>
        <v>Maatalous, metsätalous ja kalatalous</v>
      </c>
      <c r="I4" s="21" t="str">
        <f t="shared" si="1"/>
        <v>Alkutuotanto (A-B)</v>
      </c>
    </row>
    <row r="5" spans="1:9">
      <c r="A5" s="21" t="s">
        <v>4769</v>
      </c>
      <c r="B5" s="21" t="s">
        <v>4768</v>
      </c>
      <c r="C5" s="21" t="s">
        <v>4769</v>
      </c>
      <c r="D5" s="39">
        <v>35</v>
      </c>
      <c r="E5">
        <v>35</v>
      </c>
      <c r="F5" s="68" t="s">
        <v>5069</v>
      </c>
      <c r="G5" s="21">
        <v>4</v>
      </c>
      <c r="H5" s="21" t="str">
        <f t="shared" si="0"/>
        <v>Maatalous, metsätalous ja kalatalous</v>
      </c>
      <c r="I5" s="21" t="str">
        <f t="shared" si="1"/>
        <v>Alkutuotanto (A-B)</v>
      </c>
    </row>
    <row r="6" spans="1:9">
      <c r="A6" s="21" t="s">
        <v>4771</v>
      </c>
      <c r="B6" s="21" t="s">
        <v>4770</v>
      </c>
      <c r="C6" s="21" t="s">
        <v>4771</v>
      </c>
      <c r="D6" s="39">
        <v>36</v>
      </c>
      <c r="E6">
        <v>39</v>
      </c>
      <c r="F6" s="68" t="s">
        <v>5069</v>
      </c>
      <c r="G6" s="21">
        <v>5</v>
      </c>
      <c r="H6" s="21" t="str">
        <f t="shared" si="0"/>
        <v>Kaivostoiminta ja louhinta</v>
      </c>
      <c r="I6" s="21" t="str">
        <f t="shared" si="1"/>
        <v>Alkutuotanto (A-B)</v>
      </c>
    </row>
    <row r="7" spans="1:9">
      <c r="A7" s="21" t="s">
        <v>4773</v>
      </c>
      <c r="B7" s="21" t="s">
        <v>4772</v>
      </c>
      <c r="C7" s="21" t="s">
        <v>4773</v>
      </c>
      <c r="D7" s="39">
        <v>41</v>
      </c>
      <c r="E7">
        <v>43</v>
      </c>
      <c r="F7" s="68" t="s">
        <v>5070</v>
      </c>
      <c r="G7" s="21">
        <v>6</v>
      </c>
      <c r="H7" s="21" t="str">
        <f t="shared" si="0"/>
        <v>Kaivostoiminta ja louhinta</v>
      </c>
      <c r="I7" s="21" t="str">
        <f t="shared" si="1"/>
        <v>Alkutuotanto (A-B)</v>
      </c>
    </row>
    <row r="8" spans="1:9">
      <c r="A8" s="21" t="s">
        <v>4775</v>
      </c>
      <c r="B8" s="21" t="s">
        <v>4774</v>
      </c>
      <c r="C8" s="21" t="s">
        <v>4775</v>
      </c>
      <c r="D8" s="39">
        <v>45</v>
      </c>
      <c r="E8">
        <v>47</v>
      </c>
      <c r="F8" s="68" t="s">
        <v>5071</v>
      </c>
      <c r="G8" s="21">
        <v>7</v>
      </c>
      <c r="H8" s="21" t="str">
        <f t="shared" si="0"/>
        <v>Kaivostoiminta ja louhinta</v>
      </c>
      <c r="I8" s="21" t="str">
        <f t="shared" si="1"/>
        <v>Alkutuotanto (A-B)</v>
      </c>
    </row>
    <row r="9" spans="1:9">
      <c r="A9" s="21" t="s">
        <v>4777</v>
      </c>
      <c r="B9" s="21" t="s">
        <v>4776</v>
      </c>
      <c r="C9" s="21" t="s">
        <v>4777</v>
      </c>
      <c r="D9" s="39">
        <v>49</v>
      </c>
      <c r="E9">
        <v>53</v>
      </c>
      <c r="F9" s="68" t="s">
        <v>5071</v>
      </c>
      <c r="G9" s="21">
        <v>8</v>
      </c>
      <c r="H9" s="21" t="str">
        <f t="shared" si="0"/>
        <v>Kaivostoiminta ja louhinta</v>
      </c>
      <c r="I9" s="21" t="str">
        <f t="shared" si="1"/>
        <v>Alkutuotanto (A-B)</v>
      </c>
    </row>
    <row r="10" spans="1:9">
      <c r="A10" s="21" t="s">
        <v>4779</v>
      </c>
      <c r="B10" s="21" t="s">
        <v>4778</v>
      </c>
      <c r="C10" s="21" t="s">
        <v>4779</v>
      </c>
      <c r="D10" s="39">
        <v>55</v>
      </c>
      <c r="E10">
        <v>56</v>
      </c>
      <c r="F10" s="68" t="s">
        <v>5071</v>
      </c>
      <c r="G10" s="21">
        <v>9</v>
      </c>
      <c r="H10" s="21" t="str">
        <f t="shared" si="0"/>
        <v>Kaivostoiminta ja louhinta</v>
      </c>
      <c r="I10" s="21" t="str">
        <f t="shared" si="1"/>
        <v>Alkutuotanto (A-B)</v>
      </c>
    </row>
    <row r="11" spans="1:9">
      <c r="A11" s="21" t="s">
        <v>4781</v>
      </c>
      <c r="B11" s="21" t="s">
        <v>4780</v>
      </c>
      <c r="C11" s="21" t="s">
        <v>4781</v>
      </c>
      <c r="D11" s="39">
        <v>58</v>
      </c>
      <c r="E11">
        <v>63</v>
      </c>
      <c r="F11" s="68" t="s">
        <v>5071</v>
      </c>
      <c r="G11" s="21">
        <v>10</v>
      </c>
      <c r="H11" s="21" t="str">
        <f t="shared" si="0"/>
        <v>Teollisuus</v>
      </c>
      <c r="I11" s="21" t="str">
        <f t="shared" si="1"/>
        <v>Teollisuus (C-E)</v>
      </c>
    </row>
    <row r="12" spans="1:9">
      <c r="A12" s="21" t="s">
        <v>4783</v>
      </c>
      <c r="B12" s="21" t="s">
        <v>4782</v>
      </c>
      <c r="C12" s="21" t="s">
        <v>4783</v>
      </c>
      <c r="D12" s="39">
        <v>64</v>
      </c>
      <c r="E12">
        <v>66</v>
      </c>
      <c r="F12" s="68" t="s">
        <v>5071</v>
      </c>
      <c r="G12" s="21">
        <v>11</v>
      </c>
      <c r="H12" s="21" t="str">
        <f t="shared" si="0"/>
        <v>Teollisuus</v>
      </c>
      <c r="I12" s="21" t="str">
        <f t="shared" si="1"/>
        <v>Teollisuus (C-E)</v>
      </c>
    </row>
    <row r="13" spans="1:9">
      <c r="A13" s="21" t="s">
        <v>4784</v>
      </c>
      <c r="B13" s="21" t="s">
        <v>25</v>
      </c>
      <c r="C13" s="21" t="s">
        <v>4784</v>
      </c>
      <c r="D13" s="39">
        <v>68</v>
      </c>
      <c r="E13">
        <v>68</v>
      </c>
      <c r="F13" s="68" t="s">
        <v>5071</v>
      </c>
      <c r="G13" s="21">
        <v>12</v>
      </c>
      <c r="H13" s="21" t="str">
        <f t="shared" si="0"/>
        <v>Teollisuus</v>
      </c>
      <c r="I13" s="21" t="str">
        <f t="shared" si="1"/>
        <v>Teollisuus (C-E)</v>
      </c>
    </row>
    <row r="14" spans="1:9">
      <c r="A14" s="21" t="s">
        <v>4786</v>
      </c>
      <c r="B14" s="21" t="s">
        <v>4785</v>
      </c>
      <c r="C14" s="21" t="s">
        <v>4786</v>
      </c>
      <c r="D14" s="39">
        <v>69</v>
      </c>
      <c r="E14">
        <v>75</v>
      </c>
      <c r="F14" s="68" t="s">
        <v>5071</v>
      </c>
      <c r="G14" s="21">
        <v>13</v>
      </c>
      <c r="H14" s="21" t="str">
        <f t="shared" si="0"/>
        <v>Teollisuus</v>
      </c>
      <c r="I14" s="21" t="str">
        <f t="shared" si="1"/>
        <v>Teollisuus (C-E)</v>
      </c>
    </row>
    <row r="15" spans="1:9">
      <c r="A15" s="21" t="s">
        <v>4788</v>
      </c>
      <c r="B15" s="21" t="s">
        <v>4787</v>
      </c>
      <c r="C15" s="21" t="s">
        <v>4788</v>
      </c>
      <c r="D15" s="39">
        <v>77</v>
      </c>
      <c r="E15">
        <v>82</v>
      </c>
      <c r="F15" s="68" t="s">
        <v>5071</v>
      </c>
      <c r="G15" s="21">
        <v>14</v>
      </c>
      <c r="H15" s="21" t="str">
        <f t="shared" si="0"/>
        <v>Teollisuus</v>
      </c>
      <c r="I15" s="21" t="str">
        <f t="shared" si="1"/>
        <v>Teollisuus (C-E)</v>
      </c>
    </row>
    <row r="16" spans="1:9">
      <c r="A16" s="21" t="s">
        <v>4790</v>
      </c>
      <c r="B16" s="21" t="s">
        <v>4789</v>
      </c>
      <c r="C16" s="21" t="s">
        <v>4790</v>
      </c>
      <c r="D16" s="39">
        <v>84</v>
      </c>
      <c r="E16">
        <v>84</v>
      </c>
      <c r="F16" s="68" t="s">
        <v>5072</v>
      </c>
      <c r="G16" s="21">
        <v>15</v>
      </c>
      <c r="H16" s="21" t="str">
        <f t="shared" si="0"/>
        <v>Teollisuus</v>
      </c>
      <c r="I16" s="21" t="str">
        <f t="shared" si="1"/>
        <v>Teollisuus (C-E)</v>
      </c>
    </row>
    <row r="17" spans="1:9">
      <c r="A17" s="21" t="s">
        <v>4792</v>
      </c>
      <c r="B17" s="21" t="s">
        <v>4791</v>
      </c>
      <c r="C17" s="21" t="s">
        <v>4792</v>
      </c>
      <c r="D17" s="39">
        <v>85</v>
      </c>
      <c r="E17">
        <v>85</v>
      </c>
      <c r="F17" s="68" t="s">
        <v>5072</v>
      </c>
      <c r="G17" s="21">
        <v>16</v>
      </c>
      <c r="H17" s="21" t="str">
        <f t="shared" si="0"/>
        <v>Teollisuus</v>
      </c>
      <c r="I17" s="21" t="str">
        <f t="shared" si="1"/>
        <v>Teollisuus (C-E)</v>
      </c>
    </row>
    <row r="18" spans="1:9">
      <c r="A18" s="21" t="s">
        <v>4794</v>
      </c>
      <c r="B18" s="21" t="s">
        <v>4793</v>
      </c>
      <c r="C18" s="21" t="s">
        <v>4794</v>
      </c>
      <c r="D18" s="39">
        <v>86</v>
      </c>
      <c r="E18">
        <v>88</v>
      </c>
      <c r="F18" s="68" t="s">
        <v>5072</v>
      </c>
      <c r="G18" s="21">
        <v>17</v>
      </c>
      <c r="H18" s="21" t="str">
        <f t="shared" si="0"/>
        <v>Teollisuus</v>
      </c>
      <c r="I18" s="21" t="str">
        <f t="shared" si="1"/>
        <v>Teollisuus (C-E)</v>
      </c>
    </row>
    <row r="19" spans="1:9">
      <c r="A19" s="21" t="s">
        <v>4796</v>
      </c>
      <c r="B19" s="21" t="s">
        <v>4795</v>
      </c>
      <c r="C19" s="21" t="s">
        <v>4796</v>
      </c>
      <c r="D19" s="39">
        <v>90</v>
      </c>
      <c r="E19">
        <v>93</v>
      </c>
      <c r="F19" s="68" t="s">
        <v>5071</v>
      </c>
      <c r="G19" s="21">
        <v>18</v>
      </c>
      <c r="H19" s="21" t="str">
        <f t="shared" si="0"/>
        <v>Teollisuus</v>
      </c>
      <c r="I19" s="21" t="str">
        <f t="shared" si="1"/>
        <v>Teollisuus (C-E)</v>
      </c>
    </row>
    <row r="20" spans="1:9">
      <c r="A20" s="21" t="s">
        <v>4798</v>
      </c>
      <c r="B20" s="21" t="s">
        <v>4797</v>
      </c>
      <c r="C20" s="21" t="s">
        <v>4798</v>
      </c>
      <c r="D20" s="39">
        <v>94</v>
      </c>
      <c r="E20">
        <v>96</v>
      </c>
      <c r="F20" s="68" t="s">
        <v>5071</v>
      </c>
      <c r="G20" s="21">
        <v>19</v>
      </c>
      <c r="H20" s="21" t="str">
        <f t="shared" si="0"/>
        <v>Teollisuus</v>
      </c>
      <c r="I20" s="21" t="str">
        <f t="shared" si="1"/>
        <v>Teollisuus (C-E)</v>
      </c>
    </row>
    <row r="21" spans="1:9">
      <c r="A21" s="21" t="s">
        <v>4800</v>
      </c>
      <c r="B21" s="21" t="s">
        <v>4799</v>
      </c>
      <c r="C21" s="21" t="s">
        <v>4800</v>
      </c>
      <c r="D21" s="39">
        <v>97</v>
      </c>
      <c r="E21">
        <v>98</v>
      </c>
      <c r="F21" s="68" t="s">
        <v>5072</v>
      </c>
      <c r="G21" s="21">
        <v>20</v>
      </c>
      <c r="H21" s="21" t="str">
        <f t="shared" si="0"/>
        <v>Teollisuus</v>
      </c>
      <c r="I21" s="21" t="str">
        <f t="shared" si="1"/>
        <v>Teollisuus (C-E)</v>
      </c>
    </row>
    <row r="22" spans="1:9">
      <c r="A22" s="21" t="s">
        <v>4802</v>
      </c>
      <c r="B22" s="21" t="s">
        <v>4801</v>
      </c>
      <c r="C22" s="21" t="s">
        <v>4802</v>
      </c>
      <c r="D22" s="39">
        <v>99</v>
      </c>
      <c r="E22">
        <v>99</v>
      </c>
      <c r="F22" s="68" t="s">
        <v>5072</v>
      </c>
      <c r="G22" s="21">
        <v>21</v>
      </c>
      <c r="H22" s="21" t="str">
        <f t="shared" si="0"/>
        <v>Teollisuus</v>
      </c>
      <c r="I22" s="21" t="str">
        <f t="shared" si="1"/>
        <v>Teollisuus (C-E)</v>
      </c>
    </row>
    <row r="23" spans="1:9">
      <c r="A23" s="21" t="s">
        <v>4804</v>
      </c>
      <c r="B23" s="21" t="s">
        <v>4803</v>
      </c>
      <c r="C23" s="21" t="s">
        <v>4804</v>
      </c>
      <c r="D23" s="39">
        <v>0</v>
      </c>
      <c r="F23" s="68" t="s">
        <v>5072</v>
      </c>
      <c r="G23" s="21">
        <v>22</v>
      </c>
      <c r="H23" s="21" t="str">
        <f t="shared" si="0"/>
        <v>Teollisuus</v>
      </c>
      <c r="I23" s="21" t="str">
        <f t="shared" si="1"/>
        <v>Teollisuus (C-E)</v>
      </c>
    </row>
    <row r="24" spans="1:9">
      <c r="G24" s="21">
        <v>23</v>
      </c>
      <c r="H24" s="21" t="str">
        <f t="shared" si="0"/>
        <v>Teollisuus</v>
      </c>
      <c r="I24" s="21" t="str">
        <f t="shared" si="1"/>
        <v>Teollisuus (C-E)</v>
      </c>
    </row>
    <row r="25" spans="1:9">
      <c r="G25" s="21">
        <v>24</v>
      </c>
      <c r="H25" s="21" t="str">
        <f t="shared" si="0"/>
        <v>Teollisuus</v>
      </c>
      <c r="I25" s="21" t="str">
        <f t="shared" si="1"/>
        <v>Teollisuus (C-E)</v>
      </c>
    </row>
    <row r="26" spans="1:9">
      <c r="G26" s="21">
        <v>25</v>
      </c>
      <c r="H26" s="21" t="str">
        <f t="shared" si="0"/>
        <v>Teollisuus</v>
      </c>
      <c r="I26" s="21" t="str">
        <f t="shared" si="1"/>
        <v>Teollisuus (C-E)</v>
      </c>
    </row>
    <row r="27" spans="1:9">
      <c r="G27" s="21">
        <v>26</v>
      </c>
      <c r="H27" s="21" t="str">
        <f t="shared" si="0"/>
        <v>Teollisuus</v>
      </c>
      <c r="I27" s="21" t="str">
        <f t="shared" si="1"/>
        <v>Teollisuus (C-E)</v>
      </c>
    </row>
    <row r="28" spans="1:9">
      <c r="G28" s="21">
        <v>27</v>
      </c>
      <c r="H28" s="21" t="str">
        <f t="shared" si="0"/>
        <v>Teollisuus</v>
      </c>
      <c r="I28" s="21" t="str">
        <f t="shared" si="1"/>
        <v>Teollisuus (C-E)</v>
      </c>
    </row>
    <row r="29" spans="1:9">
      <c r="G29" s="21">
        <v>28</v>
      </c>
      <c r="H29" s="21" t="str">
        <f t="shared" si="0"/>
        <v>Teollisuus</v>
      </c>
      <c r="I29" s="21" t="str">
        <f t="shared" si="1"/>
        <v>Teollisuus (C-E)</v>
      </c>
    </row>
    <row r="30" spans="1:9">
      <c r="G30" s="21">
        <v>29</v>
      </c>
      <c r="H30" s="21" t="str">
        <f t="shared" si="0"/>
        <v>Teollisuus</v>
      </c>
      <c r="I30" s="21" t="str">
        <f t="shared" si="1"/>
        <v>Teollisuus (C-E)</v>
      </c>
    </row>
    <row r="31" spans="1:9">
      <c r="G31" s="21">
        <v>30</v>
      </c>
      <c r="H31" s="21" t="str">
        <f t="shared" si="0"/>
        <v>Teollisuus</v>
      </c>
      <c r="I31" s="21" t="str">
        <f t="shared" si="1"/>
        <v>Teollisuus (C-E)</v>
      </c>
    </row>
    <row r="32" spans="1:9">
      <c r="C32" s="3" t="s">
        <v>4897</v>
      </c>
      <c r="G32" s="21">
        <v>31</v>
      </c>
      <c r="H32" s="21" t="str">
        <f t="shared" si="0"/>
        <v>Teollisuus</v>
      </c>
      <c r="I32" s="21" t="str">
        <f t="shared" si="1"/>
        <v>Teollisuus (C-E)</v>
      </c>
    </row>
    <row r="33" spans="3:9">
      <c r="C33"/>
      <c r="G33" s="21">
        <v>32</v>
      </c>
      <c r="H33" s="21" t="str">
        <f t="shared" si="0"/>
        <v>Teollisuus</v>
      </c>
      <c r="I33" s="21" t="str">
        <f t="shared" si="1"/>
        <v>Teollisuus (C-E)</v>
      </c>
    </row>
    <row r="34" spans="3:9">
      <c r="C34" s="3" t="s">
        <v>4898</v>
      </c>
      <c r="G34" s="21">
        <v>33</v>
      </c>
      <c r="H34" s="21" t="str">
        <f t="shared" si="0"/>
        <v>Teollisuus</v>
      </c>
      <c r="I34" s="21" t="str">
        <f t="shared" si="1"/>
        <v>Teollisuus (C-E)</v>
      </c>
    </row>
    <row r="35" spans="3:9">
      <c r="C35"/>
      <c r="G35" s="21">
        <v>34</v>
      </c>
      <c r="H35" s="21" t="str">
        <f t="shared" si="0"/>
        <v>Teollisuus</v>
      </c>
      <c r="I35" s="21" t="str">
        <f t="shared" si="1"/>
        <v>Teollisuus (C-E)</v>
      </c>
    </row>
    <row r="36" spans="3:9">
      <c r="C36" s="3" t="s">
        <v>4899</v>
      </c>
      <c r="G36" s="21">
        <v>35</v>
      </c>
      <c r="H36" s="21" t="str">
        <f t="shared" si="0"/>
        <v>Sähkö-, kaasu- ja lämpöhuolto, jäähdytysliiketoiminta</v>
      </c>
      <c r="I36" s="21" t="str">
        <f t="shared" si="1"/>
        <v>Teollisuus (C-E)</v>
      </c>
    </row>
    <row r="37" spans="3:9">
      <c r="C37"/>
      <c r="G37" s="21">
        <v>36</v>
      </c>
      <c r="H37" s="21" t="str">
        <f t="shared" si="0"/>
        <v>Vesihuolto, viemäri- ja jätevesihuolto, jätehuolto ja muu ympäristön puhtaanapito</v>
      </c>
      <c r="I37" s="21" t="str">
        <f t="shared" si="1"/>
        <v>Teollisuus (C-E)</v>
      </c>
    </row>
    <row r="38" spans="3:9">
      <c r="C38" s="3" t="s">
        <v>4900</v>
      </c>
      <c r="G38" s="21">
        <v>37</v>
      </c>
      <c r="H38" s="21" t="str">
        <f t="shared" si="0"/>
        <v>Vesihuolto, viemäri- ja jätevesihuolto, jätehuolto ja muu ympäristön puhtaanapito</v>
      </c>
      <c r="I38" s="21" t="str">
        <f t="shared" si="1"/>
        <v>Teollisuus (C-E)</v>
      </c>
    </row>
    <row r="39" spans="3:9">
      <c r="C39"/>
      <c r="G39" s="21">
        <v>38</v>
      </c>
      <c r="H39" s="21" t="str">
        <f t="shared" si="0"/>
        <v>Vesihuolto, viemäri- ja jätevesihuolto, jätehuolto ja muu ympäristön puhtaanapito</v>
      </c>
      <c r="I39" s="21" t="str">
        <f t="shared" si="1"/>
        <v>Teollisuus (C-E)</v>
      </c>
    </row>
    <row r="40" spans="3:9">
      <c r="C40" s="3" t="s">
        <v>4901</v>
      </c>
      <c r="G40" s="21">
        <v>39</v>
      </c>
      <c r="H40" s="21" t="str">
        <f t="shared" si="0"/>
        <v>Vesihuolto, viemäri- ja jätevesihuolto, jätehuolto ja muu ympäristön puhtaanapito</v>
      </c>
      <c r="I40" s="21" t="str">
        <f t="shared" si="1"/>
        <v>Teollisuus (C-E)</v>
      </c>
    </row>
    <row r="41" spans="3:9">
      <c r="C41" s="60"/>
      <c r="G41" s="21">
        <v>40</v>
      </c>
      <c r="H41" s="21" t="str">
        <f t="shared" si="0"/>
        <v>Vesihuolto, viemäri- ja jätevesihuolto, jätehuolto ja muu ympäristön puhtaanapito</v>
      </c>
      <c r="I41" s="21" t="str">
        <f t="shared" si="1"/>
        <v>Teollisuus (C-E)</v>
      </c>
    </row>
    <row r="42" spans="3:9">
      <c r="C42" s="60" t="s">
        <v>4902</v>
      </c>
      <c r="G42" s="21">
        <v>41</v>
      </c>
      <c r="H42" s="21" t="str">
        <f t="shared" si="0"/>
        <v>Rakentaminen</v>
      </c>
      <c r="I42" s="21" t="str">
        <f t="shared" si="1"/>
        <v>Rakentaminen (F)</v>
      </c>
    </row>
    <row r="43" spans="3:9">
      <c r="C43" s="60" t="s">
        <v>4903</v>
      </c>
      <c r="G43" s="21">
        <v>42</v>
      </c>
      <c r="H43" s="21" t="str">
        <f t="shared" si="0"/>
        <v>Rakentaminen</v>
      </c>
      <c r="I43" s="21" t="str">
        <f t="shared" si="1"/>
        <v>Rakentaminen (F)</v>
      </c>
    </row>
    <row r="44" spans="3:9">
      <c r="C44" s="60" t="s">
        <v>4904</v>
      </c>
      <c r="G44" s="21">
        <v>43</v>
      </c>
      <c r="H44" s="21" t="str">
        <f t="shared" si="0"/>
        <v>Rakentaminen</v>
      </c>
      <c r="I44" s="21" t="str">
        <f t="shared" si="1"/>
        <v>Rakentaminen (F)</v>
      </c>
    </row>
    <row r="45" spans="3:9">
      <c r="C45" s="60" t="s">
        <v>4905</v>
      </c>
      <c r="G45" s="21">
        <v>44</v>
      </c>
      <c r="H45" s="21" t="str">
        <f t="shared" si="0"/>
        <v>Rakentaminen</v>
      </c>
      <c r="I45" s="21" t="str">
        <f t="shared" si="1"/>
        <v>Rakentaminen (F)</v>
      </c>
    </row>
    <row r="46" spans="3:9">
      <c r="C46" s="60" t="s">
        <v>4906</v>
      </c>
      <c r="G46" s="21">
        <v>45</v>
      </c>
      <c r="H46" s="21" t="str">
        <f t="shared" si="0"/>
        <v>Tukku- ja vähittäiskauppa; moottoriajoneuvojen ja moottoripyörien korjaus</v>
      </c>
      <c r="I46" s="21" t="str">
        <f t="shared" si="1"/>
        <v>Palvelualat (G-N, R, S)</v>
      </c>
    </row>
    <row r="47" spans="3:9">
      <c r="C47" s="60" t="s">
        <v>4907</v>
      </c>
      <c r="G47" s="21">
        <v>46</v>
      </c>
      <c r="H47" s="21" t="str">
        <f t="shared" si="0"/>
        <v>Tukku- ja vähittäiskauppa; moottoriajoneuvojen ja moottoripyörien korjaus</v>
      </c>
      <c r="I47" s="21" t="str">
        <f t="shared" si="1"/>
        <v>Palvelualat (G-N, R, S)</v>
      </c>
    </row>
    <row r="48" spans="3:9">
      <c r="C48" s="60" t="s">
        <v>4908</v>
      </c>
      <c r="G48" s="21">
        <v>47</v>
      </c>
      <c r="H48" s="21" t="str">
        <f t="shared" si="0"/>
        <v>Tukku- ja vähittäiskauppa; moottoriajoneuvojen ja moottoripyörien korjaus</v>
      </c>
      <c r="I48" s="21" t="str">
        <f t="shared" si="1"/>
        <v>Palvelualat (G-N, R, S)</v>
      </c>
    </row>
    <row r="49" spans="3:9">
      <c r="C49" s="60" t="s">
        <v>4909</v>
      </c>
      <c r="G49" s="21">
        <v>48</v>
      </c>
      <c r="H49" s="21" t="str">
        <f t="shared" si="0"/>
        <v>Tukku- ja vähittäiskauppa; moottoriajoneuvojen ja moottoripyörien korjaus</v>
      </c>
      <c r="I49" s="21" t="str">
        <f t="shared" si="1"/>
        <v>Palvelualat (G-N, R, S)</v>
      </c>
    </row>
    <row r="50" spans="3:9">
      <c r="C50" s="60" t="s">
        <v>4910</v>
      </c>
      <c r="G50" s="21">
        <v>49</v>
      </c>
      <c r="H50" s="21" t="str">
        <f t="shared" si="0"/>
        <v>Kuljetus ja varastointi</v>
      </c>
      <c r="I50" s="21" t="str">
        <f t="shared" si="1"/>
        <v>Palvelualat (G-N, R, S)</v>
      </c>
    </row>
    <row r="51" spans="3:9">
      <c r="C51"/>
      <c r="G51" s="21">
        <v>50</v>
      </c>
      <c r="H51" s="21" t="str">
        <f t="shared" si="0"/>
        <v>Kuljetus ja varastointi</v>
      </c>
      <c r="I51" s="21" t="str">
        <f t="shared" si="1"/>
        <v>Palvelualat (G-N, R, S)</v>
      </c>
    </row>
    <row r="52" spans="3:9">
      <c r="C52" s="3" t="s">
        <v>4896</v>
      </c>
      <c r="G52" s="21">
        <v>51</v>
      </c>
      <c r="H52" s="21" t="str">
        <f t="shared" si="0"/>
        <v>Kuljetus ja varastointi</v>
      </c>
      <c r="I52" s="21" t="str">
        <f t="shared" si="1"/>
        <v>Palvelualat (G-N, R, S)</v>
      </c>
    </row>
    <row r="53" spans="3:9">
      <c r="C53" s="60"/>
      <c r="G53" s="21">
        <v>52</v>
      </c>
      <c r="H53" s="21" t="str">
        <f t="shared" si="0"/>
        <v>Kuljetus ja varastointi</v>
      </c>
      <c r="I53" s="21" t="str">
        <f t="shared" si="1"/>
        <v>Palvelualat (G-N, R, S)</v>
      </c>
    </row>
    <row r="54" spans="3:9">
      <c r="C54" s="60" t="s">
        <v>4911</v>
      </c>
      <c r="G54" s="21">
        <v>53</v>
      </c>
      <c r="H54" s="21" t="str">
        <f t="shared" si="0"/>
        <v>Kuljetus ja varastointi</v>
      </c>
      <c r="I54" s="21" t="str">
        <f t="shared" si="1"/>
        <v>Palvelualat (G-N, R, S)</v>
      </c>
    </row>
    <row r="55" spans="3:9">
      <c r="C55" s="60" t="s">
        <v>4912</v>
      </c>
      <c r="G55" s="21">
        <v>54</v>
      </c>
      <c r="H55" s="21" t="str">
        <f t="shared" si="0"/>
        <v>Kuljetus ja varastointi</v>
      </c>
      <c r="I55" s="21" t="str">
        <f t="shared" si="1"/>
        <v>Palvelualat (G-N, R, S)</v>
      </c>
    </row>
    <row r="56" spans="3:9">
      <c r="C56" s="60" t="s">
        <v>4913</v>
      </c>
      <c r="G56" s="21">
        <v>55</v>
      </c>
      <c r="H56" s="21" t="str">
        <f t="shared" si="0"/>
        <v>Majoitus- ja ravitsemistoiminta</v>
      </c>
      <c r="I56" s="21" t="str">
        <f t="shared" si="1"/>
        <v>Palvelualat (G-N, R, S)</v>
      </c>
    </row>
    <row r="57" spans="3:9">
      <c r="C57" s="60" t="s">
        <v>4914</v>
      </c>
      <c r="G57" s="21">
        <v>56</v>
      </c>
      <c r="H57" s="21" t="str">
        <f t="shared" si="0"/>
        <v>Majoitus- ja ravitsemistoiminta</v>
      </c>
      <c r="I57" s="21" t="str">
        <f t="shared" si="1"/>
        <v>Palvelualat (G-N, R, S)</v>
      </c>
    </row>
    <row r="58" spans="3:9">
      <c r="C58" s="60" t="s">
        <v>4915</v>
      </c>
      <c r="G58" s="21">
        <v>57</v>
      </c>
      <c r="H58" s="21" t="str">
        <f t="shared" si="0"/>
        <v>Majoitus- ja ravitsemistoiminta</v>
      </c>
      <c r="I58" s="21" t="str">
        <f t="shared" si="1"/>
        <v>Palvelualat (G-N, R, S)</v>
      </c>
    </row>
    <row r="59" spans="3:9">
      <c r="C59" s="60" t="s">
        <v>4916</v>
      </c>
      <c r="G59" s="21">
        <v>58</v>
      </c>
      <c r="H59" s="21" t="str">
        <f t="shared" si="0"/>
        <v>Informaatio ja viestintä</v>
      </c>
      <c r="I59" s="21" t="str">
        <f t="shared" si="1"/>
        <v>Palvelualat (G-N, R, S)</v>
      </c>
    </row>
    <row r="60" spans="3:9">
      <c r="C60" s="60" t="s">
        <v>4917</v>
      </c>
      <c r="G60" s="21">
        <v>59</v>
      </c>
      <c r="H60" s="21" t="str">
        <f t="shared" si="0"/>
        <v>Informaatio ja viestintä</v>
      </c>
      <c r="I60" s="21" t="str">
        <f t="shared" si="1"/>
        <v>Palvelualat (G-N, R, S)</v>
      </c>
    </row>
    <row r="61" spans="3:9">
      <c r="C61" s="60" t="s">
        <v>4918</v>
      </c>
      <c r="G61" s="21">
        <v>60</v>
      </c>
      <c r="H61" s="21" t="str">
        <f t="shared" si="0"/>
        <v>Informaatio ja viestintä</v>
      </c>
      <c r="I61" s="21" t="str">
        <f t="shared" si="1"/>
        <v>Palvelualat (G-N, R, S)</v>
      </c>
    </row>
    <row r="62" spans="3:9">
      <c r="G62" s="21">
        <v>61</v>
      </c>
      <c r="H62" s="21" t="str">
        <f t="shared" si="0"/>
        <v>Informaatio ja viestintä</v>
      </c>
      <c r="I62" s="21" t="str">
        <f t="shared" si="1"/>
        <v>Palvelualat (G-N, R, S)</v>
      </c>
    </row>
    <row r="63" spans="3:9">
      <c r="G63" s="21">
        <v>62</v>
      </c>
      <c r="H63" s="21" t="str">
        <f t="shared" si="0"/>
        <v>Informaatio ja viestintä</v>
      </c>
      <c r="I63" s="21" t="str">
        <f t="shared" si="1"/>
        <v>Palvelualat (G-N, R, S)</v>
      </c>
    </row>
    <row r="64" spans="3:9">
      <c r="G64" s="21">
        <v>63</v>
      </c>
      <c r="H64" s="21" t="str">
        <f t="shared" si="0"/>
        <v>Informaatio ja viestintä</v>
      </c>
      <c r="I64" s="21" t="str">
        <f t="shared" si="1"/>
        <v>Palvelualat (G-N, R, S)</v>
      </c>
    </row>
    <row r="65" spans="7:9">
      <c r="G65" s="21">
        <v>64</v>
      </c>
      <c r="H65" s="21" t="str">
        <f t="shared" si="0"/>
        <v>Rahoitus- ja vakuutustoiminta</v>
      </c>
      <c r="I65" s="21" t="str">
        <f t="shared" si="1"/>
        <v>Palvelualat (G-N, R, S)</v>
      </c>
    </row>
    <row r="66" spans="7:9">
      <c r="G66" s="21">
        <v>65</v>
      </c>
      <c r="H66" s="21" t="str">
        <f t="shared" ref="H66:H100" si="2">INDEX($C$2:$C$23,MATCH(G66,$D$2:$D$23,1))</f>
        <v>Rahoitus- ja vakuutustoiminta</v>
      </c>
      <c r="I66" s="21" t="str">
        <f t="shared" si="1"/>
        <v>Palvelualat (G-N, R, S)</v>
      </c>
    </row>
    <row r="67" spans="7:9">
      <c r="G67" s="21">
        <v>66</v>
      </c>
      <c r="H67" s="21" t="str">
        <f t="shared" si="2"/>
        <v>Rahoitus- ja vakuutustoiminta</v>
      </c>
      <c r="I67" s="21" t="str">
        <f t="shared" ref="I67:I100" si="3">INDEX($F$2:$F$23,MATCH(G67,$D$2:$D$23,1))</f>
        <v>Palvelualat (G-N, R, S)</v>
      </c>
    </row>
    <row r="68" spans="7:9">
      <c r="G68" s="21">
        <v>67</v>
      </c>
      <c r="H68" s="21" t="str">
        <f t="shared" si="2"/>
        <v>Rahoitus- ja vakuutustoiminta</v>
      </c>
      <c r="I68" s="21" t="str">
        <f t="shared" si="3"/>
        <v>Palvelualat (G-N, R, S)</v>
      </c>
    </row>
    <row r="69" spans="7:9">
      <c r="G69" s="21">
        <v>68</v>
      </c>
      <c r="H69" s="21" t="str">
        <f t="shared" si="2"/>
        <v>Kiinteistöalan toiminta</v>
      </c>
      <c r="I69" s="21" t="str">
        <f t="shared" si="3"/>
        <v>Palvelualat (G-N, R, S)</v>
      </c>
    </row>
    <row r="70" spans="7:9">
      <c r="G70" s="21">
        <v>69</v>
      </c>
      <c r="H70" s="21" t="str">
        <f t="shared" si="2"/>
        <v>Ammatillinen, tieteellinen ja tekninen toiminta</v>
      </c>
      <c r="I70" s="21" t="str">
        <f t="shared" si="3"/>
        <v>Palvelualat (G-N, R, S)</v>
      </c>
    </row>
    <row r="71" spans="7:9">
      <c r="G71" s="21">
        <v>70</v>
      </c>
      <c r="H71" s="21" t="str">
        <f t="shared" si="2"/>
        <v>Ammatillinen, tieteellinen ja tekninen toiminta</v>
      </c>
      <c r="I71" s="21" t="str">
        <f t="shared" si="3"/>
        <v>Palvelualat (G-N, R, S)</v>
      </c>
    </row>
    <row r="72" spans="7:9">
      <c r="G72" s="21">
        <v>71</v>
      </c>
      <c r="H72" s="21" t="str">
        <f t="shared" si="2"/>
        <v>Ammatillinen, tieteellinen ja tekninen toiminta</v>
      </c>
      <c r="I72" s="21" t="str">
        <f t="shared" si="3"/>
        <v>Palvelualat (G-N, R, S)</v>
      </c>
    </row>
    <row r="73" spans="7:9">
      <c r="G73" s="21">
        <v>72</v>
      </c>
      <c r="H73" s="21" t="str">
        <f t="shared" si="2"/>
        <v>Ammatillinen, tieteellinen ja tekninen toiminta</v>
      </c>
      <c r="I73" s="21" t="str">
        <f t="shared" si="3"/>
        <v>Palvelualat (G-N, R, S)</v>
      </c>
    </row>
    <row r="74" spans="7:9">
      <c r="G74" s="21">
        <v>73</v>
      </c>
      <c r="H74" s="21" t="str">
        <f t="shared" si="2"/>
        <v>Ammatillinen, tieteellinen ja tekninen toiminta</v>
      </c>
      <c r="I74" s="21" t="str">
        <f t="shared" si="3"/>
        <v>Palvelualat (G-N, R, S)</v>
      </c>
    </row>
    <row r="75" spans="7:9">
      <c r="G75" s="21">
        <v>74</v>
      </c>
      <c r="H75" s="21" t="str">
        <f t="shared" si="2"/>
        <v>Ammatillinen, tieteellinen ja tekninen toiminta</v>
      </c>
      <c r="I75" s="21" t="str">
        <f t="shared" si="3"/>
        <v>Palvelualat (G-N, R, S)</v>
      </c>
    </row>
    <row r="76" spans="7:9">
      <c r="G76" s="21">
        <v>75</v>
      </c>
      <c r="H76" s="21" t="str">
        <f t="shared" si="2"/>
        <v>Ammatillinen, tieteellinen ja tekninen toiminta</v>
      </c>
      <c r="I76" s="21" t="str">
        <f t="shared" si="3"/>
        <v>Palvelualat (G-N, R, S)</v>
      </c>
    </row>
    <row r="77" spans="7:9">
      <c r="G77" s="21">
        <v>76</v>
      </c>
      <c r="H77" s="21" t="str">
        <f t="shared" si="2"/>
        <v>Ammatillinen, tieteellinen ja tekninen toiminta</v>
      </c>
      <c r="I77" s="21" t="str">
        <f t="shared" si="3"/>
        <v>Palvelualat (G-N, R, S)</v>
      </c>
    </row>
    <row r="78" spans="7:9">
      <c r="G78" s="21">
        <v>77</v>
      </c>
      <c r="H78" s="21" t="str">
        <f t="shared" si="2"/>
        <v>Hallinto- ja tukipalvelutoiminta</v>
      </c>
      <c r="I78" s="21" t="str">
        <f t="shared" si="3"/>
        <v>Palvelualat (G-N, R, S)</v>
      </c>
    </row>
    <row r="79" spans="7:9">
      <c r="G79" s="21">
        <v>78</v>
      </c>
      <c r="H79" s="21" t="str">
        <f t="shared" si="2"/>
        <v>Hallinto- ja tukipalvelutoiminta</v>
      </c>
      <c r="I79" s="21" t="str">
        <f t="shared" si="3"/>
        <v>Palvelualat (G-N, R, S)</v>
      </c>
    </row>
    <row r="80" spans="7:9">
      <c r="G80" s="21">
        <v>79</v>
      </c>
      <c r="H80" s="21" t="str">
        <f t="shared" si="2"/>
        <v>Hallinto- ja tukipalvelutoiminta</v>
      </c>
      <c r="I80" s="21" t="str">
        <f t="shared" si="3"/>
        <v>Palvelualat (G-N, R, S)</v>
      </c>
    </row>
    <row r="81" spans="7:9">
      <c r="G81" s="21">
        <v>80</v>
      </c>
      <c r="H81" s="21" t="str">
        <f t="shared" si="2"/>
        <v>Hallinto- ja tukipalvelutoiminta</v>
      </c>
      <c r="I81" s="21" t="str">
        <f t="shared" si="3"/>
        <v>Palvelualat (G-N, R, S)</v>
      </c>
    </row>
    <row r="82" spans="7:9">
      <c r="G82" s="21">
        <v>81</v>
      </c>
      <c r="H82" s="21" t="str">
        <f t="shared" si="2"/>
        <v>Hallinto- ja tukipalvelutoiminta</v>
      </c>
      <c r="I82" s="21" t="str">
        <f t="shared" si="3"/>
        <v>Palvelualat (G-N, R, S)</v>
      </c>
    </row>
    <row r="83" spans="7:9">
      <c r="G83" s="21">
        <v>82</v>
      </c>
      <c r="H83" s="21" t="str">
        <f t="shared" si="2"/>
        <v>Hallinto- ja tukipalvelutoiminta</v>
      </c>
      <c r="I83" s="21" t="str">
        <f t="shared" si="3"/>
        <v>Palvelualat (G-N, R, S)</v>
      </c>
    </row>
    <row r="84" spans="7:9">
      <c r="G84" s="21">
        <v>83</v>
      </c>
      <c r="H84" s="21" t="str">
        <f t="shared" si="2"/>
        <v>Hallinto- ja tukipalvelutoiminta</v>
      </c>
      <c r="I84" s="21" t="str">
        <f t="shared" si="3"/>
        <v>Palvelualat (G-N, R, S)</v>
      </c>
    </row>
    <row r="85" spans="7:9">
      <c r="G85" s="21">
        <v>84</v>
      </c>
      <c r="H85" s="21" t="str">
        <f t="shared" si="2"/>
        <v>Julkinen hallinto ja maanpuolustus; pakollinen sosiaalivakuutus</v>
      </c>
      <c r="I85" s="21" t="str">
        <f t="shared" si="3"/>
        <v>Muut toimialat (O-Q, T-X)</v>
      </c>
    </row>
    <row r="86" spans="7:9">
      <c r="G86" s="21">
        <v>85</v>
      </c>
      <c r="H86" s="21" t="str">
        <f t="shared" si="2"/>
        <v>Koulutus</v>
      </c>
      <c r="I86" s="21" t="str">
        <f t="shared" si="3"/>
        <v>Muut toimialat (O-Q, T-X)</v>
      </c>
    </row>
    <row r="87" spans="7:9">
      <c r="G87" s="21">
        <v>86</v>
      </c>
      <c r="H87" s="21" t="str">
        <f t="shared" si="2"/>
        <v>Terveys- ja sosiaalipalvelut</v>
      </c>
      <c r="I87" s="21" t="str">
        <f t="shared" si="3"/>
        <v>Muut toimialat (O-Q, T-X)</v>
      </c>
    </row>
    <row r="88" spans="7:9">
      <c r="G88" s="21">
        <v>87</v>
      </c>
      <c r="H88" s="21" t="str">
        <f t="shared" si="2"/>
        <v>Terveys- ja sosiaalipalvelut</v>
      </c>
      <c r="I88" s="21" t="str">
        <f t="shared" si="3"/>
        <v>Muut toimialat (O-Q, T-X)</v>
      </c>
    </row>
    <row r="89" spans="7:9">
      <c r="G89" s="21">
        <v>88</v>
      </c>
      <c r="H89" s="21" t="str">
        <f t="shared" si="2"/>
        <v>Terveys- ja sosiaalipalvelut</v>
      </c>
      <c r="I89" s="21" t="str">
        <f t="shared" si="3"/>
        <v>Muut toimialat (O-Q, T-X)</v>
      </c>
    </row>
    <row r="90" spans="7:9">
      <c r="G90" s="21">
        <v>89</v>
      </c>
      <c r="H90" s="21" t="str">
        <f t="shared" si="2"/>
        <v>Terveys- ja sosiaalipalvelut</v>
      </c>
      <c r="I90" s="21" t="str">
        <f t="shared" si="3"/>
        <v>Muut toimialat (O-Q, T-X)</v>
      </c>
    </row>
    <row r="91" spans="7:9">
      <c r="G91" s="21">
        <v>90</v>
      </c>
      <c r="H91" s="21" t="str">
        <f t="shared" si="2"/>
        <v>Taiteet, viihde ja virkistys</v>
      </c>
      <c r="I91" s="21" t="str">
        <f t="shared" si="3"/>
        <v>Palvelualat (G-N, R, S)</v>
      </c>
    </row>
    <row r="92" spans="7:9">
      <c r="G92" s="21">
        <v>91</v>
      </c>
      <c r="H92" s="21" t="str">
        <f t="shared" si="2"/>
        <v>Taiteet, viihde ja virkistys</v>
      </c>
      <c r="I92" s="21" t="str">
        <f t="shared" si="3"/>
        <v>Palvelualat (G-N, R, S)</v>
      </c>
    </row>
    <row r="93" spans="7:9">
      <c r="G93" s="21">
        <v>92</v>
      </c>
      <c r="H93" s="21" t="str">
        <f t="shared" si="2"/>
        <v>Taiteet, viihde ja virkistys</v>
      </c>
      <c r="I93" s="21" t="str">
        <f t="shared" si="3"/>
        <v>Palvelualat (G-N, R, S)</v>
      </c>
    </row>
    <row r="94" spans="7:9">
      <c r="G94" s="21">
        <v>93</v>
      </c>
      <c r="H94" s="21" t="str">
        <f t="shared" si="2"/>
        <v>Taiteet, viihde ja virkistys</v>
      </c>
      <c r="I94" s="21" t="str">
        <f t="shared" si="3"/>
        <v>Palvelualat (G-N, R, S)</v>
      </c>
    </row>
    <row r="95" spans="7:9">
      <c r="G95" s="21">
        <v>94</v>
      </c>
      <c r="H95" s="21" t="str">
        <f t="shared" si="2"/>
        <v>Muu palvelutoiminta</v>
      </c>
      <c r="I95" s="21" t="str">
        <f t="shared" si="3"/>
        <v>Palvelualat (G-N, R, S)</v>
      </c>
    </row>
    <row r="96" spans="7:9">
      <c r="G96" s="21">
        <v>95</v>
      </c>
      <c r="H96" s="21" t="str">
        <f t="shared" si="2"/>
        <v>Muu palvelutoiminta</v>
      </c>
      <c r="I96" s="21" t="str">
        <f t="shared" si="3"/>
        <v>Palvelualat (G-N, R, S)</v>
      </c>
    </row>
    <row r="97" spans="7:9">
      <c r="G97" s="21">
        <v>96</v>
      </c>
      <c r="H97" s="21" t="str">
        <f t="shared" si="2"/>
        <v>Muu palvelutoiminta</v>
      </c>
      <c r="I97" s="21" t="str">
        <f t="shared" si="3"/>
        <v>Palvelualat (G-N, R, S)</v>
      </c>
    </row>
    <row r="98" spans="7:9">
      <c r="G98" s="21">
        <v>97</v>
      </c>
      <c r="H98" s="21" t="str">
        <f t="shared" si="2"/>
        <v>Kotitalouksien toiminta työnantajina; kotitalouksien eriyttämätön toiminta tavaroiden ja palvelujen tuottamiseksi omaan käyttöön</v>
      </c>
      <c r="I98" s="21" t="str">
        <f t="shared" si="3"/>
        <v>Muut toimialat (O-Q, T-X)</v>
      </c>
    </row>
    <row r="99" spans="7:9">
      <c r="G99" s="21">
        <v>98</v>
      </c>
      <c r="H99" s="21" t="str">
        <f t="shared" si="2"/>
        <v>Kotitalouksien toiminta työnantajina; kotitalouksien eriyttämätön toiminta tavaroiden ja palvelujen tuottamiseksi omaan käyttöön</v>
      </c>
      <c r="I99" s="21" t="str">
        <f t="shared" si="3"/>
        <v>Muut toimialat (O-Q, T-X)</v>
      </c>
    </row>
    <row r="100" spans="7:9">
      <c r="G100" s="21">
        <v>99</v>
      </c>
      <c r="H100" s="21" t="str">
        <f t="shared" si="2"/>
        <v>Kansainvälisten organisaatioiden ja toimielinten toiminta</v>
      </c>
      <c r="I100" s="21" t="str">
        <f t="shared" si="3"/>
        <v>Muut toimialat (O-Q, T-X)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3</vt:i4>
      </vt:variant>
    </vt:vector>
  </HeadingPairs>
  <TitlesOfParts>
    <vt:vector size="3" baseType="lpstr">
      <vt:lpstr>Tiedot</vt:lpstr>
      <vt:lpstr>TOL2008</vt:lpstr>
      <vt:lpstr>Pääluokka</vt:lpstr>
    </vt:vector>
  </TitlesOfParts>
  <Company>PALTA ry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SAK:n irtisanomistilasto</dc:title>
  <dc:subject>YT-neuvottelut irtisanomiset</dc:subject>
  <dc:creator>SAK</dc:creator>
  <cp:lastModifiedBy>Pauli Vento</cp:lastModifiedBy>
  <cp:lastPrinted>2015-01-08T13:59:57Z</cp:lastPrinted>
  <dcterms:created xsi:type="dcterms:W3CDTF">2014-11-24T11:20:38Z</dcterms:created>
  <dcterms:modified xsi:type="dcterms:W3CDTF">2018-10-30T08:08:48Z</dcterms:modified>
</cp:coreProperties>
</file>